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shdgov-my.sharepoint.com/personal/cplopezg_shd_gov_co/Documents/ClaudiaPLópezG/Bases de datos/Serie de gastos 2002-2024/Series Publicadas/2025/"/>
    </mc:Choice>
  </mc:AlternateContent>
  <xr:revisionPtr revIDLastSave="353" documentId="8_{E042B893-A58A-40C6-89B5-04651A5871E5}" xr6:coauthVersionLast="47" xr6:coauthVersionMax="47" xr10:uidLastSave="{EFABE04C-78D3-4502-B689-767F23DA28DC}"/>
  <bookViews>
    <workbookView xWindow="-110" yWindow="-110" windowWidth="19420" windowHeight="10300" tabRatio="630" activeTab="1" xr2:uid="{6D384341-2247-4E32-939B-A6C63240D24F}"/>
  </bookViews>
  <sheets>
    <sheet name="Acerca de.." sheetId="14" r:id="rId1"/>
    <sheet name="Tablero Histórico" sheetId="10" r:id="rId2"/>
    <sheet name="Gráficas Histórico" sheetId="12" r:id="rId3"/>
    <sheet name="TD" sheetId="9" state="hidden" r:id="rId4"/>
    <sheet name="BD" sheetId="11" state="hidden" r:id="rId5"/>
    <sheet name="BDConstantes" sheetId="15" state="hidden" r:id="rId6"/>
    <sheet name="Serie Gasto $Corrientes" sheetId="2" r:id="rId7"/>
    <sheet name="Serie Gasto Constantes" sheetId="5" r:id="rId8"/>
    <sheet name="Plan de Gob $Constantes" sheetId="6" r:id="rId9"/>
    <sheet name="Resumen Anual" sheetId="7" r:id="rId10"/>
    <sheet name="Actos Adm Aprob Ppto 2012-2024" sheetId="8" r:id="rId11"/>
    <sheet name="Ejecución Funcionamiento" sheetId="13" r:id="rId12"/>
  </sheets>
  <externalReferences>
    <externalReference r:id="rId13"/>
  </externalReferences>
  <definedNames>
    <definedName name="_xlnm._FilterDatabase" localSheetId="4" hidden="1">BD!$A$1:$BL$1249</definedName>
    <definedName name="_xlnm._FilterDatabase" localSheetId="5" hidden="1">BDConstantes!$P$4:$AM$4</definedName>
    <definedName name="_xlnm._FilterDatabase" localSheetId="8" hidden="1">'Plan de Gob $Constantes'!$A$5:$AB$188</definedName>
    <definedName name="_xlnm._FilterDatabase" localSheetId="6" hidden="1">'Serie Gasto $Corrientes'!$A$5:$HS$193</definedName>
    <definedName name="_xlnm._FilterDatabase" localSheetId="7" hidden="1">'Serie Gasto Constantes'!$A$5:$FQ$199</definedName>
    <definedName name="SegmentaciónDeDatos_Entidad">#N/A</definedName>
    <definedName name="SegmentaciónDeDatos_Plan_de_Gobierno">#N/A</definedName>
    <definedName name="SegmentaciónDeDatos_sector">#N/A</definedName>
    <definedName name="SegmentaciónDeDatos_Tipo_de_Centro_Gestor">#N/A</definedName>
    <definedName name="SegmentaciónDeDatos_Tipo_de_Gasto">#N/A</definedName>
    <definedName name="SegmentaciónDeDatos_Valor_Precios">#N/A</definedName>
    <definedName name="SegmentaciónDeDatos_Vigencia">#N/A</definedName>
  </definedNames>
  <calcPr calcId="191028"/>
  <pivotCaches>
    <pivotCache cacheId="0" r:id="rId14"/>
    <pivotCache cacheId="1"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S7" i="8" l="1"/>
  <c r="BS8" i="8"/>
  <c r="BS9" i="8"/>
  <c r="BQ7" i="8"/>
  <c r="BQ8" i="8"/>
  <c r="BQ9" i="8"/>
  <c r="BP7" i="8"/>
  <c r="BP8" i="8"/>
  <c r="BP9" i="8"/>
  <c r="BO7" i="8"/>
  <c r="BO8" i="8"/>
  <c r="BO9" i="8"/>
  <c r="BS6" i="8"/>
  <c r="BQ6" i="8"/>
  <c r="BP6" i="8"/>
  <c r="BO6" i="8"/>
  <c r="F27" i="7"/>
  <c r="C27" i="7"/>
  <c r="D27" i="7"/>
  <c r="B27" i="7"/>
  <c r="HC287" i="5"/>
  <c r="HB287" i="5"/>
  <c r="HA287" i="5"/>
  <c r="GZ287" i="5"/>
  <c r="GY287" i="5"/>
  <c r="GX287" i="5"/>
  <c r="GX286" i="5"/>
  <c r="GX311" i="5" s="1"/>
  <c r="HC264" i="5"/>
  <c r="HB264" i="5"/>
  <c r="HA264" i="5"/>
  <c r="GZ264" i="5"/>
  <c r="GY264" i="5"/>
  <c r="GX264" i="5"/>
  <c r="GX263" i="5"/>
  <c r="HC242" i="5"/>
  <c r="HC312" i="5" s="1"/>
  <c r="HB242" i="5"/>
  <c r="HB312" i="5" s="1"/>
  <c r="HA242" i="5"/>
  <c r="HA312" i="5" s="1"/>
  <c r="GZ242" i="5"/>
  <c r="GZ312" i="5" s="1"/>
  <c r="GY242" i="5"/>
  <c r="GY312" i="5" s="1"/>
  <c r="GX242" i="5"/>
  <c r="GX312" i="5" s="1"/>
  <c r="GX241" i="5"/>
  <c r="GX214" i="5"/>
  <c r="HC194" i="5"/>
  <c r="HB194" i="5"/>
  <c r="GX194" i="5"/>
  <c r="GX193" i="5"/>
  <c r="HB154" i="5"/>
  <c r="GZ154" i="5"/>
  <c r="GY154" i="5"/>
  <c r="HC154" i="5" s="1"/>
  <c r="GX154" i="5"/>
  <c r="HB153" i="5"/>
  <c r="GZ153" i="5"/>
  <c r="GY153" i="5"/>
  <c r="GX153" i="5"/>
  <c r="HB152" i="5"/>
  <c r="GZ152" i="5"/>
  <c r="GY152" i="5"/>
  <c r="GX152" i="5"/>
  <c r="HB151" i="5"/>
  <c r="GZ151" i="5"/>
  <c r="GY151" i="5"/>
  <c r="GX151" i="5"/>
  <c r="HB150" i="5"/>
  <c r="GZ150" i="5"/>
  <c r="GY150" i="5"/>
  <c r="GX150" i="5"/>
  <c r="HB149" i="5"/>
  <c r="GZ149" i="5"/>
  <c r="GY149" i="5"/>
  <c r="GX149" i="5"/>
  <c r="HB148" i="5"/>
  <c r="HB268" i="5" s="1"/>
  <c r="GZ148" i="5"/>
  <c r="GZ268" i="5" s="1"/>
  <c r="GY148" i="5"/>
  <c r="GX148" i="5"/>
  <c r="GX268" i="5" s="1"/>
  <c r="HB147" i="5"/>
  <c r="GZ147" i="5"/>
  <c r="HA147" i="5" s="1"/>
  <c r="GY147" i="5"/>
  <c r="GX147" i="5"/>
  <c r="HB146" i="5"/>
  <c r="GZ146" i="5"/>
  <c r="GY146" i="5"/>
  <c r="GX146" i="5"/>
  <c r="GX291" i="5" s="1"/>
  <c r="HB145" i="5"/>
  <c r="GZ145" i="5"/>
  <c r="GY145" i="5"/>
  <c r="GX145" i="5"/>
  <c r="HB144" i="5"/>
  <c r="GZ144" i="5"/>
  <c r="GY144" i="5"/>
  <c r="GX144" i="5"/>
  <c r="HB143" i="5"/>
  <c r="GZ143" i="5"/>
  <c r="GY143" i="5"/>
  <c r="GX143" i="5"/>
  <c r="HB142" i="5"/>
  <c r="GZ142" i="5"/>
  <c r="GY142" i="5"/>
  <c r="GX142" i="5"/>
  <c r="HB141" i="5"/>
  <c r="GZ141" i="5"/>
  <c r="GY141" i="5"/>
  <c r="GX141" i="5"/>
  <c r="HB140" i="5"/>
  <c r="GZ140" i="5"/>
  <c r="GY140" i="5"/>
  <c r="GX140" i="5"/>
  <c r="HB139" i="5"/>
  <c r="GZ139" i="5"/>
  <c r="GY139" i="5"/>
  <c r="GX139" i="5"/>
  <c r="HB138" i="5"/>
  <c r="GZ138" i="5"/>
  <c r="GY138" i="5"/>
  <c r="GX138" i="5"/>
  <c r="HB137" i="5"/>
  <c r="GZ137" i="5"/>
  <c r="GY137" i="5"/>
  <c r="GX137" i="5"/>
  <c r="HB136" i="5"/>
  <c r="GZ136" i="5"/>
  <c r="GY136" i="5"/>
  <c r="GX136" i="5"/>
  <c r="HB135" i="5"/>
  <c r="GZ135" i="5"/>
  <c r="HA135" i="5" s="1"/>
  <c r="GY135" i="5"/>
  <c r="GX135" i="5"/>
  <c r="HB134" i="5"/>
  <c r="GZ134" i="5"/>
  <c r="GY134" i="5"/>
  <c r="GX134" i="5"/>
  <c r="HB133" i="5"/>
  <c r="GZ133" i="5"/>
  <c r="GY133" i="5"/>
  <c r="GX133" i="5"/>
  <c r="HB132" i="5"/>
  <c r="GZ132" i="5"/>
  <c r="GY132" i="5"/>
  <c r="GX132" i="5"/>
  <c r="HB131" i="5"/>
  <c r="HC131" i="5" s="1"/>
  <c r="GZ131" i="5"/>
  <c r="HA131" i="5" s="1"/>
  <c r="GY131" i="5"/>
  <c r="GX131" i="5"/>
  <c r="HB130" i="5"/>
  <c r="GZ130" i="5"/>
  <c r="GY130" i="5"/>
  <c r="GX130" i="5"/>
  <c r="HB129" i="5"/>
  <c r="HC129" i="5" s="1"/>
  <c r="GZ129" i="5"/>
  <c r="GY129" i="5"/>
  <c r="GX129" i="5"/>
  <c r="HB128" i="5"/>
  <c r="GZ128" i="5"/>
  <c r="GY128" i="5"/>
  <c r="GX128" i="5"/>
  <c r="HB127" i="5"/>
  <c r="GZ127" i="5"/>
  <c r="GZ266" i="5" s="1"/>
  <c r="GY127" i="5"/>
  <c r="GY266" i="5" s="1"/>
  <c r="GX127" i="5"/>
  <c r="GX266" i="5" s="1"/>
  <c r="HB126" i="5"/>
  <c r="GZ126" i="5"/>
  <c r="GY126" i="5"/>
  <c r="GX126" i="5"/>
  <c r="HB125" i="5"/>
  <c r="GZ125" i="5"/>
  <c r="GY125" i="5"/>
  <c r="GX125" i="5"/>
  <c r="HB124" i="5"/>
  <c r="GZ124" i="5"/>
  <c r="GY124" i="5"/>
  <c r="GX124" i="5"/>
  <c r="HB123" i="5"/>
  <c r="GZ123" i="5"/>
  <c r="GY123" i="5"/>
  <c r="GX123" i="5"/>
  <c r="HB122" i="5"/>
  <c r="GZ122" i="5"/>
  <c r="GY122" i="5"/>
  <c r="GX122" i="5"/>
  <c r="HB121" i="5"/>
  <c r="GZ121" i="5"/>
  <c r="HA121" i="5" s="1"/>
  <c r="GY121" i="5"/>
  <c r="GX121" i="5"/>
  <c r="HB120" i="5"/>
  <c r="GZ120" i="5"/>
  <c r="GY120" i="5"/>
  <c r="GX120" i="5"/>
  <c r="HB119" i="5"/>
  <c r="GZ119" i="5"/>
  <c r="GY119" i="5"/>
  <c r="GX119" i="5"/>
  <c r="HB118" i="5"/>
  <c r="GZ118" i="5"/>
  <c r="GY118" i="5"/>
  <c r="HC118" i="5" s="1"/>
  <c r="GX118" i="5"/>
  <c r="HB117" i="5"/>
  <c r="GZ117" i="5"/>
  <c r="HA117" i="5" s="1"/>
  <c r="GY117" i="5"/>
  <c r="GX117" i="5"/>
  <c r="HB116" i="5"/>
  <c r="GZ116" i="5"/>
  <c r="GY116" i="5"/>
  <c r="HC116" i="5" s="1"/>
  <c r="GX116" i="5"/>
  <c r="HB115" i="5"/>
  <c r="HC115" i="5" s="1"/>
  <c r="GZ115" i="5"/>
  <c r="HA115" i="5" s="1"/>
  <c r="GY115" i="5"/>
  <c r="GX115" i="5"/>
  <c r="HB114" i="5"/>
  <c r="GZ114" i="5"/>
  <c r="GY114" i="5"/>
  <c r="GX114" i="5"/>
  <c r="HB113" i="5"/>
  <c r="HC113" i="5" s="1"/>
  <c r="GZ113" i="5"/>
  <c r="GZ302" i="5" s="1"/>
  <c r="GY113" i="5"/>
  <c r="GY302" i="5" s="1"/>
  <c r="GX113" i="5"/>
  <c r="GX302" i="5" s="1"/>
  <c r="HB112" i="5"/>
  <c r="GZ112" i="5"/>
  <c r="GY112" i="5"/>
  <c r="GX112" i="5"/>
  <c r="HB111" i="5"/>
  <c r="GZ111" i="5"/>
  <c r="GY111" i="5"/>
  <c r="GX111" i="5"/>
  <c r="HB110" i="5"/>
  <c r="GZ110" i="5"/>
  <c r="GY110" i="5"/>
  <c r="GX110" i="5"/>
  <c r="HB109" i="5"/>
  <c r="GZ109" i="5"/>
  <c r="GY109" i="5"/>
  <c r="GX109" i="5"/>
  <c r="HB108" i="5"/>
  <c r="GZ108" i="5"/>
  <c r="GY108" i="5"/>
  <c r="GX108" i="5"/>
  <c r="HB107" i="5"/>
  <c r="GZ107" i="5"/>
  <c r="GY107" i="5"/>
  <c r="GX107" i="5"/>
  <c r="HB106" i="5"/>
  <c r="GZ106" i="5"/>
  <c r="GY106" i="5"/>
  <c r="GX106" i="5"/>
  <c r="HB105" i="5"/>
  <c r="GZ105" i="5"/>
  <c r="GY105" i="5"/>
  <c r="GX105" i="5"/>
  <c r="HB104" i="5"/>
  <c r="GZ104" i="5"/>
  <c r="GY104" i="5"/>
  <c r="HA104" i="5" s="1"/>
  <c r="GX104" i="5"/>
  <c r="HB103" i="5"/>
  <c r="GZ103" i="5"/>
  <c r="GY103" i="5"/>
  <c r="GX103" i="5"/>
  <c r="HB102" i="5"/>
  <c r="GZ102" i="5"/>
  <c r="GY102" i="5"/>
  <c r="GX102" i="5"/>
  <c r="HB101" i="5"/>
  <c r="GZ101" i="5"/>
  <c r="GY101" i="5"/>
  <c r="GX101" i="5"/>
  <c r="HB100" i="5"/>
  <c r="GZ100" i="5"/>
  <c r="GY100" i="5"/>
  <c r="GX100" i="5"/>
  <c r="HB99" i="5"/>
  <c r="GZ99" i="5"/>
  <c r="GY99" i="5"/>
  <c r="GX99" i="5"/>
  <c r="HB98" i="5"/>
  <c r="GZ98" i="5"/>
  <c r="GY98" i="5"/>
  <c r="GX98" i="5"/>
  <c r="HB97" i="5"/>
  <c r="GZ97" i="5"/>
  <c r="GZ289" i="5" s="1"/>
  <c r="GY97" i="5"/>
  <c r="GY289" i="5" s="1"/>
  <c r="GX97" i="5"/>
  <c r="GX289" i="5" s="1"/>
  <c r="HB96" i="5"/>
  <c r="GZ96" i="5"/>
  <c r="GY96" i="5"/>
  <c r="GX96" i="5"/>
  <c r="HB95" i="5"/>
  <c r="GZ95" i="5"/>
  <c r="GY95" i="5"/>
  <c r="GX95" i="5"/>
  <c r="HB94" i="5"/>
  <c r="GZ94" i="5"/>
  <c r="GY94" i="5"/>
  <c r="GX94" i="5"/>
  <c r="HB93" i="5"/>
  <c r="GZ93" i="5"/>
  <c r="GY93" i="5"/>
  <c r="GX93" i="5"/>
  <c r="HB92" i="5"/>
  <c r="GZ92" i="5"/>
  <c r="GY92" i="5"/>
  <c r="GX92" i="5"/>
  <c r="HB91" i="5"/>
  <c r="GZ91" i="5"/>
  <c r="GY91" i="5"/>
  <c r="GX91" i="5"/>
  <c r="HB90" i="5"/>
  <c r="GZ90" i="5"/>
  <c r="GY90" i="5"/>
  <c r="GX90" i="5"/>
  <c r="HB89" i="5"/>
  <c r="GZ89" i="5"/>
  <c r="GY89" i="5"/>
  <c r="GX89" i="5"/>
  <c r="HB88" i="5"/>
  <c r="GZ88" i="5"/>
  <c r="GY88" i="5"/>
  <c r="GX88" i="5"/>
  <c r="HB87" i="5"/>
  <c r="GZ87" i="5"/>
  <c r="HA87" i="5" s="1"/>
  <c r="GY87" i="5"/>
  <c r="GX87" i="5"/>
  <c r="HB86" i="5"/>
  <c r="GZ86" i="5"/>
  <c r="GY86" i="5"/>
  <c r="GX86" i="5"/>
  <c r="HB85" i="5"/>
  <c r="GZ85" i="5"/>
  <c r="GY85" i="5"/>
  <c r="GY298" i="5" s="1"/>
  <c r="GX85" i="5"/>
  <c r="GX298" i="5" s="1"/>
  <c r="HB84" i="5"/>
  <c r="GZ84" i="5"/>
  <c r="GY84" i="5"/>
  <c r="GX84" i="5"/>
  <c r="HB83" i="5"/>
  <c r="GZ83" i="5"/>
  <c r="HA83" i="5" s="1"/>
  <c r="GY83" i="5"/>
  <c r="GX83" i="5"/>
  <c r="HB82" i="5"/>
  <c r="GZ82" i="5"/>
  <c r="GY82" i="5"/>
  <c r="GX82" i="5"/>
  <c r="HB81" i="5"/>
  <c r="GZ81" i="5"/>
  <c r="HA81" i="5" s="1"/>
  <c r="GY81" i="5"/>
  <c r="GX81" i="5"/>
  <c r="HB80" i="5"/>
  <c r="GZ80" i="5"/>
  <c r="GY80" i="5"/>
  <c r="GX80" i="5"/>
  <c r="HB79" i="5"/>
  <c r="GZ79" i="5"/>
  <c r="GZ278" i="5" s="1"/>
  <c r="GY79" i="5"/>
  <c r="GY278" i="5" s="1"/>
  <c r="GX79" i="5"/>
  <c r="GX278" i="5" s="1"/>
  <c r="HB78" i="5"/>
  <c r="HB229" i="5" s="1"/>
  <c r="GZ78" i="5"/>
  <c r="GY78" i="5"/>
  <c r="GY229" i="5" s="1"/>
  <c r="GX78" i="5"/>
  <c r="GX229" i="5" s="1"/>
  <c r="HB77" i="5"/>
  <c r="GZ77" i="5"/>
  <c r="GY77" i="5"/>
  <c r="GX77" i="5"/>
  <c r="HB76" i="5"/>
  <c r="GZ76" i="5"/>
  <c r="GY76" i="5"/>
  <c r="GX76" i="5"/>
  <c r="HB75" i="5"/>
  <c r="GZ75" i="5"/>
  <c r="GY75" i="5"/>
  <c r="GX75" i="5"/>
  <c r="HB74" i="5"/>
  <c r="GZ74" i="5"/>
  <c r="GY74" i="5"/>
  <c r="HC74" i="5" s="1"/>
  <c r="GX74" i="5"/>
  <c r="HB73" i="5"/>
  <c r="GZ73" i="5"/>
  <c r="GY73" i="5"/>
  <c r="GX73" i="5"/>
  <c r="HB72" i="5"/>
  <c r="GZ72" i="5"/>
  <c r="GY72" i="5"/>
  <c r="HC72" i="5" s="1"/>
  <c r="GX72" i="5"/>
  <c r="HB71" i="5"/>
  <c r="GZ71" i="5"/>
  <c r="GY71" i="5"/>
  <c r="GX71" i="5"/>
  <c r="HB70" i="5"/>
  <c r="GZ70" i="5"/>
  <c r="GY70" i="5"/>
  <c r="HC70" i="5" s="1"/>
  <c r="GX70" i="5"/>
  <c r="HB69" i="5"/>
  <c r="HB225" i="5" s="1"/>
  <c r="GZ69" i="5"/>
  <c r="GZ225" i="5" s="1"/>
  <c r="GY69" i="5"/>
  <c r="GY225" i="5" s="1"/>
  <c r="GX69" i="5"/>
  <c r="GX225" i="5" s="1"/>
  <c r="HB68" i="5"/>
  <c r="HB252" i="5" s="1"/>
  <c r="GZ68" i="5"/>
  <c r="GZ252" i="5" s="1"/>
  <c r="GY68" i="5"/>
  <c r="GX68" i="5"/>
  <c r="GX252" i="5" s="1"/>
  <c r="HB67" i="5"/>
  <c r="GZ67" i="5"/>
  <c r="GY67" i="5"/>
  <c r="GX67" i="5"/>
  <c r="HB66" i="5"/>
  <c r="GZ66" i="5"/>
  <c r="GY66" i="5"/>
  <c r="GX66" i="5"/>
  <c r="HB65" i="5"/>
  <c r="GZ65" i="5"/>
  <c r="GY65" i="5"/>
  <c r="GX65" i="5"/>
  <c r="HB64" i="5"/>
  <c r="GZ64" i="5"/>
  <c r="GY64" i="5"/>
  <c r="GX64" i="5"/>
  <c r="HB63" i="5"/>
  <c r="GZ63" i="5"/>
  <c r="GY63" i="5"/>
  <c r="HA63" i="5" s="1"/>
  <c r="GX63" i="5"/>
  <c r="HB62" i="5"/>
  <c r="GZ62" i="5"/>
  <c r="GY62" i="5"/>
  <c r="HC62" i="5" s="1"/>
  <c r="GX62" i="5"/>
  <c r="HB61" i="5"/>
  <c r="GZ61" i="5"/>
  <c r="GY61" i="5"/>
  <c r="GX61" i="5"/>
  <c r="HB60" i="5"/>
  <c r="GZ60" i="5"/>
  <c r="GY60" i="5"/>
  <c r="GX60" i="5"/>
  <c r="HB59" i="5"/>
  <c r="GZ59" i="5"/>
  <c r="GY59" i="5"/>
  <c r="GX59" i="5"/>
  <c r="HB58" i="5"/>
  <c r="GZ58" i="5"/>
  <c r="GY58" i="5"/>
  <c r="GX58" i="5"/>
  <c r="HB57" i="5"/>
  <c r="GZ57" i="5"/>
  <c r="GY57" i="5"/>
  <c r="GX57" i="5"/>
  <c r="HB56" i="5"/>
  <c r="GZ56" i="5"/>
  <c r="GY56" i="5"/>
  <c r="GX56" i="5"/>
  <c r="HB55" i="5"/>
  <c r="GZ55" i="5"/>
  <c r="GY55" i="5"/>
  <c r="GX55" i="5"/>
  <c r="HB54" i="5"/>
  <c r="GZ54" i="5"/>
  <c r="GY54" i="5"/>
  <c r="GX54" i="5"/>
  <c r="HB53" i="5"/>
  <c r="GZ53" i="5"/>
  <c r="GY53" i="5"/>
  <c r="GX53" i="5"/>
  <c r="HB52" i="5"/>
  <c r="GZ52" i="5"/>
  <c r="GY52" i="5"/>
  <c r="GX52" i="5"/>
  <c r="HB51" i="5"/>
  <c r="HB227" i="5" s="1"/>
  <c r="GZ51" i="5"/>
  <c r="GZ227" i="5" s="1"/>
  <c r="GY51" i="5"/>
  <c r="GY227" i="5" s="1"/>
  <c r="GX51" i="5"/>
  <c r="GX227" i="5" s="1"/>
  <c r="HB50" i="5"/>
  <c r="HB254" i="5" s="1"/>
  <c r="GZ50" i="5"/>
  <c r="GZ254" i="5" s="1"/>
  <c r="GY50" i="5"/>
  <c r="GX50" i="5"/>
  <c r="GX254" i="5" s="1"/>
  <c r="HB49" i="5"/>
  <c r="GZ49" i="5"/>
  <c r="GY49" i="5"/>
  <c r="GX49" i="5"/>
  <c r="HB48" i="5"/>
  <c r="HB277" i="5" s="1"/>
  <c r="GZ48" i="5"/>
  <c r="GZ277" i="5" s="1"/>
  <c r="GY48" i="5"/>
  <c r="GX48" i="5"/>
  <c r="GX277" i="5" s="1"/>
  <c r="HB47" i="5"/>
  <c r="HB228" i="5" s="1"/>
  <c r="GZ47" i="5"/>
  <c r="GZ228" i="5" s="1"/>
  <c r="GY47" i="5"/>
  <c r="GY228" i="5" s="1"/>
  <c r="GX47" i="5"/>
  <c r="GX228" i="5" s="1"/>
  <c r="HB46" i="5"/>
  <c r="HB255" i="5" s="1"/>
  <c r="GZ46" i="5"/>
  <c r="GZ255" i="5" s="1"/>
  <c r="GY46" i="5"/>
  <c r="GX46" i="5"/>
  <c r="GX255" i="5" s="1"/>
  <c r="HB45" i="5"/>
  <c r="GZ45" i="5"/>
  <c r="GY45" i="5"/>
  <c r="GX45" i="5"/>
  <c r="HB44" i="5"/>
  <c r="GZ44" i="5"/>
  <c r="GY44" i="5"/>
  <c r="GX44" i="5"/>
  <c r="HB43" i="5"/>
  <c r="GZ43" i="5"/>
  <c r="GY43" i="5"/>
  <c r="GX43" i="5"/>
  <c r="HB42" i="5"/>
  <c r="GZ42" i="5"/>
  <c r="GY42" i="5"/>
  <c r="GX42" i="5"/>
  <c r="HB41" i="5"/>
  <c r="HB272" i="5" s="1"/>
  <c r="GZ41" i="5"/>
  <c r="GZ272" i="5" s="1"/>
  <c r="GY41" i="5"/>
  <c r="GY272" i="5" s="1"/>
  <c r="GX41" i="5"/>
  <c r="GX272" i="5" s="1"/>
  <c r="HB40" i="5"/>
  <c r="HB223" i="5" s="1"/>
  <c r="GZ40" i="5"/>
  <c r="GZ223" i="5" s="1"/>
  <c r="GY40" i="5"/>
  <c r="GX40" i="5"/>
  <c r="HB39" i="5"/>
  <c r="GZ39" i="5"/>
  <c r="GY39" i="5"/>
  <c r="GX39" i="5"/>
  <c r="HB38" i="5"/>
  <c r="GZ38" i="5"/>
  <c r="GY38" i="5"/>
  <c r="GX38" i="5"/>
  <c r="HB37" i="5"/>
  <c r="HB267" i="5" s="1"/>
  <c r="GZ37" i="5"/>
  <c r="GZ267" i="5" s="1"/>
  <c r="GY37" i="5"/>
  <c r="GY267" i="5" s="1"/>
  <c r="GX37" i="5"/>
  <c r="GX267" i="5" s="1"/>
  <c r="HB36" i="5"/>
  <c r="GZ36" i="5"/>
  <c r="GZ218" i="5" s="1"/>
  <c r="GY36" i="5"/>
  <c r="GX36" i="5"/>
  <c r="HB35" i="5"/>
  <c r="GZ35" i="5"/>
  <c r="GY35" i="5"/>
  <c r="GX35" i="5"/>
  <c r="HB34" i="5"/>
  <c r="GZ34" i="5"/>
  <c r="GY34" i="5"/>
  <c r="GX34" i="5"/>
  <c r="HB33" i="5"/>
  <c r="GZ33" i="5"/>
  <c r="GY33" i="5"/>
  <c r="GX33" i="5"/>
  <c r="HB32" i="5"/>
  <c r="GZ32" i="5"/>
  <c r="GY32" i="5"/>
  <c r="GX32" i="5"/>
  <c r="HB31" i="5"/>
  <c r="GZ31" i="5"/>
  <c r="GY31" i="5"/>
  <c r="GX31" i="5"/>
  <c r="HB30" i="5"/>
  <c r="GZ30" i="5"/>
  <c r="GY30" i="5"/>
  <c r="GX30" i="5"/>
  <c r="HB29" i="5"/>
  <c r="GZ29" i="5"/>
  <c r="GY29" i="5"/>
  <c r="GX29" i="5"/>
  <c r="HB28" i="5"/>
  <c r="GZ28" i="5"/>
  <c r="GY28" i="5"/>
  <c r="GX28" i="5"/>
  <c r="HB27" i="5"/>
  <c r="GZ27" i="5"/>
  <c r="GY27" i="5"/>
  <c r="GX27" i="5"/>
  <c r="HB26" i="5"/>
  <c r="GZ26" i="5"/>
  <c r="GY26" i="5"/>
  <c r="GX26" i="5"/>
  <c r="HB25" i="5"/>
  <c r="GZ25" i="5"/>
  <c r="GY25" i="5"/>
  <c r="GX25" i="5"/>
  <c r="HB24" i="5"/>
  <c r="GZ24" i="5"/>
  <c r="GZ271" i="5" s="1"/>
  <c r="GY24" i="5"/>
  <c r="GX24" i="5"/>
  <c r="GX271" i="5" s="1"/>
  <c r="HB23" i="5"/>
  <c r="GZ23" i="5"/>
  <c r="GY23" i="5"/>
  <c r="GX23" i="5"/>
  <c r="HB22" i="5"/>
  <c r="GZ22" i="5"/>
  <c r="GY22" i="5"/>
  <c r="GX22" i="5"/>
  <c r="GX196" i="5" s="1"/>
  <c r="HB21" i="5"/>
  <c r="GZ21" i="5"/>
  <c r="GY21" i="5"/>
  <c r="GX21" i="5"/>
  <c r="HB20" i="5"/>
  <c r="GZ20" i="5"/>
  <c r="GY20" i="5"/>
  <c r="GX20" i="5"/>
  <c r="HB19" i="5"/>
  <c r="GZ19" i="5"/>
  <c r="GY19" i="5"/>
  <c r="GX19" i="5"/>
  <c r="HB18" i="5"/>
  <c r="GZ18" i="5"/>
  <c r="GY18" i="5"/>
  <c r="GX18" i="5"/>
  <c r="HB17" i="5"/>
  <c r="GZ17" i="5"/>
  <c r="GY17" i="5"/>
  <c r="GX17" i="5"/>
  <c r="HB16" i="5"/>
  <c r="GZ16" i="5"/>
  <c r="GY16" i="5"/>
  <c r="GX16" i="5"/>
  <c r="HB15" i="5"/>
  <c r="GZ15" i="5"/>
  <c r="GY15" i="5"/>
  <c r="GX15" i="5"/>
  <c r="HB14" i="5"/>
  <c r="GZ14" i="5"/>
  <c r="GY14" i="5"/>
  <c r="GX14" i="5"/>
  <c r="HB13" i="5"/>
  <c r="GZ13" i="5"/>
  <c r="GY13" i="5"/>
  <c r="GX13" i="5"/>
  <c r="HB12" i="5"/>
  <c r="HB248" i="5" s="1"/>
  <c r="GZ12" i="5"/>
  <c r="GY12" i="5"/>
  <c r="GX12" i="5"/>
  <c r="GX248" i="5" s="1"/>
  <c r="HB11" i="5"/>
  <c r="GZ11" i="5"/>
  <c r="GY11" i="5"/>
  <c r="HC11" i="5" s="1"/>
  <c r="GX11" i="5"/>
  <c r="HB10" i="5"/>
  <c r="GZ10" i="5"/>
  <c r="GY10" i="5"/>
  <c r="GX10" i="5"/>
  <c r="HB9" i="5"/>
  <c r="GZ9" i="5"/>
  <c r="GY9" i="5"/>
  <c r="GX9" i="5"/>
  <c r="HB8" i="5"/>
  <c r="GZ8" i="5"/>
  <c r="GY8" i="5"/>
  <c r="GX8" i="5"/>
  <c r="HB7" i="5"/>
  <c r="GZ7" i="5"/>
  <c r="GY7" i="5"/>
  <c r="GX7" i="5"/>
  <c r="HB6" i="5"/>
  <c r="GZ6" i="5"/>
  <c r="GY6" i="5"/>
  <c r="GX6" i="5"/>
  <c r="HM324" i="2"/>
  <c r="HM322" i="2"/>
  <c r="HQ321" i="2"/>
  <c r="HR321" i="2" s="1"/>
  <c r="HM318" i="2"/>
  <c r="HQ313" i="2"/>
  <c r="HR312" i="2"/>
  <c r="HQ312" i="2"/>
  <c r="HP312" i="2"/>
  <c r="HM312" i="2"/>
  <c r="HQ304" i="2"/>
  <c r="HO302" i="2"/>
  <c r="HN302" i="2"/>
  <c r="HM302" i="2"/>
  <c r="HQ298" i="2"/>
  <c r="HO298" i="2"/>
  <c r="HN298" i="2"/>
  <c r="HM298" i="2"/>
  <c r="HQ294" i="2"/>
  <c r="HO294" i="2"/>
  <c r="HN294" i="2"/>
  <c r="HR294" i="2" s="1"/>
  <c r="HM294" i="2"/>
  <c r="HO291" i="2"/>
  <c r="HN291" i="2"/>
  <c r="HM291" i="2"/>
  <c r="HO289" i="2"/>
  <c r="HN289" i="2"/>
  <c r="HM289" i="2"/>
  <c r="HR287" i="2"/>
  <c r="HQ287" i="2"/>
  <c r="HP287" i="2"/>
  <c r="HO287" i="2"/>
  <c r="HN287" i="2"/>
  <c r="HM287" i="2"/>
  <c r="HM286" i="2"/>
  <c r="HQ278" i="2"/>
  <c r="HO278" i="2"/>
  <c r="HO281" i="2" s="1"/>
  <c r="HN278" i="2"/>
  <c r="HM278" i="2"/>
  <c r="HQ277" i="2"/>
  <c r="HO277" i="2"/>
  <c r="HN277" i="2"/>
  <c r="HM277" i="2"/>
  <c r="HQ275" i="2"/>
  <c r="HO275" i="2"/>
  <c r="HN275" i="2"/>
  <c r="HM275" i="2"/>
  <c r="HQ272" i="2"/>
  <c r="HR272" i="2" s="1"/>
  <c r="HO272" i="2"/>
  <c r="HP272" i="2" s="1"/>
  <c r="HN272" i="2"/>
  <c r="HM272" i="2"/>
  <c r="HQ271" i="2"/>
  <c r="HO271" i="2"/>
  <c r="HP271" i="2" s="1"/>
  <c r="HN271" i="2"/>
  <c r="HM271" i="2"/>
  <c r="HQ268" i="2"/>
  <c r="HR268" i="2" s="1"/>
  <c r="HO268" i="2"/>
  <c r="HP268" i="2" s="1"/>
  <c r="HN268" i="2"/>
  <c r="HM268" i="2"/>
  <c r="HQ267" i="2"/>
  <c r="HO267" i="2"/>
  <c r="HN267" i="2"/>
  <c r="HM267" i="2"/>
  <c r="HQ266" i="2"/>
  <c r="HO266" i="2"/>
  <c r="HN266" i="2"/>
  <c r="HM266" i="2"/>
  <c r="HM314" i="2" s="1"/>
  <c r="HR264" i="2"/>
  <c r="HQ264" i="2"/>
  <c r="HP264" i="2"/>
  <c r="HO264" i="2"/>
  <c r="HN264" i="2"/>
  <c r="HM264" i="2"/>
  <c r="HM263" i="2"/>
  <c r="HQ258" i="2"/>
  <c r="HO258" i="2"/>
  <c r="HN258" i="2"/>
  <c r="HM258" i="2"/>
  <c r="HM328" i="2" s="1"/>
  <c r="HQ257" i="2"/>
  <c r="HQ327" i="2" s="1"/>
  <c r="HO257" i="2"/>
  <c r="HP257" i="2" s="1"/>
  <c r="HN257" i="2"/>
  <c r="HM257" i="2"/>
  <c r="HQ256" i="2"/>
  <c r="HR256" i="2" s="1"/>
  <c r="HO256" i="2"/>
  <c r="HP256" i="2" s="1"/>
  <c r="HN256" i="2"/>
  <c r="HM256" i="2"/>
  <c r="HQ255" i="2"/>
  <c r="HO255" i="2"/>
  <c r="HN255" i="2"/>
  <c r="HR255" i="2" s="1"/>
  <c r="HM255" i="2"/>
  <c r="HQ254" i="2"/>
  <c r="HR254" i="2" s="1"/>
  <c r="HO254" i="2"/>
  <c r="HN254" i="2"/>
  <c r="HM254" i="2"/>
  <c r="HQ253" i="2"/>
  <c r="HO253" i="2"/>
  <c r="HP253" i="2" s="1"/>
  <c r="HN253" i="2"/>
  <c r="HR253" i="2" s="1"/>
  <c r="HM253" i="2"/>
  <c r="HQ252" i="2"/>
  <c r="HO252" i="2"/>
  <c r="HN252" i="2"/>
  <c r="HM252" i="2"/>
  <c r="HQ251" i="2"/>
  <c r="HO251" i="2"/>
  <c r="HP251" i="2" s="1"/>
  <c r="HN251" i="2"/>
  <c r="HR251" i="2" s="1"/>
  <c r="HM251" i="2"/>
  <c r="HQ250" i="2"/>
  <c r="HO250" i="2"/>
  <c r="HN250" i="2"/>
  <c r="HM250" i="2"/>
  <c r="HQ249" i="2"/>
  <c r="HO249" i="2"/>
  <c r="HP249" i="2" s="1"/>
  <c r="HN249" i="2"/>
  <c r="HM249" i="2"/>
  <c r="HQ248" i="2"/>
  <c r="HR248" i="2" s="1"/>
  <c r="HO248" i="2"/>
  <c r="HP248" i="2" s="1"/>
  <c r="HN248" i="2"/>
  <c r="HM248" i="2"/>
  <c r="HQ247" i="2"/>
  <c r="HO247" i="2"/>
  <c r="HN247" i="2"/>
  <c r="HR247" i="2" s="1"/>
  <c r="HM247" i="2"/>
  <c r="HQ246" i="2"/>
  <c r="HR246" i="2" s="1"/>
  <c r="HO246" i="2"/>
  <c r="HN246" i="2"/>
  <c r="HM246" i="2"/>
  <c r="HQ245" i="2"/>
  <c r="HQ315" i="2" s="1"/>
  <c r="HO245" i="2"/>
  <c r="HP245" i="2" s="1"/>
  <c r="HN245" i="2"/>
  <c r="HR245" i="2" s="1"/>
  <c r="HM245" i="2"/>
  <c r="HQ244" i="2"/>
  <c r="HR244" i="2" s="1"/>
  <c r="HO244" i="2"/>
  <c r="HN244" i="2"/>
  <c r="HM244" i="2"/>
  <c r="HQ243" i="2"/>
  <c r="HO243" i="2"/>
  <c r="HN243" i="2"/>
  <c r="HR243" i="2" s="1"/>
  <c r="HM243" i="2"/>
  <c r="HR242" i="2"/>
  <c r="HQ242" i="2"/>
  <c r="HP242" i="2"/>
  <c r="HO242" i="2"/>
  <c r="HO312" i="2" s="1"/>
  <c r="HN242" i="2"/>
  <c r="HN312" i="2" s="1"/>
  <c r="HM242" i="2"/>
  <c r="HM241" i="2"/>
  <c r="HQ231" i="2"/>
  <c r="HO231" i="2"/>
  <c r="HN231" i="2"/>
  <c r="HM231" i="2"/>
  <c r="HQ230" i="2"/>
  <c r="HO230" i="2"/>
  <c r="HN230" i="2"/>
  <c r="HM230" i="2"/>
  <c r="HQ229" i="2"/>
  <c r="HQ326" i="2" s="1"/>
  <c r="HO229" i="2"/>
  <c r="HO326" i="2" s="1"/>
  <c r="HN229" i="2"/>
  <c r="HN326" i="2" s="1"/>
  <c r="HM229" i="2"/>
  <c r="HQ228" i="2"/>
  <c r="HO228" i="2"/>
  <c r="HN228" i="2"/>
  <c r="HM228" i="2"/>
  <c r="HQ227" i="2"/>
  <c r="HO227" i="2"/>
  <c r="HO324" i="2" s="1"/>
  <c r="HN227" i="2"/>
  <c r="HN324" i="2" s="1"/>
  <c r="HM227" i="2"/>
  <c r="HQ226" i="2"/>
  <c r="HO226" i="2"/>
  <c r="HP226" i="2" s="1"/>
  <c r="HN226" i="2"/>
  <c r="HM226" i="2"/>
  <c r="HQ225" i="2"/>
  <c r="HO225" i="2"/>
  <c r="HN225" i="2"/>
  <c r="HM225" i="2"/>
  <c r="HQ224" i="2"/>
  <c r="HO224" i="2"/>
  <c r="HN224" i="2"/>
  <c r="HN321" i="2" s="1"/>
  <c r="HM224" i="2"/>
  <c r="HM321" i="2" s="1"/>
  <c r="HQ223" i="2"/>
  <c r="HQ320" i="2" s="1"/>
  <c r="HO223" i="2"/>
  <c r="HO320" i="2" s="1"/>
  <c r="HN223" i="2"/>
  <c r="HN320" i="2" s="1"/>
  <c r="HM223" i="2"/>
  <c r="HQ222" i="2"/>
  <c r="HO222" i="2"/>
  <c r="HN222" i="2"/>
  <c r="HM222" i="2"/>
  <c r="HQ221" i="2"/>
  <c r="HO221" i="2"/>
  <c r="HO318" i="2" s="1"/>
  <c r="HN221" i="2"/>
  <c r="HN318" i="2" s="1"/>
  <c r="HM221" i="2"/>
  <c r="HQ220" i="2"/>
  <c r="HQ317" i="2" s="1"/>
  <c r="HO220" i="2"/>
  <c r="HP220" i="2" s="1"/>
  <c r="HN220" i="2"/>
  <c r="HM220" i="2"/>
  <c r="HQ219" i="2"/>
  <c r="HO219" i="2"/>
  <c r="HN219" i="2"/>
  <c r="HM219" i="2"/>
  <c r="HQ218" i="2"/>
  <c r="HO218" i="2"/>
  <c r="HN218" i="2"/>
  <c r="HN315" i="2" s="1"/>
  <c r="HM218" i="2"/>
  <c r="HM315" i="2" s="1"/>
  <c r="HQ217" i="2"/>
  <c r="HO217" i="2"/>
  <c r="HO314" i="2" s="1"/>
  <c r="HN217" i="2"/>
  <c r="HM217" i="2"/>
  <c r="HQ216" i="2"/>
  <c r="HO216" i="2"/>
  <c r="HN216" i="2"/>
  <c r="HM216" i="2"/>
  <c r="HR215" i="2"/>
  <c r="HQ215" i="2"/>
  <c r="HP215" i="2"/>
  <c r="HO215" i="2"/>
  <c r="HN215" i="2"/>
  <c r="HM215" i="2"/>
  <c r="HQ203" i="2"/>
  <c r="HR203" i="2" s="1"/>
  <c r="HO203" i="2"/>
  <c r="HP203" i="2" s="1"/>
  <c r="HN203" i="2"/>
  <c r="HM203" i="2"/>
  <c r="HQ202" i="2"/>
  <c r="HR202" i="2" s="1"/>
  <c r="HO202" i="2"/>
  <c r="HP202" i="2" s="1"/>
  <c r="HN202" i="2"/>
  <c r="HM202" i="2"/>
  <c r="HQ201" i="2"/>
  <c r="HO201" i="2"/>
  <c r="HN201" i="2"/>
  <c r="HM201" i="2"/>
  <c r="HQ200" i="2"/>
  <c r="HR200" i="2" s="1"/>
  <c r="HO200" i="2"/>
  <c r="HP200" i="2" s="1"/>
  <c r="HN200" i="2"/>
  <c r="HM200" i="2"/>
  <c r="HR199" i="2"/>
  <c r="HQ199" i="2"/>
  <c r="HP199" i="2"/>
  <c r="HO199" i="2"/>
  <c r="HN199" i="2"/>
  <c r="HM199" i="2"/>
  <c r="HM198" i="2"/>
  <c r="HM214" i="2" s="1"/>
  <c r="HQ192" i="2"/>
  <c r="HO192" i="2"/>
  <c r="HN192" i="2"/>
  <c r="HM192" i="2"/>
  <c r="HQ191" i="2"/>
  <c r="HO191" i="2"/>
  <c r="HP191" i="2" s="1"/>
  <c r="HN191" i="2"/>
  <c r="HM191" i="2"/>
  <c r="HQ190" i="2"/>
  <c r="HO190" i="2"/>
  <c r="HN190" i="2"/>
  <c r="HR190" i="2" s="1"/>
  <c r="HM190" i="2"/>
  <c r="HQ189" i="2"/>
  <c r="HO189" i="2"/>
  <c r="HN189" i="2"/>
  <c r="HN193" i="2" s="1"/>
  <c r="HM189" i="2"/>
  <c r="HQ188" i="2"/>
  <c r="HO188" i="2"/>
  <c r="HP188" i="2" s="1"/>
  <c r="HN188" i="2"/>
  <c r="HM188" i="2"/>
  <c r="BE14" i="8"/>
  <c r="AZ14" i="8"/>
  <c r="AU14" i="8"/>
  <c r="AP14" i="8"/>
  <c r="AK14" i="8"/>
  <c r="AF14" i="8"/>
  <c r="AA14" i="8"/>
  <c r="V14" i="8"/>
  <c r="Q14" i="8"/>
  <c r="L14" i="8"/>
  <c r="B14" i="8"/>
  <c r="G14" i="8"/>
  <c r="GW287" i="5"/>
  <c r="GV287" i="5"/>
  <c r="GU287" i="5"/>
  <c r="GT287" i="5"/>
  <c r="GS287" i="5"/>
  <c r="GR287" i="5"/>
  <c r="GR286" i="5"/>
  <c r="GR311" i="5" s="1"/>
  <c r="GW264" i="5"/>
  <c r="GV264" i="5"/>
  <c r="GU264" i="5"/>
  <c r="GT264" i="5"/>
  <c r="GS264" i="5"/>
  <c r="GR264" i="5"/>
  <c r="GR263" i="5"/>
  <c r="GW242" i="5"/>
  <c r="GW312" i="5" s="1"/>
  <c r="GV242" i="5"/>
  <c r="GV312" i="5" s="1"/>
  <c r="GU242" i="5"/>
  <c r="GU312" i="5" s="1"/>
  <c r="GT242" i="5"/>
  <c r="GT312" i="5" s="1"/>
  <c r="GS242" i="5"/>
  <c r="GS312" i="5" s="1"/>
  <c r="GR242" i="5"/>
  <c r="GR312" i="5" s="1"/>
  <c r="GR241" i="5"/>
  <c r="GR214" i="5"/>
  <c r="GW194" i="5"/>
  <c r="GV194" i="5"/>
  <c r="GR194" i="5"/>
  <c r="GR193" i="5"/>
  <c r="GV154" i="5"/>
  <c r="GT154" i="5"/>
  <c r="GS154" i="5"/>
  <c r="GR154" i="5"/>
  <c r="GV153" i="5"/>
  <c r="GT153" i="5"/>
  <c r="GS153" i="5"/>
  <c r="GR153" i="5"/>
  <c r="GV152" i="5"/>
  <c r="GT152" i="5"/>
  <c r="GS152" i="5"/>
  <c r="GR152" i="5"/>
  <c r="GV151" i="5"/>
  <c r="GT151" i="5"/>
  <c r="GS151" i="5"/>
  <c r="GR151" i="5"/>
  <c r="GV150" i="5"/>
  <c r="GT150" i="5"/>
  <c r="GS150" i="5"/>
  <c r="GR150" i="5"/>
  <c r="GV149" i="5"/>
  <c r="GT149" i="5"/>
  <c r="GS149" i="5"/>
  <c r="GR149" i="5"/>
  <c r="GV148" i="5"/>
  <c r="GT148" i="5"/>
  <c r="GS148" i="5"/>
  <c r="GS268" i="5" s="1"/>
  <c r="GR148" i="5"/>
  <c r="GR268" i="5" s="1"/>
  <c r="GV147" i="5"/>
  <c r="GT147" i="5"/>
  <c r="GS147" i="5"/>
  <c r="GR147" i="5"/>
  <c r="GV146" i="5"/>
  <c r="GT146" i="5"/>
  <c r="GT291" i="5" s="1"/>
  <c r="GS146" i="5"/>
  <c r="GS291" i="5" s="1"/>
  <c r="GR146" i="5"/>
  <c r="GR291" i="5" s="1"/>
  <c r="GV145" i="5"/>
  <c r="GT145" i="5"/>
  <c r="GS145" i="5"/>
  <c r="GR145" i="5"/>
  <c r="GV144" i="5"/>
  <c r="GT144" i="5"/>
  <c r="GS144" i="5"/>
  <c r="GR144" i="5"/>
  <c r="GV143" i="5"/>
  <c r="GT143" i="5"/>
  <c r="GS143" i="5"/>
  <c r="GR143" i="5"/>
  <c r="GV142" i="5"/>
  <c r="GT142" i="5"/>
  <c r="GS142" i="5"/>
  <c r="GR142" i="5"/>
  <c r="GV141" i="5"/>
  <c r="GT141" i="5"/>
  <c r="GS141" i="5"/>
  <c r="GR141" i="5"/>
  <c r="GV140" i="5"/>
  <c r="GT140" i="5"/>
  <c r="GS140" i="5"/>
  <c r="GR140" i="5"/>
  <c r="GV139" i="5"/>
  <c r="GT139" i="5"/>
  <c r="GS139" i="5"/>
  <c r="GR139" i="5"/>
  <c r="GV138" i="5"/>
  <c r="GT138" i="5"/>
  <c r="GS138" i="5"/>
  <c r="GR138" i="5"/>
  <c r="GV137" i="5"/>
  <c r="GT137" i="5"/>
  <c r="GS137" i="5"/>
  <c r="GR137" i="5"/>
  <c r="GV136" i="5"/>
  <c r="GT136" i="5"/>
  <c r="GS136" i="5"/>
  <c r="GR136" i="5"/>
  <c r="GV135" i="5"/>
  <c r="GT135" i="5"/>
  <c r="GS135" i="5"/>
  <c r="GR135" i="5"/>
  <c r="GV134" i="5"/>
  <c r="GT134" i="5"/>
  <c r="GS134" i="5"/>
  <c r="GR134" i="5"/>
  <c r="GV133" i="5"/>
  <c r="GT133" i="5"/>
  <c r="GS133" i="5"/>
  <c r="GR133" i="5"/>
  <c r="GV132" i="5"/>
  <c r="GT132" i="5"/>
  <c r="GS132" i="5"/>
  <c r="GR132" i="5"/>
  <c r="GV131" i="5"/>
  <c r="GT131" i="5"/>
  <c r="GS131" i="5"/>
  <c r="GR131" i="5"/>
  <c r="GV130" i="5"/>
  <c r="GT130" i="5"/>
  <c r="GS130" i="5"/>
  <c r="GR130" i="5"/>
  <c r="GV129" i="5"/>
  <c r="GT129" i="5"/>
  <c r="GS129" i="5"/>
  <c r="GR129" i="5"/>
  <c r="GV128" i="5"/>
  <c r="GT128" i="5"/>
  <c r="GS128" i="5"/>
  <c r="GR128" i="5"/>
  <c r="GV127" i="5"/>
  <c r="GV266" i="5" s="1"/>
  <c r="GT127" i="5"/>
  <c r="GT266" i="5" s="1"/>
  <c r="GS127" i="5"/>
  <c r="GS266" i="5" s="1"/>
  <c r="GR127" i="5"/>
  <c r="GR266" i="5" s="1"/>
  <c r="GV126" i="5"/>
  <c r="GT126" i="5"/>
  <c r="GS126" i="5"/>
  <c r="GR126" i="5"/>
  <c r="GV125" i="5"/>
  <c r="GT125" i="5"/>
  <c r="GS125" i="5"/>
  <c r="GR125" i="5"/>
  <c r="GV124" i="5"/>
  <c r="GT124" i="5"/>
  <c r="GS124" i="5"/>
  <c r="GR124" i="5"/>
  <c r="GV123" i="5"/>
  <c r="GT123" i="5"/>
  <c r="GS123" i="5"/>
  <c r="GR123" i="5"/>
  <c r="GV122" i="5"/>
  <c r="GT122" i="5"/>
  <c r="GS122" i="5"/>
  <c r="GR122" i="5"/>
  <c r="GV121" i="5"/>
  <c r="GT121" i="5"/>
  <c r="GS121" i="5"/>
  <c r="GR121" i="5"/>
  <c r="GV120" i="5"/>
  <c r="GT120" i="5"/>
  <c r="GS120" i="5"/>
  <c r="GR120" i="5"/>
  <c r="GV119" i="5"/>
  <c r="GT119" i="5"/>
  <c r="GS119" i="5"/>
  <c r="GR119" i="5"/>
  <c r="GV118" i="5"/>
  <c r="GT118" i="5"/>
  <c r="GS118" i="5"/>
  <c r="GR118" i="5"/>
  <c r="GV117" i="5"/>
  <c r="GT117" i="5"/>
  <c r="GS117" i="5"/>
  <c r="GR117" i="5"/>
  <c r="GV116" i="5"/>
  <c r="GT116" i="5"/>
  <c r="GS116" i="5"/>
  <c r="GR116" i="5"/>
  <c r="GV115" i="5"/>
  <c r="GT115" i="5"/>
  <c r="GS115" i="5"/>
  <c r="GR115" i="5"/>
  <c r="GV114" i="5"/>
  <c r="GT114" i="5"/>
  <c r="GS114" i="5"/>
  <c r="GR114" i="5"/>
  <c r="GV113" i="5"/>
  <c r="GT113" i="5"/>
  <c r="GS113" i="5"/>
  <c r="GS302" i="5" s="1"/>
  <c r="GR113" i="5"/>
  <c r="GR302" i="5" s="1"/>
  <c r="GV112" i="5"/>
  <c r="GT112" i="5"/>
  <c r="GS112" i="5"/>
  <c r="GR112" i="5"/>
  <c r="GV111" i="5"/>
  <c r="GT111" i="5"/>
  <c r="GS111" i="5"/>
  <c r="GR111" i="5"/>
  <c r="GV110" i="5"/>
  <c r="GT110" i="5"/>
  <c r="GS110" i="5"/>
  <c r="GR110" i="5"/>
  <c r="GV109" i="5"/>
  <c r="GT109" i="5"/>
  <c r="GS109" i="5"/>
  <c r="GR109" i="5"/>
  <c r="GV108" i="5"/>
  <c r="GT108" i="5"/>
  <c r="GS108" i="5"/>
  <c r="GR108" i="5"/>
  <c r="GV107" i="5"/>
  <c r="GT107" i="5"/>
  <c r="GS107" i="5"/>
  <c r="GR107" i="5"/>
  <c r="GV106" i="5"/>
  <c r="GT106" i="5"/>
  <c r="GS106" i="5"/>
  <c r="GR106" i="5"/>
  <c r="GV105" i="5"/>
  <c r="GT105" i="5"/>
  <c r="GS105" i="5"/>
  <c r="GR105" i="5"/>
  <c r="GV104" i="5"/>
  <c r="GT104" i="5"/>
  <c r="GS104" i="5"/>
  <c r="GR104" i="5"/>
  <c r="GV103" i="5"/>
  <c r="GT103" i="5"/>
  <c r="GS103" i="5"/>
  <c r="GR103" i="5"/>
  <c r="GV102" i="5"/>
  <c r="GT102" i="5"/>
  <c r="GS102" i="5"/>
  <c r="GR102" i="5"/>
  <c r="GV101" i="5"/>
  <c r="GT101" i="5"/>
  <c r="GS101" i="5"/>
  <c r="GR101" i="5"/>
  <c r="GV100" i="5"/>
  <c r="GT100" i="5"/>
  <c r="GS100" i="5"/>
  <c r="GR100" i="5"/>
  <c r="GV99" i="5"/>
  <c r="GT99" i="5"/>
  <c r="GS99" i="5"/>
  <c r="GR99" i="5"/>
  <c r="GV98" i="5"/>
  <c r="GT98" i="5"/>
  <c r="GS98" i="5"/>
  <c r="GR98" i="5"/>
  <c r="GV97" i="5"/>
  <c r="GT97" i="5"/>
  <c r="GT289" i="5" s="1"/>
  <c r="GS97" i="5"/>
  <c r="GS289" i="5" s="1"/>
  <c r="GR97" i="5"/>
  <c r="GR289" i="5" s="1"/>
  <c r="GV96" i="5"/>
  <c r="GT96" i="5"/>
  <c r="GS96" i="5"/>
  <c r="GR96" i="5"/>
  <c r="GV95" i="5"/>
  <c r="GT95" i="5"/>
  <c r="GS95" i="5"/>
  <c r="GR95" i="5"/>
  <c r="GV94" i="5"/>
  <c r="GT94" i="5"/>
  <c r="GS94" i="5"/>
  <c r="GR94" i="5"/>
  <c r="GV93" i="5"/>
  <c r="GT93" i="5"/>
  <c r="GS93" i="5"/>
  <c r="GR93" i="5"/>
  <c r="GV92" i="5"/>
  <c r="GT92" i="5"/>
  <c r="GS92" i="5"/>
  <c r="GR92" i="5"/>
  <c r="GV91" i="5"/>
  <c r="GT91" i="5"/>
  <c r="GS91" i="5"/>
  <c r="GR91" i="5"/>
  <c r="GV90" i="5"/>
  <c r="GT90" i="5"/>
  <c r="GS90" i="5"/>
  <c r="GR90" i="5"/>
  <c r="GV89" i="5"/>
  <c r="GT89" i="5"/>
  <c r="GS89" i="5"/>
  <c r="GR89" i="5"/>
  <c r="GV88" i="5"/>
  <c r="GT88" i="5"/>
  <c r="GS88" i="5"/>
  <c r="GR88" i="5"/>
  <c r="GV87" i="5"/>
  <c r="GT87" i="5"/>
  <c r="GS87" i="5"/>
  <c r="GR87" i="5"/>
  <c r="GV86" i="5"/>
  <c r="GT86" i="5"/>
  <c r="GS86" i="5"/>
  <c r="GR86" i="5"/>
  <c r="GV85" i="5"/>
  <c r="GT85" i="5"/>
  <c r="GT298" i="5" s="1"/>
  <c r="GS85" i="5"/>
  <c r="GS298" i="5" s="1"/>
  <c r="GR85" i="5"/>
  <c r="GR298" i="5" s="1"/>
  <c r="GV84" i="5"/>
  <c r="GT84" i="5"/>
  <c r="GS84" i="5"/>
  <c r="GR84" i="5"/>
  <c r="GV83" i="5"/>
  <c r="GT83" i="5"/>
  <c r="GS83" i="5"/>
  <c r="GR83" i="5"/>
  <c r="GV82" i="5"/>
  <c r="GT82" i="5"/>
  <c r="GS82" i="5"/>
  <c r="GR82" i="5"/>
  <c r="GV81" i="5"/>
  <c r="GT81" i="5"/>
  <c r="GS81" i="5"/>
  <c r="GR81" i="5"/>
  <c r="GV80" i="5"/>
  <c r="GT80" i="5"/>
  <c r="GS80" i="5"/>
  <c r="GR80" i="5"/>
  <c r="GV79" i="5"/>
  <c r="GV278" i="5" s="1"/>
  <c r="GT79" i="5"/>
  <c r="GT278" i="5" s="1"/>
  <c r="GS79" i="5"/>
  <c r="GS278" i="5" s="1"/>
  <c r="GR79" i="5"/>
  <c r="GR278" i="5" s="1"/>
  <c r="GV78" i="5"/>
  <c r="GV229" i="5" s="1"/>
  <c r="GT78" i="5"/>
  <c r="GT229" i="5" s="1"/>
  <c r="GS78" i="5"/>
  <c r="GS229" i="5" s="1"/>
  <c r="GR78" i="5"/>
  <c r="GR229" i="5" s="1"/>
  <c r="GV77" i="5"/>
  <c r="GT77" i="5"/>
  <c r="GS77" i="5"/>
  <c r="GR77" i="5"/>
  <c r="GV76" i="5"/>
  <c r="GT76" i="5"/>
  <c r="GS76" i="5"/>
  <c r="GR76" i="5"/>
  <c r="GV75" i="5"/>
  <c r="GT75" i="5"/>
  <c r="GS75" i="5"/>
  <c r="GR75" i="5"/>
  <c r="GV74" i="5"/>
  <c r="GT74" i="5"/>
  <c r="GS74" i="5"/>
  <c r="GR74" i="5"/>
  <c r="GV73" i="5"/>
  <c r="GT73" i="5"/>
  <c r="GS73" i="5"/>
  <c r="GR73" i="5"/>
  <c r="GV72" i="5"/>
  <c r="GT72" i="5"/>
  <c r="GS72" i="5"/>
  <c r="GR72" i="5"/>
  <c r="GV71" i="5"/>
  <c r="GT71" i="5"/>
  <c r="GS71" i="5"/>
  <c r="GR71" i="5"/>
  <c r="GV70" i="5"/>
  <c r="GT70" i="5"/>
  <c r="GS70" i="5"/>
  <c r="GR70" i="5"/>
  <c r="GV69" i="5"/>
  <c r="GV225" i="5" s="1"/>
  <c r="GT69" i="5"/>
  <c r="GT225" i="5" s="1"/>
  <c r="GS69" i="5"/>
  <c r="GS225" i="5" s="1"/>
  <c r="GR69" i="5"/>
  <c r="GR225" i="5" s="1"/>
  <c r="GV68" i="5"/>
  <c r="GV252" i="5" s="1"/>
  <c r="GT68" i="5"/>
  <c r="GT252" i="5" s="1"/>
  <c r="GS68" i="5"/>
  <c r="GS252" i="5" s="1"/>
  <c r="GR68" i="5"/>
  <c r="GR252" i="5" s="1"/>
  <c r="GV67" i="5"/>
  <c r="GT67" i="5"/>
  <c r="GS67" i="5"/>
  <c r="GR67" i="5"/>
  <c r="GV66" i="5"/>
  <c r="GT66" i="5"/>
  <c r="GS66" i="5"/>
  <c r="GR66" i="5"/>
  <c r="GV65" i="5"/>
  <c r="GT65" i="5"/>
  <c r="GS65" i="5"/>
  <c r="GR65" i="5"/>
  <c r="GV64" i="5"/>
  <c r="GW64" i="5" s="1"/>
  <c r="GT64" i="5"/>
  <c r="GS64" i="5"/>
  <c r="GR64" i="5"/>
  <c r="GV63" i="5"/>
  <c r="GT63" i="5"/>
  <c r="GS63" i="5"/>
  <c r="GR63" i="5"/>
  <c r="GV62" i="5"/>
  <c r="GT62" i="5"/>
  <c r="GS62" i="5"/>
  <c r="GR62" i="5"/>
  <c r="GV61" i="5"/>
  <c r="GT61" i="5"/>
  <c r="GS61" i="5"/>
  <c r="GR61" i="5"/>
  <c r="GV60" i="5"/>
  <c r="GT60" i="5"/>
  <c r="GS60" i="5"/>
  <c r="GR60" i="5"/>
  <c r="GV59" i="5"/>
  <c r="GT59" i="5"/>
  <c r="GS59" i="5"/>
  <c r="GR59" i="5"/>
  <c r="GV58" i="5"/>
  <c r="GT58" i="5"/>
  <c r="GS58" i="5"/>
  <c r="GR58" i="5"/>
  <c r="GV57" i="5"/>
  <c r="GT57" i="5"/>
  <c r="GS57" i="5"/>
  <c r="GR57" i="5"/>
  <c r="GV56" i="5"/>
  <c r="GT56" i="5"/>
  <c r="GS56" i="5"/>
  <c r="GR56" i="5"/>
  <c r="GV55" i="5"/>
  <c r="GT55" i="5"/>
  <c r="GS55" i="5"/>
  <c r="GR55" i="5"/>
  <c r="GV54" i="5"/>
  <c r="GW54" i="5" s="1"/>
  <c r="GT54" i="5"/>
  <c r="GS54" i="5"/>
  <c r="GR54" i="5"/>
  <c r="GV53" i="5"/>
  <c r="GT53" i="5"/>
  <c r="GS53" i="5"/>
  <c r="GR53" i="5"/>
  <c r="GV52" i="5"/>
  <c r="GT52" i="5"/>
  <c r="GS52" i="5"/>
  <c r="GR52" i="5"/>
  <c r="GV51" i="5"/>
  <c r="GV227" i="5" s="1"/>
  <c r="GT51" i="5"/>
  <c r="GT227" i="5" s="1"/>
  <c r="GS51" i="5"/>
  <c r="GS227" i="5" s="1"/>
  <c r="GR51" i="5"/>
  <c r="GR227" i="5" s="1"/>
  <c r="GV50" i="5"/>
  <c r="GV254" i="5" s="1"/>
  <c r="GT50" i="5"/>
  <c r="GT254" i="5" s="1"/>
  <c r="GS50" i="5"/>
  <c r="GS254" i="5" s="1"/>
  <c r="GR50" i="5"/>
  <c r="GR254" i="5" s="1"/>
  <c r="GV49" i="5"/>
  <c r="GT49" i="5"/>
  <c r="GS49" i="5"/>
  <c r="GR49" i="5"/>
  <c r="GV48" i="5"/>
  <c r="GV277" i="5" s="1"/>
  <c r="GT48" i="5"/>
  <c r="GT277" i="5" s="1"/>
  <c r="GS48" i="5"/>
  <c r="GS277" i="5" s="1"/>
  <c r="GR48" i="5"/>
  <c r="GR277" i="5" s="1"/>
  <c r="GV47" i="5"/>
  <c r="GV228" i="5" s="1"/>
  <c r="GT47" i="5"/>
  <c r="GT228" i="5" s="1"/>
  <c r="GS47" i="5"/>
  <c r="GS228" i="5" s="1"/>
  <c r="GR47" i="5"/>
  <c r="GR228" i="5" s="1"/>
  <c r="GV46" i="5"/>
  <c r="GV255" i="5" s="1"/>
  <c r="GT46" i="5"/>
  <c r="GT255" i="5" s="1"/>
  <c r="GS46" i="5"/>
  <c r="GS255" i="5" s="1"/>
  <c r="GR46" i="5"/>
  <c r="GR255" i="5" s="1"/>
  <c r="GV45" i="5"/>
  <c r="GT45" i="5"/>
  <c r="GS45" i="5"/>
  <c r="GR45" i="5"/>
  <c r="GV44" i="5"/>
  <c r="GT44" i="5"/>
  <c r="GS44" i="5"/>
  <c r="GR44" i="5"/>
  <c r="GV43" i="5"/>
  <c r="GT43" i="5"/>
  <c r="GS43" i="5"/>
  <c r="GR43" i="5"/>
  <c r="GV42" i="5"/>
  <c r="GT42" i="5"/>
  <c r="GS42" i="5"/>
  <c r="GR42" i="5"/>
  <c r="GV41" i="5"/>
  <c r="GV272" i="5" s="1"/>
  <c r="GT41" i="5"/>
  <c r="GS41" i="5"/>
  <c r="GS272" i="5" s="1"/>
  <c r="GR41" i="5"/>
  <c r="GR272" i="5" s="1"/>
  <c r="GV40" i="5"/>
  <c r="GT40" i="5"/>
  <c r="GS40" i="5"/>
  <c r="GR40" i="5"/>
  <c r="GV39" i="5"/>
  <c r="GT39" i="5"/>
  <c r="GS39" i="5"/>
  <c r="GR39" i="5"/>
  <c r="GV38" i="5"/>
  <c r="GT38" i="5"/>
  <c r="GS38" i="5"/>
  <c r="GR38" i="5"/>
  <c r="GV37" i="5"/>
  <c r="GV267" i="5" s="1"/>
  <c r="GT37" i="5"/>
  <c r="GT267" i="5" s="1"/>
  <c r="GS37" i="5"/>
  <c r="GS267" i="5" s="1"/>
  <c r="GR37" i="5"/>
  <c r="GR267" i="5" s="1"/>
  <c r="GV36" i="5"/>
  <c r="GT36" i="5"/>
  <c r="GS36" i="5"/>
  <c r="GR36" i="5"/>
  <c r="GV35" i="5"/>
  <c r="GT35" i="5"/>
  <c r="GS35" i="5"/>
  <c r="GR35" i="5"/>
  <c r="GV34" i="5"/>
  <c r="GT34" i="5"/>
  <c r="GS34" i="5"/>
  <c r="GR34" i="5"/>
  <c r="GV33" i="5"/>
  <c r="GT33" i="5"/>
  <c r="GS33" i="5"/>
  <c r="GR33" i="5"/>
  <c r="GV32" i="5"/>
  <c r="GT32" i="5"/>
  <c r="GS32" i="5"/>
  <c r="GR32" i="5"/>
  <c r="GV31" i="5"/>
  <c r="GT31" i="5"/>
  <c r="GS31" i="5"/>
  <c r="GR31" i="5"/>
  <c r="GV30" i="5"/>
  <c r="GT30" i="5"/>
  <c r="GS30" i="5"/>
  <c r="GR30" i="5"/>
  <c r="GV29" i="5"/>
  <c r="GT29" i="5"/>
  <c r="GS29" i="5"/>
  <c r="GR29" i="5"/>
  <c r="GV28" i="5"/>
  <c r="GT28" i="5"/>
  <c r="GS28" i="5"/>
  <c r="GR28" i="5"/>
  <c r="GV27" i="5"/>
  <c r="GT27" i="5"/>
  <c r="GS27" i="5"/>
  <c r="GR27" i="5"/>
  <c r="GV26" i="5"/>
  <c r="GT26" i="5"/>
  <c r="GS26" i="5"/>
  <c r="GR26" i="5"/>
  <c r="GV25" i="5"/>
  <c r="GT25" i="5"/>
  <c r="GS25" i="5"/>
  <c r="GR25" i="5"/>
  <c r="GV24" i="5"/>
  <c r="GT24" i="5"/>
  <c r="GS24" i="5"/>
  <c r="GR24" i="5"/>
  <c r="GV23" i="5"/>
  <c r="GT23" i="5"/>
  <c r="GS23" i="5"/>
  <c r="GR23" i="5"/>
  <c r="GV22" i="5"/>
  <c r="GT22" i="5"/>
  <c r="GS22" i="5"/>
  <c r="GR22" i="5"/>
  <c r="GV21" i="5"/>
  <c r="GT21" i="5"/>
  <c r="GS21" i="5"/>
  <c r="GR21" i="5"/>
  <c r="GV20" i="5"/>
  <c r="GT20" i="5"/>
  <c r="GS20" i="5"/>
  <c r="GR20" i="5"/>
  <c r="GV19" i="5"/>
  <c r="GT19" i="5"/>
  <c r="GS19" i="5"/>
  <c r="GR19" i="5"/>
  <c r="GV18" i="5"/>
  <c r="GT18" i="5"/>
  <c r="GS18" i="5"/>
  <c r="GR18" i="5"/>
  <c r="GV17" i="5"/>
  <c r="GT17" i="5"/>
  <c r="GS17" i="5"/>
  <c r="GR17" i="5"/>
  <c r="GV16" i="5"/>
  <c r="GT16" i="5"/>
  <c r="GS16" i="5"/>
  <c r="GR16" i="5"/>
  <c r="GV15" i="5"/>
  <c r="GT15" i="5"/>
  <c r="GS15" i="5"/>
  <c r="GR15" i="5"/>
  <c r="GV14" i="5"/>
  <c r="GT14" i="5"/>
  <c r="GS14" i="5"/>
  <c r="GR14" i="5"/>
  <c r="GV13" i="5"/>
  <c r="GT13" i="5"/>
  <c r="GS13" i="5"/>
  <c r="GS221" i="5" s="1"/>
  <c r="GR13" i="5"/>
  <c r="GV12" i="5"/>
  <c r="GT12" i="5"/>
  <c r="GS12" i="5"/>
  <c r="GR12" i="5"/>
  <c r="GV11" i="5"/>
  <c r="GT11" i="5"/>
  <c r="GS11" i="5"/>
  <c r="GR11" i="5"/>
  <c r="GV10" i="5"/>
  <c r="GT10" i="5"/>
  <c r="GS10" i="5"/>
  <c r="GR10" i="5"/>
  <c r="GV9" i="5"/>
  <c r="GT9" i="5"/>
  <c r="GS9" i="5"/>
  <c r="GR9" i="5"/>
  <c r="GV8" i="5"/>
  <c r="GW8" i="5" s="1"/>
  <c r="GT8" i="5"/>
  <c r="GU8" i="5" s="1"/>
  <c r="GS8" i="5"/>
  <c r="GR8" i="5"/>
  <c r="GV7" i="5"/>
  <c r="GT7" i="5"/>
  <c r="GS7" i="5"/>
  <c r="GR7" i="5"/>
  <c r="GV6" i="5"/>
  <c r="GT6" i="5"/>
  <c r="GS6" i="5"/>
  <c r="GR6" i="5"/>
  <c r="HT7" i="2"/>
  <c r="HT8" i="2"/>
  <c r="HT9" i="2"/>
  <c r="HT10" i="2"/>
  <c r="HT11" i="2"/>
  <c r="HT12" i="2"/>
  <c r="HT13" i="2"/>
  <c r="HT14" i="2"/>
  <c r="HT15" i="2"/>
  <c r="HT16" i="2"/>
  <c r="HT17" i="2"/>
  <c r="HT18" i="2"/>
  <c r="HT19" i="2"/>
  <c r="HT20" i="2"/>
  <c r="HT21" i="2"/>
  <c r="HT22" i="2"/>
  <c r="HT23" i="2"/>
  <c r="HT24" i="2"/>
  <c r="HT25" i="2"/>
  <c r="HT26" i="2"/>
  <c r="HT27" i="2"/>
  <c r="HT28" i="2"/>
  <c r="HT29" i="2"/>
  <c r="HT30" i="2"/>
  <c r="HT31" i="2"/>
  <c r="HT32" i="2"/>
  <c r="HT33" i="2"/>
  <c r="HT35" i="2"/>
  <c r="HT36" i="2"/>
  <c r="HT37" i="2"/>
  <c r="HT38" i="2"/>
  <c r="HT39" i="2"/>
  <c r="HT40" i="2"/>
  <c r="HT41" i="2"/>
  <c r="HT42" i="2"/>
  <c r="HT43" i="2"/>
  <c r="HT44" i="2"/>
  <c r="HT45" i="2"/>
  <c r="HT46" i="2"/>
  <c r="HT47" i="2"/>
  <c r="HT48" i="2"/>
  <c r="HT49" i="2"/>
  <c r="HT50" i="2"/>
  <c r="HT51" i="2"/>
  <c r="HT52" i="2"/>
  <c r="HT53" i="2"/>
  <c r="HT54" i="2"/>
  <c r="HT55" i="2"/>
  <c r="HT56" i="2"/>
  <c r="HT57" i="2"/>
  <c r="HT58" i="2"/>
  <c r="HT59" i="2"/>
  <c r="HT60" i="2"/>
  <c r="HT61" i="2"/>
  <c r="HT62" i="2"/>
  <c r="HT63" i="2"/>
  <c r="HT64" i="2"/>
  <c r="HT65" i="2"/>
  <c r="HT66" i="2"/>
  <c r="HT67" i="2"/>
  <c r="HT68" i="2"/>
  <c r="HT69" i="2"/>
  <c r="HT70" i="2"/>
  <c r="HT71" i="2"/>
  <c r="HT72" i="2"/>
  <c r="HT73" i="2"/>
  <c r="HT74" i="2"/>
  <c r="HT75" i="2"/>
  <c r="HT76" i="2"/>
  <c r="HT77" i="2"/>
  <c r="HT78" i="2"/>
  <c r="HT79" i="2"/>
  <c r="HT80" i="2"/>
  <c r="HT81" i="2"/>
  <c r="HT82" i="2"/>
  <c r="HT83" i="2"/>
  <c r="HT84" i="2"/>
  <c r="HT85" i="2"/>
  <c r="HT86" i="2"/>
  <c r="HT87" i="2"/>
  <c r="HT88" i="2"/>
  <c r="HT89" i="2"/>
  <c r="HT90" i="2"/>
  <c r="HT91" i="2"/>
  <c r="HT92" i="2"/>
  <c r="HT93" i="2"/>
  <c r="HT94" i="2"/>
  <c r="HT95" i="2"/>
  <c r="HT96" i="2"/>
  <c r="HT97" i="2"/>
  <c r="HT98" i="2"/>
  <c r="HT99" i="2"/>
  <c r="HT100" i="2"/>
  <c r="HT101" i="2"/>
  <c r="HT102" i="2"/>
  <c r="HT103" i="2"/>
  <c r="HT104" i="2"/>
  <c r="HT105" i="2"/>
  <c r="HT106" i="2"/>
  <c r="HT107" i="2"/>
  <c r="HT108" i="2"/>
  <c r="HT109" i="2"/>
  <c r="HT110" i="2"/>
  <c r="HT111" i="2"/>
  <c r="HT112" i="2"/>
  <c r="HT113" i="2"/>
  <c r="HT114" i="2"/>
  <c r="HT115" i="2"/>
  <c r="HT116" i="2"/>
  <c r="HT117" i="2"/>
  <c r="HT118" i="2"/>
  <c r="HT119" i="2"/>
  <c r="HT120" i="2"/>
  <c r="HT121" i="2"/>
  <c r="HT122" i="2"/>
  <c r="HT123" i="2"/>
  <c r="HT124" i="2"/>
  <c r="HT125" i="2"/>
  <c r="HT126" i="2"/>
  <c r="HT127" i="2"/>
  <c r="HT128" i="2"/>
  <c r="HT129" i="2"/>
  <c r="HT130" i="2"/>
  <c r="HT131" i="2"/>
  <c r="HT132" i="2"/>
  <c r="HT133" i="2"/>
  <c r="HT134" i="2"/>
  <c r="HT135" i="2"/>
  <c r="HT136" i="2"/>
  <c r="HT137" i="2"/>
  <c r="HT138" i="2"/>
  <c r="HT139" i="2"/>
  <c r="HT140" i="2"/>
  <c r="HT141" i="2"/>
  <c r="HT142" i="2"/>
  <c r="HT143" i="2"/>
  <c r="HT145" i="2"/>
  <c r="HT146" i="2"/>
  <c r="HT147" i="2"/>
  <c r="HT148" i="2"/>
  <c r="HT149" i="2"/>
  <c r="HT150" i="2"/>
  <c r="HT151" i="2"/>
  <c r="HT152" i="2"/>
  <c r="HT153" i="2"/>
  <c r="HT154" i="2"/>
  <c r="HT155" i="2"/>
  <c r="HT156" i="2"/>
  <c r="HT157" i="2"/>
  <c r="HT158" i="2"/>
  <c r="HT159" i="2"/>
  <c r="HT160" i="2"/>
  <c r="HT161" i="2"/>
  <c r="HT162" i="2"/>
  <c r="HT163" i="2"/>
  <c r="HT164" i="2"/>
  <c r="HT165" i="2"/>
  <c r="HT166" i="2"/>
  <c r="HT167" i="2"/>
  <c r="HT168" i="2"/>
  <c r="HT169" i="2"/>
  <c r="HT170" i="2"/>
  <c r="HT171" i="2"/>
  <c r="HT172" i="2"/>
  <c r="HT173" i="2"/>
  <c r="HT174" i="2"/>
  <c r="HT175" i="2"/>
  <c r="HT176" i="2"/>
  <c r="HT177" i="2"/>
  <c r="HT178" i="2"/>
  <c r="HT179" i="2"/>
  <c r="HT180" i="2"/>
  <c r="HT181" i="2"/>
  <c r="HT182" i="2"/>
  <c r="HT183" i="2"/>
  <c r="HT184" i="2"/>
  <c r="HT185" i="2"/>
  <c r="HT186" i="2"/>
  <c r="HT187" i="2"/>
  <c r="HT6" i="2"/>
  <c r="HS6" i="2"/>
  <c r="HS7" i="2"/>
  <c r="HS10" i="2"/>
  <c r="HS11" i="2"/>
  <c r="HS12" i="2"/>
  <c r="HS13" i="2"/>
  <c r="HS14" i="2"/>
  <c r="HS15" i="2"/>
  <c r="HS16" i="2"/>
  <c r="HS18" i="2"/>
  <c r="HS25" i="2"/>
  <c r="HS26" i="2"/>
  <c r="HS27" i="2"/>
  <c r="HS28" i="2"/>
  <c r="HS29" i="2"/>
  <c r="HS30" i="2"/>
  <c r="HS31" i="2"/>
  <c r="HS32" i="2"/>
  <c r="HS33" i="2"/>
  <c r="HS34" i="2"/>
  <c r="HS35" i="2"/>
  <c r="HS36" i="2"/>
  <c r="HS37" i="2"/>
  <c r="HS39" i="2"/>
  <c r="HS41" i="2"/>
  <c r="HS43" i="2"/>
  <c r="HS45" i="2"/>
  <c r="HS46" i="2"/>
  <c r="HS47" i="2"/>
  <c r="HS48" i="2"/>
  <c r="HS50" i="2"/>
  <c r="HS53" i="2"/>
  <c r="HS55" i="2"/>
  <c r="HS56" i="2"/>
  <c r="HS57" i="2"/>
  <c r="HS58" i="2"/>
  <c r="HS59" i="2"/>
  <c r="HS60" i="2"/>
  <c r="HS62" i="2"/>
  <c r="HS64" i="2"/>
  <c r="HS65" i="2"/>
  <c r="HS66" i="2"/>
  <c r="HS67" i="2"/>
  <c r="HS68" i="2"/>
  <c r="HS69" i="2"/>
  <c r="HS70" i="2"/>
  <c r="HS71" i="2"/>
  <c r="HS72" i="2"/>
  <c r="HS74" i="2"/>
  <c r="HS76" i="2"/>
  <c r="HS77" i="2"/>
  <c r="HS78" i="2"/>
  <c r="HS79" i="2"/>
  <c r="HS80" i="2"/>
  <c r="HS81" i="2"/>
  <c r="HS82" i="2"/>
  <c r="HS84" i="2"/>
  <c r="HS85" i="2"/>
  <c r="HS87" i="2"/>
  <c r="HS88" i="2"/>
  <c r="HS89" i="2"/>
  <c r="HS90" i="2"/>
  <c r="HS91" i="2"/>
  <c r="HS93" i="2"/>
  <c r="HS95" i="2"/>
  <c r="HS96" i="2"/>
  <c r="HS97" i="2"/>
  <c r="HS98" i="2"/>
  <c r="HS100" i="2"/>
  <c r="HS103" i="2"/>
  <c r="HS105" i="2"/>
  <c r="HS106" i="2"/>
  <c r="HS107" i="2"/>
  <c r="HS109" i="2"/>
  <c r="HS111" i="2"/>
  <c r="HS112" i="2"/>
  <c r="HS113" i="2"/>
  <c r="HS114" i="2"/>
  <c r="HS115" i="2"/>
  <c r="HS116" i="2"/>
  <c r="HS117" i="2"/>
  <c r="HS118" i="2"/>
  <c r="HS119" i="2"/>
  <c r="HS120" i="2"/>
  <c r="HS122" i="2"/>
  <c r="HS125" i="2"/>
  <c r="HS127" i="2"/>
  <c r="HS129" i="2"/>
  <c r="HS131" i="2"/>
  <c r="HS132" i="2"/>
  <c r="HS133" i="2"/>
  <c r="HS134" i="2"/>
  <c r="HS136" i="2"/>
  <c r="HS138" i="2"/>
  <c r="HS139" i="2"/>
  <c r="HS140" i="2"/>
  <c r="HS141" i="2"/>
  <c r="HS142" i="2"/>
  <c r="HS143" i="2"/>
  <c r="HS145" i="2"/>
  <c r="HS146" i="2"/>
  <c r="HS148" i="2"/>
  <c r="HS150" i="2"/>
  <c r="HS152" i="2"/>
  <c r="HS153" i="2"/>
  <c r="HS154" i="2"/>
  <c r="HS155" i="2"/>
  <c r="HS156" i="2"/>
  <c r="HS157" i="2"/>
  <c r="HS158" i="2"/>
  <c r="HS159" i="2"/>
  <c r="HS160" i="2"/>
  <c r="HS161" i="2"/>
  <c r="HS162" i="2"/>
  <c r="HS163" i="2"/>
  <c r="HS164" i="2"/>
  <c r="HS165" i="2"/>
  <c r="HS166" i="2"/>
  <c r="HS167" i="2"/>
  <c r="HS168" i="2"/>
  <c r="HS169" i="2"/>
  <c r="HS170" i="2"/>
  <c r="HS171" i="2"/>
  <c r="HS172" i="2"/>
  <c r="HS173" i="2"/>
  <c r="HS174" i="2"/>
  <c r="HS175" i="2"/>
  <c r="HS176" i="2"/>
  <c r="HS177" i="2"/>
  <c r="HS178" i="2"/>
  <c r="HS179" i="2"/>
  <c r="HS180" i="2"/>
  <c r="HS181" i="2"/>
  <c r="HS182" i="2"/>
  <c r="HS183" i="2"/>
  <c r="HS184" i="2"/>
  <c r="HS185" i="2"/>
  <c r="HS186" i="2"/>
  <c r="HS187" i="2"/>
  <c r="HI302" i="2"/>
  <c r="HH302" i="2"/>
  <c r="HG302" i="2"/>
  <c r="HK298" i="2"/>
  <c r="HI298" i="2"/>
  <c r="HH298" i="2"/>
  <c r="HG298" i="2"/>
  <c r="HK294" i="2"/>
  <c r="HI294" i="2"/>
  <c r="HH294" i="2"/>
  <c r="HG294" i="2"/>
  <c r="HI291" i="2"/>
  <c r="HH291" i="2"/>
  <c r="HG291" i="2"/>
  <c r="HI289" i="2"/>
  <c r="HH289" i="2"/>
  <c r="HG289" i="2"/>
  <c r="HL287" i="2"/>
  <c r="HK287" i="2"/>
  <c r="HJ287" i="2"/>
  <c r="HI287" i="2"/>
  <c r="HH287" i="2"/>
  <c r="HG287" i="2"/>
  <c r="HG286" i="2"/>
  <c r="HK278" i="2"/>
  <c r="HL278" i="2" s="1"/>
  <c r="HI278" i="2"/>
  <c r="HH278" i="2"/>
  <c r="HG278" i="2"/>
  <c r="HK277" i="2"/>
  <c r="HI277" i="2"/>
  <c r="HH277" i="2"/>
  <c r="HG277" i="2"/>
  <c r="HK275" i="2"/>
  <c r="HL275" i="2" s="1"/>
  <c r="HI275" i="2"/>
  <c r="HJ275" i="2" s="1"/>
  <c r="HH275" i="2"/>
  <c r="HG275" i="2"/>
  <c r="HK272" i="2"/>
  <c r="HI272" i="2"/>
  <c r="HH272" i="2"/>
  <c r="HG272" i="2"/>
  <c r="HK271" i="2"/>
  <c r="HL271" i="2" s="1"/>
  <c r="HI271" i="2"/>
  <c r="HJ271" i="2" s="1"/>
  <c r="HH271" i="2"/>
  <c r="HG271" i="2"/>
  <c r="HK268" i="2"/>
  <c r="HL268" i="2" s="1"/>
  <c r="HI268" i="2"/>
  <c r="HJ268" i="2" s="1"/>
  <c r="HH268" i="2"/>
  <c r="HG268" i="2"/>
  <c r="HK267" i="2"/>
  <c r="HI267" i="2"/>
  <c r="HH267" i="2"/>
  <c r="HG267" i="2"/>
  <c r="HK266" i="2"/>
  <c r="HI266" i="2"/>
  <c r="HH266" i="2"/>
  <c r="HG266" i="2"/>
  <c r="HL264" i="2"/>
  <c r="HK264" i="2"/>
  <c r="HJ264" i="2"/>
  <c r="HI264" i="2"/>
  <c r="HH264" i="2"/>
  <c r="HG264" i="2"/>
  <c r="HG263" i="2"/>
  <c r="HK258" i="2"/>
  <c r="HL258" i="2" s="1"/>
  <c r="HI258" i="2"/>
  <c r="HH258" i="2"/>
  <c r="HG258" i="2"/>
  <c r="HK257" i="2"/>
  <c r="HI257" i="2"/>
  <c r="HH257" i="2"/>
  <c r="HG257" i="2"/>
  <c r="HK256" i="2"/>
  <c r="HI256" i="2"/>
  <c r="HH256" i="2"/>
  <c r="HL256" i="2" s="1"/>
  <c r="HG256" i="2"/>
  <c r="HK255" i="2"/>
  <c r="HI255" i="2"/>
  <c r="HH255" i="2"/>
  <c r="HG255" i="2"/>
  <c r="HK254" i="2"/>
  <c r="HL254" i="2" s="1"/>
  <c r="HI254" i="2"/>
  <c r="HJ254" i="2" s="1"/>
  <c r="HH254" i="2"/>
  <c r="HG254" i="2"/>
  <c r="HK253" i="2"/>
  <c r="HI253" i="2"/>
  <c r="HH253" i="2"/>
  <c r="HG253" i="2"/>
  <c r="HK252" i="2"/>
  <c r="HL252" i="2" s="1"/>
  <c r="HI252" i="2"/>
  <c r="HH252" i="2"/>
  <c r="HG252" i="2"/>
  <c r="HK251" i="2"/>
  <c r="HL251" i="2" s="1"/>
  <c r="HI251" i="2"/>
  <c r="HJ251" i="2" s="1"/>
  <c r="HH251" i="2"/>
  <c r="HG251" i="2"/>
  <c r="HK250" i="2"/>
  <c r="HI250" i="2"/>
  <c r="HH250" i="2"/>
  <c r="HG250" i="2"/>
  <c r="HK249" i="2"/>
  <c r="HI249" i="2"/>
  <c r="HH249" i="2"/>
  <c r="HG249" i="2"/>
  <c r="HK248" i="2"/>
  <c r="HI248" i="2"/>
  <c r="HJ248" i="2" s="1"/>
  <c r="HH248" i="2"/>
  <c r="HG248" i="2"/>
  <c r="HK247" i="2"/>
  <c r="HI247" i="2"/>
  <c r="HJ247" i="2" s="1"/>
  <c r="HH247" i="2"/>
  <c r="HG247" i="2"/>
  <c r="HK246" i="2"/>
  <c r="HI246" i="2"/>
  <c r="HH246" i="2"/>
  <c r="HG246" i="2"/>
  <c r="HK245" i="2"/>
  <c r="HI245" i="2"/>
  <c r="HJ245" i="2" s="1"/>
  <c r="HH245" i="2"/>
  <c r="HG245" i="2"/>
  <c r="HL244" i="2"/>
  <c r="HK244" i="2"/>
  <c r="HI244" i="2"/>
  <c r="HH244" i="2"/>
  <c r="HG244" i="2"/>
  <c r="HK243" i="2"/>
  <c r="HI243" i="2"/>
  <c r="HH243" i="2"/>
  <c r="HG243" i="2"/>
  <c r="HL242" i="2"/>
  <c r="HL312" i="2" s="1"/>
  <c r="HK242" i="2"/>
  <c r="HK312" i="2" s="1"/>
  <c r="HJ242" i="2"/>
  <c r="HJ312" i="2" s="1"/>
  <c r="HI242" i="2"/>
  <c r="HI312" i="2" s="1"/>
  <c r="HH242" i="2"/>
  <c r="HH312" i="2" s="1"/>
  <c r="HG242" i="2"/>
  <c r="HG312" i="2" s="1"/>
  <c r="HG241" i="2"/>
  <c r="HK231" i="2"/>
  <c r="HI231" i="2"/>
  <c r="HI328" i="2" s="1"/>
  <c r="HH231" i="2"/>
  <c r="HH328" i="2" s="1"/>
  <c r="HG231" i="2"/>
  <c r="HG328" i="2" s="1"/>
  <c r="HK230" i="2"/>
  <c r="HI230" i="2"/>
  <c r="HH230" i="2"/>
  <c r="HL230" i="2" s="1"/>
  <c r="HG230" i="2"/>
  <c r="HK229" i="2"/>
  <c r="HK326" i="2" s="1"/>
  <c r="HI229" i="2"/>
  <c r="HH229" i="2"/>
  <c r="HG229" i="2"/>
  <c r="HK228" i="2"/>
  <c r="HI228" i="2"/>
  <c r="HH228" i="2"/>
  <c r="HH325" i="2" s="1"/>
  <c r="HG228" i="2"/>
  <c r="HK227" i="2"/>
  <c r="HI227" i="2"/>
  <c r="HH227" i="2"/>
  <c r="HH324" i="2" s="1"/>
  <c r="HG227" i="2"/>
  <c r="HK226" i="2"/>
  <c r="HI226" i="2"/>
  <c r="HH226" i="2"/>
  <c r="HG226" i="2"/>
  <c r="HK225" i="2"/>
  <c r="HI225" i="2"/>
  <c r="HH225" i="2"/>
  <c r="HH322" i="2" s="1"/>
  <c r="HG225" i="2"/>
  <c r="HG322" i="2" s="1"/>
  <c r="HK224" i="2"/>
  <c r="HJ224" i="2"/>
  <c r="HI224" i="2"/>
  <c r="HH224" i="2"/>
  <c r="HH321" i="2" s="1"/>
  <c r="HG224" i="2"/>
  <c r="HG321" i="2" s="1"/>
  <c r="HK223" i="2"/>
  <c r="HL223" i="2" s="1"/>
  <c r="HI223" i="2"/>
  <c r="HH223" i="2"/>
  <c r="HG223" i="2"/>
  <c r="HK222" i="2"/>
  <c r="HI222" i="2"/>
  <c r="HH222" i="2"/>
  <c r="HG222" i="2"/>
  <c r="HK221" i="2"/>
  <c r="HK318" i="2" s="1"/>
  <c r="HI221" i="2"/>
  <c r="HH221" i="2"/>
  <c r="HH318" i="2" s="1"/>
  <c r="HG221" i="2"/>
  <c r="HK220" i="2"/>
  <c r="HI220" i="2"/>
  <c r="HH220" i="2"/>
  <c r="HH317" i="2" s="1"/>
  <c r="HG220" i="2"/>
  <c r="HK219" i="2"/>
  <c r="HI219" i="2"/>
  <c r="HH219" i="2"/>
  <c r="HG219" i="2"/>
  <c r="HK218" i="2"/>
  <c r="HI218" i="2"/>
  <c r="HH218" i="2"/>
  <c r="HG218" i="2"/>
  <c r="HG315" i="2" s="1"/>
  <c r="HL217" i="2"/>
  <c r="HK217" i="2"/>
  <c r="HI217" i="2"/>
  <c r="HJ217" i="2" s="1"/>
  <c r="HH217" i="2"/>
  <c r="HG217" i="2"/>
  <c r="HK216" i="2"/>
  <c r="HI216" i="2"/>
  <c r="HI313" i="2" s="1"/>
  <c r="HH216" i="2"/>
  <c r="HG216" i="2"/>
  <c r="HG313" i="2" s="1"/>
  <c r="HL215" i="2"/>
  <c r="HK215" i="2"/>
  <c r="HJ215" i="2"/>
  <c r="HI215" i="2"/>
  <c r="HH215" i="2"/>
  <c r="HG215" i="2"/>
  <c r="HK203" i="2"/>
  <c r="HI203" i="2"/>
  <c r="HH203" i="2"/>
  <c r="HG203" i="2"/>
  <c r="HK202" i="2"/>
  <c r="HI202" i="2"/>
  <c r="HH202" i="2"/>
  <c r="HG202" i="2"/>
  <c r="HK201" i="2"/>
  <c r="HL201" i="2" s="1"/>
  <c r="HI201" i="2"/>
  <c r="HJ201" i="2" s="1"/>
  <c r="HH201" i="2"/>
  <c r="HG201" i="2"/>
  <c r="HK200" i="2"/>
  <c r="HI200" i="2"/>
  <c r="HH200" i="2"/>
  <c r="HG200" i="2"/>
  <c r="HG204" i="2" s="1"/>
  <c r="HL199" i="2"/>
  <c r="HK199" i="2"/>
  <c r="HJ199" i="2"/>
  <c r="HI199" i="2"/>
  <c r="HH199" i="2"/>
  <c r="HG199" i="2"/>
  <c r="HG198" i="2"/>
  <c r="HG214" i="2" s="1"/>
  <c r="HK192" i="2"/>
  <c r="HI192" i="2"/>
  <c r="HH192" i="2"/>
  <c r="HG192" i="2"/>
  <c r="HK191" i="2"/>
  <c r="HI191" i="2"/>
  <c r="HH191" i="2"/>
  <c r="HG191" i="2"/>
  <c r="HK190" i="2"/>
  <c r="HI190" i="2"/>
  <c r="HH190" i="2"/>
  <c r="HG190" i="2"/>
  <c r="HK189" i="2"/>
  <c r="HI189" i="2"/>
  <c r="HH189" i="2"/>
  <c r="HG189" i="2"/>
  <c r="HK188" i="2"/>
  <c r="HI188" i="2"/>
  <c r="HH188" i="2"/>
  <c r="HG188" i="2"/>
  <c r="HC88" i="5" l="1"/>
  <c r="HA99" i="5"/>
  <c r="HA111" i="5"/>
  <c r="HA129" i="5"/>
  <c r="HC97" i="5"/>
  <c r="HC111" i="5"/>
  <c r="HC125" i="5"/>
  <c r="HA74" i="5"/>
  <c r="HA80" i="5"/>
  <c r="HA112" i="5"/>
  <c r="HA120" i="5"/>
  <c r="HA122" i="5"/>
  <c r="HA126" i="5"/>
  <c r="GU67" i="5"/>
  <c r="GU73" i="5"/>
  <c r="GV245" i="5"/>
  <c r="HC17" i="5"/>
  <c r="HC23" i="5"/>
  <c r="HC31" i="5"/>
  <c r="GY257" i="5"/>
  <c r="HC105" i="5"/>
  <c r="GU70" i="5"/>
  <c r="HA114" i="5"/>
  <c r="GX275" i="5"/>
  <c r="GX281" i="5" s="1"/>
  <c r="GX283" i="5" s="1"/>
  <c r="HA150" i="5"/>
  <c r="HA101" i="5"/>
  <c r="HC99" i="5"/>
  <c r="HA127" i="5"/>
  <c r="GW87" i="5"/>
  <c r="GW91" i="5"/>
  <c r="GW11" i="5"/>
  <c r="GW43" i="5"/>
  <c r="GW55" i="5"/>
  <c r="GU83" i="5"/>
  <c r="HA76" i="5"/>
  <c r="HA106" i="5"/>
  <c r="HC49" i="5"/>
  <c r="HC57" i="5"/>
  <c r="HC77" i="5"/>
  <c r="GZ222" i="5"/>
  <c r="HC83" i="5"/>
  <c r="HC85" i="5"/>
  <c r="HA97" i="5"/>
  <c r="GX253" i="5"/>
  <c r="HC101" i="5"/>
  <c r="GR218" i="5"/>
  <c r="GW73" i="5"/>
  <c r="GW83" i="5"/>
  <c r="HA84" i="5"/>
  <c r="HA92" i="5"/>
  <c r="HA94" i="5"/>
  <c r="HC102" i="5"/>
  <c r="GX256" i="5"/>
  <c r="HA98" i="5"/>
  <c r="HA100" i="5"/>
  <c r="GX249" i="5"/>
  <c r="GX222" i="5"/>
  <c r="HC136" i="5"/>
  <c r="HC140" i="5"/>
  <c r="HC142" i="5"/>
  <c r="HC144" i="5"/>
  <c r="HA148" i="5"/>
  <c r="GW16" i="5"/>
  <c r="GW32" i="5"/>
  <c r="HA43" i="5"/>
  <c r="HA53" i="5"/>
  <c r="HA57" i="5"/>
  <c r="HA59" i="5"/>
  <c r="HA77" i="5"/>
  <c r="GY275" i="5"/>
  <c r="GX251" i="5"/>
  <c r="HA128" i="5"/>
  <c r="HA130" i="5"/>
  <c r="HA132" i="5"/>
  <c r="HA134" i="5"/>
  <c r="HA152" i="5"/>
  <c r="HA73" i="5"/>
  <c r="HA90" i="5"/>
  <c r="HC110" i="5"/>
  <c r="GU123" i="5"/>
  <c r="GU147" i="5"/>
  <c r="GZ226" i="5"/>
  <c r="HA67" i="5"/>
  <c r="HA71" i="5"/>
  <c r="HA88" i="5"/>
  <c r="GY219" i="5"/>
  <c r="GS226" i="5"/>
  <c r="GW117" i="5"/>
  <c r="GW123" i="5"/>
  <c r="GW153" i="5"/>
  <c r="HB243" i="5"/>
  <c r="HC65" i="5"/>
  <c r="HC67" i="5"/>
  <c r="HC71" i="5"/>
  <c r="HA75" i="5"/>
  <c r="HC94" i="5"/>
  <c r="HC96" i="5"/>
  <c r="HB251" i="5"/>
  <c r="HA105" i="5"/>
  <c r="HA118" i="5"/>
  <c r="HC122" i="5"/>
  <c r="HC124" i="5"/>
  <c r="HC126" i="5"/>
  <c r="HC145" i="5"/>
  <c r="HA149" i="5"/>
  <c r="HA153" i="5"/>
  <c r="GU129" i="5"/>
  <c r="HA61" i="5"/>
  <c r="GZ257" i="5"/>
  <c r="HA257" i="5" s="1"/>
  <c r="HA145" i="5"/>
  <c r="GX221" i="5"/>
  <c r="GX318" i="5" s="1"/>
  <c r="GX219" i="5"/>
  <c r="GX245" i="5"/>
  <c r="GX216" i="5"/>
  <c r="HC73" i="5"/>
  <c r="HC98" i="5"/>
  <c r="HC100" i="5"/>
  <c r="HA107" i="5"/>
  <c r="HA109" i="5"/>
  <c r="HC128" i="5"/>
  <c r="HC130" i="5"/>
  <c r="HC153" i="5"/>
  <c r="HA85" i="5"/>
  <c r="GZ298" i="5"/>
  <c r="GW70" i="5"/>
  <c r="GU132" i="5"/>
  <c r="GU140" i="5"/>
  <c r="HA7" i="5"/>
  <c r="HA9" i="5"/>
  <c r="HA15" i="5"/>
  <c r="GZ220" i="5"/>
  <c r="HA21" i="5"/>
  <c r="GZ219" i="5"/>
  <c r="HA45" i="5"/>
  <c r="GZ216" i="5"/>
  <c r="HA89" i="5"/>
  <c r="GY222" i="5"/>
  <c r="HA136" i="5"/>
  <c r="HA138" i="5"/>
  <c r="GZ291" i="5"/>
  <c r="HA146" i="5"/>
  <c r="HA119" i="5"/>
  <c r="GW15" i="5"/>
  <c r="GW86" i="5"/>
  <c r="GW132" i="5"/>
  <c r="GW140" i="5"/>
  <c r="GW146" i="5"/>
  <c r="HB221" i="5"/>
  <c r="HB318" i="5" s="1"/>
  <c r="HC19" i="5"/>
  <c r="HC21" i="5"/>
  <c r="HC25" i="5"/>
  <c r="HC27" i="5"/>
  <c r="HB253" i="5"/>
  <c r="HC33" i="5"/>
  <c r="HB245" i="5"/>
  <c r="HB230" i="5"/>
  <c r="HB275" i="5"/>
  <c r="HC275" i="5" s="1"/>
  <c r="HC108" i="5"/>
  <c r="GU7" i="5"/>
  <c r="GU11" i="5"/>
  <c r="GU19" i="5"/>
  <c r="GU27" i="5"/>
  <c r="GU35" i="5"/>
  <c r="GU57" i="5"/>
  <c r="GW71" i="5"/>
  <c r="GX247" i="5"/>
  <c r="HC37" i="5"/>
  <c r="HC39" i="5"/>
  <c r="HB244" i="5"/>
  <c r="HA47" i="5"/>
  <c r="HA49" i="5"/>
  <c r="HA51" i="5"/>
  <c r="HC53" i="5"/>
  <c r="GX322" i="5"/>
  <c r="HA78" i="5"/>
  <c r="HC82" i="5"/>
  <c r="HC84" i="5"/>
  <c r="HC86" i="5"/>
  <c r="HA93" i="5"/>
  <c r="HA95" i="5"/>
  <c r="HB224" i="5"/>
  <c r="HA108" i="5"/>
  <c r="HC112" i="5"/>
  <c r="HC114" i="5"/>
  <c r="GX243" i="5"/>
  <c r="HC117" i="5"/>
  <c r="HA125" i="5"/>
  <c r="HA142" i="5"/>
  <c r="HC146" i="5"/>
  <c r="HC149" i="5"/>
  <c r="HA133" i="5"/>
  <c r="GY291" i="5"/>
  <c r="HA139" i="5"/>
  <c r="HA141" i="5"/>
  <c r="HA143" i="5"/>
  <c r="HC132" i="5"/>
  <c r="HC139" i="5"/>
  <c r="HC141" i="5"/>
  <c r="HC143" i="5"/>
  <c r="GX231" i="5"/>
  <c r="HQ314" i="2"/>
  <c r="HA137" i="5"/>
  <c r="HM304" i="2"/>
  <c r="HM306" i="2" s="1"/>
  <c r="GZ245" i="5"/>
  <c r="HC137" i="5"/>
  <c r="HN304" i="2"/>
  <c r="HN306" i="2" s="1"/>
  <c r="HA69" i="5"/>
  <c r="HA72" i="5"/>
  <c r="HA102" i="5"/>
  <c r="HA151" i="5"/>
  <c r="GX226" i="5"/>
  <c r="HC35" i="5"/>
  <c r="HA55" i="5"/>
  <c r="GX326" i="5"/>
  <c r="HA116" i="5"/>
  <c r="HP275" i="2"/>
  <c r="HC55" i="5"/>
  <c r="HA86" i="5"/>
  <c r="HP252" i="2"/>
  <c r="HP255" i="2"/>
  <c r="GZ197" i="5"/>
  <c r="GZ221" i="5"/>
  <c r="HC47" i="5"/>
  <c r="HA144" i="5"/>
  <c r="HM317" i="2"/>
  <c r="HM323" i="2"/>
  <c r="HC45" i="5"/>
  <c r="HA62" i="5"/>
  <c r="HA278" i="5"/>
  <c r="HQ193" i="2"/>
  <c r="HR193" i="2" s="1"/>
  <c r="HC127" i="5"/>
  <c r="HB266" i="5"/>
  <c r="HR252" i="2"/>
  <c r="GZ294" i="5"/>
  <c r="GZ196" i="5"/>
  <c r="HC81" i="5"/>
  <c r="HR192" i="2"/>
  <c r="HP189" i="2"/>
  <c r="HP192" i="2"/>
  <c r="HN314" i="2"/>
  <c r="HR314" i="2" s="1"/>
  <c r="HN317" i="2"/>
  <c r="HR317" i="2" s="1"/>
  <c r="HN323" i="2"/>
  <c r="HP244" i="2"/>
  <c r="HP247" i="2"/>
  <c r="GY244" i="5"/>
  <c r="HA123" i="5"/>
  <c r="HN281" i="2"/>
  <c r="HN283" i="2" s="1"/>
  <c r="HA25" i="5"/>
  <c r="HA33" i="5"/>
  <c r="HP201" i="2"/>
  <c r="GZ198" i="5"/>
  <c r="GX324" i="5"/>
  <c r="HP190" i="2"/>
  <c r="HN327" i="2"/>
  <c r="HR327" i="2" s="1"/>
  <c r="GX250" i="5"/>
  <c r="HA60" i="5"/>
  <c r="HA65" i="5"/>
  <c r="HC79" i="5"/>
  <c r="GY249" i="5"/>
  <c r="HC151" i="5"/>
  <c r="HP218" i="2"/>
  <c r="HP318" i="2"/>
  <c r="HP224" i="2"/>
  <c r="HP324" i="2"/>
  <c r="HP230" i="2"/>
  <c r="HR250" i="2"/>
  <c r="HR258" i="2"/>
  <c r="HA23" i="5"/>
  <c r="GX246" i="5"/>
  <c r="HA31" i="5"/>
  <c r="GY250" i="5"/>
  <c r="HA41" i="5"/>
  <c r="HC43" i="5"/>
  <c r="HA91" i="5"/>
  <c r="HC93" i="5"/>
  <c r="GY251" i="5"/>
  <c r="HC107" i="5"/>
  <c r="HC121" i="5"/>
  <c r="HC135" i="5"/>
  <c r="HB217" i="5"/>
  <c r="HB256" i="5"/>
  <c r="HQ318" i="2"/>
  <c r="HR318" i="2" s="1"/>
  <c r="HQ324" i="2"/>
  <c r="HR324" i="2" s="1"/>
  <c r="HM259" i="2"/>
  <c r="HM261" i="2" s="1"/>
  <c r="HR271" i="2"/>
  <c r="HC9" i="5"/>
  <c r="HC15" i="5"/>
  <c r="GZ250" i="5"/>
  <c r="GZ320" i="5" s="1"/>
  <c r="GX217" i="5"/>
  <c r="HC80" i="5"/>
  <c r="GZ251" i="5"/>
  <c r="HA251" i="5" s="1"/>
  <c r="HC138" i="5"/>
  <c r="HC152" i="5"/>
  <c r="HA17" i="5"/>
  <c r="HA79" i="5"/>
  <c r="HC95" i="5"/>
  <c r="HP250" i="2"/>
  <c r="HR188" i="2"/>
  <c r="HR191" i="2"/>
  <c r="HM232" i="2"/>
  <c r="HM234" i="2" s="1"/>
  <c r="HM319" i="2"/>
  <c r="HM325" i="2"/>
  <c r="HM320" i="2"/>
  <c r="GZ188" i="5"/>
  <c r="D57" i="7" s="1"/>
  <c r="GZ248" i="5"/>
  <c r="GZ247" i="5"/>
  <c r="GZ317" i="5" s="1"/>
  <c r="GZ246" i="5"/>
  <c r="GY253" i="5"/>
  <c r="HA39" i="5"/>
  <c r="HC41" i="5"/>
  <c r="GX230" i="5"/>
  <c r="HA82" i="5"/>
  <c r="HB249" i="5"/>
  <c r="HC91" i="5"/>
  <c r="HA96" i="5"/>
  <c r="GZ217" i="5"/>
  <c r="HA103" i="5"/>
  <c r="HA110" i="5"/>
  <c r="HB246" i="5"/>
  <c r="HA124" i="5"/>
  <c r="HC133" i="5"/>
  <c r="HA140" i="5"/>
  <c r="HB219" i="5"/>
  <c r="HA154" i="5"/>
  <c r="HO304" i="2"/>
  <c r="HP304" i="2" s="1"/>
  <c r="HP306" i="2" s="1"/>
  <c r="HB294" i="5"/>
  <c r="GY256" i="5"/>
  <c r="GY326" i="5" s="1"/>
  <c r="HR201" i="2"/>
  <c r="HP258" i="2"/>
  <c r="HN232" i="2"/>
  <c r="HN234" i="2" s="1"/>
  <c r="HN316" i="2"/>
  <c r="HN319" i="2"/>
  <c r="HN322" i="2"/>
  <c r="HN325" i="2"/>
  <c r="HN328" i="2"/>
  <c r="HO259" i="2"/>
  <c r="HO261" i="2" s="1"/>
  <c r="HQ325" i="2"/>
  <c r="HB247" i="5"/>
  <c r="GZ253" i="5"/>
  <c r="HA253" i="5" s="1"/>
  <c r="GX325" i="5"/>
  <c r="HC63" i="5"/>
  <c r="HC78" i="5"/>
  <c r="HC89" i="5"/>
  <c r="GX198" i="5"/>
  <c r="HC150" i="5"/>
  <c r="GZ229" i="5"/>
  <c r="HA229" i="5" s="1"/>
  <c r="GX257" i="5"/>
  <c r="HM327" i="2"/>
  <c r="HA11" i="5"/>
  <c r="HB226" i="5"/>
  <c r="HR275" i="2"/>
  <c r="HM204" i="2"/>
  <c r="HP216" i="2"/>
  <c r="HO316" i="2"/>
  <c r="HP222" i="2"/>
  <c r="HO322" i="2"/>
  <c r="HP228" i="2"/>
  <c r="HO328" i="2"/>
  <c r="HP243" i="2"/>
  <c r="HM316" i="2"/>
  <c r="HM326" i="2"/>
  <c r="GX220" i="5"/>
  <c r="HA37" i="5"/>
  <c r="HC51" i="5"/>
  <c r="GY243" i="5"/>
  <c r="HC243" i="5" s="1"/>
  <c r="GZ230" i="5"/>
  <c r="GZ327" i="5" s="1"/>
  <c r="HC76" i="5"/>
  <c r="HC92" i="5"/>
  <c r="GX224" i="5"/>
  <c r="HC106" i="5"/>
  <c r="HC120" i="5"/>
  <c r="HC134" i="5"/>
  <c r="HC148" i="5"/>
  <c r="HB222" i="5"/>
  <c r="GZ244" i="5"/>
  <c r="HC109" i="5"/>
  <c r="HM193" i="2"/>
  <c r="HN204" i="2"/>
  <c r="HN205" i="2" s="1"/>
  <c r="HQ232" i="2"/>
  <c r="HQ234" i="2" s="1"/>
  <c r="HQ316" i="2"/>
  <c r="HR316" i="2" s="1"/>
  <c r="HQ322" i="2"/>
  <c r="HR322" i="2" s="1"/>
  <c r="HQ328" i="2"/>
  <c r="HR328" i="2" s="1"/>
  <c r="HQ259" i="2"/>
  <c r="HQ261" i="2" s="1"/>
  <c r="HP246" i="2"/>
  <c r="HR249" i="2"/>
  <c r="HP254" i="2"/>
  <c r="HR257" i="2"/>
  <c r="HR278" i="2"/>
  <c r="HC13" i="5"/>
  <c r="GY220" i="5"/>
  <c r="HA220" i="5" s="1"/>
  <c r="HC29" i="5"/>
  <c r="GY245" i="5"/>
  <c r="HC245" i="5" s="1"/>
  <c r="GX223" i="5"/>
  <c r="GZ224" i="5"/>
  <c r="GZ243" i="5"/>
  <c r="HA243" i="5" s="1"/>
  <c r="HC61" i="5"/>
  <c r="HC64" i="5"/>
  <c r="HA66" i="5"/>
  <c r="HC90" i="5"/>
  <c r="HA113" i="5"/>
  <c r="GU59" i="5"/>
  <c r="HC38" i="5"/>
  <c r="HA38" i="5"/>
  <c r="GY254" i="5"/>
  <c r="HA254" i="5" s="1"/>
  <c r="HC50" i="5"/>
  <c r="HA50" i="5"/>
  <c r="HB322" i="5"/>
  <c r="HC225" i="5"/>
  <c r="GS251" i="5"/>
  <c r="GY226" i="5"/>
  <c r="HC30" i="5"/>
  <c r="HA30" i="5"/>
  <c r="HC8" i="5"/>
  <c r="HA8" i="5"/>
  <c r="HC14" i="5"/>
  <c r="HA14" i="5"/>
  <c r="HC20" i="5"/>
  <c r="HA20" i="5"/>
  <c r="HC28" i="5"/>
  <c r="HA28" i="5"/>
  <c r="GY218" i="5"/>
  <c r="HC36" i="5"/>
  <c r="HA36" i="5"/>
  <c r="GY277" i="5"/>
  <c r="HC48" i="5"/>
  <c r="HA48" i="5"/>
  <c r="HB220" i="5"/>
  <c r="HC123" i="5"/>
  <c r="GU115" i="5"/>
  <c r="GY223" i="5"/>
  <c r="HC40" i="5"/>
  <c r="HA40" i="5"/>
  <c r="GY255" i="5"/>
  <c r="HC255" i="5" s="1"/>
  <c r="HC46" i="5"/>
  <c r="HA46" i="5"/>
  <c r="HC58" i="5"/>
  <c r="HA58" i="5"/>
  <c r="GY188" i="5"/>
  <c r="HC6" i="5"/>
  <c r="HA6" i="5"/>
  <c r="GY248" i="5"/>
  <c r="HC248" i="5" s="1"/>
  <c r="HC12" i="5"/>
  <c r="HA12" i="5"/>
  <c r="GY247" i="5"/>
  <c r="HC18" i="5"/>
  <c r="HA18" i="5"/>
  <c r="GY246" i="5"/>
  <c r="HC26" i="5"/>
  <c r="HA26" i="5"/>
  <c r="HC34" i="5"/>
  <c r="HA34" i="5"/>
  <c r="HC16" i="5"/>
  <c r="HA16" i="5"/>
  <c r="HC52" i="5"/>
  <c r="HA52" i="5"/>
  <c r="GY217" i="5"/>
  <c r="HC44" i="5"/>
  <c r="HA44" i="5"/>
  <c r="HC56" i="5"/>
  <c r="HA56" i="5"/>
  <c r="HB218" i="5"/>
  <c r="HC75" i="5"/>
  <c r="GY294" i="5"/>
  <c r="HC22" i="5"/>
  <c r="HA22" i="5"/>
  <c r="GY196" i="5"/>
  <c r="HA196" i="5" s="1"/>
  <c r="HB324" i="5"/>
  <c r="HC227" i="5"/>
  <c r="GY197" i="5"/>
  <c r="HA197" i="5" s="1"/>
  <c r="GY231" i="5"/>
  <c r="HC10" i="5"/>
  <c r="HA10" i="5"/>
  <c r="GY271" i="5"/>
  <c r="HA271" i="5" s="1"/>
  <c r="GY198" i="5"/>
  <c r="HC24" i="5"/>
  <c r="HA24" i="5"/>
  <c r="HC32" i="5"/>
  <c r="HA32" i="5"/>
  <c r="HC42" i="5"/>
  <c r="HA42" i="5"/>
  <c r="HC54" i="5"/>
  <c r="HA54" i="5"/>
  <c r="GZ322" i="5"/>
  <c r="HA225" i="5"/>
  <c r="GY224" i="5"/>
  <c r="GY321" i="5" s="1"/>
  <c r="GU9" i="5"/>
  <c r="GW38" i="5"/>
  <c r="GW56" i="5"/>
  <c r="GU62" i="5"/>
  <c r="GW94" i="5"/>
  <c r="GW100" i="5"/>
  <c r="GU121" i="5"/>
  <c r="GW9" i="5"/>
  <c r="GR250" i="5"/>
  <c r="GW136" i="5"/>
  <c r="GW145" i="5"/>
  <c r="HB197" i="5"/>
  <c r="HB198" i="5"/>
  <c r="GZ249" i="5"/>
  <c r="HC119" i="5"/>
  <c r="HB216" i="5"/>
  <c r="HC229" i="5"/>
  <c r="HB250" i="5"/>
  <c r="GU38" i="5"/>
  <c r="GV217" i="5"/>
  <c r="GW97" i="5"/>
  <c r="GW106" i="5"/>
  <c r="GR221" i="5"/>
  <c r="GW24" i="5"/>
  <c r="GT226" i="5"/>
  <c r="GU33" i="5"/>
  <c r="GW39" i="5"/>
  <c r="GW80" i="5"/>
  <c r="GU95" i="5"/>
  <c r="HC69" i="5"/>
  <c r="GY221" i="5"/>
  <c r="GZ275" i="5"/>
  <c r="HC147" i="5"/>
  <c r="GX258" i="5"/>
  <c r="GX328" i="5" s="1"/>
  <c r="GX244" i="5"/>
  <c r="HB257" i="5"/>
  <c r="HC257" i="5" s="1"/>
  <c r="HB188" i="5"/>
  <c r="F57" i="7" s="1"/>
  <c r="GW72" i="5"/>
  <c r="GW75" i="5"/>
  <c r="GW102" i="5"/>
  <c r="HA13" i="5"/>
  <c r="HA19" i="5"/>
  <c r="HA27" i="5"/>
  <c r="HA29" i="5"/>
  <c r="HA35" i="5"/>
  <c r="GY230" i="5"/>
  <c r="HA230" i="5" s="1"/>
  <c r="HC66" i="5"/>
  <c r="HA70" i="5"/>
  <c r="HB231" i="5"/>
  <c r="GU56" i="5"/>
  <c r="GU91" i="5"/>
  <c r="GY258" i="5"/>
  <c r="GY195" i="5"/>
  <c r="GV221" i="5"/>
  <c r="GW221" i="5" s="1"/>
  <c r="GU22" i="5"/>
  <c r="GU25" i="5"/>
  <c r="GU75" i="5"/>
  <c r="HA272" i="5"/>
  <c r="GZ324" i="5"/>
  <c r="HA227" i="5"/>
  <c r="GY252" i="5"/>
  <c r="GY322" i="5" s="1"/>
  <c r="HC68" i="5"/>
  <c r="HC87" i="5"/>
  <c r="GR246" i="5"/>
  <c r="GW28" i="5"/>
  <c r="GU40" i="5"/>
  <c r="GU43" i="5"/>
  <c r="HB195" i="5"/>
  <c r="HC272" i="5"/>
  <c r="HC59" i="5"/>
  <c r="HA68" i="5"/>
  <c r="GZ256" i="5"/>
  <c r="HB278" i="5"/>
  <c r="HC278" i="5" s="1"/>
  <c r="GR219" i="5"/>
  <c r="GV216" i="5"/>
  <c r="GZ258" i="5"/>
  <c r="GZ195" i="5"/>
  <c r="HA219" i="5"/>
  <c r="GW23" i="5"/>
  <c r="GS246" i="5"/>
  <c r="GR253" i="5"/>
  <c r="GV223" i="5"/>
  <c r="GW84" i="5"/>
  <c r="HC7" i="5"/>
  <c r="HB325" i="5"/>
  <c r="GU41" i="5"/>
  <c r="HA228" i="5"/>
  <c r="GS253" i="5"/>
  <c r="GX188" i="5"/>
  <c r="B57" i="7" s="1"/>
  <c r="GX197" i="5"/>
  <c r="GX294" i="5"/>
  <c r="GX304" i="5" s="1"/>
  <c r="GX306" i="5" s="1"/>
  <c r="GX218" i="5"/>
  <c r="GY216" i="5"/>
  <c r="HC60" i="5"/>
  <c r="HA64" i="5"/>
  <c r="HC103" i="5"/>
  <c r="HC228" i="5"/>
  <c r="HB258" i="5"/>
  <c r="GZ325" i="5"/>
  <c r="GZ231" i="5"/>
  <c r="HB271" i="5"/>
  <c r="HB196" i="5"/>
  <c r="GX195" i="5"/>
  <c r="GY268" i="5"/>
  <c r="HA268" i="5" s="1"/>
  <c r="HC104" i="5"/>
  <c r="HM205" i="2"/>
  <c r="HP316" i="2"/>
  <c r="HP322" i="2"/>
  <c r="HP328" i="2"/>
  <c r="HR315" i="2"/>
  <c r="HR325" i="2"/>
  <c r="HP314" i="2"/>
  <c r="HP320" i="2"/>
  <c r="HP326" i="2"/>
  <c r="HR320" i="2"/>
  <c r="HR326" i="2"/>
  <c r="HR304" i="2"/>
  <c r="HR306" i="2" s="1"/>
  <c r="HL188" i="2"/>
  <c r="HL191" i="2"/>
  <c r="GW31" i="5"/>
  <c r="GR223" i="5"/>
  <c r="GR322" i="5"/>
  <c r="HH313" i="2"/>
  <c r="HG319" i="2"/>
  <c r="HK321" i="2"/>
  <c r="HL227" i="2"/>
  <c r="HK327" i="2"/>
  <c r="HL245" i="2"/>
  <c r="HL248" i="2"/>
  <c r="GV220" i="5"/>
  <c r="GW25" i="5"/>
  <c r="GU28" i="5"/>
  <c r="GU31" i="5"/>
  <c r="GU34" i="5"/>
  <c r="GW57" i="5"/>
  <c r="GU63" i="5"/>
  <c r="GU66" i="5"/>
  <c r="GS322" i="5"/>
  <c r="GU86" i="5"/>
  <c r="GW121" i="5"/>
  <c r="GW130" i="5"/>
  <c r="HO283" i="2"/>
  <c r="HM313" i="2"/>
  <c r="HR216" i="2"/>
  <c r="HR218" i="2"/>
  <c r="HR220" i="2"/>
  <c r="HR222" i="2"/>
  <c r="HR224" i="2"/>
  <c r="HR226" i="2"/>
  <c r="HR228" i="2"/>
  <c r="HR230" i="2"/>
  <c r="HP278" i="2"/>
  <c r="HN313" i="2"/>
  <c r="HO313" i="2"/>
  <c r="HO315" i="2"/>
  <c r="HP315" i="2" s="1"/>
  <c r="HO317" i="2"/>
  <c r="HP317" i="2" s="1"/>
  <c r="HO319" i="2"/>
  <c r="HP319" i="2" s="1"/>
  <c r="HO321" i="2"/>
  <c r="HP321" i="2" s="1"/>
  <c r="HO323" i="2"/>
  <c r="HO325" i="2"/>
  <c r="HO327" i="2"/>
  <c r="GU14" i="5"/>
  <c r="GU52" i="5"/>
  <c r="GU107" i="5"/>
  <c r="GU148" i="5"/>
  <c r="HO193" i="2"/>
  <c r="HP193" i="2" s="1"/>
  <c r="HJ203" i="2"/>
  <c r="HL219" i="2"/>
  <c r="HI325" i="2"/>
  <c r="HJ325" i="2" s="1"/>
  <c r="HG281" i="2"/>
  <c r="HG283" i="2" s="1"/>
  <c r="GW14" i="5"/>
  <c r="GU20" i="5"/>
  <c r="GU58" i="5"/>
  <c r="GW81" i="5"/>
  <c r="HO204" i="2"/>
  <c r="GU55" i="5"/>
  <c r="HL222" i="2"/>
  <c r="HJ328" i="2"/>
  <c r="HJ249" i="2"/>
  <c r="GW17" i="5"/>
  <c r="GU23" i="5"/>
  <c r="GT246" i="5"/>
  <c r="GW49" i="5"/>
  <c r="GW52" i="5"/>
  <c r="GW92" i="5"/>
  <c r="GW98" i="5"/>
  <c r="GW101" i="5"/>
  <c r="GW113" i="5"/>
  <c r="GU125" i="5"/>
  <c r="GU131" i="5"/>
  <c r="HJ192" i="2"/>
  <c r="HL203" i="2"/>
  <c r="HG317" i="2"/>
  <c r="HG320" i="2"/>
  <c r="HK322" i="2"/>
  <c r="HL322" i="2" s="1"/>
  <c r="HK325" i="2"/>
  <c r="HL231" i="2"/>
  <c r="HL249" i="2"/>
  <c r="HJ252" i="2"/>
  <c r="HJ255" i="2"/>
  <c r="HK304" i="2"/>
  <c r="HL304" i="2" s="1"/>
  <c r="HL306" i="2" s="1"/>
  <c r="GU6" i="5"/>
  <c r="GR248" i="5"/>
  <c r="GR247" i="5"/>
  <c r="GW20" i="5"/>
  <c r="GU32" i="5"/>
  <c r="GR325" i="5"/>
  <c r="GU64" i="5"/>
  <c r="GW116" i="5"/>
  <c r="GW119" i="5"/>
  <c r="GW125" i="5"/>
  <c r="GW128" i="5"/>
  <c r="HN259" i="2"/>
  <c r="HN261" i="2" s="1"/>
  <c r="HM281" i="2"/>
  <c r="HM283" i="2" s="1"/>
  <c r="HQ306" i="2"/>
  <c r="HQ319" i="2"/>
  <c r="HR319" i="2" s="1"/>
  <c r="HQ323" i="2"/>
  <c r="HH193" i="2"/>
  <c r="HG326" i="2"/>
  <c r="GS247" i="5"/>
  <c r="GR271" i="5"/>
  <c r="GV253" i="5"/>
  <c r="GW134" i="5"/>
  <c r="HR189" i="2"/>
  <c r="HQ204" i="2"/>
  <c r="HP217" i="2"/>
  <c r="HP219" i="2"/>
  <c r="HP221" i="2"/>
  <c r="HP223" i="2"/>
  <c r="HP225" i="2"/>
  <c r="HP227" i="2"/>
  <c r="HP229" i="2"/>
  <c r="HP231" i="2"/>
  <c r="HH204" i="2"/>
  <c r="GU17" i="5"/>
  <c r="GU81" i="5"/>
  <c r="GU101" i="5"/>
  <c r="HG323" i="2"/>
  <c r="HK314" i="2"/>
  <c r="HI317" i="2"/>
  <c r="HI320" i="2"/>
  <c r="HH323" i="2"/>
  <c r="HJ229" i="2"/>
  <c r="HJ244" i="2"/>
  <c r="HJ258" i="2"/>
  <c r="GU15" i="5"/>
  <c r="GT247" i="5"/>
  <c r="GS219" i="5"/>
  <c r="GR226" i="5"/>
  <c r="GS243" i="5"/>
  <c r="GW67" i="5"/>
  <c r="GU76" i="5"/>
  <c r="GU82" i="5"/>
  <c r="GU93" i="5"/>
  <c r="GU99" i="5"/>
  <c r="GU105" i="5"/>
  <c r="GU108" i="5"/>
  <c r="GU111" i="5"/>
  <c r="HJ190" i="2"/>
  <c r="HK317" i="2"/>
  <c r="HL317" i="2" s="1"/>
  <c r="GV248" i="5"/>
  <c r="GT219" i="5"/>
  <c r="GW76" i="5"/>
  <c r="GW96" i="5"/>
  <c r="GW108" i="5"/>
  <c r="GW111" i="5"/>
  <c r="HR217" i="2"/>
  <c r="HR219" i="2"/>
  <c r="HR221" i="2"/>
  <c r="HR223" i="2"/>
  <c r="HR225" i="2"/>
  <c r="HR227" i="2"/>
  <c r="HR229" i="2"/>
  <c r="HR231" i="2"/>
  <c r="HQ281" i="2"/>
  <c r="HP294" i="2"/>
  <c r="GU49" i="5"/>
  <c r="HL190" i="2"/>
  <c r="HH315" i="2"/>
  <c r="HG324" i="2"/>
  <c r="HJ256" i="2"/>
  <c r="GT197" i="5"/>
  <c r="GS220" i="5"/>
  <c r="GV219" i="5"/>
  <c r="GV226" i="5"/>
  <c r="GW33" i="5"/>
  <c r="GU39" i="5"/>
  <c r="GU42" i="5"/>
  <c r="GV243" i="5"/>
  <c r="GW62" i="5"/>
  <c r="GV257" i="5"/>
  <c r="GU252" i="5"/>
  <c r="GU71" i="5"/>
  <c r="GU74" i="5"/>
  <c r="GU144" i="5"/>
  <c r="HI321" i="2"/>
  <c r="HJ278" i="2"/>
  <c r="GW7" i="5"/>
  <c r="GT221" i="5"/>
  <c r="GU221" i="5" s="1"/>
  <c r="GU16" i="5"/>
  <c r="GT220" i="5"/>
  <c r="GW36" i="5"/>
  <c r="GV250" i="5"/>
  <c r="GU54" i="5"/>
  <c r="GR230" i="5"/>
  <c r="GW252" i="5"/>
  <c r="GU94" i="5"/>
  <c r="GU109" i="5"/>
  <c r="GW138" i="5"/>
  <c r="GW144" i="5"/>
  <c r="GU153" i="5"/>
  <c r="HO232" i="2"/>
  <c r="HJ222" i="2"/>
  <c r="HI324" i="2"/>
  <c r="GW63" i="5"/>
  <c r="GS230" i="5"/>
  <c r="GS248" i="5"/>
  <c r="GS318" i="5" s="1"/>
  <c r="GV247" i="5"/>
  <c r="GW34" i="5"/>
  <c r="GW42" i="5"/>
  <c r="GU47" i="5"/>
  <c r="GW58" i="5"/>
  <c r="GW74" i="5"/>
  <c r="GU79" i="5"/>
  <c r="GW82" i="5"/>
  <c r="GU87" i="5"/>
  <c r="GW95" i="5"/>
  <c r="GU120" i="5"/>
  <c r="GU124" i="5"/>
  <c r="GW133" i="5"/>
  <c r="GW135" i="5"/>
  <c r="GU137" i="5"/>
  <c r="GU139" i="5"/>
  <c r="GU143" i="5"/>
  <c r="GS195" i="5"/>
  <c r="GT248" i="5"/>
  <c r="GR220" i="5"/>
  <c r="GR245" i="5"/>
  <c r="GT218" i="5"/>
  <c r="GT217" i="5"/>
  <c r="GR324" i="5"/>
  <c r="GR243" i="5"/>
  <c r="GT216" i="5"/>
  <c r="GS257" i="5"/>
  <c r="GW278" i="5"/>
  <c r="GU84" i="5"/>
  <c r="GW99" i="5"/>
  <c r="GW118" i="5"/>
  <c r="GW120" i="5"/>
  <c r="GW143" i="5"/>
  <c r="GW47" i="5"/>
  <c r="GW79" i="5"/>
  <c r="GW12" i="5"/>
  <c r="GU30" i="5"/>
  <c r="GW44" i="5"/>
  <c r="GU46" i="5"/>
  <c r="GT324" i="5"/>
  <c r="GT243" i="5"/>
  <c r="GW60" i="5"/>
  <c r="GW68" i="5"/>
  <c r="GU78" i="5"/>
  <c r="GU96" i="5"/>
  <c r="GU98" i="5"/>
  <c r="GU51" i="5"/>
  <c r="GU72" i="5"/>
  <c r="GU80" i="5"/>
  <c r="GU88" i="5"/>
  <c r="GU90" i="5"/>
  <c r="GU127" i="5"/>
  <c r="GU152" i="5"/>
  <c r="GW19" i="5"/>
  <c r="GU21" i="5"/>
  <c r="GW27" i="5"/>
  <c r="GW35" i="5"/>
  <c r="GU45" i="5"/>
  <c r="GW51" i="5"/>
  <c r="GU53" i="5"/>
  <c r="GW59" i="5"/>
  <c r="GU61" i="5"/>
  <c r="GW88" i="5"/>
  <c r="GW90" i="5"/>
  <c r="GV224" i="5"/>
  <c r="GU112" i="5"/>
  <c r="GU114" i="5"/>
  <c r="GW129" i="5"/>
  <c r="GV268" i="5"/>
  <c r="GW268" i="5" s="1"/>
  <c r="GW148" i="5"/>
  <c r="GW152" i="5"/>
  <c r="GU10" i="5"/>
  <c r="GU18" i="5"/>
  <c r="GW21" i="5"/>
  <c r="GU26" i="5"/>
  <c r="GW40" i="5"/>
  <c r="GW45" i="5"/>
  <c r="GW48" i="5"/>
  <c r="GU50" i="5"/>
  <c r="GW53" i="5"/>
  <c r="GW61" i="5"/>
  <c r="GW104" i="5"/>
  <c r="GW112" i="5"/>
  <c r="GW114" i="5"/>
  <c r="GU116" i="5"/>
  <c r="GW131" i="5"/>
  <c r="GU133" i="5"/>
  <c r="GU135" i="5"/>
  <c r="GW85" i="5"/>
  <c r="GW93" i="5"/>
  <c r="GW105" i="5"/>
  <c r="GW107" i="5"/>
  <c r="GW109" i="5"/>
  <c r="GU113" i="5"/>
  <c r="GW122" i="5"/>
  <c r="GW124" i="5"/>
  <c r="GU128" i="5"/>
  <c r="GU130" i="5"/>
  <c r="GW137" i="5"/>
  <c r="GW139" i="5"/>
  <c r="GW141" i="5"/>
  <c r="GU145" i="5"/>
  <c r="GW154" i="5"/>
  <c r="GV275" i="5"/>
  <c r="GR222" i="5"/>
  <c r="GU92" i="5"/>
  <c r="GW115" i="5"/>
  <c r="GU117" i="5"/>
  <c r="GU119" i="5"/>
  <c r="GU136" i="5"/>
  <c r="GW147" i="5"/>
  <c r="GU149" i="5"/>
  <c r="GU151" i="5"/>
  <c r="GW149" i="5"/>
  <c r="GW151" i="5"/>
  <c r="GU141" i="5"/>
  <c r="GW150" i="5"/>
  <c r="GW228" i="5"/>
  <c r="GV325" i="5"/>
  <c r="GS256" i="5"/>
  <c r="GS326" i="5" s="1"/>
  <c r="GV188" i="5"/>
  <c r="GV197" i="5"/>
  <c r="GV231" i="5"/>
  <c r="GV294" i="5"/>
  <c r="GV196" i="5"/>
  <c r="GR198" i="5"/>
  <c r="GV246" i="5"/>
  <c r="GT253" i="5"/>
  <c r="GU253" i="5" s="1"/>
  <c r="GR217" i="5"/>
  <c r="GW255" i="5"/>
  <c r="GW254" i="5"/>
  <c r="GR216" i="5"/>
  <c r="GT257" i="5"/>
  <c r="GV230" i="5"/>
  <c r="GU225" i="5"/>
  <c r="GT322" i="5"/>
  <c r="GT256" i="5"/>
  <c r="GT326" i="5" s="1"/>
  <c r="GW229" i="5"/>
  <c r="GT249" i="5"/>
  <c r="GT251" i="5"/>
  <c r="GU110" i="5"/>
  <c r="GU126" i="5"/>
  <c r="GU142" i="5"/>
  <c r="GT188" i="5"/>
  <c r="GT231" i="5"/>
  <c r="GT272" i="5"/>
  <c r="GU272" i="5" s="1"/>
  <c r="GS249" i="5"/>
  <c r="GW6" i="5"/>
  <c r="GW10" i="5"/>
  <c r="GU13" i="5"/>
  <c r="GW18" i="5"/>
  <c r="GW22" i="5"/>
  <c r="GS198" i="5"/>
  <c r="GS271" i="5"/>
  <c r="GW26" i="5"/>
  <c r="GU29" i="5"/>
  <c r="GW30" i="5"/>
  <c r="GS218" i="5"/>
  <c r="GU37" i="5"/>
  <c r="GS223" i="5"/>
  <c r="GS217" i="5"/>
  <c r="GW217" i="5" s="1"/>
  <c r="GW46" i="5"/>
  <c r="GW50" i="5"/>
  <c r="GS216" i="5"/>
  <c r="GU65" i="5"/>
  <c r="GW66" i="5"/>
  <c r="GU69" i="5"/>
  <c r="GU77" i="5"/>
  <c r="GW78" i="5"/>
  <c r="GU85" i="5"/>
  <c r="GU89" i="5"/>
  <c r="GU97" i="5"/>
  <c r="GU100" i="5"/>
  <c r="GU103" i="5"/>
  <c r="GW110" i="5"/>
  <c r="GW126" i="5"/>
  <c r="GW142" i="5"/>
  <c r="GR258" i="5"/>
  <c r="GT198" i="5"/>
  <c r="GT271" i="5"/>
  <c r="GW272" i="5"/>
  <c r="GR244" i="5"/>
  <c r="GW225" i="5"/>
  <c r="GV322" i="5"/>
  <c r="GV256" i="5"/>
  <c r="GR275" i="5"/>
  <c r="GV249" i="5"/>
  <c r="GV251" i="5"/>
  <c r="GW103" i="5"/>
  <c r="GT223" i="5"/>
  <c r="GU278" i="5"/>
  <c r="GS258" i="5"/>
  <c r="GU12" i="5"/>
  <c r="GW13" i="5"/>
  <c r="GU24" i="5"/>
  <c r="GW29" i="5"/>
  <c r="GS245" i="5"/>
  <c r="GU36" i="5"/>
  <c r="GW37" i="5"/>
  <c r="GS250" i="5"/>
  <c r="GW41" i="5"/>
  <c r="GS244" i="5"/>
  <c r="GU44" i="5"/>
  <c r="GS325" i="5"/>
  <c r="GU48" i="5"/>
  <c r="GS324" i="5"/>
  <c r="GU60" i="5"/>
  <c r="GW65" i="5"/>
  <c r="GU68" i="5"/>
  <c r="GW69" i="5"/>
  <c r="GW77" i="5"/>
  <c r="GS275" i="5"/>
  <c r="GW89" i="5"/>
  <c r="GS222" i="5"/>
  <c r="GU102" i="5"/>
  <c r="GR224" i="5"/>
  <c r="GR188" i="5"/>
  <c r="GT258" i="5"/>
  <c r="GT195" i="5"/>
  <c r="GR231" i="5"/>
  <c r="GR197" i="5"/>
  <c r="GR294" i="5"/>
  <c r="GR304" i="5" s="1"/>
  <c r="GR196" i="5"/>
  <c r="GV198" i="5"/>
  <c r="GV271" i="5"/>
  <c r="GT245" i="5"/>
  <c r="GV218" i="5"/>
  <c r="GT250" i="5"/>
  <c r="GT244" i="5"/>
  <c r="GU228" i="5"/>
  <c r="GT325" i="5"/>
  <c r="GT275" i="5"/>
  <c r="GT222" i="5"/>
  <c r="GS224" i="5"/>
  <c r="GS321" i="5" s="1"/>
  <c r="GU118" i="5"/>
  <c r="GU134" i="5"/>
  <c r="GU150" i="5"/>
  <c r="GV258" i="5"/>
  <c r="GV195" i="5"/>
  <c r="GS188" i="5"/>
  <c r="GS231" i="5"/>
  <c r="GS197" i="5"/>
  <c r="GS294" i="5"/>
  <c r="GS304" i="5" s="1"/>
  <c r="GS196" i="5"/>
  <c r="GT224" i="5"/>
  <c r="GU104" i="5"/>
  <c r="GU227" i="5"/>
  <c r="GT302" i="5"/>
  <c r="GU247" i="5"/>
  <c r="GT294" i="5"/>
  <c r="GT196" i="5"/>
  <c r="GV244" i="5"/>
  <c r="GU255" i="5"/>
  <c r="GU254" i="5"/>
  <c r="GW227" i="5"/>
  <c r="GV324" i="5"/>
  <c r="GR257" i="5"/>
  <c r="GT230" i="5"/>
  <c r="GR256" i="5"/>
  <c r="GR326" i="5" s="1"/>
  <c r="GU229" i="5"/>
  <c r="GR249" i="5"/>
  <c r="GV222" i="5"/>
  <c r="GR251" i="5"/>
  <c r="GU106" i="5"/>
  <c r="GU122" i="5"/>
  <c r="GU138" i="5"/>
  <c r="GU154" i="5"/>
  <c r="GR195" i="5"/>
  <c r="GW127" i="5"/>
  <c r="GU146" i="5"/>
  <c r="GT268" i="5"/>
  <c r="GU268" i="5" s="1"/>
  <c r="HI193" i="2"/>
  <c r="HJ193" i="2" s="1"/>
  <c r="HJ221" i="2"/>
  <c r="HH320" i="2"/>
  <c r="HL224" i="2"/>
  <c r="HJ226" i="2"/>
  <c r="HL229" i="2"/>
  <c r="HG259" i="2"/>
  <c r="HG261" i="2" s="1"/>
  <c r="HJ246" i="2"/>
  <c r="HJ253" i="2"/>
  <c r="HH281" i="2"/>
  <c r="HH283" i="2" s="1"/>
  <c r="HJ294" i="2"/>
  <c r="HJ228" i="2"/>
  <c r="HL253" i="2"/>
  <c r="HK193" i="2"/>
  <c r="HL193" i="2" s="1"/>
  <c r="HJ200" i="2"/>
  <c r="HJ202" i="2"/>
  <c r="HL216" i="2"/>
  <c r="HJ218" i="2"/>
  <c r="HJ317" i="2"/>
  <c r="HL221" i="2"/>
  <c r="HL325" i="2"/>
  <c r="HI259" i="2"/>
  <c r="HJ250" i="2"/>
  <c r="HL255" i="2"/>
  <c r="HJ257" i="2"/>
  <c r="HK281" i="2"/>
  <c r="HK283" i="2" s="1"/>
  <c r="HJ272" i="2"/>
  <c r="HI304" i="2"/>
  <c r="HJ304" i="2" s="1"/>
  <c r="HJ306" i="2" s="1"/>
  <c r="HL294" i="2"/>
  <c r="HL200" i="2"/>
  <c r="HL202" i="2"/>
  <c r="HG314" i="2"/>
  <c r="HL218" i="2"/>
  <c r="HJ220" i="2"/>
  <c r="HJ225" i="2"/>
  <c r="HL228" i="2"/>
  <c r="HJ230" i="2"/>
  <c r="HJ243" i="2"/>
  <c r="HL250" i="2"/>
  <c r="HL257" i="2"/>
  <c r="HL272" i="2"/>
  <c r="HG304" i="2"/>
  <c r="HG306" i="2" s="1"/>
  <c r="HG327" i="2"/>
  <c r="HL246" i="2"/>
  <c r="HI281" i="2"/>
  <c r="HJ281" i="2" s="1"/>
  <c r="HJ283" i="2" s="1"/>
  <c r="HJ188" i="2"/>
  <c r="HH314" i="2"/>
  <c r="HL314" i="2" s="1"/>
  <c r="HG316" i="2"/>
  <c r="HH319" i="2"/>
  <c r="HL243" i="2"/>
  <c r="HJ216" i="2"/>
  <c r="HL226" i="2"/>
  <c r="HH304" i="2"/>
  <c r="HH306" i="2" s="1"/>
  <c r="HH316" i="2"/>
  <c r="HL220" i="2"/>
  <c r="HL225" i="2"/>
  <c r="HJ189" i="2"/>
  <c r="HH259" i="2"/>
  <c r="HH261" i="2" s="1"/>
  <c r="HG193" i="2"/>
  <c r="HL192" i="2"/>
  <c r="HI316" i="2"/>
  <c r="HG318" i="2"/>
  <c r="HG329" i="2" s="1"/>
  <c r="HG331" i="2" s="1"/>
  <c r="HG325" i="2"/>
  <c r="HI326" i="2"/>
  <c r="HL247" i="2"/>
  <c r="HJ316" i="2"/>
  <c r="HJ324" i="2"/>
  <c r="HL321" i="2"/>
  <c r="HJ313" i="2"/>
  <c r="HH205" i="2"/>
  <c r="HL318" i="2"/>
  <c r="HJ320" i="2"/>
  <c r="HK306" i="2"/>
  <c r="HJ321" i="2"/>
  <c r="HI261" i="2"/>
  <c r="HJ259" i="2"/>
  <c r="HJ261" i="2" s="1"/>
  <c r="HK232" i="2"/>
  <c r="HK313" i="2"/>
  <c r="HJ219" i="2"/>
  <c r="HJ223" i="2"/>
  <c r="HJ227" i="2"/>
  <c r="HJ231" i="2"/>
  <c r="HH327" i="2"/>
  <c r="HL327" i="2" s="1"/>
  <c r="HL189" i="2"/>
  <c r="HI315" i="2"/>
  <c r="HJ315" i="2" s="1"/>
  <c r="HK316" i="2"/>
  <c r="HL316" i="2" s="1"/>
  <c r="HI319" i="2"/>
  <c r="HK320" i="2"/>
  <c r="HI323" i="2"/>
  <c r="HJ323" i="2" s="1"/>
  <c r="HK324" i="2"/>
  <c r="HL324" i="2" s="1"/>
  <c r="HI327" i="2"/>
  <c r="HJ327" i="2" s="1"/>
  <c r="HK328" i="2"/>
  <c r="HL328" i="2" s="1"/>
  <c r="HJ191" i="2"/>
  <c r="HI204" i="2"/>
  <c r="HK259" i="2"/>
  <c r="HH326" i="2"/>
  <c r="HJ326" i="2" s="1"/>
  <c r="HG232" i="2"/>
  <c r="HG234" i="2" s="1"/>
  <c r="HI314" i="2"/>
  <c r="HJ314" i="2" s="1"/>
  <c r="HK315" i="2"/>
  <c r="HL315" i="2" s="1"/>
  <c r="HI318" i="2"/>
  <c r="HJ318" i="2" s="1"/>
  <c r="HK319" i="2"/>
  <c r="HL319" i="2" s="1"/>
  <c r="HI322" i="2"/>
  <c r="HJ322" i="2" s="1"/>
  <c r="HK323" i="2"/>
  <c r="HL323" i="2" s="1"/>
  <c r="HK204" i="2"/>
  <c r="HH232" i="2"/>
  <c r="HH234" i="2" s="1"/>
  <c r="HI232" i="2"/>
  <c r="GY304" i="5" l="1"/>
  <c r="GX323" i="5"/>
  <c r="GW245" i="5"/>
  <c r="HA222" i="5"/>
  <c r="GW226" i="5"/>
  <c r="GV318" i="5"/>
  <c r="HA216" i="5"/>
  <c r="GR315" i="5"/>
  <c r="GX327" i="5"/>
  <c r="HC219" i="5"/>
  <c r="GZ316" i="5"/>
  <c r="HA198" i="5"/>
  <c r="GR199" i="5"/>
  <c r="GS323" i="5"/>
  <c r="GW251" i="5"/>
  <c r="GX321" i="5"/>
  <c r="GX317" i="5"/>
  <c r="GX313" i="5"/>
  <c r="GS327" i="5"/>
  <c r="HC250" i="5"/>
  <c r="GZ318" i="5"/>
  <c r="GT313" i="5"/>
  <c r="HA275" i="5"/>
  <c r="GU226" i="5"/>
  <c r="GY320" i="5"/>
  <c r="GU244" i="5"/>
  <c r="GV313" i="5"/>
  <c r="GU251" i="5"/>
  <c r="GZ304" i="5"/>
  <c r="GZ306" i="5" s="1"/>
  <c r="HA248" i="5"/>
  <c r="HC247" i="5"/>
  <c r="HC251" i="5"/>
  <c r="GZ323" i="5"/>
  <c r="HC196" i="5"/>
  <c r="HA244" i="5"/>
  <c r="GY318" i="5"/>
  <c r="HA318" i="5" s="1"/>
  <c r="HA294" i="5"/>
  <c r="GU324" i="5"/>
  <c r="GV316" i="5"/>
  <c r="HC253" i="5"/>
  <c r="HB327" i="5"/>
  <c r="GU218" i="5"/>
  <c r="GX315" i="5"/>
  <c r="HA320" i="5"/>
  <c r="HB314" i="5"/>
  <c r="GX316" i="5"/>
  <c r="GR320" i="5"/>
  <c r="GV314" i="5"/>
  <c r="HC222" i="5"/>
  <c r="GW322" i="5"/>
  <c r="GW253" i="5"/>
  <c r="GU246" i="5"/>
  <c r="HA223" i="5"/>
  <c r="HC224" i="5"/>
  <c r="HB323" i="5"/>
  <c r="GW223" i="5"/>
  <c r="GU322" i="5"/>
  <c r="HC244" i="5"/>
  <c r="HC271" i="5"/>
  <c r="HC249" i="5"/>
  <c r="GU258" i="5"/>
  <c r="GU243" i="5"/>
  <c r="GV317" i="5"/>
  <c r="GZ314" i="5"/>
  <c r="GZ313" i="5"/>
  <c r="GR316" i="5"/>
  <c r="GY314" i="5"/>
  <c r="HC294" i="5"/>
  <c r="GZ232" i="5"/>
  <c r="GT323" i="5"/>
  <c r="GS281" i="5"/>
  <c r="GS283" i="5" s="1"/>
  <c r="GW257" i="5"/>
  <c r="HC258" i="5"/>
  <c r="HA249" i="5"/>
  <c r="HA246" i="5"/>
  <c r="HA224" i="5"/>
  <c r="HA188" i="5"/>
  <c r="C57" i="7"/>
  <c r="HB321" i="5"/>
  <c r="HC321" i="5" s="1"/>
  <c r="HM329" i="2"/>
  <c r="HM331" i="2" s="1"/>
  <c r="GY199" i="5"/>
  <c r="GY201" i="5" s="1"/>
  <c r="HC221" i="5"/>
  <c r="HQ329" i="2"/>
  <c r="HP327" i="2"/>
  <c r="HB320" i="5"/>
  <c r="HB316" i="5"/>
  <c r="HA245" i="5"/>
  <c r="HR323" i="2"/>
  <c r="HP325" i="2"/>
  <c r="HR232" i="2"/>
  <c r="HR234" i="2" s="1"/>
  <c r="GZ315" i="5"/>
  <c r="HC246" i="5"/>
  <c r="HA250" i="5"/>
  <c r="GX319" i="5"/>
  <c r="HO306" i="2"/>
  <c r="GZ259" i="5"/>
  <c r="GZ261" i="5" s="1"/>
  <c r="GX259" i="5"/>
  <c r="GX261" i="5" s="1"/>
  <c r="GY259" i="5"/>
  <c r="GY261" i="5" s="1"/>
  <c r="HP323" i="2"/>
  <c r="GX199" i="5"/>
  <c r="GX201" i="5" s="1"/>
  <c r="GY325" i="5"/>
  <c r="HA325" i="5" s="1"/>
  <c r="HA256" i="5"/>
  <c r="HP281" i="2"/>
  <c r="HP283" i="2" s="1"/>
  <c r="GZ319" i="5"/>
  <c r="HB304" i="5"/>
  <c r="HC304" i="5" s="1"/>
  <c r="HC306" i="5" s="1"/>
  <c r="GY328" i="5"/>
  <c r="HC226" i="5"/>
  <c r="GY315" i="5"/>
  <c r="GY323" i="5"/>
  <c r="HC256" i="5"/>
  <c r="GZ321" i="5"/>
  <c r="HA321" i="5" s="1"/>
  <c r="HN329" i="2"/>
  <c r="HN331" i="2" s="1"/>
  <c r="HB281" i="5"/>
  <c r="HB283" i="5" s="1"/>
  <c r="GX320" i="5"/>
  <c r="HR313" i="2"/>
  <c r="GY306" i="5"/>
  <c r="HA304" i="5"/>
  <c r="HA306" i="5" s="1"/>
  <c r="GY316" i="5"/>
  <c r="HC268" i="5"/>
  <c r="HB315" i="5"/>
  <c r="HC218" i="5"/>
  <c r="HC322" i="5"/>
  <c r="GW216" i="5"/>
  <c r="GU216" i="5"/>
  <c r="HB328" i="5"/>
  <c r="HC231" i="5"/>
  <c r="HC197" i="5"/>
  <c r="GW256" i="5"/>
  <c r="GS316" i="5"/>
  <c r="GR318" i="5"/>
  <c r="HC314" i="5"/>
  <c r="GY324" i="5"/>
  <c r="HC324" i="5" s="1"/>
  <c r="GW247" i="5"/>
  <c r="GW220" i="5"/>
  <c r="GT317" i="5"/>
  <c r="HC325" i="5"/>
  <c r="HA195" i="5"/>
  <c r="GZ199" i="5"/>
  <c r="GY281" i="5"/>
  <c r="GY283" i="5" s="1"/>
  <c r="HB326" i="5"/>
  <c r="HC326" i="5" s="1"/>
  <c r="HA255" i="5"/>
  <c r="GZ234" i="5"/>
  <c r="GR281" i="5"/>
  <c r="GR283" i="5" s="1"/>
  <c r="GV323" i="5"/>
  <c r="GW323" i="5" s="1"/>
  <c r="GR323" i="5"/>
  <c r="HC217" i="5"/>
  <c r="GZ326" i="5"/>
  <c r="HA326" i="5" s="1"/>
  <c r="GW246" i="5"/>
  <c r="GY232" i="5"/>
  <c r="GY234" i="5" s="1"/>
  <c r="GY313" i="5"/>
  <c r="HA258" i="5"/>
  <c r="HB319" i="5"/>
  <c r="HA218" i="5"/>
  <c r="GX314" i="5"/>
  <c r="HC254" i="5"/>
  <c r="HA322" i="5"/>
  <c r="GW250" i="5"/>
  <c r="GX232" i="5"/>
  <c r="GX234" i="5" s="1"/>
  <c r="HC252" i="5"/>
  <c r="HA252" i="5"/>
  <c r="HB259" i="5"/>
  <c r="HB199" i="5"/>
  <c r="HC195" i="5"/>
  <c r="HC188" i="5"/>
  <c r="HA226" i="5"/>
  <c r="HA247" i="5"/>
  <c r="GZ328" i="5"/>
  <c r="HA231" i="5"/>
  <c r="HC230" i="5"/>
  <c r="GY327" i="5"/>
  <c r="HA327" i="5" s="1"/>
  <c r="HB313" i="5"/>
  <c r="HB232" i="5"/>
  <c r="HC216" i="5"/>
  <c r="GV232" i="5"/>
  <c r="GV234" i="5" s="1"/>
  <c r="GU257" i="5"/>
  <c r="HB317" i="5"/>
  <c r="HC220" i="5"/>
  <c r="GW243" i="5"/>
  <c r="HA217" i="5"/>
  <c r="HC198" i="5"/>
  <c r="GY319" i="5"/>
  <c r="GY317" i="5"/>
  <c r="HA317" i="5" s="1"/>
  <c r="GT318" i="5"/>
  <c r="GU318" i="5" s="1"/>
  <c r="HC223" i="5"/>
  <c r="HA221" i="5"/>
  <c r="GZ281" i="5"/>
  <c r="HQ205" i="2"/>
  <c r="HR204" i="2"/>
  <c r="HR205" i="2" s="1"/>
  <c r="GW248" i="5"/>
  <c r="GS306" i="5"/>
  <c r="GW198" i="5"/>
  <c r="HP313" i="2"/>
  <c r="HO329" i="2"/>
  <c r="GR201" i="5"/>
  <c r="GW219" i="5"/>
  <c r="GW271" i="5"/>
  <c r="GR327" i="5"/>
  <c r="GU197" i="5"/>
  <c r="HI283" i="2"/>
  <c r="GU294" i="5"/>
  <c r="GS328" i="5"/>
  <c r="GS314" i="5"/>
  <c r="GU256" i="5"/>
  <c r="GR317" i="5"/>
  <c r="GW324" i="5"/>
  <c r="GU248" i="5"/>
  <c r="GW258" i="5"/>
  <c r="GU220" i="5"/>
  <c r="HR259" i="2"/>
  <c r="HR261" i="2" s="1"/>
  <c r="GS317" i="5"/>
  <c r="HP232" i="2"/>
  <c r="HP234" i="2" s="1"/>
  <c r="HO234" i="2"/>
  <c r="HO205" i="2"/>
  <c r="HP204" i="2"/>
  <c r="HP205" i="2" s="1"/>
  <c r="HH329" i="2"/>
  <c r="HH331" i="2" s="1"/>
  <c r="GU219" i="5"/>
  <c r="HQ331" i="2"/>
  <c r="HL320" i="2"/>
  <c r="HL281" i="2"/>
  <c r="HL283" i="2" s="1"/>
  <c r="GW244" i="5"/>
  <c r="GV320" i="5"/>
  <c r="HR281" i="2"/>
  <c r="HR283" i="2" s="1"/>
  <c r="HQ283" i="2"/>
  <c r="HP259" i="2"/>
  <c r="HP261" i="2" s="1"/>
  <c r="HJ319" i="2"/>
  <c r="GU249" i="5"/>
  <c r="GV326" i="5"/>
  <c r="GW326" i="5" s="1"/>
  <c r="GW188" i="5"/>
  <c r="GT232" i="5"/>
  <c r="GT234" i="5" s="1"/>
  <c r="GS259" i="5"/>
  <c r="GS261" i="5" s="1"/>
  <c r="GR259" i="5"/>
  <c r="GR261" i="5" s="1"/>
  <c r="GR306" i="5"/>
  <c r="GW249" i="5"/>
  <c r="GU188" i="5"/>
  <c r="GR319" i="5"/>
  <c r="GU250" i="5"/>
  <c r="GS315" i="5"/>
  <c r="GS199" i="5"/>
  <c r="GS201" i="5" s="1"/>
  <c r="GU245" i="5"/>
  <c r="GR328" i="5"/>
  <c r="GW318" i="5"/>
  <c r="GU326" i="5"/>
  <c r="GT281" i="5"/>
  <c r="GU325" i="5"/>
  <c r="GW218" i="5"/>
  <c r="GV315" i="5"/>
  <c r="GS319" i="5"/>
  <c r="GS313" i="5"/>
  <c r="GS232" i="5"/>
  <c r="GS234" i="5" s="1"/>
  <c r="GW230" i="5"/>
  <c r="GV327" i="5"/>
  <c r="GW316" i="5"/>
  <c r="GU196" i="5"/>
  <c r="GU224" i="5"/>
  <c r="GT321" i="5"/>
  <c r="GU321" i="5" s="1"/>
  <c r="GT315" i="5"/>
  <c r="GT314" i="5"/>
  <c r="GU314" i="5" s="1"/>
  <c r="GT304" i="5"/>
  <c r="GW231" i="5"/>
  <c r="GV328" i="5"/>
  <c r="GU195" i="5"/>
  <c r="GT199" i="5"/>
  <c r="GU217" i="5"/>
  <c r="GR313" i="5"/>
  <c r="GR232" i="5"/>
  <c r="GR234" i="5" s="1"/>
  <c r="GW197" i="5"/>
  <c r="GW275" i="5"/>
  <c r="GU231" i="5"/>
  <c r="GT328" i="5"/>
  <c r="GW325" i="5"/>
  <c r="GT316" i="5"/>
  <c r="GU275" i="5"/>
  <c r="GU223" i="5"/>
  <c r="GT320" i="5"/>
  <c r="GS320" i="5"/>
  <c r="GW196" i="5"/>
  <c r="GW195" i="5"/>
  <c r="GV199" i="5"/>
  <c r="GU230" i="5"/>
  <c r="GT327" i="5"/>
  <c r="GV259" i="5"/>
  <c r="GU323" i="5"/>
  <c r="GU271" i="5"/>
  <c r="GR314" i="5"/>
  <c r="GV304" i="5"/>
  <c r="GW294" i="5"/>
  <c r="GV321" i="5"/>
  <c r="GW321" i="5" s="1"/>
  <c r="GU222" i="5"/>
  <c r="GT319" i="5"/>
  <c r="GW222" i="5"/>
  <c r="GV319" i="5"/>
  <c r="GT259" i="5"/>
  <c r="GR321" i="5"/>
  <c r="GU198" i="5"/>
  <c r="GW224" i="5"/>
  <c r="GV281" i="5"/>
  <c r="HI306" i="2"/>
  <c r="HG205" i="2"/>
  <c r="HL326" i="2"/>
  <c r="HJ232" i="2"/>
  <c r="HJ234" i="2" s="1"/>
  <c r="HI234" i="2"/>
  <c r="HL204" i="2"/>
  <c r="HL205" i="2" s="1"/>
  <c r="HK205" i="2"/>
  <c r="HL259" i="2"/>
  <c r="HL261" i="2" s="1"/>
  <c r="HK261" i="2"/>
  <c r="HJ204" i="2"/>
  <c r="HJ205" i="2" s="1"/>
  <c r="HI205" i="2"/>
  <c r="HL313" i="2"/>
  <c r="HK329" i="2"/>
  <c r="HK234" i="2"/>
  <c r="HL232" i="2"/>
  <c r="HL234" i="2" s="1"/>
  <c r="HI329" i="2"/>
  <c r="HC323" i="5" l="1"/>
  <c r="HC320" i="5"/>
  <c r="HB306" i="5"/>
  <c r="HA314" i="5"/>
  <c r="GU316" i="5"/>
  <c r="GW327" i="5"/>
  <c r="HA316" i="5"/>
  <c r="GU327" i="5"/>
  <c r="HC318" i="5"/>
  <c r="GZ329" i="5"/>
  <c r="GZ331" i="5" s="1"/>
  <c r="HC317" i="5"/>
  <c r="GW314" i="5"/>
  <c r="HA328" i="5"/>
  <c r="HC315" i="5"/>
  <c r="HA259" i="5"/>
  <c r="HA261" i="5" s="1"/>
  <c r="HA232" i="5"/>
  <c r="HA234" i="5" s="1"/>
  <c r="HA323" i="5"/>
  <c r="GX329" i="5"/>
  <c r="GX331" i="5" s="1"/>
  <c r="HC327" i="5"/>
  <c r="GW320" i="5"/>
  <c r="HA324" i="5"/>
  <c r="HA319" i="5"/>
  <c r="HR329" i="2"/>
  <c r="HC328" i="5"/>
  <c r="HA315" i="5"/>
  <c r="HB201" i="5"/>
  <c r="HC199" i="5"/>
  <c r="HC201" i="5" s="1"/>
  <c r="HC259" i="5"/>
  <c r="HC261" i="5" s="1"/>
  <c r="HB261" i="5"/>
  <c r="HC319" i="5"/>
  <c r="GU317" i="5"/>
  <c r="HC316" i="5"/>
  <c r="HC232" i="5"/>
  <c r="HC234" i="5" s="1"/>
  <c r="HB234" i="5"/>
  <c r="HA281" i="5"/>
  <c r="HA283" i="5" s="1"/>
  <c r="GZ283" i="5"/>
  <c r="HC313" i="5"/>
  <c r="HB329" i="5"/>
  <c r="GY329" i="5"/>
  <c r="GY331" i="5" s="1"/>
  <c r="HC281" i="5"/>
  <c r="HC283" i="5" s="1"/>
  <c r="HA313" i="5"/>
  <c r="HA199" i="5"/>
  <c r="HA201" i="5" s="1"/>
  <c r="GZ201" i="5"/>
  <c r="GW328" i="5"/>
  <c r="GU328" i="5"/>
  <c r="GW315" i="5"/>
  <c r="HR331" i="2"/>
  <c r="GW317" i="5"/>
  <c r="HO331" i="2"/>
  <c r="HP329" i="2"/>
  <c r="HP331" i="2" s="1"/>
  <c r="GU319" i="5"/>
  <c r="GU315" i="5"/>
  <c r="GS329" i="5"/>
  <c r="GS331" i="5" s="1"/>
  <c r="GW313" i="5"/>
  <c r="GT201" i="5"/>
  <c r="GU199" i="5"/>
  <c r="GU201" i="5" s="1"/>
  <c r="GU232" i="5"/>
  <c r="GU234" i="5" s="1"/>
  <c r="GT329" i="5"/>
  <c r="GW259" i="5"/>
  <c r="GW261" i="5" s="1"/>
  <c r="GV261" i="5"/>
  <c r="GU320" i="5"/>
  <c r="GU313" i="5"/>
  <c r="GV329" i="5"/>
  <c r="GV283" i="5"/>
  <c r="GW281" i="5"/>
  <c r="GW283" i="5" s="1"/>
  <c r="GW304" i="5"/>
  <c r="GW306" i="5" s="1"/>
  <c r="GV306" i="5"/>
  <c r="GT261" i="5"/>
  <c r="GU259" i="5"/>
  <c r="GU261" i="5" s="1"/>
  <c r="GW199" i="5"/>
  <c r="GW201" i="5" s="1"/>
  <c r="GV201" i="5"/>
  <c r="GR329" i="5"/>
  <c r="GR331" i="5" s="1"/>
  <c r="GU281" i="5"/>
  <c r="GU283" i="5" s="1"/>
  <c r="GT283" i="5"/>
  <c r="GW319" i="5"/>
  <c r="GW232" i="5"/>
  <c r="GW234" i="5" s="1"/>
  <c r="GU304" i="5"/>
  <c r="GU306" i="5" s="1"/>
  <c r="GT306" i="5"/>
  <c r="HK331" i="2"/>
  <c r="HL329" i="2"/>
  <c r="HL331" i="2" s="1"/>
  <c r="HJ329" i="2"/>
  <c r="HJ331" i="2" s="1"/>
  <c r="HI331" i="2"/>
  <c r="HB331" i="5" l="1"/>
  <c r="HC329" i="5"/>
  <c r="HC331" i="5" s="1"/>
  <c r="HA329" i="5"/>
  <c r="HA331" i="5" s="1"/>
  <c r="GU329" i="5"/>
  <c r="GU331" i="5" s="1"/>
  <c r="GT331" i="5"/>
  <c r="GV331" i="5"/>
  <c r="GW329" i="5"/>
  <c r="GW331" i="5" s="1"/>
  <c r="GL7" i="5" l="1"/>
  <c r="GM7" i="5"/>
  <c r="GN7" i="5"/>
  <c r="GP7" i="5"/>
  <c r="GL8" i="5"/>
  <c r="GM8" i="5"/>
  <c r="GN8" i="5"/>
  <c r="GP8" i="5"/>
  <c r="GL9" i="5"/>
  <c r="GM9" i="5"/>
  <c r="GN9" i="5"/>
  <c r="GP9" i="5"/>
  <c r="GQ9" i="5" s="1"/>
  <c r="GL10" i="5"/>
  <c r="GM10" i="5"/>
  <c r="GN10" i="5"/>
  <c r="GP10" i="5"/>
  <c r="GL11" i="5"/>
  <c r="GM11" i="5"/>
  <c r="GN11" i="5"/>
  <c r="GP11" i="5"/>
  <c r="GL12" i="5"/>
  <c r="GM12" i="5"/>
  <c r="GN12" i="5"/>
  <c r="GP12" i="5"/>
  <c r="GL13" i="5"/>
  <c r="GM13" i="5"/>
  <c r="GN13" i="5"/>
  <c r="GP13" i="5"/>
  <c r="GL14" i="5"/>
  <c r="GM14" i="5"/>
  <c r="GN14" i="5"/>
  <c r="GP14" i="5"/>
  <c r="GL15" i="5"/>
  <c r="GM15" i="5"/>
  <c r="GN15" i="5"/>
  <c r="GP15" i="5"/>
  <c r="GL16" i="5"/>
  <c r="GM16" i="5"/>
  <c r="GN16" i="5"/>
  <c r="GP16" i="5"/>
  <c r="GQ16" i="5" s="1"/>
  <c r="GL17" i="5"/>
  <c r="GM17" i="5"/>
  <c r="GN17" i="5"/>
  <c r="GP17" i="5"/>
  <c r="GL18" i="5"/>
  <c r="GM18" i="5"/>
  <c r="GN18" i="5"/>
  <c r="GP18" i="5"/>
  <c r="GL19" i="5"/>
  <c r="GM19" i="5"/>
  <c r="GN19" i="5"/>
  <c r="GP19" i="5"/>
  <c r="GL20" i="5"/>
  <c r="GM20" i="5"/>
  <c r="GN20" i="5"/>
  <c r="GP20" i="5"/>
  <c r="GL21" i="5"/>
  <c r="GM21" i="5"/>
  <c r="GN21" i="5"/>
  <c r="GP21" i="5"/>
  <c r="GL22" i="5"/>
  <c r="GM22" i="5"/>
  <c r="GN22" i="5"/>
  <c r="GP22" i="5"/>
  <c r="GQ22" i="5" s="1"/>
  <c r="GL23" i="5"/>
  <c r="GM23" i="5"/>
  <c r="GN23" i="5"/>
  <c r="GP23" i="5"/>
  <c r="GL24" i="5"/>
  <c r="GM24" i="5"/>
  <c r="GN24" i="5"/>
  <c r="GP24" i="5"/>
  <c r="GL25" i="5"/>
  <c r="GM25" i="5"/>
  <c r="GN25" i="5"/>
  <c r="GP25" i="5"/>
  <c r="GL26" i="5"/>
  <c r="GM26" i="5"/>
  <c r="GN26" i="5"/>
  <c r="GP26" i="5"/>
  <c r="GL27" i="5"/>
  <c r="GM27" i="5"/>
  <c r="GN27" i="5"/>
  <c r="GP27" i="5"/>
  <c r="GL28" i="5"/>
  <c r="GM28" i="5"/>
  <c r="GN28" i="5"/>
  <c r="GP28" i="5"/>
  <c r="GL29" i="5"/>
  <c r="GM29" i="5"/>
  <c r="GN29" i="5"/>
  <c r="GP29" i="5"/>
  <c r="GL30" i="5"/>
  <c r="GM30" i="5"/>
  <c r="GN30" i="5"/>
  <c r="GP30" i="5"/>
  <c r="GL31" i="5"/>
  <c r="GM31" i="5"/>
  <c r="GN31" i="5"/>
  <c r="GP31" i="5"/>
  <c r="GL32" i="5"/>
  <c r="GM32" i="5"/>
  <c r="GN32" i="5"/>
  <c r="GP32" i="5"/>
  <c r="GL33" i="5"/>
  <c r="GM33" i="5"/>
  <c r="GN33" i="5"/>
  <c r="GP33" i="5"/>
  <c r="GL34" i="5"/>
  <c r="GM34" i="5"/>
  <c r="GN34" i="5"/>
  <c r="GP34" i="5"/>
  <c r="GL35" i="5"/>
  <c r="GM35" i="5"/>
  <c r="GN35" i="5"/>
  <c r="GP35" i="5"/>
  <c r="GL36" i="5"/>
  <c r="GM36" i="5"/>
  <c r="GN36" i="5"/>
  <c r="GP36" i="5"/>
  <c r="GL37" i="5"/>
  <c r="GM37" i="5"/>
  <c r="GN37" i="5"/>
  <c r="GO37" i="5" s="1"/>
  <c r="GP37" i="5"/>
  <c r="GP267" i="5" s="1"/>
  <c r="GL38" i="5"/>
  <c r="GM38" i="5"/>
  <c r="GN38" i="5"/>
  <c r="GP38" i="5"/>
  <c r="GL39" i="5"/>
  <c r="GM39" i="5"/>
  <c r="GN39" i="5"/>
  <c r="GP39" i="5"/>
  <c r="GL40" i="5"/>
  <c r="GM40" i="5"/>
  <c r="GN40" i="5"/>
  <c r="GP40" i="5"/>
  <c r="GL41" i="5"/>
  <c r="GM41" i="5"/>
  <c r="GM272" i="5" s="1"/>
  <c r="GN41" i="5"/>
  <c r="GN272" i="5" s="1"/>
  <c r="GP41" i="5"/>
  <c r="GP272" i="5" s="1"/>
  <c r="GL42" i="5"/>
  <c r="GM42" i="5"/>
  <c r="GN42" i="5"/>
  <c r="GP42" i="5"/>
  <c r="GL43" i="5"/>
  <c r="GM43" i="5"/>
  <c r="GN43" i="5"/>
  <c r="GP43" i="5"/>
  <c r="GL44" i="5"/>
  <c r="GM44" i="5"/>
  <c r="GN44" i="5"/>
  <c r="GP44" i="5"/>
  <c r="GL45" i="5"/>
  <c r="GM45" i="5"/>
  <c r="GN45" i="5"/>
  <c r="GO45" i="5" s="1"/>
  <c r="GP45" i="5"/>
  <c r="GL46" i="5"/>
  <c r="GL255" i="5" s="1"/>
  <c r="GM46" i="5"/>
  <c r="GM255" i="5" s="1"/>
  <c r="GN46" i="5"/>
  <c r="GN255" i="5" s="1"/>
  <c r="GP46" i="5"/>
  <c r="GP255" i="5" s="1"/>
  <c r="GL47" i="5"/>
  <c r="GL228" i="5" s="1"/>
  <c r="GM47" i="5"/>
  <c r="GN47" i="5"/>
  <c r="GN228" i="5" s="1"/>
  <c r="GP47" i="5"/>
  <c r="GL48" i="5"/>
  <c r="GL277" i="5" s="1"/>
  <c r="GM48" i="5"/>
  <c r="GN48" i="5"/>
  <c r="GN277" i="5" s="1"/>
  <c r="GP48" i="5"/>
  <c r="GL49" i="5"/>
  <c r="GM49" i="5"/>
  <c r="GN49" i="5"/>
  <c r="GP49" i="5"/>
  <c r="GL50" i="5"/>
  <c r="GL254" i="5" s="1"/>
  <c r="GM50" i="5"/>
  <c r="GN50" i="5"/>
  <c r="GP50" i="5"/>
  <c r="GP254" i="5" s="1"/>
  <c r="GL51" i="5"/>
  <c r="GL227" i="5" s="1"/>
  <c r="GM51" i="5"/>
  <c r="GN51" i="5"/>
  <c r="GN227" i="5" s="1"/>
  <c r="GP51" i="5"/>
  <c r="GP227" i="5" s="1"/>
  <c r="GL52" i="5"/>
  <c r="GM52" i="5"/>
  <c r="GN52" i="5"/>
  <c r="GP52" i="5"/>
  <c r="GL53" i="5"/>
  <c r="GM53" i="5"/>
  <c r="GN53" i="5"/>
  <c r="GP53" i="5"/>
  <c r="GL54" i="5"/>
  <c r="GM54" i="5"/>
  <c r="GN54" i="5"/>
  <c r="GP54" i="5"/>
  <c r="GL55" i="5"/>
  <c r="GM55" i="5"/>
  <c r="GN55" i="5"/>
  <c r="GP55" i="5"/>
  <c r="GL56" i="5"/>
  <c r="GM56" i="5"/>
  <c r="GN56" i="5"/>
  <c r="GP56" i="5"/>
  <c r="GL57" i="5"/>
  <c r="GM57" i="5"/>
  <c r="GN57" i="5"/>
  <c r="GP57" i="5"/>
  <c r="GP221" i="5" s="1"/>
  <c r="GL58" i="5"/>
  <c r="GM58" i="5"/>
  <c r="GN58" i="5"/>
  <c r="GP58" i="5"/>
  <c r="GL59" i="5"/>
  <c r="GM59" i="5"/>
  <c r="GN59" i="5"/>
  <c r="GP59" i="5"/>
  <c r="GL60" i="5"/>
  <c r="GM60" i="5"/>
  <c r="GN60" i="5"/>
  <c r="GP60" i="5"/>
  <c r="GL61" i="5"/>
  <c r="GM61" i="5"/>
  <c r="GN61" i="5"/>
  <c r="GP61" i="5"/>
  <c r="GL62" i="5"/>
  <c r="GM62" i="5"/>
  <c r="GN62" i="5"/>
  <c r="GP62" i="5"/>
  <c r="GL63" i="5"/>
  <c r="GM63" i="5"/>
  <c r="GN63" i="5"/>
  <c r="GP63" i="5"/>
  <c r="GL64" i="5"/>
  <c r="GM64" i="5"/>
  <c r="GN64" i="5"/>
  <c r="GP64" i="5"/>
  <c r="GL65" i="5"/>
  <c r="GM65" i="5"/>
  <c r="GN65" i="5"/>
  <c r="GP65" i="5"/>
  <c r="GL66" i="5"/>
  <c r="GM66" i="5"/>
  <c r="GN66" i="5"/>
  <c r="GP66" i="5"/>
  <c r="GL67" i="5"/>
  <c r="GM67" i="5"/>
  <c r="GN67" i="5"/>
  <c r="GP67" i="5"/>
  <c r="GL68" i="5"/>
  <c r="GL252" i="5" s="1"/>
  <c r="GM68" i="5"/>
  <c r="GN68" i="5"/>
  <c r="GN252" i="5" s="1"/>
  <c r="GP68" i="5"/>
  <c r="GP252" i="5" s="1"/>
  <c r="GL69" i="5"/>
  <c r="GL225" i="5" s="1"/>
  <c r="GM69" i="5"/>
  <c r="GN69" i="5"/>
  <c r="GP69" i="5"/>
  <c r="GL70" i="5"/>
  <c r="GM70" i="5"/>
  <c r="GN70" i="5"/>
  <c r="GP70" i="5"/>
  <c r="GQ70" i="5" s="1"/>
  <c r="GL71" i="5"/>
  <c r="GM71" i="5"/>
  <c r="GN71" i="5"/>
  <c r="GP71" i="5"/>
  <c r="GL72" i="5"/>
  <c r="GM72" i="5"/>
  <c r="GN72" i="5"/>
  <c r="GP72" i="5"/>
  <c r="GL73" i="5"/>
  <c r="GM73" i="5"/>
  <c r="GN73" i="5"/>
  <c r="GP73" i="5"/>
  <c r="GL74" i="5"/>
  <c r="GM74" i="5"/>
  <c r="GN74" i="5"/>
  <c r="GP74" i="5"/>
  <c r="GL75" i="5"/>
  <c r="GM75" i="5"/>
  <c r="GN75" i="5"/>
  <c r="GP75" i="5"/>
  <c r="GL76" i="5"/>
  <c r="GM76" i="5"/>
  <c r="GN76" i="5"/>
  <c r="GP76" i="5"/>
  <c r="GL77" i="5"/>
  <c r="GM77" i="5"/>
  <c r="GN77" i="5"/>
  <c r="GP77" i="5"/>
  <c r="GL78" i="5"/>
  <c r="GL229" i="5" s="1"/>
  <c r="GM78" i="5"/>
  <c r="GM229" i="5" s="1"/>
  <c r="GN78" i="5"/>
  <c r="GN229" i="5" s="1"/>
  <c r="GP78" i="5"/>
  <c r="GP229" i="5" s="1"/>
  <c r="GL79" i="5"/>
  <c r="GM79" i="5"/>
  <c r="GN79" i="5"/>
  <c r="GN278" i="5" s="1"/>
  <c r="GP79" i="5"/>
  <c r="GP278" i="5" s="1"/>
  <c r="GL80" i="5"/>
  <c r="GM80" i="5"/>
  <c r="GN80" i="5"/>
  <c r="GP80" i="5"/>
  <c r="GL81" i="5"/>
  <c r="GM81" i="5"/>
  <c r="GN81" i="5"/>
  <c r="GP81" i="5"/>
  <c r="GL82" i="5"/>
  <c r="GM82" i="5"/>
  <c r="GN82" i="5"/>
  <c r="GP82" i="5"/>
  <c r="GL83" i="5"/>
  <c r="GM83" i="5"/>
  <c r="GN83" i="5"/>
  <c r="GP83" i="5"/>
  <c r="GL84" i="5"/>
  <c r="GM84" i="5"/>
  <c r="GN84" i="5"/>
  <c r="GP84" i="5"/>
  <c r="GL85" i="5"/>
  <c r="GM85" i="5"/>
  <c r="GM298" i="5" s="1"/>
  <c r="GN85" i="5"/>
  <c r="GP85" i="5"/>
  <c r="GL86" i="5"/>
  <c r="GM86" i="5"/>
  <c r="GN86" i="5"/>
  <c r="GP86" i="5"/>
  <c r="GL87" i="5"/>
  <c r="GM87" i="5"/>
  <c r="GN87" i="5"/>
  <c r="GP87" i="5"/>
  <c r="GL88" i="5"/>
  <c r="GM88" i="5"/>
  <c r="GN88" i="5"/>
  <c r="GP88" i="5"/>
  <c r="GL89" i="5"/>
  <c r="GM89" i="5"/>
  <c r="GN89" i="5"/>
  <c r="GP89" i="5"/>
  <c r="GL90" i="5"/>
  <c r="GM90" i="5"/>
  <c r="GN90" i="5"/>
  <c r="GP90" i="5"/>
  <c r="GL91" i="5"/>
  <c r="GM91" i="5"/>
  <c r="GN91" i="5"/>
  <c r="GP91" i="5"/>
  <c r="GL92" i="5"/>
  <c r="GM92" i="5"/>
  <c r="GN92" i="5"/>
  <c r="GP92" i="5"/>
  <c r="GL93" i="5"/>
  <c r="GM93" i="5"/>
  <c r="GN93" i="5"/>
  <c r="GP93" i="5"/>
  <c r="GL94" i="5"/>
  <c r="GM94" i="5"/>
  <c r="GN94" i="5"/>
  <c r="GP94" i="5"/>
  <c r="GL95" i="5"/>
  <c r="GM95" i="5"/>
  <c r="GN95" i="5"/>
  <c r="GP95" i="5"/>
  <c r="GL96" i="5"/>
  <c r="GM96" i="5"/>
  <c r="GN96" i="5"/>
  <c r="GP96" i="5"/>
  <c r="GL97" i="5"/>
  <c r="GL289" i="5" s="1"/>
  <c r="GM97" i="5"/>
  <c r="GN97" i="5"/>
  <c r="GN289" i="5" s="1"/>
  <c r="GP97" i="5"/>
  <c r="GL98" i="5"/>
  <c r="GM98" i="5"/>
  <c r="GN98" i="5"/>
  <c r="GP98" i="5"/>
  <c r="GQ98" i="5" s="1"/>
  <c r="GL99" i="5"/>
  <c r="GM99" i="5"/>
  <c r="GN99" i="5"/>
  <c r="GP99" i="5"/>
  <c r="GL100" i="5"/>
  <c r="GM100" i="5"/>
  <c r="GN100" i="5"/>
  <c r="GP100" i="5"/>
  <c r="GL101" i="5"/>
  <c r="GM101" i="5"/>
  <c r="GN101" i="5"/>
  <c r="GP101" i="5"/>
  <c r="GL102" i="5"/>
  <c r="GM102" i="5"/>
  <c r="GN102" i="5"/>
  <c r="GP102" i="5"/>
  <c r="GL103" i="5"/>
  <c r="GM103" i="5"/>
  <c r="GN103" i="5"/>
  <c r="GP103" i="5"/>
  <c r="GL104" i="5"/>
  <c r="GM104" i="5"/>
  <c r="GN104" i="5"/>
  <c r="GP104" i="5"/>
  <c r="GP224" i="5" s="1"/>
  <c r="GL105" i="5"/>
  <c r="GM105" i="5"/>
  <c r="GN105" i="5"/>
  <c r="GP105" i="5"/>
  <c r="GL106" i="5"/>
  <c r="GM106" i="5"/>
  <c r="GN106" i="5"/>
  <c r="GP106" i="5"/>
  <c r="GL107" i="5"/>
  <c r="GM107" i="5"/>
  <c r="GN107" i="5"/>
  <c r="GP107" i="5"/>
  <c r="GL108" i="5"/>
  <c r="GM108" i="5"/>
  <c r="GN108" i="5"/>
  <c r="GP108" i="5"/>
  <c r="GL109" i="5"/>
  <c r="GM109" i="5"/>
  <c r="GN109" i="5"/>
  <c r="GP109" i="5"/>
  <c r="GL110" i="5"/>
  <c r="GM110" i="5"/>
  <c r="GN110" i="5"/>
  <c r="GP110" i="5"/>
  <c r="GQ110" i="5" s="1"/>
  <c r="GL111" i="5"/>
  <c r="GM111" i="5"/>
  <c r="GN111" i="5"/>
  <c r="GP111" i="5"/>
  <c r="GL112" i="5"/>
  <c r="GM112" i="5"/>
  <c r="GN112" i="5"/>
  <c r="GP112" i="5"/>
  <c r="GL113" i="5"/>
  <c r="GL302" i="5" s="1"/>
  <c r="GM113" i="5"/>
  <c r="GN113" i="5"/>
  <c r="GP113" i="5"/>
  <c r="GL114" i="5"/>
  <c r="GM114" i="5"/>
  <c r="GN114" i="5"/>
  <c r="GP114" i="5"/>
  <c r="GL115" i="5"/>
  <c r="GM115" i="5"/>
  <c r="GN115" i="5"/>
  <c r="GP115" i="5"/>
  <c r="GL116" i="5"/>
  <c r="GM116" i="5"/>
  <c r="GN116" i="5"/>
  <c r="GP116" i="5"/>
  <c r="GQ116" i="5" s="1"/>
  <c r="GL117" i="5"/>
  <c r="GM117" i="5"/>
  <c r="GN117" i="5"/>
  <c r="GP117" i="5"/>
  <c r="GL118" i="5"/>
  <c r="GM118" i="5"/>
  <c r="GN118" i="5"/>
  <c r="GP118" i="5"/>
  <c r="GL119" i="5"/>
  <c r="GM119" i="5"/>
  <c r="GN119" i="5"/>
  <c r="GP119" i="5"/>
  <c r="GL120" i="5"/>
  <c r="GM120" i="5"/>
  <c r="GN120" i="5"/>
  <c r="GP120" i="5"/>
  <c r="GL121" i="5"/>
  <c r="GM121" i="5"/>
  <c r="GN121" i="5"/>
  <c r="GP121" i="5"/>
  <c r="GL122" i="5"/>
  <c r="GM122" i="5"/>
  <c r="GN122" i="5"/>
  <c r="GP122" i="5"/>
  <c r="GL123" i="5"/>
  <c r="GM123" i="5"/>
  <c r="GN123" i="5"/>
  <c r="GP123" i="5"/>
  <c r="GL124" i="5"/>
  <c r="GM124" i="5"/>
  <c r="GN124" i="5"/>
  <c r="GP124" i="5"/>
  <c r="GL125" i="5"/>
  <c r="GM125" i="5"/>
  <c r="GN125" i="5"/>
  <c r="GP125" i="5"/>
  <c r="GL126" i="5"/>
  <c r="GM126" i="5"/>
  <c r="GN126" i="5"/>
  <c r="GP126" i="5"/>
  <c r="GQ126" i="5" s="1"/>
  <c r="GL127" i="5"/>
  <c r="GM127" i="5"/>
  <c r="GM266" i="5" s="1"/>
  <c r="GN127" i="5"/>
  <c r="GN266" i="5" s="1"/>
  <c r="GP127" i="5"/>
  <c r="GL128" i="5"/>
  <c r="GM128" i="5"/>
  <c r="GN128" i="5"/>
  <c r="GP128" i="5"/>
  <c r="GL129" i="5"/>
  <c r="GM129" i="5"/>
  <c r="GN129" i="5"/>
  <c r="GP129" i="5"/>
  <c r="GL130" i="5"/>
  <c r="GM130" i="5"/>
  <c r="GN130" i="5"/>
  <c r="GP130" i="5"/>
  <c r="GL131" i="5"/>
  <c r="GM131" i="5"/>
  <c r="GN131" i="5"/>
  <c r="GP131" i="5"/>
  <c r="GL132" i="5"/>
  <c r="GM132" i="5"/>
  <c r="GN132" i="5"/>
  <c r="GP132" i="5"/>
  <c r="GL133" i="5"/>
  <c r="GM133" i="5"/>
  <c r="GN133" i="5"/>
  <c r="GP133" i="5"/>
  <c r="GL134" i="5"/>
  <c r="GM134" i="5"/>
  <c r="GN134" i="5"/>
  <c r="GP134" i="5"/>
  <c r="GL135" i="5"/>
  <c r="GM135" i="5"/>
  <c r="GN135" i="5"/>
  <c r="GP135" i="5"/>
  <c r="GL136" i="5"/>
  <c r="GM136" i="5"/>
  <c r="GN136" i="5"/>
  <c r="GP136" i="5"/>
  <c r="GL137" i="5"/>
  <c r="GM137" i="5"/>
  <c r="GN137" i="5"/>
  <c r="GP137" i="5"/>
  <c r="GL138" i="5"/>
  <c r="GM138" i="5"/>
  <c r="GN138" i="5"/>
  <c r="GP138" i="5"/>
  <c r="GL139" i="5"/>
  <c r="GM139" i="5"/>
  <c r="GN139" i="5"/>
  <c r="GP139" i="5"/>
  <c r="GL140" i="5"/>
  <c r="GM140" i="5"/>
  <c r="GN140" i="5"/>
  <c r="GP140" i="5"/>
  <c r="GP223" i="5" s="1"/>
  <c r="GL141" i="5"/>
  <c r="GM141" i="5"/>
  <c r="GN141" i="5"/>
  <c r="GP141" i="5"/>
  <c r="GL142" i="5"/>
  <c r="GM142" i="5"/>
  <c r="GN142" i="5"/>
  <c r="GP142" i="5"/>
  <c r="GL143" i="5"/>
  <c r="GM143" i="5"/>
  <c r="GN143" i="5"/>
  <c r="GP143" i="5"/>
  <c r="GL144" i="5"/>
  <c r="GM144" i="5"/>
  <c r="GN144" i="5"/>
  <c r="GP144" i="5"/>
  <c r="GL145" i="5"/>
  <c r="GM145" i="5"/>
  <c r="GN145" i="5"/>
  <c r="GP145" i="5"/>
  <c r="GL146" i="5"/>
  <c r="GL291" i="5" s="1"/>
  <c r="GM146" i="5"/>
  <c r="GM291" i="5" s="1"/>
  <c r="GN146" i="5"/>
  <c r="GP146" i="5"/>
  <c r="GQ146" i="5" s="1"/>
  <c r="GL147" i="5"/>
  <c r="GM147" i="5"/>
  <c r="GN147" i="5"/>
  <c r="GP147" i="5"/>
  <c r="GL148" i="5"/>
  <c r="GL268" i="5" s="1"/>
  <c r="GM148" i="5"/>
  <c r="GN148" i="5"/>
  <c r="GN268" i="5" s="1"/>
  <c r="GP148" i="5"/>
  <c r="GP268" i="5" s="1"/>
  <c r="GL149" i="5"/>
  <c r="GM149" i="5"/>
  <c r="GN149" i="5"/>
  <c r="GP149" i="5"/>
  <c r="GL150" i="5"/>
  <c r="GM150" i="5"/>
  <c r="GN150" i="5"/>
  <c r="GP150" i="5"/>
  <c r="GL151" i="5"/>
  <c r="GM151" i="5"/>
  <c r="GN151" i="5"/>
  <c r="GP151" i="5"/>
  <c r="GL152" i="5"/>
  <c r="GM152" i="5"/>
  <c r="GN152" i="5"/>
  <c r="GP152" i="5"/>
  <c r="GL153" i="5"/>
  <c r="GM153" i="5"/>
  <c r="GN153" i="5"/>
  <c r="GP153" i="5"/>
  <c r="GL154" i="5"/>
  <c r="GM154" i="5"/>
  <c r="GN154" i="5"/>
  <c r="GP154" i="5"/>
  <c r="GN312" i="5"/>
  <c r="GQ287" i="5"/>
  <c r="GP287" i="5"/>
  <c r="GO287" i="5"/>
  <c r="GN287" i="5"/>
  <c r="GM287" i="5"/>
  <c r="GL287" i="5"/>
  <c r="GL286" i="5"/>
  <c r="GL311" i="5" s="1"/>
  <c r="GQ264" i="5"/>
  <c r="GP264" i="5"/>
  <c r="GO264" i="5"/>
  <c r="GN264" i="5"/>
  <c r="GM264" i="5"/>
  <c r="GL264" i="5"/>
  <c r="GL263" i="5"/>
  <c r="GQ242" i="5"/>
  <c r="GQ312" i="5" s="1"/>
  <c r="GP242" i="5"/>
  <c r="GP312" i="5" s="1"/>
  <c r="GO242" i="5"/>
  <c r="GO312" i="5" s="1"/>
  <c r="GN242" i="5"/>
  <c r="GM242" i="5"/>
  <c r="GM312" i="5" s="1"/>
  <c r="GL242" i="5"/>
  <c r="GL312" i="5" s="1"/>
  <c r="GL241" i="5"/>
  <c r="GL214" i="5"/>
  <c r="GQ194" i="5"/>
  <c r="GP194" i="5"/>
  <c r="GL194" i="5"/>
  <c r="GL193" i="5"/>
  <c r="GL266" i="5"/>
  <c r="GL298" i="5"/>
  <c r="GL278" i="5"/>
  <c r="GP225" i="5"/>
  <c r="GN225" i="5"/>
  <c r="GM227" i="5"/>
  <c r="GL272" i="5"/>
  <c r="GL267" i="5"/>
  <c r="GP6" i="5"/>
  <c r="GN6" i="5"/>
  <c r="GM6" i="5"/>
  <c r="GL6" i="5"/>
  <c r="GF6" i="5"/>
  <c r="GG6" i="5"/>
  <c r="GH6" i="5"/>
  <c r="GJ6" i="5"/>
  <c r="GF7" i="5"/>
  <c r="GG7" i="5"/>
  <c r="GH7" i="5"/>
  <c r="GJ7" i="5"/>
  <c r="GF8" i="5"/>
  <c r="GG8" i="5"/>
  <c r="GH8" i="5"/>
  <c r="GJ8" i="5"/>
  <c r="GF9" i="5"/>
  <c r="GG9" i="5"/>
  <c r="GH9" i="5"/>
  <c r="GJ9" i="5"/>
  <c r="GF10" i="5"/>
  <c r="GG10" i="5"/>
  <c r="GH10" i="5"/>
  <c r="GI10" i="5" s="1"/>
  <c r="GJ10" i="5"/>
  <c r="GK10" i="5" s="1"/>
  <c r="GF11" i="5"/>
  <c r="GG11" i="5"/>
  <c r="GH11" i="5"/>
  <c r="GJ11" i="5"/>
  <c r="GK11" i="5" s="1"/>
  <c r="GF12" i="5"/>
  <c r="GG12" i="5"/>
  <c r="GH12" i="5"/>
  <c r="GJ12" i="5"/>
  <c r="GF13" i="5"/>
  <c r="GG13" i="5"/>
  <c r="GH13" i="5"/>
  <c r="GJ13" i="5"/>
  <c r="GF14" i="5"/>
  <c r="GG14" i="5"/>
  <c r="GH14" i="5"/>
  <c r="GJ14" i="5"/>
  <c r="GF15" i="5"/>
  <c r="GG15" i="5"/>
  <c r="GH15" i="5"/>
  <c r="GJ15" i="5"/>
  <c r="GF16" i="5"/>
  <c r="GG16" i="5"/>
  <c r="GH16" i="5"/>
  <c r="GJ16" i="5"/>
  <c r="GF17" i="5"/>
  <c r="GG17" i="5"/>
  <c r="GH17" i="5"/>
  <c r="GJ17" i="5"/>
  <c r="GF18" i="5"/>
  <c r="GG18" i="5"/>
  <c r="GH18" i="5"/>
  <c r="GJ18" i="5"/>
  <c r="GF19" i="5"/>
  <c r="GG19" i="5"/>
  <c r="GH19" i="5"/>
  <c r="GJ19" i="5"/>
  <c r="GF20" i="5"/>
  <c r="GG20" i="5"/>
  <c r="GH20" i="5"/>
  <c r="GJ20" i="5"/>
  <c r="GF21" i="5"/>
  <c r="GG21" i="5"/>
  <c r="GH21" i="5"/>
  <c r="GJ21" i="5"/>
  <c r="GF22" i="5"/>
  <c r="GG22" i="5"/>
  <c r="GH22" i="5"/>
  <c r="GJ22" i="5"/>
  <c r="GF23" i="5"/>
  <c r="GG23" i="5"/>
  <c r="GH23" i="5"/>
  <c r="GJ23" i="5"/>
  <c r="GF24" i="5"/>
  <c r="GG24" i="5"/>
  <c r="GH24" i="5"/>
  <c r="GJ24" i="5"/>
  <c r="GF25" i="5"/>
  <c r="GG25" i="5"/>
  <c r="GH25" i="5"/>
  <c r="GJ25" i="5"/>
  <c r="GF26" i="5"/>
  <c r="GG26" i="5"/>
  <c r="GH26" i="5"/>
  <c r="GJ26" i="5"/>
  <c r="GF27" i="5"/>
  <c r="GG27" i="5"/>
  <c r="GH27" i="5"/>
  <c r="GI27" i="5" s="1"/>
  <c r="GJ27" i="5"/>
  <c r="GK27" i="5" s="1"/>
  <c r="GF28" i="5"/>
  <c r="GG28" i="5"/>
  <c r="GH28" i="5"/>
  <c r="GJ28" i="5"/>
  <c r="GF29" i="5"/>
  <c r="GG29" i="5"/>
  <c r="GH29" i="5"/>
  <c r="GJ29" i="5"/>
  <c r="GF30" i="5"/>
  <c r="GG30" i="5"/>
  <c r="GH30" i="5"/>
  <c r="GJ30" i="5"/>
  <c r="GK30" i="5" s="1"/>
  <c r="GF31" i="5"/>
  <c r="GG31" i="5"/>
  <c r="GH31" i="5"/>
  <c r="GJ31" i="5"/>
  <c r="GF32" i="5"/>
  <c r="GG32" i="5"/>
  <c r="GH32" i="5"/>
  <c r="GJ32" i="5"/>
  <c r="GF33" i="5"/>
  <c r="GG33" i="5"/>
  <c r="GH33" i="5"/>
  <c r="GJ33" i="5"/>
  <c r="GF34" i="5"/>
  <c r="GG34" i="5"/>
  <c r="GH34" i="5"/>
  <c r="GJ34" i="5"/>
  <c r="GF35" i="5"/>
  <c r="GG35" i="5"/>
  <c r="GH35" i="5"/>
  <c r="GJ35" i="5"/>
  <c r="GF36" i="5"/>
  <c r="GG36" i="5"/>
  <c r="GH36" i="5"/>
  <c r="GJ36" i="5"/>
  <c r="GF37" i="5"/>
  <c r="GG37" i="5"/>
  <c r="GH37" i="5"/>
  <c r="GJ37" i="5"/>
  <c r="GF38" i="5"/>
  <c r="GG38" i="5"/>
  <c r="GH38" i="5"/>
  <c r="GJ38" i="5"/>
  <c r="GF39" i="5"/>
  <c r="GG39" i="5"/>
  <c r="GH39" i="5"/>
  <c r="GJ39" i="5"/>
  <c r="GF40" i="5"/>
  <c r="GG40" i="5"/>
  <c r="GH40" i="5"/>
  <c r="GJ40" i="5"/>
  <c r="GF41" i="5"/>
  <c r="GG41" i="5"/>
  <c r="GH41" i="5"/>
  <c r="GJ41" i="5"/>
  <c r="GF42" i="5"/>
  <c r="GG42" i="5"/>
  <c r="GH42" i="5"/>
  <c r="GJ42" i="5"/>
  <c r="GF43" i="5"/>
  <c r="GG43" i="5"/>
  <c r="GH43" i="5"/>
  <c r="GJ43" i="5"/>
  <c r="GF44" i="5"/>
  <c r="GG44" i="5"/>
  <c r="GH44" i="5"/>
  <c r="GJ44" i="5"/>
  <c r="GF45" i="5"/>
  <c r="GG45" i="5"/>
  <c r="GH45" i="5"/>
  <c r="GJ45" i="5"/>
  <c r="GF46" i="5"/>
  <c r="GG46" i="5"/>
  <c r="GH46" i="5"/>
  <c r="GJ46" i="5"/>
  <c r="GF47" i="5"/>
  <c r="GG47" i="5"/>
  <c r="GH47" i="5"/>
  <c r="GJ47" i="5"/>
  <c r="GF48" i="5"/>
  <c r="GG48" i="5"/>
  <c r="GH48" i="5"/>
  <c r="GJ48" i="5"/>
  <c r="GF49" i="5"/>
  <c r="GG49" i="5"/>
  <c r="GH49" i="5"/>
  <c r="GJ49" i="5"/>
  <c r="GF50" i="5"/>
  <c r="GG50" i="5"/>
  <c r="GH50" i="5"/>
  <c r="GJ50" i="5"/>
  <c r="GF51" i="5"/>
  <c r="GG51" i="5"/>
  <c r="GH51" i="5"/>
  <c r="GJ51" i="5"/>
  <c r="GF52" i="5"/>
  <c r="GG52" i="5"/>
  <c r="GH52" i="5"/>
  <c r="GJ52" i="5"/>
  <c r="GF53" i="5"/>
  <c r="GG53" i="5"/>
  <c r="GH53" i="5"/>
  <c r="GJ53" i="5"/>
  <c r="GF54" i="5"/>
  <c r="GG54" i="5"/>
  <c r="GH54" i="5"/>
  <c r="GJ54" i="5"/>
  <c r="GF55" i="5"/>
  <c r="GG55" i="5"/>
  <c r="GH55" i="5"/>
  <c r="GJ55" i="5"/>
  <c r="GF56" i="5"/>
  <c r="GG56" i="5"/>
  <c r="GH56" i="5"/>
  <c r="GJ56" i="5"/>
  <c r="GF57" i="5"/>
  <c r="GG57" i="5"/>
  <c r="GH57" i="5"/>
  <c r="GJ57" i="5"/>
  <c r="GF58" i="5"/>
  <c r="GG58" i="5"/>
  <c r="GH58" i="5"/>
  <c r="GJ58" i="5"/>
  <c r="GF59" i="5"/>
  <c r="GG59" i="5"/>
  <c r="GH59" i="5"/>
  <c r="GJ59" i="5"/>
  <c r="GF60" i="5"/>
  <c r="GG60" i="5"/>
  <c r="GH60" i="5"/>
  <c r="GJ60" i="5"/>
  <c r="GF61" i="5"/>
  <c r="GG61" i="5"/>
  <c r="GH61" i="5"/>
  <c r="GJ61" i="5"/>
  <c r="GF62" i="5"/>
  <c r="GG62" i="5"/>
  <c r="GH62" i="5"/>
  <c r="GJ62" i="5"/>
  <c r="GF63" i="5"/>
  <c r="GG63" i="5"/>
  <c r="GH63" i="5"/>
  <c r="GJ63" i="5"/>
  <c r="GF64" i="5"/>
  <c r="GG64" i="5"/>
  <c r="GH64" i="5"/>
  <c r="GJ64" i="5"/>
  <c r="GF65" i="5"/>
  <c r="GG65" i="5"/>
  <c r="GH65" i="5"/>
  <c r="GJ65" i="5"/>
  <c r="GF66" i="5"/>
  <c r="GG66" i="5"/>
  <c r="GH66" i="5"/>
  <c r="GJ66" i="5"/>
  <c r="GF67" i="5"/>
  <c r="GG67" i="5"/>
  <c r="GH67" i="5"/>
  <c r="GJ67" i="5"/>
  <c r="GF68" i="5"/>
  <c r="GG68" i="5"/>
  <c r="GH68" i="5"/>
  <c r="GJ68" i="5"/>
  <c r="GF69" i="5"/>
  <c r="GG69" i="5"/>
  <c r="GH69" i="5"/>
  <c r="GJ69" i="5"/>
  <c r="GF70" i="5"/>
  <c r="GG70" i="5"/>
  <c r="GH70" i="5"/>
  <c r="GJ70" i="5"/>
  <c r="GF71" i="5"/>
  <c r="GG71" i="5"/>
  <c r="GH71" i="5"/>
  <c r="GI71" i="5" s="1"/>
  <c r="GJ71" i="5"/>
  <c r="GF72" i="5"/>
  <c r="GG72" i="5"/>
  <c r="GH72" i="5"/>
  <c r="GJ72" i="5"/>
  <c r="GF73" i="5"/>
  <c r="GG73" i="5"/>
  <c r="GH73" i="5"/>
  <c r="GJ73" i="5"/>
  <c r="GF74" i="5"/>
  <c r="GG74" i="5"/>
  <c r="GH74" i="5"/>
  <c r="GJ74" i="5"/>
  <c r="GF75" i="5"/>
  <c r="GG75" i="5"/>
  <c r="GH75" i="5"/>
  <c r="GJ75" i="5"/>
  <c r="GF76" i="5"/>
  <c r="GG76" i="5"/>
  <c r="GH76" i="5"/>
  <c r="GJ76" i="5"/>
  <c r="GF77" i="5"/>
  <c r="GG77" i="5"/>
  <c r="GH77" i="5"/>
  <c r="GJ77" i="5"/>
  <c r="GF78" i="5"/>
  <c r="GG78" i="5"/>
  <c r="GH78" i="5"/>
  <c r="GJ78" i="5"/>
  <c r="GF79" i="5"/>
  <c r="GG79" i="5"/>
  <c r="GH79" i="5"/>
  <c r="GJ79" i="5"/>
  <c r="GF80" i="5"/>
  <c r="GG80" i="5"/>
  <c r="GH80" i="5"/>
  <c r="GJ80" i="5"/>
  <c r="GF81" i="5"/>
  <c r="GG81" i="5"/>
  <c r="GH81" i="5"/>
  <c r="GJ81" i="5"/>
  <c r="GF82" i="5"/>
  <c r="GG82" i="5"/>
  <c r="GH82" i="5"/>
  <c r="GJ82" i="5"/>
  <c r="GF83" i="5"/>
  <c r="GG83" i="5"/>
  <c r="GH83" i="5"/>
  <c r="GJ83" i="5"/>
  <c r="GF84" i="5"/>
  <c r="GG84" i="5"/>
  <c r="GH84" i="5"/>
  <c r="GJ84" i="5"/>
  <c r="GF85" i="5"/>
  <c r="GG85" i="5"/>
  <c r="GH85" i="5"/>
  <c r="GJ85" i="5"/>
  <c r="GF86" i="5"/>
  <c r="GG86" i="5"/>
  <c r="GH86" i="5"/>
  <c r="GJ86" i="5"/>
  <c r="GF87" i="5"/>
  <c r="GG87" i="5"/>
  <c r="GH87" i="5"/>
  <c r="GJ87" i="5"/>
  <c r="GF88" i="5"/>
  <c r="GG88" i="5"/>
  <c r="GH88" i="5"/>
  <c r="GJ88" i="5"/>
  <c r="GF89" i="5"/>
  <c r="GG89" i="5"/>
  <c r="GH89" i="5"/>
  <c r="GJ89" i="5"/>
  <c r="GF90" i="5"/>
  <c r="GG90" i="5"/>
  <c r="GH90" i="5"/>
  <c r="GJ90" i="5"/>
  <c r="GF91" i="5"/>
  <c r="GG91" i="5"/>
  <c r="GH91" i="5"/>
  <c r="GJ91" i="5"/>
  <c r="GF92" i="5"/>
  <c r="GG92" i="5"/>
  <c r="GH92" i="5"/>
  <c r="GJ92" i="5"/>
  <c r="GF93" i="5"/>
  <c r="GG93" i="5"/>
  <c r="GH93" i="5"/>
  <c r="GJ93" i="5"/>
  <c r="GF94" i="5"/>
  <c r="GG94" i="5"/>
  <c r="GH94" i="5"/>
  <c r="GJ94" i="5"/>
  <c r="GF95" i="5"/>
  <c r="GG95" i="5"/>
  <c r="GH95" i="5"/>
  <c r="GJ95" i="5"/>
  <c r="GF96" i="5"/>
  <c r="GG96" i="5"/>
  <c r="GH96" i="5"/>
  <c r="GJ96" i="5"/>
  <c r="GF97" i="5"/>
  <c r="GG97" i="5"/>
  <c r="GH97" i="5"/>
  <c r="GJ97" i="5"/>
  <c r="GF98" i="5"/>
  <c r="GG98" i="5"/>
  <c r="GH98" i="5"/>
  <c r="GJ98" i="5"/>
  <c r="GF99" i="5"/>
  <c r="GG99" i="5"/>
  <c r="GH99" i="5"/>
  <c r="GJ99" i="5"/>
  <c r="GF100" i="5"/>
  <c r="GG100" i="5"/>
  <c r="GH100" i="5"/>
  <c r="GJ100" i="5"/>
  <c r="GF101" i="5"/>
  <c r="GG101" i="5"/>
  <c r="GH101" i="5"/>
  <c r="GJ101" i="5"/>
  <c r="GF102" i="5"/>
  <c r="GG102" i="5"/>
  <c r="GH102" i="5"/>
  <c r="GJ102" i="5"/>
  <c r="GF103" i="5"/>
  <c r="GG103" i="5"/>
  <c r="GH103" i="5"/>
  <c r="GJ103" i="5"/>
  <c r="GF104" i="5"/>
  <c r="GG104" i="5"/>
  <c r="GH104" i="5"/>
  <c r="GJ104" i="5"/>
  <c r="GF105" i="5"/>
  <c r="GG105" i="5"/>
  <c r="GH105" i="5"/>
  <c r="GJ105" i="5"/>
  <c r="GF106" i="5"/>
  <c r="GG106" i="5"/>
  <c r="GH106" i="5"/>
  <c r="GJ106" i="5"/>
  <c r="GF107" i="5"/>
  <c r="GG107" i="5"/>
  <c r="GH107" i="5"/>
  <c r="GJ107" i="5"/>
  <c r="GF108" i="5"/>
  <c r="GG108" i="5"/>
  <c r="GH108" i="5"/>
  <c r="GJ108" i="5"/>
  <c r="GF109" i="5"/>
  <c r="GG109" i="5"/>
  <c r="GH109" i="5"/>
  <c r="GJ109" i="5"/>
  <c r="GF110" i="5"/>
  <c r="GG110" i="5"/>
  <c r="GH110" i="5"/>
  <c r="GJ110" i="5"/>
  <c r="GF111" i="5"/>
  <c r="GG111" i="5"/>
  <c r="GH111" i="5"/>
  <c r="GJ111" i="5"/>
  <c r="GF112" i="5"/>
  <c r="GG112" i="5"/>
  <c r="GH112" i="5"/>
  <c r="GJ112" i="5"/>
  <c r="GF113" i="5"/>
  <c r="GG113" i="5"/>
  <c r="GH113" i="5"/>
  <c r="GJ113" i="5"/>
  <c r="GF114" i="5"/>
  <c r="GG114" i="5"/>
  <c r="GH114" i="5"/>
  <c r="GJ114" i="5"/>
  <c r="GF115" i="5"/>
  <c r="GG115" i="5"/>
  <c r="GH115" i="5"/>
  <c r="GJ115" i="5"/>
  <c r="GF116" i="5"/>
  <c r="GG116" i="5"/>
  <c r="GH116" i="5"/>
  <c r="GJ116" i="5"/>
  <c r="GF117" i="5"/>
  <c r="GG117" i="5"/>
  <c r="GH117" i="5"/>
  <c r="GJ117" i="5"/>
  <c r="GF118" i="5"/>
  <c r="GG118" i="5"/>
  <c r="GH118" i="5"/>
  <c r="GJ118" i="5"/>
  <c r="GF119" i="5"/>
  <c r="GG119" i="5"/>
  <c r="GH119" i="5"/>
  <c r="GJ119" i="5"/>
  <c r="GF120" i="5"/>
  <c r="GG120" i="5"/>
  <c r="GH120" i="5"/>
  <c r="GJ120" i="5"/>
  <c r="GF121" i="5"/>
  <c r="GG121" i="5"/>
  <c r="GH121" i="5"/>
  <c r="GJ121" i="5"/>
  <c r="GF122" i="5"/>
  <c r="GG122" i="5"/>
  <c r="GH122" i="5"/>
  <c r="GJ122" i="5"/>
  <c r="GF123" i="5"/>
  <c r="GG123" i="5"/>
  <c r="GH123" i="5"/>
  <c r="GJ123" i="5"/>
  <c r="GF124" i="5"/>
  <c r="GG124" i="5"/>
  <c r="GH124" i="5"/>
  <c r="GJ124" i="5"/>
  <c r="GF125" i="5"/>
  <c r="GG125" i="5"/>
  <c r="GH125" i="5"/>
  <c r="GJ125" i="5"/>
  <c r="GF126" i="5"/>
  <c r="GG126" i="5"/>
  <c r="GH126" i="5"/>
  <c r="GJ126" i="5"/>
  <c r="GF127" i="5"/>
  <c r="GG127" i="5"/>
  <c r="GH127" i="5"/>
  <c r="GJ127" i="5"/>
  <c r="GF128" i="5"/>
  <c r="GG128" i="5"/>
  <c r="GH128" i="5"/>
  <c r="GJ128" i="5"/>
  <c r="GF129" i="5"/>
  <c r="GG129" i="5"/>
  <c r="GH129" i="5"/>
  <c r="GJ129" i="5"/>
  <c r="GF130" i="5"/>
  <c r="GG130" i="5"/>
  <c r="GH130" i="5"/>
  <c r="GJ130" i="5"/>
  <c r="GF131" i="5"/>
  <c r="GG131" i="5"/>
  <c r="GH131" i="5"/>
  <c r="GJ131" i="5"/>
  <c r="GF132" i="5"/>
  <c r="GG132" i="5"/>
  <c r="GH132" i="5"/>
  <c r="GJ132" i="5"/>
  <c r="GF133" i="5"/>
  <c r="GG133" i="5"/>
  <c r="GH133" i="5"/>
  <c r="GJ133" i="5"/>
  <c r="GF134" i="5"/>
  <c r="GG134" i="5"/>
  <c r="GH134" i="5"/>
  <c r="GJ134" i="5"/>
  <c r="GF135" i="5"/>
  <c r="GG135" i="5"/>
  <c r="GH135" i="5"/>
  <c r="GJ135" i="5"/>
  <c r="GF136" i="5"/>
  <c r="GG136" i="5"/>
  <c r="GH136" i="5"/>
  <c r="GJ136" i="5"/>
  <c r="GF137" i="5"/>
  <c r="GG137" i="5"/>
  <c r="GH137" i="5"/>
  <c r="GJ137" i="5"/>
  <c r="GF138" i="5"/>
  <c r="GG138" i="5"/>
  <c r="GH138" i="5"/>
  <c r="GJ138" i="5"/>
  <c r="GF139" i="5"/>
  <c r="GG139" i="5"/>
  <c r="GH139" i="5"/>
  <c r="GJ139" i="5"/>
  <c r="GF140" i="5"/>
  <c r="GG140" i="5"/>
  <c r="GH140" i="5"/>
  <c r="GJ140" i="5"/>
  <c r="GF141" i="5"/>
  <c r="GG141" i="5"/>
  <c r="GH141" i="5"/>
  <c r="GJ141" i="5"/>
  <c r="GF142" i="5"/>
  <c r="GG142" i="5"/>
  <c r="GH142" i="5"/>
  <c r="GJ142" i="5"/>
  <c r="GF143" i="5"/>
  <c r="GG143" i="5"/>
  <c r="GH143" i="5"/>
  <c r="GJ143" i="5"/>
  <c r="GF144" i="5"/>
  <c r="GG144" i="5"/>
  <c r="GH144" i="5"/>
  <c r="GJ144" i="5"/>
  <c r="GF145" i="5"/>
  <c r="GG145" i="5"/>
  <c r="GH145" i="5"/>
  <c r="GJ145" i="5"/>
  <c r="GF146" i="5"/>
  <c r="GG146" i="5"/>
  <c r="GH146" i="5"/>
  <c r="GJ146" i="5"/>
  <c r="GF147" i="5"/>
  <c r="GG147" i="5"/>
  <c r="GH147" i="5"/>
  <c r="GJ147" i="5"/>
  <c r="GF148" i="5"/>
  <c r="GG148" i="5"/>
  <c r="GH148" i="5"/>
  <c r="GJ148" i="5"/>
  <c r="GF149" i="5"/>
  <c r="GG149" i="5"/>
  <c r="GH149" i="5"/>
  <c r="GJ149" i="5"/>
  <c r="GF150" i="5"/>
  <c r="GG150" i="5"/>
  <c r="GH150" i="5"/>
  <c r="GJ150" i="5"/>
  <c r="GF151" i="5"/>
  <c r="GG151" i="5"/>
  <c r="GH151" i="5"/>
  <c r="GJ151" i="5"/>
  <c r="GF152" i="5"/>
  <c r="GG152" i="5"/>
  <c r="GH152" i="5"/>
  <c r="GJ152" i="5"/>
  <c r="GF153" i="5"/>
  <c r="GG153" i="5"/>
  <c r="GH153" i="5"/>
  <c r="GJ153" i="5"/>
  <c r="GF154" i="5"/>
  <c r="GG154" i="5"/>
  <c r="GH154" i="5"/>
  <c r="GJ154" i="5"/>
  <c r="HC302" i="2"/>
  <c r="HB302" i="2"/>
  <c r="HA302" i="2"/>
  <c r="HE298" i="2"/>
  <c r="HC298" i="2"/>
  <c r="HB298" i="2"/>
  <c r="HA298" i="2"/>
  <c r="HE294" i="2"/>
  <c r="HC294" i="2"/>
  <c r="HB294" i="2"/>
  <c r="HA294" i="2"/>
  <c r="HC291" i="2"/>
  <c r="HB291" i="2"/>
  <c r="HA291" i="2"/>
  <c r="HC289" i="2"/>
  <c r="HB289" i="2"/>
  <c r="HA289" i="2"/>
  <c r="HF287" i="2"/>
  <c r="HE287" i="2"/>
  <c r="HD287" i="2"/>
  <c r="HC287" i="2"/>
  <c r="HB287" i="2"/>
  <c r="HA287" i="2"/>
  <c r="HA286" i="2"/>
  <c r="HE278" i="2"/>
  <c r="HC278" i="2"/>
  <c r="HB278" i="2"/>
  <c r="HA278" i="2"/>
  <c r="HE277" i="2"/>
  <c r="HC277" i="2"/>
  <c r="HB277" i="2"/>
  <c r="HA277" i="2"/>
  <c r="HE275" i="2"/>
  <c r="HC275" i="2"/>
  <c r="HB275" i="2"/>
  <c r="HA275" i="2"/>
  <c r="HE272" i="2"/>
  <c r="HC272" i="2"/>
  <c r="HB272" i="2"/>
  <c r="HA272" i="2"/>
  <c r="HE271" i="2"/>
  <c r="HC271" i="2"/>
  <c r="HB271" i="2"/>
  <c r="HA271" i="2"/>
  <c r="HE268" i="2"/>
  <c r="HC268" i="2"/>
  <c r="HB268" i="2"/>
  <c r="HA268" i="2"/>
  <c r="HE267" i="2"/>
  <c r="HC267" i="2"/>
  <c r="HB267" i="2"/>
  <c r="HA267" i="2"/>
  <c r="HE266" i="2"/>
  <c r="HC266" i="2"/>
  <c r="HB266" i="2"/>
  <c r="HA266" i="2"/>
  <c r="HF264" i="2"/>
  <c r="HE264" i="2"/>
  <c r="HD264" i="2"/>
  <c r="HC264" i="2"/>
  <c r="HB264" i="2"/>
  <c r="HA264" i="2"/>
  <c r="HA263" i="2"/>
  <c r="HE258" i="2"/>
  <c r="HC258" i="2"/>
  <c r="HB258" i="2"/>
  <c r="HA258" i="2"/>
  <c r="HE257" i="2"/>
  <c r="HC257" i="2"/>
  <c r="HB257" i="2"/>
  <c r="HA257" i="2"/>
  <c r="HE256" i="2"/>
  <c r="HC256" i="2"/>
  <c r="HB256" i="2"/>
  <c r="HA256" i="2"/>
  <c r="HE255" i="2"/>
  <c r="HC255" i="2"/>
  <c r="HB255" i="2"/>
  <c r="HA255" i="2"/>
  <c r="HE254" i="2"/>
  <c r="HC254" i="2"/>
  <c r="HB254" i="2"/>
  <c r="HA254" i="2"/>
  <c r="HE253" i="2"/>
  <c r="HC253" i="2"/>
  <c r="HB253" i="2"/>
  <c r="HA253" i="2"/>
  <c r="HE252" i="2"/>
  <c r="HC252" i="2"/>
  <c r="HB252" i="2"/>
  <c r="HA252" i="2"/>
  <c r="HE251" i="2"/>
  <c r="HC251" i="2"/>
  <c r="HB251" i="2"/>
  <c r="HA251" i="2"/>
  <c r="HE250" i="2"/>
  <c r="HC250" i="2"/>
  <c r="HB250" i="2"/>
  <c r="HA250" i="2"/>
  <c r="HE249" i="2"/>
  <c r="HC249" i="2"/>
  <c r="HB249" i="2"/>
  <c r="HA249" i="2"/>
  <c r="HE248" i="2"/>
  <c r="HC248" i="2"/>
  <c r="HB248" i="2"/>
  <c r="HA248" i="2"/>
  <c r="HE247" i="2"/>
  <c r="HC247" i="2"/>
  <c r="HB247" i="2"/>
  <c r="HA247" i="2"/>
  <c r="HE246" i="2"/>
  <c r="HC246" i="2"/>
  <c r="HB246" i="2"/>
  <c r="HA246" i="2"/>
  <c r="HE245" i="2"/>
  <c r="HC245" i="2"/>
  <c r="HB245" i="2"/>
  <c r="HA245" i="2"/>
  <c r="HE244" i="2"/>
  <c r="HC244" i="2"/>
  <c r="HB244" i="2"/>
  <c r="HA244" i="2"/>
  <c r="HE243" i="2"/>
  <c r="HC243" i="2"/>
  <c r="HB243" i="2"/>
  <c r="HA243" i="2"/>
  <c r="HF242" i="2"/>
  <c r="HF312" i="2" s="1"/>
  <c r="HE242" i="2"/>
  <c r="HE312" i="2" s="1"/>
  <c r="HD242" i="2"/>
  <c r="HD312" i="2" s="1"/>
  <c r="HC242" i="2"/>
  <c r="HC312" i="2" s="1"/>
  <c r="HB242" i="2"/>
  <c r="HB312" i="2" s="1"/>
  <c r="HA242" i="2"/>
  <c r="HA312" i="2" s="1"/>
  <c r="HA241" i="2"/>
  <c r="HE231" i="2"/>
  <c r="HC231" i="2"/>
  <c r="HB231" i="2"/>
  <c r="HA231" i="2"/>
  <c r="HA328" i="2" s="1"/>
  <c r="HE230" i="2"/>
  <c r="HC230" i="2"/>
  <c r="HC327" i="2" s="1"/>
  <c r="HB230" i="2"/>
  <c r="HA230" i="2"/>
  <c r="HE229" i="2"/>
  <c r="HC229" i="2"/>
  <c r="HB229" i="2"/>
  <c r="HA229" i="2"/>
  <c r="HE228" i="2"/>
  <c r="HC228" i="2"/>
  <c r="HB228" i="2"/>
  <c r="HA228" i="2"/>
  <c r="HE227" i="2"/>
  <c r="HC227" i="2"/>
  <c r="HC324" i="2" s="1"/>
  <c r="HB227" i="2"/>
  <c r="HA227" i="2"/>
  <c r="HE226" i="2"/>
  <c r="HC226" i="2"/>
  <c r="HB226" i="2"/>
  <c r="HA226" i="2"/>
  <c r="HE225" i="2"/>
  <c r="HC225" i="2"/>
  <c r="HB225" i="2"/>
  <c r="HA225" i="2"/>
  <c r="HE224" i="2"/>
  <c r="HC224" i="2"/>
  <c r="HB224" i="2"/>
  <c r="HA224" i="2"/>
  <c r="HE223" i="2"/>
  <c r="HC223" i="2"/>
  <c r="HB223" i="2"/>
  <c r="HA223" i="2"/>
  <c r="HE222" i="2"/>
  <c r="HC222" i="2"/>
  <c r="HB222" i="2"/>
  <c r="HA222" i="2"/>
  <c r="HE221" i="2"/>
  <c r="HC221" i="2"/>
  <c r="HB221" i="2"/>
  <c r="HA221" i="2"/>
  <c r="HE220" i="2"/>
  <c r="HC220" i="2"/>
  <c r="HB220" i="2"/>
  <c r="HB317" i="2" s="1"/>
  <c r="HA220" i="2"/>
  <c r="HE219" i="2"/>
  <c r="HC219" i="2"/>
  <c r="HB219" i="2"/>
  <c r="HA219" i="2"/>
  <c r="HE218" i="2"/>
  <c r="HC218" i="2"/>
  <c r="HB218" i="2"/>
  <c r="HA218" i="2"/>
  <c r="HE217" i="2"/>
  <c r="HC217" i="2"/>
  <c r="HB217" i="2"/>
  <c r="HA217" i="2"/>
  <c r="HE216" i="2"/>
  <c r="HC216" i="2"/>
  <c r="HB216" i="2"/>
  <c r="HA216" i="2"/>
  <c r="HF215" i="2"/>
  <c r="HE215" i="2"/>
  <c r="HD215" i="2"/>
  <c r="HC215" i="2"/>
  <c r="HB215" i="2"/>
  <c r="HA215" i="2"/>
  <c r="HE203" i="2"/>
  <c r="HC203" i="2"/>
  <c r="HB203" i="2"/>
  <c r="HA203" i="2"/>
  <c r="HE202" i="2"/>
  <c r="HC202" i="2"/>
  <c r="HB202" i="2"/>
  <c r="HA202" i="2"/>
  <c r="HE201" i="2"/>
  <c r="HC201" i="2"/>
  <c r="HB201" i="2"/>
  <c r="HA201" i="2"/>
  <c r="HE200" i="2"/>
  <c r="HC200" i="2"/>
  <c r="HB200" i="2"/>
  <c r="HA200" i="2"/>
  <c r="HF199" i="2"/>
  <c r="HE199" i="2"/>
  <c r="HD199" i="2"/>
  <c r="HC199" i="2"/>
  <c r="HB199" i="2"/>
  <c r="HA199" i="2"/>
  <c r="HA198" i="2"/>
  <c r="HA214" i="2" s="1"/>
  <c r="HE192" i="2"/>
  <c r="HC192" i="2"/>
  <c r="HD192" i="2" s="1"/>
  <c r="HB192" i="2"/>
  <c r="HA192" i="2"/>
  <c r="HE191" i="2"/>
  <c r="HC191" i="2"/>
  <c r="HB191" i="2"/>
  <c r="HA191" i="2"/>
  <c r="HE190" i="2"/>
  <c r="HC190" i="2"/>
  <c r="HB190" i="2"/>
  <c r="HA190" i="2"/>
  <c r="HE189" i="2"/>
  <c r="HC189" i="2"/>
  <c r="HD189" i="2" s="1"/>
  <c r="HB189" i="2"/>
  <c r="HA189" i="2"/>
  <c r="HE188" i="2"/>
  <c r="HC188" i="2"/>
  <c r="HB188" i="2"/>
  <c r="HA188" i="2"/>
  <c r="GP253" i="5" l="1"/>
  <c r="GI66" i="5"/>
  <c r="GO117" i="5"/>
  <c r="GI53" i="5"/>
  <c r="GK114" i="5"/>
  <c r="GK106" i="5"/>
  <c r="GK90" i="5"/>
  <c r="GQ85" i="5"/>
  <c r="GK127" i="5"/>
  <c r="GK123" i="5"/>
  <c r="GK107" i="5"/>
  <c r="GK101" i="5"/>
  <c r="GK77" i="5"/>
  <c r="GI113" i="5"/>
  <c r="GI101" i="5"/>
  <c r="GI81" i="5"/>
  <c r="GI79" i="5"/>
  <c r="GI77" i="5"/>
  <c r="GI73" i="5"/>
  <c r="GK67" i="5"/>
  <c r="GP245" i="5"/>
  <c r="GN223" i="5"/>
  <c r="GO84" i="5"/>
  <c r="GO52" i="5"/>
  <c r="GK151" i="5"/>
  <c r="GK139" i="5"/>
  <c r="GI141" i="5"/>
  <c r="GI133" i="5"/>
  <c r="GI129" i="5"/>
  <c r="GI57" i="5"/>
  <c r="GO19" i="5"/>
  <c r="GK142" i="5"/>
  <c r="GK134" i="5"/>
  <c r="GK130" i="5"/>
  <c r="GQ141" i="5"/>
  <c r="GQ81" i="5"/>
  <c r="GI150" i="5"/>
  <c r="GI138" i="5"/>
  <c r="GI130" i="5"/>
  <c r="GK149" i="5"/>
  <c r="GI127" i="5"/>
  <c r="GI123" i="5"/>
  <c r="GO134" i="5"/>
  <c r="GO98" i="5"/>
  <c r="GO86" i="5"/>
  <c r="GO70" i="5"/>
  <c r="GO66" i="5"/>
  <c r="GO42" i="5"/>
  <c r="GO34" i="5"/>
  <c r="GO30" i="5"/>
  <c r="GO22" i="5"/>
  <c r="GN248" i="5"/>
  <c r="GQ54" i="5"/>
  <c r="GI93" i="5"/>
  <c r="GL248" i="5"/>
  <c r="GK118" i="5"/>
  <c r="GQ149" i="5"/>
  <c r="GP216" i="5"/>
  <c r="GQ137" i="5"/>
  <c r="GQ101" i="5"/>
  <c r="GQ53" i="5"/>
  <c r="GQ34" i="5"/>
  <c r="GQ14" i="5"/>
  <c r="GI120" i="5"/>
  <c r="GI118" i="5"/>
  <c r="GK92" i="5"/>
  <c r="GK86" i="5"/>
  <c r="GK80" i="5"/>
  <c r="GO149" i="5"/>
  <c r="GO143" i="5"/>
  <c r="GO131" i="5"/>
  <c r="GO107" i="5"/>
  <c r="GI98" i="5"/>
  <c r="GI92" i="5"/>
  <c r="GI84" i="5"/>
  <c r="GK70" i="5"/>
  <c r="GK62" i="5"/>
  <c r="GK58" i="5"/>
  <c r="GO49" i="5"/>
  <c r="GO140" i="5"/>
  <c r="GM245" i="5"/>
  <c r="GQ41" i="5"/>
  <c r="GL226" i="5"/>
  <c r="GL271" i="5"/>
  <c r="GK147" i="5"/>
  <c r="GK144" i="5"/>
  <c r="GK53" i="5"/>
  <c r="GK32" i="5"/>
  <c r="GQ142" i="5"/>
  <c r="GQ133" i="5"/>
  <c r="GO77" i="5"/>
  <c r="GO62" i="5"/>
  <c r="GN251" i="5"/>
  <c r="GQ17" i="5"/>
  <c r="GI45" i="5"/>
  <c r="GQ15" i="5"/>
  <c r="GL219" i="5"/>
  <c r="GI147" i="5"/>
  <c r="GK138" i="5"/>
  <c r="GK135" i="5"/>
  <c r="GI109" i="5"/>
  <c r="GI29" i="5"/>
  <c r="GI23" i="5"/>
  <c r="GK8" i="5"/>
  <c r="GO145" i="5"/>
  <c r="GO133" i="5"/>
  <c r="GQ118" i="5"/>
  <c r="GQ62" i="5"/>
  <c r="GM248" i="5"/>
  <c r="GO38" i="5"/>
  <c r="GO29" i="5"/>
  <c r="GO26" i="5"/>
  <c r="GO14" i="5"/>
  <c r="GK102" i="5"/>
  <c r="GK46" i="5"/>
  <c r="GK34" i="5"/>
  <c r="GQ153" i="5"/>
  <c r="GQ144" i="5"/>
  <c r="GQ129" i="5"/>
  <c r="GQ106" i="5"/>
  <c r="GM251" i="5"/>
  <c r="GQ82" i="5"/>
  <c r="GO57" i="5"/>
  <c r="GL253" i="5"/>
  <c r="GI111" i="5"/>
  <c r="GK78" i="5"/>
  <c r="GI55" i="5"/>
  <c r="GI49" i="5"/>
  <c r="GI46" i="5"/>
  <c r="GI25" i="5"/>
  <c r="GI13" i="5"/>
  <c r="GO153" i="5"/>
  <c r="GO141" i="5"/>
  <c r="GO129" i="5"/>
  <c r="GL223" i="5"/>
  <c r="GQ58" i="5"/>
  <c r="GQ55" i="5"/>
  <c r="GI137" i="5"/>
  <c r="GK131" i="5"/>
  <c r="GN220" i="5"/>
  <c r="GQ114" i="5"/>
  <c r="GQ105" i="5"/>
  <c r="GQ90" i="5"/>
  <c r="GI134" i="5"/>
  <c r="GI131" i="5"/>
  <c r="GI69" i="5"/>
  <c r="GK60" i="5"/>
  <c r="GM220" i="5"/>
  <c r="GM317" i="5" s="1"/>
  <c r="GO105" i="5"/>
  <c r="GO93" i="5"/>
  <c r="GN230" i="5"/>
  <c r="GQ48" i="5"/>
  <c r="HB313" i="2"/>
  <c r="HC328" i="2"/>
  <c r="GI37" i="5"/>
  <c r="GK109" i="5"/>
  <c r="GI89" i="5"/>
  <c r="GK25" i="5"/>
  <c r="GO53" i="5"/>
  <c r="GQ47" i="5"/>
  <c r="GK146" i="5"/>
  <c r="GK143" i="5"/>
  <c r="GK97" i="5"/>
  <c r="GI74" i="5"/>
  <c r="GK51" i="5"/>
  <c r="GK42" i="5"/>
  <c r="GK36" i="5"/>
  <c r="GK13" i="5"/>
  <c r="GM228" i="5"/>
  <c r="GO228" i="5" s="1"/>
  <c r="GO120" i="5"/>
  <c r="GO76" i="5"/>
  <c r="GO73" i="5"/>
  <c r="GQ67" i="5"/>
  <c r="GQ61" i="5"/>
  <c r="GO41" i="5"/>
  <c r="GO132" i="5"/>
  <c r="GQ50" i="5"/>
  <c r="GO12" i="5"/>
  <c r="GI149" i="5"/>
  <c r="GI143" i="5"/>
  <c r="GI94" i="5"/>
  <c r="GQ6" i="5"/>
  <c r="GP219" i="5"/>
  <c r="GQ131" i="5"/>
  <c r="GQ128" i="5"/>
  <c r="GL220" i="5"/>
  <c r="GO108" i="5"/>
  <c r="GQ87" i="5"/>
  <c r="GO64" i="5"/>
  <c r="GQ29" i="5"/>
  <c r="GO17" i="5"/>
  <c r="GO78" i="5"/>
  <c r="GO46" i="5"/>
  <c r="GO43" i="5"/>
  <c r="GO11" i="5"/>
  <c r="HB322" i="2"/>
  <c r="HA321" i="2"/>
  <c r="HD268" i="2"/>
  <c r="GK126" i="5"/>
  <c r="GI117" i="5"/>
  <c r="GK64" i="5"/>
  <c r="GK38" i="5"/>
  <c r="GK21" i="5"/>
  <c r="GN267" i="5"/>
  <c r="GQ139" i="5"/>
  <c r="GO40" i="5"/>
  <c r="HD190" i="2"/>
  <c r="HD221" i="2"/>
  <c r="HB324" i="2"/>
  <c r="HD324" i="2" s="1"/>
  <c r="GI142" i="5"/>
  <c r="GI99" i="5"/>
  <c r="GI64" i="5"/>
  <c r="GI38" i="5"/>
  <c r="GI21" i="5"/>
  <c r="GI18" i="5"/>
  <c r="GI15" i="5"/>
  <c r="GO104" i="5"/>
  <c r="GL218" i="5"/>
  <c r="GQ63" i="5"/>
  <c r="GO54" i="5"/>
  <c r="GO28" i="5"/>
  <c r="HB328" i="2"/>
  <c r="HD328" i="2" s="1"/>
  <c r="HF243" i="2"/>
  <c r="HF249" i="2"/>
  <c r="HE323" i="2"/>
  <c r="GM226" i="5"/>
  <c r="HF190" i="2"/>
  <c r="HF245" i="2"/>
  <c r="GK153" i="5"/>
  <c r="GK125" i="5"/>
  <c r="GK122" i="5"/>
  <c r="GK116" i="5"/>
  <c r="GK75" i="5"/>
  <c r="GQ30" i="5"/>
  <c r="GK150" i="5"/>
  <c r="GI139" i="5"/>
  <c r="GI125" i="5"/>
  <c r="GI122" i="5"/>
  <c r="GI116" i="5"/>
  <c r="GI75" i="5"/>
  <c r="GK69" i="5"/>
  <c r="GK55" i="5"/>
  <c r="GO144" i="5"/>
  <c r="GQ115" i="5"/>
  <c r="GQ103" i="5"/>
  <c r="GQ94" i="5"/>
  <c r="GQ88" i="5"/>
  <c r="GQ24" i="5"/>
  <c r="GQ21" i="5"/>
  <c r="GK23" i="5"/>
  <c r="GK9" i="5"/>
  <c r="GO109" i="5"/>
  <c r="GO103" i="5"/>
  <c r="GO94" i="5"/>
  <c r="GQ74" i="5"/>
  <c r="GQ71" i="5"/>
  <c r="GP243" i="5"/>
  <c r="GP313" i="5" s="1"/>
  <c r="GQ39" i="5"/>
  <c r="GO36" i="5"/>
  <c r="GO27" i="5"/>
  <c r="GO21" i="5"/>
  <c r="GI153" i="5"/>
  <c r="GI151" i="5"/>
  <c r="GI148" i="5"/>
  <c r="GI146" i="5"/>
  <c r="GI144" i="5"/>
  <c r="GI105" i="5"/>
  <c r="GK99" i="5"/>
  <c r="GI88" i="5"/>
  <c r="GI82" i="5"/>
  <c r="GK74" i="5"/>
  <c r="GI62" i="5"/>
  <c r="GK37" i="5"/>
  <c r="GI17" i="5"/>
  <c r="GK15" i="5"/>
  <c r="GO152" i="5"/>
  <c r="GO146" i="5"/>
  <c r="GO137" i="5"/>
  <c r="GO126" i="5"/>
  <c r="GO122" i="5"/>
  <c r="GQ112" i="5"/>
  <c r="GO96" i="5"/>
  <c r="GO90" i="5"/>
  <c r="GO81" i="5"/>
  <c r="GQ79" i="5"/>
  <c r="GQ77" i="5"/>
  <c r="GL245" i="5"/>
  <c r="GO72" i="5"/>
  <c r="GO68" i="5"/>
  <c r="GL221" i="5"/>
  <c r="GQ37" i="5"/>
  <c r="GQ35" i="5"/>
  <c r="GP220" i="5"/>
  <c r="GK35" i="5"/>
  <c r="GK18" i="5"/>
  <c r="GI9" i="5"/>
  <c r="GK7" i="5"/>
  <c r="GN257" i="5"/>
  <c r="GQ108" i="5"/>
  <c r="GQ99" i="5"/>
  <c r="GQ73" i="5"/>
  <c r="GL230" i="5"/>
  <c r="GQ66" i="5"/>
  <c r="GO58" i="5"/>
  <c r="GQ56" i="5"/>
  <c r="GQ49" i="5"/>
  <c r="GQ38" i="5"/>
  <c r="GQ31" i="5"/>
  <c r="GQ10" i="5"/>
  <c r="GK128" i="5"/>
  <c r="GK115" i="5"/>
  <c r="GK108" i="5"/>
  <c r="GK154" i="5"/>
  <c r="GK152" i="5"/>
  <c r="GI135" i="5"/>
  <c r="GI128" i="5"/>
  <c r="GK124" i="5"/>
  <c r="GI115" i="5"/>
  <c r="GK113" i="5"/>
  <c r="GI108" i="5"/>
  <c r="GK104" i="5"/>
  <c r="GI97" i="5"/>
  <c r="GK85" i="5"/>
  <c r="GK83" i="5"/>
  <c r="GK81" i="5"/>
  <c r="GI72" i="5"/>
  <c r="GI67" i="5"/>
  <c r="GK50" i="5"/>
  <c r="GI41" i="5"/>
  <c r="GK33" i="5"/>
  <c r="GI24" i="5"/>
  <c r="GI22" i="5"/>
  <c r="GI20" i="5"/>
  <c r="GK16" i="5"/>
  <c r="GK14" i="5"/>
  <c r="GQ151" i="5"/>
  <c r="GQ138" i="5"/>
  <c r="GO110" i="5"/>
  <c r="GO101" i="5"/>
  <c r="GO99" i="5"/>
  <c r="GO82" i="5"/>
  <c r="GQ80" i="5"/>
  <c r="GQ78" i="5"/>
  <c r="GO75" i="5"/>
  <c r="GO60" i="5"/>
  <c r="GO51" i="5"/>
  <c r="GO44" i="5"/>
  <c r="GQ42" i="5"/>
  <c r="GO8" i="5"/>
  <c r="GI154" i="5"/>
  <c r="GI126" i="5"/>
  <c r="GI124" i="5"/>
  <c r="GK120" i="5"/>
  <c r="GK111" i="5"/>
  <c r="GI106" i="5"/>
  <c r="GI85" i="5"/>
  <c r="GK79" i="5"/>
  <c r="GI52" i="5"/>
  <c r="GK44" i="5"/>
  <c r="GI33" i="5"/>
  <c r="GI31" i="5"/>
  <c r="GK29" i="5"/>
  <c r="GI14" i="5"/>
  <c r="GK12" i="5"/>
  <c r="GQ154" i="5"/>
  <c r="GO151" i="5"/>
  <c r="GQ145" i="5"/>
  <c r="GQ143" i="5"/>
  <c r="GQ136" i="5"/>
  <c r="GQ134" i="5"/>
  <c r="GQ117" i="5"/>
  <c r="GO95" i="5"/>
  <c r="GQ91" i="5"/>
  <c r="GO69" i="5"/>
  <c r="GQ65" i="5"/>
  <c r="GQ32" i="5"/>
  <c r="GN197" i="5"/>
  <c r="GI145" i="5"/>
  <c r="GI61" i="5"/>
  <c r="GI12" i="5"/>
  <c r="GO121" i="5"/>
  <c r="GO115" i="5"/>
  <c r="GO113" i="5"/>
  <c r="GQ109" i="5"/>
  <c r="GO102" i="5"/>
  <c r="GQ100" i="5"/>
  <c r="GO65" i="5"/>
  <c r="GO32" i="5"/>
  <c r="GM221" i="5"/>
  <c r="GQ221" i="5" s="1"/>
  <c r="GQ11" i="5"/>
  <c r="GQ113" i="5"/>
  <c r="GQ102" i="5"/>
  <c r="GO85" i="5"/>
  <c r="GO83" i="5"/>
  <c r="GO74" i="5"/>
  <c r="GL257" i="5"/>
  <c r="GO61" i="5"/>
  <c r="GQ59" i="5"/>
  <c r="GO50" i="5"/>
  <c r="GQ46" i="5"/>
  <c r="GQ43" i="5"/>
  <c r="GQ23" i="5"/>
  <c r="GO20" i="5"/>
  <c r="GQ18" i="5"/>
  <c r="GO9" i="5"/>
  <c r="GQ7" i="5"/>
  <c r="GK129" i="5"/>
  <c r="GK94" i="5"/>
  <c r="GP226" i="5"/>
  <c r="GQ226" i="5" s="1"/>
  <c r="GL222" i="5"/>
  <c r="GP250" i="5"/>
  <c r="GP320" i="5" s="1"/>
  <c r="GO18" i="5"/>
  <c r="GN247" i="5"/>
  <c r="GN291" i="5"/>
  <c r="GO148" i="5"/>
  <c r="GQ97" i="5"/>
  <c r="GM289" i="5"/>
  <c r="GO25" i="5"/>
  <c r="GQ25" i="5"/>
  <c r="HE315" i="2"/>
  <c r="HE325" i="2"/>
  <c r="GI152" i="5"/>
  <c r="HB314" i="2"/>
  <c r="HB326" i="2"/>
  <c r="HF294" i="2"/>
  <c r="GK148" i="5"/>
  <c r="GI132" i="5"/>
  <c r="GK91" i="5"/>
  <c r="GK82" i="5"/>
  <c r="GK54" i="5"/>
  <c r="GK43" i="5"/>
  <c r="GL188" i="5"/>
  <c r="GP248" i="5"/>
  <c r="GP318" i="5" s="1"/>
  <c r="GN254" i="5"/>
  <c r="GN324" i="5" s="1"/>
  <c r="GO80" i="5"/>
  <c r="GO33" i="5"/>
  <c r="GQ33" i="5"/>
  <c r="GN246" i="5"/>
  <c r="HD218" i="2"/>
  <c r="HD226" i="2"/>
  <c r="GP277" i="5"/>
  <c r="GM247" i="5"/>
  <c r="GQ122" i="5"/>
  <c r="GP247" i="5"/>
  <c r="GQ247" i="5" s="1"/>
  <c r="GO48" i="5"/>
  <c r="GO16" i="5"/>
  <c r="GO128" i="5"/>
  <c r="GO89" i="5"/>
  <c r="GQ89" i="5"/>
  <c r="GQ75" i="5"/>
  <c r="HC318" i="2"/>
  <c r="HD318" i="2" s="1"/>
  <c r="GI140" i="5"/>
  <c r="GK105" i="5"/>
  <c r="GK98" i="5"/>
  <c r="GI91" i="5"/>
  <c r="GK89" i="5"/>
  <c r="GK72" i="5"/>
  <c r="GI65" i="5"/>
  <c r="GI54" i="5"/>
  <c r="GK52" i="5"/>
  <c r="GI43" i="5"/>
  <c r="GK41" i="5"/>
  <c r="GI36" i="5"/>
  <c r="GI34" i="5"/>
  <c r="GI7" i="5"/>
  <c r="GN218" i="5"/>
  <c r="GN298" i="5"/>
  <c r="GO138" i="5"/>
  <c r="GQ127" i="5"/>
  <c r="GP266" i="5"/>
  <c r="GQ86" i="5"/>
  <c r="GM225" i="5"/>
  <c r="GQ225" i="5" s="1"/>
  <c r="GQ69" i="5"/>
  <c r="GQ26" i="5"/>
  <c r="GM246" i="5"/>
  <c r="HD220" i="2"/>
  <c r="HE317" i="2"/>
  <c r="GM302" i="5"/>
  <c r="HF188" i="2"/>
  <c r="GK145" i="5"/>
  <c r="GK121" i="5"/>
  <c r="GK110" i="5"/>
  <c r="GK103" i="5"/>
  <c r="GK96" i="5"/>
  <c r="GK87" i="5"/>
  <c r="GK59" i="5"/>
  <c r="GK48" i="5"/>
  <c r="GK39" i="5"/>
  <c r="GK26" i="5"/>
  <c r="GQ150" i="5"/>
  <c r="GQ125" i="5"/>
  <c r="GQ121" i="5"/>
  <c r="GQ45" i="5"/>
  <c r="GQ13" i="5"/>
  <c r="GI136" i="5"/>
  <c r="GO139" i="5"/>
  <c r="GN250" i="5"/>
  <c r="GM254" i="5"/>
  <c r="GM324" i="5" s="1"/>
  <c r="HA313" i="2"/>
  <c r="HA325" i="2"/>
  <c r="GK141" i="5"/>
  <c r="GI121" i="5"/>
  <c r="GI110" i="5"/>
  <c r="GI103" i="5"/>
  <c r="GI100" i="5"/>
  <c r="GI96" i="5"/>
  <c r="GI87" i="5"/>
  <c r="GK71" i="5"/>
  <c r="GK66" i="5"/>
  <c r="GI59" i="5"/>
  <c r="GK57" i="5"/>
  <c r="GI50" i="5"/>
  <c r="GI48" i="5"/>
  <c r="GI39" i="5"/>
  <c r="GK22" i="5"/>
  <c r="GK20" i="5"/>
  <c r="GN221" i="5"/>
  <c r="GM267" i="5"/>
  <c r="GO150" i="5"/>
  <c r="GO136" i="5"/>
  <c r="GQ130" i="5"/>
  <c r="GO125" i="5"/>
  <c r="GO123" i="5"/>
  <c r="GQ119" i="5"/>
  <c r="GP246" i="5"/>
  <c r="GO97" i="5"/>
  <c r="GQ95" i="5"/>
  <c r="GQ93" i="5"/>
  <c r="GO92" i="5"/>
  <c r="GQ57" i="5"/>
  <c r="GP244" i="5"/>
  <c r="GO13" i="5"/>
  <c r="GO112" i="5"/>
  <c r="GO100" i="5"/>
  <c r="GO88" i="5"/>
  <c r="GQ83" i="5"/>
  <c r="GQ64" i="5"/>
  <c r="GO56" i="5"/>
  <c r="GQ51" i="5"/>
  <c r="GO24" i="5"/>
  <c r="GQ19" i="5"/>
  <c r="GK137" i="5"/>
  <c r="GK133" i="5"/>
  <c r="GK119" i="5"/>
  <c r="GI114" i="5"/>
  <c r="GK112" i="5"/>
  <c r="GI107" i="5"/>
  <c r="GI104" i="5"/>
  <c r="GI102" i="5"/>
  <c r="GK95" i="5"/>
  <c r="GI90" i="5"/>
  <c r="GK88" i="5"/>
  <c r="GI83" i="5"/>
  <c r="GI80" i="5"/>
  <c r="GK73" i="5"/>
  <c r="GK65" i="5"/>
  <c r="GI60" i="5"/>
  <c r="GI51" i="5"/>
  <c r="GK49" i="5"/>
  <c r="GI44" i="5"/>
  <c r="GI35" i="5"/>
  <c r="GI32" i="5"/>
  <c r="GI30" i="5"/>
  <c r="GK28" i="5"/>
  <c r="GK19" i="5"/>
  <c r="GI16" i="5"/>
  <c r="GI8" i="5"/>
  <c r="GN226" i="5"/>
  <c r="GO226" i="5" s="1"/>
  <c r="GM278" i="5"/>
  <c r="GO278" i="5" s="1"/>
  <c r="GO154" i="5"/>
  <c r="GQ147" i="5"/>
  <c r="GQ132" i="5"/>
  <c r="GO127" i="5"/>
  <c r="GO124" i="5"/>
  <c r="GQ120" i="5"/>
  <c r="GQ96" i="5"/>
  <c r="GO91" i="5"/>
  <c r="GO59" i="5"/>
  <c r="GO10" i="5"/>
  <c r="GK140" i="5"/>
  <c r="GI119" i="5"/>
  <c r="GK117" i="5"/>
  <c r="GI112" i="5"/>
  <c r="GK100" i="5"/>
  <c r="GI95" i="5"/>
  <c r="GK93" i="5"/>
  <c r="GI78" i="5"/>
  <c r="GK76" i="5"/>
  <c r="GI70" i="5"/>
  <c r="GK68" i="5"/>
  <c r="GK63" i="5"/>
  <c r="GI58" i="5"/>
  <c r="GK56" i="5"/>
  <c r="GK47" i="5"/>
  <c r="GI42" i="5"/>
  <c r="GK40" i="5"/>
  <c r="GI28" i="5"/>
  <c r="GI19" i="5"/>
  <c r="GI11" i="5"/>
  <c r="GQ152" i="5"/>
  <c r="GO147" i="5"/>
  <c r="GO142" i="5"/>
  <c r="GQ135" i="5"/>
  <c r="GQ111" i="5"/>
  <c r="GO106" i="5"/>
  <c r="GQ72" i="5"/>
  <c r="GQ40" i="5"/>
  <c r="GQ27" i="5"/>
  <c r="GQ8" i="5"/>
  <c r="GI86" i="5"/>
  <c r="GK84" i="5"/>
  <c r="GI76" i="5"/>
  <c r="GI68" i="5"/>
  <c r="GI63" i="5"/>
  <c r="GK61" i="5"/>
  <c r="GI56" i="5"/>
  <c r="GI47" i="5"/>
  <c r="GK45" i="5"/>
  <c r="GI40" i="5"/>
  <c r="GK31" i="5"/>
  <c r="GI26" i="5"/>
  <c r="GK24" i="5"/>
  <c r="GK17" i="5"/>
  <c r="GQ140" i="5"/>
  <c r="GO135" i="5"/>
  <c r="GO130" i="5"/>
  <c r="GQ123" i="5"/>
  <c r="GO118" i="5"/>
  <c r="GO111" i="5"/>
  <c r="GQ104" i="5"/>
  <c r="GO67" i="5"/>
  <c r="GO35" i="5"/>
  <c r="GQ84" i="5"/>
  <c r="GQ76" i="5"/>
  <c r="GQ68" i="5"/>
  <c r="GQ60" i="5"/>
  <c r="GQ52" i="5"/>
  <c r="GQ44" i="5"/>
  <c r="GQ36" i="5"/>
  <c r="GQ28" i="5"/>
  <c r="GQ20" i="5"/>
  <c r="GQ12" i="5"/>
  <c r="GQ124" i="5"/>
  <c r="GO119" i="5"/>
  <c r="GO116" i="5"/>
  <c r="GO114" i="5"/>
  <c r="GQ107" i="5"/>
  <c r="GQ92" i="5"/>
  <c r="GO87" i="5"/>
  <c r="GO79" i="5"/>
  <c r="GO71" i="5"/>
  <c r="GO63" i="5"/>
  <c r="GO55" i="5"/>
  <c r="GO47" i="5"/>
  <c r="GO39" i="5"/>
  <c r="GO31" i="5"/>
  <c r="GO23" i="5"/>
  <c r="GO15" i="5"/>
  <c r="GO7" i="5"/>
  <c r="GL322" i="5"/>
  <c r="GM188" i="5"/>
  <c r="GL325" i="5"/>
  <c r="GM243" i="5"/>
  <c r="GM219" i="5"/>
  <c r="GO272" i="5"/>
  <c r="GM216" i="5"/>
  <c r="GQ216" i="5" s="1"/>
  <c r="GM252" i="5"/>
  <c r="GO252" i="5" s="1"/>
  <c r="GL324" i="5"/>
  <c r="GQ148" i="5"/>
  <c r="GM195" i="5"/>
  <c r="GM253" i="5"/>
  <c r="GQ253" i="5" s="1"/>
  <c r="GM218" i="5"/>
  <c r="GM223" i="5"/>
  <c r="GM277" i="5"/>
  <c r="GM268" i="5"/>
  <c r="GO268" i="5" s="1"/>
  <c r="GM257" i="5"/>
  <c r="GO257" i="5" s="1"/>
  <c r="GO227" i="5"/>
  <c r="GN188" i="5"/>
  <c r="GO229" i="5"/>
  <c r="GL249" i="5"/>
  <c r="GP228" i="5"/>
  <c r="GL195" i="5"/>
  <c r="GL258" i="5"/>
  <c r="GN198" i="5"/>
  <c r="GN271" i="5"/>
  <c r="GL250" i="5"/>
  <c r="GQ272" i="5"/>
  <c r="GL244" i="5"/>
  <c r="GN217" i="5"/>
  <c r="GL243" i="5"/>
  <c r="GN216" i="5"/>
  <c r="GP257" i="5"/>
  <c r="GP322" i="5"/>
  <c r="GP256" i="5"/>
  <c r="GP326" i="5" s="1"/>
  <c r="GL275" i="5"/>
  <c r="GP249" i="5"/>
  <c r="GN219" i="5"/>
  <c r="GO255" i="5"/>
  <c r="GP222" i="5"/>
  <c r="GM217" i="5"/>
  <c r="GM258" i="5"/>
  <c r="GM250" i="5"/>
  <c r="GM244" i="5"/>
  <c r="GM275" i="5"/>
  <c r="GM222" i="5"/>
  <c r="GP251" i="5"/>
  <c r="GN231" i="5"/>
  <c r="GN294" i="5"/>
  <c r="GN196" i="5"/>
  <c r="GO6" i="5"/>
  <c r="GM198" i="5"/>
  <c r="GM271" i="5"/>
  <c r="GN258" i="5"/>
  <c r="GN195" i="5"/>
  <c r="GL231" i="5"/>
  <c r="GL197" i="5"/>
  <c r="GL247" i="5"/>
  <c r="GL294" i="5"/>
  <c r="GL304" i="5" s="1"/>
  <c r="GL196" i="5"/>
  <c r="GP198" i="5"/>
  <c r="GP271" i="5"/>
  <c r="GL246" i="5"/>
  <c r="GN245" i="5"/>
  <c r="GP218" i="5"/>
  <c r="GN244" i="5"/>
  <c r="GP217" i="5"/>
  <c r="GN325" i="5"/>
  <c r="GN243" i="5"/>
  <c r="GQ252" i="5"/>
  <c r="GN275" i="5"/>
  <c r="GN222" i="5"/>
  <c r="GL224" i="5"/>
  <c r="GP275" i="5"/>
  <c r="GP258" i="5"/>
  <c r="GP195" i="5"/>
  <c r="GM231" i="5"/>
  <c r="GM197" i="5"/>
  <c r="GM294" i="5"/>
  <c r="GM196" i="5"/>
  <c r="GM230" i="5"/>
  <c r="GM224" i="5"/>
  <c r="GN224" i="5"/>
  <c r="GQ227" i="5"/>
  <c r="GP324" i="5"/>
  <c r="GL256" i="5"/>
  <c r="GL326" i="5" s="1"/>
  <c r="GM256" i="5"/>
  <c r="GM249" i="5"/>
  <c r="GL251" i="5"/>
  <c r="GP188" i="5"/>
  <c r="GP197" i="5"/>
  <c r="GP231" i="5"/>
  <c r="GP294" i="5"/>
  <c r="GP196" i="5"/>
  <c r="GL198" i="5"/>
  <c r="GN253" i="5"/>
  <c r="GL217" i="5"/>
  <c r="GQ255" i="5"/>
  <c r="GL216" i="5"/>
  <c r="GP230" i="5"/>
  <c r="GN322" i="5"/>
  <c r="GN256" i="5"/>
  <c r="GQ229" i="5"/>
  <c r="GN249" i="5"/>
  <c r="GN302" i="5"/>
  <c r="GK136" i="5"/>
  <c r="GK132" i="5"/>
  <c r="HD278" i="2"/>
  <c r="HD250" i="2"/>
  <c r="HD252" i="2"/>
  <c r="HD254" i="2"/>
  <c r="HD256" i="2"/>
  <c r="HF271" i="2"/>
  <c r="HF278" i="2"/>
  <c r="HD244" i="2"/>
  <c r="HD275" i="2"/>
  <c r="HA319" i="2"/>
  <c r="HA327" i="2"/>
  <c r="HF254" i="2"/>
  <c r="HF256" i="2"/>
  <c r="HF258" i="2"/>
  <c r="HD271" i="2"/>
  <c r="HA204" i="2"/>
  <c r="HD230" i="2"/>
  <c r="HA320" i="2"/>
  <c r="HA322" i="2"/>
  <c r="HA326" i="2"/>
  <c r="HF189" i="2"/>
  <c r="HF191" i="2"/>
  <c r="HC314" i="2"/>
  <c r="HD314" i="2" s="1"/>
  <c r="HC316" i="2"/>
  <c r="HB320" i="2"/>
  <c r="HD253" i="2"/>
  <c r="HF219" i="2"/>
  <c r="HF251" i="2"/>
  <c r="HF257" i="2"/>
  <c r="HA315" i="2"/>
  <c r="HF221" i="2"/>
  <c r="HE304" i="2"/>
  <c r="HE306" i="2" s="1"/>
  <c r="HF217" i="2"/>
  <c r="HF253" i="2"/>
  <c r="HF203" i="2"/>
  <c r="HA323" i="2"/>
  <c r="HE324" i="2"/>
  <c r="HD248" i="2"/>
  <c r="HB321" i="2"/>
  <c r="HB323" i="2"/>
  <c r="HF323" i="2" s="1"/>
  <c r="HF244" i="2"/>
  <c r="HB204" i="2"/>
  <c r="HE313" i="2"/>
  <c r="HF313" i="2" s="1"/>
  <c r="HB325" i="2"/>
  <c r="HF325" i="2" s="1"/>
  <c r="HB327" i="2"/>
  <c r="HD327" i="2" s="1"/>
  <c r="HA281" i="2"/>
  <c r="HA283" i="2" s="1"/>
  <c r="HD294" i="2"/>
  <c r="HD191" i="2"/>
  <c r="HA318" i="2"/>
  <c r="HD243" i="2"/>
  <c r="HD216" i="2"/>
  <c r="HB315" i="2"/>
  <c r="HF315" i="2" s="1"/>
  <c r="HA317" i="2"/>
  <c r="HC320" i="2"/>
  <c r="HC322" i="2"/>
  <c r="HD322" i="2" s="1"/>
  <c r="HF226" i="2"/>
  <c r="HD228" i="2"/>
  <c r="HE328" i="2"/>
  <c r="HA259" i="2"/>
  <c r="HA261" i="2" s="1"/>
  <c r="HD246" i="2"/>
  <c r="HD255" i="2"/>
  <c r="HE281" i="2"/>
  <c r="HA304" i="2"/>
  <c r="HA306" i="2" s="1"/>
  <c r="HD200" i="2"/>
  <c r="HD202" i="2"/>
  <c r="HF223" i="2"/>
  <c r="HD225" i="2"/>
  <c r="HA324" i="2"/>
  <c r="HB259" i="2"/>
  <c r="HB261" i="2" s="1"/>
  <c r="HF246" i="2"/>
  <c r="HF255" i="2"/>
  <c r="HD257" i="2"/>
  <c r="HB304" i="2"/>
  <c r="HB306" i="2" s="1"/>
  <c r="HF200" i="2"/>
  <c r="HF202" i="2"/>
  <c r="HA314" i="2"/>
  <c r="HB319" i="2"/>
  <c r="HF225" i="2"/>
  <c r="HF248" i="2"/>
  <c r="HC304" i="2"/>
  <c r="HC306" i="2" s="1"/>
  <c r="HF218" i="2"/>
  <c r="HF317" i="2"/>
  <c r="HD222" i="2"/>
  <c r="HE327" i="2"/>
  <c r="HD245" i="2"/>
  <c r="HF250" i="2"/>
  <c r="HF268" i="2"/>
  <c r="HD272" i="2"/>
  <c r="HA193" i="2"/>
  <c r="HA316" i="2"/>
  <c r="HE319" i="2"/>
  <c r="HD224" i="2"/>
  <c r="HC326" i="2"/>
  <c r="HF230" i="2"/>
  <c r="HD247" i="2"/>
  <c r="HF252" i="2"/>
  <c r="HF272" i="2"/>
  <c r="HB193" i="2"/>
  <c r="HF192" i="2"/>
  <c r="HD201" i="2"/>
  <c r="HD203" i="2"/>
  <c r="HD217" i="2"/>
  <c r="HB316" i="2"/>
  <c r="HD316" i="2" s="1"/>
  <c r="HB318" i="2"/>
  <c r="HF222" i="2"/>
  <c r="HE321" i="2"/>
  <c r="HC323" i="2"/>
  <c r="HF227" i="2"/>
  <c r="HD229" i="2"/>
  <c r="HF247" i="2"/>
  <c r="HD249" i="2"/>
  <c r="HC281" i="2"/>
  <c r="HC283" i="2" s="1"/>
  <c r="HD188" i="2"/>
  <c r="HC193" i="2"/>
  <c r="HD193" i="2" s="1"/>
  <c r="HF201" i="2"/>
  <c r="HF229" i="2"/>
  <c r="HD251" i="2"/>
  <c r="HD258" i="2"/>
  <c r="HB281" i="2"/>
  <c r="HB283" i="2" s="1"/>
  <c r="HE193" i="2"/>
  <c r="HF216" i="2"/>
  <c r="HD219" i="2"/>
  <c r="HF220" i="2"/>
  <c r="HD223" i="2"/>
  <c r="HF224" i="2"/>
  <c r="HD227" i="2"/>
  <c r="HF228" i="2"/>
  <c r="HD231" i="2"/>
  <c r="HC259" i="2"/>
  <c r="HF275" i="2"/>
  <c r="HC315" i="2"/>
  <c r="HE316" i="2"/>
  <c r="HC319" i="2"/>
  <c r="HE320" i="2"/>
  <c r="HE232" i="2"/>
  <c r="HC204" i="2"/>
  <c r="HF231" i="2"/>
  <c r="HE259" i="2"/>
  <c r="HA232" i="2"/>
  <c r="HA234" i="2" s="1"/>
  <c r="HE204" i="2"/>
  <c r="HB232" i="2"/>
  <c r="HB234" i="2" s="1"/>
  <c r="HC232" i="2"/>
  <c r="HC313" i="2"/>
  <c r="HE314" i="2"/>
  <c r="HF314" i="2" s="1"/>
  <c r="HC317" i="2"/>
  <c r="HD317" i="2" s="1"/>
  <c r="HE318" i="2"/>
  <c r="HC321" i="2"/>
  <c r="HE322" i="2"/>
  <c r="HF322" i="2" s="1"/>
  <c r="HC325" i="2"/>
  <c r="HE326" i="2"/>
  <c r="GO223" i="5" l="1"/>
  <c r="GN320" i="5"/>
  <c r="GQ245" i="5"/>
  <c r="GQ251" i="5"/>
  <c r="GM321" i="5"/>
  <c r="GO245" i="5"/>
  <c r="GN318" i="5"/>
  <c r="GN317" i="5"/>
  <c r="GO317" i="5" s="1"/>
  <c r="GQ220" i="5"/>
  <c r="GO248" i="5"/>
  <c r="GO218" i="5"/>
  <c r="GP316" i="5"/>
  <c r="GM325" i="5"/>
  <c r="GN327" i="5"/>
  <c r="GL318" i="5"/>
  <c r="GO251" i="5"/>
  <c r="GL320" i="5"/>
  <c r="GL323" i="5"/>
  <c r="GQ243" i="5"/>
  <c r="GO220" i="5"/>
  <c r="GO246" i="5"/>
  <c r="GQ250" i="5"/>
  <c r="GM315" i="5"/>
  <c r="GL316" i="5"/>
  <c r="GQ254" i="5"/>
  <c r="HF327" i="2"/>
  <c r="GP317" i="5"/>
  <c r="GQ317" i="5" s="1"/>
  <c r="HF304" i="2"/>
  <c r="GO221" i="5"/>
  <c r="GO197" i="5"/>
  <c r="GM318" i="5"/>
  <c r="GO318" i="5" s="1"/>
  <c r="HF324" i="2"/>
  <c r="GO244" i="5"/>
  <c r="GL317" i="5"/>
  <c r="GL315" i="5"/>
  <c r="GQ324" i="5"/>
  <c r="GQ271" i="5"/>
  <c r="HF326" i="2"/>
  <c r="GM326" i="5"/>
  <c r="GQ326" i="5" s="1"/>
  <c r="GM323" i="5"/>
  <c r="HD325" i="2"/>
  <c r="HD326" i="2"/>
  <c r="HF328" i="2"/>
  <c r="GO253" i="5"/>
  <c r="GQ223" i="5"/>
  <c r="GQ246" i="5"/>
  <c r="GQ248" i="5"/>
  <c r="GQ278" i="5"/>
  <c r="GQ244" i="5"/>
  <c r="GO324" i="5"/>
  <c r="GL321" i="5"/>
  <c r="GQ197" i="5"/>
  <c r="GL327" i="5"/>
  <c r="GO225" i="5"/>
  <c r="GQ188" i="5"/>
  <c r="GO271" i="5"/>
  <c r="HF193" i="2"/>
  <c r="GM322" i="5"/>
  <c r="GO322" i="5" s="1"/>
  <c r="HD304" i="2"/>
  <c r="HD306" i="2" s="1"/>
  <c r="HD320" i="2"/>
  <c r="HD323" i="2"/>
  <c r="GQ268" i="5"/>
  <c r="GQ198" i="5"/>
  <c r="GO254" i="5"/>
  <c r="GO247" i="5"/>
  <c r="GM304" i="5"/>
  <c r="GM306" i="5" s="1"/>
  <c r="GM316" i="5"/>
  <c r="GO249" i="5"/>
  <c r="GL328" i="5"/>
  <c r="GM199" i="5"/>
  <c r="GM201" i="5" s="1"/>
  <c r="GO256" i="5"/>
  <c r="GM313" i="5"/>
  <c r="GQ313" i="5" s="1"/>
  <c r="GL281" i="5"/>
  <c r="GL283" i="5" s="1"/>
  <c r="GM314" i="5"/>
  <c r="GM281" i="5"/>
  <c r="GM283" i="5" s="1"/>
  <c r="GM259" i="5"/>
  <c r="GM261" i="5" s="1"/>
  <c r="GO275" i="5"/>
  <c r="GQ219" i="5"/>
  <c r="GO250" i="5"/>
  <c r="GM232" i="5"/>
  <c r="GM234" i="5" s="1"/>
  <c r="GO294" i="5"/>
  <c r="GO325" i="5"/>
  <c r="GQ249" i="5"/>
  <c r="GO188" i="5"/>
  <c r="GO196" i="5"/>
  <c r="GQ257" i="5"/>
  <c r="GL319" i="5"/>
  <c r="GM327" i="5"/>
  <c r="GQ275" i="5"/>
  <c r="GQ231" i="5"/>
  <c r="GP328" i="5"/>
  <c r="GL259" i="5"/>
  <c r="GL261" i="5" s="1"/>
  <c r="GN281" i="5"/>
  <c r="GN326" i="5"/>
  <c r="GP321" i="5"/>
  <c r="GQ321" i="5" s="1"/>
  <c r="GQ217" i="5"/>
  <c r="GP314" i="5"/>
  <c r="GL313" i="5"/>
  <c r="GL232" i="5"/>
  <c r="GL234" i="5" s="1"/>
  <c r="GO231" i="5"/>
  <c r="GN328" i="5"/>
  <c r="GO217" i="5"/>
  <c r="GN314" i="5"/>
  <c r="GO198" i="5"/>
  <c r="GQ224" i="5"/>
  <c r="GO195" i="5"/>
  <c r="GN199" i="5"/>
  <c r="GM320" i="5"/>
  <c r="GQ320" i="5" s="1"/>
  <c r="GM319" i="5"/>
  <c r="GN323" i="5"/>
  <c r="GP232" i="5"/>
  <c r="GP281" i="5"/>
  <c r="GQ196" i="5"/>
  <c r="GO222" i="5"/>
  <c r="GN319" i="5"/>
  <c r="GP304" i="5"/>
  <c r="GQ294" i="5"/>
  <c r="GL306" i="5"/>
  <c r="GQ222" i="5"/>
  <c r="GP319" i="5"/>
  <c r="GL314" i="5"/>
  <c r="GO224" i="5"/>
  <c r="GN321" i="5"/>
  <c r="GO258" i="5"/>
  <c r="GP259" i="5"/>
  <c r="GQ256" i="5"/>
  <c r="GQ230" i="5"/>
  <c r="GP327" i="5"/>
  <c r="GO216" i="5"/>
  <c r="GN313" i="5"/>
  <c r="GN232" i="5"/>
  <c r="GQ228" i="5"/>
  <c r="GP325" i="5"/>
  <c r="GQ325" i="5" s="1"/>
  <c r="GN304" i="5"/>
  <c r="GQ195" i="5"/>
  <c r="GP199" i="5"/>
  <c r="GO230" i="5"/>
  <c r="GP323" i="5"/>
  <c r="GM328" i="5"/>
  <c r="GQ258" i="5"/>
  <c r="GO243" i="5"/>
  <c r="GN259" i="5"/>
  <c r="GQ218" i="5"/>
  <c r="GP315" i="5"/>
  <c r="GN315" i="5"/>
  <c r="GO219" i="5"/>
  <c r="GN316" i="5"/>
  <c r="GL199" i="5"/>
  <c r="GL201" i="5" s="1"/>
  <c r="HF306" i="2"/>
  <c r="HA205" i="2"/>
  <c r="HA329" i="2"/>
  <c r="HA331" i="2" s="1"/>
  <c r="HB205" i="2"/>
  <c r="HD321" i="2"/>
  <c r="HD315" i="2"/>
  <c r="HF321" i="2"/>
  <c r="HF281" i="2"/>
  <c r="HF283" i="2" s="1"/>
  <c r="HF320" i="2"/>
  <c r="HE283" i="2"/>
  <c r="HF318" i="2"/>
  <c r="HD319" i="2"/>
  <c r="HD281" i="2"/>
  <c r="HD283" i="2" s="1"/>
  <c r="HF319" i="2"/>
  <c r="HF316" i="2"/>
  <c r="HB329" i="2"/>
  <c r="HB331" i="2" s="1"/>
  <c r="HD313" i="2"/>
  <c r="HC329" i="2"/>
  <c r="HD232" i="2"/>
  <c r="HD234" i="2" s="1"/>
  <c r="HC234" i="2"/>
  <c r="HD204" i="2"/>
  <c r="HD205" i="2" s="1"/>
  <c r="HC205" i="2"/>
  <c r="HF204" i="2"/>
  <c r="HF205" i="2" s="1"/>
  <c r="HE205" i="2"/>
  <c r="HE234" i="2"/>
  <c r="HF232" i="2"/>
  <c r="HF234" i="2" s="1"/>
  <c r="HF259" i="2"/>
  <c r="HF261" i="2" s="1"/>
  <c r="HE261" i="2"/>
  <c r="HC261" i="2"/>
  <c r="HD259" i="2"/>
  <c r="HD261" i="2" s="1"/>
  <c r="HE329" i="2"/>
  <c r="GO321" i="5" l="1"/>
  <c r="GO315" i="5"/>
  <c r="GQ316" i="5"/>
  <c r="GQ315" i="5"/>
  <c r="GO327" i="5"/>
  <c r="GO320" i="5"/>
  <c r="GQ314" i="5"/>
  <c r="GO326" i="5"/>
  <c r="GO323" i="5"/>
  <c r="GQ323" i="5"/>
  <c r="GO314" i="5"/>
  <c r="GO316" i="5"/>
  <c r="GQ318" i="5"/>
  <c r="GQ322" i="5"/>
  <c r="GQ328" i="5"/>
  <c r="GM329" i="5"/>
  <c r="GM331" i="5" s="1"/>
  <c r="GL329" i="5"/>
  <c r="GL331" i="5" s="1"/>
  <c r="GQ327" i="5"/>
  <c r="GP329" i="5"/>
  <c r="GP331" i="5" s="1"/>
  <c r="GQ319" i="5"/>
  <c r="GO232" i="5"/>
  <c r="GO234" i="5" s="1"/>
  <c r="GN234" i="5"/>
  <c r="GP283" i="5"/>
  <c r="GQ281" i="5"/>
  <c r="GQ283" i="5" s="1"/>
  <c r="GO313" i="5"/>
  <c r="GN329" i="5"/>
  <c r="GP234" i="5"/>
  <c r="GQ232" i="5"/>
  <c r="GQ234" i="5" s="1"/>
  <c r="GN201" i="5"/>
  <c r="GO199" i="5"/>
  <c r="GO201" i="5" s="1"/>
  <c r="GQ259" i="5"/>
  <c r="GQ261" i="5" s="1"/>
  <c r="GP261" i="5"/>
  <c r="GO328" i="5"/>
  <c r="GO281" i="5"/>
  <c r="GO283" i="5" s="1"/>
  <c r="GN283" i="5"/>
  <c r="GO304" i="5"/>
  <c r="GO306" i="5" s="1"/>
  <c r="GN306" i="5"/>
  <c r="GQ304" i="5"/>
  <c r="GQ306" i="5" s="1"/>
  <c r="GP306" i="5"/>
  <c r="GQ199" i="5"/>
  <c r="GQ201" i="5" s="1"/>
  <c r="GP201" i="5"/>
  <c r="GN261" i="5"/>
  <c r="GO259" i="5"/>
  <c r="GO261" i="5" s="1"/>
  <c r="GO319" i="5"/>
  <c r="HD329" i="2"/>
  <c r="HD331" i="2" s="1"/>
  <c r="HC331" i="2"/>
  <c r="HE331" i="2"/>
  <c r="HF329" i="2"/>
  <c r="HF331" i="2" s="1"/>
  <c r="GQ329" i="5" l="1"/>
  <c r="GQ331" i="5" s="1"/>
  <c r="GO329" i="5"/>
  <c r="GO331" i="5" s="1"/>
  <c r="GN331" i="5"/>
  <c r="GK287" i="5" l="1"/>
  <c r="GJ287" i="5"/>
  <c r="GI287" i="5"/>
  <c r="GH287" i="5"/>
  <c r="GG287" i="5"/>
  <c r="GF287" i="5"/>
  <c r="GF286" i="5"/>
  <c r="GF311" i="5" s="1"/>
  <c r="GK264" i="5"/>
  <c r="GJ264" i="5"/>
  <c r="GI264" i="5"/>
  <c r="GH264" i="5"/>
  <c r="GG264" i="5"/>
  <c r="GF264" i="5"/>
  <c r="GF263" i="5"/>
  <c r="GK242" i="5"/>
  <c r="GK312" i="5" s="1"/>
  <c r="GJ242" i="5"/>
  <c r="GJ312" i="5" s="1"/>
  <c r="GI242" i="5"/>
  <c r="GI312" i="5" s="1"/>
  <c r="GH242" i="5"/>
  <c r="GH312" i="5" s="1"/>
  <c r="GG242" i="5"/>
  <c r="GG312" i="5" s="1"/>
  <c r="GF242" i="5"/>
  <c r="GF312" i="5" s="1"/>
  <c r="GF241" i="5"/>
  <c r="GF214" i="5"/>
  <c r="GK194" i="5"/>
  <c r="GJ194" i="5"/>
  <c r="GF194" i="5"/>
  <c r="GF193" i="5"/>
  <c r="GJ268" i="5"/>
  <c r="GG268" i="5"/>
  <c r="GF268" i="5"/>
  <c r="GH291" i="5"/>
  <c r="GG291" i="5"/>
  <c r="GF291" i="5"/>
  <c r="GJ266" i="5"/>
  <c r="GH266" i="5"/>
  <c r="GG266" i="5"/>
  <c r="GF266" i="5"/>
  <c r="GG302" i="5"/>
  <c r="GF302" i="5"/>
  <c r="GH289" i="5"/>
  <c r="GG289" i="5"/>
  <c r="GF289" i="5"/>
  <c r="GH298" i="5"/>
  <c r="GG298" i="5"/>
  <c r="GF298" i="5"/>
  <c r="GJ278" i="5"/>
  <c r="GH278" i="5"/>
  <c r="GG278" i="5"/>
  <c r="GF278" i="5"/>
  <c r="GJ229" i="5"/>
  <c r="GH229" i="5"/>
  <c r="GG229" i="5"/>
  <c r="GF229" i="5"/>
  <c r="GJ225" i="5"/>
  <c r="GH225" i="5"/>
  <c r="GG225" i="5"/>
  <c r="GF225" i="5"/>
  <c r="GJ252" i="5"/>
  <c r="GH252" i="5"/>
  <c r="GG252" i="5"/>
  <c r="GF252" i="5"/>
  <c r="GH230" i="5"/>
  <c r="GG230" i="5"/>
  <c r="GF257" i="5"/>
  <c r="GG216" i="5"/>
  <c r="GJ227" i="5"/>
  <c r="GH227" i="5"/>
  <c r="GG227" i="5"/>
  <c r="GF227" i="5"/>
  <c r="GJ254" i="5"/>
  <c r="GH254" i="5"/>
  <c r="GG254" i="5"/>
  <c r="GF254" i="5"/>
  <c r="GJ277" i="5"/>
  <c r="GH277" i="5"/>
  <c r="GG277" i="5"/>
  <c r="GF277" i="5"/>
  <c r="GJ228" i="5"/>
  <c r="GH228" i="5"/>
  <c r="GG228" i="5"/>
  <c r="GF228" i="5"/>
  <c r="GJ255" i="5"/>
  <c r="GH255" i="5"/>
  <c r="GG255" i="5"/>
  <c r="GF255" i="5"/>
  <c r="GJ217" i="5"/>
  <c r="GJ272" i="5"/>
  <c r="GG272" i="5"/>
  <c r="GF272" i="5"/>
  <c r="GJ223" i="5"/>
  <c r="GG223" i="5"/>
  <c r="GJ250" i="5"/>
  <c r="GJ267" i="5"/>
  <c r="GH267" i="5"/>
  <c r="GG267" i="5"/>
  <c r="GF267" i="5"/>
  <c r="GG226" i="5"/>
  <c r="GJ219" i="5"/>
  <c r="GG246" i="5"/>
  <c r="GF222" i="5"/>
  <c r="GF220" i="5"/>
  <c r="GJ247" i="5"/>
  <c r="GH247" i="5"/>
  <c r="GG247" i="5"/>
  <c r="GJ221" i="5"/>
  <c r="GH221" i="5"/>
  <c r="GG221" i="5"/>
  <c r="GF221" i="5"/>
  <c r="GJ248" i="5"/>
  <c r="GH248" i="5"/>
  <c r="GG248" i="5"/>
  <c r="GF248" i="5"/>
  <c r="GW302" i="2"/>
  <c r="GV302" i="2"/>
  <c r="GU302" i="2"/>
  <c r="GY298" i="2"/>
  <c r="GW298" i="2"/>
  <c r="GV298" i="2"/>
  <c r="GU298" i="2"/>
  <c r="GY294" i="2"/>
  <c r="GZ294" i="2" s="1"/>
  <c r="GW294" i="2"/>
  <c r="GV294" i="2"/>
  <c r="GU294" i="2"/>
  <c r="GW291" i="2"/>
  <c r="GV291" i="2"/>
  <c r="GU291" i="2"/>
  <c r="GW289" i="2"/>
  <c r="GV289" i="2"/>
  <c r="GU289" i="2"/>
  <c r="GZ287" i="2"/>
  <c r="GY287" i="2"/>
  <c r="GX287" i="2"/>
  <c r="GW287" i="2"/>
  <c r="GV287" i="2"/>
  <c r="GU287" i="2"/>
  <c r="GU286" i="2"/>
  <c r="GY278" i="2"/>
  <c r="GW278" i="2"/>
  <c r="GV278" i="2"/>
  <c r="GZ278" i="2" s="1"/>
  <c r="GU278" i="2"/>
  <c r="GY277" i="2"/>
  <c r="GW277" i="2"/>
  <c r="GV277" i="2"/>
  <c r="GU277" i="2"/>
  <c r="GY275" i="2"/>
  <c r="GW275" i="2"/>
  <c r="GV275" i="2"/>
  <c r="GZ275" i="2" s="1"/>
  <c r="GU275" i="2"/>
  <c r="GY272" i="2"/>
  <c r="GW272" i="2"/>
  <c r="GV272" i="2"/>
  <c r="GX272" i="2" s="1"/>
  <c r="GU272" i="2"/>
  <c r="GY271" i="2"/>
  <c r="GW271" i="2"/>
  <c r="GV271" i="2"/>
  <c r="GU271" i="2"/>
  <c r="GY268" i="2"/>
  <c r="GW268" i="2"/>
  <c r="GV268" i="2"/>
  <c r="GU268" i="2"/>
  <c r="GY267" i="2"/>
  <c r="GW267" i="2"/>
  <c r="GV267" i="2"/>
  <c r="GU267" i="2"/>
  <c r="GY266" i="2"/>
  <c r="GW266" i="2"/>
  <c r="GV266" i="2"/>
  <c r="GU266" i="2"/>
  <c r="GZ264" i="2"/>
  <c r="GY264" i="2"/>
  <c r="GX264" i="2"/>
  <c r="GW264" i="2"/>
  <c r="GV264" i="2"/>
  <c r="GU264" i="2"/>
  <c r="GU263" i="2"/>
  <c r="GY258" i="2"/>
  <c r="GW258" i="2"/>
  <c r="GV258" i="2"/>
  <c r="GU258" i="2"/>
  <c r="GY257" i="2"/>
  <c r="GW257" i="2"/>
  <c r="GV257" i="2"/>
  <c r="GU257" i="2"/>
  <c r="GY256" i="2"/>
  <c r="GZ256" i="2" s="1"/>
  <c r="GW256" i="2"/>
  <c r="GV256" i="2"/>
  <c r="GU256" i="2"/>
  <c r="GY255" i="2"/>
  <c r="GW255" i="2"/>
  <c r="GV255" i="2"/>
  <c r="GU255" i="2"/>
  <c r="GY254" i="2"/>
  <c r="GZ254" i="2" s="1"/>
  <c r="GW254" i="2"/>
  <c r="GV254" i="2"/>
  <c r="GU254" i="2"/>
  <c r="GY253" i="2"/>
  <c r="GW253" i="2"/>
  <c r="GV253" i="2"/>
  <c r="GU253" i="2"/>
  <c r="GY252" i="2"/>
  <c r="GW252" i="2"/>
  <c r="GV252" i="2"/>
  <c r="GU252" i="2"/>
  <c r="GY251" i="2"/>
  <c r="GW251" i="2"/>
  <c r="GV251" i="2"/>
  <c r="GU251" i="2"/>
  <c r="GY250" i="2"/>
  <c r="GZ250" i="2" s="1"/>
  <c r="GW250" i="2"/>
  <c r="GV250" i="2"/>
  <c r="GU250" i="2"/>
  <c r="GY249" i="2"/>
  <c r="GW249" i="2"/>
  <c r="GV249" i="2"/>
  <c r="GU249" i="2"/>
  <c r="GY248" i="2"/>
  <c r="GZ248" i="2" s="1"/>
  <c r="GW248" i="2"/>
  <c r="GX248" i="2" s="1"/>
  <c r="GV248" i="2"/>
  <c r="GU248" i="2"/>
  <c r="GY247" i="2"/>
  <c r="GW247" i="2"/>
  <c r="GV247" i="2"/>
  <c r="GU247" i="2"/>
  <c r="GY246" i="2"/>
  <c r="GW246" i="2"/>
  <c r="GV246" i="2"/>
  <c r="GU246" i="2"/>
  <c r="GY245" i="2"/>
  <c r="GW245" i="2"/>
  <c r="GV245" i="2"/>
  <c r="GU245" i="2"/>
  <c r="GY244" i="2"/>
  <c r="GZ244" i="2" s="1"/>
  <c r="GW244" i="2"/>
  <c r="GV244" i="2"/>
  <c r="GU244" i="2"/>
  <c r="GY243" i="2"/>
  <c r="GW243" i="2"/>
  <c r="GV243" i="2"/>
  <c r="GU243" i="2"/>
  <c r="GZ242" i="2"/>
  <c r="GZ312" i="2" s="1"/>
  <c r="GY242" i="2"/>
  <c r="GY312" i="2" s="1"/>
  <c r="GX242" i="2"/>
  <c r="GX312" i="2" s="1"/>
  <c r="GW242" i="2"/>
  <c r="GW312" i="2" s="1"/>
  <c r="GV242" i="2"/>
  <c r="GV312" i="2" s="1"/>
  <c r="GU242" i="2"/>
  <c r="GU312" i="2" s="1"/>
  <c r="GU241" i="2"/>
  <c r="GY231" i="2"/>
  <c r="GW231" i="2"/>
  <c r="GV231" i="2"/>
  <c r="GU231" i="2"/>
  <c r="GU328" i="2" s="1"/>
  <c r="GY230" i="2"/>
  <c r="GW230" i="2"/>
  <c r="GV230" i="2"/>
  <c r="GV327" i="2" s="1"/>
  <c r="GU230" i="2"/>
  <c r="GY229" i="2"/>
  <c r="GW229" i="2"/>
  <c r="GV229" i="2"/>
  <c r="GU229" i="2"/>
  <c r="GY228" i="2"/>
  <c r="GW228" i="2"/>
  <c r="GV228" i="2"/>
  <c r="GU228" i="2"/>
  <c r="GY227" i="2"/>
  <c r="GW227" i="2"/>
  <c r="GV227" i="2"/>
  <c r="GZ227" i="2" s="1"/>
  <c r="GU227" i="2"/>
  <c r="GY226" i="2"/>
  <c r="GW226" i="2"/>
  <c r="GV226" i="2"/>
  <c r="GU226" i="2"/>
  <c r="GY225" i="2"/>
  <c r="GW225" i="2"/>
  <c r="GV225" i="2"/>
  <c r="GU225" i="2"/>
  <c r="GY224" i="2"/>
  <c r="GW224" i="2"/>
  <c r="GV224" i="2"/>
  <c r="GU224" i="2"/>
  <c r="GY223" i="2"/>
  <c r="GW223" i="2"/>
  <c r="GV223" i="2"/>
  <c r="GU223" i="2"/>
  <c r="GY222" i="2"/>
  <c r="GW222" i="2"/>
  <c r="GX222" i="2" s="1"/>
  <c r="GV222" i="2"/>
  <c r="GU222" i="2"/>
  <c r="GY221" i="2"/>
  <c r="GW221" i="2"/>
  <c r="GV221" i="2"/>
  <c r="GU221" i="2"/>
  <c r="GY220" i="2"/>
  <c r="GZ220" i="2" s="1"/>
  <c r="GW220" i="2"/>
  <c r="GV220" i="2"/>
  <c r="GU220" i="2"/>
  <c r="GY219" i="2"/>
  <c r="GW219" i="2"/>
  <c r="GV219" i="2"/>
  <c r="GU219" i="2"/>
  <c r="GY218" i="2"/>
  <c r="GZ218" i="2" s="1"/>
  <c r="GW218" i="2"/>
  <c r="GV218" i="2"/>
  <c r="GU218" i="2"/>
  <c r="GY217" i="2"/>
  <c r="GW217" i="2"/>
  <c r="GV217" i="2"/>
  <c r="GU217" i="2"/>
  <c r="GY216" i="2"/>
  <c r="GW216" i="2"/>
  <c r="GV216" i="2"/>
  <c r="GU216" i="2"/>
  <c r="GU313" i="2" s="1"/>
  <c r="GZ215" i="2"/>
  <c r="GY215" i="2"/>
  <c r="GX215" i="2"/>
  <c r="GW215" i="2"/>
  <c r="GV215" i="2"/>
  <c r="GU215" i="2"/>
  <c r="GY203" i="2"/>
  <c r="GW203" i="2"/>
  <c r="GV203" i="2"/>
  <c r="GU203" i="2"/>
  <c r="GY202" i="2"/>
  <c r="GZ202" i="2" s="1"/>
  <c r="GW202" i="2"/>
  <c r="GV202" i="2"/>
  <c r="GU202" i="2"/>
  <c r="GY201" i="2"/>
  <c r="GW201" i="2"/>
  <c r="GV201" i="2"/>
  <c r="GU201" i="2"/>
  <c r="GY200" i="2"/>
  <c r="GW200" i="2"/>
  <c r="GV200" i="2"/>
  <c r="GU200" i="2"/>
  <c r="GZ199" i="2"/>
  <c r="GY199" i="2"/>
  <c r="GX199" i="2"/>
  <c r="GW199" i="2"/>
  <c r="GV199" i="2"/>
  <c r="GU199" i="2"/>
  <c r="GU198" i="2"/>
  <c r="GU214" i="2" s="1"/>
  <c r="GY192" i="2"/>
  <c r="GW192" i="2"/>
  <c r="GV192" i="2"/>
  <c r="GU192" i="2"/>
  <c r="GY191" i="2"/>
  <c r="GW191" i="2"/>
  <c r="GV191" i="2"/>
  <c r="GU191" i="2"/>
  <c r="GY190" i="2"/>
  <c r="GW190" i="2"/>
  <c r="GV190" i="2"/>
  <c r="GU190" i="2"/>
  <c r="GY189" i="2"/>
  <c r="GW189" i="2"/>
  <c r="GV189" i="2"/>
  <c r="GU189" i="2"/>
  <c r="GY188" i="2"/>
  <c r="GZ188" i="2" s="1"/>
  <c r="GW188" i="2"/>
  <c r="GV188" i="2"/>
  <c r="GU188" i="2"/>
  <c r="K505" i="15"/>
  <c r="K506" i="15"/>
  <c r="K477" i="15"/>
  <c r="K478" i="15"/>
  <c r="FZ7" i="5"/>
  <c r="GA7" i="5"/>
  <c r="GB7" i="5"/>
  <c r="GD7" i="5"/>
  <c r="FZ8" i="5"/>
  <c r="GA8" i="5"/>
  <c r="GB8" i="5"/>
  <c r="GD8" i="5"/>
  <c r="FZ9" i="5"/>
  <c r="GA9" i="5"/>
  <c r="GB9" i="5"/>
  <c r="GD9" i="5"/>
  <c r="FZ10" i="5"/>
  <c r="GA10" i="5"/>
  <c r="GB10" i="5"/>
  <c r="GD10" i="5"/>
  <c r="FZ11" i="5"/>
  <c r="GA11" i="5"/>
  <c r="GB11" i="5"/>
  <c r="GD11" i="5"/>
  <c r="FZ12" i="5"/>
  <c r="GA12" i="5"/>
  <c r="GB12" i="5"/>
  <c r="GD12" i="5"/>
  <c r="FZ13" i="5"/>
  <c r="GA13" i="5"/>
  <c r="GB13" i="5"/>
  <c r="GD13" i="5"/>
  <c r="FZ14" i="5"/>
  <c r="GA14" i="5"/>
  <c r="GB14" i="5"/>
  <c r="GD14" i="5"/>
  <c r="FZ15" i="5"/>
  <c r="GA15" i="5"/>
  <c r="GB15" i="5"/>
  <c r="GD15" i="5"/>
  <c r="FZ16" i="5"/>
  <c r="GA16" i="5"/>
  <c r="GB16" i="5"/>
  <c r="GD16" i="5"/>
  <c r="FZ17" i="5"/>
  <c r="GA17" i="5"/>
  <c r="GB17" i="5"/>
  <c r="GD17" i="5"/>
  <c r="GE17" i="5" s="1"/>
  <c r="FZ18" i="5"/>
  <c r="GA18" i="5"/>
  <c r="GB18" i="5"/>
  <c r="GD18" i="5"/>
  <c r="FZ19" i="5"/>
  <c r="GA19" i="5"/>
  <c r="GB19" i="5"/>
  <c r="GD19" i="5"/>
  <c r="FZ20" i="5"/>
  <c r="GA20" i="5"/>
  <c r="GB20" i="5"/>
  <c r="GD20" i="5"/>
  <c r="FZ21" i="5"/>
  <c r="GA21" i="5"/>
  <c r="GB21" i="5"/>
  <c r="GD21" i="5"/>
  <c r="FZ22" i="5"/>
  <c r="GA22" i="5"/>
  <c r="GB22" i="5"/>
  <c r="GD22" i="5"/>
  <c r="FZ23" i="5"/>
  <c r="GA23" i="5"/>
  <c r="GB23" i="5"/>
  <c r="GD23" i="5"/>
  <c r="FZ24" i="5"/>
  <c r="GA24" i="5"/>
  <c r="GB24" i="5"/>
  <c r="GD24" i="5"/>
  <c r="FZ25" i="5"/>
  <c r="GA25" i="5"/>
  <c r="GB25" i="5"/>
  <c r="GD25" i="5"/>
  <c r="FZ26" i="5"/>
  <c r="GA26" i="5"/>
  <c r="GB26" i="5"/>
  <c r="GD26" i="5"/>
  <c r="FZ27" i="5"/>
  <c r="GA27" i="5"/>
  <c r="GB27" i="5"/>
  <c r="GD27" i="5"/>
  <c r="FZ28" i="5"/>
  <c r="GA28" i="5"/>
  <c r="GB28" i="5"/>
  <c r="GD28" i="5"/>
  <c r="FZ29" i="5"/>
  <c r="GA29" i="5"/>
  <c r="GB29" i="5"/>
  <c r="GD29" i="5"/>
  <c r="FZ30" i="5"/>
  <c r="GA30" i="5"/>
  <c r="GB30" i="5"/>
  <c r="GD30" i="5"/>
  <c r="FZ31" i="5"/>
  <c r="GA31" i="5"/>
  <c r="GB31" i="5"/>
  <c r="GD31" i="5"/>
  <c r="FZ32" i="5"/>
  <c r="GA32" i="5"/>
  <c r="GB32" i="5"/>
  <c r="GD32" i="5"/>
  <c r="FZ33" i="5"/>
  <c r="GA33" i="5"/>
  <c r="GB33" i="5"/>
  <c r="GD33" i="5"/>
  <c r="FZ34" i="5"/>
  <c r="GA34" i="5"/>
  <c r="GB34" i="5"/>
  <c r="GD34" i="5"/>
  <c r="FZ35" i="5"/>
  <c r="GA35" i="5"/>
  <c r="GB35" i="5"/>
  <c r="GC35" i="5" s="1"/>
  <c r="GD35" i="5"/>
  <c r="FZ36" i="5"/>
  <c r="GA36" i="5"/>
  <c r="GB36" i="5"/>
  <c r="GD36" i="5"/>
  <c r="FZ37" i="5"/>
  <c r="FZ267" i="5" s="1"/>
  <c r="GA37" i="5"/>
  <c r="GB37" i="5"/>
  <c r="GD37" i="5"/>
  <c r="FZ38" i="5"/>
  <c r="GA38" i="5"/>
  <c r="GB38" i="5"/>
  <c r="GD38" i="5"/>
  <c r="FZ39" i="5"/>
  <c r="GA39" i="5"/>
  <c r="GB39" i="5"/>
  <c r="GD39" i="5"/>
  <c r="FZ40" i="5"/>
  <c r="GA40" i="5"/>
  <c r="GB40" i="5"/>
  <c r="GD40" i="5"/>
  <c r="FZ41" i="5"/>
  <c r="GA41" i="5"/>
  <c r="GB41" i="5"/>
  <c r="GC41" i="5" s="1"/>
  <c r="GD41" i="5"/>
  <c r="GD272" i="5" s="1"/>
  <c r="FZ42" i="5"/>
  <c r="GA42" i="5"/>
  <c r="GB42" i="5"/>
  <c r="GD42" i="5"/>
  <c r="FZ43" i="5"/>
  <c r="GA43" i="5"/>
  <c r="GB43" i="5"/>
  <c r="GD43" i="5"/>
  <c r="FZ44" i="5"/>
  <c r="GA44" i="5"/>
  <c r="GB44" i="5"/>
  <c r="GD44" i="5"/>
  <c r="FZ45" i="5"/>
  <c r="GA45" i="5"/>
  <c r="GB45" i="5"/>
  <c r="GD45" i="5"/>
  <c r="FZ46" i="5"/>
  <c r="GA46" i="5"/>
  <c r="GA255" i="5" s="1"/>
  <c r="GB46" i="5"/>
  <c r="GD46" i="5"/>
  <c r="GD255" i="5" s="1"/>
  <c r="FZ47" i="5"/>
  <c r="GA47" i="5"/>
  <c r="GB47" i="5"/>
  <c r="GB228" i="5" s="1"/>
  <c r="GD47" i="5"/>
  <c r="FZ48" i="5"/>
  <c r="FZ277" i="5" s="1"/>
  <c r="GA48" i="5"/>
  <c r="GA277" i="5" s="1"/>
  <c r="GB48" i="5"/>
  <c r="GB277" i="5" s="1"/>
  <c r="GD48" i="5"/>
  <c r="FZ49" i="5"/>
  <c r="GA49" i="5"/>
  <c r="GB49" i="5"/>
  <c r="GD49" i="5"/>
  <c r="FZ50" i="5"/>
  <c r="GA50" i="5"/>
  <c r="GA254" i="5" s="1"/>
  <c r="GB50" i="5"/>
  <c r="GD50" i="5"/>
  <c r="FZ51" i="5"/>
  <c r="FZ227" i="5" s="1"/>
  <c r="GA51" i="5"/>
  <c r="GA227" i="5" s="1"/>
  <c r="GB51" i="5"/>
  <c r="GD51" i="5"/>
  <c r="GD227" i="5" s="1"/>
  <c r="FZ52" i="5"/>
  <c r="GA52" i="5"/>
  <c r="GB52" i="5"/>
  <c r="GD52" i="5"/>
  <c r="FZ53" i="5"/>
  <c r="GA53" i="5"/>
  <c r="GB53" i="5"/>
  <c r="GD53" i="5"/>
  <c r="FZ54" i="5"/>
  <c r="GA54" i="5"/>
  <c r="GB54" i="5"/>
  <c r="GD54" i="5"/>
  <c r="FZ55" i="5"/>
  <c r="GA55" i="5"/>
  <c r="GB55" i="5"/>
  <c r="GD55" i="5"/>
  <c r="FZ56" i="5"/>
  <c r="GA56" i="5"/>
  <c r="GB56" i="5"/>
  <c r="GD56" i="5"/>
  <c r="GD248" i="5" s="1"/>
  <c r="FZ57" i="5"/>
  <c r="GA57" i="5"/>
  <c r="GA221" i="5" s="1"/>
  <c r="GB57" i="5"/>
  <c r="GD57" i="5"/>
  <c r="FZ58" i="5"/>
  <c r="GA58" i="5"/>
  <c r="GB58" i="5"/>
  <c r="GD58" i="5"/>
  <c r="FZ59" i="5"/>
  <c r="GA59" i="5"/>
  <c r="GB59" i="5"/>
  <c r="GD59" i="5"/>
  <c r="FZ60" i="5"/>
  <c r="GA60" i="5"/>
  <c r="GB60" i="5"/>
  <c r="GD60" i="5"/>
  <c r="FZ61" i="5"/>
  <c r="GA61" i="5"/>
  <c r="GB61" i="5"/>
  <c r="GD61" i="5"/>
  <c r="FZ62" i="5"/>
  <c r="GA62" i="5"/>
  <c r="GB62" i="5"/>
  <c r="GD62" i="5"/>
  <c r="FZ63" i="5"/>
  <c r="GA63" i="5"/>
  <c r="GB63" i="5"/>
  <c r="GD63" i="5"/>
  <c r="FZ64" i="5"/>
  <c r="GA64" i="5"/>
  <c r="GB64" i="5"/>
  <c r="GD64" i="5"/>
  <c r="FZ65" i="5"/>
  <c r="GA65" i="5"/>
  <c r="GB65" i="5"/>
  <c r="GD65" i="5"/>
  <c r="FZ66" i="5"/>
  <c r="GA66" i="5"/>
  <c r="GB66" i="5"/>
  <c r="GD66" i="5"/>
  <c r="FZ67" i="5"/>
  <c r="GA67" i="5"/>
  <c r="GB67" i="5"/>
  <c r="GD67" i="5"/>
  <c r="FZ68" i="5"/>
  <c r="GA68" i="5"/>
  <c r="GA252" i="5" s="1"/>
  <c r="GB68" i="5"/>
  <c r="GD68" i="5"/>
  <c r="FZ69" i="5"/>
  <c r="FZ225" i="5" s="1"/>
  <c r="GA69" i="5"/>
  <c r="GA225" i="5" s="1"/>
  <c r="GB69" i="5"/>
  <c r="GB225" i="5" s="1"/>
  <c r="GD69" i="5"/>
  <c r="GD225" i="5" s="1"/>
  <c r="FZ70" i="5"/>
  <c r="GA70" i="5"/>
  <c r="GB70" i="5"/>
  <c r="GD70" i="5"/>
  <c r="FZ71" i="5"/>
  <c r="GA71" i="5"/>
  <c r="GB71" i="5"/>
  <c r="GD71" i="5"/>
  <c r="FZ72" i="5"/>
  <c r="GA72" i="5"/>
  <c r="GB72" i="5"/>
  <c r="GD72" i="5"/>
  <c r="FZ73" i="5"/>
  <c r="GA73" i="5"/>
  <c r="GB73" i="5"/>
  <c r="GD73" i="5"/>
  <c r="FZ74" i="5"/>
  <c r="GA74" i="5"/>
  <c r="GB74" i="5"/>
  <c r="GD74" i="5"/>
  <c r="FZ75" i="5"/>
  <c r="GA75" i="5"/>
  <c r="GB75" i="5"/>
  <c r="GD75" i="5"/>
  <c r="FZ76" i="5"/>
  <c r="GA76" i="5"/>
  <c r="GB76" i="5"/>
  <c r="GD76" i="5"/>
  <c r="FZ77" i="5"/>
  <c r="GA77" i="5"/>
  <c r="GB77" i="5"/>
  <c r="GC77" i="5" s="1"/>
  <c r="GD77" i="5"/>
  <c r="FZ78" i="5"/>
  <c r="FZ229" i="5" s="1"/>
  <c r="GA78" i="5"/>
  <c r="GA229" i="5" s="1"/>
  <c r="GB78" i="5"/>
  <c r="GB229" i="5" s="1"/>
  <c r="GD78" i="5"/>
  <c r="FZ79" i="5"/>
  <c r="GA79" i="5"/>
  <c r="GB79" i="5"/>
  <c r="GD79" i="5"/>
  <c r="GD278" i="5" s="1"/>
  <c r="FZ80" i="5"/>
  <c r="GA80" i="5"/>
  <c r="GB80" i="5"/>
  <c r="GD80" i="5"/>
  <c r="FZ81" i="5"/>
  <c r="GA81" i="5"/>
  <c r="GB81" i="5"/>
  <c r="GD81" i="5"/>
  <c r="FZ82" i="5"/>
  <c r="GA82" i="5"/>
  <c r="GB82" i="5"/>
  <c r="GD82" i="5"/>
  <c r="FZ83" i="5"/>
  <c r="GA83" i="5"/>
  <c r="GB83" i="5"/>
  <c r="GC83" i="5" s="1"/>
  <c r="GD83" i="5"/>
  <c r="FZ84" i="5"/>
  <c r="GA84" i="5"/>
  <c r="GB84" i="5"/>
  <c r="GD84" i="5"/>
  <c r="FZ85" i="5"/>
  <c r="GA85" i="5"/>
  <c r="GB85" i="5"/>
  <c r="GB298" i="5" s="1"/>
  <c r="GD85" i="5"/>
  <c r="FZ86" i="5"/>
  <c r="GA86" i="5"/>
  <c r="GB86" i="5"/>
  <c r="GD86" i="5"/>
  <c r="FZ87" i="5"/>
  <c r="GA87" i="5"/>
  <c r="GB87" i="5"/>
  <c r="GD87" i="5"/>
  <c r="FZ88" i="5"/>
  <c r="GA88" i="5"/>
  <c r="GB88" i="5"/>
  <c r="GD88" i="5"/>
  <c r="FZ89" i="5"/>
  <c r="GA89" i="5"/>
  <c r="GB89" i="5"/>
  <c r="GD89" i="5"/>
  <c r="FZ90" i="5"/>
  <c r="GA90" i="5"/>
  <c r="GB90" i="5"/>
  <c r="GD90" i="5"/>
  <c r="FZ91" i="5"/>
  <c r="GA91" i="5"/>
  <c r="GB91" i="5"/>
  <c r="GD91" i="5"/>
  <c r="FZ92" i="5"/>
  <c r="GA92" i="5"/>
  <c r="GB92" i="5"/>
  <c r="GD92" i="5"/>
  <c r="FZ93" i="5"/>
  <c r="GA93" i="5"/>
  <c r="GB93" i="5"/>
  <c r="GD93" i="5"/>
  <c r="FZ94" i="5"/>
  <c r="GA94" i="5"/>
  <c r="GB94" i="5"/>
  <c r="GD94" i="5"/>
  <c r="FZ95" i="5"/>
  <c r="GA95" i="5"/>
  <c r="GB95" i="5"/>
  <c r="GD95" i="5"/>
  <c r="FZ96" i="5"/>
  <c r="GA96" i="5"/>
  <c r="GB96" i="5"/>
  <c r="GD96" i="5"/>
  <c r="FZ97" i="5"/>
  <c r="GA97" i="5"/>
  <c r="GB97" i="5"/>
  <c r="GB289" i="5" s="1"/>
  <c r="GD97" i="5"/>
  <c r="FZ98" i="5"/>
  <c r="GA98" i="5"/>
  <c r="GB98" i="5"/>
  <c r="GD98" i="5"/>
  <c r="FZ99" i="5"/>
  <c r="GA99" i="5"/>
  <c r="GB99" i="5"/>
  <c r="GD99" i="5"/>
  <c r="FZ100" i="5"/>
  <c r="GA100" i="5"/>
  <c r="GB100" i="5"/>
  <c r="GD100" i="5"/>
  <c r="FZ101" i="5"/>
  <c r="GA101" i="5"/>
  <c r="GB101" i="5"/>
  <c r="GD101" i="5"/>
  <c r="FZ102" i="5"/>
  <c r="GA102" i="5"/>
  <c r="GB102" i="5"/>
  <c r="GD102" i="5"/>
  <c r="FZ103" i="5"/>
  <c r="GA103" i="5"/>
  <c r="GB103" i="5"/>
  <c r="GD103" i="5"/>
  <c r="FZ104" i="5"/>
  <c r="GA104" i="5"/>
  <c r="GB104" i="5"/>
  <c r="GD104" i="5"/>
  <c r="FZ105" i="5"/>
  <c r="GA105" i="5"/>
  <c r="GB105" i="5"/>
  <c r="GC105" i="5" s="1"/>
  <c r="GD105" i="5"/>
  <c r="FZ106" i="5"/>
  <c r="GA106" i="5"/>
  <c r="GB106" i="5"/>
  <c r="GD106" i="5"/>
  <c r="FZ107" i="5"/>
  <c r="GA107" i="5"/>
  <c r="GB107" i="5"/>
  <c r="GD107" i="5"/>
  <c r="FZ108" i="5"/>
  <c r="GA108" i="5"/>
  <c r="GB108" i="5"/>
  <c r="GD108" i="5"/>
  <c r="FZ109" i="5"/>
  <c r="GA109" i="5"/>
  <c r="GB109" i="5"/>
  <c r="GD109" i="5"/>
  <c r="FZ110" i="5"/>
  <c r="GA110" i="5"/>
  <c r="GB110" i="5"/>
  <c r="GD110" i="5"/>
  <c r="FZ111" i="5"/>
  <c r="GA111" i="5"/>
  <c r="GB111" i="5"/>
  <c r="GD111" i="5"/>
  <c r="FZ112" i="5"/>
  <c r="GA112" i="5"/>
  <c r="GB112" i="5"/>
  <c r="GD112" i="5"/>
  <c r="FZ113" i="5"/>
  <c r="GA113" i="5"/>
  <c r="GB113" i="5"/>
  <c r="GD113" i="5"/>
  <c r="GE113" i="5" s="1"/>
  <c r="FZ114" i="5"/>
  <c r="GA114" i="5"/>
  <c r="GB114" i="5"/>
  <c r="GD114" i="5"/>
  <c r="FZ115" i="5"/>
  <c r="GA115" i="5"/>
  <c r="GB115" i="5"/>
  <c r="GD115" i="5"/>
  <c r="FZ116" i="5"/>
  <c r="GA116" i="5"/>
  <c r="GB116" i="5"/>
  <c r="GD116" i="5"/>
  <c r="FZ117" i="5"/>
  <c r="GA117" i="5"/>
  <c r="GB117" i="5"/>
  <c r="GD117" i="5"/>
  <c r="FZ118" i="5"/>
  <c r="GA118" i="5"/>
  <c r="GB118" i="5"/>
  <c r="GD118" i="5"/>
  <c r="FZ119" i="5"/>
  <c r="GA119" i="5"/>
  <c r="GB119" i="5"/>
  <c r="GD119" i="5"/>
  <c r="FZ120" i="5"/>
  <c r="GA120" i="5"/>
  <c r="GB120" i="5"/>
  <c r="GD120" i="5"/>
  <c r="FZ121" i="5"/>
  <c r="GA121" i="5"/>
  <c r="GB121" i="5"/>
  <c r="GC121" i="5" s="1"/>
  <c r="GD121" i="5"/>
  <c r="FZ122" i="5"/>
  <c r="GA122" i="5"/>
  <c r="GB122" i="5"/>
  <c r="GD122" i="5"/>
  <c r="GD247" i="5" s="1"/>
  <c r="FZ123" i="5"/>
  <c r="GA123" i="5"/>
  <c r="GB123" i="5"/>
  <c r="GD123" i="5"/>
  <c r="FZ124" i="5"/>
  <c r="GA124" i="5"/>
  <c r="GB124" i="5"/>
  <c r="GD124" i="5"/>
  <c r="FZ125" i="5"/>
  <c r="GA125" i="5"/>
  <c r="GB125" i="5"/>
  <c r="GD125" i="5"/>
  <c r="FZ126" i="5"/>
  <c r="GA126" i="5"/>
  <c r="GB126" i="5"/>
  <c r="GD126" i="5"/>
  <c r="FZ127" i="5"/>
  <c r="GA127" i="5"/>
  <c r="GB127" i="5"/>
  <c r="GB266" i="5" s="1"/>
  <c r="GD127" i="5"/>
  <c r="FZ128" i="5"/>
  <c r="GA128" i="5"/>
  <c r="GB128" i="5"/>
  <c r="GD128" i="5"/>
  <c r="FZ129" i="5"/>
  <c r="GA129" i="5"/>
  <c r="GB129" i="5"/>
  <c r="GD129" i="5"/>
  <c r="FZ130" i="5"/>
  <c r="GA130" i="5"/>
  <c r="GB130" i="5"/>
  <c r="GD130" i="5"/>
  <c r="FZ131" i="5"/>
  <c r="GA131" i="5"/>
  <c r="GB131" i="5"/>
  <c r="GD131" i="5"/>
  <c r="FZ132" i="5"/>
  <c r="GA132" i="5"/>
  <c r="GB132" i="5"/>
  <c r="GD132" i="5"/>
  <c r="FZ133" i="5"/>
  <c r="GA133" i="5"/>
  <c r="GB133" i="5"/>
  <c r="GD133" i="5"/>
  <c r="FZ134" i="5"/>
  <c r="GA134" i="5"/>
  <c r="GB134" i="5"/>
  <c r="GD134" i="5"/>
  <c r="FZ135" i="5"/>
  <c r="GA135" i="5"/>
  <c r="GB135" i="5"/>
  <c r="GC135" i="5" s="1"/>
  <c r="GD135" i="5"/>
  <c r="FZ136" i="5"/>
  <c r="GA136" i="5"/>
  <c r="GB136" i="5"/>
  <c r="GD136" i="5"/>
  <c r="FZ137" i="5"/>
  <c r="GA137" i="5"/>
  <c r="GB137" i="5"/>
  <c r="GC137" i="5" s="1"/>
  <c r="GD137" i="5"/>
  <c r="FZ138" i="5"/>
  <c r="GA138" i="5"/>
  <c r="GB138" i="5"/>
  <c r="GD138" i="5"/>
  <c r="FZ139" i="5"/>
  <c r="GA139" i="5"/>
  <c r="GB139" i="5"/>
  <c r="GD139" i="5"/>
  <c r="FZ140" i="5"/>
  <c r="GA140" i="5"/>
  <c r="GB140" i="5"/>
  <c r="GD140" i="5"/>
  <c r="FZ141" i="5"/>
  <c r="GA141" i="5"/>
  <c r="GB141" i="5"/>
  <c r="GD141" i="5"/>
  <c r="FZ142" i="5"/>
  <c r="GA142" i="5"/>
  <c r="GE142" i="5" s="1"/>
  <c r="GB142" i="5"/>
  <c r="GD142" i="5"/>
  <c r="FZ143" i="5"/>
  <c r="GA143" i="5"/>
  <c r="GB143" i="5"/>
  <c r="GD143" i="5"/>
  <c r="FZ144" i="5"/>
  <c r="GA144" i="5"/>
  <c r="GB144" i="5"/>
  <c r="GD144" i="5"/>
  <c r="FZ145" i="5"/>
  <c r="GA145" i="5"/>
  <c r="GB145" i="5"/>
  <c r="GD145" i="5"/>
  <c r="FZ146" i="5"/>
  <c r="GA146" i="5"/>
  <c r="GA291" i="5" s="1"/>
  <c r="GB146" i="5"/>
  <c r="GD146" i="5"/>
  <c r="FZ147" i="5"/>
  <c r="GA147" i="5"/>
  <c r="GB147" i="5"/>
  <c r="GD147" i="5"/>
  <c r="FZ148" i="5"/>
  <c r="FZ268" i="5" s="1"/>
  <c r="GA148" i="5"/>
  <c r="GA268" i="5" s="1"/>
  <c r="GB148" i="5"/>
  <c r="GD148" i="5"/>
  <c r="GD268" i="5" s="1"/>
  <c r="FZ149" i="5"/>
  <c r="GA149" i="5"/>
  <c r="GB149" i="5"/>
  <c r="GD149" i="5"/>
  <c r="FZ150" i="5"/>
  <c r="GA150" i="5"/>
  <c r="GB150" i="5"/>
  <c r="GD150" i="5"/>
  <c r="FZ151" i="5"/>
  <c r="GA151" i="5"/>
  <c r="GB151" i="5"/>
  <c r="GD151" i="5"/>
  <c r="FZ152" i="5"/>
  <c r="GA152" i="5"/>
  <c r="GB152" i="5"/>
  <c r="GD152" i="5"/>
  <c r="FZ153" i="5"/>
  <c r="GA153" i="5"/>
  <c r="GB153" i="5"/>
  <c r="GD153" i="5"/>
  <c r="FZ154" i="5"/>
  <c r="GA154" i="5"/>
  <c r="GB154" i="5"/>
  <c r="GD154" i="5"/>
  <c r="DD154" i="5"/>
  <c r="DB154" i="5"/>
  <c r="DA154" i="5"/>
  <c r="CZ154" i="5"/>
  <c r="DD153" i="5"/>
  <c r="DB153" i="5"/>
  <c r="DA153" i="5"/>
  <c r="CZ153" i="5"/>
  <c r="DD152" i="5"/>
  <c r="DB152" i="5"/>
  <c r="DA152" i="5"/>
  <c r="CZ152" i="5"/>
  <c r="DD151" i="5"/>
  <c r="DB151" i="5"/>
  <c r="DA151" i="5"/>
  <c r="CZ151" i="5"/>
  <c r="DD150" i="5"/>
  <c r="DB150" i="5"/>
  <c r="DA150" i="5"/>
  <c r="CZ150" i="5"/>
  <c r="DD149" i="5"/>
  <c r="DB149" i="5"/>
  <c r="DA149" i="5"/>
  <c r="CZ149" i="5"/>
  <c r="DD148" i="5"/>
  <c r="DB148" i="5"/>
  <c r="DA148" i="5"/>
  <c r="CZ148" i="5"/>
  <c r="CZ268" i="5" s="1"/>
  <c r="DD147" i="5"/>
  <c r="DB147" i="5"/>
  <c r="DA147" i="5"/>
  <c r="CZ147" i="5"/>
  <c r="DD146" i="5"/>
  <c r="DB146" i="5"/>
  <c r="DA146" i="5"/>
  <c r="CZ146" i="5"/>
  <c r="DD145" i="5"/>
  <c r="DB145" i="5"/>
  <c r="DA145" i="5"/>
  <c r="CZ145" i="5"/>
  <c r="DD144" i="5"/>
  <c r="DB144" i="5"/>
  <c r="DA144" i="5"/>
  <c r="CZ144" i="5"/>
  <c r="DD143" i="5"/>
  <c r="DB143" i="5"/>
  <c r="DA143" i="5"/>
  <c r="CZ143" i="5"/>
  <c r="DD142" i="5"/>
  <c r="DB142" i="5"/>
  <c r="DA142" i="5"/>
  <c r="CZ142" i="5"/>
  <c r="DD141" i="5"/>
  <c r="DB141" i="5"/>
  <c r="DA141" i="5"/>
  <c r="CZ141" i="5"/>
  <c r="DD140" i="5"/>
  <c r="DB140" i="5"/>
  <c r="DA140" i="5"/>
  <c r="CZ140" i="5"/>
  <c r="DD139" i="5"/>
  <c r="DB139" i="5"/>
  <c r="DA139" i="5"/>
  <c r="CZ139" i="5"/>
  <c r="DD138" i="5"/>
  <c r="DB138" i="5"/>
  <c r="DA138" i="5"/>
  <c r="CZ138" i="5"/>
  <c r="DD137" i="5"/>
  <c r="DB137" i="5"/>
  <c r="DA137" i="5"/>
  <c r="CZ137" i="5"/>
  <c r="DD136" i="5"/>
  <c r="DB136" i="5"/>
  <c r="DA136" i="5"/>
  <c r="CZ136" i="5"/>
  <c r="DD135" i="5"/>
  <c r="DB135" i="5"/>
  <c r="DA135" i="5"/>
  <c r="CZ135" i="5"/>
  <c r="DD134" i="5"/>
  <c r="DB134" i="5"/>
  <c r="DA134" i="5"/>
  <c r="CZ134" i="5"/>
  <c r="DD133" i="5"/>
  <c r="DB133" i="5"/>
  <c r="DA133" i="5"/>
  <c r="CZ133" i="5"/>
  <c r="DD132" i="5"/>
  <c r="DB132" i="5"/>
  <c r="DA132" i="5"/>
  <c r="CZ132" i="5"/>
  <c r="DD131" i="5"/>
  <c r="DB131" i="5"/>
  <c r="DA131" i="5"/>
  <c r="CZ131" i="5"/>
  <c r="DD130" i="5"/>
  <c r="DB130" i="5"/>
  <c r="DA130" i="5"/>
  <c r="CZ130" i="5"/>
  <c r="DD129" i="5"/>
  <c r="DB129" i="5"/>
  <c r="DA129" i="5"/>
  <c r="CZ129" i="5"/>
  <c r="DD128" i="5"/>
  <c r="DB128" i="5"/>
  <c r="DA128" i="5"/>
  <c r="CZ128" i="5"/>
  <c r="DD127" i="5"/>
  <c r="DB127" i="5"/>
  <c r="DB266" i="5" s="1"/>
  <c r="DA127" i="5"/>
  <c r="DA266" i="5" s="1"/>
  <c r="CZ127" i="5"/>
  <c r="CZ266" i="5" s="1"/>
  <c r="DD126" i="5"/>
  <c r="DB126" i="5"/>
  <c r="DA126" i="5"/>
  <c r="CZ126" i="5"/>
  <c r="DD125" i="5"/>
  <c r="DB125" i="5"/>
  <c r="DA125" i="5"/>
  <c r="CZ125" i="5"/>
  <c r="DD124" i="5"/>
  <c r="DB124" i="5"/>
  <c r="DA124" i="5"/>
  <c r="CZ124" i="5"/>
  <c r="DD123" i="5"/>
  <c r="DB123" i="5"/>
  <c r="DA123" i="5"/>
  <c r="CZ123" i="5"/>
  <c r="DD122" i="5"/>
  <c r="DB122" i="5"/>
  <c r="DA122" i="5"/>
  <c r="CZ122" i="5"/>
  <c r="DD121" i="5"/>
  <c r="DB121" i="5"/>
  <c r="DA121" i="5"/>
  <c r="CZ121" i="5"/>
  <c r="DD120" i="5"/>
  <c r="DB120" i="5"/>
  <c r="DA120" i="5"/>
  <c r="CZ120" i="5"/>
  <c r="DD119" i="5"/>
  <c r="DB119" i="5"/>
  <c r="DA119" i="5"/>
  <c r="CZ119" i="5"/>
  <c r="DD118" i="5"/>
  <c r="DB118" i="5"/>
  <c r="DA118" i="5"/>
  <c r="CZ118" i="5"/>
  <c r="DD117" i="5"/>
  <c r="DB117" i="5"/>
  <c r="DA117" i="5"/>
  <c r="CZ117" i="5"/>
  <c r="DD116" i="5"/>
  <c r="DB116" i="5"/>
  <c r="DA116" i="5"/>
  <c r="CZ116" i="5"/>
  <c r="DD115" i="5"/>
  <c r="DB115" i="5"/>
  <c r="DA115" i="5"/>
  <c r="CZ115" i="5"/>
  <c r="DD114" i="5"/>
  <c r="DB114" i="5"/>
  <c r="DA114" i="5"/>
  <c r="CZ114" i="5"/>
  <c r="DD113" i="5"/>
  <c r="DB113" i="5"/>
  <c r="DB302" i="5" s="1"/>
  <c r="DA113" i="5"/>
  <c r="DA302" i="5" s="1"/>
  <c r="CZ113" i="5"/>
  <c r="DD112" i="5"/>
  <c r="DB112" i="5"/>
  <c r="DA112" i="5"/>
  <c r="CZ112" i="5"/>
  <c r="DD111" i="5"/>
  <c r="DB111" i="5"/>
  <c r="DA111" i="5"/>
  <c r="CZ111" i="5"/>
  <c r="DD110" i="5"/>
  <c r="DB110" i="5"/>
  <c r="DA110" i="5"/>
  <c r="CZ110" i="5"/>
  <c r="DD109" i="5"/>
  <c r="DB109" i="5"/>
  <c r="DA109" i="5"/>
  <c r="CZ109" i="5"/>
  <c r="DD108" i="5"/>
  <c r="DB108" i="5"/>
  <c r="DA108" i="5"/>
  <c r="CZ108" i="5"/>
  <c r="DD107" i="5"/>
  <c r="DB107" i="5"/>
  <c r="DA107" i="5"/>
  <c r="CZ107" i="5"/>
  <c r="DD106" i="5"/>
  <c r="DB106" i="5"/>
  <c r="DA106" i="5"/>
  <c r="CZ106" i="5"/>
  <c r="DD105" i="5"/>
  <c r="DB105" i="5"/>
  <c r="DA105" i="5"/>
  <c r="CZ105" i="5"/>
  <c r="DD104" i="5"/>
  <c r="DB104" i="5"/>
  <c r="DA104" i="5"/>
  <c r="CZ104" i="5"/>
  <c r="DD103" i="5"/>
  <c r="DB103" i="5"/>
  <c r="DA103" i="5"/>
  <c r="CZ103" i="5"/>
  <c r="DD102" i="5"/>
  <c r="DB102" i="5"/>
  <c r="DA102" i="5"/>
  <c r="CZ102" i="5"/>
  <c r="DD101" i="5"/>
  <c r="DB101" i="5"/>
  <c r="DA101" i="5"/>
  <c r="CZ101" i="5"/>
  <c r="DD100" i="5"/>
  <c r="DB100" i="5"/>
  <c r="DA100" i="5"/>
  <c r="CZ100" i="5"/>
  <c r="DD99" i="5"/>
  <c r="DB99" i="5"/>
  <c r="DA99" i="5"/>
  <c r="CZ99" i="5"/>
  <c r="DD98" i="5"/>
  <c r="DB98" i="5"/>
  <c r="DA98" i="5"/>
  <c r="CZ98" i="5"/>
  <c r="DD97" i="5"/>
  <c r="DB97" i="5"/>
  <c r="DB289" i="5" s="1"/>
  <c r="DA97" i="5"/>
  <c r="DA289" i="5" s="1"/>
  <c r="CZ97" i="5"/>
  <c r="CZ289" i="5" s="1"/>
  <c r="DD96" i="5"/>
  <c r="DB96" i="5"/>
  <c r="DA96" i="5"/>
  <c r="CZ96" i="5"/>
  <c r="DD95" i="5"/>
  <c r="DB95" i="5"/>
  <c r="DA95" i="5"/>
  <c r="CZ95" i="5"/>
  <c r="DD94" i="5"/>
  <c r="DB94" i="5"/>
  <c r="DA94" i="5"/>
  <c r="CZ94" i="5"/>
  <c r="DD93" i="5"/>
  <c r="DB93" i="5"/>
  <c r="DA93" i="5"/>
  <c r="CZ93" i="5"/>
  <c r="DD92" i="5"/>
  <c r="DB92" i="5"/>
  <c r="DA92" i="5"/>
  <c r="CZ92" i="5"/>
  <c r="DD91" i="5"/>
  <c r="DB91" i="5"/>
  <c r="DA91" i="5"/>
  <c r="CZ91" i="5"/>
  <c r="DD90" i="5"/>
  <c r="DB90" i="5"/>
  <c r="DA90" i="5"/>
  <c r="CZ90" i="5"/>
  <c r="DD89" i="5"/>
  <c r="DB89" i="5"/>
  <c r="DA89" i="5"/>
  <c r="CZ89" i="5"/>
  <c r="DD88" i="5"/>
  <c r="DB88" i="5"/>
  <c r="DA88" i="5"/>
  <c r="CZ88" i="5"/>
  <c r="DD87" i="5"/>
  <c r="DB87" i="5"/>
  <c r="DA87" i="5"/>
  <c r="CZ87" i="5"/>
  <c r="DD86" i="5"/>
  <c r="DB86" i="5"/>
  <c r="DA86" i="5"/>
  <c r="CZ86" i="5"/>
  <c r="DD85" i="5"/>
  <c r="DB85" i="5"/>
  <c r="DB298" i="5" s="1"/>
  <c r="DA85" i="5"/>
  <c r="CZ85" i="5"/>
  <c r="CZ298" i="5" s="1"/>
  <c r="DD84" i="5"/>
  <c r="DB84" i="5"/>
  <c r="DA84" i="5"/>
  <c r="CZ84" i="5"/>
  <c r="DD83" i="5"/>
  <c r="DB83" i="5"/>
  <c r="DA83" i="5"/>
  <c r="CZ83" i="5"/>
  <c r="DD82" i="5"/>
  <c r="DB82" i="5"/>
  <c r="DA82" i="5"/>
  <c r="CZ82" i="5"/>
  <c r="DD81" i="5"/>
  <c r="DB81" i="5"/>
  <c r="DA81" i="5"/>
  <c r="CZ81" i="5"/>
  <c r="DD80" i="5"/>
  <c r="DB80" i="5"/>
  <c r="DA80" i="5"/>
  <c r="CZ80" i="5"/>
  <c r="DD79" i="5"/>
  <c r="DB79" i="5"/>
  <c r="DA79" i="5"/>
  <c r="DA278" i="5" s="1"/>
  <c r="CZ79" i="5"/>
  <c r="CZ278" i="5" s="1"/>
  <c r="DD78" i="5"/>
  <c r="DD229" i="5" s="1"/>
  <c r="DB78" i="5"/>
  <c r="DB229" i="5" s="1"/>
  <c r="DA78" i="5"/>
  <c r="DA229" i="5" s="1"/>
  <c r="CZ78" i="5"/>
  <c r="CZ229" i="5" s="1"/>
  <c r="DD77" i="5"/>
  <c r="DB77" i="5"/>
  <c r="DA77" i="5"/>
  <c r="CZ77" i="5"/>
  <c r="DD76" i="5"/>
  <c r="DB76" i="5"/>
  <c r="DA76" i="5"/>
  <c r="CZ76" i="5"/>
  <c r="DD75" i="5"/>
  <c r="DB75" i="5"/>
  <c r="DA75" i="5"/>
  <c r="CZ75" i="5"/>
  <c r="DD74" i="5"/>
  <c r="DB74" i="5"/>
  <c r="DA74" i="5"/>
  <c r="CZ74" i="5"/>
  <c r="DD73" i="5"/>
  <c r="DB73" i="5"/>
  <c r="DA73" i="5"/>
  <c r="CZ73" i="5"/>
  <c r="DD72" i="5"/>
  <c r="DB72" i="5"/>
  <c r="DA72" i="5"/>
  <c r="CZ72" i="5"/>
  <c r="DD71" i="5"/>
  <c r="DB71" i="5"/>
  <c r="DA71" i="5"/>
  <c r="CZ71" i="5"/>
  <c r="DD70" i="5"/>
  <c r="DB70" i="5"/>
  <c r="DA70" i="5"/>
  <c r="CZ70" i="5"/>
  <c r="DD69" i="5"/>
  <c r="DB69" i="5"/>
  <c r="DB225" i="5" s="1"/>
  <c r="DA69" i="5"/>
  <c r="DA225" i="5" s="1"/>
  <c r="CZ69" i="5"/>
  <c r="DD68" i="5"/>
  <c r="DB68" i="5"/>
  <c r="DB252" i="5" s="1"/>
  <c r="DA68" i="5"/>
  <c r="CZ68" i="5"/>
  <c r="CZ252" i="5" s="1"/>
  <c r="DD67" i="5"/>
  <c r="DB67" i="5"/>
  <c r="DA67" i="5"/>
  <c r="CZ67" i="5"/>
  <c r="DD66" i="5"/>
  <c r="DB66" i="5"/>
  <c r="DB230" i="5" s="1"/>
  <c r="DA66" i="5"/>
  <c r="CZ66" i="5"/>
  <c r="CZ230" i="5" s="1"/>
  <c r="DD65" i="5"/>
  <c r="DB65" i="5"/>
  <c r="DA65" i="5"/>
  <c r="CZ65" i="5"/>
  <c r="DD64" i="5"/>
  <c r="DB64" i="5"/>
  <c r="DA64" i="5"/>
  <c r="CZ64" i="5"/>
  <c r="DD63" i="5"/>
  <c r="DB63" i="5"/>
  <c r="DA63" i="5"/>
  <c r="CZ63" i="5"/>
  <c r="DD62" i="5"/>
  <c r="DB62" i="5"/>
  <c r="DA62" i="5"/>
  <c r="CZ62" i="5"/>
  <c r="DD61" i="5"/>
  <c r="DB61" i="5"/>
  <c r="DA61" i="5"/>
  <c r="CZ61" i="5"/>
  <c r="DD60" i="5"/>
  <c r="DB60" i="5"/>
  <c r="DA60" i="5"/>
  <c r="CZ60" i="5"/>
  <c r="DD59" i="5"/>
  <c r="DB59" i="5"/>
  <c r="DA59" i="5"/>
  <c r="CZ59" i="5"/>
  <c r="DD58" i="5"/>
  <c r="DB58" i="5"/>
  <c r="DA58" i="5"/>
  <c r="CZ58" i="5"/>
  <c r="DD57" i="5"/>
  <c r="DB57" i="5"/>
  <c r="DA57" i="5"/>
  <c r="CZ57" i="5"/>
  <c r="DD56" i="5"/>
  <c r="DB56" i="5"/>
  <c r="DA56" i="5"/>
  <c r="CZ56" i="5"/>
  <c r="DD55" i="5"/>
  <c r="DB55" i="5"/>
  <c r="DA55" i="5"/>
  <c r="CZ55" i="5"/>
  <c r="DD54" i="5"/>
  <c r="DD224" i="5" s="1"/>
  <c r="DB54" i="5"/>
  <c r="DA54" i="5"/>
  <c r="CZ54" i="5"/>
  <c r="DD53" i="5"/>
  <c r="DB53" i="5"/>
  <c r="DA53" i="5"/>
  <c r="CZ53" i="5"/>
  <c r="DD52" i="5"/>
  <c r="DB52" i="5"/>
  <c r="DA52" i="5"/>
  <c r="CZ52" i="5"/>
  <c r="DD51" i="5"/>
  <c r="DD227" i="5" s="1"/>
  <c r="DB51" i="5"/>
  <c r="DB227" i="5" s="1"/>
  <c r="DA51" i="5"/>
  <c r="DA227" i="5" s="1"/>
  <c r="CZ51" i="5"/>
  <c r="CZ227" i="5" s="1"/>
  <c r="DD50" i="5"/>
  <c r="DB50" i="5"/>
  <c r="DA50" i="5"/>
  <c r="CZ50" i="5"/>
  <c r="CZ254" i="5" s="1"/>
  <c r="DD49" i="5"/>
  <c r="DB49" i="5"/>
  <c r="DA49" i="5"/>
  <c r="CZ49" i="5"/>
  <c r="DD48" i="5"/>
  <c r="DD277" i="5" s="1"/>
  <c r="DB48" i="5"/>
  <c r="DA48" i="5"/>
  <c r="DA277" i="5" s="1"/>
  <c r="CZ48" i="5"/>
  <c r="DD47" i="5"/>
  <c r="DB47" i="5"/>
  <c r="DB228" i="5" s="1"/>
  <c r="DA47" i="5"/>
  <c r="DA228" i="5" s="1"/>
  <c r="CZ47" i="5"/>
  <c r="CZ228" i="5" s="1"/>
  <c r="DD46" i="5"/>
  <c r="DB46" i="5"/>
  <c r="DA46" i="5"/>
  <c r="CZ46" i="5"/>
  <c r="CZ255" i="5" s="1"/>
  <c r="DD45" i="5"/>
  <c r="DB45" i="5"/>
  <c r="DA45" i="5"/>
  <c r="CZ45" i="5"/>
  <c r="DD44" i="5"/>
  <c r="DB44" i="5"/>
  <c r="DA44" i="5"/>
  <c r="CZ44" i="5"/>
  <c r="DD43" i="5"/>
  <c r="DB43" i="5"/>
  <c r="DA43" i="5"/>
  <c r="CZ43" i="5"/>
  <c r="DD42" i="5"/>
  <c r="DB42" i="5"/>
  <c r="DA42" i="5"/>
  <c r="CZ42" i="5"/>
  <c r="DD41" i="5"/>
  <c r="DB41" i="5"/>
  <c r="DB272" i="5" s="1"/>
  <c r="DA41" i="5"/>
  <c r="DA272" i="5" s="1"/>
  <c r="CZ41" i="5"/>
  <c r="DD40" i="5"/>
  <c r="DB40" i="5"/>
  <c r="DA40" i="5"/>
  <c r="CZ40" i="5"/>
  <c r="CZ223" i="5" s="1"/>
  <c r="DD39" i="5"/>
  <c r="DB39" i="5"/>
  <c r="DA39" i="5"/>
  <c r="CZ39" i="5"/>
  <c r="DD38" i="5"/>
  <c r="DB38" i="5"/>
  <c r="DA38" i="5"/>
  <c r="CZ38" i="5"/>
  <c r="DD37" i="5"/>
  <c r="DD267" i="5" s="1"/>
  <c r="DB37" i="5"/>
  <c r="DB267" i="5" s="1"/>
  <c r="DA37" i="5"/>
  <c r="DA267" i="5" s="1"/>
  <c r="CZ37" i="5"/>
  <c r="CZ267" i="5" s="1"/>
  <c r="DD36" i="5"/>
  <c r="DB36" i="5"/>
  <c r="DA36" i="5"/>
  <c r="CZ36" i="5"/>
  <c r="DD35" i="5"/>
  <c r="DB35" i="5"/>
  <c r="DA35" i="5"/>
  <c r="CZ35" i="5"/>
  <c r="DD34" i="5"/>
  <c r="DB34" i="5"/>
  <c r="DA34" i="5"/>
  <c r="CZ34" i="5"/>
  <c r="DD33" i="5"/>
  <c r="DB33" i="5"/>
  <c r="DA33" i="5"/>
  <c r="CZ33" i="5"/>
  <c r="DD32" i="5"/>
  <c r="DB32" i="5"/>
  <c r="DA32" i="5"/>
  <c r="CZ32" i="5"/>
  <c r="DD31" i="5"/>
  <c r="DB31" i="5"/>
  <c r="DA31" i="5"/>
  <c r="CZ31" i="5"/>
  <c r="DD30" i="5"/>
  <c r="DB30" i="5"/>
  <c r="DA30" i="5"/>
  <c r="CZ30" i="5"/>
  <c r="CZ226" i="5" s="1"/>
  <c r="DD29" i="5"/>
  <c r="DB29" i="5"/>
  <c r="DA29" i="5"/>
  <c r="CZ29" i="5"/>
  <c r="DD28" i="5"/>
  <c r="DB28" i="5"/>
  <c r="DA28" i="5"/>
  <c r="CZ28" i="5"/>
  <c r="DD27" i="5"/>
  <c r="DD219" i="5" s="1"/>
  <c r="DB27" i="5"/>
  <c r="DA27" i="5"/>
  <c r="CZ27" i="5"/>
  <c r="DD26" i="5"/>
  <c r="DB26" i="5"/>
  <c r="DA26" i="5"/>
  <c r="CZ26" i="5"/>
  <c r="DD25" i="5"/>
  <c r="DB25" i="5"/>
  <c r="DA25" i="5"/>
  <c r="CZ25" i="5"/>
  <c r="DD24" i="5"/>
  <c r="DB24" i="5"/>
  <c r="DA24" i="5"/>
  <c r="CZ24" i="5"/>
  <c r="DD23" i="5"/>
  <c r="DB23" i="5"/>
  <c r="DA23" i="5"/>
  <c r="CZ23" i="5"/>
  <c r="DD22" i="5"/>
  <c r="DB22" i="5"/>
  <c r="DA22" i="5"/>
  <c r="CZ22" i="5"/>
  <c r="DD21" i="5"/>
  <c r="DB21" i="5"/>
  <c r="DA21" i="5"/>
  <c r="CZ21" i="5"/>
  <c r="DD20" i="5"/>
  <c r="DB20" i="5"/>
  <c r="DA20" i="5"/>
  <c r="CZ20" i="5"/>
  <c r="DD19" i="5"/>
  <c r="DB19" i="5"/>
  <c r="DA19" i="5"/>
  <c r="CZ19" i="5"/>
  <c r="CZ220" i="5" s="1"/>
  <c r="DD18" i="5"/>
  <c r="DD247" i="5" s="1"/>
  <c r="DB18" i="5"/>
  <c r="DB247" i="5" s="1"/>
  <c r="DA18" i="5"/>
  <c r="CZ18" i="5"/>
  <c r="DD17" i="5"/>
  <c r="DB17" i="5"/>
  <c r="DA17" i="5"/>
  <c r="CZ17" i="5"/>
  <c r="DD16" i="5"/>
  <c r="DB16" i="5"/>
  <c r="DA16" i="5"/>
  <c r="CZ16" i="5"/>
  <c r="DD15" i="5"/>
  <c r="DB15" i="5"/>
  <c r="DA15" i="5"/>
  <c r="CZ15" i="5"/>
  <c r="DD14" i="5"/>
  <c r="DB14" i="5"/>
  <c r="DA14" i="5"/>
  <c r="CZ14" i="5"/>
  <c r="DD13" i="5"/>
  <c r="DB13" i="5"/>
  <c r="DA13" i="5"/>
  <c r="CZ13" i="5"/>
  <c r="DD12" i="5"/>
  <c r="DB12" i="5"/>
  <c r="DB248" i="5" s="1"/>
  <c r="DA12" i="5"/>
  <c r="CZ12" i="5"/>
  <c r="DD11" i="5"/>
  <c r="DB11" i="5"/>
  <c r="DA11" i="5"/>
  <c r="CZ11" i="5"/>
  <c r="DD10" i="5"/>
  <c r="DB10" i="5"/>
  <c r="DA10" i="5"/>
  <c r="CZ10" i="5"/>
  <c r="DD9" i="5"/>
  <c r="DB9" i="5"/>
  <c r="DA9" i="5"/>
  <c r="CZ9" i="5"/>
  <c r="DD8" i="5"/>
  <c r="DB8" i="5"/>
  <c r="DA8" i="5"/>
  <c r="CZ8" i="5"/>
  <c r="DD7" i="5"/>
  <c r="DB7" i="5"/>
  <c r="DA7" i="5"/>
  <c r="CZ7" i="5"/>
  <c r="DD6" i="5"/>
  <c r="DB6" i="5"/>
  <c r="DA6" i="5"/>
  <c r="CZ6" i="5"/>
  <c r="DJ154" i="5"/>
  <c r="DH154" i="5"/>
  <c r="DG154" i="5"/>
  <c r="DF154" i="5"/>
  <c r="DJ153" i="5"/>
  <c r="DH153" i="5"/>
  <c r="DG153" i="5"/>
  <c r="DF153" i="5"/>
  <c r="DJ152" i="5"/>
  <c r="DH152" i="5"/>
  <c r="DG152" i="5"/>
  <c r="DF152" i="5"/>
  <c r="DJ151" i="5"/>
  <c r="DH151" i="5"/>
  <c r="DG151" i="5"/>
  <c r="DF151" i="5"/>
  <c r="DJ150" i="5"/>
  <c r="DH150" i="5"/>
  <c r="DG150" i="5"/>
  <c r="DF150" i="5"/>
  <c r="DJ149" i="5"/>
  <c r="DH149" i="5"/>
  <c r="DG149" i="5"/>
  <c r="DF149" i="5"/>
  <c r="DJ148" i="5"/>
  <c r="DH148" i="5"/>
  <c r="DG148" i="5"/>
  <c r="DG268" i="5" s="1"/>
  <c r="DF148" i="5"/>
  <c r="DJ147" i="5"/>
  <c r="DH147" i="5"/>
  <c r="DG147" i="5"/>
  <c r="DF147" i="5"/>
  <c r="DJ146" i="5"/>
  <c r="DH146" i="5"/>
  <c r="DH291" i="5" s="1"/>
  <c r="DG146" i="5"/>
  <c r="DG291" i="5" s="1"/>
  <c r="DF146" i="5"/>
  <c r="DJ145" i="5"/>
  <c r="DH145" i="5"/>
  <c r="DG145" i="5"/>
  <c r="DF145" i="5"/>
  <c r="DJ144" i="5"/>
  <c r="DH144" i="5"/>
  <c r="DG144" i="5"/>
  <c r="DF144" i="5"/>
  <c r="DJ143" i="5"/>
  <c r="DH143" i="5"/>
  <c r="DG143" i="5"/>
  <c r="DF143" i="5"/>
  <c r="DJ142" i="5"/>
  <c r="DH142" i="5"/>
  <c r="DG142" i="5"/>
  <c r="DF142" i="5"/>
  <c r="DJ141" i="5"/>
  <c r="DH141" i="5"/>
  <c r="DG141" i="5"/>
  <c r="DF141" i="5"/>
  <c r="DJ140" i="5"/>
  <c r="DH140" i="5"/>
  <c r="DG140" i="5"/>
  <c r="DF140" i="5"/>
  <c r="DJ139" i="5"/>
  <c r="DH139" i="5"/>
  <c r="DG139" i="5"/>
  <c r="DF139" i="5"/>
  <c r="DJ138" i="5"/>
  <c r="DH138" i="5"/>
  <c r="DG138" i="5"/>
  <c r="DF138" i="5"/>
  <c r="DJ137" i="5"/>
  <c r="DH137" i="5"/>
  <c r="DG137" i="5"/>
  <c r="DF137" i="5"/>
  <c r="DJ136" i="5"/>
  <c r="DH136" i="5"/>
  <c r="DG136" i="5"/>
  <c r="DF136" i="5"/>
  <c r="DJ135" i="5"/>
  <c r="DH135" i="5"/>
  <c r="DG135" i="5"/>
  <c r="DF135" i="5"/>
  <c r="DJ134" i="5"/>
  <c r="DH134" i="5"/>
  <c r="DG134" i="5"/>
  <c r="DF134" i="5"/>
  <c r="DJ133" i="5"/>
  <c r="DH133" i="5"/>
  <c r="DG133" i="5"/>
  <c r="DF133" i="5"/>
  <c r="DJ132" i="5"/>
  <c r="DH132" i="5"/>
  <c r="DG132" i="5"/>
  <c r="DF132" i="5"/>
  <c r="DJ131" i="5"/>
  <c r="DH131" i="5"/>
  <c r="DG131" i="5"/>
  <c r="DF131" i="5"/>
  <c r="DJ130" i="5"/>
  <c r="DH130" i="5"/>
  <c r="DG130" i="5"/>
  <c r="DF130" i="5"/>
  <c r="DJ129" i="5"/>
  <c r="DH129" i="5"/>
  <c r="DG129" i="5"/>
  <c r="DF129" i="5"/>
  <c r="DJ128" i="5"/>
  <c r="DH128" i="5"/>
  <c r="DG128" i="5"/>
  <c r="DF128" i="5"/>
  <c r="DJ127" i="5"/>
  <c r="DH127" i="5"/>
  <c r="DG127" i="5"/>
  <c r="DF127" i="5"/>
  <c r="DF266" i="5" s="1"/>
  <c r="DJ126" i="5"/>
  <c r="DH126" i="5"/>
  <c r="DG126" i="5"/>
  <c r="DF126" i="5"/>
  <c r="DJ125" i="5"/>
  <c r="DH125" i="5"/>
  <c r="DG125" i="5"/>
  <c r="DF125" i="5"/>
  <c r="DJ124" i="5"/>
  <c r="DH124" i="5"/>
  <c r="DG124" i="5"/>
  <c r="DF124" i="5"/>
  <c r="DJ123" i="5"/>
  <c r="DH123" i="5"/>
  <c r="DG123" i="5"/>
  <c r="DF123" i="5"/>
  <c r="DJ122" i="5"/>
  <c r="DH122" i="5"/>
  <c r="DG122" i="5"/>
  <c r="DF122" i="5"/>
  <c r="DJ121" i="5"/>
  <c r="DH121" i="5"/>
  <c r="DG121" i="5"/>
  <c r="DF121" i="5"/>
  <c r="DJ120" i="5"/>
  <c r="DH120" i="5"/>
  <c r="DG120" i="5"/>
  <c r="DF120" i="5"/>
  <c r="DJ119" i="5"/>
  <c r="DH119" i="5"/>
  <c r="DG119" i="5"/>
  <c r="DF119" i="5"/>
  <c r="DJ118" i="5"/>
  <c r="DH118" i="5"/>
  <c r="DG118" i="5"/>
  <c r="DF118" i="5"/>
  <c r="DJ117" i="5"/>
  <c r="DH117" i="5"/>
  <c r="DG117" i="5"/>
  <c r="DF117" i="5"/>
  <c r="DJ116" i="5"/>
  <c r="DH116" i="5"/>
  <c r="DG116" i="5"/>
  <c r="DF116" i="5"/>
  <c r="DJ115" i="5"/>
  <c r="DH115" i="5"/>
  <c r="DG115" i="5"/>
  <c r="DF115" i="5"/>
  <c r="DJ114" i="5"/>
  <c r="DH114" i="5"/>
  <c r="DG114" i="5"/>
  <c r="DF114" i="5"/>
  <c r="DJ113" i="5"/>
  <c r="DH113" i="5"/>
  <c r="DH302" i="5" s="1"/>
  <c r="DG113" i="5"/>
  <c r="DG302" i="5" s="1"/>
  <c r="DF113" i="5"/>
  <c r="DF302" i="5" s="1"/>
  <c r="DJ112" i="5"/>
  <c r="DH112" i="5"/>
  <c r="DG112" i="5"/>
  <c r="DF112" i="5"/>
  <c r="DJ111" i="5"/>
  <c r="DH111" i="5"/>
  <c r="DG111" i="5"/>
  <c r="DF111" i="5"/>
  <c r="DJ110" i="5"/>
  <c r="DH110" i="5"/>
  <c r="DG110" i="5"/>
  <c r="DF110" i="5"/>
  <c r="DJ109" i="5"/>
  <c r="DH109" i="5"/>
  <c r="DG109" i="5"/>
  <c r="DF109" i="5"/>
  <c r="DJ108" i="5"/>
  <c r="DH108" i="5"/>
  <c r="DG108" i="5"/>
  <c r="DF108" i="5"/>
  <c r="DJ107" i="5"/>
  <c r="DH107" i="5"/>
  <c r="DG107" i="5"/>
  <c r="DF107" i="5"/>
  <c r="DJ106" i="5"/>
  <c r="DH106" i="5"/>
  <c r="DG106" i="5"/>
  <c r="DF106" i="5"/>
  <c r="DJ105" i="5"/>
  <c r="DH105" i="5"/>
  <c r="DG105" i="5"/>
  <c r="DF105" i="5"/>
  <c r="DJ104" i="5"/>
  <c r="DH104" i="5"/>
  <c r="DG104" i="5"/>
  <c r="DF104" i="5"/>
  <c r="DJ103" i="5"/>
  <c r="DH103" i="5"/>
  <c r="DG103" i="5"/>
  <c r="DF103" i="5"/>
  <c r="DJ102" i="5"/>
  <c r="DH102" i="5"/>
  <c r="DG102" i="5"/>
  <c r="DF102" i="5"/>
  <c r="DJ101" i="5"/>
  <c r="DH101" i="5"/>
  <c r="DG101" i="5"/>
  <c r="DF101" i="5"/>
  <c r="DJ100" i="5"/>
  <c r="DH100" i="5"/>
  <c r="DI100" i="5" s="1"/>
  <c r="DG100" i="5"/>
  <c r="DF100" i="5"/>
  <c r="DJ99" i="5"/>
  <c r="DH99" i="5"/>
  <c r="DG99" i="5"/>
  <c r="DF99" i="5"/>
  <c r="DJ98" i="5"/>
  <c r="DH98" i="5"/>
  <c r="DG98" i="5"/>
  <c r="DF98" i="5"/>
  <c r="DJ97" i="5"/>
  <c r="DH97" i="5"/>
  <c r="DG97" i="5"/>
  <c r="DF97" i="5"/>
  <c r="DF289" i="5" s="1"/>
  <c r="DJ96" i="5"/>
  <c r="DH96" i="5"/>
  <c r="DG96" i="5"/>
  <c r="DF96" i="5"/>
  <c r="DJ95" i="5"/>
  <c r="DH95" i="5"/>
  <c r="DG95" i="5"/>
  <c r="DF95" i="5"/>
  <c r="DJ94" i="5"/>
  <c r="DH94" i="5"/>
  <c r="DI94" i="5" s="1"/>
  <c r="DG94" i="5"/>
  <c r="DF94" i="5"/>
  <c r="DJ93" i="5"/>
  <c r="DH93" i="5"/>
  <c r="DG93" i="5"/>
  <c r="DF93" i="5"/>
  <c r="DJ92" i="5"/>
  <c r="DH92" i="5"/>
  <c r="DG92" i="5"/>
  <c r="DF92" i="5"/>
  <c r="DJ91" i="5"/>
  <c r="DH91" i="5"/>
  <c r="DG91" i="5"/>
  <c r="DF91" i="5"/>
  <c r="DJ90" i="5"/>
  <c r="DH90" i="5"/>
  <c r="DG90" i="5"/>
  <c r="DF90" i="5"/>
  <c r="DJ89" i="5"/>
  <c r="DH89" i="5"/>
  <c r="DG89" i="5"/>
  <c r="DF89" i="5"/>
  <c r="DJ88" i="5"/>
  <c r="DH88" i="5"/>
  <c r="DG88" i="5"/>
  <c r="DF88" i="5"/>
  <c r="DJ87" i="5"/>
  <c r="DH87" i="5"/>
  <c r="DG87" i="5"/>
  <c r="DF87" i="5"/>
  <c r="DJ86" i="5"/>
  <c r="DH86" i="5"/>
  <c r="DG86" i="5"/>
  <c r="DF86" i="5"/>
  <c r="DJ85" i="5"/>
  <c r="DH85" i="5"/>
  <c r="DG85" i="5"/>
  <c r="DG298" i="5" s="1"/>
  <c r="DF85" i="5"/>
  <c r="DJ84" i="5"/>
  <c r="DH84" i="5"/>
  <c r="DG84" i="5"/>
  <c r="DF84" i="5"/>
  <c r="DJ83" i="5"/>
  <c r="DH83" i="5"/>
  <c r="DG83" i="5"/>
  <c r="DF83" i="5"/>
  <c r="DJ82" i="5"/>
  <c r="DH82" i="5"/>
  <c r="DG82" i="5"/>
  <c r="DF82" i="5"/>
  <c r="DJ81" i="5"/>
  <c r="DH81" i="5"/>
  <c r="DG81" i="5"/>
  <c r="DF81" i="5"/>
  <c r="DJ80" i="5"/>
  <c r="DH80" i="5"/>
  <c r="DG80" i="5"/>
  <c r="DF80" i="5"/>
  <c r="DJ79" i="5"/>
  <c r="DH79" i="5"/>
  <c r="DG79" i="5"/>
  <c r="DI79" i="5" s="1"/>
  <c r="DF79" i="5"/>
  <c r="DF278" i="5" s="1"/>
  <c r="DJ78" i="5"/>
  <c r="DJ229" i="5" s="1"/>
  <c r="DH78" i="5"/>
  <c r="DG78" i="5"/>
  <c r="DG229" i="5" s="1"/>
  <c r="DF78" i="5"/>
  <c r="DF229" i="5" s="1"/>
  <c r="DJ77" i="5"/>
  <c r="DH77" i="5"/>
  <c r="DG77" i="5"/>
  <c r="DF77" i="5"/>
  <c r="DJ76" i="5"/>
  <c r="DH76" i="5"/>
  <c r="DG76" i="5"/>
  <c r="DF76" i="5"/>
  <c r="DJ75" i="5"/>
  <c r="DH75" i="5"/>
  <c r="DG75" i="5"/>
  <c r="DF75" i="5"/>
  <c r="DJ74" i="5"/>
  <c r="DH74" i="5"/>
  <c r="DG74" i="5"/>
  <c r="DF74" i="5"/>
  <c r="DJ73" i="5"/>
  <c r="DH73" i="5"/>
  <c r="DG73" i="5"/>
  <c r="DF73" i="5"/>
  <c r="DJ72" i="5"/>
  <c r="DH72" i="5"/>
  <c r="DG72" i="5"/>
  <c r="DF72" i="5"/>
  <c r="DJ71" i="5"/>
  <c r="DH71" i="5"/>
  <c r="DG71" i="5"/>
  <c r="DF71" i="5"/>
  <c r="DJ70" i="5"/>
  <c r="DH70" i="5"/>
  <c r="DG70" i="5"/>
  <c r="DF70" i="5"/>
  <c r="DJ69" i="5"/>
  <c r="DJ225" i="5" s="1"/>
  <c r="DH69" i="5"/>
  <c r="DG69" i="5"/>
  <c r="DG225" i="5" s="1"/>
  <c r="DF69" i="5"/>
  <c r="DF225" i="5" s="1"/>
  <c r="DJ68" i="5"/>
  <c r="DH68" i="5"/>
  <c r="DG68" i="5"/>
  <c r="DF68" i="5"/>
  <c r="DJ67" i="5"/>
  <c r="DH67" i="5"/>
  <c r="DG67" i="5"/>
  <c r="DF67" i="5"/>
  <c r="DJ66" i="5"/>
  <c r="DH66" i="5"/>
  <c r="DG66" i="5"/>
  <c r="DF66" i="5"/>
  <c r="DJ65" i="5"/>
  <c r="DH65" i="5"/>
  <c r="DG65" i="5"/>
  <c r="DF65" i="5"/>
  <c r="DJ64" i="5"/>
  <c r="DH64" i="5"/>
  <c r="DG64" i="5"/>
  <c r="DF64" i="5"/>
  <c r="DJ63" i="5"/>
  <c r="DH63" i="5"/>
  <c r="DG63" i="5"/>
  <c r="DF63" i="5"/>
  <c r="DJ62" i="5"/>
  <c r="DH62" i="5"/>
  <c r="DG62" i="5"/>
  <c r="DF62" i="5"/>
  <c r="DJ61" i="5"/>
  <c r="DH61" i="5"/>
  <c r="DG61" i="5"/>
  <c r="DF61" i="5"/>
  <c r="DJ60" i="5"/>
  <c r="DH60" i="5"/>
  <c r="DG60" i="5"/>
  <c r="DF60" i="5"/>
  <c r="DJ59" i="5"/>
  <c r="DH59" i="5"/>
  <c r="DG59" i="5"/>
  <c r="DF59" i="5"/>
  <c r="DJ58" i="5"/>
  <c r="DH58" i="5"/>
  <c r="DG58" i="5"/>
  <c r="DF58" i="5"/>
  <c r="DJ57" i="5"/>
  <c r="DH57" i="5"/>
  <c r="DG57" i="5"/>
  <c r="DF57" i="5"/>
  <c r="DJ56" i="5"/>
  <c r="DH56" i="5"/>
  <c r="DG56" i="5"/>
  <c r="DF56" i="5"/>
  <c r="DJ55" i="5"/>
  <c r="DH55" i="5"/>
  <c r="DG55" i="5"/>
  <c r="DF55" i="5"/>
  <c r="DJ54" i="5"/>
  <c r="DH54" i="5"/>
  <c r="DG54" i="5"/>
  <c r="DF54" i="5"/>
  <c r="DJ53" i="5"/>
  <c r="DH53" i="5"/>
  <c r="DG53" i="5"/>
  <c r="DF53" i="5"/>
  <c r="DJ52" i="5"/>
  <c r="DH52" i="5"/>
  <c r="DG52" i="5"/>
  <c r="DF52" i="5"/>
  <c r="DJ51" i="5"/>
  <c r="DH51" i="5"/>
  <c r="DG51" i="5"/>
  <c r="DG227" i="5" s="1"/>
  <c r="DF51" i="5"/>
  <c r="DJ50" i="5"/>
  <c r="DJ254" i="5" s="1"/>
  <c r="DH50" i="5"/>
  <c r="DG50" i="5"/>
  <c r="DF50" i="5"/>
  <c r="DJ49" i="5"/>
  <c r="DH49" i="5"/>
  <c r="DG49" i="5"/>
  <c r="DF49" i="5"/>
  <c r="DJ48" i="5"/>
  <c r="DJ277" i="5" s="1"/>
  <c r="DH48" i="5"/>
  <c r="DH277" i="5" s="1"/>
  <c r="DG48" i="5"/>
  <c r="DG277" i="5" s="1"/>
  <c r="DF48" i="5"/>
  <c r="DF277" i="5" s="1"/>
  <c r="DJ47" i="5"/>
  <c r="DH47" i="5"/>
  <c r="DH228" i="5" s="1"/>
  <c r="DG47" i="5"/>
  <c r="DG228" i="5" s="1"/>
  <c r="DF47" i="5"/>
  <c r="DF228" i="5" s="1"/>
  <c r="DJ46" i="5"/>
  <c r="DJ255" i="5" s="1"/>
  <c r="DH46" i="5"/>
  <c r="DH255" i="5" s="1"/>
  <c r="DG46" i="5"/>
  <c r="DF46" i="5"/>
  <c r="DJ45" i="5"/>
  <c r="DH45" i="5"/>
  <c r="DG45" i="5"/>
  <c r="DF45" i="5"/>
  <c r="DJ44" i="5"/>
  <c r="DH44" i="5"/>
  <c r="DG44" i="5"/>
  <c r="DF44" i="5"/>
  <c r="DJ43" i="5"/>
  <c r="DH43" i="5"/>
  <c r="DG43" i="5"/>
  <c r="DF43" i="5"/>
  <c r="DJ42" i="5"/>
  <c r="DH42" i="5"/>
  <c r="DG42" i="5"/>
  <c r="DF42" i="5"/>
  <c r="DJ41" i="5"/>
  <c r="DJ272" i="5" s="1"/>
  <c r="DH41" i="5"/>
  <c r="DG41" i="5"/>
  <c r="DG272" i="5" s="1"/>
  <c r="DF41" i="5"/>
  <c r="DJ40" i="5"/>
  <c r="DH40" i="5"/>
  <c r="DG40" i="5"/>
  <c r="DF40" i="5"/>
  <c r="DJ39" i="5"/>
  <c r="DH39" i="5"/>
  <c r="DG39" i="5"/>
  <c r="DF39" i="5"/>
  <c r="DJ38" i="5"/>
  <c r="DH38" i="5"/>
  <c r="DG38" i="5"/>
  <c r="DF38" i="5"/>
  <c r="DJ37" i="5"/>
  <c r="DH37" i="5"/>
  <c r="DG37" i="5"/>
  <c r="DF37" i="5"/>
  <c r="DJ36" i="5"/>
  <c r="DJ218" i="5" s="1"/>
  <c r="DH36" i="5"/>
  <c r="DG36" i="5"/>
  <c r="DF36" i="5"/>
  <c r="DJ35" i="5"/>
  <c r="DH35" i="5"/>
  <c r="DG35" i="5"/>
  <c r="DF35" i="5"/>
  <c r="DJ34" i="5"/>
  <c r="DH34" i="5"/>
  <c r="DG34" i="5"/>
  <c r="DF34" i="5"/>
  <c r="DJ33" i="5"/>
  <c r="DH33" i="5"/>
  <c r="DG33" i="5"/>
  <c r="DF33" i="5"/>
  <c r="DJ32" i="5"/>
  <c r="DH32" i="5"/>
  <c r="DG32" i="5"/>
  <c r="DF32" i="5"/>
  <c r="DJ31" i="5"/>
  <c r="DH31" i="5"/>
  <c r="DG31" i="5"/>
  <c r="DF31" i="5"/>
  <c r="DJ30" i="5"/>
  <c r="DH30" i="5"/>
  <c r="DG30" i="5"/>
  <c r="DF30" i="5"/>
  <c r="DJ29" i="5"/>
  <c r="DH29" i="5"/>
  <c r="DG29" i="5"/>
  <c r="DF29" i="5"/>
  <c r="DJ28" i="5"/>
  <c r="DH28" i="5"/>
  <c r="DG28" i="5"/>
  <c r="DF28" i="5"/>
  <c r="DJ27" i="5"/>
  <c r="DH27" i="5"/>
  <c r="DG27" i="5"/>
  <c r="DF27" i="5"/>
  <c r="DJ26" i="5"/>
  <c r="DH26" i="5"/>
  <c r="DH246" i="5" s="1"/>
  <c r="DG26" i="5"/>
  <c r="DF26" i="5"/>
  <c r="DJ25" i="5"/>
  <c r="DH25" i="5"/>
  <c r="DG25" i="5"/>
  <c r="DF25" i="5"/>
  <c r="DJ24" i="5"/>
  <c r="DH24" i="5"/>
  <c r="DG24" i="5"/>
  <c r="DF24" i="5"/>
  <c r="DJ23" i="5"/>
  <c r="DH23" i="5"/>
  <c r="DG23" i="5"/>
  <c r="DF23" i="5"/>
  <c r="DJ22" i="5"/>
  <c r="DH22" i="5"/>
  <c r="DG22" i="5"/>
  <c r="DF22" i="5"/>
  <c r="DJ21" i="5"/>
  <c r="DH21" i="5"/>
  <c r="DG21" i="5"/>
  <c r="DF21" i="5"/>
  <c r="DJ20" i="5"/>
  <c r="DH20" i="5"/>
  <c r="DG20" i="5"/>
  <c r="DF20" i="5"/>
  <c r="DJ19" i="5"/>
  <c r="DH19" i="5"/>
  <c r="DG19" i="5"/>
  <c r="DF19" i="5"/>
  <c r="DJ18" i="5"/>
  <c r="DH18" i="5"/>
  <c r="DG18" i="5"/>
  <c r="DF18" i="5"/>
  <c r="DJ17" i="5"/>
  <c r="DH17" i="5"/>
  <c r="DG17" i="5"/>
  <c r="DF17" i="5"/>
  <c r="DJ16" i="5"/>
  <c r="DH16" i="5"/>
  <c r="DG16" i="5"/>
  <c r="DF16" i="5"/>
  <c r="DJ15" i="5"/>
  <c r="DH15" i="5"/>
  <c r="DG15" i="5"/>
  <c r="DF15" i="5"/>
  <c r="DJ14" i="5"/>
  <c r="DH14" i="5"/>
  <c r="DG14" i="5"/>
  <c r="DF14" i="5"/>
  <c r="DJ13" i="5"/>
  <c r="DH13" i="5"/>
  <c r="DG13" i="5"/>
  <c r="DF13" i="5"/>
  <c r="DJ12" i="5"/>
  <c r="DJ248" i="5" s="1"/>
  <c r="DH12" i="5"/>
  <c r="DG12" i="5"/>
  <c r="DF12" i="5"/>
  <c r="DF248" i="5" s="1"/>
  <c r="DJ11" i="5"/>
  <c r="DH11" i="5"/>
  <c r="DG11" i="5"/>
  <c r="DF11" i="5"/>
  <c r="DJ10" i="5"/>
  <c r="DH10" i="5"/>
  <c r="DG10" i="5"/>
  <c r="DF10" i="5"/>
  <c r="DJ9" i="5"/>
  <c r="DH9" i="5"/>
  <c r="DG9" i="5"/>
  <c r="DF9" i="5"/>
  <c r="DJ8" i="5"/>
  <c r="DH8" i="5"/>
  <c r="DG8" i="5"/>
  <c r="DF8" i="5"/>
  <c r="DJ7" i="5"/>
  <c r="DH7" i="5"/>
  <c r="DG7" i="5"/>
  <c r="DF7" i="5"/>
  <c r="DJ6" i="5"/>
  <c r="DH6" i="5"/>
  <c r="DG6" i="5"/>
  <c r="DF6" i="5"/>
  <c r="DP154" i="5"/>
  <c r="DN154" i="5"/>
  <c r="DM154" i="5"/>
  <c r="DL154" i="5"/>
  <c r="DP153" i="5"/>
  <c r="DN153" i="5"/>
  <c r="DM153" i="5"/>
  <c r="DL153" i="5"/>
  <c r="DP152" i="5"/>
  <c r="DN152" i="5"/>
  <c r="DM152" i="5"/>
  <c r="DL152" i="5"/>
  <c r="DP151" i="5"/>
  <c r="DN151" i="5"/>
  <c r="DM151" i="5"/>
  <c r="DL151" i="5"/>
  <c r="DP150" i="5"/>
  <c r="DN150" i="5"/>
  <c r="DM150" i="5"/>
  <c r="DL150" i="5"/>
  <c r="DP149" i="5"/>
  <c r="DN149" i="5"/>
  <c r="DM149" i="5"/>
  <c r="DL149" i="5"/>
  <c r="DP148" i="5"/>
  <c r="DN148" i="5"/>
  <c r="DM148" i="5"/>
  <c r="DM268" i="5" s="1"/>
  <c r="DL148" i="5"/>
  <c r="DP147" i="5"/>
  <c r="DN147" i="5"/>
  <c r="DM147" i="5"/>
  <c r="DL147" i="5"/>
  <c r="DP146" i="5"/>
  <c r="DN146" i="5"/>
  <c r="DM146" i="5"/>
  <c r="DL146" i="5"/>
  <c r="DL291" i="5" s="1"/>
  <c r="DP145" i="5"/>
  <c r="DN145" i="5"/>
  <c r="DM145" i="5"/>
  <c r="DL145" i="5"/>
  <c r="DP144" i="5"/>
  <c r="DN144" i="5"/>
  <c r="DM144" i="5"/>
  <c r="DL144" i="5"/>
  <c r="DP143" i="5"/>
  <c r="DN143" i="5"/>
  <c r="DM143" i="5"/>
  <c r="DL143" i="5"/>
  <c r="DP142" i="5"/>
  <c r="DN142" i="5"/>
  <c r="DM142" i="5"/>
  <c r="DL142" i="5"/>
  <c r="DP141" i="5"/>
  <c r="DN141" i="5"/>
  <c r="DM141" i="5"/>
  <c r="DL141" i="5"/>
  <c r="DP140" i="5"/>
  <c r="DN140" i="5"/>
  <c r="DM140" i="5"/>
  <c r="DL140" i="5"/>
  <c r="DP139" i="5"/>
  <c r="DN139" i="5"/>
  <c r="DM139" i="5"/>
  <c r="DL139" i="5"/>
  <c r="DP138" i="5"/>
  <c r="DN138" i="5"/>
  <c r="DM138" i="5"/>
  <c r="DL138" i="5"/>
  <c r="DP137" i="5"/>
  <c r="DN137" i="5"/>
  <c r="DM137" i="5"/>
  <c r="DL137" i="5"/>
  <c r="DP136" i="5"/>
  <c r="DN136" i="5"/>
  <c r="DM136" i="5"/>
  <c r="DL136" i="5"/>
  <c r="DP135" i="5"/>
  <c r="DN135" i="5"/>
  <c r="DM135" i="5"/>
  <c r="DL135" i="5"/>
  <c r="DP134" i="5"/>
  <c r="DN134" i="5"/>
  <c r="DM134" i="5"/>
  <c r="DL134" i="5"/>
  <c r="DP133" i="5"/>
  <c r="DN133" i="5"/>
  <c r="DM133" i="5"/>
  <c r="DL133" i="5"/>
  <c r="DP132" i="5"/>
  <c r="DN132" i="5"/>
  <c r="DM132" i="5"/>
  <c r="DL132" i="5"/>
  <c r="DP131" i="5"/>
  <c r="DN131" i="5"/>
  <c r="DM131" i="5"/>
  <c r="DL131" i="5"/>
  <c r="DP130" i="5"/>
  <c r="DN130" i="5"/>
  <c r="DM130" i="5"/>
  <c r="DL130" i="5"/>
  <c r="DP129" i="5"/>
  <c r="DN129" i="5"/>
  <c r="DM129" i="5"/>
  <c r="DL129" i="5"/>
  <c r="DP128" i="5"/>
  <c r="DN128" i="5"/>
  <c r="DM128" i="5"/>
  <c r="DL128" i="5"/>
  <c r="DP127" i="5"/>
  <c r="DP266" i="5" s="1"/>
  <c r="DN127" i="5"/>
  <c r="DN266" i="5" s="1"/>
  <c r="DM127" i="5"/>
  <c r="DL127" i="5"/>
  <c r="DP126" i="5"/>
  <c r="DN126" i="5"/>
  <c r="DM126" i="5"/>
  <c r="DL126" i="5"/>
  <c r="DP125" i="5"/>
  <c r="DN125" i="5"/>
  <c r="DM125" i="5"/>
  <c r="DL125" i="5"/>
  <c r="DP124" i="5"/>
  <c r="DN124" i="5"/>
  <c r="DM124" i="5"/>
  <c r="DL124" i="5"/>
  <c r="DP123" i="5"/>
  <c r="DN123" i="5"/>
  <c r="DM123" i="5"/>
  <c r="DL123" i="5"/>
  <c r="DP122" i="5"/>
  <c r="DN122" i="5"/>
  <c r="DM122" i="5"/>
  <c r="DL122" i="5"/>
  <c r="DP121" i="5"/>
  <c r="DN121" i="5"/>
  <c r="DM121" i="5"/>
  <c r="DL121" i="5"/>
  <c r="DP120" i="5"/>
  <c r="DN120" i="5"/>
  <c r="DM120" i="5"/>
  <c r="DL120" i="5"/>
  <c r="DP119" i="5"/>
  <c r="DN119" i="5"/>
  <c r="DM119" i="5"/>
  <c r="DL119" i="5"/>
  <c r="DP118" i="5"/>
  <c r="DN118" i="5"/>
  <c r="DM118" i="5"/>
  <c r="DL118" i="5"/>
  <c r="DP117" i="5"/>
  <c r="DN117" i="5"/>
  <c r="DM117" i="5"/>
  <c r="DL117" i="5"/>
  <c r="DP116" i="5"/>
  <c r="DN116" i="5"/>
  <c r="DM116" i="5"/>
  <c r="DL116" i="5"/>
  <c r="DP115" i="5"/>
  <c r="DN115" i="5"/>
  <c r="DM115" i="5"/>
  <c r="DL115" i="5"/>
  <c r="DP114" i="5"/>
  <c r="DN114" i="5"/>
  <c r="DM114" i="5"/>
  <c r="DL114" i="5"/>
  <c r="DP113" i="5"/>
  <c r="DN113" i="5"/>
  <c r="DN302" i="5" s="1"/>
  <c r="DM113" i="5"/>
  <c r="DL113" i="5"/>
  <c r="DP112" i="5"/>
  <c r="DN112" i="5"/>
  <c r="DM112" i="5"/>
  <c r="DL112" i="5"/>
  <c r="DP111" i="5"/>
  <c r="DN111" i="5"/>
  <c r="DM111" i="5"/>
  <c r="DL111" i="5"/>
  <c r="DP110" i="5"/>
  <c r="DN110" i="5"/>
  <c r="DM110" i="5"/>
  <c r="DL110" i="5"/>
  <c r="DP109" i="5"/>
  <c r="DN109" i="5"/>
  <c r="DM109" i="5"/>
  <c r="DL109" i="5"/>
  <c r="DP108" i="5"/>
  <c r="DN108" i="5"/>
  <c r="DM108" i="5"/>
  <c r="DL108" i="5"/>
  <c r="DP107" i="5"/>
  <c r="DN107" i="5"/>
  <c r="DM107" i="5"/>
  <c r="DL107" i="5"/>
  <c r="DP106" i="5"/>
  <c r="DN106" i="5"/>
  <c r="DM106" i="5"/>
  <c r="DL106" i="5"/>
  <c r="DP105" i="5"/>
  <c r="DN105" i="5"/>
  <c r="DM105" i="5"/>
  <c r="DL105" i="5"/>
  <c r="DP104" i="5"/>
  <c r="DN104" i="5"/>
  <c r="DM104" i="5"/>
  <c r="DL104" i="5"/>
  <c r="DP103" i="5"/>
  <c r="DN103" i="5"/>
  <c r="DM103" i="5"/>
  <c r="DL103" i="5"/>
  <c r="DP102" i="5"/>
  <c r="DN102" i="5"/>
  <c r="DM102" i="5"/>
  <c r="DQ102" i="5" s="1"/>
  <c r="DL102" i="5"/>
  <c r="DP101" i="5"/>
  <c r="DN101" i="5"/>
  <c r="DM101" i="5"/>
  <c r="DL101" i="5"/>
  <c r="DP100" i="5"/>
  <c r="DN100" i="5"/>
  <c r="DM100" i="5"/>
  <c r="DL100" i="5"/>
  <c r="DP99" i="5"/>
  <c r="DN99" i="5"/>
  <c r="DM99" i="5"/>
  <c r="DL99" i="5"/>
  <c r="DP98" i="5"/>
  <c r="DN98" i="5"/>
  <c r="DM98" i="5"/>
  <c r="DL98" i="5"/>
  <c r="DP97" i="5"/>
  <c r="DN97" i="5"/>
  <c r="DN289" i="5" s="1"/>
  <c r="DM97" i="5"/>
  <c r="DL97" i="5"/>
  <c r="DP96" i="5"/>
  <c r="DN96" i="5"/>
  <c r="DM96" i="5"/>
  <c r="DL96" i="5"/>
  <c r="DP95" i="5"/>
  <c r="DN95" i="5"/>
  <c r="DM95" i="5"/>
  <c r="DL95" i="5"/>
  <c r="DP94" i="5"/>
  <c r="DN94" i="5"/>
  <c r="DM94" i="5"/>
  <c r="DL94" i="5"/>
  <c r="DP93" i="5"/>
  <c r="DN93" i="5"/>
  <c r="DM93" i="5"/>
  <c r="DL93" i="5"/>
  <c r="DP92" i="5"/>
  <c r="DN92" i="5"/>
  <c r="DM92" i="5"/>
  <c r="DL92" i="5"/>
  <c r="DP91" i="5"/>
  <c r="DN91" i="5"/>
  <c r="DM91" i="5"/>
  <c r="DL91" i="5"/>
  <c r="DP90" i="5"/>
  <c r="DN90" i="5"/>
  <c r="DM90" i="5"/>
  <c r="DQ90" i="5" s="1"/>
  <c r="DL90" i="5"/>
  <c r="DP89" i="5"/>
  <c r="DN89" i="5"/>
  <c r="DM89" i="5"/>
  <c r="DL89" i="5"/>
  <c r="DP88" i="5"/>
  <c r="DN88" i="5"/>
  <c r="DM88" i="5"/>
  <c r="DL88" i="5"/>
  <c r="DP87" i="5"/>
  <c r="DN87" i="5"/>
  <c r="DM87" i="5"/>
  <c r="DL87" i="5"/>
  <c r="DP86" i="5"/>
  <c r="DN86" i="5"/>
  <c r="DM86" i="5"/>
  <c r="DL86" i="5"/>
  <c r="DP85" i="5"/>
  <c r="DN85" i="5"/>
  <c r="DN298" i="5" s="1"/>
  <c r="DM85" i="5"/>
  <c r="DL85" i="5"/>
  <c r="DL298" i="5" s="1"/>
  <c r="DP84" i="5"/>
  <c r="DN84" i="5"/>
  <c r="DM84" i="5"/>
  <c r="DQ84" i="5" s="1"/>
  <c r="DL84" i="5"/>
  <c r="DP83" i="5"/>
  <c r="DN83" i="5"/>
  <c r="DM83" i="5"/>
  <c r="DL83" i="5"/>
  <c r="DP82" i="5"/>
  <c r="DN82" i="5"/>
  <c r="DM82" i="5"/>
  <c r="DL82" i="5"/>
  <c r="DP81" i="5"/>
  <c r="DN81" i="5"/>
  <c r="DM81" i="5"/>
  <c r="DL81" i="5"/>
  <c r="DP80" i="5"/>
  <c r="DN80" i="5"/>
  <c r="DM80" i="5"/>
  <c r="DL80" i="5"/>
  <c r="DP79" i="5"/>
  <c r="DN79" i="5"/>
  <c r="DM79" i="5"/>
  <c r="DL79" i="5"/>
  <c r="DP78" i="5"/>
  <c r="DN78" i="5"/>
  <c r="DN229" i="5" s="1"/>
  <c r="DM78" i="5"/>
  <c r="DQ78" i="5" s="1"/>
  <c r="DL78" i="5"/>
  <c r="DP77" i="5"/>
  <c r="DN77" i="5"/>
  <c r="DM77" i="5"/>
  <c r="DL77" i="5"/>
  <c r="DP76" i="5"/>
  <c r="DN76" i="5"/>
  <c r="DM76" i="5"/>
  <c r="DL76" i="5"/>
  <c r="DP75" i="5"/>
  <c r="DN75" i="5"/>
  <c r="DM75" i="5"/>
  <c r="DL75" i="5"/>
  <c r="DP74" i="5"/>
  <c r="DN74" i="5"/>
  <c r="DM74" i="5"/>
  <c r="DL74" i="5"/>
  <c r="DP73" i="5"/>
  <c r="DN73" i="5"/>
  <c r="DM73" i="5"/>
  <c r="DL73" i="5"/>
  <c r="DP72" i="5"/>
  <c r="DN72" i="5"/>
  <c r="DM72" i="5"/>
  <c r="DL72" i="5"/>
  <c r="DP71" i="5"/>
  <c r="DN71" i="5"/>
  <c r="DM71" i="5"/>
  <c r="DL71" i="5"/>
  <c r="DP70" i="5"/>
  <c r="DN70" i="5"/>
  <c r="DM70" i="5"/>
  <c r="DL70" i="5"/>
  <c r="DP69" i="5"/>
  <c r="DN69" i="5"/>
  <c r="DN225" i="5" s="1"/>
  <c r="DM69" i="5"/>
  <c r="DL69" i="5"/>
  <c r="DP68" i="5"/>
  <c r="DN68" i="5"/>
  <c r="DN252" i="5" s="1"/>
  <c r="DM68" i="5"/>
  <c r="DM252" i="5" s="1"/>
  <c r="DL68" i="5"/>
  <c r="DL252" i="5" s="1"/>
  <c r="DP67" i="5"/>
  <c r="DN67" i="5"/>
  <c r="DM67" i="5"/>
  <c r="DL67" i="5"/>
  <c r="DP66" i="5"/>
  <c r="DN66" i="5"/>
  <c r="DM66" i="5"/>
  <c r="DL66" i="5"/>
  <c r="DL230" i="5" s="1"/>
  <c r="DP65" i="5"/>
  <c r="DN65" i="5"/>
  <c r="DM65" i="5"/>
  <c r="DL65" i="5"/>
  <c r="DP64" i="5"/>
  <c r="DN64" i="5"/>
  <c r="DM64" i="5"/>
  <c r="DL64" i="5"/>
  <c r="DP63" i="5"/>
  <c r="DN63" i="5"/>
  <c r="DM63" i="5"/>
  <c r="DL63" i="5"/>
  <c r="DP62" i="5"/>
  <c r="DN62" i="5"/>
  <c r="DM62" i="5"/>
  <c r="DL62" i="5"/>
  <c r="DP61" i="5"/>
  <c r="DN61" i="5"/>
  <c r="DM61" i="5"/>
  <c r="DL61" i="5"/>
  <c r="DP60" i="5"/>
  <c r="DN60" i="5"/>
  <c r="DM60" i="5"/>
  <c r="DL60" i="5"/>
  <c r="DP59" i="5"/>
  <c r="DN59" i="5"/>
  <c r="DM59" i="5"/>
  <c r="DL59" i="5"/>
  <c r="DP58" i="5"/>
  <c r="DN58" i="5"/>
  <c r="DM58" i="5"/>
  <c r="DL58" i="5"/>
  <c r="DP57" i="5"/>
  <c r="DN57" i="5"/>
  <c r="DM57" i="5"/>
  <c r="DL57" i="5"/>
  <c r="DP56" i="5"/>
  <c r="DN56" i="5"/>
  <c r="DM56" i="5"/>
  <c r="DL56" i="5"/>
  <c r="DP55" i="5"/>
  <c r="DN55" i="5"/>
  <c r="DM55" i="5"/>
  <c r="DL55" i="5"/>
  <c r="DP54" i="5"/>
  <c r="DN54" i="5"/>
  <c r="DM54" i="5"/>
  <c r="DL54" i="5"/>
  <c r="DP53" i="5"/>
  <c r="DN53" i="5"/>
  <c r="DM53" i="5"/>
  <c r="DL53" i="5"/>
  <c r="DP52" i="5"/>
  <c r="DN52" i="5"/>
  <c r="DM52" i="5"/>
  <c r="DL52" i="5"/>
  <c r="DP51" i="5"/>
  <c r="DP227" i="5" s="1"/>
  <c r="DN51" i="5"/>
  <c r="DN227" i="5" s="1"/>
  <c r="DM51" i="5"/>
  <c r="DL51" i="5"/>
  <c r="DL227" i="5" s="1"/>
  <c r="DP50" i="5"/>
  <c r="DP254" i="5" s="1"/>
  <c r="DN50" i="5"/>
  <c r="DN254" i="5" s="1"/>
  <c r="DM50" i="5"/>
  <c r="DM254" i="5" s="1"/>
  <c r="DL50" i="5"/>
  <c r="DL254" i="5" s="1"/>
  <c r="DP49" i="5"/>
  <c r="DN49" i="5"/>
  <c r="DM49" i="5"/>
  <c r="DL49" i="5"/>
  <c r="DP48" i="5"/>
  <c r="DN48" i="5"/>
  <c r="DN277" i="5" s="1"/>
  <c r="DM48" i="5"/>
  <c r="DM277" i="5" s="1"/>
  <c r="DL48" i="5"/>
  <c r="DP47" i="5"/>
  <c r="DP228" i="5" s="1"/>
  <c r="DN47" i="5"/>
  <c r="DM47" i="5"/>
  <c r="DL47" i="5"/>
  <c r="DL228" i="5" s="1"/>
  <c r="DP46" i="5"/>
  <c r="DP255" i="5" s="1"/>
  <c r="DN46" i="5"/>
  <c r="DN255" i="5" s="1"/>
  <c r="DM46" i="5"/>
  <c r="DL46" i="5"/>
  <c r="DP45" i="5"/>
  <c r="DN45" i="5"/>
  <c r="DM45" i="5"/>
  <c r="DL45" i="5"/>
  <c r="DP44" i="5"/>
  <c r="DN44" i="5"/>
  <c r="DM44" i="5"/>
  <c r="DL44" i="5"/>
  <c r="DP43" i="5"/>
  <c r="DN43" i="5"/>
  <c r="DM43" i="5"/>
  <c r="DL43" i="5"/>
  <c r="DP42" i="5"/>
  <c r="DN42" i="5"/>
  <c r="DM42" i="5"/>
  <c r="DL42" i="5"/>
  <c r="DP41" i="5"/>
  <c r="DP272" i="5" s="1"/>
  <c r="DN41" i="5"/>
  <c r="DN272" i="5" s="1"/>
  <c r="DM41" i="5"/>
  <c r="DL41" i="5"/>
  <c r="DP40" i="5"/>
  <c r="DN40" i="5"/>
  <c r="DM40" i="5"/>
  <c r="DM223" i="5" s="1"/>
  <c r="DL40" i="5"/>
  <c r="DP39" i="5"/>
  <c r="DN39" i="5"/>
  <c r="DM39" i="5"/>
  <c r="DL39" i="5"/>
  <c r="DP38" i="5"/>
  <c r="DN38" i="5"/>
  <c r="DM38" i="5"/>
  <c r="DL38" i="5"/>
  <c r="DP37" i="5"/>
  <c r="DP267" i="5" s="1"/>
  <c r="DN37" i="5"/>
  <c r="DN267" i="5" s="1"/>
  <c r="DM37" i="5"/>
  <c r="DM267" i="5" s="1"/>
  <c r="DL37" i="5"/>
  <c r="DP36" i="5"/>
  <c r="DN36" i="5"/>
  <c r="DM36" i="5"/>
  <c r="DQ36" i="5" s="1"/>
  <c r="DL36" i="5"/>
  <c r="DP35" i="5"/>
  <c r="DN35" i="5"/>
  <c r="DN245" i="5" s="1"/>
  <c r="DM35" i="5"/>
  <c r="DL35" i="5"/>
  <c r="DP34" i="5"/>
  <c r="DN34" i="5"/>
  <c r="DM34" i="5"/>
  <c r="DL34" i="5"/>
  <c r="DP33" i="5"/>
  <c r="DN33" i="5"/>
  <c r="DM33" i="5"/>
  <c r="DL33" i="5"/>
  <c r="DP32" i="5"/>
  <c r="DN32" i="5"/>
  <c r="DM32" i="5"/>
  <c r="DL32" i="5"/>
  <c r="DP31" i="5"/>
  <c r="DP275" i="5" s="1"/>
  <c r="DN31" i="5"/>
  <c r="DM31" i="5"/>
  <c r="DL31" i="5"/>
  <c r="DP30" i="5"/>
  <c r="DN30" i="5"/>
  <c r="DM30" i="5"/>
  <c r="DQ30" i="5" s="1"/>
  <c r="DL30" i="5"/>
  <c r="DP29" i="5"/>
  <c r="DN29" i="5"/>
  <c r="DM29" i="5"/>
  <c r="DL29" i="5"/>
  <c r="DP28" i="5"/>
  <c r="DN28" i="5"/>
  <c r="DM28" i="5"/>
  <c r="DL28" i="5"/>
  <c r="DP27" i="5"/>
  <c r="DN27" i="5"/>
  <c r="DM27" i="5"/>
  <c r="DL27" i="5"/>
  <c r="DP26" i="5"/>
  <c r="DN26" i="5"/>
  <c r="DM26" i="5"/>
  <c r="DM246" i="5" s="1"/>
  <c r="DL26" i="5"/>
  <c r="DP25" i="5"/>
  <c r="DN25" i="5"/>
  <c r="DM25" i="5"/>
  <c r="DL25" i="5"/>
  <c r="DP24" i="5"/>
  <c r="DN24" i="5"/>
  <c r="DM24" i="5"/>
  <c r="DQ24" i="5" s="1"/>
  <c r="DL24" i="5"/>
  <c r="DP23" i="5"/>
  <c r="DN23" i="5"/>
  <c r="DM23" i="5"/>
  <c r="DL23" i="5"/>
  <c r="DP22" i="5"/>
  <c r="DN22" i="5"/>
  <c r="DM22" i="5"/>
  <c r="DL22" i="5"/>
  <c r="DP21" i="5"/>
  <c r="DN21" i="5"/>
  <c r="DM21" i="5"/>
  <c r="DL21" i="5"/>
  <c r="DP20" i="5"/>
  <c r="DN20" i="5"/>
  <c r="DM20" i="5"/>
  <c r="DL20" i="5"/>
  <c r="DP19" i="5"/>
  <c r="DN19" i="5"/>
  <c r="DN220" i="5" s="1"/>
  <c r="DM19" i="5"/>
  <c r="DL19" i="5"/>
  <c r="DP18" i="5"/>
  <c r="DN18" i="5"/>
  <c r="DM18" i="5"/>
  <c r="DM247" i="5" s="1"/>
  <c r="DL18" i="5"/>
  <c r="DP17" i="5"/>
  <c r="DN17" i="5"/>
  <c r="DM17" i="5"/>
  <c r="DL17" i="5"/>
  <c r="DP16" i="5"/>
  <c r="DN16" i="5"/>
  <c r="DM16" i="5"/>
  <c r="DL16" i="5"/>
  <c r="DP15" i="5"/>
  <c r="DN15" i="5"/>
  <c r="DM15" i="5"/>
  <c r="DL15" i="5"/>
  <c r="DP14" i="5"/>
  <c r="DN14" i="5"/>
  <c r="DM14" i="5"/>
  <c r="DL14" i="5"/>
  <c r="DP13" i="5"/>
  <c r="DN13" i="5"/>
  <c r="DN221" i="5" s="1"/>
  <c r="DM13" i="5"/>
  <c r="DL13" i="5"/>
  <c r="DP12" i="5"/>
  <c r="DN12" i="5"/>
  <c r="DM12" i="5"/>
  <c r="DL12" i="5"/>
  <c r="DP11" i="5"/>
  <c r="DN11" i="5"/>
  <c r="DM11" i="5"/>
  <c r="DL11" i="5"/>
  <c r="DP10" i="5"/>
  <c r="DN10" i="5"/>
  <c r="DM10" i="5"/>
  <c r="DL10" i="5"/>
  <c r="DP9" i="5"/>
  <c r="DN9" i="5"/>
  <c r="DM9" i="5"/>
  <c r="DL9" i="5"/>
  <c r="DP8" i="5"/>
  <c r="DN8" i="5"/>
  <c r="DM8" i="5"/>
  <c r="DL8" i="5"/>
  <c r="DP7" i="5"/>
  <c r="DN7" i="5"/>
  <c r="DM7" i="5"/>
  <c r="DL7" i="5"/>
  <c r="DP6" i="5"/>
  <c r="DN6" i="5"/>
  <c r="DM6" i="5"/>
  <c r="DL6" i="5"/>
  <c r="DV154" i="5"/>
  <c r="DT154" i="5"/>
  <c r="DS154" i="5"/>
  <c r="DR154" i="5"/>
  <c r="DV153" i="5"/>
  <c r="DT153" i="5"/>
  <c r="DS153" i="5"/>
  <c r="DR153" i="5"/>
  <c r="DV152" i="5"/>
  <c r="DT152" i="5"/>
  <c r="DS152" i="5"/>
  <c r="DR152" i="5"/>
  <c r="DV151" i="5"/>
  <c r="DT151" i="5"/>
  <c r="DS151" i="5"/>
  <c r="DR151" i="5"/>
  <c r="DV150" i="5"/>
  <c r="DT150" i="5"/>
  <c r="DS150" i="5"/>
  <c r="DR150" i="5"/>
  <c r="DV149" i="5"/>
  <c r="DT149" i="5"/>
  <c r="DS149" i="5"/>
  <c r="DR149" i="5"/>
  <c r="DV148" i="5"/>
  <c r="DV268" i="5" s="1"/>
  <c r="DT148" i="5"/>
  <c r="DS148" i="5"/>
  <c r="DR148" i="5"/>
  <c r="DR268" i="5" s="1"/>
  <c r="DV147" i="5"/>
  <c r="DT147" i="5"/>
  <c r="DS147" i="5"/>
  <c r="DR147" i="5"/>
  <c r="DV146" i="5"/>
  <c r="DT146" i="5"/>
  <c r="DT291" i="5" s="1"/>
  <c r="DS146" i="5"/>
  <c r="DR146" i="5"/>
  <c r="DV145" i="5"/>
  <c r="DT145" i="5"/>
  <c r="DS145" i="5"/>
  <c r="DR145" i="5"/>
  <c r="DV144" i="5"/>
  <c r="DT144" i="5"/>
  <c r="DS144" i="5"/>
  <c r="DR144" i="5"/>
  <c r="DV143" i="5"/>
  <c r="DT143" i="5"/>
  <c r="DS143" i="5"/>
  <c r="DR143" i="5"/>
  <c r="DV142" i="5"/>
  <c r="DT142" i="5"/>
  <c r="DS142" i="5"/>
  <c r="DR142" i="5"/>
  <c r="DV141" i="5"/>
  <c r="DT141" i="5"/>
  <c r="DS141" i="5"/>
  <c r="DR141" i="5"/>
  <c r="DV140" i="5"/>
  <c r="DT140" i="5"/>
  <c r="DS140" i="5"/>
  <c r="DR140" i="5"/>
  <c r="DV139" i="5"/>
  <c r="DT139" i="5"/>
  <c r="DS139" i="5"/>
  <c r="DR139" i="5"/>
  <c r="DV138" i="5"/>
  <c r="DT138" i="5"/>
  <c r="DS138" i="5"/>
  <c r="DR138" i="5"/>
  <c r="DV137" i="5"/>
  <c r="DT137" i="5"/>
  <c r="DS137" i="5"/>
  <c r="DR137" i="5"/>
  <c r="DV136" i="5"/>
  <c r="DT136" i="5"/>
  <c r="DS136" i="5"/>
  <c r="DR136" i="5"/>
  <c r="DV135" i="5"/>
  <c r="DT135" i="5"/>
  <c r="DS135" i="5"/>
  <c r="DR135" i="5"/>
  <c r="DV134" i="5"/>
  <c r="DT134" i="5"/>
  <c r="DS134" i="5"/>
  <c r="DR134" i="5"/>
  <c r="DV133" i="5"/>
  <c r="DT133" i="5"/>
  <c r="DS133" i="5"/>
  <c r="DR133" i="5"/>
  <c r="DV132" i="5"/>
  <c r="DT132" i="5"/>
  <c r="DS132" i="5"/>
  <c r="DR132" i="5"/>
  <c r="DV131" i="5"/>
  <c r="DT131" i="5"/>
  <c r="DS131" i="5"/>
  <c r="DR131" i="5"/>
  <c r="DV130" i="5"/>
  <c r="DT130" i="5"/>
  <c r="DS130" i="5"/>
  <c r="DR130" i="5"/>
  <c r="DV129" i="5"/>
  <c r="DT129" i="5"/>
  <c r="DS129" i="5"/>
  <c r="DR129" i="5"/>
  <c r="DV128" i="5"/>
  <c r="DT128" i="5"/>
  <c r="DS128" i="5"/>
  <c r="DR128" i="5"/>
  <c r="DV127" i="5"/>
  <c r="DT127" i="5"/>
  <c r="DT266" i="5" s="1"/>
  <c r="DS127" i="5"/>
  <c r="DS266" i="5" s="1"/>
  <c r="DR127" i="5"/>
  <c r="DR266" i="5" s="1"/>
  <c r="DV126" i="5"/>
  <c r="DT126" i="5"/>
  <c r="DS126" i="5"/>
  <c r="DR126" i="5"/>
  <c r="DV125" i="5"/>
  <c r="DT125" i="5"/>
  <c r="DS125" i="5"/>
  <c r="DR125" i="5"/>
  <c r="DV124" i="5"/>
  <c r="DT124" i="5"/>
  <c r="DS124" i="5"/>
  <c r="DR124" i="5"/>
  <c r="DV123" i="5"/>
  <c r="DT123" i="5"/>
  <c r="DS123" i="5"/>
  <c r="DR123" i="5"/>
  <c r="DV122" i="5"/>
  <c r="DT122" i="5"/>
  <c r="DS122" i="5"/>
  <c r="DR122" i="5"/>
  <c r="DV121" i="5"/>
  <c r="DT121" i="5"/>
  <c r="DS121" i="5"/>
  <c r="DR121" i="5"/>
  <c r="DV120" i="5"/>
  <c r="DT120" i="5"/>
  <c r="DS120" i="5"/>
  <c r="DR120" i="5"/>
  <c r="DV119" i="5"/>
  <c r="DT119" i="5"/>
  <c r="DS119" i="5"/>
  <c r="DR119" i="5"/>
  <c r="DV118" i="5"/>
  <c r="DT118" i="5"/>
  <c r="DS118" i="5"/>
  <c r="DR118" i="5"/>
  <c r="DV117" i="5"/>
  <c r="DT117" i="5"/>
  <c r="DS117" i="5"/>
  <c r="DR117" i="5"/>
  <c r="DV116" i="5"/>
  <c r="DT116" i="5"/>
  <c r="DS116" i="5"/>
  <c r="DR116" i="5"/>
  <c r="DV115" i="5"/>
  <c r="DT115" i="5"/>
  <c r="DS115" i="5"/>
  <c r="DR115" i="5"/>
  <c r="DV114" i="5"/>
  <c r="DT114" i="5"/>
  <c r="DS114" i="5"/>
  <c r="DR114" i="5"/>
  <c r="DV113" i="5"/>
  <c r="DT113" i="5"/>
  <c r="DT302" i="5" s="1"/>
  <c r="DS113" i="5"/>
  <c r="DR113" i="5"/>
  <c r="DV112" i="5"/>
  <c r="DT112" i="5"/>
  <c r="DS112" i="5"/>
  <c r="DR112" i="5"/>
  <c r="DV111" i="5"/>
  <c r="DT111" i="5"/>
  <c r="DS111" i="5"/>
  <c r="DR111" i="5"/>
  <c r="DV110" i="5"/>
  <c r="DT110" i="5"/>
  <c r="DS110" i="5"/>
  <c r="DR110" i="5"/>
  <c r="DV109" i="5"/>
  <c r="DT109" i="5"/>
  <c r="DS109" i="5"/>
  <c r="DR109" i="5"/>
  <c r="DV108" i="5"/>
  <c r="DT108" i="5"/>
  <c r="DS108" i="5"/>
  <c r="DR108" i="5"/>
  <c r="DV107" i="5"/>
  <c r="DT107" i="5"/>
  <c r="DS107" i="5"/>
  <c r="DR107" i="5"/>
  <c r="DV106" i="5"/>
  <c r="DT106" i="5"/>
  <c r="DS106" i="5"/>
  <c r="DR106" i="5"/>
  <c r="DV105" i="5"/>
  <c r="DT105" i="5"/>
  <c r="DS105" i="5"/>
  <c r="DR105" i="5"/>
  <c r="DV104" i="5"/>
  <c r="DT104" i="5"/>
  <c r="DS104" i="5"/>
  <c r="DR104" i="5"/>
  <c r="DV103" i="5"/>
  <c r="DT103" i="5"/>
  <c r="DS103" i="5"/>
  <c r="DR103" i="5"/>
  <c r="DV102" i="5"/>
  <c r="DT102" i="5"/>
  <c r="DS102" i="5"/>
  <c r="DR102" i="5"/>
  <c r="DV101" i="5"/>
  <c r="DT101" i="5"/>
  <c r="DS101" i="5"/>
  <c r="DR101" i="5"/>
  <c r="DV100" i="5"/>
  <c r="DT100" i="5"/>
  <c r="DS100" i="5"/>
  <c r="DR100" i="5"/>
  <c r="DV99" i="5"/>
  <c r="DT99" i="5"/>
  <c r="DS99" i="5"/>
  <c r="DR99" i="5"/>
  <c r="DV98" i="5"/>
  <c r="DT98" i="5"/>
  <c r="DS98" i="5"/>
  <c r="DR98" i="5"/>
  <c r="DV97" i="5"/>
  <c r="DT97" i="5"/>
  <c r="DS97" i="5"/>
  <c r="DS289" i="5" s="1"/>
  <c r="DR97" i="5"/>
  <c r="DR289" i="5" s="1"/>
  <c r="DV96" i="5"/>
  <c r="DT96" i="5"/>
  <c r="DS96" i="5"/>
  <c r="DR96" i="5"/>
  <c r="DV95" i="5"/>
  <c r="DT95" i="5"/>
  <c r="DS95" i="5"/>
  <c r="DR95" i="5"/>
  <c r="DV94" i="5"/>
  <c r="DT94" i="5"/>
  <c r="DS94" i="5"/>
  <c r="DR94" i="5"/>
  <c r="DV93" i="5"/>
  <c r="DT93" i="5"/>
  <c r="DS93" i="5"/>
  <c r="DR93" i="5"/>
  <c r="DV92" i="5"/>
  <c r="DT92" i="5"/>
  <c r="DS92" i="5"/>
  <c r="DR92" i="5"/>
  <c r="DV91" i="5"/>
  <c r="DT91" i="5"/>
  <c r="DS91" i="5"/>
  <c r="DR91" i="5"/>
  <c r="DV90" i="5"/>
  <c r="DT90" i="5"/>
  <c r="DS90" i="5"/>
  <c r="DR90" i="5"/>
  <c r="DV89" i="5"/>
  <c r="DT89" i="5"/>
  <c r="DS89" i="5"/>
  <c r="DR89" i="5"/>
  <c r="DV88" i="5"/>
  <c r="DT88" i="5"/>
  <c r="DS88" i="5"/>
  <c r="DR88" i="5"/>
  <c r="DV87" i="5"/>
  <c r="DT87" i="5"/>
  <c r="DS87" i="5"/>
  <c r="DR87" i="5"/>
  <c r="DV86" i="5"/>
  <c r="DT86" i="5"/>
  <c r="DS86" i="5"/>
  <c r="DR86" i="5"/>
  <c r="DV85" i="5"/>
  <c r="DT85" i="5"/>
  <c r="DT298" i="5" s="1"/>
  <c r="DS85" i="5"/>
  <c r="DS298" i="5" s="1"/>
  <c r="DR85" i="5"/>
  <c r="DR298" i="5" s="1"/>
  <c r="DV84" i="5"/>
  <c r="DT84" i="5"/>
  <c r="DS84" i="5"/>
  <c r="DR84" i="5"/>
  <c r="DV83" i="5"/>
  <c r="DT83" i="5"/>
  <c r="DS83" i="5"/>
  <c r="DR83" i="5"/>
  <c r="DV82" i="5"/>
  <c r="DT82" i="5"/>
  <c r="DS82" i="5"/>
  <c r="DR82" i="5"/>
  <c r="DV81" i="5"/>
  <c r="DT81" i="5"/>
  <c r="DS81" i="5"/>
  <c r="DR81" i="5"/>
  <c r="DV80" i="5"/>
  <c r="DT80" i="5"/>
  <c r="DS80" i="5"/>
  <c r="DR80" i="5"/>
  <c r="DV79" i="5"/>
  <c r="DT79" i="5"/>
  <c r="DS79" i="5"/>
  <c r="DS278" i="5" s="1"/>
  <c r="DR79" i="5"/>
  <c r="DR278" i="5" s="1"/>
  <c r="DV78" i="5"/>
  <c r="DV229" i="5" s="1"/>
  <c r="DT78" i="5"/>
  <c r="DT229" i="5" s="1"/>
  <c r="DS78" i="5"/>
  <c r="DS229" i="5" s="1"/>
  <c r="DR78" i="5"/>
  <c r="DV77" i="5"/>
  <c r="DT77" i="5"/>
  <c r="DS77" i="5"/>
  <c r="DR77" i="5"/>
  <c r="DV76" i="5"/>
  <c r="DT76" i="5"/>
  <c r="DS76" i="5"/>
  <c r="DR76" i="5"/>
  <c r="DV75" i="5"/>
  <c r="DT75" i="5"/>
  <c r="DS75" i="5"/>
  <c r="DR75" i="5"/>
  <c r="DV74" i="5"/>
  <c r="DT74" i="5"/>
  <c r="DS74" i="5"/>
  <c r="DR74" i="5"/>
  <c r="DV73" i="5"/>
  <c r="DT73" i="5"/>
  <c r="DS73" i="5"/>
  <c r="DR73" i="5"/>
  <c r="DV72" i="5"/>
  <c r="DT72" i="5"/>
  <c r="DS72" i="5"/>
  <c r="DR72" i="5"/>
  <c r="DV71" i="5"/>
  <c r="DT71" i="5"/>
  <c r="DS71" i="5"/>
  <c r="DR71" i="5"/>
  <c r="DV70" i="5"/>
  <c r="DT70" i="5"/>
  <c r="DS70" i="5"/>
  <c r="DR70" i="5"/>
  <c r="DV69" i="5"/>
  <c r="DV225" i="5" s="1"/>
  <c r="DT69" i="5"/>
  <c r="DT225" i="5" s="1"/>
  <c r="DS69" i="5"/>
  <c r="DS225" i="5" s="1"/>
  <c r="DR69" i="5"/>
  <c r="DR225" i="5" s="1"/>
  <c r="DV68" i="5"/>
  <c r="DT68" i="5"/>
  <c r="DT252" i="5" s="1"/>
  <c r="DS68" i="5"/>
  <c r="DR68" i="5"/>
  <c r="DV67" i="5"/>
  <c r="DT67" i="5"/>
  <c r="DS67" i="5"/>
  <c r="DR67" i="5"/>
  <c r="DV66" i="5"/>
  <c r="DV230" i="5" s="1"/>
  <c r="DT66" i="5"/>
  <c r="DS66" i="5"/>
  <c r="DR66" i="5"/>
  <c r="DV65" i="5"/>
  <c r="DT65" i="5"/>
  <c r="DS65" i="5"/>
  <c r="DR65" i="5"/>
  <c r="DV64" i="5"/>
  <c r="DT64" i="5"/>
  <c r="DS64" i="5"/>
  <c r="DR64" i="5"/>
  <c r="DV63" i="5"/>
  <c r="DT63" i="5"/>
  <c r="DS63" i="5"/>
  <c r="DR63" i="5"/>
  <c r="DV62" i="5"/>
  <c r="DT62" i="5"/>
  <c r="DS62" i="5"/>
  <c r="DR62" i="5"/>
  <c r="DV61" i="5"/>
  <c r="DT61" i="5"/>
  <c r="DS61" i="5"/>
  <c r="DR61" i="5"/>
  <c r="DV60" i="5"/>
  <c r="DT60" i="5"/>
  <c r="DS60" i="5"/>
  <c r="DR60" i="5"/>
  <c r="DV59" i="5"/>
  <c r="DT59" i="5"/>
  <c r="DS59" i="5"/>
  <c r="DS243" i="5" s="1"/>
  <c r="DR59" i="5"/>
  <c r="DV58" i="5"/>
  <c r="DT58" i="5"/>
  <c r="DS58" i="5"/>
  <c r="DR58" i="5"/>
  <c r="DV57" i="5"/>
  <c r="DT57" i="5"/>
  <c r="DS57" i="5"/>
  <c r="DR57" i="5"/>
  <c r="DV56" i="5"/>
  <c r="DT56" i="5"/>
  <c r="DS56" i="5"/>
  <c r="DR56" i="5"/>
  <c r="DV55" i="5"/>
  <c r="DT55" i="5"/>
  <c r="DS55" i="5"/>
  <c r="DR55" i="5"/>
  <c r="DV54" i="5"/>
  <c r="DT54" i="5"/>
  <c r="DS54" i="5"/>
  <c r="DR54" i="5"/>
  <c r="DV53" i="5"/>
  <c r="DT53" i="5"/>
  <c r="DS53" i="5"/>
  <c r="DR53" i="5"/>
  <c r="DV52" i="5"/>
  <c r="DT52" i="5"/>
  <c r="DS52" i="5"/>
  <c r="DR52" i="5"/>
  <c r="DV51" i="5"/>
  <c r="DT51" i="5"/>
  <c r="DT227" i="5" s="1"/>
  <c r="DS51" i="5"/>
  <c r="DS227" i="5" s="1"/>
  <c r="DR51" i="5"/>
  <c r="DR227" i="5" s="1"/>
  <c r="DV50" i="5"/>
  <c r="DV254" i="5" s="1"/>
  <c r="DT50" i="5"/>
  <c r="DT254" i="5" s="1"/>
  <c r="DS50" i="5"/>
  <c r="DR50" i="5"/>
  <c r="DV49" i="5"/>
  <c r="DT49" i="5"/>
  <c r="DS49" i="5"/>
  <c r="DR49" i="5"/>
  <c r="DV48" i="5"/>
  <c r="DV277" i="5" s="1"/>
  <c r="DT48" i="5"/>
  <c r="DS48" i="5"/>
  <c r="DR48" i="5"/>
  <c r="DV47" i="5"/>
  <c r="DT47" i="5"/>
  <c r="DS47" i="5"/>
  <c r="DS228" i="5" s="1"/>
  <c r="DR47" i="5"/>
  <c r="DR228" i="5" s="1"/>
  <c r="DV46" i="5"/>
  <c r="DT46" i="5"/>
  <c r="DT255" i="5" s="1"/>
  <c r="DS46" i="5"/>
  <c r="DR46" i="5"/>
  <c r="DR255" i="5" s="1"/>
  <c r="DV45" i="5"/>
  <c r="DT45" i="5"/>
  <c r="DS45" i="5"/>
  <c r="DR45" i="5"/>
  <c r="DV44" i="5"/>
  <c r="DT44" i="5"/>
  <c r="DS44" i="5"/>
  <c r="DR44" i="5"/>
  <c r="DV43" i="5"/>
  <c r="DT43" i="5"/>
  <c r="DS43" i="5"/>
  <c r="DR43" i="5"/>
  <c r="DV42" i="5"/>
  <c r="DT42" i="5"/>
  <c r="DS42" i="5"/>
  <c r="DR42" i="5"/>
  <c r="DV41" i="5"/>
  <c r="DT41" i="5"/>
  <c r="DS41" i="5"/>
  <c r="DR41" i="5"/>
  <c r="DV40" i="5"/>
  <c r="DT40" i="5"/>
  <c r="DT223" i="5" s="1"/>
  <c r="DS40" i="5"/>
  <c r="DR40" i="5"/>
  <c r="DR223" i="5" s="1"/>
  <c r="DV39" i="5"/>
  <c r="DT39" i="5"/>
  <c r="DS39" i="5"/>
  <c r="DR39" i="5"/>
  <c r="DV38" i="5"/>
  <c r="DT38" i="5"/>
  <c r="DS38" i="5"/>
  <c r="DR38" i="5"/>
  <c r="DV37" i="5"/>
  <c r="DV267" i="5" s="1"/>
  <c r="DT37" i="5"/>
  <c r="DT267" i="5" s="1"/>
  <c r="DS37" i="5"/>
  <c r="DS267" i="5" s="1"/>
  <c r="DR37" i="5"/>
  <c r="DR267" i="5" s="1"/>
  <c r="DV36" i="5"/>
  <c r="DV218" i="5" s="1"/>
  <c r="DT36" i="5"/>
  <c r="DS36" i="5"/>
  <c r="DR36" i="5"/>
  <c r="DV35" i="5"/>
  <c r="DT35" i="5"/>
  <c r="DS35" i="5"/>
  <c r="DR35" i="5"/>
  <c r="DR245" i="5" s="1"/>
  <c r="DV34" i="5"/>
  <c r="DT34" i="5"/>
  <c r="DS34" i="5"/>
  <c r="DR34" i="5"/>
  <c r="DV33" i="5"/>
  <c r="DT33" i="5"/>
  <c r="DS33" i="5"/>
  <c r="DR33" i="5"/>
  <c r="DV32" i="5"/>
  <c r="DT32" i="5"/>
  <c r="DS32" i="5"/>
  <c r="DR32" i="5"/>
  <c r="DV31" i="5"/>
  <c r="DT31" i="5"/>
  <c r="DS31" i="5"/>
  <c r="DR31" i="5"/>
  <c r="DV30" i="5"/>
  <c r="DT30" i="5"/>
  <c r="DS30" i="5"/>
  <c r="DR30" i="5"/>
  <c r="DV29" i="5"/>
  <c r="DT29" i="5"/>
  <c r="DS29" i="5"/>
  <c r="DS253" i="5" s="1"/>
  <c r="DR29" i="5"/>
  <c r="DV28" i="5"/>
  <c r="DT28" i="5"/>
  <c r="DS28" i="5"/>
  <c r="DR28" i="5"/>
  <c r="DV27" i="5"/>
  <c r="DT27" i="5"/>
  <c r="DS27" i="5"/>
  <c r="DR27" i="5"/>
  <c r="DV26" i="5"/>
  <c r="DT26" i="5"/>
  <c r="DS26" i="5"/>
  <c r="DR26" i="5"/>
  <c r="DV25" i="5"/>
  <c r="DT25" i="5"/>
  <c r="DS25" i="5"/>
  <c r="DR25" i="5"/>
  <c r="DV24" i="5"/>
  <c r="DT24" i="5"/>
  <c r="DS24" i="5"/>
  <c r="DR24" i="5"/>
  <c r="DV23" i="5"/>
  <c r="DT23" i="5"/>
  <c r="DS23" i="5"/>
  <c r="DR23" i="5"/>
  <c r="DV22" i="5"/>
  <c r="DT22" i="5"/>
  <c r="DS22" i="5"/>
  <c r="DR22" i="5"/>
  <c r="DV21" i="5"/>
  <c r="DT21" i="5"/>
  <c r="DS21" i="5"/>
  <c r="DR21" i="5"/>
  <c r="DV20" i="5"/>
  <c r="DT20" i="5"/>
  <c r="DS20" i="5"/>
  <c r="DR20" i="5"/>
  <c r="DV19" i="5"/>
  <c r="DT19" i="5"/>
  <c r="DS19" i="5"/>
  <c r="DR19" i="5"/>
  <c r="DV18" i="5"/>
  <c r="DT18" i="5"/>
  <c r="DT247" i="5" s="1"/>
  <c r="DS18" i="5"/>
  <c r="DR18" i="5"/>
  <c r="DV17" i="5"/>
  <c r="DT17" i="5"/>
  <c r="DS17" i="5"/>
  <c r="DR17" i="5"/>
  <c r="DV16" i="5"/>
  <c r="DT16" i="5"/>
  <c r="DS16" i="5"/>
  <c r="DR16" i="5"/>
  <c r="DV15" i="5"/>
  <c r="DT15" i="5"/>
  <c r="DS15" i="5"/>
  <c r="DR15" i="5"/>
  <c r="DV14" i="5"/>
  <c r="DT14" i="5"/>
  <c r="DS14" i="5"/>
  <c r="DR14" i="5"/>
  <c r="DV13" i="5"/>
  <c r="DT13" i="5"/>
  <c r="DS13" i="5"/>
  <c r="DS221" i="5" s="1"/>
  <c r="DR13" i="5"/>
  <c r="DV12" i="5"/>
  <c r="DV248" i="5" s="1"/>
  <c r="DT12" i="5"/>
  <c r="DS12" i="5"/>
  <c r="DR12" i="5"/>
  <c r="DV11" i="5"/>
  <c r="DT11" i="5"/>
  <c r="DS11" i="5"/>
  <c r="DR11" i="5"/>
  <c r="DV10" i="5"/>
  <c r="DT10" i="5"/>
  <c r="DS10" i="5"/>
  <c r="DR10" i="5"/>
  <c r="DV9" i="5"/>
  <c r="DT9" i="5"/>
  <c r="DS9" i="5"/>
  <c r="DR9" i="5"/>
  <c r="DV8" i="5"/>
  <c r="DT8" i="5"/>
  <c r="DS8" i="5"/>
  <c r="DR8" i="5"/>
  <c r="DV7" i="5"/>
  <c r="DT7" i="5"/>
  <c r="DS7" i="5"/>
  <c r="DR7" i="5"/>
  <c r="DV6" i="5"/>
  <c r="DT6" i="5"/>
  <c r="DS6" i="5"/>
  <c r="DR6" i="5"/>
  <c r="EB154" i="5"/>
  <c r="DZ154" i="5"/>
  <c r="DY154" i="5"/>
  <c r="DX154" i="5"/>
  <c r="EB153" i="5"/>
  <c r="DZ153" i="5"/>
  <c r="DY153" i="5"/>
  <c r="DX153" i="5"/>
  <c r="EB152" i="5"/>
  <c r="DZ152" i="5"/>
  <c r="DY152" i="5"/>
  <c r="DX152" i="5"/>
  <c r="EB151" i="5"/>
  <c r="DZ151" i="5"/>
  <c r="DY151" i="5"/>
  <c r="DX151" i="5"/>
  <c r="EB150" i="5"/>
  <c r="DZ150" i="5"/>
  <c r="DY150" i="5"/>
  <c r="DX150" i="5"/>
  <c r="EB149" i="5"/>
  <c r="DZ149" i="5"/>
  <c r="DY149" i="5"/>
  <c r="DX149" i="5"/>
  <c r="EB148" i="5"/>
  <c r="DZ148" i="5"/>
  <c r="DY148" i="5"/>
  <c r="DY268" i="5" s="1"/>
  <c r="DX148" i="5"/>
  <c r="DX268" i="5" s="1"/>
  <c r="EB147" i="5"/>
  <c r="DZ147" i="5"/>
  <c r="DY147" i="5"/>
  <c r="DX147" i="5"/>
  <c r="EB146" i="5"/>
  <c r="DZ146" i="5"/>
  <c r="DZ291" i="5" s="1"/>
  <c r="DY146" i="5"/>
  <c r="DY291" i="5" s="1"/>
  <c r="DX146" i="5"/>
  <c r="DX291" i="5" s="1"/>
  <c r="EB145" i="5"/>
  <c r="DZ145" i="5"/>
  <c r="DY145" i="5"/>
  <c r="DX145" i="5"/>
  <c r="EB144" i="5"/>
  <c r="DZ144" i="5"/>
  <c r="DY144" i="5"/>
  <c r="DX144" i="5"/>
  <c r="EB143" i="5"/>
  <c r="DZ143" i="5"/>
  <c r="DY143" i="5"/>
  <c r="DX143" i="5"/>
  <c r="EB142" i="5"/>
  <c r="DZ142" i="5"/>
  <c r="DY142" i="5"/>
  <c r="DX142" i="5"/>
  <c r="EB141" i="5"/>
  <c r="DZ141" i="5"/>
  <c r="DY141" i="5"/>
  <c r="DX141" i="5"/>
  <c r="EB140" i="5"/>
  <c r="DZ140" i="5"/>
  <c r="DY140" i="5"/>
  <c r="DX140" i="5"/>
  <c r="EB139" i="5"/>
  <c r="DZ139" i="5"/>
  <c r="DY139" i="5"/>
  <c r="DX139" i="5"/>
  <c r="EB138" i="5"/>
  <c r="DZ138" i="5"/>
  <c r="DY138" i="5"/>
  <c r="DX138" i="5"/>
  <c r="EB137" i="5"/>
  <c r="DZ137" i="5"/>
  <c r="DY137" i="5"/>
  <c r="DX137" i="5"/>
  <c r="EB136" i="5"/>
  <c r="DZ136" i="5"/>
  <c r="DY136" i="5"/>
  <c r="DX136" i="5"/>
  <c r="EB135" i="5"/>
  <c r="DZ135" i="5"/>
  <c r="DY135" i="5"/>
  <c r="DX135" i="5"/>
  <c r="EB134" i="5"/>
  <c r="DZ134" i="5"/>
  <c r="DY134" i="5"/>
  <c r="DX134" i="5"/>
  <c r="EB133" i="5"/>
  <c r="DZ133" i="5"/>
  <c r="DY133" i="5"/>
  <c r="DX133" i="5"/>
  <c r="EB132" i="5"/>
  <c r="DZ132" i="5"/>
  <c r="DY132" i="5"/>
  <c r="DX132" i="5"/>
  <c r="EB131" i="5"/>
  <c r="DZ131" i="5"/>
  <c r="DY131" i="5"/>
  <c r="DX131" i="5"/>
  <c r="EB130" i="5"/>
  <c r="DZ130" i="5"/>
  <c r="DY130" i="5"/>
  <c r="DX130" i="5"/>
  <c r="EB129" i="5"/>
  <c r="DZ129" i="5"/>
  <c r="DY129" i="5"/>
  <c r="DX129" i="5"/>
  <c r="EB128" i="5"/>
  <c r="DZ128" i="5"/>
  <c r="DY128" i="5"/>
  <c r="DX128" i="5"/>
  <c r="EB127" i="5"/>
  <c r="EB266" i="5" s="1"/>
  <c r="DZ127" i="5"/>
  <c r="DZ266" i="5" s="1"/>
  <c r="DY127" i="5"/>
  <c r="DX127" i="5"/>
  <c r="DX266" i="5" s="1"/>
  <c r="EB126" i="5"/>
  <c r="DZ126" i="5"/>
  <c r="DY126" i="5"/>
  <c r="DX126" i="5"/>
  <c r="EB125" i="5"/>
  <c r="DZ125" i="5"/>
  <c r="DY125" i="5"/>
  <c r="DX125" i="5"/>
  <c r="EB124" i="5"/>
  <c r="DZ124" i="5"/>
  <c r="DY124" i="5"/>
  <c r="DX124" i="5"/>
  <c r="EB123" i="5"/>
  <c r="DZ123" i="5"/>
  <c r="DY123" i="5"/>
  <c r="DX123" i="5"/>
  <c r="EB122" i="5"/>
  <c r="DZ122" i="5"/>
  <c r="DY122" i="5"/>
  <c r="DX122" i="5"/>
  <c r="EB121" i="5"/>
  <c r="DZ121" i="5"/>
  <c r="DY121" i="5"/>
  <c r="DX121" i="5"/>
  <c r="EB120" i="5"/>
  <c r="DZ120" i="5"/>
  <c r="DY120" i="5"/>
  <c r="DX120" i="5"/>
  <c r="EB119" i="5"/>
  <c r="DZ119" i="5"/>
  <c r="DY119" i="5"/>
  <c r="DX119" i="5"/>
  <c r="EB118" i="5"/>
  <c r="DZ118" i="5"/>
  <c r="DY118" i="5"/>
  <c r="DX118" i="5"/>
  <c r="EB117" i="5"/>
  <c r="DZ117" i="5"/>
  <c r="DY117" i="5"/>
  <c r="DX117" i="5"/>
  <c r="EB116" i="5"/>
  <c r="DZ116" i="5"/>
  <c r="DY116" i="5"/>
  <c r="DX116" i="5"/>
  <c r="EB115" i="5"/>
  <c r="DZ115" i="5"/>
  <c r="DY115" i="5"/>
  <c r="DX115" i="5"/>
  <c r="EB114" i="5"/>
  <c r="DZ114" i="5"/>
  <c r="DY114" i="5"/>
  <c r="DX114" i="5"/>
  <c r="EB113" i="5"/>
  <c r="DZ113" i="5"/>
  <c r="DY113" i="5"/>
  <c r="DY302" i="5" s="1"/>
  <c r="DX113" i="5"/>
  <c r="DX302" i="5" s="1"/>
  <c r="EB112" i="5"/>
  <c r="DZ112" i="5"/>
  <c r="DY112" i="5"/>
  <c r="DX112" i="5"/>
  <c r="EB111" i="5"/>
  <c r="DZ111" i="5"/>
  <c r="DY111" i="5"/>
  <c r="DX111" i="5"/>
  <c r="EB110" i="5"/>
  <c r="DZ110" i="5"/>
  <c r="DY110" i="5"/>
  <c r="DX110" i="5"/>
  <c r="EB109" i="5"/>
  <c r="DZ109" i="5"/>
  <c r="DY109" i="5"/>
  <c r="DX109" i="5"/>
  <c r="EB108" i="5"/>
  <c r="DZ108" i="5"/>
  <c r="DY108" i="5"/>
  <c r="DX108" i="5"/>
  <c r="EB107" i="5"/>
  <c r="DZ107" i="5"/>
  <c r="DY107" i="5"/>
  <c r="DX107" i="5"/>
  <c r="EB106" i="5"/>
  <c r="DZ106" i="5"/>
  <c r="DY106" i="5"/>
  <c r="DX106" i="5"/>
  <c r="EB105" i="5"/>
  <c r="DZ105" i="5"/>
  <c r="DY105" i="5"/>
  <c r="DX105" i="5"/>
  <c r="EB104" i="5"/>
  <c r="DZ104" i="5"/>
  <c r="DY104" i="5"/>
  <c r="DX104" i="5"/>
  <c r="EB103" i="5"/>
  <c r="DZ103" i="5"/>
  <c r="DY103" i="5"/>
  <c r="DX103" i="5"/>
  <c r="EB102" i="5"/>
  <c r="DZ102" i="5"/>
  <c r="DY102" i="5"/>
  <c r="DX102" i="5"/>
  <c r="EB101" i="5"/>
  <c r="DZ101" i="5"/>
  <c r="DY101" i="5"/>
  <c r="DX101" i="5"/>
  <c r="EB100" i="5"/>
  <c r="DZ100" i="5"/>
  <c r="DY100" i="5"/>
  <c r="DX100" i="5"/>
  <c r="EB99" i="5"/>
  <c r="DZ99" i="5"/>
  <c r="DY99" i="5"/>
  <c r="DX99" i="5"/>
  <c r="EB98" i="5"/>
  <c r="DZ98" i="5"/>
  <c r="DY98" i="5"/>
  <c r="DX98" i="5"/>
  <c r="EB97" i="5"/>
  <c r="DZ97" i="5"/>
  <c r="DZ289" i="5" s="1"/>
  <c r="DY97" i="5"/>
  <c r="DX97" i="5"/>
  <c r="EB96" i="5"/>
  <c r="DZ96" i="5"/>
  <c r="DY96" i="5"/>
  <c r="DX96" i="5"/>
  <c r="EB95" i="5"/>
  <c r="DZ95" i="5"/>
  <c r="DY95" i="5"/>
  <c r="DX95" i="5"/>
  <c r="EB94" i="5"/>
  <c r="DZ94" i="5"/>
  <c r="DY94" i="5"/>
  <c r="DX94" i="5"/>
  <c r="EB93" i="5"/>
  <c r="DZ93" i="5"/>
  <c r="DY93" i="5"/>
  <c r="DX93" i="5"/>
  <c r="EB92" i="5"/>
  <c r="DZ92" i="5"/>
  <c r="DY92" i="5"/>
  <c r="DX92" i="5"/>
  <c r="EB91" i="5"/>
  <c r="DZ91" i="5"/>
  <c r="DY91" i="5"/>
  <c r="DX91" i="5"/>
  <c r="EB90" i="5"/>
  <c r="DZ90" i="5"/>
  <c r="DY90" i="5"/>
  <c r="DX90" i="5"/>
  <c r="EB89" i="5"/>
  <c r="DZ89" i="5"/>
  <c r="DY89" i="5"/>
  <c r="DX89" i="5"/>
  <c r="EB88" i="5"/>
  <c r="DZ88" i="5"/>
  <c r="DY88" i="5"/>
  <c r="DX88" i="5"/>
  <c r="EB87" i="5"/>
  <c r="DZ87" i="5"/>
  <c r="DY87" i="5"/>
  <c r="DX87" i="5"/>
  <c r="EB86" i="5"/>
  <c r="DZ86" i="5"/>
  <c r="DY86" i="5"/>
  <c r="DX86" i="5"/>
  <c r="EB85" i="5"/>
  <c r="DZ85" i="5"/>
  <c r="DZ298" i="5" s="1"/>
  <c r="DY85" i="5"/>
  <c r="DX85" i="5"/>
  <c r="EB84" i="5"/>
  <c r="DZ84" i="5"/>
  <c r="DY84" i="5"/>
  <c r="DX84" i="5"/>
  <c r="EB83" i="5"/>
  <c r="DZ83" i="5"/>
  <c r="DY83" i="5"/>
  <c r="DX83" i="5"/>
  <c r="EB82" i="5"/>
  <c r="DZ82" i="5"/>
  <c r="DY82" i="5"/>
  <c r="DX82" i="5"/>
  <c r="EB81" i="5"/>
  <c r="DZ81" i="5"/>
  <c r="DY81" i="5"/>
  <c r="DX81" i="5"/>
  <c r="EB80" i="5"/>
  <c r="DZ80" i="5"/>
  <c r="DY80" i="5"/>
  <c r="DX80" i="5"/>
  <c r="EB79" i="5"/>
  <c r="DZ79" i="5"/>
  <c r="DZ278" i="5" s="1"/>
  <c r="DY79" i="5"/>
  <c r="DX79" i="5"/>
  <c r="EB78" i="5"/>
  <c r="DZ78" i="5"/>
  <c r="DY78" i="5"/>
  <c r="DY229" i="5" s="1"/>
  <c r="DX78" i="5"/>
  <c r="DX229" i="5" s="1"/>
  <c r="EB77" i="5"/>
  <c r="DZ77" i="5"/>
  <c r="DY77" i="5"/>
  <c r="DX77" i="5"/>
  <c r="EB76" i="5"/>
  <c r="DZ76" i="5"/>
  <c r="DY76" i="5"/>
  <c r="DX76" i="5"/>
  <c r="EB75" i="5"/>
  <c r="DZ75" i="5"/>
  <c r="DY75" i="5"/>
  <c r="DX75" i="5"/>
  <c r="EB74" i="5"/>
  <c r="DZ74" i="5"/>
  <c r="DY74" i="5"/>
  <c r="DY245" i="5" s="1"/>
  <c r="DX74" i="5"/>
  <c r="EB73" i="5"/>
  <c r="DZ73" i="5"/>
  <c r="DY73" i="5"/>
  <c r="DX73" i="5"/>
  <c r="EB72" i="5"/>
  <c r="DZ72" i="5"/>
  <c r="DY72" i="5"/>
  <c r="DX72" i="5"/>
  <c r="EB71" i="5"/>
  <c r="DZ71" i="5"/>
  <c r="DY71" i="5"/>
  <c r="DX71" i="5"/>
  <c r="EB70" i="5"/>
  <c r="DZ70" i="5"/>
  <c r="DY70" i="5"/>
  <c r="EC70" i="5" s="1"/>
  <c r="DX70" i="5"/>
  <c r="EB69" i="5"/>
  <c r="EB225" i="5" s="1"/>
  <c r="DZ69" i="5"/>
  <c r="DZ225" i="5" s="1"/>
  <c r="DY69" i="5"/>
  <c r="DX69" i="5"/>
  <c r="DX225" i="5" s="1"/>
  <c r="EB68" i="5"/>
  <c r="EB252" i="5" s="1"/>
  <c r="DZ68" i="5"/>
  <c r="DZ252" i="5" s="1"/>
  <c r="DY68" i="5"/>
  <c r="DY252" i="5" s="1"/>
  <c r="DX68" i="5"/>
  <c r="DX252" i="5" s="1"/>
  <c r="EB67" i="5"/>
  <c r="DZ67" i="5"/>
  <c r="DY67" i="5"/>
  <c r="DX67" i="5"/>
  <c r="EB66" i="5"/>
  <c r="DZ66" i="5"/>
  <c r="DY66" i="5"/>
  <c r="DX66" i="5"/>
  <c r="DX230" i="5" s="1"/>
  <c r="EB65" i="5"/>
  <c r="DZ65" i="5"/>
  <c r="DY65" i="5"/>
  <c r="DX65" i="5"/>
  <c r="EB64" i="5"/>
  <c r="DZ64" i="5"/>
  <c r="DY64" i="5"/>
  <c r="DX64" i="5"/>
  <c r="EB63" i="5"/>
  <c r="DZ63" i="5"/>
  <c r="DY63" i="5"/>
  <c r="DX63" i="5"/>
  <c r="EB62" i="5"/>
  <c r="DZ62" i="5"/>
  <c r="DY62" i="5"/>
  <c r="DX62" i="5"/>
  <c r="EB61" i="5"/>
  <c r="DZ61" i="5"/>
  <c r="DY61" i="5"/>
  <c r="DX61" i="5"/>
  <c r="EB60" i="5"/>
  <c r="DZ60" i="5"/>
  <c r="DY60" i="5"/>
  <c r="DX60" i="5"/>
  <c r="EB59" i="5"/>
  <c r="DZ59" i="5"/>
  <c r="DY59" i="5"/>
  <c r="DX59" i="5"/>
  <c r="EB58" i="5"/>
  <c r="DZ58" i="5"/>
  <c r="DY58" i="5"/>
  <c r="DX58" i="5"/>
  <c r="EB57" i="5"/>
  <c r="DZ57" i="5"/>
  <c r="DY57" i="5"/>
  <c r="DX57" i="5"/>
  <c r="EB56" i="5"/>
  <c r="DZ56" i="5"/>
  <c r="DY56" i="5"/>
  <c r="DX56" i="5"/>
  <c r="EB55" i="5"/>
  <c r="DZ55" i="5"/>
  <c r="DY55" i="5"/>
  <c r="DX55" i="5"/>
  <c r="EB54" i="5"/>
  <c r="DZ54" i="5"/>
  <c r="DY54" i="5"/>
  <c r="DX54" i="5"/>
  <c r="EB53" i="5"/>
  <c r="DZ53" i="5"/>
  <c r="DY53" i="5"/>
  <c r="DX53" i="5"/>
  <c r="EB52" i="5"/>
  <c r="DZ52" i="5"/>
  <c r="DY52" i="5"/>
  <c r="DX52" i="5"/>
  <c r="EB51" i="5"/>
  <c r="DZ51" i="5"/>
  <c r="DY51" i="5"/>
  <c r="DX51" i="5"/>
  <c r="DX227" i="5" s="1"/>
  <c r="EB50" i="5"/>
  <c r="EB254" i="5" s="1"/>
  <c r="DZ50" i="5"/>
  <c r="DZ254" i="5" s="1"/>
  <c r="DY50" i="5"/>
  <c r="DX50" i="5"/>
  <c r="DX254" i="5" s="1"/>
  <c r="EB49" i="5"/>
  <c r="DZ49" i="5"/>
  <c r="DY49" i="5"/>
  <c r="DX49" i="5"/>
  <c r="EB48" i="5"/>
  <c r="DZ48" i="5"/>
  <c r="DZ277" i="5" s="1"/>
  <c r="DY48" i="5"/>
  <c r="DY277" i="5" s="1"/>
  <c r="DX48" i="5"/>
  <c r="DX277" i="5" s="1"/>
  <c r="EB47" i="5"/>
  <c r="EB228" i="5" s="1"/>
  <c r="DZ47" i="5"/>
  <c r="DZ228" i="5" s="1"/>
  <c r="DY47" i="5"/>
  <c r="DX47" i="5"/>
  <c r="DX228" i="5" s="1"/>
  <c r="EB46" i="5"/>
  <c r="DZ46" i="5"/>
  <c r="DZ255" i="5" s="1"/>
  <c r="DY46" i="5"/>
  <c r="DY255" i="5" s="1"/>
  <c r="DX46" i="5"/>
  <c r="DX255" i="5" s="1"/>
  <c r="EB45" i="5"/>
  <c r="DZ45" i="5"/>
  <c r="DY45" i="5"/>
  <c r="DX45" i="5"/>
  <c r="EB44" i="5"/>
  <c r="DZ44" i="5"/>
  <c r="DY44" i="5"/>
  <c r="DX44" i="5"/>
  <c r="EB43" i="5"/>
  <c r="DZ43" i="5"/>
  <c r="DY43" i="5"/>
  <c r="DX43" i="5"/>
  <c r="EB42" i="5"/>
  <c r="DZ42" i="5"/>
  <c r="DY42" i="5"/>
  <c r="DX42" i="5"/>
  <c r="EB41" i="5"/>
  <c r="DZ41" i="5"/>
  <c r="DY41" i="5"/>
  <c r="DX41" i="5"/>
  <c r="EB40" i="5"/>
  <c r="DZ40" i="5"/>
  <c r="DY40" i="5"/>
  <c r="DX40" i="5"/>
  <c r="DX223" i="5" s="1"/>
  <c r="EB39" i="5"/>
  <c r="DZ39" i="5"/>
  <c r="DY39" i="5"/>
  <c r="DX39" i="5"/>
  <c r="EB38" i="5"/>
  <c r="DZ38" i="5"/>
  <c r="DY38" i="5"/>
  <c r="DX38" i="5"/>
  <c r="EB37" i="5"/>
  <c r="EB267" i="5" s="1"/>
  <c r="DZ37" i="5"/>
  <c r="DZ267" i="5" s="1"/>
  <c r="DY37" i="5"/>
  <c r="DX37" i="5"/>
  <c r="DX267" i="5" s="1"/>
  <c r="EB36" i="5"/>
  <c r="DZ36" i="5"/>
  <c r="DY36" i="5"/>
  <c r="DX36" i="5"/>
  <c r="EB35" i="5"/>
  <c r="EB245" i="5" s="1"/>
  <c r="DZ35" i="5"/>
  <c r="DY35" i="5"/>
  <c r="DX35" i="5"/>
  <c r="EB34" i="5"/>
  <c r="DZ34" i="5"/>
  <c r="DY34" i="5"/>
  <c r="DX34" i="5"/>
  <c r="EB33" i="5"/>
  <c r="DZ33" i="5"/>
  <c r="DY33" i="5"/>
  <c r="DX33" i="5"/>
  <c r="EB32" i="5"/>
  <c r="DZ32" i="5"/>
  <c r="DY32" i="5"/>
  <c r="DX32" i="5"/>
  <c r="EB31" i="5"/>
  <c r="DZ31" i="5"/>
  <c r="DY31" i="5"/>
  <c r="DX31" i="5"/>
  <c r="EB30" i="5"/>
  <c r="DZ30" i="5"/>
  <c r="DY30" i="5"/>
  <c r="DX30" i="5"/>
  <c r="EB29" i="5"/>
  <c r="DZ29" i="5"/>
  <c r="DY29" i="5"/>
  <c r="DX29" i="5"/>
  <c r="EB28" i="5"/>
  <c r="DZ28" i="5"/>
  <c r="DY28" i="5"/>
  <c r="DX28" i="5"/>
  <c r="EB27" i="5"/>
  <c r="DZ27" i="5"/>
  <c r="DY27" i="5"/>
  <c r="DX27" i="5"/>
  <c r="EB26" i="5"/>
  <c r="DZ26" i="5"/>
  <c r="DY26" i="5"/>
  <c r="DY246" i="5" s="1"/>
  <c r="DX26" i="5"/>
  <c r="EB25" i="5"/>
  <c r="DZ25" i="5"/>
  <c r="DY25" i="5"/>
  <c r="DX25" i="5"/>
  <c r="EB24" i="5"/>
  <c r="DZ24" i="5"/>
  <c r="DY24" i="5"/>
  <c r="DX24" i="5"/>
  <c r="EB23" i="5"/>
  <c r="DZ23" i="5"/>
  <c r="DY23" i="5"/>
  <c r="DX23" i="5"/>
  <c r="EB22" i="5"/>
  <c r="DZ22" i="5"/>
  <c r="DY22" i="5"/>
  <c r="DX22" i="5"/>
  <c r="EB21" i="5"/>
  <c r="DZ21" i="5"/>
  <c r="DY21" i="5"/>
  <c r="DX21" i="5"/>
  <c r="EB20" i="5"/>
  <c r="DZ20" i="5"/>
  <c r="DY20" i="5"/>
  <c r="DX20" i="5"/>
  <c r="EB19" i="5"/>
  <c r="DZ19" i="5"/>
  <c r="DZ220" i="5" s="1"/>
  <c r="DY19" i="5"/>
  <c r="DX19" i="5"/>
  <c r="EB18" i="5"/>
  <c r="DZ18" i="5"/>
  <c r="DY18" i="5"/>
  <c r="DX18" i="5"/>
  <c r="EB17" i="5"/>
  <c r="DZ17" i="5"/>
  <c r="DY17" i="5"/>
  <c r="DX17" i="5"/>
  <c r="EB16" i="5"/>
  <c r="DZ16" i="5"/>
  <c r="DY16" i="5"/>
  <c r="DX16" i="5"/>
  <c r="EB15" i="5"/>
  <c r="DZ15" i="5"/>
  <c r="DY15" i="5"/>
  <c r="DX15" i="5"/>
  <c r="EB14" i="5"/>
  <c r="DZ14" i="5"/>
  <c r="DY14" i="5"/>
  <c r="DX14" i="5"/>
  <c r="EB13" i="5"/>
  <c r="DZ13" i="5"/>
  <c r="DZ221" i="5" s="1"/>
  <c r="DY13" i="5"/>
  <c r="DX13" i="5"/>
  <c r="EB12" i="5"/>
  <c r="DZ12" i="5"/>
  <c r="DY12" i="5"/>
  <c r="DX12" i="5"/>
  <c r="EB11" i="5"/>
  <c r="DZ11" i="5"/>
  <c r="DY11" i="5"/>
  <c r="DX11" i="5"/>
  <c r="EB10" i="5"/>
  <c r="DZ10" i="5"/>
  <c r="DY10" i="5"/>
  <c r="DX10" i="5"/>
  <c r="EB9" i="5"/>
  <c r="DZ9" i="5"/>
  <c r="DY9" i="5"/>
  <c r="DX9" i="5"/>
  <c r="EB8" i="5"/>
  <c r="DZ8" i="5"/>
  <c r="DY8" i="5"/>
  <c r="DX8" i="5"/>
  <c r="EB7" i="5"/>
  <c r="DZ7" i="5"/>
  <c r="DY7" i="5"/>
  <c r="DX7" i="5"/>
  <c r="EB6" i="5"/>
  <c r="DZ6" i="5"/>
  <c r="DY6" i="5"/>
  <c r="DX6" i="5"/>
  <c r="EH154" i="5"/>
  <c r="EF154" i="5"/>
  <c r="EE154" i="5"/>
  <c r="ED154" i="5"/>
  <c r="EH153" i="5"/>
  <c r="EF153" i="5"/>
  <c r="EE153" i="5"/>
  <c r="ED153" i="5"/>
  <c r="EH152" i="5"/>
  <c r="EF152" i="5"/>
  <c r="EE152" i="5"/>
  <c r="ED152" i="5"/>
  <c r="EH151" i="5"/>
  <c r="EF151" i="5"/>
  <c r="EE151" i="5"/>
  <c r="ED151" i="5"/>
  <c r="EH150" i="5"/>
  <c r="EF150" i="5"/>
  <c r="EE150" i="5"/>
  <c r="ED150" i="5"/>
  <c r="EH149" i="5"/>
  <c r="EF149" i="5"/>
  <c r="EE149" i="5"/>
  <c r="ED149" i="5"/>
  <c r="EH148" i="5"/>
  <c r="EF148" i="5"/>
  <c r="EE148" i="5"/>
  <c r="EE268" i="5" s="1"/>
  <c r="ED148" i="5"/>
  <c r="EH147" i="5"/>
  <c r="EF147" i="5"/>
  <c r="EE147" i="5"/>
  <c r="ED147" i="5"/>
  <c r="EH146" i="5"/>
  <c r="EF146" i="5"/>
  <c r="EF291" i="5" s="1"/>
  <c r="EE146" i="5"/>
  <c r="ED146" i="5"/>
  <c r="ED291" i="5" s="1"/>
  <c r="EH145" i="5"/>
  <c r="EF145" i="5"/>
  <c r="EE145" i="5"/>
  <c r="ED145" i="5"/>
  <c r="EH144" i="5"/>
  <c r="EF144" i="5"/>
  <c r="EE144" i="5"/>
  <c r="ED144" i="5"/>
  <c r="EH143" i="5"/>
  <c r="EF143" i="5"/>
  <c r="EE143" i="5"/>
  <c r="ED143" i="5"/>
  <c r="EH142" i="5"/>
  <c r="EF142" i="5"/>
  <c r="EE142" i="5"/>
  <c r="ED142" i="5"/>
  <c r="EH141" i="5"/>
  <c r="EF141" i="5"/>
  <c r="EE141" i="5"/>
  <c r="ED141" i="5"/>
  <c r="EH140" i="5"/>
  <c r="EF140" i="5"/>
  <c r="EE140" i="5"/>
  <c r="ED140" i="5"/>
  <c r="EH139" i="5"/>
  <c r="EF139" i="5"/>
  <c r="EE139" i="5"/>
  <c r="ED139" i="5"/>
  <c r="EH138" i="5"/>
  <c r="EF138" i="5"/>
  <c r="EE138" i="5"/>
  <c r="ED138" i="5"/>
  <c r="EH137" i="5"/>
  <c r="EF137" i="5"/>
  <c r="EE137" i="5"/>
  <c r="ED137" i="5"/>
  <c r="EH136" i="5"/>
  <c r="EF136" i="5"/>
  <c r="EE136" i="5"/>
  <c r="ED136" i="5"/>
  <c r="EH135" i="5"/>
  <c r="EF135" i="5"/>
  <c r="EE135" i="5"/>
  <c r="ED135" i="5"/>
  <c r="EH134" i="5"/>
  <c r="EF134" i="5"/>
  <c r="EE134" i="5"/>
  <c r="ED134" i="5"/>
  <c r="EH133" i="5"/>
  <c r="EF133" i="5"/>
  <c r="EE133" i="5"/>
  <c r="ED133" i="5"/>
  <c r="EH132" i="5"/>
  <c r="EF132" i="5"/>
  <c r="EE132" i="5"/>
  <c r="ED132" i="5"/>
  <c r="EH131" i="5"/>
  <c r="EF131" i="5"/>
  <c r="EE131" i="5"/>
  <c r="ED131" i="5"/>
  <c r="EH130" i="5"/>
  <c r="EF130" i="5"/>
  <c r="EE130" i="5"/>
  <c r="ED130" i="5"/>
  <c r="EH129" i="5"/>
  <c r="EF129" i="5"/>
  <c r="EE129" i="5"/>
  <c r="ED129" i="5"/>
  <c r="EH128" i="5"/>
  <c r="EF128" i="5"/>
  <c r="EE128" i="5"/>
  <c r="ED128" i="5"/>
  <c r="EH127" i="5"/>
  <c r="EH266" i="5" s="1"/>
  <c r="EF127" i="5"/>
  <c r="EF266" i="5" s="1"/>
  <c r="EE127" i="5"/>
  <c r="EE266" i="5" s="1"/>
  <c r="ED127" i="5"/>
  <c r="ED266" i="5" s="1"/>
  <c r="EH126" i="5"/>
  <c r="EF126" i="5"/>
  <c r="EE126" i="5"/>
  <c r="ED126" i="5"/>
  <c r="EH125" i="5"/>
  <c r="EF125" i="5"/>
  <c r="EE125" i="5"/>
  <c r="ED125" i="5"/>
  <c r="EH124" i="5"/>
  <c r="EF124" i="5"/>
  <c r="EE124" i="5"/>
  <c r="ED124" i="5"/>
  <c r="EH123" i="5"/>
  <c r="EF123" i="5"/>
  <c r="EE123" i="5"/>
  <c r="ED123" i="5"/>
  <c r="EH122" i="5"/>
  <c r="EF122" i="5"/>
  <c r="EE122" i="5"/>
  <c r="ED122" i="5"/>
  <c r="EH121" i="5"/>
  <c r="EF121" i="5"/>
  <c r="EE121" i="5"/>
  <c r="ED121" i="5"/>
  <c r="EH120" i="5"/>
  <c r="EF120" i="5"/>
  <c r="EE120" i="5"/>
  <c r="ED120" i="5"/>
  <c r="EH119" i="5"/>
  <c r="EF119" i="5"/>
  <c r="EE119" i="5"/>
  <c r="ED119" i="5"/>
  <c r="EH118" i="5"/>
  <c r="EF118" i="5"/>
  <c r="EE118" i="5"/>
  <c r="ED118" i="5"/>
  <c r="EH117" i="5"/>
  <c r="EF117" i="5"/>
  <c r="EE117" i="5"/>
  <c r="ED117" i="5"/>
  <c r="EH116" i="5"/>
  <c r="EF116" i="5"/>
  <c r="EE116" i="5"/>
  <c r="ED116" i="5"/>
  <c r="EH115" i="5"/>
  <c r="EF115" i="5"/>
  <c r="EE115" i="5"/>
  <c r="ED115" i="5"/>
  <c r="EH114" i="5"/>
  <c r="EF114" i="5"/>
  <c r="EE114" i="5"/>
  <c r="ED114" i="5"/>
  <c r="EH113" i="5"/>
  <c r="EF113" i="5"/>
  <c r="EE113" i="5"/>
  <c r="EE302" i="5" s="1"/>
  <c r="ED113" i="5"/>
  <c r="ED302" i="5" s="1"/>
  <c r="EH112" i="5"/>
  <c r="EF112" i="5"/>
  <c r="EE112" i="5"/>
  <c r="ED112" i="5"/>
  <c r="EH111" i="5"/>
  <c r="EF111" i="5"/>
  <c r="EE111" i="5"/>
  <c r="ED111" i="5"/>
  <c r="EH110" i="5"/>
  <c r="EF110" i="5"/>
  <c r="EE110" i="5"/>
  <c r="ED110" i="5"/>
  <c r="EH109" i="5"/>
  <c r="EF109" i="5"/>
  <c r="EE109" i="5"/>
  <c r="ED109" i="5"/>
  <c r="EH108" i="5"/>
  <c r="EF108" i="5"/>
  <c r="EE108" i="5"/>
  <c r="ED108" i="5"/>
  <c r="EH107" i="5"/>
  <c r="EF107" i="5"/>
  <c r="EE107" i="5"/>
  <c r="ED107" i="5"/>
  <c r="EH106" i="5"/>
  <c r="EF106" i="5"/>
  <c r="EE106" i="5"/>
  <c r="ED106" i="5"/>
  <c r="EH105" i="5"/>
  <c r="EF105" i="5"/>
  <c r="EE105" i="5"/>
  <c r="ED105" i="5"/>
  <c r="EH104" i="5"/>
  <c r="EF104" i="5"/>
  <c r="EE104" i="5"/>
  <c r="ED104" i="5"/>
  <c r="EH103" i="5"/>
  <c r="EF103" i="5"/>
  <c r="EE103" i="5"/>
  <c r="ED103" i="5"/>
  <c r="EH102" i="5"/>
  <c r="EF102" i="5"/>
  <c r="EE102" i="5"/>
  <c r="ED102" i="5"/>
  <c r="EH101" i="5"/>
  <c r="EF101" i="5"/>
  <c r="EE101" i="5"/>
  <c r="ED101" i="5"/>
  <c r="EH100" i="5"/>
  <c r="EF100" i="5"/>
  <c r="EE100" i="5"/>
  <c r="ED100" i="5"/>
  <c r="EH99" i="5"/>
  <c r="EF99" i="5"/>
  <c r="EE99" i="5"/>
  <c r="ED99" i="5"/>
  <c r="EH98" i="5"/>
  <c r="EF98" i="5"/>
  <c r="EE98" i="5"/>
  <c r="ED98" i="5"/>
  <c r="EH97" i="5"/>
  <c r="EF97" i="5"/>
  <c r="EF289" i="5" s="1"/>
  <c r="EE97" i="5"/>
  <c r="EE289" i="5" s="1"/>
  <c r="ED97" i="5"/>
  <c r="ED289" i="5" s="1"/>
  <c r="EH96" i="5"/>
  <c r="EF96" i="5"/>
  <c r="EE96" i="5"/>
  <c r="ED96" i="5"/>
  <c r="EH95" i="5"/>
  <c r="EF95" i="5"/>
  <c r="EE95" i="5"/>
  <c r="ED95" i="5"/>
  <c r="EH94" i="5"/>
  <c r="EF94" i="5"/>
  <c r="EE94" i="5"/>
  <c r="ED94" i="5"/>
  <c r="EH93" i="5"/>
  <c r="EF93" i="5"/>
  <c r="EE93" i="5"/>
  <c r="ED93" i="5"/>
  <c r="EH92" i="5"/>
  <c r="EF92" i="5"/>
  <c r="EE92" i="5"/>
  <c r="ED92" i="5"/>
  <c r="EH91" i="5"/>
  <c r="EF91" i="5"/>
  <c r="EE91" i="5"/>
  <c r="ED91" i="5"/>
  <c r="EH90" i="5"/>
  <c r="EF90" i="5"/>
  <c r="EE90" i="5"/>
  <c r="ED90" i="5"/>
  <c r="EH89" i="5"/>
  <c r="EF89" i="5"/>
  <c r="EE89" i="5"/>
  <c r="ED89" i="5"/>
  <c r="EH88" i="5"/>
  <c r="EF88" i="5"/>
  <c r="EE88" i="5"/>
  <c r="ED88" i="5"/>
  <c r="EH87" i="5"/>
  <c r="EF87" i="5"/>
  <c r="EE87" i="5"/>
  <c r="ED87" i="5"/>
  <c r="EH86" i="5"/>
  <c r="EF86" i="5"/>
  <c r="EE86" i="5"/>
  <c r="ED86" i="5"/>
  <c r="EH85" i="5"/>
  <c r="EF85" i="5"/>
  <c r="EF298" i="5" s="1"/>
  <c r="EE85" i="5"/>
  <c r="EE298" i="5" s="1"/>
  <c r="ED85" i="5"/>
  <c r="ED298" i="5" s="1"/>
  <c r="EH84" i="5"/>
  <c r="EF84" i="5"/>
  <c r="EE84" i="5"/>
  <c r="ED84" i="5"/>
  <c r="EH83" i="5"/>
  <c r="EF83" i="5"/>
  <c r="EE83" i="5"/>
  <c r="ED83" i="5"/>
  <c r="EH82" i="5"/>
  <c r="EF82" i="5"/>
  <c r="EE82" i="5"/>
  <c r="ED82" i="5"/>
  <c r="EH81" i="5"/>
  <c r="EF81" i="5"/>
  <c r="EE81" i="5"/>
  <c r="ED81" i="5"/>
  <c r="EH80" i="5"/>
  <c r="EF80" i="5"/>
  <c r="EE80" i="5"/>
  <c r="ED80" i="5"/>
  <c r="EH79" i="5"/>
  <c r="EH278" i="5" s="1"/>
  <c r="EF79" i="5"/>
  <c r="EE79" i="5"/>
  <c r="EE278" i="5" s="1"/>
  <c r="ED79" i="5"/>
  <c r="ED278" i="5" s="1"/>
  <c r="EH78" i="5"/>
  <c r="EF78" i="5"/>
  <c r="EF229" i="5" s="1"/>
  <c r="EE78" i="5"/>
  <c r="ED78" i="5"/>
  <c r="ED229" i="5" s="1"/>
  <c r="EH77" i="5"/>
  <c r="EF77" i="5"/>
  <c r="EE77" i="5"/>
  <c r="ED77" i="5"/>
  <c r="EH76" i="5"/>
  <c r="EF76" i="5"/>
  <c r="EE76" i="5"/>
  <c r="ED76" i="5"/>
  <c r="EH75" i="5"/>
  <c r="EF75" i="5"/>
  <c r="EE75" i="5"/>
  <c r="ED75" i="5"/>
  <c r="EH74" i="5"/>
  <c r="EF74" i="5"/>
  <c r="EF245" i="5" s="1"/>
  <c r="EE74" i="5"/>
  <c r="ED74" i="5"/>
  <c r="EH73" i="5"/>
  <c r="EF73" i="5"/>
  <c r="EE73" i="5"/>
  <c r="ED73" i="5"/>
  <c r="EH72" i="5"/>
  <c r="EF72" i="5"/>
  <c r="EE72" i="5"/>
  <c r="ED72" i="5"/>
  <c r="EH71" i="5"/>
  <c r="EF71" i="5"/>
  <c r="EE71" i="5"/>
  <c r="ED71" i="5"/>
  <c r="EH70" i="5"/>
  <c r="EF70" i="5"/>
  <c r="EE70" i="5"/>
  <c r="ED70" i="5"/>
  <c r="EH69" i="5"/>
  <c r="EF69" i="5"/>
  <c r="EE69" i="5"/>
  <c r="ED69" i="5"/>
  <c r="ED225" i="5" s="1"/>
  <c r="EH68" i="5"/>
  <c r="EF68" i="5"/>
  <c r="EF252" i="5" s="1"/>
  <c r="EE68" i="5"/>
  <c r="ED68" i="5"/>
  <c r="EH67" i="5"/>
  <c r="EF67" i="5"/>
  <c r="EE67" i="5"/>
  <c r="ED67" i="5"/>
  <c r="EH66" i="5"/>
  <c r="EH230" i="5" s="1"/>
  <c r="EF66" i="5"/>
  <c r="EF230" i="5" s="1"/>
  <c r="EE66" i="5"/>
  <c r="ED66" i="5"/>
  <c r="ED230" i="5" s="1"/>
  <c r="EH65" i="5"/>
  <c r="EF65" i="5"/>
  <c r="EE65" i="5"/>
  <c r="EE257" i="5" s="1"/>
  <c r="ED65" i="5"/>
  <c r="EH64" i="5"/>
  <c r="EF64" i="5"/>
  <c r="EE64" i="5"/>
  <c r="ED64" i="5"/>
  <c r="EH63" i="5"/>
  <c r="EF63" i="5"/>
  <c r="EE63" i="5"/>
  <c r="ED63" i="5"/>
  <c r="EH62" i="5"/>
  <c r="EF62" i="5"/>
  <c r="EE62" i="5"/>
  <c r="ED62" i="5"/>
  <c r="EH61" i="5"/>
  <c r="EF61" i="5"/>
  <c r="EE61" i="5"/>
  <c r="ED61" i="5"/>
  <c r="EH60" i="5"/>
  <c r="EF60" i="5"/>
  <c r="EE60" i="5"/>
  <c r="ED60" i="5"/>
  <c r="EH59" i="5"/>
  <c r="EF59" i="5"/>
  <c r="EE59" i="5"/>
  <c r="ED59" i="5"/>
  <c r="EH58" i="5"/>
  <c r="EF58" i="5"/>
  <c r="EE58" i="5"/>
  <c r="ED58" i="5"/>
  <c r="EH57" i="5"/>
  <c r="EF57" i="5"/>
  <c r="EE57" i="5"/>
  <c r="ED57" i="5"/>
  <c r="EH56" i="5"/>
  <c r="EF56" i="5"/>
  <c r="EE56" i="5"/>
  <c r="ED56" i="5"/>
  <c r="EH55" i="5"/>
  <c r="EF55" i="5"/>
  <c r="EE55" i="5"/>
  <c r="ED55" i="5"/>
  <c r="EH54" i="5"/>
  <c r="EF54" i="5"/>
  <c r="EE54" i="5"/>
  <c r="ED54" i="5"/>
  <c r="EH53" i="5"/>
  <c r="EF53" i="5"/>
  <c r="EE53" i="5"/>
  <c r="ED53" i="5"/>
  <c r="EH52" i="5"/>
  <c r="EF52" i="5"/>
  <c r="EE52" i="5"/>
  <c r="ED52" i="5"/>
  <c r="EH51" i="5"/>
  <c r="EF51" i="5"/>
  <c r="EF227" i="5" s="1"/>
  <c r="EE51" i="5"/>
  <c r="EE227" i="5" s="1"/>
  <c r="ED51" i="5"/>
  <c r="ED227" i="5" s="1"/>
  <c r="EH50" i="5"/>
  <c r="EH254" i="5" s="1"/>
  <c r="EF50" i="5"/>
  <c r="EF254" i="5" s="1"/>
  <c r="EE50" i="5"/>
  <c r="ED50" i="5"/>
  <c r="ED254" i="5" s="1"/>
  <c r="EH49" i="5"/>
  <c r="EF49" i="5"/>
  <c r="EE49" i="5"/>
  <c r="ED49" i="5"/>
  <c r="EH48" i="5"/>
  <c r="EH277" i="5" s="1"/>
  <c r="EF48" i="5"/>
  <c r="EF277" i="5" s="1"/>
  <c r="EE48" i="5"/>
  <c r="ED48" i="5"/>
  <c r="EH47" i="5"/>
  <c r="EH228" i="5" s="1"/>
  <c r="EF47" i="5"/>
  <c r="EF228" i="5" s="1"/>
  <c r="EE47" i="5"/>
  <c r="EE228" i="5" s="1"/>
  <c r="ED47" i="5"/>
  <c r="ED228" i="5" s="1"/>
  <c r="EH46" i="5"/>
  <c r="EF46" i="5"/>
  <c r="EF255" i="5" s="1"/>
  <c r="EE46" i="5"/>
  <c r="EE255" i="5" s="1"/>
  <c r="ED46" i="5"/>
  <c r="EH45" i="5"/>
  <c r="EF45" i="5"/>
  <c r="EE45" i="5"/>
  <c r="ED45" i="5"/>
  <c r="EH44" i="5"/>
  <c r="EF44" i="5"/>
  <c r="EE44" i="5"/>
  <c r="ED44" i="5"/>
  <c r="EH43" i="5"/>
  <c r="EF43" i="5"/>
  <c r="EE43" i="5"/>
  <c r="EE244" i="5" s="1"/>
  <c r="ED43" i="5"/>
  <c r="EH42" i="5"/>
  <c r="EF42" i="5"/>
  <c r="EE42" i="5"/>
  <c r="ED42" i="5"/>
  <c r="EH41" i="5"/>
  <c r="EF41" i="5"/>
  <c r="EE41" i="5"/>
  <c r="ED41" i="5"/>
  <c r="ED272" i="5" s="1"/>
  <c r="EH40" i="5"/>
  <c r="EH223" i="5" s="1"/>
  <c r="EF40" i="5"/>
  <c r="EE40" i="5"/>
  <c r="ED40" i="5"/>
  <c r="EH39" i="5"/>
  <c r="EF39" i="5"/>
  <c r="EE39" i="5"/>
  <c r="ED39" i="5"/>
  <c r="EH38" i="5"/>
  <c r="EF38" i="5"/>
  <c r="EE38" i="5"/>
  <c r="ED38" i="5"/>
  <c r="EH37" i="5"/>
  <c r="EH267" i="5" s="1"/>
  <c r="EF37" i="5"/>
  <c r="EF267" i="5" s="1"/>
  <c r="EE37" i="5"/>
  <c r="EE267" i="5" s="1"/>
  <c r="ED37" i="5"/>
  <c r="ED267" i="5" s="1"/>
  <c r="EH36" i="5"/>
  <c r="EF36" i="5"/>
  <c r="EE36" i="5"/>
  <c r="ED36" i="5"/>
  <c r="EH35" i="5"/>
  <c r="EF35" i="5"/>
  <c r="EE35" i="5"/>
  <c r="ED35" i="5"/>
  <c r="EH34" i="5"/>
  <c r="EF34" i="5"/>
  <c r="EE34" i="5"/>
  <c r="ED34" i="5"/>
  <c r="EH33" i="5"/>
  <c r="EF33" i="5"/>
  <c r="EE33" i="5"/>
  <c r="ED33" i="5"/>
  <c r="EH32" i="5"/>
  <c r="EF32" i="5"/>
  <c r="EE32" i="5"/>
  <c r="ED32" i="5"/>
  <c r="EH31" i="5"/>
  <c r="EF31" i="5"/>
  <c r="EE31" i="5"/>
  <c r="ED31" i="5"/>
  <c r="EH30" i="5"/>
  <c r="EF30" i="5"/>
  <c r="EE30" i="5"/>
  <c r="ED30" i="5"/>
  <c r="EH29" i="5"/>
  <c r="EF29" i="5"/>
  <c r="EE29" i="5"/>
  <c r="ED29" i="5"/>
  <c r="EH28" i="5"/>
  <c r="EF28" i="5"/>
  <c r="EE28" i="5"/>
  <c r="ED28" i="5"/>
  <c r="EH27" i="5"/>
  <c r="EF27" i="5"/>
  <c r="EE27" i="5"/>
  <c r="ED27" i="5"/>
  <c r="EH26" i="5"/>
  <c r="EF26" i="5"/>
  <c r="EE26" i="5"/>
  <c r="ED26" i="5"/>
  <c r="EH25" i="5"/>
  <c r="EF25" i="5"/>
  <c r="EE25" i="5"/>
  <c r="ED25" i="5"/>
  <c r="EH24" i="5"/>
  <c r="EF24" i="5"/>
  <c r="EE24" i="5"/>
  <c r="ED24" i="5"/>
  <c r="EH23" i="5"/>
  <c r="EF23" i="5"/>
  <c r="EE23" i="5"/>
  <c r="ED23" i="5"/>
  <c r="EH22" i="5"/>
  <c r="EF22" i="5"/>
  <c r="EF294" i="5" s="1"/>
  <c r="EE22" i="5"/>
  <c r="ED22" i="5"/>
  <c r="EH21" i="5"/>
  <c r="EF21" i="5"/>
  <c r="EE21" i="5"/>
  <c r="ED21" i="5"/>
  <c r="EH20" i="5"/>
  <c r="EF20" i="5"/>
  <c r="EE20" i="5"/>
  <c r="ED20" i="5"/>
  <c r="EH19" i="5"/>
  <c r="EH220" i="5" s="1"/>
  <c r="EF19" i="5"/>
  <c r="EF220" i="5" s="1"/>
  <c r="EE19" i="5"/>
  <c r="ED19" i="5"/>
  <c r="EH18" i="5"/>
  <c r="EF18" i="5"/>
  <c r="EE18" i="5"/>
  <c r="ED18" i="5"/>
  <c r="EH17" i="5"/>
  <c r="EF17" i="5"/>
  <c r="EE17" i="5"/>
  <c r="ED17" i="5"/>
  <c r="EH16" i="5"/>
  <c r="EF16" i="5"/>
  <c r="EE16" i="5"/>
  <c r="ED16" i="5"/>
  <c r="EH15" i="5"/>
  <c r="EF15" i="5"/>
  <c r="EE15" i="5"/>
  <c r="ED15" i="5"/>
  <c r="EH14" i="5"/>
  <c r="EF14" i="5"/>
  <c r="EE14" i="5"/>
  <c r="ED14" i="5"/>
  <c r="EH13" i="5"/>
  <c r="EF13" i="5"/>
  <c r="EF221" i="5" s="1"/>
  <c r="EE13" i="5"/>
  <c r="ED13" i="5"/>
  <c r="ED221" i="5" s="1"/>
  <c r="EH12" i="5"/>
  <c r="EF12" i="5"/>
  <c r="EE12" i="5"/>
  <c r="ED12" i="5"/>
  <c r="EH11" i="5"/>
  <c r="EF11" i="5"/>
  <c r="EE11" i="5"/>
  <c r="ED11" i="5"/>
  <c r="EH10" i="5"/>
  <c r="EF10" i="5"/>
  <c r="EE10" i="5"/>
  <c r="ED10" i="5"/>
  <c r="EH9" i="5"/>
  <c r="EF9" i="5"/>
  <c r="EE9" i="5"/>
  <c r="ED9" i="5"/>
  <c r="EH8" i="5"/>
  <c r="EF8" i="5"/>
  <c r="EE8" i="5"/>
  <c r="ED8" i="5"/>
  <c r="EH7" i="5"/>
  <c r="EF7" i="5"/>
  <c r="EE7" i="5"/>
  <c r="ED7" i="5"/>
  <c r="EH6" i="5"/>
  <c r="EF6" i="5"/>
  <c r="EE6" i="5"/>
  <c r="ED6" i="5"/>
  <c r="EN154" i="5"/>
  <c r="EL154" i="5"/>
  <c r="EK154" i="5"/>
  <c r="EJ154" i="5"/>
  <c r="EN153" i="5"/>
  <c r="EL153" i="5"/>
  <c r="EK153" i="5"/>
  <c r="EJ153" i="5"/>
  <c r="EN152" i="5"/>
  <c r="EL152" i="5"/>
  <c r="EK152" i="5"/>
  <c r="EJ152" i="5"/>
  <c r="EN151" i="5"/>
  <c r="EL151" i="5"/>
  <c r="EK151" i="5"/>
  <c r="EJ151" i="5"/>
  <c r="EN150" i="5"/>
  <c r="EL150" i="5"/>
  <c r="EK150" i="5"/>
  <c r="EJ150" i="5"/>
  <c r="EN149" i="5"/>
  <c r="EL149" i="5"/>
  <c r="EK149" i="5"/>
  <c r="EJ149" i="5"/>
  <c r="EN148" i="5"/>
  <c r="EL148" i="5"/>
  <c r="EK148" i="5"/>
  <c r="EK268" i="5" s="1"/>
  <c r="EJ148" i="5"/>
  <c r="EJ268" i="5" s="1"/>
  <c r="EN147" i="5"/>
  <c r="EL147" i="5"/>
  <c r="EK147" i="5"/>
  <c r="EJ147" i="5"/>
  <c r="EN146" i="5"/>
  <c r="EL146" i="5"/>
  <c r="EK146" i="5"/>
  <c r="EK291" i="5" s="1"/>
  <c r="EJ146" i="5"/>
  <c r="EJ291" i="5" s="1"/>
  <c r="EN145" i="5"/>
  <c r="EL145" i="5"/>
  <c r="EK145" i="5"/>
  <c r="EJ145" i="5"/>
  <c r="EN144" i="5"/>
  <c r="EL144" i="5"/>
  <c r="EK144" i="5"/>
  <c r="EJ144" i="5"/>
  <c r="EN143" i="5"/>
  <c r="EL143" i="5"/>
  <c r="EK143" i="5"/>
  <c r="EJ143" i="5"/>
  <c r="EN142" i="5"/>
  <c r="EL142" i="5"/>
  <c r="EK142" i="5"/>
  <c r="EJ142" i="5"/>
  <c r="EN141" i="5"/>
  <c r="EL141" i="5"/>
  <c r="EK141" i="5"/>
  <c r="EJ141" i="5"/>
  <c r="EN140" i="5"/>
  <c r="EL140" i="5"/>
  <c r="EK140" i="5"/>
  <c r="EJ140" i="5"/>
  <c r="EN139" i="5"/>
  <c r="EL139" i="5"/>
  <c r="EK139" i="5"/>
  <c r="EJ139" i="5"/>
  <c r="EN138" i="5"/>
  <c r="EL138" i="5"/>
  <c r="EK138" i="5"/>
  <c r="EJ138" i="5"/>
  <c r="EN137" i="5"/>
  <c r="EL137" i="5"/>
  <c r="EK137" i="5"/>
  <c r="EJ137" i="5"/>
  <c r="EN136" i="5"/>
  <c r="EL136" i="5"/>
  <c r="EK136" i="5"/>
  <c r="EJ136" i="5"/>
  <c r="EN135" i="5"/>
  <c r="EL135" i="5"/>
  <c r="EK135" i="5"/>
  <c r="EJ135" i="5"/>
  <c r="EN134" i="5"/>
  <c r="EL134" i="5"/>
  <c r="EK134" i="5"/>
  <c r="EJ134" i="5"/>
  <c r="EN133" i="5"/>
  <c r="EL133" i="5"/>
  <c r="EK133" i="5"/>
  <c r="EJ133" i="5"/>
  <c r="EN132" i="5"/>
  <c r="EL132" i="5"/>
  <c r="EK132" i="5"/>
  <c r="EJ132" i="5"/>
  <c r="EN131" i="5"/>
  <c r="EL131" i="5"/>
  <c r="EK131" i="5"/>
  <c r="EJ131" i="5"/>
  <c r="EN130" i="5"/>
  <c r="EL130" i="5"/>
  <c r="EK130" i="5"/>
  <c r="EJ130" i="5"/>
  <c r="EN129" i="5"/>
  <c r="EL129" i="5"/>
  <c r="EK129" i="5"/>
  <c r="EJ129" i="5"/>
  <c r="EN128" i="5"/>
  <c r="EL128" i="5"/>
  <c r="EK128" i="5"/>
  <c r="EJ128" i="5"/>
  <c r="EN127" i="5"/>
  <c r="EN266" i="5" s="1"/>
  <c r="EL127" i="5"/>
  <c r="EL266" i="5" s="1"/>
  <c r="EK127" i="5"/>
  <c r="EK266" i="5" s="1"/>
  <c r="EJ127" i="5"/>
  <c r="EJ266" i="5" s="1"/>
  <c r="EN126" i="5"/>
  <c r="EL126" i="5"/>
  <c r="EK126" i="5"/>
  <c r="EJ126" i="5"/>
  <c r="EN125" i="5"/>
  <c r="EL125" i="5"/>
  <c r="EK125" i="5"/>
  <c r="EJ125" i="5"/>
  <c r="EN124" i="5"/>
  <c r="EL124" i="5"/>
  <c r="EK124" i="5"/>
  <c r="EJ124" i="5"/>
  <c r="EN123" i="5"/>
  <c r="EL123" i="5"/>
  <c r="EK123" i="5"/>
  <c r="EJ123" i="5"/>
  <c r="EN122" i="5"/>
  <c r="EL122" i="5"/>
  <c r="EK122" i="5"/>
  <c r="EJ122" i="5"/>
  <c r="EN121" i="5"/>
  <c r="EL121" i="5"/>
  <c r="EK121" i="5"/>
  <c r="EJ121" i="5"/>
  <c r="EN120" i="5"/>
  <c r="EL120" i="5"/>
  <c r="EK120" i="5"/>
  <c r="EJ120" i="5"/>
  <c r="EN119" i="5"/>
  <c r="EL119" i="5"/>
  <c r="EK119" i="5"/>
  <c r="EJ119" i="5"/>
  <c r="EN118" i="5"/>
  <c r="EL118" i="5"/>
  <c r="EK118" i="5"/>
  <c r="EJ118" i="5"/>
  <c r="EN117" i="5"/>
  <c r="EL117" i="5"/>
  <c r="EK117" i="5"/>
  <c r="EJ117" i="5"/>
  <c r="EN116" i="5"/>
  <c r="EL116" i="5"/>
  <c r="EK116" i="5"/>
  <c r="EJ116" i="5"/>
  <c r="EN115" i="5"/>
  <c r="EL115" i="5"/>
  <c r="EK115" i="5"/>
  <c r="EJ115" i="5"/>
  <c r="EN114" i="5"/>
  <c r="EL114" i="5"/>
  <c r="EK114" i="5"/>
  <c r="EJ114" i="5"/>
  <c r="EN113" i="5"/>
  <c r="EL113" i="5"/>
  <c r="EL302" i="5" s="1"/>
  <c r="EK113" i="5"/>
  <c r="EK302" i="5" s="1"/>
  <c r="EJ113" i="5"/>
  <c r="EJ302" i="5" s="1"/>
  <c r="EN112" i="5"/>
  <c r="EL112" i="5"/>
  <c r="EK112" i="5"/>
  <c r="EJ112" i="5"/>
  <c r="EN111" i="5"/>
  <c r="EL111" i="5"/>
  <c r="EK111" i="5"/>
  <c r="EJ111" i="5"/>
  <c r="EN110" i="5"/>
  <c r="EL110" i="5"/>
  <c r="EK110" i="5"/>
  <c r="EJ110" i="5"/>
  <c r="EN109" i="5"/>
  <c r="EL109" i="5"/>
  <c r="EK109" i="5"/>
  <c r="EJ109" i="5"/>
  <c r="EN108" i="5"/>
  <c r="EL108" i="5"/>
  <c r="EK108" i="5"/>
  <c r="EJ108" i="5"/>
  <c r="EN107" i="5"/>
  <c r="EL107" i="5"/>
  <c r="EK107" i="5"/>
  <c r="EJ107" i="5"/>
  <c r="EN106" i="5"/>
  <c r="EL106" i="5"/>
  <c r="EK106" i="5"/>
  <c r="EJ106" i="5"/>
  <c r="EN105" i="5"/>
  <c r="EL105" i="5"/>
  <c r="EK105" i="5"/>
  <c r="EJ105" i="5"/>
  <c r="EN104" i="5"/>
  <c r="EL104" i="5"/>
  <c r="EK104" i="5"/>
  <c r="EJ104" i="5"/>
  <c r="EN103" i="5"/>
  <c r="EL103" i="5"/>
  <c r="EK103" i="5"/>
  <c r="EJ103" i="5"/>
  <c r="EN102" i="5"/>
  <c r="EL102" i="5"/>
  <c r="EK102" i="5"/>
  <c r="EJ102" i="5"/>
  <c r="EN101" i="5"/>
  <c r="EL101" i="5"/>
  <c r="EK101" i="5"/>
  <c r="EJ101" i="5"/>
  <c r="EN100" i="5"/>
  <c r="EL100" i="5"/>
  <c r="EK100" i="5"/>
  <c r="EJ100" i="5"/>
  <c r="EN99" i="5"/>
  <c r="EL99" i="5"/>
  <c r="EK99" i="5"/>
  <c r="EJ99" i="5"/>
  <c r="EN98" i="5"/>
  <c r="EL98" i="5"/>
  <c r="EK98" i="5"/>
  <c r="EJ98" i="5"/>
  <c r="EN97" i="5"/>
  <c r="EL97" i="5"/>
  <c r="EL289" i="5" s="1"/>
  <c r="EK97" i="5"/>
  <c r="EJ97" i="5"/>
  <c r="EJ289" i="5" s="1"/>
  <c r="EN96" i="5"/>
  <c r="EL96" i="5"/>
  <c r="EK96" i="5"/>
  <c r="EJ96" i="5"/>
  <c r="EN95" i="5"/>
  <c r="EL95" i="5"/>
  <c r="EK95" i="5"/>
  <c r="EJ95" i="5"/>
  <c r="EN94" i="5"/>
  <c r="EL94" i="5"/>
  <c r="EK94" i="5"/>
  <c r="EJ94" i="5"/>
  <c r="EN93" i="5"/>
  <c r="EL93" i="5"/>
  <c r="EK93" i="5"/>
  <c r="EJ93" i="5"/>
  <c r="EN92" i="5"/>
  <c r="EL92" i="5"/>
  <c r="EK92" i="5"/>
  <c r="EJ92" i="5"/>
  <c r="EN91" i="5"/>
  <c r="EL91" i="5"/>
  <c r="EK91" i="5"/>
  <c r="EJ91" i="5"/>
  <c r="EN90" i="5"/>
  <c r="EL90" i="5"/>
  <c r="EK90" i="5"/>
  <c r="EJ90" i="5"/>
  <c r="EN89" i="5"/>
  <c r="EL89" i="5"/>
  <c r="EK89" i="5"/>
  <c r="EJ89" i="5"/>
  <c r="EN88" i="5"/>
  <c r="EL88" i="5"/>
  <c r="EK88" i="5"/>
  <c r="EJ88" i="5"/>
  <c r="EN87" i="5"/>
  <c r="EL87" i="5"/>
  <c r="EK87" i="5"/>
  <c r="EJ87" i="5"/>
  <c r="EN86" i="5"/>
  <c r="EL86" i="5"/>
  <c r="EK86" i="5"/>
  <c r="EJ86" i="5"/>
  <c r="EN85" i="5"/>
  <c r="EL85" i="5"/>
  <c r="EK85" i="5"/>
  <c r="EK298" i="5" s="1"/>
  <c r="EJ85" i="5"/>
  <c r="EJ298" i="5" s="1"/>
  <c r="EN84" i="5"/>
  <c r="EL84" i="5"/>
  <c r="EK84" i="5"/>
  <c r="EJ84" i="5"/>
  <c r="EN83" i="5"/>
  <c r="EL83" i="5"/>
  <c r="EK83" i="5"/>
  <c r="EJ83" i="5"/>
  <c r="EN82" i="5"/>
  <c r="EL82" i="5"/>
  <c r="EK82" i="5"/>
  <c r="EJ82" i="5"/>
  <c r="EN81" i="5"/>
  <c r="EL81" i="5"/>
  <c r="EK81" i="5"/>
  <c r="EJ81" i="5"/>
  <c r="EN80" i="5"/>
  <c r="EL80" i="5"/>
  <c r="EK80" i="5"/>
  <c r="EJ80" i="5"/>
  <c r="EN79" i="5"/>
  <c r="EN278" i="5" s="1"/>
  <c r="EL79" i="5"/>
  <c r="EK79" i="5"/>
  <c r="EJ79" i="5"/>
  <c r="EJ278" i="5" s="1"/>
  <c r="EN78" i="5"/>
  <c r="EN229" i="5" s="1"/>
  <c r="EL78" i="5"/>
  <c r="EL229" i="5" s="1"/>
  <c r="EK78" i="5"/>
  <c r="EK229" i="5" s="1"/>
  <c r="EJ78" i="5"/>
  <c r="EJ229" i="5" s="1"/>
  <c r="EN77" i="5"/>
  <c r="EL77" i="5"/>
  <c r="EK77" i="5"/>
  <c r="EJ77" i="5"/>
  <c r="EN76" i="5"/>
  <c r="EL76" i="5"/>
  <c r="EK76" i="5"/>
  <c r="EJ76" i="5"/>
  <c r="EN75" i="5"/>
  <c r="EL75" i="5"/>
  <c r="EK75" i="5"/>
  <c r="EJ75" i="5"/>
  <c r="EN74" i="5"/>
  <c r="EL74" i="5"/>
  <c r="EK74" i="5"/>
  <c r="EJ74" i="5"/>
  <c r="EN73" i="5"/>
  <c r="EL73" i="5"/>
  <c r="EK73" i="5"/>
  <c r="EJ73" i="5"/>
  <c r="EN72" i="5"/>
  <c r="EL72" i="5"/>
  <c r="EK72" i="5"/>
  <c r="EJ72" i="5"/>
  <c r="EN71" i="5"/>
  <c r="EL71" i="5"/>
  <c r="EK71" i="5"/>
  <c r="EJ71" i="5"/>
  <c r="EN70" i="5"/>
  <c r="EL70" i="5"/>
  <c r="EK70" i="5"/>
  <c r="EJ70" i="5"/>
  <c r="EN69" i="5"/>
  <c r="EN225" i="5" s="1"/>
  <c r="EL69" i="5"/>
  <c r="EK69" i="5"/>
  <c r="EJ69" i="5"/>
  <c r="EJ225" i="5" s="1"/>
  <c r="EN68" i="5"/>
  <c r="EL68" i="5"/>
  <c r="EL252" i="5" s="1"/>
  <c r="EK68" i="5"/>
  <c r="EK252" i="5" s="1"/>
  <c r="EJ68" i="5"/>
  <c r="EJ252" i="5" s="1"/>
  <c r="EN67" i="5"/>
  <c r="EL67" i="5"/>
  <c r="EK67" i="5"/>
  <c r="EJ67" i="5"/>
  <c r="EN66" i="5"/>
  <c r="EL66" i="5"/>
  <c r="EK66" i="5"/>
  <c r="EK230" i="5" s="1"/>
  <c r="EJ66" i="5"/>
  <c r="EJ230" i="5" s="1"/>
  <c r="EN65" i="5"/>
  <c r="EL65" i="5"/>
  <c r="EK65" i="5"/>
  <c r="EJ65" i="5"/>
  <c r="EN64" i="5"/>
  <c r="EL64" i="5"/>
  <c r="EK64" i="5"/>
  <c r="EJ64" i="5"/>
  <c r="EN63" i="5"/>
  <c r="EL63" i="5"/>
  <c r="EK63" i="5"/>
  <c r="EJ63" i="5"/>
  <c r="EN62" i="5"/>
  <c r="EL62" i="5"/>
  <c r="EK62" i="5"/>
  <c r="EJ62" i="5"/>
  <c r="EN61" i="5"/>
  <c r="EL61" i="5"/>
  <c r="EK61" i="5"/>
  <c r="EJ61" i="5"/>
  <c r="EN60" i="5"/>
  <c r="EL60" i="5"/>
  <c r="EK60" i="5"/>
  <c r="EJ60" i="5"/>
  <c r="EN59" i="5"/>
  <c r="EL59" i="5"/>
  <c r="EK59" i="5"/>
  <c r="EJ59" i="5"/>
  <c r="EN58" i="5"/>
  <c r="EL58" i="5"/>
  <c r="EK58" i="5"/>
  <c r="EJ58" i="5"/>
  <c r="EN57" i="5"/>
  <c r="EL57" i="5"/>
  <c r="EK57" i="5"/>
  <c r="EJ57" i="5"/>
  <c r="EN56" i="5"/>
  <c r="EL56" i="5"/>
  <c r="EK56" i="5"/>
  <c r="EJ56" i="5"/>
  <c r="EN55" i="5"/>
  <c r="EL55" i="5"/>
  <c r="EK55" i="5"/>
  <c r="EJ55" i="5"/>
  <c r="EN54" i="5"/>
  <c r="EN224" i="5" s="1"/>
  <c r="EL54" i="5"/>
  <c r="EK54" i="5"/>
  <c r="EJ54" i="5"/>
  <c r="EN53" i="5"/>
  <c r="EL53" i="5"/>
  <c r="EK53" i="5"/>
  <c r="EJ53" i="5"/>
  <c r="EN52" i="5"/>
  <c r="EL52" i="5"/>
  <c r="EK52" i="5"/>
  <c r="EJ52" i="5"/>
  <c r="EN51" i="5"/>
  <c r="EN227" i="5" s="1"/>
  <c r="EL51" i="5"/>
  <c r="EK51" i="5"/>
  <c r="EK227" i="5" s="1"/>
  <c r="EJ51" i="5"/>
  <c r="EJ227" i="5" s="1"/>
  <c r="EN50" i="5"/>
  <c r="EL50" i="5"/>
  <c r="EL254" i="5" s="1"/>
  <c r="EK50" i="5"/>
  <c r="EK254" i="5" s="1"/>
  <c r="EJ50" i="5"/>
  <c r="EJ254" i="5" s="1"/>
  <c r="EN49" i="5"/>
  <c r="EL49" i="5"/>
  <c r="EK49" i="5"/>
  <c r="EJ49" i="5"/>
  <c r="EN48" i="5"/>
  <c r="EN277" i="5" s="1"/>
  <c r="EL48" i="5"/>
  <c r="EL277" i="5" s="1"/>
  <c r="EK48" i="5"/>
  <c r="EK277" i="5" s="1"/>
  <c r="EJ48" i="5"/>
  <c r="EJ277" i="5" s="1"/>
  <c r="EN47" i="5"/>
  <c r="EN228" i="5" s="1"/>
  <c r="EL47" i="5"/>
  <c r="EK47" i="5"/>
  <c r="EJ47" i="5"/>
  <c r="EJ228" i="5" s="1"/>
  <c r="EN46" i="5"/>
  <c r="EL46" i="5"/>
  <c r="EL255" i="5" s="1"/>
  <c r="EK46" i="5"/>
  <c r="EJ46" i="5"/>
  <c r="EJ255" i="5" s="1"/>
  <c r="EN45" i="5"/>
  <c r="EL45" i="5"/>
  <c r="EK45" i="5"/>
  <c r="EJ45" i="5"/>
  <c r="EN44" i="5"/>
  <c r="EL44" i="5"/>
  <c r="EK44" i="5"/>
  <c r="EJ44" i="5"/>
  <c r="EN43" i="5"/>
  <c r="EL43" i="5"/>
  <c r="EK43" i="5"/>
  <c r="EJ43" i="5"/>
  <c r="EN42" i="5"/>
  <c r="EL42" i="5"/>
  <c r="EK42" i="5"/>
  <c r="EJ42" i="5"/>
  <c r="EN41" i="5"/>
  <c r="EN272" i="5" s="1"/>
  <c r="EL41" i="5"/>
  <c r="EK41" i="5"/>
  <c r="EK272" i="5" s="1"/>
  <c r="EJ41" i="5"/>
  <c r="EJ272" i="5" s="1"/>
  <c r="EN40" i="5"/>
  <c r="EL40" i="5"/>
  <c r="EL223" i="5" s="1"/>
  <c r="EK40" i="5"/>
  <c r="EJ40" i="5"/>
  <c r="EN39" i="5"/>
  <c r="EL39" i="5"/>
  <c r="EK39" i="5"/>
  <c r="EJ39" i="5"/>
  <c r="EN38" i="5"/>
  <c r="EL38" i="5"/>
  <c r="EK38" i="5"/>
  <c r="EJ38" i="5"/>
  <c r="EN37" i="5"/>
  <c r="EN267" i="5" s="1"/>
  <c r="EL37" i="5"/>
  <c r="EK37" i="5"/>
  <c r="EK267" i="5" s="1"/>
  <c r="EJ37" i="5"/>
  <c r="EJ267" i="5" s="1"/>
  <c r="EN36" i="5"/>
  <c r="EL36" i="5"/>
  <c r="EK36" i="5"/>
  <c r="EJ36" i="5"/>
  <c r="EN35" i="5"/>
  <c r="EL35" i="5"/>
  <c r="EK35" i="5"/>
  <c r="EJ35" i="5"/>
  <c r="EN34" i="5"/>
  <c r="EL34" i="5"/>
  <c r="EK34" i="5"/>
  <c r="EJ34" i="5"/>
  <c r="EN33" i="5"/>
  <c r="EL33" i="5"/>
  <c r="EK33" i="5"/>
  <c r="EJ33" i="5"/>
  <c r="EN32" i="5"/>
  <c r="EL32" i="5"/>
  <c r="EK32" i="5"/>
  <c r="EJ32" i="5"/>
  <c r="EN31" i="5"/>
  <c r="EL31" i="5"/>
  <c r="EK31" i="5"/>
  <c r="EJ31" i="5"/>
  <c r="EN30" i="5"/>
  <c r="EL30" i="5"/>
  <c r="EK30" i="5"/>
  <c r="EJ30" i="5"/>
  <c r="EN29" i="5"/>
  <c r="EL29" i="5"/>
  <c r="EK29" i="5"/>
  <c r="EJ29" i="5"/>
  <c r="EN28" i="5"/>
  <c r="EL28" i="5"/>
  <c r="EK28" i="5"/>
  <c r="EJ28" i="5"/>
  <c r="EN27" i="5"/>
  <c r="EL27" i="5"/>
  <c r="EK27" i="5"/>
  <c r="EJ27" i="5"/>
  <c r="EN26" i="5"/>
  <c r="EL26" i="5"/>
  <c r="EK26" i="5"/>
  <c r="EJ26" i="5"/>
  <c r="EN25" i="5"/>
  <c r="EL25" i="5"/>
  <c r="EK25" i="5"/>
  <c r="EJ25" i="5"/>
  <c r="EN24" i="5"/>
  <c r="EL24" i="5"/>
  <c r="EK24" i="5"/>
  <c r="EJ24" i="5"/>
  <c r="EN23" i="5"/>
  <c r="EL23" i="5"/>
  <c r="EK23" i="5"/>
  <c r="EJ23" i="5"/>
  <c r="EN22" i="5"/>
  <c r="EL22" i="5"/>
  <c r="EK22" i="5"/>
  <c r="EJ22" i="5"/>
  <c r="EN21" i="5"/>
  <c r="EL21" i="5"/>
  <c r="EK21" i="5"/>
  <c r="EJ21" i="5"/>
  <c r="EN20" i="5"/>
  <c r="EL20" i="5"/>
  <c r="EK20" i="5"/>
  <c r="EJ20" i="5"/>
  <c r="EN19" i="5"/>
  <c r="EL19" i="5"/>
  <c r="EK19" i="5"/>
  <c r="EJ19" i="5"/>
  <c r="EN18" i="5"/>
  <c r="EN247" i="5" s="1"/>
  <c r="EL18" i="5"/>
  <c r="EL247" i="5" s="1"/>
  <c r="EK18" i="5"/>
  <c r="EJ18" i="5"/>
  <c r="EN17" i="5"/>
  <c r="EL17" i="5"/>
  <c r="EK17" i="5"/>
  <c r="EJ17" i="5"/>
  <c r="EN16" i="5"/>
  <c r="EL16" i="5"/>
  <c r="EK16" i="5"/>
  <c r="EJ16" i="5"/>
  <c r="EN15" i="5"/>
  <c r="EL15" i="5"/>
  <c r="EK15" i="5"/>
  <c r="EJ15" i="5"/>
  <c r="EN14" i="5"/>
  <c r="EL14" i="5"/>
  <c r="EK14" i="5"/>
  <c r="EJ14" i="5"/>
  <c r="EN13" i="5"/>
  <c r="EL13" i="5"/>
  <c r="EK13" i="5"/>
  <c r="EJ13" i="5"/>
  <c r="EN12" i="5"/>
  <c r="EL12" i="5"/>
  <c r="EK12" i="5"/>
  <c r="EJ12" i="5"/>
  <c r="EJ248" i="5" s="1"/>
  <c r="EN11" i="5"/>
  <c r="EL11" i="5"/>
  <c r="EK11" i="5"/>
  <c r="EJ11" i="5"/>
  <c r="EN10" i="5"/>
  <c r="EL10" i="5"/>
  <c r="EK10" i="5"/>
  <c r="EJ10" i="5"/>
  <c r="EN9" i="5"/>
  <c r="EL9" i="5"/>
  <c r="EK9" i="5"/>
  <c r="EJ9" i="5"/>
  <c r="EN8" i="5"/>
  <c r="EL8" i="5"/>
  <c r="EK8" i="5"/>
  <c r="EJ8" i="5"/>
  <c r="EN7" i="5"/>
  <c r="EL7" i="5"/>
  <c r="EK7" i="5"/>
  <c r="EJ7" i="5"/>
  <c r="EN6" i="5"/>
  <c r="EL6" i="5"/>
  <c r="EK6" i="5"/>
  <c r="EJ6" i="5"/>
  <c r="ET154" i="5"/>
  <c r="ER154" i="5"/>
  <c r="EQ154" i="5"/>
  <c r="EP154" i="5"/>
  <c r="ET153" i="5"/>
  <c r="ER153" i="5"/>
  <c r="EQ153" i="5"/>
  <c r="EP153" i="5"/>
  <c r="ET152" i="5"/>
  <c r="ER152" i="5"/>
  <c r="EQ152" i="5"/>
  <c r="EP152" i="5"/>
  <c r="ET151" i="5"/>
  <c r="ER151" i="5"/>
  <c r="EQ151" i="5"/>
  <c r="EP151" i="5"/>
  <c r="ET150" i="5"/>
  <c r="ER150" i="5"/>
  <c r="EQ150" i="5"/>
  <c r="EP150" i="5"/>
  <c r="ET149" i="5"/>
  <c r="ER149" i="5"/>
  <c r="EQ149" i="5"/>
  <c r="EP149" i="5"/>
  <c r="ET148" i="5"/>
  <c r="ER148" i="5"/>
  <c r="EQ148" i="5"/>
  <c r="EQ268" i="5" s="1"/>
  <c r="EP148" i="5"/>
  <c r="EP268" i="5" s="1"/>
  <c r="ET147" i="5"/>
  <c r="ER147" i="5"/>
  <c r="EQ147" i="5"/>
  <c r="EP147" i="5"/>
  <c r="ET146" i="5"/>
  <c r="ER146" i="5"/>
  <c r="EQ146" i="5"/>
  <c r="EQ291" i="5" s="1"/>
  <c r="EP146" i="5"/>
  <c r="EP291" i="5" s="1"/>
  <c r="ET145" i="5"/>
  <c r="ER145" i="5"/>
  <c r="EQ145" i="5"/>
  <c r="EP145" i="5"/>
  <c r="ET144" i="5"/>
  <c r="ER144" i="5"/>
  <c r="EQ144" i="5"/>
  <c r="EP144" i="5"/>
  <c r="ET143" i="5"/>
  <c r="ER143" i="5"/>
  <c r="EQ143" i="5"/>
  <c r="EP143" i="5"/>
  <c r="ET142" i="5"/>
  <c r="ER142" i="5"/>
  <c r="EQ142" i="5"/>
  <c r="EP142" i="5"/>
  <c r="ET141" i="5"/>
  <c r="ER141" i="5"/>
  <c r="EQ141" i="5"/>
  <c r="EP141" i="5"/>
  <c r="ET140" i="5"/>
  <c r="ER140" i="5"/>
  <c r="EQ140" i="5"/>
  <c r="EP140" i="5"/>
  <c r="ET139" i="5"/>
  <c r="ER139" i="5"/>
  <c r="EQ139" i="5"/>
  <c r="EP139" i="5"/>
  <c r="ET138" i="5"/>
  <c r="ER138" i="5"/>
  <c r="EQ138" i="5"/>
  <c r="EP138" i="5"/>
  <c r="ET137" i="5"/>
  <c r="ER137" i="5"/>
  <c r="EQ137" i="5"/>
  <c r="EP137" i="5"/>
  <c r="ET136" i="5"/>
  <c r="ER136" i="5"/>
  <c r="EQ136" i="5"/>
  <c r="EP136" i="5"/>
  <c r="ET135" i="5"/>
  <c r="ER135" i="5"/>
  <c r="EQ135" i="5"/>
  <c r="EP135" i="5"/>
  <c r="ET134" i="5"/>
  <c r="ER134" i="5"/>
  <c r="EQ134" i="5"/>
  <c r="EP134" i="5"/>
  <c r="ET133" i="5"/>
  <c r="ER133" i="5"/>
  <c r="EQ133" i="5"/>
  <c r="EP133" i="5"/>
  <c r="ET132" i="5"/>
  <c r="ER132" i="5"/>
  <c r="EQ132" i="5"/>
  <c r="EP132" i="5"/>
  <c r="ET131" i="5"/>
  <c r="ER131" i="5"/>
  <c r="EQ131" i="5"/>
  <c r="EP131" i="5"/>
  <c r="ET130" i="5"/>
  <c r="ER130" i="5"/>
  <c r="EQ130" i="5"/>
  <c r="EP130" i="5"/>
  <c r="ET129" i="5"/>
  <c r="ER129" i="5"/>
  <c r="EQ129" i="5"/>
  <c r="EP129" i="5"/>
  <c r="ET128" i="5"/>
  <c r="ER128" i="5"/>
  <c r="EQ128" i="5"/>
  <c r="EP128" i="5"/>
  <c r="ET127" i="5"/>
  <c r="ER127" i="5"/>
  <c r="ER266" i="5" s="1"/>
  <c r="EQ127" i="5"/>
  <c r="EQ266" i="5" s="1"/>
  <c r="EP127" i="5"/>
  <c r="EP266" i="5" s="1"/>
  <c r="ET126" i="5"/>
  <c r="ER126" i="5"/>
  <c r="EQ126" i="5"/>
  <c r="EP126" i="5"/>
  <c r="ET125" i="5"/>
  <c r="ER125" i="5"/>
  <c r="EQ125" i="5"/>
  <c r="EP125" i="5"/>
  <c r="ET124" i="5"/>
  <c r="ER124" i="5"/>
  <c r="EQ124" i="5"/>
  <c r="EP124" i="5"/>
  <c r="ET123" i="5"/>
  <c r="ER123" i="5"/>
  <c r="EQ123" i="5"/>
  <c r="EP123" i="5"/>
  <c r="ET122" i="5"/>
  <c r="ER122" i="5"/>
  <c r="EQ122" i="5"/>
  <c r="EP122" i="5"/>
  <c r="ET121" i="5"/>
  <c r="ER121" i="5"/>
  <c r="EQ121" i="5"/>
  <c r="EP121" i="5"/>
  <c r="ET120" i="5"/>
  <c r="ER120" i="5"/>
  <c r="EQ120" i="5"/>
  <c r="EP120" i="5"/>
  <c r="ET119" i="5"/>
  <c r="ER119" i="5"/>
  <c r="EQ119" i="5"/>
  <c r="EP119" i="5"/>
  <c r="ET118" i="5"/>
  <c r="ER118" i="5"/>
  <c r="EQ118" i="5"/>
  <c r="EP118" i="5"/>
  <c r="ET117" i="5"/>
  <c r="ER117" i="5"/>
  <c r="EQ117" i="5"/>
  <c r="EP117" i="5"/>
  <c r="ET116" i="5"/>
  <c r="ER116" i="5"/>
  <c r="EQ116" i="5"/>
  <c r="EP116" i="5"/>
  <c r="ET115" i="5"/>
  <c r="ER115" i="5"/>
  <c r="EQ115" i="5"/>
  <c r="EP115" i="5"/>
  <c r="ET114" i="5"/>
  <c r="ER114" i="5"/>
  <c r="EQ114" i="5"/>
  <c r="EP114" i="5"/>
  <c r="ET113" i="5"/>
  <c r="ER113" i="5"/>
  <c r="EQ113" i="5"/>
  <c r="EQ302" i="5" s="1"/>
  <c r="EP113" i="5"/>
  <c r="EP302" i="5" s="1"/>
  <c r="ET112" i="5"/>
  <c r="ER112" i="5"/>
  <c r="EQ112" i="5"/>
  <c r="EP112" i="5"/>
  <c r="ET111" i="5"/>
  <c r="ER111" i="5"/>
  <c r="EQ111" i="5"/>
  <c r="EP111" i="5"/>
  <c r="ET110" i="5"/>
  <c r="ER110" i="5"/>
  <c r="EQ110" i="5"/>
  <c r="EP110" i="5"/>
  <c r="ET109" i="5"/>
  <c r="ER109" i="5"/>
  <c r="EQ109" i="5"/>
  <c r="EP109" i="5"/>
  <c r="ET108" i="5"/>
  <c r="ER108" i="5"/>
  <c r="EQ108" i="5"/>
  <c r="EP108" i="5"/>
  <c r="ET107" i="5"/>
  <c r="ER107" i="5"/>
  <c r="EQ107" i="5"/>
  <c r="EP107" i="5"/>
  <c r="ET106" i="5"/>
  <c r="ER106" i="5"/>
  <c r="EQ106" i="5"/>
  <c r="EP106" i="5"/>
  <c r="ET105" i="5"/>
  <c r="ER105" i="5"/>
  <c r="EQ105" i="5"/>
  <c r="EP105" i="5"/>
  <c r="ET104" i="5"/>
  <c r="ER104" i="5"/>
  <c r="EQ104" i="5"/>
  <c r="EP104" i="5"/>
  <c r="ET103" i="5"/>
  <c r="ER103" i="5"/>
  <c r="EQ103" i="5"/>
  <c r="EP103" i="5"/>
  <c r="ET102" i="5"/>
  <c r="ER102" i="5"/>
  <c r="EQ102" i="5"/>
  <c r="EP102" i="5"/>
  <c r="ET101" i="5"/>
  <c r="ER101" i="5"/>
  <c r="EQ101" i="5"/>
  <c r="EP101" i="5"/>
  <c r="ET100" i="5"/>
  <c r="ER100" i="5"/>
  <c r="EQ100" i="5"/>
  <c r="EP100" i="5"/>
  <c r="ET99" i="5"/>
  <c r="ER99" i="5"/>
  <c r="EQ99" i="5"/>
  <c r="EP99" i="5"/>
  <c r="ET98" i="5"/>
  <c r="ER98" i="5"/>
  <c r="EQ98" i="5"/>
  <c r="EP98" i="5"/>
  <c r="ET97" i="5"/>
  <c r="ER97" i="5"/>
  <c r="ER289" i="5" s="1"/>
  <c r="EQ97" i="5"/>
  <c r="EQ289" i="5" s="1"/>
  <c r="EP97" i="5"/>
  <c r="EP289" i="5" s="1"/>
  <c r="ET96" i="5"/>
  <c r="ER96" i="5"/>
  <c r="EQ96" i="5"/>
  <c r="EP96" i="5"/>
  <c r="ET95" i="5"/>
  <c r="ER95" i="5"/>
  <c r="EQ95" i="5"/>
  <c r="EP95" i="5"/>
  <c r="ET94" i="5"/>
  <c r="ER94" i="5"/>
  <c r="EQ94" i="5"/>
  <c r="EP94" i="5"/>
  <c r="ET93" i="5"/>
  <c r="ER93" i="5"/>
  <c r="EQ93" i="5"/>
  <c r="EP93" i="5"/>
  <c r="ET92" i="5"/>
  <c r="ER92" i="5"/>
  <c r="EQ92" i="5"/>
  <c r="EP92" i="5"/>
  <c r="ET91" i="5"/>
  <c r="ER91" i="5"/>
  <c r="EQ91" i="5"/>
  <c r="EP91" i="5"/>
  <c r="ET90" i="5"/>
  <c r="ER90" i="5"/>
  <c r="EQ90" i="5"/>
  <c r="EP90" i="5"/>
  <c r="ET89" i="5"/>
  <c r="ER89" i="5"/>
  <c r="EQ89" i="5"/>
  <c r="EP89" i="5"/>
  <c r="ET88" i="5"/>
  <c r="ER88" i="5"/>
  <c r="EQ88" i="5"/>
  <c r="EP88" i="5"/>
  <c r="ET87" i="5"/>
  <c r="ER87" i="5"/>
  <c r="EQ87" i="5"/>
  <c r="EP87" i="5"/>
  <c r="ET86" i="5"/>
  <c r="ER86" i="5"/>
  <c r="EQ86" i="5"/>
  <c r="EP86" i="5"/>
  <c r="ET85" i="5"/>
  <c r="ER85" i="5"/>
  <c r="ER298" i="5" s="1"/>
  <c r="EQ85" i="5"/>
  <c r="EQ298" i="5" s="1"/>
  <c r="EP85" i="5"/>
  <c r="EP298" i="5" s="1"/>
  <c r="ET84" i="5"/>
  <c r="ER84" i="5"/>
  <c r="EQ84" i="5"/>
  <c r="EP84" i="5"/>
  <c r="ET83" i="5"/>
  <c r="ER83" i="5"/>
  <c r="EQ83" i="5"/>
  <c r="EP83" i="5"/>
  <c r="ET82" i="5"/>
  <c r="ER82" i="5"/>
  <c r="EQ82" i="5"/>
  <c r="EP82" i="5"/>
  <c r="ET81" i="5"/>
  <c r="ER81" i="5"/>
  <c r="EQ81" i="5"/>
  <c r="EP81" i="5"/>
  <c r="ET80" i="5"/>
  <c r="ER80" i="5"/>
  <c r="EQ80" i="5"/>
  <c r="EP80" i="5"/>
  <c r="ET79" i="5"/>
  <c r="ER79" i="5"/>
  <c r="EQ79" i="5"/>
  <c r="EQ278" i="5" s="1"/>
  <c r="EP79" i="5"/>
  <c r="EP278" i="5" s="1"/>
  <c r="ET78" i="5"/>
  <c r="ET229" i="5" s="1"/>
  <c r="ER78" i="5"/>
  <c r="EQ78" i="5"/>
  <c r="EP78" i="5"/>
  <c r="EP229" i="5" s="1"/>
  <c r="ET77" i="5"/>
  <c r="ER77" i="5"/>
  <c r="EQ77" i="5"/>
  <c r="EP77" i="5"/>
  <c r="ET76" i="5"/>
  <c r="ER76" i="5"/>
  <c r="EQ76" i="5"/>
  <c r="EP76" i="5"/>
  <c r="ET75" i="5"/>
  <c r="ER75" i="5"/>
  <c r="EQ75" i="5"/>
  <c r="EP75" i="5"/>
  <c r="ET74" i="5"/>
  <c r="ER74" i="5"/>
  <c r="EQ74" i="5"/>
  <c r="EP74" i="5"/>
  <c r="ET73" i="5"/>
  <c r="ER73" i="5"/>
  <c r="EQ73" i="5"/>
  <c r="EP73" i="5"/>
  <c r="ET72" i="5"/>
  <c r="ER72" i="5"/>
  <c r="EQ72" i="5"/>
  <c r="EP72" i="5"/>
  <c r="ET71" i="5"/>
  <c r="ER71" i="5"/>
  <c r="EQ71" i="5"/>
  <c r="EP71" i="5"/>
  <c r="ET70" i="5"/>
  <c r="ER70" i="5"/>
  <c r="EQ70" i="5"/>
  <c r="EP70" i="5"/>
  <c r="ET69" i="5"/>
  <c r="ET225" i="5" s="1"/>
  <c r="ER69" i="5"/>
  <c r="ER225" i="5" s="1"/>
  <c r="EQ69" i="5"/>
  <c r="EQ225" i="5" s="1"/>
  <c r="EP69" i="5"/>
  <c r="EP225" i="5" s="1"/>
  <c r="ET68" i="5"/>
  <c r="ET252" i="5" s="1"/>
  <c r="ER68" i="5"/>
  <c r="ER252" i="5" s="1"/>
  <c r="EQ68" i="5"/>
  <c r="EQ252" i="5" s="1"/>
  <c r="EP68" i="5"/>
  <c r="EP252" i="5" s="1"/>
  <c r="ET67" i="5"/>
  <c r="ER67" i="5"/>
  <c r="EQ67" i="5"/>
  <c r="EP67" i="5"/>
  <c r="ET66" i="5"/>
  <c r="ET230" i="5" s="1"/>
  <c r="ER66" i="5"/>
  <c r="EQ66" i="5"/>
  <c r="EP66" i="5"/>
  <c r="ET65" i="5"/>
  <c r="ER65" i="5"/>
  <c r="EQ65" i="5"/>
  <c r="EP65" i="5"/>
  <c r="ET64" i="5"/>
  <c r="ER64" i="5"/>
  <c r="EQ64" i="5"/>
  <c r="EP64" i="5"/>
  <c r="ET63" i="5"/>
  <c r="ER63" i="5"/>
  <c r="EQ63" i="5"/>
  <c r="EP63" i="5"/>
  <c r="ET62" i="5"/>
  <c r="ER62" i="5"/>
  <c r="EQ62" i="5"/>
  <c r="EP62" i="5"/>
  <c r="ET61" i="5"/>
  <c r="ER61" i="5"/>
  <c r="EQ61" i="5"/>
  <c r="EP61" i="5"/>
  <c r="ET60" i="5"/>
  <c r="ER60" i="5"/>
  <c r="EQ60" i="5"/>
  <c r="EP60" i="5"/>
  <c r="ET59" i="5"/>
  <c r="ER59" i="5"/>
  <c r="EQ59" i="5"/>
  <c r="EP59" i="5"/>
  <c r="ET58" i="5"/>
  <c r="ER58" i="5"/>
  <c r="EQ58" i="5"/>
  <c r="EP58" i="5"/>
  <c r="ET57" i="5"/>
  <c r="ER57" i="5"/>
  <c r="EQ57" i="5"/>
  <c r="EP57" i="5"/>
  <c r="ET56" i="5"/>
  <c r="ER56" i="5"/>
  <c r="EQ56" i="5"/>
  <c r="EP56" i="5"/>
  <c r="ET55" i="5"/>
  <c r="ER55" i="5"/>
  <c r="EQ55" i="5"/>
  <c r="EP55" i="5"/>
  <c r="ET54" i="5"/>
  <c r="ER54" i="5"/>
  <c r="EQ54" i="5"/>
  <c r="EP54" i="5"/>
  <c r="ET53" i="5"/>
  <c r="ER53" i="5"/>
  <c r="EQ53" i="5"/>
  <c r="EP53" i="5"/>
  <c r="ET52" i="5"/>
  <c r="ER52" i="5"/>
  <c r="EQ52" i="5"/>
  <c r="EP52" i="5"/>
  <c r="ET51" i="5"/>
  <c r="ER51" i="5"/>
  <c r="EQ51" i="5"/>
  <c r="EQ227" i="5" s="1"/>
  <c r="EP51" i="5"/>
  <c r="EP227" i="5" s="1"/>
  <c r="ET50" i="5"/>
  <c r="ET254" i="5" s="1"/>
  <c r="ER50" i="5"/>
  <c r="EQ50" i="5"/>
  <c r="EQ254" i="5" s="1"/>
  <c r="EP50" i="5"/>
  <c r="EP254" i="5" s="1"/>
  <c r="ET49" i="5"/>
  <c r="ER49" i="5"/>
  <c r="EQ49" i="5"/>
  <c r="EP49" i="5"/>
  <c r="ET48" i="5"/>
  <c r="ET277" i="5" s="1"/>
  <c r="ER48" i="5"/>
  <c r="ER277" i="5" s="1"/>
  <c r="EQ48" i="5"/>
  <c r="EP48" i="5"/>
  <c r="EP277" i="5" s="1"/>
  <c r="ET47" i="5"/>
  <c r="ET228" i="5" s="1"/>
  <c r="ER47" i="5"/>
  <c r="ER228" i="5" s="1"/>
  <c r="EQ47" i="5"/>
  <c r="EQ228" i="5" s="1"/>
  <c r="EP47" i="5"/>
  <c r="EP228" i="5" s="1"/>
  <c r="ET46" i="5"/>
  <c r="ER46" i="5"/>
  <c r="EQ46" i="5"/>
  <c r="EQ255" i="5" s="1"/>
  <c r="EP46" i="5"/>
  <c r="EP255" i="5" s="1"/>
  <c r="ET45" i="5"/>
  <c r="ER45" i="5"/>
  <c r="EQ45" i="5"/>
  <c r="EP45" i="5"/>
  <c r="ET44" i="5"/>
  <c r="ER44" i="5"/>
  <c r="EQ44" i="5"/>
  <c r="EP44" i="5"/>
  <c r="ET43" i="5"/>
  <c r="ER43" i="5"/>
  <c r="EQ43" i="5"/>
  <c r="EP43" i="5"/>
  <c r="ET42" i="5"/>
  <c r="ER42" i="5"/>
  <c r="EQ42" i="5"/>
  <c r="EP42" i="5"/>
  <c r="ET41" i="5"/>
  <c r="ER41" i="5"/>
  <c r="EQ41" i="5"/>
  <c r="EQ272" i="5" s="1"/>
  <c r="EP41" i="5"/>
  <c r="EP272" i="5" s="1"/>
  <c r="ET40" i="5"/>
  <c r="ER40" i="5"/>
  <c r="EQ40" i="5"/>
  <c r="EP40" i="5"/>
  <c r="EP223" i="5" s="1"/>
  <c r="ET39" i="5"/>
  <c r="ER39" i="5"/>
  <c r="EQ39" i="5"/>
  <c r="EQ250" i="5" s="1"/>
  <c r="EP39" i="5"/>
  <c r="ET38" i="5"/>
  <c r="ER38" i="5"/>
  <c r="EQ38" i="5"/>
  <c r="EP38" i="5"/>
  <c r="ET37" i="5"/>
  <c r="ET267" i="5" s="1"/>
  <c r="ER37" i="5"/>
  <c r="ER267" i="5" s="1"/>
  <c r="EQ37" i="5"/>
  <c r="EQ267" i="5" s="1"/>
  <c r="EP37" i="5"/>
  <c r="EP267" i="5" s="1"/>
  <c r="ET36" i="5"/>
  <c r="ET218" i="5" s="1"/>
  <c r="ER36" i="5"/>
  <c r="EQ36" i="5"/>
  <c r="EP36" i="5"/>
  <c r="ET35" i="5"/>
  <c r="ER35" i="5"/>
  <c r="EQ35" i="5"/>
  <c r="EP35" i="5"/>
  <c r="ET34" i="5"/>
  <c r="ER34" i="5"/>
  <c r="EQ34" i="5"/>
  <c r="EP34" i="5"/>
  <c r="ET33" i="5"/>
  <c r="ER33" i="5"/>
  <c r="EQ33" i="5"/>
  <c r="EP33" i="5"/>
  <c r="ET32" i="5"/>
  <c r="ER32" i="5"/>
  <c r="EQ32" i="5"/>
  <c r="EP32" i="5"/>
  <c r="ET31" i="5"/>
  <c r="ER31" i="5"/>
  <c r="EQ31" i="5"/>
  <c r="EP31" i="5"/>
  <c r="ET30" i="5"/>
  <c r="ER30" i="5"/>
  <c r="EQ30" i="5"/>
  <c r="EP30" i="5"/>
  <c r="ET29" i="5"/>
  <c r="ER29" i="5"/>
  <c r="EQ29" i="5"/>
  <c r="EP29" i="5"/>
  <c r="ET28" i="5"/>
  <c r="ER28" i="5"/>
  <c r="EQ28" i="5"/>
  <c r="EP28" i="5"/>
  <c r="ET27" i="5"/>
  <c r="ER27" i="5"/>
  <c r="EQ27" i="5"/>
  <c r="EQ219" i="5" s="1"/>
  <c r="EP27" i="5"/>
  <c r="ET26" i="5"/>
  <c r="ER26" i="5"/>
  <c r="EQ26" i="5"/>
  <c r="EP26" i="5"/>
  <c r="ET25" i="5"/>
  <c r="ER25" i="5"/>
  <c r="EQ25" i="5"/>
  <c r="EP25" i="5"/>
  <c r="ET24" i="5"/>
  <c r="ER24" i="5"/>
  <c r="EQ24" i="5"/>
  <c r="EP24" i="5"/>
  <c r="ET23" i="5"/>
  <c r="ER23" i="5"/>
  <c r="EQ23" i="5"/>
  <c r="EP23" i="5"/>
  <c r="ET22" i="5"/>
  <c r="ER22" i="5"/>
  <c r="EQ22" i="5"/>
  <c r="EP22" i="5"/>
  <c r="ET21" i="5"/>
  <c r="ER21" i="5"/>
  <c r="EQ21" i="5"/>
  <c r="EP21" i="5"/>
  <c r="ET20" i="5"/>
  <c r="ER20" i="5"/>
  <c r="EQ20" i="5"/>
  <c r="EP20" i="5"/>
  <c r="ET19" i="5"/>
  <c r="ER19" i="5"/>
  <c r="EQ19" i="5"/>
  <c r="EP19" i="5"/>
  <c r="EP220" i="5" s="1"/>
  <c r="ET18" i="5"/>
  <c r="ER18" i="5"/>
  <c r="EQ18" i="5"/>
  <c r="EP18" i="5"/>
  <c r="ET17" i="5"/>
  <c r="ER17" i="5"/>
  <c r="EQ17" i="5"/>
  <c r="EP17" i="5"/>
  <c r="ET16" i="5"/>
  <c r="ER16" i="5"/>
  <c r="EQ16" i="5"/>
  <c r="EP16" i="5"/>
  <c r="ET15" i="5"/>
  <c r="ER15" i="5"/>
  <c r="EQ15" i="5"/>
  <c r="EP15" i="5"/>
  <c r="ET14" i="5"/>
  <c r="ER14" i="5"/>
  <c r="EQ14" i="5"/>
  <c r="EP14" i="5"/>
  <c r="ET13" i="5"/>
  <c r="ER13" i="5"/>
  <c r="EQ13" i="5"/>
  <c r="EP13" i="5"/>
  <c r="ET12" i="5"/>
  <c r="ET248" i="5" s="1"/>
  <c r="ER12" i="5"/>
  <c r="EQ12" i="5"/>
  <c r="EP12" i="5"/>
  <c r="ET11" i="5"/>
  <c r="ER11" i="5"/>
  <c r="EQ11" i="5"/>
  <c r="EP11" i="5"/>
  <c r="ET10" i="5"/>
  <c r="ER10" i="5"/>
  <c r="EQ10" i="5"/>
  <c r="EP10" i="5"/>
  <c r="ET9" i="5"/>
  <c r="ER9" i="5"/>
  <c r="EQ9" i="5"/>
  <c r="EP9" i="5"/>
  <c r="ET8" i="5"/>
  <c r="ER8" i="5"/>
  <c r="EQ8" i="5"/>
  <c r="EP8" i="5"/>
  <c r="ET7" i="5"/>
  <c r="ER7" i="5"/>
  <c r="EQ7" i="5"/>
  <c r="EP7" i="5"/>
  <c r="ET6" i="5"/>
  <c r="ER6" i="5"/>
  <c r="EQ6" i="5"/>
  <c r="EP6" i="5"/>
  <c r="EV7" i="5"/>
  <c r="EW7" i="5"/>
  <c r="EX7" i="5"/>
  <c r="EZ7" i="5"/>
  <c r="EV8" i="5"/>
  <c r="EW8" i="5"/>
  <c r="EX8" i="5"/>
  <c r="EZ8" i="5"/>
  <c r="EV9" i="5"/>
  <c r="EW9" i="5"/>
  <c r="EX9" i="5"/>
  <c r="EZ9" i="5"/>
  <c r="EV10" i="5"/>
  <c r="EW10" i="5"/>
  <c r="EX10" i="5"/>
  <c r="EZ10" i="5"/>
  <c r="EV11" i="5"/>
  <c r="EW11" i="5"/>
  <c r="EX11" i="5"/>
  <c r="EZ11" i="5"/>
  <c r="EV12" i="5"/>
  <c r="EW12" i="5"/>
  <c r="EX12" i="5"/>
  <c r="EZ12" i="5"/>
  <c r="EV13" i="5"/>
  <c r="EW13" i="5"/>
  <c r="EX13" i="5"/>
  <c r="EZ13" i="5"/>
  <c r="EV14" i="5"/>
  <c r="EW14" i="5"/>
  <c r="EX14" i="5"/>
  <c r="EZ14" i="5"/>
  <c r="EV15" i="5"/>
  <c r="EW15" i="5"/>
  <c r="EX15" i="5"/>
  <c r="EZ15" i="5"/>
  <c r="EV16" i="5"/>
  <c r="EW16" i="5"/>
  <c r="EX16" i="5"/>
  <c r="EZ16" i="5"/>
  <c r="EV17" i="5"/>
  <c r="EW17" i="5"/>
  <c r="EX17" i="5"/>
  <c r="EZ17" i="5"/>
  <c r="EV18" i="5"/>
  <c r="EW18" i="5"/>
  <c r="EX18" i="5"/>
  <c r="EZ18" i="5"/>
  <c r="EV19" i="5"/>
  <c r="EW19" i="5"/>
  <c r="EX19" i="5"/>
  <c r="EZ19" i="5"/>
  <c r="EV20" i="5"/>
  <c r="EW20" i="5"/>
  <c r="EX20" i="5"/>
  <c r="EZ20" i="5"/>
  <c r="EV21" i="5"/>
  <c r="EW21" i="5"/>
  <c r="EX21" i="5"/>
  <c r="EZ21" i="5"/>
  <c r="EV22" i="5"/>
  <c r="EW22" i="5"/>
  <c r="EX22" i="5"/>
  <c r="EZ22" i="5"/>
  <c r="EV23" i="5"/>
  <c r="EW23" i="5"/>
  <c r="EX23" i="5"/>
  <c r="EZ23" i="5"/>
  <c r="EV24" i="5"/>
  <c r="EW24" i="5"/>
  <c r="EX24" i="5"/>
  <c r="EZ24" i="5"/>
  <c r="EV25" i="5"/>
  <c r="EW25" i="5"/>
  <c r="EX25" i="5"/>
  <c r="EZ25" i="5"/>
  <c r="EV26" i="5"/>
  <c r="EW26" i="5"/>
  <c r="EX26" i="5"/>
  <c r="EZ26" i="5"/>
  <c r="EV27" i="5"/>
  <c r="EW27" i="5"/>
  <c r="EX27" i="5"/>
  <c r="EZ27" i="5"/>
  <c r="EV28" i="5"/>
  <c r="EW28" i="5"/>
  <c r="EX28" i="5"/>
  <c r="EZ28" i="5"/>
  <c r="EV29" i="5"/>
  <c r="EW29" i="5"/>
  <c r="EX29" i="5"/>
  <c r="EZ29" i="5"/>
  <c r="EV30" i="5"/>
  <c r="EW30" i="5"/>
  <c r="EX30" i="5"/>
  <c r="EZ30" i="5"/>
  <c r="EV31" i="5"/>
  <c r="EW31" i="5"/>
  <c r="EX31" i="5"/>
  <c r="EZ31" i="5"/>
  <c r="EV32" i="5"/>
  <c r="EW32" i="5"/>
  <c r="EX32" i="5"/>
  <c r="EZ32" i="5"/>
  <c r="EV33" i="5"/>
  <c r="EW33" i="5"/>
  <c r="EX33" i="5"/>
  <c r="EZ33" i="5"/>
  <c r="EV34" i="5"/>
  <c r="EW34" i="5"/>
  <c r="EX34" i="5"/>
  <c r="EZ34" i="5"/>
  <c r="EV35" i="5"/>
  <c r="EW35" i="5"/>
  <c r="EX35" i="5"/>
  <c r="EZ35" i="5"/>
  <c r="EV36" i="5"/>
  <c r="EW36" i="5"/>
  <c r="EX36" i="5"/>
  <c r="EZ36" i="5"/>
  <c r="EV37" i="5"/>
  <c r="EV267" i="5" s="1"/>
  <c r="EW37" i="5"/>
  <c r="EW267" i="5" s="1"/>
  <c r="EX37" i="5"/>
  <c r="EZ37" i="5"/>
  <c r="EZ267" i="5" s="1"/>
  <c r="EV38" i="5"/>
  <c r="EW38" i="5"/>
  <c r="EX38" i="5"/>
  <c r="EZ38" i="5"/>
  <c r="EV39" i="5"/>
  <c r="EW39" i="5"/>
  <c r="EX39" i="5"/>
  <c r="EZ39" i="5"/>
  <c r="EV40" i="5"/>
  <c r="EW40" i="5"/>
  <c r="EX40" i="5"/>
  <c r="EZ40" i="5"/>
  <c r="EV41" i="5"/>
  <c r="EW41" i="5"/>
  <c r="EW272" i="5" s="1"/>
  <c r="EX41" i="5"/>
  <c r="EZ41" i="5"/>
  <c r="EZ272" i="5" s="1"/>
  <c r="EV42" i="5"/>
  <c r="EW42" i="5"/>
  <c r="EX42" i="5"/>
  <c r="EZ42" i="5"/>
  <c r="EV43" i="5"/>
  <c r="EW43" i="5"/>
  <c r="EX43" i="5"/>
  <c r="EZ43" i="5"/>
  <c r="EV44" i="5"/>
  <c r="EW44" i="5"/>
  <c r="EX44" i="5"/>
  <c r="EZ44" i="5"/>
  <c r="EV45" i="5"/>
  <c r="EW45" i="5"/>
  <c r="EX45" i="5"/>
  <c r="EZ45" i="5"/>
  <c r="EV46" i="5"/>
  <c r="EV255" i="5" s="1"/>
  <c r="EW46" i="5"/>
  <c r="EX46" i="5"/>
  <c r="EZ46" i="5"/>
  <c r="EV47" i="5"/>
  <c r="EV228" i="5" s="1"/>
  <c r="EW47" i="5"/>
  <c r="EX47" i="5"/>
  <c r="EX228" i="5" s="1"/>
  <c r="EZ47" i="5"/>
  <c r="EZ228" i="5" s="1"/>
  <c r="EV48" i="5"/>
  <c r="EV277" i="5" s="1"/>
  <c r="EW48" i="5"/>
  <c r="EX48" i="5"/>
  <c r="EX277" i="5" s="1"/>
  <c r="EZ48" i="5"/>
  <c r="EZ277" i="5" s="1"/>
  <c r="EV49" i="5"/>
  <c r="EW49" i="5"/>
  <c r="EX49" i="5"/>
  <c r="EZ49" i="5"/>
  <c r="EV50" i="5"/>
  <c r="EV254" i="5" s="1"/>
  <c r="EW50" i="5"/>
  <c r="EW254" i="5" s="1"/>
  <c r="EX50" i="5"/>
  <c r="EX254" i="5" s="1"/>
  <c r="EZ50" i="5"/>
  <c r="EZ254" i="5" s="1"/>
  <c r="EV51" i="5"/>
  <c r="EV227" i="5" s="1"/>
  <c r="EW51" i="5"/>
  <c r="EW227" i="5" s="1"/>
  <c r="EX51" i="5"/>
  <c r="EX227" i="5" s="1"/>
  <c r="EZ51" i="5"/>
  <c r="EZ227" i="5" s="1"/>
  <c r="EV52" i="5"/>
  <c r="EW52" i="5"/>
  <c r="EX52" i="5"/>
  <c r="EZ52" i="5"/>
  <c r="EV53" i="5"/>
  <c r="EW53" i="5"/>
  <c r="EX53" i="5"/>
  <c r="EZ53" i="5"/>
  <c r="EV54" i="5"/>
  <c r="EW54" i="5"/>
  <c r="EX54" i="5"/>
  <c r="EZ54" i="5"/>
  <c r="EV55" i="5"/>
  <c r="EW55" i="5"/>
  <c r="EX55" i="5"/>
  <c r="EZ55" i="5"/>
  <c r="EV56" i="5"/>
  <c r="EW56" i="5"/>
  <c r="EX56" i="5"/>
  <c r="EZ56" i="5"/>
  <c r="EV57" i="5"/>
  <c r="EW57" i="5"/>
  <c r="EX57" i="5"/>
  <c r="EZ57" i="5"/>
  <c r="EZ221" i="5" s="1"/>
  <c r="EV58" i="5"/>
  <c r="EW58" i="5"/>
  <c r="FA58" i="5" s="1"/>
  <c r="EX58" i="5"/>
  <c r="EZ58" i="5"/>
  <c r="EV59" i="5"/>
  <c r="EW59" i="5"/>
  <c r="EX59" i="5"/>
  <c r="EZ59" i="5"/>
  <c r="EV60" i="5"/>
  <c r="EW60" i="5"/>
  <c r="EX60" i="5"/>
  <c r="EZ60" i="5"/>
  <c r="EV61" i="5"/>
  <c r="EW61" i="5"/>
  <c r="EX61" i="5"/>
  <c r="EZ61" i="5"/>
  <c r="EV62" i="5"/>
  <c r="EW62" i="5"/>
  <c r="EX62" i="5"/>
  <c r="EZ62" i="5"/>
  <c r="EV63" i="5"/>
  <c r="EW63" i="5"/>
  <c r="EX63" i="5"/>
  <c r="EZ63" i="5"/>
  <c r="EV64" i="5"/>
  <c r="EW64" i="5"/>
  <c r="EX64" i="5"/>
  <c r="EZ64" i="5"/>
  <c r="EV65" i="5"/>
  <c r="EW65" i="5"/>
  <c r="EX65" i="5"/>
  <c r="EZ65" i="5"/>
  <c r="EV66" i="5"/>
  <c r="EW66" i="5"/>
  <c r="EX66" i="5"/>
  <c r="EZ66" i="5"/>
  <c r="EV67" i="5"/>
  <c r="EW67" i="5"/>
  <c r="EX67" i="5"/>
  <c r="EZ67" i="5"/>
  <c r="EV68" i="5"/>
  <c r="EV252" i="5" s="1"/>
  <c r="EW68" i="5"/>
  <c r="EX68" i="5"/>
  <c r="EZ68" i="5"/>
  <c r="EV69" i="5"/>
  <c r="EW69" i="5"/>
  <c r="EX69" i="5"/>
  <c r="EY69" i="5" s="1"/>
  <c r="EZ69" i="5"/>
  <c r="EZ225" i="5" s="1"/>
  <c r="EV70" i="5"/>
  <c r="EW70" i="5"/>
  <c r="EX70" i="5"/>
  <c r="EZ70" i="5"/>
  <c r="EV71" i="5"/>
  <c r="EW71" i="5"/>
  <c r="EX71" i="5"/>
  <c r="EZ71" i="5"/>
  <c r="EV72" i="5"/>
  <c r="EW72" i="5"/>
  <c r="EX72" i="5"/>
  <c r="EZ72" i="5"/>
  <c r="EV73" i="5"/>
  <c r="EW73" i="5"/>
  <c r="EX73" i="5"/>
  <c r="EZ73" i="5"/>
  <c r="EV74" i="5"/>
  <c r="EW74" i="5"/>
  <c r="EW245" i="5" s="1"/>
  <c r="EX74" i="5"/>
  <c r="EZ74" i="5"/>
  <c r="EV75" i="5"/>
  <c r="EW75" i="5"/>
  <c r="EX75" i="5"/>
  <c r="EZ75" i="5"/>
  <c r="EV76" i="5"/>
  <c r="EW76" i="5"/>
  <c r="EX76" i="5"/>
  <c r="EZ76" i="5"/>
  <c r="EV77" i="5"/>
  <c r="EW77" i="5"/>
  <c r="EX77" i="5"/>
  <c r="EZ77" i="5"/>
  <c r="EV78" i="5"/>
  <c r="EV229" i="5" s="1"/>
  <c r="EW78" i="5"/>
  <c r="EX78" i="5"/>
  <c r="EX229" i="5" s="1"/>
  <c r="EZ78" i="5"/>
  <c r="EZ229" i="5" s="1"/>
  <c r="EV79" i="5"/>
  <c r="EW79" i="5"/>
  <c r="EW278" i="5" s="1"/>
  <c r="EX79" i="5"/>
  <c r="EX278" i="5" s="1"/>
  <c r="EZ79" i="5"/>
  <c r="EV80" i="5"/>
  <c r="EW80" i="5"/>
  <c r="EX80" i="5"/>
  <c r="EZ80" i="5"/>
  <c r="EV81" i="5"/>
  <c r="EW81" i="5"/>
  <c r="EX81" i="5"/>
  <c r="EZ81" i="5"/>
  <c r="EV82" i="5"/>
  <c r="EW82" i="5"/>
  <c r="EX82" i="5"/>
  <c r="EZ82" i="5"/>
  <c r="EV83" i="5"/>
  <c r="EW83" i="5"/>
  <c r="EX83" i="5"/>
  <c r="EZ83" i="5"/>
  <c r="EV84" i="5"/>
  <c r="EW84" i="5"/>
  <c r="EX84" i="5"/>
  <c r="EZ84" i="5"/>
  <c r="EV85" i="5"/>
  <c r="EV298" i="5" s="1"/>
  <c r="EW85" i="5"/>
  <c r="EW298" i="5" s="1"/>
  <c r="EX85" i="5"/>
  <c r="EZ85" i="5"/>
  <c r="EV86" i="5"/>
  <c r="EW86" i="5"/>
  <c r="EX86" i="5"/>
  <c r="EZ86" i="5"/>
  <c r="EV87" i="5"/>
  <c r="EW87" i="5"/>
  <c r="EX87" i="5"/>
  <c r="EZ87" i="5"/>
  <c r="EV88" i="5"/>
  <c r="EW88" i="5"/>
  <c r="EX88" i="5"/>
  <c r="EZ88" i="5"/>
  <c r="EV89" i="5"/>
  <c r="EW89" i="5"/>
  <c r="EX89" i="5"/>
  <c r="EZ89" i="5"/>
  <c r="EV90" i="5"/>
  <c r="EW90" i="5"/>
  <c r="EX90" i="5"/>
  <c r="EZ90" i="5"/>
  <c r="EV91" i="5"/>
  <c r="EW91" i="5"/>
  <c r="EX91" i="5"/>
  <c r="EZ91" i="5"/>
  <c r="EV92" i="5"/>
  <c r="EW92" i="5"/>
  <c r="EX92" i="5"/>
  <c r="EZ92" i="5"/>
  <c r="EV93" i="5"/>
  <c r="EW93" i="5"/>
  <c r="EX93" i="5"/>
  <c r="EZ93" i="5"/>
  <c r="EV94" i="5"/>
  <c r="EW94" i="5"/>
  <c r="EX94" i="5"/>
  <c r="EZ94" i="5"/>
  <c r="EV95" i="5"/>
  <c r="EW95" i="5"/>
  <c r="EX95" i="5"/>
  <c r="EZ95" i="5"/>
  <c r="EV96" i="5"/>
  <c r="EW96" i="5"/>
  <c r="EX96" i="5"/>
  <c r="EZ96" i="5"/>
  <c r="EV97" i="5"/>
  <c r="EV289" i="5" s="1"/>
  <c r="EW97" i="5"/>
  <c r="EW289" i="5" s="1"/>
  <c r="EX97" i="5"/>
  <c r="EZ97" i="5"/>
  <c r="EV98" i="5"/>
  <c r="EW98" i="5"/>
  <c r="EX98" i="5"/>
  <c r="EZ98" i="5"/>
  <c r="EV99" i="5"/>
  <c r="EW99" i="5"/>
  <c r="EX99" i="5"/>
  <c r="EZ99" i="5"/>
  <c r="EV100" i="5"/>
  <c r="EW100" i="5"/>
  <c r="EX100" i="5"/>
  <c r="EZ100" i="5"/>
  <c r="EV101" i="5"/>
  <c r="EW101" i="5"/>
  <c r="EX101" i="5"/>
  <c r="EY101" i="5" s="1"/>
  <c r="EZ101" i="5"/>
  <c r="EV102" i="5"/>
  <c r="EW102" i="5"/>
  <c r="EX102" i="5"/>
  <c r="EZ102" i="5"/>
  <c r="EV103" i="5"/>
  <c r="EW103" i="5"/>
  <c r="EX103" i="5"/>
  <c r="EZ103" i="5"/>
  <c r="EV104" i="5"/>
  <c r="EW104" i="5"/>
  <c r="EX104" i="5"/>
  <c r="EZ104" i="5"/>
  <c r="EV105" i="5"/>
  <c r="EW105" i="5"/>
  <c r="EX105" i="5"/>
  <c r="EZ105" i="5"/>
  <c r="EV106" i="5"/>
  <c r="EW106" i="5"/>
  <c r="EX106" i="5"/>
  <c r="EZ106" i="5"/>
  <c r="EV107" i="5"/>
  <c r="EW107" i="5"/>
  <c r="EX107" i="5"/>
  <c r="EZ107" i="5"/>
  <c r="EV108" i="5"/>
  <c r="EW108" i="5"/>
  <c r="EX108" i="5"/>
  <c r="EZ108" i="5"/>
  <c r="EV109" i="5"/>
  <c r="EW109" i="5"/>
  <c r="EX109" i="5"/>
  <c r="EZ109" i="5"/>
  <c r="EV110" i="5"/>
  <c r="EW110" i="5"/>
  <c r="EX110" i="5"/>
  <c r="EZ110" i="5"/>
  <c r="EV111" i="5"/>
  <c r="EW111" i="5"/>
  <c r="EX111" i="5"/>
  <c r="EZ111" i="5"/>
  <c r="EV112" i="5"/>
  <c r="EW112" i="5"/>
  <c r="EX112" i="5"/>
  <c r="EZ112" i="5"/>
  <c r="EV113" i="5"/>
  <c r="EW113" i="5"/>
  <c r="EW302" i="5" s="1"/>
  <c r="EX113" i="5"/>
  <c r="EX302" i="5" s="1"/>
  <c r="EZ113" i="5"/>
  <c r="EV114" i="5"/>
  <c r="EW114" i="5"/>
  <c r="EX114" i="5"/>
  <c r="EZ114" i="5"/>
  <c r="EV115" i="5"/>
  <c r="EW115" i="5"/>
  <c r="EX115" i="5"/>
  <c r="EZ115" i="5"/>
  <c r="EV116" i="5"/>
  <c r="EW116" i="5"/>
  <c r="EX116" i="5"/>
  <c r="EZ116" i="5"/>
  <c r="EV117" i="5"/>
  <c r="EW117" i="5"/>
  <c r="EX117" i="5"/>
  <c r="EZ117" i="5"/>
  <c r="EV118" i="5"/>
  <c r="EW118" i="5"/>
  <c r="EX118" i="5"/>
  <c r="EZ118" i="5"/>
  <c r="EV119" i="5"/>
  <c r="EW119" i="5"/>
  <c r="EX119" i="5"/>
  <c r="EZ119" i="5"/>
  <c r="EV120" i="5"/>
  <c r="EW120" i="5"/>
  <c r="EX120" i="5"/>
  <c r="EZ120" i="5"/>
  <c r="EV121" i="5"/>
  <c r="EW121" i="5"/>
  <c r="EX121" i="5"/>
  <c r="EZ121" i="5"/>
  <c r="EV122" i="5"/>
  <c r="EW122" i="5"/>
  <c r="EX122" i="5"/>
  <c r="EZ122" i="5"/>
  <c r="EV123" i="5"/>
  <c r="EW123" i="5"/>
  <c r="EX123" i="5"/>
  <c r="EZ123" i="5"/>
  <c r="EV124" i="5"/>
  <c r="EW124" i="5"/>
  <c r="EX124" i="5"/>
  <c r="EZ124" i="5"/>
  <c r="EV125" i="5"/>
  <c r="EW125" i="5"/>
  <c r="EX125" i="5"/>
  <c r="EZ125" i="5"/>
  <c r="EV126" i="5"/>
  <c r="EW126" i="5"/>
  <c r="EX126" i="5"/>
  <c r="EZ126" i="5"/>
  <c r="EV127" i="5"/>
  <c r="EV266" i="5" s="1"/>
  <c r="EW127" i="5"/>
  <c r="EW266" i="5" s="1"/>
  <c r="EX127" i="5"/>
  <c r="EX266" i="5" s="1"/>
  <c r="EZ127" i="5"/>
  <c r="EZ266" i="5" s="1"/>
  <c r="EV128" i="5"/>
  <c r="EW128" i="5"/>
  <c r="EX128" i="5"/>
  <c r="EZ128" i="5"/>
  <c r="EV129" i="5"/>
  <c r="EW129" i="5"/>
  <c r="EX129" i="5"/>
  <c r="EZ129" i="5"/>
  <c r="EV130" i="5"/>
  <c r="EW130" i="5"/>
  <c r="EX130" i="5"/>
  <c r="EZ130" i="5"/>
  <c r="EV131" i="5"/>
  <c r="EW131" i="5"/>
  <c r="EX131" i="5"/>
  <c r="EZ131" i="5"/>
  <c r="EV132" i="5"/>
  <c r="EW132" i="5"/>
  <c r="EX132" i="5"/>
  <c r="EZ132" i="5"/>
  <c r="EV133" i="5"/>
  <c r="EW133" i="5"/>
  <c r="EX133" i="5"/>
  <c r="EZ133" i="5"/>
  <c r="EV134" i="5"/>
  <c r="EW134" i="5"/>
  <c r="EX134" i="5"/>
  <c r="EZ134" i="5"/>
  <c r="EV135" i="5"/>
  <c r="EW135" i="5"/>
  <c r="EX135" i="5"/>
  <c r="EY135" i="5" s="1"/>
  <c r="EZ135" i="5"/>
  <c r="EV136" i="5"/>
  <c r="EW136" i="5"/>
  <c r="EX136" i="5"/>
  <c r="EZ136" i="5"/>
  <c r="EV137" i="5"/>
  <c r="EW137" i="5"/>
  <c r="EX137" i="5"/>
  <c r="EY137" i="5" s="1"/>
  <c r="EZ137" i="5"/>
  <c r="EV138" i="5"/>
  <c r="EW138" i="5"/>
  <c r="EX138" i="5"/>
  <c r="EZ138" i="5"/>
  <c r="EV139" i="5"/>
  <c r="EW139" i="5"/>
  <c r="EX139" i="5"/>
  <c r="EZ139" i="5"/>
  <c r="EV140" i="5"/>
  <c r="EW140" i="5"/>
  <c r="EX140" i="5"/>
  <c r="EX223" i="5" s="1"/>
  <c r="EZ140" i="5"/>
  <c r="EV141" i="5"/>
  <c r="EW141" i="5"/>
  <c r="EX141" i="5"/>
  <c r="EY141" i="5" s="1"/>
  <c r="EZ141" i="5"/>
  <c r="EV142" i="5"/>
  <c r="EW142" i="5"/>
  <c r="EX142" i="5"/>
  <c r="EZ142" i="5"/>
  <c r="EV143" i="5"/>
  <c r="EW143" i="5"/>
  <c r="EX143" i="5"/>
  <c r="EZ143" i="5"/>
  <c r="EV144" i="5"/>
  <c r="EW144" i="5"/>
  <c r="EX144" i="5"/>
  <c r="EZ144" i="5"/>
  <c r="EV145" i="5"/>
  <c r="EW145" i="5"/>
  <c r="EX145" i="5"/>
  <c r="EZ145" i="5"/>
  <c r="EV146" i="5"/>
  <c r="EV291" i="5" s="1"/>
  <c r="EW146" i="5"/>
  <c r="EW291" i="5" s="1"/>
  <c r="EX146" i="5"/>
  <c r="EX291" i="5" s="1"/>
  <c r="EZ146" i="5"/>
  <c r="EV147" i="5"/>
  <c r="EW147" i="5"/>
  <c r="EX147" i="5"/>
  <c r="EZ147" i="5"/>
  <c r="EV148" i="5"/>
  <c r="EV268" i="5" s="1"/>
  <c r="EW148" i="5"/>
  <c r="EX148" i="5"/>
  <c r="EZ148" i="5"/>
  <c r="EV149" i="5"/>
  <c r="EW149" i="5"/>
  <c r="EX149" i="5"/>
  <c r="EZ149" i="5"/>
  <c r="EV150" i="5"/>
  <c r="EW150" i="5"/>
  <c r="EX150" i="5"/>
  <c r="EZ150" i="5"/>
  <c r="EV151" i="5"/>
  <c r="EW151" i="5"/>
  <c r="EX151" i="5"/>
  <c r="EZ151" i="5"/>
  <c r="EV152" i="5"/>
  <c r="EW152" i="5"/>
  <c r="EX152" i="5"/>
  <c r="EZ152" i="5"/>
  <c r="EV153" i="5"/>
  <c r="EW153" i="5"/>
  <c r="EX153" i="5"/>
  <c r="EZ153" i="5"/>
  <c r="EV154" i="5"/>
  <c r="EW154" i="5"/>
  <c r="EX154" i="5"/>
  <c r="EZ154" i="5"/>
  <c r="EZ6" i="5"/>
  <c r="EX6" i="5"/>
  <c r="EW6" i="5"/>
  <c r="EV6" i="5"/>
  <c r="FF154" i="5"/>
  <c r="FD154" i="5"/>
  <c r="FC154" i="5"/>
  <c r="FB154" i="5"/>
  <c r="FF153" i="5"/>
  <c r="FD153" i="5"/>
  <c r="FC153" i="5"/>
  <c r="FB153" i="5"/>
  <c r="FF152" i="5"/>
  <c r="FD152" i="5"/>
  <c r="FC152" i="5"/>
  <c r="FB152" i="5"/>
  <c r="FF151" i="5"/>
  <c r="FD151" i="5"/>
  <c r="FC151" i="5"/>
  <c r="FB151" i="5"/>
  <c r="FF150" i="5"/>
  <c r="FD150" i="5"/>
  <c r="FC150" i="5"/>
  <c r="FB150" i="5"/>
  <c r="FF149" i="5"/>
  <c r="FD149" i="5"/>
  <c r="FC149" i="5"/>
  <c r="FB149" i="5"/>
  <c r="FF148" i="5"/>
  <c r="FD148" i="5"/>
  <c r="FC148" i="5"/>
  <c r="FB148" i="5"/>
  <c r="FB268" i="5" s="1"/>
  <c r="FF147" i="5"/>
  <c r="FD147" i="5"/>
  <c r="FC147" i="5"/>
  <c r="FB147" i="5"/>
  <c r="FF146" i="5"/>
  <c r="FD146" i="5"/>
  <c r="FD291" i="5" s="1"/>
  <c r="FC146" i="5"/>
  <c r="FB146" i="5"/>
  <c r="FF145" i="5"/>
  <c r="FD145" i="5"/>
  <c r="FC145" i="5"/>
  <c r="FB145" i="5"/>
  <c r="FF144" i="5"/>
  <c r="FD144" i="5"/>
  <c r="FC144" i="5"/>
  <c r="FB144" i="5"/>
  <c r="FF143" i="5"/>
  <c r="FD143" i="5"/>
  <c r="FC143" i="5"/>
  <c r="FB143" i="5"/>
  <c r="FF142" i="5"/>
  <c r="FD142" i="5"/>
  <c r="FC142" i="5"/>
  <c r="FB142" i="5"/>
  <c r="FF141" i="5"/>
  <c r="FD141" i="5"/>
  <c r="FC141" i="5"/>
  <c r="FB141" i="5"/>
  <c r="FF140" i="5"/>
  <c r="FD140" i="5"/>
  <c r="FC140" i="5"/>
  <c r="FB140" i="5"/>
  <c r="FF139" i="5"/>
  <c r="FD139" i="5"/>
  <c r="FC139" i="5"/>
  <c r="FB139" i="5"/>
  <c r="FF138" i="5"/>
  <c r="FD138" i="5"/>
  <c r="FC138" i="5"/>
  <c r="FB138" i="5"/>
  <c r="FF137" i="5"/>
  <c r="FD137" i="5"/>
  <c r="FC137" i="5"/>
  <c r="FB137" i="5"/>
  <c r="FF136" i="5"/>
  <c r="FD136" i="5"/>
  <c r="FC136" i="5"/>
  <c r="FB136" i="5"/>
  <c r="FF135" i="5"/>
  <c r="FD135" i="5"/>
  <c r="FC135" i="5"/>
  <c r="FB135" i="5"/>
  <c r="FF134" i="5"/>
  <c r="FD134" i="5"/>
  <c r="FC134" i="5"/>
  <c r="FB134" i="5"/>
  <c r="FF133" i="5"/>
  <c r="FD133" i="5"/>
  <c r="FC133" i="5"/>
  <c r="FB133" i="5"/>
  <c r="FF132" i="5"/>
  <c r="FD132" i="5"/>
  <c r="FC132" i="5"/>
  <c r="FB132" i="5"/>
  <c r="FF131" i="5"/>
  <c r="FD131" i="5"/>
  <c r="FC131" i="5"/>
  <c r="FB131" i="5"/>
  <c r="FF130" i="5"/>
  <c r="FD130" i="5"/>
  <c r="FC130" i="5"/>
  <c r="FB130" i="5"/>
  <c r="FF129" i="5"/>
  <c r="FD129" i="5"/>
  <c r="FC129" i="5"/>
  <c r="FB129" i="5"/>
  <c r="FF128" i="5"/>
  <c r="FD128" i="5"/>
  <c r="FC128" i="5"/>
  <c r="FB128" i="5"/>
  <c r="FF127" i="5"/>
  <c r="FF266" i="5" s="1"/>
  <c r="FD127" i="5"/>
  <c r="FC127" i="5"/>
  <c r="FB127" i="5"/>
  <c r="FB266" i="5" s="1"/>
  <c r="FF126" i="5"/>
  <c r="FD126" i="5"/>
  <c r="FC126" i="5"/>
  <c r="FB126" i="5"/>
  <c r="FF125" i="5"/>
  <c r="FD125" i="5"/>
  <c r="FC125" i="5"/>
  <c r="FB125" i="5"/>
  <c r="FF124" i="5"/>
  <c r="FD124" i="5"/>
  <c r="FC124" i="5"/>
  <c r="FB124" i="5"/>
  <c r="FF123" i="5"/>
  <c r="FD123" i="5"/>
  <c r="FC123" i="5"/>
  <c r="FB123" i="5"/>
  <c r="FF122" i="5"/>
  <c r="FD122" i="5"/>
  <c r="FC122" i="5"/>
  <c r="FB122" i="5"/>
  <c r="FF121" i="5"/>
  <c r="FD121" i="5"/>
  <c r="FC121" i="5"/>
  <c r="FB121" i="5"/>
  <c r="FF120" i="5"/>
  <c r="FD120" i="5"/>
  <c r="FC120" i="5"/>
  <c r="FB120" i="5"/>
  <c r="FF119" i="5"/>
  <c r="FD119" i="5"/>
  <c r="FC119" i="5"/>
  <c r="FB119" i="5"/>
  <c r="FF118" i="5"/>
  <c r="FD118" i="5"/>
  <c r="FC118" i="5"/>
  <c r="FB118" i="5"/>
  <c r="FF117" i="5"/>
  <c r="FD117" i="5"/>
  <c r="FC117" i="5"/>
  <c r="FB117" i="5"/>
  <c r="FF116" i="5"/>
  <c r="FD116" i="5"/>
  <c r="FC116" i="5"/>
  <c r="FB116" i="5"/>
  <c r="FF115" i="5"/>
  <c r="FD115" i="5"/>
  <c r="FC115" i="5"/>
  <c r="FB115" i="5"/>
  <c r="FF114" i="5"/>
  <c r="FD114" i="5"/>
  <c r="FC114" i="5"/>
  <c r="FB114" i="5"/>
  <c r="FF113" i="5"/>
  <c r="FD113" i="5"/>
  <c r="FC113" i="5"/>
  <c r="FC302" i="5" s="1"/>
  <c r="FB113" i="5"/>
  <c r="FB302" i="5" s="1"/>
  <c r="FF112" i="5"/>
  <c r="FD112" i="5"/>
  <c r="FC112" i="5"/>
  <c r="FB112" i="5"/>
  <c r="FF111" i="5"/>
  <c r="FD111" i="5"/>
  <c r="FC111" i="5"/>
  <c r="FB111" i="5"/>
  <c r="FF110" i="5"/>
  <c r="FD110" i="5"/>
  <c r="FC110" i="5"/>
  <c r="FB110" i="5"/>
  <c r="FF109" i="5"/>
  <c r="FD109" i="5"/>
  <c r="FC109" i="5"/>
  <c r="FB109" i="5"/>
  <c r="FF108" i="5"/>
  <c r="FD108" i="5"/>
  <c r="FC108" i="5"/>
  <c r="FB108" i="5"/>
  <c r="FF107" i="5"/>
  <c r="FD107" i="5"/>
  <c r="FC107" i="5"/>
  <c r="FB107" i="5"/>
  <c r="FF106" i="5"/>
  <c r="FD106" i="5"/>
  <c r="FC106" i="5"/>
  <c r="FB106" i="5"/>
  <c r="FF105" i="5"/>
  <c r="FD105" i="5"/>
  <c r="FC105" i="5"/>
  <c r="FB105" i="5"/>
  <c r="FF104" i="5"/>
  <c r="FD104" i="5"/>
  <c r="FC104" i="5"/>
  <c r="FB104" i="5"/>
  <c r="FF103" i="5"/>
  <c r="FD103" i="5"/>
  <c r="FC103" i="5"/>
  <c r="FB103" i="5"/>
  <c r="FF102" i="5"/>
  <c r="FD102" i="5"/>
  <c r="FC102" i="5"/>
  <c r="FB102" i="5"/>
  <c r="FF101" i="5"/>
  <c r="FD101" i="5"/>
  <c r="FC101" i="5"/>
  <c r="FB101" i="5"/>
  <c r="FF100" i="5"/>
  <c r="FD100" i="5"/>
  <c r="FC100" i="5"/>
  <c r="FB100" i="5"/>
  <c r="FF99" i="5"/>
  <c r="FD99" i="5"/>
  <c r="FC99" i="5"/>
  <c r="FB99" i="5"/>
  <c r="FF98" i="5"/>
  <c r="FD98" i="5"/>
  <c r="FC98" i="5"/>
  <c r="FB98" i="5"/>
  <c r="FF97" i="5"/>
  <c r="FD97" i="5"/>
  <c r="FC97" i="5"/>
  <c r="FC289" i="5" s="1"/>
  <c r="FB97" i="5"/>
  <c r="FB289" i="5" s="1"/>
  <c r="FF96" i="5"/>
  <c r="FD96" i="5"/>
  <c r="FC96" i="5"/>
  <c r="FB96" i="5"/>
  <c r="FF95" i="5"/>
  <c r="FD95" i="5"/>
  <c r="FC95" i="5"/>
  <c r="FB95" i="5"/>
  <c r="FF94" i="5"/>
  <c r="FD94" i="5"/>
  <c r="FC94" i="5"/>
  <c r="FB94" i="5"/>
  <c r="FF93" i="5"/>
  <c r="FD93" i="5"/>
  <c r="FC93" i="5"/>
  <c r="FB93" i="5"/>
  <c r="FF92" i="5"/>
  <c r="FD92" i="5"/>
  <c r="FC92" i="5"/>
  <c r="FB92" i="5"/>
  <c r="FF91" i="5"/>
  <c r="FD91" i="5"/>
  <c r="FC91" i="5"/>
  <c r="FB91" i="5"/>
  <c r="FF90" i="5"/>
  <c r="FD90" i="5"/>
  <c r="FC90" i="5"/>
  <c r="FB90" i="5"/>
  <c r="FF89" i="5"/>
  <c r="FD89" i="5"/>
  <c r="FC89" i="5"/>
  <c r="FB89" i="5"/>
  <c r="FF88" i="5"/>
  <c r="FD88" i="5"/>
  <c r="FC88" i="5"/>
  <c r="FB88" i="5"/>
  <c r="FF87" i="5"/>
  <c r="FD87" i="5"/>
  <c r="FC87" i="5"/>
  <c r="FB87" i="5"/>
  <c r="FF86" i="5"/>
  <c r="FD86" i="5"/>
  <c r="FC86" i="5"/>
  <c r="FB86" i="5"/>
  <c r="FF85" i="5"/>
  <c r="FD85" i="5"/>
  <c r="FC85" i="5"/>
  <c r="FC298" i="5" s="1"/>
  <c r="FB85" i="5"/>
  <c r="FB298" i="5" s="1"/>
  <c r="FF84" i="5"/>
  <c r="FD84" i="5"/>
  <c r="FC84" i="5"/>
  <c r="FB84" i="5"/>
  <c r="FF83" i="5"/>
  <c r="FD83" i="5"/>
  <c r="FC83" i="5"/>
  <c r="FB83" i="5"/>
  <c r="FF82" i="5"/>
  <c r="FD82" i="5"/>
  <c r="FC82" i="5"/>
  <c r="FB82" i="5"/>
  <c r="FF81" i="5"/>
  <c r="FD81" i="5"/>
  <c r="FC81" i="5"/>
  <c r="FB81" i="5"/>
  <c r="FF80" i="5"/>
  <c r="FD80" i="5"/>
  <c r="FC80" i="5"/>
  <c r="FB80" i="5"/>
  <c r="FF79" i="5"/>
  <c r="FF278" i="5" s="1"/>
  <c r="FD79" i="5"/>
  <c r="FD278" i="5" s="1"/>
  <c r="FC79" i="5"/>
  <c r="FC278" i="5" s="1"/>
  <c r="FB79" i="5"/>
  <c r="FB278" i="5" s="1"/>
  <c r="FF78" i="5"/>
  <c r="FD78" i="5"/>
  <c r="FC78" i="5"/>
  <c r="FC229" i="5" s="1"/>
  <c r="FB78" i="5"/>
  <c r="FB229" i="5" s="1"/>
  <c r="FF77" i="5"/>
  <c r="FD77" i="5"/>
  <c r="FC77" i="5"/>
  <c r="FB77" i="5"/>
  <c r="FF76" i="5"/>
  <c r="FD76" i="5"/>
  <c r="FC76" i="5"/>
  <c r="FB76" i="5"/>
  <c r="FF75" i="5"/>
  <c r="FD75" i="5"/>
  <c r="FC75" i="5"/>
  <c r="FB75" i="5"/>
  <c r="FF74" i="5"/>
  <c r="FD74" i="5"/>
  <c r="FC74" i="5"/>
  <c r="FB74" i="5"/>
  <c r="FF73" i="5"/>
  <c r="FD73" i="5"/>
  <c r="FC73" i="5"/>
  <c r="FB73" i="5"/>
  <c r="FF72" i="5"/>
  <c r="FD72" i="5"/>
  <c r="FC72" i="5"/>
  <c r="FB72" i="5"/>
  <c r="FF71" i="5"/>
  <c r="FD71" i="5"/>
  <c r="FC71" i="5"/>
  <c r="FB71" i="5"/>
  <c r="FF70" i="5"/>
  <c r="FD70" i="5"/>
  <c r="FC70" i="5"/>
  <c r="FB70" i="5"/>
  <c r="FF69" i="5"/>
  <c r="FD69" i="5"/>
  <c r="FC69" i="5"/>
  <c r="FC225" i="5" s="1"/>
  <c r="FB69" i="5"/>
  <c r="FB225" i="5" s="1"/>
  <c r="FF68" i="5"/>
  <c r="FF252" i="5" s="1"/>
  <c r="FD68" i="5"/>
  <c r="FD252" i="5" s="1"/>
  <c r="FC68" i="5"/>
  <c r="FC252" i="5" s="1"/>
  <c r="FB68" i="5"/>
  <c r="FB252" i="5" s="1"/>
  <c r="FF67" i="5"/>
  <c r="FD67" i="5"/>
  <c r="FC67" i="5"/>
  <c r="FB67" i="5"/>
  <c r="FF66" i="5"/>
  <c r="FD66" i="5"/>
  <c r="FC66" i="5"/>
  <c r="FB66" i="5"/>
  <c r="FF65" i="5"/>
  <c r="FD65" i="5"/>
  <c r="FC65" i="5"/>
  <c r="FB65" i="5"/>
  <c r="FF64" i="5"/>
  <c r="FD64" i="5"/>
  <c r="FC64" i="5"/>
  <c r="FB64" i="5"/>
  <c r="FF63" i="5"/>
  <c r="FD63" i="5"/>
  <c r="FC63" i="5"/>
  <c r="FB63" i="5"/>
  <c r="FF62" i="5"/>
  <c r="FD62" i="5"/>
  <c r="FC62" i="5"/>
  <c r="FB62" i="5"/>
  <c r="FF61" i="5"/>
  <c r="FD61" i="5"/>
  <c r="FC61" i="5"/>
  <c r="FB61" i="5"/>
  <c r="FF60" i="5"/>
  <c r="FD60" i="5"/>
  <c r="FC60" i="5"/>
  <c r="FB60" i="5"/>
  <c r="FF59" i="5"/>
  <c r="FD59" i="5"/>
  <c r="FC59" i="5"/>
  <c r="FB59" i="5"/>
  <c r="FF58" i="5"/>
  <c r="FD58" i="5"/>
  <c r="FC58" i="5"/>
  <c r="FB58" i="5"/>
  <c r="FF57" i="5"/>
  <c r="FD57" i="5"/>
  <c r="FC57" i="5"/>
  <c r="FB57" i="5"/>
  <c r="FF56" i="5"/>
  <c r="FD56" i="5"/>
  <c r="FC56" i="5"/>
  <c r="FB56" i="5"/>
  <c r="FF55" i="5"/>
  <c r="FD55" i="5"/>
  <c r="FC55" i="5"/>
  <c r="FB55" i="5"/>
  <c r="FF54" i="5"/>
  <c r="FD54" i="5"/>
  <c r="FC54" i="5"/>
  <c r="FB54" i="5"/>
  <c r="FF53" i="5"/>
  <c r="FD53" i="5"/>
  <c r="FC53" i="5"/>
  <c r="FB53" i="5"/>
  <c r="FF52" i="5"/>
  <c r="FD52" i="5"/>
  <c r="FC52" i="5"/>
  <c r="FB52" i="5"/>
  <c r="FF51" i="5"/>
  <c r="FD51" i="5"/>
  <c r="FD227" i="5" s="1"/>
  <c r="FC51" i="5"/>
  <c r="FC227" i="5" s="1"/>
  <c r="FB51" i="5"/>
  <c r="FB227" i="5" s="1"/>
  <c r="FF50" i="5"/>
  <c r="FD50" i="5"/>
  <c r="FC50" i="5"/>
  <c r="FC254" i="5" s="1"/>
  <c r="FB50" i="5"/>
  <c r="FB254" i="5" s="1"/>
  <c r="FF49" i="5"/>
  <c r="FD49" i="5"/>
  <c r="FC49" i="5"/>
  <c r="FB49" i="5"/>
  <c r="FF48" i="5"/>
  <c r="FF277" i="5" s="1"/>
  <c r="FD48" i="5"/>
  <c r="FC48" i="5"/>
  <c r="FC277" i="5" s="1"/>
  <c r="FB48" i="5"/>
  <c r="FB277" i="5" s="1"/>
  <c r="FF47" i="5"/>
  <c r="FD47" i="5"/>
  <c r="FD228" i="5" s="1"/>
  <c r="FC47" i="5"/>
  <c r="FC228" i="5" s="1"/>
  <c r="FB47" i="5"/>
  <c r="FB228" i="5" s="1"/>
  <c r="FF46" i="5"/>
  <c r="FD46" i="5"/>
  <c r="FD255" i="5" s="1"/>
  <c r="FC46" i="5"/>
  <c r="FC255" i="5" s="1"/>
  <c r="FB46" i="5"/>
  <c r="FB255" i="5" s="1"/>
  <c r="FF45" i="5"/>
  <c r="FD45" i="5"/>
  <c r="FC45" i="5"/>
  <c r="FB45" i="5"/>
  <c r="FF44" i="5"/>
  <c r="FD44" i="5"/>
  <c r="FC44" i="5"/>
  <c r="FB44" i="5"/>
  <c r="FF43" i="5"/>
  <c r="FD43" i="5"/>
  <c r="FC43" i="5"/>
  <c r="FB43" i="5"/>
  <c r="FF42" i="5"/>
  <c r="FD42" i="5"/>
  <c r="FC42" i="5"/>
  <c r="FB42" i="5"/>
  <c r="FF41" i="5"/>
  <c r="FD41" i="5"/>
  <c r="FC41" i="5"/>
  <c r="FC272" i="5" s="1"/>
  <c r="FB41" i="5"/>
  <c r="FB272" i="5" s="1"/>
  <c r="FF40" i="5"/>
  <c r="FD40" i="5"/>
  <c r="FC40" i="5"/>
  <c r="FB40" i="5"/>
  <c r="FF39" i="5"/>
  <c r="FD39" i="5"/>
  <c r="FC39" i="5"/>
  <c r="FB39" i="5"/>
  <c r="FF38" i="5"/>
  <c r="FD38" i="5"/>
  <c r="FC38" i="5"/>
  <c r="FB38" i="5"/>
  <c r="FF37" i="5"/>
  <c r="FD37" i="5"/>
  <c r="FC37" i="5"/>
  <c r="FC267" i="5" s="1"/>
  <c r="FB37" i="5"/>
  <c r="FB267" i="5" s="1"/>
  <c r="FF36" i="5"/>
  <c r="FD36" i="5"/>
  <c r="FC36" i="5"/>
  <c r="FB36" i="5"/>
  <c r="FF35" i="5"/>
  <c r="FD35" i="5"/>
  <c r="FC35" i="5"/>
  <c r="FB35" i="5"/>
  <c r="FF34" i="5"/>
  <c r="FD34" i="5"/>
  <c r="FC34" i="5"/>
  <c r="FB34" i="5"/>
  <c r="FF33" i="5"/>
  <c r="FD33" i="5"/>
  <c r="FC33" i="5"/>
  <c r="FB33" i="5"/>
  <c r="FF32" i="5"/>
  <c r="FD32" i="5"/>
  <c r="FC32" i="5"/>
  <c r="FB32" i="5"/>
  <c r="FF31" i="5"/>
  <c r="FD31" i="5"/>
  <c r="FC31" i="5"/>
  <c r="FB31" i="5"/>
  <c r="FF30" i="5"/>
  <c r="FD30" i="5"/>
  <c r="FC30" i="5"/>
  <c r="FB30" i="5"/>
  <c r="FF29" i="5"/>
  <c r="FD29" i="5"/>
  <c r="FC29" i="5"/>
  <c r="FB29" i="5"/>
  <c r="FF28" i="5"/>
  <c r="FD28" i="5"/>
  <c r="FC28" i="5"/>
  <c r="FB28" i="5"/>
  <c r="FF27" i="5"/>
  <c r="FD27" i="5"/>
  <c r="FC27" i="5"/>
  <c r="FB27" i="5"/>
  <c r="FF26" i="5"/>
  <c r="FD26" i="5"/>
  <c r="FC26" i="5"/>
  <c r="FB26" i="5"/>
  <c r="FF25" i="5"/>
  <c r="FD25" i="5"/>
  <c r="FC25" i="5"/>
  <c r="FB25" i="5"/>
  <c r="FF24" i="5"/>
  <c r="FD24" i="5"/>
  <c r="FC24" i="5"/>
  <c r="FB24" i="5"/>
  <c r="FF23" i="5"/>
  <c r="FD23" i="5"/>
  <c r="FC23" i="5"/>
  <c r="FB23" i="5"/>
  <c r="FF22" i="5"/>
  <c r="FD22" i="5"/>
  <c r="FC22" i="5"/>
  <c r="FB22" i="5"/>
  <c r="FF21" i="5"/>
  <c r="FD21" i="5"/>
  <c r="FC21" i="5"/>
  <c r="FB21" i="5"/>
  <c r="FF20" i="5"/>
  <c r="FD20" i="5"/>
  <c r="FC20" i="5"/>
  <c r="FB20" i="5"/>
  <c r="FF19" i="5"/>
  <c r="FD19" i="5"/>
  <c r="FC19" i="5"/>
  <c r="FC220" i="5" s="1"/>
  <c r="FB19" i="5"/>
  <c r="FB220" i="5" s="1"/>
  <c r="FF18" i="5"/>
  <c r="FD18" i="5"/>
  <c r="FC18" i="5"/>
  <c r="FB18" i="5"/>
  <c r="FF17" i="5"/>
  <c r="FD17" i="5"/>
  <c r="FC17" i="5"/>
  <c r="FB17" i="5"/>
  <c r="FF16" i="5"/>
  <c r="FD16" i="5"/>
  <c r="FC16" i="5"/>
  <c r="FB16" i="5"/>
  <c r="FF15" i="5"/>
  <c r="FD15" i="5"/>
  <c r="FC15" i="5"/>
  <c r="FB15" i="5"/>
  <c r="FF14" i="5"/>
  <c r="FD14" i="5"/>
  <c r="FC14" i="5"/>
  <c r="FB14" i="5"/>
  <c r="FF13" i="5"/>
  <c r="FD13" i="5"/>
  <c r="FC13" i="5"/>
  <c r="FC221" i="5" s="1"/>
  <c r="FB13" i="5"/>
  <c r="FB221" i="5" s="1"/>
  <c r="FF12" i="5"/>
  <c r="FD12" i="5"/>
  <c r="FC12" i="5"/>
  <c r="FB12" i="5"/>
  <c r="FB248" i="5" s="1"/>
  <c r="FF11" i="5"/>
  <c r="FD11" i="5"/>
  <c r="FC11" i="5"/>
  <c r="FB11" i="5"/>
  <c r="FF10" i="5"/>
  <c r="FD10" i="5"/>
  <c r="FC10" i="5"/>
  <c r="FB10" i="5"/>
  <c r="FF9" i="5"/>
  <c r="FD9" i="5"/>
  <c r="FC9" i="5"/>
  <c r="FB9" i="5"/>
  <c r="FF8" i="5"/>
  <c r="FD8" i="5"/>
  <c r="FC8" i="5"/>
  <c r="FB8" i="5"/>
  <c r="FF7" i="5"/>
  <c r="FD7" i="5"/>
  <c r="FC7" i="5"/>
  <c r="FB7" i="5"/>
  <c r="FF6" i="5"/>
  <c r="FD6" i="5"/>
  <c r="FC6" i="5"/>
  <c r="FB6" i="5"/>
  <c r="FH46" i="5"/>
  <c r="FH255" i="5" s="1"/>
  <c r="FI46" i="5"/>
  <c r="FJ46" i="5"/>
  <c r="FJ255" i="5" s="1"/>
  <c r="FL46" i="5"/>
  <c r="FL255" i="5" s="1"/>
  <c r="FH47" i="5"/>
  <c r="FH228" i="5" s="1"/>
  <c r="FI47" i="5"/>
  <c r="FJ47" i="5"/>
  <c r="FJ228" i="5" s="1"/>
  <c r="FL47" i="5"/>
  <c r="FH48" i="5"/>
  <c r="FH277" i="5" s="1"/>
  <c r="FI48" i="5"/>
  <c r="FI277" i="5" s="1"/>
  <c r="FJ48" i="5"/>
  <c r="FJ277" i="5" s="1"/>
  <c r="FL48" i="5"/>
  <c r="FL277" i="5" s="1"/>
  <c r="FH49" i="5"/>
  <c r="FI49" i="5"/>
  <c r="FJ49" i="5"/>
  <c r="FL49" i="5"/>
  <c r="FH50" i="5"/>
  <c r="FH254" i="5" s="1"/>
  <c r="FI50" i="5"/>
  <c r="FI254" i="5" s="1"/>
  <c r="FJ50" i="5"/>
  <c r="FL50" i="5"/>
  <c r="FL254" i="5" s="1"/>
  <c r="FH51" i="5"/>
  <c r="FH227" i="5" s="1"/>
  <c r="FI51" i="5"/>
  <c r="FI227" i="5" s="1"/>
  <c r="FJ51" i="5"/>
  <c r="FJ227" i="5" s="1"/>
  <c r="FL51" i="5"/>
  <c r="FL227" i="5" s="1"/>
  <c r="FH52" i="5"/>
  <c r="FI52" i="5"/>
  <c r="FJ52" i="5"/>
  <c r="FL52" i="5"/>
  <c r="FH53" i="5"/>
  <c r="FI53" i="5"/>
  <c r="FJ53" i="5"/>
  <c r="FL53" i="5"/>
  <c r="FH54" i="5"/>
  <c r="FI54" i="5"/>
  <c r="FJ54" i="5"/>
  <c r="FL54" i="5"/>
  <c r="FH55" i="5"/>
  <c r="FI55" i="5"/>
  <c r="FJ55" i="5"/>
  <c r="FL55" i="5"/>
  <c r="FH56" i="5"/>
  <c r="FI56" i="5"/>
  <c r="FJ56" i="5"/>
  <c r="FL56" i="5"/>
  <c r="FH57" i="5"/>
  <c r="FI57" i="5"/>
  <c r="FJ57" i="5"/>
  <c r="FL57" i="5"/>
  <c r="FH58" i="5"/>
  <c r="FI58" i="5"/>
  <c r="FJ58" i="5"/>
  <c r="FL58" i="5"/>
  <c r="FH59" i="5"/>
  <c r="FI59" i="5"/>
  <c r="FJ59" i="5"/>
  <c r="FL59" i="5"/>
  <c r="FH60" i="5"/>
  <c r="FI60" i="5"/>
  <c r="FJ60" i="5"/>
  <c r="FL60" i="5"/>
  <c r="FH61" i="5"/>
  <c r="FI61" i="5"/>
  <c r="FJ61" i="5"/>
  <c r="FL61" i="5"/>
  <c r="FH62" i="5"/>
  <c r="FI62" i="5"/>
  <c r="FJ62" i="5"/>
  <c r="FL62" i="5"/>
  <c r="FH63" i="5"/>
  <c r="FI63" i="5"/>
  <c r="FJ63" i="5"/>
  <c r="FL63" i="5"/>
  <c r="FH64" i="5"/>
  <c r="FI64" i="5"/>
  <c r="FJ64" i="5"/>
  <c r="FL64" i="5"/>
  <c r="FH65" i="5"/>
  <c r="FI65" i="5"/>
  <c r="FJ65" i="5"/>
  <c r="FL65" i="5"/>
  <c r="FH66" i="5"/>
  <c r="FI66" i="5"/>
  <c r="FJ66" i="5"/>
  <c r="FL66" i="5"/>
  <c r="FH67" i="5"/>
  <c r="FI67" i="5"/>
  <c r="FJ67" i="5"/>
  <c r="FL67" i="5"/>
  <c r="FH68" i="5"/>
  <c r="FH252" i="5" s="1"/>
  <c r="FI68" i="5"/>
  <c r="FJ68" i="5"/>
  <c r="FJ252" i="5" s="1"/>
  <c r="FL68" i="5"/>
  <c r="FL252" i="5" s="1"/>
  <c r="FH69" i="5"/>
  <c r="FH225" i="5" s="1"/>
  <c r="FI69" i="5"/>
  <c r="FJ69" i="5"/>
  <c r="FJ225" i="5" s="1"/>
  <c r="FL69" i="5"/>
  <c r="FH70" i="5"/>
  <c r="FI70" i="5"/>
  <c r="FJ70" i="5"/>
  <c r="FL70" i="5"/>
  <c r="FH71" i="5"/>
  <c r="FI71" i="5"/>
  <c r="FJ71" i="5"/>
  <c r="FL71" i="5"/>
  <c r="FH72" i="5"/>
  <c r="FI72" i="5"/>
  <c r="FJ72" i="5"/>
  <c r="FL72" i="5"/>
  <c r="FH73" i="5"/>
  <c r="FI73" i="5"/>
  <c r="FJ73" i="5"/>
  <c r="FL73" i="5"/>
  <c r="FH74" i="5"/>
  <c r="FI74" i="5"/>
  <c r="FJ74" i="5"/>
  <c r="FL74" i="5"/>
  <c r="FH75" i="5"/>
  <c r="FI75" i="5"/>
  <c r="FJ75" i="5"/>
  <c r="FL75" i="5"/>
  <c r="FH76" i="5"/>
  <c r="FI76" i="5"/>
  <c r="FJ76" i="5"/>
  <c r="FL76" i="5"/>
  <c r="FH77" i="5"/>
  <c r="FI77" i="5"/>
  <c r="FJ77" i="5"/>
  <c r="FL77" i="5"/>
  <c r="FH78" i="5"/>
  <c r="FH229" i="5" s="1"/>
  <c r="FI78" i="5"/>
  <c r="FI229" i="5" s="1"/>
  <c r="FJ78" i="5"/>
  <c r="FJ229" i="5" s="1"/>
  <c r="FL78" i="5"/>
  <c r="FH79" i="5"/>
  <c r="FH278" i="5" s="1"/>
  <c r="FI79" i="5"/>
  <c r="FJ79" i="5"/>
  <c r="FJ278" i="5" s="1"/>
  <c r="FL79" i="5"/>
  <c r="FH80" i="5"/>
  <c r="FI80" i="5"/>
  <c r="FJ80" i="5"/>
  <c r="FL80" i="5"/>
  <c r="FH81" i="5"/>
  <c r="FI81" i="5"/>
  <c r="FJ81" i="5"/>
  <c r="FL81" i="5"/>
  <c r="FH82" i="5"/>
  <c r="FI82" i="5"/>
  <c r="FJ82" i="5"/>
  <c r="FL82" i="5"/>
  <c r="FH83" i="5"/>
  <c r="FI83" i="5"/>
  <c r="FJ83" i="5"/>
  <c r="FL83" i="5"/>
  <c r="FH84" i="5"/>
  <c r="FI84" i="5"/>
  <c r="FJ84" i="5"/>
  <c r="FL84" i="5"/>
  <c r="FH85" i="5"/>
  <c r="FH298" i="5" s="1"/>
  <c r="FI85" i="5"/>
  <c r="FI298" i="5" s="1"/>
  <c r="FJ85" i="5"/>
  <c r="FL85" i="5"/>
  <c r="FH86" i="5"/>
  <c r="FI86" i="5"/>
  <c r="FJ86" i="5"/>
  <c r="FL86" i="5"/>
  <c r="FH87" i="5"/>
  <c r="FI87" i="5"/>
  <c r="FJ87" i="5"/>
  <c r="FL87" i="5"/>
  <c r="FH88" i="5"/>
  <c r="FI88" i="5"/>
  <c r="FJ88" i="5"/>
  <c r="FL88" i="5"/>
  <c r="FH89" i="5"/>
  <c r="FI89" i="5"/>
  <c r="FJ89" i="5"/>
  <c r="FL89" i="5"/>
  <c r="FH90" i="5"/>
  <c r="FI90" i="5"/>
  <c r="FJ90" i="5"/>
  <c r="FL90" i="5"/>
  <c r="FH91" i="5"/>
  <c r="FI91" i="5"/>
  <c r="FJ91" i="5"/>
  <c r="FL91" i="5"/>
  <c r="FH92" i="5"/>
  <c r="FI92" i="5"/>
  <c r="FJ92" i="5"/>
  <c r="FL92" i="5"/>
  <c r="FH93" i="5"/>
  <c r="FI93" i="5"/>
  <c r="FJ93" i="5"/>
  <c r="FL93" i="5"/>
  <c r="FH94" i="5"/>
  <c r="FI94" i="5"/>
  <c r="FJ94" i="5"/>
  <c r="FL94" i="5"/>
  <c r="FH95" i="5"/>
  <c r="FI95" i="5"/>
  <c r="FJ95" i="5"/>
  <c r="FL95" i="5"/>
  <c r="FH96" i="5"/>
  <c r="FI96" i="5"/>
  <c r="FJ96" i="5"/>
  <c r="FL96" i="5"/>
  <c r="FH97" i="5"/>
  <c r="FH289" i="5" s="1"/>
  <c r="FI97" i="5"/>
  <c r="FJ97" i="5"/>
  <c r="FJ289" i="5" s="1"/>
  <c r="FL97" i="5"/>
  <c r="FH98" i="5"/>
  <c r="FI98" i="5"/>
  <c r="FJ98" i="5"/>
  <c r="FL98" i="5"/>
  <c r="FH99" i="5"/>
  <c r="FI99" i="5"/>
  <c r="FJ99" i="5"/>
  <c r="FL99" i="5"/>
  <c r="FH100" i="5"/>
  <c r="FI100" i="5"/>
  <c r="FJ100" i="5"/>
  <c r="FL100" i="5"/>
  <c r="FH101" i="5"/>
  <c r="FI101" i="5"/>
  <c r="FJ101" i="5"/>
  <c r="FL101" i="5"/>
  <c r="FH102" i="5"/>
  <c r="FI102" i="5"/>
  <c r="FJ102" i="5"/>
  <c r="FL102" i="5"/>
  <c r="FH103" i="5"/>
  <c r="FI103" i="5"/>
  <c r="FJ103" i="5"/>
  <c r="FL103" i="5"/>
  <c r="FH104" i="5"/>
  <c r="FI104" i="5"/>
  <c r="FJ104" i="5"/>
  <c r="FL104" i="5"/>
  <c r="FL224" i="5" s="1"/>
  <c r="FH105" i="5"/>
  <c r="FI105" i="5"/>
  <c r="FJ105" i="5"/>
  <c r="FL105" i="5"/>
  <c r="FH106" i="5"/>
  <c r="FI106" i="5"/>
  <c r="FJ106" i="5"/>
  <c r="FL106" i="5"/>
  <c r="FH107" i="5"/>
  <c r="FI107" i="5"/>
  <c r="FJ107" i="5"/>
  <c r="FL107" i="5"/>
  <c r="FH108" i="5"/>
  <c r="FI108" i="5"/>
  <c r="FJ108" i="5"/>
  <c r="FL108" i="5"/>
  <c r="FH109" i="5"/>
  <c r="FI109" i="5"/>
  <c r="FJ109" i="5"/>
  <c r="FL109" i="5"/>
  <c r="FH110" i="5"/>
  <c r="FI110" i="5"/>
  <c r="FJ110" i="5"/>
  <c r="FL110" i="5"/>
  <c r="FH111" i="5"/>
  <c r="FI111" i="5"/>
  <c r="FJ111" i="5"/>
  <c r="FL111" i="5"/>
  <c r="FH112" i="5"/>
  <c r="FI112" i="5"/>
  <c r="FJ112" i="5"/>
  <c r="FL112" i="5"/>
  <c r="FH113" i="5"/>
  <c r="FH302" i="5" s="1"/>
  <c r="FI113" i="5"/>
  <c r="FJ113" i="5"/>
  <c r="FJ302" i="5" s="1"/>
  <c r="FL113" i="5"/>
  <c r="FH114" i="5"/>
  <c r="FI114" i="5"/>
  <c r="FJ114" i="5"/>
  <c r="FL114" i="5"/>
  <c r="FH115" i="5"/>
  <c r="FI115" i="5"/>
  <c r="FJ115" i="5"/>
  <c r="FL115" i="5"/>
  <c r="FH116" i="5"/>
  <c r="FI116" i="5"/>
  <c r="FJ116" i="5"/>
  <c r="FL116" i="5"/>
  <c r="FH117" i="5"/>
  <c r="FI117" i="5"/>
  <c r="FJ117" i="5"/>
  <c r="FL117" i="5"/>
  <c r="FH118" i="5"/>
  <c r="FI118" i="5"/>
  <c r="FJ118" i="5"/>
  <c r="FL118" i="5"/>
  <c r="FH119" i="5"/>
  <c r="FI119" i="5"/>
  <c r="FJ119" i="5"/>
  <c r="FL119" i="5"/>
  <c r="FH120" i="5"/>
  <c r="FI120" i="5"/>
  <c r="FJ120" i="5"/>
  <c r="FL120" i="5"/>
  <c r="FH121" i="5"/>
  <c r="FI121" i="5"/>
  <c r="FM121" i="5" s="1"/>
  <c r="FJ121" i="5"/>
  <c r="FL121" i="5"/>
  <c r="FH122" i="5"/>
  <c r="FI122" i="5"/>
  <c r="FJ122" i="5"/>
  <c r="FL122" i="5"/>
  <c r="FH123" i="5"/>
  <c r="FI123" i="5"/>
  <c r="FJ123" i="5"/>
  <c r="FL123" i="5"/>
  <c r="FH124" i="5"/>
  <c r="FI124" i="5"/>
  <c r="FJ124" i="5"/>
  <c r="FL124" i="5"/>
  <c r="FH125" i="5"/>
  <c r="FI125" i="5"/>
  <c r="FJ125" i="5"/>
  <c r="FL125" i="5"/>
  <c r="FH126" i="5"/>
  <c r="FI126" i="5"/>
  <c r="FJ126" i="5"/>
  <c r="FL126" i="5"/>
  <c r="FH127" i="5"/>
  <c r="FH266" i="5" s="1"/>
  <c r="FI127" i="5"/>
  <c r="FJ127" i="5"/>
  <c r="FJ266" i="5" s="1"/>
  <c r="FL127" i="5"/>
  <c r="FH128" i="5"/>
  <c r="FI128" i="5"/>
  <c r="FJ128" i="5"/>
  <c r="FL128" i="5"/>
  <c r="FH129" i="5"/>
  <c r="FI129" i="5"/>
  <c r="FJ129" i="5"/>
  <c r="FL129" i="5"/>
  <c r="FH130" i="5"/>
  <c r="FI130" i="5"/>
  <c r="FJ130" i="5"/>
  <c r="FL130" i="5"/>
  <c r="FH131" i="5"/>
  <c r="FI131" i="5"/>
  <c r="FJ131" i="5"/>
  <c r="FL131" i="5"/>
  <c r="FH132" i="5"/>
  <c r="FI132" i="5"/>
  <c r="FJ132" i="5"/>
  <c r="FL132" i="5"/>
  <c r="FH133" i="5"/>
  <c r="FI133" i="5"/>
  <c r="FJ133" i="5"/>
  <c r="FL133" i="5"/>
  <c r="FH134" i="5"/>
  <c r="FI134" i="5"/>
  <c r="FJ134" i="5"/>
  <c r="FL134" i="5"/>
  <c r="FH135" i="5"/>
  <c r="FI135" i="5"/>
  <c r="FJ135" i="5"/>
  <c r="FL135" i="5"/>
  <c r="FH136" i="5"/>
  <c r="FI136" i="5"/>
  <c r="FJ136" i="5"/>
  <c r="FL136" i="5"/>
  <c r="FH137" i="5"/>
  <c r="FI137" i="5"/>
  <c r="FJ137" i="5"/>
  <c r="FL137" i="5"/>
  <c r="FH138" i="5"/>
  <c r="FI138" i="5"/>
  <c r="FJ138" i="5"/>
  <c r="FL138" i="5"/>
  <c r="FH139" i="5"/>
  <c r="FI139" i="5"/>
  <c r="FJ139" i="5"/>
  <c r="FL139" i="5"/>
  <c r="FH140" i="5"/>
  <c r="FI140" i="5"/>
  <c r="FJ140" i="5"/>
  <c r="FL140" i="5"/>
  <c r="FH141" i="5"/>
  <c r="FI141" i="5"/>
  <c r="FJ141" i="5"/>
  <c r="FL141" i="5"/>
  <c r="FH142" i="5"/>
  <c r="FI142" i="5"/>
  <c r="FJ142" i="5"/>
  <c r="FL142" i="5"/>
  <c r="FH143" i="5"/>
  <c r="FI143" i="5"/>
  <c r="FJ143" i="5"/>
  <c r="FL143" i="5"/>
  <c r="FH144" i="5"/>
  <c r="FI144" i="5"/>
  <c r="FJ144" i="5"/>
  <c r="FL144" i="5"/>
  <c r="FH145" i="5"/>
  <c r="FI145" i="5"/>
  <c r="FJ145" i="5"/>
  <c r="FL145" i="5"/>
  <c r="FH146" i="5"/>
  <c r="FH291" i="5" s="1"/>
  <c r="FI146" i="5"/>
  <c r="FI291" i="5" s="1"/>
  <c r="FJ146" i="5"/>
  <c r="FL146" i="5"/>
  <c r="FH147" i="5"/>
  <c r="FI147" i="5"/>
  <c r="FJ147" i="5"/>
  <c r="FL147" i="5"/>
  <c r="FH148" i="5"/>
  <c r="FH268" i="5" s="1"/>
  <c r="FI148" i="5"/>
  <c r="FI268" i="5" s="1"/>
  <c r="FJ148" i="5"/>
  <c r="FL148" i="5"/>
  <c r="FH149" i="5"/>
  <c r="FI149" i="5"/>
  <c r="FJ149" i="5"/>
  <c r="FL149" i="5"/>
  <c r="FH150" i="5"/>
  <c r="FI150" i="5"/>
  <c r="FJ150" i="5"/>
  <c r="FL150" i="5"/>
  <c r="FH151" i="5"/>
  <c r="FI151" i="5"/>
  <c r="FJ151" i="5"/>
  <c r="FL151" i="5"/>
  <c r="FH152" i="5"/>
  <c r="FI152" i="5"/>
  <c r="FJ152" i="5"/>
  <c r="FL152" i="5"/>
  <c r="FH153" i="5"/>
  <c r="FI153" i="5"/>
  <c r="FJ153" i="5"/>
  <c r="FL153" i="5"/>
  <c r="FH154" i="5"/>
  <c r="FI154" i="5"/>
  <c r="FJ154" i="5"/>
  <c r="FL154" i="5"/>
  <c r="FH37" i="5"/>
  <c r="FH267" i="5" s="1"/>
  <c r="FI37" i="5"/>
  <c r="FI267" i="5" s="1"/>
  <c r="FJ37" i="5"/>
  <c r="FL37" i="5"/>
  <c r="FL267" i="5" s="1"/>
  <c r="FH38" i="5"/>
  <c r="FI38" i="5"/>
  <c r="FJ38" i="5"/>
  <c r="FL38" i="5"/>
  <c r="FH39" i="5"/>
  <c r="FI39" i="5"/>
  <c r="FJ39" i="5"/>
  <c r="FL39" i="5"/>
  <c r="FH40" i="5"/>
  <c r="FI40" i="5"/>
  <c r="FJ40" i="5"/>
  <c r="FL40" i="5"/>
  <c r="FH41" i="5"/>
  <c r="FH272" i="5" s="1"/>
  <c r="FI41" i="5"/>
  <c r="FI272" i="5" s="1"/>
  <c r="FJ41" i="5"/>
  <c r="FJ272" i="5" s="1"/>
  <c r="FL41" i="5"/>
  <c r="FL272" i="5" s="1"/>
  <c r="FH42" i="5"/>
  <c r="FI42" i="5"/>
  <c r="FJ42" i="5"/>
  <c r="FL42" i="5"/>
  <c r="FH43" i="5"/>
  <c r="FI43" i="5"/>
  <c r="FJ43" i="5"/>
  <c r="FL43" i="5"/>
  <c r="FH44" i="5"/>
  <c r="FI44" i="5"/>
  <c r="FJ44" i="5"/>
  <c r="FL44" i="5"/>
  <c r="FH45" i="5"/>
  <c r="FI45" i="5"/>
  <c r="FJ45" i="5"/>
  <c r="FL45" i="5"/>
  <c r="FH7" i="5"/>
  <c r="FI7" i="5"/>
  <c r="FJ7" i="5"/>
  <c r="FL7" i="5"/>
  <c r="FH8" i="5"/>
  <c r="FI8" i="5"/>
  <c r="FJ8" i="5"/>
  <c r="FL8" i="5"/>
  <c r="FH9" i="5"/>
  <c r="FI9" i="5"/>
  <c r="FJ9" i="5"/>
  <c r="FL9" i="5"/>
  <c r="FH10" i="5"/>
  <c r="FI10" i="5"/>
  <c r="FJ10" i="5"/>
  <c r="FL10" i="5"/>
  <c r="FH11" i="5"/>
  <c r="FI11" i="5"/>
  <c r="FJ11" i="5"/>
  <c r="FL11" i="5"/>
  <c r="FH12" i="5"/>
  <c r="FI12" i="5"/>
  <c r="FJ12" i="5"/>
  <c r="FL12" i="5"/>
  <c r="FH13" i="5"/>
  <c r="FI13" i="5"/>
  <c r="FJ13" i="5"/>
  <c r="FL13" i="5"/>
  <c r="FH14" i="5"/>
  <c r="FI14" i="5"/>
  <c r="FJ14" i="5"/>
  <c r="FL14" i="5"/>
  <c r="FH15" i="5"/>
  <c r="FI15" i="5"/>
  <c r="FJ15" i="5"/>
  <c r="FL15" i="5"/>
  <c r="FH16" i="5"/>
  <c r="FI16" i="5"/>
  <c r="FJ16" i="5"/>
  <c r="FL16" i="5"/>
  <c r="FH17" i="5"/>
  <c r="FI17" i="5"/>
  <c r="FJ17" i="5"/>
  <c r="FL17" i="5"/>
  <c r="FH18" i="5"/>
  <c r="FI18" i="5"/>
  <c r="FJ18" i="5"/>
  <c r="FL18" i="5"/>
  <c r="FH19" i="5"/>
  <c r="FI19" i="5"/>
  <c r="FJ19" i="5"/>
  <c r="FL19" i="5"/>
  <c r="FH20" i="5"/>
  <c r="FI20" i="5"/>
  <c r="FJ20" i="5"/>
  <c r="FL20" i="5"/>
  <c r="FH21" i="5"/>
  <c r="FI21" i="5"/>
  <c r="FJ21" i="5"/>
  <c r="FL21" i="5"/>
  <c r="FH22" i="5"/>
  <c r="FI22" i="5"/>
  <c r="FJ22" i="5"/>
  <c r="FL22" i="5"/>
  <c r="FH23" i="5"/>
  <c r="FI23" i="5"/>
  <c r="FJ23" i="5"/>
  <c r="FL23" i="5"/>
  <c r="FH24" i="5"/>
  <c r="FI24" i="5"/>
  <c r="FJ24" i="5"/>
  <c r="FL24" i="5"/>
  <c r="FH25" i="5"/>
  <c r="FI25" i="5"/>
  <c r="FJ25" i="5"/>
  <c r="FL25" i="5"/>
  <c r="FH26" i="5"/>
  <c r="FI26" i="5"/>
  <c r="FJ26" i="5"/>
  <c r="FL26" i="5"/>
  <c r="FH27" i="5"/>
  <c r="FI27" i="5"/>
  <c r="FJ27" i="5"/>
  <c r="FL27" i="5"/>
  <c r="FH28" i="5"/>
  <c r="FI28" i="5"/>
  <c r="FJ28" i="5"/>
  <c r="FL28" i="5"/>
  <c r="FH29" i="5"/>
  <c r="FI29" i="5"/>
  <c r="FJ29" i="5"/>
  <c r="FL29" i="5"/>
  <c r="FH30" i="5"/>
  <c r="FI30" i="5"/>
  <c r="FJ30" i="5"/>
  <c r="FL30" i="5"/>
  <c r="FH31" i="5"/>
  <c r="FI31" i="5"/>
  <c r="FJ31" i="5"/>
  <c r="FL31" i="5"/>
  <c r="FH32" i="5"/>
  <c r="FI32" i="5"/>
  <c r="FJ32" i="5"/>
  <c r="FL32" i="5"/>
  <c r="FH33" i="5"/>
  <c r="FI33" i="5"/>
  <c r="FJ33" i="5"/>
  <c r="FL33" i="5"/>
  <c r="FH34" i="5"/>
  <c r="FI34" i="5"/>
  <c r="FJ34" i="5"/>
  <c r="FL34" i="5"/>
  <c r="FH35" i="5"/>
  <c r="FI35" i="5"/>
  <c r="FJ35" i="5"/>
  <c r="FL35" i="5"/>
  <c r="FH36" i="5"/>
  <c r="FI36" i="5"/>
  <c r="FJ36" i="5"/>
  <c r="FL36" i="5"/>
  <c r="FL6" i="5"/>
  <c r="FJ6" i="5"/>
  <c r="FI6" i="5"/>
  <c r="FH6" i="5"/>
  <c r="FM287" i="5"/>
  <c r="FL287" i="5"/>
  <c r="FK287" i="5"/>
  <c r="FJ287" i="5"/>
  <c r="FI287" i="5"/>
  <c r="FH287" i="5"/>
  <c r="FH286" i="5"/>
  <c r="FH311" i="5" s="1"/>
  <c r="FM264" i="5"/>
  <c r="FL264" i="5"/>
  <c r="FK264" i="5"/>
  <c r="FJ264" i="5"/>
  <c r="FI264" i="5"/>
  <c r="FH264" i="5"/>
  <c r="FH263" i="5"/>
  <c r="FM242" i="5"/>
  <c r="FM312" i="5" s="1"/>
  <c r="FL242" i="5"/>
  <c r="FL312" i="5" s="1"/>
  <c r="FK242" i="5"/>
  <c r="FK312" i="5" s="1"/>
  <c r="FJ242" i="5"/>
  <c r="FJ312" i="5" s="1"/>
  <c r="FI242" i="5"/>
  <c r="FI312" i="5" s="1"/>
  <c r="FH242" i="5"/>
  <c r="FH312" i="5" s="1"/>
  <c r="FH241" i="5"/>
  <c r="FM194" i="5"/>
  <c r="FL194" i="5"/>
  <c r="FH194" i="5"/>
  <c r="FH193" i="5"/>
  <c r="FC291" i="5"/>
  <c r="FG287" i="5"/>
  <c r="FF287" i="5"/>
  <c r="FE287" i="5"/>
  <c r="FD287" i="5"/>
  <c r="FC287" i="5"/>
  <c r="FB287" i="5"/>
  <c r="FB286" i="5"/>
  <c r="FB311" i="5" s="1"/>
  <c r="FG264" i="5"/>
  <c r="FF264" i="5"/>
  <c r="FE264" i="5"/>
  <c r="FD264" i="5"/>
  <c r="FC264" i="5"/>
  <c r="FB264" i="5"/>
  <c r="FB263" i="5"/>
  <c r="FG242" i="5"/>
  <c r="FG312" i="5" s="1"/>
  <c r="FF242" i="5"/>
  <c r="FF312" i="5" s="1"/>
  <c r="FE242" i="5"/>
  <c r="FE312" i="5" s="1"/>
  <c r="FD242" i="5"/>
  <c r="FD312" i="5" s="1"/>
  <c r="FC242" i="5"/>
  <c r="FC312" i="5" s="1"/>
  <c r="FB242" i="5"/>
  <c r="FB312" i="5" s="1"/>
  <c r="FB241" i="5"/>
  <c r="FG194" i="5"/>
  <c r="FF194" i="5"/>
  <c r="FB194" i="5"/>
  <c r="FB193" i="5"/>
  <c r="FC268" i="5"/>
  <c r="FB291" i="5"/>
  <c r="EV302" i="5"/>
  <c r="FA287" i="5"/>
  <c r="EZ287" i="5"/>
  <c r="EY287" i="5"/>
  <c r="EX287" i="5"/>
  <c r="EW287" i="5"/>
  <c r="EV287" i="5"/>
  <c r="EV286" i="5"/>
  <c r="EV311" i="5" s="1"/>
  <c r="FA264" i="5"/>
  <c r="EZ264" i="5"/>
  <c r="EY264" i="5"/>
  <c r="EX264" i="5"/>
  <c r="EW264" i="5"/>
  <c r="EV264" i="5"/>
  <c r="EV263" i="5"/>
  <c r="FA242" i="5"/>
  <c r="FA312" i="5" s="1"/>
  <c r="EZ242" i="5"/>
  <c r="EZ312" i="5" s="1"/>
  <c r="EY242" i="5"/>
  <c r="EY312" i="5" s="1"/>
  <c r="EX242" i="5"/>
  <c r="EX312" i="5" s="1"/>
  <c r="EW242" i="5"/>
  <c r="EW312" i="5" s="1"/>
  <c r="EV242" i="5"/>
  <c r="EV312" i="5" s="1"/>
  <c r="EV241" i="5"/>
  <c r="FA194" i="5"/>
  <c r="EZ194" i="5"/>
  <c r="EV194" i="5"/>
  <c r="EV193" i="5"/>
  <c r="EV251" i="5"/>
  <c r="EV278" i="5"/>
  <c r="EW225" i="5"/>
  <c r="EV225" i="5"/>
  <c r="EZ252" i="5"/>
  <c r="EX252" i="5"/>
  <c r="EZ255" i="5"/>
  <c r="EX255" i="5"/>
  <c r="EV272" i="5"/>
  <c r="EX294" i="5"/>
  <c r="ER302" i="5"/>
  <c r="EU287" i="5"/>
  <c r="ET287" i="5"/>
  <c r="ES287" i="5"/>
  <c r="ER287" i="5"/>
  <c r="EQ287" i="5"/>
  <c r="EP287" i="5"/>
  <c r="EP286" i="5"/>
  <c r="EP311" i="5" s="1"/>
  <c r="EQ277" i="5"/>
  <c r="ET266" i="5"/>
  <c r="EU264" i="5"/>
  <c r="ET264" i="5"/>
  <c r="ES264" i="5"/>
  <c r="ER264" i="5"/>
  <c r="EQ264" i="5"/>
  <c r="EP264" i="5"/>
  <c r="EP263" i="5"/>
  <c r="EU242" i="5"/>
  <c r="EU312" i="5" s="1"/>
  <c r="ET242" i="5"/>
  <c r="ET312" i="5" s="1"/>
  <c r="ES242" i="5"/>
  <c r="ES312" i="5" s="1"/>
  <c r="ER242" i="5"/>
  <c r="ER312" i="5" s="1"/>
  <c r="EQ242" i="5"/>
  <c r="EQ312" i="5" s="1"/>
  <c r="EP242" i="5"/>
  <c r="EP312" i="5" s="1"/>
  <c r="EP241" i="5"/>
  <c r="EU194" i="5"/>
  <c r="ET194" i="5"/>
  <c r="EP194" i="5"/>
  <c r="EP193" i="5"/>
  <c r="ET278" i="5"/>
  <c r="EQ229" i="5"/>
  <c r="EQ230" i="5"/>
  <c r="ET227" i="5"/>
  <c r="ET255" i="5"/>
  <c r="ET231" i="5"/>
  <c r="EL291" i="5"/>
  <c r="EK289" i="5"/>
  <c r="EO287" i="5"/>
  <c r="EN287" i="5"/>
  <c r="EM287" i="5"/>
  <c r="EL287" i="5"/>
  <c r="EK287" i="5"/>
  <c r="EJ287" i="5"/>
  <c r="EJ286" i="5"/>
  <c r="EJ311" i="5" s="1"/>
  <c r="EO264" i="5"/>
  <c r="EN264" i="5"/>
  <c r="EM264" i="5"/>
  <c r="EL264" i="5"/>
  <c r="EK264" i="5"/>
  <c r="EJ264" i="5"/>
  <c r="EJ263" i="5"/>
  <c r="EO242" i="5"/>
  <c r="EO312" i="5" s="1"/>
  <c r="EN242" i="5"/>
  <c r="EN312" i="5" s="1"/>
  <c r="EM242" i="5"/>
  <c r="EM312" i="5" s="1"/>
  <c r="EL242" i="5"/>
  <c r="EL312" i="5" s="1"/>
  <c r="EK242" i="5"/>
  <c r="EK312" i="5" s="1"/>
  <c r="EJ242" i="5"/>
  <c r="EJ312" i="5" s="1"/>
  <c r="EJ241" i="5"/>
  <c r="EO194" i="5"/>
  <c r="EN194" i="5"/>
  <c r="EJ194" i="5"/>
  <c r="EJ193" i="5"/>
  <c r="EK278" i="5"/>
  <c r="EK225" i="5"/>
  <c r="EN252" i="5"/>
  <c r="EN254" i="5"/>
  <c r="EK228" i="5"/>
  <c r="EN255" i="5"/>
  <c r="EK250" i="5"/>
  <c r="EF302" i="5"/>
  <c r="EE291" i="5"/>
  <c r="EI287" i="5"/>
  <c r="EH287" i="5"/>
  <c r="EG287" i="5"/>
  <c r="EF287" i="5"/>
  <c r="EE287" i="5"/>
  <c r="ED287" i="5"/>
  <c r="ED286" i="5"/>
  <c r="ED311" i="5" s="1"/>
  <c r="EE277" i="5"/>
  <c r="ED277" i="5"/>
  <c r="EI264" i="5"/>
  <c r="EH264" i="5"/>
  <c r="EG264" i="5"/>
  <c r="EF264" i="5"/>
  <c r="EE264" i="5"/>
  <c r="ED264" i="5"/>
  <c r="ED263" i="5"/>
  <c r="EI242" i="5"/>
  <c r="EI312" i="5" s="1"/>
  <c r="EH242" i="5"/>
  <c r="EH312" i="5" s="1"/>
  <c r="EG242" i="5"/>
  <c r="EG312" i="5" s="1"/>
  <c r="EF242" i="5"/>
  <c r="EF312" i="5" s="1"/>
  <c r="EE242" i="5"/>
  <c r="EE312" i="5" s="1"/>
  <c r="ED242" i="5"/>
  <c r="ED312" i="5" s="1"/>
  <c r="ED241" i="5"/>
  <c r="EI194" i="5"/>
  <c r="EH194" i="5"/>
  <c r="ED194" i="5"/>
  <c r="ED193" i="5"/>
  <c r="ED268" i="5"/>
  <c r="EE229" i="5"/>
  <c r="EH225" i="5"/>
  <c r="EF225" i="5"/>
  <c r="EH252" i="5"/>
  <c r="EE252" i="5"/>
  <c r="ED252" i="5"/>
  <c r="EH227" i="5"/>
  <c r="EE254" i="5"/>
  <c r="ED255" i="5"/>
  <c r="EF272" i="5"/>
  <c r="EE272" i="5"/>
  <c r="EE223" i="5"/>
  <c r="ED294" i="5"/>
  <c r="EE247" i="5"/>
  <c r="DY298" i="5"/>
  <c r="DX298" i="5"/>
  <c r="DY289" i="5"/>
  <c r="DX289" i="5"/>
  <c r="EC287" i="5"/>
  <c r="EB287" i="5"/>
  <c r="EA287" i="5"/>
  <c r="DZ287" i="5"/>
  <c r="DY287" i="5"/>
  <c r="DX287" i="5"/>
  <c r="DX286" i="5"/>
  <c r="DX311" i="5" s="1"/>
  <c r="EB277" i="5"/>
  <c r="DY267" i="5"/>
  <c r="DY266" i="5"/>
  <c r="EC264" i="5"/>
  <c r="EB264" i="5"/>
  <c r="EA264" i="5"/>
  <c r="DZ264" i="5"/>
  <c r="DY264" i="5"/>
  <c r="DX264" i="5"/>
  <c r="DX263" i="5"/>
  <c r="EC242" i="5"/>
  <c r="EC312" i="5" s="1"/>
  <c r="EB242" i="5"/>
  <c r="EB312" i="5" s="1"/>
  <c r="EA242" i="5"/>
  <c r="EA312" i="5" s="1"/>
  <c r="DZ242" i="5"/>
  <c r="DZ312" i="5" s="1"/>
  <c r="DY242" i="5"/>
  <c r="DY312" i="5" s="1"/>
  <c r="DX242" i="5"/>
  <c r="DX312" i="5" s="1"/>
  <c r="DX241" i="5"/>
  <c r="EC194" i="5"/>
  <c r="EB194" i="5"/>
  <c r="DX194" i="5"/>
  <c r="DX193" i="5"/>
  <c r="DY278" i="5"/>
  <c r="DX278" i="5"/>
  <c r="EB229" i="5"/>
  <c r="DY225" i="5"/>
  <c r="EB227" i="5"/>
  <c r="DY227" i="5"/>
  <c r="DY254" i="5"/>
  <c r="EB255" i="5"/>
  <c r="DY272" i="5"/>
  <c r="DX272" i="5"/>
  <c r="DY221" i="5"/>
  <c r="DS302" i="5"/>
  <c r="DR302" i="5"/>
  <c r="DS291" i="5"/>
  <c r="DT289" i="5"/>
  <c r="DW287" i="5"/>
  <c r="DV287" i="5"/>
  <c r="DU287" i="5"/>
  <c r="DT287" i="5"/>
  <c r="DS287" i="5"/>
  <c r="DR287" i="5"/>
  <c r="DR286" i="5"/>
  <c r="DR311" i="5" s="1"/>
  <c r="DS277" i="5"/>
  <c r="DR277" i="5"/>
  <c r="DV266" i="5"/>
  <c r="DW264" i="5"/>
  <c r="DV264" i="5"/>
  <c r="DU264" i="5"/>
  <c r="DT264" i="5"/>
  <c r="DS264" i="5"/>
  <c r="DR264" i="5"/>
  <c r="DR263" i="5"/>
  <c r="DW242" i="5"/>
  <c r="DW312" i="5" s="1"/>
  <c r="DV242" i="5"/>
  <c r="DV312" i="5" s="1"/>
  <c r="DU242" i="5"/>
  <c r="DU312" i="5" s="1"/>
  <c r="DT242" i="5"/>
  <c r="DT312" i="5" s="1"/>
  <c r="DS242" i="5"/>
  <c r="DS312" i="5" s="1"/>
  <c r="DR242" i="5"/>
  <c r="DR312" i="5" s="1"/>
  <c r="DR241" i="5"/>
  <c r="DW194" i="5"/>
  <c r="DV194" i="5"/>
  <c r="DR194" i="5"/>
  <c r="DR193" i="5"/>
  <c r="DS268" i="5"/>
  <c r="DR291" i="5"/>
  <c r="DV278" i="5"/>
  <c r="DR229" i="5"/>
  <c r="DV252" i="5"/>
  <c r="DS252" i="5"/>
  <c r="DR252" i="5"/>
  <c r="DS230" i="5"/>
  <c r="DV227" i="5"/>
  <c r="DS254" i="5"/>
  <c r="DR254" i="5"/>
  <c r="DV228" i="5"/>
  <c r="DS255" i="5"/>
  <c r="DT272" i="5"/>
  <c r="DS272" i="5"/>
  <c r="DR272" i="5"/>
  <c r="DS223" i="5"/>
  <c r="DS247" i="5"/>
  <c r="DR247" i="5"/>
  <c r="DS248" i="5"/>
  <c r="DR248" i="5"/>
  <c r="DM302" i="5"/>
  <c r="DL302" i="5"/>
  <c r="DM298" i="5"/>
  <c r="DN291" i="5"/>
  <c r="DM291" i="5"/>
  <c r="DM289" i="5"/>
  <c r="DL289" i="5"/>
  <c r="DQ287" i="5"/>
  <c r="DP287" i="5"/>
  <c r="DO287" i="5"/>
  <c r="DN287" i="5"/>
  <c r="DM287" i="5"/>
  <c r="DL287" i="5"/>
  <c r="DL286" i="5"/>
  <c r="DL311" i="5" s="1"/>
  <c r="DP277" i="5"/>
  <c r="DL277" i="5"/>
  <c r="DL267" i="5"/>
  <c r="DM266" i="5"/>
  <c r="DL266" i="5"/>
  <c r="DQ264" i="5"/>
  <c r="DP264" i="5"/>
  <c r="DO264" i="5"/>
  <c r="DN264" i="5"/>
  <c r="DM264" i="5"/>
  <c r="DL264" i="5"/>
  <c r="DL263" i="5"/>
  <c r="DQ242" i="5"/>
  <c r="DQ312" i="5" s="1"/>
  <c r="DP242" i="5"/>
  <c r="DP312" i="5" s="1"/>
  <c r="DO242" i="5"/>
  <c r="DO312" i="5" s="1"/>
  <c r="DN242" i="5"/>
  <c r="DN312" i="5" s="1"/>
  <c r="DM242" i="5"/>
  <c r="DM312" i="5" s="1"/>
  <c r="DL242" i="5"/>
  <c r="DL312" i="5" s="1"/>
  <c r="DL241" i="5"/>
  <c r="DQ194" i="5"/>
  <c r="DP194" i="5"/>
  <c r="DL194" i="5"/>
  <c r="DL193" i="5"/>
  <c r="DL268" i="5"/>
  <c r="DM278" i="5"/>
  <c r="DL278" i="5"/>
  <c r="DP229" i="5"/>
  <c r="DL229" i="5"/>
  <c r="DM225" i="5"/>
  <c r="DL225" i="5"/>
  <c r="DP252" i="5"/>
  <c r="DP230" i="5"/>
  <c r="DM216" i="5"/>
  <c r="DM227" i="5"/>
  <c r="DM228" i="5"/>
  <c r="DM255" i="5"/>
  <c r="DL255" i="5"/>
  <c r="DM244" i="5"/>
  <c r="DM272" i="5"/>
  <c r="DL272" i="5"/>
  <c r="DL223" i="5"/>
  <c r="DM245" i="5"/>
  <c r="DM219" i="5"/>
  <c r="DM221" i="5"/>
  <c r="DL248" i="5"/>
  <c r="DH298" i="5"/>
  <c r="DF298" i="5"/>
  <c r="DH289" i="5"/>
  <c r="DG289" i="5"/>
  <c r="DK287" i="5"/>
  <c r="DJ287" i="5"/>
  <c r="DI287" i="5"/>
  <c r="DH287" i="5"/>
  <c r="DG287" i="5"/>
  <c r="DF287" i="5"/>
  <c r="DF286" i="5"/>
  <c r="DF311" i="5" s="1"/>
  <c r="DJ267" i="5"/>
  <c r="DH267" i="5"/>
  <c r="DG267" i="5"/>
  <c r="DF267" i="5"/>
  <c r="DJ266" i="5"/>
  <c r="DH266" i="5"/>
  <c r="DG266" i="5"/>
  <c r="DK264" i="5"/>
  <c r="DJ264" i="5"/>
  <c r="DI264" i="5"/>
  <c r="DH264" i="5"/>
  <c r="DG264" i="5"/>
  <c r="DF264" i="5"/>
  <c r="DF263" i="5"/>
  <c r="DK242" i="5"/>
  <c r="DK312" i="5" s="1"/>
  <c r="DJ242" i="5"/>
  <c r="DJ312" i="5" s="1"/>
  <c r="DI242" i="5"/>
  <c r="DI312" i="5" s="1"/>
  <c r="DH242" i="5"/>
  <c r="DH312" i="5" s="1"/>
  <c r="DG242" i="5"/>
  <c r="DG312" i="5" s="1"/>
  <c r="DF242" i="5"/>
  <c r="DF312" i="5" s="1"/>
  <c r="DF241" i="5"/>
  <c r="DH227" i="5"/>
  <c r="DK194" i="5"/>
  <c r="DJ194" i="5"/>
  <c r="DF194" i="5"/>
  <c r="DF193" i="5"/>
  <c r="DF268" i="5"/>
  <c r="DF291" i="5"/>
  <c r="DF251" i="5"/>
  <c r="DJ278" i="5"/>
  <c r="DH278" i="5"/>
  <c r="DH225" i="5"/>
  <c r="DF252" i="5"/>
  <c r="DF230" i="5"/>
  <c r="DJ227" i="5"/>
  <c r="DF227" i="5"/>
  <c r="DG254" i="5"/>
  <c r="DF254" i="5"/>
  <c r="DF255" i="5"/>
  <c r="DF272" i="5"/>
  <c r="DF223" i="5"/>
  <c r="DH250" i="5"/>
  <c r="DJ219" i="5"/>
  <c r="DJ220" i="5"/>
  <c r="DG220" i="5"/>
  <c r="DJ221" i="5"/>
  <c r="DF221" i="5"/>
  <c r="DG248" i="5"/>
  <c r="CZ302" i="5"/>
  <c r="DA298" i="5"/>
  <c r="DB291" i="5"/>
  <c r="DA291" i="5"/>
  <c r="DE287" i="5"/>
  <c r="DD287" i="5"/>
  <c r="DC287" i="5"/>
  <c r="DB287" i="5"/>
  <c r="DA287" i="5"/>
  <c r="CZ287" i="5"/>
  <c r="CZ286" i="5"/>
  <c r="CZ311" i="5" s="1"/>
  <c r="CZ277" i="5"/>
  <c r="DD266" i="5"/>
  <c r="DE264" i="5"/>
  <c r="DD264" i="5"/>
  <c r="DC264" i="5"/>
  <c r="DB264" i="5"/>
  <c r="DA264" i="5"/>
  <c r="CZ264" i="5"/>
  <c r="CZ263" i="5"/>
  <c r="DE242" i="5"/>
  <c r="DE312" i="5" s="1"/>
  <c r="DD242" i="5"/>
  <c r="DD312" i="5" s="1"/>
  <c r="DC242" i="5"/>
  <c r="DC312" i="5" s="1"/>
  <c r="DB242" i="5"/>
  <c r="DB312" i="5" s="1"/>
  <c r="DA242" i="5"/>
  <c r="DA312" i="5" s="1"/>
  <c r="CZ242" i="5"/>
  <c r="CZ312" i="5" s="1"/>
  <c r="CZ241" i="5"/>
  <c r="DE194" i="5"/>
  <c r="DD194" i="5"/>
  <c r="CZ194" i="5"/>
  <c r="CZ193" i="5"/>
  <c r="DA268" i="5"/>
  <c r="CZ291" i="5"/>
  <c r="DD225" i="5"/>
  <c r="CZ225" i="5"/>
  <c r="DD252" i="5"/>
  <c r="DA252" i="5"/>
  <c r="DB254" i="5"/>
  <c r="DA254" i="5"/>
  <c r="DD228" i="5"/>
  <c r="DD255" i="5"/>
  <c r="DB255" i="5"/>
  <c r="CZ272" i="5"/>
  <c r="DD223" i="5"/>
  <c r="DD275" i="5"/>
  <c r="CZ221" i="5"/>
  <c r="CZ248" i="5"/>
  <c r="DD231" i="5"/>
  <c r="GE287" i="5"/>
  <c r="GD287" i="5"/>
  <c r="GC287" i="5"/>
  <c r="GB287" i="5"/>
  <c r="GA287" i="5"/>
  <c r="FZ287" i="5"/>
  <c r="FZ286" i="5"/>
  <c r="FZ311" i="5" s="1"/>
  <c r="GE264" i="5"/>
  <c r="GD264" i="5"/>
  <c r="GC264" i="5"/>
  <c r="GB264" i="5"/>
  <c r="GA264" i="5"/>
  <c r="FZ264" i="5"/>
  <c r="FZ263" i="5"/>
  <c r="GE242" i="5"/>
  <c r="GE312" i="5" s="1"/>
  <c r="GD242" i="5"/>
  <c r="GD312" i="5" s="1"/>
  <c r="GC242" i="5"/>
  <c r="GC312" i="5" s="1"/>
  <c r="GB242" i="5"/>
  <c r="GB312" i="5" s="1"/>
  <c r="GA242" i="5"/>
  <c r="GA312" i="5" s="1"/>
  <c r="FZ242" i="5"/>
  <c r="FZ312" i="5" s="1"/>
  <c r="FZ241" i="5"/>
  <c r="FZ214" i="5"/>
  <c r="GE194" i="5"/>
  <c r="GD194" i="5"/>
  <c r="FZ194" i="5"/>
  <c r="FZ193" i="5"/>
  <c r="FZ291" i="5"/>
  <c r="FZ266" i="5"/>
  <c r="GA302" i="5"/>
  <c r="FZ302" i="5"/>
  <c r="GA289" i="5"/>
  <c r="GA298" i="5"/>
  <c r="FZ298" i="5"/>
  <c r="GB278" i="5"/>
  <c r="FZ278" i="5"/>
  <c r="GD229" i="5"/>
  <c r="GB252" i="5"/>
  <c r="FZ252" i="5"/>
  <c r="GD254" i="5"/>
  <c r="GB254" i="5"/>
  <c r="FZ254" i="5"/>
  <c r="GD277" i="5"/>
  <c r="FZ228" i="5"/>
  <c r="GB255" i="5"/>
  <c r="FZ255" i="5"/>
  <c r="GA272" i="5"/>
  <c r="FZ272" i="5"/>
  <c r="GA267" i="5"/>
  <c r="GD6" i="5"/>
  <c r="GB6" i="5"/>
  <c r="GA6" i="5"/>
  <c r="FZ6" i="5"/>
  <c r="GS188" i="2"/>
  <c r="GQ188" i="2"/>
  <c r="GP188" i="2"/>
  <c r="GO188" i="2"/>
  <c r="GT6" i="2"/>
  <c r="GR7" i="2"/>
  <c r="GR8" i="2"/>
  <c r="GR9" i="2"/>
  <c r="GR10" i="2"/>
  <c r="GR11" i="2"/>
  <c r="GR12" i="2"/>
  <c r="GR13" i="2"/>
  <c r="GR14" i="2"/>
  <c r="GR15" i="2"/>
  <c r="GR16" i="2"/>
  <c r="GR17" i="2"/>
  <c r="GR18" i="2"/>
  <c r="GR19" i="2"/>
  <c r="GR20" i="2"/>
  <c r="GR21" i="2"/>
  <c r="GR22" i="2"/>
  <c r="GR23" i="2"/>
  <c r="GR24" i="2"/>
  <c r="GR25" i="2"/>
  <c r="GR26" i="2"/>
  <c r="GR27" i="2"/>
  <c r="GR28" i="2"/>
  <c r="GR29" i="2"/>
  <c r="GR30" i="2"/>
  <c r="GR31" i="2"/>
  <c r="GR32" i="2"/>
  <c r="GR33" i="2"/>
  <c r="GR34" i="2"/>
  <c r="GR35" i="2"/>
  <c r="GR36" i="2"/>
  <c r="GR37" i="2"/>
  <c r="GR38" i="2"/>
  <c r="GR39" i="2"/>
  <c r="GR40" i="2"/>
  <c r="GR41" i="2"/>
  <c r="GR42" i="2"/>
  <c r="GR43" i="2"/>
  <c r="GR44" i="2"/>
  <c r="GR45" i="2"/>
  <c r="GR46" i="2"/>
  <c r="GR47" i="2"/>
  <c r="GR48" i="2"/>
  <c r="GR49" i="2"/>
  <c r="GR50" i="2"/>
  <c r="GR51" i="2"/>
  <c r="GR52" i="2"/>
  <c r="GR53" i="2"/>
  <c r="GR54" i="2"/>
  <c r="GR55" i="2"/>
  <c r="GR56" i="2"/>
  <c r="GR57" i="2"/>
  <c r="GR58" i="2"/>
  <c r="GR59" i="2"/>
  <c r="GR60" i="2"/>
  <c r="GR61" i="2"/>
  <c r="GR62" i="2"/>
  <c r="GR63" i="2"/>
  <c r="GR64" i="2"/>
  <c r="GR65" i="2"/>
  <c r="GR66" i="2"/>
  <c r="GR67" i="2"/>
  <c r="GR68" i="2"/>
  <c r="GR69" i="2"/>
  <c r="GR70" i="2"/>
  <c r="GR71" i="2"/>
  <c r="GR72" i="2"/>
  <c r="GR73" i="2"/>
  <c r="GR74" i="2"/>
  <c r="GR75" i="2"/>
  <c r="GR76" i="2"/>
  <c r="GR77" i="2"/>
  <c r="GR78" i="2"/>
  <c r="GR79" i="2"/>
  <c r="GR80" i="2"/>
  <c r="GR81" i="2"/>
  <c r="GR82" i="2"/>
  <c r="GR83" i="2"/>
  <c r="GR84" i="2"/>
  <c r="GR85" i="2"/>
  <c r="GR86" i="2"/>
  <c r="GR87" i="2"/>
  <c r="GR88" i="2"/>
  <c r="GR89" i="2"/>
  <c r="GR90" i="2"/>
  <c r="GR91" i="2"/>
  <c r="GR92" i="2"/>
  <c r="GR93" i="2"/>
  <c r="GR94" i="2"/>
  <c r="GR95" i="2"/>
  <c r="GR96" i="2"/>
  <c r="GR97" i="2"/>
  <c r="GR98" i="2"/>
  <c r="GR99" i="2"/>
  <c r="GR100" i="2"/>
  <c r="GR101" i="2"/>
  <c r="GR102" i="2"/>
  <c r="GR103" i="2"/>
  <c r="GR104" i="2"/>
  <c r="GR105" i="2"/>
  <c r="GR106" i="2"/>
  <c r="GR107" i="2"/>
  <c r="GR108" i="2"/>
  <c r="GR109" i="2"/>
  <c r="GR110" i="2"/>
  <c r="GR111" i="2"/>
  <c r="GR112" i="2"/>
  <c r="GR113" i="2"/>
  <c r="GR114" i="2"/>
  <c r="GR115" i="2"/>
  <c r="GR116" i="2"/>
  <c r="GR117" i="2"/>
  <c r="GR118" i="2"/>
  <c r="GR119" i="2"/>
  <c r="GR120" i="2"/>
  <c r="GR121" i="2"/>
  <c r="GR122" i="2"/>
  <c r="GR123" i="2"/>
  <c r="GR124" i="2"/>
  <c r="GR125" i="2"/>
  <c r="GR126" i="2"/>
  <c r="GR127" i="2"/>
  <c r="GR128" i="2"/>
  <c r="GR129" i="2"/>
  <c r="GR130" i="2"/>
  <c r="GR131" i="2"/>
  <c r="GR132" i="2"/>
  <c r="GR133" i="2"/>
  <c r="GR134" i="2"/>
  <c r="GR135" i="2"/>
  <c r="GR136" i="2"/>
  <c r="GR137" i="2"/>
  <c r="GR138" i="2"/>
  <c r="GR139" i="2"/>
  <c r="GR140" i="2"/>
  <c r="GR141" i="2"/>
  <c r="GR142" i="2"/>
  <c r="GR143" i="2"/>
  <c r="GR144" i="2"/>
  <c r="GR145" i="2"/>
  <c r="GR146" i="2"/>
  <c r="GR147" i="2"/>
  <c r="GR148" i="2"/>
  <c r="GR149" i="2"/>
  <c r="GR150" i="2"/>
  <c r="GR151" i="2"/>
  <c r="GR152" i="2"/>
  <c r="GR153" i="2"/>
  <c r="GR154" i="2"/>
  <c r="GR6" i="2"/>
  <c r="FP23" i="2"/>
  <c r="HS23" i="2" s="1"/>
  <c r="FP24" i="2"/>
  <c r="HS24" i="2" s="1"/>
  <c r="GQ302" i="2"/>
  <c r="GP302" i="2"/>
  <c r="GO302" i="2"/>
  <c r="GS298" i="2"/>
  <c r="GQ298" i="2"/>
  <c r="GP298" i="2"/>
  <c r="GO298" i="2"/>
  <c r="GS294" i="2"/>
  <c r="GQ294" i="2"/>
  <c r="GP294" i="2"/>
  <c r="GT294" i="2" s="1"/>
  <c r="GO294" i="2"/>
  <c r="GQ291" i="2"/>
  <c r="GP291" i="2"/>
  <c r="GO291" i="2"/>
  <c r="GQ289" i="2"/>
  <c r="GP289" i="2"/>
  <c r="GO289" i="2"/>
  <c r="GT287" i="2"/>
  <c r="GS287" i="2"/>
  <c r="GR287" i="2"/>
  <c r="GQ287" i="2"/>
  <c r="GP287" i="2"/>
  <c r="GO287" i="2"/>
  <c r="GO286" i="2"/>
  <c r="GS278" i="2"/>
  <c r="GQ278" i="2"/>
  <c r="GP278" i="2"/>
  <c r="GO278" i="2"/>
  <c r="GS277" i="2"/>
  <c r="GQ277" i="2"/>
  <c r="GP277" i="2"/>
  <c r="GO277" i="2"/>
  <c r="GS275" i="2"/>
  <c r="GQ275" i="2"/>
  <c r="GP275" i="2"/>
  <c r="GO275" i="2"/>
  <c r="GS272" i="2"/>
  <c r="GQ272" i="2"/>
  <c r="GP272" i="2"/>
  <c r="GO272" i="2"/>
  <c r="GS271" i="2"/>
  <c r="GQ271" i="2"/>
  <c r="GP271" i="2"/>
  <c r="GO271" i="2"/>
  <c r="GS268" i="2"/>
  <c r="GQ268" i="2"/>
  <c r="GP268" i="2"/>
  <c r="GO268" i="2"/>
  <c r="GS267" i="2"/>
  <c r="GQ267" i="2"/>
  <c r="GP267" i="2"/>
  <c r="GO267" i="2"/>
  <c r="GS266" i="2"/>
  <c r="GQ266" i="2"/>
  <c r="GP266" i="2"/>
  <c r="GO266" i="2"/>
  <c r="GT264" i="2"/>
  <c r="GS264" i="2"/>
  <c r="GR264" i="2"/>
  <c r="GQ264" i="2"/>
  <c r="GP264" i="2"/>
  <c r="GO264" i="2"/>
  <c r="GO263" i="2"/>
  <c r="GS258" i="2"/>
  <c r="GQ258" i="2"/>
  <c r="GP258" i="2"/>
  <c r="GT258" i="2" s="1"/>
  <c r="GO258" i="2"/>
  <c r="GS257" i="2"/>
  <c r="GQ257" i="2"/>
  <c r="GP257" i="2"/>
  <c r="GO257" i="2"/>
  <c r="GS256" i="2"/>
  <c r="GQ256" i="2"/>
  <c r="GP256" i="2"/>
  <c r="GO256" i="2"/>
  <c r="GS255" i="2"/>
  <c r="GQ255" i="2"/>
  <c r="GP255" i="2"/>
  <c r="GO255" i="2"/>
  <c r="GS254" i="2"/>
  <c r="GQ254" i="2"/>
  <c r="GP254" i="2"/>
  <c r="GO254" i="2"/>
  <c r="GS253" i="2"/>
  <c r="GQ253" i="2"/>
  <c r="GP253" i="2"/>
  <c r="GO253" i="2"/>
  <c r="GS252" i="2"/>
  <c r="GQ252" i="2"/>
  <c r="GP252" i="2"/>
  <c r="GO252" i="2"/>
  <c r="GS251" i="2"/>
  <c r="GQ251" i="2"/>
  <c r="GP251" i="2"/>
  <c r="GO251" i="2"/>
  <c r="GS250" i="2"/>
  <c r="GQ250" i="2"/>
  <c r="GP250" i="2"/>
  <c r="GO250" i="2"/>
  <c r="GS249" i="2"/>
  <c r="GQ249" i="2"/>
  <c r="GP249" i="2"/>
  <c r="GO249" i="2"/>
  <c r="GS248" i="2"/>
  <c r="GQ248" i="2"/>
  <c r="GP248" i="2"/>
  <c r="GO248" i="2"/>
  <c r="GS247" i="2"/>
  <c r="GQ247" i="2"/>
  <c r="GP247" i="2"/>
  <c r="GO247" i="2"/>
  <c r="GS246" i="2"/>
  <c r="GQ246" i="2"/>
  <c r="GP246" i="2"/>
  <c r="GO246" i="2"/>
  <c r="GS245" i="2"/>
  <c r="GQ245" i="2"/>
  <c r="GP245" i="2"/>
  <c r="GO245" i="2"/>
  <c r="GS244" i="2"/>
  <c r="GQ244" i="2"/>
  <c r="GR244" i="2" s="1"/>
  <c r="GP244" i="2"/>
  <c r="GO244" i="2"/>
  <c r="GS243" i="2"/>
  <c r="GQ243" i="2"/>
  <c r="GP243" i="2"/>
  <c r="GO243" i="2"/>
  <c r="GT242" i="2"/>
  <c r="GT312" i="2" s="1"/>
  <c r="GS242" i="2"/>
  <c r="GS312" i="2" s="1"/>
  <c r="GR242" i="2"/>
  <c r="GR312" i="2" s="1"/>
  <c r="GQ242" i="2"/>
  <c r="GQ312" i="2" s="1"/>
  <c r="GP242" i="2"/>
  <c r="GP312" i="2" s="1"/>
  <c r="GO242" i="2"/>
  <c r="GO312" i="2" s="1"/>
  <c r="GO241" i="2"/>
  <c r="GS231" i="2"/>
  <c r="GQ231" i="2"/>
  <c r="GP231" i="2"/>
  <c r="GO231" i="2"/>
  <c r="GS230" i="2"/>
  <c r="GQ230" i="2"/>
  <c r="GP230" i="2"/>
  <c r="GO230" i="2"/>
  <c r="GS229" i="2"/>
  <c r="GQ229" i="2"/>
  <c r="GP229" i="2"/>
  <c r="GO229" i="2"/>
  <c r="GS228" i="2"/>
  <c r="GQ228" i="2"/>
  <c r="GP228" i="2"/>
  <c r="GO228" i="2"/>
  <c r="GS227" i="2"/>
  <c r="GQ227" i="2"/>
  <c r="GP227" i="2"/>
  <c r="GO227" i="2"/>
  <c r="GS226" i="2"/>
  <c r="GQ226" i="2"/>
  <c r="GP226" i="2"/>
  <c r="GO226" i="2"/>
  <c r="GS225" i="2"/>
  <c r="GQ225" i="2"/>
  <c r="GP225" i="2"/>
  <c r="GO225" i="2"/>
  <c r="GS224" i="2"/>
  <c r="GQ224" i="2"/>
  <c r="GP224" i="2"/>
  <c r="GO224" i="2"/>
  <c r="GS223" i="2"/>
  <c r="GQ223" i="2"/>
  <c r="GP223" i="2"/>
  <c r="GO223" i="2"/>
  <c r="GS222" i="2"/>
  <c r="GQ222" i="2"/>
  <c r="GP222" i="2"/>
  <c r="GO222" i="2"/>
  <c r="GS221" i="2"/>
  <c r="GQ221" i="2"/>
  <c r="GP221" i="2"/>
  <c r="GO221" i="2"/>
  <c r="GS220" i="2"/>
  <c r="GQ220" i="2"/>
  <c r="GP220" i="2"/>
  <c r="GO220" i="2"/>
  <c r="GS219" i="2"/>
  <c r="GQ219" i="2"/>
  <c r="GP219" i="2"/>
  <c r="GO219" i="2"/>
  <c r="GS218" i="2"/>
  <c r="GQ218" i="2"/>
  <c r="GP218" i="2"/>
  <c r="GO218" i="2"/>
  <c r="GS217" i="2"/>
  <c r="GQ217" i="2"/>
  <c r="GP217" i="2"/>
  <c r="GO217" i="2"/>
  <c r="GS216" i="2"/>
  <c r="GQ216" i="2"/>
  <c r="GP216" i="2"/>
  <c r="GO216" i="2"/>
  <c r="GT215" i="2"/>
  <c r="GS215" i="2"/>
  <c r="GR215" i="2"/>
  <c r="GQ215" i="2"/>
  <c r="GP215" i="2"/>
  <c r="GO215" i="2"/>
  <c r="GS203" i="2"/>
  <c r="GQ203" i="2"/>
  <c r="GP203" i="2"/>
  <c r="GO203" i="2"/>
  <c r="GS202" i="2"/>
  <c r="GQ202" i="2"/>
  <c r="GP202" i="2"/>
  <c r="GO202" i="2"/>
  <c r="GS201" i="2"/>
  <c r="GQ201" i="2"/>
  <c r="GP201" i="2"/>
  <c r="GO201" i="2"/>
  <c r="GS200" i="2"/>
  <c r="GQ200" i="2"/>
  <c r="GP200" i="2"/>
  <c r="GO200" i="2"/>
  <c r="GT199" i="2"/>
  <c r="GS199" i="2"/>
  <c r="GR199" i="2"/>
  <c r="GQ199" i="2"/>
  <c r="GP199" i="2"/>
  <c r="GO199" i="2"/>
  <c r="GO198" i="2"/>
  <c r="GO214" i="2" s="1"/>
  <c r="GS192" i="2"/>
  <c r="GT192" i="2" s="1"/>
  <c r="GQ192" i="2"/>
  <c r="GP192" i="2"/>
  <c r="GO192" i="2"/>
  <c r="GS191" i="2"/>
  <c r="GQ191" i="2"/>
  <c r="GP191" i="2"/>
  <c r="GO191" i="2"/>
  <c r="GS190" i="2"/>
  <c r="GQ190" i="2"/>
  <c r="GP190" i="2"/>
  <c r="GO190" i="2"/>
  <c r="GS189" i="2"/>
  <c r="GQ189" i="2"/>
  <c r="GO189" i="2"/>
  <c r="GJ34" i="2"/>
  <c r="FU34" i="5" s="1"/>
  <c r="GK34" i="2"/>
  <c r="GI34" i="2"/>
  <c r="GJ144" i="2"/>
  <c r="FU144" i="5" s="1"/>
  <c r="GK144" i="2"/>
  <c r="FV144" i="5" s="1"/>
  <c r="GI144" i="2"/>
  <c r="A3" i="6"/>
  <c r="G31" i="7" s="1"/>
  <c r="B3" i="12"/>
  <c r="CL6" i="13"/>
  <c r="CM11" i="13"/>
  <c r="CM10" i="13"/>
  <c r="CM9" i="13"/>
  <c r="CM8" i="13"/>
  <c r="CM7" i="13"/>
  <c r="CK11" i="13"/>
  <c r="CK10" i="13"/>
  <c r="CK9" i="13"/>
  <c r="CK8" i="13"/>
  <c r="CK7" i="13"/>
  <c r="CJ6" i="13"/>
  <c r="CN311" i="5"/>
  <c r="AL311" i="5"/>
  <c r="AR311" i="5"/>
  <c r="AX311" i="5"/>
  <c r="BD311" i="5"/>
  <c r="BJ311" i="5"/>
  <c r="BP311" i="5"/>
  <c r="BV311" i="5"/>
  <c r="CB311" i="5"/>
  <c r="CH311" i="5"/>
  <c r="AF311" i="5"/>
  <c r="E311" i="5"/>
  <c r="H311" i="5"/>
  <c r="K311" i="5"/>
  <c r="N311" i="5"/>
  <c r="Q311" i="5"/>
  <c r="T311" i="5"/>
  <c r="W311" i="5"/>
  <c r="Z311" i="5"/>
  <c r="AC311" i="5"/>
  <c r="B311" i="5"/>
  <c r="AJ324" i="5"/>
  <c r="AH324" i="5"/>
  <c r="AG324" i="5"/>
  <c r="AF324" i="5"/>
  <c r="AD324" i="5"/>
  <c r="AC324" i="5"/>
  <c r="AA324" i="5"/>
  <c r="Z324" i="5"/>
  <c r="X324" i="5"/>
  <c r="W324" i="5"/>
  <c r="U324" i="5"/>
  <c r="T324" i="5"/>
  <c r="R324" i="5"/>
  <c r="Q324" i="5"/>
  <c r="O324" i="5"/>
  <c r="N324" i="5"/>
  <c r="L324" i="5"/>
  <c r="K324" i="5"/>
  <c r="I324" i="5"/>
  <c r="H324" i="5"/>
  <c r="F324" i="5"/>
  <c r="E324" i="5"/>
  <c r="C324" i="5"/>
  <c r="B324" i="5"/>
  <c r="BB322" i="5"/>
  <c r="AZ322" i="5"/>
  <c r="BA322" i="5" s="1"/>
  <c r="AY322" i="5"/>
  <c r="AX322" i="5"/>
  <c r="AV322" i="5"/>
  <c r="AT322" i="5"/>
  <c r="AS322" i="5"/>
  <c r="AR322" i="5"/>
  <c r="AP322" i="5"/>
  <c r="AQ322" i="5" s="1"/>
  <c r="AN322" i="5"/>
  <c r="AM322" i="5"/>
  <c r="AL322" i="5"/>
  <c r="AJ322" i="5"/>
  <c r="AH322" i="5"/>
  <c r="AG322" i="5"/>
  <c r="AF322" i="5"/>
  <c r="AD322" i="5"/>
  <c r="AC322" i="5"/>
  <c r="AA322" i="5"/>
  <c r="Z322" i="5"/>
  <c r="X322" i="5"/>
  <c r="W322" i="5"/>
  <c r="U322" i="5"/>
  <c r="T322" i="5"/>
  <c r="R322" i="5"/>
  <c r="Q322" i="5"/>
  <c r="O322" i="5"/>
  <c r="N322" i="5"/>
  <c r="L322" i="5"/>
  <c r="K322" i="5"/>
  <c r="I322" i="5"/>
  <c r="H322" i="5"/>
  <c r="F322" i="5"/>
  <c r="G322" i="5" s="1"/>
  <c r="E322" i="5"/>
  <c r="C322" i="5"/>
  <c r="B322" i="5"/>
  <c r="FT7" i="5"/>
  <c r="FU7" i="5"/>
  <c r="FV7" i="5"/>
  <c r="FX7" i="5"/>
  <c r="FT8" i="5"/>
  <c r="FU8" i="5"/>
  <c r="FV8" i="5"/>
  <c r="FX8" i="5"/>
  <c r="FT9" i="5"/>
  <c r="FU9" i="5"/>
  <c r="FV9" i="5"/>
  <c r="FX9" i="5"/>
  <c r="FT10" i="5"/>
  <c r="FU10" i="5"/>
  <c r="FV10" i="5"/>
  <c r="FX10" i="5"/>
  <c r="FT11" i="5"/>
  <c r="FU11" i="5"/>
  <c r="FV11" i="5"/>
  <c r="FX11" i="5"/>
  <c r="FT12" i="5"/>
  <c r="FU12" i="5"/>
  <c r="FV12" i="5"/>
  <c r="FX12" i="5"/>
  <c r="FT13" i="5"/>
  <c r="FU13" i="5"/>
  <c r="FV13" i="5"/>
  <c r="FX13" i="5"/>
  <c r="FT14" i="5"/>
  <c r="FU14" i="5"/>
  <c r="FV14" i="5"/>
  <c r="FX14" i="5"/>
  <c r="FT15" i="5"/>
  <c r="FU15" i="5"/>
  <c r="FV15" i="5"/>
  <c r="FX15" i="5"/>
  <c r="FT16" i="5"/>
  <c r="FU16" i="5"/>
  <c r="FV16" i="5"/>
  <c r="FX16" i="5"/>
  <c r="FT17" i="5"/>
  <c r="FU17" i="5"/>
  <c r="FV17" i="5"/>
  <c r="FX17" i="5"/>
  <c r="FT18" i="5"/>
  <c r="FU18" i="5"/>
  <c r="FV18" i="5"/>
  <c r="FX18" i="5"/>
  <c r="FT19" i="5"/>
  <c r="FU19" i="5"/>
  <c r="FV19" i="5"/>
  <c r="FX19" i="5"/>
  <c r="FT20" i="5"/>
  <c r="FU20" i="5"/>
  <c r="FV20" i="5"/>
  <c r="FX20" i="5"/>
  <c r="FT21" i="5"/>
  <c r="FU21" i="5"/>
  <c r="FV21" i="5"/>
  <c r="FX21" i="5"/>
  <c r="FT22" i="5"/>
  <c r="FU22" i="5"/>
  <c r="FV22" i="5"/>
  <c r="FX22" i="5"/>
  <c r="FT23" i="5"/>
  <c r="FU23" i="5"/>
  <c r="FV23" i="5"/>
  <c r="FX23" i="5"/>
  <c r="FT24" i="5"/>
  <c r="FU24" i="5"/>
  <c r="FV24" i="5"/>
  <c r="FX24" i="5"/>
  <c r="FT25" i="5"/>
  <c r="FU25" i="5"/>
  <c r="FV25" i="5"/>
  <c r="FX25" i="5"/>
  <c r="FT26" i="5"/>
  <c r="FU26" i="5"/>
  <c r="FV26" i="5"/>
  <c r="FX26" i="5"/>
  <c r="FT27" i="5"/>
  <c r="FU27" i="5"/>
  <c r="FV27" i="5"/>
  <c r="FX27" i="5"/>
  <c r="FT28" i="5"/>
  <c r="FU28" i="5"/>
  <c r="FV28" i="5"/>
  <c r="FX28" i="5"/>
  <c r="FT29" i="5"/>
  <c r="FU29" i="5"/>
  <c r="FV29" i="5"/>
  <c r="FX29" i="5"/>
  <c r="FT30" i="5"/>
  <c r="FU30" i="5"/>
  <c r="FV30" i="5"/>
  <c r="FX30" i="5"/>
  <c r="FT31" i="5"/>
  <c r="FU31" i="5"/>
  <c r="FV31" i="5"/>
  <c r="FX31" i="5"/>
  <c r="FT32" i="5"/>
  <c r="FU32" i="5"/>
  <c r="FV32" i="5"/>
  <c r="FX32" i="5"/>
  <c r="FT33" i="5"/>
  <c r="FU33" i="5"/>
  <c r="FV33" i="5"/>
  <c r="FX33" i="5"/>
  <c r="FX34" i="5"/>
  <c r="FT35" i="5"/>
  <c r="FU35" i="5"/>
  <c r="FV35" i="5"/>
  <c r="FX35" i="5"/>
  <c r="FT36" i="5"/>
  <c r="FU36" i="5"/>
  <c r="FV36" i="5"/>
  <c r="FX36" i="5"/>
  <c r="FT37" i="5"/>
  <c r="FU37" i="5"/>
  <c r="FV37" i="5"/>
  <c r="FX37" i="5"/>
  <c r="FT38" i="5"/>
  <c r="FU38" i="5"/>
  <c r="FV38" i="5"/>
  <c r="FX38" i="5"/>
  <c r="FT39" i="5"/>
  <c r="FU39" i="5"/>
  <c r="FV39" i="5"/>
  <c r="FX39" i="5"/>
  <c r="FT40" i="5"/>
  <c r="FU40" i="5"/>
  <c r="FV40" i="5"/>
  <c r="FX40" i="5"/>
  <c r="FT41" i="5"/>
  <c r="FU41" i="5"/>
  <c r="FV41" i="5"/>
  <c r="FX41" i="5"/>
  <c r="FT42" i="5"/>
  <c r="FU42" i="5"/>
  <c r="FV42" i="5"/>
  <c r="FX42" i="5"/>
  <c r="FT43" i="5"/>
  <c r="FU43" i="5"/>
  <c r="FV43" i="5"/>
  <c r="FX43" i="5"/>
  <c r="FT44" i="5"/>
  <c r="FU44" i="5"/>
  <c r="FV44" i="5"/>
  <c r="FX44" i="5"/>
  <c r="FT45" i="5"/>
  <c r="FU45" i="5"/>
  <c r="FV45" i="5"/>
  <c r="FX45" i="5"/>
  <c r="FT46" i="5"/>
  <c r="FU46" i="5"/>
  <c r="FV46" i="5"/>
  <c r="FX46" i="5"/>
  <c r="FT47" i="5"/>
  <c r="FU47" i="5"/>
  <c r="FV47" i="5"/>
  <c r="FX47" i="5"/>
  <c r="FT48" i="5"/>
  <c r="FU48" i="5"/>
  <c r="FV48" i="5"/>
  <c r="FX48" i="5"/>
  <c r="FT49" i="5"/>
  <c r="FU49" i="5"/>
  <c r="FV49" i="5"/>
  <c r="FX49" i="5"/>
  <c r="FT50" i="5"/>
  <c r="FU50" i="5"/>
  <c r="FV50" i="5"/>
  <c r="FX50" i="5"/>
  <c r="FT51" i="5"/>
  <c r="FU51" i="5"/>
  <c r="FV51" i="5"/>
  <c r="FX51" i="5"/>
  <c r="FT52" i="5"/>
  <c r="FU52" i="5"/>
  <c r="FV52" i="5"/>
  <c r="FX52" i="5"/>
  <c r="FT53" i="5"/>
  <c r="FU53" i="5"/>
  <c r="FV53" i="5"/>
  <c r="FX53" i="5"/>
  <c r="FT54" i="5"/>
  <c r="FU54" i="5"/>
  <c r="FV54" i="5"/>
  <c r="FX54" i="5"/>
  <c r="FT55" i="5"/>
  <c r="FU55" i="5"/>
  <c r="FV55" i="5"/>
  <c r="FX55" i="5"/>
  <c r="FT56" i="5"/>
  <c r="FU56" i="5"/>
  <c r="FV56" i="5"/>
  <c r="FX56" i="5"/>
  <c r="FT57" i="5"/>
  <c r="FU57" i="5"/>
  <c r="FV57" i="5"/>
  <c r="FX57" i="5"/>
  <c r="FT58" i="5"/>
  <c r="FU58" i="5"/>
  <c r="FV58" i="5"/>
  <c r="FX58" i="5"/>
  <c r="FT59" i="5"/>
  <c r="FU59" i="5"/>
  <c r="FV59" i="5"/>
  <c r="FX59" i="5"/>
  <c r="FT60" i="5"/>
  <c r="FU60" i="5"/>
  <c r="FV60" i="5"/>
  <c r="FX60" i="5"/>
  <c r="FT61" i="5"/>
  <c r="FU61" i="5"/>
  <c r="FV61" i="5"/>
  <c r="FX61" i="5"/>
  <c r="FT62" i="5"/>
  <c r="FU62" i="5"/>
  <c r="FV62" i="5"/>
  <c r="FX62" i="5"/>
  <c r="FT63" i="5"/>
  <c r="FU63" i="5"/>
  <c r="FV63" i="5"/>
  <c r="FX63" i="5"/>
  <c r="FT64" i="5"/>
  <c r="FU64" i="5"/>
  <c r="FV64" i="5"/>
  <c r="FX64" i="5"/>
  <c r="FT65" i="5"/>
  <c r="FU65" i="5"/>
  <c r="FV65" i="5"/>
  <c r="FX65" i="5"/>
  <c r="FT66" i="5"/>
  <c r="FU66" i="5"/>
  <c r="FV66" i="5"/>
  <c r="FX66" i="5"/>
  <c r="FT67" i="5"/>
  <c r="FU67" i="5"/>
  <c r="FV67" i="5"/>
  <c r="FX67" i="5"/>
  <c r="FT68" i="5"/>
  <c r="FU68" i="5"/>
  <c r="FV68" i="5"/>
  <c r="FX68" i="5"/>
  <c r="FT69" i="5"/>
  <c r="FU69" i="5"/>
  <c r="FV69" i="5"/>
  <c r="FX69" i="5"/>
  <c r="FT70" i="5"/>
  <c r="FU70" i="5"/>
  <c r="FV70" i="5"/>
  <c r="FX70" i="5"/>
  <c r="FT71" i="5"/>
  <c r="FU71" i="5"/>
  <c r="FV71" i="5"/>
  <c r="FX71" i="5"/>
  <c r="FT72" i="5"/>
  <c r="FU72" i="5"/>
  <c r="FV72" i="5"/>
  <c r="FX72" i="5"/>
  <c r="FT73" i="5"/>
  <c r="FU73" i="5"/>
  <c r="FV73" i="5"/>
  <c r="FX73" i="5"/>
  <c r="FT74" i="5"/>
  <c r="FU74" i="5"/>
  <c r="FV74" i="5"/>
  <c r="FX74" i="5"/>
  <c r="FT75" i="5"/>
  <c r="FU75" i="5"/>
  <c r="FV75" i="5"/>
  <c r="FX75" i="5"/>
  <c r="FT76" i="5"/>
  <c r="FU76" i="5"/>
  <c r="FV76" i="5"/>
  <c r="FX76" i="5"/>
  <c r="FT77" i="5"/>
  <c r="FU77" i="5"/>
  <c r="FV77" i="5"/>
  <c r="FX77" i="5"/>
  <c r="FT78" i="5"/>
  <c r="FU78" i="5"/>
  <c r="FV78" i="5"/>
  <c r="FX78" i="5"/>
  <c r="FT79" i="5"/>
  <c r="FU79" i="5"/>
  <c r="FV79" i="5"/>
  <c r="FX79" i="5"/>
  <c r="FT80" i="5"/>
  <c r="FU80" i="5"/>
  <c r="FV80" i="5"/>
  <c r="FX80" i="5"/>
  <c r="FT81" i="5"/>
  <c r="FU81" i="5"/>
  <c r="FV81" i="5"/>
  <c r="FX81" i="5"/>
  <c r="FT82" i="5"/>
  <c r="FU82" i="5"/>
  <c r="FV82" i="5"/>
  <c r="FX82" i="5"/>
  <c r="FT83" i="5"/>
  <c r="FU83" i="5"/>
  <c r="FV83" i="5"/>
  <c r="FX83" i="5"/>
  <c r="FT84" i="5"/>
  <c r="FU84" i="5"/>
  <c r="FV84" i="5"/>
  <c r="FX84" i="5"/>
  <c r="FT85" i="5"/>
  <c r="FU85" i="5"/>
  <c r="FV85" i="5"/>
  <c r="FX85" i="5"/>
  <c r="FT86" i="5"/>
  <c r="FU86" i="5"/>
  <c r="FV86" i="5"/>
  <c r="FX86" i="5"/>
  <c r="FT87" i="5"/>
  <c r="FU87" i="5"/>
  <c r="FV87" i="5"/>
  <c r="FX87" i="5"/>
  <c r="FT88" i="5"/>
  <c r="FU88" i="5"/>
  <c r="FV88" i="5"/>
  <c r="FX88" i="5"/>
  <c r="FT89" i="5"/>
  <c r="FU89" i="5"/>
  <c r="FV89" i="5"/>
  <c r="FX89" i="5"/>
  <c r="FT90" i="5"/>
  <c r="FU90" i="5"/>
  <c r="FV90" i="5"/>
  <c r="FX90" i="5"/>
  <c r="FT91" i="5"/>
  <c r="FU91" i="5"/>
  <c r="FV91" i="5"/>
  <c r="FX91" i="5"/>
  <c r="FT92" i="5"/>
  <c r="FU92" i="5"/>
  <c r="FV92" i="5"/>
  <c r="FX92" i="5"/>
  <c r="FT93" i="5"/>
  <c r="FU93" i="5"/>
  <c r="FV93" i="5"/>
  <c r="FX93" i="5"/>
  <c r="FT94" i="5"/>
  <c r="FU94" i="5"/>
  <c r="FV94" i="5"/>
  <c r="FX94" i="5"/>
  <c r="FT95" i="5"/>
  <c r="FU95" i="5"/>
  <c r="FV95" i="5"/>
  <c r="FX95" i="5"/>
  <c r="FT96" i="5"/>
  <c r="FU96" i="5"/>
  <c r="FV96" i="5"/>
  <c r="FX96" i="5"/>
  <c r="FT97" i="5"/>
  <c r="FU97" i="5"/>
  <c r="FV97" i="5"/>
  <c r="FX97" i="5"/>
  <c r="FT98" i="5"/>
  <c r="FU98" i="5"/>
  <c r="FV98" i="5"/>
  <c r="FX98" i="5"/>
  <c r="FT99" i="5"/>
  <c r="FU99" i="5"/>
  <c r="FV99" i="5"/>
  <c r="FX99" i="5"/>
  <c r="FT100" i="5"/>
  <c r="FU100" i="5"/>
  <c r="FV100" i="5"/>
  <c r="FX100" i="5"/>
  <c r="FT101" i="5"/>
  <c r="FU101" i="5"/>
  <c r="FV101" i="5"/>
  <c r="FX101" i="5"/>
  <c r="FT102" i="5"/>
  <c r="FU102" i="5"/>
  <c r="FV102" i="5"/>
  <c r="FX102" i="5"/>
  <c r="FT103" i="5"/>
  <c r="FU103" i="5"/>
  <c r="FV103" i="5"/>
  <c r="FX103" i="5"/>
  <c r="FT104" i="5"/>
  <c r="FU104" i="5"/>
  <c r="FV104" i="5"/>
  <c r="FX104" i="5"/>
  <c r="FT105" i="5"/>
  <c r="FU105" i="5"/>
  <c r="FV105" i="5"/>
  <c r="FX105" i="5"/>
  <c r="FT106" i="5"/>
  <c r="FU106" i="5"/>
  <c r="FV106" i="5"/>
  <c r="FX106" i="5"/>
  <c r="FT107" i="5"/>
  <c r="FU107" i="5"/>
  <c r="FV107" i="5"/>
  <c r="FX107" i="5"/>
  <c r="FT108" i="5"/>
  <c r="FU108" i="5"/>
  <c r="FV108" i="5"/>
  <c r="FX108" i="5"/>
  <c r="FT109" i="5"/>
  <c r="FU109" i="5"/>
  <c r="FV109" i="5"/>
  <c r="FX109" i="5"/>
  <c r="FT110" i="5"/>
  <c r="FU110" i="5"/>
  <c r="FV110" i="5"/>
  <c r="FX110" i="5"/>
  <c r="FT111" i="5"/>
  <c r="FU111" i="5"/>
  <c r="FV111" i="5"/>
  <c r="FX111" i="5"/>
  <c r="FT112" i="5"/>
  <c r="FU112" i="5"/>
  <c r="FV112" i="5"/>
  <c r="FX112" i="5"/>
  <c r="FT113" i="5"/>
  <c r="FU113" i="5"/>
  <c r="FV113" i="5"/>
  <c r="FX113" i="5"/>
  <c r="FT114" i="5"/>
  <c r="FU114" i="5"/>
  <c r="FV114" i="5"/>
  <c r="FX114" i="5"/>
  <c r="FT115" i="5"/>
  <c r="FU115" i="5"/>
  <c r="FV115" i="5"/>
  <c r="FX115" i="5"/>
  <c r="FT116" i="5"/>
  <c r="FU116" i="5"/>
  <c r="FV116" i="5"/>
  <c r="FX116" i="5"/>
  <c r="FT117" i="5"/>
  <c r="FU117" i="5"/>
  <c r="FV117" i="5"/>
  <c r="FX117" i="5"/>
  <c r="FT118" i="5"/>
  <c r="FU118" i="5"/>
  <c r="FV118" i="5"/>
  <c r="FX118" i="5"/>
  <c r="FT119" i="5"/>
  <c r="FU119" i="5"/>
  <c r="FV119" i="5"/>
  <c r="FX119" i="5"/>
  <c r="FT120" i="5"/>
  <c r="FU120" i="5"/>
  <c r="FV120" i="5"/>
  <c r="FX120" i="5"/>
  <c r="FT121" i="5"/>
  <c r="FU121" i="5"/>
  <c r="FV121" i="5"/>
  <c r="FX121" i="5"/>
  <c r="FT122" i="5"/>
  <c r="FU122" i="5"/>
  <c r="FV122" i="5"/>
  <c r="FX122" i="5"/>
  <c r="FT123" i="5"/>
  <c r="FU123" i="5"/>
  <c r="FV123" i="5"/>
  <c r="FX123" i="5"/>
  <c r="FT124" i="5"/>
  <c r="FU124" i="5"/>
  <c r="FV124" i="5"/>
  <c r="FX124" i="5"/>
  <c r="FT125" i="5"/>
  <c r="FU125" i="5"/>
  <c r="FV125" i="5"/>
  <c r="FX125" i="5"/>
  <c r="FT126" i="5"/>
  <c r="FU126" i="5"/>
  <c r="FV126" i="5"/>
  <c r="FX126" i="5"/>
  <c r="FT127" i="5"/>
  <c r="FU127" i="5"/>
  <c r="FV127" i="5"/>
  <c r="FX127" i="5"/>
  <c r="FT128" i="5"/>
  <c r="FU128" i="5"/>
  <c r="FV128" i="5"/>
  <c r="FX128" i="5"/>
  <c r="FT129" i="5"/>
  <c r="FU129" i="5"/>
  <c r="FV129" i="5"/>
  <c r="FX129" i="5"/>
  <c r="FT130" i="5"/>
  <c r="FU130" i="5"/>
  <c r="FV130" i="5"/>
  <c r="FX130" i="5"/>
  <c r="FT131" i="5"/>
  <c r="FU131" i="5"/>
  <c r="FV131" i="5"/>
  <c r="FX131" i="5"/>
  <c r="FT132" i="5"/>
  <c r="FU132" i="5"/>
  <c r="FV132" i="5"/>
  <c r="FX132" i="5"/>
  <c r="FT133" i="5"/>
  <c r="FU133" i="5"/>
  <c r="FV133" i="5"/>
  <c r="FX133" i="5"/>
  <c r="FT134" i="5"/>
  <c r="FU134" i="5"/>
  <c r="FV134" i="5"/>
  <c r="FX134" i="5"/>
  <c r="FT135" i="5"/>
  <c r="FU135" i="5"/>
  <c r="FV135" i="5"/>
  <c r="FX135" i="5"/>
  <c r="FT136" i="5"/>
  <c r="FU136" i="5"/>
  <c r="FV136" i="5"/>
  <c r="FX136" i="5"/>
  <c r="FT137" i="5"/>
  <c r="FU137" i="5"/>
  <c r="FV137" i="5"/>
  <c r="FX137" i="5"/>
  <c r="FT138" i="5"/>
  <c r="FU138" i="5"/>
  <c r="FV138" i="5"/>
  <c r="FX138" i="5"/>
  <c r="FT139" i="5"/>
  <c r="FU139" i="5"/>
  <c r="FV139" i="5"/>
  <c r="FX139" i="5"/>
  <c r="FT140" i="5"/>
  <c r="FU140" i="5"/>
  <c r="FV140" i="5"/>
  <c r="FX140" i="5"/>
  <c r="FT141" i="5"/>
  <c r="FU141" i="5"/>
  <c r="FV141" i="5"/>
  <c r="FX141" i="5"/>
  <c r="FT142" i="5"/>
  <c r="FU142" i="5"/>
  <c r="FV142" i="5"/>
  <c r="FX142" i="5"/>
  <c r="FT143" i="5"/>
  <c r="FU143" i="5"/>
  <c r="FV143" i="5"/>
  <c r="FX143" i="5"/>
  <c r="FX144" i="5"/>
  <c r="FT145" i="5"/>
  <c r="FU145" i="5"/>
  <c r="FV145" i="5"/>
  <c r="FX145" i="5"/>
  <c r="FT146" i="5"/>
  <c r="FU146" i="5"/>
  <c r="FV146" i="5"/>
  <c r="FX146" i="5"/>
  <c r="FT147" i="5"/>
  <c r="FU147" i="5"/>
  <c r="FV147" i="5"/>
  <c r="FX147" i="5"/>
  <c r="FT148" i="5"/>
  <c r="FU148" i="5"/>
  <c r="FV148" i="5"/>
  <c r="FX148" i="5"/>
  <c r="FT149" i="5"/>
  <c r="FU149" i="5"/>
  <c r="FV149" i="5"/>
  <c r="FX149" i="5"/>
  <c r="FT150" i="5"/>
  <c r="FU150" i="5"/>
  <c r="FV150" i="5"/>
  <c r="FX150" i="5"/>
  <c r="FT151" i="5"/>
  <c r="FU151" i="5"/>
  <c r="FV151" i="5"/>
  <c r="FX151" i="5"/>
  <c r="FT152" i="5"/>
  <c r="FU152" i="5"/>
  <c r="FV152" i="5"/>
  <c r="FX152" i="5"/>
  <c r="FT153" i="5"/>
  <c r="FU153" i="5"/>
  <c r="FV153" i="5"/>
  <c r="FX153" i="5"/>
  <c r="FT154" i="5"/>
  <c r="FU154" i="5"/>
  <c r="FV154" i="5"/>
  <c r="FX154" i="5"/>
  <c r="FX6" i="5"/>
  <c r="FU6" i="5"/>
  <c r="FV6" i="5"/>
  <c r="DK28" i="5" l="1"/>
  <c r="DK34" i="5"/>
  <c r="DK40" i="5"/>
  <c r="DK62" i="5"/>
  <c r="DK68" i="5"/>
  <c r="DK74" i="5"/>
  <c r="DK82" i="5"/>
  <c r="EY65" i="5"/>
  <c r="FM9" i="5"/>
  <c r="FA17" i="5"/>
  <c r="DD218" i="5"/>
  <c r="DK116" i="5"/>
  <c r="DK128" i="5"/>
  <c r="DK144" i="5"/>
  <c r="FG84" i="5"/>
  <c r="FK90" i="5"/>
  <c r="EY131" i="5"/>
  <c r="EY129" i="5"/>
  <c r="EY89" i="5"/>
  <c r="EY41" i="5"/>
  <c r="EE246" i="5"/>
  <c r="EE226" i="5"/>
  <c r="DY253" i="5"/>
  <c r="DY243" i="5"/>
  <c r="DY219" i="5"/>
  <c r="DS217" i="5"/>
  <c r="EV226" i="5"/>
  <c r="DK88" i="5"/>
  <c r="GD221" i="5"/>
  <c r="EQ218" i="5"/>
  <c r="DS195" i="5"/>
  <c r="DS251" i="5"/>
  <c r="EW226" i="5"/>
  <c r="DT245" i="5"/>
  <c r="DH245" i="5"/>
  <c r="DI91" i="5"/>
  <c r="FA42" i="5"/>
  <c r="FK105" i="5"/>
  <c r="FK81" i="5"/>
  <c r="EY26" i="5"/>
  <c r="EN220" i="5"/>
  <c r="EH219" i="5"/>
  <c r="DB246" i="5"/>
  <c r="DM226" i="5"/>
  <c r="FM90" i="5"/>
  <c r="FA35" i="5"/>
  <c r="FA21" i="5"/>
  <c r="DX253" i="5"/>
  <c r="DK94" i="5"/>
  <c r="FZ253" i="5"/>
  <c r="FZ218" i="5"/>
  <c r="FZ247" i="5"/>
  <c r="DG221" i="5"/>
  <c r="DG318" i="5" s="1"/>
  <c r="EL294" i="5"/>
  <c r="DH256" i="5"/>
  <c r="DG245" i="5"/>
  <c r="GB219" i="5"/>
  <c r="DM218" i="5"/>
  <c r="FH224" i="5"/>
  <c r="FG11" i="5"/>
  <c r="FG17" i="5"/>
  <c r="FG23" i="5"/>
  <c r="FG29" i="5"/>
  <c r="FG35" i="5"/>
  <c r="FG41" i="5"/>
  <c r="FG71" i="5"/>
  <c r="FG103" i="5"/>
  <c r="EU9" i="5"/>
  <c r="EU15" i="5"/>
  <c r="EU21" i="5"/>
  <c r="EU27" i="5"/>
  <c r="EU33" i="5"/>
  <c r="EU39" i="5"/>
  <c r="EU45" i="5"/>
  <c r="EU51" i="5"/>
  <c r="EU57" i="5"/>
  <c r="EU63" i="5"/>
  <c r="EU75" i="5"/>
  <c r="EU81" i="5"/>
  <c r="EU87" i="5"/>
  <c r="EN218" i="5"/>
  <c r="EN216" i="5"/>
  <c r="DV275" i="5"/>
  <c r="DV220" i="5"/>
  <c r="DK31" i="5"/>
  <c r="DK79" i="5"/>
  <c r="DK89" i="5"/>
  <c r="DI97" i="5"/>
  <c r="DI103" i="5"/>
  <c r="DI133" i="5"/>
  <c r="DI139" i="5"/>
  <c r="DI151" i="5"/>
  <c r="DC14" i="5"/>
  <c r="DC20" i="5"/>
  <c r="DC26" i="5"/>
  <c r="DB218" i="5"/>
  <c r="DC44" i="5"/>
  <c r="DC50" i="5"/>
  <c r="DC56" i="5"/>
  <c r="DC62" i="5"/>
  <c r="DC74" i="5"/>
  <c r="DC80" i="5"/>
  <c r="DB253" i="5"/>
  <c r="DC253" i="5" s="1"/>
  <c r="DC86" i="5"/>
  <c r="DB294" i="5"/>
  <c r="DC92" i="5"/>
  <c r="DB244" i="5"/>
  <c r="DC98" i="5"/>
  <c r="DC104" i="5"/>
  <c r="DC110" i="5"/>
  <c r="DC116" i="5"/>
  <c r="DC128" i="5"/>
  <c r="DC134" i="5"/>
  <c r="DC140" i="5"/>
  <c r="DC146" i="5"/>
  <c r="DC152" i="5"/>
  <c r="GE145" i="5"/>
  <c r="GE9" i="5"/>
  <c r="EF250" i="5"/>
  <c r="DT220" i="5"/>
  <c r="DT317" i="5" s="1"/>
  <c r="DG278" i="5"/>
  <c r="FM137" i="5"/>
  <c r="FM47" i="5"/>
  <c r="EZ216" i="5"/>
  <c r="EZ218" i="5"/>
  <c r="EZ315" i="5" s="1"/>
  <c r="ED226" i="5"/>
  <c r="DK97" i="5"/>
  <c r="DK103" i="5"/>
  <c r="DK127" i="5"/>
  <c r="DK133" i="5"/>
  <c r="DK145" i="5"/>
  <c r="DE14" i="5"/>
  <c r="DE20" i="5"/>
  <c r="DE38" i="5"/>
  <c r="DE44" i="5"/>
  <c r="DE50" i="5"/>
  <c r="DE56" i="5"/>
  <c r="DE62" i="5"/>
  <c r="DE68" i="5"/>
  <c r="DE74" i="5"/>
  <c r="DE80" i="5"/>
  <c r="FJ244" i="5"/>
  <c r="FK244" i="5" s="1"/>
  <c r="EQ246" i="5"/>
  <c r="EK246" i="5"/>
  <c r="EE216" i="5"/>
  <c r="EI102" i="5"/>
  <c r="DS226" i="5"/>
  <c r="DS218" i="5"/>
  <c r="DS216" i="5"/>
  <c r="DS313" i="5" s="1"/>
  <c r="CZ245" i="5"/>
  <c r="CZ315" i="5" s="1"/>
  <c r="GE70" i="5"/>
  <c r="DM229" i="5"/>
  <c r="DO229" i="5" s="1"/>
  <c r="FE135" i="5"/>
  <c r="EW221" i="5"/>
  <c r="DT246" i="5"/>
  <c r="FD248" i="5"/>
  <c r="FE132" i="5"/>
  <c r="EY94" i="5"/>
  <c r="EY70" i="5"/>
  <c r="EY8" i="5"/>
  <c r="ES10" i="5"/>
  <c r="ES16" i="5"/>
  <c r="ES28" i="5"/>
  <c r="ES34" i="5"/>
  <c r="ER218" i="5"/>
  <c r="ES52" i="5"/>
  <c r="ES58" i="5"/>
  <c r="ES64" i="5"/>
  <c r="DT218" i="5"/>
  <c r="DT253" i="5"/>
  <c r="DH226" i="5"/>
  <c r="DA245" i="5"/>
  <c r="DG226" i="5"/>
  <c r="DF246" i="5"/>
  <c r="CZ253" i="5"/>
  <c r="GD226" i="5"/>
  <c r="DJ252" i="5"/>
  <c r="FG13" i="5"/>
  <c r="FG19" i="5"/>
  <c r="FG25" i="5"/>
  <c r="FE133" i="5"/>
  <c r="EY96" i="5"/>
  <c r="EY12" i="5"/>
  <c r="ES6" i="5"/>
  <c r="ER248" i="5"/>
  <c r="ES18" i="5"/>
  <c r="ES24" i="5"/>
  <c r="ES42" i="5"/>
  <c r="ES54" i="5"/>
  <c r="ES60" i="5"/>
  <c r="EL246" i="5"/>
  <c r="EM246" i="5" s="1"/>
  <c r="EF246" i="5"/>
  <c r="EG29" i="5"/>
  <c r="EG53" i="5"/>
  <c r="EG77" i="5"/>
  <c r="EG80" i="5"/>
  <c r="EF226" i="5"/>
  <c r="EG101" i="5"/>
  <c r="EG125" i="5"/>
  <c r="EA42" i="5"/>
  <c r="DZ216" i="5"/>
  <c r="EA135" i="5"/>
  <c r="EA141" i="5"/>
  <c r="EA153" i="5"/>
  <c r="DT221" i="5"/>
  <c r="DU221" i="5" s="1"/>
  <c r="DU34" i="5"/>
  <c r="DU82" i="5"/>
  <c r="DU88" i="5"/>
  <c r="DU94" i="5"/>
  <c r="DU100" i="5"/>
  <c r="DU106" i="5"/>
  <c r="DU118" i="5"/>
  <c r="DU124" i="5"/>
  <c r="DU130" i="5"/>
  <c r="DU136" i="5"/>
  <c r="DU142" i="5"/>
  <c r="DO17" i="5"/>
  <c r="DN246" i="5"/>
  <c r="DI15" i="5"/>
  <c r="DI21" i="5"/>
  <c r="DI27" i="5"/>
  <c r="DA221" i="5"/>
  <c r="DA220" i="5"/>
  <c r="FB245" i="5"/>
  <c r="FG136" i="5"/>
  <c r="EV220" i="5"/>
  <c r="EV221" i="5"/>
  <c r="EU99" i="5"/>
  <c r="EU105" i="5"/>
  <c r="EU111" i="5"/>
  <c r="EU117" i="5"/>
  <c r="EU123" i="5"/>
  <c r="EU129" i="5"/>
  <c r="EU135" i="5"/>
  <c r="EU141" i="5"/>
  <c r="EU147" i="5"/>
  <c r="EO10" i="5"/>
  <c r="EN221" i="5"/>
  <c r="EO16" i="5"/>
  <c r="EO22" i="5"/>
  <c r="EO28" i="5"/>
  <c r="EO34" i="5"/>
  <c r="EO40" i="5"/>
  <c r="EO46" i="5"/>
  <c r="EO52" i="5"/>
  <c r="EO58" i="5"/>
  <c r="EO64" i="5"/>
  <c r="EO70" i="5"/>
  <c r="EO76" i="5"/>
  <c r="EI14" i="5"/>
  <c r="EI23" i="5"/>
  <c r="EI44" i="5"/>
  <c r="EI50" i="5"/>
  <c r="EI56" i="5"/>
  <c r="EI59" i="5"/>
  <c r="EI86" i="5"/>
  <c r="EI95" i="5"/>
  <c r="EI131" i="5"/>
  <c r="EI143" i="5"/>
  <c r="EC24" i="5"/>
  <c r="EC30" i="5"/>
  <c r="EC36" i="5"/>
  <c r="EC42" i="5"/>
  <c r="EB220" i="5"/>
  <c r="DW10" i="5"/>
  <c r="DV221" i="5"/>
  <c r="DW16" i="5"/>
  <c r="DW34" i="5"/>
  <c r="DW40" i="5"/>
  <c r="DW46" i="5"/>
  <c r="DW52" i="5"/>
  <c r="DW58" i="5"/>
  <c r="DW64" i="5"/>
  <c r="DW70" i="5"/>
  <c r="DW76" i="5"/>
  <c r="DW82" i="5"/>
  <c r="DW88" i="5"/>
  <c r="DW94" i="5"/>
  <c r="DW100" i="5"/>
  <c r="DW106" i="5"/>
  <c r="DW112" i="5"/>
  <c r="DW118" i="5"/>
  <c r="DW124" i="5"/>
  <c r="DW130" i="5"/>
  <c r="DW136" i="5"/>
  <c r="DW142" i="5"/>
  <c r="DV219" i="5"/>
  <c r="DP253" i="5"/>
  <c r="DQ53" i="5"/>
  <c r="DQ74" i="5"/>
  <c r="DK15" i="5"/>
  <c r="DK21" i="5"/>
  <c r="DH220" i="5"/>
  <c r="DI220" i="5" s="1"/>
  <c r="AE322" i="5"/>
  <c r="FJ248" i="5"/>
  <c r="FK145" i="5"/>
  <c r="FK88" i="5"/>
  <c r="FK49" i="5"/>
  <c r="FC253" i="5"/>
  <c r="EZ226" i="5"/>
  <c r="EZ253" i="5"/>
  <c r="EZ246" i="5"/>
  <c r="EJ223" i="5"/>
  <c r="ED248" i="5"/>
  <c r="ED318" i="5" s="1"/>
  <c r="ED247" i="5"/>
  <c r="DX221" i="5"/>
  <c r="DR243" i="5"/>
  <c r="DD221" i="5"/>
  <c r="EE250" i="5"/>
  <c r="GD220" i="5"/>
  <c r="FK101" i="5"/>
  <c r="S322" i="5"/>
  <c r="FH247" i="5"/>
  <c r="FH248" i="5"/>
  <c r="FH251" i="5"/>
  <c r="FH321" i="5" s="1"/>
  <c r="ER223" i="5"/>
  <c r="GB253" i="5"/>
  <c r="FG131" i="5"/>
  <c r="EV223" i="5"/>
  <c r="EV257" i="5"/>
  <c r="DI145" i="5"/>
  <c r="DC8" i="5"/>
  <c r="DC32" i="5"/>
  <c r="DC38" i="5"/>
  <c r="GA250" i="5"/>
  <c r="GA218" i="5"/>
  <c r="FJ245" i="5"/>
  <c r="DR219" i="5"/>
  <c r="DR250" i="5"/>
  <c r="DF245" i="5"/>
  <c r="DF247" i="5"/>
  <c r="DE8" i="5"/>
  <c r="DE32" i="5"/>
  <c r="FZ223" i="5"/>
  <c r="AO322" i="5"/>
  <c r="EX244" i="5"/>
  <c r="EC86" i="5"/>
  <c r="DQ28" i="5"/>
  <c r="DQ58" i="5"/>
  <c r="DQ82" i="5"/>
  <c r="DQ88" i="5"/>
  <c r="DO118" i="5"/>
  <c r="DM217" i="5"/>
  <c r="DM314" i="5" s="1"/>
  <c r="DQ136" i="5"/>
  <c r="GE117" i="5"/>
  <c r="GE90" i="5"/>
  <c r="DW252" i="5"/>
  <c r="GZ216" i="2"/>
  <c r="GX231" i="2"/>
  <c r="EV250" i="5"/>
  <c r="EG59" i="5"/>
  <c r="EF243" i="5"/>
  <c r="EF247" i="5"/>
  <c r="DN247" i="5"/>
  <c r="GX246" i="2"/>
  <c r="FO24" i="2"/>
  <c r="GU193" i="2"/>
  <c r="GW325" i="2"/>
  <c r="GZ246" i="2"/>
  <c r="GZ252" i="2"/>
  <c r="GZ258" i="2"/>
  <c r="GR224" i="2"/>
  <c r="FT144" i="5"/>
  <c r="HT144" i="2"/>
  <c r="GT190" i="2"/>
  <c r="FK97" i="5"/>
  <c r="FK61" i="5"/>
  <c r="FT34" i="5"/>
  <c r="HT34" i="2"/>
  <c r="EV243" i="5"/>
  <c r="FC226" i="5"/>
  <c r="GW323" i="2"/>
  <c r="DY247" i="5"/>
  <c r="DI33" i="5"/>
  <c r="DK30" i="5"/>
  <c r="DK33" i="5"/>
  <c r="DK39" i="5"/>
  <c r="DK42" i="5"/>
  <c r="DK66" i="5"/>
  <c r="DK72" i="5"/>
  <c r="DK81" i="5"/>
  <c r="DK87" i="5"/>
  <c r="DK90" i="5"/>
  <c r="DI99" i="5"/>
  <c r="DI105" i="5"/>
  <c r="DI129" i="5"/>
  <c r="DI135" i="5"/>
  <c r="DI147" i="5"/>
  <c r="DI153" i="5"/>
  <c r="DC10" i="5"/>
  <c r="DC16" i="5"/>
  <c r="DC22" i="5"/>
  <c r="DC28" i="5"/>
  <c r="DC34" i="5"/>
  <c r="DC40" i="5"/>
  <c r="DC46" i="5"/>
  <c r="DC52" i="5"/>
  <c r="DC58" i="5"/>
  <c r="DC64" i="5"/>
  <c r="DC70" i="5"/>
  <c r="DC76" i="5"/>
  <c r="DC82" i="5"/>
  <c r="DC88" i="5"/>
  <c r="DC100" i="5"/>
  <c r="DC112" i="5"/>
  <c r="DC118" i="5"/>
  <c r="DC124" i="5"/>
  <c r="DC130" i="5"/>
  <c r="DC136" i="5"/>
  <c r="DC142" i="5"/>
  <c r="DC148" i="5"/>
  <c r="GC116" i="5"/>
  <c r="GS321" i="2"/>
  <c r="FB198" i="5"/>
  <c r="FG86" i="5"/>
  <c r="EY140" i="5"/>
  <c r="FA86" i="5"/>
  <c r="EY50" i="5"/>
  <c r="DK99" i="5"/>
  <c r="DK105" i="5"/>
  <c r="DK135" i="5"/>
  <c r="DE10" i="5"/>
  <c r="DE16" i="5"/>
  <c r="DE22" i="5"/>
  <c r="DE34" i="5"/>
  <c r="DE40" i="5"/>
  <c r="DE46" i="5"/>
  <c r="DE52" i="5"/>
  <c r="DE64" i="5"/>
  <c r="DE70" i="5"/>
  <c r="DE76" i="5"/>
  <c r="DE82" i="5"/>
  <c r="GR216" i="2"/>
  <c r="FH230" i="5"/>
  <c r="FG9" i="5"/>
  <c r="FG15" i="5"/>
  <c r="FG21" i="5"/>
  <c r="FG27" i="5"/>
  <c r="FG33" i="5"/>
  <c r="FG39" i="5"/>
  <c r="FG45" i="5"/>
  <c r="EY139" i="5"/>
  <c r="EY133" i="5"/>
  <c r="EY127" i="5"/>
  <c r="EY97" i="5"/>
  <c r="EY73" i="5"/>
  <c r="EY61" i="5"/>
  <c r="EY37" i="5"/>
  <c r="EY22" i="5"/>
  <c r="DB196" i="5"/>
  <c r="DM253" i="5"/>
  <c r="DV255" i="5"/>
  <c r="DW255" i="5" s="1"/>
  <c r="EN231" i="5"/>
  <c r="FM13" i="5"/>
  <c r="FM113" i="5"/>
  <c r="FM65" i="5"/>
  <c r="FD220" i="5"/>
  <c r="FG100" i="5"/>
  <c r="FC244" i="5"/>
  <c r="EU11" i="5"/>
  <c r="EU17" i="5"/>
  <c r="EU23" i="5"/>
  <c r="ET253" i="5"/>
  <c r="EU35" i="5"/>
  <c r="EU41" i="5"/>
  <c r="EU47" i="5"/>
  <c r="EU53" i="5"/>
  <c r="EU59" i="5"/>
  <c r="EU65" i="5"/>
  <c r="EU71" i="5"/>
  <c r="EU77" i="5"/>
  <c r="EU83" i="5"/>
  <c r="EU89" i="5"/>
  <c r="EU95" i="5"/>
  <c r="EU101" i="5"/>
  <c r="EU107" i="5"/>
  <c r="EU113" i="5"/>
  <c r="EU119" i="5"/>
  <c r="EU131" i="5"/>
  <c r="EU137" i="5"/>
  <c r="EU143" i="5"/>
  <c r="EU149" i="5"/>
  <c r="EO6" i="5"/>
  <c r="EO12" i="5"/>
  <c r="EO18" i="5"/>
  <c r="EO24" i="5"/>
  <c r="EO30" i="5"/>
  <c r="EO36" i="5"/>
  <c r="EO42" i="5"/>
  <c r="EO48" i="5"/>
  <c r="EO54" i="5"/>
  <c r="EO60" i="5"/>
  <c r="EO66" i="5"/>
  <c r="EO72" i="5"/>
  <c r="EI25" i="5"/>
  <c r="EI31" i="5"/>
  <c r="EI34" i="5"/>
  <c r="EI46" i="5"/>
  <c r="EI58" i="5"/>
  <c r="EI76" i="5"/>
  <c r="EI79" i="5"/>
  <c r="EI91" i="5"/>
  <c r="EI127" i="5"/>
  <c r="EI139" i="5"/>
  <c r="EC26" i="5"/>
  <c r="EC50" i="5"/>
  <c r="EC143" i="5"/>
  <c r="DW6" i="5"/>
  <c r="DW12" i="5"/>
  <c r="DW18" i="5"/>
  <c r="DW30" i="5"/>
  <c r="DW36" i="5"/>
  <c r="DW42" i="5"/>
  <c r="DW48" i="5"/>
  <c r="DW54" i="5"/>
  <c r="DW60" i="5"/>
  <c r="DW66" i="5"/>
  <c r="DW72" i="5"/>
  <c r="DW78" i="5"/>
  <c r="DW84" i="5"/>
  <c r="DW90" i="5"/>
  <c r="DW96" i="5"/>
  <c r="DW102" i="5"/>
  <c r="DW108" i="5"/>
  <c r="DW114" i="5"/>
  <c r="DW120" i="5"/>
  <c r="DW126" i="5"/>
  <c r="DW132" i="5"/>
  <c r="DW138" i="5"/>
  <c r="DW144" i="5"/>
  <c r="DQ13" i="5"/>
  <c r="DK17" i="5"/>
  <c r="DK23" i="5"/>
  <c r="DA250" i="5"/>
  <c r="EG27" i="5"/>
  <c r="EG33" i="5"/>
  <c r="EG69" i="5"/>
  <c r="EG75" i="5"/>
  <c r="EG78" i="5"/>
  <c r="EG81" i="5"/>
  <c r="EG93" i="5"/>
  <c r="EG123" i="5"/>
  <c r="EG129" i="5"/>
  <c r="EG141" i="5"/>
  <c r="EA139" i="5"/>
  <c r="EA145" i="5"/>
  <c r="EA151" i="5"/>
  <c r="DU32" i="5"/>
  <c r="DU38" i="5"/>
  <c r="DU86" i="5"/>
  <c r="DU92" i="5"/>
  <c r="DU98" i="5"/>
  <c r="DU104" i="5"/>
  <c r="DU110" i="5"/>
  <c r="DU116" i="5"/>
  <c r="DU122" i="5"/>
  <c r="DU128" i="5"/>
  <c r="DU134" i="5"/>
  <c r="DU140" i="5"/>
  <c r="DO78" i="5"/>
  <c r="DO141" i="5"/>
  <c r="DI19" i="5"/>
  <c r="DI25" i="5"/>
  <c r="CZ243" i="5"/>
  <c r="GZ200" i="2"/>
  <c r="FK93" i="5"/>
  <c r="FM66" i="5"/>
  <c r="FE102" i="5"/>
  <c r="EU7" i="5"/>
  <c r="ET221" i="5"/>
  <c r="EU19" i="5"/>
  <c r="EU25" i="5"/>
  <c r="EU31" i="5"/>
  <c r="EU43" i="5"/>
  <c r="EU49" i="5"/>
  <c r="EU55" i="5"/>
  <c r="EU61" i="5"/>
  <c r="EU67" i="5"/>
  <c r="EU73" i="5"/>
  <c r="EU79" i="5"/>
  <c r="EU85" i="5"/>
  <c r="EU91" i="5"/>
  <c r="EU97" i="5"/>
  <c r="EU103" i="5"/>
  <c r="EU115" i="5"/>
  <c r="EU121" i="5"/>
  <c r="EU127" i="5"/>
  <c r="EU133" i="5"/>
  <c r="EU139" i="5"/>
  <c r="EU145" i="5"/>
  <c r="EU151" i="5"/>
  <c r="EO8" i="5"/>
  <c r="EO14" i="5"/>
  <c r="EO20" i="5"/>
  <c r="EO26" i="5"/>
  <c r="EO32" i="5"/>
  <c r="EO38" i="5"/>
  <c r="EO44" i="5"/>
  <c r="EO50" i="5"/>
  <c r="EO56" i="5"/>
  <c r="EO62" i="5"/>
  <c r="EO68" i="5"/>
  <c r="EO74" i="5"/>
  <c r="EI27" i="5"/>
  <c r="EI42" i="5"/>
  <c r="EI54" i="5"/>
  <c r="EI66" i="5"/>
  <c r="EI75" i="5"/>
  <c r="EI78" i="5"/>
  <c r="EI123" i="5"/>
  <c r="EI141" i="5"/>
  <c r="EC34" i="5"/>
  <c r="EC40" i="5"/>
  <c r="EC133" i="5"/>
  <c r="EC139" i="5"/>
  <c r="DW8" i="5"/>
  <c r="DW14" i="5"/>
  <c r="DW32" i="5"/>
  <c r="DW38" i="5"/>
  <c r="DW44" i="5"/>
  <c r="DW50" i="5"/>
  <c r="DW56" i="5"/>
  <c r="DW62" i="5"/>
  <c r="DW68" i="5"/>
  <c r="DW74" i="5"/>
  <c r="DW80" i="5"/>
  <c r="DW86" i="5"/>
  <c r="DW92" i="5"/>
  <c r="DW98" i="5"/>
  <c r="DW104" i="5"/>
  <c r="DW110" i="5"/>
  <c r="DW116" i="5"/>
  <c r="DW122" i="5"/>
  <c r="DW128" i="5"/>
  <c r="DW134" i="5"/>
  <c r="DW140" i="5"/>
  <c r="DQ15" i="5"/>
  <c r="DQ57" i="5"/>
  <c r="DK19" i="5"/>
  <c r="DK25" i="5"/>
  <c r="DI31" i="5"/>
  <c r="DK112" i="5"/>
  <c r="DA253" i="5"/>
  <c r="GE82" i="5"/>
  <c r="GX250" i="2"/>
  <c r="GZ272" i="2"/>
  <c r="FK92" i="5"/>
  <c r="FC223" i="5"/>
  <c r="EV253" i="5"/>
  <c r="EY16" i="5"/>
  <c r="FA7" i="5"/>
  <c r="ES8" i="5"/>
  <c r="ES14" i="5"/>
  <c r="ES20" i="5"/>
  <c r="ES32" i="5"/>
  <c r="ES38" i="5"/>
  <c r="ES44" i="5"/>
  <c r="ES56" i="5"/>
  <c r="ES62" i="5"/>
  <c r="EL248" i="5"/>
  <c r="EG58" i="5"/>
  <c r="EG61" i="5"/>
  <c r="EG91" i="5"/>
  <c r="EG97" i="5"/>
  <c r="EG139" i="5"/>
  <c r="EG145" i="5"/>
  <c r="EA137" i="5"/>
  <c r="DU30" i="5"/>
  <c r="DU36" i="5"/>
  <c r="DU84" i="5"/>
  <c r="DU90" i="5"/>
  <c r="DU96" i="5"/>
  <c r="DU102" i="5"/>
  <c r="DU108" i="5"/>
  <c r="DU114" i="5"/>
  <c r="DU120" i="5"/>
  <c r="DU126" i="5"/>
  <c r="DU132" i="5"/>
  <c r="DU138" i="5"/>
  <c r="DU144" i="5"/>
  <c r="DO121" i="5"/>
  <c r="DO142" i="5"/>
  <c r="DI17" i="5"/>
  <c r="DI23" i="5"/>
  <c r="FH221" i="5"/>
  <c r="FG7" i="5"/>
  <c r="FG31" i="5"/>
  <c r="FG37" i="5"/>
  <c r="FG43" i="5"/>
  <c r="EY99" i="5"/>
  <c r="EY93" i="5"/>
  <c r="EY57" i="5"/>
  <c r="EY30" i="5"/>
  <c r="EP248" i="5"/>
  <c r="EP271" i="5"/>
  <c r="EP226" i="5"/>
  <c r="EP250" i="5"/>
  <c r="DR195" i="5"/>
  <c r="DR220" i="5"/>
  <c r="DR317" i="5" s="1"/>
  <c r="DR244" i="5"/>
  <c r="DK35" i="5"/>
  <c r="DK83" i="5"/>
  <c r="DI98" i="5"/>
  <c r="DI101" i="5"/>
  <c r="DI107" i="5"/>
  <c r="DI131" i="5"/>
  <c r="DI137" i="5"/>
  <c r="DI149" i="5"/>
  <c r="DC6" i="5"/>
  <c r="DC12" i="5"/>
  <c r="DC18" i="5"/>
  <c r="DC24" i="5"/>
  <c r="DC30" i="5"/>
  <c r="DC36" i="5"/>
  <c r="DC42" i="5"/>
  <c r="DC48" i="5"/>
  <c r="DC54" i="5"/>
  <c r="DC66" i="5"/>
  <c r="DC72" i="5"/>
  <c r="DC78" i="5"/>
  <c r="DC84" i="5"/>
  <c r="DC90" i="5"/>
  <c r="DC96" i="5"/>
  <c r="DC102" i="5"/>
  <c r="DC108" i="5"/>
  <c r="DC114" i="5"/>
  <c r="DC126" i="5"/>
  <c r="DC132" i="5"/>
  <c r="DC138" i="5"/>
  <c r="DC144" i="5"/>
  <c r="GE66" i="5"/>
  <c r="GE54" i="5"/>
  <c r="GE33" i="5"/>
  <c r="GX224" i="2"/>
  <c r="GW327" i="2"/>
  <c r="FL248" i="5"/>
  <c r="FM94" i="5"/>
  <c r="FG76" i="5"/>
  <c r="FA90" i="5"/>
  <c r="FA66" i="5"/>
  <c r="EQ248" i="5"/>
  <c r="EU248" i="5" s="1"/>
  <c r="EQ247" i="5"/>
  <c r="EQ226" i="5"/>
  <c r="EK221" i="5"/>
  <c r="EK220" i="5"/>
  <c r="EA81" i="5"/>
  <c r="EC102" i="5"/>
  <c r="EC114" i="5"/>
  <c r="EC150" i="5"/>
  <c r="DO62" i="5"/>
  <c r="DQ80" i="5"/>
  <c r="DQ122" i="5"/>
  <c r="DO137" i="5"/>
  <c r="DK95" i="5"/>
  <c r="DK98" i="5"/>
  <c r="DK101" i="5"/>
  <c r="DK131" i="5"/>
  <c r="DK137" i="5"/>
  <c r="DK143" i="5"/>
  <c r="DK149" i="5"/>
  <c r="DE6" i="5"/>
  <c r="DE12" i="5"/>
  <c r="DE18" i="5"/>
  <c r="DE24" i="5"/>
  <c r="DE30" i="5"/>
  <c r="DE36" i="5"/>
  <c r="DE42" i="5"/>
  <c r="DE48" i="5"/>
  <c r="DE54" i="5"/>
  <c r="DE60" i="5"/>
  <c r="DE66" i="5"/>
  <c r="DE72" i="5"/>
  <c r="DE78" i="5"/>
  <c r="FK23" i="5"/>
  <c r="FJ298" i="5"/>
  <c r="FK85" i="5"/>
  <c r="FK69" i="5"/>
  <c r="FI225" i="5"/>
  <c r="FH257" i="5"/>
  <c r="FB257" i="5"/>
  <c r="FB219" i="5"/>
  <c r="FG135" i="5"/>
  <c r="FE153" i="5"/>
  <c r="EY149" i="5"/>
  <c r="FA131" i="5"/>
  <c r="FA119" i="5"/>
  <c r="FA115" i="5"/>
  <c r="FA111" i="5"/>
  <c r="FA107" i="5"/>
  <c r="FA103" i="5"/>
  <c r="EG90" i="5"/>
  <c r="EG94" i="5"/>
  <c r="EG100" i="5"/>
  <c r="EG110" i="5"/>
  <c r="EG112" i="5"/>
  <c r="EG122" i="5"/>
  <c r="EG142" i="5"/>
  <c r="EG144" i="5"/>
  <c r="EA7" i="5"/>
  <c r="EA9" i="5"/>
  <c r="EA11" i="5"/>
  <c r="EA13" i="5"/>
  <c r="EA23" i="5"/>
  <c r="EA25" i="5"/>
  <c r="EA27" i="5"/>
  <c r="EA29" i="5"/>
  <c r="EA33" i="5"/>
  <c r="DZ245" i="5"/>
  <c r="EA245" i="5" s="1"/>
  <c r="EA39" i="5"/>
  <c r="EA41" i="5"/>
  <c r="EA43" i="5"/>
  <c r="EA45" i="5"/>
  <c r="EA49" i="5"/>
  <c r="DO94" i="5"/>
  <c r="DO122" i="5"/>
  <c r="DI106" i="5"/>
  <c r="GE38" i="5"/>
  <c r="FL218" i="5"/>
  <c r="FM22" i="5"/>
  <c r="FL244" i="5"/>
  <c r="FM39" i="5"/>
  <c r="FM149" i="5"/>
  <c r="FM145" i="5"/>
  <c r="FM136" i="5"/>
  <c r="FM58" i="5"/>
  <c r="FE74" i="5"/>
  <c r="FE76" i="5"/>
  <c r="FE78" i="5"/>
  <c r="FE80" i="5"/>
  <c r="FD216" i="5"/>
  <c r="FE88" i="5"/>
  <c r="FD294" i="5"/>
  <c r="FE92" i="5"/>
  <c r="FG153" i="5"/>
  <c r="EV245" i="5"/>
  <c r="EG9" i="5"/>
  <c r="ED253" i="5"/>
  <c r="EI88" i="5"/>
  <c r="EI90" i="5"/>
  <c r="EI92" i="5"/>
  <c r="EI94" i="5"/>
  <c r="EI98" i="5"/>
  <c r="EI100" i="5"/>
  <c r="EI140" i="5"/>
  <c r="EI142" i="5"/>
  <c r="EI146" i="5"/>
  <c r="EI148" i="5"/>
  <c r="DQ59" i="5"/>
  <c r="DQ63" i="5"/>
  <c r="DQ94" i="5"/>
  <c r="DQ108" i="5"/>
  <c r="DQ110" i="5"/>
  <c r="DQ118" i="5"/>
  <c r="DO150" i="5"/>
  <c r="DI11" i="5"/>
  <c r="DK104" i="5"/>
  <c r="DK106" i="5"/>
  <c r="EX226" i="5"/>
  <c r="FC324" i="5"/>
  <c r="FK24" i="5"/>
  <c r="FK16" i="5"/>
  <c r="FK149" i="5"/>
  <c r="FM143" i="5"/>
  <c r="FK60" i="5"/>
  <c r="FK58" i="5"/>
  <c r="FK56" i="5"/>
  <c r="FG92" i="5"/>
  <c r="FG96" i="5"/>
  <c r="FG132" i="5"/>
  <c r="FA146" i="5"/>
  <c r="EZ247" i="5"/>
  <c r="EG21" i="5"/>
  <c r="EG85" i="5"/>
  <c r="DX248" i="5"/>
  <c r="DX318" i="5" s="1"/>
  <c r="DX247" i="5"/>
  <c r="DX226" i="5"/>
  <c r="GE34" i="5"/>
  <c r="FM125" i="5"/>
  <c r="FM105" i="5"/>
  <c r="FM101" i="5"/>
  <c r="FC219" i="5"/>
  <c r="FC243" i="5"/>
  <c r="DQ91" i="5"/>
  <c r="DQ115" i="5"/>
  <c r="DI35" i="5"/>
  <c r="DI37" i="5"/>
  <c r="DI39" i="5"/>
  <c r="DI41" i="5"/>
  <c r="DI43" i="5"/>
  <c r="FJ251" i="5"/>
  <c r="FH245" i="5"/>
  <c r="DR218" i="5"/>
  <c r="DR315" i="5" s="1"/>
  <c r="FZ271" i="5"/>
  <c r="FM44" i="5"/>
  <c r="FK135" i="5"/>
  <c r="FK131" i="5"/>
  <c r="FK127" i="5"/>
  <c r="FK125" i="5"/>
  <c r="FK111" i="5"/>
  <c r="FM79" i="5"/>
  <c r="FM73" i="5"/>
  <c r="FM69" i="5"/>
  <c r="FM53" i="5"/>
  <c r="FG47" i="5"/>
  <c r="FG49" i="5"/>
  <c r="FG51" i="5"/>
  <c r="FG53" i="5"/>
  <c r="FG55" i="5"/>
  <c r="FG57" i="5"/>
  <c r="FG59" i="5"/>
  <c r="FG61" i="5"/>
  <c r="FG63" i="5"/>
  <c r="FG67" i="5"/>
  <c r="FE119" i="5"/>
  <c r="FG138" i="5"/>
  <c r="FG140" i="5"/>
  <c r="FG142" i="5"/>
  <c r="FG146" i="5"/>
  <c r="FG148" i="5"/>
  <c r="FA34" i="5"/>
  <c r="FA18" i="5"/>
  <c r="EY14" i="5"/>
  <c r="EC46" i="5"/>
  <c r="EC48" i="5"/>
  <c r="EA106" i="5"/>
  <c r="EA112" i="5"/>
  <c r="GC57" i="5"/>
  <c r="GC53" i="5"/>
  <c r="GC51" i="5"/>
  <c r="FK73" i="5"/>
  <c r="FK53" i="5"/>
  <c r="FB246" i="5"/>
  <c r="FB226" i="5"/>
  <c r="FB223" i="5"/>
  <c r="FG97" i="5"/>
  <c r="FG99" i="5"/>
  <c r="ES66" i="5"/>
  <c r="ES70" i="5"/>
  <c r="ES74" i="5"/>
  <c r="ES76" i="5"/>
  <c r="ES78" i="5"/>
  <c r="ES80" i="5"/>
  <c r="ES82" i="5"/>
  <c r="ES84" i="5"/>
  <c r="ES86" i="5"/>
  <c r="ES88" i="5"/>
  <c r="ES90" i="5"/>
  <c r="ES92" i="5"/>
  <c r="ES94" i="5"/>
  <c r="ES96" i="5"/>
  <c r="ES98" i="5"/>
  <c r="ES100" i="5"/>
  <c r="ES102" i="5"/>
  <c r="ES104" i="5"/>
  <c r="ES106" i="5"/>
  <c r="ES108" i="5"/>
  <c r="ES110" i="5"/>
  <c r="ER257" i="5"/>
  <c r="ES114" i="5"/>
  <c r="ES116" i="5"/>
  <c r="ES118" i="5"/>
  <c r="ES120" i="5"/>
  <c r="ES122" i="5"/>
  <c r="ES124" i="5"/>
  <c r="ES126" i="5"/>
  <c r="ES128" i="5"/>
  <c r="ES130" i="5"/>
  <c r="ES132" i="5"/>
  <c r="ES134" i="5"/>
  <c r="ES136" i="5"/>
  <c r="ES138" i="5"/>
  <c r="ES140" i="5"/>
  <c r="ES142" i="5"/>
  <c r="ES144" i="5"/>
  <c r="ES146" i="5"/>
  <c r="ES148" i="5"/>
  <c r="ES150" i="5"/>
  <c r="ES152" i="5"/>
  <c r="ES154" i="5"/>
  <c r="EM7" i="5"/>
  <c r="EM9" i="5"/>
  <c r="EM11" i="5"/>
  <c r="EM13" i="5"/>
  <c r="EM15" i="5"/>
  <c r="EM17" i="5"/>
  <c r="EM19" i="5"/>
  <c r="EM21" i="5"/>
  <c r="EM23" i="5"/>
  <c r="EM25" i="5"/>
  <c r="EM27" i="5"/>
  <c r="EM29" i="5"/>
  <c r="EM31" i="5"/>
  <c r="EM33" i="5"/>
  <c r="EM37" i="5"/>
  <c r="EM39" i="5"/>
  <c r="EM43" i="5"/>
  <c r="EM45" i="5"/>
  <c r="EM49" i="5"/>
  <c r="EM53" i="5"/>
  <c r="EM55" i="5"/>
  <c r="EM57" i="5"/>
  <c r="EM59" i="5"/>
  <c r="EM61" i="5"/>
  <c r="EM63" i="5"/>
  <c r="EG10" i="5"/>
  <c r="EG14" i="5"/>
  <c r="EI22" i="5"/>
  <c r="DO74" i="5"/>
  <c r="DQ133" i="5"/>
  <c r="CZ218" i="5"/>
  <c r="CZ246" i="5"/>
  <c r="EX246" i="5"/>
  <c r="EZ275" i="5"/>
  <c r="EZ220" i="5"/>
  <c r="EF216" i="5"/>
  <c r="EG216" i="5" s="1"/>
  <c r="DQ42" i="5"/>
  <c r="DQ145" i="5"/>
  <c r="DK12" i="5"/>
  <c r="DK14" i="5"/>
  <c r="DK18" i="5"/>
  <c r="DK24" i="5"/>
  <c r="DK26" i="5"/>
  <c r="GE118" i="5"/>
  <c r="EX221" i="5"/>
  <c r="EY221" i="5" s="1"/>
  <c r="FI289" i="5"/>
  <c r="FH223" i="5"/>
  <c r="FH219" i="5"/>
  <c r="FK136" i="5"/>
  <c r="FK134" i="5"/>
  <c r="FK124" i="5"/>
  <c r="FK120" i="5"/>
  <c r="FK116" i="5"/>
  <c r="FK114" i="5"/>
  <c r="FM76" i="5"/>
  <c r="FK64" i="5"/>
  <c r="FG119" i="5"/>
  <c r="FG129" i="5"/>
  <c r="FC246" i="5"/>
  <c r="FG151" i="5"/>
  <c r="EY153" i="5"/>
  <c r="FA141" i="5"/>
  <c r="FA101" i="5"/>
  <c r="FA97" i="5"/>
  <c r="FA71" i="5"/>
  <c r="FA67" i="5"/>
  <c r="FA59" i="5"/>
  <c r="FA55" i="5"/>
  <c r="EV218" i="5"/>
  <c r="EV315" i="5" s="1"/>
  <c r="EV247" i="5"/>
  <c r="EX248" i="5"/>
  <c r="EQ253" i="5"/>
  <c r="FL231" i="5"/>
  <c r="FL246" i="5"/>
  <c r="EI106" i="5"/>
  <c r="EI108" i="5"/>
  <c r="EI110" i="5"/>
  <c r="EI118" i="5"/>
  <c r="EI150" i="5"/>
  <c r="DW248" i="5"/>
  <c r="FL257" i="5"/>
  <c r="FE100" i="5"/>
  <c r="EY51" i="5"/>
  <c r="EY47" i="5"/>
  <c r="EY43" i="5"/>
  <c r="EI83" i="5"/>
  <c r="DQ126" i="5"/>
  <c r="FK36" i="5"/>
  <c r="FM34" i="5"/>
  <c r="FM20" i="5"/>
  <c r="FI247" i="5"/>
  <c r="FM14" i="5"/>
  <c r="FM8" i="5"/>
  <c r="FM89" i="5"/>
  <c r="FM52" i="5"/>
  <c r="FB222" i="5"/>
  <c r="FB250" i="5"/>
  <c r="FE116" i="5"/>
  <c r="FE124" i="5"/>
  <c r="FE128" i="5"/>
  <c r="FE134" i="5"/>
  <c r="EY31" i="5"/>
  <c r="EY27" i="5"/>
  <c r="EY23" i="5"/>
  <c r="EY21" i="5"/>
  <c r="EY19" i="5"/>
  <c r="EI10" i="5"/>
  <c r="EG18" i="5"/>
  <c r="EG22" i="5"/>
  <c r="EI38" i="5"/>
  <c r="EX225" i="5"/>
  <c r="FH226" i="5"/>
  <c r="FK143" i="5"/>
  <c r="FK133" i="5"/>
  <c r="FK129" i="5"/>
  <c r="FK117" i="5"/>
  <c r="FK113" i="5"/>
  <c r="FM111" i="5"/>
  <c r="FK65" i="5"/>
  <c r="FM46" i="5"/>
  <c r="FD219" i="5"/>
  <c r="FE219" i="5" s="1"/>
  <c r="FD245" i="5"/>
  <c r="FG87" i="5"/>
  <c r="FG95" i="5"/>
  <c r="FG104" i="5"/>
  <c r="FG108" i="5"/>
  <c r="FA144" i="5"/>
  <c r="FA142" i="5"/>
  <c r="FA138" i="5"/>
  <c r="FA126" i="5"/>
  <c r="FA120" i="5"/>
  <c r="FA118" i="5"/>
  <c r="FA110" i="5"/>
  <c r="FA102" i="5"/>
  <c r="FA94" i="5"/>
  <c r="FA82" i="5"/>
  <c r="FA80" i="5"/>
  <c r="FA74" i="5"/>
  <c r="FA70" i="5"/>
  <c r="FA54" i="5"/>
  <c r="FA50" i="5"/>
  <c r="EI16" i="5"/>
  <c r="EI18" i="5"/>
  <c r="FZ246" i="5"/>
  <c r="FL253" i="5"/>
  <c r="FM27" i="5"/>
  <c r="FM23" i="5"/>
  <c r="FJ243" i="5"/>
  <c r="FL221" i="5"/>
  <c r="FE278" i="5"/>
  <c r="FE99" i="5"/>
  <c r="FE148" i="5"/>
  <c r="FE152" i="5"/>
  <c r="EY148" i="5"/>
  <c r="EY134" i="5"/>
  <c r="EY130" i="5"/>
  <c r="EX218" i="5"/>
  <c r="EY122" i="5"/>
  <c r="EX219" i="5"/>
  <c r="EY118" i="5"/>
  <c r="EY110" i="5"/>
  <c r="EY106" i="5"/>
  <c r="EY86" i="5"/>
  <c r="EX253" i="5"/>
  <c r="EY74" i="5"/>
  <c r="EY62" i="5"/>
  <c r="EX216" i="5"/>
  <c r="EY58" i="5"/>
  <c r="EY54" i="5"/>
  <c r="FA22" i="5"/>
  <c r="EY13" i="5"/>
  <c r="EY11" i="5"/>
  <c r="EY9" i="5"/>
  <c r="ES7" i="5"/>
  <c r="ES9" i="5"/>
  <c r="ES11" i="5"/>
  <c r="ES13" i="5"/>
  <c r="ES15" i="5"/>
  <c r="ES17" i="5"/>
  <c r="ES19" i="5"/>
  <c r="ES21" i="5"/>
  <c r="ES23" i="5"/>
  <c r="ES25" i="5"/>
  <c r="ES27" i="5"/>
  <c r="ES29" i="5"/>
  <c r="ES31" i="5"/>
  <c r="ES33" i="5"/>
  <c r="ES35" i="5"/>
  <c r="ES37" i="5"/>
  <c r="ES39" i="5"/>
  <c r="ES41" i="5"/>
  <c r="ES43" i="5"/>
  <c r="ES45" i="5"/>
  <c r="ES47" i="5"/>
  <c r="ES49" i="5"/>
  <c r="ES51" i="5"/>
  <c r="ES53" i="5"/>
  <c r="ES55" i="5"/>
  <c r="ES57" i="5"/>
  <c r="ES59" i="5"/>
  <c r="ES61" i="5"/>
  <c r="ES63" i="5"/>
  <c r="ES65" i="5"/>
  <c r="ES67" i="5"/>
  <c r="ES69" i="5"/>
  <c r="ES71" i="5"/>
  <c r="ES73" i="5"/>
  <c r="ES75" i="5"/>
  <c r="ES77" i="5"/>
  <c r="ES79" i="5"/>
  <c r="ES81" i="5"/>
  <c r="ES83" i="5"/>
  <c r="ES85" i="5"/>
  <c r="ES87" i="5"/>
  <c r="ES89" i="5"/>
  <c r="ES91" i="5"/>
  <c r="ES93" i="5"/>
  <c r="ES95" i="5"/>
  <c r="ES97" i="5"/>
  <c r="ES99" i="5"/>
  <c r="ES101" i="5"/>
  <c r="ES103" i="5"/>
  <c r="ES105" i="5"/>
  <c r="ES107" i="5"/>
  <c r="ES109" i="5"/>
  <c r="ES111" i="5"/>
  <c r="ES113" i="5"/>
  <c r="ES115" i="5"/>
  <c r="ES117" i="5"/>
  <c r="ES119" i="5"/>
  <c r="DQ38" i="5"/>
  <c r="FM97" i="5"/>
  <c r="FB224" i="5"/>
  <c r="EW247" i="5"/>
  <c r="EO78" i="5"/>
  <c r="EO80" i="5"/>
  <c r="EO82" i="5"/>
  <c r="EO84" i="5"/>
  <c r="EO86" i="5"/>
  <c r="EO88" i="5"/>
  <c r="EO90" i="5"/>
  <c r="EO92" i="5"/>
  <c r="EO94" i="5"/>
  <c r="EO96" i="5"/>
  <c r="EO98" i="5"/>
  <c r="EO100" i="5"/>
  <c r="EO102" i="5"/>
  <c r="EO104" i="5"/>
  <c r="EO106" i="5"/>
  <c r="EO108" i="5"/>
  <c r="EO110" i="5"/>
  <c r="EO112" i="5"/>
  <c r="EO114" i="5"/>
  <c r="EO116" i="5"/>
  <c r="EO118" i="5"/>
  <c r="EO120" i="5"/>
  <c r="EO122" i="5"/>
  <c r="EO124" i="5"/>
  <c r="EO126" i="5"/>
  <c r="EO128" i="5"/>
  <c r="EO130" i="5"/>
  <c r="EO132" i="5"/>
  <c r="EO134" i="5"/>
  <c r="EO136" i="5"/>
  <c r="EO138" i="5"/>
  <c r="EO140" i="5"/>
  <c r="EO142" i="5"/>
  <c r="EO144" i="5"/>
  <c r="EO146" i="5"/>
  <c r="EO148" i="5"/>
  <c r="EO150" i="5"/>
  <c r="EO152" i="5"/>
  <c r="EO154" i="5"/>
  <c r="EI7" i="5"/>
  <c r="EC52" i="5"/>
  <c r="EC56" i="5"/>
  <c r="EC58" i="5"/>
  <c r="EC62" i="5"/>
  <c r="EC64" i="5"/>
  <c r="EC66" i="5"/>
  <c r="EC82" i="5"/>
  <c r="DK48" i="5"/>
  <c r="GE146" i="5"/>
  <c r="FD229" i="5"/>
  <c r="FE229" i="5" s="1"/>
  <c r="FK6" i="5"/>
  <c r="FK19" i="5"/>
  <c r="FK42" i="5"/>
  <c r="FM152" i="5"/>
  <c r="FM148" i="5"/>
  <c r="FM130" i="5"/>
  <c r="FM126" i="5"/>
  <c r="FM122" i="5"/>
  <c r="FM62" i="5"/>
  <c r="FH243" i="5"/>
  <c r="FK55" i="5"/>
  <c r="FE105" i="5"/>
  <c r="FE107" i="5"/>
  <c r="FE111" i="5"/>
  <c r="FE121" i="5"/>
  <c r="FE123" i="5"/>
  <c r="FE129" i="5"/>
  <c r="FE131" i="5"/>
  <c r="EV230" i="5"/>
  <c r="EY42" i="5"/>
  <c r="EY20" i="5"/>
  <c r="EZ248" i="5"/>
  <c r="EZ318" i="5" s="1"/>
  <c r="EZ231" i="5"/>
  <c r="EP253" i="5"/>
  <c r="EP219" i="5"/>
  <c r="EE218" i="5"/>
  <c r="EC116" i="5"/>
  <c r="EC120" i="5"/>
  <c r="EC122" i="5"/>
  <c r="EC126" i="5"/>
  <c r="EC130" i="5"/>
  <c r="EC132" i="5"/>
  <c r="EC136" i="5"/>
  <c r="EC138" i="5"/>
  <c r="EC142" i="5"/>
  <c r="EC146" i="5"/>
  <c r="DQ18" i="5"/>
  <c r="DQ46" i="5"/>
  <c r="ES121" i="5"/>
  <c r="ES123" i="5"/>
  <c r="ES125" i="5"/>
  <c r="ES127" i="5"/>
  <c r="ES129" i="5"/>
  <c r="ES131" i="5"/>
  <c r="ES133" i="5"/>
  <c r="ES135" i="5"/>
  <c r="ES137" i="5"/>
  <c r="ES139" i="5"/>
  <c r="ES141" i="5"/>
  <c r="ES143" i="5"/>
  <c r="ES145" i="5"/>
  <c r="ES147" i="5"/>
  <c r="ES149" i="5"/>
  <c r="ES151" i="5"/>
  <c r="ES153" i="5"/>
  <c r="EM6" i="5"/>
  <c r="EM8" i="5"/>
  <c r="EM10" i="5"/>
  <c r="EM14" i="5"/>
  <c r="EM16" i="5"/>
  <c r="EM18" i="5"/>
  <c r="EM20" i="5"/>
  <c r="EM22" i="5"/>
  <c r="EM24" i="5"/>
  <c r="EM26" i="5"/>
  <c r="EM28" i="5"/>
  <c r="EM30" i="5"/>
  <c r="EM32" i="5"/>
  <c r="EM34" i="5"/>
  <c r="EM38" i="5"/>
  <c r="EM40" i="5"/>
  <c r="EM42" i="5"/>
  <c r="EM44" i="5"/>
  <c r="EM46" i="5"/>
  <c r="EM56" i="5"/>
  <c r="EM58" i="5"/>
  <c r="EM60" i="5"/>
  <c r="EM62" i="5"/>
  <c r="EM64" i="5"/>
  <c r="EM66" i="5"/>
  <c r="EM70" i="5"/>
  <c r="EM72" i="5"/>
  <c r="EM74" i="5"/>
  <c r="EM76" i="5"/>
  <c r="EM78" i="5"/>
  <c r="EM80" i="5"/>
  <c r="EM82" i="5"/>
  <c r="EM86" i="5"/>
  <c r="EM88" i="5"/>
  <c r="EM90" i="5"/>
  <c r="EM92" i="5"/>
  <c r="EM94" i="5"/>
  <c r="EM96" i="5"/>
  <c r="EM98" i="5"/>
  <c r="EM100" i="5"/>
  <c r="EM102" i="5"/>
  <c r="EM104" i="5"/>
  <c r="EM106" i="5"/>
  <c r="EM108" i="5"/>
  <c r="EM110" i="5"/>
  <c r="EM112" i="5"/>
  <c r="EM114" i="5"/>
  <c r="EM116" i="5"/>
  <c r="EM118" i="5"/>
  <c r="EM120" i="5"/>
  <c r="EM122" i="5"/>
  <c r="EM124" i="5"/>
  <c r="EM126" i="5"/>
  <c r="EM128" i="5"/>
  <c r="EM130" i="5"/>
  <c r="EM132" i="5"/>
  <c r="EM134" i="5"/>
  <c r="EM140" i="5"/>
  <c r="EM142" i="5"/>
  <c r="EM144" i="5"/>
  <c r="EM146" i="5"/>
  <c r="EM148" i="5"/>
  <c r="EM150" i="5"/>
  <c r="EM152" i="5"/>
  <c r="EM154" i="5"/>
  <c r="EG28" i="5"/>
  <c r="EG38" i="5"/>
  <c r="EG46" i="5"/>
  <c r="EG54" i="5"/>
  <c r="EI70" i="5"/>
  <c r="EG117" i="5"/>
  <c r="EG133" i="5"/>
  <c r="EI152" i="5"/>
  <c r="EI154" i="5"/>
  <c r="EC7" i="5"/>
  <c r="EC9" i="5"/>
  <c r="EC11" i="5"/>
  <c r="EC23" i="5"/>
  <c r="EC25" i="5"/>
  <c r="EC27" i="5"/>
  <c r="EC31" i="5"/>
  <c r="DX243" i="5"/>
  <c r="EC98" i="5"/>
  <c r="EC104" i="5"/>
  <c r="EC106" i="5"/>
  <c r="EC110" i="5"/>
  <c r="EA116" i="5"/>
  <c r="EA122" i="5"/>
  <c r="EA128" i="5"/>
  <c r="EA132" i="5"/>
  <c r="EA138" i="5"/>
  <c r="EA144" i="5"/>
  <c r="DO22" i="5"/>
  <c r="DO24" i="5"/>
  <c r="DO26" i="5"/>
  <c r="DO28" i="5"/>
  <c r="DO30" i="5"/>
  <c r="DO32" i="5"/>
  <c r="DO34" i="5"/>
  <c r="DO40" i="5"/>
  <c r="DO42" i="5"/>
  <c r="DO44" i="5"/>
  <c r="DO46" i="5"/>
  <c r="DO54" i="5"/>
  <c r="DQ69" i="5"/>
  <c r="DQ73" i="5"/>
  <c r="DO85" i="5"/>
  <c r="DO89" i="5"/>
  <c r="DO93" i="5"/>
  <c r="DO126" i="5"/>
  <c r="DO130" i="5"/>
  <c r="DO134" i="5"/>
  <c r="DO136" i="5"/>
  <c r="DO138" i="5"/>
  <c r="DO140" i="5"/>
  <c r="DQ142" i="5"/>
  <c r="DI30" i="5"/>
  <c r="DI34" i="5"/>
  <c r="DI36" i="5"/>
  <c r="DI42" i="5"/>
  <c r="DI66" i="5"/>
  <c r="DI68" i="5"/>
  <c r="DI72" i="5"/>
  <c r="DI74" i="5"/>
  <c r="DI78" i="5"/>
  <c r="DI82" i="5"/>
  <c r="DI88" i="5"/>
  <c r="DI90" i="5"/>
  <c r="DG230" i="5"/>
  <c r="DG247" i="5"/>
  <c r="DG218" i="5"/>
  <c r="DG223" i="5"/>
  <c r="DA218" i="5"/>
  <c r="DA216" i="5"/>
  <c r="GC154" i="5"/>
  <c r="GC150" i="5"/>
  <c r="GC146" i="5"/>
  <c r="GC69" i="5"/>
  <c r="GC67" i="5"/>
  <c r="GA246" i="5"/>
  <c r="GX189" i="2"/>
  <c r="GX191" i="2"/>
  <c r="GX202" i="2"/>
  <c r="GU318" i="2"/>
  <c r="GZ222" i="2"/>
  <c r="GZ224" i="2"/>
  <c r="GZ226" i="2"/>
  <c r="GZ243" i="2"/>
  <c r="GZ245" i="2"/>
  <c r="EJ219" i="5"/>
  <c r="EJ253" i="5"/>
  <c r="EJ198" i="5"/>
  <c r="ED219" i="5"/>
  <c r="ED198" i="5"/>
  <c r="EG149" i="5"/>
  <c r="EC6" i="5"/>
  <c r="EC18" i="5"/>
  <c r="EC22" i="5"/>
  <c r="EA55" i="5"/>
  <c r="EA57" i="5"/>
  <c r="EA59" i="5"/>
  <c r="EA61" i="5"/>
  <c r="EA65" i="5"/>
  <c r="EA75" i="5"/>
  <c r="EA87" i="5"/>
  <c r="EA89" i="5"/>
  <c r="EA91" i="5"/>
  <c r="EA93" i="5"/>
  <c r="DQ54" i="5"/>
  <c r="DQ64" i="5"/>
  <c r="DQ66" i="5"/>
  <c r="DQ68" i="5"/>
  <c r="DQ72" i="5"/>
  <c r="DQ85" i="5"/>
  <c r="DO101" i="5"/>
  <c r="DO107" i="5"/>
  <c r="DO109" i="5"/>
  <c r="DO115" i="5"/>
  <c r="DO117" i="5"/>
  <c r="DO146" i="5"/>
  <c r="DO152" i="5"/>
  <c r="DO154" i="5"/>
  <c r="DF218" i="5"/>
  <c r="DD216" i="5"/>
  <c r="GX217" i="2"/>
  <c r="GX221" i="2"/>
  <c r="GX271" i="2"/>
  <c r="GX275" i="2"/>
  <c r="GX278" i="2"/>
  <c r="EK219" i="5"/>
  <c r="EK253" i="5"/>
  <c r="EK245" i="5"/>
  <c r="EK244" i="5"/>
  <c r="EK226" i="5"/>
  <c r="EI6" i="5"/>
  <c r="EG37" i="5"/>
  <c r="EG49" i="5"/>
  <c r="ED223" i="5"/>
  <c r="EI147" i="5"/>
  <c r="EA26" i="5"/>
  <c r="EC55" i="5"/>
  <c r="EC57" i="5"/>
  <c r="EC59" i="5"/>
  <c r="EC63" i="5"/>
  <c r="EC71" i="5"/>
  <c r="EC73" i="5"/>
  <c r="EC75" i="5"/>
  <c r="EC79" i="5"/>
  <c r="EC89" i="5"/>
  <c r="EC91" i="5"/>
  <c r="EC93" i="5"/>
  <c r="EC95" i="5"/>
  <c r="EA97" i="5"/>
  <c r="EA103" i="5"/>
  <c r="EA105" i="5"/>
  <c r="EA107" i="5"/>
  <c r="EA109" i="5"/>
  <c r="EA113" i="5"/>
  <c r="DQ101" i="5"/>
  <c r="DQ105" i="5"/>
  <c r="DQ113" i="5"/>
  <c r="DQ127" i="5"/>
  <c r="DQ150" i="5"/>
  <c r="DQ152" i="5"/>
  <c r="DQ154" i="5"/>
  <c r="DK7" i="5"/>
  <c r="DK9" i="5"/>
  <c r="GE114" i="5"/>
  <c r="GZ217" i="2"/>
  <c r="GX244" i="2"/>
  <c r="EE253" i="5"/>
  <c r="EI138" i="5"/>
  <c r="DO53" i="5"/>
  <c r="DO57" i="5"/>
  <c r="DQ62" i="5"/>
  <c r="DO86" i="5"/>
  <c r="DI111" i="5"/>
  <c r="DI127" i="5"/>
  <c r="DB216" i="5"/>
  <c r="DC94" i="5"/>
  <c r="DC106" i="5"/>
  <c r="DC122" i="5"/>
  <c r="DC154" i="5"/>
  <c r="GU327" i="2"/>
  <c r="EI120" i="5"/>
  <c r="EI122" i="5"/>
  <c r="EG148" i="5"/>
  <c r="EA52" i="5"/>
  <c r="EA58" i="5"/>
  <c r="EA64" i="5"/>
  <c r="EA74" i="5"/>
  <c r="EA80" i="5"/>
  <c r="DO69" i="5"/>
  <c r="DO102" i="5"/>
  <c r="DO110" i="5"/>
  <c r="DO145" i="5"/>
  <c r="DE26" i="5"/>
  <c r="DE28" i="5"/>
  <c r="DE58" i="5"/>
  <c r="GF322" i="5"/>
  <c r="DX217" i="5"/>
  <c r="GO314" i="2"/>
  <c r="EG272" i="5"/>
  <c r="FL228" i="5"/>
  <c r="FJ253" i="5"/>
  <c r="FK27" i="5"/>
  <c r="FK43" i="5"/>
  <c r="FK39" i="5"/>
  <c r="FK37" i="5"/>
  <c r="FK153" i="5"/>
  <c r="FK132" i="5"/>
  <c r="FH220" i="5"/>
  <c r="FK96" i="5"/>
  <c r="FK87" i="5"/>
  <c r="FK68" i="5"/>
  <c r="FE73" i="5"/>
  <c r="FE75" i="5"/>
  <c r="FE77" i="5"/>
  <c r="FE87" i="5"/>
  <c r="FE95" i="5"/>
  <c r="FE118" i="5"/>
  <c r="FE126" i="5"/>
  <c r="FE139" i="5"/>
  <c r="FE147" i="5"/>
  <c r="FE151" i="5"/>
  <c r="FA137" i="5"/>
  <c r="EY126" i="5"/>
  <c r="EY39" i="5"/>
  <c r="EY29" i="5"/>
  <c r="EY10" i="5"/>
  <c r="DI110" i="5"/>
  <c r="DI114" i="5"/>
  <c r="DI116" i="5"/>
  <c r="DI120" i="5"/>
  <c r="DI122" i="5"/>
  <c r="DI126" i="5"/>
  <c r="DI130" i="5"/>
  <c r="DI132" i="5"/>
  <c r="DI138" i="5"/>
  <c r="EJ188" i="5"/>
  <c r="FI255" i="5"/>
  <c r="FG75" i="5"/>
  <c r="GQ318" i="2"/>
  <c r="GQ322" i="2"/>
  <c r="GT244" i="2"/>
  <c r="ET219" i="5"/>
  <c r="EU219" i="5" s="1"/>
  <c r="EX289" i="5"/>
  <c r="FM36" i="5"/>
  <c r="FJ220" i="5"/>
  <c r="FM15" i="5"/>
  <c r="FH250" i="5"/>
  <c r="FK147" i="5"/>
  <c r="FM133" i="5"/>
  <c r="FK103" i="5"/>
  <c r="FM81" i="5"/>
  <c r="FK79" i="5"/>
  <c r="FJ257" i="5"/>
  <c r="FG112" i="5"/>
  <c r="FG114" i="5"/>
  <c r="FG116" i="5"/>
  <c r="FG124" i="5"/>
  <c r="FG128" i="5"/>
  <c r="FA154" i="5"/>
  <c r="FA148" i="5"/>
  <c r="EV246" i="5"/>
  <c r="EV216" i="5"/>
  <c r="EW250" i="5"/>
  <c r="EY102" i="5"/>
  <c r="FA88" i="5"/>
  <c r="FA30" i="5"/>
  <c r="FA254" i="5"/>
  <c r="FM57" i="5"/>
  <c r="FG73" i="5"/>
  <c r="GB272" i="5"/>
  <c r="GC272" i="5" s="1"/>
  <c r="DZ302" i="5"/>
  <c r="EU252" i="5"/>
  <c r="EW228" i="5"/>
  <c r="FA228" i="5" s="1"/>
  <c r="FM32" i="5"/>
  <c r="FM30" i="5"/>
  <c r="FM28" i="5"/>
  <c r="FM26" i="5"/>
  <c r="FM21" i="5"/>
  <c r="FM40" i="5"/>
  <c r="FM38" i="5"/>
  <c r="FM154" i="5"/>
  <c r="FK137" i="5"/>
  <c r="FM129" i="5"/>
  <c r="FM110" i="5"/>
  <c r="FM106" i="5"/>
  <c r="FM95" i="5"/>
  <c r="FM93" i="5"/>
  <c r="FK71" i="5"/>
  <c r="FM49" i="5"/>
  <c r="FK47" i="5"/>
  <c r="FE6" i="5"/>
  <c r="FE8" i="5"/>
  <c r="FE10" i="5"/>
  <c r="FE12" i="5"/>
  <c r="FE14" i="5"/>
  <c r="FE16" i="5"/>
  <c r="FE18" i="5"/>
  <c r="FE20" i="5"/>
  <c r="FE22" i="5"/>
  <c r="FE24" i="5"/>
  <c r="FE26" i="5"/>
  <c r="FE101" i="5"/>
  <c r="FE103" i="5"/>
  <c r="EY154" i="5"/>
  <c r="EY34" i="5"/>
  <c r="GO313" i="2"/>
  <c r="GT253" i="2"/>
  <c r="GR257" i="2"/>
  <c r="EZ219" i="5"/>
  <c r="FE252" i="5"/>
  <c r="FI252" i="5"/>
  <c r="FK252" i="5" s="1"/>
  <c r="FK32" i="5"/>
  <c r="FK28" i="5"/>
  <c r="FK11" i="5"/>
  <c r="FK40" i="5"/>
  <c r="FK154" i="5"/>
  <c r="FH216" i="5"/>
  <c r="FM116" i="5"/>
  <c r="FI230" i="5"/>
  <c r="FK112" i="5"/>
  <c r="FK108" i="5"/>
  <c r="FI226" i="5"/>
  <c r="FM74" i="5"/>
  <c r="FM63" i="5"/>
  <c r="FM61" i="5"/>
  <c r="EY38" i="5"/>
  <c r="FA38" i="5"/>
  <c r="GB227" i="5"/>
  <c r="DH247" i="5"/>
  <c r="FF272" i="5"/>
  <c r="FG272" i="5" s="1"/>
  <c r="FL278" i="5"/>
  <c r="FM18" i="5"/>
  <c r="FH217" i="5"/>
  <c r="FK148" i="5"/>
  <c r="FM142" i="5"/>
  <c r="FM138" i="5"/>
  <c r="FM98" i="5"/>
  <c r="FK80" i="5"/>
  <c r="FK76" i="5"/>
  <c r="FL230" i="5"/>
  <c r="FA134" i="5"/>
  <c r="FA105" i="5"/>
  <c r="FA62" i="5"/>
  <c r="FC250" i="5"/>
  <c r="FL250" i="5"/>
  <c r="FM33" i="5"/>
  <c r="FI244" i="5"/>
  <c r="FM153" i="5"/>
  <c r="FJ218" i="5"/>
  <c r="FB217" i="5"/>
  <c r="FG83" i="5"/>
  <c r="FA10" i="5"/>
  <c r="GQ327" i="2"/>
  <c r="EB219" i="5"/>
  <c r="EC219" i="5" s="1"/>
  <c r="EX217" i="5"/>
  <c r="EZ224" i="5"/>
  <c r="EX267" i="5"/>
  <c r="FF221" i="5"/>
  <c r="FM6" i="5"/>
  <c r="FH246" i="5"/>
  <c r="FH316" i="5" s="1"/>
  <c r="FK20" i="5"/>
  <c r="FK18" i="5"/>
  <c r="FM43" i="5"/>
  <c r="FK144" i="5"/>
  <c r="FK142" i="5"/>
  <c r="FK140" i="5"/>
  <c r="FK121" i="5"/>
  <c r="FK100" i="5"/>
  <c r="FM85" i="5"/>
  <c r="FK72" i="5"/>
  <c r="FK48" i="5"/>
  <c r="FK46" i="5"/>
  <c r="FA130" i="5"/>
  <c r="FA128" i="5"/>
  <c r="EY117" i="5"/>
  <c r="EY115" i="5"/>
  <c r="EY113" i="5"/>
  <c r="EY111" i="5"/>
  <c r="EY109" i="5"/>
  <c r="EY105" i="5"/>
  <c r="EY103" i="5"/>
  <c r="EY66" i="5"/>
  <c r="FA56" i="5"/>
  <c r="EY49" i="5"/>
  <c r="EY45" i="5"/>
  <c r="FA39" i="5"/>
  <c r="FA14" i="5"/>
  <c r="EG17" i="5"/>
  <c r="EG62" i="5"/>
  <c r="EG113" i="5"/>
  <c r="EC134" i="5"/>
  <c r="EM65" i="5"/>
  <c r="EM67" i="5"/>
  <c r="EM71" i="5"/>
  <c r="EM73" i="5"/>
  <c r="EM75" i="5"/>
  <c r="EM77" i="5"/>
  <c r="EM79" i="5"/>
  <c r="EM81" i="5"/>
  <c r="EM83" i="5"/>
  <c r="EM87" i="5"/>
  <c r="EM89" i="5"/>
  <c r="EM91" i="5"/>
  <c r="EM93" i="5"/>
  <c r="EM95" i="5"/>
  <c r="EM97" i="5"/>
  <c r="EM99" i="5"/>
  <c r="EM101" i="5"/>
  <c r="EM103" i="5"/>
  <c r="EM105" i="5"/>
  <c r="EM107" i="5"/>
  <c r="EM109" i="5"/>
  <c r="EM111" i="5"/>
  <c r="EM113" i="5"/>
  <c r="EM115" i="5"/>
  <c r="EM117" i="5"/>
  <c r="EM119" i="5"/>
  <c r="EM121" i="5"/>
  <c r="EM123" i="5"/>
  <c r="EM125" i="5"/>
  <c r="EM127" i="5"/>
  <c r="EM129" i="5"/>
  <c r="EM131" i="5"/>
  <c r="EM133" i="5"/>
  <c r="EM135" i="5"/>
  <c r="EM137" i="5"/>
  <c r="EM139" i="5"/>
  <c r="EM141" i="5"/>
  <c r="EM143" i="5"/>
  <c r="EM145" i="5"/>
  <c r="EM147" i="5"/>
  <c r="EM149" i="5"/>
  <c r="EM151" i="5"/>
  <c r="EM153" i="5"/>
  <c r="EG6" i="5"/>
  <c r="EG43" i="5"/>
  <c r="EG45" i="5"/>
  <c r="EI62" i="5"/>
  <c r="EG70" i="5"/>
  <c r="EG107" i="5"/>
  <c r="EG109" i="5"/>
  <c r="EG126" i="5"/>
  <c r="EG128" i="5"/>
  <c r="EG132" i="5"/>
  <c r="EC101" i="5"/>
  <c r="EC105" i="5"/>
  <c r="EC107" i="5"/>
  <c r="EC111" i="5"/>
  <c r="DK110" i="5"/>
  <c r="DK114" i="5"/>
  <c r="DK120" i="5"/>
  <c r="DK140" i="5"/>
  <c r="DK142" i="5"/>
  <c r="DK146" i="5"/>
  <c r="DK148" i="5"/>
  <c r="DK150" i="5"/>
  <c r="DK152" i="5"/>
  <c r="DK154" i="5"/>
  <c r="DE7" i="5"/>
  <c r="DE9" i="5"/>
  <c r="DE11" i="5"/>
  <c r="DE15" i="5"/>
  <c r="DE17" i="5"/>
  <c r="DE19" i="5"/>
  <c r="DE21" i="5"/>
  <c r="DE23" i="5"/>
  <c r="DE25" i="5"/>
  <c r="DE27" i="5"/>
  <c r="DE29" i="5"/>
  <c r="DE31" i="5"/>
  <c r="DE33" i="5"/>
  <c r="DE35" i="5"/>
  <c r="DE39" i="5"/>
  <c r="DE41" i="5"/>
  <c r="DE43" i="5"/>
  <c r="DE45" i="5"/>
  <c r="DE47" i="5"/>
  <c r="DE49" i="5"/>
  <c r="DE51" i="5"/>
  <c r="DE53" i="5"/>
  <c r="DE55" i="5"/>
  <c r="DE57" i="5"/>
  <c r="DE59" i="5"/>
  <c r="DE61" i="5"/>
  <c r="DE63" i="5"/>
  <c r="DE65" i="5"/>
  <c r="DE67" i="5"/>
  <c r="DE69" i="5"/>
  <c r="DE71" i="5"/>
  <c r="DE73" i="5"/>
  <c r="DE75" i="5"/>
  <c r="DE77" i="5"/>
  <c r="DE79" i="5"/>
  <c r="DE83" i="5"/>
  <c r="DE85" i="5"/>
  <c r="DE87" i="5"/>
  <c r="DE89" i="5"/>
  <c r="DE91" i="5"/>
  <c r="DE93" i="5"/>
  <c r="DE95" i="5"/>
  <c r="DE97" i="5"/>
  <c r="DE99" i="5"/>
  <c r="DE101" i="5"/>
  <c r="DE103" i="5"/>
  <c r="DE105" i="5"/>
  <c r="DE107" i="5"/>
  <c r="DE109" i="5"/>
  <c r="DE111" i="5"/>
  <c r="DE113" i="5"/>
  <c r="DE115" i="5"/>
  <c r="DE119" i="5"/>
  <c r="DE121" i="5"/>
  <c r="DE123" i="5"/>
  <c r="DE125" i="5"/>
  <c r="DE127" i="5"/>
  <c r="DE129" i="5"/>
  <c r="DE131" i="5"/>
  <c r="DE133" i="5"/>
  <c r="DE135" i="5"/>
  <c r="DE139" i="5"/>
  <c r="DE141" i="5"/>
  <c r="DE143" i="5"/>
  <c r="DE145" i="5"/>
  <c r="DE149" i="5"/>
  <c r="GC45" i="5"/>
  <c r="FE28" i="5"/>
  <c r="FE30" i="5"/>
  <c r="FE32" i="5"/>
  <c r="FE34" i="5"/>
  <c r="FE38" i="5"/>
  <c r="FE42" i="5"/>
  <c r="FE46" i="5"/>
  <c r="FE50" i="5"/>
  <c r="FE52" i="5"/>
  <c r="FE54" i="5"/>
  <c r="FE56" i="5"/>
  <c r="FE58" i="5"/>
  <c r="FE60" i="5"/>
  <c r="FE62" i="5"/>
  <c r="FE64" i="5"/>
  <c r="FE66" i="5"/>
  <c r="FE68" i="5"/>
  <c r="FE70" i="5"/>
  <c r="FG85" i="5"/>
  <c r="FG107" i="5"/>
  <c r="FG109" i="5"/>
  <c r="FE115" i="5"/>
  <c r="FG147" i="5"/>
  <c r="FG149" i="5"/>
  <c r="FA149" i="5"/>
  <c r="FA140" i="5"/>
  <c r="FA135" i="5"/>
  <c r="FA133" i="5"/>
  <c r="FA129" i="5"/>
  <c r="EY120" i="5"/>
  <c r="EX243" i="5"/>
  <c r="EX313" i="5" s="1"/>
  <c r="EX257" i="5"/>
  <c r="FA99" i="5"/>
  <c r="FA91" i="5"/>
  <c r="FA87" i="5"/>
  <c r="EY82" i="5"/>
  <c r="EY35" i="5"/>
  <c r="EY33" i="5"/>
  <c r="EY28" i="5"/>
  <c r="FA26" i="5"/>
  <c r="EY24" i="5"/>
  <c r="EY17" i="5"/>
  <c r="EY15" i="5"/>
  <c r="FA13" i="5"/>
  <c r="EV248" i="5"/>
  <c r="EV318" i="5" s="1"/>
  <c r="EU6" i="5"/>
  <c r="EU8" i="5"/>
  <c r="EU10" i="5"/>
  <c r="EU12" i="5"/>
  <c r="EU14" i="5"/>
  <c r="EU16" i="5"/>
  <c r="EU18" i="5"/>
  <c r="EU20" i="5"/>
  <c r="EU22" i="5"/>
  <c r="EU24" i="5"/>
  <c r="EU26" i="5"/>
  <c r="EU28" i="5"/>
  <c r="EU30" i="5"/>
  <c r="EU32" i="5"/>
  <c r="EU34" i="5"/>
  <c r="EU36" i="5"/>
  <c r="EU38" i="5"/>
  <c r="EU40" i="5"/>
  <c r="EU42" i="5"/>
  <c r="EU44" i="5"/>
  <c r="EU46" i="5"/>
  <c r="EU48" i="5"/>
  <c r="EU50" i="5"/>
  <c r="EU52" i="5"/>
  <c r="EU54" i="5"/>
  <c r="EU56" i="5"/>
  <c r="EU58" i="5"/>
  <c r="EU60" i="5"/>
  <c r="EU62" i="5"/>
  <c r="EU64" i="5"/>
  <c r="EU66" i="5"/>
  <c r="EU68" i="5"/>
  <c r="EU70" i="5"/>
  <c r="EU72" i="5"/>
  <c r="EU74" i="5"/>
  <c r="EU76" i="5"/>
  <c r="EU78" i="5"/>
  <c r="EU80" i="5"/>
  <c r="EU82" i="5"/>
  <c r="EU84" i="5"/>
  <c r="EU86" i="5"/>
  <c r="EU88" i="5"/>
  <c r="EU90" i="5"/>
  <c r="EU92" i="5"/>
  <c r="EU94" i="5"/>
  <c r="EU96" i="5"/>
  <c r="EU98" i="5"/>
  <c r="EU100" i="5"/>
  <c r="EU102" i="5"/>
  <c r="EU104" i="5"/>
  <c r="EU106" i="5"/>
  <c r="EU108" i="5"/>
  <c r="EU110" i="5"/>
  <c r="EU112" i="5"/>
  <c r="EU114" i="5"/>
  <c r="EU116" i="5"/>
  <c r="EU118" i="5"/>
  <c r="EU120" i="5"/>
  <c r="EU122" i="5"/>
  <c r="EU124" i="5"/>
  <c r="EU126" i="5"/>
  <c r="EU128" i="5"/>
  <c r="EU130" i="5"/>
  <c r="EU132" i="5"/>
  <c r="EU134" i="5"/>
  <c r="EU136" i="5"/>
  <c r="EU138" i="5"/>
  <c r="EU140" i="5"/>
  <c r="EU142" i="5"/>
  <c r="EU144" i="5"/>
  <c r="EU146" i="5"/>
  <c r="EU148" i="5"/>
  <c r="EU150" i="5"/>
  <c r="EU152" i="5"/>
  <c r="EU154" i="5"/>
  <c r="EO7" i="5"/>
  <c r="EO9" i="5"/>
  <c r="EO11" i="5"/>
  <c r="EO15" i="5"/>
  <c r="EO17" i="5"/>
  <c r="EO19" i="5"/>
  <c r="EO21" i="5"/>
  <c r="EO23" i="5"/>
  <c r="EO25" i="5"/>
  <c r="EO27" i="5"/>
  <c r="EO31" i="5"/>
  <c r="EO33" i="5"/>
  <c r="EO35" i="5"/>
  <c r="EO37" i="5"/>
  <c r="EO39" i="5"/>
  <c r="EO43" i="5"/>
  <c r="EI43" i="5"/>
  <c r="EI45" i="5"/>
  <c r="EI51" i="5"/>
  <c r="ED243" i="5"/>
  <c r="EI68" i="5"/>
  <c r="EI74" i="5"/>
  <c r="EI107" i="5"/>
  <c r="EI111" i="5"/>
  <c r="EI124" i="5"/>
  <c r="EI126" i="5"/>
  <c r="EI130" i="5"/>
  <c r="EI132" i="5"/>
  <c r="EI134" i="5"/>
  <c r="EC54" i="5"/>
  <c r="EA129" i="5"/>
  <c r="FG8" i="5"/>
  <c r="FG14" i="5"/>
  <c r="FG16" i="5"/>
  <c r="FG20" i="5"/>
  <c r="FG22" i="5"/>
  <c r="FG24" i="5"/>
  <c r="FG28" i="5"/>
  <c r="FG32" i="5"/>
  <c r="FG34" i="5"/>
  <c r="FG36" i="5"/>
  <c r="FG38" i="5"/>
  <c r="FG40" i="5"/>
  <c r="FG42" i="5"/>
  <c r="FG48" i="5"/>
  <c r="FG52" i="5"/>
  <c r="FG56" i="5"/>
  <c r="FG58" i="5"/>
  <c r="FG60" i="5"/>
  <c r="FG62" i="5"/>
  <c r="FG64" i="5"/>
  <c r="FG66" i="5"/>
  <c r="FG68" i="5"/>
  <c r="FG70" i="5"/>
  <c r="FB253" i="5"/>
  <c r="FG93" i="5"/>
  <c r="FG111" i="5"/>
  <c r="FG115" i="5"/>
  <c r="FG130" i="5"/>
  <c r="FA147" i="5"/>
  <c r="FA83" i="5"/>
  <c r="EZ223" i="5"/>
  <c r="FA29" i="5"/>
  <c r="EI115" i="5"/>
  <c r="DI59" i="5"/>
  <c r="FK52" i="5"/>
  <c r="FE86" i="5"/>
  <c r="FG121" i="5"/>
  <c r="FC245" i="5"/>
  <c r="FG127" i="5"/>
  <c r="EW246" i="5"/>
  <c r="EY138" i="5"/>
  <c r="FA125" i="5"/>
  <c r="FA121" i="5"/>
  <c r="EY104" i="5"/>
  <c r="FA98" i="5"/>
  <c r="FA96" i="5"/>
  <c r="FA81" i="5"/>
  <c r="FA64" i="5"/>
  <c r="EY59" i="5"/>
  <c r="FA51" i="5"/>
  <c r="EX247" i="5"/>
  <c r="EY247" i="5" s="1"/>
  <c r="EB246" i="5"/>
  <c r="EC246" i="5" s="1"/>
  <c r="FB247" i="5"/>
  <c r="FB317" i="5" s="1"/>
  <c r="FF220" i="5"/>
  <c r="EY145" i="5"/>
  <c r="EY143" i="5"/>
  <c r="EV222" i="5"/>
  <c r="EX245" i="5"/>
  <c r="EY121" i="5"/>
  <c r="EY119" i="5"/>
  <c r="FA117" i="5"/>
  <c r="FA113" i="5"/>
  <c r="EY81" i="5"/>
  <c r="EY77" i="5"/>
  <c r="EY53" i="5"/>
  <c r="FA47" i="5"/>
  <c r="EG13" i="5"/>
  <c r="EO45" i="5"/>
  <c r="EO47" i="5"/>
  <c r="EO49" i="5"/>
  <c r="EO51" i="5"/>
  <c r="EO53" i="5"/>
  <c r="EO55" i="5"/>
  <c r="EO57" i="5"/>
  <c r="EO59" i="5"/>
  <c r="EO61" i="5"/>
  <c r="EO63" i="5"/>
  <c r="EO65" i="5"/>
  <c r="EO67" i="5"/>
  <c r="EO71" i="5"/>
  <c r="EO73" i="5"/>
  <c r="EO75" i="5"/>
  <c r="EO77" i="5"/>
  <c r="EO79" i="5"/>
  <c r="EO83" i="5"/>
  <c r="EO85" i="5"/>
  <c r="EO87" i="5"/>
  <c r="EO89" i="5"/>
  <c r="EO91" i="5"/>
  <c r="EO93" i="5"/>
  <c r="EO95" i="5"/>
  <c r="EO97" i="5"/>
  <c r="EO99" i="5"/>
  <c r="EO101" i="5"/>
  <c r="EO103" i="5"/>
  <c r="EO105" i="5"/>
  <c r="EO107" i="5"/>
  <c r="EO109" i="5"/>
  <c r="EO111" i="5"/>
  <c r="EO113" i="5"/>
  <c r="EO115" i="5"/>
  <c r="EO117" i="5"/>
  <c r="EO119" i="5"/>
  <c r="EO121" i="5"/>
  <c r="EO123" i="5"/>
  <c r="EO127" i="5"/>
  <c r="EO129" i="5"/>
  <c r="EO131" i="5"/>
  <c r="EO133" i="5"/>
  <c r="EO135" i="5"/>
  <c r="EO139" i="5"/>
  <c r="EO141" i="5"/>
  <c r="EO143" i="5"/>
  <c r="EO145" i="5"/>
  <c r="EO147" i="5"/>
  <c r="EO149" i="5"/>
  <c r="EO151" i="5"/>
  <c r="EI36" i="5"/>
  <c r="EG42" i="5"/>
  <c r="EG65" i="5"/>
  <c r="EG74" i="5"/>
  <c r="EG106" i="5"/>
  <c r="EG138" i="5"/>
  <c r="EA10" i="5"/>
  <c r="EA16" i="5"/>
  <c r="EC37" i="5"/>
  <c r="EC39" i="5"/>
  <c r="EC41" i="5"/>
  <c r="EC43" i="5"/>
  <c r="EC47" i="5"/>
  <c r="EC68" i="5"/>
  <c r="EC72" i="5"/>
  <c r="EC74" i="5"/>
  <c r="EC78" i="5"/>
  <c r="EC80" i="5"/>
  <c r="EA84" i="5"/>
  <c r="EA90" i="5"/>
  <c r="EA119" i="5"/>
  <c r="EA121" i="5"/>
  <c r="EA123" i="5"/>
  <c r="EA125" i="5"/>
  <c r="DX216" i="5"/>
  <c r="EA148" i="5"/>
  <c r="EA154" i="5"/>
  <c r="DU7" i="5"/>
  <c r="DU9" i="5"/>
  <c r="DU11" i="5"/>
  <c r="DU13" i="5"/>
  <c r="DU15" i="5"/>
  <c r="DU17" i="5"/>
  <c r="DU19" i="5"/>
  <c r="DU21" i="5"/>
  <c r="DU23" i="5"/>
  <c r="DU25" i="5"/>
  <c r="DU27" i="5"/>
  <c r="DU29" i="5"/>
  <c r="DU31" i="5"/>
  <c r="DU33" i="5"/>
  <c r="DU35" i="5"/>
  <c r="DU37" i="5"/>
  <c r="DU39" i="5"/>
  <c r="DU41" i="5"/>
  <c r="DU43" i="5"/>
  <c r="DU45" i="5"/>
  <c r="DU47" i="5"/>
  <c r="DU49" i="5"/>
  <c r="DU51" i="5"/>
  <c r="DU53" i="5"/>
  <c r="DU55" i="5"/>
  <c r="DU57" i="5"/>
  <c r="DU59" i="5"/>
  <c r="DU61" i="5"/>
  <c r="DU63" i="5"/>
  <c r="DU65" i="5"/>
  <c r="DU67" i="5"/>
  <c r="DU69" i="5"/>
  <c r="DU71" i="5"/>
  <c r="DU73" i="5"/>
  <c r="DU75" i="5"/>
  <c r="DU77" i="5"/>
  <c r="DU79" i="5"/>
  <c r="DU81" i="5"/>
  <c r="DU83" i="5"/>
  <c r="DU85" i="5"/>
  <c r="DU87" i="5"/>
  <c r="DU89" i="5"/>
  <c r="DU91" i="5"/>
  <c r="DU93" i="5"/>
  <c r="DU95" i="5"/>
  <c r="DU97" i="5"/>
  <c r="DU99" i="5"/>
  <c r="DU101" i="5"/>
  <c r="DU103" i="5"/>
  <c r="DU105" i="5"/>
  <c r="DU107" i="5"/>
  <c r="DU109" i="5"/>
  <c r="DU111" i="5"/>
  <c r="DU113" i="5"/>
  <c r="DU115" i="5"/>
  <c r="DU117" i="5"/>
  <c r="DU119" i="5"/>
  <c r="DU121" i="5"/>
  <c r="DU123" i="5"/>
  <c r="DU125" i="5"/>
  <c r="DU127" i="5"/>
  <c r="DU129" i="5"/>
  <c r="DU131" i="5"/>
  <c r="DU133" i="5"/>
  <c r="DU135" i="5"/>
  <c r="DU137" i="5"/>
  <c r="DU139" i="5"/>
  <c r="DU141" i="5"/>
  <c r="DU143" i="5"/>
  <c r="DQ79" i="5"/>
  <c r="DQ87" i="5"/>
  <c r="DO106" i="5"/>
  <c r="DO114" i="5"/>
  <c r="DI47" i="5"/>
  <c r="DI49" i="5"/>
  <c r="DI51" i="5"/>
  <c r="DI53" i="5"/>
  <c r="DI55" i="5"/>
  <c r="DI57" i="5"/>
  <c r="EI40" i="5"/>
  <c r="EI57" i="5"/>
  <c r="EI104" i="5"/>
  <c r="EI136" i="5"/>
  <c r="EC8" i="5"/>
  <c r="EC10" i="5"/>
  <c r="EC14" i="5"/>
  <c r="EC16" i="5"/>
  <c r="EA20" i="5"/>
  <c r="EA32" i="5"/>
  <c r="DX218" i="5"/>
  <c r="EC84" i="5"/>
  <c r="EC88" i="5"/>
  <c r="EC90" i="5"/>
  <c r="EC94" i="5"/>
  <c r="EC96" i="5"/>
  <c r="EC121" i="5"/>
  <c r="EC123" i="5"/>
  <c r="EC127" i="5"/>
  <c r="EC148" i="5"/>
  <c r="EC152" i="5"/>
  <c r="DW7" i="5"/>
  <c r="DW9" i="5"/>
  <c r="DW11" i="5"/>
  <c r="DW15" i="5"/>
  <c r="DW17" i="5"/>
  <c r="DW19" i="5"/>
  <c r="DW21" i="5"/>
  <c r="DW23" i="5"/>
  <c r="DW25" i="5"/>
  <c r="DW27" i="5"/>
  <c r="DW29" i="5"/>
  <c r="DW31" i="5"/>
  <c r="DW33" i="5"/>
  <c r="DW35" i="5"/>
  <c r="DW39" i="5"/>
  <c r="DW41" i="5"/>
  <c r="DW43" i="5"/>
  <c r="DW45" i="5"/>
  <c r="DW47" i="5"/>
  <c r="DW49" i="5"/>
  <c r="DW51" i="5"/>
  <c r="DW53" i="5"/>
  <c r="DW55" i="5"/>
  <c r="DW57" i="5"/>
  <c r="DW59" i="5"/>
  <c r="DW61" i="5"/>
  <c r="DW63" i="5"/>
  <c r="DW67" i="5"/>
  <c r="DW71" i="5"/>
  <c r="DW73" i="5"/>
  <c r="DW75" i="5"/>
  <c r="DW79" i="5"/>
  <c r="DW81" i="5"/>
  <c r="DW83" i="5"/>
  <c r="DW85" i="5"/>
  <c r="DW87" i="5"/>
  <c r="DW89" i="5"/>
  <c r="DW91" i="5"/>
  <c r="DW93" i="5"/>
  <c r="DW95" i="5"/>
  <c r="DW97" i="5"/>
  <c r="DW99" i="5"/>
  <c r="DW103" i="5"/>
  <c r="DW105" i="5"/>
  <c r="DW107" i="5"/>
  <c r="DW111" i="5"/>
  <c r="DW113" i="5"/>
  <c r="DW115" i="5"/>
  <c r="DW119" i="5"/>
  <c r="DW121" i="5"/>
  <c r="DW123" i="5"/>
  <c r="DQ16" i="5"/>
  <c r="DQ106" i="5"/>
  <c r="DI8" i="5"/>
  <c r="DI10" i="5"/>
  <c r="DK16" i="5"/>
  <c r="DK20" i="5"/>
  <c r="DK47" i="5"/>
  <c r="DK49" i="5"/>
  <c r="DK51" i="5"/>
  <c r="DK55" i="5"/>
  <c r="DK57" i="5"/>
  <c r="DI63" i="5"/>
  <c r="DI65" i="5"/>
  <c r="DI67" i="5"/>
  <c r="DI69" i="5"/>
  <c r="DI71" i="5"/>
  <c r="DI73" i="5"/>
  <c r="DI75" i="5"/>
  <c r="GE86" i="5"/>
  <c r="ED258" i="5"/>
  <c r="EF248" i="5"/>
  <c r="EG52" i="5"/>
  <c r="EG116" i="5"/>
  <c r="EC20" i="5"/>
  <c r="EC32" i="5"/>
  <c r="EC38" i="5"/>
  <c r="DX222" i="5"/>
  <c r="EA100" i="5"/>
  <c r="DL220" i="5"/>
  <c r="DO70" i="5"/>
  <c r="DN249" i="5"/>
  <c r="DI123" i="5"/>
  <c r="EM50" i="5"/>
  <c r="EM52" i="5"/>
  <c r="EM54" i="5"/>
  <c r="EM136" i="5"/>
  <c r="EM138" i="5"/>
  <c r="EI52" i="5"/>
  <c r="EI67" i="5"/>
  <c r="ED218" i="5"/>
  <c r="EI82" i="5"/>
  <c r="EI84" i="5"/>
  <c r="EI99" i="5"/>
  <c r="EI114" i="5"/>
  <c r="EI116" i="5"/>
  <c r="ED216" i="5"/>
  <c r="EA17" i="5"/>
  <c r="DX219" i="5"/>
  <c r="EA71" i="5"/>
  <c r="EA73" i="5"/>
  <c r="EA77" i="5"/>
  <c r="EC100" i="5"/>
  <c r="EC118" i="5"/>
  <c r="DO11" i="5"/>
  <c r="DO15" i="5"/>
  <c r="DO23" i="5"/>
  <c r="DO27" i="5"/>
  <c r="DO29" i="5"/>
  <c r="DO33" i="5"/>
  <c r="DO39" i="5"/>
  <c r="DO41" i="5"/>
  <c r="DO45" i="5"/>
  <c r="DN230" i="5"/>
  <c r="DQ47" i="5"/>
  <c r="DQ55" i="5"/>
  <c r="DR246" i="5"/>
  <c r="DQ17" i="5"/>
  <c r="DQ19" i="5"/>
  <c r="DQ21" i="5"/>
  <c r="DQ23" i="5"/>
  <c r="DQ25" i="5"/>
  <c r="DQ27" i="5"/>
  <c r="DQ31" i="5"/>
  <c r="DQ33" i="5"/>
  <c r="DQ35" i="5"/>
  <c r="DQ43" i="5"/>
  <c r="DQ45" i="5"/>
  <c r="DO61" i="5"/>
  <c r="DQ70" i="5"/>
  <c r="DQ95" i="5"/>
  <c r="DQ117" i="5"/>
  <c r="DQ119" i="5"/>
  <c r="DQ130" i="5"/>
  <c r="DQ138" i="5"/>
  <c r="DQ144" i="5"/>
  <c r="DQ149" i="5"/>
  <c r="DQ153" i="5"/>
  <c r="DK8" i="5"/>
  <c r="DK10" i="5"/>
  <c r="DI14" i="5"/>
  <c r="DI18" i="5"/>
  <c r="DI20" i="5"/>
  <c r="DI24" i="5"/>
  <c r="DI26" i="5"/>
  <c r="DK32" i="5"/>
  <c r="DK36" i="5"/>
  <c r="DK63" i="5"/>
  <c r="DK65" i="5"/>
  <c r="DK67" i="5"/>
  <c r="DK71" i="5"/>
  <c r="DK73" i="5"/>
  <c r="DI81" i="5"/>
  <c r="DI83" i="5"/>
  <c r="DI85" i="5"/>
  <c r="DI87" i="5"/>
  <c r="DI89" i="5"/>
  <c r="DI95" i="5"/>
  <c r="DK126" i="5"/>
  <c r="DK130" i="5"/>
  <c r="DK132" i="5"/>
  <c r="DK136" i="5"/>
  <c r="DK138" i="5"/>
  <c r="DI142" i="5"/>
  <c r="DI146" i="5"/>
  <c r="DI148" i="5"/>
  <c r="DI152" i="5"/>
  <c r="DI154" i="5"/>
  <c r="DC7" i="5"/>
  <c r="DC9" i="5"/>
  <c r="DC11" i="5"/>
  <c r="DC13" i="5"/>
  <c r="DC15" i="5"/>
  <c r="DC17" i="5"/>
  <c r="DC19" i="5"/>
  <c r="DC21" i="5"/>
  <c r="DC23" i="5"/>
  <c r="DC25" i="5"/>
  <c r="DC27" i="5"/>
  <c r="DC29" i="5"/>
  <c r="DC31" i="5"/>
  <c r="DC33" i="5"/>
  <c r="DC35" i="5"/>
  <c r="DC37" i="5"/>
  <c r="DC39" i="5"/>
  <c r="DC41" i="5"/>
  <c r="DC43" i="5"/>
  <c r="DC45" i="5"/>
  <c r="DC47" i="5"/>
  <c r="DC49" i="5"/>
  <c r="DC51" i="5"/>
  <c r="DC53" i="5"/>
  <c r="DC55" i="5"/>
  <c r="DC57" i="5"/>
  <c r="DC59" i="5"/>
  <c r="DC83" i="5"/>
  <c r="DC85" i="5"/>
  <c r="DC87" i="5"/>
  <c r="DC89" i="5"/>
  <c r="DC91" i="5"/>
  <c r="DC93" i="5"/>
  <c r="DC95" i="5"/>
  <c r="DC97" i="5"/>
  <c r="DC99" i="5"/>
  <c r="DC101" i="5"/>
  <c r="DC103" i="5"/>
  <c r="DC105" i="5"/>
  <c r="DC107" i="5"/>
  <c r="DC109" i="5"/>
  <c r="DC111" i="5"/>
  <c r="DC113" i="5"/>
  <c r="DC115" i="5"/>
  <c r="DC117" i="5"/>
  <c r="DC119" i="5"/>
  <c r="DC121" i="5"/>
  <c r="DC123" i="5"/>
  <c r="DC125" i="5"/>
  <c r="DC127" i="5"/>
  <c r="DC129" i="5"/>
  <c r="DC131" i="5"/>
  <c r="DC133" i="5"/>
  <c r="DC135" i="5"/>
  <c r="DC137" i="5"/>
  <c r="DC139" i="5"/>
  <c r="DC141" i="5"/>
  <c r="DC143" i="5"/>
  <c r="DC145" i="5"/>
  <c r="DC147" i="5"/>
  <c r="DC149" i="5"/>
  <c r="DC151" i="5"/>
  <c r="DC153" i="5"/>
  <c r="GE109" i="5"/>
  <c r="GZ191" i="2"/>
  <c r="GV320" i="2"/>
  <c r="GH231" i="5"/>
  <c r="GH246" i="5"/>
  <c r="GI246" i="5" s="1"/>
  <c r="GH226" i="5"/>
  <c r="GI226" i="5" s="1"/>
  <c r="GY316" i="2"/>
  <c r="GX227" i="2"/>
  <c r="GY304" i="2"/>
  <c r="GJ246" i="5"/>
  <c r="GJ316" i="5" s="1"/>
  <c r="GJ226" i="5"/>
  <c r="GK226" i="5" s="1"/>
  <c r="GJ216" i="5"/>
  <c r="GK216" i="5" s="1"/>
  <c r="DU145" i="5"/>
  <c r="DU147" i="5"/>
  <c r="DU149" i="5"/>
  <c r="DU151" i="5"/>
  <c r="DU153" i="5"/>
  <c r="DO6" i="5"/>
  <c r="DO8" i="5"/>
  <c r="DO10" i="5"/>
  <c r="DO12" i="5"/>
  <c r="DO73" i="5"/>
  <c r="DO88" i="5"/>
  <c r="DO90" i="5"/>
  <c r="DQ103" i="5"/>
  <c r="DO112" i="5"/>
  <c r="DO125" i="5"/>
  <c r="DQ131" i="5"/>
  <c r="DQ135" i="5"/>
  <c r="DQ148" i="5"/>
  <c r="DI46" i="5"/>
  <c r="DI50" i="5"/>
  <c r="DI52" i="5"/>
  <c r="DI56" i="5"/>
  <c r="DI58" i="5"/>
  <c r="DK64" i="5"/>
  <c r="DI113" i="5"/>
  <c r="DI115" i="5"/>
  <c r="DI117" i="5"/>
  <c r="DI119" i="5"/>
  <c r="DI121" i="5"/>
  <c r="GC109" i="5"/>
  <c r="GX188" i="2"/>
  <c r="GZ192" i="2"/>
  <c r="GX201" i="2"/>
  <c r="GX203" i="2"/>
  <c r="GU315" i="2"/>
  <c r="GZ225" i="2"/>
  <c r="GX252" i="2"/>
  <c r="GX254" i="2"/>
  <c r="GX256" i="2"/>
  <c r="GX258" i="2"/>
  <c r="GF219" i="5"/>
  <c r="GF253" i="5"/>
  <c r="DW125" i="5"/>
  <c r="DW127" i="5"/>
  <c r="DW129" i="5"/>
  <c r="DW131" i="5"/>
  <c r="DW133" i="5"/>
  <c r="DW135" i="5"/>
  <c r="DW139" i="5"/>
  <c r="DW141" i="5"/>
  <c r="DW143" i="5"/>
  <c r="DW145" i="5"/>
  <c r="DW147" i="5"/>
  <c r="DW149" i="5"/>
  <c r="DW151" i="5"/>
  <c r="DQ6" i="5"/>
  <c r="DQ8" i="5"/>
  <c r="DQ10" i="5"/>
  <c r="DQ12" i="5"/>
  <c r="DN218" i="5"/>
  <c r="DO218" i="5" s="1"/>
  <c r="DQ48" i="5"/>
  <c r="DQ50" i="5"/>
  <c r="DQ52" i="5"/>
  <c r="DQ56" i="5"/>
  <c r="DQ75" i="5"/>
  <c r="DO77" i="5"/>
  <c r="DQ86" i="5"/>
  <c r="DO92" i="5"/>
  <c r="DO103" i="5"/>
  <c r="DO105" i="5"/>
  <c r="DQ125" i="5"/>
  <c r="DO129" i="5"/>
  <c r="DO133" i="5"/>
  <c r="DI7" i="5"/>
  <c r="DI9" i="5"/>
  <c r="DF244" i="5"/>
  <c r="DK46" i="5"/>
  <c r="DK50" i="5"/>
  <c r="DK52" i="5"/>
  <c r="DK56" i="5"/>
  <c r="DK58" i="5"/>
  <c r="DI62" i="5"/>
  <c r="DK80" i="5"/>
  <c r="DK84" i="5"/>
  <c r="DK111" i="5"/>
  <c r="DK115" i="5"/>
  <c r="DK117" i="5"/>
  <c r="DK119" i="5"/>
  <c r="DK121" i="5"/>
  <c r="DI143" i="5"/>
  <c r="GC73" i="5"/>
  <c r="GV313" i="2"/>
  <c r="GV315" i="2"/>
  <c r="GV317" i="2"/>
  <c r="GV319" i="2"/>
  <c r="GZ271" i="2"/>
  <c r="GG195" i="5"/>
  <c r="GG243" i="5"/>
  <c r="GG313" i="5" s="1"/>
  <c r="GG251" i="5"/>
  <c r="DQ20" i="5"/>
  <c r="DQ34" i="5"/>
  <c r="DO56" i="5"/>
  <c r="DO58" i="5"/>
  <c r="DQ96" i="5"/>
  <c r="DO98" i="5"/>
  <c r="DQ100" i="5"/>
  <c r="DQ107" i="5"/>
  <c r="DQ114" i="5"/>
  <c r="DQ120" i="5"/>
  <c r="DQ146" i="5"/>
  <c r="DF243" i="5"/>
  <c r="DH253" i="5"/>
  <c r="DK96" i="5"/>
  <c r="DK100" i="5"/>
  <c r="DB219" i="5"/>
  <c r="GC59" i="5"/>
  <c r="GC22" i="5"/>
  <c r="GX216" i="2"/>
  <c r="GX220" i="2"/>
  <c r="GV321" i="2"/>
  <c r="GU325" i="2"/>
  <c r="GY328" i="2"/>
  <c r="GZ231" i="2"/>
  <c r="GU259" i="2"/>
  <c r="GU261" i="2" s="1"/>
  <c r="GV281" i="2"/>
  <c r="GV283" i="2" s="1"/>
  <c r="GH250" i="5"/>
  <c r="GH243" i="5"/>
  <c r="GV316" i="2"/>
  <c r="GV318" i="2"/>
  <c r="GU322" i="2"/>
  <c r="GU324" i="2"/>
  <c r="GF271" i="5"/>
  <c r="GF226" i="5"/>
  <c r="GF230" i="5"/>
  <c r="GF327" i="5" s="1"/>
  <c r="GX219" i="2"/>
  <c r="GU320" i="2"/>
  <c r="GX226" i="2"/>
  <c r="GX228" i="2"/>
  <c r="GU281" i="2"/>
  <c r="GU283" i="2" s="1"/>
  <c r="GV304" i="2"/>
  <c r="GV306" i="2" s="1"/>
  <c r="GI248" i="5"/>
  <c r="GI254" i="5"/>
  <c r="GI252" i="5"/>
  <c r="GX192" i="2"/>
  <c r="GW193" i="2"/>
  <c r="GZ201" i="2"/>
  <c r="GZ203" i="2"/>
  <c r="GZ219" i="2"/>
  <c r="GZ221" i="2"/>
  <c r="GX223" i="2"/>
  <c r="GV322" i="2"/>
  <c r="GZ228" i="2"/>
  <c r="GX230" i="2"/>
  <c r="GV259" i="2"/>
  <c r="GV261" i="2" s="1"/>
  <c r="GW281" i="2"/>
  <c r="GX268" i="2"/>
  <c r="GF244" i="5"/>
  <c r="GK268" i="5"/>
  <c r="GK248" i="5"/>
  <c r="GJ218" i="5"/>
  <c r="GK252" i="5"/>
  <c r="GY193" i="2"/>
  <c r="GU204" i="2"/>
  <c r="GW315" i="2"/>
  <c r="GU317" i="2"/>
  <c r="GU319" i="2"/>
  <c r="GY320" i="2"/>
  <c r="GX225" i="2"/>
  <c r="GV324" i="2"/>
  <c r="GU326" i="2"/>
  <c r="GZ230" i="2"/>
  <c r="GX243" i="2"/>
  <c r="GX245" i="2"/>
  <c r="GX247" i="2"/>
  <c r="GX249" i="2"/>
  <c r="GX251" i="2"/>
  <c r="GX253" i="2"/>
  <c r="GX255" i="2"/>
  <c r="GX257" i="2"/>
  <c r="GY281" i="2"/>
  <c r="GZ268" i="2"/>
  <c r="GX294" i="2"/>
  <c r="GG258" i="5"/>
  <c r="GG318" i="5"/>
  <c r="GG253" i="5"/>
  <c r="GG245" i="5"/>
  <c r="GG244" i="5"/>
  <c r="GG324" i="5"/>
  <c r="GG322" i="5"/>
  <c r="GH302" i="5"/>
  <c r="GV204" i="2"/>
  <c r="GX218" i="2"/>
  <c r="GZ223" i="2"/>
  <c r="GZ229" i="2"/>
  <c r="GZ247" i="2"/>
  <c r="GZ249" i="2"/>
  <c r="GZ251" i="2"/>
  <c r="GZ253" i="2"/>
  <c r="GZ255" i="2"/>
  <c r="GZ257" i="2"/>
  <c r="GU304" i="2"/>
  <c r="GU306" i="2" s="1"/>
  <c r="GH220" i="5"/>
  <c r="GH317" i="5" s="1"/>
  <c r="GH219" i="5"/>
  <c r="GH253" i="5"/>
  <c r="GH245" i="5"/>
  <c r="GH244" i="5"/>
  <c r="GI278" i="5"/>
  <c r="GK254" i="5"/>
  <c r="GZ190" i="2"/>
  <c r="GX200" i="2"/>
  <c r="GU314" i="2"/>
  <c r="GW319" i="2"/>
  <c r="GU321" i="2"/>
  <c r="GU323" i="2"/>
  <c r="GY324" i="2"/>
  <c r="GZ324" i="2" s="1"/>
  <c r="GX229" i="2"/>
  <c r="GV328" i="2"/>
  <c r="GJ245" i="5"/>
  <c r="GK272" i="5"/>
  <c r="GK278" i="5"/>
  <c r="GV314" i="2"/>
  <c r="GU316" i="2"/>
  <c r="GV323" i="2"/>
  <c r="GX323" i="2" s="1"/>
  <c r="GY326" i="2"/>
  <c r="GW328" i="2"/>
  <c r="GW304" i="2"/>
  <c r="GF188" i="5"/>
  <c r="GF247" i="5"/>
  <c r="GF317" i="5" s="1"/>
  <c r="GF198" i="5"/>
  <c r="GF246" i="5"/>
  <c r="GF218" i="5"/>
  <c r="GI227" i="5"/>
  <c r="GH324" i="5"/>
  <c r="GK228" i="5"/>
  <c r="GJ325" i="5"/>
  <c r="GG188" i="5"/>
  <c r="GG231" i="5"/>
  <c r="GG197" i="5"/>
  <c r="GG294" i="5"/>
  <c r="GG304" i="5" s="1"/>
  <c r="GG196" i="5"/>
  <c r="GG224" i="5"/>
  <c r="GJ220" i="5"/>
  <c r="GH272" i="5"/>
  <c r="GI272" i="5" s="1"/>
  <c r="GF231" i="5"/>
  <c r="GF197" i="5"/>
  <c r="GF294" i="5"/>
  <c r="GF304" i="5" s="1"/>
  <c r="GF196" i="5"/>
  <c r="GH188" i="5"/>
  <c r="GJ258" i="5"/>
  <c r="GJ195" i="5"/>
  <c r="GH197" i="5"/>
  <c r="GF318" i="5"/>
  <c r="GI247" i="5"/>
  <c r="GH294" i="5"/>
  <c r="GH196" i="5"/>
  <c r="GJ244" i="5"/>
  <c r="GI255" i="5"/>
  <c r="GK227" i="5"/>
  <c r="GJ324" i="5"/>
  <c r="GJ243" i="5"/>
  <c r="GI230" i="5"/>
  <c r="GF256" i="5"/>
  <c r="GF326" i="5" s="1"/>
  <c r="GI229" i="5"/>
  <c r="GF249" i="5"/>
  <c r="GJ222" i="5"/>
  <c r="GH224" i="5"/>
  <c r="GJ275" i="5"/>
  <c r="GI6" i="5"/>
  <c r="GG257" i="5"/>
  <c r="GG327" i="5" s="1"/>
  <c r="GG256" i="5"/>
  <c r="GG326" i="5" s="1"/>
  <c r="GG249" i="5"/>
  <c r="GF251" i="5"/>
  <c r="GH223" i="5"/>
  <c r="GH258" i="5"/>
  <c r="GH195" i="5"/>
  <c r="GJ198" i="5"/>
  <c r="GJ271" i="5"/>
  <c r="GK223" i="5"/>
  <c r="GJ320" i="5"/>
  <c r="GH275" i="5"/>
  <c r="GF224" i="5"/>
  <c r="GJ188" i="5"/>
  <c r="GJ197" i="5"/>
  <c r="GJ231" i="5"/>
  <c r="GI221" i="5"/>
  <c r="GH318" i="5"/>
  <c r="GK247" i="5"/>
  <c r="GJ294" i="5"/>
  <c r="GJ196" i="5"/>
  <c r="GF223" i="5"/>
  <c r="GF217" i="5"/>
  <c r="GK255" i="5"/>
  <c r="GF216" i="5"/>
  <c r="GH257" i="5"/>
  <c r="GJ230" i="5"/>
  <c r="GI225" i="5"/>
  <c r="GH322" i="5"/>
  <c r="GH256" i="5"/>
  <c r="GK229" i="5"/>
  <c r="GH249" i="5"/>
  <c r="GJ224" i="5"/>
  <c r="GH222" i="5"/>
  <c r="GK6" i="5"/>
  <c r="GG198" i="5"/>
  <c r="GG271" i="5"/>
  <c r="GG218" i="5"/>
  <c r="GG217" i="5"/>
  <c r="GH251" i="5"/>
  <c r="GI251" i="5" s="1"/>
  <c r="GF195" i="5"/>
  <c r="GF258" i="5"/>
  <c r="GK221" i="5"/>
  <c r="GJ318" i="5"/>
  <c r="GH198" i="5"/>
  <c r="GH271" i="5"/>
  <c r="GJ253" i="5"/>
  <c r="GF245" i="5"/>
  <c r="GH218" i="5"/>
  <c r="GF250" i="5"/>
  <c r="GH217" i="5"/>
  <c r="GF325" i="5"/>
  <c r="GF324" i="5"/>
  <c r="GF243" i="5"/>
  <c r="GH216" i="5"/>
  <c r="GJ257" i="5"/>
  <c r="GK225" i="5"/>
  <c r="GJ322" i="5"/>
  <c r="GJ256" i="5"/>
  <c r="GF275" i="5"/>
  <c r="GJ249" i="5"/>
  <c r="GI228" i="5"/>
  <c r="GH325" i="5"/>
  <c r="GG220" i="5"/>
  <c r="GG317" i="5" s="1"/>
  <c r="GG219" i="5"/>
  <c r="GG316" i="5" s="1"/>
  <c r="GG250" i="5"/>
  <c r="GK250" i="5" s="1"/>
  <c r="GG325" i="5"/>
  <c r="GG275" i="5"/>
  <c r="GG222" i="5"/>
  <c r="GJ251" i="5"/>
  <c r="GH268" i="5"/>
  <c r="GI268" i="5" s="1"/>
  <c r="GZ316" i="2"/>
  <c r="GX327" i="2"/>
  <c r="GY306" i="2"/>
  <c r="GW283" i="2"/>
  <c r="GZ320" i="2"/>
  <c r="GY283" i="2"/>
  <c r="GW204" i="2"/>
  <c r="GV326" i="2"/>
  <c r="GZ326" i="2" s="1"/>
  <c r="GY232" i="2"/>
  <c r="GY313" i="2"/>
  <c r="GW316" i="2"/>
  <c r="GX316" i="2" s="1"/>
  <c r="GY317" i="2"/>
  <c r="GZ317" i="2" s="1"/>
  <c r="GW320" i="2"/>
  <c r="GX320" i="2" s="1"/>
  <c r="GY321" i="2"/>
  <c r="GZ321" i="2" s="1"/>
  <c r="GW324" i="2"/>
  <c r="GY325" i="2"/>
  <c r="GZ189" i="2"/>
  <c r="GW259" i="2"/>
  <c r="GY259" i="2"/>
  <c r="GU232" i="2"/>
  <c r="GU234" i="2" s="1"/>
  <c r="GW314" i="2"/>
  <c r="GY315" i="2"/>
  <c r="GW318" i="2"/>
  <c r="GX318" i="2" s="1"/>
  <c r="GY319" i="2"/>
  <c r="GZ319" i="2" s="1"/>
  <c r="GW322" i="2"/>
  <c r="GY323" i="2"/>
  <c r="GW326" i="2"/>
  <c r="GY327" i="2"/>
  <c r="GZ327" i="2" s="1"/>
  <c r="GX190" i="2"/>
  <c r="GV193" i="2"/>
  <c r="GY204" i="2"/>
  <c r="GV232" i="2"/>
  <c r="GV234" i="2" s="1"/>
  <c r="GV325" i="2"/>
  <c r="GW232" i="2"/>
  <c r="GW313" i="2"/>
  <c r="GY314" i="2"/>
  <c r="GW317" i="2"/>
  <c r="GX317" i="2" s="1"/>
  <c r="GY318" i="2"/>
  <c r="GW321" i="2"/>
  <c r="GX321" i="2" s="1"/>
  <c r="GY322" i="2"/>
  <c r="FK104" i="5"/>
  <c r="FJ224" i="5"/>
  <c r="ES26" i="5"/>
  <c r="ER246" i="5"/>
  <c r="ES46" i="5"/>
  <c r="ER255" i="5"/>
  <c r="ER325" i="5" s="1"/>
  <c r="ES50" i="5"/>
  <c r="ER254" i="5"/>
  <c r="ER230" i="5"/>
  <c r="EM35" i="5"/>
  <c r="EL245" i="5"/>
  <c r="EM41" i="5"/>
  <c r="EL272" i="5"/>
  <c r="EM47" i="5"/>
  <c r="EL228" i="5"/>
  <c r="EM228" i="5" s="1"/>
  <c r="EM51" i="5"/>
  <c r="EL227" i="5"/>
  <c r="EM227" i="5" s="1"/>
  <c r="EM69" i="5"/>
  <c r="EL225" i="5"/>
  <c r="EM225" i="5" s="1"/>
  <c r="EM85" i="5"/>
  <c r="EL298" i="5"/>
  <c r="EX188" i="5"/>
  <c r="FL226" i="5"/>
  <c r="FK151" i="5"/>
  <c r="FK119" i="5"/>
  <c r="FK89" i="5"/>
  <c r="FJ230" i="5"/>
  <c r="FE122" i="5"/>
  <c r="FC247" i="5"/>
  <c r="FC317" i="5" s="1"/>
  <c r="FG123" i="5"/>
  <c r="FE125" i="5"/>
  <c r="FE127" i="5"/>
  <c r="FD266" i="5"/>
  <c r="EY125" i="5"/>
  <c r="EV219" i="5"/>
  <c r="EV316" i="5" s="1"/>
  <c r="EY112" i="5"/>
  <c r="FA46" i="5"/>
  <c r="EY46" i="5"/>
  <c r="ER291" i="5"/>
  <c r="FH222" i="5"/>
  <c r="FK57" i="5"/>
  <c r="FJ221" i="5"/>
  <c r="FA139" i="5"/>
  <c r="EZ250" i="5"/>
  <c r="EY136" i="5"/>
  <c r="EW253" i="5"/>
  <c r="EY123" i="5"/>
  <c r="EX220" i="5"/>
  <c r="EY85" i="5"/>
  <c r="EX298" i="5"/>
  <c r="EX304" i="5" s="1"/>
  <c r="EX196" i="5"/>
  <c r="FA79" i="5"/>
  <c r="EZ278" i="5"/>
  <c r="FA278" i="5" s="1"/>
  <c r="EV217" i="5"/>
  <c r="EV198" i="5"/>
  <c r="EY18" i="5"/>
  <c r="EL250" i="5"/>
  <c r="FK26" i="5"/>
  <c r="FJ246" i="5"/>
  <c r="FK141" i="5"/>
  <c r="FM141" i="5"/>
  <c r="FK109" i="5"/>
  <c r="FM109" i="5"/>
  <c r="FE98" i="5"/>
  <c r="FC217" i="5"/>
  <c r="GR271" i="2"/>
  <c r="GR275" i="2"/>
  <c r="GR278" i="2"/>
  <c r="EL221" i="5"/>
  <c r="FC266" i="5"/>
  <c r="FM146" i="5"/>
  <c r="FM127" i="5"/>
  <c r="FL266" i="5"/>
  <c r="FL243" i="5"/>
  <c r="FM114" i="5"/>
  <c r="FK77" i="5"/>
  <c r="FM77" i="5"/>
  <c r="FG91" i="5"/>
  <c r="FE91" i="5"/>
  <c r="FE143" i="5"/>
  <c r="FC216" i="5"/>
  <c r="FC313" i="5" s="1"/>
  <c r="EY25" i="5"/>
  <c r="FA25" i="5"/>
  <c r="FM12" i="5"/>
  <c r="FI248" i="5"/>
  <c r="DW278" i="5"/>
  <c r="FA72" i="5"/>
  <c r="EZ230" i="5"/>
  <c r="ES30" i="5"/>
  <c r="ER226" i="5"/>
  <c r="GQ316" i="2"/>
  <c r="GR252" i="2"/>
  <c r="EZ217" i="5"/>
  <c r="FH218" i="5"/>
  <c r="FK146" i="5"/>
  <c r="FJ291" i="5"/>
  <c r="FM82" i="5"/>
  <c r="FH198" i="5"/>
  <c r="FJ216" i="5"/>
  <c r="FE145" i="5"/>
  <c r="FD246" i="5"/>
  <c r="EV188" i="5"/>
  <c r="EV244" i="5"/>
  <c r="FM117" i="5"/>
  <c r="FL216" i="5"/>
  <c r="FM84" i="5"/>
  <c r="FI253" i="5"/>
  <c r="FK253" i="5" s="1"/>
  <c r="FK50" i="5"/>
  <c r="FJ254" i="5"/>
  <c r="FK254" i="5" s="1"/>
  <c r="EY114" i="5"/>
  <c r="EX230" i="5"/>
  <c r="EX327" i="5" s="1"/>
  <c r="FA78" i="5"/>
  <c r="EW229" i="5"/>
  <c r="FA229" i="5" s="1"/>
  <c r="EY78" i="5"/>
  <c r="ES22" i="5"/>
  <c r="ER294" i="5"/>
  <c r="GR225" i="2"/>
  <c r="EL267" i="5"/>
  <c r="FK8" i="5"/>
  <c r="FK45" i="5"/>
  <c r="FK84" i="5"/>
  <c r="FK82" i="5"/>
  <c r="FM78" i="5"/>
  <c r="FL229" i="5"/>
  <c r="FM229" i="5" s="1"/>
  <c r="FM50" i="5"/>
  <c r="FG10" i="5"/>
  <c r="FF231" i="5"/>
  <c r="FG12" i="5"/>
  <c r="FF248" i="5"/>
  <c r="FF318" i="5" s="1"/>
  <c r="FG18" i="5"/>
  <c r="FF247" i="5"/>
  <c r="FF317" i="5" s="1"/>
  <c r="FG26" i="5"/>
  <c r="FF246" i="5"/>
  <c r="FG44" i="5"/>
  <c r="FF217" i="5"/>
  <c r="FG139" i="5"/>
  <c r="FF250" i="5"/>
  <c r="FG250" i="5" s="1"/>
  <c r="DF318" i="5"/>
  <c r="DF324" i="5"/>
  <c r="EH255" i="5"/>
  <c r="EH325" i="5" s="1"/>
  <c r="EX272" i="5"/>
  <c r="EY272" i="5" s="1"/>
  <c r="FF227" i="5"/>
  <c r="FL247" i="5"/>
  <c r="FJ219" i="5"/>
  <c r="FL223" i="5"/>
  <c r="FL320" i="5" s="1"/>
  <c r="FK35" i="5"/>
  <c r="FM17" i="5"/>
  <c r="FM11" i="5"/>
  <c r="FM41" i="5"/>
  <c r="FK38" i="5"/>
  <c r="FK139" i="5"/>
  <c r="FM124" i="5"/>
  <c r="FK122" i="5"/>
  <c r="FM92" i="5"/>
  <c r="FM60" i="5"/>
  <c r="FG89" i="5"/>
  <c r="FG118" i="5"/>
  <c r="FE120" i="5"/>
  <c r="FG125" i="5"/>
  <c r="FG143" i="5"/>
  <c r="FA153" i="5"/>
  <c r="FA123" i="5"/>
  <c r="EY90" i="5"/>
  <c r="FA75" i="5"/>
  <c r="FA43" i="5"/>
  <c r="FA9" i="5"/>
  <c r="FY142" i="5"/>
  <c r="FY134" i="5"/>
  <c r="FY128" i="5"/>
  <c r="FY126" i="5"/>
  <c r="FY62" i="5"/>
  <c r="GR190" i="2"/>
  <c r="GO327" i="2"/>
  <c r="GR243" i="2"/>
  <c r="DZ272" i="5"/>
  <c r="EH275" i="5"/>
  <c r="ER221" i="5"/>
  <c r="ER318" i="5" s="1"/>
  <c r="ER245" i="5"/>
  <c r="ER272" i="5"/>
  <c r="ES272" i="5" s="1"/>
  <c r="EX250" i="5"/>
  <c r="EZ257" i="5"/>
  <c r="FD247" i="5"/>
  <c r="FD317" i="5" s="1"/>
  <c r="FF253" i="5"/>
  <c r="FG253" i="5" s="1"/>
  <c r="FF228" i="5"/>
  <c r="FL217" i="5"/>
  <c r="FL314" i="5" s="1"/>
  <c r="FL225" i="5"/>
  <c r="FL322" i="5" s="1"/>
  <c r="FI302" i="5"/>
  <c r="FM31" i="5"/>
  <c r="FM24" i="5"/>
  <c r="FJ196" i="5"/>
  <c r="FK15" i="5"/>
  <c r="FL188" i="5"/>
  <c r="FK41" i="5"/>
  <c r="FM150" i="5"/>
  <c r="FM144" i="5"/>
  <c r="FM135" i="5"/>
  <c r="FM118" i="5"/>
  <c r="FM103" i="5"/>
  <c r="FK95" i="5"/>
  <c r="FM86" i="5"/>
  <c r="FM71" i="5"/>
  <c r="FK63" i="5"/>
  <c r="FM54" i="5"/>
  <c r="FG98" i="5"/>
  <c r="FA151" i="5"/>
  <c r="EY146" i="5"/>
  <c r="EY128" i="5"/>
  <c r="FA104" i="5"/>
  <c r="FW134" i="5"/>
  <c r="FW130" i="5"/>
  <c r="FW70" i="5"/>
  <c r="FW62" i="5"/>
  <c r="FW60" i="5"/>
  <c r="FW58" i="5"/>
  <c r="GO204" i="2"/>
  <c r="GP325" i="2"/>
  <c r="GR247" i="2"/>
  <c r="GR249" i="2"/>
  <c r="GR268" i="2"/>
  <c r="EJ322" i="5"/>
  <c r="EZ243" i="5"/>
  <c r="EZ313" i="5" s="1"/>
  <c r="FK31" i="5"/>
  <c r="FK152" i="5"/>
  <c r="FK150" i="5"/>
  <c r="FM132" i="5"/>
  <c r="FK130" i="5"/>
  <c r="FM100" i="5"/>
  <c r="FK98" i="5"/>
  <c r="FM68" i="5"/>
  <c r="FK66" i="5"/>
  <c r="FE90" i="5"/>
  <c r="FE150" i="5"/>
  <c r="EY151" i="5"/>
  <c r="GR200" i="2"/>
  <c r="GR202" i="2"/>
  <c r="GO316" i="2"/>
  <c r="GO318" i="2"/>
  <c r="GO322" i="2"/>
  <c r="GS325" i="2"/>
  <c r="GT249" i="2"/>
  <c r="DD325" i="5"/>
  <c r="DM324" i="5"/>
  <c r="EC245" i="5"/>
  <c r="ER220" i="5"/>
  <c r="EU255" i="5"/>
  <c r="EW220" i="5"/>
  <c r="EZ245" i="5"/>
  <c r="FA245" i="5" s="1"/>
  <c r="EZ244" i="5"/>
  <c r="EW324" i="5"/>
  <c r="EW216" i="5"/>
  <c r="EY216" i="5" s="1"/>
  <c r="FF275" i="5"/>
  <c r="FD254" i="5"/>
  <c r="FE254" i="5" s="1"/>
  <c r="FF267" i="5"/>
  <c r="FM29" i="5"/>
  <c r="FM25" i="5"/>
  <c r="FM10" i="5"/>
  <c r="FM42" i="5"/>
  <c r="FM140" i="5"/>
  <c r="FK138" i="5"/>
  <c r="FK128" i="5"/>
  <c r="FK126" i="5"/>
  <c r="FM108" i="5"/>
  <c r="FK106" i="5"/>
  <c r="FK74" i="5"/>
  <c r="FC188" i="5"/>
  <c r="FB230" i="5"/>
  <c r="FB327" i="5" s="1"/>
  <c r="FG77" i="5"/>
  <c r="FE79" i="5"/>
  <c r="FE83" i="5"/>
  <c r="FG88" i="5"/>
  <c r="FE94" i="5"/>
  <c r="FG102" i="5"/>
  <c r="FG144" i="5"/>
  <c r="EY98" i="5"/>
  <c r="FA109" i="5"/>
  <c r="GO328" i="2"/>
  <c r="DL322" i="5"/>
  <c r="DZ250" i="5"/>
  <c r="ER250" i="5"/>
  <c r="ES250" i="5" s="1"/>
  <c r="ER227" i="5"/>
  <c r="FJ250" i="5"/>
  <c r="FI324" i="5"/>
  <c r="FK34" i="5"/>
  <c r="FH253" i="5"/>
  <c r="FK12" i="5"/>
  <c r="FK10" i="5"/>
  <c r="FM45" i="5"/>
  <c r="FM151" i="5"/>
  <c r="FM134" i="5"/>
  <c r="FM128" i="5"/>
  <c r="FM119" i="5"/>
  <c r="FM102" i="5"/>
  <c r="FM87" i="5"/>
  <c r="FM70" i="5"/>
  <c r="FM55" i="5"/>
  <c r="FG79" i="5"/>
  <c r="FE130" i="5"/>
  <c r="FA150" i="5"/>
  <c r="FA136" i="5"/>
  <c r="FA114" i="5"/>
  <c r="FA112" i="5"/>
  <c r="EY107" i="5"/>
  <c r="FA8" i="5"/>
  <c r="EJ222" i="5"/>
  <c r="EJ217" i="5"/>
  <c r="EI11" i="5"/>
  <c r="EI20" i="5"/>
  <c r="EI35" i="5"/>
  <c r="ED244" i="5"/>
  <c r="FL245" i="5"/>
  <c r="FL315" i="5" s="1"/>
  <c r="FJ226" i="5"/>
  <c r="FL220" i="5"/>
  <c r="FM16" i="5"/>
  <c r="FK14" i="5"/>
  <c r="FK7" i="5"/>
  <c r="FK44" i="5"/>
  <c r="FM37" i="5"/>
  <c r="FM147" i="5"/>
  <c r="FM139" i="5"/>
  <c r="FM131" i="5"/>
  <c r="FM123" i="5"/>
  <c r="FM115" i="5"/>
  <c r="FM107" i="5"/>
  <c r="FM99" i="5"/>
  <c r="FM91" i="5"/>
  <c r="FM83" i="5"/>
  <c r="FM75" i="5"/>
  <c r="FM67" i="5"/>
  <c r="FM59" i="5"/>
  <c r="FM51" i="5"/>
  <c r="FE82" i="5"/>
  <c r="FE89" i="5"/>
  <c r="FE108" i="5"/>
  <c r="FE110" i="5"/>
  <c r="FG113" i="5"/>
  <c r="FG120" i="5"/>
  <c r="FG134" i="5"/>
  <c r="FG141" i="5"/>
  <c r="FG150" i="5"/>
  <c r="FE154" i="5"/>
  <c r="FA145" i="5"/>
  <c r="FA122" i="5"/>
  <c r="FA106" i="5"/>
  <c r="ED217" i="5"/>
  <c r="FA95" i="5"/>
  <c r="FA63" i="5"/>
  <c r="FA31" i="5"/>
  <c r="EP258" i="5"/>
  <c r="EP245" i="5"/>
  <c r="EP257" i="5"/>
  <c r="EP218" i="5"/>
  <c r="EP246" i="5"/>
  <c r="EP216" i="5"/>
  <c r="EI8" i="5"/>
  <c r="EI15" i="5"/>
  <c r="EI24" i="5"/>
  <c r="EI26" i="5"/>
  <c r="EI30" i="5"/>
  <c r="EI41" i="5"/>
  <c r="FK123" i="5"/>
  <c r="FM120" i="5"/>
  <c r="FK118" i="5"/>
  <c r="FK115" i="5"/>
  <c r="FM112" i="5"/>
  <c r="FK110" i="5"/>
  <c r="FK107" i="5"/>
  <c r="FM104" i="5"/>
  <c r="FK102" i="5"/>
  <c r="FK99" i="5"/>
  <c r="FM96" i="5"/>
  <c r="FK94" i="5"/>
  <c r="FK91" i="5"/>
  <c r="FM88" i="5"/>
  <c r="FK86" i="5"/>
  <c r="FK83" i="5"/>
  <c r="FM80" i="5"/>
  <c r="FK78" i="5"/>
  <c r="FK75" i="5"/>
  <c r="FM72" i="5"/>
  <c r="FK70" i="5"/>
  <c r="FK67" i="5"/>
  <c r="FM64" i="5"/>
  <c r="FK62" i="5"/>
  <c r="FK59" i="5"/>
  <c r="FM56" i="5"/>
  <c r="FK54" i="5"/>
  <c r="FK51" i="5"/>
  <c r="FM48" i="5"/>
  <c r="FE7" i="5"/>
  <c r="FE9" i="5"/>
  <c r="FE11" i="5"/>
  <c r="FE13" i="5"/>
  <c r="FE15" i="5"/>
  <c r="FE17" i="5"/>
  <c r="FE19" i="5"/>
  <c r="FE21" i="5"/>
  <c r="FE23" i="5"/>
  <c r="FE25" i="5"/>
  <c r="FE27" i="5"/>
  <c r="FE31" i="5"/>
  <c r="FE33" i="5"/>
  <c r="FE35" i="5"/>
  <c r="FE39" i="5"/>
  <c r="FE43" i="5"/>
  <c r="FE45" i="5"/>
  <c r="FE47" i="5"/>
  <c r="FE49" i="5"/>
  <c r="FE51" i="5"/>
  <c r="FE53" i="5"/>
  <c r="FE55" i="5"/>
  <c r="FE57" i="5"/>
  <c r="FE59" i="5"/>
  <c r="FE61" i="5"/>
  <c r="FE63" i="5"/>
  <c r="FE65" i="5"/>
  <c r="FE67" i="5"/>
  <c r="FE71" i="5"/>
  <c r="FG80" i="5"/>
  <c r="FE84" i="5"/>
  <c r="FG101" i="5"/>
  <c r="FG110" i="5"/>
  <c r="FG117" i="5"/>
  <c r="FE140" i="5"/>
  <c r="FE142" i="5"/>
  <c r="FG145" i="5"/>
  <c r="FG152" i="5"/>
  <c r="EI47" i="5"/>
  <c r="EI73" i="5"/>
  <c r="EF244" i="5"/>
  <c r="EG244" i="5" s="1"/>
  <c r="EI105" i="5"/>
  <c r="EH226" i="5"/>
  <c r="EC15" i="5"/>
  <c r="EL218" i="5"/>
  <c r="EL253" i="5"/>
  <c r="EI12" i="5"/>
  <c r="EI19" i="5"/>
  <c r="DX244" i="5"/>
  <c r="DX314" i="5" s="1"/>
  <c r="FB188" i="5"/>
  <c r="FB243" i="5"/>
  <c r="FG72" i="5"/>
  <c r="FG90" i="5"/>
  <c r="FG105" i="5"/>
  <c r="FE112" i="5"/>
  <c r="FE114" i="5"/>
  <c r="FE117" i="5"/>
  <c r="FG122" i="5"/>
  <c r="FG137" i="5"/>
  <c r="FE144" i="5"/>
  <c r="FE146" i="5"/>
  <c r="FE149" i="5"/>
  <c r="FA152" i="5"/>
  <c r="EY147" i="5"/>
  <c r="EY144" i="5"/>
  <c r="EY142" i="5"/>
  <c r="FA132" i="5"/>
  <c r="FA124" i="5"/>
  <c r="FA116" i="5"/>
  <c r="FA108" i="5"/>
  <c r="FA100" i="5"/>
  <c r="FA92" i="5"/>
  <c r="FA84" i="5"/>
  <c r="FA76" i="5"/>
  <c r="FA68" i="5"/>
  <c r="FA60" i="5"/>
  <c r="EN253" i="5"/>
  <c r="EN243" i="5"/>
  <c r="EN313" i="5" s="1"/>
  <c r="EN245" i="5"/>
  <c r="EN315" i="5" s="1"/>
  <c r="EN226" i="5"/>
  <c r="EN246" i="5"/>
  <c r="EG8" i="5"/>
  <c r="EH221" i="5"/>
  <c r="EG15" i="5"/>
  <c r="ED220" i="5"/>
  <c r="ED317" i="5" s="1"/>
  <c r="EG24" i="5"/>
  <c r="EG26" i="5"/>
  <c r="EI33" i="5"/>
  <c r="EI53" i="5"/>
  <c r="EG55" i="5"/>
  <c r="EG57" i="5"/>
  <c r="DZ244" i="5"/>
  <c r="EB226" i="5"/>
  <c r="FE104" i="5"/>
  <c r="FE106" i="5"/>
  <c r="FE109" i="5"/>
  <c r="FE136" i="5"/>
  <c r="FE138" i="5"/>
  <c r="FE141" i="5"/>
  <c r="EY6" i="5"/>
  <c r="EY152" i="5"/>
  <c r="EY150" i="5"/>
  <c r="FA143" i="5"/>
  <c r="EY132" i="5"/>
  <c r="EY124" i="5"/>
  <c r="EY116" i="5"/>
  <c r="EY108" i="5"/>
  <c r="EY100" i="5"/>
  <c r="EY95" i="5"/>
  <c r="EY92" i="5"/>
  <c r="FA89" i="5"/>
  <c r="EY87" i="5"/>
  <c r="EY84" i="5"/>
  <c r="EY79" i="5"/>
  <c r="EY76" i="5"/>
  <c r="FA73" i="5"/>
  <c r="EY71" i="5"/>
  <c r="EY68" i="5"/>
  <c r="FA65" i="5"/>
  <c r="EY63" i="5"/>
  <c r="EY60" i="5"/>
  <c r="FA57" i="5"/>
  <c r="EY55" i="5"/>
  <c r="EY52" i="5"/>
  <c r="FA49" i="5"/>
  <c r="EY44" i="5"/>
  <c r="FA41" i="5"/>
  <c r="EY36" i="5"/>
  <c r="FA33" i="5"/>
  <c r="EY7" i="5"/>
  <c r="EI17" i="5"/>
  <c r="EG19" i="5"/>
  <c r="EI28" i="5"/>
  <c r="EG30" i="5"/>
  <c r="EG32" i="5"/>
  <c r="EG39" i="5"/>
  <c r="EG41" i="5"/>
  <c r="EI85" i="5"/>
  <c r="EG87" i="5"/>
  <c r="EG89" i="5"/>
  <c r="EH216" i="5"/>
  <c r="EI216" i="5" s="1"/>
  <c r="EG119" i="5"/>
  <c r="EG121" i="5"/>
  <c r="EI149" i="5"/>
  <c r="EG151" i="5"/>
  <c r="EG153" i="5"/>
  <c r="EA6" i="5"/>
  <c r="EA21" i="5"/>
  <c r="DZ218" i="5"/>
  <c r="EA38" i="5"/>
  <c r="EA53" i="5"/>
  <c r="EA70" i="5"/>
  <c r="EA85" i="5"/>
  <c r="EA102" i="5"/>
  <c r="EA117" i="5"/>
  <c r="EA134" i="5"/>
  <c r="EA149" i="5"/>
  <c r="EI63" i="5"/>
  <c r="EI72" i="5"/>
  <c r="EI89" i="5"/>
  <c r="EI121" i="5"/>
  <c r="EC21" i="5"/>
  <c r="EC53" i="5"/>
  <c r="EC85" i="5"/>
  <c r="EC117" i="5"/>
  <c r="EC149" i="5"/>
  <c r="DK60" i="5"/>
  <c r="DC252" i="5"/>
  <c r="ET250" i="5"/>
  <c r="EU250" i="5" s="1"/>
  <c r="ET244" i="5"/>
  <c r="ET245" i="5"/>
  <c r="ET246" i="5"/>
  <c r="EG7" i="5"/>
  <c r="EG16" i="5"/>
  <c r="EI21" i="5"/>
  <c r="EG23" i="5"/>
  <c r="EG25" i="5"/>
  <c r="EF218" i="5"/>
  <c r="EG218" i="5" s="1"/>
  <c r="EF253" i="5"/>
  <c r="DR325" i="5"/>
  <c r="DR257" i="5"/>
  <c r="DR275" i="5"/>
  <c r="DR217" i="5"/>
  <c r="DO66" i="5"/>
  <c r="FA93" i="5"/>
  <c r="EY91" i="5"/>
  <c r="EY88" i="5"/>
  <c r="FA85" i="5"/>
  <c r="EY83" i="5"/>
  <c r="EY80" i="5"/>
  <c r="FA77" i="5"/>
  <c r="EY75" i="5"/>
  <c r="EY72" i="5"/>
  <c r="FA69" i="5"/>
  <c r="EY67" i="5"/>
  <c r="EY64" i="5"/>
  <c r="FA61" i="5"/>
  <c r="EY56" i="5"/>
  <c r="FA53" i="5"/>
  <c r="EY48" i="5"/>
  <c r="FA45" i="5"/>
  <c r="EY40" i="5"/>
  <c r="FA37" i="5"/>
  <c r="EY32" i="5"/>
  <c r="EI9" i="5"/>
  <c r="EG11" i="5"/>
  <c r="EG20" i="5"/>
  <c r="EI60" i="5"/>
  <c r="EG64" i="5"/>
  <c r="EI69" i="5"/>
  <c r="EG71" i="5"/>
  <c r="EG73" i="5"/>
  <c r="EI101" i="5"/>
  <c r="EG103" i="5"/>
  <c r="EG105" i="5"/>
  <c r="EI133" i="5"/>
  <c r="EG135" i="5"/>
  <c r="EG137" i="5"/>
  <c r="EA22" i="5"/>
  <c r="EA37" i="5"/>
  <c r="DX325" i="5"/>
  <c r="EA54" i="5"/>
  <c r="EA69" i="5"/>
  <c r="EA86" i="5"/>
  <c r="EA101" i="5"/>
  <c r="EA118" i="5"/>
  <c r="EA133" i="5"/>
  <c r="EA150" i="5"/>
  <c r="EI32" i="5"/>
  <c r="EG34" i="5"/>
  <c r="EI39" i="5"/>
  <c r="EI48" i="5"/>
  <c r="EG50" i="5"/>
  <c r="EI55" i="5"/>
  <c r="EI64" i="5"/>
  <c r="EG66" i="5"/>
  <c r="EI71" i="5"/>
  <c r="EI80" i="5"/>
  <c r="EG82" i="5"/>
  <c r="EI87" i="5"/>
  <c r="EI96" i="5"/>
  <c r="EG98" i="5"/>
  <c r="EI103" i="5"/>
  <c r="EI112" i="5"/>
  <c r="EG114" i="5"/>
  <c r="EI119" i="5"/>
  <c r="EI128" i="5"/>
  <c r="EG130" i="5"/>
  <c r="EI135" i="5"/>
  <c r="EI144" i="5"/>
  <c r="EG146" i="5"/>
  <c r="EI151" i="5"/>
  <c r="EH246" i="5"/>
  <c r="EA8" i="5"/>
  <c r="EC13" i="5"/>
  <c r="EA15" i="5"/>
  <c r="DX220" i="5"/>
  <c r="DX317" i="5" s="1"/>
  <c r="EA24" i="5"/>
  <c r="EC29" i="5"/>
  <c r="EA31" i="5"/>
  <c r="DX245" i="5"/>
  <c r="DX315" i="5" s="1"/>
  <c r="EA40" i="5"/>
  <c r="EC45" i="5"/>
  <c r="EA47" i="5"/>
  <c r="EA56" i="5"/>
  <c r="EC61" i="5"/>
  <c r="EA63" i="5"/>
  <c r="DZ230" i="5"/>
  <c r="EC77" i="5"/>
  <c r="EA79" i="5"/>
  <c r="EA88" i="5"/>
  <c r="EA95" i="5"/>
  <c r="EA104" i="5"/>
  <c r="EB244" i="5"/>
  <c r="EA111" i="5"/>
  <c r="DZ219" i="5"/>
  <c r="EA219" i="5" s="1"/>
  <c r="EC125" i="5"/>
  <c r="EA127" i="5"/>
  <c r="EA136" i="5"/>
  <c r="EC141" i="5"/>
  <c r="EA143" i="5"/>
  <c r="EA152" i="5"/>
  <c r="EC154" i="5"/>
  <c r="DF250" i="5"/>
  <c r="DF320" i="5" s="1"/>
  <c r="DK44" i="5"/>
  <c r="GE134" i="5"/>
  <c r="GC99" i="5"/>
  <c r="EG86" i="5"/>
  <c r="EG102" i="5"/>
  <c r="EG118" i="5"/>
  <c r="EG134" i="5"/>
  <c r="EG150" i="5"/>
  <c r="EA12" i="5"/>
  <c r="EC17" i="5"/>
  <c r="EA19" i="5"/>
  <c r="EA28" i="5"/>
  <c r="EC33" i="5"/>
  <c r="EA35" i="5"/>
  <c r="DX250" i="5"/>
  <c r="DX320" i="5" s="1"/>
  <c r="EA44" i="5"/>
  <c r="EC49" i="5"/>
  <c r="EA51" i="5"/>
  <c r="EA60" i="5"/>
  <c r="EC65" i="5"/>
  <c r="EA67" i="5"/>
  <c r="DX257" i="5"/>
  <c r="DX327" i="5" s="1"/>
  <c r="EA76" i="5"/>
  <c r="EB243" i="5"/>
  <c r="EC243" i="5" s="1"/>
  <c r="EA83" i="5"/>
  <c r="EA92" i="5"/>
  <c r="EC97" i="5"/>
  <c r="EA99" i="5"/>
  <c r="EA108" i="5"/>
  <c r="EC113" i="5"/>
  <c r="EA115" i="5"/>
  <c r="DX246" i="5"/>
  <c r="DX316" i="5" s="1"/>
  <c r="EA124" i="5"/>
  <c r="EC129" i="5"/>
  <c r="EA131" i="5"/>
  <c r="EA140" i="5"/>
  <c r="EC145" i="5"/>
  <c r="EA147" i="5"/>
  <c r="DV257" i="5"/>
  <c r="DV327" i="5" s="1"/>
  <c r="DV256" i="5"/>
  <c r="DV326" i="5" s="1"/>
  <c r="DV217" i="5"/>
  <c r="DW217" i="5" s="1"/>
  <c r="DV244" i="5"/>
  <c r="DV216" i="5"/>
  <c r="DV226" i="5"/>
  <c r="DV246" i="5"/>
  <c r="DQ89" i="5"/>
  <c r="DQ98" i="5"/>
  <c r="DF315" i="5"/>
  <c r="DK76" i="5"/>
  <c r="GC61" i="5"/>
  <c r="EH253" i="5"/>
  <c r="EG31" i="5"/>
  <c r="EF223" i="5"/>
  <c r="EG223" i="5" s="1"/>
  <c r="EG47" i="5"/>
  <c r="EG56" i="5"/>
  <c r="EI61" i="5"/>
  <c r="EG63" i="5"/>
  <c r="EG72" i="5"/>
  <c r="EI77" i="5"/>
  <c r="EG79" i="5"/>
  <c r="EG88" i="5"/>
  <c r="EI93" i="5"/>
  <c r="EG95" i="5"/>
  <c r="EG104" i="5"/>
  <c r="EI109" i="5"/>
  <c r="EG111" i="5"/>
  <c r="EF219" i="5"/>
  <c r="EH245" i="5"/>
  <c r="EG127" i="5"/>
  <c r="EG136" i="5"/>
  <c r="EG143" i="5"/>
  <c r="EG152" i="5"/>
  <c r="EG154" i="5"/>
  <c r="EC12" i="5"/>
  <c r="EA14" i="5"/>
  <c r="EC19" i="5"/>
  <c r="EC28" i="5"/>
  <c r="EA30" i="5"/>
  <c r="EC35" i="5"/>
  <c r="EC44" i="5"/>
  <c r="EA46" i="5"/>
  <c r="EC51" i="5"/>
  <c r="EC60" i="5"/>
  <c r="EA62" i="5"/>
  <c r="EC67" i="5"/>
  <c r="EC76" i="5"/>
  <c r="EA78" i="5"/>
  <c r="EC83" i="5"/>
  <c r="EC92" i="5"/>
  <c r="EA94" i="5"/>
  <c r="EC99" i="5"/>
  <c r="EC108" i="5"/>
  <c r="EA110" i="5"/>
  <c r="EC115" i="5"/>
  <c r="EC124" i="5"/>
  <c r="EA126" i="5"/>
  <c r="EC131" i="5"/>
  <c r="EC140" i="5"/>
  <c r="EA142" i="5"/>
  <c r="EC147" i="5"/>
  <c r="DF222" i="5"/>
  <c r="DK92" i="5"/>
  <c r="CZ257" i="5"/>
  <c r="CZ327" i="5" s="1"/>
  <c r="CZ222" i="5"/>
  <c r="CZ216" i="5"/>
  <c r="CZ313" i="5" s="1"/>
  <c r="GC139" i="5"/>
  <c r="DQ71" i="5"/>
  <c r="DQ134" i="5"/>
  <c r="DK108" i="5"/>
  <c r="EG35" i="5"/>
  <c r="ED250" i="5"/>
  <c r="ED320" i="5" s="1"/>
  <c r="EF217" i="5"/>
  <c r="EI49" i="5"/>
  <c r="EG51" i="5"/>
  <c r="EI65" i="5"/>
  <c r="EG67" i="5"/>
  <c r="ED257" i="5"/>
  <c r="ED327" i="5" s="1"/>
  <c r="EG76" i="5"/>
  <c r="EI81" i="5"/>
  <c r="EG83" i="5"/>
  <c r="EG92" i="5"/>
  <c r="EI97" i="5"/>
  <c r="EG99" i="5"/>
  <c r="EG108" i="5"/>
  <c r="EI113" i="5"/>
  <c r="EG115" i="5"/>
  <c r="ED246" i="5"/>
  <c r="EG124" i="5"/>
  <c r="EI129" i="5"/>
  <c r="EG131" i="5"/>
  <c r="EG140" i="5"/>
  <c r="EI145" i="5"/>
  <c r="EG147" i="5"/>
  <c r="EA18" i="5"/>
  <c r="EA34" i="5"/>
  <c r="EA50" i="5"/>
  <c r="EA66" i="5"/>
  <c r="EA82" i="5"/>
  <c r="EC87" i="5"/>
  <c r="EA98" i="5"/>
  <c r="EC103" i="5"/>
  <c r="EC112" i="5"/>
  <c r="EA114" i="5"/>
  <c r="EC119" i="5"/>
  <c r="EC128" i="5"/>
  <c r="EA130" i="5"/>
  <c r="EC135" i="5"/>
  <c r="EC144" i="5"/>
  <c r="EA146" i="5"/>
  <c r="EC151" i="5"/>
  <c r="DU6" i="5"/>
  <c r="DU8" i="5"/>
  <c r="DU10" i="5"/>
  <c r="DU12" i="5"/>
  <c r="DU14" i="5"/>
  <c r="DT231" i="5"/>
  <c r="DU18" i="5"/>
  <c r="DU20" i="5"/>
  <c r="DU22" i="5"/>
  <c r="DU24" i="5"/>
  <c r="DU26" i="5"/>
  <c r="DU28" i="5"/>
  <c r="DU42" i="5"/>
  <c r="DU44" i="5"/>
  <c r="DU46" i="5"/>
  <c r="DU48" i="5"/>
  <c r="DU50" i="5"/>
  <c r="DU52" i="5"/>
  <c r="DU54" i="5"/>
  <c r="DU56" i="5"/>
  <c r="DU58" i="5"/>
  <c r="DU60" i="5"/>
  <c r="DU62" i="5"/>
  <c r="DU64" i="5"/>
  <c r="DU66" i="5"/>
  <c r="DU252" i="5"/>
  <c r="DU70" i="5"/>
  <c r="DU72" i="5"/>
  <c r="DU74" i="5"/>
  <c r="DU76" i="5"/>
  <c r="DU78" i="5"/>
  <c r="DU80" i="5"/>
  <c r="DT257" i="5"/>
  <c r="DO50" i="5"/>
  <c r="DO82" i="5"/>
  <c r="DK124" i="5"/>
  <c r="DW20" i="5"/>
  <c r="DW22" i="5"/>
  <c r="DW24" i="5"/>
  <c r="DW26" i="5"/>
  <c r="DW28" i="5"/>
  <c r="DO21" i="5"/>
  <c r="DO25" i="5"/>
  <c r="DO31" i="5"/>
  <c r="DO35" i="5"/>
  <c r="DO37" i="5"/>
  <c r="DO64" i="5"/>
  <c r="DO80" i="5"/>
  <c r="DO96" i="5"/>
  <c r="DO108" i="5"/>
  <c r="DO120" i="5"/>
  <c r="DQ132" i="5"/>
  <c r="DQ147" i="5"/>
  <c r="DO149" i="5"/>
  <c r="DI12" i="5"/>
  <c r="DI28" i="5"/>
  <c r="DH217" i="5"/>
  <c r="DH216" i="5"/>
  <c r="DI76" i="5"/>
  <c r="DI92" i="5"/>
  <c r="DI108" i="5"/>
  <c r="DK113" i="5"/>
  <c r="DK122" i="5"/>
  <c r="DI124" i="5"/>
  <c r="DK129" i="5"/>
  <c r="DI140" i="5"/>
  <c r="DJ246" i="5"/>
  <c r="DE84" i="5"/>
  <c r="DE86" i="5"/>
  <c r="DE88" i="5"/>
  <c r="DE90" i="5"/>
  <c r="DE92" i="5"/>
  <c r="DE94" i="5"/>
  <c r="DO14" i="5"/>
  <c r="DO16" i="5"/>
  <c r="DO52" i="5"/>
  <c r="DN253" i="5"/>
  <c r="DO253" i="5" s="1"/>
  <c r="DO100" i="5"/>
  <c r="DL217" i="5"/>
  <c r="DQ112" i="5"/>
  <c r="DQ124" i="5"/>
  <c r="DQ137" i="5"/>
  <c r="DQ139" i="5"/>
  <c r="DO144" i="5"/>
  <c r="DQ151" i="5"/>
  <c r="DO153" i="5"/>
  <c r="DI16" i="5"/>
  <c r="DI32" i="5"/>
  <c r="DK37" i="5"/>
  <c r="DK53" i="5"/>
  <c r="DI64" i="5"/>
  <c r="DK78" i="5"/>
  <c r="DI80" i="5"/>
  <c r="DK85" i="5"/>
  <c r="DI96" i="5"/>
  <c r="DH257" i="5"/>
  <c r="DI128" i="5"/>
  <c r="DI144" i="5"/>
  <c r="DI150" i="5"/>
  <c r="GE154" i="5"/>
  <c r="GC14" i="5"/>
  <c r="DQ14" i="5"/>
  <c r="DO18" i="5"/>
  <c r="DO20" i="5"/>
  <c r="DQ39" i="5"/>
  <c r="DO43" i="5"/>
  <c r="DO49" i="5"/>
  <c r="DQ61" i="5"/>
  <c r="DO65" i="5"/>
  <c r="DQ77" i="5"/>
  <c r="DO81" i="5"/>
  <c r="DP250" i="5"/>
  <c r="DO97" i="5"/>
  <c r="DO124" i="5"/>
  <c r="DC61" i="5"/>
  <c r="DC63" i="5"/>
  <c r="DC65" i="5"/>
  <c r="DC67" i="5"/>
  <c r="DC69" i="5"/>
  <c r="DC71" i="5"/>
  <c r="DC73" i="5"/>
  <c r="DC75" i="5"/>
  <c r="DC77" i="5"/>
  <c r="DC79" i="5"/>
  <c r="DC81" i="5"/>
  <c r="DQ129" i="5"/>
  <c r="DL216" i="5"/>
  <c r="DD243" i="5"/>
  <c r="DD226" i="5"/>
  <c r="DD246" i="5"/>
  <c r="GE25" i="5"/>
  <c r="DU146" i="5"/>
  <c r="DU148" i="5"/>
  <c r="DU150" i="5"/>
  <c r="DU152" i="5"/>
  <c r="DU154" i="5"/>
  <c r="DO7" i="5"/>
  <c r="DO9" i="5"/>
  <c r="DQ22" i="5"/>
  <c r="DQ26" i="5"/>
  <c r="DQ32" i="5"/>
  <c r="DO38" i="5"/>
  <c r="DQ40" i="5"/>
  <c r="DQ49" i="5"/>
  <c r="DQ51" i="5"/>
  <c r="DQ60" i="5"/>
  <c r="DQ65" i="5"/>
  <c r="DQ67" i="5"/>
  <c r="DQ76" i="5"/>
  <c r="DP243" i="5"/>
  <c r="DQ83" i="5"/>
  <c r="DQ92" i="5"/>
  <c r="DQ97" i="5"/>
  <c r="DQ99" i="5"/>
  <c r="DO104" i="5"/>
  <c r="DN243" i="5"/>
  <c r="DQ128" i="5"/>
  <c r="DQ141" i="5"/>
  <c r="DQ143" i="5"/>
  <c r="DO148" i="5"/>
  <c r="DI6" i="5"/>
  <c r="DK11" i="5"/>
  <c r="DI13" i="5"/>
  <c r="DI22" i="5"/>
  <c r="DK27" i="5"/>
  <c r="DI29" i="5"/>
  <c r="DI38" i="5"/>
  <c r="DK43" i="5"/>
  <c r="DI45" i="5"/>
  <c r="DI54" i="5"/>
  <c r="DK59" i="5"/>
  <c r="DI61" i="5"/>
  <c r="DI70" i="5"/>
  <c r="DK75" i="5"/>
  <c r="DI77" i="5"/>
  <c r="DI86" i="5"/>
  <c r="DK91" i="5"/>
  <c r="DI93" i="5"/>
  <c r="DI102" i="5"/>
  <c r="DK107" i="5"/>
  <c r="DI109" i="5"/>
  <c r="DI118" i="5"/>
  <c r="DK123" i="5"/>
  <c r="DI125" i="5"/>
  <c r="DI134" i="5"/>
  <c r="DK139" i="5"/>
  <c r="DI141" i="5"/>
  <c r="GE50" i="5"/>
  <c r="DW146" i="5"/>
  <c r="DW148" i="5"/>
  <c r="DW150" i="5"/>
  <c r="DW152" i="5"/>
  <c r="DW154" i="5"/>
  <c r="DQ7" i="5"/>
  <c r="DQ9" i="5"/>
  <c r="DQ11" i="5"/>
  <c r="DO13" i="5"/>
  <c r="DO19" i="5"/>
  <c r="DL219" i="5"/>
  <c r="DQ44" i="5"/>
  <c r="DO60" i="5"/>
  <c r="DO76" i="5"/>
  <c r="DQ104" i="5"/>
  <c r="DQ109" i="5"/>
  <c r="DQ111" i="5"/>
  <c r="DO113" i="5"/>
  <c r="DQ116" i="5"/>
  <c r="DQ121" i="5"/>
  <c r="DQ123" i="5"/>
  <c r="DO128" i="5"/>
  <c r="DQ140" i="5"/>
  <c r="DK6" i="5"/>
  <c r="DK13" i="5"/>
  <c r="DK22" i="5"/>
  <c r="DJ253" i="5"/>
  <c r="DK38" i="5"/>
  <c r="DH223" i="5"/>
  <c r="DI223" i="5" s="1"/>
  <c r="DK45" i="5"/>
  <c r="DK54" i="5"/>
  <c r="DK61" i="5"/>
  <c r="DK70" i="5"/>
  <c r="DK77" i="5"/>
  <c r="DK86" i="5"/>
  <c r="DK93" i="5"/>
  <c r="DK102" i="5"/>
  <c r="DH224" i="5"/>
  <c r="DK109" i="5"/>
  <c r="DK118" i="5"/>
  <c r="DK125" i="5"/>
  <c r="DK134" i="5"/>
  <c r="DI136" i="5"/>
  <c r="DK141" i="5"/>
  <c r="DK147" i="5"/>
  <c r="DK151" i="5"/>
  <c r="DC150" i="5"/>
  <c r="GE153" i="5"/>
  <c r="GE149" i="5"/>
  <c r="GC113" i="5"/>
  <c r="GC97" i="5"/>
  <c r="DE96" i="5"/>
  <c r="DE98" i="5"/>
  <c r="DE100" i="5"/>
  <c r="DE102" i="5"/>
  <c r="DE104" i="5"/>
  <c r="DE106" i="5"/>
  <c r="DE108" i="5"/>
  <c r="DE110" i="5"/>
  <c r="DE112" i="5"/>
  <c r="DE114" i="5"/>
  <c r="DE116" i="5"/>
  <c r="DE118" i="5"/>
  <c r="DE120" i="5"/>
  <c r="DE122" i="5"/>
  <c r="DE124" i="5"/>
  <c r="DE126" i="5"/>
  <c r="DE128" i="5"/>
  <c r="DE130" i="5"/>
  <c r="DE132" i="5"/>
  <c r="DE134" i="5"/>
  <c r="DE136" i="5"/>
  <c r="DE138" i="5"/>
  <c r="DE140" i="5"/>
  <c r="DE142" i="5"/>
  <c r="DE144" i="5"/>
  <c r="DE146" i="5"/>
  <c r="DE148" i="5"/>
  <c r="DE150" i="5"/>
  <c r="DE152" i="5"/>
  <c r="DE154" i="5"/>
  <c r="GC147" i="5"/>
  <c r="GC102" i="5"/>
  <c r="GC64" i="5"/>
  <c r="GE30" i="5"/>
  <c r="DE147" i="5"/>
  <c r="DE151" i="5"/>
  <c r="GE107" i="5"/>
  <c r="GC88" i="5"/>
  <c r="GE150" i="5"/>
  <c r="GE91" i="5"/>
  <c r="GC80" i="5"/>
  <c r="GC48" i="5"/>
  <c r="GC7" i="5"/>
  <c r="GC112" i="5"/>
  <c r="GE89" i="5"/>
  <c r="GE75" i="5"/>
  <c r="GC70" i="5"/>
  <c r="GT202" i="2"/>
  <c r="GP320" i="2"/>
  <c r="GP322" i="2"/>
  <c r="GO324" i="2"/>
  <c r="GO326" i="2"/>
  <c r="GS327" i="2"/>
  <c r="GR245" i="2"/>
  <c r="GT252" i="2"/>
  <c r="GR258" i="2"/>
  <c r="GT271" i="2"/>
  <c r="GT275" i="2"/>
  <c r="GT278" i="2"/>
  <c r="GR294" i="2"/>
  <c r="GA220" i="5"/>
  <c r="GA278" i="5"/>
  <c r="GC278" i="5" s="1"/>
  <c r="GC153" i="5"/>
  <c r="GE151" i="5"/>
  <c r="GC131" i="5"/>
  <c r="GC125" i="5"/>
  <c r="GE123" i="5"/>
  <c r="GE106" i="5"/>
  <c r="GC103" i="5"/>
  <c r="GE101" i="5"/>
  <c r="GC98" i="5"/>
  <c r="GE94" i="5"/>
  <c r="GC89" i="5"/>
  <c r="GE87" i="5"/>
  <c r="GC75" i="5"/>
  <c r="GE73" i="5"/>
  <c r="GC68" i="5"/>
  <c r="GE57" i="5"/>
  <c r="GC52" i="5"/>
  <c r="GC43" i="5"/>
  <c r="GE41" i="5"/>
  <c r="GC36" i="5"/>
  <c r="GC31" i="5"/>
  <c r="GC26" i="5"/>
  <c r="GE23" i="5"/>
  <c r="GE21" i="5"/>
  <c r="GC18" i="5"/>
  <c r="GC15" i="5"/>
  <c r="GE13" i="5"/>
  <c r="GC10" i="5"/>
  <c r="GE103" i="5"/>
  <c r="GS193" i="2"/>
  <c r="GQ314" i="2"/>
  <c r="GT247" i="2"/>
  <c r="GR251" i="2"/>
  <c r="GP304" i="2"/>
  <c r="GA248" i="5"/>
  <c r="GE248" i="5" s="1"/>
  <c r="GA226" i="5"/>
  <c r="GC151" i="5"/>
  <c r="GC145" i="5"/>
  <c r="GE143" i="5"/>
  <c r="GE135" i="5"/>
  <c r="GC134" i="5"/>
  <c r="GE129" i="5"/>
  <c r="GE126" i="5"/>
  <c r="GE121" i="5"/>
  <c r="GC118" i="5"/>
  <c r="GE111" i="5"/>
  <c r="GC101" i="5"/>
  <c r="GE99" i="5"/>
  <c r="GC87" i="5"/>
  <c r="GC82" i="5"/>
  <c r="GE80" i="5"/>
  <c r="GE78" i="5"/>
  <c r="GE71" i="5"/>
  <c r="GC66" i="5"/>
  <c r="GE64" i="5"/>
  <c r="GE62" i="5"/>
  <c r="GE55" i="5"/>
  <c r="GC50" i="5"/>
  <c r="GE48" i="5"/>
  <c r="GE46" i="5"/>
  <c r="GE39" i="5"/>
  <c r="GC34" i="5"/>
  <c r="GE29" i="5"/>
  <c r="GE59" i="5"/>
  <c r="GC54" i="5"/>
  <c r="GE43" i="5"/>
  <c r="GQ324" i="2"/>
  <c r="GQ326" i="2"/>
  <c r="GP328" i="2"/>
  <c r="GB248" i="5"/>
  <c r="GD243" i="5"/>
  <c r="GC142" i="5"/>
  <c r="GC123" i="5"/>
  <c r="GE116" i="5"/>
  <c r="GC111" i="5"/>
  <c r="GC108" i="5"/>
  <c r="GC106" i="5"/>
  <c r="GC94" i="5"/>
  <c r="GE92" i="5"/>
  <c r="GE85" i="5"/>
  <c r="GC71" i="5"/>
  <c r="GE69" i="5"/>
  <c r="GC55" i="5"/>
  <c r="GE53" i="5"/>
  <c r="GC39" i="5"/>
  <c r="GE37" i="5"/>
  <c r="GE32" i="5"/>
  <c r="GC29" i="5"/>
  <c r="GE24" i="5"/>
  <c r="GE22" i="5"/>
  <c r="GC21" i="5"/>
  <c r="GE14" i="5"/>
  <c r="GC13" i="5"/>
  <c r="GE8" i="5"/>
  <c r="FZ188" i="5"/>
  <c r="GC38" i="5"/>
  <c r="GR203" i="2"/>
  <c r="GO315" i="2"/>
  <c r="GO317" i="2"/>
  <c r="GO319" i="2"/>
  <c r="GO321" i="2"/>
  <c r="GT225" i="2"/>
  <c r="GT227" i="2"/>
  <c r="GR229" i="2"/>
  <c r="GQ328" i="2"/>
  <c r="GR328" i="2" s="1"/>
  <c r="GT246" i="2"/>
  <c r="GT248" i="2"/>
  <c r="GR253" i="2"/>
  <c r="GR272" i="2"/>
  <c r="GC149" i="5"/>
  <c r="GE147" i="5"/>
  <c r="GC143" i="5"/>
  <c r="GE138" i="5"/>
  <c r="GE137" i="5"/>
  <c r="GC129" i="5"/>
  <c r="GE127" i="5"/>
  <c r="GC126" i="5"/>
  <c r="GE119" i="5"/>
  <c r="GE102" i="5"/>
  <c r="GE97" i="5"/>
  <c r="GC85" i="5"/>
  <c r="GE83" i="5"/>
  <c r="GC78" i="5"/>
  <c r="GE74" i="5"/>
  <c r="GE67" i="5"/>
  <c r="GC62" i="5"/>
  <c r="GE58" i="5"/>
  <c r="GE51" i="5"/>
  <c r="GC46" i="5"/>
  <c r="GE42" i="5"/>
  <c r="GC37" i="5"/>
  <c r="GE35" i="5"/>
  <c r="GC27" i="5"/>
  <c r="GC19" i="5"/>
  <c r="GP317" i="2"/>
  <c r="GO323" i="2"/>
  <c r="GT229" i="2"/>
  <c r="GS328" i="2"/>
  <c r="GT328" i="2" s="1"/>
  <c r="GT255" i="2"/>
  <c r="GS281" i="2"/>
  <c r="GS283" i="2" s="1"/>
  <c r="GA228" i="5"/>
  <c r="GA325" i="5" s="1"/>
  <c r="GA266" i="5"/>
  <c r="GE152" i="5"/>
  <c r="GE133" i="5"/>
  <c r="GE130" i="5"/>
  <c r="GE122" i="5"/>
  <c r="GC119" i="5"/>
  <c r="GC114" i="5"/>
  <c r="GE95" i="5"/>
  <c r="GC90" i="5"/>
  <c r="GE88" i="5"/>
  <c r="GE81" i="5"/>
  <c r="GC76" i="5"/>
  <c r="GE65" i="5"/>
  <c r="GC60" i="5"/>
  <c r="GE49" i="5"/>
  <c r="GC44" i="5"/>
  <c r="GE27" i="5"/>
  <c r="GE19" i="5"/>
  <c r="GC11" i="5"/>
  <c r="GE141" i="5"/>
  <c r="GC115" i="5"/>
  <c r="GC110" i="5"/>
  <c r="GC23" i="5"/>
  <c r="GQ315" i="2"/>
  <c r="GQ319" i="2"/>
  <c r="GT257" i="2"/>
  <c r="GA219" i="5"/>
  <c r="GA316" i="5" s="1"/>
  <c r="GD218" i="5"/>
  <c r="GC152" i="5"/>
  <c r="GC141" i="5"/>
  <c r="GE139" i="5"/>
  <c r="GC127" i="5"/>
  <c r="GE112" i="5"/>
  <c r="GE110" i="5"/>
  <c r="GC107" i="5"/>
  <c r="GE105" i="5"/>
  <c r="GC95" i="5"/>
  <c r="GE93" i="5"/>
  <c r="GC81" i="5"/>
  <c r="GE79" i="5"/>
  <c r="GC74" i="5"/>
  <c r="GE72" i="5"/>
  <c r="GC65" i="5"/>
  <c r="GE63" i="5"/>
  <c r="GC58" i="5"/>
  <c r="GE56" i="5"/>
  <c r="GC49" i="5"/>
  <c r="GE47" i="5"/>
  <c r="GC42" i="5"/>
  <c r="GE40" i="5"/>
  <c r="GC30" i="5"/>
  <c r="GC91" i="5"/>
  <c r="GS313" i="2"/>
  <c r="GS319" i="2"/>
  <c r="GQ323" i="2"/>
  <c r="GQ259" i="2"/>
  <c r="GQ261" i="2" s="1"/>
  <c r="GD217" i="5"/>
  <c r="GD252" i="5"/>
  <c r="GD322" i="5" s="1"/>
  <c r="FZ289" i="5"/>
  <c r="GC138" i="5"/>
  <c r="GC133" i="5"/>
  <c r="GE131" i="5"/>
  <c r="GC130" i="5"/>
  <c r="GE125" i="5"/>
  <c r="GC122" i="5"/>
  <c r="GC117" i="5"/>
  <c r="GE115" i="5"/>
  <c r="GE98" i="5"/>
  <c r="GC93" i="5"/>
  <c r="GC86" i="5"/>
  <c r="GC79" i="5"/>
  <c r="GE77" i="5"/>
  <c r="GC63" i="5"/>
  <c r="GE61" i="5"/>
  <c r="GC47" i="5"/>
  <c r="GE45" i="5"/>
  <c r="GC33" i="5"/>
  <c r="GE31" i="5"/>
  <c r="GE26" i="5"/>
  <c r="GC25" i="5"/>
  <c r="GE18" i="5"/>
  <c r="GC17" i="5"/>
  <c r="GE10" i="5"/>
  <c r="GC9" i="5"/>
  <c r="GE7" i="5"/>
  <c r="GC140" i="5"/>
  <c r="GE140" i="5"/>
  <c r="GC92" i="5"/>
  <c r="GE76" i="5"/>
  <c r="GE60" i="5"/>
  <c r="GE44" i="5"/>
  <c r="GC32" i="5"/>
  <c r="GC132" i="5"/>
  <c r="GE132" i="5"/>
  <c r="GC24" i="5"/>
  <c r="GC16" i="5"/>
  <c r="GE16" i="5"/>
  <c r="GC8" i="5"/>
  <c r="GC104" i="5"/>
  <c r="GE104" i="5"/>
  <c r="GC124" i="5"/>
  <c r="GE124" i="5"/>
  <c r="GC100" i="5"/>
  <c r="GC72" i="5"/>
  <c r="GC56" i="5"/>
  <c r="GC40" i="5"/>
  <c r="GE28" i="5"/>
  <c r="GE20" i="5"/>
  <c r="GC144" i="5"/>
  <c r="GE144" i="5"/>
  <c r="GC136" i="5"/>
  <c r="GE136" i="5"/>
  <c r="GE100" i="5"/>
  <c r="GE84" i="5"/>
  <c r="GE68" i="5"/>
  <c r="GE52" i="5"/>
  <c r="GE36" i="5"/>
  <c r="GE108" i="5"/>
  <c r="GE96" i="5"/>
  <c r="GC84" i="5"/>
  <c r="GC28" i="5"/>
  <c r="GC20" i="5"/>
  <c r="GC12" i="5"/>
  <c r="GE12" i="5"/>
  <c r="GC148" i="5"/>
  <c r="GE148" i="5"/>
  <c r="GC128" i="5"/>
  <c r="GE128" i="5"/>
  <c r="GC120" i="5"/>
  <c r="GE120" i="5"/>
  <c r="GC96" i="5"/>
  <c r="GE15" i="5"/>
  <c r="GE11" i="5"/>
  <c r="DD217" i="5"/>
  <c r="DB277" i="5"/>
  <c r="DB325" i="5" s="1"/>
  <c r="DE13" i="5"/>
  <c r="DE37" i="5"/>
  <c r="DC60" i="5"/>
  <c r="DC68" i="5"/>
  <c r="DE81" i="5"/>
  <c r="DE117" i="5"/>
  <c r="DC120" i="5"/>
  <c r="DE137" i="5"/>
  <c r="DE153" i="5"/>
  <c r="DH252" i="5"/>
  <c r="DH322" i="5" s="1"/>
  <c r="DJ251" i="5"/>
  <c r="DK29" i="5"/>
  <c r="DI40" i="5"/>
  <c r="DK41" i="5"/>
  <c r="DI44" i="5"/>
  <c r="DI48" i="5"/>
  <c r="DI60" i="5"/>
  <c r="DK69" i="5"/>
  <c r="DI84" i="5"/>
  <c r="DI104" i="5"/>
  <c r="DI112" i="5"/>
  <c r="DK153" i="5"/>
  <c r="DO272" i="5"/>
  <c r="DP257" i="5"/>
  <c r="DP327" i="5" s="1"/>
  <c r="DQ29" i="5"/>
  <c r="DO36" i="5"/>
  <c r="DQ37" i="5"/>
  <c r="DQ41" i="5"/>
  <c r="DO48" i="5"/>
  <c r="DO68" i="5"/>
  <c r="DO72" i="5"/>
  <c r="DQ81" i="5"/>
  <c r="DO84" i="5"/>
  <c r="DQ93" i="5"/>
  <c r="DO116" i="5"/>
  <c r="DO132" i="5"/>
  <c r="DO47" i="5"/>
  <c r="DO51" i="5"/>
  <c r="DO55" i="5"/>
  <c r="DO59" i="5"/>
  <c r="DO63" i="5"/>
  <c r="DO67" i="5"/>
  <c r="DO71" i="5"/>
  <c r="DO75" i="5"/>
  <c r="DO79" i="5"/>
  <c r="DO83" i="5"/>
  <c r="DO87" i="5"/>
  <c r="DO91" i="5"/>
  <c r="DO95" i="5"/>
  <c r="DO99" i="5"/>
  <c r="DO111" i="5"/>
  <c r="DO119" i="5"/>
  <c r="DO123" i="5"/>
  <c r="DO127" i="5"/>
  <c r="DO131" i="5"/>
  <c r="DO135" i="5"/>
  <c r="DO139" i="5"/>
  <c r="DO143" i="5"/>
  <c r="DO147" i="5"/>
  <c r="DO151" i="5"/>
  <c r="DV272" i="5"/>
  <c r="DW272" i="5" s="1"/>
  <c r="DT277" i="5"/>
  <c r="DW13" i="5"/>
  <c r="DU16" i="5"/>
  <c r="DW37" i="5"/>
  <c r="DU40" i="5"/>
  <c r="DW65" i="5"/>
  <c r="DU68" i="5"/>
  <c r="DW69" i="5"/>
  <c r="DW77" i="5"/>
  <c r="DW101" i="5"/>
  <c r="DW109" i="5"/>
  <c r="DU112" i="5"/>
  <c r="DW117" i="5"/>
  <c r="DW137" i="5"/>
  <c r="DW153" i="5"/>
  <c r="DZ248" i="5"/>
  <c r="DZ318" i="5" s="1"/>
  <c r="EB272" i="5"/>
  <c r="EB216" i="5"/>
  <c r="EA36" i="5"/>
  <c r="EA48" i="5"/>
  <c r="EA68" i="5"/>
  <c r="EC69" i="5"/>
  <c r="EA72" i="5"/>
  <c r="EC81" i="5"/>
  <c r="EA96" i="5"/>
  <c r="EC109" i="5"/>
  <c r="EA120" i="5"/>
  <c r="EC137" i="5"/>
  <c r="EC153" i="5"/>
  <c r="DY316" i="5"/>
  <c r="EH250" i="5"/>
  <c r="EH272" i="5"/>
  <c r="EI272" i="5" s="1"/>
  <c r="EG254" i="5"/>
  <c r="EG12" i="5"/>
  <c r="EI13" i="5"/>
  <c r="EI29" i="5"/>
  <c r="EG36" i="5"/>
  <c r="EI37" i="5"/>
  <c r="EG40" i="5"/>
  <c r="EG44" i="5"/>
  <c r="EG48" i="5"/>
  <c r="EG60" i="5"/>
  <c r="EG68" i="5"/>
  <c r="EG84" i="5"/>
  <c r="EG96" i="5"/>
  <c r="EI117" i="5"/>
  <c r="EG120" i="5"/>
  <c r="EI125" i="5"/>
  <c r="EI137" i="5"/>
  <c r="EI153" i="5"/>
  <c r="EI254" i="5"/>
  <c r="EE324" i="5"/>
  <c r="EL219" i="5"/>
  <c r="EN257" i="5"/>
  <c r="EM12" i="5"/>
  <c r="EO13" i="5"/>
  <c r="EO29" i="5"/>
  <c r="EM36" i="5"/>
  <c r="EO41" i="5"/>
  <c r="EM48" i="5"/>
  <c r="EM68" i="5"/>
  <c r="EO69" i="5"/>
  <c r="EO81" i="5"/>
  <c r="EM84" i="5"/>
  <c r="EO125" i="5"/>
  <c r="EO137" i="5"/>
  <c r="EO153" i="5"/>
  <c r="ET226" i="5"/>
  <c r="ET272" i="5"/>
  <c r="EU272" i="5" s="1"/>
  <c r="ES12" i="5"/>
  <c r="EU13" i="5"/>
  <c r="EU29" i="5"/>
  <c r="ES36" i="5"/>
  <c r="EU37" i="5"/>
  <c r="ES40" i="5"/>
  <c r="ES48" i="5"/>
  <c r="ES68" i="5"/>
  <c r="EU69" i="5"/>
  <c r="ES72" i="5"/>
  <c r="EU93" i="5"/>
  <c r="EU109" i="5"/>
  <c r="ES112" i="5"/>
  <c r="EU125" i="5"/>
  <c r="EU153" i="5"/>
  <c r="FA272" i="5"/>
  <c r="EY245" i="5"/>
  <c r="EW217" i="5"/>
  <c r="EW249" i="5"/>
  <c r="FA127" i="5"/>
  <c r="FA27" i="5"/>
  <c r="FA23" i="5"/>
  <c r="FA19" i="5"/>
  <c r="FA15" i="5"/>
  <c r="FA11" i="5"/>
  <c r="EW188" i="5"/>
  <c r="EY188" i="5" s="1"/>
  <c r="EW252" i="5"/>
  <c r="EW322" i="5" s="1"/>
  <c r="EW243" i="5"/>
  <c r="EW219" i="5"/>
  <c r="EY219" i="5" s="1"/>
  <c r="EW257" i="5"/>
  <c r="FA52" i="5"/>
  <c r="FA48" i="5"/>
  <c r="FA44" i="5"/>
  <c r="FA40" i="5"/>
  <c r="FA36" i="5"/>
  <c r="FA32" i="5"/>
  <c r="FA28" i="5"/>
  <c r="FA24" i="5"/>
  <c r="FA20" i="5"/>
  <c r="FA16" i="5"/>
  <c r="FA12" i="5"/>
  <c r="EW218" i="5"/>
  <c r="EW223" i="5"/>
  <c r="EW244" i="5"/>
  <c r="EY254" i="5"/>
  <c r="EW268" i="5"/>
  <c r="EW277" i="5"/>
  <c r="EV325" i="5"/>
  <c r="FA6" i="5"/>
  <c r="FG65" i="5"/>
  <c r="FF257" i="5"/>
  <c r="FF225" i="5"/>
  <c r="FF322" i="5" s="1"/>
  <c r="FG69" i="5"/>
  <c r="FG78" i="5"/>
  <c r="FF229" i="5"/>
  <c r="FG229" i="5" s="1"/>
  <c r="FF223" i="5"/>
  <c r="FG94" i="5"/>
  <c r="FF218" i="5"/>
  <c r="FG126" i="5"/>
  <c r="FB218" i="5"/>
  <c r="FG82" i="5"/>
  <c r="FF216" i="5"/>
  <c r="FD244" i="5"/>
  <c r="FE96" i="5"/>
  <c r="FF244" i="5"/>
  <c r="FG106" i="5"/>
  <c r="FE41" i="5"/>
  <c r="FD272" i="5"/>
  <c r="FE272" i="5" s="1"/>
  <c r="FD221" i="5"/>
  <c r="FE221" i="5" s="1"/>
  <c r="FD302" i="5"/>
  <c r="FE113" i="5"/>
  <c r="FF222" i="5"/>
  <c r="FG133" i="5"/>
  <c r="FE29" i="5"/>
  <c r="FD253" i="5"/>
  <c r="FE253" i="5" s="1"/>
  <c r="FD225" i="5"/>
  <c r="FE225" i="5" s="1"/>
  <c r="FE69" i="5"/>
  <c r="FD218" i="5"/>
  <c r="FE36" i="5"/>
  <c r="FD223" i="5"/>
  <c r="FE40" i="5"/>
  <c r="FE44" i="5"/>
  <c r="FD217" i="5"/>
  <c r="FE48" i="5"/>
  <c r="FD277" i="5"/>
  <c r="FD325" i="5" s="1"/>
  <c r="FE93" i="5"/>
  <c r="FD250" i="5"/>
  <c r="FD267" i="5"/>
  <c r="FE37" i="5"/>
  <c r="FF188" i="5"/>
  <c r="FG6" i="5"/>
  <c r="FF226" i="5"/>
  <c r="FG30" i="5"/>
  <c r="FF255" i="5"/>
  <c r="FG46" i="5"/>
  <c r="FF254" i="5"/>
  <c r="FG254" i="5" s="1"/>
  <c r="FG50" i="5"/>
  <c r="FF224" i="5"/>
  <c r="FG54" i="5"/>
  <c r="FD230" i="5"/>
  <c r="FE72" i="5"/>
  <c r="FD243" i="5"/>
  <c r="FE243" i="5" s="1"/>
  <c r="FE81" i="5"/>
  <c r="FD226" i="5"/>
  <c r="FE226" i="5" s="1"/>
  <c r="FE137" i="5"/>
  <c r="FB244" i="5"/>
  <c r="FB314" i="5" s="1"/>
  <c r="FF243" i="5"/>
  <c r="FG81" i="5"/>
  <c r="FD196" i="5"/>
  <c r="FD298" i="5"/>
  <c r="FE85" i="5"/>
  <c r="FF219" i="5"/>
  <c r="FG219" i="5" s="1"/>
  <c r="FG154" i="5"/>
  <c r="FF245" i="5"/>
  <c r="FG74" i="5"/>
  <c r="FD289" i="5"/>
  <c r="FE97" i="5"/>
  <c r="FD188" i="5"/>
  <c r="FH322" i="5"/>
  <c r="FM244" i="5"/>
  <c r="FI218" i="5"/>
  <c r="FM218" i="5" s="1"/>
  <c r="FI228" i="5"/>
  <c r="FI325" i="5" s="1"/>
  <c r="FI246" i="5"/>
  <c r="FI217" i="5"/>
  <c r="FI278" i="5"/>
  <c r="FI250" i="5"/>
  <c r="FH327" i="5"/>
  <c r="FI243" i="5"/>
  <c r="FI219" i="5"/>
  <c r="FK219" i="5" s="1"/>
  <c r="FI216" i="5"/>
  <c r="FI266" i="5"/>
  <c r="FJ267" i="5"/>
  <c r="FK272" i="5"/>
  <c r="FL219" i="5"/>
  <c r="FK33" i="5"/>
  <c r="FK29" i="5"/>
  <c r="FK25" i="5"/>
  <c r="FK21" i="5"/>
  <c r="FK17" i="5"/>
  <c r="FK13" i="5"/>
  <c r="FK9" i="5"/>
  <c r="FL275" i="5"/>
  <c r="FI275" i="5"/>
  <c r="FJ247" i="5"/>
  <c r="FM35" i="5"/>
  <c r="FK30" i="5"/>
  <c r="FK22" i="5"/>
  <c r="FM19" i="5"/>
  <c r="FM7" i="5"/>
  <c r="FH317" i="5"/>
  <c r="FI221" i="5"/>
  <c r="FH256" i="5"/>
  <c r="FH326" i="5" s="1"/>
  <c r="FJ294" i="5"/>
  <c r="FZ322" i="5"/>
  <c r="FI198" i="5"/>
  <c r="FI271" i="5"/>
  <c r="FI256" i="5"/>
  <c r="FJ275" i="5"/>
  <c r="FL197" i="5"/>
  <c r="FJ223" i="5"/>
  <c r="FL196" i="5"/>
  <c r="FL294" i="5"/>
  <c r="FH258" i="5"/>
  <c r="FJ198" i="5"/>
  <c r="FJ271" i="5"/>
  <c r="FM255" i="5"/>
  <c r="FM227" i="5"/>
  <c r="FL324" i="5"/>
  <c r="FJ256" i="5"/>
  <c r="FH249" i="5"/>
  <c r="FJ188" i="5"/>
  <c r="FI258" i="5"/>
  <c r="FI195" i="5"/>
  <c r="FI220" i="5"/>
  <c r="FI245" i="5"/>
  <c r="FI223" i="5"/>
  <c r="FI257" i="5"/>
  <c r="FM257" i="5" s="1"/>
  <c r="FH188" i="5"/>
  <c r="FJ258" i="5"/>
  <c r="FJ195" i="5"/>
  <c r="FH231" i="5"/>
  <c r="FH197" i="5"/>
  <c r="FH196" i="5"/>
  <c r="FH294" i="5"/>
  <c r="FH304" i="5" s="1"/>
  <c r="FL198" i="5"/>
  <c r="FL271" i="5"/>
  <c r="FM272" i="5"/>
  <c r="FH244" i="5"/>
  <c r="FH314" i="5" s="1"/>
  <c r="FJ217" i="5"/>
  <c r="FH325" i="5"/>
  <c r="FM254" i="5"/>
  <c r="FL327" i="5"/>
  <c r="FJ322" i="5"/>
  <c r="FL256" i="5"/>
  <c r="FJ249" i="5"/>
  <c r="FJ222" i="5"/>
  <c r="FK227" i="5"/>
  <c r="FL325" i="5"/>
  <c r="FK255" i="5"/>
  <c r="FI188" i="5"/>
  <c r="FM188" i="5" s="1"/>
  <c r="FI231" i="5"/>
  <c r="FI197" i="5"/>
  <c r="FI196" i="5"/>
  <c r="FK196" i="5" s="1"/>
  <c r="FI294" i="5"/>
  <c r="FL249" i="5"/>
  <c r="FH271" i="5"/>
  <c r="FL258" i="5"/>
  <c r="FL195" i="5"/>
  <c r="FJ197" i="5"/>
  <c r="FH318" i="5"/>
  <c r="FJ325" i="5"/>
  <c r="FH324" i="5"/>
  <c r="FL222" i="5"/>
  <c r="FI224" i="5"/>
  <c r="FL268" i="5"/>
  <c r="FI251" i="5"/>
  <c r="FK251" i="5" s="1"/>
  <c r="FK229" i="5"/>
  <c r="FH275" i="5"/>
  <c r="FH323" i="5" s="1"/>
  <c r="FH195" i="5"/>
  <c r="FJ231" i="5"/>
  <c r="FI222" i="5"/>
  <c r="FL251" i="5"/>
  <c r="FI249" i="5"/>
  <c r="FJ268" i="5"/>
  <c r="FK268" i="5" s="1"/>
  <c r="FG220" i="5"/>
  <c r="FE227" i="5"/>
  <c r="FD324" i="5"/>
  <c r="FE324" i="5" s="1"/>
  <c r="FG228" i="5"/>
  <c r="FC231" i="5"/>
  <c r="FG231" i="5" s="1"/>
  <c r="FC197" i="5"/>
  <c r="FF258" i="5"/>
  <c r="FF195" i="5"/>
  <c r="FD197" i="5"/>
  <c r="FB318" i="5"/>
  <c r="FE228" i="5"/>
  <c r="FB324" i="5"/>
  <c r="FF256" i="5"/>
  <c r="FD275" i="5"/>
  <c r="FC224" i="5"/>
  <c r="FF197" i="5"/>
  <c r="FC275" i="5"/>
  <c r="FB249" i="5"/>
  <c r="FD224" i="5"/>
  <c r="FF196" i="5"/>
  <c r="FF294" i="5"/>
  <c r="FG246" i="5"/>
  <c r="FG226" i="5"/>
  <c r="FE255" i="5"/>
  <c r="FG252" i="5"/>
  <c r="FC249" i="5"/>
  <c r="FD268" i="5"/>
  <c r="FE268" i="5" s="1"/>
  <c r="FC248" i="5"/>
  <c r="FC318" i="5" s="1"/>
  <c r="FC198" i="5"/>
  <c r="FC271" i="5"/>
  <c r="FC218" i="5"/>
  <c r="FC315" i="5" s="1"/>
  <c r="FC230" i="5"/>
  <c r="FD249" i="5"/>
  <c r="FB251" i="5"/>
  <c r="FF268" i="5"/>
  <c r="FB258" i="5"/>
  <c r="FG221" i="5"/>
  <c r="FD198" i="5"/>
  <c r="FD271" i="5"/>
  <c r="FG227" i="5"/>
  <c r="FG243" i="5"/>
  <c r="FB322" i="5"/>
  <c r="FB256" i="5"/>
  <c r="FB326" i="5" s="1"/>
  <c r="FG278" i="5"/>
  <c r="FC222" i="5"/>
  <c r="FB271" i="5"/>
  <c r="FC258" i="5"/>
  <c r="FC195" i="5"/>
  <c r="FC316" i="5"/>
  <c r="FC257" i="5"/>
  <c r="FC322" i="5"/>
  <c r="FC256" i="5"/>
  <c r="FC326" i="5" s="1"/>
  <c r="FF249" i="5"/>
  <c r="FD222" i="5"/>
  <c r="FD251" i="5"/>
  <c r="FC251" i="5"/>
  <c r="FC196" i="5"/>
  <c r="FC294" i="5"/>
  <c r="FC304" i="5" s="1"/>
  <c r="FC325" i="5"/>
  <c r="FD258" i="5"/>
  <c r="FD195" i="5"/>
  <c r="FB231" i="5"/>
  <c r="FB197" i="5"/>
  <c r="FE220" i="5"/>
  <c r="FB196" i="5"/>
  <c r="FB294" i="5"/>
  <c r="FB304" i="5" s="1"/>
  <c r="FF198" i="5"/>
  <c r="FF271" i="5"/>
  <c r="FF315" i="5"/>
  <c r="FB325" i="5"/>
  <c r="FB216" i="5"/>
  <c r="FD257" i="5"/>
  <c r="FF230" i="5"/>
  <c r="FD256" i="5"/>
  <c r="FB275" i="5"/>
  <c r="FF251" i="5"/>
  <c r="FB195" i="5"/>
  <c r="FD231" i="5"/>
  <c r="EY227" i="5"/>
  <c r="EX324" i="5"/>
  <c r="EZ325" i="5"/>
  <c r="EX320" i="5"/>
  <c r="EZ258" i="5"/>
  <c r="EZ195" i="5"/>
  <c r="EX197" i="5"/>
  <c r="EY226" i="5"/>
  <c r="EX325" i="5"/>
  <c r="EV324" i="5"/>
  <c r="FA225" i="5"/>
  <c r="EZ322" i="5"/>
  <c r="EX249" i="5"/>
  <c r="EW222" i="5"/>
  <c r="EZ197" i="5"/>
  <c r="EW255" i="5"/>
  <c r="EZ268" i="5"/>
  <c r="EZ249" i="5"/>
  <c r="EX222" i="5"/>
  <c r="EX251" i="5"/>
  <c r="EZ188" i="5"/>
  <c r="EZ196" i="5"/>
  <c r="EZ294" i="5"/>
  <c r="FA246" i="5"/>
  <c r="FA226" i="5"/>
  <c r="FA250" i="5"/>
  <c r="EV256" i="5"/>
  <c r="EV326" i="5" s="1"/>
  <c r="EZ251" i="5"/>
  <c r="EZ321" i="5" s="1"/>
  <c r="EW248" i="5"/>
  <c r="EY248" i="5" s="1"/>
  <c r="EW198" i="5"/>
  <c r="EW271" i="5"/>
  <c r="EW230" i="5"/>
  <c r="EW256" i="5"/>
  <c r="EV275" i="5"/>
  <c r="EV323" i="5" s="1"/>
  <c r="EZ222" i="5"/>
  <c r="EV224" i="5"/>
  <c r="EV321" i="5" s="1"/>
  <c r="EY278" i="5"/>
  <c r="EV258" i="5"/>
  <c r="FA221" i="5"/>
  <c r="EV317" i="5"/>
  <c r="EX198" i="5"/>
  <c r="EX271" i="5"/>
  <c r="FA227" i="5"/>
  <c r="EZ324" i="5"/>
  <c r="EV322" i="5"/>
  <c r="EX256" i="5"/>
  <c r="EW275" i="5"/>
  <c r="EW323" i="5" s="1"/>
  <c r="EW224" i="5"/>
  <c r="EV271" i="5"/>
  <c r="EW258" i="5"/>
  <c r="EW195" i="5"/>
  <c r="EX275" i="5"/>
  <c r="EX224" i="5"/>
  <c r="EW251" i="5"/>
  <c r="EW231" i="5"/>
  <c r="FA231" i="5" s="1"/>
  <c r="EW197" i="5"/>
  <c r="EW196" i="5"/>
  <c r="EW294" i="5"/>
  <c r="EW304" i="5" s="1"/>
  <c r="EX258" i="5"/>
  <c r="EX195" i="5"/>
  <c r="EV231" i="5"/>
  <c r="EV197" i="5"/>
  <c r="EY220" i="5"/>
  <c r="EV196" i="5"/>
  <c r="EV294" i="5"/>
  <c r="EV304" i="5" s="1"/>
  <c r="EZ198" i="5"/>
  <c r="EZ271" i="5"/>
  <c r="EY225" i="5"/>
  <c r="EX322" i="5"/>
  <c r="EZ256" i="5"/>
  <c r="EV249" i="5"/>
  <c r="EX268" i="5"/>
  <c r="EY268" i="5" s="1"/>
  <c r="EV195" i="5"/>
  <c r="EX231" i="5"/>
  <c r="EB223" i="5"/>
  <c r="GA198" i="5"/>
  <c r="DB221" i="5"/>
  <c r="DC221" i="5" s="1"/>
  <c r="FZ221" i="5"/>
  <c r="DD272" i="5"/>
  <c r="DE272" i="5" s="1"/>
  <c r="DD278" i="5"/>
  <c r="DE278" i="5" s="1"/>
  <c r="DZ227" i="5"/>
  <c r="DZ324" i="5" s="1"/>
  <c r="Y324" i="5"/>
  <c r="DA188" i="5"/>
  <c r="DB220" i="5"/>
  <c r="DD254" i="5"/>
  <c r="DE254" i="5" s="1"/>
  <c r="DH218" i="5"/>
  <c r="DJ224" i="5"/>
  <c r="DB257" i="5"/>
  <c r="DB327" i="5" s="1"/>
  <c r="GB195" i="5"/>
  <c r="FZ219" i="5"/>
  <c r="FZ316" i="5" s="1"/>
  <c r="FZ325" i="5"/>
  <c r="P324" i="5"/>
  <c r="GB220" i="5"/>
  <c r="GA253" i="5"/>
  <c r="DB223" i="5"/>
  <c r="DD230" i="5"/>
  <c r="DA243" i="5"/>
  <c r="DA313" i="5" s="1"/>
  <c r="DN250" i="5"/>
  <c r="FW148" i="5"/>
  <c r="FZ248" i="5"/>
  <c r="DD248" i="5"/>
  <c r="DD318" i="5" s="1"/>
  <c r="DD253" i="5"/>
  <c r="DE253" i="5" s="1"/>
  <c r="DD244" i="5"/>
  <c r="DJ243" i="5"/>
  <c r="DH230" i="5"/>
  <c r="DP218" i="5"/>
  <c r="DQ218" i="5" s="1"/>
  <c r="DN228" i="5"/>
  <c r="DO228" i="5" s="1"/>
  <c r="DP225" i="5"/>
  <c r="DQ225" i="5" s="1"/>
  <c r="CZ219" i="5"/>
  <c r="CZ250" i="5"/>
  <c r="CZ320" i="5" s="1"/>
  <c r="CZ217" i="5"/>
  <c r="CZ325" i="5"/>
  <c r="CZ324" i="5"/>
  <c r="DD257" i="5"/>
  <c r="CZ249" i="5"/>
  <c r="CZ251" i="5"/>
  <c r="DH294" i="5"/>
  <c r="DH304" i="5" s="1"/>
  <c r="DH196" i="5"/>
  <c r="DG246" i="5"/>
  <c r="DI246" i="5" s="1"/>
  <c r="DH272" i="5"/>
  <c r="DI272" i="5" s="1"/>
  <c r="DF216" i="5"/>
  <c r="DJ230" i="5"/>
  <c r="DH251" i="5"/>
  <c r="DP278" i="5"/>
  <c r="DQ278" i="5" s="1"/>
  <c r="DA219" i="5"/>
  <c r="DE219" i="5" s="1"/>
  <c r="DA226" i="5"/>
  <c r="DE226" i="5" s="1"/>
  <c r="DA217" i="5"/>
  <c r="DC217" i="5" s="1"/>
  <c r="DA324" i="5"/>
  <c r="DF220" i="5"/>
  <c r="DF317" i="5" s="1"/>
  <c r="DJ250" i="5"/>
  <c r="DH244" i="5"/>
  <c r="DP220" i="5"/>
  <c r="DP224" i="5"/>
  <c r="DT226" i="5"/>
  <c r="DU226" i="5" s="1"/>
  <c r="DT228" i="5"/>
  <c r="DU228" i="5" s="1"/>
  <c r="CZ198" i="5"/>
  <c r="DB226" i="5"/>
  <c r="DB245" i="5"/>
  <c r="DC245" i="5" s="1"/>
  <c r="DB250" i="5"/>
  <c r="DC250" i="5" s="1"/>
  <c r="DB217" i="5"/>
  <c r="DB243" i="5"/>
  <c r="DB251" i="5"/>
  <c r="DG257" i="5"/>
  <c r="DN188" i="5"/>
  <c r="DP219" i="5"/>
  <c r="DQ219" i="5" s="1"/>
  <c r="DB188" i="5"/>
  <c r="DD250" i="5"/>
  <c r="DE250" i="5" s="1"/>
  <c r="DD251" i="5"/>
  <c r="DD321" i="5" s="1"/>
  <c r="DB278" i="5"/>
  <c r="DC278" i="5" s="1"/>
  <c r="DH197" i="5"/>
  <c r="DH248" i="5"/>
  <c r="DI248" i="5" s="1"/>
  <c r="DJ216" i="5"/>
  <c r="DP245" i="5"/>
  <c r="DQ245" i="5" s="1"/>
  <c r="GB250" i="5"/>
  <c r="GC250" i="5" s="1"/>
  <c r="GA243" i="5"/>
  <c r="GC252" i="5"/>
  <c r="GA222" i="5"/>
  <c r="CZ247" i="5"/>
  <c r="CZ317" i="5" s="1"/>
  <c r="DD220" i="5"/>
  <c r="DD245" i="5"/>
  <c r="DE245" i="5" s="1"/>
  <c r="CZ244" i="5"/>
  <c r="DB324" i="5"/>
  <c r="CZ224" i="5"/>
  <c r="DJ231" i="5"/>
  <c r="DF219" i="5"/>
  <c r="DF316" i="5" s="1"/>
  <c r="DF217" i="5"/>
  <c r="DH254" i="5"/>
  <c r="DI254" i="5" s="1"/>
  <c r="DP248" i="5"/>
  <c r="DN294" i="5"/>
  <c r="DN304" i="5" s="1"/>
  <c r="DN196" i="5"/>
  <c r="DP217" i="5"/>
  <c r="GA247" i="5"/>
  <c r="GD219" i="5"/>
  <c r="GD253" i="5"/>
  <c r="GD245" i="5"/>
  <c r="GD250" i="5"/>
  <c r="GE250" i="5" s="1"/>
  <c r="GD244" i="5"/>
  <c r="GD224" i="5"/>
  <c r="DA247" i="5"/>
  <c r="DC247" i="5" s="1"/>
  <c r="DA246" i="5"/>
  <c r="DC246" i="5" s="1"/>
  <c r="DA223" i="5"/>
  <c r="DA320" i="5" s="1"/>
  <c r="DA244" i="5"/>
  <c r="DC244" i="5" s="1"/>
  <c r="DD256" i="5"/>
  <c r="DK248" i="5"/>
  <c r="DG219" i="5"/>
  <c r="DK219" i="5" s="1"/>
  <c r="DF253" i="5"/>
  <c r="DJ226" i="5"/>
  <c r="DG217" i="5"/>
  <c r="DJ228" i="5"/>
  <c r="DJ325" i="5" s="1"/>
  <c r="DH229" i="5"/>
  <c r="DI229" i="5" s="1"/>
  <c r="DN226" i="5"/>
  <c r="DO226" i="5" s="1"/>
  <c r="DL222" i="5"/>
  <c r="DT188" i="5"/>
  <c r="DT294" i="5"/>
  <c r="DT304" i="5" s="1"/>
  <c r="DT250" i="5"/>
  <c r="DT320" i="5" s="1"/>
  <c r="DO246" i="5"/>
  <c r="DN244" i="5"/>
  <c r="DO244" i="5" s="1"/>
  <c r="DN216" i="5"/>
  <c r="DO216" i="5" s="1"/>
  <c r="DO252" i="5"/>
  <c r="DR221" i="5"/>
  <c r="DR318" i="5" s="1"/>
  <c r="DS220" i="5"/>
  <c r="DR198" i="5"/>
  <c r="DS219" i="5"/>
  <c r="DR253" i="5"/>
  <c r="DR230" i="5"/>
  <c r="DS322" i="5"/>
  <c r="DY226" i="5"/>
  <c r="DZ243" i="5"/>
  <c r="EA243" i="5" s="1"/>
  <c r="EE219" i="5"/>
  <c r="EH218" i="5"/>
  <c r="EI218" i="5" s="1"/>
  <c r="DJ244" i="5"/>
  <c r="DG324" i="5"/>
  <c r="DJ257" i="5"/>
  <c r="DF322" i="5"/>
  <c r="DF224" i="5"/>
  <c r="DF321" i="5" s="1"/>
  <c r="DG243" i="5"/>
  <c r="DP221" i="5"/>
  <c r="DQ221" i="5" s="1"/>
  <c r="DL218" i="5"/>
  <c r="DN223" i="5"/>
  <c r="DO223" i="5" s="1"/>
  <c r="DN278" i="5"/>
  <c r="DO278" i="5" s="1"/>
  <c r="DV188" i="5"/>
  <c r="DT219" i="5"/>
  <c r="DV250" i="5"/>
  <c r="DT217" i="5"/>
  <c r="DU217" i="5" s="1"/>
  <c r="DT275" i="5"/>
  <c r="DT224" i="5"/>
  <c r="DY250" i="5"/>
  <c r="EE245" i="5"/>
  <c r="EI245" i="5" s="1"/>
  <c r="EE225" i="5"/>
  <c r="EE322" i="5" s="1"/>
  <c r="DF226" i="5"/>
  <c r="DJ275" i="5"/>
  <c r="DG250" i="5"/>
  <c r="DG320" i="5" s="1"/>
  <c r="DJ223" i="5"/>
  <c r="DK223" i="5" s="1"/>
  <c r="DH243" i="5"/>
  <c r="DP231" i="5"/>
  <c r="DM248" i="5"/>
  <c r="DM318" i="5" s="1"/>
  <c r="DP247" i="5"/>
  <c r="DQ247" i="5" s="1"/>
  <c r="DP246" i="5"/>
  <c r="DQ246" i="5" s="1"/>
  <c r="DL226" i="5"/>
  <c r="DM315" i="5"/>
  <c r="DL250" i="5"/>
  <c r="DL320" i="5" s="1"/>
  <c r="DP244" i="5"/>
  <c r="DQ244" i="5" s="1"/>
  <c r="DL324" i="5"/>
  <c r="DL243" i="5"/>
  <c r="DP216" i="5"/>
  <c r="DQ216" i="5" s="1"/>
  <c r="DV245" i="5"/>
  <c r="DV315" i="5" s="1"/>
  <c r="DU272" i="5"/>
  <c r="DT230" i="5"/>
  <c r="DU230" i="5" s="1"/>
  <c r="DR222" i="5"/>
  <c r="DY228" i="5"/>
  <c r="DY325" i="5" s="1"/>
  <c r="EB257" i="5"/>
  <c r="DN248" i="5"/>
  <c r="DN318" i="5" s="1"/>
  <c r="DL245" i="5"/>
  <c r="DM250" i="5"/>
  <c r="DQ250" i="5" s="1"/>
  <c r="DP223" i="5"/>
  <c r="DQ223" i="5" s="1"/>
  <c r="DM243" i="5"/>
  <c r="DM313" i="5" s="1"/>
  <c r="DT244" i="5"/>
  <c r="DT216" i="5"/>
  <c r="DU216" i="5" s="1"/>
  <c r="EE217" i="5"/>
  <c r="EH224" i="5"/>
  <c r="DS222" i="5"/>
  <c r="EH248" i="5"/>
  <c r="DL198" i="5"/>
  <c r="DN219" i="5"/>
  <c r="DO219" i="5" s="1"/>
  <c r="DO245" i="5"/>
  <c r="DN217" i="5"/>
  <c r="DO217" i="5" s="1"/>
  <c r="DT195" i="5"/>
  <c r="DV231" i="5"/>
  <c r="DV247" i="5"/>
  <c r="DW247" i="5" s="1"/>
  <c r="DR226" i="5"/>
  <c r="EB278" i="5"/>
  <c r="EC278" i="5" s="1"/>
  <c r="DH221" i="5"/>
  <c r="DI221" i="5" s="1"/>
  <c r="DJ247" i="5"/>
  <c r="DJ317" i="5" s="1"/>
  <c r="DH219" i="5"/>
  <c r="DG253" i="5"/>
  <c r="DK253" i="5" s="1"/>
  <c r="DJ245" i="5"/>
  <c r="DG244" i="5"/>
  <c r="DJ217" i="5"/>
  <c r="DF257" i="5"/>
  <c r="DF327" i="5" s="1"/>
  <c r="DK278" i="5"/>
  <c r="DP188" i="5"/>
  <c r="DL221" i="5"/>
  <c r="DL318" i="5" s="1"/>
  <c r="DL247" i="5"/>
  <c r="DL246" i="5"/>
  <c r="DL253" i="5"/>
  <c r="DP226" i="5"/>
  <c r="DL244" i="5"/>
  <c r="DM230" i="5"/>
  <c r="DT248" i="5"/>
  <c r="DU248" i="5" s="1"/>
  <c r="DV223" i="5"/>
  <c r="DW223" i="5" s="1"/>
  <c r="DT243" i="5"/>
  <c r="EB275" i="5"/>
  <c r="DZ229" i="5"/>
  <c r="EA229" i="5" s="1"/>
  <c r="EF278" i="5"/>
  <c r="EG278" i="5" s="1"/>
  <c r="DR224" i="5"/>
  <c r="DW268" i="5"/>
  <c r="DX188" i="5"/>
  <c r="EB248" i="5"/>
  <c r="DZ294" i="5"/>
  <c r="DZ226" i="5"/>
  <c r="EB218" i="5"/>
  <c r="EB315" i="5" s="1"/>
  <c r="EF188" i="5"/>
  <c r="EH243" i="5"/>
  <c r="DX198" i="5"/>
  <c r="DY217" i="5"/>
  <c r="DY251" i="5"/>
  <c r="DY322" i="5"/>
  <c r="EH188" i="5"/>
  <c r="ED249" i="5"/>
  <c r="ER229" i="5"/>
  <c r="EB250" i="5"/>
  <c r="DZ217" i="5"/>
  <c r="DY230" i="5"/>
  <c r="DY256" i="5"/>
  <c r="DY326" i="5" s="1"/>
  <c r="DZ196" i="5"/>
  <c r="EH217" i="5"/>
  <c r="ED222" i="5"/>
  <c r="EB188" i="5"/>
  <c r="EA272" i="5"/>
  <c r="DY244" i="5"/>
  <c r="EA244" i="5" s="1"/>
  <c r="EB217" i="5"/>
  <c r="DV224" i="5"/>
  <c r="DZ247" i="5"/>
  <c r="DZ317" i="5" s="1"/>
  <c r="DZ246" i="5"/>
  <c r="EA246" i="5" s="1"/>
  <c r="EB230" i="5"/>
  <c r="EA252" i="5"/>
  <c r="EF231" i="5"/>
  <c r="EF197" i="5"/>
  <c r="EF257" i="5"/>
  <c r="EG257" i="5" s="1"/>
  <c r="EG252" i="5"/>
  <c r="EH229" i="5"/>
  <c r="EI229" i="5" s="1"/>
  <c r="EB221" i="5"/>
  <c r="EC221" i="5" s="1"/>
  <c r="EB253" i="5"/>
  <c r="DY223" i="5"/>
  <c r="DX275" i="5"/>
  <c r="EB222" i="5"/>
  <c r="DX224" i="5"/>
  <c r="EH231" i="5"/>
  <c r="EH247" i="5"/>
  <c r="EH317" i="5" s="1"/>
  <c r="EH244" i="5"/>
  <c r="EI244" i="5" s="1"/>
  <c r="ED324" i="5"/>
  <c r="EB231" i="5"/>
  <c r="DY248" i="5"/>
  <c r="DY318" i="5" s="1"/>
  <c r="EB247" i="5"/>
  <c r="DY218" i="5"/>
  <c r="DY315" i="5" s="1"/>
  <c r="DZ257" i="5"/>
  <c r="EC252" i="5"/>
  <c r="ED188" i="5"/>
  <c r="ED245" i="5"/>
  <c r="ED315" i="5" s="1"/>
  <c r="ED325" i="5"/>
  <c r="EE243" i="5"/>
  <c r="EE313" i="5" s="1"/>
  <c r="EK223" i="5"/>
  <c r="EK320" i="5" s="1"/>
  <c r="EK217" i="5"/>
  <c r="EK324" i="5"/>
  <c r="EK251" i="5"/>
  <c r="EK322" i="5"/>
  <c r="EN222" i="5"/>
  <c r="EP325" i="5"/>
  <c r="EQ243" i="5"/>
  <c r="ET216" i="5"/>
  <c r="EP222" i="5"/>
  <c r="EP224" i="5"/>
  <c r="EN219" i="5"/>
  <c r="EN275" i="5"/>
  <c r="EL217" i="5"/>
  <c r="EL243" i="5"/>
  <c r="EJ275" i="5"/>
  <c r="ET275" i="5"/>
  <c r="ER243" i="5"/>
  <c r="ET257" i="5"/>
  <c r="EJ246" i="5"/>
  <c r="EJ316" i="5" s="1"/>
  <c r="EJ226" i="5"/>
  <c r="EJ218" i="5"/>
  <c r="EN223" i="5"/>
  <c r="EN217" i="5"/>
  <c r="EL278" i="5"/>
  <c r="EM278" i="5" s="1"/>
  <c r="EP247" i="5"/>
  <c r="EP317" i="5" s="1"/>
  <c r="ET220" i="5"/>
  <c r="EP217" i="5"/>
  <c r="EP322" i="5"/>
  <c r="EK248" i="5"/>
  <c r="EK247" i="5"/>
  <c r="EK317" i="5" s="1"/>
  <c r="EK218" i="5"/>
  <c r="EK315" i="5" s="1"/>
  <c r="EJ250" i="5"/>
  <c r="EJ244" i="5"/>
  <c r="EJ216" i="5"/>
  <c r="EQ217" i="5"/>
  <c r="ET243" i="5"/>
  <c r="EP230" i="5"/>
  <c r="ER256" i="5"/>
  <c r="EL226" i="5"/>
  <c r="EK216" i="5"/>
  <c r="EO216" i="5" s="1"/>
  <c r="EL196" i="5"/>
  <c r="EP244" i="5"/>
  <c r="ER217" i="5"/>
  <c r="ET222" i="5"/>
  <c r="EE224" i="5"/>
  <c r="EN188" i="5"/>
  <c r="EM250" i="5"/>
  <c r="EL244" i="5"/>
  <c r="EL216" i="5"/>
  <c r="EM252" i="5"/>
  <c r="EL251" i="5"/>
  <c r="EK243" i="5"/>
  <c r="EQ221" i="5"/>
  <c r="ER219" i="5"/>
  <c r="ES219" i="5" s="1"/>
  <c r="ES254" i="5"/>
  <c r="EJ221" i="5"/>
  <c r="EJ318" i="5" s="1"/>
  <c r="EJ220" i="5"/>
  <c r="EJ245" i="5"/>
  <c r="EN250" i="5"/>
  <c r="EO250" i="5" s="1"/>
  <c r="EN244" i="5"/>
  <c r="EO252" i="5"/>
  <c r="ET247" i="5"/>
  <c r="ER253" i="5"/>
  <c r="ES253" i="5" s="1"/>
  <c r="EP320" i="5"/>
  <c r="ES252" i="5"/>
  <c r="EU278" i="5"/>
  <c r="EQ275" i="5"/>
  <c r="ES227" i="5"/>
  <c r="EU228" i="5"/>
  <c r="ET325" i="5"/>
  <c r="EQ258" i="5"/>
  <c r="EQ195" i="5"/>
  <c r="EQ220" i="5"/>
  <c r="EQ245" i="5"/>
  <c r="EU245" i="5" s="1"/>
  <c r="EQ223" i="5"/>
  <c r="EQ320" i="5" s="1"/>
  <c r="EQ257" i="5"/>
  <c r="EQ322" i="5"/>
  <c r="ER275" i="5"/>
  <c r="EQ224" i="5"/>
  <c r="ET268" i="5"/>
  <c r="ER188" i="5"/>
  <c r="ET224" i="5"/>
  <c r="EP188" i="5"/>
  <c r="ER258" i="5"/>
  <c r="ER195" i="5"/>
  <c r="EP231" i="5"/>
  <c r="EP328" i="5" s="1"/>
  <c r="EP197" i="5"/>
  <c r="EP196" i="5"/>
  <c r="EP294" i="5"/>
  <c r="EP304" i="5" s="1"/>
  <c r="ET198" i="5"/>
  <c r="ET271" i="5"/>
  <c r="EU218" i="5"/>
  <c r="ET315" i="5"/>
  <c r="EU254" i="5"/>
  <c r="EU230" i="5"/>
  <c r="ES225" i="5"/>
  <c r="ER322" i="5"/>
  <c r="ET256" i="5"/>
  <c r="ET326" i="5" s="1"/>
  <c r="ER224" i="5"/>
  <c r="ER198" i="5"/>
  <c r="ER271" i="5"/>
  <c r="ET197" i="5"/>
  <c r="EQ188" i="5"/>
  <c r="EQ231" i="5"/>
  <c r="EQ197" i="5"/>
  <c r="EQ196" i="5"/>
  <c r="EQ294" i="5"/>
  <c r="EQ304" i="5" s="1"/>
  <c r="EQ244" i="5"/>
  <c r="EU244" i="5" s="1"/>
  <c r="EQ325" i="5"/>
  <c r="EQ216" i="5"/>
  <c r="EP249" i="5"/>
  <c r="ER278" i="5"/>
  <c r="ES278" i="5" s="1"/>
  <c r="ET318" i="5"/>
  <c r="ET258" i="5"/>
  <c r="ET195" i="5"/>
  <c r="ER197" i="5"/>
  <c r="EP221" i="5"/>
  <c r="ER247" i="5"/>
  <c r="ET223" i="5"/>
  <c r="ER244" i="5"/>
  <c r="ET217" i="5"/>
  <c r="ES228" i="5"/>
  <c r="EP324" i="5"/>
  <c r="EP243" i="5"/>
  <c r="ER216" i="5"/>
  <c r="EU225" i="5"/>
  <c r="ET322" i="5"/>
  <c r="EQ249" i="5"/>
  <c r="EP251" i="5"/>
  <c r="EU227" i="5"/>
  <c r="ET324" i="5"/>
  <c r="ES230" i="5"/>
  <c r="EQ324" i="5"/>
  <c r="ES229" i="5"/>
  <c r="ER249" i="5"/>
  <c r="EQ222" i="5"/>
  <c r="EQ251" i="5"/>
  <c r="ET188" i="5"/>
  <c r="ET196" i="5"/>
  <c r="ET294" i="5"/>
  <c r="EP198" i="5"/>
  <c r="EP256" i="5"/>
  <c r="EP326" i="5" s="1"/>
  <c r="ET249" i="5"/>
  <c r="ER222" i="5"/>
  <c r="ER251" i="5"/>
  <c r="EP195" i="5"/>
  <c r="ER231" i="5"/>
  <c r="EQ198" i="5"/>
  <c r="EQ271" i="5"/>
  <c r="EQ256" i="5"/>
  <c r="EU229" i="5"/>
  <c r="EP275" i="5"/>
  <c r="ET251" i="5"/>
  <c r="ER196" i="5"/>
  <c r="ER268" i="5"/>
  <c r="ES268" i="5" s="1"/>
  <c r="EO220" i="5"/>
  <c r="EN317" i="5"/>
  <c r="EO228" i="5"/>
  <c r="EN325" i="5"/>
  <c r="EK198" i="5"/>
  <c r="EK271" i="5"/>
  <c r="EM229" i="5"/>
  <c r="EO278" i="5"/>
  <c r="EK275" i="5"/>
  <c r="EK224" i="5"/>
  <c r="EN197" i="5"/>
  <c r="EK255" i="5"/>
  <c r="EK325" i="5" s="1"/>
  <c r="EJ258" i="5"/>
  <c r="EL198" i="5"/>
  <c r="EL271" i="5"/>
  <c r="EM254" i="5"/>
  <c r="EO227" i="5"/>
  <c r="EN324" i="5"/>
  <c r="EJ257" i="5"/>
  <c r="EJ327" i="5" s="1"/>
  <c r="EL230" i="5"/>
  <c r="EJ256" i="5"/>
  <c r="EJ326" i="5" s="1"/>
  <c r="EL275" i="5"/>
  <c r="EL224" i="5"/>
  <c r="EL188" i="5"/>
  <c r="EN196" i="5"/>
  <c r="EN294" i="5"/>
  <c r="EK258" i="5"/>
  <c r="EK195" i="5"/>
  <c r="EK257" i="5"/>
  <c r="EK256" i="5"/>
  <c r="EK326" i="5" s="1"/>
  <c r="EO229" i="5"/>
  <c r="EJ249" i="5"/>
  <c r="EJ224" i="5"/>
  <c r="EL258" i="5"/>
  <c r="EL195" i="5"/>
  <c r="EJ231" i="5"/>
  <c r="EJ197" i="5"/>
  <c r="EN248" i="5"/>
  <c r="EJ247" i="5"/>
  <c r="EL220" i="5"/>
  <c r="EJ196" i="5"/>
  <c r="EJ294" i="5"/>
  <c r="EJ304" i="5" s="1"/>
  <c r="EN198" i="5"/>
  <c r="EN271" i="5"/>
  <c r="EO272" i="5"/>
  <c r="EJ325" i="5"/>
  <c r="EO254" i="5"/>
  <c r="EL257" i="5"/>
  <c r="EN230" i="5"/>
  <c r="EL256" i="5"/>
  <c r="EK249" i="5"/>
  <c r="EJ251" i="5"/>
  <c r="EL268" i="5"/>
  <c r="EM268" i="5" s="1"/>
  <c r="EK188" i="5"/>
  <c r="EK231" i="5"/>
  <c r="EK197" i="5"/>
  <c r="EK196" i="5"/>
  <c r="EK294" i="5"/>
  <c r="EK304" i="5" s="1"/>
  <c r="EL249" i="5"/>
  <c r="EK222" i="5"/>
  <c r="EN268" i="5"/>
  <c r="EJ271" i="5"/>
  <c r="EN258" i="5"/>
  <c r="EN195" i="5"/>
  <c r="EL197" i="5"/>
  <c r="EL304" i="5"/>
  <c r="EJ324" i="5"/>
  <c r="EJ243" i="5"/>
  <c r="EO225" i="5"/>
  <c r="EN322" i="5"/>
  <c r="EN256" i="5"/>
  <c r="EN249" i="5"/>
  <c r="EL222" i="5"/>
  <c r="EJ195" i="5"/>
  <c r="EL231" i="5"/>
  <c r="EN251" i="5"/>
  <c r="EI228" i="5"/>
  <c r="EG227" i="5"/>
  <c r="EF324" i="5"/>
  <c r="EE188" i="5"/>
  <c r="EI188" i="5" s="1"/>
  <c r="EE231" i="5"/>
  <c r="EE197" i="5"/>
  <c r="EE196" i="5"/>
  <c r="EE294" i="5"/>
  <c r="EG294" i="5" s="1"/>
  <c r="EE325" i="5"/>
  <c r="EH258" i="5"/>
  <c r="EH195" i="5"/>
  <c r="EG247" i="5"/>
  <c r="EG226" i="5"/>
  <c r="EI223" i="5"/>
  <c r="EG228" i="5"/>
  <c r="EF325" i="5"/>
  <c r="EH257" i="5"/>
  <c r="EI257" i="5" s="1"/>
  <c r="EH322" i="5"/>
  <c r="EE249" i="5"/>
  <c r="EF251" i="5"/>
  <c r="EH197" i="5"/>
  <c r="EE221" i="5"/>
  <c r="EG229" i="5"/>
  <c r="EI278" i="5"/>
  <c r="EF249" i="5"/>
  <c r="EF318" i="5"/>
  <c r="EH196" i="5"/>
  <c r="EH294" i="5"/>
  <c r="EI226" i="5"/>
  <c r="EG255" i="5"/>
  <c r="EI252" i="5"/>
  <c r="ED256" i="5"/>
  <c r="ED326" i="5" s="1"/>
  <c r="EH249" i="5"/>
  <c r="EE222" i="5"/>
  <c r="EH251" i="5"/>
  <c r="EE248" i="5"/>
  <c r="EG248" i="5" s="1"/>
  <c r="EE198" i="5"/>
  <c r="EE271" i="5"/>
  <c r="EE230" i="5"/>
  <c r="EE327" i="5" s="1"/>
  <c r="EE256" i="5"/>
  <c r="EE326" i="5" s="1"/>
  <c r="ED275" i="5"/>
  <c r="EF222" i="5"/>
  <c r="ED224" i="5"/>
  <c r="EF198" i="5"/>
  <c r="EF271" i="5"/>
  <c r="ED314" i="5"/>
  <c r="EI227" i="5"/>
  <c r="EH324" i="5"/>
  <c r="ED322" i="5"/>
  <c r="EF256" i="5"/>
  <c r="EE275" i="5"/>
  <c r="EI275" i="5" s="1"/>
  <c r="EF268" i="5"/>
  <c r="EG268" i="5" s="1"/>
  <c r="ED195" i="5"/>
  <c r="ED271" i="5"/>
  <c r="ED304" i="5"/>
  <c r="EE258" i="5"/>
  <c r="EE195" i="5"/>
  <c r="EE220" i="5"/>
  <c r="EE317" i="5" s="1"/>
  <c r="EE320" i="5"/>
  <c r="EE314" i="5"/>
  <c r="EF275" i="5"/>
  <c r="EH222" i="5"/>
  <c r="EF224" i="5"/>
  <c r="EH268" i="5"/>
  <c r="ED196" i="5"/>
  <c r="EE251" i="5"/>
  <c r="EF258" i="5"/>
  <c r="EF195" i="5"/>
  <c r="ED231" i="5"/>
  <c r="ED197" i="5"/>
  <c r="EF317" i="5"/>
  <c r="EH198" i="5"/>
  <c r="EH271" i="5"/>
  <c r="EF322" i="5"/>
  <c r="EH256" i="5"/>
  <c r="ED251" i="5"/>
  <c r="EF196" i="5"/>
  <c r="EF304" i="5"/>
  <c r="EA227" i="5"/>
  <c r="EB325" i="5"/>
  <c r="DX258" i="5"/>
  <c r="DZ198" i="5"/>
  <c r="DZ271" i="5"/>
  <c r="EC255" i="5"/>
  <c r="EA254" i="5"/>
  <c r="EC227" i="5"/>
  <c r="EB324" i="5"/>
  <c r="DX322" i="5"/>
  <c r="DZ256" i="5"/>
  <c r="DY275" i="5"/>
  <c r="DY224" i="5"/>
  <c r="EB197" i="5"/>
  <c r="DZ223" i="5"/>
  <c r="EC229" i="5"/>
  <c r="DY258" i="5"/>
  <c r="DY195" i="5"/>
  <c r="DY220" i="5"/>
  <c r="DY317" i="5" s="1"/>
  <c r="DY257" i="5"/>
  <c r="DZ275" i="5"/>
  <c r="DZ224" i="5"/>
  <c r="DZ188" i="5"/>
  <c r="EB224" i="5"/>
  <c r="DZ258" i="5"/>
  <c r="DZ195" i="5"/>
  <c r="DX231" i="5"/>
  <c r="DX197" i="5"/>
  <c r="DX196" i="5"/>
  <c r="DX294" i="5"/>
  <c r="EB198" i="5"/>
  <c r="EB271" i="5"/>
  <c r="EC272" i="5"/>
  <c r="EC254" i="5"/>
  <c r="EA225" i="5"/>
  <c r="DZ322" i="5"/>
  <c r="EB256" i="5"/>
  <c r="DX249" i="5"/>
  <c r="DY188" i="5"/>
  <c r="DY231" i="5"/>
  <c r="DY197" i="5"/>
  <c r="DY196" i="5"/>
  <c r="DY294" i="5"/>
  <c r="DY216" i="5"/>
  <c r="DY249" i="5"/>
  <c r="DX251" i="5"/>
  <c r="DX321" i="5" s="1"/>
  <c r="DZ268" i="5"/>
  <c r="EA268" i="5" s="1"/>
  <c r="EA278" i="5"/>
  <c r="DY198" i="5"/>
  <c r="DY271" i="5"/>
  <c r="EB258" i="5"/>
  <c r="EB195" i="5"/>
  <c r="DZ197" i="5"/>
  <c r="DZ325" i="5"/>
  <c r="DX324" i="5"/>
  <c r="EC225" i="5"/>
  <c r="EB322" i="5"/>
  <c r="DZ249" i="5"/>
  <c r="DY222" i="5"/>
  <c r="EB268" i="5"/>
  <c r="DX271" i="5"/>
  <c r="DX304" i="5"/>
  <c r="DY324" i="5"/>
  <c r="EB249" i="5"/>
  <c r="DZ222" i="5"/>
  <c r="DZ251" i="5"/>
  <c r="EA221" i="5"/>
  <c r="EB196" i="5"/>
  <c r="EB294" i="5"/>
  <c r="DZ253" i="5"/>
  <c r="EA255" i="5"/>
  <c r="DX256" i="5"/>
  <c r="DX326" i="5" s="1"/>
  <c r="EB251" i="5"/>
  <c r="DX195" i="5"/>
  <c r="DZ231" i="5"/>
  <c r="DW228" i="5"/>
  <c r="DU255" i="5"/>
  <c r="DU247" i="5"/>
  <c r="DU223" i="5"/>
  <c r="DU227" i="5"/>
  <c r="DT324" i="5"/>
  <c r="DS198" i="5"/>
  <c r="DS271" i="5"/>
  <c r="DR258" i="5"/>
  <c r="DW221" i="5"/>
  <c r="DV318" i="5"/>
  <c r="DT198" i="5"/>
  <c r="DT271" i="5"/>
  <c r="DV253" i="5"/>
  <c r="DW253" i="5" s="1"/>
  <c r="DU218" i="5"/>
  <c r="DT315" i="5"/>
  <c r="DR320" i="5"/>
  <c r="DU254" i="5"/>
  <c r="DW227" i="5"/>
  <c r="DV324" i="5"/>
  <c r="DV243" i="5"/>
  <c r="DV313" i="5" s="1"/>
  <c r="DR322" i="5"/>
  <c r="DR256" i="5"/>
  <c r="DR326" i="5" s="1"/>
  <c r="DR249" i="5"/>
  <c r="DR251" i="5"/>
  <c r="DT251" i="5"/>
  <c r="DU251" i="5" s="1"/>
  <c r="DS258" i="5"/>
  <c r="DS245" i="5"/>
  <c r="DS257" i="5"/>
  <c r="DS256" i="5"/>
  <c r="DS326" i="5" s="1"/>
  <c r="DW229" i="5"/>
  <c r="DS249" i="5"/>
  <c r="DT278" i="5"/>
  <c r="DU278" i="5" s="1"/>
  <c r="DR188" i="5"/>
  <c r="DT258" i="5"/>
  <c r="DR231" i="5"/>
  <c r="DR197" i="5"/>
  <c r="DR196" i="5"/>
  <c r="DR294" i="5"/>
  <c r="DR304" i="5" s="1"/>
  <c r="DV198" i="5"/>
  <c r="DV271" i="5"/>
  <c r="DW218" i="5"/>
  <c r="DW254" i="5"/>
  <c r="DR216" i="5"/>
  <c r="DW230" i="5"/>
  <c r="DU225" i="5"/>
  <c r="DT322" i="5"/>
  <c r="DT256" i="5"/>
  <c r="DT249" i="5"/>
  <c r="DT196" i="5"/>
  <c r="DR271" i="5"/>
  <c r="DS188" i="5"/>
  <c r="DS231" i="5"/>
  <c r="DS197" i="5"/>
  <c r="DS196" i="5"/>
  <c r="DS294" i="5"/>
  <c r="DS246" i="5"/>
  <c r="DS250" i="5"/>
  <c r="DS320" i="5" s="1"/>
  <c r="DS244" i="5"/>
  <c r="DS325" i="5"/>
  <c r="DV249" i="5"/>
  <c r="DT222" i="5"/>
  <c r="DU229" i="5"/>
  <c r="DV258" i="5"/>
  <c r="DV195" i="5"/>
  <c r="DT197" i="5"/>
  <c r="DR324" i="5"/>
  <c r="DW225" i="5"/>
  <c r="DV322" i="5"/>
  <c r="DV251" i="5"/>
  <c r="DW251" i="5" s="1"/>
  <c r="DV197" i="5"/>
  <c r="DS318" i="5"/>
  <c r="DS324" i="5"/>
  <c r="DV222" i="5"/>
  <c r="DV196" i="5"/>
  <c r="DV294" i="5"/>
  <c r="DU253" i="5"/>
  <c r="DW226" i="5"/>
  <c r="DS275" i="5"/>
  <c r="DW275" i="5" s="1"/>
  <c r="DS224" i="5"/>
  <c r="DS321" i="5" s="1"/>
  <c r="DT268" i="5"/>
  <c r="DU268" i="5" s="1"/>
  <c r="DQ228" i="5"/>
  <c r="DP325" i="5"/>
  <c r="DO227" i="5"/>
  <c r="DN324" i="5"/>
  <c r="DO221" i="5"/>
  <c r="DP196" i="5"/>
  <c r="DP294" i="5"/>
  <c r="DQ226" i="5"/>
  <c r="DO255" i="5"/>
  <c r="DQ252" i="5"/>
  <c r="DL256" i="5"/>
  <c r="DL326" i="5" s="1"/>
  <c r="DP249" i="5"/>
  <c r="DM222" i="5"/>
  <c r="DL251" i="5"/>
  <c r="DP268" i="5"/>
  <c r="DP197" i="5"/>
  <c r="DM198" i="5"/>
  <c r="DM271" i="5"/>
  <c r="DM256" i="5"/>
  <c r="DL275" i="5"/>
  <c r="DN222" i="5"/>
  <c r="DL258" i="5"/>
  <c r="DN198" i="5"/>
  <c r="DN271" i="5"/>
  <c r="DN315" i="5"/>
  <c r="DQ255" i="5"/>
  <c r="DO254" i="5"/>
  <c r="DQ227" i="5"/>
  <c r="DP324" i="5"/>
  <c r="DL257" i="5"/>
  <c r="DL327" i="5" s="1"/>
  <c r="DN256" i="5"/>
  <c r="DM275" i="5"/>
  <c r="DQ275" i="5" s="1"/>
  <c r="DN251" i="5"/>
  <c r="DM258" i="5"/>
  <c r="DM195" i="5"/>
  <c r="DM220" i="5"/>
  <c r="DM317" i="5" s="1"/>
  <c r="DM316" i="5"/>
  <c r="DM257" i="5"/>
  <c r="DM322" i="5"/>
  <c r="DN275" i="5"/>
  <c r="DP222" i="5"/>
  <c r="DP251" i="5"/>
  <c r="DL188" i="5"/>
  <c r="DN258" i="5"/>
  <c r="DN195" i="5"/>
  <c r="DL231" i="5"/>
  <c r="DL197" i="5"/>
  <c r="DN317" i="5"/>
  <c r="DL196" i="5"/>
  <c r="DL294" i="5"/>
  <c r="DL304" i="5" s="1"/>
  <c r="DP198" i="5"/>
  <c r="DP271" i="5"/>
  <c r="DQ272" i="5"/>
  <c r="DL325" i="5"/>
  <c r="DQ254" i="5"/>
  <c r="DN257" i="5"/>
  <c r="DO225" i="5"/>
  <c r="DN322" i="5"/>
  <c r="DP256" i="5"/>
  <c r="DL224" i="5"/>
  <c r="DL271" i="5"/>
  <c r="DM188" i="5"/>
  <c r="DM231" i="5"/>
  <c r="DM197" i="5"/>
  <c r="DM196" i="5"/>
  <c r="DM294" i="5"/>
  <c r="DM325" i="5"/>
  <c r="DL249" i="5"/>
  <c r="DM224" i="5"/>
  <c r="DM251" i="5"/>
  <c r="DP258" i="5"/>
  <c r="DP195" i="5"/>
  <c r="DN197" i="5"/>
  <c r="DO247" i="5"/>
  <c r="DM249" i="5"/>
  <c r="DN224" i="5"/>
  <c r="DL195" i="5"/>
  <c r="DN231" i="5"/>
  <c r="DN268" i="5"/>
  <c r="DO268" i="5" s="1"/>
  <c r="DK220" i="5"/>
  <c r="DG216" i="5"/>
  <c r="DG275" i="5"/>
  <c r="DF188" i="5"/>
  <c r="DH258" i="5"/>
  <c r="DH195" i="5"/>
  <c r="DF231" i="5"/>
  <c r="DF197" i="5"/>
  <c r="DF196" i="5"/>
  <c r="DF294" i="5"/>
  <c r="DF304" i="5" s="1"/>
  <c r="DJ198" i="5"/>
  <c r="DJ271" i="5"/>
  <c r="DK272" i="5"/>
  <c r="DF325" i="5"/>
  <c r="DK254" i="5"/>
  <c r="DH275" i="5"/>
  <c r="DH323" i="5" s="1"/>
  <c r="DJ268" i="5"/>
  <c r="DJ197" i="5"/>
  <c r="DG255" i="5"/>
  <c r="DG325" i="5" s="1"/>
  <c r="DG188" i="5"/>
  <c r="DG231" i="5"/>
  <c r="DK231" i="5" s="1"/>
  <c r="DG197" i="5"/>
  <c r="DG196" i="5"/>
  <c r="DI196" i="5" s="1"/>
  <c r="DG294" i="5"/>
  <c r="DH327" i="5"/>
  <c r="DI225" i="5"/>
  <c r="DF256" i="5"/>
  <c r="DF326" i="5" s="1"/>
  <c r="DF249" i="5"/>
  <c r="DH188" i="5"/>
  <c r="DI226" i="5"/>
  <c r="DI228" i="5"/>
  <c r="DH325" i="5"/>
  <c r="DG256" i="5"/>
  <c r="DK229" i="5"/>
  <c r="DG249" i="5"/>
  <c r="DG222" i="5"/>
  <c r="DG258" i="5"/>
  <c r="DG195" i="5"/>
  <c r="DG252" i="5"/>
  <c r="DK225" i="5"/>
  <c r="DJ322" i="5"/>
  <c r="DH249" i="5"/>
  <c r="DH222" i="5"/>
  <c r="DI227" i="5"/>
  <c r="DI278" i="5"/>
  <c r="DJ258" i="5"/>
  <c r="DJ195" i="5"/>
  <c r="DJ188" i="5"/>
  <c r="DJ196" i="5"/>
  <c r="DJ294" i="5"/>
  <c r="DF198" i="5"/>
  <c r="DJ249" i="5"/>
  <c r="DF271" i="5"/>
  <c r="DG198" i="5"/>
  <c r="DG271" i="5"/>
  <c r="DJ256" i="5"/>
  <c r="DJ222" i="5"/>
  <c r="DG224" i="5"/>
  <c r="DG251" i="5"/>
  <c r="DF258" i="5"/>
  <c r="DK221" i="5"/>
  <c r="DJ318" i="5"/>
  <c r="DH198" i="5"/>
  <c r="DH271" i="5"/>
  <c r="DH315" i="5"/>
  <c r="DK227" i="5"/>
  <c r="DJ324" i="5"/>
  <c r="DF313" i="5"/>
  <c r="DF275" i="5"/>
  <c r="DF195" i="5"/>
  <c r="DH231" i="5"/>
  <c r="DH268" i="5"/>
  <c r="DI268" i="5" s="1"/>
  <c r="DC272" i="5"/>
  <c r="DD258" i="5"/>
  <c r="DD195" i="5"/>
  <c r="DB197" i="5"/>
  <c r="CZ318" i="5"/>
  <c r="DB304" i="5"/>
  <c r="DC228" i="5"/>
  <c r="DE225" i="5"/>
  <c r="DD322" i="5"/>
  <c r="DA249" i="5"/>
  <c r="DD268" i="5"/>
  <c r="DD197" i="5"/>
  <c r="DA255" i="5"/>
  <c r="DA325" i="5" s="1"/>
  <c r="DC229" i="5"/>
  <c r="DB249" i="5"/>
  <c r="DD188" i="5"/>
  <c r="DE188" i="5" s="1"/>
  <c r="DD196" i="5"/>
  <c r="DD294" i="5"/>
  <c r="DE252" i="5"/>
  <c r="CZ256" i="5"/>
  <c r="CZ326" i="5" s="1"/>
  <c r="DD249" i="5"/>
  <c r="DA222" i="5"/>
  <c r="DA248" i="5"/>
  <c r="DA198" i="5"/>
  <c r="DA271" i="5"/>
  <c r="DA315" i="5"/>
  <c r="DA230" i="5"/>
  <c r="DA256" i="5"/>
  <c r="DA326" i="5" s="1"/>
  <c r="DE229" i="5"/>
  <c r="CZ275" i="5"/>
  <c r="DB222" i="5"/>
  <c r="DC227" i="5"/>
  <c r="CZ258" i="5"/>
  <c r="DE221" i="5"/>
  <c r="DB198" i="5"/>
  <c r="DB271" i="5"/>
  <c r="DC218" i="5"/>
  <c r="DC254" i="5"/>
  <c r="DE227" i="5"/>
  <c r="CZ322" i="5"/>
  <c r="DB256" i="5"/>
  <c r="DA275" i="5"/>
  <c r="DE275" i="5" s="1"/>
  <c r="DA224" i="5"/>
  <c r="DE224" i="5" s="1"/>
  <c r="DE228" i="5"/>
  <c r="CZ271" i="5"/>
  <c r="DA258" i="5"/>
  <c r="DA195" i="5"/>
  <c r="DA257" i="5"/>
  <c r="DA322" i="5"/>
  <c r="DB275" i="5"/>
  <c r="DD222" i="5"/>
  <c r="DB224" i="5"/>
  <c r="DA251" i="5"/>
  <c r="DA231" i="5"/>
  <c r="DA197" i="5"/>
  <c r="DA196" i="5"/>
  <c r="DC196" i="5" s="1"/>
  <c r="DA294" i="5"/>
  <c r="DA304" i="5" s="1"/>
  <c r="CZ188" i="5"/>
  <c r="DB258" i="5"/>
  <c r="DB195" i="5"/>
  <c r="CZ231" i="5"/>
  <c r="CZ197" i="5"/>
  <c r="CZ196" i="5"/>
  <c r="CZ294" i="5"/>
  <c r="CZ304" i="5" s="1"/>
  <c r="DD198" i="5"/>
  <c r="DD271" i="5"/>
  <c r="DE218" i="5"/>
  <c r="DB314" i="5"/>
  <c r="DC225" i="5"/>
  <c r="DB322" i="5"/>
  <c r="CZ195" i="5"/>
  <c r="DB231" i="5"/>
  <c r="DB268" i="5"/>
  <c r="DC268" i="5" s="1"/>
  <c r="GD196" i="5"/>
  <c r="FZ217" i="5"/>
  <c r="GB243" i="5"/>
  <c r="FZ230" i="5"/>
  <c r="FZ226" i="5"/>
  <c r="GB245" i="5"/>
  <c r="FZ250" i="5"/>
  <c r="FZ320" i="5" s="1"/>
  <c r="GD223" i="5"/>
  <c r="GA230" i="5"/>
  <c r="GE278" i="5"/>
  <c r="GB251" i="5"/>
  <c r="G324" i="5"/>
  <c r="GA188" i="5"/>
  <c r="GC255" i="5"/>
  <c r="GA251" i="5"/>
  <c r="FZ257" i="5"/>
  <c r="GD188" i="5"/>
  <c r="GB221" i="5"/>
  <c r="GC221" i="5" s="1"/>
  <c r="GB247" i="5"/>
  <c r="GA244" i="5"/>
  <c r="GA257" i="5"/>
  <c r="GB244" i="5"/>
  <c r="GB216" i="5"/>
  <c r="FY146" i="5"/>
  <c r="J322" i="5"/>
  <c r="GA258" i="5"/>
  <c r="FZ220" i="5"/>
  <c r="FZ317" i="5" s="1"/>
  <c r="GB218" i="5"/>
  <c r="GC218" i="5" s="1"/>
  <c r="GE272" i="5"/>
  <c r="FZ243" i="5"/>
  <c r="GD216" i="5"/>
  <c r="FZ222" i="5"/>
  <c r="GC227" i="5"/>
  <c r="GB324" i="5"/>
  <c r="GC219" i="5"/>
  <c r="GA294" i="5"/>
  <c r="GA304" i="5" s="1"/>
  <c r="GA196" i="5"/>
  <c r="GB197" i="5"/>
  <c r="GB294" i="5"/>
  <c r="GB196" i="5"/>
  <c r="GB246" i="5"/>
  <c r="GC246" i="5" s="1"/>
  <c r="GB226" i="5"/>
  <c r="GC254" i="5"/>
  <c r="GE227" i="5"/>
  <c r="GD324" i="5"/>
  <c r="GB230" i="5"/>
  <c r="FZ256" i="5"/>
  <c r="FZ326" i="5" s="1"/>
  <c r="GC229" i="5"/>
  <c r="FZ249" i="5"/>
  <c r="GD222" i="5"/>
  <c r="FZ224" i="5"/>
  <c r="FZ198" i="5"/>
  <c r="GB223" i="5"/>
  <c r="GD228" i="5"/>
  <c r="GD275" i="5"/>
  <c r="GD294" i="5"/>
  <c r="GD251" i="5"/>
  <c r="GB188" i="5"/>
  <c r="GC6" i="5"/>
  <c r="GA318" i="5"/>
  <c r="GA322" i="5"/>
  <c r="GA256" i="5"/>
  <c r="GA326" i="5" s="1"/>
  <c r="GA249" i="5"/>
  <c r="GA224" i="5"/>
  <c r="GE268" i="5"/>
  <c r="GB302" i="5"/>
  <c r="GD258" i="5"/>
  <c r="GD195" i="5"/>
  <c r="GD197" i="5"/>
  <c r="GD231" i="5"/>
  <c r="GE247" i="5"/>
  <c r="GD246" i="5"/>
  <c r="GE246" i="5" s="1"/>
  <c r="GE255" i="5"/>
  <c r="GE254" i="5"/>
  <c r="FZ216" i="5"/>
  <c r="GB257" i="5"/>
  <c r="GD230" i="5"/>
  <c r="GC225" i="5"/>
  <c r="GB322" i="5"/>
  <c r="GB256" i="5"/>
  <c r="GB326" i="5" s="1"/>
  <c r="GE229" i="5"/>
  <c r="GB249" i="5"/>
  <c r="GB224" i="5"/>
  <c r="GB267" i="5"/>
  <c r="GB291" i="5"/>
  <c r="GE6" i="5"/>
  <c r="GA223" i="5"/>
  <c r="GA320" i="5" s="1"/>
  <c r="GA217" i="5"/>
  <c r="GA216" i="5"/>
  <c r="FZ251" i="5"/>
  <c r="GD266" i="5"/>
  <c r="GA195" i="5"/>
  <c r="GD267" i="5"/>
  <c r="FZ195" i="5"/>
  <c r="GE221" i="5"/>
  <c r="GD318" i="5"/>
  <c r="GB198" i="5"/>
  <c r="GB271" i="5"/>
  <c r="FZ245" i="5"/>
  <c r="FZ315" i="5" s="1"/>
  <c r="FZ244" i="5"/>
  <c r="GB217" i="5"/>
  <c r="FZ324" i="5"/>
  <c r="GD257" i="5"/>
  <c r="GE225" i="5"/>
  <c r="FZ275" i="5"/>
  <c r="GD249" i="5"/>
  <c r="GB231" i="5"/>
  <c r="GD256" i="5"/>
  <c r="GA231" i="5"/>
  <c r="GA197" i="5"/>
  <c r="GA245" i="5"/>
  <c r="GA315" i="5" s="1"/>
  <c r="GA324" i="5"/>
  <c r="GA275" i="5"/>
  <c r="GA271" i="5"/>
  <c r="GB258" i="5"/>
  <c r="FZ231" i="5"/>
  <c r="FZ197" i="5"/>
  <c r="FZ294" i="5"/>
  <c r="FZ196" i="5"/>
  <c r="GD198" i="5"/>
  <c r="GD271" i="5"/>
  <c r="GE218" i="5"/>
  <c r="GB325" i="5"/>
  <c r="GB275" i="5"/>
  <c r="GB222" i="5"/>
  <c r="FZ258" i="5"/>
  <c r="GB268" i="5"/>
  <c r="GC268" i="5" s="1"/>
  <c r="GT203" i="2"/>
  <c r="GS320" i="2"/>
  <c r="GT320" i="2" s="1"/>
  <c r="GT218" i="2"/>
  <c r="GT222" i="2"/>
  <c r="GS304" i="2"/>
  <c r="GT304" i="2" s="1"/>
  <c r="GT226" i="2"/>
  <c r="GT250" i="2"/>
  <c r="GT191" i="2"/>
  <c r="GS315" i="2"/>
  <c r="GS317" i="2"/>
  <c r="GT317" i="2" s="1"/>
  <c r="GT230" i="2"/>
  <c r="GS323" i="2"/>
  <c r="GT245" i="2"/>
  <c r="GT254" i="2"/>
  <c r="GT256" i="2"/>
  <c r="GP281" i="2"/>
  <c r="GP283" i="2" s="1"/>
  <c r="GR201" i="2"/>
  <c r="GP314" i="2"/>
  <c r="GR314" i="2" s="1"/>
  <c r="GR228" i="2"/>
  <c r="GR246" i="2"/>
  <c r="GR254" i="2"/>
  <c r="GP306" i="2"/>
  <c r="GR192" i="2"/>
  <c r="GT201" i="2"/>
  <c r="GP316" i="2"/>
  <c r="GR316" i="2" s="1"/>
  <c r="GP318" i="2"/>
  <c r="GO320" i="2"/>
  <c r="GT325" i="2"/>
  <c r="GT243" i="2"/>
  <c r="GR248" i="2"/>
  <c r="GT251" i="2"/>
  <c r="GR256" i="2"/>
  <c r="GQ304" i="2"/>
  <c r="GQ306" i="2" s="1"/>
  <c r="GR217" i="2"/>
  <c r="GT268" i="2"/>
  <c r="GT272" i="2"/>
  <c r="GO304" i="2"/>
  <c r="GO306" i="2" s="1"/>
  <c r="GP204" i="2"/>
  <c r="GT217" i="2"/>
  <c r="GT219" i="2"/>
  <c r="GR221" i="2"/>
  <c r="GQ320" i="2"/>
  <c r="GR320" i="2" s="1"/>
  <c r="GP324" i="2"/>
  <c r="GR324" i="2" s="1"/>
  <c r="GP326" i="2"/>
  <c r="GR255" i="2"/>
  <c r="GP313" i="2"/>
  <c r="GT313" i="2" s="1"/>
  <c r="GT221" i="2"/>
  <c r="GR250" i="2"/>
  <c r="GQ281" i="2"/>
  <c r="GQ283" i="2" s="1"/>
  <c r="GR191" i="2"/>
  <c r="GT200" i="2"/>
  <c r="GO193" i="2"/>
  <c r="GO205" i="2" s="1"/>
  <c r="GR220" i="2"/>
  <c r="GP321" i="2"/>
  <c r="GT321" i="2" s="1"/>
  <c r="GO325" i="2"/>
  <c r="GO259" i="2"/>
  <c r="GO261" i="2" s="1"/>
  <c r="GP259" i="2"/>
  <c r="GP261" i="2" s="1"/>
  <c r="GO281" i="2"/>
  <c r="GO283" i="2" s="1"/>
  <c r="GR188" i="2"/>
  <c r="GR318" i="2"/>
  <c r="GQ193" i="2"/>
  <c r="GT188" i="2"/>
  <c r="GR322" i="2"/>
  <c r="GT216" i="2"/>
  <c r="GR219" i="2"/>
  <c r="GT220" i="2"/>
  <c r="GR223" i="2"/>
  <c r="GT224" i="2"/>
  <c r="GR227" i="2"/>
  <c r="GT228" i="2"/>
  <c r="GR231" i="2"/>
  <c r="GP315" i="2"/>
  <c r="GP319" i="2"/>
  <c r="GP323" i="2"/>
  <c r="GP327" i="2"/>
  <c r="GS316" i="2"/>
  <c r="GS324" i="2"/>
  <c r="GQ204" i="2"/>
  <c r="GR218" i="2"/>
  <c r="GR222" i="2"/>
  <c r="GT223" i="2"/>
  <c r="GR226" i="2"/>
  <c r="GR230" i="2"/>
  <c r="GT231" i="2"/>
  <c r="GS259" i="2"/>
  <c r="GO232" i="2"/>
  <c r="GO234" i="2" s="1"/>
  <c r="GS204" i="2"/>
  <c r="GP232" i="2"/>
  <c r="GP234" i="2" s="1"/>
  <c r="GP189" i="2"/>
  <c r="GP193" i="2" s="1"/>
  <c r="FW6" i="5"/>
  <c r="FW149" i="5"/>
  <c r="FW145" i="5"/>
  <c r="GQ232" i="2"/>
  <c r="GQ313" i="2"/>
  <c r="GS314" i="2"/>
  <c r="GQ317" i="2"/>
  <c r="GS318" i="2"/>
  <c r="GQ321" i="2"/>
  <c r="GS322" i="2"/>
  <c r="GT322" i="2" s="1"/>
  <c r="GQ325" i="2"/>
  <c r="GR325" i="2" s="1"/>
  <c r="GS326" i="2"/>
  <c r="GS232" i="2"/>
  <c r="FW95" i="5"/>
  <c r="FW61" i="5"/>
  <c r="FY118" i="5"/>
  <c r="FY58" i="5"/>
  <c r="FW133" i="5"/>
  <c r="FW97" i="5"/>
  <c r="FW83" i="5"/>
  <c r="FW93" i="5"/>
  <c r="FW135" i="5"/>
  <c r="FW72" i="5"/>
  <c r="FY149" i="5"/>
  <c r="FW113" i="5"/>
  <c r="FW109" i="5"/>
  <c r="FW91" i="5"/>
  <c r="FY138" i="5"/>
  <c r="FY136" i="5"/>
  <c r="FW54" i="5"/>
  <c r="FY135" i="5"/>
  <c r="FY71" i="5"/>
  <c r="FY65" i="5"/>
  <c r="FY63" i="5"/>
  <c r="FW143" i="5"/>
  <c r="FW141" i="5"/>
  <c r="GL34" i="2"/>
  <c r="FY50" i="5"/>
  <c r="FY46" i="5"/>
  <c r="FY16" i="5"/>
  <c r="FY14" i="5"/>
  <c r="FY10" i="5"/>
  <c r="FY114" i="5"/>
  <c r="FW46" i="5"/>
  <c r="FW42" i="5"/>
  <c r="FW38" i="5"/>
  <c r="FV34" i="5"/>
  <c r="FW34" i="5" s="1"/>
  <c r="FW32" i="5"/>
  <c r="FW28" i="5"/>
  <c r="FW26" i="5"/>
  <c r="FW22" i="5"/>
  <c r="FW16" i="5"/>
  <c r="FW12" i="5"/>
  <c r="FW10" i="5"/>
  <c r="FW121" i="5"/>
  <c r="FW119" i="5"/>
  <c r="FW73" i="5"/>
  <c r="FW71" i="5"/>
  <c r="FY41" i="5"/>
  <c r="FY39" i="5"/>
  <c r="FY37" i="5"/>
  <c r="FY35" i="5"/>
  <c r="FY25" i="5"/>
  <c r="FY9" i="5"/>
  <c r="FW49" i="5"/>
  <c r="FW47" i="5"/>
  <c r="FW41" i="5"/>
  <c r="FW39" i="5"/>
  <c r="FW37" i="5"/>
  <c r="FW35" i="5"/>
  <c r="FW33" i="5"/>
  <c r="FW25" i="5"/>
  <c r="FW23" i="5"/>
  <c r="FW21" i="5"/>
  <c r="FW19" i="5"/>
  <c r="FW9" i="5"/>
  <c r="FW7" i="5"/>
  <c r="FW144" i="5"/>
  <c r="FW147" i="5"/>
  <c r="FW142" i="5"/>
  <c r="FW140" i="5"/>
  <c r="FW128" i="5"/>
  <c r="FY96" i="5"/>
  <c r="FY94" i="5"/>
  <c r="FY90" i="5"/>
  <c r="FY82" i="5"/>
  <c r="FY59" i="5"/>
  <c r="FY154" i="5"/>
  <c r="FW118" i="5"/>
  <c r="FW112" i="5"/>
  <c r="FW110" i="5"/>
  <c r="FW106" i="5"/>
  <c r="FW102" i="5"/>
  <c r="FW96" i="5"/>
  <c r="FW90" i="5"/>
  <c r="FW82" i="5"/>
  <c r="FW80" i="5"/>
  <c r="FY51" i="5"/>
  <c r="FW139" i="5"/>
  <c r="FW137" i="5"/>
  <c r="FY117" i="5"/>
  <c r="FY115" i="5"/>
  <c r="FY105" i="5"/>
  <c r="FY79" i="5"/>
  <c r="FW125" i="5"/>
  <c r="FW117" i="5"/>
  <c r="FW115" i="5"/>
  <c r="FW105" i="5"/>
  <c r="FW103" i="5"/>
  <c r="FW101" i="5"/>
  <c r="FW79" i="5"/>
  <c r="FY34" i="5"/>
  <c r="FY22" i="5"/>
  <c r="FY140" i="5"/>
  <c r="FY124" i="5"/>
  <c r="FY122" i="5"/>
  <c r="FW65" i="5"/>
  <c r="FW153" i="5"/>
  <c r="FW151" i="5"/>
  <c r="FY147" i="5"/>
  <c r="FY145" i="5"/>
  <c r="FY143" i="5"/>
  <c r="FY139" i="5"/>
  <c r="FY130" i="5"/>
  <c r="FW126" i="5"/>
  <c r="FW124" i="5"/>
  <c r="FW122" i="5"/>
  <c r="FY112" i="5"/>
  <c r="FY106" i="5"/>
  <c r="FY102" i="5"/>
  <c r="FW77" i="5"/>
  <c r="FW75" i="5"/>
  <c r="FW52" i="5"/>
  <c r="FW50" i="5"/>
  <c r="FY42" i="5"/>
  <c r="FY38" i="5"/>
  <c r="FY32" i="5"/>
  <c r="FY30" i="5"/>
  <c r="FY26" i="5"/>
  <c r="M322" i="5"/>
  <c r="AI322" i="5"/>
  <c r="M324" i="5"/>
  <c r="FY131" i="5"/>
  <c r="FY74" i="5"/>
  <c r="FY57" i="5"/>
  <c r="FY55" i="5"/>
  <c r="FY18" i="5"/>
  <c r="FY150" i="5"/>
  <c r="FW131" i="5"/>
  <c r="FW129" i="5"/>
  <c r="FY121" i="5"/>
  <c r="FY119" i="5"/>
  <c r="FY98" i="5"/>
  <c r="FY88" i="5"/>
  <c r="FW86" i="5"/>
  <c r="FY84" i="5"/>
  <c r="FW76" i="5"/>
  <c r="FW74" i="5"/>
  <c r="FW69" i="5"/>
  <c r="FY67" i="5"/>
  <c r="FW57" i="5"/>
  <c r="FW55" i="5"/>
  <c r="FY49" i="5"/>
  <c r="FY47" i="5"/>
  <c r="S324" i="5"/>
  <c r="FW154" i="5"/>
  <c r="FY103" i="5"/>
  <c r="FY101" i="5"/>
  <c r="FY70" i="5"/>
  <c r="FY23" i="5"/>
  <c r="FY21" i="5"/>
  <c r="FY7" i="5"/>
  <c r="FW123" i="5"/>
  <c r="FY99" i="5"/>
  <c r="FY89" i="5"/>
  <c r="FY87" i="5"/>
  <c r="FY83" i="5"/>
  <c r="FY66" i="5"/>
  <c r="FW53" i="5"/>
  <c r="V324" i="5"/>
  <c r="FW136" i="5"/>
  <c r="FW99" i="5"/>
  <c r="FW89" i="5"/>
  <c r="FW85" i="5"/>
  <c r="FW81" i="5"/>
  <c r="FY73" i="5"/>
  <c r="FW66" i="5"/>
  <c r="FY54" i="5"/>
  <c r="FW45" i="5"/>
  <c r="FW29" i="5"/>
  <c r="FW17" i="5"/>
  <c r="FW13" i="5"/>
  <c r="V322" i="5"/>
  <c r="AI324" i="5"/>
  <c r="FY153" i="5"/>
  <c r="FY110" i="5"/>
  <c r="FY137" i="5"/>
  <c r="FY133" i="5"/>
  <c r="FY78" i="5"/>
  <c r="FW78" i="5"/>
  <c r="FY108" i="5"/>
  <c r="FW94" i="5"/>
  <c r="FY92" i="5"/>
  <c r="FW87" i="5"/>
  <c r="FY85" i="5"/>
  <c r="FY76" i="5"/>
  <c r="FY68" i="5"/>
  <c r="FY60" i="5"/>
  <c r="FY52" i="5"/>
  <c r="FY44" i="5"/>
  <c r="FW30" i="5"/>
  <c r="FY28" i="5"/>
  <c r="FY19" i="5"/>
  <c r="FW14" i="5"/>
  <c r="FY12" i="5"/>
  <c r="FY152" i="5"/>
  <c r="FW138" i="5"/>
  <c r="FY129" i="5"/>
  <c r="FY113" i="5"/>
  <c r="FW108" i="5"/>
  <c r="FY97" i="5"/>
  <c r="FW92" i="5"/>
  <c r="FY77" i="5"/>
  <c r="FW68" i="5"/>
  <c r="FW44" i="5"/>
  <c r="FY33" i="5"/>
  <c r="FY17" i="5"/>
  <c r="FW152" i="5"/>
  <c r="FY141" i="5"/>
  <c r="FY127" i="5"/>
  <c r="FY120" i="5"/>
  <c r="FY111" i="5"/>
  <c r="FY104" i="5"/>
  <c r="FY95" i="5"/>
  <c r="FY86" i="5"/>
  <c r="FY75" i="5"/>
  <c r="FW63" i="5"/>
  <c r="FY40" i="5"/>
  <c r="FY31" i="5"/>
  <c r="FY24" i="5"/>
  <c r="FY15" i="5"/>
  <c r="FY8" i="5"/>
  <c r="FW150" i="5"/>
  <c r="FY148" i="5"/>
  <c r="FW127" i="5"/>
  <c r="FY125" i="5"/>
  <c r="FW120" i="5"/>
  <c r="FW111" i="5"/>
  <c r="FY109" i="5"/>
  <c r="FW104" i="5"/>
  <c r="FY93" i="5"/>
  <c r="FW88" i="5"/>
  <c r="FY80" i="5"/>
  <c r="FY69" i="5"/>
  <c r="FY61" i="5"/>
  <c r="FY53" i="5"/>
  <c r="FY45" i="5"/>
  <c r="FW40" i="5"/>
  <c r="FW31" i="5"/>
  <c r="FY29" i="5"/>
  <c r="FW24" i="5"/>
  <c r="FW15" i="5"/>
  <c r="FY13" i="5"/>
  <c r="FW8" i="5"/>
  <c r="FY132" i="5"/>
  <c r="FY123" i="5"/>
  <c r="FY116" i="5"/>
  <c r="FY107" i="5"/>
  <c r="FY100" i="5"/>
  <c r="FY91" i="5"/>
  <c r="FY81" i="5"/>
  <c r="FY64" i="5"/>
  <c r="FY56" i="5"/>
  <c r="FY48" i="5"/>
  <c r="FY43" i="5"/>
  <c r="FY36" i="5"/>
  <c r="FY27" i="5"/>
  <c r="FY20" i="5"/>
  <c r="FY11" i="5"/>
  <c r="FY151" i="5"/>
  <c r="FW146" i="5"/>
  <c r="FY144" i="5"/>
  <c r="FW132" i="5"/>
  <c r="FW116" i="5"/>
  <c r="FW107" i="5"/>
  <c r="FW100" i="5"/>
  <c r="FY72" i="5"/>
  <c r="FW64" i="5"/>
  <c r="FW56" i="5"/>
  <c r="FW48" i="5"/>
  <c r="FW43" i="5"/>
  <c r="FW36" i="5"/>
  <c r="FW27" i="5"/>
  <c r="FW20" i="5"/>
  <c r="FW11" i="5"/>
  <c r="FW114" i="5"/>
  <c r="FW98" i="5"/>
  <c r="FW84" i="5"/>
  <c r="FW67" i="5"/>
  <c r="FW59" i="5"/>
  <c r="FW51" i="5"/>
  <c r="FW18" i="5"/>
  <c r="AB322" i="5"/>
  <c r="AK322" i="5"/>
  <c r="AU322" i="5"/>
  <c r="D324" i="5"/>
  <c r="AW322" i="5"/>
  <c r="AK324" i="5"/>
  <c r="AB324" i="5"/>
  <c r="BC322" i="5"/>
  <c r="AE324" i="5"/>
  <c r="D322" i="5"/>
  <c r="Y322" i="5"/>
  <c r="J324" i="5"/>
  <c r="P322" i="5"/>
  <c r="FY6" i="5"/>
  <c r="GK322" i="5" l="1"/>
  <c r="DH317" i="5"/>
  <c r="EZ317" i="5"/>
  <c r="ES226" i="5"/>
  <c r="EV320" i="5"/>
  <c r="EU246" i="5"/>
  <c r="EG250" i="5"/>
  <c r="EZ323" i="5"/>
  <c r="ES218" i="5"/>
  <c r="DJ321" i="5"/>
  <c r="GA323" i="5"/>
  <c r="DR321" i="5"/>
  <c r="FA216" i="5"/>
  <c r="FG257" i="5"/>
  <c r="DD313" i="5"/>
  <c r="DE230" i="5"/>
  <c r="DK324" i="5"/>
  <c r="EO322" i="5"/>
  <c r="EO248" i="5"/>
  <c r="DH313" i="5"/>
  <c r="FA220" i="5"/>
  <c r="DP320" i="5"/>
  <c r="EO257" i="5"/>
  <c r="EL313" i="5"/>
  <c r="FM216" i="5"/>
  <c r="FE246" i="5"/>
  <c r="EE316" i="5"/>
  <c r="EI246" i="5"/>
  <c r="ER315" i="5"/>
  <c r="FJ318" i="5"/>
  <c r="GH327" i="5"/>
  <c r="FG225" i="5"/>
  <c r="FB316" i="5"/>
  <c r="DN313" i="5"/>
  <c r="DO313" i="5" s="1"/>
  <c r="DF314" i="5"/>
  <c r="GC253" i="5"/>
  <c r="EW327" i="5"/>
  <c r="FE216" i="5"/>
  <c r="EG253" i="5"/>
  <c r="GK251" i="5"/>
  <c r="DI256" i="5"/>
  <c r="EC253" i="5"/>
  <c r="GC220" i="5"/>
  <c r="FA218" i="5"/>
  <c r="EI250" i="5"/>
  <c r="FA253" i="5"/>
  <c r="GD313" i="5"/>
  <c r="CZ323" i="5"/>
  <c r="DI216" i="5"/>
  <c r="GA317" i="5"/>
  <c r="FM252" i="5"/>
  <c r="DI252" i="5"/>
  <c r="EA253" i="5"/>
  <c r="EQ316" i="5"/>
  <c r="DU195" i="5"/>
  <c r="EG217" i="5"/>
  <c r="DW219" i="5"/>
  <c r="DK226" i="5"/>
  <c r="DQ217" i="5"/>
  <c r="GE243" i="5"/>
  <c r="EI253" i="5"/>
  <c r="DW216" i="5"/>
  <c r="EG246" i="5"/>
  <c r="DC216" i="5"/>
  <c r="EU243" i="5"/>
  <c r="DI245" i="5"/>
  <c r="DX306" i="5"/>
  <c r="DJ314" i="5"/>
  <c r="CZ321" i="5"/>
  <c r="EC223" i="5"/>
  <c r="FK228" i="5"/>
  <c r="EL320" i="5"/>
  <c r="EM320" i="5" s="1"/>
  <c r="GG321" i="5"/>
  <c r="ES243" i="5"/>
  <c r="EL315" i="5"/>
  <c r="FK226" i="5"/>
  <c r="EO226" i="5"/>
  <c r="FC320" i="5"/>
  <c r="EF313" i="5"/>
  <c r="EV327" i="5"/>
  <c r="DQ253" i="5"/>
  <c r="GE226" i="5"/>
  <c r="DI230" i="5"/>
  <c r="EY253" i="5"/>
  <c r="FA247" i="5"/>
  <c r="EU253" i="5"/>
  <c r="EF320" i="5"/>
  <c r="DH321" i="5"/>
  <c r="FC314" i="5"/>
  <c r="DE216" i="5"/>
  <c r="FB320" i="5"/>
  <c r="EW314" i="5"/>
  <c r="DP323" i="5"/>
  <c r="EA228" i="5"/>
  <c r="EH315" i="5"/>
  <c r="EM245" i="5"/>
  <c r="EM244" i="5"/>
  <c r="EK314" i="5"/>
  <c r="EA230" i="5"/>
  <c r="DU220" i="5"/>
  <c r="EY228" i="5"/>
  <c r="DH314" i="5"/>
  <c r="ER327" i="5"/>
  <c r="GE220" i="5"/>
  <c r="EO221" i="5"/>
  <c r="DB320" i="5"/>
  <c r="DC320" i="5" s="1"/>
  <c r="FG223" i="5"/>
  <c r="EM226" i="5"/>
  <c r="EB317" i="5"/>
  <c r="DO230" i="5"/>
  <c r="FM256" i="5"/>
  <c r="EP316" i="5"/>
  <c r="EZ327" i="5"/>
  <c r="FA327" i="5" s="1"/>
  <c r="GK253" i="5"/>
  <c r="FH320" i="5"/>
  <c r="FE245" i="5"/>
  <c r="FL318" i="5"/>
  <c r="GC228" i="5"/>
  <c r="GE256" i="5"/>
  <c r="EC256" i="5"/>
  <c r="EL322" i="5"/>
  <c r="EM322" i="5" s="1"/>
  <c r="EO217" i="5"/>
  <c r="DX323" i="5"/>
  <c r="EB320" i="5"/>
  <c r="DE220" i="5"/>
  <c r="DV316" i="5"/>
  <c r="EH318" i="5"/>
  <c r="FM226" i="5"/>
  <c r="EY246" i="5"/>
  <c r="DC188" i="5"/>
  <c r="DA317" i="5"/>
  <c r="GC243" i="5"/>
  <c r="DQ229" i="5"/>
  <c r="EC216" i="5"/>
  <c r="EK318" i="5"/>
  <c r="FB315" i="5"/>
  <c r="EU226" i="5"/>
  <c r="GK249" i="5"/>
  <c r="FJ327" i="5"/>
  <c r="FH315" i="5"/>
  <c r="FE223" i="5"/>
  <c r="DM326" i="5"/>
  <c r="EO244" i="5"/>
  <c r="EO243" i="5"/>
  <c r="EC230" i="5"/>
  <c r="DK244" i="5"/>
  <c r="EO246" i="5"/>
  <c r="FK248" i="5"/>
  <c r="EM221" i="5"/>
  <c r="FM225" i="5"/>
  <c r="EV313" i="5"/>
  <c r="DE247" i="5"/>
  <c r="EQ323" i="5"/>
  <c r="EI217" i="5"/>
  <c r="DK245" i="5"/>
  <c r="EW315" i="5"/>
  <c r="FK243" i="5"/>
  <c r="EY244" i="5"/>
  <c r="ES246" i="5"/>
  <c r="DI218" i="5"/>
  <c r="EZ328" i="5"/>
  <c r="FK245" i="5"/>
  <c r="DL313" i="5"/>
  <c r="FK216" i="5"/>
  <c r="EJ314" i="5"/>
  <c r="EJ320" i="5"/>
  <c r="DD315" i="5"/>
  <c r="EC257" i="5"/>
  <c r="FI317" i="5"/>
  <c r="DT325" i="5"/>
  <c r="DU325" i="5" s="1"/>
  <c r="DQ243" i="5"/>
  <c r="EM253" i="5"/>
  <c r="DS316" i="5"/>
  <c r="DG323" i="5"/>
  <c r="DN314" i="5"/>
  <c r="ED328" i="5"/>
  <c r="FF324" i="5"/>
  <c r="FG324" i="5" s="1"/>
  <c r="FG247" i="5"/>
  <c r="DK275" i="5"/>
  <c r="EI247" i="5"/>
  <c r="EA226" i="5"/>
  <c r="CZ316" i="5"/>
  <c r="EX318" i="5"/>
  <c r="FK250" i="5"/>
  <c r="EY250" i="5"/>
  <c r="EX317" i="5"/>
  <c r="DW197" i="5"/>
  <c r="DY320" i="5"/>
  <c r="FA188" i="5"/>
  <c r="GK324" i="5"/>
  <c r="EM219" i="5"/>
  <c r="DK247" i="5"/>
  <c r="DX313" i="5"/>
  <c r="EY218" i="5"/>
  <c r="DN323" i="5"/>
  <c r="DX232" i="5"/>
  <c r="ES247" i="5"/>
  <c r="GE252" i="5"/>
  <c r="FG197" i="5"/>
  <c r="FK294" i="5"/>
  <c r="DR314" i="5"/>
  <c r="EA218" i="5"/>
  <c r="GF323" i="5"/>
  <c r="DR316" i="5"/>
  <c r="FH313" i="5"/>
  <c r="ED316" i="5"/>
  <c r="DO243" i="5"/>
  <c r="DW257" i="5"/>
  <c r="EC197" i="5"/>
  <c r="DI217" i="5"/>
  <c r="FG244" i="5"/>
  <c r="DC226" i="5"/>
  <c r="GD317" i="5"/>
  <c r="DQ257" i="5"/>
  <c r="EA258" i="5"/>
  <c r="EM223" i="5"/>
  <c r="EH323" i="5"/>
  <c r="EF327" i="5"/>
  <c r="EG327" i="5" s="1"/>
  <c r="DZ304" i="5"/>
  <c r="DZ306" i="5" s="1"/>
  <c r="EU247" i="5"/>
  <c r="GC247" i="5"/>
  <c r="EO245" i="5"/>
  <c r="DU219" i="5"/>
  <c r="FA230" i="5"/>
  <c r="EY196" i="5"/>
  <c r="FM253" i="5"/>
  <c r="FD320" i="5"/>
  <c r="FE244" i="5"/>
  <c r="EV314" i="5"/>
  <c r="EP318" i="5"/>
  <c r="EP327" i="5"/>
  <c r="DE251" i="5"/>
  <c r="DP322" i="5"/>
  <c r="DQ322" i="5" s="1"/>
  <c r="DQ324" i="5"/>
  <c r="EA247" i="5"/>
  <c r="DZ315" i="5"/>
  <c r="EA315" i="5" s="1"/>
  <c r="ET316" i="5"/>
  <c r="EU316" i="5" s="1"/>
  <c r="EM272" i="5"/>
  <c r="EA250" i="5"/>
  <c r="FG198" i="5"/>
  <c r="FI328" i="5"/>
  <c r="EY257" i="5"/>
  <c r="GF314" i="5"/>
  <c r="EB327" i="5"/>
  <c r="FZ318" i="5"/>
  <c r="DI253" i="5"/>
  <c r="DT327" i="5"/>
  <c r="EF315" i="5"/>
  <c r="EG315" i="5" s="1"/>
  <c r="EJ313" i="5"/>
  <c r="ES255" i="5"/>
  <c r="DK230" i="5"/>
  <c r="FA324" i="5"/>
  <c r="FB323" i="5"/>
  <c r="ED323" i="5"/>
  <c r="GK244" i="5"/>
  <c r="ES248" i="5"/>
  <c r="DE325" i="5"/>
  <c r="DC223" i="5"/>
  <c r="DK218" i="5"/>
  <c r="DU188" i="5"/>
  <c r="DZ326" i="5"/>
  <c r="EA326" i="5" s="1"/>
  <c r="ED319" i="5"/>
  <c r="EL324" i="5"/>
  <c r="EM324" i="5" s="1"/>
  <c r="EP323" i="5"/>
  <c r="DL316" i="5"/>
  <c r="FF326" i="5"/>
  <c r="FG326" i="5" s="1"/>
  <c r="FE247" i="5"/>
  <c r="FM324" i="5"/>
  <c r="FE188" i="5"/>
  <c r="FG216" i="5"/>
  <c r="GJ281" i="5"/>
  <c r="GI294" i="5"/>
  <c r="DE223" i="5"/>
  <c r="DI247" i="5"/>
  <c r="EC218" i="5"/>
  <c r="EO231" i="5"/>
  <c r="DL317" i="5"/>
  <c r="DG327" i="5"/>
  <c r="DI327" i="5" s="1"/>
  <c r="FM278" i="5"/>
  <c r="FF325" i="5"/>
  <c r="FG325" i="5" s="1"/>
  <c r="EY243" i="5"/>
  <c r="EO253" i="5"/>
  <c r="GZ281" i="2"/>
  <c r="GZ283" i="2" s="1"/>
  <c r="GT324" i="2"/>
  <c r="DD323" i="5"/>
  <c r="DI257" i="5"/>
  <c r="DO315" i="5"/>
  <c r="EF314" i="5"/>
  <c r="EG314" i="5" s="1"/>
  <c r="EO251" i="5"/>
  <c r="EO218" i="5"/>
  <c r="ES257" i="5"/>
  <c r="EO219" i="5"/>
  <c r="FK278" i="5"/>
  <c r="FK225" i="5"/>
  <c r="DG317" i="5"/>
  <c r="DI317" i="5" s="1"/>
  <c r="DV325" i="5"/>
  <c r="DW325" i="5" s="1"/>
  <c r="EB313" i="5"/>
  <c r="EX315" i="5"/>
  <c r="EY229" i="5"/>
  <c r="FD322" i="5"/>
  <c r="FE322" i="5" s="1"/>
  <c r="FF316" i="5"/>
  <c r="FG316" i="5" s="1"/>
  <c r="FM246" i="5"/>
  <c r="ER320" i="5"/>
  <c r="ES320" i="5" s="1"/>
  <c r="EK316" i="5"/>
  <c r="GX324" i="2"/>
  <c r="FI322" i="5"/>
  <c r="FK322" i="5" s="1"/>
  <c r="EI221" i="5"/>
  <c r="GR327" i="2"/>
  <c r="DG315" i="5"/>
  <c r="DW246" i="5"/>
  <c r="EQ318" i="5"/>
  <c r="EU318" i="5" s="1"/>
  <c r="EH314" i="5"/>
  <c r="EI314" i="5" s="1"/>
  <c r="EB323" i="5"/>
  <c r="GE253" i="5"/>
  <c r="FJ313" i="5"/>
  <c r="FJ317" i="5"/>
  <c r="FJ315" i="5"/>
  <c r="FG245" i="5"/>
  <c r="ED313" i="5"/>
  <c r="FG217" i="5"/>
  <c r="EB316" i="5"/>
  <c r="EC316" i="5" s="1"/>
  <c r="DO324" i="5"/>
  <c r="EK323" i="5"/>
  <c r="EH313" i="5"/>
  <c r="EI313" i="5" s="1"/>
  <c r="DT313" i="5"/>
  <c r="DU313" i="5" s="1"/>
  <c r="EW326" i="5"/>
  <c r="EW313" i="5"/>
  <c r="EY313" i="5" s="1"/>
  <c r="FI323" i="5"/>
  <c r="FG188" i="5"/>
  <c r="DZ327" i="5"/>
  <c r="DL314" i="5"/>
  <c r="EA220" i="5"/>
  <c r="EQ317" i="5"/>
  <c r="EY324" i="5"/>
  <c r="FE258" i="5"/>
  <c r="FE230" i="5"/>
  <c r="FD315" i="5"/>
  <c r="FE315" i="5" s="1"/>
  <c r="GG314" i="5"/>
  <c r="GX319" i="2"/>
  <c r="DC198" i="5"/>
  <c r="FI304" i="5"/>
  <c r="GF321" i="5"/>
  <c r="EY327" i="5"/>
  <c r="EY230" i="5"/>
  <c r="FE196" i="5"/>
  <c r="FM230" i="5"/>
  <c r="FG248" i="5"/>
  <c r="DI271" i="5"/>
  <c r="EM198" i="5"/>
  <c r="DO257" i="5"/>
  <c r="ER314" i="5"/>
  <c r="FL313" i="5"/>
  <c r="GX326" i="2"/>
  <c r="DK249" i="5"/>
  <c r="DT321" i="5"/>
  <c r="DY328" i="5"/>
  <c r="EO188" i="5"/>
  <c r="DK250" i="5"/>
  <c r="DN320" i="5"/>
  <c r="FL317" i="5"/>
  <c r="FJ304" i="5"/>
  <c r="FK224" i="5"/>
  <c r="GX281" i="2"/>
  <c r="GX283" i="2" s="1"/>
  <c r="GU329" i="2"/>
  <c r="GU331" i="2" s="1"/>
  <c r="FK230" i="5"/>
  <c r="EP306" i="5"/>
  <c r="FI281" i="5"/>
  <c r="FI283" i="5" s="1"/>
  <c r="EP315" i="5"/>
  <c r="GI324" i="5"/>
  <c r="GX304" i="2"/>
  <c r="GX306" i="2" s="1"/>
  <c r="GZ193" i="2"/>
  <c r="GZ328" i="2"/>
  <c r="DK243" i="5"/>
  <c r="FM217" i="5"/>
  <c r="FF320" i="5"/>
  <c r="FG320" i="5" s="1"/>
  <c r="GC248" i="5"/>
  <c r="DJ316" i="5"/>
  <c r="FA217" i="5"/>
  <c r="EZ320" i="5"/>
  <c r="EY217" i="5"/>
  <c r="FK247" i="5"/>
  <c r="DE217" i="5"/>
  <c r="DQ258" i="5"/>
  <c r="DO256" i="5"/>
  <c r="ER323" i="5"/>
  <c r="EG197" i="5"/>
  <c r="EA217" i="5"/>
  <c r="DT314" i="5"/>
  <c r="DT323" i="5"/>
  <c r="FI320" i="5"/>
  <c r="FM219" i="5"/>
  <c r="FD304" i="5"/>
  <c r="FE304" i="5" s="1"/>
  <c r="GK258" i="5"/>
  <c r="GF316" i="5"/>
  <c r="GK318" i="5"/>
  <c r="GG281" i="5"/>
  <c r="GG283" i="5" s="1"/>
  <c r="GI253" i="5"/>
  <c r="GI318" i="5"/>
  <c r="GK197" i="5"/>
  <c r="GK196" i="5"/>
  <c r="GR319" i="2"/>
  <c r="DD324" i="5"/>
  <c r="DE324" i="5" s="1"/>
  <c r="DF306" i="5"/>
  <c r="DK196" i="5"/>
  <c r="DL281" i="5"/>
  <c r="DL283" i="5" s="1"/>
  <c r="DU197" i="5"/>
  <c r="DU244" i="5"/>
  <c r="DW256" i="5"/>
  <c r="EA294" i="5"/>
  <c r="EI248" i="5"/>
  <c r="EG221" i="5"/>
  <c r="EH320" i="5"/>
  <c r="EG219" i="5"/>
  <c r="EM216" i="5"/>
  <c r="EM256" i="5"/>
  <c r="EK321" i="5"/>
  <c r="EQ315" i="5"/>
  <c r="ES315" i="5" s="1"/>
  <c r="ES245" i="5"/>
  <c r="EO275" i="5"/>
  <c r="EN232" i="5"/>
  <c r="EN234" i="5" s="1"/>
  <c r="EC231" i="5"/>
  <c r="EW316" i="5"/>
  <c r="EW325" i="5"/>
  <c r="EY325" i="5" s="1"/>
  <c r="FD313" i="5"/>
  <c r="FE313" i="5" s="1"/>
  <c r="FI326" i="5"/>
  <c r="FJ324" i="5"/>
  <c r="FK324" i="5" s="1"/>
  <c r="EW320" i="5"/>
  <c r="EY320" i="5" s="1"/>
  <c r="ER304" i="5"/>
  <c r="ER306" i="5" s="1"/>
  <c r="GZ318" i="2"/>
  <c r="GZ315" i="2"/>
  <c r="GZ304" i="2"/>
  <c r="GZ306" i="2" s="1"/>
  <c r="GF319" i="5"/>
  <c r="GI243" i="5"/>
  <c r="GX328" i="2"/>
  <c r="GG199" i="5"/>
  <c r="GG201" i="5" s="1"/>
  <c r="CZ328" i="5"/>
  <c r="DO249" i="5"/>
  <c r="DY281" i="5"/>
  <c r="EA196" i="5"/>
  <c r="EI243" i="5"/>
  <c r="EH328" i="5"/>
  <c r="EW317" i="5"/>
  <c r="FB281" i="5"/>
  <c r="FB283" i="5" s="1"/>
  <c r="FF323" i="5"/>
  <c r="FG275" i="5"/>
  <c r="FE250" i="5"/>
  <c r="FI318" i="5"/>
  <c r="FM318" i="5" s="1"/>
  <c r="GX314" i="2"/>
  <c r="GK246" i="5"/>
  <c r="EU249" i="5"/>
  <c r="DD314" i="5"/>
  <c r="EG275" i="5"/>
  <c r="EG271" i="5"/>
  <c r="DJ313" i="5"/>
  <c r="DD327" i="5"/>
  <c r="FG255" i="5"/>
  <c r="FL323" i="5"/>
  <c r="FK246" i="5"/>
  <c r="GZ314" i="2"/>
  <c r="GI325" i="5"/>
  <c r="GH323" i="5"/>
  <c r="DB318" i="5"/>
  <c r="DO196" i="5"/>
  <c r="EL325" i="5"/>
  <c r="EM325" i="5" s="1"/>
  <c r="EJ281" i="5"/>
  <c r="EJ283" i="5" s="1"/>
  <c r="ER326" i="5"/>
  <c r="DR327" i="5"/>
  <c r="EZ314" i="5"/>
  <c r="FA314" i="5" s="1"/>
  <c r="FM247" i="5"/>
  <c r="FE217" i="5"/>
  <c r="FA257" i="5"/>
  <c r="GI249" i="5"/>
  <c r="GK245" i="5"/>
  <c r="EI255" i="5"/>
  <c r="EI219" i="5"/>
  <c r="ES249" i="5"/>
  <c r="EI224" i="5"/>
  <c r="EX314" i="5"/>
  <c r="DP313" i="5"/>
  <c r="DQ313" i="5" s="1"/>
  <c r="GW306" i="2"/>
  <c r="GI188" i="5"/>
  <c r="DV314" i="5"/>
  <c r="DI294" i="5"/>
  <c r="EE321" i="5"/>
  <c r="EO256" i="5"/>
  <c r="EN320" i="5"/>
  <c r="EO320" i="5" s="1"/>
  <c r="EM251" i="5"/>
  <c r="EB318" i="5"/>
  <c r="EC318" i="5" s="1"/>
  <c r="DJ323" i="5"/>
  <c r="DK323" i="5" s="1"/>
  <c r="FA244" i="5"/>
  <c r="FG196" i="5"/>
  <c r="FF314" i="5"/>
  <c r="FG314" i="5" s="1"/>
  <c r="FJ321" i="5"/>
  <c r="FM248" i="5"/>
  <c r="GX322" i="2"/>
  <c r="GX315" i="2"/>
  <c r="GE217" i="5"/>
  <c r="DK318" i="5"/>
  <c r="DQ230" i="5"/>
  <c r="EI231" i="5"/>
  <c r="EM217" i="5"/>
  <c r="EX323" i="5"/>
  <c r="EY323" i="5" s="1"/>
  <c r="FC199" i="5"/>
  <c r="FC201" i="5" s="1"/>
  <c r="FE198" i="5"/>
  <c r="FM228" i="5"/>
  <c r="FK275" i="5"/>
  <c r="ER324" i="5"/>
  <c r="ES324" i="5" s="1"/>
  <c r="GZ322" i="2"/>
  <c r="GG323" i="5"/>
  <c r="GG315" i="5"/>
  <c r="GI322" i="5"/>
  <c r="GK188" i="5"/>
  <c r="GI245" i="5"/>
  <c r="GU205" i="2"/>
  <c r="GV329" i="2"/>
  <c r="GV331" i="2" s="1"/>
  <c r="GJ315" i="5"/>
  <c r="GJ323" i="5"/>
  <c r="GK323" i="5" s="1"/>
  <c r="GK218" i="5"/>
  <c r="GI258" i="5"/>
  <c r="GK275" i="5"/>
  <c r="GF306" i="5"/>
  <c r="GG328" i="5"/>
  <c r="GI231" i="5"/>
  <c r="GI244" i="5"/>
  <c r="GI250" i="5"/>
  <c r="GX193" i="2"/>
  <c r="GI256" i="5"/>
  <c r="GK256" i="5"/>
  <c r="GG320" i="5"/>
  <c r="GK320" i="5" s="1"/>
  <c r="GI197" i="5"/>
  <c r="GK325" i="5"/>
  <c r="GZ323" i="2"/>
  <c r="GF315" i="5"/>
  <c r="GG306" i="5"/>
  <c r="GJ283" i="5"/>
  <c r="GI327" i="5"/>
  <c r="GK257" i="5"/>
  <c r="GK230" i="5"/>
  <c r="GJ327" i="5"/>
  <c r="GK327" i="5" s="1"/>
  <c r="GI223" i="5"/>
  <c r="GH320" i="5"/>
  <c r="GK195" i="5"/>
  <c r="GJ199" i="5"/>
  <c r="GF328" i="5"/>
  <c r="GG319" i="5"/>
  <c r="GI216" i="5"/>
  <c r="GH313" i="5"/>
  <c r="GH232" i="5"/>
  <c r="GF199" i="5"/>
  <c r="GF201" i="5" s="1"/>
  <c r="GH304" i="5"/>
  <c r="GI257" i="5"/>
  <c r="GJ304" i="5"/>
  <c r="GK294" i="5"/>
  <c r="GI275" i="5"/>
  <c r="GK243" i="5"/>
  <c r="GJ259" i="5"/>
  <c r="GK316" i="5"/>
  <c r="GI218" i="5"/>
  <c r="GH315" i="5"/>
  <c r="GF259" i="5"/>
  <c r="GF261" i="5" s="1"/>
  <c r="GI317" i="5"/>
  <c r="GF313" i="5"/>
  <c r="GF232" i="5"/>
  <c r="GF234" i="5" s="1"/>
  <c r="GK222" i="5"/>
  <c r="GJ319" i="5"/>
  <c r="GK219" i="5"/>
  <c r="GK220" i="5"/>
  <c r="GJ317" i="5"/>
  <c r="GK317" i="5" s="1"/>
  <c r="GJ232" i="5"/>
  <c r="GI271" i="5"/>
  <c r="GI220" i="5"/>
  <c r="GG232" i="5"/>
  <c r="GG234" i="5" s="1"/>
  <c r="GJ326" i="5"/>
  <c r="GK326" i="5" s="1"/>
  <c r="GF281" i="5"/>
  <c r="GF283" i="5" s="1"/>
  <c r="GI196" i="5"/>
  <c r="GJ314" i="5"/>
  <c r="GH259" i="5"/>
  <c r="GJ313" i="5"/>
  <c r="GK224" i="5"/>
  <c r="GJ321" i="5"/>
  <c r="GK321" i="5" s="1"/>
  <c r="GI224" i="5"/>
  <c r="GH321" i="5"/>
  <c r="GI321" i="5" s="1"/>
  <c r="GG259" i="5"/>
  <c r="GG261" i="5" s="1"/>
  <c r="GI198" i="5"/>
  <c r="GK271" i="5"/>
  <c r="GH326" i="5"/>
  <c r="GI326" i="5" s="1"/>
  <c r="GK217" i="5"/>
  <c r="GH316" i="5"/>
  <c r="GI316" i="5" s="1"/>
  <c r="GI217" i="5"/>
  <c r="GH314" i="5"/>
  <c r="GI222" i="5"/>
  <c r="GH319" i="5"/>
  <c r="GF320" i="5"/>
  <c r="GK231" i="5"/>
  <c r="GJ328" i="5"/>
  <c r="GK198" i="5"/>
  <c r="GI219" i="5"/>
  <c r="GH328" i="5"/>
  <c r="GH281" i="5"/>
  <c r="GI195" i="5"/>
  <c r="GH199" i="5"/>
  <c r="GY234" i="2"/>
  <c r="GZ232" i="2"/>
  <c r="GZ234" i="2" s="1"/>
  <c r="GZ325" i="2"/>
  <c r="GX325" i="2"/>
  <c r="GZ204" i="2"/>
  <c r="GZ205" i="2" s="1"/>
  <c r="GY205" i="2"/>
  <c r="GX204" i="2"/>
  <c r="GW205" i="2"/>
  <c r="GV205" i="2"/>
  <c r="GX313" i="2"/>
  <c r="GW329" i="2"/>
  <c r="GZ259" i="2"/>
  <c r="GZ261" i="2" s="1"/>
  <c r="GY261" i="2"/>
  <c r="GX232" i="2"/>
  <c r="GX234" i="2" s="1"/>
  <c r="GW234" i="2"/>
  <c r="GW261" i="2"/>
  <c r="GX259" i="2"/>
  <c r="GX261" i="2" s="1"/>
  <c r="GZ313" i="2"/>
  <c r="GY329" i="2"/>
  <c r="ES217" i="5"/>
  <c r="DA314" i="5"/>
  <c r="DE244" i="5"/>
  <c r="DM320" i="5"/>
  <c r="DQ320" i="5" s="1"/>
  <c r="DR281" i="5"/>
  <c r="DR283" i="5" s="1"/>
  <c r="DR306" i="5"/>
  <c r="EC251" i="5"/>
  <c r="EC248" i="5"/>
  <c r="DY321" i="5"/>
  <c r="EU258" i="5"/>
  <c r="ES294" i="5"/>
  <c r="ES258" i="5"/>
  <c r="EA248" i="5"/>
  <c r="DK257" i="5"/>
  <c r="FF232" i="5"/>
  <c r="FF234" i="5" s="1"/>
  <c r="DW258" i="5"/>
  <c r="EB328" i="5"/>
  <c r="EA216" i="5"/>
  <c r="EA256" i="5"/>
  <c r="EL314" i="5"/>
  <c r="EM258" i="5"/>
  <c r="ET317" i="5"/>
  <c r="EU257" i="5"/>
  <c r="GT318" i="2"/>
  <c r="DF281" i="5"/>
  <c r="DF283" i="5" s="1"/>
  <c r="DK217" i="5"/>
  <c r="DF319" i="5"/>
  <c r="DK216" i="5"/>
  <c r="DO220" i="5"/>
  <c r="DT326" i="5"/>
  <c r="DU326" i="5" s="1"/>
  <c r="DV317" i="5"/>
  <c r="ED259" i="5"/>
  <c r="ED261" i="5" s="1"/>
  <c r="EE315" i="5"/>
  <c r="EI315" i="5" s="1"/>
  <c r="EG188" i="5"/>
  <c r="ES256" i="5"/>
  <c r="EQ328" i="5"/>
  <c r="EG245" i="5"/>
  <c r="DL315" i="5"/>
  <c r="DF323" i="5"/>
  <c r="DP314" i="5"/>
  <c r="DQ314" i="5" s="1"/>
  <c r="FA315" i="5"/>
  <c r="EV281" i="5"/>
  <c r="EV283" i="5" s="1"/>
  <c r="FA249" i="5"/>
  <c r="EY249" i="5"/>
  <c r="FC281" i="5"/>
  <c r="FC283" i="5" s="1"/>
  <c r="FD318" i="5"/>
  <c r="FE318" i="5" s="1"/>
  <c r="FD316" i="5"/>
  <c r="FE316" i="5" s="1"/>
  <c r="FH232" i="5"/>
  <c r="FH234" i="5" s="1"/>
  <c r="FM243" i="5"/>
  <c r="GT323" i="2"/>
  <c r="GT315" i="2"/>
  <c r="GR259" i="2"/>
  <c r="GR261" i="2" s="1"/>
  <c r="DD326" i="5"/>
  <c r="DE326" i="5" s="1"/>
  <c r="DJ320" i="5"/>
  <c r="DK320" i="5" s="1"/>
  <c r="DI197" i="5"/>
  <c r="DH326" i="5"/>
  <c r="DW322" i="5"/>
  <c r="DU250" i="5"/>
  <c r="DS199" i="5"/>
  <c r="DS201" i="5" s="1"/>
  <c r="DU322" i="5"/>
  <c r="EA251" i="5"/>
  <c r="EI198" i="5"/>
  <c r="EG256" i="5"/>
  <c r="EG243" i="5"/>
  <c r="EM188" i="5"/>
  <c r="EQ327" i="5"/>
  <c r="ES327" i="5" s="1"/>
  <c r="EU275" i="5"/>
  <c r="DH318" i="5"/>
  <c r="DI318" i="5" s="1"/>
  <c r="DD320" i="5"/>
  <c r="DE320" i="5" s="1"/>
  <c r="DC243" i="5"/>
  <c r="DA316" i="5"/>
  <c r="FA271" i="5"/>
  <c r="FA252" i="5"/>
  <c r="FD314" i="5"/>
  <c r="FE314" i="5" s="1"/>
  <c r="FE275" i="5"/>
  <c r="FI316" i="5"/>
  <c r="EY252" i="5"/>
  <c r="DE255" i="5"/>
  <c r="DE246" i="5"/>
  <c r="DK252" i="5"/>
  <c r="DG281" i="5"/>
  <c r="DG283" i="5" s="1"/>
  <c r="DH320" i="5"/>
  <c r="DI320" i="5" s="1"/>
  <c r="DM232" i="5"/>
  <c r="DM234" i="5" s="1"/>
  <c r="DP315" i="5"/>
  <c r="DQ315" i="5" s="1"/>
  <c r="DO251" i="5"/>
  <c r="DL323" i="5"/>
  <c r="DU258" i="5"/>
  <c r="EO222" i="5"/>
  <c r="EL318" i="5"/>
  <c r="EM318" i="5" s="1"/>
  <c r="DZ259" i="5"/>
  <c r="DZ261" i="5" s="1"/>
  <c r="CZ314" i="5"/>
  <c r="DP317" i="5"/>
  <c r="DQ317" i="5" s="1"/>
  <c r="DB232" i="5"/>
  <c r="FL316" i="5"/>
  <c r="DA281" i="5"/>
  <c r="DA283" i="5" s="1"/>
  <c r="GT306" i="2"/>
  <c r="DF232" i="5"/>
  <c r="DF234" i="5" s="1"/>
  <c r="DQ271" i="5"/>
  <c r="DS328" i="5"/>
  <c r="DW245" i="5"/>
  <c r="EC249" i="5"/>
  <c r="EA249" i="5"/>
  <c r="EH327" i="5"/>
  <c r="EI327" i="5" s="1"/>
  <c r="EN323" i="5"/>
  <c r="EM271" i="5"/>
  <c r="EQ281" i="5"/>
  <c r="EQ283" i="5" s="1"/>
  <c r="EU188" i="5"/>
  <c r="EC315" i="5"/>
  <c r="DR323" i="5"/>
  <c r="DW250" i="5"/>
  <c r="DY323" i="5"/>
  <c r="DI244" i="5"/>
  <c r="FE256" i="5"/>
  <c r="FG315" i="5"/>
  <c r="GO329" i="2"/>
  <c r="GO331" i="2" s="1"/>
  <c r="GR304" i="2"/>
  <c r="GR306" i="2" s="1"/>
  <c r="GT326" i="2"/>
  <c r="GE219" i="5"/>
  <c r="GE198" i="5"/>
  <c r="GD314" i="5"/>
  <c r="GR317" i="2"/>
  <c r="GR326" i="2"/>
  <c r="GC198" i="5"/>
  <c r="GC188" i="5"/>
  <c r="GT314" i="2"/>
  <c r="GS306" i="2"/>
  <c r="GB315" i="5"/>
  <c r="GC315" i="5" s="1"/>
  <c r="GC195" i="5"/>
  <c r="GD323" i="5"/>
  <c r="GE323" i="5" s="1"/>
  <c r="GA314" i="5"/>
  <c r="GB317" i="5"/>
  <c r="GC317" i="5" s="1"/>
  <c r="GD315" i="5"/>
  <c r="GE315" i="5" s="1"/>
  <c r="GE223" i="5"/>
  <c r="GE318" i="5"/>
  <c r="GE244" i="5"/>
  <c r="DC219" i="5"/>
  <c r="DA328" i="5"/>
  <c r="DA232" i="5"/>
  <c r="DA234" i="5" s="1"/>
  <c r="DC256" i="5"/>
  <c r="DD259" i="5"/>
  <c r="DD261" i="5" s="1"/>
  <c r="DC294" i="5"/>
  <c r="DE243" i="5"/>
  <c r="DB313" i="5"/>
  <c r="DC313" i="5" s="1"/>
  <c r="DC271" i="5"/>
  <c r="DG316" i="5"/>
  <c r="DK316" i="5" s="1"/>
  <c r="DI250" i="5"/>
  <c r="DH232" i="5"/>
  <c r="DH234" i="5" s="1"/>
  <c r="DK228" i="5"/>
  <c r="DK246" i="5"/>
  <c r="DK188" i="5"/>
  <c r="DJ315" i="5"/>
  <c r="DI219" i="5"/>
  <c r="DL321" i="5"/>
  <c r="DO314" i="5"/>
  <c r="DO317" i="5"/>
  <c r="DM321" i="5"/>
  <c r="DQ248" i="5"/>
  <c r="DO275" i="5"/>
  <c r="DU243" i="5"/>
  <c r="DR199" i="5"/>
  <c r="DR201" i="5" s="1"/>
  <c r="DS317" i="5"/>
  <c r="DU317" i="5" s="1"/>
  <c r="DW220" i="5"/>
  <c r="DT318" i="5"/>
  <c r="DU318" i="5" s="1"/>
  <c r="DV320" i="5"/>
  <c r="DW320" i="5" s="1"/>
  <c r="DW324" i="5"/>
  <c r="DS281" i="5"/>
  <c r="DS283" i="5" s="1"/>
  <c r="DT232" i="5"/>
  <c r="DT234" i="5" s="1"/>
  <c r="EC228" i="5"/>
  <c r="EC244" i="5"/>
  <c r="EC226" i="5"/>
  <c r="DZ323" i="5"/>
  <c r="EC275" i="5"/>
  <c r="DZ313" i="5"/>
  <c r="DX281" i="5"/>
  <c r="DX283" i="5" s="1"/>
  <c r="DY283" i="5"/>
  <c r="EA257" i="5"/>
  <c r="EC250" i="5"/>
  <c r="DZ281" i="5"/>
  <c r="DZ283" i="5" s="1"/>
  <c r="EC217" i="5"/>
  <c r="DY304" i="5"/>
  <c r="EC247" i="5"/>
  <c r="EA325" i="5"/>
  <c r="EB319" i="5"/>
  <c r="EI197" i="5"/>
  <c r="EG324" i="5"/>
  <c r="EI324" i="5"/>
  <c r="EF232" i="5"/>
  <c r="EF234" i="5" s="1"/>
  <c r="ED199" i="5"/>
  <c r="ED201" i="5" s="1"/>
  <c r="EH326" i="5"/>
  <c r="EI326" i="5" s="1"/>
  <c r="EG258" i="5"/>
  <c r="EG220" i="5"/>
  <c r="EL232" i="5"/>
  <c r="EM247" i="5"/>
  <c r="EM243" i="5"/>
  <c r="EO247" i="5"/>
  <c r="EK313" i="5"/>
  <c r="EO313" i="5" s="1"/>
  <c r="EJ319" i="5"/>
  <c r="EK281" i="5"/>
  <c r="EK283" i="5" s="1"/>
  <c r="EM248" i="5"/>
  <c r="EO324" i="5"/>
  <c r="EK232" i="5"/>
  <c r="EK234" i="5" s="1"/>
  <c r="EN314" i="5"/>
  <c r="EM196" i="5"/>
  <c r="EP281" i="5"/>
  <c r="EP283" i="5" s="1"/>
  <c r="ES325" i="5"/>
  <c r="ET327" i="5"/>
  <c r="EU222" i="5"/>
  <c r="ET313" i="5"/>
  <c r="ES251" i="5"/>
  <c r="EV259" i="5"/>
  <c r="EV261" i="5" s="1"/>
  <c r="FA223" i="5"/>
  <c r="FA243" i="5"/>
  <c r="FA219" i="5"/>
  <c r="EY258" i="5"/>
  <c r="EY223" i="5"/>
  <c r="EV306" i="5"/>
  <c r="EV328" i="5"/>
  <c r="EY271" i="5"/>
  <c r="FA198" i="5"/>
  <c r="EV232" i="5"/>
  <c r="EV234" i="5" s="1"/>
  <c r="EY256" i="5"/>
  <c r="EV199" i="5"/>
  <c r="EV201" i="5" s="1"/>
  <c r="FA256" i="5"/>
  <c r="EX326" i="5"/>
  <c r="EY198" i="5"/>
  <c r="EW306" i="5"/>
  <c r="EY197" i="5"/>
  <c r="FA197" i="5"/>
  <c r="FG251" i="5"/>
  <c r="FE257" i="5"/>
  <c r="FB259" i="5"/>
  <c r="FB261" i="5" s="1"/>
  <c r="FG322" i="5"/>
  <c r="FC306" i="5"/>
  <c r="FC323" i="5"/>
  <c r="FE218" i="5"/>
  <c r="FE249" i="5"/>
  <c r="FF313" i="5"/>
  <c r="FG313" i="5" s="1"/>
  <c r="FE271" i="5"/>
  <c r="FC327" i="5"/>
  <c r="FB319" i="5"/>
  <c r="FE197" i="5"/>
  <c r="FE251" i="5"/>
  <c r="FG271" i="5"/>
  <c r="FB328" i="5"/>
  <c r="FD232" i="5"/>
  <c r="FD234" i="5" s="1"/>
  <c r="FC321" i="5"/>
  <c r="FG258" i="5"/>
  <c r="FK256" i="5"/>
  <c r="FK218" i="5"/>
  <c r="FI315" i="5"/>
  <c r="FM315" i="5" s="1"/>
  <c r="FK271" i="5"/>
  <c r="FJ326" i="5"/>
  <c r="FM271" i="5"/>
  <c r="FM221" i="5"/>
  <c r="FJ259" i="5"/>
  <c r="FJ261" i="5" s="1"/>
  <c r="FM251" i="5"/>
  <c r="FI321" i="5"/>
  <c r="FI313" i="5"/>
  <c r="FK318" i="5"/>
  <c r="FK221" i="5"/>
  <c r="FH319" i="5"/>
  <c r="FM250" i="5"/>
  <c r="FI314" i="5"/>
  <c r="FM314" i="5" s="1"/>
  <c r="FM258" i="5"/>
  <c r="FH281" i="5"/>
  <c r="FH283" i="5" s="1"/>
  <c r="FH259" i="5"/>
  <c r="FH261" i="5" s="1"/>
  <c r="FL259" i="5"/>
  <c r="FL261" i="5" s="1"/>
  <c r="FJ323" i="5"/>
  <c r="FK258" i="5"/>
  <c r="FM231" i="5"/>
  <c r="FM275" i="5"/>
  <c r="FM198" i="5"/>
  <c r="FI199" i="5"/>
  <c r="FI201" i="5" s="1"/>
  <c r="FH306" i="5"/>
  <c r="FM196" i="5"/>
  <c r="FK198" i="5"/>
  <c r="FI306" i="5"/>
  <c r="GD320" i="5"/>
  <c r="GE320" i="5" s="1"/>
  <c r="FZ314" i="5"/>
  <c r="GC258" i="5"/>
  <c r="GE322" i="5"/>
  <c r="GE258" i="5"/>
  <c r="GE188" i="5"/>
  <c r="GA328" i="5"/>
  <c r="GC322" i="5"/>
  <c r="FI319" i="5"/>
  <c r="FM325" i="5"/>
  <c r="FK222" i="5"/>
  <c r="FJ319" i="5"/>
  <c r="FK317" i="5"/>
  <c r="FM222" i="5"/>
  <c r="FL319" i="5"/>
  <c r="FK325" i="5"/>
  <c r="FK257" i="5"/>
  <c r="FK220" i="5"/>
  <c r="FM224" i="5"/>
  <c r="FI259" i="5"/>
  <c r="FI261" i="5" s="1"/>
  <c r="FJ316" i="5"/>
  <c r="FI327" i="5"/>
  <c r="FK327" i="5" s="1"/>
  <c r="FJ281" i="5"/>
  <c r="FK249" i="5"/>
  <c r="FK188" i="5"/>
  <c r="FL304" i="5"/>
  <c r="FM294" i="5"/>
  <c r="FL326" i="5"/>
  <c r="FM245" i="5"/>
  <c r="FK231" i="5"/>
  <c r="FJ328" i="5"/>
  <c r="FM268" i="5"/>
  <c r="FL281" i="5"/>
  <c r="FL232" i="5"/>
  <c r="FH199" i="5"/>
  <c r="FH201" i="5" s="1"/>
  <c r="FJ232" i="5"/>
  <c r="FI232" i="5"/>
  <c r="FI234" i="5" s="1"/>
  <c r="FH328" i="5"/>
  <c r="FL328" i="5"/>
  <c r="FM320" i="5"/>
  <c r="FK197" i="5"/>
  <c r="FK195" i="5"/>
  <c r="FJ199" i="5"/>
  <c r="FK223" i="5"/>
  <c r="FJ320" i="5"/>
  <c r="FK320" i="5" s="1"/>
  <c r="FM220" i="5"/>
  <c r="FM223" i="5"/>
  <c r="FM195" i="5"/>
  <c r="FL199" i="5"/>
  <c r="FM249" i="5"/>
  <c r="FK217" i="5"/>
  <c r="FJ314" i="5"/>
  <c r="FM197" i="5"/>
  <c r="FL321" i="5"/>
  <c r="FD259" i="5"/>
  <c r="FD326" i="5"/>
  <c r="FE326" i="5" s="1"/>
  <c r="FG318" i="5"/>
  <c r="FE294" i="5"/>
  <c r="FE231" i="5"/>
  <c r="FD328" i="5"/>
  <c r="FG218" i="5"/>
  <c r="FD281" i="5"/>
  <c r="FC328" i="5"/>
  <c r="FF321" i="5"/>
  <c r="FB199" i="5"/>
  <c r="FB201" i="5" s="1"/>
  <c r="FG230" i="5"/>
  <c r="FF327" i="5"/>
  <c r="FC232" i="5"/>
  <c r="FC234" i="5" s="1"/>
  <c r="FE224" i="5"/>
  <c r="FD321" i="5"/>
  <c r="FG224" i="5"/>
  <c r="FE195" i="5"/>
  <c r="FD199" i="5"/>
  <c r="FB321" i="5"/>
  <c r="FE320" i="5"/>
  <c r="FF304" i="5"/>
  <c r="FG294" i="5"/>
  <c r="FB313" i="5"/>
  <c r="FB232" i="5"/>
  <c r="FB234" i="5" s="1"/>
  <c r="FC319" i="5"/>
  <c r="FD327" i="5"/>
  <c r="FF328" i="5"/>
  <c r="FE248" i="5"/>
  <c r="FF319" i="5"/>
  <c r="FE222" i="5"/>
  <c r="FD319" i="5"/>
  <c r="FB306" i="5"/>
  <c r="FG268" i="5"/>
  <c r="FF281" i="5"/>
  <c r="FD323" i="5"/>
  <c r="FC259" i="5"/>
  <c r="FC261" i="5" s="1"/>
  <c r="FG317" i="5"/>
  <c r="FE317" i="5"/>
  <c r="FG222" i="5"/>
  <c r="FG249" i="5"/>
  <c r="FF259" i="5"/>
  <c r="FG256" i="5"/>
  <c r="FE325" i="5"/>
  <c r="FG195" i="5"/>
  <c r="FF199" i="5"/>
  <c r="EY275" i="5"/>
  <c r="FA222" i="5"/>
  <c r="EZ319" i="5"/>
  <c r="FA195" i="5"/>
  <c r="EZ199" i="5"/>
  <c r="EW199" i="5"/>
  <c r="EW201" i="5" s="1"/>
  <c r="EW321" i="5"/>
  <c r="FA321" i="5" s="1"/>
  <c r="EX259" i="5"/>
  <c r="EZ304" i="5"/>
  <c r="FA294" i="5"/>
  <c r="EY294" i="5"/>
  <c r="FA268" i="5"/>
  <c r="EZ281" i="5"/>
  <c r="FA322" i="5"/>
  <c r="EZ316" i="5"/>
  <c r="FA258" i="5"/>
  <c r="EZ232" i="5"/>
  <c r="FA255" i="5"/>
  <c r="FA196" i="5"/>
  <c r="EY251" i="5"/>
  <c r="FA275" i="5"/>
  <c r="EY322" i="5"/>
  <c r="FA248" i="5"/>
  <c r="EW328" i="5"/>
  <c r="FA328" i="5" s="1"/>
  <c r="EZ326" i="5"/>
  <c r="EY255" i="5"/>
  <c r="EY222" i="5"/>
  <c r="EX319" i="5"/>
  <c r="EW232" i="5"/>
  <c r="EW234" i="5" s="1"/>
  <c r="EX232" i="5"/>
  <c r="EW259" i="5"/>
  <c r="EW261" i="5" s="1"/>
  <c r="EY224" i="5"/>
  <c r="EX321" i="5"/>
  <c r="EW318" i="5"/>
  <c r="EY304" i="5"/>
  <c r="EX306" i="5"/>
  <c r="EV319" i="5"/>
  <c r="FA325" i="5"/>
  <c r="EY231" i="5"/>
  <c r="EX328" i="5"/>
  <c r="EW281" i="5"/>
  <c r="EW283" i="5" s="1"/>
  <c r="EX281" i="5"/>
  <c r="EW319" i="5"/>
  <c r="EY195" i="5"/>
  <c r="EX199" i="5"/>
  <c r="EZ259" i="5"/>
  <c r="FA251" i="5"/>
  <c r="FA323" i="5"/>
  <c r="EX316" i="5"/>
  <c r="FA224" i="5"/>
  <c r="DE257" i="5"/>
  <c r="DA323" i="5"/>
  <c r="DE323" i="5" s="1"/>
  <c r="DE258" i="5"/>
  <c r="DI198" i="5"/>
  <c r="DG321" i="5"/>
  <c r="DK321" i="5" s="1"/>
  <c r="DI243" i="5"/>
  <c r="DG259" i="5"/>
  <c r="DG261" i="5" s="1"/>
  <c r="DK198" i="5"/>
  <c r="DI258" i="5"/>
  <c r="DM323" i="5"/>
  <c r="DL306" i="5"/>
  <c r="DU294" i="5"/>
  <c r="DR259" i="5"/>
  <c r="DR261" i="5" s="1"/>
  <c r="DX319" i="5"/>
  <c r="EI322" i="5"/>
  <c r="DE271" i="5"/>
  <c r="DO294" i="5"/>
  <c r="DV328" i="5"/>
  <c r="DW328" i="5" s="1"/>
  <c r="EB314" i="5"/>
  <c r="EC198" i="5"/>
  <c r="DY199" i="5"/>
  <c r="DY201" i="5" s="1"/>
  <c r="EI196" i="5"/>
  <c r="EI225" i="5"/>
  <c r="EJ199" i="5"/>
  <c r="EJ201" i="5" s="1"/>
  <c r="EM197" i="5"/>
  <c r="EK259" i="5"/>
  <c r="EK261" i="5" s="1"/>
  <c r="EO271" i="5"/>
  <c r="EJ328" i="5"/>
  <c r="EM315" i="5"/>
  <c r="EO317" i="5"/>
  <c r="ES221" i="5"/>
  <c r="EP321" i="5"/>
  <c r="EU221" i="5"/>
  <c r="ER317" i="5"/>
  <c r="ES188" i="5"/>
  <c r="DK325" i="5"/>
  <c r="FZ323" i="5"/>
  <c r="GC257" i="5"/>
  <c r="GB318" i="5"/>
  <c r="GC318" i="5" s="1"/>
  <c r="GE196" i="5"/>
  <c r="DE198" i="5"/>
  <c r="DC258" i="5"/>
  <c r="DD328" i="5"/>
  <c r="DI188" i="5"/>
  <c r="DM281" i="5"/>
  <c r="DM283" i="5" s="1"/>
  <c r="DQ251" i="5"/>
  <c r="DW231" i="5"/>
  <c r="DS304" i="5"/>
  <c r="DS306" i="5" s="1"/>
  <c r="DS319" i="5"/>
  <c r="EC322" i="5"/>
  <c r="EG231" i="5"/>
  <c r="EK306" i="5"/>
  <c r="EO198" i="5"/>
  <c r="EM218" i="5"/>
  <c r="ET323" i="5"/>
  <c r="ET328" i="5"/>
  <c r="ES322" i="5"/>
  <c r="EP314" i="5"/>
  <c r="EJ315" i="5"/>
  <c r="DY314" i="5"/>
  <c r="GE271" i="5"/>
  <c r="DD317" i="5"/>
  <c r="DE317" i="5" s="1"/>
  <c r="DI255" i="5"/>
  <c r="DK258" i="5"/>
  <c r="DN325" i="5"/>
  <c r="DO325" i="5" s="1"/>
  <c r="DP316" i="5"/>
  <c r="DQ316" i="5" s="1"/>
  <c r="DM304" i="5"/>
  <c r="DM306" i="5" s="1"/>
  <c r="DL259" i="5"/>
  <c r="DL261" i="5" s="1"/>
  <c r="DW326" i="5"/>
  <c r="DU198" i="5"/>
  <c r="DX199" i="5"/>
  <c r="DX201" i="5" s="1"/>
  <c r="DY319" i="5"/>
  <c r="EA322" i="5"/>
  <c r="DZ314" i="5"/>
  <c r="EG322" i="5"/>
  <c r="EE319" i="5"/>
  <c r="EO223" i="5"/>
  <c r="EJ306" i="5"/>
  <c r="EP199" i="5"/>
  <c r="EP201" i="5" s="1"/>
  <c r="EU231" i="5"/>
  <c r="EP319" i="5"/>
  <c r="EJ323" i="5"/>
  <c r="DH324" i="5"/>
  <c r="DI324" i="5" s="1"/>
  <c r="DC257" i="5"/>
  <c r="CZ319" i="5"/>
  <c r="GC325" i="5"/>
  <c r="DB315" i="5"/>
  <c r="DC315" i="5" s="1"/>
  <c r="DA259" i="5"/>
  <c r="DA261" i="5" s="1"/>
  <c r="DG304" i="5"/>
  <c r="DI304" i="5" s="1"/>
  <c r="DI306" i="5" s="1"/>
  <c r="DL328" i="5"/>
  <c r="DN232" i="5"/>
  <c r="DN234" i="5" s="1"/>
  <c r="DU257" i="5"/>
  <c r="DU245" i="5"/>
  <c r="DU231" i="5"/>
  <c r="EA197" i="5"/>
  <c r="EG225" i="5"/>
  <c r="EI271" i="5"/>
  <c r="EJ259" i="5"/>
  <c r="EJ261" i="5" s="1"/>
  <c r="EJ321" i="5"/>
  <c r="ET232" i="5"/>
  <c r="ET234" i="5" s="1"/>
  <c r="ES271" i="5"/>
  <c r="DO248" i="5"/>
  <c r="DC324" i="5"/>
  <c r="DO250" i="5"/>
  <c r="GE257" i="5"/>
  <c r="CZ199" i="5"/>
  <c r="CZ201" i="5" s="1"/>
  <c r="DB317" i="5"/>
  <c r="DC317" i="5" s="1"/>
  <c r="DA327" i="5"/>
  <c r="DI251" i="5"/>
  <c r="DJ327" i="5"/>
  <c r="DI323" i="5"/>
  <c r="DO188" i="5"/>
  <c r="DQ198" i="5"/>
  <c r="DP318" i="5"/>
  <c r="DQ318" i="5" s="1"/>
  <c r="DW196" i="5"/>
  <c r="DW271" i="5"/>
  <c r="EC188" i="5"/>
  <c r="EE304" i="5"/>
  <c r="EE306" i="5" s="1"/>
  <c r="EU322" i="5"/>
  <c r="ES197" i="5"/>
  <c r="DG314" i="5"/>
  <c r="DK314" i="5" s="1"/>
  <c r="GA319" i="5"/>
  <c r="FZ319" i="5"/>
  <c r="DE256" i="5"/>
  <c r="DC220" i="5"/>
  <c r="DA306" i="5"/>
  <c r="DC275" i="5"/>
  <c r="DC255" i="5"/>
  <c r="DF199" i="5"/>
  <c r="DF201" i="5" s="1"/>
  <c r="DI275" i="5"/>
  <c r="DN326" i="5"/>
  <c r="DO326" i="5" s="1"/>
  <c r="DQ256" i="5"/>
  <c r="DO318" i="5"/>
  <c r="DW198" i="5"/>
  <c r="DX259" i="5"/>
  <c r="DX261" i="5" s="1"/>
  <c r="DY327" i="5"/>
  <c r="EC327" i="5" s="1"/>
  <c r="EC258" i="5"/>
  <c r="DY259" i="5"/>
  <c r="DY261" i="5" s="1"/>
  <c r="EA275" i="5"/>
  <c r="EG196" i="5"/>
  <c r="EI230" i="5"/>
  <c r="ED281" i="5"/>
  <c r="ED283" i="5" s="1"/>
  <c r="EG230" i="5"/>
  <c r="EO315" i="5"/>
  <c r="EJ317" i="5"/>
  <c r="EM275" i="5"/>
  <c r="ES275" i="5"/>
  <c r="ES222" i="5"/>
  <c r="ER319" i="5"/>
  <c r="EP259" i="5"/>
  <c r="EP261" i="5" s="1"/>
  <c r="EU195" i="5"/>
  <c r="ET199" i="5"/>
  <c r="ES198" i="5"/>
  <c r="ES220" i="5"/>
  <c r="EQ314" i="5"/>
  <c r="ER281" i="5"/>
  <c r="EU224" i="5"/>
  <c r="ET321" i="5"/>
  <c r="EU325" i="5"/>
  <c r="ES196" i="5"/>
  <c r="ET304" i="5"/>
  <c r="EU294" i="5"/>
  <c r="EQ306" i="5"/>
  <c r="EU324" i="5"/>
  <c r="ES224" i="5"/>
  <c r="ER321" i="5"/>
  <c r="EQ199" i="5"/>
  <c r="EQ201" i="5" s="1"/>
  <c r="EU196" i="5"/>
  <c r="EQ326" i="5"/>
  <c r="EQ313" i="5"/>
  <c r="EQ232" i="5"/>
  <c r="EQ234" i="5" s="1"/>
  <c r="EP232" i="5"/>
  <c r="EP234" i="5" s="1"/>
  <c r="EU271" i="5"/>
  <c r="ES195" i="5"/>
  <c r="ER199" i="5"/>
  <c r="ES216" i="5"/>
  <c r="ER313" i="5"/>
  <c r="ER232" i="5"/>
  <c r="EU251" i="5"/>
  <c r="EQ319" i="5"/>
  <c r="EU217" i="5"/>
  <c r="ET314" i="5"/>
  <c r="ES304" i="5"/>
  <c r="EU256" i="5"/>
  <c r="EP313" i="5"/>
  <c r="EU198" i="5"/>
  <c r="EU268" i="5"/>
  <c r="ET281" i="5"/>
  <c r="EU216" i="5"/>
  <c r="ER259" i="5"/>
  <c r="ES231" i="5"/>
  <c r="ER328" i="5"/>
  <c r="ES223" i="5"/>
  <c r="ES244" i="5"/>
  <c r="EU220" i="5"/>
  <c r="EQ259" i="5"/>
  <c r="EQ261" i="5" s="1"/>
  <c r="ET319" i="5"/>
  <c r="EU223" i="5"/>
  <c r="ET320" i="5"/>
  <c r="EU320" i="5" s="1"/>
  <c r="EU197" i="5"/>
  <c r="ET259" i="5"/>
  <c r="EQ321" i="5"/>
  <c r="ER316" i="5"/>
  <c r="ES316" i="5" s="1"/>
  <c r="EK319" i="5"/>
  <c r="EK327" i="5"/>
  <c r="EN321" i="5"/>
  <c r="EM222" i="5"/>
  <c r="EL319" i="5"/>
  <c r="EO249" i="5"/>
  <c r="EL323" i="5"/>
  <c r="EO195" i="5"/>
  <c r="EN199" i="5"/>
  <c r="EK328" i="5"/>
  <c r="EO230" i="5"/>
  <c r="EN327" i="5"/>
  <c r="EM220" i="5"/>
  <c r="EL317" i="5"/>
  <c r="EM317" i="5" s="1"/>
  <c r="EM255" i="5"/>
  <c r="EN326" i="5"/>
  <c r="EO326" i="5" s="1"/>
  <c r="EN304" i="5"/>
  <c r="EO294" i="5"/>
  <c r="EN318" i="5"/>
  <c r="EO318" i="5" s="1"/>
  <c r="EO224" i="5"/>
  <c r="EO268" i="5"/>
  <c r="EN281" i="5"/>
  <c r="EO258" i="5"/>
  <c r="EM249" i="5"/>
  <c r="EM257" i="5"/>
  <c r="EO196" i="5"/>
  <c r="EO255" i="5"/>
  <c r="EL316" i="5"/>
  <c r="EN316" i="5"/>
  <c r="EJ232" i="5"/>
  <c r="EJ234" i="5" s="1"/>
  <c r="EL281" i="5"/>
  <c r="EN328" i="5"/>
  <c r="EM230" i="5"/>
  <c r="EL327" i="5"/>
  <c r="EM231" i="5"/>
  <c r="EL328" i="5"/>
  <c r="EL259" i="5"/>
  <c r="EK199" i="5"/>
  <c r="EK201" i="5" s="1"/>
  <c r="EL326" i="5"/>
  <c r="EM326" i="5" s="1"/>
  <c r="EM294" i="5"/>
  <c r="EM304" i="5"/>
  <c r="EL306" i="5"/>
  <c r="EN259" i="5"/>
  <c r="EM232" i="5"/>
  <c r="EM234" i="5" s="1"/>
  <c r="EL234" i="5"/>
  <c r="EM195" i="5"/>
  <c r="EL199" i="5"/>
  <c r="EN319" i="5"/>
  <c r="EM224" i="5"/>
  <c r="EL321" i="5"/>
  <c r="EO197" i="5"/>
  <c r="EO325" i="5"/>
  <c r="EG195" i="5"/>
  <c r="EF199" i="5"/>
  <c r="EE199" i="5"/>
  <c r="EE201" i="5" s="1"/>
  <c r="EG249" i="5"/>
  <c r="EE232" i="5"/>
  <c r="EE234" i="5" s="1"/>
  <c r="EG224" i="5"/>
  <c r="EF321" i="5"/>
  <c r="EG321" i="5" s="1"/>
  <c r="EF306" i="5"/>
  <c r="EI222" i="5"/>
  <c r="EH319" i="5"/>
  <c r="EG198" i="5"/>
  <c r="EF281" i="5"/>
  <c r="EE318" i="5"/>
  <c r="EI318" i="5" s="1"/>
  <c r="EG251" i="5"/>
  <c r="EE259" i="5"/>
  <c r="EE261" i="5" s="1"/>
  <c r="EF328" i="5"/>
  <c r="ED306" i="5"/>
  <c r="EF259" i="5"/>
  <c r="EI320" i="5"/>
  <c r="EF316" i="5"/>
  <c r="EG316" i="5" s="1"/>
  <c r="ED232" i="5"/>
  <c r="ED234" i="5" s="1"/>
  <c r="EG317" i="5"/>
  <c r="EE281" i="5"/>
  <c r="EE283" i="5" s="1"/>
  <c r="ED321" i="5"/>
  <c r="EH304" i="5"/>
  <c r="EI294" i="5"/>
  <c r="EF326" i="5"/>
  <c r="EG326" i="5" s="1"/>
  <c r="EG313" i="5"/>
  <c r="EE323" i="5"/>
  <c r="EI323" i="5" s="1"/>
  <c r="EH232" i="5"/>
  <c r="EI251" i="5"/>
  <c r="EI195" i="5"/>
  <c r="EH199" i="5"/>
  <c r="EI317" i="5"/>
  <c r="EG222" i="5"/>
  <c r="EF319" i="5"/>
  <c r="EF323" i="5"/>
  <c r="EI258" i="5"/>
  <c r="EI220" i="5"/>
  <c r="EH259" i="5"/>
  <c r="EI249" i="5"/>
  <c r="EG325" i="5"/>
  <c r="EH321" i="5"/>
  <c r="EI321" i="5" s="1"/>
  <c r="EI325" i="5"/>
  <c r="EI256" i="5"/>
  <c r="EI268" i="5"/>
  <c r="EH281" i="5"/>
  <c r="EH316" i="5"/>
  <c r="EE328" i="5"/>
  <c r="EG320" i="5"/>
  <c r="EB259" i="5"/>
  <c r="EA318" i="5"/>
  <c r="EA222" i="5"/>
  <c r="DZ319" i="5"/>
  <c r="EC222" i="5"/>
  <c r="DZ232" i="5"/>
  <c r="DZ316" i="5"/>
  <c r="EA316" i="5" s="1"/>
  <c r="EA195" i="5"/>
  <c r="DZ199" i="5"/>
  <c r="EC224" i="5"/>
  <c r="EB321" i="5"/>
  <c r="EC324" i="5"/>
  <c r="EA231" i="5"/>
  <c r="DZ328" i="5"/>
  <c r="DY313" i="5"/>
  <c r="DY232" i="5"/>
  <c r="DY234" i="5" s="1"/>
  <c r="EA317" i="5"/>
  <c r="EA188" i="5"/>
  <c r="EB326" i="5"/>
  <c r="EC326" i="5" s="1"/>
  <c r="EA271" i="5"/>
  <c r="EC195" i="5"/>
  <c r="EB199" i="5"/>
  <c r="EA224" i="5"/>
  <c r="DZ321" i="5"/>
  <c r="EA198" i="5"/>
  <c r="EB232" i="5"/>
  <c r="EA223" i="5"/>
  <c r="DZ320" i="5"/>
  <c r="EA320" i="5" s="1"/>
  <c r="EC317" i="5"/>
  <c r="EA324" i="5"/>
  <c r="EC220" i="5"/>
  <c r="EB304" i="5"/>
  <c r="EC294" i="5"/>
  <c r="EC196" i="5"/>
  <c r="EC268" i="5"/>
  <c r="EB281" i="5"/>
  <c r="DX234" i="5"/>
  <c r="EC271" i="5"/>
  <c r="DX328" i="5"/>
  <c r="EC325" i="5"/>
  <c r="DR313" i="5"/>
  <c r="DR232" i="5"/>
  <c r="DR234" i="5" s="1"/>
  <c r="DT259" i="5"/>
  <c r="DW313" i="5"/>
  <c r="DW316" i="5"/>
  <c r="DV281" i="5"/>
  <c r="DU256" i="5"/>
  <c r="DU321" i="5"/>
  <c r="DU324" i="5"/>
  <c r="DS259" i="5"/>
  <c r="DS261" i="5" s="1"/>
  <c r="DR319" i="5"/>
  <c r="DT306" i="5"/>
  <c r="DW222" i="5"/>
  <c r="DV319" i="5"/>
  <c r="DU224" i="5"/>
  <c r="DS314" i="5"/>
  <c r="DU271" i="5"/>
  <c r="DW244" i="5"/>
  <c r="DV304" i="5"/>
  <c r="DW294" i="5"/>
  <c r="DU246" i="5"/>
  <c r="DU222" i="5"/>
  <c r="DT319" i="5"/>
  <c r="DS232" i="5"/>
  <c r="DS234" i="5" s="1"/>
  <c r="DU275" i="5"/>
  <c r="DS327" i="5"/>
  <c r="DW327" i="5" s="1"/>
  <c r="DS323" i="5"/>
  <c r="DU320" i="5"/>
  <c r="DT316" i="5"/>
  <c r="DU316" i="5" s="1"/>
  <c r="DT328" i="5"/>
  <c r="DV323" i="5"/>
  <c r="DU196" i="5"/>
  <c r="DW188" i="5"/>
  <c r="DV321" i="5"/>
  <c r="DW321" i="5" s="1"/>
  <c r="DW249" i="5"/>
  <c r="DW318" i="5"/>
  <c r="DW224" i="5"/>
  <c r="DS315" i="5"/>
  <c r="DU315" i="5" s="1"/>
  <c r="DT281" i="5"/>
  <c r="DW195" i="5"/>
  <c r="DV199" i="5"/>
  <c r="DU249" i="5"/>
  <c r="DR328" i="5"/>
  <c r="DW243" i="5"/>
  <c r="DV259" i="5"/>
  <c r="DV232" i="5"/>
  <c r="DT199" i="5"/>
  <c r="DN327" i="5"/>
  <c r="DQ188" i="5"/>
  <c r="DM259" i="5"/>
  <c r="DM261" i="5" s="1"/>
  <c r="DM328" i="5"/>
  <c r="DL232" i="5"/>
  <c r="DL234" i="5" s="1"/>
  <c r="DN281" i="5"/>
  <c r="DP326" i="5"/>
  <c r="DQ326" i="5" s="1"/>
  <c r="DP304" i="5"/>
  <c r="DQ294" i="5"/>
  <c r="DP321" i="5"/>
  <c r="DQ220" i="5"/>
  <c r="DN306" i="5"/>
  <c r="DQ222" i="5"/>
  <c r="DP319" i="5"/>
  <c r="DQ197" i="5"/>
  <c r="DQ196" i="5"/>
  <c r="DQ224" i="5"/>
  <c r="DP232" i="5"/>
  <c r="DL319" i="5"/>
  <c r="DO231" i="5"/>
  <c r="DN328" i="5"/>
  <c r="DO195" i="5"/>
  <c r="DN199" i="5"/>
  <c r="DP259" i="5"/>
  <c r="DN259" i="5"/>
  <c r="DQ325" i="5"/>
  <c r="DL199" i="5"/>
  <c r="DL201" i="5" s="1"/>
  <c r="DO322" i="5"/>
  <c r="DO258" i="5"/>
  <c r="DO271" i="5"/>
  <c r="DQ268" i="5"/>
  <c r="DP281" i="5"/>
  <c r="DO197" i="5"/>
  <c r="DO198" i="5"/>
  <c r="DO224" i="5"/>
  <c r="DN321" i="5"/>
  <c r="DQ195" i="5"/>
  <c r="DP199" i="5"/>
  <c r="DO222" i="5"/>
  <c r="DN319" i="5"/>
  <c r="DM319" i="5"/>
  <c r="DP328" i="5"/>
  <c r="DN316" i="5"/>
  <c r="DO316" i="5" s="1"/>
  <c r="DM199" i="5"/>
  <c r="DM201" i="5" s="1"/>
  <c r="DM327" i="5"/>
  <c r="DQ327" i="5" s="1"/>
  <c r="DQ249" i="5"/>
  <c r="DQ231" i="5"/>
  <c r="DH306" i="5"/>
  <c r="DG326" i="5"/>
  <c r="DK197" i="5"/>
  <c r="DG322" i="5"/>
  <c r="DK322" i="5" s="1"/>
  <c r="DI231" i="5"/>
  <c r="DH328" i="5"/>
  <c r="DJ328" i="5"/>
  <c r="DK251" i="5"/>
  <c r="DG328" i="5"/>
  <c r="DK268" i="5"/>
  <c r="DJ281" i="5"/>
  <c r="DG313" i="5"/>
  <c r="DI313" i="5" s="1"/>
  <c r="DG232" i="5"/>
  <c r="DG234" i="5" s="1"/>
  <c r="DH316" i="5"/>
  <c r="DG199" i="5"/>
  <c r="DG201" i="5" s="1"/>
  <c r="DF259" i="5"/>
  <c r="DF261" i="5" s="1"/>
  <c r="DK222" i="5"/>
  <c r="DJ319" i="5"/>
  <c r="DK255" i="5"/>
  <c r="DK256" i="5"/>
  <c r="DJ259" i="5"/>
  <c r="DI222" i="5"/>
  <c r="DH319" i="5"/>
  <c r="DH281" i="5"/>
  <c r="DJ326" i="5"/>
  <c r="DK224" i="5"/>
  <c r="DI315" i="5"/>
  <c r="DI249" i="5"/>
  <c r="DH259" i="5"/>
  <c r="DJ232" i="5"/>
  <c r="DI325" i="5"/>
  <c r="DI224" i="5"/>
  <c r="DJ304" i="5"/>
  <c r="DK294" i="5"/>
  <c r="DK195" i="5"/>
  <c r="DJ199" i="5"/>
  <c r="DG319" i="5"/>
  <c r="DF328" i="5"/>
  <c r="DK271" i="5"/>
  <c r="DI195" i="5"/>
  <c r="DH199" i="5"/>
  <c r="CZ306" i="5"/>
  <c r="DE196" i="5"/>
  <c r="DC251" i="5"/>
  <c r="DC304" i="5"/>
  <c r="DC306" i="5" s="1"/>
  <c r="DB306" i="5"/>
  <c r="DC322" i="5"/>
  <c r="DC224" i="5"/>
  <c r="DB321" i="5"/>
  <c r="CZ281" i="5"/>
  <c r="CZ283" i="5" s="1"/>
  <c r="DC222" i="5"/>
  <c r="DB319" i="5"/>
  <c r="DA319" i="5"/>
  <c r="DE315" i="5"/>
  <c r="DE248" i="5"/>
  <c r="DE222" i="5"/>
  <c r="DD319" i="5"/>
  <c r="DC230" i="5"/>
  <c r="DE249" i="5"/>
  <c r="DC249" i="5"/>
  <c r="DA321" i="5"/>
  <c r="DE321" i="5" s="1"/>
  <c r="DA318" i="5"/>
  <c r="DC318" i="5" s="1"/>
  <c r="DE197" i="5"/>
  <c r="CZ259" i="5"/>
  <c r="CZ261" i="5" s="1"/>
  <c r="DB323" i="5"/>
  <c r="DC197" i="5"/>
  <c r="DD232" i="5"/>
  <c r="DB326" i="5"/>
  <c r="DC326" i="5" s="1"/>
  <c r="DC325" i="5"/>
  <c r="DE195" i="5"/>
  <c r="DD199" i="5"/>
  <c r="DC195" i="5"/>
  <c r="DB199" i="5"/>
  <c r="DE231" i="5"/>
  <c r="DE268" i="5"/>
  <c r="DD281" i="5"/>
  <c r="DD316" i="5"/>
  <c r="DC248" i="5"/>
  <c r="DA199" i="5"/>
  <c r="DA201" i="5" s="1"/>
  <c r="DC231" i="5"/>
  <c r="DB328" i="5"/>
  <c r="DC328" i="5" s="1"/>
  <c r="CZ232" i="5"/>
  <c r="CZ234" i="5" s="1"/>
  <c r="DB281" i="5"/>
  <c r="DB259" i="5"/>
  <c r="DE322" i="5"/>
  <c r="DD304" i="5"/>
  <c r="DE294" i="5"/>
  <c r="DB316" i="5"/>
  <c r="DE313" i="5"/>
  <c r="FZ259" i="5"/>
  <c r="FZ261" i="5" s="1"/>
  <c r="GE275" i="5"/>
  <c r="GA327" i="5"/>
  <c r="GB232" i="5"/>
  <c r="GB234" i="5" s="1"/>
  <c r="GB313" i="5"/>
  <c r="GC271" i="5"/>
  <c r="GB304" i="5"/>
  <c r="GC304" i="5" s="1"/>
  <c r="GD326" i="5"/>
  <c r="GE326" i="5" s="1"/>
  <c r="GC275" i="5"/>
  <c r="GB281" i="5"/>
  <c r="GB283" i="5" s="1"/>
  <c r="GA306" i="5"/>
  <c r="GC251" i="5"/>
  <c r="GA321" i="5"/>
  <c r="GC245" i="5"/>
  <c r="FZ328" i="5"/>
  <c r="FZ327" i="5"/>
  <c r="FZ199" i="5"/>
  <c r="FZ201" i="5" s="1"/>
  <c r="GE216" i="5"/>
  <c r="GE251" i="5"/>
  <c r="GC244" i="5"/>
  <c r="FZ281" i="5"/>
  <c r="FZ283" i="5" s="1"/>
  <c r="FZ321" i="5"/>
  <c r="GD259" i="5"/>
  <c r="GC196" i="5"/>
  <c r="FZ304" i="5"/>
  <c r="FZ306" i="5" s="1"/>
  <c r="GC217" i="5"/>
  <c r="GB314" i="5"/>
  <c r="GD325" i="5"/>
  <c r="GE325" i="5" s="1"/>
  <c r="GE228" i="5"/>
  <c r="GA259" i="5"/>
  <c r="GA261" i="5" s="1"/>
  <c r="GC256" i="5"/>
  <c r="GE231" i="5"/>
  <c r="GD328" i="5"/>
  <c r="GB320" i="5"/>
  <c r="GC320" i="5" s="1"/>
  <c r="GC223" i="5"/>
  <c r="GE222" i="5"/>
  <c r="GD319" i="5"/>
  <c r="GE324" i="5"/>
  <c r="GC294" i="5"/>
  <c r="GD232" i="5"/>
  <c r="GE245" i="5"/>
  <c r="GE197" i="5"/>
  <c r="GB199" i="5"/>
  <c r="GD321" i="5"/>
  <c r="GA313" i="5"/>
  <c r="GA232" i="5"/>
  <c r="GA234" i="5" s="1"/>
  <c r="GC197" i="5"/>
  <c r="GE224" i="5"/>
  <c r="GE195" i="5"/>
  <c r="GD199" i="5"/>
  <c r="GC326" i="5"/>
  <c r="GC324" i="5"/>
  <c r="GB259" i="5"/>
  <c r="GC222" i="5"/>
  <c r="GB319" i="5"/>
  <c r="GB328" i="5"/>
  <c r="GC231" i="5"/>
  <c r="GC216" i="5"/>
  <c r="GC224" i="5"/>
  <c r="GB321" i="5"/>
  <c r="GA281" i="5"/>
  <c r="GA283" i="5" s="1"/>
  <c r="GD316" i="5"/>
  <c r="GE316" i="5" s="1"/>
  <c r="GB316" i="5"/>
  <c r="GC316" i="5" s="1"/>
  <c r="GA199" i="5"/>
  <c r="GA201" i="5" s="1"/>
  <c r="GE230" i="5"/>
  <c r="GD327" i="5"/>
  <c r="GC226" i="5"/>
  <c r="GB323" i="5"/>
  <c r="GC323" i="5" s="1"/>
  <c r="GE249" i="5"/>
  <c r="GD281" i="5"/>
  <c r="GC249" i="5"/>
  <c r="FZ313" i="5"/>
  <c r="FZ232" i="5"/>
  <c r="FZ234" i="5" s="1"/>
  <c r="GD304" i="5"/>
  <c r="GE294" i="5"/>
  <c r="GC230" i="5"/>
  <c r="GB327" i="5"/>
  <c r="GT281" i="2"/>
  <c r="GT283" i="2" s="1"/>
  <c r="GT316" i="2"/>
  <c r="GR281" i="2"/>
  <c r="GR283" i="2" s="1"/>
  <c r="GR323" i="2"/>
  <c r="GR321" i="2"/>
  <c r="GT319" i="2"/>
  <c r="GP205" i="2"/>
  <c r="GT189" i="2"/>
  <c r="GP329" i="2"/>
  <c r="GP331" i="2" s="1"/>
  <c r="GR193" i="2"/>
  <c r="GR315" i="2"/>
  <c r="GT327" i="2"/>
  <c r="GT204" i="2"/>
  <c r="GS205" i="2"/>
  <c r="GR189" i="2"/>
  <c r="GS234" i="2"/>
  <c r="GT232" i="2"/>
  <c r="GT234" i="2" s="1"/>
  <c r="GR313" i="2"/>
  <c r="GQ329" i="2"/>
  <c r="GR204" i="2"/>
  <c r="GQ205" i="2"/>
  <c r="GR232" i="2"/>
  <c r="GR234" i="2" s="1"/>
  <c r="GQ234" i="2"/>
  <c r="GT259" i="2"/>
  <c r="GT261" i="2" s="1"/>
  <c r="GS261" i="2"/>
  <c r="GT193" i="2"/>
  <c r="GS329" i="2"/>
  <c r="Z15" i="13"/>
  <c r="CH23" i="13" s="1"/>
  <c r="O15" i="13"/>
  <c r="P15" i="13"/>
  <c r="X23" i="13" s="1"/>
  <c r="Q15" i="13"/>
  <c r="R15" i="13"/>
  <c r="S15" i="13"/>
  <c r="T15" i="13"/>
  <c r="U15" i="13"/>
  <c r="V15" i="13"/>
  <c r="W15" i="13"/>
  <c r="X15" i="13"/>
  <c r="Y15" i="13"/>
  <c r="N15" i="13"/>
  <c r="H1" i="13"/>
  <c r="N1" i="13"/>
  <c r="T1" i="13"/>
  <c r="Z1" i="13"/>
  <c r="AF1" i="13"/>
  <c r="AL1" i="13"/>
  <c r="AR1" i="13"/>
  <c r="AX1" i="13"/>
  <c r="BD1" i="13"/>
  <c r="CH1" i="13"/>
  <c r="BV1" i="13"/>
  <c r="BP1" i="13"/>
  <c r="BJ1" i="13"/>
  <c r="FT193" i="5"/>
  <c r="CZ329" i="5" l="1"/>
  <c r="FK315" i="5"/>
  <c r="EA281" i="5"/>
  <c r="DF329" i="5"/>
  <c r="GE317" i="5"/>
  <c r="EC328" i="5"/>
  <c r="EY314" i="5"/>
  <c r="FM317" i="5"/>
  <c r="DO320" i="5"/>
  <c r="FM319" i="5"/>
  <c r="EC320" i="5"/>
  <c r="EM314" i="5"/>
  <c r="EY317" i="5"/>
  <c r="ES314" i="5"/>
  <c r="FM323" i="5"/>
  <c r="ES323" i="5"/>
  <c r="FK304" i="5"/>
  <c r="FK306" i="5" s="1"/>
  <c r="EY315" i="5"/>
  <c r="EO314" i="5"/>
  <c r="EM316" i="5"/>
  <c r="ED329" i="5"/>
  <c r="ED331" i="5" s="1"/>
  <c r="DI326" i="5"/>
  <c r="EU323" i="5"/>
  <c r="FM313" i="5"/>
  <c r="EU327" i="5"/>
  <c r="FA320" i="5"/>
  <c r="EU317" i="5"/>
  <c r="EA304" i="5"/>
  <c r="EA306" i="5" s="1"/>
  <c r="EY316" i="5"/>
  <c r="DW317" i="5"/>
  <c r="ES317" i="5"/>
  <c r="DO323" i="5"/>
  <c r="FE306" i="5"/>
  <c r="EC319" i="5"/>
  <c r="FA313" i="5"/>
  <c r="DE316" i="5"/>
  <c r="EU313" i="5"/>
  <c r="EY306" i="5"/>
  <c r="EY326" i="5"/>
  <c r="GI314" i="5"/>
  <c r="EA328" i="5"/>
  <c r="DE328" i="5"/>
  <c r="FA326" i="5"/>
  <c r="FJ306" i="5"/>
  <c r="DK327" i="5"/>
  <c r="FG323" i="5"/>
  <c r="GK314" i="5"/>
  <c r="EY318" i="5"/>
  <c r="FM322" i="5"/>
  <c r="DI316" i="5"/>
  <c r="EM323" i="5"/>
  <c r="DK317" i="5"/>
  <c r="EO316" i="5"/>
  <c r="FK321" i="5"/>
  <c r="EU315" i="5"/>
  <c r="DO321" i="5"/>
  <c r="DU328" i="5"/>
  <c r="FA317" i="5"/>
  <c r="FK323" i="5"/>
  <c r="EC323" i="5"/>
  <c r="EA321" i="5"/>
  <c r="DU323" i="5"/>
  <c r="DU314" i="5"/>
  <c r="FA316" i="5"/>
  <c r="FK328" i="5"/>
  <c r="EO323" i="5"/>
  <c r="ES318" i="5"/>
  <c r="DQ321" i="5"/>
  <c r="EC321" i="5"/>
  <c r="EI328" i="5"/>
  <c r="FE323" i="5"/>
  <c r="FD306" i="5"/>
  <c r="GX205" i="2"/>
  <c r="FK326" i="5"/>
  <c r="ES326" i="5"/>
  <c r="FM328" i="5"/>
  <c r="FM326" i="5"/>
  <c r="GK281" i="5"/>
  <c r="GK283" i="5" s="1"/>
  <c r="DO304" i="5"/>
  <c r="DO306" i="5" s="1"/>
  <c r="DC232" i="5"/>
  <c r="DC234" i="5" s="1"/>
  <c r="DE314" i="5"/>
  <c r="DI322" i="5"/>
  <c r="FH329" i="5"/>
  <c r="FH331" i="5" s="1"/>
  <c r="DE259" i="5"/>
  <c r="DE261" i="5" s="1"/>
  <c r="EM313" i="5"/>
  <c r="EO328" i="5"/>
  <c r="EU326" i="5"/>
  <c r="GI323" i="5"/>
  <c r="GI315" i="5"/>
  <c r="EG318" i="5"/>
  <c r="DC314" i="5"/>
  <c r="DW319" i="5"/>
  <c r="FK313" i="5"/>
  <c r="EM321" i="5"/>
  <c r="DI321" i="5"/>
  <c r="EA327" i="5"/>
  <c r="EI319" i="5"/>
  <c r="EO321" i="5"/>
  <c r="FE328" i="5"/>
  <c r="FM321" i="5"/>
  <c r="EA259" i="5"/>
  <c r="EA261" i="5" s="1"/>
  <c r="GK319" i="5"/>
  <c r="DC316" i="5"/>
  <c r="DB234" i="5"/>
  <c r="DL329" i="5"/>
  <c r="DL331" i="5" s="1"/>
  <c r="EG319" i="5"/>
  <c r="DE327" i="5"/>
  <c r="GK315" i="5"/>
  <c r="GK328" i="5"/>
  <c r="GI320" i="5"/>
  <c r="GG329" i="5"/>
  <c r="GG331" i="5" s="1"/>
  <c r="GI328" i="5"/>
  <c r="GK259" i="5"/>
  <c r="GK261" i="5" s="1"/>
  <c r="GJ261" i="5"/>
  <c r="GI319" i="5"/>
  <c r="GK313" i="5"/>
  <c r="GJ329" i="5"/>
  <c r="GI313" i="5"/>
  <c r="GH329" i="5"/>
  <c r="GI232" i="5"/>
  <c r="GI234" i="5" s="1"/>
  <c r="GH234" i="5"/>
  <c r="GI281" i="5"/>
  <c r="GI283" i="5" s="1"/>
  <c r="GH283" i="5"/>
  <c r="GH261" i="5"/>
  <c r="GI259" i="5"/>
  <c r="GI261" i="5" s="1"/>
  <c r="GJ234" i="5"/>
  <c r="GK232" i="5"/>
  <c r="GK234" i="5" s="1"/>
  <c r="GF329" i="5"/>
  <c r="GF331" i="5" s="1"/>
  <c r="GK304" i="5"/>
  <c r="GK306" i="5" s="1"/>
  <c r="GJ306" i="5"/>
  <c r="GK199" i="5"/>
  <c r="GK201" i="5" s="1"/>
  <c r="GJ201" i="5"/>
  <c r="GI304" i="5"/>
  <c r="GI306" i="5" s="1"/>
  <c r="GH306" i="5"/>
  <c r="GH201" i="5"/>
  <c r="GI199" i="5"/>
  <c r="GI201" i="5" s="1"/>
  <c r="GY331" i="2"/>
  <c r="GZ329" i="2"/>
  <c r="GZ331" i="2" s="1"/>
  <c r="GX329" i="2"/>
  <c r="GX331" i="2" s="1"/>
  <c r="GW331" i="2"/>
  <c r="DY306" i="5"/>
  <c r="EM306" i="5"/>
  <c r="ES328" i="5"/>
  <c r="CZ331" i="5"/>
  <c r="EU328" i="5"/>
  <c r="EA323" i="5"/>
  <c r="GE314" i="5"/>
  <c r="DW323" i="5"/>
  <c r="FK314" i="5"/>
  <c r="FK316" i="5"/>
  <c r="FM316" i="5"/>
  <c r="DC327" i="5"/>
  <c r="FE327" i="5"/>
  <c r="FG321" i="5"/>
  <c r="DJ329" i="5"/>
  <c r="DJ331" i="5" s="1"/>
  <c r="GC321" i="5"/>
  <c r="DQ328" i="5"/>
  <c r="DO232" i="5"/>
  <c r="DO234" i="5" s="1"/>
  <c r="FC329" i="5"/>
  <c r="FC331" i="5" s="1"/>
  <c r="FE321" i="5"/>
  <c r="DM329" i="5"/>
  <c r="DM331" i="5" s="1"/>
  <c r="GC314" i="5"/>
  <c r="GB306" i="5"/>
  <c r="DD329" i="5"/>
  <c r="DD331" i="5" s="1"/>
  <c r="DC323" i="5"/>
  <c r="DA329" i="5"/>
  <c r="DA331" i="5" s="1"/>
  <c r="DC319" i="5"/>
  <c r="DK315" i="5"/>
  <c r="DF331" i="5"/>
  <c r="DG306" i="5"/>
  <c r="DQ323" i="5"/>
  <c r="DU319" i="5"/>
  <c r="DW315" i="5"/>
  <c r="EA283" i="5"/>
  <c r="EA319" i="5"/>
  <c r="DY329" i="5"/>
  <c r="DY331" i="5" s="1"/>
  <c r="DX329" i="5"/>
  <c r="DX331" i="5" s="1"/>
  <c r="EO232" i="5"/>
  <c r="EO234" i="5" s="1"/>
  <c r="EJ329" i="5"/>
  <c r="EJ331" i="5" s="1"/>
  <c r="EV329" i="5"/>
  <c r="EV331" i="5" s="1"/>
  <c r="EW329" i="5"/>
  <c r="EW331" i="5" s="1"/>
  <c r="EY328" i="5"/>
  <c r="FA318" i="5"/>
  <c r="FG319" i="5"/>
  <c r="FG327" i="5"/>
  <c r="FE319" i="5"/>
  <c r="FM327" i="5"/>
  <c r="FM259" i="5"/>
  <c r="FM261" i="5" s="1"/>
  <c r="FI329" i="5"/>
  <c r="FI331" i="5" s="1"/>
  <c r="FK319" i="5"/>
  <c r="GE327" i="5"/>
  <c r="GC328" i="5"/>
  <c r="GE328" i="5"/>
  <c r="GC319" i="5"/>
  <c r="GA329" i="5"/>
  <c r="GA331" i="5" s="1"/>
  <c r="GE319" i="5"/>
  <c r="FJ329" i="5"/>
  <c r="FL329" i="5"/>
  <c r="FK281" i="5"/>
  <c r="FK283" i="5" s="1"/>
  <c r="FJ283" i="5"/>
  <c r="FL234" i="5"/>
  <c r="FM232" i="5"/>
  <c r="FM234" i="5" s="1"/>
  <c r="FL283" i="5"/>
  <c r="FM281" i="5"/>
  <c r="FM283" i="5" s="1"/>
  <c r="FK199" i="5"/>
  <c r="FK201" i="5" s="1"/>
  <c r="FJ201" i="5"/>
  <c r="FM304" i="5"/>
  <c r="FM306" i="5" s="1"/>
  <c r="FL306" i="5"/>
  <c r="FM199" i="5"/>
  <c r="FM201" i="5" s="1"/>
  <c r="FL201" i="5"/>
  <c r="FK259" i="5"/>
  <c r="FK261" i="5" s="1"/>
  <c r="FK232" i="5"/>
  <c r="FK234" i="5" s="1"/>
  <c r="FJ234" i="5"/>
  <c r="FG199" i="5"/>
  <c r="FG201" i="5" s="1"/>
  <c r="FF201" i="5"/>
  <c r="FD329" i="5"/>
  <c r="FB329" i="5"/>
  <c r="FB331" i="5" s="1"/>
  <c r="FF329" i="5"/>
  <c r="FF283" i="5"/>
  <c r="FG281" i="5"/>
  <c r="FG283" i="5" s="1"/>
  <c r="FG328" i="5"/>
  <c r="FG304" i="5"/>
  <c r="FG306" i="5" s="1"/>
  <c r="FF306" i="5"/>
  <c r="FE281" i="5"/>
  <c r="FE283" i="5" s="1"/>
  <c r="FD283" i="5"/>
  <c r="FD261" i="5"/>
  <c r="FE259" i="5"/>
  <c r="FE261" i="5" s="1"/>
  <c r="FG259" i="5"/>
  <c r="FG261" i="5" s="1"/>
  <c r="FF261" i="5"/>
  <c r="FG232" i="5"/>
  <c r="FG234" i="5" s="1"/>
  <c r="FE199" i="5"/>
  <c r="FE201" i="5" s="1"/>
  <c r="FD201" i="5"/>
  <c r="FE232" i="5"/>
  <c r="FE234" i="5" s="1"/>
  <c r="EX329" i="5"/>
  <c r="EZ283" i="5"/>
  <c r="FA281" i="5"/>
  <c r="FA283" i="5" s="1"/>
  <c r="FA199" i="5"/>
  <c r="FA201" i="5" s="1"/>
  <c r="EZ201" i="5"/>
  <c r="EY232" i="5"/>
  <c r="EY234" i="5" s="1"/>
  <c r="EX234" i="5"/>
  <c r="EY199" i="5"/>
  <c r="EY201" i="5" s="1"/>
  <c r="EX201" i="5"/>
  <c r="FA319" i="5"/>
  <c r="FA259" i="5"/>
  <c r="FA261" i="5" s="1"/>
  <c r="EZ261" i="5"/>
  <c r="EY319" i="5"/>
  <c r="EZ234" i="5"/>
  <c r="FA232" i="5"/>
  <c r="FA234" i="5" s="1"/>
  <c r="FA304" i="5"/>
  <c r="FA306" i="5" s="1"/>
  <c r="EZ306" i="5"/>
  <c r="EZ329" i="5"/>
  <c r="EX261" i="5"/>
  <c r="EY259" i="5"/>
  <c r="EY261" i="5" s="1"/>
  <c r="EY281" i="5"/>
  <c r="EY283" i="5" s="1"/>
  <c r="EX283" i="5"/>
  <c r="EY321" i="5"/>
  <c r="EB329" i="5"/>
  <c r="EB331" i="5" s="1"/>
  <c r="EC314" i="5"/>
  <c r="DE319" i="5"/>
  <c r="DT329" i="5"/>
  <c r="DE318" i="5"/>
  <c r="EG304" i="5"/>
  <c r="EG306" i="5" s="1"/>
  <c r="EO319" i="5"/>
  <c r="EM328" i="5"/>
  <c r="EU314" i="5"/>
  <c r="DI314" i="5"/>
  <c r="DU304" i="5"/>
  <c r="DU306" i="5" s="1"/>
  <c r="EG232" i="5"/>
  <c r="EG234" i="5" s="1"/>
  <c r="EM319" i="5"/>
  <c r="EU232" i="5"/>
  <c r="EU234" i="5" s="1"/>
  <c r="EA314" i="5"/>
  <c r="FZ329" i="5"/>
  <c r="FZ331" i="5" s="1"/>
  <c r="EK329" i="5"/>
  <c r="EK331" i="5" s="1"/>
  <c r="EP329" i="5"/>
  <c r="EP331" i="5" s="1"/>
  <c r="EQ329" i="5"/>
  <c r="EQ331" i="5" s="1"/>
  <c r="EU319" i="5"/>
  <c r="ER261" i="5"/>
  <c r="ES259" i="5"/>
  <c r="ES261" i="5" s="1"/>
  <c r="ES313" i="5"/>
  <c r="ER329" i="5"/>
  <c r="ES281" i="5"/>
  <c r="ES283" i="5" s="1"/>
  <c r="ER283" i="5"/>
  <c r="ES232" i="5"/>
  <c r="ES234" i="5" s="1"/>
  <c r="ER234" i="5"/>
  <c r="ES306" i="5"/>
  <c r="ES199" i="5"/>
  <c r="ES201" i="5" s="1"/>
  <c r="ER201" i="5"/>
  <c r="EU259" i="5"/>
  <c r="EU261" i="5" s="1"/>
  <c r="ET261" i="5"/>
  <c r="ET329" i="5"/>
  <c r="EU304" i="5"/>
  <c r="EU306" i="5" s="1"/>
  <c r="ET306" i="5"/>
  <c r="ES319" i="5"/>
  <c r="ET283" i="5"/>
  <c r="EU281" i="5"/>
  <c r="EU283" i="5" s="1"/>
  <c r="ES321" i="5"/>
  <c r="EU321" i="5"/>
  <c r="EU199" i="5"/>
  <c r="EU201" i="5" s="1"/>
  <c r="ET201" i="5"/>
  <c r="EL329" i="5"/>
  <c r="EM327" i="5"/>
  <c r="EN329" i="5"/>
  <c r="EL261" i="5"/>
  <c r="EM259" i="5"/>
  <c r="EM261" i="5" s="1"/>
  <c r="EO327" i="5"/>
  <c r="EM281" i="5"/>
  <c r="EM283" i="5" s="1"/>
  <c r="EL283" i="5"/>
  <c r="EO259" i="5"/>
  <c r="EO261" i="5" s="1"/>
  <c r="EN261" i="5"/>
  <c r="EO304" i="5"/>
  <c r="EO306" i="5" s="1"/>
  <c r="EN306" i="5"/>
  <c r="EO199" i="5"/>
  <c r="EO201" i="5" s="1"/>
  <c r="EN201" i="5"/>
  <c r="EN283" i="5"/>
  <c r="EO281" i="5"/>
  <c r="EO283" i="5" s="1"/>
  <c r="EM199" i="5"/>
  <c r="EM201" i="5" s="1"/>
  <c r="EL201" i="5"/>
  <c r="EG323" i="5"/>
  <c r="EH234" i="5"/>
  <c r="EI232" i="5"/>
  <c r="EI234" i="5" s="1"/>
  <c r="EG328" i="5"/>
  <c r="EE329" i="5"/>
  <c r="EE331" i="5" s="1"/>
  <c r="EG199" i="5"/>
  <c r="EG201" i="5" s="1"/>
  <c r="EF201" i="5"/>
  <c r="EH283" i="5"/>
  <c r="EI281" i="5"/>
  <c r="EI283" i="5" s="1"/>
  <c r="EI199" i="5"/>
  <c r="EI201" i="5" s="1"/>
  <c r="EH201" i="5"/>
  <c r="EI316" i="5"/>
  <c r="EH329" i="5"/>
  <c r="EF329" i="5"/>
  <c r="EI259" i="5"/>
  <c r="EI261" i="5" s="1"/>
  <c r="EH261" i="5"/>
  <c r="EG281" i="5"/>
  <c r="EG283" i="5" s="1"/>
  <c r="EF283" i="5"/>
  <c r="EI304" i="5"/>
  <c r="EI306" i="5" s="1"/>
  <c r="EH306" i="5"/>
  <c r="EF261" i="5"/>
  <c r="EG259" i="5"/>
  <c r="EG261" i="5" s="1"/>
  <c r="EC304" i="5"/>
  <c r="EC306" i="5" s="1"/>
  <c r="EB306" i="5"/>
  <c r="EA232" i="5"/>
  <c r="EA234" i="5" s="1"/>
  <c r="DZ234" i="5"/>
  <c r="EC199" i="5"/>
  <c r="EC201" i="5" s="1"/>
  <c r="EB201" i="5"/>
  <c r="EB283" i="5"/>
  <c r="EC281" i="5"/>
  <c r="EC283" i="5" s="1"/>
  <c r="EC313" i="5"/>
  <c r="EB234" i="5"/>
  <c r="EC232" i="5"/>
  <c r="EC234" i="5" s="1"/>
  <c r="DZ329" i="5"/>
  <c r="EA313" i="5"/>
  <c r="EA199" i="5"/>
  <c r="EA201" i="5" s="1"/>
  <c r="DZ201" i="5"/>
  <c r="EC259" i="5"/>
  <c r="EC261" i="5" s="1"/>
  <c r="EB261" i="5"/>
  <c r="DV234" i="5"/>
  <c r="DW232" i="5"/>
  <c r="DW234" i="5" s="1"/>
  <c r="DW259" i="5"/>
  <c r="DW261" i="5" s="1"/>
  <c r="DV261" i="5"/>
  <c r="DU327" i="5"/>
  <c r="DV329" i="5"/>
  <c r="DU281" i="5"/>
  <c r="DU283" i="5" s="1"/>
  <c r="DT283" i="5"/>
  <c r="DT261" i="5"/>
  <c r="DU259" i="5"/>
  <c r="DU261" i="5" s="1"/>
  <c r="DV283" i="5"/>
  <c r="DW281" i="5"/>
  <c r="DW283" i="5" s="1"/>
  <c r="DW314" i="5"/>
  <c r="DU199" i="5"/>
  <c r="DU201" i="5" s="1"/>
  <c r="DT201" i="5"/>
  <c r="DW304" i="5"/>
  <c r="DW306" i="5" s="1"/>
  <c r="DV306" i="5"/>
  <c r="DW199" i="5"/>
  <c r="DW201" i="5" s="1"/>
  <c r="DV201" i="5"/>
  <c r="DS329" i="5"/>
  <c r="DS331" i="5" s="1"/>
  <c r="DU232" i="5"/>
  <c r="DU234" i="5" s="1"/>
  <c r="DR329" i="5"/>
  <c r="DR331" i="5" s="1"/>
  <c r="DN261" i="5"/>
  <c r="DO259" i="5"/>
  <c r="DO261" i="5" s="1"/>
  <c r="DP234" i="5"/>
  <c r="DQ232" i="5"/>
  <c r="DQ234" i="5" s="1"/>
  <c r="DQ259" i="5"/>
  <c r="DQ261" i="5" s="1"/>
  <c r="DP261" i="5"/>
  <c r="DN329" i="5"/>
  <c r="DO199" i="5"/>
  <c r="DO201" i="5" s="1"/>
  <c r="DN201" i="5"/>
  <c r="DO281" i="5"/>
  <c r="DO283" i="5" s="1"/>
  <c r="DN283" i="5"/>
  <c r="DO319" i="5"/>
  <c r="DQ319" i="5"/>
  <c r="DO327" i="5"/>
  <c r="DO328" i="5"/>
  <c r="DQ304" i="5"/>
  <c r="DQ306" i="5" s="1"/>
  <c r="DP306" i="5"/>
  <c r="DQ199" i="5"/>
  <c r="DQ201" i="5" s="1"/>
  <c r="DP201" i="5"/>
  <c r="DP283" i="5"/>
  <c r="DQ281" i="5"/>
  <c r="DQ283" i="5" s="1"/>
  <c r="DP329" i="5"/>
  <c r="DH261" i="5"/>
  <c r="DI259" i="5"/>
  <c r="DI261" i="5" s="1"/>
  <c r="DJ283" i="5"/>
  <c r="DK281" i="5"/>
  <c r="DK283" i="5" s="1"/>
  <c r="DK199" i="5"/>
  <c r="DK201" i="5" s="1"/>
  <c r="DJ201" i="5"/>
  <c r="DK326" i="5"/>
  <c r="DK319" i="5"/>
  <c r="DI199" i="5"/>
  <c r="DI201" i="5" s="1"/>
  <c r="DH201" i="5"/>
  <c r="DI281" i="5"/>
  <c r="DI283" i="5" s="1"/>
  <c r="DH283" i="5"/>
  <c r="DI319" i="5"/>
  <c r="DJ234" i="5"/>
  <c r="DK232" i="5"/>
  <c r="DK234" i="5" s="1"/>
  <c r="DK304" i="5"/>
  <c r="DK306" i="5" s="1"/>
  <c r="DJ306" i="5"/>
  <c r="DK328" i="5"/>
  <c r="DH329" i="5"/>
  <c r="DK259" i="5"/>
  <c r="DK261" i="5" s="1"/>
  <c r="DJ261" i="5"/>
  <c r="DI328" i="5"/>
  <c r="DG329" i="5"/>
  <c r="DG331" i="5" s="1"/>
  <c r="DK313" i="5"/>
  <c r="DI232" i="5"/>
  <c r="DI234" i="5" s="1"/>
  <c r="DB329" i="5"/>
  <c r="DC321" i="5"/>
  <c r="DE199" i="5"/>
  <c r="DE201" i="5" s="1"/>
  <c r="DD201" i="5"/>
  <c r="DB261" i="5"/>
  <c r="DC259" i="5"/>
  <c r="DC261" i="5" s="1"/>
  <c r="DD283" i="5"/>
  <c r="DE281" i="5"/>
  <c r="DE283" i="5" s="1"/>
  <c r="DC199" i="5"/>
  <c r="DC201" i="5" s="1"/>
  <c r="DB201" i="5"/>
  <c r="DC281" i="5"/>
  <c r="DC283" i="5" s="1"/>
  <c r="DB283" i="5"/>
  <c r="DE304" i="5"/>
  <c r="DE306" i="5" s="1"/>
  <c r="DD306" i="5"/>
  <c r="DD234" i="5"/>
  <c r="DE232" i="5"/>
  <c r="DE234" i="5" s="1"/>
  <c r="GE321" i="5"/>
  <c r="GC313" i="5"/>
  <c r="GC327" i="5"/>
  <c r="GD283" i="5"/>
  <c r="GE281" i="5"/>
  <c r="GE283" i="5" s="1"/>
  <c r="GD234" i="5"/>
  <c r="GE232" i="5"/>
  <c r="GE234" i="5" s="1"/>
  <c r="GB261" i="5"/>
  <c r="GC259" i="5"/>
  <c r="GC261" i="5" s="1"/>
  <c r="GC281" i="5"/>
  <c r="GC283" i="5" s="1"/>
  <c r="GE304" i="5"/>
  <c r="GE306" i="5" s="1"/>
  <c r="GD306" i="5"/>
  <c r="GE313" i="5"/>
  <c r="GD329" i="5"/>
  <c r="GC232" i="5"/>
  <c r="GC234" i="5" s="1"/>
  <c r="GE199" i="5"/>
  <c r="GE201" i="5" s="1"/>
  <c r="GD201" i="5"/>
  <c r="GB201" i="5"/>
  <c r="GC199" i="5"/>
  <c r="GC201" i="5" s="1"/>
  <c r="GE259" i="5"/>
  <c r="GE261" i="5" s="1"/>
  <c r="GD261" i="5"/>
  <c r="GB329" i="5"/>
  <c r="GC306" i="5"/>
  <c r="GT205" i="2"/>
  <c r="GR205" i="2"/>
  <c r="GS331" i="2"/>
  <c r="GT329" i="2"/>
  <c r="GT331" i="2" s="1"/>
  <c r="GR329" i="2"/>
  <c r="GR331" i="2" s="1"/>
  <c r="GQ331" i="2"/>
  <c r="CL24" i="13"/>
  <c r="CJ25" i="13"/>
  <c r="CH27" i="13"/>
  <c r="CI24" i="13"/>
  <c r="CJ26" i="13"/>
  <c r="CJ27" i="13"/>
  <c r="CI23" i="13"/>
  <c r="CI27" i="13"/>
  <c r="CJ23" i="13"/>
  <c r="CL26" i="13"/>
  <c r="CJ24" i="13"/>
  <c r="CH25" i="13"/>
  <c r="CH24" i="13"/>
  <c r="CL25" i="13"/>
  <c r="CI25" i="13"/>
  <c r="CH26" i="13"/>
  <c r="CL23" i="13"/>
  <c r="CI26" i="13"/>
  <c r="CL27" i="13"/>
  <c r="AD1358" i="15"/>
  <c r="AE1358" i="15"/>
  <c r="AF1358" i="15"/>
  <c r="AL1358" i="15" s="1"/>
  <c r="AG1358" i="15"/>
  <c r="AC1359" i="15"/>
  <c r="AD1359" i="15"/>
  <c r="AE1359" i="15"/>
  <c r="AF1359" i="15"/>
  <c r="AG1359" i="15"/>
  <c r="AC1360" i="15"/>
  <c r="AD1360" i="15"/>
  <c r="AE1360" i="15"/>
  <c r="AF1360" i="15"/>
  <c r="AG1360" i="15"/>
  <c r="AC1361" i="15"/>
  <c r="AD1361" i="15"/>
  <c r="AE1361" i="15"/>
  <c r="AF1361" i="15"/>
  <c r="AG1361" i="15"/>
  <c r="AC1362" i="15"/>
  <c r="AD1362" i="15"/>
  <c r="AE1362" i="15"/>
  <c r="AF1362" i="15"/>
  <c r="AL1362" i="15" s="1"/>
  <c r="AG1362" i="15"/>
  <c r="AC1363" i="15"/>
  <c r="AD1363" i="15"/>
  <c r="AE1363" i="15"/>
  <c r="AF1363" i="15"/>
  <c r="AG1363" i="15"/>
  <c r="AC1364" i="15"/>
  <c r="AD1364" i="15"/>
  <c r="AE1364" i="15"/>
  <c r="AF1364" i="15"/>
  <c r="AG1364" i="15"/>
  <c r="AD1365" i="15"/>
  <c r="AE1365" i="15"/>
  <c r="AF1365" i="15"/>
  <c r="AG1365" i="15"/>
  <c r="AC1366" i="15"/>
  <c r="AD1366" i="15"/>
  <c r="AE1366" i="15"/>
  <c r="AF1366" i="15"/>
  <c r="AL1366" i="15" s="1"/>
  <c r="AG1366" i="15"/>
  <c r="AD1367" i="15"/>
  <c r="AE1367" i="15"/>
  <c r="AF1367" i="15"/>
  <c r="AG1367" i="15"/>
  <c r="AD1368" i="15"/>
  <c r="AE1368" i="15"/>
  <c r="AF1368" i="15"/>
  <c r="AG1368" i="15"/>
  <c r="AC1369" i="15"/>
  <c r="AD1369" i="15"/>
  <c r="AE1369" i="15"/>
  <c r="AF1369" i="15"/>
  <c r="AL1369" i="15" s="1"/>
  <c r="AG1369" i="15"/>
  <c r="AC1370" i="15"/>
  <c r="AD1370" i="15"/>
  <c r="AE1370" i="15"/>
  <c r="AF1370" i="15"/>
  <c r="AG1370" i="15"/>
  <c r="AC1371" i="15"/>
  <c r="AD1371" i="15"/>
  <c r="AE1371" i="15"/>
  <c r="AF1371" i="15"/>
  <c r="AG1371" i="15"/>
  <c r="AC1372" i="15"/>
  <c r="AD1372" i="15"/>
  <c r="AE1372" i="15"/>
  <c r="AF1372" i="15"/>
  <c r="AG1372" i="15"/>
  <c r="AC1373" i="15"/>
  <c r="AD1373" i="15"/>
  <c r="AE1373" i="15"/>
  <c r="AF1373" i="15"/>
  <c r="AG1373" i="15"/>
  <c r="AC1374" i="15"/>
  <c r="AD1374" i="15"/>
  <c r="AE1374" i="15"/>
  <c r="AF1374" i="15"/>
  <c r="AG1374" i="15"/>
  <c r="AC1375" i="15"/>
  <c r="AD1375" i="15"/>
  <c r="AE1375" i="15"/>
  <c r="AF1375" i="15"/>
  <c r="AG1375" i="15"/>
  <c r="AC1376" i="15"/>
  <c r="AD1376" i="15"/>
  <c r="AE1376" i="15"/>
  <c r="AF1376" i="15"/>
  <c r="AG1376" i="15"/>
  <c r="AC1377" i="15"/>
  <c r="AD1377" i="15"/>
  <c r="AE1377" i="15"/>
  <c r="AF1377" i="15"/>
  <c r="AL1377" i="15" s="1"/>
  <c r="AG1377" i="15"/>
  <c r="AC1378" i="15"/>
  <c r="AD1378" i="15"/>
  <c r="AE1378" i="15"/>
  <c r="AF1378" i="15"/>
  <c r="AG1378" i="15"/>
  <c r="AC1379" i="15"/>
  <c r="AD1379" i="15"/>
  <c r="AE1379" i="15"/>
  <c r="AF1379" i="15"/>
  <c r="AG1379" i="15"/>
  <c r="AD1380" i="15"/>
  <c r="AE1380" i="15"/>
  <c r="AF1380" i="15"/>
  <c r="AG1380" i="15"/>
  <c r="AC1381" i="15"/>
  <c r="AD1381" i="15"/>
  <c r="AE1381" i="15"/>
  <c r="AF1381" i="15"/>
  <c r="AG1381" i="15"/>
  <c r="AC1382" i="15"/>
  <c r="AD1382" i="15"/>
  <c r="AE1382" i="15"/>
  <c r="AF1382" i="15"/>
  <c r="AL1382" i="15" s="1"/>
  <c r="AG1382" i="15"/>
  <c r="AD1383" i="15"/>
  <c r="AE1383" i="15"/>
  <c r="AF1383" i="15"/>
  <c r="AG1383" i="15"/>
  <c r="AC1384" i="15"/>
  <c r="AD1384" i="15"/>
  <c r="AE1384" i="15"/>
  <c r="AF1384" i="15"/>
  <c r="AG1384" i="15"/>
  <c r="AC1385" i="15"/>
  <c r="AD1385" i="15"/>
  <c r="AE1385" i="15"/>
  <c r="AF1385" i="15"/>
  <c r="AG1385" i="15"/>
  <c r="AC1386" i="15"/>
  <c r="AD1386" i="15"/>
  <c r="AE1386" i="15"/>
  <c r="AF1386" i="15"/>
  <c r="AL1386" i="15" s="1"/>
  <c r="AG1386" i="15"/>
  <c r="AC1387" i="15"/>
  <c r="AD1387" i="15"/>
  <c r="AE1387" i="15"/>
  <c r="AF1387" i="15"/>
  <c r="AL1387" i="15" s="1"/>
  <c r="AG1387" i="15"/>
  <c r="AD1388" i="15"/>
  <c r="AE1388" i="15"/>
  <c r="AF1388" i="15"/>
  <c r="AG1388" i="15"/>
  <c r="AC1389" i="15"/>
  <c r="AD1389" i="15"/>
  <c r="AE1389" i="15"/>
  <c r="AF1389" i="15"/>
  <c r="AG1389" i="15"/>
  <c r="AD1390" i="15"/>
  <c r="AE1390" i="15"/>
  <c r="AF1390" i="15"/>
  <c r="AG1390" i="15"/>
  <c r="AC1391" i="15"/>
  <c r="AD1391" i="15"/>
  <c r="AE1391" i="15"/>
  <c r="AF1391" i="15"/>
  <c r="AG1391" i="15"/>
  <c r="AC1392" i="15"/>
  <c r="AD1392" i="15"/>
  <c r="AE1392" i="15"/>
  <c r="AF1392" i="15"/>
  <c r="AG1392" i="15"/>
  <c r="AC1393" i="15"/>
  <c r="AD1393" i="15"/>
  <c r="AE1393" i="15"/>
  <c r="AF1393" i="15"/>
  <c r="AG1393" i="15"/>
  <c r="AC1394" i="15"/>
  <c r="AD1394" i="15"/>
  <c r="AE1394" i="15"/>
  <c r="AF1394" i="15"/>
  <c r="AG1394" i="15"/>
  <c r="AC1395" i="15"/>
  <c r="AD1395" i="15"/>
  <c r="AE1395" i="15"/>
  <c r="AF1395" i="15"/>
  <c r="AG1395" i="15"/>
  <c r="AD1396" i="15"/>
  <c r="AE1396" i="15"/>
  <c r="AF1396" i="15"/>
  <c r="AG1396" i="15"/>
  <c r="AC1397" i="15"/>
  <c r="AD1397" i="15"/>
  <c r="AE1397" i="15"/>
  <c r="AF1397" i="15"/>
  <c r="AG1397" i="15"/>
  <c r="AC1398" i="15"/>
  <c r="AD1398" i="15"/>
  <c r="AE1398" i="15"/>
  <c r="AF1398" i="15"/>
  <c r="AL1398" i="15" s="1"/>
  <c r="AG1398" i="15"/>
  <c r="AC1399" i="15"/>
  <c r="AD1399" i="15"/>
  <c r="AE1399" i="15"/>
  <c r="AF1399" i="15"/>
  <c r="AG1399" i="15"/>
  <c r="AC1400" i="15"/>
  <c r="AD1400" i="15"/>
  <c r="AE1400" i="15"/>
  <c r="AF1400" i="15"/>
  <c r="AG1400" i="15"/>
  <c r="AC1401" i="15"/>
  <c r="AD1401" i="15"/>
  <c r="AE1401" i="15"/>
  <c r="AF1401" i="15"/>
  <c r="AG1401" i="15"/>
  <c r="AC1402" i="15"/>
  <c r="AD1402" i="15"/>
  <c r="AE1402" i="15"/>
  <c r="AF1402" i="15"/>
  <c r="AL1402" i="15" s="1"/>
  <c r="AG1402" i="15"/>
  <c r="AC1403" i="15"/>
  <c r="AD1403" i="15"/>
  <c r="AE1403" i="15"/>
  <c r="AF1403" i="15"/>
  <c r="AG1403" i="15"/>
  <c r="AD1404" i="15"/>
  <c r="AE1404" i="15"/>
  <c r="AF1404" i="15"/>
  <c r="AG1404" i="15"/>
  <c r="AC1405" i="15"/>
  <c r="AD1405" i="15"/>
  <c r="AE1405" i="15"/>
  <c r="AF1405" i="15"/>
  <c r="AG1405" i="15"/>
  <c r="AC1406" i="15"/>
  <c r="AD1406" i="15"/>
  <c r="AE1406" i="15"/>
  <c r="AF1406" i="15"/>
  <c r="AL1406" i="15" s="1"/>
  <c r="AG1406" i="15"/>
  <c r="AC1407" i="15"/>
  <c r="AD1407" i="15"/>
  <c r="AE1407" i="15"/>
  <c r="AF1407" i="15"/>
  <c r="AL1407" i="15" s="1"/>
  <c r="AG1407" i="15"/>
  <c r="AC1408" i="15"/>
  <c r="AD1408" i="15"/>
  <c r="AE1408" i="15"/>
  <c r="AF1408" i="15"/>
  <c r="AG1408" i="15"/>
  <c r="AC1409" i="15"/>
  <c r="AD1409" i="15"/>
  <c r="AE1409" i="15"/>
  <c r="AF1409" i="15"/>
  <c r="AG1409" i="15"/>
  <c r="AC1410" i="15"/>
  <c r="AD1410" i="15"/>
  <c r="AE1410" i="15"/>
  <c r="AF1410" i="15"/>
  <c r="AL1410" i="15" s="1"/>
  <c r="AG1410" i="15"/>
  <c r="AC1411" i="15"/>
  <c r="AD1411" i="15"/>
  <c r="AE1411" i="15"/>
  <c r="AF1411" i="15"/>
  <c r="AG1411" i="15"/>
  <c r="AD1412" i="15"/>
  <c r="AE1412" i="15"/>
  <c r="AF1412" i="15"/>
  <c r="AG1412" i="15"/>
  <c r="AC1413" i="15"/>
  <c r="AD1413" i="15"/>
  <c r="AE1413" i="15"/>
  <c r="AF1413" i="15"/>
  <c r="AG1413" i="15"/>
  <c r="AC1414" i="15"/>
  <c r="AD1414" i="15"/>
  <c r="AE1414" i="15"/>
  <c r="AF1414" i="15"/>
  <c r="AL1414" i="15" s="1"/>
  <c r="AG1414" i="15"/>
  <c r="AC1415" i="15"/>
  <c r="AD1415" i="15"/>
  <c r="AE1415" i="15"/>
  <c r="AF1415" i="15"/>
  <c r="AG1415" i="15"/>
  <c r="AC1416" i="15"/>
  <c r="AD1416" i="15"/>
  <c r="AE1416" i="15"/>
  <c r="AF1416" i="15"/>
  <c r="AG1416" i="15"/>
  <c r="AC1417" i="15"/>
  <c r="AD1417" i="15"/>
  <c r="AE1417" i="15"/>
  <c r="AF1417" i="15"/>
  <c r="AG1417" i="15"/>
  <c r="AD1418" i="15"/>
  <c r="AE1418" i="15"/>
  <c r="AF1418" i="15"/>
  <c r="AG1418" i="15"/>
  <c r="AC1419" i="15"/>
  <c r="AD1419" i="15"/>
  <c r="AE1419" i="15"/>
  <c r="AF1419" i="15"/>
  <c r="AG1419" i="15"/>
  <c r="AC1420" i="15"/>
  <c r="AD1420" i="15"/>
  <c r="AE1420" i="15"/>
  <c r="AF1420" i="15"/>
  <c r="AG1420" i="15"/>
  <c r="AC1421" i="15"/>
  <c r="AD1421" i="15"/>
  <c r="AE1421" i="15"/>
  <c r="AF1421" i="15"/>
  <c r="AG1421" i="15"/>
  <c r="AC1422" i="15"/>
  <c r="AD1422" i="15"/>
  <c r="AE1422" i="15"/>
  <c r="AF1422" i="15"/>
  <c r="AG1422" i="15"/>
  <c r="AD1423" i="15"/>
  <c r="AE1423" i="15"/>
  <c r="AF1423" i="15"/>
  <c r="AG1423" i="15"/>
  <c r="AC1424" i="15"/>
  <c r="AD1424" i="15"/>
  <c r="AE1424" i="15"/>
  <c r="AF1424" i="15"/>
  <c r="AG1424" i="15"/>
  <c r="AD1425" i="15"/>
  <c r="AE1425" i="15"/>
  <c r="AF1425" i="15"/>
  <c r="AG1425" i="15"/>
  <c r="AC1426" i="15"/>
  <c r="AD1426" i="15"/>
  <c r="AE1426" i="15"/>
  <c r="AF1426" i="15"/>
  <c r="AL1426" i="15" s="1"/>
  <c r="AG1426" i="15"/>
  <c r="AC1427" i="15"/>
  <c r="AD1427" i="15"/>
  <c r="AE1427" i="15"/>
  <c r="AF1427" i="15"/>
  <c r="AG1427" i="15"/>
  <c r="AC1428" i="15"/>
  <c r="AD1428" i="15"/>
  <c r="AE1428" i="15"/>
  <c r="AF1428" i="15"/>
  <c r="AG1428" i="15"/>
  <c r="AD1429" i="15"/>
  <c r="AE1429" i="15"/>
  <c r="AF1429" i="15"/>
  <c r="AG1429" i="15"/>
  <c r="AC1430" i="15"/>
  <c r="AD1430" i="15"/>
  <c r="AE1430" i="15"/>
  <c r="AF1430" i="15"/>
  <c r="AL1430" i="15" s="1"/>
  <c r="AG1430" i="15"/>
  <c r="AC1431" i="15"/>
  <c r="AD1431" i="15"/>
  <c r="AE1431" i="15"/>
  <c r="AF1431" i="15"/>
  <c r="AG1431" i="15"/>
  <c r="AC1432" i="15"/>
  <c r="AD1432" i="15"/>
  <c r="AE1432" i="15"/>
  <c r="AF1432" i="15"/>
  <c r="AL1432" i="15" s="1"/>
  <c r="AG1432" i="15"/>
  <c r="AC1433" i="15"/>
  <c r="AD1433" i="15"/>
  <c r="AE1433" i="15"/>
  <c r="AF1433" i="15"/>
  <c r="AG1433" i="15"/>
  <c r="AC1434" i="15"/>
  <c r="AD1434" i="15"/>
  <c r="AE1434" i="15"/>
  <c r="AF1434" i="15"/>
  <c r="AL1434" i="15" s="1"/>
  <c r="AG1434" i="15"/>
  <c r="AC1435" i="15"/>
  <c r="AD1435" i="15"/>
  <c r="AE1435" i="15"/>
  <c r="AF1435" i="15"/>
  <c r="AG1435" i="15"/>
  <c r="AC1436" i="15"/>
  <c r="AD1436" i="15"/>
  <c r="AE1436" i="15"/>
  <c r="AF1436" i="15"/>
  <c r="AG1436" i="15"/>
  <c r="AC1437" i="15"/>
  <c r="AD1437" i="15"/>
  <c r="AE1437" i="15"/>
  <c r="AF1437" i="15"/>
  <c r="AG1437" i="15"/>
  <c r="AD1438" i="15"/>
  <c r="AE1438" i="15"/>
  <c r="AF1438" i="15"/>
  <c r="AG1438" i="15"/>
  <c r="AC1439" i="15"/>
  <c r="AD1439" i="15"/>
  <c r="AE1439" i="15"/>
  <c r="AF1439" i="15"/>
  <c r="AG1439" i="15"/>
  <c r="AD1440" i="15"/>
  <c r="AE1440" i="15"/>
  <c r="AF1440" i="15"/>
  <c r="AG1440" i="15"/>
  <c r="AC1441" i="15"/>
  <c r="AD1441" i="15"/>
  <c r="AE1441" i="15"/>
  <c r="AF1441" i="15"/>
  <c r="AG1441" i="15"/>
  <c r="AC1442" i="15"/>
  <c r="AD1442" i="15"/>
  <c r="AE1442" i="15"/>
  <c r="AF1442" i="15"/>
  <c r="AL1442" i="15" s="1"/>
  <c r="AG1442" i="15"/>
  <c r="AD1443" i="15"/>
  <c r="AE1443" i="15"/>
  <c r="AF1443" i="15"/>
  <c r="AG1443" i="15"/>
  <c r="AC1444" i="15"/>
  <c r="AD1444" i="15"/>
  <c r="AE1444" i="15"/>
  <c r="AF1444" i="15"/>
  <c r="AG1444" i="15"/>
  <c r="AC1445" i="15"/>
  <c r="AD1445" i="15"/>
  <c r="AE1445" i="15"/>
  <c r="AF1445" i="15"/>
  <c r="AG1445" i="15"/>
  <c r="AC1446" i="15"/>
  <c r="AD1446" i="15"/>
  <c r="AE1446" i="15"/>
  <c r="AF1446" i="15"/>
  <c r="AL1446" i="15" s="1"/>
  <c r="AG1446" i="15"/>
  <c r="AC1447" i="15"/>
  <c r="AD1447" i="15"/>
  <c r="AE1447" i="15"/>
  <c r="AF1447" i="15"/>
  <c r="AL1447" i="15" s="1"/>
  <c r="AG1447" i="15"/>
  <c r="AD1448" i="15"/>
  <c r="AE1448" i="15"/>
  <c r="AF1448" i="15"/>
  <c r="AG1448" i="15"/>
  <c r="AC1449" i="15"/>
  <c r="AD1449" i="15"/>
  <c r="AE1449" i="15"/>
  <c r="AF1449" i="15"/>
  <c r="AG1449" i="15"/>
  <c r="AC1450" i="15"/>
  <c r="AD1450" i="15"/>
  <c r="AE1450" i="15"/>
  <c r="AF1450" i="15"/>
  <c r="AL1450" i="15" s="1"/>
  <c r="AG1450" i="15"/>
  <c r="AC1451" i="15"/>
  <c r="AD1451" i="15"/>
  <c r="AE1451" i="15"/>
  <c r="AF1451" i="15"/>
  <c r="AG1451" i="15"/>
  <c r="AC1452" i="15"/>
  <c r="AD1452" i="15"/>
  <c r="AE1452" i="15"/>
  <c r="AF1452" i="15"/>
  <c r="AL1452" i="15" s="1"/>
  <c r="AG1452" i="15"/>
  <c r="AC1453" i="15"/>
  <c r="AD1453" i="15"/>
  <c r="AE1453" i="15"/>
  <c r="AF1453" i="15"/>
  <c r="AG1453" i="15"/>
  <c r="AC1454" i="15"/>
  <c r="AD1454" i="15"/>
  <c r="AE1454" i="15"/>
  <c r="AF1454" i="15"/>
  <c r="AL1454" i="15" s="1"/>
  <c r="AG1454" i="15"/>
  <c r="AD1455" i="15"/>
  <c r="AE1455" i="15"/>
  <c r="AF1455" i="15"/>
  <c r="AG1455" i="15"/>
  <c r="AC1456" i="15"/>
  <c r="AD1456" i="15"/>
  <c r="AE1456" i="15"/>
  <c r="AF1456" i="15"/>
  <c r="AG1456" i="15"/>
  <c r="AC1457" i="15"/>
  <c r="AD1457" i="15"/>
  <c r="AE1457" i="15"/>
  <c r="AF1457" i="15"/>
  <c r="AL1457" i="15" s="1"/>
  <c r="AG1457" i="15"/>
  <c r="AD1458" i="15"/>
  <c r="AE1458" i="15"/>
  <c r="AF1458" i="15"/>
  <c r="AL1458" i="15" s="1"/>
  <c r="AG1458" i="15"/>
  <c r="AC1459" i="15"/>
  <c r="AD1459" i="15"/>
  <c r="AE1459" i="15"/>
  <c r="AF1459" i="15"/>
  <c r="AG1459" i="15"/>
  <c r="AC1460" i="15"/>
  <c r="AD1460" i="15"/>
  <c r="AE1460" i="15"/>
  <c r="AF1460" i="15"/>
  <c r="AG1460" i="15"/>
  <c r="AD1357" i="15"/>
  <c r="AE1357" i="15"/>
  <c r="AF1357" i="15"/>
  <c r="AG1357" i="15"/>
  <c r="AC1357" i="15"/>
  <c r="AC1254" i="15"/>
  <c r="AD1254" i="15"/>
  <c r="AE1254" i="15"/>
  <c r="AF1254" i="15"/>
  <c r="AL1254" i="15" s="1"/>
  <c r="AG1254" i="15"/>
  <c r="AC1255" i="15"/>
  <c r="AD1255" i="15"/>
  <c r="AE1255" i="15"/>
  <c r="AF1255" i="15"/>
  <c r="AG1255" i="15"/>
  <c r="AC1256" i="15"/>
  <c r="AD1256" i="15"/>
  <c r="AE1256" i="15"/>
  <c r="AF1256" i="15"/>
  <c r="AG1256" i="15"/>
  <c r="AC1257" i="15"/>
  <c r="AD1257" i="15"/>
  <c r="AE1257" i="15"/>
  <c r="AF1257" i="15"/>
  <c r="AG1257" i="15"/>
  <c r="AC1258" i="15"/>
  <c r="AD1258" i="15"/>
  <c r="AE1258" i="15"/>
  <c r="AF1258" i="15"/>
  <c r="AL1258" i="15" s="1"/>
  <c r="AG1258" i="15"/>
  <c r="AC1259" i="15"/>
  <c r="AD1259" i="15"/>
  <c r="AE1259" i="15"/>
  <c r="AF1259" i="15"/>
  <c r="AG1259" i="15"/>
  <c r="AC1260" i="15"/>
  <c r="AD1260" i="15"/>
  <c r="AE1260" i="15"/>
  <c r="AF1260" i="15"/>
  <c r="AG1260" i="15"/>
  <c r="AC1261" i="15"/>
  <c r="AD1261" i="15"/>
  <c r="AE1261" i="15"/>
  <c r="AF1261" i="15"/>
  <c r="AG1261" i="15"/>
  <c r="AC1262" i="15"/>
  <c r="AD1262" i="15"/>
  <c r="AE1262" i="15"/>
  <c r="AF1262" i="15"/>
  <c r="AL1262" i="15" s="1"/>
  <c r="AG1262" i="15"/>
  <c r="AC1263" i="15"/>
  <c r="AD1263" i="15"/>
  <c r="AE1263" i="15"/>
  <c r="AF1263" i="15"/>
  <c r="AG1263" i="15"/>
  <c r="AC1264" i="15"/>
  <c r="AD1264" i="15"/>
  <c r="AE1264" i="15"/>
  <c r="AF1264" i="15"/>
  <c r="AG1264" i="15"/>
  <c r="AC1265" i="15"/>
  <c r="AD1265" i="15"/>
  <c r="AE1265" i="15"/>
  <c r="AF1265" i="15"/>
  <c r="AG1265" i="15"/>
  <c r="AC1266" i="15"/>
  <c r="AD1266" i="15"/>
  <c r="AE1266" i="15"/>
  <c r="AF1266" i="15"/>
  <c r="AL1266" i="15" s="1"/>
  <c r="AG1266" i="15"/>
  <c r="AC1267" i="15"/>
  <c r="AD1267" i="15"/>
  <c r="AE1267" i="15"/>
  <c r="AF1267" i="15"/>
  <c r="AG1267" i="15"/>
  <c r="AC1268" i="15"/>
  <c r="AD1268" i="15"/>
  <c r="AE1268" i="15"/>
  <c r="AF1268" i="15"/>
  <c r="AG1268" i="15"/>
  <c r="AC1269" i="15"/>
  <c r="AD1269" i="15"/>
  <c r="AE1269" i="15"/>
  <c r="AF1269" i="15"/>
  <c r="AG1269" i="15"/>
  <c r="AC1270" i="15"/>
  <c r="AD1270" i="15"/>
  <c r="AE1270" i="15"/>
  <c r="AF1270" i="15"/>
  <c r="AL1270" i="15" s="1"/>
  <c r="AG1270" i="15"/>
  <c r="AC1271" i="15"/>
  <c r="AD1271" i="15"/>
  <c r="AE1271" i="15"/>
  <c r="AF1271" i="15"/>
  <c r="AG1271" i="15"/>
  <c r="AC1272" i="15"/>
  <c r="AD1272" i="15"/>
  <c r="AE1272" i="15"/>
  <c r="AF1272" i="15"/>
  <c r="AG1272" i="15"/>
  <c r="AC1273" i="15"/>
  <c r="AD1273" i="15"/>
  <c r="AE1273" i="15"/>
  <c r="AF1273" i="15"/>
  <c r="AG1273" i="15"/>
  <c r="AC1274" i="15"/>
  <c r="AD1274" i="15"/>
  <c r="AE1274" i="15"/>
  <c r="AF1274" i="15"/>
  <c r="AL1274" i="15" s="1"/>
  <c r="AG1274" i="15"/>
  <c r="AC1275" i="15"/>
  <c r="AD1275" i="15"/>
  <c r="AE1275" i="15"/>
  <c r="AF1275" i="15"/>
  <c r="AG1275" i="15"/>
  <c r="AC1276" i="15"/>
  <c r="AD1276" i="15"/>
  <c r="AE1276" i="15"/>
  <c r="AF1276" i="15"/>
  <c r="AG1276" i="15"/>
  <c r="AC1277" i="15"/>
  <c r="AD1277" i="15"/>
  <c r="AE1277" i="15"/>
  <c r="AF1277" i="15"/>
  <c r="AG1277" i="15"/>
  <c r="AC1278" i="15"/>
  <c r="AD1278" i="15"/>
  <c r="AE1278" i="15"/>
  <c r="AF1278" i="15"/>
  <c r="AL1278" i="15" s="1"/>
  <c r="AG1278" i="15"/>
  <c r="AC1279" i="15"/>
  <c r="AD1279" i="15"/>
  <c r="AE1279" i="15"/>
  <c r="AF1279" i="15"/>
  <c r="AG1279" i="15"/>
  <c r="AC1280" i="15"/>
  <c r="AD1280" i="15"/>
  <c r="AE1280" i="15"/>
  <c r="AF1280" i="15"/>
  <c r="AG1280" i="15"/>
  <c r="AC1281" i="15"/>
  <c r="AD1281" i="15"/>
  <c r="AE1281" i="15"/>
  <c r="AF1281" i="15"/>
  <c r="AG1281" i="15"/>
  <c r="AC1282" i="15"/>
  <c r="AD1282" i="15"/>
  <c r="AE1282" i="15"/>
  <c r="AF1282" i="15"/>
  <c r="AL1282" i="15" s="1"/>
  <c r="AG1282" i="15"/>
  <c r="AC1283" i="15"/>
  <c r="AD1283" i="15"/>
  <c r="AE1283" i="15"/>
  <c r="AF1283" i="15"/>
  <c r="AG1283" i="15"/>
  <c r="AC1284" i="15"/>
  <c r="AD1284" i="15"/>
  <c r="AE1284" i="15"/>
  <c r="AF1284" i="15"/>
  <c r="AG1284" i="15"/>
  <c r="AC1285" i="15"/>
  <c r="AD1285" i="15"/>
  <c r="AE1285" i="15"/>
  <c r="AF1285" i="15"/>
  <c r="AG1285" i="15"/>
  <c r="AC1286" i="15"/>
  <c r="AD1286" i="15"/>
  <c r="AE1286" i="15"/>
  <c r="AF1286" i="15"/>
  <c r="AL1286" i="15" s="1"/>
  <c r="AG1286" i="15"/>
  <c r="AC1287" i="15"/>
  <c r="AD1287" i="15"/>
  <c r="AE1287" i="15"/>
  <c r="AF1287" i="15"/>
  <c r="AG1287" i="15"/>
  <c r="AC1288" i="15"/>
  <c r="AD1288" i="15"/>
  <c r="AE1288" i="15"/>
  <c r="AF1288" i="15"/>
  <c r="AG1288" i="15"/>
  <c r="AC1289" i="15"/>
  <c r="AD1289" i="15"/>
  <c r="AE1289" i="15"/>
  <c r="AF1289" i="15"/>
  <c r="AG1289" i="15"/>
  <c r="AC1290" i="15"/>
  <c r="AD1290" i="15"/>
  <c r="AE1290" i="15"/>
  <c r="AF1290" i="15"/>
  <c r="AL1290" i="15" s="1"/>
  <c r="AG1290" i="15"/>
  <c r="AC1291" i="15"/>
  <c r="AD1291" i="15"/>
  <c r="AE1291" i="15"/>
  <c r="AF1291" i="15"/>
  <c r="AG1291" i="15"/>
  <c r="AC1292" i="15"/>
  <c r="AD1292" i="15"/>
  <c r="AE1292" i="15"/>
  <c r="AF1292" i="15"/>
  <c r="AG1292" i="15"/>
  <c r="AC1293" i="15"/>
  <c r="AD1293" i="15"/>
  <c r="AE1293" i="15"/>
  <c r="AF1293" i="15"/>
  <c r="AG1293" i="15"/>
  <c r="AC1294" i="15"/>
  <c r="AD1294" i="15"/>
  <c r="AE1294" i="15"/>
  <c r="AF1294" i="15"/>
  <c r="AL1294" i="15" s="1"/>
  <c r="AG1294" i="15"/>
  <c r="AC1295" i="15"/>
  <c r="AD1295" i="15"/>
  <c r="AE1295" i="15"/>
  <c r="AF1295" i="15"/>
  <c r="AG1295" i="15"/>
  <c r="AC1296" i="15"/>
  <c r="AD1296" i="15"/>
  <c r="AE1296" i="15"/>
  <c r="AF1296" i="15"/>
  <c r="AG1296" i="15"/>
  <c r="AC1297" i="15"/>
  <c r="AD1297" i="15"/>
  <c r="AE1297" i="15"/>
  <c r="AF1297" i="15"/>
  <c r="AG1297" i="15"/>
  <c r="AC1298" i="15"/>
  <c r="AD1298" i="15"/>
  <c r="AE1298" i="15"/>
  <c r="AF1298" i="15"/>
  <c r="AL1298" i="15" s="1"/>
  <c r="AG1298" i="15"/>
  <c r="AC1299" i="15"/>
  <c r="AD1299" i="15"/>
  <c r="AE1299" i="15"/>
  <c r="AF1299" i="15"/>
  <c r="AG1299" i="15"/>
  <c r="AC1300" i="15"/>
  <c r="AD1300" i="15"/>
  <c r="AE1300" i="15"/>
  <c r="AF1300" i="15"/>
  <c r="AG1300" i="15"/>
  <c r="AC1301" i="15"/>
  <c r="AD1301" i="15"/>
  <c r="AE1301" i="15"/>
  <c r="AF1301" i="15"/>
  <c r="AG1301" i="15"/>
  <c r="AC1302" i="15"/>
  <c r="AD1302" i="15"/>
  <c r="AE1302" i="15"/>
  <c r="AF1302" i="15"/>
  <c r="AL1302" i="15" s="1"/>
  <c r="AG1302" i="15"/>
  <c r="AC1303" i="15"/>
  <c r="AD1303" i="15"/>
  <c r="AE1303" i="15"/>
  <c r="AF1303" i="15"/>
  <c r="AG1303" i="15"/>
  <c r="AC1304" i="15"/>
  <c r="AD1304" i="15"/>
  <c r="AE1304" i="15"/>
  <c r="AF1304" i="15"/>
  <c r="AG1304" i="15"/>
  <c r="AC1305" i="15"/>
  <c r="AD1305" i="15"/>
  <c r="AE1305" i="15"/>
  <c r="AF1305" i="15"/>
  <c r="AG1305" i="15"/>
  <c r="AC1306" i="15"/>
  <c r="AD1306" i="15"/>
  <c r="AE1306" i="15"/>
  <c r="AF1306" i="15"/>
  <c r="AL1306" i="15" s="1"/>
  <c r="AG1306" i="15"/>
  <c r="AC1307" i="15"/>
  <c r="AD1307" i="15"/>
  <c r="AE1307" i="15"/>
  <c r="AF1307" i="15"/>
  <c r="AG1307" i="15"/>
  <c r="AC1308" i="15"/>
  <c r="AD1308" i="15"/>
  <c r="AE1308" i="15"/>
  <c r="AF1308" i="15"/>
  <c r="AG1308" i="15"/>
  <c r="AC1309" i="15"/>
  <c r="AD1309" i="15"/>
  <c r="AE1309" i="15"/>
  <c r="AF1309" i="15"/>
  <c r="AG1309" i="15"/>
  <c r="AC1310" i="15"/>
  <c r="AD1310" i="15"/>
  <c r="AE1310" i="15"/>
  <c r="AF1310" i="15"/>
  <c r="AL1310" i="15" s="1"/>
  <c r="AG1310" i="15"/>
  <c r="AC1311" i="15"/>
  <c r="AD1311" i="15"/>
  <c r="AE1311" i="15"/>
  <c r="AF1311" i="15"/>
  <c r="AG1311" i="15"/>
  <c r="AC1312" i="15"/>
  <c r="AD1312" i="15"/>
  <c r="AE1312" i="15"/>
  <c r="AF1312" i="15"/>
  <c r="AG1312" i="15"/>
  <c r="AC1313" i="15"/>
  <c r="AD1313" i="15"/>
  <c r="AE1313" i="15"/>
  <c r="AF1313" i="15"/>
  <c r="AG1313" i="15"/>
  <c r="AC1314" i="15"/>
  <c r="AD1314" i="15"/>
  <c r="AE1314" i="15"/>
  <c r="AF1314" i="15"/>
  <c r="AL1314" i="15" s="1"/>
  <c r="AG1314" i="15"/>
  <c r="AC1315" i="15"/>
  <c r="AD1315" i="15"/>
  <c r="AE1315" i="15"/>
  <c r="AF1315" i="15"/>
  <c r="AG1315" i="15"/>
  <c r="AC1316" i="15"/>
  <c r="AD1316" i="15"/>
  <c r="AE1316" i="15"/>
  <c r="AF1316" i="15"/>
  <c r="AG1316" i="15"/>
  <c r="AC1317" i="15"/>
  <c r="AD1317" i="15"/>
  <c r="AE1317" i="15"/>
  <c r="AF1317" i="15"/>
  <c r="AG1317" i="15"/>
  <c r="AC1318" i="15"/>
  <c r="AD1318" i="15"/>
  <c r="AE1318" i="15"/>
  <c r="AF1318" i="15"/>
  <c r="AL1318" i="15" s="1"/>
  <c r="AG1318" i="15"/>
  <c r="AC1319" i="15"/>
  <c r="AD1319" i="15"/>
  <c r="AE1319" i="15"/>
  <c r="AF1319" i="15"/>
  <c r="AG1319" i="15"/>
  <c r="AC1320" i="15"/>
  <c r="AD1320" i="15"/>
  <c r="AE1320" i="15"/>
  <c r="AF1320" i="15"/>
  <c r="AG1320" i="15"/>
  <c r="AC1321" i="15"/>
  <c r="AD1321" i="15"/>
  <c r="AE1321" i="15"/>
  <c r="AF1321" i="15"/>
  <c r="AG1321" i="15"/>
  <c r="AC1322" i="15"/>
  <c r="AD1322" i="15"/>
  <c r="AE1322" i="15"/>
  <c r="AF1322" i="15"/>
  <c r="AL1322" i="15" s="1"/>
  <c r="AG1322" i="15"/>
  <c r="AC1323" i="15"/>
  <c r="AD1323" i="15"/>
  <c r="AE1323" i="15"/>
  <c r="AF1323" i="15"/>
  <c r="AG1323" i="15"/>
  <c r="AC1324" i="15"/>
  <c r="AD1324" i="15"/>
  <c r="AE1324" i="15"/>
  <c r="AF1324" i="15"/>
  <c r="AG1324" i="15"/>
  <c r="AC1325" i="15"/>
  <c r="AD1325" i="15"/>
  <c r="AE1325" i="15"/>
  <c r="AF1325" i="15"/>
  <c r="AG1325" i="15"/>
  <c r="AC1326" i="15"/>
  <c r="AD1326" i="15"/>
  <c r="AE1326" i="15"/>
  <c r="AF1326" i="15"/>
  <c r="AL1326" i="15" s="1"/>
  <c r="AG1326" i="15"/>
  <c r="AC1327" i="15"/>
  <c r="AD1327" i="15"/>
  <c r="AE1327" i="15"/>
  <c r="AF1327" i="15"/>
  <c r="AG1327" i="15"/>
  <c r="AC1328" i="15"/>
  <c r="AD1328" i="15"/>
  <c r="AE1328" i="15"/>
  <c r="AF1328" i="15"/>
  <c r="AG1328" i="15"/>
  <c r="AC1329" i="15"/>
  <c r="AD1329" i="15"/>
  <c r="AE1329" i="15"/>
  <c r="AF1329" i="15"/>
  <c r="AG1329" i="15"/>
  <c r="AC1330" i="15"/>
  <c r="AD1330" i="15"/>
  <c r="AE1330" i="15"/>
  <c r="AF1330" i="15"/>
  <c r="AL1330" i="15" s="1"/>
  <c r="AG1330" i="15"/>
  <c r="AC1331" i="15"/>
  <c r="AD1331" i="15"/>
  <c r="AE1331" i="15"/>
  <c r="AF1331" i="15"/>
  <c r="AG1331" i="15"/>
  <c r="AC1332" i="15"/>
  <c r="AD1332" i="15"/>
  <c r="AE1332" i="15"/>
  <c r="AF1332" i="15"/>
  <c r="AG1332" i="15"/>
  <c r="AC1333" i="15"/>
  <c r="AD1333" i="15"/>
  <c r="AE1333" i="15"/>
  <c r="AF1333" i="15"/>
  <c r="AG1333" i="15"/>
  <c r="AC1334" i="15"/>
  <c r="AD1334" i="15"/>
  <c r="AE1334" i="15"/>
  <c r="AF1334" i="15"/>
  <c r="AL1334" i="15" s="1"/>
  <c r="AG1334" i="15"/>
  <c r="AC1335" i="15"/>
  <c r="AD1335" i="15"/>
  <c r="AE1335" i="15"/>
  <c r="AF1335" i="15"/>
  <c r="AG1335" i="15"/>
  <c r="AC1336" i="15"/>
  <c r="AD1336" i="15"/>
  <c r="AE1336" i="15"/>
  <c r="AF1336" i="15"/>
  <c r="AG1336" i="15"/>
  <c r="AC1337" i="15"/>
  <c r="AD1337" i="15"/>
  <c r="AE1337" i="15"/>
  <c r="AF1337" i="15"/>
  <c r="AG1337" i="15"/>
  <c r="AC1338" i="15"/>
  <c r="AD1338" i="15"/>
  <c r="AE1338" i="15"/>
  <c r="AF1338" i="15"/>
  <c r="AL1338" i="15" s="1"/>
  <c r="AG1338" i="15"/>
  <c r="AC1339" i="15"/>
  <c r="AD1339" i="15"/>
  <c r="AE1339" i="15"/>
  <c r="AF1339" i="15"/>
  <c r="AG1339" i="15"/>
  <c r="AC1340" i="15"/>
  <c r="AD1340" i="15"/>
  <c r="AE1340" i="15"/>
  <c r="AF1340" i="15"/>
  <c r="AG1340" i="15"/>
  <c r="AC1341" i="15"/>
  <c r="AD1341" i="15"/>
  <c r="AE1341" i="15"/>
  <c r="AF1341" i="15"/>
  <c r="AG1341" i="15"/>
  <c r="AC1342" i="15"/>
  <c r="AD1342" i="15"/>
  <c r="AE1342" i="15"/>
  <c r="AF1342" i="15"/>
  <c r="AL1342" i="15" s="1"/>
  <c r="AG1342" i="15"/>
  <c r="AC1343" i="15"/>
  <c r="AD1343" i="15"/>
  <c r="AE1343" i="15"/>
  <c r="AF1343" i="15"/>
  <c r="AG1343" i="15"/>
  <c r="AC1344" i="15"/>
  <c r="AD1344" i="15"/>
  <c r="AE1344" i="15"/>
  <c r="AF1344" i="15"/>
  <c r="AG1344" i="15"/>
  <c r="AC1345" i="15"/>
  <c r="AD1345" i="15"/>
  <c r="AE1345" i="15"/>
  <c r="AF1345" i="15"/>
  <c r="AG1345" i="15"/>
  <c r="AC1346" i="15"/>
  <c r="AD1346" i="15"/>
  <c r="AE1346" i="15"/>
  <c r="AF1346" i="15"/>
  <c r="AL1346" i="15" s="1"/>
  <c r="AG1346" i="15"/>
  <c r="AC1347" i="15"/>
  <c r="AD1347" i="15"/>
  <c r="AE1347" i="15"/>
  <c r="AF1347" i="15"/>
  <c r="AG1347" i="15"/>
  <c r="AC1348" i="15"/>
  <c r="AD1348" i="15"/>
  <c r="AE1348" i="15"/>
  <c r="AF1348" i="15"/>
  <c r="AG1348" i="15"/>
  <c r="AC1349" i="15"/>
  <c r="AD1349" i="15"/>
  <c r="AE1349" i="15"/>
  <c r="AF1349" i="15"/>
  <c r="AG1349" i="15"/>
  <c r="AC1350" i="15"/>
  <c r="AD1350" i="15"/>
  <c r="AE1350" i="15"/>
  <c r="AF1350" i="15"/>
  <c r="AL1350" i="15" s="1"/>
  <c r="AG1350" i="15"/>
  <c r="AC1351" i="15"/>
  <c r="AD1351" i="15"/>
  <c r="AE1351" i="15"/>
  <c r="AF1351" i="15"/>
  <c r="AG1351" i="15"/>
  <c r="AC1352" i="15"/>
  <c r="AD1352" i="15"/>
  <c r="AE1352" i="15"/>
  <c r="AF1352" i="15"/>
  <c r="AG1352" i="15"/>
  <c r="AC1353" i="15"/>
  <c r="AD1353" i="15"/>
  <c r="AE1353" i="15"/>
  <c r="AF1353" i="15"/>
  <c r="AG1353" i="15"/>
  <c r="AC1354" i="15"/>
  <c r="AD1354" i="15"/>
  <c r="AE1354" i="15"/>
  <c r="AF1354" i="15"/>
  <c r="AL1354" i="15" s="1"/>
  <c r="AG1354" i="15"/>
  <c r="AC1355" i="15"/>
  <c r="AD1355" i="15"/>
  <c r="AE1355" i="15"/>
  <c r="AF1355" i="15"/>
  <c r="AG1355" i="15"/>
  <c r="AC1356" i="15"/>
  <c r="AD1356" i="15"/>
  <c r="AE1356" i="15"/>
  <c r="AF1356" i="15"/>
  <c r="AG1356" i="15"/>
  <c r="AD1253" i="15"/>
  <c r="AE1253" i="15"/>
  <c r="AF1253" i="15"/>
  <c r="AG1253" i="15"/>
  <c r="AC1253" i="15"/>
  <c r="AC1150" i="15"/>
  <c r="AD1150" i="15"/>
  <c r="AE1150" i="15"/>
  <c r="AG1150" i="15"/>
  <c r="AC1151" i="15"/>
  <c r="AD1151" i="15"/>
  <c r="AE1151" i="15"/>
  <c r="AG1151" i="15"/>
  <c r="AC1152" i="15"/>
  <c r="AD1152" i="15"/>
  <c r="AE1152" i="15"/>
  <c r="AG1152" i="15"/>
  <c r="AC1153" i="15"/>
  <c r="AD1153" i="15"/>
  <c r="AE1153" i="15"/>
  <c r="AG1153" i="15"/>
  <c r="AC1154" i="15"/>
  <c r="AD1154" i="15"/>
  <c r="AE1154" i="15"/>
  <c r="AG1154" i="15"/>
  <c r="AC1155" i="15"/>
  <c r="AD1155" i="15"/>
  <c r="AE1155" i="15"/>
  <c r="AG1155" i="15"/>
  <c r="AC1156" i="15"/>
  <c r="AD1156" i="15"/>
  <c r="AE1156" i="15"/>
  <c r="AG1156" i="15"/>
  <c r="AC1157" i="15"/>
  <c r="AD1157" i="15"/>
  <c r="AE1157" i="15"/>
  <c r="AG1157" i="15"/>
  <c r="AC1158" i="15"/>
  <c r="AD1158" i="15"/>
  <c r="AE1158" i="15"/>
  <c r="AG1158" i="15"/>
  <c r="AC1159" i="15"/>
  <c r="AD1159" i="15"/>
  <c r="AE1159" i="15"/>
  <c r="AG1159" i="15"/>
  <c r="AC1160" i="15"/>
  <c r="AD1160" i="15"/>
  <c r="AE1160" i="15"/>
  <c r="AG1160" i="15"/>
  <c r="AC1161" i="15"/>
  <c r="AD1161" i="15"/>
  <c r="AE1161" i="15"/>
  <c r="AG1161" i="15"/>
  <c r="AC1162" i="15"/>
  <c r="AD1162" i="15"/>
  <c r="AE1162" i="15"/>
  <c r="AG1162" i="15"/>
  <c r="AC1163" i="15"/>
  <c r="AD1163" i="15"/>
  <c r="AE1163" i="15"/>
  <c r="AG1163" i="15"/>
  <c r="AC1164" i="15"/>
  <c r="AD1164" i="15"/>
  <c r="AE1164" i="15"/>
  <c r="AG1164" i="15"/>
  <c r="AC1165" i="15"/>
  <c r="AD1165" i="15"/>
  <c r="AE1165" i="15"/>
  <c r="AG1165" i="15"/>
  <c r="AC1166" i="15"/>
  <c r="AD1166" i="15"/>
  <c r="AE1166" i="15"/>
  <c r="AG1166" i="15"/>
  <c r="AC1167" i="15"/>
  <c r="AD1167" i="15"/>
  <c r="AE1167" i="15"/>
  <c r="AG1167" i="15"/>
  <c r="AC1168" i="15"/>
  <c r="AD1168" i="15"/>
  <c r="AE1168" i="15"/>
  <c r="AG1168" i="15"/>
  <c r="AC1169" i="15"/>
  <c r="AD1169" i="15"/>
  <c r="AE1169" i="15"/>
  <c r="AG1169" i="15"/>
  <c r="AC1170" i="15"/>
  <c r="AD1170" i="15"/>
  <c r="AE1170" i="15"/>
  <c r="AF1170" i="15"/>
  <c r="AL1170" i="15" s="1"/>
  <c r="AG1170" i="15"/>
  <c r="AC1171" i="15"/>
  <c r="AD1171" i="15"/>
  <c r="AE1171" i="15"/>
  <c r="AG1171" i="15"/>
  <c r="AC1172" i="15"/>
  <c r="AD1172" i="15"/>
  <c r="AE1172" i="15"/>
  <c r="AG1172" i="15"/>
  <c r="AC1173" i="15"/>
  <c r="AD1173" i="15"/>
  <c r="AE1173" i="15"/>
  <c r="AG1173" i="15"/>
  <c r="AC1174" i="15"/>
  <c r="AD1174" i="15"/>
  <c r="AE1174" i="15"/>
  <c r="AG1174" i="15"/>
  <c r="AC1175" i="15"/>
  <c r="AD1175" i="15"/>
  <c r="AE1175" i="15"/>
  <c r="AG1175" i="15"/>
  <c r="AC1176" i="15"/>
  <c r="AD1176" i="15"/>
  <c r="AE1176" i="15"/>
  <c r="AG1176" i="15"/>
  <c r="AC1177" i="15"/>
  <c r="AD1177" i="15"/>
  <c r="AE1177" i="15"/>
  <c r="AG1177" i="15"/>
  <c r="AC1178" i="15"/>
  <c r="AD1178" i="15"/>
  <c r="AE1178" i="15"/>
  <c r="AF1178" i="15"/>
  <c r="AL1178" i="15" s="1"/>
  <c r="AG1178" i="15"/>
  <c r="AC1179" i="15"/>
  <c r="AD1179" i="15"/>
  <c r="AE1179" i="15"/>
  <c r="AG1179" i="15"/>
  <c r="AC1180" i="15"/>
  <c r="AD1180" i="15"/>
  <c r="AE1180" i="15"/>
  <c r="AG1180" i="15"/>
  <c r="AC1181" i="15"/>
  <c r="AD1181" i="15"/>
  <c r="AE1181" i="15"/>
  <c r="AG1181" i="15"/>
  <c r="AC1182" i="15"/>
  <c r="AD1182" i="15"/>
  <c r="AE1182" i="15"/>
  <c r="AG1182" i="15"/>
  <c r="AC1183" i="15"/>
  <c r="AD1183" i="15"/>
  <c r="AE1183" i="15"/>
  <c r="AG1183" i="15"/>
  <c r="AC1184" i="15"/>
  <c r="AD1184" i="15"/>
  <c r="AE1184" i="15"/>
  <c r="AG1184" i="15"/>
  <c r="AC1185" i="15"/>
  <c r="AD1185" i="15"/>
  <c r="AE1185" i="15"/>
  <c r="AG1185" i="15"/>
  <c r="AC1186" i="15"/>
  <c r="AD1186" i="15"/>
  <c r="AE1186" i="15"/>
  <c r="AG1186" i="15"/>
  <c r="AC1187" i="15"/>
  <c r="AD1187" i="15"/>
  <c r="AE1187" i="15"/>
  <c r="AG1187" i="15"/>
  <c r="AC1188" i="15"/>
  <c r="AD1188" i="15"/>
  <c r="AE1188" i="15"/>
  <c r="AG1188" i="15"/>
  <c r="AC1189" i="15"/>
  <c r="AD1189" i="15"/>
  <c r="AE1189" i="15"/>
  <c r="AG1189" i="15"/>
  <c r="AC1190" i="15"/>
  <c r="AD1190" i="15"/>
  <c r="AE1190" i="15"/>
  <c r="AG1190" i="15"/>
  <c r="AC1191" i="15"/>
  <c r="AD1191" i="15"/>
  <c r="AE1191" i="15"/>
  <c r="AG1191" i="15"/>
  <c r="AC1192" i="15"/>
  <c r="AD1192" i="15"/>
  <c r="AE1192" i="15"/>
  <c r="AG1192" i="15"/>
  <c r="AC1193" i="15"/>
  <c r="AD1193" i="15"/>
  <c r="AE1193" i="15"/>
  <c r="AG1193" i="15"/>
  <c r="AC1194" i="15"/>
  <c r="AD1194" i="15"/>
  <c r="AE1194" i="15"/>
  <c r="AG1194" i="15"/>
  <c r="AC1195" i="15"/>
  <c r="AD1195" i="15"/>
  <c r="AE1195" i="15"/>
  <c r="AG1195" i="15"/>
  <c r="AC1196" i="15"/>
  <c r="AD1196" i="15"/>
  <c r="AE1196" i="15"/>
  <c r="AG1196" i="15"/>
  <c r="AC1197" i="15"/>
  <c r="AD1197" i="15"/>
  <c r="AE1197" i="15"/>
  <c r="AG1197" i="15"/>
  <c r="AC1198" i="15"/>
  <c r="AD1198" i="15"/>
  <c r="AE1198" i="15"/>
  <c r="AG1198" i="15"/>
  <c r="AC1199" i="15"/>
  <c r="AD1199" i="15"/>
  <c r="AE1199" i="15"/>
  <c r="AG1199" i="15"/>
  <c r="AC1200" i="15"/>
  <c r="AD1200" i="15"/>
  <c r="AE1200" i="15"/>
  <c r="AG1200" i="15"/>
  <c r="AC1201" i="15"/>
  <c r="AD1201" i="15"/>
  <c r="AE1201" i="15"/>
  <c r="AG1201" i="15"/>
  <c r="AC1202" i="15"/>
  <c r="AD1202" i="15"/>
  <c r="AE1202" i="15"/>
  <c r="AG1202" i="15"/>
  <c r="AC1203" i="15"/>
  <c r="AD1203" i="15"/>
  <c r="AE1203" i="15"/>
  <c r="AF1203" i="15"/>
  <c r="AG1203" i="15"/>
  <c r="AC1204" i="15"/>
  <c r="AD1204" i="15"/>
  <c r="AE1204" i="15"/>
  <c r="AG1204" i="15"/>
  <c r="AC1205" i="15"/>
  <c r="AD1205" i="15"/>
  <c r="AE1205" i="15"/>
  <c r="AG1205" i="15"/>
  <c r="AC1206" i="15"/>
  <c r="AD1206" i="15"/>
  <c r="AE1206" i="15"/>
  <c r="AG1206" i="15"/>
  <c r="AC1207" i="15"/>
  <c r="AD1207" i="15"/>
  <c r="AE1207" i="15"/>
  <c r="AG1207" i="15"/>
  <c r="AC1208" i="15"/>
  <c r="AD1208" i="15"/>
  <c r="AE1208" i="15"/>
  <c r="AG1208" i="15"/>
  <c r="AC1209" i="15"/>
  <c r="AD1209" i="15"/>
  <c r="AE1209" i="15"/>
  <c r="AG1209" i="15"/>
  <c r="AC1210" i="15"/>
  <c r="AD1210" i="15"/>
  <c r="AE1210" i="15"/>
  <c r="AG1210" i="15"/>
  <c r="AC1211" i="15"/>
  <c r="AD1211" i="15"/>
  <c r="AE1211" i="15"/>
  <c r="AG1211" i="15"/>
  <c r="AC1212" i="15"/>
  <c r="AD1212" i="15"/>
  <c r="AE1212" i="15"/>
  <c r="AF1212" i="15"/>
  <c r="AG1212" i="15"/>
  <c r="AC1213" i="15"/>
  <c r="AD1213" i="15"/>
  <c r="AE1213" i="15"/>
  <c r="AG1213" i="15"/>
  <c r="AC1214" i="15"/>
  <c r="AD1214" i="15"/>
  <c r="AE1214" i="15"/>
  <c r="AG1214" i="15"/>
  <c r="AC1215" i="15"/>
  <c r="AD1215" i="15"/>
  <c r="AE1215" i="15"/>
  <c r="AG1215" i="15"/>
  <c r="AC1216" i="15"/>
  <c r="AD1216" i="15"/>
  <c r="AE1216" i="15"/>
  <c r="AG1216" i="15"/>
  <c r="AC1217" i="15"/>
  <c r="AD1217" i="15"/>
  <c r="AE1217" i="15"/>
  <c r="AG1217" i="15"/>
  <c r="AC1218" i="15"/>
  <c r="AD1218" i="15"/>
  <c r="AE1218" i="15"/>
  <c r="AG1218" i="15"/>
  <c r="AC1219" i="15"/>
  <c r="AD1219" i="15"/>
  <c r="AE1219" i="15"/>
  <c r="AG1219" i="15"/>
  <c r="AC1220" i="15"/>
  <c r="AD1220" i="15"/>
  <c r="AE1220" i="15"/>
  <c r="AG1220" i="15"/>
  <c r="AC1221" i="15"/>
  <c r="AD1221" i="15"/>
  <c r="AE1221" i="15"/>
  <c r="AG1221" i="15"/>
  <c r="AC1222" i="15"/>
  <c r="AD1222" i="15"/>
  <c r="AE1222" i="15"/>
  <c r="AF1222" i="15"/>
  <c r="AL1222" i="15" s="1"/>
  <c r="AG1222" i="15"/>
  <c r="AC1223" i="15"/>
  <c r="AD1223" i="15"/>
  <c r="AE1223" i="15"/>
  <c r="AF1223" i="15"/>
  <c r="AG1223" i="15"/>
  <c r="AC1224" i="15"/>
  <c r="AD1224" i="15"/>
  <c r="AE1224" i="15"/>
  <c r="AF1224" i="15"/>
  <c r="AG1224" i="15"/>
  <c r="AC1225" i="15"/>
  <c r="AD1225" i="15"/>
  <c r="AE1225" i="15"/>
  <c r="AG1225" i="15"/>
  <c r="AC1226" i="15"/>
  <c r="AD1226" i="15"/>
  <c r="AE1226" i="15"/>
  <c r="AG1226" i="15"/>
  <c r="AC1227" i="15"/>
  <c r="AD1227" i="15"/>
  <c r="AE1227" i="15"/>
  <c r="AG1227" i="15"/>
  <c r="AC1228" i="15"/>
  <c r="AD1228" i="15"/>
  <c r="AE1228" i="15"/>
  <c r="AG1228" i="15"/>
  <c r="AC1229" i="15"/>
  <c r="AD1229" i="15"/>
  <c r="AE1229" i="15"/>
  <c r="AG1229" i="15"/>
  <c r="AC1230" i="15"/>
  <c r="AD1230" i="15"/>
  <c r="AE1230" i="15"/>
  <c r="AG1230" i="15"/>
  <c r="AC1231" i="15"/>
  <c r="AD1231" i="15"/>
  <c r="AE1231" i="15"/>
  <c r="AG1231" i="15"/>
  <c r="AC1232" i="15"/>
  <c r="AD1232" i="15"/>
  <c r="AE1232" i="15"/>
  <c r="AG1232" i="15"/>
  <c r="AC1233" i="15"/>
  <c r="AD1233" i="15"/>
  <c r="AE1233" i="15"/>
  <c r="AF1233" i="15"/>
  <c r="AG1233" i="15"/>
  <c r="AC1234" i="15"/>
  <c r="AD1234" i="15"/>
  <c r="AE1234" i="15"/>
  <c r="AG1234" i="15"/>
  <c r="AC1235" i="15"/>
  <c r="AD1235" i="15"/>
  <c r="AE1235" i="15"/>
  <c r="AG1235" i="15"/>
  <c r="AC1236" i="15"/>
  <c r="AD1236" i="15"/>
  <c r="AE1236" i="15"/>
  <c r="AG1236" i="15"/>
  <c r="AC1237" i="15"/>
  <c r="AD1237" i="15"/>
  <c r="AE1237" i="15"/>
  <c r="AG1237" i="15"/>
  <c r="AC1238" i="15"/>
  <c r="AD1238" i="15"/>
  <c r="AE1238" i="15"/>
  <c r="AF1238" i="15"/>
  <c r="AL1238" i="15" s="1"/>
  <c r="AG1238" i="15"/>
  <c r="AC1239" i="15"/>
  <c r="AD1239" i="15"/>
  <c r="AE1239" i="15"/>
  <c r="AG1239" i="15"/>
  <c r="AC1240" i="15"/>
  <c r="AD1240" i="15"/>
  <c r="AE1240" i="15"/>
  <c r="AG1240" i="15"/>
  <c r="AC1241" i="15"/>
  <c r="AD1241" i="15"/>
  <c r="AE1241" i="15"/>
  <c r="AG1241" i="15"/>
  <c r="AC1242" i="15"/>
  <c r="AD1242" i="15"/>
  <c r="AE1242" i="15"/>
  <c r="AG1242" i="15"/>
  <c r="AC1243" i="15"/>
  <c r="AD1243" i="15"/>
  <c r="AE1243" i="15"/>
  <c r="AG1243" i="15"/>
  <c r="AC1244" i="15"/>
  <c r="AD1244" i="15"/>
  <c r="AE1244" i="15"/>
  <c r="AG1244" i="15"/>
  <c r="AC1245" i="15"/>
  <c r="AD1245" i="15"/>
  <c r="AE1245" i="15"/>
  <c r="AG1245" i="15"/>
  <c r="AC1246" i="15"/>
  <c r="AD1246" i="15"/>
  <c r="AE1246" i="15"/>
  <c r="AF1246" i="15"/>
  <c r="AL1246" i="15" s="1"/>
  <c r="AG1246" i="15"/>
  <c r="AC1247" i="15"/>
  <c r="AD1247" i="15"/>
  <c r="AE1247" i="15"/>
  <c r="AG1247" i="15"/>
  <c r="AC1248" i="15"/>
  <c r="AD1248" i="15"/>
  <c r="AE1248" i="15"/>
  <c r="AG1248" i="15"/>
  <c r="AC1249" i="15"/>
  <c r="AD1249" i="15"/>
  <c r="AE1249" i="15"/>
  <c r="AG1249" i="15"/>
  <c r="AC1250" i="15"/>
  <c r="AD1250" i="15"/>
  <c r="AE1250" i="15"/>
  <c r="AG1250" i="15"/>
  <c r="AC1251" i="15"/>
  <c r="AD1251" i="15"/>
  <c r="AE1251" i="15"/>
  <c r="AG1251" i="15"/>
  <c r="AC1252" i="15"/>
  <c r="AD1252" i="15"/>
  <c r="AE1252" i="15"/>
  <c r="AG1252" i="15"/>
  <c r="AD1149" i="15"/>
  <c r="AE1149" i="15"/>
  <c r="AG1149" i="15"/>
  <c r="AC1149" i="15"/>
  <c r="AC1046" i="15"/>
  <c r="AD1046" i="15"/>
  <c r="AE1046" i="15"/>
  <c r="AG1046" i="15"/>
  <c r="AC1047" i="15"/>
  <c r="AD1047" i="15"/>
  <c r="AE1047" i="15"/>
  <c r="AG1047" i="15"/>
  <c r="AC1048" i="15"/>
  <c r="AD1048" i="15"/>
  <c r="AE1048" i="15"/>
  <c r="AG1048" i="15"/>
  <c r="AC1049" i="15"/>
  <c r="AD1049" i="15"/>
  <c r="AE1049" i="15"/>
  <c r="AG1049" i="15"/>
  <c r="AC1050" i="15"/>
  <c r="AD1050" i="15"/>
  <c r="AE1050" i="15"/>
  <c r="AG1050" i="15"/>
  <c r="AC1051" i="15"/>
  <c r="AD1051" i="15"/>
  <c r="AE1051" i="15"/>
  <c r="AG1051" i="15"/>
  <c r="AC1052" i="15"/>
  <c r="AD1052" i="15"/>
  <c r="AE1052" i="15"/>
  <c r="AG1052" i="15"/>
  <c r="AC1053" i="15"/>
  <c r="AD1053" i="15"/>
  <c r="AE1053" i="15"/>
  <c r="AG1053" i="15"/>
  <c r="AC1054" i="15"/>
  <c r="AD1054" i="15"/>
  <c r="AE1054" i="15"/>
  <c r="AG1054" i="15"/>
  <c r="AC1055" i="15"/>
  <c r="AD1055" i="15"/>
  <c r="AE1055" i="15"/>
  <c r="AG1055" i="15"/>
  <c r="AC1056" i="15"/>
  <c r="AD1056" i="15"/>
  <c r="AE1056" i="15"/>
  <c r="AG1056" i="15"/>
  <c r="AC1057" i="15"/>
  <c r="AD1057" i="15"/>
  <c r="AE1057" i="15"/>
  <c r="AG1057" i="15"/>
  <c r="AC1058" i="15"/>
  <c r="AD1058" i="15"/>
  <c r="AE1058" i="15"/>
  <c r="AG1058" i="15"/>
  <c r="AC1059" i="15"/>
  <c r="AD1059" i="15"/>
  <c r="AE1059" i="15"/>
  <c r="AG1059" i="15"/>
  <c r="AC1060" i="15"/>
  <c r="AD1060" i="15"/>
  <c r="AE1060" i="15"/>
  <c r="AG1060" i="15"/>
  <c r="AC1061" i="15"/>
  <c r="AD1061" i="15"/>
  <c r="AE1061" i="15"/>
  <c r="AG1061" i="15"/>
  <c r="AC1062" i="15"/>
  <c r="AD1062" i="15"/>
  <c r="AE1062" i="15"/>
  <c r="AF1062" i="15"/>
  <c r="AG1062" i="15"/>
  <c r="AC1063" i="15"/>
  <c r="AD1063" i="15"/>
  <c r="AE1063" i="15"/>
  <c r="AG1063" i="15"/>
  <c r="AC1064" i="15"/>
  <c r="AD1064" i="15"/>
  <c r="AE1064" i="15"/>
  <c r="AG1064" i="15"/>
  <c r="AC1065" i="15"/>
  <c r="AD1065" i="15"/>
  <c r="AE1065" i="15"/>
  <c r="AG1065" i="15"/>
  <c r="AC1066" i="15"/>
  <c r="AD1066" i="15"/>
  <c r="AE1066" i="15"/>
  <c r="AF1066" i="15"/>
  <c r="AL1066" i="15" s="1"/>
  <c r="AG1066" i="15"/>
  <c r="AC1067" i="15"/>
  <c r="AD1067" i="15"/>
  <c r="AE1067" i="15"/>
  <c r="AG1067" i="15"/>
  <c r="AC1068" i="15"/>
  <c r="AD1068" i="15"/>
  <c r="AE1068" i="15"/>
  <c r="AG1068" i="15"/>
  <c r="AC1069" i="15"/>
  <c r="AD1069" i="15"/>
  <c r="AE1069" i="15"/>
  <c r="AG1069" i="15"/>
  <c r="AC1070" i="15"/>
  <c r="AD1070" i="15"/>
  <c r="AE1070" i="15"/>
  <c r="AG1070" i="15"/>
  <c r="AC1071" i="15"/>
  <c r="AD1071" i="15"/>
  <c r="AE1071" i="15"/>
  <c r="AG1071" i="15"/>
  <c r="AC1072" i="15"/>
  <c r="AD1072" i="15"/>
  <c r="AE1072" i="15"/>
  <c r="AG1072" i="15"/>
  <c r="AC1073" i="15"/>
  <c r="AD1073" i="15"/>
  <c r="AE1073" i="15"/>
  <c r="AG1073" i="15"/>
  <c r="AC1074" i="15"/>
  <c r="AD1074" i="15"/>
  <c r="AE1074" i="15"/>
  <c r="AF1074" i="15"/>
  <c r="AL1074" i="15" s="1"/>
  <c r="AG1074" i="15"/>
  <c r="AC1075" i="15"/>
  <c r="AD1075" i="15"/>
  <c r="AE1075" i="15"/>
  <c r="AG1075" i="15"/>
  <c r="AC1076" i="15"/>
  <c r="AD1076" i="15"/>
  <c r="AE1076" i="15"/>
  <c r="AG1076" i="15"/>
  <c r="AC1077" i="15"/>
  <c r="AD1077" i="15"/>
  <c r="AE1077" i="15"/>
  <c r="AG1077" i="15"/>
  <c r="AC1078" i="15"/>
  <c r="AD1078" i="15"/>
  <c r="AE1078" i="15"/>
  <c r="AG1078" i="15"/>
  <c r="AC1079" i="15"/>
  <c r="AD1079" i="15"/>
  <c r="AE1079" i="15"/>
  <c r="AG1079" i="15"/>
  <c r="AC1080" i="15"/>
  <c r="AD1080" i="15"/>
  <c r="AE1080" i="15"/>
  <c r="AG1080" i="15"/>
  <c r="AC1081" i="15"/>
  <c r="AD1081" i="15"/>
  <c r="AE1081" i="15"/>
  <c r="AG1081" i="15"/>
  <c r="AC1082" i="15"/>
  <c r="AD1082" i="15"/>
  <c r="AE1082" i="15"/>
  <c r="AG1082" i="15"/>
  <c r="AC1083" i="15"/>
  <c r="AD1083" i="15"/>
  <c r="AE1083" i="15"/>
  <c r="AG1083" i="15"/>
  <c r="AC1084" i="15"/>
  <c r="AD1084" i="15"/>
  <c r="AE1084" i="15"/>
  <c r="AG1084" i="15"/>
  <c r="AC1085" i="15"/>
  <c r="AD1085" i="15"/>
  <c r="AE1085" i="15"/>
  <c r="AG1085" i="15"/>
  <c r="AC1086" i="15"/>
  <c r="AD1086" i="15"/>
  <c r="AE1086" i="15"/>
  <c r="AG1086" i="15"/>
  <c r="AC1087" i="15"/>
  <c r="AD1087" i="15"/>
  <c r="AE1087" i="15"/>
  <c r="AG1087" i="15"/>
  <c r="AC1088" i="15"/>
  <c r="AD1088" i="15"/>
  <c r="AE1088" i="15"/>
  <c r="AG1088" i="15"/>
  <c r="AC1089" i="15"/>
  <c r="AD1089" i="15"/>
  <c r="AE1089" i="15"/>
  <c r="AG1089" i="15"/>
  <c r="AC1090" i="15"/>
  <c r="AD1090" i="15"/>
  <c r="AE1090" i="15"/>
  <c r="AG1090" i="15"/>
  <c r="AC1091" i="15"/>
  <c r="AD1091" i="15"/>
  <c r="AE1091" i="15"/>
  <c r="AG1091" i="15"/>
  <c r="AC1092" i="15"/>
  <c r="AD1092" i="15"/>
  <c r="AE1092" i="15"/>
  <c r="AG1092" i="15"/>
  <c r="AC1093" i="15"/>
  <c r="AD1093" i="15"/>
  <c r="AE1093" i="15"/>
  <c r="AG1093" i="15"/>
  <c r="AC1094" i="15"/>
  <c r="AD1094" i="15"/>
  <c r="AE1094" i="15"/>
  <c r="AG1094" i="15"/>
  <c r="AC1095" i="15"/>
  <c r="AD1095" i="15"/>
  <c r="AE1095" i="15"/>
  <c r="AG1095" i="15"/>
  <c r="AC1096" i="15"/>
  <c r="AD1096" i="15"/>
  <c r="AE1096" i="15"/>
  <c r="AG1096" i="15"/>
  <c r="AC1097" i="15"/>
  <c r="AD1097" i="15"/>
  <c r="AE1097" i="15"/>
  <c r="AG1097" i="15"/>
  <c r="AC1098" i="15"/>
  <c r="AD1098" i="15"/>
  <c r="AE1098" i="15"/>
  <c r="AG1098" i="15"/>
  <c r="AC1099" i="15"/>
  <c r="AD1099" i="15"/>
  <c r="AE1099" i="15"/>
  <c r="AF1099" i="15"/>
  <c r="AG1099" i="15"/>
  <c r="AC1100" i="15"/>
  <c r="AD1100" i="15"/>
  <c r="AE1100" i="15"/>
  <c r="AG1100" i="15"/>
  <c r="AC1101" i="15"/>
  <c r="AD1101" i="15"/>
  <c r="AE1101" i="15"/>
  <c r="AG1101" i="15"/>
  <c r="AC1102" i="15"/>
  <c r="AD1102" i="15"/>
  <c r="AE1102" i="15"/>
  <c r="AG1102" i="15"/>
  <c r="AC1103" i="15"/>
  <c r="AD1103" i="15"/>
  <c r="AE1103" i="15"/>
  <c r="AG1103" i="15"/>
  <c r="AC1104" i="15"/>
  <c r="AD1104" i="15"/>
  <c r="AE1104" i="15"/>
  <c r="AG1104" i="15"/>
  <c r="AC1105" i="15"/>
  <c r="AD1105" i="15"/>
  <c r="AE1105" i="15"/>
  <c r="AG1105" i="15"/>
  <c r="AC1106" i="15"/>
  <c r="AD1106" i="15"/>
  <c r="AE1106" i="15"/>
  <c r="AG1106" i="15"/>
  <c r="AC1107" i="15"/>
  <c r="AD1107" i="15"/>
  <c r="AE1107" i="15"/>
  <c r="AG1107" i="15"/>
  <c r="AC1108" i="15"/>
  <c r="AD1108" i="15"/>
  <c r="AE1108" i="15"/>
  <c r="AF1108" i="15"/>
  <c r="AG1108" i="15"/>
  <c r="AC1109" i="15"/>
  <c r="AD1109" i="15"/>
  <c r="AE1109" i="15"/>
  <c r="AG1109" i="15"/>
  <c r="AC1110" i="15"/>
  <c r="AD1110" i="15"/>
  <c r="AE1110" i="15"/>
  <c r="AG1110" i="15"/>
  <c r="AC1111" i="15"/>
  <c r="AD1111" i="15"/>
  <c r="AE1111" i="15"/>
  <c r="AG1111" i="15"/>
  <c r="AC1112" i="15"/>
  <c r="AD1112" i="15"/>
  <c r="AE1112" i="15"/>
  <c r="AG1112" i="15"/>
  <c r="AC1113" i="15"/>
  <c r="AD1113" i="15"/>
  <c r="AE1113" i="15"/>
  <c r="AG1113" i="15"/>
  <c r="AC1114" i="15"/>
  <c r="AD1114" i="15"/>
  <c r="AE1114" i="15"/>
  <c r="AG1114" i="15"/>
  <c r="AC1115" i="15"/>
  <c r="AD1115" i="15"/>
  <c r="AE1115" i="15"/>
  <c r="AG1115" i="15"/>
  <c r="AC1116" i="15"/>
  <c r="AD1116" i="15"/>
  <c r="AE1116" i="15"/>
  <c r="AG1116" i="15"/>
  <c r="AC1117" i="15"/>
  <c r="AD1117" i="15"/>
  <c r="AE1117" i="15"/>
  <c r="AG1117" i="15"/>
  <c r="AC1118" i="15"/>
  <c r="AD1118" i="15"/>
  <c r="AE1118" i="15"/>
  <c r="AF1118" i="15"/>
  <c r="AL1118" i="15" s="1"/>
  <c r="AG1118" i="15"/>
  <c r="AC1119" i="15"/>
  <c r="AD1119" i="15"/>
  <c r="AE1119" i="15"/>
  <c r="AF1119" i="15"/>
  <c r="AG1119" i="15"/>
  <c r="AC1120" i="15"/>
  <c r="AD1120" i="15"/>
  <c r="AE1120" i="15"/>
  <c r="AF1120" i="15"/>
  <c r="AG1120" i="15"/>
  <c r="AC1121" i="15"/>
  <c r="AD1121" i="15"/>
  <c r="AE1121" i="15"/>
  <c r="AG1121" i="15"/>
  <c r="AC1122" i="15"/>
  <c r="AD1122" i="15"/>
  <c r="AE1122" i="15"/>
  <c r="AG1122" i="15"/>
  <c r="AC1123" i="15"/>
  <c r="AD1123" i="15"/>
  <c r="AE1123" i="15"/>
  <c r="AG1123" i="15"/>
  <c r="AC1124" i="15"/>
  <c r="AD1124" i="15"/>
  <c r="AE1124" i="15"/>
  <c r="AG1124" i="15"/>
  <c r="AC1125" i="15"/>
  <c r="AD1125" i="15"/>
  <c r="AE1125" i="15"/>
  <c r="AG1125" i="15"/>
  <c r="AC1126" i="15"/>
  <c r="AD1126" i="15"/>
  <c r="AE1126" i="15"/>
  <c r="AG1126" i="15"/>
  <c r="AC1127" i="15"/>
  <c r="AD1127" i="15"/>
  <c r="AE1127" i="15"/>
  <c r="AG1127" i="15"/>
  <c r="AC1128" i="15"/>
  <c r="AD1128" i="15"/>
  <c r="AE1128" i="15"/>
  <c r="AG1128" i="15"/>
  <c r="AC1129" i="15"/>
  <c r="AD1129" i="15"/>
  <c r="AE1129" i="15"/>
  <c r="AF1129" i="15"/>
  <c r="AG1129" i="15"/>
  <c r="AC1130" i="15"/>
  <c r="AD1130" i="15"/>
  <c r="AE1130" i="15"/>
  <c r="AG1130" i="15"/>
  <c r="AC1131" i="15"/>
  <c r="AD1131" i="15"/>
  <c r="AE1131" i="15"/>
  <c r="AG1131" i="15"/>
  <c r="AC1132" i="15"/>
  <c r="AD1132" i="15"/>
  <c r="AE1132" i="15"/>
  <c r="AG1132" i="15"/>
  <c r="AC1133" i="15"/>
  <c r="AD1133" i="15"/>
  <c r="AE1133" i="15"/>
  <c r="AG1133" i="15"/>
  <c r="AC1134" i="15"/>
  <c r="AD1134" i="15"/>
  <c r="AE1134" i="15"/>
  <c r="AF1134" i="15"/>
  <c r="AL1134" i="15" s="1"/>
  <c r="AG1134" i="15"/>
  <c r="AC1135" i="15"/>
  <c r="AD1135" i="15"/>
  <c r="AE1135" i="15"/>
  <c r="AG1135" i="15"/>
  <c r="AC1136" i="15"/>
  <c r="AD1136" i="15"/>
  <c r="AE1136" i="15"/>
  <c r="AG1136" i="15"/>
  <c r="AC1137" i="15"/>
  <c r="AD1137" i="15"/>
  <c r="AE1137" i="15"/>
  <c r="AG1137" i="15"/>
  <c r="AC1138" i="15"/>
  <c r="AD1138" i="15"/>
  <c r="AE1138" i="15"/>
  <c r="AG1138" i="15"/>
  <c r="AC1139" i="15"/>
  <c r="AD1139" i="15"/>
  <c r="AE1139" i="15"/>
  <c r="AG1139" i="15"/>
  <c r="AC1140" i="15"/>
  <c r="AD1140" i="15"/>
  <c r="AE1140" i="15"/>
  <c r="AG1140" i="15"/>
  <c r="AC1141" i="15"/>
  <c r="AD1141" i="15"/>
  <c r="AE1141" i="15"/>
  <c r="AG1141" i="15"/>
  <c r="AC1142" i="15"/>
  <c r="AD1142" i="15"/>
  <c r="AE1142" i="15"/>
  <c r="AF1142" i="15"/>
  <c r="AL1142" i="15" s="1"/>
  <c r="AG1142" i="15"/>
  <c r="AC1143" i="15"/>
  <c r="AD1143" i="15"/>
  <c r="AE1143" i="15"/>
  <c r="AG1143" i="15"/>
  <c r="AC1144" i="15"/>
  <c r="AD1144" i="15"/>
  <c r="AE1144" i="15"/>
  <c r="AG1144" i="15"/>
  <c r="AC1145" i="15"/>
  <c r="AD1145" i="15"/>
  <c r="AE1145" i="15"/>
  <c r="AG1145" i="15"/>
  <c r="AC1146" i="15"/>
  <c r="AD1146" i="15"/>
  <c r="AE1146" i="15"/>
  <c r="AG1146" i="15"/>
  <c r="AC1147" i="15"/>
  <c r="AD1147" i="15"/>
  <c r="AE1147" i="15"/>
  <c r="AG1147" i="15"/>
  <c r="AC1148" i="15"/>
  <c r="AD1148" i="15"/>
  <c r="AE1148" i="15"/>
  <c r="AG1148" i="15"/>
  <c r="AD1045" i="15"/>
  <c r="AE1045" i="15"/>
  <c r="AG1045" i="15"/>
  <c r="AC1045" i="15"/>
  <c r="AC942" i="15"/>
  <c r="AD942" i="15"/>
  <c r="AE942" i="15"/>
  <c r="AG942" i="15"/>
  <c r="AC943" i="15"/>
  <c r="AD943" i="15"/>
  <c r="AE943" i="15"/>
  <c r="AG943" i="15"/>
  <c r="AC944" i="15"/>
  <c r="AD944" i="15"/>
  <c r="AE944" i="15"/>
  <c r="AG944" i="15"/>
  <c r="AC945" i="15"/>
  <c r="AD945" i="15"/>
  <c r="AE945" i="15"/>
  <c r="AG945" i="15"/>
  <c r="AC946" i="15"/>
  <c r="AD946" i="15"/>
  <c r="AE946" i="15"/>
  <c r="AG946" i="15"/>
  <c r="AC947" i="15"/>
  <c r="AD947" i="15"/>
  <c r="AE947" i="15"/>
  <c r="AG947" i="15"/>
  <c r="AC948" i="15"/>
  <c r="AD948" i="15"/>
  <c r="AE948" i="15"/>
  <c r="AG948" i="15"/>
  <c r="AC949" i="15"/>
  <c r="AD949" i="15"/>
  <c r="AE949" i="15"/>
  <c r="AG949" i="15"/>
  <c r="AC950" i="15"/>
  <c r="AD950" i="15"/>
  <c r="AE950" i="15"/>
  <c r="AG950" i="15"/>
  <c r="AC951" i="15"/>
  <c r="AD951" i="15"/>
  <c r="AE951" i="15"/>
  <c r="AG951" i="15"/>
  <c r="AC952" i="15"/>
  <c r="AD952" i="15"/>
  <c r="AE952" i="15"/>
  <c r="AG952" i="15"/>
  <c r="AC953" i="15"/>
  <c r="AD953" i="15"/>
  <c r="AE953" i="15"/>
  <c r="AG953" i="15"/>
  <c r="AC954" i="15"/>
  <c r="AD954" i="15"/>
  <c r="AE954" i="15"/>
  <c r="AG954" i="15"/>
  <c r="AC955" i="15"/>
  <c r="AD955" i="15"/>
  <c r="AE955" i="15"/>
  <c r="AG955" i="15"/>
  <c r="AC956" i="15"/>
  <c r="AD956" i="15"/>
  <c r="AE956" i="15"/>
  <c r="AG956" i="15"/>
  <c r="AC957" i="15"/>
  <c r="AD957" i="15"/>
  <c r="AE957" i="15"/>
  <c r="AG957" i="15"/>
  <c r="AC958" i="15"/>
  <c r="AD958" i="15"/>
  <c r="AE958" i="15"/>
  <c r="AF958" i="15"/>
  <c r="AL958" i="15" s="1"/>
  <c r="AG958" i="15"/>
  <c r="AC959" i="15"/>
  <c r="AD959" i="15"/>
  <c r="AE959" i="15"/>
  <c r="AG959" i="15"/>
  <c r="AC960" i="15"/>
  <c r="AD960" i="15"/>
  <c r="AE960" i="15"/>
  <c r="AG960" i="15"/>
  <c r="AC961" i="15"/>
  <c r="AD961" i="15"/>
  <c r="AE961" i="15"/>
  <c r="AG961" i="15"/>
  <c r="AC962" i="15"/>
  <c r="AD962" i="15"/>
  <c r="AE962" i="15"/>
  <c r="AF962" i="15"/>
  <c r="AL962" i="15" s="1"/>
  <c r="AG962" i="15"/>
  <c r="AC963" i="15"/>
  <c r="AD963" i="15"/>
  <c r="AE963" i="15"/>
  <c r="AG963" i="15"/>
  <c r="AC964" i="15"/>
  <c r="AD964" i="15"/>
  <c r="AE964" i="15"/>
  <c r="AG964" i="15"/>
  <c r="AC965" i="15"/>
  <c r="AD965" i="15"/>
  <c r="AE965" i="15"/>
  <c r="AG965" i="15"/>
  <c r="AC966" i="15"/>
  <c r="AD966" i="15"/>
  <c r="AE966" i="15"/>
  <c r="AG966" i="15"/>
  <c r="AC967" i="15"/>
  <c r="AD967" i="15"/>
  <c r="AE967" i="15"/>
  <c r="AG967" i="15"/>
  <c r="AC968" i="15"/>
  <c r="AD968" i="15"/>
  <c r="AE968" i="15"/>
  <c r="AG968" i="15"/>
  <c r="AC969" i="15"/>
  <c r="AD969" i="15"/>
  <c r="AE969" i="15"/>
  <c r="AG969" i="15"/>
  <c r="AC970" i="15"/>
  <c r="AD970" i="15"/>
  <c r="AE970" i="15"/>
  <c r="AF970" i="15"/>
  <c r="AG970" i="15"/>
  <c r="AC971" i="15"/>
  <c r="AD971" i="15"/>
  <c r="AE971" i="15"/>
  <c r="AG971" i="15"/>
  <c r="AC972" i="15"/>
  <c r="AD972" i="15"/>
  <c r="AE972" i="15"/>
  <c r="AG972" i="15"/>
  <c r="AC973" i="15"/>
  <c r="AD973" i="15"/>
  <c r="AE973" i="15"/>
  <c r="AG973" i="15"/>
  <c r="AC974" i="15"/>
  <c r="AD974" i="15"/>
  <c r="AE974" i="15"/>
  <c r="AG974" i="15"/>
  <c r="AC975" i="15"/>
  <c r="AD975" i="15"/>
  <c r="AE975" i="15"/>
  <c r="AG975" i="15"/>
  <c r="AC976" i="15"/>
  <c r="AD976" i="15"/>
  <c r="AE976" i="15"/>
  <c r="AG976" i="15"/>
  <c r="AC977" i="15"/>
  <c r="AD977" i="15"/>
  <c r="AE977" i="15"/>
  <c r="AG977" i="15"/>
  <c r="AC978" i="15"/>
  <c r="AD978" i="15"/>
  <c r="AE978" i="15"/>
  <c r="AG978" i="15"/>
  <c r="AC979" i="15"/>
  <c r="AD979" i="15"/>
  <c r="AE979" i="15"/>
  <c r="AG979" i="15"/>
  <c r="AC980" i="15"/>
  <c r="AD980" i="15"/>
  <c r="AE980" i="15"/>
  <c r="AG980" i="15"/>
  <c r="AC981" i="15"/>
  <c r="AD981" i="15"/>
  <c r="AE981" i="15"/>
  <c r="AG981" i="15"/>
  <c r="AC982" i="15"/>
  <c r="AD982" i="15"/>
  <c r="AE982" i="15"/>
  <c r="AG982" i="15"/>
  <c r="AC983" i="15"/>
  <c r="AD983" i="15"/>
  <c r="AE983" i="15"/>
  <c r="AG983" i="15"/>
  <c r="AC984" i="15"/>
  <c r="AD984" i="15"/>
  <c r="AE984" i="15"/>
  <c r="AG984" i="15"/>
  <c r="AC985" i="15"/>
  <c r="AD985" i="15"/>
  <c r="AE985" i="15"/>
  <c r="AG985" i="15"/>
  <c r="AC986" i="15"/>
  <c r="AD986" i="15"/>
  <c r="AE986" i="15"/>
  <c r="AG986" i="15"/>
  <c r="AC987" i="15"/>
  <c r="AD987" i="15"/>
  <c r="AE987" i="15"/>
  <c r="AG987" i="15"/>
  <c r="AC988" i="15"/>
  <c r="AD988" i="15"/>
  <c r="AE988" i="15"/>
  <c r="AG988" i="15"/>
  <c r="AC989" i="15"/>
  <c r="AD989" i="15"/>
  <c r="AE989" i="15"/>
  <c r="AG989" i="15"/>
  <c r="AC990" i="15"/>
  <c r="AD990" i="15"/>
  <c r="AE990" i="15"/>
  <c r="AG990" i="15"/>
  <c r="AC991" i="15"/>
  <c r="AD991" i="15"/>
  <c r="AE991" i="15"/>
  <c r="AG991" i="15"/>
  <c r="AC992" i="15"/>
  <c r="AD992" i="15"/>
  <c r="AE992" i="15"/>
  <c r="AG992" i="15"/>
  <c r="AC993" i="15"/>
  <c r="AD993" i="15"/>
  <c r="AE993" i="15"/>
  <c r="AG993" i="15"/>
  <c r="AC994" i="15"/>
  <c r="AD994" i="15"/>
  <c r="AE994" i="15"/>
  <c r="AG994" i="15"/>
  <c r="AC995" i="15"/>
  <c r="AD995" i="15"/>
  <c r="AE995" i="15"/>
  <c r="AF995" i="15"/>
  <c r="AG995" i="15"/>
  <c r="AC996" i="15"/>
  <c r="AD996" i="15"/>
  <c r="AE996" i="15"/>
  <c r="AG996" i="15"/>
  <c r="AC997" i="15"/>
  <c r="AD997" i="15"/>
  <c r="AE997" i="15"/>
  <c r="AG997" i="15"/>
  <c r="AC998" i="15"/>
  <c r="AD998" i="15"/>
  <c r="AE998" i="15"/>
  <c r="AG998" i="15"/>
  <c r="AC999" i="15"/>
  <c r="AD999" i="15"/>
  <c r="AE999" i="15"/>
  <c r="AG999" i="15"/>
  <c r="AC1000" i="15"/>
  <c r="AD1000" i="15"/>
  <c r="AE1000" i="15"/>
  <c r="AG1000" i="15"/>
  <c r="AC1001" i="15"/>
  <c r="AD1001" i="15"/>
  <c r="AE1001" i="15"/>
  <c r="AG1001" i="15"/>
  <c r="AC1002" i="15"/>
  <c r="AD1002" i="15"/>
  <c r="AE1002" i="15"/>
  <c r="AG1002" i="15"/>
  <c r="AC1003" i="15"/>
  <c r="AD1003" i="15"/>
  <c r="AE1003" i="15"/>
  <c r="AG1003" i="15"/>
  <c r="AC1004" i="15"/>
  <c r="AD1004" i="15"/>
  <c r="AE1004" i="15"/>
  <c r="AF1004" i="15"/>
  <c r="AG1004" i="15"/>
  <c r="AC1005" i="15"/>
  <c r="AD1005" i="15"/>
  <c r="AE1005" i="15"/>
  <c r="AG1005" i="15"/>
  <c r="AC1006" i="15"/>
  <c r="AD1006" i="15"/>
  <c r="AE1006" i="15"/>
  <c r="AG1006" i="15"/>
  <c r="AC1007" i="15"/>
  <c r="AD1007" i="15"/>
  <c r="AE1007" i="15"/>
  <c r="AG1007" i="15"/>
  <c r="AC1008" i="15"/>
  <c r="AD1008" i="15"/>
  <c r="AE1008" i="15"/>
  <c r="AG1008" i="15"/>
  <c r="AC1009" i="15"/>
  <c r="AD1009" i="15"/>
  <c r="AE1009" i="15"/>
  <c r="AG1009" i="15"/>
  <c r="AC1010" i="15"/>
  <c r="AD1010" i="15"/>
  <c r="AE1010" i="15"/>
  <c r="AG1010" i="15"/>
  <c r="AC1011" i="15"/>
  <c r="AD1011" i="15"/>
  <c r="AE1011" i="15"/>
  <c r="AG1011" i="15"/>
  <c r="AC1012" i="15"/>
  <c r="AD1012" i="15"/>
  <c r="AE1012" i="15"/>
  <c r="AG1012" i="15"/>
  <c r="AC1013" i="15"/>
  <c r="AD1013" i="15"/>
  <c r="AE1013" i="15"/>
  <c r="AG1013" i="15"/>
  <c r="AC1014" i="15"/>
  <c r="AD1014" i="15"/>
  <c r="AE1014" i="15"/>
  <c r="AF1014" i="15"/>
  <c r="AL1014" i="15" s="1"/>
  <c r="AG1014" i="15"/>
  <c r="AC1015" i="15"/>
  <c r="AD1015" i="15"/>
  <c r="AE1015" i="15"/>
  <c r="AF1015" i="15"/>
  <c r="AG1015" i="15"/>
  <c r="AC1016" i="15"/>
  <c r="AD1016" i="15"/>
  <c r="AE1016" i="15"/>
  <c r="AF1016" i="15"/>
  <c r="AG1016" i="15"/>
  <c r="AC1017" i="15"/>
  <c r="AD1017" i="15"/>
  <c r="AE1017" i="15"/>
  <c r="AG1017" i="15"/>
  <c r="AC1018" i="15"/>
  <c r="AD1018" i="15"/>
  <c r="AE1018" i="15"/>
  <c r="AG1018" i="15"/>
  <c r="AC1019" i="15"/>
  <c r="AD1019" i="15"/>
  <c r="AE1019" i="15"/>
  <c r="AG1019" i="15"/>
  <c r="AC1020" i="15"/>
  <c r="AD1020" i="15"/>
  <c r="AE1020" i="15"/>
  <c r="AG1020" i="15"/>
  <c r="AC1021" i="15"/>
  <c r="AD1021" i="15"/>
  <c r="AE1021" i="15"/>
  <c r="AG1021" i="15"/>
  <c r="AC1022" i="15"/>
  <c r="AD1022" i="15"/>
  <c r="AE1022" i="15"/>
  <c r="AG1022" i="15"/>
  <c r="AC1023" i="15"/>
  <c r="AD1023" i="15"/>
  <c r="AE1023" i="15"/>
  <c r="AG1023" i="15"/>
  <c r="AC1024" i="15"/>
  <c r="AD1024" i="15"/>
  <c r="AE1024" i="15"/>
  <c r="AG1024" i="15"/>
  <c r="AC1025" i="15"/>
  <c r="AD1025" i="15"/>
  <c r="AE1025" i="15"/>
  <c r="AF1025" i="15"/>
  <c r="AG1025" i="15"/>
  <c r="AC1026" i="15"/>
  <c r="AD1026" i="15"/>
  <c r="AE1026" i="15"/>
  <c r="AG1026" i="15"/>
  <c r="AC1027" i="15"/>
  <c r="AD1027" i="15"/>
  <c r="AE1027" i="15"/>
  <c r="AG1027" i="15"/>
  <c r="AC1028" i="15"/>
  <c r="AD1028" i="15"/>
  <c r="AE1028" i="15"/>
  <c r="AG1028" i="15"/>
  <c r="AC1029" i="15"/>
  <c r="AD1029" i="15"/>
  <c r="AE1029" i="15"/>
  <c r="AG1029" i="15"/>
  <c r="AC1030" i="15"/>
  <c r="AD1030" i="15"/>
  <c r="AE1030" i="15"/>
  <c r="AF1030" i="15"/>
  <c r="AL1030" i="15" s="1"/>
  <c r="AG1030" i="15"/>
  <c r="AC1031" i="15"/>
  <c r="AD1031" i="15"/>
  <c r="AE1031" i="15"/>
  <c r="AG1031" i="15"/>
  <c r="AC1032" i="15"/>
  <c r="AD1032" i="15"/>
  <c r="AE1032" i="15"/>
  <c r="AG1032" i="15"/>
  <c r="AC1033" i="15"/>
  <c r="AD1033" i="15"/>
  <c r="AE1033" i="15"/>
  <c r="AG1033" i="15"/>
  <c r="AC1034" i="15"/>
  <c r="AD1034" i="15"/>
  <c r="AE1034" i="15"/>
  <c r="AG1034" i="15"/>
  <c r="AC1035" i="15"/>
  <c r="AD1035" i="15"/>
  <c r="AE1035" i="15"/>
  <c r="AG1035" i="15"/>
  <c r="AC1036" i="15"/>
  <c r="AD1036" i="15"/>
  <c r="AE1036" i="15"/>
  <c r="AG1036" i="15"/>
  <c r="AC1037" i="15"/>
  <c r="AD1037" i="15"/>
  <c r="AE1037" i="15"/>
  <c r="AG1037" i="15"/>
  <c r="AC1038" i="15"/>
  <c r="AD1038" i="15"/>
  <c r="AE1038" i="15"/>
  <c r="AF1038" i="15"/>
  <c r="AG1038" i="15"/>
  <c r="AC1039" i="15"/>
  <c r="AD1039" i="15"/>
  <c r="AE1039" i="15"/>
  <c r="AG1039" i="15"/>
  <c r="AC1040" i="15"/>
  <c r="AD1040" i="15"/>
  <c r="AE1040" i="15"/>
  <c r="AG1040" i="15"/>
  <c r="AC1041" i="15"/>
  <c r="AD1041" i="15"/>
  <c r="AE1041" i="15"/>
  <c r="AG1041" i="15"/>
  <c r="AC1042" i="15"/>
  <c r="AD1042" i="15"/>
  <c r="AE1042" i="15"/>
  <c r="AG1042" i="15"/>
  <c r="AC1043" i="15"/>
  <c r="AD1043" i="15"/>
  <c r="AE1043" i="15"/>
  <c r="AG1043" i="15"/>
  <c r="AC1044" i="15"/>
  <c r="AD1044" i="15"/>
  <c r="AE1044" i="15"/>
  <c r="AG1044" i="15"/>
  <c r="AD941" i="15"/>
  <c r="AE941" i="15"/>
  <c r="AG941" i="15"/>
  <c r="AC941" i="15"/>
  <c r="AC838" i="15"/>
  <c r="AD838" i="15"/>
  <c r="AE838" i="15"/>
  <c r="AG838" i="15"/>
  <c r="AC839" i="15"/>
  <c r="AD839" i="15"/>
  <c r="AE839" i="15"/>
  <c r="AG839" i="15"/>
  <c r="AC840" i="15"/>
  <c r="AD840" i="15"/>
  <c r="AE840" i="15"/>
  <c r="AG840" i="15"/>
  <c r="AC841" i="15"/>
  <c r="AD841" i="15"/>
  <c r="AE841" i="15"/>
  <c r="AG841" i="15"/>
  <c r="AC842" i="15"/>
  <c r="AD842" i="15"/>
  <c r="AE842" i="15"/>
  <c r="AG842" i="15"/>
  <c r="AC843" i="15"/>
  <c r="AD843" i="15"/>
  <c r="AE843" i="15"/>
  <c r="AG843" i="15"/>
  <c r="AC844" i="15"/>
  <c r="AD844" i="15"/>
  <c r="AE844" i="15"/>
  <c r="AG844" i="15"/>
  <c r="AC845" i="15"/>
  <c r="AD845" i="15"/>
  <c r="AE845" i="15"/>
  <c r="AG845" i="15"/>
  <c r="AC846" i="15"/>
  <c r="AD846" i="15"/>
  <c r="AE846" i="15"/>
  <c r="AG846" i="15"/>
  <c r="AC847" i="15"/>
  <c r="AD847" i="15"/>
  <c r="AE847" i="15"/>
  <c r="AG847" i="15"/>
  <c r="AC848" i="15"/>
  <c r="AD848" i="15"/>
  <c r="AE848" i="15"/>
  <c r="AG848" i="15"/>
  <c r="AC849" i="15"/>
  <c r="AD849" i="15"/>
  <c r="AE849" i="15"/>
  <c r="AG849" i="15"/>
  <c r="AC850" i="15"/>
  <c r="AD850" i="15"/>
  <c r="AE850" i="15"/>
  <c r="AG850" i="15"/>
  <c r="AC851" i="15"/>
  <c r="AD851" i="15"/>
  <c r="AE851" i="15"/>
  <c r="AG851" i="15"/>
  <c r="AC852" i="15"/>
  <c r="AD852" i="15"/>
  <c r="AE852" i="15"/>
  <c r="AG852" i="15"/>
  <c r="AC853" i="15"/>
  <c r="AD853" i="15"/>
  <c r="AE853" i="15"/>
  <c r="AG853" i="15"/>
  <c r="AC854" i="15"/>
  <c r="AD854" i="15"/>
  <c r="AE854" i="15"/>
  <c r="AF854" i="15"/>
  <c r="AL854" i="15" s="1"/>
  <c r="AG854" i="15"/>
  <c r="AC855" i="15"/>
  <c r="AD855" i="15"/>
  <c r="AE855" i="15"/>
  <c r="AG855" i="15"/>
  <c r="AC856" i="15"/>
  <c r="AD856" i="15"/>
  <c r="AE856" i="15"/>
  <c r="AG856" i="15"/>
  <c r="AC857" i="15"/>
  <c r="AD857" i="15"/>
  <c r="AE857" i="15"/>
  <c r="AG857" i="15"/>
  <c r="AC858" i="15"/>
  <c r="AD858" i="15"/>
  <c r="AE858" i="15"/>
  <c r="AF858" i="15"/>
  <c r="AL858" i="15" s="1"/>
  <c r="AG858" i="15"/>
  <c r="AC859" i="15"/>
  <c r="AD859" i="15"/>
  <c r="AE859" i="15"/>
  <c r="AG859" i="15"/>
  <c r="AC860" i="15"/>
  <c r="AD860" i="15"/>
  <c r="AE860" i="15"/>
  <c r="AG860" i="15"/>
  <c r="AC861" i="15"/>
  <c r="AD861" i="15"/>
  <c r="AE861" i="15"/>
  <c r="AF861" i="15"/>
  <c r="AG861" i="15"/>
  <c r="AC862" i="15"/>
  <c r="AD862" i="15"/>
  <c r="AE862" i="15"/>
  <c r="AG862" i="15"/>
  <c r="AC863" i="15"/>
  <c r="AD863" i="15"/>
  <c r="AE863" i="15"/>
  <c r="AG863" i="15"/>
  <c r="AC864" i="15"/>
  <c r="AD864" i="15"/>
  <c r="AE864" i="15"/>
  <c r="AG864" i="15"/>
  <c r="AC865" i="15"/>
  <c r="AD865" i="15"/>
  <c r="AE865" i="15"/>
  <c r="AG865" i="15"/>
  <c r="AC866" i="15"/>
  <c r="AD866" i="15"/>
  <c r="AE866" i="15"/>
  <c r="AG866" i="15"/>
  <c r="AC867" i="15"/>
  <c r="AD867" i="15"/>
  <c r="AE867" i="15"/>
  <c r="AG867" i="15"/>
  <c r="AC868" i="15"/>
  <c r="AD868" i="15"/>
  <c r="AE868" i="15"/>
  <c r="AG868" i="15"/>
  <c r="AC869" i="15"/>
  <c r="AD869" i="15"/>
  <c r="AE869" i="15"/>
  <c r="AG869" i="15"/>
  <c r="AC870" i="15"/>
  <c r="AD870" i="15"/>
  <c r="AE870" i="15"/>
  <c r="AG870" i="15"/>
  <c r="AC871" i="15"/>
  <c r="AD871" i="15"/>
  <c r="AE871" i="15"/>
  <c r="AG871" i="15"/>
  <c r="AC872" i="15"/>
  <c r="AD872" i="15"/>
  <c r="AE872" i="15"/>
  <c r="AG872" i="15"/>
  <c r="AC873" i="15"/>
  <c r="AD873" i="15"/>
  <c r="AE873" i="15"/>
  <c r="AG873" i="15"/>
  <c r="AC874" i="15"/>
  <c r="AD874" i="15"/>
  <c r="AE874" i="15"/>
  <c r="AG874" i="15"/>
  <c r="AC875" i="15"/>
  <c r="AD875" i="15"/>
  <c r="AE875" i="15"/>
  <c r="AG875" i="15"/>
  <c r="AC876" i="15"/>
  <c r="AD876" i="15"/>
  <c r="AE876" i="15"/>
  <c r="AG876" i="15"/>
  <c r="AC877" i="15"/>
  <c r="AD877" i="15"/>
  <c r="AE877" i="15"/>
  <c r="AG877" i="15"/>
  <c r="AC878" i="15"/>
  <c r="AD878" i="15"/>
  <c r="AE878" i="15"/>
  <c r="AG878" i="15"/>
  <c r="AC879" i="15"/>
  <c r="AD879" i="15"/>
  <c r="AE879" i="15"/>
  <c r="AG879" i="15"/>
  <c r="AC880" i="15"/>
  <c r="AD880" i="15"/>
  <c r="AE880" i="15"/>
  <c r="AG880" i="15"/>
  <c r="AC881" i="15"/>
  <c r="AD881" i="15"/>
  <c r="AE881" i="15"/>
  <c r="AG881" i="15"/>
  <c r="AC882" i="15"/>
  <c r="AD882" i="15"/>
  <c r="AE882" i="15"/>
  <c r="AG882" i="15"/>
  <c r="AC883" i="15"/>
  <c r="AD883" i="15"/>
  <c r="AE883" i="15"/>
  <c r="AG883" i="15"/>
  <c r="AC884" i="15"/>
  <c r="AD884" i="15"/>
  <c r="AE884" i="15"/>
  <c r="AG884" i="15"/>
  <c r="AC885" i="15"/>
  <c r="AD885" i="15"/>
  <c r="AE885" i="15"/>
  <c r="AG885" i="15"/>
  <c r="AC886" i="15"/>
  <c r="AD886" i="15"/>
  <c r="AE886" i="15"/>
  <c r="AG886" i="15"/>
  <c r="AC887" i="15"/>
  <c r="AD887" i="15"/>
  <c r="AE887" i="15"/>
  <c r="AG887" i="15"/>
  <c r="AC888" i="15"/>
  <c r="AD888" i="15"/>
  <c r="AE888" i="15"/>
  <c r="AG888" i="15"/>
  <c r="AC889" i="15"/>
  <c r="AD889" i="15"/>
  <c r="AE889" i="15"/>
  <c r="AG889" i="15"/>
  <c r="AC890" i="15"/>
  <c r="AD890" i="15"/>
  <c r="AE890" i="15"/>
  <c r="AG890" i="15"/>
  <c r="AC891" i="15"/>
  <c r="AD891" i="15"/>
  <c r="AE891" i="15"/>
  <c r="AF891" i="15"/>
  <c r="AG891" i="15"/>
  <c r="AC892" i="15"/>
  <c r="AD892" i="15"/>
  <c r="AE892" i="15"/>
  <c r="AG892" i="15"/>
  <c r="AC893" i="15"/>
  <c r="AD893" i="15"/>
  <c r="AE893" i="15"/>
  <c r="AG893" i="15"/>
  <c r="AC894" i="15"/>
  <c r="AD894" i="15"/>
  <c r="AE894" i="15"/>
  <c r="AG894" i="15"/>
  <c r="AC895" i="15"/>
  <c r="AD895" i="15"/>
  <c r="AE895" i="15"/>
  <c r="AG895" i="15"/>
  <c r="AC896" i="15"/>
  <c r="AD896" i="15"/>
  <c r="AE896" i="15"/>
  <c r="AG896" i="15"/>
  <c r="AC897" i="15"/>
  <c r="AD897" i="15"/>
  <c r="AE897" i="15"/>
  <c r="AG897" i="15"/>
  <c r="AC898" i="15"/>
  <c r="AD898" i="15"/>
  <c r="AE898" i="15"/>
  <c r="AG898" i="15"/>
  <c r="AC899" i="15"/>
  <c r="AD899" i="15"/>
  <c r="AE899" i="15"/>
  <c r="AG899" i="15"/>
  <c r="AC900" i="15"/>
  <c r="AD900" i="15"/>
  <c r="AE900" i="15"/>
  <c r="AF900" i="15"/>
  <c r="AG900" i="15"/>
  <c r="AC901" i="15"/>
  <c r="AD901" i="15"/>
  <c r="AE901" i="15"/>
  <c r="AG901" i="15"/>
  <c r="AC902" i="15"/>
  <c r="AD902" i="15"/>
  <c r="AE902" i="15"/>
  <c r="AG902" i="15"/>
  <c r="AC903" i="15"/>
  <c r="AD903" i="15"/>
  <c r="AE903" i="15"/>
  <c r="AG903" i="15"/>
  <c r="AC904" i="15"/>
  <c r="AD904" i="15"/>
  <c r="AE904" i="15"/>
  <c r="AG904" i="15"/>
  <c r="AC905" i="15"/>
  <c r="AD905" i="15"/>
  <c r="AE905" i="15"/>
  <c r="AG905" i="15"/>
  <c r="AC906" i="15"/>
  <c r="AD906" i="15"/>
  <c r="AE906" i="15"/>
  <c r="AG906" i="15"/>
  <c r="AC907" i="15"/>
  <c r="AD907" i="15"/>
  <c r="AE907" i="15"/>
  <c r="AG907" i="15"/>
  <c r="AC908" i="15"/>
  <c r="AD908" i="15"/>
  <c r="AE908" i="15"/>
  <c r="AG908" i="15"/>
  <c r="AC909" i="15"/>
  <c r="AD909" i="15"/>
  <c r="AE909" i="15"/>
  <c r="AG909" i="15"/>
  <c r="AC910" i="15"/>
  <c r="AD910" i="15"/>
  <c r="AE910" i="15"/>
  <c r="AF910" i="15"/>
  <c r="AL910" i="15" s="1"/>
  <c r="AG910" i="15"/>
  <c r="AC911" i="15"/>
  <c r="AD911" i="15"/>
  <c r="AE911" i="15"/>
  <c r="AF911" i="15"/>
  <c r="AG911" i="15"/>
  <c r="AC912" i="15"/>
  <c r="AD912" i="15"/>
  <c r="AE912" i="15"/>
  <c r="AF912" i="15"/>
  <c r="AG912" i="15"/>
  <c r="AC913" i="15"/>
  <c r="AD913" i="15"/>
  <c r="AE913" i="15"/>
  <c r="AG913" i="15"/>
  <c r="AC914" i="15"/>
  <c r="AD914" i="15"/>
  <c r="AE914" i="15"/>
  <c r="AG914" i="15"/>
  <c r="AC915" i="15"/>
  <c r="AD915" i="15"/>
  <c r="AE915" i="15"/>
  <c r="AG915" i="15"/>
  <c r="AC916" i="15"/>
  <c r="AD916" i="15"/>
  <c r="AE916" i="15"/>
  <c r="AG916" i="15"/>
  <c r="AC917" i="15"/>
  <c r="AD917" i="15"/>
  <c r="AE917" i="15"/>
  <c r="AG917" i="15"/>
  <c r="AC918" i="15"/>
  <c r="AD918" i="15"/>
  <c r="AE918" i="15"/>
  <c r="AG918" i="15"/>
  <c r="AC919" i="15"/>
  <c r="AD919" i="15"/>
  <c r="AE919" i="15"/>
  <c r="AG919" i="15"/>
  <c r="AC920" i="15"/>
  <c r="AD920" i="15"/>
  <c r="AE920" i="15"/>
  <c r="AG920" i="15"/>
  <c r="AC921" i="15"/>
  <c r="AD921" i="15"/>
  <c r="AE921" i="15"/>
  <c r="AF921" i="15"/>
  <c r="AG921" i="15"/>
  <c r="AC922" i="15"/>
  <c r="AD922" i="15"/>
  <c r="AE922" i="15"/>
  <c r="AG922" i="15"/>
  <c r="AC923" i="15"/>
  <c r="AD923" i="15"/>
  <c r="AE923" i="15"/>
  <c r="AG923" i="15"/>
  <c r="AC924" i="15"/>
  <c r="AD924" i="15"/>
  <c r="AE924" i="15"/>
  <c r="AG924" i="15"/>
  <c r="AC925" i="15"/>
  <c r="AD925" i="15"/>
  <c r="AE925" i="15"/>
  <c r="AG925" i="15"/>
  <c r="AC926" i="15"/>
  <c r="AD926" i="15"/>
  <c r="AE926" i="15"/>
  <c r="AG926" i="15"/>
  <c r="AC927" i="15"/>
  <c r="AD927" i="15"/>
  <c r="AE927" i="15"/>
  <c r="AG927" i="15"/>
  <c r="AC928" i="15"/>
  <c r="AD928" i="15"/>
  <c r="AE928" i="15"/>
  <c r="AG928" i="15"/>
  <c r="AC929" i="15"/>
  <c r="AD929" i="15"/>
  <c r="AE929" i="15"/>
  <c r="AG929" i="15"/>
  <c r="AC930" i="15"/>
  <c r="AD930" i="15"/>
  <c r="AE930" i="15"/>
  <c r="AG930" i="15"/>
  <c r="AC931" i="15"/>
  <c r="AD931" i="15"/>
  <c r="AE931" i="15"/>
  <c r="AG931" i="15"/>
  <c r="AC932" i="15"/>
  <c r="AD932" i="15"/>
  <c r="AE932" i="15"/>
  <c r="AG932" i="15"/>
  <c r="AC933" i="15"/>
  <c r="AD933" i="15"/>
  <c r="AE933" i="15"/>
  <c r="AG933" i="15"/>
  <c r="AC934" i="15"/>
  <c r="AD934" i="15"/>
  <c r="AE934" i="15"/>
  <c r="AF934" i="15"/>
  <c r="AL934" i="15" s="1"/>
  <c r="AG934" i="15"/>
  <c r="AC935" i="15"/>
  <c r="AD935" i="15"/>
  <c r="AE935" i="15"/>
  <c r="AG935" i="15"/>
  <c r="AC936" i="15"/>
  <c r="AD936" i="15"/>
  <c r="AE936" i="15"/>
  <c r="AG936" i="15"/>
  <c r="AC937" i="15"/>
  <c r="AD937" i="15"/>
  <c r="AE937" i="15"/>
  <c r="AG937" i="15"/>
  <c r="AC938" i="15"/>
  <c r="AD938" i="15"/>
  <c r="AE938" i="15"/>
  <c r="AG938" i="15"/>
  <c r="AC939" i="15"/>
  <c r="AD939" i="15"/>
  <c r="AE939" i="15"/>
  <c r="AF939" i="15"/>
  <c r="AG939" i="15"/>
  <c r="AC940" i="15"/>
  <c r="AD940" i="15"/>
  <c r="AE940" i="15"/>
  <c r="AF940" i="15"/>
  <c r="AG940" i="15"/>
  <c r="AD837" i="15"/>
  <c r="AE837" i="15"/>
  <c r="AG837" i="15"/>
  <c r="AC837" i="15"/>
  <c r="AC734" i="15"/>
  <c r="AD734" i="15"/>
  <c r="AE734" i="15"/>
  <c r="AG734" i="15"/>
  <c r="AC735" i="15"/>
  <c r="AD735" i="15"/>
  <c r="AE735" i="15"/>
  <c r="AG735" i="15"/>
  <c r="AC736" i="15"/>
  <c r="AD736" i="15"/>
  <c r="AE736" i="15"/>
  <c r="AG736" i="15"/>
  <c r="AC737" i="15"/>
  <c r="AD737" i="15"/>
  <c r="AE737" i="15"/>
  <c r="AG737" i="15"/>
  <c r="AC738" i="15"/>
  <c r="AD738" i="15"/>
  <c r="AE738" i="15"/>
  <c r="AG738" i="15"/>
  <c r="AC739" i="15"/>
  <c r="AD739" i="15"/>
  <c r="AE739" i="15"/>
  <c r="AG739" i="15"/>
  <c r="AC740" i="15"/>
  <c r="AD740" i="15"/>
  <c r="AE740" i="15"/>
  <c r="AG740" i="15"/>
  <c r="AC741" i="15"/>
  <c r="AD741" i="15"/>
  <c r="AE741" i="15"/>
  <c r="AG741" i="15"/>
  <c r="AC742" i="15"/>
  <c r="AD742" i="15"/>
  <c r="AE742" i="15"/>
  <c r="AG742" i="15"/>
  <c r="AC743" i="15"/>
  <c r="AD743" i="15"/>
  <c r="AE743" i="15"/>
  <c r="AG743" i="15"/>
  <c r="AC744" i="15"/>
  <c r="AD744" i="15"/>
  <c r="AE744" i="15"/>
  <c r="AG744" i="15"/>
  <c r="AC745" i="15"/>
  <c r="AD745" i="15"/>
  <c r="AE745" i="15"/>
  <c r="AG745" i="15"/>
  <c r="AC746" i="15"/>
  <c r="AD746" i="15"/>
  <c r="AE746" i="15"/>
  <c r="AG746" i="15"/>
  <c r="AC747" i="15"/>
  <c r="AD747" i="15"/>
  <c r="AE747" i="15"/>
  <c r="AG747" i="15"/>
  <c r="AC748" i="15"/>
  <c r="AD748" i="15"/>
  <c r="AE748" i="15"/>
  <c r="AG748" i="15"/>
  <c r="AC749" i="15"/>
  <c r="AD749" i="15"/>
  <c r="AE749" i="15"/>
  <c r="AG749" i="15"/>
  <c r="AC750" i="15"/>
  <c r="AD750" i="15"/>
  <c r="AE750" i="15"/>
  <c r="AF750" i="15"/>
  <c r="AL750" i="15" s="1"/>
  <c r="AG750" i="15"/>
  <c r="AC751" i="15"/>
  <c r="AD751" i="15"/>
  <c r="AE751" i="15"/>
  <c r="AG751" i="15"/>
  <c r="AC752" i="15"/>
  <c r="AD752" i="15"/>
  <c r="AE752" i="15"/>
  <c r="AG752" i="15"/>
  <c r="AC753" i="15"/>
  <c r="AD753" i="15"/>
  <c r="AE753" i="15"/>
  <c r="AG753" i="15"/>
  <c r="AC754" i="15"/>
  <c r="AD754" i="15"/>
  <c r="AE754" i="15"/>
  <c r="AF754" i="15"/>
  <c r="AL754" i="15" s="1"/>
  <c r="AG754" i="15"/>
  <c r="AC755" i="15"/>
  <c r="AD755" i="15"/>
  <c r="AE755" i="15"/>
  <c r="AG755" i="15"/>
  <c r="AC756" i="15"/>
  <c r="AD756" i="15"/>
  <c r="AE756" i="15"/>
  <c r="AG756" i="15"/>
  <c r="AC757" i="15"/>
  <c r="AD757" i="15"/>
  <c r="AE757" i="15"/>
  <c r="AF757" i="15"/>
  <c r="AG757" i="15"/>
  <c r="AC758" i="15"/>
  <c r="AD758" i="15"/>
  <c r="AE758" i="15"/>
  <c r="AG758" i="15"/>
  <c r="AC759" i="15"/>
  <c r="AD759" i="15"/>
  <c r="AE759" i="15"/>
  <c r="AG759" i="15"/>
  <c r="AC760" i="15"/>
  <c r="AD760" i="15"/>
  <c r="AE760" i="15"/>
  <c r="AG760" i="15"/>
  <c r="AC761" i="15"/>
  <c r="AD761" i="15"/>
  <c r="AE761" i="15"/>
  <c r="AG761" i="15"/>
  <c r="AC762" i="15"/>
  <c r="AD762" i="15"/>
  <c r="AE762" i="15"/>
  <c r="AF762" i="15"/>
  <c r="AL762" i="15" s="1"/>
  <c r="AG762" i="15"/>
  <c r="AC763" i="15"/>
  <c r="AD763" i="15"/>
  <c r="AE763" i="15"/>
  <c r="AG763" i="15"/>
  <c r="AC764" i="15"/>
  <c r="AD764" i="15"/>
  <c r="AE764" i="15"/>
  <c r="AG764" i="15"/>
  <c r="AC765" i="15"/>
  <c r="AD765" i="15"/>
  <c r="AE765" i="15"/>
  <c r="AG765" i="15"/>
  <c r="AC766" i="15"/>
  <c r="AD766" i="15"/>
  <c r="AE766" i="15"/>
  <c r="AG766" i="15"/>
  <c r="AC767" i="15"/>
  <c r="AD767" i="15"/>
  <c r="AE767" i="15"/>
  <c r="AG767" i="15"/>
  <c r="AC768" i="15"/>
  <c r="AD768" i="15"/>
  <c r="AE768" i="15"/>
  <c r="AG768" i="15"/>
  <c r="AC769" i="15"/>
  <c r="AD769" i="15"/>
  <c r="AE769" i="15"/>
  <c r="AG769" i="15"/>
  <c r="AC770" i="15"/>
  <c r="AD770" i="15"/>
  <c r="AE770" i="15"/>
  <c r="AG770" i="15"/>
  <c r="AC771" i="15"/>
  <c r="AD771" i="15"/>
  <c r="AE771" i="15"/>
  <c r="AG771" i="15"/>
  <c r="AC772" i="15"/>
  <c r="AD772" i="15"/>
  <c r="AE772" i="15"/>
  <c r="AG772" i="15"/>
  <c r="AC773" i="15"/>
  <c r="AD773" i="15"/>
  <c r="AE773" i="15"/>
  <c r="AG773" i="15"/>
  <c r="AC774" i="15"/>
  <c r="AD774" i="15"/>
  <c r="AE774" i="15"/>
  <c r="AG774" i="15"/>
  <c r="AC775" i="15"/>
  <c r="AD775" i="15"/>
  <c r="AE775" i="15"/>
  <c r="AG775" i="15"/>
  <c r="AC776" i="15"/>
  <c r="AD776" i="15"/>
  <c r="AE776" i="15"/>
  <c r="AG776" i="15"/>
  <c r="AC777" i="15"/>
  <c r="AD777" i="15"/>
  <c r="AE777" i="15"/>
  <c r="AG777" i="15"/>
  <c r="AC778" i="15"/>
  <c r="AD778" i="15"/>
  <c r="AE778" i="15"/>
  <c r="AG778" i="15"/>
  <c r="AC779" i="15"/>
  <c r="AD779" i="15"/>
  <c r="AE779" i="15"/>
  <c r="AG779" i="15"/>
  <c r="AC780" i="15"/>
  <c r="AD780" i="15"/>
  <c r="AE780" i="15"/>
  <c r="AG780" i="15"/>
  <c r="AC781" i="15"/>
  <c r="AD781" i="15"/>
  <c r="AE781" i="15"/>
  <c r="AG781" i="15"/>
  <c r="AC782" i="15"/>
  <c r="AD782" i="15"/>
  <c r="AE782" i="15"/>
  <c r="AG782" i="15"/>
  <c r="AC783" i="15"/>
  <c r="AD783" i="15"/>
  <c r="AE783" i="15"/>
  <c r="AG783" i="15"/>
  <c r="AC784" i="15"/>
  <c r="AD784" i="15"/>
  <c r="AE784" i="15"/>
  <c r="AG784" i="15"/>
  <c r="AC785" i="15"/>
  <c r="AD785" i="15"/>
  <c r="AE785" i="15"/>
  <c r="AG785" i="15"/>
  <c r="AC786" i="15"/>
  <c r="AD786" i="15"/>
  <c r="AE786" i="15"/>
  <c r="AG786" i="15"/>
  <c r="AC787" i="15"/>
  <c r="AD787" i="15"/>
  <c r="AE787" i="15"/>
  <c r="AF787" i="15"/>
  <c r="AG787" i="15"/>
  <c r="AC788" i="15"/>
  <c r="AD788" i="15"/>
  <c r="AE788" i="15"/>
  <c r="AG788" i="15"/>
  <c r="AC789" i="15"/>
  <c r="AD789" i="15"/>
  <c r="AE789" i="15"/>
  <c r="AG789" i="15"/>
  <c r="AC790" i="15"/>
  <c r="AD790" i="15"/>
  <c r="AE790" i="15"/>
  <c r="AG790" i="15"/>
  <c r="AC791" i="15"/>
  <c r="AD791" i="15"/>
  <c r="AE791" i="15"/>
  <c r="AG791" i="15"/>
  <c r="AC792" i="15"/>
  <c r="AD792" i="15"/>
  <c r="AE792" i="15"/>
  <c r="AG792" i="15"/>
  <c r="AC793" i="15"/>
  <c r="AD793" i="15"/>
  <c r="AE793" i="15"/>
  <c r="AG793" i="15"/>
  <c r="AC794" i="15"/>
  <c r="AD794" i="15"/>
  <c r="AE794" i="15"/>
  <c r="AG794" i="15"/>
  <c r="AC795" i="15"/>
  <c r="AD795" i="15"/>
  <c r="AE795" i="15"/>
  <c r="AG795" i="15"/>
  <c r="AC796" i="15"/>
  <c r="AD796" i="15"/>
  <c r="AE796" i="15"/>
  <c r="AF796" i="15"/>
  <c r="AG796" i="15"/>
  <c r="AC797" i="15"/>
  <c r="AD797" i="15"/>
  <c r="AE797" i="15"/>
  <c r="AG797" i="15"/>
  <c r="AC798" i="15"/>
  <c r="AD798" i="15"/>
  <c r="AE798" i="15"/>
  <c r="AG798" i="15"/>
  <c r="AC799" i="15"/>
  <c r="AD799" i="15"/>
  <c r="AE799" i="15"/>
  <c r="AG799" i="15"/>
  <c r="AC800" i="15"/>
  <c r="AD800" i="15"/>
  <c r="AE800" i="15"/>
  <c r="AG800" i="15"/>
  <c r="AC801" i="15"/>
  <c r="AD801" i="15"/>
  <c r="AE801" i="15"/>
  <c r="AG801" i="15"/>
  <c r="AC802" i="15"/>
  <c r="AD802" i="15"/>
  <c r="AE802" i="15"/>
  <c r="AG802" i="15"/>
  <c r="AC803" i="15"/>
  <c r="AD803" i="15"/>
  <c r="AE803" i="15"/>
  <c r="AG803" i="15"/>
  <c r="AC804" i="15"/>
  <c r="AD804" i="15"/>
  <c r="AE804" i="15"/>
  <c r="AG804" i="15"/>
  <c r="AC805" i="15"/>
  <c r="AD805" i="15"/>
  <c r="AE805" i="15"/>
  <c r="AG805" i="15"/>
  <c r="AC806" i="15"/>
  <c r="AD806" i="15"/>
  <c r="AE806" i="15"/>
  <c r="AF806" i="15"/>
  <c r="AG806" i="15"/>
  <c r="AC807" i="15"/>
  <c r="AD807" i="15"/>
  <c r="AE807" i="15"/>
  <c r="AF807" i="15"/>
  <c r="AG807" i="15"/>
  <c r="AC808" i="15"/>
  <c r="AD808" i="15"/>
  <c r="AE808" i="15"/>
  <c r="AF808" i="15"/>
  <c r="AG808" i="15"/>
  <c r="AC809" i="15"/>
  <c r="AD809" i="15"/>
  <c r="AE809" i="15"/>
  <c r="AG809" i="15"/>
  <c r="AC810" i="15"/>
  <c r="AD810" i="15"/>
  <c r="AE810" i="15"/>
  <c r="AG810" i="15"/>
  <c r="AC811" i="15"/>
  <c r="AD811" i="15"/>
  <c r="AE811" i="15"/>
  <c r="AG811" i="15"/>
  <c r="AC812" i="15"/>
  <c r="AD812" i="15"/>
  <c r="AE812" i="15"/>
  <c r="AG812" i="15"/>
  <c r="AC813" i="15"/>
  <c r="AD813" i="15"/>
  <c r="AE813" i="15"/>
  <c r="AG813" i="15"/>
  <c r="AC814" i="15"/>
  <c r="AD814" i="15"/>
  <c r="AE814" i="15"/>
  <c r="AG814" i="15"/>
  <c r="AC815" i="15"/>
  <c r="AD815" i="15"/>
  <c r="AE815" i="15"/>
  <c r="AG815" i="15"/>
  <c r="AC816" i="15"/>
  <c r="AD816" i="15"/>
  <c r="AE816" i="15"/>
  <c r="AG816" i="15"/>
  <c r="AC817" i="15"/>
  <c r="AD817" i="15"/>
  <c r="AE817" i="15"/>
  <c r="AF817" i="15"/>
  <c r="AG817" i="15"/>
  <c r="AC818" i="15"/>
  <c r="AD818" i="15"/>
  <c r="AE818" i="15"/>
  <c r="AG818" i="15"/>
  <c r="AC819" i="15"/>
  <c r="AD819" i="15"/>
  <c r="AE819" i="15"/>
  <c r="AG819" i="15"/>
  <c r="AC820" i="15"/>
  <c r="AD820" i="15"/>
  <c r="AE820" i="15"/>
  <c r="AG820" i="15"/>
  <c r="AC821" i="15"/>
  <c r="AD821" i="15"/>
  <c r="AE821" i="15"/>
  <c r="AG821" i="15"/>
  <c r="AC822" i="15"/>
  <c r="AD822" i="15"/>
  <c r="AE822" i="15"/>
  <c r="AF822" i="15"/>
  <c r="AG822" i="15"/>
  <c r="AC823" i="15"/>
  <c r="AD823" i="15"/>
  <c r="AE823" i="15"/>
  <c r="AG823" i="15"/>
  <c r="AC824" i="15"/>
  <c r="AD824" i="15"/>
  <c r="AE824" i="15"/>
  <c r="AG824" i="15"/>
  <c r="AC825" i="15"/>
  <c r="AD825" i="15"/>
  <c r="AE825" i="15"/>
  <c r="AG825" i="15"/>
  <c r="AC826" i="15"/>
  <c r="AD826" i="15"/>
  <c r="AE826" i="15"/>
  <c r="AG826" i="15"/>
  <c r="AC827" i="15"/>
  <c r="AD827" i="15"/>
  <c r="AE827" i="15"/>
  <c r="AG827" i="15"/>
  <c r="AC828" i="15"/>
  <c r="AD828" i="15"/>
  <c r="AE828" i="15"/>
  <c r="AG828" i="15"/>
  <c r="AC829" i="15"/>
  <c r="AD829" i="15"/>
  <c r="AE829" i="15"/>
  <c r="AG829" i="15"/>
  <c r="AC830" i="15"/>
  <c r="AD830" i="15"/>
  <c r="AE830" i="15"/>
  <c r="AF830" i="15"/>
  <c r="AL830" i="15" s="1"/>
  <c r="AG830" i="15"/>
  <c r="AC831" i="15"/>
  <c r="AD831" i="15"/>
  <c r="AE831" i="15"/>
  <c r="AG831" i="15"/>
  <c r="AC832" i="15"/>
  <c r="AD832" i="15"/>
  <c r="AE832" i="15"/>
  <c r="AG832" i="15"/>
  <c r="AC833" i="15"/>
  <c r="AD833" i="15"/>
  <c r="AE833" i="15"/>
  <c r="AG833" i="15"/>
  <c r="AC834" i="15"/>
  <c r="AD834" i="15"/>
  <c r="AE834" i="15"/>
  <c r="AG834" i="15"/>
  <c r="AC835" i="15"/>
  <c r="AD835" i="15"/>
  <c r="AE835" i="15"/>
  <c r="AF835" i="15"/>
  <c r="AG835" i="15"/>
  <c r="AC836" i="15"/>
  <c r="AD836" i="15"/>
  <c r="AE836" i="15"/>
  <c r="AF836" i="15"/>
  <c r="AG836" i="15"/>
  <c r="AD733" i="15"/>
  <c r="AE733" i="15"/>
  <c r="AG733" i="15"/>
  <c r="AC733" i="15"/>
  <c r="AC630" i="15"/>
  <c r="AD630" i="15"/>
  <c r="AE630" i="15"/>
  <c r="AG630" i="15"/>
  <c r="AC631" i="15"/>
  <c r="AD631" i="15"/>
  <c r="AE631" i="15"/>
  <c r="AG631" i="15"/>
  <c r="AC632" i="15"/>
  <c r="AD632" i="15"/>
  <c r="AE632" i="15"/>
  <c r="AG632" i="15"/>
  <c r="AC633" i="15"/>
  <c r="AD633" i="15"/>
  <c r="AE633" i="15"/>
  <c r="AG633" i="15"/>
  <c r="AC634" i="15"/>
  <c r="AD634" i="15"/>
  <c r="AE634" i="15"/>
  <c r="AG634" i="15"/>
  <c r="AC635" i="15"/>
  <c r="AD635" i="15"/>
  <c r="AE635" i="15"/>
  <c r="AG635" i="15"/>
  <c r="AC636" i="15"/>
  <c r="AD636" i="15"/>
  <c r="AE636" i="15"/>
  <c r="AG636" i="15"/>
  <c r="AC637" i="15"/>
  <c r="AD637" i="15"/>
  <c r="AE637" i="15"/>
  <c r="AG637" i="15"/>
  <c r="AC638" i="15"/>
  <c r="AD638" i="15"/>
  <c r="AE638" i="15"/>
  <c r="AG638" i="15"/>
  <c r="AC639" i="15"/>
  <c r="AD639" i="15"/>
  <c r="AE639" i="15"/>
  <c r="AG639" i="15"/>
  <c r="AC640" i="15"/>
  <c r="AD640" i="15"/>
  <c r="AE640" i="15"/>
  <c r="AG640" i="15"/>
  <c r="AC641" i="15"/>
  <c r="AD641" i="15"/>
  <c r="AE641" i="15"/>
  <c r="AG641" i="15"/>
  <c r="AC642" i="15"/>
  <c r="AD642" i="15"/>
  <c r="AE642" i="15"/>
  <c r="AG642" i="15"/>
  <c r="AC643" i="15"/>
  <c r="AD643" i="15"/>
  <c r="AE643" i="15"/>
  <c r="AG643" i="15"/>
  <c r="AC644" i="15"/>
  <c r="AD644" i="15"/>
  <c r="AE644" i="15"/>
  <c r="AG644" i="15"/>
  <c r="AC645" i="15"/>
  <c r="AD645" i="15"/>
  <c r="AE645" i="15"/>
  <c r="AG645" i="15"/>
  <c r="AC646" i="15"/>
  <c r="AD646" i="15"/>
  <c r="AE646" i="15"/>
  <c r="AF646" i="15"/>
  <c r="AL646" i="15" s="1"/>
  <c r="AG646" i="15"/>
  <c r="AC647" i="15"/>
  <c r="AD647" i="15"/>
  <c r="AE647" i="15"/>
  <c r="AG647" i="15"/>
  <c r="AC648" i="15"/>
  <c r="AD648" i="15"/>
  <c r="AE648" i="15"/>
  <c r="AG648" i="15"/>
  <c r="AC649" i="15"/>
  <c r="AD649" i="15"/>
  <c r="AE649" i="15"/>
  <c r="AG649" i="15"/>
  <c r="AC650" i="15"/>
  <c r="AD650" i="15"/>
  <c r="AE650" i="15"/>
  <c r="AF650" i="15"/>
  <c r="AG650" i="15"/>
  <c r="AC651" i="15"/>
  <c r="AD651" i="15"/>
  <c r="AE651" i="15"/>
  <c r="AG651" i="15"/>
  <c r="AC652" i="15"/>
  <c r="AD652" i="15"/>
  <c r="AE652" i="15"/>
  <c r="AG652" i="15"/>
  <c r="AC653" i="15"/>
  <c r="AD653" i="15"/>
  <c r="AE653" i="15"/>
  <c r="AF653" i="15"/>
  <c r="AL653" i="15" s="1"/>
  <c r="AG653" i="15"/>
  <c r="AC654" i="15"/>
  <c r="AD654" i="15"/>
  <c r="AE654" i="15"/>
  <c r="AG654" i="15"/>
  <c r="AC655" i="15"/>
  <c r="AD655" i="15"/>
  <c r="AE655" i="15"/>
  <c r="AG655" i="15"/>
  <c r="AC656" i="15"/>
  <c r="AD656" i="15"/>
  <c r="AE656" i="15"/>
  <c r="AG656" i="15"/>
  <c r="AC657" i="15"/>
  <c r="AD657" i="15"/>
  <c r="AE657" i="15"/>
  <c r="AG657" i="15"/>
  <c r="AC658" i="15"/>
  <c r="AD658" i="15"/>
  <c r="AE658" i="15"/>
  <c r="AF658" i="15"/>
  <c r="AL658" i="15" s="1"/>
  <c r="AG658" i="15"/>
  <c r="AC659" i="15"/>
  <c r="AD659" i="15"/>
  <c r="AE659" i="15"/>
  <c r="AG659" i="15"/>
  <c r="AC660" i="15"/>
  <c r="AD660" i="15"/>
  <c r="AE660" i="15"/>
  <c r="AG660" i="15"/>
  <c r="AC661" i="15"/>
  <c r="AD661" i="15"/>
  <c r="AE661" i="15"/>
  <c r="AG661" i="15"/>
  <c r="AC662" i="15"/>
  <c r="AD662" i="15"/>
  <c r="AE662" i="15"/>
  <c r="AG662" i="15"/>
  <c r="AC663" i="15"/>
  <c r="AD663" i="15"/>
  <c r="AE663" i="15"/>
  <c r="AG663" i="15"/>
  <c r="AC664" i="15"/>
  <c r="AD664" i="15"/>
  <c r="AE664" i="15"/>
  <c r="AG664" i="15"/>
  <c r="AC665" i="15"/>
  <c r="AD665" i="15"/>
  <c r="AE665" i="15"/>
  <c r="AG665" i="15"/>
  <c r="AC666" i="15"/>
  <c r="AD666" i="15"/>
  <c r="AE666" i="15"/>
  <c r="AG666" i="15"/>
  <c r="AC667" i="15"/>
  <c r="AD667" i="15"/>
  <c r="AE667" i="15"/>
  <c r="AG667" i="15"/>
  <c r="AC668" i="15"/>
  <c r="AD668" i="15"/>
  <c r="AE668" i="15"/>
  <c r="AG668" i="15"/>
  <c r="AC669" i="15"/>
  <c r="AD669" i="15"/>
  <c r="AE669" i="15"/>
  <c r="AG669" i="15"/>
  <c r="AC670" i="15"/>
  <c r="AD670" i="15"/>
  <c r="AE670" i="15"/>
  <c r="AG670" i="15"/>
  <c r="AC671" i="15"/>
  <c r="AD671" i="15"/>
  <c r="AE671" i="15"/>
  <c r="AG671" i="15"/>
  <c r="AC672" i="15"/>
  <c r="AD672" i="15"/>
  <c r="AE672" i="15"/>
  <c r="AG672" i="15"/>
  <c r="AC673" i="15"/>
  <c r="AD673" i="15"/>
  <c r="AE673" i="15"/>
  <c r="AG673" i="15"/>
  <c r="AC674" i="15"/>
  <c r="AD674" i="15"/>
  <c r="AE674" i="15"/>
  <c r="AG674" i="15"/>
  <c r="AC675" i="15"/>
  <c r="AD675" i="15"/>
  <c r="AE675" i="15"/>
  <c r="AG675" i="15"/>
  <c r="AC676" i="15"/>
  <c r="AD676" i="15"/>
  <c r="AE676" i="15"/>
  <c r="AG676" i="15"/>
  <c r="AC677" i="15"/>
  <c r="AD677" i="15"/>
  <c r="AE677" i="15"/>
  <c r="AG677" i="15"/>
  <c r="AC678" i="15"/>
  <c r="AD678" i="15"/>
  <c r="AE678" i="15"/>
  <c r="AG678" i="15"/>
  <c r="AC679" i="15"/>
  <c r="AD679" i="15"/>
  <c r="AE679" i="15"/>
  <c r="AG679" i="15"/>
  <c r="AC680" i="15"/>
  <c r="AD680" i="15"/>
  <c r="AE680" i="15"/>
  <c r="AG680" i="15"/>
  <c r="AC681" i="15"/>
  <c r="AD681" i="15"/>
  <c r="AE681" i="15"/>
  <c r="AG681" i="15"/>
  <c r="AC682" i="15"/>
  <c r="AD682" i="15"/>
  <c r="AE682" i="15"/>
  <c r="AG682" i="15"/>
  <c r="AC683" i="15"/>
  <c r="AD683" i="15"/>
  <c r="AE683" i="15"/>
  <c r="AF683" i="15"/>
  <c r="AG683" i="15"/>
  <c r="AC684" i="15"/>
  <c r="AD684" i="15"/>
  <c r="AE684" i="15"/>
  <c r="AG684" i="15"/>
  <c r="AC685" i="15"/>
  <c r="AD685" i="15"/>
  <c r="AE685" i="15"/>
  <c r="AF685" i="15"/>
  <c r="AL685" i="15" s="1"/>
  <c r="AG685" i="15"/>
  <c r="AC686" i="15"/>
  <c r="AD686" i="15"/>
  <c r="AE686" i="15"/>
  <c r="AG686" i="15"/>
  <c r="AC687" i="15"/>
  <c r="AD687" i="15"/>
  <c r="AE687" i="15"/>
  <c r="AG687" i="15"/>
  <c r="AC688" i="15"/>
  <c r="AD688" i="15"/>
  <c r="AE688" i="15"/>
  <c r="AG688" i="15"/>
  <c r="AC689" i="15"/>
  <c r="AD689" i="15"/>
  <c r="AE689" i="15"/>
  <c r="AG689" i="15"/>
  <c r="AC690" i="15"/>
  <c r="AD690" i="15"/>
  <c r="AE690" i="15"/>
  <c r="AG690" i="15"/>
  <c r="AC691" i="15"/>
  <c r="AD691" i="15"/>
  <c r="AE691" i="15"/>
  <c r="AG691" i="15"/>
  <c r="AC692" i="15"/>
  <c r="AD692" i="15"/>
  <c r="AE692" i="15"/>
  <c r="AF692" i="15"/>
  <c r="AL692" i="15" s="1"/>
  <c r="AG692" i="15"/>
  <c r="AC693" i="15"/>
  <c r="AD693" i="15"/>
  <c r="AE693" i="15"/>
  <c r="AG693" i="15"/>
  <c r="AC694" i="15"/>
  <c r="AD694" i="15"/>
  <c r="AE694" i="15"/>
  <c r="AG694" i="15"/>
  <c r="AC695" i="15"/>
  <c r="AD695" i="15"/>
  <c r="AE695" i="15"/>
  <c r="AG695" i="15"/>
  <c r="AC696" i="15"/>
  <c r="AD696" i="15"/>
  <c r="AE696" i="15"/>
  <c r="AG696" i="15"/>
  <c r="AC697" i="15"/>
  <c r="AD697" i="15"/>
  <c r="AE697" i="15"/>
  <c r="AG697" i="15"/>
  <c r="AC698" i="15"/>
  <c r="AD698" i="15"/>
  <c r="AE698" i="15"/>
  <c r="AG698" i="15"/>
  <c r="AC699" i="15"/>
  <c r="AD699" i="15"/>
  <c r="AE699" i="15"/>
  <c r="AG699" i="15"/>
  <c r="AC700" i="15"/>
  <c r="AD700" i="15"/>
  <c r="AE700" i="15"/>
  <c r="AG700" i="15"/>
  <c r="AC701" i="15"/>
  <c r="AD701" i="15"/>
  <c r="AE701" i="15"/>
  <c r="AG701" i="15"/>
  <c r="AC702" i="15"/>
  <c r="AD702" i="15"/>
  <c r="AE702" i="15"/>
  <c r="AG702" i="15"/>
  <c r="AC703" i="15"/>
  <c r="AD703" i="15"/>
  <c r="AE703" i="15"/>
  <c r="AF703" i="15"/>
  <c r="AG703" i="15"/>
  <c r="AC704" i="15"/>
  <c r="AD704" i="15"/>
  <c r="AE704" i="15"/>
  <c r="AF704" i="15"/>
  <c r="AG704" i="15"/>
  <c r="AC705" i="15"/>
  <c r="AD705" i="15"/>
  <c r="AE705" i="15"/>
  <c r="AG705" i="15"/>
  <c r="AC706" i="15"/>
  <c r="AD706" i="15"/>
  <c r="AE706" i="15"/>
  <c r="AG706" i="15"/>
  <c r="AC707" i="15"/>
  <c r="AD707" i="15"/>
  <c r="AE707" i="15"/>
  <c r="AG707" i="15"/>
  <c r="AC708" i="15"/>
  <c r="AD708" i="15"/>
  <c r="AE708" i="15"/>
  <c r="AG708" i="15"/>
  <c r="AC709" i="15"/>
  <c r="AD709" i="15"/>
  <c r="AE709" i="15"/>
  <c r="AG709" i="15"/>
  <c r="AC710" i="15"/>
  <c r="AD710" i="15"/>
  <c r="AE710" i="15"/>
  <c r="AG710" i="15"/>
  <c r="AC711" i="15"/>
  <c r="AD711" i="15"/>
  <c r="AE711" i="15"/>
  <c r="AG711" i="15"/>
  <c r="AC712" i="15"/>
  <c r="AD712" i="15"/>
  <c r="AE712" i="15"/>
  <c r="AG712" i="15"/>
  <c r="AC713" i="15"/>
  <c r="AD713" i="15"/>
  <c r="AE713" i="15"/>
  <c r="AF713" i="15"/>
  <c r="AL713" i="15" s="1"/>
  <c r="AG713" i="15"/>
  <c r="AC714" i="15"/>
  <c r="AD714" i="15"/>
  <c r="AE714" i="15"/>
  <c r="AG714" i="15"/>
  <c r="AC715" i="15"/>
  <c r="AD715" i="15"/>
  <c r="AE715" i="15"/>
  <c r="AG715" i="15"/>
  <c r="AC716" i="15"/>
  <c r="AD716" i="15"/>
  <c r="AE716" i="15"/>
  <c r="AG716" i="15"/>
  <c r="AC717" i="15"/>
  <c r="AD717" i="15"/>
  <c r="AE717" i="15"/>
  <c r="AG717" i="15"/>
  <c r="AC718" i="15"/>
  <c r="AD718" i="15"/>
  <c r="AE718" i="15"/>
  <c r="AF718" i="15"/>
  <c r="AL718" i="15" s="1"/>
  <c r="AG718" i="15"/>
  <c r="AC719" i="15"/>
  <c r="AD719" i="15"/>
  <c r="AE719" i="15"/>
  <c r="AG719" i="15"/>
  <c r="AC720" i="15"/>
  <c r="AD720" i="15"/>
  <c r="AE720" i="15"/>
  <c r="AG720" i="15"/>
  <c r="AC721" i="15"/>
  <c r="AD721" i="15"/>
  <c r="AE721" i="15"/>
  <c r="AG721" i="15"/>
  <c r="AC722" i="15"/>
  <c r="AD722" i="15"/>
  <c r="AE722" i="15"/>
  <c r="AG722" i="15"/>
  <c r="AC723" i="15"/>
  <c r="AD723" i="15"/>
  <c r="AE723" i="15"/>
  <c r="AG723" i="15"/>
  <c r="AC724" i="15"/>
  <c r="AD724" i="15"/>
  <c r="AE724" i="15"/>
  <c r="AG724" i="15"/>
  <c r="AC725" i="15"/>
  <c r="AD725" i="15"/>
  <c r="AE725" i="15"/>
  <c r="AG725" i="15"/>
  <c r="AC726" i="15"/>
  <c r="AD726" i="15"/>
  <c r="AE726" i="15"/>
  <c r="AF726" i="15"/>
  <c r="AL726" i="15" s="1"/>
  <c r="AG726" i="15"/>
  <c r="AC727" i="15"/>
  <c r="AD727" i="15"/>
  <c r="AE727" i="15"/>
  <c r="AG727" i="15"/>
  <c r="AC728" i="15"/>
  <c r="AD728" i="15"/>
  <c r="AE728" i="15"/>
  <c r="AG728" i="15"/>
  <c r="AC729" i="15"/>
  <c r="AD729" i="15"/>
  <c r="AE729" i="15"/>
  <c r="AG729" i="15"/>
  <c r="AC730" i="15"/>
  <c r="AD730" i="15"/>
  <c r="AE730" i="15"/>
  <c r="AG730" i="15"/>
  <c r="AC731" i="15"/>
  <c r="AD731" i="15"/>
  <c r="AE731" i="15"/>
  <c r="AF731" i="15"/>
  <c r="AG731" i="15"/>
  <c r="AC732" i="15"/>
  <c r="AD732" i="15"/>
  <c r="AE732" i="15"/>
  <c r="AF732" i="15"/>
  <c r="AG732" i="15"/>
  <c r="AD629" i="15"/>
  <c r="AE629" i="15"/>
  <c r="AG629" i="15"/>
  <c r="AC629" i="15"/>
  <c r="AC526" i="15"/>
  <c r="AD526" i="15"/>
  <c r="AE526" i="15"/>
  <c r="AG526" i="15"/>
  <c r="AC527" i="15"/>
  <c r="AD527" i="15"/>
  <c r="AE527" i="15"/>
  <c r="AG527" i="15"/>
  <c r="AC528" i="15"/>
  <c r="AD528" i="15"/>
  <c r="AE528" i="15"/>
  <c r="AG528" i="15"/>
  <c r="AC529" i="15"/>
  <c r="AD529" i="15"/>
  <c r="AE529" i="15"/>
  <c r="AG529" i="15"/>
  <c r="AC530" i="15"/>
  <c r="AD530" i="15"/>
  <c r="AE530" i="15"/>
  <c r="AG530" i="15"/>
  <c r="AC531" i="15"/>
  <c r="AD531" i="15"/>
  <c r="AE531" i="15"/>
  <c r="AG531" i="15"/>
  <c r="AC532" i="15"/>
  <c r="AD532" i="15"/>
  <c r="AE532" i="15"/>
  <c r="AG532" i="15"/>
  <c r="AC533" i="15"/>
  <c r="AD533" i="15"/>
  <c r="AE533" i="15"/>
  <c r="AG533" i="15"/>
  <c r="AC534" i="15"/>
  <c r="AD534" i="15"/>
  <c r="AE534" i="15"/>
  <c r="AG534" i="15"/>
  <c r="AC535" i="15"/>
  <c r="AD535" i="15"/>
  <c r="AE535" i="15"/>
  <c r="AG535" i="15"/>
  <c r="AC536" i="15"/>
  <c r="AD536" i="15"/>
  <c r="AE536" i="15"/>
  <c r="AG536" i="15"/>
  <c r="AC537" i="15"/>
  <c r="AD537" i="15"/>
  <c r="AE537" i="15"/>
  <c r="AG537" i="15"/>
  <c r="AC538" i="15"/>
  <c r="AD538" i="15"/>
  <c r="AE538" i="15"/>
  <c r="AG538" i="15"/>
  <c r="AC539" i="15"/>
  <c r="AD539" i="15"/>
  <c r="AE539" i="15"/>
  <c r="AG539" i="15"/>
  <c r="AC540" i="15"/>
  <c r="AD540" i="15"/>
  <c r="AE540" i="15"/>
  <c r="AG540" i="15"/>
  <c r="AC541" i="15"/>
  <c r="AD541" i="15"/>
  <c r="AE541" i="15"/>
  <c r="AG541" i="15"/>
  <c r="AC542" i="15"/>
  <c r="AD542" i="15"/>
  <c r="AE542" i="15"/>
  <c r="AF542" i="15"/>
  <c r="AL542" i="15" s="1"/>
  <c r="AG542" i="15"/>
  <c r="AC543" i="15"/>
  <c r="AD543" i="15"/>
  <c r="AE543" i="15"/>
  <c r="AG543" i="15"/>
  <c r="AC544" i="15"/>
  <c r="AD544" i="15"/>
  <c r="AE544" i="15"/>
  <c r="AG544" i="15"/>
  <c r="AC545" i="15"/>
  <c r="AD545" i="15"/>
  <c r="AE545" i="15"/>
  <c r="AG545" i="15"/>
  <c r="AC546" i="15"/>
  <c r="AD546" i="15"/>
  <c r="AE546" i="15"/>
  <c r="AF546" i="15"/>
  <c r="AL546" i="15" s="1"/>
  <c r="AG546" i="15"/>
  <c r="AC547" i="15"/>
  <c r="AD547" i="15"/>
  <c r="AE547" i="15"/>
  <c r="AG547" i="15"/>
  <c r="AC548" i="15"/>
  <c r="AD548" i="15"/>
  <c r="AE548" i="15"/>
  <c r="AG548" i="15"/>
  <c r="AC549" i="15"/>
  <c r="AD549" i="15"/>
  <c r="AE549" i="15"/>
  <c r="AF549" i="15"/>
  <c r="AG549" i="15"/>
  <c r="AC550" i="15"/>
  <c r="AD550" i="15"/>
  <c r="AE550" i="15"/>
  <c r="AG550" i="15"/>
  <c r="AC551" i="15"/>
  <c r="AD551" i="15"/>
  <c r="AE551" i="15"/>
  <c r="AG551" i="15"/>
  <c r="AC552" i="15"/>
  <c r="AD552" i="15"/>
  <c r="AE552" i="15"/>
  <c r="AG552" i="15"/>
  <c r="AC553" i="15"/>
  <c r="AD553" i="15"/>
  <c r="AE553" i="15"/>
  <c r="AG553" i="15"/>
  <c r="AC554" i="15"/>
  <c r="AD554" i="15"/>
  <c r="AE554" i="15"/>
  <c r="AF554" i="15"/>
  <c r="AL554" i="15" s="1"/>
  <c r="AG554" i="15"/>
  <c r="AC555" i="15"/>
  <c r="AD555" i="15"/>
  <c r="AE555" i="15"/>
  <c r="AG555" i="15"/>
  <c r="AC556" i="15"/>
  <c r="AD556" i="15"/>
  <c r="AE556" i="15"/>
  <c r="AG556" i="15"/>
  <c r="AC557" i="15"/>
  <c r="AD557" i="15"/>
  <c r="AE557" i="15"/>
  <c r="AG557" i="15"/>
  <c r="AC558" i="15"/>
  <c r="AD558" i="15"/>
  <c r="AE558" i="15"/>
  <c r="AG558" i="15"/>
  <c r="AC559" i="15"/>
  <c r="AD559" i="15"/>
  <c r="AE559" i="15"/>
  <c r="AG559" i="15"/>
  <c r="AC560" i="15"/>
  <c r="AD560" i="15"/>
  <c r="AE560" i="15"/>
  <c r="AG560" i="15"/>
  <c r="AC561" i="15"/>
  <c r="AD561" i="15"/>
  <c r="AE561" i="15"/>
  <c r="AG561" i="15"/>
  <c r="AC562" i="15"/>
  <c r="AD562" i="15"/>
  <c r="AE562" i="15"/>
  <c r="AG562" i="15"/>
  <c r="AC563" i="15"/>
  <c r="AD563" i="15"/>
  <c r="AE563" i="15"/>
  <c r="AG563" i="15"/>
  <c r="AC564" i="15"/>
  <c r="AD564" i="15"/>
  <c r="AE564" i="15"/>
  <c r="AG564" i="15"/>
  <c r="AC565" i="15"/>
  <c r="AD565" i="15"/>
  <c r="AE565" i="15"/>
  <c r="AG565" i="15"/>
  <c r="AC566" i="15"/>
  <c r="AD566" i="15"/>
  <c r="AE566" i="15"/>
  <c r="AG566" i="15"/>
  <c r="AC567" i="15"/>
  <c r="AD567" i="15"/>
  <c r="AE567" i="15"/>
  <c r="AG567" i="15"/>
  <c r="AC568" i="15"/>
  <c r="AD568" i="15"/>
  <c r="AE568" i="15"/>
  <c r="AG568" i="15"/>
  <c r="AC569" i="15"/>
  <c r="AD569" i="15"/>
  <c r="AE569" i="15"/>
  <c r="AG569" i="15"/>
  <c r="AC570" i="15"/>
  <c r="AD570" i="15"/>
  <c r="AE570" i="15"/>
  <c r="AG570" i="15"/>
  <c r="AC571" i="15"/>
  <c r="AD571" i="15"/>
  <c r="AE571" i="15"/>
  <c r="AG571" i="15"/>
  <c r="AC572" i="15"/>
  <c r="AD572" i="15"/>
  <c r="AE572" i="15"/>
  <c r="AG572" i="15"/>
  <c r="AC573" i="15"/>
  <c r="AD573" i="15"/>
  <c r="AE573" i="15"/>
  <c r="AG573" i="15"/>
  <c r="AC574" i="15"/>
  <c r="AD574" i="15"/>
  <c r="AE574" i="15"/>
  <c r="AG574" i="15"/>
  <c r="AC575" i="15"/>
  <c r="AD575" i="15"/>
  <c r="AE575" i="15"/>
  <c r="AG575" i="15"/>
  <c r="AC576" i="15"/>
  <c r="AD576" i="15"/>
  <c r="AE576" i="15"/>
  <c r="AG576" i="15"/>
  <c r="AC577" i="15"/>
  <c r="AD577" i="15"/>
  <c r="AE577" i="15"/>
  <c r="AG577" i="15"/>
  <c r="AC578" i="15"/>
  <c r="AD578" i="15"/>
  <c r="AE578" i="15"/>
  <c r="AG578" i="15"/>
  <c r="AC579" i="15"/>
  <c r="AD579" i="15"/>
  <c r="AE579" i="15"/>
  <c r="AF579" i="15"/>
  <c r="AL579" i="15" s="1"/>
  <c r="AG579" i="15"/>
  <c r="AC580" i="15"/>
  <c r="AD580" i="15"/>
  <c r="AE580" i="15"/>
  <c r="AG580" i="15"/>
  <c r="AC581" i="15"/>
  <c r="AD581" i="15"/>
  <c r="AE581" i="15"/>
  <c r="AF581" i="15"/>
  <c r="AG581" i="15"/>
  <c r="AC582" i="15"/>
  <c r="AD582" i="15"/>
  <c r="AE582" i="15"/>
  <c r="AG582" i="15"/>
  <c r="AC583" i="15"/>
  <c r="AD583" i="15"/>
  <c r="AE583" i="15"/>
  <c r="AG583" i="15"/>
  <c r="AC584" i="15"/>
  <c r="AD584" i="15"/>
  <c r="AE584" i="15"/>
  <c r="AG584" i="15"/>
  <c r="AC585" i="15"/>
  <c r="AD585" i="15"/>
  <c r="AE585" i="15"/>
  <c r="AG585" i="15"/>
  <c r="AC586" i="15"/>
  <c r="AD586" i="15"/>
  <c r="AE586" i="15"/>
  <c r="AG586" i="15"/>
  <c r="AC587" i="15"/>
  <c r="AD587" i="15"/>
  <c r="AE587" i="15"/>
  <c r="AG587" i="15"/>
  <c r="AC588" i="15"/>
  <c r="AD588" i="15"/>
  <c r="AE588" i="15"/>
  <c r="AF588" i="15"/>
  <c r="AG588" i="15"/>
  <c r="AC589" i="15"/>
  <c r="AD589" i="15"/>
  <c r="AE589" i="15"/>
  <c r="AG589" i="15"/>
  <c r="AC590" i="15"/>
  <c r="AD590" i="15"/>
  <c r="AE590" i="15"/>
  <c r="AG590" i="15"/>
  <c r="AC591" i="15"/>
  <c r="AD591" i="15"/>
  <c r="AE591" i="15"/>
  <c r="AG591" i="15"/>
  <c r="AC592" i="15"/>
  <c r="AD592" i="15"/>
  <c r="AE592" i="15"/>
  <c r="AG592" i="15"/>
  <c r="AC593" i="15"/>
  <c r="AD593" i="15"/>
  <c r="AE593" i="15"/>
  <c r="AG593" i="15"/>
  <c r="AC594" i="15"/>
  <c r="AD594" i="15"/>
  <c r="AE594" i="15"/>
  <c r="AG594" i="15"/>
  <c r="AC595" i="15"/>
  <c r="AD595" i="15"/>
  <c r="AE595" i="15"/>
  <c r="AG595" i="15"/>
  <c r="AC596" i="15"/>
  <c r="AD596" i="15"/>
  <c r="AE596" i="15"/>
  <c r="AG596" i="15"/>
  <c r="AC597" i="15"/>
  <c r="AD597" i="15"/>
  <c r="AE597" i="15"/>
  <c r="AG597" i="15"/>
  <c r="AC598" i="15"/>
  <c r="AD598" i="15"/>
  <c r="AE598" i="15"/>
  <c r="AG598" i="15"/>
  <c r="AC599" i="15"/>
  <c r="AD599" i="15"/>
  <c r="AE599" i="15"/>
  <c r="AF599" i="15"/>
  <c r="AG599" i="15"/>
  <c r="AC600" i="15"/>
  <c r="AD600" i="15"/>
  <c r="AE600" i="15"/>
  <c r="AF600" i="15"/>
  <c r="AL600" i="15" s="1"/>
  <c r="AG600" i="15"/>
  <c r="AC601" i="15"/>
  <c r="AD601" i="15"/>
  <c r="AE601" i="15"/>
  <c r="AG601" i="15"/>
  <c r="AC602" i="15"/>
  <c r="AD602" i="15"/>
  <c r="AE602" i="15"/>
  <c r="AG602" i="15"/>
  <c r="AC603" i="15"/>
  <c r="AD603" i="15"/>
  <c r="AE603" i="15"/>
  <c r="AG603" i="15"/>
  <c r="AC604" i="15"/>
  <c r="AD604" i="15"/>
  <c r="AE604" i="15"/>
  <c r="AG604" i="15"/>
  <c r="AC605" i="15"/>
  <c r="AD605" i="15"/>
  <c r="AE605" i="15"/>
  <c r="AG605" i="15"/>
  <c r="AC606" i="15"/>
  <c r="AD606" i="15"/>
  <c r="AE606" i="15"/>
  <c r="AG606" i="15"/>
  <c r="AC607" i="15"/>
  <c r="AD607" i="15"/>
  <c r="AE607" i="15"/>
  <c r="AG607" i="15"/>
  <c r="AC608" i="15"/>
  <c r="AD608" i="15"/>
  <c r="AE608" i="15"/>
  <c r="AG608" i="15"/>
  <c r="AC609" i="15"/>
  <c r="AD609" i="15"/>
  <c r="AE609" i="15"/>
  <c r="AF609" i="15"/>
  <c r="AG609" i="15"/>
  <c r="AC610" i="15"/>
  <c r="AD610" i="15"/>
  <c r="AE610" i="15"/>
  <c r="AG610" i="15"/>
  <c r="AC611" i="15"/>
  <c r="AD611" i="15"/>
  <c r="AE611" i="15"/>
  <c r="AG611" i="15"/>
  <c r="AC612" i="15"/>
  <c r="AD612" i="15"/>
  <c r="AE612" i="15"/>
  <c r="AG612" i="15"/>
  <c r="AC613" i="15"/>
  <c r="AD613" i="15"/>
  <c r="AE613" i="15"/>
  <c r="AG613" i="15"/>
  <c r="AC614" i="15"/>
  <c r="AD614" i="15"/>
  <c r="AE614" i="15"/>
  <c r="AF614" i="15"/>
  <c r="AL614" i="15" s="1"/>
  <c r="AG614" i="15"/>
  <c r="AC615" i="15"/>
  <c r="AD615" i="15"/>
  <c r="AE615" i="15"/>
  <c r="AG615" i="15"/>
  <c r="AC616" i="15"/>
  <c r="AD616" i="15"/>
  <c r="AE616" i="15"/>
  <c r="AG616" i="15"/>
  <c r="AC617" i="15"/>
  <c r="AD617" i="15"/>
  <c r="AE617" i="15"/>
  <c r="AG617" i="15"/>
  <c r="AC618" i="15"/>
  <c r="AD618" i="15"/>
  <c r="AE618" i="15"/>
  <c r="AG618" i="15"/>
  <c r="AC619" i="15"/>
  <c r="AD619" i="15"/>
  <c r="AE619" i="15"/>
  <c r="AG619" i="15"/>
  <c r="AC620" i="15"/>
  <c r="AD620" i="15"/>
  <c r="AE620" i="15"/>
  <c r="AG620" i="15"/>
  <c r="AC621" i="15"/>
  <c r="AD621" i="15"/>
  <c r="AE621" i="15"/>
  <c r="AG621" i="15"/>
  <c r="AC622" i="15"/>
  <c r="AD622" i="15"/>
  <c r="AE622" i="15"/>
  <c r="AF622" i="15"/>
  <c r="AG622" i="15"/>
  <c r="AC623" i="15"/>
  <c r="AD623" i="15"/>
  <c r="AE623" i="15"/>
  <c r="AG623" i="15"/>
  <c r="AC624" i="15"/>
  <c r="AD624" i="15"/>
  <c r="AE624" i="15"/>
  <c r="AG624" i="15"/>
  <c r="AC625" i="15"/>
  <c r="AD625" i="15"/>
  <c r="AE625" i="15"/>
  <c r="AG625" i="15"/>
  <c r="AC626" i="15"/>
  <c r="AD626" i="15"/>
  <c r="AE626" i="15"/>
  <c r="AG626" i="15"/>
  <c r="AC627" i="15"/>
  <c r="AD627" i="15"/>
  <c r="AE627" i="15"/>
  <c r="AF627" i="15"/>
  <c r="AL627" i="15" s="1"/>
  <c r="AG627" i="15"/>
  <c r="AC628" i="15"/>
  <c r="AD628" i="15"/>
  <c r="AE628" i="15"/>
  <c r="AF628" i="15"/>
  <c r="AG628" i="15"/>
  <c r="AD525" i="15"/>
  <c r="AE525" i="15"/>
  <c r="AG525" i="15"/>
  <c r="AC525" i="15"/>
  <c r="AC422" i="15"/>
  <c r="AD422" i="15"/>
  <c r="AE422" i="15"/>
  <c r="AG422" i="15"/>
  <c r="AC423" i="15"/>
  <c r="AD423" i="15"/>
  <c r="AE423" i="15"/>
  <c r="AG423" i="15"/>
  <c r="AC424" i="15"/>
  <c r="AD424" i="15"/>
  <c r="AE424" i="15"/>
  <c r="AG424" i="15"/>
  <c r="AC425" i="15"/>
  <c r="AD425" i="15"/>
  <c r="AE425" i="15"/>
  <c r="AG425" i="15"/>
  <c r="AC426" i="15"/>
  <c r="AD426" i="15"/>
  <c r="AE426" i="15"/>
  <c r="AG426" i="15"/>
  <c r="AC427" i="15"/>
  <c r="AD427" i="15"/>
  <c r="AE427" i="15"/>
  <c r="AG427" i="15"/>
  <c r="AC428" i="15"/>
  <c r="AD428" i="15"/>
  <c r="AE428" i="15"/>
  <c r="AG428" i="15"/>
  <c r="AC429" i="15"/>
  <c r="AD429" i="15"/>
  <c r="AE429" i="15"/>
  <c r="AG429" i="15"/>
  <c r="AC430" i="15"/>
  <c r="AD430" i="15"/>
  <c r="AE430" i="15"/>
  <c r="AG430" i="15"/>
  <c r="AC431" i="15"/>
  <c r="AD431" i="15"/>
  <c r="AE431" i="15"/>
  <c r="AG431" i="15"/>
  <c r="AC432" i="15"/>
  <c r="AD432" i="15"/>
  <c r="AE432" i="15"/>
  <c r="AG432" i="15"/>
  <c r="AC433" i="15"/>
  <c r="AD433" i="15"/>
  <c r="AE433" i="15"/>
  <c r="AG433" i="15"/>
  <c r="AC434" i="15"/>
  <c r="AD434" i="15"/>
  <c r="AE434" i="15"/>
  <c r="AG434" i="15"/>
  <c r="AC435" i="15"/>
  <c r="AD435" i="15"/>
  <c r="AE435" i="15"/>
  <c r="AG435" i="15"/>
  <c r="AC436" i="15"/>
  <c r="AD436" i="15"/>
  <c r="AE436" i="15"/>
  <c r="AG436" i="15"/>
  <c r="AC437" i="15"/>
  <c r="AD437" i="15"/>
  <c r="AE437" i="15"/>
  <c r="AG437" i="15"/>
  <c r="AC438" i="15"/>
  <c r="AD438" i="15"/>
  <c r="AE438" i="15"/>
  <c r="AF438" i="15"/>
  <c r="AL438" i="15" s="1"/>
  <c r="AG438" i="15"/>
  <c r="AC439" i="15"/>
  <c r="AD439" i="15"/>
  <c r="AE439" i="15"/>
  <c r="AG439" i="15"/>
  <c r="AC440" i="15"/>
  <c r="AD440" i="15"/>
  <c r="AE440" i="15"/>
  <c r="AG440" i="15"/>
  <c r="AC441" i="15"/>
  <c r="AD441" i="15"/>
  <c r="AE441" i="15"/>
  <c r="AG441" i="15"/>
  <c r="AC442" i="15"/>
  <c r="AD442" i="15"/>
  <c r="AE442" i="15"/>
  <c r="AF442" i="15"/>
  <c r="AL442" i="15" s="1"/>
  <c r="AG442" i="15"/>
  <c r="AC443" i="15"/>
  <c r="AD443" i="15"/>
  <c r="AE443" i="15"/>
  <c r="AG443" i="15"/>
  <c r="AC444" i="15"/>
  <c r="AD444" i="15"/>
  <c r="AE444" i="15"/>
  <c r="AG444" i="15"/>
  <c r="AC445" i="15"/>
  <c r="AD445" i="15"/>
  <c r="AE445" i="15"/>
  <c r="AF445" i="15"/>
  <c r="AG445" i="15"/>
  <c r="AC446" i="15"/>
  <c r="AD446" i="15"/>
  <c r="AE446" i="15"/>
  <c r="AG446" i="15"/>
  <c r="AC447" i="15"/>
  <c r="AD447" i="15"/>
  <c r="AE447" i="15"/>
  <c r="AG447" i="15"/>
  <c r="AC448" i="15"/>
  <c r="AD448" i="15"/>
  <c r="AE448" i="15"/>
  <c r="AG448" i="15"/>
  <c r="AC449" i="15"/>
  <c r="AD449" i="15"/>
  <c r="AE449" i="15"/>
  <c r="AG449" i="15"/>
  <c r="AC450" i="15"/>
  <c r="AD450" i="15"/>
  <c r="AE450" i="15"/>
  <c r="AF450" i="15"/>
  <c r="AG450" i="15"/>
  <c r="AC451" i="15"/>
  <c r="AD451" i="15"/>
  <c r="AE451" i="15"/>
  <c r="AG451" i="15"/>
  <c r="AC452" i="15"/>
  <c r="AD452" i="15"/>
  <c r="AE452" i="15"/>
  <c r="AG452" i="15"/>
  <c r="AC453" i="15"/>
  <c r="AD453" i="15"/>
  <c r="AE453" i="15"/>
  <c r="AG453" i="15"/>
  <c r="AC454" i="15"/>
  <c r="AD454" i="15"/>
  <c r="AE454" i="15"/>
  <c r="AG454" i="15"/>
  <c r="AC455" i="15"/>
  <c r="AD455" i="15"/>
  <c r="AE455" i="15"/>
  <c r="AG455" i="15"/>
  <c r="AC456" i="15"/>
  <c r="AD456" i="15"/>
  <c r="AE456" i="15"/>
  <c r="AG456" i="15"/>
  <c r="AC457" i="15"/>
  <c r="AD457" i="15"/>
  <c r="AE457" i="15"/>
  <c r="AG457" i="15"/>
  <c r="AC458" i="15"/>
  <c r="AD458" i="15"/>
  <c r="AE458" i="15"/>
  <c r="AG458" i="15"/>
  <c r="AC459" i="15"/>
  <c r="AD459" i="15"/>
  <c r="AE459" i="15"/>
  <c r="AG459" i="15"/>
  <c r="AC460" i="15"/>
  <c r="AD460" i="15"/>
  <c r="AE460" i="15"/>
  <c r="AG460" i="15"/>
  <c r="AC461" i="15"/>
  <c r="AD461" i="15"/>
  <c r="AE461" i="15"/>
  <c r="AG461" i="15"/>
  <c r="AC462" i="15"/>
  <c r="AD462" i="15"/>
  <c r="AE462" i="15"/>
  <c r="AG462" i="15"/>
  <c r="AC463" i="15"/>
  <c r="AD463" i="15"/>
  <c r="AE463" i="15"/>
  <c r="AG463" i="15"/>
  <c r="AC464" i="15"/>
  <c r="AD464" i="15"/>
  <c r="AE464" i="15"/>
  <c r="AG464" i="15"/>
  <c r="AC465" i="15"/>
  <c r="AD465" i="15"/>
  <c r="AE465" i="15"/>
  <c r="AG465" i="15"/>
  <c r="AC466" i="15"/>
  <c r="AD466" i="15"/>
  <c r="AE466" i="15"/>
  <c r="AG466" i="15"/>
  <c r="AC467" i="15"/>
  <c r="AD467" i="15"/>
  <c r="AE467" i="15"/>
  <c r="AG467" i="15"/>
  <c r="AC468" i="15"/>
  <c r="AD468" i="15"/>
  <c r="AE468" i="15"/>
  <c r="AG468" i="15"/>
  <c r="AC469" i="15"/>
  <c r="AD469" i="15"/>
  <c r="AE469" i="15"/>
  <c r="AG469" i="15"/>
  <c r="AC470" i="15"/>
  <c r="AD470" i="15"/>
  <c r="AE470" i="15"/>
  <c r="AG470" i="15"/>
  <c r="AC471" i="15"/>
  <c r="AD471" i="15"/>
  <c r="AE471" i="15"/>
  <c r="AG471" i="15"/>
  <c r="AC472" i="15"/>
  <c r="AD472" i="15"/>
  <c r="AE472" i="15"/>
  <c r="AG472" i="15"/>
  <c r="AC473" i="15"/>
  <c r="AD473" i="15"/>
  <c r="AE473" i="15"/>
  <c r="AG473" i="15"/>
  <c r="AC474" i="15"/>
  <c r="AD474" i="15"/>
  <c r="AE474" i="15"/>
  <c r="AG474" i="15"/>
  <c r="AC475" i="15"/>
  <c r="AD475" i="15"/>
  <c r="AE475" i="15"/>
  <c r="AF475" i="15"/>
  <c r="AG475" i="15"/>
  <c r="AC476" i="15"/>
  <c r="AD476" i="15"/>
  <c r="AE476" i="15"/>
  <c r="AG476" i="15"/>
  <c r="AC477" i="15"/>
  <c r="AD477" i="15"/>
  <c r="AE477" i="15"/>
  <c r="AG477" i="15"/>
  <c r="AC478" i="15"/>
  <c r="AD478" i="15"/>
  <c r="AE478" i="15"/>
  <c r="AG478" i="15"/>
  <c r="AC479" i="15"/>
  <c r="AD479" i="15"/>
  <c r="AE479" i="15"/>
  <c r="AG479" i="15"/>
  <c r="AC480" i="15"/>
  <c r="AD480" i="15"/>
  <c r="AE480" i="15"/>
  <c r="AG480" i="15"/>
  <c r="AC481" i="15"/>
  <c r="AD481" i="15"/>
  <c r="AE481" i="15"/>
  <c r="AG481" i="15"/>
  <c r="AC482" i="15"/>
  <c r="AD482" i="15"/>
  <c r="AE482" i="15"/>
  <c r="AG482" i="15"/>
  <c r="AC483" i="15"/>
  <c r="AD483" i="15"/>
  <c r="AE483" i="15"/>
  <c r="AG483" i="15"/>
  <c r="AC484" i="15"/>
  <c r="AD484" i="15"/>
  <c r="AE484" i="15"/>
  <c r="AF484" i="15"/>
  <c r="AG484" i="15"/>
  <c r="AC485" i="15"/>
  <c r="AD485" i="15"/>
  <c r="AE485" i="15"/>
  <c r="AG485" i="15"/>
  <c r="AC486" i="15"/>
  <c r="AD486" i="15"/>
  <c r="AE486" i="15"/>
  <c r="AG486" i="15"/>
  <c r="AC487" i="15"/>
  <c r="AD487" i="15"/>
  <c r="AE487" i="15"/>
  <c r="AG487" i="15"/>
  <c r="AC488" i="15"/>
  <c r="AD488" i="15"/>
  <c r="AE488" i="15"/>
  <c r="AG488" i="15"/>
  <c r="AC489" i="15"/>
  <c r="AD489" i="15"/>
  <c r="AE489" i="15"/>
  <c r="AG489" i="15"/>
  <c r="AC490" i="15"/>
  <c r="AD490" i="15"/>
  <c r="AE490" i="15"/>
  <c r="AG490" i="15"/>
  <c r="AC491" i="15"/>
  <c r="AD491" i="15"/>
  <c r="AE491" i="15"/>
  <c r="AG491" i="15"/>
  <c r="AC492" i="15"/>
  <c r="AD492" i="15"/>
  <c r="AE492" i="15"/>
  <c r="AG492" i="15"/>
  <c r="AC493" i="15"/>
  <c r="AD493" i="15"/>
  <c r="AE493" i="15"/>
  <c r="AG493" i="15"/>
  <c r="AC494" i="15"/>
  <c r="AD494" i="15"/>
  <c r="AE494" i="15"/>
  <c r="AG494" i="15"/>
  <c r="AC495" i="15"/>
  <c r="AD495" i="15"/>
  <c r="AE495" i="15"/>
  <c r="AF495" i="15"/>
  <c r="AL495" i="15" s="1"/>
  <c r="AG495" i="15"/>
  <c r="AC496" i="15"/>
  <c r="AD496" i="15"/>
  <c r="AE496" i="15"/>
  <c r="AG496" i="15"/>
  <c r="AC497" i="15"/>
  <c r="AD497" i="15"/>
  <c r="AE497" i="15"/>
  <c r="AG497" i="15"/>
  <c r="AC498" i="15"/>
  <c r="AD498" i="15"/>
  <c r="AE498" i="15"/>
  <c r="AG498" i="15"/>
  <c r="AC499" i="15"/>
  <c r="AD499" i="15"/>
  <c r="AE499" i="15"/>
  <c r="AG499" i="15"/>
  <c r="AC500" i="15"/>
  <c r="AD500" i="15"/>
  <c r="AE500" i="15"/>
  <c r="AG500" i="15"/>
  <c r="AC501" i="15"/>
  <c r="AD501" i="15"/>
  <c r="AE501" i="15"/>
  <c r="AG501" i="15"/>
  <c r="AC502" i="15"/>
  <c r="AD502" i="15"/>
  <c r="AE502" i="15"/>
  <c r="AG502" i="15"/>
  <c r="AC503" i="15"/>
  <c r="AD503" i="15"/>
  <c r="AE503" i="15"/>
  <c r="AG503" i="15"/>
  <c r="AC504" i="15"/>
  <c r="AD504" i="15"/>
  <c r="AE504" i="15"/>
  <c r="AG504" i="15"/>
  <c r="AC505" i="15"/>
  <c r="AD505" i="15"/>
  <c r="AE505" i="15"/>
  <c r="AG505" i="15"/>
  <c r="AC506" i="15"/>
  <c r="AD506" i="15"/>
  <c r="AE506" i="15"/>
  <c r="AG506" i="15"/>
  <c r="AC507" i="15"/>
  <c r="AD507" i="15"/>
  <c r="AE507" i="15"/>
  <c r="AG507" i="15"/>
  <c r="AC508" i="15"/>
  <c r="AD508" i="15"/>
  <c r="AE508" i="15"/>
  <c r="AG508" i="15"/>
  <c r="AC509" i="15"/>
  <c r="AD509" i="15"/>
  <c r="AE509" i="15"/>
  <c r="AG509" i="15"/>
  <c r="AC510" i="15"/>
  <c r="AD510" i="15"/>
  <c r="AE510" i="15"/>
  <c r="AF510" i="15"/>
  <c r="AL510" i="15" s="1"/>
  <c r="AG510" i="15"/>
  <c r="AC511" i="15"/>
  <c r="AD511" i="15"/>
  <c r="AE511" i="15"/>
  <c r="AG511" i="15"/>
  <c r="AC512" i="15"/>
  <c r="AD512" i="15"/>
  <c r="AE512" i="15"/>
  <c r="AG512" i="15"/>
  <c r="AC513" i="15"/>
  <c r="AD513" i="15"/>
  <c r="AE513" i="15"/>
  <c r="AG513" i="15"/>
  <c r="AC514" i="15"/>
  <c r="AD514" i="15"/>
  <c r="AE514" i="15"/>
  <c r="AG514" i="15"/>
  <c r="AC515" i="15"/>
  <c r="AD515" i="15"/>
  <c r="AE515" i="15"/>
  <c r="AF515" i="15"/>
  <c r="AL515" i="15" s="1"/>
  <c r="AG515" i="15"/>
  <c r="AC516" i="15"/>
  <c r="AD516" i="15"/>
  <c r="AE516" i="15"/>
  <c r="AF516" i="15"/>
  <c r="AG516" i="15"/>
  <c r="AC517" i="15"/>
  <c r="AD517" i="15"/>
  <c r="AE517" i="15"/>
  <c r="AG517" i="15"/>
  <c r="AC518" i="15"/>
  <c r="AD518" i="15"/>
  <c r="AE518" i="15"/>
  <c r="AF518" i="15"/>
  <c r="AL518" i="15" s="1"/>
  <c r="AG518" i="15"/>
  <c r="AC519" i="15"/>
  <c r="AD519" i="15"/>
  <c r="AE519" i="15"/>
  <c r="AG519" i="15"/>
  <c r="AC520" i="15"/>
  <c r="AD520" i="15"/>
  <c r="AE520" i="15"/>
  <c r="AG520" i="15"/>
  <c r="AC521" i="15"/>
  <c r="AD521" i="15"/>
  <c r="AE521" i="15"/>
  <c r="AG521" i="15"/>
  <c r="AC522" i="15"/>
  <c r="AD522" i="15"/>
  <c r="AE522" i="15"/>
  <c r="AG522" i="15"/>
  <c r="AC523" i="15"/>
  <c r="AD523" i="15"/>
  <c r="AE523" i="15"/>
  <c r="AF523" i="15"/>
  <c r="AL523" i="15" s="1"/>
  <c r="AG523" i="15"/>
  <c r="AC524" i="15"/>
  <c r="AD524" i="15"/>
  <c r="AE524" i="15"/>
  <c r="AF524" i="15"/>
  <c r="AG524" i="15"/>
  <c r="AD421" i="15"/>
  <c r="AE421" i="15"/>
  <c r="AG421" i="15"/>
  <c r="AC421" i="15"/>
  <c r="AC318" i="15"/>
  <c r="AD318" i="15"/>
  <c r="AE318" i="15"/>
  <c r="AG318" i="15"/>
  <c r="AC319" i="15"/>
  <c r="AD319" i="15"/>
  <c r="AE319" i="15"/>
  <c r="AG319" i="15"/>
  <c r="AC320" i="15"/>
  <c r="AD320" i="15"/>
  <c r="AE320" i="15"/>
  <c r="AG320" i="15"/>
  <c r="AC321" i="15"/>
  <c r="AD321" i="15"/>
  <c r="AE321" i="15"/>
  <c r="AG321" i="15"/>
  <c r="AC322" i="15"/>
  <c r="AD322" i="15"/>
  <c r="AE322" i="15"/>
  <c r="AG322" i="15"/>
  <c r="AC323" i="15"/>
  <c r="AD323" i="15"/>
  <c r="AE323" i="15"/>
  <c r="AG323" i="15"/>
  <c r="AC324" i="15"/>
  <c r="AD324" i="15"/>
  <c r="AE324" i="15"/>
  <c r="AG324" i="15"/>
  <c r="AC325" i="15"/>
  <c r="AD325" i="15"/>
  <c r="AE325" i="15"/>
  <c r="AG325" i="15"/>
  <c r="AC326" i="15"/>
  <c r="AD326" i="15"/>
  <c r="AE326" i="15"/>
  <c r="AG326" i="15"/>
  <c r="AC327" i="15"/>
  <c r="AD327" i="15"/>
  <c r="AE327" i="15"/>
  <c r="AG327" i="15"/>
  <c r="AC328" i="15"/>
  <c r="AD328" i="15"/>
  <c r="AE328" i="15"/>
  <c r="AG328" i="15"/>
  <c r="AC329" i="15"/>
  <c r="AD329" i="15"/>
  <c r="AE329" i="15"/>
  <c r="AG329" i="15"/>
  <c r="AC330" i="15"/>
  <c r="AD330" i="15"/>
  <c r="AE330" i="15"/>
  <c r="AG330" i="15"/>
  <c r="AC331" i="15"/>
  <c r="AD331" i="15"/>
  <c r="AE331" i="15"/>
  <c r="AG331" i="15"/>
  <c r="AC332" i="15"/>
  <c r="AD332" i="15"/>
  <c r="AE332" i="15"/>
  <c r="AG332" i="15"/>
  <c r="AC333" i="15"/>
  <c r="AD333" i="15"/>
  <c r="AE333" i="15"/>
  <c r="AG333" i="15"/>
  <c r="AC334" i="15"/>
  <c r="AD334" i="15"/>
  <c r="AE334" i="15"/>
  <c r="AF334" i="15"/>
  <c r="AL334" i="15" s="1"/>
  <c r="AG334" i="15"/>
  <c r="AC335" i="15"/>
  <c r="AD335" i="15"/>
  <c r="AE335" i="15"/>
  <c r="AG335" i="15"/>
  <c r="AC336" i="15"/>
  <c r="AD336" i="15"/>
  <c r="AE336" i="15"/>
  <c r="AG336" i="15"/>
  <c r="AC337" i="15"/>
  <c r="AD337" i="15"/>
  <c r="AE337" i="15"/>
  <c r="AG337" i="15"/>
  <c r="AC338" i="15"/>
  <c r="AD338" i="15"/>
  <c r="AE338" i="15"/>
  <c r="AF338" i="15"/>
  <c r="AG338" i="15"/>
  <c r="AC339" i="15"/>
  <c r="AD339" i="15"/>
  <c r="AE339" i="15"/>
  <c r="AG339" i="15"/>
  <c r="AC340" i="15"/>
  <c r="AD340" i="15"/>
  <c r="AE340" i="15"/>
  <c r="AG340" i="15"/>
  <c r="AC341" i="15"/>
  <c r="AD341" i="15"/>
  <c r="AE341" i="15"/>
  <c r="AF341" i="15"/>
  <c r="AL341" i="15" s="1"/>
  <c r="AG341" i="15"/>
  <c r="AC342" i="15"/>
  <c r="AD342" i="15"/>
  <c r="AE342" i="15"/>
  <c r="AG342" i="15"/>
  <c r="AC343" i="15"/>
  <c r="AD343" i="15"/>
  <c r="AE343" i="15"/>
  <c r="AG343" i="15"/>
  <c r="AC344" i="15"/>
  <c r="AD344" i="15"/>
  <c r="AE344" i="15"/>
  <c r="AG344" i="15"/>
  <c r="AC345" i="15"/>
  <c r="AD345" i="15"/>
  <c r="AE345" i="15"/>
  <c r="AG345" i="15"/>
  <c r="AC346" i="15"/>
  <c r="AD346" i="15"/>
  <c r="AE346" i="15"/>
  <c r="AF346" i="15"/>
  <c r="AL346" i="15" s="1"/>
  <c r="AG346" i="15"/>
  <c r="AC347" i="15"/>
  <c r="AD347" i="15"/>
  <c r="AE347" i="15"/>
  <c r="AG347" i="15"/>
  <c r="AC348" i="15"/>
  <c r="AD348" i="15"/>
  <c r="AE348" i="15"/>
  <c r="AG348" i="15"/>
  <c r="AC349" i="15"/>
  <c r="AD349" i="15"/>
  <c r="AE349" i="15"/>
  <c r="AG349" i="15"/>
  <c r="AC350" i="15"/>
  <c r="AD350" i="15"/>
  <c r="AE350" i="15"/>
  <c r="AG350" i="15"/>
  <c r="AC351" i="15"/>
  <c r="AD351" i="15"/>
  <c r="AE351" i="15"/>
  <c r="AG351" i="15"/>
  <c r="AC352" i="15"/>
  <c r="AD352" i="15"/>
  <c r="AE352" i="15"/>
  <c r="AG352" i="15"/>
  <c r="AC353" i="15"/>
  <c r="AD353" i="15"/>
  <c r="AE353" i="15"/>
  <c r="AG353" i="15"/>
  <c r="AC354" i="15"/>
  <c r="AD354" i="15"/>
  <c r="AE354" i="15"/>
  <c r="AG354" i="15"/>
  <c r="AC355" i="15"/>
  <c r="AD355" i="15"/>
  <c r="AE355" i="15"/>
  <c r="AG355" i="15"/>
  <c r="AC356" i="15"/>
  <c r="AD356" i="15"/>
  <c r="AE356" i="15"/>
  <c r="AG356" i="15"/>
  <c r="AC357" i="15"/>
  <c r="AD357" i="15"/>
  <c r="AE357" i="15"/>
  <c r="AG357" i="15"/>
  <c r="AC358" i="15"/>
  <c r="AD358" i="15"/>
  <c r="AE358" i="15"/>
  <c r="AG358" i="15"/>
  <c r="AC359" i="15"/>
  <c r="AD359" i="15"/>
  <c r="AE359" i="15"/>
  <c r="AF359" i="15"/>
  <c r="AG359" i="15"/>
  <c r="AC360" i="15"/>
  <c r="AD360" i="15"/>
  <c r="AE360" i="15"/>
  <c r="AF360" i="15"/>
  <c r="AL360" i="15" s="1"/>
  <c r="AG360" i="15"/>
  <c r="AC361" i="15"/>
  <c r="AD361" i="15"/>
  <c r="AE361" i="15"/>
  <c r="AF361" i="15"/>
  <c r="AG361" i="15"/>
  <c r="AC362" i="15"/>
  <c r="AD362" i="15"/>
  <c r="AE362" i="15"/>
  <c r="AF362" i="15"/>
  <c r="AL362" i="15" s="1"/>
  <c r="AG362" i="15"/>
  <c r="AC363" i="15"/>
  <c r="AD363" i="15"/>
  <c r="AE363" i="15"/>
  <c r="AG363" i="15"/>
  <c r="AC364" i="15"/>
  <c r="AD364" i="15"/>
  <c r="AE364" i="15"/>
  <c r="AG364" i="15"/>
  <c r="AC365" i="15"/>
  <c r="AD365" i="15"/>
  <c r="AE365" i="15"/>
  <c r="AG365" i="15"/>
  <c r="AC366" i="15"/>
  <c r="AD366" i="15"/>
  <c r="AE366" i="15"/>
  <c r="AG366" i="15"/>
  <c r="AC367" i="15"/>
  <c r="AD367" i="15"/>
  <c r="AE367" i="15"/>
  <c r="AG367" i="15"/>
  <c r="AC368" i="15"/>
  <c r="AD368" i="15"/>
  <c r="AE368" i="15"/>
  <c r="AG368" i="15"/>
  <c r="AC369" i="15"/>
  <c r="AD369" i="15"/>
  <c r="AE369" i="15"/>
  <c r="AG369" i="15"/>
  <c r="AC370" i="15"/>
  <c r="AD370" i="15"/>
  <c r="AE370" i="15"/>
  <c r="AG370" i="15"/>
  <c r="AC371" i="15"/>
  <c r="AD371" i="15"/>
  <c r="AE371" i="15"/>
  <c r="AF371" i="15"/>
  <c r="AG371" i="15"/>
  <c r="AC372" i="15"/>
  <c r="AD372" i="15"/>
  <c r="AE372" i="15"/>
  <c r="AG372" i="15"/>
  <c r="AC373" i="15"/>
  <c r="AD373" i="15"/>
  <c r="AE373" i="15"/>
  <c r="AF373" i="15"/>
  <c r="AG373" i="15"/>
  <c r="AC374" i="15"/>
  <c r="AD374" i="15"/>
  <c r="AE374" i="15"/>
  <c r="AG374" i="15"/>
  <c r="AC375" i="15"/>
  <c r="AD375" i="15"/>
  <c r="AE375" i="15"/>
  <c r="AG375" i="15"/>
  <c r="AC376" i="15"/>
  <c r="AD376" i="15"/>
  <c r="AE376" i="15"/>
  <c r="AG376" i="15"/>
  <c r="AC377" i="15"/>
  <c r="AD377" i="15"/>
  <c r="AE377" i="15"/>
  <c r="AG377" i="15"/>
  <c r="AC378" i="15"/>
  <c r="AD378" i="15"/>
  <c r="AE378" i="15"/>
  <c r="AG378" i="15"/>
  <c r="AC379" i="15"/>
  <c r="AD379" i="15"/>
  <c r="AE379" i="15"/>
  <c r="AG379" i="15"/>
  <c r="AC380" i="15"/>
  <c r="AD380" i="15"/>
  <c r="AE380" i="15"/>
  <c r="AF380" i="15"/>
  <c r="AL380" i="15" s="1"/>
  <c r="AG380" i="15"/>
  <c r="AC381" i="15"/>
  <c r="AD381" i="15"/>
  <c r="AE381" i="15"/>
  <c r="AG381" i="15"/>
  <c r="AC382" i="15"/>
  <c r="AD382" i="15"/>
  <c r="AE382" i="15"/>
  <c r="AG382" i="15"/>
  <c r="AC383" i="15"/>
  <c r="AD383" i="15"/>
  <c r="AE383" i="15"/>
  <c r="AG383" i="15"/>
  <c r="AC384" i="15"/>
  <c r="AD384" i="15"/>
  <c r="AE384" i="15"/>
  <c r="AG384" i="15"/>
  <c r="AC385" i="15"/>
  <c r="AD385" i="15"/>
  <c r="AE385" i="15"/>
  <c r="AG385" i="15"/>
  <c r="AC386" i="15"/>
  <c r="AD386" i="15"/>
  <c r="AE386" i="15"/>
  <c r="AG386" i="15"/>
  <c r="AC387" i="15"/>
  <c r="AD387" i="15"/>
  <c r="AE387" i="15"/>
  <c r="AG387" i="15"/>
  <c r="AC388" i="15"/>
  <c r="AD388" i="15"/>
  <c r="AE388" i="15"/>
  <c r="AG388" i="15"/>
  <c r="AC389" i="15"/>
  <c r="AD389" i="15"/>
  <c r="AE389" i="15"/>
  <c r="AG389" i="15"/>
  <c r="AC390" i="15"/>
  <c r="AD390" i="15"/>
  <c r="AE390" i="15"/>
  <c r="AG390" i="15"/>
  <c r="AC391" i="15"/>
  <c r="AD391" i="15"/>
  <c r="AE391" i="15"/>
  <c r="AF391" i="15"/>
  <c r="AG391" i="15"/>
  <c r="AC392" i="15"/>
  <c r="AD392" i="15"/>
  <c r="AE392" i="15"/>
  <c r="AG392" i="15"/>
  <c r="AC393" i="15"/>
  <c r="AD393" i="15"/>
  <c r="AE393" i="15"/>
  <c r="AG393" i="15"/>
  <c r="AC394" i="15"/>
  <c r="AD394" i="15"/>
  <c r="AE394" i="15"/>
  <c r="AG394" i="15"/>
  <c r="AC395" i="15"/>
  <c r="AD395" i="15"/>
  <c r="AE395" i="15"/>
  <c r="AG395" i="15"/>
  <c r="AC396" i="15"/>
  <c r="AD396" i="15"/>
  <c r="AE396" i="15"/>
  <c r="AG396" i="15"/>
  <c r="AC397" i="15"/>
  <c r="AD397" i="15"/>
  <c r="AE397" i="15"/>
  <c r="AG397" i="15"/>
  <c r="AC398" i="15"/>
  <c r="AD398" i="15"/>
  <c r="AE398" i="15"/>
  <c r="AG398" i="15"/>
  <c r="AC399" i="15"/>
  <c r="AD399" i="15"/>
  <c r="AE399" i="15"/>
  <c r="AG399" i="15"/>
  <c r="AC400" i="15"/>
  <c r="AD400" i="15"/>
  <c r="AE400" i="15"/>
  <c r="AG400" i="15"/>
  <c r="AC401" i="15"/>
  <c r="AD401" i="15"/>
  <c r="AE401" i="15"/>
  <c r="AF401" i="15"/>
  <c r="AG401" i="15"/>
  <c r="AC402" i="15"/>
  <c r="AD402" i="15"/>
  <c r="AE402" i="15"/>
  <c r="AG402" i="15"/>
  <c r="AC403" i="15"/>
  <c r="AD403" i="15"/>
  <c r="AE403" i="15"/>
  <c r="AG403" i="15"/>
  <c r="AC404" i="15"/>
  <c r="AD404" i="15"/>
  <c r="AE404" i="15"/>
  <c r="AG404" i="15"/>
  <c r="AC405" i="15"/>
  <c r="AD405" i="15"/>
  <c r="AE405" i="15"/>
  <c r="AG405" i="15"/>
  <c r="AC406" i="15"/>
  <c r="AD406" i="15"/>
  <c r="AE406" i="15"/>
  <c r="AF406" i="15"/>
  <c r="AL406" i="15" s="1"/>
  <c r="AG406" i="15"/>
  <c r="AC407" i="15"/>
  <c r="AD407" i="15"/>
  <c r="AE407" i="15"/>
  <c r="AG407" i="15"/>
  <c r="AC408" i="15"/>
  <c r="AD408" i="15"/>
  <c r="AE408" i="15"/>
  <c r="AG408" i="15"/>
  <c r="AC409" i="15"/>
  <c r="AD409" i="15"/>
  <c r="AE409" i="15"/>
  <c r="AG409" i="15"/>
  <c r="AC410" i="15"/>
  <c r="AD410" i="15"/>
  <c r="AE410" i="15"/>
  <c r="AG410" i="15"/>
  <c r="AC411" i="15"/>
  <c r="AD411" i="15"/>
  <c r="AE411" i="15"/>
  <c r="AF411" i="15"/>
  <c r="AL411" i="15" s="1"/>
  <c r="AG411" i="15"/>
  <c r="AC412" i="15"/>
  <c r="AD412" i="15"/>
  <c r="AE412" i="15"/>
  <c r="AF412" i="15"/>
  <c r="AG412" i="15"/>
  <c r="AC413" i="15"/>
  <c r="AD413" i="15"/>
  <c r="AE413" i="15"/>
  <c r="AG413" i="15"/>
  <c r="AC414" i="15"/>
  <c r="AD414" i="15"/>
  <c r="AE414" i="15"/>
  <c r="AF414" i="15"/>
  <c r="AL414" i="15" s="1"/>
  <c r="AG414" i="15"/>
  <c r="AC415" i="15"/>
  <c r="AD415" i="15"/>
  <c r="AE415" i="15"/>
  <c r="AG415" i="15"/>
  <c r="AC416" i="15"/>
  <c r="AD416" i="15"/>
  <c r="AE416" i="15"/>
  <c r="AG416" i="15"/>
  <c r="AC417" i="15"/>
  <c r="AD417" i="15"/>
  <c r="AE417" i="15"/>
  <c r="AG417" i="15"/>
  <c r="AC418" i="15"/>
  <c r="AD418" i="15"/>
  <c r="AE418" i="15"/>
  <c r="AG418" i="15"/>
  <c r="AC419" i="15"/>
  <c r="AD419" i="15"/>
  <c r="AE419" i="15"/>
  <c r="AF419" i="15"/>
  <c r="AL419" i="15" s="1"/>
  <c r="AG419" i="15"/>
  <c r="AC420" i="15"/>
  <c r="AD420" i="15"/>
  <c r="AE420" i="15"/>
  <c r="AF420" i="15"/>
  <c r="AG420" i="15"/>
  <c r="AD317" i="15"/>
  <c r="AE317" i="15"/>
  <c r="AG317" i="15"/>
  <c r="AC317" i="15"/>
  <c r="AC214" i="15"/>
  <c r="AD214" i="15"/>
  <c r="AE214" i="15"/>
  <c r="AG214" i="15"/>
  <c r="AC215" i="15"/>
  <c r="AD215" i="15"/>
  <c r="AE215" i="15"/>
  <c r="AG215" i="15"/>
  <c r="AC216" i="15"/>
  <c r="AD216" i="15"/>
  <c r="AE216" i="15"/>
  <c r="AG216" i="15"/>
  <c r="AC217" i="15"/>
  <c r="AD217" i="15"/>
  <c r="AE217" i="15"/>
  <c r="AG217" i="15"/>
  <c r="AC218" i="15"/>
  <c r="AD218" i="15"/>
  <c r="AE218" i="15"/>
  <c r="AG218" i="15"/>
  <c r="AC219" i="15"/>
  <c r="AD219" i="15"/>
  <c r="AE219" i="15"/>
  <c r="AG219" i="15"/>
  <c r="AC220" i="15"/>
  <c r="AD220" i="15"/>
  <c r="AE220" i="15"/>
  <c r="AG220" i="15"/>
  <c r="AC221" i="15"/>
  <c r="AD221" i="15"/>
  <c r="AE221" i="15"/>
  <c r="AG221" i="15"/>
  <c r="AC222" i="15"/>
  <c r="AD222" i="15"/>
  <c r="AE222" i="15"/>
  <c r="AG222" i="15"/>
  <c r="AC223" i="15"/>
  <c r="AD223" i="15"/>
  <c r="AE223" i="15"/>
  <c r="AG223" i="15"/>
  <c r="AC224" i="15"/>
  <c r="AD224" i="15"/>
  <c r="AE224" i="15"/>
  <c r="AG224" i="15"/>
  <c r="AC225" i="15"/>
  <c r="AD225" i="15"/>
  <c r="AE225" i="15"/>
  <c r="AG225" i="15"/>
  <c r="AC226" i="15"/>
  <c r="AD226" i="15"/>
  <c r="AE226" i="15"/>
  <c r="AG226" i="15"/>
  <c r="AC227" i="15"/>
  <c r="AD227" i="15"/>
  <c r="AE227" i="15"/>
  <c r="AG227" i="15"/>
  <c r="AC228" i="15"/>
  <c r="AD228" i="15"/>
  <c r="AE228" i="15"/>
  <c r="AG228" i="15"/>
  <c r="AC229" i="15"/>
  <c r="AD229" i="15"/>
  <c r="AE229" i="15"/>
  <c r="AG229" i="15"/>
  <c r="AC230" i="15"/>
  <c r="AD230" i="15"/>
  <c r="AE230" i="15"/>
  <c r="AF230" i="15"/>
  <c r="AL230" i="15" s="1"/>
  <c r="AG230" i="15"/>
  <c r="AC231" i="15"/>
  <c r="AD231" i="15"/>
  <c r="AE231" i="15"/>
  <c r="AG231" i="15"/>
  <c r="AC232" i="15"/>
  <c r="AD232" i="15"/>
  <c r="AE232" i="15"/>
  <c r="AG232" i="15"/>
  <c r="AC233" i="15"/>
  <c r="AD233" i="15"/>
  <c r="AE233" i="15"/>
  <c r="AG233" i="15"/>
  <c r="AC234" i="15"/>
  <c r="AD234" i="15"/>
  <c r="AE234" i="15"/>
  <c r="AF234" i="15"/>
  <c r="AL234" i="15" s="1"/>
  <c r="AG234" i="15"/>
  <c r="AC235" i="15"/>
  <c r="AD235" i="15"/>
  <c r="AE235" i="15"/>
  <c r="AG235" i="15"/>
  <c r="AC236" i="15"/>
  <c r="AD236" i="15"/>
  <c r="AE236" i="15"/>
  <c r="AG236" i="15"/>
  <c r="AC237" i="15"/>
  <c r="AD237" i="15"/>
  <c r="AE237" i="15"/>
  <c r="AF237" i="15"/>
  <c r="AG237" i="15"/>
  <c r="AC238" i="15"/>
  <c r="AD238" i="15"/>
  <c r="AE238" i="15"/>
  <c r="AG238" i="15"/>
  <c r="AC239" i="15"/>
  <c r="AD239" i="15"/>
  <c r="AE239" i="15"/>
  <c r="AG239" i="15"/>
  <c r="AC240" i="15"/>
  <c r="AD240" i="15"/>
  <c r="AE240" i="15"/>
  <c r="AG240" i="15"/>
  <c r="AC241" i="15"/>
  <c r="AD241" i="15"/>
  <c r="AE241" i="15"/>
  <c r="AG241" i="15"/>
  <c r="AC242" i="15"/>
  <c r="AD242" i="15"/>
  <c r="AE242" i="15"/>
  <c r="AF242" i="15"/>
  <c r="AL242" i="15" s="1"/>
  <c r="AG242" i="15"/>
  <c r="AC243" i="15"/>
  <c r="AD243" i="15"/>
  <c r="AE243" i="15"/>
  <c r="AG243" i="15"/>
  <c r="AC244" i="15"/>
  <c r="AD244" i="15"/>
  <c r="AE244" i="15"/>
  <c r="AG244" i="15"/>
  <c r="AC245" i="15"/>
  <c r="AD245" i="15"/>
  <c r="AE245" i="15"/>
  <c r="AG245" i="15"/>
  <c r="AC246" i="15"/>
  <c r="AD246" i="15"/>
  <c r="AE246" i="15"/>
  <c r="AG246" i="15"/>
  <c r="AC247" i="15"/>
  <c r="AD247" i="15"/>
  <c r="AE247" i="15"/>
  <c r="AG247" i="15"/>
  <c r="AC248" i="15"/>
  <c r="AD248" i="15"/>
  <c r="AE248" i="15"/>
  <c r="AG248" i="15"/>
  <c r="AC249" i="15"/>
  <c r="AD249" i="15"/>
  <c r="AE249" i="15"/>
  <c r="AG249" i="15"/>
  <c r="AC250" i="15"/>
  <c r="AD250" i="15"/>
  <c r="AE250" i="15"/>
  <c r="AG250" i="15"/>
  <c r="AC251" i="15"/>
  <c r="AD251" i="15"/>
  <c r="AE251" i="15"/>
  <c r="AG251" i="15"/>
  <c r="AC252" i="15"/>
  <c r="AD252" i="15"/>
  <c r="AE252" i="15"/>
  <c r="AG252" i="15"/>
  <c r="AC253" i="15"/>
  <c r="AD253" i="15"/>
  <c r="AE253" i="15"/>
  <c r="AG253" i="15"/>
  <c r="AC254" i="15"/>
  <c r="AD254" i="15"/>
  <c r="AE254" i="15"/>
  <c r="AG254" i="15"/>
  <c r="AC255" i="15"/>
  <c r="AD255" i="15"/>
  <c r="AE255" i="15"/>
  <c r="AF255" i="15"/>
  <c r="AG255" i="15"/>
  <c r="AC256" i="15"/>
  <c r="AD256" i="15"/>
  <c r="AE256" i="15"/>
  <c r="AF256" i="15"/>
  <c r="AL256" i="15" s="1"/>
  <c r="AG256" i="15"/>
  <c r="AC257" i="15"/>
  <c r="AD257" i="15"/>
  <c r="AE257" i="15"/>
  <c r="AF257" i="15"/>
  <c r="AG257" i="15"/>
  <c r="AC258" i="15"/>
  <c r="AD258" i="15"/>
  <c r="AE258" i="15"/>
  <c r="AF258" i="15"/>
  <c r="AL258" i="15" s="1"/>
  <c r="AG258" i="15"/>
  <c r="AC259" i="15"/>
  <c r="AD259" i="15"/>
  <c r="AE259" i="15"/>
  <c r="AG259" i="15"/>
  <c r="AC260" i="15"/>
  <c r="AD260" i="15"/>
  <c r="AE260" i="15"/>
  <c r="AG260" i="15"/>
  <c r="AC261" i="15"/>
  <c r="AD261" i="15"/>
  <c r="AE261" i="15"/>
  <c r="AG261" i="15"/>
  <c r="AC262" i="15"/>
  <c r="AD262" i="15"/>
  <c r="AE262" i="15"/>
  <c r="AG262" i="15"/>
  <c r="AC263" i="15"/>
  <c r="AD263" i="15"/>
  <c r="AE263" i="15"/>
  <c r="AG263" i="15"/>
  <c r="AC264" i="15"/>
  <c r="AD264" i="15"/>
  <c r="AE264" i="15"/>
  <c r="AG264" i="15"/>
  <c r="AC265" i="15"/>
  <c r="AD265" i="15"/>
  <c r="AE265" i="15"/>
  <c r="AG265" i="15"/>
  <c r="AC266" i="15"/>
  <c r="AD266" i="15"/>
  <c r="AE266" i="15"/>
  <c r="AG266" i="15"/>
  <c r="AC267" i="15"/>
  <c r="AD267" i="15"/>
  <c r="AE267" i="15"/>
  <c r="AF267" i="15"/>
  <c r="AG267" i="15"/>
  <c r="AC268" i="15"/>
  <c r="AD268" i="15"/>
  <c r="AE268" i="15"/>
  <c r="AG268" i="15"/>
  <c r="AC269" i="15"/>
  <c r="AD269" i="15"/>
  <c r="AE269" i="15"/>
  <c r="AF269" i="15"/>
  <c r="AL269" i="15" s="1"/>
  <c r="AG269" i="15"/>
  <c r="AC270" i="15"/>
  <c r="AD270" i="15"/>
  <c r="AE270" i="15"/>
  <c r="AG270" i="15"/>
  <c r="AC271" i="15"/>
  <c r="AD271" i="15"/>
  <c r="AE271" i="15"/>
  <c r="AG271" i="15"/>
  <c r="AC272" i="15"/>
  <c r="AD272" i="15"/>
  <c r="AE272" i="15"/>
  <c r="AG272" i="15"/>
  <c r="AC273" i="15"/>
  <c r="AD273" i="15"/>
  <c r="AE273" i="15"/>
  <c r="AG273" i="15"/>
  <c r="AC274" i="15"/>
  <c r="AD274" i="15"/>
  <c r="AE274" i="15"/>
  <c r="AG274" i="15"/>
  <c r="AC275" i="15"/>
  <c r="AD275" i="15"/>
  <c r="AE275" i="15"/>
  <c r="AG275" i="15"/>
  <c r="AC276" i="15"/>
  <c r="AD276" i="15"/>
  <c r="AE276" i="15"/>
  <c r="AF276" i="15"/>
  <c r="AG276" i="15"/>
  <c r="AC277" i="15"/>
  <c r="AD277" i="15"/>
  <c r="AE277" i="15"/>
  <c r="AG277" i="15"/>
  <c r="AC278" i="15"/>
  <c r="AD278" i="15"/>
  <c r="AE278" i="15"/>
  <c r="AG278" i="15"/>
  <c r="AC279" i="15"/>
  <c r="AD279" i="15"/>
  <c r="AE279" i="15"/>
  <c r="AG279" i="15"/>
  <c r="AC280" i="15"/>
  <c r="AD280" i="15"/>
  <c r="AE280" i="15"/>
  <c r="AG280" i="15"/>
  <c r="AC281" i="15"/>
  <c r="AD281" i="15"/>
  <c r="AE281" i="15"/>
  <c r="AG281" i="15"/>
  <c r="AC282" i="15"/>
  <c r="AD282" i="15"/>
  <c r="AE282" i="15"/>
  <c r="AG282" i="15"/>
  <c r="AC283" i="15"/>
  <c r="AD283" i="15"/>
  <c r="AE283" i="15"/>
  <c r="AG283" i="15"/>
  <c r="AC284" i="15"/>
  <c r="AD284" i="15"/>
  <c r="AE284" i="15"/>
  <c r="AG284" i="15"/>
  <c r="AC285" i="15"/>
  <c r="AD285" i="15"/>
  <c r="AE285" i="15"/>
  <c r="AG285" i="15"/>
  <c r="AC286" i="15"/>
  <c r="AD286" i="15"/>
  <c r="AE286" i="15"/>
  <c r="AG286" i="15"/>
  <c r="AC287" i="15"/>
  <c r="AD287" i="15"/>
  <c r="AE287" i="15"/>
  <c r="AF287" i="15"/>
  <c r="AL287" i="15" s="1"/>
  <c r="AG287" i="15"/>
  <c r="AC288" i="15"/>
  <c r="AD288" i="15"/>
  <c r="AE288" i="15"/>
  <c r="AG288" i="15"/>
  <c r="AC289" i="15"/>
  <c r="AD289" i="15"/>
  <c r="AE289" i="15"/>
  <c r="AG289" i="15"/>
  <c r="AC290" i="15"/>
  <c r="AD290" i="15"/>
  <c r="AE290" i="15"/>
  <c r="AG290" i="15"/>
  <c r="AC291" i="15"/>
  <c r="AD291" i="15"/>
  <c r="AE291" i="15"/>
  <c r="AG291" i="15"/>
  <c r="AC292" i="15"/>
  <c r="AD292" i="15"/>
  <c r="AE292" i="15"/>
  <c r="AG292" i="15"/>
  <c r="AC293" i="15"/>
  <c r="AD293" i="15"/>
  <c r="AE293" i="15"/>
  <c r="AG293" i="15"/>
  <c r="AC294" i="15"/>
  <c r="AD294" i="15"/>
  <c r="AE294" i="15"/>
  <c r="AG294" i="15"/>
  <c r="AC295" i="15"/>
  <c r="AD295" i="15"/>
  <c r="AE295" i="15"/>
  <c r="AG295" i="15"/>
  <c r="AC296" i="15"/>
  <c r="AD296" i="15"/>
  <c r="AE296" i="15"/>
  <c r="AG296" i="15"/>
  <c r="AC297" i="15"/>
  <c r="AD297" i="15"/>
  <c r="AE297" i="15"/>
  <c r="AF297" i="15"/>
  <c r="AG297" i="15"/>
  <c r="AC298" i="15"/>
  <c r="AD298" i="15"/>
  <c r="AE298" i="15"/>
  <c r="AG298" i="15"/>
  <c r="AC299" i="15"/>
  <c r="AD299" i="15"/>
  <c r="AE299" i="15"/>
  <c r="AG299" i="15"/>
  <c r="AC300" i="15"/>
  <c r="AD300" i="15"/>
  <c r="AE300" i="15"/>
  <c r="AG300" i="15"/>
  <c r="AC301" i="15"/>
  <c r="AD301" i="15"/>
  <c r="AE301" i="15"/>
  <c r="AG301" i="15"/>
  <c r="AC302" i="15"/>
  <c r="AD302" i="15"/>
  <c r="AE302" i="15"/>
  <c r="AF302" i="15"/>
  <c r="AL302" i="15" s="1"/>
  <c r="AG302" i="15"/>
  <c r="AC303" i="15"/>
  <c r="AD303" i="15"/>
  <c r="AE303" i="15"/>
  <c r="AG303" i="15"/>
  <c r="AC304" i="15"/>
  <c r="AD304" i="15"/>
  <c r="AE304" i="15"/>
  <c r="AG304" i="15"/>
  <c r="AC305" i="15"/>
  <c r="AD305" i="15"/>
  <c r="AE305" i="15"/>
  <c r="AG305" i="15"/>
  <c r="AC306" i="15"/>
  <c r="AD306" i="15"/>
  <c r="AE306" i="15"/>
  <c r="AG306" i="15"/>
  <c r="AC307" i="15"/>
  <c r="AD307" i="15"/>
  <c r="AE307" i="15"/>
  <c r="AF307" i="15"/>
  <c r="AG307" i="15"/>
  <c r="AC308" i="15"/>
  <c r="AD308" i="15"/>
  <c r="AE308" i="15"/>
  <c r="AF308" i="15"/>
  <c r="AL308" i="15" s="1"/>
  <c r="AG308" i="15"/>
  <c r="AC309" i="15"/>
  <c r="AD309" i="15"/>
  <c r="AE309" i="15"/>
  <c r="AG309" i="15"/>
  <c r="AC310" i="15"/>
  <c r="AD310" i="15"/>
  <c r="AE310" i="15"/>
  <c r="AF310" i="15"/>
  <c r="AL310" i="15" s="1"/>
  <c r="AG310" i="15"/>
  <c r="AC311" i="15"/>
  <c r="AD311" i="15"/>
  <c r="AE311" i="15"/>
  <c r="AG311" i="15"/>
  <c r="AC312" i="15"/>
  <c r="AD312" i="15"/>
  <c r="AE312" i="15"/>
  <c r="AG312" i="15"/>
  <c r="AC313" i="15"/>
  <c r="AD313" i="15"/>
  <c r="AE313" i="15"/>
  <c r="AG313" i="15"/>
  <c r="AC314" i="15"/>
  <c r="AD314" i="15"/>
  <c r="AE314" i="15"/>
  <c r="AG314" i="15"/>
  <c r="AC315" i="15"/>
  <c r="AD315" i="15"/>
  <c r="AE315" i="15"/>
  <c r="AF315" i="15"/>
  <c r="AG315" i="15"/>
  <c r="AC316" i="15"/>
  <c r="AD316" i="15"/>
  <c r="AE316" i="15"/>
  <c r="AF316" i="15"/>
  <c r="AL316" i="15" s="1"/>
  <c r="AG316" i="15"/>
  <c r="AD213" i="15"/>
  <c r="AE213" i="15"/>
  <c r="AG213" i="15"/>
  <c r="AC213" i="15"/>
  <c r="AC110" i="15"/>
  <c r="AD110" i="15"/>
  <c r="AE110" i="15"/>
  <c r="AF110" i="15"/>
  <c r="AL110" i="15" s="1"/>
  <c r="AG110" i="15"/>
  <c r="AC111" i="15"/>
  <c r="AD111" i="15"/>
  <c r="AE111" i="15"/>
  <c r="AF111" i="15"/>
  <c r="AG111" i="15"/>
  <c r="AC112" i="15"/>
  <c r="AD112" i="15"/>
  <c r="AE112" i="15"/>
  <c r="AF112" i="15"/>
  <c r="AG112" i="15"/>
  <c r="AC113" i="15"/>
  <c r="AD113" i="15"/>
  <c r="AE113" i="15"/>
  <c r="AF113" i="15"/>
  <c r="AL113" i="15" s="1"/>
  <c r="AG113" i="15"/>
  <c r="AC114" i="15"/>
  <c r="AD114" i="15"/>
  <c r="AE114" i="15"/>
  <c r="AF114" i="15"/>
  <c r="AL114" i="15" s="1"/>
  <c r="AG114" i="15"/>
  <c r="AC115" i="15"/>
  <c r="AD115" i="15"/>
  <c r="AE115" i="15"/>
  <c r="AF115" i="15"/>
  <c r="AG115" i="15"/>
  <c r="AC116" i="15"/>
  <c r="AD116" i="15"/>
  <c r="AE116" i="15"/>
  <c r="AF116" i="15"/>
  <c r="AL116" i="15" s="1"/>
  <c r="AG116" i="15"/>
  <c r="AC117" i="15"/>
  <c r="AD117" i="15"/>
  <c r="AE117" i="15"/>
  <c r="AF117" i="15"/>
  <c r="AG117" i="15"/>
  <c r="AC118" i="15"/>
  <c r="AD118" i="15"/>
  <c r="AE118" i="15"/>
  <c r="AF118" i="15"/>
  <c r="AL118" i="15" s="1"/>
  <c r="AG118" i="15"/>
  <c r="AC119" i="15"/>
  <c r="AD119" i="15"/>
  <c r="AE119" i="15"/>
  <c r="AF119" i="15"/>
  <c r="AG119" i="15"/>
  <c r="AC120" i="15"/>
  <c r="AD120" i="15"/>
  <c r="AE120" i="15"/>
  <c r="AF120" i="15"/>
  <c r="AL120" i="15" s="1"/>
  <c r="AG120" i="15"/>
  <c r="AC121" i="15"/>
  <c r="AD121" i="15"/>
  <c r="AE121" i="15"/>
  <c r="AF121" i="15"/>
  <c r="AG121" i="15"/>
  <c r="AC122" i="15"/>
  <c r="AD122" i="15"/>
  <c r="AE122" i="15"/>
  <c r="AF122" i="15"/>
  <c r="AL122" i="15" s="1"/>
  <c r="AG122" i="15"/>
  <c r="AC123" i="15"/>
  <c r="AD123" i="15"/>
  <c r="AE123" i="15"/>
  <c r="AF123" i="15"/>
  <c r="AG123" i="15"/>
  <c r="AC124" i="15"/>
  <c r="AD124" i="15"/>
  <c r="AE124" i="15"/>
  <c r="AF124" i="15"/>
  <c r="AG124" i="15"/>
  <c r="AC125" i="15"/>
  <c r="AD125" i="15"/>
  <c r="AE125" i="15"/>
  <c r="AF125" i="15"/>
  <c r="AG125" i="15"/>
  <c r="AC126" i="15"/>
  <c r="AD126" i="15"/>
  <c r="AE126" i="15"/>
  <c r="AF126" i="15"/>
  <c r="AL126" i="15" s="1"/>
  <c r="AG126" i="15"/>
  <c r="AC127" i="15"/>
  <c r="AD127" i="15"/>
  <c r="AE127" i="15"/>
  <c r="AF127" i="15"/>
  <c r="AG127" i="15"/>
  <c r="AC128" i="15"/>
  <c r="AD128" i="15"/>
  <c r="AE128" i="15"/>
  <c r="AF128" i="15"/>
  <c r="AG128" i="15"/>
  <c r="AC129" i="15"/>
  <c r="AD129" i="15"/>
  <c r="AE129" i="15"/>
  <c r="AF129" i="15"/>
  <c r="AL129" i="15" s="1"/>
  <c r="AG129" i="15"/>
  <c r="AC130" i="15"/>
  <c r="AD130" i="15"/>
  <c r="AE130" i="15"/>
  <c r="AF130" i="15"/>
  <c r="AL130" i="15" s="1"/>
  <c r="AG130" i="15"/>
  <c r="AC131" i="15"/>
  <c r="AD131" i="15"/>
  <c r="AE131" i="15"/>
  <c r="AF131" i="15"/>
  <c r="AG131" i="15"/>
  <c r="AC132" i="15"/>
  <c r="AD132" i="15"/>
  <c r="AE132" i="15"/>
  <c r="AF132" i="15"/>
  <c r="AL132" i="15" s="1"/>
  <c r="AG132" i="15"/>
  <c r="AC133" i="15"/>
  <c r="AD133" i="15"/>
  <c r="AE133" i="15"/>
  <c r="AF133" i="15"/>
  <c r="AG133" i="15"/>
  <c r="AC134" i="15"/>
  <c r="AD134" i="15"/>
  <c r="AE134" i="15"/>
  <c r="AF134" i="15"/>
  <c r="AL134" i="15" s="1"/>
  <c r="AG134" i="15"/>
  <c r="AC135" i="15"/>
  <c r="AD135" i="15"/>
  <c r="AE135" i="15"/>
  <c r="AF135" i="15"/>
  <c r="AG135" i="15"/>
  <c r="AC136" i="15"/>
  <c r="AD136" i="15"/>
  <c r="AE136" i="15"/>
  <c r="AF136" i="15"/>
  <c r="AL136" i="15" s="1"/>
  <c r="AG136" i="15"/>
  <c r="AC137" i="15"/>
  <c r="AD137" i="15"/>
  <c r="AE137" i="15"/>
  <c r="AF137" i="15"/>
  <c r="AL137" i="15" s="1"/>
  <c r="AG137" i="15"/>
  <c r="AC138" i="15"/>
  <c r="AD138" i="15"/>
  <c r="AE138" i="15"/>
  <c r="AF138" i="15"/>
  <c r="AL138" i="15" s="1"/>
  <c r="AG138" i="15"/>
  <c r="AC139" i="15"/>
  <c r="AD139" i="15"/>
  <c r="AE139" i="15"/>
  <c r="AF139" i="15"/>
  <c r="AG139" i="15"/>
  <c r="AC140" i="15"/>
  <c r="AD140" i="15"/>
  <c r="AE140" i="15"/>
  <c r="AF140" i="15"/>
  <c r="AG140" i="15"/>
  <c r="AC141" i="15"/>
  <c r="AD141" i="15"/>
  <c r="AE141" i="15"/>
  <c r="AF141" i="15"/>
  <c r="AG141" i="15"/>
  <c r="AC142" i="15"/>
  <c r="AD142" i="15"/>
  <c r="AE142" i="15"/>
  <c r="AF142" i="15"/>
  <c r="AL142" i="15" s="1"/>
  <c r="AG142" i="15"/>
  <c r="AC143" i="15"/>
  <c r="AD143" i="15"/>
  <c r="AE143" i="15"/>
  <c r="AF143" i="15"/>
  <c r="AG143" i="15"/>
  <c r="AC144" i="15"/>
  <c r="AD144" i="15"/>
  <c r="AE144" i="15"/>
  <c r="AF144" i="15"/>
  <c r="AG144" i="15"/>
  <c r="AC145" i="15"/>
  <c r="AD145" i="15"/>
  <c r="AE145" i="15"/>
  <c r="AF145" i="15"/>
  <c r="AG145" i="15"/>
  <c r="AC146" i="15"/>
  <c r="AD146" i="15"/>
  <c r="AE146" i="15"/>
  <c r="AF146" i="15"/>
  <c r="AL146" i="15" s="1"/>
  <c r="AG146" i="15"/>
  <c r="AC147" i="15"/>
  <c r="AD147" i="15"/>
  <c r="AE147" i="15"/>
  <c r="AF147" i="15"/>
  <c r="AG147" i="15"/>
  <c r="AC148" i="15"/>
  <c r="AD148" i="15"/>
  <c r="AE148" i="15"/>
  <c r="AF148" i="15"/>
  <c r="AL148" i="15" s="1"/>
  <c r="AG148" i="15"/>
  <c r="AC149" i="15"/>
  <c r="AD149" i="15"/>
  <c r="AE149" i="15"/>
  <c r="AF149" i="15"/>
  <c r="AG149" i="15"/>
  <c r="AC150" i="15"/>
  <c r="AD150" i="15"/>
  <c r="AE150" i="15"/>
  <c r="AF150" i="15"/>
  <c r="AL150" i="15" s="1"/>
  <c r="AG150" i="15"/>
  <c r="AC151" i="15"/>
  <c r="AD151" i="15"/>
  <c r="AE151" i="15"/>
  <c r="AF151" i="15"/>
  <c r="AG151" i="15"/>
  <c r="AC152" i="15"/>
  <c r="AD152" i="15"/>
  <c r="AE152" i="15"/>
  <c r="AF152" i="15"/>
  <c r="AL152" i="15" s="1"/>
  <c r="AG152" i="15"/>
  <c r="AC153" i="15"/>
  <c r="AD153" i="15"/>
  <c r="AE153" i="15"/>
  <c r="AF153" i="15"/>
  <c r="AL153" i="15" s="1"/>
  <c r="AG153" i="15"/>
  <c r="AC154" i="15"/>
  <c r="AD154" i="15"/>
  <c r="AE154" i="15"/>
  <c r="AF154" i="15"/>
  <c r="AL154" i="15" s="1"/>
  <c r="AG154" i="15"/>
  <c r="AC155" i="15"/>
  <c r="AD155" i="15"/>
  <c r="AE155" i="15"/>
  <c r="AF155" i="15"/>
  <c r="AG155" i="15"/>
  <c r="AC156" i="15"/>
  <c r="AD156" i="15"/>
  <c r="AE156" i="15"/>
  <c r="AF156" i="15"/>
  <c r="AG156" i="15"/>
  <c r="AC157" i="15"/>
  <c r="AD157" i="15"/>
  <c r="AE157" i="15"/>
  <c r="AF157" i="15"/>
  <c r="AG157" i="15"/>
  <c r="AC158" i="15"/>
  <c r="AD158" i="15"/>
  <c r="AE158" i="15"/>
  <c r="AF158" i="15"/>
  <c r="AL158" i="15" s="1"/>
  <c r="AG158" i="15"/>
  <c r="AC159" i="15"/>
  <c r="AD159" i="15"/>
  <c r="AE159" i="15"/>
  <c r="AF159" i="15"/>
  <c r="AG159" i="15"/>
  <c r="AC160" i="15"/>
  <c r="AD160" i="15"/>
  <c r="AE160" i="15"/>
  <c r="AF160" i="15"/>
  <c r="AG160" i="15"/>
  <c r="AC161" i="15"/>
  <c r="AD161" i="15"/>
  <c r="AE161" i="15"/>
  <c r="AF161" i="15"/>
  <c r="AL161" i="15" s="1"/>
  <c r="AG161" i="15"/>
  <c r="AC162" i="15"/>
  <c r="AD162" i="15"/>
  <c r="AE162" i="15"/>
  <c r="AF162" i="15"/>
  <c r="AL162" i="15" s="1"/>
  <c r="AG162" i="15"/>
  <c r="AC163" i="15"/>
  <c r="AD163" i="15"/>
  <c r="AE163" i="15"/>
  <c r="AF163" i="15"/>
  <c r="AG163" i="15"/>
  <c r="AC164" i="15"/>
  <c r="AD164" i="15"/>
  <c r="AE164" i="15"/>
  <c r="AF164" i="15"/>
  <c r="AL164" i="15" s="1"/>
  <c r="AG164" i="15"/>
  <c r="AC165" i="15"/>
  <c r="AD165" i="15"/>
  <c r="AE165" i="15"/>
  <c r="AF165" i="15"/>
  <c r="AG165" i="15"/>
  <c r="AC166" i="15"/>
  <c r="AD166" i="15"/>
  <c r="AE166" i="15"/>
  <c r="AF166" i="15"/>
  <c r="AL166" i="15" s="1"/>
  <c r="AG166" i="15"/>
  <c r="AC167" i="15"/>
  <c r="AD167" i="15"/>
  <c r="AE167" i="15"/>
  <c r="AF167" i="15"/>
  <c r="AG167" i="15"/>
  <c r="AC168" i="15"/>
  <c r="AD168" i="15"/>
  <c r="AE168" i="15"/>
  <c r="AF168" i="15"/>
  <c r="AL168" i="15" s="1"/>
  <c r="AG168" i="15"/>
  <c r="AC169" i="15"/>
  <c r="AD169" i="15"/>
  <c r="AE169" i="15"/>
  <c r="AF169" i="15"/>
  <c r="AL169" i="15" s="1"/>
  <c r="AG169" i="15"/>
  <c r="AC170" i="15"/>
  <c r="AD170" i="15"/>
  <c r="AE170" i="15"/>
  <c r="AF170" i="15"/>
  <c r="AL170" i="15" s="1"/>
  <c r="AG170" i="15"/>
  <c r="AC171" i="15"/>
  <c r="AD171" i="15"/>
  <c r="AE171" i="15"/>
  <c r="AF171" i="15"/>
  <c r="AG171" i="15"/>
  <c r="AC172" i="15"/>
  <c r="AD172" i="15"/>
  <c r="AE172" i="15"/>
  <c r="AF172" i="15"/>
  <c r="AG172" i="15"/>
  <c r="AC173" i="15"/>
  <c r="AD173" i="15"/>
  <c r="AE173" i="15"/>
  <c r="AF173" i="15"/>
  <c r="AG173" i="15"/>
  <c r="AC174" i="15"/>
  <c r="AD174" i="15"/>
  <c r="AE174" i="15"/>
  <c r="AF174" i="15"/>
  <c r="AL174" i="15" s="1"/>
  <c r="AG174" i="15"/>
  <c r="AC175" i="15"/>
  <c r="AD175" i="15"/>
  <c r="AE175" i="15"/>
  <c r="AF175" i="15"/>
  <c r="AG175" i="15"/>
  <c r="AC176" i="15"/>
  <c r="AD176" i="15"/>
  <c r="AE176" i="15"/>
  <c r="AF176" i="15"/>
  <c r="AG176" i="15"/>
  <c r="AC177" i="15"/>
  <c r="AD177" i="15"/>
  <c r="AE177" i="15"/>
  <c r="AF177" i="15"/>
  <c r="AL177" i="15" s="1"/>
  <c r="AG177" i="15"/>
  <c r="AC178" i="15"/>
  <c r="AD178" i="15"/>
  <c r="AE178" i="15"/>
  <c r="AF178" i="15"/>
  <c r="AL178" i="15" s="1"/>
  <c r="AG178" i="15"/>
  <c r="AC179" i="15"/>
  <c r="AD179" i="15"/>
  <c r="AE179" i="15"/>
  <c r="AF179" i="15"/>
  <c r="AG179" i="15"/>
  <c r="AC180" i="15"/>
  <c r="AD180" i="15"/>
  <c r="AE180" i="15"/>
  <c r="AF180" i="15"/>
  <c r="AL180" i="15" s="1"/>
  <c r="AG180" i="15"/>
  <c r="AC181" i="15"/>
  <c r="AD181" i="15"/>
  <c r="AE181" i="15"/>
  <c r="AF181" i="15"/>
  <c r="AG181" i="15"/>
  <c r="AC182" i="15"/>
  <c r="AD182" i="15"/>
  <c r="AE182" i="15"/>
  <c r="AF182" i="15"/>
  <c r="AL182" i="15" s="1"/>
  <c r="AG182" i="15"/>
  <c r="AC183" i="15"/>
  <c r="AD183" i="15"/>
  <c r="AE183" i="15"/>
  <c r="AF183" i="15"/>
  <c r="AG183" i="15"/>
  <c r="AC184" i="15"/>
  <c r="AD184" i="15"/>
  <c r="AE184" i="15"/>
  <c r="AF184" i="15"/>
  <c r="AL184" i="15" s="1"/>
  <c r="AG184" i="15"/>
  <c r="AC185" i="15"/>
  <c r="AD185" i="15"/>
  <c r="AE185" i="15"/>
  <c r="AF185" i="15"/>
  <c r="AG185" i="15"/>
  <c r="AC186" i="15"/>
  <c r="AD186" i="15"/>
  <c r="AE186" i="15"/>
  <c r="AF186" i="15"/>
  <c r="AL186" i="15" s="1"/>
  <c r="AG186" i="15"/>
  <c r="AC187" i="15"/>
  <c r="AD187" i="15"/>
  <c r="AE187" i="15"/>
  <c r="AF187" i="15"/>
  <c r="AG187" i="15"/>
  <c r="AC188" i="15"/>
  <c r="AD188" i="15"/>
  <c r="AE188" i="15"/>
  <c r="AF188" i="15"/>
  <c r="AG188" i="15"/>
  <c r="AC189" i="15"/>
  <c r="AD189" i="15"/>
  <c r="AE189" i="15"/>
  <c r="AF189" i="15"/>
  <c r="AG189" i="15"/>
  <c r="AC190" i="15"/>
  <c r="AD190" i="15"/>
  <c r="AE190" i="15"/>
  <c r="AF190" i="15"/>
  <c r="AL190" i="15" s="1"/>
  <c r="AG190" i="15"/>
  <c r="AC191" i="15"/>
  <c r="AD191" i="15"/>
  <c r="AE191" i="15"/>
  <c r="AF191" i="15"/>
  <c r="AG191" i="15"/>
  <c r="AC192" i="15"/>
  <c r="AD192" i="15"/>
  <c r="AE192" i="15"/>
  <c r="AF192" i="15"/>
  <c r="AG192" i="15"/>
  <c r="AC193" i="15"/>
  <c r="AD193" i="15"/>
  <c r="AE193" i="15"/>
  <c r="AF193" i="15"/>
  <c r="AL193" i="15" s="1"/>
  <c r="AG193" i="15"/>
  <c r="AC194" i="15"/>
  <c r="AD194" i="15"/>
  <c r="AE194" i="15"/>
  <c r="AF194" i="15"/>
  <c r="AL194" i="15" s="1"/>
  <c r="AG194" i="15"/>
  <c r="AC195" i="15"/>
  <c r="AD195" i="15"/>
  <c r="AE195" i="15"/>
  <c r="AF195" i="15"/>
  <c r="AG195" i="15"/>
  <c r="AC196" i="15"/>
  <c r="AD196" i="15"/>
  <c r="AE196" i="15"/>
  <c r="AF196" i="15"/>
  <c r="AL196" i="15" s="1"/>
  <c r="AG196" i="15"/>
  <c r="AC197" i="15"/>
  <c r="AD197" i="15"/>
  <c r="AE197" i="15"/>
  <c r="AF197" i="15"/>
  <c r="AG197" i="15"/>
  <c r="AC198" i="15"/>
  <c r="AD198" i="15"/>
  <c r="AE198" i="15"/>
  <c r="AF198" i="15"/>
  <c r="AL198" i="15" s="1"/>
  <c r="AG198" i="15"/>
  <c r="AC199" i="15"/>
  <c r="AD199" i="15"/>
  <c r="AE199" i="15"/>
  <c r="AF199" i="15"/>
  <c r="AG199" i="15"/>
  <c r="AC200" i="15"/>
  <c r="AD200" i="15"/>
  <c r="AE200" i="15"/>
  <c r="AF200" i="15"/>
  <c r="AL200" i="15" s="1"/>
  <c r="AG200" i="15"/>
  <c r="AC201" i="15"/>
  <c r="AD201" i="15"/>
  <c r="AE201" i="15"/>
  <c r="AF201" i="15"/>
  <c r="AL201" i="15" s="1"/>
  <c r="AG201" i="15"/>
  <c r="AC202" i="15"/>
  <c r="AD202" i="15"/>
  <c r="AE202" i="15"/>
  <c r="AF202" i="15"/>
  <c r="AL202" i="15" s="1"/>
  <c r="AG202" i="15"/>
  <c r="AC203" i="15"/>
  <c r="AD203" i="15"/>
  <c r="AE203" i="15"/>
  <c r="AF203" i="15"/>
  <c r="AG203" i="15"/>
  <c r="AC204" i="15"/>
  <c r="AD204" i="15"/>
  <c r="AE204" i="15"/>
  <c r="AF204" i="15"/>
  <c r="AG204" i="15"/>
  <c r="AC205" i="15"/>
  <c r="AD205" i="15"/>
  <c r="AE205" i="15"/>
  <c r="AF205" i="15"/>
  <c r="AG205" i="15"/>
  <c r="AC206" i="15"/>
  <c r="AD206" i="15"/>
  <c r="AE206" i="15"/>
  <c r="AF206" i="15"/>
  <c r="AL206" i="15" s="1"/>
  <c r="AG206" i="15"/>
  <c r="AC207" i="15"/>
  <c r="AD207" i="15"/>
  <c r="AE207" i="15"/>
  <c r="AF207" i="15"/>
  <c r="AG207" i="15"/>
  <c r="AC208" i="15"/>
  <c r="AD208" i="15"/>
  <c r="AE208" i="15"/>
  <c r="AF208" i="15"/>
  <c r="AG208" i="15"/>
  <c r="AC209" i="15"/>
  <c r="AD209" i="15"/>
  <c r="AE209" i="15"/>
  <c r="AF209" i="15"/>
  <c r="AG209" i="15"/>
  <c r="AC210" i="15"/>
  <c r="AD210" i="15"/>
  <c r="AE210" i="15"/>
  <c r="AF210" i="15"/>
  <c r="AL210" i="15" s="1"/>
  <c r="AG210" i="15"/>
  <c r="AC211" i="15"/>
  <c r="AD211" i="15"/>
  <c r="AE211" i="15"/>
  <c r="AF211" i="15"/>
  <c r="AG211" i="15"/>
  <c r="AC212" i="15"/>
  <c r="AD212" i="15"/>
  <c r="AE212" i="15"/>
  <c r="AF212" i="15"/>
  <c r="AL212" i="15" s="1"/>
  <c r="AG212" i="15"/>
  <c r="AG109" i="15"/>
  <c r="AF109" i="15"/>
  <c r="AE109" i="15"/>
  <c r="AD109" i="15"/>
  <c r="AC109" i="15"/>
  <c r="AC6" i="15"/>
  <c r="AD6" i="15"/>
  <c r="AE6" i="15"/>
  <c r="AG6" i="15"/>
  <c r="AC7" i="15"/>
  <c r="AD7" i="15"/>
  <c r="AE7" i="15"/>
  <c r="AG7" i="15"/>
  <c r="AC8" i="15"/>
  <c r="AD8" i="15"/>
  <c r="AE8" i="15"/>
  <c r="AG8" i="15"/>
  <c r="AC9" i="15"/>
  <c r="AD9" i="15"/>
  <c r="AE9" i="15"/>
  <c r="AG9" i="15"/>
  <c r="AC10" i="15"/>
  <c r="AD10" i="15"/>
  <c r="AE10" i="15"/>
  <c r="AG10" i="15"/>
  <c r="AC11" i="15"/>
  <c r="AD11" i="15"/>
  <c r="AE11" i="15"/>
  <c r="AG11" i="15"/>
  <c r="AC12" i="15"/>
  <c r="AD12" i="15"/>
  <c r="AE12" i="15"/>
  <c r="AG12" i="15"/>
  <c r="AC13" i="15"/>
  <c r="AD13" i="15"/>
  <c r="AE13" i="15"/>
  <c r="AG13" i="15"/>
  <c r="AC14" i="15"/>
  <c r="AD14" i="15"/>
  <c r="AE14" i="15"/>
  <c r="AG14" i="15"/>
  <c r="AC15" i="15"/>
  <c r="AD15" i="15"/>
  <c r="AE15" i="15"/>
  <c r="AG15" i="15"/>
  <c r="AC16" i="15"/>
  <c r="AD16" i="15"/>
  <c r="AE16" i="15"/>
  <c r="AG16" i="15"/>
  <c r="AC17" i="15"/>
  <c r="AD17" i="15"/>
  <c r="AE17" i="15"/>
  <c r="AG17" i="15"/>
  <c r="AC18" i="15"/>
  <c r="AD18" i="15"/>
  <c r="AE18" i="15"/>
  <c r="AG18" i="15"/>
  <c r="AC19" i="15"/>
  <c r="AD19" i="15"/>
  <c r="AE19" i="15"/>
  <c r="AG19" i="15"/>
  <c r="AC20" i="15"/>
  <c r="AD20" i="15"/>
  <c r="AE20" i="15"/>
  <c r="AG20" i="15"/>
  <c r="AC21" i="15"/>
  <c r="AD21" i="15"/>
  <c r="AE21" i="15"/>
  <c r="AG21" i="15"/>
  <c r="AC22" i="15"/>
  <c r="AD22" i="15"/>
  <c r="AE22" i="15"/>
  <c r="AF22" i="15"/>
  <c r="AL22" i="15" s="1"/>
  <c r="AG22" i="15"/>
  <c r="AC23" i="15"/>
  <c r="AD23" i="15"/>
  <c r="AE23" i="15"/>
  <c r="AG23" i="15"/>
  <c r="AC24" i="15"/>
  <c r="AD24" i="15"/>
  <c r="AE24" i="15"/>
  <c r="AG24" i="15"/>
  <c r="AC25" i="15"/>
  <c r="AD25" i="15"/>
  <c r="AE25" i="15"/>
  <c r="AG25" i="15"/>
  <c r="AC26" i="15"/>
  <c r="AD26" i="15"/>
  <c r="AE26" i="15"/>
  <c r="AG26" i="15"/>
  <c r="AC27" i="15"/>
  <c r="AD27" i="15"/>
  <c r="AE27" i="15"/>
  <c r="AG27" i="15"/>
  <c r="AC28" i="15"/>
  <c r="AD28" i="15"/>
  <c r="AE28" i="15"/>
  <c r="AG28" i="15"/>
  <c r="AC29" i="15"/>
  <c r="AD29" i="15"/>
  <c r="AE29" i="15"/>
  <c r="AF29" i="15"/>
  <c r="AG29" i="15"/>
  <c r="AC30" i="15"/>
  <c r="AD30" i="15"/>
  <c r="AE30" i="15"/>
  <c r="AG30" i="15"/>
  <c r="AC31" i="15"/>
  <c r="AD31" i="15"/>
  <c r="AE31" i="15"/>
  <c r="AG31" i="15"/>
  <c r="AC32" i="15"/>
  <c r="AD32" i="15"/>
  <c r="AE32" i="15"/>
  <c r="AG32" i="15"/>
  <c r="AC33" i="15"/>
  <c r="AD33" i="15"/>
  <c r="AE33" i="15"/>
  <c r="AG33" i="15"/>
  <c r="AC34" i="15"/>
  <c r="AD34" i="15"/>
  <c r="AE34" i="15"/>
  <c r="AF34" i="15"/>
  <c r="AL34" i="15" s="1"/>
  <c r="AG34" i="15"/>
  <c r="AC35" i="15"/>
  <c r="AD35" i="15"/>
  <c r="AE35" i="15"/>
  <c r="AF35" i="15"/>
  <c r="AL35" i="15" s="1"/>
  <c r="AG35" i="15"/>
  <c r="AC36" i="15"/>
  <c r="AD36" i="15"/>
  <c r="AE36" i="15"/>
  <c r="AF36" i="15"/>
  <c r="AL36" i="15" s="1"/>
  <c r="AG36" i="15"/>
  <c r="AC37" i="15"/>
  <c r="AD37" i="15"/>
  <c r="AE37" i="15"/>
  <c r="AG37" i="15"/>
  <c r="AC38" i="15"/>
  <c r="AD38" i="15"/>
  <c r="AE38" i="15"/>
  <c r="AG38" i="15"/>
  <c r="AC39" i="15"/>
  <c r="AD39" i="15"/>
  <c r="AE39" i="15"/>
  <c r="AG39" i="15"/>
  <c r="AC40" i="15"/>
  <c r="AD40" i="15"/>
  <c r="AE40" i="15"/>
  <c r="AG40" i="15"/>
  <c r="AC41" i="15"/>
  <c r="AD41" i="15"/>
  <c r="AE41" i="15"/>
  <c r="AG41" i="15"/>
  <c r="AC42" i="15"/>
  <c r="AD42" i="15"/>
  <c r="AE42" i="15"/>
  <c r="AG42" i="15"/>
  <c r="AC43" i="15"/>
  <c r="AD43" i="15"/>
  <c r="AE43" i="15"/>
  <c r="AG43" i="15"/>
  <c r="AC44" i="15"/>
  <c r="AD44" i="15"/>
  <c r="AE44" i="15"/>
  <c r="AG44" i="15"/>
  <c r="AC45" i="15"/>
  <c r="AD45" i="15"/>
  <c r="AE45" i="15"/>
  <c r="AG45" i="15"/>
  <c r="AC46" i="15"/>
  <c r="AD46" i="15"/>
  <c r="AE46" i="15"/>
  <c r="AG46" i="15"/>
  <c r="AC47" i="15"/>
  <c r="AD47" i="15"/>
  <c r="AE47" i="15"/>
  <c r="AF47" i="15"/>
  <c r="AG47" i="15"/>
  <c r="AC48" i="15"/>
  <c r="AD48" i="15"/>
  <c r="AE48" i="15"/>
  <c r="AF48" i="15"/>
  <c r="AL48" i="15" s="1"/>
  <c r="AG48" i="15"/>
  <c r="AC49" i="15"/>
  <c r="AD49" i="15"/>
  <c r="AE49" i="15"/>
  <c r="AF49" i="15"/>
  <c r="AG49" i="15"/>
  <c r="AC50" i="15"/>
  <c r="AD50" i="15"/>
  <c r="AE50" i="15"/>
  <c r="AF50" i="15"/>
  <c r="AL50" i="15" s="1"/>
  <c r="AG50" i="15"/>
  <c r="AC51" i="15"/>
  <c r="AD51" i="15"/>
  <c r="AE51" i="15"/>
  <c r="AG51" i="15"/>
  <c r="AC52" i="15"/>
  <c r="AD52" i="15"/>
  <c r="AE52" i="15"/>
  <c r="AG52" i="15"/>
  <c r="AC53" i="15"/>
  <c r="AD53" i="15"/>
  <c r="AE53" i="15"/>
  <c r="AG53" i="15"/>
  <c r="AC54" i="15"/>
  <c r="AD54" i="15"/>
  <c r="AE54" i="15"/>
  <c r="AG54" i="15"/>
  <c r="AC55" i="15"/>
  <c r="AD55" i="15"/>
  <c r="AE55" i="15"/>
  <c r="AG55" i="15"/>
  <c r="AC56" i="15"/>
  <c r="AD56" i="15"/>
  <c r="AE56" i="15"/>
  <c r="AG56" i="15"/>
  <c r="AC57" i="15"/>
  <c r="AD57" i="15"/>
  <c r="AE57" i="15"/>
  <c r="AG57" i="15"/>
  <c r="AC58" i="15"/>
  <c r="AD58" i="15"/>
  <c r="AE58" i="15"/>
  <c r="AG58" i="15"/>
  <c r="AC59" i="15"/>
  <c r="AD59" i="15"/>
  <c r="AE59" i="15"/>
  <c r="AF59" i="15"/>
  <c r="AG59" i="15"/>
  <c r="AC60" i="15"/>
  <c r="AD60" i="15"/>
  <c r="AE60" i="15"/>
  <c r="AG60" i="15"/>
  <c r="AC61" i="15"/>
  <c r="AD61" i="15"/>
  <c r="AE61" i="15"/>
  <c r="AF61" i="15"/>
  <c r="AL61" i="15" s="1"/>
  <c r="AG61" i="15"/>
  <c r="AC62" i="15"/>
  <c r="AD62" i="15"/>
  <c r="AE62" i="15"/>
  <c r="AG62" i="15"/>
  <c r="AC63" i="15"/>
  <c r="AD63" i="15"/>
  <c r="AE63" i="15"/>
  <c r="AG63" i="15"/>
  <c r="AC64" i="15"/>
  <c r="AD64" i="15"/>
  <c r="AE64" i="15"/>
  <c r="AG64" i="15"/>
  <c r="AC65" i="15"/>
  <c r="AD65" i="15"/>
  <c r="AE65" i="15"/>
  <c r="AG65" i="15"/>
  <c r="AC66" i="15"/>
  <c r="AD66" i="15"/>
  <c r="AE66" i="15"/>
  <c r="AG66" i="15"/>
  <c r="AC67" i="15"/>
  <c r="AD67" i="15"/>
  <c r="AE67" i="15"/>
  <c r="AG67" i="15"/>
  <c r="AC68" i="15"/>
  <c r="AD68" i="15"/>
  <c r="AE68" i="15"/>
  <c r="AF68" i="15"/>
  <c r="AL68" i="15" s="1"/>
  <c r="AG68" i="15"/>
  <c r="AC69" i="15"/>
  <c r="AD69" i="15"/>
  <c r="AE69" i="15"/>
  <c r="AG69" i="15"/>
  <c r="AC70" i="15"/>
  <c r="AD70" i="15"/>
  <c r="AE70" i="15"/>
  <c r="AG70" i="15"/>
  <c r="AC71" i="15"/>
  <c r="AD71" i="15"/>
  <c r="AE71" i="15"/>
  <c r="AG71" i="15"/>
  <c r="AC72" i="15"/>
  <c r="AD72" i="15"/>
  <c r="AE72" i="15"/>
  <c r="AG72" i="15"/>
  <c r="AC73" i="15"/>
  <c r="AD73" i="15"/>
  <c r="AE73" i="15"/>
  <c r="AG73" i="15"/>
  <c r="AC74" i="15"/>
  <c r="AD74" i="15"/>
  <c r="AE74" i="15"/>
  <c r="AG74" i="15"/>
  <c r="AC75" i="15"/>
  <c r="AD75" i="15"/>
  <c r="AE75" i="15"/>
  <c r="AG75" i="15"/>
  <c r="AC76" i="15"/>
  <c r="AD76" i="15"/>
  <c r="AE76" i="15"/>
  <c r="AG76" i="15"/>
  <c r="AC77" i="15"/>
  <c r="AD77" i="15"/>
  <c r="AE77" i="15"/>
  <c r="AG77" i="15"/>
  <c r="AC78" i="15"/>
  <c r="AD78" i="15"/>
  <c r="AE78" i="15"/>
  <c r="AG78" i="15"/>
  <c r="AC79" i="15"/>
  <c r="AD79" i="15"/>
  <c r="AE79" i="15"/>
  <c r="AF79" i="15"/>
  <c r="AL79" i="15" s="1"/>
  <c r="AG79" i="15"/>
  <c r="AC80" i="15"/>
  <c r="AD80" i="15"/>
  <c r="AE80" i="15"/>
  <c r="AG80" i="15"/>
  <c r="AC81" i="15"/>
  <c r="AD81" i="15"/>
  <c r="AE81" i="15"/>
  <c r="AG81" i="15"/>
  <c r="AC82" i="15"/>
  <c r="AD82" i="15"/>
  <c r="AE82" i="15"/>
  <c r="AG82" i="15"/>
  <c r="AC83" i="15"/>
  <c r="AD83" i="15"/>
  <c r="AE83" i="15"/>
  <c r="AG83" i="15"/>
  <c r="AC84" i="15"/>
  <c r="AD84" i="15"/>
  <c r="AE84" i="15"/>
  <c r="AG84" i="15"/>
  <c r="AC85" i="15"/>
  <c r="AD85" i="15"/>
  <c r="AE85" i="15"/>
  <c r="AG85" i="15"/>
  <c r="AC86" i="15"/>
  <c r="AD86" i="15"/>
  <c r="AE86" i="15"/>
  <c r="AG86" i="15"/>
  <c r="AC87" i="15"/>
  <c r="AD87" i="15"/>
  <c r="AE87" i="15"/>
  <c r="AG87" i="15"/>
  <c r="AC88" i="15"/>
  <c r="AD88" i="15"/>
  <c r="AE88" i="15"/>
  <c r="AG88" i="15"/>
  <c r="AC89" i="15"/>
  <c r="AD89" i="15"/>
  <c r="AE89" i="15"/>
  <c r="AF89" i="15"/>
  <c r="AG89" i="15"/>
  <c r="AC90" i="15"/>
  <c r="AD90" i="15"/>
  <c r="AE90" i="15"/>
  <c r="AG90" i="15"/>
  <c r="AC91" i="15"/>
  <c r="AD91" i="15"/>
  <c r="AE91" i="15"/>
  <c r="AG91" i="15"/>
  <c r="AC92" i="15"/>
  <c r="AD92" i="15"/>
  <c r="AE92" i="15"/>
  <c r="AG92" i="15"/>
  <c r="AC93" i="15"/>
  <c r="AD93" i="15"/>
  <c r="AE93" i="15"/>
  <c r="AG93" i="15"/>
  <c r="AC94" i="15"/>
  <c r="AD94" i="15"/>
  <c r="AE94" i="15"/>
  <c r="AF94" i="15"/>
  <c r="AL94" i="15" s="1"/>
  <c r="AG94" i="15"/>
  <c r="AC95" i="15"/>
  <c r="AD95" i="15"/>
  <c r="AE95" i="15"/>
  <c r="AG95" i="15"/>
  <c r="AC96" i="15"/>
  <c r="AD96" i="15"/>
  <c r="AE96" i="15"/>
  <c r="AG96" i="15"/>
  <c r="AC97" i="15"/>
  <c r="AD97" i="15"/>
  <c r="AE97" i="15"/>
  <c r="AG97" i="15"/>
  <c r="AC98" i="15"/>
  <c r="AD98" i="15"/>
  <c r="AE98" i="15"/>
  <c r="AG98" i="15"/>
  <c r="AC99" i="15"/>
  <c r="AD99" i="15"/>
  <c r="AE99" i="15"/>
  <c r="AF99" i="15"/>
  <c r="AG99" i="15"/>
  <c r="AC100" i="15"/>
  <c r="AD100" i="15"/>
  <c r="AE100" i="15"/>
  <c r="AF100" i="15"/>
  <c r="AL100" i="15" s="1"/>
  <c r="AG100" i="15"/>
  <c r="AC101" i="15"/>
  <c r="AD101" i="15"/>
  <c r="AE101" i="15"/>
  <c r="AG101" i="15"/>
  <c r="AC102" i="15"/>
  <c r="AD102" i="15"/>
  <c r="AE102" i="15"/>
  <c r="AF102" i="15"/>
  <c r="AG102" i="15"/>
  <c r="AC103" i="15"/>
  <c r="AD103" i="15"/>
  <c r="AE103" i="15"/>
  <c r="AG103" i="15"/>
  <c r="AC104" i="15"/>
  <c r="AD104" i="15"/>
  <c r="AE104" i="15"/>
  <c r="AG104" i="15"/>
  <c r="AC105" i="15"/>
  <c r="AD105" i="15"/>
  <c r="AE105" i="15"/>
  <c r="AG105" i="15"/>
  <c r="AC106" i="15"/>
  <c r="AD106" i="15"/>
  <c r="AE106" i="15"/>
  <c r="AG106" i="15"/>
  <c r="AC107" i="15"/>
  <c r="AD107" i="15"/>
  <c r="AE107" i="15"/>
  <c r="AF107" i="15"/>
  <c r="AG107" i="15"/>
  <c r="AC108" i="15"/>
  <c r="AD108" i="15"/>
  <c r="AE108" i="15"/>
  <c r="AF108" i="15"/>
  <c r="AL108" i="15" s="1"/>
  <c r="AG108" i="15"/>
  <c r="AC5" i="15"/>
  <c r="P6" i="15"/>
  <c r="Q6" i="15"/>
  <c r="R6" i="15"/>
  <c r="S6" i="15"/>
  <c r="T6" i="15"/>
  <c r="U6" i="15"/>
  <c r="P7" i="15"/>
  <c r="Q7" i="15"/>
  <c r="R7" i="15"/>
  <c r="S7" i="15"/>
  <c r="T7" i="15"/>
  <c r="U7" i="15"/>
  <c r="P8" i="15"/>
  <c r="Q8" i="15"/>
  <c r="R8" i="15"/>
  <c r="S8" i="15"/>
  <c r="T8" i="15"/>
  <c r="U8" i="15"/>
  <c r="P9" i="15"/>
  <c r="Q9" i="15"/>
  <c r="R9" i="15"/>
  <c r="S9" i="15"/>
  <c r="T9" i="15"/>
  <c r="U9" i="15"/>
  <c r="P10" i="15"/>
  <c r="Q10" i="15"/>
  <c r="R10" i="15"/>
  <c r="S10" i="15"/>
  <c r="T10" i="15"/>
  <c r="U10" i="15"/>
  <c r="P11" i="15"/>
  <c r="Q11" i="15"/>
  <c r="R11" i="15"/>
  <c r="S11" i="15"/>
  <c r="T11" i="15"/>
  <c r="U11" i="15"/>
  <c r="P12" i="15"/>
  <c r="Q12" i="15"/>
  <c r="R12" i="15"/>
  <c r="S12" i="15"/>
  <c r="T12" i="15"/>
  <c r="U12" i="15"/>
  <c r="P13" i="15"/>
  <c r="Q13" i="15"/>
  <c r="R13" i="15"/>
  <c r="S13" i="15"/>
  <c r="T13" i="15"/>
  <c r="U13" i="15"/>
  <c r="P14" i="15"/>
  <c r="Q14" i="15"/>
  <c r="R14" i="15"/>
  <c r="S14" i="15"/>
  <c r="T14" i="15"/>
  <c r="U14" i="15"/>
  <c r="P15" i="15"/>
  <c r="Q15" i="15"/>
  <c r="R15" i="15"/>
  <c r="S15" i="15"/>
  <c r="T15" i="15"/>
  <c r="U15" i="15"/>
  <c r="P16" i="15"/>
  <c r="Q16" i="15"/>
  <c r="R16" i="15"/>
  <c r="S16" i="15"/>
  <c r="T16" i="15"/>
  <c r="U16" i="15"/>
  <c r="P17" i="15"/>
  <c r="Q17" i="15"/>
  <c r="R17" i="15"/>
  <c r="S17" i="15"/>
  <c r="T17" i="15"/>
  <c r="U17" i="15"/>
  <c r="P18" i="15"/>
  <c r="Q18" i="15"/>
  <c r="R18" i="15"/>
  <c r="S18" i="15"/>
  <c r="T18" i="15"/>
  <c r="U18" i="15"/>
  <c r="P19" i="15"/>
  <c r="Q19" i="15"/>
  <c r="R19" i="15"/>
  <c r="S19" i="15"/>
  <c r="T19" i="15"/>
  <c r="U19" i="15"/>
  <c r="P20" i="15"/>
  <c r="Q20" i="15"/>
  <c r="R20" i="15"/>
  <c r="S20" i="15"/>
  <c r="T20" i="15"/>
  <c r="U20" i="15"/>
  <c r="P21" i="15"/>
  <c r="Q21" i="15"/>
  <c r="R21" i="15"/>
  <c r="S21" i="15"/>
  <c r="T21" i="15"/>
  <c r="U21" i="15"/>
  <c r="P22" i="15"/>
  <c r="Q22" i="15"/>
  <c r="R22" i="15"/>
  <c r="S22" i="15"/>
  <c r="T22" i="15"/>
  <c r="U22" i="15"/>
  <c r="P23" i="15"/>
  <c r="Q23" i="15"/>
  <c r="R23" i="15"/>
  <c r="S23" i="15"/>
  <c r="T23" i="15"/>
  <c r="U23" i="15"/>
  <c r="P24" i="15"/>
  <c r="Q24" i="15"/>
  <c r="R24" i="15"/>
  <c r="S24" i="15"/>
  <c r="T24" i="15"/>
  <c r="U24" i="15"/>
  <c r="P25" i="15"/>
  <c r="Q25" i="15"/>
  <c r="R25" i="15"/>
  <c r="S25" i="15"/>
  <c r="T25" i="15"/>
  <c r="U25" i="15"/>
  <c r="P26" i="15"/>
  <c r="Q26" i="15"/>
  <c r="R26" i="15"/>
  <c r="S26" i="15"/>
  <c r="T26" i="15"/>
  <c r="U26" i="15"/>
  <c r="P27" i="15"/>
  <c r="Q27" i="15"/>
  <c r="R27" i="15"/>
  <c r="S27" i="15"/>
  <c r="T27" i="15"/>
  <c r="U27" i="15"/>
  <c r="P28" i="15"/>
  <c r="Q28" i="15"/>
  <c r="R28" i="15"/>
  <c r="S28" i="15"/>
  <c r="T28" i="15"/>
  <c r="U28" i="15"/>
  <c r="P29" i="15"/>
  <c r="Q29" i="15"/>
  <c r="R29" i="15"/>
  <c r="S29" i="15"/>
  <c r="T29" i="15"/>
  <c r="U29" i="15"/>
  <c r="P30" i="15"/>
  <c r="Q30" i="15"/>
  <c r="R30" i="15"/>
  <c r="S30" i="15"/>
  <c r="T30" i="15"/>
  <c r="U30" i="15"/>
  <c r="P31" i="15"/>
  <c r="Q31" i="15"/>
  <c r="R31" i="15"/>
  <c r="S31" i="15"/>
  <c r="T31" i="15"/>
  <c r="U31" i="15"/>
  <c r="P32" i="15"/>
  <c r="Q32" i="15"/>
  <c r="R32" i="15"/>
  <c r="S32" i="15"/>
  <c r="T32" i="15"/>
  <c r="U32" i="15"/>
  <c r="P33" i="15"/>
  <c r="Q33" i="15"/>
  <c r="R33" i="15"/>
  <c r="S33" i="15"/>
  <c r="T33" i="15"/>
  <c r="U33" i="15"/>
  <c r="P34" i="15"/>
  <c r="Q34" i="15"/>
  <c r="R34" i="15"/>
  <c r="S34" i="15"/>
  <c r="T34" i="15"/>
  <c r="U34" i="15"/>
  <c r="P35" i="15"/>
  <c r="Q35" i="15"/>
  <c r="R35" i="15"/>
  <c r="S35" i="15"/>
  <c r="T35" i="15"/>
  <c r="U35" i="15"/>
  <c r="P36" i="15"/>
  <c r="Q36" i="15"/>
  <c r="R36" i="15"/>
  <c r="S36" i="15"/>
  <c r="T36" i="15"/>
  <c r="U36" i="15"/>
  <c r="P37" i="15"/>
  <c r="Q37" i="15"/>
  <c r="R37" i="15"/>
  <c r="S37" i="15"/>
  <c r="T37" i="15"/>
  <c r="U37" i="15"/>
  <c r="P38" i="15"/>
  <c r="Q38" i="15"/>
  <c r="R38" i="15"/>
  <c r="S38" i="15"/>
  <c r="T38" i="15"/>
  <c r="U38" i="15"/>
  <c r="P39" i="15"/>
  <c r="Q39" i="15"/>
  <c r="R39" i="15"/>
  <c r="S39" i="15"/>
  <c r="T39" i="15"/>
  <c r="U39" i="15"/>
  <c r="P40" i="15"/>
  <c r="Q40" i="15"/>
  <c r="R40" i="15"/>
  <c r="S40" i="15"/>
  <c r="T40" i="15"/>
  <c r="U40" i="15"/>
  <c r="P41" i="15"/>
  <c r="Q41" i="15"/>
  <c r="R41" i="15"/>
  <c r="S41" i="15"/>
  <c r="T41" i="15"/>
  <c r="U41" i="15"/>
  <c r="P42" i="15"/>
  <c r="Q42" i="15"/>
  <c r="R42" i="15"/>
  <c r="S42" i="15"/>
  <c r="T42" i="15"/>
  <c r="U42" i="15"/>
  <c r="P43" i="15"/>
  <c r="Q43" i="15"/>
  <c r="R43" i="15"/>
  <c r="S43" i="15"/>
  <c r="T43" i="15"/>
  <c r="U43" i="15"/>
  <c r="P44" i="15"/>
  <c r="Q44" i="15"/>
  <c r="R44" i="15"/>
  <c r="S44" i="15"/>
  <c r="T44" i="15"/>
  <c r="U44" i="15"/>
  <c r="P45" i="15"/>
  <c r="Q45" i="15"/>
  <c r="R45" i="15"/>
  <c r="S45" i="15"/>
  <c r="T45" i="15"/>
  <c r="U45" i="15"/>
  <c r="P46" i="15"/>
  <c r="Q46" i="15"/>
  <c r="R46" i="15"/>
  <c r="S46" i="15"/>
  <c r="T46" i="15"/>
  <c r="U46" i="15"/>
  <c r="P47" i="15"/>
  <c r="Q47" i="15"/>
  <c r="R47" i="15"/>
  <c r="S47" i="15"/>
  <c r="T47" i="15"/>
  <c r="U47" i="15"/>
  <c r="P48" i="15"/>
  <c r="Q48" i="15"/>
  <c r="R48" i="15"/>
  <c r="S48" i="15"/>
  <c r="T48" i="15"/>
  <c r="U48" i="15"/>
  <c r="P49" i="15"/>
  <c r="Q49" i="15"/>
  <c r="R49" i="15"/>
  <c r="S49" i="15"/>
  <c r="T49" i="15"/>
  <c r="U49" i="15"/>
  <c r="P50" i="15"/>
  <c r="Q50" i="15"/>
  <c r="R50" i="15"/>
  <c r="S50" i="15"/>
  <c r="T50" i="15"/>
  <c r="U50" i="15"/>
  <c r="P51" i="15"/>
  <c r="Q51" i="15"/>
  <c r="R51" i="15"/>
  <c r="S51" i="15"/>
  <c r="T51" i="15"/>
  <c r="U51" i="15"/>
  <c r="P52" i="15"/>
  <c r="Q52" i="15"/>
  <c r="R52" i="15"/>
  <c r="S52" i="15"/>
  <c r="T52" i="15"/>
  <c r="U52" i="15"/>
  <c r="P53" i="15"/>
  <c r="Q53" i="15"/>
  <c r="R53" i="15"/>
  <c r="S53" i="15"/>
  <c r="T53" i="15"/>
  <c r="U53" i="15"/>
  <c r="P54" i="15"/>
  <c r="Q54" i="15"/>
  <c r="R54" i="15"/>
  <c r="S54" i="15"/>
  <c r="T54" i="15"/>
  <c r="U54" i="15"/>
  <c r="P55" i="15"/>
  <c r="Q55" i="15"/>
  <c r="R55" i="15"/>
  <c r="S55" i="15"/>
  <c r="T55" i="15"/>
  <c r="U55" i="15"/>
  <c r="P56" i="15"/>
  <c r="Q56" i="15"/>
  <c r="R56" i="15"/>
  <c r="S56" i="15"/>
  <c r="T56" i="15"/>
  <c r="U56" i="15"/>
  <c r="P57" i="15"/>
  <c r="Q57" i="15"/>
  <c r="R57" i="15"/>
  <c r="S57" i="15"/>
  <c r="T57" i="15"/>
  <c r="U57" i="15"/>
  <c r="P58" i="15"/>
  <c r="Q58" i="15"/>
  <c r="R58" i="15"/>
  <c r="S58" i="15"/>
  <c r="T58" i="15"/>
  <c r="U58" i="15"/>
  <c r="P59" i="15"/>
  <c r="Q59" i="15"/>
  <c r="R59" i="15"/>
  <c r="S59" i="15"/>
  <c r="T59" i="15"/>
  <c r="U59" i="15"/>
  <c r="P60" i="15"/>
  <c r="Q60" i="15"/>
  <c r="R60" i="15"/>
  <c r="S60" i="15"/>
  <c r="T60" i="15"/>
  <c r="U60" i="15"/>
  <c r="P61" i="15"/>
  <c r="Q61" i="15"/>
  <c r="R61" i="15"/>
  <c r="S61" i="15"/>
  <c r="T61" i="15"/>
  <c r="U61" i="15"/>
  <c r="P62" i="15"/>
  <c r="Q62" i="15"/>
  <c r="R62" i="15"/>
  <c r="S62" i="15"/>
  <c r="T62" i="15"/>
  <c r="U62" i="15"/>
  <c r="P63" i="15"/>
  <c r="Q63" i="15"/>
  <c r="R63" i="15"/>
  <c r="S63" i="15"/>
  <c r="T63" i="15"/>
  <c r="U63" i="15"/>
  <c r="P64" i="15"/>
  <c r="Q64" i="15"/>
  <c r="R64" i="15"/>
  <c r="S64" i="15"/>
  <c r="T64" i="15"/>
  <c r="U64" i="15"/>
  <c r="P65" i="15"/>
  <c r="Q65" i="15"/>
  <c r="R65" i="15"/>
  <c r="S65" i="15"/>
  <c r="T65" i="15"/>
  <c r="U65" i="15"/>
  <c r="P66" i="15"/>
  <c r="Q66" i="15"/>
  <c r="R66" i="15"/>
  <c r="S66" i="15"/>
  <c r="T66" i="15"/>
  <c r="U66" i="15"/>
  <c r="P67" i="15"/>
  <c r="Q67" i="15"/>
  <c r="R67" i="15"/>
  <c r="S67" i="15"/>
  <c r="T67" i="15"/>
  <c r="U67" i="15"/>
  <c r="P68" i="15"/>
  <c r="Q68" i="15"/>
  <c r="R68" i="15"/>
  <c r="S68" i="15"/>
  <c r="T68" i="15"/>
  <c r="U68" i="15"/>
  <c r="P69" i="15"/>
  <c r="Q69" i="15"/>
  <c r="R69" i="15"/>
  <c r="S69" i="15"/>
  <c r="T69" i="15"/>
  <c r="U69" i="15"/>
  <c r="P70" i="15"/>
  <c r="Q70" i="15"/>
  <c r="R70" i="15"/>
  <c r="S70" i="15"/>
  <c r="T70" i="15"/>
  <c r="U70" i="15"/>
  <c r="P71" i="15"/>
  <c r="Q71" i="15"/>
  <c r="R71" i="15"/>
  <c r="S71" i="15"/>
  <c r="T71" i="15"/>
  <c r="U71" i="15"/>
  <c r="P72" i="15"/>
  <c r="Q72" i="15"/>
  <c r="R72" i="15"/>
  <c r="S72" i="15"/>
  <c r="T72" i="15"/>
  <c r="U72" i="15"/>
  <c r="P73" i="15"/>
  <c r="Q73" i="15"/>
  <c r="R73" i="15"/>
  <c r="S73" i="15"/>
  <c r="T73" i="15"/>
  <c r="U73" i="15"/>
  <c r="P74" i="15"/>
  <c r="Q74" i="15"/>
  <c r="R74" i="15"/>
  <c r="S74" i="15"/>
  <c r="T74" i="15"/>
  <c r="U74" i="15"/>
  <c r="P75" i="15"/>
  <c r="Q75" i="15"/>
  <c r="R75" i="15"/>
  <c r="S75" i="15"/>
  <c r="T75" i="15"/>
  <c r="U75" i="15"/>
  <c r="P76" i="15"/>
  <c r="Q76" i="15"/>
  <c r="R76" i="15"/>
  <c r="S76" i="15"/>
  <c r="T76" i="15"/>
  <c r="U76" i="15"/>
  <c r="P77" i="15"/>
  <c r="Q77" i="15"/>
  <c r="R77" i="15"/>
  <c r="S77" i="15"/>
  <c r="T77" i="15"/>
  <c r="U77" i="15"/>
  <c r="P78" i="15"/>
  <c r="Q78" i="15"/>
  <c r="R78" i="15"/>
  <c r="S78" i="15"/>
  <c r="T78" i="15"/>
  <c r="U78" i="15"/>
  <c r="P79" i="15"/>
  <c r="Q79" i="15"/>
  <c r="R79" i="15"/>
  <c r="S79" i="15"/>
  <c r="T79" i="15"/>
  <c r="U79" i="15"/>
  <c r="P80" i="15"/>
  <c r="Q80" i="15"/>
  <c r="R80" i="15"/>
  <c r="S80" i="15"/>
  <c r="T80" i="15"/>
  <c r="U80" i="15"/>
  <c r="P81" i="15"/>
  <c r="Q81" i="15"/>
  <c r="R81" i="15"/>
  <c r="S81" i="15"/>
  <c r="T81" i="15"/>
  <c r="U81" i="15"/>
  <c r="P82" i="15"/>
  <c r="Q82" i="15"/>
  <c r="R82" i="15"/>
  <c r="S82" i="15"/>
  <c r="T82" i="15"/>
  <c r="U82" i="15"/>
  <c r="P83" i="15"/>
  <c r="Q83" i="15"/>
  <c r="R83" i="15"/>
  <c r="S83" i="15"/>
  <c r="T83" i="15"/>
  <c r="U83" i="15"/>
  <c r="P84" i="15"/>
  <c r="Q84" i="15"/>
  <c r="R84" i="15"/>
  <c r="S84" i="15"/>
  <c r="T84" i="15"/>
  <c r="U84" i="15"/>
  <c r="P85" i="15"/>
  <c r="Q85" i="15"/>
  <c r="R85" i="15"/>
  <c r="S85" i="15"/>
  <c r="T85" i="15"/>
  <c r="U85" i="15"/>
  <c r="P86" i="15"/>
  <c r="Q86" i="15"/>
  <c r="R86" i="15"/>
  <c r="S86" i="15"/>
  <c r="T86" i="15"/>
  <c r="U86" i="15"/>
  <c r="P87" i="15"/>
  <c r="Q87" i="15"/>
  <c r="R87" i="15"/>
  <c r="S87" i="15"/>
  <c r="T87" i="15"/>
  <c r="U87" i="15"/>
  <c r="P88" i="15"/>
  <c r="Q88" i="15"/>
  <c r="R88" i="15"/>
  <c r="S88" i="15"/>
  <c r="T88" i="15"/>
  <c r="U88" i="15"/>
  <c r="P89" i="15"/>
  <c r="Q89" i="15"/>
  <c r="R89" i="15"/>
  <c r="S89" i="15"/>
  <c r="T89" i="15"/>
  <c r="U89" i="15"/>
  <c r="P90" i="15"/>
  <c r="Q90" i="15"/>
  <c r="R90" i="15"/>
  <c r="S90" i="15"/>
  <c r="T90" i="15"/>
  <c r="U90" i="15"/>
  <c r="P91" i="15"/>
  <c r="Q91" i="15"/>
  <c r="R91" i="15"/>
  <c r="S91" i="15"/>
  <c r="T91" i="15"/>
  <c r="U91" i="15"/>
  <c r="P92" i="15"/>
  <c r="Q92" i="15"/>
  <c r="R92" i="15"/>
  <c r="S92" i="15"/>
  <c r="T92" i="15"/>
  <c r="U92" i="15"/>
  <c r="P93" i="15"/>
  <c r="Q93" i="15"/>
  <c r="R93" i="15"/>
  <c r="S93" i="15"/>
  <c r="T93" i="15"/>
  <c r="U93" i="15"/>
  <c r="P94" i="15"/>
  <c r="Q94" i="15"/>
  <c r="R94" i="15"/>
  <c r="S94" i="15"/>
  <c r="T94" i="15"/>
  <c r="U94" i="15"/>
  <c r="P95" i="15"/>
  <c r="Q95" i="15"/>
  <c r="R95" i="15"/>
  <c r="S95" i="15"/>
  <c r="T95" i="15"/>
  <c r="U95" i="15"/>
  <c r="P96" i="15"/>
  <c r="Q96" i="15"/>
  <c r="R96" i="15"/>
  <c r="S96" i="15"/>
  <c r="T96" i="15"/>
  <c r="U96" i="15"/>
  <c r="P97" i="15"/>
  <c r="Q97" i="15"/>
  <c r="R97" i="15"/>
  <c r="S97" i="15"/>
  <c r="T97" i="15"/>
  <c r="U97" i="15"/>
  <c r="P98" i="15"/>
  <c r="Q98" i="15"/>
  <c r="R98" i="15"/>
  <c r="S98" i="15"/>
  <c r="T98" i="15"/>
  <c r="U98" i="15"/>
  <c r="P99" i="15"/>
  <c r="Q99" i="15"/>
  <c r="R99" i="15"/>
  <c r="S99" i="15"/>
  <c r="T99" i="15"/>
  <c r="U99" i="15"/>
  <c r="P100" i="15"/>
  <c r="Q100" i="15"/>
  <c r="R100" i="15"/>
  <c r="S100" i="15"/>
  <c r="T100" i="15"/>
  <c r="U100" i="15"/>
  <c r="P101" i="15"/>
  <c r="Q101" i="15"/>
  <c r="R101" i="15"/>
  <c r="S101" i="15"/>
  <c r="T101" i="15"/>
  <c r="U101" i="15"/>
  <c r="P102" i="15"/>
  <c r="Q102" i="15"/>
  <c r="R102" i="15"/>
  <c r="S102" i="15"/>
  <c r="T102" i="15"/>
  <c r="U102" i="15"/>
  <c r="P103" i="15"/>
  <c r="Q103" i="15"/>
  <c r="R103" i="15"/>
  <c r="S103" i="15"/>
  <c r="T103" i="15"/>
  <c r="U103" i="15"/>
  <c r="P104" i="15"/>
  <c r="Q104" i="15"/>
  <c r="R104" i="15"/>
  <c r="S104" i="15"/>
  <c r="T104" i="15"/>
  <c r="U104" i="15"/>
  <c r="P105" i="15"/>
  <c r="Q105" i="15"/>
  <c r="R105" i="15"/>
  <c r="S105" i="15"/>
  <c r="T105" i="15"/>
  <c r="U105" i="15"/>
  <c r="P106" i="15"/>
  <c r="Q106" i="15"/>
  <c r="R106" i="15"/>
  <c r="S106" i="15"/>
  <c r="T106" i="15"/>
  <c r="U106" i="15"/>
  <c r="P107" i="15"/>
  <c r="Q107" i="15"/>
  <c r="R107" i="15"/>
  <c r="S107" i="15"/>
  <c r="T107" i="15"/>
  <c r="U107" i="15"/>
  <c r="P108" i="15"/>
  <c r="Q108" i="15"/>
  <c r="R108" i="15"/>
  <c r="S108" i="15"/>
  <c r="T108" i="15"/>
  <c r="U108" i="15"/>
  <c r="P109" i="15"/>
  <c r="Q109" i="15"/>
  <c r="R109" i="15"/>
  <c r="S109" i="15"/>
  <c r="T109" i="15"/>
  <c r="U109" i="15"/>
  <c r="P110" i="15"/>
  <c r="Q110" i="15"/>
  <c r="R110" i="15"/>
  <c r="S110" i="15"/>
  <c r="T110" i="15"/>
  <c r="U110" i="15"/>
  <c r="P111" i="15"/>
  <c r="Q111" i="15"/>
  <c r="R111" i="15"/>
  <c r="S111" i="15"/>
  <c r="T111" i="15"/>
  <c r="U111" i="15"/>
  <c r="P112" i="15"/>
  <c r="Q112" i="15"/>
  <c r="R112" i="15"/>
  <c r="S112" i="15"/>
  <c r="T112" i="15"/>
  <c r="U112" i="15"/>
  <c r="P113" i="15"/>
  <c r="Q113" i="15"/>
  <c r="R113" i="15"/>
  <c r="S113" i="15"/>
  <c r="T113" i="15"/>
  <c r="U113" i="15"/>
  <c r="P114" i="15"/>
  <c r="Q114" i="15"/>
  <c r="R114" i="15"/>
  <c r="S114" i="15"/>
  <c r="T114" i="15"/>
  <c r="U114" i="15"/>
  <c r="P115" i="15"/>
  <c r="Q115" i="15"/>
  <c r="R115" i="15"/>
  <c r="S115" i="15"/>
  <c r="T115" i="15"/>
  <c r="U115" i="15"/>
  <c r="P116" i="15"/>
  <c r="Q116" i="15"/>
  <c r="R116" i="15"/>
  <c r="S116" i="15"/>
  <c r="T116" i="15"/>
  <c r="U116" i="15"/>
  <c r="P117" i="15"/>
  <c r="Q117" i="15"/>
  <c r="R117" i="15"/>
  <c r="S117" i="15"/>
  <c r="T117" i="15"/>
  <c r="U117" i="15"/>
  <c r="P118" i="15"/>
  <c r="Q118" i="15"/>
  <c r="R118" i="15"/>
  <c r="S118" i="15"/>
  <c r="T118" i="15"/>
  <c r="U118" i="15"/>
  <c r="P119" i="15"/>
  <c r="Q119" i="15"/>
  <c r="R119" i="15"/>
  <c r="S119" i="15"/>
  <c r="T119" i="15"/>
  <c r="U119" i="15"/>
  <c r="P120" i="15"/>
  <c r="Q120" i="15"/>
  <c r="R120" i="15"/>
  <c r="S120" i="15"/>
  <c r="T120" i="15"/>
  <c r="U120" i="15"/>
  <c r="P121" i="15"/>
  <c r="Q121" i="15"/>
  <c r="R121" i="15"/>
  <c r="S121" i="15"/>
  <c r="T121" i="15"/>
  <c r="U121" i="15"/>
  <c r="P122" i="15"/>
  <c r="Q122" i="15"/>
  <c r="R122" i="15"/>
  <c r="S122" i="15"/>
  <c r="T122" i="15"/>
  <c r="U122" i="15"/>
  <c r="P123" i="15"/>
  <c r="Q123" i="15"/>
  <c r="R123" i="15"/>
  <c r="S123" i="15"/>
  <c r="T123" i="15"/>
  <c r="U123" i="15"/>
  <c r="P124" i="15"/>
  <c r="Q124" i="15"/>
  <c r="R124" i="15"/>
  <c r="S124" i="15"/>
  <c r="T124" i="15"/>
  <c r="U124" i="15"/>
  <c r="P125" i="15"/>
  <c r="Q125" i="15"/>
  <c r="R125" i="15"/>
  <c r="S125" i="15"/>
  <c r="T125" i="15"/>
  <c r="U125" i="15"/>
  <c r="P126" i="15"/>
  <c r="Q126" i="15"/>
  <c r="R126" i="15"/>
  <c r="S126" i="15"/>
  <c r="T126" i="15"/>
  <c r="U126" i="15"/>
  <c r="P127" i="15"/>
  <c r="Q127" i="15"/>
  <c r="R127" i="15"/>
  <c r="S127" i="15"/>
  <c r="T127" i="15"/>
  <c r="U127" i="15"/>
  <c r="P128" i="15"/>
  <c r="Q128" i="15"/>
  <c r="R128" i="15"/>
  <c r="S128" i="15"/>
  <c r="T128" i="15"/>
  <c r="U128" i="15"/>
  <c r="P129" i="15"/>
  <c r="Q129" i="15"/>
  <c r="R129" i="15"/>
  <c r="S129" i="15"/>
  <c r="T129" i="15"/>
  <c r="U129" i="15"/>
  <c r="P130" i="15"/>
  <c r="Q130" i="15"/>
  <c r="R130" i="15"/>
  <c r="S130" i="15"/>
  <c r="T130" i="15"/>
  <c r="U130" i="15"/>
  <c r="P131" i="15"/>
  <c r="Q131" i="15"/>
  <c r="R131" i="15"/>
  <c r="S131" i="15"/>
  <c r="T131" i="15"/>
  <c r="U131" i="15"/>
  <c r="P132" i="15"/>
  <c r="Q132" i="15"/>
  <c r="R132" i="15"/>
  <c r="S132" i="15"/>
  <c r="T132" i="15"/>
  <c r="U132" i="15"/>
  <c r="P133" i="15"/>
  <c r="Q133" i="15"/>
  <c r="R133" i="15"/>
  <c r="S133" i="15"/>
  <c r="T133" i="15"/>
  <c r="U133" i="15"/>
  <c r="P134" i="15"/>
  <c r="Q134" i="15"/>
  <c r="R134" i="15"/>
  <c r="S134" i="15"/>
  <c r="T134" i="15"/>
  <c r="U134" i="15"/>
  <c r="P135" i="15"/>
  <c r="Q135" i="15"/>
  <c r="R135" i="15"/>
  <c r="S135" i="15"/>
  <c r="T135" i="15"/>
  <c r="U135" i="15"/>
  <c r="P136" i="15"/>
  <c r="Q136" i="15"/>
  <c r="R136" i="15"/>
  <c r="S136" i="15"/>
  <c r="T136" i="15"/>
  <c r="U136" i="15"/>
  <c r="P137" i="15"/>
  <c r="Q137" i="15"/>
  <c r="R137" i="15"/>
  <c r="S137" i="15"/>
  <c r="T137" i="15"/>
  <c r="U137" i="15"/>
  <c r="P138" i="15"/>
  <c r="Q138" i="15"/>
  <c r="R138" i="15"/>
  <c r="S138" i="15"/>
  <c r="T138" i="15"/>
  <c r="U138" i="15"/>
  <c r="P139" i="15"/>
  <c r="Q139" i="15"/>
  <c r="R139" i="15"/>
  <c r="S139" i="15"/>
  <c r="T139" i="15"/>
  <c r="U139" i="15"/>
  <c r="P140" i="15"/>
  <c r="Q140" i="15"/>
  <c r="R140" i="15"/>
  <c r="S140" i="15"/>
  <c r="T140" i="15"/>
  <c r="U140" i="15"/>
  <c r="P141" i="15"/>
  <c r="Q141" i="15"/>
  <c r="R141" i="15"/>
  <c r="S141" i="15"/>
  <c r="T141" i="15"/>
  <c r="U141" i="15"/>
  <c r="P142" i="15"/>
  <c r="Q142" i="15"/>
  <c r="R142" i="15"/>
  <c r="S142" i="15"/>
  <c r="T142" i="15"/>
  <c r="U142" i="15"/>
  <c r="P143" i="15"/>
  <c r="Q143" i="15"/>
  <c r="R143" i="15"/>
  <c r="S143" i="15"/>
  <c r="T143" i="15"/>
  <c r="U143" i="15"/>
  <c r="P144" i="15"/>
  <c r="Q144" i="15"/>
  <c r="R144" i="15"/>
  <c r="S144" i="15"/>
  <c r="T144" i="15"/>
  <c r="U144" i="15"/>
  <c r="P145" i="15"/>
  <c r="Q145" i="15"/>
  <c r="R145" i="15"/>
  <c r="S145" i="15"/>
  <c r="T145" i="15"/>
  <c r="U145" i="15"/>
  <c r="P146" i="15"/>
  <c r="Q146" i="15"/>
  <c r="R146" i="15"/>
  <c r="S146" i="15"/>
  <c r="T146" i="15"/>
  <c r="U146" i="15"/>
  <c r="P147" i="15"/>
  <c r="Q147" i="15"/>
  <c r="R147" i="15"/>
  <c r="S147" i="15"/>
  <c r="T147" i="15"/>
  <c r="U147" i="15"/>
  <c r="P148" i="15"/>
  <c r="Q148" i="15"/>
  <c r="R148" i="15"/>
  <c r="S148" i="15"/>
  <c r="T148" i="15"/>
  <c r="U148" i="15"/>
  <c r="P149" i="15"/>
  <c r="Q149" i="15"/>
  <c r="R149" i="15"/>
  <c r="S149" i="15"/>
  <c r="T149" i="15"/>
  <c r="U149" i="15"/>
  <c r="P150" i="15"/>
  <c r="Q150" i="15"/>
  <c r="R150" i="15"/>
  <c r="S150" i="15"/>
  <c r="T150" i="15"/>
  <c r="U150" i="15"/>
  <c r="P151" i="15"/>
  <c r="Q151" i="15"/>
  <c r="R151" i="15"/>
  <c r="S151" i="15"/>
  <c r="T151" i="15"/>
  <c r="U151" i="15"/>
  <c r="P152" i="15"/>
  <c r="Q152" i="15"/>
  <c r="R152" i="15"/>
  <c r="S152" i="15"/>
  <c r="T152" i="15"/>
  <c r="U152" i="15"/>
  <c r="P153" i="15"/>
  <c r="Q153" i="15"/>
  <c r="R153" i="15"/>
  <c r="S153" i="15"/>
  <c r="T153" i="15"/>
  <c r="U153" i="15"/>
  <c r="P154" i="15"/>
  <c r="Q154" i="15"/>
  <c r="R154" i="15"/>
  <c r="S154" i="15"/>
  <c r="T154" i="15"/>
  <c r="U154" i="15"/>
  <c r="P155" i="15"/>
  <c r="Q155" i="15"/>
  <c r="R155" i="15"/>
  <c r="S155" i="15"/>
  <c r="T155" i="15"/>
  <c r="U155" i="15"/>
  <c r="P156" i="15"/>
  <c r="Q156" i="15"/>
  <c r="R156" i="15"/>
  <c r="S156" i="15"/>
  <c r="T156" i="15"/>
  <c r="U156" i="15"/>
  <c r="P157" i="15"/>
  <c r="Q157" i="15"/>
  <c r="R157" i="15"/>
  <c r="S157" i="15"/>
  <c r="T157" i="15"/>
  <c r="U157" i="15"/>
  <c r="P158" i="15"/>
  <c r="Q158" i="15"/>
  <c r="R158" i="15"/>
  <c r="S158" i="15"/>
  <c r="T158" i="15"/>
  <c r="U158" i="15"/>
  <c r="P159" i="15"/>
  <c r="Q159" i="15"/>
  <c r="R159" i="15"/>
  <c r="S159" i="15"/>
  <c r="T159" i="15"/>
  <c r="U159" i="15"/>
  <c r="P160" i="15"/>
  <c r="Q160" i="15"/>
  <c r="R160" i="15"/>
  <c r="S160" i="15"/>
  <c r="T160" i="15"/>
  <c r="U160" i="15"/>
  <c r="P161" i="15"/>
  <c r="Q161" i="15"/>
  <c r="R161" i="15"/>
  <c r="S161" i="15"/>
  <c r="T161" i="15"/>
  <c r="U161" i="15"/>
  <c r="P162" i="15"/>
  <c r="Q162" i="15"/>
  <c r="R162" i="15"/>
  <c r="S162" i="15"/>
  <c r="T162" i="15"/>
  <c r="U162" i="15"/>
  <c r="P163" i="15"/>
  <c r="Q163" i="15"/>
  <c r="R163" i="15"/>
  <c r="S163" i="15"/>
  <c r="T163" i="15"/>
  <c r="U163" i="15"/>
  <c r="P164" i="15"/>
  <c r="Q164" i="15"/>
  <c r="R164" i="15"/>
  <c r="S164" i="15"/>
  <c r="T164" i="15"/>
  <c r="U164" i="15"/>
  <c r="P165" i="15"/>
  <c r="Q165" i="15"/>
  <c r="R165" i="15"/>
  <c r="S165" i="15"/>
  <c r="T165" i="15"/>
  <c r="U165" i="15"/>
  <c r="P166" i="15"/>
  <c r="Q166" i="15"/>
  <c r="R166" i="15"/>
  <c r="S166" i="15"/>
  <c r="T166" i="15"/>
  <c r="U166" i="15"/>
  <c r="P167" i="15"/>
  <c r="Q167" i="15"/>
  <c r="R167" i="15"/>
  <c r="S167" i="15"/>
  <c r="T167" i="15"/>
  <c r="U167" i="15"/>
  <c r="P168" i="15"/>
  <c r="Q168" i="15"/>
  <c r="R168" i="15"/>
  <c r="S168" i="15"/>
  <c r="T168" i="15"/>
  <c r="U168" i="15"/>
  <c r="P169" i="15"/>
  <c r="Q169" i="15"/>
  <c r="R169" i="15"/>
  <c r="S169" i="15"/>
  <c r="T169" i="15"/>
  <c r="U169" i="15"/>
  <c r="P170" i="15"/>
  <c r="Q170" i="15"/>
  <c r="R170" i="15"/>
  <c r="S170" i="15"/>
  <c r="T170" i="15"/>
  <c r="U170" i="15"/>
  <c r="P171" i="15"/>
  <c r="Q171" i="15"/>
  <c r="R171" i="15"/>
  <c r="S171" i="15"/>
  <c r="T171" i="15"/>
  <c r="U171" i="15"/>
  <c r="P172" i="15"/>
  <c r="Q172" i="15"/>
  <c r="R172" i="15"/>
  <c r="S172" i="15"/>
  <c r="T172" i="15"/>
  <c r="U172" i="15"/>
  <c r="P173" i="15"/>
  <c r="Q173" i="15"/>
  <c r="R173" i="15"/>
  <c r="S173" i="15"/>
  <c r="T173" i="15"/>
  <c r="U173" i="15"/>
  <c r="P174" i="15"/>
  <c r="Q174" i="15"/>
  <c r="R174" i="15"/>
  <c r="S174" i="15"/>
  <c r="T174" i="15"/>
  <c r="U174" i="15"/>
  <c r="P175" i="15"/>
  <c r="Q175" i="15"/>
  <c r="R175" i="15"/>
  <c r="S175" i="15"/>
  <c r="T175" i="15"/>
  <c r="U175" i="15"/>
  <c r="P176" i="15"/>
  <c r="Q176" i="15"/>
  <c r="R176" i="15"/>
  <c r="S176" i="15"/>
  <c r="T176" i="15"/>
  <c r="U176" i="15"/>
  <c r="P177" i="15"/>
  <c r="Q177" i="15"/>
  <c r="R177" i="15"/>
  <c r="S177" i="15"/>
  <c r="T177" i="15"/>
  <c r="U177" i="15"/>
  <c r="P178" i="15"/>
  <c r="Q178" i="15"/>
  <c r="R178" i="15"/>
  <c r="S178" i="15"/>
  <c r="T178" i="15"/>
  <c r="U178" i="15"/>
  <c r="P179" i="15"/>
  <c r="Q179" i="15"/>
  <c r="R179" i="15"/>
  <c r="S179" i="15"/>
  <c r="T179" i="15"/>
  <c r="U179" i="15"/>
  <c r="P180" i="15"/>
  <c r="Q180" i="15"/>
  <c r="R180" i="15"/>
  <c r="S180" i="15"/>
  <c r="T180" i="15"/>
  <c r="U180" i="15"/>
  <c r="P181" i="15"/>
  <c r="Q181" i="15"/>
  <c r="R181" i="15"/>
  <c r="S181" i="15"/>
  <c r="T181" i="15"/>
  <c r="U181" i="15"/>
  <c r="P182" i="15"/>
  <c r="Q182" i="15"/>
  <c r="R182" i="15"/>
  <c r="S182" i="15"/>
  <c r="T182" i="15"/>
  <c r="U182" i="15"/>
  <c r="P183" i="15"/>
  <c r="Q183" i="15"/>
  <c r="R183" i="15"/>
  <c r="S183" i="15"/>
  <c r="T183" i="15"/>
  <c r="U183" i="15"/>
  <c r="P184" i="15"/>
  <c r="Q184" i="15"/>
  <c r="R184" i="15"/>
  <c r="S184" i="15"/>
  <c r="T184" i="15"/>
  <c r="U184" i="15"/>
  <c r="P185" i="15"/>
  <c r="Q185" i="15"/>
  <c r="R185" i="15"/>
  <c r="S185" i="15"/>
  <c r="T185" i="15"/>
  <c r="U185" i="15"/>
  <c r="P186" i="15"/>
  <c r="Q186" i="15"/>
  <c r="R186" i="15"/>
  <c r="S186" i="15"/>
  <c r="T186" i="15"/>
  <c r="U186" i="15"/>
  <c r="P187" i="15"/>
  <c r="Q187" i="15"/>
  <c r="R187" i="15"/>
  <c r="S187" i="15"/>
  <c r="T187" i="15"/>
  <c r="U187" i="15"/>
  <c r="P188" i="15"/>
  <c r="Q188" i="15"/>
  <c r="R188" i="15"/>
  <c r="S188" i="15"/>
  <c r="T188" i="15"/>
  <c r="U188" i="15"/>
  <c r="P189" i="15"/>
  <c r="Q189" i="15"/>
  <c r="R189" i="15"/>
  <c r="S189" i="15"/>
  <c r="T189" i="15"/>
  <c r="U189" i="15"/>
  <c r="P190" i="15"/>
  <c r="Q190" i="15"/>
  <c r="R190" i="15"/>
  <c r="S190" i="15"/>
  <c r="T190" i="15"/>
  <c r="U190" i="15"/>
  <c r="P191" i="15"/>
  <c r="Q191" i="15"/>
  <c r="R191" i="15"/>
  <c r="S191" i="15"/>
  <c r="T191" i="15"/>
  <c r="U191" i="15"/>
  <c r="P192" i="15"/>
  <c r="Q192" i="15"/>
  <c r="R192" i="15"/>
  <c r="S192" i="15"/>
  <c r="T192" i="15"/>
  <c r="U192" i="15"/>
  <c r="P193" i="15"/>
  <c r="Q193" i="15"/>
  <c r="R193" i="15"/>
  <c r="S193" i="15"/>
  <c r="T193" i="15"/>
  <c r="U193" i="15"/>
  <c r="P194" i="15"/>
  <c r="Q194" i="15"/>
  <c r="R194" i="15"/>
  <c r="S194" i="15"/>
  <c r="T194" i="15"/>
  <c r="U194" i="15"/>
  <c r="P195" i="15"/>
  <c r="Q195" i="15"/>
  <c r="R195" i="15"/>
  <c r="S195" i="15"/>
  <c r="T195" i="15"/>
  <c r="U195" i="15"/>
  <c r="P196" i="15"/>
  <c r="Q196" i="15"/>
  <c r="R196" i="15"/>
  <c r="S196" i="15"/>
  <c r="T196" i="15"/>
  <c r="U196" i="15"/>
  <c r="P197" i="15"/>
  <c r="Q197" i="15"/>
  <c r="R197" i="15"/>
  <c r="S197" i="15"/>
  <c r="T197" i="15"/>
  <c r="U197" i="15"/>
  <c r="P198" i="15"/>
  <c r="Q198" i="15"/>
  <c r="R198" i="15"/>
  <c r="S198" i="15"/>
  <c r="T198" i="15"/>
  <c r="U198" i="15"/>
  <c r="P199" i="15"/>
  <c r="Q199" i="15"/>
  <c r="R199" i="15"/>
  <c r="S199" i="15"/>
  <c r="T199" i="15"/>
  <c r="U199" i="15"/>
  <c r="P200" i="15"/>
  <c r="Q200" i="15"/>
  <c r="R200" i="15"/>
  <c r="S200" i="15"/>
  <c r="T200" i="15"/>
  <c r="U200" i="15"/>
  <c r="P201" i="15"/>
  <c r="Q201" i="15"/>
  <c r="R201" i="15"/>
  <c r="S201" i="15"/>
  <c r="T201" i="15"/>
  <c r="U201" i="15"/>
  <c r="P202" i="15"/>
  <c r="Q202" i="15"/>
  <c r="R202" i="15"/>
  <c r="S202" i="15"/>
  <c r="T202" i="15"/>
  <c r="U202" i="15"/>
  <c r="P203" i="15"/>
  <c r="Q203" i="15"/>
  <c r="R203" i="15"/>
  <c r="S203" i="15"/>
  <c r="T203" i="15"/>
  <c r="U203" i="15"/>
  <c r="P204" i="15"/>
  <c r="Q204" i="15"/>
  <c r="R204" i="15"/>
  <c r="S204" i="15"/>
  <c r="T204" i="15"/>
  <c r="U204" i="15"/>
  <c r="P205" i="15"/>
  <c r="Q205" i="15"/>
  <c r="R205" i="15"/>
  <c r="S205" i="15"/>
  <c r="T205" i="15"/>
  <c r="U205" i="15"/>
  <c r="P206" i="15"/>
  <c r="Q206" i="15"/>
  <c r="R206" i="15"/>
  <c r="S206" i="15"/>
  <c r="T206" i="15"/>
  <c r="U206" i="15"/>
  <c r="P207" i="15"/>
  <c r="Q207" i="15"/>
  <c r="R207" i="15"/>
  <c r="S207" i="15"/>
  <c r="T207" i="15"/>
  <c r="U207" i="15"/>
  <c r="P208" i="15"/>
  <c r="Q208" i="15"/>
  <c r="R208" i="15"/>
  <c r="S208" i="15"/>
  <c r="T208" i="15"/>
  <c r="U208" i="15"/>
  <c r="P209" i="15"/>
  <c r="Q209" i="15"/>
  <c r="R209" i="15"/>
  <c r="S209" i="15"/>
  <c r="T209" i="15"/>
  <c r="U209" i="15"/>
  <c r="P210" i="15"/>
  <c r="Q210" i="15"/>
  <c r="R210" i="15"/>
  <c r="S210" i="15"/>
  <c r="T210" i="15"/>
  <c r="U210" i="15"/>
  <c r="P211" i="15"/>
  <c r="Q211" i="15"/>
  <c r="R211" i="15"/>
  <c r="S211" i="15"/>
  <c r="T211" i="15"/>
  <c r="U211" i="15"/>
  <c r="P212" i="15"/>
  <c r="Q212" i="15"/>
  <c r="R212" i="15"/>
  <c r="S212" i="15"/>
  <c r="T212" i="15"/>
  <c r="U212" i="15"/>
  <c r="P213" i="15"/>
  <c r="Q213" i="15"/>
  <c r="R213" i="15"/>
  <c r="S213" i="15"/>
  <c r="T213" i="15"/>
  <c r="U213" i="15"/>
  <c r="P214" i="15"/>
  <c r="Q214" i="15"/>
  <c r="R214" i="15"/>
  <c r="S214" i="15"/>
  <c r="T214" i="15"/>
  <c r="U214" i="15"/>
  <c r="P215" i="15"/>
  <c r="Q215" i="15"/>
  <c r="R215" i="15"/>
  <c r="S215" i="15"/>
  <c r="T215" i="15"/>
  <c r="U215" i="15"/>
  <c r="P216" i="15"/>
  <c r="Q216" i="15"/>
  <c r="R216" i="15"/>
  <c r="S216" i="15"/>
  <c r="T216" i="15"/>
  <c r="U216" i="15"/>
  <c r="P217" i="15"/>
  <c r="Q217" i="15"/>
  <c r="R217" i="15"/>
  <c r="S217" i="15"/>
  <c r="T217" i="15"/>
  <c r="U217" i="15"/>
  <c r="P218" i="15"/>
  <c r="Q218" i="15"/>
  <c r="R218" i="15"/>
  <c r="S218" i="15"/>
  <c r="T218" i="15"/>
  <c r="U218" i="15"/>
  <c r="P219" i="15"/>
  <c r="Q219" i="15"/>
  <c r="R219" i="15"/>
  <c r="S219" i="15"/>
  <c r="T219" i="15"/>
  <c r="U219" i="15"/>
  <c r="P220" i="15"/>
  <c r="Q220" i="15"/>
  <c r="R220" i="15"/>
  <c r="S220" i="15"/>
  <c r="T220" i="15"/>
  <c r="U220" i="15"/>
  <c r="P221" i="15"/>
  <c r="Q221" i="15"/>
  <c r="R221" i="15"/>
  <c r="S221" i="15"/>
  <c r="T221" i="15"/>
  <c r="U221" i="15"/>
  <c r="P222" i="15"/>
  <c r="Q222" i="15"/>
  <c r="R222" i="15"/>
  <c r="S222" i="15"/>
  <c r="T222" i="15"/>
  <c r="U222" i="15"/>
  <c r="P223" i="15"/>
  <c r="Q223" i="15"/>
  <c r="R223" i="15"/>
  <c r="S223" i="15"/>
  <c r="T223" i="15"/>
  <c r="U223" i="15"/>
  <c r="P224" i="15"/>
  <c r="Q224" i="15"/>
  <c r="R224" i="15"/>
  <c r="S224" i="15"/>
  <c r="T224" i="15"/>
  <c r="U224" i="15"/>
  <c r="P225" i="15"/>
  <c r="Q225" i="15"/>
  <c r="R225" i="15"/>
  <c r="S225" i="15"/>
  <c r="T225" i="15"/>
  <c r="U225" i="15"/>
  <c r="P226" i="15"/>
  <c r="Q226" i="15"/>
  <c r="R226" i="15"/>
  <c r="S226" i="15"/>
  <c r="T226" i="15"/>
  <c r="U226" i="15"/>
  <c r="P227" i="15"/>
  <c r="Q227" i="15"/>
  <c r="R227" i="15"/>
  <c r="S227" i="15"/>
  <c r="T227" i="15"/>
  <c r="U227" i="15"/>
  <c r="P228" i="15"/>
  <c r="Q228" i="15"/>
  <c r="R228" i="15"/>
  <c r="S228" i="15"/>
  <c r="T228" i="15"/>
  <c r="U228" i="15"/>
  <c r="P229" i="15"/>
  <c r="Q229" i="15"/>
  <c r="R229" i="15"/>
  <c r="S229" i="15"/>
  <c r="T229" i="15"/>
  <c r="U229" i="15"/>
  <c r="P230" i="15"/>
  <c r="Q230" i="15"/>
  <c r="R230" i="15"/>
  <c r="S230" i="15"/>
  <c r="T230" i="15"/>
  <c r="U230" i="15"/>
  <c r="P231" i="15"/>
  <c r="Q231" i="15"/>
  <c r="R231" i="15"/>
  <c r="S231" i="15"/>
  <c r="T231" i="15"/>
  <c r="U231" i="15"/>
  <c r="P232" i="15"/>
  <c r="Q232" i="15"/>
  <c r="R232" i="15"/>
  <c r="S232" i="15"/>
  <c r="T232" i="15"/>
  <c r="U232" i="15"/>
  <c r="P233" i="15"/>
  <c r="Q233" i="15"/>
  <c r="R233" i="15"/>
  <c r="S233" i="15"/>
  <c r="T233" i="15"/>
  <c r="U233" i="15"/>
  <c r="P234" i="15"/>
  <c r="Q234" i="15"/>
  <c r="R234" i="15"/>
  <c r="S234" i="15"/>
  <c r="T234" i="15"/>
  <c r="U234" i="15"/>
  <c r="P235" i="15"/>
  <c r="Q235" i="15"/>
  <c r="R235" i="15"/>
  <c r="S235" i="15"/>
  <c r="T235" i="15"/>
  <c r="U235" i="15"/>
  <c r="P236" i="15"/>
  <c r="Q236" i="15"/>
  <c r="R236" i="15"/>
  <c r="S236" i="15"/>
  <c r="T236" i="15"/>
  <c r="U236" i="15"/>
  <c r="P237" i="15"/>
  <c r="Q237" i="15"/>
  <c r="R237" i="15"/>
  <c r="S237" i="15"/>
  <c r="T237" i="15"/>
  <c r="U237" i="15"/>
  <c r="P238" i="15"/>
  <c r="Q238" i="15"/>
  <c r="R238" i="15"/>
  <c r="S238" i="15"/>
  <c r="T238" i="15"/>
  <c r="U238" i="15"/>
  <c r="P239" i="15"/>
  <c r="Q239" i="15"/>
  <c r="R239" i="15"/>
  <c r="S239" i="15"/>
  <c r="T239" i="15"/>
  <c r="U239" i="15"/>
  <c r="P240" i="15"/>
  <c r="Q240" i="15"/>
  <c r="R240" i="15"/>
  <c r="S240" i="15"/>
  <c r="T240" i="15"/>
  <c r="U240" i="15"/>
  <c r="P241" i="15"/>
  <c r="Q241" i="15"/>
  <c r="R241" i="15"/>
  <c r="S241" i="15"/>
  <c r="T241" i="15"/>
  <c r="U241" i="15"/>
  <c r="P242" i="15"/>
  <c r="Q242" i="15"/>
  <c r="R242" i="15"/>
  <c r="S242" i="15"/>
  <c r="T242" i="15"/>
  <c r="U242" i="15"/>
  <c r="P243" i="15"/>
  <c r="Q243" i="15"/>
  <c r="R243" i="15"/>
  <c r="S243" i="15"/>
  <c r="T243" i="15"/>
  <c r="U243" i="15"/>
  <c r="P244" i="15"/>
  <c r="Q244" i="15"/>
  <c r="R244" i="15"/>
  <c r="S244" i="15"/>
  <c r="T244" i="15"/>
  <c r="U244" i="15"/>
  <c r="P245" i="15"/>
  <c r="Q245" i="15"/>
  <c r="R245" i="15"/>
  <c r="S245" i="15"/>
  <c r="T245" i="15"/>
  <c r="U245" i="15"/>
  <c r="P246" i="15"/>
  <c r="Q246" i="15"/>
  <c r="R246" i="15"/>
  <c r="S246" i="15"/>
  <c r="T246" i="15"/>
  <c r="U246" i="15"/>
  <c r="P247" i="15"/>
  <c r="Q247" i="15"/>
  <c r="R247" i="15"/>
  <c r="S247" i="15"/>
  <c r="T247" i="15"/>
  <c r="U247" i="15"/>
  <c r="P248" i="15"/>
  <c r="Q248" i="15"/>
  <c r="R248" i="15"/>
  <c r="S248" i="15"/>
  <c r="T248" i="15"/>
  <c r="U248" i="15"/>
  <c r="P249" i="15"/>
  <c r="Q249" i="15"/>
  <c r="R249" i="15"/>
  <c r="S249" i="15"/>
  <c r="T249" i="15"/>
  <c r="U249" i="15"/>
  <c r="P250" i="15"/>
  <c r="Q250" i="15"/>
  <c r="R250" i="15"/>
  <c r="S250" i="15"/>
  <c r="T250" i="15"/>
  <c r="U250" i="15"/>
  <c r="P251" i="15"/>
  <c r="Q251" i="15"/>
  <c r="R251" i="15"/>
  <c r="S251" i="15"/>
  <c r="T251" i="15"/>
  <c r="U251" i="15"/>
  <c r="P252" i="15"/>
  <c r="Q252" i="15"/>
  <c r="R252" i="15"/>
  <c r="S252" i="15"/>
  <c r="T252" i="15"/>
  <c r="U252" i="15"/>
  <c r="P253" i="15"/>
  <c r="Q253" i="15"/>
  <c r="R253" i="15"/>
  <c r="S253" i="15"/>
  <c r="T253" i="15"/>
  <c r="U253" i="15"/>
  <c r="P254" i="15"/>
  <c r="Q254" i="15"/>
  <c r="R254" i="15"/>
  <c r="S254" i="15"/>
  <c r="T254" i="15"/>
  <c r="U254" i="15"/>
  <c r="P255" i="15"/>
  <c r="Q255" i="15"/>
  <c r="R255" i="15"/>
  <c r="S255" i="15"/>
  <c r="T255" i="15"/>
  <c r="U255" i="15"/>
  <c r="P256" i="15"/>
  <c r="Q256" i="15"/>
  <c r="R256" i="15"/>
  <c r="S256" i="15"/>
  <c r="T256" i="15"/>
  <c r="U256" i="15"/>
  <c r="P257" i="15"/>
  <c r="Q257" i="15"/>
  <c r="R257" i="15"/>
  <c r="S257" i="15"/>
  <c r="T257" i="15"/>
  <c r="U257" i="15"/>
  <c r="P258" i="15"/>
  <c r="Q258" i="15"/>
  <c r="R258" i="15"/>
  <c r="S258" i="15"/>
  <c r="T258" i="15"/>
  <c r="U258" i="15"/>
  <c r="P259" i="15"/>
  <c r="Q259" i="15"/>
  <c r="R259" i="15"/>
  <c r="S259" i="15"/>
  <c r="T259" i="15"/>
  <c r="U259" i="15"/>
  <c r="P260" i="15"/>
  <c r="Q260" i="15"/>
  <c r="R260" i="15"/>
  <c r="S260" i="15"/>
  <c r="T260" i="15"/>
  <c r="U260" i="15"/>
  <c r="P261" i="15"/>
  <c r="Q261" i="15"/>
  <c r="R261" i="15"/>
  <c r="S261" i="15"/>
  <c r="T261" i="15"/>
  <c r="U261" i="15"/>
  <c r="P262" i="15"/>
  <c r="Q262" i="15"/>
  <c r="R262" i="15"/>
  <c r="S262" i="15"/>
  <c r="T262" i="15"/>
  <c r="U262" i="15"/>
  <c r="P263" i="15"/>
  <c r="Q263" i="15"/>
  <c r="R263" i="15"/>
  <c r="S263" i="15"/>
  <c r="T263" i="15"/>
  <c r="U263" i="15"/>
  <c r="P264" i="15"/>
  <c r="Q264" i="15"/>
  <c r="R264" i="15"/>
  <c r="S264" i="15"/>
  <c r="T264" i="15"/>
  <c r="U264" i="15"/>
  <c r="P265" i="15"/>
  <c r="Q265" i="15"/>
  <c r="R265" i="15"/>
  <c r="S265" i="15"/>
  <c r="T265" i="15"/>
  <c r="U265" i="15"/>
  <c r="P266" i="15"/>
  <c r="Q266" i="15"/>
  <c r="R266" i="15"/>
  <c r="S266" i="15"/>
  <c r="T266" i="15"/>
  <c r="U266" i="15"/>
  <c r="P267" i="15"/>
  <c r="Q267" i="15"/>
  <c r="R267" i="15"/>
  <c r="S267" i="15"/>
  <c r="T267" i="15"/>
  <c r="U267" i="15"/>
  <c r="P268" i="15"/>
  <c r="Q268" i="15"/>
  <c r="R268" i="15"/>
  <c r="S268" i="15"/>
  <c r="T268" i="15"/>
  <c r="U268" i="15"/>
  <c r="P269" i="15"/>
  <c r="Q269" i="15"/>
  <c r="R269" i="15"/>
  <c r="S269" i="15"/>
  <c r="T269" i="15"/>
  <c r="U269" i="15"/>
  <c r="P270" i="15"/>
  <c r="Q270" i="15"/>
  <c r="R270" i="15"/>
  <c r="S270" i="15"/>
  <c r="T270" i="15"/>
  <c r="U270" i="15"/>
  <c r="P271" i="15"/>
  <c r="Q271" i="15"/>
  <c r="R271" i="15"/>
  <c r="S271" i="15"/>
  <c r="T271" i="15"/>
  <c r="U271" i="15"/>
  <c r="P272" i="15"/>
  <c r="Q272" i="15"/>
  <c r="R272" i="15"/>
  <c r="S272" i="15"/>
  <c r="T272" i="15"/>
  <c r="U272" i="15"/>
  <c r="P273" i="15"/>
  <c r="Q273" i="15"/>
  <c r="R273" i="15"/>
  <c r="S273" i="15"/>
  <c r="T273" i="15"/>
  <c r="U273" i="15"/>
  <c r="P274" i="15"/>
  <c r="Q274" i="15"/>
  <c r="R274" i="15"/>
  <c r="S274" i="15"/>
  <c r="T274" i="15"/>
  <c r="U274" i="15"/>
  <c r="P275" i="15"/>
  <c r="Q275" i="15"/>
  <c r="R275" i="15"/>
  <c r="S275" i="15"/>
  <c r="T275" i="15"/>
  <c r="U275" i="15"/>
  <c r="P276" i="15"/>
  <c r="Q276" i="15"/>
  <c r="R276" i="15"/>
  <c r="S276" i="15"/>
  <c r="T276" i="15"/>
  <c r="U276" i="15"/>
  <c r="P277" i="15"/>
  <c r="Q277" i="15"/>
  <c r="R277" i="15"/>
  <c r="S277" i="15"/>
  <c r="T277" i="15"/>
  <c r="U277" i="15"/>
  <c r="P278" i="15"/>
  <c r="Q278" i="15"/>
  <c r="R278" i="15"/>
  <c r="S278" i="15"/>
  <c r="T278" i="15"/>
  <c r="U278" i="15"/>
  <c r="P279" i="15"/>
  <c r="Q279" i="15"/>
  <c r="R279" i="15"/>
  <c r="S279" i="15"/>
  <c r="T279" i="15"/>
  <c r="U279" i="15"/>
  <c r="P280" i="15"/>
  <c r="Q280" i="15"/>
  <c r="R280" i="15"/>
  <c r="S280" i="15"/>
  <c r="T280" i="15"/>
  <c r="U280" i="15"/>
  <c r="P281" i="15"/>
  <c r="Q281" i="15"/>
  <c r="R281" i="15"/>
  <c r="S281" i="15"/>
  <c r="T281" i="15"/>
  <c r="U281" i="15"/>
  <c r="P282" i="15"/>
  <c r="Q282" i="15"/>
  <c r="R282" i="15"/>
  <c r="S282" i="15"/>
  <c r="T282" i="15"/>
  <c r="U282" i="15"/>
  <c r="P283" i="15"/>
  <c r="Q283" i="15"/>
  <c r="R283" i="15"/>
  <c r="S283" i="15"/>
  <c r="T283" i="15"/>
  <c r="U283" i="15"/>
  <c r="P284" i="15"/>
  <c r="Q284" i="15"/>
  <c r="R284" i="15"/>
  <c r="S284" i="15"/>
  <c r="T284" i="15"/>
  <c r="U284" i="15"/>
  <c r="P285" i="15"/>
  <c r="Q285" i="15"/>
  <c r="R285" i="15"/>
  <c r="S285" i="15"/>
  <c r="T285" i="15"/>
  <c r="U285" i="15"/>
  <c r="P286" i="15"/>
  <c r="Q286" i="15"/>
  <c r="R286" i="15"/>
  <c r="S286" i="15"/>
  <c r="T286" i="15"/>
  <c r="U286" i="15"/>
  <c r="P287" i="15"/>
  <c r="Q287" i="15"/>
  <c r="R287" i="15"/>
  <c r="S287" i="15"/>
  <c r="T287" i="15"/>
  <c r="U287" i="15"/>
  <c r="P288" i="15"/>
  <c r="Q288" i="15"/>
  <c r="R288" i="15"/>
  <c r="S288" i="15"/>
  <c r="T288" i="15"/>
  <c r="U288" i="15"/>
  <c r="P289" i="15"/>
  <c r="Q289" i="15"/>
  <c r="R289" i="15"/>
  <c r="S289" i="15"/>
  <c r="T289" i="15"/>
  <c r="U289" i="15"/>
  <c r="P290" i="15"/>
  <c r="Q290" i="15"/>
  <c r="R290" i="15"/>
  <c r="S290" i="15"/>
  <c r="T290" i="15"/>
  <c r="U290" i="15"/>
  <c r="P291" i="15"/>
  <c r="Q291" i="15"/>
  <c r="R291" i="15"/>
  <c r="S291" i="15"/>
  <c r="T291" i="15"/>
  <c r="U291" i="15"/>
  <c r="P292" i="15"/>
  <c r="Q292" i="15"/>
  <c r="R292" i="15"/>
  <c r="S292" i="15"/>
  <c r="T292" i="15"/>
  <c r="U292" i="15"/>
  <c r="P293" i="15"/>
  <c r="Q293" i="15"/>
  <c r="R293" i="15"/>
  <c r="S293" i="15"/>
  <c r="T293" i="15"/>
  <c r="U293" i="15"/>
  <c r="P294" i="15"/>
  <c r="Q294" i="15"/>
  <c r="R294" i="15"/>
  <c r="S294" i="15"/>
  <c r="T294" i="15"/>
  <c r="U294" i="15"/>
  <c r="P295" i="15"/>
  <c r="Q295" i="15"/>
  <c r="R295" i="15"/>
  <c r="S295" i="15"/>
  <c r="T295" i="15"/>
  <c r="U295" i="15"/>
  <c r="P296" i="15"/>
  <c r="Q296" i="15"/>
  <c r="R296" i="15"/>
  <c r="S296" i="15"/>
  <c r="T296" i="15"/>
  <c r="U296" i="15"/>
  <c r="P297" i="15"/>
  <c r="Q297" i="15"/>
  <c r="R297" i="15"/>
  <c r="S297" i="15"/>
  <c r="T297" i="15"/>
  <c r="U297" i="15"/>
  <c r="P298" i="15"/>
  <c r="Q298" i="15"/>
  <c r="R298" i="15"/>
  <c r="S298" i="15"/>
  <c r="T298" i="15"/>
  <c r="U298" i="15"/>
  <c r="P299" i="15"/>
  <c r="Q299" i="15"/>
  <c r="R299" i="15"/>
  <c r="S299" i="15"/>
  <c r="T299" i="15"/>
  <c r="U299" i="15"/>
  <c r="P300" i="15"/>
  <c r="Q300" i="15"/>
  <c r="R300" i="15"/>
  <c r="S300" i="15"/>
  <c r="T300" i="15"/>
  <c r="U300" i="15"/>
  <c r="P301" i="15"/>
  <c r="Q301" i="15"/>
  <c r="R301" i="15"/>
  <c r="S301" i="15"/>
  <c r="T301" i="15"/>
  <c r="U301" i="15"/>
  <c r="P302" i="15"/>
  <c r="Q302" i="15"/>
  <c r="R302" i="15"/>
  <c r="S302" i="15"/>
  <c r="T302" i="15"/>
  <c r="U302" i="15"/>
  <c r="P303" i="15"/>
  <c r="Q303" i="15"/>
  <c r="R303" i="15"/>
  <c r="S303" i="15"/>
  <c r="T303" i="15"/>
  <c r="U303" i="15"/>
  <c r="P304" i="15"/>
  <c r="Q304" i="15"/>
  <c r="R304" i="15"/>
  <c r="S304" i="15"/>
  <c r="T304" i="15"/>
  <c r="U304" i="15"/>
  <c r="P305" i="15"/>
  <c r="Q305" i="15"/>
  <c r="R305" i="15"/>
  <c r="S305" i="15"/>
  <c r="T305" i="15"/>
  <c r="U305" i="15"/>
  <c r="P306" i="15"/>
  <c r="Q306" i="15"/>
  <c r="R306" i="15"/>
  <c r="S306" i="15"/>
  <c r="T306" i="15"/>
  <c r="U306" i="15"/>
  <c r="P307" i="15"/>
  <c r="Q307" i="15"/>
  <c r="R307" i="15"/>
  <c r="S307" i="15"/>
  <c r="T307" i="15"/>
  <c r="U307" i="15"/>
  <c r="P308" i="15"/>
  <c r="Q308" i="15"/>
  <c r="R308" i="15"/>
  <c r="S308" i="15"/>
  <c r="T308" i="15"/>
  <c r="U308" i="15"/>
  <c r="P309" i="15"/>
  <c r="Q309" i="15"/>
  <c r="R309" i="15"/>
  <c r="S309" i="15"/>
  <c r="T309" i="15"/>
  <c r="U309" i="15"/>
  <c r="P310" i="15"/>
  <c r="Q310" i="15"/>
  <c r="R310" i="15"/>
  <c r="S310" i="15"/>
  <c r="T310" i="15"/>
  <c r="U310" i="15"/>
  <c r="P311" i="15"/>
  <c r="Q311" i="15"/>
  <c r="R311" i="15"/>
  <c r="S311" i="15"/>
  <c r="T311" i="15"/>
  <c r="U311" i="15"/>
  <c r="P312" i="15"/>
  <c r="Q312" i="15"/>
  <c r="R312" i="15"/>
  <c r="S312" i="15"/>
  <c r="T312" i="15"/>
  <c r="U312" i="15"/>
  <c r="P313" i="15"/>
  <c r="Q313" i="15"/>
  <c r="R313" i="15"/>
  <c r="S313" i="15"/>
  <c r="T313" i="15"/>
  <c r="U313" i="15"/>
  <c r="P314" i="15"/>
  <c r="Q314" i="15"/>
  <c r="R314" i="15"/>
  <c r="S314" i="15"/>
  <c r="T314" i="15"/>
  <c r="U314" i="15"/>
  <c r="P315" i="15"/>
  <c r="Q315" i="15"/>
  <c r="R315" i="15"/>
  <c r="S315" i="15"/>
  <c r="T315" i="15"/>
  <c r="U315" i="15"/>
  <c r="P316" i="15"/>
  <c r="Q316" i="15"/>
  <c r="R316" i="15"/>
  <c r="S316" i="15"/>
  <c r="T316" i="15"/>
  <c r="U316" i="15"/>
  <c r="P317" i="15"/>
  <c r="Q317" i="15"/>
  <c r="R317" i="15"/>
  <c r="S317" i="15"/>
  <c r="T317" i="15"/>
  <c r="U317" i="15"/>
  <c r="P318" i="15"/>
  <c r="Q318" i="15"/>
  <c r="R318" i="15"/>
  <c r="S318" i="15"/>
  <c r="T318" i="15"/>
  <c r="U318" i="15"/>
  <c r="P319" i="15"/>
  <c r="Q319" i="15"/>
  <c r="R319" i="15"/>
  <c r="S319" i="15"/>
  <c r="T319" i="15"/>
  <c r="U319" i="15"/>
  <c r="P320" i="15"/>
  <c r="Q320" i="15"/>
  <c r="R320" i="15"/>
  <c r="S320" i="15"/>
  <c r="T320" i="15"/>
  <c r="U320" i="15"/>
  <c r="P321" i="15"/>
  <c r="Q321" i="15"/>
  <c r="R321" i="15"/>
  <c r="S321" i="15"/>
  <c r="T321" i="15"/>
  <c r="U321" i="15"/>
  <c r="P322" i="15"/>
  <c r="Q322" i="15"/>
  <c r="R322" i="15"/>
  <c r="S322" i="15"/>
  <c r="T322" i="15"/>
  <c r="U322" i="15"/>
  <c r="P323" i="15"/>
  <c r="Q323" i="15"/>
  <c r="R323" i="15"/>
  <c r="S323" i="15"/>
  <c r="T323" i="15"/>
  <c r="U323" i="15"/>
  <c r="P324" i="15"/>
  <c r="Q324" i="15"/>
  <c r="R324" i="15"/>
  <c r="S324" i="15"/>
  <c r="T324" i="15"/>
  <c r="U324" i="15"/>
  <c r="P325" i="15"/>
  <c r="Q325" i="15"/>
  <c r="R325" i="15"/>
  <c r="S325" i="15"/>
  <c r="T325" i="15"/>
  <c r="U325" i="15"/>
  <c r="P326" i="15"/>
  <c r="Q326" i="15"/>
  <c r="R326" i="15"/>
  <c r="S326" i="15"/>
  <c r="T326" i="15"/>
  <c r="U326" i="15"/>
  <c r="P327" i="15"/>
  <c r="Q327" i="15"/>
  <c r="R327" i="15"/>
  <c r="S327" i="15"/>
  <c r="T327" i="15"/>
  <c r="U327" i="15"/>
  <c r="P328" i="15"/>
  <c r="Q328" i="15"/>
  <c r="R328" i="15"/>
  <c r="S328" i="15"/>
  <c r="T328" i="15"/>
  <c r="U328" i="15"/>
  <c r="P329" i="15"/>
  <c r="Q329" i="15"/>
  <c r="R329" i="15"/>
  <c r="S329" i="15"/>
  <c r="T329" i="15"/>
  <c r="U329" i="15"/>
  <c r="P330" i="15"/>
  <c r="Q330" i="15"/>
  <c r="R330" i="15"/>
  <c r="S330" i="15"/>
  <c r="T330" i="15"/>
  <c r="U330" i="15"/>
  <c r="P331" i="15"/>
  <c r="Q331" i="15"/>
  <c r="R331" i="15"/>
  <c r="S331" i="15"/>
  <c r="T331" i="15"/>
  <c r="U331" i="15"/>
  <c r="P332" i="15"/>
  <c r="Q332" i="15"/>
  <c r="R332" i="15"/>
  <c r="S332" i="15"/>
  <c r="T332" i="15"/>
  <c r="U332" i="15"/>
  <c r="P333" i="15"/>
  <c r="Q333" i="15"/>
  <c r="R333" i="15"/>
  <c r="S333" i="15"/>
  <c r="T333" i="15"/>
  <c r="U333" i="15"/>
  <c r="P334" i="15"/>
  <c r="Q334" i="15"/>
  <c r="R334" i="15"/>
  <c r="S334" i="15"/>
  <c r="T334" i="15"/>
  <c r="U334" i="15"/>
  <c r="P335" i="15"/>
  <c r="Q335" i="15"/>
  <c r="R335" i="15"/>
  <c r="S335" i="15"/>
  <c r="T335" i="15"/>
  <c r="U335" i="15"/>
  <c r="P336" i="15"/>
  <c r="Q336" i="15"/>
  <c r="R336" i="15"/>
  <c r="S336" i="15"/>
  <c r="T336" i="15"/>
  <c r="U336" i="15"/>
  <c r="P337" i="15"/>
  <c r="Q337" i="15"/>
  <c r="R337" i="15"/>
  <c r="S337" i="15"/>
  <c r="T337" i="15"/>
  <c r="U337" i="15"/>
  <c r="P338" i="15"/>
  <c r="Q338" i="15"/>
  <c r="R338" i="15"/>
  <c r="S338" i="15"/>
  <c r="T338" i="15"/>
  <c r="U338" i="15"/>
  <c r="P339" i="15"/>
  <c r="Q339" i="15"/>
  <c r="R339" i="15"/>
  <c r="S339" i="15"/>
  <c r="T339" i="15"/>
  <c r="U339" i="15"/>
  <c r="P340" i="15"/>
  <c r="Q340" i="15"/>
  <c r="R340" i="15"/>
  <c r="S340" i="15"/>
  <c r="T340" i="15"/>
  <c r="U340" i="15"/>
  <c r="P341" i="15"/>
  <c r="Q341" i="15"/>
  <c r="R341" i="15"/>
  <c r="S341" i="15"/>
  <c r="T341" i="15"/>
  <c r="U341" i="15"/>
  <c r="P342" i="15"/>
  <c r="Q342" i="15"/>
  <c r="R342" i="15"/>
  <c r="S342" i="15"/>
  <c r="T342" i="15"/>
  <c r="U342" i="15"/>
  <c r="P343" i="15"/>
  <c r="Q343" i="15"/>
  <c r="R343" i="15"/>
  <c r="S343" i="15"/>
  <c r="T343" i="15"/>
  <c r="U343" i="15"/>
  <c r="P344" i="15"/>
  <c r="Q344" i="15"/>
  <c r="R344" i="15"/>
  <c r="S344" i="15"/>
  <c r="T344" i="15"/>
  <c r="U344" i="15"/>
  <c r="P345" i="15"/>
  <c r="Q345" i="15"/>
  <c r="R345" i="15"/>
  <c r="S345" i="15"/>
  <c r="T345" i="15"/>
  <c r="U345" i="15"/>
  <c r="P346" i="15"/>
  <c r="Q346" i="15"/>
  <c r="R346" i="15"/>
  <c r="S346" i="15"/>
  <c r="T346" i="15"/>
  <c r="U346" i="15"/>
  <c r="P347" i="15"/>
  <c r="Q347" i="15"/>
  <c r="R347" i="15"/>
  <c r="S347" i="15"/>
  <c r="T347" i="15"/>
  <c r="U347" i="15"/>
  <c r="P348" i="15"/>
  <c r="Q348" i="15"/>
  <c r="R348" i="15"/>
  <c r="S348" i="15"/>
  <c r="T348" i="15"/>
  <c r="U348" i="15"/>
  <c r="P349" i="15"/>
  <c r="Q349" i="15"/>
  <c r="R349" i="15"/>
  <c r="S349" i="15"/>
  <c r="T349" i="15"/>
  <c r="U349" i="15"/>
  <c r="P350" i="15"/>
  <c r="Q350" i="15"/>
  <c r="R350" i="15"/>
  <c r="S350" i="15"/>
  <c r="T350" i="15"/>
  <c r="U350" i="15"/>
  <c r="P351" i="15"/>
  <c r="Q351" i="15"/>
  <c r="R351" i="15"/>
  <c r="S351" i="15"/>
  <c r="T351" i="15"/>
  <c r="U351" i="15"/>
  <c r="P352" i="15"/>
  <c r="Q352" i="15"/>
  <c r="R352" i="15"/>
  <c r="S352" i="15"/>
  <c r="T352" i="15"/>
  <c r="U352" i="15"/>
  <c r="P353" i="15"/>
  <c r="Q353" i="15"/>
  <c r="R353" i="15"/>
  <c r="S353" i="15"/>
  <c r="T353" i="15"/>
  <c r="U353" i="15"/>
  <c r="P354" i="15"/>
  <c r="Q354" i="15"/>
  <c r="R354" i="15"/>
  <c r="S354" i="15"/>
  <c r="T354" i="15"/>
  <c r="U354" i="15"/>
  <c r="P355" i="15"/>
  <c r="Q355" i="15"/>
  <c r="R355" i="15"/>
  <c r="S355" i="15"/>
  <c r="T355" i="15"/>
  <c r="U355" i="15"/>
  <c r="P356" i="15"/>
  <c r="Q356" i="15"/>
  <c r="R356" i="15"/>
  <c r="S356" i="15"/>
  <c r="T356" i="15"/>
  <c r="U356" i="15"/>
  <c r="P357" i="15"/>
  <c r="Q357" i="15"/>
  <c r="R357" i="15"/>
  <c r="S357" i="15"/>
  <c r="T357" i="15"/>
  <c r="U357" i="15"/>
  <c r="P358" i="15"/>
  <c r="Q358" i="15"/>
  <c r="R358" i="15"/>
  <c r="S358" i="15"/>
  <c r="T358" i="15"/>
  <c r="U358" i="15"/>
  <c r="P359" i="15"/>
  <c r="Q359" i="15"/>
  <c r="R359" i="15"/>
  <c r="S359" i="15"/>
  <c r="T359" i="15"/>
  <c r="U359" i="15"/>
  <c r="P360" i="15"/>
  <c r="Q360" i="15"/>
  <c r="R360" i="15"/>
  <c r="S360" i="15"/>
  <c r="T360" i="15"/>
  <c r="U360" i="15"/>
  <c r="P361" i="15"/>
  <c r="Q361" i="15"/>
  <c r="R361" i="15"/>
  <c r="S361" i="15"/>
  <c r="T361" i="15"/>
  <c r="U361" i="15"/>
  <c r="P362" i="15"/>
  <c r="Q362" i="15"/>
  <c r="R362" i="15"/>
  <c r="S362" i="15"/>
  <c r="T362" i="15"/>
  <c r="U362" i="15"/>
  <c r="P363" i="15"/>
  <c r="Q363" i="15"/>
  <c r="R363" i="15"/>
  <c r="S363" i="15"/>
  <c r="T363" i="15"/>
  <c r="U363" i="15"/>
  <c r="P364" i="15"/>
  <c r="Q364" i="15"/>
  <c r="R364" i="15"/>
  <c r="S364" i="15"/>
  <c r="T364" i="15"/>
  <c r="U364" i="15"/>
  <c r="P365" i="15"/>
  <c r="Q365" i="15"/>
  <c r="R365" i="15"/>
  <c r="S365" i="15"/>
  <c r="T365" i="15"/>
  <c r="U365" i="15"/>
  <c r="P366" i="15"/>
  <c r="Q366" i="15"/>
  <c r="R366" i="15"/>
  <c r="S366" i="15"/>
  <c r="T366" i="15"/>
  <c r="U366" i="15"/>
  <c r="P367" i="15"/>
  <c r="Q367" i="15"/>
  <c r="R367" i="15"/>
  <c r="S367" i="15"/>
  <c r="T367" i="15"/>
  <c r="U367" i="15"/>
  <c r="P368" i="15"/>
  <c r="Q368" i="15"/>
  <c r="R368" i="15"/>
  <c r="S368" i="15"/>
  <c r="T368" i="15"/>
  <c r="U368" i="15"/>
  <c r="P369" i="15"/>
  <c r="Q369" i="15"/>
  <c r="R369" i="15"/>
  <c r="S369" i="15"/>
  <c r="T369" i="15"/>
  <c r="U369" i="15"/>
  <c r="P370" i="15"/>
  <c r="Q370" i="15"/>
  <c r="R370" i="15"/>
  <c r="S370" i="15"/>
  <c r="T370" i="15"/>
  <c r="U370" i="15"/>
  <c r="P371" i="15"/>
  <c r="Q371" i="15"/>
  <c r="R371" i="15"/>
  <c r="S371" i="15"/>
  <c r="T371" i="15"/>
  <c r="U371" i="15"/>
  <c r="P372" i="15"/>
  <c r="Q372" i="15"/>
  <c r="R372" i="15"/>
  <c r="S372" i="15"/>
  <c r="T372" i="15"/>
  <c r="U372" i="15"/>
  <c r="P373" i="15"/>
  <c r="Q373" i="15"/>
  <c r="R373" i="15"/>
  <c r="S373" i="15"/>
  <c r="T373" i="15"/>
  <c r="U373" i="15"/>
  <c r="P374" i="15"/>
  <c r="Q374" i="15"/>
  <c r="R374" i="15"/>
  <c r="S374" i="15"/>
  <c r="T374" i="15"/>
  <c r="U374" i="15"/>
  <c r="P375" i="15"/>
  <c r="Q375" i="15"/>
  <c r="R375" i="15"/>
  <c r="S375" i="15"/>
  <c r="T375" i="15"/>
  <c r="U375" i="15"/>
  <c r="P376" i="15"/>
  <c r="Q376" i="15"/>
  <c r="R376" i="15"/>
  <c r="S376" i="15"/>
  <c r="T376" i="15"/>
  <c r="U376" i="15"/>
  <c r="P377" i="15"/>
  <c r="Q377" i="15"/>
  <c r="R377" i="15"/>
  <c r="S377" i="15"/>
  <c r="T377" i="15"/>
  <c r="U377" i="15"/>
  <c r="P378" i="15"/>
  <c r="Q378" i="15"/>
  <c r="R378" i="15"/>
  <c r="S378" i="15"/>
  <c r="T378" i="15"/>
  <c r="U378" i="15"/>
  <c r="P379" i="15"/>
  <c r="Q379" i="15"/>
  <c r="R379" i="15"/>
  <c r="S379" i="15"/>
  <c r="T379" i="15"/>
  <c r="U379" i="15"/>
  <c r="P380" i="15"/>
  <c r="Q380" i="15"/>
  <c r="R380" i="15"/>
  <c r="S380" i="15"/>
  <c r="T380" i="15"/>
  <c r="U380" i="15"/>
  <c r="P381" i="15"/>
  <c r="Q381" i="15"/>
  <c r="R381" i="15"/>
  <c r="S381" i="15"/>
  <c r="T381" i="15"/>
  <c r="U381" i="15"/>
  <c r="P382" i="15"/>
  <c r="Q382" i="15"/>
  <c r="R382" i="15"/>
  <c r="S382" i="15"/>
  <c r="T382" i="15"/>
  <c r="U382" i="15"/>
  <c r="P383" i="15"/>
  <c r="Q383" i="15"/>
  <c r="R383" i="15"/>
  <c r="S383" i="15"/>
  <c r="T383" i="15"/>
  <c r="U383" i="15"/>
  <c r="P384" i="15"/>
  <c r="Q384" i="15"/>
  <c r="R384" i="15"/>
  <c r="S384" i="15"/>
  <c r="T384" i="15"/>
  <c r="U384" i="15"/>
  <c r="P385" i="15"/>
  <c r="Q385" i="15"/>
  <c r="R385" i="15"/>
  <c r="S385" i="15"/>
  <c r="T385" i="15"/>
  <c r="U385" i="15"/>
  <c r="P386" i="15"/>
  <c r="Q386" i="15"/>
  <c r="R386" i="15"/>
  <c r="S386" i="15"/>
  <c r="T386" i="15"/>
  <c r="U386" i="15"/>
  <c r="P387" i="15"/>
  <c r="Q387" i="15"/>
  <c r="R387" i="15"/>
  <c r="S387" i="15"/>
  <c r="T387" i="15"/>
  <c r="U387" i="15"/>
  <c r="P388" i="15"/>
  <c r="Q388" i="15"/>
  <c r="R388" i="15"/>
  <c r="S388" i="15"/>
  <c r="T388" i="15"/>
  <c r="U388" i="15"/>
  <c r="P389" i="15"/>
  <c r="Q389" i="15"/>
  <c r="R389" i="15"/>
  <c r="S389" i="15"/>
  <c r="T389" i="15"/>
  <c r="U389" i="15"/>
  <c r="P390" i="15"/>
  <c r="Q390" i="15"/>
  <c r="R390" i="15"/>
  <c r="S390" i="15"/>
  <c r="T390" i="15"/>
  <c r="U390" i="15"/>
  <c r="P391" i="15"/>
  <c r="Q391" i="15"/>
  <c r="R391" i="15"/>
  <c r="S391" i="15"/>
  <c r="T391" i="15"/>
  <c r="U391" i="15"/>
  <c r="P392" i="15"/>
  <c r="Q392" i="15"/>
  <c r="R392" i="15"/>
  <c r="S392" i="15"/>
  <c r="T392" i="15"/>
  <c r="U392" i="15"/>
  <c r="P393" i="15"/>
  <c r="Q393" i="15"/>
  <c r="R393" i="15"/>
  <c r="S393" i="15"/>
  <c r="T393" i="15"/>
  <c r="U393" i="15"/>
  <c r="P394" i="15"/>
  <c r="Q394" i="15"/>
  <c r="R394" i="15"/>
  <c r="S394" i="15"/>
  <c r="T394" i="15"/>
  <c r="U394" i="15"/>
  <c r="P395" i="15"/>
  <c r="Q395" i="15"/>
  <c r="R395" i="15"/>
  <c r="S395" i="15"/>
  <c r="T395" i="15"/>
  <c r="U395" i="15"/>
  <c r="P396" i="15"/>
  <c r="Q396" i="15"/>
  <c r="R396" i="15"/>
  <c r="S396" i="15"/>
  <c r="T396" i="15"/>
  <c r="U396" i="15"/>
  <c r="P397" i="15"/>
  <c r="Q397" i="15"/>
  <c r="R397" i="15"/>
  <c r="S397" i="15"/>
  <c r="T397" i="15"/>
  <c r="U397" i="15"/>
  <c r="P398" i="15"/>
  <c r="Q398" i="15"/>
  <c r="R398" i="15"/>
  <c r="S398" i="15"/>
  <c r="T398" i="15"/>
  <c r="U398" i="15"/>
  <c r="P399" i="15"/>
  <c r="Q399" i="15"/>
  <c r="R399" i="15"/>
  <c r="S399" i="15"/>
  <c r="T399" i="15"/>
  <c r="U399" i="15"/>
  <c r="P400" i="15"/>
  <c r="Q400" i="15"/>
  <c r="R400" i="15"/>
  <c r="S400" i="15"/>
  <c r="T400" i="15"/>
  <c r="U400" i="15"/>
  <c r="P401" i="15"/>
  <c r="Q401" i="15"/>
  <c r="R401" i="15"/>
  <c r="S401" i="15"/>
  <c r="T401" i="15"/>
  <c r="U401" i="15"/>
  <c r="P402" i="15"/>
  <c r="Q402" i="15"/>
  <c r="R402" i="15"/>
  <c r="S402" i="15"/>
  <c r="T402" i="15"/>
  <c r="U402" i="15"/>
  <c r="P403" i="15"/>
  <c r="Q403" i="15"/>
  <c r="R403" i="15"/>
  <c r="S403" i="15"/>
  <c r="T403" i="15"/>
  <c r="U403" i="15"/>
  <c r="P404" i="15"/>
  <c r="Q404" i="15"/>
  <c r="R404" i="15"/>
  <c r="S404" i="15"/>
  <c r="T404" i="15"/>
  <c r="U404" i="15"/>
  <c r="P405" i="15"/>
  <c r="Q405" i="15"/>
  <c r="R405" i="15"/>
  <c r="S405" i="15"/>
  <c r="T405" i="15"/>
  <c r="U405" i="15"/>
  <c r="P406" i="15"/>
  <c r="Q406" i="15"/>
  <c r="R406" i="15"/>
  <c r="S406" i="15"/>
  <c r="T406" i="15"/>
  <c r="U406" i="15"/>
  <c r="P407" i="15"/>
  <c r="Q407" i="15"/>
  <c r="R407" i="15"/>
  <c r="S407" i="15"/>
  <c r="T407" i="15"/>
  <c r="U407" i="15"/>
  <c r="P408" i="15"/>
  <c r="Q408" i="15"/>
  <c r="R408" i="15"/>
  <c r="S408" i="15"/>
  <c r="T408" i="15"/>
  <c r="U408" i="15"/>
  <c r="P409" i="15"/>
  <c r="Q409" i="15"/>
  <c r="R409" i="15"/>
  <c r="S409" i="15"/>
  <c r="T409" i="15"/>
  <c r="U409" i="15"/>
  <c r="P410" i="15"/>
  <c r="Q410" i="15"/>
  <c r="R410" i="15"/>
  <c r="S410" i="15"/>
  <c r="T410" i="15"/>
  <c r="U410" i="15"/>
  <c r="P411" i="15"/>
  <c r="Q411" i="15"/>
  <c r="R411" i="15"/>
  <c r="S411" i="15"/>
  <c r="T411" i="15"/>
  <c r="U411" i="15"/>
  <c r="P412" i="15"/>
  <c r="Q412" i="15"/>
  <c r="R412" i="15"/>
  <c r="S412" i="15"/>
  <c r="T412" i="15"/>
  <c r="U412" i="15"/>
  <c r="P413" i="15"/>
  <c r="Q413" i="15"/>
  <c r="R413" i="15"/>
  <c r="S413" i="15"/>
  <c r="T413" i="15"/>
  <c r="U413" i="15"/>
  <c r="P414" i="15"/>
  <c r="Q414" i="15"/>
  <c r="R414" i="15"/>
  <c r="S414" i="15"/>
  <c r="T414" i="15"/>
  <c r="U414" i="15"/>
  <c r="P415" i="15"/>
  <c r="Q415" i="15"/>
  <c r="R415" i="15"/>
  <c r="S415" i="15"/>
  <c r="T415" i="15"/>
  <c r="U415" i="15"/>
  <c r="P416" i="15"/>
  <c r="Q416" i="15"/>
  <c r="R416" i="15"/>
  <c r="S416" i="15"/>
  <c r="T416" i="15"/>
  <c r="U416" i="15"/>
  <c r="P417" i="15"/>
  <c r="Q417" i="15"/>
  <c r="R417" i="15"/>
  <c r="S417" i="15"/>
  <c r="T417" i="15"/>
  <c r="U417" i="15"/>
  <c r="P418" i="15"/>
  <c r="Q418" i="15"/>
  <c r="R418" i="15"/>
  <c r="S418" i="15"/>
  <c r="T418" i="15"/>
  <c r="U418" i="15"/>
  <c r="P419" i="15"/>
  <c r="Q419" i="15"/>
  <c r="R419" i="15"/>
  <c r="S419" i="15"/>
  <c r="T419" i="15"/>
  <c r="U419" i="15"/>
  <c r="P420" i="15"/>
  <c r="Q420" i="15"/>
  <c r="R420" i="15"/>
  <c r="S420" i="15"/>
  <c r="T420" i="15"/>
  <c r="U420" i="15"/>
  <c r="P421" i="15"/>
  <c r="Q421" i="15"/>
  <c r="R421" i="15"/>
  <c r="S421" i="15"/>
  <c r="T421" i="15"/>
  <c r="U421" i="15"/>
  <c r="P422" i="15"/>
  <c r="Q422" i="15"/>
  <c r="R422" i="15"/>
  <c r="S422" i="15"/>
  <c r="T422" i="15"/>
  <c r="U422" i="15"/>
  <c r="P423" i="15"/>
  <c r="Q423" i="15"/>
  <c r="R423" i="15"/>
  <c r="S423" i="15"/>
  <c r="T423" i="15"/>
  <c r="U423" i="15"/>
  <c r="P424" i="15"/>
  <c r="Q424" i="15"/>
  <c r="R424" i="15"/>
  <c r="S424" i="15"/>
  <c r="T424" i="15"/>
  <c r="U424" i="15"/>
  <c r="P425" i="15"/>
  <c r="Q425" i="15"/>
  <c r="R425" i="15"/>
  <c r="S425" i="15"/>
  <c r="T425" i="15"/>
  <c r="U425" i="15"/>
  <c r="P426" i="15"/>
  <c r="Q426" i="15"/>
  <c r="R426" i="15"/>
  <c r="S426" i="15"/>
  <c r="T426" i="15"/>
  <c r="U426" i="15"/>
  <c r="P427" i="15"/>
  <c r="Q427" i="15"/>
  <c r="R427" i="15"/>
  <c r="S427" i="15"/>
  <c r="T427" i="15"/>
  <c r="U427" i="15"/>
  <c r="P428" i="15"/>
  <c r="Q428" i="15"/>
  <c r="R428" i="15"/>
  <c r="S428" i="15"/>
  <c r="T428" i="15"/>
  <c r="U428" i="15"/>
  <c r="P429" i="15"/>
  <c r="Q429" i="15"/>
  <c r="R429" i="15"/>
  <c r="S429" i="15"/>
  <c r="T429" i="15"/>
  <c r="U429" i="15"/>
  <c r="P430" i="15"/>
  <c r="Q430" i="15"/>
  <c r="R430" i="15"/>
  <c r="S430" i="15"/>
  <c r="T430" i="15"/>
  <c r="U430" i="15"/>
  <c r="P431" i="15"/>
  <c r="Q431" i="15"/>
  <c r="R431" i="15"/>
  <c r="S431" i="15"/>
  <c r="T431" i="15"/>
  <c r="U431" i="15"/>
  <c r="P432" i="15"/>
  <c r="Q432" i="15"/>
  <c r="R432" i="15"/>
  <c r="S432" i="15"/>
  <c r="T432" i="15"/>
  <c r="U432" i="15"/>
  <c r="P433" i="15"/>
  <c r="Q433" i="15"/>
  <c r="R433" i="15"/>
  <c r="S433" i="15"/>
  <c r="T433" i="15"/>
  <c r="U433" i="15"/>
  <c r="P434" i="15"/>
  <c r="Q434" i="15"/>
  <c r="R434" i="15"/>
  <c r="S434" i="15"/>
  <c r="T434" i="15"/>
  <c r="U434" i="15"/>
  <c r="P435" i="15"/>
  <c r="Q435" i="15"/>
  <c r="R435" i="15"/>
  <c r="S435" i="15"/>
  <c r="T435" i="15"/>
  <c r="U435" i="15"/>
  <c r="P436" i="15"/>
  <c r="Q436" i="15"/>
  <c r="R436" i="15"/>
  <c r="S436" i="15"/>
  <c r="T436" i="15"/>
  <c r="U436" i="15"/>
  <c r="P437" i="15"/>
  <c r="Q437" i="15"/>
  <c r="R437" i="15"/>
  <c r="S437" i="15"/>
  <c r="T437" i="15"/>
  <c r="U437" i="15"/>
  <c r="P438" i="15"/>
  <c r="Q438" i="15"/>
  <c r="R438" i="15"/>
  <c r="S438" i="15"/>
  <c r="T438" i="15"/>
  <c r="U438" i="15"/>
  <c r="P439" i="15"/>
  <c r="Q439" i="15"/>
  <c r="R439" i="15"/>
  <c r="S439" i="15"/>
  <c r="T439" i="15"/>
  <c r="U439" i="15"/>
  <c r="P440" i="15"/>
  <c r="Q440" i="15"/>
  <c r="R440" i="15"/>
  <c r="S440" i="15"/>
  <c r="T440" i="15"/>
  <c r="U440" i="15"/>
  <c r="P441" i="15"/>
  <c r="Q441" i="15"/>
  <c r="R441" i="15"/>
  <c r="S441" i="15"/>
  <c r="T441" i="15"/>
  <c r="U441" i="15"/>
  <c r="P442" i="15"/>
  <c r="Q442" i="15"/>
  <c r="R442" i="15"/>
  <c r="S442" i="15"/>
  <c r="T442" i="15"/>
  <c r="U442" i="15"/>
  <c r="P443" i="15"/>
  <c r="Q443" i="15"/>
  <c r="R443" i="15"/>
  <c r="S443" i="15"/>
  <c r="T443" i="15"/>
  <c r="U443" i="15"/>
  <c r="P444" i="15"/>
  <c r="Q444" i="15"/>
  <c r="R444" i="15"/>
  <c r="S444" i="15"/>
  <c r="T444" i="15"/>
  <c r="U444" i="15"/>
  <c r="P445" i="15"/>
  <c r="Q445" i="15"/>
  <c r="R445" i="15"/>
  <c r="S445" i="15"/>
  <c r="T445" i="15"/>
  <c r="U445" i="15"/>
  <c r="P446" i="15"/>
  <c r="Q446" i="15"/>
  <c r="R446" i="15"/>
  <c r="S446" i="15"/>
  <c r="T446" i="15"/>
  <c r="U446" i="15"/>
  <c r="P447" i="15"/>
  <c r="Q447" i="15"/>
  <c r="R447" i="15"/>
  <c r="S447" i="15"/>
  <c r="T447" i="15"/>
  <c r="U447" i="15"/>
  <c r="P448" i="15"/>
  <c r="Q448" i="15"/>
  <c r="R448" i="15"/>
  <c r="S448" i="15"/>
  <c r="T448" i="15"/>
  <c r="U448" i="15"/>
  <c r="P449" i="15"/>
  <c r="Q449" i="15"/>
  <c r="R449" i="15"/>
  <c r="S449" i="15"/>
  <c r="T449" i="15"/>
  <c r="U449" i="15"/>
  <c r="P450" i="15"/>
  <c r="Q450" i="15"/>
  <c r="R450" i="15"/>
  <c r="S450" i="15"/>
  <c r="T450" i="15"/>
  <c r="U450" i="15"/>
  <c r="P451" i="15"/>
  <c r="Q451" i="15"/>
  <c r="R451" i="15"/>
  <c r="S451" i="15"/>
  <c r="T451" i="15"/>
  <c r="U451" i="15"/>
  <c r="P452" i="15"/>
  <c r="Q452" i="15"/>
  <c r="R452" i="15"/>
  <c r="S452" i="15"/>
  <c r="T452" i="15"/>
  <c r="U452" i="15"/>
  <c r="P453" i="15"/>
  <c r="Q453" i="15"/>
  <c r="R453" i="15"/>
  <c r="S453" i="15"/>
  <c r="T453" i="15"/>
  <c r="U453" i="15"/>
  <c r="P454" i="15"/>
  <c r="Q454" i="15"/>
  <c r="R454" i="15"/>
  <c r="S454" i="15"/>
  <c r="T454" i="15"/>
  <c r="U454" i="15"/>
  <c r="P455" i="15"/>
  <c r="Q455" i="15"/>
  <c r="R455" i="15"/>
  <c r="S455" i="15"/>
  <c r="T455" i="15"/>
  <c r="U455" i="15"/>
  <c r="P456" i="15"/>
  <c r="Q456" i="15"/>
  <c r="R456" i="15"/>
  <c r="S456" i="15"/>
  <c r="T456" i="15"/>
  <c r="U456" i="15"/>
  <c r="P457" i="15"/>
  <c r="Q457" i="15"/>
  <c r="R457" i="15"/>
  <c r="S457" i="15"/>
  <c r="T457" i="15"/>
  <c r="U457" i="15"/>
  <c r="P458" i="15"/>
  <c r="Q458" i="15"/>
  <c r="R458" i="15"/>
  <c r="S458" i="15"/>
  <c r="T458" i="15"/>
  <c r="U458" i="15"/>
  <c r="P459" i="15"/>
  <c r="Q459" i="15"/>
  <c r="R459" i="15"/>
  <c r="S459" i="15"/>
  <c r="T459" i="15"/>
  <c r="U459" i="15"/>
  <c r="P460" i="15"/>
  <c r="Q460" i="15"/>
  <c r="R460" i="15"/>
  <c r="S460" i="15"/>
  <c r="T460" i="15"/>
  <c r="U460" i="15"/>
  <c r="P461" i="15"/>
  <c r="Q461" i="15"/>
  <c r="R461" i="15"/>
  <c r="S461" i="15"/>
  <c r="T461" i="15"/>
  <c r="U461" i="15"/>
  <c r="P462" i="15"/>
  <c r="Q462" i="15"/>
  <c r="R462" i="15"/>
  <c r="S462" i="15"/>
  <c r="T462" i="15"/>
  <c r="U462" i="15"/>
  <c r="P463" i="15"/>
  <c r="Q463" i="15"/>
  <c r="R463" i="15"/>
  <c r="S463" i="15"/>
  <c r="T463" i="15"/>
  <c r="U463" i="15"/>
  <c r="P464" i="15"/>
  <c r="Q464" i="15"/>
  <c r="R464" i="15"/>
  <c r="S464" i="15"/>
  <c r="T464" i="15"/>
  <c r="U464" i="15"/>
  <c r="P465" i="15"/>
  <c r="Q465" i="15"/>
  <c r="R465" i="15"/>
  <c r="S465" i="15"/>
  <c r="T465" i="15"/>
  <c r="U465" i="15"/>
  <c r="P466" i="15"/>
  <c r="Q466" i="15"/>
  <c r="R466" i="15"/>
  <c r="S466" i="15"/>
  <c r="T466" i="15"/>
  <c r="U466" i="15"/>
  <c r="P467" i="15"/>
  <c r="Q467" i="15"/>
  <c r="R467" i="15"/>
  <c r="S467" i="15"/>
  <c r="T467" i="15"/>
  <c r="U467" i="15"/>
  <c r="P468" i="15"/>
  <c r="Q468" i="15"/>
  <c r="R468" i="15"/>
  <c r="S468" i="15"/>
  <c r="T468" i="15"/>
  <c r="U468" i="15"/>
  <c r="P469" i="15"/>
  <c r="Q469" i="15"/>
  <c r="R469" i="15"/>
  <c r="S469" i="15"/>
  <c r="T469" i="15"/>
  <c r="U469" i="15"/>
  <c r="P470" i="15"/>
  <c r="Q470" i="15"/>
  <c r="R470" i="15"/>
  <c r="S470" i="15"/>
  <c r="T470" i="15"/>
  <c r="U470" i="15"/>
  <c r="P471" i="15"/>
  <c r="Q471" i="15"/>
  <c r="R471" i="15"/>
  <c r="S471" i="15"/>
  <c r="T471" i="15"/>
  <c r="U471" i="15"/>
  <c r="P472" i="15"/>
  <c r="Q472" i="15"/>
  <c r="R472" i="15"/>
  <c r="S472" i="15"/>
  <c r="T472" i="15"/>
  <c r="U472" i="15"/>
  <c r="P473" i="15"/>
  <c r="Q473" i="15"/>
  <c r="R473" i="15"/>
  <c r="S473" i="15"/>
  <c r="T473" i="15"/>
  <c r="U473" i="15"/>
  <c r="P474" i="15"/>
  <c r="Q474" i="15"/>
  <c r="R474" i="15"/>
  <c r="S474" i="15"/>
  <c r="T474" i="15"/>
  <c r="U474" i="15"/>
  <c r="P475" i="15"/>
  <c r="Q475" i="15"/>
  <c r="R475" i="15"/>
  <c r="S475" i="15"/>
  <c r="T475" i="15"/>
  <c r="U475" i="15"/>
  <c r="P476" i="15"/>
  <c r="Q476" i="15"/>
  <c r="R476" i="15"/>
  <c r="S476" i="15"/>
  <c r="T476" i="15"/>
  <c r="U476" i="15"/>
  <c r="P477" i="15"/>
  <c r="Q477" i="15"/>
  <c r="R477" i="15"/>
  <c r="S477" i="15"/>
  <c r="T477" i="15"/>
  <c r="U477" i="15"/>
  <c r="P478" i="15"/>
  <c r="Q478" i="15"/>
  <c r="R478" i="15"/>
  <c r="S478" i="15"/>
  <c r="T478" i="15"/>
  <c r="U478" i="15"/>
  <c r="P479" i="15"/>
  <c r="Q479" i="15"/>
  <c r="R479" i="15"/>
  <c r="S479" i="15"/>
  <c r="T479" i="15"/>
  <c r="U479" i="15"/>
  <c r="P480" i="15"/>
  <c r="Q480" i="15"/>
  <c r="R480" i="15"/>
  <c r="S480" i="15"/>
  <c r="T480" i="15"/>
  <c r="U480" i="15"/>
  <c r="P481" i="15"/>
  <c r="Q481" i="15"/>
  <c r="R481" i="15"/>
  <c r="S481" i="15"/>
  <c r="T481" i="15"/>
  <c r="U481" i="15"/>
  <c r="P482" i="15"/>
  <c r="Q482" i="15"/>
  <c r="R482" i="15"/>
  <c r="S482" i="15"/>
  <c r="T482" i="15"/>
  <c r="U482" i="15"/>
  <c r="P483" i="15"/>
  <c r="Q483" i="15"/>
  <c r="R483" i="15"/>
  <c r="S483" i="15"/>
  <c r="T483" i="15"/>
  <c r="U483" i="15"/>
  <c r="P484" i="15"/>
  <c r="Q484" i="15"/>
  <c r="R484" i="15"/>
  <c r="S484" i="15"/>
  <c r="T484" i="15"/>
  <c r="U484" i="15"/>
  <c r="P485" i="15"/>
  <c r="Q485" i="15"/>
  <c r="R485" i="15"/>
  <c r="S485" i="15"/>
  <c r="T485" i="15"/>
  <c r="U485" i="15"/>
  <c r="P486" i="15"/>
  <c r="Q486" i="15"/>
  <c r="R486" i="15"/>
  <c r="S486" i="15"/>
  <c r="T486" i="15"/>
  <c r="U486" i="15"/>
  <c r="P487" i="15"/>
  <c r="Q487" i="15"/>
  <c r="R487" i="15"/>
  <c r="S487" i="15"/>
  <c r="T487" i="15"/>
  <c r="U487" i="15"/>
  <c r="P488" i="15"/>
  <c r="Q488" i="15"/>
  <c r="R488" i="15"/>
  <c r="S488" i="15"/>
  <c r="T488" i="15"/>
  <c r="U488" i="15"/>
  <c r="P489" i="15"/>
  <c r="Q489" i="15"/>
  <c r="R489" i="15"/>
  <c r="S489" i="15"/>
  <c r="T489" i="15"/>
  <c r="U489" i="15"/>
  <c r="P490" i="15"/>
  <c r="Q490" i="15"/>
  <c r="R490" i="15"/>
  <c r="S490" i="15"/>
  <c r="T490" i="15"/>
  <c r="U490" i="15"/>
  <c r="P491" i="15"/>
  <c r="Q491" i="15"/>
  <c r="R491" i="15"/>
  <c r="S491" i="15"/>
  <c r="T491" i="15"/>
  <c r="U491" i="15"/>
  <c r="P492" i="15"/>
  <c r="Q492" i="15"/>
  <c r="R492" i="15"/>
  <c r="S492" i="15"/>
  <c r="T492" i="15"/>
  <c r="U492" i="15"/>
  <c r="P493" i="15"/>
  <c r="Q493" i="15"/>
  <c r="R493" i="15"/>
  <c r="S493" i="15"/>
  <c r="T493" i="15"/>
  <c r="U493" i="15"/>
  <c r="P494" i="15"/>
  <c r="Q494" i="15"/>
  <c r="R494" i="15"/>
  <c r="S494" i="15"/>
  <c r="T494" i="15"/>
  <c r="U494" i="15"/>
  <c r="P495" i="15"/>
  <c r="Q495" i="15"/>
  <c r="R495" i="15"/>
  <c r="S495" i="15"/>
  <c r="T495" i="15"/>
  <c r="U495" i="15"/>
  <c r="P496" i="15"/>
  <c r="Q496" i="15"/>
  <c r="R496" i="15"/>
  <c r="S496" i="15"/>
  <c r="T496" i="15"/>
  <c r="U496" i="15"/>
  <c r="P497" i="15"/>
  <c r="Q497" i="15"/>
  <c r="R497" i="15"/>
  <c r="S497" i="15"/>
  <c r="T497" i="15"/>
  <c r="U497" i="15"/>
  <c r="P498" i="15"/>
  <c r="Q498" i="15"/>
  <c r="R498" i="15"/>
  <c r="S498" i="15"/>
  <c r="T498" i="15"/>
  <c r="U498" i="15"/>
  <c r="P499" i="15"/>
  <c r="Q499" i="15"/>
  <c r="R499" i="15"/>
  <c r="S499" i="15"/>
  <c r="T499" i="15"/>
  <c r="U499" i="15"/>
  <c r="P500" i="15"/>
  <c r="Q500" i="15"/>
  <c r="R500" i="15"/>
  <c r="S500" i="15"/>
  <c r="T500" i="15"/>
  <c r="U500" i="15"/>
  <c r="P501" i="15"/>
  <c r="Q501" i="15"/>
  <c r="R501" i="15"/>
  <c r="S501" i="15"/>
  <c r="T501" i="15"/>
  <c r="U501" i="15"/>
  <c r="P502" i="15"/>
  <c r="Q502" i="15"/>
  <c r="R502" i="15"/>
  <c r="S502" i="15"/>
  <c r="T502" i="15"/>
  <c r="U502" i="15"/>
  <c r="P503" i="15"/>
  <c r="Q503" i="15"/>
  <c r="R503" i="15"/>
  <c r="S503" i="15"/>
  <c r="T503" i="15"/>
  <c r="U503" i="15"/>
  <c r="P504" i="15"/>
  <c r="Q504" i="15"/>
  <c r="R504" i="15"/>
  <c r="S504" i="15"/>
  <c r="T504" i="15"/>
  <c r="U504" i="15"/>
  <c r="P505" i="15"/>
  <c r="Q505" i="15"/>
  <c r="R505" i="15"/>
  <c r="S505" i="15"/>
  <c r="T505" i="15"/>
  <c r="U505" i="15"/>
  <c r="P506" i="15"/>
  <c r="Q506" i="15"/>
  <c r="R506" i="15"/>
  <c r="S506" i="15"/>
  <c r="T506" i="15"/>
  <c r="U506" i="15"/>
  <c r="P507" i="15"/>
  <c r="Q507" i="15"/>
  <c r="R507" i="15"/>
  <c r="S507" i="15"/>
  <c r="T507" i="15"/>
  <c r="U507" i="15"/>
  <c r="P508" i="15"/>
  <c r="Q508" i="15"/>
  <c r="R508" i="15"/>
  <c r="S508" i="15"/>
  <c r="T508" i="15"/>
  <c r="U508" i="15"/>
  <c r="P509" i="15"/>
  <c r="Q509" i="15"/>
  <c r="R509" i="15"/>
  <c r="S509" i="15"/>
  <c r="T509" i="15"/>
  <c r="U509" i="15"/>
  <c r="P510" i="15"/>
  <c r="Q510" i="15"/>
  <c r="R510" i="15"/>
  <c r="S510" i="15"/>
  <c r="T510" i="15"/>
  <c r="U510" i="15"/>
  <c r="P511" i="15"/>
  <c r="Q511" i="15"/>
  <c r="R511" i="15"/>
  <c r="S511" i="15"/>
  <c r="T511" i="15"/>
  <c r="U511" i="15"/>
  <c r="P512" i="15"/>
  <c r="Q512" i="15"/>
  <c r="R512" i="15"/>
  <c r="S512" i="15"/>
  <c r="T512" i="15"/>
  <c r="U512" i="15"/>
  <c r="P513" i="15"/>
  <c r="Q513" i="15"/>
  <c r="R513" i="15"/>
  <c r="S513" i="15"/>
  <c r="T513" i="15"/>
  <c r="U513" i="15"/>
  <c r="P514" i="15"/>
  <c r="Q514" i="15"/>
  <c r="R514" i="15"/>
  <c r="S514" i="15"/>
  <c r="T514" i="15"/>
  <c r="U514" i="15"/>
  <c r="P515" i="15"/>
  <c r="Q515" i="15"/>
  <c r="R515" i="15"/>
  <c r="S515" i="15"/>
  <c r="T515" i="15"/>
  <c r="U515" i="15"/>
  <c r="P516" i="15"/>
  <c r="Q516" i="15"/>
  <c r="R516" i="15"/>
  <c r="S516" i="15"/>
  <c r="T516" i="15"/>
  <c r="U516" i="15"/>
  <c r="P517" i="15"/>
  <c r="Q517" i="15"/>
  <c r="R517" i="15"/>
  <c r="S517" i="15"/>
  <c r="T517" i="15"/>
  <c r="U517" i="15"/>
  <c r="P518" i="15"/>
  <c r="Q518" i="15"/>
  <c r="R518" i="15"/>
  <c r="S518" i="15"/>
  <c r="T518" i="15"/>
  <c r="U518" i="15"/>
  <c r="P519" i="15"/>
  <c r="Q519" i="15"/>
  <c r="R519" i="15"/>
  <c r="S519" i="15"/>
  <c r="T519" i="15"/>
  <c r="U519" i="15"/>
  <c r="P520" i="15"/>
  <c r="Q520" i="15"/>
  <c r="R520" i="15"/>
  <c r="S520" i="15"/>
  <c r="T520" i="15"/>
  <c r="U520" i="15"/>
  <c r="P521" i="15"/>
  <c r="Q521" i="15"/>
  <c r="R521" i="15"/>
  <c r="S521" i="15"/>
  <c r="T521" i="15"/>
  <c r="U521" i="15"/>
  <c r="P522" i="15"/>
  <c r="Q522" i="15"/>
  <c r="R522" i="15"/>
  <c r="S522" i="15"/>
  <c r="T522" i="15"/>
  <c r="U522" i="15"/>
  <c r="P523" i="15"/>
  <c r="Q523" i="15"/>
  <c r="R523" i="15"/>
  <c r="S523" i="15"/>
  <c r="T523" i="15"/>
  <c r="U523" i="15"/>
  <c r="P524" i="15"/>
  <c r="Q524" i="15"/>
  <c r="R524" i="15"/>
  <c r="S524" i="15"/>
  <c r="T524" i="15"/>
  <c r="U524" i="15"/>
  <c r="P525" i="15"/>
  <c r="Q525" i="15"/>
  <c r="R525" i="15"/>
  <c r="S525" i="15"/>
  <c r="T525" i="15"/>
  <c r="U525" i="15"/>
  <c r="P526" i="15"/>
  <c r="Q526" i="15"/>
  <c r="R526" i="15"/>
  <c r="S526" i="15"/>
  <c r="T526" i="15"/>
  <c r="U526" i="15"/>
  <c r="P527" i="15"/>
  <c r="Q527" i="15"/>
  <c r="R527" i="15"/>
  <c r="S527" i="15"/>
  <c r="T527" i="15"/>
  <c r="U527" i="15"/>
  <c r="P528" i="15"/>
  <c r="Q528" i="15"/>
  <c r="R528" i="15"/>
  <c r="S528" i="15"/>
  <c r="T528" i="15"/>
  <c r="U528" i="15"/>
  <c r="P529" i="15"/>
  <c r="Q529" i="15"/>
  <c r="R529" i="15"/>
  <c r="S529" i="15"/>
  <c r="T529" i="15"/>
  <c r="U529" i="15"/>
  <c r="P530" i="15"/>
  <c r="Q530" i="15"/>
  <c r="R530" i="15"/>
  <c r="S530" i="15"/>
  <c r="T530" i="15"/>
  <c r="U530" i="15"/>
  <c r="P531" i="15"/>
  <c r="Q531" i="15"/>
  <c r="R531" i="15"/>
  <c r="S531" i="15"/>
  <c r="T531" i="15"/>
  <c r="U531" i="15"/>
  <c r="P532" i="15"/>
  <c r="Q532" i="15"/>
  <c r="R532" i="15"/>
  <c r="S532" i="15"/>
  <c r="T532" i="15"/>
  <c r="U532" i="15"/>
  <c r="P533" i="15"/>
  <c r="Q533" i="15"/>
  <c r="R533" i="15"/>
  <c r="S533" i="15"/>
  <c r="T533" i="15"/>
  <c r="U533" i="15"/>
  <c r="P534" i="15"/>
  <c r="Q534" i="15"/>
  <c r="R534" i="15"/>
  <c r="S534" i="15"/>
  <c r="T534" i="15"/>
  <c r="U534" i="15"/>
  <c r="P535" i="15"/>
  <c r="Q535" i="15"/>
  <c r="R535" i="15"/>
  <c r="S535" i="15"/>
  <c r="T535" i="15"/>
  <c r="U535" i="15"/>
  <c r="P536" i="15"/>
  <c r="Q536" i="15"/>
  <c r="R536" i="15"/>
  <c r="S536" i="15"/>
  <c r="T536" i="15"/>
  <c r="U536" i="15"/>
  <c r="P537" i="15"/>
  <c r="Q537" i="15"/>
  <c r="R537" i="15"/>
  <c r="S537" i="15"/>
  <c r="T537" i="15"/>
  <c r="U537" i="15"/>
  <c r="P538" i="15"/>
  <c r="Q538" i="15"/>
  <c r="R538" i="15"/>
  <c r="S538" i="15"/>
  <c r="T538" i="15"/>
  <c r="U538" i="15"/>
  <c r="P539" i="15"/>
  <c r="Q539" i="15"/>
  <c r="R539" i="15"/>
  <c r="S539" i="15"/>
  <c r="T539" i="15"/>
  <c r="U539" i="15"/>
  <c r="P540" i="15"/>
  <c r="Q540" i="15"/>
  <c r="R540" i="15"/>
  <c r="S540" i="15"/>
  <c r="T540" i="15"/>
  <c r="U540" i="15"/>
  <c r="P541" i="15"/>
  <c r="Q541" i="15"/>
  <c r="R541" i="15"/>
  <c r="S541" i="15"/>
  <c r="T541" i="15"/>
  <c r="U541" i="15"/>
  <c r="P542" i="15"/>
  <c r="Q542" i="15"/>
  <c r="R542" i="15"/>
  <c r="S542" i="15"/>
  <c r="T542" i="15"/>
  <c r="U542" i="15"/>
  <c r="P543" i="15"/>
  <c r="Q543" i="15"/>
  <c r="R543" i="15"/>
  <c r="S543" i="15"/>
  <c r="T543" i="15"/>
  <c r="U543" i="15"/>
  <c r="P544" i="15"/>
  <c r="Q544" i="15"/>
  <c r="R544" i="15"/>
  <c r="S544" i="15"/>
  <c r="T544" i="15"/>
  <c r="U544" i="15"/>
  <c r="P545" i="15"/>
  <c r="Q545" i="15"/>
  <c r="R545" i="15"/>
  <c r="S545" i="15"/>
  <c r="T545" i="15"/>
  <c r="U545" i="15"/>
  <c r="P546" i="15"/>
  <c r="Q546" i="15"/>
  <c r="R546" i="15"/>
  <c r="S546" i="15"/>
  <c r="T546" i="15"/>
  <c r="U546" i="15"/>
  <c r="P547" i="15"/>
  <c r="Q547" i="15"/>
  <c r="R547" i="15"/>
  <c r="S547" i="15"/>
  <c r="T547" i="15"/>
  <c r="U547" i="15"/>
  <c r="P548" i="15"/>
  <c r="Q548" i="15"/>
  <c r="R548" i="15"/>
  <c r="S548" i="15"/>
  <c r="T548" i="15"/>
  <c r="U548" i="15"/>
  <c r="P549" i="15"/>
  <c r="Q549" i="15"/>
  <c r="R549" i="15"/>
  <c r="S549" i="15"/>
  <c r="T549" i="15"/>
  <c r="U549" i="15"/>
  <c r="P550" i="15"/>
  <c r="Q550" i="15"/>
  <c r="R550" i="15"/>
  <c r="S550" i="15"/>
  <c r="T550" i="15"/>
  <c r="U550" i="15"/>
  <c r="P551" i="15"/>
  <c r="Q551" i="15"/>
  <c r="R551" i="15"/>
  <c r="S551" i="15"/>
  <c r="T551" i="15"/>
  <c r="U551" i="15"/>
  <c r="P552" i="15"/>
  <c r="Q552" i="15"/>
  <c r="R552" i="15"/>
  <c r="S552" i="15"/>
  <c r="T552" i="15"/>
  <c r="U552" i="15"/>
  <c r="P553" i="15"/>
  <c r="Q553" i="15"/>
  <c r="R553" i="15"/>
  <c r="S553" i="15"/>
  <c r="T553" i="15"/>
  <c r="U553" i="15"/>
  <c r="P554" i="15"/>
  <c r="Q554" i="15"/>
  <c r="R554" i="15"/>
  <c r="S554" i="15"/>
  <c r="T554" i="15"/>
  <c r="U554" i="15"/>
  <c r="P555" i="15"/>
  <c r="Q555" i="15"/>
  <c r="R555" i="15"/>
  <c r="S555" i="15"/>
  <c r="T555" i="15"/>
  <c r="U555" i="15"/>
  <c r="P556" i="15"/>
  <c r="Q556" i="15"/>
  <c r="R556" i="15"/>
  <c r="S556" i="15"/>
  <c r="T556" i="15"/>
  <c r="U556" i="15"/>
  <c r="P557" i="15"/>
  <c r="Q557" i="15"/>
  <c r="R557" i="15"/>
  <c r="S557" i="15"/>
  <c r="T557" i="15"/>
  <c r="U557" i="15"/>
  <c r="P558" i="15"/>
  <c r="Q558" i="15"/>
  <c r="R558" i="15"/>
  <c r="S558" i="15"/>
  <c r="T558" i="15"/>
  <c r="U558" i="15"/>
  <c r="P559" i="15"/>
  <c r="Q559" i="15"/>
  <c r="R559" i="15"/>
  <c r="S559" i="15"/>
  <c r="T559" i="15"/>
  <c r="U559" i="15"/>
  <c r="P560" i="15"/>
  <c r="Q560" i="15"/>
  <c r="R560" i="15"/>
  <c r="S560" i="15"/>
  <c r="T560" i="15"/>
  <c r="U560" i="15"/>
  <c r="P561" i="15"/>
  <c r="Q561" i="15"/>
  <c r="R561" i="15"/>
  <c r="S561" i="15"/>
  <c r="T561" i="15"/>
  <c r="U561" i="15"/>
  <c r="P562" i="15"/>
  <c r="Q562" i="15"/>
  <c r="R562" i="15"/>
  <c r="S562" i="15"/>
  <c r="T562" i="15"/>
  <c r="U562" i="15"/>
  <c r="P563" i="15"/>
  <c r="Q563" i="15"/>
  <c r="R563" i="15"/>
  <c r="S563" i="15"/>
  <c r="T563" i="15"/>
  <c r="U563" i="15"/>
  <c r="P564" i="15"/>
  <c r="Q564" i="15"/>
  <c r="R564" i="15"/>
  <c r="S564" i="15"/>
  <c r="T564" i="15"/>
  <c r="U564" i="15"/>
  <c r="P565" i="15"/>
  <c r="Q565" i="15"/>
  <c r="R565" i="15"/>
  <c r="S565" i="15"/>
  <c r="T565" i="15"/>
  <c r="U565" i="15"/>
  <c r="P566" i="15"/>
  <c r="Q566" i="15"/>
  <c r="R566" i="15"/>
  <c r="S566" i="15"/>
  <c r="T566" i="15"/>
  <c r="U566" i="15"/>
  <c r="P567" i="15"/>
  <c r="Q567" i="15"/>
  <c r="R567" i="15"/>
  <c r="S567" i="15"/>
  <c r="T567" i="15"/>
  <c r="U567" i="15"/>
  <c r="P568" i="15"/>
  <c r="Q568" i="15"/>
  <c r="R568" i="15"/>
  <c r="S568" i="15"/>
  <c r="T568" i="15"/>
  <c r="U568" i="15"/>
  <c r="P569" i="15"/>
  <c r="Q569" i="15"/>
  <c r="R569" i="15"/>
  <c r="S569" i="15"/>
  <c r="T569" i="15"/>
  <c r="U569" i="15"/>
  <c r="P570" i="15"/>
  <c r="Q570" i="15"/>
  <c r="R570" i="15"/>
  <c r="S570" i="15"/>
  <c r="T570" i="15"/>
  <c r="U570" i="15"/>
  <c r="P571" i="15"/>
  <c r="Q571" i="15"/>
  <c r="R571" i="15"/>
  <c r="S571" i="15"/>
  <c r="T571" i="15"/>
  <c r="U571" i="15"/>
  <c r="P572" i="15"/>
  <c r="Q572" i="15"/>
  <c r="R572" i="15"/>
  <c r="S572" i="15"/>
  <c r="T572" i="15"/>
  <c r="U572" i="15"/>
  <c r="P573" i="15"/>
  <c r="Q573" i="15"/>
  <c r="R573" i="15"/>
  <c r="S573" i="15"/>
  <c r="T573" i="15"/>
  <c r="U573" i="15"/>
  <c r="P574" i="15"/>
  <c r="Q574" i="15"/>
  <c r="R574" i="15"/>
  <c r="S574" i="15"/>
  <c r="T574" i="15"/>
  <c r="U574" i="15"/>
  <c r="P575" i="15"/>
  <c r="Q575" i="15"/>
  <c r="R575" i="15"/>
  <c r="S575" i="15"/>
  <c r="T575" i="15"/>
  <c r="U575" i="15"/>
  <c r="P576" i="15"/>
  <c r="Q576" i="15"/>
  <c r="R576" i="15"/>
  <c r="S576" i="15"/>
  <c r="T576" i="15"/>
  <c r="U576" i="15"/>
  <c r="P577" i="15"/>
  <c r="Q577" i="15"/>
  <c r="R577" i="15"/>
  <c r="S577" i="15"/>
  <c r="T577" i="15"/>
  <c r="U577" i="15"/>
  <c r="P578" i="15"/>
  <c r="Q578" i="15"/>
  <c r="R578" i="15"/>
  <c r="S578" i="15"/>
  <c r="T578" i="15"/>
  <c r="U578" i="15"/>
  <c r="P579" i="15"/>
  <c r="Q579" i="15"/>
  <c r="R579" i="15"/>
  <c r="S579" i="15"/>
  <c r="T579" i="15"/>
  <c r="U579" i="15"/>
  <c r="P580" i="15"/>
  <c r="Q580" i="15"/>
  <c r="R580" i="15"/>
  <c r="S580" i="15"/>
  <c r="T580" i="15"/>
  <c r="U580" i="15"/>
  <c r="P581" i="15"/>
  <c r="Q581" i="15"/>
  <c r="R581" i="15"/>
  <c r="S581" i="15"/>
  <c r="T581" i="15"/>
  <c r="U581" i="15"/>
  <c r="P582" i="15"/>
  <c r="Q582" i="15"/>
  <c r="R582" i="15"/>
  <c r="S582" i="15"/>
  <c r="T582" i="15"/>
  <c r="U582" i="15"/>
  <c r="P583" i="15"/>
  <c r="Q583" i="15"/>
  <c r="R583" i="15"/>
  <c r="S583" i="15"/>
  <c r="T583" i="15"/>
  <c r="U583" i="15"/>
  <c r="P584" i="15"/>
  <c r="Q584" i="15"/>
  <c r="R584" i="15"/>
  <c r="S584" i="15"/>
  <c r="T584" i="15"/>
  <c r="U584" i="15"/>
  <c r="P585" i="15"/>
  <c r="Q585" i="15"/>
  <c r="R585" i="15"/>
  <c r="S585" i="15"/>
  <c r="T585" i="15"/>
  <c r="U585" i="15"/>
  <c r="P586" i="15"/>
  <c r="Q586" i="15"/>
  <c r="R586" i="15"/>
  <c r="S586" i="15"/>
  <c r="T586" i="15"/>
  <c r="U586" i="15"/>
  <c r="P587" i="15"/>
  <c r="Q587" i="15"/>
  <c r="R587" i="15"/>
  <c r="S587" i="15"/>
  <c r="T587" i="15"/>
  <c r="U587" i="15"/>
  <c r="P588" i="15"/>
  <c r="Q588" i="15"/>
  <c r="R588" i="15"/>
  <c r="S588" i="15"/>
  <c r="T588" i="15"/>
  <c r="U588" i="15"/>
  <c r="P589" i="15"/>
  <c r="Q589" i="15"/>
  <c r="R589" i="15"/>
  <c r="S589" i="15"/>
  <c r="T589" i="15"/>
  <c r="U589" i="15"/>
  <c r="P590" i="15"/>
  <c r="Q590" i="15"/>
  <c r="R590" i="15"/>
  <c r="S590" i="15"/>
  <c r="T590" i="15"/>
  <c r="U590" i="15"/>
  <c r="P591" i="15"/>
  <c r="Q591" i="15"/>
  <c r="R591" i="15"/>
  <c r="S591" i="15"/>
  <c r="T591" i="15"/>
  <c r="U591" i="15"/>
  <c r="P592" i="15"/>
  <c r="Q592" i="15"/>
  <c r="R592" i="15"/>
  <c r="S592" i="15"/>
  <c r="T592" i="15"/>
  <c r="U592" i="15"/>
  <c r="P593" i="15"/>
  <c r="Q593" i="15"/>
  <c r="R593" i="15"/>
  <c r="S593" i="15"/>
  <c r="T593" i="15"/>
  <c r="U593" i="15"/>
  <c r="P594" i="15"/>
  <c r="Q594" i="15"/>
  <c r="R594" i="15"/>
  <c r="S594" i="15"/>
  <c r="T594" i="15"/>
  <c r="U594" i="15"/>
  <c r="P595" i="15"/>
  <c r="Q595" i="15"/>
  <c r="R595" i="15"/>
  <c r="S595" i="15"/>
  <c r="T595" i="15"/>
  <c r="U595" i="15"/>
  <c r="P596" i="15"/>
  <c r="Q596" i="15"/>
  <c r="R596" i="15"/>
  <c r="S596" i="15"/>
  <c r="T596" i="15"/>
  <c r="U596" i="15"/>
  <c r="P597" i="15"/>
  <c r="Q597" i="15"/>
  <c r="R597" i="15"/>
  <c r="S597" i="15"/>
  <c r="T597" i="15"/>
  <c r="U597" i="15"/>
  <c r="P598" i="15"/>
  <c r="Q598" i="15"/>
  <c r="R598" i="15"/>
  <c r="S598" i="15"/>
  <c r="T598" i="15"/>
  <c r="U598" i="15"/>
  <c r="P599" i="15"/>
  <c r="Q599" i="15"/>
  <c r="R599" i="15"/>
  <c r="S599" i="15"/>
  <c r="T599" i="15"/>
  <c r="U599" i="15"/>
  <c r="P600" i="15"/>
  <c r="Q600" i="15"/>
  <c r="R600" i="15"/>
  <c r="S600" i="15"/>
  <c r="T600" i="15"/>
  <c r="U600" i="15"/>
  <c r="P601" i="15"/>
  <c r="Q601" i="15"/>
  <c r="R601" i="15"/>
  <c r="S601" i="15"/>
  <c r="T601" i="15"/>
  <c r="U601" i="15"/>
  <c r="P602" i="15"/>
  <c r="Q602" i="15"/>
  <c r="R602" i="15"/>
  <c r="S602" i="15"/>
  <c r="T602" i="15"/>
  <c r="U602" i="15"/>
  <c r="P603" i="15"/>
  <c r="Q603" i="15"/>
  <c r="R603" i="15"/>
  <c r="S603" i="15"/>
  <c r="T603" i="15"/>
  <c r="U603" i="15"/>
  <c r="P604" i="15"/>
  <c r="Q604" i="15"/>
  <c r="R604" i="15"/>
  <c r="S604" i="15"/>
  <c r="T604" i="15"/>
  <c r="U604" i="15"/>
  <c r="P605" i="15"/>
  <c r="Q605" i="15"/>
  <c r="R605" i="15"/>
  <c r="S605" i="15"/>
  <c r="T605" i="15"/>
  <c r="U605" i="15"/>
  <c r="P606" i="15"/>
  <c r="Q606" i="15"/>
  <c r="R606" i="15"/>
  <c r="S606" i="15"/>
  <c r="T606" i="15"/>
  <c r="U606" i="15"/>
  <c r="P607" i="15"/>
  <c r="Q607" i="15"/>
  <c r="R607" i="15"/>
  <c r="S607" i="15"/>
  <c r="T607" i="15"/>
  <c r="U607" i="15"/>
  <c r="P608" i="15"/>
  <c r="Q608" i="15"/>
  <c r="R608" i="15"/>
  <c r="S608" i="15"/>
  <c r="T608" i="15"/>
  <c r="U608" i="15"/>
  <c r="P609" i="15"/>
  <c r="Q609" i="15"/>
  <c r="R609" i="15"/>
  <c r="S609" i="15"/>
  <c r="T609" i="15"/>
  <c r="U609" i="15"/>
  <c r="P610" i="15"/>
  <c r="Q610" i="15"/>
  <c r="R610" i="15"/>
  <c r="S610" i="15"/>
  <c r="T610" i="15"/>
  <c r="U610" i="15"/>
  <c r="P611" i="15"/>
  <c r="Q611" i="15"/>
  <c r="R611" i="15"/>
  <c r="S611" i="15"/>
  <c r="T611" i="15"/>
  <c r="U611" i="15"/>
  <c r="P612" i="15"/>
  <c r="Q612" i="15"/>
  <c r="R612" i="15"/>
  <c r="S612" i="15"/>
  <c r="T612" i="15"/>
  <c r="U612" i="15"/>
  <c r="P613" i="15"/>
  <c r="Q613" i="15"/>
  <c r="R613" i="15"/>
  <c r="S613" i="15"/>
  <c r="T613" i="15"/>
  <c r="U613" i="15"/>
  <c r="P614" i="15"/>
  <c r="Q614" i="15"/>
  <c r="R614" i="15"/>
  <c r="S614" i="15"/>
  <c r="T614" i="15"/>
  <c r="U614" i="15"/>
  <c r="P615" i="15"/>
  <c r="Q615" i="15"/>
  <c r="R615" i="15"/>
  <c r="S615" i="15"/>
  <c r="T615" i="15"/>
  <c r="U615" i="15"/>
  <c r="P616" i="15"/>
  <c r="Q616" i="15"/>
  <c r="R616" i="15"/>
  <c r="S616" i="15"/>
  <c r="T616" i="15"/>
  <c r="U616" i="15"/>
  <c r="P617" i="15"/>
  <c r="Q617" i="15"/>
  <c r="R617" i="15"/>
  <c r="S617" i="15"/>
  <c r="T617" i="15"/>
  <c r="U617" i="15"/>
  <c r="P618" i="15"/>
  <c r="Q618" i="15"/>
  <c r="R618" i="15"/>
  <c r="S618" i="15"/>
  <c r="T618" i="15"/>
  <c r="U618" i="15"/>
  <c r="P619" i="15"/>
  <c r="Q619" i="15"/>
  <c r="R619" i="15"/>
  <c r="S619" i="15"/>
  <c r="T619" i="15"/>
  <c r="U619" i="15"/>
  <c r="P620" i="15"/>
  <c r="Q620" i="15"/>
  <c r="R620" i="15"/>
  <c r="S620" i="15"/>
  <c r="T620" i="15"/>
  <c r="U620" i="15"/>
  <c r="P621" i="15"/>
  <c r="Q621" i="15"/>
  <c r="R621" i="15"/>
  <c r="S621" i="15"/>
  <c r="T621" i="15"/>
  <c r="U621" i="15"/>
  <c r="P622" i="15"/>
  <c r="Q622" i="15"/>
  <c r="R622" i="15"/>
  <c r="S622" i="15"/>
  <c r="T622" i="15"/>
  <c r="U622" i="15"/>
  <c r="P623" i="15"/>
  <c r="Q623" i="15"/>
  <c r="R623" i="15"/>
  <c r="S623" i="15"/>
  <c r="T623" i="15"/>
  <c r="U623" i="15"/>
  <c r="P624" i="15"/>
  <c r="Q624" i="15"/>
  <c r="R624" i="15"/>
  <c r="S624" i="15"/>
  <c r="T624" i="15"/>
  <c r="U624" i="15"/>
  <c r="P625" i="15"/>
  <c r="Q625" i="15"/>
  <c r="R625" i="15"/>
  <c r="S625" i="15"/>
  <c r="T625" i="15"/>
  <c r="U625" i="15"/>
  <c r="P626" i="15"/>
  <c r="Q626" i="15"/>
  <c r="R626" i="15"/>
  <c r="S626" i="15"/>
  <c r="T626" i="15"/>
  <c r="U626" i="15"/>
  <c r="P627" i="15"/>
  <c r="Q627" i="15"/>
  <c r="R627" i="15"/>
  <c r="S627" i="15"/>
  <c r="T627" i="15"/>
  <c r="U627" i="15"/>
  <c r="P628" i="15"/>
  <c r="Q628" i="15"/>
  <c r="R628" i="15"/>
  <c r="S628" i="15"/>
  <c r="T628" i="15"/>
  <c r="U628" i="15"/>
  <c r="P629" i="15"/>
  <c r="Q629" i="15"/>
  <c r="R629" i="15"/>
  <c r="S629" i="15"/>
  <c r="T629" i="15"/>
  <c r="U629" i="15"/>
  <c r="P630" i="15"/>
  <c r="Q630" i="15"/>
  <c r="R630" i="15"/>
  <c r="S630" i="15"/>
  <c r="T630" i="15"/>
  <c r="U630" i="15"/>
  <c r="P631" i="15"/>
  <c r="Q631" i="15"/>
  <c r="R631" i="15"/>
  <c r="S631" i="15"/>
  <c r="T631" i="15"/>
  <c r="U631" i="15"/>
  <c r="P632" i="15"/>
  <c r="Q632" i="15"/>
  <c r="R632" i="15"/>
  <c r="S632" i="15"/>
  <c r="T632" i="15"/>
  <c r="U632" i="15"/>
  <c r="P633" i="15"/>
  <c r="Q633" i="15"/>
  <c r="R633" i="15"/>
  <c r="S633" i="15"/>
  <c r="T633" i="15"/>
  <c r="U633" i="15"/>
  <c r="P634" i="15"/>
  <c r="Q634" i="15"/>
  <c r="R634" i="15"/>
  <c r="S634" i="15"/>
  <c r="T634" i="15"/>
  <c r="U634" i="15"/>
  <c r="P635" i="15"/>
  <c r="Q635" i="15"/>
  <c r="R635" i="15"/>
  <c r="S635" i="15"/>
  <c r="T635" i="15"/>
  <c r="U635" i="15"/>
  <c r="P636" i="15"/>
  <c r="Q636" i="15"/>
  <c r="R636" i="15"/>
  <c r="S636" i="15"/>
  <c r="T636" i="15"/>
  <c r="U636" i="15"/>
  <c r="P637" i="15"/>
  <c r="Q637" i="15"/>
  <c r="R637" i="15"/>
  <c r="S637" i="15"/>
  <c r="T637" i="15"/>
  <c r="U637" i="15"/>
  <c r="P638" i="15"/>
  <c r="Q638" i="15"/>
  <c r="R638" i="15"/>
  <c r="S638" i="15"/>
  <c r="T638" i="15"/>
  <c r="U638" i="15"/>
  <c r="P639" i="15"/>
  <c r="Q639" i="15"/>
  <c r="R639" i="15"/>
  <c r="S639" i="15"/>
  <c r="T639" i="15"/>
  <c r="U639" i="15"/>
  <c r="P640" i="15"/>
  <c r="Q640" i="15"/>
  <c r="R640" i="15"/>
  <c r="S640" i="15"/>
  <c r="T640" i="15"/>
  <c r="U640" i="15"/>
  <c r="P641" i="15"/>
  <c r="Q641" i="15"/>
  <c r="R641" i="15"/>
  <c r="S641" i="15"/>
  <c r="T641" i="15"/>
  <c r="U641" i="15"/>
  <c r="P642" i="15"/>
  <c r="Q642" i="15"/>
  <c r="R642" i="15"/>
  <c r="S642" i="15"/>
  <c r="T642" i="15"/>
  <c r="U642" i="15"/>
  <c r="P643" i="15"/>
  <c r="Q643" i="15"/>
  <c r="R643" i="15"/>
  <c r="S643" i="15"/>
  <c r="T643" i="15"/>
  <c r="U643" i="15"/>
  <c r="P644" i="15"/>
  <c r="Q644" i="15"/>
  <c r="R644" i="15"/>
  <c r="S644" i="15"/>
  <c r="T644" i="15"/>
  <c r="U644" i="15"/>
  <c r="P645" i="15"/>
  <c r="Q645" i="15"/>
  <c r="R645" i="15"/>
  <c r="S645" i="15"/>
  <c r="T645" i="15"/>
  <c r="U645" i="15"/>
  <c r="P646" i="15"/>
  <c r="Q646" i="15"/>
  <c r="R646" i="15"/>
  <c r="S646" i="15"/>
  <c r="T646" i="15"/>
  <c r="U646" i="15"/>
  <c r="P647" i="15"/>
  <c r="Q647" i="15"/>
  <c r="R647" i="15"/>
  <c r="S647" i="15"/>
  <c r="T647" i="15"/>
  <c r="U647" i="15"/>
  <c r="P648" i="15"/>
  <c r="Q648" i="15"/>
  <c r="R648" i="15"/>
  <c r="S648" i="15"/>
  <c r="T648" i="15"/>
  <c r="U648" i="15"/>
  <c r="P649" i="15"/>
  <c r="Q649" i="15"/>
  <c r="R649" i="15"/>
  <c r="S649" i="15"/>
  <c r="T649" i="15"/>
  <c r="U649" i="15"/>
  <c r="P650" i="15"/>
  <c r="Q650" i="15"/>
  <c r="R650" i="15"/>
  <c r="S650" i="15"/>
  <c r="T650" i="15"/>
  <c r="U650" i="15"/>
  <c r="P651" i="15"/>
  <c r="Q651" i="15"/>
  <c r="R651" i="15"/>
  <c r="S651" i="15"/>
  <c r="T651" i="15"/>
  <c r="U651" i="15"/>
  <c r="P652" i="15"/>
  <c r="Q652" i="15"/>
  <c r="R652" i="15"/>
  <c r="S652" i="15"/>
  <c r="T652" i="15"/>
  <c r="U652" i="15"/>
  <c r="P653" i="15"/>
  <c r="Q653" i="15"/>
  <c r="R653" i="15"/>
  <c r="S653" i="15"/>
  <c r="T653" i="15"/>
  <c r="U653" i="15"/>
  <c r="P654" i="15"/>
  <c r="Q654" i="15"/>
  <c r="R654" i="15"/>
  <c r="S654" i="15"/>
  <c r="T654" i="15"/>
  <c r="U654" i="15"/>
  <c r="P655" i="15"/>
  <c r="Q655" i="15"/>
  <c r="R655" i="15"/>
  <c r="S655" i="15"/>
  <c r="T655" i="15"/>
  <c r="U655" i="15"/>
  <c r="P656" i="15"/>
  <c r="Q656" i="15"/>
  <c r="R656" i="15"/>
  <c r="S656" i="15"/>
  <c r="T656" i="15"/>
  <c r="U656" i="15"/>
  <c r="P657" i="15"/>
  <c r="Q657" i="15"/>
  <c r="R657" i="15"/>
  <c r="S657" i="15"/>
  <c r="T657" i="15"/>
  <c r="U657" i="15"/>
  <c r="P658" i="15"/>
  <c r="Q658" i="15"/>
  <c r="R658" i="15"/>
  <c r="S658" i="15"/>
  <c r="T658" i="15"/>
  <c r="U658" i="15"/>
  <c r="P659" i="15"/>
  <c r="Q659" i="15"/>
  <c r="R659" i="15"/>
  <c r="S659" i="15"/>
  <c r="T659" i="15"/>
  <c r="U659" i="15"/>
  <c r="P660" i="15"/>
  <c r="Q660" i="15"/>
  <c r="R660" i="15"/>
  <c r="S660" i="15"/>
  <c r="T660" i="15"/>
  <c r="U660" i="15"/>
  <c r="P661" i="15"/>
  <c r="Q661" i="15"/>
  <c r="R661" i="15"/>
  <c r="S661" i="15"/>
  <c r="T661" i="15"/>
  <c r="U661" i="15"/>
  <c r="P662" i="15"/>
  <c r="Q662" i="15"/>
  <c r="R662" i="15"/>
  <c r="S662" i="15"/>
  <c r="T662" i="15"/>
  <c r="U662" i="15"/>
  <c r="P663" i="15"/>
  <c r="Q663" i="15"/>
  <c r="R663" i="15"/>
  <c r="S663" i="15"/>
  <c r="T663" i="15"/>
  <c r="U663" i="15"/>
  <c r="P664" i="15"/>
  <c r="Q664" i="15"/>
  <c r="R664" i="15"/>
  <c r="S664" i="15"/>
  <c r="T664" i="15"/>
  <c r="U664" i="15"/>
  <c r="P665" i="15"/>
  <c r="Q665" i="15"/>
  <c r="R665" i="15"/>
  <c r="S665" i="15"/>
  <c r="T665" i="15"/>
  <c r="U665" i="15"/>
  <c r="P666" i="15"/>
  <c r="Q666" i="15"/>
  <c r="R666" i="15"/>
  <c r="S666" i="15"/>
  <c r="T666" i="15"/>
  <c r="U666" i="15"/>
  <c r="P667" i="15"/>
  <c r="Q667" i="15"/>
  <c r="R667" i="15"/>
  <c r="S667" i="15"/>
  <c r="T667" i="15"/>
  <c r="U667" i="15"/>
  <c r="P668" i="15"/>
  <c r="Q668" i="15"/>
  <c r="R668" i="15"/>
  <c r="S668" i="15"/>
  <c r="T668" i="15"/>
  <c r="U668" i="15"/>
  <c r="P669" i="15"/>
  <c r="Q669" i="15"/>
  <c r="R669" i="15"/>
  <c r="S669" i="15"/>
  <c r="T669" i="15"/>
  <c r="U669" i="15"/>
  <c r="P670" i="15"/>
  <c r="Q670" i="15"/>
  <c r="R670" i="15"/>
  <c r="S670" i="15"/>
  <c r="T670" i="15"/>
  <c r="U670" i="15"/>
  <c r="P671" i="15"/>
  <c r="Q671" i="15"/>
  <c r="R671" i="15"/>
  <c r="S671" i="15"/>
  <c r="T671" i="15"/>
  <c r="U671" i="15"/>
  <c r="P672" i="15"/>
  <c r="Q672" i="15"/>
  <c r="R672" i="15"/>
  <c r="S672" i="15"/>
  <c r="T672" i="15"/>
  <c r="U672" i="15"/>
  <c r="P673" i="15"/>
  <c r="Q673" i="15"/>
  <c r="R673" i="15"/>
  <c r="S673" i="15"/>
  <c r="T673" i="15"/>
  <c r="U673" i="15"/>
  <c r="P674" i="15"/>
  <c r="Q674" i="15"/>
  <c r="R674" i="15"/>
  <c r="S674" i="15"/>
  <c r="T674" i="15"/>
  <c r="U674" i="15"/>
  <c r="P675" i="15"/>
  <c r="Q675" i="15"/>
  <c r="R675" i="15"/>
  <c r="S675" i="15"/>
  <c r="T675" i="15"/>
  <c r="U675" i="15"/>
  <c r="P676" i="15"/>
  <c r="Q676" i="15"/>
  <c r="R676" i="15"/>
  <c r="S676" i="15"/>
  <c r="T676" i="15"/>
  <c r="U676" i="15"/>
  <c r="P677" i="15"/>
  <c r="Q677" i="15"/>
  <c r="R677" i="15"/>
  <c r="S677" i="15"/>
  <c r="T677" i="15"/>
  <c r="U677" i="15"/>
  <c r="P678" i="15"/>
  <c r="Q678" i="15"/>
  <c r="R678" i="15"/>
  <c r="S678" i="15"/>
  <c r="T678" i="15"/>
  <c r="U678" i="15"/>
  <c r="P679" i="15"/>
  <c r="Q679" i="15"/>
  <c r="R679" i="15"/>
  <c r="S679" i="15"/>
  <c r="T679" i="15"/>
  <c r="U679" i="15"/>
  <c r="P680" i="15"/>
  <c r="Q680" i="15"/>
  <c r="R680" i="15"/>
  <c r="S680" i="15"/>
  <c r="T680" i="15"/>
  <c r="U680" i="15"/>
  <c r="P681" i="15"/>
  <c r="Q681" i="15"/>
  <c r="R681" i="15"/>
  <c r="S681" i="15"/>
  <c r="T681" i="15"/>
  <c r="U681" i="15"/>
  <c r="P682" i="15"/>
  <c r="Q682" i="15"/>
  <c r="R682" i="15"/>
  <c r="S682" i="15"/>
  <c r="T682" i="15"/>
  <c r="U682" i="15"/>
  <c r="P683" i="15"/>
  <c r="Q683" i="15"/>
  <c r="R683" i="15"/>
  <c r="S683" i="15"/>
  <c r="T683" i="15"/>
  <c r="U683" i="15"/>
  <c r="P684" i="15"/>
  <c r="Q684" i="15"/>
  <c r="R684" i="15"/>
  <c r="S684" i="15"/>
  <c r="T684" i="15"/>
  <c r="U684" i="15"/>
  <c r="P685" i="15"/>
  <c r="Q685" i="15"/>
  <c r="R685" i="15"/>
  <c r="S685" i="15"/>
  <c r="T685" i="15"/>
  <c r="U685" i="15"/>
  <c r="P686" i="15"/>
  <c r="Q686" i="15"/>
  <c r="R686" i="15"/>
  <c r="S686" i="15"/>
  <c r="T686" i="15"/>
  <c r="U686" i="15"/>
  <c r="P687" i="15"/>
  <c r="Q687" i="15"/>
  <c r="R687" i="15"/>
  <c r="S687" i="15"/>
  <c r="T687" i="15"/>
  <c r="U687" i="15"/>
  <c r="P688" i="15"/>
  <c r="Q688" i="15"/>
  <c r="R688" i="15"/>
  <c r="S688" i="15"/>
  <c r="T688" i="15"/>
  <c r="U688" i="15"/>
  <c r="P689" i="15"/>
  <c r="Q689" i="15"/>
  <c r="R689" i="15"/>
  <c r="S689" i="15"/>
  <c r="T689" i="15"/>
  <c r="U689" i="15"/>
  <c r="P690" i="15"/>
  <c r="Q690" i="15"/>
  <c r="R690" i="15"/>
  <c r="S690" i="15"/>
  <c r="T690" i="15"/>
  <c r="U690" i="15"/>
  <c r="P691" i="15"/>
  <c r="Q691" i="15"/>
  <c r="R691" i="15"/>
  <c r="S691" i="15"/>
  <c r="T691" i="15"/>
  <c r="U691" i="15"/>
  <c r="P692" i="15"/>
  <c r="Q692" i="15"/>
  <c r="R692" i="15"/>
  <c r="S692" i="15"/>
  <c r="T692" i="15"/>
  <c r="U692" i="15"/>
  <c r="P693" i="15"/>
  <c r="Q693" i="15"/>
  <c r="R693" i="15"/>
  <c r="S693" i="15"/>
  <c r="T693" i="15"/>
  <c r="U693" i="15"/>
  <c r="P694" i="15"/>
  <c r="Q694" i="15"/>
  <c r="R694" i="15"/>
  <c r="S694" i="15"/>
  <c r="T694" i="15"/>
  <c r="U694" i="15"/>
  <c r="P695" i="15"/>
  <c r="Q695" i="15"/>
  <c r="R695" i="15"/>
  <c r="S695" i="15"/>
  <c r="T695" i="15"/>
  <c r="U695" i="15"/>
  <c r="P696" i="15"/>
  <c r="Q696" i="15"/>
  <c r="R696" i="15"/>
  <c r="S696" i="15"/>
  <c r="T696" i="15"/>
  <c r="U696" i="15"/>
  <c r="P697" i="15"/>
  <c r="Q697" i="15"/>
  <c r="R697" i="15"/>
  <c r="S697" i="15"/>
  <c r="T697" i="15"/>
  <c r="U697" i="15"/>
  <c r="P698" i="15"/>
  <c r="Q698" i="15"/>
  <c r="R698" i="15"/>
  <c r="S698" i="15"/>
  <c r="T698" i="15"/>
  <c r="U698" i="15"/>
  <c r="P699" i="15"/>
  <c r="Q699" i="15"/>
  <c r="R699" i="15"/>
  <c r="S699" i="15"/>
  <c r="T699" i="15"/>
  <c r="U699" i="15"/>
  <c r="P700" i="15"/>
  <c r="Q700" i="15"/>
  <c r="R700" i="15"/>
  <c r="S700" i="15"/>
  <c r="T700" i="15"/>
  <c r="U700" i="15"/>
  <c r="P701" i="15"/>
  <c r="Q701" i="15"/>
  <c r="R701" i="15"/>
  <c r="S701" i="15"/>
  <c r="T701" i="15"/>
  <c r="U701" i="15"/>
  <c r="P702" i="15"/>
  <c r="Q702" i="15"/>
  <c r="R702" i="15"/>
  <c r="S702" i="15"/>
  <c r="T702" i="15"/>
  <c r="U702" i="15"/>
  <c r="P703" i="15"/>
  <c r="Q703" i="15"/>
  <c r="R703" i="15"/>
  <c r="S703" i="15"/>
  <c r="T703" i="15"/>
  <c r="U703" i="15"/>
  <c r="P704" i="15"/>
  <c r="Q704" i="15"/>
  <c r="R704" i="15"/>
  <c r="S704" i="15"/>
  <c r="T704" i="15"/>
  <c r="U704" i="15"/>
  <c r="P705" i="15"/>
  <c r="Q705" i="15"/>
  <c r="R705" i="15"/>
  <c r="S705" i="15"/>
  <c r="T705" i="15"/>
  <c r="U705" i="15"/>
  <c r="P706" i="15"/>
  <c r="Q706" i="15"/>
  <c r="R706" i="15"/>
  <c r="S706" i="15"/>
  <c r="T706" i="15"/>
  <c r="U706" i="15"/>
  <c r="P707" i="15"/>
  <c r="Q707" i="15"/>
  <c r="R707" i="15"/>
  <c r="S707" i="15"/>
  <c r="T707" i="15"/>
  <c r="U707" i="15"/>
  <c r="P708" i="15"/>
  <c r="Q708" i="15"/>
  <c r="R708" i="15"/>
  <c r="S708" i="15"/>
  <c r="T708" i="15"/>
  <c r="U708" i="15"/>
  <c r="P709" i="15"/>
  <c r="Q709" i="15"/>
  <c r="R709" i="15"/>
  <c r="S709" i="15"/>
  <c r="T709" i="15"/>
  <c r="U709" i="15"/>
  <c r="P710" i="15"/>
  <c r="Q710" i="15"/>
  <c r="R710" i="15"/>
  <c r="S710" i="15"/>
  <c r="T710" i="15"/>
  <c r="U710" i="15"/>
  <c r="P711" i="15"/>
  <c r="Q711" i="15"/>
  <c r="R711" i="15"/>
  <c r="S711" i="15"/>
  <c r="T711" i="15"/>
  <c r="U711" i="15"/>
  <c r="P712" i="15"/>
  <c r="Q712" i="15"/>
  <c r="R712" i="15"/>
  <c r="S712" i="15"/>
  <c r="T712" i="15"/>
  <c r="U712" i="15"/>
  <c r="P713" i="15"/>
  <c r="Q713" i="15"/>
  <c r="R713" i="15"/>
  <c r="S713" i="15"/>
  <c r="T713" i="15"/>
  <c r="U713" i="15"/>
  <c r="P714" i="15"/>
  <c r="Q714" i="15"/>
  <c r="R714" i="15"/>
  <c r="S714" i="15"/>
  <c r="T714" i="15"/>
  <c r="U714" i="15"/>
  <c r="P715" i="15"/>
  <c r="Q715" i="15"/>
  <c r="R715" i="15"/>
  <c r="S715" i="15"/>
  <c r="T715" i="15"/>
  <c r="U715" i="15"/>
  <c r="P716" i="15"/>
  <c r="Q716" i="15"/>
  <c r="R716" i="15"/>
  <c r="S716" i="15"/>
  <c r="T716" i="15"/>
  <c r="U716" i="15"/>
  <c r="P717" i="15"/>
  <c r="Q717" i="15"/>
  <c r="R717" i="15"/>
  <c r="S717" i="15"/>
  <c r="T717" i="15"/>
  <c r="U717" i="15"/>
  <c r="P718" i="15"/>
  <c r="Q718" i="15"/>
  <c r="R718" i="15"/>
  <c r="S718" i="15"/>
  <c r="T718" i="15"/>
  <c r="U718" i="15"/>
  <c r="P719" i="15"/>
  <c r="Q719" i="15"/>
  <c r="R719" i="15"/>
  <c r="S719" i="15"/>
  <c r="T719" i="15"/>
  <c r="U719" i="15"/>
  <c r="P720" i="15"/>
  <c r="Q720" i="15"/>
  <c r="R720" i="15"/>
  <c r="S720" i="15"/>
  <c r="T720" i="15"/>
  <c r="U720" i="15"/>
  <c r="P721" i="15"/>
  <c r="Q721" i="15"/>
  <c r="R721" i="15"/>
  <c r="S721" i="15"/>
  <c r="T721" i="15"/>
  <c r="U721" i="15"/>
  <c r="P722" i="15"/>
  <c r="Q722" i="15"/>
  <c r="R722" i="15"/>
  <c r="S722" i="15"/>
  <c r="T722" i="15"/>
  <c r="U722" i="15"/>
  <c r="P723" i="15"/>
  <c r="Q723" i="15"/>
  <c r="R723" i="15"/>
  <c r="S723" i="15"/>
  <c r="T723" i="15"/>
  <c r="U723" i="15"/>
  <c r="P724" i="15"/>
  <c r="Q724" i="15"/>
  <c r="R724" i="15"/>
  <c r="S724" i="15"/>
  <c r="T724" i="15"/>
  <c r="U724" i="15"/>
  <c r="P725" i="15"/>
  <c r="Q725" i="15"/>
  <c r="R725" i="15"/>
  <c r="S725" i="15"/>
  <c r="T725" i="15"/>
  <c r="U725" i="15"/>
  <c r="P726" i="15"/>
  <c r="Q726" i="15"/>
  <c r="R726" i="15"/>
  <c r="S726" i="15"/>
  <c r="T726" i="15"/>
  <c r="U726" i="15"/>
  <c r="P727" i="15"/>
  <c r="Q727" i="15"/>
  <c r="R727" i="15"/>
  <c r="S727" i="15"/>
  <c r="T727" i="15"/>
  <c r="U727" i="15"/>
  <c r="P728" i="15"/>
  <c r="Q728" i="15"/>
  <c r="R728" i="15"/>
  <c r="S728" i="15"/>
  <c r="T728" i="15"/>
  <c r="U728" i="15"/>
  <c r="P729" i="15"/>
  <c r="Q729" i="15"/>
  <c r="R729" i="15"/>
  <c r="S729" i="15"/>
  <c r="T729" i="15"/>
  <c r="U729" i="15"/>
  <c r="P730" i="15"/>
  <c r="Q730" i="15"/>
  <c r="R730" i="15"/>
  <c r="S730" i="15"/>
  <c r="T730" i="15"/>
  <c r="U730" i="15"/>
  <c r="P731" i="15"/>
  <c r="Q731" i="15"/>
  <c r="R731" i="15"/>
  <c r="S731" i="15"/>
  <c r="T731" i="15"/>
  <c r="U731" i="15"/>
  <c r="P732" i="15"/>
  <c r="Q732" i="15"/>
  <c r="R732" i="15"/>
  <c r="S732" i="15"/>
  <c r="T732" i="15"/>
  <c r="U732" i="15"/>
  <c r="P733" i="15"/>
  <c r="Q733" i="15"/>
  <c r="R733" i="15"/>
  <c r="S733" i="15"/>
  <c r="T733" i="15"/>
  <c r="U733" i="15"/>
  <c r="P734" i="15"/>
  <c r="Q734" i="15"/>
  <c r="R734" i="15"/>
  <c r="S734" i="15"/>
  <c r="T734" i="15"/>
  <c r="U734" i="15"/>
  <c r="P735" i="15"/>
  <c r="Q735" i="15"/>
  <c r="R735" i="15"/>
  <c r="S735" i="15"/>
  <c r="T735" i="15"/>
  <c r="U735" i="15"/>
  <c r="P736" i="15"/>
  <c r="Q736" i="15"/>
  <c r="R736" i="15"/>
  <c r="S736" i="15"/>
  <c r="T736" i="15"/>
  <c r="U736" i="15"/>
  <c r="P737" i="15"/>
  <c r="Q737" i="15"/>
  <c r="R737" i="15"/>
  <c r="S737" i="15"/>
  <c r="T737" i="15"/>
  <c r="U737" i="15"/>
  <c r="P738" i="15"/>
  <c r="Q738" i="15"/>
  <c r="R738" i="15"/>
  <c r="S738" i="15"/>
  <c r="T738" i="15"/>
  <c r="U738" i="15"/>
  <c r="P739" i="15"/>
  <c r="Q739" i="15"/>
  <c r="R739" i="15"/>
  <c r="S739" i="15"/>
  <c r="T739" i="15"/>
  <c r="U739" i="15"/>
  <c r="P740" i="15"/>
  <c r="Q740" i="15"/>
  <c r="R740" i="15"/>
  <c r="S740" i="15"/>
  <c r="T740" i="15"/>
  <c r="U740" i="15"/>
  <c r="P741" i="15"/>
  <c r="Q741" i="15"/>
  <c r="R741" i="15"/>
  <c r="S741" i="15"/>
  <c r="T741" i="15"/>
  <c r="U741" i="15"/>
  <c r="P742" i="15"/>
  <c r="Q742" i="15"/>
  <c r="R742" i="15"/>
  <c r="S742" i="15"/>
  <c r="T742" i="15"/>
  <c r="U742" i="15"/>
  <c r="P743" i="15"/>
  <c r="Q743" i="15"/>
  <c r="R743" i="15"/>
  <c r="S743" i="15"/>
  <c r="T743" i="15"/>
  <c r="U743" i="15"/>
  <c r="P744" i="15"/>
  <c r="Q744" i="15"/>
  <c r="R744" i="15"/>
  <c r="S744" i="15"/>
  <c r="T744" i="15"/>
  <c r="U744" i="15"/>
  <c r="P745" i="15"/>
  <c r="Q745" i="15"/>
  <c r="R745" i="15"/>
  <c r="S745" i="15"/>
  <c r="T745" i="15"/>
  <c r="U745" i="15"/>
  <c r="P746" i="15"/>
  <c r="Q746" i="15"/>
  <c r="R746" i="15"/>
  <c r="S746" i="15"/>
  <c r="T746" i="15"/>
  <c r="U746" i="15"/>
  <c r="P747" i="15"/>
  <c r="Q747" i="15"/>
  <c r="R747" i="15"/>
  <c r="S747" i="15"/>
  <c r="T747" i="15"/>
  <c r="U747" i="15"/>
  <c r="P748" i="15"/>
  <c r="Q748" i="15"/>
  <c r="R748" i="15"/>
  <c r="S748" i="15"/>
  <c r="T748" i="15"/>
  <c r="U748" i="15"/>
  <c r="P749" i="15"/>
  <c r="Q749" i="15"/>
  <c r="R749" i="15"/>
  <c r="S749" i="15"/>
  <c r="T749" i="15"/>
  <c r="U749" i="15"/>
  <c r="P750" i="15"/>
  <c r="Q750" i="15"/>
  <c r="R750" i="15"/>
  <c r="S750" i="15"/>
  <c r="T750" i="15"/>
  <c r="U750" i="15"/>
  <c r="P751" i="15"/>
  <c r="Q751" i="15"/>
  <c r="R751" i="15"/>
  <c r="S751" i="15"/>
  <c r="T751" i="15"/>
  <c r="U751" i="15"/>
  <c r="P752" i="15"/>
  <c r="Q752" i="15"/>
  <c r="R752" i="15"/>
  <c r="S752" i="15"/>
  <c r="T752" i="15"/>
  <c r="U752" i="15"/>
  <c r="P753" i="15"/>
  <c r="Q753" i="15"/>
  <c r="R753" i="15"/>
  <c r="S753" i="15"/>
  <c r="T753" i="15"/>
  <c r="U753" i="15"/>
  <c r="P754" i="15"/>
  <c r="Q754" i="15"/>
  <c r="R754" i="15"/>
  <c r="S754" i="15"/>
  <c r="T754" i="15"/>
  <c r="U754" i="15"/>
  <c r="P755" i="15"/>
  <c r="Q755" i="15"/>
  <c r="R755" i="15"/>
  <c r="S755" i="15"/>
  <c r="T755" i="15"/>
  <c r="U755" i="15"/>
  <c r="P756" i="15"/>
  <c r="Q756" i="15"/>
  <c r="R756" i="15"/>
  <c r="S756" i="15"/>
  <c r="T756" i="15"/>
  <c r="U756" i="15"/>
  <c r="P757" i="15"/>
  <c r="Q757" i="15"/>
  <c r="R757" i="15"/>
  <c r="S757" i="15"/>
  <c r="T757" i="15"/>
  <c r="U757" i="15"/>
  <c r="P758" i="15"/>
  <c r="Q758" i="15"/>
  <c r="R758" i="15"/>
  <c r="S758" i="15"/>
  <c r="T758" i="15"/>
  <c r="U758" i="15"/>
  <c r="P759" i="15"/>
  <c r="Q759" i="15"/>
  <c r="R759" i="15"/>
  <c r="S759" i="15"/>
  <c r="T759" i="15"/>
  <c r="U759" i="15"/>
  <c r="P760" i="15"/>
  <c r="Q760" i="15"/>
  <c r="R760" i="15"/>
  <c r="S760" i="15"/>
  <c r="T760" i="15"/>
  <c r="U760" i="15"/>
  <c r="P761" i="15"/>
  <c r="Q761" i="15"/>
  <c r="R761" i="15"/>
  <c r="S761" i="15"/>
  <c r="T761" i="15"/>
  <c r="U761" i="15"/>
  <c r="P762" i="15"/>
  <c r="Q762" i="15"/>
  <c r="R762" i="15"/>
  <c r="S762" i="15"/>
  <c r="T762" i="15"/>
  <c r="U762" i="15"/>
  <c r="P763" i="15"/>
  <c r="Q763" i="15"/>
  <c r="R763" i="15"/>
  <c r="S763" i="15"/>
  <c r="T763" i="15"/>
  <c r="U763" i="15"/>
  <c r="P764" i="15"/>
  <c r="Q764" i="15"/>
  <c r="R764" i="15"/>
  <c r="S764" i="15"/>
  <c r="T764" i="15"/>
  <c r="U764" i="15"/>
  <c r="P765" i="15"/>
  <c r="Q765" i="15"/>
  <c r="R765" i="15"/>
  <c r="S765" i="15"/>
  <c r="T765" i="15"/>
  <c r="U765" i="15"/>
  <c r="P766" i="15"/>
  <c r="Q766" i="15"/>
  <c r="R766" i="15"/>
  <c r="S766" i="15"/>
  <c r="T766" i="15"/>
  <c r="U766" i="15"/>
  <c r="P767" i="15"/>
  <c r="Q767" i="15"/>
  <c r="R767" i="15"/>
  <c r="S767" i="15"/>
  <c r="T767" i="15"/>
  <c r="U767" i="15"/>
  <c r="P768" i="15"/>
  <c r="Q768" i="15"/>
  <c r="R768" i="15"/>
  <c r="S768" i="15"/>
  <c r="T768" i="15"/>
  <c r="U768" i="15"/>
  <c r="P769" i="15"/>
  <c r="Q769" i="15"/>
  <c r="R769" i="15"/>
  <c r="S769" i="15"/>
  <c r="T769" i="15"/>
  <c r="U769" i="15"/>
  <c r="P770" i="15"/>
  <c r="Q770" i="15"/>
  <c r="R770" i="15"/>
  <c r="S770" i="15"/>
  <c r="T770" i="15"/>
  <c r="U770" i="15"/>
  <c r="P771" i="15"/>
  <c r="Q771" i="15"/>
  <c r="R771" i="15"/>
  <c r="S771" i="15"/>
  <c r="T771" i="15"/>
  <c r="U771" i="15"/>
  <c r="P772" i="15"/>
  <c r="Q772" i="15"/>
  <c r="R772" i="15"/>
  <c r="S772" i="15"/>
  <c r="T772" i="15"/>
  <c r="U772" i="15"/>
  <c r="P773" i="15"/>
  <c r="Q773" i="15"/>
  <c r="R773" i="15"/>
  <c r="S773" i="15"/>
  <c r="T773" i="15"/>
  <c r="U773" i="15"/>
  <c r="P774" i="15"/>
  <c r="Q774" i="15"/>
  <c r="R774" i="15"/>
  <c r="S774" i="15"/>
  <c r="T774" i="15"/>
  <c r="U774" i="15"/>
  <c r="P775" i="15"/>
  <c r="Q775" i="15"/>
  <c r="R775" i="15"/>
  <c r="S775" i="15"/>
  <c r="T775" i="15"/>
  <c r="U775" i="15"/>
  <c r="P776" i="15"/>
  <c r="Q776" i="15"/>
  <c r="R776" i="15"/>
  <c r="S776" i="15"/>
  <c r="T776" i="15"/>
  <c r="U776" i="15"/>
  <c r="P777" i="15"/>
  <c r="Q777" i="15"/>
  <c r="R777" i="15"/>
  <c r="S777" i="15"/>
  <c r="T777" i="15"/>
  <c r="U777" i="15"/>
  <c r="P778" i="15"/>
  <c r="Q778" i="15"/>
  <c r="R778" i="15"/>
  <c r="S778" i="15"/>
  <c r="T778" i="15"/>
  <c r="U778" i="15"/>
  <c r="P779" i="15"/>
  <c r="Q779" i="15"/>
  <c r="R779" i="15"/>
  <c r="S779" i="15"/>
  <c r="T779" i="15"/>
  <c r="U779" i="15"/>
  <c r="P780" i="15"/>
  <c r="Q780" i="15"/>
  <c r="R780" i="15"/>
  <c r="S780" i="15"/>
  <c r="T780" i="15"/>
  <c r="U780" i="15"/>
  <c r="P781" i="15"/>
  <c r="Q781" i="15"/>
  <c r="R781" i="15"/>
  <c r="S781" i="15"/>
  <c r="T781" i="15"/>
  <c r="U781" i="15"/>
  <c r="P782" i="15"/>
  <c r="Q782" i="15"/>
  <c r="R782" i="15"/>
  <c r="S782" i="15"/>
  <c r="T782" i="15"/>
  <c r="U782" i="15"/>
  <c r="P783" i="15"/>
  <c r="Q783" i="15"/>
  <c r="R783" i="15"/>
  <c r="S783" i="15"/>
  <c r="T783" i="15"/>
  <c r="U783" i="15"/>
  <c r="P784" i="15"/>
  <c r="Q784" i="15"/>
  <c r="R784" i="15"/>
  <c r="S784" i="15"/>
  <c r="T784" i="15"/>
  <c r="U784" i="15"/>
  <c r="P785" i="15"/>
  <c r="Q785" i="15"/>
  <c r="R785" i="15"/>
  <c r="S785" i="15"/>
  <c r="T785" i="15"/>
  <c r="U785" i="15"/>
  <c r="P786" i="15"/>
  <c r="Q786" i="15"/>
  <c r="R786" i="15"/>
  <c r="S786" i="15"/>
  <c r="T786" i="15"/>
  <c r="U786" i="15"/>
  <c r="P787" i="15"/>
  <c r="Q787" i="15"/>
  <c r="R787" i="15"/>
  <c r="S787" i="15"/>
  <c r="T787" i="15"/>
  <c r="U787" i="15"/>
  <c r="P788" i="15"/>
  <c r="Q788" i="15"/>
  <c r="R788" i="15"/>
  <c r="S788" i="15"/>
  <c r="T788" i="15"/>
  <c r="U788" i="15"/>
  <c r="P789" i="15"/>
  <c r="Q789" i="15"/>
  <c r="R789" i="15"/>
  <c r="S789" i="15"/>
  <c r="T789" i="15"/>
  <c r="U789" i="15"/>
  <c r="P790" i="15"/>
  <c r="Q790" i="15"/>
  <c r="R790" i="15"/>
  <c r="S790" i="15"/>
  <c r="T790" i="15"/>
  <c r="U790" i="15"/>
  <c r="P791" i="15"/>
  <c r="Q791" i="15"/>
  <c r="R791" i="15"/>
  <c r="S791" i="15"/>
  <c r="T791" i="15"/>
  <c r="U791" i="15"/>
  <c r="P792" i="15"/>
  <c r="Q792" i="15"/>
  <c r="R792" i="15"/>
  <c r="S792" i="15"/>
  <c r="T792" i="15"/>
  <c r="U792" i="15"/>
  <c r="P793" i="15"/>
  <c r="Q793" i="15"/>
  <c r="R793" i="15"/>
  <c r="S793" i="15"/>
  <c r="T793" i="15"/>
  <c r="U793" i="15"/>
  <c r="P794" i="15"/>
  <c r="Q794" i="15"/>
  <c r="R794" i="15"/>
  <c r="S794" i="15"/>
  <c r="T794" i="15"/>
  <c r="U794" i="15"/>
  <c r="P795" i="15"/>
  <c r="Q795" i="15"/>
  <c r="R795" i="15"/>
  <c r="S795" i="15"/>
  <c r="T795" i="15"/>
  <c r="U795" i="15"/>
  <c r="P796" i="15"/>
  <c r="Q796" i="15"/>
  <c r="R796" i="15"/>
  <c r="S796" i="15"/>
  <c r="T796" i="15"/>
  <c r="U796" i="15"/>
  <c r="P797" i="15"/>
  <c r="Q797" i="15"/>
  <c r="R797" i="15"/>
  <c r="S797" i="15"/>
  <c r="T797" i="15"/>
  <c r="U797" i="15"/>
  <c r="P798" i="15"/>
  <c r="Q798" i="15"/>
  <c r="R798" i="15"/>
  <c r="S798" i="15"/>
  <c r="T798" i="15"/>
  <c r="U798" i="15"/>
  <c r="P799" i="15"/>
  <c r="Q799" i="15"/>
  <c r="R799" i="15"/>
  <c r="S799" i="15"/>
  <c r="T799" i="15"/>
  <c r="U799" i="15"/>
  <c r="P800" i="15"/>
  <c r="Q800" i="15"/>
  <c r="R800" i="15"/>
  <c r="S800" i="15"/>
  <c r="T800" i="15"/>
  <c r="U800" i="15"/>
  <c r="P801" i="15"/>
  <c r="Q801" i="15"/>
  <c r="R801" i="15"/>
  <c r="S801" i="15"/>
  <c r="T801" i="15"/>
  <c r="U801" i="15"/>
  <c r="P802" i="15"/>
  <c r="Q802" i="15"/>
  <c r="R802" i="15"/>
  <c r="S802" i="15"/>
  <c r="T802" i="15"/>
  <c r="U802" i="15"/>
  <c r="P803" i="15"/>
  <c r="Q803" i="15"/>
  <c r="R803" i="15"/>
  <c r="S803" i="15"/>
  <c r="T803" i="15"/>
  <c r="U803" i="15"/>
  <c r="P804" i="15"/>
  <c r="Q804" i="15"/>
  <c r="R804" i="15"/>
  <c r="S804" i="15"/>
  <c r="T804" i="15"/>
  <c r="U804" i="15"/>
  <c r="P805" i="15"/>
  <c r="Q805" i="15"/>
  <c r="R805" i="15"/>
  <c r="S805" i="15"/>
  <c r="T805" i="15"/>
  <c r="U805" i="15"/>
  <c r="P806" i="15"/>
  <c r="Q806" i="15"/>
  <c r="R806" i="15"/>
  <c r="S806" i="15"/>
  <c r="T806" i="15"/>
  <c r="U806" i="15"/>
  <c r="P807" i="15"/>
  <c r="Q807" i="15"/>
  <c r="R807" i="15"/>
  <c r="S807" i="15"/>
  <c r="T807" i="15"/>
  <c r="U807" i="15"/>
  <c r="P808" i="15"/>
  <c r="Q808" i="15"/>
  <c r="R808" i="15"/>
  <c r="S808" i="15"/>
  <c r="T808" i="15"/>
  <c r="U808" i="15"/>
  <c r="P809" i="15"/>
  <c r="Q809" i="15"/>
  <c r="R809" i="15"/>
  <c r="S809" i="15"/>
  <c r="T809" i="15"/>
  <c r="U809" i="15"/>
  <c r="P810" i="15"/>
  <c r="Q810" i="15"/>
  <c r="R810" i="15"/>
  <c r="S810" i="15"/>
  <c r="T810" i="15"/>
  <c r="U810" i="15"/>
  <c r="P811" i="15"/>
  <c r="Q811" i="15"/>
  <c r="R811" i="15"/>
  <c r="S811" i="15"/>
  <c r="T811" i="15"/>
  <c r="U811" i="15"/>
  <c r="P812" i="15"/>
  <c r="Q812" i="15"/>
  <c r="R812" i="15"/>
  <c r="S812" i="15"/>
  <c r="T812" i="15"/>
  <c r="U812" i="15"/>
  <c r="P813" i="15"/>
  <c r="Q813" i="15"/>
  <c r="R813" i="15"/>
  <c r="S813" i="15"/>
  <c r="T813" i="15"/>
  <c r="U813" i="15"/>
  <c r="P814" i="15"/>
  <c r="Q814" i="15"/>
  <c r="R814" i="15"/>
  <c r="S814" i="15"/>
  <c r="T814" i="15"/>
  <c r="U814" i="15"/>
  <c r="P815" i="15"/>
  <c r="Q815" i="15"/>
  <c r="R815" i="15"/>
  <c r="S815" i="15"/>
  <c r="T815" i="15"/>
  <c r="U815" i="15"/>
  <c r="P816" i="15"/>
  <c r="Q816" i="15"/>
  <c r="R816" i="15"/>
  <c r="S816" i="15"/>
  <c r="T816" i="15"/>
  <c r="U816" i="15"/>
  <c r="P817" i="15"/>
  <c r="Q817" i="15"/>
  <c r="R817" i="15"/>
  <c r="S817" i="15"/>
  <c r="T817" i="15"/>
  <c r="U817" i="15"/>
  <c r="P818" i="15"/>
  <c r="Q818" i="15"/>
  <c r="R818" i="15"/>
  <c r="S818" i="15"/>
  <c r="T818" i="15"/>
  <c r="U818" i="15"/>
  <c r="P819" i="15"/>
  <c r="Q819" i="15"/>
  <c r="R819" i="15"/>
  <c r="S819" i="15"/>
  <c r="T819" i="15"/>
  <c r="U819" i="15"/>
  <c r="P820" i="15"/>
  <c r="Q820" i="15"/>
  <c r="R820" i="15"/>
  <c r="S820" i="15"/>
  <c r="T820" i="15"/>
  <c r="U820" i="15"/>
  <c r="P821" i="15"/>
  <c r="Q821" i="15"/>
  <c r="R821" i="15"/>
  <c r="S821" i="15"/>
  <c r="T821" i="15"/>
  <c r="U821" i="15"/>
  <c r="P822" i="15"/>
  <c r="Q822" i="15"/>
  <c r="R822" i="15"/>
  <c r="S822" i="15"/>
  <c r="T822" i="15"/>
  <c r="U822" i="15"/>
  <c r="P823" i="15"/>
  <c r="Q823" i="15"/>
  <c r="R823" i="15"/>
  <c r="S823" i="15"/>
  <c r="T823" i="15"/>
  <c r="U823" i="15"/>
  <c r="P824" i="15"/>
  <c r="Q824" i="15"/>
  <c r="R824" i="15"/>
  <c r="S824" i="15"/>
  <c r="T824" i="15"/>
  <c r="U824" i="15"/>
  <c r="P825" i="15"/>
  <c r="Q825" i="15"/>
  <c r="R825" i="15"/>
  <c r="S825" i="15"/>
  <c r="T825" i="15"/>
  <c r="U825" i="15"/>
  <c r="P826" i="15"/>
  <c r="Q826" i="15"/>
  <c r="R826" i="15"/>
  <c r="S826" i="15"/>
  <c r="T826" i="15"/>
  <c r="U826" i="15"/>
  <c r="P827" i="15"/>
  <c r="Q827" i="15"/>
  <c r="R827" i="15"/>
  <c r="S827" i="15"/>
  <c r="T827" i="15"/>
  <c r="U827" i="15"/>
  <c r="P828" i="15"/>
  <c r="Q828" i="15"/>
  <c r="R828" i="15"/>
  <c r="S828" i="15"/>
  <c r="T828" i="15"/>
  <c r="U828" i="15"/>
  <c r="P829" i="15"/>
  <c r="Q829" i="15"/>
  <c r="R829" i="15"/>
  <c r="S829" i="15"/>
  <c r="T829" i="15"/>
  <c r="U829" i="15"/>
  <c r="P830" i="15"/>
  <c r="Q830" i="15"/>
  <c r="R830" i="15"/>
  <c r="S830" i="15"/>
  <c r="T830" i="15"/>
  <c r="U830" i="15"/>
  <c r="P831" i="15"/>
  <c r="Q831" i="15"/>
  <c r="R831" i="15"/>
  <c r="S831" i="15"/>
  <c r="T831" i="15"/>
  <c r="U831" i="15"/>
  <c r="P832" i="15"/>
  <c r="Q832" i="15"/>
  <c r="R832" i="15"/>
  <c r="S832" i="15"/>
  <c r="T832" i="15"/>
  <c r="U832" i="15"/>
  <c r="P833" i="15"/>
  <c r="Q833" i="15"/>
  <c r="R833" i="15"/>
  <c r="S833" i="15"/>
  <c r="T833" i="15"/>
  <c r="U833" i="15"/>
  <c r="P834" i="15"/>
  <c r="Q834" i="15"/>
  <c r="R834" i="15"/>
  <c r="S834" i="15"/>
  <c r="T834" i="15"/>
  <c r="U834" i="15"/>
  <c r="P835" i="15"/>
  <c r="Q835" i="15"/>
  <c r="R835" i="15"/>
  <c r="S835" i="15"/>
  <c r="T835" i="15"/>
  <c r="U835" i="15"/>
  <c r="P836" i="15"/>
  <c r="Q836" i="15"/>
  <c r="R836" i="15"/>
  <c r="S836" i="15"/>
  <c r="T836" i="15"/>
  <c r="U836" i="15"/>
  <c r="P837" i="15"/>
  <c r="Q837" i="15"/>
  <c r="R837" i="15"/>
  <c r="S837" i="15"/>
  <c r="T837" i="15"/>
  <c r="U837" i="15"/>
  <c r="P838" i="15"/>
  <c r="Q838" i="15"/>
  <c r="R838" i="15"/>
  <c r="S838" i="15"/>
  <c r="T838" i="15"/>
  <c r="U838" i="15"/>
  <c r="P839" i="15"/>
  <c r="Q839" i="15"/>
  <c r="R839" i="15"/>
  <c r="S839" i="15"/>
  <c r="T839" i="15"/>
  <c r="U839" i="15"/>
  <c r="P840" i="15"/>
  <c r="Q840" i="15"/>
  <c r="R840" i="15"/>
  <c r="S840" i="15"/>
  <c r="T840" i="15"/>
  <c r="U840" i="15"/>
  <c r="P841" i="15"/>
  <c r="Q841" i="15"/>
  <c r="R841" i="15"/>
  <c r="S841" i="15"/>
  <c r="T841" i="15"/>
  <c r="U841" i="15"/>
  <c r="P842" i="15"/>
  <c r="Q842" i="15"/>
  <c r="R842" i="15"/>
  <c r="S842" i="15"/>
  <c r="T842" i="15"/>
  <c r="U842" i="15"/>
  <c r="P843" i="15"/>
  <c r="Q843" i="15"/>
  <c r="R843" i="15"/>
  <c r="S843" i="15"/>
  <c r="T843" i="15"/>
  <c r="U843" i="15"/>
  <c r="P844" i="15"/>
  <c r="Q844" i="15"/>
  <c r="R844" i="15"/>
  <c r="S844" i="15"/>
  <c r="T844" i="15"/>
  <c r="U844" i="15"/>
  <c r="P845" i="15"/>
  <c r="Q845" i="15"/>
  <c r="R845" i="15"/>
  <c r="S845" i="15"/>
  <c r="T845" i="15"/>
  <c r="U845" i="15"/>
  <c r="P846" i="15"/>
  <c r="Q846" i="15"/>
  <c r="R846" i="15"/>
  <c r="S846" i="15"/>
  <c r="T846" i="15"/>
  <c r="U846" i="15"/>
  <c r="P847" i="15"/>
  <c r="Q847" i="15"/>
  <c r="R847" i="15"/>
  <c r="S847" i="15"/>
  <c r="T847" i="15"/>
  <c r="U847" i="15"/>
  <c r="P848" i="15"/>
  <c r="Q848" i="15"/>
  <c r="R848" i="15"/>
  <c r="S848" i="15"/>
  <c r="T848" i="15"/>
  <c r="U848" i="15"/>
  <c r="P849" i="15"/>
  <c r="Q849" i="15"/>
  <c r="R849" i="15"/>
  <c r="S849" i="15"/>
  <c r="T849" i="15"/>
  <c r="U849" i="15"/>
  <c r="P850" i="15"/>
  <c r="Q850" i="15"/>
  <c r="R850" i="15"/>
  <c r="S850" i="15"/>
  <c r="T850" i="15"/>
  <c r="U850" i="15"/>
  <c r="P851" i="15"/>
  <c r="Q851" i="15"/>
  <c r="R851" i="15"/>
  <c r="S851" i="15"/>
  <c r="T851" i="15"/>
  <c r="U851" i="15"/>
  <c r="P852" i="15"/>
  <c r="Q852" i="15"/>
  <c r="R852" i="15"/>
  <c r="S852" i="15"/>
  <c r="T852" i="15"/>
  <c r="U852" i="15"/>
  <c r="P853" i="15"/>
  <c r="Q853" i="15"/>
  <c r="R853" i="15"/>
  <c r="S853" i="15"/>
  <c r="T853" i="15"/>
  <c r="U853" i="15"/>
  <c r="P854" i="15"/>
  <c r="Q854" i="15"/>
  <c r="R854" i="15"/>
  <c r="S854" i="15"/>
  <c r="T854" i="15"/>
  <c r="U854" i="15"/>
  <c r="P855" i="15"/>
  <c r="Q855" i="15"/>
  <c r="R855" i="15"/>
  <c r="S855" i="15"/>
  <c r="T855" i="15"/>
  <c r="U855" i="15"/>
  <c r="P856" i="15"/>
  <c r="Q856" i="15"/>
  <c r="R856" i="15"/>
  <c r="S856" i="15"/>
  <c r="T856" i="15"/>
  <c r="U856" i="15"/>
  <c r="P857" i="15"/>
  <c r="Q857" i="15"/>
  <c r="R857" i="15"/>
  <c r="S857" i="15"/>
  <c r="T857" i="15"/>
  <c r="U857" i="15"/>
  <c r="P858" i="15"/>
  <c r="Q858" i="15"/>
  <c r="R858" i="15"/>
  <c r="S858" i="15"/>
  <c r="T858" i="15"/>
  <c r="U858" i="15"/>
  <c r="P859" i="15"/>
  <c r="Q859" i="15"/>
  <c r="R859" i="15"/>
  <c r="S859" i="15"/>
  <c r="T859" i="15"/>
  <c r="U859" i="15"/>
  <c r="P860" i="15"/>
  <c r="Q860" i="15"/>
  <c r="R860" i="15"/>
  <c r="S860" i="15"/>
  <c r="T860" i="15"/>
  <c r="U860" i="15"/>
  <c r="P861" i="15"/>
  <c r="Q861" i="15"/>
  <c r="R861" i="15"/>
  <c r="S861" i="15"/>
  <c r="T861" i="15"/>
  <c r="U861" i="15"/>
  <c r="P862" i="15"/>
  <c r="Q862" i="15"/>
  <c r="R862" i="15"/>
  <c r="S862" i="15"/>
  <c r="T862" i="15"/>
  <c r="U862" i="15"/>
  <c r="P863" i="15"/>
  <c r="Q863" i="15"/>
  <c r="R863" i="15"/>
  <c r="S863" i="15"/>
  <c r="T863" i="15"/>
  <c r="U863" i="15"/>
  <c r="P864" i="15"/>
  <c r="Q864" i="15"/>
  <c r="R864" i="15"/>
  <c r="S864" i="15"/>
  <c r="T864" i="15"/>
  <c r="U864" i="15"/>
  <c r="P865" i="15"/>
  <c r="Q865" i="15"/>
  <c r="R865" i="15"/>
  <c r="S865" i="15"/>
  <c r="T865" i="15"/>
  <c r="U865" i="15"/>
  <c r="P866" i="15"/>
  <c r="Q866" i="15"/>
  <c r="R866" i="15"/>
  <c r="S866" i="15"/>
  <c r="T866" i="15"/>
  <c r="U866" i="15"/>
  <c r="P867" i="15"/>
  <c r="Q867" i="15"/>
  <c r="R867" i="15"/>
  <c r="S867" i="15"/>
  <c r="T867" i="15"/>
  <c r="U867" i="15"/>
  <c r="P868" i="15"/>
  <c r="Q868" i="15"/>
  <c r="R868" i="15"/>
  <c r="S868" i="15"/>
  <c r="T868" i="15"/>
  <c r="U868" i="15"/>
  <c r="P869" i="15"/>
  <c r="Q869" i="15"/>
  <c r="R869" i="15"/>
  <c r="S869" i="15"/>
  <c r="T869" i="15"/>
  <c r="U869" i="15"/>
  <c r="P870" i="15"/>
  <c r="Q870" i="15"/>
  <c r="R870" i="15"/>
  <c r="S870" i="15"/>
  <c r="T870" i="15"/>
  <c r="U870" i="15"/>
  <c r="P871" i="15"/>
  <c r="Q871" i="15"/>
  <c r="R871" i="15"/>
  <c r="S871" i="15"/>
  <c r="T871" i="15"/>
  <c r="U871" i="15"/>
  <c r="P872" i="15"/>
  <c r="Q872" i="15"/>
  <c r="R872" i="15"/>
  <c r="S872" i="15"/>
  <c r="T872" i="15"/>
  <c r="U872" i="15"/>
  <c r="P873" i="15"/>
  <c r="Q873" i="15"/>
  <c r="R873" i="15"/>
  <c r="S873" i="15"/>
  <c r="T873" i="15"/>
  <c r="U873" i="15"/>
  <c r="P874" i="15"/>
  <c r="Q874" i="15"/>
  <c r="R874" i="15"/>
  <c r="S874" i="15"/>
  <c r="T874" i="15"/>
  <c r="U874" i="15"/>
  <c r="P875" i="15"/>
  <c r="Q875" i="15"/>
  <c r="R875" i="15"/>
  <c r="S875" i="15"/>
  <c r="T875" i="15"/>
  <c r="U875" i="15"/>
  <c r="P876" i="15"/>
  <c r="Q876" i="15"/>
  <c r="R876" i="15"/>
  <c r="S876" i="15"/>
  <c r="T876" i="15"/>
  <c r="U876" i="15"/>
  <c r="P877" i="15"/>
  <c r="Q877" i="15"/>
  <c r="R877" i="15"/>
  <c r="S877" i="15"/>
  <c r="T877" i="15"/>
  <c r="U877" i="15"/>
  <c r="P878" i="15"/>
  <c r="Q878" i="15"/>
  <c r="R878" i="15"/>
  <c r="S878" i="15"/>
  <c r="T878" i="15"/>
  <c r="U878" i="15"/>
  <c r="P879" i="15"/>
  <c r="Q879" i="15"/>
  <c r="R879" i="15"/>
  <c r="S879" i="15"/>
  <c r="T879" i="15"/>
  <c r="U879" i="15"/>
  <c r="P880" i="15"/>
  <c r="Q880" i="15"/>
  <c r="R880" i="15"/>
  <c r="S880" i="15"/>
  <c r="T880" i="15"/>
  <c r="U880" i="15"/>
  <c r="P881" i="15"/>
  <c r="Q881" i="15"/>
  <c r="R881" i="15"/>
  <c r="S881" i="15"/>
  <c r="T881" i="15"/>
  <c r="U881" i="15"/>
  <c r="P882" i="15"/>
  <c r="Q882" i="15"/>
  <c r="R882" i="15"/>
  <c r="S882" i="15"/>
  <c r="T882" i="15"/>
  <c r="U882" i="15"/>
  <c r="P883" i="15"/>
  <c r="Q883" i="15"/>
  <c r="R883" i="15"/>
  <c r="S883" i="15"/>
  <c r="T883" i="15"/>
  <c r="U883" i="15"/>
  <c r="P884" i="15"/>
  <c r="Q884" i="15"/>
  <c r="R884" i="15"/>
  <c r="S884" i="15"/>
  <c r="T884" i="15"/>
  <c r="U884" i="15"/>
  <c r="P885" i="15"/>
  <c r="Q885" i="15"/>
  <c r="R885" i="15"/>
  <c r="S885" i="15"/>
  <c r="T885" i="15"/>
  <c r="U885" i="15"/>
  <c r="P886" i="15"/>
  <c r="Q886" i="15"/>
  <c r="R886" i="15"/>
  <c r="S886" i="15"/>
  <c r="T886" i="15"/>
  <c r="U886" i="15"/>
  <c r="P887" i="15"/>
  <c r="Q887" i="15"/>
  <c r="R887" i="15"/>
  <c r="S887" i="15"/>
  <c r="T887" i="15"/>
  <c r="U887" i="15"/>
  <c r="P888" i="15"/>
  <c r="Q888" i="15"/>
  <c r="R888" i="15"/>
  <c r="S888" i="15"/>
  <c r="T888" i="15"/>
  <c r="U888" i="15"/>
  <c r="P889" i="15"/>
  <c r="Q889" i="15"/>
  <c r="R889" i="15"/>
  <c r="S889" i="15"/>
  <c r="T889" i="15"/>
  <c r="U889" i="15"/>
  <c r="P890" i="15"/>
  <c r="Q890" i="15"/>
  <c r="R890" i="15"/>
  <c r="S890" i="15"/>
  <c r="T890" i="15"/>
  <c r="U890" i="15"/>
  <c r="P891" i="15"/>
  <c r="Q891" i="15"/>
  <c r="R891" i="15"/>
  <c r="S891" i="15"/>
  <c r="T891" i="15"/>
  <c r="U891" i="15"/>
  <c r="P892" i="15"/>
  <c r="Q892" i="15"/>
  <c r="R892" i="15"/>
  <c r="S892" i="15"/>
  <c r="T892" i="15"/>
  <c r="U892" i="15"/>
  <c r="P893" i="15"/>
  <c r="Q893" i="15"/>
  <c r="R893" i="15"/>
  <c r="S893" i="15"/>
  <c r="T893" i="15"/>
  <c r="U893" i="15"/>
  <c r="P894" i="15"/>
  <c r="Q894" i="15"/>
  <c r="R894" i="15"/>
  <c r="S894" i="15"/>
  <c r="T894" i="15"/>
  <c r="U894" i="15"/>
  <c r="P895" i="15"/>
  <c r="Q895" i="15"/>
  <c r="R895" i="15"/>
  <c r="S895" i="15"/>
  <c r="T895" i="15"/>
  <c r="U895" i="15"/>
  <c r="P896" i="15"/>
  <c r="Q896" i="15"/>
  <c r="R896" i="15"/>
  <c r="S896" i="15"/>
  <c r="T896" i="15"/>
  <c r="U896" i="15"/>
  <c r="P897" i="15"/>
  <c r="Q897" i="15"/>
  <c r="R897" i="15"/>
  <c r="S897" i="15"/>
  <c r="T897" i="15"/>
  <c r="U897" i="15"/>
  <c r="P898" i="15"/>
  <c r="Q898" i="15"/>
  <c r="R898" i="15"/>
  <c r="S898" i="15"/>
  <c r="T898" i="15"/>
  <c r="U898" i="15"/>
  <c r="P899" i="15"/>
  <c r="Q899" i="15"/>
  <c r="R899" i="15"/>
  <c r="S899" i="15"/>
  <c r="T899" i="15"/>
  <c r="U899" i="15"/>
  <c r="P900" i="15"/>
  <c r="Q900" i="15"/>
  <c r="R900" i="15"/>
  <c r="S900" i="15"/>
  <c r="T900" i="15"/>
  <c r="U900" i="15"/>
  <c r="P901" i="15"/>
  <c r="Q901" i="15"/>
  <c r="R901" i="15"/>
  <c r="S901" i="15"/>
  <c r="T901" i="15"/>
  <c r="U901" i="15"/>
  <c r="P902" i="15"/>
  <c r="Q902" i="15"/>
  <c r="R902" i="15"/>
  <c r="S902" i="15"/>
  <c r="T902" i="15"/>
  <c r="U902" i="15"/>
  <c r="P903" i="15"/>
  <c r="Q903" i="15"/>
  <c r="R903" i="15"/>
  <c r="S903" i="15"/>
  <c r="T903" i="15"/>
  <c r="U903" i="15"/>
  <c r="P904" i="15"/>
  <c r="Q904" i="15"/>
  <c r="R904" i="15"/>
  <c r="S904" i="15"/>
  <c r="T904" i="15"/>
  <c r="U904" i="15"/>
  <c r="P905" i="15"/>
  <c r="Q905" i="15"/>
  <c r="R905" i="15"/>
  <c r="S905" i="15"/>
  <c r="T905" i="15"/>
  <c r="U905" i="15"/>
  <c r="P906" i="15"/>
  <c r="Q906" i="15"/>
  <c r="R906" i="15"/>
  <c r="S906" i="15"/>
  <c r="T906" i="15"/>
  <c r="U906" i="15"/>
  <c r="P907" i="15"/>
  <c r="Q907" i="15"/>
  <c r="R907" i="15"/>
  <c r="S907" i="15"/>
  <c r="T907" i="15"/>
  <c r="U907" i="15"/>
  <c r="P908" i="15"/>
  <c r="Q908" i="15"/>
  <c r="R908" i="15"/>
  <c r="S908" i="15"/>
  <c r="T908" i="15"/>
  <c r="U908" i="15"/>
  <c r="P909" i="15"/>
  <c r="Q909" i="15"/>
  <c r="R909" i="15"/>
  <c r="S909" i="15"/>
  <c r="T909" i="15"/>
  <c r="U909" i="15"/>
  <c r="P910" i="15"/>
  <c r="Q910" i="15"/>
  <c r="R910" i="15"/>
  <c r="S910" i="15"/>
  <c r="T910" i="15"/>
  <c r="U910" i="15"/>
  <c r="P911" i="15"/>
  <c r="Q911" i="15"/>
  <c r="R911" i="15"/>
  <c r="S911" i="15"/>
  <c r="T911" i="15"/>
  <c r="U911" i="15"/>
  <c r="P912" i="15"/>
  <c r="Q912" i="15"/>
  <c r="R912" i="15"/>
  <c r="S912" i="15"/>
  <c r="T912" i="15"/>
  <c r="U912" i="15"/>
  <c r="P913" i="15"/>
  <c r="Q913" i="15"/>
  <c r="R913" i="15"/>
  <c r="S913" i="15"/>
  <c r="T913" i="15"/>
  <c r="U913" i="15"/>
  <c r="P914" i="15"/>
  <c r="Q914" i="15"/>
  <c r="R914" i="15"/>
  <c r="S914" i="15"/>
  <c r="T914" i="15"/>
  <c r="U914" i="15"/>
  <c r="P915" i="15"/>
  <c r="Q915" i="15"/>
  <c r="R915" i="15"/>
  <c r="S915" i="15"/>
  <c r="T915" i="15"/>
  <c r="U915" i="15"/>
  <c r="P916" i="15"/>
  <c r="Q916" i="15"/>
  <c r="R916" i="15"/>
  <c r="S916" i="15"/>
  <c r="T916" i="15"/>
  <c r="U916" i="15"/>
  <c r="P917" i="15"/>
  <c r="Q917" i="15"/>
  <c r="R917" i="15"/>
  <c r="S917" i="15"/>
  <c r="T917" i="15"/>
  <c r="U917" i="15"/>
  <c r="P918" i="15"/>
  <c r="Q918" i="15"/>
  <c r="R918" i="15"/>
  <c r="S918" i="15"/>
  <c r="T918" i="15"/>
  <c r="U918" i="15"/>
  <c r="P919" i="15"/>
  <c r="Q919" i="15"/>
  <c r="R919" i="15"/>
  <c r="S919" i="15"/>
  <c r="T919" i="15"/>
  <c r="U919" i="15"/>
  <c r="P920" i="15"/>
  <c r="Q920" i="15"/>
  <c r="R920" i="15"/>
  <c r="S920" i="15"/>
  <c r="T920" i="15"/>
  <c r="U920" i="15"/>
  <c r="P921" i="15"/>
  <c r="Q921" i="15"/>
  <c r="R921" i="15"/>
  <c r="S921" i="15"/>
  <c r="T921" i="15"/>
  <c r="U921" i="15"/>
  <c r="P922" i="15"/>
  <c r="Q922" i="15"/>
  <c r="R922" i="15"/>
  <c r="S922" i="15"/>
  <c r="T922" i="15"/>
  <c r="U922" i="15"/>
  <c r="P923" i="15"/>
  <c r="Q923" i="15"/>
  <c r="R923" i="15"/>
  <c r="S923" i="15"/>
  <c r="T923" i="15"/>
  <c r="U923" i="15"/>
  <c r="P924" i="15"/>
  <c r="Q924" i="15"/>
  <c r="R924" i="15"/>
  <c r="S924" i="15"/>
  <c r="T924" i="15"/>
  <c r="U924" i="15"/>
  <c r="P925" i="15"/>
  <c r="Q925" i="15"/>
  <c r="R925" i="15"/>
  <c r="S925" i="15"/>
  <c r="T925" i="15"/>
  <c r="U925" i="15"/>
  <c r="P926" i="15"/>
  <c r="Q926" i="15"/>
  <c r="R926" i="15"/>
  <c r="S926" i="15"/>
  <c r="T926" i="15"/>
  <c r="U926" i="15"/>
  <c r="P927" i="15"/>
  <c r="Q927" i="15"/>
  <c r="R927" i="15"/>
  <c r="S927" i="15"/>
  <c r="T927" i="15"/>
  <c r="U927" i="15"/>
  <c r="P928" i="15"/>
  <c r="Q928" i="15"/>
  <c r="R928" i="15"/>
  <c r="S928" i="15"/>
  <c r="T928" i="15"/>
  <c r="U928" i="15"/>
  <c r="P929" i="15"/>
  <c r="Q929" i="15"/>
  <c r="R929" i="15"/>
  <c r="S929" i="15"/>
  <c r="T929" i="15"/>
  <c r="U929" i="15"/>
  <c r="P930" i="15"/>
  <c r="Q930" i="15"/>
  <c r="R930" i="15"/>
  <c r="S930" i="15"/>
  <c r="T930" i="15"/>
  <c r="U930" i="15"/>
  <c r="P931" i="15"/>
  <c r="Q931" i="15"/>
  <c r="R931" i="15"/>
  <c r="S931" i="15"/>
  <c r="T931" i="15"/>
  <c r="U931" i="15"/>
  <c r="P932" i="15"/>
  <c r="Q932" i="15"/>
  <c r="R932" i="15"/>
  <c r="S932" i="15"/>
  <c r="T932" i="15"/>
  <c r="U932" i="15"/>
  <c r="P933" i="15"/>
  <c r="Q933" i="15"/>
  <c r="R933" i="15"/>
  <c r="S933" i="15"/>
  <c r="T933" i="15"/>
  <c r="U933" i="15"/>
  <c r="P934" i="15"/>
  <c r="Q934" i="15"/>
  <c r="R934" i="15"/>
  <c r="S934" i="15"/>
  <c r="T934" i="15"/>
  <c r="U934" i="15"/>
  <c r="P935" i="15"/>
  <c r="Q935" i="15"/>
  <c r="R935" i="15"/>
  <c r="S935" i="15"/>
  <c r="T935" i="15"/>
  <c r="U935" i="15"/>
  <c r="P936" i="15"/>
  <c r="Q936" i="15"/>
  <c r="R936" i="15"/>
  <c r="S936" i="15"/>
  <c r="T936" i="15"/>
  <c r="U936" i="15"/>
  <c r="P937" i="15"/>
  <c r="Q937" i="15"/>
  <c r="R937" i="15"/>
  <c r="S937" i="15"/>
  <c r="T937" i="15"/>
  <c r="U937" i="15"/>
  <c r="P938" i="15"/>
  <c r="Q938" i="15"/>
  <c r="R938" i="15"/>
  <c r="S938" i="15"/>
  <c r="T938" i="15"/>
  <c r="U938" i="15"/>
  <c r="P939" i="15"/>
  <c r="Q939" i="15"/>
  <c r="R939" i="15"/>
  <c r="S939" i="15"/>
  <c r="T939" i="15"/>
  <c r="U939" i="15"/>
  <c r="P940" i="15"/>
  <c r="Q940" i="15"/>
  <c r="R940" i="15"/>
  <c r="S940" i="15"/>
  <c r="T940" i="15"/>
  <c r="U940" i="15"/>
  <c r="P941" i="15"/>
  <c r="Q941" i="15"/>
  <c r="R941" i="15"/>
  <c r="S941" i="15"/>
  <c r="T941" i="15"/>
  <c r="U941" i="15"/>
  <c r="P942" i="15"/>
  <c r="Q942" i="15"/>
  <c r="R942" i="15"/>
  <c r="S942" i="15"/>
  <c r="T942" i="15"/>
  <c r="U942" i="15"/>
  <c r="P943" i="15"/>
  <c r="Q943" i="15"/>
  <c r="R943" i="15"/>
  <c r="S943" i="15"/>
  <c r="T943" i="15"/>
  <c r="U943" i="15"/>
  <c r="P944" i="15"/>
  <c r="Q944" i="15"/>
  <c r="R944" i="15"/>
  <c r="S944" i="15"/>
  <c r="T944" i="15"/>
  <c r="U944" i="15"/>
  <c r="P945" i="15"/>
  <c r="Q945" i="15"/>
  <c r="R945" i="15"/>
  <c r="S945" i="15"/>
  <c r="T945" i="15"/>
  <c r="U945" i="15"/>
  <c r="P946" i="15"/>
  <c r="Q946" i="15"/>
  <c r="R946" i="15"/>
  <c r="S946" i="15"/>
  <c r="T946" i="15"/>
  <c r="U946" i="15"/>
  <c r="P947" i="15"/>
  <c r="Q947" i="15"/>
  <c r="R947" i="15"/>
  <c r="S947" i="15"/>
  <c r="T947" i="15"/>
  <c r="U947" i="15"/>
  <c r="P948" i="15"/>
  <c r="Q948" i="15"/>
  <c r="R948" i="15"/>
  <c r="S948" i="15"/>
  <c r="T948" i="15"/>
  <c r="U948" i="15"/>
  <c r="P949" i="15"/>
  <c r="Q949" i="15"/>
  <c r="R949" i="15"/>
  <c r="S949" i="15"/>
  <c r="T949" i="15"/>
  <c r="U949" i="15"/>
  <c r="P950" i="15"/>
  <c r="Q950" i="15"/>
  <c r="R950" i="15"/>
  <c r="S950" i="15"/>
  <c r="T950" i="15"/>
  <c r="U950" i="15"/>
  <c r="P951" i="15"/>
  <c r="Q951" i="15"/>
  <c r="R951" i="15"/>
  <c r="S951" i="15"/>
  <c r="T951" i="15"/>
  <c r="U951" i="15"/>
  <c r="P952" i="15"/>
  <c r="Q952" i="15"/>
  <c r="R952" i="15"/>
  <c r="S952" i="15"/>
  <c r="T952" i="15"/>
  <c r="U952" i="15"/>
  <c r="P953" i="15"/>
  <c r="Q953" i="15"/>
  <c r="R953" i="15"/>
  <c r="S953" i="15"/>
  <c r="T953" i="15"/>
  <c r="U953" i="15"/>
  <c r="P954" i="15"/>
  <c r="Q954" i="15"/>
  <c r="R954" i="15"/>
  <c r="S954" i="15"/>
  <c r="T954" i="15"/>
  <c r="U954" i="15"/>
  <c r="P955" i="15"/>
  <c r="Q955" i="15"/>
  <c r="R955" i="15"/>
  <c r="S955" i="15"/>
  <c r="T955" i="15"/>
  <c r="U955" i="15"/>
  <c r="P956" i="15"/>
  <c r="Q956" i="15"/>
  <c r="R956" i="15"/>
  <c r="S956" i="15"/>
  <c r="T956" i="15"/>
  <c r="U956" i="15"/>
  <c r="P957" i="15"/>
  <c r="Q957" i="15"/>
  <c r="R957" i="15"/>
  <c r="S957" i="15"/>
  <c r="T957" i="15"/>
  <c r="U957" i="15"/>
  <c r="P958" i="15"/>
  <c r="Q958" i="15"/>
  <c r="R958" i="15"/>
  <c r="S958" i="15"/>
  <c r="T958" i="15"/>
  <c r="U958" i="15"/>
  <c r="P959" i="15"/>
  <c r="Q959" i="15"/>
  <c r="R959" i="15"/>
  <c r="S959" i="15"/>
  <c r="T959" i="15"/>
  <c r="U959" i="15"/>
  <c r="P960" i="15"/>
  <c r="Q960" i="15"/>
  <c r="R960" i="15"/>
  <c r="S960" i="15"/>
  <c r="T960" i="15"/>
  <c r="U960" i="15"/>
  <c r="P961" i="15"/>
  <c r="Q961" i="15"/>
  <c r="R961" i="15"/>
  <c r="S961" i="15"/>
  <c r="T961" i="15"/>
  <c r="U961" i="15"/>
  <c r="P962" i="15"/>
  <c r="Q962" i="15"/>
  <c r="R962" i="15"/>
  <c r="S962" i="15"/>
  <c r="T962" i="15"/>
  <c r="U962" i="15"/>
  <c r="P963" i="15"/>
  <c r="Q963" i="15"/>
  <c r="R963" i="15"/>
  <c r="S963" i="15"/>
  <c r="T963" i="15"/>
  <c r="U963" i="15"/>
  <c r="P964" i="15"/>
  <c r="Q964" i="15"/>
  <c r="R964" i="15"/>
  <c r="S964" i="15"/>
  <c r="T964" i="15"/>
  <c r="U964" i="15"/>
  <c r="P965" i="15"/>
  <c r="Q965" i="15"/>
  <c r="R965" i="15"/>
  <c r="S965" i="15"/>
  <c r="T965" i="15"/>
  <c r="U965" i="15"/>
  <c r="P966" i="15"/>
  <c r="Q966" i="15"/>
  <c r="R966" i="15"/>
  <c r="S966" i="15"/>
  <c r="T966" i="15"/>
  <c r="U966" i="15"/>
  <c r="P967" i="15"/>
  <c r="Q967" i="15"/>
  <c r="R967" i="15"/>
  <c r="S967" i="15"/>
  <c r="T967" i="15"/>
  <c r="U967" i="15"/>
  <c r="P968" i="15"/>
  <c r="Q968" i="15"/>
  <c r="R968" i="15"/>
  <c r="S968" i="15"/>
  <c r="T968" i="15"/>
  <c r="U968" i="15"/>
  <c r="P969" i="15"/>
  <c r="Q969" i="15"/>
  <c r="R969" i="15"/>
  <c r="S969" i="15"/>
  <c r="T969" i="15"/>
  <c r="U969" i="15"/>
  <c r="P970" i="15"/>
  <c r="Q970" i="15"/>
  <c r="R970" i="15"/>
  <c r="S970" i="15"/>
  <c r="T970" i="15"/>
  <c r="U970" i="15"/>
  <c r="P971" i="15"/>
  <c r="Q971" i="15"/>
  <c r="R971" i="15"/>
  <c r="S971" i="15"/>
  <c r="T971" i="15"/>
  <c r="U971" i="15"/>
  <c r="P972" i="15"/>
  <c r="Q972" i="15"/>
  <c r="R972" i="15"/>
  <c r="S972" i="15"/>
  <c r="T972" i="15"/>
  <c r="U972" i="15"/>
  <c r="P973" i="15"/>
  <c r="Q973" i="15"/>
  <c r="R973" i="15"/>
  <c r="S973" i="15"/>
  <c r="T973" i="15"/>
  <c r="U973" i="15"/>
  <c r="P974" i="15"/>
  <c r="Q974" i="15"/>
  <c r="R974" i="15"/>
  <c r="S974" i="15"/>
  <c r="T974" i="15"/>
  <c r="U974" i="15"/>
  <c r="P975" i="15"/>
  <c r="Q975" i="15"/>
  <c r="R975" i="15"/>
  <c r="S975" i="15"/>
  <c r="T975" i="15"/>
  <c r="U975" i="15"/>
  <c r="P976" i="15"/>
  <c r="Q976" i="15"/>
  <c r="R976" i="15"/>
  <c r="S976" i="15"/>
  <c r="T976" i="15"/>
  <c r="U976" i="15"/>
  <c r="P977" i="15"/>
  <c r="Q977" i="15"/>
  <c r="R977" i="15"/>
  <c r="S977" i="15"/>
  <c r="T977" i="15"/>
  <c r="U977" i="15"/>
  <c r="P978" i="15"/>
  <c r="Q978" i="15"/>
  <c r="R978" i="15"/>
  <c r="S978" i="15"/>
  <c r="T978" i="15"/>
  <c r="U978" i="15"/>
  <c r="P979" i="15"/>
  <c r="Q979" i="15"/>
  <c r="R979" i="15"/>
  <c r="S979" i="15"/>
  <c r="T979" i="15"/>
  <c r="U979" i="15"/>
  <c r="P980" i="15"/>
  <c r="Q980" i="15"/>
  <c r="R980" i="15"/>
  <c r="S980" i="15"/>
  <c r="T980" i="15"/>
  <c r="U980" i="15"/>
  <c r="P981" i="15"/>
  <c r="Q981" i="15"/>
  <c r="R981" i="15"/>
  <c r="S981" i="15"/>
  <c r="T981" i="15"/>
  <c r="U981" i="15"/>
  <c r="P982" i="15"/>
  <c r="Q982" i="15"/>
  <c r="R982" i="15"/>
  <c r="S982" i="15"/>
  <c r="T982" i="15"/>
  <c r="U982" i="15"/>
  <c r="P983" i="15"/>
  <c r="Q983" i="15"/>
  <c r="R983" i="15"/>
  <c r="S983" i="15"/>
  <c r="T983" i="15"/>
  <c r="U983" i="15"/>
  <c r="P984" i="15"/>
  <c r="Q984" i="15"/>
  <c r="R984" i="15"/>
  <c r="S984" i="15"/>
  <c r="T984" i="15"/>
  <c r="U984" i="15"/>
  <c r="P985" i="15"/>
  <c r="Q985" i="15"/>
  <c r="R985" i="15"/>
  <c r="S985" i="15"/>
  <c r="T985" i="15"/>
  <c r="U985" i="15"/>
  <c r="P986" i="15"/>
  <c r="Q986" i="15"/>
  <c r="R986" i="15"/>
  <c r="S986" i="15"/>
  <c r="T986" i="15"/>
  <c r="U986" i="15"/>
  <c r="P987" i="15"/>
  <c r="Q987" i="15"/>
  <c r="R987" i="15"/>
  <c r="S987" i="15"/>
  <c r="T987" i="15"/>
  <c r="U987" i="15"/>
  <c r="P988" i="15"/>
  <c r="Q988" i="15"/>
  <c r="R988" i="15"/>
  <c r="S988" i="15"/>
  <c r="T988" i="15"/>
  <c r="U988" i="15"/>
  <c r="P989" i="15"/>
  <c r="Q989" i="15"/>
  <c r="R989" i="15"/>
  <c r="S989" i="15"/>
  <c r="T989" i="15"/>
  <c r="U989" i="15"/>
  <c r="P990" i="15"/>
  <c r="Q990" i="15"/>
  <c r="R990" i="15"/>
  <c r="S990" i="15"/>
  <c r="T990" i="15"/>
  <c r="U990" i="15"/>
  <c r="P991" i="15"/>
  <c r="Q991" i="15"/>
  <c r="R991" i="15"/>
  <c r="S991" i="15"/>
  <c r="T991" i="15"/>
  <c r="U991" i="15"/>
  <c r="P992" i="15"/>
  <c r="Q992" i="15"/>
  <c r="R992" i="15"/>
  <c r="S992" i="15"/>
  <c r="T992" i="15"/>
  <c r="U992" i="15"/>
  <c r="P993" i="15"/>
  <c r="Q993" i="15"/>
  <c r="R993" i="15"/>
  <c r="S993" i="15"/>
  <c r="T993" i="15"/>
  <c r="U993" i="15"/>
  <c r="P994" i="15"/>
  <c r="Q994" i="15"/>
  <c r="R994" i="15"/>
  <c r="S994" i="15"/>
  <c r="T994" i="15"/>
  <c r="U994" i="15"/>
  <c r="P995" i="15"/>
  <c r="Q995" i="15"/>
  <c r="R995" i="15"/>
  <c r="S995" i="15"/>
  <c r="T995" i="15"/>
  <c r="U995" i="15"/>
  <c r="P996" i="15"/>
  <c r="Q996" i="15"/>
  <c r="R996" i="15"/>
  <c r="S996" i="15"/>
  <c r="T996" i="15"/>
  <c r="U996" i="15"/>
  <c r="P997" i="15"/>
  <c r="Q997" i="15"/>
  <c r="R997" i="15"/>
  <c r="S997" i="15"/>
  <c r="T997" i="15"/>
  <c r="U997" i="15"/>
  <c r="P998" i="15"/>
  <c r="Q998" i="15"/>
  <c r="R998" i="15"/>
  <c r="S998" i="15"/>
  <c r="T998" i="15"/>
  <c r="U998" i="15"/>
  <c r="P999" i="15"/>
  <c r="Q999" i="15"/>
  <c r="R999" i="15"/>
  <c r="S999" i="15"/>
  <c r="T999" i="15"/>
  <c r="U999" i="15"/>
  <c r="P1000" i="15"/>
  <c r="Q1000" i="15"/>
  <c r="R1000" i="15"/>
  <c r="S1000" i="15"/>
  <c r="T1000" i="15"/>
  <c r="U1000" i="15"/>
  <c r="P1001" i="15"/>
  <c r="Q1001" i="15"/>
  <c r="R1001" i="15"/>
  <c r="S1001" i="15"/>
  <c r="T1001" i="15"/>
  <c r="U1001" i="15"/>
  <c r="P1002" i="15"/>
  <c r="Q1002" i="15"/>
  <c r="R1002" i="15"/>
  <c r="S1002" i="15"/>
  <c r="T1002" i="15"/>
  <c r="U1002" i="15"/>
  <c r="P1003" i="15"/>
  <c r="Q1003" i="15"/>
  <c r="R1003" i="15"/>
  <c r="S1003" i="15"/>
  <c r="T1003" i="15"/>
  <c r="U1003" i="15"/>
  <c r="P1004" i="15"/>
  <c r="Q1004" i="15"/>
  <c r="R1004" i="15"/>
  <c r="S1004" i="15"/>
  <c r="T1004" i="15"/>
  <c r="U1004" i="15"/>
  <c r="P1005" i="15"/>
  <c r="Q1005" i="15"/>
  <c r="R1005" i="15"/>
  <c r="S1005" i="15"/>
  <c r="T1005" i="15"/>
  <c r="U1005" i="15"/>
  <c r="P1006" i="15"/>
  <c r="Q1006" i="15"/>
  <c r="R1006" i="15"/>
  <c r="S1006" i="15"/>
  <c r="T1006" i="15"/>
  <c r="U1006" i="15"/>
  <c r="P1007" i="15"/>
  <c r="Q1007" i="15"/>
  <c r="R1007" i="15"/>
  <c r="S1007" i="15"/>
  <c r="T1007" i="15"/>
  <c r="U1007" i="15"/>
  <c r="P1008" i="15"/>
  <c r="Q1008" i="15"/>
  <c r="R1008" i="15"/>
  <c r="S1008" i="15"/>
  <c r="T1008" i="15"/>
  <c r="U1008" i="15"/>
  <c r="P1009" i="15"/>
  <c r="Q1009" i="15"/>
  <c r="R1009" i="15"/>
  <c r="S1009" i="15"/>
  <c r="T1009" i="15"/>
  <c r="U1009" i="15"/>
  <c r="P1010" i="15"/>
  <c r="Q1010" i="15"/>
  <c r="R1010" i="15"/>
  <c r="S1010" i="15"/>
  <c r="T1010" i="15"/>
  <c r="U1010" i="15"/>
  <c r="P1011" i="15"/>
  <c r="Q1011" i="15"/>
  <c r="R1011" i="15"/>
  <c r="S1011" i="15"/>
  <c r="T1011" i="15"/>
  <c r="U1011" i="15"/>
  <c r="P1012" i="15"/>
  <c r="Q1012" i="15"/>
  <c r="R1012" i="15"/>
  <c r="S1012" i="15"/>
  <c r="T1012" i="15"/>
  <c r="U1012" i="15"/>
  <c r="P1013" i="15"/>
  <c r="Q1013" i="15"/>
  <c r="R1013" i="15"/>
  <c r="S1013" i="15"/>
  <c r="T1013" i="15"/>
  <c r="U1013" i="15"/>
  <c r="P1014" i="15"/>
  <c r="Q1014" i="15"/>
  <c r="R1014" i="15"/>
  <c r="S1014" i="15"/>
  <c r="T1014" i="15"/>
  <c r="U1014" i="15"/>
  <c r="P1015" i="15"/>
  <c r="Q1015" i="15"/>
  <c r="R1015" i="15"/>
  <c r="S1015" i="15"/>
  <c r="T1015" i="15"/>
  <c r="U1015" i="15"/>
  <c r="P1016" i="15"/>
  <c r="Q1016" i="15"/>
  <c r="R1016" i="15"/>
  <c r="S1016" i="15"/>
  <c r="T1016" i="15"/>
  <c r="U1016" i="15"/>
  <c r="P1017" i="15"/>
  <c r="Q1017" i="15"/>
  <c r="R1017" i="15"/>
  <c r="S1017" i="15"/>
  <c r="T1017" i="15"/>
  <c r="U1017" i="15"/>
  <c r="P1018" i="15"/>
  <c r="Q1018" i="15"/>
  <c r="R1018" i="15"/>
  <c r="S1018" i="15"/>
  <c r="T1018" i="15"/>
  <c r="U1018" i="15"/>
  <c r="P1019" i="15"/>
  <c r="Q1019" i="15"/>
  <c r="R1019" i="15"/>
  <c r="S1019" i="15"/>
  <c r="T1019" i="15"/>
  <c r="U1019" i="15"/>
  <c r="P1020" i="15"/>
  <c r="Q1020" i="15"/>
  <c r="R1020" i="15"/>
  <c r="S1020" i="15"/>
  <c r="T1020" i="15"/>
  <c r="U1020" i="15"/>
  <c r="P1021" i="15"/>
  <c r="Q1021" i="15"/>
  <c r="R1021" i="15"/>
  <c r="S1021" i="15"/>
  <c r="T1021" i="15"/>
  <c r="U1021" i="15"/>
  <c r="P1022" i="15"/>
  <c r="Q1022" i="15"/>
  <c r="R1022" i="15"/>
  <c r="S1022" i="15"/>
  <c r="T1022" i="15"/>
  <c r="U1022" i="15"/>
  <c r="P1023" i="15"/>
  <c r="Q1023" i="15"/>
  <c r="R1023" i="15"/>
  <c r="S1023" i="15"/>
  <c r="T1023" i="15"/>
  <c r="U1023" i="15"/>
  <c r="P1024" i="15"/>
  <c r="Q1024" i="15"/>
  <c r="R1024" i="15"/>
  <c r="S1024" i="15"/>
  <c r="T1024" i="15"/>
  <c r="U1024" i="15"/>
  <c r="P1025" i="15"/>
  <c r="Q1025" i="15"/>
  <c r="R1025" i="15"/>
  <c r="S1025" i="15"/>
  <c r="T1025" i="15"/>
  <c r="U1025" i="15"/>
  <c r="P1026" i="15"/>
  <c r="Q1026" i="15"/>
  <c r="R1026" i="15"/>
  <c r="S1026" i="15"/>
  <c r="T1026" i="15"/>
  <c r="U1026" i="15"/>
  <c r="P1027" i="15"/>
  <c r="Q1027" i="15"/>
  <c r="R1027" i="15"/>
  <c r="S1027" i="15"/>
  <c r="T1027" i="15"/>
  <c r="U1027" i="15"/>
  <c r="P1028" i="15"/>
  <c r="Q1028" i="15"/>
  <c r="R1028" i="15"/>
  <c r="S1028" i="15"/>
  <c r="T1028" i="15"/>
  <c r="U1028" i="15"/>
  <c r="P1029" i="15"/>
  <c r="Q1029" i="15"/>
  <c r="R1029" i="15"/>
  <c r="S1029" i="15"/>
  <c r="T1029" i="15"/>
  <c r="U1029" i="15"/>
  <c r="P1030" i="15"/>
  <c r="Q1030" i="15"/>
  <c r="R1030" i="15"/>
  <c r="S1030" i="15"/>
  <c r="T1030" i="15"/>
  <c r="U1030" i="15"/>
  <c r="P1031" i="15"/>
  <c r="Q1031" i="15"/>
  <c r="R1031" i="15"/>
  <c r="S1031" i="15"/>
  <c r="T1031" i="15"/>
  <c r="U1031" i="15"/>
  <c r="P1032" i="15"/>
  <c r="Q1032" i="15"/>
  <c r="R1032" i="15"/>
  <c r="S1032" i="15"/>
  <c r="T1032" i="15"/>
  <c r="U1032" i="15"/>
  <c r="P1033" i="15"/>
  <c r="Q1033" i="15"/>
  <c r="R1033" i="15"/>
  <c r="S1033" i="15"/>
  <c r="T1033" i="15"/>
  <c r="U1033" i="15"/>
  <c r="P1034" i="15"/>
  <c r="Q1034" i="15"/>
  <c r="R1034" i="15"/>
  <c r="S1034" i="15"/>
  <c r="T1034" i="15"/>
  <c r="U1034" i="15"/>
  <c r="P1035" i="15"/>
  <c r="Q1035" i="15"/>
  <c r="R1035" i="15"/>
  <c r="S1035" i="15"/>
  <c r="T1035" i="15"/>
  <c r="U1035" i="15"/>
  <c r="P1036" i="15"/>
  <c r="Q1036" i="15"/>
  <c r="R1036" i="15"/>
  <c r="S1036" i="15"/>
  <c r="T1036" i="15"/>
  <c r="U1036" i="15"/>
  <c r="P1037" i="15"/>
  <c r="Q1037" i="15"/>
  <c r="R1037" i="15"/>
  <c r="S1037" i="15"/>
  <c r="T1037" i="15"/>
  <c r="U1037" i="15"/>
  <c r="P1038" i="15"/>
  <c r="Q1038" i="15"/>
  <c r="R1038" i="15"/>
  <c r="S1038" i="15"/>
  <c r="T1038" i="15"/>
  <c r="U1038" i="15"/>
  <c r="P1039" i="15"/>
  <c r="Q1039" i="15"/>
  <c r="R1039" i="15"/>
  <c r="S1039" i="15"/>
  <c r="T1039" i="15"/>
  <c r="U1039" i="15"/>
  <c r="P1040" i="15"/>
  <c r="Q1040" i="15"/>
  <c r="R1040" i="15"/>
  <c r="S1040" i="15"/>
  <c r="T1040" i="15"/>
  <c r="U1040" i="15"/>
  <c r="P1041" i="15"/>
  <c r="Q1041" i="15"/>
  <c r="R1041" i="15"/>
  <c r="S1041" i="15"/>
  <c r="T1041" i="15"/>
  <c r="U1041" i="15"/>
  <c r="P1042" i="15"/>
  <c r="Q1042" i="15"/>
  <c r="R1042" i="15"/>
  <c r="S1042" i="15"/>
  <c r="T1042" i="15"/>
  <c r="U1042" i="15"/>
  <c r="P1043" i="15"/>
  <c r="Q1043" i="15"/>
  <c r="R1043" i="15"/>
  <c r="S1043" i="15"/>
  <c r="T1043" i="15"/>
  <c r="U1043" i="15"/>
  <c r="P1044" i="15"/>
  <c r="Q1044" i="15"/>
  <c r="R1044" i="15"/>
  <c r="S1044" i="15"/>
  <c r="T1044" i="15"/>
  <c r="U1044" i="15"/>
  <c r="P1045" i="15"/>
  <c r="Q1045" i="15"/>
  <c r="R1045" i="15"/>
  <c r="S1045" i="15"/>
  <c r="T1045" i="15"/>
  <c r="U1045" i="15"/>
  <c r="P1046" i="15"/>
  <c r="Q1046" i="15"/>
  <c r="R1046" i="15"/>
  <c r="S1046" i="15"/>
  <c r="T1046" i="15"/>
  <c r="U1046" i="15"/>
  <c r="P1047" i="15"/>
  <c r="Q1047" i="15"/>
  <c r="R1047" i="15"/>
  <c r="S1047" i="15"/>
  <c r="T1047" i="15"/>
  <c r="U1047" i="15"/>
  <c r="P1048" i="15"/>
  <c r="Q1048" i="15"/>
  <c r="R1048" i="15"/>
  <c r="S1048" i="15"/>
  <c r="T1048" i="15"/>
  <c r="U1048" i="15"/>
  <c r="P1049" i="15"/>
  <c r="Q1049" i="15"/>
  <c r="R1049" i="15"/>
  <c r="S1049" i="15"/>
  <c r="T1049" i="15"/>
  <c r="U1049" i="15"/>
  <c r="P1050" i="15"/>
  <c r="Q1050" i="15"/>
  <c r="R1050" i="15"/>
  <c r="S1050" i="15"/>
  <c r="T1050" i="15"/>
  <c r="U1050" i="15"/>
  <c r="P1051" i="15"/>
  <c r="Q1051" i="15"/>
  <c r="R1051" i="15"/>
  <c r="S1051" i="15"/>
  <c r="T1051" i="15"/>
  <c r="U1051" i="15"/>
  <c r="P1052" i="15"/>
  <c r="Q1052" i="15"/>
  <c r="R1052" i="15"/>
  <c r="S1052" i="15"/>
  <c r="T1052" i="15"/>
  <c r="U1052" i="15"/>
  <c r="P1053" i="15"/>
  <c r="Q1053" i="15"/>
  <c r="R1053" i="15"/>
  <c r="S1053" i="15"/>
  <c r="T1053" i="15"/>
  <c r="U1053" i="15"/>
  <c r="P1054" i="15"/>
  <c r="Q1054" i="15"/>
  <c r="R1054" i="15"/>
  <c r="S1054" i="15"/>
  <c r="T1054" i="15"/>
  <c r="U1054" i="15"/>
  <c r="P1055" i="15"/>
  <c r="Q1055" i="15"/>
  <c r="R1055" i="15"/>
  <c r="S1055" i="15"/>
  <c r="T1055" i="15"/>
  <c r="U1055" i="15"/>
  <c r="P1056" i="15"/>
  <c r="Q1056" i="15"/>
  <c r="R1056" i="15"/>
  <c r="S1056" i="15"/>
  <c r="T1056" i="15"/>
  <c r="U1056" i="15"/>
  <c r="P1057" i="15"/>
  <c r="Q1057" i="15"/>
  <c r="R1057" i="15"/>
  <c r="S1057" i="15"/>
  <c r="T1057" i="15"/>
  <c r="U1057" i="15"/>
  <c r="P1058" i="15"/>
  <c r="Q1058" i="15"/>
  <c r="R1058" i="15"/>
  <c r="S1058" i="15"/>
  <c r="T1058" i="15"/>
  <c r="U1058" i="15"/>
  <c r="P1059" i="15"/>
  <c r="Q1059" i="15"/>
  <c r="R1059" i="15"/>
  <c r="S1059" i="15"/>
  <c r="T1059" i="15"/>
  <c r="U1059" i="15"/>
  <c r="P1060" i="15"/>
  <c r="Q1060" i="15"/>
  <c r="R1060" i="15"/>
  <c r="S1060" i="15"/>
  <c r="T1060" i="15"/>
  <c r="U1060" i="15"/>
  <c r="P1061" i="15"/>
  <c r="Q1061" i="15"/>
  <c r="R1061" i="15"/>
  <c r="S1061" i="15"/>
  <c r="T1061" i="15"/>
  <c r="U1061" i="15"/>
  <c r="P1062" i="15"/>
  <c r="Q1062" i="15"/>
  <c r="R1062" i="15"/>
  <c r="S1062" i="15"/>
  <c r="T1062" i="15"/>
  <c r="U1062" i="15"/>
  <c r="P1063" i="15"/>
  <c r="Q1063" i="15"/>
  <c r="R1063" i="15"/>
  <c r="S1063" i="15"/>
  <c r="T1063" i="15"/>
  <c r="U1063" i="15"/>
  <c r="P1064" i="15"/>
  <c r="Q1064" i="15"/>
  <c r="R1064" i="15"/>
  <c r="S1064" i="15"/>
  <c r="T1064" i="15"/>
  <c r="U1064" i="15"/>
  <c r="P1065" i="15"/>
  <c r="Q1065" i="15"/>
  <c r="R1065" i="15"/>
  <c r="S1065" i="15"/>
  <c r="T1065" i="15"/>
  <c r="U1065" i="15"/>
  <c r="P1066" i="15"/>
  <c r="Q1066" i="15"/>
  <c r="R1066" i="15"/>
  <c r="S1066" i="15"/>
  <c r="T1066" i="15"/>
  <c r="U1066" i="15"/>
  <c r="P1067" i="15"/>
  <c r="Q1067" i="15"/>
  <c r="R1067" i="15"/>
  <c r="S1067" i="15"/>
  <c r="T1067" i="15"/>
  <c r="U1067" i="15"/>
  <c r="P1068" i="15"/>
  <c r="Q1068" i="15"/>
  <c r="R1068" i="15"/>
  <c r="S1068" i="15"/>
  <c r="T1068" i="15"/>
  <c r="U1068" i="15"/>
  <c r="P1069" i="15"/>
  <c r="Q1069" i="15"/>
  <c r="R1069" i="15"/>
  <c r="S1069" i="15"/>
  <c r="T1069" i="15"/>
  <c r="U1069" i="15"/>
  <c r="P1070" i="15"/>
  <c r="Q1070" i="15"/>
  <c r="R1070" i="15"/>
  <c r="S1070" i="15"/>
  <c r="T1070" i="15"/>
  <c r="U1070" i="15"/>
  <c r="P1071" i="15"/>
  <c r="Q1071" i="15"/>
  <c r="R1071" i="15"/>
  <c r="S1071" i="15"/>
  <c r="T1071" i="15"/>
  <c r="U1071" i="15"/>
  <c r="P1072" i="15"/>
  <c r="Q1072" i="15"/>
  <c r="R1072" i="15"/>
  <c r="S1072" i="15"/>
  <c r="T1072" i="15"/>
  <c r="U1072" i="15"/>
  <c r="P1073" i="15"/>
  <c r="Q1073" i="15"/>
  <c r="R1073" i="15"/>
  <c r="S1073" i="15"/>
  <c r="T1073" i="15"/>
  <c r="U1073" i="15"/>
  <c r="P1074" i="15"/>
  <c r="Q1074" i="15"/>
  <c r="R1074" i="15"/>
  <c r="S1074" i="15"/>
  <c r="T1074" i="15"/>
  <c r="U1074" i="15"/>
  <c r="P1075" i="15"/>
  <c r="Q1075" i="15"/>
  <c r="R1075" i="15"/>
  <c r="S1075" i="15"/>
  <c r="T1075" i="15"/>
  <c r="U1075" i="15"/>
  <c r="P1076" i="15"/>
  <c r="Q1076" i="15"/>
  <c r="R1076" i="15"/>
  <c r="S1076" i="15"/>
  <c r="T1076" i="15"/>
  <c r="U1076" i="15"/>
  <c r="P1077" i="15"/>
  <c r="Q1077" i="15"/>
  <c r="R1077" i="15"/>
  <c r="S1077" i="15"/>
  <c r="T1077" i="15"/>
  <c r="U1077" i="15"/>
  <c r="P1078" i="15"/>
  <c r="Q1078" i="15"/>
  <c r="R1078" i="15"/>
  <c r="S1078" i="15"/>
  <c r="T1078" i="15"/>
  <c r="U1078" i="15"/>
  <c r="P1079" i="15"/>
  <c r="Q1079" i="15"/>
  <c r="R1079" i="15"/>
  <c r="S1079" i="15"/>
  <c r="T1079" i="15"/>
  <c r="U1079" i="15"/>
  <c r="P1080" i="15"/>
  <c r="Q1080" i="15"/>
  <c r="R1080" i="15"/>
  <c r="S1080" i="15"/>
  <c r="T1080" i="15"/>
  <c r="U1080" i="15"/>
  <c r="P1081" i="15"/>
  <c r="Q1081" i="15"/>
  <c r="R1081" i="15"/>
  <c r="S1081" i="15"/>
  <c r="T1081" i="15"/>
  <c r="U1081" i="15"/>
  <c r="P1082" i="15"/>
  <c r="Q1082" i="15"/>
  <c r="R1082" i="15"/>
  <c r="S1082" i="15"/>
  <c r="T1082" i="15"/>
  <c r="U1082" i="15"/>
  <c r="P1083" i="15"/>
  <c r="Q1083" i="15"/>
  <c r="R1083" i="15"/>
  <c r="S1083" i="15"/>
  <c r="T1083" i="15"/>
  <c r="U1083" i="15"/>
  <c r="P1084" i="15"/>
  <c r="Q1084" i="15"/>
  <c r="R1084" i="15"/>
  <c r="S1084" i="15"/>
  <c r="T1084" i="15"/>
  <c r="U1084" i="15"/>
  <c r="P1085" i="15"/>
  <c r="Q1085" i="15"/>
  <c r="R1085" i="15"/>
  <c r="S1085" i="15"/>
  <c r="T1085" i="15"/>
  <c r="U1085" i="15"/>
  <c r="P1086" i="15"/>
  <c r="Q1086" i="15"/>
  <c r="R1086" i="15"/>
  <c r="S1086" i="15"/>
  <c r="T1086" i="15"/>
  <c r="U1086" i="15"/>
  <c r="P1087" i="15"/>
  <c r="Q1087" i="15"/>
  <c r="R1087" i="15"/>
  <c r="S1087" i="15"/>
  <c r="T1087" i="15"/>
  <c r="U1087" i="15"/>
  <c r="P1088" i="15"/>
  <c r="Q1088" i="15"/>
  <c r="R1088" i="15"/>
  <c r="S1088" i="15"/>
  <c r="T1088" i="15"/>
  <c r="U1088" i="15"/>
  <c r="P1089" i="15"/>
  <c r="Q1089" i="15"/>
  <c r="R1089" i="15"/>
  <c r="S1089" i="15"/>
  <c r="T1089" i="15"/>
  <c r="U1089" i="15"/>
  <c r="P1090" i="15"/>
  <c r="Q1090" i="15"/>
  <c r="R1090" i="15"/>
  <c r="S1090" i="15"/>
  <c r="T1090" i="15"/>
  <c r="U1090" i="15"/>
  <c r="P1091" i="15"/>
  <c r="Q1091" i="15"/>
  <c r="R1091" i="15"/>
  <c r="S1091" i="15"/>
  <c r="T1091" i="15"/>
  <c r="U1091" i="15"/>
  <c r="P1092" i="15"/>
  <c r="Q1092" i="15"/>
  <c r="R1092" i="15"/>
  <c r="S1092" i="15"/>
  <c r="T1092" i="15"/>
  <c r="U1092" i="15"/>
  <c r="P1093" i="15"/>
  <c r="Q1093" i="15"/>
  <c r="R1093" i="15"/>
  <c r="S1093" i="15"/>
  <c r="T1093" i="15"/>
  <c r="U1093" i="15"/>
  <c r="P1094" i="15"/>
  <c r="Q1094" i="15"/>
  <c r="R1094" i="15"/>
  <c r="S1094" i="15"/>
  <c r="T1094" i="15"/>
  <c r="U1094" i="15"/>
  <c r="P1095" i="15"/>
  <c r="Q1095" i="15"/>
  <c r="R1095" i="15"/>
  <c r="S1095" i="15"/>
  <c r="T1095" i="15"/>
  <c r="U1095" i="15"/>
  <c r="P1096" i="15"/>
  <c r="Q1096" i="15"/>
  <c r="R1096" i="15"/>
  <c r="S1096" i="15"/>
  <c r="T1096" i="15"/>
  <c r="U1096" i="15"/>
  <c r="P1097" i="15"/>
  <c r="Q1097" i="15"/>
  <c r="R1097" i="15"/>
  <c r="S1097" i="15"/>
  <c r="T1097" i="15"/>
  <c r="U1097" i="15"/>
  <c r="P1098" i="15"/>
  <c r="Q1098" i="15"/>
  <c r="R1098" i="15"/>
  <c r="S1098" i="15"/>
  <c r="T1098" i="15"/>
  <c r="U1098" i="15"/>
  <c r="P1099" i="15"/>
  <c r="Q1099" i="15"/>
  <c r="R1099" i="15"/>
  <c r="S1099" i="15"/>
  <c r="T1099" i="15"/>
  <c r="U1099" i="15"/>
  <c r="P1100" i="15"/>
  <c r="Q1100" i="15"/>
  <c r="R1100" i="15"/>
  <c r="S1100" i="15"/>
  <c r="T1100" i="15"/>
  <c r="U1100" i="15"/>
  <c r="P1101" i="15"/>
  <c r="Q1101" i="15"/>
  <c r="R1101" i="15"/>
  <c r="S1101" i="15"/>
  <c r="T1101" i="15"/>
  <c r="U1101" i="15"/>
  <c r="P1102" i="15"/>
  <c r="Q1102" i="15"/>
  <c r="R1102" i="15"/>
  <c r="S1102" i="15"/>
  <c r="T1102" i="15"/>
  <c r="U1102" i="15"/>
  <c r="P1103" i="15"/>
  <c r="Q1103" i="15"/>
  <c r="R1103" i="15"/>
  <c r="S1103" i="15"/>
  <c r="T1103" i="15"/>
  <c r="U1103" i="15"/>
  <c r="P1104" i="15"/>
  <c r="Q1104" i="15"/>
  <c r="R1104" i="15"/>
  <c r="S1104" i="15"/>
  <c r="T1104" i="15"/>
  <c r="U1104" i="15"/>
  <c r="P1105" i="15"/>
  <c r="Q1105" i="15"/>
  <c r="R1105" i="15"/>
  <c r="S1105" i="15"/>
  <c r="T1105" i="15"/>
  <c r="U1105" i="15"/>
  <c r="P1106" i="15"/>
  <c r="Q1106" i="15"/>
  <c r="R1106" i="15"/>
  <c r="S1106" i="15"/>
  <c r="T1106" i="15"/>
  <c r="U1106" i="15"/>
  <c r="P1107" i="15"/>
  <c r="Q1107" i="15"/>
  <c r="R1107" i="15"/>
  <c r="S1107" i="15"/>
  <c r="T1107" i="15"/>
  <c r="U1107" i="15"/>
  <c r="P1108" i="15"/>
  <c r="Q1108" i="15"/>
  <c r="R1108" i="15"/>
  <c r="S1108" i="15"/>
  <c r="T1108" i="15"/>
  <c r="U1108" i="15"/>
  <c r="P1109" i="15"/>
  <c r="Q1109" i="15"/>
  <c r="R1109" i="15"/>
  <c r="S1109" i="15"/>
  <c r="T1109" i="15"/>
  <c r="U1109" i="15"/>
  <c r="P1110" i="15"/>
  <c r="Q1110" i="15"/>
  <c r="R1110" i="15"/>
  <c r="S1110" i="15"/>
  <c r="T1110" i="15"/>
  <c r="U1110" i="15"/>
  <c r="P1111" i="15"/>
  <c r="Q1111" i="15"/>
  <c r="R1111" i="15"/>
  <c r="S1111" i="15"/>
  <c r="T1111" i="15"/>
  <c r="U1111" i="15"/>
  <c r="P1112" i="15"/>
  <c r="Q1112" i="15"/>
  <c r="R1112" i="15"/>
  <c r="S1112" i="15"/>
  <c r="T1112" i="15"/>
  <c r="U1112" i="15"/>
  <c r="P1113" i="15"/>
  <c r="Q1113" i="15"/>
  <c r="R1113" i="15"/>
  <c r="S1113" i="15"/>
  <c r="T1113" i="15"/>
  <c r="U1113" i="15"/>
  <c r="P1114" i="15"/>
  <c r="Q1114" i="15"/>
  <c r="R1114" i="15"/>
  <c r="S1114" i="15"/>
  <c r="T1114" i="15"/>
  <c r="U1114" i="15"/>
  <c r="P1115" i="15"/>
  <c r="Q1115" i="15"/>
  <c r="R1115" i="15"/>
  <c r="S1115" i="15"/>
  <c r="T1115" i="15"/>
  <c r="U1115" i="15"/>
  <c r="P1116" i="15"/>
  <c r="Q1116" i="15"/>
  <c r="R1116" i="15"/>
  <c r="S1116" i="15"/>
  <c r="T1116" i="15"/>
  <c r="U1116" i="15"/>
  <c r="P1117" i="15"/>
  <c r="Q1117" i="15"/>
  <c r="R1117" i="15"/>
  <c r="S1117" i="15"/>
  <c r="T1117" i="15"/>
  <c r="U1117" i="15"/>
  <c r="P1118" i="15"/>
  <c r="Q1118" i="15"/>
  <c r="R1118" i="15"/>
  <c r="S1118" i="15"/>
  <c r="T1118" i="15"/>
  <c r="U1118" i="15"/>
  <c r="P1119" i="15"/>
  <c r="Q1119" i="15"/>
  <c r="R1119" i="15"/>
  <c r="S1119" i="15"/>
  <c r="T1119" i="15"/>
  <c r="U1119" i="15"/>
  <c r="P1120" i="15"/>
  <c r="Q1120" i="15"/>
  <c r="R1120" i="15"/>
  <c r="S1120" i="15"/>
  <c r="T1120" i="15"/>
  <c r="U1120" i="15"/>
  <c r="P1121" i="15"/>
  <c r="Q1121" i="15"/>
  <c r="R1121" i="15"/>
  <c r="S1121" i="15"/>
  <c r="T1121" i="15"/>
  <c r="U1121" i="15"/>
  <c r="P1122" i="15"/>
  <c r="Q1122" i="15"/>
  <c r="R1122" i="15"/>
  <c r="S1122" i="15"/>
  <c r="T1122" i="15"/>
  <c r="U1122" i="15"/>
  <c r="P1123" i="15"/>
  <c r="Q1123" i="15"/>
  <c r="R1123" i="15"/>
  <c r="S1123" i="15"/>
  <c r="T1123" i="15"/>
  <c r="U1123" i="15"/>
  <c r="P1124" i="15"/>
  <c r="Q1124" i="15"/>
  <c r="R1124" i="15"/>
  <c r="S1124" i="15"/>
  <c r="T1124" i="15"/>
  <c r="U1124" i="15"/>
  <c r="P1125" i="15"/>
  <c r="Q1125" i="15"/>
  <c r="R1125" i="15"/>
  <c r="S1125" i="15"/>
  <c r="T1125" i="15"/>
  <c r="U1125" i="15"/>
  <c r="P1126" i="15"/>
  <c r="Q1126" i="15"/>
  <c r="R1126" i="15"/>
  <c r="S1126" i="15"/>
  <c r="T1126" i="15"/>
  <c r="U1126" i="15"/>
  <c r="P1127" i="15"/>
  <c r="Q1127" i="15"/>
  <c r="R1127" i="15"/>
  <c r="S1127" i="15"/>
  <c r="T1127" i="15"/>
  <c r="U1127" i="15"/>
  <c r="P1128" i="15"/>
  <c r="Q1128" i="15"/>
  <c r="R1128" i="15"/>
  <c r="S1128" i="15"/>
  <c r="T1128" i="15"/>
  <c r="U1128" i="15"/>
  <c r="P1129" i="15"/>
  <c r="Q1129" i="15"/>
  <c r="R1129" i="15"/>
  <c r="S1129" i="15"/>
  <c r="T1129" i="15"/>
  <c r="U1129" i="15"/>
  <c r="P1130" i="15"/>
  <c r="Q1130" i="15"/>
  <c r="R1130" i="15"/>
  <c r="S1130" i="15"/>
  <c r="T1130" i="15"/>
  <c r="U1130" i="15"/>
  <c r="P1131" i="15"/>
  <c r="Q1131" i="15"/>
  <c r="R1131" i="15"/>
  <c r="S1131" i="15"/>
  <c r="T1131" i="15"/>
  <c r="U1131" i="15"/>
  <c r="P1132" i="15"/>
  <c r="Q1132" i="15"/>
  <c r="R1132" i="15"/>
  <c r="S1132" i="15"/>
  <c r="T1132" i="15"/>
  <c r="U1132" i="15"/>
  <c r="P1133" i="15"/>
  <c r="Q1133" i="15"/>
  <c r="R1133" i="15"/>
  <c r="S1133" i="15"/>
  <c r="T1133" i="15"/>
  <c r="U1133" i="15"/>
  <c r="P1134" i="15"/>
  <c r="Q1134" i="15"/>
  <c r="R1134" i="15"/>
  <c r="S1134" i="15"/>
  <c r="T1134" i="15"/>
  <c r="U1134" i="15"/>
  <c r="P1135" i="15"/>
  <c r="Q1135" i="15"/>
  <c r="R1135" i="15"/>
  <c r="S1135" i="15"/>
  <c r="T1135" i="15"/>
  <c r="U1135" i="15"/>
  <c r="P1136" i="15"/>
  <c r="Q1136" i="15"/>
  <c r="R1136" i="15"/>
  <c r="S1136" i="15"/>
  <c r="T1136" i="15"/>
  <c r="U1136" i="15"/>
  <c r="P1137" i="15"/>
  <c r="Q1137" i="15"/>
  <c r="R1137" i="15"/>
  <c r="S1137" i="15"/>
  <c r="T1137" i="15"/>
  <c r="U1137" i="15"/>
  <c r="P1138" i="15"/>
  <c r="Q1138" i="15"/>
  <c r="R1138" i="15"/>
  <c r="S1138" i="15"/>
  <c r="T1138" i="15"/>
  <c r="U1138" i="15"/>
  <c r="P1139" i="15"/>
  <c r="Q1139" i="15"/>
  <c r="R1139" i="15"/>
  <c r="S1139" i="15"/>
  <c r="T1139" i="15"/>
  <c r="U1139" i="15"/>
  <c r="P1140" i="15"/>
  <c r="Q1140" i="15"/>
  <c r="R1140" i="15"/>
  <c r="S1140" i="15"/>
  <c r="T1140" i="15"/>
  <c r="U1140" i="15"/>
  <c r="P1141" i="15"/>
  <c r="Q1141" i="15"/>
  <c r="R1141" i="15"/>
  <c r="S1141" i="15"/>
  <c r="T1141" i="15"/>
  <c r="U1141" i="15"/>
  <c r="P1142" i="15"/>
  <c r="Q1142" i="15"/>
  <c r="R1142" i="15"/>
  <c r="S1142" i="15"/>
  <c r="T1142" i="15"/>
  <c r="U1142" i="15"/>
  <c r="P1143" i="15"/>
  <c r="Q1143" i="15"/>
  <c r="R1143" i="15"/>
  <c r="S1143" i="15"/>
  <c r="T1143" i="15"/>
  <c r="U1143" i="15"/>
  <c r="P1144" i="15"/>
  <c r="Q1144" i="15"/>
  <c r="R1144" i="15"/>
  <c r="S1144" i="15"/>
  <c r="T1144" i="15"/>
  <c r="U1144" i="15"/>
  <c r="P1145" i="15"/>
  <c r="Q1145" i="15"/>
  <c r="R1145" i="15"/>
  <c r="S1145" i="15"/>
  <c r="T1145" i="15"/>
  <c r="U1145" i="15"/>
  <c r="P1146" i="15"/>
  <c r="Q1146" i="15"/>
  <c r="R1146" i="15"/>
  <c r="S1146" i="15"/>
  <c r="T1146" i="15"/>
  <c r="U1146" i="15"/>
  <c r="P1147" i="15"/>
  <c r="Q1147" i="15"/>
  <c r="R1147" i="15"/>
  <c r="S1147" i="15"/>
  <c r="T1147" i="15"/>
  <c r="U1147" i="15"/>
  <c r="P1148" i="15"/>
  <c r="Q1148" i="15"/>
  <c r="R1148" i="15"/>
  <c r="S1148" i="15"/>
  <c r="T1148" i="15"/>
  <c r="U1148" i="15"/>
  <c r="P1149" i="15"/>
  <c r="Q1149" i="15"/>
  <c r="R1149" i="15"/>
  <c r="S1149" i="15"/>
  <c r="T1149" i="15"/>
  <c r="U1149" i="15"/>
  <c r="P1150" i="15"/>
  <c r="Q1150" i="15"/>
  <c r="R1150" i="15"/>
  <c r="S1150" i="15"/>
  <c r="T1150" i="15"/>
  <c r="U1150" i="15"/>
  <c r="P1151" i="15"/>
  <c r="Q1151" i="15"/>
  <c r="R1151" i="15"/>
  <c r="S1151" i="15"/>
  <c r="T1151" i="15"/>
  <c r="U1151" i="15"/>
  <c r="P1152" i="15"/>
  <c r="Q1152" i="15"/>
  <c r="R1152" i="15"/>
  <c r="S1152" i="15"/>
  <c r="T1152" i="15"/>
  <c r="U1152" i="15"/>
  <c r="P1153" i="15"/>
  <c r="Q1153" i="15"/>
  <c r="R1153" i="15"/>
  <c r="S1153" i="15"/>
  <c r="T1153" i="15"/>
  <c r="U1153" i="15"/>
  <c r="P1154" i="15"/>
  <c r="Q1154" i="15"/>
  <c r="R1154" i="15"/>
  <c r="S1154" i="15"/>
  <c r="T1154" i="15"/>
  <c r="U1154" i="15"/>
  <c r="P1155" i="15"/>
  <c r="Q1155" i="15"/>
  <c r="R1155" i="15"/>
  <c r="S1155" i="15"/>
  <c r="T1155" i="15"/>
  <c r="U1155" i="15"/>
  <c r="P1156" i="15"/>
  <c r="Q1156" i="15"/>
  <c r="R1156" i="15"/>
  <c r="S1156" i="15"/>
  <c r="T1156" i="15"/>
  <c r="U1156" i="15"/>
  <c r="P1157" i="15"/>
  <c r="Q1157" i="15"/>
  <c r="R1157" i="15"/>
  <c r="S1157" i="15"/>
  <c r="T1157" i="15"/>
  <c r="U1157" i="15"/>
  <c r="P1158" i="15"/>
  <c r="Q1158" i="15"/>
  <c r="R1158" i="15"/>
  <c r="S1158" i="15"/>
  <c r="T1158" i="15"/>
  <c r="U1158" i="15"/>
  <c r="P1159" i="15"/>
  <c r="Q1159" i="15"/>
  <c r="R1159" i="15"/>
  <c r="S1159" i="15"/>
  <c r="T1159" i="15"/>
  <c r="U1159" i="15"/>
  <c r="P1160" i="15"/>
  <c r="Q1160" i="15"/>
  <c r="R1160" i="15"/>
  <c r="S1160" i="15"/>
  <c r="T1160" i="15"/>
  <c r="U1160" i="15"/>
  <c r="P1161" i="15"/>
  <c r="Q1161" i="15"/>
  <c r="R1161" i="15"/>
  <c r="S1161" i="15"/>
  <c r="T1161" i="15"/>
  <c r="U1161" i="15"/>
  <c r="P1162" i="15"/>
  <c r="Q1162" i="15"/>
  <c r="R1162" i="15"/>
  <c r="S1162" i="15"/>
  <c r="T1162" i="15"/>
  <c r="U1162" i="15"/>
  <c r="P1163" i="15"/>
  <c r="Q1163" i="15"/>
  <c r="R1163" i="15"/>
  <c r="S1163" i="15"/>
  <c r="T1163" i="15"/>
  <c r="U1163" i="15"/>
  <c r="P1164" i="15"/>
  <c r="Q1164" i="15"/>
  <c r="R1164" i="15"/>
  <c r="S1164" i="15"/>
  <c r="T1164" i="15"/>
  <c r="U1164" i="15"/>
  <c r="P1165" i="15"/>
  <c r="Q1165" i="15"/>
  <c r="R1165" i="15"/>
  <c r="S1165" i="15"/>
  <c r="T1165" i="15"/>
  <c r="U1165" i="15"/>
  <c r="P1166" i="15"/>
  <c r="Q1166" i="15"/>
  <c r="R1166" i="15"/>
  <c r="S1166" i="15"/>
  <c r="T1166" i="15"/>
  <c r="U1166" i="15"/>
  <c r="P1167" i="15"/>
  <c r="Q1167" i="15"/>
  <c r="R1167" i="15"/>
  <c r="S1167" i="15"/>
  <c r="T1167" i="15"/>
  <c r="U1167" i="15"/>
  <c r="P1168" i="15"/>
  <c r="Q1168" i="15"/>
  <c r="R1168" i="15"/>
  <c r="S1168" i="15"/>
  <c r="T1168" i="15"/>
  <c r="U1168" i="15"/>
  <c r="P1169" i="15"/>
  <c r="Q1169" i="15"/>
  <c r="R1169" i="15"/>
  <c r="S1169" i="15"/>
  <c r="T1169" i="15"/>
  <c r="U1169" i="15"/>
  <c r="P1170" i="15"/>
  <c r="Q1170" i="15"/>
  <c r="R1170" i="15"/>
  <c r="S1170" i="15"/>
  <c r="T1170" i="15"/>
  <c r="U1170" i="15"/>
  <c r="P1171" i="15"/>
  <c r="Q1171" i="15"/>
  <c r="R1171" i="15"/>
  <c r="S1171" i="15"/>
  <c r="T1171" i="15"/>
  <c r="U1171" i="15"/>
  <c r="P1172" i="15"/>
  <c r="Q1172" i="15"/>
  <c r="R1172" i="15"/>
  <c r="S1172" i="15"/>
  <c r="T1172" i="15"/>
  <c r="U1172" i="15"/>
  <c r="P1173" i="15"/>
  <c r="Q1173" i="15"/>
  <c r="R1173" i="15"/>
  <c r="S1173" i="15"/>
  <c r="T1173" i="15"/>
  <c r="U1173" i="15"/>
  <c r="P1174" i="15"/>
  <c r="Q1174" i="15"/>
  <c r="R1174" i="15"/>
  <c r="S1174" i="15"/>
  <c r="T1174" i="15"/>
  <c r="U1174" i="15"/>
  <c r="P1175" i="15"/>
  <c r="Q1175" i="15"/>
  <c r="R1175" i="15"/>
  <c r="S1175" i="15"/>
  <c r="T1175" i="15"/>
  <c r="U1175" i="15"/>
  <c r="P1176" i="15"/>
  <c r="Q1176" i="15"/>
  <c r="R1176" i="15"/>
  <c r="S1176" i="15"/>
  <c r="T1176" i="15"/>
  <c r="U1176" i="15"/>
  <c r="P1177" i="15"/>
  <c r="Q1177" i="15"/>
  <c r="R1177" i="15"/>
  <c r="S1177" i="15"/>
  <c r="T1177" i="15"/>
  <c r="U1177" i="15"/>
  <c r="P1178" i="15"/>
  <c r="Q1178" i="15"/>
  <c r="R1178" i="15"/>
  <c r="S1178" i="15"/>
  <c r="T1178" i="15"/>
  <c r="U1178" i="15"/>
  <c r="P1179" i="15"/>
  <c r="Q1179" i="15"/>
  <c r="R1179" i="15"/>
  <c r="S1179" i="15"/>
  <c r="T1179" i="15"/>
  <c r="U1179" i="15"/>
  <c r="P1180" i="15"/>
  <c r="Q1180" i="15"/>
  <c r="R1180" i="15"/>
  <c r="S1180" i="15"/>
  <c r="T1180" i="15"/>
  <c r="U1180" i="15"/>
  <c r="P1181" i="15"/>
  <c r="Q1181" i="15"/>
  <c r="R1181" i="15"/>
  <c r="S1181" i="15"/>
  <c r="T1181" i="15"/>
  <c r="U1181" i="15"/>
  <c r="P1182" i="15"/>
  <c r="Q1182" i="15"/>
  <c r="R1182" i="15"/>
  <c r="S1182" i="15"/>
  <c r="T1182" i="15"/>
  <c r="U1182" i="15"/>
  <c r="P1183" i="15"/>
  <c r="Q1183" i="15"/>
  <c r="R1183" i="15"/>
  <c r="S1183" i="15"/>
  <c r="T1183" i="15"/>
  <c r="U1183" i="15"/>
  <c r="P1184" i="15"/>
  <c r="Q1184" i="15"/>
  <c r="R1184" i="15"/>
  <c r="S1184" i="15"/>
  <c r="T1184" i="15"/>
  <c r="U1184" i="15"/>
  <c r="P1185" i="15"/>
  <c r="Q1185" i="15"/>
  <c r="R1185" i="15"/>
  <c r="S1185" i="15"/>
  <c r="T1185" i="15"/>
  <c r="U1185" i="15"/>
  <c r="P1186" i="15"/>
  <c r="Q1186" i="15"/>
  <c r="R1186" i="15"/>
  <c r="S1186" i="15"/>
  <c r="T1186" i="15"/>
  <c r="U1186" i="15"/>
  <c r="P1187" i="15"/>
  <c r="Q1187" i="15"/>
  <c r="R1187" i="15"/>
  <c r="S1187" i="15"/>
  <c r="T1187" i="15"/>
  <c r="U1187" i="15"/>
  <c r="P1188" i="15"/>
  <c r="Q1188" i="15"/>
  <c r="R1188" i="15"/>
  <c r="S1188" i="15"/>
  <c r="T1188" i="15"/>
  <c r="U1188" i="15"/>
  <c r="P1189" i="15"/>
  <c r="Q1189" i="15"/>
  <c r="R1189" i="15"/>
  <c r="S1189" i="15"/>
  <c r="T1189" i="15"/>
  <c r="U1189" i="15"/>
  <c r="P1190" i="15"/>
  <c r="Q1190" i="15"/>
  <c r="R1190" i="15"/>
  <c r="S1190" i="15"/>
  <c r="T1190" i="15"/>
  <c r="U1190" i="15"/>
  <c r="P1191" i="15"/>
  <c r="Q1191" i="15"/>
  <c r="R1191" i="15"/>
  <c r="S1191" i="15"/>
  <c r="T1191" i="15"/>
  <c r="U1191" i="15"/>
  <c r="P1192" i="15"/>
  <c r="Q1192" i="15"/>
  <c r="R1192" i="15"/>
  <c r="S1192" i="15"/>
  <c r="T1192" i="15"/>
  <c r="U1192" i="15"/>
  <c r="P1193" i="15"/>
  <c r="Q1193" i="15"/>
  <c r="R1193" i="15"/>
  <c r="S1193" i="15"/>
  <c r="T1193" i="15"/>
  <c r="U1193" i="15"/>
  <c r="P1194" i="15"/>
  <c r="Q1194" i="15"/>
  <c r="R1194" i="15"/>
  <c r="S1194" i="15"/>
  <c r="T1194" i="15"/>
  <c r="U1194" i="15"/>
  <c r="P1195" i="15"/>
  <c r="Q1195" i="15"/>
  <c r="R1195" i="15"/>
  <c r="S1195" i="15"/>
  <c r="T1195" i="15"/>
  <c r="U1195" i="15"/>
  <c r="P1196" i="15"/>
  <c r="Q1196" i="15"/>
  <c r="R1196" i="15"/>
  <c r="S1196" i="15"/>
  <c r="T1196" i="15"/>
  <c r="U1196" i="15"/>
  <c r="P1197" i="15"/>
  <c r="Q1197" i="15"/>
  <c r="R1197" i="15"/>
  <c r="S1197" i="15"/>
  <c r="T1197" i="15"/>
  <c r="U1197" i="15"/>
  <c r="P1198" i="15"/>
  <c r="Q1198" i="15"/>
  <c r="R1198" i="15"/>
  <c r="S1198" i="15"/>
  <c r="T1198" i="15"/>
  <c r="U1198" i="15"/>
  <c r="P1199" i="15"/>
  <c r="Q1199" i="15"/>
  <c r="R1199" i="15"/>
  <c r="S1199" i="15"/>
  <c r="T1199" i="15"/>
  <c r="U1199" i="15"/>
  <c r="P1200" i="15"/>
  <c r="Q1200" i="15"/>
  <c r="R1200" i="15"/>
  <c r="S1200" i="15"/>
  <c r="T1200" i="15"/>
  <c r="U1200" i="15"/>
  <c r="P1201" i="15"/>
  <c r="Q1201" i="15"/>
  <c r="R1201" i="15"/>
  <c r="S1201" i="15"/>
  <c r="T1201" i="15"/>
  <c r="U1201" i="15"/>
  <c r="P1202" i="15"/>
  <c r="Q1202" i="15"/>
  <c r="R1202" i="15"/>
  <c r="S1202" i="15"/>
  <c r="T1202" i="15"/>
  <c r="U1202" i="15"/>
  <c r="P1203" i="15"/>
  <c r="Q1203" i="15"/>
  <c r="R1203" i="15"/>
  <c r="S1203" i="15"/>
  <c r="T1203" i="15"/>
  <c r="U1203" i="15"/>
  <c r="P1204" i="15"/>
  <c r="Q1204" i="15"/>
  <c r="R1204" i="15"/>
  <c r="S1204" i="15"/>
  <c r="T1204" i="15"/>
  <c r="U1204" i="15"/>
  <c r="P1205" i="15"/>
  <c r="Q1205" i="15"/>
  <c r="R1205" i="15"/>
  <c r="S1205" i="15"/>
  <c r="T1205" i="15"/>
  <c r="U1205" i="15"/>
  <c r="P1206" i="15"/>
  <c r="Q1206" i="15"/>
  <c r="R1206" i="15"/>
  <c r="S1206" i="15"/>
  <c r="T1206" i="15"/>
  <c r="U1206" i="15"/>
  <c r="P1207" i="15"/>
  <c r="Q1207" i="15"/>
  <c r="R1207" i="15"/>
  <c r="S1207" i="15"/>
  <c r="T1207" i="15"/>
  <c r="U1207" i="15"/>
  <c r="P1208" i="15"/>
  <c r="Q1208" i="15"/>
  <c r="R1208" i="15"/>
  <c r="S1208" i="15"/>
  <c r="T1208" i="15"/>
  <c r="U1208" i="15"/>
  <c r="P1209" i="15"/>
  <c r="Q1209" i="15"/>
  <c r="R1209" i="15"/>
  <c r="S1209" i="15"/>
  <c r="T1209" i="15"/>
  <c r="U1209" i="15"/>
  <c r="P1210" i="15"/>
  <c r="Q1210" i="15"/>
  <c r="R1210" i="15"/>
  <c r="S1210" i="15"/>
  <c r="T1210" i="15"/>
  <c r="U1210" i="15"/>
  <c r="P1211" i="15"/>
  <c r="Q1211" i="15"/>
  <c r="R1211" i="15"/>
  <c r="S1211" i="15"/>
  <c r="T1211" i="15"/>
  <c r="U1211" i="15"/>
  <c r="P1212" i="15"/>
  <c r="Q1212" i="15"/>
  <c r="R1212" i="15"/>
  <c r="S1212" i="15"/>
  <c r="T1212" i="15"/>
  <c r="U1212" i="15"/>
  <c r="P1213" i="15"/>
  <c r="Q1213" i="15"/>
  <c r="R1213" i="15"/>
  <c r="S1213" i="15"/>
  <c r="T1213" i="15"/>
  <c r="U1213" i="15"/>
  <c r="P1214" i="15"/>
  <c r="Q1214" i="15"/>
  <c r="R1214" i="15"/>
  <c r="S1214" i="15"/>
  <c r="T1214" i="15"/>
  <c r="U1214" i="15"/>
  <c r="P1215" i="15"/>
  <c r="Q1215" i="15"/>
  <c r="R1215" i="15"/>
  <c r="S1215" i="15"/>
  <c r="T1215" i="15"/>
  <c r="U1215" i="15"/>
  <c r="P1216" i="15"/>
  <c r="Q1216" i="15"/>
  <c r="R1216" i="15"/>
  <c r="S1216" i="15"/>
  <c r="T1216" i="15"/>
  <c r="U1216" i="15"/>
  <c r="P1217" i="15"/>
  <c r="Q1217" i="15"/>
  <c r="R1217" i="15"/>
  <c r="S1217" i="15"/>
  <c r="T1217" i="15"/>
  <c r="U1217" i="15"/>
  <c r="P1218" i="15"/>
  <c r="Q1218" i="15"/>
  <c r="R1218" i="15"/>
  <c r="S1218" i="15"/>
  <c r="T1218" i="15"/>
  <c r="U1218" i="15"/>
  <c r="P1219" i="15"/>
  <c r="Q1219" i="15"/>
  <c r="R1219" i="15"/>
  <c r="S1219" i="15"/>
  <c r="T1219" i="15"/>
  <c r="U1219" i="15"/>
  <c r="P1220" i="15"/>
  <c r="Q1220" i="15"/>
  <c r="R1220" i="15"/>
  <c r="S1220" i="15"/>
  <c r="T1220" i="15"/>
  <c r="U1220" i="15"/>
  <c r="P1221" i="15"/>
  <c r="Q1221" i="15"/>
  <c r="R1221" i="15"/>
  <c r="S1221" i="15"/>
  <c r="T1221" i="15"/>
  <c r="U1221" i="15"/>
  <c r="P1222" i="15"/>
  <c r="Q1222" i="15"/>
  <c r="R1222" i="15"/>
  <c r="S1222" i="15"/>
  <c r="T1222" i="15"/>
  <c r="U1222" i="15"/>
  <c r="P1223" i="15"/>
  <c r="Q1223" i="15"/>
  <c r="R1223" i="15"/>
  <c r="S1223" i="15"/>
  <c r="T1223" i="15"/>
  <c r="U1223" i="15"/>
  <c r="P1224" i="15"/>
  <c r="Q1224" i="15"/>
  <c r="R1224" i="15"/>
  <c r="S1224" i="15"/>
  <c r="T1224" i="15"/>
  <c r="U1224" i="15"/>
  <c r="P1225" i="15"/>
  <c r="Q1225" i="15"/>
  <c r="R1225" i="15"/>
  <c r="S1225" i="15"/>
  <c r="T1225" i="15"/>
  <c r="U1225" i="15"/>
  <c r="P1226" i="15"/>
  <c r="Q1226" i="15"/>
  <c r="R1226" i="15"/>
  <c r="S1226" i="15"/>
  <c r="T1226" i="15"/>
  <c r="U1226" i="15"/>
  <c r="P1227" i="15"/>
  <c r="Q1227" i="15"/>
  <c r="R1227" i="15"/>
  <c r="S1227" i="15"/>
  <c r="T1227" i="15"/>
  <c r="U1227" i="15"/>
  <c r="P1228" i="15"/>
  <c r="Q1228" i="15"/>
  <c r="R1228" i="15"/>
  <c r="S1228" i="15"/>
  <c r="T1228" i="15"/>
  <c r="U1228" i="15"/>
  <c r="P1229" i="15"/>
  <c r="Q1229" i="15"/>
  <c r="R1229" i="15"/>
  <c r="S1229" i="15"/>
  <c r="T1229" i="15"/>
  <c r="U1229" i="15"/>
  <c r="P1230" i="15"/>
  <c r="Q1230" i="15"/>
  <c r="R1230" i="15"/>
  <c r="S1230" i="15"/>
  <c r="T1230" i="15"/>
  <c r="U1230" i="15"/>
  <c r="P1231" i="15"/>
  <c r="Q1231" i="15"/>
  <c r="R1231" i="15"/>
  <c r="S1231" i="15"/>
  <c r="T1231" i="15"/>
  <c r="U1231" i="15"/>
  <c r="P1232" i="15"/>
  <c r="Q1232" i="15"/>
  <c r="R1232" i="15"/>
  <c r="S1232" i="15"/>
  <c r="T1232" i="15"/>
  <c r="U1232" i="15"/>
  <c r="P1233" i="15"/>
  <c r="Q1233" i="15"/>
  <c r="R1233" i="15"/>
  <c r="S1233" i="15"/>
  <c r="T1233" i="15"/>
  <c r="U1233" i="15"/>
  <c r="P1234" i="15"/>
  <c r="Q1234" i="15"/>
  <c r="R1234" i="15"/>
  <c r="S1234" i="15"/>
  <c r="T1234" i="15"/>
  <c r="U1234" i="15"/>
  <c r="P1235" i="15"/>
  <c r="Q1235" i="15"/>
  <c r="R1235" i="15"/>
  <c r="S1235" i="15"/>
  <c r="T1235" i="15"/>
  <c r="U1235" i="15"/>
  <c r="P1236" i="15"/>
  <c r="Q1236" i="15"/>
  <c r="R1236" i="15"/>
  <c r="S1236" i="15"/>
  <c r="T1236" i="15"/>
  <c r="U1236" i="15"/>
  <c r="P1237" i="15"/>
  <c r="Q1237" i="15"/>
  <c r="R1237" i="15"/>
  <c r="S1237" i="15"/>
  <c r="T1237" i="15"/>
  <c r="U1237" i="15"/>
  <c r="P1238" i="15"/>
  <c r="Q1238" i="15"/>
  <c r="R1238" i="15"/>
  <c r="S1238" i="15"/>
  <c r="T1238" i="15"/>
  <c r="U1238" i="15"/>
  <c r="P1239" i="15"/>
  <c r="Q1239" i="15"/>
  <c r="R1239" i="15"/>
  <c r="S1239" i="15"/>
  <c r="T1239" i="15"/>
  <c r="U1239" i="15"/>
  <c r="P1240" i="15"/>
  <c r="Q1240" i="15"/>
  <c r="R1240" i="15"/>
  <c r="S1240" i="15"/>
  <c r="T1240" i="15"/>
  <c r="U1240" i="15"/>
  <c r="P1241" i="15"/>
  <c r="Q1241" i="15"/>
  <c r="R1241" i="15"/>
  <c r="S1241" i="15"/>
  <c r="T1241" i="15"/>
  <c r="U1241" i="15"/>
  <c r="P1242" i="15"/>
  <c r="Q1242" i="15"/>
  <c r="R1242" i="15"/>
  <c r="S1242" i="15"/>
  <c r="T1242" i="15"/>
  <c r="U1242" i="15"/>
  <c r="P1243" i="15"/>
  <c r="Q1243" i="15"/>
  <c r="R1243" i="15"/>
  <c r="S1243" i="15"/>
  <c r="T1243" i="15"/>
  <c r="U1243" i="15"/>
  <c r="P1244" i="15"/>
  <c r="Q1244" i="15"/>
  <c r="R1244" i="15"/>
  <c r="S1244" i="15"/>
  <c r="T1244" i="15"/>
  <c r="U1244" i="15"/>
  <c r="P1245" i="15"/>
  <c r="Q1245" i="15"/>
  <c r="R1245" i="15"/>
  <c r="S1245" i="15"/>
  <c r="T1245" i="15"/>
  <c r="U1245" i="15"/>
  <c r="P1246" i="15"/>
  <c r="Q1246" i="15"/>
  <c r="R1246" i="15"/>
  <c r="S1246" i="15"/>
  <c r="T1246" i="15"/>
  <c r="U1246" i="15"/>
  <c r="P1247" i="15"/>
  <c r="Q1247" i="15"/>
  <c r="R1247" i="15"/>
  <c r="S1247" i="15"/>
  <c r="T1247" i="15"/>
  <c r="U1247" i="15"/>
  <c r="P1248" i="15"/>
  <c r="Q1248" i="15"/>
  <c r="R1248" i="15"/>
  <c r="S1248" i="15"/>
  <c r="T1248" i="15"/>
  <c r="U1248" i="15"/>
  <c r="P1249" i="15"/>
  <c r="Q1249" i="15"/>
  <c r="R1249" i="15"/>
  <c r="S1249" i="15"/>
  <c r="T1249" i="15"/>
  <c r="U1249" i="15"/>
  <c r="P1250" i="15"/>
  <c r="Q1250" i="15"/>
  <c r="R1250" i="15"/>
  <c r="S1250" i="15"/>
  <c r="T1250" i="15"/>
  <c r="U1250" i="15"/>
  <c r="P1251" i="15"/>
  <c r="Q1251" i="15"/>
  <c r="R1251" i="15"/>
  <c r="S1251" i="15"/>
  <c r="T1251" i="15"/>
  <c r="U1251" i="15"/>
  <c r="P1252" i="15"/>
  <c r="Q1252" i="15"/>
  <c r="R1252" i="15"/>
  <c r="S1252" i="15"/>
  <c r="T1252" i="15"/>
  <c r="U1252" i="15"/>
  <c r="P1253" i="15"/>
  <c r="Q1253" i="15"/>
  <c r="R1253" i="15"/>
  <c r="S1253" i="15"/>
  <c r="T1253" i="15"/>
  <c r="U1253" i="15"/>
  <c r="P1254" i="15"/>
  <c r="Q1254" i="15"/>
  <c r="R1254" i="15"/>
  <c r="S1254" i="15"/>
  <c r="T1254" i="15"/>
  <c r="U1254" i="15"/>
  <c r="P1255" i="15"/>
  <c r="Q1255" i="15"/>
  <c r="R1255" i="15"/>
  <c r="S1255" i="15"/>
  <c r="T1255" i="15"/>
  <c r="U1255" i="15"/>
  <c r="P1256" i="15"/>
  <c r="Q1256" i="15"/>
  <c r="R1256" i="15"/>
  <c r="S1256" i="15"/>
  <c r="T1256" i="15"/>
  <c r="U1256" i="15"/>
  <c r="P1257" i="15"/>
  <c r="Q1257" i="15"/>
  <c r="R1257" i="15"/>
  <c r="S1257" i="15"/>
  <c r="T1257" i="15"/>
  <c r="U1257" i="15"/>
  <c r="P1258" i="15"/>
  <c r="Q1258" i="15"/>
  <c r="R1258" i="15"/>
  <c r="S1258" i="15"/>
  <c r="T1258" i="15"/>
  <c r="U1258" i="15"/>
  <c r="P1259" i="15"/>
  <c r="Q1259" i="15"/>
  <c r="R1259" i="15"/>
  <c r="S1259" i="15"/>
  <c r="T1259" i="15"/>
  <c r="U1259" i="15"/>
  <c r="P1260" i="15"/>
  <c r="Q1260" i="15"/>
  <c r="R1260" i="15"/>
  <c r="S1260" i="15"/>
  <c r="T1260" i="15"/>
  <c r="U1260" i="15"/>
  <c r="P1261" i="15"/>
  <c r="Q1261" i="15"/>
  <c r="R1261" i="15"/>
  <c r="S1261" i="15"/>
  <c r="T1261" i="15"/>
  <c r="U1261" i="15"/>
  <c r="P1262" i="15"/>
  <c r="Q1262" i="15"/>
  <c r="R1262" i="15"/>
  <c r="S1262" i="15"/>
  <c r="T1262" i="15"/>
  <c r="U1262" i="15"/>
  <c r="P1263" i="15"/>
  <c r="Q1263" i="15"/>
  <c r="R1263" i="15"/>
  <c r="S1263" i="15"/>
  <c r="T1263" i="15"/>
  <c r="U1263" i="15"/>
  <c r="P1264" i="15"/>
  <c r="Q1264" i="15"/>
  <c r="R1264" i="15"/>
  <c r="S1264" i="15"/>
  <c r="T1264" i="15"/>
  <c r="U1264" i="15"/>
  <c r="P1265" i="15"/>
  <c r="Q1265" i="15"/>
  <c r="R1265" i="15"/>
  <c r="S1265" i="15"/>
  <c r="T1265" i="15"/>
  <c r="U1265" i="15"/>
  <c r="P1266" i="15"/>
  <c r="Q1266" i="15"/>
  <c r="R1266" i="15"/>
  <c r="S1266" i="15"/>
  <c r="T1266" i="15"/>
  <c r="U1266" i="15"/>
  <c r="P1267" i="15"/>
  <c r="Q1267" i="15"/>
  <c r="R1267" i="15"/>
  <c r="S1267" i="15"/>
  <c r="T1267" i="15"/>
  <c r="U1267" i="15"/>
  <c r="P1268" i="15"/>
  <c r="Q1268" i="15"/>
  <c r="R1268" i="15"/>
  <c r="S1268" i="15"/>
  <c r="T1268" i="15"/>
  <c r="U1268" i="15"/>
  <c r="P1269" i="15"/>
  <c r="Q1269" i="15"/>
  <c r="R1269" i="15"/>
  <c r="S1269" i="15"/>
  <c r="T1269" i="15"/>
  <c r="U1269" i="15"/>
  <c r="P1270" i="15"/>
  <c r="Q1270" i="15"/>
  <c r="R1270" i="15"/>
  <c r="S1270" i="15"/>
  <c r="T1270" i="15"/>
  <c r="U1270" i="15"/>
  <c r="P1271" i="15"/>
  <c r="Q1271" i="15"/>
  <c r="R1271" i="15"/>
  <c r="S1271" i="15"/>
  <c r="T1271" i="15"/>
  <c r="U1271" i="15"/>
  <c r="P1272" i="15"/>
  <c r="Q1272" i="15"/>
  <c r="R1272" i="15"/>
  <c r="S1272" i="15"/>
  <c r="T1272" i="15"/>
  <c r="U1272" i="15"/>
  <c r="P1273" i="15"/>
  <c r="Q1273" i="15"/>
  <c r="R1273" i="15"/>
  <c r="S1273" i="15"/>
  <c r="T1273" i="15"/>
  <c r="U1273" i="15"/>
  <c r="P1274" i="15"/>
  <c r="Q1274" i="15"/>
  <c r="R1274" i="15"/>
  <c r="S1274" i="15"/>
  <c r="T1274" i="15"/>
  <c r="U1274" i="15"/>
  <c r="P1275" i="15"/>
  <c r="Q1275" i="15"/>
  <c r="R1275" i="15"/>
  <c r="S1275" i="15"/>
  <c r="T1275" i="15"/>
  <c r="U1275" i="15"/>
  <c r="P1276" i="15"/>
  <c r="Q1276" i="15"/>
  <c r="R1276" i="15"/>
  <c r="S1276" i="15"/>
  <c r="T1276" i="15"/>
  <c r="U1276" i="15"/>
  <c r="P1277" i="15"/>
  <c r="Q1277" i="15"/>
  <c r="R1277" i="15"/>
  <c r="S1277" i="15"/>
  <c r="T1277" i="15"/>
  <c r="U1277" i="15"/>
  <c r="P1278" i="15"/>
  <c r="Q1278" i="15"/>
  <c r="R1278" i="15"/>
  <c r="S1278" i="15"/>
  <c r="T1278" i="15"/>
  <c r="U1278" i="15"/>
  <c r="P1279" i="15"/>
  <c r="Q1279" i="15"/>
  <c r="R1279" i="15"/>
  <c r="S1279" i="15"/>
  <c r="T1279" i="15"/>
  <c r="U1279" i="15"/>
  <c r="P1280" i="15"/>
  <c r="Q1280" i="15"/>
  <c r="R1280" i="15"/>
  <c r="S1280" i="15"/>
  <c r="T1280" i="15"/>
  <c r="U1280" i="15"/>
  <c r="P1281" i="15"/>
  <c r="Q1281" i="15"/>
  <c r="R1281" i="15"/>
  <c r="S1281" i="15"/>
  <c r="T1281" i="15"/>
  <c r="U1281" i="15"/>
  <c r="P1282" i="15"/>
  <c r="Q1282" i="15"/>
  <c r="R1282" i="15"/>
  <c r="S1282" i="15"/>
  <c r="T1282" i="15"/>
  <c r="U1282" i="15"/>
  <c r="P1283" i="15"/>
  <c r="Q1283" i="15"/>
  <c r="R1283" i="15"/>
  <c r="S1283" i="15"/>
  <c r="T1283" i="15"/>
  <c r="U1283" i="15"/>
  <c r="P1284" i="15"/>
  <c r="Q1284" i="15"/>
  <c r="R1284" i="15"/>
  <c r="S1284" i="15"/>
  <c r="T1284" i="15"/>
  <c r="U1284" i="15"/>
  <c r="P1285" i="15"/>
  <c r="Q1285" i="15"/>
  <c r="R1285" i="15"/>
  <c r="S1285" i="15"/>
  <c r="T1285" i="15"/>
  <c r="U1285" i="15"/>
  <c r="P1286" i="15"/>
  <c r="Q1286" i="15"/>
  <c r="R1286" i="15"/>
  <c r="S1286" i="15"/>
  <c r="T1286" i="15"/>
  <c r="U1286" i="15"/>
  <c r="P1287" i="15"/>
  <c r="Q1287" i="15"/>
  <c r="R1287" i="15"/>
  <c r="S1287" i="15"/>
  <c r="T1287" i="15"/>
  <c r="U1287" i="15"/>
  <c r="P1288" i="15"/>
  <c r="Q1288" i="15"/>
  <c r="R1288" i="15"/>
  <c r="S1288" i="15"/>
  <c r="T1288" i="15"/>
  <c r="U1288" i="15"/>
  <c r="P1289" i="15"/>
  <c r="Q1289" i="15"/>
  <c r="R1289" i="15"/>
  <c r="S1289" i="15"/>
  <c r="T1289" i="15"/>
  <c r="U1289" i="15"/>
  <c r="P1290" i="15"/>
  <c r="Q1290" i="15"/>
  <c r="R1290" i="15"/>
  <c r="S1290" i="15"/>
  <c r="T1290" i="15"/>
  <c r="U1290" i="15"/>
  <c r="P1291" i="15"/>
  <c r="Q1291" i="15"/>
  <c r="R1291" i="15"/>
  <c r="S1291" i="15"/>
  <c r="T1291" i="15"/>
  <c r="U1291" i="15"/>
  <c r="P1292" i="15"/>
  <c r="Q1292" i="15"/>
  <c r="R1292" i="15"/>
  <c r="S1292" i="15"/>
  <c r="T1292" i="15"/>
  <c r="U1292" i="15"/>
  <c r="P1293" i="15"/>
  <c r="Q1293" i="15"/>
  <c r="R1293" i="15"/>
  <c r="S1293" i="15"/>
  <c r="T1293" i="15"/>
  <c r="U1293" i="15"/>
  <c r="P1294" i="15"/>
  <c r="Q1294" i="15"/>
  <c r="R1294" i="15"/>
  <c r="S1294" i="15"/>
  <c r="T1294" i="15"/>
  <c r="U1294" i="15"/>
  <c r="P1295" i="15"/>
  <c r="Q1295" i="15"/>
  <c r="R1295" i="15"/>
  <c r="S1295" i="15"/>
  <c r="T1295" i="15"/>
  <c r="U1295" i="15"/>
  <c r="P1296" i="15"/>
  <c r="Q1296" i="15"/>
  <c r="R1296" i="15"/>
  <c r="S1296" i="15"/>
  <c r="T1296" i="15"/>
  <c r="U1296" i="15"/>
  <c r="P1297" i="15"/>
  <c r="Q1297" i="15"/>
  <c r="R1297" i="15"/>
  <c r="S1297" i="15"/>
  <c r="T1297" i="15"/>
  <c r="U1297" i="15"/>
  <c r="P1298" i="15"/>
  <c r="Q1298" i="15"/>
  <c r="R1298" i="15"/>
  <c r="S1298" i="15"/>
  <c r="T1298" i="15"/>
  <c r="U1298" i="15"/>
  <c r="P1299" i="15"/>
  <c r="Q1299" i="15"/>
  <c r="R1299" i="15"/>
  <c r="S1299" i="15"/>
  <c r="T1299" i="15"/>
  <c r="U1299" i="15"/>
  <c r="P1300" i="15"/>
  <c r="Q1300" i="15"/>
  <c r="R1300" i="15"/>
  <c r="S1300" i="15"/>
  <c r="T1300" i="15"/>
  <c r="U1300" i="15"/>
  <c r="P1301" i="15"/>
  <c r="Q1301" i="15"/>
  <c r="R1301" i="15"/>
  <c r="S1301" i="15"/>
  <c r="T1301" i="15"/>
  <c r="U1301" i="15"/>
  <c r="P1302" i="15"/>
  <c r="Q1302" i="15"/>
  <c r="R1302" i="15"/>
  <c r="S1302" i="15"/>
  <c r="T1302" i="15"/>
  <c r="U1302" i="15"/>
  <c r="P1303" i="15"/>
  <c r="Q1303" i="15"/>
  <c r="R1303" i="15"/>
  <c r="S1303" i="15"/>
  <c r="T1303" i="15"/>
  <c r="U1303" i="15"/>
  <c r="P1304" i="15"/>
  <c r="Q1304" i="15"/>
  <c r="R1304" i="15"/>
  <c r="S1304" i="15"/>
  <c r="T1304" i="15"/>
  <c r="U1304" i="15"/>
  <c r="P1305" i="15"/>
  <c r="Q1305" i="15"/>
  <c r="R1305" i="15"/>
  <c r="S1305" i="15"/>
  <c r="T1305" i="15"/>
  <c r="U1305" i="15"/>
  <c r="P1306" i="15"/>
  <c r="Q1306" i="15"/>
  <c r="R1306" i="15"/>
  <c r="S1306" i="15"/>
  <c r="T1306" i="15"/>
  <c r="U1306" i="15"/>
  <c r="P1307" i="15"/>
  <c r="Q1307" i="15"/>
  <c r="R1307" i="15"/>
  <c r="S1307" i="15"/>
  <c r="T1307" i="15"/>
  <c r="U1307" i="15"/>
  <c r="P1308" i="15"/>
  <c r="Q1308" i="15"/>
  <c r="R1308" i="15"/>
  <c r="S1308" i="15"/>
  <c r="T1308" i="15"/>
  <c r="U1308" i="15"/>
  <c r="P1309" i="15"/>
  <c r="Q1309" i="15"/>
  <c r="R1309" i="15"/>
  <c r="S1309" i="15"/>
  <c r="T1309" i="15"/>
  <c r="U1309" i="15"/>
  <c r="P1310" i="15"/>
  <c r="Q1310" i="15"/>
  <c r="R1310" i="15"/>
  <c r="S1310" i="15"/>
  <c r="T1310" i="15"/>
  <c r="U1310" i="15"/>
  <c r="P1311" i="15"/>
  <c r="Q1311" i="15"/>
  <c r="R1311" i="15"/>
  <c r="S1311" i="15"/>
  <c r="T1311" i="15"/>
  <c r="U1311" i="15"/>
  <c r="P1312" i="15"/>
  <c r="Q1312" i="15"/>
  <c r="R1312" i="15"/>
  <c r="S1312" i="15"/>
  <c r="T1312" i="15"/>
  <c r="U1312" i="15"/>
  <c r="P1313" i="15"/>
  <c r="Q1313" i="15"/>
  <c r="R1313" i="15"/>
  <c r="S1313" i="15"/>
  <c r="T1313" i="15"/>
  <c r="U1313" i="15"/>
  <c r="P1314" i="15"/>
  <c r="Q1314" i="15"/>
  <c r="R1314" i="15"/>
  <c r="S1314" i="15"/>
  <c r="T1314" i="15"/>
  <c r="U1314" i="15"/>
  <c r="P1315" i="15"/>
  <c r="Q1315" i="15"/>
  <c r="R1315" i="15"/>
  <c r="S1315" i="15"/>
  <c r="T1315" i="15"/>
  <c r="U1315" i="15"/>
  <c r="P1316" i="15"/>
  <c r="Q1316" i="15"/>
  <c r="R1316" i="15"/>
  <c r="S1316" i="15"/>
  <c r="T1316" i="15"/>
  <c r="U1316" i="15"/>
  <c r="P1317" i="15"/>
  <c r="Q1317" i="15"/>
  <c r="R1317" i="15"/>
  <c r="S1317" i="15"/>
  <c r="T1317" i="15"/>
  <c r="U1317" i="15"/>
  <c r="P1318" i="15"/>
  <c r="Q1318" i="15"/>
  <c r="R1318" i="15"/>
  <c r="S1318" i="15"/>
  <c r="T1318" i="15"/>
  <c r="U1318" i="15"/>
  <c r="P1319" i="15"/>
  <c r="Q1319" i="15"/>
  <c r="R1319" i="15"/>
  <c r="S1319" i="15"/>
  <c r="T1319" i="15"/>
  <c r="U1319" i="15"/>
  <c r="P1320" i="15"/>
  <c r="Q1320" i="15"/>
  <c r="R1320" i="15"/>
  <c r="S1320" i="15"/>
  <c r="T1320" i="15"/>
  <c r="U1320" i="15"/>
  <c r="P1321" i="15"/>
  <c r="Q1321" i="15"/>
  <c r="R1321" i="15"/>
  <c r="S1321" i="15"/>
  <c r="T1321" i="15"/>
  <c r="U1321" i="15"/>
  <c r="P1322" i="15"/>
  <c r="Q1322" i="15"/>
  <c r="R1322" i="15"/>
  <c r="S1322" i="15"/>
  <c r="T1322" i="15"/>
  <c r="U1322" i="15"/>
  <c r="P1323" i="15"/>
  <c r="Q1323" i="15"/>
  <c r="R1323" i="15"/>
  <c r="S1323" i="15"/>
  <c r="T1323" i="15"/>
  <c r="U1323" i="15"/>
  <c r="P1324" i="15"/>
  <c r="Q1324" i="15"/>
  <c r="R1324" i="15"/>
  <c r="S1324" i="15"/>
  <c r="T1324" i="15"/>
  <c r="U1324" i="15"/>
  <c r="P1325" i="15"/>
  <c r="Q1325" i="15"/>
  <c r="R1325" i="15"/>
  <c r="S1325" i="15"/>
  <c r="T1325" i="15"/>
  <c r="U1325" i="15"/>
  <c r="P1326" i="15"/>
  <c r="Q1326" i="15"/>
  <c r="R1326" i="15"/>
  <c r="S1326" i="15"/>
  <c r="T1326" i="15"/>
  <c r="U1326" i="15"/>
  <c r="P1327" i="15"/>
  <c r="Q1327" i="15"/>
  <c r="R1327" i="15"/>
  <c r="S1327" i="15"/>
  <c r="T1327" i="15"/>
  <c r="U1327" i="15"/>
  <c r="P1328" i="15"/>
  <c r="Q1328" i="15"/>
  <c r="R1328" i="15"/>
  <c r="S1328" i="15"/>
  <c r="T1328" i="15"/>
  <c r="U1328" i="15"/>
  <c r="P1329" i="15"/>
  <c r="Q1329" i="15"/>
  <c r="R1329" i="15"/>
  <c r="S1329" i="15"/>
  <c r="T1329" i="15"/>
  <c r="U1329" i="15"/>
  <c r="P1330" i="15"/>
  <c r="Q1330" i="15"/>
  <c r="R1330" i="15"/>
  <c r="S1330" i="15"/>
  <c r="T1330" i="15"/>
  <c r="U1330" i="15"/>
  <c r="P1331" i="15"/>
  <c r="Q1331" i="15"/>
  <c r="R1331" i="15"/>
  <c r="S1331" i="15"/>
  <c r="T1331" i="15"/>
  <c r="U1331" i="15"/>
  <c r="P1332" i="15"/>
  <c r="Q1332" i="15"/>
  <c r="R1332" i="15"/>
  <c r="S1332" i="15"/>
  <c r="T1332" i="15"/>
  <c r="U1332" i="15"/>
  <c r="P1333" i="15"/>
  <c r="Q1333" i="15"/>
  <c r="R1333" i="15"/>
  <c r="S1333" i="15"/>
  <c r="T1333" i="15"/>
  <c r="U1333" i="15"/>
  <c r="P1334" i="15"/>
  <c r="Q1334" i="15"/>
  <c r="R1334" i="15"/>
  <c r="S1334" i="15"/>
  <c r="T1334" i="15"/>
  <c r="U1334" i="15"/>
  <c r="P1335" i="15"/>
  <c r="Q1335" i="15"/>
  <c r="R1335" i="15"/>
  <c r="S1335" i="15"/>
  <c r="T1335" i="15"/>
  <c r="U1335" i="15"/>
  <c r="P1336" i="15"/>
  <c r="Q1336" i="15"/>
  <c r="R1336" i="15"/>
  <c r="S1336" i="15"/>
  <c r="T1336" i="15"/>
  <c r="U1336" i="15"/>
  <c r="P1337" i="15"/>
  <c r="Q1337" i="15"/>
  <c r="R1337" i="15"/>
  <c r="S1337" i="15"/>
  <c r="T1337" i="15"/>
  <c r="U1337" i="15"/>
  <c r="P1338" i="15"/>
  <c r="Q1338" i="15"/>
  <c r="R1338" i="15"/>
  <c r="S1338" i="15"/>
  <c r="T1338" i="15"/>
  <c r="U1338" i="15"/>
  <c r="P1339" i="15"/>
  <c r="Q1339" i="15"/>
  <c r="R1339" i="15"/>
  <c r="S1339" i="15"/>
  <c r="T1339" i="15"/>
  <c r="U1339" i="15"/>
  <c r="P1340" i="15"/>
  <c r="Q1340" i="15"/>
  <c r="R1340" i="15"/>
  <c r="S1340" i="15"/>
  <c r="T1340" i="15"/>
  <c r="U1340" i="15"/>
  <c r="P1341" i="15"/>
  <c r="Q1341" i="15"/>
  <c r="R1341" i="15"/>
  <c r="S1341" i="15"/>
  <c r="T1341" i="15"/>
  <c r="U1341" i="15"/>
  <c r="P1342" i="15"/>
  <c r="Q1342" i="15"/>
  <c r="R1342" i="15"/>
  <c r="S1342" i="15"/>
  <c r="T1342" i="15"/>
  <c r="U1342" i="15"/>
  <c r="P1343" i="15"/>
  <c r="Q1343" i="15"/>
  <c r="R1343" i="15"/>
  <c r="S1343" i="15"/>
  <c r="T1343" i="15"/>
  <c r="U1343" i="15"/>
  <c r="P1344" i="15"/>
  <c r="Q1344" i="15"/>
  <c r="R1344" i="15"/>
  <c r="S1344" i="15"/>
  <c r="T1344" i="15"/>
  <c r="U1344" i="15"/>
  <c r="P1345" i="15"/>
  <c r="Q1345" i="15"/>
  <c r="R1345" i="15"/>
  <c r="S1345" i="15"/>
  <c r="T1345" i="15"/>
  <c r="U1345" i="15"/>
  <c r="P1346" i="15"/>
  <c r="Q1346" i="15"/>
  <c r="R1346" i="15"/>
  <c r="S1346" i="15"/>
  <c r="T1346" i="15"/>
  <c r="U1346" i="15"/>
  <c r="P1347" i="15"/>
  <c r="Q1347" i="15"/>
  <c r="R1347" i="15"/>
  <c r="S1347" i="15"/>
  <c r="T1347" i="15"/>
  <c r="U1347" i="15"/>
  <c r="P1348" i="15"/>
  <c r="Q1348" i="15"/>
  <c r="R1348" i="15"/>
  <c r="S1348" i="15"/>
  <c r="T1348" i="15"/>
  <c r="U1348" i="15"/>
  <c r="P1349" i="15"/>
  <c r="Q1349" i="15"/>
  <c r="R1349" i="15"/>
  <c r="S1349" i="15"/>
  <c r="T1349" i="15"/>
  <c r="U1349" i="15"/>
  <c r="P1350" i="15"/>
  <c r="Q1350" i="15"/>
  <c r="R1350" i="15"/>
  <c r="S1350" i="15"/>
  <c r="T1350" i="15"/>
  <c r="U1350" i="15"/>
  <c r="P1351" i="15"/>
  <c r="Q1351" i="15"/>
  <c r="R1351" i="15"/>
  <c r="S1351" i="15"/>
  <c r="T1351" i="15"/>
  <c r="U1351" i="15"/>
  <c r="P1352" i="15"/>
  <c r="Q1352" i="15"/>
  <c r="R1352" i="15"/>
  <c r="S1352" i="15"/>
  <c r="T1352" i="15"/>
  <c r="U1352" i="15"/>
  <c r="P1353" i="15"/>
  <c r="Q1353" i="15"/>
  <c r="R1353" i="15"/>
  <c r="S1353" i="15"/>
  <c r="T1353" i="15"/>
  <c r="U1353" i="15"/>
  <c r="P1354" i="15"/>
  <c r="Q1354" i="15"/>
  <c r="R1354" i="15"/>
  <c r="S1354" i="15"/>
  <c r="T1354" i="15"/>
  <c r="U1354" i="15"/>
  <c r="P1355" i="15"/>
  <c r="Q1355" i="15"/>
  <c r="R1355" i="15"/>
  <c r="S1355" i="15"/>
  <c r="T1355" i="15"/>
  <c r="U1355" i="15"/>
  <c r="P1356" i="15"/>
  <c r="Q1356" i="15"/>
  <c r="R1356" i="15"/>
  <c r="S1356" i="15"/>
  <c r="T1356" i="15"/>
  <c r="U1356" i="15"/>
  <c r="P1357" i="15"/>
  <c r="Q1357" i="15"/>
  <c r="R1357" i="15"/>
  <c r="S1357" i="15"/>
  <c r="T1357" i="15"/>
  <c r="U1357" i="15"/>
  <c r="P1358" i="15"/>
  <c r="Q1358" i="15"/>
  <c r="R1358" i="15"/>
  <c r="S1358" i="15"/>
  <c r="T1358" i="15"/>
  <c r="U1358" i="15"/>
  <c r="P1359" i="15"/>
  <c r="Q1359" i="15"/>
  <c r="R1359" i="15"/>
  <c r="S1359" i="15"/>
  <c r="T1359" i="15"/>
  <c r="U1359" i="15"/>
  <c r="P1360" i="15"/>
  <c r="Q1360" i="15"/>
  <c r="R1360" i="15"/>
  <c r="S1360" i="15"/>
  <c r="T1360" i="15"/>
  <c r="U1360" i="15"/>
  <c r="P1361" i="15"/>
  <c r="Q1361" i="15"/>
  <c r="R1361" i="15"/>
  <c r="S1361" i="15"/>
  <c r="T1361" i="15"/>
  <c r="U1361" i="15"/>
  <c r="P1362" i="15"/>
  <c r="Q1362" i="15"/>
  <c r="R1362" i="15"/>
  <c r="S1362" i="15"/>
  <c r="T1362" i="15"/>
  <c r="U1362" i="15"/>
  <c r="P1363" i="15"/>
  <c r="Q1363" i="15"/>
  <c r="R1363" i="15"/>
  <c r="S1363" i="15"/>
  <c r="T1363" i="15"/>
  <c r="U1363" i="15"/>
  <c r="P1364" i="15"/>
  <c r="Q1364" i="15"/>
  <c r="R1364" i="15"/>
  <c r="S1364" i="15"/>
  <c r="T1364" i="15"/>
  <c r="U1364" i="15"/>
  <c r="P1365" i="15"/>
  <c r="Q1365" i="15"/>
  <c r="R1365" i="15"/>
  <c r="S1365" i="15"/>
  <c r="T1365" i="15"/>
  <c r="U1365" i="15"/>
  <c r="P1366" i="15"/>
  <c r="Q1366" i="15"/>
  <c r="R1366" i="15"/>
  <c r="S1366" i="15"/>
  <c r="T1366" i="15"/>
  <c r="U1366" i="15"/>
  <c r="P1367" i="15"/>
  <c r="Q1367" i="15"/>
  <c r="R1367" i="15"/>
  <c r="S1367" i="15"/>
  <c r="T1367" i="15"/>
  <c r="U1367" i="15"/>
  <c r="P1368" i="15"/>
  <c r="Q1368" i="15"/>
  <c r="R1368" i="15"/>
  <c r="S1368" i="15"/>
  <c r="T1368" i="15"/>
  <c r="U1368" i="15"/>
  <c r="P1369" i="15"/>
  <c r="Q1369" i="15"/>
  <c r="R1369" i="15"/>
  <c r="S1369" i="15"/>
  <c r="T1369" i="15"/>
  <c r="U1369" i="15"/>
  <c r="P1370" i="15"/>
  <c r="Q1370" i="15"/>
  <c r="R1370" i="15"/>
  <c r="S1370" i="15"/>
  <c r="T1370" i="15"/>
  <c r="U1370" i="15"/>
  <c r="P1371" i="15"/>
  <c r="Q1371" i="15"/>
  <c r="R1371" i="15"/>
  <c r="S1371" i="15"/>
  <c r="T1371" i="15"/>
  <c r="U1371" i="15"/>
  <c r="P1372" i="15"/>
  <c r="Q1372" i="15"/>
  <c r="R1372" i="15"/>
  <c r="S1372" i="15"/>
  <c r="T1372" i="15"/>
  <c r="U1372" i="15"/>
  <c r="P1373" i="15"/>
  <c r="Q1373" i="15"/>
  <c r="R1373" i="15"/>
  <c r="S1373" i="15"/>
  <c r="T1373" i="15"/>
  <c r="U1373" i="15"/>
  <c r="P1374" i="15"/>
  <c r="Q1374" i="15"/>
  <c r="R1374" i="15"/>
  <c r="S1374" i="15"/>
  <c r="T1374" i="15"/>
  <c r="U1374" i="15"/>
  <c r="P1375" i="15"/>
  <c r="Q1375" i="15"/>
  <c r="R1375" i="15"/>
  <c r="S1375" i="15"/>
  <c r="T1375" i="15"/>
  <c r="U1375" i="15"/>
  <c r="P1376" i="15"/>
  <c r="Q1376" i="15"/>
  <c r="R1376" i="15"/>
  <c r="S1376" i="15"/>
  <c r="T1376" i="15"/>
  <c r="U1376" i="15"/>
  <c r="P1377" i="15"/>
  <c r="Q1377" i="15"/>
  <c r="R1377" i="15"/>
  <c r="S1377" i="15"/>
  <c r="T1377" i="15"/>
  <c r="U1377" i="15"/>
  <c r="P1378" i="15"/>
  <c r="Q1378" i="15"/>
  <c r="R1378" i="15"/>
  <c r="S1378" i="15"/>
  <c r="T1378" i="15"/>
  <c r="U1378" i="15"/>
  <c r="P1379" i="15"/>
  <c r="Q1379" i="15"/>
  <c r="R1379" i="15"/>
  <c r="S1379" i="15"/>
  <c r="T1379" i="15"/>
  <c r="U1379" i="15"/>
  <c r="P1380" i="15"/>
  <c r="Q1380" i="15"/>
  <c r="R1380" i="15"/>
  <c r="S1380" i="15"/>
  <c r="T1380" i="15"/>
  <c r="U1380" i="15"/>
  <c r="P1381" i="15"/>
  <c r="Q1381" i="15"/>
  <c r="R1381" i="15"/>
  <c r="S1381" i="15"/>
  <c r="T1381" i="15"/>
  <c r="U1381" i="15"/>
  <c r="P1382" i="15"/>
  <c r="Q1382" i="15"/>
  <c r="R1382" i="15"/>
  <c r="S1382" i="15"/>
  <c r="T1382" i="15"/>
  <c r="U1382" i="15"/>
  <c r="P1383" i="15"/>
  <c r="Q1383" i="15"/>
  <c r="R1383" i="15"/>
  <c r="S1383" i="15"/>
  <c r="T1383" i="15"/>
  <c r="U1383" i="15"/>
  <c r="P1384" i="15"/>
  <c r="Q1384" i="15"/>
  <c r="R1384" i="15"/>
  <c r="S1384" i="15"/>
  <c r="T1384" i="15"/>
  <c r="U1384" i="15"/>
  <c r="P1385" i="15"/>
  <c r="Q1385" i="15"/>
  <c r="R1385" i="15"/>
  <c r="S1385" i="15"/>
  <c r="T1385" i="15"/>
  <c r="U1385" i="15"/>
  <c r="P1386" i="15"/>
  <c r="Q1386" i="15"/>
  <c r="R1386" i="15"/>
  <c r="S1386" i="15"/>
  <c r="T1386" i="15"/>
  <c r="U1386" i="15"/>
  <c r="P1387" i="15"/>
  <c r="Q1387" i="15"/>
  <c r="R1387" i="15"/>
  <c r="S1387" i="15"/>
  <c r="T1387" i="15"/>
  <c r="U1387" i="15"/>
  <c r="P1388" i="15"/>
  <c r="Q1388" i="15"/>
  <c r="R1388" i="15"/>
  <c r="S1388" i="15"/>
  <c r="T1388" i="15"/>
  <c r="U1388" i="15"/>
  <c r="P1389" i="15"/>
  <c r="Q1389" i="15"/>
  <c r="R1389" i="15"/>
  <c r="S1389" i="15"/>
  <c r="T1389" i="15"/>
  <c r="U1389" i="15"/>
  <c r="P1390" i="15"/>
  <c r="Q1390" i="15"/>
  <c r="R1390" i="15"/>
  <c r="S1390" i="15"/>
  <c r="T1390" i="15"/>
  <c r="U1390" i="15"/>
  <c r="P1391" i="15"/>
  <c r="Q1391" i="15"/>
  <c r="R1391" i="15"/>
  <c r="S1391" i="15"/>
  <c r="T1391" i="15"/>
  <c r="U1391" i="15"/>
  <c r="P1392" i="15"/>
  <c r="Q1392" i="15"/>
  <c r="R1392" i="15"/>
  <c r="S1392" i="15"/>
  <c r="T1392" i="15"/>
  <c r="U1392" i="15"/>
  <c r="P1393" i="15"/>
  <c r="Q1393" i="15"/>
  <c r="R1393" i="15"/>
  <c r="S1393" i="15"/>
  <c r="T1393" i="15"/>
  <c r="U1393" i="15"/>
  <c r="P1394" i="15"/>
  <c r="Q1394" i="15"/>
  <c r="R1394" i="15"/>
  <c r="S1394" i="15"/>
  <c r="T1394" i="15"/>
  <c r="U1394" i="15"/>
  <c r="P1395" i="15"/>
  <c r="Q1395" i="15"/>
  <c r="R1395" i="15"/>
  <c r="S1395" i="15"/>
  <c r="T1395" i="15"/>
  <c r="U1395" i="15"/>
  <c r="P1396" i="15"/>
  <c r="Q1396" i="15"/>
  <c r="R1396" i="15"/>
  <c r="S1396" i="15"/>
  <c r="T1396" i="15"/>
  <c r="U1396" i="15"/>
  <c r="P1397" i="15"/>
  <c r="Q1397" i="15"/>
  <c r="R1397" i="15"/>
  <c r="S1397" i="15"/>
  <c r="T1397" i="15"/>
  <c r="U1397" i="15"/>
  <c r="P1398" i="15"/>
  <c r="Q1398" i="15"/>
  <c r="R1398" i="15"/>
  <c r="S1398" i="15"/>
  <c r="T1398" i="15"/>
  <c r="U1398" i="15"/>
  <c r="P1399" i="15"/>
  <c r="Q1399" i="15"/>
  <c r="R1399" i="15"/>
  <c r="S1399" i="15"/>
  <c r="T1399" i="15"/>
  <c r="U1399" i="15"/>
  <c r="P1400" i="15"/>
  <c r="Q1400" i="15"/>
  <c r="R1400" i="15"/>
  <c r="S1400" i="15"/>
  <c r="T1400" i="15"/>
  <c r="U1400" i="15"/>
  <c r="P1401" i="15"/>
  <c r="Q1401" i="15"/>
  <c r="R1401" i="15"/>
  <c r="S1401" i="15"/>
  <c r="T1401" i="15"/>
  <c r="U1401" i="15"/>
  <c r="P1402" i="15"/>
  <c r="Q1402" i="15"/>
  <c r="R1402" i="15"/>
  <c r="S1402" i="15"/>
  <c r="T1402" i="15"/>
  <c r="U1402" i="15"/>
  <c r="P1403" i="15"/>
  <c r="Q1403" i="15"/>
  <c r="R1403" i="15"/>
  <c r="S1403" i="15"/>
  <c r="T1403" i="15"/>
  <c r="U1403" i="15"/>
  <c r="P1404" i="15"/>
  <c r="Q1404" i="15"/>
  <c r="R1404" i="15"/>
  <c r="S1404" i="15"/>
  <c r="T1404" i="15"/>
  <c r="U1404" i="15"/>
  <c r="P1405" i="15"/>
  <c r="Q1405" i="15"/>
  <c r="R1405" i="15"/>
  <c r="S1405" i="15"/>
  <c r="T1405" i="15"/>
  <c r="U1405" i="15"/>
  <c r="P1406" i="15"/>
  <c r="Q1406" i="15"/>
  <c r="R1406" i="15"/>
  <c r="S1406" i="15"/>
  <c r="T1406" i="15"/>
  <c r="U1406" i="15"/>
  <c r="P1407" i="15"/>
  <c r="Q1407" i="15"/>
  <c r="R1407" i="15"/>
  <c r="S1407" i="15"/>
  <c r="T1407" i="15"/>
  <c r="U1407" i="15"/>
  <c r="P1408" i="15"/>
  <c r="Q1408" i="15"/>
  <c r="R1408" i="15"/>
  <c r="S1408" i="15"/>
  <c r="T1408" i="15"/>
  <c r="U1408" i="15"/>
  <c r="P1409" i="15"/>
  <c r="Q1409" i="15"/>
  <c r="R1409" i="15"/>
  <c r="S1409" i="15"/>
  <c r="T1409" i="15"/>
  <c r="U1409" i="15"/>
  <c r="P1410" i="15"/>
  <c r="Q1410" i="15"/>
  <c r="R1410" i="15"/>
  <c r="S1410" i="15"/>
  <c r="T1410" i="15"/>
  <c r="U1410" i="15"/>
  <c r="P1411" i="15"/>
  <c r="Q1411" i="15"/>
  <c r="R1411" i="15"/>
  <c r="S1411" i="15"/>
  <c r="T1411" i="15"/>
  <c r="U1411" i="15"/>
  <c r="P1412" i="15"/>
  <c r="Q1412" i="15"/>
  <c r="R1412" i="15"/>
  <c r="S1412" i="15"/>
  <c r="T1412" i="15"/>
  <c r="U1412" i="15"/>
  <c r="P1413" i="15"/>
  <c r="Q1413" i="15"/>
  <c r="R1413" i="15"/>
  <c r="S1413" i="15"/>
  <c r="T1413" i="15"/>
  <c r="U1413" i="15"/>
  <c r="P1414" i="15"/>
  <c r="Q1414" i="15"/>
  <c r="R1414" i="15"/>
  <c r="S1414" i="15"/>
  <c r="T1414" i="15"/>
  <c r="U1414" i="15"/>
  <c r="P1415" i="15"/>
  <c r="Q1415" i="15"/>
  <c r="R1415" i="15"/>
  <c r="S1415" i="15"/>
  <c r="T1415" i="15"/>
  <c r="U1415" i="15"/>
  <c r="P1416" i="15"/>
  <c r="Q1416" i="15"/>
  <c r="R1416" i="15"/>
  <c r="S1416" i="15"/>
  <c r="T1416" i="15"/>
  <c r="U1416" i="15"/>
  <c r="P1417" i="15"/>
  <c r="Q1417" i="15"/>
  <c r="R1417" i="15"/>
  <c r="S1417" i="15"/>
  <c r="T1417" i="15"/>
  <c r="U1417" i="15"/>
  <c r="P1418" i="15"/>
  <c r="Q1418" i="15"/>
  <c r="R1418" i="15"/>
  <c r="S1418" i="15"/>
  <c r="T1418" i="15"/>
  <c r="U1418" i="15"/>
  <c r="P1419" i="15"/>
  <c r="Q1419" i="15"/>
  <c r="R1419" i="15"/>
  <c r="S1419" i="15"/>
  <c r="T1419" i="15"/>
  <c r="U1419" i="15"/>
  <c r="P1420" i="15"/>
  <c r="Q1420" i="15"/>
  <c r="R1420" i="15"/>
  <c r="S1420" i="15"/>
  <c r="T1420" i="15"/>
  <c r="U1420" i="15"/>
  <c r="P1421" i="15"/>
  <c r="Q1421" i="15"/>
  <c r="R1421" i="15"/>
  <c r="S1421" i="15"/>
  <c r="T1421" i="15"/>
  <c r="U1421" i="15"/>
  <c r="P1422" i="15"/>
  <c r="Q1422" i="15"/>
  <c r="R1422" i="15"/>
  <c r="S1422" i="15"/>
  <c r="T1422" i="15"/>
  <c r="U1422" i="15"/>
  <c r="P1423" i="15"/>
  <c r="Q1423" i="15"/>
  <c r="R1423" i="15"/>
  <c r="S1423" i="15"/>
  <c r="T1423" i="15"/>
  <c r="U1423" i="15"/>
  <c r="P1424" i="15"/>
  <c r="Q1424" i="15"/>
  <c r="R1424" i="15"/>
  <c r="S1424" i="15"/>
  <c r="T1424" i="15"/>
  <c r="U1424" i="15"/>
  <c r="P1425" i="15"/>
  <c r="Q1425" i="15"/>
  <c r="R1425" i="15"/>
  <c r="S1425" i="15"/>
  <c r="T1425" i="15"/>
  <c r="U1425" i="15"/>
  <c r="P1426" i="15"/>
  <c r="Q1426" i="15"/>
  <c r="R1426" i="15"/>
  <c r="S1426" i="15"/>
  <c r="T1426" i="15"/>
  <c r="U1426" i="15"/>
  <c r="P1427" i="15"/>
  <c r="Q1427" i="15"/>
  <c r="R1427" i="15"/>
  <c r="S1427" i="15"/>
  <c r="T1427" i="15"/>
  <c r="U1427" i="15"/>
  <c r="P1428" i="15"/>
  <c r="Q1428" i="15"/>
  <c r="R1428" i="15"/>
  <c r="S1428" i="15"/>
  <c r="T1428" i="15"/>
  <c r="U1428" i="15"/>
  <c r="P1429" i="15"/>
  <c r="Q1429" i="15"/>
  <c r="R1429" i="15"/>
  <c r="S1429" i="15"/>
  <c r="T1429" i="15"/>
  <c r="U1429" i="15"/>
  <c r="P1430" i="15"/>
  <c r="Q1430" i="15"/>
  <c r="R1430" i="15"/>
  <c r="S1430" i="15"/>
  <c r="T1430" i="15"/>
  <c r="U1430" i="15"/>
  <c r="P1431" i="15"/>
  <c r="Q1431" i="15"/>
  <c r="R1431" i="15"/>
  <c r="S1431" i="15"/>
  <c r="T1431" i="15"/>
  <c r="U1431" i="15"/>
  <c r="P1432" i="15"/>
  <c r="Q1432" i="15"/>
  <c r="R1432" i="15"/>
  <c r="S1432" i="15"/>
  <c r="T1432" i="15"/>
  <c r="U1432" i="15"/>
  <c r="P1433" i="15"/>
  <c r="Q1433" i="15"/>
  <c r="R1433" i="15"/>
  <c r="S1433" i="15"/>
  <c r="T1433" i="15"/>
  <c r="U1433" i="15"/>
  <c r="P1434" i="15"/>
  <c r="Q1434" i="15"/>
  <c r="R1434" i="15"/>
  <c r="S1434" i="15"/>
  <c r="T1434" i="15"/>
  <c r="U1434" i="15"/>
  <c r="P1435" i="15"/>
  <c r="Q1435" i="15"/>
  <c r="R1435" i="15"/>
  <c r="S1435" i="15"/>
  <c r="T1435" i="15"/>
  <c r="U1435" i="15"/>
  <c r="P1436" i="15"/>
  <c r="Q1436" i="15"/>
  <c r="R1436" i="15"/>
  <c r="S1436" i="15"/>
  <c r="T1436" i="15"/>
  <c r="U1436" i="15"/>
  <c r="P1437" i="15"/>
  <c r="Q1437" i="15"/>
  <c r="R1437" i="15"/>
  <c r="S1437" i="15"/>
  <c r="T1437" i="15"/>
  <c r="U1437" i="15"/>
  <c r="P1438" i="15"/>
  <c r="Q1438" i="15"/>
  <c r="R1438" i="15"/>
  <c r="S1438" i="15"/>
  <c r="T1438" i="15"/>
  <c r="U1438" i="15"/>
  <c r="P1439" i="15"/>
  <c r="Q1439" i="15"/>
  <c r="R1439" i="15"/>
  <c r="S1439" i="15"/>
  <c r="T1439" i="15"/>
  <c r="U1439" i="15"/>
  <c r="P1440" i="15"/>
  <c r="Q1440" i="15"/>
  <c r="R1440" i="15"/>
  <c r="S1440" i="15"/>
  <c r="T1440" i="15"/>
  <c r="U1440" i="15"/>
  <c r="P1441" i="15"/>
  <c r="Q1441" i="15"/>
  <c r="R1441" i="15"/>
  <c r="S1441" i="15"/>
  <c r="T1441" i="15"/>
  <c r="U1441" i="15"/>
  <c r="P1442" i="15"/>
  <c r="Q1442" i="15"/>
  <c r="R1442" i="15"/>
  <c r="S1442" i="15"/>
  <c r="T1442" i="15"/>
  <c r="U1442" i="15"/>
  <c r="P1443" i="15"/>
  <c r="Q1443" i="15"/>
  <c r="R1443" i="15"/>
  <c r="S1443" i="15"/>
  <c r="T1443" i="15"/>
  <c r="U1443" i="15"/>
  <c r="P1444" i="15"/>
  <c r="Q1444" i="15"/>
  <c r="R1444" i="15"/>
  <c r="S1444" i="15"/>
  <c r="T1444" i="15"/>
  <c r="U1444" i="15"/>
  <c r="P1445" i="15"/>
  <c r="Q1445" i="15"/>
  <c r="R1445" i="15"/>
  <c r="S1445" i="15"/>
  <c r="T1445" i="15"/>
  <c r="U1445" i="15"/>
  <c r="P1446" i="15"/>
  <c r="Q1446" i="15"/>
  <c r="R1446" i="15"/>
  <c r="S1446" i="15"/>
  <c r="T1446" i="15"/>
  <c r="U1446" i="15"/>
  <c r="P1447" i="15"/>
  <c r="Q1447" i="15"/>
  <c r="R1447" i="15"/>
  <c r="S1447" i="15"/>
  <c r="T1447" i="15"/>
  <c r="U1447" i="15"/>
  <c r="P1448" i="15"/>
  <c r="Q1448" i="15"/>
  <c r="R1448" i="15"/>
  <c r="S1448" i="15"/>
  <c r="T1448" i="15"/>
  <c r="U1448" i="15"/>
  <c r="P1449" i="15"/>
  <c r="Q1449" i="15"/>
  <c r="R1449" i="15"/>
  <c r="S1449" i="15"/>
  <c r="T1449" i="15"/>
  <c r="U1449" i="15"/>
  <c r="P1450" i="15"/>
  <c r="Q1450" i="15"/>
  <c r="R1450" i="15"/>
  <c r="S1450" i="15"/>
  <c r="T1450" i="15"/>
  <c r="U1450" i="15"/>
  <c r="P1451" i="15"/>
  <c r="Q1451" i="15"/>
  <c r="R1451" i="15"/>
  <c r="S1451" i="15"/>
  <c r="T1451" i="15"/>
  <c r="U1451" i="15"/>
  <c r="P1452" i="15"/>
  <c r="Q1452" i="15"/>
  <c r="R1452" i="15"/>
  <c r="S1452" i="15"/>
  <c r="T1452" i="15"/>
  <c r="U1452" i="15"/>
  <c r="P1453" i="15"/>
  <c r="Q1453" i="15"/>
  <c r="R1453" i="15"/>
  <c r="S1453" i="15"/>
  <c r="T1453" i="15"/>
  <c r="U1453" i="15"/>
  <c r="P1454" i="15"/>
  <c r="Q1454" i="15"/>
  <c r="R1454" i="15"/>
  <c r="S1454" i="15"/>
  <c r="T1454" i="15"/>
  <c r="U1454" i="15"/>
  <c r="P1455" i="15"/>
  <c r="Q1455" i="15"/>
  <c r="R1455" i="15"/>
  <c r="S1455" i="15"/>
  <c r="T1455" i="15"/>
  <c r="U1455" i="15"/>
  <c r="P1456" i="15"/>
  <c r="Q1456" i="15"/>
  <c r="R1456" i="15"/>
  <c r="S1456" i="15"/>
  <c r="T1456" i="15"/>
  <c r="U1456" i="15"/>
  <c r="P1457" i="15"/>
  <c r="Q1457" i="15"/>
  <c r="R1457" i="15"/>
  <c r="S1457" i="15"/>
  <c r="T1457" i="15"/>
  <c r="U1457" i="15"/>
  <c r="P1458" i="15"/>
  <c r="Q1458" i="15"/>
  <c r="R1458" i="15"/>
  <c r="S1458" i="15"/>
  <c r="T1458" i="15"/>
  <c r="U1458" i="15"/>
  <c r="P1459" i="15"/>
  <c r="Q1459" i="15"/>
  <c r="R1459" i="15"/>
  <c r="S1459" i="15"/>
  <c r="T1459" i="15"/>
  <c r="U1459" i="15"/>
  <c r="P1460" i="15"/>
  <c r="Q1460" i="15"/>
  <c r="R1460" i="15"/>
  <c r="S1460" i="15"/>
  <c r="T1460" i="15"/>
  <c r="U1460" i="15"/>
  <c r="Q5" i="15"/>
  <c r="R5" i="15"/>
  <c r="S5" i="15"/>
  <c r="T5" i="15"/>
  <c r="U5" i="15"/>
  <c r="P5" i="15"/>
  <c r="AL1460" i="15"/>
  <c r="AL1459" i="15"/>
  <c r="AC1458" i="15"/>
  <c r="AL1456" i="15"/>
  <c r="AL1455" i="15"/>
  <c r="AC1455" i="15"/>
  <c r="AL1453" i="15"/>
  <c r="AL1451" i="15"/>
  <c r="AL1449" i="15"/>
  <c r="AL1448" i="15"/>
  <c r="AC1448" i="15"/>
  <c r="AL1445" i="15"/>
  <c r="AL1444" i="15"/>
  <c r="AL1443" i="15"/>
  <c r="AC1443" i="15"/>
  <c r="AL1441" i="15"/>
  <c r="AL1440" i="15"/>
  <c r="AC1440" i="15"/>
  <c r="AL1439" i="15"/>
  <c r="AL1438" i="15"/>
  <c r="AC1438" i="15"/>
  <c r="AL1437" i="15"/>
  <c r="AL1436" i="15"/>
  <c r="AL1435" i="15"/>
  <c r="AL1433" i="15"/>
  <c r="AL1431" i="15"/>
  <c r="AL1429" i="15"/>
  <c r="AC1429" i="15"/>
  <c r="AL1428" i="15"/>
  <c r="AL1427" i="15"/>
  <c r="AL1425" i="15"/>
  <c r="AC1425" i="15"/>
  <c r="AL1424" i="15"/>
  <c r="AL1423" i="15"/>
  <c r="AC1423" i="15"/>
  <c r="AL1422" i="15"/>
  <c r="AL1421" i="15"/>
  <c r="AL1420" i="15"/>
  <c r="AL1419" i="15"/>
  <c r="AL1418" i="15"/>
  <c r="AC1418" i="15"/>
  <c r="AL1417" i="15"/>
  <c r="AL1416" i="15"/>
  <c r="AL1415" i="15"/>
  <c r="AL1413" i="15"/>
  <c r="AL1412" i="15"/>
  <c r="AC1412" i="15"/>
  <c r="AL1411" i="15"/>
  <c r="AL1409" i="15"/>
  <c r="AL1408" i="15"/>
  <c r="AL1405" i="15"/>
  <c r="AL1404" i="15"/>
  <c r="AC1404" i="15"/>
  <c r="AL1403" i="15"/>
  <c r="AL1401" i="15"/>
  <c r="AL1400" i="15"/>
  <c r="AL1399" i="15"/>
  <c r="AL1397" i="15"/>
  <c r="AL1396" i="15"/>
  <c r="AC1396" i="15"/>
  <c r="AL1395" i="15"/>
  <c r="AL1394" i="15"/>
  <c r="AL1393" i="15"/>
  <c r="AL1392" i="15"/>
  <c r="AL1391" i="15"/>
  <c r="AL1390" i="15"/>
  <c r="AC1390" i="15"/>
  <c r="AL1389" i="15"/>
  <c r="AL1388" i="15"/>
  <c r="AC1388" i="15"/>
  <c r="AL1385" i="15"/>
  <c r="AL1384" i="15"/>
  <c r="AL1383" i="15"/>
  <c r="AC1383" i="15"/>
  <c r="AL1381" i="15"/>
  <c r="AL1380" i="15"/>
  <c r="AC1380" i="15"/>
  <c r="AL1379" i="15"/>
  <c r="AL1378" i="15"/>
  <c r="AL1376" i="15"/>
  <c r="AL1375" i="15"/>
  <c r="AL1374" i="15"/>
  <c r="AL1373" i="15"/>
  <c r="AL1372" i="15"/>
  <c r="AL1371" i="15"/>
  <c r="AL1370" i="15"/>
  <c r="AL1368" i="15"/>
  <c r="AC1368" i="15"/>
  <c r="AL1367" i="15"/>
  <c r="AC1367" i="15"/>
  <c r="AL1365" i="15"/>
  <c r="AC1365" i="15"/>
  <c r="AL1364" i="15"/>
  <c r="AL1363" i="15"/>
  <c r="AL1361" i="15"/>
  <c r="AL1360" i="15"/>
  <c r="AL1359" i="15"/>
  <c r="AC1358" i="15"/>
  <c r="AL1357" i="15"/>
  <c r="AL1356" i="15"/>
  <c r="AL1355" i="15"/>
  <c r="AL1353" i="15"/>
  <c r="AL1352" i="15"/>
  <c r="AL1351" i="15"/>
  <c r="AL1349" i="15"/>
  <c r="AL1348" i="15"/>
  <c r="AL1347" i="15"/>
  <c r="AL1345" i="15"/>
  <c r="AL1344" i="15"/>
  <c r="AL1343" i="15"/>
  <c r="AL1341" i="15"/>
  <c r="AL1340" i="15"/>
  <c r="AL1339" i="15"/>
  <c r="AL1337" i="15"/>
  <c r="AL1336" i="15"/>
  <c r="AL1335" i="15"/>
  <c r="AL1333" i="15"/>
  <c r="AL1332" i="15"/>
  <c r="AL1331" i="15"/>
  <c r="AL1329" i="15"/>
  <c r="AL1328" i="15"/>
  <c r="AL1327" i="15"/>
  <c r="AL1325" i="15"/>
  <c r="AL1324" i="15"/>
  <c r="AL1323" i="15"/>
  <c r="AL1321" i="15"/>
  <c r="AL1320" i="15"/>
  <c r="AL1319" i="15"/>
  <c r="AL1317" i="15"/>
  <c r="AL1316" i="15"/>
  <c r="AL1315" i="15"/>
  <c r="AL1313" i="15"/>
  <c r="AL1312" i="15"/>
  <c r="AL1311" i="15"/>
  <c r="AL1309" i="15"/>
  <c r="AL1308" i="15"/>
  <c r="AL1307" i="15"/>
  <c r="AL1305" i="15"/>
  <c r="AL1304" i="15"/>
  <c r="AL1303" i="15"/>
  <c r="AL1301" i="15"/>
  <c r="AL1300" i="15"/>
  <c r="AL1299" i="15"/>
  <c r="AL1297" i="15"/>
  <c r="AL1296" i="15"/>
  <c r="AL1295" i="15"/>
  <c r="AL1293" i="15"/>
  <c r="AL1292" i="15"/>
  <c r="AL1291" i="15"/>
  <c r="AL1289" i="15"/>
  <c r="AL1288" i="15"/>
  <c r="AL1287" i="15"/>
  <c r="AL1285" i="15"/>
  <c r="AL1284" i="15"/>
  <c r="AL1283" i="15"/>
  <c r="AL1281" i="15"/>
  <c r="AL1280" i="15"/>
  <c r="AL1279" i="15"/>
  <c r="AL1277" i="15"/>
  <c r="AL1276" i="15"/>
  <c r="AL1275" i="15"/>
  <c r="AL1273" i="15"/>
  <c r="AL1272" i="15"/>
  <c r="AL1271" i="15"/>
  <c r="AL1269" i="15"/>
  <c r="AL1268" i="15"/>
  <c r="AL1267" i="15"/>
  <c r="AL1265" i="15"/>
  <c r="AL1264" i="15"/>
  <c r="AL1263" i="15"/>
  <c r="AL1261" i="15"/>
  <c r="AL1260" i="15"/>
  <c r="AL1259" i="15"/>
  <c r="AL1257" i="15"/>
  <c r="AL1256" i="15"/>
  <c r="AL1255" i="15"/>
  <c r="AL1253" i="15"/>
  <c r="M1252" i="15"/>
  <c r="K1252" i="15"/>
  <c r="M1251" i="15"/>
  <c r="K1251" i="15"/>
  <c r="M1250" i="15"/>
  <c r="K1250" i="15"/>
  <c r="M1249" i="15"/>
  <c r="K1249" i="15"/>
  <c r="AF1249" i="15" s="1"/>
  <c r="M1248" i="15"/>
  <c r="K1248" i="15"/>
  <c r="M1247" i="15"/>
  <c r="K1247" i="15"/>
  <c r="M1245" i="15"/>
  <c r="K1245" i="15"/>
  <c r="M1244" i="15"/>
  <c r="K1244" i="15"/>
  <c r="M1243" i="15"/>
  <c r="K1243" i="15"/>
  <c r="M1242" i="15"/>
  <c r="K1242" i="15"/>
  <c r="AF1242" i="15" s="1"/>
  <c r="M1241" i="15"/>
  <c r="K1241" i="15"/>
  <c r="M1240" i="15"/>
  <c r="K1240" i="15"/>
  <c r="M1239" i="15"/>
  <c r="K1239" i="15"/>
  <c r="M1237" i="15"/>
  <c r="K1237" i="15"/>
  <c r="AF1237" i="15" s="1"/>
  <c r="M1236" i="15"/>
  <c r="K1236" i="15"/>
  <c r="M1235" i="15"/>
  <c r="K1235" i="15"/>
  <c r="M1234" i="15"/>
  <c r="K1234" i="15"/>
  <c r="AF1234" i="15" s="1"/>
  <c r="AL1233" i="15"/>
  <c r="M1232" i="15"/>
  <c r="K1232" i="15"/>
  <c r="M1231" i="15"/>
  <c r="K1231" i="15"/>
  <c r="M1230" i="15"/>
  <c r="K1230" i="15"/>
  <c r="AF1230" i="15" s="1"/>
  <c r="M1229" i="15"/>
  <c r="K1229" i="15"/>
  <c r="AF1229" i="15" s="1"/>
  <c r="M1228" i="15"/>
  <c r="K1228" i="15"/>
  <c r="M1227" i="15"/>
  <c r="K1227" i="15"/>
  <c r="M1226" i="15"/>
  <c r="K1226" i="15"/>
  <c r="AF1226" i="15" s="1"/>
  <c r="M1225" i="15"/>
  <c r="K1225" i="15"/>
  <c r="AF1225" i="15" s="1"/>
  <c r="AL1224" i="15"/>
  <c r="AL1223" i="15"/>
  <c r="M1221" i="15"/>
  <c r="K1221" i="15"/>
  <c r="AF1221" i="15" s="1"/>
  <c r="M1220" i="15"/>
  <c r="K1220" i="15"/>
  <c r="M1219" i="15"/>
  <c r="K1219" i="15"/>
  <c r="M1218" i="15"/>
  <c r="K1218" i="15"/>
  <c r="AF1218" i="15" s="1"/>
  <c r="M1217" i="15"/>
  <c r="K1217" i="15"/>
  <c r="AF1217" i="15" s="1"/>
  <c r="M1216" i="15"/>
  <c r="K1216" i="15"/>
  <c r="M1215" i="15"/>
  <c r="K1215" i="15"/>
  <c r="M1214" i="15"/>
  <c r="K1214" i="15"/>
  <c r="AF1214" i="15" s="1"/>
  <c r="M1213" i="15"/>
  <c r="K1213" i="15"/>
  <c r="AF1213" i="15" s="1"/>
  <c r="AL1212" i="15"/>
  <c r="M1211" i="15"/>
  <c r="K1211" i="15"/>
  <c r="M1210" i="15"/>
  <c r="K1210" i="15"/>
  <c r="AF1210" i="15" s="1"/>
  <c r="M1209" i="15"/>
  <c r="K1209" i="15"/>
  <c r="M1208" i="15"/>
  <c r="K1208" i="15"/>
  <c r="M1207" i="15"/>
  <c r="K1207" i="15"/>
  <c r="M1206" i="15"/>
  <c r="K1206" i="15"/>
  <c r="AF1206" i="15" s="1"/>
  <c r="M1205" i="15"/>
  <c r="K1205" i="15"/>
  <c r="M1204" i="15"/>
  <c r="K1204" i="15"/>
  <c r="AL1203" i="15"/>
  <c r="M1202" i="15"/>
  <c r="K1202" i="15"/>
  <c r="AF1202" i="15" s="1"/>
  <c r="M1201" i="15"/>
  <c r="K1201" i="15"/>
  <c r="M1200" i="15"/>
  <c r="K1200" i="15"/>
  <c r="AF1200" i="15" s="1"/>
  <c r="M1199" i="15"/>
  <c r="K1199" i="15"/>
  <c r="M1198" i="15"/>
  <c r="K1198" i="15"/>
  <c r="AF1198" i="15" s="1"/>
  <c r="M1197" i="15"/>
  <c r="K1197" i="15"/>
  <c r="M1196" i="15"/>
  <c r="K1196" i="15"/>
  <c r="AF1196" i="15" s="1"/>
  <c r="M1195" i="15"/>
  <c r="K1195" i="15"/>
  <c r="M1194" i="15"/>
  <c r="K1194" i="15"/>
  <c r="AF1194" i="15" s="1"/>
  <c r="M1193" i="15"/>
  <c r="K1193" i="15"/>
  <c r="M1192" i="15"/>
  <c r="K1192" i="15"/>
  <c r="AF1192" i="15" s="1"/>
  <c r="M1191" i="15"/>
  <c r="K1191" i="15"/>
  <c r="M1190" i="15"/>
  <c r="K1190" i="15"/>
  <c r="AF1190" i="15" s="1"/>
  <c r="M1189" i="15"/>
  <c r="K1189" i="15"/>
  <c r="M1188" i="15"/>
  <c r="K1188" i="15"/>
  <c r="AF1188" i="15" s="1"/>
  <c r="M1187" i="15"/>
  <c r="K1187" i="15"/>
  <c r="M1186" i="15"/>
  <c r="K1186" i="15"/>
  <c r="AF1186" i="15" s="1"/>
  <c r="M1185" i="15"/>
  <c r="K1185" i="15"/>
  <c r="M1184" i="15"/>
  <c r="K1184" i="15"/>
  <c r="AF1184" i="15" s="1"/>
  <c r="M1183" i="15"/>
  <c r="K1183" i="15"/>
  <c r="M1182" i="15"/>
  <c r="K1182" i="15"/>
  <c r="AF1182" i="15" s="1"/>
  <c r="M1181" i="15"/>
  <c r="K1181" i="15"/>
  <c r="M1180" i="15"/>
  <c r="K1180" i="15"/>
  <c r="AF1180" i="15" s="1"/>
  <c r="M1179" i="15"/>
  <c r="K1179" i="15"/>
  <c r="M1177" i="15"/>
  <c r="K1177" i="15"/>
  <c r="AF1177" i="15" s="1"/>
  <c r="M1176" i="15"/>
  <c r="K1176" i="15"/>
  <c r="M1175" i="15"/>
  <c r="K1175" i="15"/>
  <c r="M1174" i="15"/>
  <c r="K1174" i="15"/>
  <c r="AF1174" i="15" s="1"/>
  <c r="M1173" i="15"/>
  <c r="K1173" i="15"/>
  <c r="AF1173" i="15" s="1"/>
  <c r="M1172" i="15"/>
  <c r="K1172" i="15"/>
  <c r="M1171" i="15"/>
  <c r="K1171" i="15"/>
  <c r="M1169" i="15"/>
  <c r="K1169" i="15"/>
  <c r="M1168" i="15"/>
  <c r="K1168" i="15"/>
  <c r="AF1168" i="15" s="1"/>
  <c r="M1167" i="15"/>
  <c r="K1167" i="15"/>
  <c r="M1166" i="15"/>
  <c r="K1166" i="15"/>
  <c r="AF1166" i="15" s="1"/>
  <c r="M1165" i="15"/>
  <c r="K1165" i="15"/>
  <c r="M1164" i="15"/>
  <c r="K1164" i="15"/>
  <c r="AF1164" i="15" s="1"/>
  <c r="M1163" i="15"/>
  <c r="K1163" i="15"/>
  <c r="M1162" i="15"/>
  <c r="K1162" i="15"/>
  <c r="AF1162" i="15" s="1"/>
  <c r="M1161" i="15"/>
  <c r="K1161" i="15"/>
  <c r="M1160" i="15"/>
  <c r="K1160" i="15"/>
  <c r="AF1160" i="15" s="1"/>
  <c r="M1159" i="15"/>
  <c r="K1159" i="15"/>
  <c r="M1158" i="15"/>
  <c r="K1158" i="15"/>
  <c r="AF1158" i="15" s="1"/>
  <c r="M1157" i="15"/>
  <c r="K1157" i="15"/>
  <c r="M1156" i="15"/>
  <c r="K1156" i="15"/>
  <c r="AF1156" i="15" s="1"/>
  <c r="M1155" i="15"/>
  <c r="K1155" i="15"/>
  <c r="M1154" i="15"/>
  <c r="K1154" i="15"/>
  <c r="AF1154" i="15" s="1"/>
  <c r="M1153" i="15"/>
  <c r="K1153" i="15"/>
  <c r="M1152" i="15"/>
  <c r="K1152" i="15"/>
  <c r="AF1152" i="15" s="1"/>
  <c r="M1151" i="15"/>
  <c r="K1151" i="15"/>
  <c r="M1150" i="15"/>
  <c r="K1150" i="15"/>
  <c r="AF1150" i="15" s="1"/>
  <c r="M1149" i="15"/>
  <c r="K1149" i="15"/>
  <c r="M1148" i="15"/>
  <c r="K1148" i="15"/>
  <c r="M1147" i="15"/>
  <c r="K1147" i="15"/>
  <c r="M1146" i="15"/>
  <c r="K1146" i="15"/>
  <c r="AF1146" i="15" s="1"/>
  <c r="M1145" i="15"/>
  <c r="K1145" i="15"/>
  <c r="AF1145" i="15" s="1"/>
  <c r="M1144" i="15"/>
  <c r="K1144" i="15"/>
  <c r="M1143" i="15"/>
  <c r="K1143" i="15"/>
  <c r="M1141" i="15"/>
  <c r="K1141" i="15"/>
  <c r="M1140" i="15"/>
  <c r="K1140" i="15"/>
  <c r="AF1140" i="15" s="1"/>
  <c r="M1139" i="15"/>
  <c r="K1139" i="15"/>
  <c r="M1138" i="15"/>
  <c r="K1138" i="15"/>
  <c r="AF1138" i="15" s="1"/>
  <c r="M1137" i="15"/>
  <c r="K1137" i="15"/>
  <c r="M1136" i="15"/>
  <c r="K1136" i="15"/>
  <c r="AF1136" i="15" s="1"/>
  <c r="M1135" i="15"/>
  <c r="K1135" i="15"/>
  <c r="M1133" i="15"/>
  <c r="K1133" i="15"/>
  <c r="AF1133" i="15" s="1"/>
  <c r="M1132" i="15"/>
  <c r="K1132" i="15"/>
  <c r="M1131" i="15"/>
  <c r="K1131" i="15"/>
  <c r="M1130" i="15"/>
  <c r="K1130" i="15"/>
  <c r="AF1130" i="15" s="1"/>
  <c r="AL1129" i="15"/>
  <c r="M1128" i="15"/>
  <c r="K1128" i="15"/>
  <c r="M1127" i="15"/>
  <c r="K1127" i="15"/>
  <c r="M1126" i="15"/>
  <c r="K1126" i="15"/>
  <c r="AF1126" i="15" s="1"/>
  <c r="M1125" i="15"/>
  <c r="K1125" i="15"/>
  <c r="AF1125" i="15" s="1"/>
  <c r="M1124" i="15"/>
  <c r="K1124" i="15"/>
  <c r="M1123" i="15"/>
  <c r="K1123" i="15"/>
  <c r="M1122" i="15"/>
  <c r="K1122" i="15"/>
  <c r="AF1122" i="15" s="1"/>
  <c r="M1121" i="15"/>
  <c r="K1121" i="15"/>
  <c r="AF1121" i="15" s="1"/>
  <c r="AL1120" i="15"/>
  <c r="AL1119" i="15"/>
  <c r="M1117" i="15"/>
  <c r="K1117" i="15"/>
  <c r="AF1117" i="15" s="1"/>
  <c r="M1116" i="15"/>
  <c r="K1116" i="15"/>
  <c r="M1115" i="15"/>
  <c r="K1115" i="15"/>
  <c r="M1114" i="15"/>
  <c r="K1114" i="15"/>
  <c r="AF1114" i="15" s="1"/>
  <c r="M1113" i="15"/>
  <c r="K1113" i="15"/>
  <c r="AF1113" i="15" s="1"/>
  <c r="M1112" i="15"/>
  <c r="K1112" i="15"/>
  <c r="M1111" i="15"/>
  <c r="K1111" i="15"/>
  <c r="M1110" i="15"/>
  <c r="K1110" i="15"/>
  <c r="AF1110" i="15" s="1"/>
  <c r="M1109" i="15"/>
  <c r="K1109" i="15"/>
  <c r="AL1108" i="15"/>
  <c r="M1107" i="15"/>
  <c r="K1107" i="15"/>
  <c r="M1106" i="15"/>
  <c r="K1106" i="15"/>
  <c r="AF1106" i="15" s="1"/>
  <c r="M1105" i="15"/>
  <c r="K1105" i="15"/>
  <c r="M1104" i="15"/>
  <c r="K1104" i="15"/>
  <c r="AF1104" i="15" s="1"/>
  <c r="M1103" i="15"/>
  <c r="K1103" i="15"/>
  <c r="M1102" i="15"/>
  <c r="K1102" i="15"/>
  <c r="AF1102" i="15" s="1"/>
  <c r="M1101" i="15"/>
  <c r="K1101" i="15"/>
  <c r="M1100" i="15"/>
  <c r="K1100" i="15"/>
  <c r="AF1100" i="15" s="1"/>
  <c r="AL1099" i="15"/>
  <c r="M1098" i="15"/>
  <c r="K1098" i="15"/>
  <c r="AF1098" i="15" s="1"/>
  <c r="M1097" i="15"/>
  <c r="K1097" i="15"/>
  <c r="AF1097" i="15" s="1"/>
  <c r="M1096" i="15"/>
  <c r="K1096" i="15"/>
  <c r="AF1096" i="15" s="1"/>
  <c r="M1095" i="15"/>
  <c r="K1095" i="15"/>
  <c r="M1094" i="15"/>
  <c r="K1094" i="15"/>
  <c r="AF1094" i="15" s="1"/>
  <c r="M1093" i="15"/>
  <c r="K1093" i="15"/>
  <c r="AF1093" i="15" s="1"/>
  <c r="M1092" i="15"/>
  <c r="K1092" i="15"/>
  <c r="M1091" i="15"/>
  <c r="K1091" i="15"/>
  <c r="M1090" i="15"/>
  <c r="K1090" i="15"/>
  <c r="AF1090" i="15" s="1"/>
  <c r="M1089" i="15"/>
  <c r="K1089" i="15"/>
  <c r="AF1089" i="15" s="1"/>
  <c r="M1088" i="15"/>
  <c r="K1088" i="15"/>
  <c r="AF1088" i="15" s="1"/>
  <c r="M1087" i="15"/>
  <c r="K1087" i="15"/>
  <c r="M1086" i="15"/>
  <c r="K1086" i="15"/>
  <c r="AF1086" i="15" s="1"/>
  <c r="M1085" i="15"/>
  <c r="K1085" i="15"/>
  <c r="AF1085" i="15" s="1"/>
  <c r="M1084" i="15"/>
  <c r="K1084" i="15"/>
  <c r="M1083" i="15"/>
  <c r="K1083" i="15"/>
  <c r="M1082" i="15"/>
  <c r="K1082" i="15"/>
  <c r="AF1082" i="15" s="1"/>
  <c r="M1081" i="15"/>
  <c r="K1081" i="15"/>
  <c r="AF1081" i="15" s="1"/>
  <c r="M1080" i="15"/>
  <c r="K1080" i="15"/>
  <c r="M1079" i="15"/>
  <c r="K1079" i="15"/>
  <c r="M1078" i="15"/>
  <c r="K1078" i="15"/>
  <c r="AF1078" i="15" s="1"/>
  <c r="M1077" i="15"/>
  <c r="K1077" i="15"/>
  <c r="AF1077" i="15" s="1"/>
  <c r="M1076" i="15"/>
  <c r="K1076" i="15"/>
  <c r="M1075" i="15"/>
  <c r="K1075" i="15"/>
  <c r="M1073" i="15"/>
  <c r="K1073" i="15"/>
  <c r="AF1073" i="15" s="1"/>
  <c r="M1072" i="15"/>
  <c r="K1072" i="15"/>
  <c r="M1071" i="15"/>
  <c r="K1071" i="15"/>
  <c r="M1070" i="15"/>
  <c r="K1070" i="15"/>
  <c r="AF1070" i="15" s="1"/>
  <c r="M1069" i="15"/>
  <c r="K1069" i="15"/>
  <c r="AF1069" i="15" s="1"/>
  <c r="M1068" i="15"/>
  <c r="K1068" i="15"/>
  <c r="M1067" i="15"/>
  <c r="K1067" i="15"/>
  <c r="M1065" i="15"/>
  <c r="K1065" i="15"/>
  <c r="AF1065" i="15" s="1"/>
  <c r="M1064" i="15"/>
  <c r="K1064" i="15"/>
  <c r="M1063" i="15"/>
  <c r="K1063" i="15"/>
  <c r="AL1062" i="15"/>
  <c r="M1061" i="15"/>
  <c r="K1061" i="15"/>
  <c r="AF1061" i="15" s="1"/>
  <c r="M1060" i="15"/>
  <c r="K1060" i="15"/>
  <c r="M1059" i="15"/>
  <c r="K1059" i="15"/>
  <c r="M1058" i="15"/>
  <c r="K1058" i="15"/>
  <c r="AF1058" i="15" s="1"/>
  <c r="M1057" i="15"/>
  <c r="K1057" i="15"/>
  <c r="AF1057" i="15" s="1"/>
  <c r="M1056" i="15"/>
  <c r="K1056" i="15"/>
  <c r="M1055" i="15"/>
  <c r="K1055" i="15"/>
  <c r="M1054" i="15"/>
  <c r="K1054" i="15"/>
  <c r="AF1054" i="15" s="1"/>
  <c r="M1053" i="15"/>
  <c r="K1053" i="15"/>
  <c r="AF1053" i="15" s="1"/>
  <c r="M1052" i="15"/>
  <c r="K1052" i="15"/>
  <c r="M1051" i="15"/>
  <c r="K1051" i="15"/>
  <c r="M1050" i="15"/>
  <c r="K1050" i="15"/>
  <c r="AF1050" i="15" s="1"/>
  <c r="M1049" i="15"/>
  <c r="K1049" i="15"/>
  <c r="AF1049" i="15" s="1"/>
  <c r="M1048" i="15"/>
  <c r="K1048" i="15"/>
  <c r="M1047" i="15"/>
  <c r="K1047" i="15"/>
  <c r="M1046" i="15"/>
  <c r="K1046" i="15"/>
  <c r="AF1046" i="15" s="1"/>
  <c r="M1045" i="15"/>
  <c r="K1045" i="15"/>
  <c r="AF1045" i="15" s="1"/>
  <c r="M1044" i="15"/>
  <c r="K1044" i="15"/>
  <c r="AF1044" i="15" s="1"/>
  <c r="M1043" i="15"/>
  <c r="K1043" i="15"/>
  <c r="M1042" i="15"/>
  <c r="K1042" i="15"/>
  <c r="AF1042" i="15" s="1"/>
  <c r="M1041" i="15"/>
  <c r="K1041" i="15"/>
  <c r="M1040" i="15"/>
  <c r="K1040" i="15"/>
  <c r="AF1040" i="15" s="1"/>
  <c r="M1039" i="15"/>
  <c r="K1039" i="15"/>
  <c r="AL1038" i="15"/>
  <c r="M1037" i="15"/>
  <c r="K1037" i="15"/>
  <c r="AF1037" i="15" s="1"/>
  <c r="M1036" i="15"/>
  <c r="K1036" i="15"/>
  <c r="AF1036" i="15" s="1"/>
  <c r="M1035" i="15"/>
  <c r="K1035" i="15"/>
  <c r="M1034" i="15"/>
  <c r="K1034" i="15"/>
  <c r="AF1034" i="15" s="1"/>
  <c r="M1033" i="15"/>
  <c r="K1033" i="15"/>
  <c r="AF1033" i="15" s="1"/>
  <c r="M1032" i="15"/>
  <c r="K1032" i="15"/>
  <c r="M1031" i="15"/>
  <c r="K1031" i="15"/>
  <c r="M1029" i="15"/>
  <c r="K1029" i="15"/>
  <c r="M1028" i="15"/>
  <c r="K1028" i="15"/>
  <c r="M1027" i="15"/>
  <c r="K1027" i="15"/>
  <c r="M1026" i="15"/>
  <c r="K1026" i="15"/>
  <c r="AF1026" i="15" s="1"/>
  <c r="AL1025" i="15"/>
  <c r="M1024" i="15"/>
  <c r="K1024" i="15"/>
  <c r="AF1024" i="15" s="1"/>
  <c r="M1023" i="15"/>
  <c r="K1023" i="15"/>
  <c r="M1022" i="15"/>
  <c r="K1022" i="15"/>
  <c r="AF1022" i="15" s="1"/>
  <c r="M1021" i="15"/>
  <c r="K1021" i="15"/>
  <c r="M1020" i="15"/>
  <c r="K1020" i="15"/>
  <c r="AF1020" i="15" s="1"/>
  <c r="M1019" i="15"/>
  <c r="K1019" i="15"/>
  <c r="M1018" i="15"/>
  <c r="K1018" i="15"/>
  <c r="AF1018" i="15" s="1"/>
  <c r="M1017" i="15"/>
  <c r="K1017" i="15"/>
  <c r="AL1016" i="15"/>
  <c r="AL1015" i="15"/>
  <c r="M1013" i="15"/>
  <c r="K1013" i="15"/>
  <c r="M1012" i="15"/>
  <c r="K1012" i="15"/>
  <c r="AF1012" i="15" s="1"/>
  <c r="M1011" i="15"/>
  <c r="K1011" i="15"/>
  <c r="M1010" i="15"/>
  <c r="K1010" i="15"/>
  <c r="AF1010" i="15" s="1"/>
  <c r="M1009" i="15"/>
  <c r="K1009" i="15"/>
  <c r="M1008" i="15"/>
  <c r="K1008" i="15"/>
  <c r="AF1008" i="15" s="1"/>
  <c r="M1007" i="15"/>
  <c r="K1007" i="15"/>
  <c r="M1006" i="15"/>
  <c r="K1006" i="15"/>
  <c r="AF1006" i="15" s="1"/>
  <c r="M1005" i="15"/>
  <c r="K1005" i="15"/>
  <c r="AL1004" i="15"/>
  <c r="M1003" i="15"/>
  <c r="K1003" i="15"/>
  <c r="M1002" i="15"/>
  <c r="K1002" i="15"/>
  <c r="AF1002" i="15" s="1"/>
  <c r="M1001" i="15"/>
  <c r="K1001" i="15"/>
  <c r="AF1001" i="15" s="1"/>
  <c r="M1000" i="15"/>
  <c r="K1000" i="15"/>
  <c r="AF1000" i="15" s="1"/>
  <c r="M999" i="15"/>
  <c r="K999" i="15"/>
  <c r="M998" i="15"/>
  <c r="K998" i="15"/>
  <c r="AF998" i="15" s="1"/>
  <c r="M997" i="15"/>
  <c r="K997" i="15"/>
  <c r="AF997" i="15" s="1"/>
  <c r="M996" i="15"/>
  <c r="K996" i="15"/>
  <c r="AL995" i="15"/>
  <c r="M994" i="15"/>
  <c r="K994" i="15"/>
  <c r="AF994" i="15" s="1"/>
  <c r="M993" i="15"/>
  <c r="K993" i="15"/>
  <c r="AF993" i="15" s="1"/>
  <c r="M992" i="15"/>
  <c r="K992" i="15"/>
  <c r="M991" i="15"/>
  <c r="K991" i="15"/>
  <c r="M990" i="15"/>
  <c r="K990" i="15"/>
  <c r="AF990" i="15" s="1"/>
  <c r="M989" i="15"/>
  <c r="K989" i="15"/>
  <c r="AF989" i="15" s="1"/>
  <c r="M988" i="15"/>
  <c r="K988" i="15"/>
  <c r="M987" i="15"/>
  <c r="K987" i="15"/>
  <c r="M986" i="15"/>
  <c r="K986" i="15"/>
  <c r="AF986" i="15" s="1"/>
  <c r="M985" i="15"/>
  <c r="K985" i="15"/>
  <c r="AF985" i="15" s="1"/>
  <c r="M984" i="15"/>
  <c r="K984" i="15"/>
  <c r="M983" i="15"/>
  <c r="K983" i="15"/>
  <c r="M982" i="15"/>
  <c r="K982" i="15"/>
  <c r="AF982" i="15" s="1"/>
  <c r="M981" i="15"/>
  <c r="K981" i="15"/>
  <c r="AF981" i="15" s="1"/>
  <c r="M980" i="15"/>
  <c r="K980" i="15"/>
  <c r="M979" i="15"/>
  <c r="K979" i="15"/>
  <c r="M978" i="15"/>
  <c r="K978" i="15"/>
  <c r="AF978" i="15" s="1"/>
  <c r="M977" i="15"/>
  <c r="K977" i="15"/>
  <c r="AF977" i="15" s="1"/>
  <c r="M976" i="15"/>
  <c r="K976" i="15"/>
  <c r="M975" i="15"/>
  <c r="K975" i="15"/>
  <c r="M974" i="15"/>
  <c r="K974" i="15"/>
  <c r="AF974" i="15" s="1"/>
  <c r="M973" i="15"/>
  <c r="K973" i="15"/>
  <c r="AF973" i="15" s="1"/>
  <c r="M972" i="15"/>
  <c r="K972" i="15"/>
  <c r="M971" i="15"/>
  <c r="K971" i="15"/>
  <c r="AL970" i="15"/>
  <c r="M969" i="15"/>
  <c r="K969" i="15"/>
  <c r="AF969" i="15" s="1"/>
  <c r="M968" i="15"/>
  <c r="K968" i="15"/>
  <c r="M967" i="15"/>
  <c r="K967" i="15"/>
  <c r="M966" i="15"/>
  <c r="K966" i="15"/>
  <c r="AF966" i="15" s="1"/>
  <c r="M965" i="15"/>
  <c r="K965" i="15"/>
  <c r="AF965" i="15" s="1"/>
  <c r="M964" i="15"/>
  <c r="K964" i="15"/>
  <c r="M963" i="15"/>
  <c r="K963" i="15"/>
  <c r="M961" i="15"/>
  <c r="K961" i="15"/>
  <c r="AF961" i="15" s="1"/>
  <c r="M960" i="15"/>
  <c r="K960" i="15"/>
  <c r="M959" i="15"/>
  <c r="K959" i="15"/>
  <c r="M957" i="15"/>
  <c r="K957" i="15"/>
  <c r="AF957" i="15" s="1"/>
  <c r="M956" i="15"/>
  <c r="K956" i="15"/>
  <c r="M955" i="15"/>
  <c r="K955" i="15"/>
  <c r="M954" i="15"/>
  <c r="K954" i="15"/>
  <c r="AF954" i="15" s="1"/>
  <c r="M953" i="15"/>
  <c r="K953" i="15"/>
  <c r="AF953" i="15" s="1"/>
  <c r="M952" i="15"/>
  <c r="K952" i="15"/>
  <c r="M951" i="15"/>
  <c r="K951" i="15"/>
  <c r="M950" i="15"/>
  <c r="K950" i="15"/>
  <c r="AF950" i="15" s="1"/>
  <c r="M949" i="15"/>
  <c r="K949" i="15"/>
  <c r="AF949" i="15" s="1"/>
  <c r="M948" i="15"/>
  <c r="K948" i="15"/>
  <c r="M947" i="15"/>
  <c r="K947" i="15"/>
  <c r="M946" i="15"/>
  <c r="K946" i="15"/>
  <c r="AF946" i="15" s="1"/>
  <c r="M945" i="15"/>
  <c r="K945" i="15"/>
  <c r="AF945" i="15" s="1"/>
  <c r="M944" i="15"/>
  <c r="K944" i="15"/>
  <c r="M943" i="15"/>
  <c r="K943" i="15"/>
  <c r="M942" i="15"/>
  <c r="K942" i="15"/>
  <c r="AF942" i="15" s="1"/>
  <c r="M941" i="15"/>
  <c r="K941" i="15"/>
  <c r="AF941" i="15" s="1"/>
  <c r="AL940" i="15"/>
  <c r="AL939" i="15"/>
  <c r="M938" i="15"/>
  <c r="K938" i="15"/>
  <c r="M937" i="15"/>
  <c r="K937" i="15"/>
  <c r="AF937" i="15" s="1"/>
  <c r="M936" i="15"/>
  <c r="K936" i="15"/>
  <c r="M935" i="15"/>
  <c r="K935" i="15"/>
  <c r="M933" i="15"/>
  <c r="K933" i="15"/>
  <c r="M932" i="15"/>
  <c r="K932" i="15"/>
  <c r="M931" i="15"/>
  <c r="K931" i="15"/>
  <c r="M930" i="15"/>
  <c r="K930" i="15"/>
  <c r="AF930" i="15" s="1"/>
  <c r="M929" i="15"/>
  <c r="K929" i="15"/>
  <c r="M928" i="15"/>
  <c r="K928" i="15"/>
  <c r="M927" i="15"/>
  <c r="K927" i="15"/>
  <c r="M926" i="15"/>
  <c r="K926" i="15"/>
  <c r="AF926" i="15" s="1"/>
  <c r="M925" i="15"/>
  <c r="K925" i="15"/>
  <c r="M924" i="15"/>
  <c r="K924" i="15"/>
  <c r="M923" i="15"/>
  <c r="K923" i="15"/>
  <c r="M922" i="15"/>
  <c r="K922" i="15"/>
  <c r="AF922" i="15" s="1"/>
  <c r="AL921" i="15"/>
  <c r="M920" i="15"/>
  <c r="K920" i="15"/>
  <c r="AF920" i="15" s="1"/>
  <c r="M919" i="15"/>
  <c r="K919" i="15"/>
  <c r="M918" i="15"/>
  <c r="K918" i="15"/>
  <c r="AF918" i="15" s="1"/>
  <c r="M917" i="15"/>
  <c r="K917" i="15"/>
  <c r="M916" i="15"/>
  <c r="K916" i="15"/>
  <c r="AF916" i="15" s="1"/>
  <c r="M915" i="15"/>
  <c r="K915" i="15"/>
  <c r="M914" i="15"/>
  <c r="K914" i="15"/>
  <c r="AF914" i="15" s="1"/>
  <c r="M913" i="15"/>
  <c r="K913" i="15"/>
  <c r="AL912" i="15"/>
  <c r="AL911" i="15"/>
  <c r="M909" i="15"/>
  <c r="K909" i="15"/>
  <c r="M908" i="15"/>
  <c r="K908" i="15"/>
  <c r="AF908" i="15" s="1"/>
  <c r="M907" i="15"/>
  <c r="K907" i="15"/>
  <c r="M906" i="15"/>
  <c r="K906" i="15"/>
  <c r="AF906" i="15" s="1"/>
  <c r="M905" i="15"/>
  <c r="K905" i="15"/>
  <c r="M904" i="15"/>
  <c r="K904" i="15"/>
  <c r="AF904" i="15" s="1"/>
  <c r="M903" i="15"/>
  <c r="K903" i="15"/>
  <c r="M902" i="15"/>
  <c r="K902" i="15"/>
  <c r="AF902" i="15" s="1"/>
  <c r="M901" i="15"/>
  <c r="K901" i="15"/>
  <c r="AL900" i="15"/>
  <c r="M899" i="15"/>
  <c r="K899" i="15"/>
  <c r="M898" i="15"/>
  <c r="K898" i="15"/>
  <c r="AF898" i="15" s="1"/>
  <c r="M897" i="15"/>
  <c r="K897" i="15"/>
  <c r="AF897" i="15" s="1"/>
  <c r="M896" i="15"/>
  <c r="K896" i="15"/>
  <c r="M895" i="15"/>
  <c r="K895" i="15"/>
  <c r="M894" i="15"/>
  <c r="K894" i="15"/>
  <c r="AF894" i="15" s="1"/>
  <c r="M893" i="15"/>
  <c r="K893" i="15"/>
  <c r="AF893" i="15" s="1"/>
  <c r="M892" i="15"/>
  <c r="K892" i="15"/>
  <c r="AL891" i="15"/>
  <c r="M890" i="15"/>
  <c r="K890" i="15"/>
  <c r="AF890" i="15" s="1"/>
  <c r="M889" i="15"/>
  <c r="K889" i="15"/>
  <c r="AF889" i="15" s="1"/>
  <c r="M888" i="15"/>
  <c r="K888" i="15"/>
  <c r="M887" i="15"/>
  <c r="K887" i="15"/>
  <c r="M886" i="15"/>
  <c r="K886" i="15"/>
  <c r="AF886" i="15" s="1"/>
  <c r="M885" i="15"/>
  <c r="K885" i="15"/>
  <c r="AF885" i="15" s="1"/>
  <c r="M884" i="15"/>
  <c r="K884" i="15"/>
  <c r="M883" i="15"/>
  <c r="K883" i="15"/>
  <c r="M882" i="15"/>
  <c r="K882" i="15"/>
  <c r="AF882" i="15" s="1"/>
  <c r="M881" i="15"/>
  <c r="K881" i="15"/>
  <c r="AF881" i="15" s="1"/>
  <c r="M880" i="15"/>
  <c r="K880" i="15"/>
  <c r="M879" i="15"/>
  <c r="K879" i="15"/>
  <c r="M878" i="15"/>
  <c r="K878" i="15"/>
  <c r="AF878" i="15" s="1"/>
  <c r="M877" i="15"/>
  <c r="K877" i="15"/>
  <c r="AF877" i="15" s="1"/>
  <c r="M876" i="15"/>
  <c r="K876" i="15"/>
  <c r="M875" i="15"/>
  <c r="K875" i="15"/>
  <c r="M874" i="15"/>
  <c r="K874" i="15"/>
  <c r="AF874" i="15" s="1"/>
  <c r="M873" i="15"/>
  <c r="K873" i="15"/>
  <c r="AF873" i="15" s="1"/>
  <c r="M872" i="15"/>
  <c r="K872" i="15"/>
  <c r="M871" i="15"/>
  <c r="K871" i="15"/>
  <c r="M870" i="15"/>
  <c r="K870" i="15"/>
  <c r="AF870" i="15" s="1"/>
  <c r="M869" i="15"/>
  <c r="K869" i="15"/>
  <c r="AF869" i="15" s="1"/>
  <c r="M868" i="15"/>
  <c r="K868" i="15"/>
  <c r="M867" i="15"/>
  <c r="K867" i="15"/>
  <c r="M866" i="15"/>
  <c r="K866" i="15"/>
  <c r="AF866" i="15" s="1"/>
  <c r="M865" i="15"/>
  <c r="K865" i="15"/>
  <c r="AF865" i="15" s="1"/>
  <c r="M864" i="15"/>
  <c r="K864" i="15"/>
  <c r="M863" i="15"/>
  <c r="K863" i="15"/>
  <c r="M862" i="15"/>
  <c r="K862" i="15"/>
  <c r="AF862" i="15" s="1"/>
  <c r="AL861" i="15"/>
  <c r="M860" i="15"/>
  <c r="K860" i="15"/>
  <c r="M859" i="15"/>
  <c r="K859" i="15"/>
  <c r="M857" i="15"/>
  <c r="K857" i="15"/>
  <c r="AF857" i="15" s="1"/>
  <c r="M856" i="15"/>
  <c r="K856" i="15"/>
  <c r="M855" i="15"/>
  <c r="K855" i="15"/>
  <c r="M853" i="15"/>
  <c r="K853" i="15"/>
  <c r="M852" i="15"/>
  <c r="K852" i="15"/>
  <c r="M851" i="15"/>
  <c r="K851" i="15"/>
  <c r="M850" i="15"/>
  <c r="K850" i="15"/>
  <c r="AF850" i="15" s="1"/>
  <c r="M849" i="15"/>
  <c r="K849" i="15"/>
  <c r="M848" i="15"/>
  <c r="K848" i="15"/>
  <c r="M847" i="15"/>
  <c r="K847" i="15"/>
  <c r="M846" i="15"/>
  <c r="K846" i="15"/>
  <c r="AF846" i="15" s="1"/>
  <c r="M845" i="15"/>
  <c r="K845" i="15"/>
  <c r="M844" i="15"/>
  <c r="K844" i="15"/>
  <c r="M843" i="15"/>
  <c r="K843" i="15"/>
  <c r="M842" i="15"/>
  <c r="K842" i="15"/>
  <c r="AF842" i="15" s="1"/>
  <c r="M841" i="15"/>
  <c r="K841" i="15"/>
  <c r="M840" i="15"/>
  <c r="K840" i="15"/>
  <c r="M839" i="15"/>
  <c r="K839" i="15"/>
  <c r="M838" i="15"/>
  <c r="K838" i="15"/>
  <c r="AF838" i="15" s="1"/>
  <c r="M837" i="15"/>
  <c r="K837" i="15"/>
  <c r="AL836" i="15"/>
  <c r="AL835" i="15"/>
  <c r="M834" i="15"/>
  <c r="K834" i="15"/>
  <c r="AF834" i="15" s="1"/>
  <c r="M833" i="15"/>
  <c r="K833" i="15"/>
  <c r="M832" i="15"/>
  <c r="K832" i="15"/>
  <c r="M831" i="15"/>
  <c r="K831" i="15"/>
  <c r="M829" i="15"/>
  <c r="K829" i="15"/>
  <c r="AF829" i="15" s="1"/>
  <c r="M828" i="15"/>
  <c r="K828" i="15"/>
  <c r="M827" i="15"/>
  <c r="K827" i="15"/>
  <c r="M826" i="15"/>
  <c r="K826" i="15"/>
  <c r="AF826" i="15" s="1"/>
  <c r="M825" i="15"/>
  <c r="K825" i="15"/>
  <c r="AF825" i="15" s="1"/>
  <c r="M824" i="15"/>
  <c r="K824" i="15"/>
  <c r="M823" i="15"/>
  <c r="K823" i="15"/>
  <c r="AL822" i="15"/>
  <c r="M821" i="15"/>
  <c r="K821" i="15"/>
  <c r="AF821" i="15" s="1"/>
  <c r="M820" i="15"/>
  <c r="K820" i="15"/>
  <c r="M819" i="15"/>
  <c r="K819" i="15"/>
  <c r="M818" i="15"/>
  <c r="K818" i="15"/>
  <c r="AF818" i="15" s="1"/>
  <c r="AL817" i="15"/>
  <c r="M816" i="15"/>
  <c r="K816" i="15"/>
  <c r="M815" i="15"/>
  <c r="K815" i="15"/>
  <c r="M814" i="15"/>
  <c r="K814" i="15"/>
  <c r="AF814" i="15" s="1"/>
  <c r="M813" i="15"/>
  <c r="K813" i="15"/>
  <c r="M812" i="15"/>
  <c r="K812" i="15"/>
  <c r="M811" i="15"/>
  <c r="K811" i="15"/>
  <c r="M810" i="15"/>
  <c r="K810" i="15"/>
  <c r="AF810" i="15" s="1"/>
  <c r="M809" i="15"/>
  <c r="K809" i="15"/>
  <c r="AL808" i="15"/>
  <c r="AL807" i="15"/>
  <c r="AL806" i="15"/>
  <c r="M805" i="15"/>
  <c r="K805" i="15"/>
  <c r="AF805" i="15" s="1"/>
  <c r="M804" i="15"/>
  <c r="K804" i="15"/>
  <c r="M803" i="15"/>
  <c r="K803" i="15"/>
  <c r="M802" i="15"/>
  <c r="K802" i="15"/>
  <c r="AF802" i="15" s="1"/>
  <c r="M801" i="15"/>
  <c r="K801" i="15"/>
  <c r="AF801" i="15" s="1"/>
  <c r="M800" i="15"/>
  <c r="K800" i="15"/>
  <c r="M799" i="15"/>
  <c r="K799" i="15"/>
  <c r="M798" i="15"/>
  <c r="K798" i="15"/>
  <c r="AF798" i="15" s="1"/>
  <c r="M797" i="15"/>
  <c r="K797" i="15"/>
  <c r="AF797" i="15" s="1"/>
  <c r="AL796" i="15"/>
  <c r="M795" i="15"/>
  <c r="K795" i="15"/>
  <c r="M794" i="15"/>
  <c r="K794" i="15"/>
  <c r="AF794" i="15" s="1"/>
  <c r="M793" i="15"/>
  <c r="K793" i="15"/>
  <c r="M792" i="15"/>
  <c r="K792" i="15"/>
  <c r="M791" i="15"/>
  <c r="K791" i="15"/>
  <c r="M790" i="15"/>
  <c r="K790" i="15"/>
  <c r="AF790" i="15" s="1"/>
  <c r="M789" i="15"/>
  <c r="K789" i="15"/>
  <c r="M788" i="15"/>
  <c r="K788" i="15"/>
  <c r="AL787" i="15"/>
  <c r="M786" i="15"/>
  <c r="K786" i="15"/>
  <c r="AF786" i="15" s="1"/>
  <c r="M785" i="15"/>
  <c r="K785" i="15"/>
  <c r="M784" i="15"/>
  <c r="K784" i="15"/>
  <c r="AF784" i="15" s="1"/>
  <c r="M783" i="15"/>
  <c r="K783" i="15"/>
  <c r="M782" i="15"/>
  <c r="K782" i="15"/>
  <c r="AF782" i="15" s="1"/>
  <c r="M781" i="15"/>
  <c r="K781" i="15"/>
  <c r="M780" i="15"/>
  <c r="K780" i="15"/>
  <c r="AF780" i="15" s="1"/>
  <c r="M779" i="15"/>
  <c r="K779" i="15"/>
  <c r="M778" i="15"/>
  <c r="K778" i="15"/>
  <c r="AF778" i="15" s="1"/>
  <c r="M777" i="15"/>
  <c r="K777" i="15"/>
  <c r="M776" i="15"/>
  <c r="K776" i="15"/>
  <c r="AF776" i="15" s="1"/>
  <c r="M775" i="15"/>
  <c r="K775" i="15"/>
  <c r="M774" i="15"/>
  <c r="K774" i="15"/>
  <c r="AF774" i="15" s="1"/>
  <c r="M773" i="15"/>
  <c r="K773" i="15"/>
  <c r="M772" i="15"/>
  <c r="K772" i="15"/>
  <c r="AF772" i="15" s="1"/>
  <c r="M771" i="15"/>
  <c r="K771" i="15"/>
  <c r="M770" i="15"/>
  <c r="K770" i="15"/>
  <c r="AF770" i="15" s="1"/>
  <c r="M769" i="15"/>
  <c r="K769" i="15"/>
  <c r="M768" i="15"/>
  <c r="K768" i="15"/>
  <c r="AF768" i="15" s="1"/>
  <c r="M767" i="15"/>
  <c r="K767" i="15"/>
  <c r="M766" i="15"/>
  <c r="K766" i="15"/>
  <c r="AF766" i="15" s="1"/>
  <c r="M765" i="15"/>
  <c r="K765" i="15"/>
  <c r="M764" i="15"/>
  <c r="K764" i="15"/>
  <c r="AF764" i="15" s="1"/>
  <c r="M763" i="15"/>
  <c r="K763" i="15"/>
  <c r="M761" i="15"/>
  <c r="K761" i="15"/>
  <c r="AF761" i="15" s="1"/>
  <c r="M760" i="15"/>
  <c r="K760" i="15"/>
  <c r="M759" i="15"/>
  <c r="K759" i="15"/>
  <c r="M758" i="15"/>
  <c r="K758" i="15"/>
  <c r="AF758" i="15" s="1"/>
  <c r="AL757" i="15"/>
  <c r="M756" i="15"/>
  <c r="K756" i="15"/>
  <c r="M755" i="15"/>
  <c r="K755" i="15"/>
  <c r="M753" i="15"/>
  <c r="K753" i="15"/>
  <c r="AF753" i="15" s="1"/>
  <c r="M752" i="15"/>
  <c r="K752" i="15"/>
  <c r="M751" i="15"/>
  <c r="K751" i="15"/>
  <c r="M749" i="15"/>
  <c r="K749" i="15"/>
  <c r="M748" i="15"/>
  <c r="K748" i="15"/>
  <c r="M747" i="15"/>
  <c r="K747" i="15"/>
  <c r="M746" i="15"/>
  <c r="K746" i="15"/>
  <c r="AF746" i="15" s="1"/>
  <c r="M745" i="15"/>
  <c r="K745" i="15"/>
  <c r="M744" i="15"/>
  <c r="K744" i="15"/>
  <c r="M743" i="15"/>
  <c r="K743" i="15"/>
  <c r="M742" i="15"/>
  <c r="K742" i="15"/>
  <c r="AF742" i="15" s="1"/>
  <c r="M741" i="15"/>
  <c r="K741" i="15"/>
  <c r="M740" i="15"/>
  <c r="K740" i="15"/>
  <c r="M739" i="15"/>
  <c r="K739" i="15"/>
  <c r="M738" i="15"/>
  <c r="K738" i="15"/>
  <c r="AF738" i="15" s="1"/>
  <c r="M737" i="15"/>
  <c r="K737" i="15"/>
  <c r="M736" i="15"/>
  <c r="K736" i="15"/>
  <c r="M735" i="15"/>
  <c r="K735" i="15"/>
  <c r="M734" i="15"/>
  <c r="K734" i="15"/>
  <c r="AF734" i="15" s="1"/>
  <c r="M733" i="15"/>
  <c r="K733" i="15"/>
  <c r="AL732" i="15"/>
  <c r="AL731" i="15"/>
  <c r="M730" i="15"/>
  <c r="K730" i="15"/>
  <c r="AF730" i="15" s="1"/>
  <c r="M729" i="15"/>
  <c r="K729" i="15"/>
  <c r="AF729" i="15" s="1"/>
  <c r="M728" i="15"/>
  <c r="K728" i="15"/>
  <c r="M727" i="15"/>
  <c r="K727" i="15"/>
  <c r="M725" i="15"/>
  <c r="K725" i="15"/>
  <c r="M724" i="15"/>
  <c r="K724" i="15"/>
  <c r="AF724" i="15" s="1"/>
  <c r="M723" i="15"/>
  <c r="K723" i="15"/>
  <c r="M722" i="15"/>
  <c r="K722" i="15"/>
  <c r="AF722" i="15" s="1"/>
  <c r="M721" i="15"/>
  <c r="K721" i="15"/>
  <c r="M720" i="15"/>
  <c r="K720" i="15"/>
  <c r="AF720" i="15" s="1"/>
  <c r="M719" i="15"/>
  <c r="K719" i="15"/>
  <c r="M717" i="15"/>
  <c r="K717" i="15"/>
  <c r="AF717" i="15" s="1"/>
  <c r="M716" i="15"/>
  <c r="K716" i="15"/>
  <c r="M715" i="15"/>
  <c r="K715" i="15"/>
  <c r="M714" i="15"/>
  <c r="K714" i="15"/>
  <c r="AF714" i="15" s="1"/>
  <c r="M712" i="15"/>
  <c r="K712" i="15"/>
  <c r="AF712" i="15" s="1"/>
  <c r="M711" i="15"/>
  <c r="K711" i="15"/>
  <c r="M710" i="15"/>
  <c r="K710" i="15"/>
  <c r="AF710" i="15" s="1"/>
  <c r="M709" i="15"/>
  <c r="K709" i="15"/>
  <c r="AF709" i="15" s="1"/>
  <c r="M708" i="15"/>
  <c r="K708" i="15"/>
  <c r="AF708" i="15" s="1"/>
  <c r="M707" i="15"/>
  <c r="K707" i="15"/>
  <c r="M706" i="15"/>
  <c r="K706" i="15"/>
  <c r="AF706" i="15" s="1"/>
  <c r="M705" i="15"/>
  <c r="K705" i="15"/>
  <c r="AF705" i="15" s="1"/>
  <c r="AL704" i="15"/>
  <c r="AL703" i="15"/>
  <c r="M702" i="15"/>
  <c r="K702" i="15"/>
  <c r="AF702" i="15" s="1"/>
  <c r="M701" i="15"/>
  <c r="K701" i="15"/>
  <c r="AF701" i="15" s="1"/>
  <c r="M700" i="15"/>
  <c r="K700" i="15"/>
  <c r="M699" i="15"/>
  <c r="K699" i="15"/>
  <c r="M698" i="15"/>
  <c r="K698" i="15"/>
  <c r="AF698" i="15" s="1"/>
  <c r="M697" i="15"/>
  <c r="K697" i="15"/>
  <c r="AF697" i="15" s="1"/>
  <c r="M696" i="15"/>
  <c r="K696" i="15"/>
  <c r="M695" i="15"/>
  <c r="K695" i="15"/>
  <c r="M694" i="15"/>
  <c r="K694" i="15"/>
  <c r="AF694" i="15" s="1"/>
  <c r="M693" i="15"/>
  <c r="K693" i="15"/>
  <c r="AF693" i="15" s="1"/>
  <c r="M691" i="15"/>
  <c r="K691" i="15"/>
  <c r="M690" i="15"/>
  <c r="K690" i="15"/>
  <c r="AF690" i="15" s="1"/>
  <c r="M689" i="15"/>
  <c r="K689" i="15"/>
  <c r="M688" i="15"/>
  <c r="K688" i="15"/>
  <c r="M687" i="15"/>
  <c r="K687" i="15"/>
  <c r="M686" i="15"/>
  <c r="K686" i="15"/>
  <c r="AF686" i="15" s="1"/>
  <c r="M684" i="15"/>
  <c r="K684" i="15"/>
  <c r="AL683" i="15"/>
  <c r="M682" i="15"/>
  <c r="K682" i="15"/>
  <c r="AF682" i="15" s="1"/>
  <c r="M681" i="15"/>
  <c r="K681" i="15"/>
  <c r="AF681" i="15" s="1"/>
  <c r="M680" i="15"/>
  <c r="K680" i="15"/>
  <c r="M679" i="15"/>
  <c r="K679" i="15"/>
  <c r="M678" i="15"/>
  <c r="K678" i="15"/>
  <c r="AF678" i="15" s="1"/>
  <c r="M677" i="15"/>
  <c r="K677" i="15"/>
  <c r="AF677" i="15" s="1"/>
  <c r="M676" i="15"/>
  <c r="K676" i="15"/>
  <c r="M675" i="15"/>
  <c r="K675" i="15"/>
  <c r="M674" i="15"/>
  <c r="K674" i="15"/>
  <c r="AF674" i="15" s="1"/>
  <c r="M673" i="15"/>
  <c r="K673" i="15"/>
  <c r="AF673" i="15" s="1"/>
  <c r="M672" i="15"/>
  <c r="K672" i="15"/>
  <c r="M671" i="15"/>
  <c r="K671" i="15"/>
  <c r="M670" i="15"/>
  <c r="K670" i="15"/>
  <c r="AF670" i="15" s="1"/>
  <c r="M669" i="15"/>
  <c r="K669" i="15"/>
  <c r="AF669" i="15" s="1"/>
  <c r="M668" i="15"/>
  <c r="K668" i="15"/>
  <c r="M667" i="15"/>
  <c r="K667" i="15"/>
  <c r="M666" i="15"/>
  <c r="K666" i="15"/>
  <c r="AF666" i="15" s="1"/>
  <c r="M665" i="15"/>
  <c r="K665" i="15"/>
  <c r="AF665" i="15" s="1"/>
  <c r="M664" i="15"/>
  <c r="K664" i="15"/>
  <c r="M663" i="15"/>
  <c r="K663" i="15"/>
  <c r="M662" i="15"/>
  <c r="K662" i="15"/>
  <c r="AF662" i="15" s="1"/>
  <c r="M661" i="15"/>
  <c r="K661" i="15"/>
  <c r="AF661" i="15" s="1"/>
  <c r="M660" i="15"/>
  <c r="K660" i="15"/>
  <c r="M659" i="15"/>
  <c r="K659" i="15"/>
  <c r="M657" i="15"/>
  <c r="K657" i="15"/>
  <c r="M656" i="15"/>
  <c r="K656" i="15"/>
  <c r="AF656" i="15" s="1"/>
  <c r="M655" i="15"/>
  <c r="K655" i="15"/>
  <c r="M654" i="15"/>
  <c r="K654" i="15"/>
  <c r="AF654" i="15" s="1"/>
  <c r="M652" i="15"/>
  <c r="K652" i="15"/>
  <c r="M651" i="15"/>
  <c r="K651" i="15"/>
  <c r="AL650" i="15"/>
  <c r="M649" i="15"/>
  <c r="K649" i="15"/>
  <c r="AF649" i="15" s="1"/>
  <c r="M648" i="15"/>
  <c r="K648" i="15"/>
  <c r="M647" i="15"/>
  <c r="K647" i="15"/>
  <c r="M645" i="15"/>
  <c r="K645" i="15"/>
  <c r="AF645" i="15" s="1"/>
  <c r="M644" i="15"/>
  <c r="K644" i="15"/>
  <c r="AF644" i="15" s="1"/>
  <c r="M643" i="15"/>
  <c r="K643" i="15"/>
  <c r="M642" i="15"/>
  <c r="K642" i="15"/>
  <c r="AF642" i="15" s="1"/>
  <c r="M641" i="15"/>
  <c r="K641" i="15"/>
  <c r="AF641" i="15" s="1"/>
  <c r="M640" i="15"/>
  <c r="K640" i="15"/>
  <c r="AF640" i="15" s="1"/>
  <c r="M639" i="15"/>
  <c r="K639" i="15"/>
  <c r="M638" i="15"/>
  <c r="K638" i="15"/>
  <c r="AF638" i="15" s="1"/>
  <c r="M637" i="15"/>
  <c r="K637" i="15"/>
  <c r="AF637" i="15" s="1"/>
  <c r="M636" i="15"/>
  <c r="K636" i="15"/>
  <c r="AF636" i="15" s="1"/>
  <c r="M635" i="15"/>
  <c r="K635" i="15"/>
  <c r="M634" i="15"/>
  <c r="K634" i="15"/>
  <c r="AF634" i="15" s="1"/>
  <c r="M633" i="15"/>
  <c r="K633" i="15"/>
  <c r="AF633" i="15" s="1"/>
  <c r="M632" i="15"/>
  <c r="K632" i="15"/>
  <c r="AF632" i="15" s="1"/>
  <c r="M631" i="15"/>
  <c r="K631" i="15"/>
  <c r="M630" i="15"/>
  <c r="K630" i="15"/>
  <c r="AF630" i="15" s="1"/>
  <c r="M629" i="15"/>
  <c r="K629" i="15"/>
  <c r="AL628" i="15"/>
  <c r="M626" i="15"/>
  <c r="K626" i="15"/>
  <c r="AF626" i="15" s="1"/>
  <c r="M625" i="15"/>
  <c r="K625" i="15"/>
  <c r="M624" i="15"/>
  <c r="K624" i="15"/>
  <c r="AF624" i="15" s="1"/>
  <c r="M623" i="15"/>
  <c r="K623" i="15"/>
  <c r="AL622" i="15"/>
  <c r="M621" i="15"/>
  <c r="K621" i="15"/>
  <c r="AF621" i="15" s="1"/>
  <c r="M620" i="15"/>
  <c r="K620" i="15"/>
  <c r="M619" i="15"/>
  <c r="K619" i="15"/>
  <c r="M618" i="15"/>
  <c r="K618" i="15"/>
  <c r="M617" i="15"/>
  <c r="K617" i="15"/>
  <c r="AF617" i="15" s="1"/>
  <c r="M616" i="15"/>
  <c r="K616" i="15"/>
  <c r="M615" i="15"/>
  <c r="K615" i="15"/>
  <c r="M613" i="15"/>
  <c r="K613" i="15"/>
  <c r="M612" i="15"/>
  <c r="K612" i="15"/>
  <c r="M611" i="15"/>
  <c r="K611" i="15"/>
  <c r="M610" i="15"/>
  <c r="K610" i="15"/>
  <c r="AF610" i="15" s="1"/>
  <c r="AL609" i="15"/>
  <c r="M608" i="15"/>
  <c r="K608" i="15"/>
  <c r="AF608" i="15" s="1"/>
  <c r="M607" i="15"/>
  <c r="K607" i="15"/>
  <c r="M606" i="15"/>
  <c r="K606" i="15"/>
  <c r="AF606" i="15" s="1"/>
  <c r="M605" i="15"/>
  <c r="K605" i="15"/>
  <c r="M604" i="15"/>
  <c r="K604" i="15"/>
  <c r="AF604" i="15" s="1"/>
  <c r="M603" i="15"/>
  <c r="K603" i="15"/>
  <c r="M602" i="15"/>
  <c r="K602" i="15"/>
  <c r="AF602" i="15" s="1"/>
  <c r="M601" i="15"/>
  <c r="K601" i="15"/>
  <c r="AL599" i="15"/>
  <c r="M598" i="15"/>
  <c r="K598" i="15"/>
  <c r="AF598" i="15" s="1"/>
  <c r="M597" i="15"/>
  <c r="K597" i="15"/>
  <c r="AF597" i="15" s="1"/>
  <c r="M596" i="15"/>
  <c r="K596" i="15"/>
  <c r="M595" i="15"/>
  <c r="K595" i="15"/>
  <c r="M594" i="15"/>
  <c r="K594" i="15"/>
  <c r="AF594" i="15" s="1"/>
  <c r="M593" i="15"/>
  <c r="K593" i="15"/>
  <c r="AF593" i="15" s="1"/>
  <c r="M592" i="15"/>
  <c r="K592" i="15"/>
  <c r="M591" i="15"/>
  <c r="K591" i="15"/>
  <c r="M590" i="15"/>
  <c r="K590" i="15"/>
  <c r="AF590" i="15" s="1"/>
  <c r="M589" i="15"/>
  <c r="K589" i="15"/>
  <c r="AF589" i="15" s="1"/>
  <c r="AL588" i="15"/>
  <c r="M587" i="15"/>
  <c r="K587" i="15"/>
  <c r="M586" i="15"/>
  <c r="K586" i="15"/>
  <c r="AF586" i="15" s="1"/>
  <c r="M585" i="15"/>
  <c r="K585" i="15"/>
  <c r="M584" i="15"/>
  <c r="K584" i="15"/>
  <c r="M583" i="15"/>
  <c r="K583" i="15"/>
  <c r="M582" i="15"/>
  <c r="K582" i="15"/>
  <c r="AF582" i="15" s="1"/>
  <c r="AL581" i="15"/>
  <c r="M580" i="15"/>
  <c r="K580" i="15"/>
  <c r="AF580" i="15" s="1"/>
  <c r="M578" i="15"/>
  <c r="K578" i="15"/>
  <c r="AF578" i="15" s="1"/>
  <c r="M577" i="15"/>
  <c r="K577" i="15"/>
  <c r="AF577" i="15" s="1"/>
  <c r="M576" i="15"/>
  <c r="K576" i="15"/>
  <c r="M575" i="15"/>
  <c r="K575" i="15"/>
  <c r="M574" i="15"/>
  <c r="K574" i="15"/>
  <c r="AF574" i="15" s="1"/>
  <c r="M573" i="15"/>
  <c r="K573" i="15"/>
  <c r="AF573" i="15" s="1"/>
  <c r="M572" i="15"/>
  <c r="K572" i="15"/>
  <c r="M571" i="15"/>
  <c r="K571" i="15"/>
  <c r="M570" i="15"/>
  <c r="K570" i="15"/>
  <c r="AF570" i="15" s="1"/>
  <c r="M569" i="15"/>
  <c r="K569" i="15"/>
  <c r="AF569" i="15" s="1"/>
  <c r="M568" i="15"/>
  <c r="K568" i="15"/>
  <c r="M567" i="15"/>
  <c r="K567" i="15"/>
  <c r="M566" i="15"/>
  <c r="K566" i="15"/>
  <c r="AF566" i="15" s="1"/>
  <c r="M565" i="15"/>
  <c r="K565" i="15"/>
  <c r="AF565" i="15" s="1"/>
  <c r="M564" i="15"/>
  <c r="K564" i="15"/>
  <c r="M563" i="15"/>
  <c r="K563" i="15"/>
  <c r="M562" i="15"/>
  <c r="K562" i="15"/>
  <c r="AF562" i="15" s="1"/>
  <c r="M561" i="15"/>
  <c r="K561" i="15"/>
  <c r="AF561" i="15" s="1"/>
  <c r="M560" i="15"/>
  <c r="K560" i="15"/>
  <c r="M559" i="15"/>
  <c r="K559" i="15"/>
  <c r="M558" i="15"/>
  <c r="K558" i="15"/>
  <c r="AF558" i="15" s="1"/>
  <c r="M557" i="15"/>
  <c r="K557" i="15"/>
  <c r="AF557" i="15" s="1"/>
  <c r="M556" i="15"/>
  <c r="K556" i="15"/>
  <c r="M555" i="15"/>
  <c r="K555" i="15"/>
  <c r="M553" i="15"/>
  <c r="K553" i="15"/>
  <c r="AF553" i="15" s="1"/>
  <c r="M552" i="15"/>
  <c r="K552" i="15"/>
  <c r="M551" i="15"/>
  <c r="K551" i="15"/>
  <c r="M550" i="15"/>
  <c r="K550" i="15"/>
  <c r="AF550" i="15" s="1"/>
  <c r="AL549" i="15"/>
  <c r="M548" i="15"/>
  <c r="K548" i="15"/>
  <c r="M547" i="15"/>
  <c r="K547" i="15"/>
  <c r="M545" i="15"/>
  <c r="K545" i="15"/>
  <c r="AF545" i="15" s="1"/>
  <c r="M544" i="15"/>
  <c r="K544" i="15"/>
  <c r="M543" i="15"/>
  <c r="K543" i="15"/>
  <c r="M541" i="15"/>
  <c r="K541" i="15"/>
  <c r="M540" i="15"/>
  <c r="K540" i="15"/>
  <c r="M539" i="15"/>
  <c r="K539" i="15"/>
  <c r="M538" i="15"/>
  <c r="K538" i="15"/>
  <c r="AF538" i="15" s="1"/>
  <c r="M537" i="15"/>
  <c r="K537" i="15"/>
  <c r="M536" i="15"/>
  <c r="K536" i="15"/>
  <c r="M535" i="15"/>
  <c r="K535" i="15"/>
  <c r="M534" i="15"/>
  <c r="K534" i="15"/>
  <c r="AF534" i="15" s="1"/>
  <c r="M533" i="15"/>
  <c r="K533" i="15"/>
  <c r="M532" i="15"/>
  <c r="K532" i="15"/>
  <c r="M531" i="15"/>
  <c r="K531" i="15"/>
  <c r="M530" i="15"/>
  <c r="K530" i="15"/>
  <c r="AF530" i="15" s="1"/>
  <c r="M529" i="15"/>
  <c r="K529" i="15"/>
  <c r="M528" i="15"/>
  <c r="K528" i="15"/>
  <c r="M527" i="15"/>
  <c r="K527" i="15"/>
  <c r="M526" i="15"/>
  <c r="K526" i="15"/>
  <c r="AF526" i="15" s="1"/>
  <c r="M525" i="15"/>
  <c r="K525" i="15"/>
  <c r="AL524" i="15"/>
  <c r="M522" i="15"/>
  <c r="K522" i="15"/>
  <c r="AF522" i="15" s="1"/>
  <c r="M521" i="15"/>
  <c r="K521" i="15"/>
  <c r="M520" i="15"/>
  <c r="K520" i="15"/>
  <c r="AF520" i="15" s="1"/>
  <c r="M519" i="15"/>
  <c r="K519" i="15"/>
  <c r="M517" i="15"/>
  <c r="K517" i="15"/>
  <c r="AF517" i="15" s="1"/>
  <c r="AL516" i="15"/>
  <c r="M514" i="15"/>
  <c r="K514" i="15"/>
  <c r="AF514" i="15" s="1"/>
  <c r="M513" i="15"/>
  <c r="K513" i="15"/>
  <c r="M512" i="15"/>
  <c r="K512" i="15"/>
  <c r="M511" i="15"/>
  <c r="K511" i="15"/>
  <c r="M509" i="15"/>
  <c r="K509" i="15"/>
  <c r="AF509" i="15" s="1"/>
  <c r="M508" i="15"/>
  <c r="K508" i="15"/>
  <c r="M507" i="15"/>
  <c r="K507" i="15"/>
  <c r="M506" i="15"/>
  <c r="AF506" i="15"/>
  <c r="M505" i="15"/>
  <c r="M504" i="15"/>
  <c r="K504" i="15"/>
  <c r="M503" i="15"/>
  <c r="K503" i="15"/>
  <c r="M502" i="15"/>
  <c r="K502" i="15"/>
  <c r="AF502" i="15" s="1"/>
  <c r="M501" i="15"/>
  <c r="K501" i="15"/>
  <c r="AF501" i="15" s="1"/>
  <c r="M500" i="15"/>
  <c r="K500" i="15"/>
  <c r="M499" i="15"/>
  <c r="K499" i="15"/>
  <c r="M498" i="15"/>
  <c r="K498" i="15"/>
  <c r="AF498" i="15" s="1"/>
  <c r="M497" i="15"/>
  <c r="K497" i="15"/>
  <c r="AF497" i="15" s="1"/>
  <c r="M496" i="15"/>
  <c r="K496" i="15"/>
  <c r="M494" i="15"/>
  <c r="K494" i="15"/>
  <c r="AF494" i="15" s="1"/>
  <c r="M493" i="15"/>
  <c r="K493" i="15"/>
  <c r="AF493" i="15" s="1"/>
  <c r="M492" i="15"/>
  <c r="K492" i="15"/>
  <c r="M491" i="15"/>
  <c r="K491" i="15"/>
  <c r="M490" i="15"/>
  <c r="K490" i="15"/>
  <c r="AF490" i="15" s="1"/>
  <c r="M489" i="15"/>
  <c r="K489" i="15"/>
  <c r="AF489" i="15" s="1"/>
  <c r="M488" i="15"/>
  <c r="K488" i="15"/>
  <c r="M487" i="15"/>
  <c r="K487" i="15"/>
  <c r="M486" i="15"/>
  <c r="K486" i="15"/>
  <c r="AF486" i="15" s="1"/>
  <c r="M485" i="15"/>
  <c r="K485" i="15"/>
  <c r="AF485" i="15" s="1"/>
  <c r="AL484" i="15"/>
  <c r="M483" i="15"/>
  <c r="K483" i="15"/>
  <c r="M482" i="15"/>
  <c r="K482" i="15"/>
  <c r="AF482" i="15" s="1"/>
  <c r="M481" i="15"/>
  <c r="K481" i="15"/>
  <c r="M480" i="15"/>
  <c r="K480" i="15"/>
  <c r="M479" i="15"/>
  <c r="K479" i="15"/>
  <c r="M478" i="15"/>
  <c r="AF478" i="15"/>
  <c r="AF477" i="15"/>
  <c r="M476" i="15"/>
  <c r="K476" i="15"/>
  <c r="AF476" i="15" s="1"/>
  <c r="AL475" i="15"/>
  <c r="M474" i="15"/>
  <c r="K474" i="15"/>
  <c r="AF474" i="15" s="1"/>
  <c r="M473" i="15"/>
  <c r="K473" i="15"/>
  <c r="AF473" i="15" s="1"/>
  <c r="M472" i="15"/>
  <c r="K472" i="15"/>
  <c r="M471" i="15"/>
  <c r="K471" i="15"/>
  <c r="M470" i="15"/>
  <c r="K470" i="15"/>
  <c r="AF470" i="15" s="1"/>
  <c r="M469" i="15"/>
  <c r="K469" i="15"/>
  <c r="AF469" i="15" s="1"/>
  <c r="M468" i="15"/>
  <c r="K468" i="15"/>
  <c r="M467" i="15"/>
  <c r="K467" i="15"/>
  <c r="M466" i="15"/>
  <c r="K466" i="15"/>
  <c r="AF466" i="15" s="1"/>
  <c r="M465" i="15"/>
  <c r="K465" i="15"/>
  <c r="AF465" i="15" s="1"/>
  <c r="M464" i="15"/>
  <c r="K464" i="15"/>
  <c r="M463" i="15"/>
  <c r="K463" i="15"/>
  <c r="M462" i="15"/>
  <c r="K462" i="15"/>
  <c r="AF462" i="15" s="1"/>
  <c r="M461" i="15"/>
  <c r="K461" i="15"/>
  <c r="AF461" i="15" s="1"/>
  <c r="M460" i="15"/>
  <c r="K460" i="15"/>
  <c r="M459" i="15"/>
  <c r="K459" i="15"/>
  <c r="M458" i="15"/>
  <c r="K458" i="15"/>
  <c r="AF458" i="15" s="1"/>
  <c r="M457" i="15"/>
  <c r="K457" i="15"/>
  <c r="AF457" i="15" s="1"/>
  <c r="M456" i="15"/>
  <c r="K456" i="15"/>
  <c r="M455" i="15"/>
  <c r="K455" i="15"/>
  <c r="M454" i="15"/>
  <c r="K454" i="15"/>
  <c r="AF454" i="15" s="1"/>
  <c r="M453" i="15"/>
  <c r="K453" i="15"/>
  <c r="AF453" i="15" s="1"/>
  <c r="M452" i="15"/>
  <c r="K452" i="15"/>
  <c r="M451" i="15"/>
  <c r="K451" i="15"/>
  <c r="AL450" i="15"/>
  <c r="M449" i="15"/>
  <c r="K449" i="15"/>
  <c r="AF449" i="15" s="1"/>
  <c r="M448" i="15"/>
  <c r="K448" i="15"/>
  <c r="M447" i="15"/>
  <c r="K447" i="15"/>
  <c r="M446" i="15"/>
  <c r="K446" i="15"/>
  <c r="AF446" i="15" s="1"/>
  <c r="AL445" i="15"/>
  <c r="M444" i="15"/>
  <c r="K444" i="15"/>
  <c r="M443" i="15"/>
  <c r="K443" i="15"/>
  <c r="M441" i="15"/>
  <c r="K441" i="15"/>
  <c r="AF441" i="15" s="1"/>
  <c r="M440" i="15"/>
  <c r="K440" i="15"/>
  <c r="M439" i="15"/>
  <c r="K439" i="15"/>
  <c r="M437" i="15"/>
  <c r="K437" i="15"/>
  <c r="M436" i="15"/>
  <c r="K436" i="15"/>
  <c r="M435" i="15"/>
  <c r="K435" i="15"/>
  <c r="M434" i="15"/>
  <c r="K434" i="15"/>
  <c r="AF434" i="15" s="1"/>
  <c r="M433" i="15"/>
  <c r="K433" i="15"/>
  <c r="M432" i="15"/>
  <c r="K432" i="15"/>
  <c r="M431" i="15"/>
  <c r="K431" i="15"/>
  <c r="M430" i="15"/>
  <c r="K430" i="15"/>
  <c r="AF430" i="15" s="1"/>
  <c r="M429" i="15"/>
  <c r="K429" i="15"/>
  <c r="M428" i="15"/>
  <c r="K428" i="15"/>
  <c r="M427" i="15"/>
  <c r="K427" i="15"/>
  <c r="M426" i="15"/>
  <c r="K426" i="15"/>
  <c r="AF426" i="15" s="1"/>
  <c r="M425" i="15"/>
  <c r="K425" i="15"/>
  <c r="M424" i="15"/>
  <c r="K424" i="15"/>
  <c r="M423" i="15"/>
  <c r="K423" i="15"/>
  <c r="M422" i="15"/>
  <c r="K422" i="15"/>
  <c r="AF422" i="15" s="1"/>
  <c r="M421" i="15"/>
  <c r="K421" i="15"/>
  <c r="AL420" i="15"/>
  <c r="M418" i="15"/>
  <c r="K418" i="15"/>
  <c r="M417" i="15"/>
  <c r="K417" i="15"/>
  <c r="AF417" i="15" s="1"/>
  <c r="M416" i="15"/>
  <c r="K416" i="15"/>
  <c r="M415" i="15"/>
  <c r="K415" i="15"/>
  <c r="M413" i="15"/>
  <c r="K413" i="15"/>
  <c r="AL412" i="15"/>
  <c r="M410" i="15"/>
  <c r="K410" i="15"/>
  <c r="AF410" i="15" s="1"/>
  <c r="M409" i="15"/>
  <c r="K409" i="15"/>
  <c r="AF409" i="15" s="1"/>
  <c r="M408" i="15"/>
  <c r="K408" i="15"/>
  <c r="M407" i="15"/>
  <c r="K407" i="15"/>
  <c r="M405" i="15"/>
  <c r="K405" i="15"/>
  <c r="AF405" i="15" s="1"/>
  <c r="M404" i="15"/>
  <c r="K404" i="15"/>
  <c r="M403" i="15"/>
  <c r="K403" i="15"/>
  <c r="M402" i="15"/>
  <c r="K402" i="15"/>
  <c r="AF402" i="15" s="1"/>
  <c r="AL401" i="15"/>
  <c r="M400" i="15"/>
  <c r="K400" i="15"/>
  <c r="M399" i="15"/>
  <c r="K399" i="15"/>
  <c r="M398" i="15"/>
  <c r="K398" i="15"/>
  <c r="AF398" i="15" s="1"/>
  <c r="M397" i="15"/>
  <c r="K397" i="15"/>
  <c r="M396" i="15"/>
  <c r="K396" i="15"/>
  <c r="M395" i="15"/>
  <c r="K395" i="15"/>
  <c r="M394" i="15"/>
  <c r="K394" i="15"/>
  <c r="AF394" i="15" s="1"/>
  <c r="M393" i="15"/>
  <c r="K393" i="15"/>
  <c r="M392" i="15"/>
  <c r="K392" i="15"/>
  <c r="AL391" i="15"/>
  <c r="M390" i="15"/>
  <c r="K390" i="15"/>
  <c r="AF390" i="15" s="1"/>
  <c r="M389" i="15"/>
  <c r="K389" i="15"/>
  <c r="M388" i="15"/>
  <c r="K388" i="15"/>
  <c r="AF388" i="15" s="1"/>
  <c r="M387" i="15"/>
  <c r="K387" i="15"/>
  <c r="M386" i="15"/>
  <c r="K386" i="15"/>
  <c r="AF386" i="15" s="1"/>
  <c r="M385" i="15"/>
  <c r="K385" i="15"/>
  <c r="M384" i="15"/>
  <c r="K384" i="15"/>
  <c r="AF384" i="15" s="1"/>
  <c r="M383" i="15"/>
  <c r="K383" i="15"/>
  <c r="M382" i="15"/>
  <c r="K382" i="15"/>
  <c r="AF382" i="15" s="1"/>
  <c r="M381" i="15"/>
  <c r="K381" i="15"/>
  <c r="M379" i="15"/>
  <c r="K379" i="15"/>
  <c r="M378" i="15"/>
  <c r="K378" i="15"/>
  <c r="AF378" i="15" s="1"/>
  <c r="M377" i="15"/>
  <c r="K377" i="15"/>
  <c r="AF377" i="15" s="1"/>
  <c r="M376" i="15"/>
  <c r="K376" i="15"/>
  <c r="M375" i="15"/>
  <c r="K375" i="15"/>
  <c r="M374" i="15"/>
  <c r="K374" i="15"/>
  <c r="AF374" i="15" s="1"/>
  <c r="AL373" i="15"/>
  <c r="M372" i="15"/>
  <c r="K372" i="15"/>
  <c r="AL371" i="15"/>
  <c r="M370" i="15"/>
  <c r="K370" i="15"/>
  <c r="AF370" i="15" s="1"/>
  <c r="M369" i="15"/>
  <c r="K369" i="15"/>
  <c r="M368" i="15"/>
  <c r="K368" i="15"/>
  <c r="M367" i="15"/>
  <c r="K367" i="15"/>
  <c r="M366" i="15"/>
  <c r="K366" i="15"/>
  <c r="AF366" i="15" s="1"/>
  <c r="M365" i="15"/>
  <c r="K365" i="15"/>
  <c r="M364" i="15"/>
  <c r="K364" i="15"/>
  <c r="M363" i="15"/>
  <c r="K363" i="15"/>
  <c r="AL361" i="15"/>
  <c r="AL359" i="15"/>
  <c r="M358" i="15"/>
  <c r="K358" i="15"/>
  <c r="AF358" i="15" s="1"/>
  <c r="M357" i="15"/>
  <c r="K357" i="15"/>
  <c r="M356" i="15"/>
  <c r="K356" i="15"/>
  <c r="AF356" i="15" s="1"/>
  <c r="M355" i="15"/>
  <c r="K355" i="15"/>
  <c r="M354" i="15"/>
  <c r="K354" i="15"/>
  <c r="AF354" i="15" s="1"/>
  <c r="M353" i="15"/>
  <c r="K353" i="15"/>
  <c r="M352" i="15"/>
  <c r="K352" i="15"/>
  <c r="AF352" i="15" s="1"/>
  <c r="M351" i="15"/>
  <c r="K351" i="15"/>
  <c r="M350" i="15"/>
  <c r="K350" i="15"/>
  <c r="AF350" i="15" s="1"/>
  <c r="M349" i="15"/>
  <c r="K349" i="15"/>
  <c r="M348" i="15"/>
  <c r="K348" i="15"/>
  <c r="AF348" i="15" s="1"/>
  <c r="M347" i="15"/>
  <c r="K347" i="15"/>
  <c r="M345" i="15"/>
  <c r="K345" i="15"/>
  <c r="AF345" i="15" s="1"/>
  <c r="M344" i="15"/>
  <c r="K344" i="15"/>
  <c r="M343" i="15"/>
  <c r="K343" i="15"/>
  <c r="M342" i="15"/>
  <c r="K342" i="15"/>
  <c r="AF342" i="15" s="1"/>
  <c r="M340" i="15"/>
  <c r="K340" i="15"/>
  <c r="M339" i="15"/>
  <c r="K339" i="15"/>
  <c r="AL338" i="15"/>
  <c r="M337" i="15"/>
  <c r="K337" i="15"/>
  <c r="M336" i="15"/>
  <c r="K336" i="15"/>
  <c r="AF336" i="15" s="1"/>
  <c r="M335" i="15"/>
  <c r="K335" i="15"/>
  <c r="M333" i="15"/>
  <c r="K333" i="15"/>
  <c r="AF333" i="15" s="1"/>
  <c r="M332" i="15"/>
  <c r="K332" i="15"/>
  <c r="M331" i="15"/>
  <c r="K331" i="15"/>
  <c r="M330" i="15"/>
  <c r="K330" i="15"/>
  <c r="AF330" i="15" s="1"/>
  <c r="M329" i="15"/>
  <c r="K329" i="15"/>
  <c r="AF329" i="15" s="1"/>
  <c r="M328" i="15"/>
  <c r="K328" i="15"/>
  <c r="M327" i="15"/>
  <c r="K327" i="15"/>
  <c r="M326" i="15"/>
  <c r="K326" i="15"/>
  <c r="AF326" i="15" s="1"/>
  <c r="M325" i="15"/>
  <c r="K325" i="15"/>
  <c r="AF325" i="15" s="1"/>
  <c r="M324" i="15"/>
  <c r="K324" i="15"/>
  <c r="M323" i="15"/>
  <c r="K323" i="15"/>
  <c r="M322" i="15"/>
  <c r="K322" i="15"/>
  <c r="AF322" i="15" s="1"/>
  <c r="M321" i="15"/>
  <c r="K321" i="15"/>
  <c r="AF321" i="15" s="1"/>
  <c r="M320" i="15"/>
  <c r="K320" i="15"/>
  <c r="M319" i="15"/>
  <c r="K319" i="15"/>
  <c r="M318" i="15"/>
  <c r="K318" i="15"/>
  <c r="AF318" i="15" s="1"/>
  <c r="M317" i="15"/>
  <c r="K317" i="15"/>
  <c r="AF317" i="15" s="1"/>
  <c r="AL315" i="15"/>
  <c r="M314" i="15"/>
  <c r="K314" i="15"/>
  <c r="AF314" i="15" s="1"/>
  <c r="M313" i="15"/>
  <c r="K313" i="15"/>
  <c r="M312" i="15"/>
  <c r="K312" i="15"/>
  <c r="M311" i="15"/>
  <c r="K311" i="15"/>
  <c r="M309" i="15"/>
  <c r="K309" i="15"/>
  <c r="AF309" i="15" s="1"/>
  <c r="AL307" i="15"/>
  <c r="M306" i="15"/>
  <c r="K306" i="15"/>
  <c r="AF306" i="15" s="1"/>
  <c r="M305" i="15"/>
  <c r="K305" i="15"/>
  <c r="M304" i="15"/>
  <c r="K304" i="15"/>
  <c r="M303" i="15"/>
  <c r="K303" i="15"/>
  <c r="M301" i="15"/>
  <c r="K301" i="15"/>
  <c r="AF301" i="15" s="1"/>
  <c r="M300" i="15"/>
  <c r="K300" i="15"/>
  <c r="M299" i="15"/>
  <c r="K299" i="15"/>
  <c r="M298" i="15"/>
  <c r="K298" i="15"/>
  <c r="AF298" i="15" s="1"/>
  <c r="AL297" i="15"/>
  <c r="M296" i="15"/>
  <c r="K296" i="15"/>
  <c r="M295" i="15"/>
  <c r="K295" i="15"/>
  <c r="M294" i="15"/>
  <c r="K294" i="15"/>
  <c r="AF294" i="15" s="1"/>
  <c r="M293" i="15"/>
  <c r="K293" i="15"/>
  <c r="AF293" i="15" s="1"/>
  <c r="M292" i="15"/>
  <c r="K292" i="15"/>
  <c r="M291" i="15"/>
  <c r="K291" i="15"/>
  <c r="M290" i="15"/>
  <c r="K290" i="15"/>
  <c r="AF290" i="15" s="1"/>
  <c r="M289" i="15"/>
  <c r="K289" i="15"/>
  <c r="AF289" i="15" s="1"/>
  <c r="M288" i="15"/>
  <c r="K288" i="15"/>
  <c r="M286" i="15"/>
  <c r="K286" i="15"/>
  <c r="AF286" i="15" s="1"/>
  <c r="M285" i="15"/>
  <c r="K285" i="15"/>
  <c r="M284" i="15"/>
  <c r="K284" i="15"/>
  <c r="M283" i="15"/>
  <c r="K283" i="15"/>
  <c r="M282" i="15"/>
  <c r="K282" i="15"/>
  <c r="AF282" i="15" s="1"/>
  <c r="M281" i="15"/>
  <c r="K281" i="15"/>
  <c r="M280" i="15"/>
  <c r="K280" i="15"/>
  <c r="M279" i="15"/>
  <c r="K279" i="15"/>
  <c r="M278" i="15"/>
  <c r="K278" i="15"/>
  <c r="AF278" i="15" s="1"/>
  <c r="M277" i="15"/>
  <c r="K277" i="15"/>
  <c r="AL276" i="15"/>
  <c r="M275" i="15"/>
  <c r="K275" i="15"/>
  <c r="M274" i="15"/>
  <c r="K274" i="15"/>
  <c r="AF274" i="15" s="1"/>
  <c r="M273" i="15"/>
  <c r="K273" i="15"/>
  <c r="M272" i="15"/>
  <c r="K272" i="15"/>
  <c r="AF272" i="15" s="1"/>
  <c r="M271" i="15"/>
  <c r="K271" i="15"/>
  <c r="M270" i="15"/>
  <c r="K270" i="15"/>
  <c r="AF270" i="15" s="1"/>
  <c r="M268" i="15"/>
  <c r="K268" i="15"/>
  <c r="AL267" i="15"/>
  <c r="M266" i="15"/>
  <c r="K266" i="15"/>
  <c r="AF266" i="15" s="1"/>
  <c r="M265" i="15"/>
  <c r="K265" i="15"/>
  <c r="AF265" i="15" s="1"/>
  <c r="M264" i="15"/>
  <c r="K264" i="15"/>
  <c r="M263" i="15"/>
  <c r="K263" i="15"/>
  <c r="M262" i="15"/>
  <c r="K262" i="15"/>
  <c r="AF262" i="15" s="1"/>
  <c r="M261" i="15"/>
  <c r="K261" i="15"/>
  <c r="AF261" i="15" s="1"/>
  <c r="M260" i="15"/>
  <c r="K260" i="15"/>
  <c r="M259" i="15"/>
  <c r="K259" i="15"/>
  <c r="AL257" i="15"/>
  <c r="AL255" i="15"/>
  <c r="M254" i="15"/>
  <c r="K254" i="15"/>
  <c r="AF254" i="15" s="1"/>
  <c r="M253" i="15"/>
  <c r="K253" i="15"/>
  <c r="AF253" i="15" s="1"/>
  <c r="M252" i="15"/>
  <c r="K252" i="15"/>
  <c r="M251" i="15"/>
  <c r="K251" i="15"/>
  <c r="M250" i="15"/>
  <c r="K250" i="15"/>
  <c r="AF250" i="15" s="1"/>
  <c r="M249" i="15"/>
  <c r="K249" i="15"/>
  <c r="AF249" i="15" s="1"/>
  <c r="M248" i="15"/>
  <c r="K248" i="15"/>
  <c r="M247" i="15"/>
  <c r="K247" i="15"/>
  <c r="M246" i="15"/>
  <c r="K246" i="15"/>
  <c r="AF246" i="15" s="1"/>
  <c r="M245" i="15"/>
  <c r="K245" i="15"/>
  <c r="AF245" i="15" s="1"/>
  <c r="M244" i="15"/>
  <c r="K244" i="15"/>
  <c r="M243" i="15"/>
  <c r="K243" i="15"/>
  <c r="M241" i="15"/>
  <c r="K241" i="15"/>
  <c r="M240" i="15"/>
  <c r="K240" i="15"/>
  <c r="M239" i="15"/>
  <c r="K239" i="15"/>
  <c r="M238" i="15"/>
  <c r="K238" i="15"/>
  <c r="AF238" i="15" s="1"/>
  <c r="AL237" i="15"/>
  <c r="M236" i="15"/>
  <c r="K236" i="15"/>
  <c r="AF236" i="15" s="1"/>
  <c r="M235" i="15"/>
  <c r="K235" i="15"/>
  <c r="M233" i="15"/>
  <c r="K233" i="15"/>
  <c r="AF233" i="15" s="1"/>
  <c r="M232" i="15"/>
  <c r="K232" i="15"/>
  <c r="M231" i="15"/>
  <c r="K231" i="15"/>
  <c r="M229" i="15"/>
  <c r="K229" i="15"/>
  <c r="M228" i="15"/>
  <c r="K228" i="15"/>
  <c r="AF228" i="15" s="1"/>
  <c r="M227" i="15"/>
  <c r="K227" i="15"/>
  <c r="M226" i="15"/>
  <c r="K226" i="15"/>
  <c r="AF226" i="15" s="1"/>
  <c r="M225" i="15"/>
  <c r="K225" i="15"/>
  <c r="M224" i="15"/>
  <c r="K224" i="15"/>
  <c r="AF224" i="15" s="1"/>
  <c r="M223" i="15"/>
  <c r="K223" i="15"/>
  <c r="M222" i="15"/>
  <c r="K222" i="15"/>
  <c r="AF222" i="15" s="1"/>
  <c r="M221" i="15"/>
  <c r="K221" i="15"/>
  <c r="M220" i="15"/>
  <c r="K220" i="15"/>
  <c r="AF220" i="15" s="1"/>
  <c r="M219" i="15"/>
  <c r="K219" i="15"/>
  <c r="M218" i="15"/>
  <c r="K218" i="15"/>
  <c r="AF218" i="15" s="1"/>
  <c r="M217" i="15"/>
  <c r="K217" i="15"/>
  <c r="M216" i="15"/>
  <c r="K216" i="15"/>
  <c r="AF216" i="15" s="1"/>
  <c r="M215" i="15"/>
  <c r="K215" i="15"/>
  <c r="M214" i="15"/>
  <c r="K214" i="15"/>
  <c r="AF214" i="15" s="1"/>
  <c r="M213" i="15"/>
  <c r="K213" i="15"/>
  <c r="AL211" i="15"/>
  <c r="AL209" i="15"/>
  <c r="AL208" i="15"/>
  <c r="AL207" i="15"/>
  <c r="AL205" i="15"/>
  <c r="AL204" i="15"/>
  <c r="AL203" i="15"/>
  <c r="AL199" i="15"/>
  <c r="AL197" i="15"/>
  <c r="AL195" i="15"/>
  <c r="AL192" i="15"/>
  <c r="AL191" i="15"/>
  <c r="AL189" i="15"/>
  <c r="AL188" i="15"/>
  <c r="AL187" i="15"/>
  <c r="AL185" i="15"/>
  <c r="AL183" i="15"/>
  <c r="AL181" i="15"/>
  <c r="AL179" i="15"/>
  <c r="AL176" i="15"/>
  <c r="AL175" i="15"/>
  <c r="AL173" i="15"/>
  <c r="AL172" i="15"/>
  <c r="AL171" i="15"/>
  <c r="AL167" i="15"/>
  <c r="AL165" i="15"/>
  <c r="AL163" i="15"/>
  <c r="AL160" i="15"/>
  <c r="AL159" i="15"/>
  <c r="AL157" i="15"/>
  <c r="AL156" i="15"/>
  <c r="AL155" i="15"/>
  <c r="AL151" i="15"/>
  <c r="AL149" i="15"/>
  <c r="AL147" i="15"/>
  <c r="AL145" i="15"/>
  <c r="AL144" i="15"/>
  <c r="AL143" i="15"/>
  <c r="AL141" i="15"/>
  <c r="AL140" i="15"/>
  <c r="AL139" i="15"/>
  <c r="AL135" i="15"/>
  <c r="AL133" i="15"/>
  <c r="AL131" i="15"/>
  <c r="AL128" i="15"/>
  <c r="AL127" i="15"/>
  <c r="AL125" i="15"/>
  <c r="AL124" i="15"/>
  <c r="AL123" i="15"/>
  <c r="AL121" i="15"/>
  <c r="AL119" i="15"/>
  <c r="AL117" i="15"/>
  <c r="AL115" i="15"/>
  <c r="AL112" i="15"/>
  <c r="AL111" i="15"/>
  <c r="AL109" i="15"/>
  <c r="AA108" i="15"/>
  <c r="Y108" i="15"/>
  <c r="AK108" i="15" s="1"/>
  <c r="X108" i="15"/>
  <c r="AJ108" i="15" s="1"/>
  <c r="W108" i="15"/>
  <c r="AL107" i="15"/>
  <c r="AA107" i="15"/>
  <c r="Y107" i="15"/>
  <c r="AK107" i="15" s="1"/>
  <c r="X107" i="15"/>
  <c r="W107" i="15"/>
  <c r="AI107" i="15" s="1"/>
  <c r="AA106" i="15"/>
  <c r="Y106" i="15"/>
  <c r="AK106" i="15" s="1"/>
  <c r="X106" i="15"/>
  <c r="W106" i="15"/>
  <c r="M106" i="15"/>
  <c r="K106" i="15"/>
  <c r="AF106" i="15" s="1"/>
  <c r="AA105" i="15"/>
  <c r="Y105" i="15"/>
  <c r="AK105" i="15" s="1"/>
  <c r="X105" i="15"/>
  <c r="W105" i="15"/>
  <c r="AI105" i="15" s="1"/>
  <c r="M105" i="15"/>
  <c r="K105" i="15"/>
  <c r="AA104" i="15"/>
  <c r="Y104" i="15"/>
  <c r="AK104" i="15" s="1"/>
  <c r="X104" i="15"/>
  <c r="W104" i="15"/>
  <c r="AI104" i="15" s="1"/>
  <c r="M104" i="15"/>
  <c r="K104" i="15"/>
  <c r="AF104" i="15" s="1"/>
  <c r="AA103" i="15"/>
  <c r="Y103" i="15"/>
  <c r="AK103" i="15" s="1"/>
  <c r="X103" i="15"/>
  <c r="W103" i="15"/>
  <c r="AI103" i="15" s="1"/>
  <c r="M103" i="15"/>
  <c r="K103" i="15"/>
  <c r="AL102" i="15"/>
  <c r="AA102" i="15"/>
  <c r="Y102" i="15"/>
  <c r="X102" i="15"/>
  <c r="W102" i="15"/>
  <c r="AI102" i="15" s="1"/>
  <c r="AA101" i="15"/>
  <c r="Y101" i="15"/>
  <c r="X101" i="15"/>
  <c r="W101" i="15"/>
  <c r="AI101" i="15" s="1"/>
  <c r="M101" i="15"/>
  <c r="K101" i="15"/>
  <c r="AA100" i="15"/>
  <c r="Y100" i="15"/>
  <c r="X100" i="15"/>
  <c r="W100" i="15"/>
  <c r="AI100" i="15" s="1"/>
  <c r="AL99" i="15"/>
  <c r="AA99" i="15"/>
  <c r="Y99" i="15"/>
  <c r="X99" i="15"/>
  <c r="W99" i="15"/>
  <c r="AA98" i="15"/>
  <c r="Y98" i="15"/>
  <c r="X98" i="15"/>
  <c r="AJ98" i="15" s="1"/>
  <c r="W98" i="15"/>
  <c r="M98" i="15"/>
  <c r="K98" i="15"/>
  <c r="AF98" i="15" s="1"/>
  <c r="AA97" i="15"/>
  <c r="Y97" i="15"/>
  <c r="AK97" i="15" s="1"/>
  <c r="X97" i="15"/>
  <c r="W97" i="15"/>
  <c r="M97" i="15"/>
  <c r="K97" i="15"/>
  <c r="AA96" i="15"/>
  <c r="Y96" i="15"/>
  <c r="X96" i="15"/>
  <c r="AJ96" i="15" s="1"/>
  <c r="W96" i="15"/>
  <c r="M96" i="15"/>
  <c r="K96" i="15"/>
  <c r="AF96" i="15" s="1"/>
  <c r="AA95" i="15"/>
  <c r="Y95" i="15"/>
  <c r="AK95" i="15" s="1"/>
  <c r="X95" i="15"/>
  <c r="W95" i="15"/>
  <c r="M95" i="15"/>
  <c r="K95" i="15"/>
  <c r="AA94" i="15"/>
  <c r="Y94" i="15"/>
  <c r="AK94" i="15" s="1"/>
  <c r="X94" i="15"/>
  <c r="W94" i="15"/>
  <c r="AI94" i="15" s="1"/>
  <c r="AA93" i="15"/>
  <c r="Y93" i="15"/>
  <c r="AK93" i="15" s="1"/>
  <c r="X93" i="15"/>
  <c r="W93" i="15"/>
  <c r="M93" i="15"/>
  <c r="K93" i="15"/>
  <c r="AA92" i="15"/>
  <c r="Y92" i="15"/>
  <c r="AK92" i="15" s="1"/>
  <c r="X92" i="15"/>
  <c r="W92" i="15"/>
  <c r="AI92" i="15" s="1"/>
  <c r="M92" i="15"/>
  <c r="K92" i="15"/>
  <c r="AF92" i="15" s="1"/>
  <c r="AA91" i="15"/>
  <c r="Y91" i="15"/>
  <c r="AK91" i="15" s="1"/>
  <c r="X91" i="15"/>
  <c r="W91" i="15"/>
  <c r="AI91" i="15" s="1"/>
  <c r="M91" i="15"/>
  <c r="K91" i="15"/>
  <c r="AA90" i="15"/>
  <c r="Y90" i="15"/>
  <c r="AK90" i="15" s="1"/>
  <c r="X90" i="15"/>
  <c r="W90" i="15"/>
  <c r="AI90" i="15" s="1"/>
  <c r="M90" i="15"/>
  <c r="K90" i="15"/>
  <c r="AF90" i="15" s="1"/>
  <c r="AL89" i="15"/>
  <c r="AA89" i="15"/>
  <c r="Y89" i="15"/>
  <c r="X89" i="15"/>
  <c r="W89" i="15"/>
  <c r="AI89" i="15" s="1"/>
  <c r="AA88" i="15"/>
  <c r="Y88" i="15"/>
  <c r="X88" i="15"/>
  <c r="AJ88" i="15" s="1"/>
  <c r="W88" i="15"/>
  <c r="AI88" i="15" s="1"/>
  <c r="M88" i="15"/>
  <c r="K88" i="15"/>
  <c r="AF88" i="15" s="1"/>
  <c r="AA87" i="15"/>
  <c r="Y87" i="15"/>
  <c r="X87" i="15"/>
  <c r="W87" i="15"/>
  <c r="M87" i="15"/>
  <c r="K87" i="15"/>
  <c r="AA86" i="15"/>
  <c r="Y86" i="15"/>
  <c r="X86" i="15"/>
  <c r="AJ86" i="15" s="1"/>
  <c r="W86" i="15"/>
  <c r="AI86" i="15" s="1"/>
  <c r="M86" i="15"/>
  <c r="K86" i="15"/>
  <c r="AF86" i="15" s="1"/>
  <c r="AA85" i="15"/>
  <c r="Y85" i="15"/>
  <c r="X85" i="15"/>
  <c r="W85" i="15"/>
  <c r="M85" i="15"/>
  <c r="K85" i="15"/>
  <c r="AA84" i="15"/>
  <c r="Y84" i="15"/>
  <c r="X84" i="15"/>
  <c r="AJ84" i="15" s="1"/>
  <c r="W84" i="15"/>
  <c r="AI84" i="15" s="1"/>
  <c r="M84" i="15"/>
  <c r="K84" i="15"/>
  <c r="AF84" i="15" s="1"/>
  <c r="AA83" i="15"/>
  <c r="Y83" i="15"/>
  <c r="X83" i="15"/>
  <c r="W83" i="15"/>
  <c r="M83" i="15"/>
  <c r="K83" i="15"/>
  <c r="AA82" i="15"/>
  <c r="Y82" i="15"/>
  <c r="X82" i="15"/>
  <c r="AJ82" i="15" s="1"/>
  <c r="W82" i="15"/>
  <c r="AI82" i="15" s="1"/>
  <c r="M82" i="15"/>
  <c r="K82" i="15"/>
  <c r="AA81" i="15"/>
  <c r="Y81" i="15"/>
  <c r="X81" i="15"/>
  <c r="W81" i="15"/>
  <c r="M81" i="15"/>
  <c r="K81" i="15"/>
  <c r="AA80" i="15"/>
  <c r="Y80" i="15"/>
  <c r="X80" i="15"/>
  <c r="AJ80" i="15" s="1"/>
  <c r="W80" i="15"/>
  <c r="AI80" i="15" s="1"/>
  <c r="M80" i="15"/>
  <c r="K80" i="15"/>
  <c r="AF80" i="15" s="1"/>
  <c r="AA79" i="15"/>
  <c r="Y79" i="15"/>
  <c r="X79" i="15"/>
  <c r="W79" i="15"/>
  <c r="AI79" i="15" s="1"/>
  <c r="AA78" i="15"/>
  <c r="Y78" i="15"/>
  <c r="AK78" i="15" s="1"/>
  <c r="X78" i="15"/>
  <c r="W78" i="15"/>
  <c r="AI78" i="15" s="1"/>
  <c r="M78" i="15"/>
  <c r="K78" i="15"/>
  <c r="AF78" i="15" s="1"/>
  <c r="AA77" i="15"/>
  <c r="Y77" i="15"/>
  <c r="X77" i="15"/>
  <c r="W77" i="15"/>
  <c r="AI77" i="15" s="1"/>
  <c r="M77" i="15"/>
  <c r="K77" i="15"/>
  <c r="AA76" i="15"/>
  <c r="Y76" i="15"/>
  <c r="AK76" i="15" s="1"/>
  <c r="X76" i="15"/>
  <c r="W76" i="15"/>
  <c r="AI76" i="15" s="1"/>
  <c r="M76" i="15"/>
  <c r="K76" i="15"/>
  <c r="AF76" i="15" s="1"/>
  <c r="AA75" i="15"/>
  <c r="Y75" i="15"/>
  <c r="X75" i="15"/>
  <c r="W75" i="15"/>
  <c r="AI75" i="15" s="1"/>
  <c r="M75" i="15"/>
  <c r="K75" i="15"/>
  <c r="AA74" i="15"/>
  <c r="Y74" i="15"/>
  <c r="AK74" i="15" s="1"/>
  <c r="X74" i="15"/>
  <c r="W74" i="15"/>
  <c r="AI74" i="15" s="1"/>
  <c r="M74" i="15"/>
  <c r="K74" i="15"/>
  <c r="AF74" i="15" s="1"/>
  <c r="AA73" i="15"/>
  <c r="Y73" i="15"/>
  <c r="X73" i="15"/>
  <c r="W73" i="15"/>
  <c r="AI73" i="15" s="1"/>
  <c r="M73" i="15"/>
  <c r="K73" i="15"/>
  <c r="AA72" i="15"/>
  <c r="Y72" i="15"/>
  <c r="AK72" i="15" s="1"/>
  <c r="X72" i="15"/>
  <c r="W72" i="15"/>
  <c r="AI72" i="15" s="1"/>
  <c r="M72" i="15"/>
  <c r="K72" i="15"/>
  <c r="AF72" i="15" s="1"/>
  <c r="AA71" i="15"/>
  <c r="Y71" i="15"/>
  <c r="X71" i="15"/>
  <c r="W71" i="15"/>
  <c r="AI71" i="15" s="1"/>
  <c r="M71" i="15"/>
  <c r="K71" i="15"/>
  <c r="AA70" i="15"/>
  <c r="Y70" i="15"/>
  <c r="AK70" i="15" s="1"/>
  <c r="X70" i="15"/>
  <c r="W70" i="15"/>
  <c r="M70" i="15"/>
  <c r="K70" i="15"/>
  <c r="AF70" i="15" s="1"/>
  <c r="AA69" i="15"/>
  <c r="Y69" i="15"/>
  <c r="X69" i="15"/>
  <c r="W69" i="15"/>
  <c r="AI69" i="15" s="1"/>
  <c r="M69" i="15"/>
  <c r="K69" i="15"/>
  <c r="AA68" i="15"/>
  <c r="Y68" i="15"/>
  <c r="AK68" i="15" s="1"/>
  <c r="X68" i="15"/>
  <c r="AJ68" i="15" s="1"/>
  <c r="W68" i="15"/>
  <c r="AA67" i="15"/>
  <c r="Y67" i="15"/>
  <c r="AK67" i="15" s="1"/>
  <c r="X67" i="15"/>
  <c r="W67" i="15"/>
  <c r="M67" i="15"/>
  <c r="K67" i="15"/>
  <c r="AA66" i="15"/>
  <c r="Y66" i="15"/>
  <c r="X66" i="15"/>
  <c r="W66" i="15"/>
  <c r="AI66" i="15" s="1"/>
  <c r="M66" i="15"/>
  <c r="K66" i="15"/>
  <c r="AF66" i="15" s="1"/>
  <c r="AA65" i="15"/>
  <c r="Y65" i="15"/>
  <c r="AK65" i="15" s="1"/>
  <c r="X65" i="15"/>
  <c r="W65" i="15"/>
  <c r="AI65" i="15" s="1"/>
  <c r="M65" i="15"/>
  <c r="K65" i="15"/>
  <c r="AA64" i="15"/>
  <c r="Y64" i="15"/>
  <c r="X64" i="15"/>
  <c r="AJ64" i="15" s="1"/>
  <c r="W64" i="15"/>
  <c r="AI64" i="15" s="1"/>
  <c r="M64" i="15"/>
  <c r="K64" i="15"/>
  <c r="AF64" i="15" s="1"/>
  <c r="AA63" i="15"/>
  <c r="Y63" i="15"/>
  <c r="AK63" i="15" s="1"/>
  <c r="X63" i="15"/>
  <c r="W63" i="15"/>
  <c r="M63" i="15"/>
  <c r="K63" i="15"/>
  <c r="AA62" i="15"/>
  <c r="Y62" i="15"/>
  <c r="X62" i="15"/>
  <c r="W62" i="15"/>
  <c r="AI62" i="15" s="1"/>
  <c r="M62" i="15"/>
  <c r="K62" i="15"/>
  <c r="AF62" i="15" s="1"/>
  <c r="AA61" i="15"/>
  <c r="Y61" i="15"/>
  <c r="AK61" i="15" s="1"/>
  <c r="X61" i="15"/>
  <c r="W61" i="15"/>
  <c r="AI61" i="15" s="1"/>
  <c r="AA60" i="15"/>
  <c r="Y60" i="15"/>
  <c r="AK60" i="15" s="1"/>
  <c r="X60" i="15"/>
  <c r="AJ60" i="15" s="1"/>
  <c r="W60" i="15"/>
  <c r="M60" i="15"/>
  <c r="K60" i="15"/>
  <c r="AF60" i="15" s="1"/>
  <c r="AL59" i="15"/>
  <c r="AA59" i="15"/>
  <c r="Y59" i="15"/>
  <c r="AK59" i="15" s="1"/>
  <c r="X59" i="15"/>
  <c r="W59" i="15"/>
  <c r="AA58" i="15"/>
  <c r="Y58" i="15"/>
  <c r="AK58" i="15" s="1"/>
  <c r="X58" i="15"/>
  <c r="W58" i="15"/>
  <c r="M58" i="15"/>
  <c r="K58" i="15"/>
  <c r="AA57" i="15"/>
  <c r="Y57" i="15"/>
  <c r="AK57" i="15" s="1"/>
  <c r="X57" i="15"/>
  <c r="W57" i="15"/>
  <c r="M57" i="15"/>
  <c r="K57" i="15"/>
  <c r="AA56" i="15"/>
  <c r="Y56" i="15"/>
  <c r="AK56" i="15" s="1"/>
  <c r="X56" i="15"/>
  <c r="W56" i="15"/>
  <c r="M56" i="15"/>
  <c r="K56" i="15"/>
  <c r="AF56" i="15" s="1"/>
  <c r="AA55" i="15"/>
  <c r="Y55" i="15"/>
  <c r="X55" i="15"/>
  <c r="W55" i="15"/>
  <c r="M55" i="15"/>
  <c r="K55" i="15"/>
  <c r="AA54" i="15"/>
  <c r="Y54" i="15"/>
  <c r="AK54" i="15" s="1"/>
  <c r="X54" i="15"/>
  <c r="W54" i="15"/>
  <c r="M54" i="15"/>
  <c r="K54" i="15"/>
  <c r="AA53" i="15"/>
  <c r="Y53" i="15"/>
  <c r="X53" i="15"/>
  <c r="W53" i="15"/>
  <c r="M53" i="15"/>
  <c r="K53" i="15"/>
  <c r="AA52" i="15"/>
  <c r="Y52" i="15"/>
  <c r="AK52" i="15" s="1"/>
  <c r="X52" i="15"/>
  <c r="W52" i="15"/>
  <c r="M52" i="15"/>
  <c r="K52" i="15"/>
  <c r="AF52" i="15" s="1"/>
  <c r="AA51" i="15"/>
  <c r="Y51" i="15"/>
  <c r="AK51" i="15" s="1"/>
  <c r="X51" i="15"/>
  <c r="W51" i="15"/>
  <c r="M51" i="15"/>
  <c r="K51" i="15"/>
  <c r="AA50" i="15"/>
  <c r="Y50" i="15"/>
  <c r="X50" i="15"/>
  <c r="W50" i="15"/>
  <c r="AI50" i="15" s="1"/>
  <c r="AL49" i="15"/>
  <c r="AA49" i="15"/>
  <c r="Y49" i="15"/>
  <c r="X49" i="15"/>
  <c r="W49" i="15"/>
  <c r="AI49" i="15" s="1"/>
  <c r="AA48" i="15"/>
  <c r="Y48" i="15"/>
  <c r="AK48" i="15" s="1"/>
  <c r="X48" i="15"/>
  <c r="AJ48" i="15" s="1"/>
  <c r="W48" i="15"/>
  <c r="AI48" i="15" s="1"/>
  <c r="AL47" i="15"/>
  <c r="AA47" i="15"/>
  <c r="Y47" i="15"/>
  <c r="AK47" i="15" s="1"/>
  <c r="X47" i="15"/>
  <c r="W47" i="15"/>
  <c r="AA46" i="15"/>
  <c r="Y46" i="15"/>
  <c r="AK46" i="15" s="1"/>
  <c r="X46" i="15"/>
  <c r="W46" i="15"/>
  <c r="M46" i="15"/>
  <c r="K46" i="15"/>
  <c r="AF46" i="15" s="1"/>
  <c r="AA45" i="15"/>
  <c r="Y45" i="15"/>
  <c r="AK45" i="15" s="1"/>
  <c r="X45" i="15"/>
  <c r="W45" i="15"/>
  <c r="M45" i="15"/>
  <c r="K45" i="15"/>
  <c r="AA44" i="15"/>
  <c r="Y44" i="15"/>
  <c r="X44" i="15"/>
  <c r="AJ44" i="15" s="1"/>
  <c r="W44" i="15"/>
  <c r="M44" i="15"/>
  <c r="K44" i="15"/>
  <c r="AF44" i="15" s="1"/>
  <c r="AA43" i="15"/>
  <c r="Y43" i="15"/>
  <c r="AK43" i="15" s="1"/>
  <c r="X43" i="15"/>
  <c r="W43" i="15"/>
  <c r="M43" i="15"/>
  <c r="K43" i="15"/>
  <c r="AA42" i="15"/>
  <c r="Y42" i="15"/>
  <c r="AK42" i="15" s="1"/>
  <c r="X42" i="15"/>
  <c r="W42" i="15"/>
  <c r="AI42" i="15" s="1"/>
  <c r="M42" i="15"/>
  <c r="K42" i="15"/>
  <c r="AF42" i="15" s="1"/>
  <c r="AA41" i="15"/>
  <c r="Y41" i="15"/>
  <c r="X41" i="15"/>
  <c r="W41" i="15"/>
  <c r="M41" i="15"/>
  <c r="K41" i="15"/>
  <c r="AA40" i="15"/>
  <c r="Y40" i="15"/>
  <c r="AK40" i="15" s="1"/>
  <c r="X40" i="15"/>
  <c r="AJ40" i="15" s="1"/>
  <c r="W40" i="15"/>
  <c r="AI40" i="15" s="1"/>
  <c r="M40" i="15"/>
  <c r="K40" i="15"/>
  <c r="AF40" i="15" s="1"/>
  <c r="AA39" i="15"/>
  <c r="Y39" i="15"/>
  <c r="X39" i="15"/>
  <c r="W39" i="15"/>
  <c r="M39" i="15"/>
  <c r="K39" i="15"/>
  <c r="AA38" i="15"/>
  <c r="Y38" i="15"/>
  <c r="AK38" i="15" s="1"/>
  <c r="X38" i="15"/>
  <c r="W38" i="15"/>
  <c r="AI38" i="15" s="1"/>
  <c r="M38" i="15"/>
  <c r="K38" i="15"/>
  <c r="AF38" i="15" s="1"/>
  <c r="AA37" i="15"/>
  <c r="Y37" i="15"/>
  <c r="X37" i="15"/>
  <c r="W37" i="15"/>
  <c r="M37" i="15"/>
  <c r="K37" i="15"/>
  <c r="AA36" i="15"/>
  <c r="Y36" i="15"/>
  <c r="AK36" i="15" s="1"/>
  <c r="X36" i="15"/>
  <c r="W36" i="15"/>
  <c r="AI36" i="15" s="1"/>
  <c r="AA35" i="15"/>
  <c r="Y35" i="15"/>
  <c r="X35" i="15"/>
  <c r="W35" i="15"/>
  <c r="AA34" i="15"/>
  <c r="Y34" i="15"/>
  <c r="AK34" i="15" s="1"/>
  <c r="X34" i="15"/>
  <c r="W34" i="15"/>
  <c r="AA33" i="15"/>
  <c r="Y33" i="15"/>
  <c r="AK33" i="15" s="1"/>
  <c r="X33" i="15"/>
  <c r="W33" i="15"/>
  <c r="AI33" i="15" s="1"/>
  <c r="M33" i="15"/>
  <c r="K33" i="15"/>
  <c r="AA32" i="15"/>
  <c r="Y32" i="15"/>
  <c r="AK32" i="15" s="1"/>
  <c r="X32" i="15"/>
  <c r="W32" i="15"/>
  <c r="M32" i="15"/>
  <c r="K32" i="15"/>
  <c r="AF32" i="15" s="1"/>
  <c r="AA31" i="15"/>
  <c r="Y31" i="15"/>
  <c r="AK31" i="15" s="1"/>
  <c r="X31" i="15"/>
  <c r="W31" i="15"/>
  <c r="AI31" i="15" s="1"/>
  <c r="M31" i="15"/>
  <c r="K31" i="15"/>
  <c r="AA30" i="15"/>
  <c r="Y30" i="15"/>
  <c r="AK30" i="15" s="1"/>
  <c r="X30" i="15"/>
  <c r="W30" i="15"/>
  <c r="M30" i="15"/>
  <c r="K30" i="15"/>
  <c r="AF30" i="15" s="1"/>
  <c r="AL29" i="15"/>
  <c r="AA29" i="15"/>
  <c r="Y29" i="15"/>
  <c r="X29" i="15"/>
  <c r="W29" i="15"/>
  <c r="AA28" i="15"/>
  <c r="Y28" i="15"/>
  <c r="X28" i="15"/>
  <c r="W28" i="15"/>
  <c r="M28" i="15"/>
  <c r="K28" i="15"/>
  <c r="AF28" i="15" s="1"/>
  <c r="AA27" i="15"/>
  <c r="Y27" i="15"/>
  <c r="AK27" i="15" s="1"/>
  <c r="X27" i="15"/>
  <c r="W27" i="15"/>
  <c r="AI27" i="15" s="1"/>
  <c r="M27" i="15"/>
  <c r="K27" i="15"/>
  <c r="AA26" i="15"/>
  <c r="Y26" i="15"/>
  <c r="X26" i="15"/>
  <c r="W26" i="15"/>
  <c r="M26" i="15"/>
  <c r="K26" i="15"/>
  <c r="AA25" i="15"/>
  <c r="Y25" i="15"/>
  <c r="AK25" i="15" s="1"/>
  <c r="X25" i="15"/>
  <c r="W25" i="15"/>
  <c r="AI25" i="15" s="1"/>
  <c r="M25" i="15"/>
  <c r="K25" i="15"/>
  <c r="AA24" i="15"/>
  <c r="Y24" i="15"/>
  <c r="X24" i="15"/>
  <c r="W24" i="15"/>
  <c r="M24" i="15"/>
  <c r="K24" i="15"/>
  <c r="AF24" i="15" s="1"/>
  <c r="AA23" i="15"/>
  <c r="Y23" i="15"/>
  <c r="X23" i="15"/>
  <c r="W23" i="15"/>
  <c r="AI23" i="15" s="1"/>
  <c r="M23" i="15"/>
  <c r="K23" i="15"/>
  <c r="AA22" i="15"/>
  <c r="Y22" i="15"/>
  <c r="AK22" i="15" s="1"/>
  <c r="X22" i="15"/>
  <c r="AJ22" i="15" s="1"/>
  <c r="W22" i="15"/>
  <c r="AI22" i="15" s="1"/>
  <c r="AA21" i="15"/>
  <c r="Y21" i="15"/>
  <c r="AK21" i="15" s="1"/>
  <c r="X21" i="15"/>
  <c r="W21" i="15"/>
  <c r="AI21" i="15" s="1"/>
  <c r="M21" i="15"/>
  <c r="K21" i="15"/>
  <c r="AA20" i="15"/>
  <c r="Y20" i="15"/>
  <c r="X20" i="15"/>
  <c r="W20" i="15"/>
  <c r="AI20" i="15" s="1"/>
  <c r="M20" i="15"/>
  <c r="K20" i="15"/>
  <c r="AF20" i="15" s="1"/>
  <c r="AA19" i="15"/>
  <c r="Y19" i="15"/>
  <c r="AK19" i="15" s="1"/>
  <c r="X19" i="15"/>
  <c r="W19" i="15"/>
  <c r="AI19" i="15" s="1"/>
  <c r="M19" i="15"/>
  <c r="K19" i="15"/>
  <c r="AA18" i="15"/>
  <c r="Y18" i="15"/>
  <c r="X18" i="15"/>
  <c r="W18" i="15"/>
  <c r="AI18" i="15" s="1"/>
  <c r="M18" i="15"/>
  <c r="K18" i="15"/>
  <c r="AF18" i="15" s="1"/>
  <c r="AA17" i="15"/>
  <c r="Y17" i="15"/>
  <c r="AK17" i="15" s="1"/>
  <c r="X17" i="15"/>
  <c r="W17" i="15"/>
  <c r="AI17" i="15" s="1"/>
  <c r="M17" i="15"/>
  <c r="K17" i="15"/>
  <c r="AA16" i="15"/>
  <c r="Y16" i="15"/>
  <c r="X16" i="15"/>
  <c r="W16" i="15"/>
  <c r="AI16" i="15" s="1"/>
  <c r="M16" i="15"/>
  <c r="K16" i="15"/>
  <c r="AF16" i="15" s="1"/>
  <c r="AA15" i="15"/>
  <c r="Y15" i="15"/>
  <c r="AK15" i="15" s="1"/>
  <c r="X15" i="15"/>
  <c r="W15" i="15"/>
  <c r="AI15" i="15" s="1"/>
  <c r="M15" i="15"/>
  <c r="K15" i="15"/>
  <c r="AA14" i="15"/>
  <c r="Y14" i="15"/>
  <c r="X14" i="15"/>
  <c r="W14" i="15"/>
  <c r="AI14" i="15" s="1"/>
  <c r="M14" i="15"/>
  <c r="K14" i="15"/>
  <c r="AF14" i="15" s="1"/>
  <c r="AA13" i="15"/>
  <c r="Y13" i="15"/>
  <c r="AK13" i="15" s="1"/>
  <c r="X13" i="15"/>
  <c r="W13" i="15"/>
  <c r="AI13" i="15" s="1"/>
  <c r="M13" i="15"/>
  <c r="K13" i="15"/>
  <c r="AA12" i="15"/>
  <c r="Y12" i="15"/>
  <c r="X12" i="15"/>
  <c r="W12" i="15"/>
  <c r="AI12" i="15" s="1"/>
  <c r="M12" i="15"/>
  <c r="K12" i="15"/>
  <c r="AF12" i="15" s="1"/>
  <c r="AA11" i="15"/>
  <c r="Y11" i="15"/>
  <c r="AK11" i="15" s="1"/>
  <c r="X11" i="15"/>
  <c r="W11" i="15"/>
  <c r="AI11" i="15" s="1"/>
  <c r="M11" i="15"/>
  <c r="K11" i="15"/>
  <c r="AA10" i="15"/>
  <c r="Y10" i="15"/>
  <c r="X10" i="15"/>
  <c r="W10" i="15"/>
  <c r="AI10" i="15" s="1"/>
  <c r="M10" i="15"/>
  <c r="K10" i="15"/>
  <c r="AF10" i="15" s="1"/>
  <c r="AA9" i="15"/>
  <c r="Y9" i="15"/>
  <c r="AK9" i="15" s="1"/>
  <c r="X9" i="15"/>
  <c r="W9" i="15"/>
  <c r="AI9" i="15" s="1"/>
  <c r="M9" i="15"/>
  <c r="K9" i="15"/>
  <c r="AA8" i="15"/>
  <c r="Y8" i="15"/>
  <c r="X8" i="15"/>
  <c r="W8" i="15"/>
  <c r="AI8" i="15" s="1"/>
  <c r="M8" i="15"/>
  <c r="K8" i="15"/>
  <c r="AF8" i="15" s="1"/>
  <c r="AA7" i="15"/>
  <c r="Y7" i="15"/>
  <c r="AK7" i="15" s="1"/>
  <c r="X7" i="15"/>
  <c r="W7" i="15"/>
  <c r="AI7" i="15" s="1"/>
  <c r="M7" i="15"/>
  <c r="K7" i="15"/>
  <c r="AA6" i="15"/>
  <c r="Y6" i="15"/>
  <c r="X6" i="15"/>
  <c r="W6" i="15"/>
  <c r="AI6" i="15" s="1"/>
  <c r="M6" i="15"/>
  <c r="K6" i="15"/>
  <c r="AF6" i="15" s="1"/>
  <c r="AG5" i="15"/>
  <c r="AE5" i="15"/>
  <c r="AD5" i="15"/>
  <c r="AA5" i="15"/>
  <c r="Y5" i="15"/>
  <c r="X5" i="15"/>
  <c r="W5" i="15"/>
  <c r="AI5" i="15" s="1"/>
  <c r="M5" i="15"/>
  <c r="K5" i="15"/>
  <c r="AF5" i="15" s="1"/>
  <c r="AL5" i="15" s="1"/>
  <c r="X1" i="15"/>
  <c r="AI32" i="15" l="1"/>
  <c r="AK69" i="15"/>
  <c r="AK73" i="15"/>
  <c r="AK77" i="15"/>
  <c r="AK6" i="15"/>
  <c r="AK10" i="15"/>
  <c r="AK14" i="15"/>
  <c r="AK18" i="15"/>
  <c r="AJ28" i="15"/>
  <c r="AI34" i="15"/>
  <c r="AJ54" i="15"/>
  <c r="AJ58" i="15"/>
  <c r="AK79" i="15"/>
  <c r="AK100" i="15"/>
  <c r="AK50" i="15"/>
  <c r="AI93" i="15"/>
  <c r="AJ102" i="15"/>
  <c r="AI106" i="15"/>
  <c r="AI30" i="15"/>
  <c r="AI60" i="15"/>
  <c r="AK71" i="15"/>
  <c r="AK75" i="15"/>
  <c r="AK12" i="15"/>
  <c r="AK20" i="15"/>
  <c r="AJ26" i="15"/>
  <c r="AJ52" i="15"/>
  <c r="DE329" i="5"/>
  <c r="DE331" i="5" s="1"/>
  <c r="GI329" i="5"/>
  <c r="GI331" i="5" s="1"/>
  <c r="GH331" i="5"/>
  <c r="GJ331" i="5"/>
  <c r="GK329" i="5"/>
  <c r="GK331" i="5" s="1"/>
  <c r="EC329" i="5"/>
  <c r="EC331" i="5" s="1"/>
  <c r="DU329" i="5"/>
  <c r="DU331" i="5" s="1"/>
  <c r="DK329" i="5"/>
  <c r="DK331" i="5" s="1"/>
  <c r="DT331" i="5"/>
  <c r="FL331" i="5"/>
  <c r="FM329" i="5"/>
  <c r="FM331" i="5" s="1"/>
  <c r="FK329" i="5"/>
  <c r="FK331" i="5" s="1"/>
  <c r="FJ331" i="5"/>
  <c r="FF331" i="5"/>
  <c r="FG329" i="5"/>
  <c r="FG331" i="5" s="1"/>
  <c r="FE329" i="5"/>
  <c r="FE331" i="5" s="1"/>
  <c r="FD331" i="5"/>
  <c r="EZ331" i="5"/>
  <c r="FA329" i="5"/>
  <c r="FA331" i="5" s="1"/>
  <c r="EY329" i="5"/>
  <c r="EY331" i="5" s="1"/>
  <c r="EX331" i="5"/>
  <c r="ET331" i="5"/>
  <c r="EU329" i="5"/>
  <c r="EU331" i="5" s="1"/>
  <c r="ES329" i="5"/>
  <c r="ES331" i="5" s="1"/>
  <c r="ER331" i="5"/>
  <c r="EN331" i="5"/>
  <c r="EO329" i="5"/>
  <c r="EO331" i="5" s="1"/>
  <c r="EM329" i="5"/>
  <c r="EM331" i="5" s="1"/>
  <c r="EL331" i="5"/>
  <c r="EG329" i="5"/>
  <c r="EG331" i="5" s="1"/>
  <c r="EF331" i="5"/>
  <c r="EH331" i="5"/>
  <c r="EI329" i="5"/>
  <c r="EI331" i="5" s="1"/>
  <c r="EA329" i="5"/>
  <c r="EA331" i="5" s="1"/>
  <c r="DZ331" i="5"/>
  <c r="DV331" i="5"/>
  <c r="DW329" i="5"/>
  <c r="DW331" i="5" s="1"/>
  <c r="DO329" i="5"/>
  <c r="DO331" i="5" s="1"/>
  <c r="DN331" i="5"/>
  <c r="DP331" i="5"/>
  <c r="DQ329" i="5"/>
  <c r="DQ331" i="5" s="1"/>
  <c r="DI329" i="5"/>
  <c r="DI331" i="5" s="1"/>
  <c r="DH331" i="5"/>
  <c r="DC329" i="5"/>
  <c r="DC331" i="5" s="1"/>
  <c r="DB331" i="5"/>
  <c r="GC329" i="5"/>
  <c r="GC331" i="5" s="1"/>
  <c r="GB331" i="5"/>
  <c r="GD331" i="5"/>
  <c r="GE329" i="5"/>
  <c r="GE331" i="5" s="1"/>
  <c r="CK27" i="13"/>
  <c r="CK26" i="13"/>
  <c r="CM26" i="13"/>
  <c r="CM25" i="13"/>
  <c r="CM27" i="13"/>
  <c r="CK24" i="13"/>
  <c r="CL22" i="13"/>
  <c r="CM23" i="13"/>
  <c r="CK25" i="13"/>
  <c r="CJ22" i="13"/>
  <c r="CK23" i="13"/>
  <c r="CM24" i="13"/>
  <c r="AF505" i="15"/>
  <c r="AL505" i="15" s="1"/>
  <c r="AM30" i="15"/>
  <c r="AM32" i="15"/>
  <c r="AM48" i="15"/>
  <c r="AM49" i="15"/>
  <c r="AM61" i="15"/>
  <c r="AM63" i="15"/>
  <c r="AM65" i="15"/>
  <c r="AM67" i="15"/>
  <c r="AM79" i="15"/>
  <c r="AM81" i="15"/>
  <c r="AM83" i="15"/>
  <c r="AM85" i="15"/>
  <c r="AM87" i="15"/>
  <c r="AM100" i="15"/>
  <c r="AM9" i="15"/>
  <c r="AM11" i="15"/>
  <c r="AM22" i="15"/>
  <c r="AM24" i="15"/>
  <c r="AM26" i="15"/>
  <c r="AM28" i="15"/>
  <c r="AM37" i="15"/>
  <c r="AM39" i="15"/>
  <c r="AM41" i="15"/>
  <c r="AM43" i="15"/>
  <c r="AM45" i="15"/>
  <c r="AM50" i="15"/>
  <c r="AM52" i="15"/>
  <c r="AM54" i="15"/>
  <c r="AM56" i="15"/>
  <c r="AM58" i="15"/>
  <c r="AM95" i="15"/>
  <c r="AM97" i="15"/>
  <c r="AM34" i="15"/>
  <c r="AM62" i="15"/>
  <c r="AM64" i="15"/>
  <c r="AM66" i="15"/>
  <c r="AM80" i="15"/>
  <c r="AM82" i="15"/>
  <c r="AM84" i="15"/>
  <c r="AM86" i="15"/>
  <c r="AM88" i="15"/>
  <c r="AM101" i="15"/>
  <c r="AM8" i="15"/>
  <c r="AM10" i="15"/>
  <c r="AM16" i="15"/>
  <c r="AM18" i="15"/>
  <c r="AM23" i="15"/>
  <c r="AM25" i="15"/>
  <c r="AM27" i="15"/>
  <c r="AM36" i="15"/>
  <c r="AM38" i="15"/>
  <c r="AM40" i="15"/>
  <c r="AM42" i="15"/>
  <c r="AM44" i="15"/>
  <c r="AM46" i="15"/>
  <c r="AM51" i="15"/>
  <c r="AM53" i="15"/>
  <c r="AM55" i="15"/>
  <c r="AM57" i="15"/>
  <c r="AM91" i="15"/>
  <c r="AM93" i="15"/>
  <c r="AM94" i="15"/>
  <c r="AM96" i="15"/>
  <c r="AM98" i="15"/>
  <c r="AM104" i="15"/>
  <c r="AM106" i="15"/>
  <c r="AM107" i="15"/>
  <c r="AF1250" i="15"/>
  <c r="AL1250" i="15" s="1"/>
  <c r="AF1245" i="15"/>
  <c r="AL1245" i="15" s="1"/>
  <c r="AF1241" i="15"/>
  <c r="AL1241" i="15" s="1"/>
  <c r="AF1209" i="15"/>
  <c r="AL1209" i="15" s="1"/>
  <c r="AF1205" i="15"/>
  <c r="AL1205" i="15" s="1"/>
  <c r="AF1201" i="15"/>
  <c r="AL1201" i="15" s="1"/>
  <c r="AF1197" i="15"/>
  <c r="AL1197" i="15" s="1"/>
  <c r="AF1193" i="15"/>
  <c r="AL1193" i="15" s="1"/>
  <c r="AF1189" i="15"/>
  <c r="AL1189" i="15" s="1"/>
  <c r="AF1185" i="15"/>
  <c r="AL1185" i="15" s="1"/>
  <c r="AF1181" i="15"/>
  <c r="AL1181" i="15" s="1"/>
  <c r="AF1169" i="15"/>
  <c r="AL1169" i="15" s="1"/>
  <c r="AF1165" i="15"/>
  <c r="AL1165" i="15" s="1"/>
  <c r="AF1161" i="15"/>
  <c r="AL1161" i="15" s="1"/>
  <c r="AF1157" i="15"/>
  <c r="AL1157" i="15" s="1"/>
  <c r="AF1153" i="15"/>
  <c r="AL1153" i="15" s="1"/>
  <c r="AL1237" i="15"/>
  <c r="AL1249" i="15"/>
  <c r="AF1149" i="15"/>
  <c r="AL1149" i="15" s="1"/>
  <c r="AF1252" i="15"/>
  <c r="AL1252" i="15" s="1"/>
  <c r="AF1248" i="15"/>
  <c r="AL1248" i="15" s="1"/>
  <c r="AF1244" i="15"/>
  <c r="AL1244" i="15" s="1"/>
  <c r="AF1240" i="15"/>
  <c r="AL1240" i="15" s="1"/>
  <c r="AF1236" i="15"/>
  <c r="AL1236" i="15" s="1"/>
  <c r="AF1232" i="15"/>
  <c r="AL1232" i="15" s="1"/>
  <c r="AF1228" i="15"/>
  <c r="AL1228" i="15" s="1"/>
  <c r="AF1220" i="15"/>
  <c r="AL1220" i="15" s="1"/>
  <c r="AF1216" i="15"/>
  <c r="AL1216" i="15" s="1"/>
  <c r="AF1208" i="15"/>
  <c r="AL1208" i="15" s="1"/>
  <c r="AF1204" i="15"/>
  <c r="AL1204" i="15" s="1"/>
  <c r="AF1176" i="15"/>
  <c r="AL1176" i="15" s="1"/>
  <c r="AF1172" i="15"/>
  <c r="AL1172" i="15" s="1"/>
  <c r="AL1152" i="15"/>
  <c r="AL1156" i="15"/>
  <c r="AL1160" i="15"/>
  <c r="AL1164" i="15"/>
  <c r="AL1168" i="15"/>
  <c r="AL1173" i="15"/>
  <c r="AL1177" i="15"/>
  <c r="AL1180" i="15"/>
  <c r="AL1182" i="15"/>
  <c r="AL1184" i="15"/>
  <c r="AL1186" i="15"/>
  <c r="AL1188" i="15"/>
  <c r="AL1190" i="15"/>
  <c r="AL1192" i="15"/>
  <c r="AL1194" i="15"/>
  <c r="AL1196" i="15"/>
  <c r="AL1198" i="15"/>
  <c r="AL1200" i="15"/>
  <c r="AL1202" i="15"/>
  <c r="AL1213" i="15"/>
  <c r="AL1217" i="15"/>
  <c r="AL1221" i="15"/>
  <c r="AL1225" i="15"/>
  <c r="AL1229" i="15"/>
  <c r="AF1251" i="15"/>
  <c r="AL1251" i="15" s="1"/>
  <c r="AF1247" i="15"/>
  <c r="AL1247" i="15" s="1"/>
  <c r="AF1243" i="15"/>
  <c r="AL1243" i="15" s="1"/>
  <c r="AF1239" i="15"/>
  <c r="AL1239" i="15" s="1"/>
  <c r="AF1235" i="15"/>
  <c r="AL1235" i="15" s="1"/>
  <c r="AF1231" i="15"/>
  <c r="AL1231" i="15" s="1"/>
  <c r="AF1227" i="15"/>
  <c r="AL1227" i="15" s="1"/>
  <c r="AF1219" i="15"/>
  <c r="AL1219" i="15" s="1"/>
  <c r="AF1215" i="15"/>
  <c r="AL1215" i="15" s="1"/>
  <c r="AF1211" i="15"/>
  <c r="AL1211" i="15" s="1"/>
  <c r="AF1207" i="15"/>
  <c r="AL1207" i="15" s="1"/>
  <c r="AF1199" i="15"/>
  <c r="AL1199" i="15" s="1"/>
  <c r="AF1195" i="15"/>
  <c r="AL1195" i="15" s="1"/>
  <c r="AF1191" i="15"/>
  <c r="AL1191" i="15" s="1"/>
  <c r="AF1187" i="15"/>
  <c r="AL1187" i="15" s="1"/>
  <c r="AF1183" i="15"/>
  <c r="AL1183" i="15" s="1"/>
  <c r="AF1179" i="15"/>
  <c r="AL1179" i="15" s="1"/>
  <c r="AF1175" i="15"/>
  <c r="AL1175" i="15" s="1"/>
  <c r="AF1171" i="15"/>
  <c r="AL1171" i="15" s="1"/>
  <c r="AF1167" i="15"/>
  <c r="AL1167" i="15" s="1"/>
  <c r="AF1163" i="15"/>
  <c r="AL1163" i="15" s="1"/>
  <c r="AF1159" i="15"/>
  <c r="AL1159" i="15" s="1"/>
  <c r="AF1155" i="15"/>
  <c r="AL1155" i="15" s="1"/>
  <c r="AF1151" i="15"/>
  <c r="AL1151" i="15" s="1"/>
  <c r="AL1174" i="15"/>
  <c r="AL1242" i="15"/>
  <c r="AL1150" i="15"/>
  <c r="AL1154" i="15"/>
  <c r="AL1158" i="15"/>
  <c r="AL1162" i="15"/>
  <c r="AL1166" i="15"/>
  <c r="AL1214" i="15"/>
  <c r="AL1218" i="15"/>
  <c r="AL1234" i="15"/>
  <c r="AL1206" i="15"/>
  <c r="AL1210" i="15"/>
  <c r="AL1226" i="15"/>
  <c r="AL1230" i="15"/>
  <c r="AL1046" i="15"/>
  <c r="AL1050" i="15"/>
  <c r="AL1054" i="15"/>
  <c r="AL1058" i="15"/>
  <c r="AF1141" i="15"/>
  <c r="AL1141" i="15" s="1"/>
  <c r="AF1137" i="15"/>
  <c r="AL1137" i="15" s="1"/>
  <c r="AF1109" i="15"/>
  <c r="AL1109" i="15" s="1"/>
  <c r="AF1105" i="15"/>
  <c r="AL1105" i="15" s="1"/>
  <c r="AF1101" i="15"/>
  <c r="AL1101" i="15" s="1"/>
  <c r="AL1069" i="15"/>
  <c r="AL1113" i="15"/>
  <c r="AL1121" i="15"/>
  <c r="AL1065" i="15"/>
  <c r="AL1077" i="15"/>
  <c r="AL1081" i="15"/>
  <c r="AL1085" i="15"/>
  <c r="AL1089" i="15"/>
  <c r="AL1093" i="15"/>
  <c r="AL1097" i="15"/>
  <c r="AL1122" i="15"/>
  <c r="AL1126" i="15"/>
  <c r="AF1148" i="15"/>
  <c r="AL1148" i="15" s="1"/>
  <c r="AF1144" i="15"/>
  <c r="AL1144" i="15" s="1"/>
  <c r="AF1132" i="15"/>
  <c r="AL1132" i="15" s="1"/>
  <c r="AF1128" i="15"/>
  <c r="AL1128" i="15" s="1"/>
  <c r="AF1124" i="15"/>
  <c r="AL1124" i="15" s="1"/>
  <c r="AF1116" i="15"/>
  <c r="AL1116" i="15" s="1"/>
  <c r="AF1112" i="15"/>
  <c r="AL1112" i="15" s="1"/>
  <c r="AF1092" i="15"/>
  <c r="AL1092" i="15" s="1"/>
  <c r="AF1084" i="15"/>
  <c r="AL1084" i="15" s="1"/>
  <c r="AF1080" i="15"/>
  <c r="AL1080" i="15" s="1"/>
  <c r="AF1076" i="15"/>
  <c r="AL1076" i="15" s="1"/>
  <c r="AF1072" i="15"/>
  <c r="AL1072" i="15" s="1"/>
  <c r="AF1068" i="15"/>
  <c r="AL1068" i="15" s="1"/>
  <c r="AF1064" i="15"/>
  <c r="AL1064" i="15" s="1"/>
  <c r="AF1060" i="15"/>
  <c r="AL1060" i="15" s="1"/>
  <c r="AF1056" i="15"/>
  <c r="AL1056" i="15" s="1"/>
  <c r="AF1052" i="15"/>
  <c r="AL1052" i="15" s="1"/>
  <c r="AF1048" i="15"/>
  <c r="AL1048" i="15" s="1"/>
  <c r="AL1073" i="15"/>
  <c r="AL1088" i="15"/>
  <c r="AL1096" i="15"/>
  <c r="AL1117" i="15"/>
  <c r="AL1125" i="15"/>
  <c r="AL1045" i="15"/>
  <c r="AL1049" i="15"/>
  <c r="AL1053" i="15"/>
  <c r="AL1057" i="15"/>
  <c r="AL1061" i="15"/>
  <c r="AL1100" i="15"/>
  <c r="AL1102" i="15"/>
  <c r="AL1104" i="15"/>
  <c r="AL1106" i="15"/>
  <c r="AL1133" i="15"/>
  <c r="AL1136" i="15"/>
  <c r="AL1140" i="15"/>
  <c r="AL1145" i="15"/>
  <c r="AF1147" i="15"/>
  <c r="AL1147" i="15" s="1"/>
  <c r="AF1143" i="15"/>
  <c r="AL1143" i="15" s="1"/>
  <c r="AF1139" i="15"/>
  <c r="AL1139" i="15" s="1"/>
  <c r="AF1135" i="15"/>
  <c r="AL1135" i="15" s="1"/>
  <c r="AF1131" i="15"/>
  <c r="AL1131" i="15" s="1"/>
  <c r="AF1127" i="15"/>
  <c r="AL1127" i="15" s="1"/>
  <c r="AF1123" i="15"/>
  <c r="AL1123" i="15" s="1"/>
  <c r="AF1115" i="15"/>
  <c r="AL1115" i="15" s="1"/>
  <c r="AF1111" i="15"/>
  <c r="AL1111" i="15" s="1"/>
  <c r="AF1107" i="15"/>
  <c r="AL1107" i="15" s="1"/>
  <c r="AF1103" i="15"/>
  <c r="AL1103" i="15" s="1"/>
  <c r="AF1095" i="15"/>
  <c r="AL1095" i="15" s="1"/>
  <c r="AF1091" i="15"/>
  <c r="AL1091" i="15" s="1"/>
  <c r="AF1087" i="15"/>
  <c r="AL1087" i="15" s="1"/>
  <c r="AF1083" i="15"/>
  <c r="AL1083" i="15" s="1"/>
  <c r="AF1079" i="15"/>
  <c r="AL1079" i="15" s="1"/>
  <c r="AF1075" i="15"/>
  <c r="AL1075" i="15" s="1"/>
  <c r="AF1071" i="15"/>
  <c r="AL1071" i="15" s="1"/>
  <c r="AF1067" i="15"/>
  <c r="AL1067" i="15" s="1"/>
  <c r="AF1063" i="15"/>
  <c r="AL1063" i="15" s="1"/>
  <c r="AF1059" i="15"/>
  <c r="AL1059" i="15" s="1"/>
  <c r="AF1055" i="15"/>
  <c r="AL1055" i="15" s="1"/>
  <c r="AF1051" i="15"/>
  <c r="AL1051" i="15" s="1"/>
  <c r="AF1047" i="15"/>
  <c r="AL1047" i="15" s="1"/>
  <c r="AL1078" i="15"/>
  <c r="AL1082" i="15"/>
  <c r="AL1086" i="15"/>
  <c r="AL1090" i="15"/>
  <c r="AL1094" i="15"/>
  <c r="AL1098" i="15"/>
  <c r="AL1146" i="15"/>
  <c r="AL1070" i="15"/>
  <c r="AL1138" i="15"/>
  <c r="AL1110" i="15"/>
  <c r="AL1114" i="15"/>
  <c r="AL1130" i="15"/>
  <c r="AL1034" i="15"/>
  <c r="AF1041" i="15"/>
  <c r="AL1041" i="15" s="1"/>
  <c r="AF1029" i="15"/>
  <c r="AL1029" i="15" s="1"/>
  <c r="AF1021" i="15"/>
  <c r="AL1021" i="15" s="1"/>
  <c r="AF1017" i="15"/>
  <c r="AL1017" i="15" s="1"/>
  <c r="AF1013" i="15"/>
  <c r="AL1013" i="15" s="1"/>
  <c r="AF1009" i="15"/>
  <c r="AL1009" i="15" s="1"/>
  <c r="AF1005" i="15"/>
  <c r="AL1005" i="15" s="1"/>
  <c r="AL949" i="15"/>
  <c r="AL953" i="15"/>
  <c r="AL969" i="15"/>
  <c r="AL961" i="15"/>
  <c r="AL966" i="15"/>
  <c r="AL997" i="15"/>
  <c r="AL1001" i="15"/>
  <c r="AL1033" i="15"/>
  <c r="AL1037" i="15"/>
  <c r="AF1032" i="15"/>
  <c r="AL1032" i="15" s="1"/>
  <c r="AF1028" i="15"/>
  <c r="AL1028" i="15" s="1"/>
  <c r="AF996" i="15"/>
  <c r="AL996" i="15" s="1"/>
  <c r="AF992" i="15"/>
  <c r="AL992" i="15" s="1"/>
  <c r="AF988" i="15"/>
  <c r="AL988" i="15" s="1"/>
  <c r="AF984" i="15"/>
  <c r="AL984" i="15" s="1"/>
  <c r="AF980" i="15"/>
  <c r="AL980" i="15" s="1"/>
  <c r="AF976" i="15"/>
  <c r="AL976" i="15" s="1"/>
  <c r="AF972" i="15"/>
  <c r="AL972" i="15" s="1"/>
  <c r="AF968" i="15"/>
  <c r="AL968" i="15" s="1"/>
  <c r="AF964" i="15"/>
  <c r="AL964" i="15" s="1"/>
  <c r="AF960" i="15"/>
  <c r="AL960" i="15" s="1"/>
  <c r="AF956" i="15"/>
  <c r="AL956" i="15" s="1"/>
  <c r="AF952" i="15"/>
  <c r="AL952" i="15" s="1"/>
  <c r="AF948" i="15"/>
  <c r="AL948" i="15" s="1"/>
  <c r="AF944" i="15"/>
  <c r="AL944" i="15" s="1"/>
  <c r="AL941" i="15"/>
  <c r="AL945" i="15"/>
  <c r="AL957" i="15"/>
  <c r="AL965" i="15"/>
  <c r="AL1000" i="15"/>
  <c r="AL1036" i="15"/>
  <c r="AL973" i="15"/>
  <c r="AL977" i="15"/>
  <c r="AL981" i="15"/>
  <c r="AL985" i="15"/>
  <c r="AL989" i="15"/>
  <c r="AL993" i="15"/>
  <c r="AL1008" i="15"/>
  <c r="AL1012" i="15"/>
  <c r="AL1020" i="15"/>
  <c r="AL1024" i="15"/>
  <c r="AL1040" i="15"/>
  <c r="AL1044" i="15"/>
  <c r="AF1043" i="15"/>
  <c r="AL1043" i="15" s="1"/>
  <c r="AF1039" i="15"/>
  <c r="AL1039" i="15" s="1"/>
  <c r="AF1035" i="15"/>
  <c r="AL1035" i="15" s="1"/>
  <c r="AF1031" i="15"/>
  <c r="AL1031" i="15" s="1"/>
  <c r="AF1027" i="15"/>
  <c r="AL1027" i="15" s="1"/>
  <c r="AF1023" i="15"/>
  <c r="AL1023" i="15" s="1"/>
  <c r="AF1019" i="15"/>
  <c r="AL1019" i="15" s="1"/>
  <c r="AF1011" i="15"/>
  <c r="AL1011" i="15" s="1"/>
  <c r="AF1007" i="15"/>
  <c r="AL1007" i="15" s="1"/>
  <c r="AF1003" i="15"/>
  <c r="AL1003" i="15" s="1"/>
  <c r="AF999" i="15"/>
  <c r="AL999" i="15" s="1"/>
  <c r="AF991" i="15"/>
  <c r="AL991" i="15" s="1"/>
  <c r="AF987" i="15"/>
  <c r="AL987" i="15" s="1"/>
  <c r="AF983" i="15"/>
  <c r="AL983" i="15" s="1"/>
  <c r="AF979" i="15"/>
  <c r="AL979" i="15" s="1"/>
  <c r="AF975" i="15"/>
  <c r="AL975" i="15" s="1"/>
  <c r="AF971" i="15"/>
  <c r="AL971" i="15" s="1"/>
  <c r="AF967" i="15"/>
  <c r="AL967" i="15" s="1"/>
  <c r="AF963" i="15"/>
  <c r="AL963" i="15" s="1"/>
  <c r="AF959" i="15"/>
  <c r="AL959" i="15" s="1"/>
  <c r="AF955" i="15"/>
  <c r="AL955" i="15" s="1"/>
  <c r="AF951" i="15"/>
  <c r="AL951" i="15" s="1"/>
  <c r="AF947" i="15"/>
  <c r="AL947" i="15" s="1"/>
  <c r="AF943" i="15"/>
  <c r="AL943" i="15" s="1"/>
  <c r="AL1006" i="15"/>
  <c r="AL1010" i="15"/>
  <c r="AL1026" i="15"/>
  <c r="AL942" i="15"/>
  <c r="AL946" i="15"/>
  <c r="AL950" i="15"/>
  <c r="AL954" i="15"/>
  <c r="AL998" i="15"/>
  <c r="AL1002" i="15"/>
  <c r="AL1018" i="15"/>
  <c r="AL1022" i="15"/>
  <c r="AL974" i="15"/>
  <c r="AL978" i="15"/>
  <c r="AL982" i="15"/>
  <c r="AL986" i="15"/>
  <c r="AL990" i="15"/>
  <c r="AL994" i="15"/>
  <c r="AL1042" i="15"/>
  <c r="AF938" i="15"/>
  <c r="AL938" i="15" s="1"/>
  <c r="AF933" i="15"/>
  <c r="AL933" i="15" s="1"/>
  <c r="AF929" i="15"/>
  <c r="AL929" i="15" s="1"/>
  <c r="AF925" i="15"/>
  <c r="AL925" i="15" s="1"/>
  <c r="AF917" i="15"/>
  <c r="AL917" i="15" s="1"/>
  <c r="AF913" i="15"/>
  <c r="AL913" i="15" s="1"/>
  <c r="AF909" i="15"/>
  <c r="AL909" i="15" s="1"/>
  <c r="AF905" i="15"/>
  <c r="AL905" i="15" s="1"/>
  <c r="AF901" i="15"/>
  <c r="AL901" i="15" s="1"/>
  <c r="AF853" i="15"/>
  <c r="AL853" i="15" s="1"/>
  <c r="AF849" i="15"/>
  <c r="AL849" i="15" s="1"/>
  <c r="AF845" i="15"/>
  <c r="AL845" i="15" s="1"/>
  <c r="AF841" i="15"/>
  <c r="AL841" i="15" s="1"/>
  <c r="AL857" i="15"/>
  <c r="AL893" i="15"/>
  <c r="AL897" i="15"/>
  <c r="AL937" i="15"/>
  <c r="AF837" i="15"/>
  <c r="AL837" i="15" s="1"/>
  <c r="AF936" i="15"/>
  <c r="AL936" i="15" s="1"/>
  <c r="AF932" i="15"/>
  <c r="AL932" i="15" s="1"/>
  <c r="AF928" i="15"/>
  <c r="AL928" i="15" s="1"/>
  <c r="AF924" i="15"/>
  <c r="AL924" i="15" s="1"/>
  <c r="AF896" i="15"/>
  <c r="AL896" i="15" s="1"/>
  <c r="AF892" i="15"/>
  <c r="AL892" i="15" s="1"/>
  <c r="AF888" i="15"/>
  <c r="AL888" i="15" s="1"/>
  <c r="AF884" i="15"/>
  <c r="AL884" i="15" s="1"/>
  <c r="AF880" i="15"/>
  <c r="AL880" i="15" s="1"/>
  <c r="AF876" i="15"/>
  <c r="AL876" i="15" s="1"/>
  <c r="AF872" i="15"/>
  <c r="AL872" i="15" s="1"/>
  <c r="AF868" i="15"/>
  <c r="AL868" i="15" s="1"/>
  <c r="AF864" i="15"/>
  <c r="AL864" i="15" s="1"/>
  <c r="AF860" i="15"/>
  <c r="AL860" i="15" s="1"/>
  <c r="AF856" i="15"/>
  <c r="AL856" i="15" s="1"/>
  <c r="AF852" i="15"/>
  <c r="AL852" i="15" s="1"/>
  <c r="AF848" i="15"/>
  <c r="AL848" i="15" s="1"/>
  <c r="AF844" i="15"/>
  <c r="AL844" i="15" s="1"/>
  <c r="AF840" i="15"/>
  <c r="AL840" i="15" s="1"/>
  <c r="AL865" i="15"/>
  <c r="AL869" i="15"/>
  <c r="AL873" i="15"/>
  <c r="AL877" i="15"/>
  <c r="AL881" i="15"/>
  <c r="AL885" i="15"/>
  <c r="AL889" i="15"/>
  <c r="AL904" i="15"/>
  <c r="AL908" i="15"/>
  <c r="AL916" i="15"/>
  <c r="AL920" i="15"/>
  <c r="AF935" i="15"/>
  <c r="AL935" i="15" s="1"/>
  <c r="AF931" i="15"/>
  <c r="AL931" i="15" s="1"/>
  <c r="AF927" i="15"/>
  <c r="AL927" i="15" s="1"/>
  <c r="AF923" i="15"/>
  <c r="AL923" i="15" s="1"/>
  <c r="AF919" i="15"/>
  <c r="AL919" i="15" s="1"/>
  <c r="AF915" i="15"/>
  <c r="AL915" i="15" s="1"/>
  <c r="AF907" i="15"/>
  <c r="AL907" i="15" s="1"/>
  <c r="AF903" i="15"/>
  <c r="AL903" i="15" s="1"/>
  <c r="AF899" i="15"/>
  <c r="AL899" i="15" s="1"/>
  <c r="AF895" i="15"/>
  <c r="AL895" i="15" s="1"/>
  <c r="AF887" i="15"/>
  <c r="AL887" i="15" s="1"/>
  <c r="AF883" i="15"/>
  <c r="AL883" i="15" s="1"/>
  <c r="AF879" i="15"/>
  <c r="AL879" i="15" s="1"/>
  <c r="AF875" i="15"/>
  <c r="AL875" i="15" s="1"/>
  <c r="AF871" i="15"/>
  <c r="AL871" i="15" s="1"/>
  <c r="AF867" i="15"/>
  <c r="AL867" i="15" s="1"/>
  <c r="AF863" i="15"/>
  <c r="AL863" i="15" s="1"/>
  <c r="AF859" i="15"/>
  <c r="AL859" i="15" s="1"/>
  <c r="AF855" i="15"/>
  <c r="AL855" i="15" s="1"/>
  <c r="AF851" i="15"/>
  <c r="AL851" i="15" s="1"/>
  <c r="AF847" i="15"/>
  <c r="AL847" i="15" s="1"/>
  <c r="AF843" i="15"/>
  <c r="AL843" i="15" s="1"/>
  <c r="AF839" i="15"/>
  <c r="AL839" i="15" s="1"/>
  <c r="AL902" i="15"/>
  <c r="AL906" i="15"/>
  <c r="AL922" i="15"/>
  <c r="AL926" i="15"/>
  <c r="AL930" i="15"/>
  <c r="AL838" i="15"/>
  <c r="AL842" i="15"/>
  <c r="AL846" i="15"/>
  <c r="AL850" i="15"/>
  <c r="AL894" i="15"/>
  <c r="AL898" i="15"/>
  <c r="AL914" i="15"/>
  <c r="AL918" i="15"/>
  <c r="AL862" i="15"/>
  <c r="AL866" i="15"/>
  <c r="AL870" i="15"/>
  <c r="AL874" i="15"/>
  <c r="AL878" i="15"/>
  <c r="AL882" i="15"/>
  <c r="AL886" i="15"/>
  <c r="AL890" i="15"/>
  <c r="AL798" i="15"/>
  <c r="AL802" i="15"/>
  <c r="AL818" i="15"/>
  <c r="AF833" i="15"/>
  <c r="AL833" i="15" s="1"/>
  <c r="AF813" i="15"/>
  <c r="AL813" i="15" s="1"/>
  <c r="AF809" i="15"/>
  <c r="AL809" i="15" s="1"/>
  <c r="AF793" i="15"/>
  <c r="AL793" i="15" s="1"/>
  <c r="AF789" i="15"/>
  <c r="AL789" i="15" s="1"/>
  <c r="AF785" i="15"/>
  <c r="AL785" i="15" s="1"/>
  <c r="AF781" i="15"/>
  <c r="AL781" i="15" s="1"/>
  <c r="AF777" i="15"/>
  <c r="AL777" i="15" s="1"/>
  <c r="AF773" i="15"/>
  <c r="AL773" i="15" s="1"/>
  <c r="AF769" i="15"/>
  <c r="AL769" i="15" s="1"/>
  <c r="AF765" i="15"/>
  <c r="AL765" i="15" s="1"/>
  <c r="AF749" i="15"/>
  <c r="AL749" i="15" s="1"/>
  <c r="AF745" i="15"/>
  <c r="AL745" i="15" s="1"/>
  <c r="AF741" i="15"/>
  <c r="AL741" i="15" s="1"/>
  <c r="AF737" i="15"/>
  <c r="AL737" i="15" s="1"/>
  <c r="AL753" i="15"/>
  <c r="AL825" i="15"/>
  <c r="AL829" i="15"/>
  <c r="AF733" i="15"/>
  <c r="AL733" i="15" s="1"/>
  <c r="AF832" i="15"/>
  <c r="AL832" i="15" s="1"/>
  <c r="AF828" i="15"/>
  <c r="AL828" i="15" s="1"/>
  <c r="AF824" i="15"/>
  <c r="AL824" i="15" s="1"/>
  <c r="AF820" i="15"/>
  <c r="AL820" i="15" s="1"/>
  <c r="AF816" i="15"/>
  <c r="AL816" i="15" s="1"/>
  <c r="AF812" i="15"/>
  <c r="AL812" i="15" s="1"/>
  <c r="AF804" i="15"/>
  <c r="AL804" i="15" s="1"/>
  <c r="AF800" i="15"/>
  <c r="AL800" i="15" s="1"/>
  <c r="AF792" i="15"/>
  <c r="AL792" i="15" s="1"/>
  <c r="AF788" i="15"/>
  <c r="AL788" i="15" s="1"/>
  <c r="AF760" i="15"/>
  <c r="AL760" i="15" s="1"/>
  <c r="AF756" i="15"/>
  <c r="AL756" i="15" s="1"/>
  <c r="AF752" i="15"/>
  <c r="AL752" i="15" s="1"/>
  <c r="AF748" i="15"/>
  <c r="AL748" i="15" s="1"/>
  <c r="AF744" i="15"/>
  <c r="AL744" i="15" s="1"/>
  <c r="AF740" i="15"/>
  <c r="AL740" i="15" s="1"/>
  <c r="AF736" i="15"/>
  <c r="AL736" i="15" s="1"/>
  <c r="AL761" i="15"/>
  <c r="AL764" i="15"/>
  <c r="AL768" i="15"/>
  <c r="AL772" i="15"/>
  <c r="AL776" i="15"/>
  <c r="AL780" i="15"/>
  <c r="AL784" i="15"/>
  <c r="AL797" i="15"/>
  <c r="AL801" i="15"/>
  <c r="AL805" i="15"/>
  <c r="AL821" i="15"/>
  <c r="AF831" i="15"/>
  <c r="AL831" i="15" s="1"/>
  <c r="AF827" i="15"/>
  <c r="AL827" i="15" s="1"/>
  <c r="AF823" i="15"/>
  <c r="AL823" i="15" s="1"/>
  <c r="AF819" i="15"/>
  <c r="AL819" i="15" s="1"/>
  <c r="AF815" i="15"/>
  <c r="AL815" i="15" s="1"/>
  <c r="AF811" i="15"/>
  <c r="AL811" i="15" s="1"/>
  <c r="AF803" i="15"/>
  <c r="AL803" i="15" s="1"/>
  <c r="AF799" i="15"/>
  <c r="AL799" i="15" s="1"/>
  <c r="AF795" i="15"/>
  <c r="AL795" i="15" s="1"/>
  <c r="AF791" i="15"/>
  <c r="AL791" i="15" s="1"/>
  <c r="AF783" i="15"/>
  <c r="AL783" i="15" s="1"/>
  <c r="AF779" i="15"/>
  <c r="AL779" i="15" s="1"/>
  <c r="AF775" i="15"/>
  <c r="AL775" i="15" s="1"/>
  <c r="AF771" i="15"/>
  <c r="AL771" i="15" s="1"/>
  <c r="AF767" i="15"/>
  <c r="AL767" i="15" s="1"/>
  <c r="AF763" i="15"/>
  <c r="AL763" i="15" s="1"/>
  <c r="AF759" i="15"/>
  <c r="AL759" i="15" s="1"/>
  <c r="AF755" i="15"/>
  <c r="AL755" i="15" s="1"/>
  <c r="AF751" i="15"/>
  <c r="AL751" i="15" s="1"/>
  <c r="AF747" i="15"/>
  <c r="AL747" i="15" s="1"/>
  <c r="AF743" i="15"/>
  <c r="AL743" i="15" s="1"/>
  <c r="AF739" i="15"/>
  <c r="AL739" i="15" s="1"/>
  <c r="AF735" i="15"/>
  <c r="AL735" i="15" s="1"/>
  <c r="AL790" i="15"/>
  <c r="AL794" i="15"/>
  <c r="AL810" i="15"/>
  <c r="AL814" i="15"/>
  <c r="AL734" i="15"/>
  <c r="AL738" i="15"/>
  <c r="AL742" i="15"/>
  <c r="AL746" i="15"/>
  <c r="AL766" i="15"/>
  <c r="AL770" i="15"/>
  <c r="AL774" i="15"/>
  <c r="AL778" i="15"/>
  <c r="AL782" i="15"/>
  <c r="AL786" i="15"/>
  <c r="AL834" i="15"/>
  <c r="AL758" i="15"/>
  <c r="AL826" i="15"/>
  <c r="AF725" i="15"/>
  <c r="AL725" i="15" s="1"/>
  <c r="AF721" i="15"/>
  <c r="AL721" i="15" s="1"/>
  <c r="AF689" i="15"/>
  <c r="AL689" i="15" s="1"/>
  <c r="AF657" i="15"/>
  <c r="AL657" i="15" s="1"/>
  <c r="AF629" i="15"/>
  <c r="AL629" i="15" s="1"/>
  <c r="AF728" i="15"/>
  <c r="AL728" i="15" s="1"/>
  <c r="AF716" i="15"/>
  <c r="AL716" i="15" s="1"/>
  <c r="AF700" i="15"/>
  <c r="AL700" i="15" s="1"/>
  <c r="AF696" i="15"/>
  <c r="AL696" i="15" s="1"/>
  <c r="AF688" i="15"/>
  <c r="AL688" i="15" s="1"/>
  <c r="AF684" i="15"/>
  <c r="AL684" i="15" s="1"/>
  <c r="AF680" i="15"/>
  <c r="AL680" i="15" s="1"/>
  <c r="AF676" i="15"/>
  <c r="AL676" i="15" s="1"/>
  <c r="AF672" i="15"/>
  <c r="AL672" i="15" s="1"/>
  <c r="AF668" i="15"/>
  <c r="AL668" i="15" s="1"/>
  <c r="AF664" i="15"/>
  <c r="AL664" i="15" s="1"/>
  <c r="AF660" i="15"/>
  <c r="AL660" i="15" s="1"/>
  <c r="AF652" i="15"/>
  <c r="AL652" i="15" s="1"/>
  <c r="AF648" i="15"/>
  <c r="AL648" i="15" s="1"/>
  <c r="AL632" i="15"/>
  <c r="AL636" i="15"/>
  <c r="AL640" i="15"/>
  <c r="AL644" i="15"/>
  <c r="AL656" i="15"/>
  <c r="AL693" i="15"/>
  <c r="AL697" i="15"/>
  <c r="AL701" i="15"/>
  <c r="AL706" i="15"/>
  <c r="AL708" i="15"/>
  <c r="AL710" i="15"/>
  <c r="AL712" i="15"/>
  <c r="AL717" i="15"/>
  <c r="AL720" i="15"/>
  <c r="AL724" i="15"/>
  <c r="AF727" i="15"/>
  <c r="AL727" i="15" s="1"/>
  <c r="AF723" i="15"/>
  <c r="AL723" i="15" s="1"/>
  <c r="AF719" i="15"/>
  <c r="AL719" i="15" s="1"/>
  <c r="AF715" i="15"/>
  <c r="AL715" i="15" s="1"/>
  <c r="AF711" i="15"/>
  <c r="AL711" i="15" s="1"/>
  <c r="AF707" i="15"/>
  <c r="AL707" i="15" s="1"/>
  <c r="AF699" i="15"/>
  <c r="AL699" i="15" s="1"/>
  <c r="AF695" i="15"/>
  <c r="AL695" i="15" s="1"/>
  <c r="AF691" i="15"/>
  <c r="AL691" i="15" s="1"/>
  <c r="AF687" i="15"/>
  <c r="AL687" i="15" s="1"/>
  <c r="AF679" i="15"/>
  <c r="AL679" i="15" s="1"/>
  <c r="AF675" i="15"/>
  <c r="AL675" i="15" s="1"/>
  <c r="AF671" i="15"/>
  <c r="AL671" i="15" s="1"/>
  <c r="AF667" i="15"/>
  <c r="AL667" i="15" s="1"/>
  <c r="AF663" i="15"/>
  <c r="AL663" i="15" s="1"/>
  <c r="AF659" i="15"/>
  <c r="AL659" i="15" s="1"/>
  <c r="AF655" i="15"/>
  <c r="AL655" i="15" s="1"/>
  <c r="AF651" i="15"/>
  <c r="AL651" i="15" s="1"/>
  <c r="AF647" i="15"/>
  <c r="AL647" i="15" s="1"/>
  <c r="AF643" i="15"/>
  <c r="AL643" i="15" s="1"/>
  <c r="AF639" i="15"/>
  <c r="AL639" i="15" s="1"/>
  <c r="AF635" i="15"/>
  <c r="AL635" i="15" s="1"/>
  <c r="AF631" i="15"/>
  <c r="AL631" i="15" s="1"/>
  <c r="AL630" i="15"/>
  <c r="AL634" i="15"/>
  <c r="AL638" i="15"/>
  <c r="AL642" i="15"/>
  <c r="AL662" i="15"/>
  <c r="AL666" i="15"/>
  <c r="AL670" i="15"/>
  <c r="AL674" i="15"/>
  <c r="AL678" i="15"/>
  <c r="AL682" i="15"/>
  <c r="AL730" i="15"/>
  <c r="AL649" i="15"/>
  <c r="AL654" i="15"/>
  <c r="AL694" i="15"/>
  <c r="AL698" i="15"/>
  <c r="AL702" i="15"/>
  <c r="AL705" i="15"/>
  <c r="AL709" i="15"/>
  <c r="AL722" i="15"/>
  <c r="AL633" i="15"/>
  <c r="AL637" i="15"/>
  <c r="AL641" i="15"/>
  <c r="AL645" i="15"/>
  <c r="AL661" i="15"/>
  <c r="AL665" i="15"/>
  <c r="AL669" i="15"/>
  <c r="AL673" i="15"/>
  <c r="AL677" i="15"/>
  <c r="AL681" i="15"/>
  <c r="AL686" i="15"/>
  <c r="AL690" i="15"/>
  <c r="AL714" i="15"/>
  <c r="AL729" i="15"/>
  <c r="AF618" i="15"/>
  <c r="AL618" i="15" s="1"/>
  <c r="AL550" i="15"/>
  <c r="AL590" i="15"/>
  <c r="AL594" i="15"/>
  <c r="AL598" i="15"/>
  <c r="AF625" i="15"/>
  <c r="AL625" i="15" s="1"/>
  <c r="AF613" i="15"/>
  <c r="AL613" i="15" s="1"/>
  <c r="AF605" i="15"/>
  <c r="AL605" i="15" s="1"/>
  <c r="AF601" i="15"/>
  <c r="AL601" i="15" s="1"/>
  <c r="AF585" i="15"/>
  <c r="AL585" i="15" s="1"/>
  <c r="AF541" i="15"/>
  <c r="AL541" i="15" s="1"/>
  <c r="AF537" i="15"/>
  <c r="AL537" i="15" s="1"/>
  <c r="AF533" i="15"/>
  <c r="AL533" i="15" s="1"/>
  <c r="AF529" i="15"/>
  <c r="AL529" i="15" s="1"/>
  <c r="AL477" i="15"/>
  <c r="AL545" i="15"/>
  <c r="AL557" i="15"/>
  <c r="AL561" i="15"/>
  <c r="AL565" i="15"/>
  <c r="AL569" i="15"/>
  <c r="AL573" i="15"/>
  <c r="AL577" i="15"/>
  <c r="AL617" i="15"/>
  <c r="AL621" i="15"/>
  <c r="AF525" i="15"/>
  <c r="AL525" i="15" s="1"/>
  <c r="AF620" i="15"/>
  <c r="AL620" i="15" s="1"/>
  <c r="AF616" i="15"/>
  <c r="AL616" i="15" s="1"/>
  <c r="AF612" i="15"/>
  <c r="AL612" i="15" s="1"/>
  <c r="AF596" i="15"/>
  <c r="AL596" i="15" s="1"/>
  <c r="AF592" i="15"/>
  <c r="AL592" i="15" s="1"/>
  <c r="AF584" i="15"/>
  <c r="AL584" i="15" s="1"/>
  <c r="AF576" i="15"/>
  <c r="AL576" i="15" s="1"/>
  <c r="AF572" i="15"/>
  <c r="AL572" i="15" s="1"/>
  <c r="AF568" i="15"/>
  <c r="AL568" i="15" s="1"/>
  <c r="AF564" i="15"/>
  <c r="AL564" i="15" s="1"/>
  <c r="AF560" i="15"/>
  <c r="AL560" i="15" s="1"/>
  <c r="AF556" i="15"/>
  <c r="AL556" i="15" s="1"/>
  <c r="AF552" i="15"/>
  <c r="AL552" i="15" s="1"/>
  <c r="AF548" i="15"/>
  <c r="AL548" i="15" s="1"/>
  <c r="AF544" i="15"/>
  <c r="AL544" i="15" s="1"/>
  <c r="AF540" i="15"/>
  <c r="AL540" i="15" s="1"/>
  <c r="AF536" i="15"/>
  <c r="AL536" i="15" s="1"/>
  <c r="AF532" i="15"/>
  <c r="AL532" i="15" s="1"/>
  <c r="AF528" i="15"/>
  <c r="AL528" i="15" s="1"/>
  <c r="AM69" i="15"/>
  <c r="AI95" i="15"/>
  <c r="AI97" i="15"/>
  <c r="AL553" i="15"/>
  <c r="AL580" i="15"/>
  <c r="AL589" i="15"/>
  <c r="AL593" i="15"/>
  <c r="AL597" i="15"/>
  <c r="AL604" i="15"/>
  <c r="AL608" i="15"/>
  <c r="AL624" i="15"/>
  <c r="AF623" i="15"/>
  <c r="AL623" i="15" s="1"/>
  <c r="AF619" i="15"/>
  <c r="AL619" i="15" s="1"/>
  <c r="AF615" i="15"/>
  <c r="AL615" i="15" s="1"/>
  <c r="AF611" i="15"/>
  <c r="AL611" i="15" s="1"/>
  <c r="AF607" i="15"/>
  <c r="AL607" i="15" s="1"/>
  <c r="AF603" i="15"/>
  <c r="AL603" i="15" s="1"/>
  <c r="AF595" i="15"/>
  <c r="AL595" i="15" s="1"/>
  <c r="AF591" i="15"/>
  <c r="AL591" i="15" s="1"/>
  <c r="AF587" i="15"/>
  <c r="AL587" i="15" s="1"/>
  <c r="AF583" i="15"/>
  <c r="AL583" i="15" s="1"/>
  <c r="AF575" i="15"/>
  <c r="AL575" i="15" s="1"/>
  <c r="AF571" i="15"/>
  <c r="AL571" i="15" s="1"/>
  <c r="AF567" i="15"/>
  <c r="AL567" i="15" s="1"/>
  <c r="AF563" i="15"/>
  <c r="AL563" i="15" s="1"/>
  <c r="AF559" i="15"/>
  <c r="AL559" i="15" s="1"/>
  <c r="AF555" i="15"/>
  <c r="AL555" i="15" s="1"/>
  <c r="AF551" i="15"/>
  <c r="AL551" i="15" s="1"/>
  <c r="AF547" i="15"/>
  <c r="AL547" i="15" s="1"/>
  <c r="AF543" i="15"/>
  <c r="AL543" i="15" s="1"/>
  <c r="AF539" i="15"/>
  <c r="AL539" i="15" s="1"/>
  <c r="AF535" i="15"/>
  <c r="AL535" i="15" s="1"/>
  <c r="AF531" i="15"/>
  <c r="AL531" i="15" s="1"/>
  <c r="AF527" i="15"/>
  <c r="AL527" i="15" s="1"/>
  <c r="AL582" i="15"/>
  <c r="AL586" i="15"/>
  <c r="AL610" i="15"/>
  <c r="AL602" i="15"/>
  <c r="AL606" i="15"/>
  <c r="AL526" i="15"/>
  <c r="AL530" i="15"/>
  <c r="AL534" i="15"/>
  <c r="AL538" i="15"/>
  <c r="AL558" i="15"/>
  <c r="AL562" i="15"/>
  <c r="AL566" i="15"/>
  <c r="AL570" i="15"/>
  <c r="AL574" i="15"/>
  <c r="AL578" i="15"/>
  <c r="AL626" i="15"/>
  <c r="AL446" i="15"/>
  <c r="AL486" i="15"/>
  <c r="AL490" i="15"/>
  <c r="AL494" i="15"/>
  <c r="AF521" i="15"/>
  <c r="AL521" i="15" s="1"/>
  <c r="AF513" i="15"/>
  <c r="AL513" i="15" s="1"/>
  <c r="AF481" i="15"/>
  <c r="AL481" i="15" s="1"/>
  <c r="AF437" i="15"/>
  <c r="AL437" i="15" s="1"/>
  <c r="AF433" i="15"/>
  <c r="AL433" i="15" s="1"/>
  <c r="AF429" i="15"/>
  <c r="AL429" i="15" s="1"/>
  <c r="AF425" i="15"/>
  <c r="AL425" i="15" s="1"/>
  <c r="AJ6" i="15"/>
  <c r="AJ8" i="15"/>
  <c r="AJ12" i="15"/>
  <c r="AJ14" i="15"/>
  <c r="AJ16" i="15"/>
  <c r="AJ20" i="15"/>
  <c r="AM29" i="15"/>
  <c r="AK35" i="15"/>
  <c r="AJ36" i="15"/>
  <c r="AK66" i="15"/>
  <c r="AI81" i="15"/>
  <c r="AI83" i="15"/>
  <c r="AI85" i="15"/>
  <c r="AI87" i="15"/>
  <c r="AM90" i="15"/>
  <c r="AM92" i="15"/>
  <c r="AM103" i="15"/>
  <c r="AM105" i="15"/>
  <c r="AL441" i="15"/>
  <c r="AL453" i="15"/>
  <c r="AL457" i="15"/>
  <c r="AL461" i="15"/>
  <c r="AL465" i="15"/>
  <c r="AL469" i="15"/>
  <c r="AL473" i="15"/>
  <c r="AL497" i="15"/>
  <c r="AL501" i="15"/>
  <c r="AL509" i="15"/>
  <c r="AL517" i="15"/>
  <c r="AF421" i="15"/>
  <c r="AL421" i="15" s="1"/>
  <c r="AF512" i="15"/>
  <c r="AL512" i="15" s="1"/>
  <c r="AF508" i="15"/>
  <c r="AL508" i="15" s="1"/>
  <c r="AF504" i="15"/>
  <c r="AL504" i="15" s="1"/>
  <c r="AF500" i="15"/>
  <c r="AL500" i="15" s="1"/>
  <c r="AF496" i="15"/>
  <c r="AL496" i="15" s="1"/>
  <c r="AF492" i="15"/>
  <c r="AL492" i="15" s="1"/>
  <c r="AF488" i="15"/>
  <c r="AL488" i="15" s="1"/>
  <c r="AF480" i="15"/>
  <c r="AL480" i="15" s="1"/>
  <c r="AF472" i="15"/>
  <c r="AL472" i="15" s="1"/>
  <c r="AF468" i="15"/>
  <c r="AL468" i="15" s="1"/>
  <c r="AF464" i="15"/>
  <c r="AL464" i="15" s="1"/>
  <c r="AF460" i="15"/>
  <c r="AL460" i="15" s="1"/>
  <c r="AF456" i="15"/>
  <c r="AL456" i="15" s="1"/>
  <c r="AF452" i="15"/>
  <c r="AL452" i="15" s="1"/>
  <c r="AF448" i="15"/>
  <c r="AL448" i="15" s="1"/>
  <c r="AF444" i="15"/>
  <c r="AL444" i="15" s="1"/>
  <c r="AF440" i="15"/>
  <c r="AL440" i="15" s="1"/>
  <c r="AF436" i="15"/>
  <c r="AL436" i="15" s="1"/>
  <c r="AF432" i="15"/>
  <c r="AL432" i="15" s="1"/>
  <c r="AF428" i="15"/>
  <c r="AL428" i="15" s="1"/>
  <c r="AF424" i="15"/>
  <c r="AL424" i="15" s="1"/>
  <c r="AI24" i="15"/>
  <c r="AI28" i="15"/>
  <c r="AI29" i="15"/>
  <c r="AM31" i="15"/>
  <c r="AM33" i="15"/>
  <c r="AI37" i="15"/>
  <c r="AI41" i="15"/>
  <c r="AI43" i="15"/>
  <c r="AI45" i="15"/>
  <c r="AI52" i="15"/>
  <c r="AI54" i="15"/>
  <c r="AI56" i="15"/>
  <c r="AJ70" i="15"/>
  <c r="AJ72" i="15"/>
  <c r="AJ74" i="15"/>
  <c r="AJ76" i="15"/>
  <c r="AJ78" i="15"/>
  <c r="AJ79" i="15"/>
  <c r="AM89" i="15"/>
  <c r="AK96" i="15"/>
  <c r="AK98" i="15"/>
  <c r="AK99" i="15"/>
  <c r="AJ100" i="15"/>
  <c r="AM102" i="15"/>
  <c r="AL449" i="15"/>
  <c r="AL476" i="15"/>
  <c r="AL485" i="15"/>
  <c r="AL489" i="15"/>
  <c r="AL493" i="15"/>
  <c r="AL520" i="15"/>
  <c r="AF519" i="15"/>
  <c r="AL519" i="15" s="1"/>
  <c r="AF511" i="15"/>
  <c r="AL511" i="15" s="1"/>
  <c r="AF507" i="15"/>
  <c r="AL507" i="15" s="1"/>
  <c r="AF503" i="15"/>
  <c r="AL503" i="15" s="1"/>
  <c r="AF499" i="15"/>
  <c r="AL499" i="15" s="1"/>
  <c r="AF491" i="15"/>
  <c r="AL491" i="15" s="1"/>
  <c r="AF487" i="15"/>
  <c r="AL487" i="15" s="1"/>
  <c r="AF483" i="15"/>
  <c r="AL483" i="15" s="1"/>
  <c r="AF479" i="15"/>
  <c r="AL479" i="15" s="1"/>
  <c r="AF471" i="15"/>
  <c r="AL471" i="15" s="1"/>
  <c r="AF467" i="15"/>
  <c r="AL467" i="15" s="1"/>
  <c r="AF463" i="15"/>
  <c r="AL463" i="15" s="1"/>
  <c r="AF459" i="15"/>
  <c r="AL459" i="15" s="1"/>
  <c r="AF455" i="15"/>
  <c r="AL455" i="15" s="1"/>
  <c r="AF451" i="15"/>
  <c r="AL451" i="15" s="1"/>
  <c r="AF447" i="15"/>
  <c r="AL447" i="15" s="1"/>
  <c r="AF443" i="15"/>
  <c r="AL443" i="15" s="1"/>
  <c r="AF439" i="15"/>
  <c r="AL439" i="15" s="1"/>
  <c r="AF435" i="15"/>
  <c r="AL435" i="15" s="1"/>
  <c r="AF431" i="15"/>
  <c r="AL431" i="15" s="1"/>
  <c r="AF427" i="15"/>
  <c r="AL427" i="15" s="1"/>
  <c r="AF423" i="15"/>
  <c r="AL423" i="15" s="1"/>
  <c r="AL478" i="15"/>
  <c r="AL482" i="15"/>
  <c r="AL514" i="15"/>
  <c r="AL422" i="15"/>
  <c r="AL426" i="15"/>
  <c r="AL430" i="15"/>
  <c r="AL434" i="15"/>
  <c r="AL454" i="15"/>
  <c r="AL458" i="15"/>
  <c r="AL462" i="15"/>
  <c r="AL466" i="15"/>
  <c r="AL470" i="15"/>
  <c r="AL474" i="15"/>
  <c r="AL498" i="15"/>
  <c r="AL502" i="15"/>
  <c r="AL506" i="15"/>
  <c r="AL522" i="15"/>
  <c r="AF418" i="15"/>
  <c r="AL418" i="15" s="1"/>
  <c r="AL402" i="15"/>
  <c r="AF413" i="15"/>
  <c r="AL413" i="15" s="1"/>
  <c r="AF397" i="15"/>
  <c r="AL397" i="15" s="1"/>
  <c r="AF393" i="15"/>
  <c r="AL393" i="15" s="1"/>
  <c r="AF389" i="15"/>
  <c r="AL389" i="15" s="1"/>
  <c r="AF385" i="15"/>
  <c r="AL385" i="15" s="1"/>
  <c r="AF381" i="15"/>
  <c r="AL381" i="15" s="1"/>
  <c r="AF369" i="15"/>
  <c r="AL369" i="15" s="1"/>
  <c r="AF365" i="15"/>
  <c r="AL365" i="15" s="1"/>
  <c r="AF357" i="15"/>
  <c r="AL357" i="15" s="1"/>
  <c r="AF353" i="15"/>
  <c r="AL353" i="15" s="1"/>
  <c r="AF349" i="15"/>
  <c r="AL349" i="15" s="1"/>
  <c r="AF337" i="15"/>
  <c r="AL337" i="15" s="1"/>
  <c r="AL377" i="15"/>
  <c r="AL409" i="15"/>
  <c r="AL417" i="15"/>
  <c r="AF416" i="15"/>
  <c r="AL416" i="15" s="1"/>
  <c r="AF408" i="15"/>
  <c r="AL408" i="15" s="1"/>
  <c r="AF404" i="15"/>
  <c r="AL404" i="15" s="1"/>
  <c r="AF400" i="15"/>
  <c r="AL400" i="15" s="1"/>
  <c r="AF396" i="15"/>
  <c r="AL396" i="15" s="1"/>
  <c r="AF392" i="15"/>
  <c r="AL392" i="15" s="1"/>
  <c r="AF376" i="15"/>
  <c r="AL376" i="15" s="1"/>
  <c r="AF372" i="15"/>
  <c r="AL372" i="15" s="1"/>
  <c r="AF368" i="15"/>
  <c r="AL368" i="15" s="1"/>
  <c r="AF364" i="15"/>
  <c r="AL364" i="15" s="1"/>
  <c r="AF344" i="15"/>
  <c r="AL344" i="15" s="1"/>
  <c r="AF340" i="15"/>
  <c r="AL340" i="15" s="1"/>
  <c r="AF332" i="15"/>
  <c r="AL332" i="15" s="1"/>
  <c r="AF328" i="15"/>
  <c r="AL328" i="15" s="1"/>
  <c r="AF324" i="15"/>
  <c r="AL324" i="15" s="1"/>
  <c r="AF320" i="15"/>
  <c r="AL320" i="15" s="1"/>
  <c r="AM5" i="15"/>
  <c r="AL317" i="15"/>
  <c r="AL321" i="15"/>
  <c r="AL325" i="15"/>
  <c r="AL329" i="15"/>
  <c r="AL333" i="15"/>
  <c r="AL336" i="15"/>
  <c r="AL345" i="15"/>
  <c r="AL348" i="15"/>
  <c r="AL352" i="15"/>
  <c r="AL356" i="15"/>
  <c r="AL384" i="15"/>
  <c r="AL388" i="15"/>
  <c r="AL405" i="15"/>
  <c r="AF415" i="15"/>
  <c r="AL415" i="15" s="1"/>
  <c r="AF407" i="15"/>
  <c r="AL407" i="15" s="1"/>
  <c r="AF403" i="15"/>
  <c r="AL403" i="15" s="1"/>
  <c r="AF399" i="15"/>
  <c r="AL399" i="15" s="1"/>
  <c r="AF395" i="15"/>
  <c r="AL395" i="15" s="1"/>
  <c r="AF387" i="15"/>
  <c r="AL387" i="15" s="1"/>
  <c r="AF383" i="15"/>
  <c r="AL383" i="15" s="1"/>
  <c r="AF379" i="15"/>
  <c r="AL379" i="15" s="1"/>
  <c r="AF375" i="15"/>
  <c r="AL375" i="15" s="1"/>
  <c r="AF367" i="15"/>
  <c r="AL367" i="15" s="1"/>
  <c r="AF363" i="15"/>
  <c r="AL363" i="15" s="1"/>
  <c r="AF355" i="15"/>
  <c r="AL355" i="15" s="1"/>
  <c r="AF351" i="15"/>
  <c r="AL351" i="15" s="1"/>
  <c r="AF347" i="15"/>
  <c r="AL347" i="15" s="1"/>
  <c r="AF343" i="15"/>
  <c r="AL343" i="15" s="1"/>
  <c r="AF339" i="15"/>
  <c r="AL339" i="15" s="1"/>
  <c r="AF335" i="15"/>
  <c r="AL335" i="15" s="1"/>
  <c r="AF331" i="15"/>
  <c r="AL331" i="15" s="1"/>
  <c r="AF327" i="15"/>
  <c r="AL327" i="15" s="1"/>
  <c r="AF323" i="15"/>
  <c r="AL323" i="15" s="1"/>
  <c r="AF319" i="15"/>
  <c r="AL319" i="15" s="1"/>
  <c r="AL318" i="15"/>
  <c r="AL322" i="15"/>
  <c r="AL326" i="15"/>
  <c r="AL330" i="15"/>
  <c r="AL350" i="15"/>
  <c r="AL354" i="15"/>
  <c r="AL358" i="15"/>
  <c r="AL366" i="15"/>
  <c r="AL370" i="15"/>
  <c r="AL394" i="15"/>
  <c r="AL398" i="15"/>
  <c r="AL342" i="15"/>
  <c r="AL382" i="15"/>
  <c r="AL386" i="15"/>
  <c r="AL390" i="15"/>
  <c r="AL374" i="15"/>
  <c r="AL378" i="15"/>
  <c r="AL410" i="15"/>
  <c r="AF313" i="15"/>
  <c r="AL313" i="15" s="1"/>
  <c r="AF305" i="15"/>
  <c r="AL305" i="15" s="1"/>
  <c r="AF285" i="15"/>
  <c r="AL285" i="15" s="1"/>
  <c r="AF281" i="15"/>
  <c r="AL281" i="15" s="1"/>
  <c r="AF277" i="15"/>
  <c r="AL277" i="15" s="1"/>
  <c r="AF273" i="15"/>
  <c r="AL273" i="15" s="1"/>
  <c r="AF241" i="15"/>
  <c r="AL241" i="15" s="1"/>
  <c r="AF229" i="15"/>
  <c r="AL229" i="15" s="1"/>
  <c r="AF225" i="15"/>
  <c r="AL225" i="15" s="1"/>
  <c r="AF221" i="15"/>
  <c r="AL221" i="15" s="1"/>
  <c r="AF217" i="15"/>
  <c r="AL217" i="15" s="1"/>
  <c r="AK24" i="15"/>
  <c r="AK26" i="15"/>
  <c r="AK28" i="15"/>
  <c r="AK29" i="15"/>
  <c r="AJ31" i="15"/>
  <c r="AJ34" i="15"/>
  <c r="AK37" i="15"/>
  <c r="AK39" i="15"/>
  <c r="AK41" i="15"/>
  <c r="AI44" i="15"/>
  <c r="AI46" i="15"/>
  <c r="AI47" i="15"/>
  <c r="AI51" i="15"/>
  <c r="AI53" i="15"/>
  <c r="AI55" i="15"/>
  <c r="AI57" i="15"/>
  <c r="AM60" i="15"/>
  <c r="AJ66" i="15"/>
  <c r="AM68" i="15"/>
  <c r="AL238" i="15"/>
  <c r="AL278" i="15"/>
  <c r="AL282" i="15"/>
  <c r="AL286" i="15"/>
  <c r="AL301" i="15"/>
  <c r="AL309" i="15"/>
  <c r="AF213" i="15"/>
  <c r="AL213" i="15" s="1"/>
  <c r="AF312" i="15"/>
  <c r="AL312" i="15" s="1"/>
  <c r="AF304" i="15"/>
  <c r="AL304" i="15" s="1"/>
  <c r="AF300" i="15"/>
  <c r="AL300" i="15" s="1"/>
  <c r="AF296" i="15"/>
  <c r="AL296" i="15" s="1"/>
  <c r="AF292" i="15"/>
  <c r="AL292" i="15" s="1"/>
  <c r="AF288" i="15"/>
  <c r="AL288" i="15" s="1"/>
  <c r="AF284" i="15"/>
  <c r="AL284" i="15" s="1"/>
  <c r="AF280" i="15"/>
  <c r="AL280" i="15" s="1"/>
  <c r="AF268" i="15"/>
  <c r="AL268" i="15" s="1"/>
  <c r="AF264" i="15"/>
  <c r="AL264" i="15" s="1"/>
  <c r="AF260" i="15"/>
  <c r="AL260" i="15" s="1"/>
  <c r="AF252" i="15"/>
  <c r="AL252" i="15" s="1"/>
  <c r="AF248" i="15"/>
  <c r="AL248" i="15" s="1"/>
  <c r="AF244" i="15"/>
  <c r="AL244" i="15" s="1"/>
  <c r="AF240" i="15"/>
  <c r="AL240" i="15" s="1"/>
  <c r="AF232" i="15"/>
  <c r="AL232" i="15" s="1"/>
  <c r="AM17" i="15"/>
  <c r="AM19" i="15"/>
  <c r="AM21" i="15"/>
  <c r="AJ42" i="15"/>
  <c r="AK62" i="15"/>
  <c r="AK64" i="15"/>
  <c r="AI67" i="15"/>
  <c r="AI68" i="15"/>
  <c r="AL216" i="15"/>
  <c r="AL220" i="15"/>
  <c r="AL224" i="15"/>
  <c r="AL228" i="15"/>
  <c r="AL233" i="15"/>
  <c r="AL236" i="15"/>
  <c r="AL245" i="15"/>
  <c r="AL249" i="15"/>
  <c r="AL253" i="15"/>
  <c r="AL261" i="15"/>
  <c r="AL265" i="15"/>
  <c r="AL272" i="15"/>
  <c r="AL289" i="15"/>
  <c r="AL293" i="15"/>
  <c r="AF311" i="15"/>
  <c r="AL311" i="15" s="1"/>
  <c r="AF303" i="15"/>
  <c r="AL303" i="15" s="1"/>
  <c r="AF299" i="15"/>
  <c r="AL299" i="15" s="1"/>
  <c r="AF295" i="15"/>
  <c r="AL295" i="15" s="1"/>
  <c r="AF291" i="15"/>
  <c r="AL291" i="15" s="1"/>
  <c r="AF283" i="15"/>
  <c r="AL283" i="15" s="1"/>
  <c r="AF279" i="15"/>
  <c r="AL279" i="15" s="1"/>
  <c r="AF275" i="15"/>
  <c r="AL275" i="15" s="1"/>
  <c r="AF271" i="15"/>
  <c r="AL271" i="15" s="1"/>
  <c r="AF263" i="15"/>
  <c r="AL263" i="15" s="1"/>
  <c r="AF259" i="15"/>
  <c r="AL259" i="15" s="1"/>
  <c r="AF251" i="15"/>
  <c r="AL251" i="15" s="1"/>
  <c r="AF247" i="15"/>
  <c r="AL247" i="15" s="1"/>
  <c r="AF243" i="15"/>
  <c r="AL243" i="15" s="1"/>
  <c r="AF239" i="15"/>
  <c r="AL239" i="15" s="1"/>
  <c r="AF235" i="15"/>
  <c r="AL235" i="15" s="1"/>
  <c r="AF231" i="15"/>
  <c r="AL231" i="15" s="1"/>
  <c r="AF227" i="15"/>
  <c r="AL227" i="15" s="1"/>
  <c r="AF223" i="15"/>
  <c r="AL223" i="15" s="1"/>
  <c r="AF219" i="15"/>
  <c r="AL219" i="15" s="1"/>
  <c r="AF215" i="15"/>
  <c r="AL215" i="15" s="1"/>
  <c r="AL270" i="15"/>
  <c r="AL274" i="15"/>
  <c r="AL306" i="15"/>
  <c r="AL298" i="15"/>
  <c r="AL314" i="15"/>
  <c r="AL214" i="15"/>
  <c r="AL218" i="15"/>
  <c r="AL222" i="15"/>
  <c r="AL226" i="15"/>
  <c r="AL246" i="15"/>
  <c r="AL250" i="15"/>
  <c r="AL254" i="15"/>
  <c r="AL262" i="15"/>
  <c r="AL266" i="15"/>
  <c r="AL290" i="15"/>
  <c r="AL294" i="15"/>
  <c r="AM7" i="15"/>
  <c r="AJ10" i="15"/>
  <c r="AM13" i="15"/>
  <c r="AM15" i="15"/>
  <c r="AJ18" i="15"/>
  <c r="AJ38" i="15"/>
  <c r="AJ46" i="15"/>
  <c r="AM59" i="15"/>
  <c r="AM70" i="15"/>
  <c r="AM72" i="15"/>
  <c r="AM74" i="15"/>
  <c r="AM76" i="15"/>
  <c r="AM78" i="15"/>
  <c r="AK81" i="15"/>
  <c r="AK83" i="15"/>
  <c r="AK85" i="15"/>
  <c r="AK87" i="15"/>
  <c r="AJ90" i="15"/>
  <c r="AJ92" i="15"/>
  <c r="AM99" i="15"/>
  <c r="AJ103" i="15"/>
  <c r="AJ105" i="15"/>
  <c r="AK8" i="15"/>
  <c r="AK16" i="15"/>
  <c r="AK23" i="15"/>
  <c r="AI26" i="15"/>
  <c r="AJ30" i="15"/>
  <c r="AJ32" i="15"/>
  <c r="AM35" i="15"/>
  <c r="AI39" i="15"/>
  <c r="AK44" i="15"/>
  <c r="AK53" i="15"/>
  <c r="AK55" i="15"/>
  <c r="AI58" i="15"/>
  <c r="AI59" i="15"/>
  <c r="AI63" i="15"/>
  <c r="AI70" i="15"/>
  <c r="AI96" i="15"/>
  <c r="AI98" i="15"/>
  <c r="AI99" i="15"/>
  <c r="AM108" i="15"/>
  <c r="AM6" i="15"/>
  <c r="AM12" i="15"/>
  <c r="AM14" i="15"/>
  <c r="AM20" i="15"/>
  <c r="AJ24" i="15"/>
  <c r="AI35" i="15"/>
  <c r="AM47" i="15"/>
  <c r="AK49" i="15"/>
  <c r="AJ50" i="15"/>
  <c r="AJ56" i="15"/>
  <c r="AM71" i="15"/>
  <c r="AM73" i="15"/>
  <c r="AM75" i="15"/>
  <c r="AM77" i="15"/>
  <c r="AK80" i="15"/>
  <c r="AK82" i="15"/>
  <c r="AK84" i="15"/>
  <c r="AK86" i="15"/>
  <c r="AK88" i="15"/>
  <c r="AK89" i="15"/>
  <c r="AJ91" i="15"/>
  <c r="AJ93" i="15"/>
  <c r="AJ94" i="15"/>
  <c r="AK101" i="15"/>
  <c r="AK102" i="15"/>
  <c r="AJ104" i="15"/>
  <c r="AJ106" i="15"/>
  <c r="AI108" i="15"/>
  <c r="AJ5" i="15"/>
  <c r="AF7" i="15"/>
  <c r="AL7" i="15" s="1"/>
  <c r="AF9" i="15"/>
  <c r="AL9" i="15" s="1"/>
  <c r="AF11" i="15"/>
  <c r="AL11" i="15" s="1"/>
  <c r="AF13" i="15"/>
  <c r="AL13" i="15" s="1"/>
  <c r="AF15" i="15"/>
  <c r="AL15" i="15" s="1"/>
  <c r="AF17" i="15"/>
  <c r="AL17" i="15" s="1"/>
  <c r="AF19" i="15"/>
  <c r="AL19" i="15" s="1"/>
  <c r="AF21" i="15"/>
  <c r="AL21" i="15" s="1"/>
  <c r="AL24" i="15"/>
  <c r="AL28" i="15"/>
  <c r="AJ33" i="15"/>
  <c r="AF37" i="15"/>
  <c r="AL37" i="15" s="1"/>
  <c r="AF39" i="15"/>
  <c r="AL39" i="15" s="1"/>
  <c r="AF41" i="15"/>
  <c r="AL41" i="15" s="1"/>
  <c r="AF43" i="15"/>
  <c r="AL43" i="15" s="1"/>
  <c r="AF45" i="15"/>
  <c r="AL45" i="15" s="1"/>
  <c r="AL52" i="15"/>
  <c r="AL56" i="15"/>
  <c r="AF63" i="15"/>
  <c r="AL63" i="15" s="1"/>
  <c r="AF65" i="15"/>
  <c r="AL65" i="15" s="1"/>
  <c r="AF67" i="15"/>
  <c r="AL67" i="15" s="1"/>
  <c r="AF82" i="15"/>
  <c r="AL82" i="15" s="1"/>
  <c r="AL80" i="15"/>
  <c r="AL84" i="15"/>
  <c r="AL88" i="15"/>
  <c r="AF31" i="15"/>
  <c r="AL31" i="15" s="1"/>
  <c r="AF33" i="15"/>
  <c r="AL33" i="15" s="1"/>
  <c r="AF58" i="15"/>
  <c r="AL58" i="15" s="1"/>
  <c r="AF54" i="15"/>
  <c r="AL54" i="15" s="1"/>
  <c r="AF26" i="15"/>
  <c r="AL26" i="15" s="1"/>
  <c r="AL86" i="15"/>
  <c r="AF23" i="15"/>
  <c r="AL23" i="15" s="1"/>
  <c r="AF25" i="15"/>
  <c r="AL25" i="15" s="1"/>
  <c r="AF27" i="15"/>
  <c r="AL27" i="15" s="1"/>
  <c r="AL38" i="15"/>
  <c r="AL40" i="15"/>
  <c r="AL42" i="15"/>
  <c r="AL44" i="15"/>
  <c r="AL46" i="15"/>
  <c r="AF51" i="15"/>
  <c r="AL51" i="15" s="1"/>
  <c r="AF53" i="15"/>
  <c r="AL53" i="15" s="1"/>
  <c r="AF55" i="15"/>
  <c r="AL55" i="15" s="1"/>
  <c r="AF57" i="15"/>
  <c r="AL57" i="15" s="1"/>
  <c r="AF69" i="15"/>
  <c r="AL69" i="15" s="1"/>
  <c r="AF105" i="15"/>
  <c r="AL105" i="15" s="1"/>
  <c r="AF103" i="15"/>
  <c r="AL103" i="15" s="1"/>
  <c r="AF101" i="15"/>
  <c r="AL101" i="15" s="1"/>
  <c r="AF97" i="15"/>
  <c r="AL97" i="15" s="1"/>
  <c r="AF95" i="15"/>
  <c r="AL95" i="15" s="1"/>
  <c r="AF93" i="15"/>
  <c r="AL93" i="15" s="1"/>
  <c r="AF91" i="15"/>
  <c r="AL91" i="15" s="1"/>
  <c r="AF87" i="15"/>
  <c r="AL87" i="15" s="1"/>
  <c r="AF85" i="15"/>
  <c r="AL85" i="15" s="1"/>
  <c r="AF83" i="15"/>
  <c r="AL83" i="15" s="1"/>
  <c r="AF81" i="15"/>
  <c r="AL81" i="15" s="1"/>
  <c r="AF77" i="15"/>
  <c r="AL77" i="15" s="1"/>
  <c r="AF75" i="15"/>
  <c r="AL75" i="15" s="1"/>
  <c r="AF73" i="15"/>
  <c r="AL73" i="15" s="1"/>
  <c r="AF71" i="15"/>
  <c r="AL71" i="15" s="1"/>
  <c r="AL6" i="15"/>
  <c r="AL8" i="15"/>
  <c r="AL10" i="15"/>
  <c r="AL12" i="15"/>
  <c r="AL14" i="15"/>
  <c r="AL16" i="15"/>
  <c r="AL18" i="15"/>
  <c r="AL20" i="15"/>
  <c r="AJ23" i="15"/>
  <c r="AJ25" i="15"/>
  <c r="AJ27" i="15"/>
  <c r="AJ35" i="15"/>
  <c r="AJ37" i="15"/>
  <c r="AJ39" i="15"/>
  <c r="AJ41" i="15"/>
  <c r="AJ43" i="15"/>
  <c r="AJ45" i="15"/>
  <c r="AJ49" i="15"/>
  <c r="AJ51" i="15"/>
  <c r="AJ53" i="15"/>
  <c r="AJ55" i="15"/>
  <c r="AJ57" i="15"/>
  <c r="AL70" i="15"/>
  <c r="AL72" i="15"/>
  <c r="AL74" i="15"/>
  <c r="AL76" i="15"/>
  <c r="AL78" i="15"/>
  <c r="AJ81" i="15"/>
  <c r="AJ83" i="15"/>
  <c r="AJ85" i="15"/>
  <c r="AJ87" i="15"/>
  <c r="AJ99" i="15"/>
  <c r="AJ101" i="15"/>
  <c r="AJ7" i="15"/>
  <c r="AJ9" i="15"/>
  <c r="AJ11" i="15"/>
  <c r="AJ13" i="15"/>
  <c r="AJ15" i="15"/>
  <c r="AJ17" i="15"/>
  <c r="AJ19" i="15"/>
  <c r="AJ21" i="15"/>
  <c r="AJ61" i="15"/>
  <c r="AL62" i="15"/>
  <c r="AL64" i="15"/>
  <c r="AL66" i="15"/>
  <c r="AJ69" i="15"/>
  <c r="AJ71" i="15"/>
  <c r="AJ73" i="15"/>
  <c r="AJ75" i="15"/>
  <c r="AJ77" i="15"/>
  <c r="AL96" i="15"/>
  <c r="AL98" i="15"/>
  <c r="AJ107" i="15"/>
  <c r="AJ29" i="15"/>
  <c r="AL30" i="15"/>
  <c r="AL32" i="15"/>
  <c r="AJ47" i="15"/>
  <c r="AJ59" i="15"/>
  <c r="AL60" i="15"/>
  <c r="AJ63" i="15"/>
  <c r="AJ65" i="15"/>
  <c r="AJ67" i="15"/>
  <c r="AJ89" i="15"/>
  <c r="AL90" i="15"/>
  <c r="AL92" i="15"/>
  <c r="AJ95" i="15"/>
  <c r="AJ97" i="15"/>
  <c r="AL104" i="15"/>
  <c r="AL106" i="15"/>
  <c r="AK5" i="15"/>
  <c r="AJ62" i="15"/>
  <c r="X212" i="15"/>
  <c r="AJ212" i="15" s="1"/>
  <c r="X211" i="15"/>
  <c r="AJ211" i="15" s="1"/>
  <c r="X210" i="15"/>
  <c r="AJ210" i="15" s="1"/>
  <c r="X209" i="15"/>
  <c r="AJ209" i="15" s="1"/>
  <c r="X208" i="15"/>
  <c r="AJ208" i="15" s="1"/>
  <c r="X207" i="15"/>
  <c r="AJ207" i="15" s="1"/>
  <c r="X206" i="15"/>
  <c r="AJ206" i="15" s="1"/>
  <c r="X205" i="15"/>
  <c r="AJ205" i="15" s="1"/>
  <c r="X204" i="15"/>
  <c r="AJ204" i="15" s="1"/>
  <c r="X203" i="15"/>
  <c r="AJ203" i="15" s="1"/>
  <c r="X202" i="15"/>
  <c r="AJ202" i="15" s="1"/>
  <c r="X201" i="15"/>
  <c r="AJ201" i="15" s="1"/>
  <c r="X200" i="15"/>
  <c r="AJ200" i="15" s="1"/>
  <c r="X199" i="15"/>
  <c r="AJ199" i="15" s="1"/>
  <c r="X198" i="15"/>
  <c r="AJ198" i="15" s="1"/>
  <c r="X197" i="15"/>
  <c r="AJ197" i="15" s="1"/>
  <c r="X196" i="15"/>
  <c r="AJ196" i="15" s="1"/>
  <c r="X195" i="15"/>
  <c r="AJ195" i="15" s="1"/>
  <c r="X194" i="15"/>
  <c r="AJ194" i="15" s="1"/>
  <c r="X193" i="15"/>
  <c r="AJ193" i="15" s="1"/>
  <c r="X192" i="15"/>
  <c r="AJ192" i="15" s="1"/>
  <c r="X191" i="15"/>
  <c r="AJ191" i="15" s="1"/>
  <c r="X190" i="15"/>
  <c r="AJ190" i="15" s="1"/>
  <c r="X189" i="15"/>
  <c r="AJ189" i="15" s="1"/>
  <c r="X188" i="15"/>
  <c r="AJ188" i="15" s="1"/>
  <c r="X187" i="15"/>
  <c r="AJ187" i="15" s="1"/>
  <c r="X186" i="15"/>
  <c r="AJ186" i="15" s="1"/>
  <c r="X185" i="15"/>
  <c r="AJ185" i="15" s="1"/>
  <c r="X184" i="15"/>
  <c r="AJ184" i="15" s="1"/>
  <c r="X183" i="15"/>
  <c r="AJ183" i="15" s="1"/>
  <c r="X182" i="15"/>
  <c r="AJ182" i="15" s="1"/>
  <c r="X181" i="15"/>
  <c r="AJ181" i="15" s="1"/>
  <c r="X180" i="15"/>
  <c r="AJ180" i="15" s="1"/>
  <c r="X179" i="15"/>
  <c r="AJ179" i="15" s="1"/>
  <c r="X178" i="15"/>
  <c r="AJ178" i="15" s="1"/>
  <c r="X177" i="15"/>
  <c r="AJ177" i="15" s="1"/>
  <c r="X176" i="15"/>
  <c r="AJ176" i="15" s="1"/>
  <c r="X175" i="15"/>
  <c r="AJ175" i="15" s="1"/>
  <c r="X174" i="15"/>
  <c r="AJ174" i="15" s="1"/>
  <c r="X173" i="15"/>
  <c r="AJ173" i="15" s="1"/>
  <c r="X172" i="15"/>
  <c r="AJ172" i="15" s="1"/>
  <c r="X171" i="15"/>
  <c r="AJ171" i="15" s="1"/>
  <c r="X170" i="15"/>
  <c r="AJ170" i="15" s="1"/>
  <c r="X169" i="15"/>
  <c r="AJ169" i="15" s="1"/>
  <c r="X168" i="15"/>
  <c r="AJ168" i="15" s="1"/>
  <c r="X167" i="15"/>
  <c r="AJ167" i="15" s="1"/>
  <c r="X166" i="15"/>
  <c r="AJ166" i="15" s="1"/>
  <c r="X165" i="15"/>
  <c r="AJ165" i="15" s="1"/>
  <c r="X164" i="15"/>
  <c r="AJ164" i="15" s="1"/>
  <c r="X163" i="15"/>
  <c r="AJ163" i="15" s="1"/>
  <c r="X162" i="15"/>
  <c r="AJ162" i="15" s="1"/>
  <c r="X161" i="15"/>
  <c r="AJ161" i="15" s="1"/>
  <c r="X160" i="15"/>
  <c r="AJ160" i="15" s="1"/>
  <c r="X159" i="15"/>
  <c r="AJ159" i="15" s="1"/>
  <c r="X158" i="15"/>
  <c r="AJ158" i="15" s="1"/>
  <c r="X157" i="15"/>
  <c r="AJ157" i="15" s="1"/>
  <c r="X156" i="15"/>
  <c r="AJ156" i="15" s="1"/>
  <c r="X155" i="15"/>
  <c r="AJ155" i="15" s="1"/>
  <c r="X154" i="15"/>
  <c r="AJ154" i="15" s="1"/>
  <c r="X153" i="15"/>
  <c r="AJ153" i="15" s="1"/>
  <c r="X152" i="15"/>
  <c r="AJ152" i="15" s="1"/>
  <c r="X151" i="15"/>
  <c r="AJ151" i="15" s="1"/>
  <c r="X150" i="15"/>
  <c r="AJ150" i="15" s="1"/>
  <c r="X149" i="15"/>
  <c r="AJ149" i="15" s="1"/>
  <c r="X148" i="15"/>
  <c r="AJ148" i="15" s="1"/>
  <c r="X147" i="15"/>
  <c r="AJ147" i="15" s="1"/>
  <c r="X146" i="15"/>
  <c r="AJ146" i="15" s="1"/>
  <c r="X145" i="15"/>
  <c r="AJ145" i="15" s="1"/>
  <c r="X144" i="15"/>
  <c r="AJ144" i="15" s="1"/>
  <c r="X143" i="15"/>
  <c r="AJ143" i="15" s="1"/>
  <c r="X142" i="15"/>
  <c r="AJ142" i="15" s="1"/>
  <c r="X141" i="15"/>
  <c r="AJ141" i="15" s="1"/>
  <c r="X140" i="15"/>
  <c r="AJ140" i="15" s="1"/>
  <c r="X139" i="15"/>
  <c r="AJ139" i="15" s="1"/>
  <c r="X138" i="15"/>
  <c r="AJ138" i="15" s="1"/>
  <c r="X137" i="15"/>
  <c r="AJ137" i="15" s="1"/>
  <c r="X136" i="15"/>
  <c r="AJ136" i="15" s="1"/>
  <c r="X135" i="15"/>
  <c r="AJ135" i="15" s="1"/>
  <c r="X134" i="15"/>
  <c r="AJ134" i="15" s="1"/>
  <c r="X133" i="15"/>
  <c r="AJ133" i="15" s="1"/>
  <c r="X132" i="15"/>
  <c r="AJ132" i="15" s="1"/>
  <c r="X131" i="15"/>
  <c r="AJ131" i="15" s="1"/>
  <c r="X130" i="15"/>
  <c r="AJ130" i="15" s="1"/>
  <c r="X129" i="15"/>
  <c r="AJ129" i="15" s="1"/>
  <c r="X128" i="15"/>
  <c r="AJ128" i="15" s="1"/>
  <c r="X127" i="15"/>
  <c r="AJ127" i="15" s="1"/>
  <c r="X126" i="15"/>
  <c r="AJ126" i="15" s="1"/>
  <c r="X125" i="15"/>
  <c r="AJ125" i="15" s="1"/>
  <c r="X124" i="15"/>
  <c r="AJ124" i="15" s="1"/>
  <c r="X123" i="15"/>
  <c r="AJ123" i="15" s="1"/>
  <c r="X122" i="15"/>
  <c r="AJ122" i="15" s="1"/>
  <c r="X121" i="15"/>
  <c r="AJ121" i="15" s="1"/>
  <c r="X120" i="15"/>
  <c r="AJ120" i="15" s="1"/>
  <c r="X119" i="15"/>
  <c r="AJ119" i="15" s="1"/>
  <c r="X118" i="15"/>
  <c r="AJ118" i="15" s="1"/>
  <c r="X117" i="15"/>
  <c r="AJ117" i="15" s="1"/>
  <c r="X116" i="15"/>
  <c r="AJ116" i="15" s="1"/>
  <c r="X115" i="15"/>
  <c r="AJ115" i="15" s="1"/>
  <c r="X114" i="15"/>
  <c r="AJ114" i="15" s="1"/>
  <c r="X113" i="15"/>
  <c r="AJ113" i="15" s="1"/>
  <c r="X112" i="15"/>
  <c r="AJ112" i="15" s="1"/>
  <c r="X111" i="15"/>
  <c r="AJ111" i="15" s="1"/>
  <c r="X110" i="15"/>
  <c r="AJ110" i="15" s="1"/>
  <c r="X109" i="15"/>
  <c r="AJ109" i="15" s="1"/>
  <c r="W212" i="15"/>
  <c r="AI212" i="15" s="1"/>
  <c r="W211" i="15"/>
  <c r="AI211" i="15" s="1"/>
  <c r="W210" i="15"/>
  <c r="AI210" i="15" s="1"/>
  <c r="W209" i="15"/>
  <c r="AI209" i="15" s="1"/>
  <c r="W208" i="15"/>
  <c r="AI208" i="15" s="1"/>
  <c r="W207" i="15"/>
  <c r="AI207" i="15" s="1"/>
  <c r="W206" i="15"/>
  <c r="AI206" i="15" s="1"/>
  <c r="W205" i="15"/>
  <c r="AI205" i="15" s="1"/>
  <c r="W204" i="15"/>
  <c r="AI204" i="15" s="1"/>
  <c r="W203" i="15"/>
  <c r="AI203" i="15" s="1"/>
  <c r="W202" i="15"/>
  <c r="AI202" i="15" s="1"/>
  <c r="W201" i="15"/>
  <c r="AI201" i="15" s="1"/>
  <c r="W200" i="15"/>
  <c r="AI200" i="15" s="1"/>
  <c r="W199" i="15"/>
  <c r="AI199" i="15" s="1"/>
  <c r="W198" i="15"/>
  <c r="AI198" i="15" s="1"/>
  <c r="W197" i="15"/>
  <c r="AI197" i="15" s="1"/>
  <c r="W196" i="15"/>
  <c r="AI196" i="15" s="1"/>
  <c r="W195" i="15"/>
  <c r="AI195" i="15" s="1"/>
  <c r="W194" i="15"/>
  <c r="AI194" i="15" s="1"/>
  <c r="W193" i="15"/>
  <c r="AI193" i="15" s="1"/>
  <c r="W192" i="15"/>
  <c r="AI192" i="15" s="1"/>
  <c r="W191" i="15"/>
  <c r="AI191" i="15" s="1"/>
  <c r="W190" i="15"/>
  <c r="AI190" i="15" s="1"/>
  <c r="W189" i="15"/>
  <c r="AI189" i="15" s="1"/>
  <c r="W188" i="15"/>
  <c r="AI188" i="15" s="1"/>
  <c r="W187" i="15"/>
  <c r="AI187" i="15" s="1"/>
  <c r="W186" i="15"/>
  <c r="AI186" i="15" s="1"/>
  <c r="W185" i="15"/>
  <c r="AI185" i="15" s="1"/>
  <c r="W184" i="15"/>
  <c r="AI184" i="15" s="1"/>
  <c r="W183" i="15"/>
  <c r="AI183" i="15" s="1"/>
  <c r="W182" i="15"/>
  <c r="AI182" i="15" s="1"/>
  <c r="W181" i="15"/>
  <c r="AI181" i="15" s="1"/>
  <c r="W180" i="15"/>
  <c r="AI180" i="15" s="1"/>
  <c r="W179" i="15"/>
  <c r="AI179" i="15" s="1"/>
  <c r="W178" i="15"/>
  <c r="AI178" i="15" s="1"/>
  <c r="W177" i="15"/>
  <c r="AI177" i="15" s="1"/>
  <c r="W176" i="15"/>
  <c r="AI176" i="15" s="1"/>
  <c r="W175" i="15"/>
  <c r="AI175" i="15" s="1"/>
  <c r="W174" i="15"/>
  <c r="AI174" i="15" s="1"/>
  <c r="W173" i="15"/>
  <c r="AI173" i="15" s="1"/>
  <c r="W172" i="15"/>
  <c r="AI172" i="15" s="1"/>
  <c r="W171" i="15"/>
  <c r="AI171" i="15" s="1"/>
  <c r="W170" i="15"/>
  <c r="AI170" i="15" s="1"/>
  <c r="W169" i="15"/>
  <c r="AI169" i="15" s="1"/>
  <c r="W168" i="15"/>
  <c r="AI168" i="15" s="1"/>
  <c r="W167" i="15"/>
  <c r="AI167" i="15" s="1"/>
  <c r="W166" i="15"/>
  <c r="AI166" i="15" s="1"/>
  <c r="W165" i="15"/>
  <c r="AI165" i="15" s="1"/>
  <c r="W164" i="15"/>
  <c r="AI164" i="15" s="1"/>
  <c r="W163" i="15"/>
  <c r="AI163" i="15" s="1"/>
  <c r="W162" i="15"/>
  <c r="AI162" i="15" s="1"/>
  <c r="W161" i="15"/>
  <c r="AI161" i="15" s="1"/>
  <c r="W160" i="15"/>
  <c r="AI160" i="15" s="1"/>
  <c r="W159" i="15"/>
  <c r="AI159" i="15" s="1"/>
  <c r="W158" i="15"/>
  <c r="AI158" i="15" s="1"/>
  <c r="W157" i="15"/>
  <c r="AI157" i="15" s="1"/>
  <c r="W156" i="15"/>
  <c r="AI156" i="15" s="1"/>
  <c r="W155" i="15"/>
  <c r="AI155" i="15" s="1"/>
  <c r="W154" i="15"/>
  <c r="AI154" i="15" s="1"/>
  <c r="W153" i="15"/>
  <c r="AI153" i="15" s="1"/>
  <c r="W152" i="15"/>
  <c r="AI152" i="15" s="1"/>
  <c r="W151" i="15"/>
  <c r="AI151" i="15" s="1"/>
  <c r="W150" i="15"/>
  <c r="AI150" i="15" s="1"/>
  <c r="W149" i="15"/>
  <c r="AI149" i="15" s="1"/>
  <c r="W148" i="15"/>
  <c r="AI148" i="15" s="1"/>
  <c r="W147" i="15"/>
  <c r="AI147" i="15" s="1"/>
  <c r="W146" i="15"/>
  <c r="AI146" i="15" s="1"/>
  <c r="W145" i="15"/>
  <c r="AI145" i="15" s="1"/>
  <c r="W144" i="15"/>
  <c r="AI144" i="15" s="1"/>
  <c r="W143" i="15"/>
  <c r="AI143" i="15" s="1"/>
  <c r="W142" i="15"/>
  <c r="AI142" i="15" s="1"/>
  <c r="W141" i="15"/>
  <c r="AI141" i="15" s="1"/>
  <c r="W140" i="15"/>
  <c r="AI140" i="15" s="1"/>
  <c r="W139" i="15"/>
  <c r="AI139" i="15" s="1"/>
  <c r="W138" i="15"/>
  <c r="AI138" i="15" s="1"/>
  <c r="W137" i="15"/>
  <c r="AI137" i="15" s="1"/>
  <c r="W136" i="15"/>
  <c r="AI136" i="15" s="1"/>
  <c r="W135" i="15"/>
  <c r="AI135" i="15" s="1"/>
  <c r="W134" i="15"/>
  <c r="AI134" i="15" s="1"/>
  <c r="W133" i="15"/>
  <c r="AI133" i="15" s="1"/>
  <c r="W132" i="15"/>
  <c r="AI132" i="15" s="1"/>
  <c r="W131" i="15"/>
  <c r="AI131" i="15" s="1"/>
  <c r="W130" i="15"/>
  <c r="AI130" i="15" s="1"/>
  <c r="W129" i="15"/>
  <c r="AI129" i="15" s="1"/>
  <c r="W128" i="15"/>
  <c r="AI128" i="15" s="1"/>
  <c r="W127" i="15"/>
  <c r="AI127" i="15" s="1"/>
  <c r="W126" i="15"/>
  <c r="AI126" i="15" s="1"/>
  <c r="W125" i="15"/>
  <c r="AI125" i="15" s="1"/>
  <c r="W124" i="15"/>
  <c r="AI124" i="15" s="1"/>
  <c r="W123" i="15"/>
  <c r="AI123" i="15" s="1"/>
  <c r="W122" i="15"/>
  <c r="AI122" i="15" s="1"/>
  <c r="W121" i="15"/>
  <c r="AI121" i="15" s="1"/>
  <c r="W120" i="15"/>
  <c r="AI120" i="15" s="1"/>
  <c r="W119" i="15"/>
  <c r="AI119" i="15" s="1"/>
  <c r="W118" i="15"/>
  <c r="AI118" i="15" s="1"/>
  <c r="W117" i="15"/>
  <c r="AI117" i="15" s="1"/>
  <c r="W116" i="15"/>
  <c r="AI116" i="15" s="1"/>
  <c r="W115" i="15"/>
  <c r="AI115" i="15" s="1"/>
  <c r="W114" i="15"/>
  <c r="AI114" i="15" s="1"/>
  <c r="W113" i="15"/>
  <c r="AI113" i="15" s="1"/>
  <c r="W112" i="15"/>
  <c r="AI112" i="15" s="1"/>
  <c r="W111" i="15"/>
  <c r="AI111" i="15" s="1"/>
  <c r="W110" i="15"/>
  <c r="AI110" i="15" s="1"/>
  <c r="W109" i="15"/>
  <c r="AI109" i="15" s="1"/>
  <c r="AA212" i="15"/>
  <c r="AM212" i="15" s="1"/>
  <c r="AA211" i="15"/>
  <c r="AM211" i="15" s="1"/>
  <c r="AA210" i="15"/>
  <c r="AM210" i="15" s="1"/>
  <c r="AA209" i="15"/>
  <c r="AM209" i="15" s="1"/>
  <c r="AA208" i="15"/>
  <c r="AM208" i="15" s="1"/>
  <c r="AA207" i="15"/>
  <c r="AM207" i="15" s="1"/>
  <c r="AA206" i="15"/>
  <c r="AM206" i="15" s="1"/>
  <c r="AA205" i="15"/>
  <c r="AM205" i="15" s="1"/>
  <c r="AA204" i="15"/>
  <c r="AM204" i="15" s="1"/>
  <c r="AA203" i="15"/>
  <c r="AM203" i="15" s="1"/>
  <c r="AA202" i="15"/>
  <c r="AM202" i="15" s="1"/>
  <c r="AA201" i="15"/>
  <c r="AM201" i="15" s="1"/>
  <c r="AA200" i="15"/>
  <c r="AM200" i="15" s="1"/>
  <c r="AA199" i="15"/>
  <c r="AM199" i="15" s="1"/>
  <c r="AA198" i="15"/>
  <c r="AM198" i="15" s="1"/>
  <c r="AA197" i="15"/>
  <c r="AM197" i="15" s="1"/>
  <c r="AA196" i="15"/>
  <c r="AM196" i="15" s="1"/>
  <c r="AA195" i="15"/>
  <c r="AM195" i="15" s="1"/>
  <c r="AA194" i="15"/>
  <c r="AM194" i="15" s="1"/>
  <c r="AA193" i="15"/>
  <c r="AM193" i="15" s="1"/>
  <c r="AA192" i="15"/>
  <c r="AM192" i="15" s="1"/>
  <c r="AA191" i="15"/>
  <c r="AM191" i="15" s="1"/>
  <c r="AA190" i="15"/>
  <c r="AM190" i="15" s="1"/>
  <c r="AA189" i="15"/>
  <c r="AM189" i="15" s="1"/>
  <c r="AA188" i="15"/>
  <c r="AM188" i="15" s="1"/>
  <c r="AA187" i="15"/>
  <c r="AM187" i="15" s="1"/>
  <c r="AA186" i="15"/>
  <c r="AM186" i="15" s="1"/>
  <c r="AA185" i="15"/>
  <c r="AM185" i="15" s="1"/>
  <c r="AA184" i="15"/>
  <c r="AM184" i="15" s="1"/>
  <c r="AA183" i="15"/>
  <c r="AM183" i="15" s="1"/>
  <c r="AA182" i="15"/>
  <c r="AM182" i="15" s="1"/>
  <c r="AA181" i="15"/>
  <c r="AM181" i="15" s="1"/>
  <c r="AA180" i="15"/>
  <c r="AM180" i="15" s="1"/>
  <c r="AA179" i="15"/>
  <c r="AM179" i="15" s="1"/>
  <c r="AA178" i="15"/>
  <c r="AM178" i="15" s="1"/>
  <c r="AA177" i="15"/>
  <c r="AM177" i="15" s="1"/>
  <c r="AA176" i="15"/>
  <c r="AM176" i="15" s="1"/>
  <c r="AA175" i="15"/>
  <c r="AM175" i="15" s="1"/>
  <c r="AA174" i="15"/>
  <c r="AM174" i="15" s="1"/>
  <c r="AA173" i="15"/>
  <c r="AM173" i="15" s="1"/>
  <c r="AA172" i="15"/>
  <c r="AM172" i="15" s="1"/>
  <c r="AA171" i="15"/>
  <c r="AM171" i="15" s="1"/>
  <c r="AA170" i="15"/>
  <c r="AM170" i="15" s="1"/>
  <c r="AA169" i="15"/>
  <c r="AM169" i="15" s="1"/>
  <c r="AA168" i="15"/>
  <c r="AM168" i="15" s="1"/>
  <c r="AA167" i="15"/>
  <c r="AM167" i="15" s="1"/>
  <c r="AA166" i="15"/>
  <c r="AM166" i="15" s="1"/>
  <c r="AA165" i="15"/>
  <c r="AM165" i="15" s="1"/>
  <c r="AA164" i="15"/>
  <c r="AM164" i="15" s="1"/>
  <c r="AA163" i="15"/>
  <c r="AM163" i="15" s="1"/>
  <c r="AA162" i="15"/>
  <c r="AM162" i="15" s="1"/>
  <c r="AA161" i="15"/>
  <c r="AM161" i="15" s="1"/>
  <c r="AA160" i="15"/>
  <c r="AM160" i="15" s="1"/>
  <c r="AA159" i="15"/>
  <c r="AM159" i="15" s="1"/>
  <c r="AA158" i="15"/>
  <c r="AM158" i="15" s="1"/>
  <c r="AA157" i="15"/>
  <c r="AM157" i="15" s="1"/>
  <c r="AA156" i="15"/>
  <c r="AM156" i="15" s="1"/>
  <c r="AA155" i="15"/>
  <c r="AM155" i="15" s="1"/>
  <c r="AA154" i="15"/>
  <c r="AM154" i="15" s="1"/>
  <c r="AA153" i="15"/>
  <c r="AM153" i="15" s="1"/>
  <c r="AA152" i="15"/>
  <c r="AM152" i="15" s="1"/>
  <c r="AA151" i="15"/>
  <c r="AM151" i="15" s="1"/>
  <c r="AA150" i="15"/>
  <c r="AM150" i="15" s="1"/>
  <c r="AA149" i="15"/>
  <c r="AM149" i="15" s="1"/>
  <c r="AA148" i="15"/>
  <c r="AM148" i="15" s="1"/>
  <c r="AA147" i="15"/>
  <c r="AM147" i="15" s="1"/>
  <c r="AA146" i="15"/>
  <c r="AM146" i="15" s="1"/>
  <c r="AA145" i="15"/>
  <c r="AM145" i="15" s="1"/>
  <c r="AA144" i="15"/>
  <c r="AM144" i="15" s="1"/>
  <c r="AA143" i="15"/>
  <c r="AM143" i="15" s="1"/>
  <c r="AA142" i="15"/>
  <c r="AM142" i="15" s="1"/>
  <c r="AA141" i="15"/>
  <c r="AM141" i="15" s="1"/>
  <c r="AA140" i="15"/>
  <c r="AM140" i="15" s="1"/>
  <c r="AA139" i="15"/>
  <c r="AM139" i="15" s="1"/>
  <c r="AA138" i="15"/>
  <c r="AM138" i="15" s="1"/>
  <c r="AA137" i="15"/>
  <c r="AM137" i="15" s="1"/>
  <c r="AA136" i="15"/>
  <c r="AM136" i="15" s="1"/>
  <c r="AA135" i="15"/>
  <c r="AM135" i="15" s="1"/>
  <c r="AA134" i="15"/>
  <c r="AM134" i="15" s="1"/>
  <c r="AA133" i="15"/>
  <c r="AM133" i="15" s="1"/>
  <c r="AA132" i="15"/>
  <c r="AM132" i="15" s="1"/>
  <c r="AA131" i="15"/>
  <c r="AM131" i="15" s="1"/>
  <c r="AA130" i="15"/>
  <c r="AM130" i="15" s="1"/>
  <c r="AA129" i="15"/>
  <c r="AM129" i="15" s="1"/>
  <c r="AA128" i="15"/>
  <c r="AM128" i="15" s="1"/>
  <c r="AA127" i="15"/>
  <c r="AM127" i="15" s="1"/>
  <c r="AA126" i="15"/>
  <c r="AM126" i="15" s="1"/>
  <c r="AA125" i="15"/>
  <c r="AM125" i="15" s="1"/>
  <c r="AA124" i="15"/>
  <c r="AM124" i="15" s="1"/>
  <c r="AA123" i="15"/>
  <c r="AM123" i="15" s="1"/>
  <c r="AA122" i="15"/>
  <c r="AM122" i="15" s="1"/>
  <c r="AA121" i="15"/>
  <c r="AM121" i="15" s="1"/>
  <c r="AA120" i="15"/>
  <c r="AM120" i="15" s="1"/>
  <c r="AA119" i="15"/>
  <c r="AM119" i="15" s="1"/>
  <c r="AA118" i="15"/>
  <c r="AM118" i="15" s="1"/>
  <c r="AA117" i="15"/>
  <c r="AM117" i="15" s="1"/>
  <c r="AA116" i="15"/>
  <c r="AM116" i="15" s="1"/>
  <c r="AA115" i="15"/>
  <c r="AM115" i="15" s="1"/>
  <c r="AA114" i="15"/>
  <c r="AM114" i="15" s="1"/>
  <c r="AA113" i="15"/>
  <c r="AM113" i="15" s="1"/>
  <c r="AA112" i="15"/>
  <c r="AM112" i="15" s="1"/>
  <c r="AA111" i="15"/>
  <c r="AM111" i="15" s="1"/>
  <c r="AA110" i="15"/>
  <c r="AM110" i="15" s="1"/>
  <c r="AA109" i="15"/>
  <c r="AM109" i="15" s="1"/>
  <c r="Y212" i="15"/>
  <c r="AK212" i="15" s="1"/>
  <c r="Y211" i="15"/>
  <c r="AK211" i="15" s="1"/>
  <c r="Y210" i="15"/>
  <c r="AK210" i="15" s="1"/>
  <c r="Y209" i="15"/>
  <c r="AK209" i="15" s="1"/>
  <c r="Y208" i="15"/>
  <c r="AK208" i="15" s="1"/>
  <c r="Y207" i="15"/>
  <c r="AK207" i="15" s="1"/>
  <c r="Y206" i="15"/>
  <c r="AK206" i="15" s="1"/>
  <c r="Y205" i="15"/>
  <c r="AK205" i="15" s="1"/>
  <c r="Y204" i="15"/>
  <c r="AK204" i="15" s="1"/>
  <c r="Y203" i="15"/>
  <c r="AK203" i="15" s="1"/>
  <c r="Y202" i="15"/>
  <c r="AK202" i="15" s="1"/>
  <c r="Y201" i="15"/>
  <c r="AK201" i="15" s="1"/>
  <c r="Y200" i="15"/>
  <c r="AK200" i="15" s="1"/>
  <c r="Y199" i="15"/>
  <c r="AK199" i="15" s="1"/>
  <c r="Y198" i="15"/>
  <c r="AK198" i="15" s="1"/>
  <c r="Y197" i="15"/>
  <c r="AK197" i="15" s="1"/>
  <c r="Y196" i="15"/>
  <c r="AK196" i="15" s="1"/>
  <c r="Y195" i="15"/>
  <c r="AK195" i="15" s="1"/>
  <c r="Y194" i="15"/>
  <c r="AK194" i="15" s="1"/>
  <c r="Y193" i="15"/>
  <c r="AK193" i="15" s="1"/>
  <c r="Y192" i="15"/>
  <c r="AK192" i="15" s="1"/>
  <c r="Y191" i="15"/>
  <c r="AK191" i="15" s="1"/>
  <c r="Y190" i="15"/>
  <c r="AK190" i="15" s="1"/>
  <c r="Y189" i="15"/>
  <c r="AK189" i="15" s="1"/>
  <c r="Y188" i="15"/>
  <c r="AK188" i="15" s="1"/>
  <c r="Y187" i="15"/>
  <c r="AK187" i="15" s="1"/>
  <c r="Y186" i="15"/>
  <c r="AK186" i="15" s="1"/>
  <c r="Y185" i="15"/>
  <c r="AK185" i="15" s="1"/>
  <c r="Y184" i="15"/>
  <c r="AK184" i="15" s="1"/>
  <c r="Y183" i="15"/>
  <c r="AK183" i="15" s="1"/>
  <c r="Y182" i="15"/>
  <c r="AK182" i="15" s="1"/>
  <c r="Y181" i="15"/>
  <c r="AK181" i="15" s="1"/>
  <c r="Y180" i="15"/>
  <c r="AK180" i="15" s="1"/>
  <c r="Y179" i="15"/>
  <c r="AK179" i="15" s="1"/>
  <c r="Y178" i="15"/>
  <c r="AK178" i="15" s="1"/>
  <c r="Y177" i="15"/>
  <c r="AK177" i="15" s="1"/>
  <c r="Y176" i="15"/>
  <c r="AK176" i="15" s="1"/>
  <c r="Y175" i="15"/>
  <c r="AK175" i="15" s="1"/>
  <c r="Y174" i="15"/>
  <c r="AK174" i="15" s="1"/>
  <c r="Y173" i="15"/>
  <c r="AK173" i="15" s="1"/>
  <c r="Y172" i="15"/>
  <c r="AK172" i="15" s="1"/>
  <c r="Y171" i="15"/>
  <c r="AK171" i="15" s="1"/>
  <c r="Y170" i="15"/>
  <c r="AK170" i="15" s="1"/>
  <c r="Y169" i="15"/>
  <c r="AK169" i="15" s="1"/>
  <c r="Y168" i="15"/>
  <c r="AK168" i="15" s="1"/>
  <c r="Y167" i="15"/>
  <c r="AK167" i="15" s="1"/>
  <c r="Y166" i="15"/>
  <c r="AK166" i="15" s="1"/>
  <c r="Y165" i="15"/>
  <c r="AK165" i="15" s="1"/>
  <c r="Y164" i="15"/>
  <c r="AK164" i="15" s="1"/>
  <c r="Y163" i="15"/>
  <c r="AK163" i="15" s="1"/>
  <c r="Y162" i="15"/>
  <c r="AK162" i="15" s="1"/>
  <c r="Y161" i="15"/>
  <c r="AK161" i="15" s="1"/>
  <c r="Y160" i="15"/>
  <c r="AK160" i="15" s="1"/>
  <c r="Y159" i="15"/>
  <c r="AK159" i="15" s="1"/>
  <c r="Y158" i="15"/>
  <c r="AK158" i="15" s="1"/>
  <c r="Y157" i="15"/>
  <c r="AK157" i="15" s="1"/>
  <c r="Y156" i="15"/>
  <c r="AK156" i="15" s="1"/>
  <c r="Y155" i="15"/>
  <c r="AK155" i="15" s="1"/>
  <c r="Y154" i="15"/>
  <c r="AK154" i="15" s="1"/>
  <c r="Y153" i="15"/>
  <c r="AK153" i="15" s="1"/>
  <c r="Y152" i="15"/>
  <c r="AK152" i="15" s="1"/>
  <c r="Y151" i="15"/>
  <c r="AK151" i="15" s="1"/>
  <c r="Y150" i="15"/>
  <c r="AK150" i="15" s="1"/>
  <c r="Y149" i="15"/>
  <c r="AK149" i="15" s="1"/>
  <c r="Y148" i="15"/>
  <c r="AK148" i="15" s="1"/>
  <c r="Y147" i="15"/>
  <c r="AK147" i="15" s="1"/>
  <c r="Y146" i="15"/>
  <c r="AK146" i="15" s="1"/>
  <c r="Y145" i="15"/>
  <c r="AK145" i="15" s="1"/>
  <c r="Y144" i="15"/>
  <c r="AK144" i="15" s="1"/>
  <c r="Y143" i="15"/>
  <c r="AK143" i="15" s="1"/>
  <c r="Y142" i="15"/>
  <c r="AK142" i="15" s="1"/>
  <c r="Y141" i="15"/>
  <c r="AK141" i="15" s="1"/>
  <c r="Y140" i="15"/>
  <c r="AK140" i="15" s="1"/>
  <c r="Y139" i="15"/>
  <c r="AK139" i="15" s="1"/>
  <c r="Y138" i="15"/>
  <c r="AK138" i="15" s="1"/>
  <c r="Y137" i="15"/>
  <c r="AK137" i="15" s="1"/>
  <c r="Y136" i="15"/>
  <c r="AK136" i="15" s="1"/>
  <c r="Y135" i="15"/>
  <c r="AK135" i="15" s="1"/>
  <c r="Y134" i="15"/>
  <c r="AK134" i="15" s="1"/>
  <c r="Y133" i="15"/>
  <c r="AK133" i="15" s="1"/>
  <c r="Y132" i="15"/>
  <c r="AK132" i="15" s="1"/>
  <c r="Y131" i="15"/>
  <c r="AK131" i="15" s="1"/>
  <c r="Y130" i="15"/>
  <c r="AK130" i="15" s="1"/>
  <c r="Y129" i="15"/>
  <c r="AK129" i="15" s="1"/>
  <c r="Y128" i="15"/>
  <c r="AK128" i="15" s="1"/>
  <c r="Y127" i="15"/>
  <c r="AK127" i="15" s="1"/>
  <c r="Y126" i="15"/>
  <c r="AK126" i="15" s="1"/>
  <c r="Y125" i="15"/>
  <c r="AK125" i="15" s="1"/>
  <c r="Y124" i="15"/>
  <c r="AK124" i="15" s="1"/>
  <c r="Y123" i="15"/>
  <c r="AK123" i="15" s="1"/>
  <c r="Y122" i="15"/>
  <c r="AK122" i="15" s="1"/>
  <c r="Y121" i="15"/>
  <c r="AK121" i="15" s="1"/>
  <c r="Y120" i="15"/>
  <c r="AK120" i="15" s="1"/>
  <c r="Y119" i="15"/>
  <c r="AK119" i="15" s="1"/>
  <c r="Y118" i="15"/>
  <c r="AK118" i="15" s="1"/>
  <c r="Y117" i="15"/>
  <c r="AK117" i="15" s="1"/>
  <c r="Y116" i="15"/>
  <c r="AK116" i="15" s="1"/>
  <c r="Y115" i="15"/>
  <c r="AK115" i="15" s="1"/>
  <c r="Y114" i="15"/>
  <c r="AK114" i="15" s="1"/>
  <c r="Y113" i="15"/>
  <c r="AK113" i="15" s="1"/>
  <c r="Y112" i="15"/>
  <c r="AK112" i="15" s="1"/>
  <c r="Y111" i="15"/>
  <c r="AK111" i="15" s="1"/>
  <c r="Y110" i="15"/>
  <c r="AK110" i="15" s="1"/>
  <c r="Y109" i="15"/>
  <c r="AK109" i="15" s="1"/>
  <c r="Y1" i="15"/>
  <c r="Y216" i="15" l="1"/>
  <c r="AK216" i="15" s="1"/>
  <c r="Y220" i="15"/>
  <c r="AK220" i="15" s="1"/>
  <c r="Y224" i="15"/>
  <c r="AK224" i="15" s="1"/>
  <c r="Y228" i="15"/>
  <c r="AK228" i="15" s="1"/>
  <c r="W232" i="15"/>
  <c r="AI232" i="15" s="1"/>
  <c r="Y236" i="15"/>
  <c r="AK236" i="15" s="1"/>
  <c r="W240" i="15"/>
  <c r="AI240" i="15" s="1"/>
  <c r="Y244" i="15"/>
  <c r="AK244" i="15" s="1"/>
  <c r="Y248" i="15"/>
  <c r="AK248" i="15" s="1"/>
  <c r="Y252" i="15"/>
  <c r="AK252" i="15" s="1"/>
  <c r="Y256" i="15"/>
  <c r="AK256" i="15" s="1"/>
  <c r="Y260" i="15"/>
  <c r="AK260" i="15" s="1"/>
  <c r="Y264" i="15"/>
  <c r="AK264" i="15" s="1"/>
  <c r="W268" i="15"/>
  <c r="AI268" i="15" s="1"/>
  <c r="Y272" i="15"/>
  <c r="AK272" i="15" s="1"/>
  <c r="W276" i="15"/>
  <c r="AI276" i="15" s="1"/>
  <c r="W280" i="15"/>
  <c r="AI280" i="15" s="1"/>
  <c r="W284" i="15"/>
  <c r="AI284" i="15" s="1"/>
  <c r="Y288" i="15"/>
  <c r="AK288" i="15" s="1"/>
  <c r="Y292" i="15"/>
  <c r="AK292" i="15" s="1"/>
  <c r="Y296" i="15"/>
  <c r="AK296" i="15" s="1"/>
  <c r="W300" i="15"/>
  <c r="AI300" i="15" s="1"/>
  <c r="Y304" i="15"/>
  <c r="AK304" i="15" s="1"/>
  <c r="Y308" i="15"/>
  <c r="AK308" i="15" s="1"/>
  <c r="W312" i="15"/>
  <c r="AI312" i="15" s="1"/>
  <c r="W316" i="15"/>
  <c r="AI316" i="15" s="1"/>
  <c r="X213" i="15"/>
  <c r="AJ213" i="15" s="1"/>
  <c r="X217" i="15"/>
  <c r="AJ217" i="15" s="1"/>
  <c r="X221" i="15"/>
  <c r="AJ221" i="15" s="1"/>
  <c r="X225" i="15"/>
  <c r="AJ225" i="15" s="1"/>
  <c r="X229" i="15"/>
  <c r="AJ229" i="15" s="1"/>
  <c r="AA233" i="15"/>
  <c r="AM233" i="15" s="1"/>
  <c r="AA237" i="15"/>
  <c r="AM237" i="15" s="1"/>
  <c r="AA241" i="15"/>
  <c r="AM241" i="15" s="1"/>
  <c r="X245" i="15"/>
  <c r="AJ245" i="15" s="1"/>
  <c r="X249" i="15"/>
  <c r="AJ249" i="15" s="1"/>
  <c r="X253" i="15"/>
  <c r="AJ253" i="15" s="1"/>
  <c r="AA257" i="15"/>
  <c r="AM257" i="15" s="1"/>
  <c r="X261" i="15"/>
  <c r="AJ261" i="15" s="1"/>
  <c r="X265" i="15"/>
  <c r="AJ265" i="15" s="1"/>
  <c r="X269" i="15"/>
  <c r="AJ269" i="15" s="1"/>
  <c r="X273" i="15"/>
  <c r="AJ273" i="15" s="1"/>
  <c r="AA277" i="15"/>
  <c r="AM277" i="15" s="1"/>
  <c r="AA281" i="15"/>
  <c r="AM281" i="15" s="1"/>
  <c r="AA285" i="15"/>
  <c r="AM285" i="15" s="1"/>
  <c r="X289" i="15"/>
  <c r="AJ289" i="15" s="1"/>
  <c r="X293" i="15"/>
  <c r="AJ293" i="15" s="1"/>
  <c r="AA297" i="15"/>
  <c r="AM297" i="15" s="1"/>
  <c r="AA301" i="15"/>
  <c r="AM301" i="15" s="1"/>
  <c r="X305" i="15"/>
  <c r="AJ305" i="15" s="1"/>
  <c r="X309" i="15"/>
  <c r="AJ309" i="15" s="1"/>
  <c r="AA313" i="15"/>
  <c r="AM313" i="15" s="1"/>
  <c r="Y215" i="15"/>
  <c r="AK215" i="15" s="1"/>
  <c r="Y219" i="15"/>
  <c r="AK219" i="15" s="1"/>
  <c r="Y223" i="15"/>
  <c r="AK223" i="15" s="1"/>
  <c r="Y227" i="15"/>
  <c r="AK227" i="15" s="1"/>
  <c r="W231" i="15"/>
  <c r="AI231" i="15" s="1"/>
  <c r="Y235" i="15"/>
  <c r="AK235" i="15" s="1"/>
  <c r="W239" i="15"/>
  <c r="AI239" i="15" s="1"/>
  <c r="Y243" i="15"/>
  <c r="AK243" i="15" s="1"/>
  <c r="Y247" i="15"/>
  <c r="AK247" i="15" s="1"/>
  <c r="Y251" i="15"/>
  <c r="AK251" i="15" s="1"/>
  <c r="W255" i="15"/>
  <c r="AI255" i="15" s="1"/>
  <c r="Y259" i="15"/>
  <c r="AK259" i="15" s="1"/>
  <c r="Y263" i="15"/>
  <c r="AK263" i="15" s="1"/>
  <c r="W267" i="15"/>
  <c r="AI267" i="15" s="1"/>
  <c r="Y271" i="15"/>
  <c r="AK271" i="15" s="1"/>
  <c r="Y275" i="15"/>
  <c r="AK275" i="15" s="1"/>
  <c r="W279" i="15"/>
  <c r="AI279" i="15" s="1"/>
  <c r="W283" i="15"/>
  <c r="AI283" i="15" s="1"/>
  <c r="Y287" i="15"/>
  <c r="AK287" i="15" s="1"/>
  <c r="Y291" i="15"/>
  <c r="AK291" i="15" s="1"/>
  <c r="Y295" i="15"/>
  <c r="AK295" i="15" s="1"/>
  <c r="W299" i="15"/>
  <c r="AI299" i="15" s="1"/>
  <c r="Y303" i="15"/>
  <c r="AK303" i="15" s="1"/>
  <c r="W307" i="15"/>
  <c r="AI307" i="15" s="1"/>
  <c r="W311" i="15"/>
  <c r="AI311" i="15" s="1"/>
  <c r="Y315" i="15"/>
  <c r="AK315" i="15" s="1"/>
  <c r="X214" i="15"/>
  <c r="AJ214" i="15" s="1"/>
  <c r="X218" i="15"/>
  <c r="AJ218" i="15" s="1"/>
  <c r="X222" i="15"/>
  <c r="AJ222" i="15" s="1"/>
  <c r="X226" i="15"/>
  <c r="AJ226" i="15" s="1"/>
  <c r="AA230" i="15"/>
  <c r="AM230" i="15" s="1"/>
  <c r="X234" i="15"/>
  <c r="AJ234" i="15" s="1"/>
  <c r="AA238" i="15"/>
  <c r="AM238" i="15" s="1"/>
  <c r="X242" i="15"/>
  <c r="AJ242" i="15" s="1"/>
  <c r="X246" i="15"/>
  <c r="AJ246" i="15" s="1"/>
  <c r="X250" i="15"/>
  <c r="AJ250" i="15" s="1"/>
  <c r="X254" i="15"/>
  <c r="AJ254" i="15" s="1"/>
  <c r="X258" i="15"/>
  <c r="AJ258" i="15" s="1"/>
  <c r="X262" i="15"/>
  <c r="AJ262" i="15" s="1"/>
  <c r="X266" i="15"/>
  <c r="AJ266" i="15" s="1"/>
  <c r="X270" i="15"/>
  <c r="AJ270" i="15" s="1"/>
  <c r="X274" i="15"/>
  <c r="AJ274" i="15" s="1"/>
  <c r="AA278" i="15"/>
  <c r="AM278" i="15" s="1"/>
  <c r="AA282" i="15"/>
  <c r="AM282" i="15" s="1"/>
  <c r="AA286" i="15"/>
  <c r="AM286" i="15" s="1"/>
  <c r="X290" i="15"/>
  <c r="AJ290" i="15" s="1"/>
  <c r="X294" i="15"/>
  <c r="AJ294" i="15" s="1"/>
  <c r="AA298" i="15"/>
  <c r="AM298" i="15" s="1"/>
  <c r="X302" i="15"/>
  <c r="AJ302" i="15" s="1"/>
  <c r="X306" i="15"/>
  <c r="AJ306" i="15" s="1"/>
  <c r="AA310" i="15"/>
  <c r="AM310" i="15" s="1"/>
  <c r="AA314" i="15"/>
  <c r="AM314" i="15" s="1"/>
  <c r="W213" i="15"/>
  <c r="AI213" i="15" s="1"/>
  <c r="W217" i="15"/>
  <c r="AI217" i="15" s="1"/>
  <c r="W221" i="15"/>
  <c r="AI221" i="15" s="1"/>
  <c r="W225" i="15"/>
  <c r="AI225" i="15" s="1"/>
  <c r="W229" i="15"/>
  <c r="AI229" i="15" s="1"/>
  <c r="Y233" i="15"/>
  <c r="AK233" i="15" s="1"/>
  <c r="Y237" i="15"/>
  <c r="AK237" i="15" s="1"/>
  <c r="Y241" i="15"/>
  <c r="AK241" i="15" s="1"/>
  <c r="W245" i="15"/>
  <c r="AI245" i="15" s="1"/>
  <c r="W249" i="15"/>
  <c r="AI249" i="15" s="1"/>
  <c r="W253" i="15"/>
  <c r="AI253" i="15" s="1"/>
  <c r="Y257" i="15"/>
  <c r="AK257" i="15" s="1"/>
  <c r="W261" i="15"/>
  <c r="AI261" i="15" s="1"/>
  <c r="W265" i="15"/>
  <c r="AI265" i="15" s="1"/>
  <c r="W269" i="15"/>
  <c r="AI269" i="15" s="1"/>
  <c r="W273" i="15"/>
  <c r="AI273" i="15" s="1"/>
  <c r="Y277" i="15"/>
  <c r="AK277" i="15" s="1"/>
  <c r="Y281" i="15"/>
  <c r="AK281" i="15" s="1"/>
  <c r="Y285" i="15"/>
  <c r="AK285" i="15" s="1"/>
  <c r="W289" i="15"/>
  <c r="AI289" i="15" s="1"/>
  <c r="W293" i="15"/>
  <c r="AI293" i="15" s="1"/>
  <c r="Y297" i="15"/>
  <c r="AK297" i="15" s="1"/>
  <c r="Y301" i="15"/>
  <c r="AK301" i="15" s="1"/>
  <c r="W305" i="15"/>
  <c r="AI305" i="15" s="1"/>
  <c r="W309" i="15"/>
  <c r="AI309" i="15" s="1"/>
  <c r="Y313" i="15"/>
  <c r="AK313" i="15" s="1"/>
  <c r="AA214" i="15"/>
  <c r="AM214" i="15" s="1"/>
  <c r="AA218" i="15"/>
  <c r="AM218" i="15" s="1"/>
  <c r="AA222" i="15"/>
  <c r="AM222" i="15" s="1"/>
  <c r="AA226" i="15"/>
  <c r="AM226" i="15" s="1"/>
  <c r="X230" i="15"/>
  <c r="AJ230" i="15" s="1"/>
  <c r="AA234" i="15"/>
  <c r="AM234" i="15" s="1"/>
  <c r="X238" i="15"/>
  <c r="AJ238" i="15" s="1"/>
  <c r="AA242" i="15"/>
  <c r="AM242" i="15" s="1"/>
  <c r="AA246" i="15"/>
  <c r="AM246" i="15" s="1"/>
  <c r="AA250" i="15"/>
  <c r="AM250" i="15" s="1"/>
  <c r="AA254" i="15"/>
  <c r="AM254" i="15" s="1"/>
  <c r="AA258" i="15"/>
  <c r="AM258" i="15" s="1"/>
  <c r="AA262" i="15"/>
  <c r="AM262" i="15" s="1"/>
  <c r="AA266" i="15"/>
  <c r="AM266" i="15" s="1"/>
  <c r="AA270" i="15"/>
  <c r="AM270" i="15" s="1"/>
  <c r="AA274" i="15"/>
  <c r="AM274" i="15" s="1"/>
  <c r="X278" i="15"/>
  <c r="AJ278" i="15" s="1"/>
  <c r="X282" i="15"/>
  <c r="AJ282" i="15" s="1"/>
  <c r="X286" i="15"/>
  <c r="AJ286" i="15" s="1"/>
  <c r="AA290" i="15"/>
  <c r="AM290" i="15" s="1"/>
  <c r="AA294" i="15"/>
  <c r="AM294" i="15" s="1"/>
  <c r="X298" i="15"/>
  <c r="AJ298" i="15" s="1"/>
  <c r="AA302" i="15"/>
  <c r="AM302" i="15" s="1"/>
  <c r="AA306" i="15"/>
  <c r="AM306" i="15" s="1"/>
  <c r="X310" i="15"/>
  <c r="AJ310" i="15" s="1"/>
  <c r="X314" i="15"/>
  <c r="AJ314" i="15" s="1"/>
  <c r="W216" i="15"/>
  <c r="AI216" i="15" s="1"/>
  <c r="W220" i="15"/>
  <c r="AI220" i="15" s="1"/>
  <c r="W224" i="15"/>
  <c r="AI224" i="15" s="1"/>
  <c r="W228" i="15"/>
  <c r="AI228" i="15" s="1"/>
  <c r="Y232" i="15"/>
  <c r="AK232" i="15" s="1"/>
  <c r="W236" i="15"/>
  <c r="AI236" i="15" s="1"/>
  <c r="Y240" i="15"/>
  <c r="AK240" i="15" s="1"/>
  <c r="W244" i="15"/>
  <c r="AI244" i="15" s="1"/>
  <c r="W248" i="15"/>
  <c r="AI248" i="15" s="1"/>
  <c r="W252" i="15"/>
  <c r="AI252" i="15" s="1"/>
  <c r="W256" i="15"/>
  <c r="AI256" i="15" s="1"/>
  <c r="W260" i="15"/>
  <c r="AI260" i="15" s="1"/>
  <c r="W264" i="15"/>
  <c r="AI264" i="15" s="1"/>
  <c r="Y268" i="15"/>
  <c r="AK268" i="15" s="1"/>
  <c r="W272" i="15"/>
  <c r="AI272" i="15" s="1"/>
  <c r="Y276" i="15"/>
  <c r="AK276" i="15" s="1"/>
  <c r="Y280" i="15"/>
  <c r="AK280" i="15" s="1"/>
  <c r="Y284" i="15"/>
  <c r="AK284" i="15" s="1"/>
  <c r="W288" i="15"/>
  <c r="AI288" i="15" s="1"/>
  <c r="W292" i="15"/>
  <c r="AI292" i="15" s="1"/>
  <c r="W296" i="15"/>
  <c r="AI296" i="15" s="1"/>
  <c r="Y300" i="15"/>
  <c r="AK300" i="15" s="1"/>
  <c r="W304" i="15"/>
  <c r="AI304" i="15" s="1"/>
  <c r="W308" i="15"/>
  <c r="AI308" i="15" s="1"/>
  <c r="Y312" i="15"/>
  <c r="AK312" i="15" s="1"/>
  <c r="Y316" i="15"/>
  <c r="AK316" i="15" s="1"/>
  <c r="AA215" i="15"/>
  <c r="AM215" i="15" s="1"/>
  <c r="AA219" i="15"/>
  <c r="AM219" i="15" s="1"/>
  <c r="AA223" i="15"/>
  <c r="AM223" i="15" s="1"/>
  <c r="AA227" i="15"/>
  <c r="AM227" i="15" s="1"/>
  <c r="X231" i="15"/>
  <c r="AJ231" i="15" s="1"/>
  <c r="AA235" i="15"/>
  <c r="AM235" i="15" s="1"/>
  <c r="X239" i="15"/>
  <c r="AJ239" i="15" s="1"/>
  <c r="AA243" i="15"/>
  <c r="AM243" i="15" s="1"/>
  <c r="AA247" i="15"/>
  <c r="AM247" i="15" s="1"/>
  <c r="AA251" i="15"/>
  <c r="AM251" i="15" s="1"/>
  <c r="X255" i="15"/>
  <c r="AJ255" i="15" s="1"/>
  <c r="AA259" i="15"/>
  <c r="AM259" i="15" s="1"/>
  <c r="AA263" i="15"/>
  <c r="AM263" i="15" s="1"/>
  <c r="X267" i="15"/>
  <c r="AJ267" i="15" s="1"/>
  <c r="AA271" i="15"/>
  <c r="AM271" i="15" s="1"/>
  <c r="AA275" i="15"/>
  <c r="AM275" i="15" s="1"/>
  <c r="X279" i="15"/>
  <c r="AJ279" i="15" s="1"/>
  <c r="X283" i="15"/>
  <c r="AJ283" i="15" s="1"/>
  <c r="AA287" i="15"/>
  <c r="AM287" i="15" s="1"/>
  <c r="AA291" i="15"/>
  <c r="AM291" i="15" s="1"/>
  <c r="AA295" i="15"/>
  <c r="AM295" i="15" s="1"/>
  <c r="X299" i="15"/>
  <c r="AJ299" i="15" s="1"/>
  <c r="AA303" i="15"/>
  <c r="AM303" i="15" s="1"/>
  <c r="X307" i="15"/>
  <c r="AJ307" i="15" s="1"/>
  <c r="X311" i="15"/>
  <c r="AJ311" i="15" s="1"/>
  <c r="AA315" i="15"/>
  <c r="AM315" i="15" s="1"/>
  <c r="Z1" i="15"/>
  <c r="X418" i="15" s="1"/>
  <c r="AJ418" i="15" s="1"/>
  <c r="AA398" i="15"/>
  <c r="AM398" i="15" s="1"/>
  <c r="W404" i="15"/>
  <c r="AI404" i="15" s="1"/>
  <c r="Y392" i="15"/>
  <c r="AK392" i="15" s="1"/>
  <c r="W372" i="15"/>
  <c r="AI372" i="15" s="1"/>
  <c r="Y360" i="15"/>
  <c r="AK360" i="15" s="1"/>
  <c r="AA401" i="15"/>
  <c r="AM401" i="15" s="1"/>
  <c r="AA389" i="15"/>
  <c r="AM389" i="15" s="1"/>
  <c r="X369" i="15"/>
  <c r="AJ369" i="15" s="1"/>
  <c r="X365" i="15"/>
  <c r="AJ365" i="15" s="1"/>
  <c r="W407" i="15"/>
  <c r="AI407" i="15" s="1"/>
  <c r="W399" i="15"/>
  <c r="AI399" i="15" s="1"/>
  <c r="Y383" i="15"/>
  <c r="AK383" i="15" s="1"/>
  <c r="W379" i="15"/>
  <c r="AI379" i="15" s="1"/>
  <c r="W363" i="15"/>
  <c r="AI363" i="15" s="1"/>
  <c r="Y359" i="15"/>
  <c r="AK359" i="15" s="1"/>
  <c r="AA408" i="15"/>
  <c r="AM408" i="15" s="1"/>
  <c r="AA400" i="15"/>
  <c r="AM400" i="15" s="1"/>
  <c r="X384" i="15"/>
  <c r="AJ384" i="15" s="1"/>
  <c r="X380" i="15"/>
  <c r="AJ380" i="15" s="1"/>
  <c r="AA364" i="15"/>
  <c r="AM364" i="15" s="1"/>
  <c r="W418" i="15"/>
  <c r="AI418" i="15" s="1"/>
  <c r="W402" i="15"/>
  <c r="AI402" i="15" s="1"/>
  <c r="Y394" i="15"/>
  <c r="AK394" i="15" s="1"/>
  <c r="Y378" i="15"/>
  <c r="AK378" i="15" s="1"/>
  <c r="Y374" i="15"/>
  <c r="AK374" i="15" s="1"/>
  <c r="Y358" i="15"/>
  <c r="AK358" i="15" s="1"/>
  <c r="X419" i="15"/>
  <c r="AJ419" i="15" s="1"/>
  <c r="AA403" i="15"/>
  <c r="AM403" i="15" s="1"/>
  <c r="X395" i="15"/>
  <c r="AJ395" i="15" s="1"/>
  <c r="X379" i="15"/>
  <c r="AJ379" i="15" s="1"/>
  <c r="X375" i="15"/>
  <c r="AJ375" i="15" s="1"/>
  <c r="Y417" i="15"/>
  <c r="AK417" i="15" s="1"/>
  <c r="W413" i="15"/>
  <c r="AI413" i="15" s="1"/>
  <c r="W397" i="15"/>
  <c r="AI397" i="15" s="1"/>
  <c r="Y389" i="15"/>
  <c r="AK389" i="15" s="1"/>
  <c r="W373" i="15"/>
  <c r="AI373" i="15" s="1"/>
  <c r="W369" i="15"/>
  <c r="AI369" i="15" s="1"/>
  <c r="Y214" i="15"/>
  <c r="AK214" i="15" s="1"/>
  <c r="Y218" i="15"/>
  <c r="AK218" i="15" s="1"/>
  <c r="Y222" i="15"/>
  <c r="AK222" i="15" s="1"/>
  <c r="Y226" i="15"/>
  <c r="AK226" i="15" s="1"/>
  <c r="W230" i="15"/>
  <c r="AI230" i="15" s="1"/>
  <c r="Y234" i="15"/>
  <c r="AK234" i="15" s="1"/>
  <c r="W238" i="15"/>
  <c r="AI238" i="15" s="1"/>
  <c r="Y242" i="15"/>
  <c r="AK242" i="15" s="1"/>
  <c r="Y246" i="15"/>
  <c r="AK246" i="15" s="1"/>
  <c r="Y250" i="15"/>
  <c r="AK250" i="15" s="1"/>
  <c r="Y254" i="15"/>
  <c r="AK254" i="15" s="1"/>
  <c r="Y258" i="15"/>
  <c r="AK258" i="15" s="1"/>
  <c r="Y262" i="15"/>
  <c r="AK262" i="15" s="1"/>
  <c r="Y266" i="15"/>
  <c r="AK266" i="15" s="1"/>
  <c r="Y270" i="15"/>
  <c r="AK270" i="15" s="1"/>
  <c r="Y274" i="15"/>
  <c r="AK274" i="15" s="1"/>
  <c r="W278" i="15"/>
  <c r="AI278" i="15" s="1"/>
  <c r="W282" i="15"/>
  <c r="AI282" i="15" s="1"/>
  <c r="W286" i="15"/>
  <c r="AI286" i="15" s="1"/>
  <c r="Y290" i="15"/>
  <c r="AK290" i="15" s="1"/>
  <c r="Y294" i="15"/>
  <c r="AK294" i="15" s="1"/>
  <c r="W298" i="15"/>
  <c r="AI298" i="15" s="1"/>
  <c r="Y302" i="15"/>
  <c r="AK302" i="15" s="1"/>
  <c r="Y306" i="15"/>
  <c r="AK306" i="15" s="1"/>
  <c r="W310" i="15"/>
  <c r="AI310" i="15" s="1"/>
  <c r="W314" i="15"/>
  <c r="AI314" i="15" s="1"/>
  <c r="W318" i="15"/>
  <c r="AI318" i="15" s="1"/>
  <c r="W326" i="15"/>
  <c r="AI326" i="15" s="1"/>
  <c r="Y334" i="15"/>
  <c r="AK334" i="15" s="1"/>
  <c r="Y342" i="15"/>
  <c r="AK342" i="15" s="1"/>
  <c r="W346" i="15"/>
  <c r="AI346" i="15" s="1"/>
  <c r="W358" i="15"/>
  <c r="AI358" i="15" s="1"/>
  <c r="X215" i="15"/>
  <c r="AJ215" i="15" s="1"/>
  <c r="X219" i="15"/>
  <c r="AJ219" i="15" s="1"/>
  <c r="X223" i="15"/>
  <c r="AJ223" i="15" s="1"/>
  <c r="X227" i="15"/>
  <c r="AJ227" i="15" s="1"/>
  <c r="AA231" i="15"/>
  <c r="AM231" i="15" s="1"/>
  <c r="X235" i="15"/>
  <c r="AJ235" i="15" s="1"/>
  <c r="AA239" i="15"/>
  <c r="AM239" i="15" s="1"/>
  <c r="X243" i="15"/>
  <c r="AJ243" i="15" s="1"/>
  <c r="X247" i="15"/>
  <c r="AJ247" i="15" s="1"/>
  <c r="X251" i="15"/>
  <c r="AJ251" i="15" s="1"/>
  <c r="AA255" i="15"/>
  <c r="AM255" i="15" s="1"/>
  <c r="X259" i="15"/>
  <c r="AJ259" i="15" s="1"/>
  <c r="X263" i="15"/>
  <c r="AJ263" i="15" s="1"/>
  <c r="AA267" i="15"/>
  <c r="AM267" i="15" s="1"/>
  <c r="X271" i="15"/>
  <c r="AJ271" i="15" s="1"/>
  <c r="X275" i="15"/>
  <c r="AJ275" i="15" s="1"/>
  <c r="AA279" i="15"/>
  <c r="AM279" i="15" s="1"/>
  <c r="AA283" i="15"/>
  <c r="AM283" i="15" s="1"/>
  <c r="X287" i="15"/>
  <c r="AJ287" i="15" s="1"/>
  <c r="X291" i="15"/>
  <c r="AJ291" i="15" s="1"/>
  <c r="X295" i="15"/>
  <c r="AJ295" i="15" s="1"/>
  <c r="AA299" i="15"/>
  <c r="AM299" i="15" s="1"/>
  <c r="X303" i="15"/>
  <c r="AJ303" i="15" s="1"/>
  <c r="AA307" i="15"/>
  <c r="AM307" i="15" s="1"/>
  <c r="AA311" i="15"/>
  <c r="AM311" i="15" s="1"/>
  <c r="X315" i="15"/>
  <c r="AJ315" i="15" s="1"/>
  <c r="AA319" i="15"/>
  <c r="AM319" i="15" s="1"/>
  <c r="AA323" i="15"/>
  <c r="AM323" i="15" s="1"/>
  <c r="AA327" i="15"/>
  <c r="AM327" i="15" s="1"/>
  <c r="AA331" i="15"/>
  <c r="AM331" i="15" s="1"/>
  <c r="X335" i="15"/>
  <c r="AJ335" i="15" s="1"/>
  <c r="AA339" i="15"/>
  <c r="AM339" i="15" s="1"/>
  <c r="X343" i="15"/>
  <c r="AJ343" i="15" s="1"/>
  <c r="AA347" i="15"/>
  <c r="AM347" i="15" s="1"/>
  <c r="AA351" i="15"/>
  <c r="AM351" i="15" s="1"/>
  <c r="AA355" i="15"/>
  <c r="AM355" i="15" s="1"/>
  <c r="Y213" i="15"/>
  <c r="AK213" i="15" s="1"/>
  <c r="Y217" i="15"/>
  <c r="AK217" i="15" s="1"/>
  <c r="Y221" i="15"/>
  <c r="AK221" i="15" s="1"/>
  <c r="Y225" i="15"/>
  <c r="AK225" i="15" s="1"/>
  <c r="Y229" i="15"/>
  <c r="AK229" i="15" s="1"/>
  <c r="W233" i="15"/>
  <c r="AI233" i="15" s="1"/>
  <c r="W237" i="15"/>
  <c r="AI237" i="15" s="1"/>
  <c r="W241" i="15"/>
  <c r="AI241" i="15" s="1"/>
  <c r="Y245" i="15"/>
  <c r="AK245" i="15" s="1"/>
  <c r="Y249" i="15"/>
  <c r="AK249" i="15" s="1"/>
  <c r="Y253" i="15"/>
  <c r="AK253" i="15" s="1"/>
  <c r="W257" i="15"/>
  <c r="AI257" i="15" s="1"/>
  <c r="Y261" i="15"/>
  <c r="AK261" i="15" s="1"/>
  <c r="Y265" i="15"/>
  <c r="AK265" i="15" s="1"/>
  <c r="Y269" i="15"/>
  <c r="AK269" i="15" s="1"/>
  <c r="Y273" i="15"/>
  <c r="AK273" i="15" s="1"/>
  <c r="W277" i="15"/>
  <c r="AI277" i="15" s="1"/>
  <c r="W281" i="15"/>
  <c r="AI281" i="15" s="1"/>
  <c r="W285" i="15"/>
  <c r="AI285" i="15" s="1"/>
  <c r="Y289" i="15"/>
  <c r="AK289" i="15" s="1"/>
  <c r="Y293" i="15"/>
  <c r="AK293" i="15" s="1"/>
  <c r="W297" i="15"/>
  <c r="AI297" i="15" s="1"/>
  <c r="W301" i="15"/>
  <c r="AI301" i="15" s="1"/>
  <c r="Y305" i="15"/>
  <c r="AK305" i="15" s="1"/>
  <c r="Y309" i="15"/>
  <c r="AK309" i="15" s="1"/>
  <c r="W313" i="15"/>
  <c r="AI313" i="15" s="1"/>
  <c r="W317" i="15"/>
  <c r="AI317" i="15" s="1"/>
  <c r="W321" i="15"/>
  <c r="AI321" i="15" s="1"/>
  <c r="W325" i="15"/>
  <c r="AI325" i="15" s="1"/>
  <c r="W329" i="15"/>
  <c r="AI329" i="15" s="1"/>
  <c r="W333" i="15"/>
  <c r="AI333" i="15" s="1"/>
  <c r="Y337" i="15"/>
  <c r="AK337" i="15" s="1"/>
  <c r="Y341" i="15"/>
  <c r="AK341" i="15" s="1"/>
  <c r="Y345" i="15"/>
  <c r="AK345" i="15" s="1"/>
  <c r="W349" i="15"/>
  <c r="AI349" i="15" s="1"/>
  <c r="W353" i="15"/>
  <c r="AI353" i="15" s="1"/>
  <c r="W357" i="15"/>
  <c r="AI357" i="15" s="1"/>
  <c r="W361" i="15"/>
  <c r="AI361" i="15" s="1"/>
  <c r="X216" i="15"/>
  <c r="AJ216" i="15" s="1"/>
  <c r="X220" i="15"/>
  <c r="AJ220" i="15" s="1"/>
  <c r="X224" i="15"/>
  <c r="AJ224" i="15" s="1"/>
  <c r="X228" i="15"/>
  <c r="AJ228" i="15" s="1"/>
  <c r="AA232" i="15"/>
  <c r="AM232" i="15" s="1"/>
  <c r="X236" i="15"/>
  <c r="AJ236" i="15" s="1"/>
  <c r="AA240" i="15"/>
  <c r="AM240" i="15" s="1"/>
  <c r="X244" i="15"/>
  <c r="AJ244" i="15" s="1"/>
  <c r="X248" i="15"/>
  <c r="AJ248" i="15" s="1"/>
  <c r="X252" i="15"/>
  <c r="AJ252" i="15" s="1"/>
  <c r="X256" i="15"/>
  <c r="AJ256" i="15" s="1"/>
  <c r="X260" i="15"/>
  <c r="AJ260" i="15" s="1"/>
  <c r="X264" i="15"/>
  <c r="AJ264" i="15" s="1"/>
  <c r="AA268" i="15"/>
  <c r="AM268" i="15" s="1"/>
  <c r="X272" i="15"/>
  <c r="AJ272" i="15" s="1"/>
  <c r="AA276" i="15"/>
  <c r="AM276" i="15" s="1"/>
  <c r="AA280" i="15"/>
  <c r="AM280" i="15" s="1"/>
  <c r="AA284" i="15"/>
  <c r="AM284" i="15" s="1"/>
  <c r="X288" i="15"/>
  <c r="AJ288" i="15" s="1"/>
  <c r="X292" i="15"/>
  <c r="AJ292" i="15" s="1"/>
  <c r="X296" i="15"/>
  <c r="AJ296" i="15" s="1"/>
  <c r="AA300" i="15"/>
  <c r="AM300" i="15" s="1"/>
  <c r="X304" i="15"/>
  <c r="AJ304" i="15" s="1"/>
  <c r="X308" i="15"/>
  <c r="AJ308" i="15" s="1"/>
  <c r="AA312" i="15"/>
  <c r="AM312" i="15" s="1"/>
  <c r="AA316" i="15"/>
  <c r="AM316" i="15" s="1"/>
  <c r="AA320" i="15"/>
  <c r="AM320" i="15" s="1"/>
  <c r="AA324" i="15"/>
  <c r="AM324" i="15" s="1"/>
  <c r="AA328" i="15"/>
  <c r="AM328" i="15" s="1"/>
  <c r="AA332" i="15"/>
  <c r="AM332" i="15" s="1"/>
  <c r="X336" i="15"/>
  <c r="AJ336" i="15" s="1"/>
  <c r="AA340" i="15"/>
  <c r="AM340" i="15" s="1"/>
  <c r="X344" i="15"/>
  <c r="AJ344" i="15" s="1"/>
  <c r="AA348" i="15"/>
  <c r="AM348" i="15" s="1"/>
  <c r="AA352" i="15"/>
  <c r="AM352" i="15" s="1"/>
  <c r="AA356" i="15"/>
  <c r="AM356" i="15" s="1"/>
  <c r="AA361" i="15"/>
  <c r="AM361" i="15" s="1"/>
  <c r="W366" i="15"/>
  <c r="AI366" i="15" s="1"/>
  <c r="W370" i="15"/>
  <c r="AI370" i="15" s="1"/>
  <c r="W374" i="15"/>
  <c r="AI374" i="15" s="1"/>
  <c r="W378" i="15"/>
  <c r="AI378" i="15" s="1"/>
  <c r="Y382" i="15"/>
  <c r="AK382" i="15" s="1"/>
  <c r="Y386" i="15"/>
  <c r="AK386" i="15" s="1"/>
  <c r="Y390" i="15"/>
  <c r="AK390" i="15" s="1"/>
  <c r="W394" i="15"/>
  <c r="AI394" i="15" s="1"/>
  <c r="W398" i="15"/>
  <c r="AI398" i="15" s="1"/>
  <c r="Y402" i="15"/>
  <c r="AK402" i="15" s="1"/>
  <c r="W406" i="15"/>
  <c r="AI406" i="15" s="1"/>
  <c r="W410" i="15"/>
  <c r="AI410" i="15" s="1"/>
  <c r="Y414" i="15"/>
  <c r="AK414" i="15" s="1"/>
  <c r="Y418" i="15"/>
  <c r="AK418" i="15" s="1"/>
  <c r="X361" i="15"/>
  <c r="AJ361" i="15" s="1"/>
  <c r="AA365" i="15"/>
  <c r="AM365" i="15" s="1"/>
  <c r="AA369" i="15"/>
  <c r="AM369" i="15" s="1"/>
  <c r="AA373" i="15"/>
  <c r="AM373" i="15" s="1"/>
  <c r="AA377" i="15"/>
  <c r="AM377" i="15" s="1"/>
  <c r="X381" i="15"/>
  <c r="AJ381" i="15" s="1"/>
  <c r="X385" i="15"/>
  <c r="AJ385" i="15" s="1"/>
  <c r="X389" i="15"/>
  <c r="AJ389" i="15" s="1"/>
  <c r="AA393" i="15"/>
  <c r="AM393" i="15" s="1"/>
  <c r="AA397" i="15"/>
  <c r="AM397" i="15" s="1"/>
  <c r="X401" i="15"/>
  <c r="AJ401" i="15" s="1"/>
  <c r="X405" i="15"/>
  <c r="AJ405" i="15" s="1"/>
  <c r="AA409" i="15"/>
  <c r="AM409" i="15" s="1"/>
  <c r="AA413" i="15"/>
  <c r="AM413" i="15" s="1"/>
  <c r="X417" i="15"/>
  <c r="AJ417" i="15" s="1"/>
  <c r="W215" i="15"/>
  <c r="AI215" i="15" s="1"/>
  <c r="W219" i="15"/>
  <c r="AI219" i="15" s="1"/>
  <c r="W223" i="15"/>
  <c r="AI223" i="15" s="1"/>
  <c r="W227" i="15"/>
  <c r="AI227" i="15" s="1"/>
  <c r="Y231" i="15"/>
  <c r="AK231" i="15" s="1"/>
  <c r="W235" i="15"/>
  <c r="AI235" i="15" s="1"/>
  <c r="Y239" i="15"/>
  <c r="AK239" i="15" s="1"/>
  <c r="W243" i="15"/>
  <c r="AI243" i="15" s="1"/>
  <c r="W247" i="15"/>
  <c r="AI247" i="15" s="1"/>
  <c r="W251" i="15"/>
  <c r="AI251" i="15" s="1"/>
  <c r="Y255" i="15"/>
  <c r="AK255" i="15" s="1"/>
  <c r="W259" i="15"/>
  <c r="AI259" i="15" s="1"/>
  <c r="W263" i="15"/>
  <c r="AI263" i="15" s="1"/>
  <c r="Y267" i="15"/>
  <c r="AK267" i="15" s="1"/>
  <c r="W271" i="15"/>
  <c r="AI271" i="15" s="1"/>
  <c r="W275" i="15"/>
  <c r="AI275" i="15" s="1"/>
  <c r="Y279" i="15"/>
  <c r="AK279" i="15" s="1"/>
  <c r="Y283" i="15"/>
  <c r="AK283" i="15" s="1"/>
  <c r="W287" i="15"/>
  <c r="AI287" i="15" s="1"/>
  <c r="W291" i="15"/>
  <c r="AI291" i="15" s="1"/>
  <c r="W295" i="15"/>
  <c r="AI295" i="15" s="1"/>
  <c r="Y299" i="15"/>
  <c r="AK299" i="15" s="1"/>
  <c r="W303" i="15"/>
  <c r="AI303" i="15" s="1"/>
  <c r="Y307" i="15"/>
  <c r="AK307" i="15" s="1"/>
  <c r="Y311" i="15"/>
  <c r="AK311" i="15" s="1"/>
  <c r="W315" i="15"/>
  <c r="AI315" i="15" s="1"/>
  <c r="Y319" i="15"/>
  <c r="AK319" i="15" s="1"/>
  <c r="Y323" i="15"/>
  <c r="AK323" i="15" s="1"/>
  <c r="Y327" i="15"/>
  <c r="AK327" i="15" s="1"/>
  <c r="Y331" i="15"/>
  <c r="AK331" i="15" s="1"/>
  <c r="W335" i="15"/>
  <c r="AI335" i="15" s="1"/>
  <c r="Y339" i="15"/>
  <c r="AK339" i="15" s="1"/>
  <c r="W343" i="15"/>
  <c r="AI343" i="15" s="1"/>
  <c r="Y347" i="15"/>
  <c r="AK347" i="15" s="1"/>
  <c r="Y351" i="15"/>
  <c r="AK351" i="15" s="1"/>
  <c r="Y355" i="15"/>
  <c r="AK355" i="15" s="1"/>
  <c r="Y363" i="15"/>
  <c r="AK363" i="15" s="1"/>
  <c r="AA216" i="15"/>
  <c r="AM216" i="15" s="1"/>
  <c r="AA220" i="15"/>
  <c r="AM220" i="15" s="1"/>
  <c r="AA224" i="15"/>
  <c r="AM224" i="15" s="1"/>
  <c r="AA228" i="15"/>
  <c r="AM228" i="15" s="1"/>
  <c r="X232" i="15"/>
  <c r="AJ232" i="15" s="1"/>
  <c r="AA236" i="15"/>
  <c r="AM236" i="15" s="1"/>
  <c r="X240" i="15"/>
  <c r="AJ240" i="15" s="1"/>
  <c r="AA244" i="15"/>
  <c r="AM244" i="15" s="1"/>
  <c r="AA248" i="15"/>
  <c r="AM248" i="15" s="1"/>
  <c r="AA252" i="15"/>
  <c r="AM252" i="15" s="1"/>
  <c r="AA256" i="15"/>
  <c r="AM256" i="15" s="1"/>
  <c r="AA260" i="15"/>
  <c r="AM260" i="15" s="1"/>
  <c r="AA264" i="15"/>
  <c r="AM264" i="15" s="1"/>
  <c r="X268" i="15"/>
  <c r="AJ268" i="15" s="1"/>
  <c r="AA272" i="15"/>
  <c r="AM272" i="15" s="1"/>
  <c r="X276" i="15"/>
  <c r="AJ276" i="15" s="1"/>
  <c r="X280" i="15"/>
  <c r="AJ280" i="15" s="1"/>
  <c r="X284" i="15"/>
  <c r="AJ284" i="15" s="1"/>
  <c r="AA288" i="15"/>
  <c r="AM288" i="15" s="1"/>
  <c r="AA292" i="15"/>
  <c r="AM292" i="15" s="1"/>
  <c r="AA296" i="15"/>
  <c r="AM296" i="15" s="1"/>
  <c r="X300" i="15"/>
  <c r="AJ300" i="15" s="1"/>
  <c r="AA304" i="15"/>
  <c r="AM304" i="15" s="1"/>
  <c r="AA308" i="15"/>
  <c r="AM308" i="15" s="1"/>
  <c r="X312" i="15"/>
  <c r="AJ312" i="15" s="1"/>
  <c r="X316" i="15"/>
  <c r="AJ316" i="15" s="1"/>
  <c r="X320" i="15"/>
  <c r="AJ320" i="15" s="1"/>
  <c r="X324" i="15"/>
  <c r="AJ324" i="15" s="1"/>
  <c r="X328" i="15"/>
  <c r="AJ328" i="15" s="1"/>
  <c r="X332" i="15"/>
  <c r="AJ332" i="15" s="1"/>
  <c r="AA336" i="15"/>
  <c r="AM336" i="15" s="1"/>
  <c r="X340" i="15"/>
  <c r="AJ340" i="15" s="1"/>
  <c r="AA344" i="15"/>
  <c r="AM344" i="15" s="1"/>
  <c r="X348" i="15"/>
  <c r="AJ348" i="15" s="1"/>
  <c r="X352" i="15"/>
  <c r="AJ352" i="15" s="1"/>
  <c r="X356" i="15"/>
  <c r="AJ356" i="15" s="1"/>
  <c r="W214" i="15"/>
  <c r="AI214" i="15" s="1"/>
  <c r="W218" i="15"/>
  <c r="AI218" i="15" s="1"/>
  <c r="W222" i="15"/>
  <c r="AI222" i="15" s="1"/>
  <c r="W226" i="15"/>
  <c r="AI226" i="15" s="1"/>
  <c r="Y230" i="15"/>
  <c r="AK230" i="15" s="1"/>
  <c r="W234" i="15"/>
  <c r="AI234" i="15" s="1"/>
  <c r="Y238" i="15"/>
  <c r="AK238" i="15" s="1"/>
  <c r="W242" i="15"/>
  <c r="AI242" i="15" s="1"/>
  <c r="W246" i="15"/>
  <c r="AI246" i="15" s="1"/>
  <c r="W250" i="15"/>
  <c r="AI250" i="15" s="1"/>
  <c r="W254" i="15"/>
  <c r="AI254" i="15" s="1"/>
  <c r="W258" i="15"/>
  <c r="AI258" i="15" s="1"/>
  <c r="W262" i="15"/>
  <c r="AI262" i="15" s="1"/>
  <c r="W266" i="15"/>
  <c r="AI266" i="15" s="1"/>
  <c r="W270" i="15"/>
  <c r="AI270" i="15" s="1"/>
  <c r="W274" i="15"/>
  <c r="AI274" i="15" s="1"/>
  <c r="Y278" i="15"/>
  <c r="AK278" i="15" s="1"/>
  <c r="Y282" i="15"/>
  <c r="AK282" i="15" s="1"/>
  <c r="Y286" i="15"/>
  <c r="AK286" i="15" s="1"/>
  <c r="W290" i="15"/>
  <c r="AI290" i="15" s="1"/>
  <c r="W294" i="15"/>
  <c r="AI294" i="15" s="1"/>
  <c r="Y298" i="15"/>
  <c r="AK298" i="15" s="1"/>
  <c r="W302" i="15"/>
  <c r="AI302" i="15" s="1"/>
  <c r="W306" i="15"/>
  <c r="AI306" i="15" s="1"/>
  <c r="Y310" i="15"/>
  <c r="AK310" i="15" s="1"/>
  <c r="Y314" i="15"/>
  <c r="AK314" i="15" s="1"/>
  <c r="Y318" i="15"/>
  <c r="AK318" i="15" s="1"/>
  <c r="Y322" i="15"/>
  <c r="AK322" i="15" s="1"/>
  <c r="Y326" i="15"/>
  <c r="AK326" i="15" s="1"/>
  <c r="Y330" i="15"/>
  <c r="AK330" i="15" s="1"/>
  <c r="W334" i="15"/>
  <c r="AI334" i="15" s="1"/>
  <c r="Y338" i="15"/>
  <c r="AK338" i="15" s="1"/>
  <c r="W342" i="15"/>
  <c r="AI342" i="15" s="1"/>
  <c r="Y346" i="15"/>
  <c r="AK346" i="15" s="1"/>
  <c r="Y350" i="15"/>
  <c r="AK350" i="15" s="1"/>
  <c r="Y354" i="15"/>
  <c r="AK354" i="15" s="1"/>
  <c r="AA358" i="15"/>
  <c r="AM358" i="15" s="1"/>
  <c r="W362" i="15"/>
  <c r="AI362" i="15" s="1"/>
  <c r="AA213" i="15"/>
  <c r="AM213" i="15" s="1"/>
  <c r="AA217" i="15"/>
  <c r="AM217" i="15" s="1"/>
  <c r="AA221" i="15"/>
  <c r="AM221" i="15" s="1"/>
  <c r="AA225" i="15"/>
  <c r="AM225" i="15" s="1"/>
  <c r="AA229" i="15"/>
  <c r="AM229" i="15" s="1"/>
  <c r="X233" i="15"/>
  <c r="AJ233" i="15" s="1"/>
  <c r="X237" i="15"/>
  <c r="AJ237" i="15" s="1"/>
  <c r="X241" i="15"/>
  <c r="AJ241" i="15" s="1"/>
  <c r="AA245" i="15"/>
  <c r="AM245" i="15" s="1"/>
  <c r="AA249" i="15"/>
  <c r="AM249" i="15" s="1"/>
  <c r="AA253" i="15"/>
  <c r="AM253" i="15" s="1"/>
  <c r="X257" i="15"/>
  <c r="AJ257" i="15" s="1"/>
  <c r="AA261" i="15"/>
  <c r="AM261" i="15" s="1"/>
  <c r="AA265" i="15"/>
  <c r="AM265" i="15" s="1"/>
  <c r="AA269" i="15"/>
  <c r="AM269" i="15" s="1"/>
  <c r="AA273" i="15"/>
  <c r="AM273" i="15" s="1"/>
  <c r="X277" i="15"/>
  <c r="AJ277" i="15" s="1"/>
  <c r="X281" i="15"/>
  <c r="AJ281" i="15" s="1"/>
  <c r="X285" i="15"/>
  <c r="AJ285" i="15" s="1"/>
  <c r="AA289" i="15"/>
  <c r="AM289" i="15" s="1"/>
  <c r="AA293" i="15"/>
  <c r="AM293" i="15" s="1"/>
  <c r="X297" i="15"/>
  <c r="AJ297" i="15" s="1"/>
  <c r="X301" i="15"/>
  <c r="AJ301" i="15" s="1"/>
  <c r="AA305" i="15"/>
  <c r="AM305" i="15" s="1"/>
  <c r="AA309" i="15"/>
  <c r="AM309" i="15" s="1"/>
  <c r="X313" i="15"/>
  <c r="AJ313" i="15" s="1"/>
  <c r="X317" i="15"/>
  <c r="AJ317" i="15" s="1"/>
  <c r="X321" i="15"/>
  <c r="AJ321" i="15" s="1"/>
  <c r="X325" i="15"/>
  <c r="AJ325" i="15" s="1"/>
  <c r="X329" i="15"/>
  <c r="AJ329" i="15" s="1"/>
  <c r="X333" i="15"/>
  <c r="AJ333" i="15" s="1"/>
  <c r="AA337" i="15"/>
  <c r="AM337" i="15" s="1"/>
  <c r="AA341" i="15"/>
  <c r="AM341" i="15" s="1"/>
  <c r="AA345" i="15"/>
  <c r="AM345" i="15" s="1"/>
  <c r="X349" i="15"/>
  <c r="AJ349" i="15" s="1"/>
  <c r="X353" i="15"/>
  <c r="AJ353" i="15" s="1"/>
  <c r="X357" i="15"/>
  <c r="AJ357" i="15" s="1"/>
  <c r="AA362" i="15"/>
  <c r="AM362" i="15" s="1"/>
  <c r="Y367" i="15"/>
  <c r="AK367" i="15" s="1"/>
  <c r="W371" i="15"/>
  <c r="AI371" i="15" s="1"/>
  <c r="Y375" i="15"/>
  <c r="AK375" i="15" s="1"/>
  <c r="Y379" i="15"/>
  <c r="AK379" i="15" s="1"/>
  <c r="W383" i="15"/>
  <c r="AI383" i="15" s="1"/>
  <c r="W387" i="15"/>
  <c r="AI387" i="15" s="1"/>
  <c r="Y391" i="15"/>
  <c r="AK391" i="15" s="1"/>
  <c r="Y395" i="15"/>
  <c r="AK395" i="15" s="1"/>
  <c r="Y399" i="15"/>
  <c r="AK399" i="15" s="1"/>
  <c r="W403" i="15"/>
  <c r="AI403" i="15" s="1"/>
  <c r="Y407" i="15"/>
  <c r="AK407" i="15" s="1"/>
  <c r="W411" i="15"/>
  <c r="AI411" i="15" s="1"/>
  <c r="W415" i="15"/>
  <c r="AI415" i="15" s="1"/>
  <c r="Y419" i="15"/>
  <c r="AK419" i="15" s="1"/>
  <c r="X362" i="15"/>
  <c r="AJ362" i="15" s="1"/>
  <c r="X366" i="15"/>
  <c r="AJ366" i="15" s="1"/>
  <c r="X370" i="15"/>
  <c r="AJ370" i="15" s="1"/>
  <c r="X374" i="15"/>
  <c r="AJ374" i="15" s="1"/>
  <c r="X378" i="15"/>
  <c r="AJ378" i="15" s="1"/>
  <c r="AA382" i="15"/>
  <c r="AM382" i="15" s="1"/>
  <c r="AA386" i="15"/>
  <c r="AM386" i="15" s="1"/>
  <c r="AA390" i="15"/>
  <c r="AM390" i="15" s="1"/>
  <c r="X394" i="15"/>
  <c r="AJ394" i="15" s="1"/>
  <c r="X398" i="15"/>
  <c r="AJ398" i="15" s="1"/>
  <c r="AA402" i="15"/>
  <c r="AM402" i="15" s="1"/>
  <c r="X406" i="15"/>
  <c r="AJ406" i="15" s="1"/>
  <c r="X410" i="15"/>
  <c r="AJ410" i="15" s="1"/>
  <c r="AA414" i="15"/>
  <c r="AM414" i="15" s="1"/>
  <c r="AA418" i="15"/>
  <c r="AM418" i="15" s="1"/>
  <c r="W350" i="15" l="1"/>
  <c r="AI350" i="15" s="1"/>
  <c r="W330" i="15"/>
  <c r="AI330" i="15" s="1"/>
  <c r="Y381" i="15"/>
  <c r="AK381" i="15" s="1"/>
  <c r="Y401" i="15"/>
  <c r="AK401" i="15" s="1"/>
  <c r="X363" i="15"/>
  <c r="AJ363" i="15" s="1"/>
  <c r="AA387" i="15"/>
  <c r="AM387" i="15" s="1"/>
  <c r="X407" i="15"/>
  <c r="AJ407" i="15" s="1"/>
  <c r="Y362" i="15"/>
  <c r="AK362" i="15" s="1"/>
  <c r="W386" i="15"/>
  <c r="AI386" i="15" s="1"/>
  <c r="Y406" i="15"/>
  <c r="AK406" i="15" s="1"/>
  <c r="AA368" i="15"/>
  <c r="AM368" i="15" s="1"/>
  <c r="AA392" i="15"/>
  <c r="AM392" i="15" s="1"/>
  <c r="AA412" i="15"/>
  <c r="AM412" i="15" s="1"/>
  <c r="W367" i="15"/>
  <c r="AI367" i="15" s="1"/>
  <c r="W391" i="15"/>
  <c r="AI391" i="15" s="1"/>
  <c r="Y411" i="15"/>
  <c r="AK411" i="15" s="1"/>
  <c r="X373" i="15"/>
  <c r="AJ373" i="15" s="1"/>
  <c r="AA405" i="15"/>
  <c r="AM405" i="15" s="1"/>
  <c r="Y376" i="15"/>
  <c r="AK376" i="15" s="1"/>
  <c r="W420" i="15"/>
  <c r="AI420" i="15" s="1"/>
  <c r="W365" i="15"/>
  <c r="AI365" i="15" s="1"/>
  <c r="Y385" i="15"/>
  <c r="AK385" i="15" s="1"/>
  <c r="Y405" i="15"/>
  <c r="AK405" i="15" s="1"/>
  <c r="AA371" i="15"/>
  <c r="AM371" i="15" s="1"/>
  <c r="X391" i="15"/>
  <c r="AJ391" i="15" s="1"/>
  <c r="AA411" i="15"/>
  <c r="AM411" i="15" s="1"/>
  <c r="Y370" i="15"/>
  <c r="AK370" i="15" s="1"/>
  <c r="W390" i="15"/>
  <c r="AI390" i="15" s="1"/>
  <c r="Y410" i="15"/>
  <c r="AK410" i="15" s="1"/>
  <c r="AA376" i="15"/>
  <c r="AM376" i="15" s="1"/>
  <c r="AA396" i="15"/>
  <c r="AM396" i="15" s="1"/>
  <c r="X416" i="15"/>
  <c r="AJ416" i="15" s="1"/>
  <c r="W375" i="15"/>
  <c r="AI375" i="15" s="1"/>
  <c r="W395" i="15"/>
  <c r="AI395" i="15" s="1"/>
  <c r="Y415" i="15"/>
  <c r="AK415" i="15" s="1"/>
  <c r="AA385" i="15"/>
  <c r="AM385" i="15" s="1"/>
  <c r="AA417" i="15"/>
  <c r="AM417" i="15" s="1"/>
  <c r="W388" i="15"/>
  <c r="AI388" i="15" s="1"/>
  <c r="AA366" i="15"/>
  <c r="AM366" i="15" s="1"/>
  <c r="AA378" i="15"/>
  <c r="AM378" i="15" s="1"/>
  <c r="Y408" i="15"/>
  <c r="AK408" i="15" s="1"/>
  <c r="X382" i="15"/>
  <c r="AJ382" i="15" s="1"/>
  <c r="W354" i="15"/>
  <c r="AI354" i="15" s="1"/>
  <c r="W338" i="15"/>
  <c r="AI338" i="15" s="1"/>
  <c r="W322" i="15"/>
  <c r="AI322" i="15" s="1"/>
  <c r="Y361" i="15"/>
  <c r="AK361" i="15" s="1"/>
  <c r="W377" i="15"/>
  <c r="AI377" i="15" s="1"/>
  <c r="W393" i="15"/>
  <c r="AI393" i="15" s="1"/>
  <c r="W409" i="15"/>
  <c r="AI409" i="15" s="1"/>
  <c r="X367" i="15"/>
  <c r="AJ367" i="15" s="1"/>
  <c r="AA383" i="15"/>
  <c r="AM383" i="15" s="1"/>
  <c r="X399" i="15"/>
  <c r="AJ399" i="15" s="1"/>
  <c r="AA415" i="15"/>
  <c r="AM415" i="15" s="1"/>
  <c r="Y366" i="15"/>
  <c r="AK366" i="15" s="1"/>
  <c r="W382" i="15"/>
  <c r="AI382" i="15" s="1"/>
  <c r="Y398" i="15"/>
  <c r="AK398" i="15" s="1"/>
  <c r="W414" i="15"/>
  <c r="AI414" i="15" s="1"/>
  <c r="X372" i="15"/>
  <c r="AJ372" i="15" s="1"/>
  <c r="X388" i="15"/>
  <c r="AJ388" i="15" s="1"/>
  <c r="X404" i="15"/>
  <c r="AJ404" i="15" s="1"/>
  <c r="X420" i="15"/>
  <c r="AJ420" i="15" s="1"/>
  <c r="Y371" i="15"/>
  <c r="AK371" i="15" s="1"/>
  <c r="Y387" i="15"/>
  <c r="AK387" i="15" s="1"/>
  <c r="Y403" i="15"/>
  <c r="AK403" i="15" s="1"/>
  <c r="W419" i="15"/>
  <c r="AI419" i="15" s="1"/>
  <c r="X377" i="15"/>
  <c r="AJ377" i="15" s="1"/>
  <c r="X393" i="15"/>
  <c r="AJ393" i="15" s="1"/>
  <c r="X409" i="15"/>
  <c r="AJ409" i="15" s="1"/>
  <c r="Y364" i="15"/>
  <c r="AK364" i="15" s="1"/>
  <c r="W380" i="15"/>
  <c r="AI380" i="15" s="1"/>
  <c r="Y396" i="15"/>
  <c r="AK396" i="15" s="1"/>
  <c r="Y412" i="15"/>
  <c r="AK412" i="15" s="1"/>
  <c r="AA370" i="15"/>
  <c r="AM370" i="15" s="1"/>
  <c r="X386" i="15"/>
  <c r="AJ386" i="15" s="1"/>
  <c r="X402" i="15"/>
  <c r="AJ402" i="15" s="1"/>
  <c r="AA381" i="15"/>
  <c r="AM381" i="15" s="1"/>
  <c r="X397" i="15"/>
  <c r="AJ397" i="15" s="1"/>
  <c r="X413" i="15"/>
  <c r="AJ413" i="15" s="1"/>
  <c r="Y368" i="15"/>
  <c r="AK368" i="15" s="1"/>
  <c r="W384" i="15"/>
  <c r="AI384" i="15" s="1"/>
  <c r="Y400" i="15"/>
  <c r="AK400" i="15" s="1"/>
  <c r="W416" i="15"/>
  <c r="AI416" i="15" s="1"/>
  <c r="AA374" i="15"/>
  <c r="AM374" i="15" s="1"/>
  <c r="X390" i="15"/>
  <c r="AJ390" i="15" s="1"/>
  <c r="AA406" i="15"/>
  <c r="AM406" i="15" s="1"/>
  <c r="AA394" i="15"/>
  <c r="AM394" i="15" s="1"/>
  <c r="X414" i="15"/>
  <c r="AJ414" i="15" s="1"/>
  <c r="AA410" i="15"/>
  <c r="AM410" i="15" s="1"/>
  <c r="AA420" i="15"/>
  <c r="AM420" i="15" s="1"/>
  <c r="AA404" i="15"/>
  <c r="AM404" i="15" s="1"/>
  <c r="AA388" i="15"/>
  <c r="AM388" i="15" s="1"/>
  <c r="AA372" i="15"/>
  <c r="AM372" i="15" s="1"/>
  <c r="W417" i="15"/>
  <c r="AI417" i="15" s="1"/>
  <c r="W401" i="15"/>
  <c r="AI401" i="15" s="1"/>
  <c r="W385" i="15"/>
  <c r="AI385" i="15" s="1"/>
  <c r="Y369" i="15"/>
  <c r="AK369" i="15" s="1"/>
  <c r="X351" i="15"/>
  <c r="AJ351" i="15" s="1"/>
  <c r="AA335" i="15"/>
  <c r="AM335" i="15" s="1"/>
  <c r="X319" i="15"/>
  <c r="AJ319" i="15" s="1"/>
  <c r="Y352" i="15"/>
  <c r="AK352" i="15" s="1"/>
  <c r="W336" i="15"/>
  <c r="AI336" i="15" s="1"/>
  <c r="Y320" i="15"/>
  <c r="AK320" i="15" s="1"/>
  <c r="X350" i="15"/>
  <c r="AJ350" i="15" s="1"/>
  <c r="AA334" i="15"/>
  <c r="AM334" i="15" s="1"/>
  <c r="X318" i="15"/>
  <c r="AJ318" i="15" s="1"/>
  <c r="W345" i="15"/>
  <c r="AI345" i="15" s="1"/>
  <c r="Y329" i="15"/>
  <c r="AK329" i="15" s="1"/>
  <c r="AA419" i="15"/>
  <c r="AM419" i="15" s="1"/>
  <c r="X403" i="15"/>
  <c r="AJ403" i="15" s="1"/>
  <c r="X387" i="15"/>
  <c r="AJ387" i="15" s="1"/>
  <c r="X371" i="15"/>
  <c r="AJ371" i="15" s="1"/>
  <c r="Y416" i="15"/>
  <c r="AK416" i="15" s="1"/>
  <c r="W400" i="15"/>
  <c r="AI400" i="15" s="1"/>
  <c r="Y384" i="15"/>
  <c r="AK384" i="15" s="1"/>
  <c r="W368" i="15"/>
  <c r="AI368" i="15" s="1"/>
  <c r="AA350" i="15"/>
  <c r="AM350" i="15" s="1"/>
  <c r="X334" i="15"/>
  <c r="AJ334" i="15" s="1"/>
  <c r="AA318" i="15"/>
  <c r="AM318" i="15" s="1"/>
  <c r="W351" i="15"/>
  <c r="AI351" i="15" s="1"/>
  <c r="Y335" i="15"/>
  <c r="AK335" i="15" s="1"/>
  <c r="W319" i="15"/>
  <c r="AI319" i="15" s="1"/>
  <c r="AA349" i="15"/>
  <c r="AM349" i="15" s="1"/>
  <c r="AA333" i="15"/>
  <c r="AM333" i="15" s="1"/>
  <c r="AA317" i="15"/>
  <c r="AM317" i="15" s="1"/>
  <c r="Y344" i="15"/>
  <c r="AK344" i="15" s="1"/>
  <c r="W328" i="15"/>
  <c r="AI328" i="15" s="1"/>
  <c r="AA416" i="15"/>
  <c r="AM416" i="15" s="1"/>
  <c r="X400" i="15"/>
  <c r="AJ400" i="15" s="1"/>
  <c r="AA384" i="15"/>
  <c r="AM384" i="15" s="1"/>
  <c r="X368" i="15"/>
  <c r="AJ368" i="15" s="1"/>
  <c r="Y413" i="15"/>
  <c r="AK413" i="15" s="1"/>
  <c r="Y397" i="15"/>
  <c r="AK397" i="15" s="1"/>
  <c r="W381" i="15"/>
  <c r="AI381" i="15" s="1"/>
  <c r="Y365" i="15"/>
  <c r="AK365" i="15" s="1"/>
  <c r="X347" i="15"/>
  <c r="AJ347" i="15" s="1"/>
  <c r="X331" i="15"/>
  <c r="AJ331" i="15" s="1"/>
  <c r="Y348" i="15"/>
  <c r="AK348" i="15" s="1"/>
  <c r="Y332" i="15"/>
  <c r="AK332" i="15" s="1"/>
  <c r="X346" i="15"/>
  <c r="AJ346" i="15" s="1"/>
  <c r="X330" i="15"/>
  <c r="AJ330" i="15" s="1"/>
  <c r="Y357" i="15"/>
  <c r="AK357" i="15" s="1"/>
  <c r="W341" i="15"/>
  <c r="AI341" i="15" s="1"/>
  <c r="Y325" i="15"/>
  <c r="AK325" i="15" s="1"/>
  <c r="X415" i="15"/>
  <c r="AJ415" i="15" s="1"/>
  <c r="AA399" i="15"/>
  <c r="AM399" i="15" s="1"/>
  <c r="X383" i="15"/>
  <c r="AJ383" i="15" s="1"/>
  <c r="AA367" i="15"/>
  <c r="AM367" i="15" s="1"/>
  <c r="W412" i="15"/>
  <c r="AI412" i="15" s="1"/>
  <c r="W396" i="15"/>
  <c r="AI396" i="15" s="1"/>
  <c r="Y380" i="15"/>
  <c r="AK380" i="15" s="1"/>
  <c r="W364" i="15"/>
  <c r="AI364" i="15" s="1"/>
  <c r="AA346" i="15"/>
  <c r="AM346" i="15" s="1"/>
  <c r="AA330" i="15"/>
  <c r="AM330" i="15" s="1"/>
  <c r="W347" i="15"/>
  <c r="AI347" i="15" s="1"/>
  <c r="W331" i="15"/>
  <c r="AI331" i="15" s="1"/>
  <c r="X345" i="15"/>
  <c r="AJ345" i="15" s="1"/>
  <c r="AA329" i="15"/>
  <c r="AM329" i="15" s="1"/>
  <c r="W356" i="15"/>
  <c r="AI356" i="15" s="1"/>
  <c r="W340" i="15"/>
  <c r="AI340" i="15" s="1"/>
  <c r="W324" i="15"/>
  <c r="AI324" i="15" s="1"/>
  <c r="X412" i="15"/>
  <c r="AJ412" i="15" s="1"/>
  <c r="X396" i="15"/>
  <c r="AJ396" i="15" s="1"/>
  <c r="AA380" i="15"/>
  <c r="AM380" i="15" s="1"/>
  <c r="X364" i="15"/>
  <c r="AJ364" i="15" s="1"/>
  <c r="Y409" i="15"/>
  <c r="AK409" i="15" s="1"/>
  <c r="Y393" i="15"/>
  <c r="AK393" i="15" s="1"/>
  <c r="Y377" i="15"/>
  <c r="AK377" i="15" s="1"/>
  <c r="AA360" i="15"/>
  <c r="AM360" i="15" s="1"/>
  <c r="AA343" i="15"/>
  <c r="AM343" i="15" s="1"/>
  <c r="X327" i="15"/>
  <c r="AJ327" i="15" s="1"/>
  <c r="W360" i="15"/>
  <c r="AI360" i="15" s="1"/>
  <c r="W344" i="15"/>
  <c r="AI344" i="15" s="1"/>
  <c r="Y328" i="15"/>
  <c r="AK328" i="15" s="1"/>
  <c r="X358" i="15"/>
  <c r="AJ358" i="15" s="1"/>
  <c r="AA342" i="15"/>
  <c r="AM342" i="15" s="1"/>
  <c r="X326" i="15"/>
  <c r="AJ326" i="15" s="1"/>
  <c r="Y353" i="15"/>
  <c r="AK353" i="15" s="1"/>
  <c r="W337" i="15"/>
  <c r="AI337" i="15" s="1"/>
  <c r="Y321" i="15"/>
  <c r="AK321" i="15" s="1"/>
  <c r="X411" i="15"/>
  <c r="AJ411" i="15" s="1"/>
  <c r="AA395" i="15"/>
  <c r="AM395" i="15" s="1"/>
  <c r="AA379" i="15"/>
  <c r="AM379" i="15" s="1"/>
  <c r="AA363" i="15"/>
  <c r="AM363" i="15" s="1"/>
  <c r="W408" i="15"/>
  <c r="AI408" i="15" s="1"/>
  <c r="W392" i="15"/>
  <c r="AI392" i="15" s="1"/>
  <c r="W376" i="15"/>
  <c r="AI376" i="15" s="1"/>
  <c r="AA359" i="15"/>
  <c r="AM359" i="15" s="1"/>
  <c r="X342" i="15"/>
  <c r="AJ342" i="15" s="1"/>
  <c r="AA326" i="15"/>
  <c r="AM326" i="15" s="1"/>
  <c r="W359" i="15"/>
  <c r="AI359" i="15" s="1"/>
  <c r="Y343" i="15"/>
  <c r="AK343" i="15" s="1"/>
  <c r="W327" i="15"/>
  <c r="AI327" i="15" s="1"/>
  <c r="AA357" i="15"/>
  <c r="AM357" i="15" s="1"/>
  <c r="X341" i="15"/>
  <c r="AJ341" i="15" s="1"/>
  <c r="AA325" i="15"/>
  <c r="AM325" i="15" s="1"/>
  <c r="W352" i="15"/>
  <c r="AI352" i="15" s="1"/>
  <c r="Y336" i="15"/>
  <c r="AK336" i="15" s="1"/>
  <c r="W320" i="15"/>
  <c r="AI320" i="15" s="1"/>
  <c r="AA1" i="15"/>
  <c r="W488" i="15" s="1"/>
  <c r="AI488" i="15" s="1"/>
  <c r="Y504" i="15"/>
  <c r="AK504" i="15" s="1"/>
  <c r="AA456" i="15"/>
  <c r="AM456" i="15" s="1"/>
  <c r="X408" i="15"/>
  <c r="AJ408" i="15" s="1"/>
  <c r="X392" i="15"/>
  <c r="AJ392" i="15" s="1"/>
  <c r="X376" i="15"/>
  <c r="AJ376" i="15" s="1"/>
  <c r="X360" i="15"/>
  <c r="AJ360" i="15" s="1"/>
  <c r="X517" i="15"/>
  <c r="AJ517" i="15" s="1"/>
  <c r="X485" i="15"/>
  <c r="AJ485" i="15" s="1"/>
  <c r="W437" i="15"/>
  <c r="AI437" i="15" s="1"/>
  <c r="W405" i="15"/>
  <c r="AI405" i="15" s="1"/>
  <c r="W389" i="15"/>
  <c r="AI389" i="15" s="1"/>
  <c r="Y373" i="15"/>
  <c r="AK373" i="15" s="1"/>
  <c r="X355" i="15"/>
  <c r="AJ355" i="15" s="1"/>
  <c r="X339" i="15"/>
  <c r="AJ339" i="15" s="1"/>
  <c r="X323" i="15"/>
  <c r="AJ323" i="15" s="1"/>
  <c r="Y356" i="15"/>
  <c r="AK356" i="15" s="1"/>
  <c r="Y340" i="15"/>
  <c r="AK340" i="15" s="1"/>
  <c r="Y324" i="15"/>
  <c r="AK324" i="15" s="1"/>
  <c r="X354" i="15"/>
  <c r="AJ354" i="15" s="1"/>
  <c r="X338" i="15"/>
  <c r="AJ338" i="15" s="1"/>
  <c r="X322" i="15"/>
  <c r="AJ322" i="15" s="1"/>
  <c r="Y349" i="15"/>
  <c r="AK349" i="15" s="1"/>
  <c r="Y333" i="15"/>
  <c r="AK333" i="15" s="1"/>
  <c r="Y317" i="15"/>
  <c r="AK317" i="15" s="1"/>
  <c r="Y487" i="15"/>
  <c r="AK487" i="15" s="1"/>
  <c r="X455" i="15"/>
  <c r="AJ455" i="15" s="1"/>
  <c r="AA407" i="15"/>
  <c r="AM407" i="15" s="1"/>
  <c r="AA391" i="15"/>
  <c r="AM391" i="15" s="1"/>
  <c r="AA375" i="15"/>
  <c r="AM375" i="15" s="1"/>
  <c r="X359" i="15"/>
  <c r="AJ359" i="15" s="1"/>
  <c r="AA516" i="15"/>
  <c r="AM516" i="15" s="1"/>
  <c r="Y468" i="15"/>
  <c r="AK468" i="15" s="1"/>
  <c r="Y436" i="15"/>
  <c r="AK436" i="15" s="1"/>
  <c r="Y420" i="15"/>
  <c r="AK420" i="15" s="1"/>
  <c r="Y404" i="15"/>
  <c r="AK404" i="15" s="1"/>
  <c r="Y388" i="15"/>
  <c r="AK388" i="15" s="1"/>
  <c r="Y372" i="15"/>
  <c r="AK372" i="15" s="1"/>
  <c r="AA354" i="15"/>
  <c r="AM354" i="15" s="1"/>
  <c r="AA338" i="15"/>
  <c r="AM338" i="15" s="1"/>
  <c r="AA322" i="15"/>
  <c r="AM322" i="15" s="1"/>
  <c r="W355" i="15"/>
  <c r="AI355" i="15" s="1"/>
  <c r="W339" i="15"/>
  <c r="AI339" i="15" s="1"/>
  <c r="W323" i="15"/>
  <c r="AI323" i="15" s="1"/>
  <c r="AA353" i="15"/>
  <c r="AM353" i="15" s="1"/>
  <c r="X337" i="15"/>
  <c r="AJ337" i="15" s="1"/>
  <c r="AA321" i="15"/>
  <c r="AM321" i="15" s="1"/>
  <c r="W348" i="15"/>
  <c r="AI348" i="15" s="1"/>
  <c r="W332" i="15"/>
  <c r="AI332" i="15" s="1"/>
  <c r="X500" i="15" l="1"/>
  <c r="AJ500" i="15" s="1"/>
  <c r="X471" i="15"/>
  <c r="AJ471" i="15" s="1"/>
  <c r="W453" i="15"/>
  <c r="AI453" i="15" s="1"/>
  <c r="X440" i="15"/>
  <c r="AJ440" i="15" s="1"/>
  <c r="Y520" i="15"/>
  <c r="AK520" i="15" s="1"/>
  <c r="Y452" i="15"/>
  <c r="AK452" i="15" s="1"/>
  <c r="X423" i="15"/>
  <c r="AJ423" i="15" s="1"/>
  <c r="W519" i="15"/>
  <c r="AI519" i="15" s="1"/>
  <c r="W421" i="15"/>
  <c r="AI421" i="15" s="1"/>
  <c r="AA501" i="15"/>
  <c r="AM501" i="15" s="1"/>
  <c r="AA472" i="15"/>
  <c r="AM472" i="15" s="1"/>
  <c r="AA484" i="15"/>
  <c r="AM484" i="15" s="1"/>
  <c r="AA439" i="15"/>
  <c r="AM439" i="15" s="1"/>
  <c r="W503" i="15"/>
  <c r="AI503" i="15" s="1"/>
  <c r="W469" i="15"/>
  <c r="AI469" i="15" s="1"/>
  <c r="AA424" i="15"/>
  <c r="AM424" i="15" s="1"/>
  <c r="Y472" i="15"/>
  <c r="AK472" i="15" s="1"/>
  <c r="X427" i="15"/>
  <c r="AJ427" i="15" s="1"/>
  <c r="Y491" i="15"/>
  <c r="AK491" i="15" s="1"/>
  <c r="Y441" i="15"/>
  <c r="AK441" i="15" s="1"/>
  <c r="AA505" i="15"/>
  <c r="AM505" i="15" s="1"/>
  <c r="AA460" i="15"/>
  <c r="AM460" i="15" s="1"/>
  <c r="Y524" i="15"/>
  <c r="AK524" i="15" s="1"/>
  <c r="Y460" i="15"/>
  <c r="AK460" i="15" s="1"/>
  <c r="X524" i="15"/>
  <c r="AJ524" i="15" s="1"/>
  <c r="W479" i="15"/>
  <c r="AI479" i="15" s="1"/>
  <c r="Y445" i="15"/>
  <c r="AK445" i="15" s="1"/>
  <c r="AA509" i="15"/>
  <c r="AM509" i="15" s="1"/>
  <c r="AA464" i="15"/>
  <c r="AM464" i="15" s="1"/>
  <c r="X480" i="15"/>
  <c r="AJ480" i="15" s="1"/>
  <c r="X435" i="15"/>
  <c r="AJ435" i="15" s="1"/>
  <c r="W499" i="15"/>
  <c r="AI499" i="15" s="1"/>
  <c r="W465" i="15"/>
  <c r="AI465" i="15" s="1"/>
  <c r="W484" i="15"/>
  <c r="AI484" i="15" s="1"/>
  <c r="AB1" i="15"/>
  <c r="AA544" i="15" s="1"/>
  <c r="AM544" i="15" s="1"/>
  <c r="W522" i="15"/>
  <c r="AI522" i="15" s="1"/>
  <c r="W506" i="15"/>
  <c r="AI506" i="15" s="1"/>
  <c r="Y490" i="15"/>
  <c r="AK490" i="15" s="1"/>
  <c r="X474" i="15"/>
  <c r="AJ474" i="15" s="1"/>
  <c r="X458" i="15"/>
  <c r="AJ458" i="15" s="1"/>
  <c r="X442" i="15"/>
  <c r="AJ442" i="15" s="1"/>
  <c r="X426" i="15"/>
  <c r="AJ426" i="15" s="1"/>
  <c r="AA532" i="15"/>
  <c r="AM532" i="15" s="1"/>
  <c r="X516" i="15"/>
  <c r="AJ516" i="15" s="1"/>
  <c r="AA500" i="15"/>
  <c r="AM500" i="15" s="1"/>
  <c r="X484" i="15"/>
  <c r="AJ484" i="15" s="1"/>
  <c r="W468" i="15"/>
  <c r="AI468" i="15" s="1"/>
  <c r="W452" i="15"/>
  <c r="AI452" i="15" s="1"/>
  <c r="W436" i="15"/>
  <c r="AI436" i="15" s="1"/>
  <c r="Y610" i="15"/>
  <c r="AK610" i="15" s="1"/>
  <c r="Y509" i="15"/>
  <c r="AK509" i="15" s="1"/>
  <c r="W493" i="15"/>
  <c r="AI493" i="15" s="1"/>
  <c r="Y477" i="15"/>
  <c r="AK477" i="15" s="1"/>
  <c r="AA461" i="15"/>
  <c r="AM461" i="15" s="1"/>
  <c r="X445" i="15"/>
  <c r="AJ445" i="15" s="1"/>
  <c r="AA429" i="15"/>
  <c r="AM429" i="15" s="1"/>
  <c r="X519" i="15"/>
  <c r="AJ519" i="15" s="1"/>
  <c r="X503" i="15"/>
  <c r="AJ503" i="15" s="1"/>
  <c r="AA487" i="15"/>
  <c r="AM487" i="15" s="1"/>
  <c r="Y471" i="15"/>
  <c r="AK471" i="15" s="1"/>
  <c r="Y455" i="15"/>
  <c r="AK455" i="15" s="1"/>
  <c r="W439" i="15"/>
  <c r="AI439" i="15" s="1"/>
  <c r="Y423" i="15"/>
  <c r="AK423" i="15" s="1"/>
  <c r="W624" i="15"/>
  <c r="AI624" i="15" s="1"/>
  <c r="Y592" i="15"/>
  <c r="AK592" i="15" s="1"/>
  <c r="W528" i="15"/>
  <c r="AI528" i="15" s="1"/>
  <c r="Y512" i="15"/>
  <c r="AK512" i="15" s="1"/>
  <c r="W496" i="15"/>
  <c r="AI496" i="15" s="1"/>
  <c r="W480" i="15"/>
  <c r="AI480" i="15" s="1"/>
  <c r="X464" i="15"/>
  <c r="AJ464" i="15" s="1"/>
  <c r="AA448" i="15"/>
  <c r="AM448" i="15" s="1"/>
  <c r="X432" i="15"/>
  <c r="AJ432" i="15" s="1"/>
  <c r="AA570" i="15"/>
  <c r="AM570" i="15" s="1"/>
  <c r="AA538" i="15"/>
  <c r="AM538" i="15" s="1"/>
  <c r="AA522" i="15"/>
  <c r="AM522" i="15" s="1"/>
  <c r="AA506" i="15"/>
  <c r="AM506" i="15" s="1"/>
  <c r="X490" i="15"/>
  <c r="AJ490" i="15" s="1"/>
  <c r="W474" i="15"/>
  <c r="AI474" i="15" s="1"/>
  <c r="W458" i="15"/>
  <c r="AI458" i="15" s="1"/>
  <c r="W442" i="15"/>
  <c r="AI442" i="15" s="1"/>
  <c r="W426" i="15"/>
  <c r="AI426" i="15" s="1"/>
  <c r="W616" i="15"/>
  <c r="AI616" i="15" s="1"/>
  <c r="W627" i="15"/>
  <c r="AI627" i="15" s="1"/>
  <c r="W579" i="15"/>
  <c r="AI579" i="15" s="1"/>
  <c r="Y563" i="15"/>
  <c r="AK563" i="15" s="1"/>
  <c r="Y547" i="15"/>
  <c r="AK547" i="15" s="1"/>
  <c r="Y515" i="15"/>
  <c r="AK515" i="15" s="1"/>
  <c r="Y499" i="15"/>
  <c r="AK499" i="15" s="1"/>
  <c r="Y483" i="15"/>
  <c r="AK483" i="15" s="1"/>
  <c r="AA467" i="15"/>
  <c r="AM467" i="15" s="1"/>
  <c r="AA451" i="15"/>
  <c r="AM451" i="15" s="1"/>
  <c r="AA435" i="15"/>
  <c r="AM435" i="15" s="1"/>
  <c r="AA621" i="15"/>
  <c r="AM621" i="15" s="1"/>
  <c r="AA589" i="15"/>
  <c r="AM589" i="15" s="1"/>
  <c r="X557" i="15"/>
  <c r="AJ557" i="15" s="1"/>
  <c r="X525" i="15"/>
  <c r="AJ525" i="15" s="1"/>
  <c r="X509" i="15"/>
  <c r="AJ509" i="15" s="1"/>
  <c r="AA493" i="15"/>
  <c r="AM493" i="15" s="1"/>
  <c r="X477" i="15"/>
  <c r="AJ477" i="15" s="1"/>
  <c r="Y461" i="15"/>
  <c r="AK461" i="15" s="1"/>
  <c r="W445" i="15"/>
  <c r="AI445" i="15" s="1"/>
  <c r="Y429" i="15"/>
  <c r="AK429" i="15" s="1"/>
  <c r="Y603" i="15"/>
  <c r="AK603" i="15" s="1"/>
  <c r="Y422" i="15"/>
  <c r="AK422" i="15" s="1"/>
  <c r="W438" i="15"/>
  <c r="AI438" i="15" s="1"/>
  <c r="Y454" i="15"/>
  <c r="AK454" i="15" s="1"/>
  <c r="Y470" i="15"/>
  <c r="AK470" i="15" s="1"/>
  <c r="AA486" i="15"/>
  <c r="AM486" i="15" s="1"/>
  <c r="X502" i="15"/>
  <c r="AJ502" i="15" s="1"/>
  <c r="X518" i="15"/>
  <c r="AJ518" i="15" s="1"/>
  <c r="X534" i="15"/>
  <c r="AJ534" i="15" s="1"/>
  <c r="AA550" i="15"/>
  <c r="AM550" i="15" s="1"/>
  <c r="X566" i="15"/>
  <c r="AJ566" i="15" s="1"/>
  <c r="AA598" i="15"/>
  <c r="AM598" i="15" s="1"/>
  <c r="AA614" i="15"/>
  <c r="AM614" i="15" s="1"/>
  <c r="X425" i="15"/>
  <c r="AJ425" i="15" s="1"/>
  <c r="AA441" i="15"/>
  <c r="AM441" i="15" s="1"/>
  <c r="X457" i="15"/>
  <c r="AJ457" i="15" s="1"/>
  <c r="X473" i="15"/>
  <c r="AJ473" i="15" s="1"/>
  <c r="Y489" i="15"/>
  <c r="AK489" i="15" s="1"/>
  <c r="W505" i="15"/>
  <c r="AI505" i="15" s="1"/>
  <c r="W521" i="15"/>
  <c r="AI521" i="15" s="1"/>
  <c r="W537" i="15"/>
  <c r="AI537" i="15" s="1"/>
  <c r="Y553" i="15"/>
  <c r="AK553" i="15" s="1"/>
  <c r="W585" i="15"/>
  <c r="AI585" i="15" s="1"/>
  <c r="Y601" i="15"/>
  <c r="AK601" i="15" s="1"/>
  <c r="W435" i="15"/>
  <c r="AI435" i="15" s="1"/>
  <c r="W451" i="15"/>
  <c r="AI451" i="15" s="1"/>
  <c r="W467" i="15"/>
  <c r="AI467" i="15" s="1"/>
  <c r="AA483" i="15"/>
  <c r="AM483" i="15" s="1"/>
  <c r="AA499" i="15"/>
  <c r="AM499" i="15" s="1"/>
  <c r="AA515" i="15"/>
  <c r="AM515" i="15" s="1"/>
  <c r="AA531" i="15"/>
  <c r="AM531" i="15" s="1"/>
  <c r="AA547" i="15"/>
  <c r="AM547" i="15" s="1"/>
  <c r="AA563" i="15"/>
  <c r="AM563" i="15" s="1"/>
  <c r="X595" i="15"/>
  <c r="AJ595" i="15" s="1"/>
  <c r="AA611" i="15"/>
  <c r="AM611" i="15" s="1"/>
  <c r="X627" i="15"/>
  <c r="AJ627" i="15" s="1"/>
  <c r="AA422" i="15"/>
  <c r="AM422" i="15" s="1"/>
  <c r="X438" i="15"/>
  <c r="AJ438" i="15" s="1"/>
  <c r="AA454" i="15"/>
  <c r="AM454" i="15" s="1"/>
  <c r="AA470" i="15"/>
  <c r="AM470" i="15" s="1"/>
  <c r="W486" i="15"/>
  <c r="AI486" i="15" s="1"/>
  <c r="Y502" i="15"/>
  <c r="AK502" i="15" s="1"/>
  <c r="Y518" i="15"/>
  <c r="AK518" i="15" s="1"/>
  <c r="Y534" i="15"/>
  <c r="AK534" i="15" s="1"/>
  <c r="Y566" i="15"/>
  <c r="AK566" i="15" s="1"/>
  <c r="Y582" i="15"/>
  <c r="AK582" i="15" s="1"/>
  <c r="W598" i="15"/>
  <c r="AI598" i="15" s="1"/>
  <c r="Y598" i="15"/>
  <c r="AK598" i="15" s="1"/>
  <c r="W582" i="15"/>
  <c r="AI582" i="15" s="1"/>
  <c r="W566" i="15"/>
  <c r="AI566" i="15" s="1"/>
  <c r="W534" i="15"/>
  <c r="AI534" i="15" s="1"/>
  <c r="W518" i="15"/>
  <c r="AI518" i="15" s="1"/>
  <c r="W502" i="15"/>
  <c r="AI502" i="15" s="1"/>
  <c r="Y486" i="15"/>
  <c r="AK486" i="15" s="1"/>
  <c r="X470" i="15"/>
  <c r="AJ470" i="15" s="1"/>
  <c r="X454" i="15"/>
  <c r="AJ454" i="15" s="1"/>
  <c r="AA438" i="15"/>
  <c r="AM438" i="15" s="1"/>
  <c r="X422" i="15"/>
  <c r="AJ422" i="15" s="1"/>
  <c r="AA624" i="15"/>
  <c r="AM624" i="15" s="1"/>
  <c r="X608" i="15"/>
  <c r="AJ608" i="15" s="1"/>
  <c r="X592" i="15"/>
  <c r="AJ592" i="15" s="1"/>
  <c r="AA560" i="15"/>
  <c r="AM560" i="15" s="1"/>
  <c r="X544" i="15"/>
  <c r="AJ544" i="15" s="1"/>
  <c r="AA528" i="15"/>
  <c r="AM528" i="15" s="1"/>
  <c r="X512" i="15"/>
  <c r="AJ512" i="15" s="1"/>
  <c r="AA496" i="15"/>
  <c r="AM496" i="15" s="1"/>
  <c r="AA480" i="15"/>
  <c r="AM480" i="15" s="1"/>
  <c r="W464" i="15"/>
  <c r="AI464" i="15" s="1"/>
  <c r="Y448" i="15"/>
  <c r="AK448" i="15" s="1"/>
  <c r="W432" i="15"/>
  <c r="AI432" i="15" s="1"/>
  <c r="Y622" i="15"/>
  <c r="AK622" i="15" s="1"/>
  <c r="W606" i="15"/>
  <c r="AI606" i="15" s="1"/>
  <c r="W601" i="15"/>
  <c r="AI601" i="15" s="1"/>
  <c r="Y585" i="15"/>
  <c r="AK585" i="15" s="1"/>
  <c r="Y569" i="15"/>
  <c r="AK569" i="15" s="1"/>
  <c r="Y537" i="15"/>
  <c r="AK537" i="15" s="1"/>
  <c r="Y521" i="15"/>
  <c r="AK521" i="15" s="1"/>
  <c r="Y505" i="15"/>
  <c r="AK505" i="15" s="1"/>
  <c r="W489" i="15"/>
  <c r="AI489" i="15" s="1"/>
  <c r="AA473" i="15"/>
  <c r="AM473" i="15" s="1"/>
  <c r="AA457" i="15"/>
  <c r="AM457" i="15" s="1"/>
  <c r="X441" i="15"/>
  <c r="AJ441" i="15" s="1"/>
  <c r="AA425" i="15"/>
  <c r="AM425" i="15" s="1"/>
  <c r="AA627" i="15"/>
  <c r="AM627" i="15" s="1"/>
  <c r="X611" i="15"/>
  <c r="AJ611" i="15" s="1"/>
  <c r="AA595" i="15"/>
  <c r="AM595" i="15" s="1"/>
  <c r="X563" i="15"/>
  <c r="AJ563" i="15" s="1"/>
  <c r="X547" i="15"/>
  <c r="AJ547" i="15" s="1"/>
  <c r="X531" i="15"/>
  <c r="AJ531" i="15" s="1"/>
  <c r="X515" i="15"/>
  <c r="AJ515" i="15" s="1"/>
  <c r="X499" i="15"/>
  <c r="AJ499" i="15" s="1"/>
  <c r="X483" i="15"/>
  <c r="AJ483" i="15" s="1"/>
  <c r="Y467" i="15"/>
  <c r="AK467" i="15" s="1"/>
  <c r="Y451" i="15"/>
  <c r="AK451" i="15" s="1"/>
  <c r="Y435" i="15"/>
  <c r="AK435" i="15" s="1"/>
  <c r="W625" i="15"/>
  <c r="AI625" i="15" s="1"/>
  <c r="W609" i="15"/>
  <c r="AI609" i="15" s="1"/>
  <c r="Y604" i="15"/>
  <c r="AK604" i="15" s="1"/>
  <c r="Y588" i="15"/>
  <c r="AK588" i="15" s="1"/>
  <c r="W572" i="15"/>
  <c r="AI572" i="15" s="1"/>
  <c r="W540" i="15"/>
  <c r="AI540" i="15" s="1"/>
  <c r="W524" i="15"/>
  <c r="AI524" i="15" s="1"/>
  <c r="W508" i="15"/>
  <c r="AI508" i="15" s="1"/>
  <c r="Y492" i="15"/>
  <c r="AK492" i="15" s="1"/>
  <c r="AA476" i="15"/>
  <c r="AM476" i="15" s="1"/>
  <c r="X460" i="15"/>
  <c r="AJ460" i="15" s="1"/>
  <c r="X444" i="15"/>
  <c r="AJ444" i="15" s="1"/>
  <c r="X428" i="15"/>
  <c r="AJ428" i="15" s="1"/>
  <c r="X614" i="15"/>
  <c r="AJ614" i="15" s="1"/>
  <c r="X598" i="15"/>
  <c r="AJ598" i="15" s="1"/>
  <c r="AA582" i="15"/>
  <c r="AM582" i="15" s="1"/>
  <c r="AA566" i="15"/>
  <c r="AM566" i="15" s="1"/>
  <c r="X550" i="15"/>
  <c r="AJ550" i="15" s="1"/>
  <c r="AA534" i="15"/>
  <c r="AM534" i="15" s="1"/>
  <c r="AA518" i="15"/>
  <c r="AM518" i="15" s="1"/>
  <c r="AA502" i="15"/>
  <c r="AM502" i="15" s="1"/>
  <c r="X486" i="15"/>
  <c r="AJ486" i="15" s="1"/>
  <c r="W470" i="15"/>
  <c r="AI470" i="15" s="1"/>
  <c r="W454" i="15"/>
  <c r="AI454" i="15" s="1"/>
  <c r="Y438" i="15"/>
  <c r="AK438" i="15" s="1"/>
  <c r="W422" i="15"/>
  <c r="AI422" i="15" s="1"/>
  <c r="Y628" i="15"/>
  <c r="AK628" i="15" s="1"/>
  <c r="Y612" i="15"/>
  <c r="AK612" i="15" s="1"/>
  <c r="Y623" i="15"/>
  <c r="AK623" i="15" s="1"/>
  <c r="W607" i="15"/>
  <c r="AI607" i="15" s="1"/>
  <c r="W591" i="15"/>
  <c r="AI591" i="15" s="1"/>
  <c r="Y575" i="15"/>
  <c r="AK575" i="15" s="1"/>
  <c r="Y559" i="15"/>
  <c r="AK559" i="15" s="1"/>
  <c r="W543" i="15"/>
  <c r="AI543" i="15" s="1"/>
  <c r="Y527" i="15"/>
  <c r="AK527" i="15" s="1"/>
  <c r="W511" i="15"/>
  <c r="AI511" i="15" s="1"/>
  <c r="Y495" i="15"/>
  <c r="AK495" i="15" s="1"/>
  <c r="Y479" i="15"/>
  <c r="AK479" i="15" s="1"/>
  <c r="AA463" i="15"/>
  <c r="AM463" i="15" s="1"/>
  <c r="X447" i="15"/>
  <c r="AJ447" i="15" s="1"/>
  <c r="AA431" i="15"/>
  <c r="AM431" i="15" s="1"/>
  <c r="AA617" i="15"/>
  <c r="AM617" i="15" s="1"/>
  <c r="AA601" i="15"/>
  <c r="AM601" i="15" s="1"/>
  <c r="X585" i="15"/>
  <c r="AJ585" i="15" s="1"/>
  <c r="X569" i="15"/>
  <c r="AJ569" i="15" s="1"/>
  <c r="AA553" i="15"/>
  <c r="AM553" i="15" s="1"/>
  <c r="X537" i="15"/>
  <c r="AJ537" i="15" s="1"/>
  <c r="X521" i="15"/>
  <c r="AJ521" i="15" s="1"/>
  <c r="X505" i="15"/>
  <c r="AJ505" i="15" s="1"/>
  <c r="AA489" i="15"/>
  <c r="AM489" i="15" s="1"/>
  <c r="Y473" i="15"/>
  <c r="AK473" i="15" s="1"/>
  <c r="Y457" i="15"/>
  <c r="AK457" i="15" s="1"/>
  <c r="W441" i="15"/>
  <c r="AI441" i="15" s="1"/>
  <c r="Y425" i="15"/>
  <c r="AK425" i="15" s="1"/>
  <c r="Y615" i="15"/>
  <c r="AK615" i="15" s="1"/>
  <c r="Y426" i="15"/>
  <c r="AK426" i="15" s="1"/>
  <c r="Y442" i="15"/>
  <c r="AK442" i="15" s="1"/>
  <c r="Y458" i="15"/>
  <c r="AK458" i="15" s="1"/>
  <c r="Y474" i="15"/>
  <c r="AK474" i="15" s="1"/>
  <c r="AA490" i="15"/>
  <c r="AM490" i="15" s="1"/>
  <c r="X506" i="15"/>
  <c r="AJ506" i="15" s="1"/>
  <c r="X522" i="15"/>
  <c r="AJ522" i="15" s="1"/>
  <c r="X538" i="15"/>
  <c r="AJ538" i="15" s="1"/>
  <c r="X554" i="15"/>
  <c r="AJ554" i="15" s="1"/>
  <c r="X570" i="15"/>
  <c r="AJ570" i="15" s="1"/>
  <c r="X586" i="15"/>
  <c r="AJ586" i="15" s="1"/>
  <c r="AA602" i="15"/>
  <c r="AM602" i="15" s="1"/>
  <c r="AA618" i="15"/>
  <c r="AM618" i="15" s="1"/>
  <c r="X429" i="15"/>
  <c r="AJ429" i="15" s="1"/>
  <c r="AA445" i="15"/>
  <c r="AM445" i="15" s="1"/>
  <c r="X461" i="15"/>
  <c r="AJ461" i="15" s="1"/>
  <c r="W477" i="15"/>
  <c r="AI477" i="15" s="1"/>
  <c r="Y493" i="15"/>
  <c r="AK493" i="15" s="1"/>
  <c r="W509" i="15"/>
  <c r="AI509" i="15" s="1"/>
  <c r="W525" i="15"/>
  <c r="AI525" i="15" s="1"/>
  <c r="W541" i="15"/>
  <c r="AI541" i="15" s="1"/>
  <c r="W557" i="15"/>
  <c r="AI557" i="15" s="1"/>
  <c r="W573" i="15"/>
  <c r="AI573" i="15" s="1"/>
  <c r="Y589" i="15"/>
  <c r="AK589" i="15" s="1"/>
  <c r="W423" i="15"/>
  <c r="AI423" i="15" s="1"/>
  <c r="Y439" i="15"/>
  <c r="AK439" i="15" s="1"/>
  <c r="W455" i="15"/>
  <c r="AI455" i="15" s="1"/>
  <c r="W471" i="15"/>
  <c r="AI471" i="15" s="1"/>
  <c r="X487" i="15"/>
  <c r="AJ487" i="15" s="1"/>
  <c r="AA503" i="15"/>
  <c r="AM503" i="15" s="1"/>
  <c r="AA519" i="15"/>
  <c r="AM519" i="15" s="1"/>
  <c r="AA535" i="15"/>
  <c r="AM535" i="15" s="1"/>
  <c r="X551" i="15"/>
  <c r="AJ551" i="15" s="1"/>
  <c r="AA567" i="15"/>
  <c r="AM567" i="15" s="1"/>
  <c r="AA583" i="15"/>
  <c r="AM583" i="15" s="1"/>
  <c r="AA599" i="15"/>
  <c r="AM599" i="15" s="1"/>
  <c r="X615" i="15"/>
  <c r="AJ615" i="15" s="1"/>
  <c r="AA426" i="15"/>
  <c r="AM426" i="15" s="1"/>
  <c r="AA442" i="15"/>
  <c r="AM442" i="15" s="1"/>
  <c r="AA458" i="15"/>
  <c r="AM458" i="15" s="1"/>
  <c r="AA474" i="15"/>
  <c r="AM474" i="15" s="1"/>
  <c r="W490" i="15"/>
  <c r="AI490" i="15" s="1"/>
  <c r="Y506" i="15"/>
  <c r="AK506" i="15" s="1"/>
  <c r="Y522" i="15"/>
  <c r="AK522" i="15" s="1"/>
  <c r="Y538" i="15"/>
  <c r="AK538" i="15" s="1"/>
  <c r="Y554" i="15"/>
  <c r="AK554" i="15" s="1"/>
  <c r="Y570" i="15"/>
  <c r="AK570" i="15" s="1"/>
  <c r="Y586" i="15"/>
  <c r="AK586" i="15" s="1"/>
  <c r="W602" i="15"/>
  <c r="AI602" i="15" s="1"/>
  <c r="W626" i="15"/>
  <c r="AI626" i="15" s="1"/>
  <c r="W610" i="15"/>
  <c r="AI610" i="15" s="1"/>
  <c r="Y594" i="15"/>
  <c r="AK594" i="15" s="1"/>
  <c r="W578" i="15"/>
  <c r="AI578" i="15" s="1"/>
  <c r="W562" i="15"/>
  <c r="AI562" i="15" s="1"/>
  <c r="W546" i="15"/>
  <c r="AI546" i="15" s="1"/>
  <c r="W530" i="15"/>
  <c r="AI530" i="15" s="1"/>
  <c r="Y514" i="15"/>
  <c r="AK514" i="15" s="1"/>
  <c r="W498" i="15"/>
  <c r="AI498" i="15" s="1"/>
  <c r="W482" i="15"/>
  <c r="AI482" i="15" s="1"/>
  <c r="X466" i="15"/>
  <c r="AJ466" i="15" s="1"/>
  <c r="X450" i="15"/>
  <c r="AJ450" i="15" s="1"/>
  <c r="X434" i="15"/>
  <c r="AJ434" i="15" s="1"/>
  <c r="X620" i="15"/>
  <c r="AJ620" i="15" s="1"/>
  <c r="X604" i="15"/>
  <c r="AJ604" i="15" s="1"/>
  <c r="X588" i="15"/>
  <c r="AJ588" i="15" s="1"/>
  <c r="AA572" i="15"/>
  <c r="AM572" i="15" s="1"/>
  <c r="AA556" i="15"/>
  <c r="AM556" i="15" s="1"/>
  <c r="AA540" i="15"/>
  <c r="AM540" i="15" s="1"/>
  <c r="AA524" i="15"/>
  <c r="AM524" i="15" s="1"/>
  <c r="AA508" i="15"/>
  <c r="AM508" i="15" s="1"/>
  <c r="X492" i="15"/>
  <c r="AJ492" i="15" s="1"/>
  <c r="Y476" i="15"/>
  <c r="AK476" i="15" s="1"/>
  <c r="W460" i="15"/>
  <c r="AI460" i="15" s="1"/>
  <c r="W444" i="15"/>
  <c r="AI444" i="15" s="1"/>
  <c r="W428" i="15"/>
  <c r="AI428" i="15" s="1"/>
  <c r="W618" i="15"/>
  <c r="AI618" i="15" s="1"/>
  <c r="Y613" i="15"/>
  <c r="AK613" i="15" s="1"/>
  <c r="W597" i="15"/>
  <c r="AI597" i="15" s="1"/>
  <c r="Y581" i="15"/>
  <c r="AK581" i="15" s="1"/>
  <c r="Y565" i="15"/>
  <c r="AK565" i="15" s="1"/>
  <c r="W549" i="15"/>
  <c r="AI549" i="15" s="1"/>
  <c r="Y533" i="15"/>
  <c r="AK533" i="15" s="1"/>
  <c r="W517" i="15"/>
  <c r="AI517" i="15" s="1"/>
  <c r="Y501" i="15"/>
  <c r="AK501" i="15" s="1"/>
  <c r="W485" i="15"/>
  <c r="AI485" i="15" s="1"/>
  <c r="AA469" i="15"/>
  <c r="AM469" i="15" s="1"/>
  <c r="AA453" i="15"/>
  <c r="AM453" i="15" s="1"/>
  <c r="AA437" i="15"/>
  <c r="AM437" i="15" s="1"/>
  <c r="AA421" i="15"/>
  <c r="AM421" i="15" s="1"/>
  <c r="X623" i="15"/>
  <c r="AJ623" i="15" s="1"/>
  <c r="AA607" i="15"/>
  <c r="AM607" i="15" s="1"/>
  <c r="AA591" i="15"/>
  <c r="AM591" i="15" s="1"/>
  <c r="X575" i="15"/>
  <c r="AJ575" i="15" s="1"/>
  <c r="X559" i="15"/>
  <c r="AJ559" i="15" s="1"/>
  <c r="AA543" i="15"/>
  <c r="AM543" i="15" s="1"/>
  <c r="X527" i="15"/>
  <c r="AJ527" i="15" s="1"/>
  <c r="AA511" i="15"/>
  <c r="AM511" i="15" s="1"/>
  <c r="X495" i="15"/>
  <c r="AJ495" i="15" s="1"/>
  <c r="X479" i="15"/>
  <c r="AJ479" i="15" s="1"/>
  <c r="Y463" i="15"/>
  <c r="AK463" i="15" s="1"/>
  <c r="W447" i="15"/>
  <c r="AI447" i="15" s="1"/>
  <c r="Y431" i="15"/>
  <c r="AK431" i="15" s="1"/>
  <c r="Y621" i="15"/>
  <c r="AK621" i="15" s="1"/>
  <c r="Y605" i="15"/>
  <c r="AK605" i="15" s="1"/>
  <c r="Y616" i="15"/>
  <c r="AK616" i="15" s="1"/>
  <c r="Y600" i="15"/>
  <c r="AK600" i="15" s="1"/>
  <c r="W584" i="15"/>
  <c r="AI584" i="15" s="1"/>
  <c r="W568" i="15"/>
  <c r="AI568" i="15" s="1"/>
  <c r="Y552" i="15"/>
  <c r="AK552" i="15" s="1"/>
  <c r="W536" i="15"/>
  <c r="AI536" i="15" s="1"/>
  <c r="W520" i="15"/>
  <c r="AI520" i="15" s="1"/>
  <c r="W504" i="15"/>
  <c r="AI504" i="15" s="1"/>
  <c r="Y488" i="15"/>
  <c r="AK488" i="15" s="1"/>
  <c r="X472" i="15"/>
  <c r="AJ472" i="15" s="1"/>
  <c r="X456" i="15"/>
  <c r="AJ456" i="15" s="1"/>
  <c r="AA440" i="15"/>
  <c r="AM440" i="15" s="1"/>
  <c r="X424" i="15"/>
  <c r="AJ424" i="15" s="1"/>
  <c r="AA626" i="15"/>
  <c r="AM626" i="15" s="1"/>
  <c r="AA610" i="15"/>
  <c r="AM610" i="15" s="1"/>
  <c r="X594" i="15"/>
  <c r="AJ594" i="15" s="1"/>
  <c r="AA578" i="15"/>
  <c r="AM578" i="15" s="1"/>
  <c r="AA562" i="15"/>
  <c r="AM562" i="15" s="1"/>
  <c r="AA546" i="15"/>
  <c r="AM546" i="15" s="1"/>
  <c r="AA530" i="15"/>
  <c r="AM530" i="15" s="1"/>
  <c r="X514" i="15"/>
  <c r="AJ514" i="15" s="1"/>
  <c r="AA498" i="15"/>
  <c r="AM498" i="15" s="1"/>
  <c r="AA482" i="15"/>
  <c r="AM482" i="15" s="1"/>
  <c r="W466" i="15"/>
  <c r="AI466" i="15" s="1"/>
  <c r="W450" i="15"/>
  <c r="AI450" i="15" s="1"/>
  <c r="W434" i="15"/>
  <c r="AI434" i="15" s="1"/>
  <c r="Y624" i="15"/>
  <c r="AK624" i="15" s="1"/>
  <c r="W608" i="15"/>
  <c r="AI608" i="15" s="1"/>
  <c r="W619" i="15"/>
  <c r="AI619" i="15" s="1"/>
  <c r="W603" i="15"/>
  <c r="AI603" i="15" s="1"/>
  <c r="Y587" i="15"/>
  <c r="AK587" i="15" s="1"/>
  <c r="Y571" i="15"/>
  <c r="AK571" i="15" s="1"/>
  <c r="Y555" i="15"/>
  <c r="AK555" i="15" s="1"/>
  <c r="Y539" i="15"/>
  <c r="AK539" i="15" s="1"/>
  <c r="W523" i="15"/>
  <c r="AI523" i="15" s="1"/>
  <c r="Y507" i="15"/>
  <c r="AK507" i="15" s="1"/>
  <c r="W491" i="15"/>
  <c r="AI491" i="15" s="1"/>
  <c r="X475" i="15"/>
  <c r="AJ475" i="15" s="1"/>
  <c r="AA459" i="15"/>
  <c r="AM459" i="15" s="1"/>
  <c r="AA443" i="15"/>
  <c r="AM443" i="15" s="1"/>
  <c r="AA427" i="15"/>
  <c r="AM427" i="15" s="1"/>
  <c r="X613" i="15"/>
  <c r="AJ613" i="15" s="1"/>
  <c r="AA597" i="15"/>
  <c r="AM597" i="15" s="1"/>
  <c r="X581" i="15"/>
  <c r="AJ581" i="15" s="1"/>
  <c r="X565" i="15"/>
  <c r="AJ565" i="15" s="1"/>
  <c r="AA549" i="15"/>
  <c r="AM549" i="15" s="1"/>
  <c r="X533" i="15"/>
  <c r="AJ533" i="15" s="1"/>
  <c r="AA517" i="15"/>
  <c r="AM517" i="15" s="1"/>
  <c r="X501" i="15"/>
  <c r="AJ501" i="15" s="1"/>
  <c r="AA485" i="15"/>
  <c r="AM485" i="15" s="1"/>
  <c r="Y469" i="15"/>
  <c r="AK469" i="15" s="1"/>
  <c r="Y453" i="15"/>
  <c r="AK453" i="15" s="1"/>
  <c r="Y437" i="15"/>
  <c r="AK437" i="15" s="1"/>
  <c r="Y421" i="15"/>
  <c r="AK421" i="15" s="1"/>
  <c r="Y627" i="15"/>
  <c r="AK627" i="15" s="1"/>
  <c r="W611" i="15"/>
  <c r="AI611" i="15" s="1"/>
  <c r="Y430" i="15"/>
  <c r="AK430" i="15" s="1"/>
  <c r="W446" i="15"/>
  <c r="AI446" i="15" s="1"/>
  <c r="Y462" i="15"/>
  <c r="AK462" i="15" s="1"/>
  <c r="X478" i="15"/>
  <c r="AJ478" i="15" s="1"/>
  <c r="AA494" i="15"/>
  <c r="AM494" i="15" s="1"/>
  <c r="AA510" i="15"/>
  <c r="AM510" i="15" s="1"/>
  <c r="X526" i="15"/>
  <c r="AJ526" i="15" s="1"/>
  <c r="AA542" i="15"/>
  <c r="AM542" i="15" s="1"/>
  <c r="X558" i="15"/>
  <c r="AJ558" i="15" s="1"/>
  <c r="X574" i="15"/>
  <c r="AJ574" i="15" s="1"/>
  <c r="AA590" i="15"/>
  <c r="AM590" i="15" s="1"/>
  <c r="AA606" i="15"/>
  <c r="AM606" i="15" s="1"/>
  <c r="X622" i="15"/>
  <c r="AJ622" i="15" s="1"/>
  <c r="X433" i="15"/>
  <c r="AJ433" i="15" s="1"/>
  <c r="AA449" i="15"/>
  <c r="AM449" i="15" s="1"/>
  <c r="X465" i="15"/>
  <c r="AJ465" i="15" s="1"/>
  <c r="W481" i="15"/>
  <c r="AI481" i="15" s="1"/>
  <c r="W497" i="15"/>
  <c r="AI497" i="15" s="1"/>
  <c r="Y513" i="15"/>
  <c r="AK513" i="15" s="1"/>
  <c r="W529" i="15"/>
  <c r="AI529" i="15" s="1"/>
  <c r="Y545" i="15"/>
  <c r="AK545" i="15" s="1"/>
  <c r="W561" i="15"/>
  <c r="AI561" i="15" s="1"/>
  <c r="W577" i="15"/>
  <c r="AI577" i="15" s="1"/>
  <c r="Y593" i="15"/>
  <c r="AK593" i="15" s="1"/>
  <c r="W427" i="15"/>
  <c r="AI427" i="15" s="1"/>
  <c r="W443" i="15"/>
  <c r="AI443" i="15" s="1"/>
  <c r="W459" i="15"/>
  <c r="AI459" i="15" s="1"/>
  <c r="Y475" i="15"/>
  <c r="AK475" i="15" s="1"/>
  <c r="X491" i="15"/>
  <c r="AJ491" i="15" s="1"/>
  <c r="AA507" i="15"/>
  <c r="AM507" i="15" s="1"/>
  <c r="X523" i="15"/>
  <c r="AJ523" i="15" s="1"/>
  <c r="AA539" i="15"/>
  <c r="AM539" i="15" s="1"/>
  <c r="AA555" i="15"/>
  <c r="AM555" i="15" s="1"/>
  <c r="AA571" i="15"/>
  <c r="AM571" i="15" s="1"/>
  <c r="AA587" i="15"/>
  <c r="AM587" i="15" s="1"/>
  <c r="X603" i="15"/>
  <c r="AJ603" i="15" s="1"/>
  <c r="X619" i="15"/>
  <c r="AJ619" i="15" s="1"/>
  <c r="AA430" i="15"/>
  <c r="AM430" i="15" s="1"/>
  <c r="X446" i="15"/>
  <c r="AJ446" i="15" s="1"/>
  <c r="AA462" i="15"/>
  <c r="AM462" i="15" s="1"/>
  <c r="Y478" i="15"/>
  <c r="AK478" i="15" s="1"/>
  <c r="W494" i="15"/>
  <c r="AI494" i="15" s="1"/>
  <c r="W510" i="15"/>
  <c r="AI510" i="15" s="1"/>
  <c r="Y526" i="15"/>
  <c r="AK526" i="15" s="1"/>
  <c r="W542" i="15"/>
  <c r="AI542" i="15" s="1"/>
  <c r="Y558" i="15"/>
  <c r="AK558" i="15" s="1"/>
  <c r="Y574" i="15"/>
  <c r="AK574" i="15" s="1"/>
  <c r="W590" i="15"/>
  <c r="AI590" i="15" s="1"/>
  <c r="W622" i="15"/>
  <c r="AI622" i="15" s="1"/>
  <c r="Y606" i="15"/>
  <c r="AK606" i="15" s="1"/>
  <c r="Y590" i="15"/>
  <c r="AK590" i="15" s="1"/>
  <c r="W574" i="15"/>
  <c r="AI574" i="15" s="1"/>
  <c r="W558" i="15"/>
  <c r="AI558" i="15" s="1"/>
  <c r="Y542" i="15"/>
  <c r="AK542" i="15" s="1"/>
  <c r="W526" i="15"/>
  <c r="AI526" i="15" s="1"/>
  <c r="Y510" i="15"/>
  <c r="AK510" i="15" s="1"/>
  <c r="Y494" i="15"/>
  <c r="AK494" i="15" s="1"/>
  <c r="W478" i="15"/>
  <c r="AI478" i="15" s="1"/>
  <c r="X462" i="15"/>
  <c r="AJ462" i="15" s="1"/>
  <c r="AA446" i="15"/>
  <c r="AM446" i="15" s="1"/>
  <c r="X430" i="15"/>
  <c r="AJ430" i="15" s="1"/>
  <c r="X616" i="15"/>
  <c r="AJ616" i="15" s="1"/>
  <c r="X600" i="15"/>
  <c r="AJ600" i="15" s="1"/>
  <c r="AA584" i="15"/>
  <c r="AM584" i="15" s="1"/>
  <c r="AA568" i="15"/>
  <c r="AM568" i="15" s="1"/>
  <c r="X552" i="15"/>
  <c r="AJ552" i="15" s="1"/>
  <c r="AA536" i="15"/>
  <c r="AM536" i="15" s="1"/>
  <c r="AA520" i="15"/>
  <c r="AM520" i="15" s="1"/>
  <c r="AA504" i="15"/>
  <c r="AM504" i="15" s="1"/>
  <c r="X488" i="15"/>
  <c r="AJ488" i="15" s="1"/>
  <c r="W472" i="15"/>
  <c r="AI472" i="15" s="1"/>
  <c r="W456" i="15"/>
  <c r="AI456" i="15" s="1"/>
  <c r="Y440" i="15"/>
  <c r="AK440" i="15" s="1"/>
  <c r="W424" i="15"/>
  <c r="AI424" i="15" s="1"/>
  <c r="W614" i="15"/>
  <c r="AI614" i="15" s="1"/>
  <c r="Y625" i="15"/>
  <c r="AK625" i="15" s="1"/>
  <c r="Y609" i="15"/>
  <c r="AK609" i="15" s="1"/>
  <c r="W593" i="15"/>
  <c r="AI593" i="15" s="1"/>
  <c r="Y577" i="15"/>
  <c r="AK577" i="15" s="1"/>
  <c r="Y561" i="15"/>
  <c r="AK561" i="15" s="1"/>
  <c r="W545" i="15"/>
  <c r="AI545" i="15" s="1"/>
  <c r="Y529" i="15"/>
  <c r="AK529" i="15" s="1"/>
  <c r="W513" i="15"/>
  <c r="AI513" i="15" s="1"/>
  <c r="Y497" i="15"/>
  <c r="AK497" i="15" s="1"/>
  <c r="Y481" i="15"/>
  <c r="AK481" i="15" s="1"/>
  <c r="AA465" i="15"/>
  <c r="AM465" i="15" s="1"/>
  <c r="X449" i="15"/>
  <c r="AJ449" i="15" s="1"/>
  <c r="AA433" i="15"/>
  <c r="AM433" i="15" s="1"/>
  <c r="AA619" i="15"/>
  <c r="AM619" i="15" s="1"/>
  <c r="AA603" i="15"/>
  <c r="AM603" i="15" s="1"/>
  <c r="X587" i="15"/>
  <c r="AJ587" i="15" s="1"/>
  <c r="X571" i="15"/>
  <c r="AJ571" i="15" s="1"/>
  <c r="X555" i="15"/>
  <c r="AJ555" i="15" s="1"/>
  <c r="X539" i="15"/>
  <c r="AJ539" i="15" s="1"/>
  <c r="AA523" i="15"/>
  <c r="AM523" i="15" s="1"/>
  <c r="X507" i="15"/>
  <c r="AJ507" i="15" s="1"/>
  <c r="AA491" i="15"/>
  <c r="AM491" i="15" s="1"/>
  <c r="W475" i="15"/>
  <c r="AI475" i="15" s="1"/>
  <c r="Y459" i="15"/>
  <c r="AK459" i="15" s="1"/>
  <c r="Y443" i="15"/>
  <c r="AK443" i="15" s="1"/>
  <c r="Y427" i="15"/>
  <c r="AK427" i="15" s="1"/>
  <c r="Y617" i="15"/>
  <c r="AK617" i="15" s="1"/>
  <c r="W628" i="15"/>
  <c r="AI628" i="15" s="1"/>
  <c r="W612" i="15"/>
  <c r="AI612" i="15" s="1"/>
  <c r="Y596" i="15"/>
  <c r="AK596" i="15" s="1"/>
  <c r="Y580" i="15"/>
  <c r="AK580" i="15" s="1"/>
  <c r="W564" i="15"/>
  <c r="AI564" i="15" s="1"/>
  <c r="W548" i="15"/>
  <c r="AI548" i="15" s="1"/>
  <c r="W532" i="15"/>
  <c r="AI532" i="15" s="1"/>
  <c r="Y516" i="15"/>
  <c r="AK516" i="15" s="1"/>
  <c r="W500" i="15"/>
  <c r="AI500" i="15" s="1"/>
  <c r="Y484" i="15"/>
  <c r="AK484" i="15" s="1"/>
  <c r="X468" i="15"/>
  <c r="AJ468" i="15" s="1"/>
  <c r="X452" i="15"/>
  <c r="AJ452" i="15" s="1"/>
  <c r="X436" i="15"/>
  <c r="AJ436" i="15" s="1"/>
  <c r="AA622" i="15"/>
  <c r="AM622" i="15" s="1"/>
  <c r="X606" i="15"/>
  <c r="AJ606" i="15" s="1"/>
  <c r="X590" i="15"/>
  <c r="AJ590" i="15" s="1"/>
  <c r="AA574" i="15"/>
  <c r="AM574" i="15" s="1"/>
  <c r="AA558" i="15"/>
  <c r="AM558" i="15" s="1"/>
  <c r="X542" i="15"/>
  <c r="AJ542" i="15" s="1"/>
  <c r="AA526" i="15"/>
  <c r="AM526" i="15" s="1"/>
  <c r="X510" i="15"/>
  <c r="AJ510" i="15" s="1"/>
  <c r="X494" i="15"/>
  <c r="AJ494" i="15" s="1"/>
  <c r="AA478" i="15"/>
  <c r="AM478" i="15" s="1"/>
  <c r="W462" i="15"/>
  <c r="AI462" i="15" s="1"/>
  <c r="Y446" i="15"/>
  <c r="AK446" i="15" s="1"/>
  <c r="W430" i="15"/>
  <c r="AI430" i="15" s="1"/>
  <c r="W620" i="15"/>
  <c r="AI620" i="15" s="1"/>
  <c r="W604" i="15"/>
  <c r="AI604" i="15" s="1"/>
  <c r="W615" i="15"/>
  <c r="AI615" i="15" s="1"/>
  <c r="Y599" i="15"/>
  <c r="AK599" i="15" s="1"/>
  <c r="Y583" i="15"/>
  <c r="AK583" i="15" s="1"/>
  <c r="Y567" i="15"/>
  <c r="AK567" i="15" s="1"/>
  <c r="W551" i="15"/>
  <c r="AI551" i="15" s="1"/>
  <c r="Y535" i="15"/>
  <c r="AK535" i="15" s="1"/>
  <c r="Y519" i="15"/>
  <c r="AK519" i="15" s="1"/>
  <c r="Y503" i="15"/>
  <c r="AK503" i="15" s="1"/>
  <c r="W487" i="15"/>
  <c r="AI487" i="15" s="1"/>
  <c r="AA471" i="15"/>
  <c r="AM471" i="15" s="1"/>
  <c r="AA455" i="15"/>
  <c r="AM455" i="15" s="1"/>
  <c r="X439" i="15"/>
  <c r="AJ439" i="15" s="1"/>
  <c r="AA423" i="15"/>
  <c r="AM423" i="15" s="1"/>
  <c r="X625" i="15"/>
  <c r="AJ625" i="15" s="1"/>
  <c r="X609" i="15"/>
  <c r="AJ609" i="15" s="1"/>
  <c r="AA593" i="15"/>
  <c r="AM593" i="15" s="1"/>
  <c r="X577" i="15"/>
  <c r="AJ577" i="15" s="1"/>
  <c r="X561" i="15"/>
  <c r="AJ561" i="15" s="1"/>
  <c r="AA545" i="15"/>
  <c r="AM545" i="15" s="1"/>
  <c r="X529" i="15"/>
  <c r="AJ529" i="15" s="1"/>
  <c r="AA513" i="15"/>
  <c r="AM513" i="15" s="1"/>
  <c r="X497" i="15"/>
  <c r="AJ497" i="15" s="1"/>
  <c r="X481" i="15"/>
  <c r="AJ481" i="15" s="1"/>
  <c r="Y465" i="15"/>
  <c r="AK465" i="15" s="1"/>
  <c r="W449" i="15"/>
  <c r="AI449" i="15" s="1"/>
  <c r="Y433" i="15"/>
  <c r="AK433" i="15" s="1"/>
  <c r="W623" i="15"/>
  <c r="AI623" i="15" s="1"/>
  <c r="Y607" i="15"/>
  <c r="AK607" i="15" s="1"/>
  <c r="Y434" i="15"/>
  <c r="AK434" i="15" s="1"/>
  <c r="Y450" i="15"/>
  <c r="AK450" i="15" s="1"/>
  <c r="Y466" i="15"/>
  <c r="AK466" i="15" s="1"/>
  <c r="X482" i="15"/>
  <c r="AJ482" i="15" s="1"/>
  <c r="X498" i="15"/>
  <c r="AJ498" i="15" s="1"/>
  <c r="AA514" i="15"/>
  <c r="AM514" i="15" s="1"/>
  <c r="X530" i="15"/>
  <c r="AJ530" i="15" s="1"/>
  <c r="X546" i="15"/>
  <c r="AJ546" i="15" s="1"/>
  <c r="X562" i="15"/>
  <c r="AJ562" i="15" s="1"/>
  <c r="X578" i="15"/>
  <c r="AJ578" i="15" s="1"/>
  <c r="AA594" i="15"/>
  <c r="AM594" i="15" s="1"/>
  <c r="X610" i="15"/>
  <c r="AJ610" i="15" s="1"/>
  <c r="X626" i="15"/>
  <c r="AJ626" i="15" s="1"/>
  <c r="X421" i="15"/>
  <c r="AJ421" i="15" s="1"/>
  <c r="X437" i="15"/>
  <c r="AJ437" i="15" s="1"/>
  <c r="X453" i="15"/>
  <c r="AJ453" i="15" s="1"/>
  <c r="X469" i="15"/>
  <c r="AJ469" i="15" s="1"/>
  <c r="Y485" i="15"/>
  <c r="AK485" i="15" s="1"/>
  <c r="W501" i="15"/>
  <c r="AI501" i="15" s="1"/>
  <c r="Y517" i="15"/>
  <c r="AK517" i="15" s="1"/>
  <c r="W533" i="15"/>
  <c r="AI533" i="15" s="1"/>
  <c r="Y549" i="15"/>
  <c r="AK549" i="15" s="1"/>
  <c r="W565" i="15"/>
  <c r="AI565" i="15" s="1"/>
  <c r="W581" i="15"/>
  <c r="AI581" i="15" s="1"/>
  <c r="Y597" i="15"/>
  <c r="AK597" i="15" s="1"/>
  <c r="W431" i="15"/>
  <c r="AI431" i="15" s="1"/>
  <c r="Y447" i="15"/>
  <c r="AK447" i="15" s="1"/>
  <c r="W463" i="15"/>
  <c r="AI463" i="15" s="1"/>
  <c r="AA479" i="15"/>
  <c r="AM479" i="15" s="1"/>
  <c r="AA495" i="15"/>
  <c r="AM495" i="15" s="1"/>
  <c r="X511" i="15"/>
  <c r="AJ511" i="15" s="1"/>
  <c r="AA527" i="15"/>
  <c r="AM527" i="15" s="1"/>
  <c r="X543" i="15"/>
  <c r="AJ543" i="15" s="1"/>
  <c r="AA559" i="15"/>
  <c r="AM559" i="15" s="1"/>
  <c r="AA575" i="15"/>
  <c r="AM575" i="15" s="1"/>
  <c r="X591" i="15"/>
  <c r="AJ591" i="15" s="1"/>
  <c r="X607" i="15"/>
  <c r="AJ607" i="15" s="1"/>
  <c r="AA623" i="15"/>
  <c r="AM623" i="15" s="1"/>
  <c r="AA434" i="15"/>
  <c r="AM434" i="15" s="1"/>
  <c r="AA450" i="15"/>
  <c r="AM450" i="15" s="1"/>
  <c r="AA466" i="15"/>
  <c r="AM466" i="15" s="1"/>
  <c r="Y482" i="15"/>
  <c r="AK482" i="15" s="1"/>
  <c r="Y498" i="15"/>
  <c r="AK498" i="15" s="1"/>
  <c r="W514" i="15"/>
  <c r="AI514" i="15" s="1"/>
  <c r="Y530" i="15"/>
  <c r="AK530" i="15" s="1"/>
  <c r="Y546" i="15"/>
  <c r="AK546" i="15" s="1"/>
  <c r="Y562" i="15"/>
  <c r="AK562" i="15" s="1"/>
  <c r="Y578" i="15"/>
  <c r="AK578" i="15" s="1"/>
  <c r="W594" i="15"/>
  <c r="AI594" i="15" s="1"/>
  <c r="Y424" i="15"/>
  <c r="AK424" i="15" s="1"/>
  <c r="AA488" i="15"/>
  <c r="AM488" i="15" s="1"/>
  <c r="AA552" i="15"/>
  <c r="AM552" i="15" s="1"/>
  <c r="AA616" i="15"/>
  <c r="AM616" i="15" s="1"/>
  <c r="X443" i="15"/>
  <c r="AJ443" i="15" s="1"/>
  <c r="W507" i="15"/>
  <c r="AI507" i="15" s="1"/>
  <c r="W571" i="15"/>
  <c r="AI571" i="15" s="1"/>
  <c r="W457" i="15"/>
  <c r="AI457" i="15" s="1"/>
  <c r="AA521" i="15"/>
  <c r="AM521" i="15" s="1"/>
  <c r="AA585" i="15"/>
  <c r="AM585" i="15" s="1"/>
  <c r="X476" i="15"/>
  <c r="AJ476" i="15" s="1"/>
  <c r="Y540" i="15"/>
  <c r="AK540" i="15" s="1"/>
  <c r="W476" i="15"/>
  <c r="AI476" i="15" s="1"/>
  <c r="X540" i="15"/>
  <c r="AJ540" i="15" s="1"/>
  <c r="AA604" i="15"/>
  <c r="AM604" i="15" s="1"/>
  <c r="X431" i="15"/>
  <c r="AJ431" i="15" s="1"/>
  <c r="W495" i="15"/>
  <c r="AI495" i="15" s="1"/>
  <c r="W559" i="15"/>
  <c r="AI559" i="15" s="1"/>
  <c r="W461" i="15"/>
  <c r="AI461" i="15" s="1"/>
  <c r="AA525" i="15"/>
  <c r="AM525" i="15" s="1"/>
  <c r="X589" i="15"/>
  <c r="AJ589" i="15" s="1"/>
  <c r="Y480" i="15"/>
  <c r="AK480" i="15" s="1"/>
  <c r="W544" i="15"/>
  <c r="AI544" i="15" s="1"/>
  <c r="Y432" i="15"/>
  <c r="AK432" i="15" s="1"/>
  <c r="X496" i="15"/>
  <c r="AJ496" i="15" s="1"/>
  <c r="X560" i="15"/>
  <c r="AJ560" i="15" s="1"/>
  <c r="X624" i="15"/>
  <c r="AJ624" i="15" s="1"/>
  <c r="X451" i="15"/>
  <c r="AJ451" i="15" s="1"/>
  <c r="W515" i="15"/>
  <c r="AI515" i="15" s="1"/>
  <c r="Y579" i="15"/>
  <c r="AK579" i="15" s="1"/>
  <c r="AA481" i="15"/>
  <c r="AM481" i="15" s="1"/>
  <c r="X545" i="15"/>
  <c r="AJ545" i="15" s="1"/>
  <c r="AA609" i="15"/>
  <c r="AM609" i="15" s="1"/>
  <c r="AA436" i="15"/>
  <c r="AM436" i="15" s="1"/>
  <c r="Y500" i="15"/>
  <c r="AK500" i="15" s="1"/>
  <c r="Y564" i="15"/>
  <c r="AK564" i="15" s="1"/>
  <c r="W440" i="15"/>
  <c r="AI440" i="15" s="1"/>
  <c r="X504" i="15"/>
  <c r="AJ504" i="15" s="1"/>
  <c r="X568" i="15"/>
  <c r="AJ568" i="15" s="1"/>
  <c r="X459" i="15"/>
  <c r="AJ459" i="15" s="1"/>
  <c r="Y523" i="15"/>
  <c r="AK523" i="15" s="1"/>
  <c r="W587" i="15"/>
  <c r="AI587" i="15" s="1"/>
  <c r="W473" i="15"/>
  <c r="AI473" i="15" s="1"/>
  <c r="AA537" i="15"/>
  <c r="AM537" i="15" s="1"/>
  <c r="X601" i="15"/>
  <c r="AJ601" i="15" s="1"/>
  <c r="AA428" i="15"/>
  <c r="AM428" i="15" s="1"/>
  <c r="W492" i="15"/>
  <c r="AI492" i="15" s="1"/>
  <c r="Y556" i="15"/>
  <c r="AK556" i="15" s="1"/>
  <c r="Y428" i="15"/>
  <c r="AK428" i="15" s="1"/>
  <c r="AA492" i="15"/>
  <c r="AM492" i="15" s="1"/>
  <c r="X556" i="15"/>
  <c r="AJ556" i="15" s="1"/>
  <c r="AA620" i="15"/>
  <c r="AM620" i="15" s="1"/>
  <c r="AA447" i="15"/>
  <c r="AM447" i="15" s="1"/>
  <c r="Y511" i="15"/>
  <c r="AK511" i="15" s="1"/>
  <c r="W575" i="15"/>
  <c r="AI575" i="15" s="1"/>
  <c r="AA477" i="15"/>
  <c r="AM477" i="15" s="1"/>
  <c r="AA541" i="15"/>
  <c r="AM541" i="15" s="1"/>
  <c r="X605" i="15"/>
  <c r="AJ605" i="15" s="1"/>
  <c r="AA432" i="15"/>
  <c r="AM432" i="15" s="1"/>
  <c r="Y496" i="15"/>
  <c r="AK496" i="15" s="1"/>
  <c r="Y560" i="15"/>
  <c r="AK560" i="15" s="1"/>
  <c r="W448" i="15"/>
  <c r="AI448" i="15" s="1"/>
  <c r="AA512" i="15"/>
  <c r="AM512" i="15" s="1"/>
  <c r="X576" i="15"/>
  <c r="AJ576" i="15" s="1"/>
  <c r="X467" i="15"/>
  <c r="AJ467" i="15" s="1"/>
  <c r="W531" i="15"/>
  <c r="AI531" i="15" s="1"/>
  <c r="Y595" i="15"/>
  <c r="AK595" i="15" s="1"/>
  <c r="W433" i="15"/>
  <c r="AI433" i="15" s="1"/>
  <c r="AA497" i="15"/>
  <c r="AM497" i="15" s="1"/>
  <c r="AA561" i="15"/>
  <c r="AM561" i="15" s="1"/>
  <c r="AA625" i="15"/>
  <c r="AM625" i="15" s="1"/>
  <c r="AA452" i="15"/>
  <c r="AM452" i="15" s="1"/>
  <c r="W516" i="15"/>
  <c r="AI516" i="15" s="1"/>
  <c r="W580" i="15"/>
  <c r="AI580" i="15" s="1"/>
  <c r="Y456" i="15"/>
  <c r="AK456" i="15" s="1"/>
  <c r="X520" i="15"/>
  <c r="AJ520" i="15" s="1"/>
  <c r="X584" i="15"/>
  <c r="AJ584" i="15" s="1"/>
  <c r="AA475" i="15"/>
  <c r="AM475" i="15" s="1"/>
  <c r="W539" i="15"/>
  <c r="AI539" i="15" s="1"/>
  <c r="W425" i="15"/>
  <c r="AI425" i="15" s="1"/>
  <c r="X489" i="15"/>
  <c r="AJ489" i="15" s="1"/>
  <c r="X553" i="15"/>
  <c r="AJ553" i="15" s="1"/>
  <c r="X617" i="15"/>
  <c r="AJ617" i="15" s="1"/>
  <c r="AA444" i="15"/>
  <c r="AM444" i="15" s="1"/>
  <c r="Y508" i="15"/>
  <c r="AK508" i="15" s="1"/>
  <c r="Y572" i="15"/>
  <c r="AK572" i="15" s="1"/>
  <c r="Y444" i="15"/>
  <c r="AK444" i="15" s="1"/>
  <c r="X508" i="15"/>
  <c r="AJ508" i="15" s="1"/>
  <c r="X572" i="15"/>
  <c r="AJ572" i="15" s="1"/>
  <c r="X463" i="15"/>
  <c r="AJ463" i="15" s="1"/>
  <c r="W527" i="15"/>
  <c r="AI527" i="15" s="1"/>
  <c r="Y591" i="15"/>
  <c r="AK591" i="15" s="1"/>
  <c r="W429" i="15"/>
  <c r="AI429" i="15" s="1"/>
  <c r="X493" i="15"/>
  <c r="AJ493" i="15" s="1"/>
  <c r="AA557" i="15"/>
  <c r="AM557" i="15" s="1"/>
  <c r="X621" i="15"/>
  <c r="AJ621" i="15" s="1"/>
  <c r="X448" i="15"/>
  <c r="AJ448" i="15" s="1"/>
  <c r="W512" i="15"/>
  <c r="AI512" i="15" s="1"/>
  <c r="Y576" i="15"/>
  <c r="AK576" i="15" s="1"/>
  <c r="Y464" i="15"/>
  <c r="AK464" i="15" s="1"/>
  <c r="X528" i="15"/>
  <c r="AJ528" i="15" s="1"/>
  <c r="AA592" i="15"/>
  <c r="AM592" i="15" s="1"/>
  <c r="W483" i="15"/>
  <c r="AI483" i="15" s="1"/>
  <c r="W547" i="15"/>
  <c r="AI547" i="15" s="1"/>
  <c r="Y449" i="15"/>
  <c r="AK449" i="15" s="1"/>
  <c r="X513" i="15"/>
  <c r="AJ513" i="15" s="1"/>
  <c r="AA577" i="15"/>
  <c r="AM577" i="15" s="1"/>
  <c r="AA468" i="15"/>
  <c r="AM468" i="15" s="1"/>
  <c r="Y532" i="15"/>
  <c r="AK532" i="15" s="1"/>
  <c r="W596" i="15"/>
  <c r="AI596" i="15" s="1"/>
  <c r="W556" i="15" l="1"/>
  <c r="AI556" i="15" s="1"/>
  <c r="Y620" i="15"/>
  <c r="AK620" i="15" s="1"/>
  <c r="AA579" i="15"/>
  <c r="AM579" i="15" s="1"/>
  <c r="W553" i="15"/>
  <c r="AI553" i="15" s="1"/>
  <c r="W617" i="15"/>
  <c r="AI617" i="15" s="1"/>
  <c r="AA576" i="15"/>
  <c r="AM576" i="15" s="1"/>
  <c r="Y550" i="15"/>
  <c r="AK550" i="15" s="1"/>
  <c r="Y614" i="15"/>
  <c r="AK614" i="15" s="1"/>
  <c r="W550" i="15"/>
  <c r="AI550" i="15" s="1"/>
  <c r="X579" i="15"/>
  <c r="AJ579" i="15" s="1"/>
  <c r="W569" i="15"/>
  <c r="AI569" i="15" s="1"/>
  <c r="X582" i="15"/>
  <c r="AJ582" i="15" s="1"/>
  <c r="X573" i="15"/>
  <c r="AJ573" i="15" s="1"/>
  <c r="Y611" i="15"/>
  <c r="AK611" i="15" s="1"/>
  <c r="AA586" i="15"/>
  <c r="AM586" i="15" s="1"/>
  <c r="W576" i="15"/>
  <c r="AI576" i="15" s="1"/>
  <c r="X599" i="15"/>
  <c r="AJ599" i="15" s="1"/>
  <c r="W589" i="15"/>
  <c r="AI589" i="15" s="1"/>
  <c r="W586" i="15"/>
  <c r="AI586" i="15" s="1"/>
  <c r="AA551" i="15"/>
  <c r="AM551" i="15" s="1"/>
  <c r="Y626" i="15"/>
  <c r="AK626" i="15" s="1"/>
  <c r="AA548" i="15"/>
  <c r="AM548" i="15" s="1"/>
  <c r="X583" i="15"/>
  <c r="AJ583" i="15" s="1"/>
  <c r="Y525" i="15"/>
  <c r="AK525" i="15" s="1"/>
  <c r="AA612" i="15"/>
  <c r="AM612" i="15" s="1"/>
  <c r="W570" i="15"/>
  <c r="AI570" i="15" s="1"/>
  <c r="X602" i="15"/>
  <c r="AJ602" i="15" s="1"/>
  <c r="W560" i="15"/>
  <c r="AI560" i="15" s="1"/>
  <c r="W613" i="15"/>
  <c r="AI613" i="15" s="1"/>
  <c r="X535" i="15"/>
  <c r="AJ535" i="15" s="1"/>
  <c r="AA615" i="15"/>
  <c r="AM615" i="15" s="1"/>
  <c r="Y573" i="15"/>
  <c r="AK573" i="15" s="1"/>
  <c r="X596" i="15"/>
  <c r="AJ596" i="15" s="1"/>
  <c r="Y548" i="15"/>
  <c r="AK548" i="15" s="1"/>
  <c r="Y619" i="15"/>
  <c r="AK619" i="15" s="1"/>
  <c r="X541" i="15"/>
  <c r="AJ541" i="15" s="1"/>
  <c r="AA605" i="15"/>
  <c r="AM605" i="15" s="1"/>
  <c r="Y531" i="15"/>
  <c r="AK531" i="15" s="1"/>
  <c r="W595" i="15"/>
  <c r="AI595" i="15" s="1"/>
  <c r="AA554" i="15"/>
  <c r="AM554" i="15" s="1"/>
  <c r="X618" i="15"/>
  <c r="AJ618" i="15" s="1"/>
  <c r="Y544" i="15"/>
  <c r="AK544" i="15" s="1"/>
  <c r="Y608" i="15"/>
  <c r="AK608" i="15" s="1"/>
  <c r="X567" i="15"/>
  <c r="AJ567" i="15" s="1"/>
  <c r="Y557" i="15"/>
  <c r="AK557" i="15" s="1"/>
  <c r="W621" i="15"/>
  <c r="AI621" i="15" s="1"/>
  <c r="X580" i="15"/>
  <c r="AJ580" i="15" s="1"/>
  <c r="W554" i="15"/>
  <c r="AI554" i="15" s="1"/>
  <c r="Y618" i="15"/>
  <c r="AK618" i="15" s="1"/>
  <c r="X593" i="15"/>
  <c r="AJ593" i="15" s="1"/>
  <c r="AA529" i="15"/>
  <c r="AM529" i="15" s="1"/>
  <c r="Y528" i="15"/>
  <c r="AK528" i="15" s="1"/>
  <c r="Y543" i="15"/>
  <c r="AK543" i="15" s="1"/>
  <c r="AA608" i="15"/>
  <c r="AM608" i="15" s="1"/>
  <c r="Y541" i="15"/>
  <c r="AK541" i="15" s="1"/>
  <c r="W605" i="15"/>
  <c r="AI605" i="15" s="1"/>
  <c r="AA564" i="15"/>
  <c r="AM564" i="15" s="1"/>
  <c r="AA628" i="15"/>
  <c r="AM628" i="15" s="1"/>
  <c r="W538" i="15"/>
  <c r="AI538" i="15" s="1"/>
  <c r="Y602" i="15"/>
  <c r="AK602" i="15" s="1"/>
  <c r="W563" i="15"/>
  <c r="AI563" i="15" s="1"/>
  <c r="AC1" i="15"/>
  <c r="AA629" i="15" s="1"/>
  <c r="AM629" i="15" s="1"/>
  <c r="W552" i="15"/>
  <c r="AI552" i="15" s="1"/>
  <c r="X597" i="15"/>
  <c r="AJ597" i="15" s="1"/>
  <c r="AA533" i="15"/>
  <c r="AM533" i="15" s="1"/>
  <c r="W583" i="15"/>
  <c r="AI583" i="15" s="1"/>
  <c r="X628" i="15"/>
  <c r="AJ628" i="15" s="1"/>
  <c r="X564" i="15"/>
  <c r="AJ564" i="15" s="1"/>
  <c r="Y536" i="15"/>
  <c r="AK536" i="15" s="1"/>
  <c r="AA645" i="15"/>
  <c r="AM645" i="15" s="1"/>
  <c r="AA581" i="15"/>
  <c r="AM581" i="15" s="1"/>
  <c r="W567" i="15"/>
  <c r="AI567" i="15" s="1"/>
  <c r="X612" i="15"/>
  <c r="AJ612" i="15" s="1"/>
  <c r="X548" i="15"/>
  <c r="AJ548" i="15" s="1"/>
  <c r="Y584" i="15"/>
  <c r="AK584" i="15" s="1"/>
  <c r="AA565" i="15"/>
  <c r="AM565" i="15" s="1"/>
  <c r="Y551" i="15"/>
  <c r="AK551" i="15" s="1"/>
  <c r="AA596" i="15"/>
  <c r="AM596" i="15" s="1"/>
  <c r="X532" i="15"/>
  <c r="AJ532" i="15" s="1"/>
  <c r="Y568" i="15"/>
  <c r="AK568" i="15" s="1"/>
  <c r="AA613" i="15"/>
  <c r="AM613" i="15" s="1"/>
  <c r="X549" i="15"/>
  <c r="AJ549" i="15" s="1"/>
  <c r="W599" i="15"/>
  <c r="AI599" i="15" s="1"/>
  <c r="W535" i="15"/>
  <c r="AI535" i="15" s="1"/>
  <c r="X644" i="15"/>
  <c r="AJ644" i="15" s="1"/>
  <c r="AA580" i="15"/>
  <c r="AM580" i="15" s="1"/>
  <c r="W600" i="15"/>
  <c r="AI600" i="15" s="1"/>
  <c r="W592" i="15"/>
  <c r="AI592" i="15" s="1"/>
  <c r="AA573" i="15"/>
  <c r="AM573" i="15" s="1"/>
  <c r="AA588" i="15"/>
  <c r="AM588" i="15" s="1"/>
  <c r="W555" i="15"/>
  <c r="AI555" i="15" s="1"/>
  <c r="X536" i="15"/>
  <c r="AJ536" i="15" s="1"/>
  <c r="AA633" i="15"/>
  <c r="AM633" i="15" s="1"/>
  <c r="W588" i="15"/>
  <c r="AI588" i="15" s="1"/>
  <c r="AA569" i="15"/>
  <c r="AM569" i="15" s="1"/>
  <c r="AA600" i="15"/>
  <c r="AM600" i="15" s="1"/>
  <c r="X657" i="15" l="1"/>
  <c r="AJ657" i="15" s="1"/>
  <c r="AD1" i="15"/>
  <c r="AA823" i="15" s="1"/>
  <c r="AM823" i="15" s="1"/>
  <c r="X652" i="15"/>
  <c r="AJ652" i="15" s="1"/>
  <c r="AA637" i="15"/>
  <c r="AM637" i="15" s="1"/>
  <c r="AA695" i="15"/>
  <c r="AM695" i="15" s="1"/>
  <c r="Y802" i="15"/>
  <c r="AK802" i="15" s="1"/>
  <c r="Y738" i="15"/>
  <c r="AK738" i="15" s="1"/>
  <c r="Y674" i="15"/>
  <c r="AK674" i="15" s="1"/>
  <c r="X719" i="15"/>
  <c r="AJ719" i="15" s="1"/>
  <c r="W827" i="15"/>
  <c r="AI827" i="15" s="1"/>
  <c r="W699" i="15"/>
  <c r="AI699" i="15" s="1"/>
  <c r="W634" i="15"/>
  <c r="AI634" i="15" s="1"/>
  <c r="AA778" i="15"/>
  <c r="AM778" i="15" s="1"/>
  <c r="AA714" i="15"/>
  <c r="AM714" i="15" s="1"/>
  <c r="W821" i="15"/>
  <c r="AI821" i="15" s="1"/>
  <c r="Y757" i="15"/>
  <c r="AK757" i="15" s="1"/>
  <c r="Y693" i="15"/>
  <c r="AK693" i="15" s="1"/>
  <c r="X738" i="15"/>
  <c r="AJ738" i="15" s="1"/>
  <c r="X674" i="15"/>
  <c r="AJ674" i="15" s="1"/>
  <c r="W782" i="15"/>
  <c r="AI782" i="15" s="1"/>
  <c r="Y718" i="15"/>
  <c r="AK718" i="15" s="1"/>
  <c r="W653" i="15"/>
  <c r="AI653" i="15" s="1"/>
  <c r="X631" i="15"/>
  <c r="AJ631" i="15" s="1"/>
  <c r="X781" i="15"/>
  <c r="AJ781" i="15" s="1"/>
  <c r="X717" i="15"/>
  <c r="AJ717" i="15" s="1"/>
  <c r="W824" i="15"/>
  <c r="AI824" i="15" s="1"/>
  <c r="W760" i="15"/>
  <c r="AI760" i="15" s="1"/>
  <c r="W696" i="15"/>
  <c r="AI696" i="15" s="1"/>
  <c r="AA741" i="15"/>
  <c r="AM741" i="15" s="1"/>
  <c r="AA677" i="15"/>
  <c r="AM677" i="15" s="1"/>
  <c r="Y785" i="15"/>
  <c r="AK785" i="15" s="1"/>
  <c r="W721" i="15"/>
  <c r="AI721" i="15" s="1"/>
  <c r="Y656" i="15"/>
  <c r="AK656" i="15" s="1"/>
  <c r="AA634" i="15"/>
  <c r="AM634" i="15" s="1"/>
  <c r="W832" i="15"/>
  <c r="AI832" i="15" s="1"/>
  <c r="X720" i="15"/>
  <c r="AJ720" i="15" s="1"/>
  <c r="Y827" i="15"/>
  <c r="AK827" i="15" s="1"/>
  <c r="W763" i="15"/>
  <c r="AI763" i="15" s="1"/>
  <c r="Y699" i="15"/>
  <c r="AK699" i="15" s="1"/>
  <c r="AA808" i="15"/>
  <c r="AM808" i="15" s="1"/>
  <c r="X744" i="15"/>
  <c r="AJ744" i="15" s="1"/>
  <c r="X680" i="15"/>
  <c r="AJ680" i="15" s="1"/>
  <c r="Y724" i="15"/>
  <c r="AK724" i="15" s="1"/>
  <c r="Y659" i="15"/>
  <c r="AK659" i="15" s="1"/>
  <c r="X637" i="15"/>
  <c r="AJ637" i="15" s="1"/>
  <c r="AA646" i="15"/>
  <c r="AM646" i="15" s="1"/>
  <c r="AA659" i="15"/>
  <c r="AM659" i="15" s="1"/>
  <c r="X771" i="15"/>
  <c r="AJ771" i="15" s="1"/>
  <c r="AA707" i="15"/>
  <c r="AM707" i="15" s="1"/>
  <c r="W750" i="15"/>
  <c r="AI750" i="15" s="1"/>
  <c r="Y686" i="15"/>
  <c r="AK686" i="15" s="1"/>
  <c r="X795" i="15"/>
  <c r="AJ795" i="15" s="1"/>
  <c r="X731" i="15"/>
  <c r="AJ731" i="15" s="1"/>
  <c r="AA667" i="15"/>
  <c r="AM667" i="15" s="1"/>
  <c r="Y775" i="15"/>
  <c r="AK775" i="15" s="1"/>
  <c r="W711" i="15"/>
  <c r="AI711" i="15" s="1"/>
  <c r="Y646" i="15"/>
  <c r="AK646" i="15" s="1"/>
  <c r="AA640" i="15"/>
  <c r="AM640" i="15" s="1"/>
  <c r="X790" i="15"/>
  <c r="AJ790" i="15" s="1"/>
  <c r="AA726" i="15"/>
  <c r="AM726" i="15" s="1"/>
  <c r="AA662" i="15"/>
  <c r="AM662" i="15" s="1"/>
  <c r="W769" i="15"/>
  <c r="AI769" i="15" s="1"/>
  <c r="Y705" i="15"/>
  <c r="AK705" i="15" s="1"/>
  <c r="AA814" i="15"/>
  <c r="AM814" i="15" s="1"/>
  <c r="X686" i="15"/>
  <c r="AJ686" i="15" s="1"/>
  <c r="Y794" i="15"/>
  <c r="AK794" i="15" s="1"/>
  <c r="W730" i="15"/>
  <c r="AI730" i="15" s="1"/>
  <c r="W666" i="15"/>
  <c r="AI666" i="15" s="1"/>
  <c r="X659" i="15"/>
  <c r="AJ659" i="15" s="1"/>
  <c r="W641" i="15"/>
  <c r="AI641" i="15" s="1"/>
  <c r="AA834" i="15"/>
  <c r="AM834" i="15" s="1"/>
  <c r="X745" i="15"/>
  <c r="AJ745" i="15" s="1"/>
  <c r="X681" i="15"/>
  <c r="AJ681" i="15" s="1"/>
  <c r="W788" i="15"/>
  <c r="AI788" i="15" s="1"/>
  <c r="W724" i="15"/>
  <c r="AI724" i="15" s="1"/>
  <c r="Y660" i="15"/>
  <c r="AK660" i="15" s="1"/>
  <c r="AA769" i="15"/>
  <c r="AM769" i="15" s="1"/>
  <c r="X705" i="15"/>
  <c r="AJ705" i="15" s="1"/>
  <c r="Y749" i="15"/>
  <c r="AK749" i="15" s="1"/>
  <c r="Y685" i="15"/>
  <c r="AK685" i="15" s="1"/>
  <c r="Y644" i="15"/>
  <c r="AK644" i="15" s="1"/>
  <c r="AA748" i="15"/>
  <c r="AM748" i="15" s="1"/>
  <c r="X684" i="15"/>
  <c r="AJ684" i="15" s="1"/>
  <c r="Y791" i="15"/>
  <c r="AK791" i="15" s="1"/>
  <c r="W727" i="15"/>
  <c r="AI727" i="15" s="1"/>
  <c r="W663" i="15"/>
  <c r="AI663" i="15" s="1"/>
  <c r="X772" i="15"/>
  <c r="AJ772" i="15" s="1"/>
  <c r="AA708" i="15"/>
  <c r="AM708" i="15" s="1"/>
  <c r="Y752" i="15"/>
  <c r="AK752" i="15" s="1"/>
  <c r="W688" i="15"/>
  <c r="AI688" i="15" s="1"/>
  <c r="Y647" i="15"/>
  <c r="AK647" i="15" s="1"/>
  <c r="X634" i="15"/>
  <c r="AJ634" i="15" s="1"/>
  <c r="AA833" i="15"/>
  <c r="AM833" i="15" s="1"/>
  <c r="Y834" i="15"/>
  <c r="AK834" i="15" s="1"/>
  <c r="X767" i="15"/>
  <c r="AJ767" i="15" s="1"/>
  <c r="X703" i="15"/>
  <c r="AJ703" i="15" s="1"/>
  <c r="W810" i="15"/>
  <c r="AI810" i="15" s="1"/>
  <c r="Y746" i="15"/>
  <c r="AK746" i="15" s="1"/>
  <c r="Y682" i="15"/>
  <c r="AK682" i="15" s="1"/>
  <c r="AA727" i="15"/>
  <c r="AM727" i="15" s="1"/>
  <c r="AA663" i="15"/>
  <c r="AM663" i="15" s="1"/>
  <c r="Y771" i="15"/>
  <c r="AK771" i="15" s="1"/>
  <c r="W707" i="15"/>
  <c r="AI707" i="15" s="1"/>
  <c r="W642" i="15"/>
  <c r="AI642" i="15" s="1"/>
  <c r="X836" i="15"/>
  <c r="AJ836" i="15" s="1"/>
  <c r="AA770" i="15"/>
  <c r="AM770" i="15" s="1"/>
  <c r="X706" i="15"/>
  <c r="AJ706" i="15" s="1"/>
  <c r="Y813" i="15"/>
  <c r="AK813" i="15" s="1"/>
  <c r="W749" i="15"/>
  <c r="AI749" i="15" s="1"/>
  <c r="W685" i="15"/>
  <c r="AI685" i="15" s="1"/>
  <c r="X730" i="15"/>
  <c r="AJ730" i="15" s="1"/>
  <c r="X666" i="15"/>
  <c r="AJ666" i="15" s="1"/>
  <c r="W774" i="15"/>
  <c r="AI774" i="15" s="1"/>
  <c r="Y710" i="15"/>
  <c r="AK710" i="15" s="1"/>
  <c r="Y645" i="15"/>
  <c r="AK645" i="15" s="1"/>
  <c r="X639" i="15"/>
  <c r="AJ639" i="15" s="1"/>
  <c r="AA789" i="15"/>
  <c r="AM789" i="15" s="1"/>
  <c r="AA725" i="15"/>
  <c r="AM725" i="15" s="1"/>
  <c r="X661" i="15"/>
  <c r="AJ661" i="15" s="1"/>
  <c r="Y768" i="15"/>
  <c r="AK768" i="15" s="1"/>
  <c r="W704" i="15"/>
  <c r="AI704" i="15" s="1"/>
  <c r="AA749" i="15"/>
  <c r="AM749" i="15" s="1"/>
  <c r="AA685" i="15"/>
  <c r="AM685" i="15" s="1"/>
  <c r="W793" i="15"/>
  <c r="AI793" i="15" s="1"/>
  <c r="Y729" i="15"/>
  <c r="AK729" i="15" s="1"/>
  <c r="Y665" i="15"/>
  <c r="AK665" i="15" s="1"/>
  <c r="AA658" i="15"/>
  <c r="AM658" i="15" s="1"/>
  <c r="Y640" i="15"/>
  <c r="AK640" i="15" s="1"/>
  <c r="X808" i="15"/>
  <c r="AJ808" i="15" s="1"/>
  <c r="AA744" i="15"/>
  <c r="AM744" i="15" s="1"/>
  <c r="AA680" i="15"/>
  <c r="AM680" i="15" s="1"/>
  <c r="Y723" i="15"/>
  <c r="AK723" i="15" s="1"/>
  <c r="Y832" i="15"/>
  <c r="AK832" i="15" s="1"/>
  <c r="X768" i="15"/>
  <c r="AJ768" i="15" s="1"/>
  <c r="AA704" i="15"/>
  <c r="AM704" i="15" s="1"/>
  <c r="Y812" i="15"/>
  <c r="AK812" i="15" s="1"/>
  <c r="W748" i="15"/>
  <c r="AI748" i="15" s="1"/>
  <c r="Y684" i="15"/>
  <c r="AK684" i="15" s="1"/>
  <c r="W659" i="15"/>
  <c r="AI659" i="15" s="1"/>
  <c r="AA651" i="15"/>
  <c r="AM651" i="15" s="1"/>
  <c r="AA836" i="15"/>
  <c r="AM836" i="15" s="1"/>
  <c r="AA811" i="15"/>
  <c r="AM811" i="15" s="1"/>
  <c r="X747" i="15"/>
  <c r="AJ747" i="15" s="1"/>
  <c r="AA683" i="15"/>
  <c r="AM683" i="15" s="1"/>
  <c r="W790" i="15"/>
  <c r="AI790" i="15" s="1"/>
  <c r="Y726" i="15"/>
  <c r="AK726" i="15" s="1"/>
  <c r="Y662" i="15"/>
  <c r="AK662" i="15" s="1"/>
  <c r="AA771" i="15"/>
  <c r="AM771" i="15" s="1"/>
  <c r="X707" i="15"/>
  <c r="AJ707" i="15" s="1"/>
  <c r="W815" i="15"/>
  <c r="AI815" i="15" s="1"/>
  <c r="W751" i="15"/>
  <c r="AI751" i="15" s="1"/>
  <c r="Y687" i="15"/>
  <c r="AK687" i="15" s="1"/>
  <c r="W646" i="15"/>
  <c r="AI646" i="15" s="1"/>
  <c r="X814" i="15"/>
  <c r="AJ814" i="15" s="1"/>
  <c r="X750" i="15"/>
  <c r="AJ750" i="15" s="1"/>
  <c r="AA686" i="15"/>
  <c r="AM686" i="15" s="1"/>
  <c r="Y793" i="15"/>
  <c r="AK793" i="15" s="1"/>
  <c r="W729" i="15"/>
  <c r="AI729" i="15" s="1"/>
  <c r="W665" i="15"/>
  <c r="AI665" i="15" s="1"/>
  <c r="X774" i="15"/>
  <c r="AJ774" i="15" s="1"/>
  <c r="AA710" i="15"/>
  <c r="AM710" i="15" s="1"/>
  <c r="W818" i="15"/>
  <c r="AI818" i="15" s="1"/>
  <c r="W754" i="15"/>
  <c r="AI754" i="15" s="1"/>
  <c r="W690" i="15"/>
  <c r="AI690" i="15" s="1"/>
  <c r="Y649" i="15"/>
  <c r="AK649" i="15" s="1"/>
  <c r="X817" i="15"/>
  <c r="AJ817" i="15" s="1"/>
  <c r="AA753" i="15"/>
  <c r="AM753" i="15" s="1"/>
  <c r="X689" i="15"/>
  <c r="AJ689" i="15" s="1"/>
  <c r="Y796" i="15"/>
  <c r="AK796" i="15" s="1"/>
  <c r="Y732" i="15"/>
  <c r="AK732" i="15" s="1"/>
  <c r="Y668" i="15"/>
  <c r="AK668" i="15" s="1"/>
  <c r="AA777" i="15"/>
  <c r="AM777" i="15" s="1"/>
  <c r="AA713" i="15"/>
  <c r="AM713" i="15" s="1"/>
  <c r="Y821" i="15"/>
  <c r="AK821" i="15" s="1"/>
  <c r="W757" i="15"/>
  <c r="AI757" i="15" s="1"/>
  <c r="W693" i="15"/>
  <c r="AI693" i="15" s="1"/>
  <c r="Y652" i="15"/>
  <c r="AK652" i="15" s="1"/>
  <c r="AA820" i="15"/>
  <c r="AM820" i="15" s="1"/>
  <c r="AA756" i="15"/>
  <c r="AM756" i="15" s="1"/>
  <c r="X692" i="15"/>
  <c r="AJ692" i="15" s="1"/>
  <c r="W799" i="15"/>
  <c r="AI799" i="15" s="1"/>
  <c r="W735" i="15"/>
  <c r="AI735" i="15" s="1"/>
  <c r="W671" i="15"/>
  <c r="AI671" i="15" s="1"/>
  <c r="X780" i="15"/>
  <c r="AJ780" i="15" s="1"/>
  <c r="X716" i="15"/>
  <c r="AJ716" i="15" s="1"/>
  <c r="Y824" i="15"/>
  <c r="AK824" i="15" s="1"/>
  <c r="Y760" i="15"/>
  <c r="AK760" i="15" s="1"/>
  <c r="Y696" i="15"/>
  <c r="AK696" i="15" s="1"/>
  <c r="Y631" i="15"/>
  <c r="AK631" i="15" s="1"/>
  <c r="X658" i="15"/>
  <c r="AJ658" i="15" s="1"/>
  <c r="X653" i="15"/>
  <c r="AJ653" i="15" s="1"/>
  <c r="AA832" i="15"/>
  <c r="AM832" i="15" s="1"/>
  <c r="X807" i="15"/>
  <c r="AJ807" i="15" s="1"/>
  <c r="X743" i="15"/>
  <c r="AJ743" i="15" s="1"/>
  <c r="X679" i="15"/>
  <c r="AJ679" i="15" s="1"/>
  <c r="Y786" i="15"/>
  <c r="AK786" i="15" s="1"/>
  <c r="W722" i="15"/>
  <c r="AI722" i="15" s="1"/>
  <c r="X831" i="15"/>
  <c r="AJ831" i="15" s="1"/>
  <c r="AA767" i="15"/>
  <c r="AM767" i="15" s="1"/>
  <c r="AA703" i="15"/>
  <c r="AM703" i="15" s="1"/>
  <c r="W811" i="15"/>
  <c r="AI811" i="15" s="1"/>
  <c r="Y747" i="15"/>
  <c r="AK747" i="15" s="1"/>
  <c r="W683" i="15"/>
  <c r="AI683" i="15" s="1"/>
  <c r="Y658" i="15"/>
  <c r="AK658" i="15" s="1"/>
  <c r="X826" i="15"/>
  <c r="AJ826" i="15" s="1"/>
  <c r="AA762" i="15"/>
  <c r="AM762" i="15" s="1"/>
  <c r="X698" i="15"/>
  <c r="AJ698" i="15" s="1"/>
  <c r="W805" i="15"/>
  <c r="AI805" i="15" s="1"/>
  <c r="W741" i="15"/>
  <c r="AI741" i="15" s="1"/>
  <c r="W677" i="15"/>
  <c r="AI677" i="15" s="1"/>
  <c r="X786" i="15"/>
  <c r="AJ786" i="15" s="1"/>
  <c r="AA722" i="15"/>
  <c r="AM722" i="15" s="1"/>
  <c r="W830" i="15"/>
  <c r="AI830" i="15" s="1"/>
  <c r="W766" i="15"/>
  <c r="AI766" i="15" s="1"/>
  <c r="Y702" i="15"/>
  <c r="AK702" i="15" s="1"/>
  <c r="Y637" i="15"/>
  <c r="AK637" i="15" s="1"/>
  <c r="AA831" i="15"/>
  <c r="AM831" i="15" s="1"/>
  <c r="AA829" i="15"/>
  <c r="AM829" i="15" s="1"/>
  <c r="X765" i="15"/>
  <c r="AJ765" i="15" s="1"/>
  <c r="AA701" i="15"/>
  <c r="AM701" i="15" s="1"/>
  <c r="W808" i="15"/>
  <c r="AI808" i="15" s="1"/>
  <c r="Y744" i="15"/>
  <c r="AK744" i="15" s="1"/>
  <c r="Y680" i="15"/>
  <c r="AK680" i="15" s="1"/>
  <c r="X789" i="15"/>
  <c r="AJ789" i="15" s="1"/>
  <c r="X725" i="15"/>
  <c r="AJ725" i="15" s="1"/>
  <c r="AA661" i="15"/>
  <c r="AM661" i="15" s="1"/>
  <c r="Y769" i="15"/>
  <c r="AK769" i="15" s="1"/>
  <c r="W705" i="15"/>
  <c r="AI705" i="15" s="1"/>
  <c r="W640" i="15"/>
  <c r="AI640" i="15" s="1"/>
  <c r="X834" i="15"/>
  <c r="AJ834" i="15" s="1"/>
  <c r="Y835" i="15"/>
  <c r="AK835" i="15" s="1"/>
  <c r="AA768" i="15"/>
  <c r="AM768" i="15" s="1"/>
  <c r="X704" i="15"/>
  <c r="AJ704" i="15" s="1"/>
  <c r="Y811" i="15"/>
  <c r="AK811" i="15" s="1"/>
  <c r="W747" i="15"/>
  <c r="AI747" i="15" s="1"/>
  <c r="Y683" i="15"/>
  <c r="AK683" i="15" s="1"/>
  <c r="AA792" i="15"/>
  <c r="AM792" i="15" s="1"/>
  <c r="X728" i="15"/>
  <c r="AJ728" i="15" s="1"/>
  <c r="X664" i="15"/>
  <c r="AJ664" i="15" s="1"/>
  <c r="W772" i="15"/>
  <c r="AI772" i="15" s="1"/>
  <c r="Y708" i="15"/>
  <c r="AK708" i="15" s="1"/>
  <c r="Y643" i="15"/>
  <c r="AK643" i="15" s="1"/>
  <c r="X819" i="15"/>
  <c r="AJ819" i="15" s="1"/>
  <c r="X755" i="15"/>
  <c r="AJ755" i="15" s="1"/>
  <c r="X691" i="15"/>
  <c r="AJ691" i="15" s="1"/>
  <c r="Y798" i="15"/>
  <c r="AK798" i="15" s="1"/>
  <c r="Y734" i="15"/>
  <c r="AK734" i="15" s="1"/>
  <c r="Y670" i="15"/>
  <c r="AK670" i="15" s="1"/>
  <c r="AA779" i="15"/>
  <c r="AM779" i="15" s="1"/>
  <c r="AA715" i="15"/>
  <c r="AM715" i="15" s="1"/>
  <c r="W823" i="15"/>
  <c r="AI823" i="15" s="1"/>
  <c r="W759" i="15"/>
  <c r="AI759" i="15" s="1"/>
  <c r="W695" i="15"/>
  <c r="AI695" i="15" s="1"/>
  <c r="W630" i="15"/>
  <c r="AI630" i="15" s="1"/>
  <c r="AA774" i="15"/>
  <c r="AM774" i="15" s="1"/>
  <c r="X710" i="15"/>
  <c r="AJ710" i="15" s="1"/>
  <c r="W817" i="15"/>
  <c r="AI817" i="15" s="1"/>
  <c r="Y753" i="15"/>
  <c r="AK753" i="15" s="1"/>
  <c r="W689" i="15"/>
  <c r="AI689" i="15" s="1"/>
  <c r="X798" i="15"/>
  <c r="AJ798" i="15" s="1"/>
  <c r="X734" i="15"/>
  <c r="AJ734" i="15" s="1"/>
  <c r="X670" i="15"/>
  <c r="AJ670" i="15" s="1"/>
  <c r="W778" i="15"/>
  <c r="AI778" i="15" s="1"/>
  <c r="W714" i="15"/>
  <c r="AI714" i="15" s="1"/>
  <c r="W649" i="15"/>
  <c r="AI649" i="15" s="1"/>
  <c r="X643" i="15"/>
  <c r="AJ643" i="15" s="1"/>
  <c r="AA793" i="15"/>
  <c r="AM793" i="15" s="1"/>
  <c r="X729" i="15"/>
  <c r="AJ729" i="15" s="1"/>
  <c r="X665" i="15"/>
  <c r="AJ665" i="15" s="1"/>
  <c r="Y772" i="15"/>
  <c r="AK772" i="15" s="1"/>
  <c r="W708" i="15"/>
  <c r="AI708" i="15" s="1"/>
  <c r="AA817" i="15"/>
  <c r="AM817" i="15" s="1"/>
  <c r="X753" i="15"/>
  <c r="AJ753" i="15" s="1"/>
  <c r="AA689" i="15"/>
  <c r="AM689" i="15" s="1"/>
  <c r="Y797" i="15"/>
  <c r="AK797" i="15" s="1"/>
  <c r="Y733" i="15"/>
  <c r="AK733" i="15" s="1"/>
  <c r="Y669" i="15"/>
  <c r="AK669" i="15" s="1"/>
  <c r="X646" i="15"/>
  <c r="AJ646" i="15" s="1"/>
  <c r="AA796" i="15"/>
  <c r="AM796" i="15" s="1"/>
  <c r="AA732" i="15"/>
  <c r="AM732" i="15" s="1"/>
  <c r="AA668" i="15"/>
  <c r="AM668" i="15" s="1"/>
  <c r="W775" i="15"/>
  <c r="AI775" i="15" s="1"/>
  <c r="Y711" i="15"/>
  <c r="AK711" i="15" s="1"/>
  <c r="X820" i="15"/>
  <c r="AJ820" i="15" s="1"/>
  <c r="X756" i="15"/>
  <c r="AJ756" i="15" s="1"/>
  <c r="AA692" i="15"/>
  <c r="AM692" i="15" s="1"/>
  <c r="W800" i="15"/>
  <c r="AI800" i="15" s="1"/>
  <c r="W736" i="15"/>
  <c r="AI736" i="15" s="1"/>
  <c r="W672" i="15"/>
  <c r="AI672" i="15" s="1"/>
  <c r="AA649" i="15"/>
  <c r="AM649" i="15" s="1"/>
  <c r="W631" i="15"/>
  <c r="AI631" i="15" s="1"/>
  <c r="X650" i="15"/>
  <c r="AJ650" i="15" s="1"/>
  <c r="AA815" i="15"/>
  <c r="AM815" i="15" s="1"/>
  <c r="AA751" i="15"/>
  <c r="AM751" i="15" s="1"/>
  <c r="X687" i="15"/>
  <c r="AJ687" i="15" s="1"/>
  <c r="W794" i="15"/>
  <c r="AI794" i="15" s="1"/>
  <c r="Y730" i="15"/>
  <c r="AK730" i="15" s="1"/>
  <c r="Y666" i="15"/>
  <c r="AK666" i="15" s="1"/>
  <c r="AA775" i="15"/>
  <c r="AM775" i="15" s="1"/>
  <c r="X711" i="15"/>
  <c r="AJ711" i="15" s="1"/>
  <c r="Y819" i="15"/>
  <c r="AK819" i="15" s="1"/>
  <c r="Y755" i="15"/>
  <c r="AK755" i="15" s="1"/>
  <c r="Y691" i="15"/>
  <c r="AK691" i="15" s="1"/>
  <c r="Y650" i="15"/>
  <c r="AK650" i="15" s="1"/>
  <c r="AA818" i="15"/>
  <c r="AM818" i="15" s="1"/>
  <c r="AA754" i="15"/>
  <c r="AM754" i="15" s="1"/>
  <c r="AA690" i="15"/>
  <c r="AM690" i="15" s="1"/>
  <c r="W797" i="15"/>
  <c r="AI797" i="15" s="1"/>
  <c r="W733" i="15"/>
  <c r="AI733" i="15" s="1"/>
  <c r="W669" i="15"/>
  <c r="AI669" i="15" s="1"/>
  <c r="X778" i="15"/>
  <c r="AJ778" i="15" s="1"/>
  <c r="X714" i="15"/>
  <c r="AJ714" i="15" s="1"/>
  <c r="Y822" i="15"/>
  <c r="AK822" i="15" s="1"/>
  <c r="Y758" i="15"/>
  <c r="AK758" i="15" s="1"/>
  <c r="Y694" i="15"/>
  <c r="AK694" i="15" s="1"/>
  <c r="Y629" i="15"/>
  <c r="AK629" i="15" s="1"/>
  <c r="X773" i="15"/>
  <c r="AJ773" i="15" s="1"/>
  <c r="AA709" i="15"/>
  <c r="AM709" i="15" s="1"/>
  <c r="W816" i="15"/>
  <c r="AI816" i="15" s="1"/>
  <c r="W752" i="15"/>
  <c r="AI752" i="15" s="1"/>
  <c r="Y688" i="15"/>
  <c r="AK688" i="15" s="1"/>
  <c r="AA797" i="15"/>
  <c r="AM797" i="15" s="1"/>
  <c r="AA733" i="15"/>
  <c r="AM733" i="15" s="1"/>
  <c r="AA669" i="15"/>
  <c r="AM669" i="15" s="1"/>
  <c r="Y777" i="15"/>
  <c r="AK777" i="15" s="1"/>
  <c r="Y713" i="15"/>
  <c r="AK713" i="15" s="1"/>
  <c r="Y648" i="15"/>
  <c r="AK648" i="15" s="1"/>
  <c r="AA642" i="15"/>
  <c r="AM642" i="15" s="1"/>
  <c r="X792" i="15"/>
  <c r="AJ792" i="15" s="1"/>
  <c r="AA728" i="15"/>
  <c r="AM728" i="15" s="1"/>
  <c r="AA664" i="15"/>
  <c r="AM664" i="15" s="1"/>
  <c r="W771" i="15"/>
  <c r="AI771" i="15" s="1"/>
  <c r="Y707" i="15"/>
  <c r="AK707" i="15" s="1"/>
  <c r="AA816" i="15"/>
  <c r="AM816" i="15" s="1"/>
  <c r="AA752" i="15"/>
  <c r="AM752" i="15" s="1"/>
  <c r="X688" i="15"/>
  <c r="AJ688" i="15" s="1"/>
  <c r="W796" i="15"/>
  <c r="AI796" i="15" s="1"/>
  <c r="W732" i="15"/>
  <c r="AI732" i="15" s="1"/>
  <c r="W668" i="15"/>
  <c r="AI668" i="15" s="1"/>
  <c r="X645" i="15"/>
  <c r="AJ645" i="15" s="1"/>
  <c r="W643" i="15"/>
  <c r="AI643" i="15" s="1"/>
  <c r="X638" i="15"/>
  <c r="AJ638" i="15" s="1"/>
  <c r="AA795" i="15"/>
  <c r="AM795" i="15" s="1"/>
  <c r="AA731" i="15"/>
  <c r="AM731" i="15" s="1"/>
  <c r="X667" i="15"/>
  <c r="AJ667" i="15" s="1"/>
  <c r="Y774" i="15"/>
  <c r="AK774" i="15" s="1"/>
  <c r="W710" i="15"/>
  <c r="AI710" i="15" s="1"/>
  <c r="AA819" i="15"/>
  <c r="AM819" i="15" s="1"/>
  <c r="AA755" i="15"/>
  <c r="AM755" i="15" s="1"/>
  <c r="AA691" i="15"/>
  <c r="AM691" i="15" s="1"/>
  <c r="Y799" i="15"/>
  <c r="AK799" i="15" s="1"/>
  <c r="Y735" i="15"/>
  <c r="AK735" i="15" s="1"/>
  <c r="Y671" i="15"/>
  <c r="AK671" i="15" s="1"/>
  <c r="X648" i="15"/>
  <c r="AJ648" i="15" s="1"/>
  <c r="Y630" i="15"/>
  <c r="AK630" i="15" s="1"/>
  <c r="AA798" i="15"/>
  <c r="AM798" i="15" s="1"/>
  <c r="AA734" i="15"/>
  <c r="AM734" i="15" s="1"/>
  <c r="AA670" i="15"/>
  <c r="AM670" i="15" s="1"/>
  <c r="W777" i="15"/>
  <c r="AI777" i="15" s="1"/>
  <c r="W713" i="15"/>
  <c r="AI713" i="15" s="1"/>
  <c r="AA822" i="15"/>
  <c r="AM822" i="15" s="1"/>
  <c r="AA758" i="15"/>
  <c r="AM758" i="15" s="1"/>
  <c r="AA694" i="15"/>
  <c r="AM694" i="15" s="1"/>
  <c r="W802" i="15"/>
  <c r="AI802" i="15" s="1"/>
  <c r="W738" i="15"/>
  <c r="AI738" i="15" s="1"/>
  <c r="W674" i="15"/>
  <c r="AI674" i="15" s="1"/>
  <c r="X651" i="15"/>
  <c r="AJ651" i="15" s="1"/>
  <c r="W633" i="15"/>
  <c r="AI633" i="15" s="1"/>
  <c r="X801" i="15"/>
  <c r="AJ801" i="15" s="1"/>
  <c r="X737" i="15"/>
  <c r="AJ737" i="15" s="1"/>
  <c r="X673" i="15"/>
  <c r="AJ673" i="15" s="1"/>
  <c r="Y780" i="15"/>
  <c r="AK780" i="15" s="1"/>
  <c r="Y716" i="15"/>
  <c r="AK716" i="15" s="1"/>
  <c r="X825" i="15"/>
  <c r="AJ825" i="15" s="1"/>
  <c r="X761" i="15"/>
  <c r="AJ761" i="15" s="1"/>
  <c r="X697" i="15"/>
  <c r="AJ697" i="15" s="1"/>
  <c r="Y805" i="15"/>
  <c r="AK805" i="15" s="1"/>
  <c r="Y741" i="15"/>
  <c r="AK741" i="15" s="1"/>
  <c r="Y677" i="15"/>
  <c r="AK677" i="15" s="1"/>
  <c r="X654" i="15"/>
  <c r="AJ654" i="15" s="1"/>
  <c r="Y636" i="15"/>
  <c r="AK636" i="15" s="1"/>
  <c r="AA804" i="15"/>
  <c r="AM804" i="15" s="1"/>
  <c r="AA740" i="15"/>
  <c r="AM740" i="15" s="1"/>
  <c r="AA676" i="15"/>
  <c r="AM676" i="15" s="1"/>
  <c r="W783" i="15"/>
  <c r="AI783" i="15" s="1"/>
  <c r="Y719" i="15"/>
  <c r="AK719" i="15" s="1"/>
  <c r="AA828" i="15"/>
  <c r="AM828" i="15" s="1"/>
  <c r="X764" i="15"/>
  <c r="AJ764" i="15" s="1"/>
  <c r="AA700" i="15"/>
  <c r="AM700" i="15" s="1"/>
  <c r="Y808" i="15"/>
  <c r="AK808" i="15" s="1"/>
  <c r="W744" i="15"/>
  <c r="AI744" i="15" s="1"/>
  <c r="W680" i="15"/>
  <c r="AI680" i="15" s="1"/>
  <c r="Y655" i="15"/>
  <c r="AK655" i="15" s="1"/>
  <c r="AA791" i="15"/>
  <c r="AM791" i="15" s="1"/>
  <c r="X727" i="15"/>
  <c r="AJ727" i="15" s="1"/>
  <c r="X663" i="15"/>
  <c r="AJ663" i="15" s="1"/>
  <c r="Y770" i="15"/>
  <c r="AK770" i="15" s="1"/>
  <c r="W706" i="15"/>
  <c r="AI706" i="15" s="1"/>
  <c r="X815" i="15"/>
  <c r="AJ815" i="15" s="1"/>
  <c r="X751" i="15"/>
  <c r="AJ751" i="15" s="1"/>
  <c r="AA687" i="15"/>
  <c r="AM687" i="15" s="1"/>
  <c r="W795" i="15"/>
  <c r="AI795" i="15" s="1"/>
  <c r="W731" i="15"/>
  <c r="AI731" i="15" s="1"/>
  <c r="Y667" i="15"/>
  <c r="AK667" i="15" s="1"/>
  <c r="Y661" i="15"/>
  <c r="AK661" i="15" s="1"/>
  <c r="Y642" i="15"/>
  <c r="AK642" i="15" s="1"/>
  <c r="AA835" i="15"/>
  <c r="AM835" i="15" s="1"/>
  <c r="X810" i="15"/>
  <c r="AJ810" i="15" s="1"/>
  <c r="AA746" i="15"/>
  <c r="AM746" i="15" s="1"/>
  <c r="AA682" i="15"/>
  <c r="AM682" i="15" s="1"/>
  <c r="Y789" i="15"/>
  <c r="AK789" i="15" s="1"/>
  <c r="Y725" i="15"/>
  <c r="AK725" i="15" s="1"/>
  <c r="W661" i="15"/>
  <c r="AI661" i="15" s="1"/>
  <c r="X770" i="15"/>
  <c r="AJ770" i="15" s="1"/>
  <c r="AA706" i="15"/>
  <c r="AM706" i="15" s="1"/>
  <c r="Y814" i="15"/>
  <c r="AK814" i="15" s="1"/>
  <c r="Y750" i="15"/>
  <c r="AK750" i="15" s="1"/>
  <c r="W686" i="15"/>
  <c r="AI686" i="15" s="1"/>
  <c r="W645" i="15"/>
  <c r="AI645" i="15" s="1"/>
  <c r="AA813" i="15"/>
  <c r="AM813" i="15" s="1"/>
  <c r="X749" i="15"/>
  <c r="AJ749" i="15" s="1"/>
  <c r="X685" i="15"/>
  <c r="AJ685" i="15" s="1"/>
  <c r="W792" i="15"/>
  <c r="AI792" i="15" s="1"/>
  <c r="Y728" i="15"/>
  <c r="AK728" i="15" s="1"/>
  <c r="Y664" i="15"/>
  <c r="AK664" i="15" s="1"/>
  <c r="AA773" i="15"/>
  <c r="AM773" i="15" s="1"/>
  <c r="X709" i="15"/>
  <c r="AJ709" i="15" s="1"/>
  <c r="Y817" i="15"/>
  <c r="AK817" i="15" s="1"/>
  <c r="W753" i="15"/>
  <c r="AI753" i="15" s="1"/>
  <c r="Y689" i="15"/>
  <c r="AK689" i="15" s="1"/>
  <c r="W648" i="15"/>
  <c r="AI648" i="15" s="1"/>
  <c r="X816" i="15"/>
  <c r="AJ816" i="15" s="1"/>
  <c r="X752" i="15"/>
  <c r="AJ752" i="15" s="1"/>
  <c r="AA688" i="15"/>
  <c r="AM688" i="15" s="1"/>
  <c r="Y795" i="15"/>
  <c r="AK795" i="15" s="1"/>
  <c r="Y731" i="15"/>
  <c r="AK731" i="15" s="1"/>
  <c r="W667" i="15"/>
  <c r="AI667" i="15" s="1"/>
  <c r="X776" i="15"/>
  <c r="AJ776" i="15" s="1"/>
  <c r="AA712" i="15"/>
  <c r="AM712" i="15" s="1"/>
  <c r="W820" i="15"/>
  <c r="AI820" i="15" s="1"/>
  <c r="W756" i="15"/>
  <c r="AI756" i="15" s="1"/>
  <c r="Y692" i="15"/>
  <c r="AK692" i="15" s="1"/>
  <c r="W651" i="15"/>
  <c r="AI651" i="15" s="1"/>
  <c r="X803" i="15"/>
  <c r="AJ803" i="15" s="1"/>
  <c r="X739" i="15"/>
  <c r="AJ739" i="15" s="1"/>
  <c r="X675" i="15"/>
  <c r="AJ675" i="15" s="1"/>
  <c r="Y782" i="15"/>
  <c r="AK782" i="15" s="1"/>
  <c r="W718" i="15"/>
  <c r="AI718" i="15" s="1"/>
  <c r="X827" i="15"/>
  <c r="AJ827" i="15" s="1"/>
  <c r="AA763" i="15"/>
  <c r="AM763" i="15" s="1"/>
  <c r="X699" i="15"/>
  <c r="AJ699" i="15" s="1"/>
  <c r="Y807" i="15"/>
  <c r="AK807" i="15" s="1"/>
  <c r="Y743" i="15"/>
  <c r="AK743" i="15" s="1"/>
  <c r="Y679" i="15"/>
  <c r="AK679" i="15" s="1"/>
  <c r="W654" i="15"/>
  <c r="AI654" i="15" s="1"/>
  <c r="X822" i="15"/>
  <c r="AJ822" i="15" s="1"/>
  <c r="X758" i="15"/>
  <c r="AJ758" i="15" s="1"/>
  <c r="X694" i="15"/>
  <c r="AJ694" i="15" s="1"/>
  <c r="W801" i="15"/>
  <c r="AI801" i="15" s="1"/>
  <c r="W737" i="15"/>
  <c r="AI737" i="15" s="1"/>
  <c r="W673" i="15"/>
  <c r="AI673" i="15" s="1"/>
  <c r="X782" i="15"/>
  <c r="AJ782" i="15" s="1"/>
  <c r="AA718" i="15"/>
  <c r="AM718" i="15" s="1"/>
  <c r="Y826" i="15"/>
  <c r="AK826" i="15" s="1"/>
  <c r="W762" i="15"/>
  <c r="AI762" i="15" s="1"/>
  <c r="Y698" i="15"/>
  <c r="AK698" i="15" s="1"/>
  <c r="Y633" i="15"/>
  <c r="AK633" i="15" s="1"/>
  <c r="X777" i="15"/>
  <c r="AJ777" i="15" s="1"/>
  <c r="X713" i="15"/>
  <c r="AJ713" i="15" s="1"/>
  <c r="Y820" i="15"/>
  <c r="AK820" i="15" s="1"/>
  <c r="Y756" i="15"/>
  <c r="AK756" i="15" s="1"/>
  <c r="W692" i="15"/>
  <c r="AI692" i="15" s="1"/>
  <c r="AA801" i="15"/>
  <c r="AM801" i="15" s="1"/>
  <c r="AA737" i="15"/>
  <c r="AM737" i="15" s="1"/>
  <c r="AA673" i="15"/>
  <c r="AM673" i="15" s="1"/>
  <c r="Y781" i="15"/>
  <c r="AK781" i="15" s="1"/>
  <c r="Y717" i="15"/>
  <c r="AK717" i="15" s="1"/>
  <c r="W652" i="15"/>
  <c r="AI652" i="15" s="1"/>
  <c r="AA630" i="15"/>
  <c r="AM630" i="15" s="1"/>
  <c r="AA780" i="15"/>
  <c r="AM780" i="15" s="1"/>
  <c r="AA716" i="15"/>
  <c r="AM716" i="15" s="1"/>
  <c r="Y823" i="15"/>
  <c r="AK823" i="15" s="1"/>
  <c r="Y759" i="15"/>
  <c r="AK759" i="15" s="1"/>
  <c r="Y695" i="15"/>
  <c r="AK695" i="15" s="1"/>
  <c r="X804" i="15"/>
  <c r="AJ804" i="15" s="1"/>
  <c r="X740" i="15"/>
  <c r="AJ740" i="15" s="1"/>
  <c r="X676" i="15"/>
  <c r="AJ676" i="15" s="1"/>
  <c r="W784" i="15"/>
  <c r="AI784" i="15" s="1"/>
  <c r="Y720" i="15"/>
  <c r="AK720" i="15" s="1"/>
  <c r="W655" i="15"/>
  <c r="AI655" i="15" s="1"/>
  <c r="X633" i="15"/>
  <c r="AJ633" i="15" s="1"/>
  <c r="AA631" i="15"/>
  <c r="AM631" i="15" s="1"/>
  <c r="X799" i="15"/>
  <c r="AJ799" i="15" s="1"/>
  <c r="X735" i="15"/>
  <c r="AJ735" i="15" s="1"/>
  <c r="X671" i="15"/>
  <c r="AJ671" i="15" s="1"/>
  <c r="Y778" i="15"/>
  <c r="AK778" i="15" s="1"/>
  <c r="Y714" i="15"/>
  <c r="AK714" i="15" s="1"/>
  <c r="X823" i="15"/>
  <c r="AJ823" i="15" s="1"/>
  <c r="X759" i="15"/>
  <c r="AJ759" i="15" s="1"/>
  <c r="X695" i="15"/>
  <c r="AJ695" i="15" s="1"/>
  <c r="Y803" i="15"/>
  <c r="AK803" i="15" s="1"/>
  <c r="Y739" i="15"/>
  <c r="AK739" i="15" s="1"/>
  <c r="Y675" i="15"/>
  <c r="AK675" i="15" s="1"/>
  <c r="AA652" i="15"/>
  <c r="AM652" i="15" s="1"/>
  <c r="Y634" i="15"/>
  <c r="AK634" i="15" s="1"/>
  <c r="AA802" i="15"/>
  <c r="AM802" i="15" s="1"/>
  <c r="AA738" i="15"/>
  <c r="AM738" i="15" s="1"/>
  <c r="AA674" i="15"/>
  <c r="AM674" i="15" s="1"/>
  <c r="W781" i="15"/>
  <c r="AI781" i="15" s="1"/>
  <c r="W717" i="15"/>
  <c r="AI717" i="15" s="1"/>
  <c r="AA826" i="15"/>
  <c r="AM826" i="15" s="1"/>
  <c r="X762" i="15"/>
  <c r="AJ762" i="15" s="1"/>
  <c r="AA698" i="15"/>
  <c r="AM698" i="15" s="1"/>
  <c r="Y806" i="15"/>
  <c r="AK806" i="15" s="1"/>
  <c r="W742" i="15"/>
  <c r="AI742" i="15" s="1"/>
  <c r="W678" i="15"/>
  <c r="AI678" i="15" s="1"/>
  <c r="Y653" i="15"/>
  <c r="AK653" i="15" s="1"/>
  <c r="X821" i="15"/>
  <c r="AJ821" i="15" s="1"/>
  <c r="AA757" i="15"/>
  <c r="AM757" i="15" s="1"/>
  <c r="AA693" i="15"/>
  <c r="AM693" i="15" s="1"/>
  <c r="Y800" i="15"/>
  <c r="AK800" i="15" s="1"/>
  <c r="Y736" i="15"/>
  <c r="AK736" i="15" s="1"/>
  <c r="Y672" i="15"/>
  <c r="AK672" i="15" s="1"/>
  <c r="AA781" i="15"/>
  <c r="AM781" i="15" s="1"/>
  <c r="AA717" i="15"/>
  <c r="AM717" i="15" s="1"/>
  <c r="W825" i="15"/>
  <c r="AI825" i="15" s="1"/>
  <c r="W761" i="15"/>
  <c r="AI761" i="15" s="1"/>
  <c r="W697" i="15"/>
  <c r="AI697" i="15" s="1"/>
  <c r="W632" i="15"/>
  <c r="AI632" i="15" s="1"/>
  <c r="AA776" i="15"/>
  <c r="AM776" i="15" s="1"/>
  <c r="X712" i="15"/>
  <c r="AJ712" i="15" s="1"/>
  <c r="W819" i="15"/>
  <c r="AI819" i="15" s="1"/>
  <c r="W755" i="15"/>
  <c r="AI755" i="15" s="1"/>
  <c r="W691" i="15"/>
  <c r="AI691" i="15" s="1"/>
  <c r="X800" i="15"/>
  <c r="AJ800" i="15" s="1"/>
  <c r="X736" i="15"/>
  <c r="AJ736" i="15" s="1"/>
  <c r="X672" i="15"/>
  <c r="AJ672" i="15" s="1"/>
  <c r="W780" i="15"/>
  <c r="AI780" i="15" s="1"/>
  <c r="W716" i="15"/>
  <c r="AI716" i="15" s="1"/>
  <c r="Y651" i="15"/>
  <c r="AK651" i="15" s="1"/>
  <c r="X629" i="15"/>
  <c r="AJ629" i="15" s="1"/>
  <c r="AA654" i="15"/>
  <c r="AM654" i="15" s="1"/>
  <c r="X779" i="15"/>
  <c r="AJ779" i="15" s="1"/>
  <c r="X715" i="15"/>
  <c r="AJ715" i="15" s="1"/>
  <c r="W822" i="15"/>
  <c r="AI822" i="15" s="1"/>
  <c r="W758" i="15"/>
  <c r="AI758" i="15" s="1"/>
  <c r="W694" i="15"/>
  <c r="AI694" i="15" s="1"/>
  <c r="AA803" i="15"/>
  <c r="AM803" i="15" s="1"/>
  <c r="AA739" i="15"/>
  <c r="AM739" i="15" s="1"/>
  <c r="AA675" i="15"/>
  <c r="AM675" i="15" s="1"/>
  <c r="Y783" i="15"/>
  <c r="AK783" i="15" s="1"/>
  <c r="W719" i="15"/>
  <c r="AI719" i="15" s="1"/>
  <c r="Y654" i="15"/>
  <c r="AK654" i="15" s="1"/>
  <c r="AA632" i="15"/>
  <c r="AM632" i="15" s="1"/>
  <c r="AA782" i="15"/>
  <c r="AM782" i="15" s="1"/>
  <c r="X718" i="15"/>
  <c r="AJ718" i="15" s="1"/>
  <c r="Y825" i="15"/>
  <c r="AK825" i="15" s="1"/>
  <c r="Y761" i="15"/>
  <c r="AK761" i="15" s="1"/>
  <c r="Y697" i="15"/>
  <c r="AK697" i="15" s="1"/>
  <c r="AA806" i="15"/>
  <c r="AM806" i="15" s="1"/>
  <c r="X742" i="15"/>
  <c r="AJ742" i="15" s="1"/>
  <c r="X678" i="15"/>
  <c r="AJ678" i="15" s="1"/>
  <c r="W786" i="15"/>
  <c r="AI786" i="15" s="1"/>
  <c r="Y722" i="15"/>
  <c r="AK722" i="15" s="1"/>
  <c r="W657" i="15"/>
  <c r="AI657" i="15" s="1"/>
  <c r="X635" i="15"/>
  <c r="AJ635" i="15" s="1"/>
  <c r="Y833" i="15"/>
  <c r="AK833" i="15" s="1"/>
  <c r="X785" i="15"/>
  <c r="AJ785" i="15" s="1"/>
  <c r="AA721" i="15"/>
  <c r="AM721" i="15" s="1"/>
  <c r="W828" i="15"/>
  <c r="AI828" i="15" s="1"/>
  <c r="Y764" i="15"/>
  <c r="AK764" i="15" s="1"/>
  <c r="W700" i="15"/>
  <c r="AI700" i="15" s="1"/>
  <c r="X809" i="15"/>
  <c r="AJ809" i="15" s="1"/>
  <c r="AA745" i="15"/>
  <c r="AM745" i="15" s="1"/>
  <c r="AA681" i="15"/>
  <c r="AM681" i="15" s="1"/>
  <c r="W789" i="15"/>
  <c r="AI789" i="15" s="1"/>
  <c r="W725" i="15"/>
  <c r="AI725" i="15" s="1"/>
  <c r="W660" i="15"/>
  <c r="AI660" i="15" s="1"/>
  <c r="AA638" i="15"/>
  <c r="AM638" i="15" s="1"/>
  <c r="W836" i="15"/>
  <c r="AI836" i="15" s="1"/>
  <c r="X788" i="15"/>
  <c r="AJ788" i="15" s="1"/>
  <c r="X724" i="15"/>
  <c r="AJ724" i="15" s="1"/>
  <c r="AA660" i="15"/>
  <c r="AM660" i="15" s="1"/>
  <c r="W767" i="15"/>
  <c r="AI767" i="15" s="1"/>
  <c r="W703" i="15"/>
  <c r="AI703" i="15" s="1"/>
  <c r="AA812" i="15"/>
  <c r="AM812" i="15" s="1"/>
  <c r="X748" i="15"/>
  <c r="AJ748" i="15" s="1"/>
  <c r="AA684" i="15"/>
  <c r="AM684" i="15" s="1"/>
  <c r="Y792" i="15"/>
  <c r="AK792" i="15" s="1"/>
  <c r="W728" i="15"/>
  <c r="AI728" i="15" s="1"/>
  <c r="W664" i="15"/>
  <c r="AI664" i="15" s="1"/>
  <c r="AA657" i="15"/>
  <c r="AM657" i="15" s="1"/>
  <c r="W639" i="15"/>
  <c r="AI639" i="15" s="1"/>
  <c r="AA639" i="15"/>
  <c r="AM639" i="15" s="1"/>
  <c r="X649" i="15"/>
  <c r="AJ649" i="15" s="1"/>
  <c r="AA648" i="15"/>
  <c r="AM648" i="15" s="1"/>
  <c r="X775" i="15"/>
  <c r="AJ775" i="15" s="1"/>
  <c r="AA711" i="15"/>
  <c r="AM711" i="15" s="1"/>
  <c r="Y818" i="15"/>
  <c r="AK818" i="15" s="1"/>
  <c r="Y754" i="15"/>
  <c r="AK754" i="15" s="1"/>
  <c r="Y690" i="15"/>
  <c r="AK690" i="15" s="1"/>
  <c r="AA799" i="15"/>
  <c r="AM799" i="15" s="1"/>
  <c r="AA735" i="15"/>
  <c r="AM735" i="15" s="1"/>
  <c r="AA671" i="15"/>
  <c r="AM671" i="15" s="1"/>
  <c r="Y779" i="15"/>
  <c r="AK779" i="15" s="1"/>
  <c r="Y715" i="15"/>
  <c r="AK715" i="15" s="1"/>
  <c r="W650" i="15"/>
  <c r="AI650" i="15" s="1"/>
  <c r="AA644" i="15"/>
  <c r="AM644" i="15" s="1"/>
  <c r="X794" i="15"/>
  <c r="AJ794" i="15" s="1"/>
  <c r="AA730" i="15"/>
  <c r="AM730" i="15" s="1"/>
  <c r="AA666" i="15"/>
  <c r="AM666" i="15" s="1"/>
  <c r="W773" i="15"/>
  <c r="AI773" i="15" s="1"/>
  <c r="Y709" i="15"/>
  <c r="AK709" i="15" s="1"/>
  <c r="X818" i="15"/>
  <c r="AJ818" i="15" s="1"/>
  <c r="X754" i="15"/>
  <c r="AJ754" i="15" s="1"/>
  <c r="X690" i="15"/>
  <c r="AJ690" i="15" s="1"/>
  <c r="W798" i="15"/>
  <c r="AI798" i="15" s="1"/>
  <c r="W734" i="15"/>
  <c r="AI734" i="15" s="1"/>
  <c r="W670" i="15"/>
  <c r="AI670" i="15" s="1"/>
  <c r="AA647" i="15"/>
  <c r="AM647" i="15" s="1"/>
  <c r="W629" i="15"/>
  <c r="AI629" i="15" s="1"/>
  <c r="X797" i="15"/>
  <c r="AJ797" i="15" s="1"/>
  <c r="X733" i="15"/>
  <c r="AJ733" i="15" s="1"/>
  <c r="X669" i="15"/>
  <c r="AJ669" i="15" s="1"/>
  <c r="Y776" i="15"/>
  <c r="AK776" i="15" s="1"/>
  <c r="W712" i="15"/>
  <c r="AI712" i="15" s="1"/>
  <c r="AA821" i="15"/>
  <c r="AM821" i="15" s="1"/>
  <c r="X757" i="15"/>
  <c r="AJ757" i="15" s="1"/>
  <c r="X693" i="15"/>
  <c r="AJ693" i="15" s="1"/>
  <c r="Y801" i="15"/>
  <c r="AK801" i="15" s="1"/>
  <c r="Y737" i="15"/>
  <c r="AK737" i="15" s="1"/>
  <c r="Y673" i="15"/>
  <c r="AK673" i="15" s="1"/>
  <c r="AA650" i="15"/>
  <c r="AM650" i="15" s="1"/>
  <c r="Y632" i="15"/>
  <c r="AK632" i="15" s="1"/>
  <c r="AA800" i="15"/>
  <c r="AM800" i="15" s="1"/>
  <c r="AA736" i="15"/>
  <c r="AM736" i="15" s="1"/>
  <c r="AA672" i="15"/>
  <c r="AM672" i="15" s="1"/>
  <c r="W779" i="15"/>
  <c r="AI779" i="15" s="1"/>
  <c r="W715" i="15"/>
  <c r="AI715" i="15" s="1"/>
  <c r="AA824" i="15"/>
  <c r="AM824" i="15" s="1"/>
  <c r="AA760" i="15"/>
  <c r="AM760" i="15" s="1"/>
  <c r="AA696" i="15"/>
  <c r="AM696" i="15" s="1"/>
  <c r="W804" i="15"/>
  <c r="AI804" i="15" s="1"/>
  <c r="W740" i="15"/>
  <c r="AI740" i="15" s="1"/>
  <c r="W676" i="15"/>
  <c r="AI676" i="15" s="1"/>
  <c r="AA653" i="15"/>
  <c r="AM653" i="15" s="1"/>
  <c r="W635" i="15"/>
  <c r="AI635" i="15" s="1"/>
  <c r="X630" i="15"/>
  <c r="AJ630" i="15" s="1"/>
  <c r="AA643" i="15"/>
  <c r="AM643" i="15" s="1"/>
  <c r="W835" i="15"/>
  <c r="AI835" i="15" s="1"/>
  <c r="AA787" i="15"/>
  <c r="AM787" i="15" s="1"/>
  <c r="AA723" i="15"/>
  <c r="AM723" i="15" s="1"/>
  <c r="AA830" i="15"/>
  <c r="AM830" i="15" s="1"/>
  <c r="Y766" i="15"/>
  <c r="AK766" i="15" s="1"/>
  <c r="W702" i="15"/>
  <c r="AI702" i="15" s="1"/>
  <c r="X811" i="15"/>
  <c r="AJ811" i="15" s="1"/>
  <c r="AA747" i="15"/>
  <c r="AM747" i="15" s="1"/>
  <c r="X683" i="15"/>
  <c r="AJ683" i="15" s="1"/>
  <c r="W791" i="15"/>
  <c r="AI791" i="15" s="1"/>
  <c r="Y727" i="15"/>
  <c r="AK727" i="15" s="1"/>
  <c r="Y663" i="15"/>
  <c r="AK663" i="15" s="1"/>
  <c r="X656" i="15"/>
  <c r="AJ656" i="15" s="1"/>
  <c r="Y638" i="15"/>
  <c r="AK638" i="15" s="1"/>
  <c r="X806" i="15"/>
  <c r="AJ806" i="15" s="1"/>
  <c r="AA742" i="15"/>
  <c r="AM742" i="15" s="1"/>
  <c r="AA678" i="15"/>
  <c r="AM678" i="15" s="1"/>
  <c r="W785" i="15"/>
  <c r="AI785" i="15" s="1"/>
  <c r="Y721" i="15"/>
  <c r="AK721" i="15" s="1"/>
  <c r="Y830" i="15"/>
  <c r="AK830" i="15" s="1"/>
  <c r="X766" i="15"/>
  <c r="AJ766" i="15" s="1"/>
  <c r="AA702" i="15"/>
  <c r="AM702" i="15" s="1"/>
  <c r="Y810" i="15"/>
  <c r="AK810" i="15" s="1"/>
  <c r="W746" i="15"/>
  <c r="AI746" i="15" s="1"/>
  <c r="W682" i="15"/>
  <c r="AI682" i="15" s="1"/>
  <c r="Y657" i="15"/>
  <c r="AK657" i="15" s="1"/>
  <c r="AA825" i="15"/>
  <c r="AM825" i="15" s="1"/>
  <c r="AA761" i="15"/>
  <c r="AM761" i="15" s="1"/>
  <c r="AA697" i="15"/>
  <c r="AM697" i="15" s="1"/>
  <c r="Y804" i="15"/>
  <c r="AK804" i="15" s="1"/>
  <c r="Y740" i="15"/>
  <c r="AK740" i="15" s="1"/>
  <c r="Y676" i="15"/>
  <c r="AK676" i="15" s="1"/>
  <c r="AA785" i="15"/>
  <c r="AM785" i="15" s="1"/>
  <c r="X721" i="15"/>
  <c r="AJ721" i="15" s="1"/>
  <c r="W829" i="15"/>
  <c r="AI829" i="15" s="1"/>
  <c r="Y765" i="15"/>
  <c r="AK765" i="15" s="1"/>
  <c r="W701" i="15"/>
  <c r="AI701" i="15" s="1"/>
  <c r="W636" i="15"/>
  <c r="AI636" i="15" s="1"/>
  <c r="X830" i="15"/>
  <c r="AJ830" i="15" s="1"/>
  <c r="X828" i="15"/>
  <c r="AJ828" i="15" s="1"/>
  <c r="AA764" i="15"/>
  <c r="AM764" i="15" s="1"/>
  <c r="X700" i="15"/>
  <c r="AJ700" i="15" s="1"/>
  <c r="W807" i="15"/>
  <c r="AI807" i="15" s="1"/>
  <c r="W743" i="15"/>
  <c r="AI743" i="15" s="1"/>
  <c r="W679" i="15"/>
  <c r="AI679" i="15" s="1"/>
  <c r="AA788" i="15"/>
  <c r="AM788" i="15" s="1"/>
  <c r="AA724" i="15"/>
  <c r="AM724" i="15" s="1"/>
  <c r="X660" i="15"/>
  <c r="AJ660" i="15" s="1"/>
  <c r="W768" i="15"/>
  <c r="AI768" i="15" s="1"/>
  <c r="Y704" i="15"/>
  <c r="AK704" i="15" s="1"/>
  <c r="Y639" i="15"/>
  <c r="AK639" i="15" s="1"/>
  <c r="X647" i="15"/>
  <c r="AJ647" i="15" s="1"/>
  <c r="Y831" i="15"/>
  <c r="AK831" i="15" s="1"/>
  <c r="X783" i="15"/>
  <c r="AJ783" i="15" s="1"/>
  <c r="AA719" i="15"/>
  <c r="AM719" i="15" s="1"/>
  <c r="W826" i="15"/>
  <c r="AI826" i="15" s="1"/>
  <c r="Y762" i="15"/>
  <c r="AK762" i="15" s="1"/>
  <c r="W698" i="15"/>
  <c r="AI698" i="15" s="1"/>
  <c r="AA807" i="15"/>
  <c r="AM807" i="15" s="1"/>
  <c r="AA743" i="15"/>
  <c r="AM743" i="15" s="1"/>
  <c r="AA679" i="15"/>
  <c r="AM679" i="15" s="1"/>
  <c r="W787" i="15"/>
  <c r="AI787" i="15" s="1"/>
  <c r="W723" i="15"/>
  <c r="AI723" i="15" s="1"/>
  <c r="W658" i="15"/>
  <c r="AI658" i="15" s="1"/>
  <c r="AA636" i="15"/>
  <c r="AM636" i="15" s="1"/>
  <c r="W834" i="15"/>
  <c r="AI834" i="15" s="1"/>
  <c r="AA786" i="15"/>
  <c r="AM786" i="15" s="1"/>
  <c r="X722" i="15"/>
  <c r="AJ722" i="15" s="1"/>
  <c r="Y829" i="15"/>
  <c r="AK829" i="15" s="1"/>
  <c r="W765" i="15"/>
  <c r="AI765" i="15" s="1"/>
  <c r="Y701" i="15"/>
  <c r="AK701" i="15" s="1"/>
  <c r="AA810" i="15"/>
  <c r="AM810" i="15" s="1"/>
  <c r="X746" i="15"/>
  <c r="AJ746" i="15" s="1"/>
  <c r="X682" i="15"/>
  <c r="AJ682" i="15" s="1"/>
  <c r="Y790" i="15"/>
  <c r="AK790" i="15" s="1"/>
  <c r="W726" i="15"/>
  <c r="AI726" i="15" s="1"/>
  <c r="W662" i="15"/>
  <c r="AI662" i="15" s="1"/>
  <c r="AA655" i="15"/>
  <c r="AM655" i="15" s="1"/>
  <c r="W637" i="15"/>
  <c r="AI637" i="15" s="1"/>
  <c r="X805" i="15"/>
  <c r="AJ805" i="15" s="1"/>
  <c r="X741" i="15"/>
  <c r="AJ741" i="15" s="1"/>
  <c r="X677" i="15"/>
  <c r="AJ677" i="15" s="1"/>
  <c r="Y784" i="15"/>
  <c r="AK784" i="15" s="1"/>
  <c r="W720" i="15"/>
  <c r="AI720" i="15" s="1"/>
  <c r="X829" i="15"/>
  <c r="AJ829" i="15" s="1"/>
  <c r="AA765" i="15"/>
  <c r="AM765" i="15" s="1"/>
  <c r="X701" i="15"/>
  <c r="AJ701" i="15" s="1"/>
  <c r="W809" i="15"/>
  <c r="AI809" i="15" s="1"/>
  <c r="Y745" i="15"/>
  <c r="AK745" i="15" s="1"/>
  <c r="Y681" i="15"/>
  <c r="AK681" i="15" s="1"/>
  <c r="W656" i="15"/>
  <c r="AI656" i="15" s="1"/>
  <c r="X824" i="15"/>
  <c r="AJ824" i="15" s="1"/>
  <c r="X760" i="15"/>
  <c r="AJ760" i="15" s="1"/>
  <c r="X696" i="15"/>
  <c r="AJ696" i="15" s="1"/>
  <c r="W803" i="15"/>
  <c r="AI803" i="15" s="1"/>
  <c r="W739" i="15"/>
  <c r="AI739" i="15" s="1"/>
  <c r="W675" i="15"/>
  <c r="AI675" i="15" s="1"/>
  <c r="X784" i="15"/>
  <c r="AJ784" i="15" s="1"/>
  <c r="AA720" i="15"/>
  <c r="AM720" i="15" s="1"/>
  <c r="Y828" i="15"/>
  <c r="AK828" i="15" s="1"/>
  <c r="W764" i="15"/>
  <c r="AI764" i="15" s="1"/>
  <c r="Y700" i="15"/>
  <c r="AK700" i="15" s="1"/>
  <c r="Y635" i="15"/>
  <c r="AK635" i="15" s="1"/>
  <c r="AA635" i="15"/>
  <c r="AM635" i="15" s="1"/>
  <c r="AA827" i="15"/>
  <c r="AM827" i="15" s="1"/>
  <c r="X763" i="15"/>
  <c r="AJ763" i="15" s="1"/>
  <c r="AA699" i="15"/>
  <c r="AM699" i="15" s="1"/>
  <c r="W806" i="15"/>
  <c r="AI806" i="15" s="1"/>
  <c r="Y742" i="15"/>
  <c r="AK742" i="15" s="1"/>
  <c r="Y678" i="15"/>
  <c r="AK678" i="15" s="1"/>
  <c r="X787" i="15"/>
  <c r="AJ787" i="15" s="1"/>
  <c r="X723" i="15"/>
  <c r="AJ723" i="15" s="1"/>
  <c r="W831" i="15"/>
  <c r="AI831" i="15" s="1"/>
  <c r="Y767" i="15"/>
  <c r="AK767" i="15" s="1"/>
  <c r="Y703" i="15"/>
  <c r="AK703" i="15" s="1"/>
  <c r="W638" i="15"/>
  <c r="AI638" i="15" s="1"/>
  <c r="X832" i="15"/>
  <c r="AJ832" i="15" s="1"/>
  <c r="W833" i="15"/>
  <c r="AI833" i="15" s="1"/>
  <c r="AA766" i="15"/>
  <c r="AM766" i="15" s="1"/>
  <c r="X702" i="15"/>
  <c r="AJ702" i="15" s="1"/>
  <c r="Y809" i="15"/>
  <c r="AK809" i="15" s="1"/>
  <c r="W745" i="15"/>
  <c r="AI745" i="15" s="1"/>
  <c r="W681" i="15"/>
  <c r="AI681" i="15" s="1"/>
  <c r="AA790" i="15"/>
  <c r="AM790" i="15" s="1"/>
  <c r="X726" i="15"/>
  <c r="AJ726" i="15" s="1"/>
  <c r="X662" i="15"/>
  <c r="AJ662" i="15" s="1"/>
  <c r="W770" i="15"/>
  <c r="AI770" i="15" s="1"/>
  <c r="Y706" i="15"/>
  <c r="AK706" i="15" s="1"/>
  <c r="Y641" i="15"/>
  <c r="AK641" i="15" s="1"/>
  <c r="X835" i="15"/>
  <c r="AJ835" i="15" s="1"/>
  <c r="Y836" i="15"/>
  <c r="AK836" i="15" s="1"/>
  <c r="X769" i="15"/>
  <c r="AJ769" i="15" s="1"/>
  <c r="AA705" i="15"/>
  <c r="AM705" i="15" s="1"/>
  <c r="W812" i="15"/>
  <c r="AI812" i="15" s="1"/>
  <c r="Y748" i="15"/>
  <c r="AK748" i="15" s="1"/>
  <c r="W684" i="15"/>
  <c r="AI684" i="15" s="1"/>
  <c r="X793" i="15"/>
  <c r="AJ793" i="15" s="1"/>
  <c r="AA729" i="15"/>
  <c r="AM729" i="15" s="1"/>
  <c r="AA665" i="15"/>
  <c r="AM665" i="15" s="1"/>
  <c r="Y773" i="15"/>
  <c r="AK773" i="15" s="1"/>
  <c r="W709" i="15"/>
  <c r="AI709" i="15" s="1"/>
  <c r="W644" i="15"/>
  <c r="AI644" i="15" s="1"/>
  <c r="AA772" i="15"/>
  <c r="AM772" i="15" s="1"/>
  <c r="X708" i="15"/>
  <c r="AJ708" i="15" s="1"/>
  <c r="Y815" i="15"/>
  <c r="AK815" i="15" s="1"/>
  <c r="Y751" i="15"/>
  <c r="AK751" i="15" s="1"/>
  <c r="W687" i="15"/>
  <c r="AI687" i="15" s="1"/>
  <c r="X796" i="15"/>
  <c r="AJ796" i="15" s="1"/>
  <c r="X732" i="15"/>
  <c r="AJ732" i="15" s="1"/>
  <c r="X668" i="15"/>
  <c r="AJ668" i="15" s="1"/>
  <c r="W776" i="15"/>
  <c r="AI776" i="15" s="1"/>
  <c r="Y712" i="15"/>
  <c r="AK712" i="15" s="1"/>
  <c r="W647" i="15"/>
  <c r="AI647" i="15" s="1"/>
  <c r="X641" i="15"/>
  <c r="AJ641" i="15" s="1"/>
  <c r="X642" i="15"/>
  <c r="AJ642" i="15" s="1"/>
  <c r="X655" i="15"/>
  <c r="AJ655" i="15" s="1"/>
  <c r="X632" i="15"/>
  <c r="AJ632" i="15" s="1"/>
  <c r="X640" i="15"/>
  <c r="AJ640" i="15" s="1"/>
  <c r="AA641" i="15"/>
  <c r="AM641" i="15" s="1"/>
  <c r="X636" i="15"/>
  <c r="AJ636" i="15" s="1"/>
  <c r="AA656" i="15"/>
  <c r="AM656" i="15" s="1"/>
  <c r="Y787" i="15" l="1"/>
  <c r="AK787" i="15" s="1"/>
  <c r="X833" i="15"/>
  <c r="AJ833" i="15" s="1"/>
  <c r="X813" i="15"/>
  <c r="AJ813" i="15" s="1"/>
  <c r="AA794" i="15"/>
  <c r="AM794" i="15" s="1"/>
  <c r="X791" i="15"/>
  <c r="AJ791" i="15" s="1"/>
  <c r="Y816" i="15"/>
  <c r="AK816" i="15" s="1"/>
  <c r="X812" i="15"/>
  <c r="AJ812" i="15" s="1"/>
  <c r="W813" i="15"/>
  <c r="AI813" i="15" s="1"/>
  <c r="AA809" i="15"/>
  <c r="AM809" i="15" s="1"/>
  <c r="AA750" i="15"/>
  <c r="AM750" i="15" s="1"/>
  <c r="W814" i="15"/>
  <c r="AI814" i="15" s="1"/>
  <c r="Y788" i="15"/>
  <c r="AK788" i="15" s="1"/>
  <c r="AA784" i="15"/>
  <c r="AM784" i="15" s="1"/>
  <c r="AA805" i="15"/>
  <c r="AM805" i="15" s="1"/>
  <c r="X802" i="15"/>
  <c r="AJ802" i="15" s="1"/>
  <c r="Y763" i="15"/>
  <c r="AK763" i="15" s="1"/>
  <c r="AA783" i="15"/>
  <c r="AM783" i="15" s="1"/>
  <c r="AA759" i="15"/>
  <c r="AM759" i="15" s="1"/>
  <c r="AE1" i="15"/>
  <c r="AF1" i="15" l="1"/>
  <c r="Y1043" i="15" s="1"/>
  <c r="AK1043" i="15" s="1"/>
  <c r="Y935" i="15"/>
  <c r="AK935" i="15" s="1"/>
  <c r="AA848" i="15"/>
  <c r="AM848" i="15" s="1"/>
  <c r="AA908" i="15"/>
  <c r="AM908" i="15" s="1"/>
  <c r="X995" i="15"/>
  <c r="AJ995" i="15" s="1"/>
  <c r="Y909" i="15"/>
  <c r="AK909" i="15" s="1"/>
  <c r="AA847" i="15"/>
  <c r="AM847" i="15" s="1"/>
  <c r="AA934" i="15"/>
  <c r="AM934" i="15" s="1"/>
  <c r="Y848" i="15"/>
  <c r="AK848" i="15" s="1"/>
  <c r="AA873" i="15"/>
  <c r="AM873" i="15" s="1"/>
  <c r="W883" i="15"/>
  <c r="AI883" i="15" s="1"/>
  <c r="X1011" i="15"/>
  <c r="AJ1011" i="15" s="1"/>
  <c r="X920" i="15"/>
  <c r="AJ920" i="15" s="1"/>
  <c r="W838" i="15"/>
  <c r="AI838" i="15" s="1"/>
  <c r="Y921" i="15"/>
  <c r="AK921" i="15" s="1"/>
  <c r="X875" i="15"/>
  <c r="AJ875" i="15" s="1"/>
  <c r="W876" i="15"/>
  <c r="AI876" i="15" s="1"/>
  <c r="Y924" i="15"/>
  <c r="AK924" i="15" s="1"/>
  <c r="X837" i="15"/>
  <c r="AJ837" i="15" s="1"/>
  <c r="AA920" i="15"/>
  <c r="AM920" i="15" s="1"/>
  <c r="Y882" i="15"/>
  <c r="AK882" i="15" s="1"/>
  <c r="AA919" i="15"/>
  <c r="AM919" i="15" s="1"/>
  <c r="Y837" i="15"/>
  <c r="AK837" i="15" s="1"/>
  <c r="Y920" i="15"/>
  <c r="AK920" i="15" s="1"/>
  <c r="AA874" i="15"/>
  <c r="AM874" i="15" s="1"/>
  <c r="Y875" i="15"/>
  <c r="AK875" i="15" s="1"/>
  <c r="W923" i="15"/>
  <c r="AI923" i="15" s="1"/>
  <c r="AA880" i="15"/>
  <c r="AM880" i="15" s="1"/>
  <c r="Y881" i="15"/>
  <c r="AK881" i="15" s="1"/>
  <c r="W929" i="15"/>
  <c r="AI929" i="15" s="1"/>
  <c r="AA842" i="15"/>
  <c r="AM842" i="15" s="1"/>
  <c r="AA886" i="15"/>
  <c r="AM886" i="15" s="1"/>
  <c r="Y887" i="15"/>
  <c r="AK887" i="15" s="1"/>
  <c r="AA896" i="15"/>
  <c r="AM896" i="15" s="1"/>
  <c r="Y874" i="15"/>
  <c r="AK874" i="15" s="1"/>
  <c r="W957" i="15"/>
  <c r="AI957" i="15" s="1"/>
  <c r="AA918" i="15"/>
  <c r="AM918" i="15" s="1"/>
  <c r="Y880" i="15"/>
  <c r="AK880" i="15" s="1"/>
  <c r="Y1014" i="15"/>
  <c r="AK1014" i="15" s="1"/>
  <c r="W931" i="15"/>
  <c r="AI931" i="15" s="1"/>
  <c r="AA844" i="15"/>
  <c r="AM844" i="15" s="1"/>
  <c r="AA904" i="15"/>
  <c r="AM904" i="15" s="1"/>
  <c r="Y905" i="15"/>
  <c r="AK905" i="15" s="1"/>
  <c r="AA859" i="15"/>
  <c r="AM859" i="15" s="1"/>
  <c r="Y860" i="15"/>
  <c r="AK860" i="15" s="1"/>
  <c r="AA990" i="15"/>
  <c r="AM990" i="15" s="1"/>
  <c r="Y908" i="15"/>
  <c r="AK908" i="15" s="1"/>
  <c r="X904" i="15"/>
  <c r="AJ904" i="15" s="1"/>
  <c r="X948" i="15"/>
  <c r="AJ948" i="15" s="1"/>
  <c r="Y866" i="15"/>
  <c r="AK866" i="15" s="1"/>
  <c r="AA839" i="15"/>
  <c r="AM839" i="15" s="1"/>
  <c r="X926" i="15"/>
  <c r="AJ926" i="15" s="1"/>
  <c r="Y840" i="15"/>
  <c r="AK840" i="15" s="1"/>
  <c r="AA881" i="15"/>
  <c r="AM881" i="15" s="1"/>
  <c r="W907" i="15"/>
  <c r="AI907" i="15" s="1"/>
  <c r="AA1019" i="15"/>
  <c r="AM1019" i="15" s="1"/>
  <c r="AA928" i="15"/>
  <c r="AM928" i="15" s="1"/>
  <c r="W846" i="15"/>
  <c r="AI846" i="15" s="1"/>
  <c r="Y929" i="15"/>
  <c r="AK929" i="15" s="1"/>
  <c r="X867" i="15"/>
  <c r="AJ867" i="15" s="1"/>
  <c r="W868" i="15"/>
  <c r="AI868" i="15" s="1"/>
  <c r="Y980" i="15"/>
  <c r="AK980" i="15" s="1"/>
  <c r="X893" i="15"/>
  <c r="AJ893" i="15" s="1"/>
  <c r="AA1012" i="15"/>
  <c r="AM1012" i="15" s="1"/>
  <c r="X1038" i="15"/>
  <c r="AJ1038" i="15" s="1"/>
  <c r="X921" i="15"/>
  <c r="AJ921" i="15" s="1"/>
  <c r="Y839" i="15"/>
  <c r="AK839" i="15" s="1"/>
  <c r="W922" i="15"/>
  <c r="AI922" i="15" s="1"/>
  <c r="AA876" i="15"/>
  <c r="AM876" i="15" s="1"/>
  <c r="X963" i="15"/>
  <c r="AJ963" i="15" s="1"/>
  <c r="Y877" i="15"/>
  <c r="AK877" i="15" s="1"/>
  <c r="W1008" i="15"/>
  <c r="AI1008" i="15" s="1"/>
  <c r="W925" i="15"/>
  <c r="AI925" i="15" s="1"/>
  <c r="AA838" i="15"/>
  <c r="AM838" i="15" s="1"/>
  <c r="AA882" i="15"/>
  <c r="AM882" i="15" s="1"/>
  <c r="X969" i="15"/>
  <c r="AJ969" i="15" s="1"/>
  <c r="Y883" i="15"/>
  <c r="AK883" i="15" s="1"/>
  <c r="X869" i="15"/>
  <c r="AJ869" i="15" s="1"/>
  <c r="AA956" i="15"/>
  <c r="AM956" i="15" s="1"/>
  <c r="W870" i="15"/>
  <c r="AI870" i="15" s="1"/>
  <c r="W1017" i="15"/>
  <c r="AI1017" i="15" s="1"/>
  <c r="W934" i="15"/>
  <c r="AI934" i="15" s="1"/>
  <c r="X847" i="15"/>
  <c r="AJ847" i="15" s="1"/>
  <c r="AA1024" i="15"/>
  <c r="AM1024" i="15" s="1"/>
  <c r="X907" i="15"/>
  <c r="AJ907" i="15" s="1"/>
  <c r="X994" i="15"/>
  <c r="AJ994" i="15" s="1"/>
  <c r="W908" i="15"/>
  <c r="AI908" i="15" s="1"/>
  <c r="X846" i="15"/>
  <c r="AJ846" i="15" s="1"/>
  <c r="AA933" i="15"/>
  <c r="AM933" i="15" s="1"/>
  <c r="W847" i="15"/>
  <c r="AI847" i="15" s="1"/>
  <c r="X1020" i="15"/>
  <c r="AJ1020" i="15" s="1"/>
  <c r="X929" i="15"/>
  <c r="AJ929" i="15" s="1"/>
  <c r="Y847" i="15"/>
  <c r="AK847" i="15" s="1"/>
  <c r="W930" i="15"/>
  <c r="AI930" i="15" s="1"/>
  <c r="AA868" i="15"/>
  <c r="AM868" i="15" s="1"/>
  <c r="X955" i="15"/>
  <c r="AJ955" i="15" s="1"/>
  <c r="Y869" i="15"/>
  <c r="AK869" i="15" s="1"/>
  <c r="Y1016" i="15"/>
  <c r="AK1016" i="15" s="1"/>
  <c r="W933" i="15"/>
  <c r="AI933" i="15" s="1"/>
  <c r="AA846" i="15"/>
  <c r="AM846" i="15" s="1"/>
  <c r="X1023" i="15"/>
  <c r="AJ1023" i="15" s="1"/>
  <c r="AA906" i="15"/>
  <c r="AM906" i="15" s="1"/>
  <c r="AA993" i="15"/>
  <c r="AM993" i="15" s="1"/>
  <c r="Y907" i="15"/>
  <c r="AK907" i="15" s="1"/>
  <c r="X973" i="15"/>
  <c r="AJ973" i="15" s="1"/>
  <c r="Y891" i="15"/>
  <c r="AK891" i="15" s="1"/>
  <c r="W974" i="15"/>
  <c r="AI974" i="15" s="1"/>
  <c r="AA1003" i="15"/>
  <c r="AM1003" i="15" s="1"/>
  <c r="AA1029" i="15"/>
  <c r="AM1029" i="15" s="1"/>
  <c r="X912" i="15"/>
  <c r="AJ912" i="15" s="1"/>
  <c r="X999" i="15"/>
  <c r="AJ999" i="15" s="1"/>
  <c r="W913" i="15"/>
  <c r="AI913" i="15" s="1"/>
  <c r="AA851" i="15"/>
  <c r="AM851" i="15" s="1"/>
  <c r="AA938" i="15"/>
  <c r="AM938" i="15" s="1"/>
  <c r="Y852" i="15"/>
  <c r="AK852" i="15" s="1"/>
  <c r="Y1021" i="15"/>
  <c r="AK1021" i="15" s="1"/>
  <c r="W964" i="15"/>
  <c r="AI964" i="15" s="1"/>
  <c r="AA877" i="15"/>
  <c r="AM877" i="15" s="1"/>
  <c r="AA969" i="15"/>
  <c r="AM969" i="15" s="1"/>
  <c r="W887" i="15"/>
  <c r="AI887" i="15" s="1"/>
  <c r="W970" i="15"/>
  <c r="AI970" i="15" s="1"/>
  <c r="X1015" i="15"/>
  <c r="AJ1015" i="15" s="1"/>
  <c r="AA1041" i="15"/>
  <c r="AM1041" i="15" s="1"/>
  <c r="AA924" i="15"/>
  <c r="AM924" i="15" s="1"/>
  <c r="W842" i="15"/>
  <c r="AI842" i="15" s="1"/>
  <c r="Y925" i="15"/>
  <c r="AK925" i="15" s="1"/>
  <c r="X863" i="15"/>
  <c r="AJ863" i="15" s="1"/>
  <c r="AA950" i="15"/>
  <c r="AM950" i="15" s="1"/>
  <c r="W864" i="15"/>
  <c r="AI864" i="15" s="1"/>
  <c r="Y1033" i="15"/>
  <c r="AK1033" i="15" s="1"/>
  <c r="Y976" i="15"/>
  <c r="AK976" i="15" s="1"/>
  <c r="AA889" i="15"/>
  <c r="AM889" i="15" s="1"/>
  <c r="W1020" i="15"/>
  <c r="AI1020" i="15" s="1"/>
  <c r="Y963" i="15"/>
  <c r="AK963" i="15" s="1"/>
  <c r="X876" i="15"/>
  <c r="AJ876" i="15" s="1"/>
  <c r="Y1000" i="15"/>
  <c r="AK1000" i="15" s="1"/>
  <c r="W918" i="15"/>
  <c r="AI918" i="15" s="1"/>
  <c r="AA1001" i="15"/>
  <c r="AM1001" i="15" s="1"/>
  <c r="X1008" i="15"/>
  <c r="AJ1008" i="15" s="1"/>
  <c r="AA891" i="15"/>
  <c r="AM891" i="15" s="1"/>
  <c r="X978" i="15"/>
  <c r="AJ978" i="15" s="1"/>
  <c r="Y892" i="15"/>
  <c r="AK892" i="15" s="1"/>
  <c r="W1023" i="15"/>
  <c r="AI1023" i="15" s="1"/>
  <c r="W940" i="15"/>
  <c r="AI940" i="15" s="1"/>
  <c r="X853" i="15"/>
  <c r="AJ853" i="15" s="1"/>
  <c r="AA849" i="15"/>
  <c r="AM849" i="15" s="1"/>
  <c r="AA936" i="15"/>
  <c r="AM936" i="15" s="1"/>
  <c r="Y850" i="15"/>
  <c r="AK850" i="15" s="1"/>
  <c r="Y1019" i="15"/>
  <c r="AK1019" i="15" s="1"/>
  <c r="W962" i="15"/>
  <c r="AI962" i="15" s="1"/>
  <c r="AA875" i="15"/>
  <c r="AM875" i="15" s="1"/>
  <c r="AA999" i="15"/>
  <c r="AM999" i="15" s="1"/>
  <c r="Y917" i="15"/>
  <c r="AK917" i="15" s="1"/>
  <c r="AA1000" i="15"/>
  <c r="AM1000" i="15" s="1"/>
  <c r="AA1007" i="15"/>
  <c r="AM1007" i="15" s="1"/>
  <c r="AA890" i="15"/>
  <c r="AM890" i="15" s="1"/>
  <c r="AA977" i="15"/>
  <c r="AM977" i="15" s="1"/>
  <c r="W891" i="15"/>
  <c r="AI891" i="15" s="1"/>
  <c r="X1010" i="15"/>
  <c r="AJ1010" i="15" s="1"/>
  <c r="AA893" i="15"/>
  <c r="AM893" i="15" s="1"/>
  <c r="X980" i="15"/>
  <c r="AJ980" i="15" s="1"/>
  <c r="Y894" i="15"/>
  <c r="AK894" i="15" s="1"/>
  <c r="Y1025" i="15"/>
  <c r="AK1025" i="15" s="1"/>
  <c r="W942" i="15"/>
  <c r="AI942" i="15" s="1"/>
  <c r="AA855" i="15"/>
  <c r="AM855" i="15" s="1"/>
  <c r="AA1016" i="15"/>
  <c r="AM1016" i="15" s="1"/>
  <c r="AA899" i="15"/>
  <c r="AM899" i="15" s="1"/>
  <c r="X986" i="15"/>
  <c r="AJ986" i="15" s="1"/>
  <c r="W900" i="15"/>
  <c r="AI900" i="15" s="1"/>
  <c r="W1005" i="15"/>
  <c r="AI1005" i="15" s="1"/>
  <c r="W1031" i="15"/>
  <c r="AI1031" i="15" s="1"/>
  <c r="W948" i="15"/>
  <c r="AI948" i="15" s="1"/>
  <c r="AA861" i="15"/>
  <c r="AM861" i="15" s="1"/>
  <c r="AA1044" i="15"/>
  <c r="AM1044" i="15" s="1"/>
  <c r="AA953" i="15"/>
  <c r="AM953" i="15" s="1"/>
  <c r="W871" i="15"/>
  <c r="AI871" i="15" s="1"/>
  <c r="Y954" i="15"/>
  <c r="AK954" i="15" s="1"/>
  <c r="X844" i="15"/>
  <c r="AJ844" i="15" s="1"/>
  <c r="AA931" i="15"/>
  <c r="AM931" i="15" s="1"/>
  <c r="W845" i="15"/>
  <c r="AI845" i="15" s="1"/>
  <c r="W1014" i="15"/>
  <c r="AI1014" i="15" s="1"/>
  <c r="W1040" i="15"/>
  <c r="AI1040" i="15" s="1"/>
  <c r="Y957" i="15"/>
  <c r="AK957" i="15" s="1"/>
  <c r="X870" i="15"/>
  <c r="AJ870" i="15" s="1"/>
  <c r="AA978" i="15"/>
  <c r="AM978" i="15" s="1"/>
  <c r="W896" i="15"/>
  <c r="AI896" i="15" s="1"/>
  <c r="Y979" i="15"/>
  <c r="AK979" i="15" s="1"/>
  <c r="AA1018" i="15"/>
  <c r="AM1018" i="15" s="1"/>
  <c r="X901" i="15"/>
  <c r="AJ901" i="15" s="1"/>
  <c r="X988" i="15"/>
  <c r="AJ988" i="15" s="1"/>
  <c r="W902" i="15"/>
  <c r="AI902" i="15" s="1"/>
  <c r="AA856" i="15"/>
  <c r="AM856" i="15" s="1"/>
  <c r="X943" i="15"/>
  <c r="AJ943" i="15" s="1"/>
  <c r="Y857" i="15"/>
  <c r="AK857" i="15" s="1"/>
  <c r="Y1042" i="15"/>
  <c r="AK1042" i="15" s="1"/>
  <c r="W985" i="15"/>
  <c r="AI985" i="15" s="1"/>
  <c r="AA898" i="15"/>
  <c r="AM898" i="15" s="1"/>
  <c r="AA1033" i="15"/>
  <c r="AM1033" i="15" s="1"/>
  <c r="X942" i="15"/>
  <c r="AJ942" i="15" s="1"/>
  <c r="W860" i="15"/>
  <c r="AI860" i="15" s="1"/>
  <c r="W943" i="15"/>
  <c r="AI943" i="15" s="1"/>
  <c r="W1000" i="15"/>
  <c r="AI1000" i="15" s="1"/>
  <c r="W1026" i="15"/>
  <c r="AI1026" i="15" s="1"/>
  <c r="Y943" i="15"/>
  <c r="AK943" i="15" s="1"/>
  <c r="X856" i="15"/>
  <c r="AJ856" i="15" s="1"/>
  <c r="X1017" i="15"/>
  <c r="AJ1017" i="15" s="1"/>
  <c r="AA900" i="15"/>
  <c r="AM900" i="15" s="1"/>
  <c r="AA987" i="15"/>
  <c r="AM987" i="15" s="1"/>
  <c r="Y901" i="15"/>
  <c r="AK901" i="15" s="1"/>
  <c r="X855" i="15"/>
  <c r="AJ855" i="15" s="1"/>
  <c r="AA942" i="15"/>
  <c r="AM942" i="15" s="1"/>
  <c r="W856" i="15"/>
  <c r="AI856" i="15" s="1"/>
  <c r="W1041" i="15"/>
  <c r="AI1041" i="15" s="1"/>
  <c r="Y984" i="15"/>
  <c r="AK984" i="15" s="1"/>
  <c r="X897" i="15"/>
  <c r="AJ897" i="15" s="1"/>
  <c r="X1032" i="15"/>
  <c r="AJ1032" i="15" s="1"/>
  <c r="AA941" i="15"/>
  <c r="AM941" i="15" s="1"/>
  <c r="Y859" i="15"/>
  <c r="AK859" i="15" s="1"/>
  <c r="Y942" i="15"/>
  <c r="AK942" i="15" s="1"/>
  <c r="Y990" i="15"/>
  <c r="AK990" i="15" s="1"/>
  <c r="AA903" i="15"/>
  <c r="AM903" i="15" s="1"/>
  <c r="AA1038" i="15"/>
  <c r="AM1038" i="15" s="1"/>
  <c r="AA947" i="15"/>
  <c r="AM947" i="15" s="1"/>
  <c r="W865" i="15"/>
  <c r="AI865" i="15" s="1"/>
  <c r="Y948" i="15"/>
  <c r="AK948" i="15" s="1"/>
  <c r="W996" i="15"/>
  <c r="AI996" i="15" s="1"/>
  <c r="AA909" i="15"/>
  <c r="AM909" i="15" s="1"/>
  <c r="X1001" i="15"/>
  <c r="AJ1001" i="15" s="1"/>
  <c r="Y919" i="15"/>
  <c r="AK919" i="15" s="1"/>
  <c r="AA1009" i="15"/>
  <c r="AM1009" i="15" s="1"/>
  <c r="X892" i="15"/>
  <c r="AJ892" i="15" s="1"/>
  <c r="AA979" i="15"/>
  <c r="AM979" i="15" s="1"/>
  <c r="W893" i="15"/>
  <c r="AI893" i="15" s="1"/>
  <c r="Y1024" i="15"/>
  <c r="AK1024" i="15" s="1"/>
  <c r="Y941" i="15"/>
  <c r="AK941" i="15" s="1"/>
  <c r="X854" i="15"/>
  <c r="AJ854" i="15" s="1"/>
  <c r="AA1015" i="15"/>
  <c r="AM1015" i="15" s="1"/>
  <c r="X898" i="15"/>
  <c r="AJ898" i="15" s="1"/>
  <c r="AA985" i="15"/>
  <c r="AM985" i="15" s="1"/>
  <c r="W899" i="15"/>
  <c r="AI899" i="15" s="1"/>
  <c r="AA1040" i="15"/>
  <c r="AM1040" i="15" s="1"/>
  <c r="AA949" i="15"/>
  <c r="AM949" i="15" s="1"/>
  <c r="W867" i="15"/>
  <c r="AI867" i="15" s="1"/>
  <c r="Y950" i="15"/>
  <c r="AK950" i="15" s="1"/>
  <c r="X840" i="15"/>
  <c r="AJ840" i="15" s="1"/>
  <c r="AA927" i="15"/>
  <c r="AM927" i="15" s="1"/>
  <c r="W841" i="15"/>
  <c r="AI841" i="15" s="1"/>
  <c r="Y1026" i="15"/>
  <c r="AK1026" i="15" s="1"/>
  <c r="Y969" i="15"/>
  <c r="AK969" i="15" s="1"/>
  <c r="X882" i="15"/>
  <c r="AJ882" i="15" s="1"/>
  <c r="AA1017" i="15"/>
  <c r="AM1017" i="15" s="1"/>
  <c r="AA1043" i="15"/>
  <c r="AM1043" i="15" s="1"/>
  <c r="AA926" i="15"/>
  <c r="AM926" i="15" s="1"/>
  <c r="W844" i="15"/>
  <c r="AI844" i="15" s="1"/>
  <c r="Y927" i="15"/>
  <c r="AK927" i="15" s="1"/>
  <c r="W1010" i="15"/>
  <c r="AI1010" i="15" s="1"/>
  <c r="W927" i="15"/>
  <c r="AI927" i="15" s="1"/>
  <c r="AA840" i="15"/>
  <c r="AM840" i="15" s="1"/>
  <c r="AA884" i="15"/>
  <c r="AM884" i="15" s="1"/>
  <c r="AA971" i="15"/>
  <c r="AM971" i="15" s="1"/>
  <c r="Y885" i="15"/>
  <c r="AK885" i="15" s="1"/>
  <c r="Y1006" i="15"/>
  <c r="AK1006" i="15" s="1"/>
  <c r="Y1032" i="15"/>
  <c r="AK1032" i="15" s="1"/>
  <c r="Y949" i="15"/>
  <c r="AK949" i="15" s="1"/>
  <c r="X862" i="15"/>
  <c r="AJ862" i="15" s="1"/>
  <c r="AA986" i="15"/>
  <c r="AM986" i="15" s="1"/>
  <c r="Y904" i="15"/>
  <c r="AK904" i="15" s="1"/>
  <c r="Y987" i="15"/>
  <c r="AK987" i="15" s="1"/>
  <c r="X1016" i="15"/>
  <c r="AJ1016" i="15" s="1"/>
  <c r="X1042" i="15"/>
  <c r="AJ1042" i="15" s="1"/>
  <c r="X925" i="15"/>
  <c r="AJ925" i="15" s="1"/>
  <c r="Y843" i="15"/>
  <c r="AK843" i="15" s="1"/>
  <c r="W926" i="15"/>
  <c r="AI926" i="15" s="1"/>
  <c r="AA864" i="15"/>
  <c r="AM864" i="15" s="1"/>
  <c r="X951" i="15"/>
  <c r="AJ951" i="15" s="1"/>
  <c r="Y865" i="15"/>
  <c r="AK865" i="15" s="1"/>
  <c r="W1034" i="15"/>
  <c r="AI1034" i="15" s="1"/>
  <c r="W977" i="15"/>
  <c r="AI977" i="15" s="1"/>
  <c r="X890" i="15"/>
  <c r="AJ890" i="15" s="1"/>
  <c r="X998" i="15"/>
  <c r="AJ998" i="15" s="1"/>
  <c r="W916" i="15"/>
  <c r="AI916" i="15" s="1"/>
  <c r="W999" i="15"/>
  <c r="AI999" i="15" s="1"/>
  <c r="X857" i="15"/>
  <c r="AJ857" i="15" s="1"/>
  <c r="AA944" i="15"/>
  <c r="AM944" i="15" s="1"/>
  <c r="Y858" i="15"/>
  <c r="AK858" i="15" s="1"/>
  <c r="W1043" i="15"/>
  <c r="AI1043" i="15" s="1"/>
  <c r="Y986" i="15"/>
  <c r="AK986" i="15" s="1"/>
  <c r="X899" i="15"/>
  <c r="AJ899" i="15" s="1"/>
  <c r="X1034" i="15"/>
  <c r="AJ1034" i="15" s="1"/>
  <c r="AA943" i="15"/>
  <c r="AM943" i="15" s="1"/>
  <c r="W861" i="15"/>
  <c r="AI861" i="15" s="1"/>
  <c r="Y944" i="15"/>
  <c r="AK944" i="15" s="1"/>
  <c r="Y992" i="15"/>
  <c r="AK992" i="15" s="1"/>
  <c r="AA905" i="15"/>
  <c r="AM905" i="15" s="1"/>
  <c r="W1036" i="15"/>
  <c r="AI1036" i="15" s="1"/>
  <c r="W979" i="15"/>
  <c r="AI979" i="15" s="1"/>
  <c r="AA892" i="15"/>
  <c r="AM892" i="15" s="1"/>
  <c r="X1043" i="15"/>
  <c r="AJ1043" i="15" s="1"/>
  <c r="X952" i="15"/>
  <c r="AJ952" i="15" s="1"/>
  <c r="Y870" i="15"/>
  <c r="AK870" i="15" s="1"/>
  <c r="W953" i="15"/>
  <c r="AI953" i="15" s="1"/>
  <c r="AA843" i="15"/>
  <c r="AM843" i="15" s="1"/>
  <c r="X930" i="15"/>
  <c r="AJ930" i="15" s="1"/>
  <c r="Y844" i="15"/>
  <c r="AK844" i="15" s="1"/>
  <c r="W1013" i="15"/>
  <c r="AI1013" i="15" s="1"/>
  <c r="Y1039" i="15"/>
  <c r="AK1039" i="15" s="1"/>
  <c r="W956" i="15"/>
  <c r="AI956" i="15" s="1"/>
  <c r="AA869" i="15"/>
  <c r="AM869" i="15" s="1"/>
  <c r="X865" i="15"/>
  <c r="AJ865" i="15" s="1"/>
  <c r="AA952" i="15"/>
  <c r="AM952" i="15" s="1"/>
  <c r="W866" i="15"/>
  <c r="AI866" i="15" s="1"/>
  <c r="Y1035" i="15"/>
  <c r="AK1035" i="15" s="1"/>
  <c r="Y978" i="15"/>
  <c r="AK978" i="15" s="1"/>
  <c r="X891" i="15"/>
  <c r="AJ891" i="15" s="1"/>
  <c r="AA1042" i="15"/>
  <c r="AM1042" i="15" s="1"/>
  <c r="AA951" i="15"/>
  <c r="AM951" i="15" s="1"/>
  <c r="W869" i="15"/>
  <c r="AI869" i="15" s="1"/>
  <c r="Y952" i="15"/>
  <c r="AK952" i="15" s="1"/>
  <c r="X842" i="15"/>
  <c r="AJ842" i="15" s="1"/>
  <c r="AA929" i="15"/>
  <c r="AM929" i="15" s="1"/>
  <c r="W843" i="15"/>
  <c r="AI843" i="15" s="1"/>
  <c r="X1026" i="15"/>
  <c r="AJ1026" i="15" s="1"/>
  <c r="X909" i="15"/>
  <c r="AJ909" i="15" s="1"/>
  <c r="AA996" i="15"/>
  <c r="AM996" i="15" s="1"/>
  <c r="Y910" i="15"/>
  <c r="AK910" i="15" s="1"/>
  <c r="X848" i="15"/>
  <c r="AJ848" i="15" s="1"/>
  <c r="X935" i="15"/>
  <c r="AJ935" i="15" s="1"/>
  <c r="W849" i="15"/>
  <c r="AI849" i="15" s="1"/>
  <c r="W1018" i="15"/>
  <c r="AI1018" i="15" s="1"/>
  <c r="W1044" i="15"/>
  <c r="AI1044" i="15" s="1"/>
  <c r="W961" i="15"/>
  <c r="AI961" i="15" s="1"/>
  <c r="X874" i="15"/>
  <c r="AJ874" i="15" s="1"/>
  <c r="AA982" i="15"/>
  <c r="AM982" i="15" s="1"/>
  <c r="Y900" i="15"/>
  <c r="AK900" i="15" s="1"/>
  <c r="Y983" i="15"/>
  <c r="AK983" i="15" s="1"/>
  <c r="AA1022" i="15"/>
  <c r="AM1022" i="15" s="1"/>
  <c r="X905" i="15"/>
  <c r="AJ905" i="15" s="1"/>
  <c r="X992" i="15"/>
  <c r="AJ992" i="15" s="1"/>
  <c r="W906" i="15"/>
  <c r="AI906" i="15" s="1"/>
  <c r="X860" i="15"/>
  <c r="AJ860" i="15" s="1"/>
  <c r="X947" i="15"/>
  <c r="AJ947" i="15" s="1"/>
  <c r="Y861" i="15"/>
  <c r="AK861" i="15" s="1"/>
  <c r="W1030" i="15"/>
  <c r="AI1030" i="15" s="1"/>
  <c r="W973" i="15"/>
  <c r="AI973" i="15" s="1"/>
  <c r="X886" i="15"/>
  <c r="AJ886" i="15" s="1"/>
  <c r="AA994" i="15"/>
  <c r="AM994" i="15" s="1"/>
  <c r="W912" i="15"/>
  <c r="AI912" i="15" s="1"/>
  <c r="W995" i="15"/>
  <c r="AI995" i="15" s="1"/>
  <c r="X981" i="15"/>
  <c r="AJ981" i="15" s="1"/>
  <c r="Y899" i="15"/>
  <c r="AK899" i="15" s="1"/>
  <c r="W982" i="15"/>
  <c r="AI982" i="15" s="1"/>
  <c r="X1027" i="15"/>
  <c r="AJ1027" i="15" s="1"/>
  <c r="X936" i="15"/>
  <c r="AJ936" i="15" s="1"/>
  <c r="Y854" i="15"/>
  <c r="AK854" i="15" s="1"/>
  <c r="W937" i="15"/>
  <c r="AI937" i="15" s="1"/>
  <c r="W1001" i="15"/>
  <c r="AI1001" i="15" s="1"/>
  <c r="AA914" i="15"/>
  <c r="AM914" i="15" s="1"/>
  <c r="AA958" i="15"/>
  <c r="AM958" i="15" s="1"/>
  <c r="Y876" i="15"/>
  <c r="AK876" i="15" s="1"/>
  <c r="Y959" i="15"/>
  <c r="AK959" i="15" s="1"/>
  <c r="W1016" i="15"/>
  <c r="AI1016" i="15" s="1"/>
  <c r="W1042" i="15"/>
  <c r="AI1042" i="15" s="1"/>
  <c r="W959" i="15"/>
  <c r="AI959" i="15" s="1"/>
  <c r="X872" i="15"/>
  <c r="AJ872" i="15" s="1"/>
  <c r="AA980" i="15"/>
  <c r="AM980" i="15" s="1"/>
  <c r="W898" i="15"/>
  <c r="AI898" i="15" s="1"/>
  <c r="Y981" i="15"/>
  <c r="AK981" i="15" s="1"/>
  <c r="AA1026" i="15"/>
  <c r="AM1026" i="15" s="1"/>
  <c r="AA935" i="15"/>
  <c r="AM935" i="15" s="1"/>
  <c r="Y853" i="15"/>
  <c r="AK853" i="15" s="1"/>
  <c r="Y936" i="15"/>
  <c r="AK936" i="15" s="1"/>
  <c r="X1000" i="15"/>
  <c r="AJ1000" i="15" s="1"/>
  <c r="X913" i="15"/>
  <c r="AJ913" i="15" s="1"/>
  <c r="W1003" i="15"/>
  <c r="AI1003" i="15" s="1"/>
  <c r="AA916" i="15"/>
  <c r="AM916" i="15" s="1"/>
  <c r="AA960" i="15"/>
  <c r="AM960" i="15" s="1"/>
  <c r="Y878" i="15"/>
  <c r="AK878" i="15" s="1"/>
  <c r="Y961" i="15"/>
  <c r="AK961" i="15" s="1"/>
  <c r="X922" i="15"/>
  <c r="AJ922" i="15" s="1"/>
  <c r="X966" i="15"/>
  <c r="AJ966" i="15" s="1"/>
  <c r="Y884" i="15"/>
  <c r="AK884" i="15" s="1"/>
  <c r="W967" i="15"/>
  <c r="AI967" i="15" s="1"/>
  <c r="AA963" i="15"/>
  <c r="AM963" i="15" s="1"/>
  <c r="AA925" i="15"/>
  <c r="AM925" i="15" s="1"/>
  <c r="X1006" i="15"/>
  <c r="AJ1006" i="15" s="1"/>
  <c r="X889" i="15"/>
  <c r="AJ889" i="15" s="1"/>
  <c r="X976" i="15"/>
  <c r="AJ976" i="15" s="1"/>
  <c r="W890" i="15"/>
  <c r="AI890" i="15" s="1"/>
  <c r="W1011" i="15"/>
  <c r="AI1011" i="15" s="1"/>
  <c r="W1037" i="15"/>
  <c r="AI1037" i="15" s="1"/>
  <c r="W954" i="15"/>
  <c r="AI954" i="15" s="1"/>
  <c r="AA867" i="15"/>
  <c r="AM867" i="15" s="1"/>
  <c r="X975" i="15"/>
  <c r="AJ975" i="15" s="1"/>
  <c r="Y893" i="15"/>
  <c r="AK893" i="15" s="1"/>
  <c r="W976" i="15"/>
  <c r="AI976" i="15" s="1"/>
  <c r="X1005" i="15"/>
  <c r="AJ1005" i="15" s="1"/>
  <c r="X1031" i="15"/>
  <c r="AJ1031" i="15" s="1"/>
  <c r="X914" i="15"/>
  <c r="AJ914" i="15" s="1"/>
  <c r="W915" i="15"/>
  <c r="AI915" i="15" s="1"/>
  <c r="AA837" i="15"/>
  <c r="AM837" i="15" s="1"/>
  <c r="X924" i="15"/>
  <c r="AJ924" i="15" s="1"/>
  <c r="Y838" i="15"/>
  <c r="AK838" i="15" s="1"/>
  <c r="Y1023" i="15"/>
  <c r="AK1023" i="15" s="1"/>
  <c r="W966" i="15"/>
  <c r="AI966" i="15" s="1"/>
  <c r="AA879" i="15"/>
  <c r="AM879" i="15" s="1"/>
  <c r="W1004" i="15"/>
  <c r="AI1004" i="15" s="1"/>
  <c r="W921" i="15"/>
  <c r="AI921" i="15" s="1"/>
  <c r="AA878" i="15"/>
  <c r="AM878" i="15" s="1"/>
  <c r="X965" i="15"/>
  <c r="AJ965" i="15" s="1"/>
  <c r="Y879" i="15"/>
  <c r="AK879" i="15" s="1"/>
  <c r="X961" i="15"/>
  <c r="AJ961" i="15" s="1"/>
  <c r="W879" i="15"/>
  <c r="AI879" i="15" s="1"/>
  <c r="Y962" i="15"/>
  <c r="AK962" i="15" s="1"/>
  <c r="AA923" i="15"/>
  <c r="AM923" i="15" s="1"/>
  <c r="W837" i="15"/>
  <c r="AI837" i="15" s="1"/>
  <c r="W1022" i="15"/>
  <c r="AI1022" i="15" s="1"/>
  <c r="Y965" i="15"/>
  <c r="AK965" i="15" s="1"/>
  <c r="X878" i="15"/>
  <c r="AJ878" i="15" s="1"/>
  <c r="Y1002" i="15"/>
  <c r="AK1002" i="15" s="1"/>
  <c r="W920" i="15"/>
  <c r="AI920" i="15" s="1"/>
  <c r="X877" i="15"/>
  <c r="AJ877" i="15" s="1"/>
  <c r="AA964" i="15"/>
  <c r="AM964" i="15" s="1"/>
  <c r="W878" i="15"/>
  <c r="AI878" i="15" s="1"/>
  <c r="Y1009" i="15"/>
  <c r="AK1009" i="15" s="1"/>
  <c r="Y926" i="15"/>
  <c r="AK926" i="15" s="1"/>
  <c r="X839" i="15"/>
  <c r="AJ839" i="15" s="1"/>
  <c r="X883" i="15"/>
  <c r="AJ883" i="15" s="1"/>
  <c r="X970" i="15"/>
  <c r="AJ970" i="15" s="1"/>
  <c r="W884" i="15"/>
  <c r="AI884" i="15" s="1"/>
  <c r="Y1015" i="15"/>
  <c r="AK1015" i="15" s="1"/>
  <c r="Y932" i="15"/>
  <c r="AK932" i="15" s="1"/>
  <c r="X845" i="15"/>
  <c r="AJ845" i="15" s="1"/>
  <c r="AA1028" i="15"/>
  <c r="AM1028" i="15" s="1"/>
  <c r="AA937" i="15"/>
  <c r="AM937" i="15" s="1"/>
  <c r="W855" i="15"/>
  <c r="AI855" i="15" s="1"/>
  <c r="Y938" i="15"/>
  <c r="AK938" i="15" s="1"/>
  <c r="X1002" i="15"/>
  <c r="AJ1002" i="15" s="1"/>
  <c r="X915" i="15"/>
  <c r="AJ915" i="15" s="1"/>
  <c r="X959" i="15"/>
  <c r="AJ959" i="15" s="1"/>
  <c r="W877" i="15"/>
  <c r="AI877" i="15" s="1"/>
  <c r="W960" i="15"/>
  <c r="AI960" i="15" s="1"/>
  <c r="AA921" i="15"/>
  <c r="AM921" i="15" s="1"/>
  <c r="AA1002" i="15"/>
  <c r="AM1002" i="15" s="1"/>
  <c r="X885" i="15"/>
  <c r="AJ885" i="15" s="1"/>
  <c r="X972" i="15"/>
  <c r="AJ972" i="15" s="1"/>
  <c r="W886" i="15"/>
  <c r="AI886" i="15" s="1"/>
  <c r="W1007" i="15"/>
  <c r="AI1007" i="15" s="1"/>
  <c r="W1033" i="15"/>
  <c r="AI1033" i="15" s="1"/>
  <c r="W950" i="15"/>
  <c r="AI950" i="15" s="1"/>
  <c r="AA863" i="15"/>
  <c r="AM863" i="15" s="1"/>
  <c r="X987" i="15"/>
  <c r="AJ987" i="15" s="1"/>
  <c r="W905" i="15"/>
  <c r="AI905" i="15" s="1"/>
  <c r="W988" i="15"/>
  <c r="AI988" i="15" s="1"/>
  <c r="AA862" i="15"/>
  <c r="AM862" i="15" s="1"/>
  <c r="X949" i="15"/>
  <c r="AJ949" i="15" s="1"/>
  <c r="Y863" i="15"/>
  <c r="AK863" i="15" s="1"/>
  <c r="X1036" i="15"/>
  <c r="AJ1036" i="15" s="1"/>
  <c r="AA945" i="15"/>
  <c r="AM945" i="15" s="1"/>
  <c r="W863" i="15"/>
  <c r="AI863" i="15" s="1"/>
  <c r="Y946" i="15"/>
  <c r="AK946" i="15" s="1"/>
  <c r="Y994" i="15"/>
  <c r="AK994" i="15" s="1"/>
  <c r="AA907" i="15"/>
  <c r="AM907" i="15" s="1"/>
  <c r="AA967" i="15"/>
  <c r="AM967" i="15" s="1"/>
  <c r="W885" i="15"/>
  <c r="AI885" i="15" s="1"/>
  <c r="Y968" i="15"/>
  <c r="AK968" i="15" s="1"/>
  <c r="X1013" i="15"/>
  <c r="AJ1013" i="15" s="1"/>
  <c r="AA1039" i="15"/>
  <c r="AM1039" i="15" s="1"/>
  <c r="AA922" i="15"/>
  <c r="AM922" i="15" s="1"/>
  <c r="W840" i="15"/>
  <c r="AI840" i="15" s="1"/>
  <c r="Y923" i="15"/>
  <c r="AK923" i="15" s="1"/>
  <c r="X861" i="15"/>
  <c r="AJ861" i="15" s="1"/>
  <c r="AA948" i="15"/>
  <c r="AM948" i="15" s="1"/>
  <c r="W862" i="15"/>
  <c r="AI862" i="15" s="1"/>
  <c r="Y1031" i="15"/>
  <c r="AK1031" i="15" s="1"/>
  <c r="Y974" i="15"/>
  <c r="AK974" i="15" s="1"/>
  <c r="AA887" i="15"/>
  <c r="AM887" i="15" s="1"/>
  <c r="AA995" i="15"/>
  <c r="AM995" i="15" s="1"/>
  <c r="Y913" i="15"/>
  <c r="AK913" i="15" s="1"/>
  <c r="Y996" i="15"/>
  <c r="AK996" i="15" s="1"/>
  <c r="X1025" i="15"/>
  <c r="AJ1025" i="15" s="1"/>
  <c r="X934" i="15"/>
  <c r="AJ934" i="15" s="1"/>
  <c r="W852" i="15"/>
  <c r="AI852" i="15" s="1"/>
  <c r="W935" i="15"/>
  <c r="AI935" i="15" s="1"/>
  <c r="W1024" i="15"/>
  <c r="AI1024" i="15" s="1"/>
  <c r="Y967" i="15"/>
  <c r="AK967" i="15" s="1"/>
  <c r="X880" i="15"/>
  <c r="AJ880" i="15" s="1"/>
  <c r="Y1005" i="15"/>
  <c r="AK1005" i="15" s="1"/>
  <c r="Y922" i="15"/>
  <c r="AK922" i="15" s="1"/>
  <c r="X879" i="15"/>
  <c r="AJ879" i="15" s="1"/>
  <c r="AA966" i="15"/>
  <c r="AM966" i="15" s="1"/>
  <c r="W880" i="15"/>
  <c r="AI880" i="15" s="1"/>
  <c r="Y1011" i="15"/>
  <c r="AK1011" i="15" s="1"/>
  <c r="Y928" i="15"/>
  <c r="AK928" i="15" s="1"/>
  <c r="X841" i="15"/>
  <c r="AJ841" i="15" s="1"/>
  <c r="AA997" i="15"/>
  <c r="AM997" i="15" s="1"/>
  <c r="Y915" i="15"/>
  <c r="AK915" i="15" s="1"/>
  <c r="Y998" i="15"/>
  <c r="AK998" i="15" s="1"/>
  <c r="AA1005" i="15"/>
  <c r="AM1005" i="15" s="1"/>
  <c r="AA888" i="15"/>
  <c r="AM888" i="15" s="1"/>
  <c r="AA975" i="15"/>
  <c r="AM975" i="15" s="1"/>
  <c r="Y889" i="15"/>
  <c r="AK889" i="15" s="1"/>
  <c r="Y1010" i="15"/>
  <c r="AK1010" i="15" s="1"/>
  <c r="Y1036" i="15"/>
  <c r="AK1036" i="15" s="1"/>
  <c r="Y953" i="15"/>
  <c r="AK953" i="15" s="1"/>
  <c r="X866" i="15"/>
  <c r="AJ866" i="15" s="1"/>
  <c r="AA974" i="15"/>
  <c r="AM974" i="15" s="1"/>
  <c r="W892" i="15"/>
  <c r="AI892" i="15" s="1"/>
  <c r="Y975" i="15"/>
  <c r="AK975" i="15" s="1"/>
  <c r="W1032" i="15"/>
  <c r="AI1032" i="15" s="1"/>
  <c r="W975" i="15"/>
  <c r="AI975" i="15" s="1"/>
  <c r="X888" i="15"/>
  <c r="AJ888" i="15" s="1"/>
  <c r="X996" i="15"/>
  <c r="AJ996" i="15" s="1"/>
  <c r="W914" i="15"/>
  <c r="AI914" i="15" s="1"/>
  <c r="W997" i="15"/>
  <c r="AI997" i="15" s="1"/>
  <c r="X1004" i="15"/>
  <c r="AJ1004" i="15" s="1"/>
  <c r="X887" i="15"/>
  <c r="AJ887" i="15" s="1"/>
  <c r="X974" i="15"/>
  <c r="AJ974" i="15" s="1"/>
  <c r="W888" i="15"/>
  <c r="AI888" i="15" s="1"/>
  <c r="W1009" i="15"/>
  <c r="AI1009" i="15" s="1"/>
  <c r="W1035" i="15"/>
  <c r="AI1035" i="15" s="1"/>
  <c r="W952" i="15"/>
  <c r="AI952" i="15" s="1"/>
  <c r="AA865" i="15"/>
  <c r="AM865" i="15" s="1"/>
  <c r="AA845" i="15"/>
  <c r="AM845" i="15" s="1"/>
  <c r="X932" i="15"/>
  <c r="AJ932" i="15" s="1"/>
  <c r="Y846" i="15"/>
  <c r="AK846" i="15" s="1"/>
  <c r="W1015" i="15"/>
  <c r="AI1015" i="15" s="1"/>
  <c r="Y1041" i="15"/>
  <c r="AK1041" i="15" s="1"/>
  <c r="Y958" i="15"/>
  <c r="AK958" i="15" s="1"/>
  <c r="AA871" i="15"/>
  <c r="AM871" i="15" s="1"/>
  <c r="X979" i="15"/>
  <c r="AJ979" i="15" s="1"/>
  <c r="Y897" i="15"/>
  <c r="AK897" i="15" s="1"/>
  <c r="W980" i="15"/>
  <c r="AI980" i="15" s="1"/>
  <c r="X1009" i="15"/>
  <c r="AJ1009" i="15" s="1"/>
  <c r="X1035" i="15"/>
  <c r="AJ1035" i="15" s="1"/>
  <c r="X918" i="15"/>
  <c r="AJ918" i="15" s="1"/>
  <c r="W919" i="15"/>
  <c r="AI919" i="15" s="1"/>
  <c r="AA841" i="15"/>
  <c r="AM841" i="15" s="1"/>
  <c r="X928" i="15"/>
  <c r="AJ928" i="15" s="1"/>
  <c r="Y842" i="15"/>
  <c r="AK842" i="15" s="1"/>
  <c r="W1027" i="15"/>
  <c r="AI1027" i="15" s="1"/>
  <c r="Y970" i="15"/>
  <c r="AK970" i="15" s="1"/>
  <c r="AA883" i="15"/>
  <c r="AM883" i="15" s="1"/>
  <c r="X991" i="15"/>
  <c r="AJ991" i="15" s="1"/>
  <c r="W909" i="15"/>
  <c r="AI909" i="15" s="1"/>
  <c r="W992" i="15"/>
  <c r="AI992" i="15" s="1"/>
  <c r="AA1021" i="15"/>
  <c r="AM1021" i="15" s="1"/>
  <c r="AA930" i="15"/>
  <c r="AM930" i="15" s="1"/>
  <c r="W848" i="15"/>
  <c r="AI848" i="15" s="1"/>
  <c r="Y931" i="15"/>
  <c r="AK931" i="15" s="1"/>
  <c r="AA1008" i="15"/>
  <c r="AM1008" i="15" s="1"/>
  <c r="AA1034" i="15"/>
  <c r="AM1034" i="15" s="1"/>
  <c r="AA917" i="15"/>
  <c r="AM917" i="15" s="1"/>
  <c r="Y918" i="15"/>
  <c r="AK918" i="15" s="1"/>
  <c r="AA872" i="15"/>
  <c r="AM872" i="15" s="1"/>
  <c r="AA959" i="15"/>
  <c r="AM959" i="15" s="1"/>
  <c r="Y873" i="15"/>
  <c r="AK873" i="15" s="1"/>
  <c r="Y1020" i="15"/>
  <c r="AK1020" i="15" s="1"/>
  <c r="Y937" i="15"/>
  <c r="AK937" i="15" s="1"/>
  <c r="AA850" i="15"/>
  <c r="AM850" i="15" s="1"/>
  <c r="AA1011" i="15"/>
  <c r="AM1011" i="15" s="1"/>
  <c r="X894" i="15"/>
  <c r="AJ894" i="15" s="1"/>
  <c r="AA981" i="15"/>
  <c r="AM981" i="15" s="1"/>
  <c r="W895" i="15"/>
  <c r="AI895" i="15" s="1"/>
  <c r="X977" i="15"/>
  <c r="AJ977" i="15" s="1"/>
  <c r="Y895" i="15"/>
  <c r="AK895" i="15" s="1"/>
  <c r="W978" i="15"/>
  <c r="AI978" i="15" s="1"/>
  <c r="X1007" i="15"/>
  <c r="AJ1007" i="15" s="1"/>
  <c r="X1033" i="15"/>
  <c r="AJ1033" i="15" s="1"/>
  <c r="X916" i="15"/>
  <c r="AJ916" i="15" s="1"/>
  <c r="W917" i="15"/>
  <c r="AI917" i="15" s="1"/>
  <c r="X871" i="15"/>
  <c r="AJ871" i="15" s="1"/>
  <c r="X958" i="15"/>
  <c r="AJ958" i="15" s="1"/>
  <c r="W872" i="15"/>
  <c r="AI872" i="15" s="1"/>
  <c r="W1019" i="15"/>
  <c r="AI1019" i="15" s="1"/>
  <c r="W936" i="15"/>
  <c r="AI936" i="15" s="1"/>
  <c r="X849" i="15"/>
  <c r="AJ849" i="15" s="1"/>
  <c r="Y1022" i="15"/>
  <c r="AK1022" i="15" s="1"/>
  <c r="W939" i="15"/>
  <c r="AI939" i="15" s="1"/>
  <c r="AA852" i="15"/>
  <c r="AM852" i="15" s="1"/>
  <c r="AA1013" i="15"/>
  <c r="AM1013" i="15" s="1"/>
  <c r="X896" i="15"/>
  <c r="AJ896" i="15" s="1"/>
  <c r="AA983" i="15"/>
  <c r="AM983" i="15" s="1"/>
  <c r="W897" i="15"/>
  <c r="AI897" i="15" s="1"/>
  <c r="W1002" i="15"/>
  <c r="AI1002" i="15" s="1"/>
  <c r="W1028" i="15"/>
  <c r="AI1028" i="15" s="1"/>
  <c r="Y945" i="15"/>
  <c r="AK945" i="15" s="1"/>
  <c r="AA858" i="15"/>
  <c r="AM858" i="15" s="1"/>
  <c r="X1019" i="15"/>
  <c r="AJ1019" i="15" s="1"/>
  <c r="AA902" i="15"/>
  <c r="AM902" i="15" s="1"/>
  <c r="AA989" i="15"/>
  <c r="AM989" i="15" s="1"/>
  <c r="Y903" i="15"/>
  <c r="AK903" i="15" s="1"/>
  <c r="Y964" i="15"/>
  <c r="AK964" i="15" s="1"/>
  <c r="W839" i="15"/>
  <c r="AI839" i="15" s="1"/>
  <c r="Y999" i="15"/>
  <c r="AK999" i="15" s="1"/>
  <c r="AA912" i="15"/>
  <c r="AM912" i="15" s="1"/>
  <c r="AA972" i="15"/>
  <c r="AM972" i="15" s="1"/>
  <c r="Y890" i="15"/>
  <c r="AK890" i="15" s="1"/>
  <c r="Y973" i="15"/>
  <c r="AK973" i="15" s="1"/>
  <c r="X1028" i="15"/>
  <c r="AJ1028" i="15" s="1"/>
  <c r="X911" i="15"/>
  <c r="AJ911" i="15" s="1"/>
  <c r="AA998" i="15"/>
  <c r="AM998" i="15" s="1"/>
  <c r="Y912" i="15"/>
  <c r="AK912" i="15" s="1"/>
  <c r="X850" i="15"/>
  <c r="AJ850" i="15" s="1"/>
  <c r="X937" i="15"/>
  <c r="AJ937" i="15" s="1"/>
  <c r="W851" i="15"/>
  <c r="AI851" i="15" s="1"/>
  <c r="Y1004" i="15"/>
  <c r="AK1004" i="15" s="1"/>
  <c r="Y1030" i="15"/>
  <c r="AK1030" i="15" s="1"/>
  <c r="Y947" i="15"/>
  <c r="AK947" i="15" s="1"/>
  <c r="AA860" i="15"/>
  <c r="AM860" i="15" s="1"/>
  <c r="AA984" i="15"/>
  <c r="AM984" i="15" s="1"/>
  <c r="Y902" i="15"/>
  <c r="AK902" i="15" s="1"/>
  <c r="Y985" i="15"/>
  <c r="AK985" i="15" s="1"/>
  <c r="X1030" i="15"/>
  <c r="AJ1030" i="15" s="1"/>
  <c r="X939" i="15"/>
  <c r="AJ939" i="15" s="1"/>
  <c r="W857" i="15"/>
  <c r="AI857" i="15" s="1"/>
  <c r="Y940" i="15"/>
  <c r="AK940" i="15" s="1"/>
  <c r="Y988" i="15"/>
  <c r="AK988" i="15" s="1"/>
  <c r="AA901" i="15"/>
  <c r="AM901" i="15" s="1"/>
  <c r="AA1014" i="15"/>
  <c r="AM1014" i="15" s="1"/>
  <c r="AA897" i="15"/>
  <c r="AM897" i="15" s="1"/>
  <c r="X984" i="15"/>
  <c r="AJ984" i="15" s="1"/>
  <c r="Y898" i="15"/>
  <c r="AK898" i="15" s="1"/>
  <c r="Y1003" i="15"/>
  <c r="AK1003" i="15" s="1"/>
  <c r="Y1029" i="15"/>
  <c r="AK1029" i="15" s="1"/>
  <c r="W946" i="15"/>
  <c r="AI946" i="15" s="1"/>
  <c r="X859" i="15"/>
  <c r="AJ859" i="15" s="1"/>
  <c r="X983" i="15"/>
  <c r="AJ983" i="15" s="1"/>
  <c r="W901" i="15"/>
  <c r="AI901" i="15" s="1"/>
  <c r="W984" i="15"/>
  <c r="AI984" i="15" s="1"/>
  <c r="X1029" i="15"/>
  <c r="AJ1029" i="15" s="1"/>
  <c r="X938" i="15"/>
  <c r="AJ938" i="15" s="1"/>
  <c r="Y856" i="15"/>
  <c r="AK856" i="15" s="1"/>
  <c r="Y939" i="15"/>
  <c r="AK939" i="15" s="1"/>
  <c r="Y1044" i="15"/>
  <c r="AK1044" i="15" s="1"/>
  <c r="W987" i="15"/>
  <c r="AI987" i="15" s="1"/>
  <c r="X900" i="15"/>
  <c r="AJ900" i="15" s="1"/>
  <c r="AA1035" i="15"/>
  <c r="AM1035" i="15" s="1"/>
  <c r="X944" i="15"/>
  <c r="AJ944" i="15" s="1"/>
  <c r="Y862" i="15"/>
  <c r="AK862" i="15" s="1"/>
  <c r="W945" i="15"/>
  <c r="AI945" i="15" s="1"/>
  <c r="W993" i="15"/>
  <c r="AI993" i="15" s="1"/>
  <c r="X906" i="15"/>
  <c r="AJ906" i="15" s="1"/>
  <c r="X1041" i="15"/>
  <c r="AJ1041" i="15" s="1"/>
  <c r="X950" i="15"/>
  <c r="AJ950" i="15" s="1"/>
  <c r="Y868" i="15"/>
  <c r="AK868" i="15" s="1"/>
  <c r="W951" i="15"/>
  <c r="AI951" i="15" s="1"/>
  <c r="X873" i="15"/>
  <c r="AJ873" i="15" s="1"/>
  <c r="X960" i="15"/>
  <c r="AJ960" i="15" s="1"/>
  <c r="W874" i="15"/>
  <c r="AI874" i="15" s="1"/>
  <c r="W1021" i="15"/>
  <c r="AI1021" i="15" s="1"/>
  <c r="W938" i="15"/>
  <c r="AI938" i="15" s="1"/>
  <c r="X851" i="15"/>
  <c r="AJ851" i="15" s="1"/>
  <c r="X1012" i="15"/>
  <c r="AJ1012" i="15" s="1"/>
  <c r="AA895" i="15"/>
  <c r="AM895" i="15" s="1"/>
  <c r="X982" i="15"/>
  <c r="AJ982" i="15" s="1"/>
  <c r="Y896" i="15"/>
  <c r="AK896" i="15" s="1"/>
  <c r="Y1001" i="15"/>
  <c r="AK1001" i="15" s="1"/>
  <c r="Y1027" i="15"/>
  <c r="AK1027" i="15" s="1"/>
  <c r="W944" i="15"/>
  <c r="AI944" i="15" s="1"/>
  <c r="AA857" i="15"/>
  <c r="AM857" i="15" s="1"/>
  <c r="Y995" i="15"/>
  <c r="AK995" i="15" s="1"/>
  <c r="X908" i="15"/>
  <c r="AJ908" i="15" s="1"/>
  <c r="X968" i="15"/>
  <c r="AJ968" i="15" s="1"/>
  <c r="Y886" i="15"/>
  <c r="AK886" i="15" s="1"/>
  <c r="W969" i="15"/>
  <c r="AI969" i="15" s="1"/>
  <c r="X1014" i="15"/>
  <c r="AJ1014" i="15" s="1"/>
  <c r="X1040" i="15"/>
  <c r="AJ1040" i="15" s="1"/>
  <c r="X923" i="15"/>
  <c r="AJ923" i="15" s="1"/>
  <c r="Y841" i="15"/>
  <c r="AK841" i="15" s="1"/>
  <c r="W924" i="15"/>
  <c r="AI924" i="15" s="1"/>
  <c r="W1029" i="15"/>
  <c r="AI1029" i="15" s="1"/>
  <c r="Y972" i="15"/>
  <c r="AK972" i="15" s="1"/>
  <c r="AA885" i="15"/>
  <c r="AM885" i="15" s="1"/>
  <c r="X881" i="15"/>
  <c r="AJ881" i="15" s="1"/>
  <c r="AA968" i="15"/>
  <c r="AM968" i="15" s="1"/>
  <c r="W882" i="15"/>
  <c r="AI882" i="15" s="1"/>
  <c r="Y1013" i="15"/>
  <c r="AK1013" i="15" s="1"/>
  <c r="Y930" i="15"/>
  <c r="AK930" i="15" s="1"/>
  <c r="X843" i="15"/>
  <c r="AJ843" i="15" s="1"/>
  <c r="AA1020" i="15"/>
  <c r="AM1020" i="15" s="1"/>
  <c r="X903" i="15"/>
  <c r="AJ903" i="15" s="1"/>
  <c r="X990" i="15"/>
  <c r="AJ990" i="15" s="1"/>
  <c r="W904" i="15"/>
  <c r="AI904" i="15" s="1"/>
  <c r="X858" i="15"/>
  <c r="AJ858" i="15" s="1"/>
  <c r="X945" i="15"/>
  <c r="AJ945" i="15" s="1"/>
  <c r="W859" i="15"/>
  <c r="AI859" i="15" s="1"/>
  <c r="Y1028" i="15"/>
  <c r="AK1028" i="15" s="1"/>
  <c r="W971" i="15"/>
  <c r="AI971" i="15" s="1"/>
  <c r="X884" i="15"/>
  <c r="AJ884" i="15" s="1"/>
  <c r="AA992" i="15"/>
  <c r="AM992" i="15" s="1"/>
  <c r="W910" i="15"/>
  <c r="AI910" i="15" s="1"/>
  <c r="Y993" i="15"/>
  <c r="AK993" i="15" s="1"/>
  <c r="X1022" i="15"/>
  <c r="AJ1022" i="15" s="1"/>
  <c r="X931" i="15"/>
  <c r="AJ931" i="15" s="1"/>
  <c r="Y849" i="15"/>
  <c r="AK849" i="15" s="1"/>
  <c r="W932" i="15"/>
  <c r="AI932" i="15" s="1"/>
  <c r="AA870" i="15"/>
  <c r="AM870" i="15" s="1"/>
  <c r="X957" i="15"/>
  <c r="AJ957" i="15" s="1"/>
  <c r="Y871" i="15"/>
  <c r="AK871" i="15" s="1"/>
  <c r="X985" i="15"/>
  <c r="AJ985" i="15" s="1"/>
  <c r="W903" i="15"/>
  <c r="AI903" i="15" s="1"/>
  <c r="W986" i="15"/>
  <c r="AI986" i="15" s="1"/>
  <c r="AA1031" i="15"/>
  <c r="AM1031" i="15" s="1"/>
  <c r="X940" i="15"/>
  <c r="AJ940" i="15" s="1"/>
  <c r="W858" i="15"/>
  <c r="AI858" i="15" s="1"/>
  <c r="W941" i="15"/>
  <c r="AI941" i="15" s="1"/>
  <c r="W989" i="15"/>
  <c r="AI989" i="15" s="1"/>
  <c r="X902" i="15"/>
  <c r="AJ902" i="15" s="1"/>
  <c r="AA1037" i="15"/>
  <c r="AM1037" i="15" s="1"/>
  <c r="X946" i="15"/>
  <c r="AJ946" i="15" s="1"/>
  <c r="Y864" i="15"/>
  <c r="AK864" i="15" s="1"/>
  <c r="W947" i="15"/>
  <c r="AI947" i="15" s="1"/>
  <c r="X1024" i="15"/>
  <c r="AJ1024" i="15" s="1"/>
  <c r="X933" i="15"/>
  <c r="AJ933" i="15" s="1"/>
  <c r="Y851" i="15"/>
  <c r="AK851" i="15" s="1"/>
  <c r="Y934" i="15"/>
  <c r="AK934" i="15" s="1"/>
  <c r="W998" i="15"/>
  <c r="AI998" i="15" s="1"/>
  <c r="AA911" i="15"/>
  <c r="AM911" i="15" s="1"/>
  <c r="X971" i="15"/>
  <c r="AJ971" i="15" s="1"/>
  <c r="W889" i="15"/>
  <c r="AI889" i="15" s="1"/>
  <c r="W972" i="15"/>
  <c r="AI972" i="15" s="1"/>
  <c r="AA1027" i="15"/>
  <c r="AM1027" i="15" s="1"/>
  <c r="X910" i="15"/>
  <c r="AJ910" i="15" s="1"/>
  <c r="X997" i="15"/>
  <c r="AJ997" i="15" s="1"/>
  <c r="Y911" i="15"/>
  <c r="AK911" i="15" s="1"/>
  <c r="X993" i="15"/>
  <c r="AJ993" i="15" s="1"/>
  <c r="W911" i="15"/>
  <c r="AI911" i="15" s="1"/>
  <c r="W994" i="15"/>
  <c r="AI994" i="15" s="1"/>
  <c r="AA1023" i="15"/>
  <c r="AM1023" i="15" s="1"/>
  <c r="AA932" i="15"/>
  <c r="AM932" i="15" s="1"/>
  <c r="W850" i="15"/>
  <c r="AI850" i="15" s="1"/>
  <c r="Y933" i="15"/>
  <c r="AK933" i="15" s="1"/>
  <c r="Y997" i="15"/>
  <c r="AK997" i="15" s="1"/>
  <c r="AA910" i="15"/>
  <c r="AM910" i="15" s="1"/>
  <c r="AA970" i="15"/>
  <c r="AM970" i="15" s="1"/>
  <c r="Y888" i="15"/>
  <c r="AK888" i="15" s="1"/>
  <c r="Y971" i="15"/>
  <c r="AK971" i="15" s="1"/>
  <c r="Y1012" i="15"/>
  <c r="AK1012" i="15" s="1"/>
  <c r="W1038" i="15"/>
  <c r="AI1038" i="15" s="1"/>
  <c r="Y955" i="15"/>
  <c r="AK955" i="15" s="1"/>
  <c r="X868" i="15"/>
  <c r="AJ868" i="15" s="1"/>
  <c r="AA976" i="15"/>
  <c r="AM976" i="15" s="1"/>
  <c r="W894" i="15"/>
  <c r="AI894" i="15" s="1"/>
  <c r="Y977" i="15"/>
  <c r="AK977" i="15" s="1"/>
  <c r="AA1006" i="15"/>
  <c r="AM1006" i="15" s="1"/>
  <c r="AA1032" i="15"/>
  <c r="AM1032" i="15" s="1"/>
  <c r="AA915" i="15"/>
  <c r="AM915" i="15" s="1"/>
  <c r="Y916" i="15"/>
  <c r="AK916" i="15" s="1"/>
  <c r="AA854" i="15"/>
  <c r="AM854" i="15" s="1"/>
  <c r="X941" i="15"/>
  <c r="AJ941" i="15" s="1"/>
  <c r="Y855" i="15"/>
  <c r="AK855" i="15" s="1"/>
  <c r="Y1008" i="15"/>
  <c r="AK1008" i="15" s="1"/>
  <c r="Y1034" i="15"/>
  <c r="AK1034" i="15" s="1"/>
  <c r="Y951" i="15"/>
  <c r="AK951" i="15" s="1"/>
  <c r="X864" i="15"/>
  <c r="AJ864" i="15" s="1"/>
  <c r="AA988" i="15"/>
  <c r="AM988" i="15" s="1"/>
  <c r="Y906" i="15"/>
  <c r="AK906" i="15" s="1"/>
  <c r="Y989" i="15"/>
  <c r="AK989" i="15" s="1"/>
  <c r="X1018" i="15"/>
  <c r="AJ1018" i="15" s="1"/>
  <c r="X1044" i="15"/>
  <c r="AJ1044" i="15" s="1"/>
  <c r="X927" i="15"/>
  <c r="AJ927" i="15" s="1"/>
  <c r="Y845" i="15"/>
  <c r="AK845" i="15" s="1"/>
  <c r="W928" i="15"/>
  <c r="AI928" i="15" s="1"/>
  <c r="AA866" i="15"/>
  <c r="AM866" i="15" s="1"/>
  <c r="X953" i="15"/>
  <c r="AJ953" i="15" s="1"/>
  <c r="Y867" i="15"/>
  <c r="AK867" i="15" s="1"/>
  <c r="AA853" i="15"/>
  <c r="AM853" i="15" s="1"/>
  <c r="AA940" i="15"/>
  <c r="AM940" i="15" s="1"/>
  <c r="W854" i="15"/>
  <c r="AI854" i="15" s="1"/>
  <c r="W1039" i="15"/>
  <c r="AI1039" i="15" s="1"/>
  <c r="Y982" i="15"/>
  <c r="AK982" i="15" s="1"/>
  <c r="X895" i="15"/>
  <c r="AJ895" i="15" s="1"/>
  <c r="AA955" i="15"/>
  <c r="AM955" i="15" s="1"/>
  <c r="W873" i="15"/>
  <c r="AI873" i="15" s="1"/>
  <c r="Y956" i="15"/>
  <c r="AK956" i="15" s="1"/>
  <c r="X917" i="15"/>
  <c r="AJ917" i="15" s="1"/>
  <c r="AA1004" i="15"/>
  <c r="AM1004" i="15" s="1"/>
  <c r="AA1030" i="15"/>
  <c r="AM1030" i="15" s="1"/>
  <c r="AA913" i="15"/>
  <c r="AM913" i="15" s="1"/>
  <c r="Y914" i="15"/>
  <c r="AK914" i="15" s="1"/>
  <c r="X852" i="15"/>
  <c r="AJ852" i="15" s="1"/>
  <c r="AA939" i="15"/>
  <c r="AM939" i="15" s="1"/>
  <c r="W853" i="15"/>
  <c r="AI853" i="15" s="1"/>
  <c r="Y1038" i="15"/>
  <c r="AK1038" i="15" s="1"/>
  <c r="W981" i="15"/>
  <c r="AI981" i="15" s="1"/>
  <c r="AA894" i="15"/>
  <c r="AM894" i="15" s="1"/>
  <c r="X954" i="15"/>
  <c r="AJ954" i="15" s="1"/>
  <c r="Y872" i="15"/>
  <c r="AK872" i="15" s="1"/>
  <c r="W955" i="15"/>
  <c r="AI955" i="15" s="1"/>
  <c r="AA957" i="15"/>
  <c r="AM957" i="15" s="1"/>
  <c r="W875" i="15"/>
  <c r="AI875" i="15" s="1"/>
  <c r="W958" i="15"/>
  <c r="AI958" i="15" s="1"/>
  <c r="X919" i="15"/>
  <c r="AJ919" i="15" s="1"/>
  <c r="W881" i="15"/>
  <c r="AI881" i="15" s="1"/>
  <c r="X838" i="15"/>
  <c r="AJ838" i="15" s="1"/>
  <c r="Y1037" i="15" l="1"/>
  <c r="AK1037" i="15" s="1"/>
  <c r="W1025" i="15"/>
  <c r="AI1025" i="15" s="1"/>
  <c r="W949" i="15"/>
  <c r="AI949" i="15" s="1"/>
  <c r="Y991" i="15"/>
  <c r="AK991" i="15" s="1"/>
  <c r="AA946" i="15"/>
  <c r="AM946" i="15" s="1"/>
  <c r="AA961" i="15"/>
  <c r="AM961" i="15" s="1"/>
  <c r="AA965" i="15"/>
  <c r="AM965" i="15" s="1"/>
  <c r="W990" i="15"/>
  <c r="AI990" i="15" s="1"/>
  <c r="W968" i="15"/>
  <c r="AI968" i="15" s="1"/>
  <c r="X1039" i="15"/>
  <c r="AJ1039" i="15" s="1"/>
  <c r="X1021" i="15"/>
  <c r="AJ1021" i="15" s="1"/>
  <c r="W963" i="15"/>
  <c r="AI963" i="15" s="1"/>
  <c r="AA973" i="15"/>
  <c r="AM973" i="15" s="1"/>
  <c r="W1012" i="15"/>
  <c r="AI1012" i="15" s="1"/>
  <c r="X964" i="15"/>
  <c r="AJ964" i="15" s="1"/>
  <c r="Y1007" i="15"/>
  <c r="AK1007" i="15" s="1"/>
  <c r="AA954" i="15"/>
  <c r="AM954" i="15" s="1"/>
  <c r="X989" i="15"/>
  <c r="AJ989" i="15" s="1"/>
  <c r="W991" i="15"/>
  <c r="AI991" i="15" s="1"/>
  <c r="AA991" i="15"/>
  <c r="AM991" i="15" s="1"/>
  <c r="W983" i="15"/>
  <c r="AI983" i="15" s="1"/>
  <c r="AA1036" i="15"/>
  <c r="AM1036" i="15" s="1"/>
  <c r="X1037" i="15"/>
  <c r="AJ1037" i="15" s="1"/>
  <c r="Y1040" i="15"/>
  <c r="AK1040" i="15" s="1"/>
  <c r="X1003" i="15"/>
  <c r="AJ1003" i="15" s="1"/>
  <c r="W1006" i="15"/>
  <c r="AI1006" i="15" s="1"/>
  <c r="AA1010" i="15"/>
  <c r="AM1010" i="15" s="1"/>
  <c r="Y966" i="15"/>
  <c r="AK966" i="15" s="1"/>
  <c r="Y960" i="15"/>
  <c r="AK960" i="15" s="1"/>
  <c r="AA1025" i="15"/>
  <c r="AM1025" i="15" s="1"/>
  <c r="X962" i="15"/>
  <c r="AJ962" i="15" s="1"/>
  <c r="X956" i="15"/>
  <c r="AJ956" i="15" s="1"/>
  <c r="X967" i="15"/>
  <c r="AJ967" i="15" s="1"/>
  <c r="W965" i="15"/>
  <c r="AI965" i="15" s="1"/>
  <c r="AA962" i="15"/>
  <c r="AM962" i="15" s="1"/>
  <c r="Y1017" i="15"/>
  <c r="AK1017" i="15" s="1"/>
  <c r="AG1" i="15"/>
  <c r="X1181" i="15" s="1"/>
  <c r="AJ1181" i="15" s="1"/>
  <c r="Y1018" i="15"/>
  <c r="AK1018" i="15" s="1"/>
  <c r="W1194" i="15" l="1"/>
  <c r="AI1194" i="15" s="1"/>
  <c r="W1253" i="15"/>
  <c r="AI1253" i="15" s="1"/>
  <c r="W1219" i="15"/>
  <c r="AI1219" i="15" s="1"/>
  <c r="W1366" i="15"/>
  <c r="AI1366" i="15" s="1"/>
  <c r="AA1082" i="15"/>
  <c r="AM1082" i="15" s="1"/>
  <c r="X1134" i="15"/>
  <c r="AJ1134" i="15" s="1"/>
  <c r="W1324" i="15"/>
  <c r="AI1324" i="15" s="1"/>
  <c r="X1256" i="15"/>
  <c r="AJ1256" i="15" s="1"/>
  <c r="W1078" i="15"/>
  <c r="AI1078" i="15" s="1"/>
  <c r="X1206" i="15"/>
  <c r="AJ1206" i="15" s="1"/>
  <c r="W1336" i="15"/>
  <c r="AI1336" i="15" s="1"/>
  <c r="AA1370" i="15"/>
  <c r="AM1370" i="15" s="1"/>
  <c r="Y1106" i="15"/>
  <c r="AK1106" i="15" s="1"/>
  <c r="X1170" i="15"/>
  <c r="AJ1170" i="15" s="1"/>
  <c r="Y1090" i="15"/>
  <c r="AK1090" i="15" s="1"/>
  <c r="AA1455" i="15"/>
  <c r="AM1455" i="15" s="1"/>
  <c r="Y1296" i="15"/>
  <c r="AK1296" i="15" s="1"/>
  <c r="X1055" i="15"/>
  <c r="AJ1055" i="15" s="1"/>
  <c r="Y1408" i="15"/>
  <c r="AK1408" i="15" s="1"/>
  <c r="W1185" i="15"/>
  <c r="AI1185" i="15" s="1"/>
  <c r="AA1409" i="15"/>
  <c r="AM1409" i="15" s="1"/>
  <c r="X1122" i="15"/>
  <c r="AJ1122" i="15" s="1"/>
  <c r="W1296" i="15"/>
  <c r="AI1296" i="15" s="1"/>
  <c r="W1227" i="15"/>
  <c r="AI1227" i="15" s="1"/>
  <c r="Y1415" i="15"/>
  <c r="AK1415" i="15" s="1"/>
  <c r="X1128" i="15"/>
  <c r="AJ1128" i="15" s="1"/>
  <c r="W1197" i="15"/>
  <c r="AI1197" i="15" s="1"/>
  <c r="AA1432" i="15"/>
  <c r="AM1432" i="15" s="1"/>
  <c r="AA1313" i="15"/>
  <c r="AM1313" i="15" s="1"/>
  <c r="W1156" i="15"/>
  <c r="AI1156" i="15" s="1"/>
  <c r="W1360" i="15"/>
  <c r="AI1360" i="15" s="1"/>
  <c r="AA1073" i="15"/>
  <c r="AM1073" i="15" s="1"/>
  <c r="Y1142" i="15"/>
  <c r="AK1142" i="15" s="1"/>
  <c r="AA1366" i="15"/>
  <c r="AM1366" i="15" s="1"/>
  <c r="X1079" i="15"/>
  <c r="AJ1079" i="15" s="1"/>
  <c r="AA1177" i="15"/>
  <c r="AM1177" i="15" s="1"/>
  <c r="W1320" i="15"/>
  <c r="AI1320" i="15" s="1"/>
  <c r="Y1251" i="15"/>
  <c r="AK1251" i="15" s="1"/>
  <c r="AA1268" i="15"/>
  <c r="AM1268" i="15" s="1"/>
  <c r="W1090" i="15"/>
  <c r="AI1090" i="15" s="1"/>
  <c r="AA1154" i="15"/>
  <c r="AM1154" i="15" s="1"/>
  <c r="X1237" i="15"/>
  <c r="AJ1237" i="15" s="1"/>
  <c r="Y1074" i="15"/>
  <c r="AK1074" i="15" s="1"/>
  <c r="X1278" i="15"/>
  <c r="AJ1278" i="15" s="1"/>
  <c r="X1148" i="15"/>
  <c r="AJ1148" i="15" s="1"/>
  <c r="X1421" i="15"/>
  <c r="AJ1421" i="15" s="1"/>
  <c r="Y1070" i="15"/>
  <c r="AK1070" i="15" s="1"/>
  <c r="AA1214" i="15"/>
  <c r="AM1214" i="15" s="1"/>
  <c r="Y1051" i="15"/>
  <c r="AK1051" i="15" s="1"/>
  <c r="X1393" i="15"/>
  <c r="AJ1393" i="15" s="1"/>
  <c r="X1106" i="15"/>
  <c r="AJ1106" i="15" s="1"/>
  <c r="Y1239" i="15"/>
  <c r="AK1239" i="15" s="1"/>
  <c r="X1459" i="15"/>
  <c r="AJ1459" i="15" s="1"/>
  <c r="W1283" i="15"/>
  <c r="AI1283" i="15" s="1"/>
  <c r="W1214" i="15"/>
  <c r="AI1214" i="15" s="1"/>
  <c r="W1386" i="15"/>
  <c r="AI1386" i="15" s="1"/>
  <c r="W1416" i="15"/>
  <c r="AI1416" i="15" s="1"/>
  <c r="Y1365" i="15"/>
  <c r="AK1365" i="15" s="1"/>
  <c r="W1133" i="15"/>
  <c r="AI1133" i="15" s="1"/>
  <c r="X1337" i="15"/>
  <c r="AJ1337" i="15" s="1"/>
  <c r="X1207" i="15"/>
  <c r="AJ1207" i="15" s="1"/>
  <c r="AA1377" i="15"/>
  <c r="AM1377" i="15" s="1"/>
  <c r="Y1113" i="15"/>
  <c r="AK1113" i="15" s="1"/>
  <c r="AA1358" i="15"/>
  <c r="AM1358" i="15" s="1"/>
  <c r="W1126" i="15"/>
  <c r="AI1126" i="15" s="1"/>
  <c r="X1346" i="15"/>
  <c r="AJ1346" i="15" s="1"/>
  <c r="X1216" i="15"/>
  <c r="AJ1216" i="15" s="1"/>
  <c r="Y1402" i="15"/>
  <c r="AK1402" i="15" s="1"/>
  <c r="Y1138" i="15"/>
  <c r="AK1138" i="15" s="1"/>
  <c r="Y1103" i="15"/>
  <c r="AK1103" i="15" s="1"/>
  <c r="X1423" i="15"/>
  <c r="AJ1423" i="15" s="1"/>
  <c r="X1046" i="15"/>
  <c r="AJ1046" i="15" s="1"/>
  <c r="W1179" i="15"/>
  <c r="AI1179" i="15" s="1"/>
  <c r="Y1347" i="15"/>
  <c r="AK1347" i="15" s="1"/>
  <c r="AA1106" i="15"/>
  <c r="AM1106" i="15" s="1"/>
  <c r="W1395" i="15"/>
  <c r="AI1395" i="15" s="1"/>
  <c r="X1377" i="15"/>
  <c r="AJ1377" i="15" s="1"/>
  <c r="AA1090" i="15"/>
  <c r="AM1090" i="15" s="1"/>
  <c r="W1223" i="15"/>
  <c r="AI1223" i="15" s="1"/>
  <c r="W1267" i="15"/>
  <c r="AI1267" i="15" s="1"/>
  <c r="W1198" i="15"/>
  <c r="AI1198" i="15" s="1"/>
  <c r="Y1370" i="15"/>
  <c r="AK1370" i="15" s="1"/>
  <c r="Y1301" i="15"/>
  <c r="AK1301" i="15" s="1"/>
  <c r="AA1060" i="15"/>
  <c r="AM1060" i="15" s="1"/>
  <c r="X1413" i="15"/>
  <c r="AJ1413" i="15" s="1"/>
  <c r="W1174" i="15"/>
  <c r="AI1174" i="15" s="1"/>
  <c r="W1425" i="15"/>
  <c r="AI1425" i="15" s="1"/>
  <c r="AA1306" i="15"/>
  <c r="AM1306" i="15" s="1"/>
  <c r="Y1149" i="15"/>
  <c r="AK1149" i="15" s="1"/>
  <c r="AA1209" i="15"/>
  <c r="AM1209" i="15" s="1"/>
  <c r="W1046" i="15"/>
  <c r="AI1046" i="15" s="1"/>
  <c r="X1437" i="15"/>
  <c r="AJ1437" i="15" s="1"/>
  <c r="Y1332" i="15"/>
  <c r="AK1332" i="15" s="1"/>
  <c r="AA1091" i="15"/>
  <c r="AM1091" i="15" s="1"/>
  <c r="AA1380" i="15"/>
  <c r="AM1380" i="15" s="1"/>
  <c r="X1352" i="15"/>
  <c r="AJ1352" i="15" s="1"/>
  <c r="AA1222" i="15"/>
  <c r="AM1222" i="15" s="1"/>
  <c r="Y1160" i="15"/>
  <c r="AK1160" i="15" s="1"/>
  <c r="X1457" i="15"/>
  <c r="AJ1457" i="15" s="1"/>
  <c r="AA1292" i="15"/>
  <c r="AM1292" i="15" s="1"/>
  <c r="X1135" i="15"/>
  <c r="AJ1135" i="15" s="1"/>
  <c r="X1163" i="15"/>
  <c r="AJ1163" i="15" s="1"/>
  <c r="W1306" i="15"/>
  <c r="AI1306" i="15" s="1"/>
  <c r="Y1237" i="15"/>
  <c r="AK1237" i="15" s="1"/>
  <c r="AA1382" i="15"/>
  <c r="AM1382" i="15" s="1"/>
  <c r="AA1354" i="15"/>
  <c r="AM1354" i="15" s="1"/>
  <c r="AA1224" i="15"/>
  <c r="AM1224" i="15" s="1"/>
  <c r="AA1394" i="15"/>
  <c r="AM1394" i="15" s="1"/>
  <c r="W1130" i="15"/>
  <c r="AI1130" i="15" s="1"/>
  <c r="AA1194" i="15"/>
  <c r="AM1194" i="15" s="1"/>
  <c r="X1283" i="15"/>
  <c r="AJ1283" i="15" s="1"/>
  <c r="AA1153" i="15"/>
  <c r="AM1153" i="15" s="1"/>
  <c r="X1253" i="15"/>
  <c r="AJ1253" i="15" s="1"/>
  <c r="Y1075" i="15"/>
  <c r="AK1075" i="15" s="1"/>
  <c r="AA1203" i="15"/>
  <c r="AM1203" i="15" s="1"/>
  <c r="AA1458" i="15"/>
  <c r="AM1458" i="15" s="1"/>
  <c r="X1308" i="15"/>
  <c r="AJ1308" i="15" s="1"/>
  <c r="X1178" i="15"/>
  <c r="AJ1178" i="15" s="1"/>
  <c r="Y1212" i="15"/>
  <c r="AK1212" i="15" s="1"/>
  <c r="W1272" i="15"/>
  <c r="AI1272" i="15" s="1"/>
  <c r="W1203" i="15"/>
  <c r="AI1203" i="15" s="1"/>
  <c r="Y1391" i="15"/>
  <c r="AK1391" i="15" s="1"/>
  <c r="X1189" i="15"/>
  <c r="AJ1189" i="15" s="1"/>
  <c r="W1316" i="15"/>
  <c r="AI1316" i="15" s="1"/>
  <c r="Y1247" i="15"/>
  <c r="AK1247" i="15" s="1"/>
  <c r="X1264" i="15"/>
  <c r="AJ1264" i="15" s="1"/>
  <c r="W1086" i="15"/>
  <c r="AI1086" i="15" s="1"/>
  <c r="X1230" i="15"/>
  <c r="AJ1230" i="15" s="1"/>
  <c r="Y1067" i="15"/>
  <c r="AK1067" i="15" s="1"/>
  <c r="X1427" i="15"/>
  <c r="AJ1427" i="15" s="1"/>
  <c r="Y1273" i="15"/>
  <c r="AK1273" i="15" s="1"/>
  <c r="AA1236" i="15"/>
  <c r="AM1236" i="15" s="1"/>
  <c r="Y1073" i="15"/>
  <c r="AK1073" i="15" s="1"/>
  <c r="X1277" i="15"/>
  <c r="AJ1277" i="15" s="1"/>
  <c r="AA1147" i="15"/>
  <c r="AM1147" i="15" s="1"/>
  <c r="X1402" i="15"/>
  <c r="AJ1402" i="15" s="1"/>
  <c r="W1053" i="15"/>
  <c r="AI1053" i="15" s="1"/>
  <c r="X1165" i="15"/>
  <c r="AJ1165" i="15" s="1"/>
  <c r="X1387" i="15"/>
  <c r="AJ1387" i="15" s="1"/>
  <c r="W1123" i="15"/>
  <c r="AI1123" i="15" s="1"/>
  <c r="AA1356" i="15"/>
  <c r="AM1356" i="15" s="1"/>
  <c r="X1187" i="15"/>
  <c r="AJ1187" i="15" s="1"/>
  <c r="W1314" i="15"/>
  <c r="AI1314" i="15" s="1"/>
  <c r="W1245" i="15"/>
  <c r="AI1245" i="15" s="1"/>
  <c r="X1279" i="15"/>
  <c r="AJ1279" i="15" s="1"/>
  <c r="AA1149" i="15"/>
  <c r="AM1149" i="15" s="1"/>
  <c r="X1422" i="15"/>
  <c r="AJ1422" i="15" s="1"/>
  <c r="W1071" i="15"/>
  <c r="AI1071" i="15" s="1"/>
  <c r="X1215" i="15"/>
  <c r="AJ1215" i="15" s="1"/>
  <c r="W1052" i="15"/>
  <c r="AI1052" i="15" s="1"/>
  <c r="W1342" i="15"/>
  <c r="AI1342" i="15" s="1"/>
  <c r="Y1446" i="15"/>
  <c r="AK1446" i="15" s="1"/>
  <c r="Y1341" i="15"/>
  <c r="AK1341" i="15" s="1"/>
  <c r="AA1100" i="15"/>
  <c r="AM1100" i="15" s="1"/>
  <c r="W1373" i="15"/>
  <c r="AI1373" i="15" s="1"/>
  <c r="Y1141" i="15"/>
  <c r="AK1141" i="15" s="1"/>
  <c r="X1231" i="15"/>
  <c r="AJ1231" i="15" s="1"/>
  <c r="AA1423" i="15"/>
  <c r="AM1423" i="15" s="1"/>
  <c r="Y1318" i="15"/>
  <c r="AK1318" i="15" s="1"/>
  <c r="AA1077" i="15"/>
  <c r="AM1077" i="15" s="1"/>
  <c r="Y1236" i="15"/>
  <c r="AK1236" i="15" s="1"/>
  <c r="Y1456" i="15"/>
  <c r="AK1456" i="15" s="1"/>
  <c r="W1280" i="15"/>
  <c r="AI1280" i="15" s="1"/>
  <c r="W1211" i="15"/>
  <c r="AI1211" i="15" s="1"/>
  <c r="W1383" i="15"/>
  <c r="AI1383" i="15" s="1"/>
  <c r="X1328" i="15"/>
  <c r="AJ1328" i="15" s="1"/>
  <c r="X1198" i="15"/>
  <c r="AJ1198" i="15" s="1"/>
  <c r="Y1114" i="15"/>
  <c r="AK1114" i="15" s="1"/>
  <c r="W1429" i="15"/>
  <c r="AI1429" i="15" s="1"/>
  <c r="Y1275" i="15"/>
  <c r="AK1275" i="15" s="1"/>
  <c r="X1238" i="15"/>
  <c r="AJ1238" i="15" s="1"/>
  <c r="W1075" i="15"/>
  <c r="AI1075" i="15" s="1"/>
  <c r="AA1438" i="15"/>
  <c r="AM1438" i="15" s="1"/>
  <c r="Y1284" i="15"/>
  <c r="AK1284" i="15" s="1"/>
  <c r="W1100" i="15"/>
  <c r="AI1100" i="15" s="1"/>
  <c r="AA1238" i="15"/>
  <c r="AM1238" i="15" s="1"/>
  <c r="Y1457" i="15"/>
  <c r="AK1457" i="15" s="1"/>
  <c r="W1281" i="15"/>
  <c r="AI1281" i="15" s="1"/>
  <c r="W1212" i="15"/>
  <c r="AI1212" i="15" s="1"/>
  <c r="W1384" i="15"/>
  <c r="AI1384" i="15" s="1"/>
  <c r="AA1346" i="15"/>
  <c r="AM1346" i="15" s="1"/>
  <c r="Y1189" i="15"/>
  <c r="AK1189" i="15" s="1"/>
  <c r="AA1398" i="15"/>
  <c r="AM1398" i="15" s="1"/>
  <c r="W1159" i="15"/>
  <c r="AI1159" i="15" s="1"/>
  <c r="X1456" i="15"/>
  <c r="AJ1456" i="15" s="1"/>
  <c r="AA1291" i="15"/>
  <c r="AM1291" i="15" s="1"/>
  <c r="AA1134" i="15"/>
  <c r="AM1134" i="15" s="1"/>
  <c r="AA1386" i="15"/>
  <c r="AM1386" i="15" s="1"/>
  <c r="AA1099" i="15"/>
  <c r="AM1099" i="15" s="1"/>
  <c r="W1321" i="15"/>
  <c r="AI1321" i="15" s="1"/>
  <c r="W1252" i="15"/>
  <c r="AI1252" i="15" s="1"/>
  <c r="X1269" i="15"/>
  <c r="AJ1269" i="15" s="1"/>
  <c r="Y1091" i="15"/>
  <c r="AK1091" i="15" s="1"/>
  <c r="X1219" i="15"/>
  <c r="AJ1219" i="15" s="1"/>
  <c r="W1056" i="15"/>
  <c r="AI1056" i="15" s="1"/>
  <c r="X1431" i="15"/>
  <c r="AJ1431" i="15" s="1"/>
  <c r="Y1326" i="15"/>
  <c r="AK1326" i="15" s="1"/>
  <c r="AA1085" i="15"/>
  <c r="AM1085" i="15" s="1"/>
  <c r="W1418" i="15"/>
  <c r="AI1418" i="15" s="1"/>
  <c r="Y1313" i="15"/>
  <c r="AK1313" i="15" s="1"/>
  <c r="AA1072" i="15"/>
  <c r="AM1072" i="15" s="1"/>
  <c r="AA1256" i="15"/>
  <c r="AM1256" i="15" s="1"/>
  <c r="AA1053" i="15"/>
  <c r="AM1053" i="15" s="1"/>
  <c r="X1444" i="15"/>
  <c r="AJ1444" i="15" s="1"/>
  <c r="Y1290" i="15"/>
  <c r="AK1290" i="15" s="1"/>
  <c r="X1049" i="15"/>
  <c r="AJ1049" i="15" s="1"/>
  <c r="AA1205" i="15"/>
  <c r="AM1205" i="15" s="1"/>
  <c r="AA1460" i="15"/>
  <c r="AM1460" i="15" s="1"/>
  <c r="X1310" i="15"/>
  <c r="AJ1310" i="15" s="1"/>
  <c r="X1180" i="15"/>
  <c r="AJ1180" i="15" s="1"/>
  <c r="AA1421" i="15"/>
  <c r="AM1421" i="15" s="1"/>
  <c r="Y1265" i="15"/>
  <c r="AK1265" i="15" s="1"/>
  <c r="AA1246" i="15"/>
  <c r="AM1246" i="15" s="1"/>
  <c r="W1083" i="15"/>
  <c r="AI1083" i="15" s="1"/>
  <c r="AA1333" i="15"/>
  <c r="AM1333" i="15" s="1"/>
  <c r="Y1176" i="15"/>
  <c r="AK1176" i="15" s="1"/>
  <c r="W1364" i="15"/>
  <c r="AI1364" i="15" s="1"/>
  <c r="X1077" i="15"/>
  <c r="AJ1077" i="15" s="1"/>
  <c r="Y1146" i="15"/>
  <c r="AK1146" i="15" s="1"/>
  <c r="X1370" i="15"/>
  <c r="AJ1370" i="15" s="1"/>
  <c r="X1083" i="15"/>
  <c r="AJ1083" i="15" s="1"/>
  <c r="AA1163" i="15"/>
  <c r="AM1163" i="15" s="1"/>
  <c r="Y1200" i="15"/>
  <c r="AK1200" i="15" s="1"/>
  <c r="Y1448" i="15"/>
  <c r="AK1448" i="15" s="1"/>
  <c r="AA1284" i="15"/>
  <c r="AM1284" i="15" s="1"/>
  <c r="X1127" i="15"/>
  <c r="AJ1127" i="15" s="1"/>
  <c r="X1379" i="15"/>
  <c r="AJ1379" i="15" s="1"/>
  <c r="AA1092" i="15"/>
  <c r="AM1092" i="15" s="1"/>
  <c r="Y1225" i="15"/>
  <c r="AK1225" i="15" s="1"/>
  <c r="Y1148" i="15"/>
  <c r="AK1148" i="15" s="1"/>
  <c r="AA1296" i="15"/>
  <c r="AM1296" i="15" s="1"/>
  <c r="X1139" i="15"/>
  <c r="AJ1139" i="15" s="1"/>
  <c r="X1167" i="15"/>
  <c r="AJ1167" i="15" s="1"/>
  <c r="AA1373" i="15"/>
  <c r="AM1373" i="15" s="1"/>
  <c r="Y1109" i="15"/>
  <c r="AK1109" i="15" s="1"/>
  <c r="W1459" i="15"/>
  <c r="AI1459" i="15" s="1"/>
  <c r="AA1340" i="15"/>
  <c r="AM1340" i="15" s="1"/>
  <c r="Y1183" i="15"/>
  <c r="AK1183" i="15" s="1"/>
  <c r="AA1211" i="15"/>
  <c r="AM1211" i="15" s="1"/>
  <c r="W1048" i="15"/>
  <c r="AI1048" i="15" s="1"/>
  <c r="W1439" i="15"/>
  <c r="AI1439" i="15" s="1"/>
  <c r="Y1334" i="15"/>
  <c r="AK1334" i="15" s="1"/>
  <c r="AA1093" i="15"/>
  <c r="AM1093" i="15" s="1"/>
  <c r="Y1188" i="15"/>
  <c r="AK1188" i="15" s="1"/>
  <c r="Y1445" i="15"/>
  <c r="AK1445" i="15" s="1"/>
  <c r="Y1340" i="15"/>
  <c r="AK1340" i="15" s="1"/>
  <c r="X1099" i="15"/>
  <c r="AJ1099" i="15" s="1"/>
  <c r="W1372" i="15"/>
  <c r="AI1372" i="15" s="1"/>
  <c r="W1140" i="15"/>
  <c r="AI1140" i="15" s="1"/>
  <c r="X1344" i="15"/>
  <c r="AJ1344" i="15" s="1"/>
  <c r="X1214" i="15"/>
  <c r="AJ1214" i="15" s="1"/>
  <c r="W1353" i="15"/>
  <c r="AI1353" i="15" s="1"/>
  <c r="W1408" i="15"/>
  <c r="AI1408" i="15" s="1"/>
  <c r="W1059" i="15"/>
  <c r="AI1059" i="15" s="1"/>
  <c r="AA1457" i="15"/>
  <c r="AM1457" i="15" s="1"/>
  <c r="AA1338" i="15"/>
  <c r="AM1338" i="15" s="1"/>
  <c r="Y1181" i="15"/>
  <c r="AK1181" i="15" s="1"/>
  <c r="Y1380" i="15"/>
  <c r="AK1380" i="15" s="1"/>
  <c r="W1116" i="15"/>
  <c r="AI1116" i="15" s="1"/>
  <c r="AA1196" i="15"/>
  <c r="AM1196" i="15" s="1"/>
  <c r="X1317" i="15"/>
  <c r="AJ1317" i="15" s="1"/>
  <c r="AA1187" i="15"/>
  <c r="AM1187" i="15" s="1"/>
  <c r="AA1357" i="15"/>
  <c r="AM1357" i="15" s="1"/>
  <c r="Y1093" i="15"/>
  <c r="AK1093" i="15" s="1"/>
  <c r="W1431" i="15"/>
  <c r="AI1431" i="15" s="1"/>
  <c r="Y1277" i="15"/>
  <c r="AK1277" i="15" s="1"/>
  <c r="X1240" i="15"/>
  <c r="AJ1240" i="15" s="1"/>
  <c r="W1077" i="15"/>
  <c r="AI1077" i="15" s="1"/>
  <c r="X1297" i="15"/>
  <c r="AJ1297" i="15" s="1"/>
  <c r="AA1167" i="15"/>
  <c r="AM1167" i="15" s="1"/>
  <c r="AA1417" i="15"/>
  <c r="AM1417" i="15" s="1"/>
  <c r="W1172" i="15"/>
  <c r="AI1172" i="15" s="1"/>
  <c r="AA1304" i="15"/>
  <c r="AM1304" i="15" s="1"/>
  <c r="Y1147" i="15"/>
  <c r="AK1147" i="15" s="1"/>
  <c r="X1159" i="15"/>
  <c r="AJ1159" i="15" s="1"/>
  <c r="W1350" i="15"/>
  <c r="AI1350" i="15" s="1"/>
  <c r="X1453" i="15"/>
  <c r="AJ1453" i="15" s="1"/>
  <c r="AA1297" i="15"/>
  <c r="AM1297" i="15" s="1"/>
  <c r="AA1140" i="15"/>
  <c r="AM1140" i="15" s="1"/>
  <c r="AA1168" i="15"/>
  <c r="AM1168" i="15" s="1"/>
  <c r="AA1374" i="15"/>
  <c r="AM1374" i="15" s="1"/>
  <c r="W1110" i="15"/>
  <c r="AI1110" i="15" s="1"/>
  <c r="X1174" i="15"/>
  <c r="AJ1174" i="15" s="1"/>
  <c r="X1161" i="15"/>
  <c r="AJ1161" i="15" s="1"/>
  <c r="W1304" i="15"/>
  <c r="AI1304" i="15" s="1"/>
  <c r="Y1235" i="15"/>
  <c r="AK1235" i="15" s="1"/>
  <c r="X1359" i="15"/>
  <c r="AJ1359" i="15" s="1"/>
  <c r="W1400" i="15"/>
  <c r="AI1400" i="15" s="1"/>
  <c r="X1113" i="15"/>
  <c r="AJ1113" i="15" s="1"/>
  <c r="Y1198" i="15"/>
  <c r="AK1198" i="15" s="1"/>
  <c r="AA1446" i="15"/>
  <c r="AM1446" i="15" s="1"/>
  <c r="AA1282" i="15"/>
  <c r="AM1282" i="15" s="1"/>
  <c r="X1125" i="15"/>
  <c r="AJ1125" i="15" s="1"/>
  <c r="X1254" i="15"/>
  <c r="AJ1254" i="15" s="1"/>
  <c r="W1076" i="15"/>
  <c r="AI1076" i="15" s="1"/>
  <c r="X1204" i="15"/>
  <c r="AJ1204" i="15" s="1"/>
  <c r="AA1459" i="15"/>
  <c r="AM1459" i="15" s="1"/>
  <c r="X1309" i="15"/>
  <c r="AJ1309" i="15" s="1"/>
  <c r="AA1179" i="15"/>
  <c r="AM1179" i="15" s="1"/>
  <c r="W1413" i="15"/>
  <c r="AI1413" i="15" s="1"/>
  <c r="AA1427" i="15"/>
  <c r="AM1427" i="15" s="1"/>
  <c r="Y1072" i="15"/>
  <c r="AK1072" i="15" s="1"/>
  <c r="AA1216" i="15"/>
  <c r="AM1216" i="15" s="1"/>
  <c r="Y1053" i="15"/>
  <c r="AK1053" i="15" s="1"/>
  <c r="Y1428" i="15"/>
  <c r="AK1428" i="15" s="1"/>
  <c r="Y1323" i="15"/>
  <c r="AK1323" i="15" s="1"/>
  <c r="X1082" i="15"/>
  <c r="AJ1082" i="15" s="1"/>
  <c r="X1424" i="15"/>
  <c r="AJ1424" i="15" s="1"/>
  <c r="AA1047" i="15"/>
  <c r="AM1047" i="15" s="1"/>
  <c r="Y1406" i="15"/>
  <c r="AK1406" i="15" s="1"/>
  <c r="W1288" i="15"/>
  <c r="AI1288" i="15" s="1"/>
  <c r="Y1219" i="15"/>
  <c r="AK1219" i="15" s="1"/>
  <c r="W1255" i="15"/>
  <c r="AI1255" i="15" s="1"/>
  <c r="X1136" i="15"/>
  <c r="AJ1136" i="15" s="1"/>
  <c r="Y1205" i="15"/>
  <c r="AK1205" i="15" s="1"/>
  <c r="W1332" i="15"/>
  <c r="AI1332" i="15" s="1"/>
  <c r="AA1360" i="15"/>
  <c r="AM1360" i="15" s="1"/>
  <c r="W1128" i="15"/>
  <c r="AI1128" i="15" s="1"/>
  <c r="X1348" i="15"/>
  <c r="AJ1348" i="15" s="1"/>
  <c r="X1218" i="15"/>
  <c r="AJ1218" i="15" s="1"/>
  <c r="X1351" i="15"/>
  <c r="AJ1351" i="15" s="1"/>
  <c r="AA1221" i="15"/>
  <c r="AM1221" i="15" s="1"/>
  <c r="AA1391" i="15"/>
  <c r="AM1391" i="15" s="1"/>
  <c r="W1127" i="15"/>
  <c r="AI1127" i="15" s="1"/>
  <c r="X1191" i="15"/>
  <c r="AJ1191" i="15" s="1"/>
  <c r="W1318" i="15"/>
  <c r="AI1318" i="15" s="1"/>
  <c r="Y1249" i="15"/>
  <c r="AK1249" i="15" s="1"/>
  <c r="Y1063" i="15"/>
  <c r="AK1063" i="15" s="1"/>
  <c r="AA1342" i="15"/>
  <c r="AM1342" i="15" s="1"/>
  <c r="AA1245" i="15"/>
  <c r="AM1245" i="15" s="1"/>
  <c r="Y1082" i="15"/>
  <c r="AK1082" i="15" s="1"/>
  <c r="X1452" i="15"/>
  <c r="AJ1452" i="15" s="1"/>
  <c r="X1302" i="15"/>
  <c r="AJ1302" i="15" s="1"/>
  <c r="AA1172" i="15"/>
  <c r="AM1172" i="15" s="1"/>
  <c r="X1406" i="15"/>
  <c r="AJ1406" i="15" s="1"/>
  <c r="W1142" i="15"/>
  <c r="AI1142" i="15" s="1"/>
  <c r="Y1107" i="15"/>
  <c r="AK1107" i="15" s="1"/>
  <c r="X1229" i="15"/>
  <c r="AJ1229" i="15" s="1"/>
  <c r="W1421" i="15"/>
  <c r="AI1421" i="15" s="1"/>
  <c r="Y1316" i="15"/>
  <c r="AK1316" i="15" s="1"/>
  <c r="AA1075" i="15"/>
  <c r="AM1075" i="15" s="1"/>
  <c r="AA1259" i="15"/>
  <c r="AM1259" i="15" s="1"/>
  <c r="X1056" i="15"/>
  <c r="AJ1056" i="15" s="1"/>
  <c r="W1313" i="15"/>
  <c r="AI1313" i="15" s="1"/>
  <c r="Y1244" i="15"/>
  <c r="AK1244" i="15" s="1"/>
  <c r="W1264" i="15"/>
  <c r="AI1264" i="15" s="1"/>
  <c r="X1147" i="15"/>
  <c r="AJ1147" i="15" s="1"/>
  <c r="Y1354" i="15"/>
  <c r="AK1354" i="15" s="1"/>
  <c r="W1430" i="15"/>
  <c r="AI1430" i="15" s="1"/>
  <c r="Y1276" i="15"/>
  <c r="AK1276" i="15" s="1"/>
  <c r="AA1239" i="15"/>
  <c r="AM1239" i="15" s="1"/>
  <c r="Y1076" i="15"/>
  <c r="AK1076" i="15" s="1"/>
  <c r="X1280" i="15"/>
  <c r="AJ1280" i="15" s="1"/>
  <c r="X1150" i="15"/>
  <c r="AJ1150" i="15" s="1"/>
  <c r="Y1184" i="15"/>
  <c r="AK1184" i="15" s="1"/>
  <c r="Y1432" i="15"/>
  <c r="AK1432" i="15" s="1"/>
  <c r="Y1352" i="15"/>
  <c r="AK1352" i="15" s="1"/>
  <c r="AA1111" i="15"/>
  <c r="AM1111" i="15" s="1"/>
  <c r="Y1384" i="15"/>
  <c r="AK1384" i="15" s="1"/>
  <c r="W1355" i="15"/>
  <c r="AI1355" i="15" s="1"/>
  <c r="AA1226" i="15"/>
  <c r="AM1226" i="15" s="1"/>
  <c r="W1444" i="15"/>
  <c r="AI1444" i="15" s="1"/>
  <c r="AA1325" i="15"/>
  <c r="AM1325" i="15" s="1"/>
  <c r="W1168" i="15"/>
  <c r="AI1168" i="15" s="1"/>
  <c r="X1372" i="15"/>
  <c r="AJ1372" i="15" s="1"/>
  <c r="X1085" i="15"/>
  <c r="AJ1085" i="15" s="1"/>
  <c r="Y1234" i="15"/>
  <c r="AK1234" i="15" s="1"/>
  <c r="AA1302" i="15"/>
  <c r="AM1302" i="15" s="1"/>
  <c r="Y1145" i="15"/>
  <c r="AK1145" i="15" s="1"/>
  <c r="W1370" i="15"/>
  <c r="AI1370" i="15" s="1"/>
  <c r="W1138" i="15"/>
  <c r="AI1138" i="15" s="1"/>
  <c r="X1342" i="15"/>
  <c r="AJ1342" i="15" s="1"/>
  <c r="X1212" i="15"/>
  <c r="AJ1212" i="15" s="1"/>
  <c r="Y1398" i="15"/>
  <c r="AK1398" i="15" s="1"/>
  <c r="Y1134" i="15"/>
  <c r="AK1134" i="15" s="1"/>
  <c r="W1115" i="15"/>
  <c r="AI1115" i="15" s="1"/>
  <c r="W1396" i="15"/>
  <c r="AI1396" i="15" s="1"/>
  <c r="X1109" i="15"/>
  <c r="AJ1109" i="15" s="1"/>
  <c r="W1242" i="15"/>
  <c r="AI1242" i="15" s="1"/>
  <c r="W1286" i="15"/>
  <c r="AI1286" i="15" s="1"/>
  <c r="Y1217" i="15"/>
  <c r="AK1217" i="15" s="1"/>
  <c r="X1315" i="15"/>
  <c r="AJ1315" i="15" s="1"/>
  <c r="AA1185" i="15"/>
  <c r="AM1185" i="15" s="1"/>
  <c r="X1426" i="15"/>
  <c r="AJ1426" i="15" s="1"/>
  <c r="Y1272" i="15"/>
  <c r="AK1272" i="15" s="1"/>
  <c r="X1235" i="15"/>
  <c r="AJ1235" i="15" s="1"/>
  <c r="W1072" i="15"/>
  <c r="AI1072" i="15" s="1"/>
  <c r="X1276" i="15"/>
  <c r="AJ1276" i="15" s="1"/>
  <c r="X1146" i="15"/>
  <c r="AJ1146" i="15" s="1"/>
  <c r="AA1419" i="15"/>
  <c r="AM1419" i="15" s="1"/>
  <c r="Y1263" i="15"/>
  <c r="AK1263" i="15" s="1"/>
  <c r="X1244" i="15"/>
  <c r="AJ1244" i="15" s="1"/>
  <c r="W1081" i="15"/>
  <c r="AI1081" i="15" s="1"/>
  <c r="X1451" i="15"/>
  <c r="AJ1451" i="15" s="1"/>
  <c r="X1301" i="15"/>
  <c r="AJ1301" i="15" s="1"/>
  <c r="X1171" i="15"/>
  <c r="AJ1171" i="15" s="1"/>
  <c r="X1405" i="15"/>
  <c r="AJ1405" i="15" s="1"/>
  <c r="W1141" i="15"/>
  <c r="AI1141" i="15" s="1"/>
  <c r="X1157" i="15"/>
  <c r="AJ1157" i="15" s="1"/>
  <c r="W1348" i="15"/>
  <c r="AI1348" i="15" s="1"/>
  <c r="X1403" i="15"/>
  <c r="AJ1403" i="15" s="1"/>
  <c r="Y1054" i="15"/>
  <c r="AK1054" i="15" s="1"/>
  <c r="X1361" i="15"/>
  <c r="AJ1361" i="15" s="1"/>
  <c r="W1331" i="15"/>
  <c r="AI1331" i="15" s="1"/>
  <c r="W1111" i="15"/>
  <c r="AI1111" i="15" s="1"/>
  <c r="AA1233" i="15"/>
  <c r="AM1233" i="15" s="1"/>
  <c r="Y1425" i="15"/>
  <c r="AK1425" i="15" s="1"/>
  <c r="Y1320" i="15"/>
  <c r="AK1320" i="15" s="1"/>
  <c r="AA1079" i="15"/>
  <c r="AM1079" i="15" s="1"/>
  <c r="Y1416" i="15"/>
  <c r="AK1416" i="15" s="1"/>
  <c r="Y1441" i="15"/>
  <c r="AK1441" i="15" s="1"/>
  <c r="AA1046" i="15"/>
  <c r="AM1046" i="15" s="1"/>
  <c r="W1087" i="15"/>
  <c r="AI1087" i="15" s="1"/>
  <c r="W1109" i="15"/>
  <c r="AI1109" i="15" s="1"/>
  <c r="Y1440" i="15"/>
  <c r="AK1440" i="15" s="1"/>
  <c r="X1045" i="15"/>
  <c r="AJ1045" i="15" s="1"/>
  <c r="AA1157" i="15"/>
  <c r="AM1157" i="15" s="1"/>
  <c r="AA1412" i="15"/>
  <c r="AM1412" i="15" s="1"/>
  <c r="AA1074" i="15"/>
  <c r="AM1074" i="15" s="1"/>
  <c r="X1347" i="15"/>
  <c r="AJ1347" i="15" s="1"/>
  <c r="AA1217" i="15"/>
  <c r="AM1217" i="15" s="1"/>
  <c r="Y1403" i="15"/>
  <c r="AK1403" i="15" s="1"/>
  <c r="W1139" i="15"/>
  <c r="AI1139" i="15" s="1"/>
  <c r="W1104" i="15"/>
  <c r="AI1104" i="15" s="1"/>
  <c r="AA1242" i="15"/>
  <c r="AM1242" i="15" s="1"/>
  <c r="X1295" i="15"/>
  <c r="AJ1295" i="15" s="1"/>
  <c r="AA1165" i="15"/>
  <c r="AM1165" i="15" s="1"/>
  <c r="W1415" i="15"/>
  <c r="AI1415" i="15" s="1"/>
  <c r="AA1364" i="15"/>
  <c r="AM1364" i="15" s="1"/>
  <c r="Y1132" i="15"/>
  <c r="AK1132" i="15" s="1"/>
  <c r="X1336" i="15"/>
  <c r="AJ1336" i="15" s="1"/>
  <c r="AA1206" i="15"/>
  <c r="AM1206" i="15" s="1"/>
  <c r="Y1144" i="15"/>
  <c r="AK1144" i="15" s="1"/>
  <c r="X1368" i="15"/>
  <c r="AJ1368" i="15" s="1"/>
  <c r="X1081" i="15"/>
  <c r="AJ1081" i="15" s="1"/>
  <c r="W1230" i="15"/>
  <c r="AI1230" i="15" s="1"/>
  <c r="W1290" i="15"/>
  <c r="AI1290" i="15" s="1"/>
  <c r="Y1221" i="15"/>
  <c r="AK1221" i="15" s="1"/>
  <c r="X1169" i="15"/>
  <c r="AJ1169" i="15" s="1"/>
  <c r="AA1375" i="15"/>
  <c r="AM1375" i="15" s="1"/>
  <c r="Y1111" i="15"/>
  <c r="AK1111" i="15" s="1"/>
  <c r="AA1175" i="15"/>
  <c r="AM1175" i="15" s="1"/>
  <c r="W1302" i="15"/>
  <c r="AI1302" i="15" s="1"/>
  <c r="Y1233" i="15"/>
  <c r="AK1233" i="15" s="1"/>
  <c r="AA1389" i="15"/>
  <c r="AM1389" i="15" s="1"/>
  <c r="Y1454" i="15"/>
  <c r="AK1454" i="15" s="1"/>
  <c r="AA1335" i="15"/>
  <c r="AM1335" i="15" s="1"/>
  <c r="W1178" i="15"/>
  <c r="AI1178" i="15" s="1"/>
  <c r="X1343" i="15"/>
  <c r="AJ1343" i="15" s="1"/>
  <c r="AA1213" i="15"/>
  <c r="AM1213" i="15" s="1"/>
  <c r="Y1399" i="15"/>
  <c r="AK1399" i="15" s="1"/>
  <c r="W1135" i="15"/>
  <c r="AI1135" i="15" s="1"/>
  <c r="Y1116" i="15"/>
  <c r="AK1116" i="15" s="1"/>
  <c r="X1320" i="15"/>
  <c r="AJ1320" i="15" s="1"/>
  <c r="X1190" i="15"/>
  <c r="AJ1190" i="15" s="1"/>
  <c r="W1434" i="15"/>
  <c r="AI1434" i="15" s="1"/>
  <c r="Y1280" i="15"/>
  <c r="AK1280" i="15" s="1"/>
  <c r="Y1096" i="15"/>
  <c r="AK1096" i="15" s="1"/>
  <c r="X1250" i="15"/>
  <c r="AJ1250" i="15" s="1"/>
  <c r="X1153" i="15"/>
  <c r="AJ1153" i="15" s="1"/>
  <c r="W1344" i="15"/>
  <c r="AI1344" i="15" s="1"/>
  <c r="Y1362" i="15"/>
  <c r="AK1362" i="15" s="1"/>
  <c r="W1098" i="15"/>
  <c r="AI1098" i="15" s="1"/>
  <c r="X1226" i="15"/>
  <c r="AJ1226" i="15" s="1"/>
  <c r="W1063" i="15"/>
  <c r="AI1063" i="15" s="1"/>
  <c r="Y1410" i="15"/>
  <c r="AK1410" i="15" s="1"/>
  <c r="W1187" i="15"/>
  <c r="AI1187" i="15" s="1"/>
  <c r="Y1444" i="15"/>
  <c r="AK1444" i="15" s="1"/>
  <c r="Y1339" i="15"/>
  <c r="AK1339" i="15" s="1"/>
  <c r="X1098" i="15"/>
  <c r="AJ1098" i="15" s="1"/>
  <c r="W1371" i="15"/>
  <c r="AI1371" i="15" s="1"/>
  <c r="Y1139" i="15"/>
  <c r="AK1139" i="15" s="1"/>
  <c r="Y1180" i="15"/>
  <c r="AK1180" i="15" s="1"/>
  <c r="Y1348" i="15"/>
  <c r="AK1348" i="15" s="1"/>
  <c r="X1107" i="15"/>
  <c r="AJ1107" i="15" s="1"/>
  <c r="AA1396" i="15"/>
  <c r="AM1396" i="15" s="1"/>
  <c r="W1157" i="15"/>
  <c r="AI1157" i="15" s="1"/>
  <c r="W1240" i="15"/>
  <c r="AI1240" i="15" s="1"/>
  <c r="X1460" i="15"/>
  <c r="AJ1460" i="15" s="1"/>
  <c r="W1284" i="15"/>
  <c r="AI1284" i="15" s="1"/>
  <c r="Y1215" i="15"/>
  <c r="AK1215" i="15" s="1"/>
  <c r="AA1132" i="15"/>
  <c r="AM1132" i="15" s="1"/>
  <c r="W1217" i="15"/>
  <c r="AI1217" i="15" s="1"/>
  <c r="W1328" i="15"/>
  <c r="AI1328" i="15" s="1"/>
  <c r="X1260" i="15"/>
  <c r="AJ1260" i="15" s="1"/>
  <c r="W1082" i="15"/>
  <c r="AI1082" i="15" s="1"/>
  <c r="X1210" i="15"/>
  <c r="AJ1210" i="15" s="1"/>
  <c r="Y1047" i="15"/>
  <c r="AK1047" i="15" s="1"/>
  <c r="X1373" i="15"/>
  <c r="AJ1373" i="15" s="1"/>
  <c r="AA1086" i="15"/>
  <c r="AM1086" i="15" s="1"/>
  <c r="W1235" i="15"/>
  <c r="AI1235" i="15" s="1"/>
  <c r="Y1455" i="15"/>
  <c r="AK1455" i="15" s="1"/>
  <c r="W1279" i="15"/>
  <c r="AI1279" i="15" s="1"/>
  <c r="Y1210" i="15"/>
  <c r="AK1210" i="15" s="1"/>
  <c r="X1382" i="15"/>
  <c r="AJ1382" i="15" s="1"/>
  <c r="X1245" i="15"/>
  <c r="AJ1245" i="15" s="1"/>
  <c r="AA1404" i="15"/>
  <c r="AM1404" i="15" s="1"/>
  <c r="X1117" i="15"/>
  <c r="AJ1117" i="15" s="1"/>
  <c r="Y1202" i="15"/>
  <c r="AK1202" i="15" s="1"/>
  <c r="Y1434" i="15"/>
  <c r="AK1434" i="15" s="1"/>
  <c r="AA1270" i="15"/>
  <c r="AM1270" i="15" s="1"/>
  <c r="AA1113" i="15"/>
  <c r="AM1113" i="15" s="1"/>
  <c r="AA1353" i="15"/>
  <c r="AM1353" i="15" s="1"/>
  <c r="W1196" i="15"/>
  <c r="AI1196" i="15" s="1"/>
  <c r="Y1368" i="15"/>
  <c r="AK1368" i="15" s="1"/>
  <c r="X1329" i="15"/>
  <c r="AJ1329" i="15" s="1"/>
  <c r="AA1199" i="15"/>
  <c r="AM1199" i="15" s="1"/>
  <c r="X1385" i="15"/>
  <c r="AJ1385" i="15" s="1"/>
  <c r="W1121" i="15"/>
  <c r="AI1121" i="15" s="1"/>
  <c r="W1204" i="15"/>
  <c r="AI1204" i="15" s="1"/>
  <c r="Y1436" i="15"/>
  <c r="AK1436" i="15" s="1"/>
  <c r="AA1272" i="15"/>
  <c r="AM1272" i="15" s="1"/>
  <c r="AA1115" i="15"/>
  <c r="AM1115" i="15" s="1"/>
  <c r="X1388" i="15"/>
  <c r="AJ1388" i="15" s="1"/>
  <c r="AA1230" i="15"/>
  <c r="AM1230" i="15" s="1"/>
  <c r="AA1439" i="15"/>
  <c r="AM1439" i="15" s="1"/>
  <c r="Y1285" i="15"/>
  <c r="AK1285" i="15" s="1"/>
  <c r="Y1101" i="15"/>
  <c r="AK1101" i="15" s="1"/>
  <c r="X1239" i="15"/>
  <c r="AJ1239" i="15" s="1"/>
  <c r="Y1310" i="15"/>
  <c r="AK1310" i="15" s="1"/>
  <c r="X1069" i="15"/>
  <c r="AJ1069" i="15" s="1"/>
  <c r="W1317" i="15"/>
  <c r="AI1317" i="15" s="1"/>
  <c r="W1248" i="15"/>
  <c r="AI1248" i="15" s="1"/>
  <c r="X1265" i="15"/>
  <c r="AJ1265" i="15" s="1"/>
  <c r="Y1087" i="15"/>
  <c r="AK1087" i="15" s="1"/>
  <c r="AA1231" i="15"/>
  <c r="AM1231" i="15" s="1"/>
  <c r="W1068" i="15"/>
  <c r="AI1068" i="15" s="1"/>
  <c r="X1272" i="15"/>
  <c r="AJ1272" i="15" s="1"/>
  <c r="X1142" i="15"/>
  <c r="AJ1142" i="15" s="1"/>
  <c r="W1354" i="15"/>
  <c r="AI1354" i="15" s="1"/>
  <c r="X1225" i="15"/>
  <c r="AJ1225" i="15" s="1"/>
  <c r="AA1395" i="15"/>
  <c r="AM1395" i="15" s="1"/>
  <c r="Y1131" i="15"/>
  <c r="AK1131" i="15" s="1"/>
  <c r="Y1112" i="15"/>
  <c r="AK1112" i="15" s="1"/>
  <c r="AA1261" i="15"/>
  <c r="AM1261" i="15" s="1"/>
  <c r="X1058" i="15"/>
  <c r="AJ1058" i="15" s="1"/>
  <c r="W1433" i="15"/>
  <c r="AI1433" i="15" s="1"/>
  <c r="Y1279" i="15"/>
  <c r="AK1279" i="15" s="1"/>
  <c r="X1242" i="15"/>
  <c r="AJ1242" i="15" s="1"/>
  <c r="W1079" i="15"/>
  <c r="AI1079" i="15" s="1"/>
  <c r="X1331" i="15"/>
  <c r="AJ1331" i="15" s="1"/>
  <c r="AA1201" i="15"/>
  <c r="AM1201" i="15" s="1"/>
  <c r="AA1381" i="15"/>
  <c r="AM1381" i="15" s="1"/>
  <c r="X1353" i="15"/>
  <c r="AJ1353" i="15" s="1"/>
  <c r="AA1223" i="15"/>
  <c r="AM1223" i="15" s="1"/>
  <c r="AA1393" i="15"/>
  <c r="AM1393" i="15" s="1"/>
  <c r="Y1129" i="15"/>
  <c r="AK1129" i="15" s="1"/>
  <c r="W1435" i="15"/>
  <c r="AI1435" i="15" s="1"/>
  <c r="Y1281" i="15"/>
  <c r="AK1281" i="15" s="1"/>
  <c r="W1097" i="15"/>
  <c r="AI1097" i="15" s="1"/>
  <c r="AA1251" i="15"/>
  <c r="AM1251" i="15" s="1"/>
  <c r="Y1421" i="15"/>
  <c r="AK1421" i="15" s="1"/>
  <c r="Y1256" i="15"/>
  <c r="AK1256" i="15" s="1"/>
  <c r="Y1413" i="15"/>
  <c r="AK1413" i="15" s="1"/>
  <c r="X1126" i="15"/>
  <c r="AJ1126" i="15" s="1"/>
  <c r="W1195" i="15"/>
  <c r="AI1195" i="15" s="1"/>
  <c r="AA1443" i="15"/>
  <c r="AM1443" i="15" s="1"/>
  <c r="AA1279" i="15"/>
  <c r="AM1279" i="15" s="1"/>
  <c r="AA1122" i="15"/>
  <c r="AM1122" i="15" s="1"/>
  <c r="X1390" i="15"/>
  <c r="AJ1390" i="15" s="1"/>
  <c r="AA1103" i="15"/>
  <c r="AM1103" i="15" s="1"/>
  <c r="W1341" i="15"/>
  <c r="AI1341" i="15" s="1"/>
  <c r="Y1359" i="15"/>
  <c r="AK1359" i="15" s="1"/>
  <c r="Y1095" i="15"/>
  <c r="AK1095" i="15" s="1"/>
  <c r="X1223" i="15"/>
  <c r="AJ1223" i="15" s="1"/>
  <c r="W1060" i="15"/>
  <c r="AI1060" i="15" s="1"/>
  <c r="X1435" i="15"/>
  <c r="AJ1435" i="15" s="1"/>
  <c r="Y1330" i="15"/>
  <c r="AK1330" i="15" s="1"/>
  <c r="AA1089" i="15"/>
  <c r="AM1089" i="15" s="1"/>
  <c r="Y1168" i="15"/>
  <c r="AK1168" i="15" s="1"/>
  <c r="AA1435" i="15"/>
  <c r="AM1435" i="15" s="1"/>
  <c r="AA1316" i="15"/>
  <c r="AM1316" i="15" s="1"/>
  <c r="Y1159" i="15"/>
  <c r="AK1159" i="15" s="1"/>
  <c r="AA1263" i="15"/>
  <c r="AM1263" i="15" s="1"/>
  <c r="X1060" i="15"/>
  <c r="AJ1060" i="15" s="1"/>
  <c r="W1428" i="15"/>
  <c r="AI1428" i="15" s="1"/>
  <c r="AA1309" i="15"/>
  <c r="AM1309" i="15" s="1"/>
  <c r="W1152" i="15"/>
  <c r="AI1152" i="15" s="1"/>
  <c r="AA1069" i="15"/>
  <c r="AM1069" i="15" s="1"/>
  <c r="Y1154" i="15"/>
  <c r="AK1154" i="15" s="1"/>
  <c r="W1450" i="15"/>
  <c r="AI1450" i="15" s="1"/>
  <c r="AA1286" i="15"/>
  <c r="AM1286" i="15" s="1"/>
  <c r="AA1129" i="15"/>
  <c r="AM1129" i="15" s="1"/>
  <c r="Y1360" i="15"/>
  <c r="AK1360" i="15" s="1"/>
  <c r="W1096" i="15"/>
  <c r="AI1096" i="15" s="1"/>
  <c r="X1224" i="15"/>
  <c r="AJ1224" i="15" s="1"/>
  <c r="Y1061" i="15"/>
  <c r="AK1061" i="15" s="1"/>
  <c r="X1281" i="15"/>
  <c r="AJ1281" i="15" s="1"/>
  <c r="AA1151" i="15"/>
  <c r="AM1151" i="15" s="1"/>
  <c r="W1073" i="15"/>
  <c r="AI1073" i="15" s="1"/>
  <c r="Y1220" i="15"/>
  <c r="AK1220" i="15" s="1"/>
  <c r="AA1352" i="15"/>
  <c r="AM1352" i="15" s="1"/>
  <c r="Y1195" i="15"/>
  <c r="AK1195" i="15" s="1"/>
  <c r="AA1367" i="15"/>
  <c r="AM1367" i="15" s="1"/>
  <c r="AA1146" i="15"/>
  <c r="AM1146" i="15" s="1"/>
  <c r="Y1400" i="15"/>
  <c r="AK1400" i="15" s="1"/>
  <c r="Y1136" i="15"/>
  <c r="AK1136" i="15" s="1"/>
  <c r="W1117" i="15"/>
  <c r="AI1117" i="15" s="1"/>
  <c r="W1398" i="15"/>
  <c r="AI1398" i="15" s="1"/>
  <c r="X1111" i="15"/>
  <c r="AJ1111" i="15" s="1"/>
  <c r="AA1385" i="15"/>
  <c r="AM1385" i="15" s="1"/>
  <c r="AA1098" i="15"/>
  <c r="AM1098" i="15" s="1"/>
  <c r="W1247" i="15"/>
  <c r="AI1247" i="15" s="1"/>
  <c r="Y1450" i="15"/>
  <c r="AK1450" i="15" s="1"/>
  <c r="AA1331" i="15"/>
  <c r="AM1331" i="15" s="1"/>
  <c r="Y1174" i="15"/>
  <c r="AK1174" i="15" s="1"/>
  <c r="W1362" i="15"/>
  <c r="AI1362" i="15" s="1"/>
  <c r="X1075" i="15"/>
  <c r="AJ1075" i="15" s="1"/>
  <c r="X1241" i="15"/>
  <c r="AJ1241" i="15" s="1"/>
  <c r="X1417" i="15"/>
  <c r="AJ1417" i="15" s="1"/>
  <c r="Y1312" i="15"/>
  <c r="AK1312" i="15" s="1"/>
  <c r="X1071" i="15"/>
  <c r="AJ1071" i="15" s="1"/>
  <c r="AA1255" i="15"/>
  <c r="AM1255" i="15" s="1"/>
  <c r="X1052" i="15"/>
  <c r="AJ1052" i="15" s="1"/>
  <c r="W1409" i="15"/>
  <c r="AI1409" i="15" s="1"/>
  <c r="Y1060" i="15"/>
  <c r="AK1060" i="15" s="1"/>
  <c r="W1458" i="15"/>
  <c r="AI1458" i="15" s="1"/>
  <c r="AA1339" i="15"/>
  <c r="AM1339" i="15" s="1"/>
  <c r="W1182" i="15"/>
  <c r="AI1182" i="15" s="1"/>
  <c r="W1143" i="15"/>
  <c r="AI1143" i="15" s="1"/>
  <c r="W1069" i="15"/>
  <c r="AI1069" i="15" s="1"/>
  <c r="W1305" i="15"/>
  <c r="AI1305" i="15" s="1"/>
  <c r="W1236" i="15"/>
  <c r="AI1236" i="15" s="1"/>
  <c r="X1360" i="15"/>
  <c r="AJ1360" i="15" s="1"/>
  <c r="W1330" i="15"/>
  <c r="AI1330" i="15" s="1"/>
  <c r="W1460" i="15"/>
  <c r="AI1460" i="15" s="1"/>
  <c r="AA1341" i="15"/>
  <c r="AM1341" i="15" s="1"/>
  <c r="W1184" i="15"/>
  <c r="AI1184" i="15" s="1"/>
  <c r="Y1372" i="15"/>
  <c r="AK1372" i="15" s="1"/>
  <c r="X1333" i="15"/>
  <c r="AJ1333" i="15" s="1"/>
  <c r="X1203" i="15"/>
  <c r="AJ1203" i="15" s="1"/>
  <c r="X1367" i="15"/>
  <c r="AJ1367" i="15" s="1"/>
  <c r="Y1135" i="15"/>
  <c r="AK1135" i="15" s="1"/>
  <c r="X1291" i="15"/>
  <c r="AJ1291" i="15" s="1"/>
  <c r="AA1161" i="15"/>
  <c r="AM1161" i="15" s="1"/>
  <c r="Y1417" i="15"/>
  <c r="AK1417" i="15" s="1"/>
  <c r="W1067" i="15"/>
  <c r="AI1067" i="15" s="1"/>
  <c r="AA1247" i="15"/>
  <c r="AM1247" i="15" s="1"/>
  <c r="AA1406" i="15"/>
  <c r="AM1406" i="15" s="1"/>
  <c r="X1119" i="15"/>
  <c r="AJ1119" i="15" s="1"/>
  <c r="W1293" i="15"/>
  <c r="AI1293" i="15" s="1"/>
  <c r="Y1224" i="15"/>
  <c r="AK1224" i="15" s="1"/>
  <c r="Y1412" i="15"/>
  <c r="AK1412" i="15" s="1"/>
  <c r="AA1125" i="15"/>
  <c r="AM1125" i="15" s="1"/>
  <c r="Y1194" i="15"/>
  <c r="AK1194" i="15" s="1"/>
  <c r="Y1346" i="15"/>
  <c r="AK1346" i="15" s="1"/>
  <c r="X1105" i="15"/>
  <c r="AJ1105" i="15" s="1"/>
  <c r="Y1423" i="15"/>
  <c r="AK1423" i="15" s="1"/>
  <c r="Y1269" i="15"/>
  <c r="AK1269" i="15" s="1"/>
  <c r="AA1248" i="15"/>
  <c r="AM1248" i="15" s="1"/>
  <c r="W1085" i="15"/>
  <c r="AI1085" i="15" s="1"/>
  <c r="X1289" i="15"/>
  <c r="AJ1289" i="15" s="1"/>
  <c r="AA1159" i="15"/>
  <c r="AM1159" i="15" s="1"/>
  <c r="AA1414" i="15"/>
  <c r="AM1414" i="15" s="1"/>
  <c r="Y1065" i="15"/>
  <c r="AK1065" i="15" s="1"/>
  <c r="W1374" i="15"/>
  <c r="AI1374" i="15" s="1"/>
  <c r="AA1232" i="15"/>
  <c r="AM1232" i="15" s="1"/>
  <c r="AA1424" i="15"/>
  <c r="AM1424" i="15" s="1"/>
  <c r="Y1319" i="15"/>
  <c r="AK1319" i="15" s="1"/>
  <c r="X1078" i="15"/>
  <c r="AJ1078" i="15" s="1"/>
  <c r="W1119" i="15"/>
  <c r="AI1119" i="15" s="1"/>
  <c r="AA1265" i="15"/>
  <c r="AM1265" i="15" s="1"/>
  <c r="AA1062" i="15"/>
  <c r="AM1062" i="15" s="1"/>
  <c r="Y1460" i="15"/>
  <c r="AK1460" i="15" s="1"/>
  <c r="Y1299" i="15"/>
  <c r="AK1299" i="15" s="1"/>
  <c r="AA1058" i="15"/>
  <c r="AM1058" i="15" s="1"/>
  <c r="Y1411" i="15"/>
  <c r="AK1411" i="15" s="1"/>
  <c r="W1277" i="15"/>
  <c r="AI1277" i="15" s="1"/>
  <c r="Y1208" i="15"/>
  <c r="AK1208" i="15" s="1"/>
  <c r="X1380" i="15"/>
  <c r="AJ1380" i="15" s="1"/>
  <c r="X1325" i="15"/>
  <c r="AJ1325" i="15" s="1"/>
  <c r="AA1195" i="15"/>
  <c r="AM1195" i="15" s="1"/>
  <c r="AA1420" i="15"/>
  <c r="AM1420" i="15" s="1"/>
  <c r="Y1264" i="15"/>
  <c r="AK1264" i="15" s="1"/>
  <c r="Y1373" i="15"/>
  <c r="AK1373" i="15" s="1"/>
  <c r="X1334" i="15"/>
  <c r="AJ1334" i="15" s="1"/>
  <c r="AA1204" i="15"/>
  <c r="AM1204" i="15" s="1"/>
  <c r="W1368" i="15"/>
  <c r="AI1368" i="15" s="1"/>
  <c r="W1136" i="15"/>
  <c r="AI1136" i="15" s="1"/>
  <c r="X1340" i="15"/>
  <c r="AJ1340" i="15" s="1"/>
  <c r="AA1210" i="15"/>
  <c r="AM1210" i="15" s="1"/>
  <c r="X1327" i="15"/>
  <c r="AJ1327" i="15" s="1"/>
  <c r="AA1197" i="15"/>
  <c r="AM1197" i="15" s="1"/>
  <c r="X1383" i="15"/>
  <c r="AJ1383" i="15" s="1"/>
  <c r="Y1119" i="15"/>
  <c r="AK1119" i="15" s="1"/>
  <c r="X1199" i="15"/>
  <c r="AJ1199" i="15" s="1"/>
  <c r="X1454" i="15"/>
  <c r="AJ1454" i="15" s="1"/>
  <c r="X1304" i="15"/>
  <c r="AJ1304" i="15" s="1"/>
  <c r="AA1174" i="15"/>
  <c r="AM1174" i="15" s="1"/>
  <c r="AA1305" i="15"/>
  <c r="AM1305" i="15" s="1"/>
  <c r="W1148" i="15"/>
  <c r="AI1148" i="15" s="1"/>
  <c r="AA1160" i="15"/>
  <c r="AM1160" i="15" s="1"/>
  <c r="W1303" i="15"/>
  <c r="AI1303" i="15" s="1"/>
  <c r="W1234" i="15"/>
  <c r="AI1234" i="15" s="1"/>
  <c r="X1358" i="15"/>
  <c r="AJ1358" i="15" s="1"/>
  <c r="W1102" i="15"/>
  <c r="AI1102" i="15" s="1"/>
  <c r="AA1240" i="15"/>
  <c r="AM1240" i="15" s="1"/>
  <c r="X1416" i="15"/>
  <c r="AJ1416" i="15" s="1"/>
  <c r="Y1311" i="15"/>
  <c r="AK1311" i="15" s="1"/>
  <c r="AA1070" i="15"/>
  <c r="AM1070" i="15" s="1"/>
  <c r="Y1407" i="15"/>
  <c r="AK1407" i="15" s="1"/>
  <c r="Y1098" i="15"/>
  <c r="AK1098" i="15" s="1"/>
  <c r="X1252" i="15"/>
  <c r="AJ1252" i="15" s="1"/>
  <c r="X1395" i="15"/>
  <c r="AJ1395" i="15" s="1"/>
  <c r="AA1108" i="15"/>
  <c r="AM1108" i="15" s="1"/>
  <c r="Y1241" i="15"/>
  <c r="AK1241" i="15" s="1"/>
  <c r="W1228" i="15"/>
  <c r="AI1228" i="15" s="1"/>
  <c r="W1367" i="15"/>
  <c r="AI1367" i="15" s="1"/>
  <c r="W1103" i="15"/>
  <c r="AI1103" i="15" s="1"/>
  <c r="X1183" i="15"/>
  <c r="AJ1183" i="15" s="1"/>
  <c r="W1310" i="15"/>
  <c r="AI1310" i="15" s="1"/>
  <c r="W1241" i="15"/>
  <c r="AI1241" i="15" s="1"/>
  <c r="W1457" i="15"/>
  <c r="AI1457" i="15" s="1"/>
  <c r="X1307" i="15"/>
  <c r="AJ1307" i="15" s="1"/>
  <c r="X1177" i="15"/>
  <c r="AJ1177" i="15" s="1"/>
  <c r="X1411" i="15"/>
  <c r="AJ1411" i="15" s="1"/>
  <c r="Y1182" i="15"/>
  <c r="AK1182" i="15" s="1"/>
  <c r="Y1350" i="15"/>
  <c r="AK1350" i="15" s="1"/>
  <c r="AA1109" i="15"/>
  <c r="AM1109" i="15" s="1"/>
  <c r="Y1353" i="15"/>
  <c r="AK1353" i="15" s="1"/>
  <c r="X1112" i="15"/>
  <c r="AJ1112" i="15" s="1"/>
  <c r="Y1385" i="15"/>
  <c r="AK1385" i="15" s="1"/>
  <c r="W1356" i="15"/>
  <c r="AI1356" i="15" s="1"/>
  <c r="X1227" i="15"/>
  <c r="AJ1227" i="15" s="1"/>
  <c r="Y1397" i="15"/>
  <c r="AK1397" i="15" s="1"/>
  <c r="Y1133" i="15"/>
  <c r="AK1133" i="15" s="1"/>
  <c r="AA1080" i="15"/>
  <c r="AM1080" i="15" s="1"/>
  <c r="W1149" i="15"/>
  <c r="AI1149" i="15" s="1"/>
  <c r="Y1304" i="15"/>
  <c r="AK1304" i="15" s="1"/>
  <c r="AA1063" i="15"/>
  <c r="AM1063" i="15" s="1"/>
  <c r="AA1400" i="15"/>
  <c r="AM1400" i="15" s="1"/>
  <c r="W1161" i="15"/>
  <c r="AI1161" i="15" s="1"/>
  <c r="W1441" i="15"/>
  <c r="AI1441" i="15" s="1"/>
  <c r="AA1277" i="15"/>
  <c r="AM1277" i="15" s="1"/>
  <c r="AA1120" i="15"/>
  <c r="AM1120" i="15" s="1"/>
  <c r="Y1388" i="15"/>
  <c r="AK1388" i="15" s="1"/>
  <c r="AA1101" i="15"/>
  <c r="AM1101" i="15" s="1"/>
  <c r="Y1356" i="15"/>
  <c r="AK1356" i="15" s="1"/>
  <c r="Y1250" i="15"/>
  <c r="AK1250" i="15" s="1"/>
  <c r="AA1437" i="15"/>
  <c r="AM1437" i="15" s="1"/>
  <c r="AA1318" i="15"/>
  <c r="AM1318" i="15" s="1"/>
  <c r="Y1161" i="15"/>
  <c r="AK1161" i="15" s="1"/>
  <c r="AA1392" i="15"/>
  <c r="AM1392" i="15" s="1"/>
  <c r="Y1128" i="15"/>
  <c r="AK1128" i="15" s="1"/>
  <c r="AA1192" i="15"/>
  <c r="AM1192" i="15" s="1"/>
  <c r="X1313" i="15"/>
  <c r="AJ1313" i="15" s="1"/>
  <c r="AA1183" i="15"/>
  <c r="AM1183" i="15" s="1"/>
  <c r="Y1424" i="15"/>
  <c r="AK1424" i="15" s="1"/>
  <c r="Y1270" i="15"/>
  <c r="AK1270" i="15" s="1"/>
  <c r="AA1317" i="15"/>
  <c r="AM1317" i="15" s="1"/>
  <c r="W1160" i="15"/>
  <c r="AI1160" i="15" s="1"/>
  <c r="AA1264" i="15"/>
  <c r="AM1264" i="15" s="1"/>
  <c r="AA1061" i="15"/>
  <c r="AM1061" i="15" s="1"/>
  <c r="W1436" i="15"/>
  <c r="AI1436" i="15" s="1"/>
  <c r="Y1282" i="15"/>
  <c r="AK1282" i="15" s="1"/>
  <c r="W1289" i="15"/>
  <c r="AI1289" i="15" s="1"/>
  <c r="W1220" i="15"/>
  <c r="AI1220" i="15" s="1"/>
  <c r="W1256" i="15"/>
  <c r="AI1256" i="15" s="1"/>
  <c r="AA1137" i="15"/>
  <c r="AM1137" i="15" s="1"/>
  <c r="W1206" i="15"/>
  <c r="AI1206" i="15" s="1"/>
  <c r="X1438" i="15"/>
  <c r="AJ1438" i="15" s="1"/>
  <c r="AA1274" i="15"/>
  <c r="AM1274" i="15" s="1"/>
  <c r="AA1117" i="15"/>
  <c r="AM1117" i="15" s="1"/>
  <c r="X1401" i="15"/>
  <c r="AJ1401" i="15" s="1"/>
  <c r="Y1052" i="15"/>
  <c r="AK1052" i="15" s="1"/>
  <c r="W1339" i="15"/>
  <c r="AI1339" i="15" s="1"/>
  <c r="Y1378" i="15"/>
  <c r="AK1378" i="15" s="1"/>
  <c r="Y1192" i="15"/>
  <c r="AK1192" i="15" s="1"/>
  <c r="X1449" i="15"/>
  <c r="AJ1449" i="15" s="1"/>
  <c r="Y1344" i="15"/>
  <c r="AK1344" i="15" s="1"/>
  <c r="X1103" i="15"/>
  <c r="AJ1103" i="15" s="1"/>
  <c r="W1392" i="15"/>
  <c r="AI1392" i="15" s="1"/>
  <c r="W1169" i="15"/>
  <c r="AI1169" i="15" s="1"/>
  <c r="AA1301" i="15"/>
  <c r="AM1301" i="15" s="1"/>
  <c r="W1144" i="15"/>
  <c r="AI1144" i="15" s="1"/>
  <c r="AA1156" i="15"/>
  <c r="AM1156" i="15" s="1"/>
  <c r="W1347" i="15"/>
  <c r="AI1347" i="15" s="1"/>
  <c r="X1365" i="15"/>
  <c r="AJ1365" i="15" s="1"/>
  <c r="W1101" i="15"/>
  <c r="AI1101" i="15" s="1"/>
  <c r="W1422" i="15"/>
  <c r="AI1422" i="15" s="1"/>
  <c r="Y1317" i="15"/>
  <c r="AK1317" i="15" s="1"/>
  <c r="X1076" i="15"/>
  <c r="AJ1076" i="15" s="1"/>
  <c r="AA1260" i="15"/>
  <c r="AM1260" i="15" s="1"/>
  <c r="AA1057" i="15"/>
  <c r="AM1057" i="15" s="1"/>
  <c r="W1432" i="15"/>
  <c r="AI1432" i="15" s="1"/>
  <c r="Y1278" i="15"/>
  <c r="AK1278" i="15" s="1"/>
  <c r="Y1430" i="15"/>
  <c r="AK1430" i="15" s="1"/>
  <c r="AA1253" i="15"/>
  <c r="AM1253" i="15" s="1"/>
  <c r="X1050" i="15"/>
  <c r="AJ1050" i="15" s="1"/>
  <c r="Y1303" i="15"/>
  <c r="AK1303" i="15" s="1"/>
  <c r="X1062" i="15"/>
  <c r="AJ1062" i="15" s="1"/>
  <c r="AA1399" i="15"/>
  <c r="AM1399" i="15" s="1"/>
  <c r="X1323" i="15"/>
  <c r="AJ1323" i="15" s="1"/>
  <c r="AA1193" i="15"/>
  <c r="AM1193" i="15" s="1"/>
  <c r="AA1418" i="15"/>
  <c r="AM1418" i="15" s="1"/>
  <c r="Y1262" i="15"/>
  <c r="AK1262" i="15" s="1"/>
  <c r="AA1243" i="15"/>
  <c r="AM1243" i="15" s="1"/>
  <c r="Y1080" i="15"/>
  <c r="AK1080" i="15" s="1"/>
  <c r="X1450" i="15"/>
  <c r="AJ1450" i="15" s="1"/>
  <c r="X1300" i="15"/>
  <c r="AJ1300" i="15" s="1"/>
  <c r="AA1170" i="15"/>
  <c r="AM1170" i="15" s="1"/>
  <c r="X1201" i="15"/>
  <c r="AJ1201" i="15" s="1"/>
  <c r="W1456" i="15"/>
  <c r="AI1456" i="15" s="1"/>
  <c r="X1306" i="15"/>
  <c r="AJ1306" i="15" s="1"/>
  <c r="AA1176" i="15"/>
  <c r="AM1176" i="15" s="1"/>
  <c r="X1410" i="15"/>
  <c r="AJ1410" i="15" s="1"/>
  <c r="X1354" i="15"/>
  <c r="AJ1354" i="15" s="1"/>
  <c r="W1165" i="15"/>
  <c r="AI1165" i="15" s="1"/>
  <c r="AA1445" i="15"/>
  <c r="AM1445" i="15" s="1"/>
  <c r="AA1281" i="15"/>
  <c r="AM1281" i="15" s="1"/>
  <c r="AA1124" i="15"/>
  <c r="AM1124" i="15" s="1"/>
  <c r="X1392" i="15"/>
  <c r="AJ1392" i="15" s="1"/>
  <c r="AA1105" i="15"/>
  <c r="AM1105" i="15" s="1"/>
  <c r="W1238" i="15"/>
  <c r="AI1238" i="15" s="1"/>
  <c r="X1458" i="15"/>
  <c r="AJ1458" i="15" s="1"/>
  <c r="W1282" i="15"/>
  <c r="AI1282" i="15" s="1"/>
  <c r="Y1213" i="15"/>
  <c r="AK1213" i="15" s="1"/>
  <c r="Y1164" i="15"/>
  <c r="AK1164" i="15" s="1"/>
  <c r="AA1431" i="15"/>
  <c r="AM1431" i="15" s="1"/>
  <c r="AA1312" i="15"/>
  <c r="AM1312" i="15" s="1"/>
  <c r="Y1155" i="15"/>
  <c r="AK1155" i="15" s="1"/>
  <c r="W1359" i="15"/>
  <c r="AI1359" i="15" s="1"/>
  <c r="X1072" i="15"/>
  <c r="AJ1072" i="15" s="1"/>
  <c r="X1408" i="15"/>
  <c r="AJ1408" i="15" s="1"/>
  <c r="W1163" i="15"/>
  <c r="AI1163" i="15" s="1"/>
  <c r="AA1430" i="15"/>
  <c r="AM1430" i="15" s="1"/>
  <c r="AA1311" i="15"/>
  <c r="AM1311" i="15" s="1"/>
  <c r="W1154" i="15"/>
  <c r="AI1154" i="15" s="1"/>
  <c r="W1358" i="15"/>
  <c r="AI1358" i="15" s="1"/>
  <c r="AA1071" i="15"/>
  <c r="AM1071" i="15" s="1"/>
  <c r="X1443" i="15"/>
  <c r="AJ1443" i="15" s="1"/>
  <c r="Y1349" i="15"/>
  <c r="AK1349" i="15" s="1"/>
  <c r="X1108" i="15"/>
  <c r="AJ1108" i="15" s="1"/>
  <c r="AA1397" i="15"/>
  <c r="AM1397" i="15" s="1"/>
  <c r="Y1158" i="15"/>
  <c r="AK1158" i="15" s="1"/>
  <c r="W1454" i="15"/>
  <c r="AI1454" i="15" s="1"/>
  <c r="AA1290" i="15"/>
  <c r="AM1290" i="15" s="1"/>
  <c r="AA1133" i="15"/>
  <c r="AM1133" i="15" s="1"/>
  <c r="Y1458" i="15"/>
  <c r="AK1458" i="15" s="1"/>
  <c r="Y1297" i="15"/>
  <c r="AK1297" i="15" s="1"/>
  <c r="AA1056" i="15"/>
  <c r="AM1056" i="15" s="1"/>
  <c r="Y1409" i="15"/>
  <c r="AK1409" i="15" s="1"/>
  <c r="Y1186" i="15"/>
  <c r="AK1186" i="15" s="1"/>
  <c r="Y1443" i="15"/>
  <c r="AK1443" i="15" s="1"/>
  <c r="Y1338" i="15"/>
  <c r="AK1338" i="15" s="1"/>
  <c r="AA1097" i="15"/>
  <c r="AM1097" i="15" s="1"/>
  <c r="AA1456" i="15"/>
  <c r="AM1456" i="15" s="1"/>
  <c r="AA1337" i="15"/>
  <c r="AM1337" i="15" s="1"/>
  <c r="W1180" i="15"/>
  <c r="AI1180" i="15" s="1"/>
  <c r="W1335" i="15"/>
  <c r="AI1335" i="15" s="1"/>
  <c r="AA1369" i="15"/>
  <c r="AM1369" i="15" s="1"/>
  <c r="W1105" i="15"/>
  <c r="AI1105" i="15" s="1"/>
  <c r="X1335" i="15"/>
  <c r="AJ1335" i="15" s="1"/>
  <c r="X1205" i="15"/>
  <c r="AJ1205" i="15" s="1"/>
  <c r="W1369" i="15"/>
  <c r="AI1369" i="15" s="1"/>
  <c r="Y1137" i="15"/>
  <c r="AK1137" i="15" s="1"/>
  <c r="X1341" i="15"/>
  <c r="AJ1341" i="15" s="1"/>
  <c r="X1211" i="15"/>
  <c r="AJ1211" i="15" s="1"/>
  <c r="Y1381" i="15"/>
  <c r="AK1381" i="15" s="1"/>
  <c r="Y1117" i="15"/>
  <c r="AK1117" i="15" s="1"/>
  <c r="AA1229" i="15"/>
  <c r="AM1229" i="15" s="1"/>
  <c r="W1066" i="15"/>
  <c r="AI1066" i="15" s="1"/>
  <c r="X1286" i="15"/>
  <c r="AJ1286" i="15" s="1"/>
  <c r="X1156" i="15"/>
  <c r="AJ1156" i="15" s="1"/>
  <c r="W1411" i="15"/>
  <c r="AI1411" i="15" s="1"/>
  <c r="W1062" i="15"/>
  <c r="AI1062" i="15" s="1"/>
  <c r="X1292" i="15"/>
  <c r="AJ1292" i="15" s="1"/>
  <c r="X1162" i="15"/>
  <c r="AJ1162" i="15" s="1"/>
  <c r="Y1345" i="15"/>
  <c r="AK1345" i="15" s="1"/>
  <c r="AA1104" i="15"/>
  <c r="AM1104" i="15" s="1"/>
  <c r="W1393" i="15"/>
  <c r="AI1393" i="15" s="1"/>
  <c r="W1170" i="15"/>
  <c r="AI1170" i="15" s="1"/>
  <c r="Y1427" i="15"/>
  <c r="AK1427" i="15" s="1"/>
  <c r="Y1322" i="15"/>
  <c r="AK1322" i="15" s="1"/>
  <c r="AA1081" i="15"/>
  <c r="AM1081" i="15" s="1"/>
  <c r="X1440" i="15"/>
  <c r="AJ1440" i="15" s="1"/>
  <c r="AA1321" i="15"/>
  <c r="AM1321" i="15" s="1"/>
  <c r="W1164" i="15"/>
  <c r="AI1164" i="15" s="1"/>
  <c r="X1268" i="15"/>
  <c r="AJ1268" i="15" s="1"/>
  <c r="X1065" i="15"/>
  <c r="AJ1065" i="15" s="1"/>
  <c r="Y1150" i="15"/>
  <c r="AK1150" i="15" s="1"/>
  <c r="AA1298" i="15"/>
  <c r="AM1298" i="15" s="1"/>
  <c r="X1141" i="15"/>
  <c r="AJ1141" i="15" s="1"/>
  <c r="X1319" i="15"/>
  <c r="AJ1319" i="15" s="1"/>
  <c r="AA1189" i="15"/>
  <c r="AM1189" i="15" s="1"/>
  <c r="W1423" i="15"/>
  <c r="AI1423" i="15" s="1"/>
  <c r="Y1258" i="15"/>
  <c r="AK1258" i="15" s="1"/>
  <c r="W1124" i="15"/>
  <c r="AI1124" i="15" s="1"/>
  <c r="W1232" i="15"/>
  <c r="AI1232" i="15" s="1"/>
  <c r="W1292" i="15"/>
  <c r="AI1292" i="15" s="1"/>
  <c r="Y1223" i="15"/>
  <c r="AK1223" i="15" s="1"/>
  <c r="AA1411" i="15"/>
  <c r="AM1411" i="15" s="1"/>
  <c r="X1124" i="15"/>
  <c r="AJ1124" i="15" s="1"/>
  <c r="W1193" i="15"/>
  <c r="AI1193" i="15" s="1"/>
  <c r="W1285" i="15"/>
  <c r="AI1285" i="15" s="1"/>
  <c r="W1216" i="15"/>
  <c r="AI1216" i="15" s="1"/>
  <c r="X1133" i="15"/>
  <c r="AJ1133" i="15" s="1"/>
  <c r="Y1218" i="15"/>
  <c r="AK1218" i="15" s="1"/>
  <c r="AA1350" i="15"/>
  <c r="AM1350" i="15" s="1"/>
  <c r="Y1193" i="15"/>
  <c r="AK1193" i="15" s="1"/>
  <c r="W1345" i="15"/>
  <c r="AI1345" i="15" s="1"/>
  <c r="Y1363" i="15"/>
  <c r="AK1363" i="15" s="1"/>
  <c r="W1099" i="15"/>
  <c r="AI1099" i="15" s="1"/>
  <c r="X1179" i="15"/>
  <c r="AJ1179" i="15" s="1"/>
  <c r="W1322" i="15"/>
  <c r="AI1322" i="15" s="1"/>
  <c r="X1303" i="15"/>
  <c r="AJ1303" i="15" s="1"/>
  <c r="X1173" i="15"/>
  <c r="AJ1173" i="15" s="1"/>
  <c r="X1407" i="15"/>
  <c r="AJ1407" i="15" s="1"/>
  <c r="Y1108" i="15"/>
  <c r="AK1108" i="15" s="1"/>
  <c r="X1246" i="15"/>
  <c r="AJ1246" i="15" s="1"/>
  <c r="W1340" i="15"/>
  <c r="AI1340" i="15" s="1"/>
  <c r="Y1358" i="15"/>
  <c r="AK1358" i="15" s="1"/>
  <c r="W1094" i="15"/>
  <c r="AI1094" i="15" s="1"/>
  <c r="X1222" i="15"/>
  <c r="AJ1222" i="15" s="1"/>
  <c r="Y1059" i="15"/>
  <c r="AK1059" i="15" s="1"/>
  <c r="AA1293" i="15"/>
  <c r="AM1293" i="15" s="1"/>
  <c r="AA1136" i="15"/>
  <c r="AM1136" i="15" s="1"/>
  <c r="AA1164" i="15"/>
  <c r="AM1164" i="15" s="1"/>
  <c r="W1307" i="15"/>
  <c r="AI1307" i="15" s="1"/>
  <c r="Y1238" i="15"/>
  <c r="AK1238" i="15" s="1"/>
  <c r="W1258" i="15"/>
  <c r="AI1258" i="15" s="1"/>
  <c r="AA1139" i="15"/>
  <c r="AM1139" i="15" s="1"/>
  <c r="X1258" i="15"/>
  <c r="AJ1258" i="15" s="1"/>
  <c r="W1080" i="15"/>
  <c r="AI1080" i="15" s="1"/>
  <c r="X1208" i="15"/>
  <c r="AJ1208" i="15" s="1"/>
  <c r="Y1045" i="15"/>
  <c r="AK1045" i="15" s="1"/>
  <c r="X1436" i="15"/>
  <c r="AJ1436" i="15" s="1"/>
  <c r="Y1331" i="15"/>
  <c r="AK1331" i="15" s="1"/>
  <c r="X1090" i="15"/>
  <c r="AJ1090" i="15" s="1"/>
  <c r="W1379" i="15"/>
  <c r="AI1379" i="15" s="1"/>
  <c r="W1309" i="15"/>
  <c r="AI1309" i="15" s="1"/>
  <c r="Y1240" i="15"/>
  <c r="AK1240" i="15" s="1"/>
  <c r="W1260" i="15"/>
  <c r="AI1260" i="15" s="1"/>
  <c r="AA1141" i="15"/>
  <c r="AM1141" i="15" s="1"/>
  <c r="W1210" i="15"/>
  <c r="AI1210" i="15" s="1"/>
  <c r="W1442" i="15"/>
  <c r="AI1442" i="15" s="1"/>
  <c r="AA1278" i="15"/>
  <c r="AM1278" i="15" s="1"/>
  <c r="X1121" i="15"/>
  <c r="AJ1121" i="15" s="1"/>
  <c r="X1357" i="15"/>
  <c r="AJ1357" i="15" s="1"/>
  <c r="X1070" i="15"/>
  <c r="AJ1070" i="15" s="1"/>
  <c r="W1155" i="15"/>
  <c r="AI1155" i="15" s="1"/>
  <c r="W1451" i="15"/>
  <c r="AI1451" i="15" s="1"/>
  <c r="AA1287" i="15"/>
  <c r="AM1287" i="15" s="1"/>
  <c r="X1130" i="15"/>
  <c r="AJ1130" i="15" s="1"/>
  <c r="W1382" i="15"/>
  <c r="AI1382" i="15" s="1"/>
  <c r="X1095" i="15"/>
  <c r="AJ1095" i="15" s="1"/>
  <c r="Y1396" i="15"/>
  <c r="AK1396" i="15" s="1"/>
  <c r="W1132" i="15"/>
  <c r="AI1132" i="15" s="1"/>
  <c r="W1113" i="15"/>
  <c r="AI1113" i="15" s="1"/>
  <c r="X1428" i="15"/>
  <c r="AJ1428" i="15" s="1"/>
  <c r="Y1274" i="15"/>
  <c r="AK1274" i="15" s="1"/>
  <c r="Y1437" i="15"/>
  <c r="AK1437" i="15" s="1"/>
  <c r="AA1273" i="15"/>
  <c r="AM1273" i="15" s="1"/>
  <c r="X1116" i="15"/>
  <c r="AJ1116" i="15" s="1"/>
  <c r="X1389" i="15"/>
  <c r="AJ1389" i="15" s="1"/>
  <c r="X1355" i="15"/>
  <c r="AJ1355" i="15" s="1"/>
  <c r="Y1166" i="15"/>
  <c r="AK1166" i="15" s="1"/>
  <c r="AA1433" i="15"/>
  <c r="AM1433" i="15" s="1"/>
  <c r="AA1314" i="15"/>
  <c r="AM1314" i="15" s="1"/>
  <c r="Y1157" i="15"/>
  <c r="AK1157" i="15" s="1"/>
  <c r="Y1252" i="15"/>
  <c r="AK1252" i="15" s="1"/>
  <c r="Y1439" i="15"/>
  <c r="AK1439" i="15" s="1"/>
  <c r="AA1320" i="15"/>
  <c r="AM1320" i="15" s="1"/>
  <c r="Y1163" i="15"/>
  <c r="AK1163" i="15" s="1"/>
  <c r="AA1267" i="15"/>
  <c r="AM1267" i="15" s="1"/>
  <c r="AA1064" i="15"/>
  <c r="AM1064" i="15" s="1"/>
  <c r="W1438" i="15"/>
  <c r="AI1438" i="15" s="1"/>
  <c r="Y1333" i="15"/>
  <c r="AK1333" i="15" s="1"/>
  <c r="X1092" i="15"/>
  <c r="AJ1092" i="15" s="1"/>
  <c r="Y1203" i="15"/>
  <c r="AK1203" i="15" s="1"/>
  <c r="Y1435" i="15"/>
  <c r="AK1435" i="15" s="1"/>
  <c r="AA1271" i="15"/>
  <c r="AM1271" i="15" s="1"/>
  <c r="X1114" i="15"/>
  <c r="AJ1114" i="15" s="1"/>
  <c r="Y1387" i="15"/>
  <c r="AK1387" i="15" s="1"/>
  <c r="AA1269" i="15"/>
  <c r="AM1269" i="15" s="1"/>
  <c r="X1066" i="15"/>
  <c r="AJ1066" i="15" s="1"/>
  <c r="W1151" i="15"/>
  <c r="AI1151" i="15" s="1"/>
  <c r="AA1299" i="15"/>
  <c r="AM1299" i="15" s="1"/>
  <c r="AA1142" i="15"/>
  <c r="AM1142" i="15" s="1"/>
  <c r="X1415" i="15"/>
  <c r="AJ1415" i="15" s="1"/>
  <c r="AA1173" i="15"/>
  <c r="AM1173" i="15" s="1"/>
  <c r="W1300" i="15"/>
  <c r="AI1300" i="15" s="1"/>
  <c r="W1231" i="15"/>
  <c r="AI1231" i="15" s="1"/>
  <c r="Y1268" i="15"/>
  <c r="AK1268" i="15" s="1"/>
  <c r="AA1150" i="15"/>
  <c r="AM1150" i="15" s="1"/>
  <c r="Y1420" i="15"/>
  <c r="AK1420" i="15" s="1"/>
  <c r="Y1255" i="15"/>
  <c r="AK1255" i="15" s="1"/>
  <c r="Y1121" i="15"/>
  <c r="AK1121" i="15" s="1"/>
  <c r="W1402" i="15"/>
  <c r="AI1402" i="15" s="1"/>
  <c r="X1115" i="15"/>
  <c r="AJ1115" i="15" s="1"/>
  <c r="W1273" i="15"/>
  <c r="AI1273" i="15" s="1"/>
  <c r="Y1204" i="15"/>
  <c r="AK1204" i="15" s="1"/>
  <c r="Y1392" i="15"/>
  <c r="AK1392" i="15" s="1"/>
  <c r="X1441" i="15"/>
  <c r="AJ1441" i="15" s="1"/>
  <c r="AA1322" i="15"/>
  <c r="AM1322" i="15" s="1"/>
  <c r="Y1165" i="15"/>
  <c r="AK1165" i="15" s="1"/>
  <c r="W1385" i="15"/>
  <c r="AI1385" i="15" s="1"/>
  <c r="AA1347" i="15"/>
  <c r="AM1347" i="15" s="1"/>
  <c r="W1190" i="15"/>
  <c r="AI1190" i="15" s="1"/>
  <c r="X1362" i="15"/>
  <c r="AJ1362" i="15" s="1"/>
  <c r="W1122" i="15"/>
  <c r="AI1122" i="15" s="1"/>
  <c r="W1437" i="15"/>
  <c r="AI1437" i="15" s="1"/>
  <c r="Y1283" i="15"/>
  <c r="AK1283" i="15" s="1"/>
  <c r="Y1099" i="15"/>
  <c r="AK1099" i="15" s="1"/>
  <c r="W1325" i="15"/>
  <c r="AI1325" i="15" s="1"/>
  <c r="X1257" i="15"/>
  <c r="AJ1257" i="15" s="1"/>
  <c r="Y1079" i="15"/>
  <c r="AK1079" i="15" s="1"/>
  <c r="AA1207" i="15"/>
  <c r="AM1207" i="15" s="1"/>
  <c r="X1312" i="15"/>
  <c r="AJ1312" i="15" s="1"/>
  <c r="X1182" i="15"/>
  <c r="AJ1182" i="15" s="1"/>
  <c r="W1394" i="15"/>
  <c r="AI1394" i="15" s="1"/>
  <c r="Y1171" i="15"/>
  <c r="AK1171" i="15" s="1"/>
  <c r="AA1303" i="15"/>
  <c r="AM1303" i="15" s="1"/>
  <c r="W1146" i="15"/>
  <c r="AI1146" i="15" s="1"/>
  <c r="AA1158" i="15"/>
  <c r="AM1158" i="15" s="1"/>
  <c r="X1145" i="15"/>
  <c r="AJ1145" i="15" s="1"/>
  <c r="W1352" i="15"/>
  <c r="AI1352" i="15" s="1"/>
  <c r="W1407" i="15"/>
  <c r="AI1407" i="15" s="1"/>
  <c r="Y1058" i="15"/>
  <c r="AK1058" i="15" s="1"/>
  <c r="W1453" i="15"/>
  <c r="AI1453" i="15" s="1"/>
  <c r="AA1289" i="15"/>
  <c r="AM1289" i="15" s="1"/>
  <c r="X1132" i="15"/>
  <c r="AJ1132" i="15" s="1"/>
  <c r="AA1384" i="15"/>
  <c r="AM1384" i="15" s="1"/>
  <c r="X1097" i="15"/>
  <c r="AJ1097" i="15" s="1"/>
  <c r="Y1246" i="15"/>
  <c r="AK1246" i="15" s="1"/>
  <c r="AA1449" i="15"/>
  <c r="AM1449" i="15" s="1"/>
  <c r="AA1330" i="15"/>
  <c r="AM1330" i="15" s="1"/>
  <c r="W1173" i="15"/>
  <c r="AI1173" i="15" s="1"/>
  <c r="X1249" i="15"/>
  <c r="AJ1249" i="15" s="1"/>
  <c r="Y1086" i="15"/>
  <c r="AK1086" i="15" s="1"/>
  <c r="X1290" i="15"/>
  <c r="AJ1290" i="15" s="1"/>
  <c r="X1160" i="15"/>
  <c r="AJ1160" i="15" s="1"/>
  <c r="AA1415" i="15"/>
  <c r="AM1415" i="15" s="1"/>
  <c r="Y1066" i="15"/>
  <c r="AK1066" i="15" s="1"/>
  <c r="X1296" i="15"/>
  <c r="AJ1296" i="15" s="1"/>
  <c r="X1166" i="15"/>
  <c r="AJ1166" i="15" s="1"/>
  <c r="W1449" i="15"/>
  <c r="AI1449" i="15" s="1"/>
  <c r="X1384" i="15"/>
  <c r="AJ1384" i="15" s="1"/>
  <c r="Y1120" i="15"/>
  <c r="AK1120" i="15" s="1"/>
  <c r="AA1200" i="15"/>
  <c r="AM1200" i="15" s="1"/>
  <c r="W1455" i="15"/>
  <c r="AI1455" i="15" s="1"/>
  <c r="X1305" i="15"/>
  <c r="AJ1305" i="15" s="1"/>
  <c r="X1175" i="15"/>
  <c r="AJ1175" i="15" s="1"/>
  <c r="X1409" i="15"/>
  <c r="AJ1409" i="15" s="1"/>
  <c r="X1419" i="15"/>
  <c r="AJ1419" i="15" s="1"/>
  <c r="Y1068" i="15"/>
  <c r="AK1068" i="15" s="1"/>
  <c r="AA1212" i="15"/>
  <c r="AM1212" i="15" s="1"/>
  <c r="Y1049" i="15"/>
  <c r="AK1049" i="15" s="1"/>
  <c r="AA1440" i="15"/>
  <c r="AM1440" i="15" s="1"/>
  <c r="Y1335" i="15"/>
  <c r="AK1335" i="15" s="1"/>
  <c r="X1094" i="15"/>
  <c r="AJ1094" i="15" s="1"/>
  <c r="W1189" i="15"/>
  <c r="AI1189" i="15" s="1"/>
  <c r="X1447" i="15"/>
  <c r="AJ1447" i="15" s="1"/>
  <c r="Y1293" i="15"/>
  <c r="AK1293" i="15" s="1"/>
  <c r="AA1052" i="15"/>
  <c r="AM1052" i="15" s="1"/>
  <c r="W1093" i="15"/>
  <c r="AI1093" i="15" s="1"/>
  <c r="AA1295" i="15"/>
  <c r="AM1295" i="15" s="1"/>
  <c r="AA1138" i="15"/>
  <c r="AM1138" i="15" s="1"/>
  <c r="AA1166" i="15"/>
  <c r="AM1166" i="15" s="1"/>
  <c r="AA1372" i="15"/>
  <c r="AM1372" i="15" s="1"/>
  <c r="W1108" i="15"/>
  <c r="AI1108" i="15" s="1"/>
  <c r="X1172" i="15"/>
  <c r="AJ1172" i="15" s="1"/>
  <c r="W1299" i="15"/>
  <c r="AI1299" i="15" s="1"/>
  <c r="Y1230" i="15"/>
  <c r="AK1230" i="15" s="1"/>
  <c r="X1131" i="15"/>
  <c r="AJ1131" i="15" s="1"/>
  <c r="AA1257" i="15"/>
  <c r="AM1257" i="15" s="1"/>
  <c r="X1054" i="15"/>
  <c r="AJ1054" i="15" s="1"/>
  <c r="X1445" i="15"/>
  <c r="AJ1445" i="15" s="1"/>
  <c r="Y1291" i="15"/>
  <c r="AK1291" i="15" s="1"/>
  <c r="AA1050" i="15"/>
  <c r="AM1050" i="15" s="1"/>
  <c r="W1091" i="15"/>
  <c r="AI1091" i="15" s="1"/>
  <c r="Y1196" i="15"/>
  <c r="AK1196" i="15" s="1"/>
  <c r="AA1444" i="15"/>
  <c r="AM1444" i="15" s="1"/>
  <c r="AA1280" i="15"/>
  <c r="AM1280" i="15" s="1"/>
  <c r="X1123" i="15"/>
  <c r="AJ1123" i="15" s="1"/>
  <c r="X1391" i="15"/>
  <c r="AJ1391" i="15" s="1"/>
  <c r="X1104" i="15"/>
  <c r="AJ1104" i="15" s="1"/>
  <c r="Y1173" i="15"/>
  <c r="AK1173" i="15" s="1"/>
  <c r="W1443" i="15"/>
  <c r="AI1443" i="15" s="1"/>
  <c r="AA1324" i="15"/>
  <c r="AM1324" i="15" s="1"/>
  <c r="Y1167" i="15"/>
  <c r="AK1167" i="15" s="1"/>
  <c r="X1371" i="15"/>
  <c r="AJ1371" i="15" s="1"/>
  <c r="AA1084" i="15"/>
  <c r="AM1084" i="15" s="1"/>
  <c r="W1233" i="15"/>
  <c r="AI1233" i="15" s="1"/>
  <c r="W1092" i="15"/>
  <c r="AI1092" i="15" s="1"/>
  <c r="AA1220" i="15"/>
  <c r="AM1220" i="15" s="1"/>
  <c r="Y1057" i="15"/>
  <c r="AK1057" i="15" s="1"/>
  <c r="X1432" i="15"/>
  <c r="AJ1432" i="15" s="1"/>
  <c r="Y1327" i="15"/>
  <c r="AK1327" i="15" s="1"/>
  <c r="X1086" i="15"/>
  <c r="AJ1086" i="15" s="1"/>
  <c r="AA1254" i="15"/>
  <c r="AM1254" i="15" s="1"/>
  <c r="AA1051" i="15"/>
  <c r="AM1051" i="15" s="1"/>
  <c r="AA1453" i="15"/>
  <c r="AM1453" i="15" s="1"/>
  <c r="X1213" i="15"/>
  <c r="AJ1213" i="15" s="1"/>
  <c r="W1050" i="15"/>
  <c r="AI1050" i="15" s="1"/>
  <c r="AA1441" i="15"/>
  <c r="AM1441" i="15" s="1"/>
  <c r="Y1336" i="15"/>
  <c r="AK1336" i="15" s="1"/>
  <c r="AA1095" i="15"/>
  <c r="AM1095" i="15" s="1"/>
  <c r="Y1190" i="15"/>
  <c r="AK1190" i="15" s="1"/>
  <c r="Y1447" i="15"/>
  <c r="AK1447" i="15" s="1"/>
  <c r="Y1342" i="15"/>
  <c r="AK1342" i="15" s="1"/>
  <c r="X1101" i="15"/>
  <c r="AJ1101" i="15" s="1"/>
  <c r="X1434" i="15"/>
  <c r="AJ1434" i="15" s="1"/>
  <c r="Y1329" i="15"/>
  <c r="AK1329" i="15" s="1"/>
  <c r="X1088" i="15"/>
  <c r="AJ1088" i="15" s="1"/>
  <c r="W1377" i="15"/>
  <c r="AI1377" i="15" s="1"/>
  <c r="AA1235" i="15"/>
  <c r="AM1235" i="15" s="1"/>
  <c r="Y1306" i="15"/>
  <c r="AK1306" i="15" s="1"/>
  <c r="AA1065" i="15"/>
  <c r="AM1065" i="15" s="1"/>
  <c r="X1381" i="15"/>
  <c r="AJ1381" i="15" s="1"/>
  <c r="X1326" i="15"/>
  <c r="AJ1326" i="15" s="1"/>
  <c r="X1196" i="15"/>
  <c r="AJ1196" i="15" s="1"/>
  <c r="Y1382" i="15"/>
  <c r="AK1382" i="15" s="1"/>
  <c r="Y1118" i="15"/>
  <c r="AK1118" i="15" s="1"/>
  <c r="AA1198" i="15"/>
  <c r="AM1198" i="15" s="1"/>
  <c r="Y1156" i="15"/>
  <c r="AK1156" i="15" s="1"/>
  <c r="W1452" i="15"/>
  <c r="AI1452" i="15" s="1"/>
  <c r="AA1288" i="15"/>
  <c r="AM1288" i="15" s="1"/>
  <c r="AA1131" i="15"/>
  <c r="AM1131" i="15" s="1"/>
  <c r="AA1383" i="15"/>
  <c r="AM1383" i="15" s="1"/>
  <c r="AA1096" i="15"/>
  <c r="AM1096" i="15" s="1"/>
  <c r="Y1229" i="15"/>
  <c r="AK1229" i="15" s="1"/>
  <c r="Y1452" i="15"/>
  <c r="AK1452" i="15" s="1"/>
  <c r="Y1152" i="15"/>
  <c r="AK1152" i="15" s="1"/>
  <c r="AA1300" i="15"/>
  <c r="AM1300" i="15" s="1"/>
  <c r="Y1143" i="15"/>
  <c r="AK1143" i="15" s="1"/>
  <c r="X1155" i="15"/>
  <c r="AJ1155" i="15" s="1"/>
  <c r="W1346" i="15"/>
  <c r="AI1346" i="15" s="1"/>
  <c r="W1333" i="15"/>
  <c r="AI1333" i="15" s="1"/>
  <c r="AA1361" i="15"/>
  <c r="AM1361" i="15" s="1"/>
  <c r="W1129" i="15"/>
  <c r="AI1129" i="15" s="1"/>
  <c r="X1349" i="15"/>
  <c r="AJ1349" i="15" s="1"/>
  <c r="AA1219" i="15"/>
  <c r="AM1219" i="15" s="1"/>
  <c r="W1389" i="15"/>
  <c r="AI1389" i="15" s="1"/>
  <c r="W1125" i="15"/>
  <c r="AI1125" i="15" s="1"/>
  <c r="Y1309" i="15"/>
  <c r="AK1309" i="15" s="1"/>
  <c r="AA1068" i="15"/>
  <c r="AM1068" i="15" s="1"/>
  <c r="Y1405" i="15"/>
  <c r="AK1405" i="15" s="1"/>
  <c r="W1287" i="15"/>
  <c r="AI1287" i="15" s="1"/>
  <c r="W1218" i="15"/>
  <c r="AI1218" i="15" s="1"/>
  <c r="W1254" i="15"/>
  <c r="AI1254" i="15" s="1"/>
  <c r="AA1135" i="15"/>
  <c r="AM1135" i="15" s="1"/>
  <c r="W1257" i="15"/>
  <c r="AI1257" i="15" s="1"/>
  <c r="X1138" i="15"/>
  <c r="AJ1138" i="15" s="1"/>
  <c r="Y1207" i="15"/>
  <c r="AK1207" i="15" s="1"/>
  <c r="X1439" i="15"/>
  <c r="AJ1439" i="15" s="1"/>
  <c r="AA1275" i="15"/>
  <c r="AM1275" i="15" s="1"/>
  <c r="AA1118" i="15"/>
  <c r="AM1118" i="15" s="1"/>
  <c r="W1391" i="15"/>
  <c r="AI1391" i="15" s="1"/>
  <c r="W1095" i="15"/>
  <c r="AI1095" i="15" s="1"/>
  <c r="AA1448" i="15"/>
  <c r="AM1448" i="15" s="1"/>
  <c r="AA1329" i="15"/>
  <c r="AM1329" i="15" s="1"/>
  <c r="Y1172" i="15"/>
  <c r="AK1172" i="15" s="1"/>
  <c r="X1376" i="15"/>
  <c r="AJ1376" i="15" s="1"/>
  <c r="X1089" i="15"/>
  <c r="AJ1089" i="15" s="1"/>
  <c r="W1222" i="15"/>
  <c r="AI1222" i="15" s="1"/>
  <c r="W1266" i="15"/>
  <c r="AI1266" i="15" s="1"/>
  <c r="Y1197" i="15"/>
  <c r="AK1197" i="15" s="1"/>
  <c r="W1265" i="15"/>
  <c r="AI1265" i="15" s="1"/>
  <c r="AA1148" i="15"/>
  <c r="AM1148" i="15" s="1"/>
  <c r="Y1355" i="15"/>
  <c r="AK1355" i="15" s="1"/>
  <c r="Y1394" i="15"/>
  <c r="AK1394" i="15" s="1"/>
  <c r="W1045" i="15"/>
  <c r="AI1045" i="15" s="1"/>
  <c r="Y1386" i="15"/>
  <c r="AK1386" i="15" s="1"/>
  <c r="AA1228" i="15"/>
  <c r="AM1228" i="15" s="1"/>
  <c r="W1420" i="15"/>
  <c r="AI1420" i="15" s="1"/>
  <c r="Y1315" i="15"/>
  <c r="AK1315" i="15" s="1"/>
  <c r="X1074" i="15"/>
  <c r="AJ1074" i="15" s="1"/>
  <c r="AA1258" i="15"/>
  <c r="AM1258" i="15" s="1"/>
  <c r="AA1055" i="15"/>
  <c r="AM1055" i="15" s="1"/>
  <c r="Y1393" i="15"/>
  <c r="AK1393" i="15" s="1"/>
  <c r="X1442" i="15"/>
  <c r="AJ1442" i="15" s="1"/>
  <c r="AA1323" i="15"/>
  <c r="AM1323" i="15" s="1"/>
  <c r="W1166" i="15"/>
  <c r="AI1166" i="15" s="1"/>
  <c r="AA1067" i="15"/>
  <c r="AM1067" i="15" s="1"/>
  <c r="AA1368" i="15"/>
  <c r="AM1368" i="15" s="1"/>
  <c r="Y1104" i="15"/>
  <c r="AK1104" i="15" s="1"/>
  <c r="AA1184" i="15"/>
  <c r="AM1184" i="15" s="1"/>
  <c r="W1311" i="15"/>
  <c r="AI1311" i="15" s="1"/>
  <c r="Y1242" i="15"/>
  <c r="AK1242" i="15" s="1"/>
  <c r="W1262" i="15"/>
  <c r="AI1262" i="15" s="1"/>
  <c r="AA1241" i="15"/>
  <c r="AM1241" i="15" s="1"/>
  <c r="Y1078" i="15"/>
  <c r="AK1078" i="15" s="1"/>
  <c r="X1298" i="15"/>
  <c r="AJ1298" i="15" s="1"/>
  <c r="X1168" i="15"/>
  <c r="AJ1168" i="15" s="1"/>
  <c r="X1418" i="15"/>
  <c r="AJ1418" i="15" s="1"/>
  <c r="Y1253" i="15"/>
  <c r="AK1253" i="15" s="1"/>
  <c r="AA1218" i="15"/>
  <c r="AM1218" i="15" s="1"/>
  <c r="Y1055" i="15"/>
  <c r="AK1055" i="15" s="1"/>
  <c r="W1297" i="15"/>
  <c r="AI1297" i="15" s="1"/>
  <c r="Y1228" i="15"/>
  <c r="AK1228" i="15" s="1"/>
  <c r="AA1416" i="15"/>
  <c r="AM1416" i="15" s="1"/>
  <c r="X1129" i="15"/>
  <c r="AJ1129" i="15" s="1"/>
  <c r="Y1214" i="15"/>
  <c r="AK1214" i="15" s="1"/>
  <c r="AA1450" i="15"/>
  <c r="AM1450" i="15" s="1"/>
  <c r="W1274" i="15"/>
  <c r="AI1274" i="15" s="1"/>
  <c r="W1205" i="15"/>
  <c r="AI1205" i="15" s="1"/>
  <c r="Y1377" i="15"/>
  <c r="AK1377" i="15" s="1"/>
  <c r="X1322" i="15"/>
  <c r="AJ1322" i="15" s="1"/>
  <c r="X1192" i="15"/>
  <c r="AJ1192" i="15" s="1"/>
  <c r="Y1429" i="15"/>
  <c r="AK1429" i="15" s="1"/>
  <c r="Y1261" i="15"/>
  <c r="AK1261" i="15" s="1"/>
  <c r="AA1359" i="15"/>
  <c r="AM1359" i="15" s="1"/>
  <c r="Y1127" i="15"/>
  <c r="AK1127" i="15" s="1"/>
  <c r="Y1389" i="15"/>
  <c r="AK1389" i="15" s="1"/>
  <c r="X1102" i="15"/>
  <c r="AJ1102" i="15" s="1"/>
  <c r="W1251" i="15"/>
  <c r="AI1251" i="15" s="1"/>
  <c r="Y1438" i="15"/>
  <c r="AK1438" i="15" s="1"/>
  <c r="AA1319" i="15"/>
  <c r="AM1319" i="15" s="1"/>
  <c r="W1162" i="15"/>
  <c r="AI1162" i="15" s="1"/>
  <c r="X1266" i="15"/>
  <c r="AJ1266" i="15" s="1"/>
  <c r="X1063" i="15"/>
  <c r="AJ1063" i="15" s="1"/>
  <c r="W1244" i="15"/>
  <c r="AI1244" i="15" s="1"/>
  <c r="W1447" i="15"/>
  <c r="AI1447" i="15" s="1"/>
  <c r="AA1328" i="15"/>
  <c r="AM1328" i="15" s="1"/>
  <c r="W1171" i="15"/>
  <c r="AI1171" i="15" s="1"/>
  <c r="X1375" i="15"/>
  <c r="AJ1375" i="15" s="1"/>
  <c r="AA1088" i="15"/>
  <c r="AM1088" i="15" s="1"/>
  <c r="W1221" i="15"/>
  <c r="AI1221" i="15" s="1"/>
  <c r="X1430" i="15"/>
  <c r="AJ1430" i="15" s="1"/>
  <c r="Y1325" i="15"/>
  <c r="AK1325" i="15" s="1"/>
  <c r="X1084" i="15"/>
  <c r="AJ1084" i="15" s="1"/>
  <c r="AA1428" i="15"/>
  <c r="AM1428" i="15" s="1"/>
  <c r="AA1049" i="15"/>
  <c r="AM1049" i="15" s="1"/>
  <c r="Y1302" i="15"/>
  <c r="AK1302" i="15" s="1"/>
  <c r="X1061" i="15"/>
  <c r="AJ1061" i="15" s="1"/>
  <c r="AA1237" i="15"/>
  <c r="AM1237" i="15" s="1"/>
  <c r="Y1308" i="15"/>
  <c r="AK1308" i="15" s="1"/>
  <c r="X1067" i="15"/>
  <c r="AJ1067" i="15" s="1"/>
  <c r="Y1404" i="15"/>
  <c r="AK1404" i="15" s="1"/>
  <c r="W1270" i="15"/>
  <c r="AI1270" i="15" s="1"/>
  <c r="Y1201" i="15"/>
  <c r="AK1201" i="15" s="1"/>
  <c r="Y1357" i="15"/>
  <c r="AK1357" i="15" s="1"/>
  <c r="AA1152" i="15"/>
  <c r="AM1152" i="15" s="1"/>
  <c r="W1343" i="15"/>
  <c r="AI1343" i="15" s="1"/>
  <c r="Y1361" i="15"/>
  <c r="AK1361" i="15" s="1"/>
  <c r="Y1097" i="15"/>
  <c r="AK1097" i="15" s="1"/>
  <c r="W1269" i="15"/>
  <c r="AI1269" i="15" s="1"/>
  <c r="W1200" i="15"/>
  <c r="AI1200" i="15" s="1"/>
  <c r="AA1388" i="15"/>
  <c r="AM1388" i="15" s="1"/>
  <c r="Y1453" i="15"/>
  <c r="AK1453" i="15" s="1"/>
  <c r="AA1334" i="15"/>
  <c r="AM1334" i="15" s="1"/>
  <c r="W1177" i="15"/>
  <c r="AI1177" i="15" s="1"/>
  <c r="AA1402" i="15"/>
  <c r="AM1402" i="15" s="1"/>
  <c r="W1268" i="15"/>
  <c r="AI1268" i="15" s="1"/>
  <c r="Y1199" i="15"/>
  <c r="AK1199" i="15" s="1"/>
  <c r="W1387" i="15"/>
  <c r="AI1387" i="15" s="1"/>
  <c r="W1361" i="15"/>
  <c r="AI1361" i="15" s="1"/>
  <c r="Y1179" i="15"/>
  <c r="AK1179" i="15" s="1"/>
  <c r="Y1231" i="15"/>
  <c r="AK1231" i="15" s="1"/>
  <c r="W1291" i="15"/>
  <c r="AI1291" i="15" s="1"/>
  <c r="Y1222" i="15"/>
  <c r="AK1222" i="15" s="1"/>
  <c r="AA1410" i="15"/>
  <c r="AM1410" i="15" s="1"/>
  <c r="AA1123" i="15"/>
  <c r="AM1123" i="15" s="1"/>
  <c r="AA1413" i="15"/>
  <c r="AM1413" i="15" s="1"/>
  <c r="W1064" i="15"/>
  <c r="AI1064" i="15" s="1"/>
  <c r="X1294" i="15"/>
  <c r="AJ1294" i="15" s="1"/>
  <c r="X1164" i="15"/>
  <c r="AJ1164" i="15" s="1"/>
  <c r="W1414" i="15"/>
  <c r="AI1414" i="15" s="1"/>
  <c r="AA1363" i="15"/>
  <c r="AM1363" i="15" s="1"/>
  <c r="W1131" i="15"/>
  <c r="AI1131" i="15" s="1"/>
  <c r="AA1442" i="15"/>
  <c r="AM1442" i="15" s="1"/>
  <c r="Y1337" i="15"/>
  <c r="AK1337" i="15" s="1"/>
  <c r="X1096" i="15"/>
  <c r="AJ1096" i="15" s="1"/>
  <c r="W1191" i="15"/>
  <c r="AI1191" i="15" s="1"/>
  <c r="X1448" i="15"/>
  <c r="AJ1448" i="15" s="1"/>
  <c r="Y1343" i="15"/>
  <c r="AK1343" i="15" s="1"/>
  <c r="AA1102" i="15"/>
  <c r="AM1102" i="15" s="1"/>
  <c r="W1375" i="15"/>
  <c r="AI1375" i="15" s="1"/>
  <c r="Y1442" i="15"/>
  <c r="AK1442" i="15" s="1"/>
  <c r="Y1288" i="15"/>
  <c r="AK1288" i="15" s="1"/>
  <c r="X1047" i="15"/>
  <c r="AJ1047" i="15" s="1"/>
  <c r="X1251" i="15"/>
  <c r="AJ1251" i="15" s="1"/>
  <c r="Y1088" i="15"/>
  <c r="AK1088" i="15" s="1"/>
  <c r="W1448" i="15"/>
  <c r="AI1448" i="15" s="1"/>
  <c r="Y1294" i="15"/>
  <c r="AK1294" i="15" s="1"/>
  <c r="X1053" i="15"/>
  <c r="AJ1053" i="15" s="1"/>
  <c r="W1417" i="15"/>
  <c r="AI1417" i="15" s="1"/>
  <c r="AA1130" i="15"/>
  <c r="AM1130" i="15" s="1"/>
  <c r="W1215" i="15"/>
  <c r="AI1215" i="15" s="1"/>
  <c r="AA1451" i="15"/>
  <c r="AM1451" i="15" s="1"/>
  <c r="W1275" i="15"/>
  <c r="AI1275" i="15" s="1"/>
  <c r="Y1206" i="15"/>
  <c r="AK1206" i="15" s="1"/>
  <c r="X1394" i="15"/>
  <c r="AJ1394" i="15" s="1"/>
  <c r="AA1107" i="15"/>
  <c r="AM1107" i="15" s="1"/>
  <c r="X1397" i="15"/>
  <c r="AJ1397" i="15" s="1"/>
  <c r="Y1048" i="15"/>
  <c r="AK1048" i="15" s="1"/>
  <c r="AA1343" i="15"/>
  <c r="AM1343" i="15" s="1"/>
  <c r="W1186" i="15"/>
  <c r="AI1186" i="15" s="1"/>
  <c r="Y1374" i="15"/>
  <c r="AK1374" i="15" s="1"/>
  <c r="Y1426" i="15"/>
  <c r="AK1426" i="15" s="1"/>
  <c r="Y1321" i="15"/>
  <c r="AK1321" i="15" s="1"/>
  <c r="X1080" i="15"/>
  <c r="AJ1080" i="15" s="1"/>
  <c r="Y1418" i="15"/>
  <c r="AK1418" i="15" s="1"/>
  <c r="AA1045" i="15"/>
  <c r="AM1045" i="15" s="1"/>
  <c r="Y1178" i="15"/>
  <c r="AK1178" i="15" s="1"/>
  <c r="AA1429" i="15"/>
  <c r="AM1429" i="15" s="1"/>
  <c r="AA1310" i="15"/>
  <c r="AM1310" i="15" s="1"/>
  <c r="Y1153" i="15"/>
  <c r="AK1153" i="15" s="1"/>
  <c r="W1337" i="15"/>
  <c r="AI1337" i="15" s="1"/>
  <c r="AA1371" i="15"/>
  <c r="AM1371" i="15" s="1"/>
  <c r="W1107" i="15"/>
  <c r="AI1107" i="15" s="1"/>
  <c r="AA1171" i="15"/>
  <c r="AM1171" i="15" s="1"/>
  <c r="W1298" i="15"/>
  <c r="AI1298" i="15" s="1"/>
  <c r="W1229" i="15"/>
  <c r="AI1229" i="15" s="1"/>
  <c r="Y1364" i="15"/>
  <c r="AK1364" i="15" s="1"/>
  <c r="Y1100" i="15"/>
  <c r="AK1100" i="15" s="1"/>
  <c r="AA1180" i="15"/>
  <c r="AM1180" i="15" s="1"/>
  <c r="W1323" i="15"/>
  <c r="AI1323" i="15" s="1"/>
  <c r="X1255" i="15"/>
  <c r="AJ1255" i="15" s="1"/>
  <c r="Y1077" i="15"/>
  <c r="AK1077" i="15" s="1"/>
  <c r="W1424" i="15"/>
  <c r="AI1424" i="15" s="1"/>
  <c r="Y1259" i="15"/>
  <c r="AK1259" i="15" s="1"/>
  <c r="W1357" i="15"/>
  <c r="AI1357" i="15" s="1"/>
  <c r="Y1125" i="15"/>
  <c r="AK1125" i="15" s="1"/>
  <c r="X1345" i="15"/>
  <c r="AJ1345" i="15" s="1"/>
  <c r="AA1215" i="15"/>
  <c r="AM1215" i="15" s="1"/>
  <c r="Y1401" i="15"/>
  <c r="AK1401" i="15" s="1"/>
  <c r="W1137" i="15"/>
  <c r="AI1137" i="15" s="1"/>
  <c r="Y1305" i="15"/>
  <c r="AK1305" i="15" s="1"/>
  <c r="X1064" i="15"/>
  <c r="AJ1064" i="15" s="1"/>
  <c r="AA1401" i="15"/>
  <c r="AM1401" i="15" s="1"/>
  <c r="Y1162" i="15"/>
  <c r="AK1162" i="15" s="1"/>
  <c r="AA1294" i="15"/>
  <c r="AM1294" i="15" s="1"/>
  <c r="X1137" i="15"/>
  <c r="AJ1137" i="15" s="1"/>
  <c r="X1299" i="15"/>
  <c r="AJ1299" i="15" s="1"/>
  <c r="AA1169" i="15"/>
  <c r="AM1169" i="15" s="1"/>
  <c r="Y1419" i="15"/>
  <c r="AK1419" i="15" s="1"/>
  <c r="Y1254" i="15"/>
  <c r="AK1254" i="15" s="1"/>
  <c r="W1120" i="15"/>
  <c r="AI1120" i="15" s="1"/>
  <c r="Y1369" i="15"/>
  <c r="AK1369" i="15" s="1"/>
  <c r="X1330" i="15"/>
  <c r="AJ1330" i="15" s="1"/>
  <c r="X1200" i="15"/>
  <c r="AJ1200" i="15" s="1"/>
  <c r="X1386" i="15"/>
  <c r="AJ1386" i="15" s="1"/>
  <c r="Y1122" i="15"/>
  <c r="AK1122" i="15" s="1"/>
  <c r="AA1355" i="15"/>
  <c r="AM1355" i="15" s="1"/>
  <c r="AA1186" i="15"/>
  <c r="AM1186" i="15" s="1"/>
  <c r="W1106" i="15"/>
  <c r="AI1106" i="15" s="1"/>
  <c r="AA1244" i="15"/>
  <c r="AM1244" i="15" s="1"/>
  <c r="W1403" i="15"/>
  <c r="AI1403" i="15" s="1"/>
  <c r="AA1116" i="15"/>
  <c r="AM1116" i="15" s="1"/>
  <c r="W1201" i="15"/>
  <c r="AI1201" i="15" s="1"/>
  <c r="W1388" i="15"/>
  <c r="AI1388" i="15" s="1"/>
  <c r="Y1124" i="15"/>
  <c r="AK1124" i="15" s="1"/>
  <c r="AA1188" i="15"/>
  <c r="AM1188" i="15" s="1"/>
  <c r="W1315" i="15"/>
  <c r="AI1315" i="15" s="1"/>
  <c r="W1246" i="15"/>
  <c r="AI1246" i="15" s="1"/>
  <c r="Y1266" i="15"/>
  <c r="AK1266" i="15" s="1"/>
  <c r="AA1348" i="15"/>
  <c r="AM1348" i="15" s="1"/>
  <c r="Y1191" i="15"/>
  <c r="AK1191" i="15" s="1"/>
  <c r="X1363" i="15"/>
  <c r="AJ1363" i="15" s="1"/>
  <c r="W1390" i="15"/>
  <c r="AI1390" i="15" s="1"/>
  <c r="X1356" i="15"/>
  <c r="AJ1356" i="15" s="1"/>
  <c r="W1167" i="15"/>
  <c r="AI1167" i="15" s="1"/>
  <c r="AA1434" i="15"/>
  <c r="AM1434" i="15" s="1"/>
  <c r="AA1315" i="15"/>
  <c r="AM1315" i="15" s="1"/>
  <c r="W1158" i="15"/>
  <c r="AI1158" i="15" s="1"/>
  <c r="AA1262" i="15"/>
  <c r="AM1262" i="15" s="1"/>
  <c r="AA1059" i="15"/>
  <c r="AM1059" i="15" s="1"/>
  <c r="W1261" i="15"/>
  <c r="AI1261" i="15" s="1"/>
  <c r="Y1211" i="15"/>
  <c r="AK1211" i="15" s="1"/>
  <c r="W1271" i="15"/>
  <c r="AI1271" i="15" s="1"/>
  <c r="W1202" i="15"/>
  <c r="AI1202" i="15" s="1"/>
  <c r="Y1390" i="15"/>
  <c r="AK1390" i="15" s="1"/>
  <c r="X1271" i="15"/>
  <c r="AJ1271" i="15" s="1"/>
  <c r="X1396" i="15"/>
  <c r="AJ1396" i="15" s="1"/>
  <c r="W1047" i="15"/>
  <c r="AI1047" i="15" s="1"/>
  <c r="W1445" i="15"/>
  <c r="AI1445" i="15" s="1"/>
  <c r="AA1326" i="15"/>
  <c r="AM1326" i="15" s="1"/>
  <c r="Y1169" i="15"/>
  <c r="AK1169" i="15" s="1"/>
  <c r="AA1405" i="15"/>
  <c r="AM1405" i="15" s="1"/>
  <c r="X1118" i="15"/>
  <c r="AJ1118" i="15" s="1"/>
  <c r="W1308" i="15"/>
  <c r="AI1308" i="15" s="1"/>
  <c r="W1239" i="15"/>
  <c r="AI1239" i="15" s="1"/>
  <c r="W1259" i="15"/>
  <c r="AI1259" i="15" s="1"/>
  <c r="X1140" i="15"/>
  <c r="AJ1140" i="15" s="1"/>
  <c r="Y1209" i="15"/>
  <c r="AK1209" i="15" s="1"/>
  <c r="AA1344" i="15"/>
  <c r="AM1344" i="15" s="1"/>
  <c r="Y1187" i="15"/>
  <c r="AK1187" i="15" s="1"/>
  <c r="Y1375" i="15"/>
  <c r="AK1375" i="15" s="1"/>
  <c r="W1237" i="15"/>
  <c r="AI1237" i="15" s="1"/>
  <c r="X1339" i="15"/>
  <c r="AJ1339" i="15" s="1"/>
  <c r="X1209" i="15"/>
  <c r="AJ1209" i="15" s="1"/>
  <c r="AA1379" i="15"/>
  <c r="AM1379" i="15" s="1"/>
  <c r="Y1115" i="15"/>
  <c r="AK1115" i="15" s="1"/>
  <c r="X1195" i="15"/>
  <c r="AJ1195" i="15" s="1"/>
  <c r="X1316" i="15"/>
  <c r="AJ1316" i="15" s="1"/>
  <c r="X1186" i="15"/>
  <c r="AJ1186" i="15" s="1"/>
  <c r="X1414" i="15"/>
  <c r="AJ1414" i="15" s="1"/>
  <c r="Y1175" i="15"/>
  <c r="AK1175" i="15" s="1"/>
  <c r="W1426" i="15"/>
  <c r="AI1426" i="15" s="1"/>
  <c r="AA1307" i="15"/>
  <c r="AM1307" i="15" s="1"/>
  <c r="W1150" i="15"/>
  <c r="AI1150" i="15" s="1"/>
  <c r="AA1162" i="15"/>
  <c r="AM1162" i="15" s="1"/>
  <c r="AA1266" i="15"/>
  <c r="AM1266" i="15" s="1"/>
  <c r="W1088" i="15"/>
  <c r="AI1088" i="15" s="1"/>
  <c r="X1232" i="15"/>
  <c r="AJ1232" i="15" s="1"/>
  <c r="Y1069" i="15"/>
  <c r="AK1069" i="15" s="1"/>
  <c r="X1273" i="15"/>
  <c r="AJ1273" i="15" s="1"/>
  <c r="AA1143" i="15"/>
  <c r="AM1143" i="15" s="1"/>
  <c r="X1398" i="15"/>
  <c r="AJ1398" i="15" s="1"/>
  <c r="W1049" i="15"/>
  <c r="AI1049" i="15" s="1"/>
  <c r="AA1225" i="15"/>
  <c r="AM1225" i="15" s="1"/>
  <c r="Y1062" i="15"/>
  <c r="AK1062" i="15" s="1"/>
  <c r="X1282" i="15"/>
  <c r="AJ1282" i="15" s="1"/>
  <c r="X1152" i="15"/>
  <c r="AJ1152" i="15" s="1"/>
  <c r="W1074" i="15"/>
  <c r="AI1074" i="15" s="1"/>
  <c r="AA1202" i="15"/>
  <c r="AM1202" i="15" s="1"/>
  <c r="W1176" i="15"/>
  <c r="AI1176" i="15" s="1"/>
  <c r="W1427" i="15"/>
  <c r="AI1427" i="15" s="1"/>
  <c r="AA1308" i="15"/>
  <c r="AM1308" i="15" s="1"/>
  <c r="Y1151" i="15"/>
  <c r="AK1151" i="15" s="1"/>
  <c r="X1068" i="15"/>
  <c r="AJ1068" i="15" s="1"/>
  <c r="W1153" i="15"/>
  <c r="AI1153" i="15" s="1"/>
  <c r="X1404" i="15"/>
  <c r="AJ1404" i="15" s="1"/>
  <c r="Y1140" i="15"/>
  <c r="AK1140" i="15" s="1"/>
  <c r="Y1105" i="15"/>
  <c r="AK1105" i="15" s="1"/>
  <c r="X1243" i="15"/>
  <c r="AJ1243" i="15" s="1"/>
  <c r="W1419" i="15"/>
  <c r="AI1419" i="15" s="1"/>
  <c r="Y1314" i="15"/>
  <c r="AK1314" i="15" s="1"/>
  <c r="X1073" i="15"/>
  <c r="AJ1073" i="15" s="1"/>
  <c r="Y1216" i="15"/>
  <c r="AK1216" i="15" s="1"/>
  <c r="AA1452" i="15"/>
  <c r="AM1452" i="15" s="1"/>
  <c r="W1276" i="15"/>
  <c r="AI1276" i="15" s="1"/>
  <c r="W1207" i="15"/>
  <c r="AI1207" i="15" s="1"/>
  <c r="Y1379" i="15"/>
  <c r="AK1379" i="15" s="1"/>
  <c r="X1324" i="15"/>
  <c r="AJ1324" i="15" s="1"/>
  <c r="X1194" i="15"/>
  <c r="AJ1194" i="15" s="1"/>
  <c r="X1311" i="15"/>
  <c r="AJ1311" i="15" s="1"/>
  <c r="AA1181" i="15"/>
  <c r="AM1181" i="15" s="1"/>
  <c r="AA1422" i="15"/>
  <c r="AM1422" i="15" s="1"/>
  <c r="Y1267" i="15"/>
  <c r="AK1267" i="15" s="1"/>
  <c r="X1247" i="15"/>
  <c r="AJ1247" i="15" s="1"/>
  <c r="Y1084" i="15"/>
  <c r="AK1084" i="15" s="1"/>
  <c r="X1288" i="15"/>
  <c r="AJ1288" i="15" s="1"/>
  <c r="X1158" i="15"/>
  <c r="AJ1158" i="15" s="1"/>
  <c r="W1365" i="15"/>
  <c r="AI1365" i="15" s="1"/>
  <c r="AA1144" i="15"/>
  <c r="AM1144" i="15" s="1"/>
  <c r="W1351" i="15"/>
  <c r="AI1351" i="15" s="1"/>
  <c r="W1406" i="15"/>
  <c r="AI1406" i="15" s="1"/>
  <c r="W1057" i="15"/>
  <c r="AI1057" i="15" s="1"/>
  <c r="X1446" i="15"/>
  <c r="AJ1446" i="15" s="1"/>
  <c r="Y1292" i="15"/>
  <c r="AK1292" i="15" s="1"/>
  <c r="X1051" i="15"/>
  <c r="AJ1051" i="15" s="1"/>
  <c r="Y1092" i="15"/>
  <c r="AK1092" i="15" s="1"/>
  <c r="Y1459" i="15"/>
  <c r="AK1459" i="15" s="1"/>
  <c r="Y1298" i="15"/>
  <c r="AK1298" i="15" s="1"/>
  <c r="X1057" i="15"/>
  <c r="AJ1057" i="15" s="1"/>
  <c r="W1378" i="15"/>
  <c r="AI1378" i="15" s="1"/>
  <c r="X1236" i="15"/>
  <c r="AJ1236" i="15" s="1"/>
  <c r="Y1307" i="15"/>
  <c r="AK1307" i="15" s="1"/>
  <c r="AA1066" i="15"/>
  <c r="AM1066" i="15" s="1"/>
  <c r="AA1403" i="15"/>
  <c r="AM1403" i="15" s="1"/>
  <c r="Y1094" i="15"/>
  <c r="AK1094" i="15" s="1"/>
  <c r="X1248" i="15"/>
  <c r="AJ1248" i="15" s="1"/>
  <c r="AA1407" i="15"/>
  <c r="AM1407" i="15" s="1"/>
  <c r="X1120" i="15"/>
  <c r="AJ1120" i="15" s="1"/>
  <c r="W1294" i="15"/>
  <c r="AI1294" i="15" s="1"/>
  <c r="W1225" i="15"/>
  <c r="AI1225" i="15" s="1"/>
  <c r="AA1365" i="15"/>
  <c r="AM1365" i="15" s="1"/>
  <c r="AA1078" i="15"/>
  <c r="AM1078" i="15" s="1"/>
  <c r="W1147" i="15"/>
  <c r="AI1147" i="15" s="1"/>
  <c r="Y1371" i="15"/>
  <c r="AK1371" i="15" s="1"/>
  <c r="X1332" i="15"/>
  <c r="AJ1332" i="15" s="1"/>
  <c r="X1202" i="15"/>
  <c r="AJ1202" i="15" s="1"/>
  <c r="Y1366" i="15"/>
  <c r="AK1366" i="15" s="1"/>
  <c r="W1134" i="15"/>
  <c r="AI1134" i="15" s="1"/>
  <c r="X1338" i="15"/>
  <c r="AJ1338" i="15" s="1"/>
  <c r="AA1208" i="15"/>
  <c r="AM1208" i="15" s="1"/>
  <c r="AA1378" i="15"/>
  <c r="AM1378" i="15" s="1"/>
  <c r="W1114" i="15"/>
  <c r="AI1114" i="15" s="1"/>
  <c r="AA1178" i="15"/>
  <c r="AM1178" i="15" s="1"/>
  <c r="AA1436" i="15"/>
  <c r="AM1436" i="15" s="1"/>
  <c r="Y1248" i="15"/>
  <c r="AK1248" i="15" s="1"/>
  <c r="Y1451" i="15"/>
  <c r="AK1451" i="15" s="1"/>
  <c r="AA1332" i="15"/>
  <c r="AM1332" i="15" s="1"/>
  <c r="W1175" i="15"/>
  <c r="AI1175" i="15" s="1"/>
  <c r="W1363" i="15"/>
  <c r="AI1363" i="15" s="1"/>
  <c r="AA1076" i="15"/>
  <c r="AM1076" i="15" s="1"/>
  <c r="W1145" i="15"/>
  <c r="AI1145" i="15" s="1"/>
  <c r="W1301" i="15"/>
  <c r="AI1301" i="15" s="1"/>
  <c r="Y1232" i="15"/>
  <c r="AK1232" i="15" s="1"/>
  <c r="X1151" i="15"/>
  <c r="AJ1151" i="15" s="1"/>
  <c r="AA1454" i="15"/>
  <c r="AM1454" i="15" s="1"/>
  <c r="W1278" i="15"/>
  <c r="AI1278" i="15" s="1"/>
  <c r="W1209" i="15"/>
  <c r="AI1209" i="15" s="1"/>
  <c r="X1275" i="15"/>
  <c r="AJ1275" i="15" s="1"/>
  <c r="AA1145" i="15"/>
  <c r="AM1145" i="15" s="1"/>
  <c r="X1400" i="15"/>
  <c r="AJ1400" i="15" s="1"/>
  <c r="W1051" i="15"/>
  <c r="AI1051" i="15" s="1"/>
  <c r="W1338" i="15"/>
  <c r="AI1338" i="15" s="1"/>
  <c r="W1118" i="15"/>
  <c r="AI1118" i="15" s="1"/>
  <c r="W1399" i="15"/>
  <c r="AI1399" i="15" s="1"/>
  <c r="AA1112" i="15"/>
  <c r="AM1112" i="15" s="1"/>
  <c r="Y1245" i="15"/>
  <c r="AK1245" i="15" s="1"/>
  <c r="AA1249" i="15"/>
  <c r="AM1249" i="15" s="1"/>
  <c r="AA1408" i="15"/>
  <c r="AM1408" i="15" s="1"/>
  <c r="AA1121" i="15"/>
  <c r="AM1121" i="15" s="1"/>
  <c r="W1295" i="15"/>
  <c r="AI1295" i="15" s="1"/>
  <c r="Y1226" i="15"/>
  <c r="AK1226" i="15" s="1"/>
  <c r="Y1414" i="15"/>
  <c r="AK1414" i="15" s="1"/>
  <c r="AA1127" i="15"/>
  <c r="AM1127" i="15" s="1"/>
  <c r="W1401" i="15"/>
  <c r="AI1401" i="15" s="1"/>
  <c r="AA1114" i="15"/>
  <c r="AM1114" i="15" s="1"/>
  <c r="W1199" i="15"/>
  <c r="AI1199" i="15" s="1"/>
  <c r="AA1447" i="15"/>
  <c r="AM1447" i="15" s="1"/>
  <c r="AA1283" i="15"/>
  <c r="AM1283" i="15" s="1"/>
  <c r="AA1126" i="15"/>
  <c r="AM1126" i="15" s="1"/>
  <c r="X1378" i="15"/>
  <c r="AJ1378" i="15" s="1"/>
  <c r="X1091" i="15"/>
  <c r="AJ1091" i="15" s="1"/>
  <c r="X1221" i="15"/>
  <c r="AJ1221" i="15" s="1"/>
  <c r="W1058" i="15"/>
  <c r="AI1058" i="15" s="1"/>
  <c r="X1433" i="15"/>
  <c r="AJ1433" i="15" s="1"/>
  <c r="Y1328" i="15"/>
  <c r="AK1328" i="15" s="1"/>
  <c r="AA1087" i="15"/>
  <c r="AM1087" i="15" s="1"/>
  <c r="W1376" i="15"/>
  <c r="AI1376" i="15" s="1"/>
  <c r="X1234" i="15"/>
  <c r="AJ1234" i="15" s="1"/>
  <c r="AA1349" i="15"/>
  <c r="AM1349" i="15" s="1"/>
  <c r="W1192" i="15"/>
  <c r="AI1192" i="15" s="1"/>
  <c r="X1364" i="15"/>
  <c r="AJ1364" i="15" s="1"/>
  <c r="X1143" i="15"/>
  <c r="AJ1143" i="15" s="1"/>
  <c r="W1334" i="15"/>
  <c r="AI1334" i="15" s="1"/>
  <c r="AA1345" i="15"/>
  <c r="AM1345" i="15" s="1"/>
  <c r="W1188" i="15"/>
  <c r="AI1188" i="15" s="1"/>
  <c r="Y1376" i="15"/>
  <c r="AK1376" i="15" s="1"/>
  <c r="X1321" i="15"/>
  <c r="AJ1321" i="15" s="1"/>
  <c r="AA1191" i="15"/>
  <c r="AM1191" i="15" s="1"/>
  <c r="AA1425" i="15"/>
  <c r="AM1425" i="15" s="1"/>
  <c r="Y1260" i="15"/>
  <c r="AK1260" i="15" s="1"/>
  <c r="W1412" i="15"/>
  <c r="AI1412" i="15" s="1"/>
  <c r="W1183" i="15"/>
  <c r="AI1183" i="15" s="1"/>
  <c r="Y1431" i="15"/>
  <c r="AK1431" i="15" s="1"/>
  <c r="Y1351" i="15"/>
  <c r="AK1351" i="15" s="1"/>
  <c r="X1110" i="15"/>
  <c r="AJ1110" i="15" s="1"/>
  <c r="Y1383" i="15"/>
  <c r="AK1383" i="15" s="1"/>
  <c r="W1381" i="15"/>
  <c r="AI1381" i="15" s="1"/>
  <c r="AA1094" i="15"/>
  <c r="AM1094" i="15" s="1"/>
  <c r="Y1227" i="15"/>
  <c r="AK1227" i="15" s="1"/>
  <c r="X1366" i="15"/>
  <c r="AJ1366" i="15" s="1"/>
  <c r="Y1102" i="15"/>
  <c r="AK1102" i="15" s="1"/>
  <c r="AA1182" i="15"/>
  <c r="AM1182" i="15" s="1"/>
  <c r="X1185" i="15"/>
  <c r="AJ1185" i="15" s="1"/>
  <c r="W1312" i="15"/>
  <c r="AI1312" i="15" s="1"/>
  <c r="W1243" i="15"/>
  <c r="AI1243" i="15" s="1"/>
  <c r="W1263" i="15"/>
  <c r="AI1263" i="15" s="1"/>
  <c r="W1213" i="15"/>
  <c r="AI1213" i="15" s="1"/>
  <c r="X1293" i="15"/>
  <c r="AJ1293" i="15" s="1"/>
  <c r="X1420" i="15"/>
  <c r="AJ1420" i="15" s="1"/>
  <c r="Y1433" i="15"/>
  <c r="AK1433" i="15" s="1"/>
  <c r="W1405" i="15"/>
  <c r="AI1405" i="15" s="1"/>
  <c r="Y1056" i="15"/>
  <c r="AK1056" i="15" s="1"/>
  <c r="W1327" i="15"/>
  <c r="AI1327" i="15" s="1"/>
  <c r="X1259" i="15"/>
  <c r="AJ1259" i="15" s="1"/>
  <c r="Y1081" i="15"/>
  <c r="AK1081" i="15" s="1"/>
  <c r="X1193" i="15"/>
  <c r="AJ1193" i="15" s="1"/>
  <c r="X1314" i="15"/>
  <c r="AJ1314" i="15" s="1"/>
  <c r="X1184" i="15"/>
  <c r="AJ1184" i="15" s="1"/>
  <c r="X1425" i="15"/>
  <c r="AJ1425" i="15" s="1"/>
  <c r="Y1271" i="15"/>
  <c r="AK1271" i="15" s="1"/>
  <c r="AA1234" i="15"/>
  <c r="AM1234" i="15" s="1"/>
  <c r="Y1071" i="15"/>
  <c r="AK1071" i="15" s="1"/>
  <c r="W1208" i="15"/>
  <c r="AI1208" i="15" s="1"/>
  <c r="W1440" i="15"/>
  <c r="AI1440" i="15" s="1"/>
  <c r="AA1276" i="15"/>
  <c r="AM1276" i="15" s="1"/>
  <c r="AA1119" i="15"/>
  <c r="AM1119" i="15" s="1"/>
  <c r="AA1387" i="15"/>
  <c r="AM1387" i="15" s="1"/>
  <c r="X1100" i="15"/>
  <c r="AJ1100" i="15" s="1"/>
  <c r="W1249" i="15"/>
  <c r="AI1249" i="15" s="1"/>
  <c r="X1233" i="15"/>
  <c r="AJ1233" i="15" s="1"/>
  <c r="W1070" i="15"/>
  <c r="AI1070" i="15" s="1"/>
  <c r="X1274" i="15"/>
  <c r="AJ1274" i="15" s="1"/>
  <c r="X1144" i="15"/>
  <c r="AJ1144" i="15" s="1"/>
  <c r="X1399" i="15"/>
  <c r="AJ1399" i="15" s="1"/>
  <c r="Y1050" i="15"/>
  <c r="AK1050" i="15" s="1"/>
  <c r="Y1449" i="15"/>
  <c r="AK1449" i="15" s="1"/>
  <c r="AA1362" i="15"/>
  <c r="AM1362" i="15" s="1"/>
  <c r="Y1130" i="15"/>
  <c r="AK1130" i="15" s="1"/>
  <c r="X1350" i="15"/>
  <c r="AJ1350" i="15" s="1"/>
  <c r="X1220" i="15"/>
  <c r="AJ1220" i="15" s="1"/>
  <c r="AA1390" i="15"/>
  <c r="AM1390" i="15" s="1"/>
  <c r="Y1126" i="15"/>
  <c r="AK1126" i="15" s="1"/>
  <c r="AA1190" i="15"/>
  <c r="AM1190" i="15" s="1"/>
  <c r="Y1300" i="15"/>
  <c r="AK1300" i="15" s="1"/>
  <c r="X1059" i="15"/>
  <c r="AJ1059" i="15" s="1"/>
  <c r="X1412" i="15"/>
  <c r="AJ1412" i="15" s="1"/>
  <c r="AA1376" i="15"/>
  <c r="AM1376" i="15" s="1"/>
  <c r="W1112" i="15"/>
  <c r="AI1112" i="15" s="1"/>
  <c r="X1176" i="15"/>
  <c r="AJ1176" i="15" s="1"/>
  <c r="W1319" i="15"/>
  <c r="AI1319" i="15" s="1"/>
  <c r="W1250" i="15"/>
  <c r="AI1250" i="15" s="1"/>
  <c r="X1267" i="15"/>
  <c r="AJ1267" i="15" s="1"/>
  <c r="Y1089" i="15"/>
  <c r="AK1089" i="15" s="1"/>
  <c r="X1217" i="15"/>
  <c r="AJ1217" i="15" s="1"/>
  <c r="W1054" i="15"/>
  <c r="AI1054" i="15" s="1"/>
  <c r="X1429" i="15"/>
  <c r="AJ1429" i="15" s="1"/>
  <c r="Y1324" i="15"/>
  <c r="AK1324" i="15" s="1"/>
  <c r="AA1083" i="15"/>
  <c r="AM1083" i="15" s="1"/>
  <c r="AA1426" i="15"/>
  <c r="AM1426" i="15" s="1"/>
  <c r="X1048" i="15"/>
  <c r="AJ1048" i="15" s="1"/>
  <c r="W1181" i="15"/>
  <c r="AI1181" i="15" s="1"/>
  <c r="X1149" i="15"/>
  <c r="AJ1149" i="15" s="1"/>
  <c r="X1270" i="15"/>
  <c r="AJ1270" i="15" s="1"/>
  <c r="Y1395" i="15"/>
  <c r="AK1395" i="15" s="1"/>
  <c r="Y1046" i="15"/>
  <c r="AK1046" i="15" s="1"/>
  <c r="W1349" i="15"/>
  <c r="AI1349" i="15" s="1"/>
  <c r="W1404" i="15"/>
  <c r="AI1404" i="15" s="1"/>
  <c r="W1055" i="15"/>
  <c r="AI1055" i="15" s="1"/>
  <c r="W1326" i="15"/>
  <c r="AI1326" i="15" s="1"/>
  <c r="W1397" i="15"/>
  <c r="AI1397" i="15" s="1"/>
  <c r="AA1110" i="15"/>
  <c r="AM1110" i="15" s="1"/>
  <c r="Y1243" i="15"/>
  <c r="AK1243" i="15" s="1"/>
  <c r="W1446" i="15"/>
  <c r="AI1446" i="15" s="1"/>
  <c r="AA1327" i="15"/>
  <c r="AM1327" i="15" s="1"/>
  <c r="Y1170" i="15"/>
  <c r="AK1170" i="15" s="1"/>
  <c r="X1374" i="15"/>
  <c r="AJ1374" i="15" s="1"/>
  <c r="X1087" i="15"/>
  <c r="AJ1087" i="15" s="1"/>
  <c r="AA1285" i="15"/>
  <c r="AM1285" i="15" s="1"/>
  <c r="AA1128" i="15"/>
  <c r="AM1128" i="15" s="1"/>
  <c r="W1380" i="15"/>
  <c r="AI1380" i="15" s="1"/>
  <c r="X1093" i="15"/>
  <c r="AJ1093" i="15" s="1"/>
  <c r="W1226" i="15"/>
  <c r="AI1226" i="15" s="1"/>
  <c r="X1263" i="15"/>
  <c r="AJ1263" i="15" s="1"/>
  <c r="Y1085" i="15"/>
  <c r="AK1085" i="15" s="1"/>
  <c r="X1197" i="15"/>
  <c r="AJ1197" i="15" s="1"/>
  <c r="X1318" i="15"/>
  <c r="AJ1318" i="15" s="1"/>
  <c r="X1188" i="15"/>
  <c r="AJ1188" i="15" s="1"/>
  <c r="Y1422" i="15"/>
  <c r="AK1422" i="15" s="1"/>
  <c r="Y1257" i="15"/>
  <c r="AK1257" i="15" s="1"/>
  <c r="Y1123" i="15"/>
  <c r="AK1123" i="15" s="1"/>
  <c r="X1262" i="15"/>
  <c r="AJ1262" i="15" s="1"/>
  <c r="W1084" i="15"/>
  <c r="AI1084" i="15" s="1"/>
  <c r="X1228" i="15"/>
  <c r="AJ1228" i="15" s="1"/>
  <c r="W1065" i="15"/>
  <c r="AI1065" i="15" s="1"/>
  <c r="X1285" i="15"/>
  <c r="AJ1285" i="15" s="1"/>
  <c r="AA1155" i="15"/>
  <c r="AM1155" i="15" s="1"/>
  <c r="W1410" i="15"/>
  <c r="AI1410" i="15" s="1"/>
  <c r="W1061" i="15"/>
  <c r="AI1061" i="15" s="1"/>
  <c r="W1224" i="15"/>
  <c r="AI1224" i="15" s="1"/>
  <c r="X1261" i="15"/>
  <c r="AJ1261" i="15" s="1"/>
  <c r="Y1083" i="15"/>
  <c r="AK1083" i="15" s="1"/>
  <c r="AA1227" i="15"/>
  <c r="AM1227" i="15" s="1"/>
  <c r="Y1064" i="15"/>
  <c r="AK1064" i="15" s="1"/>
  <c r="X1284" i="15"/>
  <c r="AJ1284" i="15" s="1"/>
  <c r="X1154" i="15"/>
  <c r="AJ1154" i="15" s="1"/>
  <c r="X1455" i="15"/>
  <c r="AJ1455" i="15" s="1"/>
  <c r="AA1336" i="15"/>
  <c r="AM1336" i="15" s="1"/>
  <c r="W1089" i="15"/>
  <c r="AI1089" i="15" s="1"/>
  <c r="Y1295" i="15"/>
  <c r="AK1295" i="15" s="1"/>
  <c r="Y1177" i="15"/>
  <c r="AK1177" i="15" s="1"/>
  <c r="Y1110" i="15"/>
  <c r="AK1110" i="15" s="1"/>
  <c r="Y1287" i="15"/>
  <c r="AK1287" i="15" s="1"/>
  <c r="AA1250" i="15"/>
  <c r="AM1250" i="15" s="1"/>
  <c r="W1329" i="15"/>
  <c r="AI1329" i="15" s="1"/>
  <c r="Y1286" i="15"/>
  <c r="AK1286" i="15" s="1"/>
  <c r="X1287" i="15"/>
  <c r="AJ1287" i="15" s="1"/>
  <c r="AA1054" i="15"/>
  <c r="AM1054" i="15" s="1"/>
  <c r="Y1289" i="15"/>
  <c r="AK1289" i="15" s="1"/>
  <c r="AA1048" i="15"/>
  <c r="AM1048" i="15" s="1"/>
  <c r="AA1252" i="15"/>
  <c r="AM1252" i="15" s="1"/>
  <c r="Y1185" i="15"/>
  <c r="AK1185" i="15" s="1"/>
  <c r="Y1367" i="15"/>
  <c r="AK1367" i="15" s="1"/>
  <c r="AA1351" i="15"/>
  <c r="AM1351" i="15" s="1"/>
  <c r="X1369" i="15"/>
  <c r="AJ1369" i="15" s="1"/>
  <c r="BB322" i="2" l="1"/>
  <c r="AZ322" i="2"/>
  <c r="AY322" i="2"/>
  <c r="AX322" i="2"/>
  <c r="AV322" i="2"/>
  <c r="AT322" i="2"/>
  <c r="AS322" i="2"/>
  <c r="AR322" i="2"/>
  <c r="AP322" i="2"/>
  <c r="AN322" i="2"/>
  <c r="AM322" i="2"/>
  <c r="AL322" i="2"/>
  <c r="AI6" i="2"/>
  <c r="AJ324" i="2"/>
  <c r="AJ322" i="2"/>
  <c r="AH324" i="2"/>
  <c r="AH322" i="2"/>
  <c r="AG324" i="2"/>
  <c r="AG322" i="2"/>
  <c r="AD324" i="2"/>
  <c r="AC324" i="2"/>
  <c r="AD322" i="2"/>
  <c r="AC322" i="2"/>
  <c r="AA324" i="2"/>
  <c r="Z324" i="2"/>
  <c r="AA322" i="2"/>
  <c r="Z322" i="2"/>
  <c r="X324" i="2"/>
  <c r="W324" i="2"/>
  <c r="X322" i="2"/>
  <c r="W322" i="2"/>
  <c r="U324" i="2"/>
  <c r="T324" i="2"/>
  <c r="U322" i="2"/>
  <c r="T322" i="2"/>
  <c r="R324" i="2"/>
  <c r="Q324" i="2"/>
  <c r="R322" i="2"/>
  <c r="Q322" i="2"/>
  <c r="O324" i="2"/>
  <c r="N324" i="2"/>
  <c r="O322" i="2"/>
  <c r="N322" i="2"/>
  <c r="L324" i="2"/>
  <c r="K324" i="2"/>
  <c r="L322" i="2"/>
  <c r="K322" i="2"/>
  <c r="I324" i="2"/>
  <c r="J324" i="2" s="1"/>
  <c r="H324" i="2"/>
  <c r="I322" i="2"/>
  <c r="H322" i="2"/>
  <c r="F324" i="2"/>
  <c r="E324" i="2"/>
  <c r="F322" i="2"/>
  <c r="E322" i="2"/>
  <c r="C324" i="2"/>
  <c r="C322" i="2"/>
  <c r="D322" i="2" s="1"/>
  <c r="B322" i="2"/>
  <c r="B324" i="2"/>
  <c r="DK327" i="2"/>
  <c r="DJ327" i="2"/>
  <c r="DI327" i="2"/>
  <c r="DK326" i="2"/>
  <c r="DJ326" i="2"/>
  <c r="DI326" i="2"/>
  <c r="DK325" i="2"/>
  <c r="DI325" i="2"/>
  <c r="DK324" i="2"/>
  <c r="DI324" i="2"/>
  <c r="DK322" i="2"/>
  <c r="DJ322" i="2"/>
  <c r="DI322" i="2"/>
  <c r="DK321" i="2"/>
  <c r="DK320" i="2"/>
  <c r="DK318" i="2"/>
  <c r="DI318" i="2"/>
  <c r="M324" i="2" l="1"/>
  <c r="V324" i="2"/>
  <c r="G324" i="2"/>
  <c r="Y324" i="2"/>
  <c r="AE324" i="2"/>
  <c r="AI324" i="2"/>
  <c r="BA322" i="2"/>
  <c r="BC322" i="2"/>
  <c r="AU322" i="2"/>
  <c r="AW322" i="2"/>
  <c r="V322" i="2"/>
  <c r="AK322" i="2"/>
  <c r="P324" i="2"/>
  <c r="M322" i="2"/>
  <c r="AB324" i="2"/>
  <c r="S322" i="2"/>
  <c r="Y322" i="2"/>
  <c r="AE322" i="2"/>
  <c r="AK324" i="2"/>
  <c r="J322" i="2"/>
  <c r="S324" i="2"/>
  <c r="D324" i="2"/>
  <c r="P322" i="2"/>
  <c r="G322" i="2"/>
  <c r="AI322" i="2"/>
  <c r="AO322" i="2"/>
  <c r="AQ322" i="2"/>
  <c r="AB322" i="2"/>
  <c r="FN7" i="5"/>
  <c r="FO7" i="5"/>
  <c r="AA7" i="6" s="1"/>
  <c r="FP7" i="5"/>
  <c r="AB7" i="6" s="1"/>
  <c r="FR7" i="5"/>
  <c r="AD7" i="6" s="1"/>
  <c r="FN8" i="5"/>
  <c r="FO8" i="5"/>
  <c r="AA8" i="6" s="1"/>
  <c r="FP8" i="5"/>
  <c r="AB8" i="6" s="1"/>
  <c r="FR8" i="5"/>
  <c r="AD8" i="6" s="1"/>
  <c r="FN9" i="5"/>
  <c r="FO9" i="5"/>
  <c r="AA9" i="6" s="1"/>
  <c r="FP9" i="5"/>
  <c r="AB9" i="6" s="1"/>
  <c r="FR9" i="5"/>
  <c r="AD9" i="6" s="1"/>
  <c r="FN10" i="5"/>
  <c r="FO10" i="5"/>
  <c r="AA10" i="6" s="1"/>
  <c r="FP10" i="5"/>
  <c r="AB10" i="6" s="1"/>
  <c r="FR10" i="5"/>
  <c r="AD10" i="6" s="1"/>
  <c r="FN11" i="5"/>
  <c r="FO11" i="5"/>
  <c r="AA11" i="6" s="1"/>
  <c r="FP11" i="5"/>
  <c r="AB11" i="6" s="1"/>
  <c r="FR11" i="5"/>
  <c r="AD11" i="6" s="1"/>
  <c r="FN12" i="5"/>
  <c r="FO12" i="5"/>
  <c r="AA12" i="6" s="1"/>
  <c r="FP12" i="5"/>
  <c r="AB12" i="6" s="1"/>
  <c r="FR12" i="5"/>
  <c r="AD12" i="6" s="1"/>
  <c r="FN13" i="5"/>
  <c r="FO13" i="5"/>
  <c r="AA13" i="6" s="1"/>
  <c r="FP13" i="5"/>
  <c r="AB13" i="6" s="1"/>
  <c r="FR13" i="5"/>
  <c r="AD13" i="6" s="1"/>
  <c r="FN14" i="5"/>
  <c r="FO14" i="5"/>
  <c r="AA14" i="6" s="1"/>
  <c r="FP14" i="5"/>
  <c r="AB14" i="6" s="1"/>
  <c r="FR14" i="5"/>
  <c r="AD14" i="6" s="1"/>
  <c r="FN15" i="5"/>
  <c r="FO15" i="5"/>
  <c r="AA15" i="6" s="1"/>
  <c r="FP15" i="5"/>
  <c r="AB15" i="6" s="1"/>
  <c r="FR15" i="5"/>
  <c r="AD15" i="6" s="1"/>
  <c r="FN16" i="5"/>
  <c r="FO16" i="5"/>
  <c r="AA16" i="6" s="1"/>
  <c r="FP16" i="5"/>
  <c r="AB16" i="6" s="1"/>
  <c r="FR16" i="5"/>
  <c r="AD16" i="6" s="1"/>
  <c r="FN17" i="5"/>
  <c r="FO17" i="5"/>
  <c r="AA17" i="6" s="1"/>
  <c r="FP17" i="5"/>
  <c r="AB17" i="6" s="1"/>
  <c r="FR17" i="5"/>
  <c r="AD17" i="6" s="1"/>
  <c r="FN18" i="5"/>
  <c r="FO18" i="5"/>
  <c r="AA18" i="6" s="1"/>
  <c r="FP18" i="5"/>
  <c r="AB18" i="6" s="1"/>
  <c r="FR18" i="5"/>
  <c r="AD18" i="6" s="1"/>
  <c r="FN19" i="5"/>
  <c r="FO19" i="5"/>
  <c r="AA19" i="6" s="1"/>
  <c r="FP19" i="5"/>
  <c r="AB19" i="6" s="1"/>
  <c r="FR19" i="5"/>
  <c r="AD19" i="6" s="1"/>
  <c r="FN20" i="5"/>
  <c r="FO20" i="5"/>
  <c r="AA20" i="6" s="1"/>
  <c r="FP20" i="5"/>
  <c r="AB20" i="6" s="1"/>
  <c r="FR20" i="5"/>
  <c r="AD20" i="6" s="1"/>
  <c r="FN21" i="5"/>
  <c r="FO21" i="5"/>
  <c r="AA21" i="6" s="1"/>
  <c r="FP21" i="5"/>
  <c r="AB21" i="6" s="1"/>
  <c r="FR21" i="5"/>
  <c r="AD21" i="6" s="1"/>
  <c r="FN22" i="5"/>
  <c r="FO22" i="5"/>
  <c r="AA22" i="6" s="1"/>
  <c r="FP22" i="5"/>
  <c r="AB22" i="6" s="1"/>
  <c r="FR22" i="5"/>
  <c r="AD22" i="6" s="1"/>
  <c r="FN23" i="5"/>
  <c r="FO23" i="5"/>
  <c r="AA23" i="6" s="1"/>
  <c r="FP23" i="5"/>
  <c r="AB23" i="6" s="1"/>
  <c r="FR23" i="5"/>
  <c r="AD23" i="6" s="1"/>
  <c r="FN24" i="5"/>
  <c r="FO24" i="5"/>
  <c r="AA24" i="6" s="1"/>
  <c r="FP24" i="5"/>
  <c r="AB24" i="6" s="1"/>
  <c r="FR24" i="5"/>
  <c r="AD24" i="6" s="1"/>
  <c r="FN25" i="5"/>
  <c r="FO25" i="5"/>
  <c r="AA25" i="6" s="1"/>
  <c r="FP25" i="5"/>
  <c r="AB25" i="6" s="1"/>
  <c r="FR25" i="5"/>
  <c r="AD25" i="6" s="1"/>
  <c r="FN26" i="5"/>
  <c r="FO26" i="5"/>
  <c r="AA26" i="6" s="1"/>
  <c r="FP26" i="5"/>
  <c r="AB26" i="6" s="1"/>
  <c r="FR26" i="5"/>
  <c r="AD26" i="6" s="1"/>
  <c r="FN27" i="5"/>
  <c r="FO27" i="5"/>
  <c r="AA27" i="6" s="1"/>
  <c r="FP27" i="5"/>
  <c r="AB27" i="6" s="1"/>
  <c r="FR27" i="5"/>
  <c r="AD27" i="6" s="1"/>
  <c r="FN28" i="5"/>
  <c r="FO28" i="5"/>
  <c r="AA28" i="6" s="1"/>
  <c r="FP28" i="5"/>
  <c r="AB28" i="6" s="1"/>
  <c r="FR28" i="5"/>
  <c r="AD28" i="6" s="1"/>
  <c r="FN29" i="5"/>
  <c r="FO29" i="5"/>
  <c r="AA29" i="6" s="1"/>
  <c r="FP29" i="5"/>
  <c r="AB29" i="6" s="1"/>
  <c r="FR29" i="5"/>
  <c r="AD29" i="6" s="1"/>
  <c r="FN30" i="5"/>
  <c r="FO30" i="5"/>
  <c r="AA30" i="6" s="1"/>
  <c r="FP30" i="5"/>
  <c r="AB30" i="6" s="1"/>
  <c r="FR30" i="5"/>
  <c r="AD30" i="6" s="1"/>
  <c r="FN31" i="5"/>
  <c r="FO31" i="5"/>
  <c r="AA31" i="6" s="1"/>
  <c r="FP31" i="5"/>
  <c r="AB31" i="6" s="1"/>
  <c r="FR31" i="5"/>
  <c r="AD31" i="6" s="1"/>
  <c r="FN32" i="5"/>
  <c r="FO32" i="5"/>
  <c r="AA32" i="6" s="1"/>
  <c r="FP32" i="5"/>
  <c r="AB32" i="6" s="1"/>
  <c r="FR32" i="5"/>
  <c r="AD32" i="6" s="1"/>
  <c r="FN33" i="5"/>
  <c r="FO33" i="5"/>
  <c r="AA33" i="6" s="1"/>
  <c r="FP33" i="5"/>
  <c r="AB33" i="6" s="1"/>
  <c r="FR33" i="5"/>
  <c r="AD33" i="6" s="1"/>
  <c r="FN34" i="5"/>
  <c r="FO34" i="5"/>
  <c r="AA34" i="6" s="1"/>
  <c r="FP34" i="5"/>
  <c r="AB34" i="6" s="1"/>
  <c r="FR34" i="5"/>
  <c r="AD34" i="6" s="1"/>
  <c r="FN35" i="5"/>
  <c r="FO35" i="5"/>
  <c r="AA35" i="6" s="1"/>
  <c r="FP35" i="5"/>
  <c r="AB35" i="6" s="1"/>
  <c r="FR35" i="5"/>
  <c r="AD35" i="6" s="1"/>
  <c r="FN36" i="5"/>
  <c r="FO36" i="5"/>
  <c r="AA36" i="6" s="1"/>
  <c r="FP36" i="5"/>
  <c r="AB36" i="6" s="1"/>
  <c r="FR36" i="5"/>
  <c r="AD36" i="6" s="1"/>
  <c r="FN37" i="5"/>
  <c r="FO37" i="5"/>
  <c r="AA37" i="6" s="1"/>
  <c r="FP37" i="5"/>
  <c r="AB37" i="6" s="1"/>
  <c r="FR37" i="5"/>
  <c r="AD37" i="6" s="1"/>
  <c r="FN38" i="5"/>
  <c r="FO38" i="5"/>
  <c r="AA38" i="6" s="1"/>
  <c r="FP38" i="5"/>
  <c r="AB38" i="6" s="1"/>
  <c r="FR38" i="5"/>
  <c r="AD38" i="6" s="1"/>
  <c r="FN39" i="5"/>
  <c r="FO39" i="5"/>
  <c r="AA39" i="6" s="1"/>
  <c r="FP39" i="5"/>
  <c r="AB39" i="6" s="1"/>
  <c r="FR39" i="5"/>
  <c r="AD39" i="6" s="1"/>
  <c r="FN40" i="5"/>
  <c r="FO40" i="5"/>
  <c r="AA40" i="6" s="1"/>
  <c r="FP40" i="5"/>
  <c r="AB40" i="6" s="1"/>
  <c r="FR40" i="5"/>
  <c r="AD40" i="6" s="1"/>
  <c r="FN41" i="5"/>
  <c r="FO41" i="5"/>
  <c r="AA41" i="6" s="1"/>
  <c r="FP41" i="5"/>
  <c r="AB41" i="6" s="1"/>
  <c r="FR41" i="5"/>
  <c r="AD41" i="6" s="1"/>
  <c r="FN42" i="5"/>
  <c r="FO42" i="5"/>
  <c r="AA42" i="6" s="1"/>
  <c r="FP42" i="5"/>
  <c r="AB42" i="6" s="1"/>
  <c r="FR42" i="5"/>
  <c r="AD42" i="6" s="1"/>
  <c r="FN43" i="5"/>
  <c r="FO43" i="5"/>
  <c r="AA43" i="6" s="1"/>
  <c r="FP43" i="5"/>
  <c r="AB43" i="6" s="1"/>
  <c r="FR43" i="5"/>
  <c r="AD43" i="6" s="1"/>
  <c r="FN44" i="5"/>
  <c r="FO44" i="5"/>
  <c r="AA44" i="6" s="1"/>
  <c r="FP44" i="5"/>
  <c r="AB44" i="6" s="1"/>
  <c r="FR44" i="5"/>
  <c r="AD44" i="6" s="1"/>
  <c r="FN45" i="5"/>
  <c r="FO45" i="5"/>
  <c r="AA45" i="6" s="1"/>
  <c r="FP45" i="5"/>
  <c r="AB45" i="6" s="1"/>
  <c r="FR45" i="5"/>
  <c r="AD45" i="6" s="1"/>
  <c r="FN46" i="5"/>
  <c r="FO46" i="5"/>
  <c r="AA46" i="6" s="1"/>
  <c r="FP46" i="5"/>
  <c r="AB46" i="6" s="1"/>
  <c r="FR46" i="5"/>
  <c r="AD46" i="6" s="1"/>
  <c r="FN47" i="5"/>
  <c r="FO47" i="5"/>
  <c r="AA47" i="6" s="1"/>
  <c r="FP47" i="5"/>
  <c r="AB47" i="6" s="1"/>
  <c r="FR47" i="5"/>
  <c r="AD47" i="6" s="1"/>
  <c r="FN48" i="5"/>
  <c r="FO48" i="5"/>
  <c r="AA48" i="6" s="1"/>
  <c r="FP48" i="5"/>
  <c r="AB48" i="6" s="1"/>
  <c r="FR48" i="5"/>
  <c r="AD48" i="6" s="1"/>
  <c r="FN49" i="5"/>
  <c r="FO49" i="5"/>
  <c r="AA49" i="6" s="1"/>
  <c r="FP49" i="5"/>
  <c r="AB49" i="6" s="1"/>
  <c r="FR49" i="5"/>
  <c r="AD49" i="6" s="1"/>
  <c r="FN50" i="5"/>
  <c r="FO50" i="5"/>
  <c r="AA50" i="6" s="1"/>
  <c r="FP50" i="5"/>
  <c r="AB50" i="6" s="1"/>
  <c r="FR50" i="5"/>
  <c r="AD50" i="6" s="1"/>
  <c r="FN51" i="5"/>
  <c r="FO51" i="5"/>
  <c r="AA51" i="6" s="1"/>
  <c r="FP51" i="5"/>
  <c r="AB51" i="6" s="1"/>
  <c r="FR51" i="5"/>
  <c r="AD51" i="6" s="1"/>
  <c r="FN52" i="5"/>
  <c r="FO52" i="5"/>
  <c r="AA52" i="6" s="1"/>
  <c r="FP52" i="5"/>
  <c r="AB52" i="6" s="1"/>
  <c r="FR52" i="5"/>
  <c r="AD52" i="6" s="1"/>
  <c r="FN53" i="5"/>
  <c r="FO53" i="5"/>
  <c r="AA53" i="6" s="1"/>
  <c r="FP53" i="5"/>
  <c r="AB53" i="6" s="1"/>
  <c r="FR53" i="5"/>
  <c r="AD53" i="6" s="1"/>
  <c r="FN54" i="5"/>
  <c r="FO54" i="5"/>
  <c r="AA54" i="6" s="1"/>
  <c r="FP54" i="5"/>
  <c r="AB54" i="6" s="1"/>
  <c r="FR54" i="5"/>
  <c r="AD54" i="6" s="1"/>
  <c r="FN55" i="5"/>
  <c r="FO55" i="5"/>
  <c r="AA55" i="6" s="1"/>
  <c r="FP55" i="5"/>
  <c r="AB55" i="6" s="1"/>
  <c r="FR55" i="5"/>
  <c r="AD55" i="6" s="1"/>
  <c r="FN56" i="5"/>
  <c r="FO56" i="5"/>
  <c r="AA56" i="6" s="1"/>
  <c r="FP56" i="5"/>
  <c r="AB56" i="6" s="1"/>
  <c r="FR56" i="5"/>
  <c r="AD56" i="6" s="1"/>
  <c r="FN57" i="5"/>
  <c r="FO57" i="5"/>
  <c r="AA57" i="6" s="1"/>
  <c r="FP57" i="5"/>
  <c r="AB57" i="6" s="1"/>
  <c r="FR57" i="5"/>
  <c r="AD57" i="6" s="1"/>
  <c r="FN58" i="5"/>
  <c r="FO58" i="5"/>
  <c r="AA58" i="6" s="1"/>
  <c r="FP58" i="5"/>
  <c r="AB58" i="6" s="1"/>
  <c r="FR58" i="5"/>
  <c r="AD58" i="6" s="1"/>
  <c r="FN59" i="5"/>
  <c r="FO59" i="5"/>
  <c r="AA59" i="6" s="1"/>
  <c r="FP59" i="5"/>
  <c r="AB59" i="6" s="1"/>
  <c r="FR59" i="5"/>
  <c r="AD59" i="6" s="1"/>
  <c r="FN60" i="5"/>
  <c r="FO60" i="5"/>
  <c r="AA60" i="6" s="1"/>
  <c r="FP60" i="5"/>
  <c r="AB60" i="6" s="1"/>
  <c r="FR60" i="5"/>
  <c r="AD60" i="6" s="1"/>
  <c r="FN61" i="5"/>
  <c r="FO61" i="5"/>
  <c r="AA61" i="6" s="1"/>
  <c r="FP61" i="5"/>
  <c r="AB61" i="6" s="1"/>
  <c r="FR61" i="5"/>
  <c r="AD61" i="6" s="1"/>
  <c r="FN62" i="5"/>
  <c r="FO62" i="5"/>
  <c r="AA62" i="6" s="1"/>
  <c r="FP62" i="5"/>
  <c r="AB62" i="6" s="1"/>
  <c r="FR62" i="5"/>
  <c r="AD62" i="6" s="1"/>
  <c r="FN63" i="5"/>
  <c r="FO63" i="5"/>
  <c r="AA63" i="6" s="1"/>
  <c r="FP63" i="5"/>
  <c r="AB63" i="6" s="1"/>
  <c r="FR63" i="5"/>
  <c r="AD63" i="6" s="1"/>
  <c r="FN64" i="5"/>
  <c r="FO64" i="5"/>
  <c r="AA64" i="6" s="1"/>
  <c r="FP64" i="5"/>
  <c r="AB64" i="6" s="1"/>
  <c r="FR64" i="5"/>
  <c r="AD64" i="6" s="1"/>
  <c r="FN65" i="5"/>
  <c r="FO65" i="5"/>
  <c r="AA65" i="6" s="1"/>
  <c r="FP65" i="5"/>
  <c r="AB65" i="6" s="1"/>
  <c r="FR65" i="5"/>
  <c r="AD65" i="6" s="1"/>
  <c r="FN66" i="5"/>
  <c r="FO66" i="5"/>
  <c r="AA66" i="6" s="1"/>
  <c r="FP66" i="5"/>
  <c r="AB66" i="6" s="1"/>
  <c r="FR66" i="5"/>
  <c r="AD66" i="6" s="1"/>
  <c r="FN67" i="5"/>
  <c r="FO67" i="5"/>
  <c r="AA67" i="6" s="1"/>
  <c r="FP67" i="5"/>
  <c r="AB67" i="6" s="1"/>
  <c r="FR67" i="5"/>
  <c r="AD67" i="6" s="1"/>
  <c r="FN68" i="5"/>
  <c r="FO68" i="5"/>
  <c r="AA68" i="6" s="1"/>
  <c r="FP68" i="5"/>
  <c r="AB68" i="6" s="1"/>
  <c r="FR68" i="5"/>
  <c r="AD68" i="6" s="1"/>
  <c r="FN69" i="5"/>
  <c r="FO69" i="5"/>
  <c r="AA69" i="6" s="1"/>
  <c r="FP69" i="5"/>
  <c r="AB69" i="6" s="1"/>
  <c r="FR69" i="5"/>
  <c r="AD69" i="6" s="1"/>
  <c r="FN70" i="5"/>
  <c r="FO70" i="5"/>
  <c r="AA70" i="6" s="1"/>
  <c r="FP70" i="5"/>
  <c r="AB70" i="6" s="1"/>
  <c r="FR70" i="5"/>
  <c r="AD70" i="6" s="1"/>
  <c r="FN71" i="5"/>
  <c r="FO71" i="5"/>
  <c r="AA71" i="6" s="1"/>
  <c r="FP71" i="5"/>
  <c r="AB71" i="6" s="1"/>
  <c r="FR71" i="5"/>
  <c r="AD71" i="6" s="1"/>
  <c r="FN72" i="5"/>
  <c r="FO72" i="5"/>
  <c r="AA72" i="6" s="1"/>
  <c r="FP72" i="5"/>
  <c r="AB72" i="6" s="1"/>
  <c r="FR72" i="5"/>
  <c r="AD72" i="6" s="1"/>
  <c r="FN73" i="5"/>
  <c r="FO73" i="5"/>
  <c r="AA73" i="6" s="1"/>
  <c r="FP73" i="5"/>
  <c r="AB73" i="6" s="1"/>
  <c r="FR73" i="5"/>
  <c r="AD73" i="6" s="1"/>
  <c r="FN74" i="5"/>
  <c r="FO74" i="5"/>
  <c r="AA74" i="6" s="1"/>
  <c r="FP74" i="5"/>
  <c r="AB74" i="6" s="1"/>
  <c r="FR74" i="5"/>
  <c r="AD74" i="6" s="1"/>
  <c r="FN75" i="5"/>
  <c r="FO75" i="5"/>
  <c r="AA75" i="6" s="1"/>
  <c r="FP75" i="5"/>
  <c r="AB75" i="6" s="1"/>
  <c r="FR75" i="5"/>
  <c r="AD75" i="6" s="1"/>
  <c r="FN76" i="5"/>
  <c r="FO76" i="5"/>
  <c r="AA76" i="6" s="1"/>
  <c r="FP76" i="5"/>
  <c r="AB76" i="6" s="1"/>
  <c r="FR76" i="5"/>
  <c r="AD76" i="6" s="1"/>
  <c r="FN77" i="5"/>
  <c r="FO77" i="5"/>
  <c r="AA77" i="6" s="1"/>
  <c r="FP77" i="5"/>
  <c r="AB77" i="6" s="1"/>
  <c r="FR77" i="5"/>
  <c r="AD77" i="6" s="1"/>
  <c r="FN78" i="5"/>
  <c r="FO78" i="5"/>
  <c r="AA78" i="6" s="1"/>
  <c r="FP78" i="5"/>
  <c r="AB78" i="6" s="1"/>
  <c r="FR78" i="5"/>
  <c r="AD78" i="6" s="1"/>
  <c r="FN79" i="5"/>
  <c r="FO79" i="5"/>
  <c r="AA79" i="6" s="1"/>
  <c r="FP79" i="5"/>
  <c r="AB79" i="6" s="1"/>
  <c r="FR79" i="5"/>
  <c r="AD79" i="6" s="1"/>
  <c r="FN80" i="5"/>
  <c r="FO80" i="5"/>
  <c r="AA80" i="6" s="1"/>
  <c r="FP80" i="5"/>
  <c r="AB80" i="6" s="1"/>
  <c r="FR80" i="5"/>
  <c r="AD80" i="6" s="1"/>
  <c r="FN81" i="5"/>
  <c r="FO81" i="5"/>
  <c r="AA81" i="6" s="1"/>
  <c r="FP81" i="5"/>
  <c r="AB81" i="6" s="1"/>
  <c r="FR81" i="5"/>
  <c r="AD81" i="6" s="1"/>
  <c r="FN82" i="5"/>
  <c r="FO82" i="5"/>
  <c r="AA82" i="6" s="1"/>
  <c r="FP82" i="5"/>
  <c r="AB82" i="6" s="1"/>
  <c r="FR82" i="5"/>
  <c r="AD82" i="6" s="1"/>
  <c r="FN83" i="5"/>
  <c r="FO83" i="5"/>
  <c r="AA83" i="6" s="1"/>
  <c r="FP83" i="5"/>
  <c r="AB83" i="6" s="1"/>
  <c r="FR83" i="5"/>
  <c r="AD83" i="6" s="1"/>
  <c r="FN84" i="5"/>
  <c r="FO84" i="5"/>
  <c r="AA84" i="6" s="1"/>
  <c r="FP84" i="5"/>
  <c r="AB84" i="6" s="1"/>
  <c r="FR84" i="5"/>
  <c r="AD84" i="6" s="1"/>
  <c r="FN85" i="5"/>
  <c r="FO85" i="5"/>
  <c r="AA85" i="6" s="1"/>
  <c r="FP85" i="5"/>
  <c r="AB85" i="6" s="1"/>
  <c r="FR85" i="5"/>
  <c r="AD85" i="6" s="1"/>
  <c r="FN86" i="5"/>
  <c r="FO86" i="5"/>
  <c r="AA86" i="6" s="1"/>
  <c r="FP86" i="5"/>
  <c r="AB86" i="6" s="1"/>
  <c r="FR86" i="5"/>
  <c r="AD86" i="6" s="1"/>
  <c r="FN87" i="5"/>
  <c r="FO87" i="5"/>
  <c r="AA87" i="6" s="1"/>
  <c r="FP87" i="5"/>
  <c r="AB87" i="6" s="1"/>
  <c r="FR87" i="5"/>
  <c r="AD87" i="6" s="1"/>
  <c r="FN88" i="5"/>
  <c r="FO88" i="5"/>
  <c r="AA88" i="6" s="1"/>
  <c r="FP88" i="5"/>
  <c r="AB88" i="6" s="1"/>
  <c r="FR88" i="5"/>
  <c r="AD88" i="6" s="1"/>
  <c r="FN89" i="5"/>
  <c r="FO89" i="5"/>
  <c r="AA89" i="6" s="1"/>
  <c r="FP89" i="5"/>
  <c r="AB89" i="6" s="1"/>
  <c r="FR89" i="5"/>
  <c r="AD89" i="6" s="1"/>
  <c r="FN90" i="5"/>
  <c r="FO90" i="5"/>
  <c r="AA90" i="6" s="1"/>
  <c r="FP90" i="5"/>
  <c r="AB90" i="6" s="1"/>
  <c r="FR90" i="5"/>
  <c r="AD90" i="6" s="1"/>
  <c r="FN91" i="5"/>
  <c r="FO91" i="5"/>
  <c r="AA91" i="6" s="1"/>
  <c r="FP91" i="5"/>
  <c r="AB91" i="6" s="1"/>
  <c r="FR91" i="5"/>
  <c r="AD91" i="6" s="1"/>
  <c r="FN92" i="5"/>
  <c r="FO92" i="5"/>
  <c r="AA92" i="6" s="1"/>
  <c r="FP92" i="5"/>
  <c r="AB92" i="6" s="1"/>
  <c r="FR92" i="5"/>
  <c r="AD92" i="6" s="1"/>
  <c r="FN93" i="5"/>
  <c r="FO93" i="5"/>
  <c r="AA93" i="6" s="1"/>
  <c r="FP93" i="5"/>
  <c r="AB93" i="6" s="1"/>
  <c r="FR93" i="5"/>
  <c r="AD93" i="6" s="1"/>
  <c r="FN94" i="5"/>
  <c r="FO94" i="5"/>
  <c r="AA94" i="6" s="1"/>
  <c r="FP94" i="5"/>
  <c r="AB94" i="6" s="1"/>
  <c r="FR94" i="5"/>
  <c r="AD94" i="6" s="1"/>
  <c r="FN95" i="5"/>
  <c r="FO95" i="5"/>
  <c r="AA95" i="6" s="1"/>
  <c r="FP95" i="5"/>
  <c r="AB95" i="6" s="1"/>
  <c r="FR95" i="5"/>
  <c r="AD95" i="6" s="1"/>
  <c r="FN96" i="5"/>
  <c r="FO96" i="5"/>
  <c r="AA96" i="6" s="1"/>
  <c r="FP96" i="5"/>
  <c r="AB96" i="6" s="1"/>
  <c r="FR96" i="5"/>
  <c r="AD96" i="6" s="1"/>
  <c r="FN97" i="5"/>
  <c r="FO97" i="5"/>
  <c r="AA97" i="6" s="1"/>
  <c r="FP97" i="5"/>
  <c r="AB97" i="6" s="1"/>
  <c r="FR97" i="5"/>
  <c r="AD97" i="6" s="1"/>
  <c r="FN98" i="5"/>
  <c r="FO98" i="5"/>
  <c r="AA98" i="6" s="1"/>
  <c r="FP98" i="5"/>
  <c r="AB98" i="6" s="1"/>
  <c r="FR98" i="5"/>
  <c r="AD98" i="6" s="1"/>
  <c r="FN99" i="5"/>
  <c r="FO99" i="5"/>
  <c r="AA99" i="6" s="1"/>
  <c r="FP99" i="5"/>
  <c r="AB99" i="6" s="1"/>
  <c r="FR99" i="5"/>
  <c r="AD99" i="6" s="1"/>
  <c r="FN100" i="5"/>
  <c r="FO100" i="5"/>
  <c r="AA100" i="6" s="1"/>
  <c r="FP100" i="5"/>
  <c r="AB100" i="6" s="1"/>
  <c r="FR100" i="5"/>
  <c r="AD100" i="6" s="1"/>
  <c r="FN101" i="5"/>
  <c r="FO101" i="5"/>
  <c r="AA101" i="6" s="1"/>
  <c r="FP101" i="5"/>
  <c r="AB101" i="6" s="1"/>
  <c r="FR101" i="5"/>
  <c r="AD101" i="6" s="1"/>
  <c r="FN102" i="5"/>
  <c r="FO102" i="5"/>
  <c r="AA102" i="6" s="1"/>
  <c r="FP102" i="5"/>
  <c r="AB102" i="6" s="1"/>
  <c r="FR102" i="5"/>
  <c r="AD102" i="6" s="1"/>
  <c r="FN103" i="5"/>
  <c r="FO103" i="5"/>
  <c r="AA103" i="6" s="1"/>
  <c r="FP103" i="5"/>
  <c r="AB103" i="6" s="1"/>
  <c r="FR103" i="5"/>
  <c r="AD103" i="6" s="1"/>
  <c r="FN104" i="5"/>
  <c r="FO104" i="5"/>
  <c r="AA104" i="6" s="1"/>
  <c r="FP104" i="5"/>
  <c r="AB104" i="6" s="1"/>
  <c r="FR104" i="5"/>
  <c r="AD104" i="6" s="1"/>
  <c r="FN105" i="5"/>
  <c r="FO105" i="5"/>
  <c r="AA105" i="6" s="1"/>
  <c r="FP105" i="5"/>
  <c r="AB105" i="6" s="1"/>
  <c r="FR105" i="5"/>
  <c r="AD105" i="6" s="1"/>
  <c r="FN106" i="5"/>
  <c r="FO106" i="5"/>
  <c r="AA106" i="6" s="1"/>
  <c r="FP106" i="5"/>
  <c r="AB106" i="6" s="1"/>
  <c r="FR106" i="5"/>
  <c r="AD106" i="6" s="1"/>
  <c r="FN107" i="5"/>
  <c r="FO107" i="5"/>
  <c r="AA107" i="6" s="1"/>
  <c r="FP107" i="5"/>
  <c r="AB107" i="6" s="1"/>
  <c r="FR107" i="5"/>
  <c r="AD107" i="6" s="1"/>
  <c r="FN108" i="5"/>
  <c r="FO108" i="5"/>
  <c r="AA108" i="6" s="1"/>
  <c r="FP108" i="5"/>
  <c r="AB108" i="6" s="1"/>
  <c r="FR108" i="5"/>
  <c r="AD108" i="6" s="1"/>
  <c r="FN109" i="5"/>
  <c r="FO109" i="5"/>
  <c r="AA109" i="6" s="1"/>
  <c r="FP109" i="5"/>
  <c r="AB109" i="6" s="1"/>
  <c r="FR109" i="5"/>
  <c r="AD109" i="6" s="1"/>
  <c r="FN110" i="5"/>
  <c r="FO110" i="5"/>
  <c r="AA110" i="6" s="1"/>
  <c r="FP110" i="5"/>
  <c r="AB110" i="6" s="1"/>
  <c r="FR110" i="5"/>
  <c r="AD110" i="6" s="1"/>
  <c r="FN111" i="5"/>
  <c r="FO111" i="5"/>
  <c r="AA111" i="6" s="1"/>
  <c r="FP111" i="5"/>
  <c r="AB111" i="6" s="1"/>
  <c r="FR111" i="5"/>
  <c r="AD111" i="6" s="1"/>
  <c r="FN112" i="5"/>
  <c r="FO112" i="5"/>
  <c r="AA112" i="6" s="1"/>
  <c r="FP112" i="5"/>
  <c r="AB112" i="6" s="1"/>
  <c r="FR112" i="5"/>
  <c r="AD112" i="6" s="1"/>
  <c r="FN113" i="5"/>
  <c r="FO113" i="5"/>
  <c r="AA113" i="6" s="1"/>
  <c r="FP113" i="5"/>
  <c r="AB113" i="6" s="1"/>
  <c r="FR113" i="5"/>
  <c r="AD113" i="6" s="1"/>
  <c r="FN114" i="5"/>
  <c r="FO114" i="5"/>
  <c r="AA114" i="6" s="1"/>
  <c r="FP114" i="5"/>
  <c r="AB114" i="6" s="1"/>
  <c r="FR114" i="5"/>
  <c r="AD114" i="6" s="1"/>
  <c r="FN115" i="5"/>
  <c r="FO115" i="5"/>
  <c r="AA115" i="6" s="1"/>
  <c r="FP115" i="5"/>
  <c r="AB115" i="6" s="1"/>
  <c r="FR115" i="5"/>
  <c r="AD115" i="6" s="1"/>
  <c r="FN116" i="5"/>
  <c r="FO116" i="5"/>
  <c r="AA116" i="6" s="1"/>
  <c r="FP116" i="5"/>
  <c r="AB116" i="6" s="1"/>
  <c r="FR116" i="5"/>
  <c r="AD116" i="6" s="1"/>
  <c r="FN117" i="5"/>
  <c r="FO117" i="5"/>
  <c r="AA117" i="6" s="1"/>
  <c r="FP117" i="5"/>
  <c r="AB117" i="6" s="1"/>
  <c r="FR117" i="5"/>
  <c r="AD117" i="6" s="1"/>
  <c r="FN118" i="5"/>
  <c r="FO118" i="5"/>
  <c r="AA118" i="6" s="1"/>
  <c r="FP118" i="5"/>
  <c r="AB118" i="6" s="1"/>
  <c r="FR118" i="5"/>
  <c r="AD118" i="6" s="1"/>
  <c r="FN119" i="5"/>
  <c r="FO119" i="5"/>
  <c r="AA119" i="6" s="1"/>
  <c r="FP119" i="5"/>
  <c r="AB119" i="6" s="1"/>
  <c r="FR119" i="5"/>
  <c r="AD119" i="6" s="1"/>
  <c r="FN120" i="5"/>
  <c r="FO120" i="5"/>
  <c r="AA120" i="6" s="1"/>
  <c r="FP120" i="5"/>
  <c r="AB120" i="6" s="1"/>
  <c r="FR120" i="5"/>
  <c r="AD120" i="6" s="1"/>
  <c r="FN121" i="5"/>
  <c r="FO121" i="5"/>
  <c r="AA121" i="6" s="1"/>
  <c r="FP121" i="5"/>
  <c r="AB121" i="6" s="1"/>
  <c r="FR121" i="5"/>
  <c r="AD121" i="6" s="1"/>
  <c r="FN122" i="5"/>
  <c r="FO122" i="5"/>
  <c r="AA122" i="6" s="1"/>
  <c r="FP122" i="5"/>
  <c r="AB122" i="6" s="1"/>
  <c r="FR122" i="5"/>
  <c r="AD122" i="6" s="1"/>
  <c r="FN123" i="5"/>
  <c r="FO123" i="5"/>
  <c r="AA123" i="6" s="1"/>
  <c r="FP123" i="5"/>
  <c r="AB123" i="6" s="1"/>
  <c r="FR123" i="5"/>
  <c r="AD123" i="6" s="1"/>
  <c r="FN124" i="5"/>
  <c r="FO124" i="5"/>
  <c r="AA124" i="6" s="1"/>
  <c r="FP124" i="5"/>
  <c r="AB124" i="6" s="1"/>
  <c r="FR124" i="5"/>
  <c r="AD124" i="6" s="1"/>
  <c r="FN125" i="5"/>
  <c r="FO125" i="5"/>
  <c r="AA125" i="6" s="1"/>
  <c r="FP125" i="5"/>
  <c r="AB125" i="6" s="1"/>
  <c r="FR125" i="5"/>
  <c r="AD125" i="6" s="1"/>
  <c r="FN126" i="5"/>
  <c r="FO126" i="5"/>
  <c r="AA126" i="6" s="1"/>
  <c r="FP126" i="5"/>
  <c r="AB126" i="6" s="1"/>
  <c r="FR126" i="5"/>
  <c r="AD126" i="6" s="1"/>
  <c r="FN127" i="5"/>
  <c r="FO127" i="5"/>
  <c r="AA127" i="6" s="1"/>
  <c r="FP127" i="5"/>
  <c r="AB127" i="6" s="1"/>
  <c r="FR127" i="5"/>
  <c r="AD127" i="6" s="1"/>
  <c r="FN128" i="5"/>
  <c r="FO128" i="5"/>
  <c r="AA128" i="6" s="1"/>
  <c r="FP128" i="5"/>
  <c r="AB128" i="6" s="1"/>
  <c r="FR128" i="5"/>
  <c r="AD128" i="6" s="1"/>
  <c r="FN129" i="5"/>
  <c r="FO129" i="5"/>
  <c r="AA129" i="6" s="1"/>
  <c r="FP129" i="5"/>
  <c r="AB129" i="6" s="1"/>
  <c r="FR129" i="5"/>
  <c r="AD129" i="6" s="1"/>
  <c r="FN130" i="5"/>
  <c r="FO130" i="5"/>
  <c r="AA130" i="6" s="1"/>
  <c r="FP130" i="5"/>
  <c r="AB130" i="6" s="1"/>
  <c r="FR130" i="5"/>
  <c r="AD130" i="6" s="1"/>
  <c r="FN131" i="5"/>
  <c r="FO131" i="5"/>
  <c r="AA131" i="6" s="1"/>
  <c r="FP131" i="5"/>
  <c r="AB131" i="6" s="1"/>
  <c r="FR131" i="5"/>
  <c r="AD131" i="6" s="1"/>
  <c r="FN132" i="5"/>
  <c r="FO132" i="5"/>
  <c r="AA132" i="6" s="1"/>
  <c r="FP132" i="5"/>
  <c r="AB132" i="6" s="1"/>
  <c r="FR132" i="5"/>
  <c r="AD132" i="6" s="1"/>
  <c r="FN133" i="5"/>
  <c r="FO133" i="5"/>
  <c r="AA133" i="6" s="1"/>
  <c r="FP133" i="5"/>
  <c r="AB133" i="6" s="1"/>
  <c r="FR133" i="5"/>
  <c r="AD133" i="6" s="1"/>
  <c r="FN134" i="5"/>
  <c r="FO134" i="5"/>
  <c r="AA134" i="6" s="1"/>
  <c r="FP134" i="5"/>
  <c r="AB134" i="6" s="1"/>
  <c r="FR134" i="5"/>
  <c r="AD134" i="6" s="1"/>
  <c r="FN135" i="5"/>
  <c r="FO135" i="5"/>
  <c r="AA135" i="6" s="1"/>
  <c r="FP135" i="5"/>
  <c r="AB135" i="6" s="1"/>
  <c r="FR135" i="5"/>
  <c r="AD135" i="6" s="1"/>
  <c r="FN136" i="5"/>
  <c r="FO136" i="5"/>
  <c r="AA136" i="6" s="1"/>
  <c r="FP136" i="5"/>
  <c r="AB136" i="6" s="1"/>
  <c r="FR136" i="5"/>
  <c r="AD136" i="6" s="1"/>
  <c r="FN137" i="5"/>
  <c r="FO137" i="5"/>
  <c r="AA137" i="6" s="1"/>
  <c r="FP137" i="5"/>
  <c r="AB137" i="6" s="1"/>
  <c r="FR137" i="5"/>
  <c r="AD137" i="6" s="1"/>
  <c r="FN138" i="5"/>
  <c r="FO138" i="5"/>
  <c r="AA138" i="6" s="1"/>
  <c r="FP138" i="5"/>
  <c r="AB138" i="6" s="1"/>
  <c r="FR138" i="5"/>
  <c r="AD138" i="6" s="1"/>
  <c r="FN139" i="5"/>
  <c r="FO139" i="5"/>
  <c r="AA139" i="6" s="1"/>
  <c r="FP139" i="5"/>
  <c r="AB139" i="6" s="1"/>
  <c r="FR139" i="5"/>
  <c r="AD139" i="6" s="1"/>
  <c r="FN140" i="5"/>
  <c r="FO140" i="5"/>
  <c r="AA140" i="6" s="1"/>
  <c r="FP140" i="5"/>
  <c r="AB140" i="6" s="1"/>
  <c r="FR140" i="5"/>
  <c r="AD140" i="6" s="1"/>
  <c r="FN141" i="5"/>
  <c r="FO141" i="5"/>
  <c r="AA141" i="6" s="1"/>
  <c r="FP141" i="5"/>
  <c r="AB141" i="6" s="1"/>
  <c r="FR141" i="5"/>
  <c r="AD141" i="6" s="1"/>
  <c r="FN142" i="5"/>
  <c r="FO142" i="5"/>
  <c r="AA142" i="6" s="1"/>
  <c r="FP142" i="5"/>
  <c r="AB142" i="6" s="1"/>
  <c r="FR142" i="5"/>
  <c r="AD142" i="6" s="1"/>
  <c r="FN143" i="5"/>
  <c r="FO143" i="5"/>
  <c r="AA143" i="6" s="1"/>
  <c r="FP143" i="5"/>
  <c r="AB143" i="6" s="1"/>
  <c r="FR143" i="5"/>
  <c r="AD143" i="6" s="1"/>
  <c r="FN144" i="5"/>
  <c r="FO144" i="5"/>
  <c r="AA144" i="6" s="1"/>
  <c r="FP144" i="5"/>
  <c r="AB144" i="6" s="1"/>
  <c r="FR144" i="5"/>
  <c r="AD144" i="6" s="1"/>
  <c r="FN145" i="5"/>
  <c r="FO145" i="5"/>
  <c r="AA145" i="6" s="1"/>
  <c r="FP145" i="5"/>
  <c r="AB145" i="6" s="1"/>
  <c r="FR145" i="5"/>
  <c r="AD145" i="6" s="1"/>
  <c r="FN146" i="5"/>
  <c r="FO146" i="5"/>
  <c r="AA146" i="6" s="1"/>
  <c r="FP146" i="5"/>
  <c r="AB146" i="6" s="1"/>
  <c r="FR146" i="5"/>
  <c r="AD146" i="6" s="1"/>
  <c r="FN147" i="5"/>
  <c r="FO147" i="5"/>
  <c r="AA147" i="6" s="1"/>
  <c r="FP147" i="5"/>
  <c r="AB147" i="6" s="1"/>
  <c r="FR147" i="5"/>
  <c r="AD147" i="6" s="1"/>
  <c r="FN148" i="5"/>
  <c r="FO148" i="5"/>
  <c r="AA148" i="6" s="1"/>
  <c r="FP148" i="5"/>
  <c r="AB148" i="6" s="1"/>
  <c r="FR148" i="5"/>
  <c r="AD148" i="6" s="1"/>
  <c r="FN149" i="5"/>
  <c r="FO149" i="5"/>
  <c r="AA149" i="6" s="1"/>
  <c r="FP149" i="5"/>
  <c r="AB149" i="6" s="1"/>
  <c r="FR149" i="5"/>
  <c r="AD149" i="6" s="1"/>
  <c r="FN150" i="5"/>
  <c r="FO150" i="5"/>
  <c r="AA150" i="6" s="1"/>
  <c r="FP150" i="5"/>
  <c r="AB150" i="6" s="1"/>
  <c r="FR150" i="5"/>
  <c r="AD150" i="6" s="1"/>
  <c r="FN151" i="5"/>
  <c r="FO151" i="5"/>
  <c r="AA151" i="6" s="1"/>
  <c r="FP151" i="5"/>
  <c r="AB151" i="6" s="1"/>
  <c r="FR151" i="5"/>
  <c r="AD151" i="6" s="1"/>
  <c r="FN152" i="5"/>
  <c r="FO152" i="5"/>
  <c r="AA152" i="6" s="1"/>
  <c r="FP152" i="5"/>
  <c r="AB152" i="6" s="1"/>
  <c r="FR152" i="5"/>
  <c r="AD152" i="6" s="1"/>
  <c r="FN153" i="5"/>
  <c r="FO153" i="5"/>
  <c r="AA153" i="6" s="1"/>
  <c r="FP153" i="5"/>
  <c r="AB153" i="6" s="1"/>
  <c r="FR153" i="5"/>
  <c r="AD153" i="6" s="1"/>
  <c r="FN154" i="5"/>
  <c r="FO154" i="5"/>
  <c r="AA154" i="6" s="1"/>
  <c r="FP154" i="5"/>
  <c r="AB154" i="6" s="1"/>
  <c r="FR154" i="5"/>
  <c r="AD154" i="6" s="1"/>
  <c r="FR6" i="5"/>
  <c r="AD6" i="6" s="1"/>
  <c r="FO6" i="5"/>
  <c r="AA6" i="6" s="1"/>
  <c r="FP6" i="5"/>
  <c r="AB6" i="6" s="1"/>
  <c r="FN6" i="5"/>
  <c r="Z6" i="6" s="1"/>
  <c r="BV20" i="13"/>
  <c r="CH6" i="13"/>
  <c r="CI6" i="13"/>
  <c r="Z153" i="6" l="1"/>
  <c r="AF153" i="6" s="1"/>
  <c r="Z151" i="6"/>
  <c r="AF151" i="6" s="1"/>
  <c r="Z149" i="6"/>
  <c r="AF149" i="6" s="1"/>
  <c r="Z147" i="6"/>
  <c r="AF147" i="6" s="1"/>
  <c r="Z145" i="6"/>
  <c r="AF145" i="6" s="1"/>
  <c r="Z143" i="6"/>
  <c r="AF143" i="6" s="1"/>
  <c r="Z141" i="6"/>
  <c r="AF141" i="6" s="1"/>
  <c r="Z139" i="6"/>
  <c r="AF139" i="6" s="1"/>
  <c r="Z137" i="6"/>
  <c r="AF137" i="6" s="1"/>
  <c r="Z135" i="6"/>
  <c r="AF135" i="6" s="1"/>
  <c r="Z133" i="6"/>
  <c r="AF133" i="6" s="1"/>
  <c r="Z131" i="6"/>
  <c r="AF131" i="6" s="1"/>
  <c r="Z129" i="6"/>
  <c r="AF129" i="6" s="1"/>
  <c r="Z127" i="6"/>
  <c r="AF127" i="6" s="1"/>
  <c r="Z125" i="6"/>
  <c r="AF125" i="6" s="1"/>
  <c r="Z123" i="6"/>
  <c r="AF123" i="6" s="1"/>
  <c r="Z121" i="6"/>
  <c r="AF121" i="6" s="1"/>
  <c r="Z119" i="6"/>
  <c r="AF119" i="6" s="1"/>
  <c r="Z117" i="6"/>
  <c r="AF117" i="6" s="1"/>
  <c r="Z115" i="6"/>
  <c r="AF115" i="6" s="1"/>
  <c r="Z113" i="6"/>
  <c r="AF113" i="6" s="1"/>
  <c r="Z111" i="6"/>
  <c r="AF111" i="6" s="1"/>
  <c r="Z109" i="6"/>
  <c r="AF109" i="6" s="1"/>
  <c r="Z107" i="6"/>
  <c r="AF107" i="6" s="1"/>
  <c r="Z105" i="6"/>
  <c r="AF105" i="6" s="1"/>
  <c r="Z103" i="6"/>
  <c r="AF103" i="6" s="1"/>
  <c r="Z101" i="6"/>
  <c r="AF101" i="6" s="1"/>
  <c r="Z99" i="6"/>
  <c r="AF99" i="6" s="1"/>
  <c r="Z97" i="6"/>
  <c r="AF97" i="6" s="1"/>
  <c r="Z95" i="6"/>
  <c r="AF95" i="6" s="1"/>
  <c r="Z93" i="6"/>
  <c r="AF93" i="6" s="1"/>
  <c r="Z91" i="6"/>
  <c r="AF91" i="6" s="1"/>
  <c r="Z89" i="6"/>
  <c r="AF89" i="6" s="1"/>
  <c r="Z87" i="6"/>
  <c r="AF87" i="6" s="1"/>
  <c r="Z85" i="6"/>
  <c r="AF85" i="6" s="1"/>
  <c r="Z83" i="6"/>
  <c r="AF83" i="6" s="1"/>
  <c r="Z81" i="6"/>
  <c r="AF81" i="6" s="1"/>
  <c r="Z79" i="6"/>
  <c r="AF79" i="6" s="1"/>
  <c r="AF77" i="6"/>
  <c r="Z77" i="6"/>
  <c r="Z75" i="6"/>
  <c r="AF75" i="6" s="1"/>
  <c r="Z73" i="6"/>
  <c r="AF73" i="6" s="1"/>
  <c r="Z71" i="6"/>
  <c r="AF71" i="6" s="1"/>
  <c r="Z69" i="6"/>
  <c r="AF69" i="6" s="1"/>
  <c r="Z67" i="6"/>
  <c r="AF67" i="6" s="1"/>
  <c r="Z65" i="6"/>
  <c r="AF65" i="6" s="1"/>
  <c r="Z63" i="6"/>
  <c r="AF63" i="6" s="1"/>
  <c r="Z61" i="6"/>
  <c r="AF61" i="6" s="1"/>
  <c r="Z59" i="6"/>
  <c r="AF59" i="6" s="1"/>
  <c r="Z57" i="6"/>
  <c r="AF57" i="6" s="1"/>
  <c r="Z55" i="6"/>
  <c r="AF55" i="6" s="1"/>
  <c r="Z53" i="6"/>
  <c r="AF53" i="6" s="1"/>
  <c r="Z51" i="6"/>
  <c r="AF51" i="6" s="1"/>
  <c r="Z49" i="6"/>
  <c r="AF49" i="6" s="1"/>
  <c r="Z47" i="6"/>
  <c r="AF47" i="6" s="1"/>
  <c r="Z45" i="6"/>
  <c r="AF45" i="6" s="1"/>
  <c r="Z43" i="6"/>
  <c r="AF43" i="6" s="1"/>
  <c r="Z41" i="6"/>
  <c r="AF41" i="6" s="1"/>
  <c r="Z39" i="6"/>
  <c r="AF39" i="6" s="1"/>
  <c r="Z37" i="6"/>
  <c r="AF37" i="6" s="1"/>
  <c r="Z35" i="6"/>
  <c r="AF35" i="6" s="1"/>
  <c r="Z33" i="6"/>
  <c r="AF33" i="6" s="1"/>
  <c r="Z31" i="6"/>
  <c r="AF31" i="6" s="1"/>
  <c r="Z29" i="6"/>
  <c r="AF29" i="6" s="1"/>
  <c r="Z27" i="6"/>
  <c r="AF27" i="6" s="1"/>
  <c r="Z25" i="6"/>
  <c r="AF25" i="6" s="1"/>
  <c r="Z23" i="6"/>
  <c r="AF23" i="6" s="1"/>
  <c r="Z21" i="6"/>
  <c r="AF21" i="6" s="1"/>
  <c r="Z19" i="6"/>
  <c r="AF19" i="6" s="1"/>
  <c r="Z17" i="6"/>
  <c r="AF17" i="6" s="1"/>
  <c r="Z15" i="6"/>
  <c r="AF15" i="6" s="1"/>
  <c r="Z13" i="6"/>
  <c r="AF13" i="6" s="1"/>
  <c r="Z11" i="6"/>
  <c r="AF11" i="6" s="1"/>
  <c r="Z9" i="6"/>
  <c r="AF9" i="6" s="1"/>
  <c r="Z7" i="6"/>
  <c r="AF7" i="6" s="1"/>
  <c r="Z154" i="6"/>
  <c r="AF154" i="6" s="1"/>
  <c r="Z152" i="6"/>
  <c r="AF152" i="6" s="1"/>
  <c r="Z150" i="6"/>
  <c r="AF150" i="6" s="1"/>
  <c r="Z148" i="6"/>
  <c r="AF148" i="6" s="1"/>
  <c r="Z146" i="6"/>
  <c r="AF146" i="6" s="1"/>
  <c r="Z144" i="6"/>
  <c r="AF144" i="6" s="1"/>
  <c r="Z142" i="6"/>
  <c r="AF142" i="6" s="1"/>
  <c r="Z140" i="6"/>
  <c r="AF140" i="6" s="1"/>
  <c r="Z138" i="6"/>
  <c r="AF138" i="6" s="1"/>
  <c r="Z136" i="6"/>
  <c r="AF136" i="6" s="1"/>
  <c r="Z134" i="6"/>
  <c r="AF134" i="6" s="1"/>
  <c r="Z132" i="6"/>
  <c r="AF132" i="6" s="1"/>
  <c r="Z130" i="6"/>
  <c r="AF130" i="6" s="1"/>
  <c r="Z128" i="6"/>
  <c r="AF128" i="6" s="1"/>
  <c r="Z126" i="6"/>
  <c r="AF126" i="6" s="1"/>
  <c r="Z124" i="6"/>
  <c r="AF124" i="6" s="1"/>
  <c r="Z122" i="6"/>
  <c r="AF122" i="6" s="1"/>
  <c r="Z120" i="6"/>
  <c r="AF120" i="6" s="1"/>
  <c r="Z118" i="6"/>
  <c r="AF118" i="6" s="1"/>
  <c r="Z116" i="6"/>
  <c r="AF116" i="6" s="1"/>
  <c r="Z114" i="6"/>
  <c r="AF114" i="6" s="1"/>
  <c r="Z112" i="6"/>
  <c r="AF112" i="6" s="1"/>
  <c r="Z110" i="6"/>
  <c r="AF110" i="6" s="1"/>
  <c r="Z108" i="6"/>
  <c r="AF108" i="6" s="1"/>
  <c r="Z106" i="6"/>
  <c r="AF106" i="6" s="1"/>
  <c r="Z104" i="6"/>
  <c r="AF104" i="6" s="1"/>
  <c r="Z102" i="6"/>
  <c r="AF102" i="6" s="1"/>
  <c r="Z100" i="6"/>
  <c r="AF100" i="6" s="1"/>
  <c r="Z98" i="6"/>
  <c r="AF98" i="6" s="1"/>
  <c r="Z96" i="6"/>
  <c r="AF96" i="6" s="1"/>
  <c r="Z94" i="6"/>
  <c r="AF94" i="6" s="1"/>
  <c r="Z92" i="6"/>
  <c r="AF92" i="6" s="1"/>
  <c r="Z90" i="6"/>
  <c r="AF90" i="6" s="1"/>
  <c r="Z88" i="6"/>
  <c r="AF88" i="6" s="1"/>
  <c r="Z86" i="6"/>
  <c r="AF86" i="6" s="1"/>
  <c r="Z84" i="6"/>
  <c r="AF84" i="6" s="1"/>
  <c r="Z82" i="6"/>
  <c r="AF82" i="6" s="1"/>
  <c r="Z80" i="6"/>
  <c r="AF80" i="6" s="1"/>
  <c r="Z78" i="6"/>
  <c r="AF78" i="6" s="1"/>
  <c r="Z76" i="6"/>
  <c r="AF76" i="6" s="1"/>
  <c r="Z74" i="6"/>
  <c r="AF74" i="6" s="1"/>
  <c r="Z72" i="6"/>
  <c r="AF72" i="6" s="1"/>
  <c r="Z70" i="6"/>
  <c r="AF70" i="6" s="1"/>
  <c r="Z68" i="6"/>
  <c r="AF68" i="6" s="1"/>
  <c r="Z66" i="6"/>
  <c r="AF66" i="6" s="1"/>
  <c r="Z64" i="6"/>
  <c r="AF64" i="6" s="1"/>
  <c r="Z62" i="6"/>
  <c r="AF62" i="6" s="1"/>
  <c r="Z60" i="6"/>
  <c r="AF60" i="6" s="1"/>
  <c r="Z58" i="6"/>
  <c r="AF58" i="6" s="1"/>
  <c r="Z56" i="6"/>
  <c r="AF56" i="6" s="1"/>
  <c r="Z54" i="6"/>
  <c r="AF54" i="6" s="1"/>
  <c r="Z52" i="6"/>
  <c r="AF52" i="6" s="1"/>
  <c r="Z50" i="6"/>
  <c r="AF50" i="6" s="1"/>
  <c r="Z48" i="6"/>
  <c r="AF48" i="6" s="1"/>
  <c r="Z46" i="6"/>
  <c r="AF46" i="6" s="1"/>
  <c r="Z44" i="6"/>
  <c r="AF44" i="6" s="1"/>
  <c r="Z42" i="6"/>
  <c r="AF42" i="6" s="1"/>
  <c r="Z40" i="6"/>
  <c r="AF40" i="6" s="1"/>
  <c r="Z38" i="6"/>
  <c r="AF38" i="6" s="1"/>
  <c r="Z36" i="6"/>
  <c r="AF36" i="6" s="1"/>
  <c r="Z34" i="6"/>
  <c r="AF34" i="6" s="1"/>
  <c r="Z32" i="6"/>
  <c r="AF32" i="6" s="1"/>
  <c r="Z30" i="6"/>
  <c r="AF30" i="6" s="1"/>
  <c r="Z28" i="6"/>
  <c r="AF28" i="6" s="1"/>
  <c r="Z26" i="6"/>
  <c r="AF26" i="6" s="1"/>
  <c r="Z24" i="6"/>
  <c r="AF24" i="6" s="1"/>
  <c r="Z22" i="6"/>
  <c r="AF22" i="6" s="1"/>
  <c r="Z20" i="6"/>
  <c r="AF20" i="6" s="1"/>
  <c r="Z18" i="6"/>
  <c r="AF18" i="6" s="1"/>
  <c r="Z16" i="6"/>
  <c r="AF16" i="6" s="1"/>
  <c r="Z14" i="6"/>
  <c r="AF14" i="6" s="1"/>
  <c r="Z12" i="6"/>
  <c r="AF12" i="6" s="1"/>
  <c r="Z10" i="6"/>
  <c r="AF10" i="6" s="1"/>
  <c r="Z8" i="6"/>
  <c r="AF8" i="6" s="1"/>
  <c r="AE18" i="6"/>
  <c r="AE16" i="6"/>
  <c r="AE14" i="6"/>
  <c r="AC154" i="6"/>
  <c r="AC150" i="6"/>
  <c r="AC146" i="6"/>
  <c r="AC142" i="6"/>
  <c r="AC138" i="6"/>
  <c r="AC134" i="6"/>
  <c r="AC130" i="6"/>
  <c r="AC126" i="6"/>
  <c r="AC122" i="6"/>
  <c r="AC118" i="6"/>
  <c r="AC114" i="6"/>
  <c r="AC110" i="6"/>
  <c r="AC106" i="6"/>
  <c r="AC102" i="6"/>
  <c r="AC14" i="6"/>
  <c r="AC10" i="6"/>
  <c r="AC76" i="6"/>
  <c r="AC72" i="6"/>
  <c r="AC68" i="6"/>
  <c r="AE64" i="6"/>
  <c r="AC60" i="6"/>
  <c r="AC56" i="6"/>
  <c r="AC52" i="6"/>
  <c r="AE48" i="6"/>
  <c r="AC44" i="6"/>
  <c r="AC40" i="6"/>
  <c r="AC36" i="6"/>
  <c r="AE32" i="6"/>
  <c r="AC30" i="6"/>
  <c r="AC28" i="6"/>
  <c r="AC26" i="6"/>
  <c r="AC24" i="6"/>
  <c r="AC22" i="6"/>
  <c r="AC20" i="6"/>
  <c r="AC84" i="6"/>
  <c r="AE80" i="6"/>
  <c r="AE153" i="6"/>
  <c r="AE151" i="6"/>
  <c r="AE149" i="6"/>
  <c r="AE147" i="6"/>
  <c r="AE145" i="6"/>
  <c r="AE143" i="6"/>
  <c r="AE141" i="6"/>
  <c r="AE139" i="6"/>
  <c r="AE137" i="6"/>
  <c r="AE135" i="6"/>
  <c r="AE133" i="6"/>
  <c r="AE131" i="6"/>
  <c r="AE129" i="6"/>
  <c r="AE127" i="6"/>
  <c r="AE125" i="6"/>
  <c r="AE123" i="6"/>
  <c r="AE121" i="6"/>
  <c r="AE119" i="6"/>
  <c r="AE117" i="6"/>
  <c r="AE115" i="6"/>
  <c r="AE113" i="6"/>
  <c r="AE111" i="6"/>
  <c r="AE109" i="6"/>
  <c r="AE107" i="6"/>
  <c r="AE105" i="6"/>
  <c r="AE103" i="6"/>
  <c r="AE101" i="6"/>
  <c r="AE99" i="6"/>
  <c r="AE97" i="6"/>
  <c r="AE95" i="6"/>
  <c r="AE93" i="6"/>
  <c r="AE91" i="6"/>
  <c r="AE89" i="6"/>
  <c r="AE87" i="6"/>
  <c r="AE85" i="6"/>
  <c r="AE83" i="6"/>
  <c r="AE81" i="6"/>
  <c r="AE79" i="6"/>
  <c r="AE77" i="6"/>
  <c r="AE75" i="6"/>
  <c r="AE73" i="6"/>
  <c r="AE71" i="6"/>
  <c r="AE69" i="6"/>
  <c r="AE67" i="6"/>
  <c r="AE65" i="6"/>
  <c r="AE63" i="6"/>
  <c r="AE61" i="6"/>
  <c r="AE59" i="6"/>
  <c r="AE57" i="6"/>
  <c r="AE55" i="6"/>
  <c r="AE53" i="6"/>
  <c r="AE49" i="6"/>
  <c r="AE45" i="6"/>
  <c r="AE41" i="6"/>
  <c r="AE37" i="6"/>
  <c r="AE33" i="6"/>
  <c r="AE29" i="6"/>
  <c r="AE25" i="6"/>
  <c r="AE21" i="6"/>
  <c r="AE17" i="6"/>
  <c r="AE13" i="6"/>
  <c r="AE9" i="6"/>
  <c r="AC100" i="6"/>
  <c r="AC96" i="6"/>
  <c r="AE92" i="6"/>
  <c r="AE88" i="6"/>
  <c r="AC153" i="6"/>
  <c r="AC151" i="6"/>
  <c r="AC149" i="6"/>
  <c r="AC147" i="6"/>
  <c r="AC145" i="6"/>
  <c r="AC143" i="6"/>
  <c r="AC141" i="6"/>
  <c r="AC139" i="6"/>
  <c r="AC137" i="6"/>
  <c r="AC135" i="6"/>
  <c r="AC133" i="6"/>
  <c r="AC131" i="6"/>
  <c r="AC129" i="6"/>
  <c r="AC127" i="6"/>
  <c r="AC125" i="6"/>
  <c r="AC123" i="6"/>
  <c r="AC121" i="6"/>
  <c r="AC119" i="6"/>
  <c r="AC117" i="6"/>
  <c r="AC115" i="6"/>
  <c r="AC113" i="6"/>
  <c r="AC111" i="6"/>
  <c r="AC109" i="6"/>
  <c r="AC107" i="6"/>
  <c r="AC105" i="6"/>
  <c r="AC101" i="6"/>
  <c r="AC99" i="6"/>
  <c r="AC91" i="6"/>
  <c r="AC89" i="6"/>
  <c r="AC87" i="6"/>
  <c r="AC85" i="6"/>
  <c r="AC83" i="6"/>
  <c r="AC81" i="6"/>
  <c r="AC79" i="6"/>
  <c r="AC77" i="6"/>
  <c r="AC75" i="6"/>
  <c r="AC73" i="6"/>
  <c r="AC71" i="6"/>
  <c r="AC69" i="6"/>
  <c r="AC67" i="6"/>
  <c r="AC65" i="6"/>
  <c r="AC63" i="6"/>
  <c r="AC61" i="6"/>
  <c r="AC59" i="6"/>
  <c r="AC57" i="6"/>
  <c r="AC55" i="6"/>
  <c r="AC53" i="6"/>
  <c r="AC27" i="6"/>
  <c r="AC25" i="6"/>
  <c r="AC23" i="6"/>
  <c r="AC21" i="6"/>
  <c r="AC19" i="6"/>
  <c r="AC17" i="6"/>
  <c r="AC15" i="6"/>
  <c r="AC13" i="6"/>
  <c r="AC11" i="6"/>
  <c r="AC9" i="6"/>
  <c r="AC7" i="6"/>
  <c r="AE11" i="6"/>
  <c r="AE7" i="6"/>
  <c r="AE154" i="6"/>
  <c r="AE152" i="6"/>
  <c r="AE150" i="6"/>
  <c r="AE148" i="6"/>
  <c r="AE146" i="6"/>
  <c r="AE144" i="6"/>
  <c r="AE142" i="6"/>
  <c r="AE140" i="6"/>
  <c r="AE138" i="6"/>
  <c r="AE136" i="6"/>
  <c r="AE134" i="6"/>
  <c r="AE132" i="6"/>
  <c r="AE130" i="6"/>
  <c r="AE128" i="6"/>
  <c r="AE126" i="6"/>
  <c r="AE124" i="6"/>
  <c r="AE122" i="6"/>
  <c r="AE120" i="6"/>
  <c r="AE118" i="6"/>
  <c r="AE116" i="6"/>
  <c r="AE114" i="6"/>
  <c r="AE112" i="6"/>
  <c r="AE110" i="6"/>
  <c r="AE108" i="6"/>
  <c r="AE106" i="6"/>
  <c r="AE104" i="6"/>
  <c r="AE102" i="6"/>
  <c r="AE100" i="6"/>
  <c r="AE98" i="6"/>
  <c r="AE96" i="6"/>
  <c r="AE94" i="6"/>
  <c r="AE90" i="6"/>
  <c r="AE86" i="6"/>
  <c r="AE82" i="6"/>
  <c r="AE78" i="6"/>
  <c r="AE76" i="6"/>
  <c r="AE74" i="6"/>
  <c r="AE72" i="6"/>
  <c r="AE70" i="6"/>
  <c r="AE66" i="6"/>
  <c r="AE62" i="6"/>
  <c r="AE58" i="6"/>
  <c r="AE54" i="6"/>
  <c r="AE52" i="6"/>
  <c r="AE50" i="6"/>
  <c r="AE46" i="6"/>
  <c r="AE44" i="6"/>
  <c r="AE42" i="6"/>
  <c r="AE38" i="6"/>
  <c r="AE34" i="6"/>
  <c r="AE20" i="6"/>
  <c r="AE12" i="6"/>
  <c r="AE10" i="6"/>
  <c r="AE8" i="6"/>
  <c r="AC98" i="6"/>
  <c r="AC94" i="6"/>
  <c r="AC90" i="6"/>
  <c r="AC86" i="6"/>
  <c r="AC82" i="6"/>
  <c r="AC78" i="6"/>
  <c r="AC74" i="6"/>
  <c r="AC70" i="6"/>
  <c r="AC66" i="6"/>
  <c r="AC62" i="6"/>
  <c r="AC58" i="6"/>
  <c r="AC54" i="6"/>
  <c r="AC50" i="6"/>
  <c r="AC46" i="6"/>
  <c r="AC42" i="6"/>
  <c r="AC38" i="6"/>
  <c r="AC34" i="6"/>
  <c r="AC152" i="6"/>
  <c r="AC148" i="6"/>
  <c r="AC144" i="6"/>
  <c r="AC140" i="6"/>
  <c r="AC136" i="6"/>
  <c r="AC132" i="6"/>
  <c r="AC128" i="6"/>
  <c r="AC124" i="6"/>
  <c r="AC120" i="6"/>
  <c r="AC116" i="6"/>
  <c r="AC112" i="6"/>
  <c r="AC108" i="6"/>
  <c r="AC104" i="6"/>
  <c r="AC18" i="6"/>
  <c r="AC16" i="6"/>
  <c r="AC12" i="6"/>
  <c r="AC8" i="6"/>
  <c r="AC103" i="6"/>
  <c r="AC97" i="6"/>
  <c r="AC95" i="6"/>
  <c r="AC93" i="6"/>
  <c r="AC51" i="6"/>
  <c r="AC49" i="6"/>
  <c r="AC47" i="6"/>
  <c r="AC45" i="6"/>
  <c r="AC43" i="6"/>
  <c r="AC41" i="6"/>
  <c r="AC39" i="6"/>
  <c r="AC37" i="6"/>
  <c r="AC35" i="6"/>
  <c r="AC33" i="6"/>
  <c r="AC31" i="6"/>
  <c r="AC29" i="6"/>
  <c r="AE51" i="6"/>
  <c r="AE47" i="6"/>
  <c r="AE43" i="6"/>
  <c r="AE39" i="6"/>
  <c r="AE35" i="6"/>
  <c r="AE31" i="6"/>
  <c r="AE27" i="6"/>
  <c r="AE23" i="6"/>
  <c r="AE19" i="6"/>
  <c r="AE15" i="6"/>
  <c r="CK6" i="13"/>
  <c r="CM6" i="13"/>
  <c r="FQ54" i="5"/>
  <c r="FS66" i="5"/>
  <c r="FS86" i="5"/>
  <c r="CI22" i="13"/>
  <c r="FS118" i="5"/>
  <c r="FQ121" i="5"/>
  <c r="FS50" i="5"/>
  <c r="FS134" i="5"/>
  <c r="FQ70" i="5"/>
  <c r="FS102" i="5"/>
  <c r="FQ137" i="5"/>
  <c r="FQ42" i="5"/>
  <c r="FQ38" i="5"/>
  <c r="FS74" i="5"/>
  <c r="FQ62" i="5"/>
  <c r="FS58" i="5"/>
  <c r="FQ46" i="5"/>
  <c r="FS42" i="5"/>
  <c r="FQ145" i="5"/>
  <c r="FS106" i="5"/>
  <c r="FS90" i="5"/>
  <c r="FS38" i="5"/>
  <c r="FS114" i="5"/>
  <c r="FS98" i="5"/>
  <c r="FS82" i="5"/>
  <c r="FQ74" i="5"/>
  <c r="FS70" i="5"/>
  <c r="FQ66" i="5"/>
  <c r="FS62" i="5"/>
  <c r="FQ58" i="5"/>
  <c r="FS54" i="5"/>
  <c r="FQ50" i="5"/>
  <c r="FS46" i="5"/>
  <c r="FQ153" i="5"/>
  <c r="FQ129" i="5"/>
  <c r="FS126" i="5"/>
  <c r="FS110" i="5"/>
  <c r="FS94" i="5"/>
  <c r="FS78" i="5"/>
  <c r="FQ25" i="5"/>
  <c r="FS153" i="5"/>
  <c r="FQ148" i="5"/>
  <c r="FQ147" i="5"/>
  <c r="FS145" i="5"/>
  <c r="FQ117" i="5"/>
  <c r="FS115" i="5"/>
  <c r="FQ113" i="5"/>
  <c r="FS111" i="5"/>
  <c r="FQ109" i="5"/>
  <c r="FS107" i="5"/>
  <c r="FQ105" i="5"/>
  <c r="FS103" i="5"/>
  <c r="FQ101" i="5"/>
  <c r="FS99" i="5"/>
  <c r="FQ97" i="5"/>
  <c r="FS95" i="5"/>
  <c r="FQ93" i="5"/>
  <c r="FS91" i="5"/>
  <c r="FQ89" i="5"/>
  <c r="FS87" i="5"/>
  <c r="FQ85" i="5"/>
  <c r="FS83" i="5"/>
  <c r="FQ81" i="5"/>
  <c r="FS79" i="5"/>
  <c r="FQ77" i="5"/>
  <c r="FS75" i="5"/>
  <c r="FQ71" i="5"/>
  <c r="FS67" i="5"/>
  <c r="FQ63" i="5"/>
  <c r="FS59" i="5"/>
  <c r="FQ55" i="5"/>
  <c r="FQ47" i="5"/>
  <c r="FQ154" i="5"/>
  <c r="FS152" i="5"/>
  <c r="FS151" i="5"/>
  <c r="FS150" i="5"/>
  <c r="FQ146" i="5"/>
  <c r="FS143" i="5"/>
  <c r="FS142" i="5"/>
  <c r="FS141" i="5"/>
  <c r="FQ140" i="5"/>
  <c r="FQ139" i="5"/>
  <c r="FQ138" i="5"/>
  <c r="FS135" i="5"/>
  <c r="FS133" i="5"/>
  <c r="FQ132" i="5"/>
  <c r="FQ131" i="5"/>
  <c r="FQ130" i="5"/>
  <c r="FS127" i="5"/>
  <c r="FS125" i="5"/>
  <c r="FQ124" i="5"/>
  <c r="FQ123" i="5"/>
  <c r="FQ122" i="5"/>
  <c r="FS119" i="5"/>
  <c r="FQ69" i="5"/>
  <c r="FQ61" i="5"/>
  <c r="FQ152" i="5"/>
  <c r="FQ151" i="5"/>
  <c r="FS149" i="5"/>
  <c r="FQ144" i="5"/>
  <c r="FS117" i="5"/>
  <c r="FQ75" i="5"/>
  <c r="FS71" i="5"/>
  <c r="FQ67" i="5"/>
  <c r="FS63" i="5"/>
  <c r="FQ59" i="5"/>
  <c r="FS55" i="5"/>
  <c r="FQ51" i="5"/>
  <c r="FS154" i="5"/>
  <c r="FQ150" i="5"/>
  <c r="FQ149" i="5"/>
  <c r="FS148" i="5"/>
  <c r="FS147" i="5"/>
  <c r="FS146" i="5"/>
  <c r="FS144" i="5"/>
  <c r="FQ143" i="5"/>
  <c r="FQ142" i="5"/>
  <c r="FQ141" i="5"/>
  <c r="FS139" i="5"/>
  <c r="FS138" i="5"/>
  <c r="FS137" i="5"/>
  <c r="FQ136" i="5"/>
  <c r="FQ135" i="5"/>
  <c r="FQ134" i="5"/>
  <c r="FQ133" i="5"/>
  <c r="FS131" i="5"/>
  <c r="FS130" i="5"/>
  <c r="FS129" i="5"/>
  <c r="FQ128" i="5"/>
  <c r="FQ127" i="5"/>
  <c r="FQ126" i="5"/>
  <c r="FQ125" i="5"/>
  <c r="FS123" i="5"/>
  <c r="FS122" i="5"/>
  <c r="FS121" i="5"/>
  <c r="FQ120" i="5"/>
  <c r="FQ119" i="5"/>
  <c r="FQ118" i="5"/>
  <c r="FQ115" i="5"/>
  <c r="FQ114" i="5"/>
  <c r="FQ111" i="5"/>
  <c r="FQ110" i="5"/>
  <c r="FQ107" i="5"/>
  <c r="FQ106" i="5"/>
  <c r="FQ103" i="5"/>
  <c r="FQ102" i="5"/>
  <c r="FQ99" i="5"/>
  <c r="FQ98" i="5"/>
  <c r="FQ95" i="5"/>
  <c r="FQ94" i="5"/>
  <c r="FQ91" i="5"/>
  <c r="FQ90" i="5"/>
  <c r="FQ87" i="5"/>
  <c r="FQ86" i="5"/>
  <c r="FQ83" i="5"/>
  <c r="FQ82" i="5"/>
  <c r="FQ79" i="5"/>
  <c r="FQ78" i="5"/>
  <c r="FQ73" i="5"/>
  <c r="FQ65" i="5"/>
  <c r="FQ57" i="5"/>
  <c r="FQ43" i="5"/>
  <c r="FQ39" i="5"/>
  <c r="FQ53" i="5"/>
  <c r="FS51" i="5"/>
  <c r="FQ49" i="5"/>
  <c r="FS47" i="5"/>
  <c r="FQ45" i="5"/>
  <c r="FS43" i="5"/>
  <c r="FQ41" i="5"/>
  <c r="FS39" i="5"/>
  <c r="FQ37" i="5"/>
  <c r="FS34" i="5"/>
  <c r="FQ33" i="5"/>
  <c r="FS30" i="5"/>
  <c r="FQ29" i="5"/>
  <c r="FS26" i="5"/>
  <c r="FS22" i="5"/>
  <c r="FQ21" i="5"/>
  <c r="FS18" i="5"/>
  <c r="FQ17" i="5"/>
  <c r="FS14" i="5"/>
  <c r="FQ13" i="5"/>
  <c r="FS10" i="5"/>
  <c r="FQ9" i="5"/>
  <c r="FQ116" i="5"/>
  <c r="FS113" i="5"/>
  <c r="FQ112" i="5"/>
  <c r="FS109" i="5"/>
  <c r="FQ108" i="5"/>
  <c r="FS105" i="5"/>
  <c r="FQ104" i="5"/>
  <c r="FS101" i="5"/>
  <c r="FQ100" i="5"/>
  <c r="FS97" i="5"/>
  <c r="FQ96" i="5"/>
  <c r="FS93" i="5"/>
  <c r="FQ92" i="5"/>
  <c r="FS89" i="5"/>
  <c r="FQ88" i="5"/>
  <c r="FS85" i="5"/>
  <c r="FQ84" i="5"/>
  <c r="FS81" i="5"/>
  <c r="FQ80" i="5"/>
  <c r="FS77" i="5"/>
  <c r="FQ76" i="5"/>
  <c r="FS73" i="5"/>
  <c r="FQ72" i="5"/>
  <c r="FS69" i="5"/>
  <c r="FQ68" i="5"/>
  <c r="FS65" i="5"/>
  <c r="FQ64" i="5"/>
  <c r="FS61" i="5"/>
  <c r="FQ60" i="5"/>
  <c r="FS57" i="5"/>
  <c r="FQ56" i="5"/>
  <c r="FS53" i="5"/>
  <c r="FQ52" i="5"/>
  <c r="FS49" i="5"/>
  <c r="FQ48" i="5"/>
  <c r="FS45" i="5"/>
  <c r="FQ44" i="5"/>
  <c r="FS41" i="5"/>
  <c r="FQ40" i="5"/>
  <c r="FS37" i="5"/>
  <c r="FQ36" i="5"/>
  <c r="FQ35" i="5"/>
  <c r="FQ34" i="5"/>
  <c r="FS33" i="5"/>
  <c r="FQ32" i="5"/>
  <c r="FQ31" i="5"/>
  <c r="FQ30" i="5"/>
  <c r="FS29" i="5"/>
  <c r="FQ28" i="5"/>
  <c r="FQ27" i="5"/>
  <c r="FQ26" i="5"/>
  <c r="FS25" i="5"/>
  <c r="FQ24" i="5"/>
  <c r="FQ23" i="5"/>
  <c r="FQ22" i="5"/>
  <c r="FS21" i="5"/>
  <c r="FQ20" i="5"/>
  <c r="FQ19" i="5"/>
  <c r="FQ18" i="5"/>
  <c r="FS17" i="5"/>
  <c r="FQ16" i="5"/>
  <c r="FQ15" i="5"/>
  <c r="FQ14" i="5"/>
  <c r="FS13" i="5"/>
  <c r="FQ12" i="5"/>
  <c r="FQ11" i="5"/>
  <c r="FQ10" i="5"/>
  <c r="FS9" i="5"/>
  <c r="FQ8" i="5"/>
  <c r="FQ7" i="5"/>
  <c r="FS35" i="5"/>
  <c r="FS31" i="5"/>
  <c r="FS27" i="5"/>
  <c r="FS23" i="5"/>
  <c r="FS19" i="5"/>
  <c r="FS15" i="5"/>
  <c r="FS11" i="5"/>
  <c r="FS7" i="5"/>
  <c r="FS140" i="5"/>
  <c r="FS136" i="5"/>
  <c r="FS132" i="5"/>
  <c r="FS128" i="5"/>
  <c r="FS124" i="5"/>
  <c r="FS120" i="5"/>
  <c r="FS116" i="5"/>
  <c r="FS112" i="5"/>
  <c r="FS108" i="5"/>
  <c r="FS104" i="5"/>
  <c r="FS100" i="5"/>
  <c r="FS96" i="5"/>
  <c r="FS92" i="5"/>
  <c r="FS88" i="5"/>
  <c r="FS84" i="5"/>
  <c r="FS80" i="5"/>
  <c r="FS76" i="5"/>
  <c r="FS72" i="5"/>
  <c r="FS68" i="5"/>
  <c r="FS64" i="5"/>
  <c r="FS60" i="5"/>
  <c r="FS56" i="5"/>
  <c r="FS52" i="5"/>
  <c r="FS48" i="5"/>
  <c r="FS44" i="5"/>
  <c r="FS40" i="5"/>
  <c r="FS36" i="5"/>
  <c r="FS32" i="5"/>
  <c r="FS28" i="5"/>
  <c r="FS24" i="5"/>
  <c r="FS20" i="5"/>
  <c r="FS16" i="5"/>
  <c r="FS12" i="5"/>
  <c r="FS8" i="5"/>
  <c r="AE30" i="6" l="1"/>
  <c r="AE40" i="6"/>
  <c r="AE26" i="6"/>
  <c r="AE28" i="6"/>
  <c r="AE56" i="6"/>
  <c r="AE84" i="6"/>
  <c r="AC92" i="6"/>
  <c r="AC88" i="6"/>
  <c r="AE22" i="6"/>
  <c r="AE60" i="6"/>
  <c r="AE36" i="6"/>
  <c r="AE68" i="6"/>
  <c r="AE24" i="6"/>
  <c r="AC80" i="6"/>
  <c r="AC32" i="6"/>
  <c r="AC48" i="6"/>
  <c r="AC64" i="6"/>
  <c r="CK22" i="13"/>
  <c r="CM22" i="13"/>
  <c r="CH20" i="13"/>
  <c r="H23" i="13"/>
  <c r="BZ27" i="13"/>
  <c r="BZ26" i="13"/>
  <c r="BZ25" i="13"/>
  <c r="BZ24" i="13"/>
  <c r="BZ23" i="13"/>
  <c r="BW23" i="13"/>
  <c r="BX23" i="13"/>
  <c r="BW24" i="13"/>
  <c r="BX24" i="13"/>
  <c r="BW25" i="13"/>
  <c r="BX25" i="13"/>
  <c r="BW26" i="13"/>
  <c r="BX26" i="13"/>
  <c r="BW27" i="13"/>
  <c r="BX27" i="13"/>
  <c r="BV24" i="13"/>
  <c r="BV25" i="13"/>
  <c r="BV26" i="13"/>
  <c r="BV27" i="13"/>
  <c r="BV23" i="13"/>
  <c r="BT27" i="13"/>
  <c r="BT26" i="13"/>
  <c r="BT25" i="13"/>
  <c r="BT24" i="13"/>
  <c r="BT23" i="13"/>
  <c r="BR27" i="13"/>
  <c r="BQ27" i="13"/>
  <c r="BR26" i="13"/>
  <c r="BQ26" i="13"/>
  <c r="BR25" i="13"/>
  <c r="BQ25" i="13"/>
  <c r="BU25" i="13" s="1"/>
  <c r="BR24" i="13"/>
  <c r="BQ24" i="13"/>
  <c r="BR23" i="13"/>
  <c r="BQ23" i="13"/>
  <c r="BP24" i="13"/>
  <c r="BP25" i="13"/>
  <c r="BP26" i="13"/>
  <c r="BP27" i="13"/>
  <c r="BP23" i="13"/>
  <c r="BN27" i="13"/>
  <c r="BN26" i="13"/>
  <c r="BN25" i="13"/>
  <c r="BN24" i="13"/>
  <c r="BN23" i="13"/>
  <c r="BK23" i="13"/>
  <c r="BL23" i="13"/>
  <c r="BK24" i="13"/>
  <c r="BL24" i="13"/>
  <c r="BK25" i="13"/>
  <c r="BL25" i="13"/>
  <c r="BK26" i="13"/>
  <c r="BL26" i="13"/>
  <c r="BK27" i="13"/>
  <c r="BL27" i="13"/>
  <c r="BJ24" i="13"/>
  <c r="BJ25" i="13"/>
  <c r="BJ26" i="13"/>
  <c r="BJ27" i="13"/>
  <c r="BJ23" i="13"/>
  <c r="BH27" i="13"/>
  <c r="BH26" i="13"/>
  <c r="BH25" i="13"/>
  <c r="BH24" i="13"/>
  <c r="BH23" i="13"/>
  <c r="BE23" i="13"/>
  <c r="BF23" i="13"/>
  <c r="BE24" i="13"/>
  <c r="BF24" i="13"/>
  <c r="BE25" i="13"/>
  <c r="BF25" i="13"/>
  <c r="BE26" i="13"/>
  <c r="BF26" i="13"/>
  <c r="BE27" i="13"/>
  <c r="BF27" i="13"/>
  <c r="BD24" i="13"/>
  <c r="BD25" i="13"/>
  <c r="BD26" i="13"/>
  <c r="BD27" i="13"/>
  <c r="BD23" i="13"/>
  <c r="BB27" i="13"/>
  <c r="BB26" i="13"/>
  <c r="BB25" i="13"/>
  <c r="BB24" i="13"/>
  <c r="BB23" i="13"/>
  <c r="AY23" i="13"/>
  <c r="AZ23" i="13"/>
  <c r="AY24" i="13"/>
  <c r="AZ24" i="13"/>
  <c r="AY25" i="13"/>
  <c r="AZ25" i="13"/>
  <c r="AY26" i="13"/>
  <c r="AZ26" i="13"/>
  <c r="AY27" i="13"/>
  <c r="AZ27" i="13"/>
  <c r="AX24" i="13"/>
  <c r="AX25" i="13"/>
  <c r="AX26" i="13"/>
  <c r="AX27" i="13"/>
  <c r="AX23" i="13"/>
  <c r="AV27" i="13"/>
  <c r="AV26" i="13"/>
  <c r="AV25" i="13"/>
  <c r="AV24" i="13"/>
  <c r="AV23" i="13"/>
  <c r="AS23" i="13"/>
  <c r="AT23" i="13"/>
  <c r="AS24" i="13"/>
  <c r="AT24" i="13"/>
  <c r="AS25" i="13"/>
  <c r="AT25" i="13"/>
  <c r="AS26" i="13"/>
  <c r="AT26" i="13"/>
  <c r="AS27" i="13"/>
  <c r="AT27" i="13"/>
  <c r="AR24" i="13"/>
  <c r="AR25" i="13"/>
  <c r="AR26" i="13"/>
  <c r="AR27" i="13"/>
  <c r="AR23" i="13"/>
  <c r="AP27" i="13"/>
  <c r="AP26" i="13"/>
  <c r="AP25" i="13"/>
  <c r="AP24" i="13"/>
  <c r="AP23" i="13"/>
  <c r="AM23" i="13"/>
  <c r="AN23" i="13"/>
  <c r="AM24" i="13"/>
  <c r="AN24" i="13"/>
  <c r="AM25" i="13"/>
  <c r="AN25" i="13"/>
  <c r="AM26" i="13"/>
  <c r="AN26" i="13"/>
  <c r="AM27" i="13"/>
  <c r="AN27" i="13"/>
  <c r="AL24" i="13"/>
  <c r="AL25" i="13"/>
  <c r="AL26" i="13"/>
  <c r="AL27" i="13"/>
  <c r="AL23" i="13"/>
  <c r="AJ27" i="13"/>
  <c r="AJ26" i="13"/>
  <c r="AJ25" i="13"/>
  <c r="AJ24" i="13"/>
  <c r="AJ23" i="13"/>
  <c r="AF24" i="13"/>
  <c r="AG24" i="13"/>
  <c r="AH24" i="13"/>
  <c r="AF25" i="13"/>
  <c r="AG25" i="13"/>
  <c r="AH25" i="13"/>
  <c r="AF26" i="13"/>
  <c r="AG26" i="13"/>
  <c r="AH26" i="13"/>
  <c r="AF27" i="13"/>
  <c r="AG27" i="13"/>
  <c r="AH27" i="13"/>
  <c r="AG23" i="13"/>
  <c r="AH23" i="13"/>
  <c r="AF23" i="13"/>
  <c r="AD27" i="13"/>
  <c r="AD26" i="13"/>
  <c r="AD25" i="13"/>
  <c r="AD24" i="13"/>
  <c r="AD23" i="13"/>
  <c r="AA23" i="13"/>
  <c r="AB23" i="13"/>
  <c r="AA24" i="13"/>
  <c r="AB24" i="13"/>
  <c r="AA25" i="13"/>
  <c r="AB25" i="13"/>
  <c r="AA26" i="13"/>
  <c r="AB26" i="13"/>
  <c r="AA27" i="13"/>
  <c r="AB27" i="13"/>
  <c r="Z24" i="13"/>
  <c r="Z25" i="13"/>
  <c r="Z26" i="13"/>
  <c r="Z27" i="13"/>
  <c r="Z23" i="13"/>
  <c r="X27" i="13"/>
  <c r="X26" i="13"/>
  <c r="X25" i="13"/>
  <c r="X24" i="13"/>
  <c r="U23" i="13"/>
  <c r="Y23" i="13" s="1"/>
  <c r="V23" i="13"/>
  <c r="U24" i="13"/>
  <c r="V24" i="13"/>
  <c r="U25" i="13"/>
  <c r="V25" i="13"/>
  <c r="U26" i="13"/>
  <c r="V26" i="13"/>
  <c r="U27" i="13"/>
  <c r="V27" i="13"/>
  <c r="T24" i="13"/>
  <c r="T25" i="13"/>
  <c r="T26" i="13"/>
  <c r="T27" i="13"/>
  <c r="T23" i="13"/>
  <c r="R23" i="13"/>
  <c r="R27" i="13"/>
  <c r="R26" i="13"/>
  <c r="R25" i="13"/>
  <c r="R24" i="13"/>
  <c r="O23" i="13"/>
  <c r="P23" i="13"/>
  <c r="O24" i="13"/>
  <c r="P24" i="13"/>
  <c r="O25" i="13"/>
  <c r="P25" i="13"/>
  <c r="O26" i="13"/>
  <c r="P26" i="13"/>
  <c r="O27" i="13"/>
  <c r="P27" i="13"/>
  <c r="N24" i="13"/>
  <c r="N25" i="13"/>
  <c r="N26" i="13"/>
  <c r="N27" i="13"/>
  <c r="N23" i="13"/>
  <c r="I26" i="13"/>
  <c r="J26" i="13"/>
  <c r="I27" i="13"/>
  <c r="J27" i="13"/>
  <c r="L24" i="13"/>
  <c r="L25" i="13"/>
  <c r="L26" i="13"/>
  <c r="L27" i="13"/>
  <c r="L23" i="13"/>
  <c r="I23" i="13"/>
  <c r="J23" i="13"/>
  <c r="I24" i="13"/>
  <c r="J24" i="13"/>
  <c r="I25" i="13"/>
  <c r="J25" i="13"/>
  <c r="H24" i="13"/>
  <c r="H25" i="13"/>
  <c r="H27" i="13"/>
  <c r="G27" i="13"/>
  <c r="E27" i="13"/>
  <c r="G26" i="13"/>
  <c r="E26" i="13"/>
  <c r="G25" i="13"/>
  <c r="E25" i="13"/>
  <c r="G24" i="13"/>
  <c r="E24" i="13"/>
  <c r="G23" i="13"/>
  <c r="E23" i="13"/>
  <c r="F22" i="13"/>
  <c r="G22" i="13" s="1"/>
  <c r="D22" i="13"/>
  <c r="C22" i="13"/>
  <c r="B22" i="13"/>
  <c r="FP151" i="2"/>
  <c r="HS151" i="2" s="1"/>
  <c r="FP9" i="2"/>
  <c r="HS9" i="2" s="1"/>
  <c r="FP51" i="2"/>
  <c r="HS51" i="2" s="1"/>
  <c r="FP137" i="2"/>
  <c r="HS137" i="2" s="1"/>
  <c r="FP86" i="2"/>
  <c r="HS86" i="2" s="1"/>
  <c r="FP21" i="2"/>
  <c r="HS21" i="2" s="1"/>
  <c r="FP104" i="2"/>
  <c r="HS104" i="2" s="1"/>
  <c r="FP54" i="2"/>
  <c r="HS54" i="2" s="1"/>
  <c r="FP22" i="2"/>
  <c r="HS22" i="2" s="1"/>
  <c r="FP40" i="2"/>
  <c r="HS40" i="2" s="1"/>
  <c r="FP94" i="2"/>
  <c r="HS94" i="2" s="1"/>
  <c r="FP19" i="2"/>
  <c r="HS19" i="2" s="1"/>
  <c r="FP123" i="2"/>
  <c r="HS123" i="2" s="1"/>
  <c r="FP63" i="2"/>
  <c r="HS63" i="2" s="1"/>
  <c r="FP147" i="2"/>
  <c r="HS147" i="2" s="1"/>
  <c r="FP75" i="2"/>
  <c r="HS75" i="2" s="1"/>
  <c r="FP126" i="2"/>
  <c r="HS126" i="2" s="1"/>
  <c r="FP44" i="2"/>
  <c r="HS44" i="2" s="1"/>
  <c r="FP110" i="2"/>
  <c r="HS110" i="2" s="1"/>
  <c r="FP101" i="2"/>
  <c r="HS101" i="2" s="1"/>
  <c r="FP130" i="2"/>
  <c r="HS130" i="2" s="1"/>
  <c r="BU23" i="13" l="1"/>
  <c r="M25" i="13"/>
  <c r="FP8" i="2"/>
  <c r="HS8" i="2" s="1"/>
  <c r="FP149" i="2"/>
  <c r="HS149" i="2" s="1"/>
  <c r="FP73" i="2"/>
  <c r="HS73" i="2" s="1"/>
  <c r="FP144" i="2"/>
  <c r="HS144" i="2" s="1"/>
  <c r="FP102" i="2"/>
  <c r="HS102" i="2" s="1"/>
  <c r="FP128" i="2"/>
  <c r="HS128" i="2" s="1"/>
  <c r="FP17" i="2"/>
  <c r="HS17" i="2" s="1"/>
  <c r="FP99" i="2"/>
  <c r="HS99" i="2" s="1"/>
  <c r="FP108" i="2"/>
  <c r="HS108" i="2" s="1"/>
  <c r="FP92" i="2"/>
  <c r="HS92" i="2" s="1"/>
  <c r="FP49" i="2"/>
  <c r="HS49" i="2" s="1"/>
  <c r="BA24" i="13"/>
  <c r="S23" i="13"/>
  <c r="BU27" i="13"/>
  <c r="BA27" i="13"/>
  <c r="K27" i="13"/>
  <c r="AQ23" i="13"/>
  <c r="BC23" i="13"/>
  <c r="BC27" i="13"/>
  <c r="BU26" i="13"/>
  <c r="S26" i="13"/>
  <c r="BA23" i="13"/>
  <c r="AE25" i="13"/>
  <c r="AK23" i="13"/>
  <c r="AQ27" i="13"/>
  <c r="AW23" i="13"/>
  <c r="BC25" i="13"/>
  <c r="BG23" i="13"/>
  <c r="BO25" i="13"/>
  <c r="BS23" i="13"/>
  <c r="BS27" i="13"/>
  <c r="BY25" i="13"/>
  <c r="S24" i="13"/>
  <c r="AI24" i="13"/>
  <c r="AK24" i="13"/>
  <c r="BX22" i="13"/>
  <c r="K25" i="13"/>
  <c r="CA26" i="13"/>
  <c r="Q23" i="13"/>
  <c r="AI25" i="13"/>
  <c r="AO27" i="13"/>
  <c r="AO23" i="13"/>
  <c r="AU25" i="13"/>
  <c r="AW25" i="13"/>
  <c r="BM27" i="13"/>
  <c r="BM23" i="13"/>
  <c r="BY27" i="13"/>
  <c r="AN22" i="13"/>
  <c r="M26" i="13"/>
  <c r="W24" i="13"/>
  <c r="AE26" i="13"/>
  <c r="AD22" i="13"/>
  <c r="AK27" i="13"/>
  <c r="AQ26" i="13"/>
  <c r="AU24" i="13"/>
  <c r="BG24" i="13"/>
  <c r="BN22" i="13"/>
  <c r="BS26" i="13"/>
  <c r="BT22" i="13"/>
  <c r="Y27" i="13"/>
  <c r="AW27" i="13"/>
  <c r="V22" i="13"/>
  <c r="BI23" i="13"/>
  <c r="E22" i="13"/>
  <c r="K23" i="13"/>
  <c r="Q24" i="13"/>
  <c r="AC24" i="13"/>
  <c r="J22" i="13"/>
  <c r="W23" i="13"/>
  <c r="BM25" i="13"/>
  <c r="AU27" i="13"/>
  <c r="K26" i="13"/>
  <c r="K24" i="13"/>
  <c r="S25" i="13"/>
  <c r="R22" i="13"/>
  <c r="AH22" i="13"/>
  <c r="AP22" i="13"/>
  <c r="BB22" i="13"/>
  <c r="BO26" i="13"/>
  <c r="AC26" i="13"/>
  <c r="M23" i="13"/>
  <c r="BQ22" i="13"/>
  <c r="T22" i="13"/>
  <c r="Y24" i="13"/>
  <c r="AF22" i="13"/>
  <c r="AQ24" i="13"/>
  <c r="AW26" i="13"/>
  <c r="AW24" i="13"/>
  <c r="AY22" i="13"/>
  <c r="BI26" i="13"/>
  <c r="BI24" i="13"/>
  <c r="BJ22" i="13"/>
  <c r="BO24" i="13"/>
  <c r="CA24" i="13"/>
  <c r="L22" i="13"/>
  <c r="AC27" i="13"/>
  <c r="AK25" i="13"/>
  <c r="Q26" i="13"/>
  <c r="AO26" i="13"/>
  <c r="BA26" i="13"/>
  <c r="BM26" i="13"/>
  <c r="BO23" i="13"/>
  <c r="BY26" i="13"/>
  <c r="BZ22" i="13"/>
  <c r="BR22" i="13"/>
  <c r="BC24" i="13"/>
  <c r="AI26" i="13"/>
  <c r="W26" i="13"/>
  <c r="AU26" i="13"/>
  <c r="AE24" i="13"/>
  <c r="Q25" i="13"/>
  <c r="X22" i="13"/>
  <c r="AI23" i="13"/>
  <c r="BF22" i="13"/>
  <c r="BY23" i="13"/>
  <c r="CH22" i="13"/>
  <c r="U22" i="13"/>
  <c r="AS22" i="13"/>
  <c r="AV22" i="13"/>
  <c r="BM24" i="13"/>
  <c r="BG26" i="13"/>
  <c r="M27" i="13"/>
  <c r="AA22" i="13"/>
  <c r="AJ22" i="13"/>
  <c r="BE22" i="13"/>
  <c r="BO27" i="13"/>
  <c r="BK22" i="13"/>
  <c r="BW22" i="13"/>
  <c r="AU23" i="13"/>
  <c r="W27" i="13"/>
  <c r="M24" i="13"/>
  <c r="AI27" i="13"/>
  <c r="BH22" i="13"/>
  <c r="Z22" i="13"/>
  <c r="BY24" i="13"/>
  <c r="O22" i="13"/>
  <c r="AC25" i="13"/>
  <c r="AO25" i="13"/>
  <c r="AQ25" i="13"/>
  <c r="BA25" i="13"/>
  <c r="BG27" i="13"/>
  <c r="CA25" i="13"/>
  <c r="CA27" i="13"/>
  <c r="CA23" i="13"/>
  <c r="BV22" i="13"/>
  <c r="BS25" i="13"/>
  <c r="BS24" i="13"/>
  <c r="BU24" i="13"/>
  <c r="BP22" i="13"/>
  <c r="BL22" i="13"/>
  <c r="BI27" i="13"/>
  <c r="BG25" i="13"/>
  <c r="BI25" i="13"/>
  <c r="BD22" i="13"/>
  <c r="BC26" i="13"/>
  <c r="AZ22" i="13"/>
  <c r="AX22" i="13"/>
  <c r="AT22" i="13"/>
  <c r="AR22" i="13"/>
  <c r="AO24" i="13"/>
  <c r="AM22" i="13"/>
  <c r="AL22" i="13"/>
  <c r="AK26" i="13"/>
  <c r="AG22" i="13"/>
  <c r="AE27" i="13"/>
  <c r="AB22" i="13"/>
  <c r="AC23" i="13"/>
  <c r="AE23" i="13"/>
  <c r="Y25" i="13"/>
  <c r="W25" i="13"/>
  <c r="Y26" i="13"/>
  <c r="P22" i="13"/>
  <c r="N22" i="13"/>
  <c r="Q27" i="13"/>
  <c r="S27" i="13"/>
  <c r="I22" i="13"/>
  <c r="H22" i="13"/>
  <c r="FP42" i="2"/>
  <c r="HS42" i="2" s="1"/>
  <c r="FP61" i="2"/>
  <c r="HS61" i="2" s="1"/>
  <c r="FP38" i="2"/>
  <c r="HS38" i="2" s="1"/>
  <c r="FP135" i="2"/>
  <c r="HS135" i="2" s="1"/>
  <c r="FP83" i="2"/>
  <c r="HS83" i="2" s="1"/>
  <c r="FP124" i="2"/>
  <c r="HS124" i="2" s="1"/>
  <c r="FP121" i="2"/>
  <c r="HS121" i="2" s="1"/>
  <c r="FP52" i="2"/>
  <c r="HS52" i="2" s="1"/>
  <c r="FP20" i="2"/>
  <c r="HS20" i="2" s="1"/>
  <c r="BI22" i="13" l="1"/>
  <c r="BS22" i="13"/>
  <c r="S22" i="13"/>
  <c r="BO22" i="13"/>
  <c r="Y22" i="13"/>
  <c r="BY22" i="13"/>
  <c r="CA22" i="13"/>
  <c r="AI22" i="13"/>
  <c r="W22" i="13"/>
  <c r="AE22" i="13"/>
  <c r="BU22" i="13"/>
  <c r="AC22" i="13"/>
  <c r="BA22" i="13"/>
  <c r="BC22" i="13"/>
  <c r="AQ22" i="13"/>
  <c r="Q22" i="13"/>
  <c r="AW22" i="13"/>
  <c r="M22" i="13"/>
  <c r="BM22" i="13"/>
  <c r="AU22" i="13"/>
  <c r="BG22" i="13"/>
  <c r="AK22" i="13"/>
  <c r="AO22" i="13"/>
  <c r="K22" i="13"/>
  <c r="CF6" i="13"/>
  <c r="CD6" i="13"/>
  <c r="CA11" i="13"/>
  <c r="BY11" i="13"/>
  <c r="CA10" i="13"/>
  <c r="BY10" i="13"/>
  <c r="CA9" i="13"/>
  <c r="BY9" i="13"/>
  <c r="CA8" i="13"/>
  <c r="BY8" i="13"/>
  <c r="CA7" i="13"/>
  <c r="BY7" i="13"/>
  <c r="BZ6" i="13"/>
  <c r="BX6" i="13"/>
  <c r="BW6" i="13"/>
  <c r="CG11" i="13"/>
  <c r="CE11" i="13"/>
  <c r="CG10" i="13"/>
  <c r="CE10" i="13"/>
  <c r="CG9" i="13"/>
  <c r="CE9" i="13"/>
  <c r="CG8" i="13"/>
  <c r="CE8" i="13"/>
  <c r="CG7" i="13"/>
  <c r="CE7" i="13"/>
  <c r="CC6" i="13"/>
  <c r="CE6" i="13" s="1"/>
  <c r="CB6" i="13"/>
  <c r="GJ278" i="2"/>
  <c r="GI221" i="2"/>
  <c r="GI249" i="2"/>
  <c r="GI228" i="2"/>
  <c r="GJ277" i="2"/>
  <c r="GJ252" i="2"/>
  <c r="GI257" i="2"/>
  <c r="GJ289" i="2"/>
  <c r="GJ302" i="2"/>
  <c r="GJ191" i="2"/>
  <c r="GJ291" i="2"/>
  <c r="GJ268" i="2"/>
  <c r="GJ192" i="2"/>
  <c r="GK302" i="2"/>
  <c r="GM298" i="2"/>
  <c r="GK298" i="2"/>
  <c r="GI298" i="2"/>
  <c r="GM294" i="2"/>
  <c r="GK294" i="2"/>
  <c r="GK291" i="2"/>
  <c r="GK289" i="2"/>
  <c r="GN287" i="2"/>
  <c r="GM287" i="2"/>
  <c r="GL287" i="2"/>
  <c r="GK287" i="2"/>
  <c r="GJ287" i="2"/>
  <c r="GI287" i="2"/>
  <c r="GI286" i="2"/>
  <c r="GM278" i="2"/>
  <c r="GK278" i="2"/>
  <c r="GM277" i="2"/>
  <c r="GK277" i="2"/>
  <c r="GI277" i="2"/>
  <c r="GM275" i="2"/>
  <c r="GK275" i="2"/>
  <c r="GM272" i="2"/>
  <c r="GK272" i="2"/>
  <c r="GI272" i="2"/>
  <c r="GM271" i="2"/>
  <c r="GK271" i="2"/>
  <c r="GM268" i="2"/>
  <c r="GK268" i="2"/>
  <c r="GI268" i="2"/>
  <c r="GM267" i="2"/>
  <c r="GK267" i="2"/>
  <c r="GI267" i="2"/>
  <c r="GM266" i="2"/>
  <c r="GK266" i="2"/>
  <c r="GN264" i="2"/>
  <c r="GM264" i="2"/>
  <c r="GL264" i="2"/>
  <c r="GK264" i="2"/>
  <c r="GJ264" i="2"/>
  <c r="GI264" i="2"/>
  <c r="GI263" i="2"/>
  <c r="GM258" i="2"/>
  <c r="GK258" i="2"/>
  <c r="GM257" i="2"/>
  <c r="GK257" i="2"/>
  <c r="GM256" i="2"/>
  <c r="GK256" i="2"/>
  <c r="GI256" i="2"/>
  <c r="GM255" i="2"/>
  <c r="GK255" i="2"/>
  <c r="GM254" i="2"/>
  <c r="GK254" i="2"/>
  <c r="GJ254" i="2"/>
  <c r="GM253" i="2"/>
  <c r="GK253" i="2"/>
  <c r="GM252" i="2"/>
  <c r="GK252" i="2"/>
  <c r="GI252" i="2"/>
  <c r="GM251" i="2"/>
  <c r="GK251" i="2"/>
  <c r="GI251" i="2"/>
  <c r="GM250" i="2"/>
  <c r="GK250" i="2"/>
  <c r="GM249" i="2"/>
  <c r="GK249" i="2"/>
  <c r="GM248" i="2"/>
  <c r="GK248" i="2"/>
  <c r="GM247" i="2"/>
  <c r="GK247" i="2"/>
  <c r="GM246" i="2"/>
  <c r="GK246" i="2"/>
  <c r="GM245" i="2"/>
  <c r="GK245" i="2"/>
  <c r="GM244" i="2"/>
  <c r="GK244" i="2"/>
  <c r="GM243" i="2"/>
  <c r="GK243" i="2"/>
  <c r="GN242" i="2"/>
  <c r="GN312" i="2" s="1"/>
  <c r="GM242" i="2"/>
  <c r="GM312" i="2" s="1"/>
  <c r="GL242" i="2"/>
  <c r="GL312" i="2" s="1"/>
  <c r="GK242" i="2"/>
  <c r="GK312" i="2" s="1"/>
  <c r="GJ242" i="2"/>
  <c r="GJ312" i="2" s="1"/>
  <c r="GI242" i="2"/>
  <c r="GI312" i="2" s="1"/>
  <c r="GI241" i="2"/>
  <c r="GM231" i="2"/>
  <c r="GK231" i="2"/>
  <c r="GM230" i="2"/>
  <c r="GK230" i="2"/>
  <c r="GM229" i="2"/>
  <c r="GK229" i="2"/>
  <c r="GM228" i="2"/>
  <c r="GK228" i="2"/>
  <c r="GM227" i="2"/>
  <c r="GK227" i="2"/>
  <c r="GM226" i="2"/>
  <c r="GK226" i="2"/>
  <c r="GM225" i="2"/>
  <c r="GK225" i="2"/>
  <c r="GI225" i="2"/>
  <c r="GM224" i="2"/>
  <c r="GK224" i="2"/>
  <c r="GM223" i="2"/>
  <c r="GM320" i="2" s="1"/>
  <c r="GK223" i="2"/>
  <c r="GK320" i="2" s="1"/>
  <c r="GM222" i="2"/>
  <c r="GK222" i="2"/>
  <c r="GM221" i="2"/>
  <c r="GK221" i="2"/>
  <c r="GM220" i="2"/>
  <c r="GK220" i="2"/>
  <c r="GK317" i="2" s="1"/>
  <c r="GM219" i="2"/>
  <c r="GK219" i="2"/>
  <c r="GM218" i="2"/>
  <c r="GK218" i="2"/>
  <c r="GM217" i="2"/>
  <c r="GK217" i="2"/>
  <c r="GM216" i="2"/>
  <c r="GM313" i="2" s="1"/>
  <c r="GK216" i="2"/>
  <c r="GN215" i="2"/>
  <c r="GM215" i="2"/>
  <c r="GL215" i="2"/>
  <c r="GK215" i="2"/>
  <c r="GJ215" i="2"/>
  <c r="GI215" i="2"/>
  <c r="GM203" i="2"/>
  <c r="GK203" i="2"/>
  <c r="GM202" i="2"/>
  <c r="GK202" i="2"/>
  <c r="GM201" i="2"/>
  <c r="GK201" i="2"/>
  <c r="GM200" i="2"/>
  <c r="GK200" i="2"/>
  <c r="GN199" i="2"/>
  <c r="GM199" i="2"/>
  <c r="GL199" i="2"/>
  <c r="GK199" i="2"/>
  <c r="GJ199" i="2"/>
  <c r="GI199" i="2"/>
  <c r="GI198" i="2"/>
  <c r="GI214" i="2" s="1"/>
  <c r="GM192" i="2"/>
  <c r="GK192" i="2"/>
  <c r="GM191" i="2"/>
  <c r="GK191" i="2"/>
  <c r="GM190" i="2"/>
  <c r="GK190" i="2"/>
  <c r="GM189" i="2"/>
  <c r="GK189" i="2"/>
  <c r="GM188" i="2"/>
  <c r="GK188" i="2"/>
  <c r="GE302" i="2"/>
  <c r="GD302" i="2"/>
  <c r="GC302" i="2"/>
  <c r="GG298" i="2"/>
  <c r="GE298" i="2"/>
  <c r="GD298" i="2"/>
  <c r="GC298" i="2"/>
  <c r="GG294" i="2"/>
  <c r="GE294" i="2"/>
  <c r="GD294" i="2"/>
  <c r="GC294" i="2"/>
  <c r="GE291" i="2"/>
  <c r="GD291" i="2"/>
  <c r="GC291" i="2"/>
  <c r="GE289" i="2"/>
  <c r="GD289" i="2"/>
  <c r="GC289" i="2"/>
  <c r="GH287" i="2"/>
  <c r="GG287" i="2"/>
  <c r="GF287" i="2"/>
  <c r="GE287" i="2"/>
  <c r="GD287" i="2"/>
  <c r="GC287" i="2"/>
  <c r="GC286" i="2"/>
  <c r="GG278" i="2"/>
  <c r="GE278" i="2"/>
  <c r="GD278" i="2"/>
  <c r="GC278" i="2"/>
  <c r="GG277" i="2"/>
  <c r="GE277" i="2"/>
  <c r="GD277" i="2"/>
  <c r="GC277" i="2"/>
  <c r="GG275" i="2"/>
  <c r="GE275" i="2"/>
  <c r="GD275" i="2"/>
  <c r="GC275" i="2"/>
  <c r="GG272" i="2"/>
  <c r="GE272" i="2"/>
  <c r="GD272" i="2"/>
  <c r="GC272" i="2"/>
  <c r="GG271" i="2"/>
  <c r="GE271" i="2"/>
  <c r="GD271" i="2"/>
  <c r="GC271" i="2"/>
  <c r="GG268" i="2"/>
  <c r="GE268" i="2"/>
  <c r="GD268" i="2"/>
  <c r="GC268" i="2"/>
  <c r="GG267" i="2"/>
  <c r="GE267" i="2"/>
  <c r="GD267" i="2"/>
  <c r="GC267" i="2"/>
  <c r="GG266" i="2"/>
  <c r="GE266" i="2"/>
  <c r="GD266" i="2"/>
  <c r="GC266" i="2"/>
  <c r="GH264" i="2"/>
  <c r="GG264" i="2"/>
  <c r="GF264" i="2"/>
  <c r="GE264" i="2"/>
  <c r="GD264" i="2"/>
  <c r="GC264" i="2"/>
  <c r="GC263" i="2"/>
  <c r="GG258" i="2"/>
  <c r="GE258" i="2"/>
  <c r="GD258" i="2"/>
  <c r="GC258" i="2"/>
  <c r="GG257" i="2"/>
  <c r="GE257" i="2"/>
  <c r="GD257" i="2"/>
  <c r="GC257" i="2"/>
  <c r="GG256" i="2"/>
  <c r="GE256" i="2"/>
  <c r="GD256" i="2"/>
  <c r="GC256" i="2"/>
  <c r="GG255" i="2"/>
  <c r="GE255" i="2"/>
  <c r="GD255" i="2"/>
  <c r="GC255" i="2"/>
  <c r="GG254" i="2"/>
  <c r="GE254" i="2"/>
  <c r="GD254" i="2"/>
  <c r="GC254" i="2"/>
  <c r="GG253" i="2"/>
  <c r="GE253" i="2"/>
  <c r="GD253" i="2"/>
  <c r="GC253" i="2"/>
  <c r="GG252" i="2"/>
  <c r="GE252" i="2"/>
  <c r="GD252" i="2"/>
  <c r="GC252" i="2"/>
  <c r="GG251" i="2"/>
  <c r="GE251" i="2"/>
  <c r="GD251" i="2"/>
  <c r="GC251" i="2"/>
  <c r="GG250" i="2"/>
  <c r="GE250" i="2"/>
  <c r="GD250" i="2"/>
  <c r="GC250" i="2"/>
  <c r="GG249" i="2"/>
  <c r="GE249" i="2"/>
  <c r="GD249" i="2"/>
  <c r="GC249" i="2"/>
  <c r="GG248" i="2"/>
  <c r="GE248" i="2"/>
  <c r="GD248" i="2"/>
  <c r="GC248" i="2"/>
  <c r="GG247" i="2"/>
  <c r="GE247" i="2"/>
  <c r="GD247" i="2"/>
  <c r="GC247" i="2"/>
  <c r="GG246" i="2"/>
  <c r="GE246" i="2"/>
  <c r="GD246" i="2"/>
  <c r="GC246" i="2"/>
  <c r="GG245" i="2"/>
  <c r="GE245" i="2"/>
  <c r="GD245" i="2"/>
  <c r="GC245" i="2"/>
  <c r="GG244" i="2"/>
  <c r="GE244" i="2"/>
  <c r="GD244" i="2"/>
  <c r="GC244" i="2"/>
  <c r="GG243" i="2"/>
  <c r="GE243" i="2"/>
  <c r="GD243" i="2"/>
  <c r="GC243" i="2"/>
  <c r="GH242" i="2"/>
  <c r="GH312" i="2" s="1"/>
  <c r="GG242" i="2"/>
  <c r="GG312" i="2" s="1"/>
  <c r="GF242" i="2"/>
  <c r="GF312" i="2" s="1"/>
  <c r="GE242" i="2"/>
  <c r="GE312" i="2" s="1"/>
  <c r="GD242" i="2"/>
  <c r="GD312" i="2" s="1"/>
  <c r="GC242" i="2"/>
  <c r="GC312" i="2" s="1"/>
  <c r="GC241" i="2"/>
  <c r="GG231" i="2"/>
  <c r="GE231" i="2"/>
  <c r="GD231" i="2"/>
  <c r="GC231" i="2"/>
  <c r="GG230" i="2"/>
  <c r="GE230" i="2"/>
  <c r="GD230" i="2"/>
  <c r="GC230" i="2"/>
  <c r="GG229" i="2"/>
  <c r="GE229" i="2"/>
  <c r="GD229" i="2"/>
  <c r="GC229" i="2"/>
  <c r="GG228" i="2"/>
  <c r="GE228" i="2"/>
  <c r="GD228" i="2"/>
  <c r="GC228" i="2"/>
  <c r="GG227" i="2"/>
  <c r="GE227" i="2"/>
  <c r="GD227" i="2"/>
  <c r="GC227" i="2"/>
  <c r="GG226" i="2"/>
  <c r="GE226" i="2"/>
  <c r="GD226" i="2"/>
  <c r="GC226" i="2"/>
  <c r="GG225" i="2"/>
  <c r="GE225" i="2"/>
  <c r="GD225" i="2"/>
  <c r="GC225" i="2"/>
  <c r="GG224" i="2"/>
  <c r="GE224" i="2"/>
  <c r="GD224" i="2"/>
  <c r="GC224" i="2"/>
  <c r="GG223" i="2"/>
  <c r="GE223" i="2"/>
  <c r="GD223" i="2"/>
  <c r="GC223" i="2"/>
  <c r="GG222" i="2"/>
  <c r="GE222" i="2"/>
  <c r="GD222" i="2"/>
  <c r="GC222" i="2"/>
  <c r="GG221" i="2"/>
  <c r="GE221" i="2"/>
  <c r="GD221" i="2"/>
  <c r="GC221" i="2"/>
  <c r="GG220" i="2"/>
  <c r="GE220" i="2"/>
  <c r="GD220" i="2"/>
  <c r="GC220" i="2"/>
  <c r="GG219" i="2"/>
  <c r="GE219" i="2"/>
  <c r="GD219" i="2"/>
  <c r="GC219" i="2"/>
  <c r="GG218" i="2"/>
  <c r="GE218" i="2"/>
  <c r="GD218" i="2"/>
  <c r="GC218" i="2"/>
  <c r="GG217" i="2"/>
  <c r="GE217" i="2"/>
  <c r="GD217" i="2"/>
  <c r="GC217" i="2"/>
  <c r="GG216" i="2"/>
  <c r="GE216" i="2"/>
  <c r="GD216" i="2"/>
  <c r="GC216" i="2"/>
  <c r="GH215" i="2"/>
  <c r="GG215" i="2"/>
  <c r="GF215" i="2"/>
  <c r="GE215" i="2"/>
  <c r="GD215" i="2"/>
  <c r="GC215" i="2"/>
  <c r="GG203" i="2"/>
  <c r="GE203" i="2"/>
  <c r="GD203" i="2"/>
  <c r="GC203" i="2"/>
  <c r="GG202" i="2"/>
  <c r="GE202" i="2"/>
  <c r="GD202" i="2"/>
  <c r="GC202" i="2"/>
  <c r="GG201" i="2"/>
  <c r="GE201" i="2"/>
  <c r="GD201" i="2"/>
  <c r="GC201" i="2"/>
  <c r="GG200" i="2"/>
  <c r="GE200" i="2"/>
  <c r="GD200" i="2"/>
  <c r="GC200" i="2"/>
  <c r="GH199" i="2"/>
  <c r="GG199" i="2"/>
  <c r="GF199" i="2"/>
  <c r="GE199" i="2"/>
  <c r="GD199" i="2"/>
  <c r="GC199" i="2"/>
  <c r="GC198" i="2"/>
  <c r="GC214" i="2" s="1"/>
  <c r="GG192" i="2"/>
  <c r="GE192" i="2"/>
  <c r="GD192" i="2"/>
  <c r="GC192" i="2"/>
  <c r="GG191" i="2"/>
  <c r="GE191" i="2"/>
  <c r="GD191" i="2"/>
  <c r="GC191" i="2"/>
  <c r="GG190" i="2"/>
  <c r="GE190" i="2"/>
  <c r="GD190" i="2"/>
  <c r="GC190" i="2"/>
  <c r="GG189" i="2"/>
  <c r="GE189" i="2"/>
  <c r="GD189" i="2"/>
  <c r="GC189" i="2"/>
  <c r="GG188" i="2"/>
  <c r="GE188" i="2"/>
  <c r="GD188" i="2"/>
  <c r="GC188" i="2"/>
  <c r="FY302" i="2"/>
  <c r="FX302" i="2"/>
  <c r="FW302" i="2"/>
  <c r="GA298" i="2"/>
  <c r="FY298" i="2"/>
  <c r="FX298" i="2"/>
  <c r="FW298" i="2"/>
  <c r="GA294" i="2"/>
  <c r="FY294" i="2"/>
  <c r="FX294" i="2"/>
  <c r="FW294" i="2"/>
  <c r="FY291" i="2"/>
  <c r="FX291" i="2"/>
  <c r="FW291" i="2"/>
  <c r="FY289" i="2"/>
  <c r="FX289" i="2"/>
  <c r="FW289" i="2"/>
  <c r="GB287" i="2"/>
  <c r="GA287" i="2"/>
  <c r="FZ287" i="2"/>
  <c r="FY287" i="2"/>
  <c r="FX287" i="2"/>
  <c r="FW287" i="2"/>
  <c r="FW286" i="2"/>
  <c r="GA278" i="2"/>
  <c r="FY278" i="2"/>
  <c r="FX278" i="2"/>
  <c r="FW278" i="2"/>
  <c r="GA277" i="2"/>
  <c r="FY277" i="2"/>
  <c r="FX277" i="2"/>
  <c r="FW277" i="2"/>
  <c r="GA275" i="2"/>
  <c r="FY275" i="2"/>
  <c r="FX275" i="2"/>
  <c r="FW275" i="2"/>
  <c r="GA272" i="2"/>
  <c r="FY272" i="2"/>
  <c r="FX272" i="2"/>
  <c r="FW272" i="2"/>
  <c r="GA271" i="2"/>
  <c r="FY271" i="2"/>
  <c r="FX271" i="2"/>
  <c r="FW271" i="2"/>
  <c r="GA268" i="2"/>
  <c r="FY268" i="2"/>
  <c r="FX268" i="2"/>
  <c r="FW268" i="2"/>
  <c r="GA267" i="2"/>
  <c r="FY267" i="2"/>
  <c r="FX267" i="2"/>
  <c r="FW267" i="2"/>
  <c r="GA266" i="2"/>
  <c r="FY266" i="2"/>
  <c r="FX266" i="2"/>
  <c r="FW266" i="2"/>
  <c r="GB264" i="2"/>
  <c r="GA264" i="2"/>
  <c r="FZ264" i="2"/>
  <c r="FY264" i="2"/>
  <c r="FX264" i="2"/>
  <c r="FW264" i="2"/>
  <c r="FW263" i="2"/>
  <c r="GA258" i="2"/>
  <c r="FY258" i="2"/>
  <c r="FX258" i="2"/>
  <c r="FW258" i="2"/>
  <c r="GA257" i="2"/>
  <c r="FY257" i="2"/>
  <c r="FX257" i="2"/>
  <c r="FW257" i="2"/>
  <c r="GA256" i="2"/>
  <c r="FY256" i="2"/>
  <c r="FX256" i="2"/>
  <c r="FW256" i="2"/>
  <c r="GA255" i="2"/>
  <c r="FY255" i="2"/>
  <c r="FX255" i="2"/>
  <c r="FW255" i="2"/>
  <c r="GA254" i="2"/>
  <c r="FY254" i="2"/>
  <c r="FX254" i="2"/>
  <c r="FW254" i="2"/>
  <c r="GA253" i="2"/>
  <c r="FY253" i="2"/>
  <c r="FX253" i="2"/>
  <c r="FW253" i="2"/>
  <c r="GA252" i="2"/>
  <c r="FY252" i="2"/>
  <c r="FX252" i="2"/>
  <c r="FW252" i="2"/>
  <c r="GA251" i="2"/>
  <c r="FY251" i="2"/>
  <c r="FX251" i="2"/>
  <c r="FW251" i="2"/>
  <c r="GA250" i="2"/>
  <c r="FY250" i="2"/>
  <c r="FX250" i="2"/>
  <c r="FW250" i="2"/>
  <c r="GA249" i="2"/>
  <c r="FY249" i="2"/>
  <c r="FX249" i="2"/>
  <c r="FW249" i="2"/>
  <c r="GA248" i="2"/>
  <c r="FY248" i="2"/>
  <c r="FX248" i="2"/>
  <c r="FW248" i="2"/>
  <c r="GA247" i="2"/>
  <c r="FY247" i="2"/>
  <c r="FX247" i="2"/>
  <c r="FW247" i="2"/>
  <c r="GA246" i="2"/>
  <c r="FY246" i="2"/>
  <c r="FX246" i="2"/>
  <c r="FW246" i="2"/>
  <c r="GA245" i="2"/>
  <c r="FY245" i="2"/>
  <c r="FX245" i="2"/>
  <c r="FW245" i="2"/>
  <c r="GA244" i="2"/>
  <c r="FY244" i="2"/>
  <c r="FX244" i="2"/>
  <c r="FW244" i="2"/>
  <c r="GA243" i="2"/>
  <c r="FY243" i="2"/>
  <c r="FX243" i="2"/>
  <c r="FW243" i="2"/>
  <c r="GB242" i="2"/>
  <c r="GB312" i="2" s="1"/>
  <c r="GA242" i="2"/>
  <c r="GA312" i="2" s="1"/>
  <c r="FZ242" i="2"/>
  <c r="FZ312" i="2" s="1"/>
  <c r="FY242" i="2"/>
  <c r="FY312" i="2" s="1"/>
  <c r="FX242" i="2"/>
  <c r="FX312" i="2" s="1"/>
  <c r="FW242" i="2"/>
  <c r="FW312" i="2" s="1"/>
  <c r="FW241" i="2"/>
  <c r="GA231" i="2"/>
  <c r="FY231" i="2"/>
  <c r="FX231" i="2"/>
  <c r="FW231" i="2"/>
  <c r="GA230" i="2"/>
  <c r="FY230" i="2"/>
  <c r="FX230" i="2"/>
  <c r="FW230" i="2"/>
  <c r="GA229" i="2"/>
  <c r="FY229" i="2"/>
  <c r="FX229" i="2"/>
  <c r="FW229" i="2"/>
  <c r="GA228" i="2"/>
  <c r="FY228" i="2"/>
  <c r="FX228" i="2"/>
  <c r="FW228" i="2"/>
  <c r="GA227" i="2"/>
  <c r="FY227" i="2"/>
  <c r="FX227" i="2"/>
  <c r="FW227" i="2"/>
  <c r="GA226" i="2"/>
  <c r="FY226" i="2"/>
  <c r="FX226" i="2"/>
  <c r="FW226" i="2"/>
  <c r="GA225" i="2"/>
  <c r="FY225" i="2"/>
  <c r="FX225" i="2"/>
  <c r="FW225" i="2"/>
  <c r="GA224" i="2"/>
  <c r="FY224" i="2"/>
  <c r="FX224" i="2"/>
  <c r="FW224" i="2"/>
  <c r="GA223" i="2"/>
  <c r="FY223" i="2"/>
  <c r="FX223" i="2"/>
  <c r="FW223" i="2"/>
  <c r="GA222" i="2"/>
  <c r="FY222" i="2"/>
  <c r="FX222" i="2"/>
  <c r="FW222" i="2"/>
  <c r="GA221" i="2"/>
  <c r="FY221" i="2"/>
  <c r="FX221" i="2"/>
  <c r="FW221" i="2"/>
  <c r="GA220" i="2"/>
  <c r="FY220" i="2"/>
  <c r="FX220" i="2"/>
  <c r="FW220" i="2"/>
  <c r="GA219" i="2"/>
  <c r="FY219" i="2"/>
  <c r="FX219" i="2"/>
  <c r="FW219" i="2"/>
  <c r="GA218" i="2"/>
  <c r="FY218" i="2"/>
  <c r="FX218" i="2"/>
  <c r="FW218" i="2"/>
  <c r="GA217" i="2"/>
  <c r="FY217" i="2"/>
  <c r="FX217" i="2"/>
  <c r="FW217" i="2"/>
  <c r="GA216" i="2"/>
  <c r="FY216" i="2"/>
  <c r="FX216" i="2"/>
  <c r="FW216" i="2"/>
  <c r="GB215" i="2"/>
  <c r="GA215" i="2"/>
  <c r="FZ215" i="2"/>
  <c r="FY215" i="2"/>
  <c r="FX215" i="2"/>
  <c r="FW215" i="2"/>
  <c r="GA203" i="2"/>
  <c r="FY203" i="2"/>
  <c r="FX203" i="2"/>
  <c r="FW203" i="2"/>
  <c r="GA202" i="2"/>
  <c r="FY202" i="2"/>
  <c r="FX202" i="2"/>
  <c r="FW202" i="2"/>
  <c r="GA201" i="2"/>
  <c r="FY201" i="2"/>
  <c r="FX201" i="2"/>
  <c r="FW201" i="2"/>
  <c r="GA200" i="2"/>
  <c r="FY200" i="2"/>
  <c r="FX200" i="2"/>
  <c r="FW200" i="2"/>
  <c r="GB199" i="2"/>
  <c r="GA199" i="2"/>
  <c r="FZ199" i="2"/>
  <c r="FY199" i="2"/>
  <c r="FX199" i="2"/>
  <c r="FW199" i="2"/>
  <c r="FW198" i="2"/>
  <c r="FW214" i="2" s="1"/>
  <c r="GA192" i="2"/>
  <c r="FY192" i="2"/>
  <c r="FX192" i="2"/>
  <c r="FW192" i="2"/>
  <c r="GA191" i="2"/>
  <c r="FY191" i="2"/>
  <c r="FX191" i="2"/>
  <c r="FW191" i="2"/>
  <c r="GA190" i="2"/>
  <c r="FY190" i="2"/>
  <c r="FX190" i="2"/>
  <c r="FW190" i="2"/>
  <c r="GA189" i="2"/>
  <c r="FY189" i="2"/>
  <c r="FX189" i="2"/>
  <c r="FW189" i="2"/>
  <c r="GA188" i="2"/>
  <c r="FY188" i="2"/>
  <c r="FX188" i="2"/>
  <c r="FW188" i="2"/>
  <c r="FY287" i="5"/>
  <c r="FX287" i="5"/>
  <c r="FW287" i="5"/>
  <c r="FV287" i="5"/>
  <c r="FU287" i="5"/>
  <c r="FT287" i="5"/>
  <c r="FT286" i="5"/>
  <c r="FT311" i="5" s="1"/>
  <c r="FY264" i="5"/>
  <c r="FX264" i="5"/>
  <c r="FW264" i="5"/>
  <c r="FV264" i="5"/>
  <c r="FU264" i="5"/>
  <c r="FT264" i="5"/>
  <c r="FT263" i="5"/>
  <c r="FY242" i="5"/>
  <c r="FY312" i="5" s="1"/>
  <c r="FX242" i="5"/>
  <c r="FX312" i="5" s="1"/>
  <c r="FW242" i="5"/>
  <c r="FW312" i="5" s="1"/>
  <c r="FV242" i="5"/>
  <c r="FV312" i="5" s="1"/>
  <c r="FU242" i="5"/>
  <c r="FU312" i="5" s="1"/>
  <c r="FT242" i="5"/>
  <c r="FT312" i="5" s="1"/>
  <c r="FT241" i="5"/>
  <c r="FT214" i="5"/>
  <c r="FY194" i="5"/>
  <c r="FX194" i="5"/>
  <c r="FT194" i="5"/>
  <c r="FX268" i="5"/>
  <c r="FV268" i="5"/>
  <c r="FV291" i="5"/>
  <c r="FX266" i="5"/>
  <c r="FV266" i="5"/>
  <c r="FV302" i="5"/>
  <c r="FV289" i="5"/>
  <c r="FV298" i="5"/>
  <c r="FX278" i="5"/>
  <c r="FV278" i="5"/>
  <c r="FX229" i="5"/>
  <c r="FV229" i="5"/>
  <c r="FX225" i="5"/>
  <c r="FV225" i="5"/>
  <c r="FX252" i="5"/>
  <c r="FV252" i="5"/>
  <c r="FX230" i="5"/>
  <c r="FX257" i="5"/>
  <c r="FV257" i="5"/>
  <c r="FX216" i="5"/>
  <c r="FX227" i="5"/>
  <c r="FV227" i="5"/>
  <c r="FX254" i="5"/>
  <c r="FV254" i="5"/>
  <c r="FX277" i="5"/>
  <c r="FV277" i="5"/>
  <c r="FX228" i="5"/>
  <c r="FV228" i="5"/>
  <c r="FX255" i="5"/>
  <c r="FV255" i="5"/>
  <c r="FV244" i="5"/>
  <c r="FX272" i="5"/>
  <c r="FV272" i="5"/>
  <c r="FX267" i="5"/>
  <c r="FV267" i="5"/>
  <c r="FV218" i="5"/>
  <c r="FV294" i="5"/>
  <c r="FV221" i="5"/>
  <c r="FX248" i="5"/>
  <c r="FV248" i="5"/>
  <c r="FX258" i="5"/>
  <c r="A32" i="7"/>
  <c r="FP192" i="2"/>
  <c r="HS192" i="2" s="1"/>
  <c r="FP191" i="2"/>
  <c r="HS191" i="2" s="1"/>
  <c r="FP190" i="2"/>
  <c r="HS190" i="2" s="1"/>
  <c r="FP189" i="2"/>
  <c r="HS189" i="2" s="1"/>
  <c r="FS302" i="2"/>
  <c r="FR302" i="2"/>
  <c r="FQ302" i="2"/>
  <c r="FU298" i="2"/>
  <c r="FS298" i="2"/>
  <c r="FR298" i="2"/>
  <c r="FQ298" i="2"/>
  <c r="FU294" i="2"/>
  <c r="FS294" i="2"/>
  <c r="FR294" i="2"/>
  <c r="FQ294" i="2"/>
  <c r="FS291" i="2"/>
  <c r="FR291" i="2"/>
  <c r="FQ291" i="2"/>
  <c r="FS289" i="2"/>
  <c r="FR289" i="2"/>
  <c r="FQ289" i="2"/>
  <c r="FV287" i="2"/>
  <c r="FU287" i="2"/>
  <c r="FT287" i="2"/>
  <c r="FS287" i="2"/>
  <c r="FR287" i="2"/>
  <c r="FQ287" i="2"/>
  <c r="FQ286" i="2"/>
  <c r="FU278" i="2"/>
  <c r="FS278" i="2"/>
  <c r="FR278" i="2"/>
  <c r="FQ278" i="2"/>
  <c r="FU277" i="2"/>
  <c r="FS277" i="2"/>
  <c r="FR277" i="2"/>
  <c r="FQ277" i="2"/>
  <c r="FU275" i="2"/>
  <c r="FS275" i="2"/>
  <c r="FR275" i="2"/>
  <c r="FQ275" i="2"/>
  <c r="FU272" i="2"/>
  <c r="FS272" i="2"/>
  <c r="FR272" i="2"/>
  <c r="FQ272" i="2"/>
  <c r="FU271" i="2"/>
  <c r="FS271" i="2"/>
  <c r="FR271" i="2"/>
  <c r="FQ271" i="2"/>
  <c r="FU268" i="2"/>
  <c r="FS268" i="2"/>
  <c r="FR268" i="2"/>
  <c r="FQ268" i="2"/>
  <c r="FU267" i="2"/>
  <c r="FS267" i="2"/>
  <c r="FR267" i="2"/>
  <c r="FQ267" i="2"/>
  <c r="FU266" i="2"/>
  <c r="FS266" i="2"/>
  <c r="FR266" i="2"/>
  <c r="FQ266" i="2"/>
  <c r="FV264" i="2"/>
  <c r="FU264" i="2"/>
  <c r="FT264" i="2"/>
  <c r="FS264" i="2"/>
  <c r="FR264" i="2"/>
  <c r="FQ264" i="2"/>
  <c r="FQ263" i="2"/>
  <c r="FU258" i="2"/>
  <c r="FS258" i="2"/>
  <c r="FR258" i="2"/>
  <c r="FQ258" i="2"/>
  <c r="FU257" i="2"/>
  <c r="FS257" i="2"/>
  <c r="FR257" i="2"/>
  <c r="FQ257" i="2"/>
  <c r="FU256" i="2"/>
  <c r="FS256" i="2"/>
  <c r="FR256" i="2"/>
  <c r="FQ256" i="2"/>
  <c r="FU255" i="2"/>
  <c r="FS255" i="2"/>
  <c r="FR255" i="2"/>
  <c r="FQ255" i="2"/>
  <c r="FU254" i="2"/>
  <c r="FS254" i="2"/>
  <c r="FR254" i="2"/>
  <c r="FQ254" i="2"/>
  <c r="FU253" i="2"/>
  <c r="FS253" i="2"/>
  <c r="FR253" i="2"/>
  <c r="FQ253" i="2"/>
  <c r="FU252" i="2"/>
  <c r="FS252" i="2"/>
  <c r="FR252" i="2"/>
  <c r="FQ252" i="2"/>
  <c r="FU251" i="2"/>
  <c r="FS251" i="2"/>
  <c r="FR251" i="2"/>
  <c r="FQ251" i="2"/>
  <c r="FU250" i="2"/>
  <c r="FS250" i="2"/>
  <c r="FR250" i="2"/>
  <c r="FQ250" i="2"/>
  <c r="FU249" i="2"/>
  <c r="FS249" i="2"/>
  <c r="FR249" i="2"/>
  <c r="FQ249" i="2"/>
  <c r="FU248" i="2"/>
  <c r="FS248" i="2"/>
  <c r="FR248" i="2"/>
  <c r="FQ248" i="2"/>
  <c r="FU247" i="2"/>
  <c r="FS247" i="2"/>
  <c r="FR247" i="2"/>
  <c r="FQ247" i="2"/>
  <c r="FU246" i="2"/>
  <c r="FS246" i="2"/>
  <c r="FR246" i="2"/>
  <c r="FQ246" i="2"/>
  <c r="FU245" i="2"/>
  <c r="FS245" i="2"/>
  <c r="FR245" i="2"/>
  <c r="FQ245" i="2"/>
  <c r="FU244" i="2"/>
  <c r="FS244" i="2"/>
  <c r="FR244" i="2"/>
  <c r="FQ244" i="2"/>
  <c r="FU243" i="2"/>
  <c r="FS243" i="2"/>
  <c r="FR243" i="2"/>
  <c r="FQ243" i="2"/>
  <c r="FV242" i="2"/>
  <c r="FV312" i="2" s="1"/>
  <c r="FU242" i="2"/>
  <c r="FU312" i="2" s="1"/>
  <c r="FT242" i="2"/>
  <c r="FT312" i="2" s="1"/>
  <c r="FS242" i="2"/>
  <c r="FS312" i="2" s="1"/>
  <c r="FR242" i="2"/>
  <c r="FR312" i="2" s="1"/>
  <c r="FQ242" i="2"/>
  <c r="FQ312" i="2" s="1"/>
  <c r="FQ241" i="2"/>
  <c r="FU231" i="2"/>
  <c r="FS231" i="2"/>
  <c r="FR231" i="2"/>
  <c r="FQ231" i="2"/>
  <c r="FU230" i="2"/>
  <c r="FS230" i="2"/>
  <c r="FR230" i="2"/>
  <c r="FQ230" i="2"/>
  <c r="FU229" i="2"/>
  <c r="FS229" i="2"/>
  <c r="FR229" i="2"/>
  <c r="FQ229" i="2"/>
  <c r="FU228" i="2"/>
  <c r="FS228" i="2"/>
  <c r="FR228" i="2"/>
  <c r="FQ228" i="2"/>
  <c r="FU227" i="2"/>
  <c r="FS227" i="2"/>
  <c r="FR227" i="2"/>
  <c r="FQ227" i="2"/>
  <c r="FU226" i="2"/>
  <c r="FS226" i="2"/>
  <c r="FR226" i="2"/>
  <c r="FQ226" i="2"/>
  <c r="FU225" i="2"/>
  <c r="FS225" i="2"/>
  <c r="FR225" i="2"/>
  <c r="FQ225" i="2"/>
  <c r="FU224" i="2"/>
  <c r="FS224" i="2"/>
  <c r="FR224" i="2"/>
  <c r="FQ224" i="2"/>
  <c r="FU223" i="2"/>
  <c r="FS223" i="2"/>
  <c r="FR223" i="2"/>
  <c r="FQ223" i="2"/>
  <c r="FU222" i="2"/>
  <c r="FS222" i="2"/>
  <c r="FR222" i="2"/>
  <c r="FQ222" i="2"/>
  <c r="FU221" i="2"/>
  <c r="FS221" i="2"/>
  <c r="FR221" i="2"/>
  <c r="FQ221" i="2"/>
  <c r="FU220" i="2"/>
  <c r="FS220" i="2"/>
  <c r="FR220" i="2"/>
  <c r="FQ220" i="2"/>
  <c r="FU219" i="2"/>
  <c r="FS219" i="2"/>
  <c r="FR219" i="2"/>
  <c r="FQ219" i="2"/>
  <c r="FU218" i="2"/>
  <c r="FS218" i="2"/>
  <c r="FR218" i="2"/>
  <c r="FQ218" i="2"/>
  <c r="FU217" i="2"/>
  <c r="FS217" i="2"/>
  <c r="FR217" i="2"/>
  <c r="FQ217" i="2"/>
  <c r="FU216" i="2"/>
  <c r="FS216" i="2"/>
  <c r="FR216" i="2"/>
  <c r="FQ216" i="2"/>
  <c r="FV215" i="2"/>
  <c r="FU215" i="2"/>
  <c r="FT215" i="2"/>
  <c r="FS215" i="2"/>
  <c r="FR215" i="2"/>
  <c r="FQ215" i="2"/>
  <c r="FU203" i="2"/>
  <c r="FS203" i="2"/>
  <c r="FR203" i="2"/>
  <c r="FQ203" i="2"/>
  <c r="FU202" i="2"/>
  <c r="FS202" i="2"/>
  <c r="FR202" i="2"/>
  <c r="FQ202" i="2"/>
  <c r="FU201" i="2"/>
  <c r="FS201" i="2"/>
  <c r="FR201" i="2"/>
  <c r="FQ201" i="2"/>
  <c r="FU200" i="2"/>
  <c r="FS200" i="2"/>
  <c r="FR200" i="2"/>
  <c r="FQ200" i="2"/>
  <c r="FV199" i="2"/>
  <c r="FU199" i="2"/>
  <c r="FT199" i="2"/>
  <c r="FS199" i="2"/>
  <c r="FR199" i="2"/>
  <c r="FQ199" i="2"/>
  <c r="FQ198" i="2"/>
  <c r="FQ214" i="2" s="1"/>
  <c r="FU192" i="2"/>
  <c r="FS192" i="2"/>
  <c r="FR192" i="2"/>
  <c r="FQ192" i="2"/>
  <c r="FU191" i="2"/>
  <c r="FS191" i="2"/>
  <c r="FR191" i="2"/>
  <c r="FQ191" i="2"/>
  <c r="FU190" i="2"/>
  <c r="FS190" i="2"/>
  <c r="FR190" i="2"/>
  <c r="FQ190" i="2"/>
  <c r="FU189" i="2"/>
  <c r="FS189" i="2"/>
  <c r="FR189" i="2"/>
  <c r="FQ189" i="2"/>
  <c r="FU188" i="2"/>
  <c r="FS188" i="2"/>
  <c r="FR188" i="2"/>
  <c r="FQ188" i="2"/>
  <c r="FN214" i="2"/>
  <c r="FN198" i="2"/>
  <c r="FP302" i="2"/>
  <c r="FO302" i="2"/>
  <c r="FN302" i="2"/>
  <c r="FP298" i="2"/>
  <c r="FO298" i="2"/>
  <c r="FN298" i="2"/>
  <c r="FP294" i="2"/>
  <c r="FN294" i="2"/>
  <c r="FP291" i="2"/>
  <c r="FO291" i="2"/>
  <c r="FN291" i="2"/>
  <c r="FP289" i="2"/>
  <c r="FO289" i="2"/>
  <c r="FN289" i="2"/>
  <c r="FP287" i="2"/>
  <c r="FO287" i="2"/>
  <c r="FN287" i="2"/>
  <c r="FN286" i="2"/>
  <c r="FP278" i="2"/>
  <c r="FN278" i="2"/>
  <c r="FP277" i="2"/>
  <c r="FO277" i="2"/>
  <c r="FN277" i="2"/>
  <c r="FP275" i="2"/>
  <c r="FN275" i="2"/>
  <c r="FP272" i="2"/>
  <c r="FN272" i="2"/>
  <c r="FP271" i="2"/>
  <c r="FN271" i="2"/>
  <c r="FP268" i="2"/>
  <c r="FN268" i="2"/>
  <c r="FP267" i="2"/>
  <c r="FO267" i="2"/>
  <c r="FN267" i="2"/>
  <c r="FP266" i="2"/>
  <c r="FO266" i="2"/>
  <c r="FN266" i="2"/>
  <c r="FP264" i="2"/>
  <c r="FO264" i="2"/>
  <c r="FN264" i="2"/>
  <c r="FN263" i="2"/>
  <c r="FP258" i="2"/>
  <c r="FN258" i="2"/>
  <c r="FP257" i="2"/>
  <c r="FN257" i="2"/>
  <c r="FP256" i="2"/>
  <c r="FN256" i="2"/>
  <c r="FP255" i="2"/>
  <c r="FN255" i="2"/>
  <c r="FP254" i="2"/>
  <c r="FN254" i="2"/>
  <c r="FP253" i="2"/>
  <c r="FN253" i="2"/>
  <c r="FP252" i="2"/>
  <c r="FN252" i="2"/>
  <c r="FP251" i="2"/>
  <c r="FN251" i="2"/>
  <c r="FP250" i="2"/>
  <c r="FN250" i="2"/>
  <c r="FP249" i="2"/>
  <c r="FN249" i="2"/>
  <c r="FP248" i="2"/>
  <c r="FN248" i="2"/>
  <c r="FP247" i="2"/>
  <c r="FN247" i="2"/>
  <c r="FP246" i="2"/>
  <c r="FN246" i="2"/>
  <c r="FP245" i="2"/>
  <c r="FN245" i="2"/>
  <c r="FP244" i="2"/>
  <c r="FN244" i="2"/>
  <c r="FP243" i="2"/>
  <c r="FN243" i="2"/>
  <c r="FP242" i="2"/>
  <c r="FP312" i="2" s="1"/>
  <c r="FO242" i="2"/>
  <c r="FO312" i="2" s="1"/>
  <c r="FN242" i="2"/>
  <c r="FN312" i="2" s="1"/>
  <c r="FN241" i="2"/>
  <c r="FP231" i="2"/>
  <c r="FN231" i="2"/>
  <c r="FP230" i="2"/>
  <c r="FN230" i="2"/>
  <c r="FP229" i="2"/>
  <c r="FN229" i="2"/>
  <c r="FP228" i="2"/>
  <c r="FN228" i="2"/>
  <c r="FP227" i="2"/>
  <c r="FN227" i="2"/>
  <c r="FP226" i="2"/>
  <c r="FN226" i="2"/>
  <c r="FP225" i="2"/>
  <c r="FN225" i="2"/>
  <c r="FP224" i="2"/>
  <c r="FN224" i="2"/>
  <c r="FP223" i="2"/>
  <c r="FN223" i="2"/>
  <c r="FP222" i="2"/>
  <c r="FN222" i="2"/>
  <c r="FP221" i="2"/>
  <c r="FN221" i="2"/>
  <c r="FP220" i="2"/>
  <c r="FN220" i="2"/>
  <c r="FP219" i="2"/>
  <c r="FN219" i="2"/>
  <c r="FP218" i="2"/>
  <c r="FN218" i="2"/>
  <c r="FP217" i="2"/>
  <c r="FN217" i="2"/>
  <c r="FP216" i="2"/>
  <c r="FN216" i="2"/>
  <c r="FP215" i="2"/>
  <c r="FO215" i="2"/>
  <c r="FN215" i="2"/>
  <c r="FP203" i="2"/>
  <c r="FN203" i="2"/>
  <c r="FP202" i="2"/>
  <c r="FN202" i="2"/>
  <c r="FP201" i="2"/>
  <c r="FN201" i="2"/>
  <c r="FP200" i="2"/>
  <c r="FN200" i="2"/>
  <c r="FP199" i="2"/>
  <c r="FO199" i="2"/>
  <c r="FN199" i="2"/>
  <c r="GM317" i="2" l="1"/>
  <c r="GK318" i="2"/>
  <c r="GM318" i="2"/>
  <c r="GK313" i="2"/>
  <c r="FP317" i="2"/>
  <c r="FP313" i="2"/>
  <c r="FP321" i="2"/>
  <c r="GC318" i="2"/>
  <c r="GC322" i="2"/>
  <c r="GC324" i="2"/>
  <c r="GC328" i="2"/>
  <c r="GM328" i="2"/>
  <c r="FR313" i="2"/>
  <c r="FR317" i="2"/>
  <c r="GK314" i="2"/>
  <c r="GA313" i="2"/>
  <c r="GA317" i="2"/>
  <c r="FR321" i="2"/>
  <c r="FX324" i="5"/>
  <c r="FX322" i="5"/>
  <c r="GA321" i="2"/>
  <c r="GA327" i="2"/>
  <c r="FR318" i="2"/>
  <c r="FR322" i="2"/>
  <c r="FR324" i="2"/>
  <c r="FR328" i="2"/>
  <c r="GA318" i="2"/>
  <c r="GA322" i="2"/>
  <c r="GA324" i="2"/>
  <c r="GA328" i="2"/>
  <c r="GC313" i="2"/>
  <c r="GC317" i="2"/>
  <c r="GC321" i="2"/>
  <c r="GC327" i="2"/>
  <c r="FP316" i="2"/>
  <c r="FP320" i="2"/>
  <c r="FP324" i="2"/>
  <c r="FP328" i="2"/>
  <c r="FV318" i="5"/>
  <c r="FV324" i="5"/>
  <c r="FV322" i="5"/>
  <c r="FN313" i="2"/>
  <c r="FN317" i="2"/>
  <c r="FN321" i="2"/>
  <c r="FR327" i="2"/>
  <c r="FN318" i="2"/>
  <c r="FN322" i="2"/>
  <c r="FN319" i="2"/>
  <c r="BS10" i="8"/>
  <c r="FP315" i="2"/>
  <c r="FP323" i="2"/>
  <c r="FN316" i="2"/>
  <c r="FN320" i="2"/>
  <c r="FN328" i="2"/>
  <c r="GM316" i="2"/>
  <c r="GK328" i="2"/>
  <c r="FP318" i="2"/>
  <c r="FP322" i="2"/>
  <c r="GM321" i="2"/>
  <c r="GK325" i="2"/>
  <c r="BQ10" i="8"/>
  <c r="GK193" i="2"/>
  <c r="FV325" i="5"/>
  <c r="FX325" i="5"/>
  <c r="FX327" i="5"/>
  <c r="GK326" i="2"/>
  <c r="GK315" i="2"/>
  <c r="GM315" i="2"/>
  <c r="GK316" i="2"/>
  <c r="GM327" i="2"/>
  <c r="GK324" i="2"/>
  <c r="FP314" i="2"/>
  <c r="FP326" i="2"/>
  <c r="FU313" i="2"/>
  <c r="FU314" i="2"/>
  <c r="FU315" i="2"/>
  <c r="FU316" i="2"/>
  <c r="FU317" i="2"/>
  <c r="FV317" i="2" s="1"/>
  <c r="FU318" i="2"/>
  <c r="FU319" i="2"/>
  <c r="FU320" i="2"/>
  <c r="FU321" i="2"/>
  <c r="FV321" i="2" s="1"/>
  <c r="FU322" i="2"/>
  <c r="FU323" i="2"/>
  <c r="FU324" i="2"/>
  <c r="FV324" i="2" s="1"/>
  <c r="FU325" i="2"/>
  <c r="FU326" i="2"/>
  <c r="FU327" i="2"/>
  <c r="FU328" i="2"/>
  <c r="FX313" i="2"/>
  <c r="FX314" i="2"/>
  <c r="FX315" i="2"/>
  <c r="FX316" i="2"/>
  <c r="FX317" i="2"/>
  <c r="GB317" i="2" s="1"/>
  <c r="FX318" i="2"/>
  <c r="FX319" i="2"/>
  <c r="FX320" i="2"/>
  <c r="FX321" i="2"/>
  <c r="FX322" i="2"/>
  <c r="FX323" i="2"/>
  <c r="FX324" i="2"/>
  <c r="GB324" i="2" s="1"/>
  <c r="FX325" i="2"/>
  <c r="FX326" i="2"/>
  <c r="FX327" i="2"/>
  <c r="FX328" i="2"/>
  <c r="GE313" i="2"/>
  <c r="GE314" i="2"/>
  <c r="GE315" i="2"/>
  <c r="GE316" i="2"/>
  <c r="GE317" i="2"/>
  <c r="GE318" i="2"/>
  <c r="GE319" i="2"/>
  <c r="GE320" i="2"/>
  <c r="GE321" i="2"/>
  <c r="GE322" i="2"/>
  <c r="GE323" i="2"/>
  <c r="GE324" i="2"/>
  <c r="GE325" i="2"/>
  <c r="GE326" i="2"/>
  <c r="GE327" i="2"/>
  <c r="GE328" i="2"/>
  <c r="GM319" i="2"/>
  <c r="GK323" i="2"/>
  <c r="GK327" i="2"/>
  <c r="FN324" i="2"/>
  <c r="FN325" i="2"/>
  <c r="FN327" i="2"/>
  <c r="FP319" i="2"/>
  <c r="FQ313" i="2"/>
  <c r="FQ314" i="2"/>
  <c r="FQ315" i="2"/>
  <c r="FQ316" i="2"/>
  <c r="FQ317" i="2"/>
  <c r="FQ318" i="2"/>
  <c r="FQ319" i="2"/>
  <c r="FQ320" i="2"/>
  <c r="FQ321" i="2"/>
  <c r="FQ322" i="2"/>
  <c r="FQ323" i="2"/>
  <c r="FQ324" i="2"/>
  <c r="FQ325" i="2"/>
  <c r="FQ326" i="2"/>
  <c r="FQ327" i="2"/>
  <c r="FQ328" i="2"/>
  <c r="FY313" i="2"/>
  <c r="FY314" i="2"/>
  <c r="FY315" i="2"/>
  <c r="FY316" i="2"/>
  <c r="FY317" i="2"/>
  <c r="FY318" i="2"/>
  <c r="FY319" i="2"/>
  <c r="FY320" i="2"/>
  <c r="FY321" i="2"/>
  <c r="FY322" i="2"/>
  <c r="FY323" i="2"/>
  <c r="FY324" i="2"/>
  <c r="FY325" i="2"/>
  <c r="FY326" i="2"/>
  <c r="FY327" i="2"/>
  <c r="FY328" i="2"/>
  <c r="GG313" i="2"/>
  <c r="GG314" i="2"/>
  <c r="GG315" i="2"/>
  <c r="GG316" i="2"/>
  <c r="GG317" i="2"/>
  <c r="GG318" i="2"/>
  <c r="GG319" i="2"/>
  <c r="GG320" i="2"/>
  <c r="GG321" i="2"/>
  <c r="GG322" i="2"/>
  <c r="GG323" i="2"/>
  <c r="GG324" i="2"/>
  <c r="GG325" i="2"/>
  <c r="GG326" i="2"/>
  <c r="GG327" i="2"/>
  <c r="GG328" i="2"/>
  <c r="FP325" i="2"/>
  <c r="FP327" i="2"/>
  <c r="FR314" i="2"/>
  <c r="FR315" i="2"/>
  <c r="FR316" i="2"/>
  <c r="FR319" i="2"/>
  <c r="FR320" i="2"/>
  <c r="FR323" i="2"/>
  <c r="FR325" i="2"/>
  <c r="FR326" i="2"/>
  <c r="GA314" i="2"/>
  <c r="GA315" i="2"/>
  <c r="GA316" i="2"/>
  <c r="GB316" i="2" s="1"/>
  <c r="GA319" i="2"/>
  <c r="GA320" i="2"/>
  <c r="GA323" i="2"/>
  <c r="GA325" i="2"/>
  <c r="GA326" i="2"/>
  <c r="GC314" i="2"/>
  <c r="GC315" i="2"/>
  <c r="GC316" i="2"/>
  <c r="GC319" i="2"/>
  <c r="GC320" i="2"/>
  <c r="GC323" i="2"/>
  <c r="GC325" i="2"/>
  <c r="GC326" i="2"/>
  <c r="FN315" i="2"/>
  <c r="FN323" i="2"/>
  <c r="GK319" i="2"/>
  <c r="GM322" i="2"/>
  <c r="GM324" i="2"/>
  <c r="GM326" i="2"/>
  <c r="GI322" i="2"/>
  <c r="GM323" i="2"/>
  <c r="GM325" i="2"/>
  <c r="GM314" i="2"/>
  <c r="GK322" i="2"/>
  <c r="FN314" i="2"/>
  <c r="FN326" i="2"/>
  <c r="FS313" i="2"/>
  <c r="FS314" i="2"/>
  <c r="FS315" i="2"/>
  <c r="FS316" i="2"/>
  <c r="FS317" i="2"/>
  <c r="FT317" i="2" s="1"/>
  <c r="FS318" i="2"/>
  <c r="FS319" i="2"/>
  <c r="FS320" i="2"/>
  <c r="FS321" i="2"/>
  <c r="FS322" i="2"/>
  <c r="FS323" i="2"/>
  <c r="FS324" i="2"/>
  <c r="FT324" i="2" s="1"/>
  <c r="FS325" i="2"/>
  <c r="FS326" i="2"/>
  <c r="FS327" i="2"/>
  <c r="FS328" i="2"/>
  <c r="FW313" i="2"/>
  <c r="FW314" i="2"/>
  <c r="FW315" i="2"/>
  <c r="FW316" i="2"/>
  <c r="FW317" i="2"/>
  <c r="FW318" i="2"/>
  <c r="FW319" i="2"/>
  <c r="FW320" i="2"/>
  <c r="FW321" i="2"/>
  <c r="FW322" i="2"/>
  <c r="FW323" i="2"/>
  <c r="FW324" i="2"/>
  <c r="FW325" i="2"/>
  <c r="FW326" i="2"/>
  <c r="FW327" i="2"/>
  <c r="FW328" i="2"/>
  <c r="GD313" i="2"/>
  <c r="GD314" i="2"/>
  <c r="GD315" i="2"/>
  <c r="GD316" i="2"/>
  <c r="GD317" i="2"/>
  <c r="GD318" i="2"/>
  <c r="GD319" i="2"/>
  <c r="GD320" i="2"/>
  <c r="GD321" i="2"/>
  <c r="GD322" i="2"/>
  <c r="GD323" i="2"/>
  <c r="GD324" i="2"/>
  <c r="GD325" i="2"/>
  <c r="GD326" i="2"/>
  <c r="GH326" i="2" s="1"/>
  <c r="GD327" i="2"/>
  <c r="GD328" i="2"/>
  <c r="GK321" i="2"/>
  <c r="FT272" i="5"/>
  <c r="FT252" i="5"/>
  <c r="FU278" i="5"/>
  <c r="FY278" i="5" s="1"/>
  <c r="FU252" i="5"/>
  <c r="FW252" i="5" s="1"/>
  <c r="FT268" i="5"/>
  <c r="BY6" i="13"/>
  <c r="CA6" i="13"/>
  <c r="FT192" i="2"/>
  <c r="GF244" i="2"/>
  <c r="GB255" i="2"/>
  <c r="GB257" i="2"/>
  <c r="GF255" i="2"/>
  <c r="FZ271" i="2"/>
  <c r="FZ275" i="2"/>
  <c r="FZ278" i="2"/>
  <c r="GA204" i="2"/>
  <c r="GE232" i="2"/>
  <c r="GE234" i="2" s="1"/>
  <c r="GF201" i="2"/>
  <c r="GF203" i="2"/>
  <c r="GF253" i="2"/>
  <c r="FT247" i="2"/>
  <c r="FT255" i="2"/>
  <c r="GB271" i="2"/>
  <c r="GB275" i="2"/>
  <c r="GB278" i="2"/>
  <c r="GJ248" i="2"/>
  <c r="GN248" i="2" s="1"/>
  <c r="GI191" i="2"/>
  <c r="HT191" i="2" s="1"/>
  <c r="GI248" i="2"/>
  <c r="GI318" i="2" s="1"/>
  <c r="GI253" i="2"/>
  <c r="FZ188" i="2"/>
  <c r="GB203" i="2"/>
  <c r="FZ245" i="2"/>
  <c r="FZ247" i="2"/>
  <c r="GH188" i="2"/>
  <c r="GH192" i="2"/>
  <c r="GH203" i="2"/>
  <c r="GN278" i="2"/>
  <c r="GI289" i="2"/>
  <c r="FZ203" i="2"/>
  <c r="FZ268" i="2"/>
  <c r="FZ272" i="2"/>
  <c r="FV252" i="2"/>
  <c r="FV258" i="2"/>
  <c r="GB245" i="2"/>
  <c r="GD204" i="2"/>
  <c r="GF245" i="2"/>
  <c r="GI192" i="2"/>
  <c r="HT192" i="2" s="1"/>
  <c r="GI271" i="2"/>
  <c r="GF188" i="2"/>
  <c r="GF190" i="2"/>
  <c r="GF192" i="2"/>
  <c r="GL278" i="2"/>
  <c r="FX204" i="2"/>
  <c r="GD193" i="2"/>
  <c r="FZ201" i="2"/>
  <c r="GH201" i="2"/>
  <c r="FU304" i="2"/>
  <c r="FU306" i="2" s="1"/>
  <c r="GE193" i="2"/>
  <c r="GI189" i="2"/>
  <c r="HT189" i="2" s="1"/>
  <c r="GI222" i="2"/>
  <c r="GI190" i="2"/>
  <c r="HT190" i="2" s="1"/>
  <c r="GI243" i="2"/>
  <c r="GJ227" i="2"/>
  <c r="GJ219" i="2"/>
  <c r="GI220" i="2"/>
  <c r="FW304" i="2"/>
  <c r="FW306" i="2" s="1"/>
  <c r="GC232" i="2"/>
  <c r="GC234" i="2" s="1"/>
  <c r="GC259" i="2"/>
  <c r="GC261" i="2" s="1"/>
  <c r="GI250" i="2"/>
  <c r="GJ245" i="2"/>
  <c r="GN245" i="2" s="1"/>
  <c r="GI227" i="2"/>
  <c r="GJ231" i="2"/>
  <c r="GJ266" i="2"/>
  <c r="GI266" i="2"/>
  <c r="GI275" i="2"/>
  <c r="GI278" i="2"/>
  <c r="GI258" i="2"/>
  <c r="FZ256" i="2"/>
  <c r="FZ258" i="2"/>
  <c r="FZ294" i="2"/>
  <c r="GI203" i="2"/>
  <c r="GJ271" i="2"/>
  <c r="GI218" i="2"/>
  <c r="GI223" i="2"/>
  <c r="GJ223" i="2"/>
  <c r="GL223" i="2" s="1"/>
  <c r="GI229" i="2"/>
  <c r="GJ229" i="2"/>
  <c r="GI224" i="2"/>
  <c r="GI321" i="2" s="1"/>
  <c r="GJ224" i="2"/>
  <c r="GI255" i="2"/>
  <c r="GI325" i="2" s="1"/>
  <c r="GJ255" i="2"/>
  <c r="GL255" i="2" s="1"/>
  <c r="GI226" i="2"/>
  <c r="GI294" i="2"/>
  <c r="FT6" i="5"/>
  <c r="AF6" i="6" s="1"/>
  <c r="GJ228" i="2"/>
  <c r="FW281" i="2"/>
  <c r="FW283" i="2" s="1"/>
  <c r="GA304" i="2"/>
  <c r="GA306" i="2" s="1"/>
  <c r="GF217" i="2"/>
  <c r="GF219" i="2"/>
  <c r="GF221" i="2"/>
  <c r="GF223" i="2"/>
  <c r="GF225" i="2"/>
  <c r="GF227" i="2"/>
  <c r="GF229" i="2"/>
  <c r="GF231" i="2"/>
  <c r="GF248" i="2"/>
  <c r="GF252" i="2"/>
  <c r="GD281" i="2"/>
  <c r="GD283" i="2" s="1"/>
  <c r="GK304" i="2"/>
  <c r="GK306" i="2" s="1"/>
  <c r="GI302" i="2"/>
  <c r="GJ298" i="2"/>
  <c r="GJ225" i="2"/>
  <c r="GJ267" i="2"/>
  <c r="GJ253" i="2"/>
  <c r="GN253" i="2" s="1"/>
  <c r="GJ249" i="2"/>
  <c r="FW232" i="2"/>
  <c r="FW234" i="2" s="1"/>
  <c r="GH217" i="2"/>
  <c r="GH219" i="2"/>
  <c r="GH221" i="2"/>
  <c r="GH223" i="2"/>
  <c r="GH225" i="2"/>
  <c r="GH227" i="2"/>
  <c r="GH229" i="2"/>
  <c r="GH231" i="2"/>
  <c r="GF256" i="2"/>
  <c r="GI291" i="2"/>
  <c r="FZ216" i="2"/>
  <c r="FZ218" i="2"/>
  <c r="FZ220" i="2"/>
  <c r="FZ222" i="2"/>
  <c r="FZ224" i="2"/>
  <c r="FZ226" i="2"/>
  <c r="FZ228" i="2"/>
  <c r="FZ230" i="2"/>
  <c r="FZ249" i="2"/>
  <c r="FZ251" i="2"/>
  <c r="FZ253" i="2"/>
  <c r="FZ255" i="2"/>
  <c r="GC204" i="2"/>
  <c r="GD232" i="2"/>
  <c r="GH245" i="2"/>
  <c r="GC281" i="2"/>
  <c r="GC283" i="2" s="1"/>
  <c r="GI219" i="2"/>
  <c r="GI188" i="2"/>
  <c r="HT188" i="2" s="1"/>
  <c r="GI244" i="2"/>
  <c r="GI217" i="2"/>
  <c r="GI216" i="2"/>
  <c r="GI245" i="2"/>
  <c r="GI230" i="2"/>
  <c r="GI254" i="2"/>
  <c r="GI246" i="2"/>
  <c r="GI247" i="2"/>
  <c r="GI202" i="2"/>
  <c r="GJ230" i="2"/>
  <c r="GB216" i="2"/>
  <c r="GB218" i="2"/>
  <c r="GF216" i="2"/>
  <c r="GF218" i="2"/>
  <c r="GF220" i="2"/>
  <c r="GF222" i="2"/>
  <c r="GF224" i="2"/>
  <c r="GF226" i="2"/>
  <c r="GF228" i="2"/>
  <c r="GF230" i="2"/>
  <c r="GH249" i="2"/>
  <c r="GH253" i="2"/>
  <c r="GL268" i="2"/>
  <c r="GM304" i="2"/>
  <c r="GM306" i="2" s="1"/>
  <c r="GJ272" i="2"/>
  <c r="GL272" i="2" s="1"/>
  <c r="GJ244" i="2"/>
  <c r="GH191" i="2"/>
  <c r="GF202" i="2"/>
  <c r="GH216" i="2"/>
  <c r="GH218" i="2"/>
  <c r="GH220" i="2"/>
  <c r="GH222" i="2"/>
  <c r="GH224" i="2"/>
  <c r="GH226" i="2"/>
  <c r="GH228" i="2"/>
  <c r="GH230" i="2"/>
  <c r="GG259" i="2"/>
  <c r="GF247" i="2"/>
  <c r="GF251" i="2"/>
  <c r="GH257" i="2"/>
  <c r="GN268" i="2"/>
  <c r="FP193" i="2"/>
  <c r="HS193" i="2" s="1"/>
  <c r="CG6" i="13"/>
  <c r="GB220" i="2"/>
  <c r="GB222" i="2"/>
  <c r="FZ257" i="2"/>
  <c r="FZ189" i="2"/>
  <c r="FZ191" i="2"/>
  <c r="FZ250" i="2"/>
  <c r="FZ252" i="2"/>
  <c r="FZ217" i="2"/>
  <c r="FZ219" i="2"/>
  <c r="FZ221" i="2"/>
  <c r="FZ223" i="2"/>
  <c r="FZ225" i="2"/>
  <c r="FZ227" i="2"/>
  <c r="FZ229" i="2"/>
  <c r="FZ231" i="2"/>
  <c r="GA281" i="2"/>
  <c r="GB217" i="2"/>
  <c r="GB219" i="2"/>
  <c r="GB221" i="2"/>
  <c r="GB223" i="2"/>
  <c r="GB225" i="2"/>
  <c r="GB227" i="2"/>
  <c r="GB229" i="2"/>
  <c r="GB231" i="2"/>
  <c r="FZ190" i="2"/>
  <c r="FZ192" i="2"/>
  <c r="FX232" i="2"/>
  <c r="FX234" i="2" s="1"/>
  <c r="FY304" i="2"/>
  <c r="FY306" i="2" s="1"/>
  <c r="FZ202" i="2"/>
  <c r="FZ246" i="2"/>
  <c r="FX304" i="2"/>
  <c r="FX306" i="2" s="1"/>
  <c r="GB202" i="2"/>
  <c r="FW259" i="2"/>
  <c r="FW261" i="2" s="1"/>
  <c r="FZ248" i="2"/>
  <c r="GB224" i="2"/>
  <c r="GB226" i="2"/>
  <c r="GB228" i="2"/>
  <c r="GB230" i="2"/>
  <c r="FY259" i="2"/>
  <c r="FY261" i="2" s="1"/>
  <c r="GB268" i="2"/>
  <c r="GB272" i="2"/>
  <c r="GB188" i="2"/>
  <c r="FZ243" i="2"/>
  <c r="GB247" i="2"/>
  <c r="FZ254" i="2"/>
  <c r="GB190" i="2"/>
  <c r="GB243" i="2"/>
  <c r="GB249" i="2"/>
  <c r="FX281" i="2"/>
  <c r="FX283" i="2" s="1"/>
  <c r="FX193" i="2"/>
  <c r="GB192" i="2"/>
  <c r="FW204" i="2"/>
  <c r="GB251" i="2"/>
  <c r="GB200" i="2"/>
  <c r="GB191" i="2"/>
  <c r="GB201" i="2"/>
  <c r="GB244" i="2"/>
  <c r="GB253" i="2"/>
  <c r="GL252" i="2"/>
  <c r="GN192" i="2"/>
  <c r="GL254" i="2"/>
  <c r="GL191" i="2"/>
  <c r="GL192" i="2"/>
  <c r="GD259" i="2"/>
  <c r="GD261" i="2" s="1"/>
  <c r="GF250" i="2"/>
  <c r="GH251" i="2"/>
  <c r="GF258" i="2"/>
  <c r="GF268" i="2"/>
  <c r="GE281" i="2"/>
  <c r="GE283" i="2" s="1"/>
  <c r="GF272" i="2"/>
  <c r="GF275" i="2"/>
  <c r="GF278" i="2"/>
  <c r="GC304" i="2"/>
  <c r="GC306" i="2" s="1"/>
  <c r="GF294" i="2"/>
  <c r="GG193" i="2"/>
  <c r="GF191" i="2"/>
  <c r="GF200" i="2"/>
  <c r="GH202" i="2"/>
  <c r="GE259" i="2"/>
  <c r="GE261" i="2" s="1"/>
  <c r="GF249" i="2"/>
  <c r="GF257" i="2"/>
  <c r="GG281" i="2"/>
  <c r="GH271" i="2"/>
  <c r="GH272" i="2"/>
  <c r="GH275" i="2"/>
  <c r="GH278" i="2"/>
  <c r="GC193" i="2"/>
  <c r="GH190" i="2"/>
  <c r="GG204" i="2"/>
  <c r="F26" i="7" s="1"/>
  <c r="GF243" i="2"/>
  <c r="GF246" i="2"/>
  <c r="GH247" i="2"/>
  <c r="GF254" i="2"/>
  <c r="GH255" i="2"/>
  <c r="GD304" i="2"/>
  <c r="GD306" i="2" s="1"/>
  <c r="GE304" i="2"/>
  <c r="GE306" i="2" s="1"/>
  <c r="GG304" i="2"/>
  <c r="GG306" i="2" s="1"/>
  <c r="GM193" i="2"/>
  <c r="GN254" i="2"/>
  <c r="GM281" i="2"/>
  <c r="GM283" i="2" s="1"/>
  <c r="GN252" i="2"/>
  <c r="GN191" i="2"/>
  <c r="GM204" i="2"/>
  <c r="GK259" i="2"/>
  <c r="GK261" i="2" s="1"/>
  <c r="GK232" i="2"/>
  <c r="GK234" i="2" s="1"/>
  <c r="GK281" i="2"/>
  <c r="GK283" i="2" s="1"/>
  <c r="GI200" i="2"/>
  <c r="GI201" i="2"/>
  <c r="GI231" i="2"/>
  <c r="GK204" i="2"/>
  <c r="GM259" i="2"/>
  <c r="GM232" i="2"/>
  <c r="GH200" i="2"/>
  <c r="GF189" i="2"/>
  <c r="GE204" i="2"/>
  <c r="GH268" i="2"/>
  <c r="GF271" i="2"/>
  <c r="GH244" i="2"/>
  <c r="GH246" i="2"/>
  <c r="GH248" i="2"/>
  <c r="GH250" i="2"/>
  <c r="GH252" i="2"/>
  <c r="GH254" i="2"/>
  <c r="GH256" i="2"/>
  <c r="GH258" i="2"/>
  <c r="GH294" i="2"/>
  <c r="GG232" i="2"/>
  <c r="GH243" i="2"/>
  <c r="GH189" i="2"/>
  <c r="GA193" i="2"/>
  <c r="FX259" i="2"/>
  <c r="GB248" i="2"/>
  <c r="GB252" i="2"/>
  <c r="GB256" i="2"/>
  <c r="FW193" i="2"/>
  <c r="FZ200" i="2"/>
  <c r="FY232" i="2"/>
  <c r="FY281" i="2"/>
  <c r="FY193" i="2"/>
  <c r="FZ244" i="2"/>
  <c r="GB246" i="2"/>
  <c r="GB250" i="2"/>
  <c r="GB254" i="2"/>
  <c r="GB258" i="2"/>
  <c r="FX243" i="5"/>
  <c r="FX313" i="5" s="1"/>
  <c r="FY204" i="2"/>
  <c r="GA259" i="2"/>
  <c r="GB294" i="2"/>
  <c r="FV245" i="5"/>
  <c r="FV315" i="5" s="1"/>
  <c r="FV247" i="5"/>
  <c r="FV220" i="5"/>
  <c r="FV230" i="5"/>
  <c r="FV327" i="5" s="1"/>
  <c r="GA232" i="2"/>
  <c r="GB189" i="2"/>
  <c r="FV246" i="5"/>
  <c r="FV253" i="5"/>
  <c r="FV226" i="5"/>
  <c r="FV223" i="5"/>
  <c r="FV243" i="5"/>
  <c r="FV216" i="5"/>
  <c r="FV219" i="5"/>
  <c r="FV250" i="5"/>
  <c r="FV217" i="5"/>
  <c r="FV314" i="5" s="1"/>
  <c r="FX188" i="5"/>
  <c r="FX221" i="5"/>
  <c r="FX318" i="5" s="1"/>
  <c r="FX247" i="5"/>
  <c r="FX220" i="5"/>
  <c r="FX246" i="5"/>
  <c r="FX219" i="5"/>
  <c r="FX253" i="5"/>
  <c r="FX226" i="5"/>
  <c r="FX245" i="5"/>
  <c r="FX218" i="5"/>
  <c r="FX250" i="5"/>
  <c r="FX223" i="5"/>
  <c r="FX244" i="5"/>
  <c r="FX217" i="5"/>
  <c r="FV256" i="5"/>
  <c r="FV326" i="5" s="1"/>
  <c r="FV275" i="5"/>
  <c r="FV249" i="5"/>
  <c r="FV222" i="5"/>
  <c r="FV304" i="5"/>
  <c r="FV251" i="5"/>
  <c r="FX224" i="5"/>
  <c r="FV188" i="5"/>
  <c r="FV196" i="5"/>
  <c r="FV231" i="5"/>
  <c r="FV197" i="5"/>
  <c r="FV258" i="5"/>
  <c r="FV195" i="5"/>
  <c r="FX197" i="5"/>
  <c r="FX231" i="5"/>
  <c r="FX328" i="5" s="1"/>
  <c r="FX294" i="5"/>
  <c r="FX196" i="5"/>
  <c r="FX271" i="5"/>
  <c r="FX198" i="5"/>
  <c r="FX256" i="5"/>
  <c r="FX326" i="5" s="1"/>
  <c r="FX275" i="5"/>
  <c r="FX249" i="5"/>
  <c r="FX222" i="5"/>
  <c r="FX251" i="5"/>
  <c r="FV224" i="5"/>
  <c r="FV198" i="5"/>
  <c r="FV271" i="5"/>
  <c r="FX195" i="5"/>
  <c r="FT203" i="2"/>
  <c r="FV191" i="2"/>
  <c r="FT218" i="2"/>
  <c r="FT227" i="2"/>
  <c r="FV245" i="2"/>
  <c r="FV221" i="2"/>
  <c r="FV224" i="2"/>
  <c r="FV227" i="2"/>
  <c r="FV230" i="2"/>
  <c r="FT245" i="2"/>
  <c r="FQ232" i="2"/>
  <c r="FQ234" i="2" s="1"/>
  <c r="FR259" i="2"/>
  <c r="FR261" i="2" s="1"/>
  <c r="FT257" i="2"/>
  <c r="FT221" i="2"/>
  <c r="FV202" i="2"/>
  <c r="FR232" i="2"/>
  <c r="FR234" i="2" s="1"/>
  <c r="FQ204" i="2"/>
  <c r="B26" i="7" s="1"/>
  <c r="FT248" i="2"/>
  <c r="FV278" i="2"/>
  <c r="FT294" i="2"/>
  <c r="FV256" i="2"/>
  <c r="FT272" i="2"/>
  <c r="FT224" i="2"/>
  <c r="FT230" i="2"/>
  <c r="FV248" i="2"/>
  <c r="FQ193" i="2"/>
  <c r="FT202" i="2"/>
  <c r="FV188" i="2"/>
  <c r="FT271" i="2"/>
  <c r="FR204" i="2"/>
  <c r="FT244" i="2"/>
  <c r="FT253" i="2"/>
  <c r="FT256" i="2"/>
  <c r="FU281" i="2"/>
  <c r="FU283" i="2" s="1"/>
  <c r="FT191" i="2"/>
  <c r="FU193" i="2"/>
  <c r="FT217" i="2"/>
  <c r="FT220" i="2"/>
  <c r="FT223" i="2"/>
  <c r="FT226" i="2"/>
  <c r="FT229" i="2"/>
  <c r="FV253" i="2"/>
  <c r="FU204" i="2"/>
  <c r="FV254" i="2"/>
  <c r="FT268" i="2"/>
  <c r="FT275" i="2"/>
  <c r="FT249" i="2"/>
  <c r="FT252" i="2"/>
  <c r="FQ304" i="2"/>
  <c r="FQ306" i="2" s="1"/>
  <c r="FR193" i="2"/>
  <c r="FS232" i="2"/>
  <c r="FS281" i="2"/>
  <c r="FS283" i="2" s="1"/>
  <c r="FT251" i="2"/>
  <c r="FT225" i="2"/>
  <c r="FV216" i="2"/>
  <c r="FV243" i="2"/>
  <c r="FV192" i="2"/>
  <c r="FS304" i="2"/>
  <c r="FS306" i="2" s="1"/>
  <c r="FT190" i="2"/>
  <c r="FV203" i="2"/>
  <c r="FT189" i="2"/>
  <c r="FS259" i="2"/>
  <c r="FS261" i="2" s="1"/>
  <c r="FT222" i="2"/>
  <c r="FV251" i="2"/>
  <c r="FT228" i="2"/>
  <c r="FT243" i="2"/>
  <c r="FV189" i="2"/>
  <c r="FV219" i="2"/>
  <c r="FV225" i="2"/>
  <c r="FT246" i="2"/>
  <c r="FT254" i="2"/>
  <c r="FV200" i="2"/>
  <c r="FV272" i="2"/>
  <c r="FT278" i="2"/>
  <c r="FT201" i="2"/>
  <c r="FV217" i="2"/>
  <c r="FV220" i="2"/>
  <c r="FV223" i="2"/>
  <c r="FV226" i="2"/>
  <c r="FV229" i="2"/>
  <c r="FV244" i="2"/>
  <c r="FR281" i="2"/>
  <c r="FR283" i="2" s="1"/>
  <c r="FV231" i="2"/>
  <c r="FV249" i="2"/>
  <c r="FV257" i="2"/>
  <c r="FQ281" i="2"/>
  <c r="FQ283" i="2" s="1"/>
  <c r="FV268" i="2"/>
  <c r="FV190" i="2"/>
  <c r="FT188" i="2"/>
  <c r="FV201" i="2"/>
  <c r="FV246" i="2"/>
  <c r="FV247" i="2"/>
  <c r="FT250" i="2"/>
  <c r="FV255" i="2"/>
  <c r="FT258" i="2"/>
  <c r="FV275" i="2"/>
  <c r="FR304" i="2"/>
  <c r="FR306" i="2" s="1"/>
  <c r="FT200" i="2"/>
  <c r="FT219" i="2"/>
  <c r="FT231" i="2"/>
  <c r="FV222" i="2"/>
  <c r="FV228" i="2"/>
  <c r="FV250" i="2"/>
  <c r="FV218" i="2"/>
  <c r="FQ259" i="2"/>
  <c r="FQ261" i="2" s="1"/>
  <c r="FV271" i="2"/>
  <c r="FU259" i="2"/>
  <c r="FT216" i="2"/>
  <c r="FU232" i="2"/>
  <c r="FV294" i="2"/>
  <c r="FS193" i="2"/>
  <c r="FS204" i="2"/>
  <c r="FP281" i="2"/>
  <c r="FP283" i="2" s="1"/>
  <c r="FN304" i="2"/>
  <c r="FN306" i="2" s="1"/>
  <c r="FN232" i="2"/>
  <c r="FN234" i="2" s="1"/>
  <c r="FN259" i="2"/>
  <c r="FN261" i="2" s="1"/>
  <c r="FN281" i="2"/>
  <c r="FN283" i="2" s="1"/>
  <c r="FN204" i="2"/>
  <c r="FP304" i="2"/>
  <c r="FP306" i="2" s="1"/>
  <c r="FP232" i="2"/>
  <c r="FP234" i="2" s="1"/>
  <c r="FP259" i="2"/>
  <c r="FP261" i="2" s="1"/>
  <c r="FP204" i="2"/>
  <c r="GB327" i="2" l="1"/>
  <c r="FV318" i="2"/>
  <c r="FT318" i="2"/>
  <c r="FV327" i="2"/>
  <c r="FT327" i="2"/>
  <c r="GH318" i="2"/>
  <c r="GE205" i="2"/>
  <c r="FV316" i="2"/>
  <c r="FT322" i="2"/>
  <c r="GB313" i="2"/>
  <c r="GH322" i="2"/>
  <c r="GH314" i="2"/>
  <c r="GF321" i="2"/>
  <c r="GF313" i="2"/>
  <c r="FT321" i="2"/>
  <c r="FZ313" i="2"/>
  <c r="FT326" i="2"/>
  <c r="GB322" i="2"/>
  <c r="FV322" i="2"/>
  <c r="GB328" i="2"/>
  <c r="GI320" i="2"/>
  <c r="FX320" i="5"/>
  <c r="FX317" i="5"/>
  <c r="FV317" i="5"/>
  <c r="FV313" i="2"/>
  <c r="GB321" i="2"/>
  <c r="GN223" i="2"/>
  <c r="FV313" i="5"/>
  <c r="FV328" i="5"/>
  <c r="FV321" i="5"/>
  <c r="GB319" i="2"/>
  <c r="FV319" i="2"/>
  <c r="FT328" i="2"/>
  <c r="FV328" i="2"/>
  <c r="FV316" i="5"/>
  <c r="GI313" i="2"/>
  <c r="GB318" i="2"/>
  <c r="GI328" i="2"/>
  <c r="GE329" i="2"/>
  <c r="GE331" i="2" s="1"/>
  <c r="FU329" i="2"/>
  <c r="FU331" i="2" s="1"/>
  <c r="GH193" i="2"/>
  <c r="GF325" i="2"/>
  <c r="GF317" i="2"/>
  <c r="GD205" i="2"/>
  <c r="FV325" i="2"/>
  <c r="GH321" i="2"/>
  <c r="FV320" i="2"/>
  <c r="FX321" i="5"/>
  <c r="FV323" i="2"/>
  <c r="FX319" i="5"/>
  <c r="FY252" i="5"/>
  <c r="GI326" i="2"/>
  <c r="FX314" i="5"/>
  <c r="FX316" i="5"/>
  <c r="FV320" i="5"/>
  <c r="FV319" i="5"/>
  <c r="FX315" i="5"/>
  <c r="FV323" i="5"/>
  <c r="FX323" i="5"/>
  <c r="FW278" i="5"/>
  <c r="GI327" i="2"/>
  <c r="FZ328" i="2"/>
  <c r="FZ324" i="2"/>
  <c r="FZ320" i="2"/>
  <c r="FZ316" i="2"/>
  <c r="GB320" i="2"/>
  <c r="GF328" i="2"/>
  <c r="GF324" i="2"/>
  <c r="GF320" i="2"/>
  <c r="GF316" i="2"/>
  <c r="GM329" i="2"/>
  <c r="GM331" i="2" s="1"/>
  <c r="FT320" i="2"/>
  <c r="FP329" i="2"/>
  <c r="FP331" i="2" s="1"/>
  <c r="GG329" i="2"/>
  <c r="GG331" i="2" s="1"/>
  <c r="FZ327" i="2"/>
  <c r="FZ323" i="2"/>
  <c r="FZ319" i="2"/>
  <c r="FZ315" i="2"/>
  <c r="FV326" i="2"/>
  <c r="FV314" i="2"/>
  <c r="FT319" i="2"/>
  <c r="GB323" i="2"/>
  <c r="GB315" i="2"/>
  <c r="FR329" i="2"/>
  <c r="FR331" i="2" s="1"/>
  <c r="GI315" i="2"/>
  <c r="GI324" i="2"/>
  <c r="GH327" i="2"/>
  <c r="GH323" i="2"/>
  <c r="GH319" i="2"/>
  <c r="GH315" i="2"/>
  <c r="FT323" i="2"/>
  <c r="FT315" i="2"/>
  <c r="FN329" i="2"/>
  <c r="FN331" i="2" s="1"/>
  <c r="GC329" i="2"/>
  <c r="GC331" i="2" s="1"/>
  <c r="GB326" i="2"/>
  <c r="GB314" i="2"/>
  <c r="FZ326" i="2"/>
  <c r="FZ322" i="2"/>
  <c r="FZ318" i="2"/>
  <c r="FZ314" i="2"/>
  <c r="FX329" i="2"/>
  <c r="FX331" i="2" s="1"/>
  <c r="FT314" i="2"/>
  <c r="GB325" i="2"/>
  <c r="FZ325" i="2"/>
  <c r="FZ321" i="2"/>
  <c r="FZ317" i="2"/>
  <c r="GH328" i="2"/>
  <c r="GH324" i="2"/>
  <c r="GH320" i="2"/>
  <c r="GH316" i="2"/>
  <c r="GF323" i="2"/>
  <c r="GF315" i="2"/>
  <c r="GI314" i="2"/>
  <c r="FY329" i="2"/>
  <c r="FY331" i="2" s="1"/>
  <c r="FT325" i="2"/>
  <c r="GH325" i="2"/>
  <c r="GH317" i="2"/>
  <c r="GF327" i="2"/>
  <c r="GF319" i="2"/>
  <c r="FV315" i="2"/>
  <c r="FT316" i="2"/>
  <c r="GA329" i="2"/>
  <c r="FQ329" i="2"/>
  <c r="FQ331" i="2" s="1"/>
  <c r="GL230" i="2"/>
  <c r="GN224" i="2"/>
  <c r="GI317" i="2"/>
  <c r="GD329" i="2"/>
  <c r="GD331" i="2" s="1"/>
  <c r="FW329" i="2"/>
  <c r="FW331" i="2" s="1"/>
  <c r="FT313" i="2"/>
  <c r="FS329" i="2"/>
  <c r="GH313" i="2"/>
  <c r="GL227" i="2"/>
  <c r="GJ324" i="2"/>
  <c r="GN324" i="2" s="1"/>
  <c r="GA205" i="2"/>
  <c r="GN227" i="2"/>
  <c r="GN225" i="2"/>
  <c r="GJ322" i="2"/>
  <c r="GN322" i="2" s="1"/>
  <c r="GI319" i="2"/>
  <c r="GF326" i="2"/>
  <c r="GF322" i="2"/>
  <c r="GF318" i="2"/>
  <c r="GF314" i="2"/>
  <c r="GI316" i="2"/>
  <c r="GN228" i="2"/>
  <c r="GJ325" i="2"/>
  <c r="GL325" i="2" s="1"/>
  <c r="GK329" i="2"/>
  <c r="GI323" i="2"/>
  <c r="GL229" i="2"/>
  <c r="FT221" i="5"/>
  <c r="FT256" i="5"/>
  <c r="FU268" i="5"/>
  <c r="FW268" i="5" s="1"/>
  <c r="FT255" i="5"/>
  <c r="FT224" i="5"/>
  <c r="FU266" i="5"/>
  <c r="FU289" i="5"/>
  <c r="FT302" i="5"/>
  <c r="FU255" i="5"/>
  <c r="FY255" i="5" s="1"/>
  <c r="FT227" i="5"/>
  <c r="FU228" i="5"/>
  <c r="FT248" i="5"/>
  <c r="FU291" i="5"/>
  <c r="FU254" i="5"/>
  <c r="FW254" i="5" s="1"/>
  <c r="FU267" i="5"/>
  <c r="FU251" i="5"/>
  <c r="FY251" i="5" s="1"/>
  <c r="FU225" i="5"/>
  <c r="FU322" i="5" s="1"/>
  <c r="FU298" i="5"/>
  <c r="FU294" i="5"/>
  <c r="FW294" i="5" s="1"/>
  <c r="FT229" i="5"/>
  <c r="FT228" i="5"/>
  <c r="FT278" i="5"/>
  <c r="FU227" i="5"/>
  <c r="FT277" i="5"/>
  <c r="FT298" i="5"/>
  <c r="FU272" i="5"/>
  <c r="FY272" i="5" s="1"/>
  <c r="FT267" i="5"/>
  <c r="FT225" i="5"/>
  <c r="FT322" i="5" s="1"/>
  <c r="FU302" i="5"/>
  <c r="FT289" i="5"/>
  <c r="FT254" i="5"/>
  <c r="FT291" i="5"/>
  <c r="FU229" i="5"/>
  <c r="FU275" i="5"/>
  <c r="FY275" i="5" s="1"/>
  <c r="FT266" i="5"/>
  <c r="AC6" i="6"/>
  <c r="AE6" i="6"/>
  <c r="FU277" i="5"/>
  <c r="C26" i="7"/>
  <c r="D26" i="7"/>
  <c r="GC205" i="2"/>
  <c r="GJ216" i="2"/>
  <c r="FU230" i="5"/>
  <c r="FT223" i="5"/>
  <c r="GI281" i="2"/>
  <c r="GI283" i="2" s="1"/>
  <c r="GF193" i="2"/>
  <c r="GH281" i="2"/>
  <c r="GH283" i="2" s="1"/>
  <c r="GJ247" i="2"/>
  <c r="GL247" i="2" s="1"/>
  <c r="GL248" i="2"/>
  <c r="FU231" i="5"/>
  <c r="GN255" i="2"/>
  <c r="FT216" i="5"/>
  <c r="FT231" i="5"/>
  <c r="FU218" i="5"/>
  <c r="FU256" i="5"/>
  <c r="FW256" i="5" s="1"/>
  <c r="GF232" i="2"/>
  <c r="GF234" i="2" s="1"/>
  <c r="FT275" i="5"/>
  <c r="GJ246" i="2"/>
  <c r="GL246" i="2" s="1"/>
  <c r="FT226" i="5"/>
  <c r="FT232" i="2"/>
  <c r="FT234" i="2" s="1"/>
  <c r="GJ217" i="2"/>
  <c r="GI193" i="2"/>
  <c r="HT193" i="2" s="1"/>
  <c r="FT271" i="5"/>
  <c r="GB304" i="2"/>
  <c r="GB306" i="2" s="1"/>
  <c r="GN229" i="2"/>
  <c r="FT253" i="5"/>
  <c r="FT250" i="5"/>
  <c r="FU247" i="5"/>
  <c r="FW247" i="5" s="1"/>
  <c r="GG283" i="2"/>
  <c r="FT222" i="5"/>
  <c r="GB281" i="2"/>
  <c r="GB283" i="2" s="1"/>
  <c r="FU253" i="5"/>
  <c r="FY253" i="5" s="1"/>
  <c r="FT244" i="5"/>
  <c r="FT294" i="5"/>
  <c r="GJ222" i="2"/>
  <c r="FU226" i="5"/>
  <c r="FU249" i="5"/>
  <c r="FW249" i="5" s="1"/>
  <c r="GL249" i="2"/>
  <c r="GN249" i="2"/>
  <c r="FU222" i="5"/>
  <c r="FT220" i="5"/>
  <c r="GJ201" i="2"/>
  <c r="GL201" i="2" s="1"/>
  <c r="FT230" i="5"/>
  <c r="FU271" i="5"/>
  <c r="FY271" i="5" s="1"/>
  <c r="FT258" i="5"/>
  <c r="FT251" i="5"/>
  <c r="GJ218" i="2"/>
  <c r="GJ315" i="2" s="1"/>
  <c r="GL225" i="2"/>
  <c r="FU244" i="5"/>
  <c r="FW244" i="5" s="1"/>
  <c r="FU257" i="5"/>
  <c r="FY257" i="5" s="1"/>
  <c r="GI304" i="2"/>
  <c r="GI306" i="2" s="1"/>
  <c r="FT198" i="5"/>
  <c r="GN272" i="2"/>
  <c r="FU224" i="5"/>
  <c r="GN230" i="2"/>
  <c r="FU245" i="5"/>
  <c r="FW245" i="5" s="1"/>
  <c r="GN271" i="2"/>
  <c r="GL271" i="2"/>
  <c r="GI259" i="2"/>
  <c r="GI261" i="2" s="1"/>
  <c r="FU220" i="5"/>
  <c r="FS234" i="2"/>
  <c r="FV193" i="2"/>
  <c r="FT195" i="5"/>
  <c r="GJ258" i="2"/>
  <c r="GJ328" i="2" s="1"/>
  <c r="FU246" i="5"/>
  <c r="FY246" i="5" s="1"/>
  <c r="FU243" i="5"/>
  <c r="FW243" i="5" s="1"/>
  <c r="FT219" i="5"/>
  <c r="GJ294" i="2"/>
  <c r="GJ243" i="2"/>
  <c r="FT217" i="5"/>
  <c r="FT188" i="5"/>
  <c r="GL245" i="2"/>
  <c r="FX205" i="2"/>
  <c r="FZ304" i="2"/>
  <c r="FZ306" i="2" s="1"/>
  <c r="FU216" i="5"/>
  <c r="FU217" i="5"/>
  <c r="FT245" i="5"/>
  <c r="GJ221" i="2"/>
  <c r="GJ318" i="2" s="1"/>
  <c r="GJ256" i="2"/>
  <c r="GJ326" i="2" s="1"/>
  <c r="FU250" i="5"/>
  <c r="FW250" i="5" s="1"/>
  <c r="GG205" i="2"/>
  <c r="FT243" i="5"/>
  <c r="GH259" i="2"/>
  <c r="GH261" i="2" s="1"/>
  <c r="FU221" i="5"/>
  <c r="FU195" i="5"/>
  <c r="FW195" i="5" s="1"/>
  <c r="FU198" i="5"/>
  <c r="FW198" i="5" s="1"/>
  <c r="FU196" i="5"/>
  <c r="FY196" i="5" s="1"/>
  <c r="GG261" i="2"/>
  <c r="GB204" i="2"/>
  <c r="FU197" i="5"/>
  <c r="FY197" i="5" s="1"/>
  <c r="FU223" i="5"/>
  <c r="FT257" i="5"/>
  <c r="GJ188" i="2"/>
  <c r="GN188" i="2" s="1"/>
  <c r="GJ220" i="2"/>
  <c r="GL219" i="2"/>
  <c r="GN219" i="2"/>
  <c r="GL231" i="2"/>
  <c r="GN231" i="2"/>
  <c r="GJ202" i="2"/>
  <c r="GN202" i="2" s="1"/>
  <c r="GD234" i="2"/>
  <c r="FU258" i="5"/>
  <c r="FY258" i="5" s="1"/>
  <c r="FT196" i="5"/>
  <c r="GH204" i="2"/>
  <c r="GI232" i="2"/>
  <c r="GI234" i="2" s="1"/>
  <c r="GL224" i="2"/>
  <c r="GL244" i="2"/>
  <c r="GL253" i="2"/>
  <c r="GJ203" i="2"/>
  <c r="GJ251" i="2"/>
  <c r="GJ321" i="2" s="1"/>
  <c r="FU219" i="5"/>
  <c r="FU188" i="5"/>
  <c r="GI204" i="2"/>
  <c r="GN244" i="2"/>
  <c r="FU248" i="5"/>
  <c r="GJ200" i="2"/>
  <c r="GJ275" i="2"/>
  <c r="GJ281" i="2" s="1"/>
  <c r="FT246" i="5"/>
  <c r="FT249" i="5"/>
  <c r="GF259" i="2"/>
  <c r="GF261" i="2" s="1"/>
  <c r="GL228" i="2"/>
  <c r="GJ226" i="2"/>
  <c r="GJ190" i="2"/>
  <c r="FT218" i="5"/>
  <c r="GJ250" i="2"/>
  <c r="GJ320" i="2" s="1"/>
  <c r="FT197" i="5"/>
  <c r="FR205" i="2"/>
  <c r="GM205" i="2"/>
  <c r="FW205" i="2"/>
  <c r="GJ257" i="2"/>
  <c r="GJ327" i="2" s="1"/>
  <c r="FT247" i="5"/>
  <c r="GJ189" i="2"/>
  <c r="FZ193" i="2"/>
  <c r="GA283" i="2"/>
  <c r="GB193" i="2"/>
  <c r="GF281" i="2"/>
  <c r="GF283" i="2" s="1"/>
  <c r="GF304" i="2"/>
  <c r="GF306" i="2" s="1"/>
  <c r="GH304" i="2"/>
  <c r="GH306" i="2" s="1"/>
  <c r="GK205" i="2"/>
  <c r="GM234" i="2"/>
  <c r="GM261" i="2"/>
  <c r="GH232" i="2"/>
  <c r="GH234" i="2" s="1"/>
  <c r="GG234" i="2"/>
  <c r="GF204" i="2"/>
  <c r="GF205" i="2" s="1"/>
  <c r="FY205" i="2"/>
  <c r="FZ204" i="2"/>
  <c r="GB232" i="2"/>
  <c r="GB234" i="2" s="1"/>
  <c r="GA234" i="2"/>
  <c r="GA261" i="2"/>
  <c r="GB259" i="2"/>
  <c r="GB261" i="2" s="1"/>
  <c r="FY234" i="2"/>
  <c r="FZ232" i="2"/>
  <c r="FZ234" i="2" s="1"/>
  <c r="FZ259" i="2"/>
  <c r="FZ261" i="2" s="1"/>
  <c r="FX261" i="2"/>
  <c r="FY283" i="2"/>
  <c r="FZ281" i="2"/>
  <c r="FZ283" i="2" s="1"/>
  <c r="FV281" i="5"/>
  <c r="FV283" i="5" s="1"/>
  <c r="FV259" i="5"/>
  <c r="FV261" i="5" s="1"/>
  <c r="FV232" i="5"/>
  <c r="FX304" i="5"/>
  <c r="FW251" i="5"/>
  <c r="FX232" i="5"/>
  <c r="FX199" i="5"/>
  <c r="FV199" i="5"/>
  <c r="FV306" i="5"/>
  <c r="FX281" i="5"/>
  <c r="FX259" i="5"/>
  <c r="FQ205" i="2"/>
  <c r="FT281" i="2"/>
  <c r="FT283" i="2" s="1"/>
  <c r="FT259" i="2"/>
  <c r="FT261" i="2" s="1"/>
  <c r="FU205" i="2"/>
  <c r="FT193" i="2"/>
  <c r="FV204" i="2"/>
  <c r="FV281" i="2"/>
  <c r="FV283" i="2" s="1"/>
  <c r="FV304" i="2"/>
  <c r="FV306" i="2" s="1"/>
  <c r="FT304" i="2"/>
  <c r="FT306" i="2" s="1"/>
  <c r="FT204" i="2"/>
  <c r="FS205" i="2"/>
  <c r="FV232" i="2"/>
  <c r="FV234" i="2" s="1"/>
  <c r="FU234" i="2"/>
  <c r="FU261" i="2"/>
  <c r="FV259" i="2"/>
  <c r="FV261" i="2" s="1"/>
  <c r="FP205" i="2"/>
  <c r="FY254" i="5" l="1"/>
  <c r="GH329" i="2"/>
  <c r="FW272" i="5"/>
  <c r="FU313" i="5"/>
  <c r="FY313" i="5" s="1"/>
  <c r="GN247" i="2"/>
  <c r="FU317" i="5"/>
  <c r="FV329" i="2"/>
  <c r="FU328" i="5"/>
  <c r="FW328" i="5" s="1"/>
  <c r="FU327" i="5"/>
  <c r="FW327" i="5" s="1"/>
  <c r="FT317" i="5"/>
  <c r="GN325" i="2"/>
  <c r="GB329" i="2"/>
  <c r="GB331" i="2" s="1"/>
  <c r="FT325" i="5"/>
  <c r="FT318" i="5"/>
  <c r="BO10" i="8"/>
  <c r="BO14" i="8" s="1"/>
  <c r="FW246" i="5"/>
  <c r="FW231" i="5"/>
  <c r="FT314" i="5"/>
  <c r="FT326" i="5"/>
  <c r="FT324" i="5"/>
  <c r="FV329" i="5"/>
  <c r="FY294" i="5"/>
  <c r="FW230" i="5"/>
  <c r="FT315" i="5"/>
  <c r="FU321" i="5"/>
  <c r="FU320" i="5"/>
  <c r="FY320" i="5" s="1"/>
  <c r="FU318" i="5"/>
  <c r="FU314" i="5"/>
  <c r="FW314" i="5" s="1"/>
  <c r="FU315" i="5"/>
  <c r="FW315" i="5" s="1"/>
  <c r="FU326" i="5"/>
  <c r="FU324" i="5"/>
  <c r="FT321" i="5"/>
  <c r="FU316" i="5"/>
  <c r="FW316" i="5" s="1"/>
  <c r="FU323" i="5"/>
  <c r="FW323" i="5" s="1"/>
  <c r="FT328" i="5"/>
  <c r="FX329" i="5"/>
  <c r="FU319" i="5"/>
  <c r="FY319" i="5" s="1"/>
  <c r="FT316" i="5"/>
  <c r="FT327" i="5"/>
  <c r="FT323" i="5"/>
  <c r="FT313" i="5"/>
  <c r="FW322" i="5"/>
  <c r="FY322" i="5"/>
  <c r="FU325" i="5"/>
  <c r="FT319" i="5"/>
  <c r="FY268" i="5"/>
  <c r="FY231" i="5"/>
  <c r="FW275" i="5"/>
  <c r="FT320" i="5"/>
  <c r="FY216" i="5"/>
  <c r="FW225" i="5"/>
  <c r="FW228" i="5"/>
  <c r="FY230" i="5"/>
  <c r="FW222" i="5"/>
  <c r="FY219" i="5"/>
  <c r="FW224" i="5"/>
  <c r="FW223" i="5"/>
  <c r="FW221" i="5"/>
  <c r="FW217" i="5"/>
  <c r="FW220" i="5"/>
  <c r="FW218" i="5"/>
  <c r="FY227" i="5"/>
  <c r="FY226" i="5"/>
  <c r="FY222" i="5"/>
  <c r="FY256" i="5"/>
  <c r="FT281" i="5"/>
  <c r="FT283" i="5" s="1"/>
  <c r="FU304" i="5"/>
  <c r="FW304" i="5" s="1"/>
  <c r="FY228" i="5"/>
  <c r="GL322" i="2"/>
  <c r="FW255" i="5"/>
  <c r="FY250" i="5"/>
  <c r="GJ323" i="2"/>
  <c r="GL323" i="2" s="1"/>
  <c r="FY224" i="5"/>
  <c r="FY225" i="5"/>
  <c r="FT304" i="5"/>
  <c r="FT306" i="5" s="1"/>
  <c r="FW227" i="5"/>
  <c r="GF329" i="2"/>
  <c r="GF331" i="2" s="1"/>
  <c r="FZ329" i="2"/>
  <c r="FZ331" i="2" s="1"/>
  <c r="GA331" i="2"/>
  <c r="GI329" i="2"/>
  <c r="GI331" i="2" s="1"/>
  <c r="GN320" i="2"/>
  <c r="GL320" i="2"/>
  <c r="GN321" i="2"/>
  <c r="GL321" i="2"/>
  <c r="GL328" i="2"/>
  <c r="GN328" i="2"/>
  <c r="GL327" i="2"/>
  <c r="GN327" i="2"/>
  <c r="GL326" i="2"/>
  <c r="GN326" i="2"/>
  <c r="GL318" i="2"/>
  <c r="GN318" i="2"/>
  <c r="GL216" i="2"/>
  <c r="GJ313" i="2"/>
  <c r="FT329" i="2"/>
  <c r="FT331" i="2" s="1"/>
  <c r="FS331" i="2"/>
  <c r="GL220" i="2"/>
  <c r="GJ317" i="2"/>
  <c r="GL315" i="2"/>
  <c r="GN315" i="2"/>
  <c r="GN216" i="2"/>
  <c r="GL217" i="2"/>
  <c r="GJ314" i="2"/>
  <c r="GL324" i="2"/>
  <c r="GL222" i="2"/>
  <c r="GJ319" i="2"/>
  <c r="GK331" i="2"/>
  <c r="FV331" i="2"/>
  <c r="GJ316" i="2"/>
  <c r="FW216" i="5"/>
  <c r="FY229" i="5"/>
  <c r="FW229" i="5"/>
  <c r="GH205" i="2"/>
  <c r="GH331" i="2"/>
  <c r="GN246" i="2"/>
  <c r="GN222" i="2"/>
  <c r="FY217" i="5"/>
  <c r="FY247" i="5"/>
  <c r="GJ204" i="2"/>
  <c r="GN204" i="2" s="1"/>
  <c r="FY218" i="5"/>
  <c r="FY243" i="5"/>
  <c r="FW253" i="5"/>
  <c r="FT232" i="5"/>
  <c r="FT234" i="5" s="1"/>
  <c r="GN217" i="2"/>
  <c r="FY249" i="5"/>
  <c r="FW271" i="5"/>
  <c r="FV205" i="2"/>
  <c r="GB205" i="2"/>
  <c r="FY244" i="5"/>
  <c r="GN201" i="2"/>
  <c r="FW226" i="5"/>
  <c r="FY221" i="5"/>
  <c r="FU259" i="5"/>
  <c r="FW259" i="5" s="1"/>
  <c r="FW261" i="5" s="1"/>
  <c r="BR7" i="8"/>
  <c r="FW257" i="5"/>
  <c r="FU232" i="5"/>
  <c r="FW232" i="5" s="1"/>
  <c r="FY245" i="5"/>
  <c r="FU281" i="5"/>
  <c r="FU283" i="5" s="1"/>
  <c r="GL218" i="2"/>
  <c r="GN218" i="2"/>
  <c r="FY198" i="5"/>
  <c r="FY195" i="5"/>
  <c r="GL188" i="2"/>
  <c r="FW197" i="5"/>
  <c r="FT199" i="5"/>
  <c r="FT201" i="5" s="1"/>
  <c r="FW196" i="5"/>
  <c r="GN243" i="2"/>
  <c r="GL243" i="2"/>
  <c r="FW258" i="5"/>
  <c r="FY223" i="5"/>
  <c r="FY220" i="5"/>
  <c r="GJ304" i="2"/>
  <c r="GL294" i="2"/>
  <c r="GN294" i="2"/>
  <c r="FT259" i="5"/>
  <c r="FT261" i="5" s="1"/>
  <c r="GJ259" i="2"/>
  <c r="GL259" i="2" s="1"/>
  <c r="FU199" i="5"/>
  <c r="FY199" i="5" s="1"/>
  <c r="FW219" i="5"/>
  <c r="GL256" i="2"/>
  <c r="GN256" i="2"/>
  <c r="GN220" i="2"/>
  <c r="GN221" i="2"/>
  <c r="GL221" i="2"/>
  <c r="GN258" i="2"/>
  <c r="GL258" i="2"/>
  <c r="FY248" i="5"/>
  <c r="FW248" i="5"/>
  <c r="FW188" i="5"/>
  <c r="FT205" i="2"/>
  <c r="GN250" i="2"/>
  <c r="GL250" i="2"/>
  <c r="FZ205" i="2"/>
  <c r="GN257" i="2"/>
  <c r="GL257" i="2"/>
  <c r="GI205" i="2"/>
  <c r="GL202" i="2"/>
  <c r="BR8" i="8"/>
  <c r="G57" i="7"/>
  <c r="E57" i="7"/>
  <c r="GL190" i="2"/>
  <c r="GN190" i="2"/>
  <c r="FY188" i="5"/>
  <c r="GJ193" i="2"/>
  <c r="GN189" i="2"/>
  <c r="GL189" i="2"/>
  <c r="GL226" i="2"/>
  <c r="GN226" i="2"/>
  <c r="GN275" i="2"/>
  <c r="GL275" i="2"/>
  <c r="GL251" i="2"/>
  <c r="GN251" i="2"/>
  <c r="GJ232" i="2"/>
  <c r="GL200" i="2"/>
  <c r="GN200" i="2"/>
  <c r="BR9" i="8"/>
  <c r="GN203" i="2"/>
  <c r="GL203" i="2"/>
  <c r="GJ283" i="2"/>
  <c r="GL281" i="2"/>
  <c r="GN281" i="2"/>
  <c r="FX306" i="5"/>
  <c r="FX201" i="5"/>
  <c r="FX283" i="5"/>
  <c r="FV201" i="5"/>
  <c r="FX261" i="5"/>
  <c r="FX234" i="5"/>
  <c r="FV234" i="5"/>
  <c r="FN192" i="2"/>
  <c r="FN191" i="2"/>
  <c r="FN190" i="2"/>
  <c r="FN189" i="2"/>
  <c r="FP188" i="2"/>
  <c r="HS188" i="2" s="1"/>
  <c r="FN188" i="2"/>
  <c r="FO151" i="2"/>
  <c r="FO149" i="2" s="1"/>
  <c r="FO192" i="2" s="1"/>
  <c r="FO268" i="2"/>
  <c r="FO147" i="2"/>
  <c r="FO144" i="2" s="1"/>
  <c r="FO191" i="2" s="1"/>
  <c r="FO137" i="2"/>
  <c r="FO135" i="2" s="1"/>
  <c r="FO130" i="2"/>
  <c r="FO128" i="2" s="1"/>
  <c r="FO126" i="2"/>
  <c r="FO124" i="2" s="1"/>
  <c r="FO123" i="2"/>
  <c r="FO121" i="2" s="1"/>
  <c r="FO110" i="2"/>
  <c r="FO108" i="2" s="1"/>
  <c r="FO104" i="2"/>
  <c r="FO102" i="2" s="1"/>
  <c r="FO101" i="2"/>
  <c r="FO99" i="2" s="1"/>
  <c r="FO94" i="2"/>
  <c r="FO92" i="2" s="1"/>
  <c r="FO86" i="2"/>
  <c r="FO83" i="2" s="1"/>
  <c r="FO278" i="2"/>
  <c r="FO229" i="2"/>
  <c r="FO75" i="2"/>
  <c r="FO73" i="2" s="1"/>
  <c r="FO225" i="2"/>
  <c r="FO252" i="2"/>
  <c r="FO63" i="2"/>
  <c r="FO61" i="2" s="1"/>
  <c r="FO54" i="2"/>
  <c r="FO52" i="2" s="1"/>
  <c r="FO51" i="2"/>
  <c r="FO254" i="2"/>
  <c r="FO228" i="2"/>
  <c r="FO255" i="2"/>
  <c r="FO44" i="2"/>
  <c r="FO42" i="2" s="1"/>
  <c r="FO272" i="2"/>
  <c r="FO40" i="2"/>
  <c r="FO38" i="2" s="1"/>
  <c r="FO22" i="2"/>
  <c r="FO19" i="2"/>
  <c r="FO17" i="2" s="1"/>
  <c r="FO9" i="2"/>
  <c r="FO8" i="2" s="1"/>
  <c r="FQ6" i="5"/>
  <c r="FH188" i="2"/>
  <c r="FI188" i="2"/>
  <c r="FJ188" i="2"/>
  <c r="FL188" i="2"/>
  <c r="FH189" i="2"/>
  <c r="FI189" i="2"/>
  <c r="FJ189" i="2"/>
  <c r="FL189" i="2"/>
  <c r="FH190" i="2"/>
  <c r="FI190" i="2"/>
  <c r="FJ190" i="2"/>
  <c r="FL190" i="2"/>
  <c r="FH191" i="2"/>
  <c r="FI191" i="2"/>
  <c r="FJ191" i="2"/>
  <c r="FL191" i="2"/>
  <c r="FH192" i="2"/>
  <c r="FI192" i="2"/>
  <c r="FJ192" i="2"/>
  <c r="FL192" i="2"/>
  <c r="FH198" i="2"/>
  <c r="FH214" i="2" s="1"/>
  <c r="FH199" i="2"/>
  <c r="FI199" i="2"/>
  <c r="FJ199" i="2"/>
  <c r="FK199" i="2"/>
  <c r="FL199" i="2"/>
  <c r="FM199" i="2"/>
  <c r="FH200" i="2"/>
  <c r="FI200" i="2"/>
  <c r="FJ200" i="2"/>
  <c r="FL200" i="2"/>
  <c r="FH201" i="2"/>
  <c r="FI201" i="2"/>
  <c r="FJ201" i="2"/>
  <c r="FL201" i="2"/>
  <c r="FH202" i="2"/>
  <c r="FI202" i="2"/>
  <c r="FJ202" i="2"/>
  <c r="FL202" i="2"/>
  <c r="FH203" i="2"/>
  <c r="FI203" i="2"/>
  <c r="FJ203" i="2"/>
  <c r="FL203" i="2"/>
  <c r="FI221" i="2"/>
  <c r="FL221" i="2"/>
  <c r="FJ220" i="2"/>
  <c r="FL220" i="2"/>
  <c r="FL294" i="2"/>
  <c r="FL246" i="2"/>
  <c r="FI245" i="2"/>
  <c r="FL245" i="2"/>
  <c r="FH267" i="2"/>
  <c r="FI267" i="2"/>
  <c r="FL267" i="2"/>
  <c r="FL223" i="2"/>
  <c r="FJ272" i="2"/>
  <c r="FL272" i="2"/>
  <c r="FH244" i="2"/>
  <c r="FI244" i="2"/>
  <c r="FL228" i="2"/>
  <c r="FH227" i="2"/>
  <c r="FI227" i="2"/>
  <c r="FJ227" i="2"/>
  <c r="FL227" i="2"/>
  <c r="FJ243" i="2"/>
  <c r="FL257" i="2"/>
  <c r="FL218" i="2"/>
  <c r="FH256" i="2"/>
  <c r="FI256" i="2"/>
  <c r="FJ256" i="2"/>
  <c r="FL256" i="2"/>
  <c r="FH278" i="2"/>
  <c r="FI278" i="2"/>
  <c r="FJ278" i="2"/>
  <c r="FL278" i="2"/>
  <c r="FH298" i="2"/>
  <c r="FL298" i="2"/>
  <c r="FH275" i="2"/>
  <c r="FI275" i="2"/>
  <c r="FH249" i="2"/>
  <c r="FJ294" i="2"/>
  <c r="FI222" i="2"/>
  <c r="FJ223" i="2"/>
  <c r="FH289" i="2"/>
  <c r="FI289" i="2"/>
  <c r="FJ289" i="2"/>
  <c r="FH251" i="2"/>
  <c r="FI251" i="2"/>
  <c r="FJ251" i="2"/>
  <c r="FL251" i="2"/>
  <c r="FI216" i="2"/>
  <c r="FI246" i="2"/>
  <c r="FJ246" i="2"/>
  <c r="FH266" i="2"/>
  <c r="FI266" i="2"/>
  <c r="FJ266" i="2"/>
  <c r="FL266" i="2"/>
  <c r="FI231" i="2"/>
  <c r="FJ231" i="2"/>
  <c r="FI223" i="2"/>
  <c r="FI247" i="2"/>
  <c r="FJ247" i="2"/>
  <c r="FI243" i="2"/>
  <c r="FH243" i="2"/>
  <c r="FJ268" i="2"/>
  <c r="FI268" i="2"/>
  <c r="FI291" i="2"/>
  <c r="FH291" i="2"/>
  <c r="FH247" i="2"/>
  <c r="FI302" i="2"/>
  <c r="FH302" i="2"/>
  <c r="FJ224" i="2"/>
  <c r="FJ321" i="2" s="1"/>
  <c r="FI224" i="2"/>
  <c r="FI229" i="2"/>
  <c r="FH229" i="2"/>
  <c r="FI225" i="2"/>
  <c r="FH225" i="2"/>
  <c r="FH230" i="2"/>
  <c r="FH254" i="2"/>
  <c r="FJ277" i="2"/>
  <c r="FI277" i="2"/>
  <c r="FH277" i="2"/>
  <c r="FJ255" i="2"/>
  <c r="FI255" i="2"/>
  <c r="FH255" i="2"/>
  <c r="FJ244" i="2"/>
  <c r="FH245" i="2"/>
  <c r="FI253" i="2"/>
  <c r="FH253" i="2"/>
  <c r="FJ219" i="2"/>
  <c r="FI219" i="2"/>
  <c r="FH219" i="2"/>
  <c r="FI271" i="2"/>
  <c r="FH271" i="2"/>
  <c r="FH221" i="2"/>
  <c r="FJ258" i="2"/>
  <c r="FJ298" i="2"/>
  <c r="FI298" i="2"/>
  <c r="FI294" i="2"/>
  <c r="FH294" i="2"/>
  <c r="FM287" i="2"/>
  <c r="FL287" i="2"/>
  <c r="FK287" i="2"/>
  <c r="FJ287" i="2"/>
  <c r="FI287" i="2"/>
  <c r="FH287" i="2"/>
  <c r="FH286" i="2"/>
  <c r="FL277" i="2"/>
  <c r="FI272" i="2"/>
  <c r="FH272" i="2"/>
  <c r="FL271" i="2"/>
  <c r="FH268" i="2"/>
  <c r="FM264" i="2"/>
  <c r="FL264" i="2"/>
  <c r="FK264" i="2"/>
  <c r="FJ264" i="2"/>
  <c r="FI264" i="2"/>
  <c r="FH264" i="2"/>
  <c r="FH263" i="2"/>
  <c r="FL258" i="2"/>
  <c r="FH257" i="2"/>
  <c r="FL255" i="2"/>
  <c r="FL254" i="2"/>
  <c r="FJ254" i="2"/>
  <c r="FI254" i="2"/>
  <c r="FL252" i="2"/>
  <c r="FJ252" i="2"/>
  <c r="FI252" i="2"/>
  <c r="FH252" i="2"/>
  <c r="FJ248" i="2"/>
  <c r="FI248" i="2"/>
  <c r="FH248" i="2"/>
  <c r="FH246" i="2"/>
  <c r="FM242" i="2"/>
  <c r="FM312" i="2" s="1"/>
  <c r="FL242" i="2"/>
  <c r="FL312" i="2" s="1"/>
  <c r="FK242" i="2"/>
  <c r="FK312" i="2" s="1"/>
  <c r="FJ242" i="2"/>
  <c r="FJ312" i="2" s="1"/>
  <c r="FI242" i="2"/>
  <c r="FI312" i="2" s="1"/>
  <c r="FH242" i="2"/>
  <c r="FH312" i="2" s="1"/>
  <c r="FH241" i="2"/>
  <c r="FH231" i="2"/>
  <c r="FJ230" i="2"/>
  <c r="FI230" i="2"/>
  <c r="FJ228" i="2"/>
  <c r="FI228" i="2"/>
  <c r="FH228" i="2"/>
  <c r="FL224" i="2"/>
  <c r="FH222" i="2"/>
  <c r="FJ221" i="2"/>
  <c r="FJ218" i="2"/>
  <c r="FI218" i="2"/>
  <c r="FH216" i="2"/>
  <c r="FM215" i="2"/>
  <c r="FL215" i="2"/>
  <c r="FK215" i="2"/>
  <c r="FJ215" i="2"/>
  <c r="FI215" i="2"/>
  <c r="FH215" i="2"/>
  <c r="AP6" i="13"/>
  <c r="AL6" i="13"/>
  <c r="AJ6" i="13"/>
  <c r="AF6" i="13"/>
  <c r="AD6" i="13"/>
  <c r="Z6" i="13"/>
  <c r="X6" i="13"/>
  <c r="T6" i="13"/>
  <c r="R6" i="13"/>
  <c r="N6" i="13"/>
  <c r="F6" i="13"/>
  <c r="B6" i="13"/>
  <c r="L6" i="13"/>
  <c r="H6" i="13"/>
  <c r="FH313" i="2" l="1"/>
  <c r="FY323" i="5"/>
  <c r="FY328" i="5"/>
  <c r="FW313" i="5"/>
  <c r="GN323" i="2"/>
  <c r="FX331" i="5"/>
  <c r="FY327" i="5"/>
  <c r="FW320" i="5"/>
  <c r="FL321" i="2"/>
  <c r="FH326" i="2"/>
  <c r="FW319" i="5"/>
  <c r="FH325" i="2"/>
  <c r="E27" i="7"/>
  <c r="GJ205" i="2"/>
  <c r="FY315" i="5"/>
  <c r="FW317" i="5"/>
  <c r="FY317" i="5"/>
  <c r="GL204" i="2"/>
  <c r="FT329" i="5"/>
  <c r="FW318" i="5"/>
  <c r="FY318" i="5"/>
  <c r="FU329" i="5"/>
  <c r="FW329" i="5" s="1"/>
  <c r="FU306" i="5"/>
  <c r="FW324" i="5"/>
  <c r="FY324" i="5"/>
  <c r="FY321" i="5"/>
  <c r="FW321" i="5"/>
  <c r="FY316" i="5"/>
  <c r="FW325" i="5"/>
  <c r="FY325" i="5"/>
  <c r="FW326" i="5"/>
  <c r="FY326" i="5"/>
  <c r="FY314" i="5"/>
  <c r="FY304" i="5"/>
  <c r="FY306" i="5" s="1"/>
  <c r="FY259" i="5"/>
  <c r="FY261" i="5" s="1"/>
  <c r="FU261" i="5"/>
  <c r="FU234" i="5"/>
  <c r="FY232" i="5"/>
  <c r="FY234" i="5" s="1"/>
  <c r="FI315" i="2"/>
  <c r="FI316" i="2"/>
  <c r="FO322" i="2"/>
  <c r="FH318" i="2"/>
  <c r="FL325" i="2"/>
  <c r="FM192" i="2"/>
  <c r="FM188" i="2"/>
  <c r="FI326" i="2"/>
  <c r="FL315" i="2"/>
  <c r="FI325" i="2"/>
  <c r="FO20" i="2"/>
  <c r="FJ318" i="2"/>
  <c r="FH319" i="2"/>
  <c r="FJ325" i="2"/>
  <c r="FH316" i="2"/>
  <c r="FI322" i="2"/>
  <c r="FH324" i="2"/>
  <c r="GN319" i="2"/>
  <c r="GL319" i="2"/>
  <c r="FL324" i="2"/>
  <c r="FI318" i="2"/>
  <c r="GL314" i="2"/>
  <c r="GN314" i="2"/>
  <c r="FH327" i="2"/>
  <c r="FJ328" i="2"/>
  <c r="FI313" i="2"/>
  <c r="FJ324" i="2"/>
  <c r="FO325" i="2"/>
  <c r="GL316" i="2"/>
  <c r="GN316" i="2"/>
  <c r="GN317" i="2"/>
  <c r="GL317" i="2"/>
  <c r="GJ329" i="2"/>
  <c r="GN313" i="2"/>
  <c r="GL313" i="2"/>
  <c r="FH322" i="2"/>
  <c r="FI321" i="2"/>
  <c r="FI324" i="2"/>
  <c r="FJ317" i="2"/>
  <c r="FO227" i="2"/>
  <c r="FO324" i="2" s="1"/>
  <c r="FO49" i="2"/>
  <c r="FY281" i="5"/>
  <c r="FY283" i="5" s="1"/>
  <c r="FK189" i="2"/>
  <c r="FO220" i="2"/>
  <c r="FW234" i="5"/>
  <c r="FW281" i="5"/>
  <c r="GN259" i="2"/>
  <c r="GN261" i="2" s="1"/>
  <c r="GJ261" i="2"/>
  <c r="FY201" i="5"/>
  <c r="FW306" i="5"/>
  <c r="FO226" i="2"/>
  <c r="FW199" i="5"/>
  <c r="FW201" i="5" s="1"/>
  <c r="GN304" i="2"/>
  <c r="GN306" i="2" s="1"/>
  <c r="GL304" i="2"/>
  <c r="GL306" i="2" s="1"/>
  <c r="GJ306" i="2"/>
  <c r="GN283" i="2"/>
  <c r="FU201" i="5"/>
  <c r="GL283" i="2"/>
  <c r="FH193" i="2"/>
  <c r="FM201" i="2"/>
  <c r="FK203" i="2"/>
  <c r="FK201" i="2"/>
  <c r="BP10" i="8"/>
  <c r="BR10" i="8" s="1"/>
  <c r="BR6" i="8"/>
  <c r="GN193" i="2"/>
  <c r="GN205" i="2" s="1"/>
  <c r="GL193" i="2"/>
  <c r="GL261" i="2"/>
  <c r="GL232" i="2"/>
  <c r="GL234" i="2" s="1"/>
  <c r="GJ234" i="2"/>
  <c r="GN232" i="2"/>
  <c r="GN234" i="2" s="1"/>
  <c r="FM202" i="2"/>
  <c r="FK200" i="2"/>
  <c r="FO217" i="2"/>
  <c r="FM190" i="2"/>
  <c r="FK190" i="2"/>
  <c r="FO221" i="2"/>
  <c r="FO248" i="2"/>
  <c r="FO246" i="2"/>
  <c r="FO250" i="2"/>
  <c r="FO218" i="2"/>
  <c r="FO223" i="2"/>
  <c r="FO253" i="2"/>
  <c r="FO247" i="2"/>
  <c r="FO244" i="2"/>
  <c r="FO219" i="2"/>
  <c r="FO245" i="2"/>
  <c r="FO257" i="2"/>
  <c r="FO243" i="2"/>
  <c r="FK192" i="2"/>
  <c r="FO230" i="2"/>
  <c r="FK191" i="2"/>
  <c r="FO216" i="2"/>
  <c r="FN193" i="2"/>
  <c r="FN205" i="2" s="1"/>
  <c r="FS6" i="5"/>
  <c r="FI193" i="2"/>
  <c r="FO231" i="2"/>
  <c r="FO202" i="2"/>
  <c r="FO294" i="2"/>
  <c r="FO304" i="2" s="1"/>
  <c r="FO201" i="2"/>
  <c r="FO249" i="2"/>
  <c r="FO258" i="2"/>
  <c r="FO200" i="2"/>
  <c r="FO256" i="2"/>
  <c r="FO326" i="2" s="1"/>
  <c r="FO251" i="2"/>
  <c r="FL193" i="2"/>
  <c r="FO271" i="2"/>
  <c r="FO203" i="2"/>
  <c r="FO275" i="2"/>
  <c r="FO222" i="2"/>
  <c r="FO224" i="2"/>
  <c r="FO190" i="2"/>
  <c r="FJ193" i="2"/>
  <c r="FK202" i="2"/>
  <c r="FK188" i="2"/>
  <c r="FM200" i="2"/>
  <c r="FM191" i="2"/>
  <c r="FM189" i="2"/>
  <c r="FJ204" i="2"/>
  <c r="FI204" i="2"/>
  <c r="FH204" i="2"/>
  <c r="FM203" i="2"/>
  <c r="FL204" i="2"/>
  <c r="FM255" i="2"/>
  <c r="FK224" i="2"/>
  <c r="FM218" i="2"/>
  <c r="FM227" i="2"/>
  <c r="FM228" i="2"/>
  <c r="FK231" i="2"/>
  <c r="FK247" i="2"/>
  <c r="FK251" i="2"/>
  <c r="FM271" i="2"/>
  <c r="FK219" i="2"/>
  <c r="FK243" i="2"/>
  <c r="FJ226" i="2"/>
  <c r="FK228" i="2"/>
  <c r="FL247" i="2"/>
  <c r="FM247" i="2" s="1"/>
  <c r="FJ249" i="2"/>
  <c r="FL219" i="2"/>
  <c r="FL243" i="2"/>
  <c r="FM243" i="2" s="1"/>
  <c r="FJ225" i="2"/>
  <c r="FJ253" i="2"/>
  <c r="FK253" i="2" s="1"/>
  <c r="FH304" i="2"/>
  <c r="FH306" i="2" s="1"/>
  <c r="FL231" i="2"/>
  <c r="FL304" i="2"/>
  <c r="FL226" i="2"/>
  <c r="FH218" i="2"/>
  <c r="FH315" i="2" s="1"/>
  <c r="FH217" i="2"/>
  <c r="FH314" i="2" s="1"/>
  <c r="FI217" i="2"/>
  <c r="FI314" i="2" s="1"/>
  <c r="FK246" i="2"/>
  <c r="FI226" i="2"/>
  <c r="FI323" i="2" s="1"/>
  <c r="FJ229" i="2"/>
  <c r="FJ216" i="2"/>
  <c r="FJ222" i="2"/>
  <c r="FH220" i="2"/>
  <c r="FH317" i="2" s="1"/>
  <c r="FJ217" i="2"/>
  <c r="FJ314" i="2" s="1"/>
  <c r="FH281" i="2"/>
  <c r="FH283" i="2" s="1"/>
  <c r="FM245" i="2"/>
  <c r="FM246" i="2"/>
  <c r="FI258" i="2"/>
  <c r="FM258" i="2" s="1"/>
  <c r="FL216" i="2"/>
  <c r="FK244" i="2"/>
  <c r="FJ302" i="2"/>
  <c r="FL248" i="2"/>
  <c r="FM248" i="2" s="1"/>
  <c r="FM256" i="2"/>
  <c r="FH226" i="2"/>
  <c r="FH323" i="2" s="1"/>
  <c r="FK221" i="2"/>
  <c r="FJ245" i="2"/>
  <c r="FK245" i="2" s="1"/>
  <c r="FL250" i="2"/>
  <c r="FL320" i="2" s="1"/>
  <c r="FL253" i="2"/>
  <c r="FM253" i="2" s="1"/>
  <c r="FJ267" i="2"/>
  <c r="FK278" i="2"/>
  <c r="FI281" i="2"/>
  <c r="FI283" i="2" s="1"/>
  <c r="FJ257" i="2"/>
  <c r="FK223" i="2"/>
  <c r="FK268" i="2"/>
  <c r="FH258" i="2"/>
  <c r="FH328" i="2" s="1"/>
  <c r="FI249" i="2"/>
  <c r="FI319" i="2" s="1"/>
  <c r="FI220" i="2"/>
  <c r="FK218" i="2"/>
  <c r="FK272" i="2"/>
  <c r="FL249" i="2"/>
  <c r="FM224" i="2"/>
  <c r="FK230" i="2"/>
  <c r="FM272" i="2"/>
  <c r="FM223" i="2"/>
  <c r="FL230" i="2"/>
  <c r="FK248" i="2"/>
  <c r="FK256" i="2"/>
  <c r="FM251" i="2"/>
  <c r="FL244" i="2"/>
  <c r="FM244" i="2" s="1"/>
  <c r="FK255" i="2"/>
  <c r="FL225" i="2"/>
  <c r="FJ250" i="2"/>
  <c r="FJ320" i="2" s="1"/>
  <c r="FH250" i="2"/>
  <c r="FM221" i="2"/>
  <c r="FK227" i="2"/>
  <c r="FM278" i="2"/>
  <c r="FI250" i="2"/>
  <c r="FI320" i="2" s="1"/>
  <c r="FI257" i="2"/>
  <c r="FM257" i="2" s="1"/>
  <c r="FH223" i="2"/>
  <c r="FH224" i="2"/>
  <c r="FH321" i="2" s="1"/>
  <c r="FL222" i="2"/>
  <c r="FK254" i="2"/>
  <c r="FJ275" i="2"/>
  <c r="FK275" i="2" s="1"/>
  <c r="FJ291" i="2"/>
  <c r="FJ316" i="2" s="1"/>
  <c r="FM254" i="2"/>
  <c r="FL268" i="2"/>
  <c r="FM268" i="2" s="1"/>
  <c r="FL275" i="2"/>
  <c r="FM275" i="2" s="1"/>
  <c r="FK252" i="2"/>
  <c r="FI304" i="2"/>
  <c r="FI306" i="2" s="1"/>
  <c r="FL217" i="2"/>
  <c r="FL229" i="2"/>
  <c r="FM252" i="2"/>
  <c r="FK294" i="2"/>
  <c r="FJ271" i="2"/>
  <c r="FK271" i="2" s="1"/>
  <c r="FM294" i="2"/>
  <c r="AV6" i="13"/>
  <c r="AR6" i="13"/>
  <c r="FM315" i="2" l="1"/>
  <c r="FO188" i="2"/>
  <c r="FM321" i="2"/>
  <c r="FK316" i="2"/>
  <c r="FO189" i="2"/>
  <c r="FO193" i="2" s="1"/>
  <c r="FO313" i="2"/>
  <c r="G27" i="7"/>
  <c r="FY329" i="5"/>
  <c r="FY331" i="5" s="1"/>
  <c r="FK325" i="2"/>
  <c r="GL205" i="2"/>
  <c r="FU331" i="5"/>
  <c r="FW283" i="5"/>
  <c r="FW331" i="5"/>
  <c r="FM325" i="2"/>
  <c r="FO316" i="2"/>
  <c r="FK320" i="2"/>
  <c r="FJ327" i="2"/>
  <c r="FM320" i="2"/>
  <c r="FO315" i="2"/>
  <c r="FK318" i="2"/>
  <c r="FO320" i="2"/>
  <c r="FH205" i="2"/>
  <c r="FK314" i="2"/>
  <c r="FJ323" i="2"/>
  <c r="FK323" i="2" s="1"/>
  <c r="FO328" i="2"/>
  <c r="FO318" i="2"/>
  <c r="FM222" i="2"/>
  <c r="FL319" i="2"/>
  <c r="FM319" i="2" s="1"/>
  <c r="FM230" i="2"/>
  <c r="FL327" i="2"/>
  <c r="FK220" i="2"/>
  <c r="FI317" i="2"/>
  <c r="FM324" i="2"/>
  <c r="FL323" i="2"/>
  <c r="FM323" i="2" s="1"/>
  <c r="FO323" i="2"/>
  <c r="FO317" i="2"/>
  <c r="FL317" i="2"/>
  <c r="FK321" i="2"/>
  <c r="FM219" i="2"/>
  <c r="FL316" i="2"/>
  <c r="FM316" i="2" s="1"/>
  <c r="FK222" i="2"/>
  <c r="FJ319" i="2"/>
  <c r="FK319" i="2" s="1"/>
  <c r="FM229" i="2"/>
  <c r="FL326" i="2"/>
  <c r="FM326" i="2" s="1"/>
  <c r="FH320" i="2"/>
  <c r="FH329" i="2" s="1"/>
  <c r="FH331" i="2" s="1"/>
  <c r="FM225" i="2"/>
  <c r="FL322" i="2"/>
  <c r="FM322" i="2" s="1"/>
  <c r="FM216" i="2"/>
  <c r="FL313" i="2"/>
  <c r="FK216" i="2"/>
  <c r="FJ313" i="2"/>
  <c r="FK225" i="2"/>
  <c r="FJ322" i="2"/>
  <c r="FK322" i="2" s="1"/>
  <c r="FO321" i="2"/>
  <c r="FO327" i="2"/>
  <c r="FI328" i="2"/>
  <c r="FK328" i="2" s="1"/>
  <c r="GJ331" i="2"/>
  <c r="GN329" i="2"/>
  <c r="GN331" i="2" s="1"/>
  <c r="GL329" i="2"/>
  <c r="GL331" i="2" s="1"/>
  <c r="FL314" i="2"/>
  <c r="FM314" i="2" s="1"/>
  <c r="FK229" i="2"/>
  <c r="FJ326" i="2"/>
  <c r="FK326" i="2" s="1"/>
  <c r="FM231" i="2"/>
  <c r="FL328" i="2"/>
  <c r="FO319" i="2"/>
  <c r="FO314" i="2"/>
  <c r="FK324" i="2"/>
  <c r="FJ315" i="2"/>
  <c r="FK315" i="2" s="1"/>
  <c r="FL318" i="2"/>
  <c r="FM318" i="2" s="1"/>
  <c r="FI327" i="2"/>
  <c r="FJ205" i="2"/>
  <c r="FM193" i="2"/>
  <c r="FO281" i="2"/>
  <c r="FO283" i="2" s="1"/>
  <c r="FK204" i="2"/>
  <c r="FO232" i="2"/>
  <c r="FO234" i="2" s="1"/>
  <c r="FO259" i="2"/>
  <c r="FO261" i="2" s="1"/>
  <c r="FI205" i="2"/>
  <c r="FO306" i="2"/>
  <c r="FO204" i="2"/>
  <c r="FK193" i="2"/>
  <c r="FH259" i="2"/>
  <c r="FH261" i="2" s="1"/>
  <c r="FJ304" i="2"/>
  <c r="FJ306" i="2" s="1"/>
  <c r="FM226" i="2"/>
  <c r="FK226" i="2"/>
  <c r="FM204" i="2"/>
  <c r="FL205" i="2"/>
  <c r="FM304" i="2"/>
  <c r="FM306" i="2" s="1"/>
  <c r="FH232" i="2"/>
  <c r="FH234" i="2" s="1"/>
  <c r="FI259" i="2"/>
  <c r="FI261" i="2" s="1"/>
  <c r="FI232" i="2"/>
  <c r="FI234" i="2" s="1"/>
  <c r="FM220" i="2"/>
  <c r="FJ259" i="2"/>
  <c r="FL259" i="2"/>
  <c r="FL261" i="2" s="1"/>
  <c r="FL306" i="2"/>
  <c r="FL281" i="2"/>
  <c r="FM217" i="2"/>
  <c r="FK250" i="2"/>
  <c r="FK258" i="2"/>
  <c r="FM249" i="2"/>
  <c r="FJ281" i="2"/>
  <c r="FJ232" i="2"/>
  <c r="FL232" i="2"/>
  <c r="FL234" i="2" s="1"/>
  <c r="FK257" i="2"/>
  <c r="FM250" i="2"/>
  <c r="FK217" i="2"/>
  <c r="FK249" i="2"/>
  <c r="BB6" i="13"/>
  <c r="AX6" i="13"/>
  <c r="FM328" i="2" l="1"/>
  <c r="FK327" i="2"/>
  <c r="FO329" i="2"/>
  <c r="FO331" i="2" s="1"/>
  <c r="FI329" i="2"/>
  <c r="FI331" i="2" s="1"/>
  <c r="FM313" i="2"/>
  <c r="FL329" i="2"/>
  <c r="FM317" i="2"/>
  <c r="FK317" i="2"/>
  <c r="FM327" i="2"/>
  <c r="FK313" i="2"/>
  <c r="FJ329" i="2"/>
  <c r="FM205" i="2"/>
  <c r="FK205" i="2"/>
  <c r="FO205" i="2"/>
  <c r="FK304" i="2"/>
  <c r="FK306" i="2" s="1"/>
  <c r="FK232" i="2"/>
  <c r="FK234" i="2" s="1"/>
  <c r="FM259" i="2"/>
  <c r="FM261" i="2" s="1"/>
  <c r="FJ234" i="2"/>
  <c r="FL283" i="2"/>
  <c r="FM281" i="2"/>
  <c r="FM283" i="2" s="1"/>
  <c r="FM232" i="2"/>
  <c r="FM234" i="2" s="1"/>
  <c r="FJ283" i="2"/>
  <c r="FK281" i="2"/>
  <c r="FK283" i="2" s="1"/>
  <c r="FJ261" i="2"/>
  <c r="FK259" i="2"/>
  <c r="FK261" i="2" s="1"/>
  <c r="BH6" i="13"/>
  <c r="BD6" i="13"/>
  <c r="BN6" i="13"/>
  <c r="BJ6" i="13"/>
  <c r="FK329" i="2" l="1"/>
  <c r="FK331" i="2" s="1"/>
  <c r="FJ331" i="2"/>
  <c r="FM329" i="2"/>
  <c r="FM331" i="2" s="1"/>
  <c r="FL331" i="2"/>
  <c r="BT6" i="13"/>
  <c r="BP6" i="13"/>
  <c r="BV6" i="13" l="1"/>
  <c r="FG154" i="2"/>
  <c r="FG153" i="2"/>
  <c r="FG152" i="2"/>
  <c r="FG151" i="2"/>
  <c r="FG150" i="2"/>
  <c r="FG149" i="2"/>
  <c r="FG148" i="2"/>
  <c r="FG147" i="2"/>
  <c r="FG145" i="2"/>
  <c r="FG144" i="2"/>
  <c r="FG143" i="2"/>
  <c r="FG142" i="2"/>
  <c r="FG141" i="2"/>
  <c r="FG140" i="2"/>
  <c r="FG139" i="2"/>
  <c r="FG138" i="2"/>
  <c r="FG137" i="2"/>
  <c r="FG136" i="2"/>
  <c r="FG135" i="2"/>
  <c r="FG133" i="2"/>
  <c r="FG132" i="2"/>
  <c r="FG131" i="2"/>
  <c r="FG130" i="2"/>
  <c r="FG129" i="2"/>
  <c r="FG128" i="2"/>
  <c r="FG126" i="2"/>
  <c r="FG125" i="2"/>
  <c r="FG124" i="2"/>
  <c r="FG123" i="2"/>
  <c r="FG122" i="2"/>
  <c r="FG121" i="2"/>
  <c r="FG120" i="2"/>
  <c r="FG119" i="2"/>
  <c r="FG118" i="2"/>
  <c r="FG117" i="2"/>
  <c r="FG116" i="2"/>
  <c r="FG115" i="2"/>
  <c r="FG110" i="2"/>
  <c r="FG109" i="2"/>
  <c r="FG108" i="2"/>
  <c r="FG107" i="2"/>
  <c r="FG106" i="2"/>
  <c r="FG105" i="2"/>
  <c r="FG104" i="2"/>
  <c r="FG103" i="2"/>
  <c r="FG102" i="2"/>
  <c r="FG101" i="2"/>
  <c r="FG100" i="2"/>
  <c r="FG99" i="2"/>
  <c r="FG98" i="2"/>
  <c r="FG96" i="2"/>
  <c r="FG95" i="2"/>
  <c r="FG94" i="2"/>
  <c r="FG93" i="2"/>
  <c r="FG92" i="2"/>
  <c r="FG91" i="2"/>
  <c r="FG90" i="2"/>
  <c r="FG89" i="2"/>
  <c r="FG88" i="2"/>
  <c r="FG87" i="2"/>
  <c r="FG86" i="2"/>
  <c r="FG84" i="2"/>
  <c r="FG83" i="2"/>
  <c r="FG82" i="2"/>
  <c r="FG81" i="2"/>
  <c r="FG80" i="2"/>
  <c r="FG79" i="2"/>
  <c r="FG78" i="2"/>
  <c r="FG77" i="2"/>
  <c r="FG76" i="2"/>
  <c r="FG75" i="2"/>
  <c r="FG74" i="2"/>
  <c r="FG73" i="2"/>
  <c r="FG72" i="2"/>
  <c r="FG71" i="2"/>
  <c r="FG70" i="2"/>
  <c r="FG69" i="2"/>
  <c r="FG68" i="2"/>
  <c r="FG67" i="2"/>
  <c r="FG66" i="2"/>
  <c r="FG65" i="2"/>
  <c r="FG64" i="2"/>
  <c r="FG63" i="2"/>
  <c r="FG62" i="2"/>
  <c r="FG61" i="2"/>
  <c r="FG60" i="2"/>
  <c r="FG59" i="2"/>
  <c r="FG58" i="2"/>
  <c r="FG57" i="2"/>
  <c r="FG56" i="2"/>
  <c r="FG55" i="2"/>
  <c r="FG54" i="2"/>
  <c r="FG53" i="2"/>
  <c r="FG52" i="2"/>
  <c r="FG51" i="2"/>
  <c r="FG50" i="2"/>
  <c r="FG49" i="2"/>
  <c r="FG47" i="2"/>
  <c r="FG46" i="2"/>
  <c r="FG45" i="2"/>
  <c r="FG44" i="2"/>
  <c r="FG43" i="2"/>
  <c r="FG42" i="2"/>
  <c r="FG41" i="2"/>
  <c r="FG40" i="2"/>
  <c r="FG39" i="2"/>
  <c r="FG38" i="2"/>
  <c r="FG36" i="2"/>
  <c r="FG35" i="2"/>
  <c r="FG34" i="2"/>
  <c r="FG33" i="2"/>
  <c r="FG32" i="2"/>
  <c r="FG31" i="2"/>
  <c r="FG30" i="2"/>
  <c r="FG29" i="2"/>
  <c r="FG28" i="2"/>
  <c r="FG27" i="2"/>
  <c r="FG26" i="2"/>
  <c r="FG25" i="2"/>
  <c r="FG24" i="2"/>
  <c r="FG23" i="2"/>
  <c r="FG22" i="2"/>
  <c r="FG21" i="2"/>
  <c r="FG20" i="2"/>
  <c r="FG19" i="2"/>
  <c r="FG18" i="2"/>
  <c r="FG17" i="2"/>
  <c r="FG16" i="2"/>
  <c r="FG15" i="2"/>
  <c r="FG14" i="2"/>
  <c r="FG13" i="2"/>
  <c r="FG12" i="2"/>
  <c r="FG11" i="2"/>
  <c r="FG10" i="2"/>
  <c r="FG9" i="2"/>
  <c r="FG8" i="2"/>
  <c r="FG7" i="2"/>
  <c r="FG6" i="2"/>
  <c r="FA154" i="2"/>
  <c r="FA153" i="2"/>
  <c r="FA152" i="2"/>
  <c r="FA151" i="2"/>
  <c r="FA150" i="2"/>
  <c r="FA149" i="2"/>
  <c r="FA148" i="2"/>
  <c r="FA147" i="2"/>
  <c r="FA145" i="2"/>
  <c r="FA144" i="2"/>
  <c r="FA143" i="2"/>
  <c r="FA142" i="2"/>
  <c r="FA141" i="2"/>
  <c r="FA140" i="2"/>
  <c r="FA139" i="2"/>
  <c r="FA138" i="2"/>
  <c r="FA137" i="2"/>
  <c r="FA136" i="2"/>
  <c r="FA135" i="2"/>
  <c r="FA133" i="2"/>
  <c r="FA132" i="2"/>
  <c r="FA131" i="2"/>
  <c r="FA130" i="2"/>
  <c r="FA129" i="2"/>
  <c r="FA128" i="2"/>
  <c r="FA126" i="2"/>
  <c r="FA125" i="2"/>
  <c r="FA124" i="2"/>
  <c r="FA123" i="2"/>
  <c r="FA122" i="2"/>
  <c r="FA121" i="2"/>
  <c r="FA120" i="2"/>
  <c r="FA119" i="2"/>
  <c r="FA118" i="2"/>
  <c r="FA117" i="2"/>
  <c r="FA116" i="2"/>
  <c r="FA115" i="2"/>
  <c r="FA110" i="2"/>
  <c r="FA109" i="2"/>
  <c r="FA108" i="2"/>
  <c r="FA107" i="2"/>
  <c r="FA106" i="2"/>
  <c r="FA105" i="2"/>
  <c r="FA104" i="2"/>
  <c r="FA103" i="2"/>
  <c r="FA102" i="2"/>
  <c r="FA101" i="2"/>
  <c r="FA100" i="2"/>
  <c r="FA99" i="2"/>
  <c r="FA98" i="2"/>
  <c r="FA96" i="2"/>
  <c r="FA95" i="2"/>
  <c r="FA94" i="2"/>
  <c r="FA93" i="2"/>
  <c r="FA92" i="2"/>
  <c r="FA91" i="2"/>
  <c r="FA90" i="2"/>
  <c r="FA89" i="2"/>
  <c r="FA88" i="2"/>
  <c r="FA87" i="2"/>
  <c r="FA86" i="2"/>
  <c r="FA84" i="2"/>
  <c r="FA83" i="2"/>
  <c r="FA82" i="2"/>
  <c r="FA81" i="2"/>
  <c r="FA80" i="2"/>
  <c r="FA79" i="2"/>
  <c r="FA78" i="2"/>
  <c r="FA77" i="2"/>
  <c r="FA76" i="2"/>
  <c r="FA75" i="2"/>
  <c r="FA74" i="2"/>
  <c r="FA73" i="2"/>
  <c r="FA72" i="2"/>
  <c r="FA71" i="2"/>
  <c r="FA70" i="2"/>
  <c r="FA69" i="2"/>
  <c r="FA68" i="2"/>
  <c r="FA67" i="2"/>
  <c r="FA66" i="2"/>
  <c r="FA65" i="2"/>
  <c r="FA64" i="2"/>
  <c r="FA63" i="2"/>
  <c r="FA62" i="2"/>
  <c r="FA61" i="2"/>
  <c r="FA60" i="2"/>
  <c r="FA59" i="2"/>
  <c r="FA58" i="2"/>
  <c r="FA57" i="2"/>
  <c r="FA56" i="2"/>
  <c r="FA55" i="2"/>
  <c r="FA54" i="2"/>
  <c r="FA53" i="2"/>
  <c r="FA52" i="2"/>
  <c r="FA51" i="2"/>
  <c r="FA50" i="2"/>
  <c r="FA49" i="2"/>
  <c r="FA47" i="2"/>
  <c r="FA46" i="2"/>
  <c r="FA45" i="2"/>
  <c r="FA44" i="2"/>
  <c r="FA43" i="2"/>
  <c r="FA42" i="2"/>
  <c r="FA41" i="2"/>
  <c r="FA40" i="2"/>
  <c r="FA39" i="2"/>
  <c r="FA38" i="2"/>
  <c r="FA36" i="2"/>
  <c r="FA35" i="2"/>
  <c r="FA34" i="2"/>
  <c r="FA33" i="2"/>
  <c r="FA32" i="2"/>
  <c r="FA31" i="2"/>
  <c r="FA30" i="2"/>
  <c r="FA29" i="2"/>
  <c r="FA28" i="2"/>
  <c r="FA27" i="2"/>
  <c r="FA26" i="2"/>
  <c r="FA25" i="2"/>
  <c r="FA24" i="2"/>
  <c r="FA23" i="2"/>
  <c r="FA22" i="2"/>
  <c r="FA21" i="2"/>
  <c r="FA20" i="2"/>
  <c r="FA19" i="2"/>
  <c r="FA18" i="2"/>
  <c r="FA17" i="2"/>
  <c r="FA16" i="2"/>
  <c r="FA15" i="2"/>
  <c r="FA14" i="2"/>
  <c r="FA13" i="2"/>
  <c r="FA12" i="2"/>
  <c r="FA11" i="2"/>
  <c r="FA10" i="2"/>
  <c r="FA9" i="2"/>
  <c r="FA8" i="2"/>
  <c r="FA7" i="2"/>
  <c r="FA6" i="2"/>
  <c r="EU154" i="2"/>
  <c r="EU153" i="2"/>
  <c r="EU152" i="2"/>
  <c r="EU151" i="2"/>
  <c r="EU150" i="2"/>
  <c r="EU149" i="2"/>
  <c r="EU148" i="2"/>
  <c r="EU147" i="2"/>
  <c r="EU145" i="2"/>
  <c r="EU144" i="2"/>
  <c r="EU143" i="2"/>
  <c r="EU142" i="2"/>
  <c r="EU141" i="2"/>
  <c r="EU140" i="2"/>
  <c r="EU139" i="2"/>
  <c r="EU138" i="2"/>
  <c r="EU137" i="2"/>
  <c r="EU136" i="2"/>
  <c r="EU135" i="2"/>
  <c r="EU133" i="2"/>
  <c r="EU132" i="2"/>
  <c r="EU131" i="2"/>
  <c r="EU130" i="2"/>
  <c r="EU129" i="2"/>
  <c r="EU128" i="2"/>
  <c r="EU126" i="2"/>
  <c r="EU125" i="2"/>
  <c r="EU124" i="2"/>
  <c r="EU123" i="2"/>
  <c r="EU122" i="2"/>
  <c r="EU121" i="2"/>
  <c r="EU120" i="2"/>
  <c r="EU119" i="2"/>
  <c r="EU118" i="2"/>
  <c r="EU117" i="2"/>
  <c r="EU116" i="2"/>
  <c r="EU115" i="2"/>
  <c r="EU110" i="2"/>
  <c r="EU109" i="2"/>
  <c r="EU108" i="2"/>
  <c r="EU107" i="2"/>
  <c r="EU106" i="2"/>
  <c r="EU105" i="2"/>
  <c r="EU104" i="2"/>
  <c r="EU103" i="2"/>
  <c r="EU102" i="2"/>
  <c r="EU101" i="2"/>
  <c r="EU100" i="2"/>
  <c r="EU99" i="2"/>
  <c r="EU98" i="2"/>
  <c r="EU96" i="2"/>
  <c r="EU95" i="2"/>
  <c r="EU94" i="2"/>
  <c r="EU93" i="2"/>
  <c r="EU92" i="2"/>
  <c r="EU91" i="2"/>
  <c r="EU90" i="2"/>
  <c r="EU89" i="2"/>
  <c r="EU88" i="2"/>
  <c r="EU87" i="2"/>
  <c r="EU86" i="2"/>
  <c r="EU84" i="2"/>
  <c r="EU83" i="2"/>
  <c r="EU82" i="2"/>
  <c r="EU81" i="2"/>
  <c r="EU80" i="2"/>
  <c r="EU79" i="2"/>
  <c r="EU78" i="2"/>
  <c r="EU77" i="2"/>
  <c r="EU76" i="2"/>
  <c r="EU75" i="2"/>
  <c r="EU74" i="2"/>
  <c r="EU73" i="2"/>
  <c r="EU72" i="2"/>
  <c r="EU71" i="2"/>
  <c r="EU70" i="2"/>
  <c r="EU69" i="2"/>
  <c r="EU68" i="2"/>
  <c r="EU67" i="2"/>
  <c r="EU66" i="2"/>
  <c r="EU65" i="2"/>
  <c r="EU64" i="2"/>
  <c r="EU63" i="2"/>
  <c r="EU62" i="2"/>
  <c r="EU61" i="2"/>
  <c r="EU60" i="2"/>
  <c r="EU59" i="2"/>
  <c r="EU58" i="2"/>
  <c r="EU57" i="2"/>
  <c r="EU56" i="2"/>
  <c r="EU55" i="2"/>
  <c r="EU54" i="2"/>
  <c r="EU53" i="2"/>
  <c r="EU52" i="2"/>
  <c r="EU51" i="2"/>
  <c r="EU50" i="2"/>
  <c r="EU49" i="2"/>
  <c r="EU47" i="2"/>
  <c r="EU46" i="2"/>
  <c r="EU45" i="2"/>
  <c r="EU44" i="2"/>
  <c r="EU43" i="2"/>
  <c r="EU42" i="2"/>
  <c r="EU41" i="2"/>
  <c r="EU40" i="2"/>
  <c r="EU39" i="2"/>
  <c r="EU38" i="2"/>
  <c r="EU36" i="2"/>
  <c r="EU35" i="2"/>
  <c r="EU34" i="2"/>
  <c r="EU33" i="2"/>
  <c r="EU32" i="2"/>
  <c r="EU31" i="2"/>
  <c r="EU30" i="2"/>
  <c r="EU29" i="2"/>
  <c r="EU28" i="2"/>
  <c r="EU27" i="2"/>
  <c r="EU26" i="2"/>
  <c r="EU25" i="2"/>
  <c r="EU24" i="2"/>
  <c r="EU23" i="2"/>
  <c r="EU22" i="2"/>
  <c r="EU21" i="2"/>
  <c r="EU20" i="2"/>
  <c r="EU19" i="2"/>
  <c r="EU18" i="2"/>
  <c r="EU17" i="2"/>
  <c r="EU16" i="2"/>
  <c r="EU15" i="2"/>
  <c r="EU14" i="2"/>
  <c r="EU13" i="2"/>
  <c r="EU12" i="2"/>
  <c r="EU11" i="2"/>
  <c r="EU10" i="2"/>
  <c r="EU9" i="2"/>
  <c r="EU8" i="2"/>
  <c r="EU7" i="2"/>
  <c r="EU6" i="2"/>
  <c r="FE154" i="2"/>
  <c r="FE153" i="2"/>
  <c r="FE152" i="2"/>
  <c r="FE151" i="2"/>
  <c r="FE150" i="2"/>
  <c r="FE149" i="2"/>
  <c r="FE148" i="2"/>
  <c r="FE147" i="2"/>
  <c r="FE145" i="2"/>
  <c r="FE144" i="2"/>
  <c r="FE143" i="2"/>
  <c r="FE142" i="2"/>
  <c r="FE141" i="2"/>
  <c r="FE140" i="2"/>
  <c r="FE139" i="2"/>
  <c r="FE138" i="2"/>
  <c r="FE137" i="2"/>
  <c r="FE136" i="2"/>
  <c r="FE135" i="2"/>
  <c r="FE133" i="2"/>
  <c r="FE132" i="2"/>
  <c r="FE131" i="2"/>
  <c r="FE130" i="2"/>
  <c r="FE129" i="2"/>
  <c r="FE128" i="2"/>
  <c r="FE126" i="2"/>
  <c r="FE125" i="2"/>
  <c r="FE124" i="2"/>
  <c r="FE123" i="2"/>
  <c r="FE122" i="2"/>
  <c r="FE121" i="2"/>
  <c r="FE120" i="2"/>
  <c r="FE119" i="2"/>
  <c r="FE118" i="2"/>
  <c r="FE117" i="2"/>
  <c r="FE116" i="2"/>
  <c r="FE115" i="2"/>
  <c r="FE110" i="2"/>
  <c r="FE109" i="2"/>
  <c r="FE108" i="2"/>
  <c r="FE107" i="2"/>
  <c r="FE106" i="2"/>
  <c r="FE105" i="2"/>
  <c r="FE104" i="2"/>
  <c r="FE103" i="2"/>
  <c r="FE102" i="2"/>
  <c r="FE101" i="2"/>
  <c r="FE100" i="2"/>
  <c r="FE99" i="2"/>
  <c r="FE98" i="2"/>
  <c r="FE96" i="2"/>
  <c r="FE95" i="2"/>
  <c r="FE94" i="2"/>
  <c r="FE93" i="2"/>
  <c r="FE92" i="2"/>
  <c r="FE91" i="2"/>
  <c r="FE90" i="2"/>
  <c r="FE89" i="2"/>
  <c r="FE88" i="2"/>
  <c r="FE87" i="2"/>
  <c r="FE86" i="2"/>
  <c r="FE84" i="2"/>
  <c r="FE83" i="2"/>
  <c r="FE82" i="2"/>
  <c r="FE81" i="2"/>
  <c r="FE80" i="2"/>
  <c r="FE79" i="2"/>
  <c r="FE78" i="2"/>
  <c r="FE77" i="2"/>
  <c r="FE76" i="2"/>
  <c r="FE75" i="2"/>
  <c r="FE74" i="2"/>
  <c r="FE73" i="2"/>
  <c r="FE72" i="2"/>
  <c r="FE71" i="2"/>
  <c r="FE70" i="2"/>
  <c r="FE69" i="2"/>
  <c r="FE68" i="2"/>
  <c r="FE67" i="2"/>
  <c r="FE66" i="2"/>
  <c r="FE65" i="2"/>
  <c r="FE64" i="2"/>
  <c r="FE63" i="2"/>
  <c r="FE62" i="2"/>
  <c r="FE61" i="2"/>
  <c r="FE60" i="2"/>
  <c r="FE59" i="2"/>
  <c r="FE58" i="2"/>
  <c r="FE57" i="2"/>
  <c r="FE56" i="2"/>
  <c r="FE55" i="2"/>
  <c r="FE54" i="2"/>
  <c r="FE53" i="2"/>
  <c r="FE52" i="2"/>
  <c r="FE51" i="2"/>
  <c r="FE50" i="2"/>
  <c r="FE49" i="2"/>
  <c r="FE47" i="2"/>
  <c r="FE46" i="2"/>
  <c r="FE45" i="2"/>
  <c r="FE44" i="2"/>
  <c r="FE43" i="2"/>
  <c r="FE42" i="2"/>
  <c r="FE41" i="2"/>
  <c r="FE40" i="2"/>
  <c r="FE39" i="2"/>
  <c r="FE38" i="2"/>
  <c r="FE36" i="2"/>
  <c r="FE35" i="2"/>
  <c r="FE34" i="2"/>
  <c r="FE33" i="2"/>
  <c r="FE32" i="2"/>
  <c r="FE31" i="2"/>
  <c r="FE30" i="2"/>
  <c r="FE29" i="2"/>
  <c r="FE28" i="2"/>
  <c r="FE27" i="2"/>
  <c r="FE26" i="2"/>
  <c r="FE25" i="2"/>
  <c r="FE24" i="2"/>
  <c r="FE23" i="2"/>
  <c r="FE22" i="2"/>
  <c r="FE21" i="2"/>
  <c r="FE20" i="2"/>
  <c r="FE19" i="2"/>
  <c r="FE18" i="2"/>
  <c r="FE17" i="2"/>
  <c r="FE16" i="2"/>
  <c r="FE15" i="2"/>
  <c r="FE14" i="2"/>
  <c r="FE13" i="2"/>
  <c r="FE12" i="2"/>
  <c r="FE11" i="2"/>
  <c r="FE10" i="2"/>
  <c r="FE9" i="2"/>
  <c r="FE8" i="2"/>
  <c r="FE7" i="2"/>
  <c r="FE6" i="2"/>
  <c r="EY154" i="2"/>
  <c r="EY153" i="2"/>
  <c r="EY152" i="2"/>
  <c r="EY151" i="2"/>
  <c r="EY150" i="2"/>
  <c r="EY149" i="2"/>
  <c r="EY148" i="2"/>
  <c r="EY147" i="2"/>
  <c r="EY145" i="2"/>
  <c r="EY144" i="2"/>
  <c r="EY143" i="2"/>
  <c r="EY142" i="2"/>
  <c r="EY141" i="2"/>
  <c r="EY140" i="2"/>
  <c r="EY139" i="2"/>
  <c r="EY138" i="2"/>
  <c r="EY137" i="2"/>
  <c r="EY136" i="2"/>
  <c r="EY135" i="2"/>
  <c r="EY133" i="2"/>
  <c r="EY132" i="2"/>
  <c r="EY131" i="2"/>
  <c r="EY130" i="2"/>
  <c r="EY129" i="2"/>
  <c r="EY128" i="2"/>
  <c r="EY126" i="2"/>
  <c r="EY125" i="2"/>
  <c r="EY124" i="2"/>
  <c r="EY123" i="2"/>
  <c r="EY122" i="2"/>
  <c r="EY121" i="2"/>
  <c r="EY120" i="2"/>
  <c r="EY119" i="2"/>
  <c r="EY118" i="2"/>
  <c r="EY117" i="2"/>
  <c r="EY116" i="2"/>
  <c r="EY115" i="2"/>
  <c r="EY110" i="2"/>
  <c r="EY109" i="2"/>
  <c r="EY108" i="2"/>
  <c r="EY107" i="2"/>
  <c r="EY106" i="2"/>
  <c r="EY105" i="2"/>
  <c r="EY104" i="2"/>
  <c r="EY103" i="2"/>
  <c r="EY102" i="2"/>
  <c r="EY101" i="2"/>
  <c r="EY100" i="2"/>
  <c r="EY99" i="2"/>
  <c r="EY98" i="2"/>
  <c r="EY96" i="2"/>
  <c r="EY95" i="2"/>
  <c r="EY94" i="2"/>
  <c r="EY93" i="2"/>
  <c r="EY92" i="2"/>
  <c r="EY91" i="2"/>
  <c r="EY90" i="2"/>
  <c r="EY89" i="2"/>
  <c r="EY88" i="2"/>
  <c r="EY87" i="2"/>
  <c r="EY86" i="2"/>
  <c r="EY84" i="2"/>
  <c r="EY83" i="2"/>
  <c r="EY82" i="2"/>
  <c r="EY81" i="2"/>
  <c r="EY80" i="2"/>
  <c r="EY79" i="2"/>
  <c r="EY78" i="2"/>
  <c r="EY77" i="2"/>
  <c r="EY76" i="2"/>
  <c r="EY75" i="2"/>
  <c r="EY74" i="2"/>
  <c r="EY73" i="2"/>
  <c r="EY72" i="2"/>
  <c r="EY71" i="2"/>
  <c r="EY70" i="2"/>
  <c r="EY69" i="2"/>
  <c r="EY68" i="2"/>
  <c r="EY67" i="2"/>
  <c r="EY66" i="2"/>
  <c r="EY65" i="2"/>
  <c r="EY64" i="2"/>
  <c r="EY63" i="2"/>
  <c r="EY62" i="2"/>
  <c r="EY61" i="2"/>
  <c r="EY60" i="2"/>
  <c r="EY59" i="2"/>
  <c r="EY58" i="2"/>
  <c r="EY57" i="2"/>
  <c r="EY56" i="2"/>
  <c r="EY55" i="2"/>
  <c r="EY54" i="2"/>
  <c r="EY53" i="2"/>
  <c r="EY52" i="2"/>
  <c r="EY51" i="2"/>
  <c r="EY50" i="2"/>
  <c r="EY49" i="2"/>
  <c r="EY47" i="2"/>
  <c r="EY46" i="2"/>
  <c r="EY45" i="2"/>
  <c r="EY44" i="2"/>
  <c r="EY43" i="2"/>
  <c r="EY42" i="2"/>
  <c r="EY41" i="2"/>
  <c r="EY40" i="2"/>
  <c r="EY39" i="2"/>
  <c r="EY38" i="2"/>
  <c r="EY36" i="2"/>
  <c r="EY35" i="2"/>
  <c r="EY34" i="2"/>
  <c r="EY33" i="2"/>
  <c r="EY32" i="2"/>
  <c r="EY31" i="2"/>
  <c r="EY30" i="2"/>
  <c r="EY29" i="2"/>
  <c r="EY28" i="2"/>
  <c r="EY27" i="2"/>
  <c r="EY26" i="2"/>
  <c r="EY25" i="2"/>
  <c r="EY24" i="2"/>
  <c r="EY23" i="2"/>
  <c r="EY22" i="2"/>
  <c r="EY21" i="2"/>
  <c r="EY20" i="2"/>
  <c r="EY19" i="2"/>
  <c r="EY18" i="2"/>
  <c r="EY17" i="2"/>
  <c r="EY16" i="2"/>
  <c r="EY15" i="2"/>
  <c r="EY14" i="2"/>
  <c r="EY13" i="2"/>
  <c r="EY12" i="2"/>
  <c r="EY11" i="2"/>
  <c r="EY10" i="2"/>
  <c r="EY9" i="2"/>
  <c r="EY8" i="2"/>
  <c r="EY7" i="2"/>
  <c r="EY6" i="2"/>
  <c r="ES154" i="2"/>
  <c r="ES153" i="2"/>
  <c r="ES152" i="2"/>
  <c r="ES151" i="2"/>
  <c r="ES150" i="2"/>
  <c r="ES149" i="2"/>
  <c r="ES148" i="2"/>
  <c r="ES147" i="2"/>
  <c r="ES145" i="2"/>
  <c r="ES144" i="2"/>
  <c r="ES143" i="2"/>
  <c r="ES142" i="2"/>
  <c r="ES141" i="2"/>
  <c r="ES140" i="2"/>
  <c r="ES139" i="2"/>
  <c r="ES138" i="2"/>
  <c r="ES137" i="2"/>
  <c r="ES136" i="2"/>
  <c r="ES135" i="2"/>
  <c r="ES133" i="2"/>
  <c r="ES132" i="2"/>
  <c r="ES131" i="2"/>
  <c r="ES130" i="2"/>
  <c r="ES129" i="2"/>
  <c r="ES128" i="2"/>
  <c r="ES126" i="2"/>
  <c r="ES125" i="2"/>
  <c r="ES124" i="2"/>
  <c r="ES123" i="2"/>
  <c r="ES122" i="2"/>
  <c r="ES121" i="2"/>
  <c r="ES120" i="2"/>
  <c r="ES119" i="2"/>
  <c r="ES118" i="2"/>
  <c r="ES117" i="2"/>
  <c r="ES116" i="2"/>
  <c r="ES115" i="2"/>
  <c r="ES110" i="2"/>
  <c r="ES109" i="2"/>
  <c r="ES108" i="2"/>
  <c r="ES107" i="2"/>
  <c r="ES106" i="2"/>
  <c r="ES105" i="2"/>
  <c r="ES104" i="2"/>
  <c r="ES103" i="2"/>
  <c r="ES102" i="2"/>
  <c r="ES101" i="2"/>
  <c r="ES100" i="2"/>
  <c r="ES99" i="2"/>
  <c r="ES98" i="2"/>
  <c r="ES96" i="2"/>
  <c r="ES95" i="2"/>
  <c r="ES94" i="2"/>
  <c r="ES93" i="2"/>
  <c r="ES92" i="2"/>
  <c r="ES91" i="2"/>
  <c r="ES90" i="2"/>
  <c r="ES89" i="2"/>
  <c r="ES88" i="2"/>
  <c r="ES87" i="2"/>
  <c r="ES86" i="2"/>
  <c r="ES84" i="2"/>
  <c r="ES83" i="2"/>
  <c r="ES82" i="2"/>
  <c r="ES81" i="2"/>
  <c r="ES80" i="2"/>
  <c r="ES79" i="2"/>
  <c r="ES78" i="2"/>
  <c r="ES77" i="2"/>
  <c r="ES76" i="2"/>
  <c r="ES75" i="2"/>
  <c r="ES74" i="2"/>
  <c r="ES73" i="2"/>
  <c r="ES72" i="2"/>
  <c r="ES71" i="2"/>
  <c r="ES70" i="2"/>
  <c r="ES69" i="2"/>
  <c r="ES68" i="2"/>
  <c r="ES67" i="2"/>
  <c r="ES66" i="2"/>
  <c r="ES65" i="2"/>
  <c r="ES64" i="2"/>
  <c r="ES63" i="2"/>
  <c r="ES62" i="2"/>
  <c r="ES61" i="2"/>
  <c r="ES60" i="2"/>
  <c r="ES59" i="2"/>
  <c r="ES58" i="2"/>
  <c r="ES57" i="2"/>
  <c r="ES56" i="2"/>
  <c r="ES55" i="2"/>
  <c r="ES54" i="2"/>
  <c r="ES53" i="2"/>
  <c r="ES52" i="2"/>
  <c r="ES51" i="2"/>
  <c r="ES50" i="2"/>
  <c r="ES49" i="2"/>
  <c r="ES47" i="2"/>
  <c r="ES46" i="2"/>
  <c r="ES45" i="2"/>
  <c r="ES44" i="2"/>
  <c r="ES43" i="2"/>
  <c r="ES42" i="2"/>
  <c r="ES41" i="2"/>
  <c r="ES40" i="2"/>
  <c r="ES39" i="2"/>
  <c r="ES38" i="2"/>
  <c r="ES36" i="2"/>
  <c r="ES35" i="2"/>
  <c r="ES34" i="2"/>
  <c r="ES33" i="2"/>
  <c r="ES32" i="2"/>
  <c r="ES31" i="2"/>
  <c r="ES30" i="2"/>
  <c r="ES29" i="2"/>
  <c r="ES28" i="2"/>
  <c r="ES27" i="2"/>
  <c r="ES26" i="2"/>
  <c r="ES25" i="2"/>
  <c r="ES24" i="2"/>
  <c r="ES23" i="2"/>
  <c r="ES22" i="2"/>
  <c r="ES21" i="2"/>
  <c r="ES20" i="2"/>
  <c r="ES19" i="2"/>
  <c r="ES18" i="2"/>
  <c r="ES17" i="2"/>
  <c r="ES16" i="2"/>
  <c r="ES15" i="2"/>
  <c r="ES14" i="2"/>
  <c r="ES13" i="2"/>
  <c r="ES12" i="2"/>
  <c r="ES11" i="2"/>
  <c r="ES10" i="2"/>
  <c r="ES9" i="2"/>
  <c r="ES8" i="2"/>
  <c r="ES7" i="2"/>
  <c r="ES6" i="2"/>
  <c r="FF221" i="2"/>
  <c r="FF200" i="2"/>
  <c r="BN6" i="8" s="1"/>
  <c r="FF253" i="2"/>
  <c r="FF218" i="2"/>
  <c r="FF267" i="2"/>
  <c r="FF251" i="2"/>
  <c r="FF216" i="2"/>
  <c r="FF252" i="2"/>
  <c r="FF298" i="2"/>
  <c r="FF250" i="2"/>
  <c r="FF217" i="2"/>
  <c r="FF243" i="2"/>
  <c r="FF245" i="2"/>
  <c r="FF249" i="2"/>
  <c r="FF222" i="2"/>
  <c r="FF191" i="2"/>
  <c r="FF268" i="2"/>
  <c r="FF231" i="2"/>
  <c r="FF219" i="2"/>
  <c r="FF227" i="2"/>
  <c r="FF294" i="2"/>
  <c r="FF220" i="2"/>
  <c r="FD302" i="2"/>
  <c r="FC302" i="2"/>
  <c r="FB302" i="2"/>
  <c r="FD298" i="2"/>
  <c r="FC298" i="2"/>
  <c r="FB298" i="2"/>
  <c r="FD294" i="2"/>
  <c r="FC294" i="2"/>
  <c r="FB294" i="2"/>
  <c r="FD291" i="2"/>
  <c r="FC291" i="2"/>
  <c r="FB291" i="2"/>
  <c r="FD289" i="2"/>
  <c r="FC289" i="2"/>
  <c r="FB289" i="2"/>
  <c r="FG287" i="2"/>
  <c r="FF287" i="2"/>
  <c r="FE287" i="2"/>
  <c r="FD287" i="2"/>
  <c r="FC287" i="2"/>
  <c r="FB287" i="2"/>
  <c r="FB286" i="2"/>
  <c r="FF278" i="2"/>
  <c r="FD278" i="2"/>
  <c r="FC278" i="2"/>
  <c r="FB278" i="2"/>
  <c r="FF277" i="2"/>
  <c r="FD277" i="2"/>
  <c r="FC277" i="2"/>
  <c r="FB277" i="2"/>
  <c r="FF275" i="2"/>
  <c r="FD275" i="2"/>
  <c r="FC275" i="2"/>
  <c r="FB275" i="2"/>
  <c r="FF272" i="2"/>
  <c r="FD272" i="2"/>
  <c r="FC272" i="2"/>
  <c r="FB272" i="2"/>
  <c r="FF271" i="2"/>
  <c r="FD271" i="2"/>
  <c r="FC271" i="2"/>
  <c r="FB271" i="2"/>
  <c r="FD268" i="2"/>
  <c r="FC268" i="2"/>
  <c r="FB268" i="2"/>
  <c r="FD267" i="2"/>
  <c r="FC267" i="2"/>
  <c r="FB267" i="2"/>
  <c r="FF266" i="2"/>
  <c r="FD266" i="2"/>
  <c r="FC266" i="2"/>
  <c r="FB266" i="2"/>
  <c r="FG264" i="2"/>
  <c r="FF264" i="2"/>
  <c r="FE264" i="2"/>
  <c r="FD264" i="2"/>
  <c r="FC264" i="2"/>
  <c r="FB264" i="2"/>
  <c r="FB263" i="2"/>
  <c r="FD258" i="2"/>
  <c r="FC258" i="2"/>
  <c r="FB258" i="2"/>
  <c r="FF257" i="2"/>
  <c r="FD257" i="2"/>
  <c r="FC257" i="2"/>
  <c r="FB257" i="2"/>
  <c r="FD256" i="2"/>
  <c r="FC256" i="2"/>
  <c r="FB256" i="2"/>
  <c r="FF255" i="2"/>
  <c r="FD255" i="2"/>
  <c r="FC255" i="2"/>
  <c r="FB255" i="2"/>
  <c r="FD254" i="2"/>
  <c r="FC254" i="2"/>
  <c r="FB254" i="2"/>
  <c r="FD253" i="2"/>
  <c r="FC253" i="2"/>
  <c r="FB253" i="2"/>
  <c r="FD252" i="2"/>
  <c r="FC252" i="2"/>
  <c r="FB252" i="2"/>
  <c r="FD251" i="2"/>
  <c r="FC251" i="2"/>
  <c r="FB251" i="2"/>
  <c r="FD250" i="2"/>
  <c r="FC250" i="2"/>
  <c r="FB250" i="2"/>
  <c r="FD249" i="2"/>
  <c r="FC249" i="2"/>
  <c r="FB249" i="2"/>
  <c r="FF248" i="2"/>
  <c r="FD248" i="2"/>
  <c r="FC248" i="2"/>
  <c r="FB248" i="2"/>
  <c r="FD247" i="2"/>
  <c r="FC247" i="2"/>
  <c r="FB247" i="2"/>
  <c r="FD246" i="2"/>
  <c r="FC246" i="2"/>
  <c r="FB246" i="2"/>
  <c r="FD245" i="2"/>
  <c r="FC245" i="2"/>
  <c r="FB245" i="2"/>
  <c r="FD244" i="2"/>
  <c r="FC244" i="2"/>
  <c r="FB244" i="2"/>
  <c r="FD243" i="2"/>
  <c r="FC243" i="2"/>
  <c r="FB243" i="2"/>
  <c r="FG242" i="2"/>
  <c r="FG312" i="2" s="1"/>
  <c r="FF242" i="2"/>
  <c r="FF312" i="2" s="1"/>
  <c r="FE242" i="2"/>
  <c r="FE312" i="2" s="1"/>
  <c r="FD242" i="2"/>
  <c r="FD312" i="2" s="1"/>
  <c r="FC242" i="2"/>
  <c r="FC312" i="2" s="1"/>
  <c r="FB242" i="2"/>
  <c r="FB312" i="2" s="1"/>
  <c r="FB241" i="2"/>
  <c r="FD231" i="2"/>
  <c r="FC231" i="2"/>
  <c r="FB231" i="2"/>
  <c r="FD230" i="2"/>
  <c r="FC230" i="2"/>
  <c r="FB230" i="2"/>
  <c r="FF229" i="2"/>
  <c r="FD229" i="2"/>
  <c r="FC229" i="2"/>
  <c r="FB229" i="2"/>
  <c r="FF228" i="2"/>
  <c r="FD228" i="2"/>
  <c r="FC228" i="2"/>
  <c r="FB228" i="2"/>
  <c r="FD227" i="2"/>
  <c r="FC227" i="2"/>
  <c r="FB227" i="2"/>
  <c r="FF226" i="2"/>
  <c r="FD226" i="2"/>
  <c r="FC226" i="2"/>
  <c r="FB226" i="2"/>
  <c r="FF225" i="2"/>
  <c r="FF322" i="2" s="1"/>
  <c r="FD225" i="2"/>
  <c r="FD322" i="2" s="1"/>
  <c r="FC225" i="2"/>
  <c r="FC322" i="2" s="1"/>
  <c r="FB225" i="2"/>
  <c r="FF224" i="2"/>
  <c r="FD224" i="2"/>
  <c r="FC224" i="2"/>
  <c r="FB224" i="2"/>
  <c r="FF223" i="2"/>
  <c r="FD223" i="2"/>
  <c r="FC223" i="2"/>
  <c r="FB223" i="2"/>
  <c r="FD222" i="2"/>
  <c r="FC222" i="2"/>
  <c r="FB222" i="2"/>
  <c r="FD221" i="2"/>
  <c r="FC221" i="2"/>
  <c r="FB221" i="2"/>
  <c r="FB318" i="2" s="1"/>
  <c r="FD220" i="2"/>
  <c r="FC220" i="2"/>
  <c r="FB220" i="2"/>
  <c r="FD219" i="2"/>
  <c r="FC219" i="2"/>
  <c r="FB219" i="2"/>
  <c r="FD218" i="2"/>
  <c r="FC218" i="2"/>
  <c r="FB218" i="2"/>
  <c r="FD217" i="2"/>
  <c r="FC217" i="2"/>
  <c r="FB217" i="2"/>
  <c r="FD216" i="2"/>
  <c r="FC216" i="2"/>
  <c r="FB216" i="2"/>
  <c r="FG215" i="2"/>
  <c r="FF215" i="2"/>
  <c r="FE215" i="2"/>
  <c r="FD215" i="2"/>
  <c r="FC215" i="2"/>
  <c r="FB215" i="2"/>
  <c r="FF203" i="2"/>
  <c r="BN9" i="8" s="1"/>
  <c r="FD203" i="2"/>
  <c r="BL9" i="8" s="1"/>
  <c r="FC203" i="2"/>
  <c r="FB203" i="2"/>
  <c r="BJ9" i="8" s="1"/>
  <c r="FD202" i="2"/>
  <c r="BL8" i="8" s="1"/>
  <c r="FC202" i="2"/>
  <c r="BK8" i="8" s="1"/>
  <c r="FB202" i="2"/>
  <c r="BJ8" i="8" s="1"/>
  <c r="FD201" i="2"/>
  <c r="BL7" i="8" s="1"/>
  <c r="FC201" i="2"/>
  <c r="BK7" i="8" s="1"/>
  <c r="FB201" i="2"/>
  <c r="BJ7" i="8" s="1"/>
  <c r="FD200" i="2"/>
  <c r="BL6" i="8" s="1"/>
  <c r="FC200" i="2"/>
  <c r="BK6" i="8" s="1"/>
  <c r="FB200" i="2"/>
  <c r="BJ6" i="8" s="1"/>
  <c r="FG199" i="2"/>
  <c r="FF199" i="2"/>
  <c r="FE199" i="2"/>
  <c r="FD199" i="2"/>
  <c r="FC199" i="2"/>
  <c r="FB199" i="2"/>
  <c r="FB198" i="2"/>
  <c r="FB214" i="2" s="1"/>
  <c r="FD192" i="2"/>
  <c r="FC192" i="2"/>
  <c r="FB192" i="2"/>
  <c r="FD191" i="2"/>
  <c r="FC191" i="2"/>
  <c r="FB191" i="2"/>
  <c r="FD190" i="2"/>
  <c r="FC190" i="2"/>
  <c r="FB190" i="2"/>
  <c r="FD189" i="2"/>
  <c r="FC189" i="2"/>
  <c r="FB189" i="2"/>
  <c r="FD188" i="2"/>
  <c r="FC188" i="2"/>
  <c r="FB188" i="2"/>
  <c r="BU11" i="13"/>
  <c r="BU10" i="13"/>
  <c r="BU9" i="13"/>
  <c r="BU8" i="13"/>
  <c r="BU7" i="13"/>
  <c r="BO11" i="13"/>
  <c r="BO10" i="13"/>
  <c r="BO9" i="13"/>
  <c r="BO8" i="13"/>
  <c r="BO7" i="13"/>
  <c r="BI11" i="13"/>
  <c r="BI10" i="13"/>
  <c r="BI9" i="13"/>
  <c r="BI8" i="13"/>
  <c r="BI7" i="13"/>
  <c r="BC11" i="13"/>
  <c r="BC10" i="13"/>
  <c r="BC9" i="13"/>
  <c r="BC8" i="13"/>
  <c r="BC7" i="13"/>
  <c r="AW11" i="13"/>
  <c r="AW10" i="13"/>
  <c r="AW9" i="13"/>
  <c r="AW8" i="13"/>
  <c r="AW7" i="13"/>
  <c r="AQ11" i="13"/>
  <c r="AQ10" i="13"/>
  <c r="AQ9" i="13"/>
  <c r="AQ8" i="13"/>
  <c r="AQ7" i="13"/>
  <c r="AK11" i="13"/>
  <c r="AK10" i="13"/>
  <c r="AK9" i="13"/>
  <c r="AK8" i="13"/>
  <c r="AK7" i="13"/>
  <c r="AE11" i="13"/>
  <c r="AE10" i="13"/>
  <c r="AE9" i="13"/>
  <c r="AE8" i="13"/>
  <c r="AE7" i="13"/>
  <c r="Y11" i="13"/>
  <c r="Y10" i="13"/>
  <c r="Y9" i="13"/>
  <c r="Y8" i="13"/>
  <c r="Y7" i="13"/>
  <c r="S11" i="13"/>
  <c r="S10" i="13"/>
  <c r="S9" i="13"/>
  <c r="S8" i="13"/>
  <c r="S7" i="13"/>
  <c r="M11" i="13"/>
  <c r="M10" i="13"/>
  <c r="M9" i="13"/>
  <c r="M8" i="13"/>
  <c r="M7" i="13"/>
  <c r="G7" i="13"/>
  <c r="G8" i="13"/>
  <c r="G9" i="13"/>
  <c r="G10" i="13"/>
  <c r="G11" i="13"/>
  <c r="EX302" i="2"/>
  <c r="EW302" i="2"/>
  <c r="EV302" i="2"/>
  <c r="EZ298" i="2"/>
  <c r="EX298" i="2"/>
  <c r="EW298" i="2"/>
  <c r="EV298" i="2"/>
  <c r="EZ294" i="2"/>
  <c r="EX294" i="2"/>
  <c r="EW294" i="2"/>
  <c r="EV294" i="2"/>
  <c r="EX291" i="2"/>
  <c r="EW291" i="2"/>
  <c r="EV291" i="2"/>
  <c r="EX289" i="2"/>
  <c r="EW289" i="2"/>
  <c r="EV289" i="2"/>
  <c r="FA287" i="2"/>
  <c r="EZ287" i="2"/>
  <c r="EY287" i="2"/>
  <c r="EX287" i="2"/>
  <c r="EW287" i="2"/>
  <c r="EV287" i="2"/>
  <c r="EV286" i="2"/>
  <c r="EZ278" i="2"/>
  <c r="EX278" i="2"/>
  <c r="EW278" i="2"/>
  <c r="EV278" i="2"/>
  <c r="EZ277" i="2"/>
  <c r="EX277" i="2"/>
  <c r="EW277" i="2"/>
  <c r="EV277" i="2"/>
  <c r="EZ275" i="2"/>
  <c r="EX275" i="2"/>
  <c r="EW275" i="2"/>
  <c r="EV275" i="2"/>
  <c r="EZ272" i="2"/>
  <c r="EX272" i="2"/>
  <c r="EW272" i="2"/>
  <c r="EV272" i="2"/>
  <c r="EZ271" i="2"/>
  <c r="EX271" i="2"/>
  <c r="EW271" i="2"/>
  <c r="EV271" i="2"/>
  <c r="EZ268" i="2"/>
  <c r="EX268" i="2"/>
  <c r="EW268" i="2"/>
  <c r="EV268" i="2"/>
  <c r="EZ267" i="2"/>
  <c r="EX267" i="2"/>
  <c r="EW267" i="2"/>
  <c r="EV267" i="2"/>
  <c r="EZ266" i="2"/>
  <c r="EX266" i="2"/>
  <c r="EW266" i="2"/>
  <c r="EV266" i="2"/>
  <c r="FA264" i="2"/>
  <c r="EZ264" i="2"/>
  <c r="EY264" i="2"/>
  <c r="EX264" i="2"/>
  <c r="EW264" i="2"/>
  <c r="EV264" i="2"/>
  <c r="EV263" i="2"/>
  <c r="EZ258" i="2"/>
  <c r="EX258" i="2"/>
  <c r="EW258" i="2"/>
  <c r="EV258" i="2"/>
  <c r="EZ257" i="2"/>
  <c r="EX257" i="2"/>
  <c r="EW257" i="2"/>
  <c r="EV257" i="2"/>
  <c r="EZ256" i="2"/>
  <c r="EX256" i="2"/>
  <c r="EW256" i="2"/>
  <c r="EV256" i="2"/>
  <c r="EZ255" i="2"/>
  <c r="EX255" i="2"/>
  <c r="EW255" i="2"/>
  <c r="EV255" i="2"/>
  <c r="EZ254" i="2"/>
  <c r="EX254" i="2"/>
  <c r="EW254" i="2"/>
  <c r="EV254" i="2"/>
  <c r="EZ253" i="2"/>
  <c r="EX253" i="2"/>
  <c r="EW253" i="2"/>
  <c r="EV253" i="2"/>
  <c r="EZ252" i="2"/>
  <c r="EX252" i="2"/>
  <c r="EW252" i="2"/>
  <c r="EV252" i="2"/>
  <c r="EZ251" i="2"/>
  <c r="EX251" i="2"/>
  <c r="EW251" i="2"/>
  <c r="EV251" i="2"/>
  <c r="EZ250" i="2"/>
  <c r="EX250" i="2"/>
  <c r="EW250" i="2"/>
  <c r="EV250" i="2"/>
  <c r="EZ249" i="2"/>
  <c r="EX249" i="2"/>
  <c r="EW249" i="2"/>
  <c r="EV249" i="2"/>
  <c r="EZ248" i="2"/>
  <c r="EX248" i="2"/>
  <c r="EW248" i="2"/>
  <c r="EV248" i="2"/>
  <c r="EZ247" i="2"/>
  <c r="EX247" i="2"/>
  <c r="EW247" i="2"/>
  <c r="EV247" i="2"/>
  <c r="EZ246" i="2"/>
  <c r="EX246" i="2"/>
  <c r="EW246" i="2"/>
  <c r="EV246" i="2"/>
  <c r="EZ245" i="2"/>
  <c r="EX245" i="2"/>
  <c r="EW245" i="2"/>
  <c r="EV245" i="2"/>
  <c r="EZ244" i="2"/>
  <c r="EX244" i="2"/>
  <c r="EW244" i="2"/>
  <c r="EV244" i="2"/>
  <c r="EZ243" i="2"/>
  <c r="EX243" i="2"/>
  <c r="EW243" i="2"/>
  <c r="EV243" i="2"/>
  <c r="FA242" i="2"/>
  <c r="FA312" i="2" s="1"/>
  <c r="EZ242" i="2"/>
  <c r="EZ312" i="2" s="1"/>
  <c r="EY242" i="2"/>
  <c r="EY312" i="2" s="1"/>
  <c r="EX242" i="2"/>
  <c r="EX312" i="2" s="1"/>
  <c r="EW242" i="2"/>
  <c r="EW312" i="2" s="1"/>
  <c r="EV242" i="2"/>
  <c r="EV312" i="2" s="1"/>
  <c r="EV241" i="2"/>
  <c r="EZ231" i="2"/>
  <c r="EX231" i="2"/>
  <c r="EW231" i="2"/>
  <c r="EV231" i="2"/>
  <c r="EZ230" i="2"/>
  <c r="EX230" i="2"/>
  <c r="EW230" i="2"/>
  <c r="EV230" i="2"/>
  <c r="EZ229" i="2"/>
  <c r="EX229" i="2"/>
  <c r="EW229" i="2"/>
  <c r="EV229" i="2"/>
  <c r="EZ228" i="2"/>
  <c r="EX228" i="2"/>
  <c r="EW228" i="2"/>
  <c r="EV228" i="2"/>
  <c r="EZ227" i="2"/>
  <c r="EX227" i="2"/>
  <c r="EW227" i="2"/>
  <c r="EV227" i="2"/>
  <c r="EZ226" i="2"/>
  <c r="EX226" i="2"/>
  <c r="EW226" i="2"/>
  <c r="EV226" i="2"/>
  <c r="EZ225" i="2"/>
  <c r="EX225" i="2"/>
  <c r="EW225" i="2"/>
  <c r="EV225" i="2"/>
  <c r="EZ224" i="2"/>
  <c r="EX224" i="2"/>
  <c r="EW224" i="2"/>
  <c r="EV224" i="2"/>
  <c r="EV321" i="2" s="1"/>
  <c r="EZ223" i="2"/>
  <c r="EX223" i="2"/>
  <c r="EW223" i="2"/>
  <c r="EV223" i="2"/>
  <c r="EZ222" i="2"/>
  <c r="EX222" i="2"/>
  <c r="EW222" i="2"/>
  <c r="EV222" i="2"/>
  <c r="EZ221" i="2"/>
  <c r="EX221" i="2"/>
  <c r="EW221" i="2"/>
  <c r="EV221" i="2"/>
  <c r="EZ220" i="2"/>
  <c r="EX220" i="2"/>
  <c r="EW220" i="2"/>
  <c r="EV220" i="2"/>
  <c r="EZ219" i="2"/>
  <c r="EX219" i="2"/>
  <c r="EW219" i="2"/>
  <c r="EV219" i="2"/>
  <c r="EZ218" i="2"/>
  <c r="EX218" i="2"/>
  <c r="EW218" i="2"/>
  <c r="EV218" i="2"/>
  <c r="EZ217" i="2"/>
  <c r="EX217" i="2"/>
  <c r="EW217" i="2"/>
  <c r="EV217" i="2"/>
  <c r="EZ216" i="2"/>
  <c r="EX216" i="2"/>
  <c r="EW216" i="2"/>
  <c r="EV216" i="2"/>
  <c r="EV313" i="2" s="1"/>
  <c r="FA215" i="2"/>
  <c r="EZ215" i="2"/>
  <c r="EY215" i="2"/>
  <c r="EX215" i="2"/>
  <c r="EW215" i="2"/>
  <c r="EV215" i="2"/>
  <c r="EZ203" i="2"/>
  <c r="EX203" i="2"/>
  <c r="EW203" i="2"/>
  <c r="EV203" i="2"/>
  <c r="EZ202" i="2"/>
  <c r="EX202" i="2"/>
  <c r="EW202" i="2"/>
  <c r="EV202" i="2"/>
  <c r="EZ201" i="2"/>
  <c r="EX201" i="2"/>
  <c r="EW201" i="2"/>
  <c r="EV201" i="2"/>
  <c r="EZ200" i="2"/>
  <c r="EX200" i="2"/>
  <c r="EW200" i="2"/>
  <c r="EV200" i="2"/>
  <c r="FA199" i="2"/>
  <c r="EZ199" i="2"/>
  <c r="EY199" i="2"/>
  <c r="EX199" i="2"/>
  <c r="EW199" i="2"/>
  <c r="EV199" i="2"/>
  <c r="EV198" i="2"/>
  <c r="EV214" i="2" s="1"/>
  <c r="EZ192" i="2"/>
  <c r="EX192" i="2"/>
  <c r="EW192" i="2"/>
  <c r="EV192" i="2"/>
  <c r="EZ191" i="2"/>
  <c r="EX191" i="2"/>
  <c r="EW191" i="2"/>
  <c r="EV191" i="2"/>
  <c r="EZ190" i="2"/>
  <c r="EX190" i="2"/>
  <c r="EW190" i="2"/>
  <c r="EV190" i="2"/>
  <c r="EZ189" i="2"/>
  <c r="EX189" i="2"/>
  <c r="EW189" i="2"/>
  <c r="EV189" i="2"/>
  <c r="EZ188" i="2"/>
  <c r="EX188" i="2"/>
  <c r="EW188" i="2"/>
  <c r="EV188" i="2"/>
  <c r="DL200" i="2"/>
  <c r="EV317" i="2" l="1"/>
  <c r="FC315" i="2"/>
  <c r="FB327" i="2"/>
  <c r="FD320" i="2"/>
  <c r="FB313" i="2"/>
  <c r="FD315" i="2"/>
  <c r="FC318" i="2"/>
  <c r="FC323" i="2"/>
  <c r="FB328" i="2"/>
  <c r="FC320" i="2"/>
  <c r="FC324" i="2"/>
  <c r="FD324" i="2"/>
  <c r="FB319" i="2"/>
  <c r="EV318" i="2"/>
  <c r="EV328" i="2"/>
  <c r="FB314" i="2"/>
  <c r="FD316" i="2"/>
  <c r="FD321" i="2"/>
  <c r="FF325" i="2"/>
  <c r="FC314" i="2"/>
  <c r="FB317" i="2"/>
  <c r="EV322" i="2"/>
  <c r="EV324" i="2"/>
  <c r="EV327" i="2"/>
  <c r="FB322" i="2"/>
  <c r="FB323" i="2"/>
  <c r="EW313" i="2"/>
  <c r="EW314" i="2"/>
  <c r="EW315" i="2"/>
  <c r="EW316" i="2"/>
  <c r="EW317" i="2"/>
  <c r="EW318" i="2"/>
  <c r="EW319" i="2"/>
  <c r="EW320" i="2"/>
  <c r="EW321" i="2"/>
  <c r="EW322" i="2"/>
  <c r="EW323" i="2"/>
  <c r="EW324" i="2"/>
  <c r="EW325" i="2"/>
  <c r="EW326" i="2"/>
  <c r="EW327" i="2"/>
  <c r="EW328" i="2"/>
  <c r="FD313" i="2"/>
  <c r="FB315" i="2"/>
  <c r="FC316" i="2"/>
  <c r="FD317" i="2"/>
  <c r="FC321" i="2"/>
  <c r="FD325" i="2"/>
  <c r="FD326" i="2"/>
  <c r="FD327" i="2"/>
  <c r="FF319" i="2"/>
  <c r="FF313" i="2"/>
  <c r="EX313" i="2"/>
  <c r="EX314" i="2"/>
  <c r="EX315" i="2"/>
  <c r="EX316" i="2"/>
  <c r="EX317" i="2"/>
  <c r="EX318" i="2"/>
  <c r="EX319" i="2"/>
  <c r="EX320" i="2"/>
  <c r="EX321" i="2"/>
  <c r="EX322" i="2"/>
  <c r="EX323" i="2"/>
  <c r="EX324" i="2"/>
  <c r="EX325" i="2"/>
  <c r="EX326" i="2"/>
  <c r="EX327" i="2"/>
  <c r="EX328" i="2"/>
  <c r="FC319" i="2"/>
  <c r="FE322" i="2"/>
  <c r="FD323" i="2"/>
  <c r="FE323" i="2" s="1"/>
  <c r="EZ313" i="2"/>
  <c r="EZ314" i="2"/>
  <c r="EZ315" i="2"/>
  <c r="EZ316" i="2"/>
  <c r="EZ317" i="2"/>
  <c r="EZ318" i="2"/>
  <c r="EZ319" i="2"/>
  <c r="FA319" i="2" s="1"/>
  <c r="EZ320" i="2"/>
  <c r="EZ321" i="2"/>
  <c r="EZ322" i="2"/>
  <c r="EZ323" i="2"/>
  <c r="EZ324" i="2"/>
  <c r="EZ325" i="2"/>
  <c r="EZ326" i="2"/>
  <c r="FA326" i="2" s="1"/>
  <c r="EZ327" i="2"/>
  <c r="FA327" i="2" s="1"/>
  <c r="EZ328" i="2"/>
  <c r="FD319" i="2"/>
  <c r="FF320" i="2"/>
  <c r="FF321" i="2"/>
  <c r="FG322" i="2"/>
  <c r="FF323" i="2"/>
  <c r="FG323" i="2" s="1"/>
  <c r="FB325" i="2"/>
  <c r="FB326" i="2"/>
  <c r="FC328" i="2"/>
  <c r="FF318" i="2"/>
  <c r="EV314" i="2"/>
  <c r="EV315" i="2"/>
  <c r="EV316" i="2"/>
  <c r="EV319" i="2"/>
  <c r="EV320" i="2"/>
  <c r="EV323" i="2"/>
  <c r="EV325" i="2"/>
  <c r="EV326" i="2"/>
  <c r="FC313" i="2"/>
  <c r="FD314" i="2"/>
  <c r="FB316" i="2"/>
  <c r="FC317" i="2"/>
  <c r="FE317" i="2" s="1"/>
  <c r="FD318" i="2"/>
  <c r="FB320" i="2"/>
  <c r="FB321" i="2"/>
  <c r="FB324" i="2"/>
  <c r="FC325" i="2"/>
  <c r="FC326" i="2"/>
  <c r="FC327" i="2"/>
  <c r="FD328" i="2"/>
  <c r="FF315" i="2"/>
  <c r="FE203" i="2"/>
  <c r="FE256" i="2"/>
  <c r="FE248" i="2"/>
  <c r="BK9" i="8"/>
  <c r="BM9" i="8" s="1"/>
  <c r="EY223" i="2"/>
  <c r="EY217" i="2"/>
  <c r="EY221" i="2"/>
  <c r="EY219" i="2"/>
  <c r="EX281" i="2"/>
  <c r="FA224" i="2"/>
  <c r="EY202" i="2"/>
  <c r="EY294" i="2"/>
  <c r="FA231" i="2"/>
  <c r="FE254" i="2"/>
  <c r="EY190" i="2"/>
  <c r="EY245" i="2"/>
  <c r="EZ281" i="2"/>
  <c r="EZ283" i="2" s="1"/>
  <c r="FA188" i="2"/>
  <c r="FA247" i="2"/>
  <c r="FA246" i="2"/>
  <c r="FA254" i="2"/>
  <c r="EY218" i="2"/>
  <c r="EY220" i="2"/>
  <c r="EY222" i="2"/>
  <c r="EY224" i="2"/>
  <c r="FA257" i="2"/>
  <c r="EY272" i="2"/>
  <c r="FE202" i="2"/>
  <c r="EY226" i="2"/>
  <c r="EY228" i="2"/>
  <c r="EY230" i="2"/>
  <c r="FA243" i="2"/>
  <c r="EY247" i="2"/>
  <c r="EY249" i="2"/>
  <c r="EY253" i="2"/>
  <c r="EY255" i="2"/>
  <c r="EY257" i="2"/>
  <c r="FA245" i="2"/>
  <c r="FA223" i="2"/>
  <c r="EY191" i="2"/>
  <c r="BM7" i="8"/>
  <c r="EY203" i="2"/>
  <c r="FE247" i="2"/>
  <c r="FE271" i="2"/>
  <c r="FE294" i="2"/>
  <c r="EZ204" i="2"/>
  <c r="FA202" i="2"/>
  <c r="FE189" i="2"/>
  <c r="FA219" i="2"/>
  <c r="FA221" i="2"/>
  <c r="EY225" i="2"/>
  <c r="EY227" i="2"/>
  <c r="EY229" i="2"/>
  <c r="EY231" i="2"/>
  <c r="EY246" i="2"/>
  <c r="EY248" i="2"/>
  <c r="EY254" i="2"/>
  <c r="EY271" i="2"/>
  <c r="EY188" i="2"/>
  <c r="FA227" i="2"/>
  <c r="FA229" i="2"/>
  <c r="FA250" i="2"/>
  <c r="FE190" i="2"/>
  <c r="FA191" i="2"/>
  <c r="FA256" i="2"/>
  <c r="FA294" i="2"/>
  <c r="FE191" i="2"/>
  <c r="FA252" i="2"/>
  <c r="FA275" i="2"/>
  <c r="FG271" i="2"/>
  <c r="FG275" i="2"/>
  <c r="FG278" i="2"/>
  <c r="FA272" i="2"/>
  <c r="FE188" i="2"/>
  <c r="FE230" i="2"/>
  <c r="FE249" i="2"/>
  <c r="FE250" i="2"/>
  <c r="FE255" i="2"/>
  <c r="FG219" i="2"/>
  <c r="FG217" i="2"/>
  <c r="FG255" i="2"/>
  <c r="FG229" i="2"/>
  <c r="FG250" i="2"/>
  <c r="FG225" i="2"/>
  <c r="FE246" i="2"/>
  <c r="FE268" i="2"/>
  <c r="FG221" i="2"/>
  <c r="FB193" i="2"/>
  <c r="FB204" i="2"/>
  <c r="FC193" i="2"/>
  <c r="FE201" i="2"/>
  <c r="FE226" i="2"/>
  <c r="FF190" i="2"/>
  <c r="FF189" i="2"/>
  <c r="FF230" i="2"/>
  <c r="FF201" i="2"/>
  <c r="BN7" i="8" s="1"/>
  <c r="FF244" i="2"/>
  <c r="FG244" i="2" s="1"/>
  <c r="FG272" i="2"/>
  <c r="FF304" i="2"/>
  <c r="FG251" i="2"/>
  <c r="FF188" i="2"/>
  <c r="FF192" i="2"/>
  <c r="FG243" i="2"/>
  <c r="FF254" i="2"/>
  <c r="FG254" i="2" s="1"/>
  <c r="FF256" i="2"/>
  <c r="FG256" i="2" s="1"/>
  <c r="FF258" i="2"/>
  <c r="FG258" i="2" s="1"/>
  <c r="FF247" i="2"/>
  <c r="FG247" i="2" s="1"/>
  <c r="FF202" i="2"/>
  <c r="BN8" i="8" s="1"/>
  <c r="FG223" i="2"/>
  <c r="FG227" i="2"/>
  <c r="FG231" i="2"/>
  <c r="FF281" i="2"/>
  <c r="FF283" i="2" s="1"/>
  <c r="FF246" i="2"/>
  <c r="FF316" i="2" s="1"/>
  <c r="FB232" i="2"/>
  <c r="FB234" i="2" s="1"/>
  <c r="FB259" i="2"/>
  <c r="FB261" i="2" s="1"/>
  <c r="FE251" i="2"/>
  <c r="FE253" i="2"/>
  <c r="FC204" i="2"/>
  <c r="FG203" i="2"/>
  <c r="FC232" i="2"/>
  <c r="FC234" i="2" s="1"/>
  <c r="FC259" i="2"/>
  <c r="FC261" i="2" s="1"/>
  <c r="FE258" i="2"/>
  <c r="FD204" i="2"/>
  <c r="FE216" i="2"/>
  <c r="FE218" i="2"/>
  <c r="FE220" i="2"/>
  <c r="FE222" i="2"/>
  <c r="FE224" i="2"/>
  <c r="FE228" i="2"/>
  <c r="FE243" i="2"/>
  <c r="FE245" i="2"/>
  <c r="FC281" i="2"/>
  <c r="FC283" i="2" s="1"/>
  <c r="FD304" i="2"/>
  <c r="FG191" i="2"/>
  <c r="FG216" i="2"/>
  <c r="FG218" i="2"/>
  <c r="FG220" i="2"/>
  <c r="FG222" i="2"/>
  <c r="FG224" i="2"/>
  <c r="FG226" i="2"/>
  <c r="FG228" i="2"/>
  <c r="FG248" i="2"/>
  <c r="FE257" i="2"/>
  <c r="FD281" i="2"/>
  <c r="FD283" i="2" s="1"/>
  <c r="FE278" i="2"/>
  <c r="FG200" i="2"/>
  <c r="FE252" i="2"/>
  <c r="FB281" i="2"/>
  <c r="FB283" i="2" s="1"/>
  <c r="FE192" i="2"/>
  <c r="FB304" i="2"/>
  <c r="FB306" i="2" s="1"/>
  <c r="FE217" i="2"/>
  <c r="FE219" i="2"/>
  <c r="FE221" i="2"/>
  <c r="FE223" i="2"/>
  <c r="FE225" i="2"/>
  <c r="FE227" i="2"/>
  <c r="FE229" i="2"/>
  <c r="FE231" i="2"/>
  <c r="FE244" i="2"/>
  <c r="FG252" i="2"/>
  <c r="FE272" i="2"/>
  <c r="FC304" i="2"/>
  <c r="FC306" i="2" s="1"/>
  <c r="FG294" i="2"/>
  <c r="FE200" i="2"/>
  <c r="FD193" i="2"/>
  <c r="FD232" i="2"/>
  <c r="FG268" i="2"/>
  <c r="FE275" i="2"/>
  <c r="FG245" i="2"/>
  <c r="FG249" i="2"/>
  <c r="FG253" i="2"/>
  <c r="FG257" i="2"/>
  <c r="FD259" i="2"/>
  <c r="BM6" i="8"/>
  <c r="EY200" i="2"/>
  <c r="EX283" i="2"/>
  <c r="BM8" i="8"/>
  <c r="FA192" i="2"/>
  <c r="FA200" i="2"/>
  <c r="EZ232" i="2"/>
  <c r="EZ234" i="2" s="1"/>
  <c r="FA220" i="2"/>
  <c r="FA258" i="2"/>
  <c r="FA278" i="2"/>
  <c r="EZ193" i="2"/>
  <c r="FA216" i="2"/>
  <c r="FA228" i="2"/>
  <c r="EZ304" i="2"/>
  <c r="EZ306" i="2" s="1"/>
  <c r="EY258" i="2"/>
  <c r="FA218" i="2"/>
  <c r="FA226" i="2"/>
  <c r="EY244" i="2"/>
  <c r="FA249" i="2"/>
  <c r="EY251" i="2"/>
  <c r="EW304" i="2"/>
  <c r="EW306" i="2" s="1"/>
  <c r="FA244" i="2"/>
  <c r="FA251" i="2"/>
  <c r="FA271" i="2"/>
  <c r="EY275" i="2"/>
  <c r="EY278" i="2"/>
  <c r="EX304" i="2"/>
  <c r="EW193" i="2"/>
  <c r="EY201" i="2"/>
  <c r="EV259" i="2"/>
  <c r="EV261" i="2" s="1"/>
  <c r="FA253" i="2"/>
  <c r="EW281" i="2"/>
  <c r="EW283" i="2" s="1"/>
  <c r="EV193" i="2"/>
  <c r="FA190" i="2"/>
  <c r="EX193" i="2"/>
  <c r="EV204" i="2"/>
  <c r="FA201" i="2"/>
  <c r="EV232" i="2"/>
  <c r="EV234" i="2" s="1"/>
  <c r="FA217" i="2"/>
  <c r="FA225" i="2"/>
  <c r="EW259" i="2"/>
  <c r="EW261" i="2" s="1"/>
  <c r="FA248" i="2"/>
  <c r="EY250" i="2"/>
  <c r="FA255" i="2"/>
  <c r="EY268" i="2"/>
  <c r="EW204" i="2"/>
  <c r="FA203" i="2"/>
  <c r="EW232" i="2"/>
  <c r="EW234" i="2" s="1"/>
  <c r="FA222" i="2"/>
  <c r="FA230" i="2"/>
  <c r="EY243" i="2"/>
  <c r="EY252" i="2"/>
  <c r="FA268" i="2"/>
  <c r="EV304" i="2"/>
  <c r="EV306" i="2" s="1"/>
  <c r="EX232" i="2"/>
  <c r="EX234" i="2" s="1"/>
  <c r="EY256" i="2"/>
  <c r="EV281" i="2"/>
  <c r="EV283" i="2" s="1"/>
  <c r="EY216" i="2"/>
  <c r="EY189" i="2"/>
  <c r="EX259" i="2"/>
  <c r="FA189" i="2"/>
  <c r="EY192" i="2"/>
  <c r="EX204" i="2"/>
  <c r="EZ259" i="2"/>
  <c r="ER302" i="2"/>
  <c r="EQ302" i="2"/>
  <c r="EP302" i="2"/>
  <c r="ET298" i="2"/>
  <c r="ER298" i="2"/>
  <c r="EQ298" i="2"/>
  <c r="EP298" i="2"/>
  <c r="ET294" i="2"/>
  <c r="ER294" i="2"/>
  <c r="EQ294" i="2"/>
  <c r="EP294" i="2"/>
  <c r="ER291" i="2"/>
  <c r="EQ291" i="2"/>
  <c r="EP291" i="2"/>
  <c r="ER289" i="2"/>
  <c r="EQ289" i="2"/>
  <c r="EP289" i="2"/>
  <c r="EU287" i="2"/>
  <c r="ET287" i="2"/>
  <c r="ES287" i="2"/>
  <c r="ER287" i="2"/>
  <c r="EQ287" i="2"/>
  <c r="EP287" i="2"/>
  <c r="EP286" i="2"/>
  <c r="ET278" i="2"/>
  <c r="ER278" i="2"/>
  <c r="EQ278" i="2"/>
  <c r="EP278" i="2"/>
  <c r="ET277" i="2"/>
  <c r="ER277" i="2"/>
  <c r="EQ277" i="2"/>
  <c r="EP277" i="2"/>
  <c r="ET275" i="2"/>
  <c r="ER275" i="2"/>
  <c r="EQ275" i="2"/>
  <c r="EP275" i="2"/>
  <c r="ET272" i="2"/>
  <c r="ER272" i="2"/>
  <c r="EQ272" i="2"/>
  <c r="EP272" i="2"/>
  <c r="ET271" i="2"/>
  <c r="ER271" i="2"/>
  <c r="EQ271" i="2"/>
  <c r="EP271" i="2"/>
  <c r="ET268" i="2"/>
  <c r="ER268" i="2"/>
  <c r="EQ268" i="2"/>
  <c r="EP268" i="2"/>
  <c r="ET267" i="2"/>
  <c r="ER267" i="2"/>
  <c r="EQ267" i="2"/>
  <c r="EP267" i="2"/>
  <c r="ET266" i="2"/>
  <c r="ER266" i="2"/>
  <c r="EQ266" i="2"/>
  <c r="EP266" i="2"/>
  <c r="EU264" i="2"/>
  <c r="ET264" i="2"/>
  <c r="ES264" i="2"/>
  <c r="ER264" i="2"/>
  <c r="EQ264" i="2"/>
  <c r="EP264" i="2"/>
  <c r="EP263" i="2"/>
  <c r="ET258" i="2"/>
  <c r="ER258" i="2"/>
  <c r="EQ258" i="2"/>
  <c r="EP258" i="2"/>
  <c r="ET257" i="2"/>
  <c r="ER257" i="2"/>
  <c r="EQ257" i="2"/>
  <c r="EP257" i="2"/>
  <c r="ET256" i="2"/>
  <c r="ER256" i="2"/>
  <c r="EQ256" i="2"/>
  <c r="EP256" i="2"/>
  <c r="ET255" i="2"/>
  <c r="ER255" i="2"/>
  <c r="EQ255" i="2"/>
  <c r="EP255" i="2"/>
  <c r="ET254" i="2"/>
  <c r="ER254" i="2"/>
  <c r="EQ254" i="2"/>
  <c r="EP254" i="2"/>
  <c r="ET253" i="2"/>
  <c r="ER253" i="2"/>
  <c r="EQ253" i="2"/>
  <c r="EP253" i="2"/>
  <c r="ET252" i="2"/>
  <c r="ER252" i="2"/>
  <c r="EQ252" i="2"/>
  <c r="EP252" i="2"/>
  <c r="ET251" i="2"/>
  <c r="ER251" i="2"/>
  <c r="EQ251" i="2"/>
  <c r="EP251" i="2"/>
  <c r="ET250" i="2"/>
  <c r="ER250" i="2"/>
  <c r="EQ250" i="2"/>
  <c r="EP250" i="2"/>
  <c r="ET249" i="2"/>
  <c r="ER249" i="2"/>
  <c r="EQ249" i="2"/>
  <c r="EP249" i="2"/>
  <c r="ET248" i="2"/>
  <c r="ER248" i="2"/>
  <c r="EQ248" i="2"/>
  <c r="EP248" i="2"/>
  <c r="ET247" i="2"/>
  <c r="ER247" i="2"/>
  <c r="EQ247" i="2"/>
  <c r="EP247" i="2"/>
  <c r="ET246" i="2"/>
  <c r="ER246" i="2"/>
  <c r="EQ246" i="2"/>
  <c r="EP246" i="2"/>
  <c r="ET245" i="2"/>
  <c r="ER245" i="2"/>
  <c r="EQ245" i="2"/>
  <c r="EP245" i="2"/>
  <c r="ET244" i="2"/>
  <c r="ER244" i="2"/>
  <c r="EQ244" i="2"/>
  <c r="EP244" i="2"/>
  <c r="ET243" i="2"/>
  <c r="ER243" i="2"/>
  <c r="EQ243" i="2"/>
  <c r="EP243" i="2"/>
  <c r="EU242" i="2"/>
  <c r="EU312" i="2" s="1"/>
  <c r="ET242" i="2"/>
  <c r="ET312" i="2" s="1"/>
  <c r="ES242" i="2"/>
  <c r="ES312" i="2" s="1"/>
  <c r="ER242" i="2"/>
  <c r="ER312" i="2" s="1"/>
  <c r="EQ242" i="2"/>
  <c r="EQ312" i="2" s="1"/>
  <c r="EP242" i="2"/>
  <c r="EP312" i="2" s="1"/>
  <c r="EP241" i="2"/>
  <c r="ET231" i="2"/>
  <c r="ER231" i="2"/>
  <c r="EQ231" i="2"/>
  <c r="EP231" i="2"/>
  <c r="ET230" i="2"/>
  <c r="ER230" i="2"/>
  <c r="EQ230" i="2"/>
  <c r="EP230" i="2"/>
  <c r="ET229" i="2"/>
  <c r="ER229" i="2"/>
  <c r="EQ229" i="2"/>
  <c r="EP229" i="2"/>
  <c r="ET228" i="2"/>
  <c r="ER228" i="2"/>
  <c r="EQ228" i="2"/>
  <c r="EP228" i="2"/>
  <c r="ET227" i="2"/>
  <c r="ER227" i="2"/>
  <c r="EQ227" i="2"/>
  <c r="EP227" i="2"/>
  <c r="ET226" i="2"/>
  <c r="ER226" i="2"/>
  <c r="EQ226" i="2"/>
  <c r="EP226" i="2"/>
  <c r="ET225" i="2"/>
  <c r="ER225" i="2"/>
  <c r="EQ225" i="2"/>
  <c r="EP225" i="2"/>
  <c r="ET224" i="2"/>
  <c r="ER224" i="2"/>
  <c r="EQ224" i="2"/>
  <c r="EP224" i="2"/>
  <c r="ET223" i="2"/>
  <c r="ER223" i="2"/>
  <c r="EQ223" i="2"/>
  <c r="EP223" i="2"/>
  <c r="ET222" i="2"/>
  <c r="ER222" i="2"/>
  <c r="EQ222" i="2"/>
  <c r="EP222" i="2"/>
  <c r="ET221" i="2"/>
  <c r="ER221" i="2"/>
  <c r="EQ221" i="2"/>
  <c r="EP221" i="2"/>
  <c r="ET220" i="2"/>
  <c r="ET317" i="2" s="1"/>
  <c r="ER220" i="2"/>
  <c r="EQ220" i="2"/>
  <c r="EP220" i="2"/>
  <c r="ET219" i="2"/>
  <c r="ER219" i="2"/>
  <c r="EQ219" i="2"/>
  <c r="EP219" i="2"/>
  <c r="ET218" i="2"/>
  <c r="ER218" i="2"/>
  <c r="EQ218" i="2"/>
  <c r="EP218" i="2"/>
  <c r="ET217" i="2"/>
  <c r="ER217" i="2"/>
  <c r="EQ217" i="2"/>
  <c r="EP217" i="2"/>
  <c r="ET216" i="2"/>
  <c r="ER216" i="2"/>
  <c r="EQ216" i="2"/>
  <c r="EP216" i="2"/>
  <c r="EU215" i="2"/>
  <c r="ET215" i="2"/>
  <c r="ES215" i="2"/>
  <c r="ER215" i="2"/>
  <c r="EQ215" i="2"/>
  <c r="EP215" i="2"/>
  <c r="ET203" i="2"/>
  <c r="ER203" i="2"/>
  <c r="EQ203" i="2"/>
  <c r="EP203" i="2"/>
  <c r="ET202" i="2"/>
  <c r="ER202" i="2"/>
  <c r="EQ202" i="2"/>
  <c r="EP202" i="2"/>
  <c r="ET201" i="2"/>
  <c r="ER201" i="2"/>
  <c r="EQ201" i="2"/>
  <c r="EP201" i="2"/>
  <c r="ET200" i="2"/>
  <c r="ER200" i="2"/>
  <c r="EQ200" i="2"/>
  <c r="EP200" i="2"/>
  <c r="EU199" i="2"/>
  <c r="ET199" i="2"/>
  <c r="ES199" i="2"/>
  <c r="ER199" i="2"/>
  <c r="EQ199" i="2"/>
  <c r="EP199" i="2"/>
  <c r="EP198" i="2"/>
  <c r="EP214" i="2" s="1"/>
  <c r="ET192" i="2"/>
  <c r="ER192" i="2"/>
  <c r="EQ192" i="2"/>
  <c r="EP192" i="2"/>
  <c r="ET191" i="2"/>
  <c r="ER191" i="2"/>
  <c r="EQ191" i="2"/>
  <c r="EP191" i="2"/>
  <c r="ET190" i="2"/>
  <c r="ER190" i="2"/>
  <c r="EQ190" i="2"/>
  <c r="EP190" i="2"/>
  <c r="ET189" i="2"/>
  <c r="ER189" i="2"/>
  <c r="EQ189" i="2"/>
  <c r="EP189" i="2"/>
  <c r="ET188" i="2"/>
  <c r="ER188" i="2"/>
  <c r="EQ188" i="2"/>
  <c r="EP188" i="2"/>
  <c r="FG315" i="2" l="1"/>
  <c r="FE327" i="2"/>
  <c r="FE315" i="2"/>
  <c r="FA318" i="2"/>
  <c r="ET313" i="2"/>
  <c r="ET321" i="2"/>
  <c r="ET327" i="2"/>
  <c r="FE314" i="2"/>
  <c r="FG320" i="2"/>
  <c r="FG318" i="2"/>
  <c r="FA328" i="2"/>
  <c r="FA320" i="2"/>
  <c r="FE321" i="2"/>
  <c r="ER313" i="2"/>
  <c r="ER317" i="2"/>
  <c r="ER321" i="2"/>
  <c r="ET325" i="2"/>
  <c r="FE318" i="2"/>
  <c r="EY328" i="2"/>
  <c r="EY320" i="2"/>
  <c r="FE320" i="2"/>
  <c r="FG325" i="2"/>
  <c r="FE324" i="2"/>
  <c r="ET315" i="2"/>
  <c r="ET323" i="2"/>
  <c r="EY323" i="2"/>
  <c r="EY315" i="2"/>
  <c r="FA324" i="2"/>
  <c r="FA316" i="2"/>
  <c r="EQ313" i="2"/>
  <c r="EU313" i="2" s="1"/>
  <c r="EQ317" i="2"/>
  <c r="EU317" i="2" s="1"/>
  <c r="EQ321" i="2"/>
  <c r="EU321" i="2" s="1"/>
  <c r="ER325" i="2"/>
  <c r="EY324" i="2"/>
  <c r="EY316" i="2"/>
  <c r="EQ318" i="2"/>
  <c r="EQ322" i="2"/>
  <c r="EQ324" i="2"/>
  <c r="ET314" i="2"/>
  <c r="ET316" i="2"/>
  <c r="ET318" i="2"/>
  <c r="ET320" i="2"/>
  <c r="ET322" i="2"/>
  <c r="ET324" i="2"/>
  <c r="ET328" i="2"/>
  <c r="FA323" i="2"/>
  <c r="FA315" i="2"/>
  <c r="FA322" i="2"/>
  <c r="FA314" i="2"/>
  <c r="EQ327" i="2"/>
  <c r="ER315" i="2"/>
  <c r="ER323" i="2"/>
  <c r="FG316" i="2"/>
  <c r="FE316" i="2"/>
  <c r="ET319" i="2"/>
  <c r="ER316" i="2"/>
  <c r="ER318" i="2"/>
  <c r="ER320" i="2"/>
  <c r="ER322" i="2"/>
  <c r="ER324" i="2"/>
  <c r="ER326" i="2"/>
  <c r="ER328" i="2"/>
  <c r="FE326" i="2"/>
  <c r="ET326" i="2"/>
  <c r="EY327" i="2"/>
  <c r="EY319" i="2"/>
  <c r="ER319" i="2"/>
  <c r="ER327" i="2"/>
  <c r="EW329" i="2"/>
  <c r="EW331" i="2" s="1"/>
  <c r="FE313" i="2"/>
  <c r="FE328" i="2"/>
  <c r="FG321" i="2"/>
  <c r="EY326" i="2"/>
  <c r="EY322" i="2"/>
  <c r="EY318" i="2"/>
  <c r="EY314" i="2"/>
  <c r="FG319" i="2"/>
  <c r="EY325" i="2"/>
  <c r="EY321" i="2"/>
  <c r="EY317" i="2"/>
  <c r="FA325" i="2"/>
  <c r="FA321" i="2"/>
  <c r="FA317" i="2"/>
  <c r="EV329" i="2"/>
  <c r="EV331" i="2" s="1"/>
  <c r="EQ328" i="2"/>
  <c r="FB329" i="2"/>
  <c r="FB331" i="2" s="1"/>
  <c r="EP313" i="2"/>
  <c r="EP314" i="2"/>
  <c r="EP315" i="2"/>
  <c r="EP316" i="2"/>
  <c r="EP317" i="2"/>
  <c r="EP318" i="2"/>
  <c r="EP319" i="2"/>
  <c r="EP320" i="2"/>
  <c r="EP321" i="2"/>
  <c r="EP322" i="2"/>
  <c r="EP323" i="2"/>
  <c r="EP324" i="2"/>
  <c r="EP325" i="2"/>
  <c r="EP326" i="2"/>
  <c r="EP327" i="2"/>
  <c r="EP328" i="2"/>
  <c r="FF232" i="2"/>
  <c r="FG232" i="2" s="1"/>
  <c r="FF327" i="2"/>
  <c r="FG327" i="2" s="1"/>
  <c r="FF324" i="2"/>
  <c r="FG324" i="2" s="1"/>
  <c r="FC329" i="2"/>
  <c r="FC331" i="2" s="1"/>
  <c r="FE325" i="2"/>
  <c r="FF326" i="2"/>
  <c r="FG326" i="2" s="1"/>
  <c r="EY313" i="2"/>
  <c r="EX329" i="2"/>
  <c r="EQ314" i="2"/>
  <c r="EQ315" i="2"/>
  <c r="EQ316" i="2"/>
  <c r="EQ319" i="2"/>
  <c r="ES319" i="2" s="1"/>
  <c r="EQ320" i="2"/>
  <c r="EQ323" i="2"/>
  <c r="EQ325" i="2"/>
  <c r="EQ326" i="2"/>
  <c r="FE319" i="2"/>
  <c r="ER314" i="2"/>
  <c r="FF314" i="2"/>
  <c r="FD329" i="2"/>
  <c r="FF328" i="2"/>
  <c r="FG328" i="2" s="1"/>
  <c r="FG313" i="2"/>
  <c r="FA313" i="2"/>
  <c r="EZ329" i="2"/>
  <c r="FF317" i="2"/>
  <c r="FG317" i="2" s="1"/>
  <c r="FG230" i="2"/>
  <c r="FA281" i="2"/>
  <c r="FA283" i="2" s="1"/>
  <c r="FE204" i="2"/>
  <c r="EU228" i="2"/>
  <c r="EY304" i="2"/>
  <c r="EY306" i="2" s="1"/>
  <c r="ES256" i="2"/>
  <c r="EY281" i="2"/>
  <c r="EY283" i="2" s="1"/>
  <c r="FE193" i="2"/>
  <c r="FA193" i="2"/>
  <c r="FB205" i="2"/>
  <c r="EU200" i="2"/>
  <c r="EU202" i="2"/>
  <c r="EU243" i="2"/>
  <c r="EU251" i="2"/>
  <c r="EU255" i="2"/>
  <c r="ES268" i="2"/>
  <c r="EU188" i="2"/>
  <c r="FF204" i="2"/>
  <c r="EP193" i="2"/>
  <c r="EQ204" i="2"/>
  <c r="FA204" i="2"/>
  <c r="EP204" i="2"/>
  <c r="ER204" i="2"/>
  <c r="ES227" i="2"/>
  <c r="ES229" i="2"/>
  <c r="ES231" i="2"/>
  <c r="EQ304" i="2"/>
  <c r="EQ306" i="2" s="1"/>
  <c r="EU294" i="2"/>
  <c r="EY232" i="2"/>
  <c r="EY234" i="2" s="1"/>
  <c r="EU229" i="2"/>
  <c r="EV205" i="2"/>
  <c r="FF306" i="2"/>
  <c r="ES188" i="2"/>
  <c r="EU201" i="2"/>
  <c r="EU203" i="2"/>
  <c r="EQ232" i="2"/>
  <c r="EQ234" i="2" s="1"/>
  <c r="ES218" i="2"/>
  <c r="ES222" i="2"/>
  <c r="ES226" i="2"/>
  <c r="EX306" i="2"/>
  <c r="FG192" i="2"/>
  <c r="FG189" i="2"/>
  <c r="EZ205" i="2"/>
  <c r="EU278" i="2"/>
  <c r="FG188" i="2"/>
  <c r="FG190" i="2"/>
  <c r="FE281" i="2"/>
  <c r="FE283" i="2" s="1"/>
  <c r="FE304" i="2"/>
  <c r="FE306" i="2" s="1"/>
  <c r="FC205" i="2"/>
  <c r="FF259" i="2"/>
  <c r="FG259" i="2" s="1"/>
  <c r="FG261" i="2" s="1"/>
  <c r="FG201" i="2"/>
  <c r="FG202" i="2"/>
  <c r="FG281" i="2"/>
  <c r="FG283" i="2" s="1"/>
  <c r="FG246" i="2"/>
  <c r="FF193" i="2"/>
  <c r="FG193" i="2" s="1"/>
  <c r="FD306" i="2"/>
  <c r="FG304" i="2"/>
  <c r="FD205" i="2"/>
  <c r="FE259" i="2"/>
  <c r="FE261" i="2" s="1"/>
  <c r="FD261" i="2"/>
  <c r="FD234" i="2"/>
  <c r="FE232" i="2"/>
  <c r="FE234" i="2" s="1"/>
  <c r="ES203" i="2"/>
  <c r="FA232" i="2"/>
  <c r="FA234" i="2" s="1"/>
  <c r="EY193" i="2"/>
  <c r="FA304" i="2"/>
  <c r="FA306" i="2" s="1"/>
  <c r="EW205" i="2"/>
  <c r="EY204" i="2"/>
  <c r="EX205" i="2"/>
  <c r="EY259" i="2"/>
  <c r="EY261" i="2" s="1"/>
  <c r="EX261" i="2"/>
  <c r="FA259" i="2"/>
  <c r="FA261" i="2" s="1"/>
  <c r="EZ261" i="2"/>
  <c r="ES189" i="2"/>
  <c r="ES192" i="2"/>
  <c r="EU189" i="2"/>
  <c r="EU191" i="2"/>
  <c r="ES219" i="2"/>
  <c r="ES223" i="2"/>
  <c r="EU231" i="2"/>
  <c r="ES243" i="2"/>
  <c r="ES244" i="2"/>
  <c r="ES246" i="2"/>
  <c r="ES247" i="2"/>
  <c r="ES248" i="2"/>
  <c r="ES258" i="2"/>
  <c r="ES272" i="2"/>
  <c r="ES275" i="2"/>
  <c r="ES278" i="2"/>
  <c r="EU220" i="2"/>
  <c r="EU223" i="2"/>
  <c r="EU224" i="2"/>
  <c r="EU225" i="2"/>
  <c r="EU244" i="2"/>
  <c r="EU245" i="2"/>
  <c r="EU246" i="2"/>
  <c r="EU272" i="2"/>
  <c r="EU275" i="2"/>
  <c r="ES294" i="2"/>
  <c r="ER304" i="2"/>
  <c r="ER306" i="2" s="1"/>
  <c r="EU190" i="2"/>
  <c r="EU257" i="2"/>
  <c r="ES217" i="2"/>
  <c r="EU227" i="2"/>
  <c r="ES249" i="2"/>
  <c r="ES250" i="2"/>
  <c r="ES251" i="2"/>
  <c r="ES252" i="2"/>
  <c r="ES254" i="2"/>
  <c r="ES257" i="2"/>
  <c r="EU217" i="2"/>
  <c r="ES221" i="2"/>
  <c r="EU249" i="2"/>
  <c r="EU252" i="2"/>
  <c r="EU253" i="2"/>
  <c r="EU254" i="2"/>
  <c r="EU219" i="2"/>
  <c r="EU221" i="2"/>
  <c r="ES225" i="2"/>
  <c r="ES230" i="2"/>
  <c r="ET281" i="2"/>
  <c r="ET283" i="2" s="1"/>
  <c r="EQ193" i="2"/>
  <c r="EU192" i="2"/>
  <c r="ES216" i="2"/>
  <c r="ES220" i="2"/>
  <c r="ES224" i="2"/>
  <c r="ES228" i="2"/>
  <c r="ET259" i="2"/>
  <c r="ET261" i="2" s="1"/>
  <c r="ES245" i="2"/>
  <c r="EU248" i="2"/>
  <c r="ES255" i="2"/>
  <c r="EU258" i="2"/>
  <c r="EU268" i="2"/>
  <c r="ET232" i="2"/>
  <c r="EP259" i="2"/>
  <c r="EP261" i="2" s="1"/>
  <c r="EU247" i="2"/>
  <c r="EP281" i="2"/>
  <c r="EP283" i="2" s="1"/>
  <c r="EP304" i="2"/>
  <c r="EP306" i="2" s="1"/>
  <c r="ET193" i="2"/>
  <c r="ES190" i="2"/>
  <c r="ES191" i="2"/>
  <c r="ES201" i="2"/>
  <c r="ES202" i="2"/>
  <c r="EP232" i="2"/>
  <c r="EP234" i="2" s="1"/>
  <c r="EU216" i="2"/>
  <c r="EU250" i="2"/>
  <c r="ES253" i="2"/>
  <c r="EU256" i="2"/>
  <c r="ER281" i="2"/>
  <c r="ER283" i="2" s="1"/>
  <c r="ES271" i="2"/>
  <c r="ER259" i="2"/>
  <c r="ER232" i="2"/>
  <c r="ET304" i="2"/>
  <c r="ET204" i="2"/>
  <c r="EU222" i="2"/>
  <c r="ES200" i="2"/>
  <c r="EU218" i="2"/>
  <c r="EU226" i="2"/>
  <c r="EU230" i="2"/>
  <c r="EU271" i="2"/>
  <c r="EQ281" i="2"/>
  <c r="EQ283" i="2" s="1"/>
  <c r="ER193" i="2"/>
  <c r="EQ259" i="2"/>
  <c r="EQ261" i="2" s="1"/>
  <c r="EU327" i="2" l="1"/>
  <c r="ES325" i="2"/>
  <c r="EU322" i="2"/>
  <c r="ES324" i="2"/>
  <c r="EU324" i="2"/>
  <c r="ES313" i="2"/>
  <c r="ES317" i="2"/>
  <c r="ES322" i="2"/>
  <c r="ES321" i="2"/>
  <c r="ES323" i="2"/>
  <c r="ES327" i="2"/>
  <c r="EU314" i="2"/>
  <c r="ET329" i="2"/>
  <c r="ET331" i="2" s="1"/>
  <c r="EU328" i="2"/>
  <c r="EU318" i="2"/>
  <c r="FF234" i="2"/>
  <c r="ES318" i="2"/>
  <c r="ES320" i="2"/>
  <c r="EU316" i="2"/>
  <c r="ES315" i="2"/>
  <c r="ES316" i="2"/>
  <c r="ES326" i="2"/>
  <c r="EU320" i="2"/>
  <c r="EU315" i="2"/>
  <c r="EU323" i="2"/>
  <c r="ES314" i="2"/>
  <c r="EU325" i="2"/>
  <c r="ES328" i="2"/>
  <c r="EU326" i="2"/>
  <c r="EU319" i="2"/>
  <c r="FE329" i="2"/>
  <c r="FE331" i="2" s="1"/>
  <c r="FD331" i="2"/>
  <c r="FG314" i="2"/>
  <c r="FF329" i="2"/>
  <c r="EQ329" i="2"/>
  <c r="EQ331" i="2" s="1"/>
  <c r="FA329" i="2"/>
  <c r="FA331" i="2" s="1"/>
  <c r="EZ331" i="2"/>
  <c r="ER329" i="2"/>
  <c r="EY329" i="2"/>
  <c r="EY331" i="2" s="1"/>
  <c r="EX331" i="2"/>
  <c r="EP329" i="2"/>
  <c r="EP331" i="2" s="1"/>
  <c r="FA205" i="2"/>
  <c r="ES204" i="2"/>
  <c r="FE205" i="2"/>
  <c r="FG204" i="2"/>
  <c r="FG205" i="2" s="1"/>
  <c r="EP205" i="2"/>
  <c r="EU193" i="2"/>
  <c r="EU232" i="2"/>
  <c r="EU234" i="2" s="1"/>
  <c r="EY205" i="2"/>
  <c r="ES304" i="2"/>
  <c r="ES306" i="2" s="1"/>
  <c r="EQ205" i="2"/>
  <c r="FG306" i="2"/>
  <c r="FF261" i="2"/>
  <c r="FG234" i="2"/>
  <c r="FF205" i="2"/>
  <c r="ES281" i="2"/>
  <c r="ES283" i="2" s="1"/>
  <c r="ES193" i="2"/>
  <c r="ET234" i="2"/>
  <c r="ER205" i="2"/>
  <c r="EU259" i="2"/>
  <c r="EU261" i="2" s="1"/>
  <c r="EU281" i="2"/>
  <c r="EU283" i="2" s="1"/>
  <c r="ES259" i="2"/>
  <c r="ES261" i="2" s="1"/>
  <c r="ER261" i="2"/>
  <c r="ET205" i="2"/>
  <c r="EU204" i="2"/>
  <c r="ET306" i="2"/>
  <c r="EU304" i="2"/>
  <c r="EU306" i="2" s="1"/>
  <c r="ER234" i="2"/>
  <c r="ES232" i="2"/>
  <c r="ES234" i="2" s="1"/>
  <c r="ES329" i="2" l="1"/>
  <c r="ES331" i="2" s="1"/>
  <c r="ER331" i="2"/>
  <c r="FG329" i="2"/>
  <c r="FG331" i="2" s="1"/>
  <c r="FF331" i="2"/>
  <c r="EU329" i="2"/>
  <c r="EU331" i="2" s="1"/>
  <c r="EU205" i="2"/>
  <c r="ES205" i="2"/>
  <c r="DG192" i="2"/>
  <c r="DG190" i="2"/>
  <c r="M1249" i="11"/>
  <c r="K1249" i="11"/>
  <c r="M1248" i="11"/>
  <c r="K1248" i="11"/>
  <c r="M1247" i="11"/>
  <c r="K1247" i="11"/>
  <c r="M1246" i="11"/>
  <c r="K1246" i="11"/>
  <c r="M1245" i="11"/>
  <c r="K1245" i="11"/>
  <c r="M1244" i="11"/>
  <c r="K1244" i="11"/>
  <c r="M1242" i="11"/>
  <c r="K1242" i="11"/>
  <c r="M1241" i="11"/>
  <c r="K1241" i="11"/>
  <c r="M1240" i="11"/>
  <c r="K1240" i="11"/>
  <c r="M1239" i="11"/>
  <c r="K1239" i="11"/>
  <c r="M1238" i="11"/>
  <c r="K1238" i="11"/>
  <c r="M1237" i="11"/>
  <c r="K1237" i="11"/>
  <c r="M1236" i="11"/>
  <c r="K1236" i="11"/>
  <c r="M1234" i="11"/>
  <c r="K1234" i="11"/>
  <c r="M1233" i="11"/>
  <c r="K1233" i="11"/>
  <c r="M1232" i="11"/>
  <c r="K1232" i="11"/>
  <c r="M1231" i="11"/>
  <c r="K1231" i="11"/>
  <c r="M1229" i="11"/>
  <c r="K1229" i="11"/>
  <c r="M1228" i="11"/>
  <c r="K1228" i="11"/>
  <c r="M1227" i="11"/>
  <c r="K1227" i="11"/>
  <c r="M1226" i="11"/>
  <c r="K1226" i="11"/>
  <c r="M1225" i="11"/>
  <c r="K1225" i="11"/>
  <c r="M1224" i="11"/>
  <c r="K1224" i="11"/>
  <c r="M1223" i="11"/>
  <c r="K1223" i="11"/>
  <c r="M1222" i="11"/>
  <c r="K1222" i="11"/>
  <c r="M1218" i="11"/>
  <c r="K1218" i="11"/>
  <c r="M1217" i="11"/>
  <c r="K1217" i="11"/>
  <c r="M1216" i="11"/>
  <c r="K1216" i="11"/>
  <c r="M1215" i="11"/>
  <c r="K1215" i="11"/>
  <c r="M1214" i="11"/>
  <c r="K1214" i="11"/>
  <c r="M1213" i="11"/>
  <c r="K1213" i="11"/>
  <c r="M1212" i="11"/>
  <c r="K1212" i="11"/>
  <c r="M1211" i="11"/>
  <c r="K1211" i="11"/>
  <c r="M1210" i="11"/>
  <c r="K1210" i="11"/>
  <c r="M1208" i="11"/>
  <c r="K1208" i="11"/>
  <c r="M1207" i="11"/>
  <c r="K1207" i="11"/>
  <c r="M1206" i="11"/>
  <c r="K1206" i="11"/>
  <c r="M1205" i="11"/>
  <c r="K1205" i="11"/>
  <c r="M1204" i="11"/>
  <c r="K1204" i="11"/>
  <c r="M1203" i="11"/>
  <c r="K1203" i="11"/>
  <c r="M1202" i="11"/>
  <c r="K1202" i="11"/>
  <c r="M1201" i="11"/>
  <c r="K1201" i="11"/>
  <c r="M1199" i="11"/>
  <c r="K1199" i="11"/>
  <c r="M1198" i="11"/>
  <c r="K1198" i="11"/>
  <c r="M1197" i="11"/>
  <c r="K1197" i="11"/>
  <c r="M1196" i="11"/>
  <c r="K1196" i="11"/>
  <c r="M1195" i="11"/>
  <c r="K1195" i="11"/>
  <c r="M1194" i="11"/>
  <c r="K1194" i="11"/>
  <c r="M1193" i="11"/>
  <c r="K1193" i="11"/>
  <c r="M1192" i="11"/>
  <c r="K1192" i="11"/>
  <c r="M1191" i="11"/>
  <c r="K1191" i="11"/>
  <c r="M1190" i="11"/>
  <c r="K1190" i="11"/>
  <c r="M1189" i="11"/>
  <c r="K1189" i="11"/>
  <c r="M1188" i="11"/>
  <c r="K1188" i="11"/>
  <c r="M1187" i="11"/>
  <c r="K1187" i="11"/>
  <c r="M1186" i="11"/>
  <c r="K1186" i="11"/>
  <c r="M1185" i="11"/>
  <c r="K1185" i="11"/>
  <c r="M1184" i="11"/>
  <c r="K1184" i="11"/>
  <c r="M1183" i="11"/>
  <c r="K1183" i="11"/>
  <c r="M1182" i="11"/>
  <c r="K1182" i="11"/>
  <c r="M1181" i="11"/>
  <c r="K1181" i="11"/>
  <c r="M1180" i="11"/>
  <c r="K1180" i="11"/>
  <c r="M1179" i="11"/>
  <c r="K1179" i="11"/>
  <c r="M1178" i="11"/>
  <c r="K1178" i="11"/>
  <c r="M1177" i="11"/>
  <c r="K1177" i="11"/>
  <c r="M1176" i="11"/>
  <c r="K1176" i="11"/>
  <c r="M1174" i="11"/>
  <c r="K1174" i="11"/>
  <c r="M1173" i="11"/>
  <c r="K1173" i="11"/>
  <c r="M1172" i="11"/>
  <c r="K1172" i="11"/>
  <c r="M1171" i="11"/>
  <c r="K1171" i="11"/>
  <c r="M1170" i="11"/>
  <c r="K1170" i="11"/>
  <c r="M1169" i="11"/>
  <c r="K1169" i="11"/>
  <c r="M1168" i="11"/>
  <c r="K1168" i="11"/>
  <c r="M1166" i="11"/>
  <c r="K1166" i="11"/>
  <c r="M1165" i="11"/>
  <c r="K1165" i="11"/>
  <c r="M1164" i="11"/>
  <c r="K1164" i="11"/>
  <c r="M1163" i="11"/>
  <c r="K1163" i="11"/>
  <c r="M1162" i="11"/>
  <c r="K1162" i="11"/>
  <c r="M1161" i="11"/>
  <c r="K1161" i="11"/>
  <c r="M1160" i="11"/>
  <c r="K1160" i="11"/>
  <c r="M1159" i="11"/>
  <c r="K1159" i="11"/>
  <c r="M1158" i="11"/>
  <c r="K1158" i="11"/>
  <c r="M1157" i="11"/>
  <c r="K1157" i="11"/>
  <c r="M1156" i="11"/>
  <c r="K1156" i="11"/>
  <c r="M1155" i="11"/>
  <c r="K1155" i="11"/>
  <c r="M1154" i="11"/>
  <c r="K1154" i="11"/>
  <c r="M1153" i="11"/>
  <c r="K1153" i="11"/>
  <c r="M1152" i="11"/>
  <c r="K1152" i="11"/>
  <c r="M1151" i="11"/>
  <c r="K1151" i="11"/>
  <c r="M1150" i="11"/>
  <c r="K1150" i="11"/>
  <c r="M1149" i="11"/>
  <c r="K1149" i="11"/>
  <c r="M1148" i="11"/>
  <c r="K1148" i="11"/>
  <c r="M1147" i="11"/>
  <c r="K1147" i="11"/>
  <c r="M1146" i="11"/>
  <c r="K1146" i="11"/>
  <c r="M1145" i="11"/>
  <c r="K1145" i="11"/>
  <c r="M1144" i="11"/>
  <c r="K1144" i="11"/>
  <c r="M1143" i="11"/>
  <c r="K1143" i="11"/>
  <c r="M1142" i="11"/>
  <c r="K1142" i="11"/>
  <c r="M1141" i="11"/>
  <c r="K1141" i="11"/>
  <c r="M1140" i="11"/>
  <c r="K1140" i="11"/>
  <c r="M1138" i="11"/>
  <c r="K1138" i="11"/>
  <c r="M1137" i="11"/>
  <c r="K1137" i="11"/>
  <c r="M1136" i="11"/>
  <c r="K1136" i="11"/>
  <c r="M1135" i="11"/>
  <c r="K1135" i="11"/>
  <c r="M1134" i="11"/>
  <c r="K1134" i="11"/>
  <c r="M1133" i="11"/>
  <c r="K1133" i="11"/>
  <c r="M1132" i="11"/>
  <c r="K1132" i="11"/>
  <c r="M1130" i="11"/>
  <c r="K1130" i="11"/>
  <c r="M1129" i="11"/>
  <c r="K1129" i="11"/>
  <c r="M1128" i="11"/>
  <c r="K1128" i="11"/>
  <c r="M1127" i="11"/>
  <c r="K1127" i="11"/>
  <c r="M1125" i="11"/>
  <c r="K1125" i="11"/>
  <c r="M1124" i="11"/>
  <c r="K1124" i="11"/>
  <c r="M1123" i="11"/>
  <c r="K1123" i="11"/>
  <c r="M1122" i="11"/>
  <c r="K1122" i="11"/>
  <c r="M1121" i="11"/>
  <c r="K1121" i="11"/>
  <c r="M1120" i="11"/>
  <c r="K1120" i="11"/>
  <c r="M1119" i="11"/>
  <c r="K1119" i="11"/>
  <c r="M1118" i="11"/>
  <c r="K1118" i="11"/>
  <c r="M1114" i="11"/>
  <c r="K1114" i="11"/>
  <c r="M1113" i="11"/>
  <c r="K1113" i="11"/>
  <c r="M1112" i="11"/>
  <c r="K1112" i="11"/>
  <c r="M1111" i="11"/>
  <c r="K1111" i="11"/>
  <c r="M1110" i="11"/>
  <c r="K1110" i="11"/>
  <c r="M1109" i="11"/>
  <c r="K1109" i="11"/>
  <c r="M1108" i="11"/>
  <c r="K1108" i="11"/>
  <c r="M1107" i="11"/>
  <c r="K1107" i="11"/>
  <c r="M1106" i="11"/>
  <c r="K1106" i="11"/>
  <c r="M1104" i="11"/>
  <c r="K1104" i="11"/>
  <c r="M1103" i="11"/>
  <c r="K1103" i="11"/>
  <c r="M1102" i="11"/>
  <c r="K1102" i="11"/>
  <c r="M1101" i="11"/>
  <c r="K1101" i="11"/>
  <c r="M1100" i="11"/>
  <c r="K1100" i="11"/>
  <c r="M1099" i="11"/>
  <c r="K1099" i="11"/>
  <c r="M1098" i="11"/>
  <c r="K1098" i="11"/>
  <c r="M1097" i="11"/>
  <c r="K1097" i="11"/>
  <c r="M1095" i="11"/>
  <c r="K1095" i="11"/>
  <c r="M1094" i="11"/>
  <c r="K1094" i="11"/>
  <c r="M1093" i="11"/>
  <c r="K1093" i="11"/>
  <c r="M1092" i="11"/>
  <c r="K1092" i="11"/>
  <c r="M1091" i="11"/>
  <c r="K1091" i="11"/>
  <c r="M1090" i="11"/>
  <c r="K1090" i="11"/>
  <c r="M1089" i="11"/>
  <c r="K1089" i="11"/>
  <c r="M1088" i="11"/>
  <c r="K1088" i="11"/>
  <c r="M1087" i="11"/>
  <c r="K1087" i="11"/>
  <c r="M1086" i="11"/>
  <c r="K1086" i="11"/>
  <c r="M1085" i="11"/>
  <c r="K1085" i="11"/>
  <c r="M1084" i="11"/>
  <c r="K1084" i="11"/>
  <c r="M1083" i="11"/>
  <c r="K1083" i="11"/>
  <c r="M1082" i="11"/>
  <c r="K1082" i="11"/>
  <c r="M1081" i="11"/>
  <c r="K1081" i="11"/>
  <c r="M1080" i="11"/>
  <c r="K1080" i="11"/>
  <c r="M1079" i="11"/>
  <c r="K1079" i="11"/>
  <c r="M1078" i="11"/>
  <c r="K1078" i="11"/>
  <c r="M1077" i="11"/>
  <c r="K1077" i="11"/>
  <c r="M1076" i="11"/>
  <c r="K1076" i="11"/>
  <c r="M1075" i="11"/>
  <c r="K1075" i="11"/>
  <c r="M1074" i="11"/>
  <c r="K1074" i="11"/>
  <c r="M1073" i="11"/>
  <c r="K1073" i="11"/>
  <c r="M1072" i="11"/>
  <c r="K1072" i="11"/>
  <c r="M1070" i="11"/>
  <c r="K1070" i="11"/>
  <c r="M1069" i="11"/>
  <c r="K1069" i="11"/>
  <c r="M1068" i="11"/>
  <c r="K1068" i="11"/>
  <c r="M1067" i="11"/>
  <c r="K1067" i="11"/>
  <c r="M1066" i="11"/>
  <c r="K1066" i="11"/>
  <c r="M1065" i="11"/>
  <c r="K1065" i="11"/>
  <c r="M1064" i="11"/>
  <c r="K1064" i="11"/>
  <c r="M1062" i="11"/>
  <c r="K1062" i="11"/>
  <c r="M1061" i="11"/>
  <c r="K1061" i="11"/>
  <c r="M1060" i="11"/>
  <c r="K1060" i="11"/>
  <c r="M1058" i="11"/>
  <c r="K1058" i="11"/>
  <c r="M1057" i="11"/>
  <c r="K1057" i="11"/>
  <c r="M1056" i="11"/>
  <c r="K1056" i="11"/>
  <c r="M1055" i="11"/>
  <c r="K1055" i="11"/>
  <c r="M1054" i="11"/>
  <c r="K1054" i="11"/>
  <c r="M1053" i="11"/>
  <c r="K1053" i="11"/>
  <c r="M1052" i="11"/>
  <c r="K1052" i="11"/>
  <c r="M1051" i="11"/>
  <c r="K1051" i="11"/>
  <c r="M1050" i="11"/>
  <c r="K1050" i="11"/>
  <c r="M1049" i="11"/>
  <c r="K1049" i="11"/>
  <c r="M1048" i="11"/>
  <c r="K1048" i="11"/>
  <c r="M1047" i="11"/>
  <c r="K1047" i="11"/>
  <c r="M1046" i="11"/>
  <c r="K1046" i="11"/>
  <c r="M1045" i="11"/>
  <c r="K1045" i="11"/>
  <c r="M1044" i="11"/>
  <c r="K1044" i="11"/>
  <c r="M1043" i="11"/>
  <c r="K1043" i="11"/>
  <c r="M1042" i="11"/>
  <c r="K1042" i="11"/>
  <c r="M1041" i="11"/>
  <c r="K1041" i="11"/>
  <c r="M1040" i="11"/>
  <c r="K1040" i="11"/>
  <c r="M1039" i="11"/>
  <c r="K1039" i="11"/>
  <c r="M1038" i="11"/>
  <c r="K1038" i="11"/>
  <c r="M1037" i="11"/>
  <c r="K1037" i="11"/>
  <c r="M1036" i="11"/>
  <c r="K1036" i="11"/>
  <c r="M1034" i="11"/>
  <c r="K1034" i="11"/>
  <c r="M1033" i="11"/>
  <c r="K1033" i="11"/>
  <c r="M1032" i="11"/>
  <c r="K1032" i="11"/>
  <c r="M1031" i="11"/>
  <c r="K1031" i="11"/>
  <c r="M1030" i="11"/>
  <c r="K1030" i="11"/>
  <c r="M1029" i="11"/>
  <c r="K1029" i="11"/>
  <c r="M1028" i="11"/>
  <c r="K1028" i="11"/>
  <c r="M1026" i="11"/>
  <c r="K1026" i="11"/>
  <c r="M1025" i="11"/>
  <c r="K1025" i="11"/>
  <c r="M1024" i="11"/>
  <c r="K1024" i="11"/>
  <c r="M1023" i="11"/>
  <c r="K1023" i="11"/>
  <c r="M1021" i="11"/>
  <c r="K1021" i="11"/>
  <c r="M1020" i="11"/>
  <c r="K1020" i="11"/>
  <c r="M1019" i="11"/>
  <c r="K1019" i="11"/>
  <c r="M1018" i="11"/>
  <c r="K1018" i="11"/>
  <c r="M1017" i="11"/>
  <c r="K1017" i="11"/>
  <c r="M1016" i="11"/>
  <c r="K1016" i="11"/>
  <c r="M1015" i="11"/>
  <c r="K1015" i="11"/>
  <c r="M1014" i="11"/>
  <c r="K1014" i="11"/>
  <c r="M1010" i="11"/>
  <c r="K1010" i="11"/>
  <c r="M1009" i="11"/>
  <c r="K1009" i="11"/>
  <c r="M1008" i="11"/>
  <c r="K1008" i="11"/>
  <c r="M1007" i="11"/>
  <c r="K1007" i="11"/>
  <c r="M1006" i="11"/>
  <c r="K1006" i="11"/>
  <c r="M1005" i="11"/>
  <c r="K1005" i="11"/>
  <c r="M1004" i="11"/>
  <c r="K1004" i="11"/>
  <c r="M1003" i="11"/>
  <c r="K1003" i="11"/>
  <c r="M1002" i="11"/>
  <c r="K1002" i="11"/>
  <c r="M1000" i="11"/>
  <c r="K1000" i="11"/>
  <c r="M999" i="11"/>
  <c r="K999" i="11"/>
  <c r="M998" i="11"/>
  <c r="K998" i="11"/>
  <c r="M997" i="11"/>
  <c r="K997" i="11"/>
  <c r="M996" i="11"/>
  <c r="K996" i="11"/>
  <c r="M995" i="11"/>
  <c r="K995" i="11"/>
  <c r="M994" i="11"/>
  <c r="K994" i="11"/>
  <c r="M993" i="11"/>
  <c r="K993" i="11"/>
  <c r="M991" i="11"/>
  <c r="K991" i="11"/>
  <c r="M990" i="11"/>
  <c r="K990" i="11"/>
  <c r="M989" i="11"/>
  <c r="K989" i="11"/>
  <c r="M988" i="11"/>
  <c r="K988" i="11"/>
  <c r="M987" i="11"/>
  <c r="K987" i="11"/>
  <c r="M986" i="11"/>
  <c r="K986" i="11"/>
  <c r="M985" i="11"/>
  <c r="K985" i="11"/>
  <c r="M984" i="11"/>
  <c r="K984" i="11"/>
  <c r="M983" i="11"/>
  <c r="K983" i="11"/>
  <c r="M982" i="11"/>
  <c r="K982" i="11"/>
  <c r="M981" i="11"/>
  <c r="K981" i="11"/>
  <c r="M980" i="11"/>
  <c r="K980" i="11"/>
  <c r="M979" i="11"/>
  <c r="K979" i="11"/>
  <c r="M978" i="11"/>
  <c r="K978" i="11"/>
  <c r="M977" i="11"/>
  <c r="K977" i="11"/>
  <c r="M976" i="11"/>
  <c r="K976" i="11"/>
  <c r="M975" i="11"/>
  <c r="K975" i="11"/>
  <c r="M974" i="11"/>
  <c r="K974" i="11"/>
  <c r="M973" i="11"/>
  <c r="K973" i="11"/>
  <c r="M972" i="11"/>
  <c r="K972" i="11"/>
  <c r="M971" i="11"/>
  <c r="K971" i="11"/>
  <c r="M970" i="11"/>
  <c r="K970" i="11"/>
  <c r="M969" i="11"/>
  <c r="K969" i="11"/>
  <c r="M968" i="11"/>
  <c r="K968" i="11"/>
  <c r="M966" i="11"/>
  <c r="K966" i="11"/>
  <c r="M965" i="11"/>
  <c r="K965" i="11"/>
  <c r="M964" i="11"/>
  <c r="K964" i="11"/>
  <c r="M963" i="11"/>
  <c r="K963" i="11"/>
  <c r="M962" i="11"/>
  <c r="K962" i="11"/>
  <c r="M961" i="11"/>
  <c r="K961" i="11"/>
  <c r="M960" i="11"/>
  <c r="K960" i="11"/>
  <c r="M958" i="11"/>
  <c r="K958" i="11"/>
  <c r="M957" i="11"/>
  <c r="K957" i="11"/>
  <c r="M956" i="11"/>
  <c r="K956" i="11"/>
  <c r="M954" i="11"/>
  <c r="K954" i="11"/>
  <c r="M953" i="11"/>
  <c r="K953" i="11"/>
  <c r="M952" i="11"/>
  <c r="K952" i="11"/>
  <c r="M951" i="11"/>
  <c r="K951" i="11"/>
  <c r="M950" i="11"/>
  <c r="K950" i="11"/>
  <c r="M949" i="11"/>
  <c r="K949" i="11"/>
  <c r="M948" i="11"/>
  <c r="K948" i="11"/>
  <c r="M947" i="11"/>
  <c r="K947" i="11"/>
  <c r="M946" i="11"/>
  <c r="K946" i="11"/>
  <c r="M945" i="11"/>
  <c r="K945" i="11"/>
  <c r="M944" i="11"/>
  <c r="K944" i="11"/>
  <c r="M943" i="11"/>
  <c r="K943" i="11"/>
  <c r="M942" i="11"/>
  <c r="K942" i="11"/>
  <c r="M941" i="11"/>
  <c r="K941" i="11"/>
  <c r="M940" i="11"/>
  <c r="K940" i="11"/>
  <c r="M939" i="11"/>
  <c r="K939" i="11"/>
  <c r="M938" i="11"/>
  <c r="K938" i="11"/>
  <c r="M935" i="11"/>
  <c r="K935" i="11"/>
  <c r="M934" i="11"/>
  <c r="K934" i="11"/>
  <c r="M933" i="11"/>
  <c r="K933" i="11"/>
  <c r="M932" i="11"/>
  <c r="K932" i="11"/>
  <c r="M930" i="11"/>
  <c r="K930" i="11"/>
  <c r="M929" i="11"/>
  <c r="K929" i="11"/>
  <c r="M928" i="11"/>
  <c r="K928" i="11"/>
  <c r="M927" i="11"/>
  <c r="K927" i="11"/>
  <c r="M926" i="11"/>
  <c r="K926" i="11"/>
  <c r="M925" i="11"/>
  <c r="K925" i="11"/>
  <c r="M924" i="11"/>
  <c r="K924" i="11"/>
  <c r="M923" i="11"/>
  <c r="K923" i="11"/>
  <c r="M922" i="11"/>
  <c r="K922" i="11"/>
  <c r="M921" i="11"/>
  <c r="K921" i="11"/>
  <c r="M920" i="11"/>
  <c r="K920" i="11"/>
  <c r="M919" i="11"/>
  <c r="K919" i="11"/>
  <c r="M917" i="11"/>
  <c r="K917" i="11"/>
  <c r="M916" i="11"/>
  <c r="K916" i="11"/>
  <c r="M915" i="11"/>
  <c r="K915" i="11"/>
  <c r="M914" i="11"/>
  <c r="K914" i="11"/>
  <c r="M913" i="11"/>
  <c r="K913" i="11"/>
  <c r="M912" i="11"/>
  <c r="K912" i="11"/>
  <c r="M911" i="11"/>
  <c r="K911" i="11"/>
  <c r="M910" i="11"/>
  <c r="K910" i="11"/>
  <c r="M906" i="11"/>
  <c r="K906" i="11"/>
  <c r="M905" i="11"/>
  <c r="K905" i="11"/>
  <c r="M904" i="11"/>
  <c r="K904" i="11"/>
  <c r="M903" i="11"/>
  <c r="K903" i="11"/>
  <c r="M902" i="11"/>
  <c r="K902" i="11"/>
  <c r="M901" i="11"/>
  <c r="K901" i="11"/>
  <c r="M900" i="11"/>
  <c r="K900" i="11"/>
  <c r="M899" i="11"/>
  <c r="K899" i="11"/>
  <c r="M898" i="11"/>
  <c r="K898" i="11"/>
  <c r="M896" i="11"/>
  <c r="K896" i="11"/>
  <c r="M895" i="11"/>
  <c r="K895" i="11"/>
  <c r="M894" i="11"/>
  <c r="K894" i="11"/>
  <c r="M893" i="11"/>
  <c r="K893" i="11"/>
  <c r="M892" i="11"/>
  <c r="K892" i="11"/>
  <c r="M891" i="11"/>
  <c r="K891" i="11"/>
  <c r="M890" i="11"/>
  <c r="K890" i="11"/>
  <c r="M889" i="11"/>
  <c r="K889" i="11"/>
  <c r="M887" i="11"/>
  <c r="K887" i="11"/>
  <c r="M886" i="11"/>
  <c r="K886" i="11"/>
  <c r="M885" i="11"/>
  <c r="K885" i="11"/>
  <c r="M884" i="11"/>
  <c r="K884" i="11"/>
  <c r="M883" i="11"/>
  <c r="K883" i="11"/>
  <c r="M882" i="11"/>
  <c r="K882" i="11"/>
  <c r="M881" i="11"/>
  <c r="K881" i="11"/>
  <c r="M880" i="11"/>
  <c r="K880" i="11"/>
  <c r="M879" i="11"/>
  <c r="K879" i="11"/>
  <c r="M878" i="11"/>
  <c r="K878" i="11"/>
  <c r="M877" i="11"/>
  <c r="K877" i="11"/>
  <c r="M876" i="11"/>
  <c r="K876" i="11"/>
  <c r="M875" i="11"/>
  <c r="K875" i="11"/>
  <c r="M874" i="11"/>
  <c r="K874" i="11"/>
  <c r="M873" i="11"/>
  <c r="K873" i="11"/>
  <c r="M872" i="11"/>
  <c r="K872" i="11"/>
  <c r="M871" i="11"/>
  <c r="K871" i="11"/>
  <c r="M870" i="11"/>
  <c r="K870" i="11"/>
  <c r="M869" i="11"/>
  <c r="K869" i="11"/>
  <c r="M868" i="11"/>
  <c r="K868" i="11"/>
  <c r="M867" i="11"/>
  <c r="K867" i="11"/>
  <c r="M866" i="11"/>
  <c r="K866" i="11"/>
  <c r="M865" i="11"/>
  <c r="K865" i="11"/>
  <c r="M864" i="11"/>
  <c r="K864" i="11"/>
  <c r="M863" i="11"/>
  <c r="K863" i="11"/>
  <c r="M862" i="11"/>
  <c r="K862" i="11"/>
  <c r="M861" i="11"/>
  <c r="K861" i="11"/>
  <c r="M860" i="11"/>
  <c r="K860" i="11"/>
  <c r="M859" i="11"/>
  <c r="K859" i="11"/>
  <c r="M857" i="11"/>
  <c r="K857" i="11"/>
  <c r="M856" i="11"/>
  <c r="K856" i="11"/>
  <c r="M854" i="11"/>
  <c r="K854" i="11"/>
  <c r="M853" i="11"/>
  <c r="K853" i="11"/>
  <c r="M852" i="11"/>
  <c r="K852" i="11"/>
  <c r="M850" i="11"/>
  <c r="K850" i="11"/>
  <c r="M849" i="11"/>
  <c r="K849" i="11"/>
  <c r="M848" i="11"/>
  <c r="K848" i="11"/>
  <c r="M847" i="11"/>
  <c r="K847" i="11"/>
  <c r="M846" i="11"/>
  <c r="K846" i="11"/>
  <c r="M845" i="11"/>
  <c r="K845" i="11"/>
  <c r="M844" i="11"/>
  <c r="K844" i="11"/>
  <c r="M843" i="11"/>
  <c r="K843" i="11"/>
  <c r="M842" i="11"/>
  <c r="K842" i="11"/>
  <c r="M841" i="11"/>
  <c r="K841" i="11"/>
  <c r="M840" i="11"/>
  <c r="K840" i="11"/>
  <c r="M839" i="11"/>
  <c r="K839" i="11"/>
  <c r="M838" i="11"/>
  <c r="K838" i="11"/>
  <c r="M837" i="11"/>
  <c r="K837" i="11"/>
  <c r="M836" i="11"/>
  <c r="K836" i="11"/>
  <c r="M835" i="11"/>
  <c r="K835" i="11"/>
  <c r="M834" i="11"/>
  <c r="K834" i="11"/>
  <c r="M831" i="11"/>
  <c r="K831" i="11"/>
  <c r="M830" i="11"/>
  <c r="K830" i="11"/>
  <c r="M829" i="11"/>
  <c r="K829" i="11"/>
  <c r="M828" i="11"/>
  <c r="K828" i="11"/>
  <c r="M826" i="11"/>
  <c r="K826" i="11"/>
  <c r="M825" i="11"/>
  <c r="K825" i="11"/>
  <c r="M824" i="11"/>
  <c r="K824" i="11"/>
  <c r="M823" i="11"/>
  <c r="K823" i="11"/>
  <c r="M822" i="11"/>
  <c r="K822" i="11"/>
  <c r="M821" i="11"/>
  <c r="K821" i="11"/>
  <c r="M820" i="11"/>
  <c r="K820" i="11"/>
  <c r="M818" i="11"/>
  <c r="K818" i="11"/>
  <c r="M817" i="11"/>
  <c r="K817" i="11"/>
  <c r="M816" i="11"/>
  <c r="K816" i="11"/>
  <c r="M815" i="11"/>
  <c r="K815" i="11"/>
  <c r="M813" i="11"/>
  <c r="K813" i="11"/>
  <c r="M812" i="11"/>
  <c r="K812" i="11"/>
  <c r="M811" i="11"/>
  <c r="K811" i="11"/>
  <c r="M810" i="11"/>
  <c r="K810" i="11"/>
  <c r="M809" i="11"/>
  <c r="K809" i="11"/>
  <c r="M808" i="11"/>
  <c r="K808" i="11"/>
  <c r="M807" i="11"/>
  <c r="K807" i="11"/>
  <c r="M806" i="11"/>
  <c r="K806" i="11"/>
  <c r="M802" i="11"/>
  <c r="K802" i="11"/>
  <c r="M801" i="11"/>
  <c r="K801" i="11"/>
  <c r="M800" i="11"/>
  <c r="K800" i="11"/>
  <c r="M799" i="11"/>
  <c r="K799" i="11"/>
  <c r="M798" i="11"/>
  <c r="K798" i="11"/>
  <c r="M797" i="11"/>
  <c r="K797" i="11"/>
  <c r="M796" i="11"/>
  <c r="K796" i="11"/>
  <c r="M795" i="11"/>
  <c r="K795" i="11"/>
  <c r="M794" i="11"/>
  <c r="K794" i="11"/>
  <c r="M792" i="11"/>
  <c r="K792" i="11"/>
  <c r="M791" i="11"/>
  <c r="K791" i="11"/>
  <c r="M790" i="11"/>
  <c r="K790" i="11"/>
  <c r="M789" i="11"/>
  <c r="K789" i="11"/>
  <c r="M788" i="11"/>
  <c r="K788" i="11"/>
  <c r="M787" i="11"/>
  <c r="K787" i="11"/>
  <c r="M786" i="11"/>
  <c r="K786" i="11"/>
  <c r="M785" i="11"/>
  <c r="K785" i="11"/>
  <c r="M783" i="11"/>
  <c r="K783" i="11"/>
  <c r="M782" i="11"/>
  <c r="K782" i="11"/>
  <c r="M781" i="11"/>
  <c r="K781" i="11"/>
  <c r="M780" i="11"/>
  <c r="K780" i="11"/>
  <c r="M779" i="11"/>
  <c r="K779" i="11"/>
  <c r="M778" i="11"/>
  <c r="K778" i="11"/>
  <c r="M777" i="11"/>
  <c r="K777" i="11"/>
  <c r="M776" i="11"/>
  <c r="K776" i="11"/>
  <c r="M775" i="11"/>
  <c r="K775" i="11"/>
  <c r="M774" i="11"/>
  <c r="K774" i="11"/>
  <c r="M773" i="11"/>
  <c r="K773" i="11"/>
  <c r="M772" i="11"/>
  <c r="K772" i="11"/>
  <c r="M771" i="11"/>
  <c r="K771" i="11"/>
  <c r="M770" i="11"/>
  <c r="K770" i="11"/>
  <c r="M769" i="11"/>
  <c r="K769" i="11"/>
  <c r="M768" i="11"/>
  <c r="K768" i="11"/>
  <c r="M767" i="11"/>
  <c r="K767" i="11"/>
  <c r="M766" i="11"/>
  <c r="K766" i="11"/>
  <c r="M765" i="11"/>
  <c r="K765" i="11"/>
  <c r="M764" i="11"/>
  <c r="K764" i="11"/>
  <c r="M763" i="11"/>
  <c r="K763" i="11"/>
  <c r="M762" i="11"/>
  <c r="K762" i="11"/>
  <c r="M761" i="11"/>
  <c r="K761" i="11"/>
  <c r="M760" i="11"/>
  <c r="K760" i="11"/>
  <c r="M758" i="11"/>
  <c r="K758" i="11"/>
  <c r="M757" i="11"/>
  <c r="K757" i="11"/>
  <c r="M756" i="11"/>
  <c r="K756" i="11"/>
  <c r="M755" i="11"/>
  <c r="K755" i="11"/>
  <c r="M753" i="11"/>
  <c r="K753" i="11"/>
  <c r="M752" i="11"/>
  <c r="K752" i="11"/>
  <c r="M750" i="11"/>
  <c r="K750" i="11"/>
  <c r="M749" i="11"/>
  <c r="K749" i="11"/>
  <c r="M748" i="11"/>
  <c r="K748" i="11"/>
  <c r="M746" i="11"/>
  <c r="K746" i="11"/>
  <c r="M745" i="11"/>
  <c r="K745" i="11"/>
  <c r="M744" i="11"/>
  <c r="K744" i="11"/>
  <c r="M743" i="11"/>
  <c r="K743" i="11"/>
  <c r="M742" i="11"/>
  <c r="K742" i="11"/>
  <c r="M741" i="11"/>
  <c r="K741" i="11"/>
  <c r="M740" i="11"/>
  <c r="K740" i="11"/>
  <c r="M739" i="11"/>
  <c r="K739" i="11"/>
  <c r="M738" i="11"/>
  <c r="K738" i="11"/>
  <c r="M737" i="11"/>
  <c r="K737" i="11"/>
  <c r="M736" i="11"/>
  <c r="K736" i="11"/>
  <c r="M735" i="11"/>
  <c r="K735" i="11"/>
  <c r="M734" i="11"/>
  <c r="K734" i="11"/>
  <c r="M733" i="11"/>
  <c r="K733" i="11"/>
  <c r="M732" i="11"/>
  <c r="K732" i="11"/>
  <c r="M731" i="11"/>
  <c r="K731" i="11"/>
  <c r="M730" i="11"/>
  <c r="K730" i="11"/>
  <c r="M727" i="11"/>
  <c r="K727" i="11"/>
  <c r="M726" i="11"/>
  <c r="K726" i="11"/>
  <c r="M725" i="11"/>
  <c r="K725" i="11"/>
  <c r="M724" i="11"/>
  <c r="K724" i="11"/>
  <c r="M722" i="11"/>
  <c r="K722" i="11"/>
  <c r="M721" i="11"/>
  <c r="K721" i="11"/>
  <c r="M720" i="11"/>
  <c r="K720" i="11"/>
  <c r="M719" i="11"/>
  <c r="K719" i="11"/>
  <c r="M718" i="11"/>
  <c r="K718" i="11"/>
  <c r="M717" i="11"/>
  <c r="K717" i="11"/>
  <c r="M716" i="11"/>
  <c r="K716" i="11"/>
  <c r="M714" i="11"/>
  <c r="K714" i="11"/>
  <c r="M713" i="11"/>
  <c r="K713" i="11"/>
  <c r="M712" i="11"/>
  <c r="K712" i="11"/>
  <c r="M711" i="11"/>
  <c r="K711" i="11"/>
  <c r="M709" i="11"/>
  <c r="K709" i="11"/>
  <c r="M708" i="11"/>
  <c r="K708" i="11"/>
  <c r="M707" i="11"/>
  <c r="K707" i="11"/>
  <c r="M706" i="11"/>
  <c r="K706" i="11"/>
  <c r="M705" i="11"/>
  <c r="K705" i="11"/>
  <c r="M704" i="11"/>
  <c r="K704" i="11"/>
  <c r="M703" i="11"/>
  <c r="K703" i="11"/>
  <c r="M702" i="11"/>
  <c r="K702" i="11"/>
  <c r="M699" i="11"/>
  <c r="K699" i="11"/>
  <c r="M698" i="11"/>
  <c r="K698" i="11"/>
  <c r="M697" i="11"/>
  <c r="K697" i="11"/>
  <c r="M696" i="11"/>
  <c r="K696" i="11"/>
  <c r="M695" i="11"/>
  <c r="K695" i="11"/>
  <c r="M694" i="11"/>
  <c r="K694" i="11"/>
  <c r="M693" i="11"/>
  <c r="K693" i="11"/>
  <c r="M692" i="11"/>
  <c r="K692" i="11"/>
  <c r="M691" i="11"/>
  <c r="K691" i="11"/>
  <c r="M690" i="11"/>
  <c r="K690" i="11"/>
  <c r="M688" i="11"/>
  <c r="K688" i="11"/>
  <c r="M687" i="11"/>
  <c r="K687" i="11"/>
  <c r="M686" i="11"/>
  <c r="K686" i="11"/>
  <c r="M685" i="11"/>
  <c r="K685" i="11"/>
  <c r="M684" i="11"/>
  <c r="K684" i="11"/>
  <c r="M683" i="11"/>
  <c r="K683" i="11"/>
  <c r="M681" i="11"/>
  <c r="K681" i="11"/>
  <c r="M679" i="11"/>
  <c r="K679" i="11"/>
  <c r="M678" i="11"/>
  <c r="K678" i="11"/>
  <c r="M677" i="11"/>
  <c r="K677" i="11"/>
  <c r="M676" i="11"/>
  <c r="K676" i="11"/>
  <c r="M675" i="11"/>
  <c r="K675" i="11"/>
  <c r="M674" i="11"/>
  <c r="K674" i="11"/>
  <c r="M673" i="11"/>
  <c r="K673" i="11"/>
  <c r="M672" i="11"/>
  <c r="K672" i="11"/>
  <c r="M671" i="11"/>
  <c r="K671" i="11"/>
  <c r="M670" i="11"/>
  <c r="K670" i="11"/>
  <c r="M669" i="11"/>
  <c r="K669" i="11"/>
  <c r="M668" i="11"/>
  <c r="K668" i="11"/>
  <c r="M667" i="11"/>
  <c r="K667" i="11"/>
  <c r="M666" i="11"/>
  <c r="K666" i="11"/>
  <c r="M665" i="11"/>
  <c r="K665" i="11"/>
  <c r="M664" i="11"/>
  <c r="K664" i="11"/>
  <c r="M663" i="11"/>
  <c r="K663" i="11"/>
  <c r="M662" i="11"/>
  <c r="K662" i="11"/>
  <c r="M661" i="11"/>
  <c r="K661" i="11"/>
  <c r="M660" i="11"/>
  <c r="K660" i="11"/>
  <c r="M659" i="11"/>
  <c r="K659" i="11"/>
  <c r="M658" i="11"/>
  <c r="K658" i="11"/>
  <c r="M657" i="11"/>
  <c r="K657" i="11"/>
  <c r="M656" i="11"/>
  <c r="K656" i="11"/>
  <c r="M654" i="11"/>
  <c r="K654" i="11"/>
  <c r="M653" i="11"/>
  <c r="K653" i="11"/>
  <c r="M652" i="11"/>
  <c r="K652" i="11"/>
  <c r="M651" i="11"/>
  <c r="K651" i="11"/>
  <c r="M649" i="11"/>
  <c r="K649" i="11"/>
  <c r="M648" i="11"/>
  <c r="K648" i="11"/>
  <c r="M646" i="11"/>
  <c r="K646" i="11"/>
  <c r="M645" i="11"/>
  <c r="K645" i="11"/>
  <c r="M644" i="11"/>
  <c r="K644" i="11"/>
  <c r="M642" i="11"/>
  <c r="K642" i="11"/>
  <c r="M641" i="11"/>
  <c r="K641" i="11"/>
  <c r="M640" i="11"/>
  <c r="K640" i="11"/>
  <c r="M639" i="11"/>
  <c r="K639" i="11"/>
  <c r="M638" i="11"/>
  <c r="K638" i="11"/>
  <c r="M637" i="11"/>
  <c r="K637" i="11"/>
  <c r="M636" i="11"/>
  <c r="K636" i="11"/>
  <c r="M635" i="11"/>
  <c r="K635" i="11"/>
  <c r="M634" i="11"/>
  <c r="K634" i="11"/>
  <c r="M633" i="11"/>
  <c r="K633" i="11"/>
  <c r="M632" i="11"/>
  <c r="K632" i="11"/>
  <c r="M631" i="11"/>
  <c r="K631" i="11"/>
  <c r="M630" i="11"/>
  <c r="K630" i="11"/>
  <c r="M629" i="11"/>
  <c r="K629" i="11"/>
  <c r="M628" i="11"/>
  <c r="K628" i="11"/>
  <c r="M627" i="11"/>
  <c r="K627" i="11"/>
  <c r="M626" i="11"/>
  <c r="K626" i="11"/>
  <c r="M623" i="11"/>
  <c r="K623" i="11"/>
  <c r="M622" i="11"/>
  <c r="K622" i="11"/>
  <c r="M621" i="11"/>
  <c r="K621" i="11"/>
  <c r="M620" i="11"/>
  <c r="K620" i="11"/>
  <c r="M618" i="11"/>
  <c r="K618" i="11"/>
  <c r="M617" i="11"/>
  <c r="K617" i="11"/>
  <c r="M616" i="11"/>
  <c r="K616" i="11"/>
  <c r="M615" i="11"/>
  <c r="K615" i="11"/>
  <c r="M614" i="11"/>
  <c r="K614" i="11"/>
  <c r="M613" i="11"/>
  <c r="K613" i="11"/>
  <c r="M612" i="11"/>
  <c r="K612" i="11"/>
  <c r="M610" i="11"/>
  <c r="K610" i="11"/>
  <c r="M609" i="11"/>
  <c r="K609" i="11"/>
  <c r="M608" i="11"/>
  <c r="K608" i="11"/>
  <c r="M607" i="11"/>
  <c r="K607" i="11"/>
  <c r="M605" i="11"/>
  <c r="K605" i="11"/>
  <c r="M604" i="11"/>
  <c r="K604" i="11"/>
  <c r="M603" i="11"/>
  <c r="K603" i="11"/>
  <c r="M602" i="11"/>
  <c r="K602" i="11"/>
  <c r="M601" i="11"/>
  <c r="K601" i="11"/>
  <c r="M600" i="11"/>
  <c r="K600" i="11"/>
  <c r="M599" i="11"/>
  <c r="K599" i="11"/>
  <c r="M598" i="11"/>
  <c r="K598" i="11"/>
  <c r="M595" i="11"/>
  <c r="K595" i="11"/>
  <c r="M594" i="11"/>
  <c r="K594" i="11"/>
  <c r="M593" i="11"/>
  <c r="K593" i="11"/>
  <c r="M592" i="11"/>
  <c r="K592" i="11"/>
  <c r="M591" i="11"/>
  <c r="K591" i="11"/>
  <c r="M590" i="11"/>
  <c r="K590" i="11"/>
  <c r="M589" i="11"/>
  <c r="K589" i="11"/>
  <c r="M588" i="11"/>
  <c r="K588" i="11"/>
  <c r="M587" i="11"/>
  <c r="K587" i="11"/>
  <c r="M586" i="11"/>
  <c r="K586" i="11"/>
  <c r="M584" i="11"/>
  <c r="K584" i="11"/>
  <c r="M583" i="11"/>
  <c r="K583" i="11"/>
  <c r="M582" i="11"/>
  <c r="K582" i="11"/>
  <c r="M581" i="11"/>
  <c r="K581" i="11"/>
  <c r="M580" i="11"/>
  <c r="K580" i="11"/>
  <c r="M579" i="11"/>
  <c r="K579" i="11"/>
  <c r="M577" i="11"/>
  <c r="K577" i="11"/>
  <c r="M575" i="11"/>
  <c r="K575" i="11"/>
  <c r="M574" i="11"/>
  <c r="K574" i="11"/>
  <c r="M573" i="11"/>
  <c r="K573" i="11"/>
  <c r="M572" i="11"/>
  <c r="K572" i="11"/>
  <c r="M571" i="11"/>
  <c r="K571" i="11"/>
  <c r="M570" i="11"/>
  <c r="K570" i="11"/>
  <c r="M569" i="11"/>
  <c r="K569" i="11"/>
  <c r="M568" i="11"/>
  <c r="K568" i="11"/>
  <c r="M567" i="11"/>
  <c r="K567" i="11"/>
  <c r="M566" i="11"/>
  <c r="K566" i="11"/>
  <c r="M565" i="11"/>
  <c r="K565" i="11"/>
  <c r="M564" i="11"/>
  <c r="K564" i="11"/>
  <c r="M563" i="11"/>
  <c r="K563" i="11"/>
  <c r="M562" i="11"/>
  <c r="K562" i="11"/>
  <c r="M561" i="11"/>
  <c r="K561" i="11"/>
  <c r="M560" i="11"/>
  <c r="K560" i="11"/>
  <c r="M559" i="11"/>
  <c r="K559" i="11"/>
  <c r="M558" i="11"/>
  <c r="K558" i="11"/>
  <c r="M557" i="11"/>
  <c r="K557" i="11"/>
  <c r="M556" i="11"/>
  <c r="K556" i="11"/>
  <c r="M555" i="11"/>
  <c r="K555" i="11"/>
  <c r="M554" i="11"/>
  <c r="K554" i="11"/>
  <c r="M553" i="11"/>
  <c r="K553" i="11"/>
  <c r="M552" i="11"/>
  <c r="K552" i="11"/>
  <c r="M550" i="11"/>
  <c r="K550" i="11"/>
  <c r="M549" i="11"/>
  <c r="K549" i="11"/>
  <c r="M548" i="11"/>
  <c r="K548" i="11"/>
  <c r="M547" i="11"/>
  <c r="K547" i="11"/>
  <c r="M545" i="11"/>
  <c r="K545" i="11"/>
  <c r="M544" i="11"/>
  <c r="K544" i="11"/>
  <c r="M542" i="11"/>
  <c r="K542" i="11"/>
  <c r="M541" i="11"/>
  <c r="K541" i="11"/>
  <c r="M540" i="11"/>
  <c r="K540" i="11"/>
  <c r="M538" i="11"/>
  <c r="K538" i="11"/>
  <c r="M537" i="11"/>
  <c r="K537" i="11"/>
  <c r="M536" i="11"/>
  <c r="K536" i="11"/>
  <c r="M535" i="11"/>
  <c r="K535" i="11"/>
  <c r="M534" i="11"/>
  <c r="K534" i="11"/>
  <c r="M533" i="11"/>
  <c r="K533" i="11"/>
  <c r="M532" i="11"/>
  <c r="K532" i="11"/>
  <c r="M531" i="11"/>
  <c r="K531" i="11"/>
  <c r="M530" i="11"/>
  <c r="K530" i="11"/>
  <c r="M529" i="11"/>
  <c r="K529" i="11"/>
  <c r="M528" i="11"/>
  <c r="K528" i="11"/>
  <c r="M527" i="11"/>
  <c r="K527" i="11"/>
  <c r="M526" i="11"/>
  <c r="K526" i="11"/>
  <c r="M525" i="11"/>
  <c r="K525" i="11"/>
  <c r="M524" i="11"/>
  <c r="K524" i="11"/>
  <c r="M523" i="11"/>
  <c r="K523" i="11"/>
  <c r="M522" i="11"/>
  <c r="K522" i="11"/>
  <c r="M519" i="11"/>
  <c r="K519" i="11"/>
  <c r="M518" i="11"/>
  <c r="K518" i="11"/>
  <c r="M517" i="11"/>
  <c r="K517" i="11"/>
  <c r="M516" i="11"/>
  <c r="K516" i="11"/>
  <c r="M514" i="11"/>
  <c r="K514" i="11"/>
  <c r="M511" i="11"/>
  <c r="K511" i="11"/>
  <c r="M510" i="11"/>
  <c r="K510" i="11"/>
  <c r="M509" i="11"/>
  <c r="K509" i="11"/>
  <c r="M508" i="11"/>
  <c r="K508" i="11"/>
  <c r="M506" i="11"/>
  <c r="K506" i="11"/>
  <c r="M505" i="11"/>
  <c r="K505" i="11"/>
  <c r="M504" i="11"/>
  <c r="K504" i="11"/>
  <c r="M503" i="11"/>
  <c r="K503" i="11"/>
  <c r="M502" i="11"/>
  <c r="K502" i="11"/>
  <c r="M501" i="11"/>
  <c r="K501" i="11"/>
  <c r="M500" i="11"/>
  <c r="K500" i="11"/>
  <c r="M499" i="11"/>
  <c r="K499" i="11"/>
  <c r="M498" i="11"/>
  <c r="K498" i="11"/>
  <c r="M497" i="11"/>
  <c r="K497" i="11"/>
  <c r="M496" i="11"/>
  <c r="K496" i="11"/>
  <c r="M495" i="11"/>
  <c r="K495" i="11"/>
  <c r="M494" i="11"/>
  <c r="K494" i="11"/>
  <c r="M493" i="11"/>
  <c r="K493" i="11"/>
  <c r="M491" i="11"/>
  <c r="K491" i="11"/>
  <c r="M490" i="11"/>
  <c r="K490" i="11"/>
  <c r="M489" i="11"/>
  <c r="K489" i="11"/>
  <c r="M488" i="11"/>
  <c r="K488" i="11"/>
  <c r="M487" i="11"/>
  <c r="K487" i="11"/>
  <c r="M486" i="11"/>
  <c r="K486" i="11"/>
  <c r="M485" i="11"/>
  <c r="K485" i="11"/>
  <c r="M484" i="11"/>
  <c r="K484" i="11"/>
  <c r="M483" i="11"/>
  <c r="K483" i="11"/>
  <c r="M482" i="11"/>
  <c r="K482" i="11"/>
  <c r="M480" i="11"/>
  <c r="K480" i="11"/>
  <c r="M479" i="11"/>
  <c r="K479" i="11"/>
  <c r="M478" i="11"/>
  <c r="K478" i="11"/>
  <c r="M477" i="11"/>
  <c r="K477" i="11"/>
  <c r="M476" i="11"/>
  <c r="K476" i="11"/>
  <c r="M475" i="11"/>
  <c r="K475" i="11"/>
  <c r="K474" i="11"/>
  <c r="M473" i="11"/>
  <c r="K473" i="11"/>
  <c r="M471" i="11"/>
  <c r="K471" i="11"/>
  <c r="M470" i="11"/>
  <c r="K470" i="11"/>
  <c r="M469" i="11"/>
  <c r="K469" i="11"/>
  <c r="M468" i="11"/>
  <c r="K468" i="11"/>
  <c r="M467" i="11"/>
  <c r="K467" i="11"/>
  <c r="M466" i="11"/>
  <c r="K466" i="11"/>
  <c r="M465" i="11"/>
  <c r="K465" i="11"/>
  <c r="M464" i="11"/>
  <c r="K464" i="11"/>
  <c r="M463" i="11"/>
  <c r="K463" i="11"/>
  <c r="M462" i="11"/>
  <c r="K462" i="11"/>
  <c r="M461" i="11"/>
  <c r="K461" i="11"/>
  <c r="M460" i="11"/>
  <c r="K460" i="11"/>
  <c r="M459" i="11"/>
  <c r="K459" i="11"/>
  <c r="M458" i="11"/>
  <c r="K458" i="11"/>
  <c r="M457" i="11"/>
  <c r="K457" i="11"/>
  <c r="M456" i="11"/>
  <c r="K456" i="11"/>
  <c r="M455" i="11"/>
  <c r="K455" i="11"/>
  <c r="M454" i="11"/>
  <c r="K454" i="11"/>
  <c r="M453" i="11"/>
  <c r="K453" i="11"/>
  <c r="M452" i="11"/>
  <c r="K452" i="11"/>
  <c r="M451" i="11"/>
  <c r="K451" i="11"/>
  <c r="M450" i="11"/>
  <c r="K450" i="11"/>
  <c r="M449" i="11"/>
  <c r="K449" i="11"/>
  <c r="M448" i="11"/>
  <c r="K448" i="11"/>
  <c r="M446" i="11"/>
  <c r="K446" i="11"/>
  <c r="M445" i="11"/>
  <c r="K445" i="11"/>
  <c r="M444" i="11"/>
  <c r="K444" i="11"/>
  <c r="M443" i="11"/>
  <c r="K443" i="11"/>
  <c r="M441" i="11"/>
  <c r="K441" i="11"/>
  <c r="M440" i="11"/>
  <c r="K440" i="11"/>
  <c r="M438" i="11"/>
  <c r="K438" i="11"/>
  <c r="M437" i="11"/>
  <c r="K437" i="11"/>
  <c r="M436" i="11"/>
  <c r="K436" i="11"/>
  <c r="M434" i="11"/>
  <c r="K434" i="11"/>
  <c r="M433" i="11"/>
  <c r="K433" i="11"/>
  <c r="M432" i="11"/>
  <c r="K432" i="11"/>
  <c r="M431" i="11"/>
  <c r="K431" i="11"/>
  <c r="M430" i="11"/>
  <c r="K430" i="11"/>
  <c r="M429" i="11"/>
  <c r="K429" i="11"/>
  <c r="M428" i="11"/>
  <c r="K428" i="11"/>
  <c r="M427" i="11"/>
  <c r="K427" i="11"/>
  <c r="M426" i="11"/>
  <c r="K426" i="11"/>
  <c r="M425" i="11"/>
  <c r="K425" i="11"/>
  <c r="M424" i="11"/>
  <c r="K424" i="11"/>
  <c r="M423" i="11"/>
  <c r="K423" i="11"/>
  <c r="M422" i="11"/>
  <c r="K422" i="11"/>
  <c r="M421" i="11"/>
  <c r="K421" i="11"/>
  <c r="M420" i="11"/>
  <c r="K420" i="11"/>
  <c r="M419" i="11"/>
  <c r="K419" i="11"/>
  <c r="M418" i="11"/>
  <c r="K418" i="11"/>
  <c r="M415" i="11"/>
  <c r="K415" i="11"/>
  <c r="M414" i="11"/>
  <c r="K414" i="11"/>
  <c r="M413" i="11"/>
  <c r="K413" i="11"/>
  <c r="M412" i="11"/>
  <c r="K412" i="11"/>
  <c r="M410" i="11"/>
  <c r="K410" i="11"/>
  <c r="M407" i="11"/>
  <c r="K407" i="11"/>
  <c r="M406" i="11"/>
  <c r="K406" i="11"/>
  <c r="M405" i="11"/>
  <c r="K405" i="11"/>
  <c r="M404" i="11"/>
  <c r="K404" i="11"/>
  <c r="M402" i="11"/>
  <c r="K402" i="11"/>
  <c r="M401" i="11"/>
  <c r="K401" i="11"/>
  <c r="M400" i="11"/>
  <c r="K400" i="11"/>
  <c r="M399" i="11"/>
  <c r="K399" i="11"/>
  <c r="M397" i="11"/>
  <c r="K397" i="11"/>
  <c r="M396" i="11"/>
  <c r="K396" i="11"/>
  <c r="M395" i="11"/>
  <c r="K395" i="11"/>
  <c r="M394" i="11"/>
  <c r="K394" i="11"/>
  <c r="M393" i="11"/>
  <c r="K393" i="11"/>
  <c r="M392" i="11"/>
  <c r="K392" i="11"/>
  <c r="M391" i="11"/>
  <c r="K391" i="11"/>
  <c r="M390" i="11"/>
  <c r="K390" i="11"/>
  <c r="M389" i="11"/>
  <c r="K389" i="11"/>
  <c r="M387" i="11"/>
  <c r="K387" i="11"/>
  <c r="M386" i="11"/>
  <c r="K386" i="11"/>
  <c r="M385" i="11"/>
  <c r="K385" i="11"/>
  <c r="M384" i="11"/>
  <c r="K384" i="11"/>
  <c r="M383" i="11"/>
  <c r="K383" i="11"/>
  <c r="M382" i="11"/>
  <c r="K382" i="11"/>
  <c r="M381" i="11"/>
  <c r="K381" i="11"/>
  <c r="M380" i="11"/>
  <c r="K380" i="11"/>
  <c r="M379" i="11"/>
  <c r="K379" i="11"/>
  <c r="M378" i="11"/>
  <c r="K378" i="11"/>
  <c r="M376" i="11"/>
  <c r="K376" i="11"/>
  <c r="M375" i="11"/>
  <c r="K375" i="11"/>
  <c r="M374" i="11"/>
  <c r="K374" i="11"/>
  <c r="M373" i="11"/>
  <c r="K373" i="11"/>
  <c r="M372" i="11"/>
  <c r="K372" i="11"/>
  <c r="M371" i="11"/>
  <c r="K371" i="11"/>
  <c r="M369" i="11"/>
  <c r="K369" i="11"/>
  <c r="M367" i="11"/>
  <c r="K367" i="11"/>
  <c r="M366" i="11"/>
  <c r="K366" i="11"/>
  <c r="M365" i="11"/>
  <c r="K365" i="11"/>
  <c r="M364" i="11"/>
  <c r="K364" i="11"/>
  <c r="M363" i="11"/>
  <c r="K363" i="11"/>
  <c r="M362" i="11"/>
  <c r="K362" i="11"/>
  <c r="M361" i="11"/>
  <c r="K361" i="11"/>
  <c r="M360" i="11"/>
  <c r="K360" i="11"/>
  <c r="M355" i="11"/>
  <c r="K355" i="11"/>
  <c r="M354" i="11"/>
  <c r="K354" i="11"/>
  <c r="M353" i="11"/>
  <c r="K353" i="11"/>
  <c r="M352" i="11"/>
  <c r="K352" i="11"/>
  <c r="M351" i="11"/>
  <c r="K351" i="11"/>
  <c r="M350" i="11"/>
  <c r="K350" i="11"/>
  <c r="M349" i="11"/>
  <c r="K349" i="11"/>
  <c r="M348" i="11"/>
  <c r="K348" i="11"/>
  <c r="M347" i="11"/>
  <c r="K347" i="11"/>
  <c r="M346" i="11"/>
  <c r="K346" i="11"/>
  <c r="M345" i="11"/>
  <c r="K345" i="11"/>
  <c r="M344" i="11"/>
  <c r="K344" i="11"/>
  <c r="M342" i="11"/>
  <c r="K342" i="11"/>
  <c r="M341" i="11"/>
  <c r="K341" i="11"/>
  <c r="M340" i="11"/>
  <c r="K340" i="11"/>
  <c r="M339" i="11"/>
  <c r="K339" i="11"/>
  <c r="M337" i="11"/>
  <c r="K337" i="11"/>
  <c r="M336" i="11"/>
  <c r="K336" i="11"/>
  <c r="M334" i="11"/>
  <c r="K334" i="11"/>
  <c r="M333" i="11"/>
  <c r="K333" i="11"/>
  <c r="M332" i="11"/>
  <c r="K332" i="11"/>
  <c r="M330" i="11"/>
  <c r="K330" i="11"/>
  <c r="M329" i="11"/>
  <c r="K329" i="11"/>
  <c r="M328" i="11"/>
  <c r="K328" i="11"/>
  <c r="M327" i="11"/>
  <c r="K327" i="11"/>
  <c r="M326" i="11"/>
  <c r="K326" i="11"/>
  <c r="M325" i="11"/>
  <c r="K325" i="11"/>
  <c r="M324" i="11"/>
  <c r="K324" i="11"/>
  <c r="M323" i="11"/>
  <c r="K323" i="11"/>
  <c r="M322" i="11"/>
  <c r="K322" i="11"/>
  <c r="M321" i="11"/>
  <c r="K321" i="11"/>
  <c r="M320" i="11"/>
  <c r="K320" i="11"/>
  <c r="M319" i="11"/>
  <c r="K319" i="11"/>
  <c r="M318" i="11"/>
  <c r="K318" i="11"/>
  <c r="M317" i="11"/>
  <c r="K317" i="11"/>
  <c r="M316" i="11"/>
  <c r="K316" i="11"/>
  <c r="M315" i="11"/>
  <c r="K315" i="11"/>
  <c r="M314" i="11"/>
  <c r="K314" i="11"/>
  <c r="M311" i="11"/>
  <c r="K311" i="11"/>
  <c r="M310" i="11"/>
  <c r="K310" i="11"/>
  <c r="M309" i="11"/>
  <c r="K309" i="11"/>
  <c r="M308" i="11"/>
  <c r="K308" i="11"/>
  <c r="M306" i="11"/>
  <c r="K306" i="11"/>
  <c r="M303" i="11"/>
  <c r="K303" i="11"/>
  <c r="M302" i="11"/>
  <c r="K302" i="11"/>
  <c r="M301" i="11"/>
  <c r="K301" i="11"/>
  <c r="M300" i="11"/>
  <c r="K300" i="11"/>
  <c r="M298" i="11"/>
  <c r="K298" i="11"/>
  <c r="M297" i="11"/>
  <c r="K297" i="11"/>
  <c r="M296" i="11"/>
  <c r="K296" i="11"/>
  <c r="M295" i="11"/>
  <c r="K295" i="11"/>
  <c r="M293" i="11"/>
  <c r="K293" i="11"/>
  <c r="M292" i="11"/>
  <c r="K292" i="11"/>
  <c r="M291" i="11"/>
  <c r="K291" i="11"/>
  <c r="M290" i="11"/>
  <c r="K290" i="11"/>
  <c r="M289" i="11"/>
  <c r="K289" i="11"/>
  <c r="M288" i="11"/>
  <c r="K288" i="11"/>
  <c r="M287" i="11"/>
  <c r="K287" i="11"/>
  <c r="M286" i="11"/>
  <c r="K286" i="11"/>
  <c r="M285" i="11"/>
  <c r="K285" i="11"/>
  <c r="M283" i="11"/>
  <c r="K283" i="11"/>
  <c r="M282" i="11"/>
  <c r="K282" i="11"/>
  <c r="M281" i="11"/>
  <c r="K281" i="11"/>
  <c r="M280" i="11"/>
  <c r="K280" i="11"/>
  <c r="M279" i="11"/>
  <c r="K279" i="11"/>
  <c r="M278" i="11"/>
  <c r="K278" i="11"/>
  <c r="M277" i="11"/>
  <c r="K277" i="11"/>
  <c r="M276" i="11"/>
  <c r="K276" i="11"/>
  <c r="M275" i="11"/>
  <c r="K275" i="11"/>
  <c r="M274" i="11"/>
  <c r="K274" i="11"/>
  <c r="M272" i="11"/>
  <c r="K272" i="11"/>
  <c r="M271" i="11"/>
  <c r="K271" i="11"/>
  <c r="M270" i="11"/>
  <c r="K270" i="11"/>
  <c r="M269" i="11"/>
  <c r="K269" i="11"/>
  <c r="M268" i="11"/>
  <c r="K268" i="11"/>
  <c r="M267" i="11"/>
  <c r="K267" i="11"/>
  <c r="M265" i="11"/>
  <c r="K265" i="11"/>
  <c r="M263" i="11"/>
  <c r="K263" i="11"/>
  <c r="M262" i="11"/>
  <c r="K262" i="11"/>
  <c r="M261" i="11"/>
  <c r="K261" i="11"/>
  <c r="M260" i="11"/>
  <c r="K260" i="11"/>
  <c r="M259" i="11"/>
  <c r="K259" i="11"/>
  <c r="M258" i="11"/>
  <c r="K258" i="11"/>
  <c r="M257" i="11"/>
  <c r="K257" i="11"/>
  <c r="M256" i="11"/>
  <c r="K256" i="11"/>
  <c r="M251" i="11"/>
  <c r="K251" i="11"/>
  <c r="M250" i="11"/>
  <c r="K250" i="11"/>
  <c r="M249" i="11"/>
  <c r="K249" i="11"/>
  <c r="M248" i="11"/>
  <c r="K248" i="11"/>
  <c r="M247" i="11"/>
  <c r="K247" i="11"/>
  <c r="M246" i="11"/>
  <c r="K246" i="11"/>
  <c r="M245" i="11"/>
  <c r="K245" i="11"/>
  <c r="M244" i="11"/>
  <c r="K244" i="11"/>
  <c r="M243" i="11"/>
  <c r="K243" i="11"/>
  <c r="M242" i="11"/>
  <c r="K242" i="11"/>
  <c r="M241" i="11"/>
  <c r="K241" i="11"/>
  <c r="M240" i="11"/>
  <c r="K240" i="11"/>
  <c r="M238" i="11"/>
  <c r="K238" i="11"/>
  <c r="M237" i="11"/>
  <c r="K237" i="11"/>
  <c r="M236" i="11"/>
  <c r="K236" i="11"/>
  <c r="M235" i="11"/>
  <c r="K235" i="11"/>
  <c r="M233" i="11"/>
  <c r="K233" i="11"/>
  <c r="M232" i="11"/>
  <c r="K232" i="11"/>
  <c r="M230" i="11"/>
  <c r="K230" i="11"/>
  <c r="M229" i="11"/>
  <c r="K229" i="11"/>
  <c r="M228" i="11"/>
  <c r="K228" i="11"/>
  <c r="M226" i="11"/>
  <c r="K226" i="11"/>
  <c r="M225" i="11"/>
  <c r="K225" i="11"/>
  <c r="M224" i="11"/>
  <c r="K224" i="11"/>
  <c r="M223" i="11"/>
  <c r="K223" i="11"/>
  <c r="M222" i="11"/>
  <c r="K222" i="11"/>
  <c r="M221" i="11"/>
  <c r="K221" i="11"/>
  <c r="M220" i="11"/>
  <c r="K220" i="11"/>
  <c r="M219" i="11"/>
  <c r="K219" i="11"/>
  <c r="M218" i="11"/>
  <c r="K218" i="11"/>
  <c r="M217" i="11"/>
  <c r="K217" i="11"/>
  <c r="M216" i="11"/>
  <c r="K216" i="11"/>
  <c r="M215" i="11"/>
  <c r="K215" i="11"/>
  <c r="M214" i="11"/>
  <c r="K214" i="11"/>
  <c r="M213" i="11"/>
  <c r="K213" i="11"/>
  <c r="M212" i="11"/>
  <c r="K212" i="11"/>
  <c r="M211" i="11"/>
  <c r="K211" i="11"/>
  <c r="M210" i="11"/>
  <c r="K210" i="11"/>
  <c r="M103" i="11"/>
  <c r="K103" i="11"/>
  <c r="M102" i="11"/>
  <c r="K102" i="11"/>
  <c r="M101" i="11"/>
  <c r="K101" i="11"/>
  <c r="M100" i="11"/>
  <c r="K100" i="11"/>
  <c r="M98" i="11"/>
  <c r="K98" i="11"/>
  <c r="M95" i="11"/>
  <c r="K95" i="11"/>
  <c r="M94" i="11"/>
  <c r="K94" i="11"/>
  <c r="M93" i="11"/>
  <c r="K93" i="11"/>
  <c r="M92" i="11"/>
  <c r="K92" i="11"/>
  <c r="M90" i="11"/>
  <c r="K90" i="11"/>
  <c r="M89" i="11"/>
  <c r="K89" i="11"/>
  <c r="M88" i="11"/>
  <c r="K88" i="11"/>
  <c r="M87" i="11"/>
  <c r="K87" i="11"/>
  <c r="M85" i="11"/>
  <c r="K85" i="11"/>
  <c r="M84" i="11"/>
  <c r="K84" i="11"/>
  <c r="M83" i="11"/>
  <c r="K83" i="11"/>
  <c r="M82" i="11"/>
  <c r="K82" i="11"/>
  <c r="M81" i="11"/>
  <c r="K81" i="11"/>
  <c r="M80" i="11"/>
  <c r="K80" i="11"/>
  <c r="M79" i="11"/>
  <c r="K79" i="11"/>
  <c r="M78" i="11"/>
  <c r="K78" i="11"/>
  <c r="M77" i="11"/>
  <c r="K77" i="11"/>
  <c r="M75" i="11"/>
  <c r="K75" i="11"/>
  <c r="M74" i="11"/>
  <c r="K74" i="11"/>
  <c r="M73" i="11"/>
  <c r="K73" i="11"/>
  <c r="M72" i="11"/>
  <c r="K72" i="11"/>
  <c r="M71" i="11"/>
  <c r="K71" i="11"/>
  <c r="M70" i="11"/>
  <c r="K70" i="11"/>
  <c r="M69" i="11"/>
  <c r="K69" i="11"/>
  <c r="M68" i="11"/>
  <c r="K68" i="11"/>
  <c r="M67" i="11"/>
  <c r="K67" i="11"/>
  <c r="M66" i="11"/>
  <c r="K66" i="11"/>
  <c r="M64" i="11"/>
  <c r="K64" i="11"/>
  <c r="M63" i="11"/>
  <c r="K63" i="11"/>
  <c r="M62" i="11"/>
  <c r="K62" i="11"/>
  <c r="M61" i="11"/>
  <c r="K61" i="11"/>
  <c r="M60" i="11"/>
  <c r="K60" i="11"/>
  <c r="M59" i="11"/>
  <c r="K59" i="11"/>
  <c r="M57" i="11"/>
  <c r="K57" i="11"/>
  <c r="M55" i="11"/>
  <c r="K55" i="11"/>
  <c r="M54" i="11"/>
  <c r="K54" i="11"/>
  <c r="M53" i="11"/>
  <c r="K53" i="11"/>
  <c r="M52" i="11"/>
  <c r="K52" i="11"/>
  <c r="M51" i="11"/>
  <c r="K51" i="11"/>
  <c r="M50" i="11"/>
  <c r="K50" i="11"/>
  <c r="M49" i="11"/>
  <c r="K49" i="11"/>
  <c r="M48" i="11"/>
  <c r="K48" i="11"/>
  <c r="M43" i="11"/>
  <c r="K43" i="11"/>
  <c r="M42" i="11"/>
  <c r="K42" i="11"/>
  <c r="M41" i="11"/>
  <c r="K41" i="11"/>
  <c r="M40" i="11"/>
  <c r="K40" i="11"/>
  <c r="M39" i="11"/>
  <c r="K39" i="11"/>
  <c r="M38" i="11"/>
  <c r="K38" i="11"/>
  <c r="M37" i="11"/>
  <c r="K37" i="11"/>
  <c r="M36" i="11"/>
  <c r="K36" i="11"/>
  <c r="M35" i="11"/>
  <c r="K35" i="11"/>
  <c r="M34" i="11"/>
  <c r="K34" i="11"/>
  <c r="M30" i="11"/>
  <c r="K30" i="11"/>
  <c r="M29" i="11"/>
  <c r="K29" i="11"/>
  <c r="M28" i="11"/>
  <c r="K28" i="11"/>
  <c r="M27" i="11"/>
  <c r="K27" i="11"/>
  <c r="M25" i="11"/>
  <c r="K25" i="11"/>
  <c r="M24" i="11"/>
  <c r="K24" i="11"/>
  <c r="M23" i="11"/>
  <c r="K23" i="11"/>
  <c r="M22" i="11"/>
  <c r="K22" i="11"/>
  <c r="M21" i="11"/>
  <c r="K21" i="11"/>
  <c r="M20" i="11"/>
  <c r="K20" i="11"/>
  <c r="M18" i="11"/>
  <c r="K18" i="11"/>
  <c r="M17" i="11"/>
  <c r="K17" i="11"/>
  <c r="M16" i="11"/>
  <c r="K16" i="11"/>
  <c r="M15" i="11"/>
  <c r="K15" i="11"/>
  <c r="M14" i="11"/>
  <c r="K14" i="11"/>
  <c r="M13" i="11"/>
  <c r="K13" i="11"/>
  <c r="M12" i="11"/>
  <c r="K12" i="11"/>
  <c r="M11" i="11"/>
  <c r="K11" i="11"/>
  <c r="M10" i="11"/>
  <c r="K10" i="11"/>
  <c r="M9" i="11"/>
  <c r="K9" i="11"/>
  <c r="M8" i="11"/>
  <c r="K8" i="11"/>
  <c r="M7" i="11"/>
  <c r="K7" i="11"/>
  <c r="M6" i="11"/>
  <c r="K6" i="11"/>
  <c r="M5" i="11"/>
  <c r="K5" i="11"/>
  <c r="M4" i="11"/>
  <c r="K4" i="11"/>
  <c r="M3" i="11"/>
  <c r="K3" i="11"/>
  <c r="M2" i="11"/>
  <c r="K2" i="11"/>
  <c r="A3" i="13"/>
  <c r="A19" i="13" s="1"/>
  <c r="BS11" i="13"/>
  <c r="BM11" i="13"/>
  <c r="BG11" i="13"/>
  <c r="BA11" i="13"/>
  <c r="AU11" i="13"/>
  <c r="AO11" i="13"/>
  <c r="AI11" i="13"/>
  <c r="AC11" i="13"/>
  <c r="W11" i="13"/>
  <c r="Q11" i="13"/>
  <c r="K11" i="13"/>
  <c r="E11" i="13"/>
  <c r="BS10" i="13"/>
  <c r="BM10" i="13"/>
  <c r="BG10" i="13"/>
  <c r="BA10" i="13"/>
  <c r="AU10" i="13"/>
  <c r="AO10" i="13"/>
  <c r="AI10" i="13"/>
  <c r="AC10" i="13"/>
  <c r="W10" i="13"/>
  <c r="Q10" i="13"/>
  <c r="K10" i="13"/>
  <c r="E10" i="13"/>
  <c r="BS9" i="13"/>
  <c r="BM9" i="13"/>
  <c r="BG9" i="13"/>
  <c r="BA9" i="13"/>
  <c r="AU9" i="13"/>
  <c r="AO9" i="13"/>
  <c r="AI9" i="13"/>
  <c r="AC9" i="13"/>
  <c r="W9" i="13"/>
  <c r="Q9" i="13"/>
  <c r="K9" i="13"/>
  <c r="E9" i="13"/>
  <c r="BS8" i="13"/>
  <c r="BM8" i="13"/>
  <c r="BG8" i="13"/>
  <c r="BA8" i="13"/>
  <c r="AU8" i="13"/>
  <c r="AO8" i="13"/>
  <c r="AI8" i="13"/>
  <c r="AC8" i="13"/>
  <c r="W8" i="13"/>
  <c r="Q8" i="13"/>
  <c r="K8" i="13"/>
  <c r="E8" i="13"/>
  <c r="BS7" i="13"/>
  <c r="BM7" i="13"/>
  <c r="BG7" i="13"/>
  <c r="BA7" i="13"/>
  <c r="AU7" i="13"/>
  <c r="AO7" i="13"/>
  <c r="AI7" i="13"/>
  <c r="AC7" i="13"/>
  <c r="W7" i="13"/>
  <c r="Q7" i="13"/>
  <c r="K7" i="13"/>
  <c r="E7" i="13"/>
  <c r="BR6" i="13"/>
  <c r="BQ6" i="13"/>
  <c r="BU6" i="13" s="1"/>
  <c r="BL6" i="13"/>
  <c r="BK6" i="13"/>
  <c r="BO6" i="13" s="1"/>
  <c r="BF6" i="13"/>
  <c r="BE6" i="13"/>
  <c r="BI6" i="13" s="1"/>
  <c r="AZ6" i="13"/>
  <c r="AY6" i="13"/>
  <c r="BC6" i="13" s="1"/>
  <c r="AT6" i="13"/>
  <c r="AS6" i="13"/>
  <c r="AW6" i="13" s="1"/>
  <c r="AN6" i="13"/>
  <c r="AM6" i="13"/>
  <c r="AQ6" i="13" s="1"/>
  <c r="AH6" i="13"/>
  <c r="AG6" i="13"/>
  <c r="AK6" i="13" s="1"/>
  <c r="AB6" i="13"/>
  <c r="AA6" i="13"/>
  <c r="AE6" i="13" s="1"/>
  <c r="V6" i="13"/>
  <c r="U6" i="13"/>
  <c r="Y6" i="13" s="1"/>
  <c r="P6" i="13"/>
  <c r="O6" i="13"/>
  <c r="S6" i="13" s="1"/>
  <c r="J6" i="13"/>
  <c r="I6" i="13"/>
  <c r="M6" i="13" s="1"/>
  <c r="D6" i="13"/>
  <c r="C6" i="13"/>
  <c r="G6" i="13" s="1"/>
  <c r="O12" i="9"/>
  <c r="O13" i="9"/>
  <c r="O14" i="9"/>
  <c r="O11" i="9"/>
  <c r="EL302" i="2"/>
  <c r="EK302" i="2"/>
  <c r="EJ302" i="2"/>
  <c r="EN298" i="2"/>
  <c r="EL298" i="2"/>
  <c r="EK298" i="2"/>
  <c r="EJ298" i="2"/>
  <c r="EN294" i="2"/>
  <c r="EL294" i="2"/>
  <c r="EK294" i="2"/>
  <c r="EJ294" i="2"/>
  <c r="EL291" i="2"/>
  <c r="EK291" i="2"/>
  <c r="EJ291" i="2"/>
  <c r="EL289" i="2"/>
  <c r="EK289" i="2"/>
  <c r="EJ289" i="2"/>
  <c r="EO287" i="2"/>
  <c r="EN287" i="2"/>
  <c r="EM287" i="2"/>
  <c r="EL287" i="2"/>
  <c r="EK287" i="2"/>
  <c r="EJ287" i="2"/>
  <c r="EJ286" i="2"/>
  <c r="EN278" i="2"/>
  <c r="EL278" i="2"/>
  <c r="EK278" i="2"/>
  <c r="EJ278" i="2"/>
  <c r="EN277" i="2"/>
  <c r="EL277" i="2"/>
  <c r="EK277" i="2"/>
  <c r="EJ277" i="2"/>
  <c r="EN275" i="2"/>
  <c r="EL275" i="2"/>
  <c r="EK275" i="2"/>
  <c r="EJ275" i="2"/>
  <c r="EN272" i="2"/>
  <c r="EL272" i="2"/>
  <c r="EK272" i="2"/>
  <c r="EJ272" i="2"/>
  <c r="EN271" i="2"/>
  <c r="EL271" i="2"/>
  <c r="EK271" i="2"/>
  <c r="EJ271" i="2"/>
  <c r="EN268" i="2"/>
  <c r="EL268" i="2"/>
  <c r="EK268" i="2"/>
  <c r="EJ268" i="2"/>
  <c r="EN267" i="2"/>
  <c r="EL267" i="2"/>
  <c r="EK267" i="2"/>
  <c r="EJ267" i="2"/>
  <c r="EN266" i="2"/>
  <c r="EL266" i="2"/>
  <c r="EK266" i="2"/>
  <c r="EJ266" i="2"/>
  <c r="EO264" i="2"/>
  <c r="EN264" i="2"/>
  <c r="EM264" i="2"/>
  <c r="EL264" i="2"/>
  <c r="EK264" i="2"/>
  <c r="EJ264" i="2"/>
  <c r="EJ263" i="2"/>
  <c r="EN258" i="2"/>
  <c r="EL258" i="2"/>
  <c r="EK258" i="2"/>
  <c r="EJ258" i="2"/>
  <c r="EN257" i="2"/>
  <c r="EL257" i="2"/>
  <c r="EK257" i="2"/>
  <c r="EJ257" i="2"/>
  <c r="EN256" i="2"/>
  <c r="EL256" i="2"/>
  <c r="EK256" i="2"/>
  <c r="EJ256" i="2"/>
  <c r="EN255" i="2"/>
  <c r="EL255" i="2"/>
  <c r="EK255" i="2"/>
  <c r="EJ255" i="2"/>
  <c r="EN254" i="2"/>
  <c r="EL254" i="2"/>
  <c r="EK254" i="2"/>
  <c r="EJ254" i="2"/>
  <c r="EN253" i="2"/>
  <c r="EL253" i="2"/>
  <c r="EK253" i="2"/>
  <c r="EJ253" i="2"/>
  <c r="EN252" i="2"/>
  <c r="EL252" i="2"/>
  <c r="EK252" i="2"/>
  <c r="EJ252" i="2"/>
  <c r="EN251" i="2"/>
  <c r="EL251" i="2"/>
  <c r="EK251" i="2"/>
  <c r="EJ251" i="2"/>
  <c r="EN250" i="2"/>
  <c r="EL250" i="2"/>
  <c r="EK250" i="2"/>
  <c r="EJ250" i="2"/>
  <c r="EN249" i="2"/>
  <c r="EL249" i="2"/>
  <c r="EK249" i="2"/>
  <c r="EJ249" i="2"/>
  <c r="EN248" i="2"/>
  <c r="EL248" i="2"/>
  <c r="EK248" i="2"/>
  <c r="EJ248" i="2"/>
  <c r="EN247" i="2"/>
  <c r="EL247" i="2"/>
  <c r="EK247" i="2"/>
  <c r="EJ247" i="2"/>
  <c r="EN246" i="2"/>
  <c r="EL246" i="2"/>
  <c r="EK246" i="2"/>
  <c r="EJ246" i="2"/>
  <c r="EN245" i="2"/>
  <c r="EL245" i="2"/>
  <c r="EK245" i="2"/>
  <c r="EJ245" i="2"/>
  <c r="EN244" i="2"/>
  <c r="EL244" i="2"/>
  <c r="EK244" i="2"/>
  <c r="EJ244" i="2"/>
  <c r="EN243" i="2"/>
  <c r="EL243" i="2"/>
  <c r="EK243" i="2"/>
  <c r="EJ243" i="2"/>
  <c r="EO242" i="2"/>
  <c r="EO312" i="2" s="1"/>
  <c r="EN242" i="2"/>
  <c r="EN312" i="2" s="1"/>
  <c r="EM242" i="2"/>
  <c r="EM312" i="2" s="1"/>
  <c r="EL242" i="2"/>
  <c r="EL312" i="2" s="1"/>
  <c r="EK242" i="2"/>
  <c r="EK312" i="2" s="1"/>
  <c r="EJ242" i="2"/>
  <c r="EJ312" i="2" s="1"/>
  <c r="EJ241" i="2"/>
  <c r="EN231" i="2"/>
  <c r="EL231" i="2"/>
  <c r="EK231" i="2"/>
  <c r="EJ231" i="2"/>
  <c r="EN230" i="2"/>
  <c r="EL230" i="2"/>
  <c r="EK230" i="2"/>
  <c r="EJ230" i="2"/>
  <c r="EN229" i="2"/>
  <c r="EL229" i="2"/>
  <c r="EK229" i="2"/>
  <c r="EJ229" i="2"/>
  <c r="EN228" i="2"/>
  <c r="EL228" i="2"/>
  <c r="EK228" i="2"/>
  <c r="EJ228" i="2"/>
  <c r="EN227" i="2"/>
  <c r="EL227" i="2"/>
  <c r="EK227" i="2"/>
  <c r="EJ227" i="2"/>
  <c r="EN226" i="2"/>
  <c r="EL226" i="2"/>
  <c r="EK226" i="2"/>
  <c r="EJ226" i="2"/>
  <c r="EN225" i="2"/>
  <c r="EL225" i="2"/>
  <c r="EK225" i="2"/>
  <c r="EJ225" i="2"/>
  <c r="EN224" i="2"/>
  <c r="EL224" i="2"/>
  <c r="EK224" i="2"/>
  <c r="EJ224" i="2"/>
  <c r="EN223" i="2"/>
  <c r="EL223" i="2"/>
  <c r="EK223" i="2"/>
  <c r="EJ223" i="2"/>
  <c r="EN222" i="2"/>
  <c r="EL222" i="2"/>
  <c r="EK222" i="2"/>
  <c r="EJ222" i="2"/>
  <c r="EN221" i="2"/>
  <c r="EL221" i="2"/>
  <c r="EK221" i="2"/>
  <c r="EJ221" i="2"/>
  <c r="EN220" i="2"/>
  <c r="EL220" i="2"/>
  <c r="EK220" i="2"/>
  <c r="EJ220" i="2"/>
  <c r="EN219" i="2"/>
  <c r="EL219" i="2"/>
  <c r="EK219" i="2"/>
  <c r="EJ219" i="2"/>
  <c r="EN218" i="2"/>
  <c r="EL218" i="2"/>
  <c r="EK218" i="2"/>
  <c r="EJ218" i="2"/>
  <c r="EN217" i="2"/>
  <c r="EL217" i="2"/>
  <c r="EK217" i="2"/>
  <c r="EJ217" i="2"/>
  <c r="EN216" i="2"/>
  <c r="EL216" i="2"/>
  <c r="EK216" i="2"/>
  <c r="EJ216" i="2"/>
  <c r="EO215" i="2"/>
  <c r="EN215" i="2"/>
  <c r="EM215" i="2"/>
  <c r="EL215" i="2"/>
  <c r="EK215" i="2"/>
  <c r="EJ215" i="2"/>
  <c r="EN203" i="2"/>
  <c r="EL203" i="2"/>
  <c r="EK203" i="2"/>
  <c r="EJ203" i="2"/>
  <c r="EN202" i="2"/>
  <c r="EL202" i="2"/>
  <c r="EK202" i="2"/>
  <c r="EJ202" i="2"/>
  <c r="EN201" i="2"/>
  <c r="EL201" i="2"/>
  <c r="EK201" i="2"/>
  <c r="EJ201" i="2"/>
  <c r="EN200" i="2"/>
  <c r="EL200" i="2"/>
  <c r="EK200" i="2"/>
  <c r="EJ200" i="2"/>
  <c r="EO199" i="2"/>
  <c r="EN199" i="2"/>
  <c r="EM199" i="2"/>
  <c r="EL199" i="2"/>
  <c r="EK199" i="2"/>
  <c r="EJ199" i="2"/>
  <c r="EJ198" i="2"/>
  <c r="EJ214" i="2" s="1"/>
  <c r="EN192" i="2"/>
  <c r="EL192" i="2"/>
  <c r="EK192" i="2"/>
  <c r="EJ192" i="2"/>
  <c r="EN191" i="2"/>
  <c r="EL191" i="2"/>
  <c r="EK191" i="2"/>
  <c r="EJ191" i="2"/>
  <c r="EN190" i="2"/>
  <c r="EL190" i="2"/>
  <c r="EK190" i="2"/>
  <c r="EJ190" i="2"/>
  <c r="EN189" i="2"/>
  <c r="EL189" i="2"/>
  <c r="EK189" i="2"/>
  <c r="EJ189" i="2"/>
  <c r="EN188" i="2"/>
  <c r="EL188" i="2"/>
  <c r="EK188" i="2"/>
  <c r="EJ188" i="2"/>
  <c r="EO154" i="2"/>
  <c r="EM154" i="2"/>
  <c r="EO153" i="2"/>
  <c r="EM153" i="2"/>
  <c r="EO152" i="2"/>
  <c r="EM152" i="2"/>
  <c r="EO151" i="2"/>
  <c r="EM151" i="2"/>
  <c r="EO150" i="2"/>
  <c r="EM150" i="2"/>
  <c r="EO149" i="2"/>
  <c r="EM149" i="2"/>
  <c r="EO148" i="2"/>
  <c r="EM148" i="2"/>
  <c r="EO147" i="2"/>
  <c r="EM147" i="2"/>
  <c r="EO145" i="2"/>
  <c r="EM145" i="2"/>
  <c r="EO144" i="2"/>
  <c r="EM144" i="2"/>
  <c r="EO143" i="2"/>
  <c r="EM143" i="2"/>
  <c r="EO142" i="2"/>
  <c r="EM142" i="2"/>
  <c r="EO141" i="2"/>
  <c r="EM141" i="2"/>
  <c r="EO140" i="2"/>
  <c r="EM140" i="2"/>
  <c r="EO139" i="2"/>
  <c r="EM139" i="2"/>
  <c r="EO138" i="2"/>
  <c r="EM138" i="2"/>
  <c r="EO137" i="2"/>
  <c r="EM137" i="2"/>
  <c r="EO136" i="2"/>
  <c r="EM136" i="2"/>
  <c r="EO135" i="2"/>
  <c r="EM135" i="2"/>
  <c r="EO133" i="2"/>
  <c r="EM133" i="2"/>
  <c r="EO132" i="2"/>
  <c r="EM132" i="2"/>
  <c r="EO131" i="2"/>
  <c r="EM131" i="2"/>
  <c r="EO130" i="2"/>
  <c r="EM130" i="2"/>
  <c r="EO129" i="2"/>
  <c r="EM129" i="2"/>
  <c r="EO128" i="2"/>
  <c r="EM128" i="2"/>
  <c r="EO126" i="2"/>
  <c r="EM126" i="2"/>
  <c r="EO125" i="2"/>
  <c r="EM125" i="2"/>
  <c r="EO124" i="2"/>
  <c r="EM124" i="2"/>
  <c r="EO123" i="2"/>
  <c r="EM123" i="2"/>
  <c r="EO122" i="2"/>
  <c r="EM122" i="2"/>
  <c r="EO121" i="2"/>
  <c r="EM121" i="2"/>
  <c r="EO120" i="2"/>
  <c r="EM120" i="2"/>
  <c r="EO119" i="2"/>
  <c r="EM119" i="2"/>
  <c r="EO118" i="2"/>
  <c r="EM118" i="2"/>
  <c r="EO117" i="2"/>
  <c r="EM117" i="2"/>
  <c r="EO116" i="2"/>
  <c r="EM116" i="2"/>
  <c r="EO115" i="2"/>
  <c r="EM115" i="2"/>
  <c r="EO110" i="2"/>
  <c r="EM110" i="2"/>
  <c r="EO109" i="2"/>
  <c r="EM109" i="2"/>
  <c r="EO108" i="2"/>
  <c r="EM108" i="2"/>
  <c r="EO107" i="2"/>
  <c r="EM107" i="2"/>
  <c r="EO106" i="2"/>
  <c r="EM106" i="2"/>
  <c r="EO105" i="2"/>
  <c r="EM105" i="2"/>
  <c r="EO104" i="2"/>
  <c r="EM104" i="2"/>
  <c r="EO103" i="2"/>
  <c r="EM103" i="2"/>
  <c r="EO102" i="2"/>
  <c r="EM102" i="2"/>
  <c r="EO101" i="2"/>
  <c r="EM101" i="2"/>
  <c r="EO100" i="2"/>
  <c r="EM100" i="2"/>
  <c r="EO99" i="2"/>
  <c r="EM99" i="2"/>
  <c r="EO98" i="2"/>
  <c r="EM98" i="2"/>
  <c r="EO96" i="2"/>
  <c r="EM96" i="2"/>
  <c r="EO95" i="2"/>
  <c r="EM95" i="2"/>
  <c r="EO94" i="2"/>
  <c r="EM94" i="2"/>
  <c r="EO93" i="2"/>
  <c r="EM93" i="2"/>
  <c r="EO92" i="2"/>
  <c r="EM92" i="2"/>
  <c r="EO91" i="2"/>
  <c r="EM91" i="2"/>
  <c r="EO90" i="2"/>
  <c r="EM90" i="2"/>
  <c r="EO89" i="2"/>
  <c r="EM89" i="2"/>
  <c r="EO88" i="2"/>
  <c r="EM88" i="2"/>
  <c r="EO87" i="2"/>
  <c r="EM87" i="2"/>
  <c r="EO86" i="2"/>
  <c r="EM86" i="2"/>
  <c r="EO84" i="2"/>
  <c r="EM84" i="2"/>
  <c r="EO83" i="2"/>
  <c r="EM83" i="2"/>
  <c r="EO82" i="2"/>
  <c r="EM82" i="2"/>
  <c r="EO81" i="2"/>
  <c r="EM81" i="2"/>
  <c r="EO80" i="2"/>
  <c r="EM80" i="2"/>
  <c r="EO79" i="2"/>
  <c r="EM79" i="2"/>
  <c r="EO78" i="2"/>
  <c r="EM78" i="2"/>
  <c r="EO77" i="2"/>
  <c r="EM77" i="2"/>
  <c r="EO76" i="2"/>
  <c r="EM76" i="2"/>
  <c r="EO75" i="2"/>
  <c r="EM75" i="2"/>
  <c r="EO74" i="2"/>
  <c r="EM74" i="2"/>
  <c r="EO73" i="2"/>
  <c r="EM73" i="2"/>
  <c r="EO72" i="2"/>
  <c r="EM72" i="2"/>
  <c r="EO71" i="2"/>
  <c r="EM71" i="2"/>
  <c r="EO70" i="2"/>
  <c r="EM70" i="2"/>
  <c r="EO69" i="2"/>
  <c r="EM69" i="2"/>
  <c r="EO68" i="2"/>
  <c r="EM68" i="2"/>
  <c r="EO67" i="2"/>
  <c r="EM67" i="2"/>
  <c r="EO66" i="2"/>
  <c r="EM66" i="2"/>
  <c r="EO65" i="2"/>
  <c r="EM65" i="2"/>
  <c r="EO64" i="2"/>
  <c r="EM64" i="2"/>
  <c r="EO63" i="2"/>
  <c r="EM63" i="2"/>
  <c r="EO62" i="2"/>
  <c r="EM62" i="2"/>
  <c r="EO61" i="2"/>
  <c r="EM61" i="2"/>
  <c r="EO60" i="2"/>
  <c r="EM60" i="2"/>
  <c r="EO59" i="2"/>
  <c r="EM59" i="2"/>
  <c r="EO58" i="2"/>
  <c r="EM58" i="2"/>
  <c r="EO57" i="2"/>
  <c r="EM57" i="2"/>
  <c r="EO56" i="2"/>
  <c r="EM56" i="2"/>
  <c r="EO55" i="2"/>
  <c r="EM55" i="2"/>
  <c r="EO54" i="2"/>
  <c r="EM54" i="2"/>
  <c r="EO53" i="2"/>
  <c r="EM53" i="2"/>
  <c r="EO52" i="2"/>
  <c r="EM52" i="2"/>
  <c r="EO51" i="2"/>
  <c r="EM51" i="2"/>
  <c r="EO50" i="2"/>
  <c r="EM50" i="2"/>
  <c r="EO49" i="2"/>
  <c r="EM49" i="2"/>
  <c r="EO47" i="2"/>
  <c r="EM47" i="2"/>
  <c r="EO46" i="2"/>
  <c r="EM46" i="2"/>
  <c r="EO45" i="2"/>
  <c r="EM45" i="2"/>
  <c r="EO44" i="2"/>
  <c r="EM44" i="2"/>
  <c r="EO43" i="2"/>
  <c r="EM43" i="2"/>
  <c r="EO42" i="2"/>
  <c r="EM42" i="2"/>
  <c r="EO41" i="2"/>
  <c r="EM41" i="2"/>
  <c r="EO40" i="2"/>
  <c r="EM40" i="2"/>
  <c r="EO39" i="2"/>
  <c r="EM39" i="2"/>
  <c r="EO38" i="2"/>
  <c r="EM38" i="2"/>
  <c r="EO36" i="2"/>
  <c r="EM36" i="2"/>
  <c r="EO35" i="2"/>
  <c r="EM35" i="2"/>
  <c r="EO34" i="2"/>
  <c r="EM34" i="2"/>
  <c r="EO33" i="2"/>
  <c r="EM33" i="2"/>
  <c r="EO32" i="2"/>
  <c r="EM32" i="2"/>
  <c r="EO31" i="2"/>
  <c r="EM31" i="2"/>
  <c r="EO30" i="2"/>
  <c r="EM30" i="2"/>
  <c r="EO29" i="2"/>
  <c r="EM29" i="2"/>
  <c r="EO28" i="2"/>
  <c r="EM28" i="2"/>
  <c r="EO27" i="2"/>
  <c r="EM27" i="2"/>
  <c r="EO26" i="2"/>
  <c r="EM26" i="2"/>
  <c r="EO25" i="2"/>
  <c r="EM25" i="2"/>
  <c r="EO24" i="2"/>
  <c r="EM24" i="2"/>
  <c r="EO23" i="2"/>
  <c r="EM23" i="2"/>
  <c r="EO22" i="2"/>
  <c r="EM22" i="2"/>
  <c r="EO21" i="2"/>
  <c r="EM21" i="2"/>
  <c r="EO20" i="2"/>
  <c r="EM20" i="2"/>
  <c r="EO19" i="2"/>
  <c r="EM19" i="2"/>
  <c r="EO18" i="2"/>
  <c r="EM18" i="2"/>
  <c r="EO17" i="2"/>
  <c r="EM17" i="2"/>
  <c r="EO16" i="2"/>
  <c r="EM16" i="2"/>
  <c r="EO15" i="2"/>
  <c r="EM15" i="2"/>
  <c r="EO14" i="2"/>
  <c r="EM14" i="2"/>
  <c r="EO13" i="2"/>
  <c r="EM13" i="2"/>
  <c r="EO12" i="2"/>
  <c r="EM12" i="2"/>
  <c r="EO11" i="2"/>
  <c r="EM11" i="2"/>
  <c r="EO10" i="2"/>
  <c r="EM10" i="2"/>
  <c r="EO9" i="2"/>
  <c r="EM9" i="2"/>
  <c r="EO8" i="2"/>
  <c r="EM8" i="2"/>
  <c r="EO7" i="2"/>
  <c r="EM7" i="2"/>
  <c r="EO6" i="2"/>
  <c r="EM6" i="2"/>
  <c r="EN318" i="2" l="1"/>
  <c r="EN322" i="2"/>
  <c r="EN324" i="2"/>
  <c r="EN328" i="2"/>
  <c r="EK318" i="2"/>
  <c r="EK322" i="2"/>
  <c r="EK324" i="2"/>
  <c r="EN321" i="2"/>
  <c r="EK326" i="2"/>
  <c r="EN313" i="2"/>
  <c r="EN327" i="2"/>
  <c r="EN317" i="2"/>
  <c r="EJ318" i="2"/>
  <c r="EJ322" i="2"/>
  <c r="EJ320" i="2"/>
  <c r="EK314" i="2"/>
  <c r="EK316" i="2"/>
  <c r="EK320" i="2"/>
  <c r="EJ315" i="2"/>
  <c r="EJ317" i="2"/>
  <c r="EK313" i="2"/>
  <c r="EK315" i="2"/>
  <c r="EK317" i="2"/>
  <c r="EK319" i="2"/>
  <c r="EK321" i="2"/>
  <c r="EK323" i="2"/>
  <c r="EK325" i="2"/>
  <c r="EK327" i="2"/>
  <c r="EJ313" i="2"/>
  <c r="EJ321" i="2"/>
  <c r="EJ319" i="2"/>
  <c r="EJ316" i="2"/>
  <c r="EL313" i="2"/>
  <c r="EL314" i="2"/>
  <c r="EL315" i="2"/>
  <c r="EL316" i="2"/>
  <c r="EL317" i="2"/>
  <c r="EL318" i="2"/>
  <c r="EL319" i="2"/>
  <c r="EL320" i="2"/>
  <c r="EL321" i="2"/>
  <c r="EM321" i="2" s="1"/>
  <c r="EL322" i="2"/>
  <c r="EL323" i="2"/>
  <c r="EL324" i="2"/>
  <c r="EL325" i="2"/>
  <c r="EL326" i="2"/>
  <c r="EL327" i="2"/>
  <c r="EL328" i="2"/>
  <c r="EN314" i="2"/>
  <c r="EN315" i="2"/>
  <c r="EN316" i="2"/>
  <c r="EN319" i="2"/>
  <c r="EN320" i="2"/>
  <c r="EN323" i="2"/>
  <c r="EN325" i="2"/>
  <c r="EN326" i="2"/>
  <c r="EO326" i="2" s="1"/>
  <c r="EJ314" i="2"/>
  <c r="EJ323" i="2"/>
  <c r="EJ324" i="2"/>
  <c r="EJ325" i="2"/>
  <c r="EJ326" i="2"/>
  <c r="EJ327" i="2"/>
  <c r="EJ328" i="2"/>
  <c r="EK328" i="2"/>
  <c r="EJ204" i="2"/>
  <c r="EK204" i="2"/>
  <c r="EM222" i="2"/>
  <c r="EO224" i="2"/>
  <c r="EM220" i="2"/>
  <c r="EL193" i="2"/>
  <c r="EM218" i="2"/>
  <c r="EK193" i="2"/>
  <c r="EO258" i="2"/>
  <c r="EJ281" i="2"/>
  <c r="EJ283" i="2" s="1"/>
  <c r="AC6" i="13"/>
  <c r="E6" i="13"/>
  <c r="Q6" i="13"/>
  <c r="K6" i="13"/>
  <c r="W6" i="13"/>
  <c r="AI6" i="13"/>
  <c r="AU6" i="13"/>
  <c r="BS6" i="13"/>
  <c r="EM190" i="2"/>
  <c r="EM268" i="2"/>
  <c r="EM219" i="2"/>
  <c r="EO228" i="2"/>
  <c r="EO230" i="2"/>
  <c r="EO231" i="2"/>
  <c r="EM243" i="2"/>
  <c r="EM245" i="2"/>
  <c r="EM246" i="2"/>
  <c r="EM247" i="2"/>
  <c r="EM249" i="2"/>
  <c r="EM252" i="2"/>
  <c r="EM256" i="2"/>
  <c r="EM257" i="2"/>
  <c r="EO219" i="2"/>
  <c r="EM224" i="2"/>
  <c r="EO245" i="2"/>
  <c r="EM201" i="2"/>
  <c r="EM202" i="2"/>
  <c r="EM203" i="2"/>
  <c r="EM226" i="2"/>
  <c r="EM227" i="2"/>
  <c r="EM228" i="2"/>
  <c r="EM230" i="2"/>
  <c r="EM231" i="2"/>
  <c r="EO247" i="2"/>
  <c r="EO249" i="2"/>
  <c r="EO254" i="2"/>
  <c r="EO256" i="2"/>
  <c r="EO201" i="2"/>
  <c r="EO203" i="2"/>
  <c r="EK232" i="2"/>
  <c r="EK234" i="2" s="1"/>
  <c r="EO226" i="2"/>
  <c r="EO227" i="2"/>
  <c r="EO229" i="2"/>
  <c r="EL304" i="2"/>
  <c r="EN281" i="2"/>
  <c r="EN283" i="2" s="1"/>
  <c r="EO190" i="2"/>
  <c r="EM223" i="2"/>
  <c r="EM253" i="2"/>
  <c r="EL281" i="2"/>
  <c r="EL283" i="2" s="1"/>
  <c r="EM272" i="2"/>
  <c r="EM294" i="2"/>
  <c r="AO6" i="13"/>
  <c r="BM6" i="13"/>
  <c r="BA6" i="13"/>
  <c r="BG6" i="13"/>
  <c r="EN193" i="2"/>
  <c r="EO191" i="2"/>
  <c r="EO217" i="2"/>
  <c r="EO188" i="2"/>
  <c r="EN204" i="2"/>
  <c r="EO221" i="2"/>
  <c r="EO192" i="2"/>
  <c r="EO246" i="2"/>
  <c r="EO250" i="2"/>
  <c r="EJ193" i="2"/>
  <c r="EM217" i="2"/>
  <c r="EO220" i="2"/>
  <c r="EO257" i="2"/>
  <c r="EO268" i="2"/>
  <c r="EO272" i="2"/>
  <c r="EJ232" i="2"/>
  <c r="EJ234" i="2" s="1"/>
  <c r="EO222" i="2"/>
  <c r="EM229" i="2"/>
  <c r="EO243" i="2"/>
  <c r="EO252" i="2"/>
  <c r="EM254" i="2"/>
  <c r="EM189" i="2"/>
  <c r="EL232" i="2"/>
  <c r="EL234" i="2" s="1"/>
  <c r="EM221" i="2"/>
  <c r="EM258" i="2"/>
  <c r="EM271" i="2"/>
  <c r="EM275" i="2"/>
  <c r="EM278" i="2"/>
  <c r="EM216" i="2"/>
  <c r="EM244" i="2"/>
  <c r="EM251" i="2"/>
  <c r="EO271" i="2"/>
  <c r="EO275" i="2"/>
  <c r="EO278" i="2"/>
  <c r="EJ304" i="2"/>
  <c r="EJ306" i="2" s="1"/>
  <c r="EO216" i="2"/>
  <c r="EO244" i="2"/>
  <c r="EO251" i="2"/>
  <c r="EK304" i="2"/>
  <c r="EK306" i="2" s="1"/>
  <c r="EO294" i="2"/>
  <c r="EO189" i="2"/>
  <c r="EM200" i="2"/>
  <c r="EO202" i="2"/>
  <c r="EO218" i="2"/>
  <c r="EO223" i="2"/>
  <c r="EM225" i="2"/>
  <c r="EJ259" i="2"/>
  <c r="EJ261" i="2" s="1"/>
  <c r="EM248" i="2"/>
  <c r="EO253" i="2"/>
  <c r="EM255" i="2"/>
  <c r="EK281" i="2"/>
  <c r="EK283" i="2" s="1"/>
  <c r="EO225" i="2"/>
  <c r="EK259" i="2"/>
  <c r="EK261" i="2" s="1"/>
  <c r="EO248" i="2"/>
  <c r="EM250" i="2"/>
  <c r="EO255" i="2"/>
  <c r="EO200" i="2"/>
  <c r="EN304" i="2"/>
  <c r="EN232" i="2"/>
  <c r="EL259" i="2"/>
  <c r="EM188" i="2"/>
  <c r="EM192" i="2"/>
  <c r="EM191" i="2"/>
  <c r="EL204" i="2"/>
  <c r="EN259" i="2"/>
  <c r="EO322" i="2" l="1"/>
  <c r="EM318" i="2"/>
  <c r="EM327" i="2"/>
  <c r="EO317" i="2"/>
  <c r="EO324" i="2"/>
  <c r="EM326" i="2"/>
  <c r="EO320" i="2"/>
  <c r="EM313" i="2"/>
  <c r="EO318" i="2"/>
  <c r="EO319" i="2"/>
  <c r="EO316" i="2"/>
  <c r="EM325" i="2"/>
  <c r="EM324" i="2"/>
  <c r="EM316" i="2"/>
  <c r="EO325" i="2"/>
  <c r="EM322" i="2"/>
  <c r="EO323" i="2"/>
  <c r="EO315" i="2"/>
  <c r="EO314" i="2"/>
  <c r="EO321" i="2"/>
  <c r="EM319" i="2"/>
  <c r="EO327" i="2"/>
  <c r="EM314" i="2"/>
  <c r="EM317" i="2"/>
  <c r="EM323" i="2"/>
  <c r="EM320" i="2"/>
  <c r="EM315" i="2"/>
  <c r="EO313" i="2"/>
  <c r="EJ329" i="2"/>
  <c r="EJ331" i="2" s="1"/>
  <c r="EM328" i="2"/>
  <c r="EN329" i="2"/>
  <c r="EN331" i="2" s="1"/>
  <c r="EL329" i="2"/>
  <c r="EL331" i="2" s="1"/>
  <c r="EK329" i="2"/>
  <c r="EK331" i="2" s="1"/>
  <c r="EO328" i="2"/>
  <c r="EK205" i="2"/>
  <c r="EJ205" i="2"/>
  <c r="EM304" i="2"/>
  <c r="EM306" i="2" s="1"/>
  <c r="EM193" i="2"/>
  <c r="EM281" i="2"/>
  <c r="EM283" i="2" s="1"/>
  <c r="EO193" i="2"/>
  <c r="EL306" i="2"/>
  <c r="EM232" i="2"/>
  <c r="EM234" i="2" s="1"/>
  <c r="EO281" i="2"/>
  <c r="EO283" i="2" s="1"/>
  <c r="EO204" i="2"/>
  <c r="EN205" i="2"/>
  <c r="EM259" i="2"/>
  <c r="EM261" i="2" s="1"/>
  <c r="EL261" i="2"/>
  <c r="EN306" i="2"/>
  <c r="EO304" i="2"/>
  <c r="EO306" i="2" s="1"/>
  <c r="EO259" i="2"/>
  <c r="EO261" i="2" s="1"/>
  <c r="EN261" i="2"/>
  <c r="EO232" i="2"/>
  <c r="EO234" i="2" s="1"/>
  <c r="EN234" i="2"/>
  <c r="EM204" i="2"/>
  <c r="EL205" i="2"/>
  <c r="EO329" i="2" l="1"/>
  <c r="EO331" i="2" s="1"/>
  <c r="EM329" i="2"/>
  <c r="EM331" i="2" s="1"/>
  <c r="EO205" i="2"/>
  <c r="EM205" i="2"/>
  <c r="J146" i="6"/>
  <c r="H146" i="6"/>
  <c r="J143" i="6"/>
  <c r="I143" i="6"/>
  <c r="H143" i="6"/>
  <c r="J142" i="6"/>
  <c r="I142" i="6"/>
  <c r="H142" i="6"/>
  <c r="J141" i="6"/>
  <c r="I141" i="6"/>
  <c r="H141" i="6"/>
  <c r="J134" i="6"/>
  <c r="I134" i="6"/>
  <c r="H134" i="6"/>
  <c r="J127" i="6"/>
  <c r="I127" i="6"/>
  <c r="H127" i="6"/>
  <c r="J113" i="6"/>
  <c r="H113" i="6"/>
  <c r="J97" i="6"/>
  <c r="H97" i="6"/>
  <c r="J87" i="6"/>
  <c r="H87" i="6"/>
  <c r="J85" i="6"/>
  <c r="J72" i="6"/>
  <c r="I72" i="6"/>
  <c r="H72" i="6"/>
  <c r="J71" i="6"/>
  <c r="I71" i="6"/>
  <c r="H71" i="6"/>
  <c r="J70" i="6"/>
  <c r="I70" i="6"/>
  <c r="H70" i="6"/>
  <c r="J69" i="6"/>
  <c r="I69" i="6"/>
  <c r="H69" i="6"/>
  <c r="J68" i="6"/>
  <c r="I68" i="6"/>
  <c r="H68" i="6"/>
  <c r="J67" i="6"/>
  <c r="I67" i="6"/>
  <c r="H67" i="6"/>
  <c r="J48" i="6"/>
  <c r="I48" i="6"/>
  <c r="H48" i="6"/>
  <c r="J41" i="6"/>
  <c r="H41" i="6"/>
  <c r="H37" i="6"/>
  <c r="J31" i="6"/>
  <c r="I31" i="6"/>
  <c r="H31" i="6"/>
  <c r="EG86" i="2"/>
  <c r="EG87" i="2"/>
  <c r="EI86" i="2"/>
  <c r="EI87" i="2"/>
  <c r="A2" i="7" l="1"/>
  <c r="EH298" i="2"/>
  <c r="EG6" i="2"/>
  <c r="EG7" i="2"/>
  <c r="EG8" i="2"/>
  <c r="EG9" i="2"/>
  <c r="EG10" i="2"/>
  <c r="EG11" i="2"/>
  <c r="EG12" i="2"/>
  <c r="EG13" i="2"/>
  <c r="EG14" i="2"/>
  <c r="EG15" i="2"/>
  <c r="EG16" i="2"/>
  <c r="EG17" i="2"/>
  <c r="EG18" i="2"/>
  <c r="EG19" i="2"/>
  <c r="EG20" i="2"/>
  <c r="EG21" i="2"/>
  <c r="EG22" i="2"/>
  <c r="EG23" i="2"/>
  <c r="EG24" i="2"/>
  <c r="EG25" i="2"/>
  <c r="EG26" i="2"/>
  <c r="EG27" i="2"/>
  <c r="EG28" i="2"/>
  <c r="EG29" i="2"/>
  <c r="EG30" i="2"/>
  <c r="EG31" i="2"/>
  <c r="EG32" i="2"/>
  <c r="EG33" i="2"/>
  <c r="EG34" i="2"/>
  <c r="EG35" i="2"/>
  <c r="EG36" i="2"/>
  <c r="EG38" i="2"/>
  <c r="EG39" i="2"/>
  <c r="EG40" i="2"/>
  <c r="EG41" i="2"/>
  <c r="EG42" i="2"/>
  <c r="EG43" i="2"/>
  <c r="EG44" i="2"/>
  <c r="EG45" i="2"/>
  <c r="EG46" i="2"/>
  <c r="EG47" i="2"/>
  <c r="EG49" i="2"/>
  <c r="EG50" i="2"/>
  <c r="EG51" i="2"/>
  <c r="EG52" i="2"/>
  <c r="EG53" i="2"/>
  <c r="EG54" i="2"/>
  <c r="EG55" i="2"/>
  <c r="EG56" i="2"/>
  <c r="EG57" i="2"/>
  <c r="EG58" i="2"/>
  <c r="EG59" i="2"/>
  <c r="EG60" i="2"/>
  <c r="EG61" i="2"/>
  <c r="EG62" i="2"/>
  <c r="EG63" i="2"/>
  <c r="EG64" i="2"/>
  <c r="EG65" i="2"/>
  <c r="EG66" i="2"/>
  <c r="EG67" i="2"/>
  <c r="EG68" i="2"/>
  <c r="EG69" i="2"/>
  <c r="EG70" i="2"/>
  <c r="EG71" i="2"/>
  <c r="EG72" i="2"/>
  <c r="EG73" i="2"/>
  <c r="EG74" i="2"/>
  <c r="EG75" i="2"/>
  <c r="EG76" i="2"/>
  <c r="EG77" i="2"/>
  <c r="EG78" i="2"/>
  <c r="EG79" i="2"/>
  <c r="EG80" i="2"/>
  <c r="EG81" i="2"/>
  <c r="EG82" i="2"/>
  <c r="EG83" i="2"/>
  <c r="EG84" i="2"/>
  <c r="EG88" i="2"/>
  <c r="EG89" i="2"/>
  <c r="EG90" i="2"/>
  <c r="EG91" i="2"/>
  <c r="EG92" i="2"/>
  <c r="EG93" i="2"/>
  <c r="EG94" i="2"/>
  <c r="EG95" i="2"/>
  <c r="EG96" i="2"/>
  <c r="EG98" i="2"/>
  <c r="EG99" i="2"/>
  <c r="EG100" i="2"/>
  <c r="EG101" i="2"/>
  <c r="EG102" i="2"/>
  <c r="EG103" i="2"/>
  <c r="EG104" i="2"/>
  <c r="EG105" i="2"/>
  <c r="EG106" i="2"/>
  <c r="EG107" i="2"/>
  <c r="EG108" i="2"/>
  <c r="EG109" i="2"/>
  <c r="EG110" i="2"/>
  <c r="EG115" i="2"/>
  <c r="EG116" i="2"/>
  <c r="EG117" i="2"/>
  <c r="EG118" i="2"/>
  <c r="EG119" i="2"/>
  <c r="EG120" i="2"/>
  <c r="EG121" i="2"/>
  <c r="EG122" i="2"/>
  <c r="EG123" i="2"/>
  <c r="EG124" i="2"/>
  <c r="EG125" i="2"/>
  <c r="EG126" i="2"/>
  <c r="EG128" i="2"/>
  <c r="EG129" i="2"/>
  <c r="EG130" i="2"/>
  <c r="EG131" i="2"/>
  <c r="EG132" i="2"/>
  <c r="EG133" i="2"/>
  <c r="EG135" i="2"/>
  <c r="EG136" i="2"/>
  <c r="EG137" i="2"/>
  <c r="EG138" i="2"/>
  <c r="EG139" i="2"/>
  <c r="EG140" i="2"/>
  <c r="EG141" i="2"/>
  <c r="EG142" i="2"/>
  <c r="EG143" i="2"/>
  <c r="EG144" i="2"/>
  <c r="EG145" i="2"/>
  <c r="EG147" i="2"/>
  <c r="EG148" i="2"/>
  <c r="EG149" i="2"/>
  <c r="EG150" i="2"/>
  <c r="EG151" i="2"/>
  <c r="EG152" i="2"/>
  <c r="EG153" i="2"/>
  <c r="EG154" i="2"/>
  <c r="FN214" i="5" l="1"/>
  <c r="EF302" i="2"/>
  <c r="EE302" i="2"/>
  <c r="ED302" i="2"/>
  <c r="EF298" i="2"/>
  <c r="EE298" i="2"/>
  <c r="ED298" i="2"/>
  <c r="EH294" i="2"/>
  <c r="EH304" i="2" s="1"/>
  <c r="EF294" i="2"/>
  <c r="EE294" i="2"/>
  <c r="ED294" i="2"/>
  <c r="EF291" i="2"/>
  <c r="EE291" i="2"/>
  <c r="ED291" i="2"/>
  <c r="EF289" i="2"/>
  <c r="EE289" i="2"/>
  <c r="ED289" i="2"/>
  <c r="EI287" i="2"/>
  <c r="EH287" i="2"/>
  <c r="EG287" i="2"/>
  <c r="EF287" i="2"/>
  <c r="EE287" i="2"/>
  <c r="ED287" i="2"/>
  <c r="ED286" i="2"/>
  <c r="EH278" i="2"/>
  <c r="EF278" i="2"/>
  <c r="EE278" i="2"/>
  <c r="ED278" i="2"/>
  <c r="EH277" i="2"/>
  <c r="EF277" i="2"/>
  <c r="EE277" i="2"/>
  <c r="ED277" i="2"/>
  <c r="EH275" i="2"/>
  <c r="EF275" i="2"/>
  <c r="EE275" i="2"/>
  <c r="ED275" i="2"/>
  <c r="EH272" i="2"/>
  <c r="EF272" i="2"/>
  <c r="EE272" i="2"/>
  <c r="ED272" i="2"/>
  <c r="EH271" i="2"/>
  <c r="EF271" i="2"/>
  <c r="EE271" i="2"/>
  <c r="ED271" i="2"/>
  <c r="EH268" i="2"/>
  <c r="EF268" i="2"/>
  <c r="EE268" i="2"/>
  <c r="ED268" i="2"/>
  <c r="EH267" i="2"/>
  <c r="EF267" i="2"/>
  <c r="EE267" i="2"/>
  <c r="ED267" i="2"/>
  <c r="EH266" i="2"/>
  <c r="EF266" i="2"/>
  <c r="EE266" i="2"/>
  <c r="ED266" i="2"/>
  <c r="EI264" i="2"/>
  <c r="EH264" i="2"/>
  <c r="EG264" i="2"/>
  <c r="EF264" i="2"/>
  <c r="EE264" i="2"/>
  <c r="ED264" i="2"/>
  <c r="ED263" i="2"/>
  <c r="EH258" i="2"/>
  <c r="EF258" i="2"/>
  <c r="EE258" i="2"/>
  <c r="ED258" i="2"/>
  <c r="EH257" i="2"/>
  <c r="EF257" i="2"/>
  <c r="EE257" i="2"/>
  <c r="ED257" i="2"/>
  <c r="EH256" i="2"/>
  <c r="EF256" i="2"/>
  <c r="EE256" i="2"/>
  <c r="ED256" i="2"/>
  <c r="EH255" i="2"/>
  <c r="EF255" i="2"/>
  <c r="EE255" i="2"/>
  <c r="ED255" i="2"/>
  <c r="EH254" i="2"/>
  <c r="EF254" i="2"/>
  <c r="EE254" i="2"/>
  <c r="ED254" i="2"/>
  <c r="EH253" i="2"/>
  <c r="EF253" i="2"/>
  <c r="EE253" i="2"/>
  <c r="ED253" i="2"/>
  <c r="EH252" i="2"/>
  <c r="EF252" i="2"/>
  <c r="EE252" i="2"/>
  <c r="ED252" i="2"/>
  <c r="EH251" i="2"/>
  <c r="EF251" i="2"/>
  <c r="EE251" i="2"/>
  <c r="ED251" i="2"/>
  <c r="EH250" i="2"/>
  <c r="EF250" i="2"/>
  <c r="EE250" i="2"/>
  <c r="ED250" i="2"/>
  <c r="EH249" i="2"/>
  <c r="EF249" i="2"/>
  <c r="EE249" i="2"/>
  <c r="ED249" i="2"/>
  <c r="EH248" i="2"/>
  <c r="EF248" i="2"/>
  <c r="EE248" i="2"/>
  <c r="ED248" i="2"/>
  <c r="EH247" i="2"/>
  <c r="EF247" i="2"/>
  <c r="EE247" i="2"/>
  <c r="ED247" i="2"/>
  <c r="EH246" i="2"/>
  <c r="EF246" i="2"/>
  <c r="EE246" i="2"/>
  <c r="ED246" i="2"/>
  <c r="EH245" i="2"/>
  <c r="EF245" i="2"/>
  <c r="EE245" i="2"/>
  <c r="ED245" i="2"/>
  <c r="EH244" i="2"/>
  <c r="EF244" i="2"/>
  <c r="EE244" i="2"/>
  <c r="ED244" i="2"/>
  <c r="EH243" i="2"/>
  <c r="EF243" i="2"/>
  <c r="EE243" i="2"/>
  <c r="ED243" i="2"/>
  <c r="EI242" i="2"/>
  <c r="EI312" i="2" s="1"/>
  <c r="EH242" i="2"/>
  <c r="EH312" i="2" s="1"/>
  <c r="EG242" i="2"/>
  <c r="EG312" i="2" s="1"/>
  <c r="EF242" i="2"/>
  <c r="EF312" i="2" s="1"/>
  <c r="EE242" i="2"/>
  <c r="EE312" i="2" s="1"/>
  <c r="ED242" i="2"/>
  <c r="ED312" i="2" s="1"/>
  <c r="ED241" i="2"/>
  <c r="EH231" i="2"/>
  <c r="EF231" i="2"/>
  <c r="EE231" i="2"/>
  <c r="ED231" i="2"/>
  <c r="EH230" i="2"/>
  <c r="EF230" i="2"/>
  <c r="EE230" i="2"/>
  <c r="ED230" i="2"/>
  <c r="EH229" i="2"/>
  <c r="EF229" i="2"/>
  <c r="EE229" i="2"/>
  <c r="ED229" i="2"/>
  <c r="EH228" i="2"/>
  <c r="EF228" i="2"/>
  <c r="EE228" i="2"/>
  <c r="ED228" i="2"/>
  <c r="EH227" i="2"/>
  <c r="EF227" i="2"/>
  <c r="EE227" i="2"/>
  <c r="ED227" i="2"/>
  <c r="EH226" i="2"/>
  <c r="EF226" i="2"/>
  <c r="EE226" i="2"/>
  <c r="ED226" i="2"/>
  <c r="EH225" i="2"/>
  <c r="EF225" i="2"/>
  <c r="EE225" i="2"/>
  <c r="ED225" i="2"/>
  <c r="EH224" i="2"/>
  <c r="EF224" i="2"/>
  <c r="EE224" i="2"/>
  <c r="ED224" i="2"/>
  <c r="EH223" i="2"/>
  <c r="EF223" i="2"/>
  <c r="EE223" i="2"/>
  <c r="ED223" i="2"/>
  <c r="EH222" i="2"/>
  <c r="EF222" i="2"/>
  <c r="EE222" i="2"/>
  <c r="ED222" i="2"/>
  <c r="EH221" i="2"/>
  <c r="EF221" i="2"/>
  <c r="EE221" i="2"/>
  <c r="ED221" i="2"/>
  <c r="EH220" i="2"/>
  <c r="EF220" i="2"/>
  <c r="EE220" i="2"/>
  <c r="ED220" i="2"/>
  <c r="EH219" i="2"/>
  <c r="EF219" i="2"/>
  <c r="EE219" i="2"/>
  <c r="ED219" i="2"/>
  <c r="EH218" i="2"/>
  <c r="EF218" i="2"/>
  <c r="EE218" i="2"/>
  <c r="ED218" i="2"/>
  <c r="EH217" i="2"/>
  <c r="EF217" i="2"/>
  <c r="EE217" i="2"/>
  <c r="ED217" i="2"/>
  <c r="EH216" i="2"/>
  <c r="EF216" i="2"/>
  <c r="EE216" i="2"/>
  <c r="ED216" i="2"/>
  <c r="EI215" i="2"/>
  <c r="EH215" i="2"/>
  <c r="EG215" i="2"/>
  <c r="EF215" i="2"/>
  <c r="EE215" i="2"/>
  <c r="ED215" i="2"/>
  <c r="EH203" i="2"/>
  <c r="EF203" i="2"/>
  <c r="EE203" i="2"/>
  <c r="ED203" i="2"/>
  <c r="EH202" i="2"/>
  <c r="EF202" i="2"/>
  <c r="EE202" i="2"/>
  <c r="ED202" i="2"/>
  <c r="EH201" i="2"/>
  <c r="EF201" i="2"/>
  <c r="EE201" i="2"/>
  <c r="ED201" i="2"/>
  <c r="EH200" i="2"/>
  <c r="EF200" i="2"/>
  <c r="EE200" i="2"/>
  <c r="ED200" i="2"/>
  <c r="EI199" i="2"/>
  <c r="EH199" i="2"/>
  <c r="EG199" i="2"/>
  <c r="EF199" i="2"/>
  <c r="EE199" i="2"/>
  <c r="ED199" i="2"/>
  <c r="ED198" i="2"/>
  <c r="ED214" i="2" s="1"/>
  <c r="EH192" i="2"/>
  <c r="EF192" i="2"/>
  <c r="EE192" i="2"/>
  <c r="ED192" i="2"/>
  <c r="EH191" i="2"/>
  <c r="EF191" i="2"/>
  <c r="EE191" i="2"/>
  <c r="ED191" i="2"/>
  <c r="EH190" i="2"/>
  <c r="EF190" i="2"/>
  <c r="EE190" i="2"/>
  <c r="ED190" i="2"/>
  <c r="EH189" i="2"/>
  <c r="EF189" i="2"/>
  <c r="EE189" i="2"/>
  <c r="ED189" i="2"/>
  <c r="EH188" i="2"/>
  <c r="EF188" i="2"/>
  <c r="EE188" i="2"/>
  <c r="ED188" i="2"/>
  <c r="EI154" i="2"/>
  <c r="EI153" i="2"/>
  <c r="EI152" i="2"/>
  <c r="EI151" i="2"/>
  <c r="EI150" i="2"/>
  <c r="EI149" i="2"/>
  <c r="EI148" i="2"/>
  <c r="EI147" i="2"/>
  <c r="EI145" i="2"/>
  <c r="EI144" i="2"/>
  <c r="EI143" i="2"/>
  <c r="EI142" i="2"/>
  <c r="EI141" i="2"/>
  <c r="EI140" i="2"/>
  <c r="EI139" i="2"/>
  <c r="EI138" i="2"/>
  <c r="EI137" i="2"/>
  <c r="EI136" i="2"/>
  <c r="EI135" i="2"/>
  <c r="EI133" i="2"/>
  <c r="EI132" i="2"/>
  <c r="EI131" i="2"/>
  <c r="EI130" i="2"/>
  <c r="EI129" i="2"/>
  <c r="EI128" i="2"/>
  <c r="EI126" i="2"/>
  <c r="EI125" i="2"/>
  <c r="EI124" i="2"/>
  <c r="EI123" i="2"/>
  <c r="EI122" i="2"/>
  <c r="EI121" i="2"/>
  <c r="EI120" i="2"/>
  <c r="EI119" i="2"/>
  <c r="EI118" i="2"/>
  <c r="EI117" i="2"/>
  <c r="EI116" i="2"/>
  <c r="EI115" i="2"/>
  <c r="EI110" i="2"/>
  <c r="EI109" i="2"/>
  <c r="EI108" i="2"/>
  <c r="EI107" i="2"/>
  <c r="EI106" i="2"/>
  <c r="EI105" i="2"/>
  <c r="EI104" i="2"/>
  <c r="EI103" i="2"/>
  <c r="EI102" i="2"/>
  <c r="EI101" i="2"/>
  <c r="EI100" i="2"/>
  <c r="EI99" i="2"/>
  <c r="EI98" i="2"/>
  <c r="EI96" i="2"/>
  <c r="EI95" i="2"/>
  <c r="EI94" i="2"/>
  <c r="EI93" i="2"/>
  <c r="EI92" i="2"/>
  <c r="EI91" i="2"/>
  <c r="EI90" i="2"/>
  <c r="EI89" i="2"/>
  <c r="EI88" i="2"/>
  <c r="EI84" i="2"/>
  <c r="EI83" i="2"/>
  <c r="EI82" i="2"/>
  <c r="EI81" i="2"/>
  <c r="EI80" i="2"/>
  <c r="EI79" i="2"/>
  <c r="EI78" i="2"/>
  <c r="EI77" i="2"/>
  <c r="EI76" i="2"/>
  <c r="EI75" i="2"/>
  <c r="EI74" i="2"/>
  <c r="EI73" i="2"/>
  <c r="EI72" i="2"/>
  <c r="EI71" i="2"/>
  <c r="EI70" i="2"/>
  <c r="EI69" i="2"/>
  <c r="EI68" i="2"/>
  <c r="EI67" i="2"/>
  <c r="EI66" i="2"/>
  <c r="EI65" i="2"/>
  <c r="EI64" i="2"/>
  <c r="EI63" i="2"/>
  <c r="EI62" i="2"/>
  <c r="EI61" i="2"/>
  <c r="EI60" i="2"/>
  <c r="EI59" i="2"/>
  <c r="EI58" i="2"/>
  <c r="EI57" i="2"/>
  <c r="EI56" i="2"/>
  <c r="EI55" i="2"/>
  <c r="EI54" i="2"/>
  <c r="EI53" i="2"/>
  <c r="EI52" i="2"/>
  <c r="EI51" i="2"/>
  <c r="EI50" i="2"/>
  <c r="EI49" i="2"/>
  <c r="EI47" i="2"/>
  <c r="EI46" i="2"/>
  <c r="EI45" i="2"/>
  <c r="EI44" i="2"/>
  <c r="EI43" i="2"/>
  <c r="EI42" i="2"/>
  <c r="EI41" i="2"/>
  <c r="EI40" i="2"/>
  <c r="EI39" i="2"/>
  <c r="EI38" i="2"/>
  <c r="EI36" i="2"/>
  <c r="EI35" i="2"/>
  <c r="EI34" i="2"/>
  <c r="EI33" i="2"/>
  <c r="EI32" i="2"/>
  <c r="EI31" i="2"/>
  <c r="EI30" i="2"/>
  <c r="EI29" i="2"/>
  <c r="EI28" i="2"/>
  <c r="EI27" i="2"/>
  <c r="EI26" i="2"/>
  <c r="EI25" i="2"/>
  <c r="EI24" i="2"/>
  <c r="EI23" i="2"/>
  <c r="EI22" i="2"/>
  <c r="EI21" i="2"/>
  <c r="EI20" i="2"/>
  <c r="EI19" i="2"/>
  <c r="EI18" i="2"/>
  <c r="EI17" i="2"/>
  <c r="EI16" i="2"/>
  <c r="EI15" i="2"/>
  <c r="EI14" i="2"/>
  <c r="EI13" i="2"/>
  <c r="EI12" i="2"/>
  <c r="EI11" i="2"/>
  <c r="EI10" i="2"/>
  <c r="EI9" i="2"/>
  <c r="EI8" i="2"/>
  <c r="EI7" i="2"/>
  <c r="EI6" i="2"/>
  <c r="EF318" i="2" l="1"/>
  <c r="EF322" i="2"/>
  <c r="EF324" i="2"/>
  <c r="EF328" i="2"/>
  <c r="EF313" i="2"/>
  <c r="EF317" i="2"/>
  <c r="EF321" i="2"/>
  <c r="EH314" i="2"/>
  <c r="EH316" i="2"/>
  <c r="EH319" i="2"/>
  <c r="EH321" i="2"/>
  <c r="EH322" i="2"/>
  <c r="EH324" i="2"/>
  <c r="EH325" i="2"/>
  <c r="EH327" i="2"/>
  <c r="ED313" i="2"/>
  <c r="ED314" i="2"/>
  <c r="ED315" i="2"/>
  <c r="ED316" i="2"/>
  <c r="ED317" i="2"/>
  <c r="ED318" i="2"/>
  <c r="ED319" i="2"/>
  <c r="ED320" i="2"/>
  <c r="ED321" i="2"/>
  <c r="ED322" i="2"/>
  <c r="ED323" i="2"/>
  <c r="ED324" i="2"/>
  <c r="ED325" i="2"/>
  <c r="ED326" i="2"/>
  <c r="ED327" i="2"/>
  <c r="ED328" i="2"/>
  <c r="EH313" i="2"/>
  <c r="EH315" i="2"/>
  <c r="EH317" i="2"/>
  <c r="EH318" i="2"/>
  <c r="EH320" i="2"/>
  <c r="EH323" i="2"/>
  <c r="EH326" i="2"/>
  <c r="EH328" i="2"/>
  <c r="EF314" i="2"/>
  <c r="EF315" i="2"/>
  <c r="EF316" i="2"/>
  <c r="EF319" i="2"/>
  <c r="EF320" i="2"/>
  <c r="EF323" i="2"/>
  <c r="EF325" i="2"/>
  <c r="EF326" i="2"/>
  <c r="EF327" i="2"/>
  <c r="EE313" i="2"/>
  <c r="EE314" i="2"/>
  <c r="EE315" i="2"/>
  <c r="EE316" i="2"/>
  <c r="EE317" i="2"/>
  <c r="EE318" i="2"/>
  <c r="EE319" i="2"/>
  <c r="EE320" i="2"/>
  <c r="EE321" i="2"/>
  <c r="EE322" i="2"/>
  <c r="EE323" i="2"/>
  <c r="EE324" i="2"/>
  <c r="EE325" i="2"/>
  <c r="EE326" i="2"/>
  <c r="EE327" i="2"/>
  <c r="EE328" i="2"/>
  <c r="EH232" i="2"/>
  <c r="EH234" i="2" s="1"/>
  <c r="EI188" i="2"/>
  <c r="EI192" i="2"/>
  <c r="EG257" i="2"/>
  <c r="EI294" i="2"/>
  <c r="EG224" i="2"/>
  <c r="EG226" i="2"/>
  <c r="EG230" i="2"/>
  <c r="EE204" i="2"/>
  <c r="EE193" i="2"/>
  <c r="EI268" i="2"/>
  <c r="EI272" i="2"/>
  <c r="EI255" i="2"/>
  <c r="EG244" i="2"/>
  <c r="EG248" i="2"/>
  <c r="EG250" i="2"/>
  <c r="EG252" i="2"/>
  <c r="EG254" i="2"/>
  <c r="EG256" i="2"/>
  <c r="EG278" i="2"/>
  <c r="EH193" i="2"/>
  <c r="EI254" i="2"/>
  <c r="EG275" i="2"/>
  <c r="EE281" i="2"/>
  <c r="ED232" i="2"/>
  <c r="ED234" i="2" s="1"/>
  <c r="EH306" i="2"/>
  <c r="EG258" i="2"/>
  <c r="EG294" i="2"/>
  <c r="EE232" i="2"/>
  <c r="EG253" i="2"/>
  <c r="EG255" i="2"/>
  <c r="EF232" i="2"/>
  <c r="EF234" i="2" s="1"/>
  <c r="EG218" i="2"/>
  <c r="EG220" i="2"/>
  <c r="EG222" i="2"/>
  <c r="EH281" i="2"/>
  <c r="EH283" i="2" s="1"/>
  <c r="EI218" i="2"/>
  <c r="EI220" i="2"/>
  <c r="EI222" i="2"/>
  <c r="EI224" i="2"/>
  <c r="EI226" i="2"/>
  <c r="EI228" i="2"/>
  <c r="EI230" i="2"/>
  <c r="EI257" i="2"/>
  <c r="EH259" i="2"/>
  <c r="EH261" i="2" s="1"/>
  <c r="EI191" i="2"/>
  <c r="EI246" i="2"/>
  <c r="EI248" i="2"/>
  <c r="EI250" i="2"/>
  <c r="EI252" i="2"/>
  <c r="EI278" i="2"/>
  <c r="ED204" i="2"/>
  <c r="EE259" i="2"/>
  <c r="EF193" i="2"/>
  <c r="ED259" i="2"/>
  <c r="ED261" i="2" s="1"/>
  <c r="EI256" i="2"/>
  <c r="EG243" i="2"/>
  <c r="EG245" i="2"/>
  <c r="EG247" i="2"/>
  <c r="EG249" i="2"/>
  <c r="EG268" i="2"/>
  <c r="EG188" i="2"/>
  <c r="EG190" i="2"/>
  <c r="EG192" i="2"/>
  <c r="EG251" i="2"/>
  <c r="EF304" i="2"/>
  <c r="EF306" i="2" s="1"/>
  <c r="EG202" i="2"/>
  <c r="EG217" i="2"/>
  <c r="EG219" i="2"/>
  <c r="EG221" i="2"/>
  <c r="EG223" i="2"/>
  <c r="EG225" i="2"/>
  <c r="EG227" i="2"/>
  <c r="EG229" i="2"/>
  <c r="EG231" i="2"/>
  <c r="EI249" i="2"/>
  <c r="EE304" i="2"/>
  <c r="EE306" i="2" s="1"/>
  <c r="EI217" i="2"/>
  <c r="EI219" i="2"/>
  <c r="EI221" i="2"/>
  <c r="EI223" i="2"/>
  <c r="EI225" i="2"/>
  <c r="EI227" i="2"/>
  <c r="EI229" i="2"/>
  <c r="EI231" i="2"/>
  <c r="EG246" i="2"/>
  <c r="EI251" i="2"/>
  <c r="EI253" i="2"/>
  <c r="EF281" i="2"/>
  <c r="EG272" i="2"/>
  <c r="EG201" i="2"/>
  <c r="ED193" i="2"/>
  <c r="EI190" i="2"/>
  <c r="ED281" i="2"/>
  <c r="ED283" i="2" s="1"/>
  <c r="EG228" i="2"/>
  <c r="EG271" i="2"/>
  <c r="EG191" i="2"/>
  <c r="EI245" i="2"/>
  <c r="EG200" i="2"/>
  <c r="EI202" i="2"/>
  <c r="EI247" i="2"/>
  <c r="EI258" i="2"/>
  <c r="EI275" i="2"/>
  <c r="ED304" i="2"/>
  <c r="ED306" i="2" s="1"/>
  <c r="EH204" i="2"/>
  <c r="EG203" i="2"/>
  <c r="EI201" i="2"/>
  <c r="EI203" i="2"/>
  <c r="EG189" i="2"/>
  <c r="EF204" i="2"/>
  <c r="EG216" i="2"/>
  <c r="EF259" i="2"/>
  <c r="EI271" i="2"/>
  <c r="EI243" i="2"/>
  <c r="EI189" i="2"/>
  <c r="EI216" i="2"/>
  <c r="EI200" i="2"/>
  <c r="EI244" i="2"/>
  <c r="CN193" i="5"/>
  <c r="CH193" i="5"/>
  <c r="CB193" i="5"/>
  <c r="BY129" i="2"/>
  <c r="AB302" i="6"/>
  <c r="AA302" i="6"/>
  <c r="AB298" i="6"/>
  <c r="AA298" i="6"/>
  <c r="AB291" i="6"/>
  <c r="AA291" i="6"/>
  <c r="AB289" i="6"/>
  <c r="AA289" i="6"/>
  <c r="V302" i="6"/>
  <c r="U302" i="6"/>
  <c r="T302" i="6"/>
  <c r="V298" i="6"/>
  <c r="U298" i="6"/>
  <c r="V291" i="6"/>
  <c r="U291" i="6"/>
  <c r="T291" i="6"/>
  <c r="V289" i="6"/>
  <c r="U289" i="6"/>
  <c r="T289" i="6"/>
  <c r="P302" i="6"/>
  <c r="O302" i="6"/>
  <c r="N302" i="6"/>
  <c r="P298" i="6"/>
  <c r="O298" i="6"/>
  <c r="N298" i="6"/>
  <c r="P291" i="6"/>
  <c r="O291" i="6"/>
  <c r="N291" i="6"/>
  <c r="P289" i="6"/>
  <c r="O289" i="6"/>
  <c r="N289" i="6"/>
  <c r="J302" i="6"/>
  <c r="H302" i="6"/>
  <c r="J298" i="6"/>
  <c r="J291" i="6"/>
  <c r="H291" i="6"/>
  <c r="J289" i="6"/>
  <c r="H289" i="6"/>
  <c r="F302" i="6"/>
  <c r="E302" i="6"/>
  <c r="F300" i="6"/>
  <c r="E300" i="6"/>
  <c r="F291" i="6"/>
  <c r="E291" i="6"/>
  <c r="F289" i="6"/>
  <c r="E289"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H264" i="6"/>
  <c r="I264" i="6"/>
  <c r="J264" i="6"/>
  <c r="K264" i="6"/>
  <c r="L264" i="6"/>
  <c r="M264" i="6"/>
  <c r="N264" i="6"/>
  <c r="O264" i="6"/>
  <c r="P264" i="6"/>
  <c r="Q264" i="6"/>
  <c r="R264" i="6"/>
  <c r="S264" i="6"/>
  <c r="T264" i="6"/>
  <c r="U264" i="6"/>
  <c r="V264" i="6"/>
  <c r="W264" i="6"/>
  <c r="X264" i="6"/>
  <c r="Y264" i="6"/>
  <c r="Z264" i="6"/>
  <c r="AA264" i="6"/>
  <c r="AB264" i="6"/>
  <c r="AC264" i="6"/>
  <c r="AD264" i="6"/>
  <c r="AE264" i="6"/>
  <c r="R277" i="6"/>
  <c r="P277" i="6"/>
  <c r="O277" i="6"/>
  <c r="N277" i="6"/>
  <c r="L277" i="6"/>
  <c r="J277" i="6"/>
  <c r="I277" i="6"/>
  <c r="H277" i="6"/>
  <c r="L275" i="6"/>
  <c r="J275" i="6"/>
  <c r="H275" i="6"/>
  <c r="R272" i="6"/>
  <c r="P272" i="6"/>
  <c r="O272" i="6"/>
  <c r="N272" i="6"/>
  <c r="L272" i="6"/>
  <c r="J272" i="6"/>
  <c r="H272" i="6"/>
  <c r="AA267" i="6"/>
  <c r="X267" i="6"/>
  <c r="V267" i="6"/>
  <c r="U267" i="6"/>
  <c r="T267" i="6"/>
  <c r="R267" i="6"/>
  <c r="P267" i="6"/>
  <c r="O267" i="6"/>
  <c r="N267" i="6"/>
  <c r="AD266" i="6"/>
  <c r="AB266" i="6"/>
  <c r="AA266" i="6"/>
  <c r="X266" i="6"/>
  <c r="V266" i="6"/>
  <c r="U266" i="6"/>
  <c r="L266" i="6"/>
  <c r="J266" i="6"/>
  <c r="I266" i="6"/>
  <c r="H266" i="6"/>
  <c r="F277" i="6"/>
  <c r="E277" i="6"/>
  <c r="F272" i="6"/>
  <c r="E272" i="6"/>
  <c r="F267" i="6"/>
  <c r="E267" i="6"/>
  <c r="F266" i="6"/>
  <c r="E266" i="6"/>
  <c r="G264" i="6"/>
  <c r="F264" i="6"/>
  <c r="E264" i="6"/>
  <c r="E263" i="6"/>
  <c r="L252" i="6"/>
  <c r="J252" i="6"/>
  <c r="I252" i="6"/>
  <c r="H252" i="6"/>
  <c r="D242" i="6"/>
  <c r="C242" i="6"/>
  <c r="E242" i="6"/>
  <c r="F242"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B263" i="6"/>
  <c r="C300" i="6"/>
  <c r="B300" i="6"/>
  <c r="C289" i="6"/>
  <c r="B289" i="6"/>
  <c r="B287" i="6"/>
  <c r="C277" i="6"/>
  <c r="B277" i="6"/>
  <c r="C272" i="6"/>
  <c r="B272" i="6"/>
  <c r="C267" i="6"/>
  <c r="B267" i="6"/>
  <c r="C266" i="6"/>
  <c r="B266" i="6"/>
  <c r="D264" i="6"/>
  <c r="C264" i="6"/>
  <c r="B264" i="6"/>
  <c r="B242" i="6"/>
  <c r="FR275" i="5"/>
  <c r="FP275" i="5"/>
  <c r="FO275" i="5"/>
  <c r="FN275" i="5"/>
  <c r="FN286" i="5"/>
  <c r="FN311" i="5" s="1"/>
  <c r="CT286" i="5"/>
  <c r="CT311" i="5" s="1"/>
  <c r="FN263" i="5"/>
  <c r="CT263" i="5"/>
  <c r="FP302" i="5"/>
  <c r="FO302" i="5"/>
  <c r="FN302" i="5"/>
  <c r="FP298" i="5"/>
  <c r="FO298" i="5"/>
  <c r="FN298" i="5"/>
  <c r="FR294" i="5"/>
  <c r="FR304" i="5" s="1"/>
  <c r="FP294" i="5"/>
  <c r="FO294" i="5"/>
  <c r="FN294" i="5"/>
  <c r="FP291" i="5"/>
  <c r="FO291" i="5"/>
  <c r="FN291" i="5"/>
  <c r="FP289" i="5"/>
  <c r="FO289" i="5"/>
  <c r="FN289" i="5"/>
  <c r="FS287" i="5"/>
  <c r="FR287" i="5"/>
  <c r="FQ287" i="5"/>
  <c r="FP287" i="5"/>
  <c r="FO287" i="5"/>
  <c r="FN287" i="5"/>
  <c r="FR278" i="5"/>
  <c r="FP278" i="5"/>
  <c r="FO278" i="5"/>
  <c r="FN278" i="5"/>
  <c r="FR277" i="5"/>
  <c r="FP277" i="5"/>
  <c r="FO277" i="5"/>
  <c r="FN277" i="5"/>
  <c r="FR272" i="5"/>
  <c r="FP272" i="5"/>
  <c r="FO272" i="5"/>
  <c r="FN272" i="5"/>
  <c r="FR271" i="5"/>
  <c r="FP271" i="5"/>
  <c r="FO271" i="5"/>
  <c r="FN271" i="5"/>
  <c r="FR268" i="5"/>
  <c r="FP268" i="5"/>
  <c r="FO268" i="5"/>
  <c r="FN268" i="5"/>
  <c r="FR267" i="5"/>
  <c r="FP267" i="5"/>
  <c r="FO267" i="5"/>
  <c r="FN267" i="5"/>
  <c r="FR266" i="5"/>
  <c r="FP266" i="5"/>
  <c r="FO266" i="5"/>
  <c r="FN266" i="5"/>
  <c r="FS264" i="5"/>
  <c r="FR264" i="5"/>
  <c r="FQ264" i="5"/>
  <c r="FP264" i="5"/>
  <c r="FO264" i="5"/>
  <c r="FN264" i="5"/>
  <c r="CV302" i="5"/>
  <c r="CU302" i="5"/>
  <c r="CV298" i="5"/>
  <c r="CU298" i="5"/>
  <c r="CV291" i="5"/>
  <c r="CU291" i="5"/>
  <c r="CV289" i="5"/>
  <c r="CU289" i="5"/>
  <c r="CY287" i="5"/>
  <c r="CX287" i="5"/>
  <c r="CW287" i="5"/>
  <c r="CV287" i="5"/>
  <c r="CU287" i="5"/>
  <c r="CT287" i="5"/>
  <c r="CX277" i="5"/>
  <c r="CV277" i="5"/>
  <c r="CU277" i="5"/>
  <c r="CX267" i="5"/>
  <c r="CV267" i="5"/>
  <c r="CU267" i="5"/>
  <c r="CX266" i="5"/>
  <c r="CV266" i="5"/>
  <c r="CU266" i="5"/>
  <c r="CY264" i="5"/>
  <c r="CX264" i="5"/>
  <c r="CW264" i="5"/>
  <c r="CV264" i="5"/>
  <c r="CU264" i="5"/>
  <c r="CT264" i="5"/>
  <c r="CT241" i="5"/>
  <c r="FN241" i="5"/>
  <c r="FR258" i="5"/>
  <c r="FP258" i="5"/>
  <c r="FO258" i="5"/>
  <c r="FN258" i="5"/>
  <c r="FR257" i="5"/>
  <c r="FP257" i="5"/>
  <c r="FO257" i="5"/>
  <c r="FN257" i="5"/>
  <c r="FR256" i="5"/>
  <c r="FP256" i="5"/>
  <c r="FO256" i="5"/>
  <c r="FN256" i="5"/>
  <c r="FR255" i="5"/>
  <c r="FP255" i="5"/>
  <c r="FO255" i="5"/>
  <c r="FN255" i="5"/>
  <c r="FR254" i="5"/>
  <c r="FP254" i="5"/>
  <c r="FO254" i="5"/>
  <c r="FN254" i="5"/>
  <c r="FR253" i="5"/>
  <c r="FP253" i="5"/>
  <c r="FO253" i="5"/>
  <c r="FN253" i="5"/>
  <c r="FR252" i="5"/>
  <c r="FP252" i="5"/>
  <c r="FO252" i="5"/>
  <c r="FN252" i="5"/>
  <c r="FR251" i="5"/>
  <c r="FP251" i="5"/>
  <c r="FO251" i="5"/>
  <c r="FN251" i="5"/>
  <c r="FR250" i="5"/>
  <c r="FP250" i="5"/>
  <c r="FO250" i="5"/>
  <c r="FN250" i="5"/>
  <c r="FR249" i="5"/>
  <c r="FP249" i="5"/>
  <c r="FO249" i="5"/>
  <c r="FN249" i="5"/>
  <c r="FR248" i="5"/>
  <c r="FP248" i="5"/>
  <c r="FO248" i="5"/>
  <c r="FN248" i="5"/>
  <c r="FR247" i="5"/>
  <c r="FP247" i="5"/>
  <c r="FO247" i="5"/>
  <c r="FN247" i="5"/>
  <c r="FR246" i="5"/>
  <c r="FP246" i="5"/>
  <c r="FO246" i="5"/>
  <c r="FN246" i="5"/>
  <c r="FR245" i="5"/>
  <c r="FP245" i="5"/>
  <c r="FO245" i="5"/>
  <c r="FN245" i="5"/>
  <c r="FR244" i="5"/>
  <c r="FP244" i="5"/>
  <c r="FO244" i="5"/>
  <c r="FN244" i="5"/>
  <c r="FR243" i="5"/>
  <c r="FP243" i="5"/>
  <c r="FO243" i="5"/>
  <c r="FN243" i="5"/>
  <c r="FS242" i="5"/>
  <c r="FS312" i="5" s="1"/>
  <c r="FR242" i="5"/>
  <c r="FR312" i="5" s="1"/>
  <c r="FQ242" i="5"/>
  <c r="FQ312" i="5" s="1"/>
  <c r="FP242" i="5"/>
  <c r="FP312" i="5" s="1"/>
  <c r="FO242" i="5"/>
  <c r="FO312" i="5" s="1"/>
  <c r="FN242" i="5"/>
  <c r="FN312" i="5" s="1"/>
  <c r="CY242" i="5"/>
  <c r="CY312" i="5" s="1"/>
  <c r="CX242" i="5"/>
  <c r="CX312" i="5" s="1"/>
  <c r="CW242" i="5"/>
  <c r="CW312" i="5" s="1"/>
  <c r="CV242" i="5"/>
  <c r="CV312" i="5" s="1"/>
  <c r="CU242" i="5"/>
  <c r="CU312" i="5" s="1"/>
  <c r="CT242" i="5"/>
  <c r="CT312" i="5" s="1"/>
  <c r="CP302" i="5"/>
  <c r="CO302" i="5"/>
  <c r="CJ302" i="5"/>
  <c r="CI302" i="5"/>
  <c r="CD302" i="5"/>
  <c r="CC302" i="5"/>
  <c r="CB302" i="5"/>
  <c r="BX302" i="5"/>
  <c r="BW302" i="5"/>
  <c r="BV302" i="5"/>
  <c r="BR302" i="5"/>
  <c r="BQ302" i="5"/>
  <c r="BP302" i="5"/>
  <c r="BL302" i="5"/>
  <c r="BK302" i="5"/>
  <c r="BJ302" i="5"/>
  <c r="BF302" i="5"/>
  <c r="BE302" i="5"/>
  <c r="BD302" i="5"/>
  <c r="AZ302" i="5"/>
  <c r="AY302" i="5"/>
  <c r="AX302" i="5"/>
  <c r="AT302" i="5"/>
  <c r="AN302" i="5"/>
  <c r="AM302" i="5"/>
  <c r="AL302" i="5"/>
  <c r="AH302" i="5"/>
  <c r="AA302" i="5"/>
  <c r="Z302" i="5"/>
  <c r="X302" i="5"/>
  <c r="W302" i="5"/>
  <c r="U302" i="5"/>
  <c r="T302" i="5"/>
  <c r="R302" i="5"/>
  <c r="Q302" i="5"/>
  <c r="O302" i="5"/>
  <c r="N302" i="5"/>
  <c r="L302" i="5"/>
  <c r="K302" i="5"/>
  <c r="AZ300" i="5"/>
  <c r="AY300" i="5"/>
  <c r="AX300" i="5"/>
  <c r="AT300" i="5"/>
  <c r="AN300" i="5"/>
  <c r="AM300" i="5"/>
  <c r="AL300" i="5"/>
  <c r="AH300" i="5"/>
  <c r="AG300" i="5"/>
  <c r="AF300" i="5"/>
  <c r="AD300" i="5"/>
  <c r="AC300" i="5"/>
  <c r="AA300" i="5"/>
  <c r="Z300" i="5"/>
  <c r="X300" i="5"/>
  <c r="W300" i="5"/>
  <c r="U300" i="5"/>
  <c r="T300" i="5"/>
  <c r="R300" i="5"/>
  <c r="Q300" i="5"/>
  <c r="O300" i="5"/>
  <c r="N300" i="5"/>
  <c r="L300" i="5"/>
  <c r="K300" i="5"/>
  <c r="I300" i="5"/>
  <c r="H300" i="5"/>
  <c r="F300" i="5"/>
  <c r="E300" i="5"/>
  <c r="C300" i="5"/>
  <c r="B300" i="5"/>
  <c r="CP298" i="5"/>
  <c r="CO298" i="5"/>
  <c r="CJ298" i="5"/>
  <c r="CI298" i="5"/>
  <c r="CD298" i="5"/>
  <c r="CC298" i="5"/>
  <c r="CB298" i="5"/>
  <c r="BX298" i="5"/>
  <c r="BW298" i="5"/>
  <c r="BV298" i="5"/>
  <c r="BR298" i="5"/>
  <c r="BQ298" i="5"/>
  <c r="BP298" i="5"/>
  <c r="BL298" i="5"/>
  <c r="BK298" i="5"/>
  <c r="BJ298" i="5"/>
  <c r="BF298" i="5"/>
  <c r="AZ298" i="5"/>
  <c r="AY298" i="5"/>
  <c r="AX298" i="5"/>
  <c r="AT298" i="5"/>
  <c r="AN298" i="5"/>
  <c r="AH298" i="5"/>
  <c r="CP291" i="5"/>
  <c r="CO291" i="5"/>
  <c r="CJ291" i="5"/>
  <c r="CI291" i="5"/>
  <c r="BX291" i="5"/>
  <c r="BW291" i="5"/>
  <c r="BV291" i="5"/>
  <c r="BR291" i="5"/>
  <c r="BQ291" i="5"/>
  <c r="BP291" i="5"/>
  <c r="BL291" i="5"/>
  <c r="BK291" i="5"/>
  <c r="BJ291" i="5"/>
  <c r="BF291" i="5"/>
  <c r="AZ291" i="5"/>
  <c r="AY291" i="5"/>
  <c r="AX291" i="5"/>
  <c r="AT291" i="5"/>
  <c r="AS291" i="5"/>
  <c r="AR291" i="5"/>
  <c r="AN291" i="5"/>
  <c r="AM291" i="5"/>
  <c r="AL291" i="5"/>
  <c r="AH291" i="5"/>
  <c r="CP289" i="5"/>
  <c r="CO289" i="5"/>
  <c r="CJ289" i="5"/>
  <c r="CI289" i="5"/>
  <c r="BX289" i="5"/>
  <c r="BW289" i="5"/>
  <c r="BV289" i="5"/>
  <c r="BR289" i="5"/>
  <c r="BQ289" i="5"/>
  <c r="BP289" i="5"/>
  <c r="BL289" i="5"/>
  <c r="BK289" i="5"/>
  <c r="BJ289" i="5"/>
  <c r="BF289" i="5"/>
  <c r="BE289" i="5"/>
  <c r="BD289" i="5"/>
  <c r="AZ289" i="5"/>
  <c r="AY289" i="5"/>
  <c r="AX289" i="5"/>
  <c r="AT289" i="5"/>
  <c r="AS289" i="5"/>
  <c r="AR289" i="5"/>
  <c r="AN289" i="5"/>
  <c r="AM289" i="5"/>
  <c r="AL289" i="5"/>
  <c r="AH289" i="5"/>
  <c r="AA289" i="5"/>
  <c r="Z289" i="5"/>
  <c r="X289" i="5"/>
  <c r="W289" i="5"/>
  <c r="U289" i="5"/>
  <c r="T289" i="5"/>
  <c r="R289" i="5"/>
  <c r="Q289" i="5"/>
  <c r="O289" i="5"/>
  <c r="N289" i="5"/>
  <c r="L289" i="5"/>
  <c r="K289" i="5"/>
  <c r="I289" i="5"/>
  <c r="H289" i="5"/>
  <c r="F289" i="5"/>
  <c r="E289" i="5"/>
  <c r="CS287" i="5"/>
  <c r="CR287" i="5"/>
  <c r="CQ287" i="5"/>
  <c r="CP287" i="5"/>
  <c r="CO287" i="5"/>
  <c r="CN287" i="5"/>
  <c r="CM287" i="5"/>
  <c r="CL287" i="5"/>
  <c r="CK287" i="5"/>
  <c r="CJ287" i="5"/>
  <c r="CI287" i="5"/>
  <c r="CH287" i="5"/>
  <c r="CG287" i="5"/>
  <c r="CF287" i="5"/>
  <c r="CE287" i="5"/>
  <c r="CD287" i="5"/>
  <c r="CC287" i="5"/>
  <c r="CB287" i="5"/>
  <c r="CA287" i="5"/>
  <c r="BZ287" i="5"/>
  <c r="BY287" i="5"/>
  <c r="BX287" i="5"/>
  <c r="BW287" i="5"/>
  <c r="BV287" i="5"/>
  <c r="BU287" i="5"/>
  <c r="BT287" i="5"/>
  <c r="BS287" i="5"/>
  <c r="BR287" i="5"/>
  <c r="BQ287" i="5"/>
  <c r="BP287" i="5"/>
  <c r="BO287" i="5"/>
  <c r="BN287" i="5"/>
  <c r="BM287" i="5"/>
  <c r="BL287" i="5"/>
  <c r="BK287" i="5"/>
  <c r="BJ287" i="5"/>
  <c r="BI287" i="5"/>
  <c r="BH287" i="5"/>
  <c r="BG287" i="5"/>
  <c r="BF287" i="5"/>
  <c r="BE287" i="5"/>
  <c r="BD287" i="5"/>
  <c r="BC287" i="5"/>
  <c r="BB287" i="5"/>
  <c r="BA287" i="5"/>
  <c r="AZ287" i="5"/>
  <c r="AY287" i="5"/>
  <c r="AX287" i="5"/>
  <c r="AW287" i="5"/>
  <c r="AV287" i="5"/>
  <c r="AU287" i="5"/>
  <c r="AT287" i="5"/>
  <c r="AS287" i="5"/>
  <c r="AR287" i="5"/>
  <c r="AQ287" i="5"/>
  <c r="AP287" i="5"/>
  <c r="AO287" i="5"/>
  <c r="AN287" i="5"/>
  <c r="AM287" i="5"/>
  <c r="AL287" i="5"/>
  <c r="AK287" i="5"/>
  <c r="AJ287" i="5"/>
  <c r="AI287" i="5"/>
  <c r="AH287" i="5"/>
  <c r="AG287" i="5"/>
  <c r="AF287" i="5"/>
  <c r="AE287" i="5"/>
  <c r="AD287"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C287" i="5"/>
  <c r="B287" i="5"/>
  <c r="CR277" i="5"/>
  <c r="CP277" i="5"/>
  <c r="CO277" i="5"/>
  <c r="CL277" i="5"/>
  <c r="CJ277" i="5"/>
  <c r="CI277" i="5"/>
  <c r="BZ277" i="5"/>
  <c r="BX277" i="5"/>
  <c r="BW277" i="5"/>
  <c r="BV277" i="5"/>
  <c r="BT277" i="5"/>
  <c r="BR277" i="5"/>
  <c r="BQ277" i="5"/>
  <c r="BP277" i="5"/>
  <c r="BN277" i="5"/>
  <c r="BL277" i="5"/>
  <c r="BK277" i="5"/>
  <c r="BJ277" i="5"/>
  <c r="BH277" i="5"/>
  <c r="BF277" i="5"/>
  <c r="BE277" i="5"/>
  <c r="BD277" i="5"/>
  <c r="BB277" i="5"/>
  <c r="AZ277" i="5"/>
  <c r="AY277" i="5"/>
  <c r="AX277" i="5"/>
  <c r="AV277" i="5"/>
  <c r="AT277" i="5"/>
  <c r="AS277" i="5"/>
  <c r="AR277" i="5"/>
  <c r="AP277" i="5"/>
  <c r="AN277" i="5"/>
  <c r="AM277" i="5"/>
  <c r="AL277" i="5"/>
  <c r="AJ277" i="5"/>
  <c r="AH277" i="5"/>
  <c r="AG277" i="5"/>
  <c r="AF277" i="5"/>
  <c r="AD277" i="5"/>
  <c r="AC277" i="5"/>
  <c r="AA277" i="5"/>
  <c r="Z277" i="5"/>
  <c r="X277" i="5"/>
  <c r="W277" i="5"/>
  <c r="U277" i="5"/>
  <c r="T277" i="5"/>
  <c r="R277" i="5"/>
  <c r="Q277" i="5"/>
  <c r="O277" i="5"/>
  <c r="N277" i="5"/>
  <c r="L277" i="5"/>
  <c r="K277" i="5"/>
  <c r="I277" i="5"/>
  <c r="H277" i="5"/>
  <c r="F277" i="5"/>
  <c r="E277" i="5"/>
  <c r="C277" i="5"/>
  <c r="B277" i="5"/>
  <c r="BT275" i="5"/>
  <c r="BR275" i="5"/>
  <c r="BQ275" i="5"/>
  <c r="BP275" i="5"/>
  <c r="BN275" i="5"/>
  <c r="BL275" i="5"/>
  <c r="BK275" i="5"/>
  <c r="BJ275" i="5"/>
  <c r="BB275" i="5"/>
  <c r="AZ275" i="5"/>
  <c r="AY275" i="5"/>
  <c r="AX275" i="5"/>
  <c r="AV275" i="5"/>
  <c r="AT275" i="5"/>
  <c r="AS275" i="5"/>
  <c r="AR275" i="5"/>
  <c r="AP275" i="5"/>
  <c r="AN275" i="5"/>
  <c r="AM275" i="5"/>
  <c r="AL275" i="5"/>
  <c r="AJ275" i="5"/>
  <c r="AH275" i="5"/>
  <c r="CF272" i="5"/>
  <c r="CD272" i="5"/>
  <c r="CC272" i="5"/>
  <c r="CB272" i="5"/>
  <c r="BZ272" i="5"/>
  <c r="BX272" i="5"/>
  <c r="BW272" i="5"/>
  <c r="BV272" i="5"/>
  <c r="BT272" i="5"/>
  <c r="BR272" i="5"/>
  <c r="BQ272" i="5"/>
  <c r="BP272" i="5"/>
  <c r="BN272" i="5"/>
  <c r="BL272" i="5"/>
  <c r="BK272" i="5"/>
  <c r="BJ272" i="5"/>
  <c r="BH272" i="5"/>
  <c r="BF272" i="5"/>
  <c r="BE272" i="5"/>
  <c r="BD272" i="5"/>
  <c r="BB272" i="5"/>
  <c r="AZ272" i="5"/>
  <c r="AY272" i="5"/>
  <c r="AX272" i="5"/>
  <c r="AV272" i="5"/>
  <c r="AT272" i="5"/>
  <c r="AS272" i="5"/>
  <c r="AR272" i="5"/>
  <c r="AP272" i="5"/>
  <c r="AN272" i="5"/>
  <c r="AM272" i="5"/>
  <c r="AL272" i="5"/>
  <c r="AJ272" i="5"/>
  <c r="AH272" i="5"/>
  <c r="AD272" i="5"/>
  <c r="AC272" i="5"/>
  <c r="AA272" i="5"/>
  <c r="Z272" i="5"/>
  <c r="X272" i="5"/>
  <c r="W272" i="5"/>
  <c r="U272" i="5"/>
  <c r="T272" i="5"/>
  <c r="R272" i="5"/>
  <c r="Q272" i="5"/>
  <c r="O272" i="5"/>
  <c r="N272" i="5"/>
  <c r="L272" i="5"/>
  <c r="K272" i="5"/>
  <c r="I272" i="5"/>
  <c r="H272" i="5"/>
  <c r="F272" i="5"/>
  <c r="E272" i="5"/>
  <c r="C272" i="5"/>
  <c r="B272" i="5"/>
  <c r="CR267" i="5"/>
  <c r="CP267" i="5"/>
  <c r="CO267" i="5"/>
  <c r="CL267" i="5"/>
  <c r="CJ267" i="5"/>
  <c r="CI267" i="5"/>
  <c r="BZ267" i="5"/>
  <c r="BX267" i="5"/>
  <c r="BW267" i="5"/>
  <c r="BV267" i="5"/>
  <c r="BT267" i="5"/>
  <c r="BR267" i="5"/>
  <c r="BQ267" i="5"/>
  <c r="BP267" i="5"/>
  <c r="BN267" i="5"/>
  <c r="BL267" i="5"/>
  <c r="BK267" i="5"/>
  <c r="BJ267" i="5"/>
  <c r="BH267" i="5"/>
  <c r="BF267" i="5"/>
  <c r="BE267" i="5"/>
  <c r="BD267" i="5"/>
  <c r="BB267" i="5"/>
  <c r="AZ267" i="5"/>
  <c r="AY267" i="5"/>
  <c r="AX267" i="5"/>
  <c r="AV267" i="5"/>
  <c r="AT267" i="5"/>
  <c r="AS267" i="5"/>
  <c r="AR267" i="5"/>
  <c r="AP267" i="5"/>
  <c r="AN267" i="5"/>
  <c r="AM267" i="5"/>
  <c r="AL267" i="5"/>
  <c r="AD267" i="5"/>
  <c r="AC267" i="5"/>
  <c r="AA267" i="5"/>
  <c r="Z267" i="5"/>
  <c r="X267" i="5"/>
  <c r="W267" i="5"/>
  <c r="U267" i="5"/>
  <c r="T267" i="5"/>
  <c r="R267" i="5"/>
  <c r="Q267" i="5"/>
  <c r="O267" i="5"/>
  <c r="N267" i="5"/>
  <c r="L267" i="5"/>
  <c r="K267" i="5"/>
  <c r="I267" i="5"/>
  <c r="H267" i="5"/>
  <c r="F267" i="5"/>
  <c r="E267" i="5"/>
  <c r="C267" i="5"/>
  <c r="B267" i="5"/>
  <c r="CR266" i="5"/>
  <c r="CP266" i="5"/>
  <c r="CO266" i="5"/>
  <c r="CL266" i="5"/>
  <c r="CJ266" i="5"/>
  <c r="CI266" i="5"/>
  <c r="CF266" i="5"/>
  <c r="CD266" i="5"/>
  <c r="CC266" i="5"/>
  <c r="CB266" i="5"/>
  <c r="BZ266" i="5"/>
  <c r="BX266" i="5"/>
  <c r="BW266" i="5"/>
  <c r="BV266" i="5"/>
  <c r="BT266" i="5"/>
  <c r="BR266" i="5"/>
  <c r="BQ266" i="5"/>
  <c r="BP266" i="5"/>
  <c r="BN266" i="5"/>
  <c r="BL266" i="5"/>
  <c r="BK266" i="5"/>
  <c r="BJ266" i="5"/>
  <c r="BB266" i="5"/>
  <c r="AZ266" i="5"/>
  <c r="AY266" i="5"/>
  <c r="AX266" i="5"/>
  <c r="AV266" i="5"/>
  <c r="AT266" i="5"/>
  <c r="AS266" i="5"/>
  <c r="AR266" i="5"/>
  <c r="AP266" i="5"/>
  <c r="AN266" i="5"/>
  <c r="AM266" i="5"/>
  <c r="AL266" i="5"/>
  <c r="AH266" i="5"/>
  <c r="AG266" i="5"/>
  <c r="AF266" i="5"/>
  <c r="AD266" i="5"/>
  <c r="AC266" i="5"/>
  <c r="AA266" i="5"/>
  <c r="Z266" i="5"/>
  <c r="X266" i="5"/>
  <c r="W266" i="5"/>
  <c r="U266" i="5"/>
  <c r="T266" i="5"/>
  <c r="R266" i="5"/>
  <c r="Q266" i="5"/>
  <c r="O266" i="5"/>
  <c r="N266" i="5"/>
  <c r="L266" i="5"/>
  <c r="K266" i="5"/>
  <c r="I266" i="5"/>
  <c r="H266" i="5"/>
  <c r="F266" i="5"/>
  <c r="E266" i="5"/>
  <c r="C266" i="5"/>
  <c r="B266" i="5"/>
  <c r="CS264" i="5"/>
  <c r="CR264" i="5"/>
  <c r="CQ264" i="5"/>
  <c r="CP264" i="5"/>
  <c r="CO264" i="5"/>
  <c r="CN264" i="5"/>
  <c r="CM264" i="5"/>
  <c r="CL264" i="5"/>
  <c r="CK264" i="5"/>
  <c r="CJ264" i="5"/>
  <c r="CI264" i="5"/>
  <c r="CH264" i="5"/>
  <c r="CG264" i="5"/>
  <c r="CF264" i="5"/>
  <c r="CE264" i="5"/>
  <c r="CD264" i="5"/>
  <c r="CC264" i="5"/>
  <c r="CB264" i="5"/>
  <c r="CA264" i="5"/>
  <c r="BZ264" i="5"/>
  <c r="BY264" i="5"/>
  <c r="BX264" i="5"/>
  <c r="BW264" i="5"/>
  <c r="BV264" i="5"/>
  <c r="BU264" i="5"/>
  <c r="BT264" i="5"/>
  <c r="BS264" i="5"/>
  <c r="BR264" i="5"/>
  <c r="BQ264" i="5"/>
  <c r="BP264" i="5"/>
  <c r="BO264" i="5"/>
  <c r="BN264" i="5"/>
  <c r="BM264" i="5"/>
  <c r="BL264" i="5"/>
  <c r="BK264" i="5"/>
  <c r="BJ264" i="5"/>
  <c r="BI264" i="5"/>
  <c r="BH264" i="5"/>
  <c r="BG264" i="5"/>
  <c r="BF264" i="5"/>
  <c r="BE264" i="5"/>
  <c r="BD264" i="5"/>
  <c r="BC264" i="5"/>
  <c r="BB264" i="5"/>
  <c r="BA264" i="5"/>
  <c r="AZ264" i="5"/>
  <c r="AY264" i="5"/>
  <c r="AX264" i="5"/>
  <c r="AW264" i="5"/>
  <c r="AV264" i="5"/>
  <c r="AU264" i="5"/>
  <c r="AT264" i="5"/>
  <c r="AS264"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D264" i="5"/>
  <c r="C264" i="5"/>
  <c r="B264" i="5"/>
  <c r="CS242" i="5"/>
  <c r="CS312" i="5" s="1"/>
  <c r="CR242" i="5"/>
  <c r="CR312" i="5" s="1"/>
  <c r="CQ242" i="5"/>
  <c r="CQ312" i="5" s="1"/>
  <c r="CP242" i="5"/>
  <c r="CP312" i="5" s="1"/>
  <c r="CO242" i="5"/>
  <c r="CO312" i="5" s="1"/>
  <c r="CN242" i="5"/>
  <c r="CN312" i="5" s="1"/>
  <c r="CM242" i="5"/>
  <c r="CM312" i="5" s="1"/>
  <c r="CL242" i="5"/>
  <c r="CL312" i="5" s="1"/>
  <c r="CK242" i="5"/>
  <c r="CK312" i="5" s="1"/>
  <c r="CJ242" i="5"/>
  <c r="CJ312" i="5" s="1"/>
  <c r="CI242" i="5"/>
  <c r="CI312" i="5" s="1"/>
  <c r="CH242" i="5"/>
  <c r="CH312" i="5" s="1"/>
  <c r="CG242" i="5"/>
  <c r="CG312" i="5" s="1"/>
  <c r="CF242" i="5"/>
  <c r="CF312" i="5" s="1"/>
  <c r="CE242" i="5"/>
  <c r="CE312" i="5" s="1"/>
  <c r="CD242" i="5"/>
  <c r="CD312" i="5" s="1"/>
  <c r="CC242" i="5"/>
  <c r="CC312" i="5" s="1"/>
  <c r="CB242" i="5"/>
  <c r="CB312" i="5" s="1"/>
  <c r="CA242" i="5"/>
  <c r="CA312" i="5" s="1"/>
  <c r="BZ242" i="5"/>
  <c r="BZ312" i="5" s="1"/>
  <c r="BY242" i="5"/>
  <c r="BY312" i="5" s="1"/>
  <c r="BX242" i="5"/>
  <c r="BX312" i="5" s="1"/>
  <c r="BW242" i="5"/>
  <c r="BW312" i="5" s="1"/>
  <c r="BV242" i="5"/>
  <c r="BV312" i="5" s="1"/>
  <c r="BU242" i="5"/>
  <c r="BU312" i="5" s="1"/>
  <c r="BT242" i="5"/>
  <c r="BT312" i="5" s="1"/>
  <c r="BS242" i="5"/>
  <c r="BS312" i="5" s="1"/>
  <c r="BR242" i="5"/>
  <c r="BR312" i="5" s="1"/>
  <c r="BQ242" i="5"/>
  <c r="BQ312" i="5" s="1"/>
  <c r="BP242" i="5"/>
  <c r="BP312" i="5" s="1"/>
  <c r="BO242" i="5"/>
  <c r="BO312" i="5" s="1"/>
  <c r="BN242" i="5"/>
  <c r="BN312" i="5" s="1"/>
  <c r="BM242" i="5"/>
  <c r="BM312" i="5" s="1"/>
  <c r="BL242" i="5"/>
  <c r="BL312" i="5" s="1"/>
  <c r="BK242" i="5"/>
  <c r="BK312" i="5" s="1"/>
  <c r="BJ242" i="5"/>
  <c r="BJ312" i="5" s="1"/>
  <c r="BI242" i="5"/>
  <c r="BI312" i="5" s="1"/>
  <c r="BH242" i="5"/>
  <c r="BH312" i="5" s="1"/>
  <c r="BG242" i="5"/>
  <c r="BG312" i="5" s="1"/>
  <c r="BF242" i="5"/>
  <c r="BF312" i="5" s="1"/>
  <c r="BE242" i="5"/>
  <c r="BE312" i="5" s="1"/>
  <c r="BD242" i="5"/>
  <c r="BD312" i="5" s="1"/>
  <c r="BC242" i="5"/>
  <c r="BC312" i="5" s="1"/>
  <c r="BB242" i="5"/>
  <c r="BB312" i="5" s="1"/>
  <c r="BA242" i="5"/>
  <c r="BA312" i="5" s="1"/>
  <c r="AZ242" i="5"/>
  <c r="AZ312" i="5" s="1"/>
  <c r="AY242" i="5"/>
  <c r="AY312" i="5" s="1"/>
  <c r="AX242" i="5"/>
  <c r="AX312" i="5" s="1"/>
  <c r="AW242" i="5"/>
  <c r="AW312" i="5" s="1"/>
  <c r="AV242" i="5"/>
  <c r="AV312" i="5" s="1"/>
  <c r="AU242" i="5"/>
  <c r="AU312" i="5" s="1"/>
  <c r="AT242" i="5"/>
  <c r="AT312" i="5" s="1"/>
  <c r="AS242" i="5"/>
  <c r="AS312" i="5" s="1"/>
  <c r="AR242" i="5"/>
  <c r="AR312" i="5" s="1"/>
  <c r="AQ242" i="5"/>
  <c r="AQ312" i="5" s="1"/>
  <c r="AP242" i="5"/>
  <c r="AP312" i="5" s="1"/>
  <c r="AO242" i="5"/>
  <c r="AO312" i="5" s="1"/>
  <c r="AN242" i="5"/>
  <c r="AN312" i="5" s="1"/>
  <c r="AM242" i="5"/>
  <c r="AM312" i="5" s="1"/>
  <c r="AL242" i="5"/>
  <c r="AL312" i="5" s="1"/>
  <c r="AK242" i="5"/>
  <c r="AK312" i="5" s="1"/>
  <c r="AJ242" i="5"/>
  <c r="AJ312" i="5" s="1"/>
  <c r="AI242" i="5"/>
  <c r="AI312" i="5" s="1"/>
  <c r="AH242" i="5"/>
  <c r="AH312" i="5" s="1"/>
  <c r="AG242" i="5"/>
  <c r="AG312" i="5" s="1"/>
  <c r="AF242" i="5"/>
  <c r="AF312" i="5" s="1"/>
  <c r="AE242" i="5"/>
  <c r="AE312" i="5" s="1"/>
  <c r="AD242" i="5"/>
  <c r="AD312" i="5" s="1"/>
  <c r="AC242" i="5"/>
  <c r="AC312" i="5" s="1"/>
  <c r="AB242" i="5"/>
  <c r="AB312" i="5" s="1"/>
  <c r="AA242" i="5"/>
  <c r="AA312" i="5" s="1"/>
  <c r="Z242" i="5"/>
  <c r="Z312" i="5" s="1"/>
  <c r="Y242" i="5"/>
  <c r="Y312" i="5" s="1"/>
  <c r="X242" i="5"/>
  <c r="X312" i="5" s="1"/>
  <c r="W242" i="5"/>
  <c r="W312" i="5" s="1"/>
  <c r="V242" i="5"/>
  <c r="V312" i="5" s="1"/>
  <c r="U242" i="5"/>
  <c r="U312" i="5" s="1"/>
  <c r="T242" i="5"/>
  <c r="T312" i="5" s="1"/>
  <c r="S242" i="5"/>
  <c r="S312" i="5" s="1"/>
  <c r="R242" i="5"/>
  <c r="R312" i="5" s="1"/>
  <c r="Q242" i="5"/>
  <c r="Q312" i="5" s="1"/>
  <c r="P242" i="5"/>
  <c r="P312" i="5" s="1"/>
  <c r="O242" i="5"/>
  <c r="O312" i="5" s="1"/>
  <c r="N242" i="5"/>
  <c r="N312" i="5" s="1"/>
  <c r="M242" i="5"/>
  <c r="M312" i="5" s="1"/>
  <c r="L242" i="5"/>
  <c r="L312" i="5" s="1"/>
  <c r="K242" i="5"/>
  <c r="K312" i="5" s="1"/>
  <c r="J242" i="5"/>
  <c r="J312" i="5" s="1"/>
  <c r="I242" i="5"/>
  <c r="I312" i="5" s="1"/>
  <c r="H242" i="5"/>
  <c r="H312" i="5" s="1"/>
  <c r="G242" i="5"/>
  <c r="G312" i="5" s="1"/>
  <c r="F242" i="5"/>
  <c r="F312" i="5" s="1"/>
  <c r="E242" i="5"/>
  <c r="E312" i="5" s="1"/>
  <c r="D242" i="5"/>
  <c r="D312" i="5" s="1"/>
  <c r="C242" i="5"/>
  <c r="C312" i="5" s="1"/>
  <c r="B242" i="5"/>
  <c r="B312" i="5" s="1"/>
  <c r="DK258" i="2"/>
  <c r="DK257" i="2"/>
  <c r="DK256" i="2"/>
  <c r="DK255" i="2"/>
  <c r="DK254" i="2"/>
  <c r="DK253" i="2"/>
  <c r="DK252" i="2"/>
  <c r="DK251" i="2"/>
  <c r="DK250" i="2"/>
  <c r="DK249" i="2"/>
  <c r="DK248" i="2"/>
  <c r="DK328" i="2" s="1"/>
  <c r="DK247" i="2"/>
  <c r="DK246" i="2"/>
  <c r="DK245" i="2"/>
  <c r="DK244" i="2"/>
  <c r="DK243" i="2"/>
  <c r="DI258" i="2"/>
  <c r="DI257" i="2"/>
  <c r="DI256" i="2"/>
  <c r="DI255" i="2"/>
  <c r="DI254" i="2"/>
  <c r="DI253" i="2"/>
  <c r="DI252" i="2"/>
  <c r="DI251" i="2"/>
  <c r="DI250" i="2"/>
  <c r="DI249" i="2"/>
  <c r="DI248" i="2"/>
  <c r="DI328" i="2" s="1"/>
  <c r="DI247" i="2"/>
  <c r="DI246" i="2"/>
  <c r="DI245" i="2"/>
  <c r="DI244" i="2"/>
  <c r="DI243" i="2"/>
  <c r="DA258" i="2"/>
  <c r="CZ258" i="2"/>
  <c r="DA257" i="2"/>
  <c r="CZ257" i="2"/>
  <c r="DA256" i="2"/>
  <c r="CZ256" i="2"/>
  <c r="DA255" i="2"/>
  <c r="CZ255" i="2"/>
  <c r="DA254" i="2"/>
  <c r="CZ254" i="2"/>
  <c r="DA253" i="2"/>
  <c r="CZ253" i="2"/>
  <c r="DA252" i="2"/>
  <c r="CZ252" i="2"/>
  <c r="DA251" i="2"/>
  <c r="CZ251" i="2"/>
  <c r="DA250" i="2"/>
  <c r="CZ250" i="2"/>
  <c r="DA249" i="2"/>
  <c r="CZ249" i="2"/>
  <c r="DA248" i="2"/>
  <c r="CZ248" i="2"/>
  <c r="DA247" i="2"/>
  <c r="CZ247" i="2"/>
  <c r="DA246" i="2"/>
  <c r="CZ246" i="2"/>
  <c r="DA245" i="2"/>
  <c r="CZ245" i="2"/>
  <c r="DA244" i="2"/>
  <c r="CZ244" i="2"/>
  <c r="DA243" i="2"/>
  <c r="CZ243" i="2"/>
  <c r="CX258" i="2"/>
  <c r="CW258" i="2"/>
  <c r="CX257" i="2"/>
  <c r="CW257" i="2"/>
  <c r="CX256" i="2"/>
  <c r="CW256" i="2"/>
  <c r="CX255" i="2"/>
  <c r="CW255" i="2"/>
  <c r="CX254" i="2"/>
  <c r="CW254" i="2"/>
  <c r="CX253" i="2"/>
  <c r="CW253" i="2"/>
  <c r="CX252" i="2"/>
  <c r="CW252" i="2"/>
  <c r="CX251" i="2"/>
  <c r="CW251" i="2"/>
  <c r="CX250" i="2"/>
  <c r="CW250" i="2"/>
  <c r="CX249" i="2"/>
  <c r="CW249" i="2"/>
  <c r="CX248" i="2"/>
  <c r="CW248" i="2"/>
  <c r="CX247" i="2"/>
  <c r="CW247" i="2"/>
  <c r="CX246" i="2"/>
  <c r="CW246" i="2"/>
  <c r="CX245" i="2"/>
  <c r="CW245" i="2"/>
  <c r="CX244" i="2"/>
  <c r="CW244" i="2"/>
  <c r="CX243" i="2"/>
  <c r="CW243" i="2"/>
  <c r="CU258" i="2"/>
  <c r="CT258" i="2"/>
  <c r="CU257" i="2"/>
  <c r="CT257" i="2"/>
  <c r="CU256" i="2"/>
  <c r="CT256" i="2"/>
  <c r="CU255" i="2"/>
  <c r="CT255" i="2"/>
  <c r="CU254" i="2"/>
  <c r="CT254" i="2"/>
  <c r="CU253" i="2"/>
  <c r="CT253" i="2"/>
  <c r="CU252" i="2"/>
  <c r="CT252" i="2"/>
  <c r="CU251" i="2"/>
  <c r="CT251" i="2"/>
  <c r="CU250" i="2"/>
  <c r="CT250" i="2"/>
  <c r="CU249" i="2"/>
  <c r="CT249" i="2"/>
  <c r="CU248" i="2"/>
  <c r="CT248" i="2"/>
  <c r="CU247" i="2"/>
  <c r="CT247" i="2"/>
  <c r="CU246" i="2"/>
  <c r="CT246" i="2"/>
  <c r="CU245" i="2"/>
  <c r="CT245" i="2"/>
  <c r="CU244" i="2"/>
  <c r="CT244" i="2"/>
  <c r="CU243" i="2"/>
  <c r="CT243" i="2"/>
  <c r="EB278" i="2"/>
  <c r="EB277" i="2"/>
  <c r="EB275" i="2"/>
  <c r="EB272" i="2"/>
  <c r="EB271" i="2"/>
  <c r="EB268" i="2"/>
  <c r="EB267" i="2"/>
  <c r="EB266" i="2"/>
  <c r="DZ278" i="2"/>
  <c r="DY278" i="2"/>
  <c r="DX278" i="2"/>
  <c r="DZ277" i="2"/>
  <c r="DY277" i="2"/>
  <c r="DX277" i="2"/>
  <c r="DZ275" i="2"/>
  <c r="DY275" i="2"/>
  <c r="DX275" i="2"/>
  <c r="DZ272" i="2"/>
  <c r="DY272" i="2"/>
  <c r="DX272" i="2"/>
  <c r="DZ271" i="2"/>
  <c r="DY271" i="2"/>
  <c r="DX271" i="2"/>
  <c r="DZ268" i="2"/>
  <c r="DY268" i="2"/>
  <c r="DX268" i="2"/>
  <c r="DZ267" i="2"/>
  <c r="DY267" i="2"/>
  <c r="DX267" i="2"/>
  <c r="DZ266" i="2"/>
  <c r="DY266" i="2"/>
  <c r="DX266" i="2"/>
  <c r="DV278" i="2"/>
  <c r="DV277" i="2"/>
  <c r="DV275" i="2"/>
  <c r="DV272" i="2"/>
  <c r="DV271" i="2"/>
  <c r="DV268" i="2"/>
  <c r="DV267" i="2"/>
  <c r="DV266" i="2"/>
  <c r="DT278" i="2"/>
  <c r="DS278" i="2"/>
  <c r="DR278" i="2"/>
  <c r="DT277" i="2"/>
  <c r="DS277" i="2"/>
  <c r="DR277" i="2"/>
  <c r="DT275" i="2"/>
  <c r="DS275" i="2"/>
  <c r="DR275" i="2"/>
  <c r="DT272" i="2"/>
  <c r="DS272" i="2"/>
  <c r="DR272" i="2"/>
  <c r="DT271" i="2"/>
  <c r="DS271" i="2"/>
  <c r="DR271" i="2"/>
  <c r="DT268" i="2"/>
  <c r="DS268" i="2"/>
  <c r="DR268" i="2"/>
  <c r="DT267" i="2"/>
  <c r="DS267" i="2"/>
  <c r="DR267" i="2"/>
  <c r="DT266" i="2"/>
  <c r="DS266" i="2"/>
  <c r="DR266" i="2"/>
  <c r="DP278" i="2"/>
  <c r="DP277" i="2"/>
  <c r="DP275" i="2"/>
  <c r="DP272" i="2"/>
  <c r="DP271" i="2"/>
  <c r="DP268" i="2"/>
  <c r="DP267" i="2"/>
  <c r="DP266" i="2"/>
  <c r="DN278" i="2"/>
  <c r="DM278" i="2"/>
  <c r="DL278" i="2"/>
  <c r="DN277" i="2"/>
  <c r="DM277" i="2"/>
  <c r="DL277" i="2"/>
  <c r="DN275" i="2"/>
  <c r="DM275" i="2"/>
  <c r="DL275" i="2"/>
  <c r="DN272" i="2"/>
  <c r="DM272" i="2"/>
  <c r="DL272" i="2"/>
  <c r="DN271" i="2"/>
  <c r="DM271" i="2"/>
  <c r="DL271" i="2"/>
  <c r="DN268" i="2"/>
  <c r="DM268" i="2"/>
  <c r="DL268" i="2"/>
  <c r="DN267" i="2"/>
  <c r="DM267" i="2"/>
  <c r="DL267" i="2"/>
  <c r="DN266" i="2"/>
  <c r="DM266" i="2"/>
  <c r="DL266" i="2"/>
  <c r="DK278" i="2"/>
  <c r="DK277" i="2"/>
  <c r="DK275" i="2"/>
  <c r="DK272" i="2"/>
  <c r="DK271" i="2"/>
  <c r="DK268" i="2"/>
  <c r="DK267" i="2"/>
  <c r="DK266" i="2"/>
  <c r="DJ277" i="2"/>
  <c r="DJ267" i="2"/>
  <c r="DJ266" i="2"/>
  <c r="DI278" i="2"/>
  <c r="DI277" i="2"/>
  <c r="DI275" i="2"/>
  <c r="DI272" i="2"/>
  <c r="DI271" i="2"/>
  <c r="DI268" i="2"/>
  <c r="DI267" i="2"/>
  <c r="DI266" i="2"/>
  <c r="DG278" i="2"/>
  <c r="DG277" i="2"/>
  <c r="DG275" i="2"/>
  <c r="DG272" i="2"/>
  <c r="DG271" i="2"/>
  <c r="DG268" i="2"/>
  <c r="DG267" i="2"/>
  <c r="DG266" i="2"/>
  <c r="DE278" i="2"/>
  <c r="DE277" i="2"/>
  <c r="DE275" i="2"/>
  <c r="DE272" i="2"/>
  <c r="DE271" i="2"/>
  <c r="DE268" i="2"/>
  <c r="DE267" i="2"/>
  <c r="DE266" i="2"/>
  <c r="DD278" i="2"/>
  <c r="DD277" i="2"/>
  <c r="DD275" i="2"/>
  <c r="DD272" i="2"/>
  <c r="DD271" i="2"/>
  <c r="DD268" i="2"/>
  <c r="DD267" i="2"/>
  <c r="DD266" i="2"/>
  <c r="DC278" i="2"/>
  <c r="DC277" i="2"/>
  <c r="DC275" i="2"/>
  <c r="DC272" i="2"/>
  <c r="DC271" i="2"/>
  <c r="DC268" i="2"/>
  <c r="DC267" i="2"/>
  <c r="DC266" i="2"/>
  <c r="DA278" i="2"/>
  <c r="DA277" i="2"/>
  <c r="DA275" i="2"/>
  <c r="DA272" i="2"/>
  <c r="DA271" i="2"/>
  <c r="DA268" i="2"/>
  <c r="DA267" i="2"/>
  <c r="DA266" i="2"/>
  <c r="CZ278" i="2"/>
  <c r="CZ277" i="2"/>
  <c r="CZ275" i="2"/>
  <c r="CZ272" i="2"/>
  <c r="CZ271" i="2"/>
  <c r="CZ268" i="2"/>
  <c r="CZ267" i="2"/>
  <c r="CZ266" i="2"/>
  <c r="CX278" i="2"/>
  <c r="CX277" i="2"/>
  <c r="CX275" i="2"/>
  <c r="CX272" i="2"/>
  <c r="CX271" i="2"/>
  <c r="CX268" i="2"/>
  <c r="CX267" i="2"/>
  <c r="CX266" i="2"/>
  <c r="CW278" i="2"/>
  <c r="CW277" i="2"/>
  <c r="CW275" i="2"/>
  <c r="CW272" i="2"/>
  <c r="CW271" i="2"/>
  <c r="CW268" i="2"/>
  <c r="CW267" i="2"/>
  <c r="CW266" i="2"/>
  <c r="CU278" i="2"/>
  <c r="CU277" i="2"/>
  <c r="CU275" i="2"/>
  <c r="CU272" i="2"/>
  <c r="CU271" i="2"/>
  <c r="CU268" i="2"/>
  <c r="CU267" i="2"/>
  <c r="CU266" i="2"/>
  <c r="CT275" i="2"/>
  <c r="CT278" i="2"/>
  <c r="CT277" i="2"/>
  <c r="CT272" i="2"/>
  <c r="CT271" i="2"/>
  <c r="CT268" i="2"/>
  <c r="CT267" i="2"/>
  <c r="CT266" i="2"/>
  <c r="CR278" i="2"/>
  <c r="CP278" i="2"/>
  <c r="CO278" i="2"/>
  <c r="CN278" i="2"/>
  <c r="CR277" i="2"/>
  <c r="CP277" i="2"/>
  <c r="CO277" i="2"/>
  <c r="CN277" i="2"/>
  <c r="CR275" i="2"/>
  <c r="CP275" i="2"/>
  <c r="CO275" i="2"/>
  <c r="CN275" i="2"/>
  <c r="CR272" i="2"/>
  <c r="CP272" i="2"/>
  <c r="CO272" i="2"/>
  <c r="CN272" i="2"/>
  <c r="CR271" i="2"/>
  <c r="CP271" i="2"/>
  <c r="CO271" i="2"/>
  <c r="CN271" i="2"/>
  <c r="CR268" i="2"/>
  <c r="CP268" i="2"/>
  <c r="CO268" i="2"/>
  <c r="CN268" i="2"/>
  <c r="CR267" i="2"/>
  <c r="CP267" i="2"/>
  <c r="CO267" i="2"/>
  <c r="CN267" i="2"/>
  <c r="CR266" i="2"/>
  <c r="CP266" i="2"/>
  <c r="CO266" i="2"/>
  <c r="CN266" i="2"/>
  <c r="CL278" i="2"/>
  <c r="CJ278" i="2"/>
  <c r="CI278" i="2"/>
  <c r="CH278" i="2"/>
  <c r="CL277" i="2"/>
  <c r="CJ277" i="2"/>
  <c r="CI277" i="2"/>
  <c r="CH277" i="2"/>
  <c r="CL275" i="2"/>
  <c r="CJ275" i="2"/>
  <c r="CI275" i="2"/>
  <c r="CH275" i="2"/>
  <c r="CL272" i="2"/>
  <c r="CJ272" i="2"/>
  <c r="CI272" i="2"/>
  <c r="CH272" i="2"/>
  <c r="CL271" i="2"/>
  <c r="CJ271" i="2"/>
  <c r="CI271" i="2"/>
  <c r="CH271" i="2"/>
  <c r="CL268" i="2"/>
  <c r="CJ268" i="2"/>
  <c r="CI268" i="2"/>
  <c r="CH268" i="2"/>
  <c r="CL267" i="2"/>
  <c r="CJ267" i="2"/>
  <c r="CI267" i="2"/>
  <c r="CH267" i="2"/>
  <c r="CL266" i="2"/>
  <c r="CJ266" i="2"/>
  <c r="CI266" i="2"/>
  <c r="CH266" i="2"/>
  <c r="CF278" i="2"/>
  <c r="CD278" i="2"/>
  <c r="CC278" i="2"/>
  <c r="CB278" i="2"/>
  <c r="CF277" i="2"/>
  <c r="CD277" i="2"/>
  <c r="CC277" i="2"/>
  <c r="CB277" i="2"/>
  <c r="CF275" i="2"/>
  <c r="CD275" i="2"/>
  <c r="CC275" i="2"/>
  <c r="CB275" i="2"/>
  <c r="CF272" i="2"/>
  <c r="CD272" i="2"/>
  <c r="CC272" i="2"/>
  <c r="CB272" i="2"/>
  <c r="CF271" i="2"/>
  <c r="CD271" i="2"/>
  <c r="CC271" i="2"/>
  <c r="CB271" i="2"/>
  <c r="CF268" i="2"/>
  <c r="CD268" i="2"/>
  <c r="CC268" i="2"/>
  <c r="CB268" i="2"/>
  <c r="CF267" i="2"/>
  <c r="CD267" i="2"/>
  <c r="CC267" i="2"/>
  <c r="CB267" i="2"/>
  <c r="CF266" i="2"/>
  <c r="CD266" i="2"/>
  <c r="CC266" i="2"/>
  <c r="CB266" i="2"/>
  <c r="BZ278" i="2"/>
  <c r="BX278" i="2"/>
  <c r="BW278" i="2"/>
  <c r="BV278" i="2"/>
  <c r="BZ277" i="2"/>
  <c r="BX277" i="2"/>
  <c r="BW277" i="2"/>
  <c r="BV277" i="2"/>
  <c r="BZ275" i="2"/>
  <c r="BX275" i="2"/>
  <c r="BW275" i="2"/>
  <c r="BV275" i="2"/>
  <c r="BZ272" i="2"/>
  <c r="BX272" i="2"/>
  <c r="BW272" i="2"/>
  <c r="BV272" i="2"/>
  <c r="BZ271" i="2"/>
  <c r="BX271" i="2"/>
  <c r="BW271" i="2"/>
  <c r="BV271" i="2"/>
  <c r="BZ268" i="2"/>
  <c r="BX268" i="2"/>
  <c r="BW268" i="2"/>
  <c r="BV268" i="2"/>
  <c r="BZ267" i="2"/>
  <c r="BX267" i="2"/>
  <c r="BW267" i="2"/>
  <c r="BV267" i="2"/>
  <c r="BZ266" i="2"/>
  <c r="BX266" i="2"/>
  <c r="BW266" i="2"/>
  <c r="BV266" i="2"/>
  <c r="BT278" i="2"/>
  <c r="BR278" i="2"/>
  <c r="BQ278" i="2"/>
  <c r="BP278" i="2"/>
  <c r="BT277" i="2"/>
  <c r="BR277" i="2"/>
  <c r="BQ277" i="2"/>
  <c r="BP277" i="2"/>
  <c r="BT275" i="2"/>
  <c r="BR275" i="2"/>
  <c r="BQ275" i="2"/>
  <c r="BP275" i="2"/>
  <c r="BT272" i="2"/>
  <c r="BR272" i="2"/>
  <c r="BQ272" i="2"/>
  <c r="BP272" i="2"/>
  <c r="BT271" i="2"/>
  <c r="BR271" i="2"/>
  <c r="BQ271" i="2"/>
  <c r="BP271" i="2"/>
  <c r="BT268" i="2"/>
  <c r="BR268" i="2"/>
  <c r="BQ268" i="2"/>
  <c r="BP268" i="2"/>
  <c r="BT267" i="2"/>
  <c r="BR267" i="2"/>
  <c r="BQ267" i="2"/>
  <c r="BP267" i="2"/>
  <c r="BT266" i="2"/>
  <c r="BR266" i="2"/>
  <c r="BQ266" i="2"/>
  <c r="BP266" i="2"/>
  <c r="BN278" i="2"/>
  <c r="BL278" i="2"/>
  <c r="BK278" i="2"/>
  <c r="BJ278" i="2"/>
  <c r="BN277" i="2"/>
  <c r="BL277" i="2"/>
  <c r="BK277" i="2"/>
  <c r="BJ277" i="2"/>
  <c r="BN275" i="2"/>
  <c r="BL275" i="2"/>
  <c r="BK275" i="2"/>
  <c r="BJ275" i="2"/>
  <c r="BN272" i="2"/>
  <c r="BL272" i="2"/>
  <c r="BK272" i="2"/>
  <c r="BJ272" i="2"/>
  <c r="BN271" i="2"/>
  <c r="BL271" i="2"/>
  <c r="BK271" i="2"/>
  <c r="BJ271" i="2"/>
  <c r="BN268" i="2"/>
  <c r="BL268" i="2"/>
  <c r="BK268" i="2"/>
  <c r="BJ268" i="2"/>
  <c r="BN267" i="2"/>
  <c r="BL267" i="2"/>
  <c r="BK267" i="2"/>
  <c r="BJ267" i="2"/>
  <c r="BN266" i="2"/>
  <c r="BL266" i="2"/>
  <c r="BK266" i="2"/>
  <c r="BJ266" i="2"/>
  <c r="BH278" i="2"/>
  <c r="BF278" i="2"/>
  <c r="BE278" i="2"/>
  <c r="BD278" i="2"/>
  <c r="BH277" i="2"/>
  <c r="BF277" i="2"/>
  <c r="BE277" i="2"/>
  <c r="BD277" i="2"/>
  <c r="BH275" i="2"/>
  <c r="BF275" i="2"/>
  <c r="BE275" i="2"/>
  <c r="BD275" i="2"/>
  <c r="BH272" i="2"/>
  <c r="BF272" i="2"/>
  <c r="BE272" i="2"/>
  <c r="BD272" i="2"/>
  <c r="BH271" i="2"/>
  <c r="BF271" i="2"/>
  <c r="BE271" i="2"/>
  <c r="BD271" i="2"/>
  <c r="BH268" i="2"/>
  <c r="BF268" i="2"/>
  <c r="BE268" i="2"/>
  <c r="BD268" i="2"/>
  <c r="BH267" i="2"/>
  <c r="BF267" i="2"/>
  <c r="BE267" i="2"/>
  <c r="BD267" i="2"/>
  <c r="BH266" i="2"/>
  <c r="BF266" i="2"/>
  <c r="BE266" i="2"/>
  <c r="BD266" i="2"/>
  <c r="BB278" i="2"/>
  <c r="AZ278" i="2"/>
  <c r="AY278" i="2"/>
  <c r="AX278" i="2"/>
  <c r="BB277" i="2"/>
  <c r="AZ277" i="2"/>
  <c r="AY277" i="2"/>
  <c r="AX277" i="2"/>
  <c r="BB275" i="2"/>
  <c r="AZ275" i="2"/>
  <c r="AY275" i="2"/>
  <c r="AX275" i="2"/>
  <c r="BB272" i="2"/>
  <c r="AZ272" i="2"/>
  <c r="AY272" i="2"/>
  <c r="AX272" i="2"/>
  <c r="BB271" i="2"/>
  <c r="AZ271" i="2"/>
  <c r="AY271" i="2"/>
  <c r="AX271" i="2"/>
  <c r="BB268" i="2"/>
  <c r="AZ268" i="2"/>
  <c r="AY268" i="2"/>
  <c r="AX268" i="2"/>
  <c r="BB267" i="2"/>
  <c r="AZ267" i="2"/>
  <c r="AY267" i="2"/>
  <c r="AX267" i="2"/>
  <c r="BB266" i="2"/>
  <c r="AZ266" i="2"/>
  <c r="AY266" i="2"/>
  <c r="AX266" i="2"/>
  <c r="AV278" i="2"/>
  <c r="AT278" i="2"/>
  <c r="AS278" i="2"/>
  <c r="AR278" i="2"/>
  <c r="AV277" i="2"/>
  <c r="AT277" i="2"/>
  <c r="AS277" i="2"/>
  <c r="AR277" i="2"/>
  <c r="AV275" i="2"/>
  <c r="AT275" i="2"/>
  <c r="AS275" i="2"/>
  <c r="AR275" i="2"/>
  <c r="AV272" i="2"/>
  <c r="AT272" i="2"/>
  <c r="AS272" i="2"/>
  <c r="AR272" i="2"/>
  <c r="AV271" i="2"/>
  <c r="AT271" i="2"/>
  <c r="AS271" i="2"/>
  <c r="AR271" i="2"/>
  <c r="AV268" i="2"/>
  <c r="AT268" i="2"/>
  <c r="AS268" i="2"/>
  <c r="AR268" i="2"/>
  <c r="AV267" i="2"/>
  <c r="AT267" i="2"/>
  <c r="AS267" i="2"/>
  <c r="AR267" i="2"/>
  <c r="AV266" i="2"/>
  <c r="AT266" i="2"/>
  <c r="AS266" i="2"/>
  <c r="AR266" i="2"/>
  <c r="AP278" i="2"/>
  <c r="AN278" i="2"/>
  <c r="AM278" i="2"/>
  <c r="AL278" i="2"/>
  <c r="AP277" i="2"/>
  <c r="AN277" i="2"/>
  <c r="AM277" i="2"/>
  <c r="AL277" i="2"/>
  <c r="AP275" i="2"/>
  <c r="AN275" i="2"/>
  <c r="AM275" i="2"/>
  <c r="AL275" i="2"/>
  <c r="AP272" i="2"/>
  <c r="AN272" i="2"/>
  <c r="AM272" i="2"/>
  <c r="AL272" i="2"/>
  <c r="AP271" i="2"/>
  <c r="AN271" i="2"/>
  <c r="AM271" i="2"/>
  <c r="AL271" i="2"/>
  <c r="AP268" i="2"/>
  <c r="AN268" i="2"/>
  <c r="AM268" i="2"/>
  <c r="AL268" i="2"/>
  <c r="AP267" i="2"/>
  <c r="AN267" i="2"/>
  <c r="AM267" i="2"/>
  <c r="AL267" i="2"/>
  <c r="AP266" i="2"/>
  <c r="AN266" i="2"/>
  <c r="AM266" i="2"/>
  <c r="AL266" i="2"/>
  <c r="AJ278" i="2"/>
  <c r="AJ277" i="2"/>
  <c r="AJ275" i="2"/>
  <c r="AJ272" i="2"/>
  <c r="AJ271" i="2"/>
  <c r="AJ268" i="2"/>
  <c r="AJ267" i="2"/>
  <c r="AJ266" i="2"/>
  <c r="AH278" i="2"/>
  <c r="AH277" i="2"/>
  <c r="AH275" i="2"/>
  <c r="AH272" i="2"/>
  <c r="AH271" i="2"/>
  <c r="AH268" i="2"/>
  <c r="AH267" i="2"/>
  <c r="AH266" i="2"/>
  <c r="AG278" i="2"/>
  <c r="AF278" i="2"/>
  <c r="AG277" i="2"/>
  <c r="AF277" i="2"/>
  <c r="AG275" i="2"/>
  <c r="AF275" i="2"/>
  <c r="AG272" i="2"/>
  <c r="AF272" i="2"/>
  <c r="AG271" i="2"/>
  <c r="AF271" i="2"/>
  <c r="AG268" i="2"/>
  <c r="AF268" i="2"/>
  <c r="AG267" i="2"/>
  <c r="AF267" i="2"/>
  <c r="AG266" i="2"/>
  <c r="AF266" i="2"/>
  <c r="AD278" i="2"/>
  <c r="AC278" i="2"/>
  <c r="AD277" i="2"/>
  <c r="AC277" i="2"/>
  <c r="AD275" i="2"/>
  <c r="AC275" i="2"/>
  <c r="AD272" i="2"/>
  <c r="AC272" i="2"/>
  <c r="AD271" i="2"/>
  <c r="AC271" i="2"/>
  <c r="AD268" i="2"/>
  <c r="AC268" i="2"/>
  <c r="AD267" i="2"/>
  <c r="AC267" i="2"/>
  <c r="AD266" i="2"/>
  <c r="AC266" i="2"/>
  <c r="AA278" i="2"/>
  <c r="Z278" i="2"/>
  <c r="AA277" i="2"/>
  <c r="Z277" i="2"/>
  <c r="AA275" i="2"/>
  <c r="Z275" i="2"/>
  <c r="AA272" i="2"/>
  <c r="Z272" i="2"/>
  <c r="AA271" i="2"/>
  <c r="Z271" i="2"/>
  <c r="AA268" i="2"/>
  <c r="Z268" i="2"/>
  <c r="AA267" i="2"/>
  <c r="Z267" i="2"/>
  <c r="AA266" i="2"/>
  <c r="Z266" i="2"/>
  <c r="X278" i="2"/>
  <c r="W278" i="2"/>
  <c r="X277" i="2"/>
  <c r="W277" i="2"/>
  <c r="X275" i="2"/>
  <c r="W275" i="2"/>
  <c r="X272" i="2"/>
  <c r="W272" i="2"/>
  <c r="X271" i="2"/>
  <c r="W271" i="2"/>
  <c r="X268" i="2"/>
  <c r="W268" i="2"/>
  <c r="X267" i="2"/>
  <c r="W267" i="2"/>
  <c r="X266" i="2"/>
  <c r="W266" i="2"/>
  <c r="U278" i="2"/>
  <c r="T278" i="2"/>
  <c r="U277" i="2"/>
  <c r="T277" i="2"/>
  <c r="U275" i="2"/>
  <c r="T275" i="2"/>
  <c r="U272" i="2"/>
  <c r="T272" i="2"/>
  <c r="U271" i="2"/>
  <c r="T271" i="2"/>
  <c r="U268" i="2"/>
  <c r="T268" i="2"/>
  <c r="U267" i="2"/>
  <c r="T267" i="2"/>
  <c r="U266" i="2"/>
  <c r="T266" i="2"/>
  <c r="R278" i="2"/>
  <c r="Q278" i="2"/>
  <c r="R277" i="2"/>
  <c r="Q277" i="2"/>
  <c r="R275" i="2"/>
  <c r="Q275" i="2"/>
  <c r="R272" i="2"/>
  <c r="Q272" i="2"/>
  <c r="R271" i="2"/>
  <c r="Q271" i="2"/>
  <c r="R268" i="2"/>
  <c r="Q268" i="2"/>
  <c r="R267" i="2"/>
  <c r="Q267" i="2"/>
  <c r="R266" i="2"/>
  <c r="Q266" i="2"/>
  <c r="O278" i="2"/>
  <c r="N278" i="2"/>
  <c r="O277" i="2"/>
  <c r="N277" i="2"/>
  <c r="O275" i="2"/>
  <c r="N275" i="2"/>
  <c r="O272" i="2"/>
  <c r="N272" i="2"/>
  <c r="O271" i="2"/>
  <c r="N271" i="2"/>
  <c r="O268" i="2"/>
  <c r="N268" i="2"/>
  <c r="O267" i="2"/>
  <c r="N267" i="2"/>
  <c r="O266" i="2"/>
  <c r="N266" i="2"/>
  <c r="L278" i="2"/>
  <c r="K278" i="2"/>
  <c r="L277" i="2"/>
  <c r="K277" i="2"/>
  <c r="L275" i="2"/>
  <c r="K275" i="2"/>
  <c r="L272" i="2"/>
  <c r="K272" i="2"/>
  <c r="L271" i="2"/>
  <c r="K271" i="2"/>
  <c r="L268" i="2"/>
  <c r="K268" i="2"/>
  <c r="L267" i="2"/>
  <c r="K267" i="2"/>
  <c r="L266" i="2"/>
  <c r="K266" i="2"/>
  <c r="I278" i="2"/>
  <c r="I277" i="2"/>
  <c r="I275" i="2"/>
  <c r="I272" i="2"/>
  <c r="I271" i="2"/>
  <c r="I268" i="2"/>
  <c r="I267" i="2"/>
  <c r="I266" i="2"/>
  <c r="H278" i="2"/>
  <c r="H277" i="2"/>
  <c r="H275" i="2"/>
  <c r="H272" i="2"/>
  <c r="H271" i="2"/>
  <c r="H268" i="2"/>
  <c r="H267" i="2"/>
  <c r="H266" i="2"/>
  <c r="F278" i="2"/>
  <c r="F277" i="2"/>
  <c r="F275" i="2"/>
  <c r="F272" i="2"/>
  <c r="F271" i="2"/>
  <c r="F268" i="2"/>
  <c r="F267" i="2"/>
  <c r="F266" i="2"/>
  <c r="E278" i="2"/>
  <c r="E277" i="2"/>
  <c r="E275" i="2"/>
  <c r="E272" i="2"/>
  <c r="E271" i="2"/>
  <c r="E268" i="2"/>
  <c r="E267" i="2"/>
  <c r="E266" i="2"/>
  <c r="C278" i="2"/>
  <c r="C277" i="2"/>
  <c r="C275" i="2"/>
  <c r="C272" i="2"/>
  <c r="C271" i="2"/>
  <c r="C268" i="2"/>
  <c r="C267" i="2"/>
  <c r="C266" i="2"/>
  <c r="DA294" i="2"/>
  <c r="DA304" i="2" s="1"/>
  <c r="CZ294" i="2"/>
  <c r="CZ304" i="2" s="1"/>
  <c r="CX294" i="2"/>
  <c r="CX304" i="2" s="1"/>
  <c r="CW294" i="2"/>
  <c r="CW304" i="2" s="1"/>
  <c r="CU294" i="2"/>
  <c r="CU304" i="2" s="1"/>
  <c r="CT294" i="2"/>
  <c r="CT304" i="2" s="1"/>
  <c r="DK294" i="2"/>
  <c r="DK304" i="2" s="1"/>
  <c r="DI294" i="2"/>
  <c r="DI304" i="2" s="1"/>
  <c r="Z289" i="2"/>
  <c r="AA289" i="2"/>
  <c r="DZ302" i="2"/>
  <c r="DY302" i="2"/>
  <c r="DX302" i="2"/>
  <c r="DZ298" i="2"/>
  <c r="DY298" i="2"/>
  <c r="DX298" i="2"/>
  <c r="EB294" i="2"/>
  <c r="EB304" i="2" s="1"/>
  <c r="DZ294" i="2"/>
  <c r="DY294" i="2"/>
  <c r="DX294" i="2"/>
  <c r="DZ291" i="2"/>
  <c r="DY291" i="2"/>
  <c r="DX291" i="2"/>
  <c r="DZ289" i="2"/>
  <c r="DY289" i="2"/>
  <c r="DX289" i="2"/>
  <c r="DT302" i="2"/>
  <c r="DS302" i="2"/>
  <c r="DR302" i="2"/>
  <c r="DT298" i="2"/>
  <c r="DS298" i="2"/>
  <c r="DR298" i="2"/>
  <c r="DV294" i="2"/>
  <c r="DT294" i="2"/>
  <c r="DS294" i="2"/>
  <c r="DR294" i="2"/>
  <c r="DT291" i="2"/>
  <c r="DS291" i="2"/>
  <c r="DR291" i="2"/>
  <c r="DT289" i="2"/>
  <c r="DS289" i="2"/>
  <c r="DR289" i="2"/>
  <c r="DN302" i="2"/>
  <c r="DM302" i="2"/>
  <c r="DL302" i="2"/>
  <c r="DN298" i="2"/>
  <c r="DM298" i="2"/>
  <c r="DL298" i="2"/>
  <c r="DP294" i="2"/>
  <c r="DN294" i="2"/>
  <c r="DM294" i="2"/>
  <c r="DL294" i="2"/>
  <c r="DN291" i="2"/>
  <c r="DM291" i="2"/>
  <c r="DL291" i="2"/>
  <c r="DN289" i="2"/>
  <c r="DM289" i="2"/>
  <c r="DL289" i="2"/>
  <c r="DE302" i="2"/>
  <c r="DD302" i="2"/>
  <c r="DC302" i="2"/>
  <c r="DE298" i="2"/>
  <c r="DD298" i="2"/>
  <c r="DC298" i="2"/>
  <c r="DG294" i="2"/>
  <c r="DG304" i="2" s="1"/>
  <c r="DE294" i="2"/>
  <c r="DD294" i="2"/>
  <c r="DC294" i="2"/>
  <c r="DE291" i="2"/>
  <c r="DD291" i="2"/>
  <c r="DC291" i="2"/>
  <c r="DE289" i="2"/>
  <c r="DD289" i="2"/>
  <c r="DC289" i="2"/>
  <c r="CP302" i="2"/>
  <c r="CO302" i="2"/>
  <c r="CN302" i="2"/>
  <c r="CP298" i="2"/>
  <c r="CO298" i="2"/>
  <c r="CN298" i="2"/>
  <c r="CR294" i="2"/>
  <c r="CR304" i="2" s="1"/>
  <c r="CP294" i="2"/>
  <c r="CO294" i="2"/>
  <c r="CN294" i="2"/>
  <c r="CP291" i="2"/>
  <c r="CO291" i="2"/>
  <c r="CN291" i="2"/>
  <c r="CP289" i="2"/>
  <c r="CO289" i="2"/>
  <c r="CN289" i="2"/>
  <c r="CJ302" i="2"/>
  <c r="CI302" i="2"/>
  <c r="CH302" i="2"/>
  <c r="CJ298" i="2"/>
  <c r="CI298" i="2"/>
  <c r="CH298" i="2"/>
  <c r="CL294" i="2"/>
  <c r="CJ294" i="2"/>
  <c r="CI294" i="2"/>
  <c r="CH294" i="2"/>
  <c r="CJ291" i="2"/>
  <c r="CI291" i="2"/>
  <c r="CH291" i="2"/>
  <c r="CJ289" i="2"/>
  <c r="CI289" i="2"/>
  <c r="CH289" i="2"/>
  <c r="CD302" i="2"/>
  <c r="CC302" i="2"/>
  <c r="CB302" i="2"/>
  <c r="CD298" i="2"/>
  <c r="CC298" i="2"/>
  <c r="CB298" i="2"/>
  <c r="CF294" i="2"/>
  <c r="CD294" i="2"/>
  <c r="CC294" i="2"/>
  <c r="CB294" i="2"/>
  <c r="CD291" i="2"/>
  <c r="CC291" i="2"/>
  <c r="CB291" i="2"/>
  <c r="CD289" i="2"/>
  <c r="CC289" i="2"/>
  <c r="CB289" i="2"/>
  <c r="BX302" i="2"/>
  <c r="BW302" i="2"/>
  <c r="BV302" i="2"/>
  <c r="BX298" i="2"/>
  <c r="BW298" i="2"/>
  <c r="BV298" i="2"/>
  <c r="BZ294" i="2"/>
  <c r="BX294" i="2"/>
  <c r="BW294" i="2"/>
  <c r="BV294" i="2"/>
  <c r="BX291" i="2"/>
  <c r="BW291" i="2"/>
  <c r="BV291" i="2"/>
  <c r="BX289" i="2"/>
  <c r="BW289" i="2"/>
  <c r="BV289" i="2"/>
  <c r="BR302" i="2"/>
  <c r="BQ302" i="2"/>
  <c r="BP302" i="2"/>
  <c r="BR298" i="2"/>
  <c r="BQ298" i="2"/>
  <c r="BP298" i="2"/>
  <c r="BT294" i="2"/>
  <c r="BR294" i="2"/>
  <c r="BQ294" i="2"/>
  <c r="BP294" i="2"/>
  <c r="BR291" i="2"/>
  <c r="BQ291" i="2"/>
  <c r="BP291" i="2"/>
  <c r="BR289" i="2"/>
  <c r="BQ289" i="2"/>
  <c r="BP289" i="2"/>
  <c r="BL302" i="2"/>
  <c r="BK302" i="2"/>
  <c r="BJ302" i="2"/>
  <c r="BL298" i="2"/>
  <c r="BK298" i="2"/>
  <c r="BJ298" i="2"/>
  <c r="BN294" i="2"/>
  <c r="BL294" i="2"/>
  <c r="BK294" i="2"/>
  <c r="BJ294" i="2"/>
  <c r="BL291" i="2"/>
  <c r="BK291" i="2"/>
  <c r="BJ291" i="2"/>
  <c r="BL289" i="2"/>
  <c r="BK289" i="2"/>
  <c r="BJ289" i="2"/>
  <c r="BF302" i="2"/>
  <c r="BE302" i="2"/>
  <c r="BD302" i="2"/>
  <c r="BD300" i="2"/>
  <c r="BF298" i="2"/>
  <c r="BE298" i="2"/>
  <c r="BD298" i="2"/>
  <c r="BH294" i="2"/>
  <c r="BF294" i="2"/>
  <c r="BE294" i="2"/>
  <c r="BD294" i="2"/>
  <c r="BF291" i="2"/>
  <c r="BE291" i="2"/>
  <c r="BD291" i="2"/>
  <c r="BF289" i="2"/>
  <c r="BE289" i="2"/>
  <c r="BD289" i="2"/>
  <c r="AZ302" i="2"/>
  <c r="AY302" i="2"/>
  <c r="AX302" i="2"/>
  <c r="AZ300" i="2"/>
  <c r="AY300" i="2"/>
  <c r="AX300" i="2"/>
  <c r="AZ298" i="2"/>
  <c r="AY298" i="2"/>
  <c r="AX298" i="2"/>
  <c r="BB294" i="2"/>
  <c r="BB304" i="2" s="1"/>
  <c r="AZ294" i="2"/>
  <c r="AY294" i="2"/>
  <c r="AX294" i="2"/>
  <c r="AZ291" i="2"/>
  <c r="AY291" i="2"/>
  <c r="AX291" i="2"/>
  <c r="AZ289" i="2"/>
  <c r="AY289" i="2"/>
  <c r="AX289" i="2"/>
  <c r="AT302" i="2"/>
  <c r="AT300" i="2"/>
  <c r="AT298" i="2"/>
  <c r="AV294" i="2"/>
  <c r="AT294" i="2"/>
  <c r="AS294" i="2"/>
  <c r="AR294" i="2"/>
  <c r="AT291" i="2"/>
  <c r="AS291" i="2"/>
  <c r="AR291" i="2"/>
  <c r="AT289" i="2"/>
  <c r="AS289" i="2"/>
  <c r="AR289" i="2"/>
  <c r="AN302" i="2"/>
  <c r="AM302" i="2"/>
  <c r="AL302" i="2"/>
  <c r="AN300" i="2"/>
  <c r="AM300" i="2"/>
  <c r="AL300" i="2"/>
  <c r="AN298" i="2"/>
  <c r="AM298" i="2"/>
  <c r="AL298" i="2"/>
  <c r="AP294" i="2"/>
  <c r="AN294" i="2"/>
  <c r="AM294" i="2"/>
  <c r="AL294" i="2"/>
  <c r="AN291" i="2"/>
  <c r="AM291" i="2"/>
  <c r="AL291" i="2"/>
  <c r="AN289" i="2"/>
  <c r="AM289" i="2"/>
  <c r="AL289" i="2"/>
  <c r="AJ294" i="2"/>
  <c r="AJ304" i="2" s="1"/>
  <c r="AH302" i="2"/>
  <c r="AH300" i="2"/>
  <c r="AH298" i="2"/>
  <c r="AH294" i="2"/>
  <c r="AH291" i="2"/>
  <c r="AH289" i="2"/>
  <c r="AG302" i="2"/>
  <c r="AF302" i="2"/>
  <c r="AG300" i="2"/>
  <c r="AF300" i="2"/>
  <c r="AG298" i="2"/>
  <c r="AF298" i="2"/>
  <c r="AG294" i="2"/>
  <c r="AF294" i="2"/>
  <c r="AG291" i="2"/>
  <c r="AF291" i="2"/>
  <c r="AG289" i="2"/>
  <c r="AF289" i="2"/>
  <c r="AD300" i="2"/>
  <c r="AC300" i="2"/>
  <c r="AD298" i="2"/>
  <c r="AC298" i="2"/>
  <c r="AD294" i="2"/>
  <c r="AC294" i="2"/>
  <c r="AA302" i="2"/>
  <c r="Z302" i="2"/>
  <c r="AA300" i="2"/>
  <c r="Z300" i="2"/>
  <c r="AA298" i="2"/>
  <c r="Z298" i="2"/>
  <c r="AA294" i="2"/>
  <c r="Z294" i="2"/>
  <c r="AA291" i="2"/>
  <c r="Z291" i="2"/>
  <c r="X302" i="2"/>
  <c r="W302" i="2"/>
  <c r="X300" i="2"/>
  <c r="W300" i="2"/>
  <c r="X298" i="2"/>
  <c r="W298" i="2"/>
  <c r="X294" i="2"/>
  <c r="W294" i="2"/>
  <c r="X291" i="2"/>
  <c r="W291" i="2"/>
  <c r="X289" i="2"/>
  <c r="W289" i="2"/>
  <c r="U302" i="2"/>
  <c r="T302" i="2"/>
  <c r="U300" i="2"/>
  <c r="T300" i="2"/>
  <c r="U298" i="2"/>
  <c r="T298" i="2"/>
  <c r="U294" i="2"/>
  <c r="T294" i="2"/>
  <c r="U291" i="2"/>
  <c r="T291" i="2"/>
  <c r="U289" i="2"/>
  <c r="T289" i="2"/>
  <c r="R302" i="2"/>
  <c r="R300" i="2"/>
  <c r="R298" i="2"/>
  <c r="R294" i="2"/>
  <c r="R291" i="2"/>
  <c r="R289" i="2"/>
  <c r="Q302" i="2"/>
  <c r="Q300" i="2"/>
  <c r="Q298" i="2"/>
  <c r="Q294" i="2"/>
  <c r="Q291" i="2"/>
  <c r="Q289" i="2"/>
  <c r="O302" i="2"/>
  <c r="N302" i="2"/>
  <c r="O300" i="2"/>
  <c r="N300" i="2"/>
  <c r="O298" i="2"/>
  <c r="N298" i="2"/>
  <c r="O295" i="2"/>
  <c r="N295" i="2"/>
  <c r="O294" i="2"/>
  <c r="N294" i="2"/>
  <c r="O291" i="2"/>
  <c r="N291" i="2"/>
  <c r="O289" i="2"/>
  <c r="N289" i="2"/>
  <c r="L302" i="2"/>
  <c r="K302" i="2"/>
  <c r="L300" i="2"/>
  <c r="K300" i="2"/>
  <c r="L298" i="2"/>
  <c r="K298" i="2"/>
  <c r="L295" i="2"/>
  <c r="K295" i="2"/>
  <c r="L294" i="2"/>
  <c r="K294" i="2"/>
  <c r="L291" i="2"/>
  <c r="K291" i="2"/>
  <c r="L289" i="2"/>
  <c r="K289" i="2"/>
  <c r="I302" i="2"/>
  <c r="H302" i="2"/>
  <c r="I300" i="2"/>
  <c r="H300" i="2"/>
  <c r="I298" i="2"/>
  <c r="H298" i="2"/>
  <c r="I295" i="2"/>
  <c r="H295" i="2"/>
  <c r="I294" i="2"/>
  <c r="H294" i="2"/>
  <c r="I291" i="2"/>
  <c r="H291" i="2"/>
  <c r="I289" i="2"/>
  <c r="H289" i="2"/>
  <c r="F302" i="2"/>
  <c r="E302" i="2"/>
  <c r="F300" i="2"/>
  <c r="E300" i="2"/>
  <c r="F298" i="2"/>
  <c r="E298" i="2"/>
  <c r="F295" i="2"/>
  <c r="E295" i="2"/>
  <c r="F294" i="2"/>
  <c r="E294" i="2"/>
  <c r="F291" i="2"/>
  <c r="E291" i="2"/>
  <c r="F289" i="2"/>
  <c r="E289" i="2"/>
  <c r="C289" i="2"/>
  <c r="C291" i="2"/>
  <c r="C294" i="2"/>
  <c r="C295" i="2"/>
  <c r="C298" i="2"/>
  <c r="C300" i="2"/>
  <c r="C302" i="2"/>
  <c r="CT286" i="2"/>
  <c r="CZ286" i="2"/>
  <c r="DC286" i="2"/>
  <c r="DL286" i="2"/>
  <c r="DR286" i="2"/>
  <c r="DX286" i="2"/>
  <c r="C287" i="2"/>
  <c r="D287" i="2"/>
  <c r="E287" i="2"/>
  <c r="F287" i="2"/>
  <c r="G287" i="2"/>
  <c r="H287" i="2"/>
  <c r="I287" i="2"/>
  <c r="J287" i="2"/>
  <c r="K287" i="2"/>
  <c r="L287" i="2"/>
  <c r="M287" i="2"/>
  <c r="N287" i="2"/>
  <c r="O287" i="2"/>
  <c r="P287" i="2"/>
  <c r="Q287" i="2"/>
  <c r="R287" i="2"/>
  <c r="S287" i="2"/>
  <c r="T287" i="2"/>
  <c r="U287" i="2"/>
  <c r="V287" i="2"/>
  <c r="W287" i="2"/>
  <c r="X287" i="2"/>
  <c r="Y287" i="2"/>
  <c r="Z287" i="2"/>
  <c r="AA287" i="2"/>
  <c r="AB287" i="2"/>
  <c r="AC287" i="2"/>
  <c r="AD287" i="2"/>
  <c r="AE287" i="2"/>
  <c r="AF287" i="2"/>
  <c r="AG287" i="2"/>
  <c r="AH287" i="2"/>
  <c r="AI287" i="2"/>
  <c r="AJ287" i="2"/>
  <c r="AK287" i="2"/>
  <c r="AL287" i="2"/>
  <c r="AM287" i="2"/>
  <c r="AN287" i="2"/>
  <c r="AO287" i="2"/>
  <c r="AP287" i="2"/>
  <c r="AQ287" i="2"/>
  <c r="AR287" i="2"/>
  <c r="AS287" i="2"/>
  <c r="AT287" i="2"/>
  <c r="AU287" i="2"/>
  <c r="AV287" i="2"/>
  <c r="AW287" i="2"/>
  <c r="AX287" i="2"/>
  <c r="AY287" i="2"/>
  <c r="AZ287" i="2"/>
  <c r="BA287" i="2"/>
  <c r="BB287" i="2"/>
  <c r="BC287" i="2"/>
  <c r="BD287" i="2"/>
  <c r="BE287" i="2"/>
  <c r="BF287" i="2"/>
  <c r="BG287" i="2"/>
  <c r="BH287" i="2"/>
  <c r="BI287" i="2"/>
  <c r="BJ287" i="2"/>
  <c r="BK287" i="2"/>
  <c r="BL287" i="2"/>
  <c r="BM287" i="2"/>
  <c r="BN287" i="2"/>
  <c r="BO287" i="2"/>
  <c r="BP287" i="2"/>
  <c r="BQ287" i="2"/>
  <c r="BR287" i="2"/>
  <c r="BS287" i="2"/>
  <c r="BT287" i="2"/>
  <c r="BU287" i="2"/>
  <c r="BV287" i="2"/>
  <c r="BW287" i="2"/>
  <c r="BX287" i="2"/>
  <c r="BY287" i="2"/>
  <c r="BZ287" i="2"/>
  <c r="CA287" i="2"/>
  <c r="CB287" i="2"/>
  <c r="CC287" i="2"/>
  <c r="CD287" i="2"/>
  <c r="CE287" i="2"/>
  <c r="CF287" i="2"/>
  <c r="CG287" i="2"/>
  <c r="CH287" i="2"/>
  <c r="CI287" i="2"/>
  <c r="CJ287" i="2"/>
  <c r="CK287" i="2"/>
  <c r="CL287" i="2"/>
  <c r="CM287" i="2"/>
  <c r="CN287" i="2"/>
  <c r="CO287" i="2"/>
  <c r="CP287" i="2"/>
  <c r="CQ287" i="2"/>
  <c r="CR287" i="2"/>
  <c r="CS287" i="2"/>
  <c r="CT287" i="2"/>
  <c r="CU287" i="2"/>
  <c r="CV287" i="2"/>
  <c r="CW287" i="2"/>
  <c r="CX287" i="2"/>
  <c r="CY287" i="2"/>
  <c r="CZ287" i="2"/>
  <c r="DA287" i="2"/>
  <c r="DB287" i="2"/>
  <c r="DC287" i="2"/>
  <c r="DD287" i="2"/>
  <c r="DE287" i="2"/>
  <c r="DF287" i="2"/>
  <c r="DG287" i="2"/>
  <c r="DH287" i="2"/>
  <c r="DI287" i="2"/>
  <c r="DJ287" i="2"/>
  <c r="DK287" i="2"/>
  <c r="DL287" i="2"/>
  <c r="DM287" i="2"/>
  <c r="DN287" i="2"/>
  <c r="DO287" i="2"/>
  <c r="DP287" i="2"/>
  <c r="DQ287" i="2"/>
  <c r="DR287" i="2"/>
  <c r="DS287" i="2"/>
  <c r="DT287" i="2"/>
  <c r="DU287" i="2"/>
  <c r="DV287" i="2"/>
  <c r="DW287" i="2"/>
  <c r="DX287" i="2"/>
  <c r="DY287" i="2"/>
  <c r="DZ287" i="2"/>
  <c r="EA287" i="2"/>
  <c r="EB287" i="2"/>
  <c r="EC287" i="2"/>
  <c r="B287" i="2"/>
  <c r="B302" i="2"/>
  <c r="B298" i="2"/>
  <c r="B294" i="2"/>
  <c r="B291" i="2"/>
  <c r="B289" i="2"/>
  <c r="B300" i="2"/>
  <c r="B295" i="2"/>
  <c r="DM286" i="2"/>
  <c r="DD286" i="2"/>
  <c r="CZ263" i="2"/>
  <c r="CZ241" i="2"/>
  <c r="CH198" i="2"/>
  <c r="CB198" i="2"/>
  <c r="CT263" i="2"/>
  <c r="CT241" i="2"/>
  <c r="B278" i="2"/>
  <c r="B277" i="2"/>
  <c r="B275" i="2"/>
  <c r="B272" i="2"/>
  <c r="B271" i="2"/>
  <c r="B268" i="2"/>
  <c r="B267" i="2"/>
  <c r="B266" i="2"/>
  <c r="DC263" i="2"/>
  <c r="DL263" i="2"/>
  <c r="DR263" i="2"/>
  <c r="DX263" i="2"/>
  <c r="C264" i="2"/>
  <c r="D264" i="2"/>
  <c r="E264" i="2"/>
  <c r="F264" i="2"/>
  <c r="G264" i="2"/>
  <c r="H264" i="2"/>
  <c r="I264" i="2"/>
  <c r="J264" i="2"/>
  <c r="K264" i="2"/>
  <c r="L264" i="2"/>
  <c r="M264" i="2"/>
  <c r="N264" i="2"/>
  <c r="O264" i="2"/>
  <c r="P264" i="2"/>
  <c r="Q264" i="2"/>
  <c r="R264" i="2"/>
  <c r="S264"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AZ264" i="2"/>
  <c r="BA264" i="2"/>
  <c r="BB264" i="2"/>
  <c r="BC264" i="2"/>
  <c r="BD264" i="2"/>
  <c r="BE264" i="2"/>
  <c r="BF264" i="2"/>
  <c r="BG264" i="2"/>
  <c r="BH264" i="2"/>
  <c r="BI264" i="2"/>
  <c r="BJ264" i="2"/>
  <c r="BK264" i="2"/>
  <c r="BL264" i="2"/>
  <c r="BM264" i="2"/>
  <c r="BN264" i="2"/>
  <c r="BO264" i="2"/>
  <c r="BP264" i="2"/>
  <c r="BQ264" i="2"/>
  <c r="BR264" i="2"/>
  <c r="BS264" i="2"/>
  <c r="BT264" i="2"/>
  <c r="BU264" i="2"/>
  <c r="BV264" i="2"/>
  <c r="BW264" i="2"/>
  <c r="BX264" i="2"/>
  <c r="BY264" i="2"/>
  <c r="BZ264" i="2"/>
  <c r="CA264" i="2"/>
  <c r="CB264" i="2"/>
  <c r="CC264" i="2"/>
  <c r="CD264" i="2"/>
  <c r="CE264" i="2"/>
  <c r="CF264" i="2"/>
  <c r="CG264" i="2"/>
  <c r="CH264" i="2"/>
  <c r="CI264" i="2"/>
  <c r="CJ264" i="2"/>
  <c r="CK264" i="2"/>
  <c r="CL264" i="2"/>
  <c r="CM264" i="2"/>
  <c r="CN264" i="2"/>
  <c r="CO264" i="2"/>
  <c r="CP264" i="2"/>
  <c r="CQ264" i="2"/>
  <c r="CR264" i="2"/>
  <c r="CS264" i="2"/>
  <c r="CT264" i="2"/>
  <c r="CU264" i="2"/>
  <c r="CV264" i="2"/>
  <c r="CW264" i="2"/>
  <c r="CX264" i="2"/>
  <c r="CY264" i="2"/>
  <c r="CZ264" i="2"/>
  <c r="DA264" i="2"/>
  <c r="DB264" i="2"/>
  <c r="DC264" i="2"/>
  <c r="DD264" i="2"/>
  <c r="DE264" i="2"/>
  <c r="DF264" i="2"/>
  <c r="DG264" i="2"/>
  <c r="DH264" i="2"/>
  <c r="DI264" i="2"/>
  <c r="DJ264" i="2"/>
  <c r="DK264" i="2"/>
  <c r="DL264" i="2"/>
  <c r="DM264" i="2"/>
  <c r="DN264" i="2"/>
  <c r="DO264" i="2"/>
  <c r="DP264" i="2"/>
  <c r="DQ264" i="2"/>
  <c r="DR264" i="2"/>
  <c r="DS264" i="2"/>
  <c r="DT264" i="2"/>
  <c r="DU264" i="2"/>
  <c r="DV264" i="2"/>
  <c r="DW264" i="2"/>
  <c r="DX264" i="2"/>
  <c r="DY264" i="2"/>
  <c r="DZ264" i="2"/>
  <c r="EA264" i="2"/>
  <c r="EB264" i="2"/>
  <c r="EC264" i="2"/>
  <c r="B264" i="2"/>
  <c r="EB258" i="2"/>
  <c r="DZ258" i="2"/>
  <c r="DY258" i="2"/>
  <c r="DX258" i="2"/>
  <c r="EB257" i="2"/>
  <c r="DZ257" i="2"/>
  <c r="DY257" i="2"/>
  <c r="DX257" i="2"/>
  <c r="EB256" i="2"/>
  <c r="DZ256" i="2"/>
  <c r="DY256" i="2"/>
  <c r="DX256" i="2"/>
  <c r="EB255" i="2"/>
  <c r="DZ255" i="2"/>
  <c r="DY255" i="2"/>
  <c r="DX255" i="2"/>
  <c r="EB254" i="2"/>
  <c r="DZ254" i="2"/>
  <c r="DY254" i="2"/>
  <c r="DX254" i="2"/>
  <c r="EB253" i="2"/>
  <c r="DZ253" i="2"/>
  <c r="DY253" i="2"/>
  <c r="DX253" i="2"/>
  <c r="EB252" i="2"/>
  <c r="DZ252" i="2"/>
  <c r="DY252" i="2"/>
  <c r="DX252" i="2"/>
  <c r="EB251" i="2"/>
  <c r="DZ251" i="2"/>
  <c r="DY251" i="2"/>
  <c r="DX251" i="2"/>
  <c r="EB250" i="2"/>
  <c r="DZ250" i="2"/>
  <c r="DY250" i="2"/>
  <c r="DX250" i="2"/>
  <c r="EB249" i="2"/>
  <c r="DZ249" i="2"/>
  <c r="DY249" i="2"/>
  <c r="DX249" i="2"/>
  <c r="EB248" i="2"/>
  <c r="DZ248" i="2"/>
  <c r="DY248" i="2"/>
  <c r="DX248" i="2"/>
  <c r="EB247" i="2"/>
  <c r="DZ247" i="2"/>
  <c r="DY247" i="2"/>
  <c r="DX247" i="2"/>
  <c r="EB246" i="2"/>
  <c r="DZ246" i="2"/>
  <c r="DY246" i="2"/>
  <c r="DX246" i="2"/>
  <c r="EB245" i="2"/>
  <c r="DZ245" i="2"/>
  <c r="DY245" i="2"/>
  <c r="DX245" i="2"/>
  <c r="EB244" i="2"/>
  <c r="DZ244" i="2"/>
  <c r="DY244" i="2"/>
  <c r="DX244" i="2"/>
  <c r="EB243" i="2"/>
  <c r="DZ243" i="2"/>
  <c r="DY243" i="2"/>
  <c r="DX243" i="2"/>
  <c r="DV258" i="2"/>
  <c r="DT258" i="2"/>
  <c r="DS258" i="2"/>
  <c r="DR258" i="2"/>
  <c r="DV257" i="2"/>
  <c r="DT257" i="2"/>
  <c r="DS257" i="2"/>
  <c r="DR257" i="2"/>
  <c r="DV256" i="2"/>
  <c r="DT256" i="2"/>
  <c r="DS256" i="2"/>
  <c r="DR256" i="2"/>
  <c r="DV255" i="2"/>
  <c r="DT255" i="2"/>
  <c r="DS255" i="2"/>
  <c r="DR255" i="2"/>
  <c r="DV254" i="2"/>
  <c r="DT254" i="2"/>
  <c r="DS254" i="2"/>
  <c r="DR254" i="2"/>
  <c r="DV253" i="2"/>
  <c r="DT253" i="2"/>
  <c r="DS253" i="2"/>
  <c r="DR253" i="2"/>
  <c r="DV252" i="2"/>
  <c r="DT252" i="2"/>
  <c r="DS252" i="2"/>
  <c r="DR252" i="2"/>
  <c r="DV251" i="2"/>
  <c r="DT251" i="2"/>
  <c r="DS251" i="2"/>
  <c r="DR251" i="2"/>
  <c r="DV250" i="2"/>
  <c r="DT250" i="2"/>
  <c r="DS250" i="2"/>
  <c r="DR250" i="2"/>
  <c r="DV249" i="2"/>
  <c r="DT249" i="2"/>
  <c r="DS249" i="2"/>
  <c r="DR249" i="2"/>
  <c r="DV248" i="2"/>
  <c r="DT248" i="2"/>
  <c r="DS248" i="2"/>
  <c r="DR248" i="2"/>
  <c r="DV247" i="2"/>
  <c r="DT247" i="2"/>
  <c r="DS247" i="2"/>
  <c r="DR247" i="2"/>
  <c r="DV246" i="2"/>
  <c r="DT246" i="2"/>
  <c r="DS246" i="2"/>
  <c r="DR246" i="2"/>
  <c r="DV245" i="2"/>
  <c r="DT245" i="2"/>
  <c r="DS245" i="2"/>
  <c r="DR245" i="2"/>
  <c r="DV244" i="2"/>
  <c r="DT244" i="2"/>
  <c r="DS244" i="2"/>
  <c r="DR244" i="2"/>
  <c r="DV243" i="2"/>
  <c r="DT243" i="2"/>
  <c r="DS243" i="2"/>
  <c r="DR243" i="2"/>
  <c r="DP258" i="2"/>
  <c r="DN258" i="2"/>
  <c r="DM258" i="2"/>
  <c r="DL258" i="2"/>
  <c r="DP257" i="2"/>
  <c r="DN257" i="2"/>
  <c r="DM257" i="2"/>
  <c r="DL257" i="2"/>
  <c r="DP256" i="2"/>
  <c r="DN256" i="2"/>
  <c r="DM256" i="2"/>
  <c r="DL256" i="2"/>
  <c r="DP255" i="2"/>
  <c r="DN255" i="2"/>
  <c r="DM255" i="2"/>
  <c r="DL255" i="2"/>
  <c r="DP254" i="2"/>
  <c r="DN254" i="2"/>
  <c r="DM254" i="2"/>
  <c r="DL254" i="2"/>
  <c r="DP253" i="2"/>
  <c r="DN253" i="2"/>
  <c r="DM253" i="2"/>
  <c r="DL253" i="2"/>
  <c r="DP252" i="2"/>
  <c r="DN252" i="2"/>
  <c r="DM252" i="2"/>
  <c r="DL252" i="2"/>
  <c r="DP251" i="2"/>
  <c r="DN251" i="2"/>
  <c r="DM251" i="2"/>
  <c r="DL251" i="2"/>
  <c r="DP250" i="2"/>
  <c r="DN250" i="2"/>
  <c r="DM250" i="2"/>
  <c r="DL250" i="2"/>
  <c r="DP249" i="2"/>
  <c r="DN249" i="2"/>
  <c r="DM249" i="2"/>
  <c r="DL249" i="2"/>
  <c r="DP248" i="2"/>
  <c r="DN248" i="2"/>
  <c r="DM248" i="2"/>
  <c r="DL248" i="2"/>
  <c r="DP247" i="2"/>
  <c r="DN247" i="2"/>
  <c r="DM247" i="2"/>
  <c r="DL247" i="2"/>
  <c r="DP246" i="2"/>
  <c r="DN246" i="2"/>
  <c r="DM246" i="2"/>
  <c r="DL246" i="2"/>
  <c r="DP245" i="2"/>
  <c r="DN245" i="2"/>
  <c r="DM245" i="2"/>
  <c r="DL245" i="2"/>
  <c r="DP244" i="2"/>
  <c r="DN244" i="2"/>
  <c r="DM244" i="2"/>
  <c r="DL244" i="2"/>
  <c r="DP243" i="2"/>
  <c r="DN243" i="2"/>
  <c r="DM243" i="2"/>
  <c r="DL243" i="2"/>
  <c r="DG258" i="2"/>
  <c r="DE258" i="2"/>
  <c r="DD258" i="2"/>
  <c r="DC258" i="2"/>
  <c r="DG257" i="2"/>
  <c r="DE257" i="2"/>
  <c r="DD257" i="2"/>
  <c r="DC257" i="2"/>
  <c r="DG256" i="2"/>
  <c r="DE256" i="2"/>
  <c r="DD256" i="2"/>
  <c r="DC256" i="2"/>
  <c r="DG255" i="2"/>
  <c r="DE255" i="2"/>
  <c r="DD255" i="2"/>
  <c r="DC255" i="2"/>
  <c r="DG254" i="2"/>
  <c r="DE254" i="2"/>
  <c r="DD254" i="2"/>
  <c r="DC254" i="2"/>
  <c r="DG253" i="2"/>
  <c r="DE253" i="2"/>
  <c r="DD253" i="2"/>
  <c r="DC253" i="2"/>
  <c r="DG252" i="2"/>
  <c r="DE252" i="2"/>
  <c r="DD252" i="2"/>
  <c r="DC252" i="2"/>
  <c r="DG251" i="2"/>
  <c r="DE251" i="2"/>
  <c r="DD251" i="2"/>
  <c r="DC251" i="2"/>
  <c r="DG250" i="2"/>
  <c r="DE250" i="2"/>
  <c r="DD250" i="2"/>
  <c r="DC250" i="2"/>
  <c r="DG249" i="2"/>
  <c r="DE249" i="2"/>
  <c r="DD249" i="2"/>
  <c r="DC249" i="2"/>
  <c r="DG248" i="2"/>
  <c r="DE248" i="2"/>
  <c r="DD248" i="2"/>
  <c r="DC248" i="2"/>
  <c r="DG247" i="2"/>
  <c r="DE247" i="2"/>
  <c r="DD247" i="2"/>
  <c r="DC247" i="2"/>
  <c r="DG246" i="2"/>
  <c r="DE246" i="2"/>
  <c r="DD246" i="2"/>
  <c r="DC246" i="2"/>
  <c r="DG245" i="2"/>
  <c r="DE245" i="2"/>
  <c r="DD245" i="2"/>
  <c r="DC245" i="2"/>
  <c r="DG244" i="2"/>
  <c r="DE244" i="2"/>
  <c r="DD244" i="2"/>
  <c r="DC244" i="2"/>
  <c r="DG243" i="2"/>
  <c r="DE243" i="2"/>
  <c r="DD243" i="2"/>
  <c r="DC243" i="2"/>
  <c r="CR258" i="2"/>
  <c r="CP258" i="2"/>
  <c r="CO258" i="2"/>
  <c r="CN258" i="2"/>
  <c r="CR257" i="2"/>
  <c r="CP257" i="2"/>
  <c r="CO257" i="2"/>
  <c r="CN257" i="2"/>
  <c r="CR256" i="2"/>
  <c r="CP256" i="2"/>
  <c r="CO256" i="2"/>
  <c r="CN256" i="2"/>
  <c r="CR255" i="2"/>
  <c r="CP255" i="2"/>
  <c r="CO255" i="2"/>
  <c r="CN255" i="2"/>
  <c r="CR254" i="2"/>
  <c r="CP254" i="2"/>
  <c r="CO254" i="2"/>
  <c r="CN254" i="2"/>
  <c r="CR253" i="2"/>
  <c r="CP253" i="2"/>
  <c r="CO253" i="2"/>
  <c r="CN253" i="2"/>
  <c r="CR252" i="2"/>
  <c r="CP252" i="2"/>
  <c r="CO252" i="2"/>
  <c r="CN252" i="2"/>
  <c r="CR251" i="2"/>
  <c r="CP251" i="2"/>
  <c r="CO251" i="2"/>
  <c r="CN251" i="2"/>
  <c r="CR250" i="2"/>
  <c r="CP250" i="2"/>
  <c r="CO250" i="2"/>
  <c r="CN250" i="2"/>
  <c r="CR249" i="2"/>
  <c r="CP249" i="2"/>
  <c r="CO249" i="2"/>
  <c r="CN249" i="2"/>
  <c r="CR248" i="2"/>
  <c r="CP248" i="2"/>
  <c r="CO248" i="2"/>
  <c r="CN248" i="2"/>
  <c r="CR247" i="2"/>
  <c r="CP247" i="2"/>
  <c r="CO247" i="2"/>
  <c r="CN247" i="2"/>
  <c r="CR246" i="2"/>
  <c r="CP246" i="2"/>
  <c r="CO246" i="2"/>
  <c r="CN246" i="2"/>
  <c r="CR245" i="2"/>
  <c r="CP245" i="2"/>
  <c r="CO245" i="2"/>
  <c r="CN245" i="2"/>
  <c r="CR244" i="2"/>
  <c r="CP244" i="2"/>
  <c r="CO244" i="2"/>
  <c r="CN244" i="2"/>
  <c r="CR243" i="2"/>
  <c r="CP243" i="2"/>
  <c r="CO243" i="2"/>
  <c r="CN243" i="2"/>
  <c r="CL258" i="2"/>
  <c r="CJ258" i="2"/>
  <c r="CI258" i="2"/>
  <c r="CH258" i="2"/>
  <c r="CL257" i="2"/>
  <c r="CJ257" i="2"/>
  <c r="CI257" i="2"/>
  <c r="CH257" i="2"/>
  <c r="CL256" i="2"/>
  <c r="CJ256" i="2"/>
  <c r="CI256" i="2"/>
  <c r="CH256" i="2"/>
  <c r="CL255" i="2"/>
  <c r="CJ255" i="2"/>
  <c r="CI255" i="2"/>
  <c r="CH255" i="2"/>
  <c r="CL254" i="2"/>
  <c r="CJ254" i="2"/>
  <c r="CI254" i="2"/>
  <c r="CH254" i="2"/>
  <c r="CL253" i="2"/>
  <c r="CJ253" i="2"/>
  <c r="CI253" i="2"/>
  <c r="CH253" i="2"/>
  <c r="CL252" i="2"/>
  <c r="CJ252" i="2"/>
  <c r="CI252" i="2"/>
  <c r="CH252" i="2"/>
  <c r="CL251" i="2"/>
  <c r="CJ251" i="2"/>
  <c r="CI251" i="2"/>
  <c r="CH251" i="2"/>
  <c r="CL250" i="2"/>
  <c r="CJ250" i="2"/>
  <c r="CI250" i="2"/>
  <c r="CH250" i="2"/>
  <c r="CL249" i="2"/>
  <c r="CJ249" i="2"/>
  <c r="CI249" i="2"/>
  <c r="CH249" i="2"/>
  <c r="CL248" i="2"/>
  <c r="CJ248" i="2"/>
  <c r="CI248" i="2"/>
  <c r="CH248" i="2"/>
  <c r="CL247" i="2"/>
  <c r="CJ247" i="2"/>
  <c r="CI247" i="2"/>
  <c r="CH247" i="2"/>
  <c r="CL246" i="2"/>
  <c r="CJ246" i="2"/>
  <c r="CI246" i="2"/>
  <c r="CH246" i="2"/>
  <c r="CL245" i="2"/>
  <c r="CJ245" i="2"/>
  <c r="CI245" i="2"/>
  <c r="CH245" i="2"/>
  <c r="CL244" i="2"/>
  <c r="CJ244" i="2"/>
  <c r="CI244" i="2"/>
  <c r="CH244" i="2"/>
  <c r="CL243" i="2"/>
  <c r="CJ243" i="2"/>
  <c r="CI243" i="2"/>
  <c r="CH243" i="2"/>
  <c r="CF258" i="2"/>
  <c r="CD258" i="2"/>
  <c r="CC258" i="2"/>
  <c r="CB258" i="2"/>
  <c r="CF257" i="2"/>
  <c r="CD257" i="2"/>
  <c r="CC257" i="2"/>
  <c r="CB257" i="2"/>
  <c r="CF256" i="2"/>
  <c r="CD256" i="2"/>
  <c r="CC256" i="2"/>
  <c r="CB256" i="2"/>
  <c r="CF255" i="2"/>
  <c r="CD255" i="2"/>
  <c r="CC255" i="2"/>
  <c r="CB255" i="2"/>
  <c r="CF254" i="2"/>
  <c r="CD254" i="2"/>
  <c r="CC254" i="2"/>
  <c r="CB254" i="2"/>
  <c r="CF253" i="2"/>
  <c r="CD253" i="2"/>
  <c r="CC253" i="2"/>
  <c r="CB253" i="2"/>
  <c r="CF252" i="2"/>
  <c r="CD252" i="2"/>
  <c r="CC252" i="2"/>
  <c r="CB252" i="2"/>
  <c r="CF251" i="2"/>
  <c r="CD251" i="2"/>
  <c r="CC251" i="2"/>
  <c r="CB251" i="2"/>
  <c r="CF250" i="2"/>
  <c r="CD250" i="2"/>
  <c r="CC250" i="2"/>
  <c r="CB250" i="2"/>
  <c r="CF249" i="2"/>
  <c r="CD249" i="2"/>
  <c r="CC249" i="2"/>
  <c r="CB249" i="2"/>
  <c r="CF248" i="2"/>
  <c r="CD248" i="2"/>
  <c r="CC248" i="2"/>
  <c r="CB248" i="2"/>
  <c r="CF247" i="2"/>
  <c r="CD247" i="2"/>
  <c r="CC247" i="2"/>
  <c r="CB247" i="2"/>
  <c r="CF246" i="2"/>
  <c r="CD246" i="2"/>
  <c r="CC246" i="2"/>
  <c r="CB246" i="2"/>
  <c r="CF245" i="2"/>
  <c r="CD245" i="2"/>
  <c r="CC245" i="2"/>
  <c r="CB245" i="2"/>
  <c r="CF244" i="2"/>
  <c r="CD244" i="2"/>
  <c r="CC244" i="2"/>
  <c r="CB244" i="2"/>
  <c r="CF243" i="2"/>
  <c r="CD243" i="2"/>
  <c r="CC243" i="2"/>
  <c r="CB243" i="2"/>
  <c r="BZ258" i="2"/>
  <c r="BX258" i="2"/>
  <c r="BW258" i="2"/>
  <c r="BV258" i="2"/>
  <c r="BZ257" i="2"/>
  <c r="BX257" i="2"/>
  <c r="BW257" i="2"/>
  <c r="BV257" i="2"/>
  <c r="BZ256" i="2"/>
  <c r="BX256" i="2"/>
  <c r="BW256" i="2"/>
  <c r="BV256" i="2"/>
  <c r="BZ255" i="2"/>
  <c r="BX255" i="2"/>
  <c r="BW255" i="2"/>
  <c r="BV255" i="2"/>
  <c r="BZ254" i="2"/>
  <c r="BX254" i="2"/>
  <c r="BW254" i="2"/>
  <c r="BV254" i="2"/>
  <c r="BZ253" i="2"/>
  <c r="BX253" i="2"/>
  <c r="BW253" i="2"/>
  <c r="BV253" i="2"/>
  <c r="BZ252" i="2"/>
  <c r="BX252" i="2"/>
  <c r="BW252" i="2"/>
  <c r="BV252" i="2"/>
  <c r="BZ251" i="2"/>
  <c r="BX251" i="2"/>
  <c r="BW251" i="2"/>
  <c r="BV251" i="2"/>
  <c r="BZ250" i="2"/>
  <c r="BX250" i="2"/>
  <c r="BW250" i="2"/>
  <c r="BV250" i="2"/>
  <c r="BZ249" i="2"/>
  <c r="BX249" i="2"/>
  <c r="BW249" i="2"/>
  <c r="BV249" i="2"/>
  <c r="BZ248" i="2"/>
  <c r="BX248" i="2"/>
  <c r="BW248" i="2"/>
  <c r="BV248" i="2"/>
  <c r="BZ247" i="2"/>
  <c r="BX247" i="2"/>
  <c r="BW247" i="2"/>
  <c r="BV247" i="2"/>
  <c r="BZ246" i="2"/>
  <c r="BX246" i="2"/>
  <c r="BW246" i="2"/>
  <c r="BV246" i="2"/>
  <c r="BZ245" i="2"/>
  <c r="BX245" i="2"/>
  <c r="BW245" i="2"/>
  <c r="BV245" i="2"/>
  <c r="BZ244" i="2"/>
  <c r="BX244" i="2"/>
  <c r="BW244" i="2"/>
  <c r="BV244" i="2"/>
  <c r="BZ243" i="2"/>
  <c r="BX243" i="2"/>
  <c r="BW243" i="2"/>
  <c r="BV243" i="2"/>
  <c r="BT258" i="2"/>
  <c r="BR258" i="2"/>
  <c r="BQ258" i="2"/>
  <c r="BP258" i="2"/>
  <c r="BT257" i="2"/>
  <c r="BR257" i="2"/>
  <c r="BQ257" i="2"/>
  <c r="BP257" i="2"/>
  <c r="BT256" i="2"/>
  <c r="BR256" i="2"/>
  <c r="BQ256" i="2"/>
  <c r="BP256" i="2"/>
  <c r="BT255" i="2"/>
  <c r="BR255" i="2"/>
  <c r="BQ255" i="2"/>
  <c r="BP255" i="2"/>
  <c r="BT254" i="2"/>
  <c r="BR254" i="2"/>
  <c r="BQ254" i="2"/>
  <c r="BP254" i="2"/>
  <c r="BT253" i="2"/>
  <c r="BR253" i="2"/>
  <c r="BQ253" i="2"/>
  <c r="BP253" i="2"/>
  <c r="BT252" i="2"/>
  <c r="BR252" i="2"/>
  <c r="BQ252" i="2"/>
  <c r="BP252" i="2"/>
  <c r="BT251" i="2"/>
  <c r="BR251" i="2"/>
  <c r="BQ251" i="2"/>
  <c r="BP251" i="2"/>
  <c r="BT250" i="2"/>
  <c r="BR250" i="2"/>
  <c r="BQ250" i="2"/>
  <c r="BP250" i="2"/>
  <c r="BT249" i="2"/>
  <c r="BR249" i="2"/>
  <c r="BQ249" i="2"/>
  <c r="BP249" i="2"/>
  <c r="BT248" i="2"/>
  <c r="BR248" i="2"/>
  <c r="BQ248" i="2"/>
  <c r="BP248" i="2"/>
  <c r="BT247" i="2"/>
  <c r="BR247" i="2"/>
  <c r="BQ247" i="2"/>
  <c r="BP247" i="2"/>
  <c r="BT246" i="2"/>
  <c r="BR246" i="2"/>
  <c r="BQ246" i="2"/>
  <c r="BP246" i="2"/>
  <c r="BT245" i="2"/>
  <c r="BR245" i="2"/>
  <c r="BQ245" i="2"/>
  <c r="BP245" i="2"/>
  <c r="BT244" i="2"/>
  <c r="BR244" i="2"/>
  <c r="BQ244" i="2"/>
  <c r="BP244" i="2"/>
  <c r="BT243" i="2"/>
  <c r="BR243" i="2"/>
  <c r="BQ243" i="2"/>
  <c r="BP243" i="2"/>
  <c r="BN258" i="2"/>
  <c r="BL258" i="2"/>
  <c r="BK258" i="2"/>
  <c r="BJ258" i="2"/>
  <c r="BN257" i="2"/>
  <c r="BL257" i="2"/>
  <c r="BK257" i="2"/>
  <c r="BJ257" i="2"/>
  <c r="BN256" i="2"/>
  <c r="BL256" i="2"/>
  <c r="BK256" i="2"/>
  <c r="BJ256" i="2"/>
  <c r="BN255" i="2"/>
  <c r="BL255" i="2"/>
  <c r="BK255" i="2"/>
  <c r="BJ255" i="2"/>
  <c r="BN254" i="2"/>
  <c r="BL254" i="2"/>
  <c r="BK254" i="2"/>
  <c r="BJ254" i="2"/>
  <c r="BN253" i="2"/>
  <c r="BL253" i="2"/>
  <c r="BK253" i="2"/>
  <c r="BJ253" i="2"/>
  <c r="BN252" i="2"/>
  <c r="BL252" i="2"/>
  <c r="BK252" i="2"/>
  <c r="BJ252" i="2"/>
  <c r="BN251" i="2"/>
  <c r="BL251" i="2"/>
  <c r="BK251" i="2"/>
  <c r="BJ251" i="2"/>
  <c r="BN250" i="2"/>
  <c r="BL250" i="2"/>
  <c r="BK250" i="2"/>
  <c r="BJ250" i="2"/>
  <c r="BN249" i="2"/>
  <c r="BL249" i="2"/>
  <c r="BK249" i="2"/>
  <c r="BJ249" i="2"/>
  <c r="BN248" i="2"/>
  <c r="BL248" i="2"/>
  <c r="BK248" i="2"/>
  <c r="BJ248" i="2"/>
  <c r="BN247" i="2"/>
  <c r="BL247" i="2"/>
  <c r="BK247" i="2"/>
  <c r="BJ247" i="2"/>
  <c r="BN246" i="2"/>
  <c r="BL246" i="2"/>
  <c r="BK246" i="2"/>
  <c r="BJ246" i="2"/>
  <c r="BN245" i="2"/>
  <c r="BL245" i="2"/>
  <c r="BK245" i="2"/>
  <c r="BJ245" i="2"/>
  <c r="BN244" i="2"/>
  <c r="BL244" i="2"/>
  <c r="BK244" i="2"/>
  <c r="BJ244" i="2"/>
  <c r="BN243" i="2"/>
  <c r="BL243" i="2"/>
  <c r="BK243" i="2"/>
  <c r="BJ243" i="2"/>
  <c r="BH252" i="2"/>
  <c r="BE252" i="2"/>
  <c r="BF252" i="2"/>
  <c r="BD252" i="2"/>
  <c r="BH258" i="2"/>
  <c r="BF258" i="2"/>
  <c r="BE258" i="2"/>
  <c r="BD258" i="2"/>
  <c r="BH257" i="2"/>
  <c r="BF257" i="2"/>
  <c r="BE257" i="2"/>
  <c r="BD257" i="2"/>
  <c r="BH256" i="2"/>
  <c r="BF256" i="2"/>
  <c r="BE256" i="2"/>
  <c r="BD256" i="2"/>
  <c r="BH255" i="2"/>
  <c r="BF255" i="2"/>
  <c r="BE255" i="2"/>
  <c r="BD255" i="2"/>
  <c r="BH254" i="2"/>
  <c r="BF254" i="2"/>
  <c r="BE254" i="2"/>
  <c r="BD254" i="2"/>
  <c r="BH253" i="2"/>
  <c r="BF253" i="2"/>
  <c r="BE253" i="2"/>
  <c r="BD253" i="2"/>
  <c r="BH251" i="2"/>
  <c r="BF251" i="2"/>
  <c r="BE251" i="2"/>
  <c r="BD251" i="2"/>
  <c r="BH250" i="2"/>
  <c r="BF250" i="2"/>
  <c r="BE250" i="2"/>
  <c r="BD250" i="2"/>
  <c r="BH249" i="2"/>
  <c r="BF249" i="2"/>
  <c r="BE249" i="2"/>
  <c r="BD249" i="2"/>
  <c r="BH248" i="2"/>
  <c r="BF248" i="2"/>
  <c r="BE248" i="2"/>
  <c r="BD248" i="2"/>
  <c r="BH247" i="2"/>
  <c r="BF247" i="2"/>
  <c r="BE247" i="2"/>
  <c r="BD247" i="2"/>
  <c r="BH246" i="2"/>
  <c r="BF246" i="2"/>
  <c r="BE246" i="2"/>
  <c r="BD246" i="2"/>
  <c r="BH245" i="2"/>
  <c r="BF245" i="2"/>
  <c r="BE245" i="2"/>
  <c r="BD245" i="2"/>
  <c r="BH244" i="2"/>
  <c r="BF244" i="2"/>
  <c r="BE244" i="2"/>
  <c r="BD244" i="2"/>
  <c r="BH243" i="2"/>
  <c r="BF243" i="2"/>
  <c r="BE243" i="2"/>
  <c r="BD243" i="2"/>
  <c r="BB258" i="2"/>
  <c r="AZ258" i="2"/>
  <c r="AY258" i="2"/>
  <c r="AX258" i="2"/>
  <c r="BB257" i="2"/>
  <c r="AZ257" i="2"/>
  <c r="AY257" i="2"/>
  <c r="AX257" i="2"/>
  <c r="BB256" i="2"/>
  <c r="AZ256" i="2"/>
  <c r="AY256" i="2"/>
  <c r="AX256" i="2"/>
  <c r="BB255" i="2"/>
  <c r="AZ255" i="2"/>
  <c r="AY255" i="2"/>
  <c r="AX255" i="2"/>
  <c r="BB254" i="2"/>
  <c r="AZ254" i="2"/>
  <c r="AY254" i="2"/>
  <c r="AX254" i="2"/>
  <c r="BB253" i="2"/>
  <c r="AZ253" i="2"/>
  <c r="AY253" i="2"/>
  <c r="AX253" i="2"/>
  <c r="BB251" i="2"/>
  <c r="AZ251" i="2"/>
  <c r="AY251" i="2"/>
  <c r="AX251" i="2"/>
  <c r="BB250" i="2"/>
  <c r="AZ250" i="2"/>
  <c r="AY250" i="2"/>
  <c r="AX250" i="2"/>
  <c r="BB249" i="2"/>
  <c r="AZ249" i="2"/>
  <c r="AY249" i="2"/>
  <c r="AX249" i="2"/>
  <c r="BB248" i="2"/>
  <c r="AZ248" i="2"/>
  <c r="AY248" i="2"/>
  <c r="AX248" i="2"/>
  <c r="BB247" i="2"/>
  <c r="AZ247" i="2"/>
  <c r="AY247" i="2"/>
  <c r="AX247" i="2"/>
  <c r="BB246" i="2"/>
  <c r="AZ246" i="2"/>
  <c r="AY246" i="2"/>
  <c r="AX246" i="2"/>
  <c r="BB245" i="2"/>
  <c r="AZ245" i="2"/>
  <c r="AY245" i="2"/>
  <c r="AX245" i="2"/>
  <c r="BB244" i="2"/>
  <c r="AZ244" i="2"/>
  <c r="AY244" i="2"/>
  <c r="AX244" i="2"/>
  <c r="BB243" i="2"/>
  <c r="AZ243" i="2"/>
  <c r="AY243" i="2"/>
  <c r="AX243" i="2"/>
  <c r="AV258" i="2"/>
  <c r="AT258" i="2"/>
  <c r="AS258" i="2"/>
  <c r="AR258" i="2"/>
  <c r="AV257" i="2"/>
  <c r="AT257" i="2"/>
  <c r="AS257" i="2"/>
  <c r="AR257" i="2"/>
  <c r="AV256" i="2"/>
  <c r="AT256" i="2"/>
  <c r="AS256" i="2"/>
  <c r="AR256" i="2"/>
  <c r="AV255" i="2"/>
  <c r="AT255" i="2"/>
  <c r="AS255" i="2"/>
  <c r="AR255" i="2"/>
  <c r="AV254" i="2"/>
  <c r="AT254" i="2"/>
  <c r="AS254" i="2"/>
  <c r="AR254" i="2"/>
  <c r="AV253" i="2"/>
  <c r="AT253" i="2"/>
  <c r="AS253" i="2"/>
  <c r="AR253" i="2"/>
  <c r="AV251" i="2"/>
  <c r="AT251" i="2"/>
  <c r="AS251" i="2"/>
  <c r="AR251" i="2"/>
  <c r="AV250" i="2"/>
  <c r="AT250" i="2"/>
  <c r="AS250" i="2"/>
  <c r="AR250" i="2"/>
  <c r="AV249" i="2"/>
  <c r="AT249" i="2"/>
  <c r="AS249" i="2"/>
  <c r="AR249" i="2"/>
  <c r="AV248" i="2"/>
  <c r="AT248" i="2"/>
  <c r="AS248" i="2"/>
  <c r="AR248" i="2"/>
  <c r="AV247" i="2"/>
  <c r="AT247" i="2"/>
  <c r="AS247" i="2"/>
  <c r="AR247" i="2"/>
  <c r="AV246" i="2"/>
  <c r="AT246" i="2"/>
  <c r="AS246" i="2"/>
  <c r="AR246" i="2"/>
  <c r="AV245" i="2"/>
  <c r="AT245" i="2"/>
  <c r="AS245" i="2"/>
  <c r="AR245" i="2"/>
  <c r="AV244" i="2"/>
  <c r="AT244" i="2"/>
  <c r="AS244" i="2"/>
  <c r="AR244" i="2"/>
  <c r="AV243" i="2"/>
  <c r="AT243" i="2"/>
  <c r="AS243" i="2"/>
  <c r="AR243" i="2"/>
  <c r="AP258" i="2"/>
  <c r="AP257" i="2"/>
  <c r="AP256" i="2"/>
  <c r="AP255" i="2"/>
  <c r="AP254" i="2"/>
  <c r="AP253" i="2"/>
  <c r="AP251" i="2"/>
  <c r="AP250" i="2"/>
  <c r="AP249" i="2"/>
  <c r="AP248" i="2"/>
  <c r="AP247" i="2"/>
  <c r="AP246" i="2"/>
  <c r="AP245" i="2"/>
  <c r="AP244" i="2"/>
  <c r="AP243" i="2"/>
  <c r="AN258" i="2"/>
  <c r="AN257" i="2"/>
  <c r="AN256" i="2"/>
  <c r="AN255" i="2"/>
  <c r="AN254" i="2"/>
  <c r="AN253" i="2"/>
  <c r="AN251" i="2"/>
  <c r="AN250" i="2"/>
  <c r="AN249" i="2"/>
  <c r="AN248" i="2"/>
  <c r="AN247" i="2"/>
  <c r="AN246" i="2"/>
  <c r="AN245" i="2"/>
  <c r="AN244" i="2"/>
  <c r="AN243" i="2"/>
  <c r="AM254" i="2"/>
  <c r="AL254" i="2"/>
  <c r="AM258" i="2"/>
  <c r="AL258" i="2"/>
  <c r="AM257" i="2"/>
  <c r="AL257" i="2"/>
  <c r="AM256" i="2"/>
  <c r="AL256" i="2"/>
  <c r="AM255" i="2"/>
  <c r="AL255" i="2"/>
  <c r="AM253" i="2"/>
  <c r="AL253" i="2"/>
  <c r="AM251" i="2"/>
  <c r="AL251" i="2"/>
  <c r="AM250" i="2"/>
  <c r="AL250" i="2"/>
  <c r="AM249" i="2"/>
  <c r="AL249" i="2"/>
  <c r="AM248" i="2"/>
  <c r="AL248" i="2"/>
  <c r="AM247" i="2"/>
  <c r="AL247" i="2"/>
  <c r="AM246" i="2"/>
  <c r="AL246" i="2"/>
  <c r="AM245" i="2"/>
  <c r="AL245" i="2"/>
  <c r="AM244" i="2"/>
  <c r="AL244" i="2"/>
  <c r="AM243" i="2"/>
  <c r="AL243" i="2"/>
  <c r="AJ258" i="2"/>
  <c r="AJ257" i="2"/>
  <c r="AJ256" i="2"/>
  <c r="AJ255" i="2"/>
  <c r="AJ253" i="2"/>
  <c r="AJ251" i="2"/>
  <c r="AJ250" i="2"/>
  <c r="AJ249" i="2"/>
  <c r="AJ248" i="2"/>
  <c r="AJ247" i="2"/>
  <c r="AJ246" i="2"/>
  <c r="AJ245" i="2"/>
  <c r="AJ244" i="2"/>
  <c r="AJ243" i="2"/>
  <c r="AG243" i="2"/>
  <c r="AH243" i="2"/>
  <c r="AG244" i="2"/>
  <c r="AH244" i="2"/>
  <c r="AG245" i="2"/>
  <c r="AH245" i="2"/>
  <c r="AG246" i="2"/>
  <c r="AH246" i="2"/>
  <c r="AG247" i="2"/>
  <c r="AH247" i="2"/>
  <c r="AG248" i="2"/>
  <c r="AH248" i="2"/>
  <c r="AG249" i="2"/>
  <c r="AH249" i="2"/>
  <c r="AG250" i="2"/>
  <c r="AH250" i="2"/>
  <c r="AG251" i="2"/>
  <c r="AH251" i="2"/>
  <c r="AG253" i="2"/>
  <c r="AH253" i="2"/>
  <c r="AG255" i="2"/>
  <c r="AH255" i="2"/>
  <c r="AG256" i="2"/>
  <c r="AH256" i="2"/>
  <c r="AG257" i="2"/>
  <c r="AH257" i="2"/>
  <c r="AG258" i="2"/>
  <c r="AH258" i="2"/>
  <c r="AF258" i="2"/>
  <c r="AF257" i="2"/>
  <c r="AF256" i="2"/>
  <c r="AF255" i="2"/>
  <c r="AF253" i="2"/>
  <c r="AF251" i="2"/>
  <c r="AF250" i="2"/>
  <c r="AF249" i="2"/>
  <c r="AF248" i="2"/>
  <c r="AF247" i="2"/>
  <c r="AF246" i="2"/>
  <c r="AF245" i="2"/>
  <c r="AF244" i="2"/>
  <c r="AF243" i="2"/>
  <c r="AD258" i="2"/>
  <c r="AC258" i="2"/>
  <c r="AD257" i="2"/>
  <c r="AC257" i="2"/>
  <c r="AD256" i="2"/>
  <c r="AC256" i="2"/>
  <c r="AD255" i="2"/>
  <c r="AC255" i="2"/>
  <c r="AD253" i="2"/>
  <c r="AC253" i="2"/>
  <c r="AD251" i="2"/>
  <c r="AC251" i="2"/>
  <c r="AD250" i="2"/>
  <c r="AC250" i="2"/>
  <c r="AD249" i="2"/>
  <c r="AC249" i="2"/>
  <c r="AD248" i="2"/>
  <c r="AC248" i="2"/>
  <c r="AD247" i="2"/>
  <c r="AC247" i="2"/>
  <c r="AD246" i="2"/>
  <c r="AC246" i="2"/>
  <c r="AD245" i="2"/>
  <c r="AC245" i="2"/>
  <c r="AD244" i="2"/>
  <c r="AC244" i="2"/>
  <c r="AD243" i="2"/>
  <c r="AC243" i="2"/>
  <c r="AA258" i="2"/>
  <c r="Z258" i="2"/>
  <c r="AA257" i="2"/>
  <c r="Z257" i="2"/>
  <c r="AA256" i="2"/>
  <c r="Z256" i="2"/>
  <c r="AA255" i="2"/>
  <c r="Z255" i="2"/>
  <c r="AA253" i="2"/>
  <c r="Z253" i="2"/>
  <c r="AA251" i="2"/>
  <c r="Z251" i="2"/>
  <c r="AA250" i="2"/>
  <c r="Z250" i="2"/>
  <c r="AA249" i="2"/>
  <c r="Z249" i="2"/>
  <c r="AA248" i="2"/>
  <c r="Z248" i="2"/>
  <c r="AA247" i="2"/>
  <c r="Z247" i="2"/>
  <c r="AA246" i="2"/>
  <c r="Z246" i="2"/>
  <c r="AA245" i="2"/>
  <c r="Z245" i="2"/>
  <c r="AA244" i="2"/>
  <c r="Z244" i="2"/>
  <c r="AA243" i="2"/>
  <c r="Z243" i="2"/>
  <c r="X258" i="2"/>
  <c r="W258" i="2"/>
  <c r="X257" i="2"/>
  <c r="W257" i="2"/>
  <c r="X256" i="2"/>
  <c r="W256" i="2"/>
  <c r="X255" i="2"/>
  <c r="W255" i="2"/>
  <c r="X253" i="2"/>
  <c r="W253" i="2"/>
  <c r="X251" i="2"/>
  <c r="W251" i="2"/>
  <c r="X250" i="2"/>
  <c r="W250" i="2"/>
  <c r="X249" i="2"/>
  <c r="W249" i="2"/>
  <c r="X248" i="2"/>
  <c r="W248" i="2"/>
  <c r="X247" i="2"/>
  <c r="W247" i="2"/>
  <c r="X246" i="2"/>
  <c r="W246" i="2"/>
  <c r="X245" i="2"/>
  <c r="W245" i="2"/>
  <c r="X244" i="2"/>
  <c r="W244" i="2"/>
  <c r="X243" i="2"/>
  <c r="W243" i="2"/>
  <c r="U258" i="2"/>
  <c r="T258" i="2"/>
  <c r="U257" i="2"/>
  <c r="T257" i="2"/>
  <c r="U256" i="2"/>
  <c r="T256" i="2"/>
  <c r="U255" i="2"/>
  <c r="T255" i="2"/>
  <c r="U253" i="2"/>
  <c r="T253" i="2"/>
  <c r="U251" i="2"/>
  <c r="T251" i="2"/>
  <c r="U250" i="2"/>
  <c r="T250" i="2"/>
  <c r="U249" i="2"/>
  <c r="T249" i="2"/>
  <c r="U248" i="2"/>
  <c r="T248" i="2"/>
  <c r="U247" i="2"/>
  <c r="T247" i="2"/>
  <c r="U246" i="2"/>
  <c r="T246" i="2"/>
  <c r="U245" i="2"/>
  <c r="T245" i="2"/>
  <c r="U244" i="2"/>
  <c r="T244" i="2"/>
  <c r="U243" i="2"/>
  <c r="T243" i="2"/>
  <c r="R258" i="2"/>
  <c r="Q258" i="2"/>
  <c r="R257" i="2"/>
  <c r="Q257" i="2"/>
  <c r="R256" i="2"/>
  <c r="Q256" i="2"/>
  <c r="R255" i="2"/>
  <c r="Q255" i="2"/>
  <c r="R253" i="2"/>
  <c r="Q253" i="2"/>
  <c r="R251" i="2"/>
  <c r="Q251" i="2"/>
  <c r="R250" i="2"/>
  <c r="Q250" i="2"/>
  <c r="R249" i="2"/>
  <c r="Q249" i="2"/>
  <c r="R248" i="2"/>
  <c r="Q248" i="2"/>
  <c r="R247" i="2"/>
  <c r="Q247" i="2"/>
  <c r="R246" i="2"/>
  <c r="Q246" i="2"/>
  <c r="R245" i="2"/>
  <c r="Q245" i="2"/>
  <c r="R244" i="2"/>
  <c r="Q244" i="2"/>
  <c r="R243" i="2"/>
  <c r="Q243" i="2"/>
  <c r="O258" i="2"/>
  <c r="N258" i="2"/>
  <c r="O257" i="2"/>
  <c r="N257" i="2"/>
  <c r="O256" i="2"/>
  <c r="N256" i="2"/>
  <c r="O255" i="2"/>
  <c r="N255" i="2"/>
  <c r="O253" i="2"/>
  <c r="N253" i="2"/>
  <c r="O251" i="2"/>
  <c r="N251" i="2"/>
  <c r="O250" i="2"/>
  <c r="N250" i="2"/>
  <c r="O249" i="2"/>
  <c r="N249" i="2"/>
  <c r="O248" i="2"/>
  <c r="N248" i="2"/>
  <c r="O247" i="2"/>
  <c r="N247" i="2"/>
  <c r="O246" i="2"/>
  <c r="N246" i="2"/>
  <c r="O245" i="2"/>
  <c r="N245" i="2"/>
  <c r="O244" i="2"/>
  <c r="N244" i="2"/>
  <c r="O243" i="2"/>
  <c r="N243" i="2"/>
  <c r="L258" i="2"/>
  <c r="K258" i="2"/>
  <c r="L257" i="2"/>
  <c r="K257" i="2"/>
  <c r="L256" i="2"/>
  <c r="K256" i="2"/>
  <c r="L255" i="2"/>
  <c r="K255" i="2"/>
  <c r="L253" i="2"/>
  <c r="K253" i="2"/>
  <c r="L251" i="2"/>
  <c r="K251" i="2"/>
  <c r="L250" i="2"/>
  <c r="K250" i="2"/>
  <c r="L249" i="2"/>
  <c r="K249" i="2"/>
  <c r="L248" i="2"/>
  <c r="K248" i="2"/>
  <c r="L247" i="2"/>
  <c r="K247" i="2"/>
  <c r="L246" i="2"/>
  <c r="K246" i="2"/>
  <c r="L245" i="2"/>
  <c r="K245" i="2"/>
  <c r="L244" i="2"/>
  <c r="K244" i="2"/>
  <c r="L243" i="2"/>
  <c r="K243" i="2"/>
  <c r="I258" i="2"/>
  <c r="H258" i="2"/>
  <c r="I257" i="2"/>
  <c r="H257" i="2"/>
  <c r="I256" i="2"/>
  <c r="H256" i="2"/>
  <c r="I255" i="2"/>
  <c r="H255" i="2"/>
  <c r="I253" i="2"/>
  <c r="H253" i="2"/>
  <c r="I251" i="2"/>
  <c r="H251" i="2"/>
  <c r="I250" i="2"/>
  <c r="H250" i="2"/>
  <c r="I249" i="2"/>
  <c r="H249" i="2"/>
  <c r="I248" i="2"/>
  <c r="H248" i="2"/>
  <c r="I247" i="2"/>
  <c r="H247" i="2"/>
  <c r="I246" i="2"/>
  <c r="H246" i="2"/>
  <c r="I245" i="2"/>
  <c r="H245" i="2"/>
  <c r="I244" i="2"/>
  <c r="H244" i="2"/>
  <c r="I243" i="2"/>
  <c r="H243" i="2"/>
  <c r="F258" i="2"/>
  <c r="E258" i="2"/>
  <c r="F257" i="2"/>
  <c r="E257" i="2"/>
  <c r="F256" i="2"/>
  <c r="E256" i="2"/>
  <c r="F255" i="2"/>
  <c r="E255" i="2"/>
  <c r="F253" i="2"/>
  <c r="E253" i="2"/>
  <c r="F251" i="2"/>
  <c r="E251" i="2"/>
  <c r="F250" i="2"/>
  <c r="E250" i="2"/>
  <c r="F249" i="2"/>
  <c r="E249" i="2"/>
  <c r="F248" i="2"/>
  <c r="E248" i="2"/>
  <c r="F247" i="2"/>
  <c r="E247" i="2"/>
  <c r="F246" i="2"/>
  <c r="E246" i="2"/>
  <c r="F245" i="2"/>
  <c r="E245" i="2"/>
  <c r="F244" i="2"/>
  <c r="E244" i="2"/>
  <c r="F243" i="2"/>
  <c r="E243" i="2"/>
  <c r="C243" i="2"/>
  <c r="C244" i="2"/>
  <c r="C245" i="2"/>
  <c r="C246" i="2"/>
  <c r="C247" i="2"/>
  <c r="C248" i="2"/>
  <c r="C249" i="2"/>
  <c r="C250" i="2"/>
  <c r="C251" i="2"/>
  <c r="C253" i="2"/>
  <c r="C255" i="2"/>
  <c r="C256" i="2"/>
  <c r="C257" i="2"/>
  <c r="C258" i="2"/>
  <c r="DC241" i="2"/>
  <c r="DL241" i="2"/>
  <c r="DR241" i="2"/>
  <c r="DX241" i="2"/>
  <c r="C242" i="2"/>
  <c r="C312" i="2" s="1"/>
  <c r="D242" i="2"/>
  <c r="D312" i="2" s="1"/>
  <c r="E242" i="2"/>
  <c r="E312" i="2" s="1"/>
  <c r="F242" i="2"/>
  <c r="F312" i="2" s="1"/>
  <c r="G242" i="2"/>
  <c r="G312" i="2" s="1"/>
  <c r="H242" i="2"/>
  <c r="H312" i="2" s="1"/>
  <c r="I242" i="2"/>
  <c r="I312" i="2" s="1"/>
  <c r="J242" i="2"/>
  <c r="J312" i="2" s="1"/>
  <c r="K242" i="2"/>
  <c r="K312" i="2" s="1"/>
  <c r="L242" i="2"/>
  <c r="L312" i="2" s="1"/>
  <c r="M242" i="2"/>
  <c r="M312" i="2" s="1"/>
  <c r="N242" i="2"/>
  <c r="N312" i="2" s="1"/>
  <c r="O242" i="2"/>
  <c r="O312" i="2" s="1"/>
  <c r="P242" i="2"/>
  <c r="P312" i="2" s="1"/>
  <c r="Q242" i="2"/>
  <c r="Q312" i="2" s="1"/>
  <c r="R242" i="2"/>
  <c r="R312" i="2" s="1"/>
  <c r="S242" i="2"/>
  <c r="S312" i="2" s="1"/>
  <c r="T242" i="2"/>
  <c r="T312" i="2" s="1"/>
  <c r="U242" i="2"/>
  <c r="U312" i="2" s="1"/>
  <c r="V242" i="2"/>
  <c r="V312" i="2" s="1"/>
  <c r="W242" i="2"/>
  <c r="W312" i="2" s="1"/>
  <c r="X242" i="2"/>
  <c r="X312" i="2" s="1"/>
  <c r="Y242" i="2"/>
  <c r="Y312" i="2" s="1"/>
  <c r="Z242" i="2"/>
  <c r="Z312" i="2" s="1"/>
  <c r="AA242" i="2"/>
  <c r="AA312" i="2" s="1"/>
  <c r="AB242" i="2"/>
  <c r="AB312" i="2" s="1"/>
  <c r="AC242" i="2"/>
  <c r="AC312" i="2" s="1"/>
  <c r="AD242" i="2"/>
  <c r="AD312" i="2" s="1"/>
  <c r="AE242" i="2"/>
  <c r="AE312" i="2" s="1"/>
  <c r="AF242" i="2"/>
  <c r="AF312" i="2" s="1"/>
  <c r="AG242" i="2"/>
  <c r="AG312" i="2" s="1"/>
  <c r="AH242" i="2"/>
  <c r="AH312" i="2" s="1"/>
  <c r="AI242" i="2"/>
  <c r="AI312" i="2" s="1"/>
  <c r="AJ242" i="2"/>
  <c r="AJ312" i="2" s="1"/>
  <c r="AK242" i="2"/>
  <c r="AK312" i="2" s="1"/>
  <c r="AL242" i="2"/>
  <c r="AL312" i="2" s="1"/>
  <c r="AM242" i="2"/>
  <c r="AM312" i="2" s="1"/>
  <c r="AN242" i="2"/>
  <c r="AN312" i="2" s="1"/>
  <c r="AO242" i="2"/>
  <c r="AO312" i="2" s="1"/>
  <c r="AP242" i="2"/>
  <c r="AP312" i="2" s="1"/>
  <c r="AQ242" i="2"/>
  <c r="AQ312" i="2" s="1"/>
  <c r="AR242" i="2"/>
  <c r="AR312" i="2" s="1"/>
  <c r="AS242" i="2"/>
  <c r="AS312" i="2" s="1"/>
  <c r="AT242" i="2"/>
  <c r="AT312" i="2" s="1"/>
  <c r="AU242" i="2"/>
  <c r="AU312" i="2" s="1"/>
  <c r="AV242" i="2"/>
  <c r="AV312" i="2" s="1"/>
  <c r="AW242" i="2"/>
  <c r="AW312" i="2" s="1"/>
  <c r="AX242" i="2"/>
  <c r="AX312" i="2" s="1"/>
  <c r="AY242" i="2"/>
  <c r="AY312" i="2" s="1"/>
  <c r="AZ242" i="2"/>
  <c r="AZ312" i="2" s="1"/>
  <c r="BA242" i="2"/>
  <c r="BA312" i="2" s="1"/>
  <c r="BB242" i="2"/>
  <c r="BB312" i="2" s="1"/>
  <c r="BC242" i="2"/>
  <c r="BC312" i="2" s="1"/>
  <c r="BD242" i="2"/>
  <c r="BD312" i="2" s="1"/>
  <c r="BE242" i="2"/>
  <c r="BE312" i="2" s="1"/>
  <c r="BF242" i="2"/>
  <c r="BF312" i="2" s="1"/>
  <c r="BG242" i="2"/>
  <c r="BG312" i="2" s="1"/>
  <c r="BH242" i="2"/>
  <c r="BH312" i="2" s="1"/>
  <c r="BI242" i="2"/>
  <c r="BI312" i="2" s="1"/>
  <c r="BJ242" i="2"/>
  <c r="BJ312" i="2" s="1"/>
  <c r="BK242" i="2"/>
  <c r="BK312" i="2" s="1"/>
  <c r="BL242" i="2"/>
  <c r="BL312" i="2" s="1"/>
  <c r="BM242" i="2"/>
  <c r="BM312" i="2" s="1"/>
  <c r="BN242" i="2"/>
  <c r="BN312" i="2" s="1"/>
  <c r="BO242" i="2"/>
  <c r="BO312" i="2" s="1"/>
  <c r="BP242" i="2"/>
  <c r="BP312" i="2" s="1"/>
  <c r="BQ242" i="2"/>
  <c r="BQ312" i="2" s="1"/>
  <c r="BR242" i="2"/>
  <c r="BR312" i="2" s="1"/>
  <c r="BS242" i="2"/>
  <c r="BS312" i="2" s="1"/>
  <c r="BT242" i="2"/>
  <c r="BT312" i="2" s="1"/>
  <c r="BU242" i="2"/>
  <c r="BU312" i="2" s="1"/>
  <c r="BV242" i="2"/>
  <c r="BV312" i="2" s="1"/>
  <c r="BW242" i="2"/>
  <c r="BW312" i="2" s="1"/>
  <c r="BX242" i="2"/>
  <c r="BX312" i="2" s="1"/>
  <c r="BY242" i="2"/>
  <c r="BY312" i="2" s="1"/>
  <c r="BZ242" i="2"/>
  <c r="BZ312" i="2" s="1"/>
  <c r="CA242" i="2"/>
  <c r="CA312" i="2" s="1"/>
  <c r="CB242" i="2"/>
  <c r="CB312" i="2" s="1"/>
  <c r="CC242" i="2"/>
  <c r="CC312" i="2" s="1"/>
  <c r="CD242" i="2"/>
  <c r="CD312" i="2" s="1"/>
  <c r="CE242" i="2"/>
  <c r="CE312" i="2" s="1"/>
  <c r="CF242" i="2"/>
  <c r="CF312" i="2" s="1"/>
  <c r="CG242" i="2"/>
  <c r="CG312" i="2" s="1"/>
  <c r="CH242" i="2"/>
  <c r="CH312" i="2" s="1"/>
  <c r="CI242" i="2"/>
  <c r="CI312" i="2" s="1"/>
  <c r="CJ242" i="2"/>
  <c r="CJ312" i="2" s="1"/>
  <c r="CK242" i="2"/>
  <c r="CK312" i="2" s="1"/>
  <c r="CL242" i="2"/>
  <c r="CL312" i="2" s="1"/>
  <c r="CM242" i="2"/>
  <c r="CM312" i="2" s="1"/>
  <c r="CN242" i="2"/>
  <c r="CN312" i="2" s="1"/>
  <c r="CO242" i="2"/>
  <c r="CO312" i="2" s="1"/>
  <c r="CP242" i="2"/>
  <c r="CP312" i="2" s="1"/>
  <c r="CQ242" i="2"/>
  <c r="CQ312" i="2" s="1"/>
  <c r="CR242" i="2"/>
  <c r="CR312" i="2" s="1"/>
  <c r="CS242" i="2"/>
  <c r="CS312" i="2" s="1"/>
  <c r="CT242" i="2"/>
  <c r="CT312" i="2" s="1"/>
  <c r="CU242" i="2"/>
  <c r="CU312" i="2" s="1"/>
  <c r="CV242" i="2"/>
  <c r="CV312" i="2" s="1"/>
  <c r="CW242" i="2"/>
  <c r="CW312" i="2" s="1"/>
  <c r="CX242" i="2"/>
  <c r="CX312" i="2" s="1"/>
  <c r="CY242" i="2"/>
  <c r="CY312" i="2" s="1"/>
  <c r="CZ242" i="2"/>
  <c r="CZ312" i="2" s="1"/>
  <c r="DA242" i="2"/>
  <c r="DA312" i="2" s="1"/>
  <c r="DB242" i="2"/>
  <c r="DB312" i="2" s="1"/>
  <c r="DC242" i="2"/>
  <c r="DC312" i="2" s="1"/>
  <c r="DD242" i="2"/>
  <c r="DD312" i="2" s="1"/>
  <c r="DE242" i="2"/>
  <c r="DE312" i="2" s="1"/>
  <c r="DF242" i="2"/>
  <c r="DF312" i="2" s="1"/>
  <c r="DG242" i="2"/>
  <c r="DG312" i="2" s="1"/>
  <c r="DH242" i="2"/>
  <c r="DH312" i="2" s="1"/>
  <c r="DI242" i="2"/>
  <c r="DI312" i="2" s="1"/>
  <c r="DJ242" i="2"/>
  <c r="DJ312" i="2" s="1"/>
  <c r="DK242" i="2"/>
  <c r="DK312" i="2" s="1"/>
  <c r="DL242" i="2"/>
  <c r="DL312" i="2" s="1"/>
  <c r="DM242" i="2"/>
  <c r="DM312" i="2" s="1"/>
  <c r="DN242" i="2"/>
  <c r="DN312" i="2" s="1"/>
  <c r="DO242" i="2"/>
  <c r="DO312" i="2" s="1"/>
  <c r="DP242" i="2"/>
  <c r="DP312" i="2" s="1"/>
  <c r="DQ242" i="2"/>
  <c r="DQ312" i="2" s="1"/>
  <c r="DR242" i="2"/>
  <c r="DR312" i="2" s="1"/>
  <c r="DS242" i="2"/>
  <c r="DS312" i="2" s="1"/>
  <c r="DT242" i="2"/>
  <c r="DT312" i="2" s="1"/>
  <c r="DU242" i="2"/>
  <c r="DU312" i="2" s="1"/>
  <c r="DV242" i="2"/>
  <c r="DV312" i="2" s="1"/>
  <c r="DW242" i="2"/>
  <c r="DW312" i="2" s="1"/>
  <c r="DX242" i="2"/>
  <c r="DX312" i="2" s="1"/>
  <c r="DY242" i="2"/>
  <c r="DY312" i="2" s="1"/>
  <c r="DZ242" i="2"/>
  <c r="DZ312" i="2" s="1"/>
  <c r="EA242" i="2"/>
  <c r="EA312" i="2" s="1"/>
  <c r="EB242" i="2"/>
  <c r="EB312" i="2" s="1"/>
  <c r="EC242" i="2"/>
  <c r="EC312" i="2" s="1"/>
  <c r="B242" i="2"/>
  <c r="B312" i="2" s="1"/>
  <c r="B256" i="2"/>
  <c r="B258" i="2"/>
  <c r="B257" i="2"/>
  <c r="B255" i="2"/>
  <c r="B253" i="2"/>
  <c r="B251" i="2"/>
  <c r="B250" i="2"/>
  <c r="B249" i="2"/>
  <c r="B248" i="2"/>
  <c r="B247" i="2"/>
  <c r="B246" i="2"/>
  <c r="B245" i="2"/>
  <c r="B244" i="2"/>
  <c r="B231" i="2"/>
  <c r="B230" i="2"/>
  <c r="B223" i="2"/>
  <c r="B221" i="2"/>
  <c r="B318" i="2" s="1"/>
  <c r="B243" i="2"/>
  <c r="DM263" i="2"/>
  <c r="DD263" i="2"/>
  <c r="DM241" i="2"/>
  <c r="DD241" i="2"/>
  <c r="DK205" i="2"/>
  <c r="CA114" i="5"/>
  <c r="CA112" i="5"/>
  <c r="CA111" i="5"/>
  <c r="CA37" i="5"/>
  <c r="BU114" i="5"/>
  <c r="BU37" i="5"/>
  <c r="BO37" i="5"/>
  <c r="BI37" i="5"/>
  <c r="BC37" i="5"/>
  <c r="BA48" i="5"/>
  <c r="BA67" i="5"/>
  <c r="BA68" i="5"/>
  <c r="BA69" i="5"/>
  <c r="BA70" i="5"/>
  <c r="BA71" i="5"/>
  <c r="BA72" i="5"/>
  <c r="BA87" i="5"/>
  <c r="BA134" i="5"/>
  <c r="BA141" i="5"/>
  <c r="BA142" i="5"/>
  <c r="BA143" i="5"/>
  <c r="AW37" i="5"/>
  <c r="AQ37" i="5"/>
  <c r="AO134" i="5"/>
  <c r="AO87" i="5"/>
  <c r="AO72" i="5"/>
  <c r="AO71" i="5"/>
  <c r="AO70" i="5"/>
  <c r="AO69" i="5"/>
  <c r="AO68" i="5"/>
  <c r="AO67" i="5"/>
  <c r="AO48" i="5"/>
  <c r="AU143" i="5"/>
  <c r="AU142" i="5"/>
  <c r="AU141" i="5"/>
  <c r="AU134" i="5"/>
  <c r="AU87" i="5"/>
  <c r="AU72" i="5"/>
  <c r="AU71" i="5"/>
  <c r="AU70" i="5"/>
  <c r="AU69" i="5"/>
  <c r="AU68" i="5"/>
  <c r="AU67" i="5"/>
  <c r="AU48" i="5"/>
  <c r="BG143" i="5"/>
  <c r="BG142" i="5"/>
  <c r="BG141" i="5"/>
  <c r="BG134" i="5"/>
  <c r="BG48" i="5"/>
  <c r="BM134" i="5"/>
  <c r="BM87" i="5"/>
  <c r="BM48" i="5"/>
  <c r="BS134" i="5"/>
  <c r="BS87" i="5"/>
  <c r="BS48" i="5"/>
  <c r="BY134" i="5"/>
  <c r="BY48" i="5"/>
  <c r="EC110" i="2"/>
  <c r="EC154" i="2"/>
  <c r="EA154" i="2"/>
  <c r="EA20" i="2"/>
  <c r="EA153" i="2"/>
  <c r="EA152" i="2"/>
  <c r="EA151" i="2"/>
  <c r="EA150" i="2"/>
  <c r="EA149" i="2"/>
  <c r="EA148" i="2"/>
  <c r="EA147" i="2"/>
  <c r="EA145" i="2"/>
  <c r="EA144" i="2"/>
  <c r="EA143" i="2"/>
  <c r="EA142" i="2"/>
  <c r="EA141" i="2"/>
  <c r="EA140" i="2"/>
  <c r="EA139" i="2"/>
  <c r="EA138" i="2"/>
  <c r="EA137" i="2"/>
  <c r="EA136" i="2"/>
  <c r="EA135" i="2"/>
  <c r="EA133" i="2"/>
  <c r="EA132" i="2"/>
  <c r="EA131" i="2"/>
  <c r="EA130" i="2"/>
  <c r="EA129" i="2"/>
  <c r="EA128" i="2"/>
  <c r="EA126" i="2"/>
  <c r="EA125" i="2"/>
  <c r="EA124" i="2"/>
  <c r="EA123" i="2"/>
  <c r="EA122" i="2"/>
  <c r="EA121" i="2"/>
  <c r="EA120" i="2"/>
  <c r="EA119" i="2"/>
  <c r="EA118" i="2"/>
  <c r="EA117" i="2"/>
  <c r="EA116" i="2"/>
  <c r="EA115" i="2"/>
  <c r="EA110" i="2"/>
  <c r="EA109" i="2"/>
  <c r="EA108" i="2"/>
  <c r="EA107" i="2"/>
  <c r="EA106" i="2"/>
  <c r="EA105" i="2"/>
  <c r="EA104" i="2"/>
  <c r="EA103" i="2"/>
  <c r="EA102" i="2"/>
  <c r="EA101" i="2"/>
  <c r="EA100" i="2"/>
  <c r="EA99" i="2"/>
  <c r="EA98" i="2"/>
  <c r="EA96" i="2"/>
  <c r="EA95" i="2"/>
  <c r="EA94" i="2"/>
  <c r="EA93" i="2"/>
  <c r="EA92" i="2"/>
  <c r="EA91" i="2"/>
  <c r="EA90" i="2"/>
  <c r="EA89" i="2"/>
  <c r="EA88" i="2"/>
  <c r="EA87" i="2"/>
  <c r="EA86" i="2"/>
  <c r="EA84" i="2"/>
  <c r="EA83" i="2"/>
  <c r="EA82" i="2"/>
  <c r="EA81" i="2"/>
  <c r="EA80" i="2"/>
  <c r="EA79" i="2"/>
  <c r="EA78" i="2"/>
  <c r="EA77" i="2"/>
  <c r="EA76" i="2"/>
  <c r="EA75" i="2"/>
  <c r="EA74" i="2"/>
  <c r="EA73" i="2"/>
  <c r="EA72" i="2"/>
  <c r="EA71" i="2"/>
  <c r="EA70" i="2"/>
  <c r="EA69" i="2"/>
  <c r="EA68" i="2"/>
  <c r="EA67" i="2"/>
  <c r="EA66" i="2"/>
  <c r="EA65" i="2"/>
  <c r="EA64" i="2"/>
  <c r="EA63" i="2"/>
  <c r="EA62" i="2"/>
  <c r="EA61" i="2"/>
  <c r="EA60" i="2"/>
  <c r="EA59" i="2"/>
  <c r="EA58" i="2"/>
  <c r="EA57" i="2"/>
  <c r="EA56" i="2"/>
  <c r="EA55" i="2"/>
  <c r="EA54" i="2"/>
  <c r="EA53" i="2"/>
  <c r="EA52" i="2"/>
  <c r="EA51" i="2"/>
  <c r="EA50" i="2"/>
  <c r="EA49" i="2"/>
  <c r="EA47" i="2"/>
  <c r="EA46" i="2"/>
  <c r="EA45" i="2"/>
  <c r="EA44" i="2"/>
  <c r="EA43" i="2"/>
  <c r="EA42" i="2"/>
  <c r="EA41" i="2"/>
  <c r="EA40" i="2"/>
  <c r="EA39" i="2"/>
  <c r="EA38" i="2"/>
  <c r="EA36" i="2"/>
  <c r="EA35" i="2"/>
  <c r="EA34" i="2"/>
  <c r="EA33" i="2"/>
  <c r="EA32" i="2"/>
  <c r="EA31" i="2"/>
  <c r="EA30" i="2"/>
  <c r="EA29" i="2"/>
  <c r="EA28" i="2"/>
  <c r="EA27" i="2"/>
  <c r="EA26" i="2"/>
  <c r="EA25" i="2"/>
  <c r="EA24" i="2"/>
  <c r="EA23" i="2"/>
  <c r="EA22" i="2"/>
  <c r="EA21" i="2"/>
  <c r="EA19" i="2"/>
  <c r="EA18" i="2"/>
  <c r="EA17" i="2"/>
  <c r="EA16" i="2"/>
  <c r="EA15" i="2"/>
  <c r="EA14" i="2"/>
  <c r="EA13" i="2"/>
  <c r="EA12" i="2"/>
  <c r="EA11" i="2"/>
  <c r="EA10" i="2"/>
  <c r="EA9" i="2"/>
  <c r="EA8" i="2"/>
  <c r="EA7" i="2"/>
  <c r="EA6" i="2"/>
  <c r="BS6" i="2"/>
  <c r="BG6" i="2"/>
  <c r="BI6" i="2"/>
  <c r="BO6" i="2"/>
  <c r="BO151" i="2"/>
  <c r="A3" i="8"/>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B207" i="6"/>
  <c r="B194" i="6"/>
  <c r="CN198" i="2"/>
  <c r="DC198" i="2"/>
  <c r="DL198" i="2"/>
  <c r="DR198" i="2"/>
  <c r="DR214" i="2"/>
  <c r="DL214" i="2"/>
  <c r="DC214" i="2"/>
  <c r="C215" i="2"/>
  <c r="D215" i="2"/>
  <c r="E215" i="2"/>
  <c r="F215" i="2"/>
  <c r="G215" i="2"/>
  <c r="H215" i="2"/>
  <c r="I215" i="2"/>
  <c r="J215" i="2"/>
  <c r="K215" i="2"/>
  <c r="L215" i="2"/>
  <c r="M215" i="2"/>
  <c r="N215" i="2"/>
  <c r="O215" i="2"/>
  <c r="P215" i="2"/>
  <c r="Q215" i="2"/>
  <c r="R215" i="2"/>
  <c r="S215" i="2"/>
  <c r="T215" i="2"/>
  <c r="U215" i="2"/>
  <c r="V215" i="2"/>
  <c r="W215" i="2"/>
  <c r="X215" i="2"/>
  <c r="Y215" i="2"/>
  <c r="Z215" i="2"/>
  <c r="AA215" i="2"/>
  <c r="AB215" i="2"/>
  <c r="AC215" i="2"/>
  <c r="AD215" i="2"/>
  <c r="AE215" i="2"/>
  <c r="AF215" i="2"/>
  <c r="AG215" i="2"/>
  <c r="AH215" i="2"/>
  <c r="AI215" i="2"/>
  <c r="AJ215" i="2"/>
  <c r="AK215" i="2"/>
  <c r="AL215" i="2"/>
  <c r="AM215" i="2"/>
  <c r="AN215" i="2"/>
  <c r="AO215" i="2"/>
  <c r="AP215" i="2"/>
  <c r="AQ215" i="2"/>
  <c r="AR215" i="2"/>
  <c r="AS215" i="2"/>
  <c r="AT215" i="2"/>
  <c r="AU215" i="2"/>
  <c r="AV215" i="2"/>
  <c r="AW215" i="2"/>
  <c r="AX215" i="2"/>
  <c r="AY215" i="2"/>
  <c r="AZ215" i="2"/>
  <c r="BA215" i="2"/>
  <c r="BB215" i="2"/>
  <c r="BC215" i="2"/>
  <c r="BD215" i="2"/>
  <c r="BE215" i="2"/>
  <c r="BF215" i="2"/>
  <c r="BG215" i="2"/>
  <c r="BH215" i="2"/>
  <c r="BI215" i="2"/>
  <c r="BJ215" i="2"/>
  <c r="BK215" i="2"/>
  <c r="BL215" i="2"/>
  <c r="BM215" i="2"/>
  <c r="BN215" i="2"/>
  <c r="BO215" i="2"/>
  <c r="BP215" i="2"/>
  <c r="BQ215" i="2"/>
  <c r="BR215" i="2"/>
  <c r="BS215" i="2"/>
  <c r="BT215" i="2"/>
  <c r="BU215" i="2"/>
  <c r="BV215" i="2"/>
  <c r="BW215" i="2"/>
  <c r="BX215" i="2"/>
  <c r="BY215" i="2"/>
  <c r="BZ215" i="2"/>
  <c r="CA215" i="2"/>
  <c r="CB215" i="2"/>
  <c r="CC215" i="2"/>
  <c r="CD215" i="2"/>
  <c r="CE215" i="2"/>
  <c r="CF215" i="2"/>
  <c r="CG215" i="2"/>
  <c r="CH215" i="2"/>
  <c r="CI215" i="2"/>
  <c r="CJ215" i="2"/>
  <c r="CK215" i="2"/>
  <c r="CL215" i="2"/>
  <c r="CM215" i="2"/>
  <c r="CN215" i="2"/>
  <c r="CO215" i="2"/>
  <c r="CP215" i="2"/>
  <c r="CQ215" i="2"/>
  <c r="CR215" i="2"/>
  <c r="CS215" i="2"/>
  <c r="CT215" i="2"/>
  <c r="CU215" i="2"/>
  <c r="CV215" i="2"/>
  <c r="CW215" i="2"/>
  <c r="CX215" i="2"/>
  <c r="CY215" i="2"/>
  <c r="CZ215" i="2"/>
  <c r="DA215" i="2"/>
  <c r="DB215" i="2"/>
  <c r="DC215" i="2"/>
  <c r="DD215" i="2"/>
  <c r="DE215" i="2"/>
  <c r="DF215" i="2"/>
  <c r="DG215" i="2"/>
  <c r="DH215" i="2"/>
  <c r="DI215" i="2"/>
  <c r="DJ215" i="2"/>
  <c r="DK215" i="2"/>
  <c r="DL215" i="2"/>
  <c r="DM215" i="2"/>
  <c r="DN215" i="2"/>
  <c r="DO215" i="2"/>
  <c r="DP215" i="2"/>
  <c r="DQ215" i="2"/>
  <c r="DR215" i="2"/>
  <c r="DS215" i="2"/>
  <c r="DT215" i="2"/>
  <c r="DU215" i="2"/>
  <c r="DV215" i="2"/>
  <c r="DW215" i="2"/>
  <c r="DX215" i="2"/>
  <c r="DY215" i="2"/>
  <c r="DZ215" i="2"/>
  <c r="EA215" i="2"/>
  <c r="EB215" i="2"/>
  <c r="EC215" i="2"/>
  <c r="C199" i="2"/>
  <c r="D199" i="2"/>
  <c r="E199" i="2"/>
  <c r="F199" i="2"/>
  <c r="G199" i="2"/>
  <c r="H199" i="2"/>
  <c r="I199" i="2"/>
  <c r="J199" i="2"/>
  <c r="K199" i="2"/>
  <c r="L199" i="2"/>
  <c r="M199" i="2"/>
  <c r="N199" i="2"/>
  <c r="O199" i="2"/>
  <c r="P199" i="2"/>
  <c r="Q199" i="2"/>
  <c r="R199" i="2"/>
  <c r="S199" i="2"/>
  <c r="T199" i="2"/>
  <c r="U199" i="2"/>
  <c r="V199" i="2"/>
  <c r="W199" i="2"/>
  <c r="X199" i="2"/>
  <c r="Y199" i="2"/>
  <c r="Z199" i="2"/>
  <c r="AA199" i="2"/>
  <c r="AB199" i="2"/>
  <c r="AC199" i="2"/>
  <c r="AD199" i="2"/>
  <c r="AE199" i="2"/>
  <c r="AF199" i="2"/>
  <c r="AG199" i="2"/>
  <c r="AH199" i="2"/>
  <c r="AI199" i="2"/>
  <c r="AJ199" i="2"/>
  <c r="AK199" i="2"/>
  <c r="AL199" i="2"/>
  <c r="AM199" i="2"/>
  <c r="AN199" i="2"/>
  <c r="AO199" i="2"/>
  <c r="AP199" i="2"/>
  <c r="AQ199" i="2"/>
  <c r="AR199" i="2"/>
  <c r="AS199" i="2"/>
  <c r="AT199" i="2"/>
  <c r="AU199" i="2"/>
  <c r="AV199" i="2"/>
  <c r="AW199" i="2"/>
  <c r="AX199" i="2"/>
  <c r="AY199" i="2"/>
  <c r="AZ199" i="2"/>
  <c r="BA199" i="2"/>
  <c r="BB199" i="2"/>
  <c r="BC199" i="2"/>
  <c r="BD199" i="2"/>
  <c r="BE199" i="2"/>
  <c r="BF199" i="2"/>
  <c r="BG199" i="2"/>
  <c r="BH199" i="2"/>
  <c r="BI199" i="2"/>
  <c r="BJ199" i="2"/>
  <c r="BK199" i="2"/>
  <c r="BL199" i="2"/>
  <c r="BM199" i="2"/>
  <c r="BN199" i="2"/>
  <c r="BO199" i="2"/>
  <c r="BP199" i="2"/>
  <c r="BQ199" i="2"/>
  <c r="BR199" i="2"/>
  <c r="BS199" i="2"/>
  <c r="BT199" i="2"/>
  <c r="BU199" i="2"/>
  <c r="BV199" i="2"/>
  <c r="BW199" i="2"/>
  <c r="BX199" i="2"/>
  <c r="BY199" i="2"/>
  <c r="BZ199" i="2"/>
  <c r="CA199" i="2"/>
  <c r="CB199" i="2"/>
  <c r="CC199" i="2"/>
  <c r="CD199" i="2"/>
  <c r="CE199" i="2"/>
  <c r="CF199" i="2"/>
  <c r="CG199" i="2"/>
  <c r="CH199" i="2"/>
  <c r="CI199" i="2"/>
  <c r="CJ199" i="2"/>
  <c r="CK199" i="2"/>
  <c r="CL199" i="2"/>
  <c r="CM199" i="2"/>
  <c r="CN199" i="2"/>
  <c r="CO199" i="2"/>
  <c r="CP199" i="2"/>
  <c r="CQ199" i="2"/>
  <c r="CR199" i="2"/>
  <c r="CS199" i="2"/>
  <c r="CT199" i="2"/>
  <c r="CU199" i="2"/>
  <c r="CV199" i="2"/>
  <c r="CW199" i="2"/>
  <c r="CX199" i="2"/>
  <c r="CY199" i="2"/>
  <c r="CZ199" i="2"/>
  <c r="DA199" i="2"/>
  <c r="DB199" i="2"/>
  <c r="DC199" i="2"/>
  <c r="DD199" i="2"/>
  <c r="DE199" i="2"/>
  <c r="DF199" i="2"/>
  <c r="DG199" i="2"/>
  <c r="DH199" i="2"/>
  <c r="DI199" i="2"/>
  <c r="DJ199" i="2"/>
  <c r="DK199" i="2"/>
  <c r="DL199" i="2"/>
  <c r="DM199" i="2"/>
  <c r="DN199" i="2"/>
  <c r="DO199" i="2"/>
  <c r="DP199" i="2"/>
  <c r="DQ199" i="2"/>
  <c r="DR199" i="2"/>
  <c r="DS199" i="2"/>
  <c r="DT199" i="2"/>
  <c r="DU199" i="2"/>
  <c r="DV199" i="2"/>
  <c r="DW199" i="2"/>
  <c r="DX199" i="2"/>
  <c r="DY199" i="2"/>
  <c r="DZ199" i="2"/>
  <c r="EA199" i="2"/>
  <c r="EB199" i="2"/>
  <c r="EC199" i="2"/>
  <c r="B215" i="2"/>
  <c r="B199" i="2"/>
  <c r="A2" i="5"/>
  <c r="A2" i="6"/>
  <c r="BW6" i="5"/>
  <c r="BW7" i="5"/>
  <c r="BW8" i="5"/>
  <c r="BW9" i="5"/>
  <c r="BW10" i="5"/>
  <c r="BW11" i="5"/>
  <c r="BW12" i="5"/>
  <c r="BW13" i="5"/>
  <c r="BW14" i="5"/>
  <c r="BW15" i="5"/>
  <c r="BW16" i="5"/>
  <c r="BW17" i="5"/>
  <c r="BW18" i="5"/>
  <c r="BW19" i="5"/>
  <c r="BW20" i="5"/>
  <c r="BW21" i="5"/>
  <c r="BW22" i="5"/>
  <c r="BW23" i="5"/>
  <c r="BW24" i="5"/>
  <c r="BW271" i="5" s="1"/>
  <c r="BW25" i="5"/>
  <c r="BW26" i="5"/>
  <c r="BW27" i="5"/>
  <c r="BW28" i="5"/>
  <c r="BW29" i="5"/>
  <c r="BW30" i="5"/>
  <c r="BW32" i="5"/>
  <c r="BW33" i="5"/>
  <c r="BW34" i="5"/>
  <c r="BW35" i="5"/>
  <c r="BW36" i="5"/>
  <c r="BW38" i="5"/>
  <c r="BW39" i="5"/>
  <c r="BW40" i="5"/>
  <c r="BW42" i="5"/>
  <c r="BW43" i="5"/>
  <c r="BW44" i="5"/>
  <c r="BW45" i="5"/>
  <c r="BW46" i="5"/>
  <c r="BW255" i="5" s="1"/>
  <c r="BW47" i="5"/>
  <c r="BW228" i="5" s="1"/>
  <c r="BW49" i="5"/>
  <c r="BW50" i="5"/>
  <c r="BW254" i="5" s="1"/>
  <c r="BW51" i="5"/>
  <c r="BW227" i="5" s="1"/>
  <c r="BW52" i="5"/>
  <c r="BW53" i="5"/>
  <c r="BW54" i="5"/>
  <c r="BW55" i="5"/>
  <c r="BW56" i="5"/>
  <c r="BW57" i="5"/>
  <c r="BW58" i="5"/>
  <c r="BW59" i="5"/>
  <c r="BW60" i="5"/>
  <c r="BW61" i="5"/>
  <c r="BW62" i="5"/>
  <c r="BW63" i="5"/>
  <c r="BW64" i="5"/>
  <c r="BW65" i="5"/>
  <c r="BW66" i="5"/>
  <c r="BW67" i="5"/>
  <c r="BW68" i="5"/>
  <c r="BW252" i="5" s="1"/>
  <c r="BW69" i="5"/>
  <c r="BW225" i="5" s="1"/>
  <c r="BW70" i="5"/>
  <c r="BW71" i="5"/>
  <c r="BW72" i="5"/>
  <c r="BW73" i="5"/>
  <c r="BW74" i="5"/>
  <c r="BW75" i="5"/>
  <c r="BW76" i="5"/>
  <c r="BW77" i="5"/>
  <c r="BW78" i="5"/>
  <c r="BW229" i="5" s="1"/>
  <c r="BW79" i="5"/>
  <c r="BW278" i="5" s="1"/>
  <c r="BW80" i="5"/>
  <c r="BW81" i="5"/>
  <c r="BW82" i="5"/>
  <c r="BW83" i="5"/>
  <c r="BW84" i="5"/>
  <c r="BW86" i="5"/>
  <c r="BW87" i="5"/>
  <c r="BW275" i="5" s="1"/>
  <c r="BW88" i="5"/>
  <c r="BW89" i="5"/>
  <c r="BW90" i="5"/>
  <c r="BW91" i="5"/>
  <c r="BW92" i="5"/>
  <c r="BW93" i="5"/>
  <c r="BW94" i="5"/>
  <c r="BW95" i="5"/>
  <c r="BW96" i="5"/>
  <c r="BW98" i="5"/>
  <c r="BW99" i="5"/>
  <c r="BW100" i="5"/>
  <c r="BW101" i="5"/>
  <c r="BW102" i="5"/>
  <c r="BW103" i="5"/>
  <c r="BW104" i="5"/>
  <c r="BW224" i="5" s="1"/>
  <c r="BW105" i="5"/>
  <c r="BW106" i="5"/>
  <c r="BW107" i="5"/>
  <c r="BW108" i="5"/>
  <c r="BW109" i="5"/>
  <c r="BW110" i="5"/>
  <c r="BW115" i="5"/>
  <c r="BW116" i="5"/>
  <c r="BW117" i="5"/>
  <c r="BW118" i="5"/>
  <c r="BW119" i="5"/>
  <c r="BW120" i="5"/>
  <c r="BW121" i="5"/>
  <c r="BW122" i="5"/>
  <c r="BW123" i="5"/>
  <c r="BW124" i="5"/>
  <c r="BW125" i="5"/>
  <c r="BW126" i="5"/>
  <c r="BW128" i="5"/>
  <c r="BW129" i="5"/>
  <c r="BW130" i="5"/>
  <c r="BW131" i="5"/>
  <c r="BW132" i="5"/>
  <c r="BW133" i="5"/>
  <c r="BW135" i="5"/>
  <c r="BW136" i="5"/>
  <c r="BW137" i="5"/>
  <c r="BW138" i="5"/>
  <c r="BW139" i="5"/>
  <c r="BW140" i="5"/>
  <c r="BW141" i="5"/>
  <c r="BW142" i="5"/>
  <c r="BW143" i="5"/>
  <c r="BW144" i="5"/>
  <c r="BW145" i="5"/>
  <c r="BW147" i="5"/>
  <c r="BW148" i="5"/>
  <c r="BW268" i="5" s="1"/>
  <c r="BW149" i="5"/>
  <c r="BW150" i="5"/>
  <c r="BW151" i="5"/>
  <c r="BQ6" i="5"/>
  <c r="BQ7" i="5"/>
  <c r="BQ8" i="5"/>
  <c r="BQ9" i="5"/>
  <c r="BQ10" i="5"/>
  <c r="BQ11" i="5"/>
  <c r="BQ12" i="5"/>
  <c r="BQ13" i="5"/>
  <c r="BQ14" i="5"/>
  <c r="BQ15" i="5"/>
  <c r="BQ16" i="5"/>
  <c r="BQ17" i="5"/>
  <c r="BQ18" i="5"/>
  <c r="BQ19" i="5"/>
  <c r="BQ20" i="5"/>
  <c r="BQ21" i="5"/>
  <c r="BQ22" i="5"/>
  <c r="BQ23" i="5"/>
  <c r="BQ24" i="5"/>
  <c r="BQ271" i="5" s="1"/>
  <c r="BQ25" i="5"/>
  <c r="BQ26" i="5"/>
  <c r="BQ27" i="5"/>
  <c r="BQ28" i="5"/>
  <c r="BQ29" i="5"/>
  <c r="BQ30" i="5"/>
  <c r="BQ32" i="5"/>
  <c r="BQ33" i="5"/>
  <c r="BQ34" i="5"/>
  <c r="BQ35" i="5"/>
  <c r="BQ36" i="5"/>
  <c r="BQ38" i="5"/>
  <c r="BQ39" i="5"/>
  <c r="BQ40" i="5"/>
  <c r="BQ42" i="5"/>
  <c r="BQ43" i="5"/>
  <c r="BQ44" i="5"/>
  <c r="BQ45" i="5"/>
  <c r="BQ46" i="5"/>
  <c r="BQ255" i="5" s="1"/>
  <c r="BQ47" i="5"/>
  <c r="BQ228" i="5" s="1"/>
  <c r="BQ49" i="5"/>
  <c r="BQ50" i="5"/>
  <c r="BQ254" i="5" s="1"/>
  <c r="BQ51" i="5"/>
  <c r="BQ227" i="5" s="1"/>
  <c r="BQ52" i="5"/>
  <c r="BQ53" i="5"/>
  <c r="BQ54" i="5"/>
  <c r="BQ55" i="5"/>
  <c r="BQ56" i="5"/>
  <c r="BQ57" i="5"/>
  <c r="BQ58" i="5"/>
  <c r="BQ59" i="5"/>
  <c r="BQ60" i="5"/>
  <c r="BQ61" i="5"/>
  <c r="BQ62" i="5"/>
  <c r="BQ63" i="5"/>
  <c r="BQ64" i="5"/>
  <c r="BQ65" i="5"/>
  <c r="BQ66" i="5"/>
  <c r="BQ67" i="5"/>
  <c r="BQ68" i="5"/>
  <c r="BQ252" i="5" s="1"/>
  <c r="BQ69" i="5"/>
  <c r="BQ225" i="5" s="1"/>
  <c r="BQ70" i="5"/>
  <c r="BQ71" i="5"/>
  <c r="BQ72" i="5"/>
  <c r="BQ73" i="5"/>
  <c r="BQ74" i="5"/>
  <c r="BQ75" i="5"/>
  <c r="BQ76" i="5"/>
  <c r="BQ77" i="5"/>
  <c r="BQ78" i="5"/>
  <c r="BQ229" i="5" s="1"/>
  <c r="BQ79" i="5"/>
  <c r="BQ278" i="5" s="1"/>
  <c r="BQ80" i="5"/>
  <c r="BQ81" i="5"/>
  <c r="BQ82" i="5"/>
  <c r="BQ83" i="5"/>
  <c r="BQ84" i="5"/>
  <c r="BQ86" i="5"/>
  <c r="BQ88" i="5"/>
  <c r="BQ89" i="5"/>
  <c r="BQ90" i="5"/>
  <c r="BQ91" i="5"/>
  <c r="BQ92" i="5"/>
  <c r="BQ93" i="5"/>
  <c r="BQ94" i="5"/>
  <c r="BQ95" i="5"/>
  <c r="BQ96" i="5"/>
  <c r="BQ98" i="5"/>
  <c r="BQ99" i="5"/>
  <c r="BQ100" i="5"/>
  <c r="BQ101" i="5"/>
  <c r="BQ102" i="5"/>
  <c r="BQ103" i="5"/>
  <c r="BQ104" i="5"/>
  <c r="BQ105" i="5"/>
  <c r="BQ106" i="5"/>
  <c r="BQ107" i="5"/>
  <c r="BQ108" i="5"/>
  <c r="BQ109" i="5"/>
  <c r="BQ110" i="5"/>
  <c r="BQ111" i="5"/>
  <c r="BQ112" i="5"/>
  <c r="BQ115" i="5"/>
  <c r="BQ116" i="5"/>
  <c r="BQ117" i="5"/>
  <c r="BQ118" i="5"/>
  <c r="BQ119" i="5"/>
  <c r="BQ120" i="5"/>
  <c r="BQ121" i="5"/>
  <c r="BQ122" i="5"/>
  <c r="BQ123" i="5"/>
  <c r="BQ124" i="5"/>
  <c r="BQ125" i="5"/>
  <c r="BQ126" i="5"/>
  <c r="BQ128" i="5"/>
  <c r="BQ129" i="5"/>
  <c r="BQ130" i="5"/>
  <c r="BQ131" i="5"/>
  <c r="BQ132" i="5"/>
  <c r="BQ133" i="5"/>
  <c r="BQ135" i="5"/>
  <c r="BQ136" i="5"/>
  <c r="BQ137" i="5"/>
  <c r="BQ138" i="5"/>
  <c r="BQ139" i="5"/>
  <c r="BQ140" i="5"/>
  <c r="BQ141" i="5"/>
  <c r="BQ142" i="5"/>
  <c r="BQ143" i="5"/>
  <c r="BQ144" i="5"/>
  <c r="BQ145" i="5"/>
  <c r="BQ147" i="5"/>
  <c r="BQ148" i="5"/>
  <c r="BQ268" i="5" s="1"/>
  <c r="BQ149" i="5"/>
  <c r="BQ150" i="5"/>
  <c r="BQ151" i="5"/>
  <c r="BK6" i="5"/>
  <c r="BK7" i="5"/>
  <c r="BK8" i="5"/>
  <c r="BK9" i="5"/>
  <c r="BK10" i="5"/>
  <c r="BK11" i="5"/>
  <c r="BK12" i="5"/>
  <c r="BK13" i="5"/>
  <c r="BK14" i="5"/>
  <c r="BK15" i="5"/>
  <c r="BK16" i="5"/>
  <c r="BK17" i="5"/>
  <c r="BK18" i="5"/>
  <c r="BK19" i="5"/>
  <c r="BK20" i="5"/>
  <c r="BK21" i="5"/>
  <c r="BK22" i="5"/>
  <c r="BK23" i="5"/>
  <c r="BK24" i="5"/>
  <c r="BK271" i="5" s="1"/>
  <c r="BK25" i="5"/>
  <c r="BK26" i="5"/>
  <c r="BK27" i="5"/>
  <c r="BK28" i="5"/>
  <c r="BK29" i="5"/>
  <c r="BK30" i="5"/>
  <c r="BK32" i="5"/>
  <c r="BK33" i="5"/>
  <c r="BK34" i="5"/>
  <c r="BK35" i="5"/>
  <c r="BK36" i="5"/>
  <c r="BK38" i="5"/>
  <c r="BK39" i="5"/>
  <c r="BK40" i="5"/>
  <c r="BK42" i="5"/>
  <c r="BK43" i="5"/>
  <c r="BK44" i="5"/>
  <c r="BK45" i="5"/>
  <c r="BK46" i="5"/>
  <c r="BK255" i="5" s="1"/>
  <c r="BK47" i="5"/>
  <c r="BK228" i="5" s="1"/>
  <c r="BK49" i="5"/>
  <c r="BK50" i="5"/>
  <c r="BK254" i="5" s="1"/>
  <c r="BK51" i="5"/>
  <c r="BK227" i="5" s="1"/>
  <c r="BK52" i="5"/>
  <c r="BK53" i="5"/>
  <c r="BK54" i="5"/>
  <c r="BK55" i="5"/>
  <c r="BK56" i="5"/>
  <c r="BK57" i="5"/>
  <c r="BK58" i="5"/>
  <c r="BK59" i="5"/>
  <c r="BK60" i="5"/>
  <c r="BK61" i="5"/>
  <c r="BK62" i="5"/>
  <c r="BK63" i="5"/>
  <c r="BK64" i="5"/>
  <c r="BK65" i="5"/>
  <c r="BK66" i="5"/>
  <c r="BK67" i="5"/>
  <c r="BK68" i="5"/>
  <c r="BK252" i="5" s="1"/>
  <c r="BK69" i="5"/>
  <c r="BK225" i="5" s="1"/>
  <c r="BK70" i="5"/>
  <c r="BK71" i="5"/>
  <c r="BK72" i="5"/>
  <c r="BK73" i="5"/>
  <c r="BK74" i="5"/>
  <c r="BK75" i="5"/>
  <c r="BK76" i="5"/>
  <c r="BK77" i="5"/>
  <c r="BK78" i="5"/>
  <c r="BK229" i="5" s="1"/>
  <c r="BK79" i="5"/>
  <c r="BK278" i="5" s="1"/>
  <c r="BK80" i="5"/>
  <c r="BK81" i="5"/>
  <c r="BK82" i="5"/>
  <c r="BK83" i="5"/>
  <c r="BK84" i="5"/>
  <c r="BK86" i="5"/>
  <c r="BK88" i="5"/>
  <c r="BK89" i="5"/>
  <c r="BK90" i="5"/>
  <c r="BK91" i="5"/>
  <c r="BK92" i="5"/>
  <c r="BK93" i="5"/>
  <c r="BK94" i="5"/>
  <c r="BK95" i="5"/>
  <c r="BK96" i="5"/>
  <c r="BK98" i="5"/>
  <c r="BK99" i="5"/>
  <c r="BK100" i="5"/>
  <c r="BK101" i="5"/>
  <c r="BK102" i="5"/>
  <c r="BK103" i="5"/>
  <c r="BK104" i="5"/>
  <c r="BK105" i="5"/>
  <c r="BK106" i="5"/>
  <c r="BK107" i="5"/>
  <c r="BK108" i="5"/>
  <c r="BK109" i="5"/>
  <c r="BK110" i="5"/>
  <c r="BK111" i="5"/>
  <c r="BK112" i="5"/>
  <c r="BK114" i="5"/>
  <c r="BO114" i="5" s="1"/>
  <c r="BK115" i="5"/>
  <c r="BK116" i="5"/>
  <c r="BK117" i="5"/>
  <c r="BK118" i="5"/>
  <c r="BK119" i="5"/>
  <c r="BK120" i="5"/>
  <c r="BK121" i="5"/>
  <c r="BK122" i="5"/>
  <c r="BK123" i="5"/>
  <c r="BK124" i="5"/>
  <c r="BK125" i="5"/>
  <c r="BK126" i="5"/>
  <c r="BK128" i="5"/>
  <c r="BK129" i="5"/>
  <c r="BK130" i="5"/>
  <c r="BK131" i="5"/>
  <c r="BK132" i="5"/>
  <c r="BK133" i="5"/>
  <c r="BK135" i="5"/>
  <c r="BK136" i="5"/>
  <c r="BK137" i="5"/>
  <c r="BK138" i="5"/>
  <c r="BK139" i="5"/>
  <c r="BK140" i="5"/>
  <c r="BK141" i="5"/>
  <c r="BK142" i="5"/>
  <c r="BK143" i="5"/>
  <c r="BK144" i="5"/>
  <c r="BK145" i="5"/>
  <c r="BK147" i="5"/>
  <c r="BK148" i="5"/>
  <c r="BK268" i="5" s="1"/>
  <c r="BK149" i="5"/>
  <c r="BK150" i="5"/>
  <c r="BK151" i="5"/>
  <c r="BE6" i="5"/>
  <c r="BE7" i="5"/>
  <c r="BE8" i="5"/>
  <c r="BE9" i="5"/>
  <c r="BE10" i="5"/>
  <c r="BE11" i="5"/>
  <c r="BE12" i="5"/>
  <c r="BE13" i="5"/>
  <c r="BE14" i="5"/>
  <c r="BE15" i="5"/>
  <c r="BE16" i="5"/>
  <c r="BE17" i="5"/>
  <c r="BE18" i="5"/>
  <c r="BE19" i="5"/>
  <c r="BE20" i="5"/>
  <c r="BE21" i="5"/>
  <c r="BE22" i="5"/>
  <c r="BE23" i="5"/>
  <c r="BE24" i="5"/>
  <c r="BE271" i="5" s="1"/>
  <c r="BE25" i="5"/>
  <c r="BE26" i="5"/>
  <c r="BE27" i="5"/>
  <c r="BE28" i="5"/>
  <c r="BE29" i="5"/>
  <c r="BE30" i="5"/>
  <c r="BE32" i="5"/>
  <c r="BE33" i="5"/>
  <c r="BE34" i="5"/>
  <c r="BE35" i="5"/>
  <c r="BE36" i="5"/>
  <c r="BE38" i="5"/>
  <c r="BE39" i="5"/>
  <c r="BE40" i="5"/>
  <c r="BE42" i="5"/>
  <c r="BE43" i="5"/>
  <c r="BE44" i="5"/>
  <c r="BE45" i="5"/>
  <c r="BE46" i="5"/>
  <c r="BE255" i="5" s="1"/>
  <c r="BE47" i="5"/>
  <c r="BE228" i="5" s="1"/>
  <c r="BE49" i="5"/>
  <c r="BE50" i="5"/>
  <c r="BE254" i="5" s="1"/>
  <c r="BE51" i="5"/>
  <c r="BE227" i="5" s="1"/>
  <c r="BE52" i="5"/>
  <c r="BE53" i="5"/>
  <c r="BE54" i="5"/>
  <c r="BE55" i="5"/>
  <c r="BE56" i="5"/>
  <c r="BE57" i="5"/>
  <c r="BE58" i="5"/>
  <c r="BE59" i="5"/>
  <c r="BE60" i="5"/>
  <c r="BE61" i="5"/>
  <c r="BE62" i="5"/>
  <c r="BE63" i="5"/>
  <c r="BE64" i="5"/>
  <c r="BE65" i="5"/>
  <c r="BE66" i="5"/>
  <c r="BE67" i="5"/>
  <c r="BE68" i="5"/>
  <c r="BE252" i="5" s="1"/>
  <c r="BE69" i="5"/>
  <c r="BE225" i="5" s="1"/>
  <c r="BE70" i="5"/>
  <c r="BE71" i="5"/>
  <c r="BE72" i="5"/>
  <c r="BE73" i="5"/>
  <c r="BE74" i="5"/>
  <c r="BE75" i="5"/>
  <c r="BE76" i="5"/>
  <c r="BE77" i="5"/>
  <c r="BE78" i="5"/>
  <c r="BE229" i="5" s="1"/>
  <c r="BE79" i="5"/>
  <c r="BE278" i="5" s="1"/>
  <c r="BE80" i="5"/>
  <c r="BE81" i="5"/>
  <c r="BE82" i="5"/>
  <c r="BE83" i="5"/>
  <c r="BE84" i="5"/>
  <c r="BE85" i="5"/>
  <c r="BE298" i="5" s="1"/>
  <c r="BE86" i="5"/>
  <c r="BE87" i="5"/>
  <c r="BE275" i="5" s="1"/>
  <c r="BE88" i="5"/>
  <c r="BE89" i="5"/>
  <c r="BE90" i="5"/>
  <c r="BE91" i="5"/>
  <c r="BE92" i="5"/>
  <c r="BE93" i="5"/>
  <c r="BE94" i="5"/>
  <c r="BE95" i="5"/>
  <c r="BE96" i="5"/>
  <c r="BE98" i="5"/>
  <c r="BE99" i="5"/>
  <c r="BE100" i="5"/>
  <c r="BE101" i="5"/>
  <c r="BE102" i="5"/>
  <c r="BE103" i="5"/>
  <c r="BE104" i="5"/>
  <c r="BE105" i="5"/>
  <c r="BE106" i="5"/>
  <c r="BE107" i="5"/>
  <c r="BE108" i="5"/>
  <c r="BE109" i="5"/>
  <c r="BE110" i="5"/>
  <c r="BE111" i="5"/>
  <c r="BE112" i="5"/>
  <c r="BE114" i="5"/>
  <c r="BE115" i="5"/>
  <c r="BE116" i="5"/>
  <c r="BE117" i="5"/>
  <c r="BE118" i="5"/>
  <c r="BE119" i="5"/>
  <c r="BE120" i="5"/>
  <c r="BE121" i="5"/>
  <c r="BE122" i="5"/>
  <c r="BE123" i="5"/>
  <c r="BE124" i="5"/>
  <c r="BE125" i="5"/>
  <c r="BE126" i="5"/>
  <c r="BE127" i="5"/>
  <c r="BE128" i="5"/>
  <c r="BE129" i="5"/>
  <c r="BE130" i="5"/>
  <c r="BE131" i="5"/>
  <c r="BE132" i="5"/>
  <c r="BE133" i="5"/>
  <c r="BE135" i="5"/>
  <c r="BE136" i="5"/>
  <c r="BE137" i="5"/>
  <c r="BE138" i="5"/>
  <c r="BE139" i="5"/>
  <c r="BE140" i="5"/>
  <c r="BE144" i="5"/>
  <c r="BE145" i="5"/>
  <c r="BE146" i="5"/>
  <c r="BE291" i="5" s="1"/>
  <c r="BE147" i="5"/>
  <c r="BE148" i="5"/>
  <c r="BE268" i="5" s="1"/>
  <c r="BE149" i="5"/>
  <c r="BE150" i="5"/>
  <c r="BE151" i="5"/>
  <c r="AY6" i="5"/>
  <c r="AY7" i="5"/>
  <c r="AY8" i="5"/>
  <c r="AY9" i="5"/>
  <c r="AY10" i="5"/>
  <c r="AY11" i="5"/>
  <c r="AY12" i="5"/>
  <c r="AY13" i="5"/>
  <c r="AY14" i="5"/>
  <c r="AY15" i="5"/>
  <c r="AY16" i="5"/>
  <c r="AY17" i="5"/>
  <c r="AY18" i="5"/>
  <c r="AY19" i="5"/>
  <c r="AY20" i="5"/>
  <c r="AY21" i="5"/>
  <c r="AY22" i="5"/>
  <c r="AY23" i="5"/>
  <c r="AY24" i="5"/>
  <c r="AY271" i="5" s="1"/>
  <c r="AY25" i="5"/>
  <c r="AY26" i="5"/>
  <c r="AY27" i="5"/>
  <c r="AY28" i="5"/>
  <c r="AY29" i="5"/>
  <c r="AY30" i="5"/>
  <c r="AY32" i="5"/>
  <c r="AY33" i="5"/>
  <c r="AY34" i="5"/>
  <c r="AY35" i="5"/>
  <c r="AY36" i="5"/>
  <c r="AY38" i="5"/>
  <c r="AY39" i="5"/>
  <c r="AY40" i="5"/>
  <c r="AY42" i="5"/>
  <c r="AY43" i="5"/>
  <c r="AY44" i="5"/>
  <c r="AY45" i="5"/>
  <c r="AY46" i="5"/>
  <c r="AY255" i="5" s="1"/>
  <c r="AY47" i="5"/>
  <c r="AY228" i="5" s="1"/>
  <c r="AY49" i="5"/>
  <c r="AY50" i="5"/>
  <c r="AY254" i="5" s="1"/>
  <c r="AY51" i="5"/>
  <c r="AY227" i="5" s="1"/>
  <c r="AY52" i="5"/>
  <c r="AY53" i="5"/>
  <c r="AY54" i="5"/>
  <c r="AY55" i="5"/>
  <c r="AY56" i="5"/>
  <c r="AY57" i="5"/>
  <c r="AY58" i="5"/>
  <c r="AY59" i="5"/>
  <c r="AY60" i="5"/>
  <c r="AY61" i="5"/>
  <c r="AY62" i="5"/>
  <c r="AY63" i="5"/>
  <c r="AY64" i="5"/>
  <c r="AY65" i="5"/>
  <c r="AY66" i="5"/>
  <c r="AY73" i="5"/>
  <c r="AY74" i="5"/>
  <c r="AY75" i="5"/>
  <c r="AY76" i="5"/>
  <c r="AY77" i="5"/>
  <c r="AY78" i="5"/>
  <c r="AY229" i="5" s="1"/>
  <c r="AY79" i="5"/>
  <c r="AY278" i="5" s="1"/>
  <c r="AY80" i="5"/>
  <c r="AY81" i="5"/>
  <c r="AY82" i="5"/>
  <c r="AY83" i="5"/>
  <c r="AY84" i="5"/>
  <c r="AY86" i="5"/>
  <c r="AY88" i="5"/>
  <c r="AY89" i="5"/>
  <c r="AY90" i="5"/>
  <c r="AY91" i="5"/>
  <c r="AY92" i="5"/>
  <c r="AY93" i="5"/>
  <c r="AY94" i="5"/>
  <c r="AY95" i="5"/>
  <c r="AY96" i="5"/>
  <c r="AY98" i="5"/>
  <c r="AY99" i="5"/>
  <c r="AY100" i="5"/>
  <c r="AY101" i="5"/>
  <c r="AY102" i="5"/>
  <c r="AY103" i="5"/>
  <c r="AY104" i="5"/>
  <c r="AY105" i="5"/>
  <c r="AY106" i="5"/>
  <c r="AY107" i="5"/>
  <c r="AY108" i="5"/>
  <c r="AY109" i="5"/>
  <c r="AY110" i="5"/>
  <c r="AY111" i="5"/>
  <c r="AY112" i="5"/>
  <c r="AY114" i="5"/>
  <c r="AY115" i="5"/>
  <c r="AY116" i="5"/>
  <c r="AY117" i="5"/>
  <c r="AY118" i="5"/>
  <c r="AY119" i="5"/>
  <c r="AY120" i="5"/>
  <c r="AY121" i="5"/>
  <c r="AY122" i="5"/>
  <c r="AY123" i="5"/>
  <c r="AY124" i="5"/>
  <c r="AY125" i="5"/>
  <c r="AY126" i="5"/>
  <c r="AY128" i="5"/>
  <c r="AY129" i="5"/>
  <c r="AY130" i="5"/>
  <c r="AY131" i="5"/>
  <c r="AY132" i="5"/>
  <c r="AY133" i="5"/>
  <c r="AY135" i="5"/>
  <c r="AY136" i="5"/>
  <c r="AY137" i="5"/>
  <c r="AY138" i="5"/>
  <c r="AY139" i="5"/>
  <c r="AY140" i="5"/>
  <c r="AY144" i="5"/>
  <c r="AY145" i="5"/>
  <c r="AY147" i="5"/>
  <c r="AY148" i="5"/>
  <c r="AY268" i="5" s="1"/>
  <c r="AY149" i="5"/>
  <c r="AY150" i="5"/>
  <c r="AY151" i="5"/>
  <c r="AS6" i="5"/>
  <c r="AS7" i="5"/>
  <c r="AS8" i="5"/>
  <c r="AS9" i="5"/>
  <c r="AS10" i="5"/>
  <c r="AS11" i="5"/>
  <c r="AS12" i="5"/>
  <c r="AS13" i="5"/>
  <c r="AS14" i="5"/>
  <c r="AS15" i="5"/>
  <c r="AS16" i="5"/>
  <c r="AS17" i="5"/>
  <c r="AS18" i="5"/>
  <c r="AS19" i="5"/>
  <c r="AS20" i="5"/>
  <c r="AS21" i="5"/>
  <c r="AS22" i="5"/>
  <c r="AS23" i="5"/>
  <c r="AS24" i="5"/>
  <c r="AS271" i="5" s="1"/>
  <c r="AS25" i="5"/>
  <c r="AS26" i="5"/>
  <c r="AS27" i="5"/>
  <c r="AS28" i="5"/>
  <c r="AS29" i="5"/>
  <c r="AS30" i="5"/>
  <c r="AS32" i="5"/>
  <c r="AS33" i="5"/>
  <c r="AS34" i="5"/>
  <c r="AS35" i="5"/>
  <c r="AS36" i="5"/>
  <c r="AS38" i="5"/>
  <c r="AS39" i="5"/>
  <c r="AS40" i="5"/>
  <c r="AS42" i="5"/>
  <c r="AS43" i="5"/>
  <c r="AS44" i="5"/>
  <c r="AS45" i="5"/>
  <c r="AS46" i="5"/>
  <c r="AS255" i="5" s="1"/>
  <c r="AS47" i="5"/>
  <c r="AS228" i="5" s="1"/>
  <c r="AS49" i="5"/>
  <c r="AS50" i="5"/>
  <c r="AS254" i="5" s="1"/>
  <c r="AS51" i="5"/>
  <c r="AS227" i="5" s="1"/>
  <c r="AS52" i="5"/>
  <c r="AS53" i="5"/>
  <c r="AS54" i="5"/>
  <c r="AS55" i="5"/>
  <c r="AS56" i="5"/>
  <c r="AS57" i="5"/>
  <c r="AS58" i="5"/>
  <c r="AS59" i="5"/>
  <c r="AS60" i="5"/>
  <c r="AS61" i="5"/>
  <c r="AS62" i="5"/>
  <c r="AS63" i="5"/>
  <c r="AS64" i="5"/>
  <c r="AS65" i="5"/>
  <c r="AS66" i="5"/>
  <c r="AS73" i="5"/>
  <c r="AS74" i="5"/>
  <c r="AS75" i="5"/>
  <c r="AS76" i="5"/>
  <c r="AS77" i="5"/>
  <c r="AS78" i="5"/>
  <c r="AS229" i="5" s="1"/>
  <c r="AS79" i="5"/>
  <c r="AS278" i="5" s="1"/>
  <c r="AS80" i="5"/>
  <c r="AS81" i="5"/>
  <c r="AS82" i="5"/>
  <c r="AS83" i="5"/>
  <c r="AS84" i="5"/>
  <c r="AS86" i="5"/>
  <c r="AS88" i="5"/>
  <c r="AS89" i="5"/>
  <c r="AS90" i="5"/>
  <c r="AS91" i="5"/>
  <c r="AS92" i="5"/>
  <c r="AS93" i="5"/>
  <c r="AS94" i="5"/>
  <c r="AS95" i="5"/>
  <c r="AS96" i="5"/>
  <c r="AS98" i="5"/>
  <c r="AS99" i="5"/>
  <c r="AS100" i="5"/>
  <c r="AS101" i="5"/>
  <c r="AS102" i="5"/>
  <c r="AS103" i="5"/>
  <c r="AS104" i="5"/>
  <c r="AS105" i="5"/>
  <c r="AS106" i="5"/>
  <c r="AS107" i="5"/>
  <c r="AS108" i="5"/>
  <c r="AS109" i="5"/>
  <c r="AS110" i="5"/>
  <c r="AS111" i="5"/>
  <c r="AS112" i="5"/>
  <c r="AS114" i="5"/>
  <c r="AS115" i="5"/>
  <c r="AS116" i="5"/>
  <c r="AS117" i="5"/>
  <c r="AS118" i="5"/>
  <c r="AS119" i="5"/>
  <c r="AS120" i="5"/>
  <c r="AS121" i="5"/>
  <c r="AS122" i="5"/>
  <c r="AS123" i="5"/>
  <c r="AS124" i="5"/>
  <c r="AS125" i="5"/>
  <c r="AS126" i="5"/>
  <c r="AS128" i="5"/>
  <c r="AS129" i="5"/>
  <c r="AS130" i="5"/>
  <c r="AS131" i="5"/>
  <c r="AS132" i="5"/>
  <c r="AS133" i="5"/>
  <c r="AS135" i="5"/>
  <c r="AS136" i="5"/>
  <c r="AS137" i="5"/>
  <c r="AS138" i="5"/>
  <c r="AS139" i="5"/>
  <c r="AS140" i="5"/>
  <c r="AS144" i="5"/>
  <c r="AS145" i="5"/>
  <c r="AS147" i="5"/>
  <c r="AS148" i="5"/>
  <c r="AS268" i="5" s="1"/>
  <c r="AS149" i="5"/>
  <c r="AS150" i="5"/>
  <c r="AS151" i="5"/>
  <c r="AM6" i="5"/>
  <c r="AM7" i="5"/>
  <c r="AM8" i="5"/>
  <c r="AM9" i="5"/>
  <c r="AM10" i="5"/>
  <c r="AM11" i="5"/>
  <c r="AM12" i="5"/>
  <c r="AM13" i="5"/>
  <c r="AM14" i="5"/>
  <c r="AM15" i="5"/>
  <c r="AM16" i="5"/>
  <c r="AM17" i="5"/>
  <c r="AM18" i="5"/>
  <c r="AM19" i="5"/>
  <c r="AM20" i="5"/>
  <c r="AM21" i="5"/>
  <c r="AM22" i="5"/>
  <c r="AM23" i="5"/>
  <c r="AM24" i="5"/>
  <c r="AM271" i="5" s="1"/>
  <c r="AM25" i="5"/>
  <c r="AM26" i="5"/>
  <c r="AM27" i="5"/>
  <c r="AM28" i="5"/>
  <c r="AM29" i="5"/>
  <c r="AM30" i="5"/>
  <c r="AM32" i="5"/>
  <c r="AM33" i="5"/>
  <c r="AM34" i="5"/>
  <c r="AM35" i="5"/>
  <c r="AM36" i="5"/>
  <c r="AM38" i="5"/>
  <c r="AM39" i="5"/>
  <c r="AM40" i="5"/>
  <c r="AM42" i="5"/>
  <c r="AM43" i="5"/>
  <c r="AM44" i="5"/>
  <c r="AM45" i="5"/>
  <c r="AM46" i="5"/>
  <c r="AM255" i="5" s="1"/>
  <c r="AM47" i="5"/>
  <c r="AM228" i="5" s="1"/>
  <c r="AM49" i="5"/>
  <c r="AM50" i="5"/>
  <c r="AM51" i="5"/>
  <c r="AM52" i="5"/>
  <c r="AM53" i="5"/>
  <c r="AM54" i="5"/>
  <c r="AM55" i="5"/>
  <c r="AM56" i="5"/>
  <c r="AM57" i="5"/>
  <c r="AM58" i="5"/>
  <c r="AM59" i="5"/>
  <c r="AM60" i="5"/>
  <c r="AM61" i="5"/>
  <c r="AM62" i="5"/>
  <c r="AM63" i="5"/>
  <c r="AM64" i="5"/>
  <c r="AM65" i="5"/>
  <c r="AM66" i="5"/>
  <c r="AM73" i="5"/>
  <c r="AM74" i="5"/>
  <c r="AM75" i="5"/>
  <c r="AM76" i="5"/>
  <c r="AM77" i="5"/>
  <c r="AM78" i="5"/>
  <c r="AM229" i="5" s="1"/>
  <c r="AM79" i="5"/>
  <c r="AM278" i="5" s="1"/>
  <c r="AM80" i="5"/>
  <c r="AM81" i="5"/>
  <c r="AM82" i="5"/>
  <c r="AM83" i="5"/>
  <c r="AM84" i="5"/>
  <c r="AM85" i="5"/>
  <c r="AM86" i="5"/>
  <c r="AM88" i="5"/>
  <c r="AM89" i="5"/>
  <c r="AM90" i="5"/>
  <c r="AM91" i="5"/>
  <c r="AM92" i="5"/>
  <c r="AM93" i="5"/>
  <c r="AM94" i="5"/>
  <c r="AM95" i="5"/>
  <c r="AM96" i="5"/>
  <c r="AM98" i="5"/>
  <c r="AM99" i="5"/>
  <c r="AM100" i="5"/>
  <c r="AM101" i="5"/>
  <c r="AM102" i="5"/>
  <c r="AM103" i="5"/>
  <c r="AM104" i="5"/>
  <c r="AM105" i="5"/>
  <c r="AM106" i="5"/>
  <c r="AM107" i="5"/>
  <c r="AM108" i="5"/>
  <c r="AM109" i="5"/>
  <c r="AM110" i="5"/>
  <c r="AM111" i="5"/>
  <c r="AM112" i="5"/>
  <c r="AM114" i="5"/>
  <c r="AM115" i="5"/>
  <c r="AM116" i="5"/>
  <c r="AM117" i="5"/>
  <c r="AM118" i="5"/>
  <c r="AM119" i="5"/>
  <c r="AM120" i="5"/>
  <c r="AM121" i="5"/>
  <c r="AM122" i="5"/>
  <c r="AM123" i="5"/>
  <c r="AM124" i="5"/>
  <c r="AM125" i="5"/>
  <c r="AM126" i="5"/>
  <c r="AM128" i="5"/>
  <c r="AM129" i="5"/>
  <c r="AM130" i="5"/>
  <c r="AM131" i="5"/>
  <c r="AM132" i="5"/>
  <c r="AM133" i="5"/>
  <c r="AM135" i="5"/>
  <c r="AM136" i="5"/>
  <c r="AM137" i="5"/>
  <c r="AM138" i="5"/>
  <c r="AM139" i="5"/>
  <c r="AM140" i="5"/>
  <c r="AM144" i="5"/>
  <c r="AM145" i="5"/>
  <c r="AM147" i="5"/>
  <c r="AM148" i="5"/>
  <c r="AM268" i="5" s="1"/>
  <c r="AM149" i="5"/>
  <c r="AM150" i="5"/>
  <c r="AM151"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2" i="5"/>
  <c r="AG33" i="5"/>
  <c r="AG34" i="5"/>
  <c r="AG35" i="5"/>
  <c r="AG36" i="5"/>
  <c r="AG37" i="5"/>
  <c r="AG38" i="5"/>
  <c r="AG39" i="5"/>
  <c r="AG40" i="5"/>
  <c r="AG41" i="5"/>
  <c r="AG42" i="5"/>
  <c r="AG43" i="5"/>
  <c r="AG44" i="5"/>
  <c r="AG45" i="5"/>
  <c r="AG46" i="5"/>
  <c r="AG47" i="5"/>
  <c r="AG52" i="5"/>
  <c r="AG53" i="5"/>
  <c r="AG54" i="5"/>
  <c r="AG55" i="5"/>
  <c r="AG56" i="5"/>
  <c r="AG57" i="5"/>
  <c r="AG58" i="5"/>
  <c r="AG59" i="5"/>
  <c r="AG60" i="5"/>
  <c r="AG61" i="5"/>
  <c r="AG62" i="5"/>
  <c r="AG63" i="5"/>
  <c r="AG64" i="5"/>
  <c r="AG65" i="5"/>
  <c r="AG66"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8" i="5"/>
  <c r="AG129" i="5"/>
  <c r="AG130" i="5"/>
  <c r="AG131" i="5"/>
  <c r="AG132" i="5"/>
  <c r="AG133" i="5"/>
  <c r="AG135" i="5"/>
  <c r="AG136" i="5"/>
  <c r="AG137" i="5"/>
  <c r="AG138" i="5"/>
  <c r="AG139" i="5"/>
  <c r="AG140" i="5"/>
  <c r="AG144" i="5"/>
  <c r="AG145" i="5"/>
  <c r="AG146" i="5"/>
  <c r="AG147" i="5"/>
  <c r="AG148" i="5"/>
  <c r="AG149" i="5"/>
  <c r="AG150" i="5"/>
  <c r="AG151" i="5"/>
  <c r="AF6" i="5"/>
  <c r="AF7" i="5"/>
  <c r="AF8" i="5"/>
  <c r="AF9" i="5"/>
  <c r="AF10" i="5"/>
  <c r="AF11" i="5"/>
  <c r="AF12" i="5"/>
  <c r="AF13" i="5"/>
  <c r="AF14" i="5"/>
  <c r="AF15" i="5"/>
  <c r="AF16" i="5"/>
  <c r="AF17" i="5"/>
  <c r="AF18" i="5"/>
  <c r="AF19" i="5"/>
  <c r="AF20" i="5"/>
  <c r="AF21" i="5"/>
  <c r="AF22" i="5"/>
  <c r="AF23" i="5"/>
  <c r="AF24" i="5"/>
  <c r="AF271" i="5" s="1"/>
  <c r="AF25" i="5"/>
  <c r="AF26" i="5"/>
  <c r="AF27" i="5"/>
  <c r="AF28" i="5"/>
  <c r="AF29" i="5"/>
  <c r="AF30" i="5"/>
  <c r="AF32" i="5"/>
  <c r="AF33" i="5"/>
  <c r="AF34" i="5"/>
  <c r="AF35" i="5"/>
  <c r="AF36" i="5"/>
  <c r="AF37" i="5"/>
  <c r="AF267" i="5" s="1"/>
  <c r="AF38" i="5"/>
  <c r="AF39" i="5"/>
  <c r="AF40" i="5"/>
  <c r="AF41" i="5"/>
  <c r="AF272" i="5" s="1"/>
  <c r="AF42" i="5"/>
  <c r="AF43" i="5"/>
  <c r="AF44" i="5"/>
  <c r="AF45" i="5"/>
  <c r="AF46" i="5"/>
  <c r="AF255" i="5" s="1"/>
  <c r="AF47" i="5"/>
  <c r="AF228" i="5" s="1"/>
  <c r="AF52" i="5"/>
  <c r="AF53" i="5"/>
  <c r="AF54" i="5"/>
  <c r="AF55" i="5"/>
  <c r="AF56" i="5"/>
  <c r="AF57" i="5"/>
  <c r="AF58" i="5"/>
  <c r="AF59" i="5"/>
  <c r="AF60" i="5"/>
  <c r="AF61" i="5"/>
  <c r="AF62" i="5"/>
  <c r="AF63" i="5"/>
  <c r="AF64" i="5"/>
  <c r="AF65" i="5"/>
  <c r="AF66" i="5"/>
  <c r="AF73" i="5"/>
  <c r="AF74" i="5"/>
  <c r="AF75" i="5"/>
  <c r="AF76" i="5"/>
  <c r="AF77" i="5"/>
  <c r="AF78" i="5"/>
  <c r="AF229" i="5" s="1"/>
  <c r="AF79" i="5"/>
  <c r="AF278" i="5" s="1"/>
  <c r="AF80" i="5"/>
  <c r="AF81" i="5"/>
  <c r="AF82" i="5"/>
  <c r="AF83" i="5"/>
  <c r="AF84" i="5"/>
  <c r="AF85" i="5"/>
  <c r="AF298" i="5" s="1"/>
  <c r="AF86" i="5"/>
  <c r="AF87" i="5"/>
  <c r="AF275" i="5" s="1"/>
  <c r="AF88" i="5"/>
  <c r="AF89" i="5"/>
  <c r="AF90" i="5"/>
  <c r="AF91" i="5"/>
  <c r="AF92" i="5"/>
  <c r="AF93" i="5"/>
  <c r="AF94" i="5"/>
  <c r="AF95" i="5"/>
  <c r="AF96" i="5"/>
  <c r="AF97" i="5"/>
  <c r="AF289" i="5" s="1"/>
  <c r="AF98" i="5"/>
  <c r="AF99" i="5"/>
  <c r="AF100" i="5"/>
  <c r="AF101" i="5"/>
  <c r="AF102" i="5"/>
  <c r="AF103" i="5"/>
  <c r="AF104" i="5"/>
  <c r="AF105" i="5"/>
  <c r="AF106" i="5"/>
  <c r="AF107" i="5"/>
  <c r="AF108" i="5"/>
  <c r="AF109" i="5"/>
  <c r="AF110" i="5"/>
  <c r="AF111" i="5"/>
  <c r="AF112" i="5"/>
  <c r="AF113" i="5"/>
  <c r="AF302" i="5" s="1"/>
  <c r="AF114" i="5"/>
  <c r="AF115" i="5"/>
  <c r="AF116" i="5"/>
  <c r="AF117" i="5"/>
  <c r="AF118" i="5"/>
  <c r="AF119" i="5"/>
  <c r="AF120" i="5"/>
  <c r="AF121" i="5"/>
  <c r="AF122" i="5"/>
  <c r="AF123" i="5"/>
  <c r="AF124" i="5"/>
  <c r="AF125" i="5"/>
  <c r="AF126" i="5"/>
  <c r="AF128" i="5"/>
  <c r="AF129" i="5"/>
  <c r="AF130" i="5"/>
  <c r="AF131" i="5"/>
  <c r="AF132" i="5"/>
  <c r="AF133" i="5"/>
  <c r="AF135" i="5"/>
  <c r="AF136" i="5"/>
  <c r="AF137" i="5"/>
  <c r="AF138" i="5"/>
  <c r="AF139" i="5"/>
  <c r="AF140" i="5"/>
  <c r="AF144" i="5"/>
  <c r="AF145" i="5"/>
  <c r="AF146" i="5"/>
  <c r="AF291" i="5" s="1"/>
  <c r="AF147" i="5"/>
  <c r="AF148" i="5"/>
  <c r="AF268" i="5" s="1"/>
  <c r="AF149" i="5"/>
  <c r="AF150" i="5"/>
  <c r="AF151" i="5"/>
  <c r="BU143" i="2"/>
  <c r="BU142" i="2"/>
  <c r="BU141" i="2"/>
  <c r="CA143" i="2"/>
  <c r="CA142" i="2"/>
  <c r="CA141" i="2"/>
  <c r="BO143" i="2"/>
  <c r="BO142" i="2"/>
  <c r="BO141" i="2"/>
  <c r="BY143" i="2"/>
  <c r="BY142" i="2"/>
  <c r="BY141" i="2"/>
  <c r="BS143" i="2"/>
  <c r="BS142" i="2"/>
  <c r="BS141" i="2"/>
  <c r="BM143" i="2"/>
  <c r="BM142" i="2"/>
  <c r="BM141" i="2"/>
  <c r="CA87" i="2"/>
  <c r="BY87" i="2"/>
  <c r="BY51" i="2"/>
  <c r="BY50" i="2"/>
  <c r="CA51" i="2"/>
  <c r="CA50" i="2"/>
  <c r="CA49" i="2"/>
  <c r="BU51" i="2"/>
  <c r="BU50" i="2"/>
  <c r="BU49" i="2"/>
  <c r="BS51" i="2"/>
  <c r="BS50" i="2"/>
  <c r="BS49" i="2"/>
  <c r="CA72" i="2"/>
  <c r="CA71" i="2"/>
  <c r="CA70" i="2"/>
  <c r="CA69" i="2"/>
  <c r="CA68" i="2"/>
  <c r="CA67" i="2"/>
  <c r="BU72" i="2"/>
  <c r="BU71" i="2"/>
  <c r="BU70" i="2"/>
  <c r="BU69" i="2"/>
  <c r="BU68" i="2"/>
  <c r="BU67" i="2"/>
  <c r="BY72" i="2"/>
  <c r="BY71" i="2"/>
  <c r="BY70" i="2"/>
  <c r="BY69" i="2"/>
  <c r="BY68" i="2"/>
  <c r="BY67" i="2"/>
  <c r="BS72" i="2"/>
  <c r="BS71" i="2"/>
  <c r="BS70" i="2"/>
  <c r="BS69" i="2"/>
  <c r="BS68" i="2"/>
  <c r="BS67" i="2"/>
  <c r="BM72" i="2"/>
  <c r="BM71" i="2"/>
  <c r="BM70" i="2"/>
  <c r="BM69" i="2"/>
  <c r="BM68" i="2"/>
  <c r="BM67" i="2"/>
  <c r="BO72" i="2"/>
  <c r="BO71" i="2"/>
  <c r="BO70" i="2"/>
  <c r="BO69" i="2"/>
  <c r="BO68" i="2"/>
  <c r="BO67" i="2"/>
  <c r="BO51" i="2"/>
  <c r="BO50" i="2"/>
  <c r="BO49" i="2"/>
  <c r="BM51" i="2"/>
  <c r="BM50" i="2"/>
  <c r="BM49" i="2"/>
  <c r="AQ51" i="2"/>
  <c r="AQ50" i="2"/>
  <c r="AQ49" i="2"/>
  <c r="AO51" i="2"/>
  <c r="AO50" i="2"/>
  <c r="AO49" i="2"/>
  <c r="BI72" i="2"/>
  <c r="BI71" i="2"/>
  <c r="BI70" i="2"/>
  <c r="BI69" i="2"/>
  <c r="BI68" i="2"/>
  <c r="BI67" i="2"/>
  <c r="BG72" i="2"/>
  <c r="BG71" i="2"/>
  <c r="BG70" i="2"/>
  <c r="BG69" i="2"/>
  <c r="BG68" i="2"/>
  <c r="BG67" i="2"/>
  <c r="BG51" i="2"/>
  <c r="BG50" i="2"/>
  <c r="BG49" i="2"/>
  <c r="BI51" i="2"/>
  <c r="BI50" i="2"/>
  <c r="BI49" i="2"/>
  <c r="BC51" i="2"/>
  <c r="BC50" i="2"/>
  <c r="BC49" i="2"/>
  <c r="BA51" i="2"/>
  <c r="BA50" i="2"/>
  <c r="BA49" i="2"/>
  <c r="AW51" i="2"/>
  <c r="AW50" i="2"/>
  <c r="AW49" i="2"/>
  <c r="AU51" i="2"/>
  <c r="AU50" i="2"/>
  <c r="AU49" i="2"/>
  <c r="AJ231" i="2"/>
  <c r="AH231" i="2"/>
  <c r="AG231" i="2"/>
  <c r="AF231" i="2"/>
  <c r="AF328" i="2" s="1"/>
  <c r="AJ230" i="2"/>
  <c r="AH230" i="2"/>
  <c r="AG230" i="2"/>
  <c r="AF230" i="2"/>
  <c r="AF327" i="2" s="1"/>
  <c r="AJ229" i="2"/>
  <c r="AH229" i="2"/>
  <c r="AG229" i="2"/>
  <c r="AF229" i="2"/>
  <c r="AJ228" i="2"/>
  <c r="AH228" i="2"/>
  <c r="AG228" i="2"/>
  <c r="AF228" i="2"/>
  <c r="AF325" i="2" s="1"/>
  <c r="AF227" i="2"/>
  <c r="AF324" i="2" s="1"/>
  <c r="AJ226" i="2"/>
  <c r="AH226" i="2"/>
  <c r="AG226" i="2"/>
  <c r="AF226" i="2"/>
  <c r="AF225" i="2"/>
  <c r="AF322" i="2" s="1"/>
  <c r="AJ224" i="2"/>
  <c r="AJ321" i="2" s="1"/>
  <c r="AH224" i="2"/>
  <c r="AH321" i="2" s="1"/>
  <c r="AG224" i="2"/>
  <c r="AF224" i="2"/>
  <c r="AF321" i="2" s="1"/>
  <c r="AJ223" i="2"/>
  <c r="AH223" i="2"/>
  <c r="AG223" i="2"/>
  <c r="AF223" i="2"/>
  <c r="AJ222" i="2"/>
  <c r="AH222" i="2"/>
  <c r="AH319" i="2" s="1"/>
  <c r="AG222" i="2"/>
  <c r="AF222" i="2"/>
  <c r="AJ221" i="2"/>
  <c r="AH221" i="2"/>
  <c r="AH318" i="2" s="1"/>
  <c r="AG221" i="2"/>
  <c r="AF221" i="2"/>
  <c r="AJ220" i="2"/>
  <c r="AJ317" i="2" s="1"/>
  <c r="AH220" i="2"/>
  <c r="AH317" i="2" s="1"/>
  <c r="AG220" i="2"/>
  <c r="AF220" i="2"/>
  <c r="AF317" i="2" s="1"/>
  <c r="AJ219" i="2"/>
  <c r="AH219" i="2"/>
  <c r="AG219" i="2"/>
  <c r="AF219" i="2"/>
  <c r="AJ218" i="2"/>
  <c r="AJ315" i="2" s="1"/>
  <c r="AH218" i="2"/>
  <c r="AH315" i="2" s="1"/>
  <c r="AG218" i="2"/>
  <c r="AF218" i="2"/>
  <c r="AJ217" i="2"/>
  <c r="AH217" i="2"/>
  <c r="AG217" i="2"/>
  <c r="AF217" i="2"/>
  <c r="AJ216" i="2"/>
  <c r="AJ313" i="2" s="1"/>
  <c r="AH216" i="2"/>
  <c r="AH313" i="2" s="1"/>
  <c r="AG216" i="2"/>
  <c r="AF216" i="2"/>
  <c r="AF313" i="2" s="1"/>
  <c r="AP231" i="2"/>
  <c r="AN231" i="2"/>
  <c r="AN328" i="2" s="1"/>
  <c r="AM231" i="2"/>
  <c r="AL231" i="2"/>
  <c r="AP230" i="2"/>
  <c r="AP327" i="2" s="1"/>
  <c r="AN230" i="2"/>
  <c r="AM230" i="2"/>
  <c r="AL230" i="2"/>
  <c r="AP229" i="2"/>
  <c r="AN229" i="2"/>
  <c r="AM229" i="2"/>
  <c r="AL229" i="2"/>
  <c r="AP228" i="2"/>
  <c r="AP325" i="2" s="1"/>
  <c r="AN228" i="2"/>
  <c r="AM228" i="2"/>
  <c r="AL228" i="2"/>
  <c r="AP227" i="2"/>
  <c r="AN227" i="2"/>
  <c r="AN324" i="2" s="1"/>
  <c r="AM227" i="2"/>
  <c r="AL227" i="2"/>
  <c r="AL324" i="2" s="1"/>
  <c r="AP226" i="2"/>
  <c r="AP323" i="2" s="1"/>
  <c r="AN226" i="2"/>
  <c r="AM226" i="2"/>
  <c r="AL226" i="2"/>
  <c r="AP224" i="2"/>
  <c r="AP321" i="2" s="1"/>
  <c r="AN224" i="2"/>
  <c r="AN321" i="2" s="1"/>
  <c r="AM224" i="2"/>
  <c r="AL224" i="2"/>
  <c r="AL321" i="2" s="1"/>
  <c r="AP223" i="2"/>
  <c r="AP320" i="2" s="1"/>
  <c r="AN223" i="2"/>
  <c r="AM223" i="2"/>
  <c r="AL223" i="2"/>
  <c r="AP222" i="2"/>
  <c r="AN222" i="2"/>
  <c r="AM222" i="2"/>
  <c r="AL222" i="2"/>
  <c r="AP221" i="2"/>
  <c r="AP318" i="2" s="1"/>
  <c r="AN221" i="2"/>
  <c r="AM221" i="2"/>
  <c r="AL221" i="2"/>
  <c r="AP220" i="2"/>
  <c r="AN220" i="2"/>
  <c r="AM220" i="2"/>
  <c r="AL220" i="2"/>
  <c r="AL317" i="2" s="1"/>
  <c r="AP219" i="2"/>
  <c r="AP316" i="2" s="1"/>
  <c r="AN219" i="2"/>
  <c r="AM219" i="2"/>
  <c r="AL219" i="2"/>
  <c r="AP218" i="2"/>
  <c r="AN218" i="2"/>
  <c r="AM218" i="2"/>
  <c r="AL218" i="2"/>
  <c r="AP217" i="2"/>
  <c r="AP314" i="2" s="1"/>
  <c r="AN217" i="2"/>
  <c r="AM217" i="2"/>
  <c r="AL217" i="2"/>
  <c r="AP216" i="2"/>
  <c r="AP313" i="2" s="1"/>
  <c r="AN216" i="2"/>
  <c r="AN313" i="2" s="1"/>
  <c r="AM216" i="2"/>
  <c r="AL216" i="2"/>
  <c r="AL313" i="2" s="1"/>
  <c r="AV231" i="2"/>
  <c r="AT231" i="2"/>
  <c r="AT328" i="2" s="1"/>
  <c r="AS231" i="2"/>
  <c r="AR231" i="2"/>
  <c r="AR328" i="2" s="1"/>
  <c r="AV230" i="2"/>
  <c r="AT230" i="2"/>
  <c r="AS230" i="2"/>
  <c r="AR230" i="2"/>
  <c r="AR327" i="2" s="1"/>
  <c r="AV229" i="2"/>
  <c r="AT229" i="2"/>
  <c r="AS229" i="2"/>
  <c r="AR229" i="2"/>
  <c r="AV228" i="2"/>
  <c r="AT228" i="2"/>
  <c r="AS228" i="2"/>
  <c r="AR228" i="2"/>
  <c r="AV227" i="2"/>
  <c r="AT227" i="2"/>
  <c r="AT324" i="2" s="1"/>
  <c r="AS227" i="2"/>
  <c r="AR227" i="2"/>
  <c r="AR324" i="2" s="1"/>
  <c r="AV226" i="2"/>
  <c r="AT226" i="2"/>
  <c r="AS226" i="2"/>
  <c r="AR226" i="2"/>
  <c r="AV224" i="2"/>
  <c r="AT224" i="2"/>
  <c r="AT321" i="2" s="1"/>
  <c r="AS224" i="2"/>
  <c r="AR224" i="2"/>
  <c r="AR321" i="2" s="1"/>
  <c r="AV223" i="2"/>
  <c r="AT223" i="2"/>
  <c r="AS223" i="2"/>
  <c r="AR223" i="2"/>
  <c r="AV222" i="2"/>
  <c r="AT222" i="2"/>
  <c r="AS222" i="2"/>
  <c r="AR222" i="2"/>
  <c r="AV221" i="2"/>
  <c r="AT221" i="2"/>
  <c r="AS221" i="2"/>
  <c r="AR221" i="2"/>
  <c r="AR318" i="2" s="1"/>
  <c r="AV220" i="2"/>
  <c r="AT220" i="2"/>
  <c r="AT317" i="2" s="1"/>
  <c r="AS220" i="2"/>
  <c r="AR220" i="2"/>
  <c r="AR317" i="2" s="1"/>
  <c r="AV219" i="2"/>
  <c r="AT219" i="2"/>
  <c r="AS219" i="2"/>
  <c r="AR219" i="2"/>
  <c r="AV218" i="2"/>
  <c r="AT218" i="2"/>
  <c r="AS218" i="2"/>
  <c r="AR218" i="2"/>
  <c r="AV217" i="2"/>
  <c r="AT217" i="2"/>
  <c r="AS217" i="2"/>
  <c r="AR217" i="2"/>
  <c r="AV216" i="2"/>
  <c r="AT216" i="2"/>
  <c r="AT313" i="2" s="1"/>
  <c r="AS216" i="2"/>
  <c r="AR216" i="2"/>
  <c r="AR313" i="2" s="1"/>
  <c r="BB231" i="2"/>
  <c r="AZ231" i="2"/>
  <c r="AY231" i="2"/>
  <c r="AX231" i="2"/>
  <c r="AX328" i="2" s="1"/>
  <c r="BB230" i="2"/>
  <c r="AZ230" i="2"/>
  <c r="AZ327" i="2" s="1"/>
  <c r="AY230" i="2"/>
  <c r="AX230" i="2"/>
  <c r="BB229" i="2"/>
  <c r="AZ229" i="2"/>
  <c r="AY229" i="2"/>
  <c r="AX229" i="2"/>
  <c r="BB228" i="2"/>
  <c r="AZ228" i="2"/>
  <c r="AY228" i="2"/>
  <c r="AX228" i="2"/>
  <c r="BB227" i="2"/>
  <c r="AZ227" i="2"/>
  <c r="AY227" i="2"/>
  <c r="AX227" i="2"/>
  <c r="AX324" i="2" s="1"/>
  <c r="BB226" i="2"/>
  <c r="AZ226" i="2"/>
  <c r="AY226" i="2"/>
  <c r="AX226" i="2"/>
  <c r="BB224" i="2"/>
  <c r="AZ224" i="2"/>
  <c r="AY224" i="2"/>
  <c r="AX224" i="2"/>
  <c r="AX321" i="2" s="1"/>
  <c r="BB223" i="2"/>
  <c r="AZ223" i="2"/>
  <c r="AY223" i="2"/>
  <c r="AX223" i="2"/>
  <c r="BB222" i="2"/>
  <c r="AZ222" i="2"/>
  <c r="AY222" i="2"/>
  <c r="AX222" i="2"/>
  <c r="BB221" i="2"/>
  <c r="AZ221" i="2"/>
  <c r="AZ318" i="2" s="1"/>
  <c r="AY221" i="2"/>
  <c r="AX221" i="2"/>
  <c r="AX318" i="2" s="1"/>
  <c r="BB220" i="2"/>
  <c r="AZ220" i="2"/>
  <c r="AY220" i="2"/>
  <c r="AX220" i="2"/>
  <c r="AX317" i="2" s="1"/>
  <c r="BB219" i="2"/>
  <c r="AZ219" i="2"/>
  <c r="AY219" i="2"/>
  <c r="AX219" i="2"/>
  <c r="BB218" i="2"/>
  <c r="AZ218" i="2"/>
  <c r="AY218" i="2"/>
  <c r="AX218" i="2"/>
  <c r="BB217" i="2"/>
  <c r="AZ217" i="2"/>
  <c r="AY217" i="2"/>
  <c r="AX217" i="2"/>
  <c r="BB216" i="2"/>
  <c r="AZ216" i="2"/>
  <c r="AY216" i="2"/>
  <c r="AX216" i="2"/>
  <c r="AX313" i="2" s="1"/>
  <c r="BH231" i="2"/>
  <c r="BF231" i="2"/>
  <c r="BF328" i="2" s="1"/>
  <c r="BE231" i="2"/>
  <c r="BD231" i="2"/>
  <c r="BD328" i="2" s="1"/>
  <c r="BH230" i="2"/>
  <c r="BF230" i="2"/>
  <c r="BE230" i="2"/>
  <c r="BD230" i="2"/>
  <c r="BD327" i="2" s="1"/>
  <c r="BH229" i="2"/>
  <c r="BF229" i="2"/>
  <c r="BE229" i="2"/>
  <c r="BD229" i="2"/>
  <c r="BH228" i="2"/>
  <c r="BF228" i="2"/>
  <c r="BE228" i="2"/>
  <c r="BD228" i="2"/>
  <c r="BH227" i="2"/>
  <c r="BF227" i="2"/>
  <c r="BF324" i="2" s="1"/>
  <c r="BE227" i="2"/>
  <c r="BD227" i="2"/>
  <c r="BD324" i="2" s="1"/>
  <c r="BH226" i="2"/>
  <c r="BF226" i="2"/>
  <c r="BE226" i="2"/>
  <c r="BD226" i="2"/>
  <c r="BH225" i="2"/>
  <c r="BF225" i="2"/>
  <c r="BF322" i="2" s="1"/>
  <c r="BE225" i="2"/>
  <c r="BD225" i="2"/>
  <c r="BD322" i="2" s="1"/>
  <c r="BH224" i="2"/>
  <c r="BF224" i="2"/>
  <c r="BF321" i="2" s="1"/>
  <c r="BE224" i="2"/>
  <c r="BD224" i="2"/>
  <c r="BD321" i="2" s="1"/>
  <c r="BH223" i="2"/>
  <c r="BF223" i="2"/>
  <c r="BE223" i="2"/>
  <c r="BD223" i="2"/>
  <c r="BH222" i="2"/>
  <c r="BF222" i="2"/>
  <c r="BE222" i="2"/>
  <c r="BD222" i="2"/>
  <c r="BH221" i="2"/>
  <c r="BF221" i="2"/>
  <c r="BF318" i="2" s="1"/>
  <c r="BE221" i="2"/>
  <c r="BD221" i="2"/>
  <c r="BD318" i="2" s="1"/>
  <c r="BH220" i="2"/>
  <c r="BF220" i="2"/>
  <c r="BF317" i="2" s="1"/>
  <c r="BE220" i="2"/>
  <c r="BD220" i="2"/>
  <c r="BD317" i="2" s="1"/>
  <c r="BH219" i="2"/>
  <c r="BF219" i="2"/>
  <c r="BE219" i="2"/>
  <c r="BD219" i="2"/>
  <c r="BH218" i="2"/>
  <c r="BF218" i="2"/>
  <c r="BE218" i="2"/>
  <c r="BD218" i="2"/>
  <c r="BH217" i="2"/>
  <c r="BF217" i="2"/>
  <c r="BE217" i="2"/>
  <c r="BD217" i="2"/>
  <c r="BH216" i="2"/>
  <c r="BF216" i="2"/>
  <c r="BF313" i="2" s="1"/>
  <c r="BE216" i="2"/>
  <c r="BD216" i="2"/>
  <c r="BD313" i="2" s="1"/>
  <c r="BN231" i="2"/>
  <c r="BL231" i="2"/>
  <c r="BL328" i="2" s="1"/>
  <c r="BK231" i="2"/>
  <c r="BJ231" i="2"/>
  <c r="BJ328" i="2" s="1"/>
  <c r="BN230" i="2"/>
  <c r="BL230" i="2"/>
  <c r="BL327" i="2" s="1"/>
  <c r="BK230" i="2"/>
  <c r="BJ230" i="2"/>
  <c r="BJ327" i="2" s="1"/>
  <c r="BN229" i="2"/>
  <c r="BL229" i="2"/>
  <c r="BK229" i="2"/>
  <c r="BJ229" i="2"/>
  <c r="BN228" i="2"/>
  <c r="BL228" i="2"/>
  <c r="BK228" i="2"/>
  <c r="BJ228" i="2"/>
  <c r="BN227" i="2"/>
  <c r="BL227" i="2"/>
  <c r="BL324" i="2" s="1"/>
  <c r="BK227" i="2"/>
  <c r="BJ227" i="2"/>
  <c r="BJ324" i="2" s="1"/>
  <c r="BN226" i="2"/>
  <c r="BL226" i="2"/>
  <c r="BK226" i="2"/>
  <c r="BJ226" i="2"/>
  <c r="BN225" i="2"/>
  <c r="BL225" i="2"/>
  <c r="BL322" i="2" s="1"/>
  <c r="BK225" i="2"/>
  <c r="BJ225" i="2"/>
  <c r="BJ322" i="2" s="1"/>
  <c r="BN224" i="2"/>
  <c r="BL224" i="2"/>
  <c r="BL321" i="2" s="1"/>
  <c r="BK224" i="2"/>
  <c r="BJ224" i="2"/>
  <c r="BJ321" i="2" s="1"/>
  <c r="BN223" i="2"/>
  <c r="BL223" i="2"/>
  <c r="BK223" i="2"/>
  <c r="BJ223" i="2"/>
  <c r="BN222" i="2"/>
  <c r="BL222" i="2"/>
  <c r="BK222" i="2"/>
  <c r="BJ222" i="2"/>
  <c r="BN221" i="2"/>
  <c r="BL221" i="2"/>
  <c r="BL318" i="2" s="1"/>
  <c r="BK221" i="2"/>
  <c r="BJ221" i="2"/>
  <c r="BJ318" i="2" s="1"/>
  <c r="BN220" i="2"/>
  <c r="BL220" i="2"/>
  <c r="BL317" i="2" s="1"/>
  <c r="BK220" i="2"/>
  <c r="BJ220" i="2"/>
  <c r="BJ317" i="2" s="1"/>
  <c r="BN219" i="2"/>
  <c r="BL219" i="2"/>
  <c r="BK219" i="2"/>
  <c r="BJ219" i="2"/>
  <c r="BN218" i="2"/>
  <c r="BL218" i="2"/>
  <c r="BK218" i="2"/>
  <c r="BJ218" i="2"/>
  <c r="BJ315" i="2" s="1"/>
  <c r="BN217" i="2"/>
  <c r="BL217" i="2"/>
  <c r="BK217" i="2"/>
  <c r="BJ217" i="2"/>
  <c r="BN216" i="2"/>
  <c r="BL216" i="2"/>
  <c r="BL313" i="2" s="1"/>
  <c r="BK216" i="2"/>
  <c r="BJ216" i="2"/>
  <c r="BJ313" i="2" s="1"/>
  <c r="BQ216" i="2"/>
  <c r="BQ313" i="2" s="1"/>
  <c r="BQ217" i="2"/>
  <c r="BQ314" i="2" s="1"/>
  <c r="BQ218" i="2"/>
  <c r="BQ219" i="2"/>
  <c r="BQ220" i="2"/>
  <c r="BQ317" i="2" s="1"/>
  <c r="BQ221" i="2"/>
  <c r="BQ222" i="2"/>
  <c r="BQ223" i="2"/>
  <c r="BQ224" i="2"/>
  <c r="BQ321" i="2" s="1"/>
  <c r="BQ225" i="2"/>
  <c r="BQ322" i="2" s="1"/>
  <c r="BQ226" i="2"/>
  <c r="BQ227" i="2"/>
  <c r="BQ228" i="2"/>
  <c r="BQ229" i="2"/>
  <c r="BQ230" i="2"/>
  <c r="BQ327" i="2" s="1"/>
  <c r="BQ231" i="2"/>
  <c r="AJ203" i="2"/>
  <c r="AH203" i="2"/>
  <c r="AG203" i="2"/>
  <c r="AF203" i="2"/>
  <c r="AJ202" i="2"/>
  <c r="AH202" i="2"/>
  <c r="AG202" i="2"/>
  <c r="AF202" i="2"/>
  <c r="AJ201" i="2"/>
  <c r="AH201" i="2"/>
  <c r="AG201" i="2"/>
  <c r="AF201" i="2"/>
  <c r="AJ200" i="2"/>
  <c r="AH200" i="2"/>
  <c r="AG200" i="2"/>
  <c r="AF200" i="2"/>
  <c r="AP203" i="2"/>
  <c r="AN203" i="2"/>
  <c r="AM203" i="2"/>
  <c r="AL203" i="2"/>
  <c r="AP202" i="2"/>
  <c r="AN202" i="2"/>
  <c r="AM202" i="2"/>
  <c r="AL202" i="2"/>
  <c r="AP201" i="2"/>
  <c r="AN201" i="2"/>
  <c r="AM201" i="2"/>
  <c r="AL201" i="2"/>
  <c r="AP200" i="2"/>
  <c r="AN200" i="2"/>
  <c r="AM200" i="2"/>
  <c r="AL200" i="2"/>
  <c r="AV203" i="2"/>
  <c r="AT203" i="2"/>
  <c r="AS203" i="2"/>
  <c r="AR203" i="2"/>
  <c r="AV202" i="2"/>
  <c r="AT202" i="2"/>
  <c r="AS202" i="2"/>
  <c r="AR202" i="2"/>
  <c r="AV201" i="2"/>
  <c r="AT201" i="2"/>
  <c r="AS201" i="2"/>
  <c r="AR201" i="2"/>
  <c r="AV200" i="2"/>
  <c r="AT200" i="2"/>
  <c r="AS200" i="2"/>
  <c r="AR200" i="2"/>
  <c r="BB203" i="2"/>
  <c r="AZ203" i="2"/>
  <c r="AY203" i="2"/>
  <c r="AX203" i="2"/>
  <c r="BB202" i="2"/>
  <c r="AZ202" i="2"/>
  <c r="AY202" i="2"/>
  <c r="AX202" i="2"/>
  <c r="BB201" i="2"/>
  <c r="AZ201" i="2"/>
  <c r="AY201" i="2"/>
  <c r="AX201" i="2"/>
  <c r="BB200" i="2"/>
  <c r="AZ200" i="2"/>
  <c r="AY200" i="2"/>
  <c r="AX200" i="2"/>
  <c r="BH203" i="2"/>
  <c r="BF203" i="2"/>
  <c r="BE203" i="2"/>
  <c r="BD203" i="2"/>
  <c r="BH202" i="2"/>
  <c r="BF202" i="2"/>
  <c r="BE202" i="2"/>
  <c r="BD202" i="2"/>
  <c r="BH201" i="2"/>
  <c r="BF201" i="2"/>
  <c r="BE201" i="2"/>
  <c r="BD201" i="2"/>
  <c r="BH200" i="2"/>
  <c r="BF200" i="2"/>
  <c r="BE200" i="2"/>
  <c r="BD200" i="2"/>
  <c r="BN203" i="2"/>
  <c r="BL203" i="2"/>
  <c r="BK203" i="2"/>
  <c r="BJ203" i="2"/>
  <c r="BN202" i="2"/>
  <c r="BL202" i="2"/>
  <c r="BK202" i="2"/>
  <c r="BJ202" i="2"/>
  <c r="BN201" i="2"/>
  <c r="BL201" i="2"/>
  <c r="BK201" i="2"/>
  <c r="BJ201" i="2"/>
  <c r="BN200" i="2"/>
  <c r="BL200" i="2"/>
  <c r="BK200" i="2"/>
  <c r="BJ200" i="2"/>
  <c r="BT203" i="2"/>
  <c r="BR203" i="2"/>
  <c r="BQ203" i="2"/>
  <c r="BP203" i="2"/>
  <c r="BT202" i="2"/>
  <c r="BR202" i="2"/>
  <c r="BQ202" i="2"/>
  <c r="BP202" i="2"/>
  <c r="BT201" i="2"/>
  <c r="BR201" i="2"/>
  <c r="BQ201" i="2"/>
  <c r="BP201" i="2"/>
  <c r="BT200" i="2"/>
  <c r="BR200" i="2"/>
  <c r="BQ200" i="2"/>
  <c r="BP200" i="2"/>
  <c r="BW200" i="2"/>
  <c r="BW201" i="2"/>
  <c r="BW202" i="2"/>
  <c r="BW203" i="2"/>
  <c r="BW216" i="2"/>
  <c r="BW313" i="2" s="1"/>
  <c r="BW217" i="2"/>
  <c r="BW218" i="2"/>
  <c r="BW315" i="2" s="1"/>
  <c r="BW219" i="2"/>
  <c r="BW220" i="2"/>
  <c r="BW317" i="2" s="1"/>
  <c r="BW221" i="2"/>
  <c r="BW318" i="2" s="1"/>
  <c r="BW222" i="2"/>
  <c r="BW319" i="2" s="1"/>
  <c r="BW223" i="2"/>
  <c r="BW224" i="2"/>
  <c r="BW321" i="2" s="1"/>
  <c r="BW225" i="2"/>
  <c r="BW226" i="2"/>
  <c r="BW227" i="2"/>
  <c r="BW228" i="2"/>
  <c r="BW325" i="2" s="1"/>
  <c r="BW229" i="2"/>
  <c r="BW326" i="2" s="1"/>
  <c r="BW230" i="2"/>
  <c r="BW327" i="2" s="1"/>
  <c r="BW231" i="2"/>
  <c r="BW251" i="5" l="1"/>
  <c r="BW321" i="5" s="1"/>
  <c r="EG322" i="2"/>
  <c r="EG313" i="2"/>
  <c r="EI321" i="2"/>
  <c r="AM328" i="2"/>
  <c r="BL325" i="2"/>
  <c r="EG318" i="2"/>
  <c r="BH323" i="2"/>
  <c r="BH325" i="2"/>
  <c r="BH327" i="2"/>
  <c r="BB313" i="2"/>
  <c r="BB315" i="2"/>
  <c r="BB317" i="2"/>
  <c r="BB319" i="2"/>
  <c r="BB321" i="2"/>
  <c r="BB324" i="2"/>
  <c r="BB326" i="2"/>
  <c r="BB328" i="2"/>
  <c r="AV314" i="2"/>
  <c r="AV316" i="2"/>
  <c r="AV318" i="2"/>
  <c r="AV320" i="2"/>
  <c r="AV323" i="2"/>
  <c r="AV325" i="2"/>
  <c r="AV327" i="2"/>
  <c r="AP319" i="2"/>
  <c r="AP328" i="2"/>
  <c r="AQ328" i="2" s="1"/>
  <c r="AJ316" i="2"/>
  <c r="AG326" i="2"/>
  <c r="AX327" i="2"/>
  <c r="AL327" i="2"/>
  <c r="EG324" i="2"/>
  <c r="AM318" i="2"/>
  <c r="AQ318" i="2" s="1"/>
  <c r="BL314" i="2"/>
  <c r="BL316" i="2"/>
  <c r="BL320" i="2"/>
  <c r="BF314" i="2"/>
  <c r="BF316" i="2"/>
  <c r="BF320" i="2"/>
  <c r="AZ314" i="2"/>
  <c r="AZ316" i="2"/>
  <c r="AZ320" i="2"/>
  <c r="AZ325" i="2"/>
  <c r="AN316" i="2"/>
  <c r="AN318" i="2"/>
  <c r="AN320" i="2"/>
  <c r="AN325" i="2"/>
  <c r="AN327" i="2"/>
  <c r="BN314" i="2"/>
  <c r="BN316" i="2"/>
  <c r="BN318" i="2"/>
  <c r="BN320" i="2"/>
  <c r="BN322" i="2"/>
  <c r="BN324" i="2"/>
  <c r="BN326" i="2"/>
  <c r="BN328" i="2"/>
  <c r="BH314" i="2"/>
  <c r="BH316" i="2"/>
  <c r="BH318" i="2"/>
  <c r="BH320" i="2"/>
  <c r="BH322" i="2"/>
  <c r="EI325" i="2"/>
  <c r="EI323" i="2"/>
  <c r="AF325" i="5"/>
  <c r="AJ319" i="2"/>
  <c r="AM325" i="5"/>
  <c r="BK324" i="5"/>
  <c r="B328" i="2"/>
  <c r="AJ328" i="2"/>
  <c r="AK328" i="2" s="1"/>
  <c r="BL326" i="2"/>
  <c r="AT319" i="2"/>
  <c r="BH324" i="2"/>
  <c r="BH326" i="2"/>
  <c r="BH328" i="2"/>
  <c r="BB314" i="2"/>
  <c r="BB316" i="2"/>
  <c r="BB318" i="2"/>
  <c r="BB320" i="2"/>
  <c r="BB323" i="2"/>
  <c r="BB325" i="2"/>
  <c r="BB327" i="2"/>
  <c r="AV313" i="2"/>
  <c r="AW313" i="2" s="1"/>
  <c r="AV315" i="2"/>
  <c r="AV317" i="2"/>
  <c r="AV319" i="2"/>
  <c r="AV321" i="2"/>
  <c r="AV324" i="2"/>
  <c r="AV326" i="2"/>
  <c r="AV328" i="2"/>
  <c r="AH325" i="2"/>
  <c r="AZ323" i="2"/>
  <c r="AT315" i="2"/>
  <c r="AN314" i="2"/>
  <c r="AG318" i="2"/>
  <c r="AI318" i="2" s="1"/>
  <c r="AJ325" i="2"/>
  <c r="AN323" i="2"/>
  <c r="BL315" i="2"/>
  <c r="BL319" i="2"/>
  <c r="BL323" i="2"/>
  <c r="BF315" i="2"/>
  <c r="BF319" i="2"/>
  <c r="AN315" i="2"/>
  <c r="AN319" i="2"/>
  <c r="AG323" i="2"/>
  <c r="AF326" i="2"/>
  <c r="BF326" i="2"/>
  <c r="AT326" i="2"/>
  <c r="BN313" i="2"/>
  <c r="BN315" i="2"/>
  <c r="BN317" i="2"/>
  <c r="BN319" i="2"/>
  <c r="BN321" i="2"/>
  <c r="BN323" i="2"/>
  <c r="BN325" i="2"/>
  <c r="BN327" i="2"/>
  <c r="BH313" i="2"/>
  <c r="BH315" i="2"/>
  <c r="BH317" i="2"/>
  <c r="BH319" i="2"/>
  <c r="BH321" i="2"/>
  <c r="AP315" i="2"/>
  <c r="AP324" i="2"/>
  <c r="AJ318" i="2"/>
  <c r="AH323" i="2"/>
  <c r="AG328" i="2"/>
  <c r="BW328" i="2"/>
  <c r="BW320" i="2"/>
  <c r="BJ314" i="2"/>
  <c r="EI316" i="2"/>
  <c r="AG325" i="2"/>
  <c r="BW323" i="2"/>
  <c r="AS325" i="5"/>
  <c r="BK322" i="5"/>
  <c r="BQ324" i="5"/>
  <c r="BW325" i="5"/>
  <c r="EI315" i="2"/>
  <c r="BW324" i="2"/>
  <c r="BW316" i="2"/>
  <c r="EI320" i="2"/>
  <c r="AG327" i="2"/>
  <c r="BW322" i="2"/>
  <c r="BW314" i="2"/>
  <c r="BQ326" i="2"/>
  <c r="BQ318" i="2"/>
  <c r="BF323" i="2"/>
  <c r="BF325" i="2"/>
  <c r="BF327" i="2"/>
  <c r="AZ313" i="2"/>
  <c r="AZ315" i="2"/>
  <c r="AZ317" i="2"/>
  <c r="AZ319" i="2"/>
  <c r="AZ321" i="2"/>
  <c r="AZ324" i="2"/>
  <c r="AZ326" i="2"/>
  <c r="AZ328" i="2"/>
  <c r="AT314" i="2"/>
  <c r="AT316" i="2"/>
  <c r="AT318" i="2"/>
  <c r="AT320" i="2"/>
  <c r="AT323" i="2"/>
  <c r="AT325" i="2"/>
  <c r="AT327" i="2"/>
  <c r="AN317" i="2"/>
  <c r="AN326" i="2"/>
  <c r="AH314" i="2"/>
  <c r="AH316" i="2"/>
  <c r="AH320" i="2"/>
  <c r="BQ325" i="2"/>
  <c r="AP317" i="2"/>
  <c r="AP326" i="2"/>
  <c r="AJ314" i="2"/>
  <c r="AJ320" i="2"/>
  <c r="EI317" i="2"/>
  <c r="AS324" i="5"/>
  <c r="BK325" i="5"/>
  <c r="BW324" i="5"/>
  <c r="BE322" i="5"/>
  <c r="AY324" i="5"/>
  <c r="BE324" i="5"/>
  <c r="BQ325" i="5"/>
  <c r="BW322" i="5"/>
  <c r="AY325" i="5"/>
  <c r="BE325" i="5"/>
  <c r="BQ322" i="5"/>
  <c r="EH329" i="2"/>
  <c r="EH331" i="2" s="1"/>
  <c r="EG314" i="2"/>
  <c r="BQ323" i="2"/>
  <c r="BQ319" i="2"/>
  <c r="BQ315" i="2"/>
  <c r="BK313" i="2"/>
  <c r="BM313" i="2" s="1"/>
  <c r="BK314" i="2"/>
  <c r="BK315" i="2"/>
  <c r="BK316" i="2"/>
  <c r="EG316" i="2"/>
  <c r="EI328" i="2"/>
  <c r="BQ328" i="2"/>
  <c r="BQ324" i="2"/>
  <c r="BQ320" i="2"/>
  <c r="BQ316" i="2"/>
  <c r="BJ316" i="2"/>
  <c r="BJ319" i="2"/>
  <c r="BJ320" i="2"/>
  <c r="BJ323" i="2"/>
  <c r="BJ325" i="2"/>
  <c r="BJ326" i="2"/>
  <c r="BD314" i="2"/>
  <c r="BD315" i="2"/>
  <c r="BD316" i="2"/>
  <c r="BD319" i="2"/>
  <c r="BD320" i="2"/>
  <c r="BD323" i="2"/>
  <c r="BD325" i="2"/>
  <c r="BD326" i="2"/>
  <c r="AX314" i="2"/>
  <c r="AX315" i="2"/>
  <c r="AX316" i="2"/>
  <c r="AX319" i="2"/>
  <c r="AX320" i="2"/>
  <c r="AX323" i="2"/>
  <c r="AX325" i="2"/>
  <c r="AX326" i="2"/>
  <c r="AR314" i="2"/>
  <c r="AR315" i="2"/>
  <c r="AR316" i="2"/>
  <c r="AR319" i="2"/>
  <c r="AR320" i="2"/>
  <c r="AR323" i="2"/>
  <c r="AR325" i="2"/>
  <c r="AR326" i="2"/>
  <c r="AL314" i="2"/>
  <c r="AL315" i="2"/>
  <c r="AL316" i="2"/>
  <c r="AL318" i="2"/>
  <c r="AL319" i="2"/>
  <c r="AL320" i="2"/>
  <c r="AL323" i="2"/>
  <c r="AL325" i="2"/>
  <c r="AL326" i="2"/>
  <c r="AL328" i="2"/>
  <c r="AF314" i="2"/>
  <c r="AF315" i="2"/>
  <c r="AF316" i="2"/>
  <c r="AF318" i="2"/>
  <c r="AF319" i="2"/>
  <c r="AF320" i="2"/>
  <c r="AJ323" i="2"/>
  <c r="AH326" i="2"/>
  <c r="AI326" i="2" s="1"/>
  <c r="AH327" i="2"/>
  <c r="AH328" i="2"/>
  <c r="B327" i="2"/>
  <c r="EI327" i="2"/>
  <c r="EI319" i="2"/>
  <c r="BK317" i="2"/>
  <c r="BK318" i="2"/>
  <c r="BK319" i="2"/>
  <c r="BK320" i="2"/>
  <c r="BK321" i="2"/>
  <c r="BK322" i="2"/>
  <c r="BO322" i="2" s="1"/>
  <c r="BK323" i="2"/>
  <c r="BO323" i="2" s="1"/>
  <c r="BK324" i="2"/>
  <c r="BM324" i="2" s="1"/>
  <c r="BK325" i="2"/>
  <c r="BK326" i="2"/>
  <c r="BK327" i="2"/>
  <c r="BK328" i="2"/>
  <c r="BO328" i="2" s="1"/>
  <c r="BE313" i="2"/>
  <c r="BI313" i="2" s="1"/>
  <c r="BE314" i="2"/>
  <c r="BI314" i="2" s="1"/>
  <c r="BE315" i="2"/>
  <c r="BE316" i="2"/>
  <c r="BG316" i="2" s="1"/>
  <c r="BE317" i="2"/>
  <c r="BG317" i="2" s="1"/>
  <c r="BE318" i="2"/>
  <c r="BE319" i="2"/>
  <c r="BE320" i="2"/>
  <c r="BE321" i="2"/>
  <c r="BG321" i="2" s="1"/>
  <c r="BE322" i="2"/>
  <c r="BI322" i="2" s="1"/>
  <c r="BE323" i="2"/>
  <c r="BG323" i="2" s="1"/>
  <c r="BE324" i="2"/>
  <c r="BG324" i="2" s="1"/>
  <c r="BE325" i="2"/>
  <c r="BE326" i="2"/>
  <c r="BI326" i="2" s="1"/>
  <c r="BE327" i="2"/>
  <c r="BE328" i="2"/>
  <c r="AY313" i="2"/>
  <c r="AY314" i="2"/>
  <c r="BA314" i="2" s="1"/>
  <c r="AY315" i="2"/>
  <c r="AY316" i="2"/>
  <c r="AY317" i="2"/>
  <c r="BC317" i="2" s="1"/>
  <c r="AY318" i="2"/>
  <c r="BA318" i="2" s="1"/>
  <c r="AY319" i="2"/>
  <c r="BC319" i="2" s="1"/>
  <c r="AY320" i="2"/>
  <c r="AY321" i="2"/>
  <c r="BC321" i="2" s="1"/>
  <c r="AY323" i="2"/>
  <c r="AY324" i="2"/>
  <c r="AY325" i="2"/>
  <c r="AY326" i="2"/>
  <c r="BC326" i="2" s="1"/>
  <c r="AY327" i="2"/>
  <c r="BA327" i="2" s="1"/>
  <c r="AY328" i="2"/>
  <c r="AS313" i="2"/>
  <c r="AU313" i="2" s="1"/>
  <c r="AS314" i="2"/>
  <c r="AS315" i="2"/>
  <c r="AS316" i="2"/>
  <c r="AS317" i="2"/>
  <c r="AU317" i="2" s="1"/>
  <c r="AS318" i="2"/>
  <c r="AS319" i="2"/>
  <c r="AW319" i="2" s="1"/>
  <c r="AS320" i="2"/>
  <c r="AS321" i="2"/>
  <c r="AU321" i="2" s="1"/>
  <c r="AS323" i="2"/>
  <c r="AS324" i="2"/>
  <c r="AS325" i="2"/>
  <c r="AU325" i="2" s="1"/>
  <c r="AS326" i="2"/>
  <c r="AS327" i="2"/>
  <c r="AW327" i="2" s="1"/>
  <c r="AS328" i="2"/>
  <c r="AW328" i="2" s="1"/>
  <c r="AM313" i="2"/>
  <c r="AO313" i="2" s="1"/>
  <c r="AM314" i="2"/>
  <c r="AQ314" i="2" s="1"/>
  <c r="AM315" i="2"/>
  <c r="AQ315" i="2" s="1"/>
  <c r="AM316" i="2"/>
  <c r="AM317" i="2"/>
  <c r="AQ317" i="2" s="1"/>
  <c r="AM319" i="2"/>
  <c r="AQ319" i="2" s="1"/>
  <c r="AM320" i="2"/>
  <c r="AQ320" i="2" s="1"/>
  <c r="AM321" i="2"/>
  <c r="AQ321" i="2" s="1"/>
  <c r="AM323" i="2"/>
  <c r="AQ323" i="2" s="1"/>
  <c r="AM324" i="2"/>
  <c r="AO324" i="2" s="1"/>
  <c r="AM325" i="2"/>
  <c r="AQ325" i="2" s="1"/>
  <c r="AM326" i="2"/>
  <c r="AM327" i="2"/>
  <c r="AG313" i="2"/>
  <c r="AI313" i="2" s="1"/>
  <c r="AG314" i="2"/>
  <c r="AG315" i="2"/>
  <c r="AI315" i="2" s="1"/>
  <c r="AG316" i="2"/>
  <c r="AG317" i="2"/>
  <c r="AI317" i="2" s="1"/>
  <c r="AG319" i="2"/>
  <c r="AK319" i="2" s="1"/>
  <c r="AG320" i="2"/>
  <c r="AG321" i="2"/>
  <c r="AI321" i="2" s="1"/>
  <c r="AF323" i="2"/>
  <c r="AJ326" i="2"/>
  <c r="AK326" i="2" s="1"/>
  <c r="AJ327" i="2"/>
  <c r="AK327" i="2" s="1"/>
  <c r="EI326" i="2"/>
  <c r="ED329" i="2"/>
  <c r="ED331" i="2" s="1"/>
  <c r="EI324" i="2"/>
  <c r="EI313" i="2"/>
  <c r="EG325" i="2"/>
  <c r="EG320" i="2"/>
  <c r="EG328" i="2"/>
  <c r="EG317" i="2"/>
  <c r="EG321" i="2"/>
  <c r="AO328" i="2"/>
  <c r="EE329" i="2"/>
  <c r="EE331" i="2" s="1"/>
  <c r="EI322" i="2"/>
  <c r="EI318" i="2"/>
  <c r="EI314" i="2"/>
  <c r="EG327" i="2"/>
  <c r="EG323" i="2"/>
  <c r="EG319" i="2"/>
  <c r="EG315" i="2"/>
  <c r="B320" i="2"/>
  <c r="DI313" i="2"/>
  <c r="DK313" i="2"/>
  <c r="EG326" i="2"/>
  <c r="EF329" i="2"/>
  <c r="I118" i="6"/>
  <c r="I136" i="6"/>
  <c r="I126" i="6"/>
  <c r="AQ258" i="2"/>
  <c r="EI232" i="2"/>
  <c r="EI234" i="2" s="1"/>
  <c r="I78" i="6"/>
  <c r="I64" i="6"/>
  <c r="I56" i="6"/>
  <c r="I140" i="6"/>
  <c r="I131" i="6"/>
  <c r="I122" i="6"/>
  <c r="I114" i="6"/>
  <c r="I82" i="6"/>
  <c r="I74" i="6"/>
  <c r="I60" i="6"/>
  <c r="I52" i="6"/>
  <c r="I40" i="6"/>
  <c r="D294" i="2"/>
  <c r="BS252" i="2"/>
  <c r="BS254" i="2"/>
  <c r="BS256" i="2"/>
  <c r="CE252" i="2"/>
  <c r="CE254" i="2"/>
  <c r="CE256" i="2"/>
  <c r="CK254" i="2"/>
  <c r="CK256" i="2"/>
  <c r="I151" i="6"/>
  <c r="I147" i="6"/>
  <c r="I110" i="6"/>
  <c r="I106" i="6"/>
  <c r="I102" i="6"/>
  <c r="I98" i="6"/>
  <c r="I94" i="6"/>
  <c r="I90" i="6"/>
  <c r="I86" i="6"/>
  <c r="I44" i="6"/>
  <c r="I36" i="6"/>
  <c r="I32" i="6"/>
  <c r="I27" i="6"/>
  <c r="I23" i="6"/>
  <c r="I19" i="6"/>
  <c r="I15" i="6"/>
  <c r="I11" i="6"/>
  <c r="I7" i="6"/>
  <c r="I139" i="6"/>
  <c r="I135" i="6"/>
  <c r="I130" i="6"/>
  <c r="I125" i="6"/>
  <c r="I121" i="6"/>
  <c r="I117" i="6"/>
  <c r="I81" i="6"/>
  <c r="I77" i="6"/>
  <c r="I73" i="6"/>
  <c r="I63" i="6"/>
  <c r="I59" i="6"/>
  <c r="I55" i="6"/>
  <c r="I39" i="6"/>
  <c r="I49" i="6"/>
  <c r="EG281" i="2"/>
  <c r="I150" i="6"/>
  <c r="I109" i="6"/>
  <c r="I101" i="6"/>
  <c r="I93" i="6"/>
  <c r="I47" i="6"/>
  <c r="I43" i="6"/>
  <c r="I35" i="6"/>
  <c r="I26" i="6"/>
  <c r="I22" i="6"/>
  <c r="I14" i="6"/>
  <c r="I10" i="6"/>
  <c r="I149" i="6"/>
  <c r="I145" i="6"/>
  <c r="I138" i="6"/>
  <c r="I133" i="6"/>
  <c r="I129" i="6"/>
  <c r="I124" i="6"/>
  <c r="I120" i="6"/>
  <c r="I116" i="6"/>
  <c r="I112" i="6"/>
  <c r="I108" i="6"/>
  <c r="I104" i="6"/>
  <c r="I100" i="6"/>
  <c r="I96" i="6"/>
  <c r="I92" i="6"/>
  <c r="I88" i="6"/>
  <c r="I84" i="6"/>
  <c r="I80" i="6"/>
  <c r="I76" i="6"/>
  <c r="I66" i="6"/>
  <c r="I62" i="6"/>
  <c r="I58" i="6"/>
  <c r="I54" i="6"/>
  <c r="AG255" i="5"/>
  <c r="I46" i="6"/>
  <c r="I42" i="6"/>
  <c r="I38" i="6"/>
  <c r="I34" i="6"/>
  <c r="I29" i="6"/>
  <c r="I25" i="6"/>
  <c r="I21" i="6"/>
  <c r="I17" i="6"/>
  <c r="I13" i="6"/>
  <c r="I9" i="6"/>
  <c r="AM254" i="5"/>
  <c r="I50" i="6"/>
  <c r="I254" i="6" s="1"/>
  <c r="AG291" i="5"/>
  <c r="I146" i="6"/>
  <c r="I291" i="6" s="1"/>
  <c r="AG302" i="5"/>
  <c r="I113" i="6"/>
  <c r="I302" i="6" s="1"/>
  <c r="I105" i="6"/>
  <c r="AG289" i="5"/>
  <c r="I97" i="6"/>
  <c r="I289" i="6" s="1"/>
  <c r="I89" i="6"/>
  <c r="AG298" i="5"/>
  <c r="I85" i="6"/>
  <c r="I298" i="6" s="1"/>
  <c r="I30" i="6"/>
  <c r="I18" i="6"/>
  <c r="I6" i="6"/>
  <c r="AG268" i="5"/>
  <c r="I148" i="6"/>
  <c r="I144" i="6"/>
  <c r="I137" i="6"/>
  <c r="I132" i="6"/>
  <c r="I128" i="6"/>
  <c r="I123" i="6"/>
  <c r="I119" i="6"/>
  <c r="I115" i="6"/>
  <c r="I111" i="6"/>
  <c r="I107" i="6"/>
  <c r="I103" i="6"/>
  <c r="I99" i="6"/>
  <c r="I95" i="6"/>
  <c r="I91" i="6"/>
  <c r="AG275" i="5"/>
  <c r="I87" i="6"/>
  <c r="I275" i="6" s="1"/>
  <c r="I83" i="6"/>
  <c r="AG278" i="5"/>
  <c r="I79" i="6"/>
  <c r="I75" i="6"/>
  <c r="I65" i="6"/>
  <c r="I61" i="6"/>
  <c r="I57" i="6"/>
  <c r="I53" i="6"/>
  <c r="I45" i="6"/>
  <c r="AG272" i="5"/>
  <c r="I41" i="6"/>
  <c r="I272" i="6" s="1"/>
  <c r="AG267" i="5"/>
  <c r="I37" i="6"/>
  <c r="I33" i="6"/>
  <c r="I28" i="6"/>
  <c r="AG271" i="5"/>
  <c r="I24" i="6"/>
  <c r="I20" i="6"/>
  <c r="I16" i="6"/>
  <c r="I12" i="6"/>
  <c r="I8" i="6"/>
  <c r="AM227" i="5"/>
  <c r="I51" i="6"/>
  <c r="I219" i="6" s="1"/>
  <c r="BK246" i="5"/>
  <c r="BW256" i="5"/>
  <c r="BW326" i="5" s="1"/>
  <c r="ED205" i="2"/>
  <c r="EI281" i="2"/>
  <c r="EI283" i="2" s="1"/>
  <c r="BE256" i="5"/>
  <c r="BE326" i="5" s="1"/>
  <c r="EE205" i="2"/>
  <c r="AG256" i="5"/>
  <c r="BE249" i="5"/>
  <c r="AM256" i="5"/>
  <c r="AM326" i="5" s="1"/>
  <c r="AG246" i="5"/>
  <c r="BQ245" i="5"/>
  <c r="EE283" i="2"/>
  <c r="DH275" i="2"/>
  <c r="EE234" i="2"/>
  <c r="AY256" i="5"/>
  <c r="AY326" i="5" s="1"/>
  <c r="BQ251" i="5"/>
  <c r="EA294" i="2"/>
  <c r="AO271" i="2"/>
  <c r="BA271" i="2"/>
  <c r="CK275" i="2"/>
  <c r="CQ271" i="2"/>
  <c r="EI193" i="2"/>
  <c r="DQ272" i="2"/>
  <c r="DW272" i="2"/>
  <c r="EC272" i="2"/>
  <c r="CV249" i="2"/>
  <c r="CV253" i="2"/>
  <c r="CV257" i="2"/>
  <c r="CY253" i="2"/>
  <c r="DB245" i="2"/>
  <c r="DB253" i="2"/>
  <c r="FQ243" i="5"/>
  <c r="FQ245" i="5"/>
  <c r="FQ247" i="5"/>
  <c r="FQ249" i="5"/>
  <c r="FQ251" i="5"/>
  <c r="FQ255" i="5"/>
  <c r="BQ256" i="5"/>
  <c r="BQ326" i="5" s="1"/>
  <c r="EG193" i="2"/>
  <c r="AM243" i="5"/>
  <c r="AM258" i="5"/>
  <c r="EI259" i="2"/>
  <c r="EI261" i="2" s="1"/>
  <c r="AG247" i="5"/>
  <c r="AY251" i="5"/>
  <c r="BE251" i="5"/>
  <c r="BK256" i="5"/>
  <c r="BK326" i="5" s="1"/>
  <c r="AF251" i="5"/>
  <c r="AM248" i="5"/>
  <c r="BG253" i="2"/>
  <c r="BG255" i="2"/>
  <c r="BM252" i="2"/>
  <c r="BM254" i="2"/>
  <c r="BY252" i="2"/>
  <c r="BY254" i="2"/>
  <c r="CK258" i="2"/>
  <c r="CQ252" i="2"/>
  <c r="CQ254" i="2"/>
  <c r="DF252" i="2"/>
  <c r="DF254" i="2"/>
  <c r="DO254" i="2"/>
  <c r="DO256" i="2"/>
  <c r="DU252" i="2"/>
  <c r="DU254" i="2"/>
  <c r="EA252" i="2"/>
  <c r="EA254" i="2"/>
  <c r="DB249" i="2"/>
  <c r="AF256" i="5"/>
  <c r="AF326" i="5" s="1"/>
  <c r="AF245" i="5"/>
  <c r="AF246" i="5"/>
  <c r="AF247" i="5"/>
  <c r="AG251" i="5"/>
  <c r="AG248" i="5"/>
  <c r="AM251" i="5"/>
  <c r="AY243" i="5"/>
  <c r="BE243" i="5"/>
  <c r="BQ248" i="5"/>
  <c r="EH205" i="2"/>
  <c r="AM245" i="5"/>
  <c r="BQ249" i="5"/>
  <c r="EI204" i="2"/>
  <c r="AM246" i="5"/>
  <c r="DO278" i="2"/>
  <c r="DU278" i="2"/>
  <c r="DW278" i="2"/>
  <c r="EA278" i="2"/>
  <c r="EE261" i="2"/>
  <c r="AS243" i="5"/>
  <c r="AY250" i="5"/>
  <c r="BE250" i="5"/>
  <c r="BK248" i="5"/>
  <c r="BQ246" i="5"/>
  <c r="BW243" i="5"/>
  <c r="EG283" i="2"/>
  <c r="AM244" i="5"/>
  <c r="AS294" i="5"/>
  <c r="AS304" i="5" s="1"/>
  <c r="EA253" i="2"/>
  <c r="EA255" i="2"/>
  <c r="AF243" i="5"/>
  <c r="AF250" i="5"/>
  <c r="AS249" i="5"/>
  <c r="BK245" i="5"/>
  <c r="BK247" i="5"/>
  <c r="AF253" i="5"/>
  <c r="AM294" i="5"/>
  <c r="AY244" i="5"/>
  <c r="AY245" i="5"/>
  <c r="AY246" i="5"/>
  <c r="BE245" i="5"/>
  <c r="BE246" i="5"/>
  <c r="BK257" i="5"/>
  <c r="BQ243" i="5"/>
  <c r="BW249" i="5"/>
  <c r="EG232" i="2"/>
  <c r="EG234" i="2" s="1"/>
  <c r="AF248" i="5"/>
  <c r="AG249" i="5"/>
  <c r="AG243" i="5"/>
  <c r="AM257" i="5"/>
  <c r="AM250" i="5"/>
  <c r="AM253" i="5"/>
  <c r="AS250" i="5"/>
  <c r="AS256" i="5"/>
  <c r="AS326" i="5" s="1"/>
  <c r="BK244" i="5"/>
  <c r="BQ294" i="5"/>
  <c r="BQ304" i="5" s="1"/>
  <c r="AG244" i="5"/>
  <c r="AG253" i="5"/>
  <c r="AS251" i="5"/>
  <c r="AS245" i="5"/>
  <c r="AS246" i="5"/>
  <c r="BE244" i="5"/>
  <c r="BK243" i="5"/>
  <c r="BQ257" i="5"/>
  <c r="BW245" i="5"/>
  <c r="BW246" i="5"/>
  <c r="DB257" i="2"/>
  <c r="EI304" i="2"/>
  <c r="EI306" i="2" s="1"/>
  <c r="EG304" i="2"/>
  <c r="EG306" i="2" s="1"/>
  <c r="EF283" i="2"/>
  <c r="FQ268" i="5"/>
  <c r="FQ272" i="5"/>
  <c r="FQ256" i="5"/>
  <c r="FQ258" i="5"/>
  <c r="FS271" i="5"/>
  <c r="FS275" i="5"/>
  <c r="FS255" i="5"/>
  <c r="EF261" i="2"/>
  <c r="EG259" i="2"/>
  <c r="EG261" i="2" s="1"/>
  <c r="EF205" i="2"/>
  <c r="EG204" i="2"/>
  <c r="FS256" i="5"/>
  <c r="FS258" i="5"/>
  <c r="FS243" i="5"/>
  <c r="FS245" i="5"/>
  <c r="FS247" i="5"/>
  <c r="FS249" i="5"/>
  <c r="FS251" i="5"/>
  <c r="FQ257" i="5"/>
  <c r="FS268" i="5"/>
  <c r="FS272" i="5"/>
  <c r="FQ278" i="5"/>
  <c r="FQ294" i="5"/>
  <c r="FS257" i="5"/>
  <c r="FS278" i="5"/>
  <c r="FP304" i="5"/>
  <c r="FQ254" i="5"/>
  <c r="FQ271" i="5"/>
  <c r="FN259" i="5"/>
  <c r="FR281" i="5"/>
  <c r="FQ275" i="5"/>
  <c r="FQ244" i="5"/>
  <c r="FQ246" i="5"/>
  <c r="FQ248" i="5"/>
  <c r="FQ250" i="5"/>
  <c r="FQ252" i="5"/>
  <c r="FO281" i="5"/>
  <c r="FS244" i="5"/>
  <c r="FS246" i="5"/>
  <c r="FS248" i="5"/>
  <c r="FS250" i="5"/>
  <c r="FS252" i="5"/>
  <c r="FP281" i="5"/>
  <c r="FS254" i="5"/>
  <c r="FO259" i="5"/>
  <c r="FN281" i="5"/>
  <c r="BK281" i="5"/>
  <c r="FQ253" i="5"/>
  <c r="AM281" i="5"/>
  <c r="FS253" i="5"/>
  <c r="FN304" i="5"/>
  <c r="FO304" i="5"/>
  <c r="FS304" i="5" s="1"/>
  <c r="FS294" i="5"/>
  <c r="FR259" i="5"/>
  <c r="FP259" i="5"/>
  <c r="AS244" i="5"/>
  <c r="BW244" i="5"/>
  <c r="AG245" i="5"/>
  <c r="BQ244" i="5"/>
  <c r="AF244" i="5"/>
  <c r="AG258" i="5"/>
  <c r="AY247" i="5"/>
  <c r="BQ258" i="5"/>
  <c r="AM249" i="5"/>
  <c r="AS248" i="5"/>
  <c r="BE247" i="5"/>
  <c r="BW248" i="5"/>
  <c r="AS247" i="5"/>
  <c r="BK258" i="5"/>
  <c r="BQ250" i="5"/>
  <c r="BQ253" i="5"/>
  <c r="BW247" i="5"/>
  <c r="AG257" i="5"/>
  <c r="AM298" i="5"/>
  <c r="AY258" i="5"/>
  <c r="BE258" i="5"/>
  <c r="BK294" i="5"/>
  <c r="BK304" i="5" s="1"/>
  <c r="CM252" i="2"/>
  <c r="CM254" i="2"/>
  <c r="CM256" i="2"/>
  <c r="CS254" i="2"/>
  <c r="DH244" i="2"/>
  <c r="DH246" i="2"/>
  <c r="DH248" i="2"/>
  <c r="DH250" i="2"/>
  <c r="DH252" i="2"/>
  <c r="DH254" i="2"/>
  <c r="BA294" i="2"/>
  <c r="AF281" i="5"/>
  <c r="O127" i="6"/>
  <c r="O266" i="6" s="1"/>
  <c r="BE266" i="5"/>
  <c r="BE281" i="5" s="1"/>
  <c r="AM247" i="5"/>
  <c r="AY294" i="5"/>
  <c r="AY304" i="5" s="1"/>
  <c r="BE294" i="5"/>
  <c r="BE304" i="5" s="1"/>
  <c r="BK250" i="5"/>
  <c r="BK253" i="5"/>
  <c r="CV250" i="2"/>
  <c r="AF257" i="5"/>
  <c r="AG250" i="5"/>
  <c r="AS258" i="5"/>
  <c r="AY249" i="5"/>
  <c r="AY257" i="5"/>
  <c r="AY253" i="5"/>
  <c r="BE257" i="5"/>
  <c r="BE253" i="5"/>
  <c r="BQ247" i="5"/>
  <c r="BW258" i="5"/>
  <c r="DU268" i="2"/>
  <c r="BK251" i="5"/>
  <c r="AF258" i="5"/>
  <c r="AY248" i="5"/>
  <c r="BE248" i="5"/>
  <c r="BK249" i="5"/>
  <c r="BW294" i="5"/>
  <c r="BW304" i="5" s="1"/>
  <c r="AG294" i="5"/>
  <c r="AF249" i="5"/>
  <c r="AF294" i="5"/>
  <c r="AF304" i="5" s="1"/>
  <c r="AS257" i="5"/>
  <c r="AS253" i="5"/>
  <c r="BW257" i="5"/>
  <c r="BW250" i="5"/>
  <c r="BW253" i="5"/>
  <c r="AS281" i="5"/>
  <c r="AY281" i="5"/>
  <c r="BW281" i="5"/>
  <c r="BQ281" i="5"/>
  <c r="BU294" i="2"/>
  <c r="CA294" i="2"/>
  <c r="CM294" i="2"/>
  <c r="CA252" i="2"/>
  <c r="CA256" i="2"/>
  <c r="CG254" i="2"/>
  <c r="DH256" i="2"/>
  <c r="DH258" i="2"/>
  <c r="DQ244" i="2"/>
  <c r="DQ246" i="2"/>
  <c r="DQ248" i="2"/>
  <c r="DQ250" i="2"/>
  <c r="DQ252" i="2"/>
  <c r="DQ254" i="2"/>
  <c r="DO272" i="2"/>
  <c r="CV254" i="2"/>
  <c r="CV258" i="2"/>
  <c r="CY246" i="2"/>
  <c r="CY254" i="2"/>
  <c r="DB246" i="2"/>
  <c r="DB250" i="2"/>
  <c r="DB254" i="2"/>
  <c r="DB258" i="2"/>
  <c r="DQ256" i="2"/>
  <c r="DQ258" i="2"/>
  <c r="DW244" i="2"/>
  <c r="DW246" i="2"/>
  <c r="DW248" i="2"/>
  <c r="DW250" i="2"/>
  <c r="DW252" i="2"/>
  <c r="DW254" i="2"/>
  <c r="DW256" i="2"/>
  <c r="DW258" i="2"/>
  <c r="BC294" i="2"/>
  <c r="EC294" i="2"/>
  <c r="AQ271" i="2"/>
  <c r="AW271" i="2"/>
  <c r="BC271" i="2"/>
  <c r="CM275" i="2"/>
  <c r="CS275" i="2"/>
  <c r="CS278" i="2"/>
  <c r="AZ304" i="2"/>
  <c r="BC268" i="2"/>
  <c r="EA271" i="2"/>
  <c r="CV248" i="2"/>
  <c r="CY252" i="2"/>
  <c r="CY256" i="2"/>
  <c r="DB244" i="2"/>
  <c r="DB248" i="2"/>
  <c r="DB256" i="2"/>
  <c r="DU272" i="2"/>
  <c r="BQ224" i="5"/>
  <c r="AK257" i="2"/>
  <c r="BG254" i="2"/>
  <c r="BM253" i="2"/>
  <c r="BM255" i="2"/>
  <c r="BS255" i="2"/>
  <c r="BY253" i="2"/>
  <c r="BY255" i="2"/>
  <c r="CE253" i="2"/>
  <c r="CE255" i="2"/>
  <c r="CE257" i="2"/>
  <c r="CK253" i="2"/>
  <c r="CK255" i="2"/>
  <c r="CK257" i="2"/>
  <c r="CQ245" i="2"/>
  <c r="CQ247" i="2"/>
  <c r="CQ249" i="2"/>
  <c r="CQ251" i="2"/>
  <c r="CQ253" i="2"/>
  <c r="CQ255" i="2"/>
  <c r="CQ257" i="2"/>
  <c r="DF245" i="2"/>
  <c r="DF247" i="2"/>
  <c r="DF249" i="2"/>
  <c r="DF251" i="2"/>
  <c r="DF253" i="2"/>
  <c r="DF255" i="2"/>
  <c r="DF257" i="2"/>
  <c r="DO245" i="2"/>
  <c r="DO249" i="2"/>
  <c r="DO253" i="2"/>
  <c r="DO255" i="2"/>
  <c r="DU253" i="2"/>
  <c r="DU255" i="2"/>
  <c r="CK268" i="2"/>
  <c r="DF272" i="2"/>
  <c r="DH272" i="2"/>
  <c r="DO275" i="2"/>
  <c r="CV247" i="2"/>
  <c r="CV251" i="2"/>
  <c r="CV255" i="2"/>
  <c r="CY243" i="2"/>
  <c r="CY247" i="2"/>
  <c r="CY251" i="2"/>
  <c r="CY255" i="2"/>
  <c r="DB243" i="2"/>
  <c r="DB247" i="2"/>
  <c r="DB251" i="2"/>
  <c r="DB255" i="2"/>
  <c r="CG253" i="2"/>
  <c r="CM253" i="2"/>
  <c r="CM255" i="2"/>
  <c r="CS245" i="2"/>
  <c r="CS247" i="2"/>
  <c r="CS249" i="2"/>
  <c r="CS251" i="2"/>
  <c r="CS253" i="2"/>
  <c r="CS255" i="2"/>
  <c r="CS257" i="2"/>
  <c r="DH243" i="2"/>
  <c r="DH245" i="2"/>
  <c r="DH247" i="2"/>
  <c r="DH249" i="2"/>
  <c r="DH251" i="2"/>
  <c r="DH253" i="2"/>
  <c r="DH255" i="2"/>
  <c r="DH257" i="2"/>
  <c r="DQ243" i="2"/>
  <c r="DQ245" i="2"/>
  <c r="DQ247" i="2"/>
  <c r="DQ249" i="2"/>
  <c r="DQ251" i="2"/>
  <c r="DQ253" i="2"/>
  <c r="DQ255" i="2"/>
  <c r="DQ257" i="2"/>
  <c r="DW243" i="2"/>
  <c r="D291" i="2"/>
  <c r="BU268" i="2"/>
  <c r="CG268" i="2"/>
  <c r="CG277" i="2"/>
  <c r="S245" i="2"/>
  <c r="CK271" i="2"/>
  <c r="BK196" i="5"/>
  <c r="AD304" i="2"/>
  <c r="AG304" i="2"/>
  <c r="BA278" i="2"/>
  <c r="BG271" i="2"/>
  <c r="BG275" i="2"/>
  <c r="BG278" i="2"/>
  <c r="BS271" i="2"/>
  <c r="CY244" i="2"/>
  <c r="CY248" i="2"/>
  <c r="BC278" i="2"/>
  <c r="BI271" i="2"/>
  <c r="BI278" i="2"/>
  <c r="BO271" i="2"/>
  <c r="BU271" i="2"/>
  <c r="CA278" i="2"/>
  <c r="CG271" i="2"/>
  <c r="CG275" i="2"/>
  <c r="BI254" i="2"/>
  <c r="BU253" i="2"/>
  <c r="BU255" i="2"/>
  <c r="CA253" i="2"/>
  <c r="CA255" i="2"/>
  <c r="CG255" i="2"/>
  <c r="DW245" i="2"/>
  <c r="DW247" i="2"/>
  <c r="DW249" i="2"/>
  <c r="DW251" i="2"/>
  <c r="DW253" i="2"/>
  <c r="DW255" i="2"/>
  <c r="DW257" i="2"/>
  <c r="BG268" i="2"/>
  <c r="CE268" i="2"/>
  <c r="CV246" i="2"/>
  <c r="BQ230" i="5"/>
  <c r="BQ196" i="5"/>
  <c r="BG252" i="2"/>
  <c r="BO254" i="2"/>
  <c r="BU254" i="2"/>
  <c r="DF268" i="2"/>
  <c r="DH268" i="2"/>
  <c r="AK294" i="2"/>
  <c r="P248" i="2"/>
  <c r="P253" i="2"/>
  <c r="BI294" i="2"/>
  <c r="BJ304" i="2"/>
  <c r="BJ306" i="2" s="1"/>
  <c r="CK294" i="2"/>
  <c r="AU271" i="2"/>
  <c r="CS268" i="2"/>
  <c r="CS272" i="2"/>
  <c r="BC253" i="2"/>
  <c r="BO253" i="2"/>
  <c r="BO255" i="2"/>
  <c r="AR304" i="2"/>
  <c r="AR306" i="2" s="1"/>
  <c r="CM271" i="2"/>
  <c r="CS271" i="2"/>
  <c r="DH271" i="2"/>
  <c r="DO268" i="2"/>
  <c r="EA268" i="2"/>
  <c r="CY258" i="2"/>
  <c r="D255" i="2"/>
  <c r="CA254" i="2"/>
  <c r="CG252" i="2"/>
  <c r="CK252" i="2"/>
  <c r="CS252" i="2"/>
  <c r="DO252" i="2"/>
  <c r="CV243" i="2"/>
  <c r="AC304" i="2"/>
  <c r="BI253" i="2"/>
  <c r="BI255" i="2"/>
  <c r="BI252" i="2"/>
  <c r="BO252" i="2"/>
  <c r="BU252" i="2"/>
  <c r="EC252" i="2"/>
  <c r="EC254" i="2"/>
  <c r="BW304" i="2"/>
  <c r="S294" i="2"/>
  <c r="T304" i="2"/>
  <c r="CV252" i="2"/>
  <c r="DB252" i="2"/>
  <c r="AI226" i="2"/>
  <c r="G298" i="2"/>
  <c r="AM304" i="2"/>
  <c r="CL304" i="2"/>
  <c r="BS278" i="2"/>
  <c r="BY278" i="2"/>
  <c r="CE271" i="2"/>
  <c r="CE278" i="2"/>
  <c r="CQ275" i="2"/>
  <c r="CY245" i="2"/>
  <c r="D245" i="2"/>
  <c r="BA247" i="2"/>
  <c r="BG257" i="2"/>
  <c r="BM246" i="2"/>
  <c r="BY250" i="2"/>
  <c r="BY258" i="2"/>
  <c r="CE244" i="2"/>
  <c r="CE250" i="2"/>
  <c r="DF294" i="2"/>
  <c r="DU294" i="2"/>
  <c r="AW278" i="2"/>
  <c r="CK272" i="2"/>
  <c r="CQ268" i="2"/>
  <c r="CQ272" i="2"/>
  <c r="CV245" i="2"/>
  <c r="CY250" i="2"/>
  <c r="BC245" i="2"/>
  <c r="CG256" i="2"/>
  <c r="D298" i="2"/>
  <c r="DQ294" i="2"/>
  <c r="DS304" i="2"/>
  <c r="DW294" i="2"/>
  <c r="DY304" i="2"/>
  <c r="AA304" i="2"/>
  <c r="CM272" i="2"/>
  <c r="DF275" i="2"/>
  <c r="CV256" i="2"/>
  <c r="DI259" i="2"/>
  <c r="G251" i="2"/>
  <c r="S247" i="2"/>
  <c r="S257" i="2"/>
  <c r="AB245" i="2"/>
  <c r="B304" i="2"/>
  <c r="D302" i="2"/>
  <c r="Y298" i="2"/>
  <c r="AT304" i="2"/>
  <c r="Z304" i="2"/>
  <c r="DK259" i="2"/>
  <c r="DK261" i="2" s="1"/>
  <c r="CC259" i="2"/>
  <c r="D289" i="2"/>
  <c r="AL304" i="2"/>
  <c r="AL306" i="2" s="1"/>
  <c r="EC278" i="2"/>
  <c r="AI294" i="2"/>
  <c r="AK247" i="2"/>
  <c r="AO294" i="2"/>
  <c r="AO268" i="2"/>
  <c r="DU275" i="2"/>
  <c r="EA275" i="2"/>
  <c r="AO246" i="2"/>
  <c r="AQ256" i="2"/>
  <c r="G245" i="2"/>
  <c r="G249" i="2"/>
  <c r="G255" i="2"/>
  <c r="J243" i="2"/>
  <c r="J247" i="2"/>
  <c r="J251" i="2"/>
  <c r="J257" i="2"/>
  <c r="M245" i="2"/>
  <c r="M249" i="2"/>
  <c r="M255" i="2"/>
  <c r="P243" i="2"/>
  <c r="P247" i="2"/>
  <c r="P251" i="2"/>
  <c r="P257" i="2"/>
  <c r="S249" i="2"/>
  <c r="S255" i="2"/>
  <c r="V251" i="2"/>
  <c r="V257" i="2"/>
  <c r="Y245" i="2"/>
  <c r="Y255" i="2"/>
  <c r="AB243" i="2"/>
  <c r="AB247" i="2"/>
  <c r="AB251" i="2"/>
  <c r="AB257" i="2"/>
  <c r="AE245" i="2"/>
  <c r="AI257" i="2"/>
  <c r="AI247" i="2"/>
  <c r="J294" i="2"/>
  <c r="P298" i="2"/>
  <c r="V298" i="2"/>
  <c r="BH304" i="2"/>
  <c r="BS294" i="2"/>
  <c r="BY294" i="2"/>
  <c r="BM268" i="2"/>
  <c r="BS268" i="2"/>
  <c r="CM268" i="2"/>
  <c r="CV244" i="2"/>
  <c r="CY249" i="2"/>
  <c r="CY257" i="2"/>
  <c r="EC275" i="2"/>
  <c r="DW268" i="2"/>
  <c r="DQ278" i="2"/>
  <c r="DQ268" i="2"/>
  <c r="DF278" i="2"/>
  <c r="DH278" i="2"/>
  <c r="DF271" i="2"/>
  <c r="G247" i="2"/>
  <c r="G257" i="2"/>
  <c r="J245" i="2"/>
  <c r="J249" i="2"/>
  <c r="J255" i="2"/>
  <c r="M247" i="2"/>
  <c r="M251" i="2"/>
  <c r="M257" i="2"/>
  <c r="P245" i="2"/>
  <c r="P249" i="2"/>
  <c r="P255" i="2"/>
  <c r="S251" i="2"/>
  <c r="Y247" i="2"/>
  <c r="Y251" i="2"/>
  <c r="Y257" i="2"/>
  <c r="AB249" i="2"/>
  <c r="AB255" i="2"/>
  <c r="BG258" i="2"/>
  <c r="BS249" i="2"/>
  <c r="G291" i="2"/>
  <c r="J302" i="2"/>
  <c r="U304" i="2"/>
  <c r="AS304" i="2"/>
  <c r="AU294" i="2"/>
  <c r="BK304" i="2"/>
  <c r="BM294" i="2"/>
  <c r="BP304" i="2"/>
  <c r="DN304" i="2"/>
  <c r="DT304" i="2"/>
  <c r="DZ304" i="2"/>
  <c r="AU278" i="2"/>
  <c r="BU278" i="2"/>
  <c r="CG278" i="2"/>
  <c r="DO271" i="2"/>
  <c r="DU271" i="2"/>
  <c r="EC268" i="2"/>
  <c r="EC271" i="2"/>
  <c r="W304" i="2"/>
  <c r="AW294" i="2"/>
  <c r="BL304" i="2"/>
  <c r="BO294" i="2"/>
  <c r="BQ304" i="2"/>
  <c r="BV304" i="2"/>
  <c r="DQ271" i="2"/>
  <c r="DW271" i="2"/>
  <c r="G244" i="2"/>
  <c r="G248" i="2"/>
  <c r="G253" i="2"/>
  <c r="G258" i="2"/>
  <c r="J246" i="2"/>
  <c r="J250" i="2"/>
  <c r="J256" i="2"/>
  <c r="M244" i="2"/>
  <c r="M253" i="2"/>
  <c r="M258" i="2"/>
  <c r="S244" i="2"/>
  <c r="S248" i="2"/>
  <c r="S253" i="2"/>
  <c r="S258" i="2"/>
  <c r="V250" i="2"/>
  <c r="Y244" i="2"/>
  <c r="Y248" i="2"/>
  <c r="Y253" i="2"/>
  <c r="Y258" i="2"/>
  <c r="AE244" i="2"/>
  <c r="AE248" i="2"/>
  <c r="AE253" i="2"/>
  <c r="AI258" i="2"/>
  <c r="AI253" i="2"/>
  <c r="AI248" i="2"/>
  <c r="AQ250" i="2"/>
  <c r="G302" i="2"/>
  <c r="M298" i="2"/>
  <c r="AB298" i="2"/>
  <c r="AV304" i="2"/>
  <c r="BN304" i="2"/>
  <c r="BR304" i="2"/>
  <c r="CB304" i="2"/>
  <c r="AQ268" i="2"/>
  <c r="BM278" i="2"/>
  <c r="BY268" i="2"/>
  <c r="BY271" i="2"/>
  <c r="CE277" i="2"/>
  <c r="CQ278" i="2"/>
  <c r="H304" i="2"/>
  <c r="J298" i="2"/>
  <c r="AE298" i="2"/>
  <c r="AF304" i="2"/>
  <c r="AF306" i="2" s="1"/>
  <c r="BD304" i="2"/>
  <c r="BD306" i="2" s="1"/>
  <c r="BT304" i="2"/>
  <c r="BX304" i="2"/>
  <c r="CC304" i="2"/>
  <c r="CE294" i="2"/>
  <c r="CH304" i="2"/>
  <c r="CI304" i="2"/>
  <c r="CN304" i="2"/>
  <c r="AO278" i="2"/>
  <c r="BA268" i="2"/>
  <c r="BG266" i="2"/>
  <c r="BO278" i="2"/>
  <c r="CA268" i="2"/>
  <c r="CA271" i="2"/>
  <c r="CA275" i="2"/>
  <c r="CK278" i="2"/>
  <c r="EA272" i="2"/>
  <c r="AO251" i="2"/>
  <c r="C304" i="2"/>
  <c r="V294" i="2"/>
  <c r="X304" i="2"/>
  <c r="AH304" i="2"/>
  <c r="AQ294" i="2"/>
  <c r="BF304" i="2"/>
  <c r="CD304" i="2"/>
  <c r="CG294" i="2"/>
  <c r="CO304" i="2"/>
  <c r="C281" i="2"/>
  <c r="E281" i="2"/>
  <c r="F281" i="2"/>
  <c r="H281" i="2"/>
  <c r="I281" i="2"/>
  <c r="K281" i="2"/>
  <c r="N281" i="2"/>
  <c r="Q281" i="2"/>
  <c r="T281" i="2"/>
  <c r="W281" i="2"/>
  <c r="Z281" i="2"/>
  <c r="AC281" i="2"/>
  <c r="AF281" i="2"/>
  <c r="AQ278" i="2"/>
  <c r="BI266" i="2"/>
  <c r="BM271" i="2"/>
  <c r="CE275" i="2"/>
  <c r="CM278" i="2"/>
  <c r="AK251" i="2"/>
  <c r="Q304" i="2"/>
  <c r="AX304" i="2"/>
  <c r="AX306" i="2" s="1"/>
  <c r="BG294" i="2"/>
  <c r="CF304" i="2"/>
  <c r="CQ294" i="2"/>
  <c r="DC304" i="2"/>
  <c r="DH294" i="2"/>
  <c r="DO294" i="2"/>
  <c r="L281" i="2"/>
  <c r="O281" i="2"/>
  <c r="R281" i="2"/>
  <c r="U281" i="2"/>
  <c r="X281" i="2"/>
  <c r="AA281" i="2"/>
  <c r="AD281" i="2"/>
  <c r="AG281" i="2"/>
  <c r="AW268" i="2"/>
  <c r="BI268" i="2"/>
  <c r="BO268" i="2"/>
  <c r="DQ275" i="2"/>
  <c r="DW275" i="2"/>
  <c r="AQ253" i="2"/>
  <c r="AY304" i="2"/>
  <c r="BC304" i="2" s="1"/>
  <c r="CP304" i="2"/>
  <c r="CS294" i="2"/>
  <c r="DL304" i="2"/>
  <c r="DR304" i="2"/>
  <c r="DX304" i="2"/>
  <c r="AU268" i="2"/>
  <c r="DM304" i="2"/>
  <c r="DV304" i="2"/>
  <c r="DP304" i="2"/>
  <c r="DD304" i="2"/>
  <c r="DH304" i="2" s="1"/>
  <c r="DE304" i="2"/>
  <c r="CJ304" i="2"/>
  <c r="BZ304" i="2"/>
  <c r="BE304" i="2"/>
  <c r="AN304" i="2"/>
  <c r="AP304" i="2"/>
  <c r="Y294" i="2"/>
  <c r="D246" i="2"/>
  <c r="J244" i="2"/>
  <c r="J253" i="2"/>
  <c r="J258" i="2"/>
  <c r="M246" i="2"/>
  <c r="M250" i="2"/>
  <c r="P244" i="2"/>
  <c r="P258" i="2"/>
  <c r="V244" i="2"/>
  <c r="V248" i="2"/>
  <c r="V253" i="2"/>
  <c r="V258" i="2"/>
  <c r="AB244" i="2"/>
  <c r="AB248" i="2"/>
  <c r="AB253" i="2"/>
  <c r="AB258" i="2"/>
  <c r="AI250" i="2"/>
  <c r="BO216" i="2"/>
  <c r="BO218" i="2"/>
  <c r="BO222" i="2"/>
  <c r="BO224" i="2"/>
  <c r="BO226" i="2"/>
  <c r="BO228" i="2"/>
  <c r="BO230" i="2"/>
  <c r="BI216" i="2"/>
  <c r="BI218" i="2"/>
  <c r="BI222" i="2"/>
  <c r="BI224" i="2"/>
  <c r="BI226" i="2"/>
  <c r="BI228" i="2"/>
  <c r="BI230" i="2"/>
  <c r="BC216" i="2"/>
  <c r="BC218" i="2"/>
  <c r="BC222" i="2"/>
  <c r="BC224" i="2"/>
  <c r="BC231" i="2"/>
  <c r="AW219" i="2"/>
  <c r="AW221" i="2"/>
  <c r="AW226" i="2"/>
  <c r="AW228" i="2"/>
  <c r="AW230" i="2"/>
  <c r="AQ231" i="2"/>
  <c r="AK219" i="2"/>
  <c r="AK221" i="2"/>
  <c r="AE247" i="2"/>
  <c r="AE251" i="2"/>
  <c r="AE257" i="2"/>
  <c r="AK255" i="2"/>
  <c r="AK245" i="2"/>
  <c r="AQ245" i="2"/>
  <c r="I304" i="2"/>
  <c r="P294" i="2"/>
  <c r="AB294" i="2"/>
  <c r="J291" i="2"/>
  <c r="M294" i="2"/>
  <c r="E304" i="2"/>
  <c r="N304" i="2"/>
  <c r="S298" i="2"/>
  <c r="O304" i="2"/>
  <c r="G294" i="2"/>
  <c r="K304" i="2"/>
  <c r="L304" i="2"/>
  <c r="AE294" i="2"/>
  <c r="R304" i="2"/>
  <c r="F304" i="2"/>
  <c r="BG248" i="2"/>
  <c r="D258" i="2"/>
  <c r="D247" i="2"/>
  <c r="AK244" i="2"/>
  <c r="BU251" i="2"/>
  <c r="AQ216" i="2"/>
  <c r="AQ222" i="2"/>
  <c r="BP204" i="2"/>
  <c r="B20" i="7" s="1"/>
  <c r="BJ204" i="2"/>
  <c r="B19" i="7" s="1"/>
  <c r="CY272" i="2"/>
  <c r="M278" i="2"/>
  <c r="Y278" i="2"/>
  <c r="BG246" i="2"/>
  <c r="CK246" i="2"/>
  <c r="DO246" i="2"/>
  <c r="DO248" i="2"/>
  <c r="DO258" i="2"/>
  <c r="DU246" i="2"/>
  <c r="DU248" i="2"/>
  <c r="DU250" i="2"/>
  <c r="DU256" i="2"/>
  <c r="DU258" i="2"/>
  <c r="EA244" i="2"/>
  <c r="EA246" i="2"/>
  <c r="EA248" i="2"/>
  <c r="EA250" i="2"/>
  <c r="EA256" i="2"/>
  <c r="EA258" i="2"/>
  <c r="AO258" i="2"/>
  <c r="CG258" i="2"/>
  <c r="CM246" i="2"/>
  <c r="CM248" i="2"/>
  <c r="CM250" i="2"/>
  <c r="EC244" i="2"/>
  <c r="EC246" i="2"/>
  <c r="EC248" i="2"/>
  <c r="EC250" i="2"/>
  <c r="EC256" i="2"/>
  <c r="EC258" i="2"/>
  <c r="D256" i="2"/>
  <c r="AK249" i="2"/>
  <c r="BS257" i="2"/>
  <c r="CM247" i="2"/>
  <c r="BU257" i="2"/>
  <c r="AM223" i="5"/>
  <c r="D278" i="2"/>
  <c r="D251" i="2"/>
  <c r="AE249" i="2"/>
  <c r="AU243" i="2"/>
  <c r="AU254" i="2"/>
  <c r="BA250" i="2"/>
  <c r="BA255" i="2"/>
  <c r="BG243" i="2"/>
  <c r="BG256" i="2"/>
  <c r="BM251" i="2"/>
  <c r="BM257" i="2"/>
  <c r="BS245" i="2"/>
  <c r="AK201" i="2"/>
  <c r="AK203" i="2"/>
  <c r="J278" i="2"/>
  <c r="DB278" i="2"/>
  <c r="AQ243" i="2"/>
  <c r="AQ247" i="2"/>
  <c r="AQ254" i="2"/>
  <c r="AW243" i="2"/>
  <c r="AW254" i="2"/>
  <c r="BC244" i="2"/>
  <c r="BC246" i="2"/>
  <c r="BC250" i="2"/>
  <c r="BI243" i="2"/>
  <c r="BI247" i="2"/>
  <c r="BO243" i="2"/>
  <c r="BO247" i="2"/>
  <c r="BO249" i="2"/>
  <c r="BO251" i="2"/>
  <c r="BO257" i="2"/>
  <c r="BU243" i="2"/>
  <c r="BU245" i="2"/>
  <c r="BU247" i="2"/>
  <c r="BY245" i="2"/>
  <c r="BY247" i="2"/>
  <c r="BY249" i="2"/>
  <c r="G246" i="2"/>
  <c r="G250" i="2"/>
  <c r="G256" i="2"/>
  <c r="M256" i="2"/>
  <c r="S246" i="2"/>
  <c r="S250" i="2"/>
  <c r="S256" i="2"/>
  <c r="Y246" i="2"/>
  <c r="Y250" i="2"/>
  <c r="Y256" i="2"/>
  <c r="AE246" i="2"/>
  <c r="AE250" i="2"/>
  <c r="AI256" i="2"/>
  <c r="AO254" i="2"/>
  <c r="BU249" i="2"/>
  <c r="CA245" i="2"/>
  <c r="CA249" i="2"/>
  <c r="CK245" i="2"/>
  <c r="DE259" i="2"/>
  <c r="BK204" i="2"/>
  <c r="C19" i="7" s="1"/>
  <c r="BE204" i="2"/>
  <c r="C18" i="7" s="1"/>
  <c r="AG204" i="2"/>
  <c r="C14" i="7" s="1"/>
  <c r="BQ204" i="2"/>
  <c r="C20" i="7" s="1"/>
  <c r="BM200" i="2"/>
  <c r="BG200" i="2"/>
  <c r="BA200" i="2"/>
  <c r="BM216" i="2"/>
  <c r="BM218" i="2"/>
  <c r="BM222" i="2"/>
  <c r="BM224" i="2"/>
  <c r="BM226" i="2"/>
  <c r="BM228" i="2"/>
  <c r="BM230" i="2"/>
  <c r="BG216" i="2"/>
  <c r="BG218" i="2"/>
  <c r="BG222" i="2"/>
  <c r="BG224" i="2"/>
  <c r="BG226" i="2"/>
  <c r="BG228" i="2"/>
  <c r="BG230" i="2"/>
  <c r="AU219" i="2"/>
  <c r="AU221" i="2"/>
  <c r="AU226" i="2"/>
  <c r="AU228" i="2"/>
  <c r="AI219" i="2"/>
  <c r="AB278" i="2"/>
  <c r="CV278" i="2"/>
  <c r="AU244" i="2"/>
  <c r="BG244" i="2"/>
  <c r="BM250" i="2"/>
  <c r="BY248" i="2"/>
  <c r="BC227" i="2"/>
  <c r="AQ218" i="2"/>
  <c r="AQ224" i="2"/>
  <c r="AQ227" i="2"/>
  <c r="AF230" i="5"/>
  <c r="AM219" i="5"/>
  <c r="AS230" i="5"/>
  <c r="BW230" i="5"/>
  <c r="D248" i="2"/>
  <c r="AK256" i="2"/>
  <c r="AO249" i="2"/>
  <c r="AO255" i="2"/>
  <c r="BI244" i="2"/>
  <c r="AY224" i="5"/>
  <c r="BE224" i="5"/>
  <c r="AS232" i="2"/>
  <c r="AS234" i="2" s="1"/>
  <c r="AI245" i="2"/>
  <c r="BO246" i="2"/>
  <c r="BO248" i="2"/>
  <c r="BO250" i="2"/>
  <c r="CG257" i="2"/>
  <c r="CM245" i="2"/>
  <c r="DG259" i="2"/>
  <c r="DS259" i="2"/>
  <c r="DY259" i="2"/>
  <c r="AS231" i="5"/>
  <c r="AS224" i="5"/>
  <c r="AY226" i="5"/>
  <c r="O136" i="6"/>
  <c r="O119" i="6"/>
  <c r="O110" i="6"/>
  <c r="O102" i="6"/>
  <c r="O93" i="6"/>
  <c r="BK216" i="5"/>
  <c r="AK248" i="2"/>
  <c r="AK258" i="2"/>
  <c r="BI249" i="2"/>
  <c r="BI256" i="2"/>
  <c r="CE246" i="2"/>
  <c r="CE248" i="2"/>
  <c r="BS200" i="2"/>
  <c r="AI255" i="2"/>
  <c r="BG247" i="2"/>
  <c r="CG248" i="2"/>
  <c r="BJ232" i="2"/>
  <c r="BJ234" i="2" s="1"/>
  <c r="AX232" i="2"/>
  <c r="AX234" i="2" s="1"/>
  <c r="AL232" i="2"/>
  <c r="AL234" i="2" s="1"/>
  <c r="AI249" i="2"/>
  <c r="AK243" i="2"/>
  <c r="BS247" i="2"/>
  <c r="CK250" i="2"/>
  <c r="BE226" i="5"/>
  <c r="BQ219" i="5"/>
  <c r="AK278" i="2"/>
  <c r="BA231" i="2"/>
  <c r="AU230" i="2"/>
  <c r="AO216" i="2"/>
  <c r="BY251" i="2"/>
  <c r="BY257" i="2"/>
  <c r="DU244" i="2"/>
  <c r="BO200" i="2"/>
  <c r="BI200" i="2"/>
  <c r="AF196" i="5"/>
  <c r="AM222" i="5"/>
  <c r="O122" i="6"/>
  <c r="O114" i="6"/>
  <c r="BW226" i="5"/>
  <c r="BW196" i="5"/>
  <c r="CV272" i="2"/>
  <c r="V255" i="2"/>
  <c r="AQ248" i="2"/>
  <c r="BM256" i="2"/>
  <c r="BD232" i="2"/>
  <c r="BD234" i="2" s="1"/>
  <c r="AI228" i="2"/>
  <c r="AI230" i="2"/>
  <c r="BK226" i="5"/>
  <c r="AI244" i="2"/>
  <c r="AK253" i="2"/>
  <c r="AE255" i="2"/>
  <c r="BC251" i="2"/>
  <c r="BA254" i="2"/>
  <c r="BI251" i="2"/>
  <c r="BO256" i="2"/>
  <c r="BO258" i="2"/>
  <c r="BU246" i="2"/>
  <c r="BS250" i="2"/>
  <c r="BS258" i="2"/>
  <c r="BY244" i="2"/>
  <c r="BY246" i="2"/>
  <c r="CG247" i="2"/>
  <c r="CG249" i="2"/>
  <c r="CQ244" i="2"/>
  <c r="CQ246" i="2"/>
  <c r="CQ250" i="2"/>
  <c r="CQ256" i="2"/>
  <c r="S278" i="2"/>
  <c r="AE278" i="2"/>
  <c r="CY278" i="2"/>
  <c r="BA251" i="2"/>
  <c r="BG251" i="2"/>
  <c r="BS246" i="2"/>
  <c r="CE249" i="2"/>
  <c r="O144" i="6"/>
  <c r="BE223" i="5"/>
  <c r="BK222" i="5"/>
  <c r="BQ218" i="5"/>
  <c r="BW198" i="5"/>
  <c r="AE256" i="2"/>
  <c r="AI246" i="2"/>
  <c r="BC254" i="2"/>
  <c r="BA258" i="2"/>
  <c r="BU250" i="2"/>
  <c r="BU256" i="2"/>
  <c r="CA248" i="2"/>
  <c r="CG251" i="2"/>
  <c r="CM258" i="2"/>
  <c r="CS244" i="2"/>
  <c r="CS246" i="2"/>
  <c r="CS250" i="2"/>
  <c r="CS256" i="2"/>
  <c r="AU200" i="2"/>
  <c r="AO200" i="2"/>
  <c r="AI200" i="2"/>
  <c r="BA218" i="2"/>
  <c r="BA222" i="2"/>
  <c r="BA224" i="2"/>
  <c r="BA227" i="2"/>
  <c r="AO218" i="2"/>
  <c r="AO222" i="2"/>
  <c r="AO224" i="2"/>
  <c r="AO227" i="2"/>
  <c r="AO231" i="2"/>
  <c r="AI221" i="2"/>
  <c r="BA246" i="2"/>
  <c r="BC258" i="2"/>
  <c r="BG250" i="2"/>
  <c r="BY256" i="2"/>
  <c r="CK247" i="2"/>
  <c r="CK249" i="2"/>
  <c r="CM251" i="2"/>
  <c r="DC259" i="2"/>
  <c r="T259" i="2"/>
  <c r="AC259" i="2"/>
  <c r="AQ257" i="2"/>
  <c r="CM249" i="2"/>
  <c r="CM257" i="2"/>
  <c r="L259" i="2"/>
  <c r="AQ255" i="2"/>
  <c r="BE259" i="2"/>
  <c r="BE261" i="2" s="1"/>
  <c r="BI248" i="2"/>
  <c r="BI257" i="2"/>
  <c r="CA251" i="2"/>
  <c r="AF216" i="5"/>
  <c r="BK218" i="5"/>
  <c r="BW222" i="5"/>
  <c r="AG232" i="2"/>
  <c r="AG234" i="2" s="1"/>
  <c r="AK231" i="2"/>
  <c r="P278" i="2"/>
  <c r="P246" i="2"/>
  <c r="P250" i="2"/>
  <c r="P256" i="2"/>
  <c r="V246" i="2"/>
  <c r="V256" i="2"/>
  <c r="AB246" i="2"/>
  <c r="AB250" i="2"/>
  <c r="AB256" i="2"/>
  <c r="AE258" i="2"/>
  <c r="BI245" i="2"/>
  <c r="CA257" i="2"/>
  <c r="AK229" i="2"/>
  <c r="BW204" i="2"/>
  <c r="C21" i="7" s="1"/>
  <c r="BS202" i="2"/>
  <c r="BM219" i="2"/>
  <c r="BG219" i="2"/>
  <c r="BU200" i="2"/>
  <c r="BU202" i="2"/>
  <c r="BO219" i="2"/>
  <c r="BI219" i="2"/>
  <c r="BQ232" i="2"/>
  <c r="BQ234" i="2" s="1"/>
  <c r="BM217" i="2"/>
  <c r="BM221" i="2"/>
  <c r="BM223" i="2"/>
  <c r="BM225" i="2"/>
  <c r="BM227" i="2"/>
  <c r="BM229" i="2"/>
  <c r="BM231" i="2"/>
  <c r="BG217" i="2"/>
  <c r="BG221" i="2"/>
  <c r="BG223" i="2"/>
  <c r="BG225" i="2"/>
  <c r="BG227" i="2"/>
  <c r="BG229" i="2"/>
  <c r="BG231" i="2"/>
  <c r="BA217" i="2"/>
  <c r="BA219" i="2"/>
  <c r="BA221" i="2"/>
  <c r="BA223" i="2"/>
  <c r="BA226" i="2"/>
  <c r="BA228" i="2"/>
  <c r="BA230" i="2"/>
  <c r="AU216" i="2"/>
  <c r="AU218" i="2"/>
  <c r="AU220" i="2"/>
  <c r="AU222" i="2"/>
  <c r="AU224" i="2"/>
  <c r="AU227" i="2"/>
  <c r="AU229" i="2"/>
  <c r="AU231" i="2"/>
  <c r="AO217" i="2"/>
  <c r="AO219" i="2"/>
  <c r="AO221" i="2"/>
  <c r="AO223" i="2"/>
  <c r="AO226" i="2"/>
  <c r="AO228" i="2"/>
  <c r="AO230" i="2"/>
  <c r="AH232" i="2"/>
  <c r="AH234" i="2" s="1"/>
  <c r="AI218" i="2"/>
  <c r="AI220" i="2"/>
  <c r="AI271" i="2"/>
  <c r="AI222" i="2"/>
  <c r="AI224" i="2"/>
  <c r="AS221" i="5"/>
  <c r="BW232" i="2"/>
  <c r="BW234" i="2" s="1"/>
  <c r="BS201" i="2"/>
  <c r="BS203" i="2"/>
  <c r="BM201" i="2"/>
  <c r="BM203" i="2"/>
  <c r="BG201" i="2"/>
  <c r="BG203" i="2"/>
  <c r="BA201" i="2"/>
  <c r="BA203" i="2"/>
  <c r="AU201" i="2"/>
  <c r="AU203" i="2"/>
  <c r="AO201" i="2"/>
  <c r="AO203" i="2"/>
  <c r="AI201" i="2"/>
  <c r="AI203" i="2"/>
  <c r="BO217" i="2"/>
  <c r="BO221" i="2"/>
  <c r="BO223" i="2"/>
  <c r="BO225" i="2"/>
  <c r="BO227" i="2"/>
  <c r="BO229" i="2"/>
  <c r="BO231" i="2"/>
  <c r="BI217" i="2"/>
  <c r="BI221" i="2"/>
  <c r="BI223" i="2"/>
  <c r="BI225" i="2"/>
  <c r="BI227" i="2"/>
  <c r="BI229" i="2"/>
  <c r="BI231" i="2"/>
  <c r="BC217" i="2"/>
  <c r="BC219" i="2"/>
  <c r="BC221" i="2"/>
  <c r="BC223" i="2"/>
  <c r="BC226" i="2"/>
  <c r="BC228" i="2"/>
  <c r="BC230" i="2"/>
  <c r="AW216" i="2"/>
  <c r="AW218" i="2"/>
  <c r="AW220" i="2"/>
  <c r="AW222" i="2"/>
  <c r="AW224" i="2"/>
  <c r="AW227" i="2"/>
  <c r="AW229" i="2"/>
  <c r="AW231" i="2"/>
  <c r="AQ217" i="2"/>
  <c r="AQ219" i="2"/>
  <c r="AQ221" i="2"/>
  <c r="AQ223" i="2"/>
  <c r="AQ226" i="2"/>
  <c r="AQ228" i="2"/>
  <c r="AQ230" i="2"/>
  <c r="AK216" i="2"/>
  <c r="AK218" i="2"/>
  <c r="AK220" i="2"/>
  <c r="AK271" i="2"/>
  <c r="AK222" i="2"/>
  <c r="AK224" i="2"/>
  <c r="AF224" i="5"/>
  <c r="AM196" i="5"/>
  <c r="BU201" i="2"/>
  <c r="BU203" i="2"/>
  <c r="BO201" i="2"/>
  <c r="BO203" i="2"/>
  <c r="BI201" i="2"/>
  <c r="BI203" i="2"/>
  <c r="BC201" i="2"/>
  <c r="BC203" i="2"/>
  <c r="AW201" i="2"/>
  <c r="AW203" i="2"/>
  <c r="AQ201" i="2"/>
  <c r="AQ203" i="2"/>
  <c r="O147" i="6"/>
  <c r="O77" i="6"/>
  <c r="O61" i="6"/>
  <c r="O53" i="6"/>
  <c r="O34" i="6"/>
  <c r="O25" i="6"/>
  <c r="O17" i="6"/>
  <c r="O9" i="6"/>
  <c r="BK198" i="5"/>
  <c r="BD204" i="2"/>
  <c r="B18" i="7" s="1"/>
  <c r="AX204" i="2"/>
  <c r="B17" i="7" s="1"/>
  <c r="AR204" i="2"/>
  <c r="B16" i="7" s="1"/>
  <c r="AL204" i="2"/>
  <c r="B15" i="7" s="1"/>
  <c r="AF204" i="2"/>
  <c r="B14" i="7" s="1"/>
  <c r="BK232" i="2"/>
  <c r="BK234" i="2" s="1"/>
  <c r="BE232" i="2"/>
  <c r="BE234" i="2" s="1"/>
  <c r="AY232" i="2"/>
  <c r="AY234" i="2" s="1"/>
  <c r="AM232" i="2"/>
  <c r="AM234" i="2" s="1"/>
  <c r="AK228" i="2"/>
  <c r="AK230" i="2"/>
  <c r="AY204" i="2"/>
  <c r="C17" i="7" s="1"/>
  <c r="AS204" i="2"/>
  <c r="C16" i="7" s="1"/>
  <c r="AM204" i="2"/>
  <c r="C15" i="7" s="1"/>
  <c r="BM220" i="2"/>
  <c r="BG220" i="2"/>
  <c r="AZ232" i="2"/>
  <c r="AZ234" i="2" s="1"/>
  <c r="BA220" i="2"/>
  <c r="BA229" i="2"/>
  <c r="AU217" i="2"/>
  <c r="AU223" i="2"/>
  <c r="AO220" i="2"/>
  <c r="AO229" i="2"/>
  <c r="AI217" i="2"/>
  <c r="AI223" i="2"/>
  <c r="AI267" i="2"/>
  <c r="O100" i="6"/>
  <c r="BK230" i="5"/>
  <c r="BM202" i="2"/>
  <c r="BG202" i="2"/>
  <c r="BA202" i="2"/>
  <c r="AU202" i="2"/>
  <c r="AO202" i="2"/>
  <c r="AI202" i="2"/>
  <c r="BO220" i="2"/>
  <c r="BI220" i="2"/>
  <c r="BC220" i="2"/>
  <c r="BC229" i="2"/>
  <c r="AW217" i="2"/>
  <c r="AW223" i="2"/>
  <c r="AQ220" i="2"/>
  <c r="AQ229" i="2"/>
  <c r="AK217" i="2"/>
  <c r="AK223" i="2"/>
  <c r="AK267" i="2"/>
  <c r="AS198" i="5"/>
  <c r="AY230" i="5"/>
  <c r="AY327" i="5" s="1"/>
  <c r="AY196" i="5"/>
  <c r="BE230" i="5"/>
  <c r="BO202" i="2"/>
  <c r="BI202" i="2"/>
  <c r="BC200" i="2"/>
  <c r="BC202" i="2"/>
  <c r="AW200" i="2"/>
  <c r="AW202" i="2"/>
  <c r="AQ200" i="2"/>
  <c r="AQ202" i="2"/>
  <c r="AK200" i="2"/>
  <c r="AK202" i="2"/>
  <c r="AR232" i="2"/>
  <c r="AR234" i="2" s="1"/>
  <c r="AK226" i="2"/>
  <c r="AI229" i="2"/>
  <c r="AI231" i="2"/>
  <c r="DB272" i="2"/>
  <c r="CJ259" i="2"/>
  <c r="BC256" i="2"/>
  <c r="DL259" i="2"/>
  <c r="BR259" i="2"/>
  <c r="BR261" i="2" s="1"/>
  <c r="AN259" i="2"/>
  <c r="AO245" i="2"/>
  <c r="AQ246" i="2"/>
  <c r="AX259" i="2"/>
  <c r="AX261" i="2" s="1"/>
  <c r="BC248" i="2"/>
  <c r="D250" i="2"/>
  <c r="D243" i="2"/>
  <c r="O259" i="2"/>
  <c r="AA259" i="2"/>
  <c r="AG259" i="2"/>
  <c r="AG261" i="2" s="1"/>
  <c r="AW245" i="2"/>
  <c r="AW247" i="2"/>
  <c r="AW249" i="2"/>
  <c r="AW251" i="2"/>
  <c r="AW256" i="2"/>
  <c r="AW258" i="2"/>
  <c r="BA244" i="2"/>
  <c r="BC249" i="2"/>
  <c r="BC257" i="2"/>
  <c r="BI246" i="2"/>
  <c r="BI258" i="2"/>
  <c r="BM247" i="2"/>
  <c r="BM249" i="2"/>
  <c r="BQ259" i="2"/>
  <c r="BQ261" i="2" s="1"/>
  <c r="BU248" i="2"/>
  <c r="BX259" i="2"/>
  <c r="CA246" i="2"/>
  <c r="CB259" i="2"/>
  <c r="CG246" i="2"/>
  <c r="CI259" i="2"/>
  <c r="CK248" i="2"/>
  <c r="CS258" i="2"/>
  <c r="DR259" i="2"/>
  <c r="DX259" i="2"/>
  <c r="AM259" i="2"/>
  <c r="AM261" i="2" s="1"/>
  <c r="AY259" i="2"/>
  <c r="AY261" i="2" s="1"/>
  <c r="BA248" i="2"/>
  <c r="BA256" i="2"/>
  <c r="BM244" i="2"/>
  <c r="CA247" i="2"/>
  <c r="CD259" i="2"/>
  <c r="CE245" i="2"/>
  <c r="CG250" i="2"/>
  <c r="CN259" i="2"/>
  <c r="CQ248" i="2"/>
  <c r="DD259" i="2"/>
  <c r="DM259" i="2"/>
  <c r="DO250" i="2"/>
  <c r="DO257" i="2"/>
  <c r="DT259" i="2"/>
  <c r="DU245" i="2"/>
  <c r="DU247" i="2"/>
  <c r="DU249" i="2"/>
  <c r="DU251" i="2"/>
  <c r="DU257" i="2"/>
  <c r="DZ259" i="2"/>
  <c r="EA245" i="2"/>
  <c r="EA247" i="2"/>
  <c r="EA249" i="2"/>
  <c r="EA251" i="2"/>
  <c r="EA257" i="2"/>
  <c r="V278" i="2"/>
  <c r="E259" i="2"/>
  <c r="W259" i="2"/>
  <c r="AJ259" i="2"/>
  <c r="AJ261" i="2" s="1"/>
  <c r="AO244" i="2"/>
  <c r="AO247" i="2"/>
  <c r="AO256" i="2"/>
  <c r="AU246" i="2"/>
  <c r="AU248" i="2"/>
  <c r="AU250" i="2"/>
  <c r="AU253" i="2"/>
  <c r="AU255" i="2"/>
  <c r="AU257" i="2"/>
  <c r="AZ259" i="2"/>
  <c r="BG245" i="2"/>
  <c r="BJ259" i="2"/>
  <c r="BJ261" i="2" s="1"/>
  <c r="BN259" i="2"/>
  <c r="BN261" i="2" s="1"/>
  <c r="CA250" i="2"/>
  <c r="CG245" i="2"/>
  <c r="CE247" i="2"/>
  <c r="CO259" i="2"/>
  <c r="CS248" i="2"/>
  <c r="DN259" i="2"/>
  <c r="DV259" i="2"/>
  <c r="EB259" i="2"/>
  <c r="EC245" i="2"/>
  <c r="EC247" i="2"/>
  <c r="EC249" i="2"/>
  <c r="EC251" i="2"/>
  <c r="EC253" i="2"/>
  <c r="EC255" i="2"/>
  <c r="EC257" i="2"/>
  <c r="AI278" i="2"/>
  <c r="R259" i="2"/>
  <c r="X259" i="2"/>
  <c r="AO248" i="2"/>
  <c r="AO257" i="2"/>
  <c r="AQ249" i="2"/>
  <c r="AW244" i="2"/>
  <c r="AW246" i="2"/>
  <c r="AW248" i="2"/>
  <c r="AW250" i="2"/>
  <c r="AW253" i="2"/>
  <c r="AW255" i="2"/>
  <c r="AW257" i="2"/>
  <c r="BA243" i="2"/>
  <c r="BA253" i="2"/>
  <c r="BI250" i="2"/>
  <c r="CP259" i="2"/>
  <c r="DP259" i="2"/>
  <c r="H259" i="2"/>
  <c r="K259" i="2"/>
  <c r="Q259" i="2"/>
  <c r="AF259" i="2"/>
  <c r="AF261" i="2" s="1"/>
  <c r="AH259" i="2"/>
  <c r="AH261" i="2" s="1"/>
  <c r="AO253" i="2"/>
  <c r="AR259" i="2"/>
  <c r="AR261" i="2" s="1"/>
  <c r="BC243" i="2"/>
  <c r="BA245" i="2"/>
  <c r="BL259" i="2"/>
  <c r="BL261" i="2" s="1"/>
  <c r="BM245" i="2"/>
  <c r="BM248" i="2"/>
  <c r="BM258" i="2"/>
  <c r="BS244" i="2"/>
  <c r="BS251" i="2"/>
  <c r="BS253" i="2"/>
  <c r="BU258" i="2"/>
  <c r="CE251" i="2"/>
  <c r="CE258" i="2"/>
  <c r="CK244" i="2"/>
  <c r="CR259" i="2"/>
  <c r="DO247" i="2"/>
  <c r="G278" i="2"/>
  <c r="F259" i="2"/>
  <c r="I259" i="2"/>
  <c r="U259" i="2"/>
  <c r="AD259" i="2"/>
  <c r="AO250" i="2"/>
  <c r="AP259" i="2"/>
  <c r="AP261" i="2" s="1"/>
  <c r="AQ251" i="2"/>
  <c r="AS259" i="2"/>
  <c r="AS261" i="2" s="1"/>
  <c r="BT259" i="2"/>
  <c r="BV259" i="2"/>
  <c r="BZ259" i="2"/>
  <c r="CL259" i="2"/>
  <c r="D253" i="2"/>
  <c r="D244" i="2"/>
  <c r="N259" i="2"/>
  <c r="Z259" i="2"/>
  <c r="AK250" i="2"/>
  <c r="AU245" i="2"/>
  <c r="AU247" i="2"/>
  <c r="AU249" i="2"/>
  <c r="AU251" i="2"/>
  <c r="AU256" i="2"/>
  <c r="AU258" i="2"/>
  <c r="BC247" i="2"/>
  <c r="BA249" i="2"/>
  <c r="BC255" i="2"/>
  <c r="BA257" i="2"/>
  <c r="BG249" i="2"/>
  <c r="BO245" i="2"/>
  <c r="BP259" i="2"/>
  <c r="BP261" i="2" s="1"/>
  <c r="BS248" i="2"/>
  <c r="BW259" i="2"/>
  <c r="BW261" i="2" s="1"/>
  <c r="CA258" i="2"/>
  <c r="CF259" i="2"/>
  <c r="CH259" i="2"/>
  <c r="CK251" i="2"/>
  <c r="CQ258" i="2"/>
  <c r="DF244" i="2"/>
  <c r="DF246" i="2"/>
  <c r="DF248" i="2"/>
  <c r="DF250" i="2"/>
  <c r="DF256" i="2"/>
  <c r="DF258" i="2"/>
  <c r="DO244" i="2"/>
  <c r="DO251" i="2"/>
  <c r="EA243" i="2"/>
  <c r="EC243" i="2"/>
  <c r="DU243" i="2"/>
  <c r="DO243" i="2"/>
  <c r="DF243" i="2"/>
  <c r="CQ243" i="2"/>
  <c r="CS243" i="2"/>
  <c r="CK243" i="2"/>
  <c r="CM244" i="2"/>
  <c r="CM243" i="2"/>
  <c r="CE243" i="2"/>
  <c r="CG244" i="2"/>
  <c r="CG243" i="2"/>
  <c r="BY243" i="2"/>
  <c r="CA244" i="2"/>
  <c r="CA243" i="2"/>
  <c r="BS243" i="2"/>
  <c r="BU244" i="2"/>
  <c r="BM243" i="2"/>
  <c r="BO244" i="2"/>
  <c r="BK259" i="2"/>
  <c r="BK261" i="2" s="1"/>
  <c r="BH259" i="2"/>
  <c r="BH261" i="2" s="1"/>
  <c r="BF259" i="2"/>
  <c r="BD259" i="2"/>
  <c r="BD261" i="2" s="1"/>
  <c r="BB259" i="2"/>
  <c r="AT259" i="2"/>
  <c r="AV259" i="2"/>
  <c r="AL259" i="2"/>
  <c r="AL261" i="2" s="1"/>
  <c r="AO243" i="2"/>
  <c r="AQ244" i="2"/>
  <c r="V245" i="2"/>
  <c r="C259" i="2"/>
  <c r="BE196" i="5"/>
  <c r="BK221" i="5"/>
  <c r="BQ220" i="5"/>
  <c r="BW216" i="5"/>
  <c r="AF222" i="5"/>
  <c r="AF198" i="5"/>
  <c r="AF197" i="5"/>
  <c r="AS222" i="5"/>
  <c r="AS195" i="5"/>
  <c r="AY220" i="5"/>
  <c r="AY197" i="5"/>
  <c r="O151" i="6"/>
  <c r="O140" i="6"/>
  <c r="O131" i="6"/>
  <c r="O115" i="6"/>
  <c r="O106" i="6"/>
  <c r="O98" i="6"/>
  <c r="O89" i="6"/>
  <c r="O81" i="6"/>
  <c r="O73" i="6"/>
  <c r="O65" i="6"/>
  <c r="O57" i="6"/>
  <c r="O49" i="6"/>
  <c r="O39" i="6"/>
  <c r="O29" i="6"/>
  <c r="O21" i="6"/>
  <c r="BE221" i="5"/>
  <c r="O142" i="6"/>
  <c r="O116" i="6"/>
  <c r="O107" i="6"/>
  <c r="O99" i="6"/>
  <c r="O90" i="6"/>
  <c r="BQ231" i="5"/>
  <c r="BQ328" i="5" s="1"/>
  <c r="BQ197" i="5"/>
  <c r="O148" i="6"/>
  <c r="O268" i="6" s="1"/>
  <c r="O121" i="6"/>
  <c r="BW195" i="5"/>
  <c r="AM231" i="5"/>
  <c r="AS196" i="5"/>
  <c r="BK219" i="5"/>
  <c r="BK220" i="5"/>
  <c r="O149" i="6"/>
  <c r="BQ217" i="5"/>
  <c r="BW223" i="5"/>
  <c r="AY219" i="5"/>
  <c r="BE218" i="5"/>
  <c r="BE219" i="5"/>
  <c r="BE220" i="5"/>
  <c r="BK197" i="5"/>
  <c r="BK231" i="5"/>
  <c r="BQ216" i="5"/>
  <c r="BQ198" i="5"/>
  <c r="BW221" i="5"/>
  <c r="AF223" i="5"/>
  <c r="BE231" i="5"/>
  <c r="BE197" i="5"/>
  <c r="BK224" i="5"/>
  <c r="BK217" i="5"/>
  <c r="BQ195" i="5"/>
  <c r="AS218" i="5"/>
  <c r="BE217" i="5"/>
  <c r="O82" i="6"/>
  <c r="O74" i="6"/>
  <c r="O58" i="6"/>
  <c r="O50" i="6"/>
  <c r="O254" i="6" s="1"/>
  <c r="O40" i="6"/>
  <c r="BQ223" i="5"/>
  <c r="BQ226" i="5"/>
  <c r="O14" i="6"/>
  <c r="O143" i="6"/>
  <c r="BW218" i="5"/>
  <c r="BW219" i="5"/>
  <c r="BW220" i="5"/>
  <c r="AF219" i="5"/>
  <c r="AM224" i="5"/>
  <c r="AY216" i="5"/>
  <c r="O126" i="6"/>
  <c r="O118" i="6"/>
  <c r="BE216" i="5"/>
  <c r="BE198" i="5"/>
  <c r="BK195" i="5"/>
  <c r="O108" i="6"/>
  <c r="O91" i="6"/>
  <c r="BQ222" i="5"/>
  <c r="BQ221" i="5"/>
  <c r="BQ318" i="5" s="1"/>
  <c r="BW231" i="5"/>
  <c r="BW197" i="5"/>
  <c r="AM220" i="5"/>
  <c r="AY222" i="5"/>
  <c r="BE222" i="5"/>
  <c r="BE195" i="5"/>
  <c r="BK223" i="5"/>
  <c r="BW217" i="5"/>
  <c r="D257" i="2"/>
  <c r="B259" i="2"/>
  <c r="D249" i="2"/>
  <c r="B281" i="2"/>
  <c r="V243" i="2"/>
  <c r="M243" i="2"/>
  <c r="G243" i="2"/>
  <c r="AE243" i="2"/>
  <c r="M248" i="2"/>
  <c r="AK246" i="2"/>
  <c r="Y243" i="2"/>
  <c r="V249" i="2"/>
  <c r="V247" i="2"/>
  <c r="S243" i="2"/>
  <c r="AI243" i="2"/>
  <c r="J248" i="2"/>
  <c r="Y249" i="2"/>
  <c r="AI251" i="2"/>
  <c r="AM218" i="5"/>
  <c r="AM217" i="5"/>
  <c r="AM221" i="5"/>
  <c r="AM197" i="5"/>
  <c r="AS219" i="5"/>
  <c r="AS220" i="5"/>
  <c r="O123" i="6"/>
  <c r="O69" i="6"/>
  <c r="O217" i="6" s="1"/>
  <c r="O13" i="6"/>
  <c r="BQ188" i="5"/>
  <c r="C50" i="7" s="1"/>
  <c r="O6" i="6"/>
  <c r="O117" i="6"/>
  <c r="AF220" i="5"/>
  <c r="AS217" i="5"/>
  <c r="AS226" i="5"/>
  <c r="O139" i="6"/>
  <c r="O135" i="6"/>
  <c r="O130" i="6"/>
  <c r="O44" i="6"/>
  <c r="AY221" i="5"/>
  <c r="AY217" i="5"/>
  <c r="O66" i="6"/>
  <c r="O30" i="6"/>
  <c r="O22" i="6"/>
  <c r="AS197" i="5"/>
  <c r="AM198" i="5"/>
  <c r="AY198" i="5"/>
  <c r="O101" i="6"/>
  <c r="O92" i="6"/>
  <c r="O84" i="6"/>
  <c r="O80" i="6"/>
  <c r="O72" i="6"/>
  <c r="O64" i="6"/>
  <c r="O56" i="6"/>
  <c r="O47" i="6"/>
  <c r="O220" i="6" s="1"/>
  <c r="O38" i="6"/>
  <c r="O28" i="6"/>
  <c r="O20" i="6"/>
  <c r="O12" i="6"/>
  <c r="O141" i="6"/>
  <c r="BW188" i="5"/>
  <c r="C51" i="7" s="1"/>
  <c r="AF217" i="5"/>
  <c r="AF314" i="5" s="1"/>
  <c r="AF218" i="5"/>
  <c r="AS223" i="5"/>
  <c r="O150" i="6"/>
  <c r="O105" i="6"/>
  <c r="O96" i="6"/>
  <c r="O88" i="6"/>
  <c r="O76" i="6"/>
  <c r="O68" i="6"/>
  <c r="O252" i="6" s="1"/>
  <c r="O60" i="6"/>
  <c r="O52" i="6"/>
  <c r="O43" i="6"/>
  <c r="O33" i="6"/>
  <c r="O24" i="6"/>
  <c r="O271" i="6" s="1"/>
  <c r="O16" i="6"/>
  <c r="O8" i="6"/>
  <c r="AF226" i="5"/>
  <c r="AF323" i="5" s="1"/>
  <c r="AF231" i="5"/>
  <c r="AF328" i="5" s="1"/>
  <c r="AM195" i="5"/>
  <c r="AY218" i="5"/>
  <c r="AY195" i="5"/>
  <c r="O145" i="6"/>
  <c r="O138" i="6"/>
  <c r="O133" i="6"/>
  <c r="O129" i="6"/>
  <c r="O125" i="6"/>
  <c r="O112" i="6"/>
  <c r="O104" i="6"/>
  <c r="O95" i="6"/>
  <c r="O87" i="6"/>
  <c r="O275" i="6" s="1"/>
  <c r="BK188" i="5"/>
  <c r="C49" i="7" s="1"/>
  <c r="AF195" i="5"/>
  <c r="AM216" i="5"/>
  <c r="AM313" i="5" s="1"/>
  <c r="O109" i="6"/>
  <c r="AF221" i="5"/>
  <c r="AF318" i="5" s="1"/>
  <c r="AM230" i="5"/>
  <c r="AM226" i="5"/>
  <c r="AS216" i="5"/>
  <c r="AY223" i="5"/>
  <c r="AY231" i="5"/>
  <c r="AY188" i="5"/>
  <c r="C47" i="7" s="1"/>
  <c r="O137" i="6"/>
  <c r="O132" i="6"/>
  <c r="O128" i="6"/>
  <c r="O124" i="6"/>
  <c r="O120" i="6"/>
  <c r="O111" i="6"/>
  <c r="O103" i="6"/>
  <c r="O94" i="6"/>
  <c r="O86" i="6"/>
  <c r="O78" i="6"/>
  <c r="O221" i="6" s="1"/>
  <c r="O70" i="6"/>
  <c r="O62" i="6"/>
  <c r="O54" i="6"/>
  <c r="O45" i="6"/>
  <c r="O35" i="6"/>
  <c r="O26" i="6"/>
  <c r="O18" i="6"/>
  <c r="O10" i="6"/>
  <c r="BE188" i="5"/>
  <c r="C48" i="7" s="1"/>
  <c r="AS188" i="5"/>
  <c r="C46" i="7" s="1"/>
  <c r="O83" i="6"/>
  <c r="O79" i="6"/>
  <c r="O278" i="6" s="1"/>
  <c r="O75" i="6"/>
  <c r="O71" i="6"/>
  <c r="O67" i="6"/>
  <c r="O63" i="6"/>
  <c r="O59" i="6"/>
  <c r="O55" i="6"/>
  <c r="O51" i="6"/>
  <c r="O219" i="6" s="1"/>
  <c r="O46" i="6"/>
  <c r="O255" i="6" s="1"/>
  <c r="O42" i="6"/>
  <c r="O36" i="6"/>
  <c r="O32" i="6"/>
  <c r="O27" i="6"/>
  <c r="O23" i="6"/>
  <c r="O19" i="6"/>
  <c r="O15" i="6"/>
  <c r="O11" i="6"/>
  <c r="O7" i="6"/>
  <c r="AM188" i="5"/>
  <c r="C45" i="7" s="1"/>
  <c r="AF188" i="5"/>
  <c r="B44" i="7" s="1"/>
  <c r="AF232" i="2"/>
  <c r="AF234" i="2" s="1"/>
  <c r="AI216" i="2"/>
  <c r="AJ232" i="2"/>
  <c r="AJ234" i="2" s="1"/>
  <c r="AN232" i="2"/>
  <c r="AN234" i="2" s="1"/>
  <c r="AP232" i="2"/>
  <c r="AP234" i="2" s="1"/>
  <c r="AT232" i="2"/>
  <c r="AT234" i="2" s="1"/>
  <c r="AV232" i="2"/>
  <c r="AV234" i="2" s="1"/>
  <c r="BA216" i="2"/>
  <c r="BB232" i="2"/>
  <c r="BB234" i="2" s="1"/>
  <c r="BF232" i="2"/>
  <c r="BH232" i="2"/>
  <c r="BL232" i="2"/>
  <c r="BN232" i="2"/>
  <c r="AJ204" i="2"/>
  <c r="F14" i="7" s="1"/>
  <c r="AH204" i="2"/>
  <c r="AP204" i="2"/>
  <c r="F15" i="7" s="1"/>
  <c r="AN204" i="2"/>
  <c r="AT204" i="2"/>
  <c r="AV204" i="2"/>
  <c r="F16" i="7" s="1"/>
  <c r="AZ204" i="2"/>
  <c r="BB204" i="2"/>
  <c r="F17" i="7" s="1"/>
  <c r="BF204" i="2"/>
  <c r="BH204" i="2"/>
  <c r="F18" i="7" s="1"/>
  <c r="BL204" i="2"/>
  <c r="BN204" i="2"/>
  <c r="F19" i="7" s="1"/>
  <c r="BR204" i="2"/>
  <c r="BT204" i="2"/>
  <c r="F20" i="7" s="1"/>
  <c r="BE316" i="5" l="1"/>
  <c r="BE327" i="5"/>
  <c r="BW318" i="5"/>
  <c r="AO327" i="2"/>
  <c r="BM314" i="2"/>
  <c r="BE328" i="5"/>
  <c r="AI320" i="2"/>
  <c r="BO313" i="2"/>
  <c r="BC313" i="2"/>
  <c r="BA324" i="2"/>
  <c r="BM316" i="2"/>
  <c r="AY328" i="5"/>
  <c r="BW313" i="5"/>
  <c r="BQ314" i="5"/>
  <c r="AF315" i="5"/>
  <c r="AY321" i="5"/>
  <c r="AS319" i="5"/>
  <c r="BW315" i="5"/>
  <c r="BW328" i="5"/>
  <c r="BE315" i="5"/>
  <c r="AI325" i="2"/>
  <c r="BG313" i="2"/>
  <c r="BC320" i="2"/>
  <c r="BI328" i="2"/>
  <c r="BG320" i="2"/>
  <c r="BM320" i="2"/>
  <c r="BI318" i="2"/>
  <c r="BO326" i="2"/>
  <c r="BO318" i="2"/>
  <c r="AO318" i="2"/>
  <c r="BC315" i="2"/>
  <c r="AO316" i="2"/>
  <c r="AI328" i="2"/>
  <c r="AI327" i="2"/>
  <c r="AU320" i="2"/>
  <c r="BG319" i="2"/>
  <c r="BO319" i="2"/>
  <c r="BO315" i="2"/>
  <c r="BC325" i="2"/>
  <c r="BH329" i="2"/>
  <c r="BH331" i="2" s="1"/>
  <c r="BK314" i="5"/>
  <c r="BK318" i="5"/>
  <c r="AS318" i="5"/>
  <c r="BE323" i="5"/>
  <c r="BW314" i="5"/>
  <c r="BK313" i="5"/>
  <c r="AY315" i="5"/>
  <c r="AY313" i="5"/>
  <c r="BW320" i="5"/>
  <c r="AF313" i="5"/>
  <c r="AM324" i="5"/>
  <c r="AK318" i="2"/>
  <c r="AK321" i="2"/>
  <c r="AK325" i="2"/>
  <c r="AI323" i="2"/>
  <c r="AM318" i="5"/>
  <c r="BE319" i="5"/>
  <c r="AW324" i="2"/>
  <c r="AU327" i="2"/>
  <c r="AP329" i="2"/>
  <c r="BN329" i="2"/>
  <c r="BN331" i="2" s="1"/>
  <c r="BL329" i="2"/>
  <c r="BL331" i="2" s="1"/>
  <c r="BB329" i="2"/>
  <c r="BB331" i="2" s="1"/>
  <c r="AI316" i="2"/>
  <c r="AQ327" i="2"/>
  <c r="AU318" i="2"/>
  <c r="BG325" i="2"/>
  <c r="BO325" i="2"/>
  <c r="BO317" i="2"/>
  <c r="AK323" i="2"/>
  <c r="AU323" i="2"/>
  <c r="BO321" i="2"/>
  <c r="AK320" i="2"/>
  <c r="BO314" i="2"/>
  <c r="AK313" i="2"/>
  <c r="BF329" i="2"/>
  <c r="AV329" i="2"/>
  <c r="AV331" i="2" s="1"/>
  <c r="AS317" i="5"/>
  <c r="BK315" i="5"/>
  <c r="AS328" i="5"/>
  <c r="AU326" i="2"/>
  <c r="BC316" i="2"/>
  <c r="AM327" i="5"/>
  <c r="AO323" i="2"/>
  <c r="BG315" i="2"/>
  <c r="AO325" i="2"/>
  <c r="AU328" i="2"/>
  <c r="AQ326" i="2"/>
  <c r="AW315" i="2"/>
  <c r="BA323" i="2"/>
  <c r="AF316" i="5"/>
  <c r="BK328" i="5"/>
  <c r="BE321" i="5"/>
  <c r="BK321" i="5"/>
  <c r="BK317" i="5"/>
  <c r="BO316" i="2"/>
  <c r="AH329" i="2"/>
  <c r="AH331" i="2" s="1"/>
  <c r="AZ329" i="2"/>
  <c r="AZ331" i="2" s="1"/>
  <c r="BW329" i="2"/>
  <c r="BW331" i="2" s="1"/>
  <c r="AM314" i="5"/>
  <c r="AY319" i="5"/>
  <c r="AM315" i="5"/>
  <c r="AM317" i="5"/>
  <c r="BW316" i="5"/>
  <c r="BA328" i="2"/>
  <c r="BG327" i="2"/>
  <c r="BO327" i="2"/>
  <c r="AN329" i="2"/>
  <c r="AN331" i="2" s="1"/>
  <c r="AT329" i="2"/>
  <c r="AT331" i="2" s="1"/>
  <c r="BQ329" i="2"/>
  <c r="BQ331" i="2" s="1"/>
  <c r="AY323" i="5"/>
  <c r="AO326" i="2"/>
  <c r="BA315" i="2"/>
  <c r="AI314" i="2"/>
  <c r="AS323" i="5"/>
  <c r="AQ324" i="2"/>
  <c r="BG328" i="2"/>
  <c r="AQ313" i="2"/>
  <c r="BM328" i="2"/>
  <c r="AU316" i="2"/>
  <c r="AY320" i="5"/>
  <c r="AS316" i="5"/>
  <c r="BK320" i="5"/>
  <c r="BQ323" i="5"/>
  <c r="BQ321" i="5"/>
  <c r="BM327" i="2"/>
  <c r="AS320" i="5"/>
  <c r="AY318" i="5"/>
  <c r="AU314" i="2"/>
  <c r="BA313" i="2"/>
  <c r="AY317" i="5"/>
  <c r="AS327" i="5"/>
  <c r="AS321" i="5"/>
  <c r="AF319" i="5"/>
  <c r="BK327" i="5"/>
  <c r="AS313" i="5"/>
  <c r="AF317" i="5"/>
  <c r="BQ319" i="5"/>
  <c r="AS315" i="5"/>
  <c r="BK319" i="5"/>
  <c r="BQ320" i="5"/>
  <c r="BQ313" i="5"/>
  <c r="AF321" i="5"/>
  <c r="AM320" i="5"/>
  <c r="BQ317" i="5"/>
  <c r="BE317" i="5"/>
  <c r="BQ316" i="5"/>
  <c r="AF327" i="5"/>
  <c r="BQ327" i="5"/>
  <c r="BE313" i="5"/>
  <c r="AF320" i="5"/>
  <c r="BW319" i="5"/>
  <c r="BW323" i="5"/>
  <c r="AM323" i="5"/>
  <c r="AY316" i="5"/>
  <c r="BQ315" i="5"/>
  <c r="AM316" i="5"/>
  <c r="BK316" i="5"/>
  <c r="BK323" i="5"/>
  <c r="AM328" i="5"/>
  <c r="BW317" i="5"/>
  <c r="AS314" i="5"/>
  <c r="BE314" i="5"/>
  <c r="AY314" i="5"/>
  <c r="AM321" i="5"/>
  <c r="BE318" i="5"/>
  <c r="BE320" i="5"/>
  <c r="AM319" i="5"/>
  <c r="BW327" i="5"/>
  <c r="AR329" i="2"/>
  <c r="AR331" i="2" s="1"/>
  <c r="AL329" i="2"/>
  <c r="AL331" i="2" s="1"/>
  <c r="BJ329" i="2"/>
  <c r="BJ331" i="2" s="1"/>
  <c r="BC327" i="2"/>
  <c r="AJ329" i="2"/>
  <c r="AJ331" i="2" s="1"/>
  <c r="BM315" i="2"/>
  <c r="AI319" i="2"/>
  <c r="AF329" i="2"/>
  <c r="AF331" i="2" s="1"/>
  <c r="BD329" i="2"/>
  <c r="BD331" i="2" s="1"/>
  <c r="BC323" i="2"/>
  <c r="AO321" i="2"/>
  <c r="AX329" i="2"/>
  <c r="AX331" i="2" s="1"/>
  <c r="AY329" i="2"/>
  <c r="BE329" i="2"/>
  <c r="BI329" i="2" s="1"/>
  <c r="AK317" i="2"/>
  <c r="AQ316" i="2"/>
  <c r="AW323" i="2"/>
  <c r="AW318" i="2"/>
  <c r="AW314" i="2"/>
  <c r="BC324" i="2"/>
  <c r="BC318" i="2"/>
  <c r="BC314" i="2"/>
  <c r="BI325" i="2"/>
  <c r="BI321" i="2"/>
  <c r="BI317" i="2"/>
  <c r="BO324" i="2"/>
  <c r="BO320" i="2"/>
  <c r="AO320" i="2"/>
  <c r="AO315" i="2"/>
  <c r="AU324" i="2"/>
  <c r="AU319" i="2"/>
  <c r="AU315" i="2"/>
  <c r="BA326" i="2"/>
  <c r="BA321" i="2"/>
  <c r="BA317" i="2"/>
  <c r="BG326" i="2"/>
  <c r="BG322" i="2"/>
  <c r="BG318" i="2"/>
  <c r="BG314" i="2"/>
  <c r="BM323" i="2"/>
  <c r="BM319" i="2"/>
  <c r="BK329" i="2"/>
  <c r="BK331" i="2" s="1"/>
  <c r="AG329" i="2"/>
  <c r="AS329" i="2"/>
  <c r="AS331" i="2" s="1"/>
  <c r="AK316" i="2"/>
  <c r="AW326" i="2"/>
  <c r="AW321" i="2"/>
  <c r="AW317" i="2"/>
  <c r="BC328" i="2"/>
  <c r="BI324" i="2"/>
  <c r="BI320" i="2"/>
  <c r="BI316" i="2"/>
  <c r="AO319" i="2"/>
  <c r="AO314" i="2"/>
  <c r="BA325" i="2"/>
  <c r="BA320" i="2"/>
  <c r="BA316" i="2"/>
  <c r="BM326" i="2"/>
  <c r="BM322" i="2"/>
  <c r="BM318" i="2"/>
  <c r="AM329" i="2"/>
  <c r="AM331" i="2" s="1"/>
  <c r="AK315" i="2"/>
  <c r="AW325" i="2"/>
  <c r="AW320" i="2"/>
  <c r="AW316" i="2"/>
  <c r="BI327" i="2"/>
  <c r="BI323" i="2"/>
  <c r="BI319" i="2"/>
  <c r="BI315" i="2"/>
  <c r="AO317" i="2"/>
  <c r="BA319" i="2"/>
  <c r="BM325" i="2"/>
  <c r="BM321" i="2"/>
  <c r="BM317" i="2"/>
  <c r="AK314" i="2"/>
  <c r="EG329" i="2"/>
  <c r="EG331" i="2" s="1"/>
  <c r="EF331" i="2"/>
  <c r="AP331" i="2"/>
  <c r="BF331" i="2"/>
  <c r="EI329" i="2"/>
  <c r="EI331" i="2" s="1"/>
  <c r="DO304" i="2"/>
  <c r="AM283" i="5"/>
  <c r="DU304" i="2"/>
  <c r="O251" i="6"/>
  <c r="EG205" i="2"/>
  <c r="EI205" i="2"/>
  <c r="AG281" i="5"/>
  <c r="F43" i="7"/>
  <c r="AG304" i="5"/>
  <c r="O294" i="6"/>
  <c r="O304" i="6" s="1"/>
  <c r="CG259" i="2"/>
  <c r="O243" i="6"/>
  <c r="BY304" i="2"/>
  <c r="M85" i="6"/>
  <c r="AE259" i="2"/>
  <c r="O246" i="6"/>
  <c r="EA304" i="2"/>
  <c r="AM304" i="5"/>
  <c r="AM306" i="5" s="1"/>
  <c r="FQ304" i="5"/>
  <c r="K85" i="6"/>
  <c r="O244" i="6"/>
  <c r="O257" i="6"/>
  <c r="O247" i="6"/>
  <c r="O258" i="6"/>
  <c r="O245" i="6"/>
  <c r="O249" i="6"/>
  <c r="O253" i="6"/>
  <c r="AG259" i="5"/>
  <c r="O248" i="6"/>
  <c r="O250" i="6"/>
  <c r="O256" i="6"/>
  <c r="O281" i="6"/>
  <c r="AF259" i="5"/>
  <c r="AF261" i="5" s="1"/>
  <c r="FS281" i="5"/>
  <c r="FQ281" i="5"/>
  <c r="BK283" i="5"/>
  <c r="BK259" i="5"/>
  <c r="BK261" i="5" s="1"/>
  <c r="AS259" i="5"/>
  <c r="AS261" i="5" s="1"/>
  <c r="BQ259" i="5"/>
  <c r="BQ261" i="5" s="1"/>
  <c r="AY259" i="5"/>
  <c r="AY261" i="5" s="1"/>
  <c r="BE259" i="5"/>
  <c r="BE261" i="5" s="1"/>
  <c r="AS283" i="5"/>
  <c r="AM259" i="5"/>
  <c r="AM261" i="5" s="1"/>
  <c r="AY306" i="5"/>
  <c r="FQ259" i="5"/>
  <c r="FS259" i="5"/>
  <c r="BW259" i="5"/>
  <c r="BW261" i="5" s="1"/>
  <c r="BW306" i="5"/>
  <c r="BS304" i="2"/>
  <c r="AY283" i="5"/>
  <c r="BE283" i="5"/>
  <c r="AS306" i="5"/>
  <c r="AF283" i="5"/>
  <c r="AF306" i="5"/>
  <c r="BQ283" i="5"/>
  <c r="BQ306" i="5"/>
  <c r="BK306" i="5"/>
  <c r="BW283" i="5"/>
  <c r="BE306" i="5"/>
  <c r="BA304" i="2"/>
  <c r="DW304" i="2"/>
  <c r="EC304" i="2"/>
  <c r="J304" i="2"/>
  <c r="AU304" i="2"/>
  <c r="O213" i="6"/>
  <c r="CG304" i="2"/>
  <c r="BO304" i="2"/>
  <c r="D304" i="2"/>
  <c r="V304" i="2"/>
  <c r="BG304" i="2"/>
  <c r="BM304" i="2"/>
  <c r="AQ304" i="2"/>
  <c r="CM304" i="2"/>
  <c r="CA304" i="2"/>
  <c r="EC259" i="2"/>
  <c r="EA259" i="2"/>
  <c r="AO304" i="2"/>
  <c r="BI304" i="2"/>
  <c r="M304" i="2"/>
  <c r="CQ304" i="2"/>
  <c r="AW304" i="2"/>
  <c r="DQ304" i="2"/>
  <c r="CE304" i="2"/>
  <c r="CK304" i="2"/>
  <c r="P304" i="2"/>
  <c r="CS304" i="2"/>
  <c r="AI259" i="2"/>
  <c r="AI261" i="2" s="1"/>
  <c r="BU304" i="2"/>
  <c r="DF304" i="2"/>
  <c r="AF199" i="5"/>
  <c r="AF201" i="5" s="1"/>
  <c r="AE304" i="2"/>
  <c r="AB304" i="2"/>
  <c r="Y304" i="2"/>
  <c r="S304" i="2"/>
  <c r="G304" i="2"/>
  <c r="CK259" i="2"/>
  <c r="G259" i="2"/>
  <c r="AI232" i="2"/>
  <c r="AI234" i="2" s="1"/>
  <c r="DW259" i="2"/>
  <c r="DF259" i="2"/>
  <c r="DU259" i="2"/>
  <c r="J259" i="2"/>
  <c r="DQ259" i="2"/>
  <c r="DO259" i="2"/>
  <c r="AQ259" i="2"/>
  <c r="AQ261" i="2" s="1"/>
  <c r="CS259" i="2"/>
  <c r="CM259" i="2"/>
  <c r="CA259" i="2"/>
  <c r="M259" i="2"/>
  <c r="BU259" i="2"/>
  <c r="BU261" i="2" s="1"/>
  <c r="CQ259" i="2"/>
  <c r="O208" i="6"/>
  <c r="BG259" i="2"/>
  <c r="BG261" i="2" s="1"/>
  <c r="BS259" i="2"/>
  <c r="BS261" i="2" s="1"/>
  <c r="BA259" i="2"/>
  <c r="BA261" i="2" s="1"/>
  <c r="AS199" i="5"/>
  <c r="AS201" i="5" s="1"/>
  <c r="BK232" i="5"/>
  <c r="BK234" i="5" s="1"/>
  <c r="BT261" i="2"/>
  <c r="AZ261" i="2"/>
  <c r="DH259" i="2"/>
  <c r="AO259" i="2"/>
  <c r="AO261" i="2" s="1"/>
  <c r="BE232" i="5"/>
  <c r="BE234" i="5" s="1"/>
  <c r="BI259" i="2"/>
  <c r="BI261" i="2" s="1"/>
  <c r="V259" i="2"/>
  <c r="Y259" i="2"/>
  <c r="BO259" i="2"/>
  <c r="BO261" i="2" s="1"/>
  <c r="O214" i="6"/>
  <c r="AK259" i="2"/>
  <c r="AK261" i="2" s="1"/>
  <c r="AN261" i="2"/>
  <c r="BY259" i="2"/>
  <c r="BM204" i="2"/>
  <c r="AQ204" i="2"/>
  <c r="BS204" i="2"/>
  <c r="AU204" i="2"/>
  <c r="BF234" i="2"/>
  <c r="BG232" i="2"/>
  <c r="BG234" i="2" s="1"/>
  <c r="BO204" i="2"/>
  <c r="AO204" i="2"/>
  <c r="S259" i="2"/>
  <c r="BQ199" i="5"/>
  <c r="BQ201" i="5" s="1"/>
  <c r="CE259" i="2"/>
  <c r="BC204" i="2"/>
  <c r="BO232" i="2"/>
  <c r="BO234" i="2" s="1"/>
  <c r="BN234" i="2"/>
  <c r="BA204" i="2"/>
  <c r="BM232" i="2"/>
  <c r="BM234" i="2" s="1"/>
  <c r="BL234" i="2"/>
  <c r="O215" i="6"/>
  <c r="BI204" i="2"/>
  <c r="AI204" i="2"/>
  <c r="BA232" i="2"/>
  <c r="BA234" i="2" s="1"/>
  <c r="BG204" i="2"/>
  <c r="AK204" i="2"/>
  <c r="BU204" i="2"/>
  <c r="AW204" i="2"/>
  <c r="BH234" i="2"/>
  <c r="BI232" i="2"/>
  <c r="BI234" i="2" s="1"/>
  <c r="BM259" i="2"/>
  <c r="BM261" i="2" s="1"/>
  <c r="BF261" i="2"/>
  <c r="BC259" i="2"/>
  <c r="BC261" i="2" s="1"/>
  <c r="BB261" i="2"/>
  <c r="AU259" i="2"/>
  <c r="AU261" i="2" s="1"/>
  <c r="AT261" i="2"/>
  <c r="AW259" i="2"/>
  <c r="AW261" i="2" s="1"/>
  <c r="AV261" i="2"/>
  <c r="AF232" i="5"/>
  <c r="AF234" i="5" s="1"/>
  <c r="BE199" i="5"/>
  <c r="BE201" i="5" s="1"/>
  <c r="BW199" i="5"/>
  <c r="BW201" i="5" s="1"/>
  <c r="O211" i="6"/>
  <c r="O188" i="6"/>
  <c r="BW232" i="5"/>
  <c r="BW234" i="5" s="1"/>
  <c r="AY199" i="5"/>
  <c r="AY201" i="5" s="1"/>
  <c r="BQ232" i="5"/>
  <c r="BQ234" i="5" s="1"/>
  <c r="O210" i="6"/>
  <c r="BK199" i="5"/>
  <c r="BK201" i="5" s="1"/>
  <c r="D259" i="2"/>
  <c r="P259" i="2"/>
  <c r="AB259" i="2"/>
  <c r="AM199" i="5"/>
  <c r="AM201" i="5" s="1"/>
  <c r="O212" i="6"/>
  <c r="O223" i="6"/>
  <c r="O216" i="6"/>
  <c r="AY232" i="5"/>
  <c r="AY234" i="5" s="1"/>
  <c r="O218" i="6"/>
  <c r="O222" i="6"/>
  <c r="O209" i="6"/>
  <c r="AS232" i="5"/>
  <c r="AS234" i="5" s="1"/>
  <c r="AM232" i="5"/>
  <c r="AM234" i="5" s="1"/>
  <c r="BC232" i="2"/>
  <c r="BC234" i="2" s="1"/>
  <c r="AU232" i="2"/>
  <c r="AU234" i="2" s="1"/>
  <c r="AW232" i="2"/>
  <c r="AW234" i="2" s="1"/>
  <c r="AO232" i="2"/>
  <c r="AO234" i="2" s="1"/>
  <c r="AK232" i="2"/>
  <c r="AK234" i="2" s="1"/>
  <c r="AQ232" i="2"/>
  <c r="AQ234" i="2" s="1"/>
  <c r="BC329" i="2" l="1"/>
  <c r="BO329" i="2"/>
  <c r="BO331" i="2" s="1"/>
  <c r="AY331" i="2"/>
  <c r="AK329" i="2"/>
  <c r="AK331" i="2" s="1"/>
  <c r="BG329" i="2"/>
  <c r="BG331" i="2" s="1"/>
  <c r="AG331" i="2"/>
  <c r="BE331" i="2"/>
  <c r="AI329" i="2"/>
  <c r="BM329" i="2"/>
  <c r="BM331" i="2" s="1"/>
  <c r="AY329" i="5"/>
  <c r="AY331" i="5" s="1"/>
  <c r="BQ329" i="5"/>
  <c r="BQ331" i="5" s="1"/>
  <c r="AS329" i="5"/>
  <c r="AS331" i="5" s="1"/>
  <c r="BW329" i="5"/>
  <c r="BW331" i="5" s="1"/>
  <c r="BK329" i="5"/>
  <c r="BK331" i="5" s="1"/>
  <c r="AF329" i="5"/>
  <c r="AF331" i="5" s="1"/>
  <c r="AM329" i="5"/>
  <c r="AM331" i="5" s="1"/>
  <c r="BE329" i="5"/>
  <c r="BE331" i="5" s="1"/>
  <c r="BA329" i="2"/>
  <c r="BA331" i="2" s="1"/>
  <c r="AQ329" i="2"/>
  <c r="AQ331" i="2" s="1"/>
  <c r="AO329" i="2"/>
  <c r="AO331" i="2" s="1"/>
  <c r="AW329" i="2"/>
  <c r="AW331" i="2" s="1"/>
  <c r="AU329" i="2"/>
  <c r="AU331" i="2" s="1"/>
  <c r="AI331" i="2"/>
  <c r="BC331" i="2"/>
  <c r="BI331" i="2"/>
  <c r="O259" i="6"/>
  <c r="O224" i="6"/>
  <c r="BY151" i="2"/>
  <c r="BY150" i="2"/>
  <c r="BY149" i="2"/>
  <c r="BY148" i="2"/>
  <c r="BY147" i="2"/>
  <c r="BY145" i="2"/>
  <c r="BY144" i="2"/>
  <c r="BY140" i="2"/>
  <c r="BY139" i="2"/>
  <c r="BY138" i="2"/>
  <c r="BY137" i="2"/>
  <c r="BY136" i="2"/>
  <c r="BY135" i="2"/>
  <c r="BY133" i="2"/>
  <c r="BY132" i="2"/>
  <c r="BY131" i="2"/>
  <c r="BY130" i="2"/>
  <c r="BY128" i="2"/>
  <c r="BY126" i="2"/>
  <c r="BY125" i="2"/>
  <c r="BY124" i="2"/>
  <c r="BY123" i="2"/>
  <c r="BY122" i="2"/>
  <c r="BY121" i="2"/>
  <c r="BY120" i="2"/>
  <c r="BY119" i="2"/>
  <c r="BY118" i="2"/>
  <c r="BY117" i="2"/>
  <c r="BY116" i="2"/>
  <c r="BY115" i="2"/>
  <c r="BY110" i="2"/>
  <c r="BY109" i="2"/>
  <c r="BY108" i="2"/>
  <c r="BY107" i="2"/>
  <c r="BY106" i="2"/>
  <c r="BY105" i="2"/>
  <c r="BY104" i="2"/>
  <c r="BY103" i="2"/>
  <c r="BY102" i="2"/>
  <c r="BY101" i="2"/>
  <c r="BY100" i="2"/>
  <c r="BY99" i="2"/>
  <c r="BY98" i="2"/>
  <c r="BY96" i="2"/>
  <c r="BY95" i="2"/>
  <c r="BY94" i="2"/>
  <c r="BY93" i="2"/>
  <c r="BY92" i="2"/>
  <c r="BY91" i="2"/>
  <c r="BY90" i="2"/>
  <c r="BY89" i="2"/>
  <c r="BY88" i="2"/>
  <c r="BY86" i="2"/>
  <c r="BY84" i="2"/>
  <c r="BY83" i="2"/>
  <c r="BY82" i="2"/>
  <c r="BY81" i="2"/>
  <c r="BY80" i="2"/>
  <c r="BY79" i="2"/>
  <c r="BY78" i="2"/>
  <c r="BY77" i="2"/>
  <c r="BY76" i="2"/>
  <c r="BY75" i="2"/>
  <c r="BY74" i="2"/>
  <c r="BY73" i="2"/>
  <c r="BY66" i="2"/>
  <c r="BY65" i="2"/>
  <c r="BY64" i="2"/>
  <c r="BY63" i="2"/>
  <c r="BY62" i="2"/>
  <c r="BY61" i="2"/>
  <c r="BY60" i="2"/>
  <c r="BY59" i="2"/>
  <c r="BY58" i="2"/>
  <c r="BY57" i="2"/>
  <c r="BY56" i="2"/>
  <c r="BY55" i="2"/>
  <c r="BY54" i="2"/>
  <c r="BY53" i="2"/>
  <c r="BY52" i="2"/>
  <c r="BY47" i="2"/>
  <c r="BY46" i="2"/>
  <c r="BY44" i="2"/>
  <c r="BY43" i="2"/>
  <c r="BY42" i="2"/>
  <c r="BY40" i="2"/>
  <c r="BY39" i="2"/>
  <c r="BY38" i="2"/>
  <c r="BY36" i="2"/>
  <c r="BY35" i="2"/>
  <c r="BY34" i="2"/>
  <c r="BY33" i="2"/>
  <c r="BY32" i="2"/>
  <c r="BY30" i="2"/>
  <c r="BY29" i="2"/>
  <c r="BY28" i="2"/>
  <c r="BY27" i="2"/>
  <c r="BY26" i="2"/>
  <c r="BY25" i="2"/>
  <c r="BY24" i="2"/>
  <c r="BY23" i="2"/>
  <c r="BY22" i="2"/>
  <c r="BY21" i="2"/>
  <c r="BY19" i="2"/>
  <c r="BY18" i="2"/>
  <c r="BY17" i="2"/>
  <c r="BY16" i="2"/>
  <c r="BY15" i="2"/>
  <c r="BY14" i="2"/>
  <c r="BY13" i="2"/>
  <c r="BY12" i="2"/>
  <c r="BY11" i="2"/>
  <c r="BY10" i="2"/>
  <c r="BY9" i="2"/>
  <c r="BY8" i="2"/>
  <c r="BY7" i="2"/>
  <c r="BY6" i="2"/>
  <c r="BS151" i="2"/>
  <c r="BS150" i="2"/>
  <c r="BS149" i="2"/>
  <c r="BS148" i="2"/>
  <c r="BS147" i="2"/>
  <c r="BS145" i="2"/>
  <c r="BS144" i="2"/>
  <c r="BS140" i="2"/>
  <c r="BS139" i="2"/>
  <c r="BS138" i="2"/>
  <c r="BS137" i="2"/>
  <c r="BS136" i="2"/>
  <c r="BS135" i="2"/>
  <c r="BS133" i="2"/>
  <c r="BS132" i="2"/>
  <c r="BS131" i="2"/>
  <c r="BS130" i="2"/>
  <c r="BS129" i="2"/>
  <c r="BS128" i="2"/>
  <c r="BS126" i="2"/>
  <c r="BS125" i="2"/>
  <c r="BS124" i="2"/>
  <c r="BS123" i="2"/>
  <c r="BS122" i="2"/>
  <c r="BS121" i="2"/>
  <c r="BS120" i="2"/>
  <c r="BS119" i="2"/>
  <c r="BS118" i="2"/>
  <c r="BS117" i="2"/>
  <c r="BS116" i="2"/>
  <c r="BS115" i="2"/>
  <c r="BS112" i="2"/>
  <c r="BS111" i="2"/>
  <c r="BS110" i="2"/>
  <c r="BS109" i="2"/>
  <c r="BS108" i="2"/>
  <c r="BS107" i="2"/>
  <c r="BS106" i="2"/>
  <c r="BS105" i="2"/>
  <c r="BS104" i="2"/>
  <c r="BS103" i="2"/>
  <c r="BS102" i="2"/>
  <c r="BS101" i="2"/>
  <c r="BS100" i="2"/>
  <c r="BS99" i="2"/>
  <c r="BS98" i="2"/>
  <c r="BS96" i="2"/>
  <c r="BS95" i="2"/>
  <c r="BS94" i="2"/>
  <c r="BS93" i="2"/>
  <c r="BS92" i="2"/>
  <c r="BS91" i="2"/>
  <c r="BS90" i="2"/>
  <c r="BS89" i="2"/>
  <c r="BS88" i="2"/>
  <c r="BS86" i="2"/>
  <c r="BS84" i="2"/>
  <c r="BS83" i="2"/>
  <c r="BS82" i="2"/>
  <c r="BS81" i="2"/>
  <c r="BS80" i="2"/>
  <c r="BS79" i="2"/>
  <c r="BS78" i="2"/>
  <c r="BS77" i="2"/>
  <c r="BS76" i="2"/>
  <c r="BS75" i="2"/>
  <c r="BS74" i="2"/>
  <c r="BS73" i="2"/>
  <c r="BS66" i="2"/>
  <c r="BS65" i="2"/>
  <c r="BS64" i="2"/>
  <c r="BS63" i="2"/>
  <c r="BS62" i="2"/>
  <c r="BS61" i="2"/>
  <c r="BS60" i="2"/>
  <c r="BS59" i="2"/>
  <c r="BS58" i="2"/>
  <c r="BS57" i="2"/>
  <c r="BS56" i="2"/>
  <c r="BS55" i="2"/>
  <c r="BS54" i="2"/>
  <c r="BS53" i="2"/>
  <c r="BS52" i="2"/>
  <c r="BS47" i="2"/>
  <c r="BS46" i="2"/>
  <c r="BS45" i="2"/>
  <c r="BS44" i="2"/>
  <c r="BS43" i="2"/>
  <c r="BS42" i="2"/>
  <c r="BS40" i="2"/>
  <c r="BS39" i="2"/>
  <c r="BS38" i="2"/>
  <c r="BS36" i="2"/>
  <c r="BS35" i="2"/>
  <c r="BS34" i="2"/>
  <c r="BS33" i="2"/>
  <c r="BS32" i="2"/>
  <c r="BS30" i="2"/>
  <c r="BS29" i="2"/>
  <c r="BS28" i="2"/>
  <c r="BS27" i="2"/>
  <c r="BS26" i="2"/>
  <c r="BS25" i="2"/>
  <c r="BS24" i="2"/>
  <c r="BS23" i="2"/>
  <c r="BS22" i="2"/>
  <c r="BS21" i="2"/>
  <c r="BS20" i="2"/>
  <c r="BS19" i="2"/>
  <c r="BS18" i="2"/>
  <c r="BS17" i="2"/>
  <c r="BS16" i="2"/>
  <c r="BS15" i="2"/>
  <c r="BS14" i="2"/>
  <c r="BS13" i="2"/>
  <c r="BS12" i="2"/>
  <c r="BS11" i="2"/>
  <c r="BS10" i="2"/>
  <c r="BS9" i="2"/>
  <c r="BS8" i="2"/>
  <c r="BS7" i="2"/>
  <c r="BM151" i="2"/>
  <c r="BM150" i="2"/>
  <c r="BM149" i="2"/>
  <c r="BM148" i="2"/>
  <c r="BM147" i="2"/>
  <c r="BM145" i="2"/>
  <c r="BM144" i="2"/>
  <c r="BM140" i="2"/>
  <c r="BM139" i="2"/>
  <c r="BM138" i="2"/>
  <c r="BM137" i="2"/>
  <c r="BM136" i="2"/>
  <c r="BM135" i="2"/>
  <c r="BM133" i="2"/>
  <c r="BM132" i="2"/>
  <c r="BM131" i="2"/>
  <c r="BM130" i="2"/>
  <c r="BM129" i="2"/>
  <c r="BM128" i="2"/>
  <c r="BM126" i="2"/>
  <c r="BM125" i="2"/>
  <c r="BM124" i="2"/>
  <c r="BM123" i="2"/>
  <c r="BM122" i="2"/>
  <c r="BM121" i="2"/>
  <c r="BM120" i="2"/>
  <c r="BM119" i="2"/>
  <c r="BM118" i="2"/>
  <c r="BM117" i="2"/>
  <c r="BM116" i="2"/>
  <c r="BM115" i="2"/>
  <c r="BM112" i="2"/>
  <c r="BM111" i="2"/>
  <c r="BM110" i="2"/>
  <c r="BM109" i="2"/>
  <c r="BM108" i="2"/>
  <c r="BM107" i="2"/>
  <c r="BM106" i="2"/>
  <c r="BM105" i="2"/>
  <c r="BM104" i="2"/>
  <c r="BM103" i="2"/>
  <c r="BM102" i="2"/>
  <c r="BM101" i="2"/>
  <c r="BM100" i="2"/>
  <c r="BM99" i="2"/>
  <c r="BM98" i="2"/>
  <c r="BM96" i="2"/>
  <c r="BM95" i="2"/>
  <c r="BM94" i="2"/>
  <c r="BM93" i="2"/>
  <c r="BM92" i="2"/>
  <c r="BM91" i="2"/>
  <c r="BM90" i="2"/>
  <c r="BM89" i="2"/>
  <c r="BM88" i="2"/>
  <c r="BM86" i="2"/>
  <c r="BM84" i="2"/>
  <c r="BM83" i="2"/>
  <c r="BM82" i="2"/>
  <c r="BM81" i="2"/>
  <c r="BM80" i="2"/>
  <c r="BM79" i="2"/>
  <c r="BM78" i="2"/>
  <c r="BM77" i="2"/>
  <c r="BM76" i="2"/>
  <c r="BM75" i="2"/>
  <c r="BM74" i="2"/>
  <c r="BM73" i="2"/>
  <c r="BM66" i="2"/>
  <c r="BM65" i="2"/>
  <c r="BM64" i="2"/>
  <c r="BM63" i="2"/>
  <c r="BM62" i="2"/>
  <c r="BM61" i="2"/>
  <c r="BM60" i="2"/>
  <c r="BM59" i="2"/>
  <c r="BM58" i="2"/>
  <c r="BM57" i="2"/>
  <c r="BM56" i="2"/>
  <c r="BM55" i="2"/>
  <c r="BM54" i="2"/>
  <c r="BM53" i="2"/>
  <c r="BM52" i="2"/>
  <c r="BM47" i="2"/>
  <c r="BM46" i="2"/>
  <c r="BM45" i="2"/>
  <c r="BM44" i="2"/>
  <c r="BM43" i="2"/>
  <c r="BM42" i="2"/>
  <c r="BM40" i="2"/>
  <c r="BM39" i="2"/>
  <c r="BM38" i="2"/>
  <c r="BM36" i="2"/>
  <c r="BM35" i="2"/>
  <c r="BM34" i="2"/>
  <c r="BM33" i="2"/>
  <c r="BM32" i="2"/>
  <c r="BM30" i="2"/>
  <c r="BM29" i="2"/>
  <c r="BM28" i="2"/>
  <c r="BM27" i="2"/>
  <c r="BM26" i="2"/>
  <c r="BM25" i="2"/>
  <c r="BM24" i="2"/>
  <c r="BM23" i="2"/>
  <c r="BM22" i="2"/>
  <c r="BM21" i="2"/>
  <c r="BM20" i="2"/>
  <c r="BM19" i="2"/>
  <c r="BM18" i="2"/>
  <c r="BM17" i="2"/>
  <c r="BM16" i="2"/>
  <c r="BM15" i="2"/>
  <c r="BM14" i="2"/>
  <c r="BM13" i="2"/>
  <c r="BM12" i="2"/>
  <c r="BM11" i="2"/>
  <c r="BM10" i="2"/>
  <c r="BM9" i="2"/>
  <c r="BM8" i="2"/>
  <c r="BM7" i="2"/>
  <c r="BM6" i="2"/>
  <c r="BG151" i="2"/>
  <c r="BG150" i="2"/>
  <c r="BG149" i="2"/>
  <c r="BG148" i="2"/>
  <c r="BG147" i="2"/>
  <c r="BG145" i="2"/>
  <c r="BG144" i="2"/>
  <c r="BG140" i="2"/>
  <c r="BG139" i="2"/>
  <c r="BG138" i="2"/>
  <c r="BG137" i="2"/>
  <c r="BG136" i="2"/>
  <c r="BG135" i="2"/>
  <c r="BG133" i="2"/>
  <c r="BG132" i="2"/>
  <c r="BG131" i="2"/>
  <c r="BG130" i="2"/>
  <c r="BG129" i="2"/>
  <c r="BG128" i="2"/>
  <c r="BG126" i="2"/>
  <c r="BG125" i="2"/>
  <c r="BG124" i="2"/>
  <c r="BG123" i="2"/>
  <c r="BG122" i="2"/>
  <c r="BG121" i="2"/>
  <c r="BG120" i="2"/>
  <c r="BG119" i="2"/>
  <c r="BG118" i="2"/>
  <c r="BG117" i="2"/>
  <c r="BG116" i="2"/>
  <c r="BG115" i="2"/>
  <c r="BG114" i="2"/>
  <c r="BG112" i="2"/>
  <c r="BG111" i="2"/>
  <c r="BG110" i="2"/>
  <c r="BG109" i="2"/>
  <c r="BG108" i="2"/>
  <c r="BG107" i="2"/>
  <c r="BG106" i="2"/>
  <c r="BG105" i="2"/>
  <c r="BG104" i="2"/>
  <c r="BG103" i="2"/>
  <c r="BG102" i="2"/>
  <c r="BG101" i="2"/>
  <c r="BG100" i="2"/>
  <c r="BG99" i="2"/>
  <c r="BG98" i="2"/>
  <c r="BG96" i="2"/>
  <c r="BG95" i="2"/>
  <c r="BG94" i="2"/>
  <c r="BG93" i="2"/>
  <c r="BG92" i="2"/>
  <c r="BG91" i="2"/>
  <c r="BG90" i="2"/>
  <c r="BG89" i="2"/>
  <c r="BG88" i="2"/>
  <c r="BG86" i="2"/>
  <c r="BG84" i="2"/>
  <c r="BG83" i="2"/>
  <c r="BG82" i="2"/>
  <c r="BG81" i="2"/>
  <c r="BG80" i="2"/>
  <c r="BG79" i="2"/>
  <c r="BG78" i="2"/>
  <c r="BG77" i="2"/>
  <c r="BG76" i="2"/>
  <c r="BG75" i="2"/>
  <c r="BG74" i="2"/>
  <c r="BG73" i="2"/>
  <c r="BG66" i="2"/>
  <c r="BG65" i="2"/>
  <c r="BG64" i="2"/>
  <c r="BG63" i="2"/>
  <c r="BG62" i="2"/>
  <c r="BG61" i="2"/>
  <c r="BG60" i="2"/>
  <c r="BG59" i="2"/>
  <c r="BG58" i="2"/>
  <c r="BG57" i="2"/>
  <c r="BG56" i="2"/>
  <c r="BG55" i="2"/>
  <c r="BG54" i="2"/>
  <c r="BG53" i="2"/>
  <c r="BG52" i="2"/>
  <c r="BG47" i="2"/>
  <c r="BG46" i="2"/>
  <c r="BG45" i="2"/>
  <c r="BG44" i="2"/>
  <c r="BG43" i="2"/>
  <c r="BG42" i="2"/>
  <c r="BG40" i="2"/>
  <c r="BG39" i="2"/>
  <c r="BG38" i="2"/>
  <c r="BG36" i="2"/>
  <c r="BG35" i="2"/>
  <c r="BG34" i="2"/>
  <c r="BG33" i="2"/>
  <c r="BG32" i="2"/>
  <c r="BG30" i="2"/>
  <c r="BG29" i="2"/>
  <c r="BG28" i="2"/>
  <c r="BG27" i="2"/>
  <c r="BG26" i="2"/>
  <c r="BG25" i="2"/>
  <c r="BG24" i="2"/>
  <c r="BG23" i="2"/>
  <c r="BG22" i="2"/>
  <c r="BG21" i="2"/>
  <c r="BG20" i="2"/>
  <c r="BG19" i="2"/>
  <c r="BG18" i="2"/>
  <c r="BG17" i="2"/>
  <c r="BG16" i="2"/>
  <c r="BG15" i="2"/>
  <c r="BG14" i="2"/>
  <c r="BG13" i="2"/>
  <c r="BG12" i="2"/>
  <c r="BG11" i="2"/>
  <c r="BG10" i="2"/>
  <c r="BG9" i="2"/>
  <c r="BG8" i="2"/>
  <c r="BG7" i="2"/>
  <c r="BA151" i="2"/>
  <c r="BA150" i="2"/>
  <c r="BA149" i="2"/>
  <c r="BA148" i="2"/>
  <c r="BA147" i="2"/>
  <c r="BA145" i="2"/>
  <c r="BA144" i="2"/>
  <c r="BA140" i="2"/>
  <c r="BA139" i="2"/>
  <c r="BA138" i="2"/>
  <c r="BA137" i="2"/>
  <c r="BA136" i="2"/>
  <c r="BA135" i="2"/>
  <c r="BA133" i="2"/>
  <c r="BA132" i="2"/>
  <c r="BA131" i="2"/>
  <c r="BA130" i="2"/>
  <c r="BA129" i="2"/>
  <c r="BA128" i="2"/>
  <c r="BA126" i="2"/>
  <c r="BA125" i="2"/>
  <c r="BA124" i="2"/>
  <c r="BA123" i="2"/>
  <c r="BA122" i="2"/>
  <c r="BA121" i="2"/>
  <c r="BA120" i="2"/>
  <c r="BA119" i="2"/>
  <c r="BA118" i="2"/>
  <c r="BA117" i="2"/>
  <c r="BA116" i="2"/>
  <c r="BA115" i="2"/>
  <c r="BA114" i="2"/>
  <c r="BA112" i="2"/>
  <c r="BA111" i="2"/>
  <c r="BA110" i="2"/>
  <c r="BA109" i="2"/>
  <c r="BA108" i="2"/>
  <c r="BA107" i="2"/>
  <c r="BA106" i="2"/>
  <c r="BA105" i="2"/>
  <c r="BA104" i="2"/>
  <c r="BA103" i="2"/>
  <c r="BA102" i="2"/>
  <c r="BA101" i="2"/>
  <c r="BA100" i="2"/>
  <c r="BA99" i="2"/>
  <c r="BA98" i="2"/>
  <c r="BA96" i="2"/>
  <c r="BA95" i="2"/>
  <c r="BA94" i="2"/>
  <c r="BA93" i="2"/>
  <c r="BA92" i="2"/>
  <c r="BA91" i="2"/>
  <c r="BA90" i="2"/>
  <c r="BA89" i="2"/>
  <c r="BA88" i="2"/>
  <c r="BA86" i="2"/>
  <c r="BA84" i="2"/>
  <c r="BA83" i="2"/>
  <c r="BA82" i="2"/>
  <c r="BA81" i="2"/>
  <c r="BA80" i="2"/>
  <c r="BA79" i="2"/>
  <c r="BA78" i="2"/>
  <c r="BA77" i="2"/>
  <c r="BA76" i="2"/>
  <c r="BA75" i="2"/>
  <c r="BA74" i="2"/>
  <c r="BA73" i="2"/>
  <c r="BA66" i="2"/>
  <c r="BA65" i="2"/>
  <c r="BA64" i="2"/>
  <c r="BA63" i="2"/>
  <c r="BA62" i="2"/>
  <c r="BA61" i="2"/>
  <c r="BA60" i="2"/>
  <c r="BA59" i="2"/>
  <c r="BA58" i="2"/>
  <c r="BA57" i="2"/>
  <c r="BA56" i="2"/>
  <c r="BA55" i="2"/>
  <c r="BA54" i="2"/>
  <c r="BA53" i="2"/>
  <c r="BA52" i="2"/>
  <c r="BA47" i="2"/>
  <c r="BA46" i="2"/>
  <c r="BA45" i="2"/>
  <c r="BA44" i="2"/>
  <c r="BA43" i="2"/>
  <c r="BA42" i="2"/>
  <c r="BA40" i="2"/>
  <c r="BA39" i="2"/>
  <c r="BA38" i="2"/>
  <c r="BA36" i="2"/>
  <c r="BA35" i="2"/>
  <c r="BA34" i="2"/>
  <c r="BA33" i="2"/>
  <c r="BA32" i="2"/>
  <c r="BA30" i="2"/>
  <c r="BA29" i="2"/>
  <c r="BA28" i="2"/>
  <c r="BA27" i="2"/>
  <c r="BA26" i="2"/>
  <c r="BA25" i="2"/>
  <c r="BA24" i="2"/>
  <c r="BA23" i="2"/>
  <c r="BA22" i="2"/>
  <c r="BA21" i="2"/>
  <c r="BA20" i="2"/>
  <c r="BA19" i="2"/>
  <c r="BA18" i="2"/>
  <c r="BA17" i="2"/>
  <c r="BA16" i="2"/>
  <c r="BA15" i="2"/>
  <c r="BA14" i="2"/>
  <c r="BA13" i="2"/>
  <c r="BA12" i="2"/>
  <c r="BA11" i="2"/>
  <c r="BA10" i="2"/>
  <c r="BA9" i="2"/>
  <c r="BA8" i="2"/>
  <c r="BA7" i="2"/>
  <c r="BA6" i="2"/>
  <c r="AU151" i="2"/>
  <c r="AU150" i="2"/>
  <c r="AU149" i="2"/>
  <c r="AU148" i="2"/>
  <c r="AU147" i="2"/>
  <c r="AU145" i="2"/>
  <c r="AU144" i="2"/>
  <c r="AU140" i="2"/>
  <c r="AU139" i="2"/>
  <c r="AU138" i="2"/>
  <c r="AU137" i="2"/>
  <c r="AU136" i="2"/>
  <c r="AU135" i="2"/>
  <c r="AU133" i="2"/>
  <c r="AU132" i="2"/>
  <c r="AU131" i="2"/>
  <c r="AU130" i="2"/>
  <c r="AU129" i="2"/>
  <c r="AU128" i="2"/>
  <c r="AU126" i="2"/>
  <c r="AU125" i="2"/>
  <c r="AU124" i="2"/>
  <c r="AU123" i="2"/>
  <c r="AU122" i="2"/>
  <c r="AU121" i="2"/>
  <c r="AU120" i="2"/>
  <c r="AU119" i="2"/>
  <c r="AU118" i="2"/>
  <c r="AU117" i="2"/>
  <c r="AU116" i="2"/>
  <c r="AU115" i="2"/>
  <c r="AU114" i="2"/>
  <c r="AU112" i="2"/>
  <c r="AU111" i="2"/>
  <c r="AU110" i="2"/>
  <c r="AU109" i="2"/>
  <c r="AU108" i="2"/>
  <c r="AU107" i="2"/>
  <c r="AU106" i="2"/>
  <c r="AU105" i="2"/>
  <c r="AU104" i="2"/>
  <c r="AU103" i="2"/>
  <c r="AU102" i="2"/>
  <c r="AU101" i="2"/>
  <c r="AU100" i="2"/>
  <c r="AU99" i="2"/>
  <c r="AU98" i="2"/>
  <c r="AU96" i="2"/>
  <c r="AU95" i="2"/>
  <c r="AU94" i="2"/>
  <c r="AU93" i="2"/>
  <c r="AU92" i="2"/>
  <c r="AU91" i="2"/>
  <c r="AU90" i="2"/>
  <c r="AU89" i="2"/>
  <c r="AU88" i="2"/>
  <c r="AU86" i="2"/>
  <c r="AU84" i="2"/>
  <c r="AU83" i="2"/>
  <c r="AU82" i="2"/>
  <c r="AU81" i="2"/>
  <c r="AU80" i="2"/>
  <c r="AU79" i="2"/>
  <c r="AU78" i="2"/>
  <c r="AU77" i="2"/>
  <c r="AU76" i="2"/>
  <c r="AU75" i="2"/>
  <c r="AU74" i="2"/>
  <c r="AU73" i="2"/>
  <c r="AU66" i="2"/>
  <c r="AU65" i="2"/>
  <c r="AU64" i="2"/>
  <c r="AU63" i="2"/>
  <c r="AU62" i="2"/>
  <c r="AU61" i="2"/>
  <c r="AU60" i="2"/>
  <c r="AU59" i="2"/>
  <c r="AU58" i="2"/>
  <c r="AU57" i="2"/>
  <c r="AU56" i="2"/>
  <c r="AU55" i="2"/>
  <c r="AU54" i="2"/>
  <c r="AU53" i="2"/>
  <c r="AU52" i="2"/>
  <c r="AU47" i="2"/>
  <c r="AU46" i="2"/>
  <c r="AU45" i="2"/>
  <c r="AU44" i="2"/>
  <c r="AU43" i="2"/>
  <c r="AU42" i="2"/>
  <c r="AU40" i="2"/>
  <c r="AU39" i="2"/>
  <c r="AU38" i="2"/>
  <c r="AU36" i="2"/>
  <c r="AU35" i="2"/>
  <c r="AU34" i="2"/>
  <c r="AU33" i="2"/>
  <c r="AU32" i="2"/>
  <c r="AU30" i="2"/>
  <c r="AU29" i="2"/>
  <c r="AU28" i="2"/>
  <c r="AU27" i="2"/>
  <c r="AU26" i="2"/>
  <c r="AU25" i="2"/>
  <c r="AU24" i="2"/>
  <c r="AU23" i="2"/>
  <c r="AU22" i="2"/>
  <c r="AU21" i="2"/>
  <c r="AU20" i="2"/>
  <c r="AU19" i="2"/>
  <c r="AU18" i="2"/>
  <c r="AU17" i="2"/>
  <c r="AU16" i="2"/>
  <c r="AU15" i="2"/>
  <c r="AU14" i="2"/>
  <c r="AU13" i="2"/>
  <c r="AU12" i="2"/>
  <c r="AU11" i="2"/>
  <c r="AU10" i="2"/>
  <c r="AU9" i="2"/>
  <c r="AU8" i="2"/>
  <c r="AU7" i="2"/>
  <c r="AU6" i="2"/>
  <c r="AO151" i="2"/>
  <c r="AO150" i="2"/>
  <c r="AO149" i="2"/>
  <c r="AO148" i="2"/>
  <c r="AO147" i="2"/>
  <c r="AO145" i="2"/>
  <c r="AO144" i="2"/>
  <c r="AO140" i="2"/>
  <c r="AO139" i="2"/>
  <c r="AO138" i="2"/>
  <c r="AO137" i="2"/>
  <c r="AO136" i="2"/>
  <c r="AO135" i="2"/>
  <c r="AO133" i="2"/>
  <c r="AO132" i="2"/>
  <c r="AO131" i="2"/>
  <c r="AO130" i="2"/>
  <c r="AO129" i="2"/>
  <c r="AO128" i="2"/>
  <c r="AO126" i="2"/>
  <c r="AO125" i="2"/>
  <c r="AO124" i="2"/>
  <c r="AO123" i="2"/>
  <c r="AO122" i="2"/>
  <c r="AO121" i="2"/>
  <c r="AO120" i="2"/>
  <c r="AO119" i="2"/>
  <c r="AO118" i="2"/>
  <c r="AO117" i="2"/>
  <c r="AO116" i="2"/>
  <c r="AO115" i="2"/>
  <c r="AO114" i="2"/>
  <c r="AO112" i="2"/>
  <c r="AO111" i="2"/>
  <c r="AO110" i="2"/>
  <c r="AO109" i="2"/>
  <c r="AO108" i="2"/>
  <c r="AO107" i="2"/>
  <c r="AO106" i="2"/>
  <c r="AO105" i="2"/>
  <c r="AO104" i="2"/>
  <c r="AO103" i="2"/>
  <c r="AO102" i="2"/>
  <c r="AO101" i="2"/>
  <c r="AO100" i="2"/>
  <c r="AO99" i="2"/>
  <c r="AO98" i="2"/>
  <c r="AO96" i="2"/>
  <c r="AO95" i="2"/>
  <c r="AO94" i="2"/>
  <c r="AO93" i="2"/>
  <c r="AO92" i="2"/>
  <c r="AO91" i="2"/>
  <c r="AO90" i="2"/>
  <c r="AO89" i="2"/>
  <c r="AO88" i="2"/>
  <c r="AO86" i="2"/>
  <c r="AO84" i="2"/>
  <c r="AO83" i="2"/>
  <c r="AO82" i="2"/>
  <c r="AO81" i="2"/>
  <c r="AO80" i="2"/>
  <c r="AO79" i="2"/>
  <c r="AO78" i="2"/>
  <c r="AO77" i="2"/>
  <c r="AO76" i="2"/>
  <c r="AO75" i="2"/>
  <c r="AO74" i="2"/>
  <c r="AO73" i="2"/>
  <c r="AO66" i="2"/>
  <c r="AO65" i="2"/>
  <c r="AO64" i="2"/>
  <c r="AO63" i="2"/>
  <c r="AO62" i="2"/>
  <c r="AO61" i="2"/>
  <c r="AO60" i="2"/>
  <c r="AO59" i="2"/>
  <c r="AO58" i="2"/>
  <c r="AO57" i="2"/>
  <c r="AO56" i="2"/>
  <c r="AO55" i="2"/>
  <c r="AO54" i="2"/>
  <c r="AO53" i="2"/>
  <c r="AO52" i="2"/>
  <c r="AO47" i="2"/>
  <c r="AO46" i="2"/>
  <c r="AO45" i="2"/>
  <c r="AO44" i="2"/>
  <c r="AO43" i="2"/>
  <c r="AO42" i="2"/>
  <c r="AO40" i="2"/>
  <c r="AO39" i="2"/>
  <c r="AO38" i="2"/>
  <c r="AO36" i="2"/>
  <c r="AO35" i="2"/>
  <c r="AO34" i="2"/>
  <c r="AO33" i="2"/>
  <c r="AO32" i="2"/>
  <c r="AO30" i="2"/>
  <c r="AO29" i="2"/>
  <c r="AO28" i="2"/>
  <c r="AO27" i="2"/>
  <c r="AO26" i="2"/>
  <c r="AO25" i="2"/>
  <c r="AO24" i="2"/>
  <c r="AO23" i="2"/>
  <c r="AO22" i="2"/>
  <c r="AO21" i="2"/>
  <c r="AO20" i="2"/>
  <c r="AO19" i="2"/>
  <c r="AO18" i="2"/>
  <c r="AO17" i="2"/>
  <c r="AO16" i="2"/>
  <c r="AO15" i="2"/>
  <c r="AO14" i="2"/>
  <c r="AO13" i="2"/>
  <c r="AO12" i="2"/>
  <c r="AO11" i="2"/>
  <c r="AO10" i="2"/>
  <c r="AO9" i="2"/>
  <c r="AO8" i="2"/>
  <c r="AO7" i="2"/>
  <c r="AO6" i="2"/>
  <c r="CA151" i="2"/>
  <c r="CA150" i="2"/>
  <c r="CA149" i="2"/>
  <c r="CA148" i="2"/>
  <c r="CA147" i="2"/>
  <c r="CA145" i="2"/>
  <c r="CA144" i="2"/>
  <c r="CA140" i="2"/>
  <c r="CA139" i="2"/>
  <c r="CA138" i="2"/>
  <c r="CA137" i="2"/>
  <c r="CA136" i="2"/>
  <c r="CA135" i="2"/>
  <c r="CA133" i="2"/>
  <c r="CA132" i="2"/>
  <c r="CA131" i="2"/>
  <c r="CA130" i="2"/>
  <c r="CA129" i="2"/>
  <c r="CA128" i="2"/>
  <c r="CA126" i="2"/>
  <c r="CA125" i="2"/>
  <c r="CA124" i="2"/>
  <c r="CA123" i="2"/>
  <c r="CA122" i="2"/>
  <c r="CA121" i="2"/>
  <c r="CA120" i="2"/>
  <c r="CA119" i="2"/>
  <c r="CA118" i="2"/>
  <c r="CA117" i="2"/>
  <c r="CA116" i="2"/>
  <c r="CA115" i="2"/>
  <c r="CA110" i="2"/>
  <c r="CA109" i="2"/>
  <c r="CA108" i="2"/>
  <c r="CA107" i="2"/>
  <c r="CA106" i="2"/>
  <c r="CA105" i="2"/>
  <c r="CA104" i="2"/>
  <c r="CA103" i="2"/>
  <c r="CA102" i="2"/>
  <c r="CA101" i="2"/>
  <c r="CA100" i="2"/>
  <c r="CA99" i="2"/>
  <c r="CA98" i="2"/>
  <c r="CA96" i="2"/>
  <c r="CA95" i="2"/>
  <c r="CA94" i="2"/>
  <c r="CA93" i="2"/>
  <c r="CA92" i="2"/>
  <c r="CA91" i="2"/>
  <c r="CA90" i="2"/>
  <c r="CA89" i="2"/>
  <c r="CA88" i="2"/>
  <c r="CA86" i="2"/>
  <c r="CA84" i="2"/>
  <c r="CA83" i="2"/>
  <c r="CA82" i="2"/>
  <c r="CA81" i="2"/>
  <c r="CA80" i="2"/>
  <c r="CA79" i="2"/>
  <c r="CA78" i="2"/>
  <c r="CA77" i="2"/>
  <c r="CA76" i="2"/>
  <c r="CA75" i="2"/>
  <c r="CA74" i="2"/>
  <c r="CA73" i="2"/>
  <c r="CA66" i="2"/>
  <c r="CA65" i="2"/>
  <c r="CA64" i="2"/>
  <c r="CA63" i="2"/>
  <c r="CA62" i="2"/>
  <c r="CA61" i="2"/>
  <c r="CA60" i="2"/>
  <c r="CA59" i="2"/>
  <c r="CA58" i="2"/>
  <c r="CA57" i="2"/>
  <c r="CA56" i="2"/>
  <c r="CA55" i="2"/>
  <c r="CA54" i="2"/>
  <c r="CA53" i="2"/>
  <c r="CA52" i="2"/>
  <c r="CA47" i="2"/>
  <c r="CA46" i="2"/>
  <c r="CA45" i="2"/>
  <c r="CA44" i="2"/>
  <c r="CA43" i="2"/>
  <c r="CA42" i="2"/>
  <c r="CA40" i="2"/>
  <c r="CA39" i="2"/>
  <c r="CA38" i="2"/>
  <c r="CA36" i="2"/>
  <c r="CA35" i="2"/>
  <c r="CA34" i="2"/>
  <c r="CA33" i="2"/>
  <c r="CA32" i="2"/>
  <c r="CA30" i="2"/>
  <c r="CA29" i="2"/>
  <c r="CA28" i="2"/>
  <c r="CA27" i="2"/>
  <c r="CA26" i="2"/>
  <c r="CA25" i="2"/>
  <c r="CA24" i="2"/>
  <c r="CA23" i="2"/>
  <c r="CA22" i="2"/>
  <c r="CA21" i="2"/>
  <c r="CA20" i="2"/>
  <c r="CA19" i="2"/>
  <c r="CA18" i="2"/>
  <c r="CA17" i="2"/>
  <c r="CA16" i="2"/>
  <c r="CA15" i="2"/>
  <c r="CA14" i="2"/>
  <c r="CA13" i="2"/>
  <c r="CA12" i="2"/>
  <c r="CA11" i="2"/>
  <c r="CA10" i="2"/>
  <c r="CA9" i="2"/>
  <c r="CA8" i="2"/>
  <c r="CA7" i="2"/>
  <c r="CA6" i="2"/>
  <c r="BU151" i="2"/>
  <c r="BU150" i="2"/>
  <c r="BU149" i="2"/>
  <c r="BU148" i="2"/>
  <c r="BU147" i="2"/>
  <c r="BU145" i="2"/>
  <c r="BU144" i="2"/>
  <c r="BU140" i="2"/>
  <c r="BU139" i="2"/>
  <c r="BU138" i="2"/>
  <c r="BU137" i="2"/>
  <c r="BU136" i="2"/>
  <c r="BU135" i="2"/>
  <c r="BU133" i="2"/>
  <c r="BU132" i="2"/>
  <c r="BU131" i="2"/>
  <c r="BU130" i="2"/>
  <c r="BU129" i="2"/>
  <c r="BU128" i="2"/>
  <c r="BU126" i="2"/>
  <c r="BU125" i="2"/>
  <c r="BU124" i="2"/>
  <c r="BU123" i="2"/>
  <c r="BU122" i="2"/>
  <c r="BU121" i="2"/>
  <c r="BU120" i="2"/>
  <c r="BU119" i="2"/>
  <c r="BU118" i="2"/>
  <c r="BU117" i="2"/>
  <c r="BU116" i="2"/>
  <c r="BU115" i="2"/>
  <c r="BU112" i="2"/>
  <c r="BU111" i="2"/>
  <c r="BU110" i="2"/>
  <c r="BU109" i="2"/>
  <c r="BU108" i="2"/>
  <c r="BU107" i="2"/>
  <c r="BU106" i="2"/>
  <c r="BU105" i="2"/>
  <c r="BU104" i="2"/>
  <c r="BU103" i="2"/>
  <c r="BU102" i="2"/>
  <c r="BU101" i="2"/>
  <c r="BU100" i="2"/>
  <c r="BU99" i="2"/>
  <c r="BU98" i="2"/>
  <c r="BU96" i="2"/>
  <c r="BU95" i="2"/>
  <c r="BU94" i="2"/>
  <c r="BU93" i="2"/>
  <c r="BU92" i="2"/>
  <c r="BU91" i="2"/>
  <c r="BU90" i="2"/>
  <c r="BU89" i="2"/>
  <c r="BU88" i="2"/>
  <c r="BU86" i="2"/>
  <c r="BU84" i="2"/>
  <c r="BU83" i="2"/>
  <c r="BU82" i="2"/>
  <c r="BU81" i="2"/>
  <c r="BU80" i="2"/>
  <c r="BU79" i="2"/>
  <c r="BU78" i="2"/>
  <c r="BU77" i="2"/>
  <c r="BU76" i="2"/>
  <c r="BU75" i="2"/>
  <c r="BU74" i="2"/>
  <c r="BU73" i="2"/>
  <c r="BU66" i="2"/>
  <c r="BU65" i="2"/>
  <c r="BU64" i="2"/>
  <c r="BU63" i="2"/>
  <c r="BU62" i="2"/>
  <c r="BU61" i="2"/>
  <c r="BU60" i="2"/>
  <c r="BU59" i="2"/>
  <c r="BU58" i="2"/>
  <c r="BU57" i="2"/>
  <c r="BU56" i="2"/>
  <c r="BU55" i="2"/>
  <c r="BU54" i="2"/>
  <c r="BU53" i="2"/>
  <c r="BU52" i="2"/>
  <c r="BU47" i="2"/>
  <c r="BU46" i="2"/>
  <c r="BU45" i="2"/>
  <c r="BU44" i="2"/>
  <c r="BU43" i="2"/>
  <c r="BU42" i="2"/>
  <c r="BU40" i="2"/>
  <c r="BU39" i="2"/>
  <c r="BU38" i="2"/>
  <c r="BU36" i="2"/>
  <c r="BU35" i="2"/>
  <c r="BU34" i="2"/>
  <c r="BU33" i="2"/>
  <c r="BU32" i="2"/>
  <c r="BU30" i="2"/>
  <c r="BU29" i="2"/>
  <c r="BU28" i="2"/>
  <c r="BU27" i="2"/>
  <c r="BU26" i="2"/>
  <c r="BU25" i="2"/>
  <c r="BU24" i="2"/>
  <c r="BU23" i="2"/>
  <c r="BU22" i="2"/>
  <c r="BU21" i="2"/>
  <c r="BU20" i="2"/>
  <c r="BU19" i="2"/>
  <c r="BU18" i="2"/>
  <c r="BU17" i="2"/>
  <c r="BU16" i="2"/>
  <c r="BU15" i="2"/>
  <c r="BU14" i="2"/>
  <c r="BU13" i="2"/>
  <c r="BU12" i="2"/>
  <c r="BU11" i="2"/>
  <c r="BU10" i="2"/>
  <c r="BU9" i="2"/>
  <c r="BU8" i="2"/>
  <c r="BU7" i="2"/>
  <c r="BU6" i="2"/>
  <c r="BO150" i="2"/>
  <c r="BO149" i="2"/>
  <c r="BO148" i="2"/>
  <c r="BO147" i="2"/>
  <c r="BO145" i="2"/>
  <c r="BO144" i="2"/>
  <c r="BO140" i="2"/>
  <c r="BO139" i="2"/>
  <c r="BO138" i="2"/>
  <c r="BO137" i="2"/>
  <c r="BO136" i="2"/>
  <c r="BO135" i="2"/>
  <c r="BO133" i="2"/>
  <c r="BO132" i="2"/>
  <c r="BO131" i="2"/>
  <c r="BO130" i="2"/>
  <c r="BO129" i="2"/>
  <c r="BO128" i="2"/>
  <c r="BO126" i="2"/>
  <c r="BO125" i="2"/>
  <c r="BO124" i="2"/>
  <c r="BO123" i="2"/>
  <c r="BO122" i="2"/>
  <c r="BO121" i="2"/>
  <c r="BO120" i="2"/>
  <c r="BO119" i="2"/>
  <c r="BO118" i="2"/>
  <c r="BO117" i="2"/>
  <c r="BO116" i="2"/>
  <c r="BO115" i="2"/>
  <c r="BO112" i="2"/>
  <c r="BO111" i="2"/>
  <c r="BO110" i="2"/>
  <c r="BO109" i="2"/>
  <c r="BO108" i="2"/>
  <c r="BO107" i="2"/>
  <c r="BO106" i="2"/>
  <c r="BO105" i="2"/>
  <c r="BO104" i="2"/>
  <c r="BO103" i="2"/>
  <c r="BO102" i="2"/>
  <c r="BO101" i="2"/>
  <c r="BO100" i="2"/>
  <c r="BO99" i="2"/>
  <c r="BO98" i="2"/>
  <c r="BO96" i="2"/>
  <c r="BO95" i="2"/>
  <c r="BO94" i="2"/>
  <c r="BO93" i="2"/>
  <c r="BO92" i="2"/>
  <c r="BO91" i="2"/>
  <c r="BO90" i="2"/>
  <c r="BO89" i="2"/>
  <c r="BO88" i="2"/>
  <c r="BO86" i="2"/>
  <c r="BO84" i="2"/>
  <c r="BO83" i="2"/>
  <c r="BO82" i="2"/>
  <c r="BO81" i="2"/>
  <c r="BO80" i="2"/>
  <c r="BO79" i="2"/>
  <c r="BO78" i="2"/>
  <c r="BO77" i="2"/>
  <c r="BO76" i="2"/>
  <c r="BO75" i="2"/>
  <c r="BO74" i="2"/>
  <c r="BO73" i="2"/>
  <c r="BO66" i="2"/>
  <c r="BO65" i="2"/>
  <c r="BO64" i="2"/>
  <c r="BO63" i="2"/>
  <c r="BO62" i="2"/>
  <c r="BO61" i="2"/>
  <c r="BO60" i="2"/>
  <c r="BO59" i="2"/>
  <c r="BO58" i="2"/>
  <c r="BO57" i="2"/>
  <c r="BO56" i="2"/>
  <c r="BO55" i="2"/>
  <c r="BO54" i="2"/>
  <c r="BO53" i="2"/>
  <c r="BO52" i="2"/>
  <c r="BO47" i="2"/>
  <c r="BO46" i="2"/>
  <c r="BO45" i="2"/>
  <c r="BO44" i="2"/>
  <c r="BO43" i="2"/>
  <c r="BO42" i="2"/>
  <c r="BO40" i="2"/>
  <c r="BO39" i="2"/>
  <c r="BO38" i="2"/>
  <c r="BO36" i="2"/>
  <c r="BO35" i="2"/>
  <c r="BO34" i="2"/>
  <c r="BO33" i="2"/>
  <c r="BO32" i="2"/>
  <c r="BO30" i="2"/>
  <c r="BO29" i="2"/>
  <c r="BO28" i="2"/>
  <c r="BO27" i="2"/>
  <c r="BO26" i="2"/>
  <c r="BO25" i="2"/>
  <c r="BO24" i="2"/>
  <c r="BO23" i="2"/>
  <c r="BO22" i="2"/>
  <c r="BO21" i="2"/>
  <c r="BO20" i="2"/>
  <c r="BO19" i="2"/>
  <c r="BO18" i="2"/>
  <c r="BO17" i="2"/>
  <c r="BO16" i="2"/>
  <c r="BO15" i="2"/>
  <c r="BO14" i="2"/>
  <c r="BO13" i="2"/>
  <c r="BO12" i="2"/>
  <c r="BO11" i="2"/>
  <c r="BO10" i="2"/>
  <c r="BO9" i="2"/>
  <c r="BO8" i="2"/>
  <c r="BO7" i="2"/>
  <c r="BI151" i="2"/>
  <c r="BI150" i="2"/>
  <c r="BI149" i="2"/>
  <c r="BI148" i="2"/>
  <c r="BI147" i="2"/>
  <c r="BI145" i="2"/>
  <c r="BI144" i="2"/>
  <c r="BI140" i="2"/>
  <c r="BI139" i="2"/>
  <c r="BI138" i="2"/>
  <c r="BI137" i="2"/>
  <c r="BI136" i="2"/>
  <c r="BI135" i="2"/>
  <c r="BI133" i="2"/>
  <c r="BI132" i="2"/>
  <c r="BI131" i="2"/>
  <c r="BI130" i="2"/>
  <c r="BI129" i="2"/>
  <c r="BI128" i="2"/>
  <c r="BI126" i="2"/>
  <c r="BI125" i="2"/>
  <c r="BI124" i="2"/>
  <c r="BI123" i="2"/>
  <c r="BI122" i="2"/>
  <c r="BI121" i="2"/>
  <c r="BI120" i="2"/>
  <c r="BI119" i="2"/>
  <c r="BI118" i="2"/>
  <c r="BI117" i="2"/>
  <c r="BI116" i="2"/>
  <c r="BI115" i="2"/>
  <c r="BI114" i="2"/>
  <c r="BI112" i="2"/>
  <c r="BI111" i="2"/>
  <c r="BI110" i="2"/>
  <c r="BI109" i="2"/>
  <c r="BI108" i="2"/>
  <c r="BI107" i="2"/>
  <c r="BI106" i="2"/>
  <c r="BI105" i="2"/>
  <c r="BI104" i="2"/>
  <c r="BI103" i="2"/>
  <c r="BI102" i="2"/>
  <c r="BI101" i="2"/>
  <c r="BI100" i="2"/>
  <c r="BI99" i="2"/>
  <c r="BI98" i="2"/>
  <c r="BI96" i="2"/>
  <c r="BI95" i="2"/>
  <c r="BI94" i="2"/>
  <c r="BI93" i="2"/>
  <c r="BI92" i="2"/>
  <c r="BI91" i="2"/>
  <c r="BI90" i="2"/>
  <c r="BI89" i="2"/>
  <c r="BI88" i="2"/>
  <c r="BI86" i="2"/>
  <c r="BI84" i="2"/>
  <c r="BI83" i="2"/>
  <c r="BI82" i="2"/>
  <c r="BI81" i="2"/>
  <c r="BI80" i="2"/>
  <c r="BI79" i="2"/>
  <c r="BI78" i="2"/>
  <c r="BI77" i="2"/>
  <c r="BI76" i="2"/>
  <c r="BI75" i="2"/>
  <c r="BI74" i="2"/>
  <c r="BI73" i="2"/>
  <c r="BI66" i="2"/>
  <c r="BI65" i="2"/>
  <c r="BI64" i="2"/>
  <c r="BI63" i="2"/>
  <c r="BI62" i="2"/>
  <c r="BI61" i="2"/>
  <c r="BI60" i="2"/>
  <c r="BI59" i="2"/>
  <c r="BI58" i="2"/>
  <c r="BI57" i="2"/>
  <c r="BI56" i="2"/>
  <c r="BI55" i="2"/>
  <c r="BI54" i="2"/>
  <c r="BI53" i="2"/>
  <c r="BI52" i="2"/>
  <c r="BI47" i="2"/>
  <c r="BI46" i="2"/>
  <c r="BI45" i="2"/>
  <c r="BI44" i="2"/>
  <c r="BI43" i="2"/>
  <c r="BI42" i="2"/>
  <c r="BI40" i="2"/>
  <c r="BI39" i="2"/>
  <c r="BI38" i="2"/>
  <c r="BI36" i="2"/>
  <c r="BI35" i="2"/>
  <c r="BI34" i="2"/>
  <c r="BI33" i="2"/>
  <c r="BI32" i="2"/>
  <c r="BI30" i="2"/>
  <c r="BI29" i="2"/>
  <c r="BI28" i="2"/>
  <c r="BI27" i="2"/>
  <c r="BI26" i="2"/>
  <c r="BI25" i="2"/>
  <c r="BI24" i="2"/>
  <c r="BI23" i="2"/>
  <c r="BI22" i="2"/>
  <c r="BI21" i="2"/>
  <c r="BI20" i="2"/>
  <c r="BI19" i="2"/>
  <c r="BI18" i="2"/>
  <c r="BI17" i="2"/>
  <c r="BI16" i="2"/>
  <c r="BI15" i="2"/>
  <c r="BI14" i="2"/>
  <c r="BI13" i="2"/>
  <c r="BI12" i="2"/>
  <c r="BI11" i="2"/>
  <c r="BI10" i="2"/>
  <c r="BI9" i="2"/>
  <c r="BI8" i="2"/>
  <c r="BI7" i="2"/>
  <c r="BC151" i="2"/>
  <c r="BC150" i="2"/>
  <c r="BC149" i="2"/>
  <c r="BC148" i="2"/>
  <c r="BC147" i="2"/>
  <c r="BC145" i="2"/>
  <c r="BC144" i="2"/>
  <c r="BC140" i="2"/>
  <c r="BC139" i="2"/>
  <c r="BC138" i="2"/>
  <c r="BC137" i="2"/>
  <c r="BC136" i="2"/>
  <c r="BC135" i="2"/>
  <c r="BC133" i="2"/>
  <c r="BC132" i="2"/>
  <c r="BC131" i="2"/>
  <c r="BC130" i="2"/>
  <c r="BC129" i="2"/>
  <c r="BC128" i="2"/>
  <c r="BC126" i="2"/>
  <c r="BC125" i="2"/>
  <c r="BC124" i="2"/>
  <c r="BC123" i="2"/>
  <c r="BC122" i="2"/>
  <c r="BC121" i="2"/>
  <c r="BC120" i="2"/>
  <c r="BC119" i="2"/>
  <c r="BC118" i="2"/>
  <c r="BC117" i="2"/>
  <c r="BC116" i="2"/>
  <c r="BC115" i="2"/>
  <c r="BC114" i="2"/>
  <c r="BC112" i="2"/>
  <c r="BC111" i="2"/>
  <c r="BC110" i="2"/>
  <c r="BC109" i="2"/>
  <c r="BC108" i="2"/>
  <c r="BC107" i="2"/>
  <c r="BC106" i="2"/>
  <c r="BC105" i="2"/>
  <c r="BC104" i="2"/>
  <c r="BC103" i="2"/>
  <c r="BC102" i="2"/>
  <c r="BC101" i="2"/>
  <c r="BC100" i="2"/>
  <c r="BC99" i="2"/>
  <c r="BC98" i="2"/>
  <c r="BC96" i="2"/>
  <c r="BC95" i="2"/>
  <c r="BC94" i="2"/>
  <c r="BC93" i="2"/>
  <c r="BC92" i="2"/>
  <c r="BC91" i="2"/>
  <c r="BC90" i="2"/>
  <c r="BC89" i="2"/>
  <c r="BC88" i="2"/>
  <c r="BC86" i="2"/>
  <c r="BC84" i="2"/>
  <c r="BC83" i="2"/>
  <c r="BC82" i="2"/>
  <c r="BC81" i="2"/>
  <c r="BC80" i="2"/>
  <c r="BC79" i="2"/>
  <c r="BC78" i="2"/>
  <c r="BC77" i="2"/>
  <c r="BC76" i="2"/>
  <c r="BC75" i="2"/>
  <c r="BC74" i="2"/>
  <c r="BC73" i="2"/>
  <c r="BC66" i="2"/>
  <c r="BC65" i="2"/>
  <c r="BC64" i="2"/>
  <c r="BC63" i="2"/>
  <c r="BC62" i="2"/>
  <c r="BC61" i="2"/>
  <c r="BC60" i="2"/>
  <c r="BC59" i="2"/>
  <c r="BC58" i="2"/>
  <c r="BC57" i="2"/>
  <c r="BC56" i="2"/>
  <c r="BC55" i="2"/>
  <c r="BC54" i="2"/>
  <c r="BC53" i="2"/>
  <c r="BC52" i="2"/>
  <c r="BC47" i="2"/>
  <c r="BC46" i="2"/>
  <c r="BC45" i="2"/>
  <c r="BC44" i="2"/>
  <c r="BC43" i="2"/>
  <c r="BC42" i="2"/>
  <c r="BC40" i="2"/>
  <c r="BC39" i="2"/>
  <c r="BC38" i="2"/>
  <c r="BC36" i="2"/>
  <c r="BC35" i="2"/>
  <c r="BC34" i="2"/>
  <c r="BC33" i="2"/>
  <c r="BC32" i="2"/>
  <c r="BC30" i="2"/>
  <c r="BC29" i="2"/>
  <c r="BC28" i="2"/>
  <c r="BC27" i="2"/>
  <c r="BC26" i="2"/>
  <c r="BC25" i="2"/>
  <c r="BC24" i="2"/>
  <c r="BC23" i="2"/>
  <c r="BC22" i="2"/>
  <c r="BC21" i="2"/>
  <c r="BC20" i="2"/>
  <c r="BC19" i="2"/>
  <c r="BC18" i="2"/>
  <c r="BC17" i="2"/>
  <c r="BC16" i="2"/>
  <c r="BC15" i="2"/>
  <c r="BC14" i="2"/>
  <c r="BC13" i="2"/>
  <c r="BC12" i="2"/>
  <c r="BC11" i="2"/>
  <c r="BC10" i="2"/>
  <c r="BC9" i="2"/>
  <c r="BC8" i="2"/>
  <c r="BC7" i="2"/>
  <c r="BC6" i="2"/>
  <c r="AW151" i="2"/>
  <c r="AW150" i="2"/>
  <c r="AW149" i="2"/>
  <c r="AW148" i="2"/>
  <c r="AW147" i="2"/>
  <c r="AW145" i="2"/>
  <c r="AW144" i="2"/>
  <c r="AW140" i="2"/>
  <c r="AW139" i="2"/>
  <c r="AW138" i="2"/>
  <c r="AW137" i="2"/>
  <c r="AW136" i="2"/>
  <c r="AW135" i="2"/>
  <c r="AW133" i="2"/>
  <c r="AW132" i="2"/>
  <c r="AW131" i="2"/>
  <c r="AW130" i="2"/>
  <c r="AW129" i="2"/>
  <c r="AW128" i="2"/>
  <c r="AW126" i="2"/>
  <c r="AW125" i="2"/>
  <c r="AW124" i="2"/>
  <c r="AW123" i="2"/>
  <c r="AW122" i="2"/>
  <c r="AW121" i="2"/>
  <c r="AW120" i="2"/>
  <c r="AW119" i="2"/>
  <c r="AW118" i="2"/>
  <c r="AW117" i="2"/>
  <c r="AW116" i="2"/>
  <c r="AW115" i="2"/>
  <c r="AW114" i="2"/>
  <c r="AW112" i="2"/>
  <c r="AW111" i="2"/>
  <c r="AW110" i="2"/>
  <c r="AW109" i="2"/>
  <c r="AW108" i="2"/>
  <c r="AW107" i="2"/>
  <c r="AW106" i="2"/>
  <c r="AW105" i="2"/>
  <c r="AW104" i="2"/>
  <c r="AW103" i="2"/>
  <c r="AW102" i="2"/>
  <c r="AW101" i="2"/>
  <c r="AW100" i="2"/>
  <c r="AW99" i="2"/>
  <c r="AW98" i="2"/>
  <c r="AW96" i="2"/>
  <c r="AW95" i="2"/>
  <c r="AW94" i="2"/>
  <c r="AW93" i="2"/>
  <c r="AW92" i="2"/>
  <c r="AW91" i="2"/>
  <c r="AW90" i="2"/>
  <c r="AW89" i="2"/>
  <c r="AW88" i="2"/>
  <c r="AW86" i="2"/>
  <c r="AW84" i="2"/>
  <c r="AW83" i="2"/>
  <c r="AW82" i="2"/>
  <c r="AW81" i="2"/>
  <c r="AW80" i="2"/>
  <c r="AW79" i="2"/>
  <c r="AW78" i="2"/>
  <c r="AW77" i="2"/>
  <c r="AW76" i="2"/>
  <c r="AW75" i="2"/>
  <c r="AW74" i="2"/>
  <c r="AW73" i="2"/>
  <c r="AW66" i="2"/>
  <c r="AW65" i="2"/>
  <c r="AW64" i="2"/>
  <c r="AW63" i="2"/>
  <c r="AW62" i="2"/>
  <c r="AW61" i="2"/>
  <c r="AW60" i="2"/>
  <c r="AW59" i="2"/>
  <c r="AW58" i="2"/>
  <c r="AW57" i="2"/>
  <c r="AW56" i="2"/>
  <c r="AW55" i="2"/>
  <c r="AW54" i="2"/>
  <c r="AW53" i="2"/>
  <c r="AW52" i="2"/>
  <c r="AW47" i="2"/>
  <c r="AW46" i="2"/>
  <c r="AW45" i="2"/>
  <c r="AW44" i="2"/>
  <c r="AW43" i="2"/>
  <c r="AW42" i="2"/>
  <c r="AW40" i="2"/>
  <c r="AW39" i="2"/>
  <c r="AW38" i="2"/>
  <c r="AW36" i="2"/>
  <c r="AW35" i="2"/>
  <c r="AW34" i="2"/>
  <c r="AW33" i="2"/>
  <c r="AW32" i="2"/>
  <c r="AW30" i="2"/>
  <c r="AW29" i="2"/>
  <c r="AW28" i="2"/>
  <c r="AW27" i="2"/>
  <c r="AW26" i="2"/>
  <c r="AW25" i="2"/>
  <c r="AW24" i="2"/>
  <c r="AW23" i="2"/>
  <c r="AW22" i="2"/>
  <c r="AW21" i="2"/>
  <c r="AW20" i="2"/>
  <c r="AW19" i="2"/>
  <c r="AW18" i="2"/>
  <c r="AW17" i="2"/>
  <c r="AW16" i="2"/>
  <c r="AW15" i="2"/>
  <c r="AW14" i="2"/>
  <c r="AW13" i="2"/>
  <c r="AW12" i="2"/>
  <c r="AW11" i="2"/>
  <c r="AW10" i="2"/>
  <c r="AW9" i="2"/>
  <c r="AW8" i="2"/>
  <c r="AW7" i="2"/>
  <c r="AW6" i="2"/>
  <c r="AQ151" i="2"/>
  <c r="AQ150" i="2"/>
  <c r="AQ149" i="2"/>
  <c r="AQ148" i="2"/>
  <c r="AQ147" i="2"/>
  <c r="AQ145" i="2"/>
  <c r="AQ144" i="2"/>
  <c r="AQ140" i="2"/>
  <c r="AQ139" i="2"/>
  <c r="AQ138" i="2"/>
  <c r="AQ137" i="2"/>
  <c r="AQ136" i="2"/>
  <c r="AQ135" i="2"/>
  <c r="AQ133" i="2"/>
  <c r="AQ132" i="2"/>
  <c r="AQ131" i="2"/>
  <c r="AQ130" i="2"/>
  <c r="AQ129" i="2"/>
  <c r="AQ128" i="2"/>
  <c r="AQ126" i="2"/>
  <c r="AQ125" i="2"/>
  <c r="AQ124" i="2"/>
  <c r="AQ123" i="2"/>
  <c r="AQ122" i="2"/>
  <c r="AQ121" i="2"/>
  <c r="AQ120" i="2"/>
  <c r="AQ119" i="2"/>
  <c r="AQ118" i="2"/>
  <c r="AQ117" i="2"/>
  <c r="AQ116" i="2"/>
  <c r="AQ115" i="2"/>
  <c r="AQ114" i="2"/>
  <c r="AQ112" i="2"/>
  <c r="AQ111" i="2"/>
  <c r="AQ110" i="2"/>
  <c r="AQ109" i="2"/>
  <c r="AQ108" i="2"/>
  <c r="AQ107" i="2"/>
  <c r="AQ106" i="2"/>
  <c r="AQ105" i="2"/>
  <c r="AQ104" i="2"/>
  <c r="AQ103" i="2"/>
  <c r="AQ102" i="2"/>
  <c r="AQ101" i="2"/>
  <c r="AQ100" i="2"/>
  <c r="AQ99" i="2"/>
  <c r="AQ98" i="2"/>
  <c r="AQ96" i="2"/>
  <c r="AQ95" i="2"/>
  <c r="AQ94" i="2"/>
  <c r="AQ93" i="2"/>
  <c r="AQ92" i="2"/>
  <c r="AQ91" i="2"/>
  <c r="AQ90" i="2"/>
  <c r="AQ89" i="2"/>
  <c r="AQ88" i="2"/>
  <c r="AQ86" i="2"/>
  <c r="AQ84" i="2"/>
  <c r="AQ83" i="2"/>
  <c r="AQ82" i="2"/>
  <c r="AQ81" i="2"/>
  <c r="AQ80" i="2"/>
  <c r="AQ79" i="2"/>
  <c r="AQ78" i="2"/>
  <c r="AQ77" i="2"/>
  <c r="AQ76" i="2"/>
  <c r="AQ75" i="2"/>
  <c r="AQ74" i="2"/>
  <c r="AQ73" i="2"/>
  <c r="AQ66" i="2"/>
  <c r="AQ65" i="2"/>
  <c r="AQ64" i="2"/>
  <c r="AQ63" i="2"/>
  <c r="AQ62" i="2"/>
  <c r="AQ61" i="2"/>
  <c r="AQ60" i="2"/>
  <c r="AQ59" i="2"/>
  <c r="AQ58" i="2"/>
  <c r="AQ57" i="2"/>
  <c r="AQ56" i="2"/>
  <c r="AQ55" i="2"/>
  <c r="AQ54" i="2"/>
  <c r="AQ53" i="2"/>
  <c r="AQ52" i="2"/>
  <c r="AQ47" i="2"/>
  <c r="AQ46" i="2"/>
  <c r="AQ45" i="2"/>
  <c r="AQ44" i="2"/>
  <c r="AQ43" i="2"/>
  <c r="AQ42" i="2"/>
  <c r="AQ40" i="2"/>
  <c r="AQ39" i="2"/>
  <c r="AQ38" i="2"/>
  <c r="AQ36" i="2"/>
  <c r="AQ35" i="2"/>
  <c r="AQ34" i="2"/>
  <c r="AQ33" i="2"/>
  <c r="AQ32" i="2"/>
  <c r="AQ30" i="2"/>
  <c r="AQ29" i="2"/>
  <c r="AQ28" i="2"/>
  <c r="AQ27" i="2"/>
  <c r="AQ26" i="2"/>
  <c r="AQ25" i="2"/>
  <c r="AQ24" i="2"/>
  <c r="AQ23" i="2"/>
  <c r="AQ22" i="2"/>
  <c r="AQ21" i="2"/>
  <c r="AQ20" i="2"/>
  <c r="AQ19" i="2"/>
  <c r="AQ18" i="2"/>
  <c r="AQ17" i="2"/>
  <c r="AQ16" i="2"/>
  <c r="AQ15" i="2"/>
  <c r="AQ14" i="2"/>
  <c r="AQ13" i="2"/>
  <c r="AQ12" i="2"/>
  <c r="AQ11" i="2"/>
  <c r="AQ10" i="2"/>
  <c r="AQ9" i="2"/>
  <c r="AQ8" i="2"/>
  <c r="AQ7" i="2"/>
  <c r="AQ6" i="2"/>
  <c r="AK7" i="2"/>
  <c r="AK8" i="2"/>
  <c r="AK9" i="2"/>
  <c r="AK10" i="2"/>
  <c r="AK11" i="2"/>
  <c r="AK12" i="2"/>
  <c r="AK13" i="2"/>
  <c r="AK14" i="2"/>
  <c r="AK15" i="2"/>
  <c r="AK16" i="2"/>
  <c r="AK17" i="2"/>
  <c r="AK18" i="2"/>
  <c r="AK19" i="2"/>
  <c r="AK20" i="2"/>
  <c r="AK21" i="2"/>
  <c r="AK22" i="2"/>
  <c r="AK23" i="2"/>
  <c r="AK24" i="2"/>
  <c r="AK25" i="2"/>
  <c r="AK26" i="2"/>
  <c r="AK27" i="2"/>
  <c r="AK28" i="2"/>
  <c r="AK29" i="2"/>
  <c r="AK30" i="2"/>
  <c r="AK32" i="2"/>
  <c r="AK33" i="2"/>
  <c r="AK34" i="2"/>
  <c r="AK35" i="2"/>
  <c r="AK36" i="2"/>
  <c r="AK37" i="2"/>
  <c r="AK38" i="2"/>
  <c r="AK39" i="2"/>
  <c r="AK40" i="2"/>
  <c r="AK42" i="2"/>
  <c r="AK43" i="2"/>
  <c r="AK44" i="2"/>
  <c r="AK45" i="2"/>
  <c r="AK46" i="2"/>
  <c r="AK47" i="2"/>
  <c r="AK52" i="2"/>
  <c r="AK53" i="2"/>
  <c r="AK54" i="2"/>
  <c r="AK55" i="2"/>
  <c r="AK56" i="2"/>
  <c r="AK57" i="2"/>
  <c r="AK58" i="2"/>
  <c r="AK59" i="2"/>
  <c r="AK60" i="2"/>
  <c r="AK61" i="2"/>
  <c r="AK62" i="2"/>
  <c r="AK63" i="2"/>
  <c r="AK64" i="2"/>
  <c r="AK65" i="2"/>
  <c r="AK66" i="2"/>
  <c r="AK73" i="2"/>
  <c r="AK74" i="2"/>
  <c r="AK75" i="2"/>
  <c r="AK76" i="2"/>
  <c r="AK77" i="2"/>
  <c r="AK78" i="2"/>
  <c r="AK79" i="2"/>
  <c r="AK80" i="2"/>
  <c r="AK81" i="2"/>
  <c r="AK82" i="2"/>
  <c r="AK83" i="2"/>
  <c r="AK84" i="2"/>
  <c r="AK86" i="2"/>
  <c r="AK88" i="2"/>
  <c r="AK89" i="2"/>
  <c r="AK90" i="2"/>
  <c r="AK91" i="2"/>
  <c r="AK92" i="2"/>
  <c r="AK93" i="2"/>
  <c r="AK94" i="2"/>
  <c r="AK95" i="2"/>
  <c r="AK96" i="2"/>
  <c r="AK98" i="2"/>
  <c r="AK99" i="2"/>
  <c r="AK100" i="2"/>
  <c r="AK101" i="2"/>
  <c r="AK102" i="2"/>
  <c r="AK103" i="2"/>
  <c r="AK104" i="2"/>
  <c r="AK105" i="2"/>
  <c r="AK106" i="2"/>
  <c r="AK107" i="2"/>
  <c r="AK108" i="2"/>
  <c r="AK109" i="2"/>
  <c r="AK110" i="2"/>
  <c r="AK111" i="2"/>
  <c r="AK112" i="2"/>
  <c r="AK114" i="2"/>
  <c r="AK115" i="2"/>
  <c r="AK116" i="2"/>
  <c r="AK117" i="2"/>
  <c r="AK118" i="2"/>
  <c r="AK119" i="2"/>
  <c r="AK120" i="2"/>
  <c r="AK121" i="2"/>
  <c r="AK122" i="2"/>
  <c r="AK123" i="2"/>
  <c r="AK124" i="2"/>
  <c r="AK125" i="2"/>
  <c r="AK126" i="2"/>
  <c r="AK128" i="2"/>
  <c r="AK129" i="2"/>
  <c r="AK130" i="2"/>
  <c r="AK131" i="2"/>
  <c r="AK132" i="2"/>
  <c r="AK133" i="2"/>
  <c r="AK135" i="2"/>
  <c r="AK136" i="2"/>
  <c r="AK137" i="2"/>
  <c r="AK138" i="2"/>
  <c r="AK139" i="2"/>
  <c r="AK140" i="2"/>
  <c r="AK144" i="2"/>
  <c r="AK145" i="2"/>
  <c r="AK147" i="2"/>
  <c r="AK148" i="2"/>
  <c r="AK149" i="2"/>
  <c r="AK150" i="2"/>
  <c r="AK151" i="2"/>
  <c r="AK6" i="2"/>
  <c r="BZ192" i="2"/>
  <c r="BX192" i="2"/>
  <c r="BW192" i="2"/>
  <c r="BV192" i="2"/>
  <c r="BZ191" i="2"/>
  <c r="BX191" i="2"/>
  <c r="BW191" i="2"/>
  <c r="BV191" i="2"/>
  <c r="BZ190" i="2"/>
  <c r="BX190" i="2"/>
  <c r="BW190" i="2"/>
  <c r="BV190" i="2"/>
  <c r="BZ189" i="2"/>
  <c r="BW189" i="2"/>
  <c r="BV189" i="2"/>
  <c r="BZ188" i="2"/>
  <c r="BW188" i="2"/>
  <c r="BV188" i="2"/>
  <c r="BT192" i="2"/>
  <c r="BR192" i="2"/>
  <c r="BQ192" i="2"/>
  <c r="BP192" i="2"/>
  <c r="BT191" i="2"/>
  <c r="BR191" i="2"/>
  <c r="BQ191" i="2"/>
  <c r="BP191" i="2"/>
  <c r="BT190" i="2"/>
  <c r="BR190" i="2"/>
  <c r="BQ190" i="2"/>
  <c r="BP190" i="2"/>
  <c r="BT189" i="2"/>
  <c r="BR189" i="2"/>
  <c r="BQ189" i="2"/>
  <c r="BP189" i="2"/>
  <c r="BT188" i="2"/>
  <c r="BR188" i="2"/>
  <c r="BQ188" i="2"/>
  <c r="BQ306" i="2" s="1"/>
  <c r="BP188" i="2"/>
  <c r="BN192" i="2"/>
  <c r="BL192" i="2"/>
  <c r="BK192" i="2"/>
  <c r="BJ192" i="2"/>
  <c r="BN191" i="2"/>
  <c r="BL191" i="2"/>
  <c r="BK191" i="2"/>
  <c r="BJ191" i="2"/>
  <c r="BN190" i="2"/>
  <c r="BL190" i="2"/>
  <c r="BK190" i="2"/>
  <c r="BJ190" i="2"/>
  <c r="BN189" i="2"/>
  <c r="BL189" i="2"/>
  <c r="BK189" i="2"/>
  <c r="BJ189" i="2"/>
  <c r="BN188" i="2"/>
  <c r="BL188" i="2"/>
  <c r="BK188" i="2"/>
  <c r="BJ188" i="2"/>
  <c r="BH192" i="2"/>
  <c r="BF192" i="2"/>
  <c r="BE192" i="2"/>
  <c r="BD192" i="2"/>
  <c r="BH191" i="2"/>
  <c r="BF191" i="2"/>
  <c r="BE191" i="2"/>
  <c r="BD191" i="2"/>
  <c r="BH190" i="2"/>
  <c r="BF190" i="2"/>
  <c r="BE190" i="2"/>
  <c r="BD190" i="2"/>
  <c r="BH189" i="2"/>
  <c r="BF189" i="2"/>
  <c r="BE189" i="2"/>
  <c r="BD189" i="2"/>
  <c r="BH188" i="2"/>
  <c r="BF188" i="2"/>
  <c r="BE188" i="2"/>
  <c r="BD188" i="2"/>
  <c r="BB192" i="2"/>
  <c r="AZ192" i="2"/>
  <c r="AY192" i="2"/>
  <c r="AX192" i="2"/>
  <c r="BB191" i="2"/>
  <c r="AZ191" i="2"/>
  <c r="AY191" i="2"/>
  <c r="AX191" i="2"/>
  <c r="BB190" i="2"/>
  <c r="AZ190" i="2"/>
  <c r="AY190" i="2"/>
  <c r="AX190" i="2"/>
  <c r="BB189" i="2"/>
  <c r="AZ189" i="2"/>
  <c r="AY189" i="2"/>
  <c r="AX189" i="2"/>
  <c r="BB188" i="2"/>
  <c r="AZ188" i="2"/>
  <c r="AY188" i="2"/>
  <c r="AX188" i="2"/>
  <c r="AV192" i="2"/>
  <c r="AT192" i="2"/>
  <c r="AS192" i="2"/>
  <c r="AR192" i="2"/>
  <c r="AV191" i="2"/>
  <c r="AT191" i="2"/>
  <c r="AS191" i="2"/>
  <c r="AR191" i="2"/>
  <c r="AV190" i="2"/>
  <c r="AT190" i="2"/>
  <c r="AS190" i="2"/>
  <c r="AR190" i="2"/>
  <c r="AV189" i="2"/>
  <c r="AT189" i="2"/>
  <c r="AS189" i="2"/>
  <c r="AR189" i="2"/>
  <c r="AV188" i="2"/>
  <c r="AT188" i="2"/>
  <c r="AS188" i="2"/>
  <c r="AS306" i="2" s="1"/>
  <c r="AR188" i="2"/>
  <c r="AP192" i="2"/>
  <c r="AN192" i="2"/>
  <c r="AM192" i="2"/>
  <c r="AL192" i="2"/>
  <c r="AP191" i="2"/>
  <c r="AN191" i="2"/>
  <c r="AM191" i="2"/>
  <c r="AL191" i="2"/>
  <c r="AP190" i="2"/>
  <c r="AN190" i="2"/>
  <c r="AM190" i="2"/>
  <c r="AL190" i="2"/>
  <c r="AP189" i="2"/>
  <c r="AN189" i="2"/>
  <c r="AM189" i="2"/>
  <c r="AL189" i="2"/>
  <c r="AP188" i="2"/>
  <c r="AN188" i="2"/>
  <c r="AM188" i="2"/>
  <c r="AL188" i="2"/>
  <c r="AH189" i="2"/>
  <c r="AG188" i="2"/>
  <c r="AG189" i="2"/>
  <c r="AG190" i="2"/>
  <c r="AG191" i="2"/>
  <c r="AG192" i="2"/>
  <c r="AI151" i="2"/>
  <c r="AI150" i="2"/>
  <c r="AI149" i="2"/>
  <c r="AI148" i="2"/>
  <c r="AI147" i="2"/>
  <c r="AI145" i="2"/>
  <c r="AI144" i="2"/>
  <c r="AI140" i="2"/>
  <c r="AI139" i="2"/>
  <c r="AI138" i="2"/>
  <c r="AI137" i="2"/>
  <c r="AI136" i="2"/>
  <c r="AI135" i="2"/>
  <c r="AI133" i="2"/>
  <c r="AI132" i="2"/>
  <c r="AI131" i="2"/>
  <c r="AI130" i="2"/>
  <c r="AI129" i="2"/>
  <c r="AI128" i="2"/>
  <c r="AI126" i="2"/>
  <c r="AI125" i="2"/>
  <c r="AI124" i="2"/>
  <c r="AI123" i="2"/>
  <c r="AI122" i="2"/>
  <c r="AI121" i="2"/>
  <c r="AI120" i="2"/>
  <c r="AI119" i="2"/>
  <c r="AI118" i="2"/>
  <c r="AI117" i="2"/>
  <c r="AI116" i="2"/>
  <c r="AI115" i="2"/>
  <c r="AI114" i="2"/>
  <c r="AI112" i="2"/>
  <c r="AI111" i="2"/>
  <c r="AI110" i="2"/>
  <c r="AI109" i="2"/>
  <c r="AI108" i="2"/>
  <c r="AI107" i="2"/>
  <c r="AI106" i="2"/>
  <c r="AI105" i="2"/>
  <c r="AI104" i="2"/>
  <c r="AI103" i="2"/>
  <c r="AI102" i="2"/>
  <c r="AI101" i="2"/>
  <c r="AI100" i="2"/>
  <c r="AI99" i="2"/>
  <c r="AI98" i="2"/>
  <c r="AI96" i="2"/>
  <c r="AI95" i="2"/>
  <c r="AI94" i="2"/>
  <c r="AI93" i="2"/>
  <c r="AI92" i="2"/>
  <c r="AI91" i="2"/>
  <c r="AI90" i="2"/>
  <c r="AI89" i="2"/>
  <c r="AI88" i="2"/>
  <c r="AI86" i="2"/>
  <c r="AI84" i="2"/>
  <c r="AI83" i="2"/>
  <c r="AI82" i="2"/>
  <c r="AI81" i="2"/>
  <c r="AI80" i="2"/>
  <c r="AI79" i="2"/>
  <c r="AI78" i="2"/>
  <c r="AI77" i="2"/>
  <c r="AI76" i="2"/>
  <c r="AI75" i="2"/>
  <c r="AI74" i="2"/>
  <c r="AI73" i="2"/>
  <c r="AI66" i="2"/>
  <c r="AI65" i="2"/>
  <c r="AI64" i="2"/>
  <c r="AI63" i="2"/>
  <c r="AI62" i="2"/>
  <c r="AI61" i="2"/>
  <c r="AI60" i="2"/>
  <c r="AI59" i="2"/>
  <c r="AI58" i="2"/>
  <c r="AI57" i="2"/>
  <c r="AI56" i="2"/>
  <c r="AI55" i="2"/>
  <c r="AI54" i="2"/>
  <c r="AI53" i="2"/>
  <c r="AI52" i="2"/>
  <c r="AI47" i="2"/>
  <c r="AI46" i="2"/>
  <c r="AI45" i="2"/>
  <c r="AI44" i="2"/>
  <c r="AI43" i="2"/>
  <c r="AI42" i="2"/>
  <c r="AI40" i="2"/>
  <c r="AI39" i="2"/>
  <c r="AI38" i="2"/>
  <c r="AI37" i="2"/>
  <c r="AI36" i="2"/>
  <c r="AI35" i="2"/>
  <c r="AI34" i="2"/>
  <c r="AI33" i="2"/>
  <c r="AI32" i="2"/>
  <c r="AI7" i="2"/>
  <c r="AI8" i="2"/>
  <c r="AI9" i="2"/>
  <c r="AI10" i="2"/>
  <c r="AI11" i="2"/>
  <c r="AI12" i="2"/>
  <c r="AI13" i="2"/>
  <c r="AI14" i="2"/>
  <c r="AI15" i="2"/>
  <c r="AI16" i="2"/>
  <c r="AI17" i="2"/>
  <c r="AI18" i="2"/>
  <c r="AI19" i="2"/>
  <c r="AI20" i="2"/>
  <c r="AI21" i="2"/>
  <c r="AI22" i="2"/>
  <c r="AI23" i="2"/>
  <c r="AI24" i="2"/>
  <c r="AI25" i="2"/>
  <c r="AI26" i="2"/>
  <c r="AI27" i="2"/>
  <c r="AI28" i="2"/>
  <c r="AI29" i="2"/>
  <c r="AI30" i="2"/>
  <c r="AS193" i="2" l="1"/>
  <c r="AS205" i="2" s="1"/>
  <c r="BE193" i="2"/>
  <c r="BE205" i="2" s="1"/>
  <c r="BH306" i="2"/>
  <c r="AR193" i="2"/>
  <c r="AR205" i="2" s="1"/>
  <c r="BP193" i="2"/>
  <c r="BP205" i="2" s="1"/>
  <c r="BK306" i="2"/>
  <c r="BW306" i="2"/>
  <c r="AY306" i="2"/>
  <c r="AZ306" i="2"/>
  <c r="AG306" i="2"/>
  <c r="AP306" i="2"/>
  <c r="AQ306" i="2"/>
  <c r="BN306" i="2"/>
  <c r="AM306" i="2"/>
  <c r="BE306" i="2"/>
  <c r="BQ193" i="2"/>
  <c r="BQ205" i="2" s="1"/>
  <c r="AI189" i="2"/>
  <c r="BD193" i="2"/>
  <c r="BD205" i="2" s="1"/>
  <c r="AW190" i="2"/>
  <c r="BC189" i="2"/>
  <c r="BC191" i="2"/>
  <c r="BO189" i="2"/>
  <c r="AL193" i="2"/>
  <c r="AL205" i="2" s="1"/>
  <c r="AR281" i="2"/>
  <c r="AR283" i="2" s="1"/>
  <c r="CA191" i="2"/>
  <c r="AU190" i="2"/>
  <c r="BA189" i="2"/>
  <c r="BA191" i="2"/>
  <c r="AG283" i="2"/>
  <c r="AU189" i="2"/>
  <c r="AU191" i="2"/>
  <c r="BA188" i="2"/>
  <c r="BA190" i="2"/>
  <c r="BA192" i="2"/>
  <c r="BG189" i="2"/>
  <c r="BM188" i="2"/>
  <c r="BS191" i="2"/>
  <c r="AW189" i="2"/>
  <c r="AW191" i="2"/>
  <c r="BC188" i="2"/>
  <c r="BC190" i="2"/>
  <c r="BC192" i="2"/>
  <c r="BI189" i="2"/>
  <c r="BU191" i="2"/>
  <c r="CA192" i="2"/>
  <c r="AX193" i="2"/>
  <c r="AX205" i="2" s="1"/>
  <c r="BJ193" i="2"/>
  <c r="BJ205" i="2" s="1"/>
  <c r="BV193" i="2"/>
  <c r="AM193" i="2"/>
  <c r="AM205" i="2" s="1"/>
  <c r="AS281" i="2"/>
  <c r="AS283" i="2" s="1"/>
  <c r="AY193" i="2"/>
  <c r="AY205" i="2" s="1"/>
  <c r="BE281" i="2"/>
  <c r="BE283" i="2" s="1"/>
  <c r="BK193" i="2"/>
  <c r="BK205" i="2" s="1"/>
  <c r="BW193" i="2"/>
  <c r="BW205" i="2" s="1"/>
  <c r="AU188" i="2"/>
  <c r="AU192" i="2"/>
  <c r="BS192" i="2"/>
  <c r="AW188" i="2"/>
  <c r="AW192" i="2"/>
  <c r="AG193" i="2"/>
  <c r="AG205" i="2" s="1"/>
  <c r="AO188" i="2"/>
  <c r="AO189" i="2"/>
  <c r="AO190" i="2"/>
  <c r="AO191" i="2"/>
  <c r="AO192" i="2"/>
  <c r="AQ188" i="2"/>
  <c r="AQ189" i="2"/>
  <c r="AQ190" i="2"/>
  <c r="AQ191" i="2"/>
  <c r="AQ192" i="2"/>
  <c r="BG188" i="2"/>
  <c r="BG190" i="2"/>
  <c r="BG191" i="2"/>
  <c r="BG192" i="2"/>
  <c r="BI188" i="2"/>
  <c r="BI190" i="2"/>
  <c r="BI191" i="2"/>
  <c r="BI192" i="2"/>
  <c r="BM189" i="2"/>
  <c r="BM190" i="2"/>
  <c r="BM191" i="2"/>
  <c r="BM192" i="2"/>
  <c r="BO188" i="2"/>
  <c r="BO190" i="2"/>
  <c r="BO191" i="2"/>
  <c r="BO192" i="2"/>
  <c r="BS188" i="2"/>
  <c r="BS189" i="2"/>
  <c r="BS190" i="2"/>
  <c r="BU188" i="2"/>
  <c r="BU189" i="2"/>
  <c r="BU190" i="2"/>
  <c r="BU192" i="2"/>
  <c r="BY190" i="2"/>
  <c r="BY191" i="2"/>
  <c r="BY192" i="2"/>
  <c r="CA188" i="2"/>
  <c r="CA189" i="2"/>
  <c r="CA190" i="2"/>
  <c r="BZ193" i="2"/>
  <c r="BR193" i="2"/>
  <c r="BT193" i="2"/>
  <c r="BL193" i="2"/>
  <c r="BN193" i="2"/>
  <c r="BF193" i="2"/>
  <c r="BH193" i="2"/>
  <c r="AZ193" i="2"/>
  <c r="BB193" i="2"/>
  <c r="AT193" i="2"/>
  <c r="AV193" i="2"/>
  <c r="AN193" i="2"/>
  <c r="AP193" i="2"/>
  <c r="AN306" i="2" l="1"/>
  <c r="AO306" i="2"/>
  <c r="AY281" i="2"/>
  <c r="AY283" i="2" s="1"/>
  <c r="BO306" i="2"/>
  <c r="BI306" i="2"/>
  <c r="BD281" i="2"/>
  <c r="BD283" i="2" s="1"/>
  <c r="AT306" i="2"/>
  <c r="AU306" i="2"/>
  <c r="AV306" i="2"/>
  <c r="AW306" i="2"/>
  <c r="BL306" i="2"/>
  <c r="BM306" i="2"/>
  <c r="BC306" i="2"/>
  <c r="BB306" i="2"/>
  <c r="BW281" i="2"/>
  <c r="BW283" i="2" s="1"/>
  <c r="BJ281" i="2"/>
  <c r="BJ283" i="2" s="1"/>
  <c r="BA306" i="2"/>
  <c r="BF306" i="2"/>
  <c r="BG306" i="2"/>
  <c r="BK281" i="2"/>
  <c r="BK283" i="2" s="1"/>
  <c r="AM281" i="2"/>
  <c r="AM283" i="2" s="1"/>
  <c r="BQ281" i="2"/>
  <c r="BQ283" i="2" s="1"/>
  <c r="AX281" i="2"/>
  <c r="AX283" i="2" s="1"/>
  <c r="AL281" i="2"/>
  <c r="AL283" i="2" s="1"/>
  <c r="BG193" i="2"/>
  <c r="BG205" i="2" s="1"/>
  <c r="BF205" i="2"/>
  <c r="AQ193" i="2"/>
  <c r="AQ205" i="2" s="1"/>
  <c r="AP205" i="2"/>
  <c r="BM193" i="2"/>
  <c r="BM205" i="2" s="1"/>
  <c r="BL205" i="2"/>
  <c r="AW193" i="2"/>
  <c r="AW205" i="2" s="1"/>
  <c r="AV205" i="2"/>
  <c r="BU193" i="2"/>
  <c r="BU205" i="2" s="1"/>
  <c r="BT205" i="2"/>
  <c r="AO193" i="2"/>
  <c r="AO205" i="2" s="1"/>
  <c r="AN205" i="2"/>
  <c r="AU193" i="2"/>
  <c r="AU205" i="2" s="1"/>
  <c r="AT205" i="2"/>
  <c r="BS193" i="2"/>
  <c r="BS205" i="2" s="1"/>
  <c r="BR205" i="2"/>
  <c r="BC193" i="2"/>
  <c r="BC205" i="2" s="1"/>
  <c r="BB205" i="2"/>
  <c r="CA193" i="2"/>
  <c r="BO193" i="2"/>
  <c r="BO205" i="2" s="1"/>
  <c r="BN205" i="2"/>
  <c r="BA193" i="2"/>
  <c r="BA205" i="2" s="1"/>
  <c r="AZ205" i="2"/>
  <c r="BI193" i="2"/>
  <c r="BI205" i="2" s="1"/>
  <c r="BH205" i="2"/>
  <c r="CB6" i="5"/>
  <c r="CB7" i="5"/>
  <c r="CB8" i="5"/>
  <c r="CB9" i="5"/>
  <c r="CB10" i="5"/>
  <c r="CB11" i="5"/>
  <c r="CB12" i="5"/>
  <c r="CB13" i="5"/>
  <c r="CB14" i="5"/>
  <c r="CB15" i="5"/>
  <c r="CB16" i="5"/>
  <c r="CB17" i="5"/>
  <c r="CB18" i="5"/>
  <c r="CB19" i="5"/>
  <c r="CB20" i="5"/>
  <c r="CB21" i="5"/>
  <c r="CB22" i="5"/>
  <c r="CB23" i="5"/>
  <c r="CB24" i="5"/>
  <c r="CB25" i="5"/>
  <c r="CB26" i="5"/>
  <c r="CB27" i="5"/>
  <c r="CB28" i="5"/>
  <c r="CB29" i="5"/>
  <c r="CB30" i="5"/>
  <c r="CB32" i="5"/>
  <c r="CB33" i="5"/>
  <c r="CB34" i="5"/>
  <c r="CB35" i="5"/>
  <c r="CB36" i="5"/>
  <c r="CB38" i="5"/>
  <c r="CB39" i="5"/>
  <c r="CB40" i="5"/>
  <c r="CB42" i="5"/>
  <c r="CB43" i="5"/>
  <c r="CB44" i="5"/>
  <c r="CB45" i="5"/>
  <c r="CB46" i="5"/>
  <c r="CB255" i="5" s="1"/>
  <c r="CB47" i="5"/>
  <c r="CB228" i="5" s="1"/>
  <c r="CB48" i="5"/>
  <c r="CB277" i="5" s="1"/>
  <c r="CB49" i="5"/>
  <c r="CB50" i="5"/>
  <c r="CB254" i="5" s="1"/>
  <c r="CB51" i="5"/>
  <c r="CB52" i="5"/>
  <c r="CB53" i="5"/>
  <c r="CB54" i="5"/>
  <c r="CB55" i="5"/>
  <c r="CB56" i="5"/>
  <c r="CB57" i="5"/>
  <c r="CB58" i="5"/>
  <c r="CB59" i="5"/>
  <c r="CB60" i="5"/>
  <c r="CB61" i="5"/>
  <c r="CB62" i="5"/>
  <c r="CB63" i="5"/>
  <c r="CB64" i="5"/>
  <c r="CB65" i="5"/>
  <c r="CB66" i="5"/>
  <c r="CB67" i="5"/>
  <c r="CB68" i="5"/>
  <c r="CB252" i="5" s="1"/>
  <c r="CB69" i="5"/>
  <c r="CB70" i="5"/>
  <c r="CB71" i="5"/>
  <c r="CB72" i="5"/>
  <c r="CB73" i="5"/>
  <c r="CB74" i="5"/>
  <c r="CB75" i="5"/>
  <c r="CB76" i="5"/>
  <c r="CB77" i="5"/>
  <c r="CB78" i="5"/>
  <c r="CB229" i="5" s="1"/>
  <c r="CB79" i="5"/>
  <c r="CB278" i="5" s="1"/>
  <c r="CB80" i="5"/>
  <c r="CB81" i="5"/>
  <c r="CB82" i="5"/>
  <c r="CB83" i="5"/>
  <c r="CB84" i="5"/>
  <c r="CB86" i="5"/>
  <c r="CB87" i="5"/>
  <c r="CB275" i="5" s="1"/>
  <c r="CB88" i="5"/>
  <c r="CB89" i="5"/>
  <c r="CB90" i="5"/>
  <c r="CB91" i="5"/>
  <c r="CB92" i="5"/>
  <c r="CB93" i="5"/>
  <c r="CB94" i="5"/>
  <c r="CB95" i="5"/>
  <c r="CB96" i="5"/>
  <c r="CB98" i="5"/>
  <c r="CB99" i="5"/>
  <c r="CB100" i="5"/>
  <c r="CB101" i="5"/>
  <c r="CB102" i="5"/>
  <c r="CB103" i="5"/>
  <c r="CB251" i="5" s="1"/>
  <c r="CB104" i="5"/>
  <c r="CB105" i="5"/>
  <c r="CB106" i="5"/>
  <c r="CB107" i="5"/>
  <c r="CB108" i="5"/>
  <c r="CB109" i="5"/>
  <c r="CB110" i="5"/>
  <c r="CB115" i="5"/>
  <c r="CB116" i="5"/>
  <c r="CB117" i="5"/>
  <c r="CB118" i="5"/>
  <c r="CB119" i="5"/>
  <c r="CB120" i="5"/>
  <c r="CB121" i="5"/>
  <c r="CB122" i="5"/>
  <c r="CB123" i="5"/>
  <c r="CB124" i="5"/>
  <c r="CB125" i="5"/>
  <c r="CB126" i="5"/>
  <c r="CB128" i="5"/>
  <c r="CB129" i="5"/>
  <c r="CB130" i="5"/>
  <c r="CB131" i="5"/>
  <c r="CB132" i="5"/>
  <c r="CB133" i="5"/>
  <c r="CB134" i="5"/>
  <c r="CB135" i="5"/>
  <c r="CB136" i="5"/>
  <c r="CB137" i="5"/>
  <c r="CB138" i="5"/>
  <c r="CB139" i="5"/>
  <c r="CB140" i="5"/>
  <c r="CB141" i="5"/>
  <c r="CB142" i="5"/>
  <c r="CB143" i="5"/>
  <c r="CB144" i="5"/>
  <c r="CB145" i="5"/>
  <c r="CB147" i="5"/>
  <c r="CB148" i="5"/>
  <c r="CB268" i="5" s="1"/>
  <c r="CB149" i="5"/>
  <c r="CB150" i="5"/>
  <c r="CB151" i="5"/>
  <c r="CH152" i="5"/>
  <c r="CH153" i="5"/>
  <c r="CH154" i="5"/>
  <c r="CH7" i="5"/>
  <c r="CH8" i="5"/>
  <c r="CH9" i="5"/>
  <c r="CH10" i="5"/>
  <c r="CH11" i="5"/>
  <c r="CH12" i="5"/>
  <c r="CH13" i="5"/>
  <c r="CH14" i="5"/>
  <c r="CH15" i="5"/>
  <c r="CH16" i="5"/>
  <c r="CH17" i="5"/>
  <c r="CH18" i="5"/>
  <c r="CH19" i="5"/>
  <c r="CH20" i="5"/>
  <c r="CH21" i="5"/>
  <c r="CH22" i="5"/>
  <c r="CH23" i="5"/>
  <c r="CH24" i="5"/>
  <c r="CH25" i="5"/>
  <c r="CH26" i="5"/>
  <c r="CH27" i="5"/>
  <c r="CH28" i="5"/>
  <c r="CH29" i="5"/>
  <c r="CH30" i="5"/>
  <c r="CH31" i="5"/>
  <c r="CH32" i="5"/>
  <c r="CH33" i="5"/>
  <c r="CH34" i="5"/>
  <c r="CH35" i="5"/>
  <c r="CH36" i="5"/>
  <c r="CH37" i="5"/>
  <c r="CH267" i="5" s="1"/>
  <c r="CH38" i="5"/>
  <c r="CH39" i="5"/>
  <c r="CH40" i="5"/>
  <c r="CH41" i="5"/>
  <c r="CH272" i="5" s="1"/>
  <c r="CH42" i="5"/>
  <c r="CH43" i="5"/>
  <c r="CH44" i="5"/>
  <c r="CH45" i="5"/>
  <c r="CH46" i="5"/>
  <c r="CH255" i="5" s="1"/>
  <c r="CH47" i="5"/>
  <c r="CH228" i="5" s="1"/>
  <c r="CH48" i="5"/>
  <c r="CH277" i="5" s="1"/>
  <c r="CH49" i="5"/>
  <c r="CH50" i="5"/>
  <c r="CH254" i="5" s="1"/>
  <c r="CH51" i="5"/>
  <c r="CH227" i="5" s="1"/>
  <c r="CH52" i="5"/>
  <c r="CH53" i="5"/>
  <c r="CH54" i="5"/>
  <c r="CH55" i="5"/>
  <c r="CH56" i="5"/>
  <c r="CH57" i="5"/>
  <c r="CH58" i="5"/>
  <c r="CH59" i="5"/>
  <c r="CH60" i="5"/>
  <c r="CH61" i="5"/>
  <c r="CH62" i="5"/>
  <c r="CH63" i="5"/>
  <c r="CH64" i="5"/>
  <c r="CH65" i="5"/>
  <c r="CH66" i="5"/>
  <c r="CH67" i="5"/>
  <c r="CH68" i="5"/>
  <c r="CH252" i="5" s="1"/>
  <c r="CH69" i="5"/>
  <c r="CH225" i="5" s="1"/>
  <c r="CH70" i="5"/>
  <c r="CH71" i="5"/>
  <c r="CH72" i="5"/>
  <c r="CH73" i="5"/>
  <c r="CH74" i="5"/>
  <c r="CH75" i="5"/>
  <c r="CH76" i="5"/>
  <c r="CH77" i="5"/>
  <c r="CH78" i="5"/>
  <c r="CH229" i="5" s="1"/>
  <c r="CH79" i="5"/>
  <c r="CH278" i="5" s="1"/>
  <c r="CH80" i="5"/>
  <c r="CH81" i="5"/>
  <c r="CH82" i="5"/>
  <c r="CH83" i="5"/>
  <c r="CH84" i="5"/>
  <c r="CH85" i="5"/>
  <c r="CH298" i="5" s="1"/>
  <c r="CH86" i="5"/>
  <c r="CH87" i="5"/>
  <c r="CH88" i="5"/>
  <c r="CH89" i="5"/>
  <c r="CH90" i="5"/>
  <c r="CH91" i="5"/>
  <c r="CH92" i="5"/>
  <c r="CH93" i="5"/>
  <c r="CH94" i="5"/>
  <c r="CH95" i="5"/>
  <c r="CH96" i="5"/>
  <c r="CH97" i="5"/>
  <c r="CH289" i="5" s="1"/>
  <c r="CH98" i="5"/>
  <c r="CH99" i="5"/>
  <c r="CH100" i="5"/>
  <c r="CH101" i="5"/>
  <c r="CH102" i="5"/>
  <c r="CH103" i="5"/>
  <c r="CH104" i="5"/>
  <c r="CH105" i="5"/>
  <c r="CH106" i="5"/>
  <c r="CH107" i="5"/>
  <c r="CH108" i="5"/>
  <c r="CH109" i="5"/>
  <c r="CH110" i="5"/>
  <c r="CH111" i="5"/>
  <c r="CH112" i="5"/>
  <c r="CH113" i="5"/>
  <c r="CH302" i="5" s="1"/>
  <c r="CH114" i="5"/>
  <c r="CH115" i="5"/>
  <c r="CH116" i="5"/>
  <c r="CH117" i="5"/>
  <c r="CH118" i="5"/>
  <c r="CH119" i="5"/>
  <c r="CH120" i="5"/>
  <c r="CH121" i="5"/>
  <c r="CH122" i="5"/>
  <c r="CH123" i="5"/>
  <c r="CH124" i="5"/>
  <c r="CH125" i="5"/>
  <c r="CH126" i="5"/>
  <c r="CH127" i="5"/>
  <c r="CH266" i="5" s="1"/>
  <c r="CH128" i="5"/>
  <c r="CH129" i="5"/>
  <c r="CH130" i="5"/>
  <c r="CH131" i="5"/>
  <c r="CH132" i="5"/>
  <c r="CH133" i="5"/>
  <c r="CH134" i="5"/>
  <c r="CH135" i="5"/>
  <c r="CH136" i="5"/>
  <c r="CH137" i="5"/>
  <c r="CH138" i="5"/>
  <c r="CH139" i="5"/>
  <c r="CH140" i="5"/>
  <c r="CH141" i="5"/>
  <c r="CH142" i="5"/>
  <c r="CH143" i="5"/>
  <c r="CH144" i="5"/>
  <c r="CH145" i="5"/>
  <c r="CH146" i="5"/>
  <c r="CH291" i="5" s="1"/>
  <c r="CH147" i="5"/>
  <c r="CH148" i="5"/>
  <c r="CH268" i="5" s="1"/>
  <c r="CH149" i="5"/>
  <c r="CH150" i="5"/>
  <c r="CH151" i="5"/>
  <c r="CH6" i="5"/>
  <c r="CN7" i="5"/>
  <c r="CN8" i="5"/>
  <c r="CN9" i="5"/>
  <c r="CN10" i="5"/>
  <c r="CN11" i="5"/>
  <c r="CN12" i="5"/>
  <c r="CN13" i="5"/>
  <c r="CN14" i="5"/>
  <c r="CN15" i="5"/>
  <c r="CN16" i="5"/>
  <c r="CN17" i="5"/>
  <c r="CN18" i="5"/>
  <c r="CN19" i="5"/>
  <c r="CN20" i="5"/>
  <c r="CN21" i="5"/>
  <c r="CN22" i="5"/>
  <c r="CN23" i="5"/>
  <c r="CN24" i="5"/>
  <c r="CN25" i="5"/>
  <c r="CN26" i="5"/>
  <c r="CN27" i="5"/>
  <c r="CN28" i="5"/>
  <c r="CN29" i="5"/>
  <c r="CN30" i="5"/>
  <c r="CN31" i="5"/>
  <c r="CN32" i="5"/>
  <c r="CN33" i="5"/>
  <c r="CN34" i="5"/>
  <c r="CN35" i="5"/>
  <c r="CN36" i="5"/>
  <c r="CN37" i="5"/>
  <c r="CN267" i="5" s="1"/>
  <c r="CN38" i="5"/>
  <c r="CN39" i="5"/>
  <c r="CN40" i="5"/>
  <c r="CN41" i="5"/>
  <c r="CN272" i="5" s="1"/>
  <c r="CN42" i="5"/>
  <c r="CN43" i="5"/>
  <c r="CN44" i="5"/>
  <c r="CN45" i="5"/>
  <c r="CN46" i="5"/>
  <c r="CN255" i="5" s="1"/>
  <c r="CN47" i="5"/>
  <c r="CN228" i="5" s="1"/>
  <c r="CN48" i="5"/>
  <c r="CN277" i="5" s="1"/>
  <c r="CN49" i="5"/>
  <c r="CN50" i="5"/>
  <c r="CN254" i="5" s="1"/>
  <c r="CN51" i="5"/>
  <c r="CN227" i="5" s="1"/>
  <c r="CN52" i="5"/>
  <c r="CN53" i="5"/>
  <c r="CN54" i="5"/>
  <c r="CN55" i="5"/>
  <c r="CN56" i="5"/>
  <c r="CN57" i="5"/>
  <c r="CN58" i="5"/>
  <c r="CN59" i="5"/>
  <c r="CN60" i="5"/>
  <c r="CN61" i="5"/>
  <c r="CN62" i="5"/>
  <c r="CN63" i="5"/>
  <c r="CN64" i="5"/>
  <c r="CN65" i="5"/>
  <c r="CN66" i="5"/>
  <c r="CN67" i="5"/>
  <c r="CN68" i="5"/>
  <c r="CN252" i="5" s="1"/>
  <c r="CN69" i="5"/>
  <c r="CN225" i="5" s="1"/>
  <c r="CN70" i="5"/>
  <c r="CN71" i="5"/>
  <c r="CN72" i="5"/>
  <c r="CN73" i="5"/>
  <c r="CN74" i="5"/>
  <c r="CN75" i="5"/>
  <c r="CN76" i="5"/>
  <c r="CN77" i="5"/>
  <c r="CN78" i="5"/>
  <c r="CN229" i="5" s="1"/>
  <c r="CN79" i="5"/>
  <c r="CN278" i="5" s="1"/>
  <c r="CN80" i="5"/>
  <c r="CN81" i="5"/>
  <c r="CN82" i="5"/>
  <c r="CN83" i="5"/>
  <c r="CN84" i="5"/>
  <c r="CN85" i="5"/>
  <c r="CN298" i="5" s="1"/>
  <c r="CN86" i="5"/>
  <c r="CN87" i="5"/>
  <c r="CN88" i="5"/>
  <c r="CN89" i="5"/>
  <c r="CN90" i="5"/>
  <c r="CN91" i="5"/>
  <c r="CN92" i="5"/>
  <c r="CN93" i="5"/>
  <c r="CN94" i="5"/>
  <c r="CN95" i="5"/>
  <c r="CN96" i="5"/>
  <c r="CN97" i="5"/>
  <c r="CN289" i="5" s="1"/>
  <c r="CN98" i="5"/>
  <c r="CN99" i="5"/>
  <c r="CN100" i="5"/>
  <c r="CN101" i="5"/>
  <c r="CN102" i="5"/>
  <c r="CN103" i="5"/>
  <c r="CN104" i="5"/>
  <c r="CN105" i="5"/>
  <c r="CN106" i="5"/>
  <c r="CN107" i="5"/>
  <c r="CN108" i="5"/>
  <c r="CN109" i="5"/>
  <c r="CN110" i="5"/>
  <c r="CN111" i="5"/>
  <c r="CN112" i="5"/>
  <c r="CN113" i="5"/>
  <c r="CN302" i="5" s="1"/>
  <c r="CN114" i="5"/>
  <c r="CN115" i="5"/>
  <c r="CN116" i="5"/>
  <c r="CN117" i="5"/>
  <c r="CN118" i="5"/>
  <c r="CN119" i="5"/>
  <c r="CN120" i="5"/>
  <c r="CN121" i="5"/>
  <c r="CN122" i="5"/>
  <c r="CN123" i="5"/>
  <c r="CN124" i="5"/>
  <c r="CN125" i="5"/>
  <c r="CN126" i="5"/>
  <c r="CN127" i="5"/>
  <c r="CN266" i="5" s="1"/>
  <c r="CN128" i="5"/>
  <c r="CN129" i="5"/>
  <c r="CN130" i="5"/>
  <c r="CN131" i="5"/>
  <c r="CN132" i="5"/>
  <c r="CN133" i="5"/>
  <c r="CN134" i="5"/>
  <c r="CN135" i="5"/>
  <c r="CN136" i="5"/>
  <c r="CN137" i="5"/>
  <c r="CN138" i="5"/>
  <c r="CN139" i="5"/>
  <c r="CN140" i="5"/>
  <c r="CN141" i="5"/>
  <c r="CN142" i="5"/>
  <c r="CN143" i="5"/>
  <c r="CN144" i="5"/>
  <c r="CN145" i="5"/>
  <c r="CN146" i="5"/>
  <c r="CN291" i="5" s="1"/>
  <c r="CN147" i="5"/>
  <c r="CN148" i="5"/>
  <c r="CN268" i="5" s="1"/>
  <c r="CN149" i="5"/>
  <c r="CN150" i="5"/>
  <c r="CN151" i="5"/>
  <c r="CN152" i="5"/>
  <c r="CN153" i="5"/>
  <c r="CN154" i="5"/>
  <c r="CN155" i="5"/>
  <c r="CN6" i="5"/>
  <c r="CT7" i="5"/>
  <c r="CT8" i="5"/>
  <c r="CT9" i="5"/>
  <c r="CT10" i="5"/>
  <c r="CT11" i="5"/>
  <c r="CT12" i="5"/>
  <c r="CT13" i="5"/>
  <c r="CT14" i="5"/>
  <c r="CT15" i="5"/>
  <c r="CT16" i="5"/>
  <c r="CT17" i="5"/>
  <c r="CT18" i="5"/>
  <c r="CT19" i="5"/>
  <c r="CT20" i="5"/>
  <c r="CT21" i="5"/>
  <c r="CT22" i="5"/>
  <c r="CT23" i="5"/>
  <c r="CT24" i="5"/>
  <c r="CT25" i="5"/>
  <c r="CT26" i="5"/>
  <c r="CT27" i="5"/>
  <c r="CT28" i="5"/>
  <c r="CT29" i="5"/>
  <c r="CT30" i="5"/>
  <c r="CT31" i="5"/>
  <c r="CT32" i="5"/>
  <c r="CT33" i="5"/>
  <c r="CT34" i="5"/>
  <c r="CT35" i="5"/>
  <c r="CT36" i="5"/>
  <c r="CT267" i="5"/>
  <c r="CT38" i="5"/>
  <c r="CT39" i="5"/>
  <c r="CT40" i="5"/>
  <c r="CT41" i="5"/>
  <c r="CT272" i="5" s="1"/>
  <c r="CT42" i="5"/>
  <c r="CT43" i="5"/>
  <c r="CT44" i="5"/>
  <c r="CT45" i="5"/>
  <c r="CT46" i="5"/>
  <c r="CT255" i="5" s="1"/>
  <c r="CT47" i="5"/>
  <c r="CT228" i="5" s="1"/>
  <c r="CT277" i="5"/>
  <c r="CT49" i="5"/>
  <c r="CT50" i="5"/>
  <c r="CT254" i="5" s="1"/>
  <c r="CT51" i="5"/>
  <c r="CT227" i="5" s="1"/>
  <c r="CT52" i="5"/>
  <c r="CT53" i="5"/>
  <c r="CT54" i="5"/>
  <c r="CT55" i="5"/>
  <c r="CT56" i="5"/>
  <c r="CT57" i="5"/>
  <c r="CT58" i="5"/>
  <c r="CT59" i="5"/>
  <c r="CT60" i="5"/>
  <c r="CT61" i="5"/>
  <c r="CT62" i="5"/>
  <c r="CT63" i="5"/>
  <c r="CT64" i="5"/>
  <c r="CT65" i="5"/>
  <c r="CT66" i="5"/>
  <c r="CT67" i="5"/>
  <c r="CT68" i="5"/>
  <c r="CT252" i="5" s="1"/>
  <c r="CT69" i="5"/>
  <c r="CT225" i="5" s="1"/>
  <c r="CT70" i="5"/>
  <c r="CT71" i="5"/>
  <c r="CT72" i="5"/>
  <c r="CT73" i="5"/>
  <c r="CT74" i="5"/>
  <c r="CT75" i="5"/>
  <c r="CT76" i="5"/>
  <c r="CT77" i="5"/>
  <c r="CT78" i="5"/>
  <c r="CT229" i="5" s="1"/>
  <c r="CT79" i="5"/>
  <c r="CT278" i="5" s="1"/>
  <c r="CT80" i="5"/>
  <c r="CT81" i="5"/>
  <c r="CT82" i="5"/>
  <c r="CT83" i="5"/>
  <c r="CT84" i="5"/>
  <c r="CT298" i="5"/>
  <c r="CT86" i="5"/>
  <c r="CT87" i="5"/>
  <c r="CT275" i="5" s="1"/>
  <c r="CT88" i="5"/>
  <c r="CT89" i="5"/>
  <c r="CT90" i="5"/>
  <c r="CT91" i="5"/>
  <c r="CT92" i="5"/>
  <c r="CT93" i="5"/>
  <c r="CT94" i="5"/>
  <c r="CT95" i="5"/>
  <c r="CT96" i="5"/>
  <c r="CT289" i="5"/>
  <c r="CT98" i="5"/>
  <c r="CT99" i="5"/>
  <c r="CT100" i="5"/>
  <c r="CT101" i="5"/>
  <c r="CT102" i="5"/>
  <c r="CT103" i="5"/>
  <c r="CT104" i="5"/>
  <c r="CT105" i="5"/>
  <c r="CT106" i="5"/>
  <c r="CT107" i="5"/>
  <c r="CT108" i="5"/>
  <c r="CT109" i="5"/>
  <c r="CT110" i="5"/>
  <c r="CT302" i="5"/>
  <c r="CT115" i="5"/>
  <c r="CT116" i="5"/>
  <c r="CT117" i="5"/>
  <c r="CT118" i="5"/>
  <c r="CT119" i="5"/>
  <c r="CT120" i="5"/>
  <c r="CT121" i="5"/>
  <c r="CT122" i="5"/>
  <c r="CT123" i="5"/>
  <c r="CT124" i="5"/>
  <c r="CT125" i="5"/>
  <c r="CT126" i="5"/>
  <c r="CT266" i="5"/>
  <c r="CT128" i="5"/>
  <c r="CT129" i="5"/>
  <c r="CT130" i="5"/>
  <c r="CT131" i="5"/>
  <c r="CT132" i="5"/>
  <c r="CT133" i="5"/>
  <c r="CT135" i="5"/>
  <c r="CT136" i="5"/>
  <c r="CT137" i="5"/>
  <c r="CT138" i="5"/>
  <c r="CT139" i="5"/>
  <c r="CT140" i="5"/>
  <c r="CT141" i="5"/>
  <c r="CT142" i="5"/>
  <c r="CT143" i="5"/>
  <c r="CT144" i="5"/>
  <c r="CT145" i="5"/>
  <c r="CT146" i="5"/>
  <c r="CT291" i="5" s="1"/>
  <c r="CT147" i="5"/>
  <c r="CT148" i="5"/>
  <c r="CT268" i="5" s="1"/>
  <c r="CT149" i="5"/>
  <c r="CT150" i="5"/>
  <c r="CT151" i="5"/>
  <c r="CT152" i="5"/>
  <c r="CT153" i="5"/>
  <c r="CT154" i="5"/>
  <c r="CT6" i="5"/>
  <c r="DX190" i="2"/>
  <c r="DY190" i="2"/>
  <c r="DZ190" i="2"/>
  <c r="Z267" i="6"/>
  <c r="Z272" i="6"/>
  <c r="Z255" i="6"/>
  <c r="Z277" i="6"/>
  <c r="Z254" i="6"/>
  <c r="Z252" i="6"/>
  <c r="FN225" i="5"/>
  <c r="FN322" i="5" s="1"/>
  <c r="Z278" i="6"/>
  <c r="Z298" i="6"/>
  <c r="Z275" i="6"/>
  <c r="Z289" i="6"/>
  <c r="Z302" i="6"/>
  <c r="Z266" i="6"/>
  <c r="Z291" i="6"/>
  <c r="Z268" i="6"/>
  <c r="CB194" i="5"/>
  <c r="CH194" i="5"/>
  <c r="CN194" i="5"/>
  <c r="CT194" i="5"/>
  <c r="FN194" i="5"/>
  <c r="CB216" i="2"/>
  <c r="CB313" i="2" s="1"/>
  <c r="CB217" i="2"/>
  <c r="CB314" i="2" s="1"/>
  <c r="CB218" i="2"/>
  <c r="CB315" i="2" s="1"/>
  <c r="CB219" i="2"/>
  <c r="CB316" i="2" s="1"/>
  <c r="CB220" i="2"/>
  <c r="CB317" i="2" s="1"/>
  <c r="CB221" i="2"/>
  <c r="CB318" i="2" s="1"/>
  <c r="CB222" i="2"/>
  <c r="CB319" i="2" s="1"/>
  <c r="CB223" i="2"/>
  <c r="CB320" i="2" s="1"/>
  <c r="CB224" i="2"/>
  <c r="CB321" i="2" s="1"/>
  <c r="CB225" i="2"/>
  <c r="CB322" i="2" s="1"/>
  <c r="CB226" i="2"/>
  <c r="CB323" i="2" s="1"/>
  <c r="CB227" i="2"/>
  <c r="CB324" i="2" s="1"/>
  <c r="CB228" i="2"/>
  <c r="CB325" i="2" s="1"/>
  <c r="CB229" i="2"/>
  <c r="CB326" i="2" s="1"/>
  <c r="CB230" i="2"/>
  <c r="CB327" i="2" s="1"/>
  <c r="CB231" i="2"/>
  <c r="CB328" i="2" s="1"/>
  <c r="CB200" i="2"/>
  <c r="CB261" i="2" s="1"/>
  <c r="CB201" i="2"/>
  <c r="CB202" i="2"/>
  <c r="CB203" i="2"/>
  <c r="CB188" i="2"/>
  <c r="CB189" i="2"/>
  <c r="CB190" i="2"/>
  <c r="CB191" i="2"/>
  <c r="CB192" i="2"/>
  <c r="CH188" i="2"/>
  <c r="CH189" i="2"/>
  <c r="CH190" i="2"/>
  <c r="CH191" i="2"/>
  <c r="CH192" i="2"/>
  <c r="CH200" i="2"/>
  <c r="CH261" i="2" s="1"/>
  <c r="CH201" i="2"/>
  <c r="CH202" i="2"/>
  <c r="CH203" i="2"/>
  <c r="CH216" i="2"/>
  <c r="CH313" i="2" s="1"/>
  <c r="CH217" i="2"/>
  <c r="CH314" i="2" s="1"/>
  <c r="CH218" i="2"/>
  <c r="CH315" i="2" s="1"/>
  <c r="CH219" i="2"/>
  <c r="CH316" i="2" s="1"/>
  <c r="CH220" i="2"/>
  <c r="CH317" i="2" s="1"/>
  <c r="CH221" i="2"/>
  <c r="CH318" i="2" s="1"/>
  <c r="CH222" i="2"/>
  <c r="CH319" i="2" s="1"/>
  <c r="CH223" i="2"/>
  <c r="CH320" i="2" s="1"/>
  <c r="CH224" i="2"/>
  <c r="CH321" i="2" s="1"/>
  <c r="CH225" i="2"/>
  <c r="CH322" i="2" s="1"/>
  <c r="CH226" i="2"/>
  <c r="CH323" i="2" s="1"/>
  <c r="CH227" i="2"/>
  <c r="CH324" i="2" s="1"/>
  <c r="CH228" i="2"/>
  <c r="CH325" i="2" s="1"/>
  <c r="CH229" i="2"/>
  <c r="CH326" i="2" s="1"/>
  <c r="CH230" i="2"/>
  <c r="CH327" i="2" s="1"/>
  <c r="CH231" i="2"/>
  <c r="CH328" i="2" s="1"/>
  <c r="CN216" i="2"/>
  <c r="CN313" i="2" s="1"/>
  <c r="CN217" i="2"/>
  <c r="CN314" i="2" s="1"/>
  <c r="CN218" i="2"/>
  <c r="CN315" i="2" s="1"/>
  <c r="CN219" i="2"/>
  <c r="CN316" i="2" s="1"/>
  <c r="CN220" i="2"/>
  <c r="CN317" i="2" s="1"/>
  <c r="CN221" i="2"/>
  <c r="CN318" i="2" s="1"/>
  <c r="CN222" i="2"/>
  <c r="CN319" i="2" s="1"/>
  <c r="CN223" i="2"/>
  <c r="CN320" i="2" s="1"/>
  <c r="CN224" i="2"/>
  <c r="CN321" i="2" s="1"/>
  <c r="CN225" i="2"/>
  <c r="CN322" i="2" s="1"/>
  <c r="CN226" i="2"/>
  <c r="CN323" i="2" s="1"/>
  <c r="CN227" i="2"/>
  <c r="CN324" i="2" s="1"/>
  <c r="CN228" i="2"/>
  <c r="CN325" i="2" s="1"/>
  <c r="CN229" i="2"/>
  <c r="CN326" i="2" s="1"/>
  <c r="CN230" i="2"/>
  <c r="CN327" i="2" s="1"/>
  <c r="CN231" i="2"/>
  <c r="CN328" i="2" s="1"/>
  <c r="CN188" i="2"/>
  <c r="CO188" i="2"/>
  <c r="CP188" i="2"/>
  <c r="CR188" i="2"/>
  <c r="CV188" i="2"/>
  <c r="CN200" i="2"/>
  <c r="CN261" i="2" s="1"/>
  <c r="CN201" i="2"/>
  <c r="CN202" i="2"/>
  <c r="CN203" i="2"/>
  <c r="CN189" i="2"/>
  <c r="CN190" i="2"/>
  <c r="CN191" i="2"/>
  <c r="CN192" i="2"/>
  <c r="DC188" i="2"/>
  <c r="CT324" i="5" l="1"/>
  <c r="CH324" i="5"/>
  <c r="CB325" i="5"/>
  <c r="CN322" i="5"/>
  <c r="CN325" i="5"/>
  <c r="CB196" i="5"/>
  <c r="CT325" i="5"/>
  <c r="CH325" i="5"/>
  <c r="CT322" i="5"/>
  <c r="CN324" i="5"/>
  <c r="CH322" i="5"/>
  <c r="CN329" i="2"/>
  <c r="CH329" i="2"/>
  <c r="CB329" i="2"/>
  <c r="CH275" i="5"/>
  <c r="CN275" i="5"/>
  <c r="CT188" i="5"/>
  <c r="B55" i="7" s="1"/>
  <c r="CT251" i="5"/>
  <c r="CN251" i="5"/>
  <c r="CB256" i="5"/>
  <c r="CB326" i="5" s="1"/>
  <c r="CT243" i="5"/>
  <c r="CT244" i="5"/>
  <c r="CT245" i="5"/>
  <c r="CN249" i="5"/>
  <c r="CN257" i="5"/>
  <c r="CH243" i="5"/>
  <c r="CH244" i="5"/>
  <c r="CH245" i="5"/>
  <c r="CB248" i="5"/>
  <c r="CT257" i="5"/>
  <c r="CT248" i="5"/>
  <c r="CT246" i="5"/>
  <c r="CN250" i="5"/>
  <c r="CH249" i="5"/>
  <c r="CH257" i="5"/>
  <c r="CB246" i="5"/>
  <c r="CT271" i="5"/>
  <c r="CT281" i="5" s="1"/>
  <c r="CN294" i="5"/>
  <c r="CN304" i="5" s="1"/>
  <c r="CH271" i="5"/>
  <c r="CT247" i="5"/>
  <c r="CB247" i="5"/>
  <c r="CT250" i="5"/>
  <c r="CT258" i="5"/>
  <c r="CT249" i="5"/>
  <c r="CT294" i="5"/>
  <c r="CT304" i="5" s="1"/>
  <c r="CT256" i="5"/>
  <c r="CT326" i="5" s="1"/>
  <c r="CT253" i="5"/>
  <c r="Z216" i="6"/>
  <c r="Z256" i="6"/>
  <c r="Z251" i="6"/>
  <c r="Z246" i="6"/>
  <c r="Z247" i="6"/>
  <c r="Z248" i="6"/>
  <c r="Z249" i="6"/>
  <c r="Z257" i="6"/>
  <c r="Z243" i="6"/>
  <c r="Z244" i="6"/>
  <c r="Z250" i="6"/>
  <c r="Z245" i="6"/>
  <c r="Z253" i="6"/>
  <c r="Z258" i="6"/>
  <c r="CN271" i="5"/>
  <c r="CH246" i="5"/>
  <c r="CH247" i="5"/>
  <c r="CB245" i="5"/>
  <c r="CN256" i="5"/>
  <c r="CN326" i="5" s="1"/>
  <c r="CN253" i="5"/>
  <c r="CH251" i="5"/>
  <c r="CH250" i="5"/>
  <c r="CH258" i="5"/>
  <c r="CB243" i="5"/>
  <c r="CB244" i="5"/>
  <c r="CB271" i="5"/>
  <c r="CB281" i="5" s="1"/>
  <c r="CN258" i="5"/>
  <c r="CN248" i="5"/>
  <c r="CH294" i="5"/>
  <c r="CH304" i="5" s="1"/>
  <c r="CB258" i="5"/>
  <c r="CN243" i="5"/>
  <c r="CN244" i="5"/>
  <c r="CN245" i="5"/>
  <c r="CH256" i="5"/>
  <c r="CH326" i="5" s="1"/>
  <c r="CH253" i="5"/>
  <c r="CB257" i="5"/>
  <c r="CB294" i="5"/>
  <c r="CB304" i="5" s="1"/>
  <c r="CN246" i="5"/>
  <c r="CN247" i="5"/>
  <c r="CH248" i="5"/>
  <c r="CB249" i="5"/>
  <c r="CB250" i="5"/>
  <c r="CB253" i="5"/>
  <c r="CB224" i="5"/>
  <c r="CB321" i="5" s="1"/>
  <c r="CN306" i="2"/>
  <c r="CH306" i="2"/>
  <c r="BN281" i="2"/>
  <c r="CB306" i="2"/>
  <c r="AV281" i="2"/>
  <c r="AZ281" i="2"/>
  <c r="BL281" i="2"/>
  <c r="AN281" i="2"/>
  <c r="AP281" i="2"/>
  <c r="BB281" i="2"/>
  <c r="BH281" i="2"/>
  <c r="CN198" i="5"/>
  <c r="Z212" i="6"/>
  <c r="CH196" i="5"/>
  <c r="CB195" i="5"/>
  <c r="CB188" i="5"/>
  <c r="B52" i="7" s="1"/>
  <c r="CT224" i="5"/>
  <c r="CT195" i="5"/>
  <c r="CN219" i="5"/>
  <c r="CH224" i="5"/>
  <c r="FN195" i="5"/>
  <c r="FN261" i="5" s="1"/>
  <c r="CT216" i="5"/>
  <c r="CT217" i="5"/>
  <c r="CT218" i="5"/>
  <c r="CH230" i="5"/>
  <c r="CH222" i="5"/>
  <c r="T115" i="6"/>
  <c r="T94" i="6"/>
  <c r="T62" i="6"/>
  <c r="T46" i="6"/>
  <c r="T255" i="6" s="1"/>
  <c r="CN231" i="5"/>
  <c r="CN328" i="5" s="1"/>
  <c r="CH216" i="5"/>
  <c r="CH217" i="5"/>
  <c r="CH218" i="5"/>
  <c r="T148" i="6"/>
  <c r="T268" i="6" s="1"/>
  <c r="CT222" i="5"/>
  <c r="CT220" i="5"/>
  <c r="CT317" i="5" s="1"/>
  <c r="T12" i="6"/>
  <c r="CH226" i="5"/>
  <c r="CB220" i="5"/>
  <c r="CN222" i="5"/>
  <c r="CN220" i="5"/>
  <c r="CH221" i="5"/>
  <c r="T123" i="6"/>
  <c r="T119" i="6"/>
  <c r="T107" i="6"/>
  <c r="T103" i="6"/>
  <c r="T99" i="6"/>
  <c r="CB223" i="5"/>
  <c r="CB226" i="5"/>
  <c r="CB231" i="5"/>
  <c r="CB328" i="5" s="1"/>
  <c r="T78" i="6"/>
  <c r="T221" i="6" s="1"/>
  <c r="FN221" i="5"/>
  <c r="FN318" i="5" s="1"/>
  <c r="T28" i="6"/>
  <c r="T143" i="6"/>
  <c r="T139" i="6"/>
  <c r="T135" i="6"/>
  <c r="T131" i="6"/>
  <c r="T93" i="6"/>
  <c r="T89" i="6"/>
  <c r="T39" i="6"/>
  <c r="T29" i="6"/>
  <c r="T25" i="6"/>
  <c r="T21" i="6"/>
  <c r="T17" i="6"/>
  <c r="T9" i="6"/>
  <c r="CB204" i="2"/>
  <c r="B22" i="7" s="1"/>
  <c r="CT219" i="5"/>
  <c r="CN221" i="5"/>
  <c r="T127" i="6"/>
  <c r="T266" i="6" s="1"/>
  <c r="CH219" i="5"/>
  <c r="CH220" i="5"/>
  <c r="T24" i="6"/>
  <c r="T20" i="6"/>
  <c r="T16" i="6"/>
  <c r="T8" i="6"/>
  <c r="CT226" i="5"/>
  <c r="CB219" i="5"/>
  <c r="Z208" i="6"/>
  <c r="FN216" i="5"/>
  <c r="FN313" i="5" s="1"/>
  <c r="FN218" i="5"/>
  <c r="FN315" i="5" s="1"/>
  <c r="Z210" i="6"/>
  <c r="CB232" i="2"/>
  <c r="CB234" i="2" s="1"/>
  <c r="FN198" i="5"/>
  <c r="FN283" i="5" s="1"/>
  <c r="Z271" i="6"/>
  <c r="Z281" i="6" s="1"/>
  <c r="Z214" i="6"/>
  <c r="FN222" i="5"/>
  <c r="FN319" i="5" s="1"/>
  <c r="CT230" i="5"/>
  <c r="CN224" i="5"/>
  <c r="CN216" i="5"/>
  <c r="CN217" i="5"/>
  <c r="CN218" i="5"/>
  <c r="T82" i="6"/>
  <c r="T74" i="6"/>
  <c r="T70" i="6"/>
  <c r="T66" i="6"/>
  <c r="T58" i="6"/>
  <c r="T54" i="6"/>
  <c r="T50" i="6"/>
  <c r="T254" i="6" s="1"/>
  <c r="T42" i="6"/>
  <c r="T36" i="6"/>
  <c r="T32" i="6"/>
  <c r="FN224" i="5"/>
  <c r="FN321" i="5" s="1"/>
  <c r="FN196" i="5"/>
  <c r="FN306" i="5" s="1"/>
  <c r="Z294" i="6"/>
  <c r="Z304" i="6" s="1"/>
  <c r="CB193" i="2"/>
  <c r="Z220" i="6"/>
  <c r="FN228" i="5"/>
  <c r="FN325" i="5" s="1"/>
  <c r="FN217" i="5"/>
  <c r="FN314" i="5" s="1"/>
  <c r="Z209" i="6"/>
  <c r="Z218" i="6"/>
  <c r="FN226" i="5"/>
  <c r="FN323" i="5" s="1"/>
  <c r="T90" i="6"/>
  <c r="T86" i="6"/>
  <c r="CN223" i="5"/>
  <c r="FN188" i="5"/>
  <c r="Z215" i="6"/>
  <c r="FN223" i="5"/>
  <c r="FN320" i="5" s="1"/>
  <c r="CT223" i="5"/>
  <c r="CT320" i="5" s="1"/>
  <c r="CN230" i="5"/>
  <c r="CN226" i="5"/>
  <c r="CN196" i="5"/>
  <c r="CN195" i="5"/>
  <c r="CN197" i="5"/>
  <c r="CH223" i="5"/>
  <c r="CH320" i="5" s="1"/>
  <c r="CH188" i="5"/>
  <c r="B53" i="7" s="1"/>
  <c r="T152" i="6"/>
  <c r="T126" i="6"/>
  <c r="T122" i="6"/>
  <c r="T118" i="6"/>
  <c r="T110" i="6"/>
  <c r="T106" i="6"/>
  <c r="T102" i="6"/>
  <c r="T98" i="6"/>
  <c r="T84" i="6"/>
  <c r="T80" i="6"/>
  <c r="T76" i="6"/>
  <c r="T72" i="6"/>
  <c r="T68" i="6"/>
  <c r="T252" i="6" s="1"/>
  <c r="T64" i="6"/>
  <c r="T60" i="6"/>
  <c r="T56" i="6"/>
  <c r="T52" i="6"/>
  <c r="CB198" i="5"/>
  <c r="T48" i="6"/>
  <c r="T277" i="6" s="1"/>
  <c r="T44" i="6"/>
  <c r="CB217" i="5"/>
  <c r="T34" i="6"/>
  <c r="CB197" i="5"/>
  <c r="T13" i="6"/>
  <c r="CB221" i="5"/>
  <c r="CB318" i="5" s="1"/>
  <c r="CB216" i="5"/>
  <c r="Z213" i="6"/>
  <c r="Z221" i="6"/>
  <c r="FN229" i="5"/>
  <c r="FN326" i="5" s="1"/>
  <c r="Z222" i="6"/>
  <c r="FN230" i="5"/>
  <c r="FN327" i="5" s="1"/>
  <c r="Z219" i="6"/>
  <c r="FN227" i="5"/>
  <c r="FN324" i="5" s="1"/>
  <c r="FN197" i="5"/>
  <c r="Z223" i="6"/>
  <c r="FN231" i="5"/>
  <c r="FN328" i="5" s="1"/>
  <c r="T31" i="6"/>
  <c r="T151" i="6"/>
  <c r="T147" i="6"/>
  <c r="T142" i="6"/>
  <c r="T138" i="6"/>
  <c r="T134" i="6"/>
  <c r="T130" i="6"/>
  <c r="T125" i="6"/>
  <c r="T121" i="6"/>
  <c r="T117" i="6"/>
  <c r="T109" i="6"/>
  <c r="T105" i="6"/>
  <c r="T101" i="6"/>
  <c r="T96" i="6"/>
  <c r="T92" i="6"/>
  <c r="T88" i="6"/>
  <c r="T83" i="6"/>
  <c r="T79" i="6"/>
  <c r="T278" i="6" s="1"/>
  <c r="T75" i="6"/>
  <c r="T71" i="6"/>
  <c r="T67" i="6"/>
  <c r="T63" i="6"/>
  <c r="T59" i="6"/>
  <c r="T55" i="6"/>
  <c r="T51" i="6"/>
  <c r="T219" i="6" s="1"/>
  <c r="T47" i="6"/>
  <c r="T220" i="6" s="1"/>
  <c r="T43" i="6"/>
  <c r="T38" i="6"/>
  <c r="T33" i="6"/>
  <c r="CB227" i="5"/>
  <c r="CB324" i="5" s="1"/>
  <c r="FN220" i="5"/>
  <c r="FN317" i="5" s="1"/>
  <c r="CT198" i="5"/>
  <c r="CT196" i="5"/>
  <c r="CT197" i="5"/>
  <c r="CH198" i="5"/>
  <c r="CH195" i="5"/>
  <c r="CH197" i="5"/>
  <c r="T154" i="6"/>
  <c r="T150" i="6"/>
  <c r="T145" i="6"/>
  <c r="T141" i="6"/>
  <c r="T137" i="6"/>
  <c r="T133" i="6"/>
  <c r="T129" i="6"/>
  <c r="T124" i="6"/>
  <c r="T120" i="6"/>
  <c r="T116" i="6"/>
  <c r="T108" i="6"/>
  <c r="T104" i="6"/>
  <c r="T100" i="6"/>
  <c r="T95" i="6"/>
  <c r="T91" i="6"/>
  <c r="T87" i="6"/>
  <c r="T27" i="6"/>
  <c r="T23" i="6"/>
  <c r="T19" i="6"/>
  <c r="T15" i="6"/>
  <c r="T11" i="6"/>
  <c r="T7" i="6"/>
  <c r="CB230" i="5"/>
  <c r="CB222" i="5"/>
  <c r="CB218" i="5"/>
  <c r="CB315" i="5" s="1"/>
  <c r="CT231" i="5"/>
  <c r="Z217" i="6"/>
  <c r="Z211" i="6"/>
  <c r="FN219" i="5"/>
  <c r="FN316" i="5" s="1"/>
  <c r="CT221" i="5"/>
  <c r="CT318" i="5" s="1"/>
  <c r="T85" i="6"/>
  <c r="T298" i="6" s="1"/>
  <c r="T41" i="6"/>
  <c r="T272" i="6" s="1"/>
  <c r="T153" i="6"/>
  <c r="T149" i="6"/>
  <c r="T144" i="6"/>
  <c r="T140" i="6"/>
  <c r="T136" i="6"/>
  <c r="T132" i="6"/>
  <c r="T128" i="6"/>
  <c r="T81" i="6"/>
  <c r="T77" i="6"/>
  <c r="T73" i="6"/>
  <c r="T69" i="6"/>
  <c r="T217" i="6" s="1"/>
  <c r="T65" i="6"/>
  <c r="T61" i="6"/>
  <c r="T57" i="6"/>
  <c r="T53" i="6"/>
  <c r="T49" i="6"/>
  <c r="T45" i="6"/>
  <c r="T40" i="6"/>
  <c r="T35" i="6"/>
  <c r="T30" i="6"/>
  <c r="T26" i="6"/>
  <c r="T22" i="6"/>
  <c r="T18" i="6"/>
  <c r="T14" i="6"/>
  <c r="T10" i="6"/>
  <c r="T6" i="6"/>
  <c r="CB225" i="5"/>
  <c r="CB322" i="5" s="1"/>
  <c r="CH231" i="5"/>
  <c r="CN188" i="5"/>
  <c r="B54" i="7" s="1"/>
  <c r="CH193" i="2"/>
  <c r="CH204" i="2"/>
  <c r="B23" i="7" s="1"/>
  <c r="CH232" i="2"/>
  <c r="CH234" i="2" s="1"/>
  <c r="CN204" i="2"/>
  <c r="B24" i="7" s="1"/>
  <c r="CN193" i="2"/>
  <c r="CS188" i="2"/>
  <c r="CQ188" i="2"/>
  <c r="CN232" i="2"/>
  <c r="CN234" i="2" s="1"/>
  <c r="CN316" i="5" l="1"/>
  <c r="Z188" i="6"/>
  <c r="AF188" i="6" s="1"/>
  <c r="CT313" i="5"/>
  <c r="CT314" i="5"/>
  <c r="CH328" i="5"/>
  <c r="CH281" i="5"/>
  <c r="CH283" i="5" s="1"/>
  <c r="CB313" i="5"/>
  <c r="CN327" i="5"/>
  <c r="CT327" i="5"/>
  <c r="CB317" i="5"/>
  <c r="CN313" i="5"/>
  <c r="CN320" i="5"/>
  <c r="CN317" i="5"/>
  <c r="CB306" i="5"/>
  <c r="CB319" i="5"/>
  <c r="CB316" i="5"/>
  <c r="CN315" i="5"/>
  <c r="CT316" i="5"/>
  <c r="CB314" i="5"/>
  <c r="FN329" i="5"/>
  <c r="CB323" i="5"/>
  <c r="CT328" i="5"/>
  <c r="CN323" i="5"/>
  <c r="CN321" i="5"/>
  <c r="CB320" i="5"/>
  <c r="CH314" i="5"/>
  <c r="CH327" i="5"/>
  <c r="CB327" i="5"/>
  <c r="CN318" i="5"/>
  <c r="CH317" i="5"/>
  <c r="CT319" i="5"/>
  <c r="CH321" i="5"/>
  <c r="CH315" i="5"/>
  <c r="CT323" i="5"/>
  <c r="CN314" i="5"/>
  <c r="CH318" i="5"/>
  <c r="CH319" i="5"/>
  <c r="CN319" i="5"/>
  <c r="CT321" i="5"/>
  <c r="CH313" i="5"/>
  <c r="CT315" i="5"/>
  <c r="CH316" i="5"/>
  <c r="CH323" i="5"/>
  <c r="CB331" i="2"/>
  <c r="CH331" i="2"/>
  <c r="CN331" i="2"/>
  <c r="CN281" i="5"/>
  <c r="CN283" i="5" s="1"/>
  <c r="B56" i="7"/>
  <c r="CT283" i="5"/>
  <c r="T257" i="6"/>
  <c r="T245" i="6"/>
  <c r="CT259" i="5"/>
  <c r="CT261" i="5" s="1"/>
  <c r="T256" i="6"/>
  <c r="T294" i="6"/>
  <c r="T304" i="6" s="1"/>
  <c r="T218" i="6"/>
  <c r="CT306" i="5"/>
  <c r="T248" i="6"/>
  <c r="T271" i="6"/>
  <c r="T250" i="6"/>
  <c r="Z259" i="6"/>
  <c r="T246" i="6"/>
  <c r="T258" i="6"/>
  <c r="T244" i="6"/>
  <c r="T249" i="6"/>
  <c r="T243" i="6"/>
  <c r="T251" i="6"/>
  <c r="T247" i="6"/>
  <c r="T275" i="6"/>
  <c r="T253" i="6"/>
  <c r="CH259" i="5"/>
  <c r="CH261" i="5" s="1"/>
  <c r="CH306" i="5"/>
  <c r="CB283" i="5"/>
  <c r="CN259" i="5"/>
  <c r="CN261" i="5" s="1"/>
  <c r="CB259" i="5"/>
  <c r="CB261" i="5" s="1"/>
  <c r="CN306" i="5"/>
  <c r="AT281" i="2"/>
  <c r="AU281" i="2" s="1"/>
  <c r="AU283" i="2" s="1"/>
  <c r="BF281" i="2"/>
  <c r="BG281" i="2" s="1"/>
  <c r="BG283" i="2" s="1"/>
  <c r="BC281" i="2"/>
  <c r="BC283" i="2" s="1"/>
  <c r="BB283" i="2"/>
  <c r="AW281" i="2"/>
  <c r="AW283" i="2" s="1"/>
  <c r="AV283" i="2"/>
  <c r="AQ281" i="2"/>
  <c r="AQ283" i="2" s="1"/>
  <c r="AP283" i="2"/>
  <c r="BI281" i="2"/>
  <c r="BI283" i="2" s="1"/>
  <c r="BH283" i="2"/>
  <c r="AO281" i="2"/>
  <c r="AO283" i="2" s="1"/>
  <c r="AN283" i="2"/>
  <c r="BM281" i="2"/>
  <c r="BM283" i="2" s="1"/>
  <c r="BL283" i="2"/>
  <c r="BO281" i="2"/>
  <c r="BO283" i="2" s="1"/>
  <c r="BN283" i="2"/>
  <c r="BA281" i="2"/>
  <c r="BA283" i="2" s="1"/>
  <c r="AZ283" i="2"/>
  <c r="T212" i="6"/>
  <c r="CB205" i="2"/>
  <c r="T216" i="6"/>
  <c r="CN205" i="2"/>
  <c r="T211" i="6"/>
  <c r="T215" i="6"/>
  <c r="CH205" i="2"/>
  <c r="T214" i="6"/>
  <c r="T208" i="6"/>
  <c r="T223" i="6"/>
  <c r="T210" i="6"/>
  <c r="Z224" i="6"/>
  <c r="T213" i="6"/>
  <c r="T209" i="6"/>
  <c r="T222" i="6"/>
  <c r="CB199" i="5"/>
  <c r="CB201" i="5" s="1"/>
  <c r="CH232" i="5"/>
  <c r="CH234" i="5" s="1"/>
  <c r="FN199" i="5"/>
  <c r="FN201" i="5" s="1"/>
  <c r="CT232" i="5"/>
  <c r="CT234" i="5" s="1"/>
  <c r="CH199" i="5"/>
  <c r="CH201" i="5" s="1"/>
  <c r="CT199" i="5"/>
  <c r="CT201" i="5" s="1"/>
  <c r="T188" i="6"/>
  <c r="CN199" i="5"/>
  <c r="CN201" i="5" s="1"/>
  <c r="FN232" i="5"/>
  <c r="FN234" i="5" s="1"/>
  <c r="CN232" i="5"/>
  <c r="CN234" i="5" s="1"/>
  <c r="CB232" i="5"/>
  <c r="CB234" i="5" s="1"/>
  <c r="CB329" i="5" l="1"/>
  <c r="CB331" i="5" s="1"/>
  <c r="CN329" i="5"/>
  <c r="CN331" i="5" s="1"/>
  <c r="CT329" i="5"/>
  <c r="CT331" i="5" s="1"/>
  <c r="CH329" i="5"/>
  <c r="CH331" i="5" s="1"/>
  <c r="FN331" i="5"/>
  <c r="T281" i="6"/>
  <c r="T259" i="6"/>
  <c r="BF283" i="2"/>
  <c r="AT283" i="2"/>
  <c r="CH281" i="2"/>
  <c r="CH283" i="2" s="1"/>
  <c r="CN281" i="2"/>
  <c r="CN283" i="2" s="1"/>
  <c r="CB281" i="2"/>
  <c r="CB283" i="2" s="1"/>
  <c r="T224" i="6"/>
  <c r="DU38" i="2"/>
  <c r="DU39" i="2"/>
  <c r="DU40" i="2"/>
  <c r="DU41" i="2"/>
  <c r="DU42" i="2"/>
  <c r="DU43" i="2"/>
  <c r="DU44" i="2"/>
  <c r="DU45" i="2"/>
  <c r="DU46" i="2"/>
  <c r="DU47" i="2"/>
  <c r="DU49" i="2"/>
  <c r="DU50" i="2"/>
  <c r="DU51" i="2"/>
  <c r="DU52" i="2"/>
  <c r="DU53" i="2"/>
  <c r="DU54" i="2"/>
  <c r="DU55" i="2"/>
  <c r="DU56" i="2"/>
  <c r="DU57" i="2"/>
  <c r="DU58" i="2"/>
  <c r="DU59" i="2"/>
  <c r="DU60" i="2"/>
  <c r="DU61" i="2"/>
  <c r="DU62" i="2"/>
  <c r="DU63" i="2"/>
  <c r="DU64" i="2"/>
  <c r="DU65" i="2"/>
  <c r="DU66" i="2"/>
  <c r="DU67" i="2"/>
  <c r="DU68" i="2"/>
  <c r="DU69" i="2"/>
  <c r="DU70" i="2"/>
  <c r="DU71" i="2"/>
  <c r="DU72" i="2"/>
  <c r="DU73" i="2"/>
  <c r="DU74" i="2"/>
  <c r="DU75" i="2"/>
  <c r="DU76" i="2"/>
  <c r="DU77" i="2"/>
  <c r="DU78" i="2"/>
  <c r="DU79" i="2"/>
  <c r="DU80" i="2"/>
  <c r="DU81" i="2"/>
  <c r="DU82" i="2"/>
  <c r="DU83" i="2"/>
  <c r="DU84" i="2"/>
  <c r="DU86" i="2"/>
  <c r="DU87" i="2"/>
  <c r="DU88" i="2"/>
  <c r="DU89" i="2"/>
  <c r="DU90" i="2"/>
  <c r="DU91" i="2"/>
  <c r="DU92" i="2"/>
  <c r="DU93" i="2"/>
  <c r="DU94" i="2"/>
  <c r="DU95" i="2"/>
  <c r="DU96" i="2"/>
  <c r="DU98" i="2"/>
  <c r="DU99" i="2"/>
  <c r="DU100" i="2"/>
  <c r="DU101" i="2"/>
  <c r="DU102" i="2"/>
  <c r="DU103" i="2"/>
  <c r="DU104" i="2"/>
  <c r="DU105" i="2"/>
  <c r="DU106" i="2"/>
  <c r="DU107" i="2"/>
  <c r="DU108" i="2"/>
  <c r="DU109" i="2"/>
  <c r="DU110" i="2"/>
  <c r="DU115" i="2"/>
  <c r="DU116" i="2"/>
  <c r="DU117" i="2"/>
  <c r="DU118" i="2"/>
  <c r="DU119" i="2"/>
  <c r="DU120" i="2"/>
  <c r="DU121" i="2"/>
  <c r="DU122" i="2"/>
  <c r="DU123" i="2"/>
  <c r="DU124" i="2"/>
  <c r="DU125" i="2"/>
  <c r="DU126" i="2"/>
  <c r="DU128" i="2"/>
  <c r="DU129" i="2"/>
  <c r="DU130" i="2"/>
  <c r="DU131" i="2"/>
  <c r="DU132" i="2"/>
  <c r="DU133" i="2"/>
  <c r="DU135" i="2"/>
  <c r="DU136" i="2"/>
  <c r="DU137" i="2"/>
  <c r="DU138" i="2"/>
  <c r="DU139" i="2"/>
  <c r="DU140" i="2"/>
  <c r="DU141" i="2"/>
  <c r="DU142" i="2"/>
  <c r="DU143" i="2"/>
  <c r="DU144" i="2"/>
  <c r="DU145" i="2"/>
  <c r="DU147" i="2"/>
  <c r="DU148" i="2"/>
  <c r="DU149" i="2"/>
  <c r="DU150" i="2"/>
  <c r="DU151" i="2"/>
  <c r="DU152" i="2"/>
  <c r="DU153" i="2"/>
  <c r="DU154" i="2"/>
  <c r="DU7" i="2"/>
  <c r="DU8" i="2"/>
  <c r="DU9" i="2"/>
  <c r="DU10" i="2"/>
  <c r="DU11" i="2"/>
  <c r="DU12" i="2"/>
  <c r="DU13" i="2"/>
  <c r="DU14" i="2"/>
  <c r="DU15" i="2"/>
  <c r="DU16" i="2"/>
  <c r="DU17" i="2"/>
  <c r="DU18" i="2"/>
  <c r="DU19" i="2"/>
  <c r="DU20" i="2"/>
  <c r="DU21" i="2"/>
  <c r="DU22" i="2"/>
  <c r="DU23" i="2"/>
  <c r="DU24" i="2"/>
  <c r="DU25" i="2"/>
  <c r="DU26" i="2"/>
  <c r="DU27" i="2"/>
  <c r="DU28" i="2"/>
  <c r="DU29" i="2"/>
  <c r="DU30" i="2"/>
  <c r="DU31" i="2"/>
  <c r="DU32" i="2"/>
  <c r="DU33" i="2"/>
  <c r="DU34" i="2"/>
  <c r="DU35" i="2"/>
  <c r="DU36" i="2"/>
  <c r="DU6" i="2"/>
  <c r="DZ188" i="2"/>
  <c r="DY188" i="2"/>
  <c r="DX188" i="2"/>
  <c r="DR188" i="2"/>
  <c r="DR200" i="2"/>
  <c r="DR261" i="2" s="1"/>
  <c r="DR201" i="2"/>
  <c r="DR202" i="2"/>
  <c r="DR203" i="2"/>
  <c r="DR216" i="2"/>
  <c r="DR313" i="2" s="1"/>
  <c r="DR217" i="2"/>
  <c r="DR314" i="2" s="1"/>
  <c r="DR218" i="2"/>
  <c r="DR315" i="2" s="1"/>
  <c r="DR219" i="2"/>
  <c r="DR316" i="2" s="1"/>
  <c r="DR220" i="2"/>
  <c r="DR317" i="2" s="1"/>
  <c r="DR221" i="2"/>
  <c r="DR318" i="2" s="1"/>
  <c r="DR222" i="2"/>
  <c r="DR319" i="2" s="1"/>
  <c r="DR223" i="2"/>
  <c r="DR320" i="2" s="1"/>
  <c r="DR224" i="2"/>
  <c r="DR321" i="2" s="1"/>
  <c r="DR225" i="2"/>
  <c r="DR322" i="2" s="1"/>
  <c r="DR226" i="2"/>
  <c r="DR323" i="2" s="1"/>
  <c r="DR227" i="2"/>
  <c r="DR324" i="2" s="1"/>
  <c r="DR228" i="2"/>
  <c r="DR325" i="2" s="1"/>
  <c r="DR229" i="2"/>
  <c r="DR326" i="2" s="1"/>
  <c r="DR230" i="2"/>
  <c r="DR327" i="2" s="1"/>
  <c r="DR231" i="2"/>
  <c r="DR328" i="2" s="1"/>
  <c r="DC189" i="2"/>
  <c r="DC190" i="2"/>
  <c r="DC191" i="2"/>
  <c r="DC192" i="2"/>
  <c r="DC200" i="2"/>
  <c r="DC261" i="2" s="1"/>
  <c r="DC201" i="2"/>
  <c r="DC202" i="2"/>
  <c r="DC203" i="2"/>
  <c r="DC216" i="2"/>
  <c r="DC313" i="2" s="1"/>
  <c r="DC217" i="2"/>
  <c r="DC314" i="2" s="1"/>
  <c r="DC218" i="2"/>
  <c r="DC315" i="2" s="1"/>
  <c r="DC219" i="2"/>
  <c r="DC316" i="2" s="1"/>
  <c r="DC220" i="2"/>
  <c r="DC317" i="2" s="1"/>
  <c r="DC221" i="2"/>
  <c r="DC318" i="2" s="1"/>
  <c r="DC222" i="2"/>
  <c r="DC319" i="2" s="1"/>
  <c r="DC223" i="2"/>
  <c r="DC320" i="2" s="1"/>
  <c r="DC224" i="2"/>
  <c r="DC321" i="2" s="1"/>
  <c r="DC225" i="2"/>
  <c r="DC322" i="2" s="1"/>
  <c r="DC226" i="2"/>
  <c r="DC323" i="2" s="1"/>
  <c r="DC227" i="2"/>
  <c r="DC324" i="2" s="1"/>
  <c r="DC228" i="2"/>
  <c r="DC325" i="2" s="1"/>
  <c r="DC229" i="2"/>
  <c r="DC326" i="2" s="1"/>
  <c r="DC230" i="2"/>
  <c r="DC327" i="2" s="1"/>
  <c r="DC231" i="2"/>
  <c r="DC328" i="2" s="1"/>
  <c r="DL216" i="2"/>
  <c r="DL313" i="2" s="1"/>
  <c r="DL217" i="2"/>
  <c r="DL314" i="2" s="1"/>
  <c r="DL218" i="2"/>
  <c r="DL315" i="2" s="1"/>
  <c r="DL219" i="2"/>
  <c r="DL316" i="2" s="1"/>
  <c r="DL220" i="2"/>
  <c r="DL317" i="2" s="1"/>
  <c r="DL221" i="2"/>
  <c r="DL318" i="2" s="1"/>
  <c r="DL222" i="2"/>
  <c r="DL319" i="2" s="1"/>
  <c r="DL223" i="2"/>
  <c r="DL320" i="2" s="1"/>
  <c r="DL224" i="2"/>
  <c r="DL321" i="2" s="1"/>
  <c r="DL225" i="2"/>
  <c r="DL322" i="2" s="1"/>
  <c r="DL226" i="2"/>
  <c r="DL323" i="2" s="1"/>
  <c r="DL227" i="2"/>
  <c r="DL324" i="2" s="1"/>
  <c r="DL228" i="2"/>
  <c r="DL325" i="2" s="1"/>
  <c r="DL229" i="2"/>
  <c r="DL326" i="2" s="1"/>
  <c r="DL230" i="2"/>
  <c r="DL327" i="2" s="1"/>
  <c r="DL231" i="2"/>
  <c r="DL328" i="2" s="1"/>
  <c r="DL261" i="2"/>
  <c r="DL201" i="2"/>
  <c r="DL202" i="2"/>
  <c r="DL203" i="2"/>
  <c r="DL188" i="2"/>
  <c r="DL189" i="2"/>
  <c r="DL190" i="2"/>
  <c r="DL191" i="2"/>
  <c r="DL192" i="2"/>
  <c r="DX216" i="2"/>
  <c r="DX313" i="2" s="1"/>
  <c r="DX217" i="2"/>
  <c r="DX314" i="2" s="1"/>
  <c r="DX218" i="2"/>
  <c r="DX315" i="2" s="1"/>
  <c r="DX219" i="2"/>
  <c r="DX316" i="2" s="1"/>
  <c r="DX220" i="2"/>
  <c r="DX317" i="2" s="1"/>
  <c r="DX221" i="2"/>
  <c r="DX318" i="2" s="1"/>
  <c r="DX222" i="2"/>
  <c r="DX319" i="2" s="1"/>
  <c r="DX223" i="2"/>
  <c r="DX320" i="2" s="1"/>
  <c r="DX224" i="2"/>
  <c r="DX321" i="2" s="1"/>
  <c r="DX225" i="2"/>
  <c r="DX322" i="2" s="1"/>
  <c r="DX226" i="2"/>
  <c r="DX323" i="2" s="1"/>
  <c r="DX227" i="2"/>
  <c r="DX324" i="2" s="1"/>
  <c r="DX228" i="2"/>
  <c r="DX325" i="2" s="1"/>
  <c r="DX229" i="2"/>
  <c r="DX326" i="2" s="1"/>
  <c r="DX230" i="2"/>
  <c r="DX327" i="2" s="1"/>
  <c r="DX231" i="2"/>
  <c r="DX328" i="2" s="1"/>
  <c r="DX200" i="2"/>
  <c r="DX261" i="2" s="1"/>
  <c r="DX201" i="2"/>
  <c r="DX202" i="2"/>
  <c r="DX203" i="2"/>
  <c r="DX189" i="2"/>
  <c r="DX191" i="2"/>
  <c r="DX192" i="2"/>
  <c r="DR189" i="2"/>
  <c r="DR190" i="2"/>
  <c r="DR191" i="2"/>
  <c r="DR192" i="2"/>
  <c r="EB231" i="2"/>
  <c r="EB328" i="2" s="1"/>
  <c r="DZ231" i="2"/>
  <c r="DZ328" i="2" s="1"/>
  <c r="DY231" i="2"/>
  <c r="DY328" i="2" s="1"/>
  <c r="EB230" i="2"/>
  <c r="EB327" i="2" s="1"/>
  <c r="DZ230" i="2"/>
  <c r="DZ327" i="2" s="1"/>
  <c r="DY230" i="2"/>
  <c r="DY327" i="2" s="1"/>
  <c r="EB229" i="2"/>
  <c r="EB326" i="2" s="1"/>
  <c r="DZ229" i="2"/>
  <c r="DZ326" i="2" s="1"/>
  <c r="DY229" i="2"/>
  <c r="DY326" i="2" s="1"/>
  <c r="EB228" i="2"/>
  <c r="EB325" i="2" s="1"/>
  <c r="DZ228" i="2"/>
  <c r="DZ325" i="2" s="1"/>
  <c r="DY228" i="2"/>
  <c r="DY325" i="2" s="1"/>
  <c r="EB227" i="2"/>
  <c r="EB324" i="2" s="1"/>
  <c r="DZ227" i="2"/>
  <c r="DZ324" i="2" s="1"/>
  <c r="DY227" i="2"/>
  <c r="DY324" i="2" s="1"/>
  <c r="EB226" i="2"/>
  <c r="EB323" i="2" s="1"/>
  <c r="DZ226" i="2"/>
  <c r="DZ323" i="2" s="1"/>
  <c r="DY226" i="2"/>
  <c r="DY323" i="2" s="1"/>
  <c r="EB225" i="2"/>
  <c r="EB322" i="2" s="1"/>
  <c r="DZ225" i="2"/>
  <c r="DZ322" i="2" s="1"/>
  <c r="DY225" i="2"/>
  <c r="DY322" i="2" s="1"/>
  <c r="EB224" i="2"/>
  <c r="EB321" i="2" s="1"/>
  <c r="DZ224" i="2"/>
  <c r="DZ321" i="2" s="1"/>
  <c r="DY224" i="2"/>
  <c r="DY321" i="2" s="1"/>
  <c r="EB223" i="2"/>
  <c r="EB320" i="2" s="1"/>
  <c r="DZ223" i="2"/>
  <c r="DZ320" i="2" s="1"/>
  <c r="DY223" i="2"/>
  <c r="DY320" i="2" s="1"/>
  <c r="EB222" i="2"/>
  <c r="EB319" i="2" s="1"/>
  <c r="DZ222" i="2"/>
  <c r="DZ319" i="2" s="1"/>
  <c r="DY222" i="2"/>
  <c r="DY319" i="2" s="1"/>
  <c r="EB221" i="2"/>
  <c r="EB318" i="2" s="1"/>
  <c r="DZ221" i="2"/>
  <c r="DZ318" i="2" s="1"/>
  <c r="DY221" i="2"/>
  <c r="DY318" i="2" s="1"/>
  <c r="EB220" i="2"/>
  <c r="EB317" i="2" s="1"/>
  <c r="DZ220" i="2"/>
  <c r="DZ317" i="2" s="1"/>
  <c r="DY220" i="2"/>
  <c r="DY317" i="2" s="1"/>
  <c r="EB219" i="2"/>
  <c r="EB316" i="2" s="1"/>
  <c r="DZ219" i="2"/>
  <c r="DZ316" i="2" s="1"/>
  <c r="DY219" i="2"/>
  <c r="DY316" i="2" s="1"/>
  <c r="EB218" i="2"/>
  <c r="EB315" i="2" s="1"/>
  <c r="DZ218" i="2"/>
  <c r="DZ315" i="2" s="1"/>
  <c r="DY218" i="2"/>
  <c r="DY315" i="2" s="1"/>
  <c r="EB217" i="2"/>
  <c r="EB314" i="2" s="1"/>
  <c r="DZ217" i="2"/>
  <c r="DZ314" i="2" s="1"/>
  <c r="DY217" i="2"/>
  <c r="DY314" i="2" s="1"/>
  <c r="EB216" i="2"/>
  <c r="EB313" i="2" s="1"/>
  <c r="DZ216" i="2"/>
  <c r="DZ313" i="2" s="1"/>
  <c r="DY216" i="2"/>
  <c r="DY313" i="2" s="1"/>
  <c r="EB203" i="2"/>
  <c r="DZ203" i="2"/>
  <c r="DY203" i="2"/>
  <c r="EB202" i="2"/>
  <c r="DZ202" i="2"/>
  <c r="DY202" i="2"/>
  <c r="EB201" i="2"/>
  <c r="DZ201" i="2"/>
  <c r="DY201" i="2"/>
  <c r="EB200" i="2"/>
  <c r="EB261" i="2" s="1"/>
  <c r="DZ200" i="2"/>
  <c r="DZ261" i="2" s="1"/>
  <c r="DY200" i="2"/>
  <c r="DY261" i="2" s="1"/>
  <c r="DX198" i="2"/>
  <c r="DX214" i="2" s="1"/>
  <c r="EB192" i="2"/>
  <c r="DZ192" i="2"/>
  <c r="DY192" i="2"/>
  <c r="EB191" i="2"/>
  <c r="DZ191" i="2"/>
  <c r="DY191" i="2"/>
  <c r="EB190" i="2"/>
  <c r="EB189" i="2"/>
  <c r="DZ189" i="2"/>
  <c r="DY189" i="2"/>
  <c r="EB188" i="2"/>
  <c r="EC153" i="2"/>
  <c r="EC152" i="2"/>
  <c r="EC151" i="2"/>
  <c r="EC150" i="2"/>
  <c r="EC149" i="2"/>
  <c r="EC148" i="2"/>
  <c r="EC147" i="2"/>
  <c r="EC145" i="2"/>
  <c r="EC144" i="2"/>
  <c r="EC143" i="2"/>
  <c r="EC142" i="2"/>
  <c r="EC141" i="2"/>
  <c r="EC140" i="2"/>
  <c r="EC139" i="2"/>
  <c r="EC138" i="2"/>
  <c r="EC137" i="2"/>
  <c r="EC136" i="2"/>
  <c r="EC135" i="2"/>
  <c r="EC133" i="2"/>
  <c r="EC132" i="2"/>
  <c r="EC131" i="2"/>
  <c r="EC130" i="2"/>
  <c r="EC129" i="2"/>
  <c r="EC128" i="2"/>
  <c r="EC126" i="2"/>
  <c r="EC125" i="2"/>
  <c r="EC124" i="2"/>
  <c r="EC123" i="2"/>
  <c r="EC122" i="2"/>
  <c r="EC121" i="2"/>
  <c r="EC120" i="2"/>
  <c r="EC119" i="2"/>
  <c r="EC118" i="2"/>
  <c r="EC117" i="2"/>
  <c r="EC116" i="2"/>
  <c r="EC115" i="2"/>
  <c r="EC109" i="2"/>
  <c r="EC108" i="2"/>
  <c r="EC107" i="2"/>
  <c r="EC106" i="2"/>
  <c r="EC105" i="2"/>
  <c r="EC104" i="2"/>
  <c r="EC103" i="2"/>
  <c r="EC102" i="2"/>
  <c r="EC101" i="2"/>
  <c r="EC100" i="2"/>
  <c r="EC99" i="2"/>
  <c r="EC98" i="2"/>
  <c r="EC96" i="2"/>
  <c r="EC95" i="2"/>
  <c r="EC94" i="2"/>
  <c r="EC93" i="2"/>
  <c r="EC92" i="2"/>
  <c r="EC91" i="2"/>
  <c r="EC90" i="2"/>
  <c r="EC89" i="2"/>
  <c r="EC88" i="2"/>
  <c r="EC87" i="2"/>
  <c r="EC86" i="2"/>
  <c r="EC84" i="2"/>
  <c r="EC83" i="2"/>
  <c r="EC82" i="2"/>
  <c r="EC81" i="2"/>
  <c r="EC80" i="2"/>
  <c r="EC79" i="2"/>
  <c r="EC78" i="2"/>
  <c r="EC77" i="2"/>
  <c r="EC76" i="2"/>
  <c r="EC75" i="2"/>
  <c r="EC74" i="2"/>
  <c r="EC73" i="2"/>
  <c r="EC72" i="2"/>
  <c r="EC71" i="2"/>
  <c r="EC70" i="2"/>
  <c r="EC69" i="2"/>
  <c r="EC68" i="2"/>
  <c r="EC67" i="2"/>
  <c r="EC66" i="2"/>
  <c r="EC65" i="2"/>
  <c r="EC64" i="2"/>
  <c r="EC63" i="2"/>
  <c r="EC62" i="2"/>
  <c r="EC61" i="2"/>
  <c r="EC60" i="2"/>
  <c r="EC59" i="2"/>
  <c r="EC58" i="2"/>
  <c r="EC57" i="2"/>
  <c r="EC56" i="2"/>
  <c r="EC55" i="2"/>
  <c r="EC54" i="2"/>
  <c r="EC53" i="2"/>
  <c r="EC52" i="2"/>
  <c r="EC51" i="2"/>
  <c r="EC50" i="2"/>
  <c r="EC49" i="2"/>
  <c r="EC47" i="2"/>
  <c r="EC46" i="2"/>
  <c r="EC45" i="2"/>
  <c r="EC44" i="2"/>
  <c r="EC43" i="2"/>
  <c r="EC42" i="2"/>
  <c r="EC41" i="2"/>
  <c r="EC40" i="2"/>
  <c r="EC39" i="2"/>
  <c r="EC38" i="2"/>
  <c r="EC36" i="2"/>
  <c r="EC35" i="2"/>
  <c r="EC34" i="2"/>
  <c r="EC33" i="2"/>
  <c r="EC32" i="2"/>
  <c r="EC31" i="2"/>
  <c r="EC30" i="2"/>
  <c r="EC29" i="2"/>
  <c r="EC28" i="2"/>
  <c r="EC27" i="2"/>
  <c r="EC26" i="2"/>
  <c r="EC25" i="2"/>
  <c r="EC24" i="2"/>
  <c r="EC23" i="2"/>
  <c r="EC22" i="2"/>
  <c r="EC21" i="2"/>
  <c r="EC20" i="2"/>
  <c r="EC19" i="2"/>
  <c r="EC18" i="2"/>
  <c r="EC17" i="2"/>
  <c r="EC16" i="2"/>
  <c r="EC15" i="2"/>
  <c r="EC14" i="2"/>
  <c r="EC13" i="2"/>
  <c r="EC12" i="2"/>
  <c r="EC11" i="2"/>
  <c r="EC10" i="2"/>
  <c r="EC9" i="2"/>
  <c r="EC8" i="2"/>
  <c r="EC7" i="2"/>
  <c r="EC6" i="2"/>
  <c r="CF48" i="5"/>
  <c r="CF277" i="5" s="1"/>
  <c r="CF134" i="5"/>
  <c r="CC115" i="5"/>
  <c r="CD115" i="5"/>
  <c r="CC116" i="5"/>
  <c r="CD116" i="5"/>
  <c r="CC117" i="5"/>
  <c r="CD117" i="5"/>
  <c r="CC118" i="5"/>
  <c r="CD118" i="5"/>
  <c r="CC119" i="5"/>
  <c r="CD119" i="5"/>
  <c r="CC120" i="5"/>
  <c r="CD120" i="5"/>
  <c r="CC121" i="5"/>
  <c r="CD121" i="5"/>
  <c r="CC122" i="5"/>
  <c r="CD122" i="5"/>
  <c r="CC123" i="5"/>
  <c r="CD123" i="5"/>
  <c r="CC124" i="5"/>
  <c r="CD124" i="5"/>
  <c r="CC125" i="5"/>
  <c r="CD125" i="5"/>
  <c r="CC126" i="5"/>
  <c r="CD126" i="5"/>
  <c r="CC128" i="5"/>
  <c r="CD128" i="5"/>
  <c r="CC129" i="5"/>
  <c r="CD129" i="5"/>
  <c r="CC130" i="5"/>
  <c r="CD130" i="5"/>
  <c r="CC131" i="5"/>
  <c r="CD131" i="5"/>
  <c r="CC132" i="5"/>
  <c r="CD132" i="5"/>
  <c r="CC133" i="5"/>
  <c r="CD133" i="5"/>
  <c r="CC134" i="5"/>
  <c r="CD134" i="5"/>
  <c r="CC135" i="5"/>
  <c r="CD135" i="5"/>
  <c r="CC136" i="5"/>
  <c r="CD136" i="5"/>
  <c r="CC137" i="5"/>
  <c r="CD137" i="5"/>
  <c r="CC138" i="5"/>
  <c r="CD138" i="5"/>
  <c r="CC139" i="5"/>
  <c r="CD139" i="5"/>
  <c r="CC140" i="5"/>
  <c r="CD140" i="5"/>
  <c r="CC141" i="5"/>
  <c r="CD141" i="5"/>
  <c r="CC142" i="5"/>
  <c r="CD142" i="5"/>
  <c r="CC143" i="5"/>
  <c r="CD143" i="5"/>
  <c r="CC144" i="5"/>
  <c r="CD144" i="5"/>
  <c r="CC145" i="5"/>
  <c r="CD145" i="5"/>
  <c r="CC147" i="5"/>
  <c r="CD147" i="5"/>
  <c r="CC148" i="5"/>
  <c r="CC268" i="5" s="1"/>
  <c r="CD148" i="5"/>
  <c r="CD268" i="5" s="1"/>
  <c r="CC149" i="5"/>
  <c r="CD149" i="5"/>
  <c r="CC150" i="5"/>
  <c r="CD150" i="5"/>
  <c r="CC151" i="5"/>
  <c r="CD151" i="5"/>
  <c r="CC32" i="5"/>
  <c r="CD32" i="5"/>
  <c r="CC33" i="5"/>
  <c r="CD33" i="5"/>
  <c r="CC34" i="5"/>
  <c r="CD34" i="5"/>
  <c r="CC35" i="5"/>
  <c r="CD35" i="5"/>
  <c r="CC36" i="5"/>
  <c r="CD36" i="5"/>
  <c r="CC38" i="5"/>
  <c r="CD38" i="5"/>
  <c r="CC39" i="5"/>
  <c r="CD39" i="5"/>
  <c r="CC40" i="5"/>
  <c r="CD40" i="5"/>
  <c r="CC42" i="5"/>
  <c r="CD42" i="5"/>
  <c r="CC43" i="5"/>
  <c r="CD43" i="5"/>
  <c r="CC44" i="5"/>
  <c r="CD44" i="5"/>
  <c r="CC45" i="5"/>
  <c r="CD45" i="5"/>
  <c r="CC46" i="5"/>
  <c r="CC255" i="5" s="1"/>
  <c r="CD46" i="5"/>
  <c r="CD255" i="5" s="1"/>
  <c r="CC47" i="5"/>
  <c r="CD47" i="5"/>
  <c r="CC48" i="5"/>
  <c r="CC277" i="5" s="1"/>
  <c r="CD48" i="5"/>
  <c r="CD277" i="5" s="1"/>
  <c r="CC49" i="5"/>
  <c r="CD49" i="5"/>
  <c r="CC50" i="5"/>
  <c r="CC254" i="5" s="1"/>
  <c r="CD50" i="5"/>
  <c r="CD254" i="5" s="1"/>
  <c r="CC51" i="5"/>
  <c r="CD51" i="5"/>
  <c r="CC52" i="5"/>
  <c r="CD52" i="5"/>
  <c r="CC53" i="5"/>
  <c r="CD53" i="5"/>
  <c r="CC54" i="5"/>
  <c r="CD54" i="5"/>
  <c r="CC55" i="5"/>
  <c r="CD55" i="5"/>
  <c r="CC56" i="5"/>
  <c r="CD56" i="5"/>
  <c r="CC57" i="5"/>
  <c r="CD57" i="5"/>
  <c r="CC58" i="5"/>
  <c r="CD58" i="5"/>
  <c r="CC59" i="5"/>
  <c r="CD59" i="5"/>
  <c r="CC60" i="5"/>
  <c r="CD60" i="5"/>
  <c r="CC61" i="5"/>
  <c r="CD61" i="5"/>
  <c r="CC62" i="5"/>
  <c r="CD62" i="5"/>
  <c r="CC63" i="5"/>
  <c r="CD63" i="5"/>
  <c r="CC64" i="5"/>
  <c r="CD64" i="5"/>
  <c r="CC65" i="5"/>
  <c r="CD65" i="5"/>
  <c r="CC66" i="5"/>
  <c r="CD66" i="5"/>
  <c r="CC67" i="5"/>
  <c r="CD67" i="5"/>
  <c r="CC68" i="5"/>
  <c r="CC252" i="5" s="1"/>
  <c r="CD68" i="5"/>
  <c r="CD252" i="5" s="1"/>
  <c r="CC69" i="5"/>
  <c r="CD69" i="5"/>
  <c r="CC70" i="5"/>
  <c r="CD70" i="5"/>
  <c r="CC71" i="5"/>
  <c r="CD71" i="5"/>
  <c r="CC72" i="5"/>
  <c r="CD72" i="5"/>
  <c r="CC73" i="5"/>
  <c r="CD73" i="5"/>
  <c r="CC74" i="5"/>
  <c r="CD74" i="5"/>
  <c r="CC75" i="5"/>
  <c r="CD75" i="5"/>
  <c r="CC76" i="5"/>
  <c r="CD76" i="5"/>
  <c r="CC77" i="5"/>
  <c r="CD77" i="5"/>
  <c r="CC78" i="5"/>
  <c r="CD78" i="5"/>
  <c r="CC79" i="5"/>
  <c r="CC278" i="5" s="1"/>
  <c r="CD79" i="5"/>
  <c r="CD278" i="5" s="1"/>
  <c r="CC80" i="5"/>
  <c r="CD80" i="5"/>
  <c r="CC81" i="5"/>
  <c r="CD81" i="5"/>
  <c r="CC82" i="5"/>
  <c r="CD82" i="5"/>
  <c r="CC83" i="5"/>
  <c r="CD83" i="5"/>
  <c r="CC84" i="5"/>
  <c r="CD84" i="5"/>
  <c r="CC86" i="5"/>
  <c r="CD86" i="5"/>
  <c r="CC87" i="5"/>
  <c r="CC275" i="5" s="1"/>
  <c r="CD87" i="5"/>
  <c r="CD275" i="5" s="1"/>
  <c r="CC88" i="5"/>
  <c r="CD88" i="5"/>
  <c r="CC89" i="5"/>
  <c r="CD89" i="5"/>
  <c r="CC90" i="5"/>
  <c r="CD90" i="5"/>
  <c r="CC91" i="5"/>
  <c r="CD91" i="5"/>
  <c r="CC92" i="5"/>
  <c r="CD92" i="5"/>
  <c r="CC93" i="5"/>
  <c r="CD93" i="5"/>
  <c r="CC94" i="5"/>
  <c r="CD94" i="5"/>
  <c r="CC95" i="5"/>
  <c r="CD95" i="5"/>
  <c r="CC96" i="5"/>
  <c r="CD96" i="5"/>
  <c r="CC98" i="5"/>
  <c r="CD98" i="5"/>
  <c r="CC99" i="5"/>
  <c r="CD99" i="5"/>
  <c r="CC100" i="5"/>
  <c r="CD100" i="5"/>
  <c r="CC101" i="5"/>
  <c r="CD101" i="5"/>
  <c r="CC102" i="5"/>
  <c r="CD102" i="5"/>
  <c r="CC103" i="5"/>
  <c r="CC251" i="5" s="1"/>
  <c r="CD103" i="5"/>
  <c r="CD251" i="5" s="1"/>
  <c r="CC104" i="5"/>
  <c r="CD104" i="5"/>
  <c r="CC105" i="5"/>
  <c r="CD105" i="5"/>
  <c r="CC106" i="5"/>
  <c r="CD106" i="5"/>
  <c r="CC107" i="5"/>
  <c r="CD107" i="5"/>
  <c r="CC108" i="5"/>
  <c r="CD108" i="5"/>
  <c r="CC109" i="5"/>
  <c r="CD109" i="5"/>
  <c r="CC110" i="5"/>
  <c r="CD110" i="5"/>
  <c r="CC7" i="5"/>
  <c r="CD7" i="5"/>
  <c r="CC8" i="5"/>
  <c r="CD8" i="5"/>
  <c r="CC9" i="5"/>
  <c r="CD9" i="5"/>
  <c r="CC10" i="5"/>
  <c r="CD10" i="5"/>
  <c r="CC11" i="5"/>
  <c r="CD11" i="5"/>
  <c r="CC12" i="5"/>
  <c r="CD12" i="5"/>
  <c r="CC13" i="5"/>
  <c r="CD13" i="5"/>
  <c r="CC14" i="5"/>
  <c r="CD14" i="5"/>
  <c r="CC15" i="5"/>
  <c r="CD15" i="5"/>
  <c r="CC16" i="5"/>
  <c r="CD16" i="5"/>
  <c r="CC17" i="5"/>
  <c r="CD17" i="5"/>
  <c r="CC18" i="5"/>
  <c r="CD18" i="5"/>
  <c r="CC19" i="5"/>
  <c r="CD19" i="5"/>
  <c r="CC20" i="5"/>
  <c r="CD20" i="5"/>
  <c r="CC21" i="5"/>
  <c r="CD21" i="5"/>
  <c r="CC22" i="5"/>
  <c r="CD22" i="5"/>
  <c r="CC23" i="5"/>
  <c r="CD23" i="5"/>
  <c r="CC24" i="5"/>
  <c r="CD24" i="5"/>
  <c r="CC25" i="5"/>
  <c r="CD25" i="5"/>
  <c r="CC26" i="5"/>
  <c r="CD26" i="5"/>
  <c r="CC27" i="5"/>
  <c r="CD27" i="5"/>
  <c r="CC28" i="5"/>
  <c r="CD28" i="5"/>
  <c r="CC29" i="5"/>
  <c r="CD29" i="5"/>
  <c r="CC30" i="5"/>
  <c r="CD30" i="5"/>
  <c r="CD6" i="5"/>
  <c r="CC6" i="5"/>
  <c r="EC314" i="2" l="1"/>
  <c r="EC322" i="2"/>
  <c r="EC318" i="2"/>
  <c r="EC326" i="2"/>
  <c r="EA317" i="2"/>
  <c r="EA321" i="2"/>
  <c r="EA325" i="2"/>
  <c r="EA315" i="2"/>
  <c r="EA319" i="2"/>
  <c r="EA323" i="2"/>
  <c r="EA327" i="2"/>
  <c r="EC317" i="2"/>
  <c r="EC321" i="2"/>
  <c r="EC325" i="2"/>
  <c r="EC313" i="2"/>
  <c r="EB329" i="2"/>
  <c r="EA316" i="2"/>
  <c r="EA320" i="2"/>
  <c r="EA324" i="2"/>
  <c r="EA328" i="2"/>
  <c r="DX329" i="2"/>
  <c r="EC316" i="2"/>
  <c r="EC320" i="2"/>
  <c r="EC324" i="2"/>
  <c r="EC328" i="2"/>
  <c r="DL329" i="2"/>
  <c r="DC329" i="2"/>
  <c r="DR329" i="2"/>
  <c r="DY329" i="2"/>
  <c r="EA314" i="2"/>
  <c r="EC315" i="2"/>
  <c r="EA318" i="2"/>
  <c r="EC319" i="2"/>
  <c r="EA322" i="2"/>
  <c r="EC323" i="2"/>
  <c r="EA326" i="2"/>
  <c r="EC327" i="2"/>
  <c r="EA313" i="2"/>
  <c r="DZ329" i="2"/>
  <c r="CD271" i="5"/>
  <c r="CD281" i="5" s="1"/>
  <c r="CD248" i="5"/>
  <c r="CC248" i="5"/>
  <c r="CC253" i="5"/>
  <c r="CC271" i="5"/>
  <c r="DL306" i="2"/>
  <c r="CD253" i="5"/>
  <c r="CC243" i="5"/>
  <c r="CD294" i="5"/>
  <c r="CD304" i="5" s="1"/>
  <c r="CD243" i="5"/>
  <c r="CE254" i="5"/>
  <c r="CE255" i="5"/>
  <c r="CE251" i="5"/>
  <c r="CC294" i="5"/>
  <c r="CC304" i="5" s="1"/>
  <c r="CE278" i="5"/>
  <c r="CG277" i="5"/>
  <c r="CE252" i="5"/>
  <c r="CE277" i="5"/>
  <c r="CC244" i="5"/>
  <c r="CD244" i="5"/>
  <c r="CE268" i="5"/>
  <c r="CD258" i="5"/>
  <c r="CD256" i="5"/>
  <c r="CD257" i="5"/>
  <c r="CD245" i="5"/>
  <c r="CE275" i="5"/>
  <c r="CC258" i="5"/>
  <c r="CC256" i="5"/>
  <c r="CC257" i="5"/>
  <c r="CC245" i="5"/>
  <c r="CD246" i="5"/>
  <c r="CD247" i="5"/>
  <c r="CD249" i="5"/>
  <c r="CD250" i="5"/>
  <c r="CC246" i="5"/>
  <c r="CC247" i="5"/>
  <c r="CC249" i="5"/>
  <c r="CC250" i="5"/>
  <c r="DX306" i="2"/>
  <c r="DC306" i="2"/>
  <c r="DR306" i="2"/>
  <c r="DY306" i="2"/>
  <c r="DC204" i="2"/>
  <c r="B25" i="7" s="1"/>
  <c r="DL204" i="2"/>
  <c r="EA188" i="2"/>
  <c r="EA192" i="2"/>
  <c r="EA221" i="2"/>
  <c r="EA229" i="2"/>
  <c r="DL193" i="2"/>
  <c r="DC193" i="2"/>
  <c r="DR204" i="2"/>
  <c r="DL232" i="2"/>
  <c r="DL234" i="2" s="1"/>
  <c r="EC200" i="2"/>
  <c r="EC261" i="2" s="1"/>
  <c r="EC221" i="2"/>
  <c r="DX193" i="2"/>
  <c r="DX204" i="2"/>
  <c r="DC232" i="2"/>
  <c r="DC234" i="2" s="1"/>
  <c r="DR232" i="2"/>
  <c r="DR234" i="2" s="1"/>
  <c r="DX232" i="2"/>
  <c r="DX234" i="2" s="1"/>
  <c r="DR193" i="2"/>
  <c r="EA231" i="2"/>
  <c r="EC231" i="2"/>
  <c r="DY193" i="2"/>
  <c r="EA190" i="2"/>
  <c r="EA203" i="2"/>
  <c r="EA220" i="2"/>
  <c r="EA224" i="2"/>
  <c r="EC201" i="2"/>
  <c r="EC218" i="2"/>
  <c r="EC222" i="2"/>
  <c r="EA218" i="2"/>
  <c r="EC188" i="2"/>
  <c r="EC190" i="2"/>
  <c r="EC220" i="2"/>
  <c r="EA223" i="2"/>
  <c r="EA228" i="2"/>
  <c r="EB193" i="2"/>
  <c r="EA201" i="2"/>
  <c r="EC219" i="2"/>
  <c r="EC228" i="2"/>
  <c r="CE134" i="5"/>
  <c r="EA191" i="2"/>
  <c r="DY232" i="2"/>
  <c r="DY234" i="2" s="1"/>
  <c r="EA226" i="2"/>
  <c r="EC191" i="2"/>
  <c r="EC192" i="2"/>
  <c r="EA202" i="2"/>
  <c r="DZ232" i="2"/>
  <c r="DZ234" i="2" s="1"/>
  <c r="EA217" i="2"/>
  <c r="EA222" i="2"/>
  <c r="EC223" i="2"/>
  <c r="EC224" i="2"/>
  <c r="EC226" i="2"/>
  <c r="EA227" i="2"/>
  <c r="EC229" i="2"/>
  <c r="DY204" i="2"/>
  <c r="EC202" i="2"/>
  <c r="EC203" i="2"/>
  <c r="EA216" i="2"/>
  <c r="EC217" i="2"/>
  <c r="EC225" i="2"/>
  <c r="EC227" i="2"/>
  <c r="EC230" i="2"/>
  <c r="EA189" i="2"/>
  <c r="DZ204" i="2"/>
  <c r="EC216" i="2"/>
  <c r="EA219" i="2"/>
  <c r="EA225" i="2"/>
  <c r="EA230" i="2"/>
  <c r="DZ193" i="2"/>
  <c r="EA200" i="2"/>
  <c r="EA261" i="2" s="1"/>
  <c r="EB232" i="2"/>
  <c r="EB234" i="2" s="1"/>
  <c r="EB204" i="2"/>
  <c r="EC189" i="2"/>
  <c r="CE48" i="5"/>
  <c r="CG134" i="5"/>
  <c r="CG48" i="5"/>
  <c r="CC188" i="5"/>
  <c r="C52" i="7" s="1"/>
  <c r="CD188" i="5"/>
  <c r="D52" i="7" s="1"/>
  <c r="BB7" i="5"/>
  <c r="BB8" i="5"/>
  <c r="BC8" i="5" s="1"/>
  <c r="BB9" i="5"/>
  <c r="BC9" i="5" s="1"/>
  <c r="BB10" i="5"/>
  <c r="BC10" i="5" s="1"/>
  <c r="BB11" i="5"/>
  <c r="BC11" i="5" s="1"/>
  <c r="BB12" i="5"/>
  <c r="BB13" i="5"/>
  <c r="BC13" i="5" s="1"/>
  <c r="BB14" i="5"/>
  <c r="BC14" i="5" s="1"/>
  <c r="BB15" i="5"/>
  <c r="BC15" i="5" s="1"/>
  <c r="BB16" i="5"/>
  <c r="BC16" i="5" s="1"/>
  <c r="BB17" i="5"/>
  <c r="BC17" i="5" s="1"/>
  <c r="BB18" i="5"/>
  <c r="BB19" i="5"/>
  <c r="BC19" i="5" s="1"/>
  <c r="BB20" i="5"/>
  <c r="BC20" i="5" s="1"/>
  <c r="BB21" i="5"/>
  <c r="BC21" i="5" s="1"/>
  <c r="BB22" i="5"/>
  <c r="BB23" i="5"/>
  <c r="BC23" i="5" s="1"/>
  <c r="BB24" i="5"/>
  <c r="BB25" i="5"/>
  <c r="BC25" i="5" s="1"/>
  <c r="BB26" i="5"/>
  <c r="BB27" i="5"/>
  <c r="BC27" i="5" s="1"/>
  <c r="BB28" i="5"/>
  <c r="BC28" i="5" s="1"/>
  <c r="BB29" i="5"/>
  <c r="BB30" i="5"/>
  <c r="BC30" i="5" s="1"/>
  <c r="BB32" i="5"/>
  <c r="BC32" i="5" s="1"/>
  <c r="BB33" i="5"/>
  <c r="BC33" i="5" s="1"/>
  <c r="BB34" i="5"/>
  <c r="BC34" i="5" s="1"/>
  <c r="BB35" i="5"/>
  <c r="BB36" i="5"/>
  <c r="BC36" i="5" s="1"/>
  <c r="BB38" i="5"/>
  <c r="BC38" i="5" s="1"/>
  <c r="BB39" i="5"/>
  <c r="BB40" i="5"/>
  <c r="BC40" i="5" s="1"/>
  <c r="BB42" i="5"/>
  <c r="BC42" i="5" s="1"/>
  <c r="BB43" i="5"/>
  <c r="BB44" i="5"/>
  <c r="BC44" i="5" s="1"/>
  <c r="BB45" i="5"/>
  <c r="BC45" i="5" s="1"/>
  <c r="BB46" i="5"/>
  <c r="BB47" i="5"/>
  <c r="BB49" i="5"/>
  <c r="BB50" i="5"/>
  <c r="BB254" i="5" s="1"/>
  <c r="BC254" i="5" s="1"/>
  <c r="BB51" i="5"/>
  <c r="BB227" i="5" s="1"/>
  <c r="BB52" i="5"/>
  <c r="BC52" i="5" s="1"/>
  <c r="BB53" i="5"/>
  <c r="BC53" i="5" s="1"/>
  <c r="BB54" i="5"/>
  <c r="BC54" i="5" s="1"/>
  <c r="BB55" i="5"/>
  <c r="BC55" i="5" s="1"/>
  <c r="BB56" i="5"/>
  <c r="BC56" i="5" s="1"/>
  <c r="BB57" i="5"/>
  <c r="BC57" i="5" s="1"/>
  <c r="BB58" i="5"/>
  <c r="BC58" i="5" s="1"/>
  <c r="BB59" i="5"/>
  <c r="BB60" i="5"/>
  <c r="BC60" i="5" s="1"/>
  <c r="BB61" i="5"/>
  <c r="BC61" i="5" s="1"/>
  <c r="BB62" i="5"/>
  <c r="BC62" i="5" s="1"/>
  <c r="BB63" i="5"/>
  <c r="BC63" i="5" s="1"/>
  <c r="BB64" i="5"/>
  <c r="BC64" i="5" s="1"/>
  <c r="BB65" i="5"/>
  <c r="BB66" i="5"/>
  <c r="BC66" i="5" s="1"/>
  <c r="BB73" i="5"/>
  <c r="BC73" i="5" s="1"/>
  <c r="BB74" i="5"/>
  <c r="BC74" i="5" s="1"/>
  <c r="BB75" i="5"/>
  <c r="BC75" i="5" s="1"/>
  <c r="BB76" i="5"/>
  <c r="BC76" i="5" s="1"/>
  <c r="BB77" i="5"/>
  <c r="BB78" i="5"/>
  <c r="BB79" i="5"/>
  <c r="BB80" i="5"/>
  <c r="BC80" i="5" s="1"/>
  <c r="BB81" i="5"/>
  <c r="BC81" i="5" s="1"/>
  <c r="BB82" i="5"/>
  <c r="BC82" i="5" s="1"/>
  <c r="BB83" i="5"/>
  <c r="BC83" i="5" s="1"/>
  <c r="BB84" i="5"/>
  <c r="BC84" i="5" s="1"/>
  <c r="BB86" i="5"/>
  <c r="BC86" i="5" s="1"/>
  <c r="BB88" i="5"/>
  <c r="BC88" i="5" s="1"/>
  <c r="BB89" i="5"/>
  <c r="BB90" i="5"/>
  <c r="BC90" i="5" s="1"/>
  <c r="BB91" i="5"/>
  <c r="BC91" i="5" s="1"/>
  <c r="BB92" i="5"/>
  <c r="BC92" i="5" s="1"/>
  <c r="BB93" i="5"/>
  <c r="BC93" i="5" s="1"/>
  <c r="BB94" i="5"/>
  <c r="BC94" i="5" s="1"/>
  <c r="BB95" i="5"/>
  <c r="BC95" i="5" s="1"/>
  <c r="BB96" i="5"/>
  <c r="BC96" i="5" s="1"/>
  <c r="BB98" i="5"/>
  <c r="BC98" i="5" s="1"/>
  <c r="BB99" i="5"/>
  <c r="BC99" i="5" s="1"/>
  <c r="BB100" i="5"/>
  <c r="BC100" i="5" s="1"/>
  <c r="BB101" i="5"/>
  <c r="BC101" i="5" s="1"/>
  <c r="BB102" i="5"/>
  <c r="BC102" i="5" s="1"/>
  <c r="BB103" i="5"/>
  <c r="BB104" i="5"/>
  <c r="BC104" i="5" s="1"/>
  <c r="BB105" i="5"/>
  <c r="BC105" i="5" s="1"/>
  <c r="BB106" i="5"/>
  <c r="BC106" i="5" s="1"/>
  <c r="BB107" i="5"/>
  <c r="BC107" i="5" s="1"/>
  <c r="BB108" i="5"/>
  <c r="BC108" i="5" s="1"/>
  <c r="BB109" i="5"/>
  <c r="BC109" i="5" s="1"/>
  <c r="BB110" i="5"/>
  <c r="BC110" i="5" s="1"/>
  <c r="BB111" i="5"/>
  <c r="BC111" i="5" s="1"/>
  <c r="BB112" i="5"/>
  <c r="BC112" i="5" s="1"/>
  <c r="BB114" i="5"/>
  <c r="BC114" i="5" s="1"/>
  <c r="BB115" i="5"/>
  <c r="BC115" i="5" s="1"/>
  <c r="BB116" i="5"/>
  <c r="BC116" i="5" s="1"/>
  <c r="BB117" i="5"/>
  <c r="BC117" i="5" s="1"/>
  <c r="BB118" i="5"/>
  <c r="BC118" i="5" s="1"/>
  <c r="BB119" i="5"/>
  <c r="BC119" i="5" s="1"/>
  <c r="BB120" i="5"/>
  <c r="BC120" i="5" s="1"/>
  <c r="BB121" i="5"/>
  <c r="BC121" i="5" s="1"/>
  <c r="BB122" i="5"/>
  <c r="BC122" i="5" s="1"/>
  <c r="BB123" i="5"/>
  <c r="BC123" i="5" s="1"/>
  <c r="BB124" i="5"/>
  <c r="BC124" i="5" s="1"/>
  <c r="BB125" i="5"/>
  <c r="BC125" i="5" s="1"/>
  <c r="BB126" i="5"/>
  <c r="BC126" i="5" s="1"/>
  <c r="BB128" i="5"/>
  <c r="BC128" i="5" s="1"/>
  <c r="BB129" i="5"/>
  <c r="BC129" i="5" s="1"/>
  <c r="BB130" i="5"/>
  <c r="BC130" i="5" s="1"/>
  <c r="BB131" i="5"/>
  <c r="BC131" i="5" s="1"/>
  <c r="BB132" i="5"/>
  <c r="BC132" i="5" s="1"/>
  <c r="BB133" i="5"/>
  <c r="BC133" i="5" s="1"/>
  <c r="BB135" i="5"/>
  <c r="BC135" i="5" s="1"/>
  <c r="BB136" i="5"/>
  <c r="BC136" i="5" s="1"/>
  <c r="BB137" i="5"/>
  <c r="BC137" i="5" s="1"/>
  <c r="BB138" i="5"/>
  <c r="BC138" i="5" s="1"/>
  <c r="BB139" i="5"/>
  <c r="BC139" i="5" s="1"/>
  <c r="BB140" i="5"/>
  <c r="BC140" i="5" s="1"/>
  <c r="BB144" i="5"/>
  <c r="BC144" i="5" s="1"/>
  <c r="BB145" i="5"/>
  <c r="BC145" i="5" s="1"/>
  <c r="BB147" i="5"/>
  <c r="BC147" i="5" s="1"/>
  <c r="BB148" i="5"/>
  <c r="BB149" i="5"/>
  <c r="BC149" i="5" s="1"/>
  <c r="BB150" i="5"/>
  <c r="BC150" i="5" s="1"/>
  <c r="BB151" i="5"/>
  <c r="BC151" i="5" s="1"/>
  <c r="BB6" i="5"/>
  <c r="BC6" i="5" s="1"/>
  <c r="AV7" i="5"/>
  <c r="AV8" i="5"/>
  <c r="AW8" i="5" s="1"/>
  <c r="AV9" i="5"/>
  <c r="AW9" i="5" s="1"/>
  <c r="AV10" i="5"/>
  <c r="AW10" i="5" s="1"/>
  <c r="AV11" i="5"/>
  <c r="AW11" i="5" s="1"/>
  <c r="AV12" i="5"/>
  <c r="AV13" i="5"/>
  <c r="AW13" i="5" s="1"/>
  <c r="AV14" i="5"/>
  <c r="AW14" i="5" s="1"/>
  <c r="AV15" i="5"/>
  <c r="AW15" i="5" s="1"/>
  <c r="AV16" i="5"/>
  <c r="AW16" i="5" s="1"/>
  <c r="AV17" i="5"/>
  <c r="AW17" i="5" s="1"/>
  <c r="AV18" i="5"/>
  <c r="AV19" i="5"/>
  <c r="AW19" i="5" s="1"/>
  <c r="AV20" i="5"/>
  <c r="AW20" i="5" s="1"/>
  <c r="AV21" i="5"/>
  <c r="AW21" i="5" s="1"/>
  <c r="AV22" i="5"/>
  <c r="AV23" i="5"/>
  <c r="AW23" i="5" s="1"/>
  <c r="AV24" i="5"/>
  <c r="AV25" i="5"/>
  <c r="AW25" i="5" s="1"/>
  <c r="AV26" i="5"/>
  <c r="AV27" i="5"/>
  <c r="AW27" i="5" s="1"/>
  <c r="AV28" i="5"/>
  <c r="AW28" i="5" s="1"/>
  <c r="AV29" i="5"/>
  <c r="AV30" i="5"/>
  <c r="AW30" i="5" s="1"/>
  <c r="AV32" i="5"/>
  <c r="AW32" i="5" s="1"/>
  <c r="AV33" i="5"/>
  <c r="AW33" i="5" s="1"/>
  <c r="AV34" i="5"/>
  <c r="AW34" i="5" s="1"/>
  <c r="AV35" i="5"/>
  <c r="AV36" i="5"/>
  <c r="AW36" i="5" s="1"/>
  <c r="AV38" i="5"/>
  <c r="AW38" i="5" s="1"/>
  <c r="AV39" i="5"/>
  <c r="AV40" i="5"/>
  <c r="AW40" i="5" s="1"/>
  <c r="AV42" i="5"/>
  <c r="AW42" i="5" s="1"/>
  <c r="AV43" i="5"/>
  <c r="AV44" i="5"/>
  <c r="AW44" i="5" s="1"/>
  <c r="AV45" i="5"/>
  <c r="AW45" i="5" s="1"/>
  <c r="AV46" i="5"/>
  <c r="AV47" i="5"/>
  <c r="AV49" i="5"/>
  <c r="AV50" i="5"/>
  <c r="AV254" i="5" s="1"/>
  <c r="AW254" i="5" s="1"/>
  <c r="AV51" i="5"/>
  <c r="AV227" i="5" s="1"/>
  <c r="AV52" i="5"/>
  <c r="AW52" i="5" s="1"/>
  <c r="AV53" i="5"/>
  <c r="AW53" i="5" s="1"/>
  <c r="AV54" i="5"/>
  <c r="AW54" i="5" s="1"/>
  <c r="AV55" i="5"/>
  <c r="AW55" i="5" s="1"/>
  <c r="AV56" i="5"/>
  <c r="AW56" i="5" s="1"/>
  <c r="AV57" i="5"/>
  <c r="AW57" i="5" s="1"/>
  <c r="AV58" i="5"/>
  <c r="AW58" i="5" s="1"/>
  <c r="AV59" i="5"/>
  <c r="AV60" i="5"/>
  <c r="AW60" i="5" s="1"/>
  <c r="AV61" i="5"/>
  <c r="AW61" i="5" s="1"/>
  <c r="AV62" i="5"/>
  <c r="AW62" i="5" s="1"/>
  <c r="AV63" i="5"/>
  <c r="AW63" i="5" s="1"/>
  <c r="AV64" i="5"/>
  <c r="AW64" i="5" s="1"/>
  <c r="AV65" i="5"/>
  <c r="AV66" i="5"/>
  <c r="AW66" i="5" s="1"/>
  <c r="AV73" i="5"/>
  <c r="AW73" i="5" s="1"/>
  <c r="AV74" i="5"/>
  <c r="AW74" i="5" s="1"/>
  <c r="AV75" i="5"/>
  <c r="AW75" i="5" s="1"/>
  <c r="AV76" i="5"/>
  <c r="AW76" i="5" s="1"/>
  <c r="AV77" i="5"/>
  <c r="AV78" i="5"/>
  <c r="AV79" i="5"/>
  <c r="AV80" i="5"/>
  <c r="AW80" i="5" s="1"/>
  <c r="AV81" i="5"/>
  <c r="AW81" i="5" s="1"/>
  <c r="AV82" i="5"/>
  <c r="AW82" i="5" s="1"/>
  <c r="AV83" i="5"/>
  <c r="AW83" i="5" s="1"/>
  <c r="AV84" i="5"/>
  <c r="AW84" i="5" s="1"/>
  <c r="AV86" i="5"/>
  <c r="AW86" i="5" s="1"/>
  <c r="AV88" i="5"/>
  <c r="AW88" i="5" s="1"/>
  <c r="AV89" i="5"/>
  <c r="AV90" i="5"/>
  <c r="AW90" i="5" s="1"/>
  <c r="AV91" i="5"/>
  <c r="AW91" i="5" s="1"/>
  <c r="AV92" i="5"/>
  <c r="AW92" i="5" s="1"/>
  <c r="AV93" i="5"/>
  <c r="AW93" i="5" s="1"/>
  <c r="AV94" i="5"/>
  <c r="AW94" i="5" s="1"/>
  <c r="AV95" i="5"/>
  <c r="AW95" i="5" s="1"/>
  <c r="AV96" i="5"/>
  <c r="AW96" i="5" s="1"/>
  <c r="AV98" i="5"/>
  <c r="AW98" i="5" s="1"/>
  <c r="AV99" i="5"/>
  <c r="AW99" i="5" s="1"/>
  <c r="AV100" i="5"/>
  <c r="AW100" i="5" s="1"/>
  <c r="AV101" i="5"/>
  <c r="AW101" i="5" s="1"/>
  <c r="AV102" i="5"/>
  <c r="AW102" i="5" s="1"/>
  <c r="AV103" i="5"/>
  <c r="AV104" i="5"/>
  <c r="AW104" i="5" s="1"/>
  <c r="AV105" i="5"/>
  <c r="AW105" i="5" s="1"/>
  <c r="AV106" i="5"/>
  <c r="AW106" i="5" s="1"/>
  <c r="AV107" i="5"/>
  <c r="AW107" i="5" s="1"/>
  <c r="AV108" i="5"/>
  <c r="AW108" i="5" s="1"/>
  <c r="AV109" i="5"/>
  <c r="AW109" i="5" s="1"/>
  <c r="AV110" i="5"/>
  <c r="AW110" i="5" s="1"/>
  <c r="AV111" i="5"/>
  <c r="AW111" i="5" s="1"/>
  <c r="AV112" i="5"/>
  <c r="AW112" i="5" s="1"/>
  <c r="AV114" i="5"/>
  <c r="AW114" i="5" s="1"/>
  <c r="AV115" i="5"/>
  <c r="AW115" i="5" s="1"/>
  <c r="AV116" i="5"/>
  <c r="AW116" i="5" s="1"/>
  <c r="AV117" i="5"/>
  <c r="AW117" i="5" s="1"/>
  <c r="AV118" i="5"/>
  <c r="AW118" i="5" s="1"/>
  <c r="AV119" i="5"/>
  <c r="AW119" i="5" s="1"/>
  <c r="AV120" i="5"/>
  <c r="AW120" i="5" s="1"/>
  <c r="AV121" i="5"/>
  <c r="AW121" i="5" s="1"/>
  <c r="AV122" i="5"/>
  <c r="AW122" i="5" s="1"/>
  <c r="AV123" i="5"/>
  <c r="AW123" i="5" s="1"/>
  <c r="AV124" i="5"/>
  <c r="AW124" i="5" s="1"/>
  <c r="AV125" i="5"/>
  <c r="AW125" i="5" s="1"/>
  <c r="AV126" i="5"/>
  <c r="AW126" i="5" s="1"/>
  <c r="AV128" i="5"/>
  <c r="AW128" i="5" s="1"/>
  <c r="AV129" i="5"/>
  <c r="AW129" i="5" s="1"/>
  <c r="AV130" i="5"/>
  <c r="AW130" i="5" s="1"/>
  <c r="AV131" i="5"/>
  <c r="AW131" i="5" s="1"/>
  <c r="AV132" i="5"/>
  <c r="AW132" i="5" s="1"/>
  <c r="AV133" i="5"/>
  <c r="AW133" i="5" s="1"/>
  <c r="AV135" i="5"/>
  <c r="AW135" i="5" s="1"/>
  <c r="AV136" i="5"/>
  <c r="AW136" i="5" s="1"/>
  <c r="AV137" i="5"/>
  <c r="AW137" i="5" s="1"/>
  <c r="AV138" i="5"/>
  <c r="AW138" i="5" s="1"/>
  <c r="AV139" i="5"/>
  <c r="AW139" i="5" s="1"/>
  <c r="AV140" i="5"/>
  <c r="AW140" i="5" s="1"/>
  <c r="AV144" i="5"/>
  <c r="AW144" i="5" s="1"/>
  <c r="AV145" i="5"/>
  <c r="AW145" i="5" s="1"/>
  <c r="AV147" i="5"/>
  <c r="AW147" i="5" s="1"/>
  <c r="AV148" i="5"/>
  <c r="AV149" i="5"/>
  <c r="AW149" i="5" s="1"/>
  <c r="AV150" i="5"/>
  <c r="AW150" i="5" s="1"/>
  <c r="AV151" i="5"/>
  <c r="AW151" i="5" s="1"/>
  <c r="AV6" i="5"/>
  <c r="AW6" i="5" s="1"/>
  <c r="AP7" i="5"/>
  <c r="AP8" i="5"/>
  <c r="AQ8" i="5" s="1"/>
  <c r="AP9" i="5"/>
  <c r="AQ9" i="5" s="1"/>
  <c r="AP10" i="5"/>
  <c r="AQ10" i="5" s="1"/>
  <c r="AP11" i="5"/>
  <c r="AQ11" i="5" s="1"/>
  <c r="AP12" i="5"/>
  <c r="AP13" i="5"/>
  <c r="AQ13" i="5" s="1"/>
  <c r="AP14" i="5"/>
  <c r="AQ14" i="5" s="1"/>
  <c r="AP15" i="5"/>
  <c r="AQ15" i="5" s="1"/>
  <c r="AP16" i="5"/>
  <c r="AQ16" i="5" s="1"/>
  <c r="AP17" i="5"/>
  <c r="AQ17" i="5" s="1"/>
  <c r="AP18" i="5"/>
  <c r="AP19" i="5"/>
  <c r="AQ19" i="5" s="1"/>
  <c r="AP20" i="5"/>
  <c r="AQ20" i="5" s="1"/>
  <c r="AP21" i="5"/>
  <c r="AQ21" i="5" s="1"/>
  <c r="AP22" i="5"/>
  <c r="AP23" i="5"/>
  <c r="AQ23" i="5" s="1"/>
  <c r="AP24" i="5"/>
  <c r="AP25" i="5"/>
  <c r="AQ25" i="5" s="1"/>
  <c r="AP26" i="5"/>
  <c r="AP27" i="5"/>
  <c r="AQ27" i="5" s="1"/>
  <c r="AP28" i="5"/>
  <c r="AQ28" i="5" s="1"/>
  <c r="AP29" i="5"/>
  <c r="AP30" i="5"/>
  <c r="AQ30" i="5" s="1"/>
  <c r="AP32" i="5"/>
  <c r="AQ32" i="5" s="1"/>
  <c r="AP33" i="5"/>
  <c r="AQ33" i="5" s="1"/>
  <c r="AP34" i="5"/>
  <c r="AQ34" i="5" s="1"/>
  <c r="AP35" i="5"/>
  <c r="AP36" i="5"/>
  <c r="AQ36" i="5" s="1"/>
  <c r="AP38" i="5"/>
  <c r="AQ38" i="5" s="1"/>
  <c r="AP39" i="5"/>
  <c r="AP40" i="5"/>
  <c r="AQ40" i="5" s="1"/>
  <c r="AP42" i="5"/>
  <c r="AQ42" i="5" s="1"/>
  <c r="AP43" i="5"/>
  <c r="AP44" i="5"/>
  <c r="AQ44" i="5" s="1"/>
  <c r="AP45" i="5"/>
  <c r="AQ45" i="5" s="1"/>
  <c r="AP46" i="5"/>
  <c r="AP47" i="5"/>
  <c r="AP49" i="5"/>
  <c r="AP50" i="5"/>
  <c r="AP254" i="5" s="1"/>
  <c r="AQ254" i="5" s="1"/>
  <c r="AP51" i="5"/>
  <c r="AP227" i="5" s="1"/>
  <c r="AP52" i="5"/>
  <c r="AQ52" i="5" s="1"/>
  <c r="AP53" i="5"/>
  <c r="AQ53" i="5" s="1"/>
  <c r="AP54" i="5"/>
  <c r="AQ54" i="5" s="1"/>
  <c r="AP55" i="5"/>
  <c r="AQ55" i="5" s="1"/>
  <c r="AP56" i="5"/>
  <c r="AQ56" i="5" s="1"/>
  <c r="AP57" i="5"/>
  <c r="AQ57" i="5" s="1"/>
  <c r="AP58" i="5"/>
  <c r="AQ58" i="5" s="1"/>
  <c r="AP59" i="5"/>
  <c r="AP60" i="5"/>
  <c r="AQ60" i="5" s="1"/>
  <c r="AP61" i="5"/>
  <c r="AQ61" i="5" s="1"/>
  <c r="AP62" i="5"/>
  <c r="AQ62" i="5" s="1"/>
  <c r="AP63" i="5"/>
  <c r="AQ63" i="5" s="1"/>
  <c r="AP64" i="5"/>
  <c r="AQ64" i="5" s="1"/>
  <c r="AP65" i="5"/>
  <c r="AP66" i="5"/>
  <c r="AQ66" i="5" s="1"/>
  <c r="AP73" i="5"/>
  <c r="AQ73" i="5" s="1"/>
  <c r="AP74" i="5"/>
  <c r="AQ74" i="5" s="1"/>
  <c r="AP75" i="5"/>
  <c r="AQ75" i="5" s="1"/>
  <c r="AP76" i="5"/>
  <c r="AQ76" i="5" s="1"/>
  <c r="AP77" i="5"/>
  <c r="AP78" i="5"/>
  <c r="AP79" i="5"/>
  <c r="AP80" i="5"/>
  <c r="AQ80" i="5" s="1"/>
  <c r="AP81" i="5"/>
  <c r="AQ81" i="5" s="1"/>
  <c r="AP82" i="5"/>
  <c r="AQ82" i="5" s="1"/>
  <c r="AP83" i="5"/>
  <c r="AQ83" i="5" s="1"/>
  <c r="AP84" i="5"/>
  <c r="AQ84" i="5" s="1"/>
  <c r="AP86" i="5"/>
  <c r="AQ86" i="5" s="1"/>
  <c r="AP88" i="5"/>
  <c r="AQ88" i="5" s="1"/>
  <c r="AP89" i="5"/>
  <c r="AP90" i="5"/>
  <c r="AQ90" i="5" s="1"/>
  <c r="AP91" i="5"/>
  <c r="AQ91" i="5" s="1"/>
  <c r="AP92" i="5"/>
  <c r="AQ92" i="5" s="1"/>
  <c r="AP93" i="5"/>
  <c r="AQ93" i="5" s="1"/>
  <c r="AP94" i="5"/>
  <c r="AQ94" i="5" s="1"/>
  <c r="AP95" i="5"/>
  <c r="AQ95" i="5" s="1"/>
  <c r="AP96" i="5"/>
  <c r="AQ96" i="5" s="1"/>
  <c r="AP98" i="5"/>
  <c r="AQ98" i="5" s="1"/>
  <c r="AP99" i="5"/>
  <c r="AQ99" i="5" s="1"/>
  <c r="AP100" i="5"/>
  <c r="AQ100" i="5" s="1"/>
  <c r="AP101" i="5"/>
  <c r="AQ101" i="5" s="1"/>
  <c r="AP102" i="5"/>
  <c r="AQ102" i="5" s="1"/>
  <c r="AP103" i="5"/>
  <c r="AP104" i="5"/>
  <c r="AQ104" i="5" s="1"/>
  <c r="AP105" i="5"/>
  <c r="AQ105" i="5" s="1"/>
  <c r="AP106" i="5"/>
  <c r="AQ106" i="5" s="1"/>
  <c r="AP107" i="5"/>
  <c r="AQ107" i="5" s="1"/>
  <c r="AP108" i="5"/>
  <c r="AQ108" i="5" s="1"/>
  <c r="AP109" i="5"/>
  <c r="AQ109" i="5" s="1"/>
  <c r="AP110" i="5"/>
  <c r="AQ110" i="5" s="1"/>
  <c r="AP111" i="5"/>
  <c r="AQ111" i="5" s="1"/>
  <c r="AP112" i="5"/>
  <c r="AQ112" i="5" s="1"/>
  <c r="AP114" i="5"/>
  <c r="AQ114" i="5" s="1"/>
  <c r="AP115" i="5"/>
  <c r="AQ115" i="5" s="1"/>
  <c r="AP116" i="5"/>
  <c r="AQ116" i="5" s="1"/>
  <c r="AP117" i="5"/>
  <c r="AQ117" i="5" s="1"/>
  <c r="AP118" i="5"/>
  <c r="AQ118" i="5" s="1"/>
  <c r="AP119" i="5"/>
  <c r="AQ119" i="5" s="1"/>
  <c r="AP120" i="5"/>
  <c r="AQ120" i="5" s="1"/>
  <c r="AP121" i="5"/>
  <c r="AQ121" i="5" s="1"/>
  <c r="AP122" i="5"/>
  <c r="AQ122" i="5" s="1"/>
  <c r="AP123" i="5"/>
  <c r="AQ123" i="5" s="1"/>
  <c r="AP124" i="5"/>
  <c r="AQ124" i="5" s="1"/>
  <c r="AP125" i="5"/>
  <c r="AQ125" i="5" s="1"/>
  <c r="AP126" i="5"/>
  <c r="AQ126" i="5" s="1"/>
  <c r="AP128" i="5"/>
  <c r="AQ128" i="5" s="1"/>
  <c r="AP129" i="5"/>
  <c r="AQ129" i="5" s="1"/>
  <c r="AP130" i="5"/>
  <c r="AQ130" i="5" s="1"/>
  <c r="AP131" i="5"/>
  <c r="AQ131" i="5" s="1"/>
  <c r="AP132" i="5"/>
  <c r="AQ132" i="5" s="1"/>
  <c r="AP133" i="5"/>
  <c r="AQ133" i="5" s="1"/>
  <c r="AP135" i="5"/>
  <c r="AQ135" i="5" s="1"/>
  <c r="AP136" i="5"/>
  <c r="AQ136" i="5" s="1"/>
  <c r="AP137" i="5"/>
  <c r="AQ137" i="5" s="1"/>
  <c r="AP138" i="5"/>
  <c r="AQ138" i="5" s="1"/>
  <c r="AP139" i="5"/>
  <c r="AQ139" i="5" s="1"/>
  <c r="AP140" i="5"/>
  <c r="AQ140" i="5" s="1"/>
  <c r="AP144" i="5"/>
  <c r="AQ144" i="5" s="1"/>
  <c r="AP145" i="5"/>
  <c r="AQ145" i="5" s="1"/>
  <c r="AP147" i="5"/>
  <c r="AQ147" i="5" s="1"/>
  <c r="AP148" i="5"/>
  <c r="AP149" i="5"/>
  <c r="AQ149" i="5" s="1"/>
  <c r="AP150" i="5"/>
  <c r="AQ150" i="5" s="1"/>
  <c r="AP151" i="5"/>
  <c r="AQ151" i="5" s="1"/>
  <c r="AP6" i="5"/>
  <c r="AQ6" i="5" s="1"/>
  <c r="AJ7" i="5"/>
  <c r="AJ8" i="5"/>
  <c r="AJ9" i="5"/>
  <c r="AJ10" i="5"/>
  <c r="AJ11" i="5"/>
  <c r="AJ12" i="5"/>
  <c r="AJ13" i="5"/>
  <c r="AJ14" i="5"/>
  <c r="AJ15" i="5"/>
  <c r="AJ16" i="5"/>
  <c r="AJ17" i="5"/>
  <c r="AJ18" i="5"/>
  <c r="AJ19" i="5"/>
  <c r="AJ20" i="5"/>
  <c r="AJ21" i="5"/>
  <c r="AJ22" i="5"/>
  <c r="AJ23" i="5"/>
  <c r="AJ24" i="5"/>
  <c r="AJ271" i="5" s="1"/>
  <c r="AK271" i="5" s="1"/>
  <c r="AJ25" i="5"/>
  <c r="AJ26" i="5"/>
  <c r="AJ27" i="5"/>
  <c r="AJ28" i="5"/>
  <c r="AJ29" i="5"/>
  <c r="AJ30" i="5"/>
  <c r="AJ32" i="5"/>
  <c r="AJ33" i="5"/>
  <c r="AJ34" i="5"/>
  <c r="AJ35" i="5"/>
  <c r="AJ36" i="5"/>
  <c r="AJ37" i="5"/>
  <c r="AJ38" i="5"/>
  <c r="AJ39" i="5"/>
  <c r="AJ40" i="5"/>
  <c r="AJ42" i="5"/>
  <c r="AJ43" i="5"/>
  <c r="AJ44" i="5"/>
  <c r="AJ45" i="5"/>
  <c r="AJ46" i="5"/>
  <c r="AJ255" i="5" s="1"/>
  <c r="AK255" i="5" s="1"/>
  <c r="AJ47" i="5"/>
  <c r="AJ52" i="5"/>
  <c r="AJ53" i="5"/>
  <c r="AJ54" i="5"/>
  <c r="AJ55" i="5"/>
  <c r="AJ56" i="5"/>
  <c r="AJ57" i="5"/>
  <c r="AJ58" i="5"/>
  <c r="AJ59" i="5"/>
  <c r="AJ60" i="5"/>
  <c r="AJ61" i="5"/>
  <c r="AJ62" i="5"/>
  <c r="AJ63" i="5"/>
  <c r="AJ64" i="5"/>
  <c r="AJ65" i="5"/>
  <c r="AJ66" i="5"/>
  <c r="AJ73" i="5"/>
  <c r="AJ74" i="5"/>
  <c r="AJ75" i="5"/>
  <c r="AJ76" i="5"/>
  <c r="AJ77" i="5"/>
  <c r="AJ78" i="5"/>
  <c r="AJ79" i="5"/>
  <c r="AJ278" i="5" s="1"/>
  <c r="AK278" i="5" s="1"/>
  <c r="AJ80" i="5"/>
  <c r="AJ81" i="5"/>
  <c r="AJ82" i="5"/>
  <c r="AJ83" i="5"/>
  <c r="AJ84" i="5"/>
  <c r="AJ86" i="5"/>
  <c r="AJ88" i="5"/>
  <c r="AJ89" i="5"/>
  <c r="AJ90" i="5"/>
  <c r="AJ91" i="5"/>
  <c r="AJ92" i="5"/>
  <c r="AJ93" i="5"/>
  <c r="AJ94" i="5"/>
  <c r="AJ95" i="5"/>
  <c r="AJ96" i="5"/>
  <c r="AJ98" i="5"/>
  <c r="AJ99" i="5"/>
  <c r="AJ100" i="5"/>
  <c r="AJ101" i="5"/>
  <c r="AJ102" i="5"/>
  <c r="AJ103" i="5"/>
  <c r="AJ104" i="5"/>
  <c r="AJ105" i="5"/>
  <c r="AJ106" i="5"/>
  <c r="AJ107" i="5"/>
  <c r="AJ108" i="5"/>
  <c r="AJ109" i="5"/>
  <c r="AJ110" i="5"/>
  <c r="AJ111" i="5"/>
  <c r="AJ112" i="5"/>
  <c r="AJ114" i="5"/>
  <c r="AJ115" i="5"/>
  <c r="AJ116" i="5"/>
  <c r="AJ117" i="5"/>
  <c r="AJ118" i="5"/>
  <c r="AJ119" i="5"/>
  <c r="AJ120" i="5"/>
  <c r="AJ121" i="5"/>
  <c r="AJ122" i="5"/>
  <c r="AJ123" i="5"/>
  <c r="AJ124" i="5"/>
  <c r="AJ125" i="5"/>
  <c r="AJ126" i="5"/>
  <c r="AJ128" i="5"/>
  <c r="AJ129" i="5"/>
  <c r="AJ130" i="5"/>
  <c r="AJ131" i="5"/>
  <c r="AJ132" i="5"/>
  <c r="AJ133" i="5"/>
  <c r="AJ135" i="5"/>
  <c r="AJ136" i="5"/>
  <c r="AJ137" i="5"/>
  <c r="AJ138" i="5"/>
  <c r="AJ139" i="5"/>
  <c r="AJ140" i="5"/>
  <c r="AJ144" i="5"/>
  <c r="AJ145" i="5"/>
  <c r="AJ147" i="5"/>
  <c r="AJ148" i="5"/>
  <c r="AJ268" i="5" s="1"/>
  <c r="AK268" i="5" s="1"/>
  <c r="AJ149" i="5"/>
  <c r="AJ150" i="5"/>
  <c r="AJ151" i="5"/>
  <c r="AJ6" i="5"/>
  <c r="AJ188" i="2"/>
  <c r="AJ192" i="2"/>
  <c r="AJ191" i="2"/>
  <c r="AJ190" i="2"/>
  <c r="AK190" i="2" s="1"/>
  <c r="AJ189" i="2"/>
  <c r="AK189" i="2" s="1"/>
  <c r="BB188" i="5"/>
  <c r="AP188" i="5"/>
  <c r="BH188" i="5"/>
  <c r="BN188" i="5"/>
  <c r="DP192" i="2"/>
  <c r="DP191" i="2"/>
  <c r="DP190" i="2"/>
  <c r="DP189" i="2"/>
  <c r="DP203" i="2"/>
  <c r="DP202" i="2"/>
  <c r="DP201" i="2"/>
  <c r="DP200" i="2"/>
  <c r="DP261" i="2" s="1"/>
  <c r="BT231" i="2"/>
  <c r="BT328" i="2" s="1"/>
  <c r="BU328" i="2" s="1"/>
  <c r="BT230" i="2"/>
  <c r="BT229" i="2"/>
  <c r="BT326" i="2" s="1"/>
  <c r="BU326" i="2" s="1"/>
  <c r="BT228" i="2"/>
  <c r="BT325" i="2" s="1"/>
  <c r="BU325" i="2" s="1"/>
  <c r="BT227" i="2"/>
  <c r="BT226" i="2"/>
  <c r="BT323" i="2" s="1"/>
  <c r="BU323" i="2" s="1"/>
  <c r="BT225" i="2"/>
  <c r="BT224" i="2"/>
  <c r="BT223" i="2"/>
  <c r="BT320" i="2" s="1"/>
  <c r="BU320" i="2" s="1"/>
  <c r="BT222" i="2"/>
  <c r="BT319" i="2" s="1"/>
  <c r="BU319" i="2" s="1"/>
  <c r="BT221" i="2"/>
  <c r="BT220" i="2"/>
  <c r="BT317" i="2" s="1"/>
  <c r="BU317" i="2" s="1"/>
  <c r="BT219" i="2"/>
  <c r="BT316" i="2" s="1"/>
  <c r="BU316" i="2" s="1"/>
  <c r="BT218" i="2"/>
  <c r="BT217" i="2"/>
  <c r="BT314" i="2" s="1"/>
  <c r="BU314" i="2" s="1"/>
  <c r="BT216" i="2"/>
  <c r="I4" i="7"/>
  <c r="I5" i="7"/>
  <c r="I6" i="7"/>
  <c r="I7" i="7"/>
  <c r="I8" i="7"/>
  <c r="I9" i="7"/>
  <c r="I10" i="7"/>
  <c r="I11" i="7"/>
  <c r="I12" i="7"/>
  <c r="I13" i="7"/>
  <c r="FS194" i="5"/>
  <c r="FR194" i="5"/>
  <c r="CY194" i="5"/>
  <c r="CX194" i="5"/>
  <c r="CS194" i="5"/>
  <c r="CR194" i="5"/>
  <c r="CM194" i="5"/>
  <c r="CL194" i="5"/>
  <c r="CG194" i="5"/>
  <c r="CF194" i="5"/>
  <c r="BH70" i="5"/>
  <c r="BZ203" i="2"/>
  <c r="CA203" i="2" s="1"/>
  <c r="BZ202" i="2"/>
  <c r="BZ201" i="2"/>
  <c r="BZ200" i="2"/>
  <c r="BZ231" i="2"/>
  <c r="BZ328" i="2" s="1"/>
  <c r="CA328" i="2" s="1"/>
  <c r="BZ230" i="2"/>
  <c r="BZ229" i="2"/>
  <c r="BZ326" i="2" s="1"/>
  <c r="CA326" i="2" s="1"/>
  <c r="BZ228" i="2"/>
  <c r="BZ325" i="2" s="1"/>
  <c r="CA325" i="2" s="1"/>
  <c r="BZ227" i="2"/>
  <c r="BZ226" i="2"/>
  <c r="BZ225" i="2"/>
  <c r="BZ224" i="2"/>
  <c r="BZ223" i="2"/>
  <c r="BZ320" i="2" s="1"/>
  <c r="CA320" i="2" s="1"/>
  <c r="BZ222" i="2"/>
  <c r="BZ319" i="2" s="1"/>
  <c r="CA319" i="2" s="1"/>
  <c r="BZ221" i="2"/>
  <c r="BZ220" i="2"/>
  <c r="BZ317" i="2" s="1"/>
  <c r="CA317" i="2" s="1"/>
  <c r="BZ219" i="2"/>
  <c r="BZ316" i="2" s="1"/>
  <c r="CA316" i="2" s="1"/>
  <c r="BZ218" i="2"/>
  <c r="BZ217" i="2"/>
  <c r="BZ314" i="2" s="1"/>
  <c r="CA314" i="2" s="1"/>
  <c r="BZ216" i="2"/>
  <c r="CF231" i="2"/>
  <c r="CF328" i="2" s="1"/>
  <c r="CF230" i="2"/>
  <c r="CF327" i="2" s="1"/>
  <c r="CF229" i="2"/>
  <c r="CF326" i="2" s="1"/>
  <c r="CF228" i="2"/>
  <c r="CF325" i="2" s="1"/>
  <c r="CF227" i="2"/>
  <c r="CF324" i="2" s="1"/>
  <c r="CF226" i="2"/>
  <c r="CF323" i="2" s="1"/>
  <c r="CF225" i="2"/>
  <c r="CF322" i="2" s="1"/>
  <c r="CF224" i="2"/>
  <c r="CF321" i="2" s="1"/>
  <c r="CF223" i="2"/>
  <c r="CF320" i="2" s="1"/>
  <c r="CF222" i="2"/>
  <c r="CF319" i="2" s="1"/>
  <c r="CF221" i="2"/>
  <c r="CF318" i="2" s="1"/>
  <c r="CF220" i="2"/>
  <c r="CF317" i="2" s="1"/>
  <c r="CF219" i="2"/>
  <c r="CF316" i="2" s="1"/>
  <c r="CF218" i="2"/>
  <c r="CF315" i="2" s="1"/>
  <c r="CF217" i="2"/>
  <c r="CF314" i="2" s="1"/>
  <c r="CF216" i="2"/>
  <c r="CF313" i="2" s="1"/>
  <c r="CL231" i="2"/>
  <c r="CL328" i="2" s="1"/>
  <c r="CL230" i="2"/>
  <c r="CL327" i="2" s="1"/>
  <c r="CL229" i="2"/>
  <c r="CL326" i="2" s="1"/>
  <c r="CL228" i="2"/>
  <c r="CL325" i="2" s="1"/>
  <c r="CL227" i="2"/>
  <c r="CL324" i="2" s="1"/>
  <c r="CL226" i="2"/>
  <c r="CL323" i="2" s="1"/>
  <c r="CL225" i="2"/>
  <c r="CL322" i="2" s="1"/>
  <c r="CL224" i="2"/>
  <c r="CL321" i="2" s="1"/>
  <c r="CL223" i="2"/>
  <c r="CL320" i="2" s="1"/>
  <c r="CL222" i="2"/>
  <c r="CL319" i="2" s="1"/>
  <c r="CL221" i="2"/>
  <c r="CL318" i="2" s="1"/>
  <c r="CL220" i="2"/>
  <c r="CL317" i="2" s="1"/>
  <c r="CL219" i="2"/>
  <c r="CL316" i="2" s="1"/>
  <c r="CL218" i="2"/>
  <c r="CL315" i="2" s="1"/>
  <c r="CL217" i="2"/>
  <c r="CL314" i="2" s="1"/>
  <c r="CL216" i="2"/>
  <c r="CL313" i="2" s="1"/>
  <c r="CR231" i="2"/>
  <c r="CR328" i="2" s="1"/>
  <c r="CR230" i="2"/>
  <c r="CR327" i="2" s="1"/>
  <c r="CR229" i="2"/>
  <c r="CR326" i="2" s="1"/>
  <c r="CR228" i="2"/>
  <c r="CR325" i="2" s="1"/>
  <c r="CR227" i="2"/>
  <c r="CR324" i="2" s="1"/>
  <c r="CR226" i="2"/>
  <c r="CR323" i="2" s="1"/>
  <c r="CR225" i="2"/>
  <c r="CR322" i="2" s="1"/>
  <c r="CR224" i="2"/>
  <c r="CR321" i="2" s="1"/>
  <c r="CR223" i="2"/>
  <c r="CR320" i="2" s="1"/>
  <c r="CR222" i="2"/>
  <c r="CR319" i="2" s="1"/>
  <c r="CR221" i="2"/>
  <c r="CR318" i="2" s="1"/>
  <c r="CR220" i="2"/>
  <c r="CR317" i="2" s="1"/>
  <c r="CR219" i="2"/>
  <c r="CR316" i="2" s="1"/>
  <c r="CR218" i="2"/>
  <c r="CR315" i="2" s="1"/>
  <c r="CR217" i="2"/>
  <c r="CR314" i="2" s="1"/>
  <c r="CR216" i="2"/>
  <c r="CR313" i="2" s="1"/>
  <c r="DG231" i="2"/>
  <c r="DG328" i="2" s="1"/>
  <c r="DG230" i="2"/>
  <c r="DG327" i="2" s="1"/>
  <c r="DG229" i="2"/>
  <c r="DG326" i="2" s="1"/>
  <c r="DG228" i="2"/>
  <c r="DG325" i="2" s="1"/>
  <c r="DG227" i="2"/>
  <c r="DG324" i="2" s="1"/>
  <c r="DG226" i="2"/>
  <c r="DG323" i="2" s="1"/>
  <c r="DG225" i="2"/>
  <c r="DG322" i="2" s="1"/>
  <c r="DG224" i="2"/>
  <c r="DG321" i="2" s="1"/>
  <c r="DG223" i="2"/>
  <c r="DG320" i="2" s="1"/>
  <c r="DG222" i="2"/>
  <c r="DG319" i="2" s="1"/>
  <c r="DG221" i="2"/>
  <c r="DG318" i="2" s="1"/>
  <c r="DG220" i="2"/>
  <c r="DG317" i="2" s="1"/>
  <c r="DG219" i="2"/>
  <c r="DG316" i="2" s="1"/>
  <c r="DG218" i="2"/>
  <c r="DG315" i="2" s="1"/>
  <c r="DG217" i="2"/>
  <c r="DG314" i="2" s="1"/>
  <c r="DG216" i="2"/>
  <c r="DG313" i="2" s="1"/>
  <c r="DP231" i="2"/>
  <c r="DP328" i="2" s="1"/>
  <c r="DP230" i="2"/>
  <c r="DP327" i="2" s="1"/>
  <c r="DP229" i="2"/>
  <c r="DP326" i="2" s="1"/>
  <c r="DP228" i="2"/>
  <c r="DP325" i="2" s="1"/>
  <c r="DP227" i="2"/>
  <c r="DP324" i="2" s="1"/>
  <c r="DP226" i="2"/>
  <c r="DP323" i="2" s="1"/>
  <c r="DP225" i="2"/>
  <c r="DP322" i="2" s="1"/>
  <c r="DP224" i="2"/>
  <c r="DP321" i="2" s="1"/>
  <c r="DP223" i="2"/>
  <c r="DP320" i="2" s="1"/>
  <c r="DP222" i="2"/>
  <c r="DP319" i="2" s="1"/>
  <c r="DP221" i="2"/>
  <c r="DP318" i="2" s="1"/>
  <c r="DP220" i="2"/>
  <c r="DP317" i="2" s="1"/>
  <c r="DP219" i="2"/>
  <c r="DP316" i="2" s="1"/>
  <c r="DP218" i="2"/>
  <c r="DP315" i="2" s="1"/>
  <c r="DP217" i="2"/>
  <c r="DP314" i="2" s="1"/>
  <c r="DP216" i="2"/>
  <c r="DP313" i="2" s="1"/>
  <c r="CF188" i="2"/>
  <c r="CF203" i="2"/>
  <c r="CF202" i="2"/>
  <c r="CF201" i="2"/>
  <c r="CF200" i="2"/>
  <c r="CF261" i="2" s="1"/>
  <c r="CL203" i="2"/>
  <c r="CL202" i="2"/>
  <c r="CL201" i="2"/>
  <c r="CL200" i="2"/>
  <c r="CL261" i="2" s="1"/>
  <c r="CR203" i="2"/>
  <c r="CR202" i="2"/>
  <c r="CR201" i="2"/>
  <c r="CR200" i="2"/>
  <c r="CR261" i="2" s="1"/>
  <c r="DG203" i="2"/>
  <c r="DG202" i="2"/>
  <c r="DG201" i="2"/>
  <c r="DG200" i="2"/>
  <c r="DG261" i="2" s="1"/>
  <c r="CL188" i="2"/>
  <c r="DG188" i="2"/>
  <c r="DP188" i="2"/>
  <c r="CF192" i="2"/>
  <c r="CF191" i="2"/>
  <c r="CF190" i="2"/>
  <c r="CF189" i="2"/>
  <c r="CL192" i="2"/>
  <c r="CL191" i="2"/>
  <c r="CL190" i="2"/>
  <c r="CL189" i="2"/>
  <c r="CR192" i="2"/>
  <c r="CR191" i="2"/>
  <c r="CR190" i="2"/>
  <c r="CR189" i="2"/>
  <c r="DG191" i="2"/>
  <c r="DG189" i="2"/>
  <c r="DV231" i="2"/>
  <c r="DV328" i="2" s="1"/>
  <c r="DV230" i="2"/>
  <c r="DV327" i="2" s="1"/>
  <c r="DV229" i="2"/>
  <c r="DV326" i="2" s="1"/>
  <c r="DV228" i="2"/>
  <c r="DV325" i="2" s="1"/>
  <c r="DV227" i="2"/>
  <c r="DV324" i="2" s="1"/>
  <c r="DV226" i="2"/>
  <c r="DV323" i="2" s="1"/>
  <c r="DV225" i="2"/>
  <c r="DV322" i="2" s="1"/>
  <c r="DV224" i="2"/>
  <c r="DV321" i="2" s="1"/>
  <c r="DV223" i="2"/>
  <c r="DV320" i="2" s="1"/>
  <c r="DV222" i="2"/>
  <c r="DV319" i="2" s="1"/>
  <c r="DV221" i="2"/>
  <c r="DV318" i="2" s="1"/>
  <c r="DV220" i="2"/>
  <c r="DV317" i="2" s="1"/>
  <c r="DV219" i="2"/>
  <c r="DV316" i="2" s="1"/>
  <c r="DV218" i="2"/>
  <c r="DV315" i="2" s="1"/>
  <c r="DV217" i="2"/>
  <c r="DV314" i="2" s="1"/>
  <c r="DV216" i="2"/>
  <c r="DV313" i="2" s="1"/>
  <c r="DS231" i="2"/>
  <c r="DS328" i="2" s="1"/>
  <c r="DS230" i="2"/>
  <c r="DS327" i="2" s="1"/>
  <c r="DS229" i="2"/>
  <c r="DS326" i="2" s="1"/>
  <c r="DS228" i="2"/>
  <c r="DS325" i="2" s="1"/>
  <c r="DS227" i="2"/>
  <c r="DS324" i="2" s="1"/>
  <c r="DS226" i="2"/>
  <c r="DS323" i="2" s="1"/>
  <c r="DS225" i="2"/>
  <c r="DS322" i="2" s="1"/>
  <c r="DS224" i="2"/>
  <c r="DS321" i="2" s="1"/>
  <c r="DS223" i="2"/>
  <c r="DS320" i="2" s="1"/>
  <c r="DS222" i="2"/>
  <c r="DS319" i="2" s="1"/>
  <c r="DS221" i="2"/>
  <c r="DS318" i="2" s="1"/>
  <c r="DS220" i="2"/>
  <c r="DS317" i="2" s="1"/>
  <c r="DS219" i="2"/>
  <c r="DS316" i="2" s="1"/>
  <c r="DS218" i="2"/>
  <c r="DS315" i="2" s="1"/>
  <c r="DS217" i="2"/>
  <c r="DS314" i="2" s="1"/>
  <c r="DS216" i="2"/>
  <c r="DS313" i="2" s="1"/>
  <c r="DT231" i="2"/>
  <c r="DT328" i="2" s="1"/>
  <c r="DU328" i="2" s="1"/>
  <c r="DT230" i="2"/>
  <c r="DT327" i="2" s="1"/>
  <c r="DT229" i="2"/>
  <c r="DT326" i="2" s="1"/>
  <c r="DT228" i="2"/>
  <c r="DT325" i="2" s="1"/>
  <c r="DU325" i="2" s="1"/>
  <c r="DT227" i="2"/>
  <c r="DT324" i="2" s="1"/>
  <c r="DT226" i="2"/>
  <c r="DT225" i="2"/>
  <c r="DT224" i="2"/>
  <c r="DT321" i="2" s="1"/>
  <c r="DU321" i="2" s="1"/>
  <c r="DT223" i="2"/>
  <c r="DT320" i="2" s="1"/>
  <c r="DT222" i="2"/>
  <c r="DT221" i="2"/>
  <c r="DT318" i="2" s="1"/>
  <c r="DT220" i="2"/>
  <c r="DT317" i="2" s="1"/>
  <c r="DT219" i="2"/>
  <c r="DT316" i="2" s="1"/>
  <c r="DU316" i="2" s="1"/>
  <c r="DT218" i="2"/>
  <c r="DT315" i="2" s="1"/>
  <c r="DT217" i="2"/>
  <c r="DT314" i="2" s="1"/>
  <c r="DT216" i="2"/>
  <c r="DV203" i="2"/>
  <c r="DV202" i="2"/>
  <c r="DV201" i="2"/>
  <c r="DV200" i="2"/>
  <c r="DV261" i="2" s="1"/>
  <c r="DV192" i="2"/>
  <c r="DV191" i="2"/>
  <c r="DV190" i="2"/>
  <c r="DV189" i="2"/>
  <c r="DV188" i="2"/>
  <c r="CG151" i="2"/>
  <c r="CG150" i="2"/>
  <c r="CG149" i="2"/>
  <c r="CG148" i="2"/>
  <c r="CG147" i="2"/>
  <c r="CG145" i="2"/>
  <c r="CG144" i="2"/>
  <c r="CG143" i="2"/>
  <c r="CG142" i="2"/>
  <c r="CG141" i="2"/>
  <c r="CG140" i="2"/>
  <c r="CG139" i="2"/>
  <c r="CG138" i="2"/>
  <c r="CG137" i="2"/>
  <c r="CG136" i="2"/>
  <c r="CG135" i="2"/>
  <c r="CG134" i="2"/>
  <c r="CG133" i="2"/>
  <c r="CG132" i="2"/>
  <c r="CG131" i="2"/>
  <c r="CG130" i="2"/>
  <c r="CG129" i="2"/>
  <c r="CG128" i="2"/>
  <c r="CG126" i="2"/>
  <c r="CG125" i="2"/>
  <c r="CG124" i="2"/>
  <c r="CG123" i="2"/>
  <c r="CG122" i="2"/>
  <c r="CG121" i="2"/>
  <c r="CG120" i="2"/>
  <c r="CG119" i="2"/>
  <c r="CG118" i="2"/>
  <c r="CG117" i="2"/>
  <c r="CG116" i="2"/>
  <c r="CG115" i="2"/>
  <c r="CG110" i="2"/>
  <c r="CG109" i="2"/>
  <c r="CG108" i="2"/>
  <c r="CG107" i="2"/>
  <c r="CG106" i="2"/>
  <c r="CG105" i="2"/>
  <c r="CG104" i="2"/>
  <c r="CG103" i="2"/>
  <c r="CG102" i="2"/>
  <c r="CG101" i="2"/>
  <c r="CG100" i="2"/>
  <c r="CG99" i="2"/>
  <c r="CG98" i="2"/>
  <c r="CG96" i="2"/>
  <c r="CG95" i="2"/>
  <c r="CG94" i="2"/>
  <c r="CG93" i="2"/>
  <c r="CG92" i="2"/>
  <c r="CG91" i="2"/>
  <c r="CG90" i="2"/>
  <c r="CG89" i="2"/>
  <c r="CG88" i="2"/>
  <c r="CG87" i="2"/>
  <c r="CG86" i="2"/>
  <c r="CG84" i="2"/>
  <c r="CG83" i="2"/>
  <c r="CG82" i="2"/>
  <c r="CG81" i="2"/>
  <c r="CG80" i="2"/>
  <c r="CG79" i="2"/>
  <c r="CG78" i="2"/>
  <c r="CG77" i="2"/>
  <c r="CG76" i="2"/>
  <c r="CG75" i="2"/>
  <c r="CG74" i="2"/>
  <c r="CG73" i="2"/>
  <c r="CG72" i="2"/>
  <c r="CG71" i="2"/>
  <c r="CG70" i="2"/>
  <c r="CG69" i="2"/>
  <c r="CG68" i="2"/>
  <c r="CG67" i="2"/>
  <c r="CG66" i="2"/>
  <c r="CG65" i="2"/>
  <c r="CG64" i="2"/>
  <c r="CG63" i="2"/>
  <c r="CG62" i="2"/>
  <c r="CG61" i="2"/>
  <c r="CG60" i="2"/>
  <c r="CG59" i="2"/>
  <c r="CG58" i="2"/>
  <c r="CG57" i="2"/>
  <c r="CG56" i="2"/>
  <c r="CG55" i="2"/>
  <c r="CG54" i="2"/>
  <c r="CG53" i="2"/>
  <c r="CG52" i="2"/>
  <c r="CG51" i="2"/>
  <c r="CG50" i="2"/>
  <c r="CG49" i="2"/>
  <c r="CG48" i="2"/>
  <c r="CG47" i="2"/>
  <c r="CG46" i="2"/>
  <c r="CG45" i="2"/>
  <c r="CG44" i="2"/>
  <c r="CG43" i="2"/>
  <c r="CG42" i="2"/>
  <c r="CG40" i="2"/>
  <c r="CG39" i="2"/>
  <c r="CG38" i="2"/>
  <c r="CG36" i="2"/>
  <c r="CG35" i="2"/>
  <c r="CG34" i="2"/>
  <c r="CG33" i="2"/>
  <c r="CG32" i="2"/>
  <c r="CG30" i="2"/>
  <c r="CG29" i="2"/>
  <c r="CG28" i="2"/>
  <c r="CG27" i="2"/>
  <c r="CG26" i="2"/>
  <c r="CG25" i="2"/>
  <c r="CG24" i="2"/>
  <c r="CG23" i="2"/>
  <c r="CG22" i="2"/>
  <c r="CG21" i="2"/>
  <c r="CG20" i="2"/>
  <c r="CG19" i="2"/>
  <c r="CG18" i="2"/>
  <c r="CG17" i="2"/>
  <c r="CG16" i="2"/>
  <c r="CG15" i="2"/>
  <c r="CG14" i="2"/>
  <c r="CG13" i="2"/>
  <c r="CG12" i="2"/>
  <c r="CG11" i="2"/>
  <c r="CG10" i="2"/>
  <c r="CG9" i="2"/>
  <c r="CG8" i="2"/>
  <c r="CG7" i="2"/>
  <c r="CG6" i="2"/>
  <c r="CM154" i="2"/>
  <c r="CM153" i="2"/>
  <c r="CM152" i="2"/>
  <c r="CM151" i="2"/>
  <c r="CM150" i="2"/>
  <c r="CM149" i="2"/>
  <c r="CM148" i="2"/>
  <c r="CM147" i="2"/>
  <c r="CM145" i="2"/>
  <c r="CM144" i="2"/>
  <c r="CM143" i="2"/>
  <c r="CM142" i="2"/>
  <c r="CM141" i="2"/>
  <c r="CM140" i="2"/>
  <c r="CM139" i="2"/>
  <c r="CM138" i="2"/>
  <c r="CM137" i="2"/>
  <c r="CM136" i="2"/>
  <c r="CM135" i="2"/>
  <c r="CM133" i="2"/>
  <c r="CM132" i="2"/>
  <c r="CM131" i="2"/>
  <c r="CM130" i="2"/>
  <c r="CM129" i="2"/>
  <c r="CM128" i="2"/>
  <c r="CM126" i="2"/>
  <c r="CM125" i="2"/>
  <c r="CM124" i="2"/>
  <c r="CM123" i="2"/>
  <c r="CM122" i="2"/>
  <c r="CM121" i="2"/>
  <c r="CM120" i="2"/>
  <c r="CM119" i="2"/>
  <c r="CM118" i="2"/>
  <c r="CM117" i="2"/>
  <c r="CM116" i="2"/>
  <c r="CM115" i="2"/>
  <c r="CM110" i="2"/>
  <c r="CM109" i="2"/>
  <c r="CM108" i="2"/>
  <c r="CM107" i="2"/>
  <c r="CM106" i="2"/>
  <c r="CM105" i="2"/>
  <c r="CM104" i="2"/>
  <c r="CM103" i="2"/>
  <c r="CM102" i="2"/>
  <c r="CM101" i="2"/>
  <c r="CM100" i="2"/>
  <c r="CM99" i="2"/>
  <c r="CM98" i="2"/>
  <c r="CM96" i="2"/>
  <c r="CM95" i="2"/>
  <c r="CM94" i="2"/>
  <c r="CM93" i="2"/>
  <c r="CM92" i="2"/>
  <c r="CM91" i="2"/>
  <c r="CM90" i="2"/>
  <c r="CM89" i="2"/>
  <c r="CM88" i="2"/>
  <c r="CM87" i="2"/>
  <c r="CM86" i="2"/>
  <c r="CM84" i="2"/>
  <c r="CM83" i="2"/>
  <c r="CM82" i="2"/>
  <c r="CM81" i="2"/>
  <c r="CM80" i="2"/>
  <c r="CM79" i="2"/>
  <c r="CM78" i="2"/>
  <c r="CM77" i="2"/>
  <c r="CM76" i="2"/>
  <c r="CM75" i="2"/>
  <c r="CM74" i="2"/>
  <c r="CM73" i="2"/>
  <c r="CM72" i="2"/>
  <c r="CM71" i="2"/>
  <c r="CM70" i="2"/>
  <c r="CM69" i="2"/>
  <c r="CM68" i="2"/>
  <c r="CM67" i="2"/>
  <c r="CM66" i="2"/>
  <c r="CM65" i="2"/>
  <c r="CM64" i="2"/>
  <c r="CM63" i="2"/>
  <c r="CM62" i="2"/>
  <c r="CM61" i="2"/>
  <c r="CM60" i="2"/>
  <c r="CM59" i="2"/>
  <c r="CM58" i="2"/>
  <c r="CM57" i="2"/>
  <c r="CM56" i="2"/>
  <c r="CM55" i="2"/>
  <c r="CM54" i="2"/>
  <c r="CM53" i="2"/>
  <c r="CM52" i="2"/>
  <c r="CM51" i="2"/>
  <c r="CM50" i="2"/>
  <c r="CM49" i="2"/>
  <c r="CM47" i="2"/>
  <c r="CM46" i="2"/>
  <c r="CM45" i="2"/>
  <c r="CM44" i="2"/>
  <c r="CM43" i="2"/>
  <c r="CM42" i="2"/>
  <c r="CM41" i="2"/>
  <c r="CM40" i="2"/>
  <c r="CM39" i="2"/>
  <c r="CM38" i="2"/>
  <c r="CM36" i="2"/>
  <c r="CM35" i="2"/>
  <c r="CM34" i="2"/>
  <c r="CM33" i="2"/>
  <c r="CM32" i="2"/>
  <c r="CM30" i="2"/>
  <c r="CM29" i="2"/>
  <c r="CM28" i="2"/>
  <c r="CM27" i="2"/>
  <c r="CM26" i="2"/>
  <c r="CM25" i="2"/>
  <c r="CM24" i="2"/>
  <c r="CM23" i="2"/>
  <c r="CM22" i="2"/>
  <c r="CM21" i="2"/>
  <c r="CM20" i="2"/>
  <c r="CM19" i="2"/>
  <c r="CM18" i="2"/>
  <c r="CM17" i="2"/>
  <c r="CM16" i="2"/>
  <c r="CM15" i="2"/>
  <c r="CM14" i="2"/>
  <c r="CM13" i="2"/>
  <c r="CM12" i="2"/>
  <c r="CM11" i="2"/>
  <c r="CM10" i="2"/>
  <c r="CM9" i="2"/>
  <c r="CM8" i="2"/>
  <c r="CM7" i="2"/>
  <c r="CM6" i="2"/>
  <c r="CS154" i="2"/>
  <c r="CS153" i="2"/>
  <c r="CS152" i="2"/>
  <c r="CS151" i="2"/>
  <c r="CS150" i="2"/>
  <c r="CS149" i="2"/>
  <c r="CS148" i="2"/>
  <c r="CS147" i="2"/>
  <c r="CS145" i="2"/>
  <c r="CS144" i="2"/>
  <c r="CS143" i="2"/>
  <c r="CS142" i="2"/>
  <c r="CS141" i="2"/>
  <c r="CS140" i="2"/>
  <c r="CS139" i="2"/>
  <c r="CS138" i="2"/>
  <c r="CS137" i="2"/>
  <c r="CS136" i="2"/>
  <c r="CS135" i="2"/>
  <c r="CS133" i="2"/>
  <c r="CS132" i="2"/>
  <c r="CS131" i="2"/>
  <c r="CS130" i="2"/>
  <c r="CS129" i="2"/>
  <c r="CS128" i="2"/>
  <c r="CS126" i="2"/>
  <c r="CS125" i="2"/>
  <c r="CS124" i="2"/>
  <c r="CS123" i="2"/>
  <c r="CS122" i="2"/>
  <c r="CS121" i="2"/>
  <c r="CS120" i="2"/>
  <c r="CS119" i="2"/>
  <c r="CS118" i="2"/>
  <c r="CS117" i="2"/>
  <c r="CS116" i="2"/>
  <c r="CS115" i="2"/>
  <c r="CS110" i="2"/>
  <c r="CS109" i="2"/>
  <c r="CS108" i="2"/>
  <c r="CS107" i="2"/>
  <c r="CS106" i="2"/>
  <c r="CS105" i="2"/>
  <c r="CS104" i="2"/>
  <c r="CS103" i="2"/>
  <c r="CS102" i="2"/>
  <c r="CS101" i="2"/>
  <c r="CS100" i="2"/>
  <c r="CS99" i="2"/>
  <c r="CS98" i="2"/>
  <c r="CS96" i="2"/>
  <c r="CS95" i="2"/>
  <c r="CS94" i="2"/>
  <c r="CS93" i="2"/>
  <c r="CS92" i="2"/>
  <c r="CS91" i="2"/>
  <c r="CS90" i="2"/>
  <c r="CS89" i="2"/>
  <c r="CS88" i="2"/>
  <c r="CS87" i="2"/>
  <c r="CS86" i="2"/>
  <c r="CS84" i="2"/>
  <c r="CS83" i="2"/>
  <c r="CS82" i="2"/>
  <c r="CS81" i="2"/>
  <c r="CS80" i="2"/>
  <c r="CS79" i="2"/>
  <c r="CS78" i="2"/>
  <c r="CS77" i="2"/>
  <c r="CS76" i="2"/>
  <c r="CS75" i="2"/>
  <c r="CS74" i="2"/>
  <c r="CS73" i="2"/>
  <c r="CS72" i="2"/>
  <c r="CS71" i="2"/>
  <c r="CS70" i="2"/>
  <c r="CS69" i="2"/>
  <c r="CS68" i="2"/>
  <c r="CS67" i="2"/>
  <c r="CS66" i="2"/>
  <c r="CS65" i="2"/>
  <c r="CS64" i="2"/>
  <c r="CS63" i="2"/>
  <c r="CS62" i="2"/>
  <c r="CS61" i="2"/>
  <c r="CS60" i="2"/>
  <c r="CS59" i="2"/>
  <c r="CS58" i="2"/>
  <c r="CS57" i="2"/>
  <c r="CS56" i="2"/>
  <c r="CS55" i="2"/>
  <c r="CS54" i="2"/>
  <c r="CS53" i="2"/>
  <c r="CS52" i="2"/>
  <c r="CS51" i="2"/>
  <c r="CS50" i="2"/>
  <c r="CS49" i="2"/>
  <c r="CS47" i="2"/>
  <c r="CS46" i="2"/>
  <c r="CS45" i="2"/>
  <c r="CS44" i="2"/>
  <c r="CS43" i="2"/>
  <c r="CS42" i="2"/>
  <c r="CS41" i="2"/>
  <c r="CS40" i="2"/>
  <c r="CS39" i="2"/>
  <c r="CS38" i="2"/>
  <c r="CS36" i="2"/>
  <c r="CS35" i="2"/>
  <c r="CS34" i="2"/>
  <c r="CS33" i="2"/>
  <c r="CS32" i="2"/>
  <c r="CS30" i="2"/>
  <c r="CS29" i="2"/>
  <c r="CS28" i="2"/>
  <c r="CS27" i="2"/>
  <c r="CS26" i="2"/>
  <c r="CS25" i="2"/>
  <c r="CS24" i="2"/>
  <c r="CS23" i="2"/>
  <c r="CS22" i="2"/>
  <c r="CS21" i="2"/>
  <c r="CS20" i="2"/>
  <c r="CS19" i="2"/>
  <c r="CS18" i="2"/>
  <c r="CS17" i="2"/>
  <c r="CS16" i="2"/>
  <c r="CS15" i="2"/>
  <c r="CS14" i="2"/>
  <c r="CS13" i="2"/>
  <c r="CS12" i="2"/>
  <c r="CS11" i="2"/>
  <c r="CS10" i="2"/>
  <c r="CS9" i="2"/>
  <c r="CS8" i="2"/>
  <c r="CS7" i="2"/>
  <c r="CS6" i="2"/>
  <c r="DH154" i="2"/>
  <c r="DH153" i="2"/>
  <c r="DH152" i="2"/>
  <c r="DH151" i="2"/>
  <c r="DH150" i="2"/>
  <c r="DH149" i="2"/>
  <c r="DH148" i="2"/>
  <c r="DH147" i="2"/>
  <c r="DH145" i="2"/>
  <c r="DH144" i="2"/>
  <c r="DH143" i="2"/>
  <c r="DH142" i="2"/>
  <c r="DH141" i="2"/>
  <c r="DH140" i="2"/>
  <c r="DH139" i="2"/>
  <c r="DH138" i="2"/>
  <c r="DH137" i="2"/>
  <c r="DH136" i="2"/>
  <c r="DH135" i="2"/>
  <c r="DH133" i="2"/>
  <c r="DH132" i="2"/>
  <c r="DH131" i="2"/>
  <c r="DH130" i="2"/>
  <c r="DH129" i="2"/>
  <c r="DH128" i="2"/>
  <c r="DH126" i="2"/>
  <c r="DH125" i="2"/>
  <c r="DH124" i="2"/>
  <c r="DH123" i="2"/>
  <c r="DH122" i="2"/>
  <c r="DH121" i="2"/>
  <c r="DH120" i="2"/>
  <c r="DH119" i="2"/>
  <c r="DH118" i="2"/>
  <c r="DH117" i="2"/>
  <c r="DH116" i="2"/>
  <c r="DH115" i="2"/>
  <c r="DH110" i="2"/>
  <c r="DH109" i="2"/>
  <c r="DH108" i="2"/>
  <c r="DH107" i="2"/>
  <c r="DH106" i="2"/>
  <c r="DH105" i="2"/>
  <c r="DH104" i="2"/>
  <c r="DH103" i="2"/>
  <c r="DH102" i="2"/>
  <c r="DH101" i="2"/>
  <c r="DH100" i="2"/>
  <c r="DH99" i="2"/>
  <c r="DH98" i="2"/>
  <c r="DH96" i="2"/>
  <c r="DH95" i="2"/>
  <c r="DH94" i="2"/>
  <c r="DH93" i="2"/>
  <c r="DH92" i="2"/>
  <c r="DH91" i="2"/>
  <c r="DH90" i="2"/>
  <c r="DH89" i="2"/>
  <c r="DH88" i="2"/>
  <c r="DH87" i="2"/>
  <c r="DH86" i="2"/>
  <c r="DH84" i="2"/>
  <c r="DH83" i="2"/>
  <c r="DH82" i="2"/>
  <c r="DH81" i="2"/>
  <c r="DH80" i="2"/>
  <c r="DH79" i="2"/>
  <c r="DH78" i="2"/>
  <c r="DH77" i="2"/>
  <c r="DH76" i="2"/>
  <c r="DH75" i="2"/>
  <c r="DH74" i="2"/>
  <c r="DH73" i="2"/>
  <c r="DH72" i="2"/>
  <c r="DH71" i="2"/>
  <c r="DH70" i="2"/>
  <c r="DH69" i="2"/>
  <c r="DH68" i="2"/>
  <c r="DH67" i="2"/>
  <c r="DH66" i="2"/>
  <c r="DH65" i="2"/>
  <c r="DH64" i="2"/>
  <c r="DH63" i="2"/>
  <c r="DH62" i="2"/>
  <c r="DH61" i="2"/>
  <c r="DH60" i="2"/>
  <c r="DH59" i="2"/>
  <c r="DH58" i="2"/>
  <c r="DH57" i="2"/>
  <c r="DH56" i="2"/>
  <c r="DH55" i="2"/>
  <c r="DH54" i="2"/>
  <c r="DH53" i="2"/>
  <c r="DH52" i="2"/>
  <c r="DH51" i="2"/>
  <c r="DH50" i="2"/>
  <c r="DH49" i="2"/>
  <c r="DH47" i="2"/>
  <c r="DH46" i="2"/>
  <c r="DH45" i="2"/>
  <c r="DH44" i="2"/>
  <c r="DH43" i="2"/>
  <c r="DH42" i="2"/>
  <c r="DH41" i="2"/>
  <c r="DH40" i="2"/>
  <c r="DH39" i="2"/>
  <c r="DH38" i="2"/>
  <c r="DH36" i="2"/>
  <c r="DH35" i="2"/>
  <c r="DH34" i="2"/>
  <c r="DH33" i="2"/>
  <c r="DH32" i="2"/>
  <c r="DH31" i="2"/>
  <c r="DH30" i="2"/>
  <c r="DH29" i="2"/>
  <c r="DH28" i="2"/>
  <c r="DH27" i="2"/>
  <c r="DH26" i="2"/>
  <c r="DH25" i="2"/>
  <c r="DH24" i="2"/>
  <c r="DH23" i="2"/>
  <c r="DH22" i="2"/>
  <c r="DH21" i="2"/>
  <c r="DH20" i="2"/>
  <c r="DH19" i="2"/>
  <c r="DH18" i="2"/>
  <c r="DH17" i="2"/>
  <c r="DH16" i="2"/>
  <c r="DH15" i="2"/>
  <c r="DH14" i="2"/>
  <c r="DH13" i="2"/>
  <c r="DH12" i="2"/>
  <c r="DH11" i="2"/>
  <c r="DH10" i="2"/>
  <c r="DH9" i="2"/>
  <c r="DH8" i="2"/>
  <c r="DH7" i="2"/>
  <c r="DH6" i="2"/>
  <c r="DW154" i="2"/>
  <c r="DW153" i="2"/>
  <c r="DW152" i="2"/>
  <c r="DW151" i="2"/>
  <c r="DW150" i="2"/>
  <c r="DW149" i="2"/>
  <c r="DW148" i="2"/>
  <c r="DW147" i="2"/>
  <c r="DW145" i="2"/>
  <c r="DW144" i="2"/>
  <c r="DW143" i="2"/>
  <c r="DW142" i="2"/>
  <c r="DW141" i="2"/>
  <c r="DW140" i="2"/>
  <c r="DW139" i="2"/>
  <c r="DW138" i="2"/>
  <c r="DW137" i="2"/>
  <c r="DW136" i="2"/>
  <c r="DW135" i="2"/>
  <c r="DW133" i="2"/>
  <c r="DW132" i="2"/>
  <c r="DW131" i="2"/>
  <c r="DW130" i="2"/>
  <c r="DW129" i="2"/>
  <c r="DW128" i="2"/>
  <c r="DW126" i="2"/>
  <c r="DW125" i="2"/>
  <c r="DW124" i="2"/>
  <c r="DW123" i="2"/>
  <c r="DW122" i="2"/>
  <c r="DW121" i="2"/>
  <c r="DW120" i="2"/>
  <c r="DW119" i="2"/>
  <c r="DW118" i="2"/>
  <c r="DW117" i="2"/>
  <c r="DW116" i="2"/>
  <c r="DW115" i="2"/>
  <c r="DW110" i="2"/>
  <c r="DW109" i="2"/>
  <c r="DW108" i="2"/>
  <c r="DW107" i="2"/>
  <c r="DW106" i="2"/>
  <c r="DW105" i="2"/>
  <c r="DW104" i="2"/>
  <c r="DW103" i="2"/>
  <c r="DW102" i="2"/>
  <c r="DW101" i="2"/>
  <c r="DW100" i="2"/>
  <c r="DW99" i="2"/>
  <c r="DW98" i="2"/>
  <c r="DW96" i="2"/>
  <c r="DW95" i="2"/>
  <c r="DW94" i="2"/>
  <c r="DW93" i="2"/>
  <c r="DW92" i="2"/>
  <c r="DW91" i="2"/>
  <c r="DW90" i="2"/>
  <c r="DW89" i="2"/>
  <c r="DW88" i="2"/>
  <c r="DW87" i="2"/>
  <c r="DW86" i="2"/>
  <c r="DW84" i="2"/>
  <c r="DW83" i="2"/>
  <c r="DW82" i="2"/>
  <c r="DW81" i="2"/>
  <c r="DW80" i="2"/>
  <c r="DW79" i="2"/>
  <c r="DW78" i="2"/>
  <c r="DW77" i="2"/>
  <c r="DW76" i="2"/>
  <c r="DW75" i="2"/>
  <c r="DW74" i="2"/>
  <c r="DW73" i="2"/>
  <c r="DW72" i="2"/>
  <c r="DW71" i="2"/>
  <c r="DW70" i="2"/>
  <c r="DW69" i="2"/>
  <c r="DW68" i="2"/>
  <c r="DW67" i="2"/>
  <c r="DW66" i="2"/>
  <c r="DW65" i="2"/>
  <c r="DW64" i="2"/>
  <c r="DW63" i="2"/>
  <c r="DW62" i="2"/>
  <c r="DW61" i="2"/>
  <c r="DW60" i="2"/>
  <c r="DW59" i="2"/>
  <c r="DW58" i="2"/>
  <c r="DW57" i="2"/>
  <c r="DW56" i="2"/>
  <c r="DW55" i="2"/>
  <c r="DW54" i="2"/>
  <c r="DW53" i="2"/>
  <c r="DW52" i="2"/>
  <c r="DW51" i="2"/>
  <c r="DW50" i="2"/>
  <c r="DW49" i="2"/>
  <c r="DW47" i="2"/>
  <c r="DW46" i="2"/>
  <c r="DW45" i="2"/>
  <c r="DW44" i="2"/>
  <c r="DW43" i="2"/>
  <c r="DW42" i="2"/>
  <c r="DW41" i="2"/>
  <c r="DW40" i="2"/>
  <c r="DW39" i="2"/>
  <c r="DW38" i="2"/>
  <c r="DW36" i="2"/>
  <c r="DW35" i="2"/>
  <c r="DW34" i="2"/>
  <c r="DW33" i="2"/>
  <c r="DW32" i="2"/>
  <c r="DW31" i="2"/>
  <c r="DW30" i="2"/>
  <c r="DW29" i="2"/>
  <c r="DW28" i="2"/>
  <c r="DW27" i="2"/>
  <c r="DW26" i="2"/>
  <c r="DW25" i="2"/>
  <c r="DW24" i="2"/>
  <c r="DW23" i="2"/>
  <c r="DW22" i="2"/>
  <c r="DW21" i="2"/>
  <c r="DW20" i="2"/>
  <c r="DW19" i="2"/>
  <c r="DW18" i="2"/>
  <c r="DW17" i="2"/>
  <c r="DW16" i="2"/>
  <c r="DW15" i="2"/>
  <c r="DW14" i="2"/>
  <c r="DW13" i="2"/>
  <c r="DW12" i="2"/>
  <c r="DW11" i="2"/>
  <c r="DW10" i="2"/>
  <c r="DW9" i="2"/>
  <c r="DW8" i="2"/>
  <c r="DW7" i="2"/>
  <c r="DW6" i="2"/>
  <c r="DQ7" i="2"/>
  <c r="DQ8" i="2"/>
  <c r="DQ9" i="2"/>
  <c r="DQ10" i="2"/>
  <c r="DQ11" i="2"/>
  <c r="DQ12" i="2"/>
  <c r="DQ13" i="2"/>
  <c r="DQ14" i="2"/>
  <c r="DQ15" i="2"/>
  <c r="DQ16" i="2"/>
  <c r="DQ17" i="2"/>
  <c r="DQ18" i="2"/>
  <c r="DQ19" i="2"/>
  <c r="DQ20" i="2"/>
  <c r="DQ21" i="2"/>
  <c r="DQ22" i="2"/>
  <c r="DQ23" i="2"/>
  <c r="DQ24" i="2"/>
  <c r="DQ25" i="2"/>
  <c r="DQ26" i="2"/>
  <c r="DQ27" i="2"/>
  <c r="DQ28" i="2"/>
  <c r="DQ29" i="2"/>
  <c r="DQ30" i="2"/>
  <c r="DQ31" i="2"/>
  <c r="DQ32" i="2"/>
  <c r="DQ33" i="2"/>
  <c r="DQ34" i="2"/>
  <c r="DQ35" i="2"/>
  <c r="DQ36" i="2"/>
  <c r="DQ38" i="2"/>
  <c r="DQ39" i="2"/>
  <c r="DQ40" i="2"/>
  <c r="DQ41" i="2"/>
  <c r="DQ42" i="2"/>
  <c r="DQ43" i="2"/>
  <c r="DQ44" i="2"/>
  <c r="DQ45" i="2"/>
  <c r="DQ46" i="2"/>
  <c r="DQ47" i="2"/>
  <c r="DQ49" i="2"/>
  <c r="DQ50" i="2"/>
  <c r="DQ51" i="2"/>
  <c r="DQ52" i="2"/>
  <c r="DQ53" i="2"/>
  <c r="DQ54" i="2"/>
  <c r="DQ55" i="2"/>
  <c r="DQ56" i="2"/>
  <c r="DQ57" i="2"/>
  <c r="DQ58" i="2"/>
  <c r="DQ59" i="2"/>
  <c r="DQ60" i="2"/>
  <c r="DQ61" i="2"/>
  <c r="DQ62" i="2"/>
  <c r="DQ63" i="2"/>
  <c r="DQ64" i="2"/>
  <c r="DQ65" i="2"/>
  <c r="DQ66" i="2"/>
  <c r="DQ67" i="2"/>
  <c r="DQ68" i="2"/>
  <c r="DQ69" i="2"/>
  <c r="DQ70" i="2"/>
  <c r="DQ71" i="2"/>
  <c r="DQ72" i="2"/>
  <c r="DQ73" i="2"/>
  <c r="DQ74" i="2"/>
  <c r="DQ75" i="2"/>
  <c r="DQ76" i="2"/>
  <c r="DQ77" i="2"/>
  <c r="DQ78" i="2"/>
  <c r="DQ79" i="2"/>
  <c r="DQ80" i="2"/>
  <c r="DQ81" i="2"/>
  <c r="DQ82" i="2"/>
  <c r="DQ83" i="2"/>
  <c r="DQ84" i="2"/>
  <c r="DQ86" i="2"/>
  <c r="DQ87" i="2"/>
  <c r="DQ88" i="2"/>
  <c r="DQ89" i="2"/>
  <c r="DQ90" i="2"/>
  <c r="DQ91" i="2"/>
  <c r="DQ92" i="2"/>
  <c r="DQ93" i="2"/>
  <c r="DQ94" i="2"/>
  <c r="DQ95" i="2"/>
  <c r="DQ96" i="2"/>
  <c r="DQ98" i="2"/>
  <c r="DQ99" i="2"/>
  <c r="DQ100" i="2"/>
  <c r="DQ101" i="2"/>
  <c r="DQ102" i="2"/>
  <c r="DQ103" i="2"/>
  <c r="DQ104" i="2"/>
  <c r="DQ105" i="2"/>
  <c r="DQ106" i="2"/>
  <c r="DQ107" i="2"/>
  <c r="DQ108" i="2"/>
  <c r="DQ109" i="2"/>
  <c r="DQ110" i="2"/>
  <c r="DQ115" i="2"/>
  <c r="DQ116" i="2"/>
  <c r="DQ117" i="2"/>
  <c r="DQ118" i="2"/>
  <c r="DQ119" i="2"/>
  <c r="DQ120" i="2"/>
  <c r="DQ121" i="2"/>
  <c r="DQ122" i="2"/>
  <c r="DQ123" i="2"/>
  <c r="DQ124" i="2"/>
  <c r="DQ125" i="2"/>
  <c r="DQ126" i="2"/>
  <c r="DQ128" i="2"/>
  <c r="DQ129" i="2"/>
  <c r="DQ130" i="2"/>
  <c r="DQ131" i="2"/>
  <c r="DQ132" i="2"/>
  <c r="DQ133" i="2"/>
  <c r="DQ135" i="2"/>
  <c r="DQ136" i="2"/>
  <c r="DQ137" i="2"/>
  <c r="DQ138" i="2"/>
  <c r="DQ139" i="2"/>
  <c r="DQ140" i="2"/>
  <c r="DQ141" i="2"/>
  <c r="DQ142" i="2"/>
  <c r="DQ143" i="2"/>
  <c r="DQ144" i="2"/>
  <c r="DQ145" i="2"/>
  <c r="DQ147" i="2"/>
  <c r="DQ148" i="2"/>
  <c r="DQ149" i="2"/>
  <c r="DQ150" i="2"/>
  <c r="DQ151" i="2"/>
  <c r="DQ152" i="2"/>
  <c r="DQ153" i="2"/>
  <c r="DQ154" i="2"/>
  <c r="DQ6" i="2"/>
  <c r="DT203" i="2"/>
  <c r="DS203" i="2"/>
  <c r="DT202" i="2"/>
  <c r="DS202" i="2"/>
  <c r="DT201" i="2"/>
  <c r="DS201" i="2"/>
  <c r="DT200" i="2"/>
  <c r="DT261" i="2" s="1"/>
  <c r="DS200" i="2"/>
  <c r="DS261" i="2" s="1"/>
  <c r="DS198" i="2"/>
  <c r="DT192" i="2"/>
  <c r="DS192" i="2"/>
  <c r="DT191" i="2"/>
  <c r="DS191" i="2"/>
  <c r="DT190" i="2"/>
  <c r="DS190" i="2"/>
  <c r="DT189" i="2"/>
  <c r="DS189" i="2"/>
  <c r="DT188" i="2"/>
  <c r="DS188" i="2"/>
  <c r="DJ7" i="2"/>
  <c r="DJ8" i="2"/>
  <c r="DJ9" i="2"/>
  <c r="DJ10" i="2"/>
  <c r="DJ11" i="2"/>
  <c r="DJ12" i="2"/>
  <c r="DJ13" i="2"/>
  <c r="DJ14" i="2"/>
  <c r="DJ15" i="2"/>
  <c r="DJ16" i="2"/>
  <c r="DJ17" i="2"/>
  <c r="DJ18" i="2"/>
  <c r="DJ19" i="2"/>
  <c r="DJ20" i="2"/>
  <c r="DJ21" i="2"/>
  <c r="DJ22" i="2"/>
  <c r="DJ23" i="2"/>
  <c r="DJ24" i="2"/>
  <c r="DJ271" i="2" s="1"/>
  <c r="DJ25" i="2"/>
  <c r="DJ26" i="2"/>
  <c r="DJ27" i="2"/>
  <c r="DJ28" i="2"/>
  <c r="DJ29" i="2"/>
  <c r="DJ30" i="2"/>
  <c r="DJ31" i="2"/>
  <c r="DJ32" i="2"/>
  <c r="DJ33" i="2"/>
  <c r="DJ34" i="2"/>
  <c r="DJ35" i="2"/>
  <c r="DJ36" i="2"/>
  <c r="DJ38" i="2"/>
  <c r="DJ39" i="2"/>
  <c r="DJ40" i="2"/>
  <c r="DJ41" i="2"/>
  <c r="DJ272" i="2" s="1"/>
  <c r="DJ42" i="2"/>
  <c r="DJ43" i="2"/>
  <c r="DJ44" i="2"/>
  <c r="DJ45" i="2"/>
  <c r="DJ46" i="2"/>
  <c r="DJ255" i="2" s="1"/>
  <c r="DJ47" i="2"/>
  <c r="DJ228" i="2" s="1"/>
  <c r="DJ49" i="2"/>
  <c r="DJ50" i="2"/>
  <c r="DJ254" i="2" s="1"/>
  <c r="DJ51" i="2"/>
  <c r="DJ227" i="2" s="1"/>
  <c r="DJ52" i="2"/>
  <c r="DJ53" i="2"/>
  <c r="DJ54" i="2"/>
  <c r="DJ55" i="2"/>
  <c r="DJ56" i="2"/>
  <c r="DJ57" i="2"/>
  <c r="DJ58" i="2"/>
  <c r="DJ59" i="2"/>
  <c r="DJ60" i="2"/>
  <c r="DJ61" i="2"/>
  <c r="DJ62" i="2"/>
  <c r="DJ63" i="2"/>
  <c r="DJ64" i="2"/>
  <c r="DJ65" i="2"/>
  <c r="DJ66" i="2"/>
  <c r="DJ67" i="2"/>
  <c r="DJ68" i="2"/>
  <c r="DJ252" i="2" s="1"/>
  <c r="DJ69" i="2"/>
  <c r="DJ225" i="2" s="1"/>
  <c r="DJ70" i="2"/>
  <c r="DJ71" i="2"/>
  <c r="DJ72" i="2"/>
  <c r="DJ73" i="2"/>
  <c r="DJ74" i="2"/>
  <c r="DJ75" i="2"/>
  <c r="DJ76" i="2"/>
  <c r="DJ77" i="2"/>
  <c r="DJ78" i="2"/>
  <c r="DJ79" i="2"/>
  <c r="DJ278" i="2" s="1"/>
  <c r="DJ80" i="2"/>
  <c r="DJ81" i="2"/>
  <c r="DJ82" i="2"/>
  <c r="DJ83" i="2"/>
  <c r="DJ84" i="2"/>
  <c r="DJ86" i="2"/>
  <c r="DJ87" i="2"/>
  <c r="DJ88" i="2"/>
  <c r="DJ89" i="2"/>
  <c r="DJ90" i="2"/>
  <c r="DJ91" i="2"/>
  <c r="DJ92" i="2"/>
  <c r="DJ93" i="2"/>
  <c r="DJ94" i="2"/>
  <c r="DJ95" i="2"/>
  <c r="DJ96" i="2"/>
  <c r="DJ98" i="2"/>
  <c r="DJ99" i="2"/>
  <c r="DJ100" i="2"/>
  <c r="DJ101" i="2"/>
  <c r="DJ102" i="2"/>
  <c r="DJ103" i="2"/>
  <c r="DJ251" i="2" s="1"/>
  <c r="DJ104" i="2"/>
  <c r="DJ105" i="2"/>
  <c r="DJ106" i="2"/>
  <c r="DJ107" i="2"/>
  <c r="DJ108" i="2"/>
  <c r="DJ109" i="2"/>
  <c r="DJ110" i="2"/>
  <c r="DJ115" i="2"/>
  <c r="DJ116" i="2"/>
  <c r="DJ117" i="2"/>
  <c r="DJ118" i="2"/>
  <c r="DJ119" i="2"/>
  <c r="DJ120" i="2"/>
  <c r="DJ121" i="2"/>
  <c r="DJ122" i="2"/>
  <c r="DJ123" i="2"/>
  <c r="DJ124" i="2"/>
  <c r="DJ125" i="2"/>
  <c r="DJ126" i="2"/>
  <c r="DJ128" i="2"/>
  <c r="DJ129" i="2"/>
  <c r="DJ130" i="2"/>
  <c r="DJ131" i="2"/>
  <c r="DJ132" i="2"/>
  <c r="DJ133" i="2"/>
  <c r="DJ135" i="2"/>
  <c r="DJ136" i="2"/>
  <c r="DJ137" i="2"/>
  <c r="DJ138" i="2"/>
  <c r="DJ139" i="2"/>
  <c r="DJ140" i="2"/>
  <c r="DJ141" i="2"/>
  <c r="DJ142" i="2"/>
  <c r="DJ143" i="2"/>
  <c r="DJ144" i="2"/>
  <c r="DJ145" i="2"/>
  <c r="DJ147" i="2"/>
  <c r="DJ148" i="2"/>
  <c r="DJ149" i="2"/>
  <c r="DJ150" i="2"/>
  <c r="DJ151" i="2"/>
  <c r="DJ152" i="2"/>
  <c r="DJ153" i="2"/>
  <c r="DJ154" i="2"/>
  <c r="DJ6" i="2"/>
  <c r="DK231" i="2"/>
  <c r="DI231" i="2"/>
  <c r="DK230" i="2"/>
  <c r="DI230" i="2"/>
  <c r="DK229" i="2"/>
  <c r="DI229" i="2"/>
  <c r="DK228" i="2"/>
  <c r="DI228" i="2"/>
  <c r="DK227" i="2"/>
  <c r="DI227" i="2"/>
  <c r="DK226" i="2"/>
  <c r="DI226" i="2"/>
  <c r="DK225" i="2"/>
  <c r="DI225" i="2"/>
  <c r="DK224" i="2"/>
  <c r="DI224" i="2"/>
  <c r="DK223" i="2"/>
  <c r="DK315" i="2" s="1"/>
  <c r="DI223" i="2"/>
  <c r="DI315" i="2" s="1"/>
  <c r="DK222" i="2"/>
  <c r="DI222" i="2"/>
  <c r="DK221" i="2"/>
  <c r="DI221" i="2"/>
  <c r="DK220" i="2"/>
  <c r="DK317" i="2" s="1"/>
  <c r="DI220" i="2"/>
  <c r="DI317" i="2" s="1"/>
  <c r="DK219" i="2"/>
  <c r="DI219" i="2"/>
  <c r="DK218" i="2"/>
  <c r="DI218" i="2"/>
  <c r="DK217" i="2"/>
  <c r="DK316" i="2" s="1"/>
  <c r="DI217" i="2"/>
  <c r="DI316" i="2" s="1"/>
  <c r="DK216" i="2"/>
  <c r="DI216" i="2"/>
  <c r="Z206" i="6"/>
  <c r="A86" i="6"/>
  <c r="AA193" i="6"/>
  <c r="CX70" i="5"/>
  <c r="CR44" i="5"/>
  <c r="CF100" i="5"/>
  <c r="BT102" i="5"/>
  <c r="BU102" i="5" s="1"/>
  <c r="BN118" i="5"/>
  <c r="BO118" i="5" s="1"/>
  <c r="BH14" i="5"/>
  <c r="BI14" i="5" s="1"/>
  <c r="AN147" i="5"/>
  <c r="AO147" i="5" s="1"/>
  <c r="X148" i="5"/>
  <c r="X268" i="5" s="1"/>
  <c r="R78" i="5"/>
  <c r="L79" i="5"/>
  <c r="L278" i="5" s="1"/>
  <c r="DU324" i="2" l="1"/>
  <c r="DU314" i="2"/>
  <c r="DU326" i="2"/>
  <c r="DU315" i="2"/>
  <c r="DU327" i="2"/>
  <c r="DU317" i="2"/>
  <c r="DU318" i="2"/>
  <c r="DU320" i="2"/>
  <c r="AQ227" i="5"/>
  <c r="AP324" i="5"/>
  <c r="AQ324" i="5" s="1"/>
  <c r="BC227" i="5"/>
  <c r="BB324" i="5"/>
  <c r="BC324" i="5" s="1"/>
  <c r="AW227" i="5"/>
  <c r="AV324" i="5"/>
  <c r="AW324" i="5" s="1"/>
  <c r="DR331" i="2"/>
  <c r="DC331" i="2"/>
  <c r="DJ191" i="2"/>
  <c r="DJ320" i="2" s="1"/>
  <c r="DJ325" i="2"/>
  <c r="DJ318" i="2"/>
  <c r="DJ268" i="2"/>
  <c r="DJ324" i="2"/>
  <c r="DU222" i="2"/>
  <c r="DT319" i="2"/>
  <c r="DU319" i="2" s="1"/>
  <c r="DU226" i="2"/>
  <c r="DT323" i="2"/>
  <c r="DU323" i="2" s="1"/>
  <c r="DW315" i="2"/>
  <c r="DW319" i="2"/>
  <c r="DW323" i="2"/>
  <c r="DW327" i="2"/>
  <c r="DP329" i="2"/>
  <c r="DG329" i="2"/>
  <c r="CR329" i="2"/>
  <c r="CL329" i="2"/>
  <c r="CF329" i="2"/>
  <c r="CA216" i="2"/>
  <c r="BZ313" i="2"/>
  <c r="CA224" i="2"/>
  <c r="BZ321" i="2"/>
  <c r="CA321" i="2" s="1"/>
  <c r="BU227" i="2"/>
  <c r="BT324" i="2"/>
  <c r="BU324" i="2" s="1"/>
  <c r="DL331" i="2"/>
  <c r="DW316" i="2"/>
  <c r="DW320" i="2"/>
  <c r="DW324" i="2"/>
  <c r="DW328" i="2"/>
  <c r="CA221" i="2"/>
  <c r="BZ318" i="2"/>
  <c r="CA318" i="2" s="1"/>
  <c r="CA225" i="2"/>
  <c r="BZ322" i="2"/>
  <c r="CA322" i="2" s="1"/>
  <c r="BU216" i="2"/>
  <c r="BT313" i="2"/>
  <c r="BU224" i="2"/>
  <c r="BT321" i="2"/>
  <c r="BU321" i="2" s="1"/>
  <c r="DY331" i="2"/>
  <c r="DX331" i="2"/>
  <c r="DU216" i="2"/>
  <c r="DT313" i="2"/>
  <c r="DS329" i="2"/>
  <c r="DW313" i="2"/>
  <c r="DV329" i="2"/>
  <c r="DW317" i="2"/>
  <c r="DW321" i="2"/>
  <c r="DW325" i="2"/>
  <c r="CA218" i="2"/>
  <c r="BZ315" i="2"/>
  <c r="CA315" i="2" s="1"/>
  <c r="CA226" i="2"/>
  <c r="BZ323" i="2"/>
  <c r="CA323" i="2" s="1"/>
  <c r="CA230" i="2"/>
  <c r="BZ327" i="2"/>
  <c r="CA327" i="2" s="1"/>
  <c r="BU221" i="2"/>
  <c r="BT318" i="2"/>
  <c r="BU318" i="2" s="1"/>
  <c r="BU225" i="2"/>
  <c r="BT322" i="2"/>
  <c r="BU322" i="2" s="1"/>
  <c r="EB331" i="2"/>
  <c r="EC329" i="2"/>
  <c r="DU225" i="2"/>
  <c r="DT322" i="2"/>
  <c r="DU322" i="2" s="1"/>
  <c r="DW314" i="2"/>
  <c r="DW318" i="2"/>
  <c r="DW322" i="2"/>
  <c r="DW326" i="2"/>
  <c r="CA227" i="2"/>
  <c r="BZ324" i="2"/>
  <c r="CA324" i="2" s="1"/>
  <c r="BU218" i="2"/>
  <c r="BT315" i="2"/>
  <c r="BU315" i="2" s="1"/>
  <c r="BU230" i="2"/>
  <c r="BT327" i="2"/>
  <c r="BU327" i="2" s="1"/>
  <c r="EA329" i="2"/>
  <c r="DZ331" i="2"/>
  <c r="CE248" i="5"/>
  <c r="DU224" i="2"/>
  <c r="CE271" i="5"/>
  <c r="DU218" i="2"/>
  <c r="DU221" i="2"/>
  <c r="CE253" i="5"/>
  <c r="CC281" i="5"/>
  <c r="CE281" i="5" s="1"/>
  <c r="CE243" i="5"/>
  <c r="CE250" i="5"/>
  <c r="CE244" i="5"/>
  <c r="AJ294" i="5"/>
  <c r="AJ304" i="5" s="1"/>
  <c r="CE294" i="5"/>
  <c r="E52" i="7"/>
  <c r="BO188" i="5"/>
  <c r="F49" i="7"/>
  <c r="G49" i="7" s="1"/>
  <c r="CE247" i="5"/>
  <c r="BI188" i="5"/>
  <c r="F48" i="7"/>
  <c r="G48" i="7" s="1"/>
  <c r="AQ188" i="5"/>
  <c r="F45" i="7"/>
  <c r="G45" i="7" s="1"/>
  <c r="BC188" i="5"/>
  <c r="F47" i="7"/>
  <c r="G47" i="7" s="1"/>
  <c r="Z286" i="6"/>
  <c r="Z263" i="6"/>
  <c r="Z241" i="6"/>
  <c r="CC259" i="5"/>
  <c r="CE258" i="5"/>
  <c r="AQ79" i="5"/>
  <c r="AP278" i="5"/>
  <c r="AQ278" i="5" s="1"/>
  <c r="AQ12" i="5"/>
  <c r="AP248" i="5"/>
  <c r="AQ248" i="5" s="1"/>
  <c r="AW103" i="5"/>
  <c r="AV251" i="5"/>
  <c r="AW251" i="5" s="1"/>
  <c r="AW18" i="5"/>
  <c r="AV247" i="5"/>
  <c r="AW247" i="5" s="1"/>
  <c r="BC148" i="5"/>
  <c r="BB268" i="5"/>
  <c r="CE304" i="5"/>
  <c r="L37" i="6"/>
  <c r="L267" i="6" s="1"/>
  <c r="AJ267" i="5"/>
  <c r="AJ248" i="5"/>
  <c r="AK248" i="5" s="1"/>
  <c r="AQ103" i="5"/>
  <c r="AP251" i="5"/>
  <c r="AQ251" i="5" s="1"/>
  <c r="AQ35" i="5"/>
  <c r="AP245" i="5"/>
  <c r="AQ245" i="5" s="1"/>
  <c r="AQ26" i="5"/>
  <c r="AP246" i="5"/>
  <c r="AQ246" i="5" s="1"/>
  <c r="AQ18" i="5"/>
  <c r="AP247" i="5"/>
  <c r="AQ247" i="5" s="1"/>
  <c r="AW148" i="5"/>
  <c r="AV268" i="5"/>
  <c r="AW43" i="5"/>
  <c r="AV244" i="5"/>
  <c r="AW244" i="5" s="1"/>
  <c r="AW24" i="5"/>
  <c r="AV271" i="5"/>
  <c r="AW271" i="5" s="1"/>
  <c r="BC22" i="5"/>
  <c r="BB294" i="5"/>
  <c r="AJ258" i="5"/>
  <c r="AK258" i="5" s="1"/>
  <c r="AQ89" i="5"/>
  <c r="AP249" i="5"/>
  <c r="AQ249" i="5" s="1"/>
  <c r="AQ65" i="5"/>
  <c r="AP257" i="5"/>
  <c r="AQ257" i="5" s="1"/>
  <c r="AQ39" i="5"/>
  <c r="AP250" i="5"/>
  <c r="AQ250" i="5" s="1"/>
  <c r="AQ29" i="5"/>
  <c r="AP253" i="5"/>
  <c r="AQ253" i="5" s="1"/>
  <c r="AW77" i="5"/>
  <c r="AV256" i="5"/>
  <c r="AW256" i="5" s="1"/>
  <c r="DU227" i="2"/>
  <c r="AW35" i="5"/>
  <c r="AV245" i="5"/>
  <c r="AW245" i="5" s="1"/>
  <c r="AJ243" i="5"/>
  <c r="AQ46" i="5"/>
  <c r="AP255" i="5"/>
  <c r="AQ255" i="5" s="1"/>
  <c r="BC59" i="5"/>
  <c r="BB243" i="5"/>
  <c r="AJ249" i="5"/>
  <c r="AK249" i="5" s="1"/>
  <c r="AJ257" i="5"/>
  <c r="AK257" i="5" s="1"/>
  <c r="AW59" i="5"/>
  <c r="AV243" i="5"/>
  <c r="AW7" i="5"/>
  <c r="AV258" i="5"/>
  <c r="AW258" i="5" s="1"/>
  <c r="BC89" i="5"/>
  <c r="BB249" i="5"/>
  <c r="BC249" i="5" s="1"/>
  <c r="BC79" i="5"/>
  <c r="BB278" i="5"/>
  <c r="BC278" i="5" s="1"/>
  <c r="BC65" i="5"/>
  <c r="BB257" i="5"/>
  <c r="BC257" i="5" s="1"/>
  <c r="BC39" i="5"/>
  <c r="BB250" i="5"/>
  <c r="BC250" i="5" s="1"/>
  <c r="BC29" i="5"/>
  <c r="BB253" i="5"/>
  <c r="BC253" i="5" s="1"/>
  <c r="CE249" i="5"/>
  <c r="CD259" i="5"/>
  <c r="AW46" i="5"/>
  <c r="AV255" i="5"/>
  <c r="AW255" i="5" s="1"/>
  <c r="AJ253" i="5"/>
  <c r="AK253" i="5" s="1"/>
  <c r="DJ250" i="2"/>
  <c r="AJ245" i="5"/>
  <c r="AK245" i="5" s="1"/>
  <c r="AJ246" i="5"/>
  <c r="AK246" i="5" s="1"/>
  <c r="AJ247" i="5"/>
  <c r="AK247" i="5" s="1"/>
  <c r="AQ148" i="5"/>
  <c r="AP268" i="5"/>
  <c r="AQ43" i="5"/>
  <c r="AP244" i="5"/>
  <c r="AQ244" i="5" s="1"/>
  <c r="AQ24" i="5"/>
  <c r="AP271" i="5"/>
  <c r="AQ271" i="5" s="1"/>
  <c r="AW22" i="5"/>
  <c r="AV294" i="5"/>
  <c r="BC12" i="5"/>
  <c r="BB248" i="5"/>
  <c r="BC248" i="5" s="1"/>
  <c r="CE245" i="5"/>
  <c r="AJ250" i="5"/>
  <c r="AK250" i="5" s="1"/>
  <c r="AW26" i="5"/>
  <c r="AV246" i="5"/>
  <c r="AW246" i="5" s="1"/>
  <c r="BC24" i="5"/>
  <c r="BB271" i="5"/>
  <c r="BC271" i="5" s="1"/>
  <c r="AQ77" i="5"/>
  <c r="AP256" i="5"/>
  <c r="AQ256" i="5" s="1"/>
  <c r="BC7" i="5"/>
  <c r="BB258" i="5"/>
  <c r="BC258" i="5" s="1"/>
  <c r="DJ256" i="2"/>
  <c r="AJ256" i="5"/>
  <c r="AK256" i="5" s="1"/>
  <c r="AJ244" i="5"/>
  <c r="AK244" i="5" s="1"/>
  <c r="AQ59" i="5"/>
  <c r="AP243" i="5"/>
  <c r="AQ7" i="5"/>
  <c r="AP258" i="5"/>
  <c r="AQ258" i="5" s="1"/>
  <c r="AW89" i="5"/>
  <c r="AV249" i="5"/>
  <c r="AW249" i="5" s="1"/>
  <c r="AW79" i="5"/>
  <c r="AV278" i="5"/>
  <c r="AW278" i="5" s="1"/>
  <c r="AW65" i="5"/>
  <c r="AV257" i="5"/>
  <c r="AW257" i="5" s="1"/>
  <c r="AW39" i="5"/>
  <c r="AV250" i="5"/>
  <c r="AW250" i="5" s="1"/>
  <c r="AW29" i="5"/>
  <c r="AV253" i="5"/>
  <c r="AW253" i="5" s="1"/>
  <c r="BC77" i="5"/>
  <c r="BB256" i="5"/>
  <c r="BC256" i="5" s="1"/>
  <c r="BC46" i="5"/>
  <c r="BB255" i="5"/>
  <c r="BC255" i="5" s="1"/>
  <c r="CE246" i="5"/>
  <c r="CE257" i="5"/>
  <c r="BC43" i="5"/>
  <c r="BB244" i="5"/>
  <c r="BC244" i="5" s="1"/>
  <c r="AJ251" i="5"/>
  <c r="AK251" i="5" s="1"/>
  <c r="AQ22" i="5"/>
  <c r="AP294" i="5"/>
  <c r="AW12" i="5"/>
  <c r="AV248" i="5"/>
  <c r="AW248" i="5" s="1"/>
  <c r="BC103" i="5"/>
  <c r="BB251" i="5"/>
  <c r="BC251" i="5" s="1"/>
  <c r="BC35" i="5"/>
  <c r="BB245" i="5"/>
  <c r="BC245" i="5" s="1"/>
  <c r="BC26" i="5"/>
  <c r="BB246" i="5"/>
  <c r="BC246" i="5" s="1"/>
  <c r="BC18" i="5"/>
  <c r="BB247" i="5"/>
  <c r="BC247" i="5" s="1"/>
  <c r="CE256" i="5"/>
  <c r="DJ257" i="2"/>
  <c r="DJ313" i="2" s="1"/>
  <c r="DJ249" i="2"/>
  <c r="DJ275" i="2"/>
  <c r="DJ253" i="2"/>
  <c r="DJ248" i="2"/>
  <c r="DJ328" i="2" s="1"/>
  <c r="DJ245" i="2"/>
  <c r="DJ244" i="2"/>
  <c r="DJ246" i="2"/>
  <c r="DJ247" i="2"/>
  <c r="DJ243" i="2"/>
  <c r="DJ258" i="2"/>
  <c r="DJ294" i="2"/>
  <c r="DJ304" i="2" s="1"/>
  <c r="CA219" i="2"/>
  <c r="EB306" i="2"/>
  <c r="EC306" i="2"/>
  <c r="CA228" i="2"/>
  <c r="BU219" i="2"/>
  <c r="BU228" i="2"/>
  <c r="CA222" i="2"/>
  <c r="CA231" i="2"/>
  <c r="BU222" i="2"/>
  <c r="DS306" i="2"/>
  <c r="BU231" i="2"/>
  <c r="AK191" i="2"/>
  <c r="CA201" i="2"/>
  <c r="DU230" i="2"/>
  <c r="DU219" i="2"/>
  <c r="DJ229" i="2"/>
  <c r="DU231" i="2"/>
  <c r="DU228" i="2"/>
  <c r="DY205" i="2"/>
  <c r="DX205" i="2"/>
  <c r="DU229" i="2"/>
  <c r="CA217" i="2"/>
  <c r="AK268" i="2"/>
  <c r="AK192" i="2"/>
  <c r="CA202" i="2"/>
  <c r="BU217" i="2"/>
  <c r="AK188" i="2"/>
  <c r="BU226" i="2"/>
  <c r="CA220" i="2"/>
  <c r="DL205" i="2"/>
  <c r="BU223" i="2"/>
  <c r="DU217" i="2"/>
  <c r="CA229" i="2"/>
  <c r="BU220" i="2"/>
  <c r="DR205" i="2"/>
  <c r="DC205" i="2"/>
  <c r="CA200" i="2"/>
  <c r="CA261" i="2" s="1"/>
  <c r="BZ261" i="2"/>
  <c r="DU223" i="2"/>
  <c r="DJ192" i="2"/>
  <c r="BU229" i="2"/>
  <c r="DU220" i="2"/>
  <c r="CA223" i="2"/>
  <c r="EB205" i="2"/>
  <c r="DZ205" i="2"/>
  <c r="AP229" i="5"/>
  <c r="AQ78" i="5"/>
  <c r="AP228" i="5"/>
  <c r="AQ47" i="5"/>
  <c r="BB229" i="5"/>
  <c r="BC78" i="5"/>
  <c r="BB228" i="5"/>
  <c r="BC47" i="5"/>
  <c r="AV229" i="5"/>
  <c r="AW78" i="5"/>
  <c r="AV228" i="5"/>
  <c r="AW47" i="5"/>
  <c r="L149" i="6"/>
  <c r="L144" i="6"/>
  <c r="L137" i="6"/>
  <c r="L132" i="6"/>
  <c r="L128" i="6"/>
  <c r="L123" i="6"/>
  <c r="L119" i="6"/>
  <c r="L115" i="6"/>
  <c r="L110" i="6"/>
  <c r="L106" i="6"/>
  <c r="L102" i="6"/>
  <c r="L98" i="6"/>
  <c r="L93" i="6"/>
  <c r="L89" i="6"/>
  <c r="L83" i="6"/>
  <c r="L79" i="6"/>
  <c r="L278" i="6" s="1"/>
  <c r="L75" i="6"/>
  <c r="L65" i="6"/>
  <c r="L61" i="6"/>
  <c r="L57" i="6"/>
  <c r="L53" i="6"/>
  <c r="L32" i="6"/>
  <c r="L27" i="6"/>
  <c r="L23" i="6"/>
  <c r="L19" i="6"/>
  <c r="L15" i="6"/>
  <c r="L11" i="6"/>
  <c r="L7" i="6"/>
  <c r="L49" i="6"/>
  <c r="M49" i="6" s="1"/>
  <c r="EA193" i="2"/>
  <c r="EA232" i="2"/>
  <c r="EA234" i="2" s="1"/>
  <c r="EC193" i="2"/>
  <c r="EA204" i="2"/>
  <c r="L150" i="6"/>
  <c r="L145" i="6"/>
  <c r="L138" i="6"/>
  <c r="L133" i="6"/>
  <c r="L129" i="6"/>
  <c r="L124" i="6"/>
  <c r="L120" i="6"/>
  <c r="L116" i="6"/>
  <c r="L111" i="6"/>
  <c r="L107" i="6"/>
  <c r="L103" i="6"/>
  <c r="L99" i="6"/>
  <c r="L94" i="6"/>
  <c r="L90" i="6"/>
  <c r="L84" i="6"/>
  <c r="L20" i="6"/>
  <c r="L16" i="6"/>
  <c r="L12" i="6"/>
  <c r="L8" i="6"/>
  <c r="L50" i="6"/>
  <c r="L46" i="6"/>
  <c r="L255" i="6" s="1"/>
  <c r="L42" i="6"/>
  <c r="EC232" i="2"/>
  <c r="EC234" i="2" s="1"/>
  <c r="EC204" i="2"/>
  <c r="L45" i="6"/>
  <c r="L6" i="6"/>
  <c r="L148" i="6"/>
  <c r="L268" i="6" s="1"/>
  <c r="L140" i="6"/>
  <c r="L136" i="6"/>
  <c r="L131" i="6"/>
  <c r="L126" i="6"/>
  <c r="L122" i="6"/>
  <c r="L118" i="6"/>
  <c r="L114" i="6"/>
  <c r="L109" i="6"/>
  <c r="L105" i="6"/>
  <c r="L101" i="6"/>
  <c r="L96" i="6"/>
  <c r="L92" i="6"/>
  <c r="L88" i="6"/>
  <c r="L82" i="6"/>
  <c r="L78" i="6"/>
  <c r="L74" i="6"/>
  <c r="L64" i="6"/>
  <c r="L60" i="6"/>
  <c r="L56" i="6"/>
  <c r="L52" i="6"/>
  <c r="L44" i="6"/>
  <c r="L39" i="6"/>
  <c r="L35" i="6"/>
  <c r="L40" i="6"/>
  <c r="L151" i="6"/>
  <c r="L147" i="6"/>
  <c r="L139" i="6"/>
  <c r="L135" i="6"/>
  <c r="L130" i="6"/>
  <c r="L125" i="6"/>
  <c r="L121" i="6"/>
  <c r="L117" i="6"/>
  <c r="L112" i="6"/>
  <c r="L108" i="6"/>
  <c r="L100" i="6"/>
  <c r="L95" i="6"/>
  <c r="L86" i="6"/>
  <c r="L81" i="6"/>
  <c r="L77" i="6"/>
  <c r="L73" i="6"/>
  <c r="L63" i="6"/>
  <c r="L59" i="6"/>
  <c r="L55" i="6"/>
  <c r="L47" i="6"/>
  <c r="L34" i="6"/>
  <c r="L29" i="6"/>
  <c r="L25" i="6"/>
  <c r="L21" i="6"/>
  <c r="L17" i="6"/>
  <c r="L13" i="6"/>
  <c r="AJ188" i="5"/>
  <c r="F44" i="7" s="1"/>
  <c r="L30" i="6"/>
  <c r="L26" i="6"/>
  <c r="AJ224" i="5"/>
  <c r="AP195" i="5"/>
  <c r="AQ195" i="5" s="1"/>
  <c r="L22" i="6"/>
  <c r="L18" i="6"/>
  <c r="L14" i="6"/>
  <c r="L10" i="6"/>
  <c r="L43" i="6"/>
  <c r="L38" i="6"/>
  <c r="AV226" i="5"/>
  <c r="L80" i="6"/>
  <c r="L76" i="6"/>
  <c r="L66" i="6"/>
  <c r="L62" i="6"/>
  <c r="L58" i="6"/>
  <c r="L54" i="6"/>
  <c r="L33" i="6"/>
  <c r="L28" i="6"/>
  <c r="AP224" i="5"/>
  <c r="AV198" i="5"/>
  <c r="AW198" i="5" s="1"/>
  <c r="AV197" i="5"/>
  <c r="AW197" i="5" s="1"/>
  <c r="BB230" i="5"/>
  <c r="AJ222" i="5"/>
  <c r="L9" i="6"/>
  <c r="AP216" i="5"/>
  <c r="AP198" i="5"/>
  <c r="AQ198" i="5" s="1"/>
  <c r="AV224" i="5"/>
  <c r="AV222" i="5"/>
  <c r="AV218" i="5"/>
  <c r="AV219" i="5"/>
  <c r="AV220" i="5"/>
  <c r="BB221" i="5"/>
  <c r="AJ198" i="5"/>
  <c r="AP222" i="5"/>
  <c r="AP218" i="5"/>
  <c r="AP219" i="5"/>
  <c r="AP220" i="5"/>
  <c r="AV230" i="5"/>
  <c r="AV223" i="5"/>
  <c r="AV196" i="5"/>
  <c r="AW196" i="5" s="1"/>
  <c r="AV231" i="5"/>
  <c r="AJ218" i="5"/>
  <c r="AP230" i="5"/>
  <c r="AP223" i="5"/>
  <c r="AP226" i="5"/>
  <c r="AP196" i="5"/>
  <c r="AQ196" i="5" s="1"/>
  <c r="AP231" i="5"/>
  <c r="AV217" i="5"/>
  <c r="AV221" i="5"/>
  <c r="BB224" i="5"/>
  <c r="BB222" i="5"/>
  <c r="AP217" i="5"/>
  <c r="AP221" i="5"/>
  <c r="AV216" i="5"/>
  <c r="BB223" i="5"/>
  <c r="BB197" i="5"/>
  <c r="BC197" i="5" s="1"/>
  <c r="AP197" i="5"/>
  <c r="AQ197" i="5" s="1"/>
  <c r="AJ195" i="5"/>
  <c r="AJ219" i="5"/>
  <c r="AJ316" i="5" s="1"/>
  <c r="AJ223" i="5"/>
  <c r="AJ320" i="5" s="1"/>
  <c r="AJ229" i="5"/>
  <c r="L104" i="6"/>
  <c r="L91" i="6"/>
  <c r="L51" i="6"/>
  <c r="L24" i="6"/>
  <c r="L271" i="6" s="1"/>
  <c r="BB216" i="5"/>
  <c r="BB198" i="5"/>
  <c r="BC198" i="5" s="1"/>
  <c r="AJ196" i="5"/>
  <c r="AJ216" i="5"/>
  <c r="AJ313" i="5" s="1"/>
  <c r="AJ220" i="5"/>
  <c r="AJ230" i="5"/>
  <c r="L36" i="6"/>
  <c r="BB218" i="5"/>
  <c r="BB219" i="5"/>
  <c r="BB220" i="5"/>
  <c r="AJ197" i="5"/>
  <c r="AJ217" i="5"/>
  <c r="AJ314" i="5" s="1"/>
  <c r="AJ221" i="5"/>
  <c r="AJ226" i="5"/>
  <c r="AJ231" i="5"/>
  <c r="AJ328" i="5" s="1"/>
  <c r="BB217" i="5"/>
  <c r="BB226" i="5"/>
  <c r="BB196" i="5"/>
  <c r="BC196" i="5" s="1"/>
  <c r="BB231" i="5"/>
  <c r="AJ228" i="5"/>
  <c r="AJ325" i="5" s="1"/>
  <c r="AV195" i="5"/>
  <c r="AW195" i="5" s="1"/>
  <c r="AV188" i="5"/>
  <c r="BB195" i="5"/>
  <c r="BC195" i="5" s="1"/>
  <c r="BZ188" i="5"/>
  <c r="BT188" i="5"/>
  <c r="AJ193" i="2"/>
  <c r="CX22" i="5"/>
  <c r="CF58" i="5"/>
  <c r="BH147" i="5"/>
  <c r="BI147" i="5" s="1"/>
  <c r="BH126" i="5"/>
  <c r="BI126" i="5" s="1"/>
  <c r="BH118" i="5"/>
  <c r="BI118" i="5" s="1"/>
  <c r="BH54" i="5"/>
  <c r="BI54" i="5" s="1"/>
  <c r="CR108" i="5"/>
  <c r="BH136" i="5"/>
  <c r="BI136" i="5" s="1"/>
  <c r="BH102" i="5"/>
  <c r="BI102" i="5" s="1"/>
  <c r="BH38" i="5"/>
  <c r="BI38" i="5" s="1"/>
  <c r="CX150" i="5"/>
  <c r="BH6" i="5"/>
  <c r="BI6" i="5" s="1"/>
  <c r="BH131" i="5"/>
  <c r="BI131" i="5" s="1"/>
  <c r="BH86" i="5"/>
  <c r="BI86" i="5" s="1"/>
  <c r="BH22" i="5"/>
  <c r="CX86" i="5"/>
  <c r="CF143" i="5"/>
  <c r="CJ148" i="5"/>
  <c r="CJ268" i="5" s="1"/>
  <c r="CL7" i="5"/>
  <c r="CL11" i="5"/>
  <c r="CL9" i="5"/>
  <c r="CL14" i="5"/>
  <c r="CL18" i="5"/>
  <c r="CL22" i="5"/>
  <c r="CL26" i="5"/>
  <c r="CL30" i="5"/>
  <c r="CL34" i="5"/>
  <c r="CL38" i="5"/>
  <c r="CL42" i="5"/>
  <c r="CL46" i="5"/>
  <c r="CL255" i="5" s="1"/>
  <c r="CL50" i="5"/>
  <c r="CL254" i="5" s="1"/>
  <c r="CL54" i="5"/>
  <c r="CL58" i="5"/>
  <c r="CL62" i="5"/>
  <c r="CL66" i="5"/>
  <c r="CL70" i="5"/>
  <c r="CL74" i="5"/>
  <c r="CL78" i="5"/>
  <c r="CL229" i="5" s="1"/>
  <c r="CL82" i="5"/>
  <c r="CL86" i="5"/>
  <c r="CL90" i="5"/>
  <c r="CL94" i="5"/>
  <c r="CL98" i="5"/>
  <c r="CL102" i="5"/>
  <c r="CL106" i="5"/>
  <c r="CL110" i="5"/>
  <c r="CL118" i="5"/>
  <c r="CL122" i="5"/>
  <c r="CL126" i="5"/>
  <c r="CL130" i="5"/>
  <c r="CL138" i="5"/>
  <c r="CL142" i="5"/>
  <c r="CL150" i="5"/>
  <c r="CL154" i="5"/>
  <c r="CL10" i="5"/>
  <c r="CL15" i="5"/>
  <c r="CL19" i="5"/>
  <c r="CL23" i="5"/>
  <c r="CL27" i="5"/>
  <c r="CL35" i="5"/>
  <c r="CL39" i="5"/>
  <c r="CL43" i="5"/>
  <c r="CL47" i="5"/>
  <c r="CL228" i="5" s="1"/>
  <c r="CL51" i="5"/>
  <c r="CL227" i="5" s="1"/>
  <c r="CL55" i="5"/>
  <c r="CL59" i="5"/>
  <c r="CL63" i="5"/>
  <c r="CL67" i="5"/>
  <c r="CL71" i="5"/>
  <c r="CL75" i="5"/>
  <c r="CL79" i="5"/>
  <c r="CL278" i="5" s="1"/>
  <c r="CL83" i="5"/>
  <c r="CL87" i="5"/>
  <c r="CL275" i="5" s="1"/>
  <c r="CL91" i="5"/>
  <c r="CL95" i="5"/>
  <c r="CL99" i="5"/>
  <c r="CL103" i="5"/>
  <c r="CL107" i="5"/>
  <c r="CL115" i="5"/>
  <c r="CL119" i="5"/>
  <c r="CL123" i="5"/>
  <c r="CL131" i="5"/>
  <c r="CL135" i="5"/>
  <c r="CL139" i="5"/>
  <c r="CL143" i="5"/>
  <c r="CL147" i="5"/>
  <c r="CL151" i="5"/>
  <c r="CL6" i="5"/>
  <c r="CL12" i="5"/>
  <c r="CL16" i="5"/>
  <c r="CL20" i="5"/>
  <c r="CL24" i="5"/>
  <c r="CL271" i="5" s="1"/>
  <c r="CL28" i="5"/>
  <c r="CL32" i="5"/>
  <c r="CL36" i="5"/>
  <c r="CL40" i="5"/>
  <c r="CL44" i="5"/>
  <c r="CL52" i="5"/>
  <c r="CL56" i="5"/>
  <c r="CL60" i="5"/>
  <c r="CL64" i="5"/>
  <c r="CL68" i="5"/>
  <c r="CL252" i="5" s="1"/>
  <c r="CL72" i="5"/>
  <c r="CL76" i="5"/>
  <c r="CL80" i="5"/>
  <c r="CL84" i="5"/>
  <c r="CL88" i="5"/>
  <c r="CL92" i="5"/>
  <c r="CL96" i="5"/>
  <c r="CL100" i="5"/>
  <c r="CL104" i="5"/>
  <c r="CL108" i="5"/>
  <c r="CL116" i="5"/>
  <c r="CL120" i="5"/>
  <c r="CL124" i="5"/>
  <c r="CL128" i="5"/>
  <c r="CL132" i="5"/>
  <c r="CL136" i="5"/>
  <c r="CL140" i="5"/>
  <c r="CL144" i="5"/>
  <c r="CL148" i="5"/>
  <c r="CL268" i="5" s="1"/>
  <c r="CL152" i="5"/>
  <c r="CL21" i="5"/>
  <c r="CL53" i="5"/>
  <c r="CL69" i="5"/>
  <c r="CL225" i="5" s="1"/>
  <c r="CL101" i="5"/>
  <c r="CL117" i="5"/>
  <c r="CL133" i="5"/>
  <c r="CL149" i="5"/>
  <c r="CL8" i="5"/>
  <c r="CL25" i="5"/>
  <c r="CL41" i="5"/>
  <c r="CL272" i="5" s="1"/>
  <c r="CL57" i="5"/>
  <c r="CL73" i="5"/>
  <c r="CL89" i="5"/>
  <c r="CL105" i="5"/>
  <c r="CL121" i="5"/>
  <c r="CL137" i="5"/>
  <c r="CL153" i="5"/>
  <c r="CL13" i="5"/>
  <c r="CL29" i="5"/>
  <c r="CL45" i="5"/>
  <c r="CL61" i="5"/>
  <c r="CL77" i="5"/>
  <c r="CL93" i="5"/>
  <c r="CL109" i="5"/>
  <c r="CL125" i="5"/>
  <c r="CL141" i="5"/>
  <c r="CL129" i="5"/>
  <c r="CL65" i="5"/>
  <c r="BT9" i="5"/>
  <c r="BU9" i="5" s="1"/>
  <c r="BT13" i="5"/>
  <c r="BT17" i="5"/>
  <c r="BU17" i="5" s="1"/>
  <c r="BT21" i="5"/>
  <c r="BU21" i="5" s="1"/>
  <c r="BT25" i="5"/>
  <c r="BU25" i="5" s="1"/>
  <c r="BT29" i="5"/>
  <c r="BT33" i="5"/>
  <c r="BU33" i="5" s="1"/>
  <c r="BT45" i="5"/>
  <c r="BU45" i="5" s="1"/>
  <c r="BT49" i="5"/>
  <c r="BT53" i="5"/>
  <c r="BU53" i="5" s="1"/>
  <c r="BT10" i="5"/>
  <c r="BT14" i="5"/>
  <c r="BU14" i="5" s="1"/>
  <c r="BT18" i="5"/>
  <c r="BT22" i="5"/>
  <c r="BT7" i="5"/>
  <c r="BT11" i="5"/>
  <c r="BU11" i="5" s="1"/>
  <c r="BT15" i="5"/>
  <c r="BU15" i="5" s="1"/>
  <c r="BT19" i="5"/>
  <c r="BT23" i="5"/>
  <c r="BU23" i="5" s="1"/>
  <c r="BT27" i="5"/>
  <c r="BT35" i="5"/>
  <c r="BT39" i="5"/>
  <c r="BT43" i="5"/>
  <c r="BT47" i="5"/>
  <c r="BT51" i="5"/>
  <c r="BT227" i="5" s="1"/>
  <c r="BT55" i="5"/>
  <c r="BU55" i="5" s="1"/>
  <c r="BT59" i="5"/>
  <c r="BT63" i="5"/>
  <c r="BU63" i="5" s="1"/>
  <c r="BT67" i="5"/>
  <c r="BT71" i="5"/>
  <c r="BT75" i="5"/>
  <c r="BU75" i="5" s="1"/>
  <c r="BT79" i="5"/>
  <c r="BT83" i="5"/>
  <c r="BU83" i="5" s="1"/>
  <c r="BT91" i="5"/>
  <c r="BT95" i="5"/>
  <c r="BU95" i="5" s="1"/>
  <c r="BT99" i="5"/>
  <c r="BU99" i="5" s="1"/>
  <c r="BT103" i="5"/>
  <c r="BT107" i="5"/>
  <c r="BU107" i="5" s="1"/>
  <c r="BT111" i="5"/>
  <c r="BU111" i="5" s="1"/>
  <c r="BT115" i="5"/>
  <c r="BU115" i="5" s="1"/>
  <c r="BT119" i="5"/>
  <c r="BU119" i="5" s="1"/>
  <c r="BT123" i="5"/>
  <c r="BU123" i="5" s="1"/>
  <c r="BT131" i="5"/>
  <c r="BU131" i="5" s="1"/>
  <c r="BT135" i="5"/>
  <c r="BU135" i="5" s="1"/>
  <c r="BT139" i="5"/>
  <c r="BU139" i="5" s="1"/>
  <c r="BT143" i="5"/>
  <c r="BT147" i="5"/>
  <c r="BU147" i="5" s="1"/>
  <c r="BT151" i="5"/>
  <c r="BU151" i="5" s="1"/>
  <c r="BT8" i="5"/>
  <c r="BU8" i="5" s="1"/>
  <c r="BT24" i="5"/>
  <c r="BT271" i="5" s="1"/>
  <c r="BU271" i="5" s="1"/>
  <c r="BT32" i="5"/>
  <c r="BU32" i="5" s="1"/>
  <c r="BT40" i="5"/>
  <c r="BT56" i="5"/>
  <c r="BU56" i="5" s="1"/>
  <c r="BT61" i="5"/>
  <c r="BU61" i="5" s="1"/>
  <c r="BT66" i="5"/>
  <c r="BT72" i="5"/>
  <c r="BT77" i="5"/>
  <c r="BT82" i="5"/>
  <c r="BU82" i="5" s="1"/>
  <c r="BT88" i="5"/>
  <c r="BU88" i="5" s="1"/>
  <c r="BT93" i="5"/>
  <c r="BU93" i="5" s="1"/>
  <c r="BT98" i="5"/>
  <c r="BU98" i="5" s="1"/>
  <c r="BT104" i="5"/>
  <c r="BT109" i="5"/>
  <c r="BU109" i="5" s="1"/>
  <c r="BT120" i="5"/>
  <c r="BU120" i="5" s="1"/>
  <c r="BT125" i="5"/>
  <c r="BU125" i="5" s="1"/>
  <c r="BT130" i="5"/>
  <c r="BU130" i="5" s="1"/>
  <c r="BT136" i="5"/>
  <c r="BU136" i="5" s="1"/>
  <c r="BT141" i="5"/>
  <c r="BT6" i="5"/>
  <c r="BU6" i="5" s="1"/>
  <c r="BT12" i="5"/>
  <c r="BT26" i="5"/>
  <c r="BT34" i="5"/>
  <c r="BU34" i="5" s="1"/>
  <c r="BT42" i="5"/>
  <c r="BU42" i="5" s="1"/>
  <c r="BT50" i="5"/>
  <c r="BT254" i="5" s="1"/>
  <c r="BU254" i="5" s="1"/>
  <c r="BT57" i="5"/>
  <c r="BU57" i="5" s="1"/>
  <c r="BT62" i="5"/>
  <c r="BU62" i="5" s="1"/>
  <c r="BT68" i="5"/>
  <c r="BT252" i="5" s="1"/>
  <c r="BU252" i="5" s="1"/>
  <c r="BT73" i="5"/>
  <c r="BU73" i="5" s="1"/>
  <c r="BT78" i="5"/>
  <c r="BT84" i="5"/>
  <c r="BU84" i="5" s="1"/>
  <c r="BT89" i="5"/>
  <c r="BT94" i="5"/>
  <c r="BU94" i="5" s="1"/>
  <c r="BT100" i="5"/>
  <c r="BU100" i="5" s="1"/>
  <c r="BT105" i="5"/>
  <c r="BU105" i="5" s="1"/>
  <c r="BT110" i="5"/>
  <c r="BU110" i="5" s="1"/>
  <c r="BT116" i="5"/>
  <c r="BU116" i="5" s="1"/>
  <c r="BT121" i="5"/>
  <c r="BU121" i="5" s="1"/>
  <c r="BT126" i="5"/>
  <c r="BU126" i="5" s="1"/>
  <c r="BT132" i="5"/>
  <c r="BU132" i="5" s="1"/>
  <c r="BT137" i="5"/>
  <c r="BU137" i="5" s="1"/>
  <c r="BT142" i="5"/>
  <c r="BT148" i="5"/>
  <c r="BR6" i="5"/>
  <c r="BS6" i="5" s="1"/>
  <c r="BT16" i="5"/>
  <c r="BU16" i="5" s="1"/>
  <c r="BT28" i="5"/>
  <c r="BU28" i="5" s="1"/>
  <c r="BT36" i="5"/>
  <c r="BT44" i="5"/>
  <c r="BT52" i="5"/>
  <c r="BU52" i="5" s="1"/>
  <c r="BT58" i="5"/>
  <c r="BU58" i="5" s="1"/>
  <c r="BT64" i="5"/>
  <c r="BU64" i="5" s="1"/>
  <c r="BT69" i="5"/>
  <c r="BT225" i="5" s="1"/>
  <c r="BT74" i="5"/>
  <c r="BU74" i="5" s="1"/>
  <c r="BT80" i="5"/>
  <c r="BU80" i="5" s="1"/>
  <c r="BT90" i="5"/>
  <c r="BU90" i="5" s="1"/>
  <c r="BT96" i="5"/>
  <c r="BU96" i="5" s="1"/>
  <c r="BT101" i="5"/>
  <c r="BU101" i="5" s="1"/>
  <c r="BT106" i="5"/>
  <c r="BU106" i="5" s="1"/>
  <c r="BT112" i="5"/>
  <c r="BU112" i="5" s="1"/>
  <c r="BT117" i="5"/>
  <c r="BU117" i="5" s="1"/>
  <c r="BT122" i="5"/>
  <c r="BU122" i="5" s="1"/>
  <c r="BT128" i="5"/>
  <c r="BU128" i="5" s="1"/>
  <c r="BT133" i="5"/>
  <c r="BU133" i="5" s="1"/>
  <c r="BT138" i="5"/>
  <c r="BU138" i="5" s="1"/>
  <c r="BT144" i="5"/>
  <c r="BU144" i="5" s="1"/>
  <c r="BT149" i="5"/>
  <c r="BU149" i="5" s="1"/>
  <c r="BT38" i="5"/>
  <c r="BU38" i="5" s="1"/>
  <c r="BT65" i="5"/>
  <c r="BT86" i="5"/>
  <c r="BU86" i="5" s="1"/>
  <c r="BT108" i="5"/>
  <c r="BU108" i="5" s="1"/>
  <c r="BT129" i="5"/>
  <c r="BU129" i="5" s="1"/>
  <c r="BT150" i="5"/>
  <c r="BU150" i="5" s="1"/>
  <c r="BT46" i="5"/>
  <c r="BT70" i="5"/>
  <c r="BT92" i="5"/>
  <c r="BU92" i="5" s="1"/>
  <c r="BT20" i="5"/>
  <c r="BU20" i="5" s="1"/>
  <c r="BT54" i="5"/>
  <c r="BU54" i="5" s="1"/>
  <c r="BT76" i="5"/>
  <c r="BU76" i="5" s="1"/>
  <c r="BT118" i="5"/>
  <c r="BU118" i="5" s="1"/>
  <c r="BT140" i="5"/>
  <c r="BU140" i="5" s="1"/>
  <c r="BT30" i="5"/>
  <c r="BT124" i="5"/>
  <c r="BU124" i="5" s="1"/>
  <c r="BT60" i="5"/>
  <c r="BT145" i="5"/>
  <c r="BU145" i="5" s="1"/>
  <c r="BT81" i="5"/>
  <c r="BU81" i="5" s="1"/>
  <c r="CR9" i="5"/>
  <c r="CR13" i="5"/>
  <c r="CR17" i="5"/>
  <c r="CR21" i="5"/>
  <c r="CR25" i="5"/>
  <c r="CR29" i="5"/>
  <c r="CR33" i="5"/>
  <c r="CR41" i="5"/>
  <c r="CR272" i="5" s="1"/>
  <c r="CR45" i="5"/>
  <c r="CR49" i="5"/>
  <c r="CR53" i="5"/>
  <c r="CR57" i="5"/>
  <c r="CR61" i="5"/>
  <c r="CR65" i="5"/>
  <c r="CR69" i="5"/>
  <c r="CR225" i="5" s="1"/>
  <c r="CR73" i="5"/>
  <c r="CR77" i="5"/>
  <c r="CR81" i="5"/>
  <c r="CR89" i="5"/>
  <c r="CR93" i="5"/>
  <c r="CR101" i="5"/>
  <c r="CR105" i="5"/>
  <c r="CR109" i="5"/>
  <c r="CR117" i="5"/>
  <c r="CR121" i="5"/>
  <c r="CR125" i="5"/>
  <c r="CR129" i="5"/>
  <c r="CR133" i="5"/>
  <c r="CR137" i="5"/>
  <c r="CR141" i="5"/>
  <c r="CR145" i="5"/>
  <c r="CR149" i="5"/>
  <c r="CR153" i="5"/>
  <c r="CR10" i="5"/>
  <c r="CR14" i="5"/>
  <c r="CR18" i="5"/>
  <c r="CR22" i="5"/>
  <c r="CR26" i="5"/>
  <c r="CR30" i="5"/>
  <c r="CR34" i="5"/>
  <c r="CR38" i="5"/>
  <c r="CR42" i="5"/>
  <c r="CR46" i="5"/>
  <c r="CR255" i="5" s="1"/>
  <c r="CR50" i="5"/>
  <c r="CR254" i="5" s="1"/>
  <c r="CR54" i="5"/>
  <c r="CR58" i="5"/>
  <c r="CR62" i="5"/>
  <c r="CR66" i="5"/>
  <c r="CR70" i="5"/>
  <c r="CR74" i="5"/>
  <c r="CR78" i="5"/>
  <c r="CR229" i="5" s="1"/>
  <c r="CR82" i="5"/>
  <c r="CR86" i="5"/>
  <c r="CR90" i="5"/>
  <c r="CR94" i="5"/>
  <c r="CR98" i="5"/>
  <c r="CR102" i="5"/>
  <c r="CR106" i="5"/>
  <c r="CR110" i="5"/>
  <c r="CR118" i="5"/>
  <c r="CR122" i="5"/>
  <c r="CR126" i="5"/>
  <c r="CR130" i="5"/>
  <c r="CR138" i="5"/>
  <c r="CR142" i="5"/>
  <c r="CR150" i="5"/>
  <c r="CR154" i="5"/>
  <c r="CR7" i="5"/>
  <c r="CR11" i="5"/>
  <c r="CR15" i="5"/>
  <c r="CR19" i="5"/>
  <c r="CR23" i="5"/>
  <c r="CR27" i="5"/>
  <c r="CR35" i="5"/>
  <c r="CR245" i="5" s="1"/>
  <c r="CR39" i="5"/>
  <c r="CR43" i="5"/>
  <c r="CR47" i="5"/>
  <c r="CR228" i="5" s="1"/>
  <c r="CR51" i="5"/>
  <c r="CR55" i="5"/>
  <c r="CR59" i="5"/>
  <c r="CR63" i="5"/>
  <c r="CR67" i="5"/>
  <c r="CR71" i="5"/>
  <c r="CR75" i="5"/>
  <c r="CR79" i="5"/>
  <c r="CR278" i="5" s="1"/>
  <c r="CR83" i="5"/>
  <c r="CR87" i="5"/>
  <c r="CR275" i="5" s="1"/>
  <c r="CR91" i="5"/>
  <c r="CR95" i="5"/>
  <c r="CR99" i="5"/>
  <c r="CR103" i="5"/>
  <c r="CR107" i="5"/>
  <c r="CR115" i="5"/>
  <c r="CR119" i="5"/>
  <c r="CR123" i="5"/>
  <c r="CR131" i="5"/>
  <c r="CR135" i="5"/>
  <c r="CR139" i="5"/>
  <c r="CR143" i="5"/>
  <c r="CR147" i="5"/>
  <c r="CR151" i="5"/>
  <c r="CR6" i="5"/>
  <c r="CR16" i="5"/>
  <c r="CR32" i="5"/>
  <c r="CR64" i="5"/>
  <c r="CR80" i="5"/>
  <c r="CR96" i="5"/>
  <c r="CR128" i="5"/>
  <c r="CR144" i="5"/>
  <c r="CR20" i="5"/>
  <c r="CR36" i="5"/>
  <c r="CR52" i="5"/>
  <c r="CR68" i="5"/>
  <c r="CR252" i="5" s="1"/>
  <c r="CR84" i="5"/>
  <c r="CR100" i="5"/>
  <c r="CR116" i="5"/>
  <c r="CR132" i="5"/>
  <c r="CR148" i="5"/>
  <c r="CR268" i="5" s="1"/>
  <c r="CR8" i="5"/>
  <c r="CR24" i="5"/>
  <c r="CR271" i="5" s="1"/>
  <c r="CR40" i="5"/>
  <c r="CR56" i="5"/>
  <c r="CR72" i="5"/>
  <c r="CR88" i="5"/>
  <c r="CR104" i="5"/>
  <c r="CR120" i="5"/>
  <c r="CR136" i="5"/>
  <c r="CR152" i="5"/>
  <c r="BH151" i="5"/>
  <c r="BI151" i="5" s="1"/>
  <c r="BH140" i="5"/>
  <c r="BI140" i="5" s="1"/>
  <c r="BH135" i="5"/>
  <c r="BI135" i="5" s="1"/>
  <c r="BH130" i="5"/>
  <c r="BI130" i="5" s="1"/>
  <c r="BH124" i="5"/>
  <c r="BI124" i="5" s="1"/>
  <c r="BH114" i="5"/>
  <c r="BH98" i="5"/>
  <c r="BI98" i="5" s="1"/>
  <c r="BH82" i="5"/>
  <c r="BI82" i="5" s="1"/>
  <c r="BH66" i="5"/>
  <c r="BH50" i="5"/>
  <c r="BH254" i="5" s="1"/>
  <c r="BI254" i="5" s="1"/>
  <c r="BH34" i="5"/>
  <c r="BI34" i="5" s="1"/>
  <c r="BH18" i="5"/>
  <c r="CP6" i="5"/>
  <c r="CR92" i="5"/>
  <c r="CR28" i="5"/>
  <c r="CL49" i="5"/>
  <c r="CF122" i="5"/>
  <c r="CF18" i="5"/>
  <c r="BZ8" i="5"/>
  <c r="CA8" i="5" s="1"/>
  <c r="BZ12" i="5"/>
  <c r="BZ16" i="5"/>
  <c r="CA16" i="5" s="1"/>
  <c r="BZ20" i="5"/>
  <c r="CA20" i="5" s="1"/>
  <c r="BZ10" i="5"/>
  <c r="BZ15" i="5"/>
  <c r="CA15" i="5" s="1"/>
  <c r="BZ21" i="5"/>
  <c r="CA21" i="5" s="1"/>
  <c r="BZ25" i="5"/>
  <c r="CA25" i="5" s="1"/>
  <c r="BZ29" i="5"/>
  <c r="BZ33" i="5"/>
  <c r="CA33" i="5" s="1"/>
  <c r="BZ45" i="5"/>
  <c r="CA45" i="5" s="1"/>
  <c r="BZ49" i="5"/>
  <c r="BZ53" i="5"/>
  <c r="CA53" i="5" s="1"/>
  <c r="BZ57" i="5"/>
  <c r="CA57" i="5" s="1"/>
  <c r="BZ61" i="5"/>
  <c r="CA61" i="5" s="1"/>
  <c r="BZ65" i="5"/>
  <c r="BZ69" i="5"/>
  <c r="BZ225" i="5" s="1"/>
  <c r="BZ73" i="5"/>
  <c r="CA73" i="5" s="1"/>
  <c r="BZ77" i="5"/>
  <c r="BZ81" i="5"/>
  <c r="CA81" i="5" s="1"/>
  <c r="BZ89" i="5"/>
  <c r="BZ93" i="5"/>
  <c r="CA93" i="5" s="1"/>
  <c r="BZ101" i="5"/>
  <c r="CA101" i="5" s="1"/>
  <c r="BZ105" i="5"/>
  <c r="CA105" i="5" s="1"/>
  <c r="BZ109" i="5"/>
  <c r="CA109" i="5" s="1"/>
  <c r="BZ117" i="5"/>
  <c r="CA117" i="5" s="1"/>
  <c r="BZ121" i="5"/>
  <c r="CA121" i="5" s="1"/>
  <c r="BZ125" i="5"/>
  <c r="CA125" i="5" s="1"/>
  <c r="BZ129" i="5"/>
  <c r="CA129" i="5" s="1"/>
  <c r="BZ133" i="5"/>
  <c r="CA133" i="5" s="1"/>
  <c r="BZ137" i="5"/>
  <c r="CA137" i="5" s="1"/>
  <c r="BZ141" i="5"/>
  <c r="BZ145" i="5"/>
  <c r="CA145" i="5" s="1"/>
  <c r="BZ149" i="5"/>
  <c r="CA149" i="5" s="1"/>
  <c r="BZ11" i="5"/>
  <c r="CA11" i="5" s="1"/>
  <c r="BZ17" i="5"/>
  <c r="CA17" i="5" s="1"/>
  <c r="BZ22" i="5"/>
  <c r="BZ26" i="5"/>
  <c r="BZ30" i="5"/>
  <c r="BZ34" i="5"/>
  <c r="CA34" i="5" s="1"/>
  <c r="BZ38" i="5"/>
  <c r="CA38" i="5" s="1"/>
  <c r="BZ42" i="5"/>
  <c r="CA42" i="5" s="1"/>
  <c r="BZ46" i="5"/>
  <c r="BZ50" i="5"/>
  <c r="BZ254" i="5" s="1"/>
  <c r="CA254" i="5" s="1"/>
  <c r="BZ54" i="5"/>
  <c r="CA54" i="5" s="1"/>
  <c r="BZ58" i="5"/>
  <c r="CA58" i="5" s="1"/>
  <c r="BZ62" i="5"/>
  <c r="CA62" i="5" s="1"/>
  <c r="BZ66" i="5"/>
  <c r="BZ70" i="5"/>
  <c r="BZ74" i="5"/>
  <c r="CA74" i="5" s="1"/>
  <c r="BZ78" i="5"/>
  <c r="BZ82" i="5"/>
  <c r="CA82" i="5" s="1"/>
  <c r="BZ86" i="5"/>
  <c r="CA86" i="5" s="1"/>
  <c r="BZ90" i="5"/>
  <c r="CA90" i="5" s="1"/>
  <c r="BZ94" i="5"/>
  <c r="CA94" i="5" s="1"/>
  <c r="BZ98" i="5"/>
  <c r="CA98" i="5" s="1"/>
  <c r="BZ102" i="5"/>
  <c r="CA102" i="5" s="1"/>
  <c r="BZ106" i="5"/>
  <c r="CA106" i="5" s="1"/>
  <c r="BZ110" i="5"/>
  <c r="CA110" i="5" s="1"/>
  <c r="BZ118" i="5"/>
  <c r="CA118" i="5" s="1"/>
  <c r="BZ122" i="5"/>
  <c r="CA122" i="5" s="1"/>
  <c r="BZ126" i="5"/>
  <c r="CA126" i="5" s="1"/>
  <c r="BZ130" i="5"/>
  <c r="CA130" i="5" s="1"/>
  <c r="BZ138" i="5"/>
  <c r="CA138" i="5" s="1"/>
  <c r="BZ142" i="5"/>
  <c r="BZ150" i="5"/>
  <c r="CA150" i="5" s="1"/>
  <c r="BZ7" i="5"/>
  <c r="BZ13" i="5"/>
  <c r="BZ18" i="5"/>
  <c r="BZ23" i="5"/>
  <c r="CA23" i="5" s="1"/>
  <c r="BZ27" i="5"/>
  <c r="BZ35" i="5"/>
  <c r="BZ39" i="5"/>
  <c r="BZ43" i="5"/>
  <c r="BZ47" i="5"/>
  <c r="BZ51" i="5"/>
  <c r="BZ227" i="5" s="1"/>
  <c r="BZ55" i="5"/>
  <c r="CA55" i="5" s="1"/>
  <c r="BZ59" i="5"/>
  <c r="BZ63" i="5"/>
  <c r="CA63" i="5" s="1"/>
  <c r="BZ67" i="5"/>
  <c r="BZ71" i="5"/>
  <c r="BZ75" i="5"/>
  <c r="CA75" i="5" s="1"/>
  <c r="BZ79" i="5"/>
  <c r="BZ83" i="5"/>
  <c r="CA83" i="5" s="1"/>
  <c r="BZ87" i="5"/>
  <c r="BZ275" i="5" s="1"/>
  <c r="CA275" i="5" s="1"/>
  <c r="BZ91" i="5"/>
  <c r="BZ95" i="5"/>
  <c r="CA95" i="5" s="1"/>
  <c r="BZ99" i="5"/>
  <c r="CA99" i="5" s="1"/>
  <c r="BZ103" i="5"/>
  <c r="BZ107" i="5"/>
  <c r="CA107" i="5" s="1"/>
  <c r="BZ115" i="5"/>
  <c r="CA115" i="5" s="1"/>
  <c r="BZ119" i="5"/>
  <c r="CA119" i="5" s="1"/>
  <c r="BZ123" i="5"/>
  <c r="CA123" i="5" s="1"/>
  <c r="BZ131" i="5"/>
  <c r="CA131" i="5" s="1"/>
  <c r="BZ135" i="5"/>
  <c r="CA135" i="5" s="1"/>
  <c r="BZ139" i="5"/>
  <c r="CA139" i="5" s="1"/>
  <c r="BZ143" i="5"/>
  <c r="BZ147" i="5"/>
  <c r="CA147" i="5" s="1"/>
  <c r="BZ151" i="5"/>
  <c r="CA151" i="5" s="1"/>
  <c r="BZ24" i="5"/>
  <c r="BZ271" i="5" s="1"/>
  <c r="CA271" i="5" s="1"/>
  <c r="BZ40" i="5"/>
  <c r="BZ56" i="5"/>
  <c r="CA56" i="5" s="1"/>
  <c r="BZ72" i="5"/>
  <c r="BZ88" i="5"/>
  <c r="CA88" i="5" s="1"/>
  <c r="BZ104" i="5"/>
  <c r="BZ120" i="5"/>
  <c r="CA120" i="5" s="1"/>
  <c r="BZ136" i="5"/>
  <c r="CA136" i="5" s="1"/>
  <c r="BZ6" i="5"/>
  <c r="CA6" i="5" s="1"/>
  <c r="BZ9" i="5"/>
  <c r="CA9" i="5" s="1"/>
  <c r="BZ28" i="5"/>
  <c r="CA28" i="5" s="1"/>
  <c r="BZ44" i="5"/>
  <c r="BZ60" i="5"/>
  <c r="BZ76" i="5"/>
  <c r="CA76" i="5" s="1"/>
  <c r="BZ92" i="5"/>
  <c r="CA92" i="5" s="1"/>
  <c r="BZ108" i="5"/>
  <c r="CA108" i="5" s="1"/>
  <c r="BZ124" i="5"/>
  <c r="CA124" i="5" s="1"/>
  <c r="BZ140" i="5"/>
  <c r="CA140" i="5" s="1"/>
  <c r="BZ14" i="5"/>
  <c r="CA14" i="5" s="1"/>
  <c r="BZ32" i="5"/>
  <c r="CA32" i="5" s="1"/>
  <c r="BZ64" i="5"/>
  <c r="CA64" i="5" s="1"/>
  <c r="BZ80" i="5"/>
  <c r="CA80" i="5" s="1"/>
  <c r="BZ96" i="5"/>
  <c r="CA96" i="5" s="1"/>
  <c r="BZ128" i="5"/>
  <c r="CA128" i="5" s="1"/>
  <c r="BZ144" i="5"/>
  <c r="CA144" i="5" s="1"/>
  <c r="BZ52" i="5"/>
  <c r="CA52" i="5" s="1"/>
  <c r="BZ116" i="5"/>
  <c r="CA116" i="5" s="1"/>
  <c r="BZ68" i="5"/>
  <c r="BZ252" i="5" s="1"/>
  <c r="CA252" i="5" s="1"/>
  <c r="BZ132" i="5"/>
  <c r="CA132" i="5" s="1"/>
  <c r="BZ19" i="5"/>
  <c r="BZ84" i="5"/>
  <c r="CA84" i="5" s="1"/>
  <c r="BZ148" i="5"/>
  <c r="CX7" i="5"/>
  <c r="CX11" i="5"/>
  <c r="CX15" i="5"/>
  <c r="CX19" i="5"/>
  <c r="CX23" i="5"/>
  <c r="CX27" i="5"/>
  <c r="CX31" i="5"/>
  <c r="CX35" i="5"/>
  <c r="CX39" i="5"/>
  <c r="CX43" i="5"/>
  <c r="CX47" i="5"/>
  <c r="CX228" i="5" s="1"/>
  <c r="CX51" i="5"/>
  <c r="CX227" i="5" s="1"/>
  <c r="CX55" i="5"/>
  <c r="CX59" i="5"/>
  <c r="CX63" i="5"/>
  <c r="CX67" i="5"/>
  <c r="CX71" i="5"/>
  <c r="CX75" i="5"/>
  <c r="CX79" i="5"/>
  <c r="CX278" i="5" s="1"/>
  <c r="CX83" i="5"/>
  <c r="CX87" i="5"/>
  <c r="CX91" i="5"/>
  <c r="CX95" i="5"/>
  <c r="CX99" i="5"/>
  <c r="CX103" i="5"/>
  <c r="CX107" i="5"/>
  <c r="CX115" i="5"/>
  <c r="CX119" i="5"/>
  <c r="CX123" i="5"/>
  <c r="CX131" i="5"/>
  <c r="CX135" i="5"/>
  <c r="CX139" i="5"/>
  <c r="CX143" i="5"/>
  <c r="CX147" i="5"/>
  <c r="CX151" i="5"/>
  <c r="CX6" i="5"/>
  <c r="CX8" i="5"/>
  <c r="CX12" i="5"/>
  <c r="CX16" i="5"/>
  <c r="CX20" i="5"/>
  <c r="CX24" i="5"/>
  <c r="CX271" i="5" s="1"/>
  <c r="CX28" i="5"/>
  <c r="CX32" i="5"/>
  <c r="CX36" i="5"/>
  <c r="CX40" i="5"/>
  <c r="CX44" i="5"/>
  <c r="CX52" i="5"/>
  <c r="CX56" i="5"/>
  <c r="CX60" i="5"/>
  <c r="CX64" i="5"/>
  <c r="CX68" i="5"/>
  <c r="CX252" i="5" s="1"/>
  <c r="CX72" i="5"/>
  <c r="CX76" i="5"/>
  <c r="CX80" i="5"/>
  <c r="CX84" i="5"/>
  <c r="CX88" i="5"/>
  <c r="CX92" i="5"/>
  <c r="CX96" i="5"/>
  <c r="CX100" i="5"/>
  <c r="CX104" i="5"/>
  <c r="CX108" i="5"/>
  <c r="CX116" i="5"/>
  <c r="CX120" i="5"/>
  <c r="CX124" i="5"/>
  <c r="CX128" i="5"/>
  <c r="CX132" i="5"/>
  <c r="CX136" i="5"/>
  <c r="CX140" i="5"/>
  <c r="CX144" i="5"/>
  <c r="CX148" i="5"/>
  <c r="CX268" i="5" s="1"/>
  <c r="CX152" i="5"/>
  <c r="CX9" i="5"/>
  <c r="CX13" i="5"/>
  <c r="CX17" i="5"/>
  <c r="CX21" i="5"/>
  <c r="CX25" i="5"/>
  <c r="CX29" i="5"/>
  <c r="CX33" i="5"/>
  <c r="CX41" i="5"/>
  <c r="CX272" i="5" s="1"/>
  <c r="CX45" i="5"/>
  <c r="CX49" i="5"/>
  <c r="CX53" i="5"/>
  <c r="CX57" i="5"/>
  <c r="CX61" i="5"/>
  <c r="CX65" i="5"/>
  <c r="CX69" i="5"/>
  <c r="CX73" i="5"/>
  <c r="CX77" i="5"/>
  <c r="CX81" i="5"/>
  <c r="CX89" i="5"/>
  <c r="CX93" i="5"/>
  <c r="CX101" i="5"/>
  <c r="CX105" i="5"/>
  <c r="CX109" i="5"/>
  <c r="CX117" i="5"/>
  <c r="CX121" i="5"/>
  <c r="CX125" i="5"/>
  <c r="CX129" i="5"/>
  <c r="CX133" i="5"/>
  <c r="CX137" i="5"/>
  <c r="CX141" i="5"/>
  <c r="CX145" i="5"/>
  <c r="CX149" i="5"/>
  <c r="CX153" i="5"/>
  <c r="CX10" i="5"/>
  <c r="CX26" i="5"/>
  <c r="CX42" i="5"/>
  <c r="CX58" i="5"/>
  <c r="CX74" i="5"/>
  <c r="CX90" i="5"/>
  <c r="CX106" i="5"/>
  <c r="CX122" i="5"/>
  <c r="CX138" i="5"/>
  <c r="CX154" i="5"/>
  <c r="CX14" i="5"/>
  <c r="CX30" i="5"/>
  <c r="CX46" i="5"/>
  <c r="CX255" i="5" s="1"/>
  <c r="CX62" i="5"/>
  <c r="CX78" i="5"/>
  <c r="CX229" i="5" s="1"/>
  <c r="CX94" i="5"/>
  <c r="CX110" i="5"/>
  <c r="CX126" i="5"/>
  <c r="CX142" i="5"/>
  <c r="CX18" i="5"/>
  <c r="CX34" i="5"/>
  <c r="CX50" i="5"/>
  <c r="CX254" i="5" s="1"/>
  <c r="CX66" i="5"/>
  <c r="CX82" i="5"/>
  <c r="CX98" i="5"/>
  <c r="CX130" i="5"/>
  <c r="BH150" i="5"/>
  <c r="BI150" i="5" s="1"/>
  <c r="BH144" i="5"/>
  <c r="BI144" i="5" s="1"/>
  <c r="BH139" i="5"/>
  <c r="BI139" i="5" s="1"/>
  <c r="BH128" i="5"/>
  <c r="BI128" i="5" s="1"/>
  <c r="BH123" i="5"/>
  <c r="BI123" i="5" s="1"/>
  <c r="BH110" i="5"/>
  <c r="BI110" i="5" s="1"/>
  <c r="BH94" i="5"/>
  <c r="BI94" i="5" s="1"/>
  <c r="BH78" i="5"/>
  <c r="BH62" i="5"/>
  <c r="BI62" i="5" s="1"/>
  <c r="BH46" i="5"/>
  <c r="BH30" i="5"/>
  <c r="CX118" i="5"/>
  <c r="CX54" i="5"/>
  <c r="CR140" i="5"/>
  <c r="CR76" i="5"/>
  <c r="CR12" i="5"/>
  <c r="CL33" i="5"/>
  <c r="BZ100" i="5"/>
  <c r="CA100" i="5" s="1"/>
  <c r="BN7" i="5"/>
  <c r="BN11" i="5"/>
  <c r="BO11" i="5" s="1"/>
  <c r="BN15" i="5"/>
  <c r="BO15" i="5" s="1"/>
  <c r="BN19" i="5"/>
  <c r="BN23" i="5"/>
  <c r="BO23" i="5" s="1"/>
  <c r="BN27" i="5"/>
  <c r="BN35" i="5"/>
  <c r="BN39" i="5"/>
  <c r="BN43" i="5"/>
  <c r="BN8" i="5"/>
  <c r="BO8" i="5" s="1"/>
  <c r="BN12" i="5"/>
  <c r="BN16" i="5"/>
  <c r="BO16" i="5" s="1"/>
  <c r="BN20" i="5"/>
  <c r="BO20" i="5" s="1"/>
  <c r="BN24" i="5"/>
  <c r="BN271" i="5" s="1"/>
  <c r="BO271" i="5" s="1"/>
  <c r="BN28" i="5"/>
  <c r="BO28" i="5" s="1"/>
  <c r="BN32" i="5"/>
  <c r="BO32" i="5" s="1"/>
  <c r="BN36" i="5"/>
  <c r="BN9" i="5"/>
  <c r="BO9" i="5" s="1"/>
  <c r="BN13" i="5"/>
  <c r="BN17" i="5"/>
  <c r="BO17" i="5" s="1"/>
  <c r="BN21" i="5"/>
  <c r="BO21" i="5" s="1"/>
  <c r="BN25" i="5"/>
  <c r="BO25" i="5" s="1"/>
  <c r="BN29" i="5"/>
  <c r="BN33" i="5"/>
  <c r="BO33" i="5" s="1"/>
  <c r="BN45" i="5"/>
  <c r="BO45" i="5" s="1"/>
  <c r="BN14" i="5"/>
  <c r="BO14" i="5" s="1"/>
  <c r="BN30" i="5"/>
  <c r="BN42" i="5"/>
  <c r="BO42" i="5" s="1"/>
  <c r="BN51" i="5"/>
  <c r="BN227" i="5" s="1"/>
  <c r="BN55" i="5"/>
  <c r="BO55" i="5" s="1"/>
  <c r="BN59" i="5"/>
  <c r="BN63" i="5"/>
  <c r="BO63" i="5" s="1"/>
  <c r="BN67" i="5"/>
  <c r="BN71" i="5"/>
  <c r="BN75" i="5"/>
  <c r="BO75" i="5" s="1"/>
  <c r="BN79" i="5"/>
  <c r="BN83" i="5"/>
  <c r="BO83" i="5" s="1"/>
  <c r="BN91" i="5"/>
  <c r="BN95" i="5"/>
  <c r="BO95" i="5" s="1"/>
  <c r="BN99" i="5"/>
  <c r="BO99" i="5" s="1"/>
  <c r="BN103" i="5"/>
  <c r="BN107" i="5"/>
  <c r="BO107" i="5" s="1"/>
  <c r="BN111" i="5"/>
  <c r="BO111" i="5" s="1"/>
  <c r="BN115" i="5"/>
  <c r="BO115" i="5" s="1"/>
  <c r="BN119" i="5"/>
  <c r="BO119" i="5" s="1"/>
  <c r="BN123" i="5"/>
  <c r="BO123" i="5" s="1"/>
  <c r="BN131" i="5"/>
  <c r="BO131" i="5" s="1"/>
  <c r="BN135" i="5"/>
  <c r="BO135" i="5" s="1"/>
  <c r="BN139" i="5"/>
  <c r="BO139" i="5" s="1"/>
  <c r="BN143" i="5"/>
  <c r="BN147" i="5"/>
  <c r="BO147" i="5" s="1"/>
  <c r="BN151" i="5"/>
  <c r="BO151" i="5" s="1"/>
  <c r="BN18" i="5"/>
  <c r="BN34" i="5"/>
  <c r="BO34" i="5" s="1"/>
  <c r="BN44" i="5"/>
  <c r="BN52" i="5"/>
  <c r="BO52" i="5" s="1"/>
  <c r="BN56" i="5"/>
  <c r="BO56" i="5" s="1"/>
  <c r="BN60" i="5"/>
  <c r="BN64" i="5"/>
  <c r="BO64" i="5" s="1"/>
  <c r="BN68" i="5"/>
  <c r="BN252" i="5" s="1"/>
  <c r="BO252" i="5" s="1"/>
  <c r="BN72" i="5"/>
  <c r="BN76" i="5"/>
  <c r="BO76" i="5" s="1"/>
  <c r="BN80" i="5"/>
  <c r="BO80" i="5" s="1"/>
  <c r="BN84" i="5"/>
  <c r="BO84" i="5" s="1"/>
  <c r="BN88" i="5"/>
  <c r="BO88" i="5" s="1"/>
  <c r="BN92" i="5"/>
  <c r="BO92" i="5" s="1"/>
  <c r="BN96" i="5"/>
  <c r="BO96" i="5" s="1"/>
  <c r="BN100" i="5"/>
  <c r="BO100" i="5" s="1"/>
  <c r="BN104" i="5"/>
  <c r="BN108" i="5"/>
  <c r="BO108" i="5" s="1"/>
  <c r="BN112" i="5"/>
  <c r="BO112" i="5" s="1"/>
  <c r="BN116" i="5"/>
  <c r="BO116" i="5" s="1"/>
  <c r="BN120" i="5"/>
  <c r="BO120" i="5" s="1"/>
  <c r="BN124" i="5"/>
  <c r="BO124" i="5" s="1"/>
  <c r="BN128" i="5"/>
  <c r="BO128" i="5" s="1"/>
  <c r="BN132" i="5"/>
  <c r="BO132" i="5" s="1"/>
  <c r="BN136" i="5"/>
  <c r="BO136" i="5" s="1"/>
  <c r="BN140" i="5"/>
  <c r="BO140" i="5" s="1"/>
  <c r="BN144" i="5"/>
  <c r="BO144" i="5" s="1"/>
  <c r="BN148" i="5"/>
  <c r="BN6" i="5"/>
  <c r="BO6" i="5" s="1"/>
  <c r="BN22" i="5"/>
  <c r="BN38" i="5"/>
  <c r="BO38" i="5" s="1"/>
  <c r="BN46" i="5"/>
  <c r="BN49" i="5"/>
  <c r="BN53" i="5"/>
  <c r="BO53" i="5" s="1"/>
  <c r="BN57" i="5"/>
  <c r="BO57" i="5" s="1"/>
  <c r="BN61" i="5"/>
  <c r="BO61" i="5" s="1"/>
  <c r="BN65" i="5"/>
  <c r="BN69" i="5"/>
  <c r="BN225" i="5" s="1"/>
  <c r="BN73" i="5"/>
  <c r="BO73" i="5" s="1"/>
  <c r="BN77" i="5"/>
  <c r="BN81" i="5"/>
  <c r="BO81" i="5" s="1"/>
  <c r="BN89" i="5"/>
  <c r="BN93" i="5"/>
  <c r="BO93" i="5" s="1"/>
  <c r="BN97" i="5"/>
  <c r="BN101" i="5"/>
  <c r="BO101" i="5" s="1"/>
  <c r="BN105" i="5"/>
  <c r="BO105" i="5" s="1"/>
  <c r="BN109" i="5"/>
  <c r="BO109" i="5" s="1"/>
  <c r="BN117" i="5"/>
  <c r="BO117" i="5" s="1"/>
  <c r="BN121" i="5"/>
  <c r="BO121" i="5" s="1"/>
  <c r="BN125" i="5"/>
  <c r="BO125" i="5" s="1"/>
  <c r="BN129" i="5"/>
  <c r="BO129" i="5" s="1"/>
  <c r="BN133" i="5"/>
  <c r="BO133" i="5" s="1"/>
  <c r="BN137" i="5"/>
  <c r="BO137" i="5" s="1"/>
  <c r="BN141" i="5"/>
  <c r="BN145" i="5"/>
  <c r="BO145" i="5" s="1"/>
  <c r="BN149" i="5"/>
  <c r="BO149" i="5" s="1"/>
  <c r="BN40" i="5"/>
  <c r="BN58" i="5"/>
  <c r="BO58" i="5" s="1"/>
  <c r="BN74" i="5"/>
  <c r="BO74" i="5" s="1"/>
  <c r="BN90" i="5"/>
  <c r="BO90" i="5" s="1"/>
  <c r="BN106" i="5"/>
  <c r="BO106" i="5" s="1"/>
  <c r="BN122" i="5"/>
  <c r="BO122" i="5" s="1"/>
  <c r="BN138" i="5"/>
  <c r="BO138" i="5" s="1"/>
  <c r="BN47" i="5"/>
  <c r="BN62" i="5"/>
  <c r="BO62" i="5" s="1"/>
  <c r="BN78" i="5"/>
  <c r="BN94" i="5"/>
  <c r="BO94" i="5" s="1"/>
  <c r="BN110" i="5"/>
  <c r="BO110" i="5" s="1"/>
  <c r="BN126" i="5"/>
  <c r="BO126" i="5" s="1"/>
  <c r="BN142" i="5"/>
  <c r="BN10" i="5"/>
  <c r="BN50" i="5"/>
  <c r="BN254" i="5" s="1"/>
  <c r="BO254" i="5" s="1"/>
  <c r="BN66" i="5"/>
  <c r="BN82" i="5"/>
  <c r="BO82" i="5" s="1"/>
  <c r="BN98" i="5"/>
  <c r="BO98" i="5" s="1"/>
  <c r="BN130" i="5"/>
  <c r="BO130" i="5" s="1"/>
  <c r="BN70" i="5"/>
  <c r="BN86" i="5"/>
  <c r="BO86" i="5" s="1"/>
  <c r="BN150" i="5"/>
  <c r="BO150" i="5" s="1"/>
  <c r="BN26" i="5"/>
  <c r="BN102" i="5"/>
  <c r="BO102" i="5" s="1"/>
  <c r="BN54" i="5"/>
  <c r="BO54" i="5" s="1"/>
  <c r="BH7" i="5"/>
  <c r="BH11" i="5"/>
  <c r="BI11" i="5" s="1"/>
  <c r="BH15" i="5"/>
  <c r="BI15" i="5" s="1"/>
  <c r="BH19" i="5"/>
  <c r="BH23" i="5"/>
  <c r="BI23" i="5" s="1"/>
  <c r="BH27" i="5"/>
  <c r="BH35" i="5"/>
  <c r="BH39" i="5"/>
  <c r="BH43" i="5"/>
  <c r="BH47" i="5"/>
  <c r="BH51" i="5"/>
  <c r="BH227" i="5" s="1"/>
  <c r="BH55" i="5"/>
  <c r="BI55" i="5" s="1"/>
  <c r="BH59" i="5"/>
  <c r="BH63" i="5"/>
  <c r="BI63" i="5" s="1"/>
  <c r="BH67" i="5"/>
  <c r="BH71" i="5"/>
  <c r="BH75" i="5"/>
  <c r="BI75" i="5" s="1"/>
  <c r="BH79" i="5"/>
  <c r="BH83" i="5"/>
  <c r="BI83" i="5" s="1"/>
  <c r="BH87" i="5"/>
  <c r="BH275" i="5" s="1"/>
  <c r="BH91" i="5"/>
  <c r="BH95" i="5"/>
  <c r="BI95" i="5" s="1"/>
  <c r="BH99" i="5"/>
  <c r="BI99" i="5" s="1"/>
  <c r="BH103" i="5"/>
  <c r="BH107" i="5"/>
  <c r="BI107" i="5" s="1"/>
  <c r="BH111" i="5"/>
  <c r="BI111" i="5" s="1"/>
  <c r="BH115" i="5"/>
  <c r="BI115" i="5" s="1"/>
  <c r="BH119" i="5"/>
  <c r="BI119" i="5" s="1"/>
  <c r="BH8" i="5"/>
  <c r="BI8" i="5" s="1"/>
  <c r="BH12" i="5"/>
  <c r="BH16" i="5"/>
  <c r="BI16" i="5" s="1"/>
  <c r="BH20" i="5"/>
  <c r="BI20" i="5" s="1"/>
  <c r="BH24" i="5"/>
  <c r="BH271" i="5" s="1"/>
  <c r="BI271" i="5" s="1"/>
  <c r="BH28" i="5"/>
  <c r="BI28" i="5" s="1"/>
  <c r="BH32" i="5"/>
  <c r="BI32" i="5" s="1"/>
  <c r="BH36" i="5"/>
  <c r="BH40" i="5"/>
  <c r="BH44" i="5"/>
  <c r="BH52" i="5"/>
  <c r="BI52" i="5" s="1"/>
  <c r="BH56" i="5"/>
  <c r="BI56" i="5" s="1"/>
  <c r="BH60" i="5"/>
  <c r="BH64" i="5"/>
  <c r="BI64" i="5" s="1"/>
  <c r="BH68" i="5"/>
  <c r="BH252" i="5" s="1"/>
  <c r="BI252" i="5" s="1"/>
  <c r="BH72" i="5"/>
  <c r="BH76" i="5"/>
  <c r="BI76" i="5" s="1"/>
  <c r="BH80" i="5"/>
  <c r="BI80" i="5" s="1"/>
  <c r="BH84" i="5"/>
  <c r="BI84" i="5" s="1"/>
  <c r="BH88" i="5"/>
  <c r="BI88" i="5" s="1"/>
  <c r="BH92" i="5"/>
  <c r="BI92" i="5" s="1"/>
  <c r="BH96" i="5"/>
  <c r="BI96" i="5" s="1"/>
  <c r="BH100" i="5"/>
  <c r="BI100" i="5" s="1"/>
  <c r="BH104" i="5"/>
  <c r="BH108" i="5"/>
  <c r="BI108" i="5" s="1"/>
  <c r="BH112" i="5"/>
  <c r="BI112" i="5" s="1"/>
  <c r="BH116" i="5"/>
  <c r="BI116" i="5" s="1"/>
  <c r="BH120" i="5"/>
  <c r="BI120" i="5" s="1"/>
  <c r="BH9" i="5"/>
  <c r="BI9" i="5" s="1"/>
  <c r="BH13" i="5"/>
  <c r="BH17" i="5"/>
  <c r="BI17" i="5" s="1"/>
  <c r="BH21" i="5"/>
  <c r="BI21" i="5" s="1"/>
  <c r="BH25" i="5"/>
  <c r="BI25" i="5" s="1"/>
  <c r="BH29" i="5"/>
  <c r="BH33" i="5"/>
  <c r="BI33" i="5" s="1"/>
  <c r="BH45" i="5"/>
  <c r="BI45" i="5" s="1"/>
  <c r="BH49" i="5"/>
  <c r="BH53" i="5"/>
  <c r="BI53" i="5" s="1"/>
  <c r="BH57" i="5"/>
  <c r="BI57" i="5" s="1"/>
  <c r="BH61" i="5"/>
  <c r="BI61" i="5" s="1"/>
  <c r="BH65" i="5"/>
  <c r="BH69" i="5"/>
  <c r="BH225" i="5" s="1"/>
  <c r="BH73" i="5"/>
  <c r="BI73" i="5" s="1"/>
  <c r="BH77" i="5"/>
  <c r="BH81" i="5"/>
  <c r="BI81" i="5" s="1"/>
  <c r="BH89" i="5"/>
  <c r="BH93" i="5"/>
  <c r="BI93" i="5" s="1"/>
  <c r="BH97" i="5"/>
  <c r="BH101" i="5"/>
  <c r="BI101" i="5" s="1"/>
  <c r="BH105" i="5"/>
  <c r="BI105" i="5" s="1"/>
  <c r="BH109" i="5"/>
  <c r="BI109" i="5" s="1"/>
  <c r="BH113" i="5"/>
  <c r="BH117" i="5"/>
  <c r="BI117" i="5" s="1"/>
  <c r="BH121" i="5"/>
  <c r="BI121" i="5" s="1"/>
  <c r="BH125" i="5"/>
  <c r="BI125" i="5" s="1"/>
  <c r="BH129" i="5"/>
  <c r="BI129" i="5" s="1"/>
  <c r="BH133" i="5"/>
  <c r="BI133" i="5" s="1"/>
  <c r="BH137" i="5"/>
  <c r="BI137" i="5" s="1"/>
  <c r="BH145" i="5"/>
  <c r="BI145" i="5" s="1"/>
  <c r="BH149" i="5"/>
  <c r="BI149" i="5" s="1"/>
  <c r="CF7" i="5"/>
  <c r="CF11" i="5"/>
  <c r="CF15" i="5"/>
  <c r="CF19" i="5"/>
  <c r="CF23" i="5"/>
  <c r="CF27" i="5"/>
  <c r="CF8" i="5"/>
  <c r="CF12" i="5"/>
  <c r="CF16" i="5"/>
  <c r="CF20" i="5"/>
  <c r="CF24" i="5"/>
  <c r="CF271" i="5" s="1"/>
  <c r="CG271" i="5" s="1"/>
  <c r="CF28" i="5"/>
  <c r="CF32" i="5"/>
  <c r="CF36" i="5"/>
  <c r="CF40" i="5"/>
  <c r="CF44" i="5"/>
  <c r="CF52" i="5"/>
  <c r="CF56" i="5"/>
  <c r="CF9" i="5"/>
  <c r="CF13" i="5"/>
  <c r="CF17" i="5"/>
  <c r="CF21" i="5"/>
  <c r="CF25" i="5"/>
  <c r="CF29" i="5"/>
  <c r="CF33" i="5"/>
  <c r="CF45" i="5"/>
  <c r="CF49" i="5"/>
  <c r="CF53" i="5"/>
  <c r="CF57" i="5"/>
  <c r="CF61" i="5"/>
  <c r="CF65" i="5"/>
  <c r="CF69" i="5"/>
  <c r="CF225" i="5" s="1"/>
  <c r="CF73" i="5"/>
  <c r="CF77" i="5"/>
  <c r="CF81" i="5"/>
  <c r="CF89" i="5"/>
  <c r="CF93" i="5"/>
  <c r="CF101" i="5"/>
  <c r="CF105" i="5"/>
  <c r="CF109" i="5"/>
  <c r="CF117" i="5"/>
  <c r="CF121" i="5"/>
  <c r="CF125" i="5"/>
  <c r="CF129" i="5"/>
  <c r="CF133" i="5"/>
  <c r="CF137" i="5"/>
  <c r="CF141" i="5"/>
  <c r="CF145" i="5"/>
  <c r="CF149" i="5"/>
  <c r="CF22" i="5"/>
  <c r="CF35" i="5"/>
  <c r="CF43" i="5"/>
  <c r="CF51" i="5"/>
  <c r="CF227" i="5" s="1"/>
  <c r="CF59" i="5"/>
  <c r="CF64" i="5"/>
  <c r="CF70" i="5"/>
  <c r="CF75" i="5"/>
  <c r="CF80" i="5"/>
  <c r="CF86" i="5"/>
  <c r="CF91" i="5"/>
  <c r="CF96" i="5"/>
  <c r="CF102" i="5"/>
  <c r="CF107" i="5"/>
  <c r="CF118" i="5"/>
  <c r="CF123" i="5"/>
  <c r="CF128" i="5"/>
  <c r="CF139" i="5"/>
  <c r="CF144" i="5"/>
  <c r="CF150" i="5"/>
  <c r="CF10" i="5"/>
  <c r="CF26" i="5"/>
  <c r="CF38" i="5"/>
  <c r="CF46" i="5"/>
  <c r="CF255" i="5" s="1"/>
  <c r="CG255" i="5" s="1"/>
  <c r="CF54" i="5"/>
  <c r="CF60" i="5"/>
  <c r="CF66" i="5"/>
  <c r="CF71" i="5"/>
  <c r="CF76" i="5"/>
  <c r="CF82" i="5"/>
  <c r="CF87" i="5"/>
  <c r="CF275" i="5" s="1"/>
  <c r="CG275" i="5" s="1"/>
  <c r="CF92" i="5"/>
  <c r="CF98" i="5"/>
  <c r="CF103" i="5"/>
  <c r="CF108" i="5"/>
  <c r="CF119" i="5"/>
  <c r="CF124" i="5"/>
  <c r="CF130" i="5"/>
  <c r="CF135" i="5"/>
  <c r="CF140" i="5"/>
  <c r="CF151" i="5"/>
  <c r="CF14" i="5"/>
  <c r="CF30" i="5"/>
  <c r="CF39" i="5"/>
  <c r="CF47" i="5"/>
  <c r="CF228" i="5" s="1"/>
  <c r="CF55" i="5"/>
  <c r="CF62" i="5"/>
  <c r="CF67" i="5"/>
  <c r="CF72" i="5"/>
  <c r="CF78" i="5"/>
  <c r="CF229" i="5" s="1"/>
  <c r="CF83" i="5"/>
  <c r="CF88" i="5"/>
  <c r="CF94" i="5"/>
  <c r="CF99" i="5"/>
  <c r="CF104" i="5"/>
  <c r="CF110" i="5"/>
  <c r="CF115" i="5"/>
  <c r="CF120" i="5"/>
  <c r="CF126" i="5"/>
  <c r="CF131" i="5"/>
  <c r="CF136" i="5"/>
  <c r="CF142" i="5"/>
  <c r="CF147" i="5"/>
  <c r="CF6" i="5"/>
  <c r="CF34" i="5"/>
  <c r="CF63" i="5"/>
  <c r="CF84" i="5"/>
  <c r="CF106" i="5"/>
  <c r="CF148" i="5"/>
  <c r="CF42" i="5"/>
  <c r="CF68" i="5"/>
  <c r="CF252" i="5" s="1"/>
  <c r="CG252" i="5" s="1"/>
  <c r="CF90" i="5"/>
  <c r="CF132" i="5"/>
  <c r="CF50" i="5"/>
  <c r="CF254" i="5" s="1"/>
  <c r="CG254" i="5" s="1"/>
  <c r="CF74" i="5"/>
  <c r="CF95" i="5"/>
  <c r="CF116" i="5"/>
  <c r="CF138" i="5"/>
  <c r="AD277" i="6"/>
  <c r="AD255" i="6"/>
  <c r="AD254" i="6"/>
  <c r="AD272" i="6"/>
  <c r="AD252" i="6"/>
  <c r="AD268" i="6"/>
  <c r="AD271" i="6"/>
  <c r="AD278" i="6"/>
  <c r="FR229" i="5"/>
  <c r="FR326" i="5" s="1"/>
  <c r="BH148" i="5"/>
  <c r="BH138" i="5"/>
  <c r="BI138" i="5" s="1"/>
  <c r="BH132" i="5"/>
  <c r="BI132" i="5" s="1"/>
  <c r="BH127" i="5"/>
  <c r="BH266" i="5" s="1"/>
  <c r="BH122" i="5"/>
  <c r="BI122" i="5" s="1"/>
  <c r="BH106" i="5"/>
  <c r="BI106" i="5" s="1"/>
  <c r="BH90" i="5"/>
  <c r="BI90" i="5" s="1"/>
  <c r="BH74" i="5"/>
  <c r="BI74" i="5" s="1"/>
  <c r="BH58" i="5"/>
  <c r="BI58" i="5" s="1"/>
  <c r="BH42" i="5"/>
  <c r="BI42" i="5" s="1"/>
  <c r="BH26" i="5"/>
  <c r="BH10" i="5"/>
  <c r="FR225" i="5"/>
  <c r="FR322" i="5" s="1"/>
  <c r="CX102" i="5"/>
  <c r="CX38" i="5"/>
  <c r="CR124" i="5"/>
  <c r="CR60" i="5"/>
  <c r="CL145" i="5"/>
  <c r="CL81" i="5"/>
  <c r="CL17" i="5"/>
  <c r="CF79" i="5"/>
  <c r="BZ36" i="5"/>
  <c r="DJ222" i="2"/>
  <c r="DW191" i="2"/>
  <c r="AD267" i="6"/>
  <c r="X48" i="6"/>
  <c r="X277" i="6" s="1"/>
  <c r="DP204" i="2"/>
  <c r="BT232" i="2"/>
  <c r="DW220" i="2"/>
  <c r="DW202" i="2"/>
  <c r="DW188" i="2"/>
  <c r="DW192" i="2"/>
  <c r="BZ204" i="2"/>
  <c r="F21" i="7" s="1"/>
  <c r="BZ232" i="2"/>
  <c r="CF232" i="2"/>
  <c r="CL232" i="2"/>
  <c r="CL234" i="2" s="1"/>
  <c r="CR232" i="2"/>
  <c r="CR234" i="2" s="1"/>
  <c r="DG232" i="2"/>
  <c r="DG234" i="2" s="1"/>
  <c r="DP232" i="2"/>
  <c r="DP234" i="2" s="1"/>
  <c r="DW190" i="2"/>
  <c r="DW203" i="2"/>
  <c r="DW219" i="2"/>
  <c r="DW216" i="2"/>
  <c r="DW224" i="2"/>
  <c r="DW228" i="2"/>
  <c r="DW223" i="2"/>
  <c r="DW227" i="2"/>
  <c r="DW231" i="2"/>
  <c r="DW201" i="2"/>
  <c r="DW217" i="2"/>
  <c r="DW221" i="2"/>
  <c r="DW225" i="2"/>
  <c r="DW229" i="2"/>
  <c r="DW218" i="2"/>
  <c r="DW226" i="2"/>
  <c r="DW222" i="2"/>
  <c r="DW230" i="2"/>
  <c r="DV204" i="2"/>
  <c r="DW200" i="2"/>
  <c r="DW261" i="2" s="1"/>
  <c r="DV193" i="2"/>
  <c r="DW189" i="2"/>
  <c r="DT232" i="2"/>
  <c r="DT234" i="2" s="1"/>
  <c r="DS232" i="2"/>
  <c r="DS234" i="2" s="1"/>
  <c r="DV232" i="2"/>
  <c r="DV234" i="2" s="1"/>
  <c r="CR193" i="2"/>
  <c r="CF204" i="2"/>
  <c r="F22" i="7" s="1"/>
  <c r="CL204" i="2"/>
  <c r="F23" i="7" s="1"/>
  <c r="CR204" i="2"/>
  <c r="F24" i="7" s="1"/>
  <c r="DG204" i="2"/>
  <c r="F25" i="7" s="1"/>
  <c r="CF193" i="2"/>
  <c r="CL193" i="2"/>
  <c r="DG193" i="2"/>
  <c r="DJ224" i="2"/>
  <c r="DJ230" i="2"/>
  <c r="DJ226" i="2"/>
  <c r="DJ221" i="2"/>
  <c r="DJ219" i="2"/>
  <c r="DJ220" i="2"/>
  <c r="DJ317" i="2" s="1"/>
  <c r="DJ231" i="2"/>
  <c r="DJ216" i="2"/>
  <c r="DJ217" i="2"/>
  <c r="DJ223" i="2"/>
  <c r="DJ218" i="2"/>
  <c r="DP193" i="2"/>
  <c r="DU201" i="2"/>
  <c r="DU202" i="2"/>
  <c r="DU190" i="2"/>
  <c r="DS193" i="2"/>
  <c r="DK232" i="2"/>
  <c r="DK234" i="2" s="1"/>
  <c r="DK323" i="2" s="1"/>
  <c r="DJ188" i="2"/>
  <c r="DJ319" i="2" s="1"/>
  <c r="DJ203" i="2"/>
  <c r="DJ201" i="2"/>
  <c r="DJ321" i="2" s="1"/>
  <c r="DJ202" i="2"/>
  <c r="DU188" i="2"/>
  <c r="DT204" i="2"/>
  <c r="DT193" i="2"/>
  <c r="DS204" i="2"/>
  <c r="DU203" i="2"/>
  <c r="DJ190" i="2"/>
  <c r="DU191" i="2"/>
  <c r="DI232" i="2"/>
  <c r="DJ189" i="2"/>
  <c r="DJ200" i="2"/>
  <c r="DU192" i="2"/>
  <c r="DU200" i="2"/>
  <c r="DU261" i="2" s="1"/>
  <c r="DU189" i="2"/>
  <c r="B146" i="5"/>
  <c r="B291" i="5" s="1"/>
  <c r="B148" i="5"/>
  <c r="B268" i="5" s="1"/>
  <c r="C146" i="5"/>
  <c r="C291" i="5" s="1"/>
  <c r="C148" i="5"/>
  <c r="C268" i="5" s="1"/>
  <c r="B147" i="5"/>
  <c r="C147" i="5"/>
  <c r="N78" i="5"/>
  <c r="N79" i="5"/>
  <c r="N278" i="5" s="1"/>
  <c r="N146" i="5"/>
  <c r="N291" i="5" s="1"/>
  <c r="O78" i="5"/>
  <c r="O79" i="5"/>
  <c r="O278" i="5" s="1"/>
  <c r="O146" i="5"/>
  <c r="O291" i="5" s="1"/>
  <c r="N148" i="5"/>
  <c r="N268" i="5" s="1"/>
  <c r="O148" i="5"/>
  <c r="O268" i="5" s="1"/>
  <c r="Z146" i="5"/>
  <c r="Z291" i="5" s="1"/>
  <c r="Z148" i="5"/>
  <c r="Z268" i="5" s="1"/>
  <c r="AA146" i="5"/>
  <c r="AA291" i="5" s="1"/>
  <c r="AA148" i="5"/>
  <c r="AA268" i="5" s="1"/>
  <c r="Z79" i="5"/>
  <c r="Z278" i="5" s="1"/>
  <c r="Z147" i="5"/>
  <c r="AA147" i="5"/>
  <c r="AA79" i="5"/>
  <c r="AA278" i="5" s="1"/>
  <c r="AR78" i="5"/>
  <c r="AR79" i="5"/>
  <c r="AR278" i="5" s="1"/>
  <c r="AR147" i="5"/>
  <c r="AT78" i="5"/>
  <c r="AU78" i="5" s="1"/>
  <c r="AT79" i="5"/>
  <c r="AT147" i="5"/>
  <c r="AU147" i="5" s="1"/>
  <c r="AR148" i="5"/>
  <c r="AR268" i="5" s="1"/>
  <c r="AT148" i="5"/>
  <c r="BP78" i="5"/>
  <c r="BP229" i="5" s="1"/>
  <c r="BP79" i="5"/>
  <c r="BP278" i="5" s="1"/>
  <c r="BP147" i="5"/>
  <c r="BR78" i="5"/>
  <c r="BR147" i="5"/>
  <c r="BS147" i="5" s="1"/>
  <c r="BP148" i="5"/>
  <c r="BP268" i="5" s="1"/>
  <c r="CO78" i="5"/>
  <c r="CO79" i="5"/>
  <c r="CO278" i="5" s="1"/>
  <c r="CO147" i="5"/>
  <c r="CP78" i="5"/>
  <c r="CP79" i="5"/>
  <c r="CP278" i="5" s="1"/>
  <c r="CP147" i="5"/>
  <c r="CO148" i="5"/>
  <c r="CO268" i="5" s="1"/>
  <c r="CP148" i="5"/>
  <c r="CP268" i="5" s="1"/>
  <c r="CO7" i="5"/>
  <c r="CO153" i="5"/>
  <c r="CO151" i="5"/>
  <c r="CO149" i="5"/>
  <c r="CO144" i="5"/>
  <c r="CO142" i="5"/>
  <c r="CO140" i="5"/>
  <c r="CO138" i="5"/>
  <c r="CO136" i="5"/>
  <c r="CO132" i="5"/>
  <c r="CO130" i="5"/>
  <c r="CO128" i="5"/>
  <c r="CO126" i="5"/>
  <c r="CO124" i="5"/>
  <c r="CO122" i="5"/>
  <c r="CO120" i="5"/>
  <c r="CO118" i="5"/>
  <c r="CO116" i="5"/>
  <c r="CO110" i="5"/>
  <c r="CO108" i="5"/>
  <c r="CO106" i="5"/>
  <c r="CO104" i="5"/>
  <c r="CO102" i="5"/>
  <c r="CO100" i="5"/>
  <c r="CO98" i="5"/>
  <c r="CO96" i="5"/>
  <c r="CO94" i="5"/>
  <c r="CO92" i="5"/>
  <c r="CO90" i="5"/>
  <c r="CO88" i="5"/>
  <c r="CO86" i="5"/>
  <c r="CO84" i="5"/>
  <c r="CO82" i="5"/>
  <c r="CO80" i="5"/>
  <c r="CO76" i="5"/>
  <c r="CO74" i="5"/>
  <c r="CO72" i="5"/>
  <c r="CO70" i="5"/>
  <c r="CO68" i="5"/>
  <c r="CO252" i="5" s="1"/>
  <c r="CO66" i="5"/>
  <c r="CO64" i="5"/>
  <c r="CO62" i="5"/>
  <c r="CO60" i="5"/>
  <c r="CO58" i="5"/>
  <c r="CO56" i="5"/>
  <c r="CO54" i="5"/>
  <c r="CO52" i="5"/>
  <c r="CO50" i="5"/>
  <c r="CO254" i="5" s="1"/>
  <c r="CO46" i="5"/>
  <c r="CO255" i="5" s="1"/>
  <c r="CO44" i="5"/>
  <c r="CS44" i="5" s="1"/>
  <c r="CO42" i="5"/>
  <c r="CO40" i="5"/>
  <c r="CO38" i="5"/>
  <c r="CO36" i="5"/>
  <c r="CO34" i="5"/>
  <c r="CO32" i="5"/>
  <c r="CO30" i="5"/>
  <c r="CO28" i="5"/>
  <c r="CO26" i="5"/>
  <c r="CO24" i="5"/>
  <c r="CO271" i="5" s="1"/>
  <c r="CO22" i="5"/>
  <c r="CO294" i="5" s="1"/>
  <c r="CO304" i="5" s="1"/>
  <c r="CO20" i="5"/>
  <c r="CO18" i="5"/>
  <c r="CO16" i="5"/>
  <c r="CO14" i="5"/>
  <c r="CO12" i="5"/>
  <c r="CO10" i="5"/>
  <c r="CO8" i="5"/>
  <c r="AZ148" i="5"/>
  <c r="E147" i="5"/>
  <c r="E79" i="5"/>
  <c r="E278" i="5" s="1"/>
  <c r="E146" i="5"/>
  <c r="E291" i="5" s="1"/>
  <c r="F147" i="5"/>
  <c r="E148" i="5"/>
  <c r="E268" i="5" s="1"/>
  <c r="F79" i="5"/>
  <c r="F278" i="5" s="1"/>
  <c r="F146" i="5"/>
  <c r="F291" i="5" s="1"/>
  <c r="R79" i="5"/>
  <c r="R278" i="5" s="1"/>
  <c r="Q148" i="5"/>
  <c r="Q268" i="5" s="1"/>
  <c r="R148" i="5"/>
  <c r="R268" i="5" s="1"/>
  <c r="Q78" i="5"/>
  <c r="S78" i="5" s="1"/>
  <c r="Q146" i="5"/>
  <c r="Q291" i="5" s="1"/>
  <c r="Q79" i="5"/>
  <c r="Q278" i="5" s="1"/>
  <c r="AC79" i="5"/>
  <c r="AC278" i="5" s="1"/>
  <c r="AD79" i="5"/>
  <c r="AD278" i="5" s="1"/>
  <c r="AC146" i="5"/>
  <c r="AC148" i="5"/>
  <c r="AC268" i="5" s="1"/>
  <c r="AD148" i="5"/>
  <c r="AD268" i="5" s="1"/>
  <c r="AD146" i="5"/>
  <c r="AZ79" i="5"/>
  <c r="AZ147" i="5"/>
  <c r="BA147" i="5" s="1"/>
  <c r="AX78" i="5"/>
  <c r="AZ78" i="5"/>
  <c r="BA78" i="5" s="1"/>
  <c r="AX147" i="5"/>
  <c r="AX79" i="5"/>
  <c r="AX278" i="5" s="1"/>
  <c r="AX148" i="5"/>
  <c r="AX268" i="5" s="1"/>
  <c r="BV78" i="5"/>
  <c r="BV229" i="5" s="1"/>
  <c r="BX78" i="5"/>
  <c r="BV79" i="5"/>
  <c r="BV278" i="5" s="1"/>
  <c r="BV147" i="5"/>
  <c r="BX79" i="5"/>
  <c r="BX147" i="5"/>
  <c r="BY147" i="5" s="1"/>
  <c r="BV148" i="5"/>
  <c r="BV268" i="5" s="1"/>
  <c r="BX148" i="5"/>
  <c r="CV79" i="5"/>
  <c r="CV278" i="5" s="1"/>
  <c r="CV147" i="5"/>
  <c r="CU78" i="5"/>
  <c r="CV78" i="5"/>
  <c r="CU147" i="5"/>
  <c r="CU79" i="5"/>
  <c r="CU278" i="5" s="1"/>
  <c r="CU148" i="5"/>
  <c r="CU268" i="5" s="1"/>
  <c r="CP154" i="5"/>
  <c r="CP152" i="5"/>
  <c r="CP150" i="5"/>
  <c r="CP145" i="5"/>
  <c r="CP143" i="5"/>
  <c r="CP141" i="5"/>
  <c r="CP139" i="5"/>
  <c r="CP137" i="5"/>
  <c r="CP135" i="5"/>
  <c r="CP133" i="5"/>
  <c r="CP131" i="5"/>
  <c r="CP129" i="5"/>
  <c r="CP125" i="5"/>
  <c r="CP123" i="5"/>
  <c r="CP121" i="5"/>
  <c r="CP119" i="5"/>
  <c r="CP117" i="5"/>
  <c r="CP115" i="5"/>
  <c r="CP109" i="5"/>
  <c r="CP107" i="5"/>
  <c r="CP105" i="5"/>
  <c r="CP103" i="5"/>
  <c r="CP101" i="5"/>
  <c r="CP99" i="5"/>
  <c r="CP95" i="5"/>
  <c r="CP93" i="5"/>
  <c r="CP91" i="5"/>
  <c r="CP89" i="5"/>
  <c r="CP87" i="5"/>
  <c r="CP275" i="5" s="1"/>
  <c r="CP83" i="5"/>
  <c r="CP81" i="5"/>
  <c r="CP77" i="5"/>
  <c r="CP75" i="5"/>
  <c r="CP73" i="5"/>
  <c r="CP71" i="5"/>
  <c r="CP69" i="5"/>
  <c r="CP67" i="5"/>
  <c r="CP65" i="5"/>
  <c r="CP63" i="5"/>
  <c r="CP61" i="5"/>
  <c r="CP59" i="5"/>
  <c r="CP57" i="5"/>
  <c r="CP55" i="5"/>
  <c r="CP53" i="5"/>
  <c r="CP51" i="5"/>
  <c r="CP49" i="5"/>
  <c r="CP47" i="5"/>
  <c r="CP45" i="5"/>
  <c r="CP43" i="5"/>
  <c r="CP41" i="5"/>
  <c r="CP272" i="5" s="1"/>
  <c r="CP39" i="5"/>
  <c r="CP35" i="5"/>
  <c r="CP33" i="5"/>
  <c r="CP29" i="5"/>
  <c r="CP27" i="5"/>
  <c r="CP25" i="5"/>
  <c r="CP23" i="5"/>
  <c r="CP21" i="5"/>
  <c r="CP19" i="5"/>
  <c r="CP17" i="5"/>
  <c r="CP15" i="5"/>
  <c r="CP13" i="5"/>
  <c r="CP11" i="5"/>
  <c r="CP9" i="5"/>
  <c r="AN148" i="5"/>
  <c r="R146" i="5"/>
  <c r="R291" i="5" s="1"/>
  <c r="I78" i="5"/>
  <c r="H79" i="5"/>
  <c r="H278" i="5" s="1"/>
  <c r="H146" i="5"/>
  <c r="H291" i="5" s="1"/>
  <c r="H147" i="5"/>
  <c r="I79" i="5"/>
  <c r="I278" i="5" s="1"/>
  <c r="I146" i="5"/>
  <c r="I291" i="5" s="1"/>
  <c r="I147" i="5"/>
  <c r="H148" i="5"/>
  <c r="H268" i="5" s="1"/>
  <c r="I148" i="5"/>
  <c r="I268" i="5" s="1"/>
  <c r="H78" i="5"/>
  <c r="T146" i="5"/>
  <c r="T291" i="5" s="1"/>
  <c r="U148" i="5"/>
  <c r="U268" i="5" s="1"/>
  <c r="T78" i="5"/>
  <c r="U146" i="5"/>
  <c r="U291" i="5" s="1"/>
  <c r="U78" i="5"/>
  <c r="T79" i="5"/>
  <c r="T278" i="5" s="1"/>
  <c r="T147" i="5"/>
  <c r="U147" i="5"/>
  <c r="U79" i="5"/>
  <c r="U278" i="5" s="1"/>
  <c r="T148" i="5"/>
  <c r="T268" i="5" s="1"/>
  <c r="AH78" i="5"/>
  <c r="AK79" i="5"/>
  <c r="AK147" i="5"/>
  <c r="AH79" i="5"/>
  <c r="AH147" i="5"/>
  <c r="AK148" i="5"/>
  <c r="AH148" i="5"/>
  <c r="AK78" i="5"/>
  <c r="BD146" i="5"/>
  <c r="BD291" i="5" s="1"/>
  <c r="BD78" i="5"/>
  <c r="BD229" i="5" s="1"/>
  <c r="BF78" i="5"/>
  <c r="BD79" i="5"/>
  <c r="BD278" i="5" s="1"/>
  <c r="BD147" i="5"/>
  <c r="BF147" i="5"/>
  <c r="BG147" i="5" s="1"/>
  <c r="BD148" i="5"/>
  <c r="BD268" i="5" s="1"/>
  <c r="BF79" i="5"/>
  <c r="BF148" i="5"/>
  <c r="CE148" i="5"/>
  <c r="CO154" i="5"/>
  <c r="CO152" i="5"/>
  <c r="CO150" i="5"/>
  <c r="CO145" i="5"/>
  <c r="CO143" i="5"/>
  <c r="CO141" i="5"/>
  <c r="CO139" i="5"/>
  <c r="CO137" i="5"/>
  <c r="CO135" i="5"/>
  <c r="CO133" i="5"/>
  <c r="CO131" i="5"/>
  <c r="CO129" i="5"/>
  <c r="CO125" i="5"/>
  <c r="CO123" i="5"/>
  <c r="CO121" i="5"/>
  <c r="CO119" i="5"/>
  <c r="CO117" i="5"/>
  <c r="CO115" i="5"/>
  <c r="CO109" i="5"/>
  <c r="CO107" i="5"/>
  <c r="CO105" i="5"/>
  <c r="CO103" i="5"/>
  <c r="CO101" i="5"/>
  <c r="CO99" i="5"/>
  <c r="CO95" i="5"/>
  <c r="CO93" i="5"/>
  <c r="CO91" i="5"/>
  <c r="CO89" i="5"/>
  <c r="CO87" i="5"/>
  <c r="CO275" i="5" s="1"/>
  <c r="CO83" i="5"/>
  <c r="CO81" i="5"/>
  <c r="CO77" i="5"/>
  <c r="CO75" i="5"/>
  <c r="CO73" i="5"/>
  <c r="CO71" i="5"/>
  <c r="CO69" i="5"/>
  <c r="CO67" i="5"/>
  <c r="CO65" i="5"/>
  <c r="CO63" i="5"/>
  <c r="CO61" i="5"/>
  <c r="CO59" i="5"/>
  <c r="CO57" i="5"/>
  <c r="CO55" i="5"/>
  <c r="CO53" i="5"/>
  <c r="CO51" i="5"/>
  <c r="CO49" i="5"/>
  <c r="CO47" i="5"/>
  <c r="CO45" i="5"/>
  <c r="CO43" i="5"/>
  <c r="CO41" i="5"/>
  <c r="CO272" i="5" s="1"/>
  <c r="CO39" i="5"/>
  <c r="CO35" i="5"/>
  <c r="CO33" i="5"/>
  <c r="CO29" i="5"/>
  <c r="CO27" i="5"/>
  <c r="CO25" i="5"/>
  <c r="CO23" i="5"/>
  <c r="CO21" i="5"/>
  <c r="CO19" i="5"/>
  <c r="CO17" i="5"/>
  <c r="CO15" i="5"/>
  <c r="CO13" i="5"/>
  <c r="CO11" i="5"/>
  <c r="CO9" i="5"/>
  <c r="BR148" i="5"/>
  <c r="K148" i="5"/>
  <c r="K268" i="5" s="1"/>
  <c r="L148" i="5"/>
  <c r="L268" i="5" s="1"/>
  <c r="K78" i="5"/>
  <c r="K79" i="5"/>
  <c r="K146" i="5"/>
  <c r="K291" i="5" s="1"/>
  <c r="L78" i="5"/>
  <c r="L146" i="5"/>
  <c r="L291" i="5" s="1"/>
  <c r="W79" i="5"/>
  <c r="W278" i="5" s="1"/>
  <c r="W147" i="5"/>
  <c r="X79" i="5"/>
  <c r="X278" i="5" s="1"/>
  <c r="X147" i="5"/>
  <c r="W146" i="5"/>
  <c r="W291" i="5" s="1"/>
  <c r="W148" i="5"/>
  <c r="X146" i="5"/>
  <c r="X291" i="5" s="1"/>
  <c r="AL148" i="5"/>
  <c r="AL78" i="5"/>
  <c r="AL79" i="5"/>
  <c r="AL147" i="5"/>
  <c r="AN79" i="5"/>
  <c r="BJ78" i="5"/>
  <c r="BJ229" i="5" s="1"/>
  <c r="BJ79" i="5"/>
  <c r="BJ278" i="5" s="1"/>
  <c r="BJ147" i="5"/>
  <c r="BL78" i="5"/>
  <c r="BL79" i="5"/>
  <c r="BL147" i="5"/>
  <c r="BM147" i="5" s="1"/>
  <c r="BJ148" i="5"/>
  <c r="BJ268" i="5" s="1"/>
  <c r="BL148" i="5"/>
  <c r="CI78" i="5"/>
  <c r="CI79" i="5"/>
  <c r="CI278" i="5" s="1"/>
  <c r="CI147" i="5"/>
  <c r="CJ78" i="5"/>
  <c r="CJ147" i="5"/>
  <c r="CJ79" i="5"/>
  <c r="CJ278" i="5" s="1"/>
  <c r="CI148" i="5"/>
  <c r="CI268" i="5" s="1"/>
  <c r="CO6" i="5"/>
  <c r="CP7" i="5"/>
  <c r="CP153" i="5"/>
  <c r="CP151" i="5"/>
  <c r="CP149" i="5"/>
  <c r="CP144" i="5"/>
  <c r="CP142" i="5"/>
  <c r="CP140" i="5"/>
  <c r="CP138" i="5"/>
  <c r="CP136" i="5"/>
  <c r="CP132" i="5"/>
  <c r="CP130" i="5"/>
  <c r="CP128" i="5"/>
  <c r="CP126" i="5"/>
  <c r="CP124" i="5"/>
  <c r="CP122" i="5"/>
  <c r="CP120" i="5"/>
  <c r="CP118" i="5"/>
  <c r="CP116" i="5"/>
  <c r="CP110" i="5"/>
  <c r="CP108" i="5"/>
  <c r="CP106" i="5"/>
  <c r="CP104" i="5"/>
  <c r="CP102" i="5"/>
  <c r="CP100" i="5"/>
  <c r="CP98" i="5"/>
  <c r="CP96" i="5"/>
  <c r="CP94" i="5"/>
  <c r="CP92" i="5"/>
  <c r="CP90" i="5"/>
  <c r="CP88" i="5"/>
  <c r="CP86" i="5"/>
  <c r="CP84" i="5"/>
  <c r="CP82" i="5"/>
  <c r="CP80" i="5"/>
  <c r="CP76" i="5"/>
  <c r="CP74" i="5"/>
  <c r="CP72" i="5"/>
  <c r="CP70" i="5"/>
  <c r="CP68" i="5"/>
  <c r="CP252" i="5" s="1"/>
  <c r="CP66" i="5"/>
  <c r="CP64" i="5"/>
  <c r="CP62" i="5"/>
  <c r="CP60" i="5"/>
  <c r="CP58" i="5"/>
  <c r="CP56" i="5"/>
  <c r="CP54" i="5"/>
  <c r="CP52" i="5"/>
  <c r="CP50" i="5"/>
  <c r="CP254" i="5" s="1"/>
  <c r="CP46" i="5"/>
  <c r="CP255" i="5" s="1"/>
  <c r="CP44" i="5"/>
  <c r="CP42" i="5"/>
  <c r="CP40" i="5"/>
  <c r="CP38" i="5"/>
  <c r="CP36" i="5"/>
  <c r="CP34" i="5"/>
  <c r="CP32" i="5"/>
  <c r="CP30" i="5"/>
  <c r="CP28" i="5"/>
  <c r="CP26" i="5"/>
  <c r="CP24" i="5"/>
  <c r="CP271" i="5" s="1"/>
  <c r="CP22" i="5"/>
  <c r="CP20" i="5"/>
  <c r="CP18" i="5"/>
  <c r="CP16" i="5"/>
  <c r="CP14" i="5"/>
  <c r="CP12" i="5"/>
  <c r="CP10" i="5"/>
  <c r="CP8" i="5"/>
  <c r="CV148" i="5"/>
  <c r="CV268" i="5" s="1"/>
  <c r="F148" i="5"/>
  <c r="F268" i="5" s="1"/>
  <c r="BR79" i="5"/>
  <c r="AN78" i="5"/>
  <c r="AO78" i="5" s="1"/>
  <c r="AJ315" i="5" l="1"/>
  <c r="CP294" i="5"/>
  <c r="AJ318" i="5"/>
  <c r="DJ315" i="2"/>
  <c r="AJ321" i="5"/>
  <c r="AJ323" i="5"/>
  <c r="CF325" i="5"/>
  <c r="CL325" i="5"/>
  <c r="CX324" i="5"/>
  <c r="CL322" i="5"/>
  <c r="DJ316" i="2"/>
  <c r="AJ327" i="5"/>
  <c r="AJ326" i="5"/>
  <c r="CF324" i="5"/>
  <c r="CX325" i="5"/>
  <c r="AJ319" i="5"/>
  <c r="CF322" i="5"/>
  <c r="AJ317" i="5"/>
  <c r="BC226" i="5"/>
  <c r="BB323" i="5"/>
  <c r="BC323" i="5" s="1"/>
  <c r="BC216" i="5"/>
  <c r="BB313" i="5"/>
  <c r="BC224" i="5"/>
  <c r="BB321" i="5"/>
  <c r="BC321" i="5" s="1"/>
  <c r="AW226" i="5"/>
  <c r="AV323" i="5"/>
  <c r="AW323" i="5" s="1"/>
  <c r="BI227" i="5"/>
  <c r="BH324" i="5"/>
  <c r="BI324" i="5" s="1"/>
  <c r="BC217" i="5"/>
  <c r="BB314" i="5"/>
  <c r="BC314" i="5" s="1"/>
  <c r="BC218" i="5"/>
  <c r="BB315" i="5"/>
  <c r="BC315" i="5" s="1"/>
  <c r="AW221" i="5"/>
  <c r="AV318" i="5"/>
  <c r="AW318" i="5" s="1"/>
  <c r="AW231" i="5"/>
  <c r="AV328" i="5"/>
  <c r="AW328" i="5" s="1"/>
  <c r="AQ216" i="5"/>
  <c r="AP313" i="5"/>
  <c r="BC229" i="5"/>
  <c r="BB326" i="5"/>
  <c r="BC326" i="5" s="1"/>
  <c r="BU227" i="5"/>
  <c r="BT324" i="5"/>
  <c r="BU324" i="5" s="1"/>
  <c r="AW217" i="5"/>
  <c r="AV314" i="5"/>
  <c r="AW314" i="5" s="1"/>
  <c r="BC221" i="5"/>
  <c r="BB318" i="5"/>
  <c r="BC318" i="5" s="1"/>
  <c r="BC223" i="5"/>
  <c r="BB320" i="5"/>
  <c r="BC320" i="5" s="1"/>
  <c r="AQ231" i="5"/>
  <c r="AP328" i="5"/>
  <c r="AQ328" i="5" s="1"/>
  <c r="AW223" i="5"/>
  <c r="AV320" i="5"/>
  <c r="AW320" i="5" s="1"/>
  <c r="AW220" i="5"/>
  <c r="AV317" i="5"/>
  <c r="AW317" i="5" s="1"/>
  <c r="AW228" i="5"/>
  <c r="AV325" i="5"/>
  <c r="AW325" i="5" s="1"/>
  <c r="AQ228" i="5"/>
  <c r="AP325" i="5"/>
  <c r="AQ325" i="5" s="1"/>
  <c r="CA225" i="5"/>
  <c r="BZ322" i="5"/>
  <c r="CA322" i="5" s="1"/>
  <c r="BC219" i="5"/>
  <c r="BB316" i="5"/>
  <c r="BC316" i="5" s="1"/>
  <c r="AQ222" i="5"/>
  <c r="AP319" i="5"/>
  <c r="AQ319" i="5" s="1"/>
  <c r="CR322" i="5"/>
  <c r="BU225" i="5"/>
  <c r="BT322" i="5"/>
  <c r="BU322" i="5" s="1"/>
  <c r="AW216" i="5"/>
  <c r="AV313" i="5"/>
  <c r="AW230" i="5"/>
  <c r="AV327" i="5"/>
  <c r="AW327" i="5" s="1"/>
  <c r="AW219" i="5"/>
  <c r="AV316" i="5"/>
  <c r="AW316" i="5" s="1"/>
  <c r="BC230" i="5"/>
  <c r="BB327" i="5"/>
  <c r="BC327" i="5" s="1"/>
  <c r="BO227" i="5"/>
  <c r="BN324" i="5"/>
  <c r="BO324" i="5" s="1"/>
  <c r="CA227" i="5"/>
  <c r="BZ324" i="5"/>
  <c r="CA324" i="5" s="1"/>
  <c r="AQ221" i="5"/>
  <c r="AP318" i="5"/>
  <c r="AQ318" i="5" s="1"/>
  <c r="AQ226" i="5"/>
  <c r="AP323" i="5"/>
  <c r="AQ323" i="5" s="1"/>
  <c r="AQ220" i="5"/>
  <c r="AP317" i="5"/>
  <c r="AQ317" i="5" s="1"/>
  <c r="AW218" i="5"/>
  <c r="AV315" i="5"/>
  <c r="AW315" i="5" s="1"/>
  <c r="AW229" i="5"/>
  <c r="AV326" i="5"/>
  <c r="AW326" i="5" s="1"/>
  <c r="AQ229" i="5"/>
  <c r="AP326" i="5"/>
  <c r="AQ326" i="5" s="1"/>
  <c r="BI225" i="5"/>
  <c r="BH322" i="5"/>
  <c r="BI322" i="5" s="1"/>
  <c r="CR325" i="5"/>
  <c r="BC231" i="5"/>
  <c r="BB328" i="5"/>
  <c r="BC328" i="5" s="1"/>
  <c r="AQ217" i="5"/>
  <c r="AP314" i="5"/>
  <c r="AQ314" i="5" s="1"/>
  <c r="AQ223" i="5"/>
  <c r="AP320" i="5"/>
  <c r="AQ320" i="5" s="1"/>
  <c r="AQ219" i="5"/>
  <c r="AP316" i="5"/>
  <c r="AQ316" i="5" s="1"/>
  <c r="AW222" i="5"/>
  <c r="AV319" i="5"/>
  <c r="AW319" i="5" s="1"/>
  <c r="BO225" i="5"/>
  <c r="BN322" i="5"/>
  <c r="BO322" i="5" s="1"/>
  <c r="CL324" i="5"/>
  <c r="BC220" i="5"/>
  <c r="BB317" i="5"/>
  <c r="BC317" i="5" s="1"/>
  <c r="BC222" i="5"/>
  <c r="BB319" i="5"/>
  <c r="BC319" i="5" s="1"/>
  <c r="AQ230" i="5"/>
  <c r="AP327" i="5"/>
  <c r="AQ327" i="5" s="1"/>
  <c r="AQ218" i="5"/>
  <c r="AP315" i="5"/>
  <c r="AQ315" i="5" s="1"/>
  <c r="AW224" i="5"/>
  <c r="AV321" i="5"/>
  <c r="AW321" i="5" s="1"/>
  <c r="AQ224" i="5"/>
  <c r="AP321" i="5"/>
  <c r="AQ321" i="5" s="1"/>
  <c r="BC228" i="5"/>
  <c r="BB325" i="5"/>
  <c r="BC325" i="5" s="1"/>
  <c r="DU313" i="2"/>
  <c r="DT329" i="2"/>
  <c r="CR331" i="2"/>
  <c r="EA331" i="2"/>
  <c r="DW329" i="2"/>
  <c r="DV331" i="2"/>
  <c r="BU313" i="2"/>
  <c r="BT329" i="2"/>
  <c r="CA313" i="2"/>
  <c r="BZ329" i="2"/>
  <c r="DG331" i="2"/>
  <c r="EC331" i="2"/>
  <c r="CF331" i="2"/>
  <c r="DS331" i="2"/>
  <c r="CL331" i="2"/>
  <c r="DP331" i="2"/>
  <c r="CX248" i="5"/>
  <c r="CR251" i="5"/>
  <c r="CR224" i="5"/>
  <c r="CR256" i="5"/>
  <c r="CR326" i="5" s="1"/>
  <c r="H78" i="6"/>
  <c r="CS51" i="5"/>
  <c r="DU193" i="2"/>
  <c r="CX249" i="5"/>
  <c r="CL253" i="5"/>
  <c r="CL251" i="5"/>
  <c r="J147" i="6"/>
  <c r="K147" i="6" s="1"/>
  <c r="H147" i="6"/>
  <c r="CO247" i="5"/>
  <c r="L251" i="6"/>
  <c r="J148" i="6"/>
  <c r="I221" i="6"/>
  <c r="J78" i="6"/>
  <c r="K78" i="6" s="1"/>
  <c r="AL268" i="5"/>
  <c r="H148" i="6"/>
  <c r="H268" i="6" s="1"/>
  <c r="AL278" i="5"/>
  <c r="H79" i="6"/>
  <c r="H278" i="6" s="1"/>
  <c r="J79" i="6"/>
  <c r="CX250" i="5"/>
  <c r="BT258" i="5"/>
  <c r="BU258" i="5" s="1"/>
  <c r="CF250" i="5"/>
  <c r="CG250" i="5" s="1"/>
  <c r="CX258" i="5"/>
  <c r="CP246" i="5"/>
  <c r="CL250" i="5"/>
  <c r="CO253" i="5"/>
  <c r="CO251" i="5"/>
  <c r="CP253" i="5"/>
  <c r="CP251" i="5"/>
  <c r="CX257" i="5"/>
  <c r="CX253" i="5"/>
  <c r="CX275" i="5"/>
  <c r="CX281" i="5" s="1"/>
  <c r="CQ254" i="5"/>
  <c r="CX243" i="5"/>
  <c r="CF248" i="5"/>
  <c r="CG248" i="5" s="1"/>
  <c r="CX256" i="5"/>
  <c r="CX326" i="5" s="1"/>
  <c r="CX245" i="5"/>
  <c r="CR249" i="5"/>
  <c r="CL247" i="5"/>
  <c r="BU188" i="5"/>
  <c r="F50" i="7"/>
  <c r="G50" i="7" s="1"/>
  <c r="L253" i="6"/>
  <c r="CW268" i="5"/>
  <c r="CA188" i="5"/>
  <c r="F51" i="7"/>
  <c r="G51" i="7" s="1"/>
  <c r="L281" i="6"/>
  <c r="CY268" i="5"/>
  <c r="CO257" i="5"/>
  <c r="CF247" i="5"/>
  <c r="CG247" i="5" s="1"/>
  <c r="CS272" i="5"/>
  <c r="BT294" i="5"/>
  <c r="BT304" i="5" s="1"/>
  <c r="AW188" i="5"/>
  <c r="F46" i="7"/>
  <c r="G46" i="7" s="1"/>
  <c r="AK294" i="5"/>
  <c r="CP248" i="5"/>
  <c r="CP257" i="5"/>
  <c r="CQ255" i="5"/>
  <c r="CP258" i="5"/>
  <c r="V278" i="5"/>
  <c r="CO246" i="5"/>
  <c r="BN294" i="5"/>
  <c r="BO294" i="5" s="1"/>
  <c r="CX247" i="5"/>
  <c r="CO249" i="5"/>
  <c r="CY278" i="5"/>
  <c r="CX294" i="5"/>
  <c r="CX246" i="5"/>
  <c r="CX244" i="5"/>
  <c r="CW278" i="5"/>
  <c r="CX251" i="5"/>
  <c r="AD251" i="6"/>
  <c r="L294" i="6"/>
  <c r="L257" i="6"/>
  <c r="AD243" i="6"/>
  <c r="L243" i="6"/>
  <c r="L249" i="6"/>
  <c r="AD249" i="6"/>
  <c r="L247" i="6"/>
  <c r="M50" i="6"/>
  <c r="L254" i="6"/>
  <c r="M254" i="6" s="1"/>
  <c r="L258" i="6"/>
  <c r="L256" i="6"/>
  <c r="L245" i="6"/>
  <c r="L248" i="6"/>
  <c r="AD247" i="6"/>
  <c r="AD253" i="6"/>
  <c r="L250" i="6"/>
  <c r="AE278" i="5"/>
  <c r="L246" i="6"/>
  <c r="L244" i="6"/>
  <c r="J278" i="5"/>
  <c r="S278" i="5"/>
  <c r="CQ278" i="5"/>
  <c r="CS252" i="5"/>
  <c r="CQ271" i="5"/>
  <c r="G278" i="5"/>
  <c r="CG148" i="5"/>
  <c r="CF268" i="5"/>
  <c r="CF243" i="5"/>
  <c r="BI12" i="5"/>
  <c r="BH248" i="5"/>
  <c r="BI248" i="5" s="1"/>
  <c r="CA39" i="5"/>
  <c r="BZ250" i="5"/>
  <c r="CA250" i="5" s="1"/>
  <c r="BH294" i="5"/>
  <c r="AV304" i="5"/>
  <c r="AW294" i="5"/>
  <c r="M79" i="5"/>
  <c r="K278" i="5"/>
  <c r="M278" i="5" s="1"/>
  <c r="I268" i="6"/>
  <c r="M268" i="6" s="1"/>
  <c r="AH268" i="5"/>
  <c r="AI268" i="5" s="1"/>
  <c r="CF244" i="5"/>
  <c r="CG244" i="5" s="1"/>
  <c r="BI46" i="5"/>
  <c r="BH255" i="5"/>
  <c r="BI255" i="5" s="1"/>
  <c r="BM148" i="5"/>
  <c r="BL268" i="5"/>
  <c r="AO79" i="5"/>
  <c r="AN278" i="5"/>
  <c r="AO278" i="5" s="1"/>
  <c r="CO245" i="5"/>
  <c r="CS245" i="5" s="1"/>
  <c r="CP245" i="5"/>
  <c r="CP249" i="5"/>
  <c r="CO248" i="5"/>
  <c r="AU148" i="5"/>
  <c r="AT268" i="5"/>
  <c r="AB278" i="5"/>
  <c r="P268" i="5"/>
  <c r="BI266" i="5"/>
  <c r="CF251" i="5"/>
  <c r="CG251" i="5" s="1"/>
  <c r="CF245" i="5"/>
  <c r="CG245" i="5" s="1"/>
  <c r="BO65" i="5"/>
  <c r="BN257" i="5"/>
  <c r="BO257" i="5" s="1"/>
  <c r="BO103" i="5"/>
  <c r="BN251" i="5"/>
  <c r="BO251" i="5" s="1"/>
  <c r="BO43" i="5"/>
  <c r="BN244" i="5"/>
  <c r="BO244" i="5" s="1"/>
  <c r="BN258" i="5"/>
  <c r="BO258" i="5" s="1"/>
  <c r="CA59" i="5"/>
  <c r="BZ243" i="5"/>
  <c r="CA26" i="5"/>
  <c r="BZ246" i="5"/>
  <c r="CA246" i="5" s="1"/>
  <c r="CS268" i="5"/>
  <c r="CR281" i="5"/>
  <c r="CR246" i="5"/>
  <c r="CR257" i="5"/>
  <c r="CR253" i="5"/>
  <c r="BU148" i="5"/>
  <c r="BT268" i="5"/>
  <c r="CL243" i="5"/>
  <c r="CK268" i="5"/>
  <c r="BB259" i="5"/>
  <c r="BC243" i="5"/>
  <c r="BC268" i="5"/>
  <c r="BB281" i="5"/>
  <c r="Y148" i="5"/>
  <c r="W268" i="5"/>
  <c r="BY79" i="5"/>
  <c r="BX278" i="5"/>
  <c r="BY278" i="5" s="1"/>
  <c r="G291" i="5"/>
  <c r="BI59" i="5"/>
  <c r="BH243" i="5"/>
  <c r="BO12" i="5"/>
  <c r="BN248" i="5"/>
  <c r="BO248" i="5" s="1"/>
  <c r="CA35" i="5"/>
  <c r="BZ245" i="5"/>
  <c r="CA245" i="5" s="1"/>
  <c r="CA65" i="5"/>
  <c r="BZ257" i="5"/>
  <c r="CA257" i="5" s="1"/>
  <c r="BU12" i="5"/>
  <c r="BT248" i="5"/>
  <c r="BU248" i="5" s="1"/>
  <c r="BU39" i="5"/>
  <c r="BT250" i="5"/>
  <c r="BU250" i="5" s="1"/>
  <c r="BU29" i="5"/>
  <c r="BT253" i="5"/>
  <c r="BU253" i="5" s="1"/>
  <c r="CL245" i="5"/>
  <c r="CE259" i="5"/>
  <c r="BI26" i="5"/>
  <c r="BH246" i="5"/>
  <c r="BI246" i="5" s="1"/>
  <c r="CF294" i="5"/>
  <c r="CF256" i="5"/>
  <c r="CG256" i="5" s="1"/>
  <c r="BI89" i="5"/>
  <c r="BH249" i="5"/>
  <c r="BI249" i="5" s="1"/>
  <c r="BI79" i="5"/>
  <c r="BH278" i="5"/>
  <c r="BI278" i="5" s="1"/>
  <c r="BO148" i="5"/>
  <c r="BN268" i="5"/>
  <c r="BO39" i="5"/>
  <c r="BN250" i="5"/>
  <c r="BO250" i="5" s="1"/>
  <c r="CA18" i="5"/>
  <c r="BZ247" i="5"/>
  <c r="CA247" i="5" s="1"/>
  <c r="BZ294" i="5"/>
  <c r="CA89" i="5"/>
  <c r="BZ249" i="5"/>
  <c r="CA249" i="5" s="1"/>
  <c r="CS278" i="5"/>
  <c r="CR294" i="5"/>
  <c r="BU59" i="5"/>
  <c r="BT243" i="5"/>
  <c r="CM268" i="5"/>
  <c r="CL281" i="5"/>
  <c r="CL248" i="5"/>
  <c r="CL246" i="5"/>
  <c r="AP259" i="5"/>
  <c r="AQ243" i="5"/>
  <c r="AW268" i="5"/>
  <c r="AV281" i="5"/>
  <c r="AJ306" i="5"/>
  <c r="AK304" i="5"/>
  <c r="BO46" i="5"/>
  <c r="BN255" i="5"/>
  <c r="BO255" i="5" s="1"/>
  <c r="BO79" i="5"/>
  <c r="BN278" i="5"/>
  <c r="BO278" i="5" s="1"/>
  <c r="CA103" i="5"/>
  <c r="BZ251" i="5"/>
  <c r="CA251" i="5" s="1"/>
  <c r="CA29" i="5"/>
  <c r="BZ253" i="5"/>
  <c r="CA253" i="5" s="1"/>
  <c r="CS275" i="5"/>
  <c r="BU65" i="5"/>
  <c r="BT257" i="5"/>
  <c r="BU257" i="5" s="1"/>
  <c r="BU103" i="5"/>
  <c r="BT251" i="5"/>
  <c r="BU251" i="5" s="1"/>
  <c r="BU35" i="5"/>
  <c r="BT245" i="5"/>
  <c r="BU245" i="5" s="1"/>
  <c r="BU18" i="5"/>
  <c r="BT247" i="5"/>
  <c r="BU247" i="5" s="1"/>
  <c r="CL258" i="5"/>
  <c r="BS79" i="5"/>
  <c r="BR278" i="5"/>
  <c r="BS278" i="5" s="1"/>
  <c r="CP247" i="5"/>
  <c r="CQ252" i="5"/>
  <c r="Y278" i="5"/>
  <c r="M268" i="5"/>
  <c r="CO250" i="5"/>
  <c r="J268" i="5"/>
  <c r="CP250" i="5"/>
  <c r="BA79" i="5"/>
  <c r="AZ278" i="5"/>
  <c r="BA278" i="5" s="1"/>
  <c r="CO258" i="5"/>
  <c r="G268" i="5"/>
  <c r="CK278" i="5"/>
  <c r="I278" i="6"/>
  <c r="M278" i="6" s="1"/>
  <c r="AH278" i="5"/>
  <c r="AI278" i="5" s="1"/>
  <c r="CQ272" i="5"/>
  <c r="CP281" i="5"/>
  <c r="CQ268" i="5"/>
  <c r="D268" i="5"/>
  <c r="CF258" i="5"/>
  <c r="CG258" i="5" s="1"/>
  <c r="BI43" i="5"/>
  <c r="BH244" i="5"/>
  <c r="BI244" i="5" s="1"/>
  <c r="BH258" i="5"/>
  <c r="BI258" i="5" s="1"/>
  <c r="BO59" i="5"/>
  <c r="BN243" i="5"/>
  <c r="BO29" i="5"/>
  <c r="BN253" i="5"/>
  <c r="BO253" i="5" s="1"/>
  <c r="BO35" i="5"/>
  <c r="BN245" i="5"/>
  <c r="BO245" i="5" s="1"/>
  <c r="BI18" i="5"/>
  <c r="BH247" i="5"/>
  <c r="BI247" i="5" s="1"/>
  <c r="CR244" i="5"/>
  <c r="CR258" i="5"/>
  <c r="CS254" i="5"/>
  <c r="CR247" i="5"/>
  <c r="BU46" i="5"/>
  <c r="BT255" i="5"/>
  <c r="BU255" i="5" s="1"/>
  <c r="CL256" i="5"/>
  <c r="CL326" i="5" s="1"/>
  <c r="CL294" i="5"/>
  <c r="AQ294" i="5"/>
  <c r="AP304" i="5"/>
  <c r="CQ275" i="5"/>
  <c r="CF249" i="5"/>
  <c r="CG249" i="5" s="1"/>
  <c r="CQ294" i="5"/>
  <c r="CP304" i="5"/>
  <c r="BM79" i="5"/>
  <c r="BL278" i="5"/>
  <c r="BM278" i="5" s="1"/>
  <c r="BS148" i="5"/>
  <c r="BR268" i="5"/>
  <c r="CO244" i="5"/>
  <c r="CO243" i="5"/>
  <c r="AO148" i="5"/>
  <c r="AN268" i="5"/>
  <c r="CP244" i="5"/>
  <c r="CP243" i="5"/>
  <c r="BY148" i="5"/>
  <c r="BX268" i="5"/>
  <c r="AE268" i="5"/>
  <c r="S268" i="5"/>
  <c r="CO281" i="5"/>
  <c r="AU79" i="5"/>
  <c r="AT278" i="5"/>
  <c r="AU278" i="5" s="1"/>
  <c r="P278" i="5"/>
  <c r="D291" i="5"/>
  <c r="CG79" i="5"/>
  <c r="CF278" i="5"/>
  <c r="CG278" i="5" s="1"/>
  <c r="BI148" i="5"/>
  <c r="BH268" i="5"/>
  <c r="BI268" i="5" s="1"/>
  <c r="CF253" i="5"/>
  <c r="CG253" i="5" s="1"/>
  <c r="BI77" i="5"/>
  <c r="BH256" i="5"/>
  <c r="BI256" i="5" s="1"/>
  <c r="BI103" i="5"/>
  <c r="BH251" i="5"/>
  <c r="BI251" i="5" s="1"/>
  <c r="BI39" i="5"/>
  <c r="BH250" i="5"/>
  <c r="BI250" i="5" s="1"/>
  <c r="BO89" i="5"/>
  <c r="BN249" i="5"/>
  <c r="BO249" i="5" s="1"/>
  <c r="CR248" i="5"/>
  <c r="CA148" i="5"/>
  <c r="BZ268" i="5"/>
  <c r="CA79" i="5"/>
  <c r="BZ278" i="5"/>
  <c r="CA278" i="5" s="1"/>
  <c r="BZ258" i="5"/>
  <c r="CA258" i="5" s="1"/>
  <c r="CA46" i="5"/>
  <c r="BZ255" i="5"/>
  <c r="CA255" i="5" s="1"/>
  <c r="CA77" i="5"/>
  <c r="BZ256" i="5"/>
  <c r="CA256" i="5" s="1"/>
  <c r="CR250" i="5"/>
  <c r="CS255" i="5"/>
  <c r="BU89" i="5"/>
  <c r="BT249" i="5"/>
  <c r="BU249" i="5" s="1"/>
  <c r="BU77" i="5"/>
  <c r="BT256" i="5"/>
  <c r="BU256" i="5" s="1"/>
  <c r="CL249" i="5"/>
  <c r="CM278" i="5"/>
  <c r="BC294" i="5"/>
  <c r="BB304" i="5"/>
  <c r="BG148" i="5"/>
  <c r="BF268" i="5"/>
  <c r="BG268" i="5" s="1"/>
  <c r="BA148" i="5"/>
  <c r="AZ268" i="5"/>
  <c r="BI29" i="5"/>
  <c r="BH253" i="5"/>
  <c r="BI253" i="5" s="1"/>
  <c r="BO26" i="5"/>
  <c r="BN246" i="5"/>
  <c r="BO246" i="5" s="1"/>
  <c r="BO77" i="5"/>
  <c r="BN256" i="5"/>
  <c r="BO256" i="5" s="1"/>
  <c r="BU26" i="5"/>
  <c r="BT246" i="5"/>
  <c r="BU246" i="5" s="1"/>
  <c r="BU43" i="5"/>
  <c r="BT244" i="5"/>
  <c r="BU244" i="5" s="1"/>
  <c r="BG79" i="5"/>
  <c r="BF278" i="5"/>
  <c r="BG278" i="5" s="1"/>
  <c r="V268" i="5"/>
  <c r="BI65" i="5"/>
  <c r="BH257" i="5"/>
  <c r="BI257" i="5" s="1"/>
  <c r="CS271" i="5"/>
  <c r="CR243" i="5"/>
  <c r="CO256" i="5"/>
  <c r="J291" i="5"/>
  <c r="CP256" i="5"/>
  <c r="AB268" i="5"/>
  <c r="CF246" i="5"/>
  <c r="CG246" i="5" s="1"/>
  <c r="CF257" i="5"/>
  <c r="CG257" i="5" s="1"/>
  <c r="BI35" i="5"/>
  <c r="BH245" i="5"/>
  <c r="BI245" i="5" s="1"/>
  <c r="BO18" i="5"/>
  <c r="BN247" i="5"/>
  <c r="BO247" i="5" s="1"/>
  <c r="CA43" i="5"/>
  <c r="BZ244" i="5"/>
  <c r="CA244" i="5" s="1"/>
  <c r="CA12" i="5"/>
  <c r="BZ248" i="5"/>
  <c r="CA248" i="5" s="1"/>
  <c r="BU79" i="5"/>
  <c r="BT278" i="5"/>
  <c r="BU278" i="5" s="1"/>
  <c r="CL257" i="5"/>
  <c r="CL244" i="5"/>
  <c r="AQ268" i="5"/>
  <c r="AP281" i="5"/>
  <c r="AV259" i="5"/>
  <c r="AW243" i="5"/>
  <c r="AJ259" i="5"/>
  <c r="AK243" i="5"/>
  <c r="AK267" i="5"/>
  <c r="AJ281" i="5"/>
  <c r="DS205" i="2"/>
  <c r="DJ259" i="2"/>
  <c r="CF306" i="2"/>
  <c r="AJ306" i="2"/>
  <c r="AK304" i="2"/>
  <c r="AK306" i="2" s="1"/>
  <c r="DT306" i="2"/>
  <c r="DU306" i="2"/>
  <c r="DG306" i="2"/>
  <c r="DP306" i="2"/>
  <c r="DG205" i="2"/>
  <c r="CL306" i="2"/>
  <c r="DZ306" i="2"/>
  <c r="EA306" i="2"/>
  <c r="DW306" i="2"/>
  <c r="DV306" i="2"/>
  <c r="CR306" i="2"/>
  <c r="DS281" i="2"/>
  <c r="DS283" i="2" s="1"/>
  <c r="DL281" i="2"/>
  <c r="DL283" i="2" s="1"/>
  <c r="DX281" i="2"/>
  <c r="DX283" i="2" s="1"/>
  <c r="DY281" i="2"/>
  <c r="DY283" i="2" s="1"/>
  <c r="DG281" i="2"/>
  <c r="DG283" i="2" s="1"/>
  <c r="DC281" i="2"/>
  <c r="DC283" i="2" s="1"/>
  <c r="CR205" i="2"/>
  <c r="EB281" i="2"/>
  <c r="DR281" i="2"/>
  <c r="DR283" i="2" s="1"/>
  <c r="CS140" i="5"/>
  <c r="X28" i="6"/>
  <c r="R87" i="6"/>
  <c r="X44" i="6"/>
  <c r="CL205" i="2"/>
  <c r="CF205" i="2"/>
  <c r="DT205" i="2"/>
  <c r="DJ306" i="2"/>
  <c r="CF234" i="2"/>
  <c r="DP205" i="2"/>
  <c r="EA205" i="2"/>
  <c r="CM78" i="5"/>
  <c r="CS67" i="5"/>
  <c r="CS125" i="5"/>
  <c r="BZ205" i="2"/>
  <c r="CA204" i="2"/>
  <c r="CA205" i="2" s="1"/>
  <c r="DV205" i="2"/>
  <c r="BZ234" i="2"/>
  <c r="CA232" i="2"/>
  <c r="CA234" i="2" s="1"/>
  <c r="BU232" i="2"/>
  <c r="BU234" i="2" s="1"/>
  <c r="BT234" i="2"/>
  <c r="BT281" i="2"/>
  <c r="AJ205" i="2"/>
  <c r="AK193" i="2"/>
  <c r="AK205" i="2" s="1"/>
  <c r="BN229" i="5"/>
  <c r="BO78" i="5"/>
  <c r="BN222" i="5"/>
  <c r="BO91" i="5"/>
  <c r="BN198" i="5"/>
  <c r="BO198" i="5" s="1"/>
  <c r="BO24" i="5"/>
  <c r="BN219" i="5"/>
  <c r="BO27" i="5"/>
  <c r="BZ228" i="5"/>
  <c r="CA47" i="5"/>
  <c r="BZ195" i="5"/>
  <c r="CA7" i="5"/>
  <c r="BZ229" i="5"/>
  <c r="CA78" i="5"/>
  <c r="BT217" i="5"/>
  <c r="BU44" i="5"/>
  <c r="BN230" i="5"/>
  <c r="BO66" i="5"/>
  <c r="BN223" i="5"/>
  <c r="BO40" i="5"/>
  <c r="BN224" i="5"/>
  <c r="BO104" i="5"/>
  <c r="BT218" i="5"/>
  <c r="BU36" i="5"/>
  <c r="BT228" i="5"/>
  <c r="BU47" i="5"/>
  <c r="L221" i="6"/>
  <c r="M78" i="6"/>
  <c r="BF229" i="5"/>
  <c r="BG78" i="5"/>
  <c r="BH217" i="5"/>
  <c r="BI44" i="5"/>
  <c r="BH219" i="5"/>
  <c r="BI27" i="5"/>
  <c r="BN228" i="5"/>
  <c r="BO47" i="5"/>
  <c r="BN220" i="5"/>
  <c r="BO19" i="5"/>
  <c r="BZ220" i="5"/>
  <c r="CA19" i="5"/>
  <c r="BZ224" i="5"/>
  <c r="CA104" i="5"/>
  <c r="BH230" i="5"/>
  <c r="BI66" i="5"/>
  <c r="BT229" i="5"/>
  <c r="BU78" i="5"/>
  <c r="BT230" i="5"/>
  <c r="BU66" i="5"/>
  <c r="BT195" i="5"/>
  <c r="BU7" i="5"/>
  <c r="BI22" i="5"/>
  <c r="BH196" i="5"/>
  <c r="BI196" i="5" s="1"/>
  <c r="BN197" i="5"/>
  <c r="BO197" i="5" s="1"/>
  <c r="BN231" i="5"/>
  <c r="BO10" i="5"/>
  <c r="BN226" i="5"/>
  <c r="BO30" i="5"/>
  <c r="BN221" i="5"/>
  <c r="BO13" i="5"/>
  <c r="BH226" i="5"/>
  <c r="BI30" i="5"/>
  <c r="BZ230" i="5"/>
  <c r="CA66" i="5"/>
  <c r="BT224" i="5"/>
  <c r="BU104" i="5"/>
  <c r="BT196" i="5"/>
  <c r="BU196" i="5" s="1"/>
  <c r="BU22" i="5"/>
  <c r="BL229" i="5"/>
  <c r="BM78" i="5"/>
  <c r="BR229" i="5"/>
  <c r="BS78" i="5"/>
  <c r="BH223" i="5"/>
  <c r="BI40" i="5"/>
  <c r="BH222" i="5"/>
  <c r="BI91" i="5"/>
  <c r="BH224" i="5"/>
  <c r="BI104" i="5"/>
  <c r="BH218" i="5"/>
  <c r="BI36" i="5"/>
  <c r="BH220" i="5"/>
  <c r="BI19" i="5"/>
  <c r="BN196" i="5"/>
  <c r="BO196" i="5" s="1"/>
  <c r="BO22" i="5"/>
  <c r="BN216" i="5"/>
  <c r="BO60" i="5"/>
  <c r="BZ217" i="5"/>
  <c r="CA44" i="5"/>
  <c r="BZ219" i="5"/>
  <c r="CA27" i="5"/>
  <c r="BZ226" i="5"/>
  <c r="CA30" i="5"/>
  <c r="L219" i="6"/>
  <c r="M219" i="6" s="1"/>
  <c r="M51" i="6"/>
  <c r="L220" i="6"/>
  <c r="BH197" i="5"/>
  <c r="BI197" i="5" s="1"/>
  <c r="BH231" i="5"/>
  <c r="BI10" i="5"/>
  <c r="BN218" i="5"/>
  <c r="BO36" i="5"/>
  <c r="BN195" i="5"/>
  <c r="BO7" i="5"/>
  <c r="BZ222" i="5"/>
  <c r="CA91" i="5"/>
  <c r="R114" i="6"/>
  <c r="S114" i="6" s="1"/>
  <c r="BI114" i="5"/>
  <c r="BT216" i="5"/>
  <c r="BU60" i="5"/>
  <c r="BT223" i="5"/>
  <c r="BU40" i="5"/>
  <c r="BT219" i="5"/>
  <c r="BU27" i="5"/>
  <c r="BX229" i="5"/>
  <c r="BY78" i="5"/>
  <c r="BH221" i="5"/>
  <c r="BI13" i="5"/>
  <c r="BH228" i="5"/>
  <c r="BI47" i="5"/>
  <c r="BH229" i="5"/>
  <c r="BI78" i="5"/>
  <c r="BZ223" i="5"/>
  <c r="CA40" i="5"/>
  <c r="BZ196" i="5"/>
  <c r="CA196" i="5" s="1"/>
  <c r="CA22" i="5"/>
  <c r="BZ197" i="5"/>
  <c r="CA197" i="5" s="1"/>
  <c r="BZ231" i="5"/>
  <c r="CA10" i="5"/>
  <c r="BT231" i="5"/>
  <c r="BT197" i="5"/>
  <c r="BU197" i="5" s="1"/>
  <c r="BU10" i="5"/>
  <c r="M147" i="6"/>
  <c r="BZ216" i="5"/>
  <c r="CA60" i="5"/>
  <c r="BZ218" i="5"/>
  <c r="CA36" i="5"/>
  <c r="BH216" i="5"/>
  <c r="BH313" i="5" s="1"/>
  <c r="BI60" i="5"/>
  <c r="BI24" i="5"/>
  <c r="BH198" i="5"/>
  <c r="BI198" i="5" s="1"/>
  <c r="BH195" i="5"/>
  <c r="BI7" i="5"/>
  <c r="BN217" i="5"/>
  <c r="BO44" i="5"/>
  <c r="BZ198" i="5"/>
  <c r="CA198" i="5" s="1"/>
  <c r="CA24" i="5"/>
  <c r="BZ221" i="5"/>
  <c r="CA13" i="5"/>
  <c r="BT226" i="5"/>
  <c r="BU30" i="5"/>
  <c r="BT198" i="5"/>
  <c r="BU198" i="5" s="1"/>
  <c r="BU24" i="5"/>
  <c r="BT222" i="5"/>
  <c r="BU91" i="5"/>
  <c r="BT220" i="5"/>
  <c r="BU19" i="5"/>
  <c r="BT221" i="5"/>
  <c r="BU13" i="5"/>
  <c r="R133" i="6"/>
  <c r="S133" i="6" s="1"/>
  <c r="X72" i="6"/>
  <c r="CR222" i="5"/>
  <c r="L212" i="6"/>
  <c r="CS150" i="5"/>
  <c r="CS49" i="5"/>
  <c r="CS65" i="5"/>
  <c r="CS141" i="5"/>
  <c r="CS120" i="5"/>
  <c r="X94" i="6"/>
  <c r="CS6" i="5"/>
  <c r="CS35" i="5"/>
  <c r="CS119" i="5"/>
  <c r="CM147" i="5"/>
  <c r="CS81" i="5"/>
  <c r="CS139" i="5"/>
  <c r="CS126" i="5"/>
  <c r="R141" i="6"/>
  <c r="S141" i="6" s="1"/>
  <c r="CL226" i="5"/>
  <c r="X128" i="6"/>
  <c r="CS91" i="5"/>
  <c r="CS82" i="5"/>
  <c r="CS98" i="5"/>
  <c r="CS118" i="5"/>
  <c r="CS7" i="5"/>
  <c r="CR230" i="5"/>
  <c r="CR218" i="5"/>
  <c r="CR315" i="5" s="1"/>
  <c r="CL223" i="5"/>
  <c r="CL224" i="5"/>
  <c r="CS21" i="5"/>
  <c r="CS133" i="5"/>
  <c r="CS152" i="5"/>
  <c r="CS23" i="5"/>
  <c r="CS43" i="5"/>
  <c r="CS59" i="5"/>
  <c r="CS75" i="5"/>
  <c r="CS117" i="5"/>
  <c r="CS18" i="5"/>
  <c r="CS34" i="5"/>
  <c r="CS52" i="5"/>
  <c r="X133" i="6"/>
  <c r="X73" i="6"/>
  <c r="R50" i="6"/>
  <c r="CX221" i="5"/>
  <c r="CX318" i="5" s="1"/>
  <c r="CG78" i="5"/>
  <c r="CS41" i="5"/>
  <c r="CS57" i="5"/>
  <c r="CS73" i="5"/>
  <c r="CS93" i="5"/>
  <c r="CS24" i="5"/>
  <c r="CS50" i="5"/>
  <c r="CS66" i="5"/>
  <c r="CS128" i="5"/>
  <c r="CS149" i="5"/>
  <c r="X34" i="6"/>
  <c r="CS107" i="5"/>
  <c r="CS88" i="5"/>
  <c r="CS116" i="5"/>
  <c r="X144" i="6"/>
  <c r="R90" i="6"/>
  <c r="S90" i="6" s="1"/>
  <c r="X105" i="6"/>
  <c r="CS19" i="5"/>
  <c r="CS71" i="5"/>
  <c r="CS14" i="5"/>
  <c r="CS46" i="5"/>
  <c r="L213" i="6"/>
  <c r="L208" i="6"/>
  <c r="CS39" i="5"/>
  <c r="CS55" i="5"/>
  <c r="CS109" i="5"/>
  <c r="CS30" i="5"/>
  <c r="CS72" i="5"/>
  <c r="CS136" i="5"/>
  <c r="CS78" i="5"/>
  <c r="L210" i="6"/>
  <c r="EC205" i="2"/>
  <c r="CS60" i="5"/>
  <c r="CS68" i="5"/>
  <c r="CS86" i="5"/>
  <c r="CS102" i="5"/>
  <c r="CS151" i="5"/>
  <c r="X110" i="6"/>
  <c r="CL231" i="5"/>
  <c r="CL328" i="5" s="1"/>
  <c r="L214" i="6"/>
  <c r="CS9" i="5"/>
  <c r="CS25" i="5"/>
  <c r="CS103" i="5"/>
  <c r="CS123" i="5"/>
  <c r="CS8" i="5"/>
  <c r="CS100" i="5"/>
  <c r="X46" i="6"/>
  <c r="X255" i="6" s="1"/>
  <c r="X7" i="6"/>
  <c r="CX231" i="5"/>
  <c r="CS33" i="5"/>
  <c r="CS87" i="5"/>
  <c r="CS76" i="5"/>
  <c r="CS94" i="5"/>
  <c r="CS110" i="5"/>
  <c r="CS130" i="5"/>
  <c r="X109" i="6"/>
  <c r="CS17" i="5"/>
  <c r="CS53" i="5"/>
  <c r="CS69" i="5"/>
  <c r="CS129" i="5"/>
  <c r="CS145" i="5"/>
  <c r="CS36" i="5"/>
  <c r="CS62" i="5"/>
  <c r="CS96" i="5"/>
  <c r="R132" i="6"/>
  <c r="S132" i="6" s="1"/>
  <c r="AV232" i="5"/>
  <c r="X6" i="6"/>
  <c r="X67" i="6"/>
  <c r="X83" i="6"/>
  <c r="X30" i="6"/>
  <c r="X119" i="6"/>
  <c r="X124" i="6"/>
  <c r="FR228" i="5"/>
  <c r="FR325" i="5" s="1"/>
  <c r="FR227" i="5"/>
  <c r="FR324" i="5" s="1"/>
  <c r="L218" i="6"/>
  <c r="AP232" i="5"/>
  <c r="L222" i="6"/>
  <c r="L211" i="6"/>
  <c r="R73" i="6"/>
  <c r="S73" i="6" s="1"/>
  <c r="CR217" i="5"/>
  <c r="CR314" i="5" s="1"/>
  <c r="X121" i="6"/>
  <c r="CS11" i="5"/>
  <c r="CS27" i="5"/>
  <c r="CS101" i="5"/>
  <c r="CS28" i="5"/>
  <c r="CS142" i="5"/>
  <c r="CS153" i="5"/>
  <c r="FR221" i="5"/>
  <c r="FR318" i="5" s="1"/>
  <c r="X80" i="6"/>
  <c r="X22" i="6"/>
  <c r="X137" i="6"/>
  <c r="AP199" i="5"/>
  <c r="L215" i="6"/>
  <c r="CS64" i="5"/>
  <c r="CS135" i="5"/>
  <c r="CY147" i="5"/>
  <c r="X64" i="6"/>
  <c r="R34" i="6"/>
  <c r="S34" i="6" s="1"/>
  <c r="R112" i="6"/>
  <c r="S112" i="6" s="1"/>
  <c r="L223" i="6"/>
  <c r="L209" i="6"/>
  <c r="L216" i="6"/>
  <c r="CF220" i="5"/>
  <c r="AD208" i="6"/>
  <c r="CR195" i="5"/>
  <c r="X17" i="6"/>
  <c r="BB232" i="5"/>
  <c r="CF221" i="5"/>
  <c r="CF318" i="5" s="1"/>
  <c r="R40" i="6"/>
  <c r="S40" i="6" s="1"/>
  <c r="R7" i="6"/>
  <c r="AJ199" i="5"/>
  <c r="AJ201" i="5" s="1"/>
  <c r="R21" i="6"/>
  <c r="S21" i="6" s="1"/>
  <c r="R149" i="6"/>
  <c r="S149" i="6" s="1"/>
  <c r="CR198" i="5"/>
  <c r="CQ78" i="5"/>
  <c r="CX216" i="5"/>
  <c r="X152" i="6"/>
  <c r="AJ232" i="5"/>
  <c r="AJ234" i="5" s="1"/>
  <c r="R88" i="6"/>
  <c r="S88" i="6" s="1"/>
  <c r="CR226" i="5"/>
  <c r="CR323" i="5" s="1"/>
  <c r="CL217" i="5"/>
  <c r="CL314" i="5" s="1"/>
  <c r="CF219" i="5"/>
  <c r="CF316" i="5" s="1"/>
  <c r="CX198" i="5"/>
  <c r="X11" i="6"/>
  <c r="CL220" i="5"/>
  <c r="X82" i="6"/>
  <c r="X18" i="6"/>
  <c r="BB199" i="5"/>
  <c r="X118" i="6"/>
  <c r="CR223" i="5"/>
  <c r="CR320" i="5" s="1"/>
  <c r="R69" i="6"/>
  <c r="R53" i="6"/>
  <c r="S53" i="6" s="1"/>
  <c r="X70" i="6"/>
  <c r="X38" i="6"/>
  <c r="X153" i="6"/>
  <c r="CL221" i="5"/>
  <c r="R151" i="6"/>
  <c r="S151" i="6" s="1"/>
  <c r="X16" i="6"/>
  <c r="X41" i="6"/>
  <c r="X272" i="6" s="1"/>
  <c r="X108" i="6"/>
  <c r="X60" i="6"/>
  <c r="L188" i="6"/>
  <c r="AV199" i="5"/>
  <c r="CF230" i="5"/>
  <c r="CL230" i="5"/>
  <c r="CL327" i="5" s="1"/>
  <c r="CM79" i="5"/>
  <c r="CS22" i="5"/>
  <c r="CS38" i="5"/>
  <c r="CS54" i="5"/>
  <c r="CS70" i="5"/>
  <c r="CS80" i="5"/>
  <c r="CS104" i="5"/>
  <c r="CS144" i="5"/>
  <c r="CS95" i="5"/>
  <c r="CS143" i="5"/>
  <c r="CS16" i="5"/>
  <c r="CS40" i="5"/>
  <c r="CS79" i="5"/>
  <c r="AD250" i="6"/>
  <c r="X98" i="6"/>
  <c r="X76" i="6"/>
  <c r="X134" i="6"/>
  <c r="CS15" i="5"/>
  <c r="CS47" i="5"/>
  <c r="CS63" i="5"/>
  <c r="CS89" i="5"/>
  <c r="CS105" i="5"/>
  <c r="CS121" i="5"/>
  <c r="CS137" i="5"/>
  <c r="CS108" i="5"/>
  <c r="CS124" i="5"/>
  <c r="CS132" i="5"/>
  <c r="X79" i="6"/>
  <c r="X278" i="6" s="1"/>
  <c r="CR216" i="5"/>
  <c r="CX196" i="5"/>
  <c r="CR196" i="5"/>
  <c r="CX226" i="5"/>
  <c r="X57" i="6"/>
  <c r="R102" i="6"/>
  <c r="S102" i="6" s="1"/>
  <c r="R22" i="6"/>
  <c r="X102" i="6"/>
  <c r="R26" i="6"/>
  <c r="CF223" i="5"/>
  <c r="CF320" i="5" s="1"/>
  <c r="CF231" i="5"/>
  <c r="R120" i="6"/>
  <c r="S120" i="6" s="1"/>
  <c r="R56" i="6"/>
  <c r="S56" i="6" s="1"/>
  <c r="R24" i="6"/>
  <c r="R100" i="6"/>
  <c r="S100" i="6" s="1"/>
  <c r="R58" i="6"/>
  <c r="S58" i="6" s="1"/>
  <c r="R77" i="6"/>
  <c r="X130" i="6"/>
  <c r="X66" i="6"/>
  <c r="X142" i="6"/>
  <c r="X14" i="6"/>
  <c r="X149" i="6"/>
  <c r="X101" i="6"/>
  <c r="X21" i="6"/>
  <c r="X136" i="6"/>
  <c r="X88" i="6"/>
  <c r="X40" i="6"/>
  <c r="X24" i="6"/>
  <c r="X8" i="6"/>
  <c r="X95" i="6"/>
  <c r="X63" i="6"/>
  <c r="R78" i="6"/>
  <c r="R42" i="6"/>
  <c r="S42" i="6" s="1"/>
  <c r="R18" i="6"/>
  <c r="R74" i="6"/>
  <c r="S74" i="6" s="1"/>
  <c r="R137" i="6"/>
  <c r="S137" i="6" s="1"/>
  <c r="R121" i="6"/>
  <c r="S121" i="6" s="1"/>
  <c r="R89" i="6"/>
  <c r="R57" i="6"/>
  <c r="S57" i="6" s="1"/>
  <c r="R140" i="6"/>
  <c r="S140" i="6" s="1"/>
  <c r="R98" i="6"/>
  <c r="S98" i="6" s="1"/>
  <c r="R16" i="6"/>
  <c r="S16" i="6" s="1"/>
  <c r="R93" i="6"/>
  <c r="S93" i="6" s="1"/>
  <c r="R139" i="6"/>
  <c r="S139" i="6" s="1"/>
  <c r="R30" i="6"/>
  <c r="S30" i="6" s="1"/>
  <c r="R117" i="6"/>
  <c r="S117" i="6" s="1"/>
  <c r="R72" i="6"/>
  <c r="S72" i="6" s="1"/>
  <c r="R8" i="6"/>
  <c r="S8" i="6" s="1"/>
  <c r="R107" i="6"/>
  <c r="S107" i="6" s="1"/>
  <c r="R91" i="6"/>
  <c r="S91" i="6" s="1"/>
  <c r="R59" i="6"/>
  <c r="R43" i="6"/>
  <c r="R27" i="6"/>
  <c r="S27" i="6" s="1"/>
  <c r="R11" i="6"/>
  <c r="S11" i="6" s="1"/>
  <c r="R94" i="6"/>
  <c r="S94" i="6" s="1"/>
  <c r="R138" i="6"/>
  <c r="S138" i="6" s="1"/>
  <c r="R95" i="6"/>
  <c r="S95" i="6" s="1"/>
  <c r="R96" i="6"/>
  <c r="S96" i="6" s="1"/>
  <c r="R44" i="6"/>
  <c r="S44" i="6" s="1"/>
  <c r="AD222" i="6"/>
  <c r="AD244" i="6"/>
  <c r="X78" i="6"/>
  <c r="X221" i="6" s="1"/>
  <c r="X86" i="6"/>
  <c r="CX223" i="5"/>
  <c r="CX320" i="5" s="1"/>
  <c r="AD217" i="6"/>
  <c r="FR222" i="5"/>
  <c r="FR319" i="5" s="1"/>
  <c r="AD246" i="6"/>
  <c r="AD257" i="6"/>
  <c r="AD215" i="6"/>
  <c r="X69" i="6"/>
  <c r="X217" i="6" s="1"/>
  <c r="CX225" i="5"/>
  <c r="CX322" i="5" s="1"/>
  <c r="X47" i="6"/>
  <c r="X220" i="6" s="1"/>
  <c r="AD212" i="6"/>
  <c r="CY79" i="5"/>
  <c r="CY78" i="5"/>
  <c r="X116" i="6"/>
  <c r="X132" i="6"/>
  <c r="X42" i="6"/>
  <c r="X84" i="6"/>
  <c r="X126" i="6"/>
  <c r="X104" i="6"/>
  <c r="X62" i="6"/>
  <c r="X54" i="6"/>
  <c r="X91" i="6"/>
  <c r="X43" i="6"/>
  <c r="X129" i="6"/>
  <c r="X65" i="6"/>
  <c r="X49" i="6"/>
  <c r="X33" i="6"/>
  <c r="X52" i="6"/>
  <c r="X20" i="6"/>
  <c r="X31" i="6"/>
  <c r="X15" i="6"/>
  <c r="R47" i="6"/>
  <c r="CX219" i="5"/>
  <c r="X92" i="6"/>
  <c r="X56" i="6"/>
  <c r="X131" i="6"/>
  <c r="X51" i="6"/>
  <c r="X219" i="6" s="1"/>
  <c r="X19" i="6"/>
  <c r="X29" i="6"/>
  <c r="R64" i="6"/>
  <c r="S64" i="6" s="1"/>
  <c r="R32" i="6"/>
  <c r="S32" i="6" s="1"/>
  <c r="X61" i="6"/>
  <c r="X25" i="6"/>
  <c r="X117" i="6"/>
  <c r="X148" i="6"/>
  <c r="X268" i="6" s="1"/>
  <c r="X103" i="6"/>
  <c r="X87" i="6"/>
  <c r="CL197" i="5"/>
  <c r="CL219" i="5"/>
  <c r="X138" i="6"/>
  <c r="X90" i="6"/>
  <c r="X58" i="6"/>
  <c r="X26" i="6"/>
  <c r="X9" i="6"/>
  <c r="X143" i="6"/>
  <c r="X150" i="6"/>
  <c r="R142" i="6"/>
  <c r="S142" i="6" s="1"/>
  <c r="CF224" i="5"/>
  <c r="CS13" i="5"/>
  <c r="CS29" i="5"/>
  <c r="CS45" i="5"/>
  <c r="CS61" i="5"/>
  <c r="CS77" i="5"/>
  <c r="CS154" i="5"/>
  <c r="CS32" i="5"/>
  <c r="CS56" i="5"/>
  <c r="CS90" i="5"/>
  <c r="CS106" i="5"/>
  <c r="CS122" i="5"/>
  <c r="CS138" i="5"/>
  <c r="CF216" i="5"/>
  <c r="X23" i="6"/>
  <c r="CF226" i="5"/>
  <c r="X27" i="6"/>
  <c r="R23" i="6"/>
  <c r="S23" i="6" s="1"/>
  <c r="CR227" i="5"/>
  <c r="CR324" i="5" s="1"/>
  <c r="CS10" i="5"/>
  <c r="CS26" i="5"/>
  <c r="CS58" i="5"/>
  <c r="CS74" i="5"/>
  <c r="CS84" i="5"/>
  <c r="CS92" i="5"/>
  <c r="CS148" i="5"/>
  <c r="X147" i="6"/>
  <c r="CG147" i="5"/>
  <c r="CS42" i="5"/>
  <c r="CS83" i="5"/>
  <c r="CS99" i="5"/>
  <c r="CS115" i="5"/>
  <c r="CS131" i="5"/>
  <c r="R148" i="6"/>
  <c r="CR219" i="5"/>
  <c r="CR316" i="5" s="1"/>
  <c r="CL216" i="5"/>
  <c r="R45" i="6"/>
  <c r="S45" i="6" s="1"/>
  <c r="R29" i="6"/>
  <c r="R13" i="6"/>
  <c r="S13" i="6" s="1"/>
  <c r="R35" i="6"/>
  <c r="R19" i="6"/>
  <c r="S19" i="6" s="1"/>
  <c r="R188" i="6"/>
  <c r="S188" i="6" s="1"/>
  <c r="X12" i="6"/>
  <c r="X122" i="6"/>
  <c r="CF196" i="5"/>
  <c r="CX188" i="5"/>
  <c r="F55" i="7" s="1"/>
  <c r="FR224" i="5"/>
  <c r="FR321" i="5" s="1"/>
  <c r="FR195" i="5"/>
  <c r="FR261" i="5" s="1"/>
  <c r="R127" i="6"/>
  <c r="X81" i="6"/>
  <c r="R110" i="6"/>
  <c r="S110" i="6" s="1"/>
  <c r="R108" i="6"/>
  <c r="S108" i="6" s="1"/>
  <c r="R92" i="6"/>
  <c r="S92" i="6" s="1"/>
  <c r="R76" i="6"/>
  <c r="S76" i="6" s="1"/>
  <c r="R60" i="6"/>
  <c r="S60" i="6" s="1"/>
  <c r="R143" i="6"/>
  <c r="S143" i="6" s="1"/>
  <c r="R111" i="6"/>
  <c r="S111" i="6" s="1"/>
  <c r="R79" i="6"/>
  <c r="R63" i="6"/>
  <c r="S63" i="6" s="1"/>
  <c r="R28" i="6"/>
  <c r="S28" i="6" s="1"/>
  <c r="R12" i="6"/>
  <c r="R62" i="6"/>
  <c r="S62" i="6" s="1"/>
  <c r="X50" i="6"/>
  <c r="X254" i="6" s="1"/>
  <c r="X139" i="6"/>
  <c r="CX220" i="5"/>
  <c r="CX317" i="5" s="1"/>
  <c r="X75" i="6"/>
  <c r="X59" i="6"/>
  <c r="R135" i="6"/>
  <c r="S135" i="6" s="1"/>
  <c r="R54" i="6"/>
  <c r="S54" i="6" s="1"/>
  <c r="R38" i="6"/>
  <c r="S38" i="6" s="1"/>
  <c r="CL218" i="5"/>
  <c r="CL222" i="5"/>
  <c r="AD294" i="6"/>
  <c r="R36" i="6"/>
  <c r="S36" i="6" s="1"/>
  <c r="FR220" i="5"/>
  <c r="FR317" i="5" s="1"/>
  <c r="R17" i="6"/>
  <c r="S17" i="6" s="1"/>
  <c r="R116" i="6"/>
  <c r="S116" i="6" s="1"/>
  <c r="R68" i="6"/>
  <c r="R6" i="6"/>
  <c r="S6" i="6" s="1"/>
  <c r="R14" i="6"/>
  <c r="S14" i="6" s="1"/>
  <c r="R83" i="6"/>
  <c r="S83" i="6" s="1"/>
  <c r="R67" i="6"/>
  <c r="S67" i="6" s="1"/>
  <c r="R109" i="6"/>
  <c r="S109" i="6" s="1"/>
  <c r="R82" i="6"/>
  <c r="S82" i="6" s="1"/>
  <c r="R130" i="6"/>
  <c r="S130" i="6" s="1"/>
  <c r="R46" i="6"/>
  <c r="R122" i="6"/>
  <c r="S122" i="6" s="1"/>
  <c r="R80" i="6"/>
  <c r="S80" i="6" s="1"/>
  <c r="FR198" i="5"/>
  <c r="FR283" i="5" s="1"/>
  <c r="AD221" i="6"/>
  <c r="FR216" i="5"/>
  <c r="FR313" i="5" s="1"/>
  <c r="FR226" i="5"/>
  <c r="FR323" i="5" s="1"/>
  <c r="R104" i="6"/>
  <c r="S104" i="6" s="1"/>
  <c r="CF197" i="5"/>
  <c r="X145" i="6"/>
  <c r="CF218" i="5"/>
  <c r="CF315" i="5" s="1"/>
  <c r="CF198" i="5"/>
  <c r="R144" i="6"/>
  <c r="S144" i="6" s="1"/>
  <c r="CX195" i="5"/>
  <c r="CX218" i="5"/>
  <c r="CX315" i="5" s="1"/>
  <c r="CX217" i="5"/>
  <c r="CX222" i="5"/>
  <c r="CX197" i="5"/>
  <c r="R52" i="6"/>
  <c r="S52" i="6" s="1"/>
  <c r="R136" i="6"/>
  <c r="S136" i="6" s="1"/>
  <c r="R119" i="6"/>
  <c r="S119" i="6" s="1"/>
  <c r="R103" i="6"/>
  <c r="R71" i="6"/>
  <c r="S71" i="6" s="1"/>
  <c r="R55" i="6"/>
  <c r="S55" i="6" s="1"/>
  <c r="R39" i="6"/>
  <c r="R150" i="6"/>
  <c r="S150" i="6" s="1"/>
  <c r="R86" i="6"/>
  <c r="S86" i="6" s="1"/>
  <c r="R145" i="6"/>
  <c r="S145" i="6" s="1"/>
  <c r="R129" i="6"/>
  <c r="S129" i="6" s="1"/>
  <c r="R81" i="6"/>
  <c r="S81" i="6" s="1"/>
  <c r="R65" i="6"/>
  <c r="R49" i="6"/>
  <c r="S49" i="6" s="1"/>
  <c r="R33" i="6"/>
  <c r="S33" i="6" s="1"/>
  <c r="R15" i="6"/>
  <c r="S15" i="6" s="1"/>
  <c r="R66" i="6"/>
  <c r="S66" i="6" s="1"/>
  <c r="R124" i="6"/>
  <c r="S124" i="6" s="1"/>
  <c r="X96" i="6"/>
  <c r="X32" i="6"/>
  <c r="X115" i="6"/>
  <c r="X99" i="6"/>
  <c r="X35" i="6"/>
  <c r="CR220" i="5"/>
  <c r="CR231" i="5"/>
  <c r="X141" i="6"/>
  <c r="X93" i="6"/>
  <c r="X77" i="6"/>
  <c r="X45" i="6"/>
  <c r="CR221" i="5"/>
  <c r="R118" i="6"/>
  <c r="S118" i="6" s="1"/>
  <c r="R20" i="6"/>
  <c r="S20" i="6" s="1"/>
  <c r="R70" i="6"/>
  <c r="S70" i="6" s="1"/>
  <c r="R128" i="6"/>
  <c r="S128" i="6" s="1"/>
  <c r="R106" i="6"/>
  <c r="S106" i="6" s="1"/>
  <c r="R126" i="6"/>
  <c r="S126" i="6" s="1"/>
  <c r="R105" i="6"/>
  <c r="S105" i="6" s="1"/>
  <c r="R84" i="6"/>
  <c r="S84" i="6" s="1"/>
  <c r="R125" i="6"/>
  <c r="S125" i="6" s="1"/>
  <c r="R61" i="6"/>
  <c r="S61" i="6" s="1"/>
  <c r="R147" i="6"/>
  <c r="S147" i="6" s="1"/>
  <c r="R131" i="6"/>
  <c r="S131" i="6" s="1"/>
  <c r="R115" i="6"/>
  <c r="S115" i="6" s="1"/>
  <c r="R99" i="6"/>
  <c r="S99" i="6" s="1"/>
  <c r="R25" i="6"/>
  <c r="S25" i="6" s="1"/>
  <c r="R9" i="6"/>
  <c r="S9" i="6" s="1"/>
  <c r="X125" i="6"/>
  <c r="X89" i="6"/>
  <c r="CL195" i="5"/>
  <c r="X100" i="6"/>
  <c r="X68" i="6"/>
  <c r="X252" i="6" s="1"/>
  <c r="X151" i="6"/>
  <c r="X135" i="6"/>
  <c r="CL198" i="5"/>
  <c r="X71" i="6"/>
  <c r="X55" i="6"/>
  <c r="X39" i="6"/>
  <c r="X154" i="6"/>
  <c r="X106" i="6"/>
  <c r="CL196" i="5"/>
  <c r="X74" i="6"/>
  <c r="CL188" i="5"/>
  <c r="F53" i="7" s="1"/>
  <c r="CY148" i="5"/>
  <c r="CS12" i="5"/>
  <c r="CS20" i="5"/>
  <c r="CS147" i="5"/>
  <c r="X53" i="6"/>
  <c r="X140" i="6"/>
  <c r="CF188" i="5"/>
  <c r="X10" i="6"/>
  <c r="CX230" i="5"/>
  <c r="FR197" i="5"/>
  <c r="FR219" i="5"/>
  <c r="FR316" i="5" s="1"/>
  <c r="FR218" i="5"/>
  <c r="FR315" i="5" s="1"/>
  <c r="AD216" i="6"/>
  <c r="FR196" i="5"/>
  <c r="FR306" i="5" s="1"/>
  <c r="X120" i="6"/>
  <c r="FR217" i="5"/>
  <c r="FR314" i="5" s="1"/>
  <c r="AD256" i="6"/>
  <c r="AD275" i="6"/>
  <c r="AD281" i="6" s="1"/>
  <c r="R75" i="6"/>
  <c r="S75" i="6" s="1"/>
  <c r="FR230" i="5"/>
  <c r="FR327" i="5" s="1"/>
  <c r="FR188" i="5"/>
  <c r="AD188" i="6" s="1"/>
  <c r="CF222" i="5"/>
  <c r="CF195" i="5"/>
  <c r="X36" i="6"/>
  <c r="X13" i="6"/>
  <c r="CR188" i="5"/>
  <c r="F54" i="7" s="1"/>
  <c r="FR223" i="5"/>
  <c r="FR320" i="5" s="1"/>
  <c r="CR197" i="5"/>
  <c r="FR231" i="5"/>
  <c r="FR328" i="5" s="1"/>
  <c r="R10" i="6"/>
  <c r="S10" i="6" s="1"/>
  <c r="X107" i="6"/>
  <c r="X123" i="6"/>
  <c r="R51" i="6"/>
  <c r="R123" i="6"/>
  <c r="S123" i="6" s="1"/>
  <c r="CF217" i="5"/>
  <c r="CF314" i="5" s="1"/>
  <c r="R101" i="6"/>
  <c r="S101" i="6" s="1"/>
  <c r="CX224" i="5"/>
  <c r="CX321" i="5" s="1"/>
  <c r="AD213" i="6"/>
  <c r="AD220" i="6"/>
  <c r="CP188" i="5"/>
  <c r="D54" i="7" s="1"/>
  <c r="AD211" i="6"/>
  <c r="CK148" i="5"/>
  <c r="CM148" i="5"/>
  <c r="AD209" i="6"/>
  <c r="AD219" i="6"/>
  <c r="AD223" i="6"/>
  <c r="AD214" i="6"/>
  <c r="DU232" i="2"/>
  <c r="DU234" i="2" s="1"/>
  <c r="DW204" i="2"/>
  <c r="DW193" i="2"/>
  <c r="DW232" i="2"/>
  <c r="DW234" i="2" s="1"/>
  <c r="DJ232" i="2"/>
  <c r="DJ234" i="2" s="1"/>
  <c r="DJ323" i="2" s="1"/>
  <c r="CQ79" i="5"/>
  <c r="CQ147" i="5"/>
  <c r="D146" i="5"/>
  <c r="DJ193" i="2"/>
  <c r="P79" i="5"/>
  <c r="DU204" i="2"/>
  <c r="DJ204" i="2"/>
  <c r="D147" i="5"/>
  <c r="CP198" i="5"/>
  <c r="CP196" i="5"/>
  <c r="CP195" i="5"/>
  <c r="G148" i="5"/>
  <c r="C79" i="6"/>
  <c r="C278" i="6" s="1"/>
  <c r="CW148" i="5"/>
  <c r="Y147" i="5"/>
  <c r="AB79" i="5"/>
  <c r="P78" i="5"/>
  <c r="CK147" i="5"/>
  <c r="M148" i="5"/>
  <c r="F79" i="6"/>
  <c r="F278" i="6" s="1"/>
  <c r="AB148" i="5"/>
  <c r="P148" i="5"/>
  <c r="D148" i="5"/>
  <c r="Y79" i="5"/>
  <c r="S79" i="5"/>
  <c r="V78" i="5"/>
  <c r="B146" i="6"/>
  <c r="B291" i="6" s="1"/>
  <c r="CW78" i="5"/>
  <c r="CW79" i="5"/>
  <c r="AE148" i="5"/>
  <c r="AE79" i="5"/>
  <c r="S148" i="5"/>
  <c r="G146" i="5"/>
  <c r="CP197" i="5"/>
  <c r="CK78" i="5"/>
  <c r="CE79" i="5"/>
  <c r="AI79" i="5"/>
  <c r="B78" i="6"/>
  <c r="B221" i="6" s="1"/>
  <c r="J146" i="5"/>
  <c r="C146" i="6"/>
  <c r="C291" i="6" s="1"/>
  <c r="J79" i="5"/>
  <c r="B79" i="6"/>
  <c r="B278" i="6" s="1"/>
  <c r="G79" i="5"/>
  <c r="CQ148" i="5"/>
  <c r="M78" i="5"/>
  <c r="CE78" i="5"/>
  <c r="AI148" i="5"/>
  <c r="AI78" i="5"/>
  <c r="V147" i="5"/>
  <c r="C148" i="6"/>
  <c r="C268" i="6" s="1"/>
  <c r="J148" i="5"/>
  <c r="C78" i="6"/>
  <c r="J78" i="5"/>
  <c r="CO196" i="5"/>
  <c r="CO306" i="5" s="1"/>
  <c r="CO195" i="5"/>
  <c r="CK79" i="5"/>
  <c r="CE147" i="5"/>
  <c r="AI147" i="5"/>
  <c r="E148" i="6"/>
  <c r="E268" i="6" s="1"/>
  <c r="V79" i="5"/>
  <c r="E79" i="6"/>
  <c r="E278" i="6" s="1"/>
  <c r="V148" i="5"/>
  <c r="F148" i="6"/>
  <c r="F268" i="6" s="1"/>
  <c r="B148" i="6"/>
  <c r="B268" i="6" s="1"/>
  <c r="J147" i="5"/>
  <c r="CW147" i="5"/>
  <c r="G147" i="5"/>
  <c r="CO198" i="5"/>
  <c r="CO197" i="5"/>
  <c r="AB147" i="5"/>
  <c r="CR327" i="5" l="1"/>
  <c r="CF323" i="5"/>
  <c r="BT313" i="5"/>
  <c r="CR317" i="5"/>
  <c r="CL323" i="5"/>
  <c r="CX327" i="5"/>
  <c r="CX319" i="5"/>
  <c r="CL316" i="5"/>
  <c r="CF321" i="5"/>
  <c r="CQ257" i="5"/>
  <c r="CL319" i="5"/>
  <c r="CR318" i="5"/>
  <c r="CL318" i="5"/>
  <c r="AJ329" i="5"/>
  <c r="AJ331" i="5" s="1"/>
  <c r="CR313" i="5"/>
  <c r="CX323" i="5"/>
  <c r="CX328" i="5"/>
  <c r="CL321" i="5"/>
  <c r="CL320" i="5"/>
  <c r="CF319" i="5"/>
  <c r="CF317" i="5"/>
  <c r="CS256" i="5"/>
  <c r="CX314" i="5"/>
  <c r="CL315" i="5"/>
  <c r="CX316" i="5"/>
  <c r="CX313" i="5"/>
  <c r="CF313" i="5"/>
  <c r="CF328" i="5"/>
  <c r="CF327" i="5"/>
  <c r="FR329" i="5"/>
  <c r="CF326" i="5"/>
  <c r="CR321" i="5"/>
  <c r="CL313" i="5"/>
  <c r="CA219" i="5"/>
  <c r="BZ316" i="5"/>
  <c r="CA316" i="5" s="1"/>
  <c r="BI223" i="5"/>
  <c r="BH320" i="5"/>
  <c r="BI320" i="5" s="1"/>
  <c r="BU224" i="5"/>
  <c r="BT321" i="5"/>
  <c r="BU321" i="5" s="1"/>
  <c r="CR319" i="5"/>
  <c r="BU222" i="5"/>
  <c r="BT319" i="5"/>
  <c r="BU319" i="5" s="1"/>
  <c r="BI313" i="5"/>
  <c r="BU231" i="5"/>
  <c r="BT328" i="5"/>
  <c r="BU328" i="5" s="1"/>
  <c r="BU230" i="5"/>
  <c r="BT327" i="5"/>
  <c r="BU327" i="5" s="1"/>
  <c r="CA220" i="5"/>
  <c r="BZ317" i="5"/>
  <c r="CA317" i="5" s="1"/>
  <c r="BI217" i="5"/>
  <c r="BH314" i="5"/>
  <c r="BI314" i="5" s="1"/>
  <c r="BU218" i="5"/>
  <c r="BT315" i="5"/>
  <c r="BU315" i="5" s="1"/>
  <c r="BU217" i="5"/>
  <c r="BT314" i="5"/>
  <c r="BU314" i="5" s="1"/>
  <c r="BO219" i="5"/>
  <c r="BN316" i="5"/>
  <c r="BO316" i="5" s="1"/>
  <c r="AP329" i="5"/>
  <c r="AQ313" i="5"/>
  <c r="BO230" i="5"/>
  <c r="BN327" i="5"/>
  <c r="BO327" i="5" s="1"/>
  <c r="CA223" i="5"/>
  <c r="BZ320" i="5"/>
  <c r="CA320" i="5" s="1"/>
  <c r="BY229" i="5"/>
  <c r="BI231" i="5"/>
  <c r="BH328" i="5"/>
  <c r="BI328" i="5" s="1"/>
  <c r="BI220" i="5"/>
  <c r="BH317" i="5"/>
  <c r="BI317" i="5" s="1"/>
  <c r="BO226" i="5"/>
  <c r="BN323" i="5"/>
  <c r="BO323" i="5" s="1"/>
  <c r="BI229" i="5"/>
  <c r="BH326" i="5"/>
  <c r="BI326" i="5" s="1"/>
  <c r="BU219" i="5"/>
  <c r="BT316" i="5"/>
  <c r="BU316" i="5" s="1"/>
  <c r="CA222" i="5"/>
  <c r="BZ319" i="5"/>
  <c r="CA319" i="5" s="1"/>
  <c r="CA217" i="5"/>
  <c r="BZ314" i="5"/>
  <c r="CA314" i="5" s="1"/>
  <c r="BI218" i="5"/>
  <c r="BH315" i="5"/>
  <c r="BI315" i="5" s="1"/>
  <c r="BS229" i="5"/>
  <c r="CA230" i="5"/>
  <c r="BZ327" i="5"/>
  <c r="CA327" i="5" s="1"/>
  <c r="BO231" i="5"/>
  <c r="BN328" i="5"/>
  <c r="BO328" i="5" s="1"/>
  <c r="AV329" i="5"/>
  <c r="AW313" i="5"/>
  <c r="CA224" i="5"/>
  <c r="BZ321" i="5"/>
  <c r="CA321" i="5" s="1"/>
  <c r="CA228" i="5"/>
  <c r="BZ325" i="5"/>
  <c r="CA325" i="5" s="1"/>
  <c r="CL317" i="5"/>
  <c r="BO217" i="5"/>
  <c r="BN314" i="5"/>
  <c r="BO314" i="5" s="1"/>
  <c r="CA218" i="5"/>
  <c r="BZ315" i="5"/>
  <c r="CA315" i="5" s="1"/>
  <c r="CA231" i="5"/>
  <c r="BZ328" i="5"/>
  <c r="CA328" i="5" s="1"/>
  <c r="BU229" i="5"/>
  <c r="BT326" i="5"/>
  <c r="BU326" i="5" s="1"/>
  <c r="BO220" i="5"/>
  <c r="BN317" i="5"/>
  <c r="BO317" i="5" s="1"/>
  <c r="BG229" i="5"/>
  <c r="BO224" i="5"/>
  <c r="BN321" i="5"/>
  <c r="BO321" i="5" s="1"/>
  <c r="CA229" i="5"/>
  <c r="BZ326" i="5"/>
  <c r="CA326" i="5" s="1"/>
  <c r="BB329" i="5"/>
  <c r="BC313" i="5"/>
  <c r="CA221" i="5"/>
  <c r="BZ318" i="5"/>
  <c r="CA318" i="5" s="1"/>
  <c r="BU228" i="5"/>
  <c r="BT325" i="5"/>
  <c r="BU325" i="5" s="1"/>
  <c r="CR328" i="5"/>
  <c r="BI228" i="5"/>
  <c r="BH325" i="5"/>
  <c r="BI325" i="5" s="1"/>
  <c r="BU223" i="5"/>
  <c r="BT320" i="5"/>
  <c r="BU320" i="5" s="1"/>
  <c r="BN313" i="5"/>
  <c r="BI224" i="5"/>
  <c r="BH321" i="5"/>
  <c r="BI321" i="5" s="1"/>
  <c r="BM229" i="5"/>
  <c r="BI226" i="5"/>
  <c r="BH323" i="5"/>
  <c r="BI323" i="5" s="1"/>
  <c r="BU221" i="5"/>
  <c r="BT318" i="5"/>
  <c r="BU318" i="5" s="1"/>
  <c r="BU226" i="5"/>
  <c r="BT323" i="5"/>
  <c r="BU323" i="5" s="1"/>
  <c r="BZ313" i="5"/>
  <c r="BI230" i="5"/>
  <c r="BH327" i="5"/>
  <c r="BI327" i="5" s="1"/>
  <c r="BO228" i="5"/>
  <c r="BN325" i="5"/>
  <c r="BO325" i="5" s="1"/>
  <c r="BO223" i="5"/>
  <c r="BN320" i="5"/>
  <c r="BO320" i="5" s="1"/>
  <c r="BO222" i="5"/>
  <c r="BN319" i="5"/>
  <c r="BO319" i="5" s="1"/>
  <c r="BU220" i="5"/>
  <c r="BT317" i="5"/>
  <c r="BU317" i="5" s="1"/>
  <c r="BI219" i="5"/>
  <c r="BH316" i="5"/>
  <c r="BI316" i="5" s="1"/>
  <c r="BO229" i="5"/>
  <c r="BN326" i="5"/>
  <c r="BO326" i="5" s="1"/>
  <c r="BI221" i="5"/>
  <c r="BH318" i="5"/>
  <c r="BI318" i="5" s="1"/>
  <c r="BU313" i="5"/>
  <c r="BO218" i="5"/>
  <c r="BN315" i="5"/>
  <c r="BO315" i="5" s="1"/>
  <c r="CA226" i="5"/>
  <c r="BZ323" i="5"/>
  <c r="CA323" i="5" s="1"/>
  <c r="BI222" i="5"/>
  <c r="BH319" i="5"/>
  <c r="BI319" i="5" s="1"/>
  <c r="BO221" i="5"/>
  <c r="BN318" i="5"/>
  <c r="BO318" i="5" s="1"/>
  <c r="CA329" i="2"/>
  <c r="CA331" i="2" s="1"/>
  <c r="BZ331" i="2"/>
  <c r="DW331" i="2"/>
  <c r="DU329" i="2"/>
  <c r="DU331" i="2" s="1"/>
  <c r="DT331" i="2"/>
  <c r="BU329" i="2"/>
  <c r="BU331" i="2" s="1"/>
  <c r="BT331" i="2"/>
  <c r="F56" i="7"/>
  <c r="BU294" i="5"/>
  <c r="DU205" i="2"/>
  <c r="CS251" i="5"/>
  <c r="CQ247" i="5"/>
  <c r="M221" i="6"/>
  <c r="CS247" i="5"/>
  <c r="CS248" i="5"/>
  <c r="CQ258" i="5"/>
  <c r="CS253" i="5"/>
  <c r="X271" i="6"/>
  <c r="CQ251" i="5"/>
  <c r="CS246" i="5"/>
  <c r="CQ246" i="5"/>
  <c r="CQ253" i="5"/>
  <c r="CQ248" i="5"/>
  <c r="CS249" i="5"/>
  <c r="CX283" i="5"/>
  <c r="CS257" i="5"/>
  <c r="X294" i="6"/>
  <c r="X304" i="6" s="1"/>
  <c r="CQ249" i="5"/>
  <c r="BN304" i="5"/>
  <c r="BN306" i="5" s="1"/>
  <c r="CX304" i="5"/>
  <c r="CX306" i="5" s="1"/>
  <c r="CG188" i="5"/>
  <c r="F52" i="7"/>
  <c r="G52" i="7" s="1"/>
  <c r="X248" i="6"/>
  <c r="M79" i="6"/>
  <c r="CX259" i="5"/>
  <c r="M148" i="6"/>
  <c r="CS250" i="5"/>
  <c r="X256" i="6"/>
  <c r="X275" i="6"/>
  <c r="X253" i="6"/>
  <c r="X244" i="6"/>
  <c r="S22" i="6"/>
  <c r="R294" i="6"/>
  <c r="X247" i="6"/>
  <c r="AD258" i="6"/>
  <c r="X246" i="6"/>
  <c r="X250" i="6"/>
  <c r="AD304" i="6"/>
  <c r="L304" i="6"/>
  <c r="S65" i="6"/>
  <c r="R257" i="6"/>
  <c r="S257" i="6" s="1"/>
  <c r="D268" i="6"/>
  <c r="S103" i="6"/>
  <c r="R251" i="6"/>
  <c r="S251" i="6" s="1"/>
  <c r="S148" i="6"/>
  <c r="R268" i="6"/>
  <c r="S268" i="6" s="1"/>
  <c r="X251" i="6"/>
  <c r="S89" i="6"/>
  <c r="R249" i="6"/>
  <c r="S249" i="6" s="1"/>
  <c r="S24" i="6"/>
  <c r="R271" i="6"/>
  <c r="S271" i="6" s="1"/>
  <c r="S7" i="6"/>
  <c r="R258" i="6"/>
  <c r="S258" i="6" s="1"/>
  <c r="CQ256" i="5"/>
  <c r="L259" i="6"/>
  <c r="S46" i="6"/>
  <c r="R255" i="6"/>
  <c r="S255" i="6" s="1"/>
  <c r="S68" i="6"/>
  <c r="R252" i="6"/>
  <c r="S12" i="6"/>
  <c r="R248" i="6"/>
  <c r="S248" i="6" s="1"/>
  <c r="S35" i="6"/>
  <c r="R245" i="6"/>
  <c r="S245" i="6" s="1"/>
  <c r="K148" i="6"/>
  <c r="J268" i="6"/>
  <c r="K268" i="6" s="1"/>
  <c r="X243" i="6"/>
  <c r="S43" i="6"/>
  <c r="R244" i="6"/>
  <c r="S244" i="6" s="1"/>
  <c r="AD245" i="6"/>
  <c r="S50" i="6"/>
  <c r="R254" i="6"/>
  <c r="S254" i="6" s="1"/>
  <c r="G268" i="6"/>
  <c r="D278" i="6"/>
  <c r="G278" i="6"/>
  <c r="X249" i="6"/>
  <c r="S29" i="6"/>
  <c r="R253" i="6"/>
  <c r="S253" i="6" s="1"/>
  <c r="S59" i="6"/>
  <c r="R243" i="6"/>
  <c r="K79" i="6"/>
  <c r="J278" i="6"/>
  <c r="K278" i="6" s="1"/>
  <c r="S79" i="6"/>
  <c r="R278" i="6"/>
  <c r="S278" i="6" s="1"/>
  <c r="AD248" i="6"/>
  <c r="S18" i="6"/>
  <c r="R247" i="6"/>
  <c r="S247" i="6" s="1"/>
  <c r="S87" i="6"/>
  <c r="R275" i="6"/>
  <c r="S275" i="6" s="1"/>
  <c r="X245" i="6"/>
  <c r="D291" i="6"/>
  <c r="S39" i="6"/>
  <c r="R250" i="6"/>
  <c r="S250" i="6" s="1"/>
  <c r="X257" i="6"/>
  <c r="S77" i="6"/>
  <c r="R256" i="6"/>
  <c r="S256" i="6" s="1"/>
  <c r="S26" i="6"/>
  <c r="R246" i="6"/>
  <c r="S246" i="6" s="1"/>
  <c r="X258" i="6"/>
  <c r="S127" i="6"/>
  <c r="R266" i="6"/>
  <c r="CQ250" i="5"/>
  <c r="AV283" i="5"/>
  <c r="AW281" i="5"/>
  <c r="AW283" i="5" s="1"/>
  <c r="BT259" i="5"/>
  <c r="BU243" i="5"/>
  <c r="BU268" i="5"/>
  <c r="BT281" i="5"/>
  <c r="AP283" i="5"/>
  <c r="AQ281" i="5"/>
  <c r="AQ283" i="5" s="1"/>
  <c r="CL259" i="5"/>
  <c r="CO283" i="5"/>
  <c r="CP259" i="5"/>
  <c r="CQ243" i="5"/>
  <c r="AJ283" i="5"/>
  <c r="AK281" i="5"/>
  <c r="CQ244" i="5"/>
  <c r="BB283" i="5"/>
  <c r="BC281" i="5"/>
  <c r="BC283" i="5" s="1"/>
  <c r="CA243" i="5"/>
  <c r="BZ259" i="5"/>
  <c r="AU268" i="5"/>
  <c r="BT306" i="5"/>
  <c r="BU304" i="5"/>
  <c r="BU306" i="5" s="1"/>
  <c r="BA268" i="5"/>
  <c r="AO268" i="5"/>
  <c r="CP306" i="5"/>
  <c r="CQ304" i="5"/>
  <c r="AP261" i="5"/>
  <c r="AQ259" i="5"/>
  <c r="AQ261" i="5" s="1"/>
  <c r="CR304" i="5"/>
  <c r="CS294" i="5"/>
  <c r="CF304" i="5"/>
  <c r="CG294" i="5"/>
  <c r="BM268" i="5"/>
  <c r="BH304" i="5"/>
  <c r="BI294" i="5"/>
  <c r="CR259" i="5"/>
  <c r="CS243" i="5"/>
  <c r="CA268" i="5"/>
  <c r="BZ281" i="5"/>
  <c r="AP306" i="5"/>
  <c r="AQ304" i="5"/>
  <c r="AQ306" i="5" s="1"/>
  <c r="CS258" i="5"/>
  <c r="BN259" i="5"/>
  <c r="BO243" i="5"/>
  <c r="BO268" i="5"/>
  <c r="BN281" i="5"/>
  <c r="AJ261" i="5"/>
  <c r="AK259" i="5"/>
  <c r="CO259" i="5"/>
  <c r="CO261" i="5" s="1"/>
  <c r="CS244" i="5"/>
  <c r="BH259" i="5"/>
  <c r="BI243" i="5"/>
  <c r="BB261" i="5"/>
  <c r="BC259" i="5"/>
  <c r="BC261" i="5" s="1"/>
  <c r="CF259" i="5"/>
  <c r="CG243" i="5"/>
  <c r="CL304" i="5"/>
  <c r="CR283" i="5"/>
  <c r="CS281" i="5"/>
  <c r="BH281" i="5"/>
  <c r="CG268" i="5"/>
  <c r="CF281" i="5"/>
  <c r="AV261" i="5"/>
  <c r="AW259" i="5"/>
  <c r="AW261" i="5" s="1"/>
  <c r="BB306" i="5"/>
  <c r="BC304" i="5"/>
  <c r="BC306" i="5" s="1"/>
  <c r="BY268" i="5"/>
  <c r="BS268" i="5"/>
  <c r="CP283" i="5"/>
  <c r="CQ281" i="5"/>
  <c r="CL283" i="5"/>
  <c r="CA294" i="5"/>
  <c r="BZ304" i="5"/>
  <c r="Y268" i="5"/>
  <c r="CQ245" i="5"/>
  <c r="AV306" i="5"/>
  <c r="AW304" i="5"/>
  <c r="AW306" i="5" s="1"/>
  <c r="CF281" i="2"/>
  <c r="CF283" i="2" s="1"/>
  <c r="CR281" i="2"/>
  <c r="CL281" i="2"/>
  <c r="CL283" i="2" s="1"/>
  <c r="CA306" i="2"/>
  <c r="BZ306" i="2"/>
  <c r="BT306" i="2"/>
  <c r="BU306" i="2"/>
  <c r="BU281" i="2"/>
  <c r="BU283" i="2" s="1"/>
  <c r="BT283" i="2"/>
  <c r="EC281" i="2"/>
  <c r="EC283" i="2" s="1"/>
  <c r="EB283" i="2"/>
  <c r="DZ281" i="2"/>
  <c r="DV281" i="2"/>
  <c r="DP281" i="2"/>
  <c r="DP283" i="2" s="1"/>
  <c r="BZ281" i="2"/>
  <c r="DW205" i="2"/>
  <c r="DJ205" i="2"/>
  <c r="DJ261" i="2"/>
  <c r="AJ281" i="2"/>
  <c r="AP201" i="5"/>
  <c r="AQ199" i="5"/>
  <c r="AQ201" i="5" s="1"/>
  <c r="R217" i="6"/>
  <c r="S69" i="6"/>
  <c r="BU216" i="5"/>
  <c r="BT232" i="5"/>
  <c r="BU232" i="5" s="1"/>
  <c r="BU195" i="5"/>
  <c r="BT199" i="5"/>
  <c r="BH199" i="5"/>
  <c r="BI195" i="5"/>
  <c r="CA216" i="5"/>
  <c r="BZ232" i="5"/>
  <c r="CA232" i="5" s="1"/>
  <c r="R219" i="6"/>
  <c r="S51" i="6"/>
  <c r="AV201" i="5"/>
  <c r="AW199" i="5"/>
  <c r="AW201" i="5" s="1"/>
  <c r="AV234" i="5"/>
  <c r="AW232" i="5"/>
  <c r="BB234" i="5"/>
  <c r="BC232" i="5"/>
  <c r="CA195" i="5"/>
  <c r="BZ199" i="5"/>
  <c r="BB201" i="5"/>
  <c r="BC199" i="5"/>
  <c r="BC201" i="5" s="1"/>
  <c r="BI216" i="5"/>
  <c r="BH232" i="5"/>
  <c r="BI232" i="5" s="1"/>
  <c r="R220" i="6"/>
  <c r="S47" i="6"/>
  <c r="R221" i="6"/>
  <c r="S78" i="6"/>
  <c r="BO195" i="5"/>
  <c r="BN199" i="5"/>
  <c r="BN232" i="5"/>
  <c r="BO232" i="5" s="1"/>
  <c r="BO216" i="5"/>
  <c r="AP234" i="5"/>
  <c r="AQ232" i="5"/>
  <c r="CR199" i="5"/>
  <c r="CR201" i="5" s="1"/>
  <c r="CS196" i="5"/>
  <c r="R222" i="6"/>
  <c r="AD210" i="6"/>
  <c r="CS198" i="5"/>
  <c r="CS195" i="5"/>
  <c r="X218" i="6"/>
  <c r="L224" i="6"/>
  <c r="R213" i="6"/>
  <c r="CL232" i="5"/>
  <c r="CL234" i="5" s="1"/>
  <c r="X213" i="6"/>
  <c r="X214" i="6"/>
  <c r="R223" i="6"/>
  <c r="X211" i="6"/>
  <c r="CF199" i="5"/>
  <c r="CF201" i="5" s="1"/>
  <c r="X223" i="6"/>
  <c r="CL199" i="5"/>
  <c r="CL201" i="5" s="1"/>
  <c r="CR232" i="5"/>
  <c r="CR234" i="5" s="1"/>
  <c r="X209" i="6"/>
  <c r="AD218" i="6"/>
  <c r="R215" i="6"/>
  <c r="CF232" i="5"/>
  <c r="CF234" i="5" s="1"/>
  <c r="X215" i="6"/>
  <c r="R218" i="6"/>
  <c r="R216" i="6"/>
  <c r="X222" i="6"/>
  <c r="X208" i="6"/>
  <c r="R211" i="6"/>
  <c r="X216" i="6"/>
  <c r="R214" i="6"/>
  <c r="R212" i="6"/>
  <c r="X210" i="6"/>
  <c r="CX232" i="5"/>
  <c r="CX234" i="5" s="1"/>
  <c r="X212" i="6"/>
  <c r="FR199" i="5"/>
  <c r="FR201" i="5" s="1"/>
  <c r="R208" i="6"/>
  <c r="R209" i="6"/>
  <c r="CS197" i="5"/>
  <c r="X188" i="6"/>
  <c r="R210" i="6"/>
  <c r="FR232" i="5"/>
  <c r="FR234" i="5" s="1"/>
  <c r="CX199" i="5"/>
  <c r="CX201" i="5" s="1"/>
  <c r="H221" i="6"/>
  <c r="CQ196" i="5"/>
  <c r="CQ197" i="5"/>
  <c r="CQ198" i="5"/>
  <c r="CQ195" i="5"/>
  <c r="G148" i="6"/>
  <c r="G79" i="6"/>
  <c r="D79" i="6"/>
  <c r="D148" i="6"/>
  <c r="D146" i="6"/>
  <c r="J221" i="6"/>
  <c r="K221" i="6" s="1"/>
  <c r="C221" i="6"/>
  <c r="D78" i="6"/>
  <c r="CF329" i="5" l="1"/>
  <c r="CX329" i="5"/>
  <c r="CX331" i="5" s="1"/>
  <c r="CR329" i="5"/>
  <c r="CR331" i="5" s="1"/>
  <c r="BZ329" i="5"/>
  <c r="CA313" i="5"/>
  <c r="AP331" i="5"/>
  <c r="AQ329" i="5"/>
  <c r="AQ331" i="5" s="1"/>
  <c r="BT329" i="5"/>
  <c r="BN329" i="5"/>
  <c r="BO313" i="5"/>
  <c r="BB331" i="5"/>
  <c r="BC329" i="5"/>
  <c r="BC331" i="5" s="1"/>
  <c r="AV331" i="5"/>
  <c r="AW329" i="5"/>
  <c r="AW331" i="5" s="1"/>
  <c r="CL329" i="5"/>
  <c r="BH329" i="5"/>
  <c r="FR331" i="5"/>
  <c r="FV331" i="5"/>
  <c r="BO304" i="5"/>
  <c r="BO306" i="5" s="1"/>
  <c r="X281" i="6"/>
  <c r="CX261" i="5"/>
  <c r="AD259" i="6"/>
  <c r="S294" i="6"/>
  <c r="R304" i="6"/>
  <c r="S243" i="6"/>
  <c r="S259" i="6" s="1"/>
  <c r="R259" i="6"/>
  <c r="X259" i="6"/>
  <c r="R281" i="6"/>
  <c r="S281" i="6" s="1"/>
  <c r="CS283" i="5"/>
  <c r="CQ306" i="5"/>
  <c r="BH261" i="5"/>
  <c r="BI259" i="5"/>
  <c r="BI261" i="5" s="1"/>
  <c r="CL306" i="5"/>
  <c r="BN283" i="5"/>
  <c r="BO281" i="5"/>
  <c r="BO283" i="5" s="1"/>
  <c r="CA304" i="5"/>
  <c r="CA306" i="5" s="1"/>
  <c r="BZ306" i="5"/>
  <c r="CF283" i="5"/>
  <c r="CG281" i="5"/>
  <c r="BZ283" i="5"/>
  <c r="CA281" i="5"/>
  <c r="CA283" i="5" s="1"/>
  <c r="BT283" i="5"/>
  <c r="BU281" i="5"/>
  <c r="BU283" i="5" s="1"/>
  <c r="BH283" i="5"/>
  <c r="BI281" i="5"/>
  <c r="BI283" i="5" s="1"/>
  <c r="CF306" i="5"/>
  <c r="CG304" i="5"/>
  <c r="BZ261" i="5"/>
  <c r="CA259" i="5"/>
  <c r="CA261" i="5" s="1"/>
  <c r="CP261" i="5"/>
  <c r="CQ259" i="5"/>
  <c r="CQ261" i="5" s="1"/>
  <c r="BN261" i="5"/>
  <c r="BO259" i="5"/>
  <c r="BO261" i="5" s="1"/>
  <c r="CR261" i="5"/>
  <c r="CS259" i="5"/>
  <c r="CS261" i="5" s="1"/>
  <c r="CR306" i="5"/>
  <c r="CS304" i="5"/>
  <c r="CS306" i="5" s="1"/>
  <c r="CF261" i="5"/>
  <c r="CG259" i="5"/>
  <c r="CQ283" i="5"/>
  <c r="CL261" i="5"/>
  <c r="BT261" i="5"/>
  <c r="BU259" i="5"/>
  <c r="BU261" i="5" s="1"/>
  <c r="BH306" i="5"/>
  <c r="BI304" i="5"/>
  <c r="BI306" i="5" s="1"/>
  <c r="CR283" i="2"/>
  <c r="DW281" i="2"/>
  <c r="DW283" i="2" s="1"/>
  <c r="DV283" i="2"/>
  <c r="BH234" i="5"/>
  <c r="CA281" i="2"/>
  <c r="CA283" i="2" s="1"/>
  <c r="BZ283" i="2"/>
  <c r="EA281" i="2"/>
  <c r="EA283" i="2" s="1"/>
  <c r="DZ283" i="2"/>
  <c r="DJ281" i="2"/>
  <c r="AK281" i="2"/>
  <c r="AK283" i="2" s="1"/>
  <c r="AJ283" i="2"/>
  <c r="DT281" i="2"/>
  <c r="BT234" i="5"/>
  <c r="BZ234" i="5"/>
  <c r="BU199" i="5"/>
  <c r="BU201" i="5" s="1"/>
  <c r="BT201" i="5"/>
  <c r="BN234" i="5"/>
  <c r="BO199" i="5"/>
  <c r="BO201" i="5" s="1"/>
  <c r="BN201" i="5"/>
  <c r="CA199" i="5"/>
  <c r="CA201" i="5" s="1"/>
  <c r="BZ201" i="5"/>
  <c r="BH201" i="5"/>
  <c r="BI199" i="5"/>
  <c r="BI201" i="5" s="1"/>
  <c r="AD224" i="6"/>
  <c r="X224" i="6"/>
  <c r="R224" i="6"/>
  <c r="B119" i="5"/>
  <c r="C119" i="5"/>
  <c r="B120" i="5"/>
  <c r="C120" i="5"/>
  <c r="B90" i="5"/>
  <c r="C90" i="5"/>
  <c r="FO224" i="5"/>
  <c r="FO321" i="5" s="1"/>
  <c r="FS321" i="5" s="1"/>
  <c r="FO216" i="5"/>
  <c r="FO313" i="5" s="1"/>
  <c r="DI203" i="2"/>
  <c r="DI202" i="2"/>
  <c r="DI201" i="2"/>
  <c r="DI321" i="2" s="1"/>
  <c r="DI200" i="2"/>
  <c r="DI192" i="2"/>
  <c r="DI191" i="2"/>
  <c r="DI320" i="2" s="1"/>
  <c r="DI190" i="2"/>
  <c r="DI189" i="2"/>
  <c r="DK188" i="2"/>
  <c r="DI188" i="2"/>
  <c r="DI319" i="2" s="1"/>
  <c r="DM188" i="2"/>
  <c r="DN188" i="2"/>
  <c r="DM189" i="2"/>
  <c r="DQ189" i="2" s="1"/>
  <c r="DN189" i="2"/>
  <c r="DM190" i="2"/>
  <c r="DQ190" i="2" s="1"/>
  <c r="DN190" i="2"/>
  <c r="DM191" i="2"/>
  <c r="DN191" i="2"/>
  <c r="DM192" i="2"/>
  <c r="DN192" i="2"/>
  <c r="DM198" i="2"/>
  <c r="DM200" i="2"/>
  <c r="DN200" i="2"/>
  <c r="DN261" i="2" s="1"/>
  <c r="DM201" i="2"/>
  <c r="DN201" i="2"/>
  <c r="DM202" i="2"/>
  <c r="DN202" i="2"/>
  <c r="DM203" i="2"/>
  <c r="DQ203" i="2" s="1"/>
  <c r="DN203" i="2"/>
  <c r="DM214" i="2"/>
  <c r="DM216" i="2"/>
  <c r="DN216" i="2"/>
  <c r="DN313" i="2" s="1"/>
  <c r="DM217" i="2"/>
  <c r="DM314" i="2" s="1"/>
  <c r="DQ314" i="2" s="1"/>
  <c r="DN217" i="2"/>
  <c r="DN314" i="2" s="1"/>
  <c r="DM218" i="2"/>
  <c r="DN218" i="2"/>
  <c r="DN315" i="2" s="1"/>
  <c r="DM219" i="2"/>
  <c r="DM316" i="2" s="1"/>
  <c r="DQ316" i="2" s="1"/>
  <c r="DN219" i="2"/>
  <c r="DN316" i="2" s="1"/>
  <c r="DM220" i="2"/>
  <c r="DM317" i="2" s="1"/>
  <c r="DQ317" i="2" s="1"/>
  <c r="DN220" i="2"/>
  <c r="DN317" i="2" s="1"/>
  <c r="DM221" i="2"/>
  <c r="DN221" i="2"/>
  <c r="DN318" i="2" s="1"/>
  <c r="DM222" i="2"/>
  <c r="DN222" i="2"/>
  <c r="DN319" i="2" s="1"/>
  <c r="DM223" i="2"/>
  <c r="DM320" i="2" s="1"/>
  <c r="DQ320" i="2" s="1"/>
  <c r="DN223" i="2"/>
  <c r="DN320" i="2" s="1"/>
  <c r="DM224" i="2"/>
  <c r="DN224" i="2"/>
  <c r="DN321" i="2" s="1"/>
  <c r="DM225" i="2"/>
  <c r="DN225" i="2"/>
  <c r="DN322" i="2" s="1"/>
  <c r="DM226" i="2"/>
  <c r="DN226" i="2"/>
  <c r="DN323" i="2" s="1"/>
  <c r="DM227" i="2"/>
  <c r="DN227" i="2"/>
  <c r="DN324" i="2" s="1"/>
  <c r="DM228" i="2"/>
  <c r="DM325" i="2" s="1"/>
  <c r="DQ325" i="2" s="1"/>
  <c r="DN228" i="2"/>
  <c r="DN325" i="2" s="1"/>
  <c r="DM229" i="2"/>
  <c r="DM326" i="2" s="1"/>
  <c r="DQ326" i="2" s="1"/>
  <c r="DN229" i="2"/>
  <c r="DN326" i="2" s="1"/>
  <c r="DM230" i="2"/>
  <c r="DN230" i="2"/>
  <c r="DN327" i="2" s="1"/>
  <c r="DM231" i="2"/>
  <c r="DM328" i="2" s="1"/>
  <c r="DQ328" i="2" s="1"/>
  <c r="DN231" i="2"/>
  <c r="DN328" i="2" s="1"/>
  <c r="AB268" i="6"/>
  <c r="AB221" i="6"/>
  <c r="AB217" i="6"/>
  <c r="AB252" i="6"/>
  <c r="AB219" i="6"/>
  <c r="AB254" i="6"/>
  <c r="AB277" i="6"/>
  <c r="AB220" i="6"/>
  <c r="AB255" i="6"/>
  <c r="AB272" i="6"/>
  <c r="AB267" i="6"/>
  <c r="AB271" i="6"/>
  <c r="AB248" i="6"/>
  <c r="CT193" i="5"/>
  <c r="FN193" i="5"/>
  <c r="B85" i="5"/>
  <c r="B298" i="5" s="1"/>
  <c r="C85" i="5"/>
  <c r="C298" i="5" s="1"/>
  <c r="E85" i="5"/>
  <c r="E298" i="5" s="1"/>
  <c r="F85" i="5"/>
  <c r="F298" i="5" s="1"/>
  <c r="H85" i="5"/>
  <c r="H298" i="5" s="1"/>
  <c r="I85" i="5"/>
  <c r="I298" i="5" s="1"/>
  <c r="K85" i="5"/>
  <c r="K298" i="5" s="1"/>
  <c r="L85" i="5"/>
  <c r="L298" i="5" s="1"/>
  <c r="N85" i="5"/>
  <c r="N298" i="5" s="1"/>
  <c r="O85" i="5"/>
  <c r="O298" i="5" s="1"/>
  <c r="Q85" i="5"/>
  <c r="Q298" i="5" s="1"/>
  <c r="R85" i="5"/>
  <c r="R298" i="5" s="1"/>
  <c r="T85" i="5"/>
  <c r="T298" i="5" s="1"/>
  <c r="U85" i="5"/>
  <c r="U298" i="5" s="1"/>
  <c r="W85" i="5"/>
  <c r="W298" i="5" s="1"/>
  <c r="X85" i="5"/>
  <c r="X298" i="5" s="1"/>
  <c r="Z85" i="5"/>
  <c r="Z298" i="5" s="1"/>
  <c r="AA85" i="5"/>
  <c r="AA298" i="5" s="1"/>
  <c r="AC85" i="5"/>
  <c r="AC298" i="5" s="1"/>
  <c r="AD85" i="5"/>
  <c r="AD298" i="5" s="1"/>
  <c r="AL85" i="5"/>
  <c r="BD85" i="5"/>
  <c r="BD298" i="5" s="1"/>
  <c r="B86" i="5"/>
  <c r="C86" i="5"/>
  <c r="E86" i="5"/>
  <c r="F86" i="5"/>
  <c r="H86" i="5"/>
  <c r="I86" i="5"/>
  <c r="K86" i="5"/>
  <c r="L86" i="5"/>
  <c r="N86" i="5"/>
  <c r="O86" i="5"/>
  <c r="Q86" i="5"/>
  <c r="R86" i="5"/>
  <c r="T86" i="5"/>
  <c r="U86" i="5"/>
  <c r="W86" i="5"/>
  <c r="X86" i="5"/>
  <c r="Z86" i="5"/>
  <c r="AA86" i="5"/>
  <c r="AC86" i="5"/>
  <c r="AD86" i="5"/>
  <c r="AK86" i="5"/>
  <c r="AH86" i="5"/>
  <c r="AL86" i="5"/>
  <c r="AN86" i="5"/>
  <c r="AO86" i="5" s="1"/>
  <c r="AR86" i="5"/>
  <c r="AT86" i="5"/>
  <c r="AU86" i="5" s="1"/>
  <c r="AX86" i="5"/>
  <c r="AZ86" i="5"/>
  <c r="BA86" i="5" s="1"/>
  <c r="BD86" i="5"/>
  <c r="BF86" i="5"/>
  <c r="BG86" i="5" s="1"/>
  <c r="BJ86" i="5"/>
  <c r="BL86" i="5"/>
  <c r="BM86" i="5" s="1"/>
  <c r="BP86" i="5"/>
  <c r="BR86" i="5"/>
  <c r="BS86" i="5" s="1"/>
  <c r="BV86" i="5"/>
  <c r="BX86" i="5"/>
  <c r="BY86" i="5" s="1"/>
  <c r="CG86" i="5"/>
  <c r="CI86" i="5"/>
  <c r="CM86" i="5" s="1"/>
  <c r="CJ86" i="5"/>
  <c r="CU86" i="5"/>
  <c r="CY86" i="5" s="1"/>
  <c r="CV86" i="5"/>
  <c r="B87" i="5"/>
  <c r="B275" i="5" s="1"/>
  <c r="C87" i="5"/>
  <c r="C275" i="5" s="1"/>
  <c r="E87" i="5"/>
  <c r="E275" i="5" s="1"/>
  <c r="F87" i="5"/>
  <c r="F275" i="5" s="1"/>
  <c r="H87" i="5"/>
  <c r="H275" i="5" s="1"/>
  <c r="I87" i="5"/>
  <c r="I275" i="5" s="1"/>
  <c r="K87" i="5"/>
  <c r="K275" i="5" s="1"/>
  <c r="L87" i="5"/>
  <c r="L275" i="5" s="1"/>
  <c r="N87" i="5"/>
  <c r="N275" i="5" s="1"/>
  <c r="O87" i="5"/>
  <c r="O275" i="5" s="1"/>
  <c r="Q87" i="5"/>
  <c r="Q275" i="5" s="1"/>
  <c r="R87" i="5"/>
  <c r="R275" i="5" s="1"/>
  <c r="T87" i="5"/>
  <c r="T275" i="5" s="1"/>
  <c r="U87" i="5"/>
  <c r="U275" i="5" s="1"/>
  <c r="W87" i="5"/>
  <c r="W275" i="5" s="1"/>
  <c r="X87" i="5"/>
  <c r="X275" i="5" s="1"/>
  <c r="Z87" i="5"/>
  <c r="Z275" i="5" s="1"/>
  <c r="AA87" i="5"/>
  <c r="AA275" i="5" s="1"/>
  <c r="AC87" i="5"/>
  <c r="AC275" i="5" s="1"/>
  <c r="AD87" i="5"/>
  <c r="AD275" i="5" s="1"/>
  <c r="BD87" i="5"/>
  <c r="BD275" i="5" s="1"/>
  <c r="BF87" i="5"/>
  <c r="BV87" i="5"/>
  <c r="BV275" i="5" s="1"/>
  <c r="BX87" i="5"/>
  <c r="CG87" i="5"/>
  <c r="CI87" i="5"/>
  <c r="CI275" i="5" s="1"/>
  <c r="CJ87" i="5"/>
  <c r="CJ275" i="5" s="1"/>
  <c r="CU87" i="5"/>
  <c r="CV87" i="5"/>
  <c r="H229" i="5"/>
  <c r="I229" i="5"/>
  <c r="E84" i="5"/>
  <c r="F84" i="5"/>
  <c r="H84" i="5"/>
  <c r="I84" i="5"/>
  <c r="K84" i="5"/>
  <c r="L84" i="5"/>
  <c r="N84" i="5"/>
  <c r="O84" i="5"/>
  <c r="Q84" i="5"/>
  <c r="R84" i="5"/>
  <c r="T84" i="5"/>
  <c r="U84" i="5"/>
  <c r="W84" i="5"/>
  <c r="X84" i="5"/>
  <c r="Z84" i="5"/>
  <c r="AA84" i="5"/>
  <c r="AC84" i="5"/>
  <c r="AD84" i="5"/>
  <c r="AK84" i="5"/>
  <c r="AH84" i="5"/>
  <c r="AL84" i="5"/>
  <c r="AN84" i="5"/>
  <c r="AO84" i="5" s="1"/>
  <c r="AR84" i="5"/>
  <c r="AT84" i="5"/>
  <c r="AU84" i="5" s="1"/>
  <c r="AX84" i="5"/>
  <c r="AZ84" i="5"/>
  <c r="BA84" i="5" s="1"/>
  <c r="BD84" i="5"/>
  <c r="BF84" i="5"/>
  <c r="BG84" i="5" s="1"/>
  <c r="BX84" i="5"/>
  <c r="BY84" i="5" s="1"/>
  <c r="CU90" i="5"/>
  <c r="CY90" i="5" s="1"/>
  <c r="CV90" i="5"/>
  <c r="R147" i="2"/>
  <c r="R147" i="5" s="1"/>
  <c r="Q147" i="2"/>
  <c r="Q147" i="5" s="1"/>
  <c r="DO326" i="2" l="1"/>
  <c r="DO314" i="2"/>
  <c r="DO328" i="2"/>
  <c r="DO320" i="2"/>
  <c r="DO316" i="2"/>
  <c r="FS313" i="5"/>
  <c r="BH331" i="5"/>
  <c r="BI329" i="5"/>
  <c r="BI331" i="5" s="1"/>
  <c r="CL331" i="5"/>
  <c r="BN331" i="5"/>
  <c r="BO329" i="5"/>
  <c r="BO331" i="5" s="1"/>
  <c r="CF331" i="5"/>
  <c r="BT331" i="5"/>
  <c r="BU329" i="5"/>
  <c r="BU331" i="5" s="1"/>
  <c r="BZ331" i="5"/>
  <c r="CA329" i="5"/>
  <c r="CA331" i="5" s="1"/>
  <c r="FS216" i="5"/>
  <c r="FS224" i="5"/>
  <c r="DO325" i="2"/>
  <c r="DO317" i="2"/>
  <c r="DQ230" i="2"/>
  <c r="DM327" i="2"/>
  <c r="DQ327" i="2" s="1"/>
  <c r="DQ226" i="2"/>
  <c r="DM323" i="2"/>
  <c r="DQ323" i="2" s="1"/>
  <c r="DQ224" i="2"/>
  <c r="DM321" i="2"/>
  <c r="DQ321" i="2" s="1"/>
  <c r="DQ222" i="2"/>
  <c r="DM319" i="2"/>
  <c r="DQ319" i="2" s="1"/>
  <c r="DQ218" i="2"/>
  <c r="DM315" i="2"/>
  <c r="DQ315" i="2" s="1"/>
  <c r="DQ216" i="2"/>
  <c r="DM313" i="2"/>
  <c r="DO313" i="2" s="1"/>
  <c r="DJ283" i="2"/>
  <c r="DJ314" i="2"/>
  <c r="DJ329" i="2" s="1"/>
  <c r="DJ331" i="2" s="1"/>
  <c r="DQ227" i="2"/>
  <c r="DM324" i="2"/>
  <c r="DQ324" i="2" s="1"/>
  <c r="DQ225" i="2"/>
  <c r="DM322" i="2"/>
  <c r="DQ322" i="2" s="1"/>
  <c r="DQ221" i="2"/>
  <c r="DM318" i="2"/>
  <c r="DQ318" i="2" s="1"/>
  <c r="DK306" i="2"/>
  <c r="DK319" i="2"/>
  <c r="DN329" i="2"/>
  <c r="AB213" i="6"/>
  <c r="H84" i="6"/>
  <c r="M84" i="6"/>
  <c r="J84" i="6"/>
  <c r="H86" i="6"/>
  <c r="AL298" i="5"/>
  <c r="H85" i="6"/>
  <c r="H298" i="6" s="1"/>
  <c r="M86" i="6"/>
  <c r="J86" i="6"/>
  <c r="K86" i="6" s="1"/>
  <c r="AB257" i="6"/>
  <c r="CY87" i="5"/>
  <c r="AB294" i="6"/>
  <c r="AB304" i="6" s="1"/>
  <c r="AB246" i="6"/>
  <c r="AB247" i="6"/>
  <c r="AB253" i="6"/>
  <c r="AA294" i="6"/>
  <c r="S304" i="6"/>
  <c r="AB256" i="6"/>
  <c r="AA275" i="6"/>
  <c r="AE275" i="6" s="1"/>
  <c r="V298" i="5"/>
  <c r="J298" i="5"/>
  <c r="AA247" i="6"/>
  <c r="AE247" i="6" s="1"/>
  <c r="AA246" i="6"/>
  <c r="AE246" i="6" s="1"/>
  <c r="AA255" i="6"/>
  <c r="AE255" i="6" s="1"/>
  <c r="AA254" i="6"/>
  <c r="AE254" i="6" s="1"/>
  <c r="AB275" i="6"/>
  <c r="AA253" i="6"/>
  <c r="AE253" i="6" s="1"/>
  <c r="AA258" i="6"/>
  <c r="AE258" i="6" s="1"/>
  <c r="AA245" i="6"/>
  <c r="AE245" i="6" s="1"/>
  <c r="AA250" i="6"/>
  <c r="AE250" i="6" s="1"/>
  <c r="AA244" i="6"/>
  <c r="AE244" i="6" s="1"/>
  <c r="AA243" i="6"/>
  <c r="AA278" i="6"/>
  <c r="AE278" i="6" s="1"/>
  <c r="AB258" i="6"/>
  <c r="AB245" i="6"/>
  <c r="AB243" i="6"/>
  <c r="AA249" i="6"/>
  <c r="AE249" i="6" s="1"/>
  <c r="AA251" i="6"/>
  <c r="AE251" i="6" s="1"/>
  <c r="AA272" i="6"/>
  <c r="AE272" i="6" s="1"/>
  <c r="AA257" i="6"/>
  <c r="AE257" i="6" s="1"/>
  <c r="AA256" i="6"/>
  <c r="AE256" i="6" s="1"/>
  <c r="AA248" i="6"/>
  <c r="AE248" i="6" s="1"/>
  <c r="AA271" i="6"/>
  <c r="AE271" i="6" s="1"/>
  <c r="AA277" i="6"/>
  <c r="AA252" i="6"/>
  <c r="AB249" i="6"/>
  <c r="AB251" i="6"/>
  <c r="AA268" i="6"/>
  <c r="Y298" i="5"/>
  <c r="M298" i="5"/>
  <c r="AB298" i="5"/>
  <c r="P298" i="5"/>
  <c r="D298" i="5"/>
  <c r="CM87" i="5"/>
  <c r="CM275" i="5"/>
  <c r="BY87" i="5"/>
  <c r="BX275" i="5"/>
  <c r="BG87" i="5"/>
  <c r="BF275" i="5"/>
  <c r="BG275" i="5" s="1"/>
  <c r="AE298" i="5"/>
  <c r="S298" i="5"/>
  <c r="G298" i="5"/>
  <c r="DK281" i="2"/>
  <c r="DQ201" i="2"/>
  <c r="DU281" i="2"/>
  <c r="DU283" i="2" s="1"/>
  <c r="DT283" i="2"/>
  <c r="DQ228" i="2"/>
  <c r="DQ191" i="2"/>
  <c r="DQ231" i="2"/>
  <c r="DQ219" i="2"/>
  <c r="DQ202" i="2"/>
  <c r="DI234" i="2"/>
  <c r="DI323" i="2" s="1"/>
  <c r="DQ229" i="2"/>
  <c r="DQ217" i="2"/>
  <c r="AB222" i="6"/>
  <c r="DQ200" i="2"/>
  <c r="DQ261" i="2" s="1"/>
  <c r="DM261" i="2"/>
  <c r="DQ220" i="2"/>
  <c r="DQ223" i="2"/>
  <c r="DI306" i="2"/>
  <c r="DQ192" i="2"/>
  <c r="DQ188" i="2"/>
  <c r="S224" i="6"/>
  <c r="AB223" i="6"/>
  <c r="AA213" i="6"/>
  <c r="AE213" i="6" s="1"/>
  <c r="AA220" i="6"/>
  <c r="AE220" i="6" s="1"/>
  <c r="AA219" i="6"/>
  <c r="AE219" i="6" s="1"/>
  <c r="AA217" i="6"/>
  <c r="AE217" i="6" s="1"/>
  <c r="AA223" i="6"/>
  <c r="AE223" i="6" s="1"/>
  <c r="AA221" i="6"/>
  <c r="AE221" i="6" s="1"/>
  <c r="DO231" i="2"/>
  <c r="DO229" i="2"/>
  <c r="DO227" i="2"/>
  <c r="DO225" i="2"/>
  <c r="DO223" i="2"/>
  <c r="DO221" i="2"/>
  <c r="DO219" i="2"/>
  <c r="DO217" i="2"/>
  <c r="DO230" i="2"/>
  <c r="DO228" i="2"/>
  <c r="DO226" i="2"/>
  <c r="DO224" i="2"/>
  <c r="DO222" i="2"/>
  <c r="DO220" i="2"/>
  <c r="DO218" i="2"/>
  <c r="DO216" i="2"/>
  <c r="AB211" i="6"/>
  <c r="AB212" i="6"/>
  <c r="AA222" i="6"/>
  <c r="D120" i="5"/>
  <c r="S147" i="5"/>
  <c r="AB208" i="6"/>
  <c r="AA212" i="6"/>
  <c r="AE212" i="6" s="1"/>
  <c r="AA211" i="6"/>
  <c r="AE211" i="6" s="1"/>
  <c r="DO202" i="2"/>
  <c r="DO191" i="2"/>
  <c r="DI193" i="2"/>
  <c r="DI204" i="2"/>
  <c r="DO200" i="2"/>
  <c r="DO261" i="2" s="1"/>
  <c r="Q219" i="2"/>
  <c r="Q316" i="2" s="1"/>
  <c r="AA218" i="6"/>
  <c r="AE218" i="6" s="1"/>
  <c r="AA210" i="6"/>
  <c r="AE210" i="6" s="1"/>
  <c r="AA215" i="6"/>
  <c r="AE215" i="6" s="1"/>
  <c r="AA209" i="6"/>
  <c r="AE209" i="6" s="1"/>
  <c r="AA208" i="6"/>
  <c r="AE208" i="6" s="1"/>
  <c r="DO201" i="2"/>
  <c r="DO192" i="2"/>
  <c r="DO188" i="2"/>
  <c r="N87" i="6"/>
  <c r="N275" i="6" s="1"/>
  <c r="E87" i="6"/>
  <c r="E275" i="6" s="1"/>
  <c r="AB218" i="6"/>
  <c r="AB210" i="6"/>
  <c r="AB215" i="6"/>
  <c r="AB209" i="6"/>
  <c r="B87" i="6"/>
  <c r="B275" i="6" s="1"/>
  <c r="E85" i="6"/>
  <c r="E298" i="6" s="1"/>
  <c r="B85" i="6"/>
  <c r="B298" i="6" s="1"/>
  <c r="AB216" i="6"/>
  <c r="D119" i="5"/>
  <c r="V86" i="6"/>
  <c r="P86" i="6"/>
  <c r="Q86" i="6" s="1"/>
  <c r="F86" i="6"/>
  <c r="C86" i="6"/>
  <c r="U87" i="6"/>
  <c r="U86" i="6"/>
  <c r="Y86" i="6" s="1"/>
  <c r="N86" i="6"/>
  <c r="E86" i="6"/>
  <c r="B86" i="6"/>
  <c r="V87" i="6"/>
  <c r="P87" i="6"/>
  <c r="F87" i="6"/>
  <c r="F275" i="6" s="1"/>
  <c r="C87" i="6"/>
  <c r="C275" i="6" s="1"/>
  <c r="F85" i="6"/>
  <c r="F298" i="6" s="1"/>
  <c r="C85" i="6"/>
  <c r="C298" i="6" s="1"/>
  <c r="AA214" i="6"/>
  <c r="AE214" i="6" s="1"/>
  <c r="AA216" i="6"/>
  <c r="AE216" i="6" s="1"/>
  <c r="FO226" i="5"/>
  <c r="FO323" i="5" s="1"/>
  <c r="FS323" i="5" s="1"/>
  <c r="FP222" i="5"/>
  <c r="FP319" i="5" s="1"/>
  <c r="FO220" i="5"/>
  <c r="FO317" i="5" s="1"/>
  <c r="FS317" i="5" s="1"/>
  <c r="FO228" i="5"/>
  <c r="FO325" i="5" s="1"/>
  <c r="FS325" i="5" s="1"/>
  <c r="FO218" i="5"/>
  <c r="FO315" i="5" s="1"/>
  <c r="FS315" i="5" s="1"/>
  <c r="FO222" i="5"/>
  <c r="FO319" i="5" s="1"/>
  <c r="FS319" i="5" s="1"/>
  <c r="FO230" i="5"/>
  <c r="FO327" i="5" s="1"/>
  <c r="FS327" i="5" s="1"/>
  <c r="FP216" i="5"/>
  <c r="FP218" i="5"/>
  <c r="FP315" i="5" s="1"/>
  <c r="FP220" i="5"/>
  <c r="FP317" i="5" s="1"/>
  <c r="FP224" i="5"/>
  <c r="FP226" i="5"/>
  <c r="FP323" i="5" s="1"/>
  <c r="FP228" i="5"/>
  <c r="FP325" i="5" s="1"/>
  <c r="FP230" i="5"/>
  <c r="FP327" i="5" s="1"/>
  <c r="FO217" i="5"/>
  <c r="FO314" i="5" s="1"/>
  <c r="FS314" i="5" s="1"/>
  <c r="FO219" i="5"/>
  <c r="FO316" i="5" s="1"/>
  <c r="FS316" i="5" s="1"/>
  <c r="FO221" i="5"/>
  <c r="FO318" i="5" s="1"/>
  <c r="FS318" i="5" s="1"/>
  <c r="FO223" i="5"/>
  <c r="FO320" i="5" s="1"/>
  <c r="FS320" i="5" s="1"/>
  <c r="FO225" i="5"/>
  <c r="FO322" i="5" s="1"/>
  <c r="FS322" i="5" s="1"/>
  <c r="FO227" i="5"/>
  <c r="FO324" i="5" s="1"/>
  <c r="FS324" i="5" s="1"/>
  <c r="FO229" i="5"/>
  <c r="FO326" i="5" s="1"/>
  <c r="FS326" i="5" s="1"/>
  <c r="FO231" i="5"/>
  <c r="FO328" i="5" s="1"/>
  <c r="FS328" i="5" s="1"/>
  <c r="FP217" i="5"/>
  <c r="FP314" i="5" s="1"/>
  <c r="FP219" i="5"/>
  <c r="FP316" i="5" s="1"/>
  <c r="FP221" i="5"/>
  <c r="FP318" i="5" s="1"/>
  <c r="FP223" i="5"/>
  <c r="FP320" i="5" s="1"/>
  <c r="FQ320" i="5" s="1"/>
  <c r="FP225" i="5"/>
  <c r="FP322" i="5" s="1"/>
  <c r="FQ322" i="5" s="1"/>
  <c r="FP227" i="5"/>
  <c r="FP324" i="5" s="1"/>
  <c r="FP229" i="5"/>
  <c r="FP326" i="5" s="1"/>
  <c r="FP231" i="5"/>
  <c r="FP328" i="5" s="1"/>
  <c r="J229" i="5"/>
  <c r="M85" i="5"/>
  <c r="AB278" i="6"/>
  <c r="AE86" i="5"/>
  <c r="Y86" i="5"/>
  <c r="AE84" i="5"/>
  <c r="Y84" i="5"/>
  <c r="S84" i="5"/>
  <c r="M84" i="5"/>
  <c r="G84" i="5"/>
  <c r="CW86" i="5"/>
  <c r="DM193" i="2"/>
  <c r="DO203" i="2"/>
  <c r="G86" i="5"/>
  <c r="FP196" i="5"/>
  <c r="FP306" i="5" s="1"/>
  <c r="DO189" i="2"/>
  <c r="FO197" i="5"/>
  <c r="FS197" i="5" s="1"/>
  <c r="DM232" i="2"/>
  <c r="J84" i="5"/>
  <c r="AI86" i="5"/>
  <c r="AB86" i="5"/>
  <c r="V86" i="5"/>
  <c r="P86" i="5"/>
  <c r="J86" i="5"/>
  <c r="FO198" i="5"/>
  <c r="DM204" i="2"/>
  <c r="DO190" i="2"/>
  <c r="DN204" i="2"/>
  <c r="DN232" i="2"/>
  <c r="CK87" i="5"/>
  <c r="Y85" i="5"/>
  <c r="S85" i="5"/>
  <c r="FO188" i="5"/>
  <c r="AA188" i="6" s="1"/>
  <c r="AI84" i="5"/>
  <c r="AB84" i="5"/>
  <c r="V84" i="5"/>
  <c r="CQ87" i="5"/>
  <c r="CE87" i="5"/>
  <c r="CQ86" i="5"/>
  <c r="CE86" i="5"/>
  <c r="S86" i="5"/>
  <c r="AB85" i="5"/>
  <c r="V85" i="5"/>
  <c r="P85" i="5"/>
  <c r="J85" i="5"/>
  <c r="D85" i="5"/>
  <c r="DN193" i="2"/>
  <c r="FO196" i="5"/>
  <c r="CK86" i="5"/>
  <c r="M86" i="5"/>
  <c r="G85" i="5"/>
  <c r="P84" i="5"/>
  <c r="CW87" i="5"/>
  <c r="D86" i="5"/>
  <c r="AE85" i="5"/>
  <c r="FP198" i="5"/>
  <c r="FP283" i="5" s="1"/>
  <c r="FP195" i="5"/>
  <c r="FP261" i="5" s="1"/>
  <c r="FO195" i="5"/>
  <c r="FP188" i="5"/>
  <c r="AB188" i="6" s="1"/>
  <c r="FP197" i="5"/>
  <c r="FQ314" i="5" l="1"/>
  <c r="FQ318" i="5"/>
  <c r="FQ316" i="5"/>
  <c r="FQ328" i="5"/>
  <c r="FQ326" i="5"/>
  <c r="FP190" i="5"/>
  <c r="AC188" i="6"/>
  <c r="FQ324" i="5"/>
  <c r="FQ317" i="5"/>
  <c r="FQ315" i="5"/>
  <c r="FQ319" i="5"/>
  <c r="FQ323" i="5"/>
  <c r="FQ224" i="5"/>
  <c r="FP321" i="5"/>
  <c r="FQ321" i="5" s="1"/>
  <c r="FQ216" i="5"/>
  <c r="FP313" i="5"/>
  <c r="FQ327" i="5"/>
  <c r="FQ325" i="5"/>
  <c r="FO329" i="5"/>
  <c r="FS329" i="5" s="1"/>
  <c r="FS219" i="5"/>
  <c r="FS217" i="5"/>
  <c r="FS230" i="5"/>
  <c r="FS231" i="5"/>
  <c r="FS222" i="5"/>
  <c r="FS226" i="5"/>
  <c r="FS229" i="5"/>
  <c r="FS218" i="5"/>
  <c r="FS227" i="5"/>
  <c r="FS228" i="5"/>
  <c r="FS221" i="5"/>
  <c r="FS225" i="5"/>
  <c r="FS220" i="5"/>
  <c r="FS223" i="5"/>
  <c r="DO319" i="2"/>
  <c r="DO322" i="2"/>
  <c r="DO327" i="2"/>
  <c r="DO318" i="2"/>
  <c r="DO321" i="2"/>
  <c r="DN331" i="2"/>
  <c r="DO323" i="2"/>
  <c r="DO324" i="2"/>
  <c r="DK283" i="2"/>
  <c r="DK314" i="2"/>
  <c r="DK329" i="2" s="1"/>
  <c r="DK331" i="2" s="1"/>
  <c r="DO315" i="2"/>
  <c r="DM329" i="2"/>
  <c r="DQ313" i="2"/>
  <c r="C56" i="7"/>
  <c r="G56" i="7" s="1"/>
  <c r="AE188" i="6"/>
  <c r="D56" i="7"/>
  <c r="AC251" i="6"/>
  <c r="FQ231" i="5"/>
  <c r="FQ225" i="5"/>
  <c r="FQ223" i="5"/>
  <c r="FQ221" i="5"/>
  <c r="FQ217" i="5"/>
  <c r="AC294" i="6"/>
  <c r="AC254" i="6"/>
  <c r="AC271" i="6"/>
  <c r="AC249" i="6"/>
  <c r="G298" i="6"/>
  <c r="AC256" i="6"/>
  <c r="AC247" i="6"/>
  <c r="AC278" i="6"/>
  <c r="AC253" i="6"/>
  <c r="AC275" i="6"/>
  <c r="D298" i="6"/>
  <c r="AA304" i="6"/>
  <c r="AE294" i="6"/>
  <c r="AC255" i="6"/>
  <c r="AB250" i="6"/>
  <c r="AC250" i="6" s="1"/>
  <c r="AC248" i="6"/>
  <c r="AC245" i="6"/>
  <c r="AC258" i="6"/>
  <c r="AC246" i="6"/>
  <c r="AC257" i="6"/>
  <c r="AA259" i="6"/>
  <c r="AE243" i="6"/>
  <c r="AE259" i="6" s="1"/>
  <c r="AC272" i="6"/>
  <c r="Y87" i="6"/>
  <c r="AA281" i="6"/>
  <c r="AE281" i="6" s="1"/>
  <c r="AE268" i="6"/>
  <c r="AC243" i="6"/>
  <c r="AB281" i="6"/>
  <c r="Q87" i="6"/>
  <c r="P275" i="6"/>
  <c r="AB244" i="6"/>
  <c r="AC244" i="6" s="1"/>
  <c r="AC268" i="6"/>
  <c r="FS195" i="5"/>
  <c r="FS261" i="5" s="1"/>
  <c r="FO261" i="5"/>
  <c r="CK275" i="5"/>
  <c r="FS196" i="5"/>
  <c r="FS306" i="5" s="1"/>
  <c r="FO306" i="5"/>
  <c r="FS198" i="5"/>
  <c r="FS283" i="5" s="1"/>
  <c r="FO283" i="5"/>
  <c r="DM306" i="2"/>
  <c r="DQ306" i="2"/>
  <c r="DM205" i="2"/>
  <c r="FQ227" i="5"/>
  <c r="DO232" i="2"/>
  <c r="DO234" i="2" s="1"/>
  <c r="DN234" i="2"/>
  <c r="DN205" i="2"/>
  <c r="DI261" i="2"/>
  <c r="DI205" i="2"/>
  <c r="DQ232" i="2"/>
  <c r="DQ234" i="2" s="1"/>
  <c r="DM234" i="2"/>
  <c r="FQ195" i="5"/>
  <c r="FQ261" i="5" s="1"/>
  <c r="AC223" i="6"/>
  <c r="FQ198" i="5"/>
  <c r="FQ283" i="5" s="1"/>
  <c r="AC213" i="6"/>
  <c r="AC219" i="6"/>
  <c r="AC221" i="6"/>
  <c r="AC220" i="6"/>
  <c r="AC217" i="6"/>
  <c r="AC222" i="6"/>
  <c r="AE222" i="6"/>
  <c r="DQ204" i="2"/>
  <c r="FQ196" i="5"/>
  <c r="FQ306" i="5" s="1"/>
  <c r="FQ197" i="5"/>
  <c r="FS188" i="5"/>
  <c r="FQ219" i="5"/>
  <c r="FQ218" i="5"/>
  <c r="AC211" i="6"/>
  <c r="G26" i="7"/>
  <c r="DQ193" i="2"/>
  <c r="AC212" i="6"/>
  <c r="DO204" i="2"/>
  <c r="AC208" i="6"/>
  <c r="AC209" i="6"/>
  <c r="FQ220" i="5"/>
  <c r="FQ229" i="5"/>
  <c r="AC215" i="6"/>
  <c r="D85" i="6"/>
  <c r="FQ230" i="5"/>
  <c r="FQ222" i="5"/>
  <c r="AC210" i="6"/>
  <c r="FQ226" i="5"/>
  <c r="AA224" i="6"/>
  <c r="DO193" i="2"/>
  <c r="W87" i="6"/>
  <c r="D86" i="6"/>
  <c r="W86" i="6"/>
  <c r="AC218" i="6"/>
  <c r="AC216" i="6"/>
  <c r="AB214" i="6"/>
  <c r="AB224" i="6" s="1"/>
  <c r="FQ228" i="5"/>
  <c r="G85" i="6"/>
  <c r="G86" i="6"/>
  <c r="FO232" i="5"/>
  <c r="FO234" i="5" s="1"/>
  <c r="FP232" i="5"/>
  <c r="FP234" i="5" s="1"/>
  <c r="FO199" i="5"/>
  <c r="FO201" i="5" s="1"/>
  <c r="FQ188" i="5"/>
  <c r="FP199" i="5"/>
  <c r="FP201" i="5" s="1"/>
  <c r="FQ313" i="5" l="1"/>
  <c r="FP329" i="5"/>
  <c r="FQ329" i="5" s="1"/>
  <c r="FO331" i="5"/>
  <c r="E56" i="7"/>
  <c r="DM331" i="2"/>
  <c r="DQ329" i="2"/>
  <c r="DQ331" i="2" s="1"/>
  <c r="DO329" i="2"/>
  <c r="DO331" i="2" s="1"/>
  <c r="AC281" i="6"/>
  <c r="AE304" i="6"/>
  <c r="AC304" i="6"/>
  <c r="AC259" i="6"/>
  <c r="AB259" i="6"/>
  <c r="DN306" i="2"/>
  <c r="DO306" i="2"/>
  <c r="DM281" i="2"/>
  <c r="DI281" i="2"/>
  <c r="DO205" i="2"/>
  <c r="DQ205" i="2"/>
  <c r="FS199" i="5"/>
  <c r="FS201" i="5" s="1"/>
  <c r="FQ199" i="5"/>
  <c r="FQ201" i="5" s="1"/>
  <c r="FS232" i="5"/>
  <c r="FS234" i="5" s="1"/>
  <c r="AE224" i="6"/>
  <c r="E26" i="7"/>
  <c r="AC214" i="6"/>
  <c r="FQ232" i="5"/>
  <c r="FQ234" i="5" s="1"/>
  <c r="AC224" i="6"/>
  <c r="FQ331" i="5" l="1"/>
  <c r="FP331" i="5"/>
  <c r="FT331" i="5"/>
  <c r="FS331" i="5"/>
  <c r="DI283" i="2"/>
  <c r="DI314" i="2"/>
  <c r="DI329" i="2" s="1"/>
  <c r="DI331" i="2" s="1"/>
  <c r="DN281" i="2"/>
  <c r="DQ281" i="2"/>
  <c r="DQ283" i="2" s="1"/>
  <c r="DM283" i="2"/>
  <c r="BN10" i="8"/>
  <c r="BL10" i="8"/>
  <c r="BK10" i="8"/>
  <c r="BJ10" i="8"/>
  <c r="BJ14" i="8" s="1"/>
  <c r="BI10" i="8"/>
  <c r="BG10" i="8"/>
  <c r="BH10" i="8" s="1"/>
  <c r="BF10" i="8"/>
  <c r="BE10" i="8"/>
  <c r="BD10" i="8"/>
  <c r="BB10" i="8"/>
  <c r="BC10" i="8" s="1"/>
  <c r="BA10" i="8"/>
  <c r="AZ10" i="8"/>
  <c r="AY10" i="8"/>
  <c r="AW10" i="8"/>
  <c r="AV10" i="8"/>
  <c r="AU10" i="8"/>
  <c r="AT10" i="8"/>
  <c r="AR10" i="8"/>
  <c r="AS10" i="8" s="1"/>
  <c r="AQ10" i="8"/>
  <c r="AP10" i="8"/>
  <c r="AO10" i="8"/>
  <c r="AN10" i="8"/>
  <c r="AM10" i="8"/>
  <c r="AL10" i="8"/>
  <c r="AK10" i="8"/>
  <c r="AI10" i="8"/>
  <c r="AH10" i="8"/>
  <c r="AG10" i="8"/>
  <c r="AF10" i="8"/>
  <c r="AE10" i="8"/>
  <c r="AC10" i="8"/>
  <c r="AD10" i="8" s="1"/>
  <c r="AB10" i="8"/>
  <c r="AA10" i="8"/>
  <c r="Z10" i="8"/>
  <c r="X10" i="8"/>
  <c r="W10" i="8"/>
  <c r="V10" i="8"/>
  <c r="U10" i="8"/>
  <c r="S10" i="8"/>
  <c r="T10" i="8" s="1"/>
  <c r="R10" i="8"/>
  <c r="Q10" i="8"/>
  <c r="N10" i="8"/>
  <c r="O10" i="8" s="1"/>
  <c r="M10" i="8"/>
  <c r="L10" i="8"/>
  <c r="K10" i="8"/>
  <c r="J10" i="8"/>
  <c r="I10" i="8"/>
  <c r="H10" i="8"/>
  <c r="G10" i="8"/>
  <c r="E10" i="8"/>
  <c r="D10" i="8"/>
  <c r="C10" i="8"/>
  <c r="B10" i="8"/>
  <c r="BM10" i="8" l="1"/>
  <c r="DO281" i="2"/>
  <c r="DO283" i="2" s="1"/>
  <c r="DN283" i="2"/>
  <c r="Y10" i="8"/>
  <c r="AX10" i="8"/>
  <c r="AD147" i="2"/>
  <c r="AD147" i="5" s="1"/>
  <c r="AC147" i="2"/>
  <c r="AC147" i="5" s="1"/>
  <c r="E147" i="6" s="1"/>
  <c r="Y148" i="2"/>
  <c r="AB148" i="2"/>
  <c r="V148" i="2"/>
  <c r="U144" i="2"/>
  <c r="T144" i="2"/>
  <c r="R144" i="2"/>
  <c r="S148" i="2"/>
  <c r="M148" i="2"/>
  <c r="P148" i="2"/>
  <c r="Q144" i="2"/>
  <c r="O147" i="2"/>
  <c r="O147" i="5" s="1"/>
  <c r="N147" i="2"/>
  <c r="N147" i="5" s="1"/>
  <c r="L147" i="2"/>
  <c r="L147" i="5" s="1"/>
  <c r="K147" i="2"/>
  <c r="K147" i="5" s="1"/>
  <c r="J148" i="2"/>
  <c r="B228" i="2"/>
  <c r="B325" i="2" s="1"/>
  <c r="AE79" i="2"/>
  <c r="AB79" i="2"/>
  <c r="Y79" i="2"/>
  <c r="S79" i="2"/>
  <c r="AD78" i="2"/>
  <c r="AC78" i="2"/>
  <c r="AA78" i="2"/>
  <c r="Z78" i="2"/>
  <c r="X78" i="2"/>
  <c r="W78" i="2"/>
  <c r="U76" i="2"/>
  <c r="T76" i="2"/>
  <c r="R76" i="2"/>
  <c r="Q76" i="2"/>
  <c r="P79" i="2"/>
  <c r="O76" i="2"/>
  <c r="N76" i="2"/>
  <c r="K76" i="2"/>
  <c r="M79" i="2"/>
  <c r="L76" i="2"/>
  <c r="J79" i="2"/>
  <c r="G79" i="2"/>
  <c r="I76" i="2"/>
  <c r="H76" i="2"/>
  <c r="F78" i="2"/>
  <c r="F78" i="5" s="1"/>
  <c r="E78" i="2"/>
  <c r="B229" i="2"/>
  <c r="B326" i="2" s="1"/>
  <c r="B226" i="2"/>
  <c r="B323" i="2" s="1"/>
  <c r="AB86" i="2"/>
  <c r="Y86" i="2"/>
  <c r="V86" i="2"/>
  <c r="S86" i="2"/>
  <c r="P86" i="2"/>
  <c r="M86" i="2"/>
  <c r="J86" i="2"/>
  <c r="G86" i="2"/>
  <c r="D86" i="2"/>
  <c r="AB85" i="2"/>
  <c r="Y85" i="2"/>
  <c r="V85" i="2"/>
  <c r="S85" i="2"/>
  <c r="P85" i="2"/>
  <c r="M85" i="2"/>
  <c r="J85" i="2"/>
  <c r="G85" i="2"/>
  <c r="D85" i="2"/>
  <c r="DE188" i="2"/>
  <c r="DD188" i="2"/>
  <c r="CJ188" i="2"/>
  <c r="CI188" i="2"/>
  <c r="CD188" i="2"/>
  <c r="CC188" i="2"/>
  <c r="AH188" i="2"/>
  <c r="AF188" i="2"/>
  <c r="AE85" i="2"/>
  <c r="DF91" i="2"/>
  <c r="DF90" i="2"/>
  <c r="CU20" i="5"/>
  <c r="CY20" i="5" s="1"/>
  <c r="CV20" i="5"/>
  <c r="CU21" i="5"/>
  <c r="CY21" i="5" s="1"/>
  <c r="CV21" i="5"/>
  <c r="CU22" i="5"/>
  <c r="CV22" i="5"/>
  <c r="CV294" i="5" s="1"/>
  <c r="CV304" i="5" s="1"/>
  <c r="CU23" i="5"/>
  <c r="CY23" i="5" s="1"/>
  <c r="CV23" i="5"/>
  <c r="CU24" i="5"/>
  <c r="CV24" i="5"/>
  <c r="CV271" i="5" s="1"/>
  <c r="CU25" i="5"/>
  <c r="CY25" i="5" s="1"/>
  <c r="CV25" i="5"/>
  <c r="CU26" i="5"/>
  <c r="CV26" i="5"/>
  <c r="CU27" i="5"/>
  <c r="CY27" i="5" s="1"/>
  <c r="CV27" i="5"/>
  <c r="CU28" i="5"/>
  <c r="CY28" i="5" s="1"/>
  <c r="CV28" i="5"/>
  <c r="CU29" i="5"/>
  <c r="CV29" i="5"/>
  <c r="CU30" i="5"/>
  <c r="CY30" i="5" s="1"/>
  <c r="CV30" i="5"/>
  <c r="CU31" i="5"/>
  <c r="CU275" i="5" s="1"/>
  <c r="CY275" i="5" s="1"/>
  <c r="CV31" i="5"/>
  <c r="CU32" i="5"/>
  <c r="CY32" i="5" s="1"/>
  <c r="CV32" i="5"/>
  <c r="CU33" i="5"/>
  <c r="CY33" i="5" s="1"/>
  <c r="CV33" i="5"/>
  <c r="CU34" i="5"/>
  <c r="CY34" i="5" s="1"/>
  <c r="CV34" i="5"/>
  <c r="CU35" i="5"/>
  <c r="CV35" i="5"/>
  <c r="CU36" i="5"/>
  <c r="CY36" i="5" s="1"/>
  <c r="CV36" i="5"/>
  <c r="CU38" i="5"/>
  <c r="CY38" i="5" s="1"/>
  <c r="CV38" i="5"/>
  <c r="CU39" i="5"/>
  <c r="CV39" i="5"/>
  <c r="CU40" i="5"/>
  <c r="CY40" i="5" s="1"/>
  <c r="CV40" i="5"/>
  <c r="CU41" i="5"/>
  <c r="CV41" i="5"/>
  <c r="CV272" i="5" s="1"/>
  <c r="CU42" i="5"/>
  <c r="CY42" i="5" s="1"/>
  <c r="CV42" i="5"/>
  <c r="CU43" i="5"/>
  <c r="CV43" i="5"/>
  <c r="CU44" i="5"/>
  <c r="CY44" i="5" s="1"/>
  <c r="CV44" i="5"/>
  <c r="CU45" i="5"/>
  <c r="CY45" i="5" s="1"/>
  <c r="CV45" i="5"/>
  <c r="CU46" i="5"/>
  <c r="CV46" i="5"/>
  <c r="CV255" i="5" s="1"/>
  <c r="CU47" i="5"/>
  <c r="CV47" i="5"/>
  <c r="CV228" i="5" s="1"/>
  <c r="CU49" i="5"/>
  <c r="CY49" i="5" s="1"/>
  <c r="CV49" i="5"/>
  <c r="CU50" i="5"/>
  <c r="CV50" i="5"/>
  <c r="CV254" i="5" s="1"/>
  <c r="CU51" i="5"/>
  <c r="CV51" i="5"/>
  <c r="CV227" i="5" s="1"/>
  <c r="CU52" i="5"/>
  <c r="CY52" i="5" s="1"/>
  <c r="CV52" i="5"/>
  <c r="CU53" i="5"/>
  <c r="CY53" i="5" s="1"/>
  <c r="CV53" i="5"/>
  <c r="CU54" i="5"/>
  <c r="CY54" i="5" s="1"/>
  <c r="CV54" i="5"/>
  <c r="CU55" i="5"/>
  <c r="CY55" i="5" s="1"/>
  <c r="CV55" i="5"/>
  <c r="CU56" i="5"/>
  <c r="CY56" i="5" s="1"/>
  <c r="CV56" i="5"/>
  <c r="CU57" i="5"/>
  <c r="CY57" i="5" s="1"/>
  <c r="CV57" i="5"/>
  <c r="CU58" i="5"/>
  <c r="CY58" i="5" s="1"/>
  <c r="CV58" i="5"/>
  <c r="CU59" i="5"/>
  <c r="CV59" i="5"/>
  <c r="CU60" i="5"/>
  <c r="CY60" i="5" s="1"/>
  <c r="CV60" i="5"/>
  <c r="CU61" i="5"/>
  <c r="CY61" i="5" s="1"/>
  <c r="CV61" i="5"/>
  <c r="CU62" i="5"/>
  <c r="CY62" i="5" s="1"/>
  <c r="CV62" i="5"/>
  <c r="CU63" i="5"/>
  <c r="CY63" i="5" s="1"/>
  <c r="CV63" i="5"/>
  <c r="CU64" i="5"/>
  <c r="CY64" i="5" s="1"/>
  <c r="CV64" i="5"/>
  <c r="CU65" i="5"/>
  <c r="CV65" i="5"/>
  <c r="CU66" i="5"/>
  <c r="CY66" i="5" s="1"/>
  <c r="CV66" i="5"/>
  <c r="CU67" i="5"/>
  <c r="CY67" i="5" s="1"/>
  <c r="CV67" i="5"/>
  <c r="CU68" i="5"/>
  <c r="CV68" i="5"/>
  <c r="CV252" i="5" s="1"/>
  <c r="CU69" i="5"/>
  <c r="CV69" i="5"/>
  <c r="CV225" i="5" s="1"/>
  <c r="CU70" i="5"/>
  <c r="CY70" i="5" s="1"/>
  <c r="CV70" i="5"/>
  <c r="CU71" i="5"/>
  <c r="CY71" i="5" s="1"/>
  <c r="CV71" i="5"/>
  <c r="CU72" i="5"/>
  <c r="CY72" i="5" s="1"/>
  <c r="CV72" i="5"/>
  <c r="CU73" i="5"/>
  <c r="CY73" i="5" s="1"/>
  <c r="CV73" i="5"/>
  <c r="CU74" i="5"/>
  <c r="CY74" i="5" s="1"/>
  <c r="CV74" i="5"/>
  <c r="CU75" i="5"/>
  <c r="CY75" i="5" s="1"/>
  <c r="CV75" i="5"/>
  <c r="CU76" i="5"/>
  <c r="CY76" i="5" s="1"/>
  <c r="CV76" i="5"/>
  <c r="CU77" i="5"/>
  <c r="CV77" i="5"/>
  <c r="CU229" i="5"/>
  <c r="CV229" i="5"/>
  <c r="CU80" i="5"/>
  <c r="CY80" i="5" s="1"/>
  <c r="CV80" i="5"/>
  <c r="CU81" i="5"/>
  <c r="CY81" i="5" s="1"/>
  <c r="CV81" i="5"/>
  <c r="CU82" i="5"/>
  <c r="CY82" i="5" s="1"/>
  <c r="CV82" i="5"/>
  <c r="CU83" i="5"/>
  <c r="CY83" i="5" s="1"/>
  <c r="CV83" i="5"/>
  <c r="CU84" i="5"/>
  <c r="CY84" i="5" s="1"/>
  <c r="CV84" i="5"/>
  <c r="CU88" i="5"/>
  <c r="CY88" i="5" s="1"/>
  <c r="CV88" i="5"/>
  <c r="CU89" i="5"/>
  <c r="CV89" i="5"/>
  <c r="CU91" i="5"/>
  <c r="CY91" i="5" s="1"/>
  <c r="CV91" i="5"/>
  <c r="CU92" i="5"/>
  <c r="CY92" i="5" s="1"/>
  <c r="CV92" i="5"/>
  <c r="CU93" i="5"/>
  <c r="CY93" i="5" s="1"/>
  <c r="CV93" i="5"/>
  <c r="CU94" i="5"/>
  <c r="CY94" i="5" s="1"/>
  <c r="CV94" i="5"/>
  <c r="CU95" i="5"/>
  <c r="CY95" i="5" s="1"/>
  <c r="CV95" i="5"/>
  <c r="CU96" i="5"/>
  <c r="CY96" i="5" s="1"/>
  <c r="CV96" i="5"/>
  <c r="CU98" i="5"/>
  <c r="CY98" i="5" s="1"/>
  <c r="CV98" i="5"/>
  <c r="CU99" i="5"/>
  <c r="CY99" i="5" s="1"/>
  <c r="CV99" i="5"/>
  <c r="CU100" i="5"/>
  <c r="CY100" i="5" s="1"/>
  <c r="CV100" i="5"/>
  <c r="CU101" i="5"/>
  <c r="CY101" i="5" s="1"/>
  <c r="CV101" i="5"/>
  <c r="CU102" i="5"/>
  <c r="CY102" i="5" s="1"/>
  <c r="CV102" i="5"/>
  <c r="CU103" i="5"/>
  <c r="CV103" i="5"/>
  <c r="CU104" i="5"/>
  <c r="CY104" i="5" s="1"/>
  <c r="CV104" i="5"/>
  <c r="CU105" i="5"/>
  <c r="CY105" i="5" s="1"/>
  <c r="CV105" i="5"/>
  <c r="CU106" i="5"/>
  <c r="CY106" i="5" s="1"/>
  <c r="CV106" i="5"/>
  <c r="CU107" i="5"/>
  <c r="CY107" i="5" s="1"/>
  <c r="CV107" i="5"/>
  <c r="CU108" i="5"/>
  <c r="CY108" i="5" s="1"/>
  <c r="CV108" i="5"/>
  <c r="CU109" i="5"/>
  <c r="CY109" i="5" s="1"/>
  <c r="CV109" i="5"/>
  <c r="CU110" i="5"/>
  <c r="CY110" i="5" s="1"/>
  <c r="CV110" i="5"/>
  <c r="CU115" i="5"/>
  <c r="CY115" i="5" s="1"/>
  <c r="CV115" i="5"/>
  <c r="CU116" i="5"/>
  <c r="CY116" i="5" s="1"/>
  <c r="CV116" i="5"/>
  <c r="CU117" i="5"/>
  <c r="CY117" i="5" s="1"/>
  <c r="CV117" i="5"/>
  <c r="CU118" i="5"/>
  <c r="CY118" i="5" s="1"/>
  <c r="CV118" i="5"/>
  <c r="CU119" i="5"/>
  <c r="CY119" i="5" s="1"/>
  <c r="CV119" i="5"/>
  <c r="CU120" i="5"/>
  <c r="CY120" i="5" s="1"/>
  <c r="CV120" i="5"/>
  <c r="CU121" i="5"/>
  <c r="CY121" i="5" s="1"/>
  <c r="CV121" i="5"/>
  <c r="CU122" i="5"/>
  <c r="CY122" i="5" s="1"/>
  <c r="CV122" i="5"/>
  <c r="CU123" i="5"/>
  <c r="CY123" i="5" s="1"/>
  <c r="CV123" i="5"/>
  <c r="CU124" i="5"/>
  <c r="CY124" i="5" s="1"/>
  <c r="CV124" i="5"/>
  <c r="CU125" i="5"/>
  <c r="CY125" i="5" s="1"/>
  <c r="CV125" i="5"/>
  <c r="CU126" i="5"/>
  <c r="CY126" i="5" s="1"/>
  <c r="CV126" i="5"/>
  <c r="CU128" i="5"/>
  <c r="CY128" i="5" s="1"/>
  <c r="CV128" i="5"/>
  <c r="CU129" i="5"/>
  <c r="CY129" i="5" s="1"/>
  <c r="CV129" i="5"/>
  <c r="CU130" i="5"/>
  <c r="CY130" i="5" s="1"/>
  <c r="CV130" i="5"/>
  <c r="CU131" i="5"/>
  <c r="CY131" i="5" s="1"/>
  <c r="CV131" i="5"/>
  <c r="CU132" i="5"/>
  <c r="CY132" i="5" s="1"/>
  <c r="CV132" i="5"/>
  <c r="CU133" i="5"/>
  <c r="CY133" i="5" s="1"/>
  <c r="CV133" i="5"/>
  <c r="CU135" i="5"/>
  <c r="CY135" i="5" s="1"/>
  <c r="CV135" i="5"/>
  <c r="CU136" i="5"/>
  <c r="CY136" i="5" s="1"/>
  <c r="CV136" i="5"/>
  <c r="CU137" i="5"/>
  <c r="CY137" i="5" s="1"/>
  <c r="CV137" i="5"/>
  <c r="CU138" i="5"/>
  <c r="CY138" i="5" s="1"/>
  <c r="CV138" i="5"/>
  <c r="CU139" i="5"/>
  <c r="CY139" i="5" s="1"/>
  <c r="CV139" i="5"/>
  <c r="CU140" i="5"/>
  <c r="CY140" i="5" s="1"/>
  <c r="CV140" i="5"/>
  <c r="CU141" i="5"/>
  <c r="CY141" i="5" s="1"/>
  <c r="CV141" i="5"/>
  <c r="CU142" i="5"/>
  <c r="CY142" i="5" s="1"/>
  <c r="CV142" i="5"/>
  <c r="CU143" i="5"/>
  <c r="CY143" i="5" s="1"/>
  <c r="CV143" i="5"/>
  <c r="CU144" i="5"/>
  <c r="CY144" i="5" s="1"/>
  <c r="CV144" i="5"/>
  <c r="CU145" i="5"/>
  <c r="CY145" i="5" s="1"/>
  <c r="CV145" i="5"/>
  <c r="CU149" i="5"/>
  <c r="CY149" i="5" s="1"/>
  <c r="CV149" i="5"/>
  <c r="CU150" i="5"/>
  <c r="CY150" i="5" s="1"/>
  <c r="CV150" i="5"/>
  <c r="CU151" i="5"/>
  <c r="CY151" i="5" s="1"/>
  <c r="CV151" i="5"/>
  <c r="CU152" i="5"/>
  <c r="CY152" i="5" s="1"/>
  <c r="CV152" i="5"/>
  <c r="CU153" i="5"/>
  <c r="CY153" i="5" s="1"/>
  <c r="CV153" i="5"/>
  <c r="CU154" i="5"/>
  <c r="CY154" i="5" s="1"/>
  <c r="CV154" i="5"/>
  <c r="CU8" i="5"/>
  <c r="CY8" i="5" s="1"/>
  <c r="CV8" i="5"/>
  <c r="CU9" i="5"/>
  <c r="CY9" i="5" s="1"/>
  <c r="CV9" i="5"/>
  <c r="CU10" i="5"/>
  <c r="CY10" i="5" s="1"/>
  <c r="CV10" i="5"/>
  <c r="CU11" i="5"/>
  <c r="CY11" i="5" s="1"/>
  <c r="CV11" i="5"/>
  <c r="CU12" i="5"/>
  <c r="CV12" i="5"/>
  <c r="CU13" i="5"/>
  <c r="CY13" i="5" s="1"/>
  <c r="CV13" i="5"/>
  <c r="CU14" i="5"/>
  <c r="CY14" i="5" s="1"/>
  <c r="CV14" i="5"/>
  <c r="CU15" i="5"/>
  <c r="CY15" i="5" s="1"/>
  <c r="CV15" i="5"/>
  <c r="CU16" i="5"/>
  <c r="CY16" i="5" s="1"/>
  <c r="CV16" i="5"/>
  <c r="CU17" i="5"/>
  <c r="CY17" i="5" s="1"/>
  <c r="CV17" i="5"/>
  <c r="CU18" i="5"/>
  <c r="CV18" i="5"/>
  <c r="CU19" i="5"/>
  <c r="CY19" i="5" s="1"/>
  <c r="CV19" i="5"/>
  <c r="CU7" i="5"/>
  <c r="CV7" i="5"/>
  <c r="CV6" i="5"/>
  <c r="CU6" i="5"/>
  <c r="CY6" i="5" s="1"/>
  <c r="DE231" i="2"/>
  <c r="DE328" i="2" s="1"/>
  <c r="DD231" i="2"/>
  <c r="DD328" i="2" s="1"/>
  <c r="DH328" i="2" s="1"/>
  <c r="DE230" i="2"/>
  <c r="DE327" i="2" s="1"/>
  <c r="DD230" i="2"/>
  <c r="DE229" i="2"/>
  <c r="DE326" i="2" s="1"/>
  <c r="DD229" i="2"/>
  <c r="DD326" i="2" s="1"/>
  <c r="DH326" i="2" s="1"/>
  <c r="DE228" i="2"/>
  <c r="DE325" i="2" s="1"/>
  <c r="DD228" i="2"/>
  <c r="DD325" i="2" s="1"/>
  <c r="DH325" i="2" s="1"/>
  <c r="DE227" i="2"/>
  <c r="DE324" i="2" s="1"/>
  <c r="DD227" i="2"/>
  <c r="DE226" i="2"/>
  <c r="DE323" i="2" s="1"/>
  <c r="DD226" i="2"/>
  <c r="DE225" i="2"/>
  <c r="DE322" i="2" s="1"/>
  <c r="DD225" i="2"/>
  <c r="DE224" i="2"/>
  <c r="DE321" i="2" s="1"/>
  <c r="DD224" i="2"/>
  <c r="DE223" i="2"/>
  <c r="DE320" i="2" s="1"/>
  <c r="DD223" i="2"/>
  <c r="DD320" i="2" s="1"/>
  <c r="DH320" i="2" s="1"/>
  <c r="DE222" i="2"/>
  <c r="DE319" i="2" s="1"/>
  <c r="DD222" i="2"/>
  <c r="DE221" i="2"/>
  <c r="DE318" i="2" s="1"/>
  <c r="DD221" i="2"/>
  <c r="DE220" i="2"/>
  <c r="DE317" i="2" s="1"/>
  <c r="DD220" i="2"/>
  <c r="DD317" i="2" s="1"/>
  <c r="DH317" i="2" s="1"/>
  <c r="DE219" i="2"/>
  <c r="DE316" i="2" s="1"/>
  <c r="DD219" i="2"/>
  <c r="DD316" i="2" s="1"/>
  <c r="DH316" i="2" s="1"/>
  <c r="DE218" i="2"/>
  <c r="DE315" i="2" s="1"/>
  <c r="DD218" i="2"/>
  <c r="DE217" i="2"/>
  <c r="DE314" i="2" s="1"/>
  <c r="DD217" i="2"/>
  <c r="DD314" i="2" s="1"/>
  <c r="DH314" i="2" s="1"/>
  <c r="DE216" i="2"/>
  <c r="DE313" i="2" s="1"/>
  <c r="DD216" i="2"/>
  <c r="DD214" i="2"/>
  <c r="DE203" i="2"/>
  <c r="DD203" i="2"/>
  <c r="DH203" i="2" s="1"/>
  <c r="DE202" i="2"/>
  <c r="DD202" i="2"/>
  <c r="DE201" i="2"/>
  <c r="DD201" i="2"/>
  <c r="DE200" i="2"/>
  <c r="DE261" i="2" s="1"/>
  <c r="DD200" i="2"/>
  <c r="DD198" i="2"/>
  <c r="DE192" i="2"/>
  <c r="DD192" i="2"/>
  <c r="DE191" i="2"/>
  <c r="DD191" i="2"/>
  <c r="DE190" i="2"/>
  <c r="DD190" i="2"/>
  <c r="DH190" i="2" s="1"/>
  <c r="DE189" i="2"/>
  <c r="DD189" i="2"/>
  <c r="DH189" i="2" s="1"/>
  <c r="DF98" i="2"/>
  <c r="DF99" i="2"/>
  <c r="DF100" i="2"/>
  <c r="DF101" i="2"/>
  <c r="DF102" i="2"/>
  <c r="DF103" i="2"/>
  <c r="DF104" i="2"/>
  <c r="DF105" i="2"/>
  <c r="DF106" i="2"/>
  <c r="DF107" i="2"/>
  <c r="DF108" i="2"/>
  <c r="DF109" i="2"/>
  <c r="DF110" i="2"/>
  <c r="DF115" i="2"/>
  <c r="DF116" i="2"/>
  <c r="DF117" i="2"/>
  <c r="DF118" i="2"/>
  <c r="DF119" i="2"/>
  <c r="DF120" i="2"/>
  <c r="DF121" i="2"/>
  <c r="DF122" i="2"/>
  <c r="DF123" i="2"/>
  <c r="DF124" i="2"/>
  <c r="DF125" i="2"/>
  <c r="DF126" i="2"/>
  <c r="DF128" i="2"/>
  <c r="DF129" i="2"/>
  <c r="DF130" i="2"/>
  <c r="DF131" i="2"/>
  <c r="DF132" i="2"/>
  <c r="DF133" i="2"/>
  <c r="DF135" i="2"/>
  <c r="DF136" i="2"/>
  <c r="DF137" i="2"/>
  <c r="DF138" i="2"/>
  <c r="DF139" i="2"/>
  <c r="DF140" i="2"/>
  <c r="DF141" i="2"/>
  <c r="DF142" i="2"/>
  <c r="DF143" i="2"/>
  <c r="DF144" i="2"/>
  <c r="DF145" i="2"/>
  <c r="DF147" i="2"/>
  <c r="DF148" i="2"/>
  <c r="DF149" i="2"/>
  <c r="DF150" i="2"/>
  <c r="DF151" i="2"/>
  <c r="DF152" i="2"/>
  <c r="DF153" i="2"/>
  <c r="DF154" i="2"/>
  <c r="DF94" i="2"/>
  <c r="DF95" i="2"/>
  <c r="DF96" i="2"/>
  <c r="DF93" i="2"/>
  <c r="DF92" i="2"/>
  <c r="DF89" i="2"/>
  <c r="DF88" i="2"/>
  <c r="DF87" i="2"/>
  <c r="DF86" i="2"/>
  <c r="DF84" i="2"/>
  <c r="DF83" i="2"/>
  <c r="DF82" i="2"/>
  <c r="DF81" i="2"/>
  <c r="DF80" i="2"/>
  <c r="DF79" i="2"/>
  <c r="DF78" i="2"/>
  <c r="DF77" i="2"/>
  <c r="DF76" i="2"/>
  <c r="DF75" i="2"/>
  <c r="DF74" i="2"/>
  <c r="DF73" i="2"/>
  <c r="DF72" i="2"/>
  <c r="DF71" i="2"/>
  <c r="DF70" i="2"/>
  <c r="DF69" i="2"/>
  <c r="DF68" i="2"/>
  <c r="DF67" i="2"/>
  <c r="DF66" i="2"/>
  <c r="DF65" i="2"/>
  <c r="DF64" i="2"/>
  <c r="DF63" i="2"/>
  <c r="DF62" i="2"/>
  <c r="DF61" i="2"/>
  <c r="DF60" i="2"/>
  <c r="DF59" i="2"/>
  <c r="DF58" i="2"/>
  <c r="DF57" i="2"/>
  <c r="DF56" i="2"/>
  <c r="DF55" i="2"/>
  <c r="DF54" i="2"/>
  <c r="DF53" i="2"/>
  <c r="DF52" i="2"/>
  <c r="DF51" i="2"/>
  <c r="DF50" i="2"/>
  <c r="DF49" i="2"/>
  <c r="DF47" i="2"/>
  <c r="DF46" i="2"/>
  <c r="DF45" i="2"/>
  <c r="DF44" i="2"/>
  <c r="DF43" i="2"/>
  <c r="DF42" i="2"/>
  <c r="DF41" i="2"/>
  <c r="DF40" i="2"/>
  <c r="DF39" i="2"/>
  <c r="DF38" i="2"/>
  <c r="DF36" i="2"/>
  <c r="DF35" i="2"/>
  <c r="DF34" i="2"/>
  <c r="DF33" i="2"/>
  <c r="DF32" i="2"/>
  <c r="DF31" i="2"/>
  <c r="DF30" i="2"/>
  <c r="DF29" i="2"/>
  <c r="DF28" i="2"/>
  <c r="DF27" i="2"/>
  <c r="DF26" i="2"/>
  <c r="DF25" i="2"/>
  <c r="DF24" i="2"/>
  <c r="DF23" i="2"/>
  <c r="DF22" i="2"/>
  <c r="DF21" i="2"/>
  <c r="DF20" i="2"/>
  <c r="DF19" i="2"/>
  <c r="DF18" i="2"/>
  <c r="DF17" i="2"/>
  <c r="DF16" i="2"/>
  <c r="DF15" i="2"/>
  <c r="DF14" i="2"/>
  <c r="DF13" i="2"/>
  <c r="DF12" i="2"/>
  <c r="DF11" i="2"/>
  <c r="DF10" i="2"/>
  <c r="DF9" i="2"/>
  <c r="DF8" i="2"/>
  <c r="DF7" i="2"/>
  <c r="DF6" i="2"/>
  <c r="CZ198" i="2"/>
  <c r="CV325" i="5" l="1"/>
  <c r="DF316" i="2"/>
  <c r="DF314" i="2"/>
  <c r="DF320" i="2"/>
  <c r="CV322" i="5"/>
  <c r="CV324" i="5"/>
  <c r="CY229" i="5"/>
  <c r="DF317" i="2"/>
  <c r="DF325" i="2"/>
  <c r="DF326" i="2"/>
  <c r="DF328" i="2"/>
  <c r="DH216" i="2"/>
  <c r="DD313" i="2"/>
  <c r="DH218" i="2"/>
  <c r="DD315" i="2"/>
  <c r="DH315" i="2" s="1"/>
  <c r="DH222" i="2"/>
  <c r="DD319" i="2"/>
  <c r="DH319" i="2" s="1"/>
  <c r="DH224" i="2"/>
  <c r="DD321" i="2"/>
  <c r="DH321" i="2" s="1"/>
  <c r="DH226" i="2"/>
  <c r="DD323" i="2"/>
  <c r="DH323" i="2" s="1"/>
  <c r="DH230" i="2"/>
  <c r="DD327" i="2"/>
  <c r="DH327" i="2" s="1"/>
  <c r="DE329" i="2"/>
  <c r="DH221" i="2"/>
  <c r="DD318" i="2"/>
  <c r="DH318" i="2" s="1"/>
  <c r="DH225" i="2"/>
  <c r="DD322" i="2"/>
  <c r="DH322" i="2" s="1"/>
  <c r="DH227" i="2"/>
  <c r="DD324" i="2"/>
  <c r="DH324" i="2" s="1"/>
  <c r="CV251" i="5"/>
  <c r="CV248" i="5"/>
  <c r="CV256" i="5"/>
  <c r="CV326" i="5" s="1"/>
  <c r="CV257" i="5"/>
  <c r="CV258" i="5"/>
  <c r="CV247" i="5"/>
  <c r="CV249" i="5"/>
  <c r="CV245" i="5"/>
  <c r="V31" i="6"/>
  <c r="V275" i="6" s="1"/>
  <c r="CV275" i="5"/>
  <c r="CW275" i="5" s="1"/>
  <c r="CY103" i="5"/>
  <c r="CU251" i="5"/>
  <c r="CY251" i="5" s="1"/>
  <c r="CY89" i="5"/>
  <c r="CU249" i="5"/>
  <c r="CY249" i="5" s="1"/>
  <c r="CY77" i="5"/>
  <c r="CU256" i="5"/>
  <c r="CY256" i="5" s="1"/>
  <c r="CY65" i="5"/>
  <c r="CU257" i="5"/>
  <c r="CY257" i="5" s="1"/>
  <c r="CY35" i="5"/>
  <c r="CU245" i="5"/>
  <c r="CY245" i="5" s="1"/>
  <c r="CV244" i="5"/>
  <c r="CV250" i="5"/>
  <c r="CV246" i="5"/>
  <c r="CY7" i="5"/>
  <c r="CU258" i="5"/>
  <c r="CY258" i="5" s="1"/>
  <c r="CY12" i="5"/>
  <c r="CU248" i="5"/>
  <c r="CY248" i="5" s="1"/>
  <c r="CY68" i="5"/>
  <c r="CU252" i="5"/>
  <c r="CY252" i="5" s="1"/>
  <c r="CY43" i="5"/>
  <c r="CU244" i="5"/>
  <c r="CY244" i="5" s="1"/>
  <c r="CY39" i="5"/>
  <c r="CU250" i="5"/>
  <c r="CY250" i="5" s="1"/>
  <c r="CY26" i="5"/>
  <c r="CU246" i="5"/>
  <c r="CY246" i="5" s="1"/>
  <c r="CY22" i="5"/>
  <c r="CU294" i="5"/>
  <c r="CV243" i="5"/>
  <c r="CV253" i="5"/>
  <c r="CY59" i="5"/>
  <c r="CU243" i="5"/>
  <c r="CY46" i="5"/>
  <c r="CU255" i="5"/>
  <c r="CY255" i="5" s="1"/>
  <c r="CY29" i="5"/>
  <c r="CU253" i="5"/>
  <c r="CY253" i="5" s="1"/>
  <c r="CY18" i="5"/>
  <c r="CU247" i="5"/>
  <c r="CY247" i="5" s="1"/>
  <c r="CY50" i="5"/>
  <c r="CU254" i="5"/>
  <c r="CY254" i="5" s="1"/>
  <c r="CY41" i="5"/>
  <c r="CU272" i="5"/>
  <c r="CY272" i="5" s="1"/>
  <c r="CY24" i="5"/>
  <c r="CU271" i="5"/>
  <c r="CW271" i="5" s="1"/>
  <c r="CZ214" i="2"/>
  <c r="DH228" i="2"/>
  <c r="DH201" i="2"/>
  <c r="DH191" i="2"/>
  <c r="DH219" i="2"/>
  <c r="DH231" i="2"/>
  <c r="DH192" i="2"/>
  <c r="DH223" i="2"/>
  <c r="DH200" i="2"/>
  <c r="DH261" i="2" s="1"/>
  <c r="DD261" i="2"/>
  <c r="CM188" i="2"/>
  <c r="DH220" i="2"/>
  <c r="DH188" i="2"/>
  <c r="DH217" i="2"/>
  <c r="DH229" i="2"/>
  <c r="DH202" i="2"/>
  <c r="AI188" i="2"/>
  <c r="CG188" i="2"/>
  <c r="CY31" i="5"/>
  <c r="U31" i="6"/>
  <c r="CU228" i="5"/>
  <c r="CY47" i="5"/>
  <c r="CU225" i="5"/>
  <c r="CY69" i="5"/>
  <c r="CU227" i="5"/>
  <c r="CY51" i="5"/>
  <c r="CO188" i="5"/>
  <c r="CV220" i="5"/>
  <c r="CV221" i="5"/>
  <c r="CU220" i="5"/>
  <c r="CU221" i="5"/>
  <c r="CV224" i="5"/>
  <c r="B147" i="6"/>
  <c r="E229" i="2"/>
  <c r="E326" i="2" s="1"/>
  <c r="E78" i="5"/>
  <c r="G78" i="5" s="1"/>
  <c r="W76" i="2"/>
  <c r="W188" i="2" s="1"/>
  <c r="W78" i="5"/>
  <c r="AC76" i="2"/>
  <c r="AC188" i="2" s="1"/>
  <c r="AC78" i="5"/>
  <c r="X76" i="2"/>
  <c r="X188" i="2" s="1"/>
  <c r="X78" i="5"/>
  <c r="AD76" i="2"/>
  <c r="AD188" i="2" s="1"/>
  <c r="AD78" i="5"/>
  <c r="M147" i="5"/>
  <c r="C147" i="6"/>
  <c r="Z76" i="2"/>
  <c r="Z188" i="2" s="1"/>
  <c r="Z78" i="5"/>
  <c r="AA76" i="2"/>
  <c r="AA188" i="2" s="1"/>
  <c r="AA78" i="5"/>
  <c r="P147" i="5"/>
  <c r="AE147" i="5"/>
  <c r="F147" i="6"/>
  <c r="G147" i="6" s="1"/>
  <c r="CU226" i="5"/>
  <c r="CU224" i="5"/>
  <c r="CU216" i="5"/>
  <c r="CV231" i="5"/>
  <c r="CV222" i="5"/>
  <c r="CV219" i="5"/>
  <c r="CV316" i="5" s="1"/>
  <c r="CU223" i="5"/>
  <c r="CU231" i="5"/>
  <c r="CU222" i="5"/>
  <c r="CU219" i="5"/>
  <c r="CU230" i="5"/>
  <c r="CU217" i="5"/>
  <c r="CU218" i="5"/>
  <c r="CV230" i="5"/>
  <c r="CV216" i="5"/>
  <c r="CV217" i="5"/>
  <c r="CV223" i="5"/>
  <c r="CV218" i="5"/>
  <c r="CV226" i="5"/>
  <c r="DE232" i="2"/>
  <c r="DE234" i="2" s="1"/>
  <c r="R188" i="2"/>
  <c r="DF188" i="2"/>
  <c r="Q188" i="2"/>
  <c r="DD232" i="2"/>
  <c r="DD234" i="2" s="1"/>
  <c r="DF221" i="2"/>
  <c r="DF225" i="2"/>
  <c r="DF229" i="2"/>
  <c r="DF231" i="2"/>
  <c r="DF192" i="2"/>
  <c r="DF219" i="2"/>
  <c r="DF223" i="2"/>
  <c r="DF227" i="2"/>
  <c r="DF189" i="2"/>
  <c r="DF191" i="2"/>
  <c r="DF190" i="2"/>
  <c r="DF220" i="2"/>
  <c r="DF224" i="2"/>
  <c r="DF226" i="2"/>
  <c r="DF228" i="2"/>
  <c r="DF230" i="2"/>
  <c r="DF216" i="2"/>
  <c r="DF218" i="2"/>
  <c r="DD193" i="2"/>
  <c r="DF217" i="2"/>
  <c r="DF203" i="2"/>
  <c r="DD204" i="2"/>
  <c r="C25" i="7" s="1"/>
  <c r="DF222" i="2"/>
  <c r="DF200" i="2"/>
  <c r="DF261" i="2" s="1"/>
  <c r="DF202" i="2"/>
  <c r="DF201" i="2"/>
  <c r="DE204" i="2"/>
  <c r="DE193" i="2"/>
  <c r="B217" i="2"/>
  <c r="B314" i="2" s="1"/>
  <c r="B216" i="2"/>
  <c r="B313" i="2" s="1"/>
  <c r="T206" i="6"/>
  <c r="DA231" i="2"/>
  <c r="DA328" i="2" s="1"/>
  <c r="CZ231" i="2"/>
  <c r="CZ328" i="2" s="1"/>
  <c r="DA230" i="2"/>
  <c r="DA327" i="2" s="1"/>
  <c r="CZ230" i="2"/>
  <c r="CZ327" i="2" s="1"/>
  <c r="DA229" i="2"/>
  <c r="DA326" i="2" s="1"/>
  <c r="CZ229" i="2"/>
  <c r="CZ326" i="2" s="1"/>
  <c r="DA228" i="2"/>
  <c r="DA325" i="2" s="1"/>
  <c r="CZ228" i="2"/>
  <c r="CZ325" i="2" s="1"/>
  <c r="DA227" i="2"/>
  <c r="DA324" i="2" s="1"/>
  <c r="CZ227" i="2"/>
  <c r="CZ324" i="2" s="1"/>
  <c r="DA226" i="2"/>
  <c r="DA323" i="2" s="1"/>
  <c r="CZ226" i="2"/>
  <c r="CZ323" i="2" s="1"/>
  <c r="DA225" i="2"/>
  <c r="DA322" i="2" s="1"/>
  <c r="CZ225" i="2"/>
  <c r="CZ322" i="2" s="1"/>
  <c r="DA224" i="2"/>
  <c r="DA321" i="2" s="1"/>
  <c r="CZ224" i="2"/>
  <c r="CZ321" i="2" s="1"/>
  <c r="DA223" i="2"/>
  <c r="DA320" i="2" s="1"/>
  <c r="CZ223" i="2"/>
  <c r="CZ320" i="2" s="1"/>
  <c r="DA222" i="2"/>
  <c r="DA319" i="2" s="1"/>
  <c r="CZ222" i="2"/>
  <c r="CZ319" i="2" s="1"/>
  <c r="DA221" i="2"/>
  <c r="DA318" i="2" s="1"/>
  <c r="CZ221" i="2"/>
  <c r="CZ318" i="2" s="1"/>
  <c r="DA220" i="2"/>
  <c r="DA317" i="2" s="1"/>
  <c r="CZ220" i="2"/>
  <c r="CZ317" i="2" s="1"/>
  <c r="DA219" i="2"/>
  <c r="DA316" i="2" s="1"/>
  <c r="CZ219" i="2"/>
  <c r="CZ316" i="2" s="1"/>
  <c r="DA218" i="2"/>
  <c r="DA315" i="2" s="1"/>
  <c r="CZ218" i="2"/>
  <c r="CZ315" i="2" s="1"/>
  <c r="DA217" i="2"/>
  <c r="DA314" i="2" s="1"/>
  <c r="CZ217" i="2"/>
  <c r="CZ314" i="2" s="1"/>
  <c r="DA216" i="2"/>
  <c r="DA313" i="2" s="1"/>
  <c r="CZ216" i="2"/>
  <c r="CZ313" i="2" s="1"/>
  <c r="DA203" i="2"/>
  <c r="CZ203" i="2"/>
  <c r="DA202" i="2"/>
  <c r="CZ202" i="2"/>
  <c r="DA201" i="2"/>
  <c r="DB294" i="2" s="1"/>
  <c r="CZ201" i="2"/>
  <c r="DA200" i="2"/>
  <c r="CZ200" i="2"/>
  <c r="DA192" i="2"/>
  <c r="CZ192" i="2"/>
  <c r="DA191" i="2"/>
  <c r="CZ191" i="2"/>
  <c r="DA190" i="2"/>
  <c r="CZ190" i="2"/>
  <c r="DA189" i="2"/>
  <c r="CZ189" i="2"/>
  <c r="DB188" i="2"/>
  <c r="DB154" i="2"/>
  <c r="DB153" i="2"/>
  <c r="DB152" i="2"/>
  <c r="DB151" i="2"/>
  <c r="DB150" i="2"/>
  <c r="DB149" i="2"/>
  <c r="DB148" i="2"/>
  <c r="DB147" i="2"/>
  <c r="DB145" i="2"/>
  <c r="DB144" i="2"/>
  <c r="DB143" i="2"/>
  <c r="DB142" i="2"/>
  <c r="DB141" i="2"/>
  <c r="DB140" i="2"/>
  <c r="DB139" i="2"/>
  <c r="DB138" i="2"/>
  <c r="DB137" i="2"/>
  <c r="DB136" i="2"/>
  <c r="DB135" i="2"/>
  <c r="DB133" i="2"/>
  <c r="DB132" i="2"/>
  <c r="DB131" i="2"/>
  <c r="DB130" i="2"/>
  <c r="DB129" i="2"/>
  <c r="DB128" i="2"/>
  <c r="DB126" i="2"/>
  <c r="DB125" i="2"/>
  <c r="DB124" i="2"/>
  <c r="DB123" i="2"/>
  <c r="DB122" i="2"/>
  <c r="DB121" i="2"/>
  <c r="DB120" i="2"/>
  <c r="DB119" i="2"/>
  <c r="DB118" i="2"/>
  <c r="DB117" i="2"/>
  <c r="DB116" i="2"/>
  <c r="DB115" i="2"/>
  <c r="DB110" i="2"/>
  <c r="DB109" i="2"/>
  <c r="DB108" i="2"/>
  <c r="DB107" i="2"/>
  <c r="DB106" i="2"/>
  <c r="DB105" i="2"/>
  <c r="DB104" i="2"/>
  <c r="DB103" i="2"/>
  <c r="DB102" i="2"/>
  <c r="DB101" i="2"/>
  <c r="DB100" i="2"/>
  <c r="DB99" i="2"/>
  <c r="DB98" i="2"/>
  <c r="DB96" i="2"/>
  <c r="DB95" i="2"/>
  <c r="DB94" i="2"/>
  <c r="DB93" i="2"/>
  <c r="DB92" i="2"/>
  <c r="DB91" i="2"/>
  <c r="DB90" i="2"/>
  <c r="DB89" i="2"/>
  <c r="DB88" i="2"/>
  <c r="DB87" i="2"/>
  <c r="DB86" i="2"/>
  <c r="DB84" i="2"/>
  <c r="DB83" i="2"/>
  <c r="DB82" i="2"/>
  <c r="DB81" i="2"/>
  <c r="DB80" i="2"/>
  <c r="DB79" i="2"/>
  <c r="DB78" i="2"/>
  <c r="DB77" i="2"/>
  <c r="DB76" i="2"/>
  <c r="DB75" i="2"/>
  <c r="DB74" i="2"/>
  <c r="DB73" i="2"/>
  <c r="DB72" i="2"/>
  <c r="DB71" i="2"/>
  <c r="DB70" i="2"/>
  <c r="DB69" i="2"/>
  <c r="DB68" i="2"/>
  <c r="DB67" i="2"/>
  <c r="DB66" i="2"/>
  <c r="DB65" i="2"/>
  <c r="DB64" i="2"/>
  <c r="DB63" i="2"/>
  <c r="DB62" i="2"/>
  <c r="DB61" i="2"/>
  <c r="DB60" i="2"/>
  <c r="DB59" i="2"/>
  <c r="DB58" i="2"/>
  <c r="DB57" i="2"/>
  <c r="DB56" i="2"/>
  <c r="DB55" i="2"/>
  <c r="DB54" i="2"/>
  <c r="DB53" i="2"/>
  <c r="DB52" i="2"/>
  <c r="DB51" i="2"/>
  <c r="DB50" i="2"/>
  <c r="DB49" i="2"/>
  <c r="DB47" i="2"/>
  <c r="DB46" i="2"/>
  <c r="DB45" i="2"/>
  <c r="DB44" i="2"/>
  <c r="DB43" i="2"/>
  <c r="DB42" i="2"/>
  <c r="DB41" i="2"/>
  <c r="DB40" i="2"/>
  <c r="DB39" i="2"/>
  <c r="DB38" i="2"/>
  <c r="DB36" i="2"/>
  <c r="DB35" i="2"/>
  <c r="DB34" i="2"/>
  <c r="DB33" i="2"/>
  <c r="DB32" i="2"/>
  <c r="DB31" i="2"/>
  <c r="DB30" i="2"/>
  <c r="DB29" i="2"/>
  <c r="DB28" i="2"/>
  <c r="DB27" i="2"/>
  <c r="DB26" i="2"/>
  <c r="DB25" i="2"/>
  <c r="DB24" i="2"/>
  <c r="DB23" i="2"/>
  <c r="DB22" i="2"/>
  <c r="DB21" i="2"/>
  <c r="DB20" i="2"/>
  <c r="DB19" i="2"/>
  <c r="DB18" i="2"/>
  <c r="DB17" i="2"/>
  <c r="DB16" i="2"/>
  <c r="DB15" i="2"/>
  <c r="DB14" i="2"/>
  <c r="DB13" i="2"/>
  <c r="DB12" i="2"/>
  <c r="DB11" i="2"/>
  <c r="DB10" i="2"/>
  <c r="DB9" i="2"/>
  <c r="DB8" i="2"/>
  <c r="DB7" i="2"/>
  <c r="DB6" i="2"/>
  <c r="CY6" i="2"/>
  <c r="CY7" i="2"/>
  <c r="CY8" i="2"/>
  <c r="CY9" i="2"/>
  <c r="CY10" i="2"/>
  <c r="CY11" i="2"/>
  <c r="CY12" i="2"/>
  <c r="CY13" i="2"/>
  <c r="CY14" i="2"/>
  <c r="CY15" i="2"/>
  <c r="CY16" i="2"/>
  <c r="CY17" i="2"/>
  <c r="CY18" i="2"/>
  <c r="CY19" i="2"/>
  <c r="CY20" i="2"/>
  <c r="CY21" i="2"/>
  <c r="CY22" i="2"/>
  <c r="CY23" i="2"/>
  <c r="CY24" i="2"/>
  <c r="CY25" i="2"/>
  <c r="CY26" i="2"/>
  <c r="CY27" i="2"/>
  <c r="CY28" i="2"/>
  <c r="CY29" i="2"/>
  <c r="CY30" i="2"/>
  <c r="CY31" i="2"/>
  <c r="CY32" i="2"/>
  <c r="CY33" i="2"/>
  <c r="CY34" i="2"/>
  <c r="CY35" i="2"/>
  <c r="CY36" i="2"/>
  <c r="CY38" i="2"/>
  <c r="CY39" i="2"/>
  <c r="CY40" i="2"/>
  <c r="CY41" i="2"/>
  <c r="CY42" i="2"/>
  <c r="CY43" i="2"/>
  <c r="CY44" i="2"/>
  <c r="CY45" i="2"/>
  <c r="CY46" i="2"/>
  <c r="CY47" i="2"/>
  <c r="CY49" i="2"/>
  <c r="CY50" i="2"/>
  <c r="CY51" i="2"/>
  <c r="CY52" i="2"/>
  <c r="CY53" i="2"/>
  <c r="CY54" i="2"/>
  <c r="CY55" i="2"/>
  <c r="CY56" i="2"/>
  <c r="CY57" i="2"/>
  <c r="CY58" i="2"/>
  <c r="CY59" i="2"/>
  <c r="CY60" i="2"/>
  <c r="CY61" i="2"/>
  <c r="CY62" i="2"/>
  <c r="CY63" i="2"/>
  <c r="CY64" i="2"/>
  <c r="CY65" i="2"/>
  <c r="CY66" i="2"/>
  <c r="CY67" i="2"/>
  <c r="CY68" i="2"/>
  <c r="CY69" i="2"/>
  <c r="CY70" i="2"/>
  <c r="CY71" i="2"/>
  <c r="CY72" i="2"/>
  <c r="CY73" i="2"/>
  <c r="CY74" i="2"/>
  <c r="CY75" i="2"/>
  <c r="CY76" i="2"/>
  <c r="CY77" i="2"/>
  <c r="CY78" i="2"/>
  <c r="CY79" i="2"/>
  <c r="CY80" i="2"/>
  <c r="CY81" i="2"/>
  <c r="CY82" i="2"/>
  <c r="CY83" i="2"/>
  <c r="CY84" i="2"/>
  <c r="CY86" i="2"/>
  <c r="CY87" i="2"/>
  <c r="CY88" i="2"/>
  <c r="CY89" i="2"/>
  <c r="CY90" i="2"/>
  <c r="CY91" i="2"/>
  <c r="CY92" i="2"/>
  <c r="CY93" i="2"/>
  <c r="CY94" i="2"/>
  <c r="CY95" i="2"/>
  <c r="CY96" i="2"/>
  <c r="CY98" i="2"/>
  <c r="CY99" i="2"/>
  <c r="CY100" i="2"/>
  <c r="CY101" i="2"/>
  <c r="CY102" i="2"/>
  <c r="CY103" i="2"/>
  <c r="CY104" i="2"/>
  <c r="CY105" i="2"/>
  <c r="CY106" i="2"/>
  <c r="CY107" i="2"/>
  <c r="CY108" i="2"/>
  <c r="CY109" i="2"/>
  <c r="CY110" i="2"/>
  <c r="CY115" i="2"/>
  <c r="CY116" i="2"/>
  <c r="CY117" i="2"/>
  <c r="CY118" i="2"/>
  <c r="CY119" i="2"/>
  <c r="CY120" i="2"/>
  <c r="CY121" i="2"/>
  <c r="CY122" i="2"/>
  <c r="CY123" i="2"/>
  <c r="CY124" i="2"/>
  <c r="CY125" i="2"/>
  <c r="CY126" i="2"/>
  <c r="CY128" i="2"/>
  <c r="CY129" i="2"/>
  <c r="CY130" i="2"/>
  <c r="CY131" i="2"/>
  <c r="CY132" i="2"/>
  <c r="CY133" i="2"/>
  <c r="CY135" i="2"/>
  <c r="CY136" i="2"/>
  <c r="CY137" i="2"/>
  <c r="CY138" i="2"/>
  <c r="CY139" i="2"/>
  <c r="CY140" i="2"/>
  <c r="CY141" i="2"/>
  <c r="CY142" i="2"/>
  <c r="CY143" i="2"/>
  <c r="CY144" i="2"/>
  <c r="CY145" i="2"/>
  <c r="CY147" i="2"/>
  <c r="CY148" i="2"/>
  <c r="CY149" i="2"/>
  <c r="CY150" i="2"/>
  <c r="CY151" i="2"/>
  <c r="CY152" i="2"/>
  <c r="CY153" i="2"/>
  <c r="CY154" i="2"/>
  <c r="CY188" i="2"/>
  <c r="CW189" i="2"/>
  <c r="CX189" i="2"/>
  <c r="CW190" i="2"/>
  <c r="CX190" i="2"/>
  <c r="CW191" i="2"/>
  <c r="CX191" i="2"/>
  <c r="CW192" i="2"/>
  <c r="CX192" i="2"/>
  <c r="CW198" i="2"/>
  <c r="CW200" i="2"/>
  <c r="CX200" i="2"/>
  <c r="CW201" i="2"/>
  <c r="CX201" i="2"/>
  <c r="CY294" i="2" s="1"/>
  <c r="CW202" i="2"/>
  <c r="CX202" i="2"/>
  <c r="CW203" i="2"/>
  <c r="CX203" i="2"/>
  <c r="CW216" i="2"/>
  <c r="CW313" i="2" s="1"/>
  <c r="CX216" i="2"/>
  <c r="CX313" i="2" s="1"/>
  <c r="CW217" i="2"/>
  <c r="CW314" i="2" s="1"/>
  <c r="CX217" i="2"/>
  <c r="CX314" i="2" s="1"/>
  <c r="CW218" i="2"/>
  <c r="CW315" i="2" s="1"/>
  <c r="CX218" i="2"/>
  <c r="CX315" i="2" s="1"/>
  <c r="CW219" i="2"/>
  <c r="CW316" i="2" s="1"/>
  <c r="CX219" i="2"/>
  <c r="CX316" i="2" s="1"/>
  <c r="CW220" i="2"/>
  <c r="CW317" i="2" s="1"/>
  <c r="CX220" i="2"/>
  <c r="CX317" i="2" s="1"/>
  <c r="CW221" i="2"/>
  <c r="CW318" i="2" s="1"/>
  <c r="CX221" i="2"/>
  <c r="CX318" i="2" s="1"/>
  <c r="CW222" i="2"/>
  <c r="CW319" i="2" s="1"/>
  <c r="CX222" i="2"/>
  <c r="CX319" i="2" s="1"/>
  <c r="CW223" i="2"/>
  <c r="CW320" i="2" s="1"/>
  <c r="CX223" i="2"/>
  <c r="CX320" i="2" s="1"/>
  <c r="CW224" i="2"/>
  <c r="CW321" i="2" s="1"/>
  <c r="CX224" i="2"/>
  <c r="CX321" i="2" s="1"/>
  <c r="CW225" i="2"/>
  <c r="CW322" i="2" s="1"/>
  <c r="CX225" i="2"/>
  <c r="CX322" i="2" s="1"/>
  <c r="CW226" i="2"/>
  <c r="CW323" i="2" s="1"/>
  <c r="CX226" i="2"/>
  <c r="CX323" i="2" s="1"/>
  <c r="CW227" i="2"/>
  <c r="CW324" i="2" s="1"/>
  <c r="CX227" i="2"/>
  <c r="CX324" i="2" s="1"/>
  <c r="CW228" i="2"/>
  <c r="CW325" i="2" s="1"/>
  <c r="CX228" i="2"/>
  <c r="CX325" i="2" s="1"/>
  <c r="CW229" i="2"/>
  <c r="CW326" i="2" s="1"/>
  <c r="CX229" i="2"/>
  <c r="CX326" i="2" s="1"/>
  <c r="CW230" i="2"/>
  <c r="CW327" i="2" s="1"/>
  <c r="CX230" i="2"/>
  <c r="CX327" i="2" s="1"/>
  <c r="CW231" i="2"/>
  <c r="CW328" i="2" s="1"/>
  <c r="CX231" i="2"/>
  <c r="CX328" i="2" s="1"/>
  <c r="O226" i="2"/>
  <c r="O323" i="2" s="1"/>
  <c r="N226" i="2"/>
  <c r="N323" i="2" s="1"/>
  <c r="L226" i="2"/>
  <c r="L323" i="2" s="1"/>
  <c r="K226" i="2"/>
  <c r="K323" i="2" s="1"/>
  <c r="I226" i="2"/>
  <c r="I323" i="2" s="1"/>
  <c r="H226" i="2"/>
  <c r="H323" i="2" s="1"/>
  <c r="F226" i="2"/>
  <c r="F323" i="2" s="1"/>
  <c r="E226" i="2"/>
  <c r="E323" i="2" s="1"/>
  <c r="C226" i="2"/>
  <c r="C323" i="2" s="1"/>
  <c r="D323" i="2" s="1"/>
  <c r="B220" i="2"/>
  <c r="B317" i="2" s="1"/>
  <c r="B222" i="2"/>
  <c r="B319" i="2" s="1"/>
  <c r="B219" i="2"/>
  <c r="B316" i="2" s="1"/>
  <c r="B218" i="2"/>
  <c r="B315" i="2" s="1"/>
  <c r="O231" i="2"/>
  <c r="O328" i="2" s="1"/>
  <c r="N231" i="2"/>
  <c r="N328" i="2" s="1"/>
  <c r="O230" i="2"/>
  <c r="O327" i="2" s="1"/>
  <c r="N230" i="2"/>
  <c r="N327" i="2" s="1"/>
  <c r="O229" i="2"/>
  <c r="O326" i="2" s="1"/>
  <c r="N229" i="2"/>
  <c r="N326" i="2" s="1"/>
  <c r="O228" i="2"/>
  <c r="O325" i="2" s="1"/>
  <c r="N228" i="2"/>
  <c r="N325" i="2" s="1"/>
  <c r="O224" i="2"/>
  <c r="O321" i="2" s="1"/>
  <c r="N224" i="2"/>
  <c r="N321" i="2" s="1"/>
  <c r="O223" i="2"/>
  <c r="O320" i="2" s="1"/>
  <c r="N223" i="2"/>
  <c r="N320" i="2" s="1"/>
  <c r="O222" i="2"/>
  <c r="O319" i="2" s="1"/>
  <c r="N222" i="2"/>
  <c r="N319" i="2" s="1"/>
  <c r="O221" i="2"/>
  <c r="O318" i="2" s="1"/>
  <c r="N221" i="2"/>
  <c r="N318" i="2" s="1"/>
  <c r="O220" i="2"/>
  <c r="O317" i="2" s="1"/>
  <c r="N220" i="2"/>
  <c r="N317" i="2" s="1"/>
  <c r="O219" i="2"/>
  <c r="O316" i="2" s="1"/>
  <c r="N219" i="2"/>
  <c r="N316" i="2" s="1"/>
  <c r="O218" i="2"/>
  <c r="O315" i="2" s="1"/>
  <c r="N218" i="2"/>
  <c r="N315" i="2" s="1"/>
  <c r="O217" i="2"/>
  <c r="O314" i="2" s="1"/>
  <c r="N217" i="2"/>
  <c r="N314" i="2" s="1"/>
  <c r="O216" i="2"/>
  <c r="O313" i="2" s="1"/>
  <c r="N216" i="2"/>
  <c r="N313" i="2" s="1"/>
  <c r="B224" i="2"/>
  <c r="B321" i="2" s="1"/>
  <c r="H217" i="2"/>
  <c r="H314" i="2" s="1"/>
  <c r="I217" i="2"/>
  <c r="I314" i="2" s="1"/>
  <c r="K217" i="2"/>
  <c r="K314" i="2" s="1"/>
  <c r="L217" i="2"/>
  <c r="L314" i="2" s="1"/>
  <c r="Q217" i="2"/>
  <c r="Q314" i="2" s="1"/>
  <c r="R217" i="2"/>
  <c r="R314" i="2" s="1"/>
  <c r="T217" i="2"/>
  <c r="T314" i="2" s="1"/>
  <c r="U217" i="2"/>
  <c r="U314" i="2" s="1"/>
  <c r="W217" i="2"/>
  <c r="W314" i="2" s="1"/>
  <c r="X217" i="2"/>
  <c r="X314" i="2" s="1"/>
  <c r="Z217" i="2"/>
  <c r="Z314" i="2" s="1"/>
  <c r="AA217" i="2"/>
  <c r="AA314" i="2" s="1"/>
  <c r="AC217" i="2"/>
  <c r="AC314" i="2" s="1"/>
  <c r="AD217" i="2"/>
  <c r="AD314" i="2" s="1"/>
  <c r="BP217" i="2"/>
  <c r="BP314" i="2" s="1"/>
  <c r="BR217" i="2"/>
  <c r="BR314" i="2" s="1"/>
  <c r="BS314" i="2" s="1"/>
  <c r="BV217" i="2"/>
  <c r="BV314" i="2" s="1"/>
  <c r="BX217" i="2"/>
  <c r="BX314" i="2" s="1"/>
  <c r="BY314" i="2" s="1"/>
  <c r="CC217" i="2"/>
  <c r="CC314" i="2" s="1"/>
  <c r="CG314" i="2" s="1"/>
  <c r="CD217" i="2"/>
  <c r="CD314" i="2" s="1"/>
  <c r="CI217" i="2"/>
  <c r="CI314" i="2" s="1"/>
  <c r="CM314" i="2" s="1"/>
  <c r="CJ217" i="2"/>
  <c r="CJ314" i="2" s="1"/>
  <c r="CO217" i="2"/>
  <c r="CO314" i="2" s="1"/>
  <c r="CS314" i="2" s="1"/>
  <c r="CP217" i="2"/>
  <c r="CP314" i="2" s="1"/>
  <c r="CT217" i="2"/>
  <c r="CT314" i="2" s="1"/>
  <c r="CU217" i="2"/>
  <c r="CU314" i="2" s="1"/>
  <c r="C217" i="2"/>
  <c r="C314" i="2" s="1"/>
  <c r="E217" i="2"/>
  <c r="E314" i="2" s="1"/>
  <c r="F217" i="2"/>
  <c r="F314" i="2" s="1"/>
  <c r="AA216" i="2"/>
  <c r="AA313" i="2" s="1"/>
  <c r="AC216" i="2"/>
  <c r="AC313" i="2" s="1"/>
  <c r="AD216" i="2"/>
  <c r="AD313" i="2" s="1"/>
  <c r="BP216" i="2"/>
  <c r="BP313" i="2" s="1"/>
  <c r="BR216" i="2"/>
  <c r="BV216" i="2"/>
  <c r="BV313" i="2" s="1"/>
  <c r="BX216" i="2"/>
  <c r="CC216" i="2"/>
  <c r="CD216" i="2"/>
  <c r="CD313" i="2" s="1"/>
  <c r="CI216" i="2"/>
  <c r="CJ216" i="2"/>
  <c r="CJ313" i="2" s="1"/>
  <c r="CO216" i="2"/>
  <c r="CP216" i="2"/>
  <c r="CP313" i="2" s="1"/>
  <c r="CT216" i="2"/>
  <c r="CT313" i="2" s="1"/>
  <c r="CU216" i="2"/>
  <c r="CU313" i="2" s="1"/>
  <c r="AA218" i="2"/>
  <c r="AA315" i="2" s="1"/>
  <c r="AC218" i="2"/>
  <c r="AC315" i="2" s="1"/>
  <c r="AD218" i="2"/>
  <c r="AD315" i="2" s="1"/>
  <c r="BP218" i="2"/>
  <c r="BP315" i="2" s="1"/>
  <c r="BR218" i="2"/>
  <c r="BV218" i="2"/>
  <c r="BV315" i="2" s="1"/>
  <c r="BX218" i="2"/>
  <c r="CC218" i="2"/>
  <c r="CD218" i="2"/>
  <c r="CD315" i="2" s="1"/>
  <c r="CI218" i="2"/>
  <c r="CJ218" i="2"/>
  <c r="CJ315" i="2" s="1"/>
  <c r="CO218" i="2"/>
  <c r="CP218" i="2"/>
  <c r="CP315" i="2" s="1"/>
  <c r="CT218" i="2"/>
  <c r="CT315" i="2" s="1"/>
  <c r="CU218" i="2"/>
  <c r="CU315" i="2" s="1"/>
  <c r="AA219" i="2"/>
  <c r="AA316" i="2" s="1"/>
  <c r="AC219" i="2"/>
  <c r="AC316" i="2" s="1"/>
  <c r="AD219" i="2"/>
  <c r="AD316" i="2" s="1"/>
  <c r="BP219" i="2"/>
  <c r="BP316" i="2" s="1"/>
  <c r="BR219" i="2"/>
  <c r="BR316" i="2" s="1"/>
  <c r="BS316" i="2" s="1"/>
  <c r="BV219" i="2"/>
  <c r="BV316" i="2" s="1"/>
  <c r="BX219" i="2"/>
  <c r="BX316" i="2" s="1"/>
  <c r="BY316" i="2" s="1"/>
  <c r="CC219" i="2"/>
  <c r="CC316" i="2" s="1"/>
  <c r="CG316" i="2" s="1"/>
  <c r="CD219" i="2"/>
  <c r="CD316" i="2" s="1"/>
  <c r="CI219" i="2"/>
  <c r="CI316" i="2" s="1"/>
  <c r="CM316" i="2" s="1"/>
  <c r="CJ219" i="2"/>
  <c r="CJ316" i="2" s="1"/>
  <c r="CO219" i="2"/>
  <c r="CO316" i="2" s="1"/>
  <c r="CS316" i="2" s="1"/>
  <c r="CP219" i="2"/>
  <c r="CP316" i="2" s="1"/>
  <c r="CT219" i="2"/>
  <c r="CT316" i="2" s="1"/>
  <c r="CU219" i="2"/>
  <c r="CU316" i="2" s="1"/>
  <c r="AA220" i="2"/>
  <c r="AA317" i="2" s="1"/>
  <c r="AC220" i="2"/>
  <c r="AC317" i="2" s="1"/>
  <c r="AD220" i="2"/>
  <c r="AD317" i="2" s="1"/>
  <c r="BP220" i="2"/>
  <c r="BP317" i="2" s="1"/>
  <c r="BR220" i="2"/>
  <c r="BR317" i="2" s="1"/>
  <c r="BS317" i="2" s="1"/>
  <c r="BV220" i="2"/>
  <c r="BV317" i="2" s="1"/>
  <c r="BX220" i="2"/>
  <c r="BX317" i="2" s="1"/>
  <c r="BY317" i="2" s="1"/>
  <c r="CC220" i="2"/>
  <c r="CC317" i="2" s="1"/>
  <c r="CG317" i="2" s="1"/>
  <c r="CD220" i="2"/>
  <c r="CD317" i="2" s="1"/>
  <c r="CI220" i="2"/>
  <c r="CI317" i="2" s="1"/>
  <c r="CM317" i="2" s="1"/>
  <c r="CJ220" i="2"/>
  <c r="CJ317" i="2" s="1"/>
  <c r="CO220" i="2"/>
  <c r="CO317" i="2" s="1"/>
  <c r="CS317" i="2" s="1"/>
  <c r="CP220" i="2"/>
  <c r="CP317" i="2" s="1"/>
  <c r="CT220" i="2"/>
  <c r="CT317" i="2" s="1"/>
  <c r="CU220" i="2"/>
  <c r="AA221" i="2"/>
  <c r="AA318" i="2" s="1"/>
  <c r="AC221" i="2"/>
  <c r="AC318" i="2" s="1"/>
  <c r="AD221" i="2"/>
  <c r="AD318" i="2" s="1"/>
  <c r="BP221" i="2"/>
  <c r="BP318" i="2" s="1"/>
  <c r="BR221" i="2"/>
  <c r="BV221" i="2"/>
  <c r="BV318" i="2" s="1"/>
  <c r="BX221" i="2"/>
  <c r="CC221" i="2"/>
  <c r="CD221" i="2"/>
  <c r="CD318" i="2" s="1"/>
  <c r="CI221" i="2"/>
  <c r="CJ221" i="2"/>
  <c r="CJ318" i="2" s="1"/>
  <c r="CO221" i="2"/>
  <c r="CP221" i="2"/>
  <c r="CP318" i="2" s="1"/>
  <c r="CT221" i="2"/>
  <c r="CT318" i="2" s="1"/>
  <c r="CU221" i="2"/>
  <c r="CU318" i="2" s="1"/>
  <c r="AA222" i="2"/>
  <c r="AA319" i="2" s="1"/>
  <c r="AC222" i="2"/>
  <c r="AC319" i="2" s="1"/>
  <c r="AD222" i="2"/>
  <c r="AD319" i="2" s="1"/>
  <c r="BP222" i="2"/>
  <c r="BP319" i="2" s="1"/>
  <c r="BR222" i="2"/>
  <c r="BR319" i="2" s="1"/>
  <c r="BS319" i="2" s="1"/>
  <c r="BV222" i="2"/>
  <c r="BV319" i="2" s="1"/>
  <c r="BX222" i="2"/>
  <c r="CC222" i="2"/>
  <c r="CD222" i="2"/>
  <c r="CD319" i="2" s="1"/>
  <c r="CI222" i="2"/>
  <c r="CJ222" i="2"/>
  <c r="CJ319" i="2" s="1"/>
  <c r="CO222" i="2"/>
  <c r="CO319" i="2" s="1"/>
  <c r="CS319" i="2" s="1"/>
  <c r="CP222" i="2"/>
  <c r="CP319" i="2" s="1"/>
  <c r="CT222" i="2"/>
  <c r="CT319" i="2" s="1"/>
  <c r="CU222" i="2"/>
  <c r="CU319" i="2" s="1"/>
  <c r="AA223" i="2"/>
  <c r="AA320" i="2" s="1"/>
  <c r="AC223" i="2"/>
  <c r="AC320" i="2" s="1"/>
  <c r="AD223" i="2"/>
  <c r="AD320" i="2" s="1"/>
  <c r="BP223" i="2"/>
  <c r="BP320" i="2" s="1"/>
  <c r="BR223" i="2"/>
  <c r="BR320" i="2" s="1"/>
  <c r="BS320" i="2" s="1"/>
  <c r="BV223" i="2"/>
  <c r="BV320" i="2" s="1"/>
  <c r="BX223" i="2"/>
  <c r="BX320" i="2" s="1"/>
  <c r="BY320" i="2" s="1"/>
  <c r="CC223" i="2"/>
  <c r="CC320" i="2" s="1"/>
  <c r="CG320" i="2" s="1"/>
  <c r="CD223" i="2"/>
  <c r="CD320" i="2" s="1"/>
  <c r="CI223" i="2"/>
  <c r="CI320" i="2" s="1"/>
  <c r="CM320" i="2" s="1"/>
  <c r="CJ223" i="2"/>
  <c r="CJ320" i="2" s="1"/>
  <c r="CO223" i="2"/>
  <c r="CO320" i="2" s="1"/>
  <c r="CS320" i="2" s="1"/>
  <c r="CP223" i="2"/>
  <c r="CP320" i="2" s="1"/>
  <c r="CT223" i="2"/>
  <c r="CT320" i="2" s="1"/>
  <c r="CU223" i="2"/>
  <c r="CU320" i="2" s="1"/>
  <c r="AA224" i="2"/>
  <c r="AA321" i="2" s="1"/>
  <c r="AC224" i="2"/>
  <c r="AC321" i="2" s="1"/>
  <c r="AD224" i="2"/>
  <c r="AD321" i="2" s="1"/>
  <c r="BP224" i="2"/>
  <c r="BP321" i="2" s="1"/>
  <c r="BR224" i="2"/>
  <c r="BV224" i="2"/>
  <c r="BV321" i="2" s="1"/>
  <c r="BX224" i="2"/>
  <c r="CC224" i="2"/>
  <c r="CD224" i="2"/>
  <c r="CD321" i="2" s="1"/>
  <c r="CI224" i="2"/>
  <c r="CJ224" i="2"/>
  <c r="CJ321" i="2" s="1"/>
  <c r="CO224" i="2"/>
  <c r="CP224" i="2"/>
  <c r="CP321" i="2" s="1"/>
  <c r="CT224" i="2"/>
  <c r="CT321" i="2" s="1"/>
  <c r="CU224" i="2"/>
  <c r="CU321" i="2" s="1"/>
  <c r="BP225" i="2"/>
  <c r="BP322" i="2" s="1"/>
  <c r="BR225" i="2"/>
  <c r="BV225" i="2"/>
  <c r="BV322" i="2" s="1"/>
  <c r="BX225" i="2"/>
  <c r="CC225" i="2"/>
  <c r="CD225" i="2"/>
  <c r="CD322" i="2" s="1"/>
  <c r="CI225" i="2"/>
  <c r="CJ225" i="2"/>
  <c r="CJ322" i="2" s="1"/>
  <c r="CO225" i="2"/>
  <c r="CP225" i="2"/>
  <c r="CP322" i="2" s="1"/>
  <c r="CT225" i="2"/>
  <c r="CT322" i="2" s="1"/>
  <c r="CU225" i="2"/>
  <c r="CU322" i="2" s="1"/>
  <c r="AA226" i="2"/>
  <c r="AA323" i="2" s="1"/>
  <c r="AC226" i="2"/>
  <c r="AC323" i="2" s="1"/>
  <c r="AD226" i="2"/>
  <c r="AD323" i="2" s="1"/>
  <c r="BP226" i="2"/>
  <c r="BR226" i="2"/>
  <c r="BR323" i="2" s="1"/>
  <c r="BS323" i="2" s="1"/>
  <c r="BV226" i="2"/>
  <c r="BV323" i="2" s="1"/>
  <c r="BX226" i="2"/>
  <c r="CC226" i="2"/>
  <c r="CD226" i="2"/>
  <c r="CD323" i="2" s="1"/>
  <c r="CI226" i="2"/>
  <c r="CJ226" i="2"/>
  <c r="CJ323" i="2" s="1"/>
  <c r="CO226" i="2"/>
  <c r="CP226" i="2"/>
  <c r="CP323" i="2" s="1"/>
  <c r="CT226" i="2"/>
  <c r="CT323" i="2" s="1"/>
  <c r="CU226" i="2"/>
  <c r="CU323" i="2" s="1"/>
  <c r="BP227" i="2"/>
  <c r="BP324" i="2" s="1"/>
  <c r="BR227" i="2"/>
  <c r="BV227" i="2"/>
  <c r="BV324" i="2" s="1"/>
  <c r="BX227" i="2"/>
  <c r="CC227" i="2"/>
  <c r="CD227" i="2"/>
  <c r="CD324" i="2" s="1"/>
  <c r="CI227" i="2"/>
  <c r="CJ227" i="2"/>
  <c r="CJ324" i="2" s="1"/>
  <c r="CO227" i="2"/>
  <c r="CP227" i="2"/>
  <c r="CP324" i="2" s="1"/>
  <c r="CT227" i="2"/>
  <c r="CT324" i="2" s="1"/>
  <c r="CU227" i="2"/>
  <c r="CU324" i="2" s="1"/>
  <c r="AA228" i="2"/>
  <c r="AA325" i="2" s="1"/>
  <c r="AC228" i="2"/>
  <c r="AC325" i="2" s="1"/>
  <c r="AD228" i="2"/>
  <c r="AD325" i="2" s="1"/>
  <c r="BP228" i="2"/>
  <c r="BR228" i="2"/>
  <c r="BR325" i="2" s="1"/>
  <c r="BS325" i="2" s="1"/>
  <c r="BV228" i="2"/>
  <c r="BV325" i="2" s="1"/>
  <c r="BX228" i="2"/>
  <c r="BX325" i="2" s="1"/>
  <c r="BY325" i="2" s="1"/>
  <c r="CC228" i="2"/>
  <c r="CC325" i="2" s="1"/>
  <c r="CG325" i="2" s="1"/>
  <c r="CD228" i="2"/>
  <c r="CD325" i="2" s="1"/>
  <c r="CI228" i="2"/>
  <c r="CI325" i="2" s="1"/>
  <c r="CM325" i="2" s="1"/>
  <c r="CJ228" i="2"/>
  <c r="CJ325" i="2" s="1"/>
  <c r="CO228" i="2"/>
  <c r="CO325" i="2" s="1"/>
  <c r="CS325" i="2" s="1"/>
  <c r="CP228" i="2"/>
  <c r="CP325" i="2" s="1"/>
  <c r="CT228" i="2"/>
  <c r="CT325" i="2" s="1"/>
  <c r="CU228" i="2"/>
  <c r="CU325" i="2" s="1"/>
  <c r="AA229" i="2"/>
  <c r="AA326" i="2" s="1"/>
  <c r="AC229" i="2"/>
  <c r="AC326" i="2" s="1"/>
  <c r="AD229" i="2"/>
  <c r="AD326" i="2" s="1"/>
  <c r="BP229" i="2"/>
  <c r="BP326" i="2" s="1"/>
  <c r="BR229" i="2"/>
  <c r="BR326" i="2" s="1"/>
  <c r="BS326" i="2" s="1"/>
  <c r="BV229" i="2"/>
  <c r="BV326" i="2" s="1"/>
  <c r="BX229" i="2"/>
  <c r="BX326" i="2" s="1"/>
  <c r="BY326" i="2" s="1"/>
  <c r="CC229" i="2"/>
  <c r="CC326" i="2" s="1"/>
  <c r="CG326" i="2" s="1"/>
  <c r="CD229" i="2"/>
  <c r="CD326" i="2" s="1"/>
  <c r="CI229" i="2"/>
  <c r="CI326" i="2" s="1"/>
  <c r="CM326" i="2" s="1"/>
  <c r="CJ229" i="2"/>
  <c r="CJ326" i="2" s="1"/>
  <c r="CO229" i="2"/>
  <c r="CO326" i="2" s="1"/>
  <c r="CS326" i="2" s="1"/>
  <c r="CP229" i="2"/>
  <c r="CP326" i="2" s="1"/>
  <c r="CT229" i="2"/>
  <c r="CT326" i="2" s="1"/>
  <c r="CU229" i="2"/>
  <c r="CU326" i="2" s="1"/>
  <c r="AA230" i="2"/>
  <c r="AA327" i="2" s="1"/>
  <c r="AC230" i="2"/>
  <c r="AC327" i="2" s="1"/>
  <c r="AD230" i="2"/>
  <c r="AD327" i="2" s="1"/>
  <c r="BP230" i="2"/>
  <c r="BP327" i="2" s="1"/>
  <c r="BR230" i="2"/>
  <c r="BV230" i="2"/>
  <c r="BV327" i="2" s="1"/>
  <c r="BX230" i="2"/>
  <c r="CC230" i="2"/>
  <c r="CD230" i="2"/>
  <c r="CD327" i="2" s="1"/>
  <c r="CI230" i="2"/>
  <c r="CJ230" i="2"/>
  <c r="CJ327" i="2" s="1"/>
  <c r="CO230" i="2"/>
  <c r="CP230" i="2"/>
  <c r="CP327" i="2" s="1"/>
  <c r="CT230" i="2"/>
  <c r="CT327" i="2" s="1"/>
  <c r="CU230" i="2"/>
  <c r="CU327" i="2" s="1"/>
  <c r="AA231" i="2"/>
  <c r="AA328" i="2" s="1"/>
  <c r="AC231" i="2"/>
  <c r="AC328" i="2" s="1"/>
  <c r="AD231" i="2"/>
  <c r="AD328" i="2" s="1"/>
  <c r="BP231" i="2"/>
  <c r="BP328" i="2" s="1"/>
  <c r="BR231" i="2"/>
  <c r="BR328" i="2" s="1"/>
  <c r="BS328" i="2" s="1"/>
  <c r="BV231" i="2"/>
  <c r="BV328" i="2" s="1"/>
  <c r="BX231" i="2"/>
  <c r="BX328" i="2" s="1"/>
  <c r="BY328" i="2" s="1"/>
  <c r="CC231" i="2"/>
  <c r="CC328" i="2" s="1"/>
  <c r="CG328" i="2" s="1"/>
  <c r="CD231" i="2"/>
  <c r="CD328" i="2" s="1"/>
  <c r="CI231" i="2"/>
  <c r="CI328" i="2" s="1"/>
  <c r="CM328" i="2" s="1"/>
  <c r="CJ231" i="2"/>
  <c r="CJ328" i="2" s="1"/>
  <c r="CO231" i="2"/>
  <c r="CO328" i="2" s="1"/>
  <c r="CS328" i="2" s="1"/>
  <c r="CP231" i="2"/>
  <c r="CP328" i="2" s="1"/>
  <c r="CT231" i="2"/>
  <c r="CT328" i="2" s="1"/>
  <c r="CU231" i="2"/>
  <c r="CU328" i="2" s="1"/>
  <c r="C216" i="2"/>
  <c r="C313" i="2" s="1"/>
  <c r="E216" i="2"/>
  <c r="E313" i="2" s="1"/>
  <c r="F216" i="2"/>
  <c r="F313" i="2" s="1"/>
  <c r="H216" i="2"/>
  <c r="H313" i="2" s="1"/>
  <c r="I216" i="2"/>
  <c r="I313" i="2" s="1"/>
  <c r="K216" i="2"/>
  <c r="K313" i="2" s="1"/>
  <c r="L216" i="2"/>
  <c r="L313" i="2" s="1"/>
  <c r="Q216" i="2"/>
  <c r="Q313" i="2" s="1"/>
  <c r="R216" i="2"/>
  <c r="R313" i="2" s="1"/>
  <c r="T216" i="2"/>
  <c r="T313" i="2" s="1"/>
  <c r="U216" i="2"/>
  <c r="U313" i="2" s="1"/>
  <c r="W216" i="2"/>
  <c r="W313" i="2" s="1"/>
  <c r="X216" i="2"/>
  <c r="X313" i="2" s="1"/>
  <c r="Z216" i="2"/>
  <c r="Z313" i="2" s="1"/>
  <c r="C218" i="2"/>
  <c r="C315" i="2" s="1"/>
  <c r="E218" i="2"/>
  <c r="E315" i="2" s="1"/>
  <c r="F218" i="2"/>
  <c r="F315" i="2" s="1"/>
  <c r="H218" i="2"/>
  <c r="H315" i="2" s="1"/>
  <c r="I218" i="2"/>
  <c r="I315" i="2" s="1"/>
  <c r="K218" i="2"/>
  <c r="K315" i="2" s="1"/>
  <c r="L218" i="2"/>
  <c r="L315" i="2" s="1"/>
  <c r="Q218" i="2"/>
  <c r="Q315" i="2" s="1"/>
  <c r="R218" i="2"/>
  <c r="R315" i="2" s="1"/>
  <c r="T218" i="2"/>
  <c r="T315" i="2" s="1"/>
  <c r="U218" i="2"/>
  <c r="U315" i="2" s="1"/>
  <c r="W218" i="2"/>
  <c r="W315" i="2" s="1"/>
  <c r="X218" i="2"/>
  <c r="X315" i="2" s="1"/>
  <c r="Z218" i="2"/>
  <c r="Z315" i="2" s="1"/>
  <c r="C219" i="2"/>
  <c r="C316" i="2" s="1"/>
  <c r="E219" i="2"/>
  <c r="E316" i="2" s="1"/>
  <c r="F219" i="2"/>
  <c r="F316" i="2" s="1"/>
  <c r="H219" i="2"/>
  <c r="H316" i="2" s="1"/>
  <c r="I219" i="2"/>
  <c r="I316" i="2" s="1"/>
  <c r="K219" i="2"/>
  <c r="K316" i="2" s="1"/>
  <c r="L219" i="2"/>
  <c r="L316" i="2" s="1"/>
  <c r="R219" i="2"/>
  <c r="R316" i="2" s="1"/>
  <c r="S316" i="2" s="1"/>
  <c r="T219" i="2"/>
  <c r="T316" i="2" s="1"/>
  <c r="U219" i="2"/>
  <c r="U316" i="2" s="1"/>
  <c r="W219" i="2"/>
  <c r="W316" i="2" s="1"/>
  <c r="X219" i="2"/>
  <c r="X316" i="2" s="1"/>
  <c r="Z219" i="2"/>
  <c r="Z316" i="2" s="1"/>
  <c r="C220" i="2"/>
  <c r="E220" i="2"/>
  <c r="E317" i="2" s="1"/>
  <c r="F220" i="2"/>
  <c r="F317" i="2" s="1"/>
  <c r="H220" i="2"/>
  <c r="H317" i="2" s="1"/>
  <c r="I220" i="2"/>
  <c r="I317" i="2" s="1"/>
  <c r="K220" i="2"/>
  <c r="K317" i="2" s="1"/>
  <c r="L220" i="2"/>
  <c r="L317" i="2" s="1"/>
  <c r="Q220" i="2"/>
  <c r="Q317" i="2" s="1"/>
  <c r="R220" i="2"/>
  <c r="R317" i="2" s="1"/>
  <c r="T220" i="2"/>
  <c r="T317" i="2" s="1"/>
  <c r="U220" i="2"/>
  <c r="U317" i="2" s="1"/>
  <c r="W220" i="2"/>
  <c r="W317" i="2" s="1"/>
  <c r="X220" i="2"/>
  <c r="X317" i="2" s="1"/>
  <c r="Z220" i="2"/>
  <c r="Z317" i="2" s="1"/>
  <c r="C221" i="2"/>
  <c r="C318" i="2" s="1"/>
  <c r="D318" i="2" s="1"/>
  <c r="E221" i="2"/>
  <c r="E318" i="2" s="1"/>
  <c r="F221" i="2"/>
  <c r="F318" i="2" s="1"/>
  <c r="H221" i="2"/>
  <c r="H318" i="2" s="1"/>
  <c r="I221" i="2"/>
  <c r="I318" i="2" s="1"/>
  <c r="K221" i="2"/>
  <c r="K318" i="2" s="1"/>
  <c r="L221" i="2"/>
  <c r="L318" i="2" s="1"/>
  <c r="Q221" i="2"/>
  <c r="Q318" i="2" s="1"/>
  <c r="R221" i="2"/>
  <c r="R318" i="2" s="1"/>
  <c r="T221" i="2"/>
  <c r="T318" i="2" s="1"/>
  <c r="U221" i="2"/>
  <c r="U318" i="2" s="1"/>
  <c r="W221" i="2"/>
  <c r="W318" i="2" s="1"/>
  <c r="X221" i="2"/>
  <c r="X318" i="2" s="1"/>
  <c r="Z221" i="2"/>
  <c r="Z318" i="2" s="1"/>
  <c r="C222" i="2"/>
  <c r="C319" i="2" s="1"/>
  <c r="E222" i="2"/>
  <c r="E319" i="2" s="1"/>
  <c r="F222" i="2"/>
  <c r="F319" i="2" s="1"/>
  <c r="H222" i="2"/>
  <c r="H319" i="2" s="1"/>
  <c r="I222" i="2"/>
  <c r="I319" i="2" s="1"/>
  <c r="K222" i="2"/>
  <c r="K319" i="2" s="1"/>
  <c r="L222" i="2"/>
  <c r="L319" i="2" s="1"/>
  <c r="Q222" i="2"/>
  <c r="Q319" i="2" s="1"/>
  <c r="R222" i="2"/>
  <c r="R319" i="2" s="1"/>
  <c r="T222" i="2"/>
  <c r="T319" i="2" s="1"/>
  <c r="U222" i="2"/>
  <c r="U319" i="2" s="1"/>
  <c r="W222" i="2"/>
  <c r="W319" i="2" s="1"/>
  <c r="X222" i="2"/>
  <c r="X319" i="2" s="1"/>
  <c r="Z222" i="2"/>
  <c r="Z319" i="2" s="1"/>
  <c r="C223" i="2"/>
  <c r="C320" i="2" s="1"/>
  <c r="D320" i="2" s="1"/>
  <c r="E223" i="2"/>
  <c r="E320" i="2" s="1"/>
  <c r="F223" i="2"/>
  <c r="F320" i="2" s="1"/>
  <c r="H223" i="2"/>
  <c r="H320" i="2" s="1"/>
  <c r="I223" i="2"/>
  <c r="I320" i="2" s="1"/>
  <c r="K223" i="2"/>
  <c r="K320" i="2" s="1"/>
  <c r="L223" i="2"/>
  <c r="L320" i="2" s="1"/>
  <c r="Q223" i="2"/>
  <c r="Q320" i="2" s="1"/>
  <c r="R223" i="2"/>
  <c r="R320" i="2" s="1"/>
  <c r="T223" i="2"/>
  <c r="T320" i="2" s="1"/>
  <c r="U223" i="2"/>
  <c r="U320" i="2" s="1"/>
  <c r="W223" i="2"/>
  <c r="W320" i="2" s="1"/>
  <c r="X223" i="2"/>
  <c r="X320" i="2" s="1"/>
  <c r="Z223" i="2"/>
  <c r="Z320" i="2" s="1"/>
  <c r="AB320" i="2" s="1"/>
  <c r="C224" i="2"/>
  <c r="C321" i="2" s="1"/>
  <c r="D321" i="2" s="1"/>
  <c r="E224" i="2"/>
  <c r="E321" i="2" s="1"/>
  <c r="F224" i="2"/>
  <c r="F321" i="2" s="1"/>
  <c r="H224" i="2"/>
  <c r="H321" i="2" s="1"/>
  <c r="I224" i="2"/>
  <c r="I321" i="2" s="1"/>
  <c r="K224" i="2"/>
  <c r="K321" i="2" s="1"/>
  <c r="L224" i="2"/>
  <c r="L321" i="2" s="1"/>
  <c r="Q224" i="2"/>
  <c r="Q321" i="2" s="1"/>
  <c r="R224" i="2"/>
  <c r="R321" i="2" s="1"/>
  <c r="T224" i="2"/>
  <c r="T321" i="2" s="1"/>
  <c r="U224" i="2"/>
  <c r="U321" i="2" s="1"/>
  <c r="W224" i="2"/>
  <c r="W321" i="2" s="1"/>
  <c r="X224" i="2"/>
  <c r="X321" i="2" s="1"/>
  <c r="Z224" i="2"/>
  <c r="Z321" i="2" s="1"/>
  <c r="Q226" i="2"/>
  <c r="Q323" i="2" s="1"/>
  <c r="R226" i="2"/>
  <c r="R323" i="2" s="1"/>
  <c r="T226" i="2"/>
  <c r="T323" i="2" s="1"/>
  <c r="U226" i="2"/>
  <c r="U323" i="2" s="1"/>
  <c r="W226" i="2"/>
  <c r="W323" i="2" s="1"/>
  <c r="X226" i="2"/>
  <c r="X323" i="2" s="1"/>
  <c r="Z226" i="2"/>
  <c r="Z323" i="2" s="1"/>
  <c r="C228" i="2"/>
  <c r="C325" i="2" s="1"/>
  <c r="D325" i="2" s="1"/>
  <c r="E228" i="2"/>
  <c r="E325" i="2" s="1"/>
  <c r="F228" i="2"/>
  <c r="F325" i="2" s="1"/>
  <c r="H228" i="2"/>
  <c r="H325" i="2" s="1"/>
  <c r="I228" i="2"/>
  <c r="I325" i="2" s="1"/>
  <c r="K228" i="2"/>
  <c r="K325" i="2" s="1"/>
  <c r="L228" i="2"/>
  <c r="L325" i="2" s="1"/>
  <c r="Q228" i="2"/>
  <c r="Q325" i="2" s="1"/>
  <c r="R228" i="2"/>
  <c r="R325" i="2" s="1"/>
  <c r="T228" i="2"/>
  <c r="T325" i="2" s="1"/>
  <c r="U228" i="2"/>
  <c r="U325" i="2" s="1"/>
  <c r="W228" i="2"/>
  <c r="W325" i="2" s="1"/>
  <c r="X228" i="2"/>
  <c r="X325" i="2" s="1"/>
  <c r="Z228" i="2"/>
  <c r="Z325" i="2" s="1"/>
  <c r="C229" i="2"/>
  <c r="C326" i="2" s="1"/>
  <c r="D326" i="2" s="1"/>
  <c r="F229" i="2"/>
  <c r="F326" i="2" s="1"/>
  <c r="G326" i="2" s="1"/>
  <c r="H229" i="2"/>
  <c r="H326" i="2" s="1"/>
  <c r="I229" i="2"/>
  <c r="I326" i="2" s="1"/>
  <c r="K229" i="2"/>
  <c r="K326" i="2" s="1"/>
  <c r="L229" i="2"/>
  <c r="L326" i="2" s="1"/>
  <c r="Q229" i="2"/>
  <c r="Q326" i="2" s="1"/>
  <c r="R229" i="2"/>
  <c r="R326" i="2" s="1"/>
  <c r="T229" i="2"/>
  <c r="T326" i="2" s="1"/>
  <c r="U229" i="2"/>
  <c r="U326" i="2" s="1"/>
  <c r="W229" i="2"/>
  <c r="W326" i="2" s="1"/>
  <c r="X229" i="2"/>
  <c r="X326" i="2" s="1"/>
  <c r="Z229" i="2"/>
  <c r="Z326" i="2" s="1"/>
  <c r="C230" i="2"/>
  <c r="C327" i="2" s="1"/>
  <c r="D327" i="2" s="1"/>
  <c r="E230" i="2"/>
  <c r="E327" i="2" s="1"/>
  <c r="F230" i="2"/>
  <c r="F327" i="2" s="1"/>
  <c r="H230" i="2"/>
  <c r="H327" i="2" s="1"/>
  <c r="I230" i="2"/>
  <c r="I327" i="2" s="1"/>
  <c r="K230" i="2"/>
  <c r="K327" i="2" s="1"/>
  <c r="L230" i="2"/>
  <c r="L327" i="2" s="1"/>
  <c r="Q230" i="2"/>
  <c r="Q327" i="2" s="1"/>
  <c r="R230" i="2"/>
  <c r="R327" i="2" s="1"/>
  <c r="T230" i="2"/>
  <c r="T327" i="2" s="1"/>
  <c r="U230" i="2"/>
  <c r="U327" i="2" s="1"/>
  <c r="W230" i="2"/>
  <c r="W327" i="2" s="1"/>
  <c r="X230" i="2"/>
  <c r="X327" i="2" s="1"/>
  <c r="Z230" i="2"/>
  <c r="Z327" i="2" s="1"/>
  <c r="C231" i="2"/>
  <c r="C328" i="2" s="1"/>
  <c r="D328" i="2" s="1"/>
  <c r="E231" i="2"/>
  <c r="E328" i="2" s="1"/>
  <c r="F231" i="2"/>
  <c r="F328" i="2" s="1"/>
  <c r="H231" i="2"/>
  <c r="H328" i="2" s="1"/>
  <c r="I231" i="2"/>
  <c r="I328" i="2" s="1"/>
  <c r="K231" i="2"/>
  <c r="K328" i="2" s="1"/>
  <c r="L231" i="2"/>
  <c r="L328" i="2" s="1"/>
  <c r="Q231" i="2"/>
  <c r="Q328" i="2" s="1"/>
  <c r="R231" i="2"/>
  <c r="R328" i="2" s="1"/>
  <c r="T231" i="2"/>
  <c r="T328" i="2" s="1"/>
  <c r="U231" i="2"/>
  <c r="U328" i="2" s="1"/>
  <c r="W231" i="2"/>
  <c r="W328" i="2" s="1"/>
  <c r="X231" i="2"/>
  <c r="X328" i="2" s="1"/>
  <c r="Z231" i="2"/>
  <c r="Z328" i="2" s="1"/>
  <c r="CT214" i="2"/>
  <c r="AH237" i="5"/>
  <c r="AI237" i="5" s="1"/>
  <c r="AL237" i="5" s="1"/>
  <c r="AN237" i="5" s="1"/>
  <c r="AO237" i="5" s="1"/>
  <c r="AR237" i="5" s="1"/>
  <c r="AT237" i="5" s="1"/>
  <c r="AU237" i="5" s="1"/>
  <c r="AX237" i="5" s="1"/>
  <c r="A213" i="5"/>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6" i="6"/>
  <c r="T114" i="5"/>
  <c r="U114" i="5"/>
  <c r="W114" i="5"/>
  <c r="X114" i="5"/>
  <c r="Z114" i="5"/>
  <c r="AA114" i="5"/>
  <c r="AC114" i="5"/>
  <c r="AD114" i="5"/>
  <c r="AK114" i="5"/>
  <c r="AH114" i="5"/>
  <c r="AL114" i="5"/>
  <c r="AN114" i="5"/>
  <c r="AR114" i="5"/>
  <c r="AT114" i="5"/>
  <c r="AX114" i="5"/>
  <c r="AZ114" i="5"/>
  <c r="BD114" i="5"/>
  <c r="BF114" i="5"/>
  <c r="BJ114" i="5"/>
  <c r="Q114" i="5"/>
  <c r="R114" i="5"/>
  <c r="Q24" i="5"/>
  <c r="Q271" i="5" s="1"/>
  <c r="Q281" i="5" s="1"/>
  <c r="R24" i="5"/>
  <c r="R271" i="5" s="1"/>
  <c r="T24" i="5"/>
  <c r="T271" i="5" s="1"/>
  <c r="T281" i="5" s="1"/>
  <c r="U24" i="5"/>
  <c r="U271" i="5" s="1"/>
  <c r="W24" i="5"/>
  <c r="W271" i="5" s="1"/>
  <c r="W281" i="5" s="1"/>
  <c r="X24" i="5"/>
  <c r="X271" i="5" s="1"/>
  <c r="Z24" i="5"/>
  <c r="AA24" i="5"/>
  <c r="AC24" i="5"/>
  <c r="AD24" i="5"/>
  <c r="Q144" i="5"/>
  <c r="E177" i="5"/>
  <c r="E245" i="5" s="1"/>
  <c r="F177" i="5"/>
  <c r="F245" i="5" s="1"/>
  <c r="H177" i="5"/>
  <c r="H245" i="5" s="1"/>
  <c r="I177" i="5"/>
  <c r="I245" i="5" s="1"/>
  <c r="K177" i="5"/>
  <c r="K245" i="5" s="1"/>
  <c r="L177" i="5"/>
  <c r="L245" i="5" s="1"/>
  <c r="N177" i="5"/>
  <c r="N245" i="5" s="1"/>
  <c r="O177" i="5"/>
  <c r="O245" i="5" s="1"/>
  <c r="E178" i="5"/>
  <c r="E218" i="5" s="1"/>
  <c r="E315" i="5" s="1"/>
  <c r="F178" i="5"/>
  <c r="F218" i="5" s="1"/>
  <c r="H178" i="5"/>
  <c r="H218" i="5" s="1"/>
  <c r="I178" i="5"/>
  <c r="I218" i="5" s="1"/>
  <c r="K178" i="5"/>
  <c r="K218" i="5" s="1"/>
  <c r="L178" i="5"/>
  <c r="L218" i="5" s="1"/>
  <c r="N178" i="5"/>
  <c r="N218" i="5" s="1"/>
  <c r="O178" i="5"/>
  <c r="O218" i="5" s="1"/>
  <c r="E180" i="5"/>
  <c r="F180" i="5"/>
  <c r="H180" i="5"/>
  <c r="I180" i="5"/>
  <c r="K180" i="5"/>
  <c r="L180" i="5"/>
  <c r="N180" i="5"/>
  <c r="O180" i="5"/>
  <c r="E181" i="5"/>
  <c r="F181" i="5"/>
  <c r="H181" i="5"/>
  <c r="I181" i="5"/>
  <c r="K181" i="5"/>
  <c r="L181" i="5"/>
  <c r="N181" i="5"/>
  <c r="O181" i="5"/>
  <c r="E183" i="5"/>
  <c r="F183" i="5"/>
  <c r="H183" i="5"/>
  <c r="I183" i="5"/>
  <c r="K183" i="5"/>
  <c r="L183" i="5"/>
  <c r="N183" i="5"/>
  <c r="O183" i="5"/>
  <c r="E184" i="5"/>
  <c r="F184" i="5"/>
  <c r="H184" i="5"/>
  <c r="I184" i="5"/>
  <c r="K184" i="5"/>
  <c r="L184" i="5"/>
  <c r="N184" i="5"/>
  <c r="O184" i="5"/>
  <c r="K114" i="5"/>
  <c r="K230" i="5" s="1"/>
  <c r="L114" i="5"/>
  <c r="L230" i="5" s="1"/>
  <c r="AE114" i="2"/>
  <c r="AB114" i="2"/>
  <c r="Y114" i="2"/>
  <c r="V114" i="2"/>
  <c r="S114" i="2"/>
  <c r="N114" i="5"/>
  <c r="N230" i="5" s="1"/>
  <c r="O114" i="5"/>
  <c r="O230" i="5" s="1"/>
  <c r="B113" i="5"/>
  <c r="B302" i="5" s="1"/>
  <c r="C113" i="5"/>
  <c r="C302" i="5" s="1"/>
  <c r="E113" i="5"/>
  <c r="E302" i="5" s="1"/>
  <c r="F113" i="5"/>
  <c r="F302" i="5" s="1"/>
  <c r="H113" i="5"/>
  <c r="I113" i="5"/>
  <c r="I302" i="5" s="1"/>
  <c r="B114" i="5"/>
  <c r="B230" i="5" s="1"/>
  <c r="C114" i="5"/>
  <c r="C230" i="5" s="1"/>
  <c r="E114" i="5"/>
  <c r="E230" i="5" s="1"/>
  <c r="F114" i="5"/>
  <c r="F230" i="5" s="1"/>
  <c r="H114" i="5"/>
  <c r="H230" i="5" s="1"/>
  <c r="I114" i="5"/>
  <c r="I230" i="5" s="1"/>
  <c r="E98" i="5"/>
  <c r="F98" i="5"/>
  <c r="B97" i="5"/>
  <c r="B289" i="5" s="1"/>
  <c r="C97" i="5"/>
  <c r="C289" i="5" s="1"/>
  <c r="B98" i="5"/>
  <c r="C98" i="5"/>
  <c r="AA195" i="6" l="1"/>
  <c r="K315" i="5"/>
  <c r="CV328" i="5"/>
  <c r="I315" i="5"/>
  <c r="H315" i="5"/>
  <c r="N315" i="5"/>
  <c r="CV318" i="5"/>
  <c r="D316" i="2"/>
  <c r="CV315" i="5"/>
  <c r="O315" i="5"/>
  <c r="AB198" i="6"/>
  <c r="AB283" i="6" s="1"/>
  <c r="AB196" i="6"/>
  <c r="AB306" i="6" s="1"/>
  <c r="AB197" i="6"/>
  <c r="AB225" i="6" s="1"/>
  <c r="AB195" i="6"/>
  <c r="F315" i="5"/>
  <c r="G315" i="5" s="1"/>
  <c r="Y328" i="2"/>
  <c r="J328" i="2"/>
  <c r="V327" i="2"/>
  <c r="G327" i="2"/>
  <c r="S326" i="2"/>
  <c r="V321" i="2"/>
  <c r="G321" i="2"/>
  <c r="S320" i="2"/>
  <c r="M319" i="2"/>
  <c r="Y318" i="2"/>
  <c r="J318" i="2"/>
  <c r="V317" i="2"/>
  <c r="G317" i="2"/>
  <c r="CK328" i="2"/>
  <c r="AE328" i="2"/>
  <c r="CE326" i="2"/>
  <c r="AE323" i="2"/>
  <c r="CQ320" i="2"/>
  <c r="AE318" i="2"/>
  <c r="CE316" i="2"/>
  <c r="CE314" i="2"/>
  <c r="AB314" i="2"/>
  <c r="M314" i="2"/>
  <c r="CY314" i="2"/>
  <c r="P315" i="2"/>
  <c r="P319" i="2"/>
  <c r="P326" i="2"/>
  <c r="J315" i="5"/>
  <c r="D319" i="2"/>
  <c r="AE327" i="2"/>
  <c r="CE325" i="2"/>
  <c r="DB316" i="2"/>
  <c r="DB320" i="2"/>
  <c r="DB324" i="2"/>
  <c r="DB328" i="2"/>
  <c r="J316" i="2"/>
  <c r="CQ325" i="2"/>
  <c r="CV322" i="2"/>
  <c r="CV319" i="5"/>
  <c r="P328" i="2"/>
  <c r="CV319" i="2"/>
  <c r="P317" i="2"/>
  <c r="DB318" i="2"/>
  <c r="D314" i="2"/>
  <c r="CV320" i="5"/>
  <c r="CV314" i="5"/>
  <c r="CV317" i="5"/>
  <c r="DB322" i="2"/>
  <c r="P321" i="2"/>
  <c r="DB314" i="2"/>
  <c r="DB326" i="2"/>
  <c r="S328" i="2"/>
  <c r="M327" i="2"/>
  <c r="Y326" i="2"/>
  <c r="J326" i="2"/>
  <c r="M321" i="2"/>
  <c r="Y320" i="2"/>
  <c r="J320" i="2"/>
  <c r="V319" i="2"/>
  <c r="G319" i="2"/>
  <c r="S318" i="2"/>
  <c r="M317" i="2"/>
  <c r="Y316" i="2"/>
  <c r="CV328" i="2"/>
  <c r="CQ326" i="2"/>
  <c r="CV323" i="2"/>
  <c r="CE320" i="2"/>
  <c r="CV318" i="2"/>
  <c r="CQ316" i="2"/>
  <c r="CQ314" i="2"/>
  <c r="CY328" i="2"/>
  <c r="CY324" i="2"/>
  <c r="CY320" i="2"/>
  <c r="CY316" i="2"/>
  <c r="CV327" i="5"/>
  <c r="CV323" i="5"/>
  <c r="CV313" i="5"/>
  <c r="CV321" i="5"/>
  <c r="CY218" i="5"/>
  <c r="CU315" i="5"/>
  <c r="CY315" i="5" s="1"/>
  <c r="CY227" i="5"/>
  <c r="CU324" i="5"/>
  <c r="CY324" i="5" s="1"/>
  <c r="CY217" i="5"/>
  <c r="CU314" i="5"/>
  <c r="CY314" i="5" s="1"/>
  <c r="CY230" i="5"/>
  <c r="CU327" i="5"/>
  <c r="CY327" i="5" s="1"/>
  <c r="CY216" i="5"/>
  <c r="CU313" i="5"/>
  <c r="CY313" i="5" s="1"/>
  <c r="CY221" i="5"/>
  <c r="CU318" i="5"/>
  <c r="CY318" i="5" s="1"/>
  <c r="CY225" i="5"/>
  <c r="CU322" i="5"/>
  <c r="CY322" i="5" s="1"/>
  <c r="L315" i="5"/>
  <c r="M315" i="5" s="1"/>
  <c r="CY219" i="5"/>
  <c r="CU316" i="5"/>
  <c r="CY316" i="5" s="1"/>
  <c r="CY224" i="5"/>
  <c r="CU321" i="5"/>
  <c r="CY321" i="5" s="1"/>
  <c r="CY220" i="5"/>
  <c r="CU317" i="5"/>
  <c r="CY317" i="5" s="1"/>
  <c r="CY222" i="5"/>
  <c r="CU319" i="5"/>
  <c r="CY319" i="5" s="1"/>
  <c r="CY226" i="5"/>
  <c r="CU323" i="5"/>
  <c r="CY323" i="5" s="1"/>
  <c r="CY228" i="5"/>
  <c r="CU325" i="5"/>
  <c r="CY231" i="5"/>
  <c r="CU328" i="5"/>
  <c r="CY328" i="5" s="1"/>
  <c r="CU326" i="5"/>
  <c r="CY326" i="5" s="1"/>
  <c r="CY223" i="5"/>
  <c r="CU320" i="5"/>
  <c r="CY320" i="5" s="1"/>
  <c r="DF327" i="2"/>
  <c r="DF315" i="2"/>
  <c r="D315" i="2"/>
  <c r="V328" i="2"/>
  <c r="M328" i="2"/>
  <c r="G328" i="2"/>
  <c r="Y327" i="2"/>
  <c r="S327" i="2"/>
  <c r="J327" i="2"/>
  <c r="V326" i="2"/>
  <c r="M326" i="2"/>
  <c r="Y321" i="2"/>
  <c r="S321" i="2"/>
  <c r="J321" i="2"/>
  <c r="V320" i="2"/>
  <c r="M320" i="2"/>
  <c r="Y319" i="2"/>
  <c r="S319" i="2"/>
  <c r="J319" i="2"/>
  <c r="DF322" i="2"/>
  <c r="DF321" i="2"/>
  <c r="P314" i="2"/>
  <c r="P316" i="2"/>
  <c r="P320" i="2"/>
  <c r="P325" i="2"/>
  <c r="P327" i="2"/>
  <c r="DB317" i="2"/>
  <c r="DB321" i="2"/>
  <c r="DB325" i="2"/>
  <c r="DF318" i="2"/>
  <c r="DF323" i="2"/>
  <c r="V318" i="2"/>
  <c r="M318" i="2"/>
  <c r="G318" i="2"/>
  <c r="Y317" i="2"/>
  <c r="S317" i="2"/>
  <c r="J317" i="2"/>
  <c r="V316" i="2"/>
  <c r="CQ328" i="2"/>
  <c r="CE328" i="2"/>
  <c r="CV326" i="2"/>
  <c r="CK326" i="2"/>
  <c r="AE326" i="2"/>
  <c r="CV320" i="2"/>
  <c r="CK320" i="2"/>
  <c r="AE320" i="2"/>
  <c r="CV316" i="2"/>
  <c r="CK316" i="2"/>
  <c r="AE316" i="2"/>
  <c r="CV314" i="2"/>
  <c r="CK314" i="2"/>
  <c r="AE314" i="2"/>
  <c r="S314" i="2"/>
  <c r="CY325" i="2"/>
  <c r="CY321" i="2"/>
  <c r="CY319" i="2"/>
  <c r="CY317" i="2"/>
  <c r="V325" i="2"/>
  <c r="M325" i="2"/>
  <c r="G325" i="2"/>
  <c r="Y323" i="2"/>
  <c r="S323" i="2"/>
  <c r="G320" i="2"/>
  <c r="V315" i="2"/>
  <c r="M315" i="2"/>
  <c r="G315" i="2"/>
  <c r="X329" i="2"/>
  <c r="Y313" i="2"/>
  <c r="S313" i="2"/>
  <c r="R329" i="2"/>
  <c r="J313" i="2"/>
  <c r="I329" i="2"/>
  <c r="D313" i="2"/>
  <c r="BY230" i="2"/>
  <c r="BX327" i="2"/>
  <c r="BY327" i="2" s="1"/>
  <c r="AB325" i="2"/>
  <c r="CS227" i="2"/>
  <c r="CO324" i="2"/>
  <c r="CS324" i="2" s="1"/>
  <c r="CG227" i="2"/>
  <c r="CC324" i="2"/>
  <c r="CG324" i="2" s="1"/>
  <c r="CS226" i="2"/>
  <c r="CO323" i="2"/>
  <c r="CS323" i="2" s="1"/>
  <c r="CG226" i="2"/>
  <c r="CC323" i="2"/>
  <c r="CG323" i="2" s="1"/>
  <c r="BP281" i="2"/>
  <c r="BP283" i="2" s="1"/>
  <c r="BP323" i="2"/>
  <c r="BY225" i="2"/>
  <c r="BX322" i="2"/>
  <c r="BY322" i="2" s="1"/>
  <c r="CV321" i="2"/>
  <c r="BY224" i="2"/>
  <c r="BX321" i="2"/>
  <c r="BY321" i="2" s="1"/>
  <c r="AE321" i="2"/>
  <c r="CQ319" i="2"/>
  <c r="AB319" i="2"/>
  <c r="CS221" i="2"/>
  <c r="CO318" i="2"/>
  <c r="CS318" i="2" s="1"/>
  <c r="CG221" i="2"/>
  <c r="CC318" i="2"/>
  <c r="CG318" i="2" s="1"/>
  <c r="CV271" i="2"/>
  <c r="CU317" i="2"/>
  <c r="CV317" i="2" s="1"/>
  <c r="CK317" i="2"/>
  <c r="AE317" i="2"/>
  <c r="BS218" i="2"/>
  <c r="BR315" i="2"/>
  <c r="BS315" i="2" s="1"/>
  <c r="AB315" i="2"/>
  <c r="CS216" i="2"/>
  <c r="CO313" i="2"/>
  <c r="CQ313" i="2" s="1"/>
  <c r="CG216" i="2"/>
  <c r="CC313" i="2"/>
  <c r="CE313" i="2" s="1"/>
  <c r="G314" i="2"/>
  <c r="Y314" i="2"/>
  <c r="J314" i="2"/>
  <c r="P318" i="2"/>
  <c r="J323" i="2"/>
  <c r="P323" i="2"/>
  <c r="CY327" i="2"/>
  <c r="CY323" i="2"/>
  <c r="CY315" i="2"/>
  <c r="CW329" i="2"/>
  <c r="CZ329" i="2"/>
  <c r="DB315" i="2"/>
  <c r="DB319" i="2"/>
  <c r="DB323" i="2"/>
  <c r="DB327" i="2"/>
  <c r="DF324" i="2"/>
  <c r="DF319" i="2"/>
  <c r="W329" i="2"/>
  <c r="Q329" i="2"/>
  <c r="H329" i="2"/>
  <c r="CV327" i="2"/>
  <c r="CM230" i="2"/>
  <c r="CI327" i="2"/>
  <c r="CM327" i="2" s="1"/>
  <c r="AB326" i="2"/>
  <c r="BP306" i="2"/>
  <c r="BP325" i="2"/>
  <c r="BY227" i="2"/>
  <c r="BX324" i="2"/>
  <c r="BY324" i="2" s="1"/>
  <c r="BY226" i="2"/>
  <c r="BX323" i="2"/>
  <c r="BY323" i="2" s="1"/>
  <c r="CM225" i="2"/>
  <c r="CI322" i="2"/>
  <c r="CM322" i="2" s="1"/>
  <c r="CM224" i="2"/>
  <c r="CI321" i="2"/>
  <c r="CM321" i="2" s="1"/>
  <c r="CG222" i="2"/>
  <c r="CC319" i="2"/>
  <c r="CG319" i="2" s="1"/>
  <c r="BY221" i="2"/>
  <c r="BX318" i="2"/>
  <c r="BY318" i="2" s="1"/>
  <c r="AB316" i="2"/>
  <c r="CS218" i="2"/>
  <c r="CO315" i="2"/>
  <c r="CS315" i="2" s="1"/>
  <c r="CG218" i="2"/>
  <c r="CC315" i="2"/>
  <c r="CG315" i="2" s="1"/>
  <c r="CV313" i="2"/>
  <c r="CJ329" i="2"/>
  <c r="BY216" i="2"/>
  <c r="BX313" i="2"/>
  <c r="AD329" i="2"/>
  <c r="AE313" i="2"/>
  <c r="DA329" i="2"/>
  <c r="DB313" i="2"/>
  <c r="Y325" i="2"/>
  <c r="S325" i="2"/>
  <c r="J325" i="2"/>
  <c r="V323" i="2"/>
  <c r="M316" i="2"/>
  <c r="G316" i="2"/>
  <c r="Y315" i="2"/>
  <c r="S315" i="2"/>
  <c r="J315" i="2"/>
  <c r="V313" i="2"/>
  <c r="U329" i="2"/>
  <c r="M313" i="2"/>
  <c r="L329" i="2"/>
  <c r="G313" i="2"/>
  <c r="F329" i="2"/>
  <c r="BS230" i="2"/>
  <c r="BR327" i="2"/>
  <c r="BS327" i="2" s="1"/>
  <c r="AB327" i="2"/>
  <c r="CV325" i="2"/>
  <c r="CK325" i="2"/>
  <c r="AE325" i="2"/>
  <c r="CV324" i="2"/>
  <c r="CM227" i="2"/>
  <c r="CI324" i="2"/>
  <c r="CM324" i="2" s="1"/>
  <c r="CM226" i="2"/>
  <c r="CI323" i="2"/>
  <c r="CM323" i="2" s="1"/>
  <c r="BS225" i="2"/>
  <c r="BR322" i="2"/>
  <c r="BS322" i="2" s="1"/>
  <c r="BS224" i="2"/>
  <c r="BR321" i="2"/>
  <c r="BS321" i="2" s="1"/>
  <c r="AB321" i="2"/>
  <c r="BY222" i="2"/>
  <c r="BX319" i="2"/>
  <c r="BY319" i="2" s="1"/>
  <c r="AE319" i="2"/>
  <c r="CM221" i="2"/>
  <c r="CI318" i="2"/>
  <c r="CM318" i="2" s="1"/>
  <c r="CQ317" i="2"/>
  <c r="CE317" i="2"/>
  <c r="AB317" i="2"/>
  <c r="CV315" i="2"/>
  <c r="BY218" i="2"/>
  <c r="BX315" i="2"/>
  <c r="BY315" i="2" s="1"/>
  <c r="AE315" i="2"/>
  <c r="CT329" i="2"/>
  <c r="CM216" i="2"/>
  <c r="CI313" i="2"/>
  <c r="BV329" i="2"/>
  <c r="AC329" i="2"/>
  <c r="V314" i="2"/>
  <c r="N329" i="2"/>
  <c r="G323" i="2"/>
  <c r="M323" i="2"/>
  <c r="CY326" i="2"/>
  <c r="CY322" i="2"/>
  <c r="CY318" i="2"/>
  <c r="DE331" i="2"/>
  <c r="DD329" i="2"/>
  <c r="DH313" i="2"/>
  <c r="D271" i="2"/>
  <c r="C317" i="2"/>
  <c r="D317" i="2" s="1"/>
  <c r="Z329" i="2"/>
  <c r="T329" i="2"/>
  <c r="K329" i="2"/>
  <c r="E329" i="2"/>
  <c r="AB328" i="2"/>
  <c r="CS230" i="2"/>
  <c r="CO327" i="2"/>
  <c r="CS327" i="2" s="1"/>
  <c r="CG230" i="2"/>
  <c r="CC327" i="2"/>
  <c r="CG327" i="2" s="1"/>
  <c r="BS227" i="2"/>
  <c r="BR324" i="2"/>
  <c r="BS324" i="2" s="1"/>
  <c r="AB323" i="2"/>
  <c r="CS225" i="2"/>
  <c r="CO322" i="2"/>
  <c r="CS322" i="2" s="1"/>
  <c r="CG225" i="2"/>
  <c r="CC322" i="2"/>
  <c r="CG322" i="2" s="1"/>
  <c r="CS224" i="2"/>
  <c r="CO321" i="2"/>
  <c r="CS321" i="2" s="1"/>
  <c r="CG224" i="2"/>
  <c r="CC321" i="2"/>
  <c r="CG321" i="2" s="1"/>
  <c r="CM222" i="2"/>
  <c r="CI319" i="2"/>
  <c r="CM319" i="2" s="1"/>
  <c r="BS221" i="2"/>
  <c r="BR318" i="2"/>
  <c r="BS318" i="2" s="1"/>
  <c r="AB318" i="2"/>
  <c r="CM218" i="2"/>
  <c r="CI315" i="2"/>
  <c r="CM315" i="2" s="1"/>
  <c r="CP329" i="2"/>
  <c r="CD329" i="2"/>
  <c r="BS216" i="2"/>
  <c r="BR313" i="2"/>
  <c r="AA329" i="2"/>
  <c r="AB313" i="2"/>
  <c r="P313" i="2"/>
  <c r="O329" i="2"/>
  <c r="B329" i="2"/>
  <c r="CX329" i="2"/>
  <c r="CY313" i="2"/>
  <c r="DF313" i="2"/>
  <c r="J245" i="5"/>
  <c r="H114" i="6"/>
  <c r="G245" i="5"/>
  <c r="M114" i="6"/>
  <c r="J114" i="6"/>
  <c r="K114" i="6" s="1"/>
  <c r="CW249" i="5"/>
  <c r="D302" i="5"/>
  <c r="CW250" i="5"/>
  <c r="CS188" i="5"/>
  <c r="C54" i="7"/>
  <c r="CW244" i="5"/>
  <c r="CV281" i="5"/>
  <c r="CW252" i="5"/>
  <c r="CW245" i="5"/>
  <c r="CW248" i="5"/>
  <c r="CW257" i="5"/>
  <c r="CY271" i="5"/>
  <c r="CU281" i="5"/>
  <c r="CY281" i="5" s="1"/>
  <c r="CW253" i="5"/>
  <c r="CW258" i="5"/>
  <c r="CW256" i="5"/>
  <c r="CU259" i="5"/>
  <c r="CY259" i="5" s="1"/>
  <c r="CY243" i="5"/>
  <c r="CW255" i="5"/>
  <c r="CW254" i="5"/>
  <c r="CW294" i="5"/>
  <c r="CU304" i="5"/>
  <c r="CY294" i="5"/>
  <c r="CW243" i="5"/>
  <c r="CV259" i="5"/>
  <c r="CW251" i="5"/>
  <c r="CW247" i="5"/>
  <c r="CW246" i="5"/>
  <c r="CW272" i="5"/>
  <c r="W31" i="6"/>
  <c r="U275" i="6"/>
  <c r="M245" i="5"/>
  <c r="O196" i="6"/>
  <c r="O306" i="6" s="1"/>
  <c r="O197" i="6"/>
  <c r="O225" i="6" s="1"/>
  <c r="O195" i="6"/>
  <c r="O260" i="6" s="1"/>
  <c r="O198" i="6"/>
  <c r="O283" i="6" s="1"/>
  <c r="V271" i="5"/>
  <c r="U281" i="5"/>
  <c r="D289" i="5"/>
  <c r="P245" i="5"/>
  <c r="S271" i="5"/>
  <c r="R281" i="5"/>
  <c r="Y271" i="5"/>
  <c r="X281" i="5"/>
  <c r="AD198" i="5"/>
  <c r="AD271" i="5"/>
  <c r="AD281" i="5" s="1"/>
  <c r="B113" i="6"/>
  <c r="B302" i="6" s="1"/>
  <c r="H302" i="5"/>
  <c r="J302" i="5" s="1"/>
  <c r="AC198" i="5"/>
  <c r="AC271" i="5"/>
  <c r="G302" i="5"/>
  <c r="AA198" i="5"/>
  <c r="AA271" i="5"/>
  <c r="Z198" i="5"/>
  <c r="Z271" i="5"/>
  <c r="Z281" i="5" s="1"/>
  <c r="DE306" i="2"/>
  <c r="DF306" i="2"/>
  <c r="CS231" i="2"/>
  <c r="BS222" i="2"/>
  <c r="CM219" i="2"/>
  <c r="CG228" i="2"/>
  <c r="CS222" i="2"/>
  <c r="CM228" i="2"/>
  <c r="CM231" i="2"/>
  <c r="BY228" i="2"/>
  <c r="CG219" i="2"/>
  <c r="BS231" i="2"/>
  <c r="BY219" i="2"/>
  <c r="CG231" i="2"/>
  <c r="BY231" i="2"/>
  <c r="CS228" i="2"/>
  <c r="BS219" i="2"/>
  <c r="AH306" i="2"/>
  <c r="AI304" i="2"/>
  <c r="AI306" i="2" s="1"/>
  <c r="BS228" i="2"/>
  <c r="CS219" i="2"/>
  <c r="DD306" i="2"/>
  <c r="DH306" i="2"/>
  <c r="J271" i="2"/>
  <c r="DE205" i="2"/>
  <c r="CE218" i="2"/>
  <c r="DB275" i="2"/>
  <c r="DB271" i="2"/>
  <c r="M271" i="2"/>
  <c r="BS229" i="2"/>
  <c r="BS217" i="2"/>
  <c r="DD205" i="2"/>
  <c r="CS229" i="2"/>
  <c r="CG223" i="2"/>
  <c r="BS220" i="2"/>
  <c r="CS217" i="2"/>
  <c r="Y271" i="2"/>
  <c r="BS226" i="2"/>
  <c r="BY223" i="2"/>
  <c r="CS220" i="2"/>
  <c r="P271" i="2"/>
  <c r="CY275" i="2"/>
  <c r="CW306" i="2"/>
  <c r="V271" i="2"/>
  <c r="G271" i="2"/>
  <c r="BS223" i="2"/>
  <c r="CM220" i="2"/>
  <c r="AE271" i="2"/>
  <c r="CM217" i="2"/>
  <c r="CG229" i="2"/>
  <c r="CS223" i="2"/>
  <c r="AB271" i="2"/>
  <c r="CG217" i="2"/>
  <c r="CZ306" i="2"/>
  <c r="CM229" i="2"/>
  <c r="S271" i="2"/>
  <c r="BY229" i="2"/>
  <c r="CG220" i="2"/>
  <c r="BY217" i="2"/>
  <c r="CY271" i="2"/>
  <c r="CM223" i="2"/>
  <c r="BY220" i="2"/>
  <c r="Z195" i="6"/>
  <c r="Z260" i="6" s="1"/>
  <c r="Z198" i="6"/>
  <c r="Z283" i="6" s="1"/>
  <c r="Z196" i="6"/>
  <c r="Z306" i="6" s="1"/>
  <c r="T197" i="6"/>
  <c r="T225" i="6" s="1"/>
  <c r="T198" i="6"/>
  <c r="T283" i="6" s="1"/>
  <c r="T196" i="6"/>
  <c r="T306" i="6" s="1"/>
  <c r="T195" i="6"/>
  <c r="T260" i="6" s="1"/>
  <c r="Z197" i="6"/>
  <c r="Z225" i="6" s="1"/>
  <c r="L196" i="6"/>
  <c r="L306" i="6" s="1"/>
  <c r="L195" i="6"/>
  <c r="L260" i="6" s="1"/>
  <c r="L198" i="6"/>
  <c r="L283" i="6" s="1"/>
  <c r="L197" i="6"/>
  <c r="X196" i="6"/>
  <c r="X306" i="6" s="1"/>
  <c r="R196" i="6"/>
  <c r="R197" i="6"/>
  <c r="R198" i="6"/>
  <c r="AD195" i="6"/>
  <c r="AD260" i="6" s="1"/>
  <c r="X195" i="6"/>
  <c r="X260" i="6" s="1"/>
  <c r="X198" i="6"/>
  <c r="X283" i="6" s="1"/>
  <c r="AD196" i="6"/>
  <c r="AD306" i="6" s="1"/>
  <c r="X197" i="6"/>
  <c r="X225" i="6" s="1"/>
  <c r="AD197" i="6"/>
  <c r="AD225" i="6" s="1"/>
  <c r="R195" i="6"/>
  <c r="AD198" i="6"/>
  <c r="AD283" i="6" s="1"/>
  <c r="DH204" i="2"/>
  <c r="DH232" i="2"/>
  <c r="DH234" i="2" s="1"/>
  <c r="DH193" i="2"/>
  <c r="D147" i="6"/>
  <c r="AE78" i="5"/>
  <c r="E78" i="6"/>
  <c r="E221" i="6" s="1"/>
  <c r="AB78" i="5"/>
  <c r="F78" i="6"/>
  <c r="Y78" i="5"/>
  <c r="J230" i="5"/>
  <c r="D230" i="5"/>
  <c r="P230" i="5"/>
  <c r="M230" i="5"/>
  <c r="M218" i="5"/>
  <c r="G218" i="5"/>
  <c r="AA260" i="6"/>
  <c r="AA196" i="6"/>
  <c r="AA306" i="6" s="1"/>
  <c r="AA198" i="6"/>
  <c r="AA283" i="6" s="1"/>
  <c r="AA197" i="6"/>
  <c r="AA225" i="6" s="1"/>
  <c r="G230" i="5"/>
  <c r="P218" i="5"/>
  <c r="J218" i="5"/>
  <c r="CP232" i="2"/>
  <c r="CO232" i="2"/>
  <c r="CI232" i="2"/>
  <c r="CJ232" i="2"/>
  <c r="V228" i="2"/>
  <c r="J226" i="2"/>
  <c r="P221" i="2"/>
  <c r="DF193" i="2"/>
  <c r="D25" i="7"/>
  <c r="DF204" i="2"/>
  <c r="DF232" i="2"/>
  <c r="DF234" i="2" s="1"/>
  <c r="Y226" i="2"/>
  <c r="G223" i="2"/>
  <c r="J222" i="2"/>
  <c r="P230" i="2"/>
  <c r="CY229" i="2"/>
  <c r="CY219" i="2"/>
  <c r="CY203" i="2"/>
  <c r="CY201" i="2"/>
  <c r="CU188" i="5"/>
  <c r="DB189" i="2"/>
  <c r="CY222" i="2"/>
  <c r="CY220" i="2"/>
  <c r="CY216" i="2"/>
  <c r="DB219" i="2"/>
  <c r="DB231" i="2"/>
  <c r="J216" i="2"/>
  <c r="CE228" i="2"/>
  <c r="DB227" i="2"/>
  <c r="CY218" i="2"/>
  <c r="CW204" i="2"/>
  <c r="CY192" i="2"/>
  <c r="CV188" i="5"/>
  <c r="D55" i="7" s="1"/>
  <c r="DB190" i="2"/>
  <c r="DB220" i="2"/>
  <c r="DB191" i="2"/>
  <c r="CZ232" i="2"/>
  <c r="CZ234" i="2" s="1"/>
  <c r="DB192" i="2"/>
  <c r="DB222" i="2"/>
  <c r="DB228" i="2"/>
  <c r="CZ204" i="2"/>
  <c r="DB223" i="2"/>
  <c r="DB229" i="2"/>
  <c r="CZ193" i="2"/>
  <c r="DB230" i="2"/>
  <c r="DB225" i="2"/>
  <c r="G177" i="5"/>
  <c r="DB216" i="2"/>
  <c r="DB217" i="2"/>
  <c r="DB200" i="2"/>
  <c r="DB218" i="2"/>
  <c r="DA193" i="2"/>
  <c r="DB201" i="2"/>
  <c r="DB224" i="2"/>
  <c r="DB202" i="2"/>
  <c r="DB203" i="2"/>
  <c r="DB221" i="2"/>
  <c r="DB226" i="2"/>
  <c r="DA204" i="2"/>
  <c r="DA232" i="2"/>
  <c r="DA234" i="2" s="1"/>
  <c r="CV231" i="2"/>
  <c r="AE231" i="2"/>
  <c r="CK229" i="2"/>
  <c r="P218" i="2"/>
  <c r="CY226" i="2"/>
  <c r="CY190" i="2"/>
  <c r="P219" i="2"/>
  <c r="CY230" i="2"/>
  <c r="CY224" i="2"/>
  <c r="CY200" i="2"/>
  <c r="CE230" i="2"/>
  <c r="P223" i="2"/>
  <c r="CY227" i="2"/>
  <c r="CK231" i="2"/>
  <c r="CV227" i="2"/>
  <c r="P229" i="2"/>
  <c r="CY225" i="2"/>
  <c r="CX204" i="2"/>
  <c r="CW193" i="2"/>
  <c r="CY189" i="2"/>
  <c r="CY223" i="2"/>
  <c r="CY228" i="2"/>
  <c r="CX232" i="2"/>
  <c r="CX234" i="2" s="1"/>
  <c r="CW232" i="2"/>
  <c r="CW234" i="2" s="1"/>
  <c r="P226" i="2"/>
  <c r="CY221" i="2"/>
  <c r="CY231" i="2"/>
  <c r="CY191" i="2"/>
  <c r="G226" i="2"/>
  <c r="CX193" i="2"/>
  <c r="CV229" i="2"/>
  <c r="AE229" i="2"/>
  <c r="CK227" i="2"/>
  <c r="CY217" i="2"/>
  <c r="CY202" i="2"/>
  <c r="M223" i="2"/>
  <c r="S222" i="2"/>
  <c r="V221" i="2"/>
  <c r="J219" i="2"/>
  <c r="D230" i="2"/>
  <c r="D220" i="2"/>
  <c r="G228" i="2"/>
  <c r="D224" i="2"/>
  <c r="P231" i="2"/>
  <c r="M226" i="2"/>
  <c r="P181" i="5"/>
  <c r="V231" i="2"/>
  <c r="J229" i="2"/>
  <c r="M228" i="2"/>
  <c r="S226" i="2"/>
  <c r="Y222" i="2"/>
  <c r="V218" i="2"/>
  <c r="CQ230" i="2"/>
  <c r="CQ228" i="2"/>
  <c r="P228" i="2"/>
  <c r="P220" i="2"/>
  <c r="P216" i="2"/>
  <c r="P222" i="2"/>
  <c r="M231" i="2"/>
  <c r="G231" i="2"/>
  <c r="Y230" i="2"/>
  <c r="S230" i="2"/>
  <c r="J230" i="2"/>
  <c r="V229" i="2"/>
  <c r="V224" i="2"/>
  <c r="M224" i="2"/>
  <c r="G224" i="2"/>
  <c r="Y223" i="2"/>
  <c r="S223" i="2"/>
  <c r="M221" i="2"/>
  <c r="J220" i="2"/>
  <c r="V219" i="2"/>
  <c r="P177" i="5"/>
  <c r="Y231" i="2"/>
  <c r="S231" i="2"/>
  <c r="M229" i="2"/>
  <c r="G229" i="2"/>
  <c r="Y228" i="2"/>
  <c r="S228" i="2"/>
  <c r="J228" i="2"/>
  <c r="V226" i="2"/>
  <c r="J223" i="2"/>
  <c r="V222" i="2"/>
  <c r="M222" i="2"/>
  <c r="G222" i="2"/>
  <c r="Y221" i="2"/>
  <c r="S221" i="2"/>
  <c r="J218" i="2"/>
  <c r="V216" i="2"/>
  <c r="CK218" i="2"/>
  <c r="J231" i="2"/>
  <c r="V230" i="2"/>
  <c r="M230" i="2"/>
  <c r="G230" i="2"/>
  <c r="Y229" i="2"/>
  <c r="S229" i="2"/>
  <c r="Y224" i="2"/>
  <c r="S224" i="2"/>
  <c r="J224" i="2"/>
  <c r="V223" i="2"/>
  <c r="J221" i="2"/>
  <c r="V220" i="2"/>
  <c r="V217" i="2"/>
  <c r="P224" i="2"/>
  <c r="D229" i="2"/>
  <c r="D223" i="2"/>
  <c r="D228" i="2"/>
  <c r="D222" i="2"/>
  <c r="J217" i="2"/>
  <c r="D217" i="2"/>
  <c r="D219" i="2"/>
  <c r="D218" i="2"/>
  <c r="CQ224" i="2"/>
  <c r="CE224" i="2"/>
  <c r="CV223" i="2"/>
  <c r="CK223" i="2"/>
  <c r="AE223" i="2"/>
  <c r="CQ222" i="2"/>
  <c r="CE222" i="2"/>
  <c r="CV221" i="2"/>
  <c r="CK221" i="2"/>
  <c r="AE221" i="2"/>
  <c r="CQ220" i="2"/>
  <c r="CE220" i="2"/>
  <c r="CV219" i="2"/>
  <c r="CK219" i="2"/>
  <c r="AE219" i="2"/>
  <c r="CQ218" i="2"/>
  <c r="CV216" i="2"/>
  <c r="CK216" i="2"/>
  <c r="AE216" i="2"/>
  <c r="G217" i="2"/>
  <c r="CQ217" i="2"/>
  <c r="CE217" i="2"/>
  <c r="AB217" i="2"/>
  <c r="P217" i="2"/>
  <c r="D231" i="2"/>
  <c r="D226" i="2"/>
  <c r="D221" i="2"/>
  <c r="G221" i="2"/>
  <c r="Y220" i="2"/>
  <c r="S220" i="2"/>
  <c r="M220" i="2"/>
  <c r="G220" i="2"/>
  <c r="Y219" i="2"/>
  <c r="S219" i="2"/>
  <c r="M219" i="2"/>
  <c r="G219" i="2"/>
  <c r="Y218" i="2"/>
  <c r="S218" i="2"/>
  <c r="M218" i="2"/>
  <c r="G218" i="2"/>
  <c r="Y216" i="2"/>
  <c r="S216" i="2"/>
  <c r="M216" i="2"/>
  <c r="G216" i="2"/>
  <c r="CQ231" i="2"/>
  <c r="CE231" i="2"/>
  <c r="CV230" i="2"/>
  <c r="CK230" i="2"/>
  <c r="AE230" i="2"/>
  <c r="CQ229" i="2"/>
  <c r="CE229" i="2"/>
  <c r="CV228" i="2"/>
  <c r="CK228" i="2"/>
  <c r="AE220" i="2"/>
  <c r="G183" i="5"/>
  <c r="G181" i="5"/>
  <c r="AB24" i="5"/>
  <c r="AE114" i="5"/>
  <c r="AB230" i="2"/>
  <c r="AB228" i="2"/>
  <c r="AB224" i="2"/>
  <c r="AB222" i="2"/>
  <c r="AB220" i="2"/>
  <c r="AB218" i="2"/>
  <c r="CV226" i="2"/>
  <c r="CK226" i="2"/>
  <c r="AE226" i="2"/>
  <c r="CQ225" i="2"/>
  <c r="CE225" i="2"/>
  <c r="AE228" i="2"/>
  <c r="CQ227" i="2"/>
  <c r="CE227" i="2"/>
  <c r="CV224" i="2"/>
  <c r="CK224" i="2"/>
  <c r="AE224" i="2"/>
  <c r="CQ223" i="2"/>
  <c r="CE223" i="2"/>
  <c r="CV222" i="2"/>
  <c r="CK222" i="2"/>
  <c r="AE222" i="2"/>
  <c r="CQ221" i="2"/>
  <c r="CE221" i="2"/>
  <c r="CV220" i="2"/>
  <c r="CK220" i="2"/>
  <c r="CQ219" i="2"/>
  <c r="CE219" i="2"/>
  <c r="CV218" i="2"/>
  <c r="AE218" i="2"/>
  <c r="CQ216" i="2"/>
  <c r="CE216" i="2"/>
  <c r="S217" i="2"/>
  <c r="M217" i="2"/>
  <c r="D216" i="2"/>
  <c r="AB231" i="2"/>
  <c r="AB229" i="2"/>
  <c r="AB223" i="2"/>
  <c r="AB221" i="2"/>
  <c r="AB219" i="2"/>
  <c r="AB216" i="2"/>
  <c r="D97" i="5"/>
  <c r="P114" i="5"/>
  <c r="M181" i="5"/>
  <c r="M177" i="5"/>
  <c r="AE24" i="5"/>
  <c r="CQ226" i="2"/>
  <c r="CE226" i="2"/>
  <c r="AB226" i="2"/>
  <c r="CV225" i="2"/>
  <c r="CK225" i="2"/>
  <c r="CV217" i="2"/>
  <c r="CK217" i="2"/>
  <c r="AE217" i="2"/>
  <c r="Y217" i="2"/>
  <c r="G178" i="5"/>
  <c r="B232" i="2"/>
  <c r="G184" i="5"/>
  <c r="M183" i="5"/>
  <c r="P180" i="5"/>
  <c r="J180" i="5"/>
  <c r="P178" i="5"/>
  <c r="B178" i="6"/>
  <c r="CC232" i="2"/>
  <c r="T232" i="2"/>
  <c r="H232" i="2"/>
  <c r="BX232" i="2"/>
  <c r="C178" i="6"/>
  <c r="F24" i="6"/>
  <c r="F271" i="6" s="1"/>
  <c r="CU232" i="2"/>
  <c r="N232" i="2"/>
  <c r="G114" i="5"/>
  <c r="P184" i="5"/>
  <c r="C184" i="6"/>
  <c r="P183" i="5"/>
  <c r="C183" i="6"/>
  <c r="G180" i="5"/>
  <c r="AD232" i="2"/>
  <c r="CT232" i="2"/>
  <c r="Q232" i="2"/>
  <c r="BP232" i="2"/>
  <c r="BP234" i="2" s="1"/>
  <c r="Z232" i="2"/>
  <c r="R232" i="2"/>
  <c r="F232" i="2"/>
  <c r="C232" i="2"/>
  <c r="K232" i="2"/>
  <c r="O232" i="2"/>
  <c r="W232" i="2"/>
  <c r="AA232" i="2"/>
  <c r="BR232" i="2"/>
  <c r="X232" i="2"/>
  <c r="L232" i="2"/>
  <c r="E232" i="2"/>
  <c r="I232" i="2"/>
  <c r="U232" i="2"/>
  <c r="AC232" i="2"/>
  <c r="BV232" i="2"/>
  <c r="CD232" i="2"/>
  <c r="D114" i="5"/>
  <c r="E114" i="6"/>
  <c r="C180" i="6"/>
  <c r="C181" i="6"/>
  <c r="C177" i="6"/>
  <c r="AB114" i="5"/>
  <c r="V114" i="5"/>
  <c r="F114" i="6"/>
  <c r="J113" i="5"/>
  <c r="M114" i="5"/>
  <c r="B184" i="6"/>
  <c r="B180" i="6"/>
  <c r="D113" i="5"/>
  <c r="J181" i="5"/>
  <c r="B181" i="6"/>
  <c r="J177" i="5"/>
  <c r="B177" i="6"/>
  <c r="S24" i="5"/>
  <c r="P114" i="6"/>
  <c r="Q114" i="6" s="1"/>
  <c r="B114" i="6"/>
  <c r="J114" i="5"/>
  <c r="J183" i="5"/>
  <c r="B183" i="6"/>
  <c r="C114" i="6"/>
  <c r="G98" i="5"/>
  <c r="AI114" i="5"/>
  <c r="J184" i="5"/>
  <c r="J178" i="5"/>
  <c r="V24" i="5"/>
  <c r="C113" i="6"/>
  <c r="N114" i="6"/>
  <c r="Y114" i="5"/>
  <c r="M184" i="5"/>
  <c r="M180" i="5"/>
  <c r="M178" i="5"/>
  <c r="Y24" i="5"/>
  <c r="S114" i="5"/>
  <c r="E24" i="6"/>
  <c r="E271" i="6" s="1"/>
  <c r="E281" i="6" s="1"/>
  <c r="G113" i="5"/>
  <c r="D98" i="5"/>
  <c r="P315" i="5" l="1"/>
  <c r="AB199" i="6"/>
  <c r="AB200" i="6" s="1"/>
  <c r="AB260" i="6"/>
  <c r="CW315" i="5"/>
  <c r="CV329" i="5"/>
  <c r="CQ318" i="2"/>
  <c r="CW320" i="5"/>
  <c r="CE323" i="2"/>
  <c r="CW321" i="5"/>
  <c r="CW322" i="5"/>
  <c r="CW314" i="5"/>
  <c r="CW328" i="5"/>
  <c r="CW318" i="5"/>
  <c r="CW324" i="5"/>
  <c r="CY325" i="5"/>
  <c r="CW325" i="5"/>
  <c r="CW316" i="5"/>
  <c r="CW323" i="5"/>
  <c r="CW327" i="5"/>
  <c r="CW319" i="5"/>
  <c r="CW317" i="5"/>
  <c r="CW313" i="5"/>
  <c r="CW326" i="5"/>
  <c r="CU329" i="5"/>
  <c r="CY329" i="5" s="1"/>
  <c r="CK319" i="2"/>
  <c r="CQ321" i="2"/>
  <c r="CE318" i="2"/>
  <c r="CE324" i="2"/>
  <c r="CU329" i="2"/>
  <c r="CV329" i="2" s="1"/>
  <c r="CK327" i="2"/>
  <c r="CQ322" i="2"/>
  <c r="BP329" i="2"/>
  <c r="BP331" i="2" s="1"/>
  <c r="CQ323" i="2"/>
  <c r="CQ324" i="2"/>
  <c r="G329" i="2"/>
  <c r="V329" i="2"/>
  <c r="DA331" i="2"/>
  <c r="DB329" i="2"/>
  <c r="CK318" i="2"/>
  <c r="CK324" i="2"/>
  <c r="CE315" i="2"/>
  <c r="CK321" i="2"/>
  <c r="CK322" i="2"/>
  <c r="C329" i="2"/>
  <c r="CY329" i="2"/>
  <c r="CX331" i="2"/>
  <c r="DD331" i="2"/>
  <c r="DH329" i="2"/>
  <c r="DH331" i="2" s="1"/>
  <c r="CI329" i="2"/>
  <c r="CK329" i="2" s="1"/>
  <c r="CM313" i="2"/>
  <c r="CE321" i="2"/>
  <c r="CE322" i="2"/>
  <c r="CK323" i="2"/>
  <c r="CZ331" i="2"/>
  <c r="CC329" i="2"/>
  <c r="CE329" i="2" s="1"/>
  <c r="CG313" i="2"/>
  <c r="CQ315" i="2"/>
  <c r="J329" i="2"/>
  <c r="AB329" i="2"/>
  <c r="DF329" i="2"/>
  <c r="DF331" i="2" s="1"/>
  <c r="CE327" i="2"/>
  <c r="M329" i="2"/>
  <c r="AE329" i="2"/>
  <c r="CK313" i="2"/>
  <c r="CW331" i="2"/>
  <c r="Y329" i="2"/>
  <c r="P329" i="2"/>
  <c r="BS313" i="2"/>
  <c r="BR329" i="2"/>
  <c r="CK315" i="2"/>
  <c r="CQ327" i="2"/>
  <c r="BY313" i="2"/>
  <c r="BX329" i="2"/>
  <c r="CO329" i="2"/>
  <c r="CQ329" i="2" s="1"/>
  <c r="CS313" i="2"/>
  <c r="CE319" i="2"/>
  <c r="S329" i="2"/>
  <c r="CW259" i="5"/>
  <c r="CY188" i="5"/>
  <c r="C55" i="7"/>
  <c r="G55" i="7" s="1"/>
  <c r="CW281" i="5"/>
  <c r="CY304" i="5"/>
  <c r="CW304" i="5"/>
  <c r="E54" i="7"/>
  <c r="G54" i="7"/>
  <c r="S196" i="6"/>
  <c r="S306" i="6" s="1"/>
  <c r="R306" i="6"/>
  <c r="G271" i="6"/>
  <c r="F281" i="6"/>
  <c r="G281" i="6" s="1"/>
  <c r="D113" i="6"/>
  <c r="C302" i="6"/>
  <c r="D302" i="6" s="1"/>
  <c r="Y275" i="6"/>
  <c r="W275" i="6"/>
  <c r="S198" i="6"/>
  <c r="S283" i="6" s="1"/>
  <c r="R283" i="6"/>
  <c r="S195" i="6"/>
  <c r="S260" i="6" s="1"/>
  <c r="R260" i="6"/>
  <c r="O199" i="6"/>
  <c r="O200" i="6" s="1"/>
  <c r="AB271" i="5"/>
  <c r="AA281" i="5"/>
  <c r="AD283" i="5"/>
  <c r="Y281" i="5"/>
  <c r="V281" i="5"/>
  <c r="AE271" i="5"/>
  <c r="AC281" i="5"/>
  <c r="AC283" i="5" s="1"/>
  <c r="S281" i="5"/>
  <c r="Z283" i="5"/>
  <c r="DD281" i="2"/>
  <c r="DE281" i="2"/>
  <c r="DE283" i="2" s="1"/>
  <c r="DH205" i="2"/>
  <c r="DB268" i="2"/>
  <c r="DF205" i="2"/>
  <c r="BY232" i="2"/>
  <c r="CE232" i="2"/>
  <c r="BR234" i="2"/>
  <c r="BS232" i="2"/>
  <c r="BS234" i="2" s="1"/>
  <c r="CY268" i="2"/>
  <c r="CW259" i="2"/>
  <c r="CW261" i="2" s="1"/>
  <c r="CW205" i="2"/>
  <c r="CG232" i="2"/>
  <c r="CX205" i="2"/>
  <c r="BR281" i="2"/>
  <c r="DA205" i="2"/>
  <c r="CM232" i="2"/>
  <c r="CS232" i="2"/>
  <c r="CZ259" i="2"/>
  <c r="CZ261" i="2" s="1"/>
  <c r="CZ205" i="2"/>
  <c r="S197" i="6"/>
  <c r="S225" i="6" s="1"/>
  <c r="R225" i="6"/>
  <c r="L225" i="6"/>
  <c r="T199" i="6"/>
  <c r="T200" i="6" s="1"/>
  <c r="Z199" i="6"/>
  <c r="Z200" i="6" s="1"/>
  <c r="L199" i="6"/>
  <c r="AE195" i="6"/>
  <c r="AE260" i="6" s="1"/>
  <c r="AE198" i="6"/>
  <c r="AE283" i="6" s="1"/>
  <c r="R199" i="6"/>
  <c r="AE196" i="6"/>
  <c r="AE306" i="6" s="1"/>
  <c r="X199" i="6"/>
  <c r="X200" i="6" s="1"/>
  <c r="AD199" i="6"/>
  <c r="AD200" i="6" s="1"/>
  <c r="G25" i="7"/>
  <c r="AE197" i="6"/>
  <c r="AE225" i="6" s="1"/>
  <c r="F221" i="6"/>
  <c r="G78" i="6"/>
  <c r="AC196" i="6"/>
  <c r="AC306" i="6" s="1"/>
  <c r="AC198" i="6"/>
  <c r="AC283" i="6" s="1"/>
  <c r="AA199" i="6"/>
  <c r="AA200" i="6" s="1"/>
  <c r="AC197" i="6"/>
  <c r="AC225" i="6" s="1"/>
  <c r="AC195" i="6"/>
  <c r="AC260" i="6" s="1"/>
  <c r="CY204" i="2"/>
  <c r="DB193" i="2"/>
  <c r="E25" i="7"/>
  <c r="DB232" i="2"/>
  <c r="DB234" i="2" s="1"/>
  <c r="DB204" i="2"/>
  <c r="CY232" i="2"/>
  <c r="CY234" i="2" s="1"/>
  <c r="CY193" i="2"/>
  <c r="G24" i="6"/>
  <c r="D183" i="6"/>
  <c r="P232" i="2"/>
  <c r="G232" i="2"/>
  <c r="D178" i="6"/>
  <c r="J232" i="2"/>
  <c r="AE232" i="2"/>
  <c r="Y232" i="2"/>
  <c r="V232" i="2"/>
  <c r="S232" i="2"/>
  <c r="AB232" i="2"/>
  <c r="D232" i="2"/>
  <c r="CQ232" i="2"/>
  <c r="CV232" i="2"/>
  <c r="D184" i="6"/>
  <c r="D177" i="6"/>
  <c r="D180" i="6"/>
  <c r="G114" i="6"/>
  <c r="D114" i="6"/>
  <c r="D181" i="6"/>
  <c r="M232" i="2"/>
  <c r="CK232" i="2"/>
  <c r="CW329" i="5" l="1"/>
  <c r="CG329" i="2"/>
  <c r="BY329" i="2"/>
  <c r="CM329" i="2"/>
  <c r="CY331" i="2"/>
  <c r="BR331" i="2"/>
  <c r="BS329" i="2"/>
  <c r="BS331" i="2" s="1"/>
  <c r="D329" i="2"/>
  <c r="CS329" i="2"/>
  <c r="DB331" i="2"/>
  <c r="E55" i="7"/>
  <c r="AE281" i="5"/>
  <c r="AA283" i="5"/>
  <c r="AB281" i="5"/>
  <c r="CX306" i="2"/>
  <c r="CY304" i="2"/>
  <c r="CY306" i="2" s="1"/>
  <c r="BR306" i="2"/>
  <c r="BS306" i="2"/>
  <c r="DA306" i="2"/>
  <c r="DB304" i="2"/>
  <c r="DB306" i="2" s="1"/>
  <c r="DH281" i="2"/>
  <c r="DH283" i="2" s="1"/>
  <c r="DD283" i="2"/>
  <c r="CZ281" i="2"/>
  <c r="CZ283" i="2" s="1"/>
  <c r="BS281" i="2"/>
  <c r="BS283" i="2" s="1"/>
  <c r="BR283" i="2"/>
  <c r="CW281" i="2"/>
  <c r="CW283" i="2" s="1"/>
  <c r="CX281" i="2"/>
  <c r="DA281" i="2"/>
  <c r="DB205" i="2"/>
  <c r="CX259" i="2"/>
  <c r="CX261" i="2" s="1"/>
  <c r="DA259" i="2"/>
  <c r="CY205" i="2"/>
  <c r="DF281" i="2"/>
  <c r="DF283" i="2" s="1"/>
  <c r="L200" i="6"/>
  <c r="R200" i="6"/>
  <c r="S199" i="6"/>
  <c r="S200" i="6" s="1"/>
  <c r="AE199" i="6"/>
  <c r="AE200" i="6" s="1"/>
  <c r="AC199" i="6"/>
  <c r="B177" i="5"/>
  <c r="B245" i="5" s="1"/>
  <c r="C177" i="5"/>
  <c r="C245" i="5" s="1"/>
  <c r="B178" i="5"/>
  <c r="B218" i="5" s="1"/>
  <c r="C178" i="5"/>
  <c r="C218" i="5" s="1"/>
  <c r="B180" i="5"/>
  <c r="C180" i="5"/>
  <c r="B181" i="5"/>
  <c r="C181" i="5"/>
  <c r="B183" i="5"/>
  <c r="C183" i="5"/>
  <c r="B184" i="5"/>
  <c r="C184" i="5"/>
  <c r="B186" i="5"/>
  <c r="C186" i="5"/>
  <c r="B187" i="5"/>
  <c r="C187" i="5"/>
  <c r="O20" i="2"/>
  <c r="N20" i="2"/>
  <c r="L20" i="2"/>
  <c r="K20" i="2"/>
  <c r="B202" i="2"/>
  <c r="B234" i="2" s="1"/>
  <c r="C203" i="2"/>
  <c r="C202" i="2"/>
  <c r="C234" i="2" s="1"/>
  <c r="C201" i="2"/>
  <c r="C306" i="2" s="1"/>
  <c r="B203" i="2"/>
  <c r="B283" i="2" s="1"/>
  <c r="B201" i="2"/>
  <c r="B306" i="2" s="1"/>
  <c r="C200" i="2"/>
  <c r="C261" i="2" s="1"/>
  <c r="B200" i="2"/>
  <c r="B261" i="2" s="1"/>
  <c r="AE24" i="2"/>
  <c r="AB24" i="2"/>
  <c r="Y24" i="2"/>
  <c r="V24" i="2"/>
  <c r="G24" i="2"/>
  <c r="D24" i="2"/>
  <c r="P24" i="2"/>
  <c r="M24" i="2"/>
  <c r="J24" i="2"/>
  <c r="C315" i="5" l="1"/>
  <c r="B315" i="5"/>
  <c r="D245" i="5"/>
  <c r="CY281" i="2"/>
  <c r="CY283" i="2" s="1"/>
  <c r="CX283" i="2"/>
  <c r="DB281" i="2"/>
  <c r="DB283" i="2" s="1"/>
  <c r="DA283" i="2"/>
  <c r="DA261" i="2"/>
  <c r="DB259" i="2"/>
  <c r="DB261" i="2" s="1"/>
  <c r="CY259" i="2"/>
  <c r="CY261" i="2" s="1"/>
  <c r="D218" i="5"/>
  <c r="D186" i="5"/>
  <c r="D184" i="5"/>
  <c r="D178" i="5"/>
  <c r="D183" i="5"/>
  <c r="D187" i="5"/>
  <c r="D180" i="5"/>
  <c r="D177" i="5"/>
  <c r="D181" i="5"/>
  <c r="D315" i="5" l="1"/>
  <c r="BX49" i="2"/>
  <c r="BX45" i="2"/>
  <c r="BY45" i="2" s="1"/>
  <c r="BX20" i="2"/>
  <c r="O45" i="2"/>
  <c r="N45" i="2"/>
  <c r="O17" i="2"/>
  <c r="N17" i="2"/>
  <c r="M114" i="2"/>
  <c r="J114" i="2"/>
  <c r="G114" i="2"/>
  <c r="D114" i="2"/>
  <c r="P114" i="2"/>
  <c r="G77" i="2"/>
  <c r="G78" i="2"/>
  <c r="D23" i="2"/>
  <c r="G23" i="2"/>
  <c r="P23" i="2"/>
  <c r="M23" i="2"/>
  <c r="J23" i="2"/>
  <c r="D120" i="2"/>
  <c r="D119" i="2"/>
  <c r="D117" i="2"/>
  <c r="D116" i="2"/>
  <c r="D113" i="2"/>
  <c r="D112" i="2"/>
  <c r="D110" i="2"/>
  <c r="D109" i="2"/>
  <c r="D107" i="2"/>
  <c r="D106" i="2"/>
  <c r="D104" i="2"/>
  <c r="D103" i="2"/>
  <c r="D101" i="2"/>
  <c r="D100" i="2"/>
  <c r="D98" i="2"/>
  <c r="D96" i="2"/>
  <c r="D94" i="2"/>
  <c r="D93" i="2"/>
  <c r="D91" i="2"/>
  <c r="D89" i="2"/>
  <c r="D84" i="2"/>
  <c r="G120" i="2"/>
  <c r="G119" i="2"/>
  <c r="G117" i="2"/>
  <c r="G116" i="2"/>
  <c r="G113" i="2"/>
  <c r="G112" i="2"/>
  <c r="G110" i="2"/>
  <c r="G109" i="2"/>
  <c r="G107" i="2"/>
  <c r="G106" i="2"/>
  <c r="G104" i="2"/>
  <c r="G103" i="2"/>
  <c r="G101" i="2"/>
  <c r="G100" i="2"/>
  <c r="G98" i="2"/>
  <c r="G96" i="2"/>
  <c r="G94" i="2"/>
  <c r="G93" i="2"/>
  <c r="G91" i="2"/>
  <c r="G89" i="2"/>
  <c r="G84" i="2"/>
  <c r="G180" i="2"/>
  <c r="G181" i="2"/>
  <c r="G183" i="2"/>
  <c r="G184" i="2"/>
  <c r="P151" i="2"/>
  <c r="P150" i="2"/>
  <c r="P147" i="2"/>
  <c r="P145" i="2"/>
  <c r="M151" i="2"/>
  <c r="M150" i="2"/>
  <c r="M147" i="2"/>
  <c r="M145" i="2"/>
  <c r="J151" i="2"/>
  <c r="J150" i="2"/>
  <c r="J147" i="2"/>
  <c r="J146" i="2"/>
  <c r="J145" i="2"/>
  <c r="G151" i="2"/>
  <c r="G150" i="2"/>
  <c r="D150" i="2"/>
  <c r="D151" i="2"/>
  <c r="Q191" i="2"/>
  <c r="R191" i="2"/>
  <c r="T191" i="2"/>
  <c r="U191" i="2"/>
  <c r="W191" i="2"/>
  <c r="X191" i="2"/>
  <c r="Z191" i="2"/>
  <c r="AA191" i="2"/>
  <c r="AC191" i="2"/>
  <c r="AD191" i="2"/>
  <c r="AF191" i="2"/>
  <c r="AH191" i="2"/>
  <c r="CC191" i="2"/>
  <c r="CD191" i="2"/>
  <c r="CI191" i="2"/>
  <c r="CJ191" i="2"/>
  <c r="CO191" i="2"/>
  <c r="CP191" i="2"/>
  <c r="CT191" i="2"/>
  <c r="CU191" i="2"/>
  <c r="Q192" i="2"/>
  <c r="R192" i="2"/>
  <c r="T192" i="2"/>
  <c r="U192" i="2"/>
  <c r="W192" i="2"/>
  <c r="X192" i="2"/>
  <c r="Z192" i="2"/>
  <c r="AA192" i="2"/>
  <c r="AC192" i="2"/>
  <c r="AD192" i="2"/>
  <c r="AF192" i="2"/>
  <c r="AH192" i="2"/>
  <c r="CC192" i="2"/>
  <c r="CD192" i="2"/>
  <c r="CI192" i="2"/>
  <c r="CJ192" i="2"/>
  <c r="CO192" i="2"/>
  <c r="CP192" i="2"/>
  <c r="CT192" i="2"/>
  <c r="CU192" i="2"/>
  <c r="I95" i="2"/>
  <c r="H95" i="2"/>
  <c r="F95" i="2"/>
  <c r="E95" i="2"/>
  <c r="C95" i="2"/>
  <c r="B95" i="2"/>
  <c r="D186" i="2"/>
  <c r="D187" i="2"/>
  <c r="D183" i="2"/>
  <c r="D184" i="2"/>
  <c r="D77" i="2"/>
  <c r="D78" i="2"/>
  <c r="D79" i="2"/>
  <c r="C185" i="2"/>
  <c r="B185" i="2"/>
  <c r="B185" i="5" s="1"/>
  <c r="Q190" i="2"/>
  <c r="R190" i="2"/>
  <c r="W190" i="2"/>
  <c r="X190" i="2"/>
  <c r="Z190" i="2"/>
  <c r="AA190" i="2"/>
  <c r="AC190" i="2"/>
  <c r="AD190" i="2"/>
  <c r="AF190" i="2"/>
  <c r="AH190" i="2"/>
  <c r="AI190" i="2" s="1"/>
  <c r="CC190" i="2"/>
  <c r="CG190" i="2" s="1"/>
  <c r="CD190" i="2"/>
  <c r="CI190" i="2"/>
  <c r="CM190" i="2" s="1"/>
  <c r="CJ190" i="2"/>
  <c r="CO190" i="2"/>
  <c r="CS190" i="2" s="1"/>
  <c r="CP190" i="2"/>
  <c r="CT190" i="2"/>
  <c r="CU190" i="2"/>
  <c r="F179" i="2"/>
  <c r="F179" i="5" s="1"/>
  <c r="E179" i="2"/>
  <c r="E179" i="5" s="1"/>
  <c r="F182" i="2"/>
  <c r="E182" i="2"/>
  <c r="C182" i="2"/>
  <c r="B182" i="2"/>
  <c r="B182" i="5" s="1"/>
  <c r="D181" i="2"/>
  <c r="D180" i="2"/>
  <c r="C179" i="2"/>
  <c r="C179" i="5" s="1"/>
  <c r="B179" i="2"/>
  <c r="B179" i="5" s="1"/>
  <c r="F76" i="2"/>
  <c r="E76" i="2"/>
  <c r="C76" i="2"/>
  <c r="B76" i="2"/>
  <c r="G177" i="2"/>
  <c r="G178" i="2"/>
  <c r="D177" i="2"/>
  <c r="D178" i="2"/>
  <c r="F176" i="2"/>
  <c r="F176" i="5" s="1"/>
  <c r="E176" i="2"/>
  <c r="E176" i="5" s="1"/>
  <c r="C176" i="2"/>
  <c r="C176" i="5" s="1"/>
  <c r="B176" i="2"/>
  <c r="B176" i="5" s="1"/>
  <c r="U189" i="2"/>
  <c r="W189" i="2"/>
  <c r="X189" i="2"/>
  <c r="Z189" i="2"/>
  <c r="AA189" i="2"/>
  <c r="AC189" i="2"/>
  <c r="AD189" i="2"/>
  <c r="AF189" i="2"/>
  <c r="CC189" i="2"/>
  <c r="CG189" i="2" s="1"/>
  <c r="CD189" i="2"/>
  <c r="CI189" i="2"/>
  <c r="CM189" i="2" s="1"/>
  <c r="CJ189" i="2"/>
  <c r="CO189" i="2"/>
  <c r="CS189" i="2" s="1"/>
  <c r="CP189" i="2"/>
  <c r="CT189" i="2"/>
  <c r="CU189" i="2"/>
  <c r="Q189" i="2"/>
  <c r="R189" i="2"/>
  <c r="T189" i="2"/>
  <c r="C158" i="2"/>
  <c r="B158" i="2"/>
  <c r="C173" i="2"/>
  <c r="B173" i="2"/>
  <c r="C170" i="2"/>
  <c r="B170" i="2"/>
  <c r="C167" i="2"/>
  <c r="B167" i="2"/>
  <c r="C161" i="2"/>
  <c r="B161" i="2"/>
  <c r="C164" i="2"/>
  <c r="B164" i="2"/>
  <c r="F32" i="2"/>
  <c r="E32" i="2"/>
  <c r="C32" i="2"/>
  <c r="B32" i="2"/>
  <c r="F92" i="2"/>
  <c r="E92" i="2"/>
  <c r="C92" i="2"/>
  <c r="B92" i="2"/>
  <c r="F61" i="2"/>
  <c r="E61" i="2"/>
  <c r="C61" i="2"/>
  <c r="B61" i="2"/>
  <c r="F55" i="2"/>
  <c r="E55" i="2"/>
  <c r="C55" i="2"/>
  <c r="B55" i="2"/>
  <c r="F52" i="2"/>
  <c r="E52" i="2"/>
  <c r="C52" i="2"/>
  <c r="B52" i="2"/>
  <c r="F45" i="2"/>
  <c r="E45" i="2"/>
  <c r="C45" i="2"/>
  <c r="B45" i="2"/>
  <c r="F25" i="2"/>
  <c r="E25" i="2"/>
  <c r="C25" i="2"/>
  <c r="B25" i="2"/>
  <c r="I20" i="2"/>
  <c r="H20" i="2"/>
  <c r="F20" i="2"/>
  <c r="E20" i="2"/>
  <c r="C20" i="2"/>
  <c r="B20" i="2"/>
  <c r="B20" i="5" s="1"/>
  <c r="F17" i="2"/>
  <c r="E17" i="2"/>
  <c r="C17" i="2"/>
  <c r="B17" i="2"/>
  <c r="B17" i="5" s="1"/>
  <c r="F14" i="2"/>
  <c r="E14" i="2"/>
  <c r="C14" i="2"/>
  <c r="B14" i="2"/>
  <c r="B14" i="5" s="1"/>
  <c r="F11" i="2"/>
  <c r="E11" i="2"/>
  <c r="C11" i="2"/>
  <c r="B11" i="2"/>
  <c r="B11" i="5" s="1"/>
  <c r="O8" i="2"/>
  <c r="N8" i="2"/>
  <c r="L8" i="2"/>
  <c r="K8" i="2"/>
  <c r="I8" i="2"/>
  <c r="H8" i="2"/>
  <c r="F8" i="2"/>
  <c r="E8" i="2"/>
  <c r="C8" i="2"/>
  <c r="B8" i="2"/>
  <c r="B8" i="5" s="1"/>
  <c r="C6" i="2"/>
  <c r="B6" i="2"/>
  <c r="B6" i="5" s="1"/>
  <c r="O149" i="2"/>
  <c r="N149" i="2"/>
  <c r="L149" i="2"/>
  <c r="K149" i="2"/>
  <c r="I149" i="2"/>
  <c r="H149" i="2"/>
  <c r="F149" i="2"/>
  <c r="E149" i="2"/>
  <c r="C149" i="2"/>
  <c r="B149" i="2"/>
  <c r="O144" i="2"/>
  <c r="O191" i="2" s="1"/>
  <c r="N144" i="2"/>
  <c r="N191" i="2" s="1"/>
  <c r="L144" i="2"/>
  <c r="L191" i="2" s="1"/>
  <c r="K144" i="2"/>
  <c r="K191" i="2" s="1"/>
  <c r="I144" i="2"/>
  <c r="I191" i="2" s="1"/>
  <c r="H144" i="2"/>
  <c r="H191" i="2" s="1"/>
  <c r="F144" i="2"/>
  <c r="F191" i="2" s="1"/>
  <c r="E144" i="2"/>
  <c r="C144" i="2"/>
  <c r="C191" i="2" s="1"/>
  <c r="B144" i="2"/>
  <c r="B191" i="2" s="1"/>
  <c r="D157" i="2"/>
  <c r="D156" i="2"/>
  <c r="O203" i="2"/>
  <c r="N203" i="2"/>
  <c r="O202" i="2"/>
  <c r="O234" i="2" s="1"/>
  <c r="N202" i="2"/>
  <c r="N234" i="2" s="1"/>
  <c r="O201" i="2"/>
  <c r="O306" i="2" s="1"/>
  <c r="N201" i="2"/>
  <c r="N306" i="2" s="1"/>
  <c r="O200" i="2"/>
  <c r="O261" i="2" s="1"/>
  <c r="N200" i="2"/>
  <c r="N261" i="2" s="1"/>
  <c r="L203" i="2"/>
  <c r="K203" i="2"/>
  <c r="L202" i="2"/>
  <c r="L234" i="2" s="1"/>
  <c r="K202" i="2"/>
  <c r="K234" i="2" s="1"/>
  <c r="L201" i="2"/>
  <c r="L306" i="2" s="1"/>
  <c r="K201" i="2"/>
  <c r="K306" i="2" s="1"/>
  <c r="L200" i="2"/>
  <c r="L261" i="2" s="1"/>
  <c r="K200" i="2"/>
  <c r="K261" i="2" s="1"/>
  <c r="I203" i="2"/>
  <c r="H203" i="2"/>
  <c r="I202" i="2"/>
  <c r="I234" i="2" s="1"/>
  <c r="H202" i="2"/>
  <c r="H234" i="2" s="1"/>
  <c r="I201" i="2"/>
  <c r="I306" i="2" s="1"/>
  <c r="H201" i="2"/>
  <c r="H306" i="2" s="1"/>
  <c r="I200" i="2"/>
  <c r="I261" i="2" s="1"/>
  <c r="H200" i="2"/>
  <c r="H261" i="2" s="1"/>
  <c r="F203" i="2"/>
  <c r="E203" i="2"/>
  <c r="F202" i="2"/>
  <c r="F234" i="2" s="1"/>
  <c r="E202" i="2"/>
  <c r="E234" i="2" s="1"/>
  <c r="F201" i="2"/>
  <c r="F306" i="2" s="1"/>
  <c r="E201" i="2"/>
  <c r="E306" i="2" s="1"/>
  <c r="F200" i="2"/>
  <c r="F261" i="2" s="1"/>
  <c r="E200" i="2"/>
  <c r="E261" i="2" s="1"/>
  <c r="O111" i="2"/>
  <c r="N111" i="2"/>
  <c r="L111" i="2"/>
  <c r="K111" i="2"/>
  <c r="I111" i="2"/>
  <c r="H111" i="2"/>
  <c r="F111" i="2"/>
  <c r="E111" i="2"/>
  <c r="C111" i="2"/>
  <c r="B111" i="2"/>
  <c r="O155" i="2"/>
  <c r="N155" i="2"/>
  <c r="L155" i="2"/>
  <c r="K155" i="2"/>
  <c r="I155" i="2"/>
  <c r="H155" i="2"/>
  <c r="F155" i="2"/>
  <c r="E155" i="2"/>
  <c r="C155" i="2"/>
  <c r="B155" i="2"/>
  <c r="O118" i="2"/>
  <c r="N118" i="2"/>
  <c r="L118" i="2"/>
  <c r="K118" i="2"/>
  <c r="I118" i="2"/>
  <c r="H118" i="2"/>
  <c r="F118" i="2"/>
  <c r="E118" i="2"/>
  <c r="C118" i="2"/>
  <c r="B118" i="2"/>
  <c r="O115" i="2"/>
  <c r="N115" i="2"/>
  <c r="L115" i="2"/>
  <c r="K115" i="2"/>
  <c r="I115" i="2"/>
  <c r="H115" i="2"/>
  <c r="F115" i="2"/>
  <c r="E115" i="2"/>
  <c r="C115" i="2"/>
  <c r="B115" i="2"/>
  <c r="O108" i="2"/>
  <c r="N108" i="2"/>
  <c r="L108" i="2"/>
  <c r="K108" i="2"/>
  <c r="I108" i="2"/>
  <c r="H108" i="2"/>
  <c r="F108" i="2"/>
  <c r="E108" i="2"/>
  <c r="C108" i="2"/>
  <c r="B108" i="2"/>
  <c r="O105" i="2"/>
  <c r="N105" i="2"/>
  <c r="L105" i="2"/>
  <c r="K105" i="2"/>
  <c r="I105" i="2"/>
  <c r="H105" i="2"/>
  <c r="F105" i="2"/>
  <c r="E105" i="2"/>
  <c r="C105" i="2"/>
  <c r="B105" i="2"/>
  <c r="O102" i="2"/>
  <c r="N102" i="2"/>
  <c r="L102" i="2"/>
  <c r="K102" i="2"/>
  <c r="I102" i="2"/>
  <c r="H102" i="2"/>
  <c r="F102" i="2"/>
  <c r="E102" i="2"/>
  <c r="C102" i="2"/>
  <c r="B102" i="2"/>
  <c r="O182" i="2"/>
  <c r="N182" i="2"/>
  <c r="L182" i="2"/>
  <c r="K182" i="2"/>
  <c r="I182" i="2"/>
  <c r="H182" i="2"/>
  <c r="O179" i="2"/>
  <c r="O179" i="5" s="1"/>
  <c r="N179" i="2"/>
  <c r="N179" i="5" s="1"/>
  <c r="L179" i="2"/>
  <c r="L179" i="5" s="1"/>
  <c r="K179" i="2"/>
  <c r="K179" i="5" s="1"/>
  <c r="I179" i="2"/>
  <c r="I179" i="5" s="1"/>
  <c r="H179" i="2"/>
  <c r="H179" i="5" s="1"/>
  <c r="O176" i="2"/>
  <c r="O176" i="5" s="1"/>
  <c r="N176" i="2"/>
  <c r="N176" i="5" s="1"/>
  <c r="L176" i="2"/>
  <c r="L176" i="5" s="1"/>
  <c r="K176" i="2"/>
  <c r="K176" i="5" s="1"/>
  <c r="H176" i="2"/>
  <c r="H176" i="5" s="1"/>
  <c r="I176" i="2"/>
  <c r="I176" i="5" s="1"/>
  <c r="J183" i="2"/>
  <c r="J184" i="2"/>
  <c r="M177" i="2"/>
  <c r="M178" i="2"/>
  <c r="M180" i="2"/>
  <c r="M181" i="2"/>
  <c r="M183" i="2"/>
  <c r="M184" i="2"/>
  <c r="P177" i="2"/>
  <c r="P178" i="2"/>
  <c r="P180" i="2"/>
  <c r="P181" i="2"/>
  <c r="P183" i="2"/>
  <c r="P184" i="2"/>
  <c r="O99" i="2"/>
  <c r="N99" i="2"/>
  <c r="O95" i="2"/>
  <c r="N95" i="2"/>
  <c r="L99" i="2"/>
  <c r="K99" i="2"/>
  <c r="L95" i="2"/>
  <c r="K95" i="2"/>
  <c r="I99" i="2"/>
  <c r="H99" i="2"/>
  <c r="F99" i="2"/>
  <c r="E99" i="2"/>
  <c r="C99" i="2"/>
  <c r="B99" i="2"/>
  <c r="O92" i="2"/>
  <c r="N92" i="2"/>
  <c r="L92" i="2"/>
  <c r="K92" i="2"/>
  <c r="I92" i="2"/>
  <c r="H92" i="2"/>
  <c r="O88" i="2"/>
  <c r="N88" i="2"/>
  <c r="L88" i="2"/>
  <c r="K88" i="2"/>
  <c r="I88" i="2"/>
  <c r="H88" i="2"/>
  <c r="F88" i="2"/>
  <c r="E88" i="2"/>
  <c r="C88" i="2"/>
  <c r="B88" i="2"/>
  <c r="C83" i="2"/>
  <c r="B83" i="2"/>
  <c r="F83" i="2"/>
  <c r="E83" i="2"/>
  <c r="O83" i="2"/>
  <c r="N83" i="2"/>
  <c r="L83" i="2"/>
  <c r="K83" i="2"/>
  <c r="I83" i="2"/>
  <c r="H83" i="2"/>
  <c r="J180" i="2"/>
  <c r="J181" i="2"/>
  <c r="J157" i="2"/>
  <c r="J156" i="2"/>
  <c r="D175" i="2"/>
  <c r="D174" i="2"/>
  <c r="D172" i="2"/>
  <c r="D171" i="2"/>
  <c r="D168" i="2"/>
  <c r="D166" i="2"/>
  <c r="D165" i="2"/>
  <c r="D163" i="2"/>
  <c r="D162" i="2"/>
  <c r="D160" i="2"/>
  <c r="D159" i="2"/>
  <c r="D63" i="2"/>
  <c r="D62" i="2"/>
  <c r="D57" i="2"/>
  <c r="D56" i="2"/>
  <c r="D54" i="2"/>
  <c r="D53" i="2"/>
  <c r="D47" i="2"/>
  <c r="D46" i="2"/>
  <c r="D33" i="2"/>
  <c r="D27" i="2"/>
  <c r="D26" i="2"/>
  <c r="D22" i="2"/>
  <c r="D21" i="2"/>
  <c r="D19" i="2"/>
  <c r="D18" i="2"/>
  <c r="D16" i="2"/>
  <c r="D15" i="2"/>
  <c r="D13" i="2"/>
  <c r="D12" i="2"/>
  <c r="D10" i="2"/>
  <c r="D9" i="2"/>
  <c r="D7" i="2"/>
  <c r="G175" i="2"/>
  <c r="G174" i="2"/>
  <c r="G173" i="2"/>
  <c r="G172" i="2"/>
  <c r="G171" i="2"/>
  <c r="G170" i="2"/>
  <c r="G168" i="2"/>
  <c r="G167" i="2"/>
  <c r="G165" i="2"/>
  <c r="G164" i="2"/>
  <c r="G163" i="2"/>
  <c r="G162" i="2"/>
  <c r="G161" i="2"/>
  <c r="G160" i="2"/>
  <c r="G159" i="2"/>
  <c r="G158" i="2"/>
  <c r="G157" i="2"/>
  <c r="G156" i="2"/>
  <c r="G63" i="2"/>
  <c r="G62" i="2"/>
  <c r="G57" i="2"/>
  <c r="G56" i="2"/>
  <c r="G54" i="2"/>
  <c r="G53" i="2"/>
  <c r="G47" i="2"/>
  <c r="G46" i="2"/>
  <c r="G33" i="2"/>
  <c r="G27" i="2"/>
  <c r="G26" i="2"/>
  <c r="G22" i="2"/>
  <c r="G21" i="2"/>
  <c r="G19" i="2"/>
  <c r="G18" i="2"/>
  <c r="G16" i="2"/>
  <c r="G15" i="2"/>
  <c r="G13" i="2"/>
  <c r="G12" i="2"/>
  <c r="G10" i="2"/>
  <c r="G9" i="2"/>
  <c r="G7" i="2"/>
  <c r="G6" i="2"/>
  <c r="J178" i="2"/>
  <c r="J177" i="2"/>
  <c r="J175" i="2"/>
  <c r="J174" i="2"/>
  <c r="J173" i="2"/>
  <c r="J172" i="2"/>
  <c r="J171" i="2"/>
  <c r="J170" i="2"/>
  <c r="J168" i="2"/>
  <c r="J167" i="2"/>
  <c r="J165" i="2"/>
  <c r="J164" i="2"/>
  <c r="J163" i="2"/>
  <c r="J162" i="2"/>
  <c r="J161" i="2"/>
  <c r="J160" i="2"/>
  <c r="J159" i="2"/>
  <c r="J158" i="2"/>
  <c r="J120" i="2"/>
  <c r="J119" i="2"/>
  <c r="J117" i="2"/>
  <c r="J116" i="2"/>
  <c r="J113" i="2"/>
  <c r="J112" i="2"/>
  <c r="J110" i="2"/>
  <c r="J109" i="2"/>
  <c r="J107" i="2"/>
  <c r="J106" i="2"/>
  <c r="J104" i="2"/>
  <c r="J103" i="2"/>
  <c r="J101" i="2"/>
  <c r="J100" i="2"/>
  <c r="J98" i="2"/>
  <c r="J96" i="2"/>
  <c r="J94" i="2"/>
  <c r="J93" i="2"/>
  <c r="J91" i="2"/>
  <c r="J89" i="2"/>
  <c r="J84" i="2"/>
  <c r="J78" i="2"/>
  <c r="J77" i="2"/>
  <c r="J63" i="2"/>
  <c r="J62" i="2"/>
  <c r="J61" i="2"/>
  <c r="J57" i="2"/>
  <c r="J56" i="2"/>
  <c r="J55" i="2"/>
  <c r="J54" i="2"/>
  <c r="J53" i="2"/>
  <c r="J52" i="2"/>
  <c r="J47" i="2"/>
  <c r="J46" i="2"/>
  <c r="J45" i="2"/>
  <c r="J33" i="2"/>
  <c r="J32" i="2"/>
  <c r="J27" i="2"/>
  <c r="J26" i="2"/>
  <c r="J25" i="2"/>
  <c r="J22" i="2"/>
  <c r="J21" i="2"/>
  <c r="J19" i="2"/>
  <c r="J18" i="2"/>
  <c r="J17" i="2"/>
  <c r="J16" i="2"/>
  <c r="J15" i="2"/>
  <c r="J14" i="2"/>
  <c r="J13" i="2"/>
  <c r="J12" i="2"/>
  <c r="J11" i="2"/>
  <c r="J10" i="2"/>
  <c r="J9" i="2"/>
  <c r="J7" i="2"/>
  <c r="J6" i="2"/>
  <c r="M175" i="2"/>
  <c r="M174" i="2"/>
  <c r="M173" i="2"/>
  <c r="M172" i="2"/>
  <c r="M171" i="2"/>
  <c r="M170" i="2"/>
  <c r="M168" i="2"/>
  <c r="M167" i="2"/>
  <c r="M165" i="2"/>
  <c r="M164" i="2"/>
  <c r="M163" i="2"/>
  <c r="M162" i="2"/>
  <c r="M161" i="2"/>
  <c r="M160" i="2"/>
  <c r="M159" i="2"/>
  <c r="M158" i="2"/>
  <c r="M157" i="2"/>
  <c r="M156" i="2"/>
  <c r="M120" i="2"/>
  <c r="M119" i="2"/>
  <c r="M117" i="2"/>
  <c r="M116" i="2"/>
  <c r="M112" i="2"/>
  <c r="M110" i="2"/>
  <c r="M109" i="2"/>
  <c r="M107" i="2"/>
  <c r="M106" i="2"/>
  <c r="M104" i="2"/>
  <c r="M103" i="2"/>
  <c r="M101" i="2"/>
  <c r="M100" i="2"/>
  <c r="M98" i="2"/>
  <c r="M96" i="2"/>
  <c r="M94" i="2"/>
  <c r="M93" i="2"/>
  <c r="M91" i="2"/>
  <c r="M89" i="2"/>
  <c r="M84" i="2"/>
  <c r="M78" i="2"/>
  <c r="M77" i="2"/>
  <c r="M63" i="2"/>
  <c r="M62" i="2"/>
  <c r="M61" i="2"/>
  <c r="M57" i="2"/>
  <c r="M56" i="2"/>
  <c r="M55" i="2"/>
  <c r="M54" i="2"/>
  <c r="M53" i="2"/>
  <c r="M52" i="2"/>
  <c r="M47" i="2"/>
  <c r="M46" i="2"/>
  <c r="M45" i="2"/>
  <c r="M33" i="2"/>
  <c r="M32" i="2"/>
  <c r="M27" i="2"/>
  <c r="M26" i="2"/>
  <c r="M25" i="2"/>
  <c r="M22" i="2"/>
  <c r="M21" i="2"/>
  <c r="M19" i="2"/>
  <c r="M18" i="2"/>
  <c r="M17" i="2"/>
  <c r="M16" i="2"/>
  <c r="M15" i="2"/>
  <c r="M14" i="2"/>
  <c r="M13" i="2"/>
  <c r="M12" i="2"/>
  <c r="M11" i="2"/>
  <c r="M10" i="2"/>
  <c r="M9" i="2"/>
  <c r="M7" i="2"/>
  <c r="M6" i="2"/>
  <c r="P175" i="2"/>
  <c r="P174" i="2"/>
  <c r="P173" i="2"/>
  <c r="P172" i="2"/>
  <c r="P171" i="2"/>
  <c r="P170" i="2"/>
  <c r="P168" i="2"/>
  <c r="P167" i="2"/>
  <c r="P166" i="2"/>
  <c r="P165" i="2"/>
  <c r="P164" i="2"/>
  <c r="P163" i="2"/>
  <c r="P162" i="2"/>
  <c r="P161" i="2"/>
  <c r="P160" i="2"/>
  <c r="P159" i="2"/>
  <c r="P158" i="2"/>
  <c r="P157" i="2"/>
  <c r="P156" i="2"/>
  <c r="P120" i="2"/>
  <c r="P119" i="2"/>
  <c r="P117" i="2"/>
  <c r="P116" i="2"/>
  <c r="P112" i="2"/>
  <c r="P110" i="2"/>
  <c r="P109" i="2"/>
  <c r="P107" i="2"/>
  <c r="P106" i="2"/>
  <c r="P104" i="2"/>
  <c r="P103" i="2"/>
  <c r="P101" i="2"/>
  <c r="P100" i="2"/>
  <c r="P98" i="2"/>
  <c r="P96" i="2"/>
  <c r="P94" i="2"/>
  <c r="P93" i="2"/>
  <c r="P91" i="2"/>
  <c r="P89" i="2"/>
  <c r="P84" i="2"/>
  <c r="P78" i="2"/>
  <c r="P77" i="2"/>
  <c r="P63" i="2"/>
  <c r="P62" i="2"/>
  <c r="P61" i="2"/>
  <c r="P57" i="2"/>
  <c r="P56" i="2"/>
  <c r="P55" i="2"/>
  <c r="P54" i="2"/>
  <c r="P53" i="2"/>
  <c r="P52" i="2"/>
  <c r="P47" i="2"/>
  <c r="P46" i="2"/>
  <c r="P33" i="2"/>
  <c r="P32" i="2"/>
  <c r="P27" i="2"/>
  <c r="P26" i="2"/>
  <c r="P25" i="2"/>
  <c r="P22" i="2"/>
  <c r="P21" i="2"/>
  <c r="P20" i="2"/>
  <c r="P19" i="2"/>
  <c r="P18" i="2"/>
  <c r="P16" i="2"/>
  <c r="P15" i="2"/>
  <c r="P14" i="2"/>
  <c r="P13" i="2"/>
  <c r="P12" i="2"/>
  <c r="P11" i="2"/>
  <c r="P10" i="2"/>
  <c r="P9" i="2"/>
  <c r="P7" i="2"/>
  <c r="P6" i="2"/>
  <c r="U124" i="2"/>
  <c r="U188" i="2" s="1"/>
  <c r="T124" i="2"/>
  <c r="T188" i="2" s="1"/>
  <c r="R203" i="2"/>
  <c r="Q203" i="2"/>
  <c r="R202" i="2"/>
  <c r="Q202" i="2"/>
  <c r="R201" i="2"/>
  <c r="R306" i="2" s="1"/>
  <c r="Q201" i="2"/>
  <c r="Q306" i="2" s="1"/>
  <c r="R200" i="2"/>
  <c r="R261" i="2" s="1"/>
  <c r="Q200" i="2"/>
  <c r="Q261" i="2" s="1"/>
  <c r="AD203" i="2"/>
  <c r="AC203" i="2"/>
  <c r="AD202" i="2"/>
  <c r="AC202" i="2"/>
  <c r="AD201" i="2"/>
  <c r="AD306" i="2" s="1"/>
  <c r="AC201" i="2"/>
  <c r="AC306" i="2" s="1"/>
  <c r="AD200" i="2"/>
  <c r="AD261" i="2" s="1"/>
  <c r="AC200" i="2"/>
  <c r="AC261" i="2" s="1"/>
  <c r="AA203" i="2"/>
  <c r="Z203" i="2"/>
  <c r="AA202" i="2"/>
  <c r="Z202" i="2"/>
  <c r="AA201" i="2"/>
  <c r="AA306" i="2" s="1"/>
  <c r="Z201" i="2"/>
  <c r="Z306" i="2" s="1"/>
  <c r="AA200" i="2"/>
  <c r="AA261" i="2" s="1"/>
  <c r="Z200" i="2"/>
  <c r="Z261" i="2" s="1"/>
  <c r="X203" i="2"/>
  <c r="W203" i="2"/>
  <c r="X202" i="2"/>
  <c r="W202" i="2"/>
  <c r="X201" i="2"/>
  <c r="X306" i="2" s="1"/>
  <c r="W201" i="2"/>
  <c r="W306" i="2" s="1"/>
  <c r="X200" i="2"/>
  <c r="X261" i="2" s="1"/>
  <c r="W200" i="2"/>
  <c r="W261" i="2" s="1"/>
  <c r="T200" i="2"/>
  <c r="T261" i="2" s="1"/>
  <c r="U202" i="2"/>
  <c r="U201" i="2"/>
  <c r="U306" i="2" s="1"/>
  <c r="T201" i="2"/>
  <c r="T306" i="2" s="1"/>
  <c r="T202" i="2"/>
  <c r="U203" i="2"/>
  <c r="T203" i="2"/>
  <c r="U200" i="2"/>
  <c r="U261" i="2" s="1"/>
  <c r="CG191" i="2" l="1"/>
  <c r="AI191" i="2"/>
  <c r="CS191" i="2"/>
  <c r="CM191" i="2"/>
  <c r="V268" i="2"/>
  <c r="AB268" i="2"/>
  <c r="AE268" i="2"/>
  <c r="S268" i="2"/>
  <c r="N182" i="5"/>
  <c r="C182" i="5"/>
  <c r="D182" i="5" s="1"/>
  <c r="C185" i="5"/>
  <c r="D185" i="5" s="1"/>
  <c r="O182" i="5"/>
  <c r="E182" i="5"/>
  <c r="CS192" i="2"/>
  <c r="F182" i="5"/>
  <c r="CM192" i="2"/>
  <c r="T234" i="2"/>
  <c r="H182" i="5"/>
  <c r="Y268" i="2"/>
  <c r="Z234" i="2"/>
  <c r="AC234" i="2"/>
  <c r="Q234" i="2"/>
  <c r="I182" i="5"/>
  <c r="CG192" i="2"/>
  <c r="BX189" i="2"/>
  <c r="BY20" i="2"/>
  <c r="W234" i="2"/>
  <c r="X234" i="2"/>
  <c r="AA234" i="2"/>
  <c r="AD234" i="2"/>
  <c r="R234" i="2"/>
  <c r="K182" i="5"/>
  <c r="AI268" i="2"/>
  <c r="AI192" i="2"/>
  <c r="U234" i="2"/>
  <c r="L182" i="5"/>
  <c r="BY49" i="2"/>
  <c r="BX188" i="2"/>
  <c r="L188" i="2"/>
  <c r="K188" i="2"/>
  <c r="N188" i="2"/>
  <c r="O188" i="2"/>
  <c r="I188" i="2"/>
  <c r="H188" i="2"/>
  <c r="H188" i="5" s="1"/>
  <c r="B192" i="2"/>
  <c r="H192" i="2"/>
  <c r="N192" i="2"/>
  <c r="C192" i="2"/>
  <c r="D268" i="2" s="1"/>
  <c r="I192" i="2"/>
  <c r="O192" i="2"/>
  <c r="U190" i="2"/>
  <c r="U193" i="2" s="1"/>
  <c r="E192" i="2"/>
  <c r="K192" i="2"/>
  <c r="F192" i="2"/>
  <c r="L192" i="2"/>
  <c r="CE189" i="2"/>
  <c r="Y192" i="2"/>
  <c r="AE191" i="2"/>
  <c r="Y191" i="2"/>
  <c r="AE192" i="2"/>
  <c r="AE189" i="2"/>
  <c r="CQ189" i="2"/>
  <c r="S192" i="2"/>
  <c r="S191" i="2"/>
  <c r="M191" i="2"/>
  <c r="Y189" i="2"/>
  <c r="G179" i="5"/>
  <c r="P176" i="5"/>
  <c r="M179" i="5"/>
  <c r="S189" i="2"/>
  <c r="CV189" i="2"/>
  <c r="CK189" i="2"/>
  <c r="G176" i="5"/>
  <c r="AB192" i="2"/>
  <c r="V192" i="2"/>
  <c r="AB191" i="2"/>
  <c r="V191" i="2"/>
  <c r="B176" i="6"/>
  <c r="B179" i="6"/>
  <c r="E188" i="2"/>
  <c r="M176" i="5"/>
  <c r="C179" i="6"/>
  <c r="J179" i="5"/>
  <c r="P179" i="5"/>
  <c r="D191" i="2"/>
  <c r="J191" i="2"/>
  <c r="P191" i="2"/>
  <c r="C176" i="6"/>
  <c r="J176" i="5"/>
  <c r="D176" i="5"/>
  <c r="D179" i="5"/>
  <c r="AB189" i="2"/>
  <c r="CQ192" i="2"/>
  <c r="CE192" i="2"/>
  <c r="CQ191" i="2"/>
  <c r="CE191" i="2"/>
  <c r="CV192" i="2"/>
  <c r="CK192" i="2"/>
  <c r="CV191" i="2"/>
  <c r="CK191" i="2"/>
  <c r="V189" i="2"/>
  <c r="CV190" i="2"/>
  <c r="CK190" i="2"/>
  <c r="AE190" i="2"/>
  <c r="Y190" i="2"/>
  <c r="CQ190" i="2"/>
  <c r="CE190" i="2"/>
  <c r="AB190" i="2"/>
  <c r="S190" i="2"/>
  <c r="B188" i="2"/>
  <c r="C188" i="2"/>
  <c r="F188" i="2"/>
  <c r="M20" i="2"/>
  <c r="P45" i="2"/>
  <c r="AA193" i="2"/>
  <c r="P17" i="2"/>
  <c r="L189" i="2"/>
  <c r="G88" i="2"/>
  <c r="K189" i="2"/>
  <c r="X193" i="2"/>
  <c r="N189" i="2"/>
  <c r="J8" i="2"/>
  <c r="O189" i="2"/>
  <c r="D45" i="2"/>
  <c r="D92" i="2"/>
  <c r="G182" i="2"/>
  <c r="CC193" i="2"/>
  <c r="CG193" i="2" s="1"/>
  <c r="AF193" i="2"/>
  <c r="AF205" i="2" s="1"/>
  <c r="G95" i="2"/>
  <c r="CP193" i="2"/>
  <c r="CD193" i="2"/>
  <c r="AH193" i="2"/>
  <c r="D108" i="2"/>
  <c r="G115" i="2"/>
  <c r="D83" i="2"/>
  <c r="G99" i="2"/>
  <c r="D102" i="2"/>
  <c r="G105" i="2"/>
  <c r="D118" i="2"/>
  <c r="D111" i="2"/>
  <c r="G92" i="2"/>
  <c r="CJ193" i="2"/>
  <c r="W193" i="2"/>
  <c r="D176" i="2"/>
  <c r="D76" i="2"/>
  <c r="G149" i="2"/>
  <c r="K190" i="2"/>
  <c r="CT193" i="2"/>
  <c r="CI193" i="2"/>
  <c r="CM193" i="2" s="1"/>
  <c r="G83" i="2"/>
  <c r="D88" i="2"/>
  <c r="D99" i="2"/>
  <c r="G102" i="2"/>
  <c r="D105" i="2"/>
  <c r="G108" i="2"/>
  <c r="D115" i="2"/>
  <c r="G118" i="2"/>
  <c r="G111" i="2"/>
  <c r="AC193" i="2"/>
  <c r="CO193" i="2"/>
  <c r="CS193" i="2" s="1"/>
  <c r="Z193" i="2"/>
  <c r="D95" i="2"/>
  <c r="CU193" i="2"/>
  <c r="AD193" i="2"/>
  <c r="R193" i="2"/>
  <c r="G144" i="2"/>
  <c r="Q193" i="2"/>
  <c r="M149" i="2"/>
  <c r="P8" i="2"/>
  <c r="O190" i="2"/>
  <c r="D185" i="2"/>
  <c r="M144" i="2"/>
  <c r="P149" i="2"/>
  <c r="J144" i="2"/>
  <c r="J149" i="2"/>
  <c r="G61" i="2"/>
  <c r="E190" i="2"/>
  <c r="G55" i="2"/>
  <c r="G52" i="2"/>
  <c r="G45" i="2"/>
  <c r="G32" i="2"/>
  <c r="P144" i="2"/>
  <c r="G20" i="2"/>
  <c r="E191" i="2"/>
  <c r="G191" i="2" s="1"/>
  <c r="L190" i="2"/>
  <c r="I189" i="2"/>
  <c r="J20" i="2"/>
  <c r="I190" i="2"/>
  <c r="H190" i="2"/>
  <c r="N190" i="2"/>
  <c r="B189" i="2"/>
  <c r="E189" i="2"/>
  <c r="D52" i="2"/>
  <c r="D55" i="2"/>
  <c r="D61" i="2"/>
  <c r="D167" i="2"/>
  <c r="F190" i="2"/>
  <c r="D144" i="2"/>
  <c r="D32" i="2"/>
  <c r="D164" i="2"/>
  <c r="T190" i="2"/>
  <c r="C190" i="2"/>
  <c r="B190" i="2"/>
  <c r="C189" i="2"/>
  <c r="G8" i="2"/>
  <c r="D11" i="2"/>
  <c r="D14" i="2"/>
  <c r="D17" i="2"/>
  <c r="G176" i="2"/>
  <c r="H189" i="2"/>
  <c r="G11" i="2"/>
  <c r="G14" i="2"/>
  <c r="G17" i="2"/>
  <c r="D161" i="2"/>
  <c r="D170" i="2"/>
  <c r="D158" i="2"/>
  <c r="D179" i="2"/>
  <c r="D182" i="2"/>
  <c r="G179" i="2"/>
  <c r="F189" i="2"/>
  <c r="D149" i="2"/>
  <c r="G25" i="2"/>
  <c r="D173" i="2"/>
  <c r="M8" i="2"/>
  <c r="D6" i="2"/>
  <c r="D25" i="2"/>
  <c r="G76" i="2"/>
  <c r="D8" i="2"/>
  <c r="D20" i="2"/>
  <c r="D155" i="2"/>
  <c r="D203" i="2"/>
  <c r="P111" i="2"/>
  <c r="M111" i="2"/>
  <c r="J111" i="2"/>
  <c r="J99" i="2"/>
  <c r="J102" i="2"/>
  <c r="P115" i="2"/>
  <c r="M118" i="2"/>
  <c r="Y201" i="2"/>
  <c r="Y306" i="2" s="1"/>
  <c r="Y203" i="2"/>
  <c r="AB201" i="2"/>
  <c r="AB306" i="2" s="1"/>
  <c r="AB203" i="2"/>
  <c r="AE201" i="2"/>
  <c r="AE306" i="2" s="1"/>
  <c r="P176" i="2"/>
  <c r="M179" i="2"/>
  <c r="M182" i="2"/>
  <c r="J83" i="2"/>
  <c r="P83" i="2"/>
  <c r="P92" i="2"/>
  <c r="M99" i="2"/>
  <c r="J176" i="2"/>
  <c r="P155" i="2"/>
  <c r="M76" i="2"/>
  <c r="M102" i="2"/>
  <c r="M108" i="2"/>
  <c r="M115" i="2"/>
  <c r="P182" i="2"/>
  <c r="P105" i="2"/>
  <c r="P118" i="2"/>
  <c r="M92" i="2"/>
  <c r="J95" i="2"/>
  <c r="P95" i="2"/>
  <c r="J76" i="2"/>
  <c r="P76" i="2"/>
  <c r="M88" i="2"/>
  <c r="P99" i="2"/>
  <c r="J182" i="2"/>
  <c r="P102" i="2"/>
  <c r="M105" i="2"/>
  <c r="G155" i="2"/>
  <c r="M155" i="2"/>
  <c r="M176" i="2"/>
  <c r="J179" i="2"/>
  <c r="J118" i="2"/>
  <c r="J115" i="2"/>
  <c r="P108" i="2"/>
  <c r="J108" i="2"/>
  <c r="J105" i="2"/>
  <c r="P179" i="2"/>
  <c r="J155" i="2"/>
  <c r="S200" i="2"/>
  <c r="S261" i="2" s="1"/>
  <c r="S202" i="2"/>
  <c r="S234" i="2" s="1"/>
  <c r="M83" i="2"/>
  <c r="J88" i="2"/>
  <c r="P88" i="2"/>
  <c r="M95" i="2"/>
  <c r="J92" i="2"/>
  <c r="AB202" i="2"/>
  <c r="AB234" i="2" s="1"/>
  <c r="AE200" i="2"/>
  <c r="AE261" i="2" s="1"/>
  <c r="AE203" i="2"/>
  <c r="S201" i="2"/>
  <c r="S306" i="2" s="1"/>
  <c r="S203" i="2"/>
  <c r="AE202" i="2"/>
  <c r="AE234" i="2" s="1"/>
  <c r="AB200" i="2"/>
  <c r="AB261" i="2" s="1"/>
  <c r="Y200" i="2"/>
  <c r="Y261" i="2" s="1"/>
  <c r="Y202" i="2"/>
  <c r="Y234" i="2" s="1"/>
  <c r="V201" i="2"/>
  <c r="V306" i="2" s="1"/>
  <c r="V202" i="2"/>
  <c r="V234" i="2" s="1"/>
  <c r="V203" i="2"/>
  <c r="V200" i="2"/>
  <c r="V261" i="2" s="1"/>
  <c r="F35" i="7" l="1"/>
  <c r="C36" i="7"/>
  <c r="AF283" i="2"/>
  <c r="M182" i="5"/>
  <c r="J182" i="5"/>
  <c r="G182" i="5"/>
  <c r="P268" i="2"/>
  <c r="G268" i="2"/>
  <c r="C182" i="6"/>
  <c r="B182" i="6"/>
  <c r="P182" i="5"/>
  <c r="M268" i="2"/>
  <c r="AH205" i="2"/>
  <c r="AI193" i="2"/>
  <c r="AI205" i="2" s="1"/>
  <c r="CV268" i="2"/>
  <c r="J268" i="2"/>
  <c r="BX193" i="2"/>
  <c r="BY193" i="2" s="1"/>
  <c r="BY189" i="2"/>
  <c r="BY188" i="2"/>
  <c r="V190" i="2"/>
  <c r="D192" i="2"/>
  <c r="P192" i="2"/>
  <c r="J192" i="2"/>
  <c r="G192" i="2"/>
  <c r="M192" i="2"/>
  <c r="D176" i="6"/>
  <c r="AE193" i="2"/>
  <c r="G190" i="2"/>
  <c r="CV193" i="2"/>
  <c r="P189" i="2"/>
  <c r="D179" i="6"/>
  <c r="E188" i="5"/>
  <c r="F188" i="5"/>
  <c r="D35" i="7" s="1"/>
  <c r="B188" i="5"/>
  <c r="C34" i="7" s="1"/>
  <c r="S193" i="2"/>
  <c r="D189" i="2"/>
  <c r="CE193" i="2"/>
  <c r="J190" i="2"/>
  <c r="AB193" i="2"/>
  <c r="G189" i="2"/>
  <c r="D190" i="2"/>
  <c r="M189" i="2"/>
  <c r="J189" i="2"/>
  <c r="P190" i="2"/>
  <c r="CQ193" i="2"/>
  <c r="D188" i="2"/>
  <c r="M190" i="2"/>
  <c r="CK193" i="2"/>
  <c r="Y193" i="2"/>
  <c r="T193" i="2"/>
  <c r="V193" i="2" s="1"/>
  <c r="O193" i="2"/>
  <c r="N193" i="2"/>
  <c r="L193" i="2"/>
  <c r="K193" i="2"/>
  <c r="B193" i="2"/>
  <c r="C193" i="2"/>
  <c r="I193" i="2"/>
  <c r="H193" i="2"/>
  <c r="F193" i="2"/>
  <c r="E193" i="2"/>
  <c r="D182" i="6" l="1"/>
  <c r="F34" i="7"/>
  <c r="G34" i="7" s="1"/>
  <c r="C35" i="7"/>
  <c r="E35" i="7" s="1"/>
  <c r="CV304" i="2"/>
  <c r="D193" i="2"/>
  <c r="M193" i="2"/>
  <c r="P193" i="2"/>
  <c r="G193" i="2"/>
  <c r="J193" i="2"/>
  <c r="G35" i="7" l="1"/>
  <c r="AH281" i="2"/>
  <c r="AI281" i="2" s="1"/>
  <c r="AI283" i="2" s="1"/>
  <c r="AC204" i="2"/>
  <c r="P203" i="2"/>
  <c r="P202" i="2"/>
  <c r="P234" i="2" s="1"/>
  <c r="P201" i="2"/>
  <c r="P306" i="2" s="1"/>
  <c r="O204" i="2"/>
  <c r="O331" i="2" s="1"/>
  <c r="N204" i="2"/>
  <c r="N331" i="2" s="1"/>
  <c r="M203" i="2"/>
  <c r="M202" i="2"/>
  <c r="M234" i="2" s="1"/>
  <c r="M201" i="2"/>
  <c r="M306" i="2" s="1"/>
  <c r="M200" i="2"/>
  <c r="M261" i="2" s="1"/>
  <c r="K204" i="2"/>
  <c r="K331" i="2" s="1"/>
  <c r="J203" i="2"/>
  <c r="J202" i="2"/>
  <c r="J234" i="2" s="1"/>
  <c r="J201" i="2"/>
  <c r="J306" i="2" s="1"/>
  <c r="I204" i="2"/>
  <c r="I331" i="2" s="1"/>
  <c r="J200" i="2"/>
  <c r="J261" i="2" s="1"/>
  <c r="G203" i="2"/>
  <c r="G202" i="2"/>
  <c r="G234" i="2" s="1"/>
  <c r="G201" i="2"/>
  <c r="G306" i="2" s="1"/>
  <c r="G200" i="2"/>
  <c r="G261" i="2" s="1"/>
  <c r="E204" i="2"/>
  <c r="E331" i="2" s="1"/>
  <c r="L188" i="5"/>
  <c r="D37" i="7" s="1"/>
  <c r="N188" i="5"/>
  <c r="R188" i="5"/>
  <c r="D39" i="7" s="1"/>
  <c r="B7" i="5"/>
  <c r="C7" i="5"/>
  <c r="E7" i="5"/>
  <c r="F7" i="5"/>
  <c r="H7" i="5"/>
  <c r="I7" i="5"/>
  <c r="K7" i="5"/>
  <c r="L7" i="5"/>
  <c r="N7" i="5"/>
  <c r="O7" i="5"/>
  <c r="C8" i="5"/>
  <c r="E8" i="5"/>
  <c r="F8" i="5"/>
  <c r="H8" i="5"/>
  <c r="I8" i="5"/>
  <c r="K8" i="5"/>
  <c r="L8" i="5"/>
  <c r="N8" i="5"/>
  <c r="O8" i="5"/>
  <c r="B9" i="5"/>
  <c r="C9" i="5"/>
  <c r="E9" i="5"/>
  <c r="F9" i="5"/>
  <c r="H9" i="5"/>
  <c r="I9" i="5"/>
  <c r="K9" i="5"/>
  <c r="L9" i="5"/>
  <c r="N9" i="5"/>
  <c r="O9" i="5"/>
  <c r="B10" i="5"/>
  <c r="C10" i="5"/>
  <c r="E10" i="5"/>
  <c r="F10" i="5"/>
  <c r="H10" i="5"/>
  <c r="I10" i="5"/>
  <c r="K10" i="5"/>
  <c r="L10" i="5"/>
  <c r="N10" i="5"/>
  <c r="O10" i="5"/>
  <c r="C11" i="5"/>
  <c r="E11" i="5"/>
  <c r="F11" i="5"/>
  <c r="H11" i="5"/>
  <c r="I11" i="5"/>
  <c r="K11" i="5"/>
  <c r="L11" i="5"/>
  <c r="N11" i="5"/>
  <c r="O11" i="5"/>
  <c r="B12" i="5"/>
  <c r="C12" i="5"/>
  <c r="E12" i="5"/>
  <c r="F12" i="5"/>
  <c r="H12" i="5"/>
  <c r="I12" i="5"/>
  <c r="K12" i="5"/>
  <c r="L12" i="5"/>
  <c r="N12" i="5"/>
  <c r="O12" i="5"/>
  <c r="B13" i="5"/>
  <c r="C13" i="5"/>
  <c r="E13" i="5"/>
  <c r="F13" i="5"/>
  <c r="H13" i="5"/>
  <c r="I13" i="5"/>
  <c r="K13" i="5"/>
  <c r="L13" i="5"/>
  <c r="N13" i="5"/>
  <c r="O13" i="5"/>
  <c r="C14" i="5"/>
  <c r="E14" i="5"/>
  <c r="F14" i="5"/>
  <c r="H14" i="5"/>
  <c r="I14" i="5"/>
  <c r="K14" i="5"/>
  <c r="L14" i="5"/>
  <c r="N14" i="5"/>
  <c r="O14" i="5"/>
  <c r="B15" i="5"/>
  <c r="C15" i="5"/>
  <c r="E15" i="5"/>
  <c r="F15" i="5"/>
  <c r="H15" i="5"/>
  <c r="I15" i="5"/>
  <c r="K15" i="5"/>
  <c r="L15" i="5"/>
  <c r="N15" i="5"/>
  <c r="O15" i="5"/>
  <c r="B16" i="5"/>
  <c r="C16" i="5"/>
  <c r="E16" i="5"/>
  <c r="F16" i="5"/>
  <c r="H16" i="5"/>
  <c r="I16" i="5"/>
  <c r="K16" i="5"/>
  <c r="L16" i="5"/>
  <c r="N16" i="5"/>
  <c r="O16" i="5"/>
  <c r="C17" i="5"/>
  <c r="E17" i="5"/>
  <c r="F17" i="5"/>
  <c r="H17" i="5"/>
  <c r="I17" i="5"/>
  <c r="K17" i="5"/>
  <c r="L17" i="5"/>
  <c r="N17" i="5"/>
  <c r="O17" i="5"/>
  <c r="B18" i="5"/>
  <c r="C18" i="5"/>
  <c r="E18" i="5"/>
  <c r="F18" i="5"/>
  <c r="H18" i="5"/>
  <c r="I18" i="5"/>
  <c r="K18" i="5"/>
  <c r="L18" i="5"/>
  <c r="N18" i="5"/>
  <c r="O18" i="5"/>
  <c r="B19" i="5"/>
  <c r="C19" i="5"/>
  <c r="E19" i="5"/>
  <c r="F19" i="5"/>
  <c r="H19" i="5"/>
  <c r="I19" i="5"/>
  <c r="K19" i="5"/>
  <c r="L19" i="5"/>
  <c r="N19" i="5"/>
  <c r="O19" i="5"/>
  <c r="C20" i="5"/>
  <c r="E20" i="5"/>
  <c r="F20" i="5"/>
  <c r="H20" i="5"/>
  <c r="I20" i="5"/>
  <c r="K20" i="5"/>
  <c r="L20" i="5"/>
  <c r="N20" i="5"/>
  <c r="O20" i="5"/>
  <c r="B21" i="5"/>
  <c r="C21" i="5"/>
  <c r="E21" i="5"/>
  <c r="F21" i="5"/>
  <c r="H21" i="5"/>
  <c r="I21" i="5"/>
  <c r="K21" i="5"/>
  <c r="L21" i="5"/>
  <c r="N21" i="5"/>
  <c r="O21" i="5"/>
  <c r="B22" i="5"/>
  <c r="C22" i="5"/>
  <c r="E22" i="5"/>
  <c r="F22" i="5"/>
  <c r="H22" i="5"/>
  <c r="H294" i="5" s="1"/>
  <c r="H304" i="5" s="1"/>
  <c r="I22" i="5"/>
  <c r="I294" i="5" s="1"/>
  <c r="K22" i="5"/>
  <c r="L22" i="5"/>
  <c r="N22" i="5"/>
  <c r="O22" i="5"/>
  <c r="B23" i="5"/>
  <c r="C23" i="5"/>
  <c r="E23" i="5"/>
  <c r="F23" i="5"/>
  <c r="H23" i="5"/>
  <c r="I23" i="5"/>
  <c r="K23" i="5"/>
  <c r="L23" i="5"/>
  <c r="N23" i="5"/>
  <c r="O23" i="5"/>
  <c r="B24" i="5"/>
  <c r="B271" i="5" s="1"/>
  <c r="C24" i="5"/>
  <c r="C271" i="5" s="1"/>
  <c r="E24" i="5"/>
  <c r="F24" i="5"/>
  <c r="H24" i="5"/>
  <c r="H271" i="5" s="1"/>
  <c r="H281" i="5" s="1"/>
  <c r="I24" i="5"/>
  <c r="I271" i="5" s="1"/>
  <c r="K24" i="5"/>
  <c r="K271" i="5" s="1"/>
  <c r="K281" i="5" s="1"/>
  <c r="L24" i="5"/>
  <c r="L271" i="5" s="1"/>
  <c r="N24" i="5"/>
  <c r="N271" i="5" s="1"/>
  <c r="N281" i="5" s="1"/>
  <c r="O24" i="5"/>
  <c r="O271" i="5" s="1"/>
  <c r="B25" i="5"/>
  <c r="C25" i="5"/>
  <c r="E25" i="5"/>
  <c r="F25" i="5"/>
  <c r="H25" i="5"/>
  <c r="I25" i="5"/>
  <c r="K25" i="5"/>
  <c r="L25" i="5"/>
  <c r="N25" i="5"/>
  <c r="O25" i="5"/>
  <c r="B26" i="5"/>
  <c r="C26" i="5"/>
  <c r="E26" i="5"/>
  <c r="F26" i="5"/>
  <c r="H26" i="5"/>
  <c r="I26" i="5"/>
  <c r="K26" i="5"/>
  <c r="L26" i="5"/>
  <c r="N26" i="5"/>
  <c r="O26" i="5"/>
  <c r="B27" i="5"/>
  <c r="B219" i="5" s="1"/>
  <c r="C27" i="5"/>
  <c r="C219" i="5" s="1"/>
  <c r="E27" i="5"/>
  <c r="F27" i="5"/>
  <c r="H27" i="5"/>
  <c r="I27" i="5"/>
  <c r="K27" i="5"/>
  <c r="L27" i="5"/>
  <c r="N27" i="5"/>
  <c r="O27" i="5"/>
  <c r="B32" i="5"/>
  <c r="C32" i="5"/>
  <c r="E32" i="5"/>
  <c r="F32" i="5"/>
  <c r="H32" i="5"/>
  <c r="I32" i="5"/>
  <c r="K32" i="5"/>
  <c r="L32" i="5"/>
  <c r="N32" i="5"/>
  <c r="O32" i="5"/>
  <c r="B33" i="5"/>
  <c r="C33" i="5"/>
  <c r="E33" i="5"/>
  <c r="F33" i="5"/>
  <c r="H33" i="5"/>
  <c r="I33" i="5"/>
  <c r="K33" i="5"/>
  <c r="L33" i="5"/>
  <c r="N33" i="5"/>
  <c r="O33" i="5"/>
  <c r="B45" i="5"/>
  <c r="C45" i="5"/>
  <c r="E45" i="5"/>
  <c r="F45" i="5"/>
  <c r="H45" i="5"/>
  <c r="I45" i="5"/>
  <c r="K45" i="5"/>
  <c r="L45" i="5"/>
  <c r="N45" i="5"/>
  <c r="O45" i="5"/>
  <c r="B46" i="5"/>
  <c r="B255" i="5" s="1"/>
  <c r="C46" i="5"/>
  <c r="C255" i="5" s="1"/>
  <c r="E46" i="5"/>
  <c r="E255" i="5" s="1"/>
  <c r="F46" i="5"/>
  <c r="F255" i="5" s="1"/>
  <c r="H46" i="5"/>
  <c r="H255" i="5" s="1"/>
  <c r="I46" i="5"/>
  <c r="I255" i="5" s="1"/>
  <c r="K46" i="5"/>
  <c r="K255" i="5" s="1"/>
  <c r="L46" i="5"/>
  <c r="L255" i="5" s="1"/>
  <c r="N46" i="5"/>
  <c r="N255" i="5" s="1"/>
  <c r="O46" i="5"/>
  <c r="O255" i="5" s="1"/>
  <c r="B47" i="5"/>
  <c r="B228" i="5" s="1"/>
  <c r="C47" i="5"/>
  <c r="C228" i="5" s="1"/>
  <c r="E47" i="5"/>
  <c r="E228" i="5" s="1"/>
  <c r="F47" i="5"/>
  <c r="F228" i="5" s="1"/>
  <c r="H47" i="5"/>
  <c r="H228" i="5" s="1"/>
  <c r="I47" i="5"/>
  <c r="I228" i="5" s="1"/>
  <c r="K47" i="5"/>
  <c r="K228" i="5" s="1"/>
  <c r="L47" i="5"/>
  <c r="L228" i="5" s="1"/>
  <c r="N47" i="5"/>
  <c r="N228" i="5" s="1"/>
  <c r="O47" i="5"/>
  <c r="O228" i="5" s="1"/>
  <c r="B52" i="5"/>
  <c r="C52" i="5"/>
  <c r="E52" i="5"/>
  <c r="F52" i="5"/>
  <c r="H52" i="5"/>
  <c r="I52" i="5"/>
  <c r="K52" i="5"/>
  <c r="L52" i="5"/>
  <c r="N52" i="5"/>
  <c r="O52" i="5"/>
  <c r="B53" i="5"/>
  <c r="C53" i="5"/>
  <c r="E53" i="5"/>
  <c r="F53" i="5"/>
  <c r="H53" i="5"/>
  <c r="I53" i="5"/>
  <c r="K53" i="5"/>
  <c r="L53" i="5"/>
  <c r="N53" i="5"/>
  <c r="O53" i="5"/>
  <c r="B54" i="5"/>
  <c r="C54" i="5"/>
  <c r="E54" i="5"/>
  <c r="F54" i="5"/>
  <c r="H54" i="5"/>
  <c r="I54" i="5"/>
  <c r="K54" i="5"/>
  <c r="L54" i="5"/>
  <c r="N54" i="5"/>
  <c r="O54" i="5"/>
  <c r="B55" i="5"/>
  <c r="C55" i="5"/>
  <c r="E55" i="5"/>
  <c r="F55" i="5"/>
  <c r="H55" i="5"/>
  <c r="I55" i="5"/>
  <c r="K55" i="5"/>
  <c r="L55" i="5"/>
  <c r="N55" i="5"/>
  <c r="O55" i="5"/>
  <c r="B56" i="5"/>
  <c r="C56" i="5"/>
  <c r="E56" i="5"/>
  <c r="F56" i="5"/>
  <c r="H56" i="5"/>
  <c r="I56" i="5"/>
  <c r="K56" i="5"/>
  <c r="L56" i="5"/>
  <c r="N56" i="5"/>
  <c r="O56" i="5"/>
  <c r="B57" i="5"/>
  <c r="C57" i="5"/>
  <c r="E57" i="5"/>
  <c r="F57" i="5"/>
  <c r="H57" i="5"/>
  <c r="I57" i="5"/>
  <c r="K57" i="5"/>
  <c r="L57" i="5"/>
  <c r="N57" i="5"/>
  <c r="O57" i="5"/>
  <c r="B61" i="5"/>
  <c r="C61" i="5"/>
  <c r="E61" i="5"/>
  <c r="F61" i="5"/>
  <c r="H61" i="5"/>
  <c r="I61" i="5"/>
  <c r="K61" i="5"/>
  <c r="L61" i="5"/>
  <c r="N61" i="5"/>
  <c r="O61" i="5"/>
  <c r="B62" i="5"/>
  <c r="C62" i="5"/>
  <c r="E62" i="5"/>
  <c r="F62" i="5"/>
  <c r="H62" i="5"/>
  <c r="I62" i="5"/>
  <c r="K62" i="5"/>
  <c r="L62" i="5"/>
  <c r="N62" i="5"/>
  <c r="O62" i="5"/>
  <c r="B63" i="5"/>
  <c r="C63" i="5"/>
  <c r="E63" i="5"/>
  <c r="F63" i="5"/>
  <c r="H63" i="5"/>
  <c r="I63" i="5"/>
  <c r="K63" i="5"/>
  <c r="L63" i="5"/>
  <c r="N63" i="5"/>
  <c r="O63" i="5"/>
  <c r="B76" i="5"/>
  <c r="C76" i="5"/>
  <c r="E76" i="5"/>
  <c r="F76" i="5"/>
  <c r="H76" i="5"/>
  <c r="I76" i="5"/>
  <c r="K76" i="5"/>
  <c r="L76" i="5"/>
  <c r="N76" i="5"/>
  <c r="O76" i="5"/>
  <c r="B77" i="5"/>
  <c r="C77" i="5"/>
  <c r="E77" i="5"/>
  <c r="F77" i="5"/>
  <c r="H77" i="5"/>
  <c r="I77" i="5"/>
  <c r="K77" i="5"/>
  <c r="L77" i="5"/>
  <c r="N77" i="5"/>
  <c r="O77" i="5"/>
  <c r="B78" i="5"/>
  <c r="B229" i="5" s="1"/>
  <c r="C78" i="5"/>
  <c r="C229" i="5" s="1"/>
  <c r="E229" i="5"/>
  <c r="F229" i="5"/>
  <c r="K229" i="5"/>
  <c r="L229" i="5"/>
  <c r="N229" i="5"/>
  <c r="O229" i="5"/>
  <c r="B79" i="5"/>
  <c r="B278" i="5" s="1"/>
  <c r="C79" i="5"/>
  <c r="C278" i="5" s="1"/>
  <c r="B83" i="5"/>
  <c r="C83" i="5"/>
  <c r="E83" i="5"/>
  <c r="F83" i="5"/>
  <c r="H83" i="5"/>
  <c r="I83" i="5"/>
  <c r="K83" i="5"/>
  <c r="L83" i="5"/>
  <c r="N83" i="5"/>
  <c r="O83" i="5"/>
  <c r="B84" i="5"/>
  <c r="C84" i="5"/>
  <c r="B88" i="5"/>
  <c r="C88" i="5"/>
  <c r="E88" i="5"/>
  <c r="F88" i="5"/>
  <c r="H88" i="5"/>
  <c r="I88" i="5"/>
  <c r="K88" i="5"/>
  <c r="L88" i="5"/>
  <c r="N88" i="5"/>
  <c r="O88" i="5"/>
  <c r="B89" i="5"/>
  <c r="C89" i="5"/>
  <c r="E89" i="5"/>
  <c r="F89" i="5"/>
  <c r="H89" i="5"/>
  <c r="I89" i="5"/>
  <c r="K89" i="5"/>
  <c r="L89" i="5"/>
  <c r="N89" i="5"/>
  <c r="O89" i="5"/>
  <c r="B91" i="5"/>
  <c r="C91" i="5"/>
  <c r="E91" i="5"/>
  <c r="F91" i="5"/>
  <c r="H91" i="5"/>
  <c r="I91" i="5"/>
  <c r="K91" i="5"/>
  <c r="L91" i="5"/>
  <c r="N91" i="5"/>
  <c r="O91" i="5"/>
  <c r="B92" i="5"/>
  <c r="C92" i="5"/>
  <c r="E92" i="5"/>
  <c r="F92" i="5"/>
  <c r="H92" i="5"/>
  <c r="I92" i="5"/>
  <c r="K92" i="5"/>
  <c r="L92" i="5"/>
  <c r="N92" i="5"/>
  <c r="O92" i="5"/>
  <c r="B93" i="5"/>
  <c r="C93" i="5"/>
  <c r="E93" i="5"/>
  <c r="F93" i="5"/>
  <c r="H93" i="5"/>
  <c r="I93" i="5"/>
  <c r="K93" i="5"/>
  <c r="L93" i="5"/>
  <c r="N93" i="5"/>
  <c r="O93" i="5"/>
  <c r="B94" i="5"/>
  <c r="C94" i="5"/>
  <c r="E94" i="5"/>
  <c r="F94" i="5"/>
  <c r="H94" i="5"/>
  <c r="I94" i="5"/>
  <c r="K94" i="5"/>
  <c r="L94" i="5"/>
  <c r="N94" i="5"/>
  <c r="O94" i="5"/>
  <c r="B95" i="5"/>
  <c r="C95" i="5"/>
  <c r="E95" i="5"/>
  <c r="F95" i="5"/>
  <c r="H95" i="5"/>
  <c r="I95" i="5"/>
  <c r="K95" i="5"/>
  <c r="L95" i="5"/>
  <c r="N95" i="5"/>
  <c r="O95" i="5"/>
  <c r="B96" i="5"/>
  <c r="C96" i="5"/>
  <c r="E96" i="5"/>
  <c r="F96" i="5"/>
  <c r="H96" i="5"/>
  <c r="I96" i="5"/>
  <c r="K96" i="5"/>
  <c r="L96" i="5"/>
  <c r="N96" i="5"/>
  <c r="O96" i="5"/>
  <c r="H98" i="5"/>
  <c r="I98" i="5"/>
  <c r="K98" i="5"/>
  <c r="L98" i="5"/>
  <c r="N98" i="5"/>
  <c r="O98" i="5"/>
  <c r="B99" i="5"/>
  <c r="C99" i="5"/>
  <c r="E99" i="5"/>
  <c r="F99" i="5"/>
  <c r="H99" i="5"/>
  <c r="I99" i="5"/>
  <c r="K99" i="5"/>
  <c r="L99" i="5"/>
  <c r="N99" i="5"/>
  <c r="O99" i="5"/>
  <c r="B100" i="5"/>
  <c r="C100" i="5"/>
  <c r="E100" i="5"/>
  <c r="F100" i="5"/>
  <c r="H100" i="5"/>
  <c r="I100" i="5"/>
  <c r="K100" i="5"/>
  <c r="L100" i="5"/>
  <c r="N100" i="5"/>
  <c r="O100" i="5"/>
  <c r="B101" i="5"/>
  <c r="C101" i="5"/>
  <c r="E101" i="5"/>
  <c r="F101" i="5"/>
  <c r="H101" i="5"/>
  <c r="I101" i="5"/>
  <c r="K101" i="5"/>
  <c r="L101" i="5"/>
  <c r="N101" i="5"/>
  <c r="O101" i="5"/>
  <c r="B102" i="5"/>
  <c r="C102" i="5"/>
  <c r="E102" i="5"/>
  <c r="F102" i="5"/>
  <c r="H102" i="5"/>
  <c r="I102" i="5"/>
  <c r="K102" i="5"/>
  <c r="L102" i="5"/>
  <c r="N102" i="5"/>
  <c r="O102" i="5"/>
  <c r="B103" i="5"/>
  <c r="B251" i="5" s="1"/>
  <c r="C103" i="5"/>
  <c r="E103" i="5"/>
  <c r="F103" i="5"/>
  <c r="H103" i="5"/>
  <c r="I103" i="5"/>
  <c r="K103" i="5"/>
  <c r="L103" i="5"/>
  <c r="N103" i="5"/>
  <c r="O103" i="5"/>
  <c r="O251" i="5" s="1"/>
  <c r="B104" i="5"/>
  <c r="C104" i="5"/>
  <c r="C224" i="5" s="1"/>
  <c r="E104" i="5"/>
  <c r="E224" i="5" s="1"/>
  <c r="F104" i="5"/>
  <c r="H104" i="5"/>
  <c r="I104" i="5"/>
  <c r="K104" i="5"/>
  <c r="L104" i="5"/>
  <c r="N104" i="5"/>
  <c r="O104" i="5"/>
  <c r="B105" i="5"/>
  <c r="C105" i="5"/>
  <c r="E105" i="5"/>
  <c r="F105" i="5"/>
  <c r="H105" i="5"/>
  <c r="I105" i="5"/>
  <c r="K105" i="5"/>
  <c r="L105" i="5"/>
  <c r="N105" i="5"/>
  <c r="O105" i="5"/>
  <c r="B106" i="5"/>
  <c r="C106" i="5"/>
  <c r="E106" i="5"/>
  <c r="F106" i="5"/>
  <c r="H106" i="5"/>
  <c r="I106" i="5"/>
  <c r="K106" i="5"/>
  <c r="L106" i="5"/>
  <c r="N106" i="5"/>
  <c r="O106" i="5"/>
  <c r="B107" i="5"/>
  <c r="C107" i="5"/>
  <c r="E107" i="5"/>
  <c r="F107" i="5"/>
  <c r="H107" i="5"/>
  <c r="I107" i="5"/>
  <c r="K107" i="5"/>
  <c r="L107" i="5"/>
  <c r="N107" i="5"/>
  <c r="O107" i="5"/>
  <c r="B108" i="5"/>
  <c r="C108" i="5"/>
  <c r="E108" i="5"/>
  <c r="F108" i="5"/>
  <c r="H108" i="5"/>
  <c r="I108" i="5"/>
  <c r="K108" i="5"/>
  <c r="L108" i="5"/>
  <c r="N108" i="5"/>
  <c r="O108" i="5"/>
  <c r="B109" i="5"/>
  <c r="C109" i="5"/>
  <c r="E109" i="5"/>
  <c r="F109" i="5"/>
  <c r="H109" i="5"/>
  <c r="I109" i="5"/>
  <c r="K109" i="5"/>
  <c r="L109" i="5"/>
  <c r="N109" i="5"/>
  <c r="O109" i="5"/>
  <c r="B110" i="5"/>
  <c r="C110" i="5"/>
  <c r="E110" i="5"/>
  <c r="F110" i="5"/>
  <c r="H110" i="5"/>
  <c r="I110" i="5"/>
  <c r="K110" i="5"/>
  <c r="L110" i="5"/>
  <c r="N110" i="5"/>
  <c r="O110" i="5"/>
  <c r="B111" i="5"/>
  <c r="C111" i="5"/>
  <c r="E111" i="5"/>
  <c r="F111" i="5"/>
  <c r="H111" i="5"/>
  <c r="I111" i="5"/>
  <c r="K111" i="5"/>
  <c r="L111" i="5"/>
  <c r="N111" i="5"/>
  <c r="O111" i="5"/>
  <c r="B112" i="5"/>
  <c r="B257" i="5" s="1"/>
  <c r="B327" i="5" s="1"/>
  <c r="C112" i="5"/>
  <c r="C257" i="5" s="1"/>
  <c r="C327" i="5" s="1"/>
  <c r="E112" i="5"/>
  <c r="E257" i="5" s="1"/>
  <c r="E327" i="5" s="1"/>
  <c r="F112" i="5"/>
  <c r="F257" i="5" s="1"/>
  <c r="F327" i="5" s="1"/>
  <c r="H112" i="5"/>
  <c r="H257" i="5" s="1"/>
  <c r="H327" i="5" s="1"/>
  <c r="I112" i="5"/>
  <c r="I257" i="5" s="1"/>
  <c r="I327" i="5" s="1"/>
  <c r="K112" i="5"/>
  <c r="K257" i="5" s="1"/>
  <c r="K327" i="5" s="1"/>
  <c r="L112" i="5"/>
  <c r="L257" i="5" s="1"/>
  <c r="L327" i="5" s="1"/>
  <c r="N112" i="5"/>
  <c r="N257" i="5" s="1"/>
  <c r="N327" i="5" s="1"/>
  <c r="O112" i="5"/>
  <c r="O257" i="5" s="1"/>
  <c r="O327" i="5" s="1"/>
  <c r="B115" i="5"/>
  <c r="C115" i="5"/>
  <c r="E115" i="5"/>
  <c r="F115" i="5"/>
  <c r="H115" i="5"/>
  <c r="I115" i="5"/>
  <c r="K115" i="5"/>
  <c r="L115" i="5"/>
  <c r="N115" i="5"/>
  <c r="O115" i="5"/>
  <c r="B116" i="5"/>
  <c r="C116" i="5"/>
  <c r="E116" i="5"/>
  <c r="F116" i="5"/>
  <c r="H116" i="5"/>
  <c r="I116" i="5"/>
  <c r="K116" i="5"/>
  <c r="L116" i="5"/>
  <c r="N116" i="5"/>
  <c r="O116" i="5"/>
  <c r="B117" i="5"/>
  <c r="C117" i="5"/>
  <c r="E117" i="5"/>
  <c r="F117" i="5"/>
  <c r="H117" i="5"/>
  <c r="I117" i="5"/>
  <c r="K117" i="5"/>
  <c r="L117" i="5"/>
  <c r="N117" i="5"/>
  <c r="O117" i="5"/>
  <c r="B118" i="5"/>
  <c r="C118" i="5"/>
  <c r="E118" i="5"/>
  <c r="F118" i="5"/>
  <c r="H118" i="5"/>
  <c r="I118" i="5"/>
  <c r="K118" i="5"/>
  <c r="L118" i="5"/>
  <c r="N118" i="5"/>
  <c r="O118" i="5"/>
  <c r="E119" i="5"/>
  <c r="F119" i="5"/>
  <c r="H119" i="5"/>
  <c r="I119" i="5"/>
  <c r="K119" i="5"/>
  <c r="L119" i="5"/>
  <c r="N119" i="5"/>
  <c r="O119" i="5"/>
  <c r="E120" i="5"/>
  <c r="F120" i="5"/>
  <c r="H120" i="5"/>
  <c r="I120" i="5"/>
  <c r="K120" i="5"/>
  <c r="L120" i="5"/>
  <c r="N120" i="5"/>
  <c r="O120" i="5"/>
  <c r="B144" i="5"/>
  <c r="C144" i="5"/>
  <c r="E144" i="5"/>
  <c r="F144" i="5"/>
  <c r="H144" i="5"/>
  <c r="I144" i="5"/>
  <c r="K144" i="5"/>
  <c r="L144" i="5"/>
  <c r="N144" i="5"/>
  <c r="O144" i="5"/>
  <c r="B145" i="5"/>
  <c r="C145" i="5"/>
  <c r="E145" i="5"/>
  <c r="F145" i="5"/>
  <c r="H145" i="5"/>
  <c r="I145" i="5"/>
  <c r="K145" i="5"/>
  <c r="L145" i="5"/>
  <c r="N145" i="5"/>
  <c r="O145" i="5"/>
  <c r="B149" i="5"/>
  <c r="C149" i="5"/>
  <c r="E149" i="5"/>
  <c r="F149" i="5"/>
  <c r="H149" i="5"/>
  <c r="I149" i="5"/>
  <c r="K149" i="5"/>
  <c r="L149" i="5"/>
  <c r="N149" i="5"/>
  <c r="O149" i="5"/>
  <c r="B150" i="5"/>
  <c r="C150" i="5"/>
  <c r="E150" i="5"/>
  <c r="F150" i="5"/>
  <c r="H150" i="5"/>
  <c r="I150" i="5"/>
  <c r="K150" i="5"/>
  <c r="L150" i="5"/>
  <c r="N150" i="5"/>
  <c r="O150" i="5"/>
  <c r="B151" i="5"/>
  <c r="C151" i="5"/>
  <c r="E151" i="5"/>
  <c r="F151" i="5"/>
  <c r="H151" i="5"/>
  <c r="I151" i="5"/>
  <c r="K151" i="5"/>
  <c r="L151" i="5"/>
  <c r="N151" i="5"/>
  <c r="O151" i="5"/>
  <c r="B155" i="5"/>
  <c r="C155" i="5"/>
  <c r="E155" i="5"/>
  <c r="F155" i="5"/>
  <c r="H155" i="5"/>
  <c r="I155" i="5"/>
  <c r="K155" i="5"/>
  <c r="L155" i="5"/>
  <c r="N155" i="5"/>
  <c r="O155" i="5"/>
  <c r="B156" i="5"/>
  <c r="C156" i="5"/>
  <c r="E156" i="5"/>
  <c r="F156" i="5"/>
  <c r="H156" i="5"/>
  <c r="I156" i="5"/>
  <c r="K156" i="5"/>
  <c r="L156" i="5"/>
  <c r="N156" i="5"/>
  <c r="O156" i="5"/>
  <c r="B157" i="5"/>
  <c r="C157" i="5"/>
  <c r="E157" i="5"/>
  <c r="E226" i="5" s="1"/>
  <c r="F157" i="5"/>
  <c r="F226" i="5" s="1"/>
  <c r="H157" i="5"/>
  <c r="H226" i="5" s="1"/>
  <c r="I157" i="5"/>
  <c r="I226" i="5" s="1"/>
  <c r="K157" i="5"/>
  <c r="K226" i="5" s="1"/>
  <c r="L157" i="5"/>
  <c r="L226" i="5" s="1"/>
  <c r="N157" i="5"/>
  <c r="O157" i="5"/>
  <c r="B158" i="5"/>
  <c r="C158" i="5"/>
  <c r="E158" i="5"/>
  <c r="F158" i="5"/>
  <c r="H158" i="5"/>
  <c r="I158" i="5"/>
  <c r="K158" i="5"/>
  <c r="L158" i="5"/>
  <c r="N158" i="5"/>
  <c r="O158" i="5"/>
  <c r="B159" i="5"/>
  <c r="C159" i="5"/>
  <c r="E159" i="5"/>
  <c r="F159" i="5"/>
  <c r="H159" i="5"/>
  <c r="I159" i="5"/>
  <c r="K159" i="5"/>
  <c r="L159" i="5"/>
  <c r="N159" i="5"/>
  <c r="O159" i="5"/>
  <c r="B160" i="5"/>
  <c r="C160" i="5"/>
  <c r="E160" i="5"/>
  <c r="F160" i="5"/>
  <c r="H160" i="5"/>
  <c r="I160" i="5"/>
  <c r="K160" i="5"/>
  <c r="L160" i="5"/>
  <c r="N160" i="5"/>
  <c r="O160" i="5"/>
  <c r="B161" i="5"/>
  <c r="C161" i="5"/>
  <c r="E161" i="5"/>
  <c r="F161" i="5"/>
  <c r="H161" i="5"/>
  <c r="I161" i="5"/>
  <c r="K161" i="5"/>
  <c r="L161" i="5"/>
  <c r="N161" i="5"/>
  <c r="O161" i="5"/>
  <c r="B162" i="5"/>
  <c r="C162" i="5"/>
  <c r="E162" i="5"/>
  <c r="F162" i="5"/>
  <c r="H162" i="5"/>
  <c r="I162" i="5"/>
  <c r="K162" i="5"/>
  <c r="L162" i="5"/>
  <c r="N162" i="5"/>
  <c r="O162" i="5"/>
  <c r="B163" i="5"/>
  <c r="C163" i="5"/>
  <c r="E163" i="5"/>
  <c r="F163" i="5"/>
  <c r="H163" i="5"/>
  <c r="I163" i="5"/>
  <c r="K163" i="5"/>
  <c r="L163" i="5"/>
  <c r="N163" i="5"/>
  <c r="O163" i="5"/>
  <c r="B164" i="5"/>
  <c r="C164" i="5"/>
  <c r="E164" i="5"/>
  <c r="F164" i="5"/>
  <c r="H164" i="5"/>
  <c r="I164" i="5"/>
  <c r="K164" i="5"/>
  <c r="L164" i="5"/>
  <c r="N164" i="5"/>
  <c r="O164" i="5"/>
  <c r="B165" i="5"/>
  <c r="C165" i="5"/>
  <c r="E165" i="5"/>
  <c r="F165" i="5"/>
  <c r="H165" i="5"/>
  <c r="I165" i="5"/>
  <c r="K165" i="5"/>
  <c r="L165" i="5"/>
  <c r="N165" i="5"/>
  <c r="O165" i="5"/>
  <c r="B166" i="5"/>
  <c r="C166" i="5"/>
  <c r="N166" i="5"/>
  <c r="O166" i="5"/>
  <c r="B167" i="5"/>
  <c r="C167" i="5"/>
  <c r="E167" i="5"/>
  <c r="F167" i="5"/>
  <c r="H167" i="5"/>
  <c r="I167" i="5"/>
  <c r="K167" i="5"/>
  <c r="L167" i="5"/>
  <c r="N167" i="5"/>
  <c r="O167" i="5"/>
  <c r="B168" i="5"/>
  <c r="C168" i="5"/>
  <c r="E168" i="5"/>
  <c r="F168" i="5"/>
  <c r="H168" i="5"/>
  <c r="I168" i="5"/>
  <c r="K168" i="5"/>
  <c r="L168" i="5"/>
  <c r="N168" i="5"/>
  <c r="O168" i="5"/>
  <c r="B170" i="5"/>
  <c r="C170" i="5"/>
  <c r="E170" i="5"/>
  <c r="F170" i="5"/>
  <c r="H170" i="5"/>
  <c r="I170" i="5"/>
  <c r="K170" i="5"/>
  <c r="L170" i="5"/>
  <c r="N170" i="5"/>
  <c r="O170" i="5"/>
  <c r="B171" i="5"/>
  <c r="C171" i="5"/>
  <c r="E171" i="5"/>
  <c r="F171" i="5"/>
  <c r="H171" i="5"/>
  <c r="I171" i="5"/>
  <c r="K171" i="5"/>
  <c r="L171" i="5"/>
  <c r="N171" i="5"/>
  <c r="O171" i="5"/>
  <c r="B172" i="5"/>
  <c r="C172" i="5"/>
  <c r="E172" i="5"/>
  <c r="F172" i="5"/>
  <c r="H172" i="5"/>
  <c r="I172" i="5"/>
  <c r="K172" i="5"/>
  <c r="L172" i="5"/>
  <c r="N172" i="5"/>
  <c r="O172" i="5"/>
  <c r="B173" i="5"/>
  <c r="C173" i="5"/>
  <c r="E173" i="5"/>
  <c r="F173" i="5"/>
  <c r="H173" i="5"/>
  <c r="I173" i="5"/>
  <c r="K173" i="5"/>
  <c r="L173" i="5"/>
  <c r="N173" i="5"/>
  <c r="O173" i="5"/>
  <c r="B174" i="5"/>
  <c r="C174" i="5"/>
  <c r="E174" i="5"/>
  <c r="F174" i="5"/>
  <c r="H174" i="5"/>
  <c r="I174" i="5"/>
  <c r="K174" i="5"/>
  <c r="L174" i="5"/>
  <c r="N174" i="5"/>
  <c r="O174" i="5"/>
  <c r="B175" i="5"/>
  <c r="C175" i="5"/>
  <c r="E175" i="5"/>
  <c r="F175" i="5"/>
  <c r="H175" i="5"/>
  <c r="I175" i="5"/>
  <c r="K175" i="5"/>
  <c r="L175" i="5"/>
  <c r="N175" i="5"/>
  <c r="O175" i="5"/>
  <c r="E6" i="5"/>
  <c r="F6" i="5"/>
  <c r="I6" i="5"/>
  <c r="H6" i="5"/>
  <c r="K6" i="5"/>
  <c r="L6" i="5"/>
  <c r="N6" i="5"/>
  <c r="O6" i="5"/>
  <c r="Q7" i="5"/>
  <c r="R7" i="5"/>
  <c r="T7" i="5"/>
  <c r="U7" i="5"/>
  <c r="W7" i="5"/>
  <c r="X7" i="5"/>
  <c r="Z7" i="5"/>
  <c r="AA7" i="5"/>
  <c r="AC7" i="5"/>
  <c r="AD7" i="5"/>
  <c r="Q8" i="5"/>
  <c r="R8" i="5"/>
  <c r="T8" i="5"/>
  <c r="U8" i="5"/>
  <c r="W8" i="5"/>
  <c r="X8" i="5"/>
  <c r="Z8" i="5"/>
  <c r="AA8" i="5"/>
  <c r="AC8" i="5"/>
  <c r="AD8" i="5"/>
  <c r="Q9" i="5"/>
  <c r="R9" i="5"/>
  <c r="T9" i="5"/>
  <c r="U9" i="5"/>
  <c r="W9" i="5"/>
  <c r="X9" i="5"/>
  <c r="Z9" i="5"/>
  <c r="AA9" i="5"/>
  <c r="AC9" i="5"/>
  <c r="AD9" i="5"/>
  <c r="Q10" i="5"/>
  <c r="R10" i="5"/>
  <c r="T10" i="5"/>
  <c r="U10" i="5"/>
  <c r="W10" i="5"/>
  <c r="X10" i="5"/>
  <c r="Z10" i="5"/>
  <c r="AA10" i="5"/>
  <c r="AC10" i="5"/>
  <c r="AD10" i="5"/>
  <c r="Q11" i="5"/>
  <c r="R11" i="5"/>
  <c r="T11" i="5"/>
  <c r="U11" i="5"/>
  <c r="W11" i="5"/>
  <c r="X11" i="5"/>
  <c r="Z11" i="5"/>
  <c r="AA11" i="5"/>
  <c r="AC11" i="5"/>
  <c r="AD11" i="5"/>
  <c r="Q12" i="5"/>
  <c r="R12" i="5"/>
  <c r="T12" i="5"/>
  <c r="U12" i="5"/>
  <c r="W12" i="5"/>
  <c r="X12" i="5"/>
  <c r="Z12" i="5"/>
  <c r="AA12" i="5"/>
  <c r="AC12" i="5"/>
  <c r="AD12" i="5"/>
  <c r="Q13" i="5"/>
  <c r="R13" i="5"/>
  <c r="T13" i="5"/>
  <c r="U13" i="5"/>
  <c r="W13" i="5"/>
  <c r="X13" i="5"/>
  <c r="Z13" i="5"/>
  <c r="AA13" i="5"/>
  <c r="AC13" i="5"/>
  <c r="AD13" i="5"/>
  <c r="Q14" i="5"/>
  <c r="R14" i="5"/>
  <c r="T14" i="5"/>
  <c r="U14" i="5"/>
  <c r="W14" i="5"/>
  <c r="X14" i="5"/>
  <c r="Z14" i="5"/>
  <c r="AA14" i="5"/>
  <c r="AC14" i="5"/>
  <c r="AD14" i="5"/>
  <c r="Q15" i="5"/>
  <c r="R15" i="5"/>
  <c r="T15" i="5"/>
  <c r="U15" i="5"/>
  <c r="W15" i="5"/>
  <c r="X15" i="5"/>
  <c r="Z15" i="5"/>
  <c r="AA15" i="5"/>
  <c r="AC15" i="5"/>
  <c r="AD15" i="5"/>
  <c r="Q16" i="5"/>
  <c r="R16" i="5"/>
  <c r="T16" i="5"/>
  <c r="U16" i="5"/>
  <c r="W16" i="5"/>
  <c r="X16" i="5"/>
  <c r="Z16" i="5"/>
  <c r="AA16" i="5"/>
  <c r="AC16" i="5"/>
  <c r="AD16" i="5"/>
  <c r="Q17" i="5"/>
  <c r="R17" i="5"/>
  <c r="T17" i="5"/>
  <c r="U17" i="5"/>
  <c r="W17" i="5"/>
  <c r="X17" i="5"/>
  <c r="Z17" i="5"/>
  <c r="AA17" i="5"/>
  <c r="AC17" i="5"/>
  <c r="AD17" i="5"/>
  <c r="Q18" i="5"/>
  <c r="R18" i="5"/>
  <c r="T18" i="5"/>
  <c r="U18" i="5"/>
  <c r="W18" i="5"/>
  <c r="X18" i="5"/>
  <c r="Z18" i="5"/>
  <c r="AA18" i="5"/>
  <c r="AC18" i="5"/>
  <c r="AD18" i="5"/>
  <c r="Q19" i="5"/>
  <c r="R19" i="5"/>
  <c r="T19" i="5"/>
  <c r="U19" i="5"/>
  <c r="W19" i="5"/>
  <c r="X19" i="5"/>
  <c r="Z19" i="5"/>
  <c r="AA19" i="5"/>
  <c r="AC19" i="5"/>
  <c r="AD19" i="5"/>
  <c r="Q20" i="5"/>
  <c r="R20" i="5"/>
  <c r="T20" i="5"/>
  <c r="U20" i="5"/>
  <c r="W20" i="5"/>
  <c r="X20" i="5"/>
  <c r="Z20" i="5"/>
  <c r="AA20" i="5"/>
  <c r="AC20" i="5"/>
  <c r="AD20" i="5"/>
  <c r="Q21" i="5"/>
  <c r="R21" i="5"/>
  <c r="T21" i="5"/>
  <c r="U21" i="5"/>
  <c r="W21" i="5"/>
  <c r="X21" i="5"/>
  <c r="Z21" i="5"/>
  <c r="AA21" i="5"/>
  <c r="AC21" i="5"/>
  <c r="AD21" i="5"/>
  <c r="Q22" i="5"/>
  <c r="R22" i="5"/>
  <c r="T22" i="5"/>
  <c r="U22" i="5"/>
  <c r="W22" i="5"/>
  <c r="X22" i="5"/>
  <c r="Z22" i="5"/>
  <c r="AA22" i="5"/>
  <c r="AC22" i="5"/>
  <c r="AD22" i="5"/>
  <c r="Q23" i="5"/>
  <c r="R23" i="5"/>
  <c r="T23" i="5"/>
  <c r="U23" i="5"/>
  <c r="W23" i="5"/>
  <c r="X23" i="5"/>
  <c r="Z23" i="5"/>
  <c r="AA23" i="5"/>
  <c r="AC23" i="5"/>
  <c r="AD23" i="5"/>
  <c r="Q25" i="5"/>
  <c r="R25" i="5"/>
  <c r="T25" i="5"/>
  <c r="U25" i="5"/>
  <c r="W25" i="5"/>
  <c r="X25" i="5"/>
  <c r="Z25" i="5"/>
  <c r="AA25" i="5"/>
  <c r="AC25" i="5"/>
  <c r="AD25" i="5"/>
  <c r="Q26" i="5"/>
  <c r="R26" i="5"/>
  <c r="T26" i="5"/>
  <c r="U26" i="5"/>
  <c r="W26" i="5"/>
  <c r="X26" i="5"/>
  <c r="Z26" i="5"/>
  <c r="AA26" i="5"/>
  <c r="AC26" i="5"/>
  <c r="AD26" i="5"/>
  <c r="Q27" i="5"/>
  <c r="R27" i="5"/>
  <c r="T27" i="5"/>
  <c r="U27" i="5"/>
  <c r="W27" i="5"/>
  <c r="X27" i="5"/>
  <c r="Z27" i="5"/>
  <c r="AA27" i="5"/>
  <c r="AC27" i="5"/>
  <c r="AD27" i="5"/>
  <c r="Q28" i="5"/>
  <c r="B28" i="6" s="1"/>
  <c r="R28" i="5"/>
  <c r="C28" i="6" s="1"/>
  <c r="T28" i="5"/>
  <c r="U28" i="5"/>
  <c r="W28" i="5"/>
  <c r="X28" i="5"/>
  <c r="Z28" i="5"/>
  <c r="AA28" i="5"/>
  <c r="AC28" i="5"/>
  <c r="AD28" i="5"/>
  <c r="Q29" i="5"/>
  <c r="R29" i="5"/>
  <c r="T29" i="5"/>
  <c r="U29" i="5"/>
  <c r="W29" i="5"/>
  <c r="X29" i="5"/>
  <c r="Z29" i="5"/>
  <c r="AA29" i="5"/>
  <c r="AC29" i="5"/>
  <c r="AD29" i="5"/>
  <c r="Q30" i="5"/>
  <c r="R30" i="5"/>
  <c r="T30" i="5"/>
  <c r="U30" i="5"/>
  <c r="W30" i="5"/>
  <c r="X30" i="5"/>
  <c r="Z30" i="5"/>
  <c r="AA30" i="5"/>
  <c r="AC30" i="5"/>
  <c r="AD30" i="5"/>
  <c r="Q32" i="5"/>
  <c r="R32" i="5"/>
  <c r="T32" i="5"/>
  <c r="U32" i="5"/>
  <c r="W32" i="5"/>
  <c r="X32" i="5"/>
  <c r="Z32" i="5"/>
  <c r="AA32" i="5"/>
  <c r="AC32" i="5"/>
  <c r="AD32" i="5"/>
  <c r="Q33" i="5"/>
  <c r="R33" i="5"/>
  <c r="T33" i="5"/>
  <c r="U33" i="5"/>
  <c r="W33" i="5"/>
  <c r="X33" i="5"/>
  <c r="Z33" i="5"/>
  <c r="AA33" i="5"/>
  <c r="AC33" i="5"/>
  <c r="AD33" i="5"/>
  <c r="Q34" i="5"/>
  <c r="B34" i="6" s="1"/>
  <c r="R34" i="5"/>
  <c r="C34" i="6" s="1"/>
  <c r="T34" i="5"/>
  <c r="U34" i="5"/>
  <c r="W34" i="5"/>
  <c r="X34" i="5"/>
  <c r="Z34" i="5"/>
  <c r="AA34" i="5"/>
  <c r="AC34" i="5"/>
  <c r="AD34" i="5"/>
  <c r="Q35" i="5"/>
  <c r="R35" i="5"/>
  <c r="T35" i="5"/>
  <c r="U35" i="5"/>
  <c r="W35" i="5"/>
  <c r="X35" i="5"/>
  <c r="Z35" i="5"/>
  <c r="AA35" i="5"/>
  <c r="AC35" i="5"/>
  <c r="AD35" i="5"/>
  <c r="Q36" i="5"/>
  <c r="R36" i="5"/>
  <c r="T36" i="5"/>
  <c r="U36" i="5"/>
  <c r="W36" i="5"/>
  <c r="X36" i="5"/>
  <c r="Z36" i="5"/>
  <c r="AA36" i="5"/>
  <c r="AC36" i="5"/>
  <c r="AD36" i="5"/>
  <c r="Q38" i="5"/>
  <c r="B38" i="6" s="1"/>
  <c r="R38" i="5"/>
  <c r="C38" i="6" s="1"/>
  <c r="T38" i="5"/>
  <c r="U38" i="5"/>
  <c r="W38" i="5"/>
  <c r="X38" i="5"/>
  <c r="Z38" i="5"/>
  <c r="AA38" i="5"/>
  <c r="AC38" i="5"/>
  <c r="AD38" i="5"/>
  <c r="Q39" i="5"/>
  <c r="R39" i="5"/>
  <c r="T39" i="5"/>
  <c r="U39" i="5"/>
  <c r="W39" i="5"/>
  <c r="X39" i="5"/>
  <c r="Z39" i="5"/>
  <c r="AA39" i="5"/>
  <c r="AC39" i="5"/>
  <c r="AD39" i="5"/>
  <c r="Q40" i="5"/>
  <c r="R40" i="5"/>
  <c r="T40" i="5"/>
  <c r="U40" i="5"/>
  <c r="W40" i="5"/>
  <c r="X40" i="5"/>
  <c r="Z40" i="5"/>
  <c r="AA40" i="5"/>
  <c r="AC40" i="5"/>
  <c r="AD40" i="5"/>
  <c r="Q42" i="5"/>
  <c r="B42" i="6" s="1"/>
  <c r="R42" i="5"/>
  <c r="C42" i="6" s="1"/>
  <c r="T42" i="5"/>
  <c r="U42" i="5"/>
  <c r="W42" i="5"/>
  <c r="X42" i="5"/>
  <c r="Z42" i="5"/>
  <c r="AA42" i="5"/>
  <c r="AC42" i="5"/>
  <c r="AD42" i="5"/>
  <c r="Q43" i="5"/>
  <c r="R43" i="5"/>
  <c r="T43" i="5"/>
  <c r="U43" i="5"/>
  <c r="W43" i="5"/>
  <c r="X43" i="5"/>
  <c r="Z43" i="5"/>
  <c r="AA43" i="5"/>
  <c r="AC43" i="5"/>
  <c r="AD43" i="5"/>
  <c r="Q44" i="5"/>
  <c r="R44" i="5"/>
  <c r="T44" i="5"/>
  <c r="U44" i="5"/>
  <c r="W44" i="5"/>
  <c r="X44" i="5"/>
  <c r="Z44" i="5"/>
  <c r="AA44" i="5"/>
  <c r="AC44" i="5"/>
  <c r="AD44" i="5"/>
  <c r="Q45" i="5"/>
  <c r="R45" i="5"/>
  <c r="T45" i="5"/>
  <c r="U45" i="5"/>
  <c r="W45" i="5"/>
  <c r="X45" i="5"/>
  <c r="Z45" i="5"/>
  <c r="AA45" i="5"/>
  <c r="AC45" i="5"/>
  <c r="AD45" i="5"/>
  <c r="Q46" i="5"/>
  <c r="Q255" i="5" s="1"/>
  <c r="R46" i="5"/>
  <c r="R255" i="5" s="1"/>
  <c r="T46" i="5"/>
  <c r="T255" i="5" s="1"/>
  <c r="U46" i="5"/>
  <c r="U255" i="5" s="1"/>
  <c r="W46" i="5"/>
  <c r="W255" i="5" s="1"/>
  <c r="X46" i="5"/>
  <c r="X255" i="5" s="1"/>
  <c r="Z46" i="5"/>
  <c r="Z255" i="5" s="1"/>
  <c r="AA46" i="5"/>
  <c r="AA255" i="5" s="1"/>
  <c r="AC46" i="5"/>
  <c r="AC255" i="5" s="1"/>
  <c r="AD46" i="5"/>
  <c r="AD255" i="5" s="1"/>
  <c r="Q47" i="5"/>
  <c r="Q228" i="5" s="1"/>
  <c r="R47" i="5"/>
  <c r="R228" i="5" s="1"/>
  <c r="T47" i="5"/>
  <c r="T228" i="5" s="1"/>
  <c r="U47" i="5"/>
  <c r="U228" i="5" s="1"/>
  <c r="W47" i="5"/>
  <c r="W228" i="5" s="1"/>
  <c r="X47" i="5"/>
  <c r="X228" i="5" s="1"/>
  <c r="Z47" i="5"/>
  <c r="Z228" i="5" s="1"/>
  <c r="AA47" i="5"/>
  <c r="AA228" i="5" s="1"/>
  <c r="AC47" i="5"/>
  <c r="AC228" i="5" s="1"/>
  <c r="AD47" i="5"/>
  <c r="AD228" i="5" s="1"/>
  <c r="Q52" i="5"/>
  <c r="R52" i="5"/>
  <c r="T52" i="5"/>
  <c r="U52" i="5"/>
  <c r="W52" i="5"/>
  <c r="X52" i="5"/>
  <c r="Z52" i="5"/>
  <c r="AA52" i="5"/>
  <c r="AC52" i="5"/>
  <c r="AD52" i="5"/>
  <c r="Q53" i="5"/>
  <c r="R53" i="5"/>
  <c r="T53" i="5"/>
  <c r="U53" i="5"/>
  <c r="W53" i="5"/>
  <c r="X53" i="5"/>
  <c r="Z53" i="5"/>
  <c r="AA53" i="5"/>
  <c r="AC53" i="5"/>
  <c r="AD53" i="5"/>
  <c r="Q54" i="5"/>
  <c r="R54" i="5"/>
  <c r="T54" i="5"/>
  <c r="U54" i="5"/>
  <c r="W54" i="5"/>
  <c r="X54" i="5"/>
  <c r="Z54" i="5"/>
  <c r="AA54" i="5"/>
  <c r="AC54" i="5"/>
  <c r="AD54" i="5"/>
  <c r="Q55" i="5"/>
  <c r="R55" i="5"/>
  <c r="T55" i="5"/>
  <c r="U55" i="5"/>
  <c r="W55" i="5"/>
  <c r="X55" i="5"/>
  <c r="Z55" i="5"/>
  <c r="AA55" i="5"/>
  <c r="AC55" i="5"/>
  <c r="AD55" i="5"/>
  <c r="Q56" i="5"/>
  <c r="R56" i="5"/>
  <c r="T56" i="5"/>
  <c r="U56" i="5"/>
  <c r="W56" i="5"/>
  <c r="X56" i="5"/>
  <c r="Z56" i="5"/>
  <c r="AA56" i="5"/>
  <c r="AC56" i="5"/>
  <c r="AD56" i="5"/>
  <c r="Q57" i="5"/>
  <c r="R57" i="5"/>
  <c r="T57" i="5"/>
  <c r="U57" i="5"/>
  <c r="W57" i="5"/>
  <c r="X57" i="5"/>
  <c r="Z57" i="5"/>
  <c r="AA57" i="5"/>
  <c r="AC57" i="5"/>
  <c r="AD57" i="5"/>
  <c r="Q58" i="5"/>
  <c r="B58" i="6" s="1"/>
  <c r="R58" i="5"/>
  <c r="C58" i="6" s="1"/>
  <c r="T58" i="5"/>
  <c r="U58" i="5"/>
  <c r="W58" i="5"/>
  <c r="X58" i="5"/>
  <c r="Z58" i="5"/>
  <c r="AA58" i="5"/>
  <c r="AC58" i="5"/>
  <c r="AD58" i="5"/>
  <c r="Q59" i="5"/>
  <c r="R59" i="5"/>
  <c r="T59" i="5"/>
  <c r="U59" i="5"/>
  <c r="W59" i="5"/>
  <c r="X59" i="5"/>
  <c r="Z59" i="5"/>
  <c r="AA59" i="5"/>
  <c r="AC59" i="5"/>
  <c r="AD59" i="5"/>
  <c r="Q60" i="5"/>
  <c r="R60" i="5"/>
  <c r="T60" i="5"/>
  <c r="U60" i="5"/>
  <c r="W60" i="5"/>
  <c r="X60" i="5"/>
  <c r="Z60" i="5"/>
  <c r="AA60" i="5"/>
  <c r="AC60" i="5"/>
  <c r="AD60" i="5"/>
  <c r="Q61" i="5"/>
  <c r="R61" i="5"/>
  <c r="T61" i="5"/>
  <c r="U61" i="5"/>
  <c r="W61" i="5"/>
  <c r="X61" i="5"/>
  <c r="Z61" i="5"/>
  <c r="AA61" i="5"/>
  <c r="AC61" i="5"/>
  <c r="AD61" i="5"/>
  <c r="Q62" i="5"/>
  <c r="R62" i="5"/>
  <c r="T62" i="5"/>
  <c r="U62" i="5"/>
  <c r="W62" i="5"/>
  <c r="X62" i="5"/>
  <c r="Z62" i="5"/>
  <c r="AA62" i="5"/>
  <c r="AC62" i="5"/>
  <c r="AD62" i="5"/>
  <c r="Q63" i="5"/>
  <c r="R63" i="5"/>
  <c r="T63" i="5"/>
  <c r="U63" i="5"/>
  <c r="W63" i="5"/>
  <c r="X63" i="5"/>
  <c r="Z63" i="5"/>
  <c r="AA63" i="5"/>
  <c r="AC63" i="5"/>
  <c r="AD63" i="5"/>
  <c r="Q64" i="5"/>
  <c r="B64" i="6" s="1"/>
  <c r="R64" i="5"/>
  <c r="C64" i="6" s="1"/>
  <c r="T64" i="5"/>
  <c r="U64" i="5"/>
  <c r="W64" i="5"/>
  <c r="X64" i="5"/>
  <c r="Z64" i="5"/>
  <c r="AA64" i="5"/>
  <c r="AC64" i="5"/>
  <c r="AD64" i="5"/>
  <c r="Q65" i="5"/>
  <c r="R65" i="5"/>
  <c r="T65" i="5"/>
  <c r="U65" i="5"/>
  <c r="W65" i="5"/>
  <c r="X65" i="5"/>
  <c r="Z65" i="5"/>
  <c r="AA65" i="5"/>
  <c r="AC65" i="5"/>
  <c r="AD65" i="5"/>
  <c r="Q66" i="5"/>
  <c r="Q230" i="5" s="1"/>
  <c r="R66" i="5"/>
  <c r="R230" i="5" s="1"/>
  <c r="T66" i="5"/>
  <c r="T230" i="5" s="1"/>
  <c r="U66" i="5"/>
  <c r="U230" i="5" s="1"/>
  <c r="W66" i="5"/>
  <c r="W230" i="5" s="1"/>
  <c r="X66" i="5"/>
  <c r="X230" i="5" s="1"/>
  <c r="Z66" i="5"/>
  <c r="Z230" i="5" s="1"/>
  <c r="AA66" i="5"/>
  <c r="AA230" i="5" s="1"/>
  <c r="AC66" i="5"/>
  <c r="AC230" i="5" s="1"/>
  <c r="AD66" i="5"/>
  <c r="AD230" i="5" s="1"/>
  <c r="Q73" i="5"/>
  <c r="B73" i="6" s="1"/>
  <c r="R73" i="5"/>
  <c r="C73" i="6" s="1"/>
  <c r="T73" i="5"/>
  <c r="U73" i="5"/>
  <c r="W73" i="5"/>
  <c r="X73" i="5"/>
  <c r="Z73" i="5"/>
  <c r="AA73" i="5"/>
  <c r="AC73" i="5"/>
  <c r="AD73" i="5"/>
  <c r="Q74" i="5"/>
  <c r="R74" i="5"/>
  <c r="T74" i="5"/>
  <c r="U74" i="5"/>
  <c r="W74" i="5"/>
  <c r="X74" i="5"/>
  <c r="Z74" i="5"/>
  <c r="AA74" i="5"/>
  <c r="AC74" i="5"/>
  <c r="AD74" i="5"/>
  <c r="Q75" i="5"/>
  <c r="B75" i="6" s="1"/>
  <c r="R75" i="5"/>
  <c r="C75" i="6" s="1"/>
  <c r="T75" i="5"/>
  <c r="U75" i="5"/>
  <c r="W75" i="5"/>
  <c r="X75" i="5"/>
  <c r="Z75" i="5"/>
  <c r="AA75" i="5"/>
  <c r="AC75" i="5"/>
  <c r="AD75" i="5"/>
  <c r="Q76" i="5"/>
  <c r="R76" i="5"/>
  <c r="T76" i="5"/>
  <c r="U76" i="5"/>
  <c r="W76" i="5"/>
  <c r="X76" i="5"/>
  <c r="Z76" i="5"/>
  <c r="AA76" i="5"/>
  <c r="AC76" i="5"/>
  <c r="AD76" i="5"/>
  <c r="Q77" i="5"/>
  <c r="R77" i="5"/>
  <c r="R256" i="5" s="1"/>
  <c r="T77" i="5"/>
  <c r="U77" i="5"/>
  <c r="U256" i="5" s="1"/>
  <c r="W77" i="5"/>
  <c r="W256" i="5" s="1"/>
  <c r="X77" i="5"/>
  <c r="Z77" i="5"/>
  <c r="AA77" i="5"/>
  <c r="AC77" i="5"/>
  <c r="AD77" i="5"/>
  <c r="Q229" i="5"/>
  <c r="R229" i="5"/>
  <c r="T229" i="5"/>
  <c r="U229" i="5"/>
  <c r="W229" i="5"/>
  <c r="X229" i="5"/>
  <c r="Z229" i="5"/>
  <c r="AA229" i="5"/>
  <c r="AC229" i="5"/>
  <c r="AD229" i="5"/>
  <c r="Q80" i="5"/>
  <c r="R80" i="5"/>
  <c r="T80" i="5"/>
  <c r="U80" i="5"/>
  <c r="W80" i="5"/>
  <c r="X80" i="5"/>
  <c r="Z80" i="5"/>
  <c r="AA80" i="5"/>
  <c r="AC80" i="5"/>
  <c r="AD80" i="5"/>
  <c r="Q81" i="5"/>
  <c r="B81" i="6" s="1"/>
  <c r="R81" i="5"/>
  <c r="C81" i="6" s="1"/>
  <c r="T81" i="5"/>
  <c r="U81" i="5"/>
  <c r="W81" i="5"/>
  <c r="X81" i="5"/>
  <c r="Z81" i="5"/>
  <c r="AA81" i="5"/>
  <c r="AC81" i="5"/>
  <c r="AD81" i="5"/>
  <c r="Q82" i="5"/>
  <c r="B82" i="6" s="1"/>
  <c r="R82" i="5"/>
  <c r="C82" i="6" s="1"/>
  <c r="T82" i="5"/>
  <c r="U82" i="5"/>
  <c r="W82" i="5"/>
  <c r="X82" i="5"/>
  <c r="Z82" i="5"/>
  <c r="AA82" i="5"/>
  <c r="AC82" i="5"/>
  <c r="AD82" i="5"/>
  <c r="Q83" i="5"/>
  <c r="R83" i="5"/>
  <c r="T83" i="5"/>
  <c r="U83" i="5"/>
  <c r="W83" i="5"/>
  <c r="X83" i="5"/>
  <c r="Z83" i="5"/>
  <c r="AA83" i="5"/>
  <c r="AC83" i="5"/>
  <c r="AD83" i="5"/>
  <c r="Q198" i="5"/>
  <c r="Q283" i="5" s="1"/>
  <c r="R198" i="5"/>
  <c r="R283" i="5" s="1"/>
  <c r="W198" i="5"/>
  <c r="W283" i="5" s="1"/>
  <c r="X198" i="5"/>
  <c r="X283" i="5" s="1"/>
  <c r="Q88" i="5"/>
  <c r="R88" i="5"/>
  <c r="T88" i="5"/>
  <c r="U88" i="5"/>
  <c r="W88" i="5"/>
  <c r="X88" i="5"/>
  <c r="Z88" i="5"/>
  <c r="AA88" i="5"/>
  <c r="AC88" i="5"/>
  <c r="AD88" i="5"/>
  <c r="Q89" i="5"/>
  <c r="R89" i="5"/>
  <c r="T89" i="5"/>
  <c r="U89" i="5"/>
  <c r="W89" i="5"/>
  <c r="X89" i="5"/>
  <c r="Z89" i="5"/>
  <c r="AA89" i="5"/>
  <c r="AC89" i="5"/>
  <c r="AD89" i="5"/>
  <c r="Q90" i="5"/>
  <c r="B90" i="6" s="1"/>
  <c r="R90" i="5"/>
  <c r="C90" i="6" s="1"/>
  <c r="T90" i="5"/>
  <c r="U90" i="5"/>
  <c r="W90" i="5"/>
  <c r="X90" i="5"/>
  <c r="Z90" i="5"/>
  <c r="AA90" i="5"/>
  <c r="AC90" i="5"/>
  <c r="AD90" i="5"/>
  <c r="Q91" i="5"/>
  <c r="R91" i="5"/>
  <c r="T91" i="5"/>
  <c r="U91" i="5"/>
  <c r="W91" i="5"/>
  <c r="X91" i="5"/>
  <c r="Z91" i="5"/>
  <c r="AA91" i="5"/>
  <c r="AC91" i="5"/>
  <c r="AD91" i="5"/>
  <c r="Q92" i="5"/>
  <c r="R92" i="5"/>
  <c r="T92" i="5"/>
  <c r="U92" i="5"/>
  <c r="W92" i="5"/>
  <c r="X92" i="5"/>
  <c r="Z92" i="5"/>
  <c r="AA92" i="5"/>
  <c r="AC92" i="5"/>
  <c r="AD92" i="5"/>
  <c r="Q93" i="5"/>
  <c r="R93" i="5"/>
  <c r="T93" i="5"/>
  <c r="U93" i="5"/>
  <c r="W93" i="5"/>
  <c r="X93" i="5"/>
  <c r="Z93" i="5"/>
  <c r="AA93" i="5"/>
  <c r="AC93" i="5"/>
  <c r="AD93" i="5"/>
  <c r="Q94" i="5"/>
  <c r="R94" i="5"/>
  <c r="T94" i="5"/>
  <c r="U94" i="5"/>
  <c r="W94" i="5"/>
  <c r="X94" i="5"/>
  <c r="Z94" i="5"/>
  <c r="AA94" i="5"/>
  <c r="AC94" i="5"/>
  <c r="AD94" i="5"/>
  <c r="Q95" i="5"/>
  <c r="R95" i="5"/>
  <c r="T95" i="5"/>
  <c r="U95" i="5"/>
  <c r="W95" i="5"/>
  <c r="X95" i="5"/>
  <c r="Z95" i="5"/>
  <c r="AA95" i="5"/>
  <c r="AC95" i="5"/>
  <c r="AD95" i="5"/>
  <c r="Q96" i="5"/>
  <c r="R96" i="5"/>
  <c r="T96" i="5"/>
  <c r="U96" i="5"/>
  <c r="W96" i="5"/>
  <c r="X96" i="5"/>
  <c r="Z96" i="5"/>
  <c r="AA96" i="5"/>
  <c r="AC96" i="5"/>
  <c r="AD96" i="5"/>
  <c r="Q98" i="5"/>
  <c r="R98" i="5"/>
  <c r="T98" i="5"/>
  <c r="U98" i="5"/>
  <c r="W98" i="5"/>
  <c r="X98" i="5"/>
  <c r="Z98" i="5"/>
  <c r="AA98" i="5"/>
  <c r="AC98" i="5"/>
  <c r="AD98" i="5"/>
  <c r="Q99" i="5"/>
  <c r="R99" i="5"/>
  <c r="T99" i="5"/>
  <c r="U99" i="5"/>
  <c r="W99" i="5"/>
  <c r="X99" i="5"/>
  <c r="Z99" i="5"/>
  <c r="AA99" i="5"/>
  <c r="AC99" i="5"/>
  <c r="AD99" i="5"/>
  <c r="Q100" i="5"/>
  <c r="R100" i="5"/>
  <c r="T100" i="5"/>
  <c r="U100" i="5"/>
  <c r="W100" i="5"/>
  <c r="X100" i="5"/>
  <c r="Z100" i="5"/>
  <c r="AA100" i="5"/>
  <c r="AC100" i="5"/>
  <c r="AD100" i="5"/>
  <c r="Q101" i="5"/>
  <c r="R101" i="5"/>
  <c r="T101" i="5"/>
  <c r="U101" i="5"/>
  <c r="W101" i="5"/>
  <c r="X101" i="5"/>
  <c r="Z101" i="5"/>
  <c r="AA101" i="5"/>
  <c r="AC101" i="5"/>
  <c r="AD101" i="5"/>
  <c r="Q102" i="5"/>
  <c r="R102" i="5"/>
  <c r="T102" i="5"/>
  <c r="U102" i="5"/>
  <c r="W102" i="5"/>
  <c r="X102" i="5"/>
  <c r="Z102" i="5"/>
  <c r="AA102" i="5"/>
  <c r="AC102" i="5"/>
  <c r="AD102" i="5"/>
  <c r="Q103" i="5"/>
  <c r="Q251" i="5" s="1"/>
  <c r="R103" i="5"/>
  <c r="R251" i="5" s="1"/>
  <c r="T103" i="5"/>
  <c r="T251" i="5" s="1"/>
  <c r="U103" i="5"/>
  <c r="U251" i="5" s="1"/>
  <c r="W103" i="5"/>
  <c r="W251" i="5" s="1"/>
  <c r="X103" i="5"/>
  <c r="X251" i="5" s="1"/>
  <c r="Z103" i="5"/>
  <c r="Z251" i="5" s="1"/>
  <c r="AA103" i="5"/>
  <c r="AA251" i="5" s="1"/>
  <c r="AC103" i="5"/>
  <c r="AC251" i="5" s="1"/>
  <c r="AD103" i="5"/>
  <c r="AD251" i="5" s="1"/>
  <c r="Q104" i="5"/>
  <c r="Q224" i="5" s="1"/>
  <c r="R104" i="5"/>
  <c r="R224" i="5" s="1"/>
  <c r="T104" i="5"/>
  <c r="T224" i="5" s="1"/>
  <c r="U104" i="5"/>
  <c r="U224" i="5" s="1"/>
  <c r="W104" i="5"/>
  <c r="W224" i="5" s="1"/>
  <c r="X104" i="5"/>
  <c r="X224" i="5" s="1"/>
  <c r="Z104" i="5"/>
  <c r="Z224" i="5" s="1"/>
  <c r="AA104" i="5"/>
  <c r="AA224" i="5" s="1"/>
  <c r="AC104" i="5"/>
  <c r="AC224" i="5" s="1"/>
  <c r="AD104" i="5"/>
  <c r="AD224" i="5" s="1"/>
  <c r="Q105" i="5"/>
  <c r="R105" i="5"/>
  <c r="T105" i="5"/>
  <c r="U105" i="5"/>
  <c r="W105" i="5"/>
  <c r="X105" i="5"/>
  <c r="Z105" i="5"/>
  <c r="AA105" i="5"/>
  <c r="AC105" i="5"/>
  <c r="AD105" i="5"/>
  <c r="Q106" i="5"/>
  <c r="R106" i="5"/>
  <c r="T106" i="5"/>
  <c r="U106" i="5"/>
  <c r="W106" i="5"/>
  <c r="X106" i="5"/>
  <c r="Z106" i="5"/>
  <c r="AA106" i="5"/>
  <c r="AC106" i="5"/>
  <c r="AD106" i="5"/>
  <c r="Q107" i="5"/>
  <c r="R107" i="5"/>
  <c r="T107" i="5"/>
  <c r="U107" i="5"/>
  <c r="W107" i="5"/>
  <c r="X107" i="5"/>
  <c r="Z107" i="5"/>
  <c r="AA107" i="5"/>
  <c r="AC107" i="5"/>
  <c r="AD107" i="5"/>
  <c r="Q108" i="5"/>
  <c r="R108" i="5"/>
  <c r="T108" i="5"/>
  <c r="U108" i="5"/>
  <c r="W108" i="5"/>
  <c r="X108" i="5"/>
  <c r="Z108" i="5"/>
  <c r="AA108" i="5"/>
  <c r="AC108" i="5"/>
  <c r="AD108" i="5"/>
  <c r="Q109" i="5"/>
  <c r="R109" i="5"/>
  <c r="T109" i="5"/>
  <c r="U109" i="5"/>
  <c r="W109" i="5"/>
  <c r="X109" i="5"/>
  <c r="Z109" i="5"/>
  <c r="AA109" i="5"/>
  <c r="AC109" i="5"/>
  <c r="AD109" i="5"/>
  <c r="Q110" i="5"/>
  <c r="R110" i="5"/>
  <c r="T110" i="5"/>
  <c r="U110" i="5"/>
  <c r="W110" i="5"/>
  <c r="X110" i="5"/>
  <c r="Z110" i="5"/>
  <c r="AA110" i="5"/>
  <c r="AC110" i="5"/>
  <c r="AD110" i="5"/>
  <c r="Q111" i="5"/>
  <c r="R111" i="5"/>
  <c r="T111" i="5"/>
  <c r="U111" i="5"/>
  <c r="W111" i="5"/>
  <c r="X111" i="5"/>
  <c r="Z111" i="5"/>
  <c r="AA111" i="5"/>
  <c r="AC111" i="5"/>
  <c r="AD111" i="5"/>
  <c r="Q112" i="5"/>
  <c r="R112" i="5"/>
  <c r="T112" i="5"/>
  <c r="U112" i="5"/>
  <c r="W112" i="5"/>
  <c r="X112" i="5"/>
  <c r="Z112" i="5"/>
  <c r="AA112" i="5"/>
  <c r="AC112" i="5"/>
  <c r="AD112" i="5"/>
  <c r="Q115" i="5"/>
  <c r="R115" i="5"/>
  <c r="T115" i="5"/>
  <c r="U115" i="5"/>
  <c r="W115" i="5"/>
  <c r="X115" i="5"/>
  <c r="Z115" i="5"/>
  <c r="AA115" i="5"/>
  <c r="AC115" i="5"/>
  <c r="AD115" i="5"/>
  <c r="Q116" i="5"/>
  <c r="R116" i="5"/>
  <c r="T116" i="5"/>
  <c r="U116" i="5"/>
  <c r="W116" i="5"/>
  <c r="X116" i="5"/>
  <c r="Z116" i="5"/>
  <c r="AA116" i="5"/>
  <c r="AC116" i="5"/>
  <c r="AD116" i="5"/>
  <c r="Q117" i="5"/>
  <c r="R117" i="5"/>
  <c r="T117" i="5"/>
  <c r="U117" i="5"/>
  <c r="W117" i="5"/>
  <c r="X117" i="5"/>
  <c r="Z117" i="5"/>
  <c r="AA117" i="5"/>
  <c r="AC117" i="5"/>
  <c r="AD117" i="5"/>
  <c r="Q118" i="5"/>
  <c r="R118" i="5"/>
  <c r="T118" i="5"/>
  <c r="U118" i="5"/>
  <c r="W118" i="5"/>
  <c r="X118" i="5"/>
  <c r="Z118" i="5"/>
  <c r="AA118" i="5"/>
  <c r="AC118" i="5"/>
  <c r="AD118" i="5"/>
  <c r="Q119" i="5"/>
  <c r="R119" i="5"/>
  <c r="T119" i="5"/>
  <c r="U119" i="5"/>
  <c r="W119" i="5"/>
  <c r="X119" i="5"/>
  <c r="Z119" i="5"/>
  <c r="AA119" i="5"/>
  <c r="AC119" i="5"/>
  <c r="AD119" i="5"/>
  <c r="Q120" i="5"/>
  <c r="R120" i="5"/>
  <c r="T120" i="5"/>
  <c r="U120" i="5"/>
  <c r="W120" i="5"/>
  <c r="X120" i="5"/>
  <c r="Z120" i="5"/>
  <c r="AA120" i="5"/>
  <c r="AC120" i="5"/>
  <c r="AD120" i="5"/>
  <c r="Q121" i="5"/>
  <c r="B121" i="6" s="1"/>
  <c r="R121" i="5"/>
  <c r="C121" i="6" s="1"/>
  <c r="T121" i="5"/>
  <c r="U121" i="5"/>
  <c r="W121" i="5"/>
  <c r="X121" i="5"/>
  <c r="Z121" i="5"/>
  <c r="AA121" i="5"/>
  <c r="AC121" i="5"/>
  <c r="AD121" i="5"/>
  <c r="Q122" i="5"/>
  <c r="B122" i="6" s="1"/>
  <c r="R122" i="5"/>
  <c r="C122" i="6" s="1"/>
  <c r="T122" i="5"/>
  <c r="U122" i="5"/>
  <c r="W122" i="5"/>
  <c r="X122" i="5"/>
  <c r="Z122" i="5"/>
  <c r="AA122" i="5"/>
  <c r="AC122" i="5"/>
  <c r="AD122" i="5"/>
  <c r="Q123" i="5"/>
  <c r="R123" i="5"/>
  <c r="T123" i="5"/>
  <c r="U123" i="5"/>
  <c r="W123" i="5"/>
  <c r="X123" i="5"/>
  <c r="Z123" i="5"/>
  <c r="AA123" i="5"/>
  <c r="AC123" i="5"/>
  <c r="AD123" i="5"/>
  <c r="Q124" i="5"/>
  <c r="B124" i="6" s="1"/>
  <c r="R124" i="5"/>
  <c r="C124" i="6" s="1"/>
  <c r="T124" i="5"/>
  <c r="U124" i="5"/>
  <c r="W124" i="5"/>
  <c r="X124" i="5"/>
  <c r="Z124" i="5"/>
  <c r="AA124" i="5"/>
  <c r="AC124" i="5"/>
  <c r="AD124" i="5"/>
  <c r="Q125" i="5"/>
  <c r="B125" i="6" s="1"/>
  <c r="R125" i="5"/>
  <c r="C125" i="6" s="1"/>
  <c r="T125" i="5"/>
  <c r="U125" i="5"/>
  <c r="W125" i="5"/>
  <c r="X125" i="5"/>
  <c r="Z125" i="5"/>
  <c r="AA125" i="5"/>
  <c r="AC125" i="5"/>
  <c r="AD125" i="5"/>
  <c r="Q126" i="5"/>
  <c r="B126" i="6" s="1"/>
  <c r="R126" i="5"/>
  <c r="C126" i="6" s="1"/>
  <c r="T126" i="5"/>
  <c r="U126" i="5"/>
  <c r="W126" i="5"/>
  <c r="X126" i="5"/>
  <c r="Z126" i="5"/>
  <c r="AA126" i="5"/>
  <c r="AC126" i="5"/>
  <c r="AD126" i="5"/>
  <c r="AC128" i="5"/>
  <c r="E128" i="6" s="1"/>
  <c r="AD128" i="5"/>
  <c r="F128" i="6" s="1"/>
  <c r="AC129" i="5"/>
  <c r="E129" i="6" s="1"/>
  <c r="AD129" i="5"/>
  <c r="F129" i="6" s="1"/>
  <c r="AC130" i="5"/>
  <c r="E130" i="6" s="1"/>
  <c r="AD130" i="5"/>
  <c r="F130" i="6" s="1"/>
  <c r="Q131" i="5"/>
  <c r="B131" i="6" s="1"/>
  <c r="R131" i="5"/>
  <c r="C131" i="6" s="1"/>
  <c r="T131" i="5"/>
  <c r="U131" i="5"/>
  <c r="W131" i="5"/>
  <c r="X131" i="5"/>
  <c r="Z131" i="5"/>
  <c r="AA131" i="5"/>
  <c r="AC131" i="5"/>
  <c r="AD131" i="5"/>
  <c r="Q132" i="5"/>
  <c r="B132" i="6" s="1"/>
  <c r="R132" i="5"/>
  <c r="C132" i="6" s="1"/>
  <c r="T132" i="5"/>
  <c r="U132" i="5"/>
  <c r="W132" i="5"/>
  <c r="X132" i="5"/>
  <c r="Z132" i="5"/>
  <c r="AA132" i="5"/>
  <c r="AC132" i="5"/>
  <c r="AD132" i="5"/>
  <c r="Q133" i="5"/>
  <c r="B133" i="6" s="1"/>
  <c r="R133" i="5"/>
  <c r="C133" i="6" s="1"/>
  <c r="T133" i="5"/>
  <c r="U133" i="5"/>
  <c r="W133" i="5"/>
  <c r="X133" i="5"/>
  <c r="Z133" i="5"/>
  <c r="AA133" i="5"/>
  <c r="AC133" i="5"/>
  <c r="AD133" i="5"/>
  <c r="Q135" i="5"/>
  <c r="R135" i="5"/>
  <c r="T135" i="5"/>
  <c r="U135" i="5"/>
  <c r="W135" i="5"/>
  <c r="X135" i="5"/>
  <c r="Z135" i="5"/>
  <c r="AA135" i="5"/>
  <c r="AC135" i="5"/>
  <c r="AD135" i="5"/>
  <c r="Q136" i="5"/>
  <c r="B136" i="6" s="1"/>
  <c r="R136" i="5"/>
  <c r="C136" i="6" s="1"/>
  <c r="T136" i="5"/>
  <c r="U136" i="5"/>
  <c r="W136" i="5"/>
  <c r="X136" i="5"/>
  <c r="Z136" i="5"/>
  <c r="AA136" i="5"/>
  <c r="AC136" i="5"/>
  <c r="AD136" i="5"/>
  <c r="Q137" i="5"/>
  <c r="R137" i="5"/>
  <c r="T137" i="5"/>
  <c r="U137" i="5"/>
  <c r="W137" i="5"/>
  <c r="X137" i="5"/>
  <c r="Z137" i="5"/>
  <c r="AA137" i="5"/>
  <c r="AC137" i="5"/>
  <c r="AD137" i="5"/>
  <c r="Q138" i="5"/>
  <c r="B138" i="6" s="1"/>
  <c r="R138" i="5"/>
  <c r="C138" i="6" s="1"/>
  <c r="T138" i="5"/>
  <c r="U138" i="5"/>
  <c r="W138" i="5"/>
  <c r="X138" i="5"/>
  <c r="Z138" i="5"/>
  <c r="AA138" i="5"/>
  <c r="AC138" i="5"/>
  <c r="AD138" i="5"/>
  <c r="Q139" i="5"/>
  <c r="B139" i="6" s="1"/>
  <c r="R139" i="5"/>
  <c r="C139" i="6" s="1"/>
  <c r="T139" i="5"/>
  <c r="U139" i="5"/>
  <c r="W139" i="5"/>
  <c r="X139" i="5"/>
  <c r="Z139" i="5"/>
  <c r="AA139" i="5"/>
  <c r="AC139" i="5"/>
  <c r="AD139" i="5"/>
  <c r="Q140" i="5"/>
  <c r="B140" i="6" s="1"/>
  <c r="R140" i="5"/>
  <c r="C140" i="6" s="1"/>
  <c r="T140" i="5"/>
  <c r="U140" i="5"/>
  <c r="W140" i="5"/>
  <c r="X140" i="5"/>
  <c r="Z140" i="5"/>
  <c r="AA140" i="5"/>
  <c r="AC140" i="5"/>
  <c r="AD140" i="5"/>
  <c r="R144" i="5"/>
  <c r="T144" i="5"/>
  <c r="U144" i="5"/>
  <c r="W144" i="5"/>
  <c r="X144" i="5"/>
  <c r="Z144" i="5"/>
  <c r="AA144" i="5"/>
  <c r="AC144" i="5"/>
  <c r="AD144" i="5"/>
  <c r="Q145" i="5"/>
  <c r="R145" i="5"/>
  <c r="T145" i="5"/>
  <c r="U145" i="5"/>
  <c r="W145" i="5"/>
  <c r="X145" i="5"/>
  <c r="Z145" i="5"/>
  <c r="AA145" i="5"/>
  <c r="AC145" i="5"/>
  <c r="AD145" i="5"/>
  <c r="Q149" i="5"/>
  <c r="R149" i="5"/>
  <c r="T149" i="5"/>
  <c r="U149" i="5"/>
  <c r="W149" i="5"/>
  <c r="X149" i="5"/>
  <c r="Z149" i="5"/>
  <c r="AA149" i="5"/>
  <c r="AC149" i="5"/>
  <c r="AD149" i="5"/>
  <c r="Q150" i="5"/>
  <c r="R150" i="5"/>
  <c r="T150" i="5"/>
  <c r="U150" i="5"/>
  <c r="W150" i="5"/>
  <c r="X150" i="5"/>
  <c r="Z150" i="5"/>
  <c r="AA150" i="5"/>
  <c r="AC150" i="5"/>
  <c r="AD150" i="5"/>
  <c r="Q151" i="5"/>
  <c r="R151" i="5"/>
  <c r="T151" i="5"/>
  <c r="U151" i="5"/>
  <c r="W151" i="5"/>
  <c r="X151" i="5"/>
  <c r="Z151" i="5"/>
  <c r="AA151" i="5"/>
  <c r="AC151" i="5"/>
  <c r="AD151" i="5"/>
  <c r="Q155" i="5"/>
  <c r="R155" i="5"/>
  <c r="T155" i="5"/>
  <c r="U155" i="5"/>
  <c r="W155" i="5"/>
  <c r="X155" i="5"/>
  <c r="Q156" i="5"/>
  <c r="R156" i="5"/>
  <c r="T156" i="5"/>
  <c r="U156" i="5"/>
  <c r="W156" i="5"/>
  <c r="X156" i="5"/>
  <c r="T157" i="5"/>
  <c r="U157" i="5"/>
  <c r="W157" i="5"/>
  <c r="X157" i="5"/>
  <c r="I325" i="5" l="1"/>
  <c r="AC325" i="5"/>
  <c r="Q325" i="5"/>
  <c r="AD325" i="5"/>
  <c r="K325" i="5"/>
  <c r="M327" i="5"/>
  <c r="AA325" i="5"/>
  <c r="J327" i="5"/>
  <c r="AA321" i="5"/>
  <c r="U326" i="5"/>
  <c r="X325" i="5"/>
  <c r="O325" i="5"/>
  <c r="C325" i="5"/>
  <c r="W325" i="5"/>
  <c r="N325" i="5"/>
  <c r="B325" i="5"/>
  <c r="Z321" i="5"/>
  <c r="X321" i="5"/>
  <c r="U325" i="5"/>
  <c r="P327" i="5"/>
  <c r="D327" i="5"/>
  <c r="L325" i="5"/>
  <c r="H325" i="5"/>
  <c r="F325" i="5"/>
  <c r="R326" i="5"/>
  <c r="W321" i="5"/>
  <c r="T325" i="5"/>
  <c r="U321" i="5"/>
  <c r="R325" i="5"/>
  <c r="T321" i="5"/>
  <c r="AD321" i="5"/>
  <c r="R321" i="5"/>
  <c r="AC321" i="5"/>
  <c r="Q321" i="5"/>
  <c r="W326" i="5"/>
  <c r="Z325" i="5"/>
  <c r="E325" i="5"/>
  <c r="G327" i="5"/>
  <c r="AC205" i="2"/>
  <c r="AC283" i="2" s="1"/>
  <c r="AC331" i="2"/>
  <c r="E256" i="5"/>
  <c r="E326" i="5" s="1"/>
  <c r="T256" i="5"/>
  <c r="V256" i="5" s="1"/>
  <c r="B224" i="5"/>
  <c r="B321" i="5" s="1"/>
  <c r="N251" i="5"/>
  <c r="P251" i="5" s="1"/>
  <c r="L251" i="5"/>
  <c r="K251" i="5"/>
  <c r="AD256" i="5"/>
  <c r="AD326" i="5" s="1"/>
  <c r="L224" i="5"/>
  <c r="AC256" i="5"/>
  <c r="AC326" i="5" s="1"/>
  <c r="K224" i="5"/>
  <c r="H251" i="5"/>
  <c r="O224" i="5"/>
  <c r="O321" i="5" s="1"/>
  <c r="N224" i="5"/>
  <c r="AA256" i="5"/>
  <c r="AA326" i="5" s="1"/>
  <c r="I224" i="5"/>
  <c r="F251" i="5"/>
  <c r="I251" i="5"/>
  <c r="Z256" i="5"/>
  <c r="Z326" i="5" s="1"/>
  <c r="H224" i="5"/>
  <c r="H321" i="5" s="1"/>
  <c r="E251" i="5"/>
  <c r="Q256" i="5"/>
  <c r="S256" i="5" s="1"/>
  <c r="X256" i="5"/>
  <c r="Y256" i="5" s="1"/>
  <c r="F224" i="5"/>
  <c r="C251" i="5"/>
  <c r="D251" i="5" s="1"/>
  <c r="F256" i="5"/>
  <c r="G256" i="5" s="1"/>
  <c r="N256" i="5"/>
  <c r="N326" i="5" s="1"/>
  <c r="B256" i="5"/>
  <c r="B326" i="5" s="1"/>
  <c r="I256" i="5"/>
  <c r="I326" i="5" s="1"/>
  <c r="AE251" i="5"/>
  <c r="S251" i="5"/>
  <c r="T249" i="5"/>
  <c r="V251" i="5"/>
  <c r="U249" i="5"/>
  <c r="AB251" i="5"/>
  <c r="Y255" i="5"/>
  <c r="O256" i="5"/>
  <c r="O326" i="5" s="1"/>
  <c r="C256" i="5"/>
  <c r="C326" i="5" s="1"/>
  <c r="V255" i="5"/>
  <c r="K256" i="5"/>
  <c r="K326" i="5" s="1"/>
  <c r="W249" i="5"/>
  <c r="N226" i="5"/>
  <c r="H256" i="5"/>
  <c r="H326" i="5" s="1"/>
  <c r="AB255" i="5"/>
  <c r="G257" i="5"/>
  <c r="F37" i="7"/>
  <c r="C38" i="7"/>
  <c r="P257" i="5"/>
  <c r="P255" i="5"/>
  <c r="L256" i="5"/>
  <c r="L326" i="5" s="1"/>
  <c r="B294" i="5"/>
  <c r="B304" i="5" s="1"/>
  <c r="X249" i="5"/>
  <c r="N205" i="2"/>
  <c r="C8" i="7"/>
  <c r="G8" i="7" s="1"/>
  <c r="I205" i="2"/>
  <c r="D6" i="7"/>
  <c r="E205" i="2"/>
  <c r="E283" i="2" s="1"/>
  <c r="C5" i="7"/>
  <c r="G5" i="7" s="1"/>
  <c r="O205" i="2"/>
  <c r="O283" i="2" s="1"/>
  <c r="D8" i="7"/>
  <c r="K205" i="2"/>
  <c r="K283" i="2" s="1"/>
  <c r="C7" i="7"/>
  <c r="G7" i="7" s="1"/>
  <c r="AE255" i="5"/>
  <c r="S255" i="5"/>
  <c r="M257" i="5"/>
  <c r="J257" i="5"/>
  <c r="J255" i="5"/>
  <c r="AD257" i="5"/>
  <c r="AD327" i="5" s="1"/>
  <c r="C65" i="6"/>
  <c r="R257" i="5"/>
  <c r="R327" i="5" s="1"/>
  <c r="X243" i="5"/>
  <c r="X244" i="5"/>
  <c r="U250" i="5"/>
  <c r="AD245" i="5"/>
  <c r="C35" i="6"/>
  <c r="R245" i="5"/>
  <c r="U253" i="5"/>
  <c r="AD246" i="5"/>
  <c r="R246" i="5"/>
  <c r="AA294" i="5"/>
  <c r="AA247" i="5"/>
  <c r="U248" i="5"/>
  <c r="X258" i="5"/>
  <c r="F253" i="5"/>
  <c r="F323" i="5" s="1"/>
  <c r="L243" i="5"/>
  <c r="I244" i="5"/>
  <c r="F250" i="5"/>
  <c r="O249" i="5"/>
  <c r="C249" i="5"/>
  <c r="D278" i="5"/>
  <c r="G255" i="5"/>
  <c r="I246" i="5"/>
  <c r="P271" i="5"/>
  <c r="O281" i="5"/>
  <c r="D271" i="5"/>
  <c r="C281" i="5"/>
  <c r="J294" i="5"/>
  <c r="I304" i="5"/>
  <c r="H247" i="5"/>
  <c r="K248" i="5"/>
  <c r="K258" i="5"/>
  <c r="AC257" i="5"/>
  <c r="AC327" i="5" s="1"/>
  <c r="B65" i="6"/>
  <c r="Q257" i="5"/>
  <c r="Q327" i="5" s="1"/>
  <c r="W243" i="5"/>
  <c r="W244" i="5"/>
  <c r="T250" i="5"/>
  <c r="AC245" i="5"/>
  <c r="B35" i="6"/>
  <c r="Q245" i="5"/>
  <c r="T253" i="5"/>
  <c r="AC246" i="5"/>
  <c r="Q246" i="5"/>
  <c r="Z294" i="5"/>
  <c r="Z304" i="5" s="1"/>
  <c r="Z247" i="5"/>
  <c r="T248" i="5"/>
  <c r="W258" i="5"/>
  <c r="E253" i="5"/>
  <c r="E323" i="5" s="1"/>
  <c r="K243" i="5"/>
  <c r="H244" i="5"/>
  <c r="E250" i="5"/>
  <c r="N249" i="5"/>
  <c r="B249" i="5"/>
  <c r="H246" i="5"/>
  <c r="B281" i="5"/>
  <c r="F247" i="5"/>
  <c r="I248" i="5"/>
  <c r="I258" i="5"/>
  <c r="AD249" i="5"/>
  <c r="R249" i="5"/>
  <c r="AA257" i="5"/>
  <c r="AA327" i="5" s="1"/>
  <c r="U243" i="5"/>
  <c r="U244" i="5"/>
  <c r="AD250" i="5"/>
  <c r="C39" i="6"/>
  <c r="R250" i="5"/>
  <c r="AA245" i="5"/>
  <c r="AD253" i="5"/>
  <c r="C29" i="6"/>
  <c r="R253" i="5"/>
  <c r="AA246" i="5"/>
  <c r="X294" i="5"/>
  <c r="X247" i="5"/>
  <c r="AD248" i="5"/>
  <c r="R248" i="5"/>
  <c r="U258" i="5"/>
  <c r="O253" i="5"/>
  <c r="I243" i="5"/>
  <c r="F244" i="5"/>
  <c r="O250" i="5"/>
  <c r="C250" i="5"/>
  <c r="L249" i="5"/>
  <c r="F246" i="5"/>
  <c r="M271" i="5"/>
  <c r="L281" i="5"/>
  <c r="F196" i="5"/>
  <c r="F294" i="5"/>
  <c r="E247" i="5"/>
  <c r="H248" i="5"/>
  <c r="H258" i="5"/>
  <c r="AC249" i="5"/>
  <c r="Q249" i="5"/>
  <c r="Z257" i="5"/>
  <c r="Z327" i="5" s="1"/>
  <c r="AB327" i="5" s="1"/>
  <c r="T243" i="5"/>
  <c r="T244" i="5"/>
  <c r="AC250" i="5"/>
  <c r="B39" i="6"/>
  <c r="Q250" i="5"/>
  <c r="Z245" i="5"/>
  <c r="AC253" i="5"/>
  <c r="B29" i="6"/>
  <c r="Q253" i="5"/>
  <c r="Z246" i="5"/>
  <c r="W294" i="5"/>
  <c r="W304" i="5" s="1"/>
  <c r="W247" i="5"/>
  <c r="AC248" i="5"/>
  <c r="Q248" i="5"/>
  <c r="T258" i="5"/>
  <c r="N253" i="5"/>
  <c r="H243" i="5"/>
  <c r="D257" i="5"/>
  <c r="E244" i="5"/>
  <c r="N250" i="5"/>
  <c r="B250" i="5"/>
  <c r="K249" i="5"/>
  <c r="D255" i="5"/>
  <c r="E246" i="5"/>
  <c r="E196" i="5"/>
  <c r="E294" i="5"/>
  <c r="E304" i="5" s="1"/>
  <c r="O247" i="5"/>
  <c r="C247" i="5"/>
  <c r="F248" i="5"/>
  <c r="F258" i="5"/>
  <c r="Y251" i="5"/>
  <c r="AA249" i="5"/>
  <c r="X257" i="5"/>
  <c r="X327" i="5" s="1"/>
  <c r="AD243" i="5"/>
  <c r="C59" i="6"/>
  <c r="R243" i="5"/>
  <c r="AD244" i="5"/>
  <c r="C43" i="6"/>
  <c r="R244" i="5"/>
  <c r="AA250" i="5"/>
  <c r="X245" i="5"/>
  <c r="AA253" i="5"/>
  <c r="X246" i="5"/>
  <c r="U294" i="5"/>
  <c r="U247" i="5"/>
  <c r="AA248" i="5"/>
  <c r="AD258" i="5"/>
  <c r="R258" i="5"/>
  <c r="L253" i="5"/>
  <c r="L323" i="5" s="1"/>
  <c r="F243" i="5"/>
  <c r="O244" i="5"/>
  <c r="C244" i="5"/>
  <c r="L250" i="5"/>
  <c r="I249" i="5"/>
  <c r="C253" i="5"/>
  <c r="M255" i="5"/>
  <c r="O246" i="5"/>
  <c r="C246" i="5"/>
  <c r="C316" i="5" s="1"/>
  <c r="J271" i="5"/>
  <c r="I281" i="5"/>
  <c r="O196" i="5"/>
  <c r="O294" i="5"/>
  <c r="C196" i="5"/>
  <c r="C294" i="5"/>
  <c r="N247" i="5"/>
  <c r="B247" i="5"/>
  <c r="E248" i="5"/>
  <c r="E258" i="5"/>
  <c r="Z249" i="5"/>
  <c r="W257" i="5"/>
  <c r="W327" i="5" s="1"/>
  <c r="AC243" i="5"/>
  <c r="B59" i="6"/>
  <c r="Q243" i="5"/>
  <c r="AC244" i="5"/>
  <c r="B43" i="6"/>
  <c r="Q244" i="5"/>
  <c r="Z250" i="5"/>
  <c r="W245" i="5"/>
  <c r="Z253" i="5"/>
  <c r="W246" i="5"/>
  <c r="T294" i="5"/>
  <c r="T304" i="5" s="1"/>
  <c r="T247" i="5"/>
  <c r="Z248" i="5"/>
  <c r="AC258" i="5"/>
  <c r="Q258" i="5"/>
  <c r="K253" i="5"/>
  <c r="K323" i="5" s="1"/>
  <c r="E243" i="5"/>
  <c r="N244" i="5"/>
  <c r="B244" i="5"/>
  <c r="K250" i="5"/>
  <c r="H249" i="5"/>
  <c r="B253" i="5"/>
  <c r="N246" i="5"/>
  <c r="B246" i="5"/>
  <c r="B316" i="5" s="1"/>
  <c r="N196" i="5"/>
  <c r="N294" i="5"/>
  <c r="N304" i="5" s="1"/>
  <c r="L247" i="5"/>
  <c r="O248" i="5"/>
  <c r="C248" i="5"/>
  <c r="O258" i="5"/>
  <c r="C258" i="5"/>
  <c r="U257" i="5"/>
  <c r="U327" i="5" s="1"/>
  <c r="AA243" i="5"/>
  <c r="AA244" i="5"/>
  <c r="X250" i="5"/>
  <c r="U245" i="5"/>
  <c r="X253" i="5"/>
  <c r="U246" i="5"/>
  <c r="AD294" i="5"/>
  <c r="R294" i="5"/>
  <c r="AD247" i="5"/>
  <c r="R247" i="5"/>
  <c r="X248" i="5"/>
  <c r="AA258" i="5"/>
  <c r="I253" i="5"/>
  <c r="I323" i="5" s="1"/>
  <c r="O243" i="5"/>
  <c r="C243" i="5"/>
  <c r="L244" i="5"/>
  <c r="I250" i="5"/>
  <c r="F249" i="5"/>
  <c r="L246" i="5"/>
  <c r="F198" i="5"/>
  <c r="F271" i="5"/>
  <c r="F281" i="5" s="1"/>
  <c r="L196" i="5"/>
  <c r="L294" i="5"/>
  <c r="K247" i="5"/>
  <c r="N248" i="5"/>
  <c r="B248" i="5"/>
  <c r="N258" i="5"/>
  <c r="B258" i="5"/>
  <c r="T257" i="5"/>
  <c r="T327" i="5" s="1"/>
  <c r="Z243" i="5"/>
  <c r="Z244" i="5"/>
  <c r="W250" i="5"/>
  <c r="T245" i="5"/>
  <c r="W253" i="5"/>
  <c r="T246" i="5"/>
  <c r="AC294" i="5"/>
  <c r="AC304" i="5" s="1"/>
  <c r="Q294" i="5"/>
  <c r="Q304" i="5" s="1"/>
  <c r="AC247" i="5"/>
  <c r="Q247" i="5"/>
  <c r="W248" i="5"/>
  <c r="Z258" i="5"/>
  <c r="H253" i="5"/>
  <c r="H323" i="5" s="1"/>
  <c r="N243" i="5"/>
  <c r="B243" i="5"/>
  <c r="K244" i="5"/>
  <c r="H250" i="5"/>
  <c r="E249" i="5"/>
  <c r="K246" i="5"/>
  <c r="E198" i="5"/>
  <c r="E271" i="5"/>
  <c r="K196" i="5"/>
  <c r="K294" i="5"/>
  <c r="K304" i="5" s="1"/>
  <c r="I247" i="5"/>
  <c r="L248" i="5"/>
  <c r="L258" i="5"/>
  <c r="AH283" i="2"/>
  <c r="I283" i="2"/>
  <c r="O226" i="5"/>
  <c r="AB230" i="5"/>
  <c r="V230" i="5"/>
  <c r="AE228" i="5"/>
  <c r="Y228" i="5"/>
  <c r="S228" i="5"/>
  <c r="M226" i="5"/>
  <c r="G226" i="5"/>
  <c r="M229" i="5"/>
  <c r="D229" i="5"/>
  <c r="P228" i="5"/>
  <c r="J228" i="5"/>
  <c r="D228" i="5"/>
  <c r="AC216" i="5"/>
  <c r="W216" i="5"/>
  <c r="Q216" i="5"/>
  <c r="K223" i="5"/>
  <c r="E223" i="5"/>
  <c r="D219" i="5"/>
  <c r="AB229" i="5"/>
  <c r="V229" i="5"/>
  <c r="AC196" i="5"/>
  <c r="L220" i="5"/>
  <c r="F220" i="5"/>
  <c r="O221" i="5"/>
  <c r="I221" i="5"/>
  <c r="C221" i="5"/>
  <c r="AB224" i="5"/>
  <c r="V224" i="5"/>
  <c r="AA196" i="5"/>
  <c r="AA197" i="5"/>
  <c r="AD195" i="5"/>
  <c r="AC197" i="5"/>
  <c r="F195" i="5"/>
  <c r="Z196" i="5"/>
  <c r="Z197" i="5"/>
  <c r="AC195" i="5"/>
  <c r="Z195" i="5"/>
  <c r="AD196" i="5"/>
  <c r="AD197" i="5"/>
  <c r="AA195" i="5"/>
  <c r="L223" i="5"/>
  <c r="F223" i="5"/>
  <c r="C226" i="5"/>
  <c r="C223" i="5"/>
  <c r="C320" i="5" s="1"/>
  <c r="B221" i="5"/>
  <c r="B318" i="5" s="1"/>
  <c r="AC217" i="5"/>
  <c r="AC231" i="5"/>
  <c r="AD223" i="5"/>
  <c r="AD226" i="5"/>
  <c r="AD220" i="5"/>
  <c r="AD221" i="5"/>
  <c r="AC223" i="5"/>
  <c r="AC226" i="5"/>
  <c r="AC220" i="5"/>
  <c r="AC221" i="5"/>
  <c r="AC222" i="5"/>
  <c r="AC218" i="5"/>
  <c r="AC315" i="5" s="1"/>
  <c r="AC219" i="5"/>
  <c r="AE224" i="5"/>
  <c r="AD222" i="5"/>
  <c r="AE229" i="5"/>
  <c r="AE230" i="5"/>
  <c r="AD216" i="5"/>
  <c r="AD217" i="5"/>
  <c r="AD218" i="5"/>
  <c r="AD219" i="5"/>
  <c r="AD231" i="5"/>
  <c r="AA216" i="5"/>
  <c r="AA217" i="5"/>
  <c r="AA314" i="5" s="1"/>
  <c r="AA218" i="5"/>
  <c r="AA315" i="5" s="1"/>
  <c r="AA219" i="5"/>
  <c r="AA231" i="5"/>
  <c r="Z216" i="5"/>
  <c r="Z217" i="5"/>
  <c r="Z218" i="5"/>
  <c r="Z219" i="5"/>
  <c r="Z231" i="5"/>
  <c r="Z223" i="5"/>
  <c r="Z226" i="5"/>
  <c r="Z323" i="5" s="1"/>
  <c r="Z220" i="5"/>
  <c r="Z317" i="5" s="1"/>
  <c r="Z221" i="5"/>
  <c r="AA222" i="5"/>
  <c r="Z222" i="5"/>
  <c r="AB228" i="5"/>
  <c r="AA223" i="5"/>
  <c r="AA320" i="5" s="1"/>
  <c r="AA226" i="5"/>
  <c r="AA220" i="5"/>
  <c r="AA221" i="5"/>
  <c r="W222" i="5"/>
  <c r="W217" i="5"/>
  <c r="W231" i="5"/>
  <c r="X223" i="5"/>
  <c r="X226" i="5"/>
  <c r="X220" i="5"/>
  <c r="X221" i="5"/>
  <c r="W218" i="5"/>
  <c r="W219" i="5"/>
  <c r="W223" i="5"/>
  <c r="W226" i="5"/>
  <c r="W220" i="5"/>
  <c r="W221" i="5"/>
  <c r="Y224" i="5"/>
  <c r="X222" i="5"/>
  <c r="Y229" i="5"/>
  <c r="Y230" i="5"/>
  <c r="X216" i="5"/>
  <c r="X217" i="5"/>
  <c r="X218" i="5"/>
  <c r="X219" i="5"/>
  <c r="X231" i="5"/>
  <c r="X328" i="5" s="1"/>
  <c r="T223" i="5"/>
  <c r="T320" i="5" s="1"/>
  <c r="U222" i="5"/>
  <c r="U216" i="5"/>
  <c r="U313" i="5" s="1"/>
  <c r="U217" i="5"/>
  <c r="U314" i="5" s="1"/>
  <c r="U218" i="5"/>
  <c r="U219" i="5"/>
  <c r="U316" i="5" s="1"/>
  <c r="U231" i="5"/>
  <c r="T226" i="5"/>
  <c r="T220" i="5"/>
  <c r="T222" i="5"/>
  <c r="T216" i="5"/>
  <c r="T217" i="5"/>
  <c r="T218" i="5"/>
  <c r="T219" i="5"/>
  <c r="T231" i="5"/>
  <c r="T221" i="5"/>
  <c r="V228" i="5"/>
  <c r="U223" i="5"/>
  <c r="U226" i="5"/>
  <c r="U220" i="5"/>
  <c r="U221" i="5"/>
  <c r="Q222" i="5"/>
  <c r="R223" i="5"/>
  <c r="R320" i="5" s="1"/>
  <c r="C30" i="6"/>
  <c r="R226" i="5"/>
  <c r="R220" i="5"/>
  <c r="R317" i="5" s="1"/>
  <c r="R221" i="5"/>
  <c r="Q217" i="5"/>
  <c r="Q231" i="5"/>
  <c r="Q223" i="5"/>
  <c r="B30" i="6"/>
  <c r="Q226" i="5"/>
  <c r="Q220" i="5"/>
  <c r="Q221" i="5"/>
  <c r="Q218" i="5"/>
  <c r="Q219" i="5"/>
  <c r="S224" i="5"/>
  <c r="R222" i="5"/>
  <c r="S229" i="5"/>
  <c r="S230" i="5"/>
  <c r="R216" i="5"/>
  <c r="R217" i="5"/>
  <c r="R218" i="5"/>
  <c r="R315" i="5" s="1"/>
  <c r="R219" i="5"/>
  <c r="R231" i="5"/>
  <c r="N219" i="5"/>
  <c r="O216" i="5"/>
  <c r="O223" i="5"/>
  <c r="N221" i="5"/>
  <c r="N318" i="5" s="1"/>
  <c r="O231" i="5"/>
  <c r="N217" i="5"/>
  <c r="N314" i="5" s="1"/>
  <c r="N216" i="5"/>
  <c r="N223" i="5"/>
  <c r="O220" i="5"/>
  <c r="N231" i="5"/>
  <c r="N222" i="5"/>
  <c r="O217" i="5"/>
  <c r="O222" i="5"/>
  <c r="P229" i="5"/>
  <c r="O219" i="5"/>
  <c r="N220" i="5"/>
  <c r="L217" i="5"/>
  <c r="L222" i="5"/>
  <c r="L219" i="5"/>
  <c r="K220" i="5"/>
  <c r="K231" i="5"/>
  <c r="K217" i="5"/>
  <c r="K222" i="5"/>
  <c r="K219" i="5"/>
  <c r="L221" i="5"/>
  <c r="K216" i="5"/>
  <c r="L216" i="5"/>
  <c r="M228" i="5"/>
  <c r="K221" i="5"/>
  <c r="L231" i="5"/>
  <c r="H217" i="5"/>
  <c r="I216" i="5"/>
  <c r="I223" i="5"/>
  <c r="H221" i="5"/>
  <c r="I231" i="5"/>
  <c r="H222" i="5"/>
  <c r="H216" i="5"/>
  <c r="H223" i="5"/>
  <c r="I220" i="5"/>
  <c r="H231" i="5"/>
  <c r="H219" i="5"/>
  <c r="J226" i="5"/>
  <c r="I217" i="5"/>
  <c r="I222" i="5"/>
  <c r="I219" i="5"/>
  <c r="H220" i="5"/>
  <c r="H317" i="5" s="1"/>
  <c r="F222" i="5"/>
  <c r="F219" i="5"/>
  <c r="E220" i="5"/>
  <c r="E195" i="5"/>
  <c r="E216" i="5"/>
  <c r="E217" i="5"/>
  <c r="E231" i="5"/>
  <c r="E197" i="5"/>
  <c r="E222" i="5"/>
  <c r="E219" i="5"/>
  <c r="F221" i="5"/>
  <c r="F216" i="5"/>
  <c r="F217" i="5"/>
  <c r="G229" i="5"/>
  <c r="G228" i="5"/>
  <c r="E221" i="5"/>
  <c r="F197" i="5"/>
  <c r="F231" i="5"/>
  <c r="B222" i="5"/>
  <c r="B319" i="5" s="1"/>
  <c r="C198" i="5"/>
  <c r="C231" i="5"/>
  <c r="C197" i="5"/>
  <c r="C216" i="5"/>
  <c r="C217" i="5"/>
  <c r="B226" i="5"/>
  <c r="B216" i="5"/>
  <c r="B217" i="5"/>
  <c r="B223" i="5"/>
  <c r="B320" i="5" s="1"/>
  <c r="C220" i="5"/>
  <c r="B231" i="5"/>
  <c r="C195" i="5"/>
  <c r="D224" i="5"/>
  <c r="C222" i="5"/>
  <c r="B220" i="5"/>
  <c r="B195" i="5"/>
  <c r="E155" i="6"/>
  <c r="D140" i="6"/>
  <c r="D133" i="6"/>
  <c r="G129" i="6"/>
  <c r="D126" i="6"/>
  <c r="D136" i="6"/>
  <c r="D122" i="6"/>
  <c r="D138" i="6"/>
  <c r="D131" i="6"/>
  <c r="D124" i="6"/>
  <c r="S198" i="5"/>
  <c r="S283" i="5" s="1"/>
  <c r="D73" i="6"/>
  <c r="B137" i="6"/>
  <c r="B44" i="6"/>
  <c r="C40" i="6"/>
  <c r="B60" i="6"/>
  <c r="B166" i="6"/>
  <c r="E119" i="6"/>
  <c r="B40" i="6"/>
  <c r="B66" i="6"/>
  <c r="B222" i="6" s="1"/>
  <c r="B36" i="6"/>
  <c r="B210" i="6" s="1"/>
  <c r="E125" i="6"/>
  <c r="C137" i="6"/>
  <c r="C66" i="6"/>
  <c r="C222" i="6" s="1"/>
  <c r="C60" i="6"/>
  <c r="C44" i="6"/>
  <c r="C36" i="6"/>
  <c r="C210" i="6" s="1"/>
  <c r="C166" i="6"/>
  <c r="F135" i="6"/>
  <c r="F155" i="6"/>
  <c r="F145" i="6"/>
  <c r="B135" i="6"/>
  <c r="B123" i="6"/>
  <c r="B74" i="6"/>
  <c r="C80" i="6"/>
  <c r="D82" i="6"/>
  <c r="B80" i="6"/>
  <c r="E145" i="6"/>
  <c r="E117" i="6"/>
  <c r="C135" i="6"/>
  <c r="C123" i="6"/>
  <c r="C74" i="6"/>
  <c r="E140" i="6"/>
  <c r="E138" i="6"/>
  <c r="E136" i="6"/>
  <c r="E133" i="6"/>
  <c r="E131" i="6"/>
  <c r="E126" i="6"/>
  <c r="E124" i="6"/>
  <c r="E122" i="6"/>
  <c r="E120" i="6"/>
  <c r="E118" i="6"/>
  <c r="E116" i="6"/>
  <c r="E112" i="6"/>
  <c r="E110" i="6"/>
  <c r="E108" i="6"/>
  <c r="E106" i="6"/>
  <c r="E104" i="6"/>
  <c r="E102" i="6"/>
  <c r="E100" i="6"/>
  <c r="E98" i="6"/>
  <c r="E95" i="6"/>
  <c r="E93" i="6"/>
  <c r="E91" i="6"/>
  <c r="E89" i="6"/>
  <c r="F132" i="6"/>
  <c r="F125" i="6"/>
  <c r="F123" i="6"/>
  <c r="F121" i="6"/>
  <c r="F119" i="6"/>
  <c r="F117" i="6"/>
  <c r="F115" i="6"/>
  <c r="F111" i="6"/>
  <c r="F109" i="6"/>
  <c r="F107" i="6"/>
  <c r="F105" i="6"/>
  <c r="F103" i="6"/>
  <c r="F101" i="6"/>
  <c r="F99" i="6"/>
  <c r="F96" i="6"/>
  <c r="F94" i="6"/>
  <c r="F92" i="6"/>
  <c r="F90" i="6"/>
  <c r="F88" i="6"/>
  <c r="F150" i="6"/>
  <c r="E150" i="6"/>
  <c r="F156" i="6"/>
  <c r="F144" i="6"/>
  <c r="E137" i="6"/>
  <c r="E135" i="6"/>
  <c r="E121" i="6"/>
  <c r="E115" i="6"/>
  <c r="E111" i="6"/>
  <c r="E109" i="6"/>
  <c r="E107" i="6"/>
  <c r="E105" i="6"/>
  <c r="E103" i="6"/>
  <c r="E101" i="6"/>
  <c r="E99" i="6"/>
  <c r="E96" i="6"/>
  <c r="E94" i="6"/>
  <c r="E92" i="6"/>
  <c r="E90" i="6"/>
  <c r="E88" i="6"/>
  <c r="F139" i="6"/>
  <c r="F137" i="6"/>
  <c r="F157" i="6"/>
  <c r="F151" i="6"/>
  <c r="F149" i="6"/>
  <c r="E139" i="6"/>
  <c r="E132" i="6"/>
  <c r="E123" i="6"/>
  <c r="E157" i="6"/>
  <c r="E156" i="6"/>
  <c r="E151" i="6"/>
  <c r="E149" i="6"/>
  <c r="E144" i="6"/>
  <c r="F140" i="6"/>
  <c r="D139" i="6"/>
  <c r="F138" i="6"/>
  <c r="F136" i="6"/>
  <c r="F133" i="6"/>
  <c r="D132" i="6"/>
  <c r="F131" i="6"/>
  <c r="G130" i="6"/>
  <c r="G128" i="6"/>
  <c r="F126" i="6"/>
  <c r="D125" i="6"/>
  <c r="F124" i="6"/>
  <c r="F122" i="6"/>
  <c r="D121" i="6"/>
  <c r="F120" i="6"/>
  <c r="F118" i="6"/>
  <c r="F116" i="6"/>
  <c r="F112" i="6"/>
  <c r="F110" i="6"/>
  <c r="F108" i="6"/>
  <c r="F106" i="6"/>
  <c r="F104" i="6"/>
  <c r="F102" i="6"/>
  <c r="F100" i="6"/>
  <c r="F98" i="6"/>
  <c r="F95" i="6"/>
  <c r="F93" i="6"/>
  <c r="F91" i="6"/>
  <c r="D90" i="6"/>
  <c r="F89" i="6"/>
  <c r="T198" i="5"/>
  <c r="T283" i="5" s="1"/>
  <c r="E84" i="6"/>
  <c r="E82" i="6"/>
  <c r="E80" i="6"/>
  <c r="E77" i="6"/>
  <c r="E75" i="6"/>
  <c r="E73" i="6"/>
  <c r="E65" i="6"/>
  <c r="E63" i="6"/>
  <c r="E61" i="6"/>
  <c r="E59" i="6"/>
  <c r="E57" i="6"/>
  <c r="E55" i="6"/>
  <c r="E53" i="6"/>
  <c r="E47" i="6"/>
  <c r="E220" i="6" s="1"/>
  <c r="E45" i="6"/>
  <c r="E43" i="6"/>
  <c r="E40" i="6"/>
  <c r="E38" i="6"/>
  <c r="E35" i="6"/>
  <c r="E33" i="6"/>
  <c r="E30" i="6"/>
  <c r="E28" i="6"/>
  <c r="E26" i="6"/>
  <c r="E23" i="6"/>
  <c r="Q196" i="5"/>
  <c r="E21" i="6"/>
  <c r="E19" i="6"/>
  <c r="E17" i="6"/>
  <c r="E15" i="6"/>
  <c r="E13" i="6"/>
  <c r="E11" i="6"/>
  <c r="Q197" i="5"/>
  <c r="E9" i="6"/>
  <c r="E7" i="6"/>
  <c r="B175" i="6"/>
  <c r="B173" i="6"/>
  <c r="B171" i="6"/>
  <c r="B168" i="6"/>
  <c r="B165" i="6"/>
  <c r="B163" i="6"/>
  <c r="B161" i="6"/>
  <c r="B159" i="6"/>
  <c r="B157" i="6"/>
  <c r="B155" i="6"/>
  <c r="B150" i="6"/>
  <c r="B145" i="6"/>
  <c r="B120" i="6"/>
  <c r="B118" i="6"/>
  <c r="B116" i="6"/>
  <c r="B112" i="6"/>
  <c r="B110" i="6"/>
  <c r="B108" i="6"/>
  <c r="B106" i="6"/>
  <c r="B104" i="6"/>
  <c r="B102" i="6"/>
  <c r="B100" i="6"/>
  <c r="B98" i="6"/>
  <c r="B95" i="6"/>
  <c r="B93" i="6"/>
  <c r="B91" i="6"/>
  <c r="B88" i="6"/>
  <c r="B83" i="6"/>
  <c r="B76" i="6"/>
  <c r="B62" i="6"/>
  <c r="B57" i="6"/>
  <c r="B55" i="6"/>
  <c r="B53" i="6"/>
  <c r="B47" i="6"/>
  <c r="B220" i="6" s="1"/>
  <c r="B45" i="6"/>
  <c r="B32" i="6"/>
  <c r="B26" i="6"/>
  <c r="N198" i="5"/>
  <c r="N283" i="5" s="1"/>
  <c r="B24" i="6"/>
  <c r="B271" i="6" s="1"/>
  <c r="H198" i="5"/>
  <c r="H283" i="5" s="1"/>
  <c r="B22" i="6"/>
  <c r="H196" i="5"/>
  <c r="H306" i="5" s="1"/>
  <c r="B20" i="6"/>
  <c r="C19" i="6"/>
  <c r="C17" i="6"/>
  <c r="B15" i="6"/>
  <c r="C12" i="6"/>
  <c r="N197" i="5"/>
  <c r="B10" i="6"/>
  <c r="H197" i="5"/>
  <c r="B8" i="6"/>
  <c r="O195" i="5"/>
  <c r="I195" i="5"/>
  <c r="C7" i="6"/>
  <c r="F83" i="6"/>
  <c r="F81" i="6"/>
  <c r="F76" i="6"/>
  <c r="D75" i="6"/>
  <c r="F74" i="6"/>
  <c r="F66" i="6"/>
  <c r="F222" i="6" s="1"/>
  <c r="F64" i="6"/>
  <c r="F62" i="6"/>
  <c r="F60" i="6"/>
  <c r="F58" i="6"/>
  <c r="F56" i="6"/>
  <c r="F54" i="6"/>
  <c r="F52" i="6"/>
  <c r="F46" i="6"/>
  <c r="F255" i="6" s="1"/>
  <c r="F44" i="6"/>
  <c r="F42" i="6"/>
  <c r="F39" i="6"/>
  <c r="D38" i="6"/>
  <c r="F36" i="6"/>
  <c r="F34" i="6"/>
  <c r="F32" i="6"/>
  <c r="F29" i="6"/>
  <c r="D28" i="6"/>
  <c r="F27" i="6"/>
  <c r="F25" i="6"/>
  <c r="F22" i="6"/>
  <c r="F20" i="6"/>
  <c r="F18" i="6"/>
  <c r="F16" i="6"/>
  <c r="F14" i="6"/>
  <c r="F12" i="6"/>
  <c r="F10" i="6"/>
  <c r="F8" i="6"/>
  <c r="R195" i="5"/>
  <c r="C174" i="6"/>
  <c r="C172" i="6"/>
  <c r="C170" i="6"/>
  <c r="C167" i="6"/>
  <c r="C164" i="6"/>
  <c r="C162" i="6"/>
  <c r="C160" i="6"/>
  <c r="C158" i="6"/>
  <c r="C156" i="6"/>
  <c r="C151" i="6"/>
  <c r="C149" i="6"/>
  <c r="C144" i="6"/>
  <c r="C119" i="6"/>
  <c r="C117" i="6"/>
  <c r="C115" i="6"/>
  <c r="C111" i="6"/>
  <c r="C109" i="6"/>
  <c r="C107" i="6"/>
  <c r="C105" i="6"/>
  <c r="C103" i="6"/>
  <c r="C101" i="6"/>
  <c r="C99" i="6"/>
  <c r="C96" i="6"/>
  <c r="C94" i="6"/>
  <c r="C92" i="6"/>
  <c r="C89" i="6"/>
  <c r="C84" i="6"/>
  <c r="C77" i="6"/>
  <c r="C63" i="6"/>
  <c r="C61" i="6"/>
  <c r="C56" i="6"/>
  <c r="C54" i="6"/>
  <c r="C52" i="6"/>
  <c r="C46" i="6"/>
  <c r="C255" i="6" s="1"/>
  <c r="C33" i="6"/>
  <c r="C27" i="6"/>
  <c r="C25" i="6"/>
  <c r="L198" i="5"/>
  <c r="C23" i="6"/>
  <c r="C21" i="6"/>
  <c r="B19" i="6"/>
  <c r="B17" i="6"/>
  <c r="C16" i="6"/>
  <c r="C14" i="6"/>
  <c r="B12" i="6"/>
  <c r="L197" i="5"/>
  <c r="C9" i="6"/>
  <c r="N195" i="5"/>
  <c r="B7" i="6"/>
  <c r="H195" i="5"/>
  <c r="E83" i="6"/>
  <c r="E81" i="6"/>
  <c r="E76" i="6"/>
  <c r="E74" i="6"/>
  <c r="E66" i="6"/>
  <c r="E222" i="6" s="1"/>
  <c r="E64" i="6"/>
  <c r="E62" i="6"/>
  <c r="E60" i="6"/>
  <c r="E58" i="6"/>
  <c r="E56" i="6"/>
  <c r="E54" i="6"/>
  <c r="E52" i="6"/>
  <c r="E46" i="6"/>
  <c r="E255" i="6" s="1"/>
  <c r="E44" i="6"/>
  <c r="E42" i="6"/>
  <c r="E39" i="6"/>
  <c r="E36" i="6"/>
  <c r="E34" i="6"/>
  <c r="E32" i="6"/>
  <c r="E29" i="6"/>
  <c r="E27" i="6"/>
  <c r="E25" i="6"/>
  <c r="E22" i="6"/>
  <c r="E20" i="6"/>
  <c r="E18" i="6"/>
  <c r="E16" i="6"/>
  <c r="E14" i="6"/>
  <c r="E12" i="6"/>
  <c r="E10" i="6"/>
  <c r="E8" i="6"/>
  <c r="Q195" i="5"/>
  <c r="B174" i="6"/>
  <c r="B172" i="6"/>
  <c r="B170" i="6"/>
  <c r="B167" i="6"/>
  <c r="B164" i="6"/>
  <c r="B162" i="6"/>
  <c r="B160" i="6"/>
  <c r="B158" i="6"/>
  <c r="B156" i="6"/>
  <c r="B151" i="6"/>
  <c r="B149" i="6"/>
  <c r="B144" i="6"/>
  <c r="B119" i="6"/>
  <c r="B117" i="6"/>
  <c r="B115" i="6"/>
  <c r="B111" i="6"/>
  <c r="B109" i="6"/>
  <c r="B107" i="6"/>
  <c r="B105" i="6"/>
  <c r="B103" i="6"/>
  <c r="B101" i="6"/>
  <c r="B99" i="6"/>
  <c r="B96" i="6"/>
  <c r="B94" i="6"/>
  <c r="B92" i="6"/>
  <c r="B89" i="6"/>
  <c r="B84" i="6"/>
  <c r="B77" i="6"/>
  <c r="B63" i="6"/>
  <c r="B61" i="6"/>
  <c r="B56" i="6"/>
  <c r="B54" i="6"/>
  <c r="B52" i="6"/>
  <c r="B46" i="6"/>
  <c r="B255" i="6" s="1"/>
  <c r="B33" i="6"/>
  <c r="B27" i="6"/>
  <c r="B25" i="6"/>
  <c r="K198" i="5"/>
  <c r="K283" i="5" s="1"/>
  <c r="B23" i="6"/>
  <c r="B21" i="6"/>
  <c r="C18" i="6"/>
  <c r="B16" i="6"/>
  <c r="B14" i="6"/>
  <c r="C13" i="6"/>
  <c r="C11" i="6"/>
  <c r="K197" i="5"/>
  <c r="B9" i="6"/>
  <c r="L195" i="5"/>
  <c r="U198" i="5"/>
  <c r="U283" i="5" s="1"/>
  <c r="F84" i="6"/>
  <c r="F82" i="6"/>
  <c r="D81" i="6"/>
  <c r="F80" i="6"/>
  <c r="F77" i="6"/>
  <c r="F75" i="6"/>
  <c r="F73" i="6"/>
  <c r="F65" i="6"/>
  <c r="D64" i="6"/>
  <c r="F63" i="6"/>
  <c r="F61" i="6"/>
  <c r="F59" i="6"/>
  <c r="D58" i="6"/>
  <c r="F57" i="6"/>
  <c r="F55" i="6"/>
  <c r="F53" i="6"/>
  <c r="F47" i="6"/>
  <c r="F220" i="6" s="1"/>
  <c r="F45" i="6"/>
  <c r="F43" i="6"/>
  <c r="D42" i="6"/>
  <c r="F40" i="6"/>
  <c r="F38" i="6"/>
  <c r="F35" i="6"/>
  <c r="D34" i="6"/>
  <c r="F33" i="6"/>
  <c r="F30" i="6"/>
  <c r="F28" i="6"/>
  <c r="F26" i="6"/>
  <c r="F23" i="6"/>
  <c r="R196" i="5"/>
  <c r="F21" i="6"/>
  <c r="F19" i="6"/>
  <c r="F17" i="6"/>
  <c r="F15" i="6"/>
  <c r="F13" i="6"/>
  <c r="F11" i="6"/>
  <c r="R197" i="5"/>
  <c r="F9" i="6"/>
  <c r="F7" i="6"/>
  <c r="C175" i="6"/>
  <c r="C173" i="6"/>
  <c r="C171" i="6"/>
  <c r="C168" i="6"/>
  <c r="C165" i="6"/>
  <c r="C163" i="6"/>
  <c r="C161" i="6"/>
  <c r="C159" i="6"/>
  <c r="C157" i="6"/>
  <c r="C155" i="6"/>
  <c r="C150" i="6"/>
  <c r="C145" i="6"/>
  <c r="C120" i="6"/>
  <c r="C118" i="6"/>
  <c r="C116" i="6"/>
  <c r="C112" i="6"/>
  <c r="C110" i="6"/>
  <c r="C108" i="6"/>
  <c r="C106" i="6"/>
  <c r="C104" i="6"/>
  <c r="C102" i="6"/>
  <c r="C100" i="6"/>
  <c r="C98" i="6"/>
  <c r="C95" i="6"/>
  <c r="C93" i="6"/>
  <c r="C91" i="6"/>
  <c r="C88" i="6"/>
  <c r="C83" i="6"/>
  <c r="C76" i="6"/>
  <c r="C62" i="6"/>
  <c r="C57" i="6"/>
  <c r="C55" i="6"/>
  <c r="C53" i="6"/>
  <c r="C47" i="6"/>
  <c r="C220" i="6" s="1"/>
  <c r="C45" i="6"/>
  <c r="C32" i="6"/>
  <c r="C26" i="6"/>
  <c r="O198" i="5"/>
  <c r="C24" i="6"/>
  <c r="C271" i="6" s="1"/>
  <c r="C281" i="6" s="1"/>
  <c r="I198" i="5"/>
  <c r="C22" i="6"/>
  <c r="C294" i="6" s="1"/>
  <c r="C304" i="6" s="1"/>
  <c r="I196" i="5"/>
  <c r="C20" i="6"/>
  <c r="B18" i="6"/>
  <c r="C15" i="6"/>
  <c r="B13" i="6"/>
  <c r="B11" i="6"/>
  <c r="O197" i="5"/>
  <c r="C10" i="6"/>
  <c r="I197" i="5"/>
  <c r="C8" i="6"/>
  <c r="K195" i="5"/>
  <c r="B198" i="5"/>
  <c r="B196" i="5"/>
  <c r="B197" i="5"/>
  <c r="M175" i="5"/>
  <c r="D174" i="5"/>
  <c r="J172" i="5"/>
  <c r="J168" i="5"/>
  <c r="P166" i="5"/>
  <c r="G107" i="5"/>
  <c r="P62" i="5"/>
  <c r="G33" i="5"/>
  <c r="M27" i="5"/>
  <c r="P26" i="5"/>
  <c r="G57" i="5"/>
  <c r="G161" i="5"/>
  <c r="P46" i="5"/>
  <c r="AB198" i="5"/>
  <c r="AB283" i="5" s="1"/>
  <c r="P171" i="5"/>
  <c r="J165" i="5"/>
  <c r="P163" i="5"/>
  <c r="G162" i="5"/>
  <c r="P161" i="5"/>
  <c r="G158" i="5"/>
  <c r="J157" i="5"/>
  <c r="D151" i="5"/>
  <c r="M150" i="5"/>
  <c r="P55" i="5"/>
  <c r="J53" i="5"/>
  <c r="M52" i="5"/>
  <c r="J45" i="5"/>
  <c r="G188" i="2"/>
  <c r="G188" i="5"/>
  <c r="M83" i="5"/>
  <c r="M188" i="2"/>
  <c r="O188" i="5"/>
  <c r="P188" i="2"/>
  <c r="J188" i="2"/>
  <c r="C188" i="5"/>
  <c r="G165" i="5"/>
  <c r="D26" i="5"/>
  <c r="M25" i="5"/>
  <c r="G25" i="5"/>
  <c r="J24" i="5"/>
  <c r="P22" i="5"/>
  <c r="J20" i="5"/>
  <c r="P18" i="5"/>
  <c r="G17" i="5"/>
  <c r="G9" i="5"/>
  <c r="M7" i="5"/>
  <c r="M159" i="5"/>
  <c r="G6" i="5"/>
  <c r="G22" i="5"/>
  <c r="P19" i="5"/>
  <c r="P7" i="5"/>
  <c r="P204" i="2"/>
  <c r="P200" i="2"/>
  <c r="P261" i="2" s="1"/>
  <c r="L204" i="2"/>
  <c r="L331" i="2" s="1"/>
  <c r="H204" i="2"/>
  <c r="H331" i="2" s="1"/>
  <c r="F204" i="2"/>
  <c r="F331" i="2" s="1"/>
  <c r="J52" i="5"/>
  <c r="G150" i="5"/>
  <c r="M11" i="5"/>
  <c r="J161" i="5"/>
  <c r="P54" i="5"/>
  <c r="P52" i="5"/>
  <c r="D162" i="5"/>
  <c r="M161" i="5"/>
  <c r="P158" i="5"/>
  <c r="G144" i="5"/>
  <c r="G62" i="5"/>
  <c r="M56" i="5"/>
  <c r="D55" i="5"/>
  <c r="G26" i="5"/>
  <c r="J25" i="5"/>
  <c r="G14" i="5"/>
  <c r="J13" i="5"/>
  <c r="M10" i="5"/>
  <c r="M8" i="5"/>
  <c r="M168" i="5"/>
  <c r="P155" i="5"/>
  <c r="P104" i="5"/>
  <c r="J98" i="5"/>
  <c r="J56" i="5"/>
  <c r="P47" i="5"/>
  <c r="G10" i="5"/>
  <c r="J9" i="5"/>
  <c r="P170" i="5"/>
  <c r="D167" i="5"/>
  <c r="M165" i="5"/>
  <c r="P159" i="5"/>
  <c r="G157" i="5"/>
  <c r="J156" i="5"/>
  <c r="M155" i="5"/>
  <c r="D149" i="5"/>
  <c r="D144" i="5"/>
  <c r="G112" i="5"/>
  <c r="P109" i="5"/>
  <c r="M108" i="5"/>
  <c r="G108" i="5"/>
  <c r="J107" i="5"/>
  <c r="P103" i="5"/>
  <c r="D103" i="5"/>
  <c r="G102" i="5"/>
  <c r="J101" i="5"/>
  <c r="M100" i="5"/>
  <c r="J96" i="5"/>
  <c r="P77" i="5"/>
  <c r="D77" i="5"/>
  <c r="G76" i="5"/>
  <c r="J57" i="5"/>
  <c r="D57" i="5"/>
  <c r="G55" i="5"/>
  <c r="M47" i="5"/>
  <c r="M32" i="5"/>
  <c r="G21" i="5"/>
  <c r="J16" i="5"/>
  <c r="M15" i="5"/>
  <c r="G15" i="5"/>
  <c r="G13" i="5"/>
  <c r="P10" i="5"/>
  <c r="J173" i="5"/>
  <c r="G172" i="5"/>
  <c r="M167" i="5"/>
  <c r="P165" i="5"/>
  <c r="P162" i="5"/>
  <c r="M158" i="5"/>
  <c r="P112" i="5"/>
  <c r="G111" i="5"/>
  <c r="J110" i="5"/>
  <c r="P108" i="5"/>
  <c r="J108" i="5"/>
  <c r="M107" i="5"/>
  <c r="J55" i="5"/>
  <c r="P23" i="5"/>
  <c r="J23" i="5"/>
  <c r="G20" i="5"/>
  <c r="P15" i="5"/>
  <c r="I188" i="5"/>
  <c r="D36" i="7" s="1"/>
  <c r="E36" i="7" s="1"/>
  <c r="M172" i="5"/>
  <c r="G171" i="5"/>
  <c r="D170" i="5"/>
  <c r="J160" i="5"/>
  <c r="D107" i="5"/>
  <c r="M106" i="5"/>
  <c r="J105" i="5"/>
  <c r="T195" i="5"/>
  <c r="P174" i="5"/>
  <c r="J174" i="5"/>
  <c r="G173" i="5"/>
  <c r="J171" i="5"/>
  <c r="D171" i="5"/>
  <c r="G170" i="5"/>
  <c r="J164" i="5"/>
  <c r="M163" i="5"/>
  <c r="M160" i="5"/>
  <c r="G160" i="5"/>
  <c r="P157" i="5"/>
  <c r="P89" i="5"/>
  <c r="J89" i="5"/>
  <c r="G88" i="5"/>
  <c r="J21" i="5"/>
  <c r="J17" i="5"/>
  <c r="W195" i="5"/>
  <c r="Y198" i="5"/>
  <c r="Y283" i="5" s="1"/>
  <c r="U196" i="5"/>
  <c r="P175" i="5"/>
  <c r="J175" i="5"/>
  <c r="D175" i="5"/>
  <c r="G174" i="5"/>
  <c r="P173" i="5"/>
  <c r="P167" i="5"/>
  <c r="J167" i="5"/>
  <c r="M164" i="5"/>
  <c r="G164" i="5"/>
  <c r="G156" i="5"/>
  <c r="P120" i="5"/>
  <c r="G119" i="5"/>
  <c r="J118" i="5"/>
  <c r="M117" i="5"/>
  <c r="G115" i="5"/>
  <c r="P11" i="5"/>
  <c r="G95" i="5"/>
  <c r="M93" i="5"/>
  <c r="P92" i="5"/>
  <c r="G91" i="5"/>
  <c r="M63" i="5"/>
  <c r="G63" i="5"/>
  <c r="M61" i="5"/>
  <c r="G61" i="5"/>
  <c r="D23" i="5"/>
  <c r="D18" i="5"/>
  <c r="M17" i="5"/>
  <c r="J12" i="5"/>
  <c r="P106" i="5"/>
  <c r="G105" i="5"/>
  <c r="P95" i="5"/>
  <c r="G94" i="5"/>
  <c r="J93" i="5"/>
  <c r="M92" i="5"/>
  <c r="P91" i="5"/>
  <c r="J91" i="5"/>
  <c r="M89" i="5"/>
  <c r="D78" i="5"/>
  <c r="J76" i="5"/>
  <c r="P63" i="5"/>
  <c r="J61" i="5"/>
  <c r="M53" i="5"/>
  <c r="M45" i="5"/>
  <c r="G45" i="5"/>
  <c r="P32" i="5"/>
  <c r="D27" i="5"/>
  <c r="M26" i="5"/>
  <c r="D25" i="5"/>
  <c r="M23" i="5"/>
  <c r="P21" i="5"/>
  <c r="G18" i="5"/>
  <c r="P14" i="5"/>
  <c r="G12" i="5"/>
  <c r="D7" i="5"/>
  <c r="G54" i="5"/>
  <c r="P53" i="5"/>
  <c r="G46" i="5"/>
  <c r="P45" i="5"/>
  <c r="M16" i="5"/>
  <c r="D9" i="5"/>
  <c r="X196" i="5"/>
  <c r="X195" i="5"/>
  <c r="X197" i="5"/>
  <c r="U195" i="5"/>
  <c r="W196" i="5"/>
  <c r="P172" i="5"/>
  <c r="AE198" i="5"/>
  <c r="AE283" i="5" s="1"/>
  <c r="M24" i="5"/>
  <c r="G23" i="5"/>
  <c r="W197" i="5"/>
  <c r="P168" i="5"/>
  <c r="T196" i="5"/>
  <c r="T197" i="5"/>
  <c r="G175" i="5"/>
  <c r="M171" i="5"/>
  <c r="G168" i="5"/>
  <c r="G167" i="5"/>
  <c r="M162" i="5"/>
  <c r="G149" i="5"/>
  <c r="G116" i="5"/>
  <c r="P115" i="5"/>
  <c r="J115" i="5"/>
  <c r="G106" i="5"/>
  <c r="D10" i="5"/>
  <c r="P160" i="5"/>
  <c r="G159" i="5"/>
  <c r="J151" i="5"/>
  <c r="J144" i="5"/>
  <c r="D112" i="5"/>
  <c r="M109" i="5"/>
  <c r="G104" i="5"/>
  <c r="M102" i="5"/>
  <c r="J170" i="5"/>
  <c r="P164" i="5"/>
  <c r="G163" i="5"/>
  <c r="G117" i="5"/>
  <c r="J116" i="5"/>
  <c r="P101" i="5"/>
  <c r="G100" i="5"/>
  <c r="J99" i="5"/>
  <c r="P56" i="5"/>
  <c r="M33" i="5"/>
  <c r="P20" i="5"/>
  <c r="P16" i="5"/>
  <c r="M9" i="5"/>
  <c r="K188" i="5"/>
  <c r="U197" i="5"/>
  <c r="M174" i="5"/>
  <c r="M173" i="5"/>
  <c r="M170" i="5"/>
  <c r="D166" i="5"/>
  <c r="J163" i="5"/>
  <c r="D163" i="5"/>
  <c r="J162" i="5"/>
  <c r="J159" i="5"/>
  <c r="D159" i="5"/>
  <c r="J158" i="5"/>
  <c r="M156" i="5"/>
  <c r="J155" i="5"/>
  <c r="D155" i="5"/>
  <c r="M151" i="5"/>
  <c r="P150" i="5"/>
  <c r="P149" i="5"/>
  <c r="M144" i="5"/>
  <c r="J119" i="5"/>
  <c r="M118" i="5"/>
  <c r="P117" i="5"/>
  <c r="J117" i="5"/>
  <c r="D117" i="5"/>
  <c r="M116" i="5"/>
  <c r="M115" i="5"/>
  <c r="P111" i="5"/>
  <c r="G110" i="5"/>
  <c r="J109" i="5"/>
  <c r="J106" i="5"/>
  <c r="J104" i="5"/>
  <c r="D104" i="5"/>
  <c r="G103" i="5"/>
  <c r="J102" i="5"/>
  <c r="M101" i="5"/>
  <c r="P100" i="5"/>
  <c r="J100" i="5"/>
  <c r="D100" i="5"/>
  <c r="G99" i="5"/>
  <c r="P98" i="5"/>
  <c r="G96" i="5"/>
  <c r="G89" i="5"/>
  <c r="J88" i="5"/>
  <c r="P61" i="5"/>
  <c r="G53" i="5"/>
  <c r="J32" i="5"/>
  <c r="M19" i="5"/>
  <c r="G19" i="5"/>
  <c r="M12" i="5"/>
  <c r="M99" i="5"/>
  <c r="M98" i="5"/>
  <c r="P94" i="5"/>
  <c r="J92" i="5"/>
  <c r="M91" i="5"/>
  <c r="J83" i="5"/>
  <c r="J63" i="5"/>
  <c r="D63" i="5"/>
  <c r="J62" i="5"/>
  <c r="D62" i="5"/>
  <c r="M55" i="5"/>
  <c r="G52" i="5"/>
  <c r="G47" i="5"/>
  <c r="J33" i="5"/>
  <c r="P27" i="5"/>
  <c r="D24" i="5"/>
  <c r="M20" i="5"/>
  <c r="M18" i="5"/>
  <c r="P13" i="5"/>
  <c r="P12" i="5"/>
  <c r="G11" i="5"/>
  <c r="J8" i="5"/>
  <c r="J7" i="5"/>
  <c r="C204" i="2"/>
  <c r="C331" i="2" s="1"/>
  <c r="M57" i="5"/>
  <c r="J54" i="5"/>
  <c r="D54" i="5"/>
  <c r="J47" i="5"/>
  <c r="D47" i="5"/>
  <c r="J46" i="5"/>
  <c r="G27" i="5"/>
  <c r="J22" i="5"/>
  <c r="D22" i="5"/>
  <c r="D19" i="5"/>
  <c r="J18" i="5"/>
  <c r="J15" i="5"/>
  <c r="D15" i="5"/>
  <c r="J14" i="5"/>
  <c r="D14" i="5"/>
  <c r="D11" i="5"/>
  <c r="J10" i="5"/>
  <c r="P8" i="5"/>
  <c r="G7" i="5"/>
  <c r="D201" i="2"/>
  <c r="D306" i="2" s="1"/>
  <c r="D202" i="2"/>
  <c r="D234" i="2" s="1"/>
  <c r="B204" i="2"/>
  <c r="B331" i="2" s="1"/>
  <c r="D200" i="2"/>
  <c r="D261" i="2" s="1"/>
  <c r="P156" i="5"/>
  <c r="G155" i="5"/>
  <c r="D150" i="5"/>
  <c r="M149" i="5"/>
  <c r="D145" i="5"/>
  <c r="G120" i="5"/>
  <c r="P119" i="5"/>
  <c r="P118" i="5"/>
  <c r="D116" i="5"/>
  <c r="M105" i="5"/>
  <c r="M88" i="5"/>
  <c r="G93" i="5"/>
  <c r="M157" i="5"/>
  <c r="P144" i="5"/>
  <c r="M96" i="5"/>
  <c r="G77" i="5"/>
  <c r="P151" i="5"/>
  <c r="M145" i="5"/>
  <c r="G145" i="5"/>
  <c r="J120" i="5"/>
  <c r="J112" i="5"/>
  <c r="J111" i="5"/>
  <c r="D108" i="5"/>
  <c r="P105" i="5"/>
  <c r="J103" i="5"/>
  <c r="D102" i="5"/>
  <c r="P96" i="5"/>
  <c r="J95" i="5"/>
  <c r="J94" i="5"/>
  <c r="P88" i="5"/>
  <c r="P83" i="5"/>
  <c r="J77" i="5"/>
  <c r="D76" i="5"/>
  <c r="J150" i="5"/>
  <c r="J149" i="5"/>
  <c r="P145" i="5"/>
  <c r="J145" i="5"/>
  <c r="M120" i="5"/>
  <c r="M119" i="5"/>
  <c r="G118" i="5"/>
  <c r="P116" i="5"/>
  <c r="M111" i="5"/>
  <c r="M110" i="5"/>
  <c r="G109" i="5"/>
  <c r="P107" i="5"/>
  <c r="D106" i="5"/>
  <c r="M103" i="5"/>
  <c r="G101" i="5"/>
  <c r="P99" i="5"/>
  <c r="M94" i="5"/>
  <c r="G92" i="5"/>
  <c r="D89" i="5"/>
  <c r="D84" i="5"/>
  <c r="M77" i="5"/>
  <c r="M76" i="5"/>
  <c r="M112" i="5"/>
  <c r="P110" i="5"/>
  <c r="M104" i="5"/>
  <c r="P102" i="5"/>
  <c r="M95" i="5"/>
  <c r="P93" i="5"/>
  <c r="G83" i="5"/>
  <c r="P76" i="5"/>
  <c r="D172" i="5"/>
  <c r="D158" i="5"/>
  <c r="D156" i="5"/>
  <c r="D101" i="5"/>
  <c r="D91" i="5"/>
  <c r="D46" i="5"/>
  <c r="D95" i="5"/>
  <c r="D164" i="5"/>
  <c r="D161" i="5"/>
  <c r="D115" i="5"/>
  <c r="D111" i="5"/>
  <c r="D110" i="5"/>
  <c r="D99" i="5"/>
  <c r="D96" i="5"/>
  <c r="D52" i="5"/>
  <c r="D33" i="5"/>
  <c r="D20" i="5"/>
  <c r="D17" i="5"/>
  <c r="D109" i="5"/>
  <c r="D168" i="5"/>
  <c r="D160" i="5"/>
  <c r="D118" i="5"/>
  <c r="D83" i="5"/>
  <c r="D79" i="5"/>
  <c r="D56" i="5"/>
  <c r="D32" i="5"/>
  <c r="D16" i="5"/>
  <c r="D8" i="5"/>
  <c r="D105" i="5"/>
  <c r="D173" i="5"/>
  <c r="D165" i="5"/>
  <c r="D157" i="5"/>
  <c r="D94" i="5"/>
  <c r="D93" i="5"/>
  <c r="D92" i="5"/>
  <c r="D88" i="5"/>
  <c r="G151" i="5"/>
  <c r="M62" i="5"/>
  <c r="D61" i="5"/>
  <c r="P57" i="5"/>
  <c r="G56" i="5"/>
  <c r="M54" i="5"/>
  <c r="D53" i="5"/>
  <c r="M46" i="5"/>
  <c r="D45" i="5"/>
  <c r="P33" i="5"/>
  <c r="G32" i="5"/>
  <c r="J27" i="5"/>
  <c r="J26" i="5"/>
  <c r="P25" i="5"/>
  <c r="P24" i="5"/>
  <c r="G24" i="5"/>
  <c r="M22" i="5"/>
  <c r="M21" i="5"/>
  <c r="D21" i="5"/>
  <c r="J19" i="5"/>
  <c r="P17" i="5"/>
  <c r="G16" i="5"/>
  <c r="M14" i="5"/>
  <c r="M13" i="5"/>
  <c r="D13" i="5"/>
  <c r="D12" i="5"/>
  <c r="J11" i="5"/>
  <c r="P9" i="5"/>
  <c r="G8" i="5"/>
  <c r="C6" i="5"/>
  <c r="D6" i="5" s="1"/>
  <c r="P6" i="5"/>
  <c r="M6" i="5"/>
  <c r="J6" i="5"/>
  <c r="AB112" i="5"/>
  <c r="AB121" i="5"/>
  <c r="V119" i="5"/>
  <c r="Y8" i="5"/>
  <c r="V103" i="5"/>
  <c r="Y102" i="5"/>
  <c r="S102" i="5"/>
  <c r="AB101" i="5"/>
  <c r="V101" i="5"/>
  <c r="Y53" i="5"/>
  <c r="AB52" i="5"/>
  <c r="V52" i="5"/>
  <c r="AB46" i="5"/>
  <c r="V46" i="5"/>
  <c r="S107" i="5"/>
  <c r="Y105" i="5"/>
  <c r="S11" i="5"/>
  <c r="V156" i="5"/>
  <c r="V151" i="5"/>
  <c r="AE150" i="5"/>
  <c r="Y150" i="5"/>
  <c r="S150" i="5"/>
  <c r="AB149" i="5"/>
  <c r="V149" i="5"/>
  <c r="AE144" i="5"/>
  <c r="AB140" i="5"/>
  <c r="V140" i="5"/>
  <c r="AE139" i="5"/>
  <c r="Y139" i="5"/>
  <c r="S139" i="5"/>
  <c r="AB138" i="5"/>
  <c r="AE125" i="5"/>
  <c r="Y104" i="5"/>
  <c r="S104" i="5"/>
  <c r="AB103" i="5"/>
  <c r="S108" i="5"/>
  <c r="AE107" i="5"/>
  <c r="V89" i="5"/>
  <c r="AE39" i="5"/>
  <c r="Y32" i="5"/>
  <c r="AE22" i="5"/>
  <c r="AB19" i="5"/>
  <c r="Y16" i="5"/>
  <c r="Y12" i="5"/>
  <c r="AE10" i="5"/>
  <c r="S10" i="5"/>
  <c r="V9" i="5"/>
  <c r="Y151" i="5"/>
  <c r="AB150" i="5"/>
  <c r="AE140" i="5"/>
  <c r="S140" i="5"/>
  <c r="AE132" i="5"/>
  <c r="S132" i="5"/>
  <c r="AE128" i="5"/>
  <c r="AB126" i="5"/>
  <c r="V126" i="5"/>
  <c r="V106" i="5"/>
  <c r="AE117" i="5"/>
  <c r="S112" i="5"/>
  <c r="AB111" i="5"/>
  <c r="AE110" i="5"/>
  <c r="Y108" i="5"/>
  <c r="S94" i="5"/>
  <c r="V93" i="5"/>
  <c r="AE92" i="5"/>
  <c r="S90" i="5"/>
  <c r="AB89" i="5"/>
  <c r="AE26" i="5"/>
  <c r="AB108" i="5"/>
  <c r="AB44" i="5"/>
  <c r="AB12" i="5"/>
  <c r="Y126" i="5"/>
  <c r="AB125" i="5"/>
  <c r="AE77" i="5"/>
  <c r="AE59" i="5"/>
  <c r="AB56" i="5"/>
  <c r="AE55" i="5"/>
  <c r="Y55" i="5"/>
  <c r="AE53" i="5"/>
  <c r="S46" i="5"/>
  <c r="AB45" i="5"/>
  <c r="Y44" i="5"/>
  <c r="AB43" i="5"/>
  <c r="AE42" i="5"/>
  <c r="V40" i="5"/>
  <c r="S117" i="5"/>
  <c r="V116" i="5"/>
  <c r="Y115" i="5"/>
  <c r="AE112" i="5"/>
  <c r="V74" i="5"/>
  <c r="V66" i="5"/>
  <c r="V62" i="5"/>
  <c r="V58" i="5"/>
  <c r="Y26" i="5"/>
  <c r="V19" i="5"/>
  <c r="S18" i="5"/>
  <c r="AB17" i="5"/>
  <c r="S16" i="5"/>
  <c r="V15" i="5"/>
  <c r="AE121" i="5"/>
  <c r="AE116" i="5"/>
  <c r="V115" i="5"/>
  <c r="V99" i="5"/>
  <c r="AE76" i="5"/>
  <c r="Y76" i="5"/>
  <c r="S76" i="5"/>
  <c r="AB75" i="5"/>
  <c r="AE74" i="5"/>
  <c r="S66" i="5"/>
  <c r="Y64" i="5"/>
  <c r="S64" i="5"/>
  <c r="AE62" i="5"/>
  <c r="V61" i="5"/>
  <c r="Y60" i="5"/>
  <c r="AB59" i="5"/>
  <c r="S58" i="5"/>
  <c r="V57" i="5"/>
  <c r="S43" i="5"/>
  <c r="V38" i="5"/>
  <c r="AB35" i="5"/>
  <c r="V35" i="5"/>
  <c r="Y34" i="5"/>
  <c r="S32" i="5"/>
  <c r="Y29" i="5"/>
  <c r="S19" i="5"/>
  <c r="Y17" i="5"/>
  <c r="AB16" i="5"/>
  <c r="S13" i="5"/>
  <c r="AB137" i="5"/>
  <c r="V135" i="5"/>
  <c r="AE133" i="5"/>
  <c r="Y133" i="5"/>
  <c r="S133" i="5"/>
  <c r="V118" i="5"/>
  <c r="Y109" i="5"/>
  <c r="AB100" i="5"/>
  <c r="S99" i="5"/>
  <c r="AB98" i="5"/>
  <c r="AE94" i="5"/>
  <c r="Y94" i="5"/>
  <c r="AB88" i="5"/>
  <c r="V88" i="5"/>
  <c r="Y82" i="5"/>
  <c r="AB81" i="5"/>
  <c r="AE80" i="5"/>
  <c r="AB39" i="5"/>
  <c r="S38" i="5"/>
  <c r="AE30" i="5"/>
  <c r="V29" i="5"/>
  <c r="S22" i="5"/>
  <c r="Y9" i="5"/>
  <c r="S124" i="5"/>
  <c r="Y122" i="5"/>
  <c r="Y110" i="5"/>
  <c r="AB95" i="5"/>
  <c r="AB63" i="5"/>
  <c r="S156" i="5"/>
  <c r="V155" i="5"/>
  <c r="AE151" i="5"/>
  <c r="S149" i="5"/>
  <c r="AE145" i="5"/>
  <c r="AB144" i="5"/>
  <c r="V144" i="5"/>
  <c r="Y138" i="5"/>
  <c r="S138" i="5"/>
  <c r="AB133" i="5"/>
  <c r="AE131" i="5"/>
  <c r="Y131" i="5"/>
  <c r="V124" i="5"/>
  <c r="S123" i="5"/>
  <c r="AB122" i="5"/>
  <c r="V122" i="5"/>
  <c r="S120" i="5"/>
  <c r="AB116" i="5"/>
  <c r="S115" i="5"/>
  <c r="S111" i="5"/>
  <c r="V110" i="5"/>
  <c r="AE109" i="5"/>
  <c r="AB107" i="5"/>
  <c r="AB104" i="5"/>
  <c r="S100" i="5"/>
  <c r="AB99" i="5"/>
  <c r="AB96" i="5"/>
  <c r="V96" i="5"/>
  <c r="S95" i="5"/>
  <c r="AB94" i="5"/>
  <c r="V94" i="5"/>
  <c r="AE90" i="5"/>
  <c r="AE82" i="5"/>
  <c r="S77" i="5"/>
  <c r="AB76" i="5"/>
  <c r="V76" i="5"/>
  <c r="Y75" i="5"/>
  <c r="AB74" i="5"/>
  <c r="S65" i="5"/>
  <c r="AB64" i="5"/>
  <c r="V64" i="5"/>
  <c r="AB62" i="5"/>
  <c r="V60" i="5"/>
  <c r="Y56" i="5"/>
  <c r="AE54" i="5"/>
  <c r="S54" i="5"/>
  <c r="AE47" i="5"/>
  <c r="Y45" i="5"/>
  <c r="S45" i="5"/>
  <c r="Y43" i="5"/>
  <c r="S39" i="5"/>
  <c r="AB38" i="5"/>
  <c r="Y36" i="5"/>
  <c r="V33" i="5"/>
  <c r="Y28" i="5"/>
  <c r="AE23" i="5"/>
  <c r="S23" i="5"/>
  <c r="V21" i="5"/>
  <c r="AE20" i="5"/>
  <c r="AE18" i="5"/>
  <c r="AE11" i="5"/>
  <c r="Y11" i="5"/>
  <c r="AE9" i="5"/>
  <c r="AB145" i="5"/>
  <c r="S122" i="5"/>
  <c r="V98" i="5"/>
  <c r="V73" i="5"/>
  <c r="S55" i="5"/>
  <c r="AB36" i="5"/>
  <c r="V137" i="5"/>
  <c r="S136" i="5"/>
  <c r="AB135" i="5"/>
  <c r="Y118" i="5"/>
  <c r="Y112" i="5"/>
  <c r="S109" i="5"/>
  <c r="S103" i="5"/>
  <c r="AB102" i="5"/>
  <c r="Y101" i="5"/>
  <c r="S101" i="5"/>
  <c r="S93" i="5"/>
  <c r="AB92" i="5"/>
  <c r="V92" i="5"/>
  <c r="AE91" i="5"/>
  <c r="Y91" i="5"/>
  <c r="V90" i="5"/>
  <c r="AE89" i="5"/>
  <c r="AB82" i="5"/>
  <c r="V82" i="5"/>
  <c r="V80" i="5"/>
  <c r="S59" i="5"/>
  <c r="AB58" i="5"/>
  <c r="S57" i="5"/>
  <c r="V53" i="5"/>
  <c r="AB47" i="5"/>
  <c r="AE46" i="5"/>
  <c r="V42" i="5"/>
  <c r="AE40" i="5"/>
  <c r="Y40" i="5"/>
  <c r="V30" i="5"/>
  <c r="AE29" i="5"/>
  <c r="AE27" i="5"/>
  <c r="S27" i="5"/>
  <c r="V22" i="5"/>
  <c r="AB20" i="5"/>
  <c r="AE19" i="5"/>
  <c r="S14" i="5"/>
  <c r="V13" i="5"/>
  <c r="Y155" i="5"/>
  <c r="S144" i="5"/>
  <c r="Y157" i="5"/>
  <c r="AE136" i="5"/>
  <c r="V157" i="5"/>
  <c r="S151" i="5"/>
  <c r="AE149" i="5"/>
  <c r="V145" i="5"/>
  <c r="Y140" i="5"/>
  <c r="V139" i="5"/>
  <c r="AE138" i="5"/>
  <c r="Y137" i="5"/>
  <c r="S137" i="5"/>
  <c r="AB136" i="5"/>
  <c r="V136" i="5"/>
  <c r="AE135" i="5"/>
  <c r="Y135" i="5"/>
  <c r="V131" i="5"/>
  <c r="AE130" i="5"/>
  <c r="AE124" i="5"/>
  <c r="Y124" i="5"/>
  <c r="V123" i="5"/>
  <c r="AE122" i="5"/>
  <c r="S121" i="5"/>
  <c r="AB120" i="5"/>
  <c r="V120" i="5"/>
  <c r="AE119" i="5"/>
  <c r="Y119" i="5"/>
  <c r="AB117" i="5"/>
  <c r="AE115" i="5"/>
  <c r="V111" i="5"/>
  <c r="Y106" i="5"/>
  <c r="S106" i="5"/>
  <c r="AB105" i="5"/>
  <c r="AE103" i="5"/>
  <c r="Y103" i="5"/>
  <c r="AE100" i="5"/>
  <c r="Y100" i="5"/>
  <c r="S131" i="5"/>
  <c r="AE129" i="5"/>
  <c r="AE126" i="5"/>
  <c r="S125" i="5"/>
  <c r="AB124" i="5"/>
  <c r="AB123" i="5"/>
  <c r="AE120" i="5"/>
  <c r="Y120" i="5"/>
  <c r="Y117" i="5"/>
  <c r="S116" i="5"/>
  <c r="AE111" i="5"/>
  <c r="S110" i="5"/>
  <c r="AB109" i="5"/>
  <c r="V107" i="5"/>
  <c r="AE106" i="5"/>
  <c r="V102" i="5"/>
  <c r="V100" i="5"/>
  <c r="AE96" i="5"/>
  <c r="AE95" i="5"/>
  <c r="Y95" i="5"/>
  <c r="AB93" i="5"/>
  <c r="S91" i="5"/>
  <c r="AB90" i="5"/>
  <c r="AE88" i="5"/>
  <c r="Y83" i="5"/>
  <c r="S83" i="5"/>
  <c r="Y77" i="5"/>
  <c r="Y74" i="5"/>
  <c r="S74" i="5"/>
  <c r="AE66" i="5"/>
  <c r="S62" i="5"/>
  <c r="AB61" i="5"/>
  <c r="Y58" i="5"/>
  <c r="V55" i="5"/>
  <c r="Y38" i="5"/>
  <c r="AE36" i="5"/>
  <c r="Y35" i="5"/>
  <c r="S35" i="5"/>
  <c r="AB34" i="5"/>
  <c r="V34" i="5"/>
  <c r="V28" i="5"/>
  <c r="V27" i="5"/>
  <c r="S26" i="5"/>
  <c r="V25" i="5"/>
  <c r="S21" i="5"/>
  <c r="S20" i="5"/>
  <c r="AE17" i="5"/>
  <c r="AE16" i="5"/>
  <c r="AB15" i="5"/>
  <c r="AE14" i="5"/>
  <c r="V11" i="5"/>
  <c r="AB7" i="5"/>
  <c r="Y98" i="5"/>
  <c r="S98" i="5"/>
  <c r="V95" i="5"/>
  <c r="Y92" i="5"/>
  <c r="Y90" i="5"/>
  <c r="Y89" i="5"/>
  <c r="S89" i="5"/>
  <c r="V83" i="5"/>
  <c r="AE81" i="5"/>
  <c r="Y73" i="5"/>
  <c r="S73" i="5"/>
  <c r="AB66" i="5"/>
  <c r="V65" i="5"/>
  <c r="Y61" i="5"/>
  <c r="AE56" i="5"/>
  <c r="AB53" i="5"/>
  <c r="Y46" i="5"/>
  <c r="V43" i="5"/>
  <c r="S40" i="5"/>
  <c r="AE34" i="5"/>
  <c r="S34" i="5"/>
  <c r="V32" i="5"/>
  <c r="AB26" i="5"/>
  <c r="V26" i="5"/>
  <c r="AE25" i="5"/>
  <c r="Y25" i="5"/>
  <c r="AB22" i="5"/>
  <c r="Y19" i="5"/>
  <c r="V16" i="5"/>
  <c r="AE15" i="5"/>
  <c r="Y15" i="5"/>
  <c r="S15" i="5"/>
  <c r="AE12" i="5"/>
  <c r="V8" i="5"/>
  <c r="AE7" i="5"/>
  <c r="Y7" i="5"/>
  <c r="S7" i="5"/>
  <c r="Y149" i="5"/>
  <c r="V133" i="5"/>
  <c r="AB119" i="5"/>
  <c r="V117" i="5"/>
  <c r="AB115" i="5"/>
  <c r="Y111" i="5"/>
  <c r="Y107" i="5"/>
  <c r="AE105" i="5"/>
  <c r="Y66" i="5"/>
  <c r="Y14" i="5"/>
  <c r="Y132" i="5"/>
  <c r="V125" i="5"/>
  <c r="V121" i="5"/>
  <c r="AE118" i="5"/>
  <c r="S105" i="5"/>
  <c r="S82" i="5"/>
  <c r="AB21" i="5"/>
  <c r="Y18" i="5"/>
  <c r="Y156" i="5"/>
  <c r="S155" i="5"/>
  <c r="AB151" i="5"/>
  <c r="V150" i="5"/>
  <c r="Y145" i="5"/>
  <c r="S145" i="5"/>
  <c r="Y144" i="5"/>
  <c r="AB139" i="5"/>
  <c r="V138" i="5"/>
  <c r="AE137" i="5"/>
  <c r="Y136" i="5"/>
  <c r="S135" i="5"/>
  <c r="AB132" i="5"/>
  <c r="V132" i="5"/>
  <c r="AB131" i="5"/>
  <c r="S126" i="5"/>
  <c r="Y125" i="5"/>
  <c r="AE123" i="5"/>
  <c r="Y123" i="5"/>
  <c r="Y121" i="5"/>
  <c r="S119" i="5"/>
  <c r="AB118" i="5"/>
  <c r="S118" i="5"/>
  <c r="Y116" i="5"/>
  <c r="V112" i="5"/>
  <c r="AB110" i="5"/>
  <c r="V109" i="5"/>
  <c r="AE108" i="5"/>
  <c r="V108" i="5"/>
  <c r="AB106" i="5"/>
  <c r="V105" i="5"/>
  <c r="AE104" i="5"/>
  <c r="V104" i="5"/>
  <c r="AE102" i="5"/>
  <c r="AE101" i="5"/>
  <c r="AE99" i="5"/>
  <c r="Y96" i="5"/>
  <c r="S96" i="5"/>
  <c r="AB91" i="5"/>
  <c r="V91" i="5"/>
  <c r="Y88" i="5"/>
  <c r="S88" i="5"/>
  <c r="S81" i="5"/>
  <c r="AB80" i="5"/>
  <c r="AE65" i="5"/>
  <c r="Y65" i="5"/>
  <c r="S61" i="5"/>
  <c r="AB60" i="5"/>
  <c r="AE58" i="5"/>
  <c r="Y57" i="5"/>
  <c r="AB55" i="5"/>
  <c r="V54" i="5"/>
  <c r="Y52" i="5"/>
  <c r="S47" i="5"/>
  <c r="V45" i="5"/>
  <c r="AE43" i="5"/>
  <c r="S42" i="5"/>
  <c r="AB40" i="5"/>
  <c r="AE38" i="5"/>
  <c r="AB33" i="5"/>
  <c r="S30" i="5"/>
  <c r="AB27" i="5"/>
  <c r="AB23" i="5"/>
  <c r="V23" i="5"/>
  <c r="Y21" i="5"/>
  <c r="Y20" i="5"/>
  <c r="V18" i="5"/>
  <c r="V17" i="5"/>
  <c r="Y13" i="5"/>
  <c r="AB11" i="5"/>
  <c r="V10" i="5"/>
  <c r="AB83" i="5"/>
  <c r="V81" i="5"/>
  <c r="Y80" i="5"/>
  <c r="V75" i="5"/>
  <c r="AE63" i="5"/>
  <c r="AE61" i="5"/>
  <c r="AB57" i="5"/>
  <c r="S56" i="5"/>
  <c r="Y54" i="5"/>
  <c r="V47" i="5"/>
  <c r="S44" i="5"/>
  <c r="Y42" i="5"/>
  <c r="V39" i="5"/>
  <c r="S36" i="5"/>
  <c r="AE33" i="5"/>
  <c r="Y33" i="5"/>
  <c r="AE32" i="5"/>
  <c r="S28" i="5"/>
  <c r="Y27" i="5"/>
  <c r="S25" i="5"/>
  <c r="Y23" i="5"/>
  <c r="AE21" i="5"/>
  <c r="V20" i="5"/>
  <c r="AB18" i="5"/>
  <c r="S17" i="5"/>
  <c r="AB14" i="5"/>
  <c r="V14" i="5"/>
  <c r="S12" i="5"/>
  <c r="Y10" i="5"/>
  <c r="Y99" i="5"/>
  <c r="AE98" i="5"/>
  <c r="AE93" i="5"/>
  <c r="Y93" i="5"/>
  <c r="S92" i="5"/>
  <c r="AE83" i="5"/>
  <c r="Y81" i="5"/>
  <c r="S80" i="5"/>
  <c r="AB77" i="5"/>
  <c r="V77" i="5"/>
  <c r="AE75" i="5"/>
  <c r="AE73" i="5"/>
  <c r="AB65" i="5"/>
  <c r="AE64" i="5"/>
  <c r="Y63" i="5"/>
  <c r="S63" i="5"/>
  <c r="S60" i="5"/>
  <c r="Y59" i="5"/>
  <c r="AE57" i="5"/>
  <c r="V56" i="5"/>
  <c r="AB54" i="5"/>
  <c r="S53" i="5"/>
  <c r="S52" i="5"/>
  <c r="Y47" i="5"/>
  <c r="AE45" i="5"/>
  <c r="V44" i="5"/>
  <c r="AB42" i="5"/>
  <c r="Y39" i="5"/>
  <c r="V36" i="5"/>
  <c r="AE35" i="5"/>
  <c r="S33" i="5"/>
  <c r="AB32" i="5"/>
  <c r="AB30" i="5"/>
  <c r="AB29" i="5"/>
  <c r="S29" i="5"/>
  <c r="AB28" i="5"/>
  <c r="AB25" i="5"/>
  <c r="AE13" i="5"/>
  <c r="V12" i="5"/>
  <c r="AB10" i="5"/>
  <c r="AB9" i="5"/>
  <c r="S9" i="5"/>
  <c r="AB8" i="5"/>
  <c r="V7" i="5"/>
  <c r="S75" i="5"/>
  <c r="V63" i="5"/>
  <c r="V59" i="5"/>
  <c r="AE52" i="5"/>
  <c r="AE44" i="5"/>
  <c r="AB13" i="5"/>
  <c r="AE8" i="5"/>
  <c r="AB73" i="5"/>
  <c r="Y62" i="5"/>
  <c r="AE60" i="5"/>
  <c r="Y30" i="5"/>
  <c r="AE28" i="5"/>
  <c r="Y22" i="5"/>
  <c r="S8" i="5"/>
  <c r="H318" i="5" l="1"/>
  <c r="K313" i="5"/>
  <c r="W323" i="5"/>
  <c r="E316" i="5"/>
  <c r="L319" i="5"/>
  <c r="W317" i="5"/>
  <c r="T314" i="5"/>
  <c r="V314" i="5" s="1"/>
  <c r="W313" i="5"/>
  <c r="O313" i="5"/>
  <c r="T313" i="5"/>
  <c r="W316" i="5"/>
  <c r="L318" i="5"/>
  <c r="O323" i="5"/>
  <c r="Y321" i="5"/>
  <c r="J325" i="5"/>
  <c r="Y325" i="5"/>
  <c r="S325" i="5"/>
  <c r="AE325" i="5"/>
  <c r="AB321" i="5"/>
  <c r="E313" i="5"/>
  <c r="N319" i="5"/>
  <c r="T328" i="5"/>
  <c r="U328" i="5"/>
  <c r="Z328" i="5"/>
  <c r="AC323" i="5"/>
  <c r="I320" i="5"/>
  <c r="AA313" i="5"/>
  <c r="U318" i="5"/>
  <c r="AD328" i="5"/>
  <c r="C323" i="5"/>
  <c r="W314" i="5"/>
  <c r="AD315" i="5"/>
  <c r="AE315" i="5" s="1"/>
  <c r="AD323" i="5"/>
  <c r="AB325" i="5"/>
  <c r="D325" i="5"/>
  <c r="M325" i="5"/>
  <c r="R314" i="5"/>
  <c r="W318" i="5"/>
  <c r="AC313" i="5"/>
  <c r="L314" i="5"/>
  <c r="R319" i="5"/>
  <c r="F328" i="5"/>
  <c r="F316" i="5"/>
  <c r="K316" i="5"/>
  <c r="Z315" i="5"/>
  <c r="AB315" i="5" s="1"/>
  <c r="C319" i="5"/>
  <c r="D319" i="5" s="1"/>
  <c r="K319" i="5"/>
  <c r="Q316" i="5"/>
  <c r="W320" i="5"/>
  <c r="R318" i="5"/>
  <c r="E320" i="5"/>
  <c r="Q318" i="5"/>
  <c r="U320" i="5"/>
  <c r="V320" i="5" s="1"/>
  <c r="W315" i="5"/>
  <c r="AA318" i="5"/>
  <c r="I319" i="5"/>
  <c r="K317" i="5"/>
  <c r="AA317" i="5"/>
  <c r="AB317" i="5" s="1"/>
  <c r="H328" i="5"/>
  <c r="N320" i="5"/>
  <c r="Q328" i="5"/>
  <c r="X314" i="5"/>
  <c r="Z319" i="5"/>
  <c r="AD318" i="5"/>
  <c r="D326" i="5"/>
  <c r="B323" i="5"/>
  <c r="R316" i="5"/>
  <c r="Q314" i="5"/>
  <c r="X313" i="5"/>
  <c r="F320" i="5"/>
  <c r="G251" i="5"/>
  <c r="C314" i="5"/>
  <c r="H320" i="5"/>
  <c r="L328" i="5"/>
  <c r="Z313" i="5"/>
  <c r="L320" i="5"/>
  <c r="I318" i="5"/>
  <c r="E328" i="5"/>
  <c r="O328" i="5"/>
  <c r="U319" i="5"/>
  <c r="G325" i="5"/>
  <c r="P325" i="5"/>
  <c r="R313" i="5"/>
  <c r="AC328" i="5"/>
  <c r="C317" i="5"/>
  <c r="T323" i="5"/>
  <c r="X317" i="5"/>
  <c r="AC317" i="5"/>
  <c r="X316" i="5"/>
  <c r="X323" i="5"/>
  <c r="Y323" i="5" s="1"/>
  <c r="F318" i="5"/>
  <c r="E317" i="5"/>
  <c r="O317" i="5"/>
  <c r="N316" i="5"/>
  <c r="Q320" i="5"/>
  <c r="S320" i="5" s="1"/>
  <c r="Q319" i="5"/>
  <c r="AD319" i="5"/>
  <c r="AC320" i="5"/>
  <c r="E319" i="5"/>
  <c r="F319" i="5"/>
  <c r="I317" i="5"/>
  <c r="J317" i="5" s="1"/>
  <c r="H314" i="5"/>
  <c r="U317" i="5"/>
  <c r="AA319" i="5"/>
  <c r="Z314" i="5"/>
  <c r="AB314" i="5" s="1"/>
  <c r="AD316" i="5"/>
  <c r="AC316" i="5"/>
  <c r="C318" i="5"/>
  <c r="D318" i="5" s="1"/>
  <c r="C321" i="5"/>
  <c r="D321" i="5" s="1"/>
  <c r="E318" i="5"/>
  <c r="K314" i="5"/>
  <c r="Q315" i="5"/>
  <c r="S315" i="5" s="1"/>
  <c r="W319" i="5"/>
  <c r="Z318" i="5"/>
  <c r="C313" i="5"/>
  <c r="O319" i="5"/>
  <c r="AD314" i="5"/>
  <c r="AD320" i="5"/>
  <c r="E314" i="5"/>
  <c r="H319" i="5"/>
  <c r="O314" i="5"/>
  <c r="P314" i="5" s="1"/>
  <c r="Q317" i="5"/>
  <c r="S317" i="5" s="1"/>
  <c r="AC318" i="5"/>
  <c r="F317" i="5"/>
  <c r="C328" i="5"/>
  <c r="I314" i="5"/>
  <c r="I328" i="5"/>
  <c r="O320" i="5"/>
  <c r="Z320" i="5"/>
  <c r="AB320" i="5" s="1"/>
  <c r="V321" i="5"/>
  <c r="Z316" i="5"/>
  <c r="B317" i="5"/>
  <c r="B313" i="5"/>
  <c r="U315" i="5"/>
  <c r="W328" i="5"/>
  <c r="Y328" i="5" s="1"/>
  <c r="U323" i="5"/>
  <c r="K328" i="5"/>
  <c r="AA328" i="5"/>
  <c r="AC319" i="5"/>
  <c r="O318" i="5"/>
  <c r="P318" i="5" s="1"/>
  <c r="K320" i="5"/>
  <c r="B328" i="5"/>
  <c r="T317" i="5"/>
  <c r="AA316" i="5"/>
  <c r="AD313" i="5"/>
  <c r="F314" i="5"/>
  <c r="L313" i="5"/>
  <c r="M313" i="5" s="1"/>
  <c r="AA323" i="5"/>
  <c r="AB323" i="5" s="1"/>
  <c r="AC314" i="5"/>
  <c r="F313" i="5"/>
  <c r="V325" i="5"/>
  <c r="AD317" i="5"/>
  <c r="D316" i="5"/>
  <c r="P326" i="5"/>
  <c r="J326" i="5"/>
  <c r="F326" i="5"/>
  <c r="G326" i="5" s="1"/>
  <c r="J318" i="5"/>
  <c r="M323" i="5"/>
  <c r="K321" i="5"/>
  <c r="Q326" i="5"/>
  <c r="S326" i="5" s="1"/>
  <c r="L321" i="5"/>
  <c r="J323" i="5"/>
  <c r="S327" i="5"/>
  <c r="Y327" i="5"/>
  <c r="G323" i="5"/>
  <c r="AE327" i="5"/>
  <c r="M326" i="5"/>
  <c r="AE326" i="5"/>
  <c r="V313" i="5"/>
  <c r="V327" i="5"/>
  <c r="I316" i="5"/>
  <c r="H313" i="5"/>
  <c r="K318" i="5"/>
  <c r="T319" i="5"/>
  <c r="AB326" i="5"/>
  <c r="R323" i="5"/>
  <c r="X319" i="5"/>
  <c r="X318" i="5"/>
  <c r="Q313" i="5"/>
  <c r="L316" i="5"/>
  <c r="Q323" i="5"/>
  <c r="T318" i="5"/>
  <c r="L317" i="5"/>
  <c r="N323" i="5"/>
  <c r="E321" i="5"/>
  <c r="N328" i="5"/>
  <c r="X326" i="5"/>
  <c r="Y326" i="5" s="1"/>
  <c r="B314" i="5"/>
  <c r="H316" i="5"/>
  <c r="T316" i="5"/>
  <c r="V316" i="5" s="1"/>
  <c r="X315" i="5"/>
  <c r="X320" i="5"/>
  <c r="D320" i="5"/>
  <c r="G224" i="5"/>
  <c r="F321" i="5"/>
  <c r="I321" i="5"/>
  <c r="J321" i="5" s="1"/>
  <c r="S321" i="5"/>
  <c r="I313" i="5"/>
  <c r="N317" i="5"/>
  <c r="S231" i="5"/>
  <c r="R328" i="5"/>
  <c r="T315" i="5"/>
  <c r="AE321" i="5"/>
  <c r="O316" i="5"/>
  <c r="N313" i="5"/>
  <c r="N321" i="5"/>
  <c r="P321" i="5" s="1"/>
  <c r="T326" i="5"/>
  <c r="V326" i="5" s="1"/>
  <c r="P205" i="2"/>
  <c r="P331" i="2"/>
  <c r="D43" i="6"/>
  <c r="M251" i="5"/>
  <c r="D256" i="5"/>
  <c r="J251" i="5"/>
  <c r="P196" i="5"/>
  <c r="P224" i="5"/>
  <c r="J224" i="5"/>
  <c r="AB256" i="5"/>
  <c r="AE256" i="5"/>
  <c r="D29" i="6"/>
  <c r="M224" i="5"/>
  <c r="S218" i="5"/>
  <c r="S216" i="5"/>
  <c r="J248" i="5"/>
  <c r="J256" i="5"/>
  <c r="E218" i="6"/>
  <c r="AE218" i="5"/>
  <c r="S222" i="5"/>
  <c r="F245" i="6"/>
  <c r="G220" i="5"/>
  <c r="P256" i="5"/>
  <c r="M256" i="5"/>
  <c r="M248" i="5"/>
  <c r="M258" i="5"/>
  <c r="P226" i="5"/>
  <c r="F294" i="6"/>
  <c r="F304" i="6" s="1"/>
  <c r="Y219" i="5"/>
  <c r="G196" i="5"/>
  <c r="D65" i="6"/>
  <c r="E253" i="6"/>
  <c r="B251" i="6"/>
  <c r="F257" i="6"/>
  <c r="P253" i="5"/>
  <c r="AB257" i="5"/>
  <c r="V249" i="5"/>
  <c r="D35" i="6"/>
  <c r="Y249" i="5"/>
  <c r="F250" i="6"/>
  <c r="C216" i="6"/>
  <c r="E258" i="6"/>
  <c r="F244" i="6"/>
  <c r="F248" i="6"/>
  <c r="C37" i="7"/>
  <c r="E37" i="7" s="1"/>
  <c r="F36" i="7"/>
  <c r="G36" i="7" s="1"/>
  <c r="M196" i="5"/>
  <c r="D188" i="5"/>
  <c r="D34" i="7"/>
  <c r="E34" i="7" s="1"/>
  <c r="D59" i="6"/>
  <c r="C258" i="6"/>
  <c r="P188" i="5"/>
  <c r="D38" i="7"/>
  <c r="E38" i="7" s="1"/>
  <c r="C249" i="6"/>
  <c r="F247" i="6"/>
  <c r="E8" i="7"/>
  <c r="B306" i="5"/>
  <c r="E294" i="6"/>
  <c r="E304" i="6" s="1"/>
  <c r="P258" i="5"/>
  <c r="G216" i="5"/>
  <c r="F205" i="2"/>
  <c r="D5" i="7"/>
  <c r="E5" i="7" s="1"/>
  <c r="H205" i="2"/>
  <c r="H283" i="2" s="1"/>
  <c r="C6" i="7"/>
  <c r="G6" i="7" s="1"/>
  <c r="L205" i="2"/>
  <c r="D7" i="7"/>
  <c r="E7" i="7" s="1"/>
  <c r="C205" i="2"/>
  <c r="D4" i="7"/>
  <c r="B205" i="2"/>
  <c r="C4" i="7"/>
  <c r="G4" i="7" s="1"/>
  <c r="F258" i="6"/>
  <c r="C247" i="6"/>
  <c r="D255" i="6"/>
  <c r="F256" i="6"/>
  <c r="E243" i="6"/>
  <c r="B249" i="6"/>
  <c r="E247" i="6"/>
  <c r="C256" i="6"/>
  <c r="C251" i="6"/>
  <c r="F253" i="6"/>
  <c r="C248" i="6"/>
  <c r="D271" i="6"/>
  <c r="B281" i="6"/>
  <c r="D281" i="6" s="1"/>
  <c r="F251" i="6"/>
  <c r="C243" i="6"/>
  <c r="C245" i="6"/>
  <c r="E244" i="6"/>
  <c r="B243" i="6"/>
  <c r="B250" i="6"/>
  <c r="V248" i="5"/>
  <c r="AE245" i="5"/>
  <c r="B258" i="6"/>
  <c r="B246" i="6"/>
  <c r="E246" i="6"/>
  <c r="E257" i="6"/>
  <c r="F249" i="6"/>
  <c r="D39" i="6"/>
  <c r="C250" i="6"/>
  <c r="B257" i="6"/>
  <c r="E250" i="6"/>
  <c r="B247" i="6"/>
  <c r="C246" i="6"/>
  <c r="F246" i="6"/>
  <c r="G255" i="6"/>
  <c r="E251" i="6"/>
  <c r="E249" i="6"/>
  <c r="AE258" i="5"/>
  <c r="S244" i="5"/>
  <c r="G250" i="5"/>
  <c r="F243" i="6"/>
  <c r="E248" i="6"/>
  <c r="E256" i="6"/>
  <c r="C244" i="6"/>
  <c r="B253" i="6"/>
  <c r="B245" i="6"/>
  <c r="B256" i="6"/>
  <c r="B248" i="6"/>
  <c r="B196" i="6"/>
  <c r="B294" i="6"/>
  <c r="E245" i="6"/>
  <c r="B244" i="6"/>
  <c r="V258" i="5"/>
  <c r="C253" i="6"/>
  <c r="C257" i="6"/>
  <c r="D253" i="5"/>
  <c r="P250" i="5"/>
  <c r="AE250" i="5"/>
  <c r="J250" i="5"/>
  <c r="G244" i="5"/>
  <c r="B259" i="5"/>
  <c r="B261" i="5" s="1"/>
  <c r="J253" i="5"/>
  <c r="Y253" i="5"/>
  <c r="D248" i="5"/>
  <c r="D244" i="5"/>
  <c r="V247" i="5"/>
  <c r="AE244" i="5"/>
  <c r="V253" i="5"/>
  <c r="V245" i="5"/>
  <c r="AB245" i="5"/>
  <c r="M246" i="5"/>
  <c r="Y248" i="5"/>
  <c r="Y250" i="5"/>
  <c r="G246" i="5"/>
  <c r="P247" i="5"/>
  <c r="J244" i="5"/>
  <c r="Q306" i="5"/>
  <c r="O259" i="5"/>
  <c r="P243" i="5"/>
  <c r="V246" i="5"/>
  <c r="P294" i="5"/>
  <c r="O304" i="5"/>
  <c r="S258" i="5"/>
  <c r="AB250" i="5"/>
  <c r="W306" i="5"/>
  <c r="D250" i="5"/>
  <c r="Y247" i="5"/>
  <c r="Z306" i="5"/>
  <c r="I306" i="5"/>
  <c r="J304" i="5"/>
  <c r="Y258" i="5"/>
  <c r="K306" i="5"/>
  <c r="AC306" i="5"/>
  <c r="F283" i="5"/>
  <c r="AB249" i="5"/>
  <c r="Y294" i="5"/>
  <c r="X304" i="5"/>
  <c r="G247" i="5"/>
  <c r="W259" i="5"/>
  <c r="W261" i="5" s="1"/>
  <c r="N259" i="5"/>
  <c r="N261" i="5" s="1"/>
  <c r="D258" i="5"/>
  <c r="P248" i="5"/>
  <c r="I283" i="5"/>
  <c r="J281" i="5"/>
  <c r="M250" i="5"/>
  <c r="AB248" i="5"/>
  <c r="H259" i="5"/>
  <c r="H261" i="5" s="1"/>
  <c r="T259" i="5"/>
  <c r="T261" i="5" s="1"/>
  <c r="G294" i="5"/>
  <c r="F304" i="5"/>
  <c r="AB246" i="5"/>
  <c r="V244" i="5"/>
  <c r="C283" i="5"/>
  <c r="D281" i="5"/>
  <c r="D249" i="5"/>
  <c r="AB247" i="5"/>
  <c r="V250" i="5"/>
  <c r="G271" i="5"/>
  <c r="E281" i="5"/>
  <c r="E283" i="5" s="1"/>
  <c r="M247" i="5"/>
  <c r="J249" i="5"/>
  <c r="G258" i="5"/>
  <c r="I259" i="5"/>
  <c r="J243" i="5"/>
  <c r="S253" i="5"/>
  <c r="U259" i="5"/>
  <c r="V243" i="5"/>
  <c r="B283" i="5"/>
  <c r="K259" i="5"/>
  <c r="K261" i="5" s="1"/>
  <c r="P249" i="5"/>
  <c r="AB294" i="5"/>
  <c r="AA304" i="5"/>
  <c r="Y244" i="5"/>
  <c r="AB258" i="5"/>
  <c r="G249" i="5"/>
  <c r="S247" i="5"/>
  <c r="AB244" i="5"/>
  <c r="D246" i="5"/>
  <c r="P244" i="5"/>
  <c r="V294" i="5"/>
  <c r="U304" i="5"/>
  <c r="S243" i="5"/>
  <c r="R259" i="5"/>
  <c r="G248" i="5"/>
  <c r="L283" i="5"/>
  <c r="M281" i="5"/>
  <c r="O283" i="5"/>
  <c r="P281" i="5"/>
  <c r="S246" i="5"/>
  <c r="X259" i="5"/>
  <c r="Y243" i="5"/>
  <c r="AE247" i="5"/>
  <c r="AB243" i="5"/>
  <c r="AA259" i="5"/>
  <c r="N306" i="5"/>
  <c r="T306" i="5"/>
  <c r="Q259" i="5"/>
  <c r="Q261" i="5" s="1"/>
  <c r="P246" i="5"/>
  <c r="Y246" i="5"/>
  <c r="D247" i="5"/>
  <c r="AE253" i="5"/>
  <c r="S249" i="5"/>
  <c r="AE246" i="5"/>
  <c r="S257" i="5"/>
  <c r="M244" i="5"/>
  <c r="S294" i="5"/>
  <c r="R304" i="5"/>
  <c r="V257" i="5"/>
  <c r="D294" i="5"/>
  <c r="C304" i="5"/>
  <c r="F259" i="5"/>
  <c r="G243" i="5"/>
  <c r="AB253" i="5"/>
  <c r="AD259" i="5"/>
  <c r="AE243" i="5"/>
  <c r="S248" i="5"/>
  <c r="AE249" i="5"/>
  <c r="J246" i="5"/>
  <c r="L259" i="5"/>
  <c r="M243" i="5"/>
  <c r="Z259" i="5"/>
  <c r="Z261" i="5" s="1"/>
  <c r="M294" i="5"/>
  <c r="L304" i="5"/>
  <c r="C259" i="5"/>
  <c r="D243" i="5"/>
  <c r="AE294" i="5"/>
  <c r="AD304" i="5"/>
  <c r="E259" i="5"/>
  <c r="E261" i="5" s="1"/>
  <c r="AC259" i="5"/>
  <c r="AC261" i="5" s="1"/>
  <c r="M253" i="5"/>
  <c r="Y245" i="5"/>
  <c r="Y257" i="5"/>
  <c r="E306" i="5"/>
  <c r="M249" i="5"/>
  <c r="AE248" i="5"/>
  <c r="S250" i="5"/>
  <c r="J258" i="5"/>
  <c r="J247" i="5"/>
  <c r="G253" i="5"/>
  <c r="S245" i="5"/>
  <c r="AE257" i="5"/>
  <c r="Y216" i="5"/>
  <c r="P281" i="2"/>
  <c r="P283" i="2" s="1"/>
  <c r="N283" i="2"/>
  <c r="G223" i="5"/>
  <c r="J281" i="2"/>
  <c r="J283" i="2" s="1"/>
  <c r="Y218" i="5"/>
  <c r="AE219" i="5"/>
  <c r="B213" i="6"/>
  <c r="G217" i="5"/>
  <c r="S219" i="5"/>
  <c r="F211" i="6"/>
  <c r="D226" i="5"/>
  <c r="D30" i="6"/>
  <c r="G231" i="5"/>
  <c r="M220" i="5"/>
  <c r="D221" i="5"/>
  <c r="C223" i="6"/>
  <c r="G73" i="6"/>
  <c r="J221" i="5"/>
  <c r="M231" i="5"/>
  <c r="AE216" i="5"/>
  <c r="P221" i="5"/>
  <c r="M223" i="5"/>
  <c r="P217" i="5"/>
  <c r="F223" i="6"/>
  <c r="AB223" i="5"/>
  <c r="F212" i="6"/>
  <c r="E209" i="6"/>
  <c r="B223" i="6"/>
  <c r="E212" i="6"/>
  <c r="F216" i="6"/>
  <c r="D223" i="5"/>
  <c r="D217" i="5"/>
  <c r="V223" i="5"/>
  <c r="Y223" i="5"/>
  <c r="AE217" i="5"/>
  <c r="AE222" i="5"/>
  <c r="F215" i="6"/>
  <c r="E210" i="6"/>
  <c r="P222" i="5"/>
  <c r="Y217" i="5"/>
  <c r="Y222" i="5"/>
  <c r="AE231" i="5"/>
  <c r="F213" i="6"/>
  <c r="E223" i="6"/>
  <c r="E211" i="6"/>
  <c r="C211" i="6"/>
  <c r="F208" i="6"/>
  <c r="C212" i="6"/>
  <c r="B216" i="6"/>
  <c r="E213" i="6"/>
  <c r="E216" i="6"/>
  <c r="B215" i="6"/>
  <c r="C215" i="6"/>
  <c r="B208" i="6"/>
  <c r="E208" i="6"/>
  <c r="F210" i="6"/>
  <c r="E215" i="6"/>
  <c r="F214" i="6"/>
  <c r="C209" i="6"/>
  <c r="B209" i="6"/>
  <c r="C218" i="6"/>
  <c r="C214" i="6"/>
  <c r="F218" i="6"/>
  <c r="C213" i="6"/>
  <c r="B211" i="6"/>
  <c r="B212" i="6"/>
  <c r="F209" i="6"/>
  <c r="B214" i="6"/>
  <c r="E214" i="6"/>
  <c r="C208" i="6"/>
  <c r="B218" i="6"/>
  <c r="M221" i="5"/>
  <c r="S226" i="5"/>
  <c r="AB220" i="5"/>
  <c r="AB219" i="5"/>
  <c r="G221" i="5"/>
  <c r="V220" i="5"/>
  <c r="Y231" i="5"/>
  <c r="D222" i="5"/>
  <c r="D220" i="5"/>
  <c r="D231" i="5"/>
  <c r="M216" i="5"/>
  <c r="P219" i="5"/>
  <c r="AE226" i="5"/>
  <c r="AE221" i="5"/>
  <c r="AE223" i="5"/>
  <c r="AE220" i="5"/>
  <c r="AB226" i="5"/>
  <c r="AB222" i="5"/>
  <c r="AB218" i="5"/>
  <c r="AB217" i="5"/>
  <c r="AB221" i="5"/>
  <c r="AB231" i="5"/>
  <c r="AB216" i="5"/>
  <c r="Y221" i="5"/>
  <c r="Y220" i="5"/>
  <c r="Y226" i="5"/>
  <c r="V217" i="5"/>
  <c r="V226" i="5"/>
  <c r="V231" i="5"/>
  <c r="V216" i="5"/>
  <c r="V219" i="5"/>
  <c r="V222" i="5"/>
  <c r="V221" i="5"/>
  <c r="V218" i="5"/>
  <c r="S221" i="5"/>
  <c r="S223" i="5"/>
  <c r="S217" i="5"/>
  <c r="S220" i="5"/>
  <c r="P223" i="5"/>
  <c r="P216" i="5"/>
  <c r="P220" i="5"/>
  <c r="P231" i="5"/>
  <c r="M219" i="5"/>
  <c r="M217" i="5"/>
  <c r="J217" i="5"/>
  <c r="J222" i="5"/>
  <c r="J223" i="5"/>
  <c r="M222" i="5"/>
  <c r="J216" i="5"/>
  <c r="J220" i="5"/>
  <c r="J231" i="5"/>
  <c r="J219" i="5"/>
  <c r="G219" i="5"/>
  <c r="G222" i="5"/>
  <c r="D216" i="5"/>
  <c r="B232" i="5"/>
  <c r="B234" i="5" s="1"/>
  <c r="B199" i="5"/>
  <c r="B201" i="5" s="1"/>
  <c r="G77" i="6"/>
  <c r="J198" i="5"/>
  <c r="G17" i="6"/>
  <c r="G43" i="6"/>
  <c r="G155" i="6"/>
  <c r="J196" i="5"/>
  <c r="D44" i="6"/>
  <c r="D159" i="6"/>
  <c r="G15" i="6"/>
  <c r="G59" i="6"/>
  <c r="D15" i="6"/>
  <c r="D95" i="6"/>
  <c r="D145" i="6"/>
  <c r="D60" i="6"/>
  <c r="D40" i="6"/>
  <c r="G55" i="6"/>
  <c r="P197" i="5"/>
  <c r="D32" i="6"/>
  <c r="D118" i="6"/>
  <c r="D173" i="6"/>
  <c r="G23" i="6"/>
  <c r="D66" i="6"/>
  <c r="G38" i="6"/>
  <c r="G125" i="6"/>
  <c r="D36" i="6"/>
  <c r="G63" i="6"/>
  <c r="G9" i="6"/>
  <c r="D55" i="6"/>
  <c r="D100" i="6"/>
  <c r="D155" i="6"/>
  <c r="G33" i="6"/>
  <c r="G61" i="6"/>
  <c r="P198" i="5"/>
  <c r="D112" i="6"/>
  <c r="D168" i="6"/>
  <c r="G21" i="6"/>
  <c r="H199" i="5"/>
  <c r="H201" i="5" s="1"/>
  <c r="J197" i="5"/>
  <c r="D171" i="6"/>
  <c r="S196" i="5"/>
  <c r="V198" i="5"/>
  <c r="V283" i="5" s="1"/>
  <c r="E196" i="6"/>
  <c r="D166" i="6"/>
  <c r="D137" i="6"/>
  <c r="D80" i="6"/>
  <c r="C188" i="6"/>
  <c r="G119" i="6"/>
  <c r="G124" i="6"/>
  <c r="D135" i="6"/>
  <c r="D222" i="6"/>
  <c r="B197" i="6"/>
  <c r="D74" i="6"/>
  <c r="D221" i="6"/>
  <c r="G40" i="6"/>
  <c r="G122" i="6"/>
  <c r="D123" i="6"/>
  <c r="D91" i="6"/>
  <c r="G47" i="6"/>
  <c r="G220" i="6"/>
  <c r="D47" i="6"/>
  <c r="D220" i="6"/>
  <c r="D104" i="6"/>
  <c r="G222" i="6"/>
  <c r="G221" i="6"/>
  <c r="G135" i="6"/>
  <c r="D210" i="6"/>
  <c r="G13" i="6"/>
  <c r="G30" i="6"/>
  <c r="G133" i="6"/>
  <c r="G53" i="6"/>
  <c r="D26" i="6"/>
  <c r="D53" i="6"/>
  <c r="D76" i="6"/>
  <c r="D88" i="6"/>
  <c r="D98" i="6"/>
  <c r="D106" i="6"/>
  <c r="D116" i="6"/>
  <c r="D150" i="6"/>
  <c r="D161" i="6"/>
  <c r="G84" i="6"/>
  <c r="G95" i="6"/>
  <c r="G104" i="6"/>
  <c r="G112" i="6"/>
  <c r="D83" i="6"/>
  <c r="D102" i="6"/>
  <c r="D120" i="6"/>
  <c r="D157" i="6"/>
  <c r="G80" i="6"/>
  <c r="D175" i="6"/>
  <c r="G11" i="6"/>
  <c r="G19" i="6"/>
  <c r="G26" i="6"/>
  <c r="D8" i="6"/>
  <c r="D20" i="6"/>
  <c r="G35" i="6"/>
  <c r="G57" i="6"/>
  <c r="D115" i="6"/>
  <c r="G89" i="6"/>
  <c r="G136" i="6"/>
  <c r="D57" i="6"/>
  <c r="D110" i="6"/>
  <c r="D165" i="6"/>
  <c r="G98" i="6"/>
  <c r="G106" i="6"/>
  <c r="G116" i="6"/>
  <c r="G117" i="6"/>
  <c r="G91" i="6"/>
  <c r="G100" i="6"/>
  <c r="G118" i="6"/>
  <c r="G138" i="6"/>
  <c r="G126" i="6"/>
  <c r="R232" i="5"/>
  <c r="R234" i="5" s="1"/>
  <c r="D108" i="6"/>
  <c r="G45" i="6"/>
  <c r="G131" i="6"/>
  <c r="G140" i="6"/>
  <c r="N232" i="5"/>
  <c r="N234" i="5" s="1"/>
  <c r="O232" i="5"/>
  <c r="O234" i="5" s="1"/>
  <c r="G145" i="6"/>
  <c r="D45" i="6"/>
  <c r="D93" i="6"/>
  <c r="F232" i="5"/>
  <c r="F234" i="5" s="1"/>
  <c r="E232" i="5"/>
  <c r="E234" i="5" s="1"/>
  <c r="D62" i="6"/>
  <c r="E198" i="6"/>
  <c r="E283" i="6" s="1"/>
  <c r="G108" i="6"/>
  <c r="G151" i="6"/>
  <c r="G103" i="6"/>
  <c r="G92" i="6"/>
  <c r="G101" i="6"/>
  <c r="G109" i="6"/>
  <c r="L232" i="5"/>
  <c r="L234" i="5" s="1"/>
  <c r="C232" i="5"/>
  <c r="C234" i="5" s="1"/>
  <c r="K232" i="5"/>
  <c r="K234" i="5" s="1"/>
  <c r="G65" i="6"/>
  <c r="G75" i="6"/>
  <c r="G82" i="6"/>
  <c r="G195" i="5"/>
  <c r="G32" i="6"/>
  <c r="G62" i="6"/>
  <c r="G102" i="6"/>
  <c r="G110" i="6"/>
  <c r="G120" i="6"/>
  <c r="G157" i="6"/>
  <c r="H232" i="5"/>
  <c r="H234" i="5" s="1"/>
  <c r="I232" i="5"/>
  <c r="I234" i="5" s="1"/>
  <c r="F195" i="6"/>
  <c r="G7" i="6"/>
  <c r="D9" i="6"/>
  <c r="D14" i="6"/>
  <c r="D21" i="6"/>
  <c r="M198" i="5"/>
  <c r="D46" i="6"/>
  <c r="D61" i="6"/>
  <c r="D96" i="6"/>
  <c r="D105" i="6"/>
  <c r="D149" i="6"/>
  <c r="D160" i="6"/>
  <c r="D170" i="6"/>
  <c r="G8" i="6"/>
  <c r="G16" i="6"/>
  <c r="G25" i="6"/>
  <c r="G36" i="6"/>
  <c r="G42" i="6"/>
  <c r="G52" i="6"/>
  <c r="G60" i="6"/>
  <c r="G66" i="6"/>
  <c r="D12" i="6"/>
  <c r="B198" i="6"/>
  <c r="S197" i="5"/>
  <c r="G132" i="6"/>
  <c r="D24" i="6"/>
  <c r="C198" i="6"/>
  <c r="C283" i="6" s="1"/>
  <c r="M195" i="5"/>
  <c r="D11" i="6"/>
  <c r="D18" i="6"/>
  <c r="G197" i="5"/>
  <c r="D16" i="6"/>
  <c r="D25" i="6"/>
  <c r="D52" i="6"/>
  <c r="D63" i="6"/>
  <c r="D89" i="6"/>
  <c r="D99" i="6"/>
  <c r="D107" i="6"/>
  <c r="D117" i="6"/>
  <c r="D151" i="6"/>
  <c r="D162" i="6"/>
  <c r="D172" i="6"/>
  <c r="F197" i="6"/>
  <c r="G10" i="6"/>
  <c r="G18" i="6"/>
  <c r="G27" i="6"/>
  <c r="G54" i="6"/>
  <c r="G74" i="6"/>
  <c r="D7" i="6"/>
  <c r="C195" i="6"/>
  <c r="G144" i="6"/>
  <c r="G150" i="6"/>
  <c r="G94" i="6"/>
  <c r="G111" i="6"/>
  <c r="G121" i="6"/>
  <c r="M188" i="5"/>
  <c r="C197" i="6"/>
  <c r="D10" i="6"/>
  <c r="D22" i="6"/>
  <c r="C196" i="6"/>
  <c r="F198" i="6"/>
  <c r="F283" i="6" s="1"/>
  <c r="D13" i="6"/>
  <c r="E197" i="6"/>
  <c r="B195" i="6"/>
  <c r="M197" i="5"/>
  <c r="D23" i="6"/>
  <c r="D27" i="6"/>
  <c r="D54" i="6"/>
  <c r="D77" i="6"/>
  <c r="D92" i="6"/>
  <c r="D101" i="6"/>
  <c r="D109" i="6"/>
  <c r="D119" i="6"/>
  <c r="D156" i="6"/>
  <c r="D164" i="6"/>
  <c r="D174" i="6"/>
  <c r="G12" i="6"/>
  <c r="G20" i="6"/>
  <c r="G34" i="6"/>
  <c r="G39" i="6"/>
  <c r="G44" i="6"/>
  <c r="G56" i="6"/>
  <c r="G64" i="6"/>
  <c r="G81" i="6"/>
  <c r="J195" i="5"/>
  <c r="D17" i="6"/>
  <c r="E195" i="6"/>
  <c r="G28" i="6"/>
  <c r="G137" i="6"/>
  <c r="G156" i="6"/>
  <c r="G88" i="6"/>
  <c r="G96" i="6"/>
  <c r="G105" i="6"/>
  <c r="G115" i="6"/>
  <c r="G123" i="6"/>
  <c r="G198" i="5"/>
  <c r="D33" i="6"/>
  <c r="D56" i="6"/>
  <c r="D84" i="6"/>
  <c r="D94" i="6"/>
  <c r="D103" i="6"/>
  <c r="D111" i="6"/>
  <c r="D144" i="6"/>
  <c r="D158" i="6"/>
  <c r="D167" i="6"/>
  <c r="S195" i="5"/>
  <c r="G14" i="6"/>
  <c r="F196" i="6"/>
  <c r="G22" i="6"/>
  <c r="G29" i="6"/>
  <c r="G46" i="6"/>
  <c r="G58" i="6"/>
  <c r="G76" i="6"/>
  <c r="G83" i="6"/>
  <c r="P195" i="5"/>
  <c r="D19" i="6"/>
  <c r="D163" i="6"/>
  <c r="G149" i="6"/>
  <c r="G139" i="6"/>
  <c r="G90" i="6"/>
  <c r="G99" i="6"/>
  <c r="G107" i="6"/>
  <c r="G93" i="6"/>
  <c r="J204" i="2"/>
  <c r="M204" i="2"/>
  <c r="G204" i="2"/>
  <c r="J188" i="5"/>
  <c r="D195" i="5"/>
  <c r="Y195" i="5"/>
  <c r="AB197" i="5"/>
  <c r="V196" i="5"/>
  <c r="V195" i="5"/>
  <c r="D196" i="5"/>
  <c r="D198" i="5"/>
  <c r="E199" i="5"/>
  <c r="E201" i="5" s="1"/>
  <c r="V197" i="5"/>
  <c r="D197" i="5"/>
  <c r="Y197" i="5"/>
  <c r="AB196" i="5"/>
  <c r="AB195" i="5"/>
  <c r="D204" i="2"/>
  <c r="Y196" i="5"/>
  <c r="K199" i="5"/>
  <c r="K201" i="5" s="1"/>
  <c r="F199" i="5"/>
  <c r="F201" i="5" s="1"/>
  <c r="N199" i="5"/>
  <c r="N201" i="5" s="1"/>
  <c r="C199" i="5"/>
  <c r="C201" i="5" s="1"/>
  <c r="I199" i="5"/>
  <c r="I201" i="5" s="1"/>
  <c r="L199" i="5"/>
  <c r="L201" i="5" s="1"/>
  <c r="O199" i="5"/>
  <c r="O201" i="5" s="1"/>
  <c r="G316" i="5" l="1"/>
  <c r="Y313" i="5"/>
  <c r="M319" i="5"/>
  <c r="M316" i="5"/>
  <c r="AE323" i="5"/>
  <c r="Y316" i="5"/>
  <c r="Y317" i="5"/>
  <c r="P313" i="5"/>
  <c r="G37" i="7"/>
  <c r="P323" i="5"/>
  <c r="Y314" i="5"/>
  <c r="AE320" i="5"/>
  <c r="G328" i="5"/>
  <c r="V328" i="5"/>
  <c r="P319" i="5"/>
  <c r="AE328" i="5"/>
  <c r="S314" i="5"/>
  <c r="Y320" i="5"/>
  <c r="S319" i="5"/>
  <c r="J320" i="5"/>
  <c r="AE313" i="5"/>
  <c r="V317" i="5"/>
  <c r="P328" i="5"/>
  <c r="Y318" i="5"/>
  <c r="Y315" i="5"/>
  <c r="S316" i="5"/>
  <c r="D323" i="5"/>
  <c r="V318" i="5"/>
  <c r="J328" i="5"/>
  <c r="D313" i="5"/>
  <c r="AE318" i="5"/>
  <c r="G319" i="5"/>
  <c r="P320" i="5"/>
  <c r="J319" i="5"/>
  <c r="G320" i="5"/>
  <c r="AB313" i="5"/>
  <c r="G313" i="5"/>
  <c r="AB319" i="5"/>
  <c r="AE319" i="5"/>
  <c r="S318" i="5"/>
  <c r="M314" i="5"/>
  <c r="M317" i="5"/>
  <c r="Y319" i="5"/>
  <c r="G314" i="5"/>
  <c r="M328" i="5"/>
  <c r="V315" i="5"/>
  <c r="J314" i="5"/>
  <c r="W329" i="5"/>
  <c r="S328" i="5"/>
  <c r="G317" i="5"/>
  <c r="AB316" i="5"/>
  <c r="V319" i="5"/>
  <c r="P316" i="5"/>
  <c r="V323" i="5"/>
  <c r="G318" i="5"/>
  <c r="M320" i="5"/>
  <c r="E329" i="5"/>
  <c r="E331" i="5" s="1"/>
  <c r="AE314" i="5"/>
  <c r="C329" i="5"/>
  <c r="C331" i="5" s="1"/>
  <c r="D314" i="5"/>
  <c r="AE317" i="5"/>
  <c r="B329" i="5"/>
  <c r="B331" i="5" s="1"/>
  <c r="Z329" i="5"/>
  <c r="AA329" i="5"/>
  <c r="D328" i="5"/>
  <c r="AB328" i="5"/>
  <c r="AB318" i="5"/>
  <c r="AC329" i="5"/>
  <c r="AE316" i="5"/>
  <c r="P317" i="5"/>
  <c r="D317" i="5"/>
  <c r="S323" i="5"/>
  <c r="U329" i="5"/>
  <c r="M321" i="5"/>
  <c r="K329" i="5"/>
  <c r="K331" i="5" s="1"/>
  <c r="AD329" i="5"/>
  <c r="R329" i="5"/>
  <c r="X329" i="5"/>
  <c r="Q329" i="5"/>
  <c r="T329" i="5"/>
  <c r="H329" i="5"/>
  <c r="H331" i="5" s="1"/>
  <c r="L329" i="5"/>
  <c r="G321" i="5"/>
  <c r="F329" i="5"/>
  <c r="S313" i="5"/>
  <c r="I329" i="5"/>
  <c r="J313" i="5"/>
  <c r="M318" i="5"/>
  <c r="O329" i="5"/>
  <c r="J316" i="5"/>
  <c r="N329" i="5"/>
  <c r="N331" i="5" s="1"/>
  <c r="G205" i="2"/>
  <c r="G331" i="2"/>
  <c r="D205" i="2"/>
  <c r="D331" i="2"/>
  <c r="M205" i="2"/>
  <c r="M331" i="2"/>
  <c r="J205" i="2"/>
  <c r="J331" i="2"/>
  <c r="D251" i="6"/>
  <c r="G245" i="6"/>
  <c r="B283" i="6"/>
  <c r="G253" i="6"/>
  <c r="G248" i="6"/>
  <c r="G257" i="6"/>
  <c r="E6" i="7"/>
  <c r="G258" i="6"/>
  <c r="D258" i="6"/>
  <c r="D249" i="6"/>
  <c r="G294" i="6"/>
  <c r="D245" i="6"/>
  <c r="E306" i="6"/>
  <c r="G247" i="6"/>
  <c r="G244" i="6"/>
  <c r="G250" i="6"/>
  <c r="E4" i="7"/>
  <c r="G256" i="6"/>
  <c r="D247" i="6"/>
  <c r="D253" i="6"/>
  <c r="F306" i="6"/>
  <c r="G304" i="6"/>
  <c r="G249" i="6"/>
  <c r="D244" i="6"/>
  <c r="B259" i="6"/>
  <c r="B260" i="6" s="1"/>
  <c r="D248" i="6"/>
  <c r="D257" i="6"/>
  <c r="F259" i="6"/>
  <c r="G243" i="6"/>
  <c r="G246" i="6"/>
  <c r="D250" i="6"/>
  <c r="D256" i="6"/>
  <c r="D246" i="6"/>
  <c r="D243" i="6"/>
  <c r="C259" i="6"/>
  <c r="G251" i="6"/>
  <c r="E259" i="6"/>
  <c r="E260" i="6" s="1"/>
  <c r="D294" i="6"/>
  <c r="B304" i="6"/>
  <c r="D304" i="6" s="1"/>
  <c r="D196" i="6"/>
  <c r="C306" i="6"/>
  <c r="C306" i="5"/>
  <c r="D304" i="5"/>
  <c r="D306" i="5" s="1"/>
  <c r="AA261" i="5"/>
  <c r="AB259" i="5"/>
  <c r="AB261" i="5" s="1"/>
  <c r="M283" i="5"/>
  <c r="D283" i="5"/>
  <c r="X306" i="5"/>
  <c r="Y304" i="5"/>
  <c r="Y306" i="5" s="1"/>
  <c r="C261" i="5"/>
  <c r="D259" i="5"/>
  <c r="D261" i="5" s="1"/>
  <c r="J283" i="5"/>
  <c r="J306" i="5"/>
  <c r="O306" i="5"/>
  <c r="P304" i="5"/>
  <c r="P306" i="5" s="1"/>
  <c r="L306" i="5"/>
  <c r="M304" i="5"/>
  <c r="M306" i="5" s="1"/>
  <c r="R306" i="5"/>
  <c r="S304" i="5"/>
  <c r="S306" i="5" s="1"/>
  <c r="R261" i="5"/>
  <c r="S259" i="5"/>
  <c r="S261" i="5" s="1"/>
  <c r="AD261" i="5"/>
  <c r="AE259" i="5"/>
  <c r="X261" i="5"/>
  <c r="Y259" i="5"/>
  <c r="Y261" i="5" s="1"/>
  <c r="U261" i="5"/>
  <c r="V259" i="5"/>
  <c r="V261" i="5" s="1"/>
  <c r="F306" i="5"/>
  <c r="G304" i="5"/>
  <c r="G306" i="5" s="1"/>
  <c r="G281" i="5"/>
  <c r="G283" i="5" s="1"/>
  <c r="U306" i="5"/>
  <c r="V304" i="5"/>
  <c r="V306" i="5" s="1"/>
  <c r="P283" i="5"/>
  <c r="AA306" i="5"/>
  <c r="AB304" i="5"/>
  <c r="AB306" i="5" s="1"/>
  <c r="O261" i="5"/>
  <c r="P259" i="5"/>
  <c r="P261" i="5" s="1"/>
  <c r="AD306" i="5"/>
  <c r="AE304" i="5"/>
  <c r="L261" i="5"/>
  <c r="M259" i="5"/>
  <c r="M261" i="5" s="1"/>
  <c r="F261" i="5"/>
  <c r="G259" i="5"/>
  <c r="G261" i="5" s="1"/>
  <c r="I261" i="5"/>
  <c r="J259" i="5"/>
  <c r="J261" i="5" s="1"/>
  <c r="D281" i="2"/>
  <c r="D283" i="2" s="1"/>
  <c r="C283" i="2"/>
  <c r="M281" i="2"/>
  <c r="M283" i="2" s="1"/>
  <c r="L283" i="2"/>
  <c r="G281" i="2"/>
  <c r="G283" i="2" s="1"/>
  <c r="F283" i="2"/>
  <c r="G209" i="6"/>
  <c r="G215" i="6"/>
  <c r="G210" i="6"/>
  <c r="D213" i="6"/>
  <c r="G218" i="6"/>
  <c r="D211" i="6"/>
  <c r="D223" i="6"/>
  <c r="G208" i="6"/>
  <c r="G211" i="6"/>
  <c r="G223" i="6"/>
  <c r="D208" i="6"/>
  <c r="D212" i="6"/>
  <c r="D198" i="6"/>
  <c r="D283" i="6" s="1"/>
  <c r="D218" i="6"/>
  <c r="D215" i="6"/>
  <c r="G214" i="6"/>
  <c r="G198" i="6"/>
  <c r="G283" i="6" s="1"/>
  <c r="G216" i="6"/>
  <c r="G213" i="6"/>
  <c r="G212" i="6"/>
  <c r="D209" i="6"/>
  <c r="D214" i="6"/>
  <c r="D216" i="6"/>
  <c r="B224" i="6"/>
  <c r="B225" i="6" s="1"/>
  <c r="E224" i="6"/>
  <c r="E225" i="6" s="1"/>
  <c r="M232" i="5"/>
  <c r="M234" i="5" s="1"/>
  <c r="D232" i="5"/>
  <c r="D234" i="5" s="1"/>
  <c r="G232" i="5"/>
  <c r="G234" i="5" s="1"/>
  <c r="F224" i="6"/>
  <c r="F225" i="6" s="1"/>
  <c r="J232" i="5"/>
  <c r="J234" i="5" s="1"/>
  <c r="C224" i="6"/>
  <c r="C225" i="6" s="1"/>
  <c r="P232" i="5"/>
  <c r="P234" i="5" s="1"/>
  <c r="C199" i="6"/>
  <c r="C200" i="6" s="1"/>
  <c r="D195" i="6"/>
  <c r="B199" i="6"/>
  <c r="D197" i="6"/>
  <c r="G199" i="5"/>
  <c r="G201" i="5" s="1"/>
  <c r="M199" i="5"/>
  <c r="M201" i="5" s="1"/>
  <c r="P199" i="5"/>
  <c r="P201" i="5" s="1"/>
  <c r="D199" i="5"/>
  <c r="D201" i="5" s="1"/>
  <c r="J199" i="5"/>
  <c r="J201" i="5" s="1"/>
  <c r="AE329" i="5" l="1"/>
  <c r="M329" i="5"/>
  <c r="M331" i="5" s="1"/>
  <c r="V329" i="5"/>
  <c r="D329" i="5"/>
  <c r="D331" i="5" s="1"/>
  <c r="Y329" i="5"/>
  <c r="L331" i="5"/>
  <c r="AB329" i="5"/>
  <c r="S329" i="5"/>
  <c r="J329" i="5"/>
  <c r="J331" i="5" s="1"/>
  <c r="I331" i="5"/>
  <c r="P329" i="5"/>
  <c r="P331" i="5" s="1"/>
  <c r="O331" i="5"/>
  <c r="G329" i="5"/>
  <c r="G331" i="5" s="1"/>
  <c r="F331" i="5"/>
  <c r="D259" i="6"/>
  <c r="D260" i="6" s="1"/>
  <c r="G259" i="6"/>
  <c r="D306" i="6"/>
  <c r="C260" i="6"/>
  <c r="F260" i="6"/>
  <c r="B306" i="6"/>
  <c r="G224" i="6"/>
  <c r="D224" i="6"/>
  <c r="D225" i="6" s="1"/>
  <c r="D199" i="6"/>
  <c r="R6" i="5"/>
  <c r="C6" i="6" s="1"/>
  <c r="Q6" i="5"/>
  <c r="B6" i="6" s="1"/>
  <c r="U6" i="5"/>
  <c r="T6" i="5"/>
  <c r="X6" i="5"/>
  <c r="W6" i="5"/>
  <c r="AA6" i="5"/>
  <c r="Z6" i="5"/>
  <c r="AD6" i="5"/>
  <c r="AC6" i="5"/>
  <c r="AH6" i="5"/>
  <c r="M6" i="6" s="1"/>
  <c r="AA188" i="5"/>
  <c r="D42" i="7" s="1"/>
  <c r="Z188" i="5"/>
  <c r="AD188" i="5"/>
  <c r="D43" i="7" s="1"/>
  <c r="AC188" i="5"/>
  <c r="AE130" i="2"/>
  <c r="AE129" i="2"/>
  <c r="AE128" i="2"/>
  <c r="AE151" i="2"/>
  <c r="AE150" i="2"/>
  <c r="AE149" i="2"/>
  <c r="AE147" i="2"/>
  <c r="AE145" i="2"/>
  <c r="AE144" i="2"/>
  <c r="AE140" i="2"/>
  <c r="AE139" i="2"/>
  <c r="AE138" i="2"/>
  <c r="AE137" i="2"/>
  <c r="AE136" i="2"/>
  <c r="AE135" i="2"/>
  <c r="AE133" i="2"/>
  <c r="AE132" i="2"/>
  <c r="AE131" i="2"/>
  <c r="AE126" i="2"/>
  <c r="AE125" i="2"/>
  <c r="AE124" i="2"/>
  <c r="AE123" i="2"/>
  <c r="AE122" i="2"/>
  <c r="AE121" i="2"/>
  <c r="AE120" i="2"/>
  <c r="AE119" i="2"/>
  <c r="AE118" i="2"/>
  <c r="AE117" i="2"/>
  <c r="AE116" i="2"/>
  <c r="AE115" i="2"/>
  <c r="AE112" i="2"/>
  <c r="AE111" i="2"/>
  <c r="AE110" i="2"/>
  <c r="AE109" i="2"/>
  <c r="AE108" i="2"/>
  <c r="AE107" i="2"/>
  <c r="AE106" i="2"/>
  <c r="AE105" i="2"/>
  <c r="AE104" i="2"/>
  <c r="AE103" i="2"/>
  <c r="AE102" i="2"/>
  <c r="AE101" i="2"/>
  <c r="AE100" i="2"/>
  <c r="AE99" i="2"/>
  <c r="AE98" i="2"/>
  <c r="AE96" i="2"/>
  <c r="AE95" i="2"/>
  <c r="AE94" i="2"/>
  <c r="AE93" i="2"/>
  <c r="AE92" i="2"/>
  <c r="AE91" i="2"/>
  <c r="AE90" i="2"/>
  <c r="AE89" i="2"/>
  <c r="AE88" i="2"/>
  <c r="AE84" i="2"/>
  <c r="AE83" i="2"/>
  <c r="AE82" i="2"/>
  <c r="AE81" i="2"/>
  <c r="AE80" i="2"/>
  <c r="AE78" i="2"/>
  <c r="AE77" i="2"/>
  <c r="AE76" i="2"/>
  <c r="AE75" i="2"/>
  <c r="AE74" i="2"/>
  <c r="AE73" i="2"/>
  <c r="AB151" i="2"/>
  <c r="AB150" i="2"/>
  <c r="AB149" i="2"/>
  <c r="AB147" i="2"/>
  <c r="AB145" i="2"/>
  <c r="AB144" i="2"/>
  <c r="AB140" i="2"/>
  <c r="AB139" i="2"/>
  <c r="AB138" i="2"/>
  <c r="AB137" i="2"/>
  <c r="AB136" i="2"/>
  <c r="AB135" i="2"/>
  <c r="AB133" i="2"/>
  <c r="AB132" i="2"/>
  <c r="AB131" i="2"/>
  <c r="AB126" i="2"/>
  <c r="AB125" i="2"/>
  <c r="AB124" i="2"/>
  <c r="AB123" i="2"/>
  <c r="AB122" i="2"/>
  <c r="AB121" i="2"/>
  <c r="AB120" i="2"/>
  <c r="AB119" i="2"/>
  <c r="AB118" i="2"/>
  <c r="AB117" i="2"/>
  <c r="AB116" i="2"/>
  <c r="AB115" i="2"/>
  <c r="AB112" i="2"/>
  <c r="AB111" i="2"/>
  <c r="AB110" i="2"/>
  <c r="AB109" i="2"/>
  <c r="AB108" i="2"/>
  <c r="AB107" i="2"/>
  <c r="AB106" i="2"/>
  <c r="AB105" i="2"/>
  <c r="AB104" i="2"/>
  <c r="AB103" i="2"/>
  <c r="AB102" i="2"/>
  <c r="AB101" i="2"/>
  <c r="AB100" i="2"/>
  <c r="AB99" i="2"/>
  <c r="AB98" i="2"/>
  <c r="AB96" i="2"/>
  <c r="AB95" i="2"/>
  <c r="AB94" i="2"/>
  <c r="AB93" i="2"/>
  <c r="AB92" i="2"/>
  <c r="AB91" i="2"/>
  <c r="AB90" i="2"/>
  <c r="AB89" i="2"/>
  <c r="AB88" i="2"/>
  <c r="AB84" i="2"/>
  <c r="AB83" i="2"/>
  <c r="AB82" i="2"/>
  <c r="AB81" i="2"/>
  <c r="AB80" i="2"/>
  <c r="AB78" i="2"/>
  <c r="AB77" i="2"/>
  <c r="AB76" i="2"/>
  <c r="AB75" i="2"/>
  <c r="AB74" i="2"/>
  <c r="AB73" i="2"/>
  <c r="Y156" i="2"/>
  <c r="Y155" i="2"/>
  <c r="Y151" i="2"/>
  <c r="Y150" i="2"/>
  <c r="Y149" i="2"/>
  <c r="Y147" i="2"/>
  <c r="Y145" i="2"/>
  <c r="Y144" i="2"/>
  <c r="Y140" i="2"/>
  <c r="Y139" i="2"/>
  <c r="Y138" i="2"/>
  <c r="Y137" i="2"/>
  <c r="Y136" i="2"/>
  <c r="Y135" i="2"/>
  <c r="Y133" i="2"/>
  <c r="Y132" i="2"/>
  <c r="Y131" i="2"/>
  <c r="Y126" i="2"/>
  <c r="Y125" i="2"/>
  <c r="Y124" i="2"/>
  <c r="Y123" i="2"/>
  <c r="Y122" i="2"/>
  <c r="Y121" i="2"/>
  <c r="Y120" i="2"/>
  <c r="Y119" i="2"/>
  <c r="Y118" i="2"/>
  <c r="Y117" i="2"/>
  <c r="Y116" i="2"/>
  <c r="Y115" i="2"/>
  <c r="Y112" i="2"/>
  <c r="Y111" i="2"/>
  <c r="Y110" i="2"/>
  <c r="Y109" i="2"/>
  <c r="Y108" i="2"/>
  <c r="Y107" i="2"/>
  <c r="Y106" i="2"/>
  <c r="Y105" i="2"/>
  <c r="Y104" i="2"/>
  <c r="Y103" i="2"/>
  <c r="Y102" i="2"/>
  <c r="Y101" i="2"/>
  <c r="Y100" i="2"/>
  <c r="Y99" i="2"/>
  <c r="Y98" i="2"/>
  <c r="Y96" i="2"/>
  <c r="Y95" i="2"/>
  <c r="Y94" i="2"/>
  <c r="Y93" i="2"/>
  <c r="Y92" i="2"/>
  <c r="Y91" i="2"/>
  <c r="Y90" i="2"/>
  <c r="Y89" i="2"/>
  <c r="Y88" i="2"/>
  <c r="Y84" i="2"/>
  <c r="Y83" i="2"/>
  <c r="Y82" i="2"/>
  <c r="Y81" i="2"/>
  <c r="Y80" i="2"/>
  <c r="Y78" i="2"/>
  <c r="Y77" i="2"/>
  <c r="Y76" i="2"/>
  <c r="Y75" i="2"/>
  <c r="Y74" i="2"/>
  <c r="Y73" i="2"/>
  <c r="V156" i="2"/>
  <c r="V155" i="2"/>
  <c r="V151" i="2"/>
  <c r="V150" i="2"/>
  <c r="V149" i="2"/>
  <c r="V147" i="2"/>
  <c r="V145" i="2"/>
  <c r="V144" i="2"/>
  <c r="V140" i="2"/>
  <c r="V139" i="2"/>
  <c r="V138" i="2"/>
  <c r="V137" i="2"/>
  <c r="V136" i="2"/>
  <c r="V135" i="2"/>
  <c r="V133" i="2"/>
  <c r="V132" i="2"/>
  <c r="V131" i="2"/>
  <c r="V126" i="2"/>
  <c r="V125" i="2"/>
  <c r="V124" i="2"/>
  <c r="V123" i="2"/>
  <c r="V122" i="2"/>
  <c r="V121" i="2"/>
  <c r="V120" i="2"/>
  <c r="V119" i="2"/>
  <c r="V118" i="2"/>
  <c r="V117" i="2"/>
  <c r="V116" i="2"/>
  <c r="V115" i="2"/>
  <c r="V112" i="2"/>
  <c r="V111" i="2"/>
  <c r="V110" i="2"/>
  <c r="V109" i="2"/>
  <c r="V108" i="2"/>
  <c r="V107" i="2"/>
  <c r="V106" i="2"/>
  <c r="V105" i="2"/>
  <c r="V104" i="2"/>
  <c r="V103" i="2"/>
  <c r="V102" i="2"/>
  <c r="V101" i="2"/>
  <c r="V100" i="2"/>
  <c r="V99" i="2"/>
  <c r="V98" i="2"/>
  <c r="V96" i="2"/>
  <c r="V95" i="2"/>
  <c r="V94" i="2"/>
  <c r="V93" i="2"/>
  <c r="V92" i="2"/>
  <c r="V91" i="2"/>
  <c r="V90" i="2"/>
  <c r="V89" i="2"/>
  <c r="V88" i="2"/>
  <c r="V84" i="2"/>
  <c r="V83" i="2"/>
  <c r="V82" i="2"/>
  <c r="V81" i="2"/>
  <c r="V80" i="2"/>
  <c r="V78" i="2"/>
  <c r="V77" i="2"/>
  <c r="V76" i="2"/>
  <c r="V75" i="2"/>
  <c r="V74" i="2"/>
  <c r="V73" i="2"/>
  <c r="S156" i="2"/>
  <c r="S155" i="2"/>
  <c r="S151" i="2"/>
  <c r="S150" i="2"/>
  <c r="S149" i="2"/>
  <c r="S147" i="2"/>
  <c r="S145" i="2"/>
  <c r="S144" i="2"/>
  <c r="S140" i="2"/>
  <c r="S139" i="2"/>
  <c r="S138" i="2"/>
  <c r="S137" i="2"/>
  <c r="S136" i="2"/>
  <c r="S135" i="2"/>
  <c r="S133" i="2"/>
  <c r="S132" i="2"/>
  <c r="S131" i="2"/>
  <c r="S126" i="2"/>
  <c r="S125" i="2"/>
  <c r="S124" i="2"/>
  <c r="S123" i="2"/>
  <c r="S122" i="2"/>
  <c r="S121" i="2"/>
  <c r="S120" i="2"/>
  <c r="S119" i="2"/>
  <c r="S118" i="2"/>
  <c r="S117" i="2"/>
  <c r="S116" i="2"/>
  <c r="S115" i="2"/>
  <c r="S112" i="2"/>
  <c r="S111" i="2"/>
  <c r="S110" i="2"/>
  <c r="S109" i="2"/>
  <c r="S108" i="2"/>
  <c r="S107" i="2"/>
  <c r="S106" i="2"/>
  <c r="S105" i="2"/>
  <c r="S104" i="2"/>
  <c r="S103" i="2"/>
  <c r="S102" i="2"/>
  <c r="S101" i="2"/>
  <c r="S100" i="2"/>
  <c r="S99" i="2"/>
  <c r="S98" i="2"/>
  <c r="S96" i="2"/>
  <c r="S95" i="2"/>
  <c r="S94" i="2"/>
  <c r="S93" i="2"/>
  <c r="S92" i="2"/>
  <c r="S91" i="2"/>
  <c r="S90" i="2"/>
  <c r="S89" i="2"/>
  <c r="S88" i="2"/>
  <c r="S84" i="2"/>
  <c r="S83" i="2"/>
  <c r="S82" i="2"/>
  <c r="S81" i="2"/>
  <c r="S80" i="2"/>
  <c r="S78" i="2"/>
  <c r="S77" i="2"/>
  <c r="S76" i="2"/>
  <c r="S75" i="2"/>
  <c r="S74" i="2"/>
  <c r="S73" i="2"/>
  <c r="T188" i="5"/>
  <c r="U188" i="5"/>
  <c r="D40" i="7" s="1"/>
  <c r="W188" i="5"/>
  <c r="X188" i="5"/>
  <c r="Q188" i="5"/>
  <c r="CU203" i="2"/>
  <c r="CT203" i="2"/>
  <c r="CU202" i="2"/>
  <c r="CT202" i="2"/>
  <c r="CU201" i="2"/>
  <c r="CT201" i="2"/>
  <c r="CU200" i="2"/>
  <c r="CT200" i="2"/>
  <c r="CT198" i="2"/>
  <c r="CV154" i="2"/>
  <c r="CV153" i="2"/>
  <c r="CV152" i="2"/>
  <c r="CV151" i="2"/>
  <c r="CV150" i="2"/>
  <c r="CV149" i="2"/>
  <c r="CV148" i="2"/>
  <c r="CV147" i="2"/>
  <c r="CV145" i="2"/>
  <c r="CV144" i="2"/>
  <c r="CV143" i="2"/>
  <c r="CV142" i="2"/>
  <c r="CV141" i="2"/>
  <c r="CV140" i="2"/>
  <c r="CV139" i="2"/>
  <c r="CV138" i="2"/>
  <c r="CV137" i="2"/>
  <c r="CV136" i="2"/>
  <c r="CV135" i="2"/>
  <c r="CV133" i="2"/>
  <c r="CV132" i="2"/>
  <c r="CV131" i="2"/>
  <c r="CV130" i="2"/>
  <c r="CV129" i="2"/>
  <c r="CV128" i="2"/>
  <c r="CV126" i="2"/>
  <c r="CV125" i="2"/>
  <c r="CV124" i="2"/>
  <c r="CV123" i="2"/>
  <c r="CV122" i="2"/>
  <c r="CV121" i="2"/>
  <c r="CV120" i="2"/>
  <c r="CV119" i="2"/>
  <c r="CV118" i="2"/>
  <c r="CV117" i="2"/>
  <c r="CV116" i="2"/>
  <c r="CV115" i="2"/>
  <c r="CV110" i="2"/>
  <c r="CV109" i="2"/>
  <c r="CV108" i="2"/>
  <c r="CV107" i="2"/>
  <c r="CV106" i="2"/>
  <c r="CV105" i="2"/>
  <c r="CV104" i="2"/>
  <c r="CV103" i="2"/>
  <c r="CV102" i="2"/>
  <c r="CV101" i="2"/>
  <c r="CV100" i="2"/>
  <c r="CV99" i="2"/>
  <c r="CV98" i="2"/>
  <c r="CV96" i="2"/>
  <c r="CV95" i="2"/>
  <c r="CV94" i="2"/>
  <c r="CV93" i="2"/>
  <c r="CV92" i="2"/>
  <c r="CV91" i="2"/>
  <c r="CV90" i="2"/>
  <c r="CV89" i="2"/>
  <c r="CV88" i="2"/>
  <c r="CV87" i="2"/>
  <c r="CV86" i="2"/>
  <c r="CV84" i="2"/>
  <c r="CV83" i="2"/>
  <c r="CV82" i="2"/>
  <c r="CV81" i="2"/>
  <c r="CV80" i="2"/>
  <c r="CV79" i="2"/>
  <c r="CV78" i="2"/>
  <c r="CV77" i="2"/>
  <c r="CV76" i="2"/>
  <c r="CV75" i="2"/>
  <c r="CV74" i="2"/>
  <c r="CV73" i="2"/>
  <c r="CV72" i="2"/>
  <c r="CV71" i="2"/>
  <c r="CV70" i="2"/>
  <c r="CV69" i="2"/>
  <c r="CV68" i="2"/>
  <c r="CV67" i="2"/>
  <c r="CV66" i="2"/>
  <c r="CV65" i="2"/>
  <c r="CV64" i="2"/>
  <c r="CV63" i="2"/>
  <c r="CV62" i="2"/>
  <c r="CV61" i="2"/>
  <c r="CV60" i="2"/>
  <c r="CV59" i="2"/>
  <c r="CV58" i="2"/>
  <c r="CV57" i="2"/>
  <c r="CV56" i="2"/>
  <c r="CV55" i="2"/>
  <c r="CV54" i="2"/>
  <c r="CV53" i="2"/>
  <c r="CV52" i="2"/>
  <c r="CV51" i="2"/>
  <c r="CV50" i="2"/>
  <c r="CV49" i="2"/>
  <c r="CV47" i="2"/>
  <c r="CV46" i="2"/>
  <c r="CV45" i="2"/>
  <c r="CV44" i="2"/>
  <c r="CV43" i="2"/>
  <c r="CV42" i="2"/>
  <c r="CV41" i="2"/>
  <c r="CV40" i="2"/>
  <c r="CV39" i="2"/>
  <c r="CV38" i="2"/>
  <c r="CV36" i="2"/>
  <c r="CV35" i="2"/>
  <c r="CV34" i="2"/>
  <c r="CV33" i="2"/>
  <c r="CV32" i="2"/>
  <c r="CV31" i="2"/>
  <c r="CV30" i="2"/>
  <c r="CV29" i="2"/>
  <c r="CV28" i="2"/>
  <c r="CV27" i="2"/>
  <c r="CV26" i="2"/>
  <c r="CV25" i="2"/>
  <c r="CV24" i="2"/>
  <c r="CV23" i="2"/>
  <c r="CV22" i="2"/>
  <c r="CV21" i="2"/>
  <c r="CV20" i="2"/>
  <c r="CV19" i="2"/>
  <c r="CV18" i="2"/>
  <c r="CV17" i="2"/>
  <c r="CV16" i="2"/>
  <c r="CV15" i="2"/>
  <c r="CV14" i="2"/>
  <c r="CV13" i="2"/>
  <c r="CV12" i="2"/>
  <c r="CV11" i="2"/>
  <c r="CV10" i="2"/>
  <c r="CV9" i="2"/>
  <c r="CV8" i="2"/>
  <c r="CV7" i="2"/>
  <c r="CV6" i="2"/>
  <c r="CJ154" i="5"/>
  <c r="CI154" i="5"/>
  <c r="CM154" i="5" s="1"/>
  <c r="CJ153" i="5"/>
  <c r="CI153" i="5"/>
  <c r="CM153" i="5" s="1"/>
  <c r="CJ152" i="5"/>
  <c r="CI152" i="5"/>
  <c r="CM152" i="5" s="1"/>
  <c r="CJ151" i="5"/>
  <c r="CI151" i="5"/>
  <c r="CM151" i="5" s="1"/>
  <c r="CG151" i="5"/>
  <c r="BX151" i="5"/>
  <c r="BY151" i="5" s="1"/>
  <c r="BV151" i="5"/>
  <c r="BR151" i="5"/>
  <c r="BS151" i="5" s="1"/>
  <c r="BP151" i="5"/>
  <c r="BL151" i="5"/>
  <c r="BM151" i="5" s="1"/>
  <c r="BJ151" i="5"/>
  <c r="BF151" i="5"/>
  <c r="BG151" i="5" s="1"/>
  <c r="BD151" i="5"/>
  <c r="AZ151" i="5"/>
  <c r="BA151" i="5" s="1"/>
  <c r="AX151" i="5"/>
  <c r="AT151" i="5"/>
  <c r="AU151" i="5" s="1"/>
  <c r="AR151" i="5"/>
  <c r="AN151" i="5"/>
  <c r="AO151" i="5" s="1"/>
  <c r="AL151" i="5"/>
  <c r="AH151" i="5"/>
  <c r="AK151" i="5"/>
  <c r="CJ150" i="5"/>
  <c r="CI150" i="5"/>
  <c r="CM150" i="5" s="1"/>
  <c r="CG150" i="5"/>
  <c r="BX150" i="5"/>
  <c r="BY150" i="5" s="1"/>
  <c r="BV150" i="5"/>
  <c r="BR150" i="5"/>
  <c r="BS150" i="5" s="1"/>
  <c r="BP150" i="5"/>
  <c r="BL150" i="5"/>
  <c r="BM150" i="5" s="1"/>
  <c r="BJ150" i="5"/>
  <c r="BF150" i="5"/>
  <c r="BG150" i="5" s="1"/>
  <c r="BD150" i="5"/>
  <c r="AZ150" i="5"/>
  <c r="BA150" i="5" s="1"/>
  <c r="AX150" i="5"/>
  <c r="AT150" i="5"/>
  <c r="AU150" i="5" s="1"/>
  <c r="AR150" i="5"/>
  <c r="AN150" i="5"/>
  <c r="AO150" i="5" s="1"/>
  <c r="AL150" i="5"/>
  <c r="AH150" i="5"/>
  <c r="AK150" i="5"/>
  <c r="CJ149" i="5"/>
  <c r="CI149" i="5"/>
  <c r="CM149" i="5" s="1"/>
  <c r="CG149" i="5"/>
  <c r="BX149" i="5"/>
  <c r="BY149" i="5" s="1"/>
  <c r="BV149" i="5"/>
  <c r="BR149" i="5"/>
  <c r="BS149" i="5" s="1"/>
  <c r="BP149" i="5"/>
  <c r="BL149" i="5"/>
  <c r="BM149" i="5" s="1"/>
  <c r="BJ149" i="5"/>
  <c r="BF149" i="5"/>
  <c r="BG149" i="5" s="1"/>
  <c r="BD149" i="5"/>
  <c r="AZ149" i="5"/>
  <c r="BA149" i="5" s="1"/>
  <c r="AX149" i="5"/>
  <c r="AT149" i="5"/>
  <c r="AU149" i="5" s="1"/>
  <c r="AR149" i="5"/>
  <c r="AN149" i="5"/>
  <c r="AO149" i="5" s="1"/>
  <c r="AL149" i="5"/>
  <c r="AH149" i="5"/>
  <c r="AK149" i="5"/>
  <c r="CJ145" i="5"/>
  <c r="CI145" i="5"/>
  <c r="CM145" i="5" s="1"/>
  <c r="CG145" i="5"/>
  <c r="BX145" i="5"/>
  <c r="BY145" i="5" s="1"/>
  <c r="BV145" i="5"/>
  <c r="BR145" i="5"/>
  <c r="BS145" i="5" s="1"/>
  <c r="BP145" i="5"/>
  <c r="BL145" i="5"/>
  <c r="BM145" i="5" s="1"/>
  <c r="BJ145" i="5"/>
  <c r="BF145" i="5"/>
  <c r="BG145" i="5" s="1"/>
  <c r="BD145" i="5"/>
  <c r="AZ145" i="5"/>
  <c r="BA145" i="5" s="1"/>
  <c r="AX145" i="5"/>
  <c r="AT145" i="5"/>
  <c r="AU145" i="5" s="1"/>
  <c r="AR145" i="5"/>
  <c r="AN145" i="5"/>
  <c r="AO145" i="5" s="1"/>
  <c r="AL145" i="5"/>
  <c r="AH145" i="5"/>
  <c r="AK145" i="5"/>
  <c r="CJ144" i="5"/>
  <c r="CI144" i="5"/>
  <c r="CM144" i="5" s="1"/>
  <c r="CG144" i="5"/>
  <c r="BX144" i="5"/>
  <c r="BY144" i="5" s="1"/>
  <c r="BV144" i="5"/>
  <c r="BR144" i="5"/>
  <c r="BS144" i="5" s="1"/>
  <c r="BP144" i="5"/>
  <c r="BL144" i="5"/>
  <c r="BM144" i="5" s="1"/>
  <c r="BJ144" i="5"/>
  <c r="BF144" i="5"/>
  <c r="BG144" i="5" s="1"/>
  <c r="BD144" i="5"/>
  <c r="AZ144" i="5"/>
  <c r="BA144" i="5" s="1"/>
  <c r="AX144" i="5"/>
  <c r="AT144" i="5"/>
  <c r="AU144" i="5" s="1"/>
  <c r="AR144" i="5"/>
  <c r="AN144" i="5"/>
  <c r="AO144" i="5" s="1"/>
  <c r="AL144" i="5"/>
  <c r="AH144" i="5"/>
  <c r="AK144" i="5"/>
  <c r="CJ143" i="5"/>
  <c r="CI143" i="5"/>
  <c r="CM143" i="5" s="1"/>
  <c r="CG143" i="5"/>
  <c r="BX143" i="5"/>
  <c r="BY143" i="5" s="1"/>
  <c r="BV143" i="5"/>
  <c r="BR143" i="5"/>
  <c r="BS143" i="5" s="1"/>
  <c r="BP143" i="5"/>
  <c r="BL143" i="5"/>
  <c r="BM143" i="5" s="1"/>
  <c r="BJ143" i="5"/>
  <c r="CJ142" i="5"/>
  <c r="CI142" i="5"/>
  <c r="CM142" i="5" s="1"/>
  <c r="CG142" i="5"/>
  <c r="BX142" i="5"/>
  <c r="BY142" i="5" s="1"/>
  <c r="BV142" i="5"/>
  <c r="BR142" i="5"/>
  <c r="BS142" i="5" s="1"/>
  <c r="BP142" i="5"/>
  <c r="BL142" i="5"/>
  <c r="BM142" i="5" s="1"/>
  <c r="BJ142" i="5"/>
  <c r="CJ141" i="5"/>
  <c r="CI141" i="5"/>
  <c r="CM141" i="5" s="1"/>
  <c r="CG141" i="5"/>
  <c r="BX141" i="5"/>
  <c r="BY141" i="5" s="1"/>
  <c r="BV141" i="5"/>
  <c r="BR141" i="5"/>
  <c r="BS141" i="5" s="1"/>
  <c r="BP141" i="5"/>
  <c r="BL141" i="5"/>
  <c r="BM141" i="5" s="1"/>
  <c r="BJ141" i="5"/>
  <c r="CJ140" i="5"/>
  <c r="CI140" i="5"/>
  <c r="CM140" i="5" s="1"/>
  <c r="CG140" i="5"/>
  <c r="BX140" i="5"/>
  <c r="BY140" i="5" s="1"/>
  <c r="BV140" i="5"/>
  <c r="BR140" i="5"/>
  <c r="BS140" i="5" s="1"/>
  <c r="BP140" i="5"/>
  <c r="BL140" i="5"/>
  <c r="BM140" i="5" s="1"/>
  <c r="BJ140" i="5"/>
  <c r="BF140" i="5"/>
  <c r="BG140" i="5" s="1"/>
  <c r="BD140" i="5"/>
  <c r="AZ140" i="5"/>
  <c r="BA140" i="5" s="1"/>
  <c r="AX140" i="5"/>
  <c r="AT140" i="5"/>
  <c r="AU140" i="5" s="1"/>
  <c r="AR140" i="5"/>
  <c r="AN140" i="5"/>
  <c r="AO140" i="5" s="1"/>
  <c r="AL140" i="5"/>
  <c r="AH140" i="5"/>
  <c r="AK140" i="5"/>
  <c r="CJ139" i="5"/>
  <c r="CI139" i="5"/>
  <c r="CM139" i="5" s="1"/>
  <c r="CG139" i="5"/>
  <c r="BX139" i="5"/>
  <c r="BY139" i="5" s="1"/>
  <c r="BV139" i="5"/>
  <c r="BR139" i="5"/>
  <c r="BS139" i="5" s="1"/>
  <c r="BP139" i="5"/>
  <c r="BL139" i="5"/>
  <c r="BM139" i="5" s="1"/>
  <c r="BJ139" i="5"/>
  <c r="BF139" i="5"/>
  <c r="BG139" i="5" s="1"/>
  <c r="BD139" i="5"/>
  <c r="AZ139" i="5"/>
  <c r="BA139" i="5" s="1"/>
  <c r="AX139" i="5"/>
  <c r="AT139" i="5"/>
  <c r="AU139" i="5" s="1"/>
  <c r="AR139" i="5"/>
  <c r="AN139" i="5"/>
  <c r="AO139" i="5" s="1"/>
  <c r="AL139" i="5"/>
  <c r="AH139" i="5"/>
  <c r="AK139" i="5"/>
  <c r="CJ138" i="5"/>
  <c r="CI138" i="5"/>
  <c r="CM138" i="5" s="1"/>
  <c r="CG138" i="5"/>
  <c r="BX138" i="5"/>
  <c r="BY138" i="5" s="1"/>
  <c r="BV138" i="5"/>
  <c r="BR138" i="5"/>
  <c r="BS138" i="5" s="1"/>
  <c r="BP138" i="5"/>
  <c r="BL138" i="5"/>
  <c r="BM138" i="5" s="1"/>
  <c r="BJ138" i="5"/>
  <c r="BF138" i="5"/>
  <c r="BG138" i="5" s="1"/>
  <c r="BD138" i="5"/>
  <c r="AZ138" i="5"/>
  <c r="BA138" i="5" s="1"/>
  <c r="AX138" i="5"/>
  <c r="AT138" i="5"/>
  <c r="AU138" i="5" s="1"/>
  <c r="AR138" i="5"/>
  <c r="AN138" i="5"/>
  <c r="AO138" i="5" s="1"/>
  <c r="AL138" i="5"/>
  <c r="AH138" i="5"/>
  <c r="AK138" i="5"/>
  <c r="CJ137" i="5"/>
  <c r="CI137" i="5"/>
  <c r="CM137" i="5" s="1"/>
  <c r="CG137" i="5"/>
  <c r="BX137" i="5"/>
  <c r="BY137" i="5" s="1"/>
  <c r="BV137" i="5"/>
  <c r="BR137" i="5"/>
  <c r="BS137" i="5" s="1"/>
  <c r="BP137" i="5"/>
  <c r="BL137" i="5"/>
  <c r="BM137" i="5" s="1"/>
  <c r="BJ137" i="5"/>
  <c r="BF137" i="5"/>
  <c r="BG137" i="5" s="1"/>
  <c r="BD137" i="5"/>
  <c r="AZ137" i="5"/>
  <c r="BA137" i="5" s="1"/>
  <c r="AX137" i="5"/>
  <c r="AT137" i="5"/>
  <c r="AU137" i="5" s="1"/>
  <c r="AR137" i="5"/>
  <c r="AN137" i="5"/>
  <c r="AO137" i="5" s="1"/>
  <c r="AL137" i="5"/>
  <c r="AH137" i="5"/>
  <c r="AK137" i="5"/>
  <c r="CJ136" i="5"/>
  <c r="CI136" i="5"/>
  <c r="CM136" i="5" s="1"/>
  <c r="CG136" i="5"/>
  <c r="BX136" i="5"/>
  <c r="BY136" i="5" s="1"/>
  <c r="BV136" i="5"/>
  <c r="BR136" i="5"/>
  <c r="BS136" i="5" s="1"/>
  <c r="BP136" i="5"/>
  <c r="BL136" i="5"/>
  <c r="BM136" i="5" s="1"/>
  <c r="BJ136" i="5"/>
  <c r="BF136" i="5"/>
  <c r="BG136" i="5" s="1"/>
  <c r="BD136" i="5"/>
  <c r="AZ136" i="5"/>
  <c r="BA136" i="5" s="1"/>
  <c r="AX136" i="5"/>
  <c r="AT136" i="5"/>
  <c r="AU136" i="5" s="1"/>
  <c r="AR136" i="5"/>
  <c r="AN136" i="5"/>
  <c r="AO136" i="5" s="1"/>
  <c r="AL136" i="5"/>
  <c r="AH136" i="5"/>
  <c r="AK136" i="5"/>
  <c r="CJ135" i="5"/>
  <c r="CI135" i="5"/>
  <c r="CM135" i="5" s="1"/>
  <c r="CG135" i="5"/>
  <c r="BX135" i="5"/>
  <c r="BY135" i="5" s="1"/>
  <c r="BV135" i="5"/>
  <c r="BR135" i="5"/>
  <c r="BS135" i="5" s="1"/>
  <c r="BP135" i="5"/>
  <c r="BL135" i="5"/>
  <c r="BM135" i="5" s="1"/>
  <c r="BJ135" i="5"/>
  <c r="BF135" i="5"/>
  <c r="BG135" i="5" s="1"/>
  <c r="BD135" i="5"/>
  <c r="AZ135" i="5"/>
  <c r="BA135" i="5" s="1"/>
  <c r="AX135" i="5"/>
  <c r="AT135" i="5"/>
  <c r="AU135" i="5" s="1"/>
  <c r="AR135" i="5"/>
  <c r="AN135" i="5"/>
  <c r="AO135" i="5" s="1"/>
  <c r="AL135" i="5"/>
  <c r="AH135" i="5"/>
  <c r="AK135" i="5"/>
  <c r="CJ133" i="5"/>
  <c r="CI133" i="5"/>
  <c r="CM133" i="5" s="1"/>
  <c r="CG133" i="5"/>
  <c r="BX133" i="5"/>
  <c r="BY133" i="5" s="1"/>
  <c r="BV133" i="5"/>
  <c r="BR133" i="5"/>
  <c r="BS133" i="5" s="1"/>
  <c r="BP133" i="5"/>
  <c r="BL133" i="5"/>
  <c r="BM133" i="5" s="1"/>
  <c r="BJ133" i="5"/>
  <c r="BF133" i="5"/>
  <c r="BG133" i="5" s="1"/>
  <c r="BD133" i="5"/>
  <c r="AZ133" i="5"/>
  <c r="BA133" i="5" s="1"/>
  <c r="AX133" i="5"/>
  <c r="AT133" i="5"/>
  <c r="AU133" i="5" s="1"/>
  <c r="AR133" i="5"/>
  <c r="AN133" i="5"/>
  <c r="AO133" i="5" s="1"/>
  <c r="AL133" i="5"/>
  <c r="AH133" i="5"/>
  <c r="AK133" i="5"/>
  <c r="CJ132" i="5"/>
  <c r="CI132" i="5"/>
  <c r="CM132" i="5" s="1"/>
  <c r="CG132" i="5"/>
  <c r="BX132" i="5"/>
  <c r="BY132" i="5" s="1"/>
  <c r="BV132" i="5"/>
  <c r="BR132" i="5"/>
  <c r="BS132" i="5" s="1"/>
  <c r="BP132" i="5"/>
  <c r="BL132" i="5"/>
  <c r="BM132" i="5" s="1"/>
  <c r="BJ132" i="5"/>
  <c r="BF132" i="5"/>
  <c r="BG132" i="5" s="1"/>
  <c r="BD132" i="5"/>
  <c r="AZ132" i="5"/>
  <c r="BA132" i="5" s="1"/>
  <c r="AX132" i="5"/>
  <c r="AT132" i="5"/>
  <c r="AU132" i="5" s="1"/>
  <c r="AR132" i="5"/>
  <c r="AN132" i="5"/>
  <c r="AO132" i="5" s="1"/>
  <c r="AL132" i="5"/>
  <c r="AH132" i="5"/>
  <c r="AK132" i="5"/>
  <c r="CJ131" i="5"/>
  <c r="CI131" i="5"/>
  <c r="CM131" i="5" s="1"/>
  <c r="CG131" i="5"/>
  <c r="BX131" i="5"/>
  <c r="BY131" i="5" s="1"/>
  <c r="BV131" i="5"/>
  <c r="BR131" i="5"/>
  <c r="BS131" i="5" s="1"/>
  <c r="BP131" i="5"/>
  <c r="BL131" i="5"/>
  <c r="BM131" i="5" s="1"/>
  <c r="BJ131" i="5"/>
  <c r="BF131" i="5"/>
  <c r="BG131" i="5" s="1"/>
  <c r="BD131" i="5"/>
  <c r="AZ131" i="5"/>
  <c r="BA131" i="5" s="1"/>
  <c r="AX131" i="5"/>
  <c r="AT131" i="5"/>
  <c r="AU131" i="5" s="1"/>
  <c r="AR131" i="5"/>
  <c r="AN131" i="5"/>
  <c r="AO131" i="5" s="1"/>
  <c r="AL131" i="5"/>
  <c r="AH131" i="5"/>
  <c r="AK131" i="5"/>
  <c r="CJ130" i="5"/>
  <c r="CI130" i="5"/>
  <c r="CM130" i="5" s="1"/>
  <c r="CG130" i="5"/>
  <c r="BX130" i="5"/>
  <c r="BY130" i="5" s="1"/>
  <c r="BV130" i="5"/>
  <c r="BR130" i="5"/>
  <c r="BS130" i="5" s="1"/>
  <c r="BP130" i="5"/>
  <c r="BL130" i="5"/>
  <c r="BM130" i="5" s="1"/>
  <c r="BJ130" i="5"/>
  <c r="BF130" i="5"/>
  <c r="BG130" i="5" s="1"/>
  <c r="BD130" i="5"/>
  <c r="AZ130" i="5"/>
  <c r="BA130" i="5" s="1"/>
  <c r="AX130" i="5"/>
  <c r="AT130" i="5"/>
  <c r="AU130" i="5" s="1"/>
  <c r="AR130" i="5"/>
  <c r="AN130" i="5"/>
  <c r="AO130" i="5" s="1"/>
  <c r="AL130" i="5"/>
  <c r="AH130" i="5"/>
  <c r="AK130" i="5"/>
  <c r="CJ129" i="5"/>
  <c r="CI129" i="5"/>
  <c r="CM129" i="5" s="1"/>
  <c r="CG129" i="5"/>
  <c r="BX129" i="5"/>
  <c r="BY129" i="5" s="1"/>
  <c r="BV129" i="5"/>
  <c r="BR129" i="5"/>
  <c r="BS129" i="5" s="1"/>
  <c r="BP129" i="5"/>
  <c r="BL129" i="5"/>
  <c r="BM129" i="5" s="1"/>
  <c r="BJ129" i="5"/>
  <c r="BF129" i="5"/>
  <c r="BG129" i="5" s="1"/>
  <c r="BD129" i="5"/>
  <c r="AZ129" i="5"/>
  <c r="BA129" i="5" s="1"/>
  <c r="AX129" i="5"/>
  <c r="AT129" i="5"/>
  <c r="AU129" i="5" s="1"/>
  <c r="AR129" i="5"/>
  <c r="AN129" i="5"/>
  <c r="AO129" i="5" s="1"/>
  <c r="AL129" i="5"/>
  <c r="AH129" i="5"/>
  <c r="AK129" i="5"/>
  <c r="CJ128" i="5"/>
  <c r="CI128" i="5"/>
  <c r="CM128" i="5" s="1"/>
  <c r="CG128" i="5"/>
  <c r="BX128" i="5"/>
  <c r="BY128" i="5" s="1"/>
  <c r="BV128" i="5"/>
  <c r="BR128" i="5"/>
  <c r="BS128" i="5" s="1"/>
  <c r="BP128" i="5"/>
  <c r="BL128" i="5"/>
  <c r="BM128" i="5" s="1"/>
  <c r="BJ128" i="5"/>
  <c r="BF128" i="5"/>
  <c r="BG128" i="5" s="1"/>
  <c r="BD128" i="5"/>
  <c r="AZ128" i="5"/>
  <c r="BA128" i="5" s="1"/>
  <c r="AX128" i="5"/>
  <c r="AT128" i="5"/>
  <c r="AU128" i="5" s="1"/>
  <c r="AR128" i="5"/>
  <c r="AN128" i="5"/>
  <c r="AO128" i="5" s="1"/>
  <c r="AL128" i="5"/>
  <c r="AH128" i="5"/>
  <c r="AK128" i="5"/>
  <c r="BF127" i="5"/>
  <c r="BD127" i="5"/>
  <c r="BD266" i="5" s="1"/>
  <c r="CJ126" i="5"/>
  <c r="CI126" i="5"/>
  <c r="CM126" i="5" s="1"/>
  <c r="CG126" i="5"/>
  <c r="BX126" i="5"/>
  <c r="BY126" i="5" s="1"/>
  <c r="BV126" i="5"/>
  <c r="BR126" i="5"/>
  <c r="BS126" i="5" s="1"/>
  <c r="BP126" i="5"/>
  <c r="BL126" i="5"/>
  <c r="BM126" i="5" s="1"/>
  <c r="BJ126" i="5"/>
  <c r="BF126" i="5"/>
  <c r="BG126" i="5" s="1"/>
  <c r="BD126" i="5"/>
  <c r="AZ126" i="5"/>
  <c r="BA126" i="5" s="1"/>
  <c r="AX126" i="5"/>
  <c r="AT126" i="5"/>
  <c r="AU126" i="5" s="1"/>
  <c r="AR126" i="5"/>
  <c r="AN126" i="5"/>
  <c r="AO126" i="5" s="1"/>
  <c r="AL126" i="5"/>
  <c r="AH126" i="5"/>
  <c r="AK126" i="5"/>
  <c r="CJ125" i="5"/>
  <c r="CI125" i="5"/>
  <c r="CM125" i="5" s="1"/>
  <c r="CG125" i="5"/>
  <c r="BX125" i="5"/>
  <c r="BY125" i="5" s="1"/>
  <c r="BV125" i="5"/>
  <c r="BR125" i="5"/>
  <c r="BS125" i="5" s="1"/>
  <c r="BP125" i="5"/>
  <c r="BL125" i="5"/>
  <c r="BM125" i="5" s="1"/>
  <c r="BJ125" i="5"/>
  <c r="BF125" i="5"/>
  <c r="BG125" i="5" s="1"/>
  <c r="BD125" i="5"/>
  <c r="AZ125" i="5"/>
  <c r="BA125" i="5" s="1"/>
  <c r="AX125" i="5"/>
  <c r="AT125" i="5"/>
  <c r="AU125" i="5" s="1"/>
  <c r="AR125" i="5"/>
  <c r="AN125" i="5"/>
  <c r="AO125" i="5" s="1"/>
  <c r="AL125" i="5"/>
  <c r="AH125" i="5"/>
  <c r="AK125" i="5"/>
  <c r="CJ124" i="5"/>
  <c r="CI124" i="5"/>
  <c r="CM124" i="5" s="1"/>
  <c r="CG124" i="5"/>
  <c r="BX124" i="5"/>
  <c r="BY124" i="5" s="1"/>
  <c r="BV124" i="5"/>
  <c r="BR124" i="5"/>
  <c r="BS124" i="5" s="1"/>
  <c r="BP124" i="5"/>
  <c r="BL124" i="5"/>
  <c r="BM124" i="5" s="1"/>
  <c r="BJ124" i="5"/>
  <c r="BF124" i="5"/>
  <c r="BG124" i="5" s="1"/>
  <c r="BD124" i="5"/>
  <c r="AZ124" i="5"/>
  <c r="BA124" i="5" s="1"/>
  <c r="AX124" i="5"/>
  <c r="AT124" i="5"/>
  <c r="AU124" i="5" s="1"/>
  <c r="AR124" i="5"/>
  <c r="AN124" i="5"/>
  <c r="AO124" i="5" s="1"/>
  <c r="AL124" i="5"/>
  <c r="AH124" i="5"/>
  <c r="AK124" i="5"/>
  <c r="CJ123" i="5"/>
  <c r="CI123" i="5"/>
  <c r="CM123" i="5" s="1"/>
  <c r="CG123" i="5"/>
  <c r="BX123" i="5"/>
  <c r="BY123" i="5" s="1"/>
  <c r="BV123" i="5"/>
  <c r="BR123" i="5"/>
  <c r="BS123" i="5" s="1"/>
  <c r="BP123" i="5"/>
  <c r="BL123" i="5"/>
  <c r="BM123" i="5" s="1"/>
  <c r="BJ123" i="5"/>
  <c r="BF123" i="5"/>
  <c r="BG123" i="5" s="1"/>
  <c r="BD123" i="5"/>
  <c r="AZ123" i="5"/>
  <c r="BA123" i="5" s="1"/>
  <c r="AX123" i="5"/>
  <c r="AT123" i="5"/>
  <c r="AU123" i="5" s="1"/>
  <c r="AR123" i="5"/>
  <c r="AN123" i="5"/>
  <c r="AO123" i="5" s="1"/>
  <c r="AL123" i="5"/>
  <c r="AH123" i="5"/>
  <c r="AK123" i="5"/>
  <c r="CJ122" i="5"/>
  <c r="CI122" i="5"/>
  <c r="CM122" i="5" s="1"/>
  <c r="CG122" i="5"/>
  <c r="BX122" i="5"/>
  <c r="BY122" i="5" s="1"/>
  <c r="BV122" i="5"/>
  <c r="BR122" i="5"/>
  <c r="BS122" i="5" s="1"/>
  <c r="BP122" i="5"/>
  <c r="BL122" i="5"/>
  <c r="BM122" i="5" s="1"/>
  <c r="BJ122" i="5"/>
  <c r="BF122" i="5"/>
  <c r="BG122" i="5" s="1"/>
  <c r="BD122" i="5"/>
  <c r="AZ122" i="5"/>
  <c r="BA122" i="5" s="1"/>
  <c r="AX122" i="5"/>
  <c r="AT122" i="5"/>
  <c r="AU122" i="5" s="1"/>
  <c r="AR122" i="5"/>
  <c r="AN122" i="5"/>
  <c r="AO122" i="5" s="1"/>
  <c r="AL122" i="5"/>
  <c r="AH122" i="5"/>
  <c r="AK122" i="5"/>
  <c r="CJ121" i="5"/>
  <c r="CI121" i="5"/>
  <c r="CM121" i="5" s="1"/>
  <c r="CG121" i="5"/>
  <c r="BX121" i="5"/>
  <c r="BY121" i="5" s="1"/>
  <c r="BV121" i="5"/>
  <c r="BR121" i="5"/>
  <c r="BS121" i="5" s="1"/>
  <c r="BP121" i="5"/>
  <c r="BL121" i="5"/>
  <c r="BM121" i="5" s="1"/>
  <c r="BJ121" i="5"/>
  <c r="BF121" i="5"/>
  <c r="BG121" i="5" s="1"/>
  <c r="BD121" i="5"/>
  <c r="AZ121" i="5"/>
  <c r="BA121" i="5" s="1"/>
  <c r="AX121" i="5"/>
  <c r="AT121" i="5"/>
  <c r="AU121" i="5" s="1"/>
  <c r="AR121" i="5"/>
  <c r="AN121" i="5"/>
  <c r="AO121" i="5" s="1"/>
  <c r="AL121" i="5"/>
  <c r="AH121" i="5"/>
  <c r="AK121" i="5"/>
  <c r="CJ120" i="5"/>
  <c r="CI120" i="5"/>
  <c r="CM120" i="5" s="1"/>
  <c r="CG120" i="5"/>
  <c r="BX120" i="5"/>
  <c r="BY120" i="5" s="1"/>
  <c r="BV120" i="5"/>
  <c r="BR120" i="5"/>
  <c r="BS120" i="5" s="1"/>
  <c r="BP120" i="5"/>
  <c r="BL120" i="5"/>
  <c r="BM120" i="5" s="1"/>
  <c r="BJ120" i="5"/>
  <c r="BF120" i="5"/>
  <c r="BG120" i="5" s="1"/>
  <c r="BD120" i="5"/>
  <c r="AZ120" i="5"/>
  <c r="BA120" i="5" s="1"/>
  <c r="AX120" i="5"/>
  <c r="AT120" i="5"/>
  <c r="AU120" i="5" s="1"/>
  <c r="AR120" i="5"/>
  <c r="AN120" i="5"/>
  <c r="AO120" i="5" s="1"/>
  <c r="AL120" i="5"/>
  <c r="AH120" i="5"/>
  <c r="AK120" i="5"/>
  <c r="CJ119" i="5"/>
  <c r="CI119" i="5"/>
  <c r="CM119" i="5" s="1"/>
  <c r="CG119" i="5"/>
  <c r="BX119" i="5"/>
  <c r="BY119" i="5" s="1"/>
  <c r="BV119" i="5"/>
  <c r="BR119" i="5"/>
  <c r="BS119" i="5" s="1"/>
  <c r="BP119" i="5"/>
  <c r="BL119" i="5"/>
  <c r="BM119" i="5" s="1"/>
  <c r="BJ119" i="5"/>
  <c r="BF119" i="5"/>
  <c r="BG119" i="5" s="1"/>
  <c r="BD119" i="5"/>
  <c r="AZ119" i="5"/>
  <c r="BA119" i="5" s="1"/>
  <c r="AX119" i="5"/>
  <c r="AT119" i="5"/>
  <c r="AU119" i="5" s="1"/>
  <c r="AR119" i="5"/>
  <c r="AN119" i="5"/>
  <c r="AO119" i="5" s="1"/>
  <c r="AL119" i="5"/>
  <c r="AH119" i="5"/>
  <c r="AK119" i="5"/>
  <c r="CJ118" i="5"/>
  <c r="CI118" i="5"/>
  <c r="CM118" i="5" s="1"/>
  <c r="CG118" i="5"/>
  <c r="BX118" i="5"/>
  <c r="BY118" i="5" s="1"/>
  <c r="BV118" i="5"/>
  <c r="BR118" i="5"/>
  <c r="BS118" i="5" s="1"/>
  <c r="BP118" i="5"/>
  <c r="BL118" i="5"/>
  <c r="BM118" i="5" s="1"/>
  <c r="BJ118" i="5"/>
  <c r="BF118" i="5"/>
  <c r="BG118" i="5" s="1"/>
  <c r="BD118" i="5"/>
  <c r="AZ118" i="5"/>
  <c r="BA118" i="5" s="1"/>
  <c r="AX118" i="5"/>
  <c r="AT118" i="5"/>
  <c r="AU118" i="5" s="1"/>
  <c r="AR118" i="5"/>
  <c r="AN118" i="5"/>
  <c r="AO118" i="5" s="1"/>
  <c r="AL118" i="5"/>
  <c r="AH118" i="5"/>
  <c r="AK118" i="5"/>
  <c r="CJ117" i="5"/>
  <c r="CI117" i="5"/>
  <c r="CM117" i="5" s="1"/>
  <c r="CG117" i="5"/>
  <c r="BX117" i="5"/>
  <c r="BY117" i="5" s="1"/>
  <c r="BV117" i="5"/>
  <c r="BR117" i="5"/>
  <c r="BS117" i="5" s="1"/>
  <c r="BP117" i="5"/>
  <c r="BL117" i="5"/>
  <c r="BM117" i="5" s="1"/>
  <c r="BJ117" i="5"/>
  <c r="BF117" i="5"/>
  <c r="BG117" i="5" s="1"/>
  <c r="BD117" i="5"/>
  <c r="AZ117" i="5"/>
  <c r="BA117" i="5" s="1"/>
  <c r="AX117" i="5"/>
  <c r="AT117" i="5"/>
  <c r="AU117" i="5" s="1"/>
  <c r="AR117" i="5"/>
  <c r="AN117" i="5"/>
  <c r="AO117" i="5" s="1"/>
  <c r="AL117" i="5"/>
  <c r="AH117" i="5"/>
  <c r="AK117" i="5"/>
  <c r="CJ116" i="5"/>
  <c r="CI116" i="5"/>
  <c r="CM116" i="5" s="1"/>
  <c r="CG116" i="5"/>
  <c r="BX116" i="5"/>
  <c r="BY116" i="5" s="1"/>
  <c r="BV116" i="5"/>
  <c r="BR116" i="5"/>
  <c r="BS116" i="5" s="1"/>
  <c r="BP116" i="5"/>
  <c r="BL116" i="5"/>
  <c r="BM116" i="5" s="1"/>
  <c r="BJ116" i="5"/>
  <c r="BF116" i="5"/>
  <c r="BG116" i="5" s="1"/>
  <c r="BD116" i="5"/>
  <c r="AZ116" i="5"/>
  <c r="BA116" i="5" s="1"/>
  <c r="AX116" i="5"/>
  <c r="AT116" i="5"/>
  <c r="AU116" i="5" s="1"/>
  <c r="AR116" i="5"/>
  <c r="AN116" i="5"/>
  <c r="AO116" i="5" s="1"/>
  <c r="AL116" i="5"/>
  <c r="AH116" i="5"/>
  <c r="AK116" i="5"/>
  <c r="CJ115" i="5"/>
  <c r="CI115" i="5"/>
  <c r="CM115" i="5" s="1"/>
  <c r="CG115" i="5"/>
  <c r="BX115" i="5"/>
  <c r="BY115" i="5" s="1"/>
  <c r="BV115" i="5"/>
  <c r="BR115" i="5"/>
  <c r="BS115" i="5" s="1"/>
  <c r="BP115" i="5"/>
  <c r="BL115" i="5"/>
  <c r="BM115" i="5" s="1"/>
  <c r="BJ115" i="5"/>
  <c r="BF115" i="5"/>
  <c r="BG115" i="5" s="1"/>
  <c r="BD115" i="5"/>
  <c r="AZ115" i="5"/>
  <c r="BA115" i="5" s="1"/>
  <c r="AX115" i="5"/>
  <c r="AT115" i="5"/>
  <c r="AU115" i="5" s="1"/>
  <c r="AR115" i="5"/>
  <c r="AN115" i="5"/>
  <c r="AO115" i="5" s="1"/>
  <c r="AL115" i="5"/>
  <c r="AH115" i="5"/>
  <c r="AK115" i="5"/>
  <c r="BR112" i="5"/>
  <c r="BP112" i="5"/>
  <c r="BL112" i="5"/>
  <c r="BJ112" i="5"/>
  <c r="BF112" i="5"/>
  <c r="BD112" i="5"/>
  <c r="AZ112" i="5"/>
  <c r="AX112" i="5"/>
  <c r="AT112" i="5"/>
  <c r="AR112" i="5"/>
  <c r="AN112" i="5"/>
  <c r="AL112" i="5"/>
  <c r="AH112" i="5"/>
  <c r="AK112" i="5"/>
  <c r="BR111" i="5"/>
  <c r="BP111" i="5"/>
  <c r="BL111" i="5"/>
  <c r="BJ111" i="5"/>
  <c r="BF111" i="5"/>
  <c r="BD111" i="5"/>
  <c r="AZ111" i="5"/>
  <c r="AX111" i="5"/>
  <c r="AT111" i="5"/>
  <c r="AR111" i="5"/>
  <c r="AN111" i="5"/>
  <c r="AL111" i="5"/>
  <c r="AH111" i="5"/>
  <c r="AK111" i="5"/>
  <c r="CJ110" i="5"/>
  <c r="CI110" i="5"/>
  <c r="CM110" i="5" s="1"/>
  <c r="CG110" i="5"/>
  <c r="BX110" i="5"/>
  <c r="BY110" i="5" s="1"/>
  <c r="BV110" i="5"/>
  <c r="BR110" i="5"/>
  <c r="BS110" i="5" s="1"/>
  <c r="BP110" i="5"/>
  <c r="BL110" i="5"/>
  <c r="BM110" i="5" s="1"/>
  <c r="BJ110" i="5"/>
  <c r="BF110" i="5"/>
  <c r="BG110" i="5" s="1"/>
  <c r="BD110" i="5"/>
  <c r="AZ110" i="5"/>
  <c r="BA110" i="5" s="1"/>
  <c r="AX110" i="5"/>
  <c r="AT110" i="5"/>
  <c r="AU110" i="5" s="1"/>
  <c r="AR110" i="5"/>
  <c r="AN110" i="5"/>
  <c r="AO110" i="5" s="1"/>
  <c r="AL110" i="5"/>
  <c r="AH110" i="5"/>
  <c r="AK110" i="5"/>
  <c r="CJ109" i="5"/>
  <c r="CI109" i="5"/>
  <c r="CM109" i="5" s="1"/>
  <c r="CG109" i="5"/>
  <c r="BX109" i="5"/>
  <c r="BY109" i="5" s="1"/>
  <c r="BV109" i="5"/>
  <c r="BR109" i="5"/>
  <c r="BS109" i="5" s="1"/>
  <c r="BP109" i="5"/>
  <c r="BL109" i="5"/>
  <c r="BM109" i="5" s="1"/>
  <c r="BJ109" i="5"/>
  <c r="BF109" i="5"/>
  <c r="BG109" i="5" s="1"/>
  <c r="BD109" i="5"/>
  <c r="AZ109" i="5"/>
  <c r="BA109" i="5" s="1"/>
  <c r="AX109" i="5"/>
  <c r="AT109" i="5"/>
  <c r="AU109" i="5" s="1"/>
  <c r="AR109" i="5"/>
  <c r="AN109" i="5"/>
  <c r="AO109" i="5" s="1"/>
  <c r="AL109" i="5"/>
  <c r="AH109" i="5"/>
  <c r="AK109" i="5"/>
  <c r="CJ108" i="5"/>
  <c r="CI108" i="5"/>
  <c r="CM108" i="5" s="1"/>
  <c r="CG108" i="5"/>
  <c r="BX108" i="5"/>
  <c r="BY108" i="5" s="1"/>
  <c r="BV108" i="5"/>
  <c r="BR108" i="5"/>
  <c r="BS108" i="5" s="1"/>
  <c r="BP108" i="5"/>
  <c r="BL108" i="5"/>
  <c r="BM108" i="5" s="1"/>
  <c r="BJ108" i="5"/>
  <c r="BF108" i="5"/>
  <c r="BG108" i="5" s="1"/>
  <c r="BD108" i="5"/>
  <c r="AZ108" i="5"/>
  <c r="BA108" i="5" s="1"/>
  <c r="AX108" i="5"/>
  <c r="AT108" i="5"/>
  <c r="AU108" i="5" s="1"/>
  <c r="AR108" i="5"/>
  <c r="AN108" i="5"/>
  <c r="AO108" i="5" s="1"/>
  <c r="AL108" i="5"/>
  <c r="AH108" i="5"/>
  <c r="AK108" i="5"/>
  <c r="CJ107" i="5"/>
  <c r="CI107" i="5"/>
  <c r="CM107" i="5" s="1"/>
  <c r="CG107" i="5"/>
  <c r="BX107" i="5"/>
  <c r="BY107" i="5" s="1"/>
  <c r="BV107" i="5"/>
  <c r="BR107" i="5"/>
  <c r="BS107" i="5" s="1"/>
  <c r="BP107" i="5"/>
  <c r="BL107" i="5"/>
  <c r="BM107" i="5" s="1"/>
  <c r="BJ107" i="5"/>
  <c r="BF107" i="5"/>
  <c r="BG107" i="5" s="1"/>
  <c r="BD107" i="5"/>
  <c r="AZ107" i="5"/>
  <c r="BA107" i="5" s="1"/>
  <c r="AX107" i="5"/>
  <c r="AT107" i="5"/>
  <c r="AU107" i="5" s="1"/>
  <c r="AR107" i="5"/>
  <c r="AN107" i="5"/>
  <c r="AO107" i="5" s="1"/>
  <c r="AL107" i="5"/>
  <c r="AH107" i="5"/>
  <c r="AK107" i="5"/>
  <c r="CJ106" i="5"/>
  <c r="CI106" i="5"/>
  <c r="CM106" i="5" s="1"/>
  <c r="CG106" i="5"/>
  <c r="BX106" i="5"/>
  <c r="BY106" i="5" s="1"/>
  <c r="BV106" i="5"/>
  <c r="BR106" i="5"/>
  <c r="BS106" i="5" s="1"/>
  <c r="BP106" i="5"/>
  <c r="BL106" i="5"/>
  <c r="BM106" i="5" s="1"/>
  <c r="BJ106" i="5"/>
  <c r="BF106" i="5"/>
  <c r="BG106" i="5" s="1"/>
  <c r="BD106" i="5"/>
  <c r="AZ106" i="5"/>
  <c r="BA106" i="5" s="1"/>
  <c r="AX106" i="5"/>
  <c r="AT106" i="5"/>
  <c r="AU106" i="5" s="1"/>
  <c r="AR106" i="5"/>
  <c r="AN106" i="5"/>
  <c r="AO106" i="5" s="1"/>
  <c r="AL106" i="5"/>
  <c r="AH106" i="5"/>
  <c r="AK106" i="5"/>
  <c r="CJ105" i="5"/>
  <c r="CI105" i="5"/>
  <c r="CM105" i="5" s="1"/>
  <c r="CG105" i="5"/>
  <c r="BX105" i="5"/>
  <c r="BY105" i="5" s="1"/>
  <c r="BV105" i="5"/>
  <c r="BR105" i="5"/>
  <c r="BS105" i="5" s="1"/>
  <c r="BP105" i="5"/>
  <c r="BL105" i="5"/>
  <c r="BM105" i="5" s="1"/>
  <c r="BJ105" i="5"/>
  <c r="BF105" i="5"/>
  <c r="BG105" i="5" s="1"/>
  <c r="BD105" i="5"/>
  <c r="AZ105" i="5"/>
  <c r="BA105" i="5" s="1"/>
  <c r="AX105" i="5"/>
  <c r="AT105" i="5"/>
  <c r="AU105" i="5" s="1"/>
  <c r="AR105" i="5"/>
  <c r="AN105" i="5"/>
  <c r="AO105" i="5" s="1"/>
  <c r="AL105" i="5"/>
  <c r="AH105" i="5"/>
  <c r="AK105" i="5"/>
  <c r="CO224" i="5"/>
  <c r="CJ104" i="5"/>
  <c r="CI104" i="5"/>
  <c r="CM104" i="5" s="1"/>
  <c r="CG104" i="5"/>
  <c r="BX104" i="5"/>
  <c r="BV104" i="5"/>
  <c r="BR104" i="5"/>
  <c r="BP104" i="5"/>
  <c r="BL104" i="5"/>
  <c r="BJ104" i="5"/>
  <c r="BF104" i="5"/>
  <c r="BD104" i="5"/>
  <c r="AZ104" i="5"/>
  <c r="BA104" i="5" s="1"/>
  <c r="AX104" i="5"/>
  <c r="AT104" i="5"/>
  <c r="AU104" i="5" s="1"/>
  <c r="AR104" i="5"/>
  <c r="AN104" i="5"/>
  <c r="AO104" i="5" s="1"/>
  <c r="AL104" i="5"/>
  <c r="AH104" i="5"/>
  <c r="AK104" i="5"/>
  <c r="CJ103" i="5"/>
  <c r="CI103" i="5"/>
  <c r="CG103" i="5"/>
  <c r="BX103" i="5"/>
  <c r="BV103" i="5"/>
  <c r="BR103" i="5"/>
  <c r="BP103" i="5"/>
  <c r="BL103" i="5"/>
  <c r="BJ103" i="5"/>
  <c r="BF103" i="5"/>
  <c r="BD103" i="5"/>
  <c r="AZ103" i="5"/>
  <c r="AX103" i="5"/>
  <c r="AT103" i="5"/>
  <c r="AR103" i="5"/>
  <c r="AN103" i="5"/>
  <c r="AL103" i="5"/>
  <c r="AH103" i="5"/>
  <c r="AK103" i="5"/>
  <c r="CJ102" i="5"/>
  <c r="CI102" i="5"/>
  <c r="CM102" i="5" s="1"/>
  <c r="CG102" i="5"/>
  <c r="BX102" i="5"/>
  <c r="BY102" i="5" s="1"/>
  <c r="BV102" i="5"/>
  <c r="BR102" i="5"/>
  <c r="BS102" i="5" s="1"/>
  <c r="BP102" i="5"/>
  <c r="BL102" i="5"/>
  <c r="BM102" i="5" s="1"/>
  <c r="BJ102" i="5"/>
  <c r="BF102" i="5"/>
  <c r="BG102" i="5" s="1"/>
  <c r="BD102" i="5"/>
  <c r="AZ102" i="5"/>
  <c r="BA102" i="5" s="1"/>
  <c r="AX102" i="5"/>
  <c r="AT102" i="5"/>
  <c r="AU102" i="5" s="1"/>
  <c r="AR102" i="5"/>
  <c r="AN102" i="5"/>
  <c r="AO102" i="5" s="1"/>
  <c r="AL102" i="5"/>
  <c r="AH102" i="5"/>
  <c r="AK102" i="5"/>
  <c r="CJ101" i="5"/>
  <c r="CI101" i="5"/>
  <c r="CM101" i="5" s="1"/>
  <c r="CG101" i="5"/>
  <c r="BX101" i="5"/>
  <c r="BY101" i="5" s="1"/>
  <c r="BV101" i="5"/>
  <c r="BR101" i="5"/>
  <c r="BS101" i="5" s="1"/>
  <c r="BP101" i="5"/>
  <c r="BL101" i="5"/>
  <c r="BM101" i="5" s="1"/>
  <c r="BJ101" i="5"/>
  <c r="BF101" i="5"/>
  <c r="BG101" i="5" s="1"/>
  <c r="BD101" i="5"/>
  <c r="AZ101" i="5"/>
  <c r="BA101" i="5" s="1"/>
  <c r="AX101" i="5"/>
  <c r="AT101" i="5"/>
  <c r="AU101" i="5" s="1"/>
  <c r="AR101" i="5"/>
  <c r="AN101" i="5"/>
  <c r="AO101" i="5" s="1"/>
  <c r="AL101" i="5"/>
  <c r="AH101" i="5"/>
  <c r="AK101" i="5"/>
  <c r="CJ100" i="5"/>
  <c r="CI100" i="5"/>
  <c r="CM100" i="5" s="1"/>
  <c r="CG100" i="5"/>
  <c r="BX100" i="5"/>
  <c r="BY100" i="5" s="1"/>
  <c r="BV100" i="5"/>
  <c r="BR100" i="5"/>
  <c r="BS100" i="5" s="1"/>
  <c r="BP100" i="5"/>
  <c r="BL100" i="5"/>
  <c r="BM100" i="5" s="1"/>
  <c r="BJ100" i="5"/>
  <c r="BF100" i="5"/>
  <c r="BG100" i="5" s="1"/>
  <c r="BD100" i="5"/>
  <c r="AZ100" i="5"/>
  <c r="BA100" i="5" s="1"/>
  <c r="AX100" i="5"/>
  <c r="AT100" i="5"/>
  <c r="AU100" i="5" s="1"/>
  <c r="AR100" i="5"/>
  <c r="AN100" i="5"/>
  <c r="AO100" i="5" s="1"/>
  <c r="AL100" i="5"/>
  <c r="AH100" i="5"/>
  <c r="AK100" i="5"/>
  <c r="CJ99" i="5"/>
  <c r="CI99" i="5"/>
  <c r="CM99" i="5" s="1"/>
  <c r="CG99" i="5"/>
  <c r="BX99" i="5"/>
  <c r="BY99" i="5" s="1"/>
  <c r="BV99" i="5"/>
  <c r="BR99" i="5"/>
  <c r="BS99" i="5" s="1"/>
  <c r="BP99" i="5"/>
  <c r="BL99" i="5"/>
  <c r="BM99" i="5" s="1"/>
  <c r="BJ99" i="5"/>
  <c r="BF99" i="5"/>
  <c r="BG99" i="5" s="1"/>
  <c r="BD99" i="5"/>
  <c r="AZ99" i="5"/>
  <c r="BA99" i="5" s="1"/>
  <c r="AX99" i="5"/>
  <c r="AT99" i="5"/>
  <c r="AU99" i="5" s="1"/>
  <c r="AR99" i="5"/>
  <c r="AN99" i="5"/>
  <c r="AO99" i="5" s="1"/>
  <c r="AL99" i="5"/>
  <c r="AH99" i="5"/>
  <c r="AK99" i="5"/>
  <c r="CJ98" i="5"/>
  <c r="CI98" i="5"/>
  <c r="CM98" i="5" s="1"/>
  <c r="CG98" i="5"/>
  <c r="BX98" i="5"/>
  <c r="BY98" i="5" s="1"/>
  <c r="BV98" i="5"/>
  <c r="BR98" i="5"/>
  <c r="BS98" i="5" s="1"/>
  <c r="BP98" i="5"/>
  <c r="BL98" i="5"/>
  <c r="BM98" i="5" s="1"/>
  <c r="BJ98" i="5"/>
  <c r="BF98" i="5"/>
  <c r="BG98" i="5" s="1"/>
  <c r="BD98" i="5"/>
  <c r="AZ98" i="5"/>
  <c r="BA98" i="5" s="1"/>
  <c r="AX98" i="5"/>
  <c r="AT98" i="5"/>
  <c r="AU98" i="5" s="1"/>
  <c r="AR98" i="5"/>
  <c r="AN98" i="5"/>
  <c r="AO98" i="5" s="1"/>
  <c r="AL98" i="5"/>
  <c r="AH98" i="5"/>
  <c r="AK98" i="5"/>
  <c r="CJ96" i="5"/>
  <c r="CI96" i="5"/>
  <c r="CM96" i="5" s="1"/>
  <c r="CG96" i="5"/>
  <c r="BX96" i="5"/>
  <c r="BY96" i="5" s="1"/>
  <c r="BV96" i="5"/>
  <c r="BR96" i="5"/>
  <c r="BS96" i="5" s="1"/>
  <c r="BP96" i="5"/>
  <c r="BL96" i="5"/>
  <c r="BM96" i="5" s="1"/>
  <c r="BJ96" i="5"/>
  <c r="BF96" i="5"/>
  <c r="BG96" i="5" s="1"/>
  <c r="BD96" i="5"/>
  <c r="AZ96" i="5"/>
  <c r="BA96" i="5" s="1"/>
  <c r="AX96" i="5"/>
  <c r="AT96" i="5"/>
  <c r="AU96" i="5" s="1"/>
  <c r="AR96" i="5"/>
  <c r="AN96" i="5"/>
  <c r="AO96" i="5" s="1"/>
  <c r="AL96" i="5"/>
  <c r="AH96" i="5"/>
  <c r="AK96" i="5"/>
  <c r="CJ95" i="5"/>
  <c r="CI95" i="5"/>
  <c r="CM95" i="5" s="1"/>
  <c r="CG95" i="5"/>
  <c r="BX95" i="5"/>
  <c r="BY95" i="5" s="1"/>
  <c r="BV95" i="5"/>
  <c r="BR95" i="5"/>
  <c r="BS95" i="5" s="1"/>
  <c r="BP95" i="5"/>
  <c r="BL95" i="5"/>
  <c r="BM95" i="5" s="1"/>
  <c r="BJ95" i="5"/>
  <c r="BF95" i="5"/>
  <c r="BG95" i="5" s="1"/>
  <c r="BD95" i="5"/>
  <c r="AZ95" i="5"/>
  <c r="BA95" i="5" s="1"/>
  <c r="AX95" i="5"/>
  <c r="AT95" i="5"/>
  <c r="AU95" i="5" s="1"/>
  <c r="AR95" i="5"/>
  <c r="AN95" i="5"/>
  <c r="AO95" i="5" s="1"/>
  <c r="AL95" i="5"/>
  <c r="AH95" i="5"/>
  <c r="AK95" i="5"/>
  <c r="CJ94" i="5"/>
  <c r="CI94" i="5"/>
  <c r="CM94" i="5" s="1"/>
  <c r="CG94" i="5"/>
  <c r="BX94" i="5"/>
  <c r="BY94" i="5" s="1"/>
  <c r="BV94" i="5"/>
  <c r="BR94" i="5"/>
  <c r="BS94" i="5" s="1"/>
  <c r="BP94" i="5"/>
  <c r="BL94" i="5"/>
  <c r="BM94" i="5" s="1"/>
  <c r="BJ94" i="5"/>
  <c r="BF94" i="5"/>
  <c r="BG94" i="5" s="1"/>
  <c r="BD94" i="5"/>
  <c r="AZ94" i="5"/>
  <c r="BA94" i="5" s="1"/>
  <c r="AX94" i="5"/>
  <c r="AT94" i="5"/>
  <c r="AU94" i="5" s="1"/>
  <c r="AR94" i="5"/>
  <c r="AN94" i="5"/>
  <c r="AO94" i="5" s="1"/>
  <c r="AL94" i="5"/>
  <c r="AH94" i="5"/>
  <c r="AK94" i="5"/>
  <c r="CJ93" i="5"/>
  <c r="CI93" i="5"/>
  <c r="CM93" i="5" s="1"/>
  <c r="CG93" i="5"/>
  <c r="BX93" i="5"/>
  <c r="BY93" i="5" s="1"/>
  <c r="BV93" i="5"/>
  <c r="BR93" i="5"/>
  <c r="BS93" i="5" s="1"/>
  <c r="BP93" i="5"/>
  <c r="BL93" i="5"/>
  <c r="BM93" i="5" s="1"/>
  <c r="BJ93" i="5"/>
  <c r="BF93" i="5"/>
  <c r="BG93" i="5" s="1"/>
  <c r="BD93" i="5"/>
  <c r="AZ93" i="5"/>
  <c r="BA93" i="5" s="1"/>
  <c r="AX93" i="5"/>
  <c r="AT93" i="5"/>
  <c r="AU93" i="5" s="1"/>
  <c r="AR93" i="5"/>
  <c r="AN93" i="5"/>
  <c r="AO93" i="5" s="1"/>
  <c r="AL93" i="5"/>
  <c r="AH93" i="5"/>
  <c r="AK93" i="5"/>
  <c r="CJ92" i="5"/>
  <c r="CI92" i="5"/>
  <c r="CM92" i="5" s="1"/>
  <c r="CG92" i="5"/>
  <c r="BX92" i="5"/>
  <c r="BY92" i="5" s="1"/>
  <c r="BV92" i="5"/>
  <c r="BR92" i="5"/>
  <c r="BS92" i="5" s="1"/>
  <c r="BP92" i="5"/>
  <c r="BL92" i="5"/>
  <c r="BM92" i="5" s="1"/>
  <c r="BJ92" i="5"/>
  <c r="BF92" i="5"/>
  <c r="BG92" i="5" s="1"/>
  <c r="BD92" i="5"/>
  <c r="AZ92" i="5"/>
  <c r="BA92" i="5" s="1"/>
  <c r="AX92" i="5"/>
  <c r="AT92" i="5"/>
  <c r="AU92" i="5" s="1"/>
  <c r="AR92" i="5"/>
  <c r="AN92" i="5"/>
  <c r="AO92" i="5" s="1"/>
  <c r="AL92" i="5"/>
  <c r="AH92" i="5"/>
  <c r="AK92" i="5"/>
  <c r="CO222" i="5"/>
  <c r="CJ91" i="5"/>
  <c r="CI91" i="5"/>
  <c r="CM91" i="5" s="1"/>
  <c r="CG91" i="5"/>
  <c r="BX91" i="5"/>
  <c r="BV91" i="5"/>
  <c r="BR91" i="5"/>
  <c r="BP91" i="5"/>
  <c r="BL91" i="5"/>
  <c r="BJ91" i="5"/>
  <c r="BF91" i="5"/>
  <c r="BD91" i="5"/>
  <c r="AZ91" i="5"/>
  <c r="BA91" i="5" s="1"/>
  <c r="AX91" i="5"/>
  <c r="AT91" i="5"/>
  <c r="AU91" i="5" s="1"/>
  <c r="AR91" i="5"/>
  <c r="AN91" i="5"/>
  <c r="AO91" i="5" s="1"/>
  <c r="AL91" i="5"/>
  <c r="AH91" i="5"/>
  <c r="AK91" i="5"/>
  <c r="CJ90" i="5"/>
  <c r="CI90" i="5"/>
  <c r="CM90" i="5" s="1"/>
  <c r="CG90" i="5"/>
  <c r="BX90" i="5"/>
  <c r="BY90" i="5" s="1"/>
  <c r="BV90" i="5"/>
  <c r="BR90" i="5"/>
  <c r="BS90" i="5" s="1"/>
  <c r="BP90" i="5"/>
  <c r="BL90" i="5"/>
  <c r="BM90" i="5" s="1"/>
  <c r="BJ90" i="5"/>
  <c r="BF90" i="5"/>
  <c r="BG90" i="5" s="1"/>
  <c r="BD90" i="5"/>
  <c r="AZ90" i="5"/>
  <c r="BA90" i="5" s="1"/>
  <c r="AX90" i="5"/>
  <c r="AT90" i="5"/>
  <c r="AU90" i="5" s="1"/>
  <c r="AR90" i="5"/>
  <c r="AN90" i="5"/>
  <c r="AO90" i="5" s="1"/>
  <c r="AL90" i="5"/>
  <c r="AH90" i="5"/>
  <c r="AK90" i="5"/>
  <c r="CJ89" i="5"/>
  <c r="CI89" i="5"/>
  <c r="CG89" i="5"/>
  <c r="BX89" i="5"/>
  <c r="BV89" i="5"/>
  <c r="BR89" i="5"/>
  <c r="BP89" i="5"/>
  <c r="BL89" i="5"/>
  <c r="BJ89" i="5"/>
  <c r="BF89" i="5"/>
  <c r="BD89" i="5"/>
  <c r="AZ89" i="5"/>
  <c r="AX89" i="5"/>
  <c r="AT89" i="5"/>
  <c r="AR89" i="5"/>
  <c r="AN89" i="5"/>
  <c r="AL89" i="5"/>
  <c r="AH89" i="5"/>
  <c r="AK89" i="5"/>
  <c r="CJ88" i="5"/>
  <c r="CI88" i="5"/>
  <c r="CM88" i="5" s="1"/>
  <c r="CG88" i="5"/>
  <c r="BX88" i="5"/>
  <c r="BY88" i="5" s="1"/>
  <c r="BV88" i="5"/>
  <c r="BR88" i="5"/>
  <c r="BS88" i="5" s="1"/>
  <c r="BP88" i="5"/>
  <c r="BL88" i="5"/>
  <c r="BM88" i="5" s="1"/>
  <c r="BJ88" i="5"/>
  <c r="BF88" i="5"/>
  <c r="BG88" i="5" s="1"/>
  <c r="BD88" i="5"/>
  <c r="AZ88" i="5"/>
  <c r="BA88" i="5" s="1"/>
  <c r="AX88" i="5"/>
  <c r="AT88" i="5"/>
  <c r="AU88" i="5" s="1"/>
  <c r="AR88" i="5"/>
  <c r="AN88" i="5"/>
  <c r="AO88" i="5" s="1"/>
  <c r="AL88" i="5"/>
  <c r="AH88" i="5"/>
  <c r="AK88" i="5"/>
  <c r="CJ84" i="5"/>
  <c r="CI84" i="5"/>
  <c r="CM84" i="5" s="1"/>
  <c r="CG84" i="5"/>
  <c r="BV84" i="5"/>
  <c r="BR84" i="5"/>
  <c r="BS84" i="5" s="1"/>
  <c r="BP84" i="5"/>
  <c r="BL84" i="5"/>
  <c r="BM84" i="5" s="1"/>
  <c r="BJ84" i="5"/>
  <c r="CJ83" i="5"/>
  <c r="CI83" i="5"/>
  <c r="CM83" i="5" s="1"/>
  <c r="CG83" i="5"/>
  <c r="BX83" i="5"/>
  <c r="BY83" i="5" s="1"/>
  <c r="BV83" i="5"/>
  <c r="BR83" i="5"/>
  <c r="BS83" i="5" s="1"/>
  <c r="BP83" i="5"/>
  <c r="BL83" i="5"/>
  <c r="BM83" i="5" s="1"/>
  <c r="BJ83" i="5"/>
  <c r="BF83" i="5"/>
  <c r="BG83" i="5" s="1"/>
  <c r="BD83" i="5"/>
  <c r="AZ83" i="5"/>
  <c r="BA83" i="5" s="1"/>
  <c r="AX83" i="5"/>
  <c r="AT83" i="5"/>
  <c r="AU83" i="5" s="1"/>
  <c r="AR83" i="5"/>
  <c r="AN83" i="5"/>
  <c r="AO83" i="5" s="1"/>
  <c r="AL83" i="5"/>
  <c r="AH83" i="5"/>
  <c r="AK83" i="5"/>
  <c r="CJ82" i="5"/>
  <c r="CI82" i="5"/>
  <c r="CM82" i="5" s="1"/>
  <c r="CG82" i="5"/>
  <c r="BX82" i="5"/>
  <c r="BY82" i="5" s="1"/>
  <c r="BV82" i="5"/>
  <c r="BR82" i="5"/>
  <c r="BS82" i="5" s="1"/>
  <c r="BP82" i="5"/>
  <c r="BL82" i="5"/>
  <c r="BM82" i="5" s="1"/>
  <c r="BJ82" i="5"/>
  <c r="BF82" i="5"/>
  <c r="BG82" i="5" s="1"/>
  <c r="BD82" i="5"/>
  <c r="AZ82" i="5"/>
  <c r="BA82" i="5" s="1"/>
  <c r="AX82" i="5"/>
  <c r="AT82" i="5"/>
  <c r="AU82" i="5" s="1"/>
  <c r="AR82" i="5"/>
  <c r="AN82" i="5"/>
  <c r="AO82" i="5" s="1"/>
  <c r="AL82" i="5"/>
  <c r="AH82" i="5"/>
  <c r="AK82" i="5"/>
  <c r="CJ81" i="5"/>
  <c r="CI81" i="5"/>
  <c r="CM81" i="5" s="1"/>
  <c r="CG81" i="5"/>
  <c r="BX81" i="5"/>
  <c r="BY81" i="5" s="1"/>
  <c r="BV81" i="5"/>
  <c r="BR81" i="5"/>
  <c r="BS81" i="5" s="1"/>
  <c r="BP81" i="5"/>
  <c r="BL81" i="5"/>
  <c r="BM81" i="5" s="1"/>
  <c r="BJ81" i="5"/>
  <c r="BF81" i="5"/>
  <c r="BG81" i="5" s="1"/>
  <c r="BD81" i="5"/>
  <c r="AZ81" i="5"/>
  <c r="BA81" i="5" s="1"/>
  <c r="AX81" i="5"/>
  <c r="AT81" i="5"/>
  <c r="AU81" i="5" s="1"/>
  <c r="AR81" i="5"/>
  <c r="AN81" i="5"/>
  <c r="AO81" i="5" s="1"/>
  <c r="AL81" i="5"/>
  <c r="AH81" i="5"/>
  <c r="AK81" i="5"/>
  <c r="CJ80" i="5"/>
  <c r="CI80" i="5"/>
  <c r="CM80" i="5" s="1"/>
  <c r="CG80" i="5"/>
  <c r="BX80" i="5"/>
  <c r="BY80" i="5" s="1"/>
  <c r="BV80" i="5"/>
  <c r="BR80" i="5"/>
  <c r="BS80" i="5" s="1"/>
  <c r="BP80" i="5"/>
  <c r="BL80" i="5"/>
  <c r="BM80" i="5" s="1"/>
  <c r="BJ80" i="5"/>
  <c r="BF80" i="5"/>
  <c r="BG80" i="5" s="1"/>
  <c r="BD80" i="5"/>
  <c r="AZ80" i="5"/>
  <c r="BA80" i="5" s="1"/>
  <c r="AX80" i="5"/>
  <c r="AT80" i="5"/>
  <c r="AU80" i="5" s="1"/>
  <c r="AR80" i="5"/>
  <c r="AN80" i="5"/>
  <c r="AO80" i="5" s="1"/>
  <c r="AL80" i="5"/>
  <c r="AH80" i="5"/>
  <c r="AK80" i="5"/>
  <c r="CP229" i="5"/>
  <c r="CP326" i="5" s="1"/>
  <c r="CO229" i="5"/>
  <c r="CJ229" i="5"/>
  <c r="CI229" i="5"/>
  <c r="CD229" i="5"/>
  <c r="CD326" i="5" s="1"/>
  <c r="CC229" i="5"/>
  <c r="CC326" i="5" s="1"/>
  <c r="AZ229" i="5"/>
  <c r="AX229" i="5"/>
  <c r="AT229" i="5"/>
  <c r="AR229" i="5"/>
  <c r="AN229" i="5"/>
  <c r="AL229" i="5"/>
  <c r="AH229" i="5"/>
  <c r="AG229" i="5"/>
  <c r="CJ77" i="5"/>
  <c r="CI77" i="5"/>
  <c r="CG77" i="5"/>
  <c r="BX77" i="5"/>
  <c r="BV77" i="5"/>
  <c r="BR77" i="5"/>
  <c r="BP77" i="5"/>
  <c r="BL77" i="5"/>
  <c r="BJ77" i="5"/>
  <c r="BF77" i="5"/>
  <c r="BD77" i="5"/>
  <c r="AZ77" i="5"/>
  <c r="AX77" i="5"/>
  <c r="AT77" i="5"/>
  <c r="AR77" i="5"/>
  <c r="AN77" i="5"/>
  <c r="AL77" i="5"/>
  <c r="AH77" i="5"/>
  <c r="AK77" i="5"/>
  <c r="CJ76" i="5"/>
  <c r="CI76" i="5"/>
  <c r="CM76" i="5" s="1"/>
  <c r="CG76" i="5"/>
  <c r="BX76" i="5"/>
  <c r="BY76" i="5" s="1"/>
  <c r="BV76" i="5"/>
  <c r="BR76" i="5"/>
  <c r="BS76" i="5" s="1"/>
  <c r="BP76" i="5"/>
  <c r="BL76" i="5"/>
  <c r="BM76" i="5" s="1"/>
  <c r="BJ76" i="5"/>
  <c r="BF76" i="5"/>
  <c r="BG76" i="5" s="1"/>
  <c r="BD76" i="5"/>
  <c r="AZ76" i="5"/>
  <c r="BA76" i="5" s="1"/>
  <c r="AX76" i="5"/>
  <c r="AT76" i="5"/>
  <c r="AU76" i="5" s="1"/>
  <c r="AR76" i="5"/>
  <c r="AN76" i="5"/>
  <c r="AO76" i="5" s="1"/>
  <c r="AL76" i="5"/>
  <c r="AH76" i="5"/>
  <c r="AK76" i="5"/>
  <c r="CJ75" i="5"/>
  <c r="CI75" i="5"/>
  <c r="CM75" i="5" s="1"/>
  <c r="CG75" i="5"/>
  <c r="BX75" i="5"/>
  <c r="BY75" i="5" s="1"/>
  <c r="BV75" i="5"/>
  <c r="BR75" i="5"/>
  <c r="BS75" i="5" s="1"/>
  <c r="BP75" i="5"/>
  <c r="BL75" i="5"/>
  <c r="BM75" i="5" s="1"/>
  <c r="BJ75" i="5"/>
  <c r="BF75" i="5"/>
  <c r="BG75" i="5" s="1"/>
  <c r="BD75" i="5"/>
  <c r="AZ75" i="5"/>
  <c r="BA75" i="5" s="1"/>
  <c r="AX75" i="5"/>
  <c r="AT75" i="5"/>
  <c r="AU75" i="5" s="1"/>
  <c r="AR75" i="5"/>
  <c r="AN75" i="5"/>
  <c r="AO75" i="5" s="1"/>
  <c r="AL75" i="5"/>
  <c r="AH75" i="5"/>
  <c r="AK75" i="5"/>
  <c r="CJ74" i="5"/>
  <c r="CI74" i="5"/>
  <c r="CM74" i="5" s="1"/>
  <c r="CG74" i="5"/>
  <c r="BX74" i="5"/>
  <c r="BY74" i="5" s="1"/>
  <c r="BV74" i="5"/>
  <c r="BR74" i="5"/>
  <c r="BS74" i="5" s="1"/>
  <c r="BP74" i="5"/>
  <c r="BL74" i="5"/>
  <c r="BM74" i="5" s="1"/>
  <c r="BJ74" i="5"/>
  <c r="BF74" i="5"/>
  <c r="BG74" i="5" s="1"/>
  <c r="BD74" i="5"/>
  <c r="AZ74" i="5"/>
  <c r="BA74" i="5" s="1"/>
  <c r="AX74" i="5"/>
  <c r="AT74" i="5"/>
  <c r="AU74" i="5" s="1"/>
  <c r="AR74" i="5"/>
  <c r="AN74" i="5"/>
  <c r="AO74" i="5" s="1"/>
  <c r="AL74" i="5"/>
  <c r="AH74" i="5"/>
  <c r="AK74" i="5"/>
  <c r="CJ73" i="5"/>
  <c r="CI73" i="5"/>
  <c r="CM73" i="5" s="1"/>
  <c r="CG73" i="5"/>
  <c r="BX73" i="5"/>
  <c r="BY73" i="5" s="1"/>
  <c r="BV73" i="5"/>
  <c r="BR73" i="5"/>
  <c r="BS73" i="5" s="1"/>
  <c r="BP73" i="5"/>
  <c r="BL73" i="5"/>
  <c r="BM73" i="5" s="1"/>
  <c r="BJ73" i="5"/>
  <c r="BF73" i="5"/>
  <c r="BG73" i="5" s="1"/>
  <c r="BD73" i="5"/>
  <c r="AZ73" i="5"/>
  <c r="BA73" i="5" s="1"/>
  <c r="AX73" i="5"/>
  <c r="AT73" i="5"/>
  <c r="AU73" i="5" s="1"/>
  <c r="AR73" i="5"/>
  <c r="AN73" i="5"/>
  <c r="AO73" i="5" s="1"/>
  <c r="AL73" i="5"/>
  <c r="AH73" i="5"/>
  <c r="AK73" i="5"/>
  <c r="CJ72" i="5"/>
  <c r="CI72" i="5"/>
  <c r="CM72" i="5" s="1"/>
  <c r="CG72" i="5"/>
  <c r="BX72" i="5"/>
  <c r="BY72" i="5" s="1"/>
  <c r="BV72" i="5"/>
  <c r="BR72" i="5"/>
  <c r="BS72" i="5" s="1"/>
  <c r="BP72" i="5"/>
  <c r="BL72" i="5"/>
  <c r="BM72" i="5" s="1"/>
  <c r="BJ72" i="5"/>
  <c r="BF72" i="5"/>
  <c r="BG72" i="5" s="1"/>
  <c r="BD72" i="5"/>
  <c r="CJ71" i="5"/>
  <c r="CI71" i="5"/>
  <c r="CM71" i="5" s="1"/>
  <c r="CG71" i="5"/>
  <c r="BX71" i="5"/>
  <c r="BY71" i="5" s="1"/>
  <c r="BV71" i="5"/>
  <c r="BR71" i="5"/>
  <c r="BS71" i="5" s="1"/>
  <c r="BP71" i="5"/>
  <c r="BL71" i="5"/>
  <c r="BM71" i="5" s="1"/>
  <c r="BJ71" i="5"/>
  <c r="BF71" i="5"/>
  <c r="BG71" i="5" s="1"/>
  <c r="BD71" i="5"/>
  <c r="BD300" i="5" s="1"/>
  <c r="CJ70" i="5"/>
  <c r="CI70" i="5"/>
  <c r="CM70" i="5" s="1"/>
  <c r="CG70" i="5"/>
  <c r="BX70" i="5"/>
  <c r="BY70" i="5" s="1"/>
  <c r="BV70" i="5"/>
  <c r="BR70" i="5"/>
  <c r="BS70" i="5" s="1"/>
  <c r="BP70" i="5"/>
  <c r="BL70" i="5"/>
  <c r="BM70" i="5" s="1"/>
  <c r="BJ70" i="5"/>
  <c r="BF70" i="5"/>
  <c r="BG70" i="5" s="1"/>
  <c r="BD70" i="5"/>
  <c r="CP225" i="5"/>
  <c r="CP322" i="5" s="1"/>
  <c r="CO225" i="5"/>
  <c r="CJ69" i="5"/>
  <c r="CJ225" i="5" s="1"/>
  <c r="CI69" i="5"/>
  <c r="CD225" i="5"/>
  <c r="CD322" i="5" s="1"/>
  <c r="BX69" i="5"/>
  <c r="BV69" i="5"/>
  <c r="BV225" i="5" s="1"/>
  <c r="BR69" i="5"/>
  <c r="BP69" i="5"/>
  <c r="BP225" i="5" s="1"/>
  <c r="BL69" i="5"/>
  <c r="BJ69" i="5"/>
  <c r="BJ225" i="5" s="1"/>
  <c r="BF69" i="5"/>
  <c r="BD69" i="5"/>
  <c r="BD225" i="5" s="1"/>
  <c r="CJ68" i="5"/>
  <c r="CJ252" i="5" s="1"/>
  <c r="CI68" i="5"/>
  <c r="CG68" i="5"/>
  <c r="BX68" i="5"/>
  <c r="BV68" i="5"/>
  <c r="BV252" i="5" s="1"/>
  <c r="BR68" i="5"/>
  <c r="BP68" i="5"/>
  <c r="BP252" i="5" s="1"/>
  <c r="BL68" i="5"/>
  <c r="BJ68" i="5"/>
  <c r="BJ252" i="5" s="1"/>
  <c r="BF68" i="5"/>
  <c r="BD68" i="5"/>
  <c r="BD252" i="5" s="1"/>
  <c r="CJ67" i="5"/>
  <c r="CI67" i="5"/>
  <c r="CM67" i="5" s="1"/>
  <c r="CG67" i="5"/>
  <c r="BX67" i="5"/>
  <c r="BY67" i="5" s="1"/>
  <c r="BV67" i="5"/>
  <c r="BR67" i="5"/>
  <c r="BS67" i="5" s="1"/>
  <c r="BP67" i="5"/>
  <c r="BL67" i="5"/>
  <c r="BM67" i="5" s="1"/>
  <c r="BJ67" i="5"/>
  <c r="BF67" i="5"/>
  <c r="BG67" i="5" s="1"/>
  <c r="BD67" i="5"/>
  <c r="CP230" i="5"/>
  <c r="CP327" i="5" s="1"/>
  <c r="CO230" i="5"/>
  <c r="CJ66" i="5"/>
  <c r="CI66" i="5"/>
  <c r="CD230" i="5"/>
  <c r="CD327" i="5" s="1"/>
  <c r="BX66" i="5"/>
  <c r="BV66" i="5"/>
  <c r="BR66" i="5"/>
  <c r="BP66" i="5"/>
  <c r="BL66" i="5"/>
  <c r="BJ66" i="5"/>
  <c r="BF66" i="5"/>
  <c r="BD66" i="5"/>
  <c r="AZ66" i="5"/>
  <c r="AX66" i="5"/>
  <c r="AT66" i="5"/>
  <c r="AR66" i="5"/>
  <c r="AR230" i="5" s="1"/>
  <c r="AN66" i="5"/>
  <c r="AL66" i="5"/>
  <c r="AH66" i="5"/>
  <c r="CJ65" i="5"/>
  <c r="CI65" i="5"/>
  <c r="CG65" i="5"/>
  <c r="BX65" i="5"/>
  <c r="BV65" i="5"/>
  <c r="BR65" i="5"/>
  <c r="BP65" i="5"/>
  <c r="BL65" i="5"/>
  <c r="BJ65" i="5"/>
  <c r="BF65" i="5"/>
  <c r="BD65" i="5"/>
  <c r="AZ65" i="5"/>
  <c r="AX65" i="5"/>
  <c r="AT65" i="5"/>
  <c r="AR65" i="5"/>
  <c r="AN65" i="5"/>
  <c r="AL65" i="5"/>
  <c r="AH65" i="5"/>
  <c r="AK65" i="5"/>
  <c r="CJ64" i="5"/>
  <c r="CI64" i="5"/>
  <c r="CM64" i="5" s="1"/>
  <c r="CG64" i="5"/>
  <c r="BX64" i="5"/>
  <c r="BY64" i="5" s="1"/>
  <c r="BV64" i="5"/>
  <c r="BR64" i="5"/>
  <c r="BS64" i="5" s="1"/>
  <c r="BP64" i="5"/>
  <c r="BL64" i="5"/>
  <c r="BM64" i="5" s="1"/>
  <c r="BJ64" i="5"/>
  <c r="BF64" i="5"/>
  <c r="BG64" i="5" s="1"/>
  <c r="BD64" i="5"/>
  <c r="AZ64" i="5"/>
  <c r="BA64" i="5" s="1"/>
  <c r="AX64" i="5"/>
  <c r="AT64" i="5"/>
  <c r="AU64" i="5" s="1"/>
  <c r="AR64" i="5"/>
  <c r="AN64" i="5"/>
  <c r="AO64" i="5" s="1"/>
  <c r="AL64" i="5"/>
  <c r="AH64" i="5"/>
  <c r="AK64" i="5"/>
  <c r="CJ63" i="5"/>
  <c r="CI63" i="5"/>
  <c r="CM63" i="5" s="1"/>
  <c r="CG63" i="5"/>
  <c r="BX63" i="5"/>
  <c r="BY63" i="5" s="1"/>
  <c r="BV63" i="5"/>
  <c r="BR63" i="5"/>
  <c r="BS63" i="5" s="1"/>
  <c r="BP63" i="5"/>
  <c r="BL63" i="5"/>
  <c r="BM63" i="5" s="1"/>
  <c r="BJ63" i="5"/>
  <c r="BF63" i="5"/>
  <c r="BG63" i="5" s="1"/>
  <c r="BD63" i="5"/>
  <c r="AZ63" i="5"/>
  <c r="BA63" i="5" s="1"/>
  <c r="AX63" i="5"/>
  <c r="AT63" i="5"/>
  <c r="AU63" i="5" s="1"/>
  <c r="AR63" i="5"/>
  <c r="AN63" i="5"/>
  <c r="AO63" i="5" s="1"/>
  <c r="AL63" i="5"/>
  <c r="AH63" i="5"/>
  <c r="AK63" i="5"/>
  <c r="CJ62" i="5"/>
  <c r="CI62" i="5"/>
  <c r="CM62" i="5" s="1"/>
  <c r="CG62" i="5"/>
  <c r="BX62" i="5"/>
  <c r="BY62" i="5" s="1"/>
  <c r="BV62" i="5"/>
  <c r="BR62" i="5"/>
  <c r="BS62" i="5" s="1"/>
  <c r="BP62" i="5"/>
  <c r="BL62" i="5"/>
  <c r="BM62" i="5" s="1"/>
  <c r="BJ62" i="5"/>
  <c r="BF62" i="5"/>
  <c r="BG62" i="5" s="1"/>
  <c r="BD62" i="5"/>
  <c r="AZ62" i="5"/>
  <c r="BA62" i="5" s="1"/>
  <c r="AX62" i="5"/>
  <c r="AT62" i="5"/>
  <c r="AU62" i="5" s="1"/>
  <c r="AR62" i="5"/>
  <c r="AN62" i="5"/>
  <c r="AO62" i="5" s="1"/>
  <c r="AL62" i="5"/>
  <c r="AH62" i="5"/>
  <c r="AK62" i="5"/>
  <c r="CJ61" i="5"/>
  <c r="CI61" i="5"/>
  <c r="CM61" i="5" s="1"/>
  <c r="CG61" i="5"/>
  <c r="BX61" i="5"/>
  <c r="BY61" i="5" s="1"/>
  <c r="BV61" i="5"/>
  <c r="BR61" i="5"/>
  <c r="BS61" i="5" s="1"/>
  <c r="BP61" i="5"/>
  <c r="BL61" i="5"/>
  <c r="BM61" i="5" s="1"/>
  <c r="BJ61" i="5"/>
  <c r="BF61" i="5"/>
  <c r="BG61" i="5" s="1"/>
  <c r="BD61" i="5"/>
  <c r="AZ61" i="5"/>
  <c r="BA61" i="5" s="1"/>
  <c r="AX61" i="5"/>
  <c r="AT61" i="5"/>
  <c r="AU61" i="5" s="1"/>
  <c r="AR61" i="5"/>
  <c r="AN61" i="5"/>
  <c r="AO61" i="5" s="1"/>
  <c r="AL61" i="5"/>
  <c r="AH61" i="5"/>
  <c r="AK61" i="5"/>
  <c r="CP216" i="5"/>
  <c r="CP313" i="5" s="1"/>
  <c r="CJ60" i="5"/>
  <c r="CI60" i="5"/>
  <c r="CM60" i="5" s="1"/>
  <c r="CG60" i="5"/>
  <c r="BX60" i="5"/>
  <c r="BV60" i="5"/>
  <c r="BR60" i="5"/>
  <c r="BP60" i="5"/>
  <c r="BL60" i="5"/>
  <c r="BJ60" i="5"/>
  <c r="BF60" i="5"/>
  <c r="BD60" i="5"/>
  <c r="AZ60" i="5"/>
  <c r="BA60" i="5" s="1"/>
  <c r="AX60" i="5"/>
  <c r="AT60" i="5"/>
  <c r="AU60" i="5" s="1"/>
  <c r="AR60" i="5"/>
  <c r="AN60" i="5"/>
  <c r="AO60" i="5" s="1"/>
  <c r="AL60" i="5"/>
  <c r="AH60" i="5"/>
  <c r="AK60" i="5"/>
  <c r="CJ59" i="5"/>
  <c r="CI59" i="5"/>
  <c r="CG59" i="5"/>
  <c r="BX59" i="5"/>
  <c r="BV59" i="5"/>
  <c r="BR59" i="5"/>
  <c r="BP59" i="5"/>
  <c r="BL59" i="5"/>
  <c r="BJ59" i="5"/>
  <c r="BF59" i="5"/>
  <c r="BD59" i="5"/>
  <c r="AZ59" i="5"/>
  <c r="AX59" i="5"/>
  <c r="AT59" i="5"/>
  <c r="AR59" i="5"/>
  <c r="AN59" i="5"/>
  <c r="AL59" i="5"/>
  <c r="AH59" i="5"/>
  <c r="AK59" i="5"/>
  <c r="CJ58" i="5"/>
  <c r="CI58" i="5"/>
  <c r="CM58" i="5" s="1"/>
  <c r="CG58" i="5"/>
  <c r="BX58" i="5"/>
  <c r="BY58" i="5" s="1"/>
  <c r="BV58" i="5"/>
  <c r="BR58" i="5"/>
  <c r="BS58" i="5" s="1"/>
  <c r="BP58" i="5"/>
  <c r="BL58" i="5"/>
  <c r="BM58" i="5" s="1"/>
  <c r="BJ58" i="5"/>
  <c r="BF58" i="5"/>
  <c r="BG58" i="5" s="1"/>
  <c r="BD58" i="5"/>
  <c r="AZ58" i="5"/>
  <c r="BA58" i="5" s="1"/>
  <c r="AX58" i="5"/>
  <c r="AT58" i="5"/>
  <c r="AU58" i="5" s="1"/>
  <c r="AR58" i="5"/>
  <c r="AN58" i="5"/>
  <c r="AO58" i="5" s="1"/>
  <c r="AL58" i="5"/>
  <c r="AH58" i="5"/>
  <c r="AK58" i="5"/>
  <c r="CJ57" i="5"/>
  <c r="CI57" i="5"/>
  <c r="CM57" i="5" s="1"/>
  <c r="CG57" i="5"/>
  <c r="BX57" i="5"/>
  <c r="BY57" i="5" s="1"/>
  <c r="BV57" i="5"/>
  <c r="BR57" i="5"/>
  <c r="BS57" i="5" s="1"/>
  <c r="BP57" i="5"/>
  <c r="BL57" i="5"/>
  <c r="BM57" i="5" s="1"/>
  <c r="BJ57" i="5"/>
  <c r="BF57" i="5"/>
  <c r="BG57" i="5" s="1"/>
  <c r="BD57" i="5"/>
  <c r="AZ57" i="5"/>
  <c r="BA57" i="5" s="1"/>
  <c r="AX57" i="5"/>
  <c r="AT57" i="5"/>
  <c r="AU57" i="5" s="1"/>
  <c r="AR57" i="5"/>
  <c r="AN57" i="5"/>
  <c r="AO57" i="5" s="1"/>
  <c r="AL57" i="5"/>
  <c r="AH57" i="5"/>
  <c r="AK57" i="5"/>
  <c r="CJ56" i="5"/>
  <c r="CI56" i="5"/>
  <c r="CM56" i="5" s="1"/>
  <c r="CG56" i="5"/>
  <c r="BX56" i="5"/>
  <c r="BY56" i="5" s="1"/>
  <c r="BV56" i="5"/>
  <c r="BR56" i="5"/>
  <c r="BS56" i="5" s="1"/>
  <c r="BP56" i="5"/>
  <c r="BL56" i="5"/>
  <c r="BM56" i="5" s="1"/>
  <c r="BJ56" i="5"/>
  <c r="BF56" i="5"/>
  <c r="BG56" i="5" s="1"/>
  <c r="BD56" i="5"/>
  <c r="AZ56" i="5"/>
  <c r="BA56" i="5" s="1"/>
  <c r="AX56" i="5"/>
  <c r="AT56" i="5"/>
  <c r="AU56" i="5" s="1"/>
  <c r="AR56" i="5"/>
  <c r="AN56" i="5"/>
  <c r="AO56" i="5" s="1"/>
  <c r="AL56" i="5"/>
  <c r="AH56" i="5"/>
  <c r="AK56" i="5"/>
  <c r="CJ55" i="5"/>
  <c r="CI55" i="5"/>
  <c r="CM55" i="5" s="1"/>
  <c r="CG55" i="5"/>
  <c r="BX55" i="5"/>
  <c r="BY55" i="5" s="1"/>
  <c r="BV55" i="5"/>
  <c r="BR55" i="5"/>
  <c r="BS55" i="5" s="1"/>
  <c r="BP55" i="5"/>
  <c r="BL55" i="5"/>
  <c r="BM55" i="5" s="1"/>
  <c r="BJ55" i="5"/>
  <c r="BF55" i="5"/>
  <c r="BG55" i="5" s="1"/>
  <c r="BD55" i="5"/>
  <c r="AZ55" i="5"/>
  <c r="BA55" i="5" s="1"/>
  <c r="AX55" i="5"/>
  <c r="AT55" i="5"/>
  <c r="AU55" i="5" s="1"/>
  <c r="AR55" i="5"/>
  <c r="AN55" i="5"/>
  <c r="AO55" i="5" s="1"/>
  <c r="AL55" i="5"/>
  <c r="AH55" i="5"/>
  <c r="AK55" i="5"/>
  <c r="CJ54" i="5"/>
  <c r="CI54" i="5"/>
  <c r="CM54" i="5" s="1"/>
  <c r="CG54" i="5"/>
  <c r="BX54" i="5"/>
  <c r="BY54" i="5" s="1"/>
  <c r="BV54" i="5"/>
  <c r="BR54" i="5"/>
  <c r="BS54" i="5" s="1"/>
  <c r="BP54" i="5"/>
  <c r="BL54" i="5"/>
  <c r="BM54" i="5" s="1"/>
  <c r="BJ54" i="5"/>
  <c r="BF54" i="5"/>
  <c r="BG54" i="5" s="1"/>
  <c r="BD54" i="5"/>
  <c r="AZ54" i="5"/>
  <c r="BA54" i="5" s="1"/>
  <c r="AX54" i="5"/>
  <c r="AT54" i="5"/>
  <c r="AU54" i="5" s="1"/>
  <c r="AR54" i="5"/>
  <c r="AN54" i="5"/>
  <c r="AO54" i="5" s="1"/>
  <c r="AL54" i="5"/>
  <c r="AH54" i="5"/>
  <c r="AK54" i="5"/>
  <c r="CJ53" i="5"/>
  <c r="CI53" i="5"/>
  <c r="CM53" i="5" s="1"/>
  <c r="CG53" i="5"/>
  <c r="BX53" i="5"/>
  <c r="BY53" i="5" s="1"/>
  <c r="BV53" i="5"/>
  <c r="BR53" i="5"/>
  <c r="BS53" i="5" s="1"/>
  <c r="BP53" i="5"/>
  <c r="BL53" i="5"/>
  <c r="BM53" i="5" s="1"/>
  <c r="BJ53" i="5"/>
  <c r="BF53" i="5"/>
  <c r="BG53" i="5" s="1"/>
  <c r="BD53" i="5"/>
  <c r="AZ53" i="5"/>
  <c r="BA53" i="5" s="1"/>
  <c r="AX53" i="5"/>
  <c r="AT53" i="5"/>
  <c r="AU53" i="5" s="1"/>
  <c r="AR53" i="5"/>
  <c r="AN53" i="5"/>
  <c r="AO53" i="5" s="1"/>
  <c r="AL53" i="5"/>
  <c r="AH53" i="5"/>
  <c r="AK53" i="5"/>
  <c r="CJ52" i="5"/>
  <c r="CI52" i="5"/>
  <c r="CM52" i="5" s="1"/>
  <c r="CG52" i="5"/>
  <c r="BX52" i="5"/>
  <c r="BY52" i="5" s="1"/>
  <c r="BV52" i="5"/>
  <c r="BR52" i="5"/>
  <c r="BS52" i="5" s="1"/>
  <c r="BP52" i="5"/>
  <c r="BL52" i="5"/>
  <c r="BM52" i="5" s="1"/>
  <c r="BJ52" i="5"/>
  <c r="BF52" i="5"/>
  <c r="BG52" i="5" s="1"/>
  <c r="BD52" i="5"/>
  <c r="AZ52" i="5"/>
  <c r="BA52" i="5" s="1"/>
  <c r="AX52" i="5"/>
  <c r="AT52" i="5"/>
  <c r="AU52" i="5" s="1"/>
  <c r="AR52" i="5"/>
  <c r="AN52" i="5"/>
  <c r="AO52" i="5" s="1"/>
  <c r="AL52" i="5"/>
  <c r="AH52" i="5"/>
  <c r="AK52" i="5"/>
  <c r="CP227" i="5"/>
  <c r="CP324" i="5" s="1"/>
  <c r="CO227" i="5"/>
  <c r="CJ51" i="5"/>
  <c r="CJ227" i="5" s="1"/>
  <c r="CI51" i="5"/>
  <c r="CD227" i="5"/>
  <c r="CD324" i="5" s="1"/>
  <c r="BX51" i="5"/>
  <c r="BV51" i="5"/>
  <c r="BV227" i="5" s="1"/>
  <c r="BR51" i="5"/>
  <c r="BP51" i="5"/>
  <c r="BP227" i="5" s="1"/>
  <c r="BL51" i="5"/>
  <c r="BJ51" i="5"/>
  <c r="BJ227" i="5" s="1"/>
  <c r="BF51" i="5"/>
  <c r="BD51" i="5"/>
  <c r="BD227" i="5" s="1"/>
  <c r="AZ51" i="5"/>
  <c r="AX51" i="5"/>
  <c r="AT51" i="5"/>
  <c r="AR51" i="5"/>
  <c r="AR227" i="5" s="1"/>
  <c r="AN51" i="5"/>
  <c r="AL51" i="5"/>
  <c r="CJ50" i="5"/>
  <c r="CJ254" i="5" s="1"/>
  <c r="CI50" i="5"/>
  <c r="CG50" i="5"/>
  <c r="BX50" i="5"/>
  <c r="BV50" i="5"/>
  <c r="BV254" i="5" s="1"/>
  <c r="BR50" i="5"/>
  <c r="BP50" i="5"/>
  <c r="BP254" i="5" s="1"/>
  <c r="BL50" i="5"/>
  <c r="BJ50" i="5"/>
  <c r="BJ254" i="5" s="1"/>
  <c r="BF50" i="5"/>
  <c r="BD50" i="5"/>
  <c r="BD254" i="5" s="1"/>
  <c r="AZ50" i="5"/>
  <c r="AX50" i="5"/>
  <c r="AX254" i="5" s="1"/>
  <c r="AT50" i="5"/>
  <c r="AR50" i="5"/>
  <c r="AR254" i="5" s="1"/>
  <c r="AN50" i="5"/>
  <c r="AL50" i="5"/>
  <c r="CJ49" i="5"/>
  <c r="CI49" i="5"/>
  <c r="CM49" i="5" s="1"/>
  <c r="CG49" i="5"/>
  <c r="BX49" i="5"/>
  <c r="BY49" i="5" s="1"/>
  <c r="BV49" i="5"/>
  <c r="BR49" i="5"/>
  <c r="BS49" i="5" s="1"/>
  <c r="BP49" i="5"/>
  <c r="BL49" i="5"/>
  <c r="BM49" i="5" s="1"/>
  <c r="BJ49" i="5"/>
  <c r="BF49" i="5"/>
  <c r="BG49" i="5" s="1"/>
  <c r="BD49" i="5"/>
  <c r="AZ49" i="5"/>
  <c r="BA49" i="5" s="1"/>
  <c r="AX49" i="5"/>
  <c r="AT49" i="5"/>
  <c r="AU49" i="5" s="1"/>
  <c r="AR49" i="5"/>
  <c r="AN49" i="5"/>
  <c r="AL49" i="5"/>
  <c r="CP228" i="5"/>
  <c r="CP325" i="5" s="1"/>
  <c r="CO228" i="5"/>
  <c r="CJ47" i="5"/>
  <c r="CJ228" i="5" s="1"/>
  <c r="CI47" i="5"/>
  <c r="CD228" i="5"/>
  <c r="CD325" i="5" s="1"/>
  <c r="BX47" i="5"/>
  <c r="BV47" i="5"/>
  <c r="BV228" i="5" s="1"/>
  <c r="BR47" i="5"/>
  <c r="BP47" i="5"/>
  <c r="BP228" i="5" s="1"/>
  <c r="BL47" i="5"/>
  <c r="BJ47" i="5"/>
  <c r="BJ228" i="5" s="1"/>
  <c r="BF47" i="5"/>
  <c r="BD47" i="5"/>
  <c r="BD228" i="5" s="1"/>
  <c r="AZ47" i="5"/>
  <c r="AX47" i="5"/>
  <c r="AT47" i="5"/>
  <c r="AR47" i="5"/>
  <c r="AR228" i="5" s="1"/>
  <c r="AN47" i="5"/>
  <c r="AL47" i="5"/>
  <c r="AH47" i="5"/>
  <c r="CJ46" i="5"/>
  <c r="CJ255" i="5" s="1"/>
  <c r="CI46" i="5"/>
  <c r="CG46" i="5"/>
  <c r="BX46" i="5"/>
  <c r="BV46" i="5"/>
  <c r="BV255" i="5" s="1"/>
  <c r="BR46" i="5"/>
  <c r="BP46" i="5"/>
  <c r="BP255" i="5" s="1"/>
  <c r="BL46" i="5"/>
  <c r="BJ46" i="5"/>
  <c r="BJ255" i="5" s="1"/>
  <c r="BF46" i="5"/>
  <c r="BD46" i="5"/>
  <c r="BD255" i="5" s="1"/>
  <c r="AZ46" i="5"/>
  <c r="AX46" i="5"/>
  <c r="AX255" i="5" s="1"/>
  <c r="AT46" i="5"/>
  <c r="AR46" i="5"/>
  <c r="AR255" i="5" s="1"/>
  <c r="AN46" i="5"/>
  <c r="AL46" i="5"/>
  <c r="AH46" i="5"/>
  <c r="AK46" i="5"/>
  <c r="CJ45" i="5"/>
  <c r="CI45" i="5"/>
  <c r="CM45" i="5" s="1"/>
  <c r="CG45" i="5"/>
  <c r="BX45" i="5"/>
  <c r="BY45" i="5" s="1"/>
  <c r="BV45" i="5"/>
  <c r="BR45" i="5"/>
  <c r="BS45" i="5" s="1"/>
  <c r="BP45" i="5"/>
  <c r="BL45" i="5"/>
  <c r="BM45" i="5" s="1"/>
  <c r="BJ45" i="5"/>
  <c r="BF45" i="5"/>
  <c r="BG45" i="5" s="1"/>
  <c r="BD45" i="5"/>
  <c r="AZ45" i="5"/>
  <c r="BA45" i="5" s="1"/>
  <c r="AX45" i="5"/>
  <c r="AT45" i="5"/>
  <c r="AU45" i="5" s="1"/>
  <c r="AR45" i="5"/>
  <c r="AN45" i="5"/>
  <c r="AO45" i="5" s="1"/>
  <c r="AL45" i="5"/>
  <c r="AH45" i="5"/>
  <c r="AK45" i="5"/>
  <c r="CP217" i="5"/>
  <c r="CP314" i="5" s="1"/>
  <c r="CJ44" i="5"/>
  <c r="CI44" i="5"/>
  <c r="CM44" i="5" s="1"/>
  <c r="CD217" i="5"/>
  <c r="CD314" i="5" s="1"/>
  <c r="CG44" i="5"/>
  <c r="BX44" i="5"/>
  <c r="BV44" i="5"/>
  <c r="BR44" i="5"/>
  <c r="BP44" i="5"/>
  <c r="BL44" i="5"/>
  <c r="BJ44" i="5"/>
  <c r="BF44" i="5"/>
  <c r="BD44" i="5"/>
  <c r="AZ44" i="5"/>
  <c r="BA44" i="5" s="1"/>
  <c r="AX44" i="5"/>
  <c r="AT44" i="5"/>
  <c r="AU44" i="5" s="1"/>
  <c r="AR44" i="5"/>
  <c r="AN44" i="5"/>
  <c r="AO44" i="5" s="1"/>
  <c r="AL44" i="5"/>
  <c r="AH44" i="5"/>
  <c r="AK44" i="5"/>
  <c r="CJ43" i="5"/>
  <c r="CI43" i="5"/>
  <c r="CG43" i="5"/>
  <c r="BX43" i="5"/>
  <c r="BV43" i="5"/>
  <c r="BR43" i="5"/>
  <c r="BP43" i="5"/>
  <c r="BL43" i="5"/>
  <c r="BJ43" i="5"/>
  <c r="BF43" i="5"/>
  <c r="BD43" i="5"/>
  <c r="AZ43" i="5"/>
  <c r="AX43" i="5"/>
  <c r="AT43" i="5"/>
  <c r="AR43" i="5"/>
  <c r="AN43" i="5"/>
  <c r="AL43" i="5"/>
  <c r="AH43" i="5"/>
  <c r="AK43" i="5"/>
  <c r="CJ42" i="5"/>
  <c r="CI42" i="5"/>
  <c r="CM42" i="5" s="1"/>
  <c r="CG42" i="5"/>
  <c r="BX42" i="5"/>
  <c r="BY42" i="5" s="1"/>
  <c r="BV42" i="5"/>
  <c r="BR42" i="5"/>
  <c r="BS42" i="5" s="1"/>
  <c r="BP42" i="5"/>
  <c r="BL42" i="5"/>
  <c r="BM42" i="5" s="1"/>
  <c r="BJ42" i="5"/>
  <c r="BF42" i="5"/>
  <c r="BG42" i="5" s="1"/>
  <c r="BD42" i="5"/>
  <c r="AZ42" i="5"/>
  <c r="BA42" i="5" s="1"/>
  <c r="AX42" i="5"/>
  <c r="AT42" i="5"/>
  <c r="AU42" i="5" s="1"/>
  <c r="AR42" i="5"/>
  <c r="AN42" i="5"/>
  <c r="AO42" i="5" s="1"/>
  <c r="AL42" i="5"/>
  <c r="AH42" i="5"/>
  <c r="AK42" i="5"/>
  <c r="CJ41" i="5"/>
  <c r="CJ272" i="5" s="1"/>
  <c r="CI41" i="5"/>
  <c r="CP223" i="5"/>
  <c r="CP320" i="5" s="1"/>
  <c r="CJ40" i="5"/>
  <c r="CI40" i="5"/>
  <c r="CM40" i="5" s="1"/>
  <c r="CG40" i="5"/>
  <c r="BX40" i="5"/>
  <c r="BV40" i="5"/>
  <c r="BR40" i="5"/>
  <c r="BP40" i="5"/>
  <c r="BL40" i="5"/>
  <c r="BJ40" i="5"/>
  <c r="BF40" i="5"/>
  <c r="BD40" i="5"/>
  <c r="AZ40" i="5"/>
  <c r="BA40" i="5" s="1"/>
  <c r="AX40" i="5"/>
  <c r="AT40" i="5"/>
  <c r="AU40" i="5" s="1"/>
  <c r="AR40" i="5"/>
  <c r="AN40" i="5"/>
  <c r="AO40" i="5" s="1"/>
  <c r="AL40" i="5"/>
  <c r="AH40" i="5"/>
  <c r="AK40" i="5"/>
  <c r="CJ39" i="5"/>
  <c r="CI39" i="5"/>
  <c r="CG39" i="5"/>
  <c r="BX39" i="5"/>
  <c r="BV39" i="5"/>
  <c r="BR39" i="5"/>
  <c r="BP39" i="5"/>
  <c r="BL39" i="5"/>
  <c r="BJ39" i="5"/>
  <c r="BF39" i="5"/>
  <c r="BD39" i="5"/>
  <c r="AZ39" i="5"/>
  <c r="AX39" i="5"/>
  <c r="AT39" i="5"/>
  <c r="AR39" i="5"/>
  <c r="AN39" i="5"/>
  <c r="AL39" i="5"/>
  <c r="AH39" i="5"/>
  <c r="AK39" i="5"/>
  <c r="CJ38" i="5"/>
  <c r="CI38" i="5"/>
  <c r="CM38" i="5" s="1"/>
  <c r="CG38" i="5"/>
  <c r="BX38" i="5"/>
  <c r="BY38" i="5" s="1"/>
  <c r="BV38" i="5"/>
  <c r="BR38" i="5"/>
  <c r="BS38" i="5" s="1"/>
  <c r="BP38" i="5"/>
  <c r="BL38" i="5"/>
  <c r="BM38" i="5" s="1"/>
  <c r="BJ38" i="5"/>
  <c r="BF38" i="5"/>
  <c r="BG38" i="5" s="1"/>
  <c r="BD38" i="5"/>
  <c r="AZ38" i="5"/>
  <c r="BA38" i="5" s="1"/>
  <c r="AX38" i="5"/>
  <c r="AT38" i="5"/>
  <c r="AU38" i="5" s="1"/>
  <c r="AR38" i="5"/>
  <c r="AN38" i="5"/>
  <c r="AO38" i="5" s="1"/>
  <c r="AL38" i="5"/>
  <c r="AH38" i="5"/>
  <c r="AK38" i="5"/>
  <c r="AH37" i="5"/>
  <c r="CP218" i="5"/>
  <c r="CP315" i="5" s="1"/>
  <c r="CJ36" i="5"/>
  <c r="CI36" i="5"/>
  <c r="CM36" i="5" s="1"/>
  <c r="CG36" i="5"/>
  <c r="BX36" i="5"/>
  <c r="BV36" i="5"/>
  <c r="BR36" i="5"/>
  <c r="BP36" i="5"/>
  <c r="BL36" i="5"/>
  <c r="BJ36" i="5"/>
  <c r="BF36" i="5"/>
  <c r="BD36" i="5"/>
  <c r="AZ36" i="5"/>
  <c r="BA36" i="5" s="1"/>
  <c r="AX36" i="5"/>
  <c r="AT36" i="5"/>
  <c r="AU36" i="5" s="1"/>
  <c r="AR36" i="5"/>
  <c r="AN36" i="5"/>
  <c r="AO36" i="5" s="1"/>
  <c r="AL36" i="5"/>
  <c r="AH36" i="5"/>
  <c r="AK36" i="5"/>
  <c r="CJ35" i="5"/>
  <c r="CI35" i="5"/>
  <c r="CG35" i="5"/>
  <c r="BX35" i="5"/>
  <c r="BV35" i="5"/>
  <c r="BR35" i="5"/>
  <c r="BP35" i="5"/>
  <c r="BL35" i="5"/>
  <c r="BJ35" i="5"/>
  <c r="BF35" i="5"/>
  <c r="BD35" i="5"/>
  <c r="AZ35" i="5"/>
  <c r="AX35" i="5"/>
  <c r="AT35" i="5"/>
  <c r="AR35" i="5"/>
  <c r="AN35" i="5"/>
  <c r="AL35" i="5"/>
  <c r="AH35" i="5"/>
  <c r="AK35" i="5"/>
  <c r="CJ34" i="5"/>
  <c r="CI34" i="5"/>
  <c r="CM34" i="5" s="1"/>
  <c r="CG34" i="5"/>
  <c r="BX34" i="5"/>
  <c r="BY34" i="5" s="1"/>
  <c r="BV34" i="5"/>
  <c r="BR34" i="5"/>
  <c r="BS34" i="5" s="1"/>
  <c r="BP34" i="5"/>
  <c r="BL34" i="5"/>
  <c r="BM34" i="5" s="1"/>
  <c r="BJ34" i="5"/>
  <c r="BF34" i="5"/>
  <c r="BG34" i="5" s="1"/>
  <c r="BD34" i="5"/>
  <c r="AZ34" i="5"/>
  <c r="BA34" i="5" s="1"/>
  <c r="AX34" i="5"/>
  <c r="AT34" i="5"/>
  <c r="AU34" i="5" s="1"/>
  <c r="AR34" i="5"/>
  <c r="AN34" i="5"/>
  <c r="AO34" i="5" s="1"/>
  <c r="AL34" i="5"/>
  <c r="AH34" i="5"/>
  <c r="AK34" i="5"/>
  <c r="CJ33" i="5"/>
  <c r="CI33" i="5"/>
  <c r="CM33" i="5" s="1"/>
  <c r="CG33" i="5"/>
  <c r="BX33" i="5"/>
  <c r="BY33" i="5" s="1"/>
  <c r="BV33" i="5"/>
  <c r="BR33" i="5"/>
  <c r="BS33" i="5" s="1"/>
  <c r="BP33" i="5"/>
  <c r="BL33" i="5"/>
  <c r="BM33" i="5" s="1"/>
  <c r="BJ33" i="5"/>
  <c r="BF33" i="5"/>
  <c r="BG33" i="5" s="1"/>
  <c r="BD33" i="5"/>
  <c r="AZ33" i="5"/>
  <c r="BA33" i="5" s="1"/>
  <c r="AX33" i="5"/>
  <c r="AT33" i="5"/>
  <c r="AU33" i="5" s="1"/>
  <c r="AR33" i="5"/>
  <c r="AN33" i="5"/>
  <c r="AO33" i="5" s="1"/>
  <c r="AL33" i="5"/>
  <c r="AH33" i="5"/>
  <c r="AK33" i="5"/>
  <c r="CJ32" i="5"/>
  <c r="CI32" i="5"/>
  <c r="CM32" i="5" s="1"/>
  <c r="CG32" i="5"/>
  <c r="BX32" i="5"/>
  <c r="BY32" i="5" s="1"/>
  <c r="BV32" i="5"/>
  <c r="BR32" i="5"/>
  <c r="BS32" i="5" s="1"/>
  <c r="BP32" i="5"/>
  <c r="BL32" i="5"/>
  <c r="BM32" i="5" s="1"/>
  <c r="BJ32" i="5"/>
  <c r="BF32" i="5"/>
  <c r="BG32" i="5" s="1"/>
  <c r="BD32" i="5"/>
  <c r="AZ32" i="5"/>
  <c r="BA32" i="5" s="1"/>
  <c r="AX32" i="5"/>
  <c r="AT32" i="5"/>
  <c r="AU32" i="5" s="1"/>
  <c r="AR32" i="5"/>
  <c r="AN32" i="5"/>
  <c r="AO32" i="5" s="1"/>
  <c r="AL32" i="5"/>
  <c r="AH32" i="5"/>
  <c r="AK32" i="5"/>
  <c r="Y31" i="6"/>
  <c r="CP226" i="5"/>
  <c r="CP323" i="5" s="1"/>
  <c r="CO226" i="5"/>
  <c r="CJ30" i="5"/>
  <c r="CI30" i="5"/>
  <c r="CM30" i="5" s="1"/>
  <c r="CD226" i="5"/>
  <c r="CD323" i="5" s="1"/>
  <c r="BX30" i="5"/>
  <c r="BV30" i="5"/>
  <c r="BR30" i="5"/>
  <c r="BP30" i="5"/>
  <c r="BL30" i="5"/>
  <c r="BJ30" i="5"/>
  <c r="BF30" i="5"/>
  <c r="BD30" i="5"/>
  <c r="AZ30" i="5"/>
  <c r="BA30" i="5" s="1"/>
  <c r="AX30" i="5"/>
  <c r="AT30" i="5"/>
  <c r="AU30" i="5" s="1"/>
  <c r="AR30" i="5"/>
  <c r="AN30" i="5"/>
  <c r="AO30" i="5" s="1"/>
  <c r="AL30" i="5"/>
  <c r="AH30" i="5"/>
  <c r="CJ29" i="5"/>
  <c r="CI29" i="5"/>
  <c r="CG29" i="5"/>
  <c r="BX29" i="5"/>
  <c r="BV29" i="5"/>
  <c r="BR29" i="5"/>
  <c r="BP29" i="5"/>
  <c r="BL29" i="5"/>
  <c r="BJ29" i="5"/>
  <c r="BF29" i="5"/>
  <c r="BD29" i="5"/>
  <c r="AZ29" i="5"/>
  <c r="AX29" i="5"/>
  <c r="AT29" i="5"/>
  <c r="AR29" i="5"/>
  <c r="AN29" i="5"/>
  <c r="AL29" i="5"/>
  <c r="AH29" i="5"/>
  <c r="AK29" i="5"/>
  <c r="CJ28" i="5"/>
  <c r="CI28" i="5"/>
  <c r="CM28" i="5" s="1"/>
  <c r="CG28" i="5"/>
  <c r="BX28" i="5"/>
  <c r="BY28" i="5" s="1"/>
  <c r="BV28" i="5"/>
  <c r="BR28" i="5"/>
  <c r="BS28" i="5" s="1"/>
  <c r="BP28" i="5"/>
  <c r="BL28" i="5"/>
  <c r="BM28" i="5" s="1"/>
  <c r="BJ28" i="5"/>
  <c r="BF28" i="5"/>
  <c r="BG28" i="5" s="1"/>
  <c r="BD28" i="5"/>
  <c r="AZ28" i="5"/>
  <c r="BA28" i="5" s="1"/>
  <c r="AX28" i="5"/>
  <c r="AT28" i="5"/>
  <c r="AU28" i="5" s="1"/>
  <c r="AR28" i="5"/>
  <c r="AN28" i="5"/>
  <c r="AO28" i="5" s="1"/>
  <c r="AL28" i="5"/>
  <c r="AH28" i="5"/>
  <c r="AK28" i="5"/>
  <c r="CP219" i="5"/>
  <c r="CP316" i="5" s="1"/>
  <c r="CJ27" i="5"/>
  <c r="CI27" i="5"/>
  <c r="CM27" i="5" s="1"/>
  <c r="CD219" i="5"/>
  <c r="CD316" i="5" s="1"/>
  <c r="CG27" i="5"/>
  <c r="BX27" i="5"/>
  <c r="BV27" i="5"/>
  <c r="BR27" i="5"/>
  <c r="BP27" i="5"/>
  <c r="BL27" i="5"/>
  <c r="BJ27" i="5"/>
  <c r="BF27" i="5"/>
  <c r="BD27" i="5"/>
  <c r="AZ27" i="5"/>
  <c r="BA27" i="5" s="1"/>
  <c r="AX27" i="5"/>
  <c r="AT27" i="5"/>
  <c r="AU27" i="5" s="1"/>
  <c r="AR27" i="5"/>
  <c r="AN27" i="5"/>
  <c r="AO27" i="5" s="1"/>
  <c r="AL27" i="5"/>
  <c r="AH27" i="5"/>
  <c r="AK27" i="5"/>
  <c r="CJ26" i="5"/>
  <c r="CI26" i="5"/>
  <c r="CG26" i="5"/>
  <c r="BX26" i="5"/>
  <c r="BV26" i="5"/>
  <c r="BR26" i="5"/>
  <c r="BP26" i="5"/>
  <c r="BL26" i="5"/>
  <c r="BJ26" i="5"/>
  <c r="BF26" i="5"/>
  <c r="BD26" i="5"/>
  <c r="AZ26" i="5"/>
  <c r="AX26" i="5"/>
  <c r="AT26" i="5"/>
  <c r="AR26" i="5"/>
  <c r="AN26" i="5"/>
  <c r="AL26" i="5"/>
  <c r="AH26" i="5"/>
  <c r="AK26" i="5"/>
  <c r="CJ25" i="5"/>
  <c r="CI25" i="5"/>
  <c r="CM25" i="5" s="1"/>
  <c r="CG25" i="5"/>
  <c r="BX25" i="5"/>
  <c r="BY25" i="5" s="1"/>
  <c r="BV25" i="5"/>
  <c r="BR25" i="5"/>
  <c r="BS25" i="5" s="1"/>
  <c r="BP25" i="5"/>
  <c r="BL25" i="5"/>
  <c r="BM25" i="5" s="1"/>
  <c r="BJ25" i="5"/>
  <c r="BF25" i="5"/>
  <c r="BG25" i="5" s="1"/>
  <c r="BD25" i="5"/>
  <c r="AZ25" i="5"/>
  <c r="BA25" i="5" s="1"/>
  <c r="AX25" i="5"/>
  <c r="AT25" i="5"/>
  <c r="AU25" i="5" s="1"/>
  <c r="AR25" i="5"/>
  <c r="AN25" i="5"/>
  <c r="AO25" i="5" s="1"/>
  <c r="AL25" i="5"/>
  <c r="AH25" i="5"/>
  <c r="AK25" i="5"/>
  <c r="CJ24" i="5"/>
  <c r="CJ271" i="5" s="1"/>
  <c r="CI24" i="5"/>
  <c r="CG24" i="5"/>
  <c r="BX24" i="5"/>
  <c r="BX271" i="5" s="1"/>
  <c r="BV24" i="5"/>
  <c r="BR24" i="5"/>
  <c r="BR271" i="5" s="1"/>
  <c r="BP24" i="5"/>
  <c r="BL24" i="5"/>
  <c r="BL271" i="5" s="1"/>
  <c r="BJ24" i="5"/>
  <c r="BF24" i="5"/>
  <c r="BF271" i="5" s="1"/>
  <c r="BG271" i="5" s="1"/>
  <c r="BD24" i="5"/>
  <c r="AZ24" i="5"/>
  <c r="AX24" i="5"/>
  <c r="AX271" i="5" s="1"/>
  <c r="AX281" i="5" s="1"/>
  <c r="AT24" i="5"/>
  <c r="AR24" i="5"/>
  <c r="AR271" i="5" s="1"/>
  <c r="AR281" i="5" s="1"/>
  <c r="AN24" i="5"/>
  <c r="AL24" i="5"/>
  <c r="AH24" i="5"/>
  <c r="AK24" i="5"/>
  <c r="CJ23" i="5"/>
  <c r="CI23" i="5"/>
  <c r="CM23" i="5" s="1"/>
  <c r="CG23" i="5"/>
  <c r="BX23" i="5"/>
  <c r="BY23" i="5" s="1"/>
  <c r="BV23" i="5"/>
  <c r="BR23" i="5"/>
  <c r="BS23" i="5" s="1"/>
  <c r="BP23" i="5"/>
  <c r="BL23" i="5"/>
  <c r="BM23" i="5" s="1"/>
  <c r="BJ23" i="5"/>
  <c r="BF23" i="5"/>
  <c r="BG23" i="5" s="1"/>
  <c r="BD23" i="5"/>
  <c r="AZ23" i="5"/>
  <c r="BA23" i="5" s="1"/>
  <c r="AX23" i="5"/>
  <c r="AT23" i="5"/>
  <c r="AU23" i="5" s="1"/>
  <c r="AR23" i="5"/>
  <c r="AN23" i="5"/>
  <c r="AO23" i="5" s="1"/>
  <c r="AL23" i="5"/>
  <c r="AH23" i="5"/>
  <c r="AK23" i="5"/>
  <c r="CJ22" i="5"/>
  <c r="CI22" i="5"/>
  <c r="CG22" i="5"/>
  <c r="BX22" i="5"/>
  <c r="BV22" i="5"/>
  <c r="BR22" i="5"/>
  <c r="BR294" i="5" s="1"/>
  <c r="BP22" i="5"/>
  <c r="BL22" i="5"/>
  <c r="BL294" i="5" s="1"/>
  <c r="BJ22" i="5"/>
  <c r="BF22" i="5"/>
  <c r="BD22" i="5"/>
  <c r="AZ22" i="5"/>
  <c r="AX22" i="5"/>
  <c r="AT22" i="5"/>
  <c r="AR22" i="5"/>
  <c r="AN22" i="5"/>
  <c r="AL22" i="5"/>
  <c r="AH22" i="5"/>
  <c r="AK22" i="5"/>
  <c r="CJ21" i="5"/>
  <c r="CI21" i="5"/>
  <c r="CM21" i="5" s="1"/>
  <c r="CG21" i="5"/>
  <c r="BX21" i="5"/>
  <c r="BY21" i="5" s="1"/>
  <c r="BV21" i="5"/>
  <c r="BR21" i="5"/>
  <c r="BS21" i="5" s="1"/>
  <c r="BP21" i="5"/>
  <c r="BL21" i="5"/>
  <c r="BM21" i="5" s="1"/>
  <c r="BJ21" i="5"/>
  <c r="BF21" i="5"/>
  <c r="BG21" i="5" s="1"/>
  <c r="BD21" i="5"/>
  <c r="AZ21" i="5"/>
  <c r="BA21" i="5" s="1"/>
  <c r="AX21" i="5"/>
  <c r="AT21" i="5"/>
  <c r="AU21" i="5" s="1"/>
  <c r="AR21" i="5"/>
  <c r="AN21" i="5"/>
  <c r="AO21" i="5" s="1"/>
  <c r="AL21" i="5"/>
  <c r="AH21" i="5"/>
  <c r="AK21" i="5"/>
  <c r="CJ20" i="5"/>
  <c r="CI20" i="5"/>
  <c r="CM20" i="5" s="1"/>
  <c r="CG20" i="5"/>
  <c r="BX20" i="5"/>
  <c r="BY20" i="5" s="1"/>
  <c r="BV20" i="5"/>
  <c r="BR20" i="5"/>
  <c r="BS20" i="5" s="1"/>
  <c r="BP20" i="5"/>
  <c r="BL20" i="5"/>
  <c r="BM20" i="5" s="1"/>
  <c r="BJ20" i="5"/>
  <c r="BF20" i="5"/>
  <c r="BG20" i="5" s="1"/>
  <c r="BD20" i="5"/>
  <c r="AZ20" i="5"/>
  <c r="BA20" i="5" s="1"/>
  <c r="AX20" i="5"/>
  <c r="AT20" i="5"/>
  <c r="AU20" i="5" s="1"/>
  <c r="AR20" i="5"/>
  <c r="AN20" i="5"/>
  <c r="AO20" i="5" s="1"/>
  <c r="AL20" i="5"/>
  <c r="AH20" i="5"/>
  <c r="AK20" i="5"/>
  <c r="CP220" i="5"/>
  <c r="CP317" i="5" s="1"/>
  <c r="CO220" i="5"/>
  <c r="CJ19" i="5"/>
  <c r="CI19" i="5"/>
  <c r="CM19" i="5" s="1"/>
  <c r="CG19" i="5"/>
  <c r="BX19" i="5"/>
  <c r="BV19" i="5"/>
  <c r="BR19" i="5"/>
  <c r="BP19" i="5"/>
  <c r="BL19" i="5"/>
  <c r="BJ19" i="5"/>
  <c r="BF19" i="5"/>
  <c r="BD19" i="5"/>
  <c r="AZ19" i="5"/>
  <c r="BA19" i="5" s="1"/>
  <c r="AX19" i="5"/>
  <c r="AT19" i="5"/>
  <c r="AU19" i="5" s="1"/>
  <c r="AR19" i="5"/>
  <c r="AN19" i="5"/>
  <c r="AO19" i="5" s="1"/>
  <c r="AL19" i="5"/>
  <c r="AH19" i="5"/>
  <c r="AK19" i="5"/>
  <c r="CJ18" i="5"/>
  <c r="CI18" i="5"/>
  <c r="CG18" i="5"/>
  <c r="BX18" i="5"/>
  <c r="BV18" i="5"/>
  <c r="BR18" i="5"/>
  <c r="BP18" i="5"/>
  <c r="BL18" i="5"/>
  <c r="BJ18" i="5"/>
  <c r="BF18" i="5"/>
  <c r="BD18" i="5"/>
  <c r="AZ18" i="5"/>
  <c r="AX18" i="5"/>
  <c r="AT18" i="5"/>
  <c r="AR18" i="5"/>
  <c r="AN18" i="5"/>
  <c r="AL18" i="5"/>
  <c r="AH18" i="5"/>
  <c r="AK18" i="5"/>
  <c r="CJ17" i="5"/>
  <c r="CI17" i="5"/>
  <c r="CM17" i="5" s="1"/>
  <c r="CG17" i="5"/>
  <c r="BX17" i="5"/>
  <c r="BY17" i="5" s="1"/>
  <c r="BV17" i="5"/>
  <c r="BR17" i="5"/>
  <c r="BS17" i="5" s="1"/>
  <c r="BP17" i="5"/>
  <c r="BL17" i="5"/>
  <c r="BM17" i="5" s="1"/>
  <c r="BJ17" i="5"/>
  <c r="BF17" i="5"/>
  <c r="BG17" i="5" s="1"/>
  <c r="BD17" i="5"/>
  <c r="AZ17" i="5"/>
  <c r="BA17" i="5" s="1"/>
  <c r="AX17" i="5"/>
  <c r="AT17" i="5"/>
  <c r="AU17" i="5" s="1"/>
  <c r="AR17" i="5"/>
  <c r="AN17" i="5"/>
  <c r="AO17" i="5" s="1"/>
  <c r="AL17" i="5"/>
  <c r="AH17" i="5"/>
  <c r="AK17" i="5"/>
  <c r="CJ16" i="5"/>
  <c r="CI16" i="5"/>
  <c r="CM16" i="5" s="1"/>
  <c r="CG16" i="5"/>
  <c r="BX16" i="5"/>
  <c r="BY16" i="5" s="1"/>
  <c r="BV16" i="5"/>
  <c r="BR16" i="5"/>
  <c r="BS16" i="5" s="1"/>
  <c r="BP16" i="5"/>
  <c r="BL16" i="5"/>
  <c r="BM16" i="5" s="1"/>
  <c r="BJ16" i="5"/>
  <c r="BF16" i="5"/>
  <c r="BG16" i="5" s="1"/>
  <c r="BD16" i="5"/>
  <c r="AZ16" i="5"/>
  <c r="BA16" i="5" s="1"/>
  <c r="AX16" i="5"/>
  <c r="AT16" i="5"/>
  <c r="AU16" i="5" s="1"/>
  <c r="AR16" i="5"/>
  <c r="AN16" i="5"/>
  <c r="AO16" i="5" s="1"/>
  <c r="AL16" i="5"/>
  <c r="AH16" i="5"/>
  <c r="AK16" i="5"/>
  <c r="CJ15" i="5"/>
  <c r="CI15" i="5"/>
  <c r="CM15" i="5" s="1"/>
  <c r="CG15" i="5"/>
  <c r="BX15" i="5"/>
  <c r="BY15" i="5" s="1"/>
  <c r="BV15" i="5"/>
  <c r="BR15" i="5"/>
  <c r="BS15" i="5" s="1"/>
  <c r="BP15" i="5"/>
  <c r="BL15" i="5"/>
  <c r="BM15" i="5" s="1"/>
  <c r="BJ15" i="5"/>
  <c r="BF15" i="5"/>
  <c r="BG15" i="5" s="1"/>
  <c r="BD15" i="5"/>
  <c r="AZ15" i="5"/>
  <c r="BA15" i="5" s="1"/>
  <c r="AX15" i="5"/>
  <c r="AT15" i="5"/>
  <c r="AU15" i="5" s="1"/>
  <c r="AR15" i="5"/>
  <c r="AN15" i="5"/>
  <c r="AO15" i="5" s="1"/>
  <c r="AL15" i="5"/>
  <c r="AH15" i="5"/>
  <c r="AK15" i="5"/>
  <c r="CJ14" i="5"/>
  <c r="CI14" i="5"/>
  <c r="CM14" i="5" s="1"/>
  <c r="CG14" i="5"/>
  <c r="BX14" i="5"/>
  <c r="BY14" i="5" s="1"/>
  <c r="BV14" i="5"/>
  <c r="BR14" i="5"/>
  <c r="BS14" i="5" s="1"/>
  <c r="BP14" i="5"/>
  <c r="BL14" i="5"/>
  <c r="BM14" i="5" s="1"/>
  <c r="BJ14" i="5"/>
  <c r="BF14" i="5"/>
  <c r="BG14" i="5" s="1"/>
  <c r="BD14" i="5"/>
  <c r="AZ14" i="5"/>
  <c r="BA14" i="5" s="1"/>
  <c r="AX14" i="5"/>
  <c r="AT14" i="5"/>
  <c r="AU14" i="5" s="1"/>
  <c r="AR14" i="5"/>
  <c r="AN14" i="5"/>
  <c r="AO14" i="5" s="1"/>
  <c r="AL14" i="5"/>
  <c r="AH14" i="5"/>
  <c r="AK14" i="5"/>
  <c r="CP221" i="5"/>
  <c r="CP318" i="5" s="1"/>
  <c r="CO221" i="5"/>
  <c r="CJ13" i="5"/>
  <c r="CI13" i="5"/>
  <c r="CM13" i="5" s="1"/>
  <c r="BX13" i="5"/>
  <c r="BV13" i="5"/>
  <c r="BR13" i="5"/>
  <c r="BP13" i="5"/>
  <c r="BL13" i="5"/>
  <c r="BJ13" i="5"/>
  <c r="BF13" i="5"/>
  <c r="BD13" i="5"/>
  <c r="AZ13" i="5"/>
  <c r="BA13" i="5" s="1"/>
  <c r="AX13" i="5"/>
  <c r="AT13" i="5"/>
  <c r="AU13" i="5" s="1"/>
  <c r="AR13" i="5"/>
  <c r="AN13" i="5"/>
  <c r="AO13" i="5" s="1"/>
  <c r="AL13" i="5"/>
  <c r="AH13" i="5"/>
  <c r="CJ12" i="5"/>
  <c r="CI12" i="5"/>
  <c r="CG12" i="5"/>
  <c r="BX12" i="5"/>
  <c r="BV12" i="5"/>
  <c r="BR12" i="5"/>
  <c r="BP12" i="5"/>
  <c r="BP248" i="5" s="1"/>
  <c r="BL12" i="5"/>
  <c r="BJ12" i="5"/>
  <c r="BF12" i="5"/>
  <c r="BD12" i="5"/>
  <c r="AZ12" i="5"/>
  <c r="AX12" i="5"/>
  <c r="AT12" i="5"/>
  <c r="AR12" i="5"/>
  <c r="AN12" i="5"/>
  <c r="AL12" i="5"/>
  <c r="AH12" i="5"/>
  <c r="AK12" i="5"/>
  <c r="CJ11" i="5"/>
  <c r="CI11" i="5"/>
  <c r="CM11" i="5" s="1"/>
  <c r="CG11" i="5"/>
  <c r="BX11" i="5"/>
  <c r="BY11" i="5" s="1"/>
  <c r="BV11" i="5"/>
  <c r="BR11" i="5"/>
  <c r="BS11" i="5" s="1"/>
  <c r="BP11" i="5"/>
  <c r="BL11" i="5"/>
  <c r="BM11" i="5" s="1"/>
  <c r="BJ11" i="5"/>
  <c r="BF11" i="5"/>
  <c r="BG11" i="5" s="1"/>
  <c r="BD11" i="5"/>
  <c r="AZ11" i="5"/>
  <c r="BA11" i="5" s="1"/>
  <c r="AX11" i="5"/>
  <c r="AT11" i="5"/>
  <c r="AU11" i="5" s="1"/>
  <c r="AR11" i="5"/>
  <c r="AN11" i="5"/>
  <c r="AO11" i="5" s="1"/>
  <c r="AL11" i="5"/>
  <c r="AH11" i="5"/>
  <c r="AK11" i="5"/>
  <c r="CP231" i="5"/>
  <c r="CP328" i="5" s="1"/>
  <c r="CO231" i="5"/>
  <c r="CJ10" i="5"/>
  <c r="CI10" i="5"/>
  <c r="CM10" i="5" s="1"/>
  <c r="CG10" i="5"/>
  <c r="BX10" i="5"/>
  <c r="BV10" i="5"/>
  <c r="BR10" i="5"/>
  <c r="BP10" i="5"/>
  <c r="BL10" i="5"/>
  <c r="BJ10" i="5"/>
  <c r="BF10" i="5"/>
  <c r="BD10" i="5"/>
  <c r="AZ10" i="5"/>
  <c r="BA10" i="5" s="1"/>
  <c r="AX10" i="5"/>
  <c r="AT10" i="5"/>
  <c r="AU10" i="5" s="1"/>
  <c r="AR10" i="5"/>
  <c r="AN10" i="5"/>
  <c r="AO10" i="5" s="1"/>
  <c r="AL10" i="5"/>
  <c r="AH10" i="5"/>
  <c r="AK10" i="5"/>
  <c r="CJ9" i="5"/>
  <c r="CI9" i="5"/>
  <c r="CM9" i="5" s="1"/>
  <c r="CG9" i="5"/>
  <c r="BX9" i="5"/>
  <c r="BY9" i="5" s="1"/>
  <c r="BV9" i="5"/>
  <c r="BR9" i="5"/>
  <c r="BS9" i="5" s="1"/>
  <c r="BP9" i="5"/>
  <c r="BL9" i="5"/>
  <c r="BM9" i="5" s="1"/>
  <c r="BJ9" i="5"/>
  <c r="BF9" i="5"/>
  <c r="BG9" i="5" s="1"/>
  <c r="BD9" i="5"/>
  <c r="AZ9" i="5"/>
  <c r="BA9" i="5" s="1"/>
  <c r="AX9" i="5"/>
  <c r="AT9" i="5"/>
  <c r="AU9" i="5" s="1"/>
  <c r="AR9" i="5"/>
  <c r="AN9" i="5"/>
  <c r="AO9" i="5" s="1"/>
  <c r="AL9" i="5"/>
  <c r="AH9" i="5"/>
  <c r="AK9" i="5"/>
  <c r="CJ8" i="5"/>
  <c r="CI8" i="5"/>
  <c r="CM8" i="5" s="1"/>
  <c r="CG8" i="5"/>
  <c r="BX8" i="5"/>
  <c r="BY8" i="5" s="1"/>
  <c r="BV8" i="5"/>
  <c r="BR8" i="5"/>
  <c r="BS8" i="5" s="1"/>
  <c r="BP8" i="5"/>
  <c r="BL8" i="5"/>
  <c r="BM8" i="5" s="1"/>
  <c r="BJ8" i="5"/>
  <c r="BF8" i="5"/>
  <c r="BG8" i="5" s="1"/>
  <c r="BD8" i="5"/>
  <c r="AZ8" i="5"/>
  <c r="BA8" i="5" s="1"/>
  <c r="AX8" i="5"/>
  <c r="AT8" i="5"/>
  <c r="AU8" i="5" s="1"/>
  <c r="AR8" i="5"/>
  <c r="AN8" i="5"/>
  <c r="AO8" i="5" s="1"/>
  <c r="AL8" i="5"/>
  <c r="AH8" i="5"/>
  <c r="AK8" i="5"/>
  <c r="CJ7" i="5"/>
  <c r="CI7" i="5"/>
  <c r="CG7" i="5"/>
  <c r="BX7" i="5"/>
  <c r="BV7" i="5"/>
  <c r="BR7" i="5"/>
  <c r="BP7" i="5"/>
  <c r="BL7" i="5"/>
  <c r="BJ7" i="5"/>
  <c r="BF7" i="5"/>
  <c r="BD7" i="5"/>
  <c r="AZ7" i="5"/>
  <c r="AX7" i="5"/>
  <c r="AT7" i="5"/>
  <c r="AR7" i="5"/>
  <c r="AN7" i="5"/>
  <c r="AL7" i="5"/>
  <c r="AH7" i="5"/>
  <c r="AK7" i="5"/>
  <c r="CJ6" i="5"/>
  <c r="CI6" i="5"/>
  <c r="BX6" i="5"/>
  <c r="BY6" i="5" s="1"/>
  <c r="BV6" i="5"/>
  <c r="BP6" i="5"/>
  <c r="BL6" i="5"/>
  <c r="BM6" i="5" s="1"/>
  <c r="BJ6" i="5"/>
  <c r="BF6" i="5"/>
  <c r="BG6" i="5" s="1"/>
  <c r="BD6" i="5"/>
  <c r="AZ6" i="5"/>
  <c r="BA6" i="5" s="1"/>
  <c r="AX6" i="5"/>
  <c r="AT6" i="5"/>
  <c r="AU6" i="5" s="1"/>
  <c r="AR6" i="5"/>
  <c r="AN6" i="5"/>
  <c r="AO6" i="5" s="1"/>
  <c r="AL6" i="5"/>
  <c r="AR248" i="5" l="1"/>
  <c r="BD246" i="5"/>
  <c r="AX257" i="5"/>
  <c r="BD248" i="5"/>
  <c r="BP221" i="5"/>
  <c r="BP318" i="5" s="1"/>
  <c r="CE326" i="5"/>
  <c r="BP250" i="5"/>
  <c r="AR325" i="5"/>
  <c r="BJ245" i="5"/>
  <c r="BD250" i="5"/>
  <c r="BP324" i="5"/>
  <c r="AR324" i="5"/>
  <c r="BP322" i="5"/>
  <c r="BP325" i="5"/>
  <c r="BD324" i="5"/>
  <c r="BV322" i="5"/>
  <c r="BV325" i="5"/>
  <c r="CM229" i="5"/>
  <c r="CS231" i="5"/>
  <c r="CO328" i="5"/>
  <c r="BJ324" i="5"/>
  <c r="CJ324" i="5"/>
  <c r="CS230" i="5"/>
  <c r="CO327" i="5"/>
  <c r="CS327" i="5" s="1"/>
  <c r="BD322" i="5"/>
  <c r="AO229" i="5"/>
  <c r="CS224" i="5"/>
  <c r="CO321" i="5"/>
  <c r="CS321" i="5" s="1"/>
  <c r="CS221" i="5"/>
  <c r="CO318" i="5"/>
  <c r="CS318" i="5" s="1"/>
  <c r="CS226" i="5"/>
  <c r="CO323" i="5"/>
  <c r="CS323" i="5" s="1"/>
  <c r="BD325" i="5"/>
  <c r="CS227" i="5"/>
  <c r="CO324" i="5"/>
  <c r="CS324" i="5" s="1"/>
  <c r="CS229" i="5"/>
  <c r="CO326" i="5"/>
  <c r="CS326" i="5" s="1"/>
  <c r="CS220" i="5"/>
  <c r="CO317" i="5"/>
  <c r="CS317" i="5" s="1"/>
  <c r="CG229" i="5"/>
  <c r="CG326" i="5"/>
  <c r="BJ322" i="5"/>
  <c r="CJ322" i="5"/>
  <c r="AU229" i="5"/>
  <c r="BJ325" i="5"/>
  <c r="CJ325" i="5"/>
  <c r="CS225" i="5"/>
  <c r="CO322" i="5"/>
  <c r="CS322" i="5" s="1"/>
  <c r="CS222" i="5"/>
  <c r="CO319" i="5"/>
  <c r="CS319" i="5" s="1"/>
  <c r="AK229" i="5"/>
  <c r="AG326" i="5"/>
  <c r="AK326" i="5" s="1"/>
  <c r="CS228" i="5"/>
  <c r="CO325" i="5"/>
  <c r="CS325" i="5" s="1"/>
  <c r="BV324" i="5"/>
  <c r="BA229" i="5"/>
  <c r="BD253" i="5"/>
  <c r="BD245" i="5"/>
  <c r="H139" i="6"/>
  <c r="H40" i="6"/>
  <c r="CJ247" i="5"/>
  <c r="BJ250" i="5"/>
  <c r="BJ247" i="5"/>
  <c r="CJ248" i="5"/>
  <c r="BV250" i="5"/>
  <c r="CJ294" i="5"/>
  <c r="CJ304" i="5" s="1"/>
  <c r="BV245" i="5"/>
  <c r="BD219" i="5"/>
  <c r="AR253" i="5"/>
  <c r="BJ226" i="5"/>
  <c r="AR250" i="5"/>
  <c r="BJ253" i="5"/>
  <c r="BX294" i="5"/>
  <c r="BX304" i="5" s="1"/>
  <c r="AR294" i="5"/>
  <c r="AR304" i="5" s="1"/>
  <c r="BP246" i="5"/>
  <c r="BP245" i="5"/>
  <c r="BV244" i="5"/>
  <c r="AX294" i="5"/>
  <c r="AX304" i="5" s="1"/>
  <c r="BV246" i="5"/>
  <c r="AR246" i="5"/>
  <c r="AR245" i="5"/>
  <c r="BV257" i="5"/>
  <c r="BF294" i="5"/>
  <c r="BG294" i="5" s="1"/>
  <c r="CJ253" i="5"/>
  <c r="BJ218" i="5"/>
  <c r="AX250" i="5"/>
  <c r="CJ250" i="5"/>
  <c r="AX244" i="5"/>
  <c r="BJ246" i="5"/>
  <c r="BP253" i="5"/>
  <c r="BJ248" i="5"/>
  <c r="AX246" i="5"/>
  <c r="CJ246" i="5"/>
  <c r="AX245" i="5"/>
  <c r="CJ245" i="5"/>
  <c r="BD258" i="5"/>
  <c r="AR243" i="5"/>
  <c r="BP243" i="5"/>
  <c r="BJ257" i="5"/>
  <c r="CJ257" i="5"/>
  <c r="BJ244" i="5"/>
  <c r="CJ244" i="5"/>
  <c r="BD247" i="5"/>
  <c r="AR258" i="5"/>
  <c r="BP258" i="5"/>
  <c r="H15" i="6"/>
  <c r="J18" i="6"/>
  <c r="H25" i="6"/>
  <c r="H30" i="6"/>
  <c r="AR244" i="5"/>
  <c r="BP244" i="5"/>
  <c r="J44" i="6"/>
  <c r="K44" i="6" s="1"/>
  <c r="J46" i="6"/>
  <c r="J255" i="6" s="1"/>
  <c r="J50" i="6"/>
  <c r="H51" i="6"/>
  <c r="H53" i="6"/>
  <c r="BD243" i="5"/>
  <c r="H73" i="6"/>
  <c r="H81" i="6"/>
  <c r="H99" i="6"/>
  <c r="H120" i="6"/>
  <c r="H131" i="6"/>
  <c r="H140" i="6"/>
  <c r="AX248" i="5"/>
  <c r="BV248" i="5"/>
  <c r="H16" i="6"/>
  <c r="J19" i="6"/>
  <c r="K19" i="6" s="1"/>
  <c r="H28" i="6"/>
  <c r="H47" i="6"/>
  <c r="H74" i="6"/>
  <c r="J77" i="6"/>
  <c r="H82" i="6"/>
  <c r="J89" i="6"/>
  <c r="AR257" i="5"/>
  <c r="AR327" i="5" s="1"/>
  <c r="H33" i="6"/>
  <c r="J36" i="6"/>
  <c r="K36" i="6" s="1"/>
  <c r="J39" i="6"/>
  <c r="H44" i="6"/>
  <c r="J51" i="6"/>
  <c r="K51" i="6" s="1"/>
  <c r="H56" i="6"/>
  <c r="J59" i="6"/>
  <c r="H135" i="6"/>
  <c r="H9" i="6"/>
  <c r="J14" i="6"/>
  <c r="K14" i="6" s="1"/>
  <c r="H19" i="6"/>
  <c r="H21" i="6"/>
  <c r="J24" i="6"/>
  <c r="H34" i="6"/>
  <c r="J40" i="6"/>
  <c r="K40" i="6" s="1"/>
  <c r="H57" i="6"/>
  <c r="J60" i="6"/>
  <c r="K60" i="6" s="1"/>
  <c r="H62" i="6"/>
  <c r="J65" i="6"/>
  <c r="H77" i="6"/>
  <c r="H89" i="6"/>
  <c r="H94" i="6"/>
  <c r="H103" i="6"/>
  <c r="H108" i="6"/>
  <c r="H116" i="6"/>
  <c r="H124" i="6"/>
  <c r="H136" i="6"/>
  <c r="BF258" i="5"/>
  <c r="BG258" i="5" s="1"/>
  <c r="J43" i="6"/>
  <c r="H63" i="6"/>
  <c r="H66" i="6"/>
  <c r="H90" i="6"/>
  <c r="H149" i="6"/>
  <c r="H6" i="6"/>
  <c r="J7" i="6"/>
  <c r="J30" i="6"/>
  <c r="K30" i="6" s="1"/>
  <c r="H54" i="6"/>
  <c r="H95" i="6"/>
  <c r="H100" i="6"/>
  <c r="J103" i="6"/>
  <c r="H104" i="6"/>
  <c r="H105" i="6"/>
  <c r="H109" i="6"/>
  <c r="H112" i="6"/>
  <c r="H117" i="6"/>
  <c r="H8" i="6"/>
  <c r="H13" i="6"/>
  <c r="H14" i="6"/>
  <c r="H20" i="6"/>
  <c r="J27" i="6"/>
  <c r="K27" i="6" s="1"/>
  <c r="H52" i="6"/>
  <c r="H60" i="6"/>
  <c r="H42" i="6"/>
  <c r="H121" i="6"/>
  <c r="H125" i="6"/>
  <c r="H128" i="6"/>
  <c r="H132" i="6"/>
  <c r="H137" i="6"/>
  <c r="H150" i="6"/>
  <c r="M52" i="6"/>
  <c r="J52" i="6"/>
  <c r="K52" i="6" s="1"/>
  <c r="M56" i="6"/>
  <c r="J56" i="6"/>
  <c r="K56" i="6" s="1"/>
  <c r="M61" i="6"/>
  <c r="J61" i="6"/>
  <c r="K61" i="6" s="1"/>
  <c r="M76" i="6"/>
  <c r="J76" i="6"/>
  <c r="K76" i="6" s="1"/>
  <c r="M80" i="6"/>
  <c r="J80" i="6"/>
  <c r="K80" i="6" s="1"/>
  <c r="M88" i="6"/>
  <c r="J88" i="6"/>
  <c r="K88" i="6" s="1"/>
  <c r="M93" i="6"/>
  <c r="J93" i="6"/>
  <c r="K93" i="6" s="1"/>
  <c r="M98" i="6"/>
  <c r="J98" i="6"/>
  <c r="K98" i="6" s="1"/>
  <c r="M102" i="6"/>
  <c r="J102" i="6"/>
  <c r="K102" i="6" s="1"/>
  <c r="M107" i="6"/>
  <c r="J107" i="6"/>
  <c r="K107" i="6" s="1"/>
  <c r="M111" i="6"/>
  <c r="J111" i="6"/>
  <c r="K111" i="6" s="1"/>
  <c r="M115" i="6"/>
  <c r="J115" i="6"/>
  <c r="K115" i="6" s="1"/>
  <c r="M119" i="6"/>
  <c r="J119" i="6"/>
  <c r="K119" i="6" s="1"/>
  <c r="M123" i="6"/>
  <c r="J123" i="6"/>
  <c r="K123" i="6" s="1"/>
  <c r="M130" i="6"/>
  <c r="J130" i="6"/>
  <c r="K130" i="6" s="1"/>
  <c r="M135" i="6"/>
  <c r="J135" i="6"/>
  <c r="M139" i="6"/>
  <c r="J139" i="6"/>
  <c r="K139" i="6" s="1"/>
  <c r="M145" i="6"/>
  <c r="J145" i="6"/>
  <c r="K145" i="6" s="1"/>
  <c r="M17" i="6"/>
  <c r="J17" i="6"/>
  <c r="K17" i="6" s="1"/>
  <c r="AL247" i="5"/>
  <c r="H18" i="6"/>
  <c r="M23" i="6"/>
  <c r="J23" i="6"/>
  <c r="K23" i="6" s="1"/>
  <c r="AL271" i="5"/>
  <c r="AL281" i="5" s="1"/>
  <c r="H24" i="6"/>
  <c r="H271" i="6" s="1"/>
  <c r="J29" i="6"/>
  <c r="M32" i="6"/>
  <c r="J32" i="6"/>
  <c r="K32" i="6" s="1"/>
  <c r="M45" i="6"/>
  <c r="J45" i="6"/>
  <c r="K45" i="6" s="1"/>
  <c r="AL255" i="5"/>
  <c r="H46" i="6"/>
  <c r="H255" i="6" s="1"/>
  <c r="M55" i="6"/>
  <c r="J55" i="6"/>
  <c r="K55" i="6" s="1"/>
  <c r="H61" i="6"/>
  <c r="M64" i="6"/>
  <c r="J64" i="6"/>
  <c r="K64" i="6" s="1"/>
  <c r="AL257" i="5"/>
  <c r="H65" i="6"/>
  <c r="M75" i="6"/>
  <c r="J75" i="6"/>
  <c r="K75" i="6" s="1"/>
  <c r="H76" i="6"/>
  <c r="H80" i="6"/>
  <c r="M83" i="6"/>
  <c r="J83" i="6"/>
  <c r="K83" i="6" s="1"/>
  <c r="H88" i="6"/>
  <c r="M91" i="6"/>
  <c r="J91" i="6"/>
  <c r="K91" i="6" s="1"/>
  <c r="M92" i="6"/>
  <c r="J92" i="6"/>
  <c r="K92" i="6" s="1"/>
  <c r="H93" i="6"/>
  <c r="M96" i="6"/>
  <c r="J96" i="6"/>
  <c r="K96" i="6" s="1"/>
  <c r="H98" i="6"/>
  <c r="M101" i="6"/>
  <c r="J101" i="6"/>
  <c r="K101" i="6" s="1"/>
  <c r="H102" i="6"/>
  <c r="M106" i="6"/>
  <c r="J106" i="6"/>
  <c r="K106" i="6" s="1"/>
  <c r="H107" i="6"/>
  <c r="M110" i="6"/>
  <c r="J110" i="6"/>
  <c r="K110" i="6" s="1"/>
  <c r="H111" i="6"/>
  <c r="H115" i="6"/>
  <c r="M118" i="6"/>
  <c r="J118" i="6"/>
  <c r="K118" i="6" s="1"/>
  <c r="H119" i="6"/>
  <c r="M122" i="6"/>
  <c r="J122" i="6"/>
  <c r="K122" i="6" s="1"/>
  <c r="H123" i="6"/>
  <c r="M126" i="6"/>
  <c r="J126" i="6"/>
  <c r="K126" i="6" s="1"/>
  <c r="M129" i="6"/>
  <c r="J129" i="6"/>
  <c r="K129" i="6" s="1"/>
  <c r="H130" i="6"/>
  <c r="M133" i="6"/>
  <c r="J133" i="6"/>
  <c r="K133" i="6" s="1"/>
  <c r="M138" i="6"/>
  <c r="J138" i="6"/>
  <c r="K138" i="6" s="1"/>
  <c r="M144" i="6"/>
  <c r="J144" i="6"/>
  <c r="K144" i="6" s="1"/>
  <c r="H145" i="6"/>
  <c r="M151" i="6"/>
  <c r="J151" i="6"/>
  <c r="K151" i="6" s="1"/>
  <c r="H11" i="6"/>
  <c r="M20" i="6"/>
  <c r="J20" i="6"/>
  <c r="K20" i="6" s="1"/>
  <c r="AH267" i="5"/>
  <c r="AI267" i="5" s="1"/>
  <c r="J37" i="6"/>
  <c r="J267" i="6" s="1"/>
  <c r="H7" i="6"/>
  <c r="M10" i="6"/>
  <c r="J10" i="6"/>
  <c r="K10" i="6" s="1"/>
  <c r="J12" i="6"/>
  <c r="M16" i="6"/>
  <c r="J16" i="6"/>
  <c r="K16" i="6" s="1"/>
  <c r="H17" i="6"/>
  <c r="J22" i="6"/>
  <c r="H23" i="6"/>
  <c r="J26" i="6"/>
  <c r="H27" i="6"/>
  <c r="M28" i="6"/>
  <c r="J28" i="6"/>
  <c r="K28" i="6" s="1"/>
  <c r="AL253" i="5"/>
  <c r="H29" i="6"/>
  <c r="H32" i="6"/>
  <c r="J35" i="6"/>
  <c r="H36" i="6"/>
  <c r="M38" i="6"/>
  <c r="J38" i="6"/>
  <c r="K38" i="6" s="1"/>
  <c r="AL250" i="5"/>
  <c r="H39" i="6"/>
  <c r="M42" i="6"/>
  <c r="J42" i="6"/>
  <c r="K42" i="6" s="1"/>
  <c r="AL244" i="5"/>
  <c r="H43" i="6"/>
  <c r="H45" i="6"/>
  <c r="J47" i="6"/>
  <c r="H49" i="6"/>
  <c r="M54" i="6"/>
  <c r="J54" i="6"/>
  <c r="K54" i="6" s="1"/>
  <c r="H55" i="6"/>
  <c r="M58" i="6"/>
  <c r="J58" i="6"/>
  <c r="K58" i="6" s="1"/>
  <c r="H59" i="6"/>
  <c r="M63" i="6"/>
  <c r="J63" i="6"/>
  <c r="K63" i="6" s="1"/>
  <c r="H64" i="6"/>
  <c r="J66" i="6"/>
  <c r="M74" i="6"/>
  <c r="J74" i="6"/>
  <c r="K74" i="6" s="1"/>
  <c r="H75" i="6"/>
  <c r="M82" i="6"/>
  <c r="J82" i="6"/>
  <c r="K82" i="6" s="1"/>
  <c r="H83" i="6"/>
  <c r="M90" i="6"/>
  <c r="J90" i="6"/>
  <c r="K90" i="6" s="1"/>
  <c r="H91" i="6"/>
  <c r="H92" i="6"/>
  <c r="M95" i="6"/>
  <c r="J95" i="6"/>
  <c r="K95" i="6" s="1"/>
  <c r="H96" i="6"/>
  <c r="M100" i="6"/>
  <c r="J100" i="6"/>
  <c r="K100" i="6" s="1"/>
  <c r="H101" i="6"/>
  <c r="M104" i="6"/>
  <c r="J104" i="6"/>
  <c r="K104" i="6" s="1"/>
  <c r="M105" i="6"/>
  <c r="J105" i="6"/>
  <c r="K105" i="6" s="1"/>
  <c r="H106" i="6"/>
  <c r="M109" i="6"/>
  <c r="J109" i="6"/>
  <c r="K109" i="6" s="1"/>
  <c r="H110" i="6"/>
  <c r="M112" i="6"/>
  <c r="J112" i="6"/>
  <c r="K112" i="6" s="1"/>
  <c r="M117" i="6"/>
  <c r="J117" i="6"/>
  <c r="K117" i="6" s="1"/>
  <c r="H118" i="6"/>
  <c r="M121" i="6"/>
  <c r="J121" i="6"/>
  <c r="H122" i="6"/>
  <c r="M125" i="6"/>
  <c r="J125" i="6"/>
  <c r="K125" i="6" s="1"/>
  <c r="H126" i="6"/>
  <c r="M128" i="6"/>
  <c r="J128" i="6"/>
  <c r="K128" i="6" s="1"/>
  <c r="H129" i="6"/>
  <c r="M132" i="6"/>
  <c r="J132" i="6"/>
  <c r="K132" i="6" s="1"/>
  <c r="H133" i="6"/>
  <c r="M137" i="6"/>
  <c r="J137" i="6"/>
  <c r="K137" i="6" s="1"/>
  <c r="H138" i="6"/>
  <c r="H144" i="6"/>
  <c r="M150" i="6"/>
  <c r="J150" i="6"/>
  <c r="K150" i="6" s="1"/>
  <c r="H151" i="6"/>
  <c r="M8" i="6"/>
  <c r="J8" i="6"/>
  <c r="K8" i="6" s="1"/>
  <c r="J13" i="6"/>
  <c r="K13" i="6" s="1"/>
  <c r="M33" i="6"/>
  <c r="J33" i="6"/>
  <c r="K33" i="6" s="1"/>
  <c r="M9" i="6"/>
  <c r="J9" i="6"/>
  <c r="K9" i="6" s="1"/>
  <c r="H10" i="6"/>
  <c r="M11" i="6"/>
  <c r="J11" i="6"/>
  <c r="K11" i="6" s="1"/>
  <c r="AL248" i="5"/>
  <c r="H12" i="6"/>
  <c r="M15" i="6"/>
  <c r="J15" i="6"/>
  <c r="K15" i="6" s="1"/>
  <c r="M21" i="6"/>
  <c r="J21" i="6"/>
  <c r="K21" i="6" s="1"/>
  <c r="AL294" i="5"/>
  <c r="AL304" i="5" s="1"/>
  <c r="H22" i="6"/>
  <c r="M25" i="6"/>
  <c r="J25" i="6"/>
  <c r="K25" i="6" s="1"/>
  <c r="AL246" i="5"/>
  <c r="H26" i="6"/>
  <c r="M34" i="6"/>
  <c r="J34" i="6"/>
  <c r="K34" i="6" s="1"/>
  <c r="AL245" i="5"/>
  <c r="H35" i="6"/>
  <c r="H38" i="6"/>
  <c r="AO49" i="5"/>
  <c r="J49" i="6"/>
  <c r="K49" i="6" s="1"/>
  <c r="AL254" i="5"/>
  <c r="H50" i="6"/>
  <c r="H254" i="6" s="1"/>
  <c r="M53" i="6"/>
  <c r="J53" i="6"/>
  <c r="K53" i="6" s="1"/>
  <c r="M57" i="6"/>
  <c r="J57" i="6"/>
  <c r="K57" i="6" s="1"/>
  <c r="H58" i="6"/>
  <c r="M62" i="6"/>
  <c r="J62" i="6"/>
  <c r="K62" i="6" s="1"/>
  <c r="M73" i="6"/>
  <c r="J73" i="6"/>
  <c r="K73" i="6" s="1"/>
  <c r="M81" i="6"/>
  <c r="J81" i="6"/>
  <c r="K81" i="6" s="1"/>
  <c r="M94" i="6"/>
  <c r="J94" i="6"/>
  <c r="K94" i="6" s="1"/>
  <c r="M99" i="6"/>
  <c r="J99" i="6"/>
  <c r="K99" i="6" s="1"/>
  <c r="M108" i="6"/>
  <c r="J108" i="6"/>
  <c r="K108" i="6" s="1"/>
  <c r="M116" i="6"/>
  <c r="J116" i="6"/>
  <c r="K116" i="6" s="1"/>
  <c r="M120" i="6"/>
  <c r="J120" i="6"/>
  <c r="K120" i="6" s="1"/>
  <c r="M124" i="6"/>
  <c r="J124" i="6"/>
  <c r="K124" i="6" s="1"/>
  <c r="M131" i="6"/>
  <c r="J131" i="6"/>
  <c r="K131" i="6" s="1"/>
  <c r="M136" i="6"/>
  <c r="J136" i="6"/>
  <c r="K136" i="6" s="1"/>
  <c r="M140" i="6"/>
  <c r="J140" i="6"/>
  <c r="K140" i="6" s="1"/>
  <c r="M149" i="6"/>
  <c r="J149" i="6"/>
  <c r="K149" i="6" s="1"/>
  <c r="AX253" i="5"/>
  <c r="BV253" i="5"/>
  <c r="AR247" i="5"/>
  <c r="BP247" i="5"/>
  <c r="BP218" i="5"/>
  <c r="BD244" i="5"/>
  <c r="BV221" i="5"/>
  <c r="AX247" i="5"/>
  <c r="BV247" i="5"/>
  <c r="AL258" i="5"/>
  <c r="BJ219" i="5"/>
  <c r="BJ316" i="5" s="1"/>
  <c r="AX243" i="5"/>
  <c r="BV243" i="5"/>
  <c r="BR258" i="5"/>
  <c r="BS258" i="5" s="1"/>
  <c r="AX258" i="5"/>
  <c r="BV258" i="5"/>
  <c r="AL243" i="5"/>
  <c r="BJ243" i="5"/>
  <c r="CJ243" i="5"/>
  <c r="Z232" i="5"/>
  <c r="Z234" i="5" s="1"/>
  <c r="F41" i="7"/>
  <c r="C42" i="7"/>
  <c r="E42" i="7" s="1"/>
  <c r="F38" i="7"/>
  <c r="G38" i="7" s="1"/>
  <c r="C39" i="7"/>
  <c r="E39" i="7" s="1"/>
  <c r="X232" i="5"/>
  <c r="X234" i="5" s="1"/>
  <c r="D41" i="7"/>
  <c r="F40" i="7"/>
  <c r="C41" i="7"/>
  <c r="T232" i="5"/>
  <c r="T234" i="5" s="1"/>
  <c r="F39" i="7"/>
  <c r="C40" i="7"/>
  <c r="E40" i="7" s="1"/>
  <c r="AC232" i="5"/>
  <c r="AC234" i="5" s="1"/>
  <c r="F42" i="7"/>
  <c r="C43" i="7"/>
  <c r="G43" i="7" s="1"/>
  <c r="BA12" i="5"/>
  <c r="AZ248" i="5"/>
  <c r="BA248" i="5" s="1"/>
  <c r="BY12" i="5"/>
  <c r="BX248" i="5"/>
  <c r="BY248" i="5" s="1"/>
  <c r="AU18" i="5"/>
  <c r="AT247" i="5"/>
  <c r="AU247" i="5" s="1"/>
  <c r="BS18" i="5"/>
  <c r="BR247" i="5"/>
  <c r="BS247" i="5" s="1"/>
  <c r="BA22" i="5"/>
  <c r="AZ294" i="5"/>
  <c r="AH271" i="5"/>
  <c r="AI271" i="5" s="1"/>
  <c r="CM24" i="5"/>
  <c r="CI271" i="5"/>
  <c r="CK271" i="5" s="1"/>
  <c r="AO26" i="5"/>
  <c r="AN246" i="5"/>
  <c r="AO246" i="5" s="1"/>
  <c r="BM26" i="5"/>
  <c r="BL246" i="5"/>
  <c r="BM246" i="5" s="1"/>
  <c r="BA35" i="5"/>
  <c r="AZ245" i="5"/>
  <c r="BA245" i="5" s="1"/>
  <c r="BY35" i="5"/>
  <c r="BX245" i="5"/>
  <c r="BY245" i="5" s="1"/>
  <c r="AU46" i="5"/>
  <c r="AT255" i="5"/>
  <c r="AU255" i="5" s="1"/>
  <c r="BS46" i="5"/>
  <c r="BR255" i="5"/>
  <c r="BS255" i="5" s="1"/>
  <c r="BA50" i="5"/>
  <c r="AZ254" i="5"/>
  <c r="BA254" i="5" s="1"/>
  <c r="BY50" i="5"/>
  <c r="BX254" i="5"/>
  <c r="BY254" i="5" s="1"/>
  <c r="AH257" i="5"/>
  <c r="AI257" i="5" s="1"/>
  <c r="BG65" i="5"/>
  <c r="BF257" i="5"/>
  <c r="BG257" i="5" s="1"/>
  <c r="CM65" i="5"/>
  <c r="CI257" i="5"/>
  <c r="CM257" i="5" s="1"/>
  <c r="BY68" i="5"/>
  <c r="BX252" i="5"/>
  <c r="BY252" i="5" s="1"/>
  <c r="AL256" i="5"/>
  <c r="AL326" i="5" s="1"/>
  <c r="BJ256" i="5"/>
  <c r="BJ326" i="5" s="1"/>
  <c r="CJ256" i="5"/>
  <c r="CJ326" i="5" s="1"/>
  <c r="AL249" i="5"/>
  <c r="BJ249" i="5"/>
  <c r="CJ249" i="5"/>
  <c r="AL251" i="5"/>
  <c r="BJ251" i="5"/>
  <c r="CJ251" i="5"/>
  <c r="P127" i="6"/>
  <c r="BF266" i="5"/>
  <c r="AH258" i="5"/>
  <c r="AI258" i="5" s="1"/>
  <c r="CM7" i="5"/>
  <c r="CI258" i="5"/>
  <c r="CM258" i="5" s="1"/>
  <c r="BD196" i="5"/>
  <c r="BD294" i="5"/>
  <c r="BD304" i="5" s="1"/>
  <c r="BJ198" i="5"/>
  <c r="BJ271" i="5"/>
  <c r="BJ281" i="5" s="1"/>
  <c r="CJ281" i="5"/>
  <c r="AH253" i="5"/>
  <c r="AI253" i="5" s="1"/>
  <c r="BG29" i="5"/>
  <c r="BF253" i="5"/>
  <c r="BG253" i="5" s="1"/>
  <c r="CM29" i="5"/>
  <c r="CI253" i="5"/>
  <c r="CM253" i="5" s="1"/>
  <c r="AU39" i="5"/>
  <c r="AT250" i="5"/>
  <c r="AU250" i="5" s="1"/>
  <c r="BS39" i="5"/>
  <c r="BR250" i="5"/>
  <c r="BS250" i="5" s="1"/>
  <c r="AH244" i="5"/>
  <c r="AI244" i="5" s="1"/>
  <c r="BG43" i="5"/>
  <c r="BF244" i="5"/>
  <c r="BG244" i="5" s="1"/>
  <c r="CM43" i="5"/>
  <c r="CI244" i="5"/>
  <c r="CM244" i="5" s="1"/>
  <c r="AU59" i="5"/>
  <c r="AT243" i="5"/>
  <c r="BS59" i="5"/>
  <c r="BR243" i="5"/>
  <c r="AO77" i="5"/>
  <c r="AN256" i="5"/>
  <c r="AO256" i="5" s="1"/>
  <c r="BM77" i="5"/>
  <c r="BL256" i="5"/>
  <c r="AO89" i="5"/>
  <c r="AN249" i="5"/>
  <c r="AO249" i="5" s="1"/>
  <c r="BM89" i="5"/>
  <c r="BL249" i="5"/>
  <c r="BM249" i="5" s="1"/>
  <c r="AO103" i="5"/>
  <c r="AN251" i="5"/>
  <c r="AO251" i="5" s="1"/>
  <c r="BM103" i="5"/>
  <c r="BL251" i="5"/>
  <c r="BM251" i="5" s="1"/>
  <c r="BJ258" i="5"/>
  <c r="CJ258" i="5"/>
  <c r="AH248" i="5"/>
  <c r="AI248" i="5" s="1"/>
  <c r="BG12" i="5"/>
  <c r="BF248" i="5"/>
  <c r="BG248" i="5" s="1"/>
  <c r="CM12" i="5"/>
  <c r="CI248" i="5"/>
  <c r="CM248" i="5" s="1"/>
  <c r="BA18" i="5"/>
  <c r="AZ247" i="5"/>
  <c r="BA247" i="5" s="1"/>
  <c r="BY18" i="5"/>
  <c r="BX247" i="5"/>
  <c r="BY247" i="5" s="1"/>
  <c r="I294" i="6"/>
  <c r="AH294" i="5"/>
  <c r="CM22" i="5"/>
  <c r="CI294" i="5"/>
  <c r="AO24" i="5"/>
  <c r="AN271" i="5"/>
  <c r="BM271" i="5"/>
  <c r="BL281" i="5"/>
  <c r="AU26" i="5"/>
  <c r="AT246" i="5"/>
  <c r="AU246" i="5" s="1"/>
  <c r="BS26" i="5"/>
  <c r="BR246" i="5"/>
  <c r="BS246" i="5" s="1"/>
  <c r="AH245" i="5"/>
  <c r="AI245" i="5" s="1"/>
  <c r="BG35" i="5"/>
  <c r="BF245" i="5"/>
  <c r="BG245" i="5" s="1"/>
  <c r="CM35" i="5"/>
  <c r="CI245" i="5"/>
  <c r="CM245" i="5" s="1"/>
  <c r="BA46" i="5"/>
  <c r="AZ255" i="5"/>
  <c r="BA255" i="5" s="1"/>
  <c r="BY46" i="5"/>
  <c r="BX255" i="5"/>
  <c r="BY255" i="5" s="1"/>
  <c r="BG50" i="5"/>
  <c r="BF254" i="5"/>
  <c r="BG254" i="5" s="1"/>
  <c r="CM50" i="5"/>
  <c r="CI254" i="5"/>
  <c r="CM254" i="5" s="1"/>
  <c r="AO65" i="5"/>
  <c r="AN257" i="5"/>
  <c r="AO257" i="5" s="1"/>
  <c r="BM65" i="5"/>
  <c r="BL257" i="5"/>
  <c r="BM257" i="5" s="1"/>
  <c r="BG68" i="5"/>
  <c r="BF252" i="5"/>
  <c r="BG252" i="5" s="1"/>
  <c r="CM68" i="5"/>
  <c r="CI252" i="5"/>
  <c r="CM252" i="5" s="1"/>
  <c r="AR256" i="5"/>
  <c r="AR326" i="5" s="1"/>
  <c r="BP256" i="5"/>
  <c r="BP326" i="5" s="1"/>
  <c r="AR249" i="5"/>
  <c r="BP249" i="5"/>
  <c r="AR251" i="5"/>
  <c r="BP251" i="5"/>
  <c r="AO7" i="5"/>
  <c r="AN258" i="5"/>
  <c r="AO258" i="5" s="1"/>
  <c r="BL258" i="5"/>
  <c r="BM258" i="5" s="1"/>
  <c r="BJ196" i="5"/>
  <c r="BJ294" i="5"/>
  <c r="BJ304" i="5" s="1"/>
  <c r="BP198" i="5"/>
  <c r="BP271" i="5"/>
  <c r="BP281" i="5" s="1"/>
  <c r="AO29" i="5"/>
  <c r="AN253" i="5"/>
  <c r="AO253" i="5" s="1"/>
  <c r="BM29" i="5"/>
  <c r="BL253" i="5"/>
  <c r="BM253" i="5" s="1"/>
  <c r="BA39" i="5"/>
  <c r="AZ250" i="5"/>
  <c r="BA250" i="5" s="1"/>
  <c r="BY39" i="5"/>
  <c r="BX250" i="5"/>
  <c r="BY250" i="5" s="1"/>
  <c r="CM41" i="5"/>
  <c r="CI272" i="5"/>
  <c r="CM272" i="5" s="1"/>
  <c r="AO43" i="5"/>
  <c r="AN244" i="5"/>
  <c r="AO244" i="5" s="1"/>
  <c r="BM43" i="5"/>
  <c r="BL244" i="5"/>
  <c r="BM244" i="5" s="1"/>
  <c r="BA59" i="5"/>
  <c r="AZ243" i="5"/>
  <c r="BY59" i="5"/>
  <c r="BX243" i="5"/>
  <c r="BP257" i="5"/>
  <c r="AU77" i="5"/>
  <c r="AT256" i="5"/>
  <c r="AU256" i="5" s="1"/>
  <c r="BS77" i="5"/>
  <c r="BR256" i="5"/>
  <c r="AU89" i="5"/>
  <c r="AT249" i="5"/>
  <c r="AU249" i="5" s="1"/>
  <c r="BS89" i="5"/>
  <c r="BR249" i="5"/>
  <c r="BS249" i="5" s="1"/>
  <c r="AU103" i="5"/>
  <c r="AT251" i="5"/>
  <c r="AU251" i="5" s="1"/>
  <c r="BS103" i="5"/>
  <c r="BR251" i="5"/>
  <c r="BS251" i="5" s="1"/>
  <c r="AO12" i="5"/>
  <c r="AN248" i="5"/>
  <c r="AO248" i="5" s="1"/>
  <c r="BM12" i="5"/>
  <c r="BL248" i="5"/>
  <c r="BM248" i="5" s="1"/>
  <c r="AH247" i="5"/>
  <c r="AI247" i="5" s="1"/>
  <c r="BG18" i="5"/>
  <c r="BF247" i="5"/>
  <c r="BG247" i="5" s="1"/>
  <c r="CM18" i="5"/>
  <c r="CI247" i="5"/>
  <c r="CM247" i="5" s="1"/>
  <c r="AO22" i="5"/>
  <c r="AN294" i="5"/>
  <c r="BM294" i="5"/>
  <c r="BL304" i="5"/>
  <c r="AU24" i="5"/>
  <c r="AT271" i="5"/>
  <c r="BS271" i="5"/>
  <c r="BR281" i="5"/>
  <c r="BA26" i="5"/>
  <c r="AZ246" i="5"/>
  <c r="BA246" i="5" s="1"/>
  <c r="BY26" i="5"/>
  <c r="BX246" i="5"/>
  <c r="BY246" i="5" s="1"/>
  <c r="AO35" i="5"/>
  <c r="AN245" i="5"/>
  <c r="AO245" i="5" s="1"/>
  <c r="BM35" i="5"/>
  <c r="BL245" i="5"/>
  <c r="BM245" i="5" s="1"/>
  <c r="AH255" i="5"/>
  <c r="AI255" i="5" s="1"/>
  <c r="BG46" i="5"/>
  <c r="BF255" i="5"/>
  <c r="BG255" i="5" s="1"/>
  <c r="CM46" i="5"/>
  <c r="CI255" i="5"/>
  <c r="CM255" i="5" s="1"/>
  <c r="AO50" i="5"/>
  <c r="AN254" i="5"/>
  <c r="AO254" i="5" s="1"/>
  <c r="BM50" i="5"/>
  <c r="BL254" i="5"/>
  <c r="BM254" i="5" s="1"/>
  <c r="AU65" i="5"/>
  <c r="AT257" i="5"/>
  <c r="AU257" i="5" s="1"/>
  <c r="BS65" i="5"/>
  <c r="BR257" i="5"/>
  <c r="BS257" i="5" s="1"/>
  <c r="BM68" i="5"/>
  <c r="BL252" i="5"/>
  <c r="BM252" i="5" s="1"/>
  <c r="AX256" i="5"/>
  <c r="AX326" i="5" s="1"/>
  <c r="BV256" i="5"/>
  <c r="BV326" i="5" s="1"/>
  <c r="AX249" i="5"/>
  <c r="BV249" i="5"/>
  <c r="AX251" i="5"/>
  <c r="BV251" i="5"/>
  <c r="BP196" i="5"/>
  <c r="BP294" i="5"/>
  <c r="BP304" i="5" s="1"/>
  <c r="BV198" i="5"/>
  <c r="BV271" i="5"/>
  <c r="BV281" i="5" s="1"/>
  <c r="AU29" i="5"/>
  <c r="AT253" i="5"/>
  <c r="AU253" i="5" s="1"/>
  <c r="BS29" i="5"/>
  <c r="BR253" i="5"/>
  <c r="BS253" i="5" s="1"/>
  <c r="AH250" i="5"/>
  <c r="AI250" i="5" s="1"/>
  <c r="BG39" i="5"/>
  <c r="BF250" i="5"/>
  <c r="BG250" i="5" s="1"/>
  <c r="CM39" i="5"/>
  <c r="CI250" i="5"/>
  <c r="CM250" i="5" s="1"/>
  <c r="AU43" i="5"/>
  <c r="AT244" i="5"/>
  <c r="AU244" i="5" s="1"/>
  <c r="BS43" i="5"/>
  <c r="BR244" i="5"/>
  <c r="BS244" i="5" s="1"/>
  <c r="AH243" i="5"/>
  <c r="BG59" i="5"/>
  <c r="BF243" i="5"/>
  <c r="CM59" i="5"/>
  <c r="CI243" i="5"/>
  <c r="BA77" i="5"/>
  <c r="AZ256" i="5"/>
  <c r="BA256" i="5" s="1"/>
  <c r="BY77" i="5"/>
  <c r="BX256" i="5"/>
  <c r="BA89" i="5"/>
  <c r="AZ249" i="5"/>
  <c r="BA249" i="5" s="1"/>
  <c r="BY89" i="5"/>
  <c r="BX249" i="5"/>
  <c r="BY249" i="5" s="1"/>
  <c r="BA103" i="5"/>
  <c r="AZ251" i="5"/>
  <c r="BA251" i="5" s="1"/>
  <c r="BY103" i="5"/>
  <c r="BX251" i="5"/>
  <c r="BY251" i="5" s="1"/>
  <c r="AU12" i="5"/>
  <c r="AT248" i="5"/>
  <c r="AU248" i="5" s="1"/>
  <c r="BS12" i="5"/>
  <c r="BR248" i="5"/>
  <c r="BS248" i="5" s="1"/>
  <c r="AO18" i="5"/>
  <c r="AN247" i="5"/>
  <c r="AO247" i="5" s="1"/>
  <c r="BM18" i="5"/>
  <c r="BL247" i="5"/>
  <c r="BM247" i="5" s="1"/>
  <c r="AU22" i="5"/>
  <c r="AT294" i="5"/>
  <c r="BS294" i="5"/>
  <c r="BR304" i="5"/>
  <c r="BA24" i="5"/>
  <c r="AZ271" i="5"/>
  <c r="BY271" i="5"/>
  <c r="BX281" i="5"/>
  <c r="AH246" i="5"/>
  <c r="AI246" i="5" s="1"/>
  <c r="BG26" i="5"/>
  <c r="BF246" i="5"/>
  <c r="BG246" i="5" s="1"/>
  <c r="CM26" i="5"/>
  <c r="CI246" i="5"/>
  <c r="CM246" i="5" s="1"/>
  <c r="AU35" i="5"/>
  <c r="AT245" i="5"/>
  <c r="AU245" i="5" s="1"/>
  <c r="BS35" i="5"/>
  <c r="BR245" i="5"/>
  <c r="BS245" i="5" s="1"/>
  <c r="AO46" i="5"/>
  <c r="AN255" i="5"/>
  <c r="AO255" i="5" s="1"/>
  <c r="BM46" i="5"/>
  <c r="BL255" i="5"/>
  <c r="BM255" i="5" s="1"/>
  <c r="AU50" i="5"/>
  <c r="AT254" i="5"/>
  <c r="AU254" i="5" s="1"/>
  <c r="BS50" i="5"/>
  <c r="BR254" i="5"/>
  <c r="BS254" i="5" s="1"/>
  <c r="BA65" i="5"/>
  <c r="AZ257" i="5"/>
  <c r="BA257" i="5" s="1"/>
  <c r="BY65" i="5"/>
  <c r="BX257" i="5"/>
  <c r="BY257" i="5" s="1"/>
  <c r="BS68" i="5"/>
  <c r="BR252" i="5"/>
  <c r="BS252" i="5" s="1"/>
  <c r="BD256" i="5"/>
  <c r="BD326" i="5" s="1"/>
  <c r="BD249" i="5"/>
  <c r="BD251" i="5"/>
  <c r="AU7" i="5"/>
  <c r="AT258" i="5"/>
  <c r="AU258" i="5" s="1"/>
  <c r="BA7" i="5"/>
  <c r="AZ258" i="5"/>
  <c r="BA258" i="5" s="1"/>
  <c r="BX258" i="5"/>
  <c r="BY258" i="5" s="1"/>
  <c r="BV196" i="5"/>
  <c r="BV294" i="5"/>
  <c r="BV304" i="5" s="1"/>
  <c r="BD198" i="5"/>
  <c r="BD271" i="5"/>
  <c r="BD281" i="5" s="1"/>
  <c r="BA29" i="5"/>
  <c r="AZ253" i="5"/>
  <c r="BA253" i="5" s="1"/>
  <c r="BY29" i="5"/>
  <c r="BX253" i="5"/>
  <c r="BY253" i="5" s="1"/>
  <c r="AO39" i="5"/>
  <c r="AN250" i="5"/>
  <c r="AO250" i="5" s="1"/>
  <c r="BM39" i="5"/>
  <c r="BL250" i="5"/>
  <c r="BM250" i="5" s="1"/>
  <c r="BA43" i="5"/>
  <c r="AZ244" i="5"/>
  <c r="BA244" i="5" s="1"/>
  <c r="BY43" i="5"/>
  <c r="BX244" i="5"/>
  <c r="BY244" i="5" s="1"/>
  <c r="AO59" i="5"/>
  <c r="AN243" i="5"/>
  <c r="BM59" i="5"/>
  <c r="BL243" i="5"/>
  <c r="BD257" i="5"/>
  <c r="AH256" i="5"/>
  <c r="AI256" i="5" s="1"/>
  <c r="BG77" i="5"/>
  <c r="BF256" i="5"/>
  <c r="CM77" i="5"/>
  <c r="CI256" i="5"/>
  <c r="CM256" i="5" s="1"/>
  <c r="AH249" i="5"/>
  <c r="AI249" i="5" s="1"/>
  <c r="BG89" i="5"/>
  <c r="BF249" i="5"/>
  <c r="BG249" i="5" s="1"/>
  <c r="CM89" i="5"/>
  <c r="CI249" i="5"/>
  <c r="CM249" i="5" s="1"/>
  <c r="AH251" i="5"/>
  <c r="AI251" i="5" s="1"/>
  <c r="BG103" i="5"/>
  <c r="BF251" i="5"/>
  <c r="BG251" i="5" s="1"/>
  <c r="CM103" i="5"/>
  <c r="CI251" i="5"/>
  <c r="CM251" i="5" s="1"/>
  <c r="BV219" i="5"/>
  <c r="BP217" i="5"/>
  <c r="BJ223" i="5"/>
  <c r="BD218" i="5"/>
  <c r="BJ221" i="5"/>
  <c r="BV223" i="5"/>
  <c r="CT306" i="2"/>
  <c r="CU306" i="2"/>
  <c r="BP230" i="5"/>
  <c r="BD220" i="5"/>
  <c r="BD226" i="5"/>
  <c r="BD323" i="5" s="1"/>
  <c r="BJ230" i="5"/>
  <c r="BV226" i="5"/>
  <c r="BJ216" i="5"/>
  <c r="BD230" i="5"/>
  <c r="BD217" i="5"/>
  <c r="BV220" i="5"/>
  <c r="BV216" i="5"/>
  <c r="BP224" i="5"/>
  <c r="BV195" i="5"/>
  <c r="BJ220" i="5"/>
  <c r="CJ220" i="5"/>
  <c r="BP220" i="5"/>
  <c r="BP226" i="5"/>
  <c r="CT234" i="2"/>
  <c r="CU234" i="2"/>
  <c r="BX223" i="5"/>
  <c r="BY40" i="5"/>
  <c r="BV231" i="5"/>
  <c r="BV197" i="5"/>
  <c r="I212" i="6"/>
  <c r="M212" i="6" s="1"/>
  <c r="M19" i="6"/>
  <c r="BF220" i="5"/>
  <c r="BG19" i="5"/>
  <c r="BX219" i="5"/>
  <c r="BY27" i="5"/>
  <c r="BR226" i="5"/>
  <c r="BS30" i="5"/>
  <c r="BL218" i="5"/>
  <c r="BM36" i="5"/>
  <c r="BD223" i="5"/>
  <c r="BD320" i="5" s="1"/>
  <c r="AT227" i="5"/>
  <c r="AU51" i="5"/>
  <c r="BR227" i="5"/>
  <c r="BS51" i="5"/>
  <c r="BD216" i="5"/>
  <c r="BV230" i="5"/>
  <c r="BL225" i="5"/>
  <c r="BM69" i="5"/>
  <c r="BL222" i="5"/>
  <c r="BM91" i="5"/>
  <c r="BV224" i="5"/>
  <c r="BL221" i="5"/>
  <c r="BM13" i="5"/>
  <c r="BX216" i="5"/>
  <c r="BY60" i="5"/>
  <c r="BR224" i="5"/>
  <c r="BS104" i="5"/>
  <c r="BX195" i="5"/>
  <c r="BY7" i="5"/>
  <c r="BD195" i="5"/>
  <c r="BX231" i="5"/>
  <c r="BX197" i="5"/>
  <c r="BY197" i="5" s="1"/>
  <c r="BY10" i="5"/>
  <c r="BR221" i="5"/>
  <c r="BS13" i="5"/>
  <c r="K146" i="6"/>
  <c r="M14" i="6"/>
  <c r="BX196" i="5"/>
  <c r="BY196" i="5" s="1"/>
  <c r="BY22" i="5"/>
  <c r="BF198" i="5"/>
  <c r="BG198" i="5" s="1"/>
  <c r="BG24" i="5"/>
  <c r="I215" i="6"/>
  <c r="M215" i="6" s="1"/>
  <c r="M40" i="6"/>
  <c r="BF223" i="5"/>
  <c r="BG40" i="5"/>
  <c r="BR217" i="5"/>
  <c r="BS44" i="5"/>
  <c r="AN228" i="5"/>
  <c r="AO47" i="5"/>
  <c r="BL228" i="5"/>
  <c r="BM47" i="5"/>
  <c r="I208" i="6"/>
  <c r="M208" i="6" s="1"/>
  <c r="M60" i="6"/>
  <c r="BF216" i="5"/>
  <c r="BG60" i="5"/>
  <c r="AZ230" i="5"/>
  <c r="BA66" i="5"/>
  <c r="BX230" i="5"/>
  <c r="BY66" i="5"/>
  <c r="BP222" i="5"/>
  <c r="BX224" i="5"/>
  <c r="BY104" i="5"/>
  <c r="I211" i="6"/>
  <c r="M211" i="6" s="1"/>
  <c r="M27" i="6"/>
  <c r="BF219" i="5"/>
  <c r="BG27" i="5"/>
  <c r="BX226" i="5"/>
  <c r="BY30" i="5"/>
  <c r="BR218" i="5"/>
  <c r="BS36" i="5"/>
  <c r="BV217" i="5"/>
  <c r="AZ227" i="5"/>
  <c r="BA51" i="5"/>
  <c r="BX227" i="5"/>
  <c r="BY51" i="5"/>
  <c r="BR225" i="5"/>
  <c r="BS69" i="5"/>
  <c r="BR222" i="5"/>
  <c r="BS91" i="5"/>
  <c r="BD224" i="5"/>
  <c r="BX198" i="5"/>
  <c r="BY198" i="5" s="1"/>
  <c r="BY24" i="5"/>
  <c r="BF228" i="5"/>
  <c r="BG47" i="5"/>
  <c r="BJ222" i="5"/>
  <c r="BD197" i="5"/>
  <c r="BD231" i="5"/>
  <c r="BJ195" i="5"/>
  <c r="BF231" i="5"/>
  <c r="BF197" i="5"/>
  <c r="BG197" i="5" s="1"/>
  <c r="BG10" i="5"/>
  <c r="BX221" i="5"/>
  <c r="BY13" i="5"/>
  <c r="I196" i="6"/>
  <c r="M196" i="6" s="1"/>
  <c r="M22" i="6"/>
  <c r="BF196" i="5"/>
  <c r="BG196" i="5" s="1"/>
  <c r="BG22" i="5"/>
  <c r="BL198" i="5"/>
  <c r="BM198" i="5" s="1"/>
  <c r="BM24" i="5"/>
  <c r="BV218" i="5"/>
  <c r="BL223" i="5"/>
  <c r="BM40" i="5"/>
  <c r="BX217" i="5"/>
  <c r="BY44" i="5"/>
  <c r="AT228" i="5"/>
  <c r="AU47" i="5"/>
  <c r="BR228" i="5"/>
  <c r="BS47" i="5"/>
  <c r="BL216" i="5"/>
  <c r="BM60" i="5"/>
  <c r="BF230" i="5"/>
  <c r="BG66" i="5"/>
  <c r="BV222" i="5"/>
  <c r="BF224" i="5"/>
  <c r="BG104" i="5"/>
  <c r="BR230" i="5"/>
  <c r="BS66" i="5"/>
  <c r="BL220" i="5"/>
  <c r="BM19" i="5"/>
  <c r="BJ231" i="5"/>
  <c r="BJ197" i="5"/>
  <c r="BD221" i="5"/>
  <c r="BD318" i="5" s="1"/>
  <c r="BR220" i="5"/>
  <c r="BS19" i="5"/>
  <c r="BL219" i="5"/>
  <c r="BM27" i="5"/>
  <c r="I218" i="6"/>
  <c r="M218" i="6" s="1"/>
  <c r="M30" i="6"/>
  <c r="BF226" i="5"/>
  <c r="BG30" i="5"/>
  <c r="BX218" i="5"/>
  <c r="BY36" i="5"/>
  <c r="BP223" i="5"/>
  <c r="BP320" i="5" s="1"/>
  <c r="BF227" i="5"/>
  <c r="BG51" i="5"/>
  <c r="BP216" i="5"/>
  <c r="BX225" i="5"/>
  <c r="BY69" i="5"/>
  <c r="BX222" i="5"/>
  <c r="BY91" i="5"/>
  <c r="BJ224" i="5"/>
  <c r="BR231" i="5"/>
  <c r="BR197" i="5"/>
  <c r="BS197" i="5" s="1"/>
  <c r="BS10" i="5"/>
  <c r="BR196" i="5"/>
  <c r="BS196" i="5" s="1"/>
  <c r="BS22" i="5"/>
  <c r="BL217" i="5"/>
  <c r="BM44" i="5"/>
  <c r="AT230" i="5"/>
  <c r="AU66" i="5"/>
  <c r="BF195" i="5"/>
  <c r="BG7" i="5"/>
  <c r="BL195" i="5"/>
  <c r="BM7" i="5"/>
  <c r="BP195" i="5"/>
  <c r="BL231" i="5"/>
  <c r="BL197" i="5"/>
  <c r="BM197" i="5" s="1"/>
  <c r="BM10" i="5"/>
  <c r="I213" i="6"/>
  <c r="M213" i="6" s="1"/>
  <c r="M13" i="6"/>
  <c r="BF221" i="5"/>
  <c r="BG13" i="5"/>
  <c r="BL196" i="5"/>
  <c r="BM196" i="5" s="1"/>
  <c r="BM22" i="5"/>
  <c r="BR198" i="5"/>
  <c r="BS198" i="5" s="1"/>
  <c r="BS24" i="5"/>
  <c r="BP219" i="5"/>
  <c r="BR223" i="5"/>
  <c r="BS40" i="5"/>
  <c r="I209" i="6"/>
  <c r="M209" i="6" s="1"/>
  <c r="M44" i="6"/>
  <c r="BF217" i="5"/>
  <c r="BG44" i="5"/>
  <c r="AZ228" i="5"/>
  <c r="BA47" i="5"/>
  <c r="BX228" i="5"/>
  <c r="BY47" i="5"/>
  <c r="BR216" i="5"/>
  <c r="BS60" i="5"/>
  <c r="AN230" i="5"/>
  <c r="AO66" i="5"/>
  <c r="BL230" i="5"/>
  <c r="BM66" i="5"/>
  <c r="BD222" i="5"/>
  <c r="BL224" i="5"/>
  <c r="BM104" i="5"/>
  <c r="BR195" i="5"/>
  <c r="BS7" i="5"/>
  <c r="BP231" i="5"/>
  <c r="BP328" i="5" s="1"/>
  <c r="BP197" i="5"/>
  <c r="BX220" i="5"/>
  <c r="BY19" i="5"/>
  <c r="BR219" i="5"/>
  <c r="BS27" i="5"/>
  <c r="BL226" i="5"/>
  <c r="BM30" i="5"/>
  <c r="I210" i="6"/>
  <c r="M210" i="6" s="1"/>
  <c r="M36" i="6"/>
  <c r="BF218" i="5"/>
  <c r="BG36" i="5"/>
  <c r="BJ217" i="5"/>
  <c r="AN227" i="5"/>
  <c r="AO51" i="5"/>
  <c r="BL227" i="5"/>
  <c r="BM51" i="5"/>
  <c r="BF225" i="5"/>
  <c r="BG69" i="5"/>
  <c r="BF222" i="5"/>
  <c r="BG91" i="5"/>
  <c r="AH228" i="5"/>
  <c r="AH230" i="5"/>
  <c r="I216" i="6"/>
  <c r="M216" i="6" s="1"/>
  <c r="P6" i="6"/>
  <c r="Q6" i="6" s="1"/>
  <c r="I223" i="6"/>
  <c r="M223" i="6" s="1"/>
  <c r="I214" i="6"/>
  <c r="AH226" i="5"/>
  <c r="AT226" i="5"/>
  <c r="AN220" i="5"/>
  <c r="AZ220" i="5"/>
  <c r="AH219" i="5"/>
  <c r="AT219" i="5"/>
  <c r="CJ226" i="5"/>
  <c r="CJ231" i="5"/>
  <c r="AN226" i="5"/>
  <c r="AZ226" i="5"/>
  <c r="AH217" i="5"/>
  <c r="AT217" i="5"/>
  <c r="AN231" i="5"/>
  <c r="AZ231" i="5"/>
  <c r="AN219" i="5"/>
  <c r="AZ219" i="5"/>
  <c r="AR226" i="5"/>
  <c r="AN188" i="5"/>
  <c r="BX188" i="5"/>
  <c r="BR188" i="5"/>
  <c r="CJ230" i="5"/>
  <c r="AR188" i="5"/>
  <c r="B46" i="7" s="1"/>
  <c r="AZ188" i="5"/>
  <c r="BL188" i="5"/>
  <c r="AH188" i="5"/>
  <c r="AL188" i="5"/>
  <c r="B45" i="7" s="1"/>
  <c r="AK6" i="5"/>
  <c r="AG188" i="5"/>
  <c r="AT188" i="5"/>
  <c r="BJ188" i="5"/>
  <c r="B49" i="7" s="1"/>
  <c r="BV188" i="5"/>
  <c r="B51" i="7" s="1"/>
  <c r="BD188" i="5"/>
  <c r="B48" i="7" s="1"/>
  <c r="BP188" i="5"/>
  <c r="B50" i="7" s="1"/>
  <c r="AX188" i="5"/>
  <c r="B47" i="7" s="1"/>
  <c r="BF188" i="5"/>
  <c r="AG221" i="5"/>
  <c r="AK13" i="5"/>
  <c r="AR221" i="5"/>
  <c r="AR318" i="5" s="1"/>
  <c r="AG228" i="5"/>
  <c r="AG325" i="5" s="1"/>
  <c r="AK325" i="5" s="1"/>
  <c r="AK47" i="5"/>
  <c r="AG226" i="5"/>
  <c r="AK30" i="5"/>
  <c r="AL230" i="5"/>
  <c r="AX230" i="5"/>
  <c r="AX327" i="5" s="1"/>
  <c r="H267" i="6"/>
  <c r="AK37" i="5"/>
  <c r="AL228" i="5"/>
  <c r="AX228" i="5"/>
  <c r="AX325" i="5" s="1"/>
  <c r="AL227" i="5"/>
  <c r="AX227" i="5"/>
  <c r="AX324" i="5" s="1"/>
  <c r="AG230" i="5"/>
  <c r="AK66" i="5"/>
  <c r="CJ188" i="5"/>
  <c r="D53" i="7" s="1"/>
  <c r="CI188" i="5"/>
  <c r="CM6" i="5"/>
  <c r="CC221" i="5"/>
  <c r="CC318" i="5" s="1"/>
  <c r="CG13" i="5"/>
  <c r="CC228" i="5"/>
  <c r="CC325" i="5" s="1"/>
  <c r="CE325" i="5" s="1"/>
  <c r="CG47" i="5"/>
  <c r="CC227" i="5"/>
  <c r="CC324" i="5" s="1"/>
  <c r="CE324" i="5" s="1"/>
  <c r="CG51" i="5"/>
  <c r="N127" i="6"/>
  <c r="N266" i="6" s="1"/>
  <c r="CC226" i="5"/>
  <c r="CC323" i="5" s="1"/>
  <c r="CE323" i="5" s="1"/>
  <c r="CG30" i="5"/>
  <c r="CI230" i="5"/>
  <c r="CM66" i="5"/>
  <c r="CC225" i="5"/>
  <c r="CC322" i="5" s="1"/>
  <c r="CE322" i="5" s="1"/>
  <c r="CG69" i="5"/>
  <c r="CI228" i="5"/>
  <c r="CM47" i="5"/>
  <c r="CI227" i="5"/>
  <c r="CM51" i="5"/>
  <c r="CG6" i="5"/>
  <c r="CC230" i="5"/>
  <c r="CC327" i="5" s="1"/>
  <c r="CE327" i="5" s="1"/>
  <c r="CG66" i="5"/>
  <c r="CI225" i="5"/>
  <c r="CM69" i="5"/>
  <c r="AH221" i="5"/>
  <c r="AT221" i="5"/>
  <c r="CD221" i="5"/>
  <c r="CD318" i="5" s="1"/>
  <c r="CE318" i="5" s="1"/>
  <c r="CQ230" i="5"/>
  <c r="AI229" i="5"/>
  <c r="CE229" i="5"/>
  <c r="CQ229" i="5"/>
  <c r="CQ228" i="5"/>
  <c r="AT223" i="5"/>
  <c r="CD223" i="5"/>
  <c r="CD320" i="5" s="1"/>
  <c r="AN216" i="5"/>
  <c r="AG231" i="5"/>
  <c r="AR231" i="5"/>
  <c r="CC231" i="5"/>
  <c r="CC328" i="5" s="1"/>
  <c r="AL221" i="5"/>
  <c r="AX221" i="5"/>
  <c r="CI221" i="5"/>
  <c r="AG220" i="5"/>
  <c r="AR220" i="5"/>
  <c r="CC220" i="5"/>
  <c r="CC317" i="5" s="1"/>
  <c r="CQ226" i="5"/>
  <c r="AH218" i="5"/>
  <c r="AT218" i="5"/>
  <c r="CD218" i="5"/>
  <c r="CD315" i="5" s="1"/>
  <c r="AN217" i="5"/>
  <c r="AZ217" i="5"/>
  <c r="CJ217" i="5"/>
  <c r="AG216" i="5"/>
  <c r="AR216" i="5"/>
  <c r="AR313" i="5" s="1"/>
  <c r="CQ225" i="5"/>
  <c r="CK229" i="5"/>
  <c r="AG222" i="5"/>
  <c r="AR222" i="5"/>
  <c r="CC222" i="5"/>
  <c r="CC319" i="5" s="1"/>
  <c r="AH223" i="5"/>
  <c r="AZ216" i="5"/>
  <c r="CJ216" i="5"/>
  <c r="AH231" i="5"/>
  <c r="AT231" i="5"/>
  <c r="CD231" i="5"/>
  <c r="CD328" i="5" s="1"/>
  <c r="AN221" i="5"/>
  <c r="AZ221" i="5"/>
  <c r="CJ221" i="5"/>
  <c r="AH220" i="5"/>
  <c r="AT220" i="5"/>
  <c r="CD220" i="5"/>
  <c r="CD317" i="5" s="1"/>
  <c r="CJ219" i="5"/>
  <c r="AL218" i="5"/>
  <c r="AX218" i="5"/>
  <c r="CI218" i="5"/>
  <c r="AN223" i="5"/>
  <c r="AZ223" i="5"/>
  <c r="CJ223" i="5"/>
  <c r="AH216" i="5"/>
  <c r="AH313" i="5" s="1"/>
  <c r="AT216" i="5"/>
  <c r="CD216" i="5"/>
  <c r="CD313" i="5" s="1"/>
  <c r="AG224" i="5"/>
  <c r="AR224" i="5"/>
  <c r="CC224" i="5"/>
  <c r="CC321" i="5" s="1"/>
  <c r="CQ231" i="5"/>
  <c r="CQ220" i="5"/>
  <c r="CQ227" i="5"/>
  <c r="CO219" i="5"/>
  <c r="CO316" i="5" s="1"/>
  <c r="CS316" i="5" s="1"/>
  <c r="CO217" i="5"/>
  <c r="CO314" i="5" s="1"/>
  <c r="CS314" i="5" s="1"/>
  <c r="CP222" i="5"/>
  <c r="CP224" i="5"/>
  <c r="CQ221" i="5"/>
  <c r="CO218" i="5"/>
  <c r="CO315" i="5" s="1"/>
  <c r="CO223" i="5"/>
  <c r="CO320" i="5" s="1"/>
  <c r="CS320" i="5" s="1"/>
  <c r="CO216" i="5"/>
  <c r="CO313" i="5" s="1"/>
  <c r="CI231" i="5"/>
  <c r="CI226" i="5"/>
  <c r="CI223" i="5"/>
  <c r="CI216" i="5"/>
  <c r="CJ218" i="5"/>
  <c r="CI222" i="5"/>
  <c r="CI224" i="5"/>
  <c r="CI220" i="5"/>
  <c r="CI219" i="5"/>
  <c r="CI217" i="5"/>
  <c r="CJ222" i="5"/>
  <c r="CJ224" i="5"/>
  <c r="CJ321" i="5" s="1"/>
  <c r="CC219" i="5"/>
  <c r="CC217" i="5"/>
  <c r="CD222" i="5"/>
  <c r="CD319" i="5" s="1"/>
  <c r="CD224" i="5"/>
  <c r="CD321" i="5" s="1"/>
  <c r="CC218" i="5"/>
  <c r="CC315" i="5" s="1"/>
  <c r="CC223" i="5"/>
  <c r="CC320" i="5" s="1"/>
  <c r="CC216" i="5"/>
  <c r="CC313" i="5" s="1"/>
  <c r="AX231" i="5"/>
  <c r="AX328" i="5" s="1"/>
  <c r="AX226" i="5"/>
  <c r="AX223" i="5"/>
  <c r="AX216" i="5"/>
  <c r="AZ218" i="5"/>
  <c r="AX222" i="5"/>
  <c r="AX224" i="5"/>
  <c r="AX220" i="5"/>
  <c r="AX219" i="5"/>
  <c r="AX217" i="5"/>
  <c r="AZ222" i="5"/>
  <c r="AZ224" i="5"/>
  <c r="AR219" i="5"/>
  <c r="AR217" i="5"/>
  <c r="AR314" i="5" s="1"/>
  <c r="AT222" i="5"/>
  <c r="AT224" i="5"/>
  <c r="AR218" i="5"/>
  <c r="AR315" i="5" s="1"/>
  <c r="AR223" i="5"/>
  <c r="AL231" i="5"/>
  <c r="AL226" i="5"/>
  <c r="AL223" i="5"/>
  <c r="AL216" i="5"/>
  <c r="AN218" i="5"/>
  <c r="AL222" i="5"/>
  <c r="AL224" i="5"/>
  <c r="AL220" i="5"/>
  <c r="AL219" i="5"/>
  <c r="AL316" i="5" s="1"/>
  <c r="AL217" i="5"/>
  <c r="AN222" i="5"/>
  <c r="AN224" i="5"/>
  <c r="AG219" i="5"/>
  <c r="AG316" i="5" s="1"/>
  <c r="AK316" i="5" s="1"/>
  <c r="AG217" i="5"/>
  <c r="AG314" i="5" s="1"/>
  <c r="AK314" i="5" s="1"/>
  <c r="AH222" i="5"/>
  <c r="AH224" i="5"/>
  <c r="AG218" i="5"/>
  <c r="AG223" i="5"/>
  <c r="U6" i="6"/>
  <c r="Y6" i="6" s="1"/>
  <c r="V48" i="6"/>
  <c r="V277" i="6" s="1"/>
  <c r="P50" i="6"/>
  <c r="P32" i="6"/>
  <c r="Q32" i="6" s="1"/>
  <c r="P88" i="6"/>
  <c r="Q88" i="6" s="1"/>
  <c r="P94" i="6"/>
  <c r="Q94" i="6" s="1"/>
  <c r="P101" i="6"/>
  <c r="Q101" i="6" s="1"/>
  <c r="P103" i="6"/>
  <c r="P107" i="6"/>
  <c r="Q107" i="6" s="1"/>
  <c r="P111" i="6"/>
  <c r="Q111" i="6" s="1"/>
  <c r="P34" i="6"/>
  <c r="Q34" i="6" s="1"/>
  <c r="P115" i="6"/>
  <c r="Q115" i="6" s="1"/>
  <c r="P93" i="6"/>
  <c r="Q93" i="6" s="1"/>
  <c r="P95" i="6"/>
  <c r="Q95" i="6" s="1"/>
  <c r="P98" i="6"/>
  <c r="Q98" i="6" s="1"/>
  <c r="P100" i="6"/>
  <c r="Q100" i="6" s="1"/>
  <c r="P102" i="6"/>
  <c r="Q102" i="6" s="1"/>
  <c r="P106" i="6"/>
  <c r="Q106" i="6" s="1"/>
  <c r="P108" i="6"/>
  <c r="Q108" i="6" s="1"/>
  <c r="P110" i="6"/>
  <c r="Q110" i="6" s="1"/>
  <c r="P112" i="6"/>
  <c r="Q112" i="6" s="1"/>
  <c r="P116" i="6"/>
  <c r="Q116" i="6" s="1"/>
  <c r="P118" i="6"/>
  <c r="Q118" i="6" s="1"/>
  <c r="N39" i="6"/>
  <c r="N49" i="6"/>
  <c r="P119" i="6"/>
  <c r="Q119" i="6" s="1"/>
  <c r="P120" i="6"/>
  <c r="Q120" i="6" s="1"/>
  <c r="P121" i="6"/>
  <c r="Q121" i="6" s="1"/>
  <c r="V143" i="6"/>
  <c r="V144" i="6"/>
  <c r="V145" i="6"/>
  <c r="V148" i="6"/>
  <c r="V268" i="6" s="1"/>
  <c r="V149" i="6"/>
  <c r="V150" i="6"/>
  <c r="V151" i="6"/>
  <c r="P124" i="6"/>
  <c r="Q124" i="6" s="1"/>
  <c r="CW221" i="5"/>
  <c r="CW227" i="5"/>
  <c r="CW225" i="5"/>
  <c r="CW229" i="5"/>
  <c r="P125" i="6"/>
  <c r="Q125" i="6" s="1"/>
  <c r="P126" i="6"/>
  <c r="Q126" i="6" s="1"/>
  <c r="CW230" i="5"/>
  <c r="U68" i="6"/>
  <c r="N70" i="6"/>
  <c r="V32" i="6"/>
  <c r="P45" i="6"/>
  <c r="Q45" i="6" s="1"/>
  <c r="P46" i="6"/>
  <c r="N11" i="6"/>
  <c r="U21" i="6"/>
  <c r="Y21" i="6" s="1"/>
  <c r="U22" i="6"/>
  <c r="U23" i="6"/>
  <c r="Y23" i="6" s="1"/>
  <c r="U26" i="6"/>
  <c r="U28" i="6"/>
  <c r="Y28" i="6" s="1"/>
  <c r="U41" i="6"/>
  <c r="U52" i="6"/>
  <c r="Y52" i="6" s="1"/>
  <c r="U53" i="6"/>
  <c r="Y53" i="6" s="1"/>
  <c r="U56" i="6"/>
  <c r="Y56" i="6" s="1"/>
  <c r="U58" i="6"/>
  <c r="Y58" i="6" s="1"/>
  <c r="U59" i="6"/>
  <c r="U61" i="6"/>
  <c r="Y61" i="6" s="1"/>
  <c r="U62" i="6"/>
  <c r="Y62" i="6" s="1"/>
  <c r="U64" i="6"/>
  <c r="Y64" i="6" s="1"/>
  <c r="U24" i="6"/>
  <c r="U25" i="6"/>
  <c r="Y25" i="6" s="1"/>
  <c r="U30" i="6"/>
  <c r="Y30" i="6" s="1"/>
  <c r="V34" i="6"/>
  <c r="P43" i="6"/>
  <c r="V50" i="6"/>
  <c r="V254" i="6" s="1"/>
  <c r="V121" i="6"/>
  <c r="V124" i="6"/>
  <c r="V125" i="6"/>
  <c r="V33" i="6"/>
  <c r="N7" i="6"/>
  <c r="N12" i="6"/>
  <c r="N20" i="6"/>
  <c r="N23" i="6"/>
  <c r="N24" i="6"/>
  <c r="N271" i="6" s="1"/>
  <c r="N14" i="6"/>
  <c r="N15" i="6"/>
  <c r="N18" i="6"/>
  <c r="N30" i="6"/>
  <c r="N21" i="6"/>
  <c r="N28" i="6"/>
  <c r="V45" i="6"/>
  <c r="V46" i="6"/>
  <c r="V255" i="6" s="1"/>
  <c r="K121" i="6"/>
  <c r="P142" i="6"/>
  <c r="Q142" i="6" s="1"/>
  <c r="P144" i="6"/>
  <c r="Q144" i="6" s="1"/>
  <c r="P145" i="6"/>
  <c r="Q145" i="6" s="1"/>
  <c r="P148" i="6"/>
  <c r="P149" i="6"/>
  <c r="Q149" i="6" s="1"/>
  <c r="P150" i="6"/>
  <c r="Q150" i="6" s="1"/>
  <c r="P151" i="6"/>
  <c r="Q151" i="6" s="1"/>
  <c r="V42" i="6"/>
  <c r="U16" i="6"/>
  <c r="Y16" i="6" s="1"/>
  <c r="U65" i="6"/>
  <c r="U72" i="6"/>
  <c r="Y72" i="6" s="1"/>
  <c r="U73" i="6"/>
  <c r="Y73" i="6" s="1"/>
  <c r="U75" i="6"/>
  <c r="Y75" i="6" s="1"/>
  <c r="U11" i="6"/>
  <c r="Y11" i="6" s="1"/>
  <c r="V43" i="6"/>
  <c r="U7" i="6"/>
  <c r="U9" i="6"/>
  <c r="Y9" i="6" s="1"/>
  <c r="U18" i="6"/>
  <c r="V88" i="6"/>
  <c r="V90" i="6"/>
  <c r="V93" i="6"/>
  <c r="V94" i="6"/>
  <c r="V95" i="6"/>
  <c r="V98" i="6"/>
  <c r="V100" i="6"/>
  <c r="V101" i="6"/>
  <c r="V102" i="6"/>
  <c r="V103" i="6"/>
  <c r="V106" i="6"/>
  <c r="V107" i="6"/>
  <c r="V108" i="6"/>
  <c r="V109" i="6"/>
  <c r="V110" i="6"/>
  <c r="V115" i="6"/>
  <c r="V116" i="6"/>
  <c r="V118" i="6"/>
  <c r="V119" i="6"/>
  <c r="V120" i="6"/>
  <c r="V126" i="6"/>
  <c r="V141" i="6"/>
  <c r="V152" i="6"/>
  <c r="N25" i="6"/>
  <c r="U39" i="6"/>
  <c r="U49" i="6"/>
  <c r="Y49" i="6" s="1"/>
  <c r="N53" i="6"/>
  <c r="N55" i="6"/>
  <c r="N56" i="6"/>
  <c r="N59" i="6"/>
  <c r="N61" i="6"/>
  <c r="N64" i="6"/>
  <c r="N65" i="6"/>
  <c r="U70" i="6"/>
  <c r="Y70" i="6" s="1"/>
  <c r="N72" i="6"/>
  <c r="N73" i="6"/>
  <c r="N75" i="6"/>
  <c r="N76" i="6"/>
  <c r="N68" i="6"/>
  <c r="N252" i="6" s="1"/>
  <c r="CW231" i="5"/>
  <c r="CW220" i="5"/>
  <c r="CW216" i="5"/>
  <c r="N58" i="6"/>
  <c r="N16" i="6"/>
  <c r="N17" i="6"/>
  <c r="P33" i="6"/>
  <c r="Q33" i="6" s="1"/>
  <c r="U76" i="6"/>
  <c r="Y76" i="6" s="1"/>
  <c r="N77" i="6"/>
  <c r="U77" i="6"/>
  <c r="N79" i="6"/>
  <c r="N278" i="6" s="1"/>
  <c r="U79" i="6"/>
  <c r="N81" i="6"/>
  <c r="U81" i="6"/>
  <c r="Y81" i="6" s="1"/>
  <c r="N38" i="6"/>
  <c r="N62" i="6"/>
  <c r="N82" i="6"/>
  <c r="U82" i="6"/>
  <c r="Y82" i="6" s="1"/>
  <c r="N83" i="6"/>
  <c r="U83" i="6"/>
  <c r="Y83" i="6" s="1"/>
  <c r="N128" i="6"/>
  <c r="U128" i="6"/>
  <c r="Y128" i="6" s="1"/>
  <c r="N129" i="6"/>
  <c r="U129" i="6"/>
  <c r="Y129" i="6" s="1"/>
  <c r="N130" i="6"/>
  <c r="U130" i="6"/>
  <c r="Y130" i="6" s="1"/>
  <c r="N131" i="6"/>
  <c r="N27" i="6"/>
  <c r="U131" i="6"/>
  <c r="Y131" i="6" s="1"/>
  <c r="N22" i="6"/>
  <c r="U27" i="6"/>
  <c r="Y27" i="6" s="1"/>
  <c r="CW217" i="5"/>
  <c r="U17" i="6"/>
  <c r="Y17" i="6" s="1"/>
  <c r="N132" i="6"/>
  <c r="U132" i="6"/>
  <c r="Y132" i="6" s="1"/>
  <c r="N133" i="6"/>
  <c r="U133" i="6"/>
  <c r="Y133" i="6" s="1"/>
  <c r="N51" i="6"/>
  <c r="U51" i="6"/>
  <c r="N60" i="6"/>
  <c r="U60" i="6"/>
  <c r="Y60" i="6" s="1"/>
  <c r="N66" i="6"/>
  <c r="U66" i="6"/>
  <c r="Y66" i="6" s="1"/>
  <c r="N69" i="6"/>
  <c r="U69" i="6"/>
  <c r="N78" i="6"/>
  <c r="U78" i="6"/>
  <c r="U134" i="6"/>
  <c r="Y134" i="6" s="1"/>
  <c r="N135" i="6"/>
  <c r="U135" i="6"/>
  <c r="Y135" i="6" s="1"/>
  <c r="N136" i="6"/>
  <c r="U136" i="6"/>
  <c r="Y136" i="6" s="1"/>
  <c r="N137" i="6"/>
  <c r="U137" i="6"/>
  <c r="Y137" i="6" s="1"/>
  <c r="N138" i="6"/>
  <c r="U138" i="6"/>
  <c r="Y138" i="6" s="1"/>
  <c r="N139" i="6"/>
  <c r="U139" i="6"/>
  <c r="Y139" i="6" s="1"/>
  <c r="N140" i="6"/>
  <c r="U140" i="6"/>
  <c r="Y140" i="6" s="1"/>
  <c r="N141" i="6"/>
  <c r="U142" i="6"/>
  <c r="Y142" i="6" s="1"/>
  <c r="N143" i="6"/>
  <c r="U153" i="6"/>
  <c r="Y153" i="6" s="1"/>
  <c r="U10" i="6"/>
  <c r="Y10" i="6" s="1"/>
  <c r="N26" i="6"/>
  <c r="N29" i="6"/>
  <c r="U38" i="6"/>
  <c r="Y38" i="6" s="1"/>
  <c r="N40" i="6"/>
  <c r="U40" i="6"/>
  <c r="Y40" i="6" s="1"/>
  <c r="CW228" i="5"/>
  <c r="N10" i="6"/>
  <c r="U12" i="6"/>
  <c r="N13" i="6"/>
  <c r="U13" i="6"/>
  <c r="Y13" i="6" s="1"/>
  <c r="N19" i="6"/>
  <c r="U19" i="6"/>
  <c r="Y19" i="6" s="1"/>
  <c r="P36" i="6"/>
  <c r="Q36" i="6" s="1"/>
  <c r="V36" i="6"/>
  <c r="P44" i="6"/>
  <c r="Q44" i="6" s="1"/>
  <c r="V44" i="6"/>
  <c r="P47" i="6"/>
  <c r="V47" i="6"/>
  <c r="V220" i="6" s="1"/>
  <c r="P91" i="6"/>
  <c r="Q91" i="6" s="1"/>
  <c r="V91" i="6"/>
  <c r="P104" i="6"/>
  <c r="Q104" i="6" s="1"/>
  <c r="V104" i="6"/>
  <c r="P147" i="6"/>
  <c r="Q147" i="6" s="1"/>
  <c r="V147" i="6"/>
  <c r="V154" i="6"/>
  <c r="P42" i="6"/>
  <c r="Q42" i="6" s="1"/>
  <c r="AD232" i="5"/>
  <c r="AD234" i="5" s="1"/>
  <c r="N52" i="6"/>
  <c r="W232" i="5"/>
  <c r="W234" i="5" s="1"/>
  <c r="N9" i="6"/>
  <c r="U14" i="6"/>
  <c r="Y14" i="6" s="1"/>
  <c r="U20" i="6"/>
  <c r="Y20" i="6" s="1"/>
  <c r="U232" i="5"/>
  <c r="U234" i="5" s="1"/>
  <c r="AA232" i="5"/>
  <c r="AA234" i="5" s="1"/>
  <c r="V35" i="6"/>
  <c r="U8" i="6"/>
  <c r="Y8" i="6" s="1"/>
  <c r="U29" i="6"/>
  <c r="U55" i="6"/>
  <c r="Y55" i="6" s="1"/>
  <c r="B188" i="6"/>
  <c r="P90" i="6"/>
  <c r="Q90" i="6" s="1"/>
  <c r="P96" i="6"/>
  <c r="Q96" i="6" s="1"/>
  <c r="V99" i="6"/>
  <c r="F6" i="6"/>
  <c r="P35" i="6"/>
  <c r="P99" i="6"/>
  <c r="Q99" i="6" s="1"/>
  <c r="P122" i="6"/>
  <c r="Q122" i="6" s="1"/>
  <c r="V117" i="6"/>
  <c r="N8" i="6"/>
  <c r="N54" i="6"/>
  <c r="N57" i="6"/>
  <c r="U57" i="6"/>
  <c r="Y57" i="6" s="1"/>
  <c r="N63" i="6"/>
  <c r="U63" i="6"/>
  <c r="Y63" i="6" s="1"/>
  <c r="N67" i="6"/>
  <c r="U67" i="6"/>
  <c r="Y67" i="6" s="1"/>
  <c r="N80" i="6"/>
  <c r="N84" i="6"/>
  <c r="U84" i="6"/>
  <c r="Y84" i="6" s="1"/>
  <c r="P7" i="6"/>
  <c r="P8" i="6"/>
  <c r="Q8" i="6" s="1"/>
  <c r="V9" i="6"/>
  <c r="P10" i="6"/>
  <c r="Q10" i="6" s="1"/>
  <c r="P11" i="6"/>
  <c r="Q11" i="6" s="1"/>
  <c r="V12" i="6"/>
  <c r="V13" i="6"/>
  <c r="P14" i="6"/>
  <c r="Q14" i="6" s="1"/>
  <c r="V15" i="6"/>
  <c r="P17" i="6"/>
  <c r="Q17" i="6" s="1"/>
  <c r="V17" i="6"/>
  <c r="P18" i="6"/>
  <c r="V18" i="6"/>
  <c r="P19" i="6"/>
  <c r="Q19" i="6" s="1"/>
  <c r="V19" i="6"/>
  <c r="P20" i="6"/>
  <c r="Q20" i="6" s="1"/>
  <c r="V20" i="6"/>
  <c r="P21" i="6"/>
  <c r="Q21" i="6" s="1"/>
  <c r="V21" i="6"/>
  <c r="P22" i="6"/>
  <c r="V22" i="6"/>
  <c r="P23" i="6"/>
  <c r="Q23" i="6" s="1"/>
  <c r="V23" i="6"/>
  <c r="P24" i="6"/>
  <c r="V24" i="6"/>
  <c r="P25" i="6"/>
  <c r="Q25" i="6" s="1"/>
  <c r="V25" i="6"/>
  <c r="P26" i="6"/>
  <c r="V26" i="6"/>
  <c r="P27" i="6"/>
  <c r="Q27" i="6" s="1"/>
  <c r="V27" i="6"/>
  <c r="P28" i="6"/>
  <c r="Q28" i="6" s="1"/>
  <c r="V28" i="6"/>
  <c r="P29" i="6"/>
  <c r="V29" i="6"/>
  <c r="P30" i="6"/>
  <c r="Q30" i="6" s="1"/>
  <c r="V30" i="6"/>
  <c r="P38" i="6"/>
  <c r="Q38" i="6" s="1"/>
  <c r="V38" i="6"/>
  <c r="P39" i="6"/>
  <c r="V39" i="6"/>
  <c r="P40" i="6"/>
  <c r="Q40" i="6" s="1"/>
  <c r="V40" i="6"/>
  <c r="V41" i="6"/>
  <c r="V272" i="6" s="1"/>
  <c r="P49" i="6"/>
  <c r="Q49" i="6" s="1"/>
  <c r="V49" i="6"/>
  <c r="P51" i="6"/>
  <c r="V51" i="6"/>
  <c r="V219" i="6" s="1"/>
  <c r="P52" i="6"/>
  <c r="Q52" i="6" s="1"/>
  <c r="V52" i="6"/>
  <c r="P53" i="6"/>
  <c r="Q53" i="6" s="1"/>
  <c r="V53" i="6"/>
  <c r="P54" i="6"/>
  <c r="Q54" i="6" s="1"/>
  <c r="V54" i="6"/>
  <c r="P55" i="6"/>
  <c r="Q55" i="6" s="1"/>
  <c r="V55" i="6"/>
  <c r="P56" i="6"/>
  <c r="Q56" i="6" s="1"/>
  <c r="V56" i="6"/>
  <c r="P57" i="6"/>
  <c r="Q57" i="6" s="1"/>
  <c r="V57" i="6"/>
  <c r="P58" i="6"/>
  <c r="Q58" i="6" s="1"/>
  <c r="V58" i="6"/>
  <c r="P59" i="6"/>
  <c r="V59" i="6"/>
  <c r="P60" i="6"/>
  <c r="Q60" i="6" s="1"/>
  <c r="V60" i="6"/>
  <c r="P61" i="6"/>
  <c r="Q61" i="6" s="1"/>
  <c r="V61" i="6"/>
  <c r="P62" i="6"/>
  <c r="Q62" i="6" s="1"/>
  <c r="V62" i="6"/>
  <c r="P63" i="6"/>
  <c r="Q63" i="6" s="1"/>
  <c r="V63" i="6"/>
  <c r="P64" i="6"/>
  <c r="Q64" i="6" s="1"/>
  <c r="V64" i="6"/>
  <c r="P65" i="6"/>
  <c r="V65" i="6"/>
  <c r="P66" i="6"/>
  <c r="Q66" i="6" s="1"/>
  <c r="V66" i="6"/>
  <c r="P67" i="6"/>
  <c r="Q67" i="6" s="1"/>
  <c r="V67" i="6"/>
  <c r="P68" i="6"/>
  <c r="V68" i="6"/>
  <c r="V252" i="6" s="1"/>
  <c r="P69" i="6"/>
  <c r="V69" i="6"/>
  <c r="V217" i="6" s="1"/>
  <c r="P70" i="6"/>
  <c r="Q70" i="6" s="1"/>
  <c r="V70" i="6"/>
  <c r="P71" i="6"/>
  <c r="Q71" i="6" s="1"/>
  <c r="V71" i="6"/>
  <c r="P72" i="6"/>
  <c r="Q72" i="6" s="1"/>
  <c r="V72" i="6"/>
  <c r="P73" i="6"/>
  <c r="Q73" i="6" s="1"/>
  <c r="V73" i="6"/>
  <c r="P74" i="6"/>
  <c r="Q74" i="6" s="1"/>
  <c r="V74" i="6"/>
  <c r="P75" i="6"/>
  <c r="Q75" i="6" s="1"/>
  <c r="V75" i="6"/>
  <c r="P76" i="6"/>
  <c r="Q76" i="6" s="1"/>
  <c r="V76" i="6"/>
  <c r="P77" i="6"/>
  <c r="V77" i="6"/>
  <c r="P78" i="6"/>
  <c r="V78" i="6"/>
  <c r="V221" i="6" s="1"/>
  <c r="P79" i="6"/>
  <c r="V79" i="6"/>
  <c r="V278" i="6" s="1"/>
  <c r="P80" i="6"/>
  <c r="Q80" i="6" s="1"/>
  <c r="V80" i="6"/>
  <c r="P81" i="6"/>
  <c r="Q81" i="6" s="1"/>
  <c r="V81" i="6"/>
  <c r="P82" i="6"/>
  <c r="Q82" i="6" s="1"/>
  <c r="V82" i="6"/>
  <c r="P83" i="6"/>
  <c r="Q83" i="6" s="1"/>
  <c r="V83" i="6"/>
  <c r="K84" i="6"/>
  <c r="P84" i="6"/>
  <c r="Q84" i="6" s="1"/>
  <c r="V84" i="6"/>
  <c r="P128" i="6"/>
  <c r="Q128" i="6" s="1"/>
  <c r="V128" i="6"/>
  <c r="P129" i="6"/>
  <c r="Q129" i="6" s="1"/>
  <c r="V129" i="6"/>
  <c r="P130" i="6"/>
  <c r="Q130" i="6" s="1"/>
  <c r="V130" i="6"/>
  <c r="P131" i="6"/>
  <c r="Q131" i="6" s="1"/>
  <c r="V131" i="6"/>
  <c r="P132" i="6"/>
  <c r="Q132" i="6" s="1"/>
  <c r="V132" i="6"/>
  <c r="P133" i="6"/>
  <c r="Q133" i="6" s="1"/>
  <c r="V133" i="6"/>
  <c r="V134" i="6"/>
  <c r="K135" i="6"/>
  <c r="P135" i="6"/>
  <c r="Q135" i="6" s="1"/>
  <c r="V135" i="6"/>
  <c r="P136" i="6"/>
  <c r="Q136" i="6" s="1"/>
  <c r="V136" i="6"/>
  <c r="P137" i="6"/>
  <c r="Q137" i="6" s="1"/>
  <c r="V137" i="6"/>
  <c r="P138" i="6"/>
  <c r="Q138" i="6" s="1"/>
  <c r="V138" i="6"/>
  <c r="P139" i="6"/>
  <c r="Q139" i="6" s="1"/>
  <c r="V139" i="6"/>
  <c r="P140" i="6"/>
  <c r="Q140" i="6" s="1"/>
  <c r="V140" i="6"/>
  <c r="P141" i="6"/>
  <c r="Q141" i="6" s="1"/>
  <c r="V142" i="6"/>
  <c r="P143" i="6"/>
  <c r="Q143" i="6" s="1"/>
  <c r="V153" i="6"/>
  <c r="F188" i="6"/>
  <c r="D6" i="6"/>
  <c r="P89" i="6"/>
  <c r="V89" i="6"/>
  <c r="P92" i="6"/>
  <c r="Q92" i="6" s="1"/>
  <c r="V92" i="6"/>
  <c r="V96" i="6"/>
  <c r="P105" i="6"/>
  <c r="Q105" i="6" s="1"/>
  <c r="V105" i="6"/>
  <c r="P109" i="6"/>
  <c r="Q109" i="6" s="1"/>
  <c r="P117" i="6"/>
  <c r="Q117" i="6" s="1"/>
  <c r="V122" i="6"/>
  <c r="P123" i="6"/>
  <c r="Q123" i="6" s="1"/>
  <c r="V123" i="6"/>
  <c r="U15" i="6"/>
  <c r="Y15" i="6" s="1"/>
  <c r="U54" i="6"/>
  <c r="Y54" i="6" s="1"/>
  <c r="N71" i="6"/>
  <c r="U71" i="6"/>
  <c r="Y71" i="6" s="1"/>
  <c r="N74" i="6"/>
  <c r="U74" i="6"/>
  <c r="Y74" i="6" s="1"/>
  <c r="U80" i="6"/>
  <c r="Y80" i="6" s="1"/>
  <c r="V6" i="6"/>
  <c r="V7" i="6"/>
  <c r="V8" i="6"/>
  <c r="P9" i="6"/>
  <c r="Q9" i="6" s="1"/>
  <c r="V10" i="6"/>
  <c r="V11" i="6"/>
  <c r="P12" i="6"/>
  <c r="P13" i="6"/>
  <c r="Q13" i="6" s="1"/>
  <c r="V14" i="6"/>
  <c r="P15" i="6"/>
  <c r="Q15" i="6" s="1"/>
  <c r="P16" i="6"/>
  <c r="Q16" i="6" s="1"/>
  <c r="V16" i="6"/>
  <c r="N32" i="6"/>
  <c r="U32" i="6"/>
  <c r="Y32" i="6" s="1"/>
  <c r="N33" i="6"/>
  <c r="U33" i="6"/>
  <c r="Y33" i="6" s="1"/>
  <c r="N34" i="6"/>
  <c r="U34" i="6"/>
  <c r="Y34" i="6" s="1"/>
  <c r="N35" i="6"/>
  <c r="U35" i="6"/>
  <c r="N36" i="6"/>
  <c r="U36" i="6"/>
  <c r="Y36" i="6" s="1"/>
  <c r="N42" i="6"/>
  <c r="U42" i="6"/>
  <c r="Y42" i="6" s="1"/>
  <c r="N43" i="6"/>
  <c r="U43" i="6"/>
  <c r="N44" i="6"/>
  <c r="U44" i="6"/>
  <c r="Y44" i="6" s="1"/>
  <c r="N45" i="6"/>
  <c r="U45" i="6"/>
  <c r="Y45" i="6" s="1"/>
  <c r="N46" i="6"/>
  <c r="N255" i="6" s="1"/>
  <c r="U46" i="6"/>
  <c r="N47" i="6"/>
  <c r="U47" i="6"/>
  <c r="U48" i="6"/>
  <c r="N50" i="6"/>
  <c r="N254" i="6" s="1"/>
  <c r="U50" i="6"/>
  <c r="N88" i="6"/>
  <c r="U88" i="6"/>
  <c r="Y88" i="6" s="1"/>
  <c r="N89" i="6"/>
  <c r="U89" i="6"/>
  <c r="N90" i="6"/>
  <c r="U90" i="6"/>
  <c r="Y90" i="6" s="1"/>
  <c r="N91" i="6"/>
  <c r="U91" i="6"/>
  <c r="Y91" i="6" s="1"/>
  <c r="N92" i="6"/>
  <c r="U92" i="6"/>
  <c r="Y92" i="6" s="1"/>
  <c r="N93" i="6"/>
  <c r="U93" i="6"/>
  <c r="Y93" i="6" s="1"/>
  <c r="N94" i="6"/>
  <c r="U94" i="6"/>
  <c r="Y94" i="6" s="1"/>
  <c r="N95" i="6"/>
  <c r="U95" i="6"/>
  <c r="Y95" i="6" s="1"/>
  <c r="N96" i="6"/>
  <c r="U96" i="6"/>
  <c r="Y96" i="6" s="1"/>
  <c r="N98" i="6"/>
  <c r="U98" i="6"/>
  <c r="Y98" i="6" s="1"/>
  <c r="N99" i="6"/>
  <c r="U99" i="6"/>
  <c r="Y99" i="6" s="1"/>
  <c r="N100" i="6"/>
  <c r="U100" i="6"/>
  <c r="Y100" i="6" s="1"/>
  <c r="N101" i="6"/>
  <c r="U101" i="6"/>
  <c r="Y101" i="6" s="1"/>
  <c r="N102" i="6"/>
  <c r="U102" i="6"/>
  <c r="Y102" i="6" s="1"/>
  <c r="N103" i="6"/>
  <c r="U103" i="6"/>
  <c r="N104" i="6"/>
  <c r="U104" i="6"/>
  <c r="Y104" i="6" s="1"/>
  <c r="N105" i="6"/>
  <c r="U105" i="6"/>
  <c r="Y105" i="6" s="1"/>
  <c r="N106" i="6"/>
  <c r="U106" i="6"/>
  <c r="Y106" i="6" s="1"/>
  <c r="N107" i="6"/>
  <c r="U107" i="6"/>
  <c r="Y107" i="6" s="1"/>
  <c r="N108" i="6"/>
  <c r="U108" i="6"/>
  <c r="Y108" i="6" s="1"/>
  <c r="N109" i="6"/>
  <c r="U109" i="6"/>
  <c r="Y109" i="6" s="1"/>
  <c r="N110" i="6"/>
  <c r="U110" i="6"/>
  <c r="Y110" i="6" s="1"/>
  <c r="N111" i="6"/>
  <c r="N112" i="6"/>
  <c r="N115" i="6"/>
  <c r="U115" i="6"/>
  <c r="Y115" i="6" s="1"/>
  <c r="N116" i="6"/>
  <c r="U116" i="6"/>
  <c r="Y116" i="6" s="1"/>
  <c r="N117" i="6"/>
  <c r="U117" i="6"/>
  <c r="Y117" i="6" s="1"/>
  <c r="N118" i="6"/>
  <c r="U118" i="6"/>
  <c r="Y118" i="6" s="1"/>
  <c r="N119" i="6"/>
  <c r="U119" i="6"/>
  <c r="Y119" i="6" s="1"/>
  <c r="N120" i="6"/>
  <c r="U120" i="6"/>
  <c r="Y120" i="6" s="1"/>
  <c r="N121" i="6"/>
  <c r="U121" i="6"/>
  <c r="Y121" i="6" s="1"/>
  <c r="N122" i="6"/>
  <c r="U122" i="6"/>
  <c r="Y122" i="6" s="1"/>
  <c r="N123" i="6"/>
  <c r="U123" i="6"/>
  <c r="Y123" i="6" s="1"/>
  <c r="N124" i="6"/>
  <c r="U124" i="6"/>
  <c r="Y124" i="6" s="1"/>
  <c r="N125" i="6"/>
  <c r="U125" i="6"/>
  <c r="Y125" i="6" s="1"/>
  <c r="N126" i="6"/>
  <c r="U126" i="6"/>
  <c r="Y126" i="6" s="1"/>
  <c r="U141" i="6"/>
  <c r="Y141" i="6" s="1"/>
  <c r="N142" i="6"/>
  <c r="U143" i="6"/>
  <c r="Y143" i="6" s="1"/>
  <c r="N144" i="6"/>
  <c r="U144" i="6"/>
  <c r="Y144" i="6" s="1"/>
  <c r="N145" i="6"/>
  <c r="U145" i="6"/>
  <c r="Y145" i="6" s="1"/>
  <c r="N147" i="6"/>
  <c r="U147" i="6"/>
  <c r="Y147" i="6" s="1"/>
  <c r="N148" i="6"/>
  <c r="N268" i="6" s="1"/>
  <c r="U148" i="6"/>
  <c r="N149" i="6"/>
  <c r="U149" i="6"/>
  <c r="Y149" i="6" s="1"/>
  <c r="N150" i="6"/>
  <c r="U150" i="6"/>
  <c r="Y150" i="6" s="1"/>
  <c r="N151" i="6"/>
  <c r="U151" i="6"/>
  <c r="Y151" i="6" s="1"/>
  <c r="U152" i="6"/>
  <c r="Y152" i="6" s="1"/>
  <c r="U154" i="6"/>
  <c r="Y154" i="6" s="1"/>
  <c r="E188" i="6"/>
  <c r="J6" i="6"/>
  <c r="K6" i="6" s="1"/>
  <c r="E6" i="6"/>
  <c r="AI6" i="5"/>
  <c r="AI8" i="5"/>
  <c r="AI9" i="5"/>
  <c r="AI11" i="5"/>
  <c r="AI12" i="5"/>
  <c r="AI13" i="5"/>
  <c r="AI14" i="5"/>
  <c r="AI15" i="5"/>
  <c r="AI16" i="5"/>
  <c r="AI18" i="5"/>
  <c r="AI19" i="5"/>
  <c r="AI20" i="5"/>
  <c r="AI21" i="5"/>
  <c r="AI23" i="5"/>
  <c r="CQ23" i="5"/>
  <c r="AI25" i="5"/>
  <c r="AI26" i="5"/>
  <c r="AI28" i="5"/>
  <c r="AI29" i="5"/>
  <c r="CW31" i="5"/>
  <c r="CW32" i="5"/>
  <c r="CW33" i="5"/>
  <c r="CK34" i="5"/>
  <c r="CW34" i="5"/>
  <c r="CW46" i="5"/>
  <c r="CW47" i="5"/>
  <c r="CE49" i="5"/>
  <c r="CQ49" i="5"/>
  <c r="CK50" i="5"/>
  <c r="CW50" i="5"/>
  <c r="CQ51" i="5"/>
  <c r="AI52" i="5"/>
  <c r="CQ52" i="5"/>
  <c r="CQ53" i="5"/>
  <c r="AE196" i="5"/>
  <c r="AE306" i="5" s="1"/>
  <c r="V188" i="2"/>
  <c r="Y188" i="2"/>
  <c r="AD204" i="2"/>
  <c r="AH195" i="5"/>
  <c r="AH196" i="5"/>
  <c r="AD199" i="5"/>
  <c r="AE188" i="2"/>
  <c r="AH197" i="5"/>
  <c r="AH198" i="5"/>
  <c r="CW188" i="5"/>
  <c r="Y188" i="5"/>
  <c r="AI22" i="5"/>
  <c r="AG196" i="5"/>
  <c r="AI24" i="5"/>
  <c r="AG198" i="5"/>
  <c r="AI7" i="5"/>
  <c r="AG195" i="5"/>
  <c r="AI10" i="5"/>
  <c r="AG197" i="5"/>
  <c r="S188" i="5"/>
  <c r="S188" i="2"/>
  <c r="CQ54" i="5"/>
  <c r="CQ55" i="5"/>
  <c r="AI56" i="5"/>
  <c r="CQ56" i="5"/>
  <c r="AI57" i="5"/>
  <c r="CQ57" i="5"/>
  <c r="CQ58" i="5"/>
  <c r="CQ59" i="5"/>
  <c r="CQ60" i="5"/>
  <c r="CQ61" i="5"/>
  <c r="CQ62" i="5"/>
  <c r="AI63" i="5"/>
  <c r="CQ63" i="5"/>
  <c r="CQ64" i="5"/>
  <c r="CQ65" i="5"/>
  <c r="AI66" i="5"/>
  <c r="CQ66" i="5"/>
  <c r="CE67" i="5"/>
  <c r="CQ67" i="5"/>
  <c r="CE68" i="5"/>
  <c r="CQ69" i="5"/>
  <c r="CE70" i="5"/>
  <c r="CQ70" i="5"/>
  <c r="CE71" i="5"/>
  <c r="CQ72" i="5"/>
  <c r="AI73" i="5"/>
  <c r="CQ73" i="5"/>
  <c r="AI74" i="5"/>
  <c r="CQ74" i="5"/>
  <c r="AI75" i="5"/>
  <c r="CQ75" i="5"/>
  <c r="AI76" i="5"/>
  <c r="CQ76" i="5"/>
  <c r="AI77" i="5"/>
  <c r="CQ77" i="5"/>
  <c r="AI80" i="5"/>
  <c r="CQ80" i="5"/>
  <c r="AI81" i="5"/>
  <c r="CQ81" i="5"/>
  <c r="AI82" i="5"/>
  <c r="CQ82" i="5"/>
  <c r="AI83" i="5"/>
  <c r="CQ83" i="5"/>
  <c r="CK88" i="5"/>
  <c r="CK89" i="5"/>
  <c r="CK90" i="5"/>
  <c r="CK91" i="5"/>
  <c r="CW91" i="5"/>
  <c r="CW92" i="5"/>
  <c r="CK93" i="5"/>
  <c r="CW93" i="5"/>
  <c r="CW94" i="5"/>
  <c r="CK95" i="5"/>
  <c r="CW95" i="5"/>
  <c r="CW96" i="5"/>
  <c r="CK98" i="5"/>
  <c r="CW98" i="5"/>
  <c r="CK99" i="5"/>
  <c r="CW99" i="5"/>
  <c r="CK100" i="5"/>
  <c r="CW100" i="5"/>
  <c r="CW103" i="5"/>
  <c r="CK104" i="5"/>
  <c r="CW104" i="5"/>
  <c r="CK105" i="5"/>
  <c r="CW105" i="5"/>
  <c r="CK106" i="5"/>
  <c r="CW106" i="5"/>
  <c r="CK107" i="5"/>
  <c r="CW107" i="5"/>
  <c r="CK108" i="5"/>
  <c r="CW108" i="5"/>
  <c r="CK109" i="5"/>
  <c r="CW109" i="5"/>
  <c r="Q204" i="2"/>
  <c r="Q331" i="2" s="1"/>
  <c r="T204" i="2"/>
  <c r="T331" i="2" s="1"/>
  <c r="AB188" i="2"/>
  <c r="CK110" i="5"/>
  <c r="CW110" i="5"/>
  <c r="CK115" i="5"/>
  <c r="CW115" i="5"/>
  <c r="CK116" i="5"/>
  <c r="CW116" i="5"/>
  <c r="CK117" i="5"/>
  <c r="CW117" i="5"/>
  <c r="CK118" i="5"/>
  <c r="CW118" i="5"/>
  <c r="CK119" i="5"/>
  <c r="CW119" i="5"/>
  <c r="CK120" i="5"/>
  <c r="CW120" i="5"/>
  <c r="CW121" i="5"/>
  <c r="CW122" i="5"/>
  <c r="CW123" i="5"/>
  <c r="CK124" i="5"/>
  <c r="CW124" i="5"/>
  <c r="CW125" i="5"/>
  <c r="AB188" i="5"/>
  <c r="V188" i="5"/>
  <c r="Z204" i="2"/>
  <c r="Z331" i="2" s="1"/>
  <c r="W204" i="2"/>
  <c r="W331" i="2" s="1"/>
  <c r="AA204" i="2"/>
  <c r="AB6" i="5"/>
  <c r="AE188" i="5"/>
  <c r="AE195" i="5"/>
  <c r="AE261" i="5" s="1"/>
  <c r="AE6" i="5"/>
  <c r="S6" i="5"/>
  <c r="CK101" i="5"/>
  <c r="CK102" i="5"/>
  <c r="CW102" i="5"/>
  <c r="CK103" i="5"/>
  <c r="Y6" i="5"/>
  <c r="V6" i="5"/>
  <c r="X204" i="2"/>
  <c r="U204" i="2"/>
  <c r="R204" i="2"/>
  <c r="CK126" i="5"/>
  <c r="CW126" i="5"/>
  <c r="CE128" i="5"/>
  <c r="CQ128" i="5"/>
  <c r="CE129" i="5"/>
  <c r="CQ129" i="5"/>
  <c r="CE130" i="5"/>
  <c r="CQ130" i="5"/>
  <c r="CE131" i="5"/>
  <c r="CQ131" i="5"/>
  <c r="CE132" i="5"/>
  <c r="CQ132" i="5"/>
  <c r="CE133" i="5"/>
  <c r="CW7" i="5"/>
  <c r="CW9" i="5"/>
  <c r="CW10" i="5"/>
  <c r="CW11" i="5"/>
  <c r="CW12" i="5"/>
  <c r="CW13" i="5"/>
  <c r="CW14" i="5"/>
  <c r="CW15" i="5"/>
  <c r="CK16" i="5"/>
  <c r="CW16" i="5"/>
  <c r="CW17" i="5"/>
  <c r="CW18" i="5"/>
  <c r="CW19" i="5"/>
  <c r="CW20" i="5"/>
  <c r="CW21" i="5"/>
  <c r="CW22" i="5"/>
  <c r="CW23" i="5"/>
  <c r="CW24" i="5"/>
  <c r="CW25" i="5"/>
  <c r="CW26" i="5"/>
  <c r="CW27" i="5"/>
  <c r="CW28" i="5"/>
  <c r="CW29" i="5"/>
  <c r="CW30" i="5"/>
  <c r="CQ32" i="5"/>
  <c r="CQ33" i="5"/>
  <c r="CQ34" i="5"/>
  <c r="CQ35" i="5"/>
  <c r="CQ36" i="5"/>
  <c r="CK38" i="5"/>
  <c r="CK39" i="5"/>
  <c r="CK40" i="5"/>
  <c r="AI42" i="5"/>
  <c r="CW6" i="5"/>
  <c r="CW8" i="5"/>
  <c r="CQ42" i="5"/>
  <c r="AI43" i="5"/>
  <c r="AI44" i="5"/>
  <c r="AI45" i="5"/>
  <c r="AI46" i="5"/>
  <c r="CQ46" i="5"/>
  <c r="AI47" i="5"/>
  <c r="CE47" i="5"/>
  <c r="CK49" i="5"/>
  <c r="CQ50" i="5"/>
  <c r="CW51" i="5"/>
  <c r="CK52" i="5"/>
  <c r="CW52" i="5"/>
  <c r="CW53" i="5"/>
  <c r="CW54" i="5"/>
  <c r="CW55" i="5"/>
  <c r="CW56" i="5"/>
  <c r="CW57" i="5"/>
  <c r="CW58" i="5"/>
  <c r="CW59" i="5"/>
  <c r="CW60" i="5"/>
  <c r="CW61" i="5"/>
  <c r="CW62" i="5"/>
  <c r="CW63" i="5"/>
  <c r="CW64" i="5"/>
  <c r="CW65" i="5"/>
  <c r="CW66" i="5"/>
  <c r="CK67" i="5"/>
  <c r="CK69" i="5"/>
  <c r="CW69" i="5"/>
  <c r="CK70" i="5"/>
  <c r="CW70" i="5"/>
  <c r="CW72" i="5"/>
  <c r="CW73" i="5"/>
  <c r="CW74" i="5"/>
  <c r="CW75" i="5"/>
  <c r="CK76" i="5"/>
  <c r="CW76" i="5"/>
  <c r="CW77" i="5"/>
  <c r="CW80" i="5"/>
  <c r="CW81" i="5"/>
  <c r="CK82" i="5"/>
  <c r="CW82" i="5"/>
  <c r="CW83" i="5"/>
  <c r="CW84" i="5"/>
  <c r="CE89" i="5"/>
  <c r="CE91" i="5"/>
  <c r="AI92" i="5"/>
  <c r="CE92" i="5"/>
  <c r="CE93" i="5"/>
  <c r="CQ93" i="5"/>
  <c r="AI94" i="5"/>
  <c r="CQ98" i="5"/>
  <c r="CE99" i="5"/>
  <c r="CE102" i="5"/>
  <c r="CQ102" i="5"/>
  <c r="CE105" i="5"/>
  <c r="CQ106" i="5"/>
  <c r="CE108" i="5"/>
  <c r="CQ110" i="5"/>
  <c r="AI111" i="5"/>
  <c r="CE115" i="5"/>
  <c r="CQ115" i="5"/>
  <c r="CQ116" i="5"/>
  <c r="CQ117" i="5"/>
  <c r="CE118" i="5"/>
  <c r="CQ118" i="5"/>
  <c r="CE119" i="5"/>
  <c r="CQ119" i="5"/>
  <c r="CQ120" i="5"/>
  <c r="CE121" i="5"/>
  <c r="CQ121" i="5"/>
  <c r="CQ122" i="5"/>
  <c r="CE123" i="5"/>
  <c r="CQ123" i="5"/>
  <c r="AI124" i="5"/>
  <c r="CQ124" i="5"/>
  <c r="CQ125" i="5"/>
  <c r="CQ126" i="5"/>
  <c r="CK128" i="5"/>
  <c r="CK129" i="5"/>
  <c r="CK130" i="5"/>
  <c r="CK131" i="5"/>
  <c r="CK132" i="5"/>
  <c r="CW132" i="5"/>
  <c r="CK133" i="5"/>
  <c r="CK135" i="5"/>
  <c r="CW135" i="5"/>
  <c r="CW136" i="5"/>
  <c r="CW137" i="5"/>
  <c r="CW138" i="5"/>
  <c r="CK139" i="5"/>
  <c r="CW139" i="5"/>
  <c r="CW140" i="5"/>
  <c r="CQ141" i="5"/>
  <c r="CK142" i="5"/>
  <c r="CW142" i="5"/>
  <c r="CE143" i="5"/>
  <c r="AI144" i="5"/>
  <c r="CE144" i="5"/>
  <c r="CE145" i="5"/>
  <c r="AI149" i="5"/>
  <c r="CE149" i="5"/>
  <c r="CE150" i="5"/>
  <c r="CE151" i="5"/>
  <c r="CW152" i="5"/>
  <c r="CK154" i="5"/>
  <c r="CW154" i="5"/>
  <c r="AI135" i="5"/>
  <c r="CQ135" i="5"/>
  <c r="CQ136" i="5"/>
  <c r="CQ137" i="5"/>
  <c r="CQ138" i="5"/>
  <c r="CQ139" i="5"/>
  <c r="CK141" i="5"/>
  <c r="CE142" i="5"/>
  <c r="CQ142" i="5"/>
  <c r="CK143" i="5"/>
  <c r="CW143" i="5"/>
  <c r="CW144" i="5"/>
  <c r="CK145" i="5"/>
  <c r="CW149" i="5"/>
  <c r="CK150" i="5"/>
  <c r="CW151" i="5"/>
  <c r="CQ152" i="5"/>
  <c r="CQ154" i="5"/>
  <c r="CQ188" i="5"/>
  <c r="CE38" i="5"/>
  <c r="CK22" i="5"/>
  <c r="AI32" i="5"/>
  <c r="AI35" i="5"/>
  <c r="AI36" i="5"/>
  <c r="AI37" i="5"/>
  <c r="CW38" i="5"/>
  <c r="CW39" i="5"/>
  <c r="CW40" i="5"/>
  <c r="CE42" i="5"/>
  <c r="CE43" i="5"/>
  <c r="CE44" i="5"/>
  <c r="CE45" i="5"/>
  <c r="CE46" i="5"/>
  <c r="CW49" i="5"/>
  <c r="CW67" i="5"/>
  <c r="CK68" i="5"/>
  <c r="CK71" i="5"/>
  <c r="AI88" i="5"/>
  <c r="AI89" i="5"/>
  <c r="AI90" i="5"/>
  <c r="AI91" i="5"/>
  <c r="AI93" i="5"/>
  <c r="AI95" i="5"/>
  <c r="AI96" i="5"/>
  <c r="AI98" i="5"/>
  <c r="AI99" i="5"/>
  <c r="AI100" i="5"/>
  <c r="AI101" i="5"/>
  <c r="AI102" i="5"/>
  <c r="AI103" i="5"/>
  <c r="AI104" i="5"/>
  <c r="AI105" i="5"/>
  <c r="AI106" i="5"/>
  <c r="AI107" i="5"/>
  <c r="AI108" i="5"/>
  <c r="AI109" i="5"/>
  <c r="AI110" i="5"/>
  <c r="AI112" i="5"/>
  <c r="AI115" i="5"/>
  <c r="AI116" i="5"/>
  <c r="AI117" i="5"/>
  <c r="AI118" i="5"/>
  <c r="AI119" i="5"/>
  <c r="AI120" i="5"/>
  <c r="AI121" i="5"/>
  <c r="AI122" i="5"/>
  <c r="AI123" i="5"/>
  <c r="AI125" i="5"/>
  <c r="AI126" i="5"/>
  <c r="CW128" i="5"/>
  <c r="CW129" i="5"/>
  <c r="CW130" i="5"/>
  <c r="CW131" i="5"/>
  <c r="CW133" i="5"/>
  <c r="CQ143" i="5"/>
  <c r="CQ144" i="5"/>
  <c r="CQ145" i="5"/>
  <c r="CQ6" i="5"/>
  <c r="CQ7" i="5"/>
  <c r="CQ9" i="5"/>
  <c r="CQ10" i="5"/>
  <c r="CQ13" i="5"/>
  <c r="CQ14" i="5"/>
  <c r="CQ15" i="5"/>
  <c r="CQ16" i="5"/>
  <c r="CQ17" i="5"/>
  <c r="CQ18" i="5"/>
  <c r="CQ19" i="5"/>
  <c r="CQ20" i="5"/>
  <c r="CQ21" i="5"/>
  <c r="CQ22" i="5"/>
  <c r="CQ24" i="5"/>
  <c r="CQ25" i="5"/>
  <c r="CQ26" i="5"/>
  <c r="CQ27" i="5"/>
  <c r="CQ28" i="5"/>
  <c r="CQ29" i="5"/>
  <c r="CQ30" i="5"/>
  <c r="CK32" i="5"/>
  <c r="CK33" i="5"/>
  <c r="CK35" i="5"/>
  <c r="CK36" i="5"/>
  <c r="CE39" i="5"/>
  <c r="CE40" i="5"/>
  <c r="CW41" i="5"/>
  <c r="CW45" i="5"/>
  <c r="CQ8" i="5"/>
  <c r="CQ11" i="5"/>
  <c r="CQ12" i="5"/>
  <c r="CT204" i="2"/>
  <c r="CT331" i="2" s="1"/>
  <c r="CV201" i="2"/>
  <c r="CV306" i="2" s="1"/>
  <c r="CV203" i="2"/>
  <c r="CK10" i="5"/>
  <c r="CK63" i="5"/>
  <c r="CK6" i="5"/>
  <c r="CK8" i="5"/>
  <c r="CK9" i="5"/>
  <c r="CK12" i="5"/>
  <c r="CK14" i="5"/>
  <c r="CK15" i="5"/>
  <c r="CK18" i="5"/>
  <c r="CK20" i="5"/>
  <c r="CK21" i="5"/>
  <c r="CK26" i="5"/>
  <c r="CK27" i="5"/>
  <c r="CE34" i="5"/>
  <c r="CE36" i="5"/>
  <c r="CQ41" i="5"/>
  <c r="CQ43" i="5"/>
  <c r="CQ44" i="5"/>
  <c r="CQ47" i="5"/>
  <c r="CE50" i="5"/>
  <c r="CK53" i="5"/>
  <c r="CK54" i="5"/>
  <c r="CK61" i="5"/>
  <c r="CK64" i="5"/>
  <c r="CK66" i="5"/>
  <c r="CK72" i="5"/>
  <c r="CK73" i="5"/>
  <c r="CK74" i="5"/>
  <c r="CK77" i="5"/>
  <c r="CK80" i="5"/>
  <c r="CK83" i="5"/>
  <c r="CE88" i="5"/>
  <c r="CE90" i="5"/>
  <c r="CE94" i="5"/>
  <c r="CE95" i="5"/>
  <c r="CE96" i="5"/>
  <c r="CE98" i="5"/>
  <c r="CE100" i="5"/>
  <c r="CE101" i="5"/>
  <c r="CE103" i="5"/>
  <c r="CE104" i="5"/>
  <c r="CE106" i="5"/>
  <c r="CE107" i="5"/>
  <c r="CE109" i="5"/>
  <c r="CE110" i="5"/>
  <c r="CE116" i="5"/>
  <c r="CE117" i="5"/>
  <c r="CE120" i="5"/>
  <c r="CE122" i="5"/>
  <c r="CE124" i="5"/>
  <c r="CE138" i="5"/>
  <c r="CE16" i="5"/>
  <c r="AI133" i="5"/>
  <c r="CE135" i="5"/>
  <c r="CE137" i="5"/>
  <c r="CE72" i="5"/>
  <c r="CE69" i="5"/>
  <c r="AI132" i="5"/>
  <c r="AI131" i="5"/>
  <c r="CE27" i="5"/>
  <c r="AI128" i="5"/>
  <c r="CE8" i="5"/>
  <c r="CE18" i="5"/>
  <c r="CE23" i="5"/>
  <c r="AI39" i="5"/>
  <c r="CK44" i="5"/>
  <c r="CE59" i="5"/>
  <c r="CE66" i="5"/>
  <c r="CE73" i="5"/>
  <c r="CE12" i="5"/>
  <c r="CE22" i="5"/>
  <c r="CE56" i="5"/>
  <c r="CE74" i="5"/>
  <c r="CE83" i="5"/>
  <c r="CK55" i="5"/>
  <c r="CK65" i="5"/>
  <c r="CE26" i="5"/>
  <c r="CK41" i="5"/>
  <c r="CK45" i="5"/>
  <c r="CE53" i="5"/>
  <c r="CE57" i="5"/>
  <c r="CQ68" i="5"/>
  <c r="CE81" i="5"/>
  <c r="CE7" i="5"/>
  <c r="CK43" i="5"/>
  <c r="CE52" i="5"/>
  <c r="CE61" i="5"/>
  <c r="CQ71" i="5"/>
  <c r="CE10" i="5"/>
  <c r="CE6" i="5"/>
  <c r="CE9" i="5"/>
  <c r="CE15" i="5"/>
  <c r="CE24" i="5"/>
  <c r="CE28" i="5"/>
  <c r="AI38" i="5"/>
  <c r="CE51" i="5"/>
  <c r="AI17" i="5"/>
  <c r="AI27" i="5"/>
  <c r="CW35" i="5"/>
  <c r="CW36" i="5"/>
  <c r="CQ39" i="5"/>
  <c r="AI53" i="5"/>
  <c r="AI54" i="5"/>
  <c r="AI55" i="5"/>
  <c r="AI58" i="5"/>
  <c r="AI59" i="5"/>
  <c r="AI61" i="5"/>
  <c r="CK153" i="5"/>
  <c r="CE19" i="5"/>
  <c r="CK47" i="5"/>
  <c r="CE55" i="5"/>
  <c r="CE84" i="5"/>
  <c r="CE11" i="5"/>
  <c r="CE13" i="5"/>
  <c r="CE20" i="5"/>
  <c r="CE30" i="5"/>
  <c r="AI40" i="5"/>
  <c r="CK46" i="5"/>
  <c r="CE58" i="5"/>
  <c r="CE76" i="5"/>
  <c r="CE80" i="5"/>
  <c r="CE82" i="5"/>
  <c r="CE14" i="5"/>
  <c r="CE17" i="5"/>
  <c r="CE21" i="5"/>
  <c r="CE25" i="5"/>
  <c r="CE29" i="5"/>
  <c r="CK42" i="5"/>
  <c r="CE54" i="5"/>
  <c r="CE64" i="5"/>
  <c r="CE75" i="5"/>
  <c r="CV200" i="2"/>
  <c r="CV202" i="2"/>
  <c r="CV234" i="2" s="1"/>
  <c r="CU204" i="2"/>
  <c r="CU331" i="2" s="1"/>
  <c r="CW71" i="5"/>
  <c r="CE125" i="5"/>
  <c r="CE126" i="5"/>
  <c r="CK136" i="5"/>
  <c r="CK137" i="5"/>
  <c r="CQ149" i="5"/>
  <c r="CQ150" i="5"/>
  <c r="CQ151" i="5"/>
  <c r="CQ153" i="5"/>
  <c r="CK138" i="5"/>
  <c r="CK140" i="5"/>
  <c r="CE141" i="5"/>
  <c r="CW150" i="5"/>
  <c r="CE32" i="5"/>
  <c r="AI145" i="5"/>
  <c r="AI150" i="5"/>
  <c r="AI151" i="5"/>
  <c r="CK152" i="5"/>
  <c r="AI30" i="5"/>
  <c r="CW101" i="5"/>
  <c r="AI136" i="5"/>
  <c r="AI137" i="5"/>
  <c r="AI138" i="5"/>
  <c r="AI139" i="5"/>
  <c r="AI140" i="5"/>
  <c r="CE77" i="5"/>
  <c r="AI129" i="5"/>
  <c r="AI130" i="5"/>
  <c r="CE136" i="5"/>
  <c r="CE139" i="5"/>
  <c r="CE140" i="5"/>
  <c r="CW145" i="5"/>
  <c r="CK56" i="5"/>
  <c r="CK7" i="5"/>
  <c r="CK11" i="5"/>
  <c r="CK13" i="5"/>
  <c r="CK17" i="5"/>
  <c r="CK19" i="5"/>
  <c r="CK23" i="5"/>
  <c r="CK25" i="5"/>
  <c r="CE35" i="5"/>
  <c r="CQ45" i="5"/>
  <c r="CK51" i="5"/>
  <c r="CK57" i="5"/>
  <c r="CK59" i="5"/>
  <c r="CW68" i="5"/>
  <c r="CK75" i="5"/>
  <c r="CK81" i="5"/>
  <c r="CK24" i="5"/>
  <c r="AI33" i="5"/>
  <c r="CK30" i="5"/>
  <c r="CQ40" i="5"/>
  <c r="CW42" i="5"/>
  <c r="CQ38" i="5"/>
  <c r="CK29" i="5"/>
  <c r="CW43" i="5"/>
  <c r="AI34" i="5"/>
  <c r="CK28" i="5"/>
  <c r="CE33" i="5"/>
  <c r="CW44" i="5"/>
  <c r="CE65" i="5"/>
  <c r="CE60" i="5"/>
  <c r="CE62" i="5"/>
  <c r="CK58" i="5"/>
  <c r="CK60" i="5"/>
  <c r="CK62" i="5"/>
  <c r="AI64" i="5"/>
  <c r="AI60" i="5"/>
  <c r="AI62" i="5"/>
  <c r="CE63" i="5"/>
  <c r="AI65" i="5"/>
  <c r="CQ88" i="5"/>
  <c r="CQ90" i="5"/>
  <c r="CK94" i="5"/>
  <c r="CW88" i="5"/>
  <c r="CW90" i="5"/>
  <c r="CQ94" i="5"/>
  <c r="CQ99" i="5"/>
  <c r="CQ103" i="5"/>
  <c r="CQ107" i="5"/>
  <c r="CK84" i="5"/>
  <c r="CQ91" i="5"/>
  <c r="CQ95" i="5"/>
  <c r="CQ100" i="5"/>
  <c r="CQ104" i="5"/>
  <c r="CQ108" i="5"/>
  <c r="CQ84" i="5"/>
  <c r="CQ89" i="5"/>
  <c r="CK92" i="5"/>
  <c r="CK96" i="5"/>
  <c r="CW89" i="5"/>
  <c r="CQ92" i="5"/>
  <c r="CQ96" i="5"/>
  <c r="CQ101" i="5"/>
  <c r="CQ105" i="5"/>
  <c r="CQ109" i="5"/>
  <c r="CQ140" i="5"/>
  <c r="CK144" i="5"/>
  <c r="CK149" i="5"/>
  <c r="CW153" i="5"/>
  <c r="CK123" i="5"/>
  <c r="CK122" i="5"/>
  <c r="CW141" i="5"/>
  <c r="CK151" i="5"/>
  <c r="CQ133" i="5"/>
  <c r="CK121" i="5"/>
  <c r="CK125" i="5"/>
  <c r="AX321" i="5" l="1"/>
  <c r="BJ320" i="5"/>
  <c r="BJ321" i="5"/>
  <c r="BP323" i="5"/>
  <c r="CI328" i="5"/>
  <c r="CM328" i="5" s="1"/>
  <c r="BP327" i="5"/>
  <c r="BV320" i="5"/>
  <c r="BR313" i="5"/>
  <c r="BS313" i="5" s="1"/>
  <c r="BD321" i="5"/>
  <c r="BD316" i="5"/>
  <c r="BP316" i="5"/>
  <c r="AL325" i="5"/>
  <c r="BV315" i="5"/>
  <c r="BP321" i="5"/>
  <c r="AL313" i="5"/>
  <c r="AL323" i="5"/>
  <c r="BJ315" i="5"/>
  <c r="AL324" i="5"/>
  <c r="BP313" i="5"/>
  <c r="BV327" i="5"/>
  <c r="BV328" i="5"/>
  <c r="AX317" i="5"/>
  <c r="AR319" i="5"/>
  <c r="BD315" i="5"/>
  <c r="CK294" i="5"/>
  <c r="AH327" i="5"/>
  <c r="AL320" i="5"/>
  <c r="AH328" i="5"/>
  <c r="AH315" i="5"/>
  <c r="AL327" i="5"/>
  <c r="BJ328" i="5"/>
  <c r="AH316" i="5"/>
  <c r="AI316" i="5" s="1"/>
  <c r="BP319" i="5"/>
  <c r="AR321" i="5"/>
  <c r="CI317" i="5"/>
  <c r="CM317" i="5" s="1"/>
  <c r="AL328" i="5"/>
  <c r="AH323" i="5"/>
  <c r="BX313" i="5"/>
  <c r="BY313" i="5" s="1"/>
  <c r="BJ313" i="5"/>
  <c r="CJ323" i="5"/>
  <c r="BV323" i="5"/>
  <c r="AX316" i="5"/>
  <c r="AH318" i="5"/>
  <c r="BL313" i="5"/>
  <c r="BM313" i="5" s="1"/>
  <c r="CJ313" i="5"/>
  <c r="CE328" i="5"/>
  <c r="AX318" i="5"/>
  <c r="CJ327" i="5"/>
  <c r="BP315" i="5"/>
  <c r="AX319" i="5"/>
  <c r="AH325" i="5"/>
  <c r="AI325" i="5" s="1"/>
  <c r="BV317" i="5"/>
  <c r="BV316" i="5"/>
  <c r="AL314" i="5"/>
  <c r="AX313" i="5"/>
  <c r="CJ320" i="5"/>
  <c r="BP314" i="5"/>
  <c r="AH317" i="5"/>
  <c r="BP317" i="5"/>
  <c r="BD317" i="5"/>
  <c r="AX320" i="5"/>
  <c r="AR320" i="5"/>
  <c r="AX323" i="5"/>
  <c r="CJ315" i="5"/>
  <c r="CJ314" i="5"/>
  <c r="CJ328" i="5"/>
  <c r="AL318" i="5"/>
  <c r="BV313" i="5"/>
  <c r="AH319" i="5"/>
  <c r="AL321" i="5"/>
  <c r="CE320" i="5"/>
  <c r="BF313" i="5"/>
  <c r="BG313" i="5" s="1"/>
  <c r="BJ317" i="5"/>
  <c r="BJ318" i="5"/>
  <c r="CJ319" i="5"/>
  <c r="AX315" i="5"/>
  <c r="BV321" i="5"/>
  <c r="BJ327" i="5"/>
  <c r="CQ323" i="5"/>
  <c r="AH321" i="5"/>
  <c r="AL317" i="5"/>
  <c r="AX314" i="5"/>
  <c r="CC316" i="5"/>
  <c r="CE316" i="5" s="1"/>
  <c r="CJ318" i="5"/>
  <c r="AH320" i="5"/>
  <c r="BD328" i="5"/>
  <c r="CI323" i="5"/>
  <c r="CM323" i="5" s="1"/>
  <c r="CE313" i="5"/>
  <c r="CD329" i="5"/>
  <c r="CE315" i="5"/>
  <c r="CQ318" i="5"/>
  <c r="AR316" i="5"/>
  <c r="CE321" i="5"/>
  <c r="CE317" i="5"/>
  <c r="CE319" i="5"/>
  <c r="AR328" i="5"/>
  <c r="BD314" i="5"/>
  <c r="CC314" i="5"/>
  <c r="CE314" i="5" s="1"/>
  <c r="BD319" i="5"/>
  <c r="CQ326" i="5"/>
  <c r="AT326" i="5"/>
  <c r="AU326" i="5" s="1"/>
  <c r="CQ317" i="5"/>
  <c r="BS221" i="5"/>
  <c r="BR318" i="5"/>
  <c r="BS318" i="5" s="1"/>
  <c r="AL319" i="5"/>
  <c r="CG216" i="5"/>
  <c r="CM223" i="5"/>
  <c r="CI320" i="5"/>
  <c r="CM320" i="5" s="1"/>
  <c r="AO221" i="5"/>
  <c r="AN318" i="5"/>
  <c r="AO318" i="5" s="1"/>
  <c r="AO217" i="5"/>
  <c r="AN314" i="5"/>
  <c r="AO314" i="5" s="1"/>
  <c r="BA231" i="5"/>
  <c r="AZ328" i="5"/>
  <c r="BA328" i="5" s="1"/>
  <c r="AU219" i="5"/>
  <c r="AT316" i="5"/>
  <c r="AU316" i="5" s="1"/>
  <c r="BG225" i="5"/>
  <c r="BF322" i="5"/>
  <c r="BG322" i="5" s="1"/>
  <c r="AO224" i="5"/>
  <c r="AN321" i="5"/>
  <c r="AO321" i="5" s="1"/>
  <c r="CG218" i="5"/>
  <c r="CG315" i="5"/>
  <c r="CM219" i="5"/>
  <c r="CI316" i="5"/>
  <c r="CM316" i="5" s="1"/>
  <c r="AU216" i="5"/>
  <c r="AT313" i="5"/>
  <c r="CJ316" i="5"/>
  <c r="AU231" i="5"/>
  <c r="AT328" i="5"/>
  <c r="AU328" i="5" s="1"/>
  <c r="AU218" i="5"/>
  <c r="AT315" i="5"/>
  <c r="AU315" i="5" s="1"/>
  <c r="CM225" i="5"/>
  <c r="CI322" i="5"/>
  <c r="CG227" i="5"/>
  <c r="AK221" i="5"/>
  <c r="AG318" i="5"/>
  <c r="AK318" i="5" s="1"/>
  <c r="AU217" i="5"/>
  <c r="AT314" i="5"/>
  <c r="AU314" i="5" s="1"/>
  <c r="BA220" i="5"/>
  <c r="AZ317" i="5"/>
  <c r="BA317" i="5" s="1"/>
  <c r="BM227" i="5"/>
  <c r="BL324" i="5"/>
  <c r="BM324" i="5" s="1"/>
  <c r="AO230" i="5"/>
  <c r="AN327" i="5"/>
  <c r="AO327" i="5" s="1"/>
  <c r="BG217" i="5"/>
  <c r="BF314" i="5"/>
  <c r="BG314" i="5" s="1"/>
  <c r="BM231" i="5"/>
  <c r="BL328" i="5"/>
  <c r="BM328" i="5" s="1"/>
  <c r="BS230" i="5"/>
  <c r="BR327" i="5"/>
  <c r="BS327" i="5" s="1"/>
  <c r="BY221" i="5"/>
  <c r="BX318" i="5"/>
  <c r="BY318" i="5" s="1"/>
  <c r="BS225" i="5"/>
  <c r="BR322" i="5"/>
  <c r="BS322" i="5" s="1"/>
  <c r="BG223" i="5"/>
  <c r="BF320" i="5"/>
  <c r="BG320" i="5" s="1"/>
  <c r="BY219" i="5"/>
  <c r="BX316" i="5"/>
  <c r="BY316" i="5" s="1"/>
  <c r="BY223" i="5"/>
  <c r="BX320" i="5"/>
  <c r="BY320" i="5" s="1"/>
  <c r="CQ316" i="5"/>
  <c r="AH326" i="5"/>
  <c r="AI326" i="5" s="1"/>
  <c r="BY227" i="5"/>
  <c r="BX324" i="5"/>
  <c r="BY324" i="5" s="1"/>
  <c r="BM228" i="5"/>
  <c r="BL325" i="5"/>
  <c r="BM325" i="5" s="1"/>
  <c r="BS224" i="5"/>
  <c r="BR321" i="5"/>
  <c r="BS321" i="5" s="1"/>
  <c r="BG220" i="5"/>
  <c r="BF317" i="5"/>
  <c r="BG317" i="5" s="1"/>
  <c r="AO222" i="5"/>
  <c r="AN319" i="5"/>
  <c r="AO319" i="5" s="1"/>
  <c r="BA218" i="5"/>
  <c r="AZ315" i="5"/>
  <c r="BA315" i="5" s="1"/>
  <c r="CO329" i="5"/>
  <c r="CS313" i="5"/>
  <c r="CG231" i="5"/>
  <c r="CG328" i="5"/>
  <c r="CG225" i="5"/>
  <c r="AK230" i="5"/>
  <c r="AG327" i="5"/>
  <c r="AK327" i="5" s="1"/>
  <c r="AH314" i="5"/>
  <c r="AI314" i="5" s="1"/>
  <c r="AO220" i="5"/>
  <c r="AN317" i="5"/>
  <c r="AO317" i="5" s="1"/>
  <c r="BM226" i="5"/>
  <c r="BL323" i="5"/>
  <c r="BM323" i="5" s="1"/>
  <c r="BM217" i="5"/>
  <c r="BL314" i="5"/>
  <c r="BM314" i="5" s="1"/>
  <c r="BY222" i="5"/>
  <c r="BX319" i="5"/>
  <c r="BY319" i="5" s="1"/>
  <c r="BY218" i="5"/>
  <c r="BX315" i="5"/>
  <c r="BY315" i="5" s="1"/>
  <c r="BS220" i="5"/>
  <c r="BR317" i="5"/>
  <c r="BS317" i="5" s="1"/>
  <c r="BS228" i="5"/>
  <c r="BR325" i="5"/>
  <c r="BS325" i="5" s="1"/>
  <c r="BG228" i="5"/>
  <c r="BF325" i="5"/>
  <c r="BG325" i="5" s="1"/>
  <c r="BY226" i="5"/>
  <c r="BX323" i="5"/>
  <c r="BY323" i="5" s="1"/>
  <c r="BM222" i="5"/>
  <c r="BL319" i="5"/>
  <c r="BM319" i="5" s="1"/>
  <c r="AU227" i="5"/>
  <c r="AT324" i="5"/>
  <c r="AU324" i="5" s="1"/>
  <c r="BJ323" i="5"/>
  <c r="CQ322" i="5"/>
  <c r="CQ327" i="5"/>
  <c r="CQ328" i="5"/>
  <c r="CS328" i="5"/>
  <c r="CM222" i="5"/>
  <c r="CI319" i="5"/>
  <c r="CM319" i="5" s="1"/>
  <c r="CQ315" i="5"/>
  <c r="CS315" i="5"/>
  <c r="BA223" i="5"/>
  <c r="AZ320" i="5"/>
  <c r="BA320" i="5" s="1"/>
  <c r="BA216" i="5"/>
  <c r="AZ313" i="5"/>
  <c r="AK216" i="5"/>
  <c r="AG313" i="5"/>
  <c r="CG220" i="5"/>
  <c r="CG317" i="5"/>
  <c r="AK231" i="5"/>
  <c r="AG328" i="5"/>
  <c r="AK328" i="5" s="1"/>
  <c r="CM230" i="5"/>
  <c r="CI327" i="5"/>
  <c r="CM327" i="5" s="1"/>
  <c r="AK226" i="5"/>
  <c r="AG323" i="5"/>
  <c r="AK323" i="5" s="1"/>
  <c r="AR323" i="5"/>
  <c r="AO226" i="5"/>
  <c r="AN323" i="5"/>
  <c r="AO323" i="5" s="1"/>
  <c r="BJ314" i="5"/>
  <c r="BS219" i="5"/>
  <c r="BR316" i="5"/>
  <c r="BS316" i="5" s="1"/>
  <c r="BM224" i="5"/>
  <c r="BL321" i="5"/>
  <c r="BM321" i="5" s="1"/>
  <c r="BG221" i="5"/>
  <c r="BF318" i="5"/>
  <c r="BG318" i="5" s="1"/>
  <c r="BY225" i="5"/>
  <c r="BX322" i="5"/>
  <c r="BY322" i="5" s="1"/>
  <c r="BG226" i="5"/>
  <c r="BF323" i="5"/>
  <c r="BG323" i="5" s="1"/>
  <c r="BV319" i="5"/>
  <c r="AU228" i="5"/>
  <c r="AT325" i="5"/>
  <c r="AU325" i="5" s="1"/>
  <c r="BG231" i="5"/>
  <c r="BF328" i="5"/>
  <c r="BG328" i="5" s="1"/>
  <c r="BG219" i="5"/>
  <c r="BF316" i="5"/>
  <c r="BG316" i="5" s="1"/>
  <c r="BM225" i="5"/>
  <c r="BL322" i="5"/>
  <c r="BM322" i="5" s="1"/>
  <c r="CQ325" i="5"/>
  <c r="CI326" i="5"/>
  <c r="CM326" i="5" s="1"/>
  <c r="CQ313" i="5"/>
  <c r="AK223" i="5"/>
  <c r="AG320" i="5"/>
  <c r="AK320" i="5" s="1"/>
  <c r="CG230" i="5"/>
  <c r="CG228" i="5"/>
  <c r="AU226" i="5"/>
  <c r="AT323" i="5"/>
  <c r="AU323" i="5" s="1"/>
  <c r="BG224" i="5"/>
  <c r="BF321" i="5"/>
  <c r="BG321" i="5" s="1"/>
  <c r="BY230" i="5"/>
  <c r="BX327" i="5"/>
  <c r="BY327" i="5" s="1"/>
  <c r="AK218" i="5"/>
  <c r="AG315" i="5"/>
  <c r="AK315" i="5" s="1"/>
  <c r="BA222" i="5"/>
  <c r="AZ319" i="5"/>
  <c r="BA319" i="5" s="1"/>
  <c r="AD201" i="5"/>
  <c r="AD331" i="5"/>
  <c r="CG224" i="5"/>
  <c r="CG321" i="5"/>
  <c r="AO223" i="5"/>
  <c r="AN320" i="5"/>
  <c r="AO320" i="5" s="1"/>
  <c r="AR317" i="5"/>
  <c r="AO216" i="5"/>
  <c r="AN313" i="5"/>
  <c r="CG221" i="5"/>
  <c r="CG318" i="5"/>
  <c r="BA219" i="5"/>
  <c r="AZ316" i="5"/>
  <c r="BA316" i="5" s="1"/>
  <c r="BG222" i="5"/>
  <c r="BF319" i="5"/>
  <c r="BG319" i="5" s="1"/>
  <c r="BY228" i="5"/>
  <c r="BX325" i="5"/>
  <c r="BY325" i="5" s="1"/>
  <c r="BS223" i="5"/>
  <c r="BR320" i="5"/>
  <c r="BS320" i="5" s="1"/>
  <c r="BA227" i="5"/>
  <c r="AZ324" i="5"/>
  <c r="BA324" i="5" s="1"/>
  <c r="BA230" i="5"/>
  <c r="AZ327" i="5"/>
  <c r="BA327" i="5" s="1"/>
  <c r="AO228" i="5"/>
  <c r="AN325" i="5"/>
  <c r="AO325" i="5" s="1"/>
  <c r="BM218" i="5"/>
  <c r="BL315" i="5"/>
  <c r="BM315" i="5" s="1"/>
  <c r="BD327" i="5"/>
  <c r="BA224" i="5"/>
  <c r="AZ321" i="5"/>
  <c r="BA321" i="5" s="1"/>
  <c r="CM224" i="5"/>
  <c r="CI321" i="5"/>
  <c r="CM321" i="5" s="1"/>
  <c r="CM216" i="5"/>
  <c r="CI313" i="5"/>
  <c r="CQ224" i="5"/>
  <c r="CP321" i="5"/>
  <c r="CQ321" i="5" s="1"/>
  <c r="CM218" i="5"/>
  <c r="CI315" i="5"/>
  <c r="CM315" i="5" s="1"/>
  <c r="BA221" i="5"/>
  <c r="AZ318" i="5"/>
  <c r="BA318" i="5" s="1"/>
  <c r="CG222" i="5"/>
  <c r="CG319" i="5"/>
  <c r="BA217" i="5"/>
  <c r="AZ314" i="5"/>
  <c r="BA314" i="5" s="1"/>
  <c r="AK220" i="5"/>
  <c r="AG317" i="5"/>
  <c r="AK317" i="5" s="1"/>
  <c r="AU221" i="5"/>
  <c r="AT318" i="5"/>
  <c r="AU318" i="5" s="1"/>
  <c r="CM227" i="5"/>
  <c r="CI324" i="5"/>
  <c r="CM324" i="5" s="1"/>
  <c r="CG226" i="5"/>
  <c r="AO219" i="5"/>
  <c r="AN316" i="5"/>
  <c r="AO316" i="5" s="1"/>
  <c r="BG218" i="5"/>
  <c r="BF315" i="5"/>
  <c r="BG315" i="5" s="1"/>
  <c r="BY220" i="5"/>
  <c r="BX317" i="5"/>
  <c r="BY317" i="5" s="1"/>
  <c r="BG230" i="5"/>
  <c r="BF327" i="5"/>
  <c r="BG327" i="5" s="1"/>
  <c r="BY217" i="5"/>
  <c r="BX314" i="5"/>
  <c r="BY314" i="5" s="1"/>
  <c r="BV314" i="5"/>
  <c r="BY231" i="5"/>
  <c r="BX328" i="5"/>
  <c r="BY328" i="5" s="1"/>
  <c r="BD313" i="5"/>
  <c r="CJ317" i="5"/>
  <c r="CK317" i="5" s="1"/>
  <c r="CQ320" i="5"/>
  <c r="AU220" i="5"/>
  <c r="AT317" i="5"/>
  <c r="AU317" i="5" s="1"/>
  <c r="AU224" i="5"/>
  <c r="AT321" i="5"/>
  <c r="AU321" i="5" s="1"/>
  <c r="CQ222" i="5"/>
  <c r="CP319" i="5"/>
  <c r="AK224" i="5"/>
  <c r="AG321" i="5"/>
  <c r="AK321" i="5" s="1"/>
  <c r="CM221" i="5"/>
  <c r="CI318" i="5"/>
  <c r="CM318" i="5" s="1"/>
  <c r="AU223" i="5"/>
  <c r="AT320" i="5"/>
  <c r="AU320" i="5" s="1"/>
  <c r="BM230" i="5"/>
  <c r="BL327" i="5"/>
  <c r="BM327" i="5" s="1"/>
  <c r="BA228" i="5"/>
  <c r="AZ325" i="5"/>
  <c r="BA325" i="5" s="1"/>
  <c r="BS231" i="5"/>
  <c r="BR328" i="5"/>
  <c r="BS328" i="5" s="1"/>
  <c r="BG227" i="5"/>
  <c r="BF324" i="5"/>
  <c r="BG324" i="5" s="1"/>
  <c r="BM220" i="5"/>
  <c r="BL317" i="5"/>
  <c r="BM317" i="5" s="1"/>
  <c r="BS222" i="5"/>
  <c r="BR319" i="5"/>
  <c r="BS319" i="5" s="1"/>
  <c r="BS217" i="5"/>
  <c r="BR314" i="5"/>
  <c r="BS314" i="5" s="1"/>
  <c r="BM221" i="5"/>
  <c r="BL318" i="5"/>
  <c r="BM318" i="5" s="1"/>
  <c r="BS226" i="5"/>
  <c r="BR323" i="5"/>
  <c r="BS323" i="5" s="1"/>
  <c r="BY256" i="5"/>
  <c r="BX326" i="5"/>
  <c r="BY326" i="5" s="1"/>
  <c r="BS256" i="5"/>
  <c r="BR326" i="5"/>
  <c r="BS326" i="5" s="1"/>
  <c r="BM256" i="5"/>
  <c r="BL326" i="5"/>
  <c r="BM326" i="5" s="1"/>
  <c r="BV318" i="5"/>
  <c r="CQ324" i="5"/>
  <c r="BA226" i="5"/>
  <c r="AZ323" i="5"/>
  <c r="BA323" i="5" s="1"/>
  <c r="AO227" i="5"/>
  <c r="AN324" i="5"/>
  <c r="AO324" i="5" s="1"/>
  <c r="AO218" i="5"/>
  <c r="AN315" i="5"/>
  <c r="AO315" i="5" s="1"/>
  <c r="AU222" i="5"/>
  <c r="AT319" i="5"/>
  <c r="AU319" i="5" s="1"/>
  <c r="CG223" i="5"/>
  <c r="CG320" i="5"/>
  <c r="CM217" i="5"/>
  <c r="CI314" i="5"/>
  <c r="CM314" i="5" s="1"/>
  <c r="AL315" i="5"/>
  <c r="AK222" i="5"/>
  <c r="AG319" i="5"/>
  <c r="AK319" i="5" s="1"/>
  <c r="CM228" i="5"/>
  <c r="CI325" i="5"/>
  <c r="CM325" i="5" s="1"/>
  <c r="AO231" i="5"/>
  <c r="AN328" i="5"/>
  <c r="AO328" i="5" s="1"/>
  <c r="AU230" i="5"/>
  <c r="AT327" i="5"/>
  <c r="AU327" i="5" s="1"/>
  <c r="BM219" i="5"/>
  <c r="BL316" i="5"/>
  <c r="BM316" i="5" s="1"/>
  <c r="BM223" i="5"/>
  <c r="BL320" i="5"/>
  <c r="BM320" i="5" s="1"/>
  <c r="BJ319" i="5"/>
  <c r="BS218" i="5"/>
  <c r="BR315" i="5"/>
  <c r="BS315" i="5" s="1"/>
  <c r="BY224" i="5"/>
  <c r="BX321" i="5"/>
  <c r="BY321" i="5" s="1"/>
  <c r="BS227" i="5"/>
  <c r="BR324" i="5"/>
  <c r="BS324" i="5" s="1"/>
  <c r="BG256" i="5"/>
  <c r="BF326" i="5"/>
  <c r="BG326" i="5" s="1"/>
  <c r="AZ326" i="5"/>
  <c r="BA326" i="5" s="1"/>
  <c r="CQ314" i="5"/>
  <c r="AN326" i="5"/>
  <c r="AO326" i="5" s="1"/>
  <c r="AD205" i="2"/>
  <c r="AD331" i="2"/>
  <c r="X205" i="2"/>
  <c r="X331" i="2"/>
  <c r="R205" i="2"/>
  <c r="R331" i="2"/>
  <c r="AA205" i="2"/>
  <c r="AA331" i="2"/>
  <c r="U205" i="2"/>
  <c r="U331" i="2"/>
  <c r="BY294" i="5"/>
  <c r="BF304" i="5"/>
  <c r="BG304" i="5" s="1"/>
  <c r="BG306" i="5" s="1"/>
  <c r="H249" i="6"/>
  <c r="CK243" i="5"/>
  <c r="CK254" i="5"/>
  <c r="N251" i="6"/>
  <c r="V258" i="6"/>
  <c r="V251" i="6"/>
  <c r="H188" i="6"/>
  <c r="N256" i="6"/>
  <c r="V257" i="6"/>
  <c r="C44" i="7"/>
  <c r="G44" i="7" s="1"/>
  <c r="I188" i="6"/>
  <c r="M188" i="6" s="1"/>
  <c r="G42" i="7"/>
  <c r="BV259" i="5"/>
  <c r="BV261" i="5" s="1"/>
  <c r="E43" i="7"/>
  <c r="H294" i="6"/>
  <c r="H304" i="6" s="1"/>
  <c r="CJ259" i="5"/>
  <c r="CK255" i="5"/>
  <c r="K66" i="6"/>
  <c r="V294" i="6"/>
  <c r="V304" i="6" s="1"/>
  <c r="V248" i="6"/>
  <c r="BG188" i="5"/>
  <c r="D48" i="7"/>
  <c r="E48" i="7" s="1"/>
  <c r="BY188" i="5"/>
  <c r="D51" i="7"/>
  <c r="E51" i="7" s="1"/>
  <c r="AO188" i="5"/>
  <c r="D45" i="7"/>
  <c r="E45" i="7" s="1"/>
  <c r="D44" i="7"/>
  <c r="G39" i="7"/>
  <c r="BM188" i="5"/>
  <c r="D49" i="7"/>
  <c r="E49" i="7" s="1"/>
  <c r="BA188" i="5"/>
  <c r="D47" i="7"/>
  <c r="E47" i="7" s="1"/>
  <c r="U188" i="6"/>
  <c r="Y188" i="6" s="1"/>
  <c r="C53" i="7"/>
  <c r="G53" i="7" s="1"/>
  <c r="G41" i="7"/>
  <c r="AU188" i="5"/>
  <c r="D46" i="7"/>
  <c r="E46" i="7" s="1"/>
  <c r="CK252" i="5"/>
  <c r="G40" i="7"/>
  <c r="BS188" i="5"/>
  <c r="D50" i="7"/>
  <c r="E50" i="7" s="1"/>
  <c r="E41" i="7"/>
  <c r="W205" i="2"/>
  <c r="W283" i="2" s="1"/>
  <c r="C11" i="7"/>
  <c r="G11" i="7" s="1"/>
  <c r="T205" i="2"/>
  <c r="T283" i="2" s="1"/>
  <c r="C10" i="7"/>
  <c r="G10" i="7" s="1"/>
  <c r="Q205" i="2"/>
  <c r="Q283" i="2" s="1"/>
  <c r="C9" i="7"/>
  <c r="G9" i="7" s="1"/>
  <c r="Z205" i="2"/>
  <c r="Z283" i="2" s="1"/>
  <c r="C12" i="7"/>
  <c r="G12" i="7" s="1"/>
  <c r="N253" i="6"/>
  <c r="BD283" i="5"/>
  <c r="CK244" i="5"/>
  <c r="Q22" i="6"/>
  <c r="P294" i="6"/>
  <c r="N294" i="6"/>
  <c r="N304" i="6" s="1"/>
  <c r="BD259" i="5"/>
  <c r="BD261" i="5" s="1"/>
  <c r="V271" i="6"/>
  <c r="V281" i="6" s="1"/>
  <c r="K22" i="6"/>
  <c r="J294" i="6"/>
  <c r="H245" i="6"/>
  <c r="V246" i="6"/>
  <c r="V247" i="6"/>
  <c r="N257" i="6"/>
  <c r="V244" i="6"/>
  <c r="J251" i="6"/>
  <c r="N247" i="6"/>
  <c r="H248" i="6"/>
  <c r="N281" i="6"/>
  <c r="I304" i="6"/>
  <c r="M294" i="6"/>
  <c r="H281" i="6"/>
  <c r="Y22" i="6"/>
  <c r="U294" i="6"/>
  <c r="J247" i="6"/>
  <c r="Y46" i="6"/>
  <c r="U255" i="6"/>
  <c r="Y255" i="6" s="1"/>
  <c r="V249" i="6"/>
  <c r="Q65" i="6"/>
  <c r="P257" i="6"/>
  <c r="Q257" i="6" s="1"/>
  <c r="Q35" i="6"/>
  <c r="P245" i="6"/>
  <c r="Q245" i="6" s="1"/>
  <c r="Y12" i="6"/>
  <c r="U248" i="6"/>
  <c r="Y248" i="6" s="1"/>
  <c r="N246" i="6"/>
  <c r="Y41" i="6"/>
  <c r="U272" i="6"/>
  <c r="Q46" i="6"/>
  <c r="P255" i="6"/>
  <c r="Q255" i="6" s="1"/>
  <c r="H257" i="6"/>
  <c r="H247" i="6"/>
  <c r="K39" i="6"/>
  <c r="J250" i="6"/>
  <c r="Y79" i="6"/>
  <c r="U278" i="6"/>
  <c r="Y278" i="6" s="1"/>
  <c r="Y148" i="6"/>
  <c r="U268" i="6"/>
  <c r="W268" i="6" s="1"/>
  <c r="Y50" i="6"/>
  <c r="U254" i="6"/>
  <c r="Y254" i="6" s="1"/>
  <c r="Y43" i="6"/>
  <c r="U244" i="6"/>
  <c r="Y244" i="6" s="1"/>
  <c r="Q89" i="6"/>
  <c r="P249" i="6"/>
  <c r="Q249" i="6" s="1"/>
  <c r="V256" i="6"/>
  <c r="Q68" i="6"/>
  <c r="P252" i="6"/>
  <c r="K65" i="6"/>
  <c r="J257" i="6"/>
  <c r="V243" i="6"/>
  <c r="Y29" i="6"/>
  <c r="U253" i="6"/>
  <c r="Y253" i="6" s="1"/>
  <c r="Y77" i="6"/>
  <c r="U256" i="6"/>
  <c r="Y256" i="6" s="1"/>
  <c r="Y18" i="6"/>
  <c r="U247" i="6"/>
  <c r="Y247" i="6" s="1"/>
  <c r="Q148" i="6"/>
  <c r="P268" i="6"/>
  <c r="Q268" i="6" s="1"/>
  <c r="H250" i="6"/>
  <c r="Q103" i="6"/>
  <c r="P251" i="6"/>
  <c r="Q251" i="6" s="1"/>
  <c r="M103" i="6"/>
  <c r="I251" i="6"/>
  <c r="M251" i="6" s="1"/>
  <c r="M39" i="6"/>
  <c r="I250" i="6"/>
  <c r="M250" i="6" s="1"/>
  <c r="BJ259" i="5"/>
  <c r="BJ261" i="5" s="1"/>
  <c r="M29" i="6"/>
  <c r="I253" i="6"/>
  <c r="M253" i="6" s="1"/>
  <c r="Y39" i="6"/>
  <c r="U250" i="6"/>
  <c r="Y250" i="6" s="1"/>
  <c r="Y68" i="6"/>
  <c r="U252" i="6"/>
  <c r="Y89" i="6"/>
  <c r="U249" i="6"/>
  <c r="Y249" i="6" s="1"/>
  <c r="N244" i="6"/>
  <c r="Y35" i="6"/>
  <c r="U245" i="6"/>
  <c r="Y245" i="6" s="1"/>
  <c r="K89" i="6"/>
  <c r="J249" i="6"/>
  <c r="Q77" i="6"/>
  <c r="P256" i="6"/>
  <c r="Q256" i="6" s="1"/>
  <c r="Q59" i="6"/>
  <c r="P243" i="6"/>
  <c r="V250" i="6"/>
  <c r="H253" i="6"/>
  <c r="Y65" i="6"/>
  <c r="U257" i="6"/>
  <c r="Y257" i="6" s="1"/>
  <c r="N248" i="6"/>
  <c r="Q43" i="6"/>
  <c r="P244" i="6"/>
  <c r="Q244" i="6" s="1"/>
  <c r="Y59" i="6"/>
  <c r="U243" i="6"/>
  <c r="H246" i="6"/>
  <c r="H243" i="6"/>
  <c r="H258" i="6"/>
  <c r="N243" i="6"/>
  <c r="Y103" i="6"/>
  <c r="U251" i="6"/>
  <c r="Y251" i="6" s="1"/>
  <c r="N249" i="6"/>
  <c r="H244" i="6"/>
  <c r="N245" i="6"/>
  <c r="K77" i="6"/>
  <c r="J256" i="6"/>
  <c r="J243" i="6"/>
  <c r="K50" i="6"/>
  <c r="J254" i="6"/>
  <c r="K254" i="6" s="1"/>
  <c r="Q39" i="6"/>
  <c r="P250" i="6"/>
  <c r="Q250" i="6" s="1"/>
  <c r="V253" i="6"/>
  <c r="Q24" i="6"/>
  <c r="P271" i="6"/>
  <c r="Q271" i="6" s="1"/>
  <c r="V245" i="6"/>
  <c r="H256" i="6"/>
  <c r="Y7" i="6"/>
  <c r="U258" i="6"/>
  <c r="Y258" i="6" s="1"/>
  <c r="N258" i="6"/>
  <c r="Y26" i="6"/>
  <c r="U246" i="6"/>
  <c r="Y246" i="6" s="1"/>
  <c r="M7" i="6"/>
  <c r="I258" i="6"/>
  <c r="M258" i="6" s="1"/>
  <c r="M24" i="6"/>
  <c r="I271" i="6"/>
  <c r="M271" i="6" s="1"/>
  <c r="M26" i="6"/>
  <c r="I246" i="6"/>
  <c r="M246" i="6" s="1"/>
  <c r="Q29" i="6"/>
  <c r="P253" i="6"/>
  <c r="Q253" i="6" s="1"/>
  <c r="K24" i="6"/>
  <c r="J271" i="6"/>
  <c r="J281" i="6" s="1"/>
  <c r="Q26" i="6"/>
  <c r="P246" i="6"/>
  <c r="Q246" i="6" s="1"/>
  <c r="Q18" i="6"/>
  <c r="P247" i="6"/>
  <c r="Q247" i="6" s="1"/>
  <c r="K43" i="6"/>
  <c r="J244" i="6"/>
  <c r="Q50" i="6"/>
  <c r="P254" i="6"/>
  <c r="Q254" i="6" s="1"/>
  <c r="M77" i="6"/>
  <c r="I256" i="6"/>
  <c r="M18" i="6"/>
  <c r="I247" i="6"/>
  <c r="M247" i="6" s="1"/>
  <c r="Q127" i="6"/>
  <c r="P266" i="6"/>
  <c r="Y48" i="6"/>
  <c r="U277" i="6"/>
  <c r="Y277" i="6" s="1"/>
  <c r="I198" i="6"/>
  <c r="M198" i="6" s="1"/>
  <c r="I267" i="6"/>
  <c r="H251" i="6"/>
  <c r="Q12" i="6"/>
  <c r="P248" i="6"/>
  <c r="Q248" i="6" s="1"/>
  <c r="J253" i="6"/>
  <c r="K12" i="6"/>
  <c r="J248" i="6"/>
  <c r="J258" i="6"/>
  <c r="Q79" i="6"/>
  <c r="P278" i="6"/>
  <c r="Q278" i="6" s="1"/>
  <c r="K26" i="6"/>
  <c r="J246" i="6"/>
  <c r="Q7" i="6"/>
  <c r="P258" i="6"/>
  <c r="Q258" i="6" s="1"/>
  <c r="K35" i="6"/>
  <c r="J245" i="6"/>
  <c r="Y24" i="6"/>
  <c r="U271" i="6"/>
  <c r="Y271" i="6" s="1"/>
  <c r="N250" i="6"/>
  <c r="M59" i="6"/>
  <c r="I243" i="6"/>
  <c r="M65" i="6"/>
  <c r="I257" i="6"/>
  <c r="M257" i="6" s="1"/>
  <c r="M89" i="6"/>
  <c r="I249" i="6"/>
  <c r="M249" i="6" s="1"/>
  <c r="M46" i="6"/>
  <c r="I255" i="6"/>
  <c r="M255" i="6" s="1"/>
  <c r="M35" i="6"/>
  <c r="I245" i="6"/>
  <c r="M245" i="6" s="1"/>
  <c r="M12" i="6"/>
  <c r="I248" i="6"/>
  <c r="M248" i="6" s="1"/>
  <c r="M43" i="6"/>
  <c r="I244" i="6"/>
  <c r="M244" i="6" s="1"/>
  <c r="AX259" i="5"/>
  <c r="AR259" i="5"/>
  <c r="K46" i="6"/>
  <c r="BP259" i="5"/>
  <c r="BP261" i="5" s="1"/>
  <c r="K59" i="6"/>
  <c r="I195" i="6"/>
  <c r="K103" i="6"/>
  <c r="CK250" i="5"/>
  <c r="CK247" i="5"/>
  <c r="CK257" i="5"/>
  <c r="K29" i="6"/>
  <c r="CK253" i="5"/>
  <c r="K7" i="6"/>
  <c r="K18" i="6"/>
  <c r="AH281" i="5"/>
  <c r="AI281" i="5" s="1"/>
  <c r="AL259" i="5"/>
  <c r="BL259" i="5"/>
  <c r="BM243" i="5"/>
  <c r="CK246" i="5"/>
  <c r="BJ283" i="5"/>
  <c r="CM271" i="5"/>
  <c r="CI281" i="5"/>
  <c r="CK281" i="5" s="1"/>
  <c r="AK198" i="5"/>
  <c r="AK283" i="5" s="1"/>
  <c r="AG283" i="5"/>
  <c r="AU294" i="5"/>
  <c r="AT304" i="5"/>
  <c r="BG243" i="5"/>
  <c r="BF259" i="5"/>
  <c r="AO294" i="5"/>
  <c r="AN304" i="5"/>
  <c r="AO271" i="5"/>
  <c r="AN281" i="5"/>
  <c r="BF281" i="5"/>
  <c r="BG266" i="5"/>
  <c r="CK256" i="5"/>
  <c r="AN259" i="5"/>
  <c r="AO243" i="5"/>
  <c r="CK272" i="5"/>
  <c r="CK245" i="5"/>
  <c r="BS243" i="5"/>
  <c r="BR259" i="5"/>
  <c r="AK196" i="5"/>
  <c r="AK306" i="5" s="1"/>
  <c r="AG306" i="5"/>
  <c r="BV306" i="5"/>
  <c r="BX283" i="5"/>
  <c r="BY281" i="5"/>
  <c r="BY283" i="5" s="1"/>
  <c r="AI243" i="5"/>
  <c r="AH259" i="5"/>
  <c r="BR283" i="5"/>
  <c r="BS281" i="5"/>
  <c r="BS283" i="5" s="1"/>
  <c r="BX259" i="5"/>
  <c r="BY243" i="5"/>
  <c r="CI304" i="5"/>
  <c r="CK304" i="5" s="1"/>
  <c r="CM294" i="5"/>
  <c r="CK258" i="5"/>
  <c r="BD306" i="5"/>
  <c r="CK251" i="5"/>
  <c r="BV283" i="5"/>
  <c r="BJ306" i="5"/>
  <c r="AU243" i="5"/>
  <c r="AT259" i="5"/>
  <c r="BX306" i="5"/>
  <c r="BY304" i="5"/>
  <c r="BY306" i="5" s="1"/>
  <c r="BA271" i="5"/>
  <c r="AZ281" i="5"/>
  <c r="AU271" i="5"/>
  <c r="AT281" i="5"/>
  <c r="BA243" i="5"/>
  <c r="AZ259" i="5"/>
  <c r="AK195" i="5"/>
  <c r="AK261" i="5" s="1"/>
  <c r="AG261" i="5"/>
  <c r="CK249" i="5"/>
  <c r="BA294" i="5"/>
  <c r="AZ304" i="5"/>
  <c r="BR306" i="5"/>
  <c r="BS304" i="5"/>
  <c r="BS306" i="5" s="1"/>
  <c r="CI259" i="5"/>
  <c r="CM243" i="5"/>
  <c r="BP306" i="5"/>
  <c r="BL306" i="5"/>
  <c r="BM304" i="5"/>
  <c r="BM306" i="5" s="1"/>
  <c r="BP283" i="5"/>
  <c r="CK248" i="5"/>
  <c r="BL283" i="5"/>
  <c r="BM281" i="5"/>
  <c r="BM283" i="5" s="1"/>
  <c r="AI294" i="5"/>
  <c r="AH304" i="5"/>
  <c r="I197" i="6"/>
  <c r="M197" i="6" s="1"/>
  <c r="CV294" i="2"/>
  <c r="BJ232" i="5"/>
  <c r="BV232" i="5"/>
  <c r="BV199" i="5"/>
  <c r="BV201" i="5" s="1"/>
  <c r="CT205" i="2"/>
  <c r="CT259" i="2"/>
  <c r="CT261" i="2" s="1"/>
  <c r="K47" i="6"/>
  <c r="BP199" i="5"/>
  <c r="BP201" i="5" s="1"/>
  <c r="CU205" i="2"/>
  <c r="CV275" i="2"/>
  <c r="P219" i="6"/>
  <c r="Q51" i="6"/>
  <c r="I222" i="6"/>
  <c r="M222" i="6" s="1"/>
  <c r="M66" i="6"/>
  <c r="BF199" i="5"/>
  <c r="BG195" i="5"/>
  <c r="BP232" i="5"/>
  <c r="BJ199" i="5"/>
  <c r="BJ201" i="5" s="1"/>
  <c r="M214" i="6"/>
  <c r="G188" i="6"/>
  <c r="BY216" i="5"/>
  <c r="BX232" i="5"/>
  <c r="BY232" i="5" s="1"/>
  <c r="I220" i="6"/>
  <c r="M220" i="6" s="1"/>
  <c r="M47" i="6"/>
  <c r="B200" i="6"/>
  <c r="D188" i="6"/>
  <c r="D200" i="6" s="1"/>
  <c r="AI188" i="5"/>
  <c r="BM216" i="5"/>
  <c r="BL232" i="5"/>
  <c r="BM232" i="5" s="1"/>
  <c r="BD232" i="5"/>
  <c r="AI216" i="5"/>
  <c r="BS195" i="5"/>
  <c r="BR199" i="5"/>
  <c r="BF232" i="5"/>
  <c r="BG232" i="5" s="1"/>
  <c r="BG216" i="5"/>
  <c r="BD199" i="5"/>
  <c r="BD201" i="5" s="1"/>
  <c r="P217" i="6"/>
  <c r="Q69" i="6"/>
  <c r="P221" i="6"/>
  <c r="Q78" i="6"/>
  <c r="BR232" i="5"/>
  <c r="BS232" i="5" s="1"/>
  <c r="BS216" i="5"/>
  <c r="P220" i="6"/>
  <c r="Q47" i="6"/>
  <c r="BM195" i="5"/>
  <c r="BL199" i="5"/>
  <c r="BY195" i="5"/>
  <c r="BX199" i="5"/>
  <c r="N188" i="6"/>
  <c r="CM188" i="5"/>
  <c r="P188" i="6"/>
  <c r="Q188" i="6" s="1"/>
  <c r="AI226" i="5"/>
  <c r="AI221" i="5"/>
  <c r="CK225" i="5"/>
  <c r="AK188" i="5"/>
  <c r="CE228" i="5"/>
  <c r="AI219" i="5"/>
  <c r="AK219" i="5"/>
  <c r="AI228" i="5"/>
  <c r="AK228" i="5"/>
  <c r="AI217" i="5"/>
  <c r="AK217" i="5"/>
  <c r="AI230" i="5"/>
  <c r="AK197" i="5"/>
  <c r="CK188" i="5"/>
  <c r="CK230" i="5"/>
  <c r="CK228" i="5"/>
  <c r="CE226" i="5"/>
  <c r="CE221" i="5"/>
  <c r="H220" i="6"/>
  <c r="J219" i="6"/>
  <c r="K219" i="6" s="1"/>
  <c r="H219" i="6"/>
  <c r="J211" i="6"/>
  <c r="K211" i="6" s="1"/>
  <c r="J222" i="6"/>
  <c r="J220" i="6"/>
  <c r="H222" i="6"/>
  <c r="V188" i="6"/>
  <c r="CE188" i="5"/>
  <c r="W6" i="6"/>
  <c r="CK227" i="5"/>
  <c r="CE227" i="5"/>
  <c r="CE225" i="5"/>
  <c r="N217" i="6"/>
  <c r="S217" i="6" s="1"/>
  <c r="N219" i="6"/>
  <c r="S219" i="6" s="1"/>
  <c r="U220" i="6"/>
  <c r="Y220" i="6" s="1"/>
  <c r="Y47" i="6"/>
  <c r="N220" i="6"/>
  <c r="S220" i="6" s="1"/>
  <c r="U217" i="6"/>
  <c r="Y217" i="6" s="1"/>
  <c r="Y69" i="6"/>
  <c r="U219" i="6"/>
  <c r="Y219" i="6" s="1"/>
  <c r="Y51" i="6"/>
  <c r="CE230" i="5"/>
  <c r="N221" i="6"/>
  <c r="S221" i="6" s="1"/>
  <c r="CE217" i="5"/>
  <c r="CG217" i="5"/>
  <c r="CK226" i="5"/>
  <c r="CM226" i="5"/>
  <c r="CK231" i="5"/>
  <c r="CM231" i="5"/>
  <c r="CK220" i="5"/>
  <c r="CM220" i="5"/>
  <c r="CQ223" i="5"/>
  <c r="CS223" i="5"/>
  <c r="CQ218" i="5"/>
  <c r="CS218" i="5"/>
  <c r="CQ217" i="5"/>
  <c r="CS217" i="5"/>
  <c r="CQ219" i="5"/>
  <c r="CS219" i="5"/>
  <c r="CQ216" i="5"/>
  <c r="CS216" i="5"/>
  <c r="U221" i="6"/>
  <c r="Y221" i="6" s="1"/>
  <c r="Y78" i="6"/>
  <c r="CE219" i="5"/>
  <c r="CG219" i="5"/>
  <c r="CK221" i="5"/>
  <c r="CE220" i="5"/>
  <c r="AI220" i="5"/>
  <c r="N216" i="6"/>
  <c r="S216" i="6" s="1"/>
  <c r="CE231" i="5"/>
  <c r="AI231" i="5"/>
  <c r="H214" i="6"/>
  <c r="CK219" i="5"/>
  <c r="P213" i="6"/>
  <c r="AI222" i="5"/>
  <c r="CK216" i="5"/>
  <c r="AI223" i="5"/>
  <c r="AI224" i="5"/>
  <c r="CE223" i="5"/>
  <c r="CK217" i="5"/>
  <c r="CK223" i="5"/>
  <c r="N214" i="6"/>
  <c r="S214" i="6" s="1"/>
  <c r="H210" i="6"/>
  <c r="J223" i="6"/>
  <c r="K223" i="6" s="1"/>
  <c r="V211" i="6"/>
  <c r="CE218" i="5"/>
  <c r="CE224" i="5"/>
  <c r="CK218" i="5"/>
  <c r="H216" i="6"/>
  <c r="V208" i="6"/>
  <c r="P218" i="6"/>
  <c r="V212" i="6"/>
  <c r="V216" i="6"/>
  <c r="P214" i="6"/>
  <c r="V210" i="6"/>
  <c r="U213" i="6"/>
  <c r="Y213" i="6" s="1"/>
  <c r="U218" i="6"/>
  <c r="Y218" i="6" s="1"/>
  <c r="H218" i="6"/>
  <c r="AI218" i="5"/>
  <c r="CE222" i="5"/>
  <c r="J218" i="6"/>
  <c r="K218" i="6" s="1"/>
  <c r="P211" i="6"/>
  <c r="CE216" i="5"/>
  <c r="P222" i="6"/>
  <c r="J215" i="6"/>
  <c r="K215" i="6" s="1"/>
  <c r="V218" i="6"/>
  <c r="J214" i="6"/>
  <c r="K214" i="6" s="1"/>
  <c r="V214" i="6"/>
  <c r="J209" i="6"/>
  <c r="K209" i="6" s="1"/>
  <c r="H215" i="6"/>
  <c r="N212" i="6"/>
  <c r="S212" i="6" s="1"/>
  <c r="N223" i="6"/>
  <c r="S223" i="6" s="1"/>
  <c r="N215" i="6"/>
  <c r="S215" i="6" s="1"/>
  <c r="U223" i="6"/>
  <c r="Y223" i="6" s="1"/>
  <c r="N222" i="6"/>
  <c r="S222" i="6" s="1"/>
  <c r="H208" i="6"/>
  <c r="H213" i="6"/>
  <c r="N218" i="6"/>
  <c r="S218" i="6" s="1"/>
  <c r="U209" i="6"/>
  <c r="Y209" i="6" s="1"/>
  <c r="H223" i="6"/>
  <c r="N209" i="6"/>
  <c r="S209" i="6" s="1"/>
  <c r="U210" i="6"/>
  <c r="Y210" i="6" s="1"/>
  <c r="P208" i="6"/>
  <c r="V215" i="6"/>
  <c r="P212" i="6"/>
  <c r="V213" i="6"/>
  <c r="P223" i="6"/>
  <c r="P216" i="6"/>
  <c r="V209" i="6"/>
  <c r="P210" i="6"/>
  <c r="N213" i="6"/>
  <c r="S213" i="6" s="1"/>
  <c r="U208" i="6"/>
  <c r="Y208" i="6" s="1"/>
  <c r="U211" i="6"/>
  <c r="Y211" i="6" s="1"/>
  <c r="N211" i="6"/>
  <c r="S211" i="6" s="1"/>
  <c r="U216" i="6"/>
  <c r="Y216" i="6" s="1"/>
  <c r="U214" i="6"/>
  <c r="Y214" i="6" s="1"/>
  <c r="H209" i="6"/>
  <c r="N210" i="6"/>
  <c r="S210" i="6" s="1"/>
  <c r="J213" i="6"/>
  <c r="K213" i="6" s="1"/>
  <c r="V223" i="6"/>
  <c r="V222" i="6"/>
  <c r="J208" i="6"/>
  <c r="K208" i="6" s="1"/>
  <c r="P215" i="6"/>
  <c r="J212" i="6"/>
  <c r="K212" i="6" s="1"/>
  <c r="J216" i="6"/>
  <c r="K216" i="6" s="1"/>
  <c r="P209" i="6"/>
  <c r="J210" i="6"/>
  <c r="K210" i="6" s="1"/>
  <c r="U212" i="6"/>
  <c r="Y212" i="6" s="1"/>
  <c r="U215" i="6"/>
  <c r="Y215" i="6" s="1"/>
  <c r="U222" i="6"/>
  <c r="Y222" i="6" s="1"/>
  <c r="N208" i="6"/>
  <c r="S208" i="6" s="1"/>
  <c r="H212" i="6"/>
  <c r="H211" i="6"/>
  <c r="AC200" i="6"/>
  <c r="CK224" i="5"/>
  <c r="CK222" i="5"/>
  <c r="W95" i="6"/>
  <c r="AB232" i="5"/>
  <c r="AB234" i="5" s="1"/>
  <c r="AE232" i="5"/>
  <c r="V232" i="5"/>
  <c r="V234" i="5" s="1"/>
  <c r="Y232" i="5"/>
  <c r="Y234" i="5" s="1"/>
  <c r="W126" i="6"/>
  <c r="W102" i="6"/>
  <c r="W53" i="6"/>
  <c r="W143" i="6"/>
  <c r="W125" i="6"/>
  <c r="W109" i="6"/>
  <c r="W98" i="6"/>
  <c r="W144" i="6"/>
  <c r="W150" i="6"/>
  <c r="W48" i="6"/>
  <c r="W64" i="6"/>
  <c r="W39" i="6"/>
  <c r="W151" i="6"/>
  <c r="W119" i="6"/>
  <c r="W34" i="6"/>
  <c r="W100" i="6"/>
  <c r="W101" i="6"/>
  <c r="W52" i="6"/>
  <c r="W43" i="6"/>
  <c r="W68" i="6"/>
  <c r="W49" i="6"/>
  <c r="W120" i="6"/>
  <c r="W131" i="6"/>
  <c r="W129" i="6"/>
  <c r="W79" i="6"/>
  <c r="W41" i="6"/>
  <c r="W147" i="6"/>
  <c r="W118" i="6"/>
  <c r="W17" i="6"/>
  <c r="W140" i="6"/>
  <c r="W135" i="6"/>
  <c r="W148" i="6"/>
  <c r="W154" i="6"/>
  <c r="W145" i="6"/>
  <c r="W128" i="6"/>
  <c r="W56" i="6"/>
  <c r="CW218" i="5"/>
  <c r="W14" i="6"/>
  <c r="W42" i="6"/>
  <c r="W117" i="6"/>
  <c r="W149" i="6"/>
  <c r="W116" i="6"/>
  <c r="W32" i="6"/>
  <c r="W11" i="6"/>
  <c r="W65" i="6"/>
  <c r="W25" i="6"/>
  <c r="W115" i="6"/>
  <c r="W152" i="6"/>
  <c r="W94" i="6"/>
  <c r="W70" i="6"/>
  <c r="CW223" i="5"/>
  <c r="W28" i="6"/>
  <c r="CW224" i="5"/>
  <c r="W76" i="6"/>
  <c r="W141" i="6"/>
  <c r="W45" i="6"/>
  <c r="W134" i="6"/>
  <c r="W133" i="6"/>
  <c r="W103" i="6"/>
  <c r="W9" i="6"/>
  <c r="W137" i="6"/>
  <c r="W21" i="6"/>
  <c r="W16" i="6"/>
  <c r="W50" i="6"/>
  <c r="W121" i="6"/>
  <c r="W106" i="6"/>
  <c r="W107" i="6"/>
  <c r="W59" i="6"/>
  <c r="W46" i="6"/>
  <c r="W58" i="6"/>
  <c r="W18" i="6"/>
  <c r="W110" i="6"/>
  <c r="W93" i="6"/>
  <c r="W124" i="6"/>
  <c r="W81" i="6"/>
  <c r="W73" i="6"/>
  <c r="W88" i="6"/>
  <c r="W23" i="6"/>
  <c r="W33" i="6"/>
  <c r="W139" i="6"/>
  <c r="W130" i="6"/>
  <c r="W72" i="6"/>
  <c r="W62" i="6"/>
  <c r="W108" i="6"/>
  <c r="W26" i="6"/>
  <c r="W83" i="6"/>
  <c r="W75" i="6"/>
  <c r="W61" i="6"/>
  <c r="U196" i="6"/>
  <c r="Y196" i="6" s="1"/>
  <c r="W153" i="6"/>
  <c r="W132" i="6"/>
  <c r="W89" i="6"/>
  <c r="W29" i="6"/>
  <c r="W136" i="6"/>
  <c r="CW219" i="5"/>
  <c r="N196" i="6"/>
  <c r="W77" i="6"/>
  <c r="W38" i="6"/>
  <c r="W142" i="6"/>
  <c r="W138" i="6"/>
  <c r="W82" i="6"/>
  <c r="CW226" i="5"/>
  <c r="W12" i="6"/>
  <c r="CW222" i="5"/>
  <c r="W104" i="6"/>
  <c r="W91" i="6"/>
  <c r="W44" i="6"/>
  <c r="W35" i="6"/>
  <c r="W63" i="6"/>
  <c r="W55" i="6"/>
  <c r="W51" i="6"/>
  <c r="W30" i="6"/>
  <c r="W36" i="6"/>
  <c r="W78" i="6"/>
  <c r="W69" i="6"/>
  <c r="W60" i="6"/>
  <c r="W27" i="6"/>
  <c r="W19" i="6"/>
  <c r="W40" i="6"/>
  <c r="W13" i="6"/>
  <c r="W47" i="6"/>
  <c r="W66" i="6"/>
  <c r="W8" i="6"/>
  <c r="W57" i="6"/>
  <c r="W20" i="6"/>
  <c r="W84" i="6"/>
  <c r="N195" i="6"/>
  <c r="N197" i="6"/>
  <c r="U198" i="6"/>
  <c r="H196" i="6"/>
  <c r="W123" i="6"/>
  <c r="W71" i="6"/>
  <c r="U195" i="6"/>
  <c r="W96" i="6"/>
  <c r="W67" i="6"/>
  <c r="Q232" i="5"/>
  <c r="Q234" i="5" s="1"/>
  <c r="J188" i="6"/>
  <c r="W10" i="6"/>
  <c r="V197" i="6"/>
  <c r="W105" i="6"/>
  <c r="W74" i="6"/>
  <c r="W54" i="6"/>
  <c r="V198" i="6"/>
  <c r="W24" i="6"/>
  <c r="J196" i="6"/>
  <c r="K196" i="6" s="1"/>
  <c r="P197" i="6"/>
  <c r="Q197" i="6" s="1"/>
  <c r="P195" i="6"/>
  <c r="H197" i="6"/>
  <c r="J197" i="6"/>
  <c r="V195" i="6"/>
  <c r="W7" i="6"/>
  <c r="W80" i="6"/>
  <c r="P198" i="6"/>
  <c r="W15" i="6"/>
  <c r="AH232" i="5"/>
  <c r="AH234" i="5" s="1"/>
  <c r="W90" i="6"/>
  <c r="AG232" i="5"/>
  <c r="J195" i="6"/>
  <c r="U197" i="6"/>
  <c r="Y197" i="6" s="1"/>
  <c r="J198" i="6"/>
  <c r="W22" i="6"/>
  <c r="V196" i="6"/>
  <c r="N198" i="6"/>
  <c r="H198" i="6"/>
  <c r="W122" i="6"/>
  <c r="W92" i="6"/>
  <c r="P196" i="6"/>
  <c r="Q196" i="6" s="1"/>
  <c r="H195" i="6"/>
  <c r="W99" i="6"/>
  <c r="D12" i="7"/>
  <c r="C13" i="7"/>
  <c r="G13" i="7" s="1"/>
  <c r="D13" i="7"/>
  <c r="D9" i="7"/>
  <c r="W199" i="5"/>
  <c r="AC199" i="5"/>
  <c r="Q199" i="5"/>
  <c r="X199" i="5"/>
  <c r="AB204" i="2"/>
  <c r="Z199" i="5"/>
  <c r="G6" i="6"/>
  <c r="AE204" i="2"/>
  <c r="U199" i="5"/>
  <c r="Y204" i="2"/>
  <c r="D11" i="7"/>
  <c r="S204" i="2"/>
  <c r="T199" i="5"/>
  <c r="AA199" i="5"/>
  <c r="R199" i="5"/>
  <c r="V204" i="2"/>
  <c r="D10" i="7"/>
  <c r="AE197" i="5"/>
  <c r="CV204" i="2"/>
  <c r="CK328" i="5" l="1"/>
  <c r="CK313" i="5"/>
  <c r="CK316" i="5"/>
  <c r="BF306" i="5"/>
  <c r="BP329" i="5"/>
  <c r="BP331" i="5" s="1"/>
  <c r="CK319" i="5"/>
  <c r="AX329" i="5"/>
  <c r="AL329" i="5"/>
  <c r="BJ329" i="5"/>
  <c r="BJ331" i="5" s="1"/>
  <c r="BD329" i="5"/>
  <c r="BD331" i="5" s="1"/>
  <c r="CK323" i="5"/>
  <c r="AI319" i="5"/>
  <c r="AR329" i="5"/>
  <c r="AI320" i="5"/>
  <c r="CG314" i="5"/>
  <c r="CG316" i="5"/>
  <c r="CK314" i="5"/>
  <c r="CC329" i="5"/>
  <c r="CE329" i="5" s="1"/>
  <c r="BF329" i="5"/>
  <c r="BF331" i="5" s="1"/>
  <c r="AI321" i="5"/>
  <c r="BV329" i="5"/>
  <c r="BV331" i="5" s="1"/>
  <c r="CK325" i="5"/>
  <c r="CK318" i="5"/>
  <c r="CK327" i="5"/>
  <c r="BX329" i="5"/>
  <c r="BX331" i="5" s="1"/>
  <c r="AI323" i="5"/>
  <c r="AI317" i="5"/>
  <c r="AI327" i="5"/>
  <c r="AC201" i="5"/>
  <c r="AC331" i="5"/>
  <c r="U201" i="5"/>
  <c r="U331" i="5"/>
  <c r="W201" i="5"/>
  <c r="W331" i="5"/>
  <c r="CG327" i="5"/>
  <c r="CS329" i="5"/>
  <c r="CG323" i="5"/>
  <c r="CG313" i="5"/>
  <c r="R201" i="5"/>
  <c r="R331" i="5"/>
  <c r="Z201" i="5"/>
  <c r="Z331" i="5"/>
  <c r="BL329" i="5"/>
  <c r="AI315" i="5"/>
  <c r="CG324" i="5"/>
  <c r="AI318" i="5"/>
  <c r="T201" i="5"/>
  <c r="T331" i="5"/>
  <c r="CK320" i="5"/>
  <c r="CJ329" i="5"/>
  <c r="AG329" i="5"/>
  <c r="AK313" i="5"/>
  <c r="AI328" i="5"/>
  <c r="AT329" i="5"/>
  <c r="AU313" i="5"/>
  <c r="AA201" i="5"/>
  <c r="AA331" i="5"/>
  <c r="X201" i="5"/>
  <c r="X331" i="5"/>
  <c r="CQ319" i="5"/>
  <c r="CP329" i="5"/>
  <c r="CI329" i="5"/>
  <c r="CM313" i="5"/>
  <c r="AO313" i="5"/>
  <c r="AN329" i="5"/>
  <c r="CK322" i="5"/>
  <c r="CM322" i="5"/>
  <c r="Q201" i="5"/>
  <c r="Q331" i="5"/>
  <c r="BR329" i="5"/>
  <c r="AZ329" i="5"/>
  <c r="BA313" i="5"/>
  <c r="AI313" i="5"/>
  <c r="CK324" i="5"/>
  <c r="CK321" i="5"/>
  <c r="CK315" i="5"/>
  <c r="CG325" i="5"/>
  <c r="CG322" i="5"/>
  <c r="AH329" i="5"/>
  <c r="CK326" i="5"/>
  <c r="V205" i="2"/>
  <c r="V331" i="2"/>
  <c r="S205" i="2"/>
  <c r="S331" i="2"/>
  <c r="AE205" i="2"/>
  <c r="AE331" i="2"/>
  <c r="Y205" i="2"/>
  <c r="Y331" i="2"/>
  <c r="AB205" i="2"/>
  <c r="AB331" i="2"/>
  <c r="CV205" i="2"/>
  <c r="CV331" i="2"/>
  <c r="N283" i="6"/>
  <c r="H306" i="6"/>
  <c r="H283" i="6"/>
  <c r="K188" i="6"/>
  <c r="W188" i="6"/>
  <c r="W294" i="6"/>
  <c r="E44" i="7"/>
  <c r="K197" i="6"/>
  <c r="CK259" i="5"/>
  <c r="AH283" i="5"/>
  <c r="E53" i="7"/>
  <c r="K247" i="6"/>
  <c r="W253" i="6"/>
  <c r="K248" i="6"/>
  <c r="V283" i="6"/>
  <c r="K253" i="6"/>
  <c r="K246" i="6"/>
  <c r="W278" i="6"/>
  <c r="W250" i="6"/>
  <c r="N306" i="6"/>
  <c r="W246" i="6"/>
  <c r="W249" i="6"/>
  <c r="I306" i="6"/>
  <c r="M304" i="6"/>
  <c r="M306" i="6" s="1"/>
  <c r="Q294" i="6"/>
  <c r="P304" i="6"/>
  <c r="V306" i="6"/>
  <c r="P281" i="6"/>
  <c r="Q281" i="6" s="1"/>
  <c r="K271" i="6"/>
  <c r="W245" i="6"/>
  <c r="K294" i="6"/>
  <c r="J304" i="6"/>
  <c r="W255" i="6"/>
  <c r="U304" i="6"/>
  <c r="Y294" i="6"/>
  <c r="K245" i="6"/>
  <c r="I259" i="6"/>
  <c r="I260" i="6" s="1"/>
  <c r="M243" i="6"/>
  <c r="K258" i="6"/>
  <c r="I281" i="6"/>
  <c r="K281" i="6" s="1"/>
  <c r="W248" i="6"/>
  <c r="K256" i="6"/>
  <c r="M256" i="6"/>
  <c r="W247" i="6"/>
  <c r="W277" i="6"/>
  <c r="V259" i="6"/>
  <c r="V260" i="6" s="1"/>
  <c r="W243" i="6"/>
  <c r="W257" i="6"/>
  <c r="H259" i="6"/>
  <c r="H260" i="6" s="1"/>
  <c r="K249" i="6"/>
  <c r="K257" i="6"/>
  <c r="K251" i="6"/>
  <c r="W251" i="6"/>
  <c r="W244" i="6"/>
  <c r="U259" i="6"/>
  <c r="U260" i="6" s="1"/>
  <c r="Y243" i="6"/>
  <c r="Y259" i="6" s="1"/>
  <c r="W271" i="6"/>
  <c r="K250" i="6"/>
  <c r="W254" i="6"/>
  <c r="K244" i="6"/>
  <c r="W258" i="6"/>
  <c r="U281" i="6"/>
  <c r="Y281" i="6" s="1"/>
  <c r="Y268" i="6"/>
  <c r="J259" i="6"/>
  <c r="J260" i="6" s="1"/>
  <c r="K243" i="6"/>
  <c r="N259" i="6"/>
  <c r="N260" i="6" s="1"/>
  <c r="P259" i="6"/>
  <c r="P260" i="6" s="1"/>
  <c r="Q243" i="6"/>
  <c r="Q259" i="6" s="1"/>
  <c r="K255" i="6"/>
  <c r="W256" i="6"/>
  <c r="K195" i="6"/>
  <c r="Y195" i="6"/>
  <c r="Q195" i="6"/>
  <c r="K198" i="6"/>
  <c r="J283" i="6"/>
  <c r="Q198" i="6"/>
  <c r="Y198" i="6"/>
  <c r="M195" i="6"/>
  <c r="BA304" i="5"/>
  <c r="AO259" i="5"/>
  <c r="BR261" i="5"/>
  <c r="BS259" i="5"/>
  <c r="BS261" i="5" s="1"/>
  <c r="BF261" i="5"/>
  <c r="BG259" i="5"/>
  <c r="BG261" i="5" s="1"/>
  <c r="AH261" i="5"/>
  <c r="AI259" i="5"/>
  <c r="AI304" i="5"/>
  <c r="AH306" i="5"/>
  <c r="BA259" i="5"/>
  <c r="AU259" i="5"/>
  <c r="BF283" i="5"/>
  <c r="BG281" i="5"/>
  <c r="BG283" i="5" s="1"/>
  <c r="AU304" i="5"/>
  <c r="AO281" i="5"/>
  <c r="BL261" i="5"/>
  <c r="BM259" i="5"/>
  <c r="BM261" i="5" s="1"/>
  <c r="CM259" i="5"/>
  <c r="AU281" i="5"/>
  <c r="CM304" i="5"/>
  <c r="BA281" i="5"/>
  <c r="BX261" i="5"/>
  <c r="BY259" i="5"/>
  <c r="BY261" i="5" s="1"/>
  <c r="AO304" i="5"/>
  <c r="CM281" i="5"/>
  <c r="I199" i="6"/>
  <c r="I200" i="6" s="1"/>
  <c r="K220" i="6"/>
  <c r="Y281" i="2"/>
  <c r="Y283" i="2" s="1"/>
  <c r="X283" i="2"/>
  <c r="AE281" i="2"/>
  <c r="AE283" i="2" s="1"/>
  <c r="AD283" i="2"/>
  <c r="V281" i="2"/>
  <c r="V283" i="2" s="1"/>
  <c r="U283" i="2"/>
  <c r="CU281" i="2"/>
  <c r="CU283" i="2" s="1"/>
  <c r="AB281" i="2"/>
  <c r="AB283" i="2" s="1"/>
  <c r="AA283" i="2"/>
  <c r="S281" i="2"/>
  <c r="S283" i="2" s="1"/>
  <c r="R283" i="2"/>
  <c r="K222" i="6"/>
  <c r="I224" i="6"/>
  <c r="I225" i="6" s="1"/>
  <c r="CT281" i="2"/>
  <c r="CT283" i="2" s="1"/>
  <c r="CU259" i="2"/>
  <c r="CU261" i="2" s="1"/>
  <c r="BG199" i="5"/>
  <c r="BG201" i="5" s="1"/>
  <c r="BF201" i="5"/>
  <c r="BY199" i="5"/>
  <c r="BY201" i="5" s="1"/>
  <c r="BX201" i="5"/>
  <c r="BS199" i="5"/>
  <c r="BS201" i="5" s="1"/>
  <c r="BR201" i="5"/>
  <c r="BM199" i="5"/>
  <c r="BM201" i="5" s="1"/>
  <c r="BL201" i="5"/>
  <c r="AE234" i="5"/>
  <c r="AK232" i="5"/>
  <c r="AK234" i="5" s="1"/>
  <c r="AG234" i="5"/>
  <c r="Q217" i="6"/>
  <c r="Q220" i="6"/>
  <c r="Q219" i="6"/>
  <c r="W220" i="6"/>
  <c r="W217" i="6"/>
  <c r="W221" i="6"/>
  <c r="W219" i="6"/>
  <c r="Q221" i="6"/>
  <c r="S232" i="5"/>
  <c r="S234" i="5" s="1"/>
  <c r="Q216" i="6"/>
  <c r="Q222" i="6"/>
  <c r="W218" i="6"/>
  <c r="W222" i="6"/>
  <c r="Q218" i="6"/>
  <c r="Q212" i="6"/>
  <c r="W223" i="6"/>
  <c r="W216" i="6"/>
  <c r="W212" i="6"/>
  <c r="Q209" i="6"/>
  <c r="W214" i="6"/>
  <c r="W209" i="6"/>
  <c r="W213" i="6"/>
  <c r="Q214" i="6"/>
  <c r="W211" i="6"/>
  <c r="W210" i="6"/>
  <c r="Q213" i="6"/>
  <c r="Q215" i="6"/>
  <c r="N224" i="6"/>
  <c r="N225" i="6" s="1"/>
  <c r="Q223" i="6"/>
  <c r="Q211" i="6"/>
  <c r="W215" i="6"/>
  <c r="V224" i="6"/>
  <c r="V225" i="6" s="1"/>
  <c r="W208" i="6"/>
  <c r="U224" i="6"/>
  <c r="U225" i="6" s="1"/>
  <c r="Q208" i="6"/>
  <c r="P224" i="6"/>
  <c r="Q210" i="6"/>
  <c r="J224" i="6"/>
  <c r="H224" i="6"/>
  <c r="H225" i="6" s="1"/>
  <c r="AI232" i="5"/>
  <c r="E10" i="7"/>
  <c r="E11" i="7"/>
  <c r="E12" i="7"/>
  <c r="E13" i="7"/>
  <c r="E9" i="7"/>
  <c r="AE199" i="5"/>
  <c r="Y199" i="5"/>
  <c r="S199" i="5"/>
  <c r="AB199" i="5"/>
  <c r="V199" i="5"/>
  <c r="G197" i="6"/>
  <c r="G225" i="6" s="1"/>
  <c r="G196" i="6"/>
  <c r="G306" i="6" s="1"/>
  <c r="E199" i="6"/>
  <c r="E200" i="6" s="1"/>
  <c r="G195" i="6"/>
  <c r="G260" i="6" s="1"/>
  <c r="F199" i="6"/>
  <c r="F200" i="6" s="1"/>
  <c r="BG329" i="5" l="1"/>
  <c r="BG331" i="5" s="1"/>
  <c r="BY329" i="5"/>
  <c r="BY331" i="5" s="1"/>
  <c r="AO329" i="5"/>
  <c r="BR331" i="5"/>
  <c r="BS329" i="5"/>
  <c r="BS331" i="5" s="1"/>
  <c r="V201" i="5"/>
  <c r="V331" i="5"/>
  <c r="CG329" i="5"/>
  <c r="CM329" i="5"/>
  <c r="AU329" i="5"/>
  <c r="S201" i="5"/>
  <c r="S331" i="5"/>
  <c r="CQ329" i="5"/>
  <c r="BL331" i="5"/>
  <c r="BM329" i="5"/>
  <c r="BM331" i="5" s="1"/>
  <c r="AI329" i="5"/>
  <c r="AB201" i="5"/>
  <c r="AB331" i="5"/>
  <c r="Y201" i="5"/>
  <c r="Y331" i="5"/>
  <c r="AE201" i="5"/>
  <c r="AE331" i="5"/>
  <c r="AK329" i="5"/>
  <c r="BA329" i="5"/>
  <c r="CK329" i="5"/>
  <c r="Q283" i="6"/>
  <c r="P283" i="6"/>
  <c r="J306" i="6"/>
  <c r="K304" i="6"/>
  <c r="K306" i="6" s="1"/>
  <c r="Q304" i="6"/>
  <c r="Q306" i="6" s="1"/>
  <c r="P306" i="6"/>
  <c r="K283" i="6"/>
  <c r="Q260" i="6"/>
  <c r="U306" i="6"/>
  <c r="Y304" i="6"/>
  <c r="Y306" i="6" s="1"/>
  <c r="W304" i="6"/>
  <c r="U283" i="6"/>
  <c r="W259" i="6"/>
  <c r="M281" i="6"/>
  <c r="M283" i="6" s="1"/>
  <c r="I283" i="6"/>
  <c r="W281" i="6"/>
  <c r="Y283" i="6"/>
  <c r="Y260" i="6"/>
  <c r="K259" i="6"/>
  <c r="K260" i="6" s="1"/>
  <c r="M259" i="6"/>
  <c r="M260" i="6" s="1"/>
  <c r="M199" i="6"/>
  <c r="M200" i="6" s="1"/>
  <c r="CV281" i="2"/>
  <c r="CV283" i="2" s="1"/>
  <c r="CV259" i="2"/>
  <c r="CV261" i="2" s="1"/>
  <c r="M224" i="6"/>
  <c r="M225" i="6" s="1"/>
  <c r="K224" i="6"/>
  <c r="K225" i="6" s="1"/>
  <c r="J225" i="6"/>
  <c r="Q224" i="6"/>
  <c r="Q225" i="6" s="1"/>
  <c r="P225" i="6"/>
  <c r="Y224" i="6"/>
  <c r="Y225" i="6" s="1"/>
  <c r="W224" i="6"/>
  <c r="G199" i="6"/>
  <c r="G200" i="6" s="1"/>
  <c r="A192" i="5"/>
  <c r="U193" i="6"/>
  <c r="A192" i="6" l="1"/>
  <c r="A205" i="6" s="1"/>
  <c r="CV198" i="5"/>
  <c r="CV283" i="5" s="1"/>
  <c r="CU198" i="5"/>
  <c r="CV196" i="5"/>
  <c r="CV306" i="5" s="1"/>
  <c r="CU196" i="5"/>
  <c r="CV197" i="5"/>
  <c r="CY196" i="5" l="1"/>
  <c r="CY306" i="5" s="1"/>
  <c r="CU306" i="5"/>
  <c r="CY198" i="5"/>
  <c r="CY283" i="5" s="1"/>
  <c r="CU283" i="5"/>
  <c r="CW196" i="5"/>
  <c r="CW306" i="5" s="1"/>
  <c r="CW198" i="5"/>
  <c r="CW283" i="5" s="1"/>
  <c r="CU197" i="5"/>
  <c r="CY197" i="5" s="1"/>
  <c r="CU195" i="5"/>
  <c r="CU261" i="5" s="1"/>
  <c r="CV195" i="5"/>
  <c r="CV261" i="5" s="1"/>
  <c r="CU232" i="5" l="1"/>
  <c r="CU234" i="5" s="1"/>
  <c r="CY195" i="5"/>
  <c r="CY261" i="5" s="1"/>
  <c r="CW195" i="5"/>
  <c r="CW261" i="5" s="1"/>
  <c r="CW197" i="5"/>
  <c r="CV199" i="5"/>
  <c r="CU199" i="5"/>
  <c r="CU201" i="5" l="1"/>
  <c r="CU331" i="5"/>
  <c r="CV201" i="5"/>
  <c r="CV331" i="5"/>
  <c r="CY232" i="5"/>
  <c r="CY234" i="5" s="1"/>
  <c r="CY199" i="5"/>
  <c r="CW199" i="5"/>
  <c r="CV232" i="5"/>
  <c r="CV234" i="5" s="1"/>
  <c r="CW201" i="5" l="1"/>
  <c r="CW331" i="5"/>
  <c r="CY201" i="5"/>
  <c r="CY331" i="5"/>
  <c r="CW232" i="5"/>
  <c r="CW234" i="5" s="1"/>
  <c r="CQ41" i="2"/>
  <c r="CQ148" i="2"/>
  <c r="CQ87" i="2"/>
  <c r="CQ79" i="2"/>
  <c r="CQ24" i="2"/>
  <c r="CO198" i="2" l="1"/>
  <c r="CQ130" i="2"/>
  <c r="CP203" i="2" l="1"/>
  <c r="CO203" i="2"/>
  <c r="CS203" i="2" s="1"/>
  <c r="CP201" i="2"/>
  <c r="CO201" i="2"/>
  <c r="CP202" i="2"/>
  <c r="CO202" i="2"/>
  <c r="CP200" i="2"/>
  <c r="CP261" i="2" s="1"/>
  <c r="CO200" i="2"/>
  <c r="CJ203" i="2"/>
  <c r="CI203" i="2"/>
  <c r="CM203" i="2" s="1"/>
  <c r="CJ201" i="2"/>
  <c r="CI201" i="2"/>
  <c r="CJ202" i="2"/>
  <c r="CI202" i="2"/>
  <c r="CJ200" i="2"/>
  <c r="CJ261" i="2" s="1"/>
  <c r="CI200" i="2"/>
  <c r="CD203" i="2"/>
  <c r="CC203" i="2"/>
  <c r="CG203" i="2" s="1"/>
  <c r="CD201" i="2"/>
  <c r="CC201" i="2"/>
  <c r="CD202" i="2"/>
  <c r="CC202" i="2"/>
  <c r="CD200" i="2"/>
  <c r="CD261" i="2" s="1"/>
  <c r="CC200" i="2"/>
  <c r="BX203" i="2"/>
  <c r="BY203" i="2" s="1"/>
  <c r="BV203" i="2"/>
  <c r="BX201" i="2"/>
  <c r="BV201" i="2"/>
  <c r="BX202" i="2"/>
  <c r="BV202" i="2"/>
  <c r="BX200" i="2"/>
  <c r="BV200" i="2"/>
  <c r="BV261" i="2" s="1"/>
  <c r="BV306" i="2" l="1"/>
  <c r="CG201" i="2"/>
  <c r="CG306" i="2" s="1"/>
  <c r="CC306" i="2"/>
  <c r="CM201" i="2"/>
  <c r="CM306" i="2" s="1"/>
  <c r="CI306" i="2"/>
  <c r="CS201" i="2"/>
  <c r="CS306" i="2" s="1"/>
  <c r="CO306" i="2"/>
  <c r="BY201" i="2"/>
  <c r="BY306" i="2" s="1"/>
  <c r="BX306" i="2"/>
  <c r="CD306" i="2"/>
  <c r="CJ306" i="2"/>
  <c r="CP306" i="2"/>
  <c r="CM200" i="2"/>
  <c r="CM261" i="2" s="1"/>
  <c r="CI261" i="2"/>
  <c r="BV234" i="2"/>
  <c r="CC234" i="2"/>
  <c r="CI234" i="2"/>
  <c r="CO234" i="2"/>
  <c r="CG200" i="2"/>
  <c r="CG261" i="2" s="1"/>
  <c r="CC261" i="2"/>
  <c r="CD234" i="2"/>
  <c r="CJ234" i="2"/>
  <c r="CP234" i="2"/>
  <c r="BY202" i="2"/>
  <c r="BY234" i="2" s="1"/>
  <c r="BX234" i="2"/>
  <c r="BY200" i="2"/>
  <c r="BY261" i="2" s="1"/>
  <c r="BX261" i="2"/>
  <c r="CS200" i="2"/>
  <c r="CS261" i="2" s="1"/>
  <c r="CO261" i="2"/>
  <c r="CG202" i="2"/>
  <c r="CG234" i="2" s="1"/>
  <c r="CM202" i="2"/>
  <c r="CM234" i="2" s="1"/>
  <c r="CS202" i="2"/>
  <c r="CS234" i="2" s="1"/>
  <c r="CQ203" i="2"/>
  <c r="CE201" i="2"/>
  <c r="CE306" i="2" s="1"/>
  <c r="CK201" i="2"/>
  <c r="CK306" i="2" s="1"/>
  <c r="CQ201" i="2"/>
  <c r="CQ306" i="2" s="1"/>
  <c r="CQ202" i="2"/>
  <c r="CQ234" i="2" s="1"/>
  <c r="CE202" i="2"/>
  <c r="CE234" i="2" s="1"/>
  <c r="CK202" i="2"/>
  <c r="CK234" i="2" s="1"/>
  <c r="CE203" i="2"/>
  <c r="CK203" i="2"/>
  <c r="BV204" i="2"/>
  <c r="BV331" i="2" s="1"/>
  <c r="CC204" i="2"/>
  <c r="CI204" i="2"/>
  <c r="CO204" i="2"/>
  <c r="BX204" i="2"/>
  <c r="BX331" i="2" s="1"/>
  <c r="CD204" i="2"/>
  <c r="CJ204" i="2"/>
  <c r="CP204" i="2"/>
  <c r="CQ200" i="2"/>
  <c r="CQ261" i="2" s="1"/>
  <c r="CK200" i="2"/>
  <c r="CK261" i="2" s="1"/>
  <c r="CE200" i="2"/>
  <c r="CE261" i="2" s="1"/>
  <c r="G14" i="7"/>
  <c r="CD205" i="2" l="1"/>
  <c r="CD331" i="2"/>
  <c r="CC205" i="2"/>
  <c r="CC331" i="2"/>
  <c r="CP205" i="2"/>
  <c r="CP331" i="2"/>
  <c r="CO205" i="2"/>
  <c r="CO331" i="2"/>
  <c r="CJ205" i="2"/>
  <c r="CJ331" i="2"/>
  <c r="CI205" i="2"/>
  <c r="CI331" i="2"/>
  <c r="BV205" i="2"/>
  <c r="B21" i="7"/>
  <c r="BV281" i="2"/>
  <c r="BV283" i="2" s="1"/>
  <c r="CI281" i="2"/>
  <c r="CC281" i="2"/>
  <c r="CJ281" i="2"/>
  <c r="CJ283" i="2" s="1"/>
  <c r="CO281" i="2"/>
  <c r="CS281" i="2" s="1"/>
  <c r="CP281" i="2"/>
  <c r="CP283" i="2" s="1"/>
  <c r="CD281" i="2"/>
  <c r="CD283" i="2" s="1"/>
  <c r="BX205" i="2"/>
  <c r="BY204" i="2"/>
  <c r="CS204" i="2"/>
  <c r="CM204" i="2"/>
  <c r="CG204" i="2"/>
  <c r="D23" i="7"/>
  <c r="C24" i="7"/>
  <c r="G24" i="7" s="1"/>
  <c r="G16" i="7"/>
  <c r="D22" i="7"/>
  <c r="C23" i="7"/>
  <c r="G23" i="7" s="1"/>
  <c r="D14" i="7"/>
  <c r="E14" i="7" s="1"/>
  <c r="D24" i="7"/>
  <c r="D20" i="7"/>
  <c r="D16" i="7"/>
  <c r="G21" i="7"/>
  <c r="G17" i="7"/>
  <c r="G20" i="7"/>
  <c r="D15" i="7"/>
  <c r="D18" i="7"/>
  <c r="G19" i="7"/>
  <c r="D21" i="7"/>
  <c r="G18" i="7"/>
  <c r="D17" i="7"/>
  <c r="G15" i="7"/>
  <c r="CE204" i="2"/>
  <c r="C22" i="7"/>
  <c r="G22" i="7" s="1"/>
  <c r="D19" i="7"/>
  <c r="CQ204" i="2"/>
  <c r="CK204" i="2"/>
  <c r="AX196" i="5"/>
  <c r="AX306" i="5" s="1"/>
  <c r="AG206" i="5"/>
  <c r="AH206" i="5" s="1"/>
  <c r="AI206" i="5" s="1"/>
  <c r="AJ206" i="5" s="1"/>
  <c r="AK206" i="5" s="1"/>
  <c r="AL206" i="5" s="1"/>
  <c r="AM206" i="5" s="1"/>
  <c r="AN206" i="5" s="1"/>
  <c r="AO206" i="5" s="1"/>
  <c r="AP206" i="5" s="1"/>
  <c r="BY205" i="2" l="1"/>
  <c r="BY331" i="2"/>
  <c r="CK205" i="2"/>
  <c r="CK331" i="2"/>
  <c r="CE205" i="2"/>
  <c r="CE331" i="2"/>
  <c r="CQ205" i="2"/>
  <c r="CQ331" i="2"/>
  <c r="CM205" i="2"/>
  <c r="CM331" i="2"/>
  <c r="CS205" i="2"/>
  <c r="CS331" i="2"/>
  <c r="CG205" i="2"/>
  <c r="CG331" i="2"/>
  <c r="CS283" i="2"/>
  <c r="CO283" i="2"/>
  <c r="CM281" i="2"/>
  <c r="CM283" i="2" s="1"/>
  <c r="CI283" i="2"/>
  <c r="CG281" i="2"/>
  <c r="CG283" i="2" s="1"/>
  <c r="CC283" i="2"/>
  <c r="CE281" i="2"/>
  <c r="CE283" i="2" s="1"/>
  <c r="CQ281" i="2"/>
  <c r="CQ283" i="2" s="1"/>
  <c r="CK281" i="2"/>
  <c r="CK283" i="2" s="1"/>
  <c r="BX281" i="2"/>
  <c r="E16" i="7"/>
  <c r="E21" i="7"/>
  <c r="E23" i="7"/>
  <c r="E17" i="7"/>
  <c r="E19" i="7"/>
  <c r="E20" i="7"/>
  <c r="E18" i="7"/>
  <c r="E24" i="7"/>
  <c r="AZ196" i="5"/>
  <c r="AT196" i="5"/>
  <c r="AR196" i="5"/>
  <c r="AR306" i="5" s="1"/>
  <c r="E22" i="7"/>
  <c r="E15" i="7"/>
  <c r="N6" i="6"/>
  <c r="CI197" i="5"/>
  <c r="CM197" i="5" s="1"/>
  <c r="CC196" i="5"/>
  <c r="CD196" i="5"/>
  <c r="CD306" i="5" s="1"/>
  <c r="AL198" i="5"/>
  <c r="AL283" i="5" s="1"/>
  <c r="AR198" i="5"/>
  <c r="AR283" i="5" s="1"/>
  <c r="CJ196" i="5"/>
  <c r="CJ306" i="5" s="1"/>
  <c r="CI196" i="5"/>
  <c r="CD198" i="5"/>
  <c r="CD283" i="5" s="1"/>
  <c r="AZ197" i="5"/>
  <c r="BA197" i="5" s="1"/>
  <c r="CC195" i="5"/>
  <c r="CC261" i="5" s="1"/>
  <c r="CJ195" i="5"/>
  <c r="CJ261" i="5" s="1"/>
  <c r="AN196" i="5"/>
  <c r="CJ197" i="5"/>
  <c r="CD195" i="5"/>
  <c r="CD261" i="5" s="1"/>
  <c r="AN198" i="5"/>
  <c r="AT198" i="5"/>
  <c r="CI195" i="5"/>
  <c r="CI261" i="5" s="1"/>
  <c r="CC198" i="5"/>
  <c r="AX197" i="5"/>
  <c r="CI198" i="5"/>
  <c r="AL197" i="5"/>
  <c r="AR197" i="5"/>
  <c r="AX195" i="5"/>
  <c r="AX261" i="5" s="1"/>
  <c r="CO232" i="5"/>
  <c r="CO234" i="5" s="1"/>
  <c r="CJ198" i="5"/>
  <c r="CJ283" i="5" s="1"/>
  <c r="AN197" i="5"/>
  <c r="AO197" i="5" s="1"/>
  <c r="AT197" i="5"/>
  <c r="AU197" i="5" s="1"/>
  <c r="AZ195" i="5"/>
  <c r="CC197" i="5"/>
  <c r="CG197" i="5" s="1"/>
  <c r="AL195" i="5"/>
  <c r="AL261" i="5" s="1"/>
  <c r="AL196" i="5"/>
  <c r="AL306" i="5" s="1"/>
  <c r="AR195" i="5"/>
  <c r="AR261" i="5" s="1"/>
  <c r="AX198" i="5"/>
  <c r="AX283" i="5" s="1"/>
  <c r="CD197" i="5"/>
  <c r="AN195" i="5"/>
  <c r="AT195" i="5"/>
  <c r="AZ198" i="5"/>
  <c r="AU195" i="5" l="1"/>
  <c r="AU261" i="5" s="1"/>
  <c r="AT261" i="5"/>
  <c r="AO198" i="5"/>
  <c r="AO283" i="5" s="1"/>
  <c r="AN283" i="5"/>
  <c r="CM196" i="5"/>
  <c r="CM306" i="5" s="1"/>
  <c r="CI306" i="5"/>
  <c r="BA198" i="5"/>
  <c r="BA283" i="5" s="1"/>
  <c r="AZ283" i="5"/>
  <c r="BA195" i="5"/>
  <c r="BA261" i="5" s="1"/>
  <c r="AZ261" i="5"/>
  <c r="CM198" i="5"/>
  <c r="CM283" i="5" s="1"/>
  <c r="CI283" i="5"/>
  <c r="AO196" i="5"/>
  <c r="AO306" i="5" s="1"/>
  <c r="AN306" i="5"/>
  <c r="AU196" i="5"/>
  <c r="AU306" i="5" s="1"/>
  <c r="AT306" i="5"/>
  <c r="CG198" i="5"/>
  <c r="CG283" i="5" s="1"/>
  <c r="CC283" i="5"/>
  <c r="CG196" i="5"/>
  <c r="CG306" i="5" s="1"/>
  <c r="CC306" i="5"/>
  <c r="BA196" i="5"/>
  <c r="BA306" i="5" s="1"/>
  <c r="AZ306" i="5"/>
  <c r="AO195" i="5"/>
  <c r="AO261" i="5" s="1"/>
  <c r="AN261" i="5"/>
  <c r="AU198" i="5"/>
  <c r="AU283" i="5" s="1"/>
  <c r="AT283" i="5"/>
  <c r="BY281" i="2"/>
  <c r="BY283" i="2" s="1"/>
  <c r="BX283" i="2"/>
  <c r="CE197" i="5"/>
  <c r="CE195" i="5"/>
  <c r="CE261" i="5" s="1"/>
  <c r="AR232" i="5"/>
  <c r="AR234" i="5" s="1"/>
  <c r="AL232" i="5"/>
  <c r="CK197" i="5"/>
  <c r="CS232" i="5"/>
  <c r="CS234" i="5" s="1"/>
  <c r="AX232" i="5"/>
  <c r="AX234" i="5" s="1"/>
  <c r="BD234" i="5"/>
  <c r="BJ234" i="5"/>
  <c r="BP234" i="5"/>
  <c r="BV234" i="5"/>
  <c r="CI232" i="5"/>
  <c r="CI234" i="5" s="1"/>
  <c r="CM195" i="5"/>
  <c r="CM261" i="5" s="1"/>
  <c r="CK195" i="5"/>
  <c r="CK261" i="5" s="1"/>
  <c r="CK198" i="5"/>
  <c r="CK283" i="5" s="1"/>
  <c r="CK196" i="5"/>
  <c r="CK306" i="5" s="1"/>
  <c r="CE196" i="5"/>
  <c r="CE306" i="5" s="1"/>
  <c r="CE198" i="5"/>
  <c r="CE283" i="5" s="1"/>
  <c r="CC232" i="5"/>
  <c r="CC234" i="5" s="1"/>
  <c r="CG195" i="5"/>
  <c r="CG261" i="5" s="1"/>
  <c r="AZ232" i="5"/>
  <c r="BX234" i="5"/>
  <c r="CP232" i="5"/>
  <c r="CP234" i="5" s="1"/>
  <c r="BR234" i="5"/>
  <c r="CJ232" i="5"/>
  <c r="CJ234" i="5" s="1"/>
  <c r="BF234" i="5"/>
  <c r="AT232" i="5"/>
  <c r="BL234" i="5"/>
  <c r="CD232" i="5"/>
  <c r="CD234" i="5" s="1"/>
  <c r="AN232" i="5"/>
  <c r="AI197" i="5"/>
  <c r="AI234" i="5" s="1"/>
  <c r="AR199" i="5"/>
  <c r="CC199" i="5"/>
  <c r="AI195" i="5"/>
  <c r="AI261" i="5" s="1"/>
  <c r="AI196" i="5"/>
  <c r="AI306" i="5" s="1"/>
  <c r="CJ199" i="5"/>
  <c r="AN199" i="5"/>
  <c r="AN331" i="5" s="1"/>
  <c r="AH199" i="5"/>
  <c r="CI199" i="5"/>
  <c r="AX199" i="5"/>
  <c r="AI198" i="5"/>
  <c r="AI283" i="5" s="1"/>
  <c r="AZ199" i="5"/>
  <c r="AZ331" i="5" s="1"/>
  <c r="AG199" i="5"/>
  <c r="AT199" i="5"/>
  <c r="AT331" i="5" s="1"/>
  <c r="CP199" i="5"/>
  <c r="CD199" i="5"/>
  <c r="CO199" i="5"/>
  <c r="AL199" i="5"/>
  <c r="CJ201" i="5" l="1"/>
  <c r="CJ331" i="5"/>
  <c r="CC201" i="5"/>
  <c r="CC331" i="5"/>
  <c r="AL201" i="5"/>
  <c r="AL331" i="5"/>
  <c r="AX201" i="5"/>
  <c r="AX331" i="5"/>
  <c r="AR201" i="5"/>
  <c r="AR331" i="5"/>
  <c r="CO201" i="5"/>
  <c r="CO331" i="5"/>
  <c r="CI201" i="5"/>
  <c r="CI331" i="5"/>
  <c r="AG201" i="5"/>
  <c r="AG331" i="5"/>
  <c r="CD201" i="5"/>
  <c r="CD331" i="5"/>
  <c r="AH201" i="5"/>
  <c r="AH331" i="5"/>
  <c r="CP201" i="5"/>
  <c r="CP331" i="5"/>
  <c r="AN234" i="5"/>
  <c r="AO232" i="5"/>
  <c r="AO234" i="5" s="1"/>
  <c r="AZ234" i="5"/>
  <c r="BA232" i="5"/>
  <c r="BA234" i="5" s="1"/>
  <c r="AN201" i="5"/>
  <c r="AO199" i="5"/>
  <c r="AU199" i="5"/>
  <c r="AT201" i="5"/>
  <c r="AT234" i="5"/>
  <c r="AU232" i="5"/>
  <c r="AU234" i="5" s="1"/>
  <c r="AZ201" i="5"/>
  <c r="BA199" i="5"/>
  <c r="AQ234" i="5"/>
  <c r="AL234" i="5"/>
  <c r="AK199" i="5"/>
  <c r="AW234" i="5"/>
  <c r="CG232" i="5"/>
  <c r="CG234" i="5" s="1"/>
  <c r="CA234" i="5"/>
  <c r="BO234" i="5"/>
  <c r="BI234" i="5"/>
  <c r="BU234" i="5"/>
  <c r="BC234" i="5"/>
  <c r="CM199" i="5"/>
  <c r="CK199" i="5"/>
  <c r="CM232" i="5"/>
  <c r="CM234" i="5" s="1"/>
  <c r="CS199" i="5"/>
  <c r="CQ199" i="5"/>
  <c r="CE199" i="5"/>
  <c r="CG199" i="5"/>
  <c r="BM234" i="5"/>
  <c r="BS234" i="5"/>
  <c r="CQ232" i="5"/>
  <c r="CQ234" i="5" s="1"/>
  <c r="BG234" i="5"/>
  <c r="BY234" i="5"/>
  <c r="CE232" i="5"/>
  <c r="CE234" i="5" s="1"/>
  <c r="CK232" i="5"/>
  <c r="CK234" i="5" s="1"/>
  <c r="H199" i="6"/>
  <c r="H200" i="6" s="1"/>
  <c r="P199" i="6"/>
  <c r="W196" i="6"/>
  <c r="W306" i="6" s="1"/>
  <c r="U199" i="6"/>
  <c r="U200" i="6" s="1"/>
  <c r="W198" i="6"/>
  <c r="W283" i="6" s="1"/>
  <c r="J199" i="6"/>
  <c r="N199" i="6"/>
  <c r="N200" i="6" s="1"/>
  <c r="AI199" i="5"/>
  <c r="W197" i="6"/>
  <c r="W225" i="6" s="1"/>
  <c r="V199" i="6"/>
  <c r="V200" i="6" s="1"/>
  <c r="W195" i="6"/>
  <c r="W260" i="6" s="1"/>
  <c r="BA201" i="5" l="1"/>
  <c r="BA331" i="5"/>
  <c r="CS201" i="5"/>
  <c r="CS331" i="5"/>
  <c r="CK201" i="5"/>
  <c r="CK331" i="5"/>
  <c r="CM201" i="5"/>
  <c r="CM331" i="5"/>
  <c r="AK201" i="5"/>
  <c r="AK331" i="5"/>
  <c r="AU201" i="5"/>
  <c r="AU331" i="5"/>
  <c r="AO201" i="5"/>
  <c r="AO331" i="5"/>
  <c r="CG201" i="5"/>
  <c r="CG331" i="5"/>
  <c r="CE201" i="5"/>
  <c r="CE331" i="5"/>
  <c r="AI201" i="5"/>
  <c r="AI331" i="5"/>
  <c r="CQ201" i="5"/>
  <c r="CQ331" i="5"/>
  <c r="J200" i="6"/>
  <c r="K199" i="6"/>
  <c r="K200" i="6" s="1"/>
  <c r="Q199" i="6"/>
  <c r="Q200" i="6" s="1"/>
  <c r="P200" i="6"/>
  <c r="Y199" i="6"/>
  <c r="Y200" i="6" s="1"/>
  <c r="W199" i="6"/>
  <c r="W200" i="6" s="1"/>
  <c r="CE134" i="2" l="1"/>
  <c r="CE48" i="2"/>
  <c r="CQ22" i="2"/>
  <c r="CK22" i="2"/>
  <c r="CE22" i="2"/>
  <c r="CE188" i="2" l="1"/>
  <c r="CE151" i="2"/>
  <c r="CE150" i="2"/>
  <c r="CE149" i="2"/>
  <c r="CE148" i="2"/>
  <c r="CE147" i="2"/>
  <c r="CE145" i="2"/>
  <c r="CE144" i="2"/>
  <c r="CE143" i="2"/>
  <c r="CE142" i="2"/>
  <c r="CE141" i="2"/>
  <c r="CE140" i="2"/>
  <c r="CE139" i="2"/>
  <c r="CE138" i="2"/>
  <c r="CE137" i="2"/>
  <c r="CE136" i="2"/>
  <c r="CE135" i="2"/>
  <c r="CE133" i="2"/>
  <c r="CE132" i="2"/>
  <c r="CE131" i="2"/>
  <c r="CE130" i="2"/>
  <c r="CE129" i="2"/>
  <c r="CE128" i="2"/>
  <c r="CE126" i="2"/>
  <c r="CE125" i="2"/>
  <c r="CE124" i="2"/>
  <c r="CE123" i="2"/>
  <c r="CE122" i="2"/>
  <c r="CE121" i="2"/>
  <c r="CE120" i="2"/>
  <c r="CE119" i="2"/>
  <c r="CE118" i="2"/>
  <c r="CE117" i="2"/>
  <c r="CE116" i="2"/>
  <c r="CE115" i="2"/>
  <c r="CE110" i="2"/>
  <c r="CE109" i="2"/>
  <c r="CE108" i="2"/>
  <c r="CE107" i="2"/>
  <c r="CE106" i="2"/>
  <c r="CE105" i="2"/>
  <c r="CE104" i="2"/>
  <c r="CE103" i="2"/>
  <c r="CE102" i="2"/>
  <c r="CE101" i="2"/>
  <c r="CE100" i="2"/>
  <c r="CE99" i="2"/>
  <c r="CE98" i="2"/>
  <c r="CE96" i="2"/>
  <c r="CE95" i="2"/>
  <c r="CE94" i="2"/>
  <c r="CE93" i="2"/>
  <c r="CE92" i="2"/>
  <c r="CE90" i="2"/>
  <c r="CE91" i="2"/>
  <c r="CE89" i="2"/>
  <c r="CE88" i="2"/>
  <c r="CE87" i="2"/>
  <c r="CE86" i="2"/>
  <c r="CE84" i="2"/>
  <c r="CE83" i="2"/>
  <c r="CE82" i="2"/>
  <c r="CE81" i="2"/>
  <c r="CE80" i="2"/>
  <c r="CE79" i="2"/>
  <c r="CE78" i="2"/>
  <c r="CE77" i="2"/>
  <c r="CE76" i="2"/>
  <c r="CE75" i="2"/>
  <c r="CE74" i="2"/>
  <c r="CE73" i="2"/>
  <c r="CE72" i="2"/>
  <c r="CE71" i="2"/>
  <c r="CE70" i="2"/>
  <c r="CE69" i="2"/>
  <c r="CE68" i="2"/>
  <c r="CE67" i="2"/>
  <c r="CE66" i="2"/>
  <c r="CE65" i="2"/>
  <c r="CE64" i="2"/>
  <c r="CE63" i="2"/>
  <c r="CE62" i="2"/>
  <c r="CE61" i="2"/>
  <c r="CE60" i="2"/>
  <c r="CE59" i="2"/>
  <c r="CE58" i="2"/>
  <c r="CE57" i="2"/>
  <c r="CE56" i="2"/>
  <c r="CE55" i="2"/>
  <c r="CE54" i="2"/>
  <c r="CE53" i="2"/>
  <c r="CE52" i="2"/>
  <c r="CE51" i="2"/>
  <c r="CE50" i="2"/>
  <c r="CE49" i="2"/>
  <c r="CE47" i="2"/>
  <c r="CE46" i="2"/>
  <c r="CE45" i="2"/>
  <c r="CE44" i="2"/>
  <c r="CE43" i="2"/>
  <c r="CE42" i="2"/>
  <c r="CE40" i="2"/>
  <c r="CE39" i="2"/>
  <c r="CE38" i="2"/>
  <c r="CE36" i="2"/>
  <c r="CE35" i="2"/>
  <c r="CE34" i="2"/>
  <c r="CE33" i="2"/>
  <c r="CE32" i="2"/>
  <c r="CE30" i="2"/>
  <c r="CE29" i="2"/>
  <c r="CE28" i="2"/>
  <c r="CE27" i="2"/>
  <c r="CE26" i="2"/>
  <c r="CE25" i="2"/>
  <c r="CE24" i="2"/>
  <c r="CE23" i="2"/>
  <c r="CE21" i="2"/>
  <c r="CE20" i="2"/>
  <c r="CE19" i="2"/>
  <c r="CE18" i="2"/>
  <c r="CE17" i="2"/>
  <c r="CE16" i="2"/>
  <c r="CE15" i="2"/>
  <c r="CE14" i="2"/>
  <c r="CE13" i="2"/>
  <c r="CE12" i="2"/>
  <c r="CE11" i="2"/>
  <c r="CE10" i="2"/>
  <c r="CE9" i="2"/>
  <c r="CE8" i="2"/>
  <c r="CE7" i="2"/>
  <c r="CE6" i="2"/>
  <c r="CK188" i="2"/>
  <c r="CK154" i="2"/>
  <c r="CK153" i="2"/>
  <c r="CK152" i="2"/>
  <c r="CK151" i="2"/>
  <c r="CK150" i="2"/>
  <c r="CK149" i="2"/>
  <c r="CK148" i="2"/>
  <c r="CK147" i="2"/>
  <c r="CK145" i="2"/>
  <c r="CK144" i="2"/>
  <c r="CK143" i="2"/>
  <c r="CK142" i="2"/>
  <c r="CK141" i="2"/>
  <c r="CK140" i="2"/>
  <c r="CK139" i="2"/>
  <c r="CK138" i="2"/>
  <c r="CK137" i="2"/>
  <c r="CK136" i="2"/>
  <c r="CK135" i="2"/>
  <c r="CK133" i="2"/>
  <c r="CK132" i="2"/>
  <c r="CK131" i="2"/>
  <c r="CK130" i="2"/>
  <c r="CK129" i="2"/>
  <c r="CK128" i="2"/>
  <c r="CK126" i="2"/>
  <c r="CK125" i="2"/>
  <c r="CK124" i="2"/>
  <c r="CK123" i="2"/>
  <c r="CK122" i="2"/>
  <c r="CK121" i="2"/>
  <c r="CK120" i="2"/>
  <c r="CK119" i="2"/>
  <c r="CK118" i="2"/>
  <c r="CK117" i="2"/>
  <c r="CK116" i="2"/>
  <c r="CK115" i="2"/>
  <c r="CK110" i="2"/>
  <c r="CK109" i="2"/>
  <c r="CK108" i="2"/>
  <c r="CK107" i="2"/>
  <c r="CK106" i="2"/>
  <c r="CK105" i="2"/>
  <c r="CK104" i="2"/>
  <c r="CK103" i="2"/>
  <c r="CK102" i="2"/>
  <c r="CK101" i="2"/>
  <c r="CK100" i="2"/>
  <c r="CK99" i="2"/>
  <c r="CK98" i="2"/>
  <c r="CK96" i="2"/>
  <c r="CK95" i="2"/>
  <c r="CK94" i="2"/>
  <c r="CK93" i="2"/>
  <c r="CK92" i="2"/>
  <c r="CK90" i="2"/>
  <c r="CK91" i="2"/>
  <c r="CK89" i="2"/>
  <c r="CK88" i="2"/>
  <c r="CK87" i="2"/>
  <c r="CK86" i="2"/>
  <c r="CK84" i="2"/>
  <c r="CK83" i="2"/>
  <c r="CK82" i="2"/>
  <c r="CK81" i="2"/>
  <c r="CK80" i="2"/>
  <c r="CK79" i="2"/>
  <c r="CK78" i="2"/>
  <c r="CK77" i="2"/>
  <c r="CK76" i="2"/>
  <c r="CK75" i="2"/>
  <c r="CK74" i="2"/>
  <c r="CK73" i="2"/>
  <c r="CK72" i="2"/>
  <c r="CK71" i="2"/>
  <c r="CK70" i="2"/>
  <c r="CK69" i="2"/>
  <c r="CK68" i="2"/>
  <c r="CK67" i="2"/>
  <c r="CK66" i="2"/>
  <c r="CK65" i="2"/>
  <c r="CK64" i="2"/>
  <c r="CK63" i="2"/>
  <c r="CK62" i="2"/>
  <c r="CK61" i="2"/>
  <c r="CK60" i="2"/>
  <c r="CK59" i="2"/>
  <c r="CK58" i="2"/>
  <c r="CK57" i="2"/>
  <c r="CK56" i="2"/>
  <c r="CK55" i="2"/>
  <c r="CK54" i="2"/>
  <c r="CK53" i="2"/>
  <c r="CK52" i="2"/>
  <c r="CK51" i="2"/>
  <c r="CK50" i="2"/>
  <c r="CK49" i="2"/>
  <c r="CK47" i="2"/>
  <c r="CK46" i="2"/>
  <c r="CK45" i="2"/>
  <c r="CK44" i="2"/>
  <c r="CK43" i="2"/>
  <c r="CK42" i="2"/>
  <c r="CK41" i="2"/>
  <c r="CK40" i="2"/>
  <c r="CK39" i="2"/>
  <c r="CK38" i="2"/>
  <c r="CK36" i="2"/>
  <c r="CK35" i="2"/>
  <c r="CK34" i="2"/>
  <c r="CK33" i="2"/>
  <c r="CK32" i="2"/>
  <c r="CK30" i="2"/>
  <c r="CK29" i="2"/>
  <c r="CK28" i="2"/>
  <c r="CK27" i="2"/>
  <c r="CK26" i="2"/>
  <c r="CK25" i="2"/>
  <c r="CK24" i="2"/>
  <c r="CK23" i="2"/>
  <c r="CK21" i="2"/>
  <c r="CK20" i="2"/>
  <c r="CK19" i="2"/>
  <c r="CK18" i="2"/>
  <c r="CK17" i="2"/>
  <c r="CK16" i="2"/>
  <c r="CK15" i="2"/>
  <c r="CK14" i="2"/>
  <c r="CK13" i="2"/>
  <c r="CK12" i="2"/>
  <c r="CK11" i="2"/>
  <c r="CK10" i="2"/>
  <c r="CK9" i="2"/>
  <c r="CK8" i="2"/>
  <c r="CK7" i="2"/>
  <c r="CK6" i="2"/>
  <c r="CQ154" i="2" l="1"/>
  <c r="CQ153" i="2"/>
  <c r="CQ152" i="2"/>
  <c r="CQ151" i="2"/>
  <c r="CQ150" i="2"/>
  <c r="CQ149" i="2"/>
  <c r="CQ147" i="2"/>
  <c r="CQ145" i="2"/>
  <c r="CQ144" i="2"/>
  <c r="CQ143" i="2"/>
  <c r="CQ142" i="2"/>
  <c r="CQ141" i="2"/>
  <c r="CQ140" i="2"/>
  <c r="CQ139" i="2"/>
  <c r="CQ138" i="2"/>
  <c r="CQ137" i="2"/>
  <c r="CQ136" i="2"/>
  <c r="CQ135" i="2"/>
  <c r="CQ133" i="2"/>
  <c r="CQ132" i="2"/>
  <c r="CQ131" i="2"/>
  <c r="CQ129" i="2"/>
  <c r="CQ128" i="2"/>
  <c r="CQ126" i="2"/>
  <c r="CQ125" i="2"/>
  <c r="CQ124" i="2"/>
  <c r="CQ123" i="2"/>
  <c r="CQ122" i="2"/>
  <c r="CQ121" i="2"/>
  <c r="CQ120" i="2"/>
  <c r="CQ119" i="2"/>
  <c r="CQ118" i="2"/>
  <c r="CQ117" i="2"/>
  <c r="CQ116" i="2"/>
  <c r="CQ115" i="2"/>
  <c r="CQ110" i="2"/>
  <c r="CQ109" i="2"/>
  <c r="CQ108" i="2"/>
  <c r="CQ107" i="2"/>
  <c r="CQ106" i="2"/>
  <c r="CQ105" i="2"/>
  <c r="CQ104" i="2"/>
  <c r="CQ103" i="2"/>
  <c r="CQ102" i="2"/>
  <c r="CQ101" i="2"/>
  <c r="CQ100" i="2"/>
  <c r="CQ99" i="2"/>
  <c r="CQ98" i="2"/>
  <c r="CQ96" i="2"/>
  <c r="CQ95" i="2"/>
  <c r="CQ94" i="2"/>
  <c r="CQ93" i="2"/>
  <c r="CQ92" i="2"/>
  <c r="CQ90" i="2"/>
  <c r="CQ91" i="2"/>
  <c r="CQ89" i="2"/>
  <c r="CQ88" i="2"/>
  <c r="CQ86" i="2"/>
  <c r="CQ84" i="2"/>
  <c r="CQ83" i="2"/>
  <c r="CQ82" i="2"/>
  <c r="CQ81" i="2"/>
  <c r="CQ80" i="2"/>
  <c r="CQ78" i="2"/>
  <c r="CQ77" i="2"/>
  <c r="CQ76" i="2"/>
  <c r="CQ75" i="2"/>
  <c r="CQ74" i="2"/>
  <c r="CQ73" i="2"/>
  <c r="CQ72" i="2"/>
  <c r="CQ71" i="2"/>
  <c r="CQ70" i="2"/>
  <c r="CQ69" i="2"/>
  <c r="CQ68" i="2"/>
  <c r="CQ67" i="2"/>
  <c r="CQ66" i="2"/>
  <c r="CQ65" i="2"/>
  <c r="CQ64" i="2"/>
  <c r="CQ63" i="2"/>
  <c r="CQ62" i="2"/>
  <c r="CQ61" i="2"/>
  <c r="CQ60" i="2"/>
  <c r="CQ59" i="2"/>
  <c r="CQ58" i="2"/>
  <c r="CQ57" i="2"/>
  <c r="CQ56" i="2"/>
  <c r="CQ55" i="2"/>
  <c r="CQ54" i="2"/>
  <c r="CQ53" i="2"/>
  <c r="CQ52" i="2"/>
  <c r="CQ51" i="2"/>
  <c r="CQ50" i="2"/>
  <c r="CQ49" i="2"/>
  <c r="CQ47" i="2"/>
  <c r="CQ46" i="2"/>
  <c r="CQ45" i="2"/>
  <c r="CQ44" i="2"/>
  <c r="CQ43" i="2"/>
  <c r="CQ42" i="2"/>
  <c r="CQ40" i="2"/>
  <c r="CQ39" i="2"/>
  <c r="CQ38" i="2"/>
  <c r="CQ36" i="2"/>
  <c r="CQ35" i="2"/>
  <c r="CQ34" i="2"/>
  <c r="CQ33" i="2"/>
  <c r="CQ32" i="2"/>
  <c r="CQ30" i="2"/>
  <c r="CQ29" i="2"/>
  <c r="CQ28" i="2"/>
  <c r="CQ27" i="2"/>
  <c r="CQ26" i="2"/>
  <c r="CQ25" i="2"/>
  <c r="CQ23" i="2"/>
  <c r="CQ21" i="2"/>
  <c r="CQ20" i="2"/>
  <c r="CQ19" i="2"/>
  <c r="CQ18" i="2"/>
  <c r="CQ17" i="2"/>
  <c r="CQ16" i="2"/>
  <c r="CQ15" i="2"/>
  <c r="CQ14" i="2"/>
  <c r="CQ13" i="2"/>
  <c r="CQ12" i="2"/>
  <c r="CQ11" i="2"/>
  <c r="CQ10" i="2"/>
  <c r="CQ9" i="2"/>
  <c r="CQ8" i="2"/>
  <c r="CQ7" i="2"/>
  <c r="CQ6" i="2"/>
</calcChain>
</file>

<file path=xl/sharedStrings.xml><?xml version="1.0" encoding="utf-8"?>
<sst xmlns="http://schemas.openxmlformats.org/spreadsheetml/2006/main" count="30359" uniqueCount="297">
  <si>
    <t>Serie de Gastos 2012-2024</t>
  </si>
  <si>
    <t>Sector</t>
  </si>
  <si>
    <t xml:space="preserve"> Presupuesto Inicial</t>
  </si>
  <si>
    <t xml:space="preserve"> Presupuesto Disponible</t>
  </si>
  <si>
    <t xml:space="preserve"> Compromisos</t>
  </si>
  <si>
    <t xml:space="preserve"> % Ejecución</t>
  </si>
  <si>
    <t xml:space="preserve"> Giros</t>
  </si>
  <si>
    <t xml:space="preserve"> % Giros</t>
  </si>
  <si>
    <t>AMBIENTE</t>
  </si>
  <si>
    <t>CULTURA, RECREACIÓN Y DEPORTE</t>
  </si>
  <si>
    <t>DESARROLLO ECONÓMICO, INDUSTRIA Y TURISMO</t>
  </si>
  <si>
    <t>EDUCACIÓN</t>
  </si>
  <si>
    <t>GESTIÓN JURÍDICA</t>
  </si>
  <si>
    <t>GESTIÓN PÚBLICA</t>
  </si>
  <si>
    <t>GOBIERNO</t>
  </si>
  <si>
    <t>HÁBITAT</t>
  </si>
  <si>
    <t>HACIENDA</t>
  </si>
  <si>
    <t>INTEGRACION SOCIAL</t>
  </si>
  <si>
    <t>MOVILIDAD</t>
  </si>
  <si>
    <t>ORGANISMO DE CONTROL</t>
  </si>
  <si>
    <t>PLANEACIÓN</t>
  </si>
  <si>
    <t>SALUD</t>
  </si>
  <si>
    <t>SEGURIDAD, CONVIVENCIA Y JUSTICIA</t>
  </si>
  <si>
    <t>Total general</t>
  </si>
  <si>
    <t xml:space="preserve"> Entidades</t>
  </si>
  <si>
    <t>0100-CONCEJO DE BOGOTA</t>
  </si>
  <si>
    <t>0102-PERSONERÍA DE BOGOTÁ</t>
  </si>
  <si>
    <t>0104-SECRETARÍA GENERAL</t>
  </si>
  <si>
    <t>0105-VEEDURÍA DISTRITAL</t>
  </si>
  <si>
    <t>0110-SECRETARÍA DISTRITAL DE GOBIERNO</t>
  </si>
  <si>
    <t>0111-SECRETARÍA DISTRITAL DE HACIENDA</t>
  </si>
  <si>
    <t>0112-SECRETARÍA DE EDUCACIÓN DEL DISTRITO</t>
  </si>
  <si>
    <t>0113-SECRETARÍA DISTRITAL DE MOVILIDAD</t>
  </si>
  <si>
    <t>0114-SECRETARÍA DISTRITAL DE SALUD</t>
  </si>
  <si>
    <t>0117-SECRETARÍA DISTRITAL DE DESARROLLO ECONÓMICO</t>
  </si>
  <si>
    <t>0118-SECRETARÍA DISTRITAL DEL HABITAT</t>
  </si>
  <si>
    <t>0119-SECRETARÍA DISTRITAL DE CULTURA, RECREACIÓN Y DEPORTE</t>
  </si>
  <si>
    <t xml:space="preserve">0120-SECRETARÍA DISTRITAL DE PLANEACIÓN </t>
  </si>
  <si>
    <t>0121-SECRETARÍA DISTRITAL DE LA MUJER</t>
  </si>
  <si>
    <t>0122-SECRETARÍA DISTRITAL DE INTEGRACIÓN SOCIAL</t>
  </si>
  <si>
    <t>0125-DEPARTAMENTO ADMINISTRATIVO DEL SERVICIO CIVIL</t>
  </si>
  <si>
    <t>0126-SECRETARÍA DISTRITAL DE AMBIENTE</t>
  </si>
  <si>
    <t>0127-DEPARTAMENTO ADTIVO DE LA DEFENSORÍA ESPACIO PUBLICO</t>
  </si>
  <si>
    <t>0131-UNIDAD ADMINISTRATIVA ESPECIAL CUERPO OFICIAL DE BOMBEROS</t>
  </si>
  <si>
    <t>0136-SECRETARIA JURIDICA DISTRITAL</t>
  </si>
  <si>
    <t>0137-SECRETARÍA DISTRITAL DE SEGURIDAD, CONVIVENCIA Y JUSTICIA</t>
  </si>
  <si>
    <t>0200-INSTITUTO PARA LA ECONOMÍA SOCIAL</t>
  </si>
  <si>
    <t xml:space="preserve">0201-FONDO FINANCIERO DE SALUD </t>
  </si>
  <si>
    <t>0203-INSTITUTO DISTRITAL DE GESTIÓN DE RIESGOS Y CAMBIO CLIMATICO</t>
  </si>
  <si>
    <t xml:space="preserve">0204-INSTITUTO DE DESARROLLO URBANO  </t>
  </si>
  <si>
    <t>0206-FONDO DE PRESTACIONES ECONÓMICAS, CESANTÍAS Y PENSIONES</t>
  </si>
  <si>
    <t>0208-CAJA DE LA VIVIENDA POPULAR</t>
  </si>
  <si>
    <t>0211-INSTITUTO DISTRITAL DE RECREACIÓN Y DEPORTE</t>
  </si>
  <si>
    <t>0213-INSTITUTO DISTRITAL DE PATRIMONIO CULTURAL</t>
  </si>
  <si>
    <t>0214-INSTITUTO DISTRITAL PARA LA PROTECCIÓN DE LA NIÑEZ Y LA JUVENTUD</t>
  </si>
  <si>
    <t>0215-FUNDACIÓN GILBERTO ALZATE AVENDAÑO</t>
  </si>
  <si>
    <t>0216-ORQUESTA FILARMÓNICA DE BOGOTÁ</t>
  </si>
  <si>
    <t>0217-FONDO DE SEGURIDAD Y VIGILANCIA</t>
  </si>
  <si>
    <t>0218-JARDIN BOTÁNICO</t>
  </si>
  <si>
    <t>0219-INSTITUTO PARA LA INVESTIGACION EDUCATIVA Y EL DESARROLLO PEDAGÓGICO</t>
  </si>
  <si>
    <t>0220-INSTITUTO DISTRITAL DE PARTICIPACIÓN Y ACCIÓN COMUNAL</t>
  </si>
  <si>
    <t>0221-INSTITUTO DISTRITAL DE TURISMO</t>
  </si>
  <si>
    <t>0222-INSTITUTO DISTRITAL DE LAS ARTES</t>
  </si>
  <si>
    <t>0226-UNIDAD ADMINISTRATIVA ESPECIAL DE CATASTRO</t>
  </si>
  <si>
    <t>0227-UNIDAD ADTIVA ESPECIAL DE REHABILITACIÓN Y MANTO. VIAL</t>
  </si>
  <si>
    <t>0228-UNIDAD ADMINISTRATIVA ESPECIAL DE SERVICIOS PÚBLICOS</t>
  </si>
  <si>
    <t>0229-INSTITUTO DISTRITAL DE PROTECCIÓN Y BIENESTAR ANIMAL</t>
  </si>
  <si>
    <t xml:space="preserve">0230-UNIVERSIDAD DISTRITAL  </t>
  </si>
  <si>
    <t>0235-CONTRALORÍA DISTRITAL</t>
  </si>
  <si>
    <t>0501-AGENCIA DE EDUCACIÓN SUPERIOR, CIENCIA Y TECNOLOGÍA - ATENEA</t>
  </si>
  <si>
    <t>Etiquetas de fila</t>
  </si>
  <si>
    <t>Suma de Presupuesto Inicial</t>
  </si>
  <si>
    <t>Suma de Presupuesto Disponible</t>
  </si>
  <si>
    <t>Suma de Compromisos</t>
  </si>
  <si>
    <t>Suma de Giros</t>
  </si>
  <si>
    <t xml:space="preserve"> Tipo de Gasto</t>
  </si>
  <si>
    <t>Funcionamiento</t>
  </si>
  <si>
    <t xml:space="preserve">Corrientes </t>
  </si>
  <si>
    <t>Inversión directa</t>
  </si>
  <si>
    <t>Servicio de la deuda</t>
  </si>
  <si>
    <t>Transferencias</t>
  </si>
  <si>
    <t xml:space="preserve">  Tipo de Gasto</t>
  </si>
  <si>
    <t>Participación  Presupuesto Disponible</t>
  </si>
  <si>
    <t>Etiquetas de columna</t>
  </si>
  <si>
    <t xml:space="preserve">   Presupuesto PDD</t>
  </si>
  <si>
    <t>Carlos Galán 2024-2027</t>
  </si>
  <si>
    <t>Claudia López 2020-2023</t>
  </si>
  <si>
    <t>Enrique Pañalosa 2016-2019</t>
  </si>
  <si>
    <t>Gustavo Petro 2012-2015</t>
  </si>
  <si>
    <t>(en blanco)</t>
  </si>
  <si>
    <t>GRÁFICAS</t>
  </si>
  <si>
    <t>Vigencia</t>
  </si>
  <si>
    <t>Plan de Gobierno</t>
  </si>
  <si>
    <t>Entidad</t>
  </si>
  <si>
    <t>Tipo de Gasto</t>
  </si>
  <si>
    <t>Valor Precios</t>
  </si>
  <si>
    <t>Presupuesto Inicial</t>
  </si>
  <si>
    <t>Presupuesto Disponible</t>
  </si>
  <si>
    <t>Compromisos</t>
  </si>
  <si>
    <t>% Ejec</t>
  </si>
  <si>
    <t>Giros</t>
  </si>
  <si>
    <t>% Ejec Giros</t>
  </si>
  <si>
    <t xml:space="preserve"> -   </t>
  </si>
  <si>
    <t xml:space="preserve"> </t>
  </si>
  <si>
    <t>PRESUPUESTO ANUAL DISTRITO CAPITAL</t>
  </si>
  <si>
    <t>Millones de pesos</t>
  </si>
  <si>
    <t>2 0 0 2</t>
  </si>
  <si>
    <t>2 0 0 3</t>
  </si>
  <si>
    <t>2 0 0 4</t>
  </si>
  <si>
    <t>2 0 0 5</t>
  </si>
  <si>
    <t>2 0 0 6</t>
  </si>
  <si>
    <t>2 0 0 7</t>
  </si>
  <si>
    <t>2 0 0 8</t>
  </si>
  <si>
    <t>2 0 0 9</t>
  </si>
  <si>
    <t>2 0 1 0</t>
  </si>
  <si>
    <t>2 0 1 1</t>
  </si>
  <si>
    <t>2 0 1 2</t>
  </si>
  <si>
    <t>2 0 1 3</t>
  </si>
  <si>
    <t>2 0 1 4</t>
  </si>
  <si>
    <t>2 0 1 5</t>
  </si>
  <si>
    <t>2 0 1 6</t>
  </si>
  <si>
    <t>2 0 1 7</t>
  </si>
  <si>
    <t>2 0 1 8</t>
  </si>
  <si>
    <t>2 0 1 9</t>
  </si>
  <si>
    <t>2 0 2 0</t>
  </si>
  <si>
    <t xml:space="preserve"> 2 0 2 1</t>
  </si>
  <si>
    <t>2 0 2 1</t>
  </si>
  <si>
    <t xml:space="preserve"> 2 0 2 2</t>
  </si>
  <si>
    <t>2 0 2 2</t>
  </si>
  <si>
    <t>2 0 2 3 a septiembre</t>
  </si>
  <si>
    <t>2 0 2 3 a octubre</t>
  </si>
  <si>
    <t>2 0 2 3 a noviembre</t>
  </si>
  <si>
    <t>2 0 2 3 a diciembre</t>
  </si>
  <si>
    <t>2024  a 31/01/2024</t>
  </si>
  <si>
    <t>2024  a 29/02/2024</t>
  </si>
  <si>
    <t>2024  a 31/03/2024</t>
  </si>
  <si>
    <t>2024  a 30/04/2024</t>
  </si>
  <si>
    <t>2024  a 31/05/2024</t>
  </si>
  <si>
    <t>ENTIDAD - TIPO DE GASTO</t>
  </si>
  <si>
    <t>%Ejec Giros</t>
  </si>
  <si>
    <t>Presupuesto inicial</t>
  </si>
  <si>
    <t>FONDATT</t>
  </si>
  <si>
    <t>Departamento Administrativo del Medio Ambiente</t>
  </si>
  <si>
    <t>Unidad  de Servicios Públicos</t>
  </si>
  <si>
    <t>Secretaria de Obras Publicas</t>
  </si>
  <si>
    <t>Secretaria de Transito y Transporte</t>
  </si>
  <si>
    <t>Departamento Administrativo de Acción Comunal</t>
  </si>
  <si>
    <t>Departamento Administrativo de Catastro</t>
  </si>
  <si>
    <t>Fondo de Ventas Populares</t>
  </si>
  <si>
    <t>FOPAE</t>
  </si>
  <si>
    <t>Instituto Distrital de Cultura y Turismo - IDCT</t>
  </si>
  <si>
    <t>Fondo Rotatorio del Concejo</t>
  </si>
  <si>
    <t>TOTAL PRESUPUESTO ANUAL</t>
  </si>
  <si>
    <t>AC</t>
  </si>
  <si>
    <t>EP</t>
  </si>
  <si>
    <t>EA</t>
  </si>
  <si>
    <t>OC</t>
  </si>
  <si>
    <t>PRESUPUESTO ANUAL DE INVERSIÓN DIRECTA POR SECTOR</t>
  </si>
  <si>
    <t>Millones de Pesos</t>
  </si>
  <si>
    <t>INVERSIÓN POR SECTOR</t>
  </si>
  <si>
    <t>Ambiente</t>
  </si>
  <si>
    <t xml:space="preserve">Cultura, Recreación y Deporte </t>
  </si>
  <si>
    <t>Desarrollo Económico, Industria y Turismo</t>
  </si>
  <si>
    <t>Educación</t>
  </si>
  <si>
    <t>Gobierno</t>
  </si>
  <si>
    <t>Gestión Pública</t>
  </si>
  <si>
    <t>Hacienda</t>
  </si>
  <si>
    <t>Hábitat</t>
  </si>
  <si>
    <t>Integración Social</t>
  </si>
  <si>
    <t>Gestión Júridica</t>
  </si>
  <si>
    <t>Movilidad</t>
  </si>
  <si>
    <t>Mujer</t>
  </si>
  <si>
    <t xml:space="preserve">Planeación </t>
  </si>
  <si>
    <t>Salud</t>
  </si>
  <si>
    <t>Seguridad, Convivencia y Justicia</t>
  </si>
  <si>
    <t>Entes de Control</t>
  </si>
  <si>
    <t>Total inversión</t>
  </si>
  <si>
    <t>GASTOS DE FUNCIONAMIENTO POR SECTOR</t>
  </si>
  <si>
    <t>Total Funcionamiento</t>
  </si>
  <si>
    <t>TRANSFERENCIAS POR SECTOR</t>
  </si>
  <si>
    <t>Total Transferencias</t>
  </si>
  <si>
    <t>SERVICIO DE LA DEUDA POR SECTOR</t>
  </si>
  <si>
    <t>Total Servicio de la Deuda</t>
  </si>
  <si>
    <t xml:space="preserve">2 0 2 3 </t>
  </si>
  <si>
    <t>% ejec Giros</t>
  </si>
  <si>
    <t>Inversión</t>
  </si>
  <si>
    <t>TOTALES</t>
  </si>
  <si>
    <t>Deflactor</t>
  </si>
  <si>
    <t>PRESUPUESTO ANUAL DE INVERSIÓN POR SECTOR</t>
  </si>
  <si>
    <t>GARZÓN 2004-2007</t>
  </si>
  <si>
    <t>MORENO 2008-2011</t>
  </si>
  <si>
    <t>PETRO 2012-2015</t>
  </si>
  <si>
    <t>PEÑALOSA 2016-2019</t>
  </si>
  <si>
    <t>LOPÉZ 2020-2023</t>
  </si>
  <si>
    <t>PRESUPUESTO ANUAL</t>
  </si>
  <si>
    <t>Año</t>
  </si>
  <si>
    <t>% Ejecución</t>
  </si>
  <si>
    <t>% Giros</t>
  </si>
  <si>
    <t>Fuente: SHD-DDP</t>
  </si>
  <si>
    <t>Corrientes</t>
  </si>
  <si>
    <t>2 0 2 3</t>
  </si>
  <si>
    <t>Grios Acumulados</t>
  </si>
  <si>
    <t>Decreto 669 de 29 dic 2011</t>
  </si>
  <si>
    <t>Decreto 164 de 12 abr 2013</t>
  </si>
  <si>
    <t>Decreto 609 de 27 dic 2013</t>
  </si>
  <si>
    <t>Decreto 603 de 23 dic 2014</t>
  </si>
  <si>
    <t>Decreto 533 de 15 dic 2015</t>
  </si>
  <si>
    <t>Decreto 627 de 26 dic 2016</t>
  </si>
  <si>
    <t>Decreto 816 de 28 dic 2017</t>
  </si>
  <si>
    <t>Decreto 826 de 27 dic 2018</t>
  </si>
  <si>
    <t>Decreto 816 de 26 dic 2019</t>
  </si>
  <si>
    <t>Decreto 328 de 29 dic 2020</t>
  </si>
  <si>
    <t>Decreto 540 de 24 dic 2021</t>
  </si>
  <si>
    <t>Decreto 612 de 29 dic 2022</t>
  </si>
  <si>
    <t>Decreto 643 de 29 dic 2023</t>
  </si>
  <si>
    <t>VIGENCIA</t>
  </si>
  <si>
    <t>CONCEPTO</t>
  </si>
  <si>
    <t>%Ejec</t>
  </si>
  <si>
    <t>TOTAL GASTOS DE FUNCIONAMIENTO</t>
  </si>
  <si>
    <t>Gastos de personal</t>
  </si>
  <si>
    <t>Adqusición de bienes y servicios</t>
  </si>
  <si>
    <t>Gastos por tributos, tasas, contribuciones, multas</t>
  </si>
  <si>
    <t>Disminución de pasivos</t>
  </si>
  <si>
    <t>Transferencias corrientes de funcionamiento</t>
  </si>
  <si>
    <t xml:space="preserve"> % Compromisos</t>
  </si>
  <si>
    <t>Tipo de Centro Gestor</t>
  </si>
  <si>
    <t>Administración Centrral</t>
  </si>
  <si>
    <t>Organismo de Control</t>
  </si>
  <si>
    <t>Establecimientos Públicos</t>
  </si>
  <si>
    <t>Ente Autónomo Universitario</t>
  </si>
  <si>
    <t>% Compromisos</t>
  </si>
  <si>
    <t>2024  a 30/06/2024</t>
  </si>
  <si>
    <t>Suma de % Giros2</t>
  </si>
  <si>
    <t xml:space="preserve"> % Ejec Comprom</t>
  </si>
  <si>
    <t xml:space="preserve">  %Ejec Giros</t>
  </si>
  <si>
    <t xml:space="preserve"> % Ejec Giros</t>
  </si>
  <si>
    <t>2024  a 31/07/2024</t>
  </si>
  <si>
    <t>0</t>
  </si>
  <si>
    <t>2024  a 31/08/2024</t>
  </si>
  <si>
    <t>0%</t>
  </si>
  <si>
    <t>Serie de gastos 2012 a 2024</t>
  </si>
  <si>
    <t>2024  a 30/09/2024</t>
  </si>
  <si>
    <t>2024  a 31/10/2024</t>
  </si>
  <si>
    <t>2 0 2 4 Octubre</t>
  </si>
  <si>
    <t>Programación 2025</t>
  </si>
  <si>
    <t>2025 Programación</t>
  </si>
  <si>
    <t>2024  a 31/12/2024</t>
  </si>
  <si>
    <t>2024  a 30/11/2024</t>
  </si>
  <si>
    <t>MUJER</t>
  </si>
  <si>
    <t>Proyecto de Presupuesto 2025</t>
  </si>
  <si>
    <t>Presupuesto Aprobado 2025</t>
  </si>
  <si>
    <t>Diferencia Ppto Aprobado Vs Proyecto Ppto</t>
  </si>
  <si>
    <t>Decreto 470 de 27 dic 2024</t>
  </si>
  <si>
    <t>PRESUPUESTO ANUAL POR SECTOR</t>
  </si>
  <si>
    <t>TOTAL PRESUPUESTO ANUAL POR SECTOR</t>
  </si>
  <si>
    <t>OTRAS ENTIDADES DE CONTROL</t>
  </si>
  <si>
    <t xml:space="preserve">constantes </t>
  </si>
  <si>
    <t>multiplicado directo factor</t>
  </si>
  <si>
    <t>prueba</t>
  </si>
  <si>
    <r>
      <t>Millones de pesos</t>
    </r>
    <r>
      <rPr>
        <b/>
        <sz val="9"/>
        <color theme="1"/>
        <rFont val="Calibri"/>
        <family val="2"/>
        <scheme val="minor"/>
      </rPr>
      <t xml:space="preserve"> (precios constantes 2025)</t>
    </r>
  </si>
  <si>
    <t xml:space="preserve"> 2 0 2 4</t>
  </si>
  <si>
    <t>2025 Enero</t>
  </si>
  <si>
    <t xml:space="preserve"> 2 0 2 5 - Enero</t>
  </si>
  <si>
    <t>2 0 2 4</t>
  </si>
  <si>
    <t>Millones de pesos 2025 - Constantes</t>
  </si>
  <si>
    <t>OTRAS ENTIDADES</t>
  </si>
  <si>
    <t>MUJERES</t>
  </si>
  <si>
    <t>2025 Febrero</t>
  </si>
  <si>
    <t xml:space="preserve"> 2 0 2 5 - Febrero</t>
  </si>
  <si>
    <t>2 0 2 4 Enero</t>
  </si>
  <si>
    <t>2 0 2 4 Febrero</t>
  </si>
  <si>
    <t>2 0 2 4 Marzo</t>
  </si>
  <si>
    <t>2 0 2 4 Abril</t>
  </si>
  <si>
    <t>2 0 2 4 Mayo</t>
  </si>
  <si>
    <t>2 0 2 4 Junio</t>
  </si>
  <si>
    <t>2 0 2 4 Julio</t>
  </si>
  <si>
    <t>2 0 2 4 Agosto</t>
  </si>
  <si>
    <t>2 0 2 4 Noviembre</t>
  </si>
  <si>
    <t>2 0 2 4 Septiembre</t>
  </si>
  <si>
    <r>
      <t xml:space="preserve">En este tablero encontrará información histórica de la ejecución de gastos a diciembre de cada vigencia y al corte del año en curso, consolidada por grupo de Pospre (Funcionamiento, Inversión Directa, Transferencias de Inversión y Servicio de la Deuda) para cada una de las entidades y su respectivo Sector que forman parte del Presupuesto Anual del Distrito, es decir la Administración Central, los Establecimientos Públicos, el Ente Autónomo Universitario (Universidad Distrital) y el Organismo de Control (Contraloría de Bogotá).
Puede filtrar de acuerdo con el comportamiento que quiera analizar, es así que encontrará las siguientes variables para su uso:
</t>
    </r>
    <r>
      <rPr>
        <b/>
        <sz val="11"/>
        <color theme="1"/>
        <rFont val="Calibri"/>
        <family val="2"/>
        <scheme val="minor"/>
      </rPr>
      <t xml:space="preserve">
Valor Precios: </t>
    </r>
    <r>
      <rPr>
        <sz val="11"/>
        <color theme="1"/>
        <rFont val="Calibri"/>
        <family val="2"/>
        <scheme val="minor"/>
      </rPr>
      <t xml:space="preserve">Pesos Corriente o Pesos Constantes
</t>
    </r>
    <r>
      <rPr>
        <b/>
        <sz val="11"/>
        <color theme="1"/>
        <rFont val="Calibri"/>
        <family val="2"/>
        <scheme val="minor"/>
      </rPr>
      <t>Desagregado del Presupuesto Anual:</t>
    </r>
    <r>
      <rPr>
        <sz val="11"/>
        <color theme="1"/>
        <rFont val="Calibri"/>
        <family val="2"/>
        <scheme val="minor"/>
      </rPr>
      <t xml:space="preserve"> Administración Central, los Establecimientos Públicos, el Ente Autónomo  Universitario y el Organismo de Control.
</t>
    </r>
    <r>
      <rPr>
        <b/>
        <sz val="11"/>
        <color theme="1"/>
        <rFont val="Calibri"/>
        <family val="2"/>
        <scheme val="minor"/>
      </rPr>
      <t>Tipo de Gasto</t>
    </r>
    <r>
      <rPr>
        <sz val="11"/>
        <color theme="1"/>
        <rFont val="Calibri"/>
        <family val="2"/>
        <scheme val="minor"/>
      </rPr>
      <t xml:space="preserve">: Funcionamiento, Inversión Directa, Transferencias de Inversión y Servicio de la Deuda
</t>
    </r>
    <r>
      <rPr>
        <b/>
        <sz val="11"/>
        <color theme="1"/>
        <rFont val="Calibri"/>
        <family val="2"/>
        <scheme val="minor"/>
      </rPr>
      <t>Plan de Gobierno</t>
    </r>
    <r>
      <rPr>
        <sz val="11"/>
        <color theme="1"/>
        <rFont val="Calibri"/>
        <family val="2"/>
        <scheme val="minor"/>
      </rPr>
      <t xml:space="preserve">: Gobiernos PETRO, PEÑALOSA, LÓPEZ y GALÁN
</t>
    </r>
    <r>
      <rPr>
        <b/>
        <sz val="11"/>
        <color theme="1"/>
        <rFont val="Calibri"/>
        <family val="2"/>
        <scheme val="minor"/>
      </rPr>
      <t xml:space="preserve">Vigencia: </t>
    </r>
    <r>
      <rPr>
        <sz val="11"/>
        <color theme="1"/>
        <rFont val="Calibri"/>
        <family val="2"/>
        <scheme val="minor"/>
      </rPr>
      <t xml:space="preserve">2012 a 2025
</t>
    </r>
    <r>
      <rPr>
        <b/>
        <sz val="11"/>
        <color theme="1"/>
        <rFont val="Calibri"/>
        <family val="2"/>
        <scheme val="minor"/>
      </rPr>
      <t>Sector</t>
    </r>
    <r>
      <rPr>
        <sz val="11"/>
        <color theme="1"/>
        <rFont val="Calibri"/>
        <family val="2"/>
        <scheme val="minor"/>
      </rPr>
      <t xml:space="preserve">: Lista de todos los sectores de la Administración
</t>
    </r>
    <r>
      <rPr>
        <b/>
        <sz val="11"/>
        <color theme="1"/>
        <rFont val="Calibri"/>
        <family val="2"/>
        <scheme val="minor"/>
      </rPr>
      <t>Entidades:</t>
    </r>
    <r>
      <rPr>
        <sz val="11"/>
        <color theme="1"/>
        <rFont val="Calibri"/>
        <family val="2"/>
        <scheme val="minor"/>
      </rPr>
      <t xml:space="preserve"> Lista de todas las entidades que forman parte del presupuesto anual.
Tenga en cuenta que una vez finalice su búsqueda debe deshabilitar los filtros para realizar una nueva.
En la medida que va realizando los filtros, las cifras de los cuadros irá cambiado. Podrá ver información general o particular, es decir que, si requiere ver el comportamiento de un solo sector o una sola Entidad, puede hacer la selección en los campos de la derecha. Sobre las tablas del centro puede ordenar de mayor a menor ubicándose sobre la columna que desee priorizar.
Para realizar la selección de varios campos de una misma variable debe oprimir la tecla CTROL y hacer click en cada campo.
En la hoja Gráficas Histórico, podrá observar la diagramación de la selección que realicé en la hoja Tablero histórico, o también realizar la selección de variables desde la misma hoja Gráficas Histórico.
Recuerde tener en cuenta los filtros que estén activados para un mejor análisis.
En las demás hojas del archivo podrá encontrar las tablas con la información que se puede observar tanto en el tablero como en las gráficas. Información que puede ser de su interés:
Serie de gastos en $ Corrientes 2002-2025
Serie de gastos en $ Constantes 2002-2025
Serie de gastos por Administración (Plan de Gobierno $Constantes)
Resumen anual de ejecución $Corrientes y $Constantes
Actos Administrativos de aprobación del presupuesto y su ejecución $Corrientes
Ejecución del presupuesto de funcionamiento $Corrientes
</t>
    </r>
  </si>
  <si>
    <t>2025 Marzo</t>
  </si>
  <si>
    <t xml:space="preserve"> 2 0 2 5 - Marzo</t>
  </si>
  <si>
    <t>2025 Abril</t>
  </si>
  <si>
    <t xml:space="preserve"> 2 0 2 5 - Abril</t>
  </si>
  <si>
    <t>Ejecución 2025</t>
  </si>
  <si>
    <t xml:space="preserve"> 2 0 2 5 - Mayo</t>
  </si>
  <si>
    <t>2025 Mayo</t>
  </si>
  <si>
    <t xml:space="preserve">2 0 2 4 </t>
  </si>
  <si>
    <t xml:space="preserve">Constantes </t>
  </si>
  <si>
    <t>2025 Junio</t>
  </si>
  <si>
    <t xml:space="preserve"> 2 0 2 5 - Junio</t>
  </si>
  <si>
    <t>GALÁN 2024-2027 (Junio 2025)</t>
  </si>
  <si>
    <t>2 0 2 5 Junio</t>
  </si>
  <si>
    <t>Corte: junio 30 de 2025</t>
  </si>
  <si>
    <r>
      <t xml:space="preserve">Corte: Junio 30 de 2025
</t>
    </r>
    <r>
      <rPr>
        <b/>
        <sz val="12"/>
        <color rgb="FFC00000"/>
        <rFont val="Calibri"/>
        <family val="2"/>
        <scheme val="minor"/>
      </rPr>
      <t>Cifras en millones de pesos</t>
    </r>
  </si>
  <si>
    <t>Proyecto de Presupuesto 2024</t>
  </si>
  <si>
    <t>Presupuesto Aprobado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</si>
</sst>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_(* #,##0.00_);_(* \(#,##0.00\);_(* &quot;-&quot;??_);_(@_)"/>
    <numFmt numFmtId="165" formatCode="0.0%"/>
    <numFmt numFmtId="166" formatCode="#,##0,,"/>
    <numFmt numFmtId="167" formatCode="_-* #,##0_-;\-* #,##0_-;_-* &quot;-&quot;??_-;_-@_-"/>
    <numFmt numFmtId="168" formatCode="###,000"/>
    <numFmt numFmtId="169" formatCode="_(&quot;N$&quot;* #,##0_);_(&quot;N$&quot;* \(#,##0\);_(&quot;N$&quot;* &quot;-&quot;_);_(@_)"/>
    <numFmt numFmtId="170" formatCode="_ * #,##0.00_ ;_ * \-#,##0.00_ ;_ * &quot;-&quot;??_ ;_ @_ "/>
    <numFmt numFmtId="171" formatCode="#,##0_ ;\-#,##0\ "/>
    <numFmt numFmtId="172" formatCode="#,##0.00,,"/>
    <numFmt numFmtId="173" formatCode="_-* #,##0.000000_-;\-* #,##0.000000_-;_-* &quot;-&quot;??_-;_-@_-"/>
    <numFmt numFmtId="174" formatCode="#,##0;[Red]#,##0,,"/>
    <numFmt numFmtId="175" formatCode="#,##0.00;[Red]\-#,##0,,"/>
    <numFmt numFmtId="176" formatCode="_(* #,##0_);_(* \(#,##0\);_(* &quot;-&quot;??_);_(@_)"/>
  </numFmts>
  <fonts count="44"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b/>
      <sz val="18"/>
      <color theme="1"/>
      <name val="Calibri"/>
      <family val="2"/>
      <scheme val="minor"/>
    </font>
    <font>
      <b/>
      <sz val="14"/>
      <color theme="1"/>
      <name val="Calibri"/>
      <family val="2"/>
      <scheme val="minor"/>
    </font>
    <font>
      <b/>
      <sz val="8"/>
      <color rgb="FF666666"/>
      <name val="Verdana"/>
      <family val="2"/>
    </font>
    <font>
      <sz val="8"/>
      <name val="Calibri"/>
      <family val="2"/>
      <scheme val="minor"/>
    </font>
    <font>
      <sz val="10"/>
      <name val="Arial"/>
      <family val="2"/>
    </font>
    <font>
      <b/>
      <sz val="9"/>
      <name val="Arial"/>
      <family val="2"/>
    </font>
    <font>
      <sz val="8"/>
      <name val="Arial"/>
      <family val="2"/>
    </font>
    <font>
      <b/>
      <sz val="10"/>
      <name val="Arial"/>
      <family val="2"/>
    </font>
    <font>
      <sz val="10"/>
      <name val="Arial"/>
      <family val="2"/>
    </font>
    <font>
      <sz val="11"/>
      <name val="Calibri"/>
      <family val="2"/>
      <scheme val="minor"/>
    </font>
    <font>
      <b/>
      <sz val="18"/>
      <color theme="3"/>
      <name val="Calibri Light"/>
      <family val="2"/>
      <scheme val="major"/>
    </font>
    <font>
      <sz val="10"/>
      <color indexed="8"/>
      <name val="Arial"/>
      <family val="2"/>
    </font>
    <font>
      <sz val="11"/>
      <color theme="1"/>
      <name val="Calibri"/>
      <family val="2"/>
    </font>
    <font>
      <b/>
      <sz val="18"/>
      <name val="Calibri"/>
      <family val="2"/>
      <scheme val="minor"/>
    </font>
    <font>
      <b/>
      <sz val="9"/>
      <name val="Calibri"/>
      <family val="2"/>
      <scheme val="minor"/>
    </font>
    <font>
      <b/>
      <sz val="11"/>
      <name val="Calibri"/>
      <family val="2"/>
      <scheme val="minor"/>
    </font>
    <font>
      <sz val="11"/>
      <color theme="4"/>
      <name val="Calibri"/>
      <family val="2"/>
      <scheme val="minor"/>
    </font>
    <font>
      <sz val="11"/>
      <color theme="1"/>
      <name val="Arial"/>
      <family val="2"/>
    </font>
    <font>
      <b/>
      <sz val="18"/>
      <color rgb="FF0F4068"/>
      <name val="Arial"/>
      <family val="2"/>
    </font>
    <font>
      <b/>
      <sz val="10"/>
      <color rgb="FFFF0000"/>
      <name val="Arial"/>
      <family val="2"/>
    </font>
    <font>
      <sz val="8"/>
      <color rgb="FF666666"/>
      <name val="Verdana"/>
      <family val="2"/>
    </font>
    <font>
      <sz val="11"/>
      <color theme="0"/>
      <name val="Calibri"/>
      <family val="2"/>
      <scheme val="minor"/>
    </font>
    <font>
      <b/>
      <sz val="14"/>
      <name val="Calibri"/>
      <family val="2"/>
      <scheme val="minor"/>
    </font>
    <font>
      <b/>
      <sz val="10"/>
      <color theme="4"/>
      <name val="Arial"/>
      <family val="2"/>
    </font>
    <font>
      <b/>
      <sz val="11"/>
      <color theme="4"/>
      <name val="Calibri"/>
      <family val="2"/>
      <scheme val="minor"/>
    </font>
    <font>
      <sz val="56"/>
      <color rgb="FFC00000"/>
      <name val="Tw Cen MT Condensed Extra Bold"/>
      <family val="2"/>
    </font>
    <font>
      <b/>
      <sz val="10"/>
      <color rgb="FF000000"/>
      <name val="Arial"/>
      <family val="2"/>
    </font>
    <font>
      <sz val="11"/>
      <color rgb="FF000000"/>
      <name val="Aptos Narrow"/>
      <family val="2"/>
    </font>
    <font>
      <b/>
      <sz val="20"/>
      <color rgb="FFC00000"/>
      <name val="Calibri"/>
      <family val="2"/>
      <scheme val="minor"/>
    </font>
    <font>
      <b/>
      <sz val="14"/>
      <color theme="5" tint="-0.499984740745262"/>
      <name val="Calibri"/>
      <family val="2"/>
      <scheme val="minor"/>
    </font>
    <font>
      <b/>
      <sz val="12"/>
      <color rgb="FFC00000"/>
      <name val="Calibri"/>
      <family val="2"/>
      <scheme val="minor"/>
    </font>
    <font>
      <b/>
      <sz val="24"/>
      <color theme="4" tint="-0.249977111117893"/>
      <name val="Calibri"/>
      <family val="2"/>
      <scheme val="minor"/>
    </font>
    <font>
      <b/>
      <sz val="14"/>
      <color theme="0"/>
      <name val="Calibri"/>
      <family val="2"/>
      <scheme val="minor"/>
    </font>
    <font>
      <b/>
      <sz val="12"/>
      <color theme="1"/>
      <name val="Calibri"/>
      <family val="2"/>
      <scheme val="minor"/>
    </font>
    <font>
      <sz val="10"/>
      <color rgb="FF000000"/>
      <name val="Arial"/>
      <family val="2"/>
    </font>
    <font>
      <b/>
      <sz val="9"/>
      <color theme="1"/>
      <name val="Calibri"/>
      <family val="2"/>
      <scheme val="minor"/>
    </font>
    <font>
      <sz val="8"/>
      <color theme="1"/>
      <name val="Calibri"/>
      <family val="2"/>
      <scheme val="minor"/>
    </font>
    <font>
      <sz val="8"/>
      <color theme="0" tint="-4.9989318521683403E-2"/>
      <name val="Calibri"/>
      <family val="2"/>
      <scheme val="minor"/>
    </font>
    <font>
      <b/>
      <sz val="10"/>
      <color theme="9"/>
      <name val="Arial"/>
      <family val="2"/>
    </font>
    <font>
      <b/>
      <sz val="18"/>
      <name val="Arial"/>
      <family val="2"/>
    </font>
  </fonts>
  <fills count="13">
    <fill>
      <patternFill patternType="none"/>
    </fill>
    <fill>
      <patternFill patternType="gray125"/>
    </fill>
    <fill>
      <patternFill patternType="solid">
        <fgColor theme="4" tint="0.79998168889431442"/>
        <bgColor theme="4" tint="0.79998168889431442"/>
      </patternFill>
    </fill>
    <fill>
      <patternFill patternType="solid">
        <fgColor rgb="FFFFFFCC"/>
      </patternFill>
    </fill>
    <fill>
      <patternFill patternType="solid">
        <fgColor indexed="43"/>
      </patternFill>
    </fill>
    <fill>
      <patternFill patternType="solid">
        <fgColor theme="9" tint="0.59999389629810485"/>
        <bgColor indexed="64"/>
      </patternFill>
    </fill>
    <fill>
      <patternFill patternType="solid">
        <fgColor rgb="FFF2F2F2"/>
        <bgColor rgb="FFFFFFFF"/>
      </patternFill>
    </fill>
    <fill>
      <patternFill patternType="solid">
        <fgColor rgb="FFE8E8E8"/>
        <bgColor rgb="FF000000"/>
      </patternFill>
    </fill>
    <fill>
      <patternFill patternType="solid">
        <fgColor theme="5" tint="-0.499984740745262"/>
        <bgColor indexed="64"/>
      </patternFill>
    </fill>
    <fill>
      <patternFill patternType="solid">
        <fgColor theme="7" tint="0.79998168889431442"/>
        <bgColor indexed="64"/>
      </patternFill>
    </fill>
    <fill>
      <patternFill patternType="solid">
        <fgColor theme="7" tint="0.59999389629810485"/>
        <bgColor theme="4" tint="0.79998168889431442"/>
      </patternFill>
    </fill>
    <fill>
      <patternFill patternType="solid">
        <fgColor theme="4" tint="0.79998168889431442"/>
        <bgColor indexed="64"/>
      </patternFill>
    </fill>
    <fill>
      <patternFill patternType="solid">
        <fgColor theme="0" tint="-4.9989318521683403E-2"/>
        <bgColor indexed="64"/>
      </patternFill>
    </fill>
  </fills>
  <borders count="77">
    <border>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bottom/>
      <diagonal/>
    </border>
    <border>
      <left/>
      <right style="medium">
        <color indexed="64"/>
      </right>
      <top/>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theme="4" tint="0.39997558519241921"/>
      </bottom>
      <diagonal/>
    </border>
    <border>
      <left style="medium">
        <color indexed="64"/>
      </left>
      <right style="medium">
        <color indexed="64"/>
      </right>
      <top/>
      <bottom/>
      <diagonal/>
    </border>
    <border>
      <left style="medium">
        <color indexed="64"/>
      </left>
      <right style="medium">
        <color indexed="64"/>
      </right>
      <top style="thin">
        <color theme="4" tint="0.39997558519241921"/>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BFBFBF"/>
      </left>
      <right style="thin">
        <color rgb="FFBFBFBF"/>
      </right>
      <top style="thin">
        <color rgb="FFBFBFBF"/>
      </top>
      <bottom style="thin">
        <color rgb="FFBFBFB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rgb="FFCCCCCC"/>
      </left>
      <right style="thin">
        <color rgb="FFCCCCCC"/>
      </right>
      <top style="thin">
        <color rgb="FFCCCCCC"/>
      </top>
      <bottom style="thin">
        <color rgb="FFCCCCCC"/>
      </bottom>
      <diagonal/>
    </border>
    <border>
      <left/>
      <right style="hair">
        <color indexed="64"/>
      </right>
      <top/>
      <bottom style="thin">
        <color theme="4" tint="0.39997558519241921"/>
      </bottom>
      <diagonal/>
    </border>
    <border>
      <left/>
      <right style="hair">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hair">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theme="1"/>
      </top>
      <bottom style="thin">
        <color theme="1"/>
      </bottom>
      <diagonal/>
    </border>
  </borders>
  <cellStyleXfs count="59">
    <xf numFmtId="0" fontId="0" fillId="0" borderId="0"/>
    <xf numFmtId="9" fontId="1" fillId="0" borderId="0" applyFont="0" applyFill="0" applyBorder="0" applyAlignment="0" applyProtection="0"/>
    <xf numFmtId="164" fontId="1" fillId="0" borderId="0" applyFont="0" applyFill="0" applyBorder="0" applyAlignment="0" applyProtection="0"/>
    <xf numFmtId="168" fontId="6" fillId="0" borderId="24" applyNumberFormat="0" applyAlignment="0" applyProtection="0">
      <alignment horizontal="right" vertical="center"/>
    </xf>
    <xf numFmtId="0" fontId="8" fillId="0" borderId="0"/>
    <xf numFmtId="169" fontId="8" fillId="0" borderId="0" applyFont="0" applyFill="0" applyBorder="0" applyAlignment="0" applyProtection="0"/>
    <xf numFmtId="0" fontId="12" fillId="0" borderId="0"/>
    <xf numFmtId="0" fontId="1" fillId="0" borderId="0"/>
    <xf numFmtId="164" fontId="8" fillId="0" borderId="0" applyFont="0" applyFill="0" applyBorder="0" applyAlignment="0" applyProtection="0"/>
    <xf numFmtId="0" fontId="8" fillId="0" borderId="0"/>
    <xf numFmtId="9" fontId="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70" fontId="8" fillId="0" borderId="0" applyFont="0" applyFill="0" applyBorder="0" applyAlignment="0" applyProtection="0"/>
    <xf numFmtId="0" fontId="1" fillId="3" borderId="27" applyNumberFormat="0" applyFont="0" applyAlignment="0" applyProtection="0"/>
    <xf numFmtId="4" fontId="10" fillId="4" borderId="32" applyNumberFormat="0" applyProtection="0">
      <alignment vertical="center"/>
    </xf>
    <xf numFmtId="4" fontId="10" fillId="0" borderId="32" applyNumberFormat="0" applyProtection="0">
      <alignment horizontal="right" vertical="center"/>
    </xf>
    <xf numFmtId="4" fontId="10" fillId="0" borderId="32" applyNumberFormat="0" applyProtection="0">
      <alignment horizontal="right" vertical="center"/>
    </xf>
    <xf numFmtId="0" fontId="14" fillId="0" borderId="0" applyNumberFormat="0" applyFill="0" applyBorder="0" applyAlignment="0" applyProtection="0"/>
    <xf numFmtId="0" fontId="16" fillId="0" borderId="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0" borderId="0"/>
    <xf numFmtId="0" fontId="8" fillId="0" borderId="0"/>
    <xf numFmtId="164" fontId="8" fillId="0" borderId="0" applyFont="0" applyFill="0" applyBorder="0" applyAlignment="0" applyProtection="0"/>
    <xf numFmtId="164" fontId="1" fillId="0" borderId="0" applyFont="0" applyFill="0" applyBorder="0" applyAlignment="0" applyProtection="0"/>
    <xf numFmtId="168" fontId="24" fillId="6" borderId="54" applyNumberFormat="0" applyAlignment="0" applyProtection="0">
      <alignment horizontal="left" vertical="center" indent="1"/>
    </xf>
    <xf numFmtId="0" fontId="21" fillId="0" borderId="0"/>
    <xf numFmtId="164" fontId="8" fillId="0" borderId="0" applyFont="0" applyFill="0" applyBorder="0" applyAlignment="0" applyProtection="0"/>
    <xf numFmtId="0" fontId="8" fillId="0" borderId="0"/>
    <xf numFmtId="164" fontId="1" fillId="0" borderId="0" applyFont="0" applyFill="0" applyBorder="0" applyAlignment="0" applyProtection="0"/>
    <xf numFmtId="0" fontId="1" fillId="0" borderId="0"/>
    <xf numFmtId="164" fontId="8" fillId="0" borderId="0" applyFont="0" applyFill="0" applyBorder="0" applyAlignment="0" applyProtection="0"/>
    <xf numFmtId="0" fontId="15" fillId="0" borderId="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0" fontId="38" fillId="0" borderId="0"/>
    <xf numFmtId="164" fontId="38" fillId="0" borderId="0" applyFont="0" applyFill="0" applyBorder="0" applyAlignment="0" applyProtection="0"/>
    <xf numFmtId="9" fontId="38" fillId="0" borderId="0" applyFont="0" applyFill="0" applyBorder="0" applyAlignment="0" applyProtection="0"/>
  </cellStyleXfs>
  <cellXfs count="517">
    <xf numFmtId="0" fontId="0" fillId="0" borderId="0" xfId="0"/>
    <xf numFmtId="166" fontId="3" fillId="0" borderId="1" xfId="0" applyNumberFormat="1" applyFont="1" applyBorder="1" applyAlignment="1">
      <alignment vertical="top"/>
    </xf>
    <xf numFmtId="0" fontId="4" fillId="0" borderId="0" xfId="0" applyFont="1"/>
    <xf numFmtId="166" fontId="3" fillId="0" borderId="8" xfId="0" applyNumberFormat="1" applyFont="1" applyBorder="1" applyAlignment="1">
      <alignment vertical="top"/>
    </xf>
    <xf numFmtId="165" fontId="3" fillId="0" borderId="9" xfId="1" applyNumberFormat="1" applyFont="1" applyBorder="1" applyAlignment="1">
      <alignment horizontal="center" vertical="center"/>
    </xf>
    <xf numFmtId="166" fontId="0" fillId="0" borderId="10" xfId="0" applyNumberFormat="1" applyBorder="1" applyAlignment="1">
      <alignment vertical="top"/>
    </xf>
    <xf numFmtId="166" fontId="0" fillId="0" borderId="0" xfId="0" applyNumberFormat="1" applyAlignment="1">
      <alignment vertical="top"/>
    </xf>
    <xf numFmtId="165" fontId="0" fillId="0" borderId="11" xfId="1" applyNumberFormat="1" applyFont="1" applyBorder="1" applyAlignment="1">
      <alignment horizontal="center" vertical="center"/>
    </xf>
    <xf numFmtId="0" fontId="3" fillId="0" borderId="14" xfId="0" applyFont="1" applyBorder="1" applyAlignment="1">
      <alignment horizontal="left" vertical="top"/>
    </xf>
    <xf numFmtId="0" fontId="0" fillId="0" borderId="15" xfId="0" applyBorder="1" applyAlignment="1">
      <alignment horizontal="left" vertical="top" indent="1"/>
    </xf>
    <xf numFmtId="0" fontId="5" fillId="0" borderId="0" xfId="0" applyFont="1" applyAlignment="1">
      <alignment horizontal="left"/>
    </xf>
    <xf numFmtId="0" fontId="0" fillId="0" borderId="0" xfId="0" applyAlignment="1">
      <alignment horizontal="center" vertical="center"/>
    </xf>
    <xf numFmtId="166" fontId="0" fillId="0" borderId="2" xfId="0" applyNumberFormat="1" applyBorder="1" applyAlignment="1">
      <alignment vertical="top"/>
    </xf>
    <xf numFmtId="165" fontId="0" fillId="0" borderId="2" xfId="1" applyNumberFormat="1" applyFont="1" applyBorder="1" applyAlignment="1">
      <alignment horizontal="center" vertical="center"/>
    </xf>
    <xf numFmtId="0" fontId="2" fillId="0" borderId="0" xfId="0" applyFont="1"/>
    <xf numFmtId="166" fontId="0" fillId="0" borderId="0" xfId="0" applyNumberFormat="1"/>
    <xf numFmtId="0" fontId="0" fillId="0" borderId="0" xfId="0" applyAlignment="1">
      <alignment vertical="center"/>
    </xf>
    <xf numFmtId="0" fontId="0" fillId="0" borderId="0" xfId="0" applyAlignment="1">
      <alignment horizontal="left" vertical="center"/>
    </xf>
    <xf numFmtId="0" fontId="2" fillId="0" borderId="0" xfId="0" applyFont="1" applyAlignment="1">
      <alignment horizontal="left" vertical="center"/>
    </xf>
    <xf numFmtId="0" fontId="0" fillId="0" borderId="0" xfId="0" applyAlignment="1">
      <alignment horizontal="right" vertical="center"/>
    </xf>
    <xf numFmtId="0" fontId="5" fillId="0" borderId="0" xfId="0" applyFont="1" applyAlignment="1">
      <alignment horizontal="left" vertical="center"/>
    </xf>
    <xf numFmtId="166" fontId="0" fillId="0" borderId="2" xfId="0" applyNumberFormat="1" applyBorder="1" applyAlignment="1">
      <alignment vertical="center"/>
    </xf>
    <xf numFmtId="167" fontId="0" fillId="0" borderId="0" xfId="2" applyNumberFormat="1" applyFont="1"/>
    <xf numFmtId="166" fontId="0" fillId="0" borderId="0" xfId="2" applyNumberFormat="1" applyFont="1"/>
    <xf numFmtId="166" fontId="9" fillId="0" borderId="15" xfId="0" applyNumberFormat="1" applyFont="1" applyBorder="1"/>
    <xf numFmtId="166" fontId="2" fillId="0" borderId="0" xfId="0" applyNumberFormat="1" applyFont="1"/>
    <xf numFmtId="166" fontId="13" fillId="0" borderId="10" xfId="0" applyNumberFormat="1" applyFont="1" applyBorder="1" applyAlignment="1">
      <alignment vertical="top"/>
    </xf>
    <xf numFmtId="165" fontId="13" fillId="0" borderId="11" xfId="1" applyNumberFormat="1" applyFont="1" applyBorder="1" applyAlignment="1">
      <alignment horizontal="center" vertical="center"/>
    </xf>
    <xf numFmtId="0" fontId="13" fillId="0" borderId="15" xfId="0" applyFont="1" applyBorder="1" applyAlignment="1">
      <alignment horizontal="left" vertical="top" indent="1"/>
    </xf>
    <xf numFmtId="166" fontId="9" fillId="0" borderId="0" xfId="4" applyNumberFormat="1" applyFont="1"/>
    <xf numFmtId="166" fontId="9" fillId="0" borderId="15" xfId="4" applyNumberFormat="1" applyFont="1" applyBorder="1"/>
    <xf numFmtId="166" fontId="11" fillId="0" borderId="1" xfId="0" applyNumberFormat="1" applyFont="1" applyBorder="1" applyAlignment="1">
      <alignment vertical="top"/>
    </xf>
    <xf numFmtId="166" fontId="11" fillId="0" borderId="8" xfId="0" applyNumberFormat="1" applyFont="1" applyBorder="1" applyAlignment="1">
      <alignment vertical="top"/>
    </xf>
    <xf numFmtId="166" fontId="2" fillId="0" borderId="10" xfId="0" applyNumberFormat="1" applyFont="1" applyBorder="1" applyAlignment="1">
      <alignment vertical="top"/>
    </xf>
    <xf numFmtId="165" fontId="2" fillId="0" borderId="11" xfId="1" applyNumberFormat="1" applyFont="1" applyBorder="1" applyAlignment="1">
      <alignment horizontal="center" vertical="center"/>
    </xf>
    <xf numFmtId="166" fontId="0" fillId="0" borderId="29" xfId="0" applyNumberFormat="1" applyBorder="1"/>
    <xf numFmtId="165" fontId="0" fillId="0" borderId="31" xfId="1" applyNumberFormat="1" applyFont="1" applyBorder="1" applyAlignment="1">
      <alignment horizontal="center" vertical="center"/>
    </xf>
    <xf numFmtId="166" fontId="9" fillId="0" borderId="25" xfId="4" applyNumberFormat="1" applyFont="1" applyBorder="1"/>
    <xf numFmtId="165" fontId="0" fillId="0" borderId="0" xfId="1" applyNumberFormat="1" applyFont="1" applyBorder="1" applyAlignment="1">
      <alignment horizontal="center" vertical="center"/>
    </xf>
    <xf numFmtId="165" fontId="2" fillId="0" borderId="0" xfId="1" applyNumberFormat="1" applyFont="1" applyBorder="1" applyAlignment="1">
      <alignment horizontal="center" vertical="center"/>
    </xf>
    <xf numFmtId="166" fontId="3" fillId="0" borderId="14" xfId="0" applyNumberFormat="1" applyFont="1" applyBorder="1" applyAlignment="1">
      <alignment vertical="top"/>
    </xf>
    <xf numFmtId="166" fontId="0" fillId="0" borderId="15" xfId="0" applyNumberFormat="1" applyBorder="1" applyAlignment="1">
      <alignment vertical="top"/>
    </xf>
    <xf numFmtId="0" fontId="8" fillId="0" borderId="0" xfId="0" applyFont="1"/>
    <xf numFmtId="0" fontId="11" fillId="0" borderId="14" xfId="0" applyFont="1" applyBorder="1" applyAlignment="1">
      <alignment horizontal="left" vertical="top"/>
    </xf>
    <xf numFmtId="0" fontId="8" fillId="0" borderId="15" xfId="0" applyFont="1" applyBorder="1" applyAlignment="1">
      <alignment horizontal="left" vertical="top" indent="1"/>
    </xf>
    <xf numFmtId="0" fontId="11" fillId="2" borderId="16" xfId="0" applyFont="1" applyFill="1" applyBorder="1" applyAlignment="1">
      <alignment horizontal="left" vertical="top"/>
    </xf>
    <xf numFmtId="165" fontId="11" fillId="2" borderId="12" xfId="1" applyNumberFormat="1" applyFont="1" applyFill="1" applyBorder="1" applyAlignment="1">
      <alignment horizontal="center" vertical="center"/>
    </xf>
    <xf numFmtId="166" fontId="11" fillId="2" borderId="16" xfId="0" applyNumberFormat="1" applyFont="1" applyFill="1" applyBorder="1" applyAlignment="1">
      <alignment vertical="top"/>
    </xf>
    <xf numFmtId="0" fontId="0" fillId="0" borderId="6" xfId="0" applyBorder="1"/>
    <xf numFmtId="166" fontId="0" fillId="0" borderId="2" xfId="0" applyNumberFormat="1" applyBorder="1"/>
    <xf numFmtId="0" fontId="3" fillId="2" borderId="36" xfId="0" applyFont="1" applyFill="1" applyBorder="1" applyAlignment="1">
      <alignment horizontal="center" vertical="center" wrapText="1"/>
    </xf>
    <xf numFmtId="0" fontId="0" fillId="0" borderId="33" xfId="0" applyBorder="1"/>
    <xf numFmtId="165" fontId="0" fillId="0" borderId="2" xfId="1" applyNumberFormat="1" applyFont="1" applyBorder="1"/>
    <xf numFmtId="166" fontId="13" fillId="0" borderId="0" xfId="0" applyNumberFormat="1" applyFont="1" applyAlignment="1">
      <alignment vertical="top"/>
    </xf>
    <xf numFmtId="166" fontId="13" fillId="0" borderId="2" xfId="0" applyNumberFormat="1" applyFont="1" applyBorder="1" applyAlignment="1">
      <alignment vertical="center"/>
    </xf>
    <xf numFmtId="0" fontId="17" fillId="0" borderId="0" xfId="0" applyFont="1"/>
    <xf numFmtId="164" fontId="18" fillId="0" borderId="0" xfId="2" applyFont="1"/>
    <xf numFmtId="0" fontId="18" fillId="0" borderId="0" xfId="0" applyFont="1"/>
    <xf numFmtId="164" fontId="19" fillId="0" borderId="0" xfId="2" applyFont="1"/>
    <xf numFmtId="0" fontId="13" fillId="0" borderId="0" xfId="0" applyFont="1"/>
    <xf numFmtId="164" fontId="13" fillId="0" borderId="0" xfId="0" applyNumberFormat="1" applyFont="1"/>
    <xf numFmtId="167" fontId="13" fillId="0" borderId="0" xfId="2" applyNumberFormat="1" applyFont="1"/>
    <xf numFmtId="165" fontId="11" fillId="0" borderId="9" xfId="1" applyNumberFormat="1" applyFont="1" applyBorder="1" applyAlignment="1">
      <alignment horizontal="center" vertical="center"/>
    </xf>
    <xf numFmtId="166" fontId="19" fillId="0" borderId="10" xfId="0" applyNumberFormat="1" applyFont="1" applyBorder="1" applyAlignment="1">
      <alignment vertical="top"/>
    </xf>
    <xf numFmtId="165" fontId="19" fillId="0" borderId="11" xfId="1" applyNumberFormat="1" applyFont="1" applyBorder="1" applyAlignment="1">
      <alignment horizontal="center" vertical="center"/>
    </xf>
    <xf numFmtId="165" fontId="11" fillId="0" borderId="1" xfId="1" applyNumberFormat="1" applyFont="1" applyBorder="1" applyAlignment="1">
      <alignment vertical="top"/>
    </xf>
    <xf numFmtId="165" fontId="13" fillId="0" borderId="0" xfId="1" applyNumberFormat="1" applyFont="1" applyBorder="1" applyAlignment="1">
      <alignment vertical="top"/>
    </xf>
    <xf numFmtId="165" fontId="11" fillId="0" borderId="1" xfId="1" applyNumberFormat="1" applyFont="1" applyBorder="1" applyAlignment="1">
      <alignment horizontal="center" vertical="top"/>
    </xf>
    <xf numFmtId="165" fontId="13" fillId="0" borderId="0" xfId="1" applyNumberFormat="1" applyFont="1" applyBorder="1" applyAlignment="1">
      <alignment horizontal="center" vertical="top"/>
    </xf>
    <xf numFmtId="165" fontId="19" fillId="0" borderId="0" xfId="1" applyNumberFormat="1" applyFont="1" applyBorder="1" applyAlignment="1">
      <alignment horizontal="center" vertical="top"/>
    </xf>
    <xf numFmtId="166" fontId="13" fillId="0" borderId="29" xfId="0" applyNumberFormat="1" applyFont="1" applyBorder="1"/>
    <xf numFmtId="165" fontId="13" fillId="0" borderId="31" xfId="1" applyNumberFormat="1" applyFont="1" applyBorder="1" applyAlignment="1">
      <alignment horizontal="center" vertical="center"/>
    </xf>
    <xf numFmtId="166" fontId="19" fillId="0" borderId="0" xfId="0" applyNumberFormat="1" applyFont="1"/>
    <xf numFmtId="3" fontId="13" fillId="0" borderId="0" xfId="0" applyNumberFormat="1" applyFont="1"/>
    <xf numFmtId="166" fontId="13" fillId="0" borderId="0" xfId="0" applyNumberFormat="1" applyFont="1"/>
    <xf numFmtId="166" fontId="13" fillId="0" borderId="2" xfId="0" applyNumberFormat="1" applyFont="1" applyBorder="1" applyAlignment="1">
      <alignment vertical="top"/>
    </xf>
    <xf numFmtId="165" fontId="13" fillId="0" borderId="2" xfId="1" applyNumberFormat="1" applyFont="1" applyBorder="1" applyAlignment="1">
      <alignment horizontal="center" vertical="center"/>
    </xf>
    <xf numFmtId="166" fontId="13" fillId="0" borderId="2" xfId="0" applyNumberFormat="1" applyFont="1" applyBorder="1"/>
    <xf numFmtId="165" fontId="13" fillId="0" borderId="2" xfId="1" applyNumberFormat="1" applyFont="1" applyBorder="1"/>
    <xf numFmtId="167" fontId="2" fillId="0" borderId="0" xfId="2" applyNumberFormat="1" applyFont="1"/>
    <xf numFmtId="9" fontId="0" fillId="0" borderId="0" xfId="1" applyFont="1"/>
    <xf numFmtId="166" fontId="13" fillId="0" borderId="15" xfId="0" applyNumberFormat="1" applyFont="1" applyBorder="1" applyAlignment="1">
      <alignment vertical="top"/>
    </xf>
    <xf numFmtId="166" fontId="11" fillId="0" borderId="14" xfId="0" applyNumberFormat="1" applyFont="1" applyBorder="1" applyAlignment="1">
      <alignment vertical="top"/>
    </xf>
    <xf numFmtId="166" fontId="13" fillId="0" borderId="31" xfId="2" applyNumberFormat="1" applyFont="1" applyBorder="1" applyAlignment="1">
      <alignment horizontal="right" vertical="center"/>
    </xf>
    <xf numFmtId="166" fontId="13" fillId="0" borderId="11" xfId="2" applyNumberFormat="1" applyFont="1" applyBorder="1" applyAlignment="1">
      <alignment horizontal="right" vertical="center"/>
    </xf>
    <xf numFmtId="0" fontId="19" fillId="0" borderId="0" xfId="0" applyFont="1"/>
    <xf numFmtId="165" fontId="0" fillId="0" borderId="7" xfId="1" applyNumberFormat="1" applyFont="1" applyBorder="1"/>
    <xf numFmtId="166" fontId="20" fillId="0" borderId="10" xfId="0" applyNumberFormat="1" applyFont="1" applyBorder="1" applyAlignment="1">
      <alignment vertical="top"/>
    </xf>
    <xf numFmtId="165" fontId="20" fillId="0" borderId="11" xfId="1" applyNumberFormat="1" applyFont="1" applyBorder="1" applyAlignment="1">
      <alignment horizontal="center" vertical="center"/>
    </xf>
    <xf numFmtId="165" fontId="20" fillId="0" borderId="0" xfId="1" applyNumberFormat="1" applyFont="1" applyBorder="1" applyAlignment="1">
      <alignment horizontal="center" vertical="top"/>
    </xf>
    <xf numFmtId="0" fontId="3" fillId="2" borderId="30" xfId="0" applyFont="1" applyFill="1" applyBorder="1" applyAlignment="1">
      <alignment horizontal="center" vertical="center" wrapText="1"/>
    </xf>
    <xf numFmtId="166" fontId="13" fillId="0" borderId="43" xfId="0" applyNumberFormat="1" applyFont="1" applyBorder="1"/>
    <xf numFmtId="165" fontId="0" fillId="0" borderId="43" xfId="1" applyNumberFormat="1" applyFont="1" applyBorder="1"/>
    <xf numFmtId="165" fontId="13" fillId="0" borderId="43" xfId="1" applyNumberFormat="1" applyFont="1" applyBorder="1"/>
    <xf numFmtId="166" fontId="0" fillId="0" borderId="43" xfId="0" applyNumberFormat="1" applyBorder="1"/>
    <xf numFmtId="166" fontId="2" fillId="0" borderId="38" xfId="0" applyNumberFormat="1" applyFont="1" applyBorder="1"/>
    <xf numFmtId="165" fontId="2" fillId="0" borderId="38" xfId="1" applyNumberFormat="1" applyFont="1" applyBorder="1" applyAlignment="1">
      <alignment horizontal="center" vertical="center"/>
    </xf>
    <xf numFmtId="167" fontId="13" fillId="0" borderId="2" xfId="2" applyNumberFormat="1" applyFont="1" applyBorder="1" applyAlignment="1">
      <alignment vertical="top"/>
    </xf>
    <xf numFmtId="167" fontId="13" fillId="0" borderId="43" xfId="2" applyNumberFormat="1" applyFont="1" applyBorder="1" applyAlignment="1">
      <alignment vertical="top"/>
    </xf>
    <xf numFmtId="167" fontId="11" fillId="2" borderId="21" xfId="2" applyNumberFormat="1" applyFont="1" applyFill="1" applyBorder="1" applyAlignment="1">
      <alignment horizontal="center" vertical="center" wrapText="1"/>
    </xf>
    <xf numFmtId="167" fontId="11" fillId="2" borderId="22" xfId="2" applyNumberFormat="1" applyFont="1" applyFill="1" applyBorder="1" applyAlignment="1">
      <alignment horizontal="center" vertical="center" wrapText="1"/>
    </xf>
    <xf numFmtId="167" fontId="13" fillId="0" borderId="50" xfId="2" applyNumberFormat="1" applyFont="1" applyBorder="1" applyAlignment="1">
      <alignment vertical="top"/>
    </xf>
    <xf numFmtId="167" fontId="19" fillId="0" borderId="22" xfId="2" applyNumberFormat="1" applyFont="1" applyBorder="1" applyAlignment="1">
      <alignment vertical="top"/>
    </xf>
    <xf numFmtId="167" fontId="19" fillId="0" borderId="22" xfId="2" applyNumberFormat="1" applyFont="1" applyBorder="1"/>
    <xf numFmtId="167" fontId="13" fillId="0" borderId="0" xfId="2" applyNumberFormat="1" applyFont="1" applyFill="1" applyBorder="1" applyAlignment="1">
      <alignment vertical="top"/>
    </xf>
    <xf numFmtId="171" fontId="13" fillId="0" borderId="0" xfId="2" applyNumberFormat="1" applyFont="1" applyFill="1" applyBorder="1" applyAlignment="1">
      <alignment horizontal="center" vertical="center"/>
    </xf>
    <xf numFmtId="0" fontId="0" fillId="0" borderId="25" xfId="0" applyBorder="1"/>
    <xf numFmtId="0" fontId="11" fillId="2" borderId="23"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0" fillId="0" borderId="48" xfId="0" applyBorder="1" applyAlignment="1">
      <alignment horizontal="left" vertical="top" indent="1"/>
    </xf>
    <xf numFmtId="165" fontId="13" fillId="0" borderId="43" xfId="1" applyNumberFormat="1" applyFont="1" applyBorder="1" applyAlignment="1">
      <alignment horizontal="center" vertical="center"/>
    </xf>
    <xf numFmtId="0" fontId="0" fillId="0" borderId="44" xfId="0" applyBorder="1" applyAlignment="1">
      <alignment horizontal="left" vertical="top" indent="1"/>
    </xf>
    <xf numFmtId="0" fontId="0" fillId="0" borderId="49" xfId="0" applyBorder="1" applyAlignment="1">
      <alignment horizontal="left" vertical="top" indent="1"/>
    </xf>
    <xf numFmtId="165" fontId="13" fillId="0" borderId="50" xfId="1" applyNumberFormat="1" applyFont="1" applyBorder="1" applyAlignment="1">
      <alignment horizontal="center" vertical="center"/>
    </xf>
    <xf numFmtId="165" fontId="19" fillId="0" borderId="22" xfId="1" applyNumberFormat="1" applyFont="1" applyBorder="1" applyAlignment="1">
      <alignment horizontal="center" vertical="center"/>
    </xf>
    <xf numFmtId="167" fontId="0" fillId="0" borderId="0" xfId="0" applyNumberFormat="1"/>
    <xf numFmtId="165" fontId="0" fillId="0" borderId="7" xfId="1" applyNumberFormat="1" applyFont="1" applyBorder="1" applyAlignment="1">
      <alignment horizontal="center" vertical="center"/>
    </xf>
    <xf numFmtId="165" fontId="2" fillId="0" borderId="39" xfId="1" applyNumberFormat="1" applyFont="1" applyBorder="1" applyAlignment="1">
      <alignment horizontal="center" vertical="center"/>
    </xf>
    <xf numFmtId="0" fontId="0" fillId="5" borderId="0" xfId="0" applyFill="1" applyAlignment="1">
      <alignment horizontal="center" vertical="center"/>
    </xf>
    <xf numFmtId="0" fontId="0" fillId="5" borderId="0" xfId="0" applyFill="1"/>
    <xf numFmtId="166" fontId="0" fillId="0" borderId="6" xfId="0" applyNumberFormat="1" applyBorder="1"/>
    <xf numFmtId="3" fontId="22" fillId="0" borderId="0" xfId="0" applyNumberFormat="1" applyFont="1"/>
    <xf numFmtId="165" fontId="3" fillId="0" borderId="1" xfId="1" applyNumberFormat="1" applyFont="1" applyBorder="1" applyAlignment="1">
      <alignment horizontal="center" vertical="center"/>
    </xf>
    <xf numFmtId="165" fontId="13" fillId="0" borderId="0" xfId="1" applyNumberFormat="1" applyFont="1" applyBorder="1" applyAlignment="1">
      <alignment horizontal="center" vertical="center"/>
    </xf>
    <xf numFmtId="9" fontId="0" fillId="0" borderId="29" xfId="1" applyFont="1" applyBorder="1"/>
    <xf numFmtId="165" fontId="3" fillId="0" borderId="55" xfId="1" applyNumberFormat="1" applyFont="1" applyBorder="1" applyAlignment="1">
      <alignment horizontal="center" vertical="center"/>
    </xf>
    <xf numFmtId="165" fontId="0" fillId="0" borderId="56" xfId="1" applyNumberFormat="1" applyFont="1" applyBorder="1" applyAlignment="1">
      <alignment horizontal="center" vertical="center"/>
    </xf>
    <xf numFmtId="165" fontId="0" fillId="0" borderId="17" xfId="1" applyNumberFormat="1" applyFont="1" applyBorder="1" applyAlignment="1">
      <alignment horizontal="center" vertical="center"/>
    </xf>
    <xf numFmtId="166" fontId="0" fillId="0" borderId="6" xfId="0" applyNumberFormat="1" applyBorder="1" applyAlignment="1">
      <alignment vertical="top"/>
    </xf>
    <xf numFmtId="166" fontId="2" fillId="0" borderId="36" xfId="0" applyNumberFormat="1" applyFont="1" applyBorder="1"/>
    <xf numFmtId="166" fontId="0" fillId="0" borderId="28" xfId="0" applyNumberFormat="1" applyBorder="1" applyAlignment="1">
      <alignment vertical="top"/>
    </xf>
    <xf numFmtId="165" fontId="0" fillId="0" borderId="39" xfId="1" applyNumberFormat="1" applyFont="1" applyBorder="1" applyAlignment="1">
      <alignment horizontal="center" vertical="center"/>
    </xf>
    <xf numFmtId="0" fontId="0" fillId="0" borderId="13" xfId="0" applyBorder="1" applyAlignment="1">
      <alignment horizontal="left" vertical="top" indent="1"/>
    </xf>
    <xf numFmtId="0" fontId="2" fillId="0" borderId="58" xfId="0" applyFont="1" applyBorder="1" applyAlignment="1">
      <alignment horizontal="left" vertical="top" indent="1"/>
    </xf>
    <xf numFmtId="166" fontId="0" fillId="0" borderId="33" xfId="0" applyNumberFormat="1" applyBorder="1"/>
    <xf numFmtId="166" fontId="13" fillId="0" borderId="33" xfId="0" applyNumberFormat="1" applyFont="1" applyBorder="1"/>
    <xf numFmtId="166" fontId="13" fillId="0" borderId="6" xfId="0" applyNumberFormat="1" applyFont="1" applyBorder="1"/>
    <xf numFmtId="0" fontId="0" fillId="0" borderId="53" xfId="0" applyBorder="1"/>
    <xf numFmtId="0" fontId="0" fillId="0" borderId="13" xfId="0" applyBorder="1"/>
    <xf numFmtId="0" fontId="0" fillId="0" borderId="59" xfId="0" applyBorder="1"/>
    <xf numFmtId="0" fontId="2" fillId="0" borderId="30" xfId="0" applyFont="1" applyBorder="1"/>
    <xf numFmtId="0" fontId="0" fillId="0" borderId="0" xfId="0" applyAlignment="1">
      <alignment horizontal="right"/>
    </xf>
    <xf numFmtId="166" fontId="3" fillId="0" borderId="0" xfId="0" applyNumberFormat="1" applyFont="1" applyAlignment="1">
      <alignment vertical="top"/>
    </xf>
    <xf numFmtId="0" fontId="26" fillId="0" borderId="0" xfId="0" applyFont="1" applyAlignment="1">
      <alignment horizontal="left"/>
    </xf>
    <xf numFmtId="0" fontId="13" fillId="0" borderId="44" xfId="0" applyFont="1" applyBorder="1" applyAlignment="1">
      <alignment horizontal="left" vertical="top" indent="1"/>
    </xf>
    <xf numFmtId="0" fontId="13" fillId="0" borderId="6" xfId="0" applyFont="1" applyBorder="1"/>
    <xf numFmtId="0" fontId="25" fillId="0" borderId="0" xfId="0" applyFont="1" applyAlignment="1">
      <alignment vertical="center"/>
    </xf>
    <xf numFmtId="166" fontId="25" fillId="0" borderId="0" xfId="0" applyNumberFormat="1" applyFont="1" applyAlignment="1">
      <alignment vertical="center"/>
    </xf>
    <xf numFmtId="165" fontId="13" fillId="0" borderId="0" xfId="1" applyNumberFormat="1" applyFont="1" applyFill="1" applyBorder="1" applyAlignment="1">
      <alignment horizontal="center" vertical="center"/>
    </xf>
    <xf numFmtId="165" fontId="0" fillId="0" borderId="0" xfId="1" applyNumberFormat="1" applyFont="1" applyFill="1" applyBorder="1" applyAlignment="1">
      <alignment horizontal="center" vertical="center"/>
    </xf>
    <xf numFmtId="166" fontId="19" fillId="0" borderId="0" xfId="0" applyNumberFormat="1" applyFont="1" applyAlignment="1">
      <alignment vertical="top"/>
    </xf>
    <xf numFmtId="166" fontId="20" fillId="0" borderId="0" xfId="0" applyNumberFormat="1" applyFont="1" applyAlignment="1">
      <alignment vertical="top"/>
    </xf>
    <xf numFmtId="166" fontId="2" fillId="0" borderId="0" xfId="0" applyNumberFormat="1" applyFont="1" applyAlignment="1">
      <alignment vertical="top"/>
    </xf>
    <xf numFmtId="9" fontId="0" fillId="0" borderId="0" xfId="1" applyFont="1" applyBorder="1" applyAlignment="1">
      <alignment vertical="top"/>
    </xf>
    <xf numFmtId="166" fontId="13" fillId="0" borderId="43" xfId="0" applyNumberFormat="1" applyFont="1" applyBorder="1" applyAlignment="1">
      <alignment vertical="top"/>
    </xf>
    <xf numFmtId="166" fontId="0" fillId="0" borderId="43" xfId="0" applyNumberFormat="1" applyBorder="1" applyAlignment="1">
      <alignment vertical="top"/>
    </xf>
    <xf numFmtId="165" fontId="0" fillId="0" borderId="62" xfId="1" applyNumberFormat="1" applyFont="1" applyBorder="1" applyAlignment="1">
      <alignment horizontal="center" vertical="center"/>
    </xf>
    <xf numFmtId="165" fontId="0" fillId="0" borderId="43" xfId="1" applyNumberFormat="1" applyFont="1" applyBorder="1" applyAlignment="1">
      <alignment horizontal="center" vertical="center"/>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3" fillId="0" borderId="25" xfId="0" applyFont="1" applyBorder="1"/>
    <xf numFmtId="0" fontId="13" fillId="0" borderId="33" xfId="0" applyFont="1" applyBorder="1"/>
    <xf numFmtId="165" fontId="0" fillId="0" borderId="62" xfId="1" applyNumberFormat="1" applyFont="1" applyBorder="1"/>
    <xf numFmtId="0" fontId="3" fillId="2" borderId="64" xfId="0" applyFont="1" applyFill="1" applyBorder="1" applyAlignment="1">
      <alignment horizontal="center" vertical="center" wrapText="1"/>
    </xf>
    <xf numFmtId="166" fontId="0" fillId="0" borderId="43" xfId="0" applyNumberFormat="1" applyBorder="1" applyAlignment="1">
      <alignment vertical="center"/>
    </xf>
    <xf numFmtId="0" fontId="2" fillId="0" borderId="21" xfId="0" applyFont="1" applyBorder="1" applyAlignment="1">
      <alignment horizontal="center" vertical="center"/>
    </xf>
    <xf numFmtId="2" fontId="2" fillId="0" borderId="22" xfId="0" applyNumberFormat="1" applyFont="1" applyBorder="1" applyAlignment="1">
      <alignment horizontal="center" vertical="center" wrapText="1"/>
    </xf>
    <xf numFmtId="2" fontId="2" fillId="0" borderId="23" xfId="0" applyNumberFormat="1" applyFont="1" applyBorder="1" applyAlignment="1">
      <alignment horizontal="center" vertical="center" wrapText="1"/>
    </xf>
    <xf numFmtId="0" fontId="0" fillId="0" borderId="33" xfId="0" applyBorder="1" applyAlignment="1">
      <alignment horizontal="center" vertical="center"/>
    </xf>
    <xf numFmtId="0" fontId="0" fillId="0" borderId="6" xfId="0" applyBorder="1" applyAlignment="1">
      <alignment horizontal="center" vertical="center"/>
    </xf>
    <xf numFmtId="0" fontId="0" fillId="0" borderId="36" xfId="0" applyBorder="1" applyAlignment="1">
      <alignment horizontal="center" vertical="center"/>
    </xf>
    <xf numFmtId="166" fontId="0" fillId="0" borderId="38" xfId="0" applyNumberFormat="1" applyBorder="1" applyAlignment="1">
      <alignment vertical="center"/>
    </xf>
    <xf numFmtId="165" fontId="0" fillId="0" borderId="38" xfId="1" applyNumberFormat="1" applyFont="1" applyBorder="1" applyAlignment="1">
      <alignment horizontal="center" vertical="center"/>
    </xf>
    <xf numFmtId="0" fontId="0" fillId="0" borderId="34" xfId="0" applyBorder="1"/>
    <xf numFmtId="0" fontId="3" fillId="2" borderId="47" xfId="0" applyFont="1" applyFill="1" applyBorder="1" applyAlignment="1">
      <alignment horizontal="center" vertical="center" wrapText="1"/>
    </xf>
    <xf numFmtId="167" fontId="2" fillId="0" borderId="47" xfId="2" applyNumberFormat="1" applyFont="1" applyBorder="1" applyAlignment="1">
      <alignment horizontal="left" vertical="top" indent="1"/>
    </xf>
    <xf numFmtId="167" fontId="11" fillId="2" borderId="64" xfId="2" applyNumberFormat="1" applyFont="1" applyFill="1" applyBorder="1" applyAlignment="1">
      <alignment horizontal="center" vertical="center" wrapText="1"/>
    </xf>
    <xf numFmtId="164" fontId="13" fillId="0" borderId="61" xfId="2" applyFont="1" applyBorder="1" applyAlignment="1">
      <alignment horizontal="center" vertical="center"/>
    </xf>
    <xf numFmtId="164" fontId="13" fillId="0" borderId="28" xfId="2" applyFont="1" applyBorder="1" applyAlignment="1">
      <alignment horizontal="center" vertical="center"/>
    </xf>
    <xf numFmtId="164" fontId="13" fillId="0" borderId="65" xfId="2" applyFont="1" applyBorder="1" applyAlignment="1">
      <alignment horizontal="center" vertical="center"/>
    </xf>
    <xf numFmtId="167" fontId="19" fillId="0" borderId="64" xfId="2" applyNumberFormat="1" applyFont="1" applyBorder="1" applyAlignment="1">
      <alignment vertical="top"/>
    </xf>
    <xf numFmtId="167" fontId="13" fillId="0" borderId="33" xfId="2" applyNumberFormat="1" applyFont="1" applyBorder="1" applyAlignment="1">
      <alignment vertical="top"/>
    </xf>
    <xf numFmtId="164" fontId="13" fillId="0" borderId="62" xfId="2" applyFont="1" applyBorder="1" applyAlignment="1">
      <alignment horizontal="center" vertical="center"/>
    </xf>
    <xf numFmtId="167" fontId="13" fillId="0" borderId="6" xfId="2" applyNumberFormat="1" applyFont="1" applyBorder="1" applyAlignment="1">
      <alignment vertical="top"/>
    </xf>
    <xf numFmtId="164" fontId="13" fillId="0" borderId="7" xfId="2" applyFont="1" applyBorder="1" applyAlignment="1">
      <alignment horizontal="center" vertical="center"/>
    </xf>
    <xf numFmtId="167" fontId="13" fillId="0" borderId="66" xfId="2" applyNumberFormat="1" applyFont="1" applyBorder="1" applyAlignment="1">
      <alignment vertical="top"/>
    </xf>
    <xf numFmtId="164" fontId="13" fillId="0" borderId="67" xfId="2" applyFont="1" applyBorder="1" applyAlignment="1">
      <alignment horizontal="center" vertical="center"/>
    </xf>
    <xf numFmtId="167" fontId="19" fillId="0" borderId="21" xfId="2" applyNumberFormat="1" applyFont="1" applyBorder="1" applyAlignment="1">
      <alignment vertical="top"/>
    </xf>
    <xf numFmtId="167" fontId="19" fillId="0" borderId="23" xfId="2" applyNumberFormat="1" applyFont="1" applyBorder="1" applyAlignment="1">
      <alignment vertical="top"/>
    </xf>
    <xf numFmtId="167" fontId="13" fillId="0" borderId="51" xfId="2" applyNumberFormat="1" applyFont="1" applyBorder="1" applyAlignment="1">
      <alignment vertical="top"/>
    </xf>
    <xf numFmtId="167" fontId="13" fillId="0" borderId="17" xfId="2" applyNumberFormat="1" applyFont="1" applyBorder="1" applyAlignment="1">
      <alignment vertical="top"/>
    </xf>
    <xf numFmtId="167" fontId="13" fillId="0" borderId="52" xfId="2" applyNumberFormat="1" applyFont="1" applyBorder="1" applyAlignment="1">
      <alignment vertical="top"/>
    </xf>
    <xf numFmtId="167" fontId="19" fillId="0" borderId="45" xfId="2" applyNumberFormat="1" applyFont="1" applyBorder="1"/>
    <xf numFmtId="167" fontId="13" fillId="0" borderId="61" xfId="2" applyNumberFormat="1" applyFont="1" applyBorder="1" applyAlignment="1">
      <alignment vertical="top"/>
    </xf>
    <xf numFmtId="167" fontId="13" fillId="0" borderId="28" xfId="2" applyNumberFormat="1" applyFont="1" applyBorder="1" applyAlignment="1">
      <alignment vertical="top"/>
    </xf>
    <xf numFmtId="167" fontId="13" fillId="0" borderId="65" xfId="2" applyNumberFormat="1" applyFont="1" applyBorder="1" applyAlignment="1">
      <alignment vertical="top"/>
    </xf>
    <xf numFmtId="167" fontId="19" fillId="0" borderId="64" xfId="2" applyNumberFormat="1" applyFont="1" applyBorder="1"/>
    <xf numFmtId="167" fontId="13" fillId="0" borderId="62" xfId="2" applyNumberFormat="1" applyFont="1" applyBorder="1" applyAlignment="1">
      <alignment vertical="top"/>
    </xf>
    <xf numFmtId="167" fontId="13" fillId="0" borderId="7" xfId="2" applyNumberFormat="1" applyFont="1" applyBorder="1" applyAlignment="1">
      <alignment vertical="top"/>
    </xf>
    <xf numFmtId="167" fontId="13" fillId="0" borderId="67" xfId="2" applyNumberFormat="1" applyFont="1" applyBorder="1" applyAlignment="1">
      <alignment vertical="top"/>
    </xf>
    <xf numFmtId="167" fontId="19" fillId="0" borderId="23" xfId="2" applyNumberFormat="1" applyFont="1" applyBorder="1"/>
    <xf numFmtId="167" fontId="19" fillId="0" borderId="21" xfId="2" applyNumberFormat="1" applyFont="1" applyBorder="1"/>
    <xf numFmtId="166" fontId="27" fillId="0" borderId="8" xfId="0" applyNumberFormat="1" applyFont="1" applyBorder="1" applyAlignment="1">
      <alignment vertical="top"/>
    </xf>
    <xf numFmtId="166" fontId="28" fillId="0" borderId="10" xfId="0" applyNumberFormat="1" applyFont="1" applyBorder="1" applyAlignment="1">
      <alignment vertical="top"/>
    </xf>
    <xf numFmtId="0" fontId="3" fillId="2" borderId="63" xfId="0" applyFont="1" applyFill="1" applyBorder="1" applyAlignment="1">
      <alignment horizontal="center" vertical="center" wrapText="1"/>
    </xf>
    <xf numFmtId="0" fontId="2" fillId="0" borderId="46" xfId="0" applyFont="1" applyBorder="1" applyAlignment="1">
      <alignment horizontal="center"/>
    </xf>
    <xf numFmtId="172" fontId="0" fillId="0" borderId="0" xfId="0" applyNumberFormat="1"/>
    <xf numFmtId="166" fontId="13" fillId="0" borderId="6" xfId="0" applyNumberFormat="1" applyFont="1" applyBorder="1" applyAlignment="1">
      <alignment horizontal="right"/>
    </xf>
    <xf numFmtId="166" fontId="13" fillId="0" borderId="2" xfId="0" applyNumberFormat="1" applyFont="1" applyBorder="1" applyAlignment="1">
      <alignment horizontal="right"/>
    </xf>
    <xf numFmtId="165" fontId="0" fillId="0" borderId="7" xfId="1" applyNumberFormat="1" applyFont="1" applyBorder="1" applyAlignment="1">
      <alignment horizontal="right"/>
    </xf>
    <xf numFmtId="165" fontId="0" fillId="0" borderId="2" xfId="1" applyNumberFormat="1" applyFont="1" applyBorder="1" applyAlignment="1">
      <alignment horizontal="right"/>
    </xf>
    <xf numFmtId="166" fontId="0" fillId="0" borderId="2" xfId="0" applyNumberFormat="1" applyBorder="1" applyAlignment="1">
      <alignment horizontal="right"/>
    </xf>
    <xf numFmtId="166" fontId="0" fillId="0" borderId="6" xfId="0" applyNumberFormat="1" applyBorder="1" applyAlignment="1">
      <alignment horizontal="right"/>
    </xf>
    <xf numFmtId="166" fontId="2" fillId="0" borderId="21" xfId="0" applyNumberFormat="1" applyFont="1" applyBorder="1" applyAlignment="1">
      <alignment horizontal="right"/>
    </xf>
    <xf numFmtId="166" fontId="2" fillId="0" borderId="22" xfId="0" applyNumberFormat="1" applyFont="1" applyBorder="1" applyAlignment="1">
      <alignment horizontal="right"/>
    </xf>
    <xf numFmtId="165" fontId="2" fillId="0" borderId="23" xfId="1" applyNumberFormat="1" applyFont="1" applyBorder="1" applyAlignment="1">
      <alignment horizontal="right" vertical="center"/>
    </xf>
    <xf numFmtId="165" fontId="2" fillId="0" borderId="22" xfId="1" applyNumberFormat="1" applyFont="1" applyBorder="1" applyAlignment="1">
      <alignment horizontal="right" vertical="center"/>
    </xf>
    <xf numFmtId="172" fontId="13" fillId="0" borderId="0" xfId="0" applyNumberFormat="1" applyFont="1"/>
    <xf numFmtId="0" fontId="0" fillId="0" borderId="53" xfId="0" applyBorder="1" applyAlignment="1">
      <alignment horizontal="left" vertical="top" indent="1"/>
    </xf>
    <xf numFmtId="0" fontId="0" fillId="0" borderId="66" xfId="0" applyBorder="1"/>
    <xf numFmtId="166" fontId="13" fillId="0" borderId="50" xfId="0" applyNumberFormat="1" applyFont="1" applyBorder="1"/>
    <xf numFmtId="165" fontId="13" fillId="0" borderId="50" xfId="1" applyNumberFormat="1" applyFont="1" applyBorder="1"/>
    <xf numFmtId="165" fontId="0" fillId="0" borderId="69" xfId="1" applyNumberFormat="1" applyFont="1" applyBorder="1"/>
    <xf numFmtId="165" fontId="0" fillId="0" borderId="70" xfId="1" applyNumberFormat="1" applyFont="1" applyBorder="1"/>
    <xf numFmtId="0" fontId="2" fillId="0" borderId="21" xfId="0" applyFont="1" applyBorder="1" applyAlignment="1">
      <alignment horizontal="left"/>
    </xf>
    <xf numFmtId="166" fontId="19" fillId="0" borderId="22" xfId="0" applyNumberFormat="1" applyFont="1" applyBorder="1" applyAlignment="1">
      <alignment horizontal="right"/>
    </xf>
    <xf numFmtId="165" fontId="19" fillId="0" borderId="22" xfId="1" applyNumberFormat="1" applyFont="1" applyBorder="1" applyAlignment="1">
      <alignment horizontal="right" vertical="center"/>
    </xf>
    <xf numFmtId="165" fontId="13" fillId="0" borderId="69" xfId="1" applyNumberFormat="1" applyFont="1" applyBorder="1"/>
    <xf numFmtId="166" fontId="13" fillId="0" borderId="69" xfId="0" applyNumberFormat="1" applyFont="1" applyBorder="1"/>
    <xf numFmtId="0" fontId="13" fillId="0" borderId="66" xfId="0" applyFont="1" applyBorder="1"/>
    <xf numFmtId="166" fontId="0" fillId="0" borderId="50" xfId="0" applyNumberFormat="1" applyBorder="1"/>
    <xf numFmtId="165" fontId="0" fillId="0" borderId="67" xfId="1" applyNumberFormat="1" applyFont="1" applyBorder="1"/>
    <xf numFmtId="166" fontId="0" fillId="0" borderId="66" xfId="0" applyNumberFormat="1" applyBorder="1"/>
    <xf numFmtId="165" fontId="0" fillId="0" borderId="50" xfId="1" applyNumberFormat="1" applyFont="1" applyBorder="1"/>
    <xf numFmtId="0" fontId="19" fillId="0" borderId="21" xfId="0" applyFont="1" applyBorder="1"/>
    <xf numFmtId="0" fontId="13" fillId="0" borderId="49" xfId="0" applyFont="1" applyBorder="1" applyAlignment="1">
      <alignment horizontal="left" vertical="top" indent="1"/>
    </xf>
    <xf numFmtId="166" fontId="0" fillId="0" borderId="66" xfId="0" applyNumberFormat="1" applyBorder="1" applyAlignment="1">
      <alignment vertical="top"/>
    </xf>
    <xf numFmtId="166" fontId="0" fillId="0" borderId="50" xfId="0" applyNumberFormat="1" applyBorder="1" applyAlignment="1">
      <alignment vertical="top"/>
    </xf>
    <xf numFmtId="165" fontId="0" fillId="0" borderId="67" xfId="1" applyNumberFormat="1" applyFont="1" applyBorder="1" applyAlignment="1">
      <alignment horizontal="center" vertical="center"/>
    </xf>
    <xf numFmtId="166" fontId="0" fillId="0" borderId="65" xfId="0" applyNumberFormat="1" applyBorder="1" applyAlignment="1">
      <alignment vertical="top"/>
    </xf>
    <xf numFmtId="165" fontId="0" fillId="0" borderId="52" xfId="1" applyNumberFormat="1" applyFont="1" applyBorder="1" applyAlignment="1">
      <alignment horizontal="center" vertical="center"/>
    </xf>
    <xf numFmtId="165" fontId="0" fillId="0" borderId="50" xfId="1" applyNumberFormat="1" applyFont="1" applyBorder="1" applyAlignment="1">
      <alignment horizontal="center" vertical="center"/>
    </xf>
    <xf numFmtId="0" fontId="19" fillId="0" borderId="47" xfId="0" applyFont="1" applyBorder="1" applyAlignment="1">
      <alignment horizontal="left" vertical="top" indent="1"/>
    </xf>
    <xf numFmtId="166" fontId="2" fillId="0" borderId="21" xfId="0" applyNumberFormat="1" applyFont="1" applyBorder="1"/>
    <xf numFmtId="166" fontId="2" fillId="0" borderId="22" xfId="0" applyNumberFormat="1" applyFont="1" applyBorder="1"/>
    <xf numFmtId="165" fontId="2" fillId="0" borderId="23" xfId="1" applyNumberFormat="1" applyFont="1" applyBorder="1" applyAlignment="1">
      <alignment horizontal="center" vertical="center"/>
    </xf>
    <xf numFmtId="166" fontId="2" fillId="0" borderId="64" xfId="0" applyNumberFormat="1" applyFont="1" applyBorder="1"/>
    <xf numFmtId="165" fontId="2" fillId="0" borderId="45" xfId="1" applyNumberFormat="1" applyFont="1" applyBorder="1" applyAlignment="1">
      <alignment horizontal="center" vertical="center"/>
    </xf>
    <xf numFmtId="165" fontId="2" fillId="0" borderId="22" xfId="1" applyNumberFormat="1" applyFont="1" applyBorder="1" applyAlignment="1">
      <alignment horizontal="center" vertical="center"/>
    </xf>
    <xf numFmtId="165" fontId="3" fillId="0" borderId="11" xfId="1" applyNumberFormat="1" applyFont="1" applyBorder="1" applyAlignment="1">
      <alignment horizontal="center" vertical="center"/>
    </xf>
    <xf numFmtId="166" fontId="3" fillId="0" borderId="10" xfId="0" applyNumberFormat="1" applyFont="1" applyBorder="1" applyAlignment="1">
      <alignment vertical="top"/>
    </xf>
    <xf numFmtId="165" fontId="3" fillId="0" borderId="56" xfId="1" applyNumberFormat="1" applyFont="1" applyBorder="1" applyAlignment="1">
      <alignment horizontal="center" vertical="center"/>
    </xf>
    <xf numFmtId="0" fontId="11" fillId="2" borderId="30" xfId="0" applyFont="1" applyFill="1" applyBorder="1" applyAlignment="1">
      <alignment horizontal="left" vertical="top"/>
    </xf>
    <xf numFmtId="166" fontId="3" fillId="2" borderId="46" xfId="0" applyNumberFormat="1" applyFont="1" applyFill="1" applyBorder="1" applyAlignment="1">
      <alignment vertical="top"/>
    </xf>
    <xf numFmtId="165" fontId="3" fillId="2" borderId="35" xfId="1" applyNumberFormat="1" applyFont="1" applyFill="1" applyBorder="1" applyAlignment="1">
      <alignment horizontal="center" vertical="center"/>
    </xf>
    <xf numFmtId="166" fontId="3" fillId="2" borderId="47" xfId="0" applyNumberFormat="1" applyFont="1" applyFill="1" applyBorder="1" applyAlignment="1">
      <alignment vertical="top"/>
    </xf>
    <xf numFmtId="165" fontId="3" fillId="2" borderId="46" xfId="1" applyNumberFormat="1" applyFont="1" applyFill="1" applyBorder="1" applyAlignment="1">
      <alignment horizontal="center" vertical="center"/>
    </xf>
    <xf numFmtId="165" fontId="3" fillId="2" borderId="71" xfId="1" applyNumberFormat="1" applyFont="1" applyFill="1" applyBorder="1" applyAlignment="1">
      <alignment horizontal="center" vertical="center"/>
    </xf>
    <xf numFmtId="0" fontId="13" fillId="0" borderId="34" xfId="0" applyFont="1" applyBorder="1"/>
    <xf numFmtId="0" fontId="13" fillId="0" borderId="48" xfId="0" applyFont="1" applyBorder="1" applyAlignment="1">
      <alignment horizontal="left" vertical="top" indent="1"/>
    </xf>
    <xf numFmtId="166" fontId="0" fillId="0" borderId="33" xfId="0" applyNumberFormat="1" applyBorder="1" applyAlignment="1">
      <alignment vertical="top"/>
    </xf>
    <xf numFmtId="166" fontId="0" fillId="0" borderId="61" xfId="0" applyNumberFormat="1" applyBorder="1" applyAlignment="1">
      <alignment vertical="top"/>
    </xf>
    <xf numFmtId="165" fontId="0" fillId="0" borderId="51" xfId="1" applyNumberFormat="1" applyFont="1" applyBorder="1" applyAlignment="1">
      <alignment horizontal="center" vertical="center"/>
    </xf>
    <xf numFmtId="166" fontId="13" fillId="0" borderId="50" xfId="0" applyNumberFormat="1" applyFont="1" applyBorder="1" applyAlignment="1">
      <alignment vertical="top"/>
    </xf>
    <xf numFmtId="0" fontId="2" fillId="0" borderId="21" xfId="0" applyFont="1" applyBorder="1" applyAlignment="1">
      <alignment horizontal="left" vertical="top" indent="1"/>
    </xf>
    <xf numFmtId="166" fontId="19" fillId="0" borderId="22" xfId="0" applyNumberFormat="1" applyFont="1" applyBorder="1"/>
    <xf numFmtId="166" fontId="9" fillId="0" borderId="30" xfId="4" applyNumberFormat="1" applyFont="1" applyBorder="1"/>
    <xf numFmtId="166" fontId="19" fillId="0" borderId="47" xfId="0" applyNumberFormat="1" applyFont="1" applyBorder="1" applyAlignment="1">
      <alignment vertical="top"/>
    </xf>
    <xf numFmtId="166" fontId="19" fillId="0" borderId="46" xfId="0" applyNumberFormat="1" applyFont="1" applyBorder="1" applyAlignment="1">
      <alignment vertical="top"/>
    </xf>
    <xf numFmtId="165" fontId="19" fillId="0" borderId="46" xfId="1" applyNumberFormat="1" applyFont="1" applyBorder="1" applyAlignment="1">
      <alignment horizontal="center"/>
    </xf>
    <xf numFmtId="166" fontId="2" fillId="0" borderId="47" xfId="0" applyNumberFormat="1" applyFont="1" applyBorder="1" applyAlignment="1">
      <alignment vertical="top"/>
    </xf>
    <xf numFmtId="166" fontId="2" fillId="0" borderId="46" xfId="0" applyNumberFormat="1" applyFont="1" applyBorder="1" applyAlignment="1">
      <alignment vertical="top"/>
    </xf>
    <xf numFmtId="9" fontId="2" fillId="0" borderId="46" xfId="1" applyFont="1" applyBorder="1" applyAlignment="1">
      <alignment vertical="top"/>
    </xf>
    <xf numFmtId="165" fontId="2" fillId="0" borderId="35" xfId="1" applyNumberFormat="1" applyFont="1" applyBorder="1" applyAlignment="1">
      <alignment horizontal="center"/>
    </xf>
    <xf numFmtId="165" fontId="2" fillId="0" borderId="46" xfId="1" applyNumberFormat="1" applyFont="1" applyBorder="1" applyAlignment="1">
      <alignment horizontal="center"/>
    </xf>
    <xf numFmtId="166" fontId="2" fillId="0" borderId="35" xfId="2" applyNumberFormat="1" applyFont="1" applyBorder="1" applyAlignment="1">
      <alignment horizontal="right"/>
    </xf>
    <xf numFmtId="166" fontId="19" fillId="0" borderId="35" xfId="2" applyNumberFormat="1" applyFont="1" applyBorder="1" applyAlignment="1">
      <alignment horizontal="right"/>
    </xf>
    <xf numFmtId="166" fontId="11" fillId="2" borderId="47" xfId="0" applyNumberFormat="1" applyFont="1" applyFill="1" applyBorder="1" applyAlignment="1">
      <alignment vertical="top"/>
    </xf>
    <xf numFmtId="166" fontId="11" fillId="2" borderId="46" xfId="0" applyNumberFormat="1" applyFont="1" applyFill="1" applyBorder="1" applyAlignment="1">
      <alignment vertical="top"/>
    </xf>
    <xf numFmtId="165" fontId="11" fillId="2" borderId="35" xfId="1" applyNumberFormat="1" applyFont="1" applyFill="1" applyBorder="1" applyAlignment="1">
      <alignment horizontal="center" vertical="center"/>
    </xf>
    <xf numFmtId="9" fontId="3" fillId="2" borderId="46" xfId="1" applyFont="1" applyFill="1" applyBorder="1" applyAlignment="1">
      <alignment horizontal="right" vertical="center"/>
    </xf>
    <xf numFmtId="0" fontId="20" fillId="0" borderId="0" xfId="0" applyFont="1" applyAlignment="1">
      <alignment vertical="center"/>
    </xf>
    <xf numFmtId="0" fontId="28" fillId="0" borderId="0" xfId="0" applyFont="1" applyAlignment="1">
      <alignment vertical="center"/>
    </xf>
    <xf numFmtId="166" fontId="20" fillId="0" borderId="0" xfId="0" applyNumberFormat="1" applyFont="1" applyAlignment="1">
      <alignment vertical="center"/>
    </xf>
    <xf numFmtId="0" fontId="26" fillId="0" borderId="0" xfId="0" applyFont="1" applyAlignment="1">
      <alignment horizontal="left" vertical="center"/>
    </xf>
    <xf numFmtId="0" fontId="13" fillId="0" borderId="0" xfId="0" applyFont="1" applyAlignment="1">
      <alignment vertical="center"/>
    </xf>
    <xf numFmtId="0" fontId="19" fillId="0" borderId="0" xfId="0" applyFont="1" applyAlignment="1">
      <alignment horizontal="left" vertical="center"/>
    </xf>
    <xf numFmtId="0" fontId="13" fillId="0" borderId="0" xfId="0" applyFont="1" applyAlignment="1">
      <alignment horizontal="right" vertical="center"/>
    </xf>
    <xf numFmtId="0" fontId="0" fillId="0" borderId="0" xfId="0" applyAlignment="1">
      <alignment horizontal="left"/>
    </xf>
    <xf numFmtId="165" fontId="0" fillId="0" borderId="0" xfId="0" applyNumberFormat="1"/>
    <xf numFmtId="0" fontId="11" fillId="7" borderId="0" xfId="0" applyFont="1" applyFill="1" applyAlignment="1">
      <alignment horizontal="left" vertical="center" wrapText="1"/>
    </xf>
    <xf numFmtId="0" fontId="11" fillId="7" borderId="0" xfId="0" applyFont="1" applyFill="1" applyAlignment="1">
      <alignment horizontal="center" vertical="center" wrapText="1"/>
    </xf>
    <xf numFmtId="167" fontId="30" fillId="7" borderId="0" xfId="2" applyNumberFormat="1" applyFont="1" applyFill="1" applyAlignment="1">
      <alignment horizontal="center" vertical="center" wrapText="1"/>
    </xf>
    <xf numFmtId="165" fontId="30" fillId="7" borderId="0" xfId="1" applyNumberFormat="1" applyFont="1" applyFill="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wrapText="1"/>
    </xf>
    <xf numFmtId="0" fontId="23" fillId="0" borderId="0" xfId="0" applyFont="1" applyAlignment="1">
      <alignment horizontal="center" vertical="center" wrapText="1"/>
    </xf>
    <xf numFmtId="0" fontId="31" fillId="0" borderId="0" xfId="0" applyFont="1" applyAlignment="1">
      <alignment horizontal="left" vertical="top" indent="1"/>
    </xf>
    <xf numFmtId="0" fontId="31" fillId="0" borderId="0" xfId="0" applyFont="1"/>
    <xf numFmtId="167" fontId="31" fillId="0" borderId="0" xfId="2" applyNumberFormat="1" applyFont="1" applyAlignment="1">
      <alignment vertical="top"/>
    </xf>
    <xf numFmtId="165" fontId="31" fillId="0" borderId="0" xfId="1" applyNumberFormat="1" applyFont="1" applyAlignment="1">
      <alignment horizontal="center" vertical="center"/>
    </xf>
    <xf numFmtId="166" fontId="11" fillId="0" borderId="0" xfId="0" applyNumberFormat="1" applyFont="1" applyAlignment="1">
      <alignment vertical="top"/>
    </xf>
    <xf numFmtId="165" fontId="11" fillId="0" borderId="0" xfId="1" applyNumberFormat="1" applyFont="1" applyFill="1" applyBorder="1" applyAlignment="1">
      <alignment horizontal="center" vertical="center"/>
    </xf>
    <xf numFmtId="165" fontId="3" fillId="0" borderId="0" xfId="1" applyNumberFormat="1" applyFont="1" applyFill="1" applyBorder="1" applyAlignment="1">
      <alignment horizontal="center" vertical="center"/>
    </xf>
    <xf numFmtId="166" fontId="23" fillId="0" borderId="0" xfId="0" applyNumberFormat="1" applyFont="1" applyAlignment="1">
      <alignment vertical="top"/>
    </xf>
    <xf numFmtId="167" fontId="0" fillId="0" borderId="0" xfId="2" applyNumberFormat="1" applyFont="1" applyFill="1" applyBorder="1"/>
    <xf numFmtId="165" fontId="0" fillId="0" borderId="0" xfId="1" applyNumberFormat="1" applyFont="1" applyFill="1" applyBorder="1"/>
    <xf numFmtId="0" fontId="0" fillId="0" borderId="0" xfId="0" pivotButton="1"/>
    <xf numFmtId="165" fontId="0" fillId="0" borderId="0" xfId="1" applyNumberFormat="1" applyFont="1"/>
    <xf numFmtId="167" fontId="0" fillId="0" borderId="0" xfId="0" applyNumberFormat="1" applyAlignment="1">
      <alignment horizontal="left"/>
    </xf>
    <xf numFmtId="0" fontId="25" fillId="8" borderId="0" xfId="0" applyFont="1" applyFill="1" applyAlignment="1">
      <alignment horizontal="center" vertical="center" wrapText="1"/>
    </xf>
    <xf numFmtId="167" fontId="25" fillId="8" borderId="0" xfId="0" applyNumberFormat="1" applyFont="1" applyFill="1" applyAlignment="1">
      <alignment horizontal="center" vertical="center" wrapText="1"/>
    </xf>
    <xf numFmtId="0" fontId="33" fillId="9" borderId="0" xfId="0" applyFont="1" applyFill="1" applyAlignment="1">
      <alignment horizontal="left"/>
    </xf>
    <xf numFmtId="166" fontId="33" fillId="9" borderId="0" xfId="0" applyNumberFormat="1" applyFont="1" applyFill="1"/>
    <xf numFmtId="165" fontId="33" fillId="9" borderId="0" xfId="0" applyNumberFormat="1" applyFont="1" applyFill="1"/>
    <xf numFmtId="0" fontId="36" fillId="8" borderId="0" xfId="0" applyFont="1" applyFill="1" applyAlignment="1">
      <alignment horizontal="center" vertical="center" wrapText="1"/>
    </xf>
    <xf numFmtId="167" fontId="36" fillId="8" borderId="0" xfId="0" applyNumberFormat="1" applyFont="1" applyFill="1" applyAlignment="1">
      <alignment horizontal="center" vertical="center" wrapText="1"/>
    </xf>
    <xf numFmtId="164" fontId="0" fillId="0" borderId="0" xfId="2" applyFont="1" applyAlignment="1">
      <alignment vertical="top"/>
    </xf>
    <xf numFmtId="167" fontId="31" fillId="0" borderId="0" xfId="2" applyNumberFormat="1" applyFont="1" applyFill="1" applyBorder="1" applyAlignment="1">
      <alignment vertical="top"/>
    </xf>
    <xf numFmtId="0" fontId="5" fillId="0" borderId="0" xfId="0" applyFont="1" applyAlignment="1">
      <alignment vertical="center"/>
    </xf>
    <xf numFmtId="167" fontId="0" fillId="0" borderId="0" xfId="2" applyNumberFormat="1" applyFont="1" applyAlignment="1">
      <alignment vertical="center"/>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166" fontId="2" fillId="0" borderId="2" xfId="0" applyNumberFormat="1" applyFont="1" applyBorder="1" applyAlignment="1">
      <alignment vertical="center"/>
    </xf>
    <xf numFmtId="165" fontId="2" fillId="0" borderId="2" xfId="1" applyNumberFormat="1" applyFont="1" applyBorder="1" applyAlignment="1">
      <alignment horizontal="center" vertical="center"/>
    </xf>
    <xf numFmtId="166" fontId="0" fillId="0" borderId="0" xfId="0" applyNumberFormat="1" applyAlignment="1">
      <alignment vertical="center"/>
    </xf>
    <xf numFmtId="0" fontId="2" fillId="0" borderId="1" xfId="0" applyFont="1" applyBorder="1" applyAlignment="1">
      <alignment horizontal="left"/>
    </xf>
    <xf numFmtId="0" fontId="37" fillId="0" borderId="0" xfId="0" applyFont="1" applyAlignment="1">
      <alignment vertical="center"/>
    </xf>
    <xf numFmtId="167" fontId="37" fillId="0" borderId="0" xfId="2" applyNumberFormat="1" applyFont="1" applyAlignment="1">
      <alignment vertical="center"/>
    </xf>
    <xf numFmtId="167" fontId="0" fillId="0" borderId="0" xfId="2" applyNumberFormat="1" applyFont="1" applyAlignment="1">
      <alignment vertical="top"/>
    </xf>
    <xf numFmtId="0" fontId="19" fillId="0" borderId="0" xfId="0" applyFont="1" applyAlignment="1">
      <alignment horizontal="right" vertical="center"/>
    </xf>
    <xf numFmtId="0" fontId="2" fillId="0" borderId="0" xfId="0" applyFont="1" applyAlignment="1">
      <alignment horizontal="right" vertical="center"/>
    </xf>
    <xf numFmtId="167" fontId="13" fillId="0" borderId="53" xfId="2" applyNumberFormat="1" applyFont="1" applyBorder="1" applyAlignment="1">
      <alignment vertical="top"/>
    </xf>
    <xf numFmtId="165" fontId="2" fillId="0" borderId="46" xfId="1" applyNumberFormat="1" applyFont="1" applyBorder="1" applyAlignment="1">
      <alignment vertical="top"/>
    </xf>
    <xf numFmtId="165" fontId="25" fillId="8" borderId="0" xfId="0" applyNumberFormat="1" applyFont="1" applyFill="1" applyAlignment="1">
      <alignment horizontal="center" vertical="center" wrapText="1"/>
    </xf>
    <xf numFmtId="166" fontId="3" fillId="0" borderId="1" xfId="0" applyNumberFormat="1" applyFont="1" applyBorder="1" applyAlignment="1">
      <alignment horizontal="right" vertical="top"/>
    </xf>
    <xf numFmtId="166" fontId="0" fillId="0" borderId="0" xfId="0" applyNumberFormat="1" applyAlignment="1">
      <alignment horizontal="right" vertical="top"/>
    </xf>
    <xf numFmtId="166" fontId="13" fillId="0" borderId="0" xfId="0" applyNumberFormat="1" applyFont="1" applyAlignment="1">
      <alignment horizontal="right" vertical="top"/>
    </xf>
    <xf numFmtId="0" fontId="11" fillId="10" borderId="30"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11" fillId="10" borderId="47" xfId="0" applyFont="1" applyFill="1" applyBorder="1" applyAlignment="1">
      <alignment horizontal="center" vertical="center" wrapText="1"/>
    </xf>
    <xf numFmtId="0" fontId="3" fillId="10" borderId="21" xfId="0" applyFont="1" applyFill="1" applyBorder="1" applyAlignment="1">
      <alignment horizontal="center" vertical="center" wrapText="1"/>
    </xf>
    <xf numFmtId="0" fontId="3" fillId="10" borderId="22" xfId="0" applyFont="1" applyFill="1" applyBorder="1" applyAlignment="1">
      <alignment horizontal="center" vertical="center" wrapText="1"/>
    </xf>
    <xf numFmtId="0" fontId="3" fillId="10" borderId="23" xfId="0" applyFont="1" applyFill="1" applyBorder="1" applyAlignment="1">
      <alignment horizontal="center" vertical="center" wrapText="1"/>
    </xf>
    <xf numFmtId="0" fontId="3" fillId="10" borderId="64" xfId="0" applyFont="1" applyFill="1" applyBorder="1" applyAlignment="1">
      <alignment horizontal="center" vertical="center" wrapText="1"/>
    </xf>
    <xf numFmtId="0" fontId="3" fillId="10" borderId="45" xfId="0" applyFont="1" applyFill="1" applyBorder="1" applyAlignment="1">
      <alignment horizontal="center" vertical="center" wrapText="1"/>
    </xf>
    <xf numFmtId="0" fontId="3" fillId="10" borderId="63" xfId="0" applyFont="1" applyFill="1" applyBorder="1" applyAlignment="1">
      <alignment horizontal="center" vertical="center" wrapText="1"/>
    </xf>
    <xf numFmtId="0" fontId="2" fillId="0" borderId="0" xfId="0" applyFont="1" applyAlignment="1">
      <alignment horizontal="left"/>
    </xf>
    <xf numFmtId="0" fontId="2" fillId="0" borderId="17" xfId="0" applyFont="1" applyBorder="1" applyAlignment="1">
      <alignment horizontal="right" vertical="center"/>
    </xf>
    <xf numFmtId="0" fontId="2" fillId="0" borderId="17" xfId="0" applyFont="1" applyBorder="1" applyAlignment="1">
      <alignment vertical="center"/>
    </xf>
    <xf numFmtId="0" fontId="0" fillId="0" borderId="17" xfId="0" applyBorder="1" applyAlignment="1">
      <alignment vertical="center"/>
    </xf>
    <xf numFmtId="165" fontId="1" fillId="0" borderId="2" xfId="1" applyNumberFormat="1" applyFont="1" applyBorder="1" applyAlignment="1">
      <alignment horizontal="center" vertical="center"/>
    </xf>
    <xf numFmtId="0" fontId="0" fillId="0" borderId="0" xfId="0" applyAlignment="1">
      <alignment vertical="top" wrapText="1"/>
    </xf>
    <xf numFmtId="0" fontId="4" fillId="11" borderId="0" xfId="0" applyFont="1" applyFill="1" applyAlignment="1">
      <alignment horizontal="center" vertical="center"/>
    </xf>
    <xf numFmtId="0" fontId="2" fillId="0" borderId="64" xfId="0" applyFont="1" applyBorder="1" applyAlignment="1">
      <alignment horizontal="center" vertical="center" wrapText="1"/>
    </xf>
    <xf numFmtId="166" fontId="13" fillId="0" borderId="43" xfId="0" applyNumberFormat="1" applyFont="1" applyBorder="1" applyAlignment="1">
      <alignment horizontal="right"/>
    </xf>
    <xf numFmtId="165" fontId="0" fillId="0" borderId="43" xfId="1" applyNumberFormat="1" applyFont="1" applyBorder="1" applyAlignment="1">
      <alignment horizontal="right"/>
    </xf>
    <xf numFmtId="166" fontId="13" fillId="0" borderId="50" xfId="0" applyNumberFormat="1" applyFont="1" applyBorder="1" applyAlignment="1">
      <alignment horizontal="right"/>
    </xf>
    <xf numFmtId="165" fontId="0" fillId="0" borderId="69" xfId="1" applyNumberFormat="1" applyFont="1" applyBorder="1" applyAlignment="1">
      <alignment horizontal="right"/>
    </xf>
    <xf numFmtId="165" fontId="31" fillId="0" borderId="0" xfId="1" applyNumberFormat="1" applyFont="1" applyFill="1" applyBorder="1" applyAlignment="1">
      <alignment horizontal="center" vertical="center"/>
    </xf>
    <xf numFmtId="166" fontId="2" fillId="0" borderId="0" xfId="0" applyNumberFormat="1" applyFont="1" applyAlignment="1">
      <alignment horizontal="right" vertical="top"/>
    </xf>
    <xf numFmtId="166" fontId="11" fillId="2" borderId="46" xfId="0" applyNumberFormat="1" applyFont="1" applyFill="1" applyBorder="1" applyAlignment="1">
      <alignment horizontal="right" vertical="top"/>
    </xf>
    <xf numFmtId="166" fontId="0" fillId="0" borderId="29" xfId="0" applyNumberFormat="1" applyBorder="1" applyAlignment="1">
      <alignment horizontal="right"/>
    </xf>
    <xf numFmtId="166" fontId="2" fillId="0" borderId="46" xfId="0" applyNumberFormat="1" applyFont="1" applyBorder="1" applyAlignment="1">
      <alignment horizontal="right" vertical="top"/>
    </xf>
    <xf numFmtId="0" fontId="19" fillId="0" borderId="0" xfId="0" applyFont="1" applyAlignment="1">
      <alignment horizontal="right"/>
    </xf>
    <xf numFmtId="3" fontId="22" fillId="0" borderId="0" xfId="0" applyNumberFormat="1" applyFont="1" applyAlignment="1">
      <alignment horizontal="right"/>
    </xf>
    <xf numFmtId="0" fontId="13" fillId="0" borderId="0" xfId="0" applyFont="1" applyAlignment="1">
      <alignment horizontal="right"/>
    </xf>
    <xf numFmtId="0" fontId="11" fillId="2" borderId="21" xfId="0" applyFont="1" applyFill="1" applyBorder="1" applyAlignment="1">
      <alignment horizontal="right" vertical="center" wrapText="1"/>
    </xf>
    <xf numFmtId="166" fontId="0" fillId="0" borderId="43" xfId="0" applyNumberFormat="1" applyBorder="1" applyAlignment="1">
      <alignment horizontal="right" vertical="top"/>
    </xf>
    <xf numFmtId="166" fontId="0" fillId="0" borderId="2" xfId="0" applyNumberFormat="1" applyBorder="1" applyAlignment="1">
      <alignment horizontal="right" vertical="top"/>
    </xf>
    <xf numFmtId="166" fontId="0" fillId="0" borderId="50" xfId="0" applyNumberFormat="1" applyBorder="1" applyAlignment="1">
      <alignment horizontal="right" vertical="top"/>
    </xf>
    <xf numFmtId="172" fontId="0" fillId="0" borderId="0" xfId="0" applyNumberFormat="1" applyAlignment="1">
      <alignment horizontal="right"/>
    </xf>
    <xf numFmtId="165" fontId="0" fillId="0" borderId="0" xfId="1" applyNumberFormat="1" applyFont="1" applyBorder="1" applyAlignment="1">
      <alignment horizontal="right" vertical="center"/>
    </xf>
    <xf numFmtId="0" fontId="11" fillId="2" borderId="22" xfId="0" applyFont="1" applyFill="1" applyBorder="1" applyAlignment="1">
      <alignment horizontal="right" vertical="center" wrapText="1"/>
    </xf>
    <xf numFmtId="166" fontId="0" fillId="0" borderId="43" xfId="0" applyNumberFormat="1" applyBorder="1" applyAlignment="1">
      <alignment horizontal="right"/>
    </xf>
    <xf numFmtId="166" fontId="0" fillId="0" borderId="50" xfId="0" applyNumberFormat="1" applyBorder="1" applyAlignment="1">
      <alignment horizontal="right"/>
    </xf>
    <xf numFmtId="172" fontId="13" fillId="0" borderId="0" xfId="0" applyNumberFormat="1" applyFont="1" applyAlignment="1">
      <alignment horizontal="right"/>
    </xf>
    <xf numFmtId="166" fontId="13" fillId="0" borderId="69" xfId="0" applyNumberFormat="1" applyFont="1" applyBorder="1" applyAlignment="1">
      <alignment horizontal="right"/>
    </xf>
    <xf numFmtId="174" fontId="13" fillId="0" borderId="15" xfId="0" applyNumberFormat="1" applyFont="1" applyBorder="1" applyAlignment="1">
      <alignment vertical="top"/>
    </xf>
    <xf numFmtId="175" fontId="13" fillId="0" borderId="15" xfId="0" applyNumberFormat="1" applyFont="1" applyBorder="1" applyAlignment="1">
      <alignment vertical="top"/>
    </xf>
    <xf numFmtId="165" fontId="19" fillId="0" borderId="0" xfId="1" applyNumberFormat="1" applyFont="1" applyBorder="1" applyAlignment="1">
      <alignment horizontal="center"/>
    </xf>
    <xf numFmtId="166" fontId="11" fillId="0" borderId="14" xfId="0" applyNumberFormat="1" applyFont="1" applyBorder="1" applyAlignment="1">
      <alignment horizontal="right" vertical="top"/>
    </xf>
    <xf numFmtId="166" fontId="13" fillId="0" borderId="15" xfId="0" applyNumberFormat="1" applyFont="1" applyBorder="1" applyAlignment="1">
      <alignment horizontal="right" vertical="top"/>
    </xf>
    <xf numFmtId="0" fontId="40" fillId="12" borderId="0" xfId="0" applyFont="1" applyFill="1" applyAlignment="1">
      <alignment vertical="center"/>
    </xf>
    <xf numFmtId="167" fontId="40" fillId="12" borderId="0" xfId="2" applyNumberFormat="1" applyFont="1" applyFill="1" applyAlignment="1">
      <alignment vertical="center"/>
    </xf>
    <xf numFmtId="166" fontId="40" fillId="12" borderId="0" xfId="0" applyNumberFormat="1" applyFont="1" applyFill="1" applyAlignment="1">
      <alignment vertical="center"/>
    </xf>
    <xf numFmtId="165" fontId="13" fillId="0" borderId="2" xfId="1" applyNumberFormat="1" applyFont="1" applyBorder="1" applyAlignment="1">
      <alignment horizontal="right"/>
    </xf>
    <xf numFmtId="165" fontId="19" fillId="0" borderId="22" xfId="1" applyNumberFormat="1" applyFont="1" applyBorder="1" applyAlignment="1">
      <alignment horizontal="right"/>
    </xf>
    <xf numFmtId="165" fontId="13" fillId="0" borderId="2" xfId="1" applyNumberFormat="1" applyFont="1" applyBorder="1" applyAlignment="1">
      <alignment horizontal="right" indent="1"/>
    </xf>
    <xf numFmtId="164" fontId="0" fillId="0" borderId="0" xfId="2" applyFont="1"/>
    <xf numFmtId="166" fontId="0" fillId="0" borderId="0" xfId="2" applyNumberFormat="1" applyFont="1" applyAlignment="1">
      <alignment vertical="center"/>
    </xf>
    <xf numFmtId="0" fontId="11" fillId="7" borderId="76" xfId="0" applyFont="1" applyFill="1" applyBorder="1" applyAlignment="1">
      <alignment horizontal="left" vertical="center" wrapText="1"/>
    </xf>
    <xf numFmtId="0" fontId="11" fillId="7" borderId="76" xfId="0" applyFont="1" applyFill="1" applyBorder="1" applyAlignment="1">
      <alignment horizontal="center" vertical="center" wrapText="1"/>
    </xf>
    <xf numFmtId="167" fontId="30" fillId="7" borderId="76" xfId="2" applyNumberFormat="1" applyFont="1" applyFill="1" applyBorder="1" applyAlignment="1">
      <alignment horizontal="center" vertical="center" wrapText="1"/>
    </xf>
    <xf numFmtId="165" fontId="30" fillId="7" borderId="76" xfId="1" applyNumberFormat="1" applyFont="1" applyFill="1" applyBorder="1" applyAlignment="1">
      <alignment horizontal="center" vertical="center" wrapText="1"/>
    </xf>
    <xf numFmtId="0" fontId="2" fillId="0" borderId="0" xfId="0" applyFont="1" applyAlignment="1">
      <alignment vertical="center"/>
    </xf>
    <xf numFmtId="167" fontId="31" fillId="0" borderId="0" xfId="2" applyNumberFormat="1" applyFont="1" applyAlignment="1">
      <alignment horizontal="left" vertical="top" indent="1"/>
    </xf>
    <xf numFmtId="165" fontId="31" fillId="0" borderId="0" xfId="1" applyNumberFormat="1" applyFont="1" applyAlignment="1">
      <alignment horizontal="left" vertical="top" indent="1"/>
    </xf>
    <xf numFmtId="0" fontId="41" fillId="0" borderId="0" xfId="0" applyFont="1" applyAlignment="1">
      <alignment vertical="center"/>
    </xf>
    <xf numFmtId="173" fontId="41" fillId="0" borderId="0" xfId="2" applyNumberFormat="1" applyFont="1" applyFill="1" applyAlignment="1">
      <alignment vertical="center"/>
    </xf>
    <xf numFmtId="167" fontId="41" fillId="0" borderId="0" xfId="2" applyNumberFormat="1" applyFont="1" applyFill="1" applyAlignment="1">
      <alignment vertical="center"/>
    </xf>
    <xf numFmtId="166" fontId="41" fillId="0" borderId="0" xfId="0" applyNumberFormat="1" applyFont="1" applyAlignment="1">
      <alignment vertical="center"/>
    </xf>
    <xf numFmtId="165" fontId="13" fillId="0" borderId="2" xfId="1" applyNumberFormat="1" applyFont="1" applyFill="1" applyBorder="1"/>
    <xf numFmtId="165" fontId="0" fillId="0" borderId="43" xfId="1" applyNumberFormat="1" applyFont="1" applyFill="1" applyBorder="1"/>
    <xf numFmtId="165" fontId="0" fillId="0" borderId="2" xfId="1" applyNumberFormat="1" applyFont="1" applyFill="1" applyBorder="1"/>
    <xf numFmtId="165" fontId="13" fillId="0" borderId="2" xfId="1" applyNumberFormat="1" applyFont="1" applyBorder="1" applyAlignment="1"/>
    <xf numFmtId="176" fontId="0" fillId="0" borderId="0" xfId="2" applyNumberFormat="1" applyFont="1"/>
    <xf numFmtId="176" fontId="0" fillId="0" borderId="0" xfId="1" applyNumberFormat="1" applyFont="1" applyBorder="1" applyAlignment="1">
      <alignment horizontal="center" vertical="center"/>
    </xf>
    <xf numFmtId="176" fontId="0" fillId="0" borderId="0" xfId="0" applyNumberFormat="1" applyAlignment="1">
      <alignment horizontal="right"/>
    </xf>
    <xf numFmtId="176" fontId="0" fillId="0" borderId="0" xfId="0" applyNumberFormat="1"/>
    <xf numFmtId="176" fontId="2" fillId="0" borderId="0" xfId="1" applyNumberFormat="1" applyFont="1" applyBorder="1" applyAlignment="1">
      <alignment horizontal="center" vertical="center"/>
    </xf>
    <xf numFmtId="0" fontId="42" fillId="0" borderId="14" xfId="0" applyFont="1" applyBorder="1" applyAlignment="1">
      <alignment horizontal="left" vertical="top"/>
    </xf>
    <xf numFmtId="165" fontId="11" fillId="0" borderId="1" xfId="1" applyNumberFormat="1" applyFont="1" applyBorder="1" applyAlignment="1">
      <alignment horizontal="center" vertical="center"/>
    </xf>
    <xf numFmtId="166" fontId="11" fillId="0" borderId="1" xfId="0" applyNumberFormat="1" applyFont="1" applyBorder="1" applyAlignment="1">
      <alignment horizontal="right" vertical="top"/>
    </xf>
    <xf numFmtId="9" fontId="13" fillId="0" borderId="29" xfId="1" applyFont="1" applyBorder="1"/>
    <xf numFmtId="166" fontId="13" fillId="0" borderId="29" xfId="0" applyNumberFormat="1" applyFont="1" applyBorder="1" applyAlignment="1">
      <alignment horizontal="right"/>
    </xf>
    <xf numFmtId="9" fontId="13" fillId="0" borderId="0" xfId="1" applyFont="1" applyBorder="1" applyAlignment="1">
      <alignment vertical="top"/>
    </xf>
    <xf numFmtId="166" fontId="19" fillId="0" borderId="0" xfId="0" applyNumberFormat="1" applyFont="1" applyAlignment="1">
      <alignment horizontal="right"/>
    </xf>
    <xf numFmtId="3" fontId="43" fillId="0" borderId="0" xfId="0" applyNumberFormat="1" applyFont="1"/>
    <xf numFmtId="166" fontId="13" fillId="0" borderId="0" xfId="0" applyNumberFormat="1" applyFont="1" applyAlignment="1">
      <alignment horizontal="right"/>
    </xf>
    <xf numFmtId="3" fontId="43" fillId="0" borderId="0" xfId="0" applyNumberFormat="1" applyFont="1" applyAlignment="1">
      <alignment horizontal="right"/>
    </xf>
    <xf numFmtId="165" fontId="13" fillId="0" borderId="62" xfId="1" applyNumberFormat="1" applyFont="1" applyBorder="1" applyAlignment="1">
      <alignment horizontal="center" vertical="center"/>
    </xf>
    <xf numFmtId="166" fontId="13" fillId="0" borderId="43" xfId="0" applyNumberFormat="1" applyFont="1" applyBorder="1" applyAlignment="1">
      <alignment horizontal="right" vertical="top"/>
    </xf>
    <xf numFmtId="165" fontId="13" fillId="0" borderId="7" xfId="1" applyNumberFormat="1" applyFont="1" applyBorder="1" applyAlignment="1">
      <alignment horizontal="center" vertical="center"/>
    </xf>
    <xf numFmtId="166" fontId="13" fillId="0" borderId="2" xfId="0" applyNumberFormat="1" applyFont="1" applyBorder="1" applyAlignment="1">
      <alignment horizontal="right" vertical="top"/>
    </xf>
    <xf numFmtId="165" fontId="13" fillId="0" borderId="67" xfId="1" applyNumberFormat="1" applyFont="1" applyBorder="1" applyAlignment="1">
      <alignment horizontal="center" vertical="center"/>
    </xf>
    <xf numFmtId="166" fontId="13" fillId="0" borderId="50" xfId="0" applyNumberFormat="1" applyFont="1" applyBorder="1" applyAlignment="1">
      <alignment horizontal="right" vertical="top"/>
    </xf>
    <xf numFmtId="165" fontId="19" fillId="0" borderId="23" xfId="1" applyNumberFormat="1" applyFont="1" applyBorder="1" applyAlignment="1">
      <alignment horizontal="center" vertical="center"/>
    </xf>
    <xf numFmtId="167" fontId="13" fillId="0" borderId="0" xfId="0" applyNumberFormat="1" applyFont="1"/>
    <xf numFmtId="165" fontId="19" fillId="0" borderId="0" xfId="1" applyNumberFormat="1" applyFont="1" applyBorder="1" applyAlignment="1">
      <alignment horizontal="center" vertical="center"/>
    </xf>
    <xf numFmtId="165" fontId="13" fillId="0" borderId="0" xfId="1" applyNumberFormat="1" applyFont="1" applyBorder="1" applyAlignment="1">
      <alignment horizontal="right" vertical="center"/>
    </xf>
    <xf numFmtId="165" fontId="13" fillId="0" borderId="43" xfId="1" applyNumberFormat="1" applyFont="1" applyFill="1" applyBorder="1"/>
    <xf numFmtId="165" fontId="19" fillId="0" borderId="23" xfId="1" applyNumberFormat="1" applyFont="1" applyBorder="1" applyAlignment="1">
      <alignment horizontal="right" vertical="center"/>
    </xf>
    <xf numFmtId="165" fontId="13" fillId="0" borderId="43" xfId="1" applyNumberFormat="1" applyFont="1" applyBorder="1" applyAlignment="1">
      <alignment horizontal="right"/>
    </xf>
    <xf numFmtId="165" fontId="13" fillId="0" borderId="69" xfId="1" applyNumberFormat="1" applyFont="1" applyBorder="1" applyAlignment="1">
      <alignment horizontal="right"/>
    </xf>
    <xf numFmtId="166" fontId="13" fillId="0" borderId="0" xfId="0" applyNumberFormat="1" applyFont="1" applyAlignment="1">
      <alignment vertical="center"/>
    </xf>
    <xf numFmtId="166" fontId="7" fillId="12" borderId="0" xfId="0" applyNumberFormat="1" applyFont="1" applyFill="1" applyAlignment="1">
      <alignment vertical="center"/>
    </xf>
    <xf numFmtId="0" fontId="7" fillId="12" borderId="0" xfId="0" applyFont="1" applyFill="1" applyAlignment="1">
      <alignment vertical="center"/>
    </xf>
    <xf numFmtId="167" fontId="7" fillId="12" borderId="0" xfId="2" applyNumberFormat="1" applyFont="1" applyFill="1" applyAlignment="1">
      <alignment vertical="center"/>
    </xf>
    <xf numFmtId="164" fontId="13" fillId="0" borderId="0" xfId="2" applyFont="1" applyAlignment="1">
      <alignment vertical="center"/>
    </xf>
    <xf numFmtId="166" fontId="8" fillId="0" borderId="0" xfId="0" applyNumberFormat="1" applyFont="1"/>
    <xf numFmtId="0" fontId="29" fillId="0" borderId="0" xfId="0" applyFont="1" applyAlignment="1">
      <alignment horizontal="center" vertical="center" wrapText="1"/>
    </xf>
    <xf numFmtId="0" fontId="32" fillId="0" borderId="0" xfId="0" applyFont="1" applyAlignment="1">
      <alignment horizontal="center" vertical="top" wrapText="1"/>
    </xf>
    <xf numFmtId="0" fontId="32" fillId="0" borderId="0" xfId="0" applyFont="1" applyAlignment="1">
      <alignment horizontal="center" vertical="top"/>
    </xf>
    <xf numFmtId="0" fontId="35" fillId="0" borderId="34"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0" xfId="0" applyFont="1" applyAlignment="1">
      <alignment horizontal="center" vertical="center" wrapText="1"/>
    </xf>
    <xf numFmtId="0" fontId="35" fillId="0" borderId="11" xfId="0" applyFont="1" applyBorder="1" applyAlignment="1">
      <alignment horizontal="center" vertical="center" wrapText="1"/>
    </xf>
    <xf numFmtId="0" fontId="35" fillId="0" borderId="72" xfId="0" applyFont="1" applyBorder="1" applyAlignment="1">
      <alignment horizontal="center" vertical="center" wrapText="1"/>
    </xf>
    <xf numFmtId="0" fontId="35" fillId="0" borderId="73" xfId="0" applyFont="1" applyBorder="1" applyAlignment="1">
      <alignment horizontal="center" vertical="center" wrapText="1"/>
    </xf>
    <xf numFmtId="0" fontId="35" fillId="0" borderId="74" xfId="0" applyFont="1" applyBorder="1" applyAlignment="1">
      <alignment horizontal="center" vertical="center" wrapText="1"/>
    </xf>
    <xf numFmtId="14" fontId="19" fillId="0" borderId="34" xfId="0" applyNumberFormat="1" applyFont="1" applyBorder="1" applyAlignment="1">
      <alignment horizontal="center"/>
    </xf>
    <xf numFmtId="14" fontId="19" fillId="0" borderId="29" xfId="0" applyNumberFormat="1" applyFont="1" applyBorder="1" applyAlignment="1">
      <alignment horizontal="center"/>
    </xf>
    <xf numFmtId="14" fontId="19" fillId="0" borderId="31" xfId="0" applyNumberFormat="1" applyFont="1" applyBorder="1" applyAlignment="1">
      <alignment horizontal="center"/>
    </xf>
    <xf numFmtId="14" fontId="2" fillId="0" borderId="47" xfId="0" applyNumberFormat="1" applyFont="1" applyBorder="1" applyAlignment="1">
      <alignment horizontal="center"/>
    </xf>
    <xf numFmtId="14" fontId="2" fillId="0" borderId="46" xfId="0" applyNumberFormat="1" applyFont="1" applyBorder="1" applyAlignment="1">
      <alignment horizontal="center"/>
    </xf>
    <xf numFmtId="14" fontId="2" fillId="0" borderId="35" xfId="0" applyNumberFormat="1" applyFont="1" applyBorder="1" applyAlignment="1">
      <alignment horizontal="center"/>
    </xf>
    <xf numFmtId="0" fontId="2" fillId="0" borderId="47" xfId="0" applyFont="1" applyBorder="1" applyAlignment="1">
      <alignment horizontal="center"/>
    </xf>
    <xf numFmtId="0" fontId="2" fillId="0" borderId="46" xfId="0" applyFont="1" applyBorder="1" applyAlignment="1">
      <alignment horizontal="center"/>
    </xf>
    <xf numFmtId="0" fontId="2" fillId="0" borderId="35" xfId="0" applyFont="1" applyBorder="1" applyAlignment="1">
      <alignment horizontal="center"/>
    </xf>
    <xf numFmtId="14" fontId="19" fillId="0" borderId="47" xfId="0" applyNumberFormat="1" applyFont="1" applyBorder="1" applyAlignment="1">
      <alignment horizontal="center"/>
    </xf>
    <xf numFmtId="14" fontId="19" fillId="0" borderId="46" xfId="0" applyNumberFormat="1" applyFont="1" applyBorder="1" applyAlignment="1">
      <alignment horizontal="center"/>
    </xf>
    <xf numFmtId="14" fontId="19" fillId="0" borderId="35" xfId="0" applyNumberFormat="1" applyFont="1" applyBorder="1" applyAlignment="1">
      <alignment horizontal="center"/>
    </xf>
    <xf numFmtId="0" fontId="19" fillId="0" borderId="47" xfId="0" applyFont="1" applyBorder="1" applyAlignment="1">
      <alignment horizontal="center" vertical="center"/>
    </xf>
    <xf numFmtId="0" fontId="19" fillId="0" borderId="46" xfId="0" applyFont="1" applyBorder="1" applyAlignment="1">
      <alignment horizontal="center" vertical="center"/>
    </xf>
    <xf numFmtId="0" fontId="19" fillId="0" borderId="35" xfId="0" applyFont="1" applyBorder="1" applyAlignment="1">
      <alignment horizontal="center" vertical="center"/>
    </xf>
    <xf numFmtId="0" fontId="2" fillId="0" borderId="34" xfId="0" applyFont="1" applyBorder="1" applyAlignment="1">
      <alignment horizontal="center"/>
    </xf>
    <xf numFmtId="0" fontId="2" fillId="0" borderId="29" xfId="0" applyFont="1" applyBorder="1" applyAlignment="1">
      <alignment horizontal="center"/>
    </xf>
    <xf numFmtId="0" fontId="2" fillId="0" borderId="31" xfId="0" applyFont="1" applyBorder="1" applyAlignment="1">
      <alignment horizontal="center"/>
    </xf>
    <xf numFmtId="0" fontId="19" fillId="0" borderId="34" xfId="0" applyFont="1" applyBorder="1" applyAlignment="1">
      <alignment horizontal="center" vertical="center"/>
    </xf>
    <xf numFmtId="0" fontId="19" fillId="0" borderId="29" xfId="0" applyFont="1" applyBorder="1" applyAlignment="1">
      <alignment horizontal="center" vertical="center"/>
    </xf>
    <xf numFmtId="0" fontId="19" fillId="0" borderId="31" xfId="0" applyFont="1" applyBorder="1" applyAlignment="1">
      <alignment horizontal="center" vertical="center"/>
    </xf>
    <xf numFmtId="0" fontId="19" fillId="0" borderId="47" xfId="0" applyFont="1" applyBorder="1" applyAlignment="1">
      <alignment horizontal="center"/>
    </xf>
    <xf numFmtId="0" fontId="19" fillId="0" borderId="46" xfId="0" applyFont="1" applyBorder="1" applyAlignment="1">
      <alignment horizontal="center"/>
    </xf>
    <xf numFmtId="0" fontId="19" fillId="0" borderId="35" xfId="0" applyFont="1" applyBorder="1" applyAlignment="1">
      <alignment horizontal="center"/>
    </xf>
    <xf numFmtId="14" fontId="2" fillId="0" borderId="34" xfId="0" applyNumberFormat="1" applyFont="1" applyBorder="1" applyAlignment="1">
      <alignment horizontal="center"/>
    </xf>
    <xf numFmtId="14" fontId="2" fillId="0" borderId="29" xfId="0" applyNumberFormat="1" applyFont="1" applyBorder="1" applyAlignment="1">
      <alignment horizontal="center"/>
    </xf>
    <xf numFmtId="14" fontId="2" fillId="0" borderId="31" xfId="0" applyNumberFormat="1" applyFont="1" applyBorder="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17" fontId="2" fillId="0" borderId="47" xfId="0" applyNumberFormat="1" applyFont="1" applyBorder="1" applyAlignment="1">
      <alignment horizontal="center"/>
    </xf>
    <xf numFmtId="17" fontId="2" fillId="0" borderId="46" xfId="0" applyNumberFormat="1" applyFont="1" applyBorder="1" applyAlignment="1">
      <alignment horizontal="center"/>
    </xf>
    <xf numFmtId="17" fontId="2" fillId="0" borderId="35" xfId="0" applyNumberFormat="1" applyFont="1" applyBorder="1" applyAlignment="1">
      <alignment horizontal="center"/>
    </xf>
    <xf numFmtId="0" fontId="3" fillId="10" borderId="47" xfId="0" applyFont="1" applyFill="1" applyBorder="1" applyAlignment="1">
      <alignment horizontal="center" vertical="center" wrapText="1"/>
    </xf>
    <xf numFmtId="0" fontId="3" fillId="10" borderId="46" xfId="0" applyFont="1" applyFill="1" applyBorder="1" applyAlignment="1">
      <alignment horizontal="center" vertical="center" wrapText="1"/>
    </xf>
    <xf numFmtId="0" fontId="3" fillId="10" borderId="35" xfId="0" applyFont="1" applyFill="1" applyBorder="1" applyAlignment="1">
      <alignment horizontal="center" vertical="center" wrapText="1"/>
    </xf>
    <xf numFmtId="0" fontId="2" fillId="0" borderId="68" xfId="0" applyFont="1" applyBorder="1" applyAlignment="1">
      <alignment horizontal="center"/>
    </xf>
    <xf numFmtId="0" fontId="2" fillId="0" borderId="60" xfId="0" applyFont="1" applyBorder="1" applyAlignment="1">
      <alignment horizontal="center"/>
    </xf>
    <xf numFmtId="17" fontId="2" fillId="0" borderId="34" xfId="0" applyNumberFormat="1" applyFont="1" applyBorder="1" applyAlignment="1">
      <alignment horizontal="center"/>
    </xf>
    <xf numFmtId="17" fontId="2" fillId="0" borderId="29" xfId="0" applyNumberFormat="1" applyFont="1" applyBorder="1" applyAlignment="1">
      <alignment horizontal="center"/>
    </xf>
    <xf numFmtId="17" fontId="2" fillId="0" borderId="31" xfId="0" applyNumberFormat="1" applyFont="1" applyBorder="1" applyAlignment="1">
      <alignment horizontal="center"/>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2" fillId="0" borderId="57" xfId="0" applyFont="1" applyBorder="1" applyAlignment="1">
      <alignment horizontal="center"/>
    </xf>
    <xf numFmtId="0" fontId="2" fillId="0" borderId="37" xfId="0" applyFont="1" applyBorder="1" applyAlignment="1">
      <alignment horizontal="center"/>
    </xf>
    <xf numFmtId="0" fontId="2" fillId="0" borderId="40" xfId="0" applyFont="1" applyBorder="1" applyAlignment="1">
      <alignment horizontal="center"/>
    </xf>
    <xf numFmtId="0" fontId="2" fillId="0" borderId="41" xfId="0" applyFont="1" applyBorder="1" applyAlignment="1">
      <alignment horizontal="center"/>
    </xf>
    <xf numFmtId="0" fontId="2" fillId="0" borderId="42" xfId="0" applyFont="1" applyBorder="1" applyAlignment="1">
      <alignment horizontal="center"/>
    </xf>
    <xf numFmtId="0" fontId="2" fillId="0" borderId="2" xfId="0" applyFont="1" applyBorder="1" applyAlignment="1">
      <alignment horizontal="center" vertical="center"/>
    </xf>
    <xf numFmtId="0" fontId="2" fillId="0" borderId="17" xfId="0" applyFont="1" applyBorder="1" applyAlignment="1">
      <alignment horizontal="center" vertical="center"/>
    </xf>
    <xf numFmtId="0" fontId="2" fillId="0" borderId="75" xfId="0" applyFont="1" applyBorder="1" applyAlignment="1">
      <alignment horizontal="center" vertical="center"/>
    </xf>
    <xf numFmtId="0" fontId="2" fillId="0" borderId="28" xfId="0" applyFont="1" applyBorder="1" applyAlignment="1">
      <alignment horizontal="center" vertical="center"/>
    </xf>
    <xf numFmtId="0" fontId="25" fillId="8" borderId="0" xfId="0" applyNumberFormat="1" applyFont="1" applyFill="1" applyAlignment="1">
      <alignment horizontal="center" vertical="center" wrapText="1"/>
    </xf>
  </cellXfs>
  <cellStyles count="59">
    <cellStyle name="Millares" xfId="2" builtinId="3"/>
    <cellStyle name="Millares 10 2" xfId="16" xr:uid="{D97DF8BE-64AD-4C91-926A-B3053946AAE0}"/>
    <cellStyle name="Millares 2" xfId="8" xr:uid="{35D6406D-04C8-4FA4-825F-E96138137198}"/>
    <cellStyle name="Millares 2 2" xfId="23" xr:uid="{BB82E5FC-82BA-43BC-B2D0-6ADBDA106FE2}"/>
    <cellStyle name="Millares 2 2 2" xfId="28" xr:uid="{4AB71B36-B304-4121-8E3B-3C26C7C866A3}"/>
    <cellStyle name="Millares 2 2 2 2" xfId="41" xr:uid="{41CCFF45-6198-4526-BE9D-91902BA3DE83}"/>
    <cellStyle name="Millares 2 2 2 2 2" xfId="55" xr:uid="{E722F3AE-5167-4BC3-85A7-B36BA59E469B}"/>
    <cellStyle name="Millares 2 2 2 3" xfId="49" xr:uid="{6A3977A9-A497-4FD4-B105-F05AE2161D51}"/>
    <cellStyle name="Millares 2 2 3" xfId="38" xr:uid="{283BAA10-99C5-498B-9C65-F7E6B6C449F0}"/>
    <cellStyle name="Millares 2 2 3 2" xfId="52" xr:uid="{D70EFB11-23FC-49B7-BC14-CDB021894922}"/>
    <cellStyle name="Millares 2 2 4" xfId="46" xr:uid="{A49885E9-AC34-44CC-BC70-1A7550FCD7B1}"/>
    <cellStyle name="Millares 2 3" xfId="25" xr:uid="{B6105B36-D076-4C6E-99B7-897C5662AD4B}"/>
    <cellStyle name="Millares 2 3 2" xfId="40" xr:uid="{68F9F916-F26A-4D92-837E-591BB3223E7D}"/>
    <cellStyle name="Millares 2 3 2 2" xfId="54" xr:uid="{EA75C38D-30FB-45D6-85A5-F8EAA04896EE}"/>
    <cellStyle name="Millares 2 3 3" xfId="48" xr:uid="{383F67DF-134E-4F36-AF0A-EA9FAF264E8B}"/>
    <cellStyle name="Millares 2 4" xfId="36" xr:uid="{38B4D02D-C974-4500-AD8D-4A061F5BD5E2}"/>
    <cellStyle name="Millares 2 4 2" xfId="45" xr:uid="{8EF6150E-A86A-4939-9E73-10495699A972}"/>
    <cellStyle name="Millares 2 5" xfId="32" xr:uid="{5E27AA24-B19D-45BB-BEFE-22697419FD4E}"/>
    <cellStyle name="Millares 2 5 2" xfId="51" xr:uid="{17B4E821-2E7F-4C34-A467-7FB188BDBBA7}"/>
    <cellStyle name="Millares 2 6" xfId="43" xr:uid="{2934A042-4430-46CF-868D-8AA23E977EAB}"/>
    <cellStyle name="Millares 3" xfId="24" xr:uid="{06EB7A11-C4F0-49B5-8C40-0DCCEDC0D562}"/>
    <cellStyle name="Millares 3 2" xfId="39" xr:uid="{81055A5B-5815-4BC3-8F78-C1A50EE1E942}"/>
    <cellStyle name="Millares 3 2 2" xfId="53" xr:uid="{BC22212A-A34E-4802-B090-3BD02B27E4BE}"/>
    <cellStyle name="Millares 3 3" xfId="47" xr:uid="{563D9FBA-99FF-470D-B762-4B98F5366904}"/>
    <cellStyle name="Millares 4" xfId="34" xr:uid="{E2F0ECB9-2CC3-4778-AA75-16B779069C4E}"/>
    <cellStyle name="Millares 4 2" xfId="44" xr:uid="{F4C22F01-27FC-496B-8B3A-2488071CFD79}"/>
    <cellStyle name="Millares 5" xfId="29" xr:uid="{7ED31A93-F5C5-4F9D-83C7-6E7DEACB3EF7}"/>
    <cellStyle name="Millares 5 2" xfId="50" xr:uid="{E87D590F-35C8-4C97-A055-6995C2BBE10E}"/>
    <cellStyle name="Millares 6" xfId="42" xr:uid="{FBC05C35-97D2-49D6-B923-C0F5782A5B3F}"/>
    <cellStyle name="Millares 7" xfId="57" xr:uid="{5310E6A6-4537-4622-BB1C-CB3324BF5783}"/>
    <cellStyle name="Moneda [0] 2" xfId="5" xr:uid="{0CD9ED7F-C509-4466-9D4F-E2DA1B1820C0}"/>
    <cellStyle name="Normal" xfId="0" builtinId="0"/>
    <cellStyle name="Normal 2" xfId="6" xr:uid="{286EA800-42BC-4305-8A45-75F162A51A35}"/>
    <cellStyle name="Normal 2 2" xfId="9" xr:uid="{A493D470-266F-48DA-8C2F-4CBCCEB74650}"/>
    <cellStyle name="Normal 2 2 2" xfId="14" xr:uid="{EBA19174-9793-4057-8B58-0A5270AEA0DA}"/>
    <cellStyle name="Normal 2 2 2 2" xfId="37" xr:uid="{6FCCA236-7DC6-4737-A1BF-A5FCBFD7CB5F}"/>
    <cellStyle name="Normal 2 2 2 3" xfId="33" xr:uid="{43763043-F033-446E-B749-860800FBFF45}"/>
    <cellStyle name="Normal 2 2 3" xfId="12" xr:uid="{76B589F3-1BF6-4B78-A9AC-D98722E2A3EE}"/>
    <cellStyle name="Normal 2 2 4" xfId="31" xr:uid="{DA2E8FAA-1D5D-4076-BC59-632D840405D5}"/>
    <cellStyle name="Normal 2 3" xfId="22" xr:uid="{9EF27D3B-ED2F-4BBF-85C3-39C5239E96A2}"/>
    <cellStyle name="Normal 2 4" xfId="11" xr:uid="{E1257E20-6451-45DA-8F5F-E2C00D913DDC}"/>
    <cellStyle name="Normal 2 5" xfId="26" xr:uid="{C7D20385-A868-4E79-9181-AEA904A2F0EA}"/>
    <cellStyle name="Normal 3" xfId="7" xr:uid="{D9E2F069-8F99-4DCE-8587-1D6200E5B6FE}"/>
    <cellStyle name="Normal 3 2" xfId="15" xr:uid="{9A2ED27F-EBEC-4B43-A750-4716F469148A}"/>
    <cellStyle name="Normal 3 3" xfId="13" xr:uid="{58197915-63C8-48D0-9287-CD5280A1CCC8}"/>
    <cellStyle name="Normal 3 4" xfId="27" xr:uid="{1E545631-05DA-47C3-9FA3-DEAD927F926F}"/>
    <cellStyle name="Normal 3 5" xfId="35" xr:uid="{3884BE96-6858-49A5-8029-29F0AB3C96BE}"/>
    <cellStyle name="Normal 4" xfId="4" xr:uid="{09A024BF-47DE-49FA-972A-35712566B14B}"/>
    <cellStyle name="Normal 5" xfId="56" xr:uid="{6FC350DC-5C9E-4124-B6D2-8DBE7A195D4A}"/>
    <cellStyle name="Notas 2" xfId="17" xr:uid="{11967C6E-F4C1-4ADE-A02A-B109A731D485}"/>
    <cellStyle name="Porcentaje" xfId="1" builtinId="5"/>
    <cellStyle name="Porcentaje 2" xfId="10" xr:uid="{968C3279-6CEE-450B-BFB0-A40B1ACC2998}"/>
    <cellStyle name="Porcentaje 3" xfId="58" xr:uid="{A4E75181-2273-4719-A18D-A875C7392BD3}"/>
    <cellStyle name="SAPBEXaggData 199" xfId="18" xr:uid="{2C530677-5AAC-4E67-B75E-D5B644924B66}"/>
    <cellStyle name="SAPBEXstdData" xfId="19" xr:uid="{EA9277D4-A68B-4CE2-9774-EFF14CCD9874}"/>
    <cellStyle name="SAPBEXstdData 199" xfId="20" xr:uid="{174E2D98-4CC7-4DD9-86D9-3F8F614D5993}"/>
    <cellStyle name="SAPDataTotalCell" xfId="3" xr:uid="{6AE2CC50-F9C7-4DFE-B808-B96CB2178516}"/>
    <cellStyle name="SAPMemberCell" xfId="30" xr:uid="{753664BB-DB31-4C38-A556-3BE4CC44788C}"/>
    <cellStyle name="Título 4" xfId="21" xr:uid="{AB5A9400-717A-4B85-A139-BA627B8EDC96}"/>
  </cellStyles>
  <dxfs count="944">
    <dxf>
      <numFmt numFmtId="165" formatCode="0.0%"/>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numFmt numFmtId="165" formatCode="0.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b/>
      </font>
    </dxf>
    <dxf>
      <font>
        <b/>
      </font>
    </dxf>
    <dxf>
      <font>
        <sz val="14"/>
      </font>
    </dxf>
    <dxf>
      <font>
        <sz val="14"/>
      </font>
    </dxf>
    <dxf>
      <font>
        <b/>
        <sz val="14"/>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font>
        <color theme="5" tint="-0.499984740745262"/>
      </font>
    </dxf>
    <dxf>
      <font>
        <color theme="5" tint="-0.499984740745262"/>
      </font>
    </dxf>
    <dxf>
      <fill>
        <patternFill>
          <bgColor theme="7" tint="0.79998168889431442"/>
        </patternFill>
      </fill>
    </dxf>
    <dxf>
      <fill>
        <patternFill>
          <bgColor theme="7" tint="0.79998168889431442"/>
        </patternFill>
      </fill>
    </dxf>
    <dxf>
      <font>
        <sz val="14"/>
      </font>
    </dxf>
    <dxf>
      <font>
        <sz val="14"/>
      </font>
    </dxf>
    <dxf>
      <font>
        <b/>
      </font>
    </dxf>
    <dxf>
      <font>
        <b/>
      </font>
    </dxf>
    <dxf>
      <alignment wrapText="1"/>
    </dxf>
    <dxf>
      <alignment wrapText="1"/>
    </dxf>
    <dxf>
      <numFmt numFmtId="0" formatCode="General"/>
    </dxf>
    <dxf>
      <alignment vertical="center"/>
    </dxf>
    <dxf>
      <alignment horizontal="center"/>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5" formatCode="0.0%"/>
    </dxf>
    <dxf>
      <numFmt numFmtId="166" formatCode="#,##0,,"/>
    </dxf>
    <dxf>
      <numFmt numFmtId="166" formatCode="#,##0,,"/>
    </dxf>
    <dxf>
      <numFmt numFmtId="166" formatCode="#,##0,,"/>
    </dxf>
    <dxf>
      <font>
        <sz val="14"/>
      </font>
      <numFmt numFmtId="166" formatCode="#,##0,,"/>
    </dxf>
    <dxf>
      <numFmt numFmtId="167" formatCode="_-* #,##0_-;\-* #,##0_-;_-* &quot;-&quot;??_-;_-@_-"/>
    </dxf>
    <dxf>
      <numFmt numFmtId="167" formatCode="_-* #,##0_-;\-* #,##0_-;_-* &quot;-&quot;??_-;_-@_-"/>
    </dxf>
    <dxf>
      <numFmt numFmtId="165" formatCode="0.0%"/>
    </dxf>
    <dxf>
      <numFmt numFmtId="166" formatCode="#,##0,,"/>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fill>
        <patternFill patternType="solid">
          <bgColor theme="5" tint="-0.499984740745262"/>
        </patternFill>
      </fill>
    </dxf>
    <dxf>
      <fill>
        <patternFill patternType="solid">
          <bgColor theme="5" tint="-0.499984740745262"/>
        </patternFill>
      </fill>
    </dxf>
    <dxf>
      <font>
        <color theme="0"/>
      </font>
    </dxf>
    <dxf>
      <font>
        <color theme="0"/>
      </font>
    </dxf>
    <dxf>
      <fill>
        <patternFill>
          <bgColor theme="7" tint="0.79998168889431442"/>
        </patternFill>
      </fill>
    </dxf>
    <dxf>
      <fill>
        <patternFill>
          <bgColor theme="7" tint="0.79998168889431442"/>
        </patternFill>
      </fill>
    </dxf>
    <dxf>
      <font>
        <color theme="5" tint="-0.499984740745262"/>
      </font>
    </dxf>
    <dxf>
      <font>
        <color theme="5" tint="-0.499984740745262"/>
      </font>
    </dxf>
    <dxf>
      <font>
        <b/>
      </font>
    </dxf>
    <dxf>
      <font>
        <b/>
      </font>
    </dxf>
    <dxf>
      <font>
        <sz val="14"/>
      </font>
    </dxf>
    <dxf>
      <font>
        <sz val="14"/>
      </font>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numFmt numFmtId="165" formatCode="0.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b/>
      </font>
    </dxf>
    <dxf>
      <font>
        <b/>
      </font>
    </dxf>
    <dxf>
      <font>
        <sz val="14"/>
      </font>
    </dxf>
    <dxf>
      <font>
        <sz val="14"/>
      </font>
    </dxf>
    <dxf>
      <font>
        <b/>
        <sz val="14"/>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font>
        <color theme="5" tint="-0.499984740745262"/>
      </font>
    </dxf>
    <dxf>
      <font>
        <color theme="5" tint="-0.499984740745262"/>
      </font>
    </dxf>
    <dxf>
      <fill>
        <patternFill>
          <bgColor theme="7" tint="0.79998168889431442"/>
        </patternFill>
      </fill>
    </dxf>
    <dxf>
      <fill>
        <patternFill>
          <bgColor theme="7" tint="0.79998168889431442"/>
        </patternFill>
      </fill>
    </dxf>
    <dxf>
      <font>
        <sz val="14"/>
      </font>
    </dxf>
    <dxf>
      <font>
        <sz val="14"/>
      </font>
    </dxf>
    <dxf>
      <font>
        <b/>
      </font>
    </dxf>
    <dxf>
      <font>
        <b/>
      </font>
    </dxf>
    <dxf>
      <alignment wrapText="1"/>
    </dxf>
    <dxf>
      <alignment wrapText="1"/>
    </dxf>
    <dxf>
      <numFmt numFmtId="0" formatCode="General"/>
    </dxf>
    <dxf>
      <alignment vertical="center"/>
    </dxf>
    <dxf>
      <alignment horizontal="center"/>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5" formatCode="0.0%"/>
    </dxf>
    <dxf>
      <numFmt numFmtId="166" formatCode="#,##0,,"/>
    </dxf>
    <dxf>
      <numFmt numFmtId="166" formatCode="#,##0,,"/>
    </dxf>
    <dxf>
      <numFmt numFmtId="166" formatCode="#,##0,,"/>
    </dxf>
    <dxf>
      <font>
        <sz val="14"/>
      </font>
      <numFmt numFmtId="166" formatCode="#,##0,,"/>
    </dxf>
    <dxf>
      <numFmt numFmtId="167" formatCode="_-* #,##0_-;\-* #,##0_-;_-* &quot;-&quot;??_-;_-@_-"/>
    </dxf>
    <dxf>
      <numFmt numFmtId="167" formatCode="_-* #,##0_-;\-* #,##0_-;_-* &quot;-&quot;??_-;_-@_-"/>
    </dxf>
    <dxf>
      <numFmt numFmtId="165" formatCode="0.0%"/>
    </dxf>
    <dxf>
      <numFmt numFmtId="166" formatCode="#,##0,,"/>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fill>
        <patternFill patternType="solid">
          <bgColor theme="5" tint="-0.499984740745262"/>
        </patternFill>
      </fill>
    </dxf>
    <dxf>
      <fill>
        <patternFill patternType="solid">
          <bgColor theme="5" tint="-0.499984740745262"/>
        </patternFill>
      </fill>
    </dxf>
    <dxf>
      <font>
        <color theme="0"/>
      </font>
    </dxf>
    <dxf>
      <font>
        <color theme="0"/>
      </font>
    </dxf>
    <dxf>
      <fill>
        <patternFill>
          <bgColor theme="7" tint="0.79998168889431442"/>
        </patternFill>
      </fill>
    </dxf>
    <dxf>
      <fill>
        <patternFill>
          <bgColor theme="7" tint="0.79998168889431442"/>
        </patternFill>
      </fill>
    </dxf>
    <dxf>
      <font>
        <color theme="5" tint="-0.499984740745262"/>
      </font>
    </dxf>
    <dxf>
      <font>
        <color theme="5" tint="-0.499984740745262"/>
      </font>
    </dxf>
    <dxf>
      <font>
        <b/>
      </font>
    </dxf>
    <dxf>
      <font>
        <b/>
      </font>
    </dxf>
    <dxf>
      <font>
        <sz val="14"/>
      </font>
    </dxf>
    <dxf>
      <font>
        <sz val="14"/>
      </font>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numFmt numFmtId="165" formatCode="0.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b/>
      </font>
    </dxf>
    <dxf>
      <font>
        <b/>
      </font>
    </dxf>
    <dxf>
      <font>
        <sz val="14"/>
      </font>
    </dxf>
    <dxf>
      <font>
        <sz val="14"/>
      </font>
    </dxf>
    <dxf>
      <font>
        <b/>
        <sz val="14"/>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6" formatCode="#,##0,,"/>
    </dxf>
    <dxf>
      <numFmt numFmtId="167" formatCode="_-* #,##0_-;\-* #,##0_-;_-* &quot;-&quot;??_-;_-@_-"/>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font>
        <color theme="5" tint="-0.499984740745262"/>
      </font>
    </dxf>
    <dxf>
      <font>
        <color theme="5" tint="-0.499984740745262"/>
      </font>
    </dxf>
    <dxf>
      <fill>
        <patternFill>
          <bgColor theme="7" tint="0.79998168889431442"/>
        </patternFill>
      </fill>
    </dxf>
    <dxf>
      <fill>
        <patternFill>
          <bgColor theme="7" tint="0.79998168889431442"/>
        </patternFill>
      </fill>
    </dxf>
    <dxf>
      <font>
        <sz val="14"/>
      </font>
    </dxf>
    <dxf>
      <font>
        <sz val="14"/>
      </font>
    </dxf>
    <dxf>
      <font>
        <b/>
      </font>
    </dxf>
    <dxf>
      <font>
        <b/>
      </font>
    </dxf>
    <dxf>
      <alignment wrapText="1"/>
    </dxf>
    <dxf>
      <alignment wrapText="1"/>
    </dxf>
    <dxf>
      <numFmt numFmtId="0" formatCode="General"/>
    </dxf>
    <dxf>
      <alignment vertical="center"/>
    </dxf>
    <dxf>
      <alignment horizontal="center"/>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5" formatCode="0.0%"/>
    </dxf>
    <dxf>
      <numFmt numFmtId="166" formatCode="#,##0,,"/>
    </dxf>
    <dxf>
      <numFmt numFmtId="166" formatCode="#,##0,,"/>
    </dxf>
    <dxf>
      <numFmt numFmtId="166" formatCode="#,##0,,"/>
    </dxf>
    <dxf>
      <font>
        <sz val="14"/>
      </font>
      <numFmt numFmtId="166" formatCode="#,##0,,"/>
    </dxf>
    <dxf>
      <numFmt numFmtId="167" formatCode="_-* #,##0_-;\-* #,##0_-;_-* &quot;-&quot;??_-;_-@_-"/>
    </dxf>
    <dxf>
      <numFmt numFmtId="167" formatCode="_-* #,##0_-;\-* #,##0_-;_-* &quot;-&quot;??_-;_-@_-"/>
    </dxf>
    <dxf>
      <numFmt numFmtId="165" formatCode="0.0%"/>
    </dxf>
    <dxf>
      <numFmt numFmtId="166" formatCode="#,##0,,"/>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fill>
        <patternFill patternType="solid">
          <bgColor theme="5" tint="-0.499984740745262"/>
        </patternFill>
      </fill>
    </dxf>
    <dxf>
      <fill>
        <patternFill patternType="solid">
          <bgColor theme="5" tint="-0.499984740745262"/>
        </patternFill>
      </fill>
    </dxf>
    <dxf>
      <font>
        <color theme="0"/>
      </font>
    </dxf>
    <dxf>
      <font>
        <color theme="0"/>
      </font>
    </dxf>
    <dxf>
      <fill>
        <patternFill>
          <bgColor theme="7" tint="0.79998168889431442"/>
        </patternFill>
      </fill>
    </dxf>
    <dxf>
      <fill>
        <patternFill>
          <bgColor theme="7" tint="0.79998168889431442"/>
        </patternFill>
      </fill>
    </dxf>
    <dxf>
      <font>
        <color theme="5" tint="-0.499984740745262"/>
      </font>
    </dxf>
    <dxf>
      <font>
        <color theme="5" tint="-0.499984740745262"/>
      </font>
    </dxf>
    <dxf>
      <font>
        <b/>
      </font>
    </dxf>
    <dxf>
      <font>
        <b/>
      </font>
    </dxf>
    <dxf>
      <font>
        <sz val="14"/>
      </font>
    </dxf>
    <dxf>
      <font>
        <sz val="14"/>
      </font>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numFmt numFmtId="165" formatCode="0.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b/>
      </font>
    </dxf>
    <dxf>
      <font>
        <b/>
      </font>
    </dxf>
    <dxf>
      <font>
        <sz val="14"/>
      </font>
    </dxf>
    <dxf>
      <font>
        <sz val="14"/>
      </font>
    </dxf>
    <dxf>
      <font>
        <b/>
        <sz val="14"/>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font>
        <color theme="5" tint="-0.499984740745262"/>
      </font>
    </dxf>
    <dxf>
      <font>
        <color theme="5" tint="-0.499984740745262"/>
      </font>
    </dxf>
    <dxf>
      <fill>
        <patternFill>
          <bgColor theme="7" tint="0.79998168889431442"/>
        </patternFill>
      </fill>
    </dxf>
    <dxf>
      <fill>
        <patternFill>
          <bgColor theme="7" tint="0.79998168889431442"/>
        </patternFill>
      </fill>
    </dxf>
    <dxf>
      <font>
        <sz val="14"/>
      </font>
    </dxf>
    <dxf>
      <font>
        <sz val="14"/>
      </font>
    </dxf>
    <dxf>
      <font>
        <b/>
      </font>
    </dxf>
    <dxf>
      <font>
        <b/>
      </font>
    </dxf>
    <dxf>
      <alignment wrapText="1"/>
    </dxf>
    <dxf>
      <alignment wrapText="1"/>
    </dxf>
    <dxf>
      <numFmt numFmtId="0" formatCode="General"/>
    </dxf>
    <dxf>
      <alignment vertical="center"/>
    </dxf>
    <dxf>
      <alignment horizontal="center"/>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5" formatCode="0.0%"/>
    </dxf>
    <dxf>
      <numFmt numFmtId="166" formatCode="#,##0,,"/>
    </dxf>
    <dxf>
      <numFmt numFmtId="166" formatCode="#,##0,,"/>
    </dxf>
    <dxf>
      <numFmt numFmtId="166" formatCode="#,##0,,"/>
    </dxf>
    <dxf>
      <font>
        <sz val="14"/>
      </font>
      <numFmt numFmtId="166" formatCode="#,##0,,"/>
    </dxf>
    <dxf>
      <numFmt numFmtId="167" formatCode="_-* #,##0_-;\-* #,##0_-;_-* &quot;-&quot;??_-;_-@_-"/>
    </dxf>
    <dxf>
      <numFmt numFmtId="167" formatCode="_-* #,##0_-;\-* #,##0_-;_-* &quot;-&quot;??_-;_-@_-"/>
    </dxf>
    <dxf>
      <numFmt numFmtId="165" formatCode="0.0%"/>
    </dxf>
    <dxf>
      <numFmt numFmtId="166" formatCode="#,##0,,"/>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fill>
        <patternFill patternType="solid">
          <bgColor theme="5" tint="-0.499984740745262"/>
        </patternFill>
      </fill>
    </dxf>
    <dxf>
      <fill>
        <patternFill patternType="solid">
          <bgColor theme="5" tint="-0.499984740745262"/>
        </patternFill>
      </fill>
    </dxf>
    <dxf>
      <font>
        <color theme="0"/>
      </font>
    </dxf>
    <dxf>
      <font>
        <color theme="0"/>
      </font>
    </dxf>
    <dxf>
      <fill>
        <patternFill>
          <bgColor theme="7" tint="0.79998168889431442"/>
        </patternFill>
      </fill>
    </dxf>
    <dxf>
      <fill>
        <patternFill>
          <bgColor theme="7" tint="0.79998168889431442"/>
        </patternFill>
      </fill>
    </dxf>
    <dxf>
      <font>
        <color theme="5" tint="-0.499984740745262"/>
      </font>
    </dxf>
    <dxf>
      <font>
        <color theme="5" tint="-0.499984740745262"/>
      </font>
    </dxf>
    <dxf>
      <font>
        <b/>
      </font>
    </dxf>
    <dxf>
      <font>
        <b/>
      </font>
    </dxf>
    <dxf>
      <font>
        <sz val="14"/>
      </font>
    </dxf>
    <dxf>
      <font>
        <sz val="14"/>
      </font>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numFmt numFmtId="165" formatCode="0.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b/>
      </font>
    </dxf>
    <dxf>
      <font>
        <b/>
      </font>
    </dxf>
    <dxf>
      <font>
        <sz val="14"/>
      </font>
    </dxf>
    <dxf>
      <font>
        <sz val="14"/>
      </font>
    </dxf>
    <dxf>
      <font>
        <b/>
        <sz val="14"/>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font>
        <color theme="5" tint="-0.499984740745262"/>
      </font>
    </dxf>
    <dxf>
      <font>
        <color theme="5" tint="-0.499984740745262"/>
      </font>
    </dxf>
    <dxf>
      <fill>
        <patternFill>
          <bgColor theme="7" tint="0.79998168889431442"/>
        </patternFill>
      </fill>
    </dxf>
    <dxf>
      <fill>
        <patternFill>
          <bgColor theme="7" tint="0.79998168889431442"/>
        </patternFill>
      </fill>
    </dxf>
    <dxf>
      <font>
        <sz val="14"/>
      </font>
    </dxf>
    <dxf>
      <font>
        <sz val="14"/>
      </font>
    </dxf>
    <dxf>
      <font>
        <b/>
      </font>
    </dxf>
    <dxf>
      <font>
        <b/>
      </font>
    </dxf>
    <dxf>
      <alignment wrapText="1"/>
    </dxf>
    <dxf>
      <alignment wrapText="1"/>
    </dxf>
    <dxf>
      <numFmt numFmtId="0" formatCode="General"/>
    </dxf>
    <dxf>
      <alignment vertical="center"/>
    </dxf>
    <dxf>
      <alignment horizontal="center"/>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5" formatCode="0.0%"/>
    </dxf>
    <dxf>
      <numFmt numFmtId="166" formatCode="#,##0,,"/>
    </dxf>
    <dxf>
      <numFmt numFmtId="166" formatCode="#,##0,,"/>
    </dxf>
    <dxf>
      <numFmt numFmtId="166" formatCode="#,##0,,"/>
    </dxf>
    <dxf>
      <font>
        <sz val="14"/>
      </font>
      <numFmt numFmtId="166" formatCode="#,##0,,"/>
    </dxf>
    <dxf>
      <numFmt numFmtId="167" formatCode="_-* #,##0_-;\-* #,##0_-;_-* &quot;-&quot;??_-;_-@_-"/>
    </dxf>
    <dxf>
      <numFmt numFmtId="167" formatCode="_-* #,##0_-;\-* #,##0_-;_-* &quot;-&quot;??_-;_-@_-"/>
    </dxf>
    <dxf>
      <numFmt numFmtId="165" formatCode="0.0%"/>
    </dxf>
    <dxf>
      <numFmt numFmtId="166" formatCode="#,##0,,"/>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fill>
        <patternFill patternType="solid">
          <bgColor theme="5" tint="-0.499984740745262"/>
        </patternFill>
      </fill>
    </dxf>
    <dxf>
      <fill>
        <patternFill patternType="solid">
          <bgColor theme="5" tint="-0.499984740745262"/>
        </patternFill>
      </fill>
    </dxf>
    <dxf>
      <font>
        <color theme="0"/>
      </font>
    </dxf>
    <dxf>
      <font>
        <color theme="0"/>
      </font>
    </dxf>
    <dxf>
      <fill>
        <patternFill>
          <bgColor theme="7" tint="0.79998168889431442"/>
        </patternFill>
      </fill>
    </dxf>
    <dxf>
      <fill>
        <patternFill>
          <bgColor theme="7" tint="0.79998168889431442"/>
        </patternFill>
      </fill>
    </dxf>
    <dxf>
      <font>
        <color theme="5" tint="-0.499984740745262"/>
      </font>
    </dxf>
    <dxf>
      <font>
        <color theme="5" tint="-0.499984740745262"/>
      </font>
    </dxf>
    <dxf>
      <font>
        <b/>
      </font>
    </dxf>
    <dxf>
      <font>
        <b/>
      </font>
    </dxf>
    <dxf>
      <font>
        <sz val="14"/>
      </font>
    </dxf>
    <dxf>
      <font>
        <sz val="14"/>
      </font>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numFmt numFmtId="165" formatCode="0.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b/>
      </font>
    </dxf>
    <dxf>
      <font>
        <b/>
      </font>
    </dxf>
    <dxf>
      <font>
        <sz val="14"/>
      </font>
    </dxf>
    <dxf>
      <font>
        <sz val="14"/>
      </font>
    </dxf>
    <dxf>
      <font>
        <b/>
        <sz val="14"/>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6" formatCode="#,##0,,"/>
    </dxf>
    <dxf>
      <numFmt numFmtId="167" formatCode="_-* #,##0_-;\-* #,##0_-;_-* &quot;-&quot;??_-;_-@_-"/>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font>
        <color theme="5" tint="-0.499984740745262"/>
      </font>
    </dxf>
    <dxf>
      <font>
        <color theme="5" tint="-0.499984740745262"/>
      </font>
    </dxf>
    <dxf>
      <fill>
        <patternFill>
          <bgColor theme="7" tint="0.79998168889431442"/>
        </patternFill>
      </fill>
    </dxf>
    <dxf>
      <fill>
        <patternFill>
          <bgColor theme="7" tint="0.79998168889431442"/>
        </patternFill>
      </fill>
    </dxf>
    <dxf>
      <font>
        <sz val="14"/>
      </font>
    </dxf>
    <dxf>
      <font>
        <sz val="14"/>
      </font>
    </dxf>
    <dxf>
      <font>
        <b/>
      </font>
    </dxf>
    <dxf>
      <font>
        <b/>
      </font>
    </dxf>
    <dxf>
      <alignment wrapText="1"/>
    </dxf>
    <dxf>
      <alignment wrapText="1"/>
    </dxf>
    <dxf>
      <numFmt numFmtId="0" formatCode="General"/>
    </dxf>
    <dxf>
      <alignment vertical="center"/>
    </dxf>
    <dxf>
      <alignment horizontal="center"/>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5" formatCode="0.0%"/>
    </dxf>
    <dxf>
      <numFmt numFmtId="166" formatCode="#,##0,,"/>
    </dxf>
    <dxf>
      <numFmt numFmtId="166" formatCode="#,##0,,"/>
    </dxf>
    <dxf>
      <numFmt numFmtId="166" formatCode="#,##0,,"/>
    </dxf>
    <dxf>
      <font>
        <sz val="14"/>
      </font>
      <numFmt numFmtId="166" formatCode="#,##0,,"/>
    </dxf>
    <dxf>
      <numFmt numFmtId="167" formatCode="_-* #,##0_-;\-* #,##0_-;_-* &quot;-&quot;??_-;_-@_-"/>
    </dxf>
    <dxf>
      <numFmt numFmtId="167" formatCode="_-* #,##0_-;\-* #,##0_-;_-* &quot;-&quot;??_-;_-@_-"/>
    </dxf>
    <dxf>
      <numFmt numFmtId="165" formatCode="0.0%"/>
    </dxf>
    <dxf>
      <numFmt numFmtId="166" formatCode="#,##0,,"/>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fill>
        <patternFill patternType="solid">
          <bgColor theme="5" tint="-0.499984740745262"/>
        </patternFill>
      </fill>
    </dxf>
    <dxf>
      <fill>
        <patternFill patternType="solid">
          <bgColor theme="5" tint="-0.499984740745262"/>
        </patternFill>
      </fill>
    </dxf>
    <dxf>
      <font>
        <color theme="0"/>
      </font>
    </dxf>
    <dxf>
      <font>
        <color theme="0"/>
      </font>
    </dxf>
    <dxf>
      <fill>
        <patternFill>
          <bgColor theme="7" tint="0.79998168889431442"/>
        </patternFill>
      </fill>
    </dxf>
    <dxf>
      <fill>
        <patternFill>
          <bgColor theme="7" tint="0.79998168889431442"/>
        </patternFill>
      </fill>
    </dxf>
    <dxf>
      <font>
        <color theme="5" tint="-0.499984740745262"/>
      </font>
    </dxf>
    <dxf>
      <font>
        <color theme="5" tint="-0.499984740745262"/>
      </font>
    </dxf>
    <dxf>
      <font>
        <b/>
      </font>
    </dxf>
    <dxf>
      <font>
        <b/>
      </font>
    </dxf>
    <dxf>
      <font>
        <sz val="14"/>
      </font>
    </dxf>
    <dxf>
      <font>
        <sz val="14"/>
      </font>
    </dxf>
    <dxf>
      <font>
        <color theme="0"/>
      </font>
      <fill>
        <patternFill patternType="solid">
          <fgColor indexed="64"/>
          <bgColor theme="5" tint="-0.499984740745262"/>
        </patternFill>
      </fill>
      <alignment horizontal="center" vertical="center" wrapText="1"/>
    </dxf>
    <dxf>
      <numFmt numFmtId="165" formatCode="0.0%"/>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67" formatCode="_-* #,##0_-;\-* #,##0_-;_-* &quot;-&quot;??_-;_-@_-"/>
      <fill>
        <patternFill patternType="solid">
          <fgColor rgb="FF000000"/>
          <bgColor rgb="FFE8E8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67" formatCode="_-* #,##0_-;\-* #,##0_-;_-* &quot;-&quot;??_-;_-@_-"/>
      <fill>
        <patternFill patternType="solid">
          <fgColor rgb="FF000000"/>
          <bgColor rgb="FFE8E8E8"/>
        </patternFill>
      </fill>
      <alignment horizontal="center" vertical="center" textRotation="0" wrapText="1" indent="0" justifyLastLine="0" shrinkToFit="0" readingOrder="0"/>
    </dxf>
    <dxf>
      <numFmt numFmtId="165" formatCode="0.0%"/>
    </dxf>
    <dxf>
      <numFmt numFmtId="165" formatCode="0.0%"/>
    </dxf>
    <dxf>
      <numFmt numFmtId="166" formatCode="#,##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7" formatCode="_-* #,##0_-;\-* #,##0_-;_-* &quot;-&quot;??_-;_-@_-"/>
    </dxf>
    <dxf>
      <numFmt numFmtId="166" formatCode="#,##0,,"/>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5" formatCode="0.0%"/>
    </dxf>
    <dxf>
      <numFmt numFmtId="167" formatCode="_-* #,##0_-;\-* #,##0_-;_-* &quot;-&quot;??_-;_-@_-"/>
    </dxf>
    <dxf>
      <numFmt numFmtId="167" formatCode="_-* #,##0_-;\-* #,##0_-;_-* &quot;-&quot;??_-;_-@_-"/>
    </dxf>
    <dxf>
      <numFmt numFmtId="165" formatCode="0.0%"/>
    </dxf>
    <dxf>
      <numFmt numFmtId="165" formatCode="0.0%"/>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5" formatCode="0.0%"/>
    </dxf>
    <dxf>
      <numFmt numFmtId="165" formatCode="0.0%"/>
    </dxf>
    <dxf>
      <font>
        <b/>
        <sz val="14"/>
        <color theme="0"/>
      </font>
      <fill>
        <patternFill patternType="solid">
          <fgColor indexed="64"/>
          <bgColor theme="5" tint="-0.499984740745262"/>
        </patternFill>
      </fill>
      <alignment horizontal="center" vertical="center" wrapText="1"/>
    </dxf>
    <dxf>
      <font>
        <sz val="14"/>
      </font>
    </dxf>
    <dxf>
      <font>
        <sz val="14"/>
      </font>
    </dxf>
    <dxf>
      <font>
        <b/>
      </font>
    </dxf>
    <dxf>
      <font>
        <b/>
      </font>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5" formatCode="0.0%"/>
    </dxf>
    <dxf>
      <numFmt numFmtId="165" formatCode="0.0%"/>
    </dxf>
    <dxf>
      <numFmt numFmtId="166" formatCode="#,##0,,"/>
    </dxf>
    <dxf>
      <numFmt numFmtId="165" formatCode="0.0%"/>
    </dxf>
    <dxf>
      <numFmt numFmtId="167" formatCode="_-* #,##0_-;\-* #,##0_-;_-* &quot;-&quot;??_-;_-@_-"/>
    </dxf>
    <dxf>
      <numFmt numFmtId="167" formatCode="_-* #,##0_-;\-* #,##0_-;_-* &quot;-&quot;??_-;_-@_-"/>
    </dxf>
    <dxf>
      <numFmt numFmtId="165" formatCode="0.0%"/>
    </dxf>
    <dxf>
      <numFmt numFmtId="165" formatCode="0.0%"/>
    </dxf>
    <dxf>
      <numFmt numFmtId="167" formatCode="_-* #,##0_-;\-* #,##0_-;_-* &quot;-&quot;??_-;_-@_-"/>
    </dxf>
    <dxf>
      <numFmt numFmtId="167" formatCode="_-* #,##0_-;\-* #,##0_-;_-* &quot;-&quot;??_-;_-@_-"/>
    </dxf>
    <dxf>
      <font>
        <sz val="14"/>
      </font>
      <numFmt numFmtId="166" formatCode="#,##0,,"/>
    </dxf>
    <dxf>
      <numFmt numFmtId="166" formatCode="#,##0,,"/>
    </dxf>
    <dxf>
      <numFmt numFmtId="166" formatCode="#,##0,,"/>
    </dxf>
    <dxf>
      <numFmt numFmtId="166" formatCode="#,##0,,"/>
    </dxf>
    <dxf>
      <numFmt numFmtId="165" formatCode="0.0%"/>
    </dxf>
    <dxf>
      <numFmt numFmtId="165" formatCode="0.0%"/>
    </dxf>
    <dxf>
      <numFmt numFmtId="165" formatCode="0.0%"/>
    </dxf>
    <dxf>
      <font>
        <color theme="0"/>
      </font>
      <fill>
        <patternFill patternType="solid">
          <fgColor indexed="64"/>
          <bgColor theme="5" tint="-0.499984740745262"/>
        </patternFill>
      </fill>
      <alignment horizontal="center" vertical="center" wrapText="1"/>
    </dxf>
    <dxf>
      <alignment horizontal="center"/>
    </dxf>
    <dxf>
      <alignment vertical="center"/>
    </dxf>
    <dxf>
      <numFmt numFmtId="0" formatCode="General"/>
    </dxf>
    <dxf>
      <alignment wrapText="1"/>
    </dxf>
    <dxf>
      <alignment wrapText="1"/>
    </dxf>
    <dxf>
      <font>
        <b/>
      </font>
    </dxf>
    <dxf>
      <font>
        <b/>
      </font>
    </dxf>
    <dxf>
      <font>
        <sz val="14"/>
      </font>
    </dxf>
    <dxf>
      <font>
        <sz val="14"/>
      </font>
    </dxf>
    <dxf>
      <fill>
        <patternFill>
          <bgColor theme="7" tint="0.79998168889431442"/>
        </patternFill>
      </fill>
    </dxf>
    <dxf>
      <fill>
        <patternFill>
          <bgColor theme="7" tint="0.79998168889431442"/>
        </patternFill>
      </fill>
    </dxf>
    <dxf>
      <font>
        <color theme="5" tint="-0.499984740745262"/>
      </font>
    </dxf>
    <dxf>
      <font>
        <color theme="5" tint="-0.499984740745262"/>
      </font>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5" formatCode="0.0%"/>
    </dxf>
    <dxf>
      <font>
        <color theme="0"/>
      </font>
      <fill>
        <patternFill patternType="solid">
          <fgColor indexed="64"/>
          <bgColor theme="5" tint="-0.499984740745262"/>
        </patternFill>
      </fill>
      <alignment horizontal="center" vertical="center" wrapText="1"/>
    </dxf>
    <dxf>
      <font>
        <sz val="14"/>
      </font>
    </dxf>
    <dxf>
      <font>
        <sz val="14"/>
      </font>
    </dxf>
    <dxf>
      <font>
        <b/>
      </font>
    </dxf>
    <dxf>
      <font>
        <b/>
      </font>
    </dxf>
    <dxf>
      <font>
        <color theme="5" tint="-0.499984740745262"/>
      </font>
    </dxf>
    <dxf>
      <font>
        <color theme="5" tint="-0.499984740745262"/>
      </font>
    </dxf>
    <dxf>
      <fill>
        <patternFill>
          <bgColor theme="7" tint="0.79998168889431442"/>
        </patternFill>
      </fill>
    </dxf>
    <dxf>
      <fill>
        <patternFill>
          <bgColor theme="7" tint="0.79998168889431442"/>
        </patternFill>
      </fill>
    </dxf>
    <dxf>
      <font>
        <color theme="0"/>
      </font>
    </dxf>
    <dxf>
      <font>
        <color theme="0"/>
      </font>
    </dxf>
    <dxf>
      <fill>
        <patternFill patternType="solid">
          <bgColor theme="5" tint="-0.499984740745262"/>
        </patternFill>
      </fill>
    </dxf>
    <dxf>
      <fill>
        <patternFill patternType="solid">
          <bgColor theme="5" tint="-0.499984740745262"/>
        </patternFill>
      </fill>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numFmt numFmtId="166" formatCode="#,##0,,"/>
    </dxf>
    <dxf>
      <numFmt numFmtId="165" formatCode="0.0%"/>
    </dxf>
    <dxf>
      <numFmt numFmtId="167" formatCode="_-* #,##0_-;\-* #,##0_-;_-* &quot;-&quot;??_-;_-@_-"/>
    </dxf>
    <dxf>
      <numFmt numFmtId="167" formatCode="_-* #,##0_-;\-* #,##0_-;_-* &quot;-&quot;??_-;_-@_-"/>
    </dxf>
  </dxfs>
  <tableStyles count="1" defaultTableStyle="TableStyleMedium2" defaultPivotStyle="PivotStyleLight16">
    <tableStyle name="Estilo de tabla 1" pivot="0" count="0" xr9:uid="{900FCFF0-4640-4A24-8331-5D56EB2FCC8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7/relationships/slicerCache" Target="slicerCaches/slicerCache3.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Jun.xlsx]TD!TDVigencia</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solidFill>
                  <a:schemeClr val="accent4">
                    <a:lumMod val="50000"/>
                  </a:schemeClr>
                </a:solidFill>
              </a:rPr>
              <a:t>Ejecución de Compromisos</a:t>
            </a:r>
            <a:r>
              <a:rPr lang="es-CO" sz="2000" b="1" baseline="0">
                <a:solidFill>
                  <a:schemeClr val="accent4">
                    <a:lumMod val="50000"/>
                  </a:schemeClr>
                </a:solidFill>
              </a:rPr>
              <a:t> y Giros</a:t>
            </a:r>
            <a:endParaRPr lang="es-CO" sz="2000" b="1">
              <a:solidFill>
                <a:schemeClr val="accent4">
                  <a:lumMod val="50000"/>
                </a:schemeClr>
              </a:solidFill>
            </a:endParaRPr>
          </a:p>
        </c:rich>
      </c:tx>
      <c:layout>
        <c:manualLayout>
          <c:xMode val="edge"/>
          <c:yMode val="edge"/>
          <c:x val="0.3923791892437436"/>
          <c:y val="1.3282729272457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6.2199562644020146E-3"/>
              <c:y val="-4.748674308947546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3.561505731710651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3.561505731710651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6.2199562644020146E-3"/>
              <c:y val="-4.748674308947546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1"/>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2.0513398497622383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02"/>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3"/>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04"/>
        <c:spPr>
          <a:solidFill>
            <a:schemeClr val="accent2"/>
          </a:solidFill>
          <a:ln w="28575" cap="rnd">
            <a:solidFill>
              <a:schemeClr val="accent2"/>
            </a:solidFill>
            <a:round/>
          </a:ln>
          <a:effectLst/>
        </c:spPr>
        <c:marker>
          <c:symbol val="circle"/>
          <c:size val="5"/>
          <c:spPr>
            <a:solidFill>
              <a:schemeClr val="accent2"/>
            </a:solidFill>
            <a:ln w="19050">
              <a:solidFill>
                <a:schemeClr val="accent2"/>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1.5154339790949231E-2"/>
              <c:y val="-7.93944586256105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12"/>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3"/>
        <c:spPr>
          <a:ln w="28575" cap="rnd">
            <a:solidFill>
              <a:schemeClr val="accent1"/>
            </a:solidFill>
            <a:round/>
          </a:ln>
          <a:effectLst/>
        </c:spPr>
        <c:marker>
          <c:symbol val="none"/>
        </c:marker>
        <c:dLbl>
          <c:idx val="0"/>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4"/>
        <c:dLbl>
          <c:idx val="0"/>
          <c:layout>
            <c:manualLayout>
              <c:x val="3.3271718070306722E-3"/>
              <c:y val="-3.6106448115395928E-2"/>
            </c:manualLayout>
          </c:layout>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5"/>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s>
    <c:plotArea>
      <c:layout>
        <c:manualLayout>
          <c:layoutTarget val="inner"/>
          <c:xMode val="edge"/>
          <c:yMode val="edge"/>
          <c:x val="8.1307146821565673E-2"/>
          <c:y val="8.8798267158773717E-2"/>
          <c:w val="0.87949838746409437"/>
          <c:h val="0.73450598542949797"/>
        </c:manualLayout>
      </c:layout>
      <c:barChart>
        <c:barDir val="col"/>
        <c:grouping val="clustered"/>
        <c:varyColors val="0"/>
        <c:ser>
          <c:idx val="0"/>
          <c:order val="0"/>
          <c:tx>
            <c:strRef>
              <c:f>TD!$B$92</c:f>
              <c:strCache>
                <c:ptCount val="1"/>
                <c:pt idx="0">
                  <c:v> Presupuesto Disponible</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TD!$B$93:$B$94</c:f>
              <c:numCache>
                <c:formatCode>#,##0,,</c:formatCode>
                <c:ptCount val="1"/>
                <c:pt idx="0">
                  <c:v>38485252979182</c:v>
                </c:pt>
              </c:numCache>
            </c:numRef>
          </c:val>
          <c:extLst>
            <c:ext xmlns:c16="http://schemas.microsoft.com/office/drawing/2014/chart" uri="{C3380CC4-5D6E-409C-BE32-E72D297353CC}">
              <c16:uniqueId val="{00000000-2CB0-4F39-B4FF-3FAC434DF3F0}"/>
            </c:ext>
          </c:extLst>
        </c:ser>
        <c:ser>
          <c:idx val="1"/>
          <c:order val="1"/>
          <c:tx>
            <c:strRef>
              <c:f>TD!$C$92</c:f>
              <c:strCache>
                <c:ptCount val="1"/>
                <c:pt idx="0">
                  <c:v> Compromisos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TD!$C$93:$C$94</c:f>
              <c:numCache>
                <c:formatCode>#,##0,,</c:formatCode>
                <c:ptCount val="1"/>
                <c:pt idx="0">
                  <c:v>19150394599022</c:v>
                </c:pt>
              </c:numCache>
            </c:numRef>
          </c:val>
          <c:extLst>
            <c:ext xmlns:c16="http://schemas.microsoft.com/office/drawing/2014/chart" uri="{C3380CC4-5D6E-409C-BE32-E72D297353CC}">
              <c16:uniqueId val="{00000001-2CB0-4F39-B4FF-3FAC434DF3F0}"/>
            </c:ext>
          </c:extLst>
        </c:ser>
        <c:ser>
          <c:idx val="3"/>
          <c:order val="3"/>
          <c:tx>
            <c:strRef>
              <c:f>TD!$E$92</c:f>
              <c:strCache>
                <c:ptCount val="1"/>
                <c:pt idx="0">
                  <c:v> Giros</c:v>
                </c:pt>
              </c:strCache>
            </c:strRef>
          </c:tx>
          <c:spPr>
            <a:solidFill>
              <a:schemeClr val="accent4">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TD!$E$93:$E$94</c:f>
              <c:numCache>
                <c:formatCode>#,##0,,</c:formatCode>
                <c:ptCount val="1"/>
                <c:pt idx="0">
                  <c:v>12376272982425</c:v>
                </c:pt>
              </c:numCache>
            </c:numRef>
          </c:val>
          <c:extLst>
            <c:ext xmlns:c16="http://schemas.microsoft.com/office/drawing/2014/chart" uri="{C3380CC4-5D6E-409C-BE32-E72D297353CC}">
              <c16:uniqueId val="{00000002-2CB0-4F39-B4FF-3FAC434DF3F0}"/>
            </c:ext>
          </c:extLst>
        </c:ser>
        <c:dLbls>
          <c:showLegendKey val="0"/>
          <c:showVal val="0"/>
          <c:showCatName val="0"/>
          <c:showSerName val="0"/>
          <c:showPercent val="0"/>
          <c:showBubbleSize val="0"/>
        </c:dLbls>
        <c:gapWidth val="219"/>
        <c:axId val="744136040"/>
        <c:axId val="744133416"/>
      </c:barChart>
      <c:lineChart>
        <c:grouping val="standard"/>
        <c:varyColors val="0"/>
        <c:ser>
          <c:idx val="2"/>
          <c:order val="2"/>
          <c:tx>
            <c:strRef>
              <c:f>TD!$D$92</c:f>
              <c:strCache>
                <c:ptCount val="1"/>
                <c:pt idx="0">
                  <c:v> % Ejec Comprom</c:v>
                </c:pt>
              </c:strCache>
            </c:strRef>
          </c:tx>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Pt>
            <c:idx val="0"/>
            <c:marker>
              <c:symbol val="circle"/>
              <c:size val="5"/>
              <c:spPr>
                <a:solidFill>
                  <a:srgbClr val="C00000">
                    <a:alpha val="97000"/>
                  </a:srgbClr>
                </a:solidFill>
                <a:ln w="19050">
                  <a:solidFill>
                    <a:srgbClr val="C00000"/>
                  </a:solidFill>
                </a:ln>
                <a:effectLst/>
              </c:spPr>
            </c:marker>
            <c:bubble3D val="0"/>
            <c:spPr>
              <a:ln w="28575" cap="sq">
                <a:solidFill>
                  <a:srgbClr val="C00000">
                    <a:alpha val="79000"/>
                  </a:srgbClr>
                </a:solidFill>
                <a:miter lim="800000"/>
              </a:ln>
              <a:effectLst/>
            </c:spPr>
            <c:extLst>
              <c:ext xmlns:c16="http://schemas.microsoft.com/office/drawing/2014/chart" uri="{C3380CC4-5D6E-409C-BE32-E72D297353CC}">
                <c16:uniqueId val="{00000003-2CB0-4F39-B4FF-3FAC434DF3F0}"/>
              </c:ext>
            </c:extLst>
          </c:dPt>
          <c:dPt>
            <c:idx val="1"/>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4-2CB0-4F39-B4FF-3FAC434DF3F0}"/>
              </c:ext>
            </c:extLst>
          </c:dPt>
          <c:dPt>
            <c:idx val="2"/>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5-2CB0-4F39-B4FF-3FAC434DF3F0}"/>
              </c:ext>
            </c:extLst>
          </c:dPt>
          <c:dPt>
            <c:idx val="3"/>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6-2CB0-4F39-B4FF-3FAC434DF3F0}"/>
              </c:ext>
            </c:extLst>
          </c:dPt>
          <c:dPt>
            <c:idx val="4"/>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7-2CB0-4F39-B4FF-3FAC434DF3F0}"/>
              </c:ext>
            </c:extLst>
          </c:dPt>
          <c:dPt>
            <c:idx val="5"/>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8-2CB0-4F39-B4FF-3FAC434DF3F0}"/>
              </c:ext>
            </c:extLst>
          </c:dPt>
          <c:dPt>
            <c:idx val="6"/>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9-2CB0-4F39-B4FF-3FAC434DF3F0}"/>
              </c:ext>
            </c:extLst>
          </c:dPt>
          <c:dPt>
            <c:idx val="7"/>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A-2CB0-4F39-B4FF-3FAC434DF3F0}"/>
              </c:ext>
            </c:extLst>
          </c:dPt>
          <c:dPt>
            <c:idx val="8"/>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B-2CB0-4F39-B4FF-3FAC434DF3F0}"/>
              </c:ext>
            </c:extLst>
          </c:dPt>
          <c:dPt>
            <c:idx val="9"/>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C-2CB0-4F39-B4FF-3FAC434DF3F0}"/>
              </c:ext>
            </c:extLst>
          </c:dPt>
          <c:dPt>
            <c:idx val="10"/>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D-2CB0-4F39-B4FF-3FAC434DF3F0}"/>
              </c:ext>
            </c:extLst>
          </c:dPt>
          <c:dPt>
            <c:idx val="11"/>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17-3E33-455A-BFE8-AB7C8124F2BE}"/>
              </c:ext>
            </c:extLst>
          </c:dPt>
          <c:dPt>
            <c:idx val="12"/>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E-2CB0-4F39-B4FF-3FAC434DF3F0}"/>
              </c:ext>
            </c:extLst>
          </c:dPt>
          <c:dLbls>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TD!$D$93:$D$94</c:f>
              <c:numCache>
                <c:formatCode>0.0%</c:formatCode>
                <c:ptCount val="1"/>
                <c:pt idx="0">
                  <c:v>0.49760344850483662</c:v>
                </c:pt>
              </c:numCache>
            </c:numRef>
          </c:val>
          <c:smooth val="0"/>
          <c:extLst>
            <c:ext xmlns:c16="http://schemas.microsoft.com/office/drawing/2014/chart" uri="{C3380CC4-5D6E-409C-BE32-E72D297353CC}">
              <c16:uniqueId val="{0000000F-2CB0-4F39-B4FF-3FAC434DF3F0}"/>
            </c:ext>
          </c:extLst>
        </c:ser>
        <c:ser>
          <c:idx val="4"/>
          <c:order val="4"/>
          <c:tx>
            <c:strRef>
              <c:f>TD!$F$92</c:f>
              <c:strCache>
                <c:ptCount val="1"/>
                <c:pt idx="0">
                  <c:v> % Ejec Giros</c:v>
                </c:pt>
              </c:strCache>
            </c:strRef>
          </c:tx>
          <c:spPr>
            <a:ln w="28575" cap="rnd">
              <a:solidFill>
                <a:schemeClr val="accent1"/>
              </a:solidFill>
              <a:round/>
            </a:ln>
            <a:effectLst/>
          </c:spPr>
          <c:marker>
            <c:symbol val="none"/>
          </c:marker>
          <c:dLbls>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TD!$F$93:$F$94</c:f>
              <c:numCache>
                <c:formatCode>0.0%</c:formatCode>
                <c:ptCount val="1"/>
                <c:pt idx="0">
                  <c:v>0.32158481559468383</c:v>
                </c:pt>
              </c:numCache>
            </c:numRef>
          </c:val>
          <c:smooth val="1"/>
          <c:extLst>
            <c:ext xmlns:c16="http://schemas.microsoft.com/office/drawing/2014/chart" uri="{C3380CC4-5D6E-409C-BE32-E72D297353CC}">
              <c16:uniqueId val="{00000029-AF41-470B-90E7-0EC44EC99EDE}"/>
            </c:ext>
          </c:extLst>
        </c:ser>
        <c:dLbls>
          <c:showLegendKey val="0"/>
          <c:showVal val="0"/>
          <c:showCatName val="0"/>
          <c:showSerName val="0"/>
          <c:showPercent val="0"/>
          <c:showBubbleSize val="0"/>
        </c:dLbls>
        <c:marker val="1"/>
        <c:smooth val="0"/>
        <c:axId val="1645479904"/>
        <c:axId val="1645478464"/>
      </c:lineChart>
      <c:catAx>
        <c:axId val="74413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44133416"/>
        <c:crosses val="autoZero"/>
        <c:auto val="1"/>
        <c:lblAlgn val="ctr"/>
        <c:lblOffset val="100"/>
        <c:noMultiLvlLbl val="0"/>
      </c:catAx>
      <c:valAx>
        <c:axId val="744133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6040"/>
        <c:crosses val="autoZero"/>
        <c:crossBetween val="between"/>
      </c:valAx>
      <c:valAx>
        <c:axId val="164547846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645479904"/>
        <c:crosses val="max"/>
        <c:crossBetween val="between"/>
      </c:valAx>
      <c:catAx>
        <c:axId val="1645479904"/>
        <c:scaling>
          <c:orientation val="minMax"/>
        </c:scaling>
        <c:delete val="1"/>
        <c:axPos val="b"/>
        <c:numFmt formatCode="General" sourceLinked="1"/>
        <c:majorTickMark val="out"/>
        <c:minorTickMark val="none"/>
        <c:tickLblPos val="nextTo"/>
        <c:crossAx val="1645478464"/>
        <c:crosses val="autoZero"/>
        <c:auto val="1"/>
        <c:lblAlgn val="ctr"/>
        <c:lblOffset val="100"/>
        <c:noMultiLvlLbl val="0"/>
      </c:catAx>
      <c:spPr>
        <a:noFill/>
        <a:ln>
          <a:noFill/>
        </a:ln>
        <a:effectLst/>
      </c:spPr>
    </c:plotArea>
    <c:legend>
      <c:legendPos val="r"/>
      <c:layout>
        <c:manualLayout>
          <c:xMode val="edge"/>
          <c:yMode val="edge"/>
          <c:x val="9.0871786255496925E-2"/>
          <c:y val="0.88525644753386756"/>
          <c:w val="0.85922063663904302"/>
          <c:h val="8.84843174731172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Jun.xlsx]TD!TDTipo de Gasto2</c:name>
    <c:fmtId val="11"/>
  </c:pivotSource>
  <c:chart>
    <c:title>
      <c:tx>
        <c:rich>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r>
              <a:rPr lang="en-US" sz="1800" b="1">
                <a:solidFill>
                  <a:schemeClr val="accent4">
                    <a:lumMod val="50000"/>
                  </a:schemeClr>
                </a:solidFill>
              </a:rPr>
              <a:t> % Participación</a:t>
            </a:r>
            <a:r>
              <a:rPr lang="en-US" sz="1800" b="1" baseline="0">
                <a:solidFill>
                  <a:schemeClr val="accent4">
                    <a:lumMod val="50000"/>
                  </a:schemeClr>
                </a:solidFill>
              </a:rPr>
              <a:t> Tipo de Gasto</a:t>
            </a:r>
            <a:endParaRPr lang="en-US" sz="1800" b="1">
              <a:solidFill>
                <a:schemeClr val="accent4">
                  <a:lumMod val="50000"/>
                </a:schemeClr>
              </a:solidFill>
            </a:endParaRPr>
          </a:p>
        </c:rich>
      </c:tx>
      <c:layout>
        <c:manualLayout>
          <c:xMode val="edge"/>
          <c:yMode val="edge"/>
          <c:x val="0.27908365408815494"/>
          <c:y val="3.92203138782058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
        <c:spPr>
          <a:solidFill>
            <a:schemeClr val="accent2"/>
          </a:solidFill>
          <a:ln w="25400">
            <a:solidFill>
              <a:schemeClr val="lt1"/>
            </a:solidFill>
          </a:ln>
          <a:effectLst/>
          <a:sp3d contourW="25400">
            <a:contourClr>
              <a:schemeClr val="lt1"/>
            </a:contourClr>
          </a:sp3d>
        </c:spPr>
        <c:dLbl>
          <c:idx val="0"/>
          <c:layout>
            <c:manualLayout>
              <c:x val="-0.23598988252503772"/>
              <c:y val="-0.3432353228532389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4"/>
        <c:spPr>
          <a:solidFill>
            <a:schemeClr val="accent1"/>
          </a:solidFill>
          <a:ln w="25400">
            <a:solidFill>
              <a:schemeClr val="lt1"/>
            </a:solidFill>
          </a:ln>
          <a:effectLst/>
          <a:sp3d contourW="25400">
            <a:contourClr>
              <a:schemeClr val="lt1"/>
            </a:contourClr>
          </a:sp3d>
        </c:spPr>
        <c:dLbl>
          <c:idx val="0"/>
          <c:layout>
            <c:manualLayout>
              <c:x val="-0.12528549306331413"/>
              <c:y val="0.1168954413747083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5"/>
        <c:spPr>
          <a:solidFill>
            <a:schemeClr val="accent4"/>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dLbl>
          <c:idx val="0"/>
          <c:layout>
            <c:manualLayout>
              <c:x val="-0.12528549306331413"/>
              <c:y val="0.1168954413747083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8"/>
        <c:spPr>
          <a:solidFill>
            <a:schemeClr val="accent1"/>
          </a:solidFill>
          <a:ln w="25400">
            <a:solidFill>
              <a:schemeClr val="lt1"/>
            </a:solidFill>
          </a:ln>
          <a:effectLst/>
          <a:sp3d contourW="25400">
            <a:contourClr>
              <a:schemeClr val="lt1"/>
            </a:contourClr>
          </a:sp3d>
        </c:spPr>
        <c:dLbl>
          <c:idx val="0"/>
          <c:layout>
            <c:manualLayout>
              <c:x val="-0.23598988252503772"/>
              <c:y val="-0.3432353228532389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7"/>
        <c:spPr>
          <a:solidFill>
            <a:schemeClr val="accent1"/>
          </a:solidFill>
          <a:ln w="25400">
            <a:solidFill>
              <a:schemeClr val="lt1"/>
            </a:solidFill>
          </a:ln>
          <a:effectLst/>
          <a:sp3d contourW="25400">
            <a:contourClr>
              <a:schemeClr val="lt1"/>
            </a:contourClr>
          </a:sp3d>
        </c:spPr>
        <c:dLbl>
          <c:idx val="0"/>
          <c:layout>
            <c:manualLayout>
              <c:x val="-9.402549708700414E-2"/>
              <c:y val="0.1524887537267001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8"/>
        <c:spPr>
          <a:solidFill>
            <a:schemeClr val="accent1"/>
          </a:solidFill>
          <a:ln w="25400">
            <a:solidFill>
              <a:schemeClr val="lt1"/>
            </a:solidFill>
          </a:ln>
          <a:effectLst/>
          <a:sp3d contourW="25400">
            <a:contourClr>
              <a:schemeClr val="lt1"/>
            </a:contourClr>
          </a:sp3d>
        </c:spPr>
        <c:dLbl>
          <c:idx val="0"/>
          <c:layout>
            <c:manualLayout>
              <c:x val="-0.16230565596074545"/>
              <c:y val="-0.3353257853707207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7"/>
        <c:spPr>
          <a:solidFill>
            <a:schemeClr val="accent1"/>
          </a:solidFill>
          <a:ln w="25400">
            <a:solidFill>
              <a:schemeClr val="lt1"/>
            </a:solidFill>
          </a:ln>
          <a:effectLst/>
          <a:sp3d contourW="25400">
            <a:contourClr>
              <a:schemeClr val="lt1"/>
            </a:contourClr>
          </a:sp3d>
        </c:spPr>
        <c:dLbl>
          <c:idx val="0"/>
          <c:layout>
            <c:manualLayout>
              <c:x val="-9.402549708700414E-2"/>
              <c:y val="0.1524887537267001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8"/>
        <c:spPr>
          <a:solidFill>
            <a:schemeClr val="accent1"/>
          </a:solidFill>
          <a:ln w="25400">
            <a:solidFill>
              <a:schemeClr val="lt1"/>
            </a:solidFill>
          </a:ln>
          <a:effectLst/>
          <a:sp3d contourW="25400">
            <a:contourClr>
              <a:schemeClr val="lt1"/>
            </a:contourClr>
          </a:sp3d>
        </c:spPr>
        <c:dLbl>
          <c:idx val="0"/>
          <c:layout>
            <c:manualLayout>
              <c:x val="-0.16230565596074545"/>
              <c:y val="-0.3353257853707207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7"/>
        <c:spPr>
          <a:solidFill>
            <a:schemeClr val="accent1"/>
          </a:solidFill>
          <a:ln w="25400">
            <a:solidFill>
              <a:schemeClr val="lt1"/>
            </a:solidFill>
          </a:ln>
          <a:effectLst/>
          <a:sp3d contourW="25400">
            <a:contourClr>
              <a:schemeClr val="lt1"/>
            </a:contourClr>
          </a:sp3d>
        </c:spPr>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1"/>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1"/>
          </a:solidFill>
          <a:ln w="25400">
            <a:solidFill>
              <a:schemeClr val="lt1"/>
            </a:solidFill>
          </a:ln>
          <a:effectLst/>
          <a:sp3d contourW="25400">
            <a:contourClr>
              <a:schemeClr val="lt1"/>
            </a:contourClr>
          </a:sp3d>
        </c:spPr>
      </c:pivotFmt>
      <c:pivotFmt>
        <c:idx val="48"/>
        <c:spPr>
          <a:solidFill>
            <a:schemeClr val="accent1"/>
          </a:solidFill>
          <a:ln w="25400">
            <a:solidFill>
              <a:schemeClr val="lt1"/>
            </a:solidFill>
          </a:ln>
          <a:effectLst/>
          <a:sp3d contourW="25400">
            <a:contourClr>
              <a:schemeClr val="lt1"/>
            </a:contourClr>
          </a:sp3d>
        </c:spPr>
      </c:pivotFmt>
      <c:pivotFmt>
        <c:idx val="4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618108538716032"/>
          <c:y val="0.17947529465122739"/>
          <c:w val="0.84791515001528917"/>
          <c:h val="0.73643325679675453"/>
        </c:manualLayout>
      </c:layout>
      <c:pie3DChart>
        <c:varyColors val="1"/>
        <c:ser>
          <c:idx val="0"/>
          <c:order val="0"/>
          <c:tx>
            <c:strRef>
              <c:f>TD!$I$11</c:f>
              <c:strCache>
                <c:ptCount val="1"/>
                <c:pt idx="0">
                  <c:v>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419-454A-83F4-F73BC490638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419-454A-83F4-F73BC490638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419-454A-83F4-F73BC490638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1419-454A-83F4-F73BC490638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TD!$H$12:$H$15</c:f>
              <c:strCache>
                <c:ptCount val="4"/>
                <c:pt idx="0">
                  <c:v>Funcionamiento</c:v>
                </c:pt>
                <c:pt idx="1">
                  <c:v>Inversión directa</c:v>
                </c:pt>
                <c:pt idx="2">
                  <c:v>Servicio de la deuda</c:v>
                </c:pt>
                <c:pt idx="3">
                  <c:v>Transferencias</c:v>
                </c:pt>
              </c:strCache>
            </c:strRef>
          </c:cat>
          <c:val>
            <c:numRef>
              <c:f>TD!$I$12:$I$15</c:f>
              <c:numCache>
                <c:formatCode>#,##0,,</c:formatCode>
                <c:ptCount val="4"/>
                <c:pt idx="0">
                  <c:v>5160075978930</c:v>
                </c:pt>
                <c:pt idx="1">
                  <c:v>22049331229252</c:v>
                </c:pt>
                <c:pt idx="2">
                  <c:v>2013134816000</c:v>
                </c:pt>
                <c:pt idx="3">
                  <c:v>9262710955000</c:v>
                </c:pt>
              </c:numCache>
            </c:numRef>
          </c:val>
          <c:extLst>
            <c:ext xmlns:c16="http://schemas.microsoft.com/office/drawing/2014/chart" uri="{C3380CC4-5D6E-409C-BE32-E72D297353CC}">
              <c16:uniqueId val="{0000001A-CC4D-4142-B2C5-7BA8A2BF1976}"/>
            </c:ext>
          </c:extLst>
        </c:ser>
        <c:ser>
          <c:idx val="1"/>
          <c:order val="1"/>
          <c:tx>
            <c:strRef>
              <c:f>TD!$J$11</c:f>
              <c:strCache>
                <c:ptCount val="1"/>
                <c:pt idx="0">
                  <c:v>Participación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1419-454A-83F4-F73BC490638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1419-454A-83F4-F73BC490638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1419-454A-83F4-F73BC490638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1419-454A-83F4-F73BC4906383}"/>
              </c:ext>
            </c:extLst>
          </c:dPt>
          <c:cat>
            <c:strRef>
              <c:f>TD!$H$12:$H$15</c:f>
              <c:strCache>
                <c:ptCount val="4"/>
                <c:pt idx="0">
                  <c:v>Funcionamiento</c:v>
                </c:pt>
                <c:pt idx="1">
                  <c:v>Inversión directa</c:v>
                </c:pt>
                <c:pt idx="2">
                  <c:v>Servicio de la deuda</c:v>
                </c:pt>
                <c:pt idx="3">
                  <c:v>Transferencias</c:v>
                </c:pt>
              </c:strCache>
            </c:strRef>
          </c:cat>
          <c:val>
            <c:numRef>
              <c:f>TD!$J$12:$J$15</c:f>
              <c:numCache>
                <c:formatCode>0.0%</c:formatCode>
                <c:ptCount val="4"/>
                <c:pt idx="0">
                  <c:v>0.13407930517492669</c:v>
                </c:pt>
                <c:pt idx="1">
                  <c:v>0.57292935663380573</c:v>
                </c:pt>
                <c:pt idx="2">
                  <c:v>5.2309252510019201E-2</c:v>
                </c:pt>
                <c:pt idx="3">
                  <c:v>0.24068208568124833</c:v>
                </c:pt>
              </c:numCache>
            </c:numRef>
          </c:val>
          <c:extLst>
            <c:ext xmlns:c16="http://schemas.microsoft.com/office/drawing/2014/chart" uri="{C3380CC4-5D6E-409C-BE32-E72D297353CC}">
              <c16:uniqueId val="{0000001B-CC4D-4142-B2C5-7BA8A2BF1976}"/>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2.5820618441006367E-2"/>
          <c:y val="0.83438031364167342"/>
          <c:w val="0.30545235050129127"/>
          <c:h val="0.1656195634909219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[2025 Serie Gastos Presupuesto Anual 2002-2025 Jun.xlsx]TD!TDAlcaldes</c:name>
    <c:fmtId val="11"/>
  </c:pivotSource>
  <c:chart>
    <c:title>
      <c:tx>
        <c:rich>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r>
              <a:rPr lang="es-CO" sz="1800" b="1">
                <a:solidFill>
                  <a:schemeClr val="accent4">
                    <a:lumMod val="50000"/>
                  </a:schemeClr>
                </a:solidFill>
              </a:rPr>
              <a:t>Ejecución Administraciones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endParaRPr lang="es-419"/>
        </a:p>
      </c:txPr>
    </c:title>
    <c:autoTitleDeleted val="0"/>
    <c:pivotFmts>
      <c:pivotFmt>
        <c:idx val="0"/>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hade val="90000"/>
            </a:schemeClr>
          </a:solidFill>
          <a:ln>
            <a:noFill/>
          </a:ln>
          <a:effectLst/>
        </c:spPr>
      </c:pivotFmt>
      <c:pivotFmt>
        <c:idx val="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ln w="28575" cap="rnd">
            <a:solidFill>
              <a:srgbClr val="C00000">
                <a:alpha val="96000"/>
              </a:srgbClr>
            </a:solidFill>
            <a:round/>
          </a:ln>
          <a:effectLst/>
        </c:spPr>
        <c:marker>
          <c:symbol val="none"/>
        </c:marker>
        <c:dLbl>
          <c:idx val="0"/>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8"/>
        <c:spPr>
          <a:ln w="28575" cap="rnd">
            <a:solidFill>
              <a:srgbClr val="C00000">
                <a:alpha val="96000"/>
              </a:srgbClr>
            </a:solidFill>
            <a:round/>
          </a:ln>
          <a:effectLst/>
        </c:spPr>
        <c:marker>
          <c:symbol val="none"/>
        </c:marker>
      </c:pivotFmt>
      <c:pivotFmt>
        <c:idx val="39"/>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5.4147589339178542E-2"/>
              <c:y val="-2.6273752724000718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28575" cap="rnd">
            <a:solidFill>
              <a:srgbClr val="C00000">
                <a:alpha val="96000"/>
              </a:srgbClr>
            </a:solidFill>
            <a:round/>
          </a:ln>
          <a:effectLst/>
        </c:spPr>
        <c:marker>
          <c:symbol val="none"/>
        </c:marker>
      </c:pivotFmt>
      <c:pivotFmt>
        <c:idx val="42"/>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pivotFmt>
      <c:pivotFmt>
        <c:idx val="43"/>
        <c:spPr>
          <a:ln w="28575" cap="rnd">
            <a:solidFill>
              <a:schemeClr val="accent1">
                <a:lumMod val="75000"/>
              </a:schemeClr>
            </a:solidFill>
            <a:round/>
          </a:ln>
          <a:effectLst/>
        </c:spPr>
        <c:marker>
          <c:symbol val="none"/>
        </c:marker>
        <c:dLbl>
          <c:idx val="0"/>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4"/>
        <c:spPr>
          <a:ln w="28575" cap="rnd">
            <a:solidFill>
              <a:schemeClr val="accent1">
                <a:lumMod val="75000"/>
              </a:schemeClr>
            </a:solidFill>
            <a:round/>
          </a:ln>
          <a:effectLst/>
        </c:spPr>
        <c:marker>
          <c:symbol val="none"/>
        </c:marker>
      </c:pivotFmt>
      <c:pivotFmt>
        <c:idx val="45"/>
        <c:spPr>
          <a:solidFill>
            <a:schemeClr val="accent2"/>
          </a:solidFill>
          <a:ln w="28575" cap="rnd">
            <a:solidFill>
              <a:schemeClr val="accent1">
                <a:lumMod val="75000"/>
              </a:schemeClr>
            </a:solidFill>
            <a:round/>
          </a:ln>
          <a:effectLst/>
        </c:spPr>
        <c:marker>
          <c:symbol val="none"/>
        </c:marker>
      </c:pivotFmt>
    </c:pivotFmts>
    <c:plotArea>
      <c:layout>
        <c:manualLayout>
          <c:layoutTarget val="inner"/>
          <c:xMode val="edge"/>
          <c:yMode val="edge"/>
          <c:x val="6.69848633149185E-2"/>
          <c:y val="0.11706884061117781"/>
          <c:w val="0.86789759262973609"/>
          <c:h val="0.57873845371498156"/>
        </c:manualLayout>
      </c:layout>
      <c:barChart>
        <c:barDir val="col"/>
        <c:grouping val="clustered"/>
        <c:varyColors val="0"/>
        <c:ser>
          <c:idx val="0"/>
          <c:order val="0"/>
          <c:tx>
            <c:strRef>
              <c:f>TD!$C$150</c:f>
              <c:strCache>
                <c:ptCount val="1"/>
                <c:pt idx="0">
                  <c:v> Presupuesto Inicial</c:v>
                </c:pt>
              </c:strCache>
            </c:strRef>
          </c:tx>
          <c:spPr>
            <a:solidFill>
              <a:schemeClr val="accent2">
                <a:shade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TD!$C$151:$C$152</c:f>
              <c:numCache>
                <c:formatCode>#,##0,,</c:formatCode>
                <c:ptCount val="1"/>
                <c:pt idx="0">
                  <c:v>38432743135000</c:v>
                </c:pt>
              </c:numCache>
            </c:numRef>
          </c:val>
          <c:extLst>
            <c:ext xmlns:c16="http://schemas.microsoft.com/office/drawing/2014/chart" uri="{C3380CC4-5D6E-409C-BE32-E72D297353CC}">
              <c16:uniqueId val="{00000000-13CB-4933-AAF5-0230EE6E52DC}"/>
            </c:ext>
          </c:extLst>
        </c:ser>
        <c:ser>
          <c:idx val="1"/>
          <c:order val="1"/>
          <c:tx>
            <c:strRef>
              <c:f>TD!$D$150</c:f>
              <c:strCache>
                <c:ptCount val="1"/>
                <c:pt idx="0">
                  <c:v> Presupuesto Disponible</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TD!$D$151:$D$152</c:f>
              <c:numCache>
                <c:formatCode>#,##0,,</c:formatCode>
                <c:ptCount val="1"/>
                <c:pt idx="0">
                  <c:v>38485252979182</c:v>
                </c:pt>
              </c:numCache>
            </c:numRef>
          </c:val>
          <c:extLst>
            <c:ext xmlns:c16="http://schemas.microsoft.com/office/drawing/2014/chart" uri="{C3380CC4-5D6E-409C-BE32-E72D297353CC}">
              <c16:uniqueId val="{00000001-13CB-4933-AAF5-0230EE6E52DC}"/>
            </c:ext>
          </c:extLst>
        </c:ser>
        <c:ser>
          <c:idx val="2"/>
          <c:order val="2"/>
          <c:tx>
            <c:strRef>
              <c:f>TD!$E$150</c:f>
              <c:strCache>
                <c:ptCount val="1"/>
                <c:pt idx="0">
                  <c:v> Compromisos</c:v>
                </c:pt>
              </c:strCache>
            </c:strRef>
          </c:tx>
          <c:spPr>
            <a:solidFill>
              <a:schemeClr val="accent2">
                <a:shade val="9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TD!$E$151:$E$152</c:f>
              <c:numCache>
                <c:formatCode>#,##0,,</c:formatCode>
                <c:ptCount val="1"/>
                <c:pt idx="0">
                  <c:v>19150394599022</c:v>
                </c:pt>
              </c:numCache>
            </c:numRef>
          </c:val>
          <c:extLst>
            <c:ext xmlns:c16="http://schemas.microsoft.com/office/drawing/2014/chart" uri="{C3380CC4-5D6E-409C-BE32-E72D297353CC}">
              <c16:uniqueId val="{00000002-13CB-4933-AAF5-0230EE6E52DC}"/>
            </c:ext>
          </c:extLst>
        </c:ser>
        <c:ser>
          <c:idx val="4"/>
          <c:order val="4"/>
          <c:tx>
            <c:strRef>
              <c:f>TD!$G$150</c:f>
              <c:strCache>
                <c:ptCount val="1"/>
                <c:pt idx="0">
                  <c:v> Giros</c:v>
                </c:pt>
              </c:strCache>
            </c:strRef>
          </c:tx>
          <c:spPr>
            <a:solidFill>
              <a:schemeClr val="accent2">
                <a:tint val="7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TD!$G$151:$G$152</c:f>
              <c:numCache>
                <c:formatCode>#,##0,,</c:formatCode>
                <c:ptCount val="1"/>
                <c:pt idx="0">
                  <c:v>12376272982425</c:v>
                </c:pt>
              </c:numCache>
            </c:numRef>
          </c:val>
          <c:extLst>
            <c:ext xmlns:c16="http://schemas.microsoft.com/office/drawing/2014/chart" uri="{C3380CC4-5D6E-409C-BE32-E72D297353CC}">
              <c16:uniqueId val="{00000003-13CB-4933-AAF5-0230EE6E52DC}"/>
            </c:ext>
          </c:extLst>
        </c:ser>
        <c:dLbls>
          <c:showLegendKey val="0"/>
          <c:showVal val="0"/>
          <c:showCatName val="0"/>
          <c:showSerName val="0"/>
          <c:showPercent val="0"/>
          <c:showBubbleSize val="0"/>
        </c:dLbls>
        <c:gapWidth val="219"/>
        <c:axId val="534456504"/>
        <c:axId val="534452896"/>
      </c:barChart>
      <c:lineChart>
        <c:grouping val="standard"/>
        <c:varyColors val="0"/>
        <c:ser>
          <c:idx val="3"/>
          <c:order val="3"/>
          <c:tx>
            <c:strRef>
              <c:f>TD!$F$150</c:f>
              <c:strCache>
                <c:ptCount val="1"/>
                <c:pt idx="0">
                  <c:v> % Ejec Comprom</c:v>
                </c:pt>
              </c:strCache>
            </c:strRef>
          </c:tx>
          <c:spPr>
            <a:ln w="28575" cap="rnd">
              <a:solidFill>
                <a:srgbClr val="C00000">
                  <a:alpha val="96000"/>
                </a:srgbClr>
              </a:solidFill>
              <a:round/>
            </a:ln>
            <a:effectLst/>
          </c:spPr>
          <c:marker>
            <c:symbol val="none"/>
          </c:marker>
          <c:dPt>
            <c:idx val="0"/>
            <c:marker>
              <c:symbol val="none"/>
            </c:marker>
            <c:bubble3D val="0"/>
            <c:spPr>
              <a:ln w="28575" cap="rnd">
                <a:solidFill>
                  <a:srgbClr val="C00000">
                    <a:alpha val="96000"/>
                  </a:srgbClr>
                </a:solidFill>
                <a:round/>
              </a:ln>
              <a:effectLst/>
            </c:spPr>
            <c:extLst>
              <c:ext xmlns:c16="http://schemas.microsoft.com/office/drawing/2014/chart" uri="{C3380CC4-5D6E-409C-BE32-E72D297353CC}">
                <c16:uniqueId val="{00000001-9DDF-44A5-BB94-F6D9A76F44F3}"/>
              </c:ext>
            </c:extLst>
          </c:dPt>
          <c:dPt>
            <c:idx val="1"/>
            <c:marker>
              <c:symbol val="none"/>
            </c:marker>
            <c:bubble3D val="0"/>
            <c:extLst>
              <c:ext xmlns:c16="http://schemas.microsoft.com/office/drawing/2014/chart" uri="{C3380CC4-5D6E-409C-BE32-E72D297353CC}">
                <c16:uniqueId val="{00000002-1290-4E94-9CF0-26A73332CCEF}"/>
              </c:ext>
            </c:extLst>
          </c:dPt>
          <c:dPt>
            <c:idx val="2"/>
            <c:marker>
              <c:symbol val="none"/>
            </c:marker>
            <c:bubble3D val="0"/>
            <c:extLst>
              <c:ext xmlns:c16="http://schemas.microsoft.com/office/drawing/2014/chart" uri="{C3380CC4-5D6E-409C-BE32-E72D297353CC}">
                <c16:uniqueId val="{00000001-2ECC-436F-99CB-EE12D7DB1551}"/>
              </c:ext>
            </c:extLst>
          </c:dPt>
          <c:dPt>
            <c:idx val="3"/>
            <c:marker>
              <c:symbol val="none"/>
            </c:marker>
            <c:bubble3D val="0"/>
            <c:extLst>
              <c:ext xmlns:c16="http://schemas.microsoft.com/office/drawing/2014/chart" uri="{C3380CC4-5D6E-409C-BE32-E72D297353CC}">
                <c16:uniqueId val="{00000004-13CB-4933-AAF5-0230EE6E52DC}"/>
              </c:ext>
            </c:extLst>
          </c:dPt>
          <c:dLbls>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TD!$F$151:$F$152</c:f>
              <c:numCache>
                <c:formatCode>0.0%</c:formatCode>
                <c:ptCount val="1"/>
                <c:pt idx="0">
                  <c:v>0.49760344850483662</c:v>
                </c:pt>
              </c:numCache>
            </c:numRef>
          </c:val>
          <c:smooth val="0"/>
          <c:extLst>
            <c:ext xmlns:c16="http://schemas.microsoft.com/office/drawing/2014/chart" uri="{C3380CC4-5D6E-409C-BE32-E72D297353CC}">
              <c16:uniqueId val="{00000005-13CB-4933-AAF5-0230EE6E52DC}"/>
            </c:ext>
          </c:extLst>
        </c:ser>
        <c:ser>
          <c:idx val="5"/>
          <c:order val="5"/>
          <c:tx>
            <c:strRef>
              <c:f>TD!$H$150</c:f>
              <c:strCache>
                <c:ptCount val="1"/>
                <c:pt idx="0">
                  <c:v>  %Ejec Giros</c:v>
                </c:pt>
              </c:strCache>
            </c:strRef>
          </c:tx>
          <c:spPr>
            <a:ln w="28575" cap="rnd">
              <a:solidFill>
                <a:schemeClr val="accent1">
                  <a:lumMod val="75000"/>
                </a:schemeClr>
              </a:solidFill>
              <a:round/>
            </a:ln>
            <a:effectLst/>
          </c:spPr>
          <c:marker>
            <c:symbol val="none"/>
          </c:marker>
          <c:dPt>
            <c:idx val="0"/>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4-9DDF-44A5-BB94-F6D9A76F44F3}"/>
              </c:ext>
            </c:extLst>
          </c:dPt>
          <c:dPt>
            <c:idx val="1"/>
            <c:marker>
              <c:symbol val="none"/>
            </c:marker>
            <c:bubble3D val="0"/>
            <c:extLst>
              <c:ext xmlns:c16="http://schemas.microsoft.com/office/drawing/2014/chart" uri="{C3380CC4-5D6E-409C-BE32-E72D297353CC}">
                <c16:uniqueId val="{00000007-1290-4E94-9CF0-26A73332CCEF}"/>
              </c:ext>
            </c:extLst>
          </c:dPt>
          <c:dLbls>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TD!$H$151:$H$152</c:f>
              <c:numCache>
                <c:formatCode>0.0%</c:formatCode>
                <c:ptCount val="1"/>
                <c:pt idx="0">
                  <c:v>0.32158481559468383</c:v>
                </c:pt>
              </c:numCache>
            </c:numRef>
          </c:val>
          <c:smooth val="0"/>
          <c:extLst>
            <c:ext xmlns:c16="http://schemas.microsoft.com/office/drawing/2014/chart" uri="{C3380CC4-5D6E-409C-BE32-E72D297353CC}">
              <c16:uniqueId val="{00000008-A66E-4C46-AC4F-934F8B73AC67}"/>
            </c:ext>
          </c:extLst>
        </c:ser>
        <c:dLbls>
          <c:showLegendKey val="0"/>
          <c:showVal val="0"/>
          <c:showCatName val="0"/>
          <c:showSerName val="0"/>
          <c:showPercent val="0"/>
          <c:showBubbleSize val="0"/>
        </c:dLbls>
        <c:marker val="1"/>
        <c:smooth val="0"/>
        <c:axId val="1613412576"/>
        <c:axId val="1613411616"/>
      </c:lineChart>
      <c:catAx>
        <c:axId val="53445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4">
                    <a:lumMod val="50000"/>
                  </a:schemeClr>
                </a:solidFill>
                <a:latin typeface="+mn-lt"/>
                <a:ea typeface="+mn-ea"/>
                <a:cs typeface="+mn-cs"/>
              </a:defRPr>
            </a:pPr>
            <a:endParaRPr lang="es-419"/>
          </a:p>
        </c:txPr>
        <c:crossAx val="534452896"/>
        <c:crosses val="autoZero"/>
        <c:auto val="1"/>
        <c:lblAlgn val="ctr"/>
        <c:lblOffset val="100"/>
        <c:noMultiLvlLbl val="0"/>
      </c:catAx>
      <c:valAx>
        <c:axId val="53445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crossAx val="534456504"/>
        <c:crosses val="autoZero"/>
        <c:crossBetween val="between"/>
      </c:valAx>
      <c:valAx>
        <c:axId val="161341161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613412576"/>
        <c:crosses val="max"/>
        <c:crossBetween val="between"/>
      </c:valAx>
      <c:catAx>
        <c:axId val="1613412576"/>
        <c:scaling>
          <c:orientation val="minMax"/>
        </c:scaling>
        <c:delete val="1"/>
        <c:axPos val="b"/>
        <c:numFmt formatCode="General" sourceLinked="1"/>
        <c:majorTickMark val="out"/>
        <c:minorTickMark val="none"/>
        <c:tickLblPos val="nextTo"/>
        <c:crossAx val="1613411616"/>
        <c:crosses val="autoZero"/>
        <c:auto val="1"/>
        <c:lblAlgn val="ctr"/>
        <c:lblOffset val="100"/>
        <c:noMultiLvlLbl val="0"/>
      </c:catAx>
      <c:spPr>
        <a:noFill/>
        <a:ln>
          <a:noFill/>
        </a:ln>
        <a:effectLst/>
      </c:spPr>
    </c:plotArea>
    <c:legend>
      <c:legendPos val="r"/>
      <c:layout>
        <c:manualLayout>
          <c:xMode val="edge"/>
          <c:yMode val="edge"/>
          <c:x val="8.2308815173646847E-3"/>
          <c:y val="0.92386378457911522"/>
          <c:w val="0.97981029244111628"/>
          <c:h val="7.613621542088465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Jun.xlsx]TD!TDSectores1</c:name>
    <c:fmtId val="6"/>
  </c:pivotSource>
  <c:chart>
    <c:autoTitleDeleted val="0"/>
    <c:pivotFmts>
      <c:pivotFmt>
        <c:idx val="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TD!$Q$4</c:f>
              <c:strCache>
                <c:ptCount val="1"/>
                <c:pt idx="0">
                  <c:v> Presupuesto Inicial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MUJERES</c:v>
                </c:pt>
                <c:pt idx="12">
                  <c:v>ORGANISMO DE CONTROL</c:v>
                </c:pt>
                <c:pt idx="13">
                  <c:v>OTRAS ENTIDADES</c:v>
                </c:pt>
                <c:pt idx="14">
                  <c:v>PLANEACIÓN</c:v>
                </c:pt>
                <c:pt idx="15">
                  <c:v>SALUD</c:v>
                </c:pt>
                <c:pt idx="16">
                  <c:v>SEGURIDAD, CONVIVENCIA Y JUSTICIA</c:v>
                </c:pt>
              </c:strCache>
            </c:strRef>
          </c:cat>
          <c:val>
            <c:numRef>
              <c:f>TD!$Q$5:$Q$22</c:f>
              <c:numCache>
                <c:formatCode>#,##0,,</c:formatCode>
                <c:ptCount val="17"/>
                <c:pt idx="0">
                  <c:v>424002493000</c:v>
                </c:pt>
                <c:pt idx="1">
                  <c:v>1293382018000</c:v>
                </c:pt>
                <c:pt idx="2">
                  <c:v>346334092000</c:v>
                </c:pt>
                <c:pt idx="3">
                  <c:v>8352043823000</c:v>
                </c:pt>
                <c:pt idx="4">
                  <c:v>44064175000</c:v>
                </c:pt>
                <c:pt idx="5">
                  <c:v>292018896000</c:v>
                </c:pt>
                <c:pt idx="6">
                  <c:v>375023742000</c:v>
                </c:pt>
                <c:pt idx="7">
                  <c:v>1487504427000</c:v>
                </c:pt>
                <c:pt idx="8">
                  <c:v>9679008150000</c:v>
                </c:pt>
                <c:pt idx="9">
                  <c:v>2477977347000</c:v>
                </c:pt>
                <c:pt idx="10">
                  <c:v>6875575341000</c:v>
                </c:pt>
                <c:pt idx="11">
                  <c:v>141442835000</c:v>
                </c:pt>
                <c:pt idx="12">
                  <c:v>272838543000</c:v>
                </c:pt>
                <c:pt idx="13">
                  <c:v>418949121000</c:v>
                </c:pt>
                <c:pt idx="14">
                  <c:v>213263951000</c:v>
                </c:pt>
                <c:pt idx="15">
                  <c:v>4693652735000</c:v>
                </c:pt>
                <c:pt idx="16">
                  <c:v>1045661446000</c:v>
                </c:pt>
              </c:numCache>
            </c:numRef>
          </c:val>
          <c:extLst>
            <c:ext xmlns:c16="http://schemas.microsoft.com/office/drawing/2014/chart" uri="{C3380CC4-5D6E-409C-BE32-E72D297353CC}">
              <c16:uniqueId val="{00000000-D383-4937-B6AE-FDFD0AC6E62C}"/>
            </c:ext>
          </c:extLst>
        </c:ser>
        <c:ser>
          <c:idx val="1"/>
          <c:order val="1"/>
          <c:tx>
            <c:strRef>
              <c:f>TD!$R$4</c:f>
              <c:strCache>
                <c:ptCount val="1"/>
                <c:pt idx="0">
                  <c:v> Presupuesto Disponible</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MUJERES</c:v>
                </c:pt>
                <c:pt idx="12">
                  <c:v>ORGANISMO DE CONTROL</c:v>
                </c:pt>
                <c:pt idx="13">
                  <c:v>OTRAS ENTIDADES</c:v>
                </c:pt>
                <c:pt idx="14">
                  <c:v>PLANEACIÓN</c:v>
                </c:pt>
                <c:pt idx="15">
                  <c:v>SALUD</c:v>
                </c:pt>
                <c:pt idx="16">
                  <c:v>SEGURIDAD, CONVIVENCIA Y JUSTICIA</c:v>
                </c:pt>
              </c:strCache>
            </c:strRef>
          </c:cat>
          <c:val>
            <c:numRef>
              <c:f>TD!$R$5:$R$22</c:f>
              <c:numCache>
                <c:formatCode>#,##0,,</c:formatCode>
                <c:ptCount val="17"/>
                <c:pt idx="0">
                  <c:v>424002493000</c:v>
                </c:pt>
                <c:pt idx="1">
                  <c:v>1310206175422</c:v>
                </c:pt>
                <c:pt idx="2">
                  <c:v>349191273171</c:v>
                </c:pt>
                <c:pt idx="3">
                  <c:v>8383079333739</c:v>
                </c:pt>
                <c:pt idx="4">
                  <c:v>46737047637</c:v>
                </c:pt>
                <c:pt idx="5">
                  <c:v>292188896000</c:v>
                </c:pt>
                <c:pt idx="6">
                  <c:v>376646736850</c:v>
                </c:pt>
                <c:pt idx="7">
                  <c:v>1487504427000</c:v>
                </c:pt>
                <c:pt idx="8">
                  <c:v>9676335277363</c:v>
                </c:pt>
                <c:pt idx="9">
                  <c:v>2477977347000</c:v>
                </c:pt>
                <c:pt idx="10">
                  <c:v>6875575341000</c:v>
                </c:pt>
                <c:pt idx="11">
                  <c:v>141442835000</c:v>
                </c:pt>
                <c:pt idx="12">
                  <c:v>272838543000</c:v>
                </c:pt>
                <c:pt idx="13">
                  <c:v>418949121000</c:v>
                </c:pt>
                <c:pt idx="14">
                  <c:v>213263951000</c:v>
                </c:pt>
                <c:pt idx="15">
                  <c:v>4693652735000</c:v>
                </c:pt>
                <c:pt idx="16">
                  <c:v>1045661446000</c:v>
                </c:pt>
              </c:numCache>
            </c:numRef>
          </c:val>
          <c:extLst>
            <c:ext xmlns:c16="http://schemas.microsoft.com/office/drawing/2014/chart" uri="{C3380CC4-5D6E-409C-BE32-E72D297353CC}">
              <c16:uniqueId val="{00000001-D383-4937-B6AE-FDFD0AC6E62C}"/>
            </c:ext>
          </c:extLst>
        </c:ser>
        <c:ser>
          <c:idx val="2"/>
          <c:order val="2"/>
          <c:tx>
            <c:strRef>
              <c:f>TD!$S$4</c:f>
              <c:strCache>
                <c:ptCount val="1"/>
                <c:pt idx="0">
                  <c:v> Compromisos</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MUJERES</c:v>
                </c:pt>
                <c:pt idx="12">
                  <c:v>ORGANISMO DE CONTROL</c:v>
                </c:pt>
                <c:pt idx="13">
                  <c:v>OTRAS ENTIDADES</c:v>
                </c:pt>
                <c:pt idx="14">
                  <c:v>PLANEACIÓN</c:v>
                </c:pt>
                <c:pt idx="15">
                  <c:v>SALUD</c:v>
                </c:pt>
                <c:pt idx="16">
                  <c:v>SEGURIDAD, CONVIVENCIA Y JUSTICIA</c:v>
                </c:pt>
              </c:strCache>
            </c:strRef>
          </c:cat>
          <c:val>
            <c:numRef>
              <c:f>TD!$S$5:$S$22</c:f>
              <c:numCache>
                <c:formatCode>#,##0,,</c:formatCode>
                <c:ptCount val="17"/>
                <c:pt idx="0">
                  <c:v>237482224859</c:v>
                </c:pt>
                <c:pt idx="1">
                  <c:v>711843273741</c:v>
                </c:pt>
                <c:pt idx="2">
                  <c:v>171184764977</c:v>
                </c:pt>
                <c:pt idx="3">
                  <c:v>4356350749835</c:v>
                </c:pt>
                <c:pt idx="4">
                  <c:v>25735408279</c:v>
                </c:pt>
                <c:pt idx="5">
                  <c:v>158476429802</c:v>
                </c:pt>
                <c:pt idx="6">
                  <c:v>205045667907</c:v>
                </c:pt>
                <c:pt idx="7">
                  <c:v>952393213859</c:v>
                </c:pt>
                <c:pt idx="8">
                  <c:v>3948947073000</c:v>
                </c:pt>
                <c:pt idx="9">
                  <c:v>1558271341575</c:v>
                </c:pt>
                <c:pt idx="10">
                  <c:v>3611836729352</c:v>
                </c:pt>
                <c:pt idx="11">
                  <c:v>100574889554</c:v>
                </c:pt>
                <c:pt idx="12">
                  <c:v>150036535723</c:v>
                </c:pt>
                <c:pt idx="13">
                  <c:v>208918637135</c:v>
                </c:pt>
                <c:pt idx="14">
                  <c:v>132359399557</c:v>
                </c:pt>
                <c:pt idx="15">
                  <c:v>2211243848474</c:v>
                </c:pt>
                <c:pt idx="16">
                  <c:v>409694411393</c:v>
                </c:pt>
              </c:numCache>
            </c:numRef>
          </c:val>
          <c:extLst>
            <c:ext xmlns:c16="http://schemas.microsoft.com/office/drawing/2014/chart" uri="{C3380CC4-5D6E-409C-BE32-E72D297353CC}">
              <c16:uniqueId val="{00000002-D383-4937-B6AE-FDFD0AC6E62C}"/>
            </c:ext>
          </c:extLst>
        </c:ser>
        <c:ser>
          <c:idx val="3"/>
          <c:order val="3"/>
          <c:tx>
            <c:strRef>
              <c:f>TD!$T$4</c:f>
              <c:strCache>
                <c:ptCount val="1"/>
                <c:pt idx="0">
                  <c:v> % Ejecución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MUJERES</c:v>
                </c:pt>
                <c:pt idx="12">
                  <c:v>ORGANISMO DE CONTROL</c:v>
                </c:pt>
                <c:pt idx="13">
                  <c:v>OTRAS ENTIDADES</c:v>
                </c:pt>
                <c:pt idx="14">
                  <c:v>PLANEACIÓN</c:v>
                </c:pt>
                <c:pt idx="15">
                  <c:v>SALUD</c:v>
                </c:pt>
                <c:pt idx="16">
                  <c:v>SEGURIDAD, CONVIVENCIA Y JUSTICIA</c:v>
                </c:pt>
              </c:strCache>
            </c:strRef>
          </c:cat>
          <c:val>
            <c:numRef>
              <c:f>TD!$T$5:$T$22</c:f>
              <c:numCache>
                <c:formatCode>0.0%</c:formatCode>
                <c:ptCount val="17"/>
                <c:pt idx="0">
                  <c:v>0.56009629372391445</c:v>
                </c:pt>
                <c:pt idx="1">
                  <c:v>0.54330630330888552</c:v>
                </c:pt>
                <c:pt idx="2">
                  <c:v>0.49023208232689802</c:v>
                </c:pt>
                <c:pt idx="3">
                  <c:v>0.5196599693745223</c:v>
                </c:pt>
                <c:pt idx="4">
                  <c:v>0.55064257543358863</c:v>
                </c:pt>
                <c:pt idx="5">
                  <c:v>0.5423766336486654</c:v>
                </c:pt>
                <c:pt idx="6">
                  <c:v>0.54439783448504875</c:v>
                </c:pt>
                <c:pt idx="7">
                  <c:v>0.64026243994432164</c:v>
                </c:pt>
                <c:pt idx="8">
                  <c:v>0.40810358051960444</c:v>
                </c:pt>
                <c:pt idx="9">
                  <c:v>0.62884809801088148</c:v>
                </c:pt>
                <c:pt idx="10">
                  <c:v>0.52531410830656189</c:v>
                </c:pt>
                <c:pt idx="11">
                  <c:v>0.71106386939995936</c:v>
                </c:pt>
                <c:pt idx="12">
                  <c:v>0.54990960614754492</c:v>
                </c:pt>
                <c:pt idx="13">
                  <c:v>0.49867305279535362</c:v>
                </c:pt>
                <c:pt idx="14">
                  <c:v>0.6206365348497177</c:v>
                </c:pt>
                <c:pt idx="15">
                  <c:v>0.47111364502640396</c:v>
                </c:pt>
                <c:pt idx="16">
                  <c:v>0.39180407096409292</c:v>
                </c:pt>
              </c:numCache>
            </c:numRef>
          </c:val>
          <c:extLst>
            <c:ext xmlns:c16="http://schemas.microsoft.com/office/drawing/2014/chart" uri="{C3380CC4-5D6E-409C-BE32-E72D297353CC}">
              <c16:uniqueId val="{00000003-D383-4937-B6AE-FDFD0AC6E62C}"/>
            </c:ext>
          </c:extLst>
        </c:ser>
        <c:ser>
          <c:idx val="4"/>
          <c:order val="4"/>
          <c:tx>
            <c:strRef>
              <c:f>TD!$U$4</c:f>
              <c:strCache>
                <c:ptCount val="1"/>
                <c:pt idx="0">
                  <c:v> Giros</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MUJERES</c:v>
                </c:pt>
                <c:pt idx="12">
                  <c:v>ORGANISMO DE CONTROL</c:v>
                </c:pt>
                <c:pt idx="13">
                  <c:v>OTRAS ENTIDADES</c:v>
                </c:pt>
                <c:pt idx="14">
                  <c:v>PLANEACIÓN</c:v>
                </c:pt>
                <c:pt idx="15">
                  <c:v>SALUD</c:v>
                </c:pt>
                <c:pt idx="16">
                  <c:v>SEGURIDAD, CONVIVENCIA Y JUSTICIA</c:v>
                </c:pt>
              </c:strCache>
            </c:strRef>
          </c:cat>
          <c:val>
            <c:numRef>
              <c:f>TD!$U$5:$U$22</c:f>
              <c:numCache>
                <c:formatCode>#,##0,,</c:formatCode>
                <c:ptCount val="17"/>
                <c:pt idx="0">
                  <c:v>89673006307</c:v>
                </c:pt>
                <c:pt idx="1">
                  <c:v>295781047771</c:v>
                </c:pt>
                <c:pt idx="2">
                  <c:v>71199908403</c:v>
                </c:pt>
                <c:pt idx="3">
                  <c:v>2974449936806</c:v>
                </c:pt>
                <c:pt idx="4">
                  <c:v>15996557356</c:v>
                </c:pt>
                <c:pt idx="5">
                  <c:v>85402977152</c:v>
                </c:pt>
                <c:pt idx="6">
                  <c:v>124227765660</c:v>
                </c:pt>
                <c:pt idx="7">
                  <c:v>552494973666</c:v>
                </c:pt>
                <c:pt idx="8">
                  <c:v>3160844246285</c:v>
                </c:pt>
                <c:pt idx="9">
                  <c:v>748881233322</c:v>
                </c:pt>
                <c:pt idx="10">
                  <c:v>1775087438146</c:v>
                </c:pt>
                <c:pt idx="11">
                  <c:v>42747111101</c:v>
                </c:pt>
                <c:pt idx="12">
                  <c:v>135379655691</c:v>
                </c:pt>
                <c:pt idx="13">
                  <c:v>172856618329</c:v>
                </c:pt>
                <c:pt idx="14">
                  <c:v>73344751594</c:v>
                </c:pt>
                <c:pt idx="15">
                  <c:v>1902367495444</c:v>
                </c:pt>
                <c:pt idx="16">
                  <c:v>155538259392</c:v>
                </c:pt>
              </c:numCache>
            </c:numRef>
          </c:val>
          <c:extLst>
            <c:ext xmlns:c16="http://schemas.microsoft.com/office/drawing/2014/chart" uri="{C3380CC4-5D6E-409C-BE32-E72D297353CC}">
              <c16:uniqueId val="{00000005-D383-4937-B6AE-FDFD0AC6E62C}"/>
            </c:ext>
          </c:extLst>
        </c:ser>
        <c:ser>
          <c:idx val="5"/>
          <c:order val="5"/>
          <c:tx>
            <c:strRef>
              <c:f>TD!$V$4</c:f>
              <c:strCache>
                <c:ptCount val="1"/>
                <c:pt idx="0">
                  <c:v>Suma de % Giros2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MUJERES</c:v>
                </c:pt>
                <c:pt idx="12">
                  <c:v>ORGANISMO DE CONTROL</c:v>
                </c:pt>
                <c:pt idx="13">
                  <c:v>OTRAS ENTIDADES</c:v>
                </c:pt>
                <c:pt idx="14">
                  <c:v>PLANEACIÓN</c:v>
                </c:pt>
                <c:pt idx="15">
                  <c:v>SALUD</c:v>
                </c:pt>
                <c:pt idx="16">
                  <c:v>SEGURIDAD, CONVIVENCIA Y JUSTICIA</c:v>
                </c:pt>
              </c:strCache>
            </c:strRef>
          </c:cat>
          <c:val>
            <c:numRef>
              <c:f>TD!$V$5:$V$22</c:f>
              <c:numCache>
                <c:formatCode>0.0%</c:formatCode>
                <c:ptCount val="17"/>
                <c:pt idx="0">
                  <c:v>0.21149169589198619</c:v>
                </c:pt>
                <c:pt idx="1">
                  <c:v>0.22575152927800302</c:v>
                </c:pt>
                <c:pt idx="2">
                  <c:v>0.20389944959515982</c:v>
                </c:pt>
                <c:pt idx="3">
                  <c:v>0.35481591171812799</c:v>
                </c:pt>
                <c:pt idx="4">
                  <c:v>0.34226717699934717</c:v>
                </c:pt>
                <c:pt idx="5">
                  <c:v>0.29228686757487182</c:v>
                </c:pt>
                <c:pt idx="6">
                  <c:v>0.32982567882825931</c:v>
                </c:pt>
                <c:pt idx="7">
                  <c:v>0.37142408697248203</c:v>
                </c:pt>
                <c:pt idx="8">
                  <c:v>0.32665716468915029</c:v>
                </c:pt>
                <c:pt idx="9">
                  <c:v>0.3022147213043106</c:v>
                </c:pt>
                <c:pt idx="10">
                  <c:v>0.25817293100708383</c:v>
                </c:pt>
                <c:pt idx="11">
                  <c:v>0.30222182057507546</c:v>
                </c:pt>
                <c:pt idx="12">
                  <c:v>0.49618962996368149</c:v>
                </c:pt>
                <c:pt idx="13">
                  <c:v>0.41259572980223536</c:v>
                </c:pt>
                <c:pt idx="14">
                  <c:v>0.34391537458667826</c:v>
                </c:pt>
                <c:pt idx="15">
                  <c:v>0.40530640054776018</c:v>
                </c:pt>
                <c:pt idx="16">
                  <c:v>0.14874628876008114</c:v>
                </c:pt>
              </c:numCache>
            </c:numRef>
          </c:val>
          <c:extLst>
            <c:ext xmlns:c16="http://schemas.microsoft.com/office/drawing/2014/chart" uri="{C3380CC4-5D6E-409C-BE32-E72D297353CC}">
              <c16:uniqueId val="{00000001-C95D-4456-914C-DBFB51C43305}"/>
            </c:ext>
          </c:extLst>
        </c:ser>
        <c:dLbls>
          <c:dLblPos val="outEnd"/>
          <c:showLegendKey val="0"/>
          <c:showVal val="1"/>
          <c:showCatName val="0"/>
          <c:showSerName val="0"/>
          <c:showPercent val="0"/>
          <c:showBubbleSize val="0"/>
        </c:dLbls>
        <c:gapWidth val="219"/>
        <c:overlap val="-27"/>
        <c:axId val="702035464"/>
        <c:axId val="702030216"/>
      </c:barChart>
      <c:catAx>
        <c:axId val="702035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02030216"/>
        <c:crosses val="autoZero"/>
        <c:auto val="1"/>
        <c:lblAlgn val="ctr"/>
        <c:lblOffset val="100"/>
        <c:noMultiLvlLbl val="0"/>
      </c:catAx>
      <c:valAx>
        <c:axId val="702030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02035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Jun.xlsx]TD!TDVigencia</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solidFill>
                  <a:schemeClr val="accent4">
                    <a:lumMod val="50000"/>
                  </a:schemeClr>
                </a:solidFill>
              </a:rPr>
              <a:t>Ejecución de Compromisos</a:t>
            </a:r>
            <a:r>
              <a:rPr lang="es-CO" sz="2000" b="1" baseline="0">
                <a:solidFill>
                  <a:schemeClr val="accent4">
                    <a:lumMod val="50000"/>
                  </a:schemeClr>
                </a:solidFill>
              </a:rPr>
              <a:t> y Giros</a:t>
            </a:r>
            <a:endParaRPr lang="es-CO" sz="2000" b="1">
              <a:solidFill>
                <a:schemeClr val="accent4">
                  <a:lumMod val="50000"/>
                </a:schemeClr>
              </a:solidFill>
            </a:endParaRPr>
          </a:p>
        </c:rich>
      </c:tx>
      <c:overlay val="0"/>
      <c:spPr>
        <a:noFill/>
        <a:ln>
          <a:noFill/>
        </a:ln>
        <a:effectLst/>
      </c:spPr>
    </c:title>
    <c:autoTitleDeleted val="0"/>
    <c:pivotFmts>
      <c:pivotFmt>
        <c:idx val="0"/>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delete val="1"/>
          <c:extLst>
            <c:ext xmlns:c15="http://schemas.microsoft.com/office/drawing/2012/chart" uri="{CE6537A1-D6FC-4f65-9D91-7224C49458BB}"/>
          </c:extLst>
        </c:dLbl>
      </c:pivotFmt>
      <c:pivotFmt>
        <c:idx val="2"/>
        <c:spPr>
          <a:ln w="28575" cap="sq">
            <a:solidFill>
              <a:srgbClr val="C00000">
                <a:alpha val="79000"/>
              </a:srgbClr>
            </a:solidFill>
            <a:miter lim="800000"/>
          </a:ln>
          <a:effectLst/>
        </c:spPr>
        <c:marker>
          <c:symbol val="none"/>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60000"/>
            </a:schemeClr>
          </a:solidFill>
          <a:effectLst/>
        </c:spPr>
        <c:marker>
          <c:symbol val="none"/>
        </c:marker>
        <c:dLbl>
          <c:idx val="0"/>
          <c:delete val="1"/>
          <c:extLst>
            <c:ext xmlns:c15="http://schemas.microsoft.com/office/drawing/2012/chart" uri="{CE6537A1-D6FC-4f65-9D91-7224C49458BB}"/>
          </c:extLst>
        </c:dLbl>
      </c:pivotFmt>
      <c:pivotFmt>
        <c:idx val="4"/>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6"/>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2"/>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3"/>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pivotFmt>
      <c:pivotFmt>
        <c:idx val="15"/>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1"/>
      </c:pivotFmt>
      <c:pivotFmt>
        <c:idx val="22"/>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delete val="1"/>
          <c:extLst>
            <c:ext xmlns:c15="http://schemas.microsoft.com/office/drawing/2012/chart" uri="{CE6537A1-D6FC-4f65-9D91-7224C49458BB}"/>
          </c:extLst>
        </c:dLbl>
      </c:pivotFmt>
      <c:pivotFmt>
        <c:idx val="24"/>
      </c:pivotFmt>
    </c:pivotFmts>
    <c:plotArea>
      <c:layout>
        <c:manualLayout>
          <c:layoutTarget val="inner"/>
          <c:xMode val="edge"/>
          <c:yMode val="edge"/>
          <c:x val="4.9643367018349573E-2"/>
          <c:y val="4.5082814545955759E-2"/>
          <c:w val="0.87949838746409437"/>
          <c:h val="0.83188740495279223"/>
        </c:manualLayout>
      </c:layout>
      <c:barChart>
        <c:barDir val="col"/>
        <c:grouping val="clustered"/>
        <c:varyColors val="0"/>
        <c:ser>
          <c:idx val="0"/>
          <c:order val="0"/>
          <c:tx>
            <c:strRef>
              <c:f>TD!$B$92</c:f>
              <c:strCache>
                <c:ptCount val="1"/>
                <c:pt idx="0">
                  <c:v> Presupuesto Disponible</c:v>
                </c:pt>
              </c:strCache>
            </c:strRef>
          </c:tx>
          <c:spPr>
            <a:solidFill>
              <a:schemeClr val="accent2"/>
            </a:solidFill>
            <a:ln>
              <a:noFill/>
            </a:ln>
            <a:effectLst/>
          </c:spPr>
          <c:invertIfNegative val="0"/>
          <c:cat>
            <c:strRef>
              <c:f>TD!$A$93:$A$94</c:f>
              <c:strCache>
                <c:ptCount val="1"/>
                <c:pt idx="0">
                  <c:v>2025</c:v>
                </c:pt>
              </c:strCache>
            </c:strRef>
          </c:cat>
          <c:val>
            <c:numRef>
              <c:f>TD!$B$93:$B$94</c:f>
              <c:numCache>
                <c:formatCode>#,##0,,</c:formatCode>
                <c:ptCount val="1"/>
                <c:pt idx="0">
                  <c:v>38485252979182</c:v>
                </c:pt>
              </c:numCache>
            </c:numRef>
          </c:val>
          <c:extLst>
            <c:ext xmlns:c16="http://schemas.microsoft.com/office/drawing/2014/chart" uri="{C3380CC4-5D6E-409C-BE32-E72D297353CC}">
              <c16:uniqueId val="{00000000-8659-43C7-862F-931FF46D3595}"/>
            </c:ext>
          </c:extLst>
        </c:ser>
        <c:ser>
          <c:idx val="1"/>
          <c:order val="1"/>
          <c:tx>
            <c:strRef>
              <c:f>TD!$C$92</c:f>
              <c:strCache>
                <c:ptCount val="1"/>
                <c:pt idx="0">
                  <c:v> Compromisos</c:v>
                </c:pt>
              </c:strCache>
            </c:strRef>
          </c:tx>
          <c:spPr>
            <a:solidFill>
              <a:schemeClr val="accent4"/>
            </a:solidFill>
            <a:ln>
              <a:noFill/>
            </a:ln>
            <a:effectLst/>
          </c:spPr>
          <c:invertIfNegative val="0"/>
          <c:cat>
            <c:strRef>
              <c:f>TD!$A$93:$A$94</c:f>
              <c:strCache>
                <c:ptCount val="1"/>
                <c:pt idx="0">
                  <c:v>2025</c:v>
                </c:pt>
              </c:strCache>
            </c:strRef>
          </c:cat>
          <c:val>
            <c:numRef>
              <c:f>TD!$C$93:$C$94</c:f>
              <c:numCache>
                <c:formatCode>#,##0,,</c:formatCode>
                <c:ptCount val="1"/>
                <c:pt idx="0">
                  <c:v>19150394599022</c:v>
                </c:pt>
              </c:numCache>
            </c:numRef>
          </c:val>
          <c:extLst>
            <c:ext xmlns:c16="http://schemas.microsoft.com/office/drawing/2014/chart" uri="{C3380CC4-5D6E-409C-BE32-E72D297353CC}">
              <c16:uniqueId val="{00000001-8659-43C7-862F-931FF46D3595}"/>
            </c:ext>
          </c:extLst>
        </c:ser>
        <c:ser>
          <c:idx val="3"/>
          <c:order val="3"/>
          <c:tx>
            <c:strRef>
              <c:f>TD!$E$92</c:f>
              <c:strCache>
                <c:ptCount val="1"/>
                <c:pt idx="0">
                  <c:v> Giros</c:v>
                </c:pt>
              </c:strCache>
            </c:strRef>
          </c:tx>
          <c:spPr>
            <a:solidFill>
              <a:schemeClr val="accent2">
                <a:lumMod val="60000"/>
              </a:schemeClr>
            </a:solidFill>
            <a:effectLst/>
          </c:spPr>
          <c:invertIfNegative val="0"/>
          <c:cat>
            <c:strRef>
              <c:f>TD!$A$93:$A$94</c:f>
              <c:strCache>
                <c:ptCount val="1"/>
                <c:pt idx="0">
                  <c:v>2025</c:v>
                </c:pt>
              </c:strCache>
            </c:strRef>
          </c:cat>
          <c:val>
            <c:numRef>
              <c:f>TD!$E$93:$E$94</c:f>
              <c:numCache>
                <c:formatCode>#,##0,,</c:formatCode>
                <c:ptCount val="1"/>
                <c:pt idx="0">
                  <c:v>12376272982425</c:v>
                </c:pt>
              </c:numCache>
            </c:numRef>
          </c:val>
          <c:extLst>
            <c:ext xmlns:c16="http://schemas.microsoft.com/office/drawing/2014/chart" uri="{C3380CC4-5D6E-409C-BE32-E72D297353CC}">
              <c16:uniqueId val="{00000003-8659-43C7-862F-931FF46D3595}"/>
            </c:ext>
          </c:extLst>
        </c:ser>
        <c:dLbls>
          <c:showLegendKey val="0"/>
          <c:showVal val="0"/>
          <c:showCatName val="0"/>
          <c:showSerName val="0"/>
          <c:showPercent val="0"/>
          <c:showBubbleSize val="0"/>
        </c:dLbls>
        <c:gapWidth val="219"/>
        <c:axId val="744136040"/>
        <c:axId val="744133416"/>
      </c:barChart>
      <c:lineChart>
        <c:grouping val="standard"/>
        <c:varyColors val="0"/>
        <c:ser>
          <c:idx val="2"/>
          <c:order val="2"/>
          <c:tx>
            <c:strRef>
              <c:f>TD!$D$92</c:f>
              <c:strCache>
                <c:ptCount val="1"/>
                <c:pt idx="0">
                  <c:v> % Ejec Comprom</c:v>
                </c:pt>
              </c:strCache>
            </c:strRef>
          </c:tx>
          <c:spPr>
            <a:ln w="28575" cap="sq">
              <a:solidFill>
                <a:srgbClr val="C00000">
                  <a:alpha val="79000"/>
                </a:srgbClr>
              </a:solidFill>
              <a:miter lim="800000"/>
            </a:ln>
            <a:effectLst/>
          </c:spPr>
          <c:marker>
            <c:symbol val="none"/>
          </c:marker>
          <c:dPt>
            <c:idx val="0"/>
            <c:bubble3D val="0"/>
            <c:extLst>
              <c:ext xmlns:c16="http://schemas.microsoft.com/office/drawing/2014/chart" uri="{C3380CC4-5D6E-409C-BE32-E72D297353CC}">
                <c16:uniqueId val="{00000006-8659-43C7-862F-931FF46D3595}"/>
              </c:ext>
            </c:extLst>
          </c:dPt>
          <c:dPt>
            <c:idx val="1"/>
            <c:bubble3D val="0"/>
            <c:extLst>
              <c:ext xmlns:c16="http://schemas.microsoft.com/office/drawing/2014/chart" uri="{C3380CC4-5D6E-409C-BE32-E72D297353CC}">
                <c16:uniqueId val="{00000007-8659-43C7-862F-931FF46D3595}"/>
              </c:ext>
            </c:extLst>
          </c:dPt>
          <c:dPt>
            <c:idx val="2"/>
            <c:bubble3D val="0"/>
            <c:extLst>
              <c:ext xmlns:c16="http://schemas.microsoft.com/office/drawing/2014/chart" uri="{C3380CC4-5D6E-409C-BE32-E72D297353CC}">
                <c16:uniqueId val="{00000008-8659-43C7-862F-931FF46D3595}"/>
              </c:ext>
            </c:extLst>
          </c:dPt>
          <c:dPt>
            <c:idx val="3"/>
            <c:bubble3D val="0"/>
            <c:extLst>
              <c:ext xmlns:c16="http://schemas.microsoft.com/office/drawing/2014/chart" uri="{C3380CC4-5D6E-409C-BE32-E72D297353CC}">
                <c16:uniqueId val="{00000009-8659-43C7-862F-931FF46D3595}"/>
              </c:ext>
            </c:extLst>
          </c:dPt>
          <c:dPt>
            <c:idx val="4"/>
            <c:bubble3D val="0"/>
            <c:extLst>
              <c:ext xmlns:c16="http://schemas.microsoft.com/office/drawing/2014/chart" uri="{C3380CC4-5D6E-409C-BE32-E72D297353CC}">
                <c16:uniqueId val="{0000000A-8659-43C7-862F-931FF46D3595}"/>
              </c:ext>
            </c:extLst>
          </c:dPt>
          <c:dPt>
            <c:idx val="5"/>
            <c:bubble3D val="0"/>
            <c:extLst>
              <c:ext xmlns:c16="http://schemas.microsoft.com/office/drawing/2014/chart" uri="{C3380CC4-5D6E-409C-BE32-E72D297353CC}">
                <c16:uniqueId val="{0000000B-8659-43C7-862F-931FF46D3595}"/>
              </c:ext>
            </c:extLst>
          </c:dPt>
          <c:dPt>
            <c:idx val="6"/>
            <c:bubble3D val="0"/>
            <c:extLst>
              <c:ext xmlns:c16="http://schemas.microsoft.com/office/drawing/2014/chart" uri="{C3380CC4-5D6E-409C-BE32-E72D297353CC}">
                <c16:uniqueId val="{0000000C-8659-43C7-862F-931FF46D3595}"/>
              </c:ext>
            </c:extLst>
          </c:dPt>
          <c:dPt>
            <c:idx val="7"/>
            <c:bubble3D val="0"/>
            <c:extLst>
              <c:ext xmlns:c16="http://schemas.microsoft.com/office/drawing/2014/chart" uri="{C3380CC4-5D6E-409C-BE32-E72D297353CC}">
                <c16:uniqueId val="{0000000D-8659-43C7-862F-931FF46D3595}"/>
              </c:ext>
            </c:extLst>
          </c:dPt>
          <c:dPt>
            <c:idx val="8"/>
            <c:bubble3D val="0"/>
            <c:extLst>
              <c:ext xmlns:c16="http://schemas.microsoft.com/office/drawing/2014/chart" uri="{C3380CC4-5D6E-409C-BE32-E72D297353CC}">
                <c16:uniqueId val="{0000000E-8659-43C7-862F-931FF46D3595}"/>
              </c:ext>
            </c:extLst>
          </c:dPt>
          <c:dPt>
            <c:idx val="9"/>
            <c:bubble3D val="0"/>
            <c:extLst>
              <c:ext xmlns:c16="http://schemas.microsoft.com/office/drawing/2014/chart" uri="{C3380CC4-5D6E-409C-BE32-E72D297353CC}">
                <c16:uniqueId val="{0000000F-8659-43C7-862F-931FF46D3595}"/>
              </c:ext>
            </c:extLst>
          </c:dPt>
          <c:dPt>
            <c:idx val="10"/>
            <c:bubble3D val="0"/>
            <c:extLst>
              <c:ext xmlns:c16="http://schemas.microsoft.com/office/drawing/2014/chart" uri="{C3380CC4-5D6E-409C-BE32-E72D297353CC}">
                <c16:uniqueId val="{00000010-8659-43C7-862F-931FF46D3595}"/>
              </c:ext>
            </c:extLst>
          </c:dPt>
          <c:dLbls>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TD!$D$93:$D$94</c:f>
              <c:numCache>
                <c:formatCode>0.0%</c:formatCode>
                <c:ptCount val="1"/>
                <c:pt idx="0">
                  <c:v>0.49760344850483662</c:v>
                </c:pt>
              </c:numCache>
            </c:numRef>
          </c:val>
          <c:smooth val="0"/>
          <c:extLst>
            <c:ext xmlns:c16="http://schemas.microsoft.com/office/drawing/2014/chart" uri="{C3380CC4-5D6E-409C-BE32-E72D297353CC}">
              <c16:uniqueId val="{00000002-8659-43C7-862F-931FF46D3595}"/>
            </c:ext>
          </c:extLst>
        </c:ser>
        <c:ser>
          <c:idx val="4"/>
          <c:order val="4"/>
          <c:tx>
            <c:strRef>
              <c:f>TD!$F$92</c:f>
              <c:strCache>
                <c:ptCount val="1"/>
                <c:pt idx="0">
                  <c:v> % Ejec Giros</c:v>
                </c:pt>
              </c:strCache>
            </c:strRef>
          </c:tx>
          <c:marker>
            <c:symbol val="none"/>
          </c:marker>
          <c:cat>
            <c:strRef>
              <c:f>TD!$A$93:$A$94</c:f>
              <c:strCache>
                <c:ptCount val="1"/>
                <c:pt idx="0">
                  <c:v>2025</c:v>
                </c:pt>
              </c:strCache>
            </c:strRef>
          </c:cat>
          <c:val>
            <c:numRef>
              <c:f>TD!$F$93:$F$94</c:f>
              <c:numCache>
                <c:formatCode>0.0%</c:formatCode>
                <c:ptCount val="1"/>
                <c:pt idx="0">
                  <c:v>0.32158481559468383</c:v>
                </c:pt>
              </c:numCache>
            </c:numRef>
          </c:val>
          <c:smooth val="0"/>
          <c:extLst>
            <c:ext xmlns:c16="http://schemas.microsoft.com/office/drawing/2014/chart" uri="{C3380CC4-5D6E-409C-BE32-E72D297353CC}">
              <c16:uniqueId val="{00000010-14CE-4FBF-90F8-1D8880F046FD}"/>
            </c:ext>
          </c:extLst>
        </c:ser>
        <c:dLbls>
          <c:showLegendKey val="0"/>
          <c:showVal val="0"/>
          <c:showCatName val="0"/>
          <c:showSerName val="0"/>
          <c:showPercent val="0"/>
          <c:showBubbleSize val="0"/>
        </c:dLbls>
        <c:marker val="1"/>
        <c:smooth val="0"/>
        <c:axId val="744136040"/>
        <c:axId val="744133416"/>
      </c:lineChart>
      <c:catAx>
        <c:axId val="74413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3416"/>
        <c:crosses val="autoZero"/>
        <c:auto val="1"/>
        <c:lblAlgn val="ctr"/>
        <c:lblOffset val="100"/>
        <c:noMultiLvlLbl val="0"/>
      </c:catAx>
      <c:valAx>
        <c:axId val="744133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6040"/>
        <c:crosses val="autoZero"/>
        <c:crossBetween val="between"/>
      </c:valAx>
      <c:spPr>
        <a:noFill/>
        <a:ln>
          <a:noFill/>
        </a:ln>
        <a:effectLst/>
      </c:spPr>
    </c:plotArea>
    <c:legend>
      <c:legendPos val="r"/>
      <c:layout>
        <c:manualLayout>
          <c:xMode val="edge"/>
          <c:yMode val="edge"/>
          <c:x val="0.14077936961547868"/>
          <c:y val="0.93202905472015374"/>
          <c:w val="0.61661869160932958"/>
          <c:h val="6.7970945279846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Jun.xlsx]TD!TDTipo de Gasto2</c:name>
    <c:fmtId val="7"/>
  </c:pivotSource>
  <c:chart>
    <c:title>
      <c:tx>
        <c:rich>
          <a:bodyPr rot="0" spcFirstLastPara="1" vertOverflow="ellipsis" vert="horz" wrap="square" anchor="ctr" anchorCtr="1"/>
          <a:lstStyle/>
          <a:p>
            <a:pPr>
              <a:defRPr sz="2000" b="1" i="0" u="none" strike="noStrike" kern="1200" spc="0" baseline="0">
                <a:solidFill>
                  <a:schemeClr val="accent2">
                    <a:lumMod val="50000"/>
                  </a:schemeClr>
                </a:solidFill>
                <a:latin typeface="+mn-lt"/>
                <a:ea typeface="+mn-ea"/>
                <a:cs typeface="+mn-cs"/>
              </a:defRPr>
            </a:pPr>
            <a:r>
              <a:rPr lang="en-US" sz="2000" b="1">
                <a:solidFill>
                  <a:schemeClr val="accent2">
                    <a:lumMod val="50000"/>
                  </a:schemeClr>
                </a:solidFill>
              </a:rPr>
              <a:t> % Participación</a:t>
            </a:r>
            <a:r>
              <a:rPr lang="en-US" sz="2000" b="1" baseline="0">
                <a:solidFill>
                  <a:schemeClr val="accent2">
                    <a:lumMod val="50000"/>
                  </a:schemeClr>
                </a:solidFill>
              </a:rPr>
              <a:t> Tipo de Gasto</a:t>
            </a:r>
            <a:endParaRPr lang="en-US" sz="2000" b="1">
              <a:solidFill>
                <a:schemeClr val="accent2">
                  <a:lumMod val="50000"/>
                </a:schemeClr>
              </a:solidFill>
            </a:endParaRPr>
          </a:p>
        </c:rich>
      </c:tx>
      <c:layout>
        <c:manualLayout>
          <c:xMode val="edge"/>
          <c:yMode val="edge"/>
          <c:x val="0.27256194706887116"/>
          <c:y val="3.516774680563866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2">
                  <a:lumMod val="50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789141686633751E-2"/>
          <c:y val="0.13625985821192974"/>
          <c:w val="0.86847593844427806"/>
          <c:h val="0.75649891845170647"/>
        </c:manualLayout>
      </c:layout>
      <c:pie3DChart>
        <c:varyColors val="1"/>
        <c:ser>
          <c:idx val="0"/>
          <c:order val="0"/>
          <c:tx>
            <c:strRef>
              <c:f>TD!$I$11</c:f>
              <c:strCache>
                <c:ptCount val="1"/>
                <c:pt idx="0">
                  <c:v>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CC6-4F54-9BD6-C44DA637AD3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CC6-4F54-9BD6-C44DA637AD3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CC6-4F54-9BD6-C44DA637AD3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5CC6-4F54-9BD6-C44DA637AD3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TD!$H$12:$H$15</c:f>
              <c:strCache>
                <c:ptCount val="4"/>
                <c:pt idx="0">
                  <c:v>Funcionamiento</c:v>
                </c:pt>
                <c:pt idx="1">
                  <c:v>Inversión directa</c:v>
                </c:pt>
                <c:pt idx="2">
                  <c:v>Servicio de la deuda</c:v>
                </c:pt>
                <c:pt idx="3">
                  <c:v>Transferencias</c:v>
                </c:pt>
              </c:strCache>
            </c:strRef>
          </c:cat>
          <c:val>
            <c:numRef>
              <c:f>TD!$I$12:$I$15</c:f>
              <c:numCache>
                <c:formatCode>#,##0,,</c:formatCode>
                <c:ptCount val="4"/>
                <c:pt idx="0">
                  <c:v>5160075978930</c:v>
                </c:pt>
                <c:pt idx="1">
                  <c:v>22049331229252</c:v>
                </c:pt>
                <c:pt idx="2">
                  <c:v>2013134816000</c:v>
                </c:pt>
                <c:pt idx="3">
                  <c:v>9262710955000</c:v>
                </c:pt>
              </c:numCache>
            </c:numRef>
          </c:val>
          <c:extLst>
            <c:ext xmlns:c16="http://schemas.microsoft.com/office/drawing/2014/chart" uri="{C3380CC4-5D6E-409C-BE32-E72D297353CC}">
              <c16:uniqueId val="{0000001B-D1D3-4296-B659-5B7B1477C528}"/>
            </c:ext>
          </c:extLst>
        </c:ser>
        <c:ser>
          <c:idx val="1"/>
          <c:order val="1"/>
          <c:tx>
            <c:strRef>
              <c:f>TD!$J$11</c:f>
              <c:strCache>
                <c:ptCount val="1"/>
                <c:pt idx="0">
                  <c:v>Participación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5CC6-4F54-9BD6-C44DA637AD3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5CC6-4F54-9BD6-C44DA637AD3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5CC6-4F54-9BD6-C44DA637AD3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5CC6-4F54-9BD6-C44DA637AD30}"/>
              </c:ext>
            </c:extLst>
          </c:dPt>
          <c:cat>
            <c:strRef>
              <c:f>TD!$H$12:$H$15</c:f>
              <c:strCache>
                <c:ptCount val="4"/>
                <c:pt idx="0">
                  <c:v>Funcionamiento</c:v>
                </c:pt>
                <c:pt idx="1">
                  <c:v>Inversión directa</c:v>
                </c:pt>
                <c:pt idx="2">
                  <c:v>Servicio de la deuda</c:v>
                </c:pt>
                <c:pt idx="3">
                  <c:v>Transferencias</c:v>
                </c:pt>
              </c:strCache>
            </c:strRef>
          </c:cat>
          <c:val>
            <c:numRef>
              <c:f>TD!$J$12:$J$15</c:f>
              <c:numCache>
                <c:formatCode>0.0%</c:formatCode>
                <c:ptCount val="4"/>
                <c:pt idx="0">
                  <c:v>0.13407930517492669</c:v>
                </c:pt>
                <c:pt idx="1">
                  <c:v>0.57292935663380573</c:v>
                </c:pt>
                <c:pt idx="2">
                  <c:v>5.2309252510019201E-2</c:v>
                </c:pt>
                <c:pt idx="3">
                  <c:v>0.24068208568124833</c:v>
                </c:pt>
              </c:numCache>
            </c:numRef>
          </c:val>
          <c:extLst>
            <c:ext xmlns:c16="http://schemas.microsoft.com/office/drawing/2014/chart" uri="{C3380CC4-5D6E-409C-BE32-E72D297353CC}">
              <c16:uniqueId val="{0000001C-D1D3-4296-B659-5B7B1477C528}"/>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2.5820554342243011E-2"/>
          <c:y val="0.87184145352925113"/>
          <c:w val="0.11484041735530764"/>
          <c:h val="0.1281586051657672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[2025 Serie Gastos Presupuesto Anual 2002-2025 Jun.xlsx]TD!TDAlcaldes</c:name>
    <c:fmtId val="7"/>
  </c:pivotSource>
  <c:chart>
    <c:title>
      <c:tx>
        <c:rich>
          <a:bodyPr rot="0" spcFirstLastPara="1" vertOverflow="ellipsis" vert="horz" wrap="square" anchor="ctr" anchorCtr="1"/>
          <a:lstStyle/>
          <a:p>
            <a:pPr>
              <a:defRPr sz="2000" b="1" i="0" u="none" strike="noStrike" kern="1200" spc="0" baseline="0">
                <a:solidFill>
                  <a:schemeClr val="accent4">
                    <a:lumMod val="50000"/>
                  </a:schemeClr>
                </a:solidFill>
                <a:latin typeface="+mn-lt"/>
                <a:ea typeface="+mn-ea"/>
                <a:cs typeface="+mn-cs"/>
              </a:defRPr>
            </a:pPr>
            <a:r>
              <a:rPr lang="es-CO" sz="2000" b="1">
                <a:solidFill>
                  <a:schemeClr val="accent4">
                    <a:lumMod val="50000"/>
                  </a:schemeClr>
                </a:solidFill>
              </a:rPr>
              <a:t>Ejecución Planes</a:t>
            </a:r>
            <a:r>
              <a:rPr lang="es-CO" sz="2000" b="1" baseline="0">
                <a:solidFill>
                  <a:schemeClr val="accent4">
                    <a:lumMod val="50000"/>
                  </a:schemeClr>
                </a:solidFill>
              </a:rPr>
              <a:t> de Gobierno</a:t>
            </a:r>
            <a:endParaRPr lang="es-CO" sz="2000" b="1">
              <a:solidFill>
                <a:schemeClr val="accent4">
                  <a:lumMod val="50000"/>
                </a:schemeClr>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accent4">
                  <a:lumMod val="50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solidFill>
              <a:schemeClr val="accent4">
                <a:lumMod val="50000"/>
                <a:alpha val="96000"/>
              </a:schemeClr>
            </a:solidFill>
          </a:ln>
          <a:effectLst/>
        </c:spPr>
        <c:marker>
          <c:symbol val="none"/>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3527899179061694E-2"/>
              <c:y val="-5.133718085217474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tint val="90000"/>
            </a:schemeClr>
          </a:solidFill>
          <a:ln>
            <a:solidFill>
              <a:schemeClr val="accent4">
                <a:lumMod val="50000"/>
                <a:alpha val="96000"/>
              </a:schemeClr>
            </a:solidFill>
          </a:ln>
          <a:effectLst/>
        </c:spPr>
      </c:pivotFmt>
      <c:pivotFmt>
        <c:idx val="8"/>
        <c:spPr>
          <a:solidFill>
            <a:schemeClr val="accent2">
              <a:shade val="90000"/>
            </a:schemeClr>
          </a:solidFill>
          <a:ln>
            <a:noFill/>
          </a:ln>
          <a:effectLst/>
        </c:spPr>
      </c:pivotFmt>
      <c:pivotFmt>
        <c:idx val="9"/>
        <c:spPr>
          <a:solidFill>
            <a:schemeClr val="accent2">
              <a:tint val="90000"/>
            </a:schemeClr>
          </a:solidFill>
          <a:ln>
            <a:solidFill>
              <a:schemeClr val="accent4">
                <a:lumMod val="50000"/>
                <a:alpha val="96000"/>
              </a:schemeClr>
            </a:solidFill>
          </a:ln>
          <a:effectLst/>
        </c:spPr>
      </c:pivotFmt>
      <c:pivotFmt>
        <c:idx val="10"/>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shade val="90000"/>
            </a:schemeClr>
          </a:solidFill>
          <a:ln>
            <a:noFill/>
          </a:ln>
          <a:effectLst/>
        </c:spPr>
      </c:pivotFmt>
    </c:pivotFmts>
    <c:plotArea>
      <c:layout>
        <c:manualLayout>
          <c:layoutTarget val="inner"/>
          <c:xMode val="edge"/>
          <c:yMode val="edge"/>
          <c:x val="6.69848633149185E-2"/>
          <c:y val="0.11706884061117781"/>
          <c:w val="0.86789759262973609"/>
          <c:h val="0.57873845371498156"/>
        </c:manualLayout>
      </c:layout>
      <c:barChart>
        <c:barDir val="col"/>
        <c:grouping val="clustered"/>
        <c:varyColors val="0"/>
        <c:ser>
          <c:idx val="0"/>
          <c:order val="0"/>
          <c:tx>
            <c:strRef>
              <c:f>TD!$C$150</c:f>
              <c:strCache>
                <c:ptCount val="1"/>
                <c:pt idx="0">
                  <c:v> Presupuesto Inicial</c:v>
                </c:pt>
              </c:strCache>
            </c:strRef>
          </c:tx>
          <c:spPr>
            <a:solidFill>
              <a:schemeClr val="accent2">
                <a:shade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TD!$C$151:$C$152</c:f>
              <c:numCache>
                <c:formatCode>#,##0,,</c:formatCode>
                <c:ptCount val="1"/>
                <c:pt idx="0">
                  <c:v>38432743135000</c:v>
                </c:pt>
              </c:numCache>
            </c:numRef>
          </c:val>
          <c:extLst>
            <c:ext xmlns:c16="http://schemas.microsoft.com/office/drawing/2014/chart" uri="{C3380CC4-5D6E-409C-BE32-E72D297353CC}">
              <c16:uniqueId val="{00000000-B148-45CD-AAED-39FAE128BE49}"/>
            </c:ext>
          </c:extLst>
        </c:ser>
        <c:ser>
          <c:idx val="1"/>
          <c:order val="1"/>
          <c:tx>
            <c:strRef>
              <c:f>TD!$D$150</c:f>
              <c:strCache>
                <c:ptCount val="1"/>
                <c:pt idx="0">
                  <c:v> Presupuesto Disponible</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TD!$D$151:$D$152</c:f>
              <c:numCache>
                <c:formatCode>#,##0,,</c:formatCode>
                <c:ptCount val="1"/>
                <c:pt idx="0">
                  <c:v>38485252979182</c:v>
                </c:pt>
              </c:numCache>
            </c:numRef>
          </c:val>
          <c:extLst>
            <c:ext xmlns:c16="http://schemas.microsoft.com/office/drawing/2014/chart" uri="{C3380CC4-5D6E-409C-BE32-E72D297353CC}">
              <c16:uniqueId val="{00000001-B148-45CD-AAED-39FAE128BE49}"/>
            </c:ext>
          </c:extLst>
        </c:ser>
        <c:ser>
          <c:idx val="2"/>
          <c:order val="2"/>
          <c:tx>
            <c:strRef>
              <c:f>TD!$E$150</c:f>
              <c:strCache>
                <c:ptCount val="1"/>
                <c:pt idx="0">
                  <c:v> Compromisos</c:v>
                </c:pt>
              </c:strCache>
            </c:strRef>
          </c:tx>
          <c:spPr>
            <a:solidFill>
              <a:schemeClr val="accent2">
                <a:shade val="90000"/>
              </a:schemeClr>
            </a:solidFill>
            <a:ln>
              <a:noFill/>
            </a:ln>
            <a:effectLst/>
          </c:spPr>
          <c:invertIfNegative val="0"/>
          <c:dPt>
            <c:idx val="0"/>
            <c:invertIfNegative val="0"/>
            <c:bubble3D val="0"/>
            <c:spPr>
              <a:solidFill>
                <a:schemeClr val="accent2">
                  <a:shade val="90000"/>
                </a:schemeClr>
              </a:solidFill>
              <a:ln>
                <a:noFill/>
              </a:ln>
              <a:effectLst/>
            </c:spPr>
            <c:extLst>
              <c:ext xmlns:c16="http://schemas.microsoft.com/office/drawing/2014/chart" uri="{C3380CC4-5D6E-409C-BE32-E72D297353CC}">
                <c16:uniqueId val="{00000001-9C3A-417E-968B-C5695EB89447}"/>
              </c:ext>
            </c:extLst>
          </c:dPt>
          <c:dPt>
            <c:idx val="1"/>
            <c:invertIfNegative val="0"/>
            <c:bubble3D val="0"/>
            <c:extLst>
              <c:ext xmlns:c16="http://schemas.microsoft.com/office/drawing/2014/chart" uri="{C3380CC4-5D6E-409C-BE32-E72D297353CC}">
                <c16:uniqueId val="{00000003-4438-4BD1-A050-BD9F63C0A20F}"/>
              </c:ext>
            </c:extLst>
          </c:dPt>
          <c:dPt>
            <c:idx val="3"/>
            <c:invertIfNegative val="0"/>
            <c:bubble3D val="0"/>
            <c:extLst>
              <c:ext xmlns:c16="http://schemas.microsoft.com/office/drawing/2014/chart" uri="{C3380CC4-5D6E-409C-BE32-E72D297353CC}">
                <c16:uniqueId val="{00000001-AC62-45F3-8D9E-E6903106A52D}"/>
              </c:ext>
            </c:extLst>
          </c:dPt>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TD!$E$151:$E$152</c:f>
              <c:numCache>
                <c:formatCode>#,##0,,</c:formatCode>
                <c:ptCount val="1"/>
                <c:pt idx="0">
                  <c:v>19150394599022</c:v>
                </c:pt>
              </c:numCache>
            </c:numRef>
          </c:val>
          <c:extLst>
            <c:ext xmlns:c16="http://schemas.microsoft.com/office/drawing/2014/chart" uri="{C3380CC4-5D6E-409C-BE32-E72D297353CC}">
              <c16:uniqueId val="{00000002-B148-45CD-AAED-39FAE128BE49}"/>
            </c:ext>
          </c:extLst>
        </c:ser>
        <c:ser>
          <c:idx val="4"/>
          <c:order val="4"/>
          <c:tx>
            <c:strRef>
              <c:f>TD!$G$150</c:f>
              <c:strCache>
                <c:ptCount val="1"/>
                <c:pt idx="0">
                  <c:v> Giros</c:v>
                </c:pt>
              </c:strCache>
            </c:strRef>
          </c:tx>
          <c:spPr>
            <a:solidFill>
              <a:schemeClr val="accent2">
                <a:tint val="7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TD!$G$151:$G$152</c:f>
              <c:numCache>
                <c:formatCode>#,##0,,</c:formatCode>
                <c:ptCount val="1"/>
                <c:pt idx="0">
                  <c:v>12376272982425</c:v>
                </c:pt>
              </c:numCache>
            </c:numRef>
          </c:val>
          <c:extLst>
            <c:ext xmlns:c16="http://schemas.microsoft.com/office/drawing/2014/chart" uri="{C3380CC4-5D6E-409C-BE32-E72D297353CC}">
              <c16:uniqueId val="{00000004-B148-45CD-AAED-39FAE128BE49}"/>
            </c:ext>
          </c:extLst>
        </c:ser>
        <c:ser>
          <c:idx val="3"/>
          <c:order val="3"/>
          <c:tx>
            <c:strRef>
              <c:f>TD!$F$150</c:f>
              <c:strCache>
                <c:ptCount val="1"/>
                <c:pt idx="0">
                  <c:v> % Ejec Comprom</c:v>
                </c:pt>
              </c:strCache>
            </c:strRef>
          </c:tx>
          <c:spPr>
            <a:solidFill>
              <a:schemeClr val="accent2">
                <a:tint val="90000"/>
              </a:schemeClr>
            </a:solidFill>
            <a:ln>
              <a:solidFill>
                <a:schemeClr val="accent4">
                  <a:lumMod val="50000"/>
                  <a:alpha val="96000"/>
                </a:schemeClr>
              </a:solidFill>
            </a:ln>
            <a:effectLst/>
          </c:spPr>
          <c:invertIfNegative val="0"/>
          <c:dPt>
            <c:idx val="0"/>
            <c:invertIfNegative val="0"/>
            <c:bubble3D val="0"/>
            <c:extLst>
              <c:ext xmlns:c16="http://schemas.microsoft.com/office/drawing/2014/chart" uri="{C3380CC4-5D6E-409C-BE32-E72D297353CC}">
                <c16:uniqueId val="{00000004-9C3A-417E-968B-C5695EB89447}"/>
              </c:ext>
            </c:extLst>
          </c:dPt>
          <c:dPt>
            <c:idx val="1"/>
            <c:invertIfNegative val="0"/>
            <c:bubble3D val="0"/>
            <c:extLst>
              <c:ext xmlns:c16="http://schemas.microsoft.com/office/drawing/2014/chart" uri="{C3380CC4-5D6E-409C-BE32-E72D297353CC}">
                <c16:uniqueId val="{00000007-4438-4BD1-A050-BD9F63C0A20F}"/>
              </c:ext>
            </c:extLst>
          </c:dPt>
          <c:dPt>
            <c:idx val="2"/>
            <c:invertIfNegative val="0"/>
            <c:bubble3D val="0"/>
            <c:extLst>
              <c:ext xmlns:c16="http://schemas.microsoft.com/office/drawing/2014/chart" uri="{C3380CC4-5D6E-409C-BE32-E72D297353CC}">
                <c16:uniqueId val="{00000002-DD28-43D2-9430-FC9DA743C727}"/>
              </c:ext>
            </c:extLst>
          </c:dPt>
          <c:dPt>
            <c:idx val="3"/>
            <c:invertIfNegative val="0"/>
            <c:bubble3D val="0"/>
            <c:extLst>
              <c:ext xmlns:c16="http://schemas.microsoft.com/office/drawing/2014/chart" uri="{C3380CC4-5D6E-409C-BE32-E72D297353CC}">
                <c16:uniqueId val="{00000008-B148-45CD-AAED-39FAE128BE49}"/>
              </c:ext>
            </c:extLst>
          </c:dPt>
          <c:dLbls>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TD!$F$151:$F$152</c:f>
              <c:numCache>
                <c:formatCode>0.0%</c:formatCode>
                <c:ptCount val="1"/>
                <c:pt idx="0">
                  <c:v>0.49760344850483662</c:v>
                </c:pt>
              </c:numCache>
            </c:numRef>
          </c:val>
          <c:extLst>
            <c:ext xmlns:c16="http://schemas.microsoft.com/office/drawing/2014/chart" uri="{C3380CC4-5D6E-409C-BE32-E72D297353CC}">
              <c16:uniqueId val="{00000003-B148-45CD-AAED-39FAE128BE49}"/>
            </c:ext>
          </c:extLst>
        </c:ser>
        <c:ser>
          <c:idx val="5"/>
          <c:order val="5"/>
          <c:tx>
            <c:strRef>
              <c:f>TD!$H$150</c:f>
              <c:strCache>
                <c:ptCount val="1"/>
                <c:pt idx="0">
                  <c:v>  %Ejec Giros</c:v>
                </c:pt>
              </c:strCache>
            </c:strRef>
          </c:tx>
          <c:spPr>
            <a:solidFill>
              <a:schemeClr val="accent2">
                <a:tint val="50000"/>
              </a:schemeClr>
            </a:solidFill>
            <a:ln>
              <a:noFill/>
            </a:ln>
            <a:effectLst/>
          </c:spPr>
          <c:invertIfNegative val="0"/>
          <c:cat>
            <c:strRef>
              <c:f>TD!$B$151:$B$152</c:f>
              <c:strCache>
                <c:ptCount val="1"/>
                <c:pt idx="0">
                  <c:v>Carlos Galán 2024-2027</c:v>
                </c:pt>
              </c:strCache>
            </c:strRef>
          </c:cat>
          <c:val>
            <c:numRef>
              <c:f>TD!$H$151:$H$152</c:f>
              <c:numCache>
                <c:formatCode>0.0%</c:formatCode>
                <c:ptCount val="1"/>
                <c:pt idx="0">
                  <c:v>0.32158481559468383</c:v>
                </c:pt>
              </c:numCache>
            </c:numRef>
          </c:val>
          <c:extLst>
            <c:ext xmlns:c16="http://schemas.microsoft.com/office/drawing/2014/chart" uri="{C3380CC4-5D6E-409C-BE32-E72D297353CC}">
              <c16:uniqueId val="{00000009-88E1-401B-B467-78039D4057F2}"/>
            </c:ext>
          </c:extLst>
        </c:ser>
        <c:dLbls>
          <c:showLegendKey val="0"/>
          <c:showVal val="0"/>
          <c:showCatName val="0"/>
          <c:showSerName val="0"/>
          <c:showPercent val="0"/>
          <c:showBubbleSize val="0"/>
        </c:dLbls>
        <c:gapWidth val="219"/>
        <c:axId val="534456504"/>
        <c:axId val="534452896"/>
      </c:barChart>
      <c:catAx>
        <c:axId val="53445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crossAx val="534452896"/>
        <c:crosses val="autoZero"/>
        <c:auto val="1"/>
        <c:lblAlgn val="ctr"/>
        <c:lblOffset val="100"/>
        <c:noMultiLvlLbl val="0"/>
      </c:catAx>
      <c:valAx>
        <c:axId val="53445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crossAx val="534456504"/>
        <c:crosses val="autoZero"/>
        <c:crossBetween val="between"/>
      </c:valAx>
      <c:spPr>
        <a:noFill/>
        <a:ln>
          <a:noFill/>
        </a:ln>
        <a:effectLst/>
      </c:spPr>
    </c:plotArea>
    <c:legend>
      <c:legendPos val="r"/>
      <c:layout>
        <c:manualLayout>
          <c:xMode val="edge"/>
          <c:yMode val="edge"/>
          <c:x val="9.3285575905733636E-2"/>
          <c:y val="0.87789319036774349"/>
          <c:w val="0.695057333568047"/>
          <c:h val="0.1221068096322564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179732</xdr:colOff>
      <xdr:row>1</xdr:row>
      <xdr:rowOff>133145</xdr:rowOff>
    </xdr:from>
    <xdr:to>
      <xdr:col>3</xdr:col>
      <xdr:colOff>416027</xdr:colOff>
      <xdr:row>1</xdr:row>
      <xdr:rowOff>796925</xdr:rowOff>
    </xdr:to>
    <xdr:pic>
      <xdr:nvPicPr>
        <xdr:cNvPr id="9" name="Imagen 8">
          <a:extLst>
            <a:ext uri="{FF2B5EF4-FFF2-40B4-BE49-F238E27FC236}">
              <a16:creationId xmlns:a16="http://schemas.microsoft.com/office/drawing/2014/main" id="{EE6D2783-E7DF-4C0A-A715-FD8E51C58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32" y="317500"/>
          <a:ext cx="2309058" cy="660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109120</xdr:colOff>
      <xdr:row>27</xdr:row>
      <xdr:rowOff>43904</xdr:rowOff>
    </xdr:from>
    <xdr:to>
      <xdr:col>2</xdr:col>
      <xdr:colOff>381262</xdr:colOff>
      <xdr:row>35</xdr:row>
      <xdr:rowOff>73975</xdr:rowOff>
    </xdr:to>
    <mc:AlternateContent xmlns:mc="http://schemas.openxmlformats.org/markup-compatibility/2006" xmlns:a14="http://schemas.microsoft.com/office/drawing/2010/main">
      <mc:Choice Requires="a14">
        <xdr:graphicFrame macro="">
          <xdr:nvGraphicFramePr>
            <xdr:cNvPr id="2" name="Vigencia 1">
              <a:extLst>
                <a:ext uri="{FF2B5EF4-FFF2-40B4-BE49-F238E27FC236}">
                  <a16:creationId xmlns:a16="http://schemas.microsoft.com/office/drawing/2014/main" id="{BE10B2D3-B7FA-40EB-AFED-3C84F3BB509A}"/>
                </a:ext>
              </a:extLst>
            </xdr:cNvPr>
            <xdr:cNvGraphicFramePr/>
          </xdr:nvGraphicFramePr>
          <xdr:xfrm>
            <a:off x="0" y="0"/>
            <a:ext cx="0" cy="0"/>
          </xdr:xfrm>
          <a:graphic>
            <a:graphicData uri="http://schemas.microsoft.com/office/drawing/2010/slicer">
              <sle:slicer xmlns:sle="http://schemas.microsoft.com/office/drawing/2010/slicer" name="Vigencia 1"/>
            </a:graphicData>
          </a:graphic>
        </xdr:graphicFrame>
      </mc:Choice>
      <mc:Fallback xmlns="">
        <xdr:sp macro="" textlink="">
          <xdr:nvSpPr>
            <xdr:cNvPr id="0" name=""/>
            <xdr:cNvSpPr>
              <a:spLocks noTextEdit="1"/>
            </xdr:cNvSpPr>
          </xdr:nvSpPr>
          <xdr:spPr>
            <a:xfrm>
              <a:off x="109120" y="6875275"/>
              <a:ext cx="1552384" cy="204081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125614</xdr:colOff>
      <xdr:row>18</xdr:row>
      <xdr:rowOff>54159</xdr:rowOff>
    </xdr:from>
    <xdr:to>
      <xdr:col>2</xdr:col>
      <xdr:colOff>379367</xdr:colOff>
      <xdr:row>26</xdr:row>
      <xdr:rowOff>76750</xdr:rowOff>
    </xdr:to>
    <mc:AlternateContent xmlns:mc="http://schemas.openxmlformats.org/markup-compatibility/2006" xmlns:a14="http://schemas.microsoft.com/office/drawing/2010/main">
      <mc:Choice Requires="a14">
        <xdr:graphicFrame macro="">
          <xdr:nvGraphicFramePr>
            <xdr:cNvPr id="3" name="Plan de Gobierno 1">
              <a:extLst>
                <a:ext uri="{FF2B5EF4-FFF2-40B4-BE49-F238E27FC236}">
                  <a16:creationId xmlns:a16="http://schemas.microsoft.com/office/drawing/2014/main" id="{30E4C8EF-A37A-4878-BE7C-63686A42040A}"/>
                </a:ext>
              </a:extLst>
            </xdr:cNvPr>
            <xdr:cNvGraphicFramePr/>
          </xdr:nvGraphicFramePr>
          <xdr:xfrm>
            <a:off x="0" y="0"/>
            <a:ext cx="0" cy="0"/>
          </xdr:xfrm>
          <a:graphic>
            <a:graphicData uri="http://schemas.microsoft.com/office/drawing/2010/slicer">
              <sle:slicer xmlns:sle="http://schemas.microsoft.com/office/drawing/2010/slicer" name="Plan de Gobierno 1"/>
            </a:graphicData>
          </a:graphic>
        </xdr:graphicFrame>
      </mc:Choice>
      <mc:Fallback xmlns="">
        <xdr:sp macro="" textlink="">
          <xdr:nvSpPr>
            <xdr:cNvPr id="0" name=""/>
            <xdr:cNvSpPr>
              <a:spLocks noTextEdit="1"/>
            </xdr:cNvSpPr>
          </xdr:nvSpPr>
          <xdr:spPr>
            <a:xfrm>
              <a:off x="125614" y="5175127"/>
              <a:ext cx="1527645" cy="155890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182999</xdr:colOff>
      <xdr:row>17</xdr:row>
      <xdr:rowOff>192</xdr:rowOff>
    </xdr:from>
    <xdr:to>
      <xdr:col>16</xdr:col>
      <xdr:colOff>54477</xdr:colOff>
      <xdr:row>34</xdr:row>
      <xdr:rowOff>106968</xdr:rowOff>
    </xdr:to>
    <mc:AlternateContent xmlns:mc="http://schemas.openxmlformats.org/markup-compatibility/2006" xmlns:a14="http://schemas.microsoft.com/office/drawing/2010/main">
      <mc:Choice Requires="a14">
        <xdr:graphicFrame macro="">
          <xdr:nvGraphicFramePr>
            <xdr:cNvPr id="4" name="Entidad 1">
              <a:extLst>
                <a:ext uri="{FF2B5EF4-FFF2-40B4-BE49-F238E27FC236}">
                  <a16:creationId xmlns:a16="http://schemas.microsoft.com/office/drawing/2014/main" id="{C59DD142-8A23-4368-BB63-FB4B4B4BED18}"/>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3243404" y="4899989"/>
              <a:ext cx="2227157" cy="428431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185242</xdr:colOff>
      <xdr:row>3</xdr:row>
      <xdr:rowOff>61196</xdr:rowOff>
    </xdr:from>
    <xdr:to>
      <xdr:col>16</xdr:col>
      <xdr:colOff>54477</xdr:colOff>
      <xdr:row>14</xdr:row>
      <xdr:rowOff>107474</xdr:rowOff>
    </xdr:to>
    <mc:AlternateContent xmlns:mc="http://schemas.openxmlformats.org/markup-compatibility/2006" xmlns:a14="http://schemas.microsoft.com/office/drawing/2010/main">
      <mc:Choice Requires="a14">
        <xdr:graphicFrame macro="">
          <xdr:nvGraphicFramePr>
            <xdr:cNvPr id="5" name="sector 1">
              <a:extLst>
                <a:ext uri="{FF2B5EF4-FFF2-40B4-BE49-F238E27FC236}">
                  <a16:creationId xmlns:a16="http://schemas.microsoft.com/office/drawing/2014/main" id="{88F2B55E-4CC8-4456-A0E1-D144E4FB45D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13245647" y="2249372"/>
              <a:ext cx="2224914" cy="24167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135615</xdr:colOff>
      <xdr:row>10</xdr:row>
      <xdr:rowOff>110737</xdr:rowOff>
    </xdr:from>
    <xdr:to>
      <xdr:col>2</xdr:col>
      <xdr:colOff>408000</xdr:colOff>
      <xdr:row>18</xdr:row>
      <xdr:rowOff>6382</xdr:rowOff>
    </xdr:to>
    <mc:AlternateContent xmlns:mc="http://schemas.openxmlformats.org/markup-compatibility/2006" xmlns:a14="http://schemas.microsoft.com/office/drawing/2010/main">
      <mc:Choice Requires="a14">
        <xdr:graphicFrame macro="">
          <xdr:nvGraphicFramePr>
            <xdr:cNvPr id="6" name="Tipo de Gasto 1">
              <a:extLst>
                <a:ext uri="{FF2B5EF4-FFF2-40B4-BE49-F238E27FC236}">
                  <a16:creationId xmlns:a16="http://schemas.microsoft.com/office/drawing/2014/main" id="{48FE43F5-B604-473A-8CEA-A9096C619375}"/>
                </a:ext>
              </a:extLst>
            </xdr:cNvPr>
            <xdr:cNvGraphicFramePr/>
          </xdr:nvGraphicFramePr>
          <xdr:xfrm>
            <a:off x="0" y="0"/>
            <a:ext cx="0" cy="0"/>
          </xdr:xfrm>
          <a:graphic>
            <a:graphicData uri="http://schemas.microsoft.com/office/drawing/2010/slicer">
              <sle:slicer xmlns:sle="http://schemas.microsoft.com/office/drawing/2010/slicer" name="Tipo de Gasto 1"/>
            </a:graphicData>
          </a:graphic>
        </xdr:graphicFrame>
      </mc:Choice>
      <mc:Fallback xmlns="">
        <xdr:sp macro="" textlink="">
          <xdr:nvSpPr>
            <xdr:cNvPr id="0" name=""/>
            <xdr:cNvSpPr>
              <a:spLocks noTextEdit="1"/>
            </xdr:cNvSpPr>
          </xdr:nvSpPr>
          <xdr:spPr>
            <a:xfrm>
              <a:off x="135615" y="3572511"/>
              <a:ext cx="1552627" cy="15377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119728</xdr:colOff>
      <xdr:row>3</xdr:row>
      <xdr:rowOff>49696</xdr:rowOff>
    </xdr:from>
    <xdr:to>
      <xdr:col>2</xdr:col>
      <xdr:colOff>416709</xdr:colOff>
      <xdr:row>10</xdr:row>
      <xdr:rowOff>27551</xdr:rowOff>
    </xdr:to>
    <mc:AlternateContent xmlns:mc="http://schemas.openxmlformats.org/markup-compatibility/2006" xmlns:a14="http://schemas.microsoft.com/office/drawing/2010/main">
      <mc:Choice Requires="a14">
        <xdr:graphicFrame macro="">
          <xdr:nvGraphicFramePr>
            <xdr:cNvPr id="7" name="Valor Precios 1">
              <a:extLst>
                <a:ext uri="{FF2B5EF4-FFF2-40B4-BE49-F238E27FC236}">
                  <a16:creationId xmlns:a16="http://schemas.microsoft.com/office/drawing/2014/main" id="{F08F3CF2-B6E2-438A-93F7-A9A15604561D}"/>
                </a:ext>
              </a:extLst>
            </xdr:cNvPr>
            <xdr:cNvGraphicFramePr/>
          </xdr:nvGraphicFramePr>
          <xdr:xfrm>
            <a:off x="0" y="0"/>
            <a:ext cx="0" cy="0"/>
          </xdr:xfrm>
          <a:graphic>
            <a:graphicData uri="http://schemas.microsoft.com/office/drawing/2010/slicer">
              <sle:slicer xmlns:sle="http://schemas.microsoft.com/office/drawing/2010/slicer" name="Valor Precios 1"/>
            </a:graphicData>
          </a:graphic>
        </xdr:graphicFrame>
      </mc:Choice>
      <mc:Fallback xmlns="">
        <xdr:sp macro="" textlink="">
          <xdr:nvSpPr>
            <xdr:cNvPr id="0" name=""/>
            <xdr:cNvSpPr>
              <a:spLocks noTextEdit="1"/>
            </xdr:cNvSpPr>
          </xdr:nvSpPr>
          <xdr:spPr>
            <a:xfrm>
              <a:off x="119728" y="2016148"/>
              <a:ext cx="1564523" cy="147635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7</xdr:col>
      <xdr:colOff>1097361</xdr:colOff>
      <xdr:row>5</xdr:row>
      <xdr:rowOff>52233</xdr:rowOff>
    </xdr:from>
    <xdr:to>
      <xdr:col>8</xdr:col>
      <xdr:colOff>959961</xdr:colOff>
      <xdr:row>7</xdr:row>
      <xdr:rowOff>108156</xdr:rowOff>
    </xdr:to>
    <xdr:sp macro="" textlink="TD!$A$12">
      <xdr:nvSpPr>
        <xdr:cNvPr id="12" name="CuadroTexto 11">
          <a:extLst>
            <a:ext uri="{FF2B5EF4-FFF2-40B4-BE49-F238E27FC236}">
              <a16:creationId xmlns:a16="http://schemas.microsoft.com/office/drawing/2014/main" id="{CCE32B22-B9A7-4457-9786-BCEFE82D853A}"/>
            </a:ext>
          </a:extLst>
        </xdr:cNvPr>
        <xdr:cNvSpPr txBox="1"/>
      </xdr:nvSpPr>
      <xdr:spPr>
        <a:xfrm>
          <a:off x="8848740" y="2592233"/>
          <a:ext cx="1198290" cy="428164"/>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5F9458-CB68-41E1-9818-9B6F242F7694}" type="TxLink">
            <a:rPr lang="en-US" sz="1800" b="1" i="0" u="none" strike="noStrike">
              <a:solidFill>
                <a:srgbClr val="C00000"/>
              </a:solidFill>
              <a:latin typeface="Calibri"/>
              <a:ea typeface="+mn-ea"/>
              <a:cs typeface="Calibri"/>
            </a:rPr>
            <a:pPr marL="0" indent="0" algn="ctr"/>
            <a:t>49,8%</a:t>
          </a:fld>
          <a:endParaRPr lang="es-CO" sz="1800" b="1" i="0" u="none" strike="noStrike">
            <a:solidFill>
              <a:srgbClr val="C00000"/>
            </a:solidFill>
            <a:latin typeface="Calibri"/>
            <a:ea typeface="+mn-ea"/>
            <a:cs typeface="Calibri"/>
          </a:endParaRPr>
        </a:p>
      </xdr:txBody>
    </xdr:sp>
    <xdr:clientData/>
  </xdr:twoCellAnchor>
  <xdr:oneCellAnchor>
    <xdr:from>
      <xdr:col>7</xdr:col>
      <xdr:colOff>1268032</xdr:colOff>
      <xdr:row>3</xdr:row>
      <xdr:rowOff>20853</xdr:rowOff>
    </xdr:from>
    <xdr:ext cx="1546431" cy="530658"/>
    <xdr:sp macro="" textlink="">
      <xdr:nvSpPr>
        <xdr:cNvPr id="42" name="CuadroTexto 12">
          <a:extLst>
            <a:ext uri="{FF2B5EF4-FFF2-40B4-BE49-F238E27FC236}">
              <a16:creationId xmlns:a16="http://schemas.microsoft.com/office/drawing/2014/main" id="{CCDFA710-1547-4081-99A0-13A993079347}"/>
            </a:ext>
          </a:extLst>
        </xdr:cNvPr>
        <xdr:cNvSpPr txBox="1"/>
      </xdr:nvSpPr>
      <xdr:spPr>
        <a:xfrm>
          <a:off x="9371390" y="1973241"/>
          <a:ext cx="154643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Porcentaje de Compromisos</a:t>
          </a:r>
        </a:p>
      </xdr:txBody>
    </xdr:sp>
    <xdr:clientData/>
  </xdr:oneCellAnchor>
  <xdr:twoCellAnchor>
    <xdr:from>
      <xdr:col>10</xdr:col>
      <xdr:colOff>609256</xdr:colOff>
      <xdr:row>5</xdr:row>
      <xdr:rowOff>51027</xdr:rowOff>
    </xdr:from>
    <xdr:to>
      <xdr:col>12</xdr:col>
      <xdr:colOff>17009</xdr:colOff>
      <xdr:row>7</xdr:row>
      <xdr:rowOff>123702</xdr:rowOff>
    </xdr:to>
    <xdr:sp macro="" textlink="TD!$A$18">
      <xdr:nvSpPr>
        <xdr:cNvPr id="14" name="CuadroTexto 13">
          <a:extLst>
            <a:ext uri="{FF2B5EF4-FFF2-40B4-BE49-F238E27FC236}">
              <a16:creationId xmlns:a16="http://schemas.microsoft.com/office/drawing/2014/main" id="{5EE69715-7F47-47C6-AFB1-375C4A0557FD}"/>
            </a:ext>
          </a:extLst>
        </xdr:cNvPr>
        <xdr:cNvSpPr txBox="1"/>
      </xdr:nvSpPr>
      <xdr:spPr>
        <a:xfrm>
          <a:off x="11375908" y="2602366"/>
          <a:ext cx="1100141" cy="446872"/>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085904B5-A38A-43C2-8A58-75CAF8B05AEC}" type="TxLink">
            <a:rPr lang="en-US" sz="1800" b="1" i="0" u="none" strike="noStrike">
              <a:solidFill>
                <a:srgbClr val="C00000"/>
              </a:solidFill>
              <a:latin typeface="Calibri"/>
              <a:ea typeface="+mn-ea"/>
              <a:cs typeface="Calibri"/>
            </a:rPr>
            <a:pPr marL="0" indent="0" algn="ctr"/>
            <a:t>32,2%</a:t>
          </a:fld>
          <a:endParaRPr lang="es-CO" sz="1800" b="1" i="0" u="none" strike="noStrike">
            <a:solidFill>
              <a:srgbClr val="C00000"/>
            </a:solidFill>
            <a:latin typeface="Calibri"/>
            <a:ea typeface="+mn-ea"/>
            <a:cs typeface="Calibri"/>
          </a:endParaRPr>
        </a:p>
      </xdr:txBody>
    </xdr:sp>
    <xdr:clientData/>
  </xdr:twoCellAnchor>
  <xdr:oneCellAnchor>
    <xdr:from>
      <xdr:col>10</xdr:col>
      <xdr:colOff>550559</xdr:colOff>
      <xdr:row>2</xdr:row>
      <xdr:rowOff>748319</xdr:rowOff>
    </xdr:from>
    <xdr:ext cx="1164765" cy="530658"/>
    <xdr:sp macro="" textlink="">
      <xdr:nvSpPr>
        <xdr:cNvPr id="15" name="CuadroTexto 14">
          <a:extLst>
            <a:ext uri="{FF2B5EF4-FFF2-40B4-BE49-F238E27FC236}">
              <a16:creationId xmlns:a16="http://schemas.microsoft.com/office/drawing/2014/main" id="{F54F1F4A-0B62-4893-BB12-FB01CAD0CF40}"/>
            </a:ext>
          </a:extLst>
        </xdr:cNvPr>
        <xdr:cNvSpPr txBox="1"/>
      </xdr:nvSpPr>
      <xdr:spPr>
        <a:xfrm>
          <a:off x="11757897" y="2043059"/>
          <a:ext cx="116476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Porcentaje de Giros</a:t>
          </a:r>
        </a:p>
      </xdr:txBody>
    </xdr:sp>
    <xdr:clientData/>
  </xdr:oneCellAnchor>
  <xdr:twoCellAnchor>
    <xdr:from>
      <xdr:col>5</xdr:col>
      <xdr:colOff>125744</xdr:colOff>
      <xdr:row>5</xdr:row>
      <xdr:rowOff>8247</xdr:rowOff>
    </xdr:from>
    <xdr:to>
      <xdr:col>5</xdr:col>
      <xdr:colOff>1696982</xdr:colOff>
      <xdr:row>8</xdr:row>
      <xdr:rowOff>15686</xdr:rowOff>
    </xdr:to>
    <xdr:sp macro="" textlink="TD!$A$58">
      <xdr:nvSpPr>
        <xdr:cNvPr id="16" name="Rectángulo: esquinas redondeadas 15">
          <a:extLst>
            <a:ext uri="{FF2B5EF4-FFF2-40B4-BE49-F238E27FC236}">
              <a16:creationId xmlns:a16="http://schemas.microsoft.com/office/drawing/2014/main" id="{1BB7173B-5756-4645-8204-2B805EFB8AFE}"/>
            </a:ext>
          </a:extLst>
        </xdr:cNvPr>
        <xdr:cNvSpPr/>
      </xdr:nvSpPr>
      <xdr:spPr>
        <a:xfrm>
          <a:off x="3519710" y="2548247"/>
          <a:ext cx="1571238" cy="565801"/>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F32F31-6DE0-4DDC-BD7A-6EF38F557AB0}" type="TxLink">
            <a:rPr lang="en-US" sz="1800" b="1" i="0" u="none" strike="noStrike">
              <a:solidFill>
                <a:srgbClr val="C00000"/>
              </a:solidFill>
              <a:latin typeface="Calibri"/>
              <a:cs typeface="Calibri"/>
            </a:rPr>
            <a:pPr algn="ctr"/>
            <a:t>38.432.743</a:t>
          </a:fld>
          <a:endParaRPr lang="es-CO" sz="1800" b="1">
            <a:solidFill>
              <a:srgbClr val="C00000"/>
            </a:solidFill>
          </a:endParaRPr>
        </a:p>
      </xdr:txBody>
    </xdr:sp>
    <xdr:clientData/>
  </xdr:twoCellAnchor>
  <xdr:twoCellAnchor>
    <xdr:from>
      <xdr:col>5</xdr:col>
      <xdr:colOff>1872155</xdr:colOff>
      <xdr:row>4</xdr:row>
      <xdr:rowOff>183419</xdr:rowOff>
    </xdr:from>
    <xdr:to>
      <xdr:col>6</xdr:col>
      <xdr:colOff>470775</xdr:colOff>
      <xdr:row>8</xdr:row>
      <xdr:rowOff>5545</xdr:rowOff>
    </xdr:to>
    <xdr:sp macro="" textlink="TD!$A$65">
      <xdr:nvSpPr>
        <xdr:cNvPr id="17" name="Rectángulo: esquinas redondeadas 16">
          <a:extLst>
            <a:ext uri="{FF2B5EF4-FFF2-40B4-BE49-F238E27FC236}">
              <a16:creationId xmlns:a16="http://schemas.microsoft.com/office/drawing/2014/main" id="{C9955682-B46D-4E51-BB4E-F2288939C215}"/>
            </a:ext>
          </a:extLst>
        </xdr:cNvPr>
        <xdr:cNvSpPr/>
      </xdr:nvSpPr>
      <xdr:spPr>
        <a:xfrm>
          <a:off x="5266121" y="2537298"/>
          <a:ext cx="1620344" cy="566609"/>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BEB6C4-6D39-425F-8AF9-CAC83716894B}" type="TxLink">
            <a:rPr lang="en-US" sz="1800" b="1" i="0" u="none" strike="noStrike">
              <a:solidFill>
                <a:srgbClr val="C00000"/>
              </a:solidFill>
              <a:latin typeface="Calibri"/>
              <a:cs typeface="Calibri"/>
            </a:rPr>
            <a:pPr algn="ctr"/>
            <a:t>38.485.253</a:t>
          </a:fld>
          <a:endParaRPr lang="es-CO" sz="2800" b="1">
            <a:solidFill>
              <a:srgbClr val="C00000"/>
            </a:solidFill>
          </a:endParaRPr>
        </a:p>
      </xdr:txBody>
    </xdr:sp>
    <xdr:clientData/>
  </xdr:twoCellAnchor>
  <xdr:twoCellAnchor>
    <xdr:from>
      <xdr:col>6</xdr:col>
      <xdr:colOff>616752</xdr:colOff>
      <xdr:row>4</xdr:row>
      <xdr:rowOff>183420</xdr:rowOff>
    </xdr:from>
    <xdr:to>
      <xdr:col>7</xdr:col>
      <xdr:colOff>871616</xdr:colOff>
      <xdr:row>8</xdr:row>
      <xdr:rowOff>5110</xdr:rowOff>
    </xdr:to>
    <xdr:sp macro="" textlink="TD!$A$72">
      <xdr:nvSpPr>
        <xdr:cNvPr id="18" name="Rectángulo: esquinas redondeadas 17">
          <a:extLst>
            <a:ext uri="{FF2B5EF4-FFF2-40B4-BE49-F238E27FC236}">
              <a16:creationId xmlns:a16="http://schemas.microsoft.com/office/drawing/2014/main" id="{7329CBC3-F3BE-49FE-93F3-1CFF4BD774FB}"/>
            </a:ext>
          </a:extLst>
        </xdr:cNvPr>
        <xdr:cNvSpPr/>
      </xdr:nvSpPr>
      <xdr:spPr>
        <a:xfrm>
          <a:off x="7032442" y="2537299"/>
          <a:ext cx="1590553" cy="566173"/>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378E76-0FFF-4589-87B9-229B308BE9EF}" type="TxLink">
            <a:rPr lang="en-US" sz="1800" b="1" i="0" u="none" strike="noStrike">
              <a:solidFill>
                <a:srgbClr val="C00000"/>
              </a:solidFill>
              <a:latin typeface="Calibri"/>
              <a:cs typeface="Calibri"/>
            </a:rPr>
            <a:pPr algn="ctr"/>
            <a:t>19.150.395</a:t>
          </a:fld>
          <a:endParaRPr lang="es-CO" sz="4400" b="1">
            <a:solidFill>
              <a:srgbClr val="C00000"/>
            </a:solidFill>
          </a:endParaRPr>
        </a:p>
      </xdr:txBody>
    </xdr:sp>
    <xdr:clientData/>
  </xdr:twoCellAnchor>
  <xdr:twoCellAnchor>
    <xdr:from>
      <xdr:col>8</xdr:col>
      <xdr:colOff>1302844</xdr:colOff>
      <xdr:row>5</xdr:row>
      <xdr:rowOff>7299</xdr:rowOff>
    </xdr:from>
    <xdr:to>
      <xdr:col>10</xdr:col>
      <xdr:colOff>437092</xdr:colOff>
      <xdr:row>7</xdr:row>
      <xdr:rowOff>178271</xdr:rowOff>
    </xdr:to>
    <xdr:sp macro="" textlink="TD!$A$79">
      <xdr:nvSpPr>
        <xdr:cNvPr id="19" name="Rectángulo: esquinas redondeadas 18">
          <a:extLst>
            <a:ext uri="{FF2B5EF4-FFF2-40B4-BE49-F238E27FC236}">
              <a16:creationId xmlns:a16="http://schemas.microsoft.com/office/drawing/2014/main" id="{0F3F2484-0EC6-4122-8EED-849A1CAEF755}"/>
            </a:ext>
          </a:extLst>
        </xdr:cNvPr>
        <xdr:cNvSpPr/>
      </xdr:nvSpPr>
      <xdr:spPr>
        <a:xfrm>
          <a:off x="10389913" y="2547299"/>
          <a:ext cx="1630455" cy="543213"/>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06E75E-DF8B-48FC-929B-FBDFFF856B92}" type="TxLink">
            <a:rPr lang="en-US" sz="1800" b="1" i="0" u="none" strike="noStrike">
              <a:solidFill>
                <a:srgbClr val="C00000"/>
              </a:solidFill>
              <a:latin typeface="Calibri"/>
              <a:cs typeface="Calibri"/>
            </a:rPr>
            <a:pPr algn="ctr"/>
            <a:t>12.376.273</a:t>
          </a:fld>
          <a:endParaRPr lang="es-CO" sz="1800" b="1">
            <a:solidFill>
              <a:srgbClr val="C00000"/>
            </a:solidFill>
          </a:endParaRPr>
        </a:p>
      </xdr:txBody>
    </xdr:sp>
    <xdr:clientData/>
  </xdr:twoCellAnchor>
  <xdr:oneCellAnchor>
    <xdr:from>
      <xdr:col>5</xdr:col>
      <xdr:colOff>1854572</xdr:colOff>
      <xdr:row>3</xdr:row>
      <xdr:rowOff>12377</xdr:rowOff>
    </xdr:from>
    <xdr:ext cx="1687802" cy="655949"/>
    <xdr:sp macro="" textlink="">
      <xdr:nvSpPr>
        <xdr:cNvPr id="20" name="CuadroTexto 19">
          <a:extLst>
            <a:ext uri="{FF2B5EF4-FFF2-40B4-BE49-F238E27FC236}">
              <a16:creationId xmlns:a16="http://schemas.microsoft.com/office/drawing/2014/main" id="{DC180BEE-9463-42F9-991F-190162095E12}"/>
            </a:ext>
          </a:extLst>
        </xdr:cNvPr>
        <xdr:cNvSpPr txBox="1"/>
      </xdr:nvSpPr>
      <xdr:spPr>
        <a:xfrm>
          <a:off x="5248538" y="1972118"/>
          <a:ext cx="168780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Presupuesto </a:t>
          </a:r>
        </a:p>
        <a:p>
          <a:pPr algn="ctr"/>
          <a:r>
            <a:rPr lang="es-CO" sz="1800" b="1">
              <a:solidFill>
                <a:schemeClr val="accent2">
                  <a:lumMod val="50000"/>
                </a:schemeClr>
              </a:solidFill>
            </a:rPr>
            <a:t>Disponible</a:t>
          </a:r>
        </a:p>
      </xdr:txBody>
    </xdr:sp>
    <xdr:clientData/>
  </xdr:oneCellAnchor>
  <xdr:oneCellAnchor>
    <xdr:from>
      <xdr:col>5</xdr:col>
      <xdr:colOff>103991</xdr:colOff>
      <xdr:row>2</xdr:row>
      <xdr:rowOff>652162</xdr:rowOff>
    </xdr:from>
    <xdr:ext cx="1603088" cy="695364"/>
    <xdr:sp macro="" textlink="">
      <xdr:nvSpPr>
        <xdr:cNvPr id="21" name="CuadroTexto 20">
          <a:extLst>
            <a:ext uri="{FF2B5EF4-FFF2-40B4-BE49-F238E27FC236}">
              <a16:creationId xmlns:a16="http://schemas.microsoft.com/office/drawing/2014/main" id="{40C4337E-850D-4807-A8AD-C02F574837C2}"/>
            </a:ext>
          </a:extLst>
        </xdr:cNvPr>
        <xdr:cNvSpPr txBox="1"/>
      </xdr:nvSpPr>
      <xdr:spPr>
        <a:xfrm>
          <a:off x="3570748" y="1947905"/>
          <a:ext cx="1603088" cy="695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1800" b="1">
              <a:solidFill>
                <a:schemeClr val="accent2">
                  <a:lumMod val="50000"/>
                </a:schemeClr>
              </a:solidFill>
            </a:rPr>
            <a:t>Presupuesto </a:t>
          </a:r>
        </a:p>
        <a:p>
          <a:pPr algn="ctr"/>
          <a:r>
            <a:rPr lang="es-CO" sz="1800" b="1">
              <a:solidFill>
                <a:schemeClr val="accent2">
                  <a:lumMod val="50000"/>
                </a:schemeClr>
              </a:solidFill>
            </a:rPr>
            <a:t>Inicial</a:t>
          </a:r>
        </a:p>
      </xdr:txBody>
    </xdr:sp>
    <xdr:clientData/>
  </xdr:oneCellAnchor>
  <xdr:oneCellAnchor>
    <xdr:from>
      <xdr:col>6</xdr:col>
      <xdr:colOff>738147</xdr:colOff>
      <xdr:row>3</xdr:row>
      <xdr:rowOff>123482</xdr:rowOff>
    </xdr:from>
    <xdr:ext cx="1874023" cy="374141"/>
    <xdr:sp macro="" textlink="">
      <xdr:nvSpPr>
        <xdr:cNvPr id="22" name="CuadroTexto 21">
          <a:extLst>
            <a:ext uri="{FF2B5EF4-FFF2-40B4-BE49-F238E27FC236}">
              <a16:creationId xmlns:a16="http://schemas.microsoft.com/office/drawing/2014/main" id="{FFE1D03F-8734-40F1-BC9F-F3F8C80F29B0}"/>
            </a:ext>
          </a:extLst>
        </xdr:cNvPr>
        <xdr:cNvSpPr txBox="1"/>
      </xdr:nvSpPr>
      <xdr:spPr>
        <a:xfrm>
          <a:off x="7420766" y="2078879"/>
          <a:ext cx="187402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Compromisos</a:t>
          </a:r>
        </a:p>
      </xdr:txBody>
    </xdr:sp>
    <xdr:clientData/>
  </xdr:oneCellAnchor>
  <xdr:oneCellAnchor>
    <xdr:from>
      <xdr:col>9</xdr:col>
      <xdr:colOff>36569</xdr:colOff>
      <xdr:row>3</xdr:row>
      <xdr:rowOff>121198</xdr:rowOff>
    </xdr:from>
    <xdr:ext cx="1239024" cy="374141"/>
    <xdr:sp macro="" textlink="">
      <xdr:nvSpPr>
        <xdr:cNvPr id="23" name="CuadroTexto 22">
          <a:extLst>
            <a:ext uri="{FF2B5EF4-FFF2-40B4-BE49-F238E27FC236}">
              <a16:creationId xmlns:a16="http://schemas.microsoft.com/office/drawing/2014/main" id="{AF30D6C0-9A4C-45CB-8ACB-028359B891C6}"/>
            </a:ext>
          </a:extLst>
        </xdr:cNvPr>
        <xdr:cNvSpPr txBox="1"/>
      </xdr:nvSpPr>
      <xdr:spPr>
        <a:xfrm>
          <a:off x="10525017" y="2080939"/>
          <a:ext cx="12390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Giros</a:t>
          </a:r>
        </a:p>
      </xdr:txBody>
    </xdr:sp>
    <xdr:clientData/>
  </xdr:oneCellAnchor>
  <xdr:twoCellAnchor>
    <xdr:from>
      <xdr:col>3</xdr:col>
      <xdr:colOff>135345</xdr:colOff>
      <xdr:row>14</xdr:row>
      <xdr:rowOff>47653</xdr:rowOff>
    </xdr:from>
    <xdr:to>
      <xdr:col>4</xdr:col>
      <xdr:colOff>278714</xdr:colOff>
      <xdr:row>16</xdr:row>
      <xdr:rowOff>31159</xdr:rowOff>
    </xdr:to>
    <xdr:sp macro="" textlink="TD!$O$11">
      <xdr:nvSpPr>
        <xdr:cNvPr id="25" name="Rectángulo: esquinas redondeadas 24">
          <a:extLst>
            <a:ext uri="{FF2B5EF4-FFF2-40B4-BE49-F238E27FC236}">
              <a16:creationId xmlns:a16="http://schemas.microsoft.com/office/drawing/2014/main" id="{36217B81-7221-446B-8566-DABB4F45ACBC}"/>
            </a:ext>
          </a:extLst>
        </xdr:cNvPr>
        <xdr:cNvSpPr/>
      </xdr:nvSpPr>
      <xdr:spPr>
        <a:xfrm>
          <a:off x="2208433" y="4193829"/>
          <a:ext cx="871752" cy="342095"/>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62E839B-9F17-41BF-84EB-73C17C8359AB}" type="TxLink">
            <a:rPr lang="en-US" sz="1600" b="1" i="0" u="none" strike="noStrike">
              <a:solidFill>
                <a:schemeClr val="accent2">
                  <a:lumMod val="50000"/>
                </a:schemeClr>
              </a:solidFill>
              <a:latin typeface="Calibri"/>
              <a:ea typeface="+mn-ea"/>
              <a:cs typeface="Calibri"/>
            </a:rPr>
            <a:pPr marL="0" indent="0" algn="ctr"/>
            <a:t>13,4%</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123923</xdr:colOff>
      <xdr:row>18</xdr:row>
      <xdr:rowOff>39013</xdr:rowOff>
    </xdr:from>
    <xdr:to>
      <xdr:col>4</xdr:col>
      <xdr:colOff>267292</xdr:colOff>
      <xdr:row>20</xdr:row>
      <xdr:rowOff>25696</xdr:rowOff>
    </xdr:to>
    <xdr:sp macro="" textlink="TD!$O$12">
      <xdr:nvSpPr>
        <xdr:cNvPr id="26" name="Rectángulo: esquinas redondeadas 25">
          <a:extLst>
            <a:ext uri="{FF2B5EF4-FFF2-40B4-BE49-F238E27FC236}">
              <a16:creationId xmlns:a16="http://schemas.microsoft.com/office/drawing/2014/main" id="{27BE4803-E887-4196-A4B2-66ABFE787E2F}"/>
            </a:ext>
          </a:extLst>
        </xdr:cNvPr>
        <xdr:cNvSpPr/>
      </xdr:nvSpPr>
      <xdr:spPr>
        <a:xfrm>
          <a:off x="2197011" y="4902366"/>
          <a:ext cx="871752" cy="345271"/>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579EECB-9AAC-438A-A9DD-8F3C36D6EF94}" type="TxLink">
            <a:rPr lang="en-US" sz="1600" b="1" i="0" u="none" strike="noStrike">
              <a:solidFill>
                <a:schemeClr val="accent2">
                  <a:lumMod val="50000"/>
                </a:schemeClr>
              </a:solidFill>
              <a:latin typeface="Calibri"/>
              <a:ea typeface="+mn-ea"/>
              <a:cs typeface="Calibri"/>
            </a:rPr>
            <a:pPr marL="0" indent="0" algn="ctr"/>
            <a:t>57,3%</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116335</xdr:colOff>
      <xdr:row>22</xdr:row>
      <xdr:rowOff>55079</xdr:rowOff>
    </xdr:from>
    <xdr:to>
      <xdr:col>4</xdr:col>
      <xdr:colOff>259704</xdr:colOff>
      <xdr:row>24</xdr:row>
      <xdr:rowOff>44523</xdr:rowOff>
    </xdr:to>
    <xdr:sp macro="" textlink="TD!$O$13">
      <xdr:nvSpPr>
        <xdr:cNvPr id="27" name="Rectángulo: esquinas redondeadas 26">
          <a:extLst>
            <a:ext uri="{FF2B5EF4-FFF2-40B4-BE49-F238E27FC236}">
              <a16:creationId xmlns:a16="http://schemas.microsoft.com/office/drawing/2014/main" id="{1DF79C25-6F8E-4A15-A7DA-01CC40C502A2}"/>
            </a:ext>
          </a:extLst>
        </xdr:cNvPr>
        <xdr:cNvSpPr/>
      </xdr:nvSpPr>
      <xdr:spPr>
        <a:xfrm>
          <a:off x="2189423" y="5635608"/>
          <a:ext cx="871752" cy="34803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262827D-B7F9-4C84-BC77-40C892132122}" type="TxLink">
            <a:rPr lang="en-US" sz="1600" b="1" i="0" u="none" strike="noStrike">
              <a:solidFill>
                <a:schemeClr val="accent2">
                  <a:lumMod val="50000"/>
                </a:schemeClr>
              </a:solidFill>
              <a:latin typeface="Calibri"/>
              <a:ea typeface="+mn-ea"/>
              <a:cs typeface="Calibri"/>
            </a:rPr>
            <a:pPr marL="0" indent="0" algn="ctr"/>
            <a:t>5,2%</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99842</xdr:colOff>
      <xdr:row>26</xdr:row>
      <xdr:rowOff>76241</xdr:rowOff>
    </xdr:from>
    <xdr:to>
      <xdr:col>4</xdr:col>
      <xdr:colOff>243211</xdr:colOff>
      <xdr:row>28</xdr:row>
      <xdr:rowOff>48327</xdr:rowOff>
    </xdr:to>
    <xdr:sp macro="" textlink="TD!$O$14">
      <xdr:nvSpPr>
        <xdr:cNvPr id="28" name="Rectángulo: esquinas redondeadas 27">
          <a:extLst>
            <a:ext uri="{FF2B5EF4-FFF2-40B4-BE49-F238E27FC236}">
              <a16:creationId xmlns:a16="http://schemas.microsoft.com/office/drawing/2014/main" id="{E547A71F-1182-41BA-B2B8-8504B24DC1B4}"/>
            </a:ext>
          </a:extLst>
        </xdr:cNvPr>
        <xdr:cNvSpPr/>
      </xdr:nvSpPr>
      <xdr:spPr>
        <a:xfrm>
          <a:off x="2172930" y="6373947"/>
          <a:ext cx="871752" cy="330674"/>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FC8E211-7007-41DF-8066-7F926AA6C1F5}" type="TxLink">
            <a:rPr lang="en-US" sz="1600" b="1" i="0" u="none" strike="noStrike">
              <a:solidFill>
                <a:schemeClr val="accent2">
                  <a:lumMod val="50000"/>
                </a:schemeClr>
              </a:solidFill>
              <a:latin typeface="Calibri"/>
              <a:ea typeface="+mn-ea"/>
              <a:cs typeface="Calibri"/>
            </a:rPr>
            <a:pPr marL="0" indent="0" algn="ctr"/>
            <a:t>24,1%</a:t>
          </a:fld>
          <a:endParaRPr lang="es-CO" sz="1600" b="1" i="0" u="none" strike="noStrike">
            <a:solidFill>
              <a:schemeClr val="accent2">
                <a:lumMod val="50000"/>
              </a:schemeClr>
            </a:solidFill>
            <a:latin typeface="Calibri"/>
            <a:ea typeface="+mn-ea"/>
            <a:cs typeface="Calibri"/>
          </a:endParaRPr>
        </a:p>
      </xdr:txBody>
    </xdr:sp>
    <xdr:clientData/>
  </xdr:twoCellAnchor>
  <xdr:oneCellAnchor>
    <xdr:from>
      <xdr:col>2</xdr:col>
      <xdr:colOff>544507</xdr:colOff>
      <xdr:row>15</xdr:row>
      <xdr:rowOff>164255</xdr:rowOff>
    </xdr:from>
    <xdr:ext cx="1546431" cy="311496"/>
    <xdr:sp macro="" textlink="">
      <xdr:nvSpPr>
        <xdr:cNvPr id="29" name="CuadroTexto 28">
          <a:extLst>
            <a:ext uri="{FF2B5EF4-FFF2-40B4-BE49-F238E27FC236}">
              <a16:creationId xmlns:a16="http://schemas.microsoft.com/office/drawing/2014/main" id="{7CECA117-0DE6-47F8-9563-C3BC59942030}"/>
            </a:ext>
          </a:extLst>
        </xdr:cNvPr>
        <xdr:cNvSpPr txBox="1"/>
      </xdr:nvSpPr>
      <xdr:spPr>
        <a:xfrm>
          <a:off x="1821978" y="4489726"/>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Funcionamiento</a:t>
          </a:r>
        </a:p>
      </xdr:txBody>
    </xdr:sp>
    <xdr:clientData/>
  </xdr:oneCellAnchor>
  <xdr:oneCellAnchor>
    <xdr:from>
      <xdr:col>2</xdr:col>
      <xdr:colOff>544507</xdr:colOff>
      <xdr:row>19</xdr:row>
      <xdr:rowOff>160569</xdr:rowOff>
    </xdr:from>
    <xdr:ext cx="1546431" cy="311496"/>
    <xdr:sp macro="" textlink="">
      <xdr:nvSpPr>
        <xdr:cNvPr id="30" name="CuadroTexto 29">
          <a:extLst>
            <a:ext uri="{FF2B5EF4-FFF2-40B4-BE49-F238E27FC236}">
              <a16:creationId xmlns:a16="http://schemas.microsoft.com/office/drawing/2014/main" id="{98CBEB03-7BB5-46C5-B753-66CC5E1D154A}"/>
            </a:ext>
          </a:extLst>
        </xdr:cNvPr>
        <xdr:cNvSpPr txBox="1"/>
      </xdr:nvSpPr>
      <xdr:spPr>
        <a:xfrm>
          <a:off x="1821978" y="5203216"/>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Inversión Directa</a:t>
          </a:r>
        </a:p>
      </xdr:txBody>
    </xdr:sp>
    <xdr:clientData/>
  </xdr:oneCellAnchor>
  <xdr:oneCellAnchor>
    <xdr:from>
      <xdr:col>2</xdr:col>
      <xdr:colOff>404971</xdr:colOff>
      <xdr:row>24</xdr:row>
      <xdr:rowOff>9520</xdr:rowOff>
    </xdr:from>
    <xdr:ext cx="1752600" cy="311496"/>
    <xdr:sp macro="" textlink="">
      <xdr:nvSpPr>
        <xdr:cNvPr id="31" name="CuadroTexto 30">
          <a:extLst>
            <a:ext uri="{FF2B5EF4-FFF2-40B4-BE49-F238E27FC236}">
              <a16:creationId xmlns:a16="http://schemas.microsoft.com/office/drawing/2014/main" id="{93170000-1CAB-4787-9E4E-E4B06BEDC540}"/>
            </a:ext>
          </a:extLst>
        </xdr:cNvPr>
        <xdr:cNvSpPr txBox="1"/>
      </xdr:nvSpPr>
      <xdr:spPr>
        <a:xfrm>
          <a:off x="1682442" y="5948638"/>
          <a:ext cx="175260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Servicio de la Deuda</a:t>
          </a:r>
        </a:p>
      </xdr:txBody>
    </xdr:sp>
    <xdr:clientData/>
  </xdr:oneCellAnchor>
  <xdr:oneCellAnchor>
    <xdr:from>
      <xdr:col>2</xdr:col>
      <xdr:colOff>507107</xdr:colOff>
      <xdr:row>28</xdr:row>
      <xdr:rowOff>2021</xdr:rowOff>
    </xdr:from>
    <xdr:ext cx="1546431" cy="311496"/>
    <xdr:sp macro="" textlink="">
      <xdr:nvSpPr>
        <xdr:cNvPr id="32" name="CuadroTexto 31">
          <a:extLst>
            <a:ext uri="{FF2B5EF4-FFF2-40B4-BE49-F238E27FC236}">
              <a16:creationId xmlns:a16="http://schemas.microsoft.com/office/drawing/2014/main" id="{D732B252-6C40-4751-80CD-B1B81DCF3C85}"/>
            </a:ext>
          </a:extLst>
        </xdr:cNvPr>
        <xdr:cNvSpPr txBox="1"/>
      </xdr:nvSpPr>
      <xdr:spPr>
        <a:xfrm>
          <a:off x="1784578" y="6658315"/>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Transferencias</a:t>
          </a:r>
        </a:p>
      </xdr:txBody>
    </xdr:sp>
    <xdr:clientData/>
  </xdr:oneCellAnchor>
  <xdr:oneCellAnchor>
    <xdr:from>
      <xdr:col>2</xdr:col>
      <xdr:colOff>548116</xdr:colOff>
      <xdr:row>9</xdr:row>
      <xdr:rowOff>149347</xdr:rowOff>
    </xdr:from>
    <xdr:ext cx="1546431" cy="593239"/>
    <xdr:sp macro="" textlink="">
      <xdr:nvSpPr>
        <xdr:cNvPr id="34" name="CuadroTexto 33">
          <a:extLst>
            <a:ext uri="{FF2B5EF4-FFF2-40B4-BE49-F238E27FC236}">
              <a16:creationId xmlns:a16="http://schemas.microsoft.com/office/drawing/2014/main" id="{55CF1B1C-8AC2-4390-9C8C-766909F78B75}"/>
            </a:ext>
          </a:extLst>
        </xdr:cNvPr>
        <xdr:cNvSpPr txBox="1"/>
      </xdr:nvSpPr>
      <xdr:spPr>
        <a:xfrm>
          <a:off x="1825587" y="3399053"/>
          <a:ext cx="1546431"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baseline="0">
              <a:solidFill>
                <a:schemeClr val="accent2">
                  <a:lumMod val="50000"/>
                </a:schemeClr>
              </a:solidFill>
            </a:rPr>
            <a:t>% Apropiación Disponible</a:t>
          </a:r>
          <a:endParaRPr lang="es-CO" sz="1600" b="1">
            <a:solidFill>
              <a:schemeClr val="accent2">
                <a:lumMod val="50000"/>
              </a:schemeClr>
            </a:solidFill>
          </a:endParaRPr>
        </a:p>
      </xdr:txBody>
    </xdr:sp>
    <xdr:clientData/>
  </xdr:oneCellAnchor>
  <xdr:twoCellAnchor>
    <xdr:from>
      <xdr:col>3</xdr:col>
      <xdr:colOff>434014</xdr:colOff>
      <xdr:row>12</xdr:row>
      <xdr:rowOff>160491</xdr:rowOff>
    </xdr:from>
    <xdr:to>
      <xdr:col>3</xdr:col>
      <xdr:colOff>627660</xdr:colOff>
      <xdr:row>14</xdr:row>
      <xdr:rowOff>990</xdr:rowOff>
    </xdr:to>
    <xdr:sp macro="" textlink="">
      <xdr:nvSpPr>
        <xdr:cNvPr id="11" name="Flecha: hacia abajo 10">
          <a:extLst>
            <a:ext uri="{FF2B5EF4-FFF2-40B4-BE49-F238E27FC236}">
              <a16:creationId xmlns:a16="http://schemas.microsoft.com/office/drawing/2014/main" id="{BAD5F164-327B-4E97-B57D-714D3302F8E7}"/>
            </a:ext>
          </a:extLst>
        </xdr:cNvPr>
        <xdr:cNvSpPr/>
      </xdr:nvSpPr>
      <xdr:spPr>
        <a:xfrm>
          <a:off x="2507102" y="3948079"/>
          <a:ext cx="193646" cy="199087"/>
        </a:xfrm>
        <a:prstGeom prst="downArrow">
          <a:avLst/>
        </a:prstGeom>
        <a:solidFill>
          <a:schemeClr val="accent4">
            <a:lumMod val="75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68650</xdr:colOff>
      <xdr:row>1</xdr:row>
      <xdr:rowOff>1064054</xdr:rowOff>
    </xdr:from>
    <xdr:to>
      <xdr:col>1</xdr:col>
      <xdr:colOff>27140</xdr:colOff>
      <xdr:row>2</xdr:row>
      <xdr:rowOff>378512</xdr:rowOff>
    </xdr:to>
    <xdr:pic>
      <xdr:nvPicPr>
        <xdr:cNvPr id="35" name="Imagen 34">
          <a:extLst>
            <a:ext uri="{FF2B5EF4-FFF2-40B4-BE49-F238E27FC236}">
              <a16:creationId xmlns:a16="http://schemas.microsoft.com/office/drawing/2014/main" id="{451AA2B7-FF10-4331-9C9B-D37DE50108A5}"/>
            </a:ext>
          </a:extLst>
        </xdr:cNvPr>
        <xdr:cNvPicPr>
          <a:picLocks noChangeAspect="1"/>
        </xdr:cNvPicPr>
      </xdr:nvPicPr>
      <xdr:blipFill>
        <a:blip xmlns:r="http://schemas.openxmlformats.org/officeDocument/2006/relationships" r:embed="rId2"/>
        <a:stretch>
          <a:fillRect/>
        </a:stretch>
      </xdr:blipFill>
      <xdr:spPr>
        <a:xfrm>
          <a:off x="68650" y="1244257"/>
          <a:ext cx="435856" cy="420473"/>
        </a:xfrm>
        <a:prstGeom prst="rect">
          <a:avLst/>
        </a:prstGeom>
      </xdr:spPr>
    </xdr:pic>
    <xdr:clientData/>
  </xdr:twoCellAnchor>
  <xdr:oneCellAnchor>
    <xdr:from>
      <xdr:col>0</xdr:col>
      <xdr:colOff>394730</xdr:colOff>
      <xdr:row>1</xdr:row>
      <xdr:rowOff>1069755</xdr:rowOff>
    </xdr:from>
    <xdr:ext cx="1218513" cy="436786"/>
    <xdr:sp macro="" textlink="">
      <xdr:nvSpPr>
        <xdr:cNvPr id="36" name="CuadroTexto 35">
          <a:extLst>
            <a:ext uri="{FF2B5EF4-FFF2-40B4-BE49-F238E27FC236}">
              <a16:creationId xmlns:a16="http://schemas.microsoft.com/office/drawing/2014/main" id="{E59610F6-403B-4B09-8F8F-42499049CA07}"/>
            </a:ext>
          </a:extLst>
        </xdr:cNvPr>
        <xdr:cNvSpPr txBox="1"/>
      </xdr:nvSpPr>
      <xdr:spPr>
        <a:xfrm>
          <a:off x="394730" y="1249958"/>
          <a:ext cx="12185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050" b="1">
              <a:solidFill>
                <a:srgbClr val="C00000"/>
              </a:solidFill>
            </a:rPr>
            <a:t>Usar</a:t>
          </a:r>
          <a:r>
            <a:rPr lang="es-CO" sz="1050" b="1" baseline="0">
              <a:solidFill>
                <a:srgbClr val="C00000"/>
              </a:solidFill>
            </a:rPr>
            <a:t> para borrar filtros</a:t>
          </a:r>
          <a:endParaRPr lang="es-CO" sz="1050" b="1">
            <a:solidFill>
              <a:srgbClr val="C00000"/>
            </a:solidFill>
          </a:endParaRPr>
        </a:p>
      </xdr:txBody>
    </xdr:sp>
    <xdr:clientData/>
  </xdr:oneCellAnchor>
  <xdr:twoCellAnchor editAs="oneCell">
    <xdr:from>
      <xdr:col>0</xdr:col>
      <xdr:colOff>135462</xdr:colOff>
      <xdr:row>1</xdr:row>
      <xdr:rowOff>840947</xdr:rowOff>
    </xdr:from>
    <xdr:to>
      <xdr:col>0</xdr:col>
      <xdr:colOff>416011</xdr:colOff>
      <xdr:row>2</xdr:row>
      <xdr:rowOff>1978</xdr:rowOff>
    </xdr:to>
    <xdr:pic>
      <xdr:nvPicPr>
        <xdr:cNvPr id="10" name="Imagen 9">
          <a:extLst>
            <a:ext uri="{FF2B5EF4-FFF2-40B4-BE49-F238E27FC236}">
              <a16:creationId xmlns:a16="http://schemas.microsoft.com/office/drawing/2014/main" id="{F5F0ED0C-D753-4B3C-A52B-E4CEB495F585}"/>
            </a:ext>
          </a:extLst>
        </xdr:cNvPr>
        <xdr:cNvPicPr>
          <a:picLocks noChangeAspect="1"/>
        </xdr:cNvPicPr>
      </xdr:nvPicPr>
      <xdr:blipFill rotWithShape="1">
        <a:blip xmlns:r="http://schemas.openxmlformats.org/officeDocument/2006/relationships" r:embed="rId3"/>
        <a:srcRect l="10232" t="6865"/>
        <a:stretch/>
      </xdr:blipFill>
      <xdr:spPr>
        <a:xfrm>
          <a:off x="135462" y="1021150"/>
          <a:ext cx="267849" cy="267991"/>
        </a:xfrm>
        <a:prstGeom prst="flowChartConnector">
          <a:avLst/>
        </a:prstGeom>
      </xdr:spPr>
    </xdr:pic>
    <xdr:clientData/>
  </xdr:twoCellAnchor>
  <xdr:twoCellAnchor editAs="oneCell">
    <xdr:from>
      <xdr:col>14</xdr:col>
      <xdr:colOff>189769</xdr:colOff>
      <xdr:row>1</xdr:row>
      <xdr:rowOff>131380</xdr:rowOff>
    </xdr:from>
    <xdr:to>
      <xdr:col>15</xdr:col>
      <xdr:colOff>1284595</xdr:colOff>
      <xdr:row>2</xdr:row>
      <xdr:rowOff>94885</xdr:rowOff>
    </xdr:to>
    <xdr:pic>
      <xdr:nvPicPr>
        <xdr:cNvPr id="37" name="Imagen 36">
          <a:extLst>
            <a:ext uri="{FF2B5EF4-FFF2-40B4-BE49-F238E27FC236}">
              <a16:creationId xmlns:a16="http://schemas.microsoft.com/office/drawing/2014/main" id="{CE05D5E8-147B-4B02-BCCE-67D5D657000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597700" y="313851"/>
          <a:ext cx="1853908" cy="1072931"/>
        </a:xfrm>
        <a:prstGeom prst="rect">
          <a:avLst/>
        </a:prstGeom>
        <a:noFill/>
        <a:ln>
          <a:noFill/>
        </a:ln>
      </xdr:spPr>
    </xdr:pic>
    <xdr:clientData/>
  </xdr:twoCellAnchor>
  <xdr:twoCellAnchor editAs="oneCell">
    <xdr:from>
      <xdr:col>2</xdr:col>
      <xdr:colOff>501853</xdr:colOff>
      <xdr:row>3</xdr:row>
      <xdr:rowOff>51208</xdr:rowOff>
    </xdr:from>
    <xdr:to>
      <xdr:col>4</xdr:col>
      <xdr:colOff>675968</xdr:colOff>
      <xdr:row>10</xdr:row>
      <xdr:rowOff>20483</xdr:rowOff>
    </xdr:to>
    <mc:AlternateContent xmlns:mc="http://schemas.openxmlformats.org/markup-compatibility/2006" xmlns:a14="http://schemas.microsoft.com/office/drawing/2010/main">
      <mc:Choice Requires="a14">
        <xdr:graphicFrame macro="">
          <xdr:nvGraphicFramePr>
            <xdr:cNvPr id="38" name="Tipo de Centro Gestor 1">
              <a:extLst>
                <a:ext uri="{FF2B5EF4-FFF2-40B4-BE49-F238E27FC236}">
                  <a16:creationId xmlns:a16="http://schemas.microsoft.com/office/drawing/2014/main" id="{AC1959FE-B197-46E0-BF3B-C58BC2C0A14A}"/>
                </a:ext>
              </a:extLst>
            </xdr:cNvPr>
            <xdr:cNvGraphicFramePr/>
          </xdr:nvGraphicFramePr>
          <xdr:xfrm>
            <a:off x="0" y="0"/>
            <a:ext cx="0" cy="0"/>
          </xdr:xfrm>
          <a:graphic>
            <a:graphicData uri="http://schemas.microsoft.com/office/drawing/2010/slicer">
              <sle:slicer xmlns:sle="http://schemas.microsoft.com/office/drawing/2010/slicer" name="Tipo de Centro Gestor 1"/>
            </a:graphicData>
          </a:graphic>
        </xdr:graphicFrame>
      </mc:Choice>
      <mc:Fallback xmlns="">
        <xdr:sp macro="" textlink="">
          <xdr:nvSpPr>
            <xdr:cNvPr id="0" name=""/>
            <xdr:cNvSpPr>
              <a:spLocks noTextEdit="1"/>
            </xdr:cNvSpPr>
          </xdr:nvSpPr>
          <xdr:spPr>
            <a:xfrm>
              <a:off x="1782095" y="2017660"/>
              <a:ext cx="1700163" cy="146459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oneCellAnchor>
    <xdr:from>
      <xdr:col>0</xdr:col>
      <xdr:colOff>0</xdr:colOff>
      <xdr:row>2</xdr:row>
      <xdr:rowOff>356725</xdr:rowOff>
    </xdr:from>
    <xdr:ext cx="3296209" cy="233205"/>
    <xdr:sp macro="" textlink="">
      <xdr:nvSpPr>
        <xdr:cNvPr id="33" name="CuadroTexto 32">
          <a:extLst>
            <a:ext uri="{FF2B5EF4-FFF2-40B4-BE49-F238E27FC236}">
              <a16:creationId xmlns:a16="http://schemas.microsoft.com/office/drawing/2014/main" id="{1BA5886F-3920-449B-8C54-203FC783950C}"/>
            </a:ext>
          </a:extLst>
        </xdr:cNvPr>
        <xdr:cNvSpPr txBox="1"/>
      </xdr:nvSpPr>
      <xdr:spPr>
        <a:xfrm>
          <a:off x="0" y="1649404"/>
          <a:ext cx="329620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900" b="1">
              <a:solidFill>
                <a:srgbClr val="C00000"/>
              </a:solidFill>
            </a:rPr>
            <a:t>Oprima sostenida la tecla CTROL para seleccionar varios campos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179732</xdr:colOff>
      <xdr:row>1</xdr:row>
      <xdr:rowOff>45357</xdr:rowOff>
    </xdr:from>
    <xdr:to>
      <xdr:col>3</xdr:col>
      <xdr:colOff>570677</xdr:colOff>
      <xdr:row>2</xdr:row>
      <xdr:rowOff>136071</xdr:rowOff>
    </xdr:to>
    <xdr:pic>
      <xdr:nvPicPr>
        <xdr:cNvPr id="4" name="Imagen 3">
          <a:extLst>
            <a:ext uri="{FF2B5EF4-FFF2-40B4-BE49-F238E27FC236}">
              <a16:creationId xmlns:a16="http://schemas.microsoft.com/office/drawing/2014/main" id="{7C5B5DA0-7EEA-48E3-97CB-5C4AD01130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32" y="226786"/>
          <a:ext cx="2078231" cy="63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235857</xdr:colOff>
      <xdr:row>3</xdr:row>
      <xdr:rowOff>27214</xdr:rowOff>
    </xdr:from>
    <xdr:to>
      <xdr:col>19</xdr:col>
      <xdr:colOff>674687</xdr:colOff>
      <xdr:row>24</xdr:row>
      <xdr:rowOff>171978</xdr:rowOff>
    </xdr:to>
    <xdr:sp macro="" textlink="">
      <xdr:nvSpPr>
        <xdr:cNvPr id="15" name="Rectángulo 14">
          <a:extLst>
            <a:ext uri="{FF2B5EF4-FFF2-40B4-BE49-F238E27FC236}">
              <a16:creationId xmlns:a16="http://schemas.microsoft.com/office/drawing/2014/main" id="{BBAD5B70-1BBD-43E0-BD31-C5686E06E2F6}"/>
            </a:ext>
          </a:extLst>
        </xdr:cNvPr>
        <xdr:cNvSpPr/>
      </xdr:nvSpPr>
      <xdr:spPr>
        <a:xfrm>
          <a:off x="1923143" y="1460500"/>
          <a:ext cx="12630830" cy="3954764"/>
        </a:xfrm>
        <a:prstGeom prst="rect">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131158</xdr:colOff>
      <xdr:row>3</xdr:row>
      <xdr:rowOff>146126</xdr:rowOff>
    </xdr:from>
    <xdr:to>
      <xdr:col>19</xdr:col>
      <xdr:colOff>72950</xdr:colOff>
      <xdr:row>24</xdr:row>
      <xdr:rowOff>125866</xdr:rowOff>
    </xdr:to>
    <xdr:graphicFrame macro="">
      <xdr:nvGraphicFramePr>
        <xdr:cNvPr id="16" name="Gráfico 15">
          <a:extLst>
            <a:ext uri="{FF2B5EF4-FFF2-40B4-BE49-F238E27FC236}">
              <a16:creationId xmlns:a16="http://schemas.microsoft.com/office/drawing/2014/main" id="{070A3FAE-EFA9-40DD-93EE-BD34B0768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226785</xdr:colOff>
      <xdr:row>25</xdr:row>
      <xdr:rowOff>39688</xdr:rowOff>
    </xdr:from>
    <xdr:to>
      <xdr:col>10</xdr:col>
      <xdr:colOff>251353</xdr:colOff>
      <xdr:row>50</xdr:row>
      <xdr:rowOff>145521</xdr:rowOff>
    </xdr:to>
    <xdr:sp macro="" textlink="">
      <xdr:nvSpPr>
        <xdr:cNvPr id="17" name="Rectángulo 16">
          <a:extLst>
            <a:ext uri="{FF2B5EF4-FFF2-40B4-BE49-F238E27FC236}">
              <a16:creationId xmlns:a16="http://schemas.microsoft.com/office/drawing/2014/main" id="{7F355AC0-8E40-42BA-B7BB-C3F2B9686E78}"/>
            </a:ext>
          </a:extLst>
        </xdr:cNvPr>
        <xdr:cNvSpPr/>
      </xdr:nvSpPr>
      <xdr:spPr>
        <a:xfrm>
          <a:off x="1914071" y="6162902"/>
          <a:ext cx="5358568" cy="464154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297919</xdr:colOff>
      <xdr:row>25</xdr:row>
      <xdr:rowOff>33338</xdr:rowOff>
    </xdr:from>
    <xdr:to>
      <xdr:col>19</xdr:col>
      <xdr:colOff>662214</xdr:colOff>
      <xdr:row>50</xdr:row>
      <xdr:rowOff>139171</xdr:rowOff>
    </xdr:to>
    <xdr:sp macro="" textlink="">
      <xdr:nvSpPr>
        <xdr:cNvPr id="18" name="Rectángulo 17">
          <a:extLst>
            <a:ext uri="{FF2B5EF4-FFF2-40B4-BE49-F238E27FC236}">
              <a16:creationId xmlns:a16="http://schemas.microsoft.com/office/drawing/2014/main" id="{FB2A9082-B05C-4BF3-9913-CDD79B76CE71}"/>
            </a:ext>
          </a:extLst>
        </xdr:cNvPr>
        <xdr:cNvSpPr/>
      </xdr:nvSpPr>
      <xdr:spPr>
        <a:xfrm>
          <a:off x="7319205" y="6156552"/>
          <a:ext cx="7222295" cy="464154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39687</xdr:colOff>
      <xdr:row>26</xdr:row>
      <xdr:rowOff>26458</xdr:rowOff>
    </xdr:from>
    <xdr:to>
      <xdr:col>10</xdr:col>
      <xdr:colOff>139854</xdr:colOff>
      <xdr:row>48</xdr:row>
      <xdr:rowOff>66146</xdr:rowOff>
    </xdr:to>
    <xdr:graphicFrame macro="">
      <xdr:nvGraphicFramePr>
        <xdr:cNvPr id="19" name="Gráfico 18">
          <a:extLst>
            <a:ext uri="{FF2B5EF4-FFF2-40B4-BE49-F238E27FC236}">
              <a16:creationId xmlns:a16="http://schemas.microsoft.com/office/drawing/2014/main" id="{82AA570C-23D7-4B7A-A43A-2341AE14A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403753</xdr:colOff>
      <xdr:row>27</xdr:row>
      <xdr:rowOff>73026</xdr:rowOff>
    </xdr:from>
    <xdr:to>
      <xdr:col>19</xdr:col>
      <xdr:colOff>582084</xdr:colOff>
      <xdr:row>49</xdr:row>
      <xdr:rowOff>92605</xdr:rowOff>
    </xdr:to>
    <xdr:graphicFrame macro="">
      <xdr:nvGraphicFramePr>
        <xdr:cNvPr id="20" name="Gráfico 19">
          <a:extLst>
            <a:ext uri="{FF2B5EF4-FFF2-40B4-BE49-F238E27FC236}">
              <a16:creationId xmlns:a16="http://schemas.microsoft.com/office/drawing/2014/main" id="{4E73DF18-38F8-4255-B450-C5AD88EAF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59765</xdr:colOff>
      <xdr:row>22</xdr:row>
      <xdr:rowOff>108063</xdr:rowOff>
    </xdr:from>
    <xdr:to>
      <xdr:col>2</xdr:col>
      <xdr:colOff>475923</xdr:colOff>
      <xdr:row>33</xdr:row>
      <xdr:rowOff>102381</xdr:rowOff>
    </xdr:to>
    <mc:AlternateContent xmlns:mc="http://schemas.openxmlformats.org/markup-compatibility/2006" xmlns:a14="http://schemas.microsoft.com/office/drawing/2010/main">
      <mc:Choice Requires="a14">
        <xdr:graphicFrame macro="">
          <xdr:nvGraphicFramePr>
            <xdr:cNvPr id="21" name="Vigencia 2">
              <a:extLst>
                <a:ext uri="{FF2B5EF4-FFF2-40B4-BE49-F238E27FC236}">
                  <a16:creationId xmlns:a16="http://schemas.microsoft.com/office/drawing/2014/main" id="{1F5BCA92-F9E9-4F6E-BD9D-1C0436F30186}"/>
                </a:ext>
              </a:extLst>
            </xdr:cNvPr>
            <xdr:cNvGraphicFramePr/>
          </xdr:nvGraphicFramePr>
          <xdr:xfrm>
            <a:off x="0" y="0"/>
            <a:ext cx="0" cy="0"/>
          </xdr:xfrm>
          <a:graphic>
            <a:graphicData uri="http://schemas.microsoft.com/office/drawing/2010/slicer">
              <sle:slicer xmlns:sle="http://schemas.microsoft.com/office/drawing/2010/slicer" name="Vigencia 2"/>
            </a:graphicData>
          </a:graphic>
        </xdr:graphicFrame>
      </mc:Choice>
      <mc:Fallback xmlns="">
        <xdr:sp macro="" textlink="">
          <xdr:nvSpPr>
            <xdr:cNvPr id="0" name=""/>
            <xdr:cNvSpPr>
              <a:spLocks noTextEdit="1"/>
            </xdr:cNvSpPr>
          </xdr:nvSpPr>
          <xdr:spPr>
            <a:xfrm>
              <a:off x="59765" y="5073410"/>
              <a:ext cx="1500950" cy="203478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76259</xdr:colOff>
      <xdr:row>13</xdr:row>
      <xdr:rowOff>8568</xdr:rowOff>
    </xdr:from>
    <xdr:to>
      <xdr:col>2</xdr:col>
      <xdr:colOff>464503</xdr:colOff>
      <xdr:row>21</xdr:row>
      <xdr:rowOff>84209</xdr:rowOff>
    </xdr:to>
    <mc:AlternateContent xmlns:mc="http://schemas.openxmlformats.org/markup-compatibility/2006" xmlns:a14="http://schemas.microsoft.com/office/drawing/2010/main">
      <mc:Choice Requires="a14">
        <xdr:graphicFrame macro="">
          <xdr:nvGraphicFramePr>
            <xdr:cNvPr id="22" name="Plan de Gobierno 2">
              <a:extLst>
                <a:ext uri="{FF2B5EF4-FFF2-40B4-BE49-F238E27FC236}">
                  <a16:creationId xmlns:a16="http://schemas.microsoft.com/office/drawing/2014/main" id="{6F2A3764-8959-4C15-8274-0122F6DE6945}"/>
                </a:ext>
              </a:extLst>
            </xdr:cNvPr>
            <xdr:cNvGraphicFramePr/>
          </xdr:nvGraphicFramePr>
          <xdr:xfrm>
            <a:off x="0" y="0"/>
            <a:ext cx="0" cy="0"/>
          </xdr:xfrm>
          <a:graphic>
            <a:graphicData uri="http://schemas.microsoft.com/office/drawing/2010/slicer">
              <sle:slicer xmlns:sle="http://schemas.microsoft.com/office/drawing/2010/slicer" name="Plan de Gobierno 2"/>
            </a:graphicData>
          </a:graphic>
        </xdr:graphicFrame>
      </mc:Choice>
      <mc:Fallback xmlns="">
        <xdr:sp macro="" textlink="">
          <xdr:nvSpPr>
            <xdr:cNvPr id="0" name=""/>
            <xdr:cNvSpPr>
              <a:spLocks noTextEdit="1"/>
            </xdr:cNvSpPr>
          </xdr:nvSpPr>
          <xdr:spPr>
            <a:xfrm>
              <a:off x="76259" y="3307040"/>
              <a:ext cx="1476211" cy="155413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440555</xdr:colOff>
      <xdr:row>18</xdr:row>
      <xdr:rowOff>17998</xdr:rowOff>
    </xdr:from>
    <xdr:to>
      <xdr:col>23</xdr:col>
      <xdr:colOff>388938</xdr:colOff>
      <xdr:row>38</xdr:row>
      <xdr:rowOff>162533</xdr:rowOff>
    </xdr:to>
    <mc:AlternateContent xmlns:mc="http://schemas.openxmlformats.org/markup-compatibility/2006" xmlns:a14="http://schemas.microsoft.com/office/drawing/2010/main">
      <mc:Choice Requires="a14">
        <xdr:graphicFrame macro="">
          <xdr:nvGraphicFramePr>
            <xdr:cNvPr id="23" name="Entidad 2">
              <a:extLst>
                <a:ext uri="{FF2B5EF4-FFF2-40B4-BE49-F238E27FC236}">
                  <a16:creationId xmlns:a16="http://schemas.microsoft.com/office/drawing/2014/main" id="{75BCE92D-CC54-49B5-B57F-5ED158D73CC5}"/>
                </a:ext>
              </a:extLst>
            </xdr:cNvPr>
            <xdr:cNvGraphicFramePr/>
          </xdr:nvGraphicFramePr>
          <xdr:xfrm>
            <a:off x="0" y="0"/>
            <a:ext cx="0" cy="0"/>
          </xdr:xfrm>
          <a:graphic>
            <a:graphicData uri="http://schemas.microsoft.com/office/drawing/2010/slicer">
              <sle:slicer xmlns:sle="http://schemas.microsoft.com/office/drawing/2010/slicer" name="Entidad 2"/>
            </a:graphicData>
          </a:graphic>
        </xdr:graphicFrame>
      </mc:Choice>
      <mc:Fallback xmlns="">
        <xdr:sp macro="" textlink="">
          <xdr:nvSpPr>
            <xdr:cNvPr id="0" name=""/>
            <xdr:cNvSpPr>
              <a:spLocks noTextEdit="1"/>
            </xdr:cNvSpPr>
          </xdr:nvSpPr>
          <xdr:spPr>
            <a:xfrm>
              <a:off x="15019097" y="4242512"/>
              <a:ext cx="2220624" cy="38518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442798</xdr:colOff>
      <xdr:row>3</xdr:row>
      <xdr:rowOff>102347</xdr:rowOff>
    </xdr:from>
    <xdr:to>
      <xdr:col>23</xdr:col>
      <xdr:colOff>388938</xdr:colOff>
      <xdr:row>16</xdr:row>
      <xdr:rowOff>140640</xdr:rowOff>
    </xdr:to>
    <mc:AlternateContent xmlns:mc="http://schemas.openxmlformats.org/markup-compatibility/2006" xmlns:a14="http://schemas.microsoft.com/office/drawing/2010/main">
      <mc:Choice Requires="a14">
        <xdr:graphicFrame macro="">
          <xdr:nvGraphicFramePr>
            <xdr:cNvPr id="24" name="sector 2">
              <a:extLst>
                <a:ext uri="{FF2B5EF4-FFF2-40B4-BE49-F238E27FC236}">
                  <a16:creationId xmlns:a16="http://schemas.microsoft.com/office/drawing/2014/main" id="{FC47315A-797C-405B-80BA-4BFFE6AB08DE}"/>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15021340" y="1548736"/>
              <a:ext cx="2218381" cy="244917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76018</xdr:colOff>
      <xdr:row>3</xdr:row>
      <xdr:rowOff>91805</xdr:rowOff>
    </xdr:from>
    <xdr:to>
      <xdr:col>2</xdr:col>
      <xdr:colOff>492419</xdr:colOff>
      <xdr:row>11</xdr:row>
      <xdr:rowOff>145390</xdr:rowOff>
    </xdr:to>
    <mc:AlternateContent xmlns:mc="http://schemas.openxmlformats.org/markup-compatibility/2006" xmlns:a14="http://schemas.microsoft.com/office/drawing/2010/main">
      <mc:Choice Requires="a14">
        <xdr:graphicFrame macro="">
          <xdr:nvGraphicFramePr>
            <xdr:cNvPr id="25" name="Tipo de Gasto 2">
              <a:extLst>
                <a:ext uri="{FF2B5EF4-FFF2-40B4-BE49-F238E27FC236}">
                  <a16:creationId xmlns:a16="http://schemas.microsoft.com/office/drawing/2014/main" id="{197A84C8-1515-4220-927C-64C056BAACAC}"/>
                </a:ext>
              </a:extLst>
            </xdr:cNvPr>
            <xdr:cNvGraphicFramePr/>
          </xdr:nvGraphicFramePr>
          <xdr:xfrm>
            <a:off x="0" y="0"/>
            <a:ext cx="0" cy="0"/>
          </xdr:xfrm>
          <a:graphic>
            <a:graphicData uri="http://schemas.microsoft.com/office/drawing/2010/slicer">
              <sle:slicer xmlns:sle="http://schemas.microsoft.com/office/drawing/2010/slicer" name="Tipo de Gasto 2"/>
            </a:graphicData>
          </a:graphic>
        </xdr:graphicFrame>
      </mc:Choice>
      <mc:Fallback xmlns="">
        <xdr:sp macro="" textlink="">
          <xdr:nvSpPr>
            <xdr:cNvPr id="0" name=""/>
            <xdr:cNvSpPr>
              <a:spLocks noTextEdit="1"/>
            </xdr:cNvSpPr>
          </xdr:nvSpPr>
          <xdr:spPr>
            <a:xfrm>
              <a:off x="76018" y="1538194"/>
              <a:ext cx="1501193" cy="15320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546806</xdr:colOff>
      <xdr:row>1</xdr:row>
      <xdr:rowOff>8820</xdr:rowOff>
    </xdr:from>
    <xdr:to>
      <xdr:col>23</xdr:col>
      <xdr:colOff>122123</xdr:colOff>
      <xdr:row>2</xdr:row>
      <xdr:rowOff>534945</xdr:rowOff>
    </xdr:to>
    <xdr:pic>
      <xdr:nvPicPr>
        <xdr:cNvPr id="26" name="Imagen 25">
          <a:extLst>
            <a:ext uri="{FF2B5EF4-FFF2-40B4-BE49-F238E27FC236}">
              <a16:creationId xmlns:a16="http://schemas.microsoft.com/office/drawing/2014/main" id="{D60FFF86-70EC-4D15-BB6A-BA5CCBA4AFE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125348" y="194028"/>
          <a:ext cx="1853908" cy="107293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601564</xdr:colOff>
      <xdr:row>105</xdr:row>
      <xdr:rowOff>139845</xdr:rowOff>
    </xdr:from>
    <xdr:to>
      <xdr:col>30</xdr:col>
      <xdr:colOff>456406</xdr:colOff>
      <xdr:row>143</xdr:row>
      <xdr:rowOff>95708</xdr:rowOff>
    </xdr:to>
    <xdr:graphicFrame macro="">
      <xdr:nvGraphicFramePr>
        <xdr:cNvPr id="3" name="Gráfico 2">
          <a:extLst>
            <a:ext uri="{FF2B5EF4-FFF2-40B4-BE49-F238E27FC236}">
              <a16:creationId xmlns:a16="http://schemas.microsoft.com/office/drawing/2014/main" id="{4CA190AD-FE11-4F06-83C2-3EE2E0BA7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1259590</xdr:colOff>
      <xdr:row>9</xdr:row>
      <xdr:rowOff>168088</xdr:rowOff>
    </xdr:from>
    <xdr:to>
      <xdr:col>2</xdr:col>
      <xdr:colOff>1662634</xdr:colOff>
      <xdr:row>12</xdr:row>
      <xdr:rowOff>168088</xdr:rowOff>
    </xdr:to>
    <xdr:sp macro="" textlink="TD!$A$12">
      <xdr:nvSpPr>
        <xdr:cNvPr id="11" name="CuadroTexto 10">
          <a:extLst>
            <a:ext uri="{FF2B5EF4-FFF2-40B4-BE49-F238E27FC236}">
              <a16:creationId xmlns:a16="http://schemas.microsoft.com/office/drawing/2014/main" id="{CA96C24C-0791-A1E5-A33A-0B9C2910221E}"/>
            </a:ext>
          </a:extLst>
        </xdr:cNvPr>
        <xdr:cNvSpPr txBox="1"/>
      </xdr:nvSpPr>
      <xdr:spPr>
        <a:xfrm>
          <a:off x="2290164" y="1906531"/>
          <a:ext cx="2203945" cy="5621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58910C5-B288-4587-BBB4-3AA5B99FE34E}" type="TxLink">
            <a:rPr lang="en-US" sz="1800" b="1" i="0" u="none" strike="noStrike">
              <a:solidFill>
                <a:srgbClr val="C00000"/>
              </a:solidFill>
              <a:latin typeface="Calibri"/>
              <a:ea typeface="+mn-ea"/>
              <a:cs typeface="Calibri"/>
            </a:rPr>
            <a:pPr marL="0" indent="0" algn="ctr"/>
            <a:t>49,8%</a:t>
          </a:fld>
          <a:endParaRPr lang="es-CO" sz="1800" b="1" i="0" u="none" strike="noStrike">
            <a:solidFill>
              <a:srgbClr val="C00000"/>
            </a:solidFill>
            <a:latin typeface="Calibri"/>
            <a:ea typeface="+mn-ea"/>
            <a:cs typeface="Calibri"/>
          </a:endParaRPr>
        </a:p>
      </xdr:txBody>
    </xdr:sp>
    <xdr:clientData/>
  </xdr:twoCellAnchor>
  <xdr:oneCellAnchor>
    <xdr:from>
      <xdr:col>1</xdr:col>
      <xdr:colOff>1057762</xdr:colOff>
      <xdr:row>7</xdr:row>
      <xdr:rowOff>18125</xdr:rowOff>
    </xdr:from>
    <xdr:ext cx="2252382" cy="342786"/>
    <xdr:sp macro="" textlink="">
      <xdr:nvSpPr>
        <xdr:cNvPr id="12" name="CuadroTexto 11">
          <a:extLst>
            <a:ext uri="{FF2B5EF4-FFF2-40B4-BE49-F238E27FC236}">
              <a16:creationId xmlns:a16="http://schemas.microsoft.com/office/drawing/2014/main" id="{6784039E-51C3-7796-B512-4A3AC2AB8D23}"/>
            </a:ext>
          </a:extLst>
        </xdr:cNvPr>
        <xdr:cNvSpPr txBox="1"/>
      </xdr:nvSpPr>
      <xdr:spPr>
        <a:xfrm>
          <a:off x="2088336" y="1381814"/>
          <a:ext cx="225238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600" b="1">
              <a:solidFill>
                <a:schemeClr val="accent2"/>
              </a:solidFill>
            </a:rPr>
            <a:t>Porcentaje de Ejecución</a:t>
          </a:r>
        </a:p>
      </xdr:txBody>
    </xdr:sp>
    <xdr:clientData/>
  </xdr:oneCellAnchor>
  <xdr:twoCellAnchor>
    <xdr:from>
      <xdr:col>1</xdr:col>
      <xdr:colOff>1207541</xdr:colOff>
      <xdr:row>15</xdr:row>
      <xdr:rowOff>164109</xdr:rowOff>
    </xdr:from>
    <xdr:to>
      <xdr:col>2</xdr:col>
      <xdr:colOff>1665574</xdr:colOff>
      <xdr:row>18</xdr:row>
      <xdr:rowOff>152902</xdr:rowOff>
    </xdr:to>
    <xdr:sp macro="" textlink="TD!$A$18">
      <xdr:nvSpPr>
        <xdr:cNvPr id="13" name="CuadroTexto 12">
          <a:extLst>
            <a:ext uri="{FF2B5EF4-FFF2-40B4-BE49-F238E27FC236}">
              <a16:creationId xmlns:a16="http://schemas.microsoft.com/office/drawing/2014/main" id="{90E72582-402C-47C5-AB84-0CCF4E8A2B6B}"/>
            </a:ext>
          </a:extLst>
        </xdr:cNvPr>
        <xdr:cNvSpPr txBox="1"/>
      </xdr:nvSpPr>
      <xdr:spPr>
        <a:xfrm>
          <a:off x="2238115" y="3026814"/>
          <a:ext cx="2258934" cy="550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CBC227-7D96-446E-AC2B-0D139AD74711}" type="TxLink">
            <a:rPr lang="en-US" sz="1800" b="1" i="0" u="none" strike="noStrike">
              <a:solidFill>
                <a:srgbClr val="C00000"/>
              </a:solidFill>
              <a:latin typeface="Calibri"/>
              <a:cs typeface="Calibri"/>
            </a:rPr>
            <a:pPr algn="ctr"/>
            <a:t>32,2%</a:t>
          </a:fld>
          <a:endParaRPr lang="es-CO" sz="3200" b="1">
            <a:solidFill>
              <a:srgbClr val="C00000"/>
            </a:solidFill>
          </a:endParaRPr>
        </a:p>
      </xdr:txBody>
    </xdr:sp>
    <xdr:clientData/>
  </xdr:twoCellAnchor>
  <xdr:oneCellAnchor>
    <xdr:from>
      <xdr:col>1</xdr:col>
      <xdr:colOff>1141653</xdr:colOff>
      <xdr:row>13</xdr:row>
      <xdr:rowOff>137655</xdr:rowOff>
    </xdr:from>
    <xdr:ext cx="1893794" cy="342786"/>
    <xdr:sp macro="" textlink="">
      <xdr:nvSpPr>
        <xdr:cNvPr id="14" name="CuadroTexto 13">
          <a:extLst>
            <a:ext uri="{FF2B5EF4-FFF2-40B4-BE49-F238E27FC236}">
              <a16:creationId xmlns:a16="http://schemas.microsoft.com/office/drawing/2014/main" id="{B1F0880F-6B7D-4A3F-9D1E-702DF681FD32}"/>
            </a:ext>
          </a:extLst>
        </xdr:cNvPr>
        <xdr:cNvSpPr txBox="1"/>
      </xdr:nvSpPr>
      <xdr:spPr>
        <a:xfrm>
          <a:off x="2172227" y="2625606"/>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600" b="1">
              <a:solidFill>
                <a:schemeClr val="accent2"/>
              </a:solidFill>
            </a:rPr>
            <a:t>Porcentaje de Giros</a:t>
          </a:r>
        </a:p>
      </xdr:txBody>
    </xdr:sp>
    <xdr:clientData/>
  </xdr:oneCellAnchor>
  <xdr:oneCellAnchor>
    <xdr:from>
      <xdr:col>2</xdr:col>
      <xdr:colOff>0</xdr:colOff>
      <xdr:row>55</xdr:row>
      <xdr:rowOff>0</xdr:rowOff>
    </xdr:from>
    <xdr:ext cx="1893794" cy="342786"/>
    <xdr:sp macro="" textlink="">
      <xdr:nvSpPr>
        <xdr:cNvPr id="7" name="CuadroTexto 6">
          <a:extLst>
            <a:ext uri="{FF2B5EF4-FFF2-40B4-BE49-F238E27FC236}">
              <a16:creationId xmlns:a16="http://schemas.microsoft.com/office/drawing/2014/main" id="{B82CDF54-3F8C-49CA-B394-8436DF455A9A}"/>
            </a:ext>
          </a:extLst>
        </xdr:cNvPr>
        <xdr:cNvSpPr txBox="1"/>
      </xdr:nvSpPr>
      <xdr:spPr>
        <a:xfrm>
          <a:off x="1890059" y="5602941"/>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Presupuesto Inicial</a:t>
          </a:r>
        </a:p>
      </xdr:txBody>
    </xdr:sp>
    <xdr:clientData/>
  </xdr:oneCellAnchor>
  <xdr:twoCellAnchor>
    <xdr:from>
      <xdr:col>2</xdr:col>
      <xdr:colOff>336176</xdr:colOff>
      <xdr:row>64</xdr:row>
      <xdr:rowOff>22411</xdr:rowOff>
    </xdr:from>
    <xdr:to>
      <xdr:col>3</xdr:col>
      <xdr:colOff>530411</xdr:colOff>
      <xdr:row>65</xdr:row>
      <xdr:rowOff>127000</xdr:rowOff>
    </xdr:to>
    <xdr:sp macro="" textlink="TD!$A$65">
      <xdr:nvSpPr>
        <xdr:cNvPr id="9" name="CuadroTexto 8">
          <a:extLst>
            <a:ext uri="{FF2B5EF4-FFF2-40B4-BE49-F238E27FC236}">
              <a16:creationId xmlns:a16="http://schemas.microsoft.com/office/drawing/2014/main" id="{26E50D2D-562F-4480-8544-A467C0495CEB}"/>
            </a:ext>
          </a:extLst>
        </xdr:cNvPr>
        <xdr:cNvSpPr txBox="1"/>
      </xdr:nvSpPr>
      <xdr:spPr>
        <a:xfrm>
          <a:off x="2226235" y="7306235"/>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7C6A4DE-7A43-4CD6-9441-DC3FE74B9B1F}" type="TxLink">
            <a:rPr lang="en-US" sz="1100" b="0" i="0" u="none" strike="noStrike">
              <a:solidFill>
                <a:srgbClr val="000000"/>
              </a:solidFill>
              <a:latin typeface="Calibri"/>
              <a:cs typeface="Calibri"/>
            </a:rPr>
            <a:pPr algn="ctr"/>
            <a:t>38.485.253</a:t>
          </a:fld>
          <a:endParaRPr lang="es-CO" sz="1100"/>
        </a:p>
      </xdr:txBody>
    </xdr:sp>
    <xdr:clientData/>
  </xdr:twoCellAnchor>
  <xdr:twoCellAnchor>
    <xdr:from>
      <xdr:col>2</xdr:col>
      <xdr:colOff>343647</xdr:colOff>
      <xdr:row>57</xdr:row>
      <xdr:rowOff>7470</xdr:rowOff>
    </xdr:from>
    <xdr:to>
      <xdr:col>3</xdr:col>
      <xdr:colOff>537882</xdr:colOff>
      <xdr:row>58</xdr:row>
      <xdr:rowOff>112059</xdr:rowOff>
    </xdr:to>
    <xdr:sp macro="" textlink="TD!$A$58">
      <xdr:nvSpPr>
        <xdr:cNvPr id="2" name="CuadroTexto 1">
          <a:extLst>
            <a:ext uri="{FF2B5EF4-FFF2-40B4-BE49-F238E27FC236}">
              <a16:creationId xmlns:a16="http://schemas.microsoft.com/office/drawing/2014/main" id="{95BA5EA3-1150-4EA9-85A4-3238D4408B27}"/>
            </a:ext>
          </a:extLst>
        </xdr:cNvPr>
        <xdr:cNvSpPr txBox="1"/>
      </xdr:nvSpPr>
      <xdr:spPr>
        <a:xfrm>
          <a:off x="2233706" y="5983941"/>
          <a:ext cx="1008529" cy="291353"/>
        </a:xfrm>
        <a:prstGeom prst="rect">
          <a:avLst/>
        </a:prstGeom>
        <a:ln/>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fld id="{9A7E3DCA-D70A-4A91-8EE8-ADE50506B0A5}" type="TxLink">
            <a:rPr lang="en-US" sz="1100" b="0" i="0" u="none" strike="noStrike">
              <a:solidFill>
                <a:srgbClr val="000000"/>
              </a:solidFill>
              <a:latin typeface="Calibri"/>
              <a:cs typeface="Calibri"/>
            </a:rPr>
            <a:pPr algn="ctr"/>
            <a:t>38.432.743</a:t>
          </a:fld>
          <a:endParaRPr lang="es-CO" sz="1100"/>
        </a:p>
      </xdr:txBody>
    </xdr:sp>
    <xdr:clientData/>
  </xdr:twoCellAnchor>
  <xdr:twoCellAnchor>
    <xdr:from>
      <xdr:col>2</xdr:col>
      <xdr:colOff>276412</xdr:colOff>
      <xdr:row>71</xdr:row>
      <xdr:rowOff>171824</xdr:rowOff>
    </xdr:from>
    <xdr:to>
      <xdr:col>3</xdr:col>
      <xdr:colOff>470647</xdr:colOff>
      <xdr:row>73</xdr:row>
      <xdr:rowOff>89647</xdr:rowOff>
    </xdr:to>
    <xdr:sp macro="" textlink="TD!$A$72">
      <xdr:nvSpPr>
        <xdr:cNvPr id="10" name="CuadroTexto 9">
          <a:extLst>
            <a:ext uri="{FF2B5EF4-FFF2-40B4-BE49-F238E27FC236}">
              <a16:creationId xmlns:a16="http://schemas.microsoft.com/office/drawing/2014/main" id="{D92EA99B-4ECD-490D-BFDE-99ADFA660C5C}"/>
            </a:ext>
          </a:extLst>
        </xdr:cNvPr>
        <xdr:cNvSpPr txBox="1"/>
      </xdr:nvSpPr>
      <xdr:spPr>
        <a:xfrm>
          <a:off x="2166471" y="8763000"/>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EA02CBC-FCE7-4A99-9A3D-A609D706FB31}" type="TxLink">
            <a:rPr lang="en-US" sz="1100" b="0" i="0" u="none" strike="noStrike">
              <a:solidFill>
                <a:srgbClr val="000000"/>
              </a:solidFill>
              <a:latin typeface="Calibri"/>
              <a:cs typeface="Calibri"/>
            </a:rPr>
            <a:pPr algn="ctr"/>
            <a:t>19.150.395</a:t>
          </a:fld>
          <a:endParaRPr lang="es-CO" sz="1100"/>
        </a:p>
      </xdr:txBody>
    </xdr:sp>
    <xdr:clientData/>
  </xdr:twoCellAnchor>
  <xdr:twoCellAnchor>
    <xdr:from>
      <xdr:col>2</xdr:col>
      <xdr:colOff>331694</xdr:colOff>
      <xdr:row>78</xdr:row>
      <xdr:rowOff>107577</xdr:rowOff>
    </xdr:from>
    <xdr:to>
      <xdr:col>3</xdr:col>
      <xdr:colOff>525929</xdr:colOff>
      <xdr:row>80</xdr:row>
      <xdr:rowOff>25400</xdr:rowOff>
    </xdr:to>
    <xdr:sp macro="" textlink="TD!$A$79">
      <xdr:nvSpPr>
        <xdr:cNvPr id="15" name="CuadroTexto 14">
          <a:extLst>
            <a:ext uri="{FF2B5EF4-FFF2-40B4-BE49-F238E27FC236}">
              <a16:creationId xmlns:a16="http://schemas.microsoft.com/office/drawing/2014/main" id="{36808115-91AE-4D57-BF11-B7686AE0D3EF}"/>
            </a:ext>
          </a:extLst>
        </xdr:cNvPr>
        <xdr:cNvSpPr txBox="1"/>
      </xdr:nvSpPr>
      <xdr:spPr>
        <a:xfrm>
          <a:off x="2221753" y="10006106"/>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0C58B6B-5734-4143-85BA-55AC4278A958}" type="TxLink">
            <a:rPr lang="en-US" sz="1100" b="0" i="0" u="none" strike="noStrike">
              <a:solidFill>
                <a:srgbClr val="000000"/>
              </a:solidFill>
              <a:latin typeface="Calibri"/>
              <a:cs typeface="Calibri"/>
            </a:rPr>
            <a:pPr algn="ctr"/>
            <a:t>12.376.273</a:t>
          </a:fld>
          <a:endParaRPr lang="es-CO" sz="1100"/>
        </a:p>
      </xdr:txBody>
    </xdr:sp>
    <xdr:clientData/>
  </xdr:twoCellAnchor>
  <xdr:oneCellAnchor>
    <xdr:from>
      <xdr:col>1</xdr:col>
      <xdr:colOff>769471</xdr:colOff>
      <xdr:row>61</xdr:row>
      <xdr:rowOff>149412</xdr:rowOff>
    </xdr:from>
    <xdr:ext cx="2188882" cy="342786"/>
    <xdr:sp macro="" textlink="">
      <xdr:nvSpPr>
        <xdr:cNvPr id="16" name="CuadroTexto 15">
          <a:extLst>
            <a:ext uri="{FF2B5EF4-FFF2-40B4-BE49-F238E27FC236}">
              <a16:creationId xmlns:a16="http://schemas.microsoft.com/office/drawing/2014/main" id="{5C314D4A-2349-4DA5-AE48-9606AA7EF757}"/>
            </a:ext>
          </a:extLst>
        </xdr:cNvPr>
        <xdr:cNvSpPr txBox="1"/>
      </xdr:nvSpPr>
      <xdr:spPr>
        <a:xfrm>
          <a:off x="1845236" y="6872941"/>
          <a:ext cx="218888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Presupuesto Disponible</a:t>
          </a:r>
        </a:p>
      </xdr:txBody>
    </xdr:sp>
    <xdr:clientData/>
  </xdr:oneCellAnchor>
  <xdr:oneCellAnchor>
    <xdr:from>
      <xdr:col>2</xdr:col>
      <xdr:colOff>0</xdr:colOff>
      <xdr:row>70</xdr:row>
      <xdr:rowOff>0</xdr:rowOff>
    </xdr:from>
    <xdr:ext cx="1893794" cy="342786"/>
    <xdr:sp macro="" textlink="">
      <xdr:nvSpPr>
        <xdr:cNvPr id="17" name="CuadroTexto 16">
          <a:extLst>
            <a:ext uri="{FF2B5EF4-FFF2-40B4-BE49-F238E27FC236}">
              <a16:creationId xmlns:a16="http://schemas.microsoft.com/office/drawing/2014/main" id="{B6364732-C475-4F63-A3AB-3B5D79E0E900}"/>
            </a:ext>
          </a:extLst>
        </xdr:cNvPr>
        <xdr:cNvSpPr txBox="1"/>
      </xdr:nvSpPr>
      <xdr:spPr>
        <a:xfrm>
          <a:off x="1890059" y="8404412"/>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Compromisos</a:t>
          </a:r>
        </a:p>
      </xdr:txBody>
    </xdr:sp>
    <xdr:clientData/>
  </xdr:oneCellAnchor>
  <xdr:oneCellAnchor>
    <xdr:from>
      <xdr:col>1</xdr:col>
      <xdr:colOff>799935</xdr:colOff>
      <xdr:row>76</xdr:row>
      <xdr:rowOff>115455</xdr:rowOff>
    </xdr:from>
    <xdr:ext cx="1893794" cy="342786"/>
    <xdr:sp macro="" textlink="">
      <xdr:nvSpPr>
        <xdr:cNvPr id="18" name="CuadroTexto 17">
          <a:extLst>
            <a:ext uri="{FF2B5EF4-FFF2-40B4-BE49-F238E27FC236}">
              <a16:creationId xmlns:a16="http://schemas.microsoft.com/office/drawing/2014/main" id="{8B159D53-6D9C-47EA-B359-ED1E436A4204}"/>
            </a:ext>
          </a:extLst>
        </xdr:cNvPr>
        <xdr:cNvSpPr txBox="1"/>
      </xdr:nvSpPr>
      <xdr:spPr>
        <a:xfrm>
          <a:off x="1872013" y="9368312"/>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Giros</a:t>
          </a:r>
        </a:p>
      </xdr:txBody>
    </xdr:sp>
    <xdr:clientData/>
  </xdr:oneCellAnchor>
  <xdr:twoCellAnchor>
    <xdr:from>
      <xdr:col>4</xdr:col>
      <xdr:colOff>396114</xdr:colOff>
      <xdr:row>56</xdr:row>
      <xdr:rowOff>168313</xdr:rowOff>
    </xdr:from>
    <xdr:to>
      <xdr:col>5</xdr:col>
      <xdr:colOff>416393</xdr:colOff>
      <xdr:row>58</xdr:row>
      <xdr:rowOff>124918</xdr:rowOff>
    </xdr:to>
    <xdr:sp macro="" textlink="TD!$A$58">
      <xdr:nvSpPr>
        <xdr:cNvPr id="4" name="Rectángulo: esquinas redondeadas 3">
          <a:extLst>
            <a:ext uri="{FF2B5EF4-FFF2-40B4-BE49-F238E27FC236}">
              <a16:creationId xmlns:a16="http://schemas.microsoft.com/office/drawing/2014/main" id="{B770273C-B73E-4413-BF55-337E9D1E0FDA}"/>
            </a:ext>
          </a:extLst>
        </xdr:cNvPr>
        <xdr:cNvSpPr/>
      </xdr:nvSpPr>
      <xdr:spPr>
        <a:xfrm>
          <a:off x="6746114" y="6029051"/>
          <a:ext cx="1571345" cy="331359"/>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F32F31-6DE0-4DDC-BD7A-6EF38F557AB0}" type="TxLink">
            <a:rPr lang="en-US" sz="1800" b="1" i="0" u="none" strike="noStrike">
              <a:solidFill>
                <a:srgbClr val="C00000"/>
              </a:solidFill>
              <a:latin typeface="Calibri"/>
              <a:cs typeface="Calibri"/>
            </a:rPr>
            <a:pPr algn="ctr"/>
            <a:t>38.432.743</a:t>
          </a:fld>
          <a:endParaRPr lang="es-CO" sz="1800" b="1">
            <a:solidFill>
              <a:srgbClr val="C00000"/>
            </a:solidFill>
          </a:endParaRPr>
        </a:p>
      </xdr:txBody>
    </xdr:sp>
    <xdr:clientData/>
  </xdr:twoCellAnchor>
  <xdr:twoCellAnchor>
    <xdr:from>
      <xdr:col>4</xdr:col>
      <xdr:colOff>364343</xdr:colOff>
      <xdr:row>63</xdr:row>
      <xdr:rowOff>183052</xdr:rowOff>
    </xdr:from>
    <xdr:to>
      <xdr:col>5</xdr:col>
      <xdr:colOff>416392</xdr:colOff>
      <xdr:row>66</xdr:row>
      <xdr:rowOff>0</xdr:rowOff>
    </xdr:to>
    <xdr:sp macro="" textlink="TD!$A$65">
      <xdr:nvSpPr>
        <xdr:cNvPr id="19" name="Rectángulo: esquinas redondeadas 18">
          <a:extLst>
            <a:ext uri="{FF2B5EF4-FFF2-40B4-BE49-F238E27FC236}">
              <a16:creationId xmlns:a16="http://schemas.microsoft.com/office/drawing/2014/main" id="{56688E05-F303-44BE-8F93-6AFF94F9A027}"/>
            </a:ext>
          </a:extLst>
        </xdr:cNvPr>
        <xdr:cNvSpPr/>
      </xdr:nvSpPr>
      <xdr:spPr>
        <a:xfrm>
          <a:off x="6714343" y="7355429"/>
          <a:ext cx="1603115" cy="379079"/>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BEB6C4-6D39-425F-8AF9-CAC83716894B}" type="TxLink">
            <a:rPr lang="en-US" sz="1800" b="1" i="0" u="none" strike="noStrike">
              <a:solidFill>
                <a:srgbClr val="C00000"/>
              </a:solidFill>
              <a:latin typeface="Calibri"/>
              <a:cs typeface="Calibri"/>
            </a:rPr>
            <a:pPr algn="ctr"/>
            <a:t>38.485.253</a:t>
          </a:fld>
          <a:endParaRPr lang="es-CO" sz="2800" b="1">
            <a:solidFill>
              <a:srgbClr val="C00000"/>
            </a:solidFill>
          </a:endParaRPr>
        </a:p>
      </xdr:txBody>
    </xdr:sp>
    <xdr:clientData/>
  </xdr:twoCellAnchor>
  <xdr:twoCellAnchor>
    <xdr:from>
      <xdr:col>4</xdr:col>
      <xdr:colOff>362316</xdr:colOff>
      <xdr:row>71</xdr:row>
      <xdr:rowOff>151010</xdr:rowOff>
    </xdr:from>
    <xdr:to>
      <xdr:col>5</xdr:col>
      <xdr:colOff>437213</xdr:colOff>
      <xdr:row>73</xdr:row>
      <xdr:rowOff>135327</xdr:rowOff>
    </xdr:to>
    <xdr:sp macro="" textlink="TD!$A$72">
      <xdr:nvSpPr>
        <xdr:cNvPr id="20" name="Rectángulo: esquinas redondeadas 19">
          <a:extLst>
            <a:ext uri="{FF2B5EF4-FFF2-40B4-BE49-F238E27FC236}">
              <a16:creationId xmlns:a16="http://schemas.microsoft.com/office/drawing/2014/main" id="{4C8126AB-43DE-4A8B-A64D-5DD2FCE05CA3}"/>
            </a:ext>
          </a:extLst>
        </xdr:cNvPr>
        <xdr:cNvSpPr/>
      </xdr:nvSpPr>
      <xdr:spPr>
        <a:xfrm>
          <a:off x="6712316" y="8822403"/>
          <a:ext cx="1625963" cy="359072"/>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378E76-0FFF-4589-87B9-229B308BE9EF}" type="TxLink">
            <a:rPr lang="en-US" sz="1800" b="1" i="0" u="none" strike="noStrike">
              <a:solidFill>
                <a:srgbClr val="C00000"/>
              </a:solidFill>
              <a:latin typeface="Calibri"/>
              <a:cs typeface="Calibri"/>
            </a:rPr>
            <a:pPr algn="ctr"/>
            <a:t>19.150.395</a:t>
          </a:fld>
          <a:endParaRPr lang="es-CO" sz="4400" b="1">
            <a:solidFill>
              <a:srgbClr val="C00000"/>
            </a:solidFill>
          </a:endParaRPr>
        </a:p>
      </xdr:txBody>
    </xdr:sp>
    <xdr:clientData/>
  </xdr:twoCellAnchor>
  <xdr:twoCellAnchor>
    <xdr:from>
      <xdr:col>4</xdr:col>
      <xdr:colOff>404360</xdr:colOff>
      <xdr:row>77</xdr:row>
      <xdr:rowOff>183052</xdr:rowOff>
    </xdr:from>
    <xdr:to>
      <xdr:col>5</xdr:col>
      <xdr:colOff>385164</xdr:colOff>
      <xdr:row>80</xdr:row>
      <xdr:rowOff>20821</xdr:rowOff>
    </xdr:to>
    <xdr:sp macro="" textlink="TD!$A$79">
      <xdr:nvSpPr>
        <xdr:cNvPr id="21" name="Rectángulo: esquinas redondeadas 20">
          <a:extLst>
            <a:ext uri="{FF2B5EF4-FFF2-40B4-BE49-F238E27FC236}">
              <a16:creationId xmlns:a16="http://schemas.microsoft.com/office/drawing/2014/main" id="{E0608242-95C0-47F1-9E58-1059F7F26BA8}"/>
            </a:ext>
          </a:extLst>
        </xdr:cNvPr>
        <xdr:cNvSpPr/>
      </xdr:nvSpPr>
      <xdr:spPr>
        <a:xfrm>
          <a:off x="6754360" y="9978708"/>
          <a:ext cx="1531870" cy="399900"/>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06E75E-DF8B-48FC-929B-FBDFFF856B92}" type="TxLink">
            <a:rPr lang="en-US" sz="1800" b="1" i="0" u="none" strike="noStrike">
              <a:solidFill>
                <a:srgbClr val="C00000"/>
              </a:solidFill>
              <a:latin typeface="Calibri"/>
              <a:cs typeface="Calibri"/>
            </a:rPr>
            <a:pPr algn="ctr"/>
            <a:t>12.376.273</a:t>
          </a:fld>
          <a:endParaRPr lang="es-CO" sz="1800" b="1">
            <a:solidFill>
              <a:srgbClr val="C00000"/>
            </a:solidFill>
          </a:endParaRPr>
        </a:p>
      </xdr:txBody>
    </xdr:sp>
    <xdr:clientData/>
  </xdr:twoCellAnchor>
  <xdr:twoCellAnchor>
    <xdr:from>
      <xdr:col>11</xdr:col>
      <xdr:colOff>0</xdr:colOff>
      <xdr:row>10</xdr:row>
      <xdr:rowOff>0</xdr:rowOff>
    </xdr:from>
    <xdr:to>
      <xdr:col>12</xdr:col>
      <xdr:colOff>280390</xdr:colOff>
      <xdr:row>11</xdr:row>
      <xdr:rowOff>164936</xdr:rowOff>
    </xdr:to>
    <xdr:sp macro="" textlink="TD!$O$11">
      <xdr:nvSpPr>
        <xdr:cNvPr id="22" name="Rectángulo: esquinas redondeadas 21">
          <a:extLst>
            <a:ext uri="{FF2B5EF4-FFF2-40B4-BE49-F238E27FC236}">
              <a16:creationId xmlns:a16="http://schemas.microsoft.com/office/drawing/2014/main" id="{A708CF30-1360-4303-BB2F-FB2EC0AE9999}"/>
            </a:ext>
          </a:extLst>
        </xdr:cNvPr>
        <xdr:cNvSpPr/>
      </xdr:nvSpPr>
      <xdr:spPr>
        <a:xfrm>
          <a:off x="13001885" y="1925820"/>
          <a:ext cx="1050718" cy="35231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218CF4-60BF-48E7-BFAA-0D14254E6822}" type="TxLink">
            <a:rPr lang="en-US" sz="1100" b="0" i="0" u="none" strike="noStrike">
              <a:solidFill>
                <a:srgbClr val="000000"/>
              </a:solidFill>
              <a:latin typeface="Calibri"/>
              <a:cs typeface="Calibri"/>
            </a:rPr>
            <a:pPr algn="ctr"/>
            <a:t>13,4%</a:t>
          </a:fld>
          <a:endParaRPr lang="en-US" b="1">
            <a:solidFill>
              <a:schemeClr val="accent2">
                <a:lumMod val="50000"/>
              </a:schemeClr>
            </a:solidFill>
          </a:endParaRPr>
        </a:p>
      </xdr:txBody>
    </xdr:sp>
    <xdr:clientData/>
  </xdr:twoCellAnchor>
  <xdr:twoCellAnchor>
    <xdr:from>
      <xdr:col>11</xdr:col>
      <xdr:colOff>0</xdr:colOff>
      <xdr:row>13</xdr:row>
      <xdr:rowOff>0</xdr:rowOff>
    </xdr:from>
    <xdr:to>
      <xdr:col>12</xdr:col>
      <xdr:colOff>280390</xdr:colOff>
      <xdr:row>14</xdr:row>
      <xdr:rowOff>164935</xdr:rowOff>
    </xdr:to>
    <xdr:sp macro="" textlink="TD!$O$12">
      <xdr:nvSpPr>
        <xdr:cNvPr id="23" name="Rectángulo: esquinas redondeadas 22">
          <a:extLst>
            <a:ext uri="{FF2B5EF4-FFF2-40B4-BE49-F238E27FC236}">
              <a16:creationId xmlns:a16="http://schemas.microsoft.com/office/drawing/2014/main" id="{A7DCD840-DF67-4D8E-B1E5-322492E9FFCC}"/>
            </a:ext>
          </a:extLst>
        </xdr:cNvPr>
        <xdr:cNvSpPr/>
      </xdr:nvSpPr>
      <xdr:spPr>
        <a:xfrm>
          <a:off x="13001885" y="2487951"/>
          <a:ext cx="1050718" cy="352312"/>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838C87B-C4EC-41F3-B389-4D312BE4695B}" type="TxLink">
            <a:rPr lang="en-US" sz="1100" b="0" i="0" u="none" strike="noStrike">
              <a:solidFill>
                <a:srgbClr val="000000"/>
              </a:solidFill>
              <a:latin typeface="Calibri"/>
              <a:cs typeface="Calibri"/>
            </a:rPr>
            <a:pPr algn="ctr"/>
            <a:t>57,3%</a:t>
          </a:fld>
          <a:endParaRPr lang="es-CO" sz="2800" b="1">
            <a:solidFill>
              <a:schemeClr val="accent2">
                <a:lumMod val="50000"/>
              </a:schemeClr>
            </a:solidFill>
          </a:endParaRPr>
        </a:p>
      </xdr:txBody>
    </xdr:sp>
    <xdr:clientData/>
  </xdr:twoCellAnchor>
  <xdr:twoCellAnchor>
    <xdr:from>
      <xdr:col>10</xdr:col>
      <xdr:colOff>0</xdr:colOff>
      <xdr:row>16</xdr:row>
      <xdr:rowOff>0</xdr:rowOff>
    </xdr:from>
    <xdr:to>
      <xdr:col>11</xdr:col>
      <xdr:colOff>280390</xdr:colOff>
      <xdr:row>17</xdr:row>
      <xdr:rowOff>164935</xdr:rowOff>
    </xdr:to>
    <xdr:sp macro="" textlink="TD!$O$13">
      <xdr:nvSpPr>
        <xdr:cNvPr id="24" name="Rectángulo: esquinas redondeadas 23">
          <a:extLst>
            <a:ext uri="{FF2B5EF4-FFF2-40B4-BE49-F238E27FC236}">
              <a16:creationId xmlns:a16="http://schemas.microsoft.com/office/drawing/2014/main" id="{77DD31E0-0B6C-4F35-B784-6BCA7AF0F07D}"/>
            </a:ext>
          </a:extLst>
        </xdr:cNvPr>
        <xdr:cNvSpPr/>
      </xdr:nvSpPr>
      <xdr:spPr>
        <a:xfrm>
          <a:off x="13001885" y="3050082"/>
          <a:ext cx="1050718" cy="352312"/>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B3BAA01-C61F-42B5-86F8-B80CACD8EBA7}" type="TxLink">
            <a:rPr lang="en-US" sz="1100" b="0" i="0" u="none" strike="noStrike">
              <a:solidFill>
                <a:srgbClr val="000000"/>
              </a:solidFill>
              <a:latin typeface="Calibri"/>
              <a:cs typeface="Calibri"/>
            </a:rPr>
            <a:pPr algn="ctr"/>
            <a:t>5,2%</a:t>
          </a:fld>
          <a:endParaRPr lang="es-CO" sz="2800" b="1">
            <a:solidFill>
              <a:schemeClr val="accent2">
                <a:lumMod val="50000"/>
              </a:schemeClr>
            </a:solidFill>
          </a:endParaRPr>
        </a:p>
      </xdr:txBody>
    </xdr:sp>
    <xdr:clientData/>
  </xdr:twoCellAnchor>
  <xdr:twoCellAnchor>
    <xdr:from>
      <xdr:col>10</xdr:col>
      <xdr:colOff>0</xdr:colOff>
      <xdr:row>19</xdr:row>
      <xdr:rowOff>0</xdr:rowOff>
    </xdr:from>
    <xdr:to>
      <xdr:col>11</xdr:col>
      <xdr:colOff>280390</xdr:colOff>
      <xdr:row>20</xdr:row>
      <xdr:rowOff>164936</xdr:rowOff>
    </xdr:to>
    <xdr:sp macro="" textlink="TD!$O$14">
      <xdr:nvSpPr>
        <xdr:cNvPr id="25" name="Rectángulo: esquinas redondeadas 24">
          <a:extLst>
            <a:ext uri="{FF2B5EF4-FFF2-40B4-BE49-F238E27FC236}">
              <a16:creationId xmlns:a16="http://schemas.microsoft.com/office/drawing/2014/main" id="{13FFFFED-E46D-4B62-BE8E-D3090E62F4D5}"/>
            </a:ext>
          </a:extLst>
        </xdr:cNvPr>
        <xdr:cNvSpPr/>
      </xdr:nvSpPr>
      <xdr:spPr>
        <a:xfrm>
          <a:off x="13001885" y="3612213"/>
          <a:ext cx="1050718" cy="35231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5E339F8-F478-4B79-ACA2-34C4CF9ECF6E}" type="TxLink">
            <a:rPr lang="en-US" sz="1100" b="0" i="0" u="none" strike="noStrike">
              <a:solidFill>
                <a:srgbClr val="000000"/>
              </a:solidFill>
              <a:latin typeface="Calibri"/>
              <a:cs typeface="Calibri"/>
            </a:rPr>
            <a:pPr algn="ctr"/>
            <a:t>24,1%</a:t>
          </a:fld>
          <a:endParaRPr lang="es-CO" sz="2800" b="1">
            <a:solidFill>
              <a:schemeClr val="accent2">
                <a:lumMod val="50000"/>
              </a:schemeClr>
            </a:solidFill>
          </a:endParaRPr>
        </a:p>
      </xdr:txBody>
    </xdr:sp>
    <xdr:clientData/>
  </xdr:twoCellAnchor>
  <xdr:twoCellAnchor>
    <xdr:from>
      <xdr:col>1</xdr:col>
      <xdr:colOff>239425</xdr:colOff>
      <xdr:row>113</xdr:row>
      <xdr:rowOff>174261</xdr:rowOff>
    </xdr:from>
    <xdr:to>
      <xdr:col>11</xdr:col>
      <xdr:colOff>530901</xdr:colOff>
      <xdr:row>143</xdr:row>
      <xdr:rowOff>124918</xdr:rowOff>
    </xdr:to>
    <xdr:graphicFrame macro="">
      <xdr:nvGraphicFramePr>
        <xdr:cNvPr id="28" name="Gráfico 27">
          <a:extLst>
            <a:ext uri="{FF2B5EF4-FFF2-40B4-BE49-F238E27FC236}">
              <a16:creationId xmlns:a16="http://schemas.microsoft.com/office/drawing/2014/main" id="{AD202E73-0D6D-491F-9878-CD39F9F8E5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999344</xdr:colOff>
      <xdr:row>57</xdr:row>
      <xdr:rowOff>176967</xdr:rowOff>
    </xdr:from>
    <xdr:to>
      <xdr:col>14</xdr:col>
      <xdr:colOff>4936239</xdr:colOff>
      <xdr:row>86</xdr:row>
      <xdr:rowOff>114509</xdr:rowOff>
    </xdr:to>
    <xdr:graphicFrame macro="">
      <xdr:nvGraphicFramePr>
        <xdr:cNvPr id="29" name="Gráfico 28">
          <a:extLst>
            <a:ext uri="{FF2B5EF4-FFF2-40B4-BE49-F238E27FC236}">
              <a16:creationId xmlns:a16="http://schemas.microsoft.com/office/drawing/2014/main" id="{42BACB86-97A9-437D-AA2A-EB2664A538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1055556</xdr:colOff>
      <xdr:row>156</xdr:row>
      <xdr:rowOff>23316</xdr:rowOff>
    </xdr:from>
    <xdr:to>
      <xdr:col>12</xdr:col>
      <xdr:colOff>72868</xdr:colOff>
      <xdr:row>179</xdr:row>
      <xdr:rowOff>166557</xdr:rowOff>
    </xdr:to>
    <xdr:graphicFrame macro="">
      <xdr:nvGraphicFramePr>
        <xdr:cNvPr id="30" name="Gráfico 29">
          <a:extLst>
            <a:ext uri="{FF2B5EF4-FFF2-40B4-BE49-F238E27FC236}">
              <a16:creationId xmlns:a16="http://schemas.microsoft.com/office/drawing/2014/main" id="{7FF32BF8-A8EB-42C4-ADE8-1D4AFB716A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plopezg_shd_gov_co/Documents/ClaudiaPL&#243;pezG/Bases%20de%20datos/Serie%20de%20gastos%202002-2024/Series%20Publicadas/2024/PowerBi/BD%20Gastos%202022-abr%202024%20P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BD Gastos 2022-abr 2024 PB"/>
    </sheetNames>
    <sheetDataSet>
      <sheetData sheetId="0"/>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Patricia Lopez Garzon" refreshedDate="45590.520384837961" createdVersion="8" refreshedVersion="8" minRefreshableVersion="3" recordCount="2907" xr:uid="{A0A17096-1B41-4FB8-BC8D-69D600719AD3}">
  <cacheSource type="worksheet">
    <worksheetSource ref="A1:M1048576" sheet="BD"/>
  </cacheSource>
  <cacheFields count="17">
    <cacheField name="Vigencia" numFmtId="0">
      <sharedItems containsString="0" containsBlank="1" containsNumber="1" containsInteger="1" minValue="2012" maxValue="2025"/>
    </cacheField>
    <cacheField name="Plan de Gobierno" numFmtId="0">
      <sharedItems containsBlank="1" count="5">
        <s v="Gustavo Petro 2012-2015"/>
        <s v="Enrique Pañalosa 2016-2019"/>
        <s v="Claudia López 2020-2023"/>
        <s v="Carlos Galán 2024-2027"/>
        <m/>
      </sharedItems>
    </cacheField>
    <cacheField name="Entidad" numFmtId="0">
      <sharedItems containsBlank="1"/>
    </cacheField>
    <cacheField name="Sector" numFmtId="0">
      <sharedItems containsBlank="1"/>
    </cacheField>
    <cacheField name="Tipo de Centro Gestor" numFmtId="0">
      <sharedItems containsBlank="1"/>
    </cacheField>
    <cacheField name="Tipo de Gasto" numFmtId="0">
      <sharedItems containsBlank="1"/>
    </cacheField>
    <cacheField name="Valor Precios" numFmtId="0">
      <sharedItems containsBlank="1"/>
    </cacheField>
    <cacheField name="Presupuesto Inicial" numFmtId="167">
      <sharedItems containsBlank="1" containsMixedTypes="1" containsNumber="1" containsInteger="1" minValue="0" maxValue="9367886240902"/>
    </cacheField>
    <cacheField name="Presupuesto Disponible" numFmtId="167">
      <sharedItems containsString="0" containsBlank="1" containsNumber="1" containsInteger="1" minValue="0" maxValue="9421757670320"/>
    </cacheField>
    <cacheField name="Compromisos" numFmtId="167">
      <sharedItems containsString="0" containsBlank="1" containsNumber="1" minValue="0" maxValue="8894255885819"/>
    </cacheField>
    <cacheField name="% Compromisos" numFmtId="165">
      <sharedItems containsBlank="1" containsMixedTypes="1" containsNumber="1" minValue="0" maxValue="1"/>
    </cacheField>
    <cacheField name="Giros" numFmtId="167">
      <sharedItems containsBlank="1" containsMixedTypes="1" containsNumber="1" minValue="0" maxValue="8882260089834"/>
    </cacheField>
    <cacheField name="% Giros" numFmtId="165">
      <sharedItems containsBlank="1" containsMixedTypes="1" containsNumber="1" minValue="0" maxValue="1"/>
    </cacheField>
    <cacheField name="% Ejecución" numFmtId="0" formula="Compromisos/'Presupuesto Disponible'" databaseField="0"/>
    <cacheField name="% Giros2" numFmtId="0" formula="Giros/'Presupuesto Disponible'" databaseField="0"/>
    <cacheField name="% Participación" numFmtId="0" formula="'Presupuesto Disponible'/'Presupuesto Disponible'" databaseField="0"/>
    <cacheField name="Campo1" numFmtId="0" formula=" 0" databaseField="0"/>
  </cacheFields>
  <extLst>
    <ext xmlns:x14="http://schemas.microsoft.com/office/spreadsheetml/2009/9/main" uri="{725AE2AE-9491-48be-B2B4-4EB974FC3084}">
      <x14:pivotCacheDefinition pivotCacheId="26955830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Patricia Lopez Garzon" refreshedDate="45842.686264583332" createdVersion="8" refreshedVersion="8" minRefreshableVersion="3" recordCount="2912" xr:uid="{E6AD99B3-767E-4503-B3A6-15020B4AF443}">
  <cacheSource type="worksheet">
    <worksheetSource name="Tabla1"/>
  </cacheSource>
  <cacheFields count="17">
    <cacheField name="Vigencia" numFmtId="0">
      <sharedItems containsString="0" containsBlank="1" containsNumber="1" containsInteger="1" minValue="2012" maxValue="2025" count="15">
        <n v="2012"/>
        <n v="2013"/>
        <n v="2014"/>
        <n v="2015"/>
        <n v="2016"/>
        <n v="2017"/>
        <n v="2018"/>
        <n v="2019"/>
        <n v="2020"/>
        <n v="2021"/>
        <n v="2022"/>
        <n v="2023"/>
        <n v="2024"/>
        <n v="2025"/>
        <m/>
      </sharedItems>
    </cacheField>
    <cacheField name="Plan de Gobierno" numFmtId="0">
      <sharedItems containsBlank="1" count="5">
        <s v="Gustavo Petro 2012-2015"/>
        <s v="Enrique Pañalosa 2016-2019"/>
        <s v="Claudia López 2020-2023"/>
        <s v="Carlos Galán 2024-2027"/>
        <m/>
      </sharedItems>
    </cacheField>
    <cacheField name="Entidad" numFmtId="0">
      <sharedItems containsBlank="1" count="46">
        <s v="0100-CONCEJO DE BOGOTA"/>
        <s v="0102-PERSONERÍA DE BOGOTÁ"/>
        <s v="0104-SECRETARÍA GENERAL"/>
        <s v="0105-VEEDURÍA DISTRITAL"/>
        <s v="0110-SECRETARÍA DISTRITAL DE GOBIERNO"/>
        <s v="0111-SECRETARÍA DISTRITAL DE HACIENDA"/>
        <s v="0112-SECRETARÍA DE EDUCACIÓN DEL DISTRITO"/>
        <s v="0113-SECRETARÍA DISTRITAL DE MOVILIDAD"/>
        <s v="0114-SECRETARÍA DISTRITAL DE SALUD"/>
        <s v="0117-SECRETARÍA DISTRITAL DE DESARROLLO ECONÓMICO"/>
        <s v="0118-SECRETARÍA DISTRITAL DEL HABITAT"/>
        <s v="0119-SECRETARÍA DISTRITAL DE CULTURA, RECREACIÓN Y DEPORTE"/>
        <s v="0120-SECRETARÍA DISTRITAL DE PLANEACIÓN "/>
        <s v="0121-SECRETARÍA DISTRITAL DE LA MUJER"/>
        <s v="0122-SECRETARÍA DISTRITAL DE INTEGRACIÓN SOCIAL"/>
        <s v="0125-DEPARTAMENTO ADMINISTRATIVO DEL SERVICIO CIVIL"/>
        <s v="0126-SECRETARÍA DISTRITAL DE AMBIENTE"/>
        <s v="0127-DEPARTAMENTO ADTIVO DE LA DEFENSORÍA ESPACIO PUBLICO"/>
        <s v="0131-UNIDAD ADMINISTRATIVA ESPECIAL CUERPO OFICIAL DE BOMBEROS"/>
        <s v="0136-SECRETARIA JURIDICA DISTRITAL"/>
        <s v="0137-SECRETARÍA DISTRITAL DE SEGURIDAD, CONVIVENCIA Y JUSTICIA"/>
        <s v="0200-INSTITUTO PARA LA ECONOMÍA SOCIAL"/>
        <s v="0201-FONDO FINANCIERO DE SALUD "/>
        <s v="0203-INSTITUTO DISTRITAL DE GESTIÓN DE RIESGOS Y CAMBIO CLIMATICO"/>
        <s v="0204-INSTITUTO DE DESARROLLO URBANO  "/>
        <s v="0206-FONDO DE PRESTACIONES ECONÓMICAS, CESANTÍAS Y PENSIONES"/>
        <s v="0208-CAJA DE LA VIVIENDA POPULAR"/>
        <s v="0211-INSTITUTO DISTRITAL DE RECREACIÓN Y DEPORTE"/>
        <s v="0213-INSTITUTO DISTRITAL DE PATRIMONIO CULTURAL"/>
        <s v="0214-INSTITUTO DISTRITAL PARA LA PROTECCIÓN DE LA NIÑEZ Y LA JUVENTUD"/>
        <s v="0215-FUNDACIÓN GILBERTO ALZATE AVENDAÑO"/>
        <s v="0216-ORQUESTA FILARMÓNICA DE BOGOTÁ"/>
        <s v="0217-FONDO DE SEGURIDAD Y VIGILANCIA"/>
        <s v="0218-JARDIN BOTÁNICO"/>
        <s v="0219-INSTITUTO PARA LA INVESTIGACION EDUCATIVA Y EL DESARROLLO PEDAGÓGICO"/>
        <s v="0220-INSTITUTO DISTRITAL DE PARTICIPACIÓN Y ACCIÓN COMUNAL"/>
        <s v="0221-INSTITUTO DISTRITAL DE TURISMO"/>
        <s v="0222-INSTITUTO DISTRITAL DE LAS ARTES"/>
        <s v="0226-UNIDAD ADMINISTRATIVA ESPECIAL DE CATASTRO"/>
        <s v="0227-UNIDAD ADTIVA ESPECIAL DE REHABILITACIÓN Y MANTO. VIAL"/>
        <s v="0228-UNIDAD ADMINISTRATIVA ESPECIAL DE SERVICIOS PÚBLICOS"/>
        <s v="0229-INSTITUTO DISTRITAL DE PROTECCIÓN Y BIENESTAR ANIMAL"/>
        <s v="0230-UNIVERSIDAD DISTRITAL  "/>
        <s v="0235-CONTRALORÍA DISTRITAL"/>
        <s v="0501-AGENCIA DE EDUCACIÓN SUPERIOR, CIENCIA Y TECNOLOGÍA - ATENEA"/>
        <m u="1"/>
      </sharedItems>
    </cacheField>
    <cacheField name="Sector" numFmtId="0">
      <sharedItems containsBlank="1" count="20">
        <s v="OTRAS ENTIDADES DE CONTROL"/>
        <s v="GESTIÓN PÚBLICA"/>
        <s v="GOBIERNO"/>
        <s v="HACIENDA"/>
        <s v="EDUCACIÓN"/>
        <s v="MOVILIDAD"/>
        <s v="SALUD"/>
        <s v="DESARROLLO ECONÓMICO, INDUSTRIA Y TURISMO"/>
        <s v="HÁBITAT"/>
        <s v="CULTURA, RECREACIÓN Y DEPORTE"/>
        <s v="PLANEACIÓN"/>
        <s v="MUJER"/>
        <s v="INTEGRACION SOCIAL"/>
        <s v="AMBIENTE"/>
        <s v="SEGURIDAD, CONVIVENCIA Y JUSTICIA"/>
        <s v="GESTIÓN JURÍDICA"/>
        <s v="ORGANISMO DE CONTROL"/>
        <s v="OTRAS ENTIDADES"/>
        <s v="MUJERES"/>
        <m/>
      </sharedItems>
    </cacheField>
    <cacheField name="Tipo de Centro Gestor" numFmtId="0">
      <sharedItems containsBlank="1" count="5">
        <s v="Administración Centrral"/>
        <s v="Establecimientos Públicos"/>
        <s v="Ente Autónomo Universitario"/>
        <s v="Organismo de Control"/>
        <m u="1"/>
      </sharedItems>
    </cacheField>
    <cacheField name="Tipo de Gasto" numFmtId="0">
      <sharedItems containsBlank="1" count="5">
        <s v="Funcionamiento"/>
        <s v="Inversión directa"/>
        <s v="Servicio de la deuda"/>
        <s v="Transferencias"/>
        <m u="1"/>
      </sharedItems>
    </cacheField>
    <cacheField name="Valor Precios" numFmtId="0">
      <sharedItems containsBlank="1" count="4">
        <s v="Corrientes "/>
        <s v="Constantes "/>
        <s v="Constantes" u="1"/>
        <m u="1"/>
      </sharedItems>
    </cacheField>
    <cacheField name="Presupuesto Inicial" numFmtId="167">
      <sharedItems containsSemiMixedTypes="0" containsString="0" containsNumber="1" minValue="0" maxValue="9621507396981.4238"/>
    </cacheField>
    <cacheField name="Presupuesto Disponible" numFmtId="167">
      <sharedItems containsSemiMixedTypes="0" containsString="0" containsNumber="1" minValue="0" maxValue="9676837312749.1797"/>
    </cacheField>
    <cacheField name="Compromisos" numFmtId="167">
      <sharedItems containsSemiMixedTypes="0" containsString="0" containsNumber="1" minValue="0" maxValue="9135054226257.8438"/>
    </cacheField>
    <cacheField name="% Compromisos" numFmtId="165">
      <sharedItems containsMixedTypes="1" containsNumber="1" minValue="0" maxValue="1"/>
    </cacheField>
    <cacheField name="Giros" numFmtId="167">
      <sharedItems containsSemiMixedTypes="0" containsString="0" containsNumber="1" minValue="0" maxValue="9122733662489.1094"/>
    </cacheField>
    <cacheField name="% Giros" numFmtId="165">
      <sharedItems containsMixedTypes="1" containsNumber="1" minValue="0" maxValue="1"/>
    </cacheField>
    <cacheField name="% Ejecución" numFmtId="0" formula="Compromisos/'Presupuesto Disponible'" databaseField="0"/>
    <cacheField name="% Giros2" numFmtId="0" formula="Giros/'Presupuesto Disponible'" databaseField="0"/>
    <cacheField name="% Participación" numFmtId="0" formula="'Presupuesto Disponible'/'Presupuesto Disponible'" databaseField="0"/>
    <cacheField name="Campo1" numFmtId="0" formula=" 0" databaseField="0"/>
  </cacheFields>
  <extLst>
    <ext xmlns:x14="http://schemas.microsoft.com/office/spreadsheetml/2009/9/main" uri="{725AE2AE-9491-48be-B2B4-4EB974FC3084}">
      <x14:pivotCacheDefinition pivotCacheId="25551590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7">
  <r>
    <n v="2012"/>
    <x v="0"/>
    <s v="0100-CONCEJO DE BOGOTA"/>
    <s v="OTRAS ENTIDADES"/>
    <s v="Administración Centrral"/>
    <s v="Funcionamiento"/>
    <s v="Constantes"/>
    <n v="82313967318"/>
    <n v="82313967318"/>
    <n v="77004424003"/>
    <n v="0.9354964474681694"/>
    <n v="77004424003"/>
    <n v="0.9354964474681694"/>
  </r>
  <r>
    <n v="2012"/>
    <x v="0"/>
    <s v="0102-PERSONERÍA DE BOGOTÁ"/>
    <s v="OTRAS ENTIDADES"/>
    <s v="Administración Centrral"/>
    <s v="Funcionamiento"/>
    <s v="Constantes"/>
    <n v="141199435479"/>
    <n v="143477439242"/>
    <n v="143347404151"/>
    <n v="0.99909368963032108"/>
    <n v="139365566153"/>
    <n v="0.97134132647806326"/>
  </r>
  <r>
    <n v="2012"/>
    <x v="0"/>
    <s v="0102-PERSONERÍA DE BOGOTÁ"/>
    <s v="OTRAS ENTIDADES"/>
    <s v="Administración Centrral"/>
    <s v="Inversión directa"/>
    <s v="Constantes"/>
    <n v="5025955211"/>
    <n v="4328518899"/>
    <n v="4208127046"/>
    <n v="0.97218636309343276"/>
    <n v="3433023037"/>
    <n v="0.79311725722004289"/>
  </r>
  <r>
    <n v="2012"/>
    <x v="0"/>
    <s v="0104-SECRETARÍA GENERAL"/>
    <s v="GESTIÓN PÚBLICA"/>
    <s v="Administración Centrral"/>
    <s v="Funcionamiento"/>
    <s v="Constantes"/>
    <n v="112229872341"/>
    <n v="112229872341"/>
    <n v="107395153632"/>
    <n v="0.95692128478672633"/>
    <n v="96755827865"/>
    <n v="0.86212187403204421"/>
  </r>
  <r>
    <n v="2012"/>
    <x v="0"/>
    <s v="0104-SECRETARÍA GENERAL"/>
    <s v="GESTIÓN PÚBLICA"/>
    <s v="Administración Centrral"/>
    <s v="Inversión directa"/>
    <s v="Constantes"/>
    <n v="88118772437"/>
    <n v="79999609725"/>
    <n v="65286428489"/>
    <n v="0.81608433732893437"/>
    <n v="51565186173"/>
    <n v="0.64456797164706414"/>
  </r>
  <r>
    <n v="2012"/>
    <x v="0"/>
    <s v="0105-VEEDURÍA DISTRITAL"/>
    <s v="OTRAS ENTIDADES"/>
    <s v="Administración Centrral"/>
    <s v="Funcionamiento"/>
    <s v="Constantes"/>
    <n v="19466934157"/>
    <n v="21332661892"/>
    <n v="19919592236"/>
    <n v="0.93376027505831716"/>
    <n v="19618150219"/>
    <n v="0.91962973576949802"/>
  </r>
  <r>
    <n v="2012"/>
    <x v="0"/>
    <s v="0105-VEEDURÍA DISTRITAL"/>
    <s v="OTRAS ENTIDADES"/>
    <s v="Administración Centrral"/>
    <s v="Inversión directa"/>
    <s v="Constantes"/>
    <n v="932863868"/>
    <n v="932863868"/>
    <n v="860485990"/>
    <n v="0.92241324754578236"/>
    <n v="698302009"/>
    <n v="0.74855724715452265"/>
  </r>
  <r>
    <n v="2012"/>
    <x v="0"/>
    <s v="0110-SECRETARÍA DISTRITAL DE GOBIERNO"/>
    <s v="GOBIERNO"/>
    <s v="Administración Centrral"/>
    <s v="Funcionamiento"/>
    <s v="Constantes"/>
    <n v="166789044386"/>
    <n v="165434823110"/>
    <n v="151208213171"/>
    <n v="0.91400474415510136"/>
    <n v="143427686952"/>
    <n v="0.86697397957522437"/>
  </r>
  <r>
    <n v="2012"/>
    <x v="0"/>
    <s v="0110-SECRETARÍA DISTRITAL DE GOBIERNO"/>
    <s v="GOBIERNO"/>
    <s v="Administración Centrral"/>
    <s v="Inversión directa"/>
    <s v="Constantes"/>
    <n v="146775037812"/>
    <n v="148496743803"/>
    <n v="129493914047"/>
    <n v="0.87203201047149093"/>
    <n v="85706138153"/>
    <n v="0.57715836696527301"/>
  </r>
  <r>
    <n v="2012"/>
    <x v="0"/>
    <s v="0111-SECRETARÍA DISTRITAL DE HACIENDA"/>
    <s v="HACIENDA"/>
    <s v="Administración Centrral"/>
    <s v="Funcionamiento"/>
    <s v="Constantes"/>
    <n v="390774813997"/>
    <n v="333883225045"/>
    <n v="262138854397"/>
    <n v="0.78512136799226595"/>
    <n v="236991005551"/>
    <n v="0.70980207382104599"/>
  </r>
  <r>
    <n v="2012"/>
    <x v="0"/>
    <s v="0111-SECRETARÍA DISTRITAL DE HACIENDA"/>
    <s v="HACIENDA"/>
    <s v="Administración Centrral"/>
    <s v="Servicio de la deuda"/>
    <s v="Constantes"/>
    <n v="718107159020"/>
    <n v="718107159020"/>
    <n v="662666696167"/>
    <n v="0.92279639304994598"/>
    <n v="662372373579"/>
    <n v="0.92238653418096928"/>
  </r>
  <r>
    <n v="2012"/>
    <x v="0"/>
    <s v="0111-SECRETARÍA DISTRITAL DE HACIENDA"/>
    <s v="HACIENDA"/>
    <s v="Administración Centrral"/>
    <s v="Inversión directa"/>
    <s v="Constantes"/>
    <n v="105367447738"/>
    <n v="104970077539"/>
    <n v="68709819640"/>
    <n v="0.65456577008311667"/>
    <n v="48679541665"/>
    <n v="0.46374683915912962"/>
  </r>
  <r>
    <n v="2012"/>
    <x v="0"/>
    <s v="0111-SECRETARÍA DISTRITAL DE HACIENDA"/>
    <s v="HACIENDA"/>
    <s v="Administración Centrral"/>
    <s v="Transferencias"/>
    <s v="Constantes"/>
    <n v="2070141173780"/>
    <n v="2034468512939"/>
    <n v="1972914629727"/>
    <n v="0.96974448961951298"/>
    <n v="1972914629727"/>
    <n v="0.96974448961951298"/>
  </r>
  <r>
    <n v="2012"/>
    <x v="0"/>
    <s v="0112-SECRETARÍA DE EDUCACIÓN DEL DISTRITO"/>
    <s v="EDUCACIÓN"/>
    <s v="Administración Centrral"/>
    <s v="Funcionamiento"/>
    <s v="Constantes"/>
    <n v="143163501992"/>
    <n v="143163501992"/>
    <n v="134057273685"/>
    <n v="0.93639280836040983"/>
    <n v="126101581470"/>
    <n v="0.88082213493943851"/>
  </r>
  <r>
    <n v="2012"/>
    <x v="0"/>
    <s v="0112-SECRETARÍA DE EDUCACIÓN DEL DISTRITO"/>
    <s v="EDUCACIÓN"/>
    <s v="Administración Centrral"/>
    <s v="Inversión directa"/>
    <s v="Constantes"/>
    <n v="4625461693871"/>
    <n v="4547583995779"/>
    <n v="4204425985836"/>
    <n v="0.92454058896734748"/>
    <n v="3805864563755"/>
    <n v="0.83689813476508557"/>
  </r>
  <r>
    <n v="2012"/>
    <x v="0"/>
    <s v="0113-SECRETARÍA DISTRITAL DE MOVILIDAD"/>
    <s v="MOVILIDAD"/>
    <s v="Administración Centrral"/>
    <s v="Funcionamiento"/>
    <s v="Constantes"/>
    <n v="57041909003"/>
    <n v="60673046461"/>
    <n v="58970903903"/>
    <n v="0.97194565532333832"/>
    <n v="54903180498"/>
    <n v="0.90490231990066938"/>
  </r>
  <r>
    <n v="2012"/>
    <x v="0"/>
    <s v="0113-SECRETARÍA DISTRITAL DE MOVILIDAD"/>
    <s v="MOVILIDAD"/>
    <s v="Administración Centrral"/>
    <s v="Inversión directa"/>
    <s v="Constantes"/>
    <n v="568249605025"/>
    <n v="507690102683"/>
    <n v="376241877564"/>
    <n v="0.74108570479445446"/>
    <n v="223671826635"/>
    <n v="0.44056763260295412"/>
  </r>
  <r>
    <n v="2012"/>
    <x v="0"/>
    <s v="0113-SECRETARÍA DISTRITAL DE MOVILIDAD"/>
    <s v="MOVILIDAD"/>
    <s v="Administración Centrral"/>
    <s v="Transferencias"/>
    <s v="Constantes"/>
    <n v="0"/>
    <n v="0"/>
    <n v="0"/>
    <n v="0"/>
    <n v="0"/>
    <n v="0"/>
  </r>
  <r>
    <n v="2012"/>
    <x v="0"/>
    <s v="0114-SECRETARÍA DISTRITAL DE SALUD"/>
    <s v="SALUD"/>
    <s v="Administración Centrral"/>
    <s v="Funcionamiento"/>
    <s v="Constantes"/>
    <n v="57429538194"/>
    <n v="57214555460"/>
    <n v="53904739148"/>
    <n v="0.94215079912114374"/>
    <n v="51722714679"/>
    <n v="0.9040132229142378"/>
  </r>
  <r>
    <n v="2012"/>
    <x v="0"/>
    <s v="0117-SECRETARÍA DISTRITAL DE DESARROLLO ECONÓMICO"/>
    <s v="DESARROLLO ECONÓMICO, INDUSTRIA Y TURISMO"/>
    <s v="Administración Centrral"/>
    <s v="Funcionamiento"/>
    <s v="Constantes"/>
    <n v="18388879357"/>
    <n v="18388879357"/>
    <n v="16583799529"/>
    <n v="0.90183850832036327"/>
    <n v="15782123266"/>
    <n v="0.85824279770437994"/>
  </r>
  <r>
    <n v="2012"/>
    <x v="0"/>
    <s v="0117-SECRETARÍA DISTRITAL DE DESARROLLO ECONÓMICO"/>
    <s v="DESARROLLO ECONÓMICO, INDUSTRIA Y TURISMO"/>
    <s v="Administración Centrral"/>
    <s v="Inversión directa"/>
    <s v="Constantes"/>
    <n v="117861860697"/>
    <n v="112318118791"/>
    <n v="78946674891"/>
    <n v="0.70288459013369764"/>
    <n v="51251905691"/>
    <n v="0.45631022174052643"/>
  </r>
  <r>
    <n v="2012"/>
    <x v="0"/>
    <s v="0117-SECRETARÍA DISTRITAL DE DESARROLLO ECONÓMICO"/>
    <s v="DESARROLLO ECONÓMICO, INDUSTRIA Y TURISMO"/>
    <s v="Administración Centrral"/>
    <s v="Transferencias"/>
    <s v="Constantes"/>
    <n v="55971832055"/>
    <n v="55971832055"/>
    <n v="0"/>
    <n v="0"/>
    <n v="0"/>
    <n v="0"/>
  </r>
  <r>
    <n v="2012"/>
    <x v="0"/>
    <s v="0118-SECRETARÍA DISTRITAL DEL HABITAT"/>
    <s v="HÁBITAT"/>
    <s v="Administración Centrral"/>
    <s v="Funcionamiento"/>
    <s v="Constantes"/>
    <n v="24136061475"/>
    <n v="24136061475"/>
    <n v="22064177204"/>
    <n v="0.91415814576267773"/>
    <n v="20996844682"/>
    <n v="0.86993665904225581"/>
  </r>
  <r>
    <n v="2012"/>
    <x v="0"/>
    <s v="0118-SECRETARÍA DISTRITAL DEL HABITAT"/>
    <s v="HÁBITAT"/>
    <s v="Administración Centrral"/>
    <s v="Inversión directa"/>
    <s v="Constantes"/>
    <n v="232740206321"/>
    <n v="229150766972"/>
    <n v="209361147207"/>
    <n v="0.91363930382385283"/>
    <n v="167372874797"/>
    <n v="0.73040503860696804"/>
  </r>
  <r>
    <n v="2012"/>
    <x v="0"/>
    <s v="0118-SECRETARÍA DISTRITAL DEL HABITAT"/>
    <s v="HÁBITAT"/>
    <s v="Administración Centrral"/>
    <s v="Transferencias"/>
    <s v="Constantes"/>
    <n v="0"/>
    <n v="0"/>
    <n v="0"/>
    <n v="0"/>
    <n v="0"/>
    <n v="0"/>
  </r>
  <r>
    <n v="2012"/>
    <x v="0"/>
    <s v="0119-SECRETARÍA DISTRITAL DE CULTURA, RECREACIÓN Y DEPORTE"/>
    <s v="CULTURA, RECREACIÓN Y DEPORTE"/>
    <s v="Administración Centrral"/>
    <s v="Funcionamiento"/>
    <s v="Constantes"/>
    <n v="20861002189"/>
    <n v="20776834591"/>
    <n v="20329839100"/>
    <n v="0.97848587141403975"/>
    <n v="19522730327"/>
    <n v="0.93963930075550361"/>
  </r>
  <r>
    <n v="2012"/>
    <x v="0"/>
    <s v="0119-SECRETARÍA DISTRITAL DE CULTURA, RECREACIÓN Y DEPORTE"/>
    <s v="CULTURA, RECREACIÓN Y DEPORTE"/>
    <s v="Administración Centrral"/>
    <s v="Inversión directa"/>
    <s v="Constantes"/>
    <n v="48926026938"/>
    <n v="43859976776"/>
    <n v="42704826288"/>
    <n v="0.97366276562571974"/>
    <n v="38409744123"/>
    <n v="0.87573562382772752"/>
  </r>
  <r>
    <n v="2012"/>
    <x v="0"/>
    <s v="0120-SECRETARÍA DISTRITAL DE PLANEACIÓN "/>
    <s v="PLANEACIÓN"/>
    <s v="Administración Centrral"/>
    <s v="Funcionamiento"/>
    <s v="Constantes"/>
    <n v="77248673238"/>
    <n v="82359338499"/>
    <n v="77748244409"/>
    <n v="0.94401249240174523"/>
    <n v="75056770258"/>
    <n v="0.91133284489543753"/>
  </r>
  <r>
    <n v="2012"/>
    <x v="0"/>
    <s v="0120-SECRETARÍA DISTRITAL DE PLANEACIÓN "/>
    <s v="PLANEACIÓN"/>
    <s v="Administración Centrral"/>
    <s v="Inversión directa"/>
    <s v="Constantes"/>
    <n v="51682523991"/>
    <n v="49432161043"/>
    <n v="47173276366"/>
    <n v="0.95430333958017644"/>
    <n v="38011177414"/>
    <n v="0.76895641647013724"/>
  </r>
  <r>
    <n v="2012"/>
    <x v="0"/>
    <s v="0120-SECRETARÍA DISTRITAL DE PLANEACIÓN "/>
    <s v="PLANEACIÓN"/>
    <s v="Administración Centrral"/>
    <s v="Transferencias"/>
    <s v="Constantes"/>
    <n v="0"/>
    <n v="0"/>
    <n v="0"/>
    <n v="0"/>
    <n v="0"/>
    <n v="0"/>
  </r>
  <r>
    <n v="2012"/>
    <x v="0"/>
    <s v="0121-SECRETARÍA DISTRITAL DE LA MUJER"/>
    <s v="MUJERES"/>
    <s v="Administración Centrral"/>
    <s v="Funcionamiento"/>
    <s v="Constantes"/>
    <n v="0"/>
    <n v="0"/>
    <n v="0"/>
    <n v="0"/>
    <n v="0"/>
    <n v="0"/>
  </r>
  <r>
    <n v="2012"/>
    <x v="0"/>
    <s v="0121-SECRETARÍA DISTRITAL DE LA MUJER"/>
    <s v="MUJERES"/>
    <s v="Administración Centrral"/>
    <s v="Inversión directa"/>
    <s v="Constantes"/>
    <n v="0"/>
    <n v="0"/>
    <n v="0"/>
    <n v="0"/>
    <n v="0"/>
    <n v="0"/>
  </r>
  <r>
    <n v="2012"/>
    <x v="0"/>
    <s v="0122-SECRETARÍA DISTRITAL DE INTEGRACIÓN SOCIAL"/>
    <s v="INTEGRACION SOCIAL"/>
    <s v="Administración Centrral"/>
    <s v="Funcionamiento"/>
    <s v="Constantes"/>
    <n v="35022220858"/>
    <n v="35022220858"/>
    <n v="34036825173"/>
    <n v="0.97186370079169582"/>
    <n v="32772083939"/>
    <n v="0.93575116415023096"/>
  </r>
  <r>
    <n v="2012"/>
    <x v="0"/>
    <s v="0122-SECRETARÍA DISTRITAL DE INTEGRACIÓN SOCIAL"/>
    <s v="INTEGRACION SOCIAL"/>
    <s v="Administración Centrral"/>
    <s v="Inversión directa"/>
    <s v="Constantes"/>
    <n v="1135962285325"/>
    <n v="1139607377571"/>
    <n v="1119959776500"/>
    <n v="0.98275932443252723"/>
    <n v="938761806254"/>
    <n v="0.82375897588072"/>
  </r>
  <r>
    <n v="2012"/>
    <x v="0"/>
    <s v="0125-DEPARTAMENTO ADMINISTRATIVO DEL SERVICIO CIVIL"/>
    <s v="GESTIÓN PÚBLICA"/>
    <s v="Administración Centrral"/>
    <s v="Funcionamiento"/>
    <s v="Constantes"/>
    <n v="10701234048"/>
    <n v="10698420691"/>
    <n v="8950530750"/>
    <n v="0.83662168543527127"/>
    <n v="8627193934"/>
    <n v="0.80639883055426953"/>
  </r>
  <r>
    <n v="2012"/>
    <x v="0"/>
    <s v="0125-DEPARTAMENTO ADMINISTRATIVO DEL SERVICIO CIVIL"/>
    <s v="GESTIÓN PÚBLICA"/>
    <s v="Administración Centrral"/>
    <s v="Inversión directa"/>
    <s v="Constantes"/>
    <n v="6138244249"/>
    <n v="6138244249"/>
    <n v="4806694889"/>
    <n v="0.78307325254824667"/>
    <n v="3941748692"/>
    <n v="0.64216224250805309"/>
  </r>
  <r>
    <n v="2012"/>
    <x v="0"/>
    <s v="0126-SECRETARÍA DISTRITAL DE AMBIENTE"/>
    <s v="AMBIENTE"/>
    <s v="Administración Centrral"/>
    <s v="Funcionamiento"/>
    <s v="Constantes"/>
    <n v="40298463445"/>
    <n v="40298463445"/>
    <n v="36373001362"/>
    <n v="0.90259027894804145"/>
    <n v="33569735223"/>
    <n v="0.83302767284952495"/>
  </r>
  <r>
    <n v="2012"/>
    <x v="0"/>
    <s v="0126-SECRETARÍA DISTRITAL DE AMBIENTE"/>
    <s v="AMBIENTE"/>
    <s v="Administración Centrral"/>
    <s v="Inversión directa"/>
    <s v="Constantes"/>
    <n v="100473873373"/>
    <n v="95258723412"/>
    <n v="87020596948"/>
    <n v="0.91351840368078852"/>
    <n v="62191025549"/>
    <n v="0.65286436056905661"/>
  </r>
  <r>
    <n v="2012"/>
    <x v="0"/>
    <s v="0127-DEPARTAMENTO ADTIVO DE LA DEFENSORÍA ESPACIO PUBLICO"/>
    <s v="GOBIERNO"/>
    <s v="Administración Centrral"/>
    <s v="Funcionamiento"/>
    <s v="Constantes"/>
    <n v="14241267718"/>
    <n v="14126326661"/>
    <n v="13070803987"/>
    <n v="0.92527974898711007"/>
    <n v="12579282968"/>
    <n v="0.89048506875668665"/>
  </r>
  <r>
    <n v="2012"/>
    <x v="0"/>
    <s v="0127-DEPARTAMENTO ADTIVO DE LA DEFENSORÍA ESPACIO PUBLICO"/>
    <s v="GOBIERNO"/>
    <s v="Administración Centrral"/>
    <s v="Inversión directa"/>
    <s v="Constantes"/>
    <n v="17781439452"/>
    <n v="17240746733"/>
    <n v="16546488825"/>
    <n v="0.95973156390777781"/>
    <n v="12220219149"/>
    <n v="0.70879871610257128"/>
  </r>
  <r>
    <n v="2012"/>
    <x v="0"/>
    <s v="0131-UNIDAD ADMINISTRATIVA ESPECIAL CUERPO OFICIAL DE BOMBEROS"/>
    <s v="SEGURIDAD, CONVIVENCIA Y JUSTICIA"/>
    <s v="Administración Centrral"/>
    <s v="Funcionamiento"/>
    <s v="Constantes"/>
    <n v="86812863772"/>
    <n v="86812863772"/>
    <n v="64593847385"/>
    <n v="0.74405847910564649"/>
    <n v="62389652110"/>
    <n v="0.71866828715449782"/>
  </r>
  <r>
    <n v="2012"/>
    <x v="0"/>
    <s v="0131-UNIDAD ADMINISTRATIVA ESPECIAL CUERPO OFICIAL DE BOMBEROS"/>
    <s v="SEGURIDAD, CONVIVENCIA Y JUSTICIA"/>
    <s v="Administración Centrral"/>
    <s v="Inversión directa"/>
    <s v="Constantes"/>
    <n v="78301143314"/>
    <n v="78301143314"/>
    <n v="77524796506"/>
    <n v="0.99008511529791177"/>
    <n v="51853159459"/>
    <n v="0.66222736047493724"/>
  </r>
  <r>
    <n v="2012"/>
    <x v="0"/>
    <s v="0136-SECRETARIA JURIDICA DISTRITAL"/>
    <s v="GESTIÓN JURÍDICA"/>
    <s v="Administración Centrral"/>
    <s v="Funcionamiento"/>
    <s v="Constantes"/>
    <n v="0"/>
    <n v="0"/>
    <n v="0"/>
    <n v="0"/>
    <n v="0"/>
    <n v="0"/>
  </r>
  <r>
    <n v="2012"/>
    <x v="0"/>
    <s v="0136-SECRETARIA JURIDICA DISTRITAL"/>
    <s v="GESTIÓN JURÍDICA"/>
    <s v="Administración Centrral"/>
    <s v="Inversión directa"/>
    <s v="Constantes"/>
    <n v="0"/>
    <n v="0"/>
    <n v="0"/>
    <n v="0"/>
    <n v="0"/>
    <n v="0"/>
  </r>
  <r>
    <n v="2012"/>
    <x v="0"/>
    <s v="0137-SECRETARÍA DISTRITAL DE SEGURIDAD, CONVIVENCIA Y JUSTICIA"/>
    <s v="SEGURIDAD, CONVIVENCIA Y JUSTICIA"/>
    <s v="Administración Centrral"/>
    <s v="Funcionamiento"/>
    <s v="Constantes"/>
    <n v="0"/>
    <n v="0"/>
    <n v="0"/>
    <n v="0"/>
    <n v="0"/>
    <n v="0"/>
  </r>
  <r>
    <n v="2012"/>
    <x v="0"/>
    <s v="0137-SECRETARÍA DISTRITAL DE SEGURIDAD, CONVIVENCIA Y JUSTICIA"/>
    <s v="SEGURIDAD, CONVIVENCIA Y JUSTICIA"/>
    <s v="Administración Centrral"/>
    <s v="Inversión directa"/>
    <s v="Constantes"/>
    <n v="0"/>
    <n v="0"/>
    <n v="0"/>
    <n v="0"/>
    <n v="0"/>
    <n v="0"/>
  </r>
  <r>
    <n v="2012"/>
    <x v="0"/>
    <s v="0200-INSTITUTO PARA LA ECONOMÍA SOCIAL"/>
    <s v="DESARROLLO ECONÓMICO, INDUSTRIA Y TURISMO"/>
    <s v="Establecimientos Públicos"/>
    <s v="Funcionamiento"/>
    <s v="Constantes"/>
    <n v="16294965657"/>
    <n v="15321499721"/>
    <n v="12940882500"/>
    <n v="0.84462244138300169"/>
    <n v="12631831328"/>
    <n v="0.82445136298808408"/>
  </r>
  <r>
    <n v="2012"/>
    <x v="0"/>
    <s v="0200-INSTITUTO PARA LA ECONOMÍA SOCIAL"/>
    <s v="DESARROLLO ECONÓMICO, INDUSTRIA Y TURISMO"/>
    <s v="Establecimientos Públicos"/>
    <s v="Inversión directa"/>
    <s v="Constantes"/>
    <n v="97473902581"/>
    <n v="97473902581"/>
    <n v="92317639173"/>
    <n v="0.94710108786590141"/>
    <n v="56301089140"/>
    <n v="0.57760167233700599"/>
  </r>
  <r>
    <n v="2012"/>
    <x v="0"/>
    <s v="0201-FONDO FINANCIERO DE SALUD "/>
    <s v="SALUD"/>
    <s v="Establecimientos Públicos"/>
    <s v="Funcionamiento"/>
    <s v="Constantes"/>
    <n v="38539434813"/>
    <n v="64133773985"/>
    <n v="57048374102"/>
    <n v="0.88952155092795293"/>
    <n v="51949450770"/>
    <n v="0.81001705563359261"/>
  </r>
  <r>
    <n v="2012"/>
    <x v="0"/>
    <s v="0201-FONDO FINANCIERO DE SALUD "/>
    <s v="SALUD"/>
    <s v="Establecimientos Públicos"/>
    <s v="Inversión directa"/>
    <s v="Constantes"/>
    <n v="3087463910847"/>
    <n v="3234773080674"/>
    <n v="2937341860994"/>
    <n v="0.90805190587958429"/>
    <n v="2432139198893"/>
    <n v="0.75187320354052078"/>
  </r>
  <r>
    <n v="2012"/>
    <x v="0"/>
    <s v="0201-FONDO FINANCIERO DE SALUD "/>
    <s v="SALUD"/>
    <s v="Establecimientos Públicos"/>
    <s v="Transferencias"/>
    <s v="Constantes"/>
    <n v="6471455759"/>
    <n v="5115532531"/>
    <n v="5047576999"/>
    <n v="0.986715844032231"/>
    <n v="4602426158"/>
    <n v="0.89969639135503721"/>
  </r>
  <r>
    <n v="2012"/>
    <x v="0"/>
    <s v="0203-INSTITUTO DISTRITAL DE GESTIÓN DE RIESGOS Y CAMBIO CLIMATICO"/>
    <s v="AMBIENTE"/>
    <s v="Establecimientos Públicos"/>
    <s v="Funcionamiento"/>
    <s v="Constantes"/>
    <n v="7795842592"/>
    <n v="7731031489"/>
    <n v="6652946524"/>
    <n v="0.86055095409533133"/>
    <n v="6171887010"/>
    <n v="0.79832646119493766"/>
  </r>
  <r>
    <n v="2012"/>
    <x v="0"/>
    <s v="0203-INSTITUTO DISTRITAL DE GESTIÓN DE RIESGOS Y CAMBIO CLIMATICO"/>
    <s v="AMBIENTE"/>
    <s v="Establecimientos Públicos"/>
    <s v="Inversión directa"/>
    <s v="Constantes"/>
    <n v="70512498699"/>
    <n v="70240585399"/>
    <n v="61294147388"/>
    <n v="0.87263149986322053"/>
    <n v="43166296170"/>
    <n v="0.61454920862055551"/>
  </r>
  <r>
    <n v="2012"/>
    <x v="0"/>
    <s v="0204-INSTITUTO DE DESARROLLO URBANO  "/>
    <s v="MOVILIDAD"/>
    <s v="Establecimientos Públicos"/>
    <s v="Funcionamiento"/>
    <s v="Constantes"/>
    <n v="88581023275"/>
    <n v="88507175803"/>
    <n v="86431548922"/>
    <n v="0.97654849042274328"/>
    <n v="78873620981"/>
    <n v="0.8911550986166088"/>
  </r>
  <r>
    <n v="2012"/>
    <x v="0"/>
    <s v="0204-INSTITUTO DE DESARROLLO URBANO  "/>
    <s v="MOVILIDAD"/>
    <s v="Establecimientos Públicos"/>
    <s v="Servicio de la deuda"/>
    <s v="Constantes"/>
    <n v="0"/>
    <n v="0"/>
    <n v="0"/>
    <n v="0"/>
    <n v="0"/>
    <n v="0"/>
  </r>
  <r>
    <n v="2012"/>
    <x v="0"/>
    <s v="0204-INSTITUTO DE DESARROLLO URBANO  "/>
    <s v="MOVILIDAD"/>
    <s v="Establecimientos Públicos"/>
    <s v="Inversión directa"/>
    <s v="Constantes"/>
    <n v="2607570997726"/>
    <n v="2191216913890"/>
    <n v="1489288965981"/>
    <n v="0.67966295647887776"/>
    <n v="731619659669"/>
    <n v="0.33388737328162466"/>
  </r>
  <r>
    <n v="2012"/>
    <x v="0"/>
    <s v="0204-INSTITUTO DE DESARROLLO URBANO  "/>
    <s v="MOVILIDAD"/>
    <s v="Establecimientos Públicos"/>
    <s v="Transferencias"/>
    <s v="Constantes"/>
    <n v="0"/>
    <n v="0"/>
    <n v="0"/>
    <n v="0"/>
    <n v="0"/>
    <n v="0"/>
  </r>
  <r>
    <n v="2012"/>
    <x v="0"/>
    <s v="0206-FONDO DE PRESTACIONES ECONÓMICAS, CESANTÍAS Y PENSIONES"/>
    <s v="HACIENDA"/>
    <s v="Establecimientos Públicos"/>
    <s v="Funcionamiento"/>
    <s v="Constantes"/>
    <n v="609742589457"/>
    <n v="609742589457"/>
    <n v="603056880538"/>
    <n v="0.98903519446631749"/>
    <n v="600075395118"/>
    <n v="0.984145450053589"/>
  </r>
  <r>
    <n v="2012"/>
    <x v="0"/>
    <s v="0206-FONDO DE PRESTACIONES ECONÓMICAS, CESANTÍAS Y PENSIONES"/>
    <s v="HACIENDA"/>
    <s v="Establecimientos Públicos"/>
    <s v="Servicio de la deuda"/>
    <s v="Constantes"/>
    <n v="279859160273"/>
    <n v="279859160273"/>
    <n v="279859160273"/>
    <n v="1"/>
    <n v="279859160273"/>
    <n v="1"/>
  </r>
  <r>
    <n v="2012"/>
    <x v="0"/>
    <s v="0206-FONDO DE PRESTACIONES ECONÓMICAS, CESANTÍAS Y PENSIONES"/>
    <s v="HACIENDA"/>
    <s v="Establecimientos Públicos"/>
    <s v="Inversión directa"/>
    <s v="Constantes"/>
    <n v="10656421133"/>
    <n v="10140654904"/>
    <n v="3988709634"/>
    <n v="0.39333846499663905"/>
    <n v="1803491791"/>
    <n v="0.17784766448255815"/>
  </r>
  <r>
    <n v="2012"/>
    <x v="0"/>
    <s v="0208-CAJA DE LA VIVIENDA POPULAR"/>
    <s v="HÁBITAT"/>
    <s v="Establecimientos Públicos"/>
    <s v="Funcionamiento"/>
    <s v="Constantes"/>
    <n v="17078390330"/>
    <n v="16992872792"/>
    <n v="15795944698"/>
    <n v="0.92956293449313077"/>
    <n v="15313836534"/>
    <n v="0.90119173617362303"/>
  </r>
  <r>
    <n v="2012"/>
    <x v="0"/>
    <s v="0208-CAJA DE LA VIVIENDA POPULAR"/>
    <s v="HÁBITAT"/>
    <s v="Establecimientos Públicos"/>
    <s v="Inversión directa"/>
    <s v="Constantes"/>
    <n v="97188127198"/>
    <n v="83700940115"/>
    <n v="77631245011"/>
    <n v="0.9274835492210648"/>
    <n v="65126941433"/>
    <n v="0.77809091921213247"/>
  </r>
  <r>
    <n v="2012"/>
    <x v="0"/>
    <s v="0211-INSTITUTO DISTRITAL DE RECREACIÓN Y DEPORTE"/>
    <s v="CULTURA, RECREACIÓN Y DEPORTE"/>
    <s v="Establecimientos Públicos"/>
    <s v="Funcionamiento"/>
    <s v="Constantes"/>
    <n v="46222557598"/>
    <n v="46216428837"/>
    <n v="42703309679"/>
    <n v="0.92398549073554848"/>
    <n v="40837239885"/>
    <n v="0.88360872773247412"/>
  </r>
  <r>
    <n v="2012"/>
    <x v="0"/>
    <s v="0211-INSTITUTO DISTRITAL DE RECREACIÓN Y DEPORTE"/>
    <s v="CULTURA, RECREACIÓN Y DEPORTE"/>
    <s v="Establecimientos Públicos"/>
    <s v="Servicio de la deuda"/>
    <s v="Constantes"/>
    <n v="0"/>
    <n v="0"/>
    <n v="0"/>
    <n v="0"/>
    <n v="0"/>
    <n v="0"/>
  </r>
  <r>
    <n v="2012"/>
    <x v="0"/>
    <s v="0211-INSTITUTO DISTRITAL DE RECREACIÓN Y DEPORTE"/>
    <s v="CULTURA, RECREACIÓN Y DEPORTE"/>
    <s v="Establecimientos Públicos"/>
    <s v="Inversión directa"/>
    <s v="Constantes"/>
    <n v="269895384964"/>
    <n v="269834349788"/>
    <n v="236588821101"/>
    <n v="0.87679282228848954"/>
    <n v="173118859874"/>
    <n v="0.64157458088643571"/>
  </r>
  <r>
    <n v="2012"/>
    <x v="0"/>
    <s v="0213-INSTITUTO DISTRITAL DE PATRIMONIO CULTURAL"/>
    <s v="CULTURA, RECREACIÓN Y DEPORTE"/>
    <s v="Establecimientos Públicos"/>
    <s v="Funcionamiento"/>
    <s v="Constantes"/>
    <n v="9042131928"/>
    <n v="8531800383"/>
    <n v="7141263136"/>
    <n v="0.83701713769924713"/>
    <n v="6822072153"/>
    <n v="0.79960522360477271"/>
  </r>
  <r>
    <n v="2012"/>
    <x v="0"/>
    <s v="0213-INSTITUTO DISTRITAL DE PATRIMONIO CULTURAL"/>
    <s v="CULTURA, RECREACIÓN Y DEPORTE"/>
    <s v="Establecimientos Públicos"/>
    <s v="Inversión directa"/>
    <s v="Constantes"/>
    <n v="25562845043"/>
    <n v="25616662456"/>
    <n v="21422822033"/>
    <n v="0.83628466705202231"/>
    <n v="14187431385"/>
    <n v="0.55383605922000134"/>
  </r>
  <r>
    <n v="2012"/>
    <x v="0"/>
    <s v="0214-INSTITUTO DISTRITAL PARA LA PROTECCIÓN DE LA NIÑEZ Y LA JUVENTUD"/>
    <s v="INTEGRACION SOCIAL"/>
    <s v="Establecimientos Públicos"/>
    <s v="Funcionamiento"/>
    <s v="Constantes"/>
    <n v="18110516510"/>
    <n v="18110516510"/>
    <n v="17308173070"/>
    <n v="0.95569737397842991"/>
    <n v="17096189443"/>
    <n v="0.94399237225288835"/>
  </r>
  <r>
    <n v="2012"/>
    <x v="0"/>
    <s v="0214-INSTITUTO DISTRITAL PARA LA PROTECCIÓN DE LA NIÑEZ Y LA JUVENTUD"/>
    <s v="INTEGRACION SOCIAL"/>
    <s v="Establecimientos Públicos"/>
    <s v="Inversión directa"/>
    <s v="Constantes"/>
    <n v="197964985427"/>
    <n v="161791509806"/>
    <n v="131575835241"/>
    <n v="0.81324313864657771"/>
    <n v="109798120105"/>
    <n v="0.67863956666611291"/>
  </r>
  <r>
    <n v="2012"/>
    <x v="0"/>
    <s v="0215-FUNDACIÓN GILBERTO ALZATE AVENDAÑO"/>
    <s v="CULTURA, RECREACIÓN Y DEPORTE"/>
    <s v="Establecimientos Públicos"/>
    <s v="Funcionamiento"/>
    <s v="Constantes"/>
    <n v="5484791767"/>
    <n v="5456482289"/>
    <n v="5093565794"/>
    <n v="0.93348892642213432"/>
    <n v="4987141536"/>
    <n v="0.91398473812584935"/>
  </r>
  <r>
    <n v="2012"/>
    <x v="0"/>
    <s v="0215-FUNDACIÓN GILBERTO ALZATE AVENDAÑO"/>
    <s v="CULTURA, RECREACIÓN Y DEPORTE"/>
    <s v="Establecimientos Públicos"/>
    <s v="Inversión directa"/>
    <s v="Constantes"/>
    <n v="7076705299"/>
    <n v="7556123168"/>
    <n v="7479000598"/>
    <n v="0.98979336780445659"/>
    <n v="6523496214"/>
    <n v="0.86333905217782181"/>
  </r>
  <r>
    <n v="2012"/>
    <x v="0"/>
    <s v="0216-ORQUESTA FILARMÓNICA DE BOGOTÁ"/>
    <s v="CULTURA, RECREACIÓN Y DEPORTE"/>
    <s v="Establecimientos Públicos"/>
    <s v="Funcionamiento"/>
    <s v="Constantes"/>
    <n v="35466103607"/>
    <n v="35466103607"/>
    <n v="34432271276"/>
    <n v="0.97085012939521353"/>
    <n v="34432271276"/>
    <n v="0.97085012939521353"/>
  </r>
  <r>
    <n v="2012"/>
    <x v="0"/>
    <s v="0216-ORQUESTA FILARMÓNICA DE BOGOTÁ"/>
    <s v="CULTURA, RECREACIÓN Y DEPORTE"/>
    <s v="Establecimientos Públicos"/>
    <s v="Inversión directa"/>
    <s v="Constantes"/>
    <n v="12089915724"/>
    <n v="12089915724"/>
    <n v="11858141976"/>
    <n v="0.98082916760619765"/>
    <n v="11858141976"/>
    <n v="0.98082916760619765"/>
  </r>
  <r>
    <n v="2012"/>
    <x v="0"/>
    <s v="0217-FONDO DE SEGURIDAD Y VIGILANCIA"/>
    <s v="SEGURIDAD, CONVIVENCIA Y JUSTICIA"/>
    <s v="Establecimientos Públicos"/>
    <s v="Funcionamiento"/>
    <s v="Constantes"/>
    <n v="12077654161"/>
    <n v="12591283512"/>
    <n v="11430916454"/>
    <n v="0.90784362397255824"/>
    <n v="10328010621"/>
    <n v="0.82025081963701241"/>
  </r>
  <r>
    <n v="2012"/>
    <x v="0"/>
    <s v="0217-FONDO DE SEGURIDAD Y VIGILANCIA"/>
    <s v="SEGURIDAD, CONVIVENCIA Y JUSTICIA"/>
    <s v="Establecimientos Públicos"/>
    <s v="Servicio de la deuda"/>
    <s v="Constantes"/>
    <n v="0"/>
    <n v="0"/>
    <n v="0"/>
    <n v="0"/>
    <n v="0"/>
    <n v="0"/>
  </r>
  <r>
    <n v="2012"/>
    <x v="0"/>
    <s v="0217-FONDO DE SEGURIDAD Y VIGILANCIA"/>
    <s v="SEGURIDAD, CONVIVENCIA Y JUSTICIA"/>
    <s v="Establecimientos Públicos"/>
    <s v="Inversión directa"/>
    <s v="Constantes"/>
    <n v="488587049511"/>
    <n v="467867913039"/>
    <n v="355062578009"/>
    <n v="0.75889491053728897"/>
    <n v="212708545671"/>
    <n v="0.4546337539784851"/>
  </r>
  <r>
    <n v="2012"/>
    <x v="0"/>
    <s v="0218-JARDIN BOTÁNICO"/>
    <s v="AMBIENTE"/>
    <s v="Establecimientos Públicos"/>
    <s v="Funcionamiento"/>
    <s v="Constantes"/>
    <n v="9930973949"/>
    <n v="9930973949"/>
    <n v="8881638041"/>
    <n v="0.89433705964905252"/>
    <n v="8554642264"/>
    <n v="0.86141020084554853"/>
  </r>
  <r>
    <n v="2012"/>
    <x v="0"/>
    <s v="0218-JARDIN BOTÁNICO"/>
    <s v="AMBIENTE"/>
    <s v="Establecimientos Públicos"/>
    <s v="Inversión directa"/>
    <s v="Constantes"/>
    <n v="41634206962"/>
    <n v="37747042047"/>
    <n v="37368073868"/>
    <n v="0.98996032116826171"/>
    <n v="22390598634"/>
    <n v="0.59317491966975266"/>
  </r>
  <r>
    <n v="2012"/>
    <x v="0"/>
    <s v="0219-INSTITUTO PARA LA INVESTIGACION EDUCATIVA Y EL DESARROLLO PEDAGÓGICO"/>
    <s v="EDUCACIÓN"/>
    <s v="Establecimientos Públicos"/>
    <s v="Funcionamiento"/>
    <s v="Constantes"/>
    <n v="7811766578"/>
    <n v="7811766578"/>
    <n v="7243491489"/>
    <n v="0.92725395935403232"/>
    <n v="7089722333"/>
    <n v="0.90756965946301216"/>
  </r>
  <r>
    <n v="2012"/>
    <x v="0"/>
    <s v="0219-INSTITUTO PARA LA INVESTIGACION EDUCATIVA Y EL DESARROLLO PEDAGÓGICO"/>
    <s v="EDUCACIÓN"/>
    <s v="Establecimientos Públicos"/>
    <s v="Inversión directa"/>
    <s v="Constantes"/>
    <n v="9678082018"/>
    <n v="9522944424"/>
    <n v="7844189658"/>
    <n v="0.82371473661348338"/>
    <n v="5455121487"/>
    <n v="0.57283979031231613"/>
  </r>
  <r>
    <n v="2012"/>
    <x v="0"/>
    <s v="0220-INSTITUTO DISTRITAL DE PARTICIPACIÓN Y ACCIÓN COMUNAL"/>
    <s v="GOBIERNO"/>
    <s v="Establecimientos Públicos"/>
    <s v="Funcionamiento"/>
    <s v="Constantes"/>
    <n v="18111919537"/>
    <n v="18111919537"/>
    <n v="17237946931"/>
    <n v="0.95174599775498103"/>
    <n v="16248677039"/>
    <n v="0.89712617184536025"/>
  </r>
  <r>
    <n v="2012"/>
    <x v="0"/>
    <s v="0220-INSTITUTO DISTRITAL DE PARTICIPACIÓN Y ACCIÓN COMUNAL"/>
    <s v="GOBIERNO"/>
    <s v="Establecimientos Públicos"/>
    <s v="Inversión directa"/>
    <s v="Constantes"/>
    <n v="38458245805"/>
    <n v="39023422648"/>
    <n v="38450488538"/>
    <n v="0.98531819940121623"/>
    <n v="31254657588"/>
    <n v="0.80092045923095989"/>
  </r>
  <r>
    <n v="2012"/>
    <x v="0"/>
    <s v="0221-INSTITUTO DISTRITAL DE TURISMO"/>
    <s v="DESARROLLO ECONÓMICO, INDUSTRIA Y TURISMO"/>
    <s v="Establecimientos Públicos"/>
    <s v="Funcionamiento"/>
    <s v="Constantes"/>
    <n v="7252427000"/>
    <n v="7209886871"/>
    <n v="7040477637"/>
    <n v="0.97650320496963594"/>
    <n v="6809087781"/>
    <n v="0.94440979488705767"/>
  </r>
  <r>
    <n v="2012"/>
    <x v="0"/>
    <s v="0221-INSTITUTO DISTRITAL DE TURISMO"/>
    <s v="DESARROLLO ECONÓMICO, INDUSTRIA Y TURISMO"/>
    <s v="Establecimientos Públicos"/>
    <s v="Inversión directa"/>
    <s v="Constantes"/>
    <n v="23076247895"/>
    <n v="22618794819"/>
    <n v="22319150571"/>
    <n v="0.98675242202788382"/>
    <n v="14044425330"/>
    <n v="0.62091837528861404"/>
  </r>
  <r>
    <n v="2012"/>
    <x v="0"/>
    <s v="0221-INSTITUTO DISTRITAL DE TURISMO"/>
    <s v="DESARROLLO ECONÓMICO, INDUSTRIA Y TURISMO"/>
    <s v="Establecimientos Públicos"/>
    <s v="Transferencias"/>
    <s v="Constantes"/>
    <n v="0"/>
    <n v="0"/>
    <n v="0"/>
    <n v="0"/>
    <n v="0"/>
    <n v="0"/>
  </r>
  <r>
    <n v="2012"/>
    <x v="0"/>
    <s v="0222-INSTITUTO DISTRITAL DE LAS ARTES"/>
    <s v="CULTURA, RECREACIÓN Y DEPORTE"/>
    <s v="Establecimientos Públicos"/>
    <s v="Funcionamiento"/>
    <s v="Constantes"/>
    <n v="12377842291"/>
    <n v="13755309078"/>
    <n v="13387525755"/>
    <n v="0.97326244572808429"/>
    <n v="12420675538"/>
    <n v="0.90297320602307729"/>
  </r>
  <r>
    <n v="2012"/>
    <x v="0"/>
    <s v="0222-INSTITUTO DISTRITAL DE LAS ARTES"/>
    <s v="CULTURA, RECREACIÓN Y DEPORTE"/>
    <s v="Establecimientos Públicos"/>
    <s v="Inversión directa"/>
    <s v="Constantes"/>
    <n v="53453036177"/>
    <n v="53062469799"/>
    <n v="50501242769"/>
    <n v="0.95173185417674866"/>
    <n v="50474466218"/>
    <n v="0.95122723102027995"/>
  </r>
  <r>
    <n v="2012"/>
    <x v="0"/>
    <s v="0226-UNIDAD ADMINISTRATIVA ESPECIAL DE CATASTRO"/>
    <s v="HACIENDA"/>
    <s v="Establecimientos Públicos"/>
    <s v="Funcionamiento"/>
    <s v="Constantes"/>
    <n v="72776346613"/>
    <n v="72013365122"/>
    <n v="59494359738"/>
    <n v="0.82615719508745111"/>
    <n v="53536974979"/>
    <n v="0.74343109627360704"/>
  </r>
  <r>
    <n v="2012"/>
    <x v="0"/>
    <s v="0226-UNIDAD ADMINISTRATIVA ESPECIAL DE CATASTRO"/>
    <s v="HACIENDA"/>
    <s v="Establecimientos Públicos"/>
    <s v="Inversión directa"/>
    <s v="Constantes"/>
    <n v="43076315618"/>
    <n v="38754141677"/>
    <n v="33185200798"/>
    <n v="0.85630075553176077"/>
    <n v="23133910241"/>
    <n v="0.59694033308263483"/>
  </r>
  <r>
    <n v="2012"/>
    <x v="0"/>
    <s v="0226-UNIDAD ADMINISTRATIVA ESPECIAL DE CATASTRO"/>
    <s v="HACIENDA"/>
    <s v="Establecimientos Públicos"/>
    <s v="Transferencias"/>
    <s v="Constantes"/>
    <n v="0"/>
    <n v="0"/>
    <n v="0"/>
    <n v="0"/>
    <n v="0"/>
    <n v="0"/>
  </r>
  <r>
    <n v="2012"/>
    <x v="0"/>
    <s v="0227-UNIDAD ADTIVA ESPECIAL DE REHABILITACIÓN Y MANTO. VIAL"/>
    <s v="MOVILIDAD"/>
    <s v="Establecimientos Públicos"/>
    <s v="Funcionamiento"/>
    <s v="Constantes"/>
    <n v="28670500042"/>
    <n v="28670500042"/>
    <n v="26988647680"/>
    <n v="0.94133857590428416"/>
    <n v="26280734283"/>
    <n v="0.91664722430724321"/>
  </r>
  <r>
    <n v="2012"/>
    <x v="0"/>
    <s v="0227-UNIDAD ADTIVA ESPECIAL DE REHABILITACIÓN Y MANTO. VIAL"/>
    <s v="MOVILIDAD"/>
    <s v="Establecimientos Públicos"/>
    <s v="Inversión directa"/>
    <s v="Constantes"/>
    <n v="354188564773"/>
    <n v="346583028130"/>
    <n v="172641054484"/>
    <n v="0.49812322148459037"/>
    <n v="105731948049"/>
    <n v="0.3050696066090719"/>
  </r>
  <r>
    <n v="2012"/>
    <x v="0"/>
    <s v="0228-UNIDAD ADMINISTRATIVA ESPECIAL DE SERVICIOS PÚBLICOS"/>
    <s v="HÁBITAT"/>
    <s v="Establecimientos Públicos"/>
    <s v="Funcionamiento"/>
    <s v="Constantes"/>
    <n v="279820013573"/>
    <n v="286170024506"/>
    <n v="267361009740"/>
    <n v="0.93427328806198695"/>
    <n v="266976299959"/>
    <n v="0.93292894816592653"/>
  </r>
  <r>
    <n v="2012"/>
    <x v="0"/>
    <s v="0228-UNIDAD ADMINISTRATIVA ESPECIAL DE SERVICIOS PÚBLICOS"/>
    <s v="HÁBITAT"/>
    <s v="Establecimientos Públicos"/>
    <s v="Inversión directa"/>
    <s v="Constantes"/>
    <n v="55246634878"/>
    <n v="71122048615"/>
    <n v="33645083175"/>
    <n v="0.47306122124137018"/>
    <n v="20002314751"/>
    <n v="0.28123929415021676"/>
  </r>
  <r>
    <n v="2012"/>
    <x v="0"/>
    <s v="0229-INSTITUTO DISTRITAL DE PROTECCIÓN Y BIENESTAR ANIMAL"/>
    <s v="AMBIENTE"/>
    <s v="Establecimientos Públicos"/>
    <s v="Funcionamiento"/>
    <s v="Constantes"/>
    <n v="0"/>
    <n v="0"/>
    <n v="0"/>
    <n v="0"/>
    <n v="0"/>
    <n v="0"/>
  </r>
  <r>
    <n v="2012"/>
    <x v="0"/>
    <s v="0229-INSTITUTO DISTRITAL DE PROTECCIÓN Y BIENESTAR ANIMAL"/>
    <s v="AMBIENTE"/>
    <s v="Establecimientos Públicos"/>
    <s v="Inversión directa"/>
    <s v="Constantes"/>
    <n v="0"/>
    <n v="0"/>
    <n v="0"/>
    <n v="0"/>
    <n v="0"/>
    <n v="0"/>
  </r>
  <r>
    <n v="2012"/>
    <x v="0"/>
    <s v="0230-UNIVERSIDAD DISTRITAL  "/>
    <s v="EDUCACIÓN"/>
    <s v="Ente Autónomo Universitario"/>
    <s v="Funcionamiento"/>
    <s v="Constantes"/>
    <n v="363008867270"/>
    <n v="403653672127"/>
    <n v="311122417543"/>
    <n v="0.77076573069082044"/>
    <n v="276143312835"/>
    <n v="0.68410950253443525"/>
  </r>
  <r>
    <n v="2012"/>
    <x v="0"/>
    <s v="0230-UNIVERSIDAD DISTRITAL  "/>
    <s v="EDUCACIÓN"/>
    <s v="Ente Autónomo Universitario"/>
    <s v="Servicio de la deuda"/>
    <s v="Constantes"/>
    <n v="0"/>
    <n v="0"/>
    <n v="0"/>
    <n v="0"/>
    <n v="0"/>
    <n v="0"/>
  </r>
  <r>
    <n v="2012"/>
    <x v="0"/>
    <s v="0230-UNIVERSIDAD DISTRITAL  "/>
    <s v="EDUCACIÓN"/>
    <s v="Ente Autónomo Universitario"/>
    <s v="Inversión directa"/>
    <s v="Constantes"/>
    <n v="121778758310"/>
    <n v="168201800008"/>
    <n v="26049202945"/>
    <n v="0.15486875255651872"/>
    <n v="14820833158"/>
    <n v="8.8113404002187215E-2"/>
  </r>
  <r>
    <n v="2012"/>
    <x v="0"/>
    <s v="0230-UNIVERSIDAD DISTRITAL  "/>
    <s v="EDUCACIÓN"/>
    <s v="Ente Autónomo Universitario"/>
    <s v="Transferencias"/>
    <s v="Constantes"/>
    <n v="563692321"/>
    <n v="563692321"/>
    <n v="396845159"/>
    <n v="0.70401022723884155"/>
    <n v="396845159"/>
    <n v="0.70401022723884155"/>
  </r>
  <r>
    <n v="2012"/>
    <x v="0"/>
    <s v="0235-CONTRALORÍA DISTRITAL"/>
    <s v="ORGANISMO DE CONTROL"/>
    <s v="Organismo de Control"/>
    <s v="Funcionamiento"/>
    <s v="Constantes"/>
    <n v="142425304424"/>
    <n v="146829450293"/>
    <n v="141760216350"/>
    <n v="0.96547535979407206"/>
    <n v="137785346321"/>
    <n v="0.93840401939834017"/>
  </r>
  <r>
    <n v="2012"/>
    <x v="0"/>
    <s v="0235-CONTRALORÍA DISTRITAL"/>
    <s v="ORGANISMO DE CONTROL"/>
    <s v="Organismo de Control"/>
    <s v="Inversión directa"/>
    <s v="Constantes"/>
    <n v="4918058310"/>
    <n v="4274229216"/>
    <n v="2077090398"/>
    <n v="0.4859567171139752"/>
    <n v="2032710714"/>
    <n v="0.47557363240858069"/>
  </r>
  <r>
    <n v="2012"/>
    <x v="0"/>
    <s v="0501-AGENCIA DE EDUCACIÓN SUPERIOR, CIENCIA Y TECNOLOGÍA - ATENEA"/>
    <s v="EDUCACIÓN"/>
    <s v="Establecimientos Públicos"/>
    <s v="Funcionamiento"/>
    <s v="Constantes"/>
    <n v="0"/>
    <n v="0"/>
    <n v="0"/>
    <n v="0"/>
    <n v="0"/>
    <n v="0"/>
  </r>
  <r>
    <n v="2012"/>
    <x v="0"/>
    <s v="0501-AGENCIA DE EDUCACIÓN SUPERIOR, CIENCIA Y TECNOLOGÍA - ATENEA"/>
    <s v="EDUCACIÓN"/>
    <s v="Establecimientos Públicos"/>
    <s v="Inversión directa"/>
    <s v="Constantes"/>
    <n v="0"/>
    <n v="0"/>
    <n v="0"/>
    <n v="0"/>
    <n v="0"/>
    <n v="0"/>
  </r>
  <r>
    <n v="2013"/>
    <x v="0"/>
    <s v="0100-CONCEJO DE BOGOTA"/>
    <s v="OTRAS ENTIDADES"/>
    <s v="Administración Centrral"/>
    <s v="Funcionamiento"/>
    <s v="Constantes"/>
    <n v="86232837786"/>
    <n v="87720807816"/>
    <n v="87448020117"/>
    <n v="0.99689027374699757"/>
    <n v="87448020117"/>
    <n v="0.99689027374699757"/>
  </r>
  <r>
    <n v="2013"/>
    <x v="0"/>
    <s v="0102-PERSONERÍA DE BOGOTÁ"/>
    <s v="OTRAS ENTIDADES"/>
    <s v="Administración Centrral"/>
    <s v="Funcionamiento"/>
    <s v="Constantes"/>
    <n v="138262585166"/>
    <n v="154734578119"/>
    <n v="154400101617"/>
    <n v="0.99783838553692394"/>
    <n v="144435836770"/>
    <n v="0.9334425344729369"/>
  </r>
  <r>
    <n v="2013"/>
    <x v="0"/>
    <s v="0102-PERSONERÍA DE BOGOTÁ"/>
    <s v="OTRAS ENTIDADES"/>
    <s v="Administración Centrral"/>
    <s v="Inversión directa"/>
    <s v="Constantes"/>
    <n v="15556882233"/>
    <n v="15556882233"/>
    <n v="15539980684"/>
    <n v="0.9989135645081797"/>
    <n v="12181445601"/>
    <n v="0.78302615000582421"/>
  </r>
  <r>
    <n v="2013"/>
    <x v="0"/>
    <s v="0104-SECRETARÍA GENERAL"/>
    <s v="GESTIÓN PÚBLICA"/>
    <s v="Administración Centrral"/>
    <s v="Funcionamiento"/>
    <s v="Constantes"/>
    <n v="125790870608"/>
    <n v="125790870608"/>
    <n v="109651653695"/>
    <n v="0.87169802677259167"/>
    <n v="94012556152"/>
    <n v="0.74737185375693727"/>
  </r>
  <r>
    <n v="2013"/>
    <x v="0"/>
    <s v="0104-SECRETARÍA GENERAL"/>
    <s v="GESTIÓN PÚBLICA"/>
    <s v="Administración Centrral"/>
    <s v="Inversión directa"/>
    <s v="Constantes"/>
    <n v="315017567703"/>
    <n v="265321587850"/>
    <n v="252197497134"/>
    <n v="0.95053515689262447"/>
    <n v="141142987555"/>
    <n v="0.53196948163447377"/>
  </r>
  <r>
    <n v="2013"/>
    <x v="0"/>
    <s v="0105-VEEDURÍA DISTRITAL"/>
    <s v="OTRAS ENTIDADES"/>
    <s v="Administración Centrral"/>
    <s v="Funcionamiento"/>
    <s v="Constantes"/>
    <n v="28624663310"/>
    <n v="28624663310"/>
    <n v="26581550194"/>
    <n v="0.92862402977902481"/>
    <n v="23727417621"/>
    <n v="0.82891516885408567"/>
  </r>
  <r>
    <n v="2013"/>
    <x v="0"/>
    <s v="0105-VEEDURÍA DISTRITAL"/>
    <s v="OTRAS ENTIDADES"/>
    <s v="Administración Centrral"/>
    <s v="Inversión directa"/>
    <s v="Constantes"/>
    <n v="2745332159"/>
    <n v="2745332159"/>
    <n v="2718294067"/>
    <n v="0.9901512493082627"/>
    <n v="1938901974"/>
    <n v="0.70625405659701812"/>
  </r>
  <r>
    <n v="2013"/>
    <x v="0"/>
    <s v="0110-SECRETARÍA DISTRITAL DE GOBIERNO"/>
    <s v="GOBIERNO"/>
    <s v="Administración Centrral"/>
    <s v="Funcionamiento"/>
    <s v="Constantes"/>
    <n v="160140861907"/>
    <n v="160140861907"/>
    <n v="146417514716"/>
    <n v="0.91430452523123251"/>
    <n v="138404836874"/>
    <n v="0.86426933904213055"/>
  </r>
  <r>
    <n v="2013"/>
    <x v="0"/>
    <s v="0110-SECRETARÍA DISTRITAL DE GOBIERNO"/>
    <s v="GOBIERNO"/>
    <s v="Administración Centrral"/>
    <s v="Inversión directa"/>
    <s v="Constantes"/>
    <n v="82833033082"/>
    <n v="82371817279"/>
    <n v="75379356443"/>
    <n v="0.9151110043825309"/>
    <n v="45747324791"/>
    <n v="0.5553759319895798"/>
  </r>
  <r>
    <n v="2013"/>
    <x v="0"/>
    <s v="0111-SECRETARÍA DISTRITAL DE HACIENDA"/>
    <s v="HACIENDA"/>
    <s v="Administración Centrral"/>
    <s v="Funcionamiento"/>
    <s v="Constantes"/>
    <n v="413757633663"/>
    <n v="402304812625"/>
    <n v="281411128953"/>
    <n v="0.69949729687999407"/>
    <n v="250515492264"/>
    <n v="0.62270070951776746"/>
  </r>
  <r>
    <n v="2013"/>
    <x v="0"/>
    <s v="0111-SECRETARÍA DISTRITAL DE HACIENDA"/>
    <s v="HACIENDA"/>
    <s v="Administración Centrral"/>
    <s v="Servicio de la deuda"/>
    <s v="Constantes"/>
    <n v="427674794886"/>
    <n v="427674794886"/>
    <n v="304563769679"/>
    <n v="0.71213869351403747"/>
    <n v="303835191213"/>
    <n v="0.71043511295536976"/>
  </r>
  <r>
    <n v="2013"/>
    <x v="0"/>
    <s v="0111-SECRETARÍA DISTRITAL DE HACIENDA"/>
    <s v="HACIENDA"/>
    <s v="Administración Centrral"/>
    <s v="Inversión directa"/>
    <s v="Constantes"/>
    <n v="75436299288"/>
    <n v="71518284725"/>
    <n v="56184091027"/>
    <n v="0.78559058348557176"/>
    <n v="28412470461"/>
    <n v="0.39727561378535287"/>
  </r>
  <r>
    <n v="2013"/>
    <x v="0"/>
    <s v="0111-SECRETARÍA DISTRITAL DE HACIENDA"/>
    <s v="HACIENDA"/>
    <s v="Administración Centrral"/>
    <s v="Transferencias"/>
    <s v="Constantes"/>
    <n v="3349283313229"/>
    <n v="2865206538407"/>
    <n v="2590009699315"/>
    <n v="0.90395218096737828"/>
    <n v="2590009699315"/>
    <n v="0.90395218096737828"/>
  </r>
  <r>
    <n v="2013"/>
    <x v="0"/>
    <s v="0112-SECRETARÍA DE EDUCACIÓN DEL DISTRITO"/>
    <s v="EDUCACIÓN"/>
    <s v="Administración Centrral"/>
    <s v="Funcionamiento"/>
    <s v="Constantes"/>
    <n v="139109044279"/>
    <n v="139109044279"/>
    <n v="128762267695"/>
    <n v="0.92562110797592512"/>
    <n v="122396191789"/>
    <n v="0.87985790157194699"/>
  </r>
  <r>
    <n v="2013"/>
    <x v="0"/>
    <s v="0112-SECRETARÍA DE EDUCACIÓN DEL DISTRITO"/>
    <s v="EDUCACIÓN"/>
    <s v="Administración Centrral"/>
    <s v="Inversión directa"/>
    <s v="Constantes"/>
    <n v="5698155008663"/>
    <n v="5325305262234"/>
    <n v="4947665215938"/>
    <n v="0.92908574669434485"/>
    <n v="3872308007453"/>
    <n v="0.72715230710146028"/>
  </r>
  <r>
    <n v="2013"/>
    <x v="0"/>
    <s v="0113-SECRETARÍA DISTRITAL DE MOVILIDAD"/>
    <s v="MOVILIDAD"/>
    <s v="Administración Centrral"/>
    <s v="Funcionamiento"/>
    <s v="Constantes"/>
    <n v="56542636026"/>
    <n v="56542636026"/>
    <n v="53405594966"/>
    <n v="0.94451901643641989"/>
    <n v="49453067945"/>
    <n v="0.87461553653529689"/>
  </r>
  <r>
    <n v="2013"/>
    <x v="0"/>
    <s v="0113-SECRETARÍA DISTRITAL DE MOVILIDAD"/>
    <s v="MOVILIDAD"/>
    <s v="Administración Centrral"/>
    <s v="Inversión directa"/>
    <s v="Constantes"/>
    <n v="376552202253"/>
    <n v="376552202253"/>
    <n v="332353387099"/>
    <n v="0.8826223432247956"/>
    <n v="179881700822"/>
    <n v="0.47770720698411978"/>
  </r>
  <r>
    <n v="2013"/>
    <x v="0"/>
    <s v="0113-SECRETARÍA DISTRITAL DE MOVILIDAD"/>
    <s v="MOVILIDAD"/>
    <s v="Administración Centrral"/>
    <s v="Transferencias"/>
    <s v="Constantes"/>
    <n v="0"/>
    <n v="0"/>
    <n v="0"/>
    <n v="0"/>
    <n v="0"/>
    <n v="0"/>
  </r>
  <r>
    <n v="2013"/>
    <x v="0"/>
    <s v="0114-SECRETARÍA DISTRITAL DE SALUD"/>
    <s v="SALUD"/>
    <s v="Administración Centrral"/>
    <s v="Funcionamiento"/>
    <s v="Constantes"/>
    <n v="55192256553"/>
    <n v="62504465230"/>
    <n v="55410018786"/>
    <n v="0.88649696597044225"/>
    <n v="48956395356"/>
    <n v="0.78324636769314537"/>
  </r>
  <r>
    <n v="2013"/>
    <x v="0"/>
    <s v="0117-SECRETARÍA DISTRITAL DE DESARROLLO ECONÓMICO"/>
    <s v="DESARROLLO ECONÓMICO, INDUSTRIA Y TURISMO"/>
    <s v="Administración Centrral"/>
    <s v="Funcionamiento"/>
    <s v="Constantes"/>
    <n v="18029463812"/>
    <n v="18029463812"/>
    <n v="15042799551"/>
    <n v="0.83434536422474503"/>
    <n v="14169358940"/>
    <n v="0.78590018470594769"/>
  </r>
  <r>
    <n v="2013"/>
    <x v="0"/>
    <s v="0117-SECRETARÍA DISTRITAL DE DESARROLLO ECONÓMICO"/>
    <s v="DESARROLLO ECONÓMICO, INDUSTRIA Y TURISMO"/>
    <s v="Administración Centrral"/>
    <s v="Inversión directa"/>
    <s v="Constantes"/>
    <n v="141997730363"/>
    <n v="137557613151"/>
    <n v="136454024542"/>
    <n v="0.99197726259041319"/>
    <n v="110020162639"/>
    <n v="0.79981151256403715"/>
  </r>
  <r>
    <n v="2013"/>
    <x v="0"/>
    <s v="0117-SECRETARÍA DISTRITAL DE DESARROLLO ECONÓMICO"/>
    <s v="DESARROLLO ECONÓMICO, INDUSTRIA Y TURISMO"/>
    <s v="Administración Centrral"/>
    <s v="Transferencias"/>
    <s v="Constantes"/>
    <n v="0"/>
    <n v="0"/>
    <n v="0"/>
    <n v="0"/>
    <n v="0"/>
    <n v="0"/>
  </r>
  <r>
    <n v="2013"/>
    <x v="0"/>
    <s v="0118-SECRETARÍA DISTRITAL DEL HABITAT"/>
    <s v="HÁBITAT"/>
    <s v="Administración Centrral"/>
    <s v="Funcionamiento"/>
    <s v="Constantes"/>
    <n v="23398841185"/>
    <n v="23398841185"/>
    <n v="20223409646"/>
    <n v="0.86429107690018281"/>
    <n v="19522853022"/>
    <n v="0.83435127695619682"/>
  </r>
  <r>
    <n v="2013"/>
    <x v="0"/>
    <s v="0118-SECRETARÍA DISTRITAL DEL HABITAT"/>
    <s v="HÁBITAT"/>
    <s v="Administración Centrral"/>
    <s v="Inversión directa"/>
    <s v="Constantes"/>
    <n v="480658239544"/>
    <n v="412465091018"/>
    <n v="380083179456"/>
    <n v="0.92149175223028301"/>
    <n v="286492404870"/>
    <n v="0.69458582340365249"/>
  </r>
  <r>
    <n v="2013"/>
    <x v="0"/>
    <s v="0118-SECRETARÍA DISTRITAL DEL HABITAT"/>
    <s v="HÁBITAT"/>
    <s v="Administración Centrral"/>
    <s v="Transferencias"/>
    <s v="Constantes"/>
    <n v="0"/>
    <n v="0"/>
    <n v="0"/>
    <n v="0"/>
    <n v="0"/>
    <n v="0"/>
  </r>
  <r>
    <n v="2013"/>
    <x v="0"/>
    <s v="0119-SECRETARÍA DISTRITAL DE CULTURA, RECREACIÓN Y DEPORTE"/>
    <s v="CULTURA, RECREACIÓN Y DEPORTE"/>
    <s v="Administración Centrral"/>
    <s v="Funcionamiento"/>
    <s v="Constantes"/>
    <n v="19501736033"/>
    <n v="19501736033"/>
    <n v="19331776370"/>
    <n v="0.99128489572864686"/>
    <n v="18584842791"/>
    <n v="0.95298401945096212"/>
  </r>
  <r>
    <n v="2013"/>
    <x v="0"/>
    <s v="0119-SECRETARÍA DISTRITAL DE CULTURA, RECREACIÓN Y DEPORTE"/>
    <s v="CULTURA, RECREACIÓN Y DEPORTE"/>
    <s v="Administración Centrral"/>
    <s v="Inversión directa"/>
    <s v="Constantes"/>
    <n v="112412200798"/>
    <n v="94294838769"/>
    <n v="91036874049"/>
    <n v="0.96544917237749095"/>
    <n v="86805716751"/>
    <n v="0.92057760407919487"/>
  </r>
  <r>
    <n v="2013"/>
    <x v="0"/>
    <s v="0120-SECRETARÍA DISTRITAL DE PLANEACIÓN "/>
    <s v="PLANEACIÓN"/>
    <s v="Administración Centrral"/>
    <s v="Funcionamiento"/>
    <s v="Constantes"/>
    <n v="88661911340"/>
    <n v="90952621069"/>
    <n v="83837954270"/>
    <n v="0.92177612128843922"/>
    <n v="81077123904"/>
    <n v="0.89142152200860614"/>
  </r>
  <r>
    <n v="2013"/>
    <x v="0"/>
    <s v="0120-SECRETARÍA DISTRITAL DE PLANEACIÓN "/>
    <s v="PLANEACIÓN"/>
    <s v="Administración Centrral"/>
    <s v="Inversión directa"/>
    <s v="Constantes"/>
    <n v="24158922998"/>
    <n v="25989144437"/>
    <n v="25677261517"/>
    <n v="0.98799949260522857"/>
    <n v="21949403735"/>
    <n v="0.84456045824083625"/>
  </r>
  <r>
    <n v="2013"/>
    <x v="0"/>
    <s v="0120-SECRETARÍA DISTRITAL DE PLANEACIÓN "/>
    <s v="PLANEACIÓN"/>
    <s v="Administración Centrral"/>
    <s v="Transferencias"/>
    <s v="Constantes"/>
    <n v="0"/>
    <n v="0"/>
    <n v="0"/>
    <n v="0"/>
    <n v="0"/>
    <n v="0"/>
  </r>
  <r>
    <n v="2013"/>
    <x v="0"/>
    <s v="0121-SECRETARÍA DISTRITAL DE LA MUJER"/>
    <s v="MUJERES"/>
    <s v="Administración Centrral"/>
    <s v="Funcionamiento"/>
    <s v="Constantes"/>
    <n v="18790189863"/>
    <n v="18790189863"/>
    <n v="12028302020"/>
    <n v="0.64013733270918571"/>
    <n v="9621131922"/>
    <n v="0.51202952136982349"/>
  </r>
  <r>
    <n v="2013"/>
    <x v="0"/>
    <s v="0121-SECRETARÍA DISTRITAL DE LA MUJER"/>
    <s v="MUJERES"/>
    <s v="Administración Centrral"/>
    <s v="Inversión directa"/>
    <s v="Constantes"/>
    <n v="21962657271"/>
    <n v="27453321588"/>
    <n v="26341237469"/>
    <n v="0.95949181903416381"/>
    <n v="11793729789"/>
    <n v="0.42959208965647"/>
  </r>
  <r>
    <n v="2013"/>
    <x v="0"/>
    <s v="0122-SECRETARÍA DISTRITAL DE INTEGRACIÓN SOCIAL"/>
    <s v="INTEGRACION SOCIAL"/>
    <s v="Administración Centrral"/>
    <s v="Funcionamiento"/>
    <s v="Constantes"/>
    <n v="33865593912"/>
    <n v="33865593912"/>
    <n v="30349650113"/>
    <n v="0.89617947323953018"/>
    <n v="24448219378"/>
    <n v="0.7219191088610134"/>
  </r>
  <r>
    <n v="2013"/>
    <x v="0"/>
    <s v="0122-SECRETARÍA DISTRITAL DE INTEGRACIÓN SOCIAL"/>
    <s v="INTEGRACION SOCIAL"/>
    <s v="Administración Centrral"/>
    <s v="Inversión directa"/>
    <s v="Constantes"/>
    <n v="1667985480746"/>
    <n v="1594407071277"/>
    <n v="1501987492816"/>
    <n v="0.94203514263959021"/>
    <n v="948469905538"/>
    <n v="0.59487311780318874"/>
  </r>
  <r>
    <n v="2013"/>
    <x v="0"/>
    <s v="0125-DEPARTAMENTO ADMINISTRATIVO DEL SERVICIO CIVIL"/>
    <s v="GESTIÓN PÚBLICA"/>
    <s v="Administración Centrral"/>
    <s v="Funcionamiento"/>
    <s v="Constantes"/>
    <n v="16337533905"/>
    <n v="16337533905"/>
    <n v="14915499355"/>
    <n v="0.91295904521031812"/>
    <n v="10998585414"/>
    <n v="0.67320964583485587"/>
  </r>
  <r>
    <n v="2013"/>
    <x v="0"/>
    <s v="0125-DEPARTAMENTO ADMINISTRATIVO DEL SERVICIO CIVIL"/>
    <s v="GESTIÓN PÚBLICA"/>
    <s v="Administración Centrral"/>
    <s v="Inversión directa"/>
    <s v="Constantes"/>
    <n v="5563873175"/>
    <n v="5563873175"/>
    <n v="5264011891"/>
    <n v="0.94610565795292412"/>
    <n v="3897697134"/>
    <n v="0.70053666059704889"/>
  </r>
  <r>
    <n v="2013"/>
    <x v="0"/>
    <s v="0126-SECRETARÍA DISTRITAL DE AMBIENTE"/>
    <s v="AMBIENTE"/>
    <s v="Administración Centrral"/>
    <s v="Funcionamiento"/>
    <s v="Constantes"/>
    <n v="39085903409"/>
    <n v="39085903409"/>
    <n v="37058670882"/>
    <n v="0.94813392169072375"/>
    <n v="31689120966"/>
    <n v="0.81075575084963236"/>
  </r>
  <r>
    <n v="2013"/>
    <x v="0"/>
    <s v="0126-SECRETARÍA DISTRITAL DE AMBIENTE"/>
    <s v="AMBIENTE"/>
    <s v="Administración Centrral"/>
    <s v="Inversión directa"/>
    <s v="Constantes"/>
    <n v="128588199358"/>
    <n v="114656584653"/>
    <n v="104434162237"/>
    <n v="0.910843128225584"/>
    <n v="65228063696"/>
    <n v="0.56889941291560442"/>
  </r>
  <r>
    <n v="2013"/>
    <x v="0"/>
    <s v="0127-DEPARTAMENTO ADTIVO DE LA DEFENSORÍA ESPACIO PUBLICO"/>
    <s v="GOBIERNO"/>
    <s v="Administración Centrral"/>
    <s v="Funcionamiento"/>
    <s v="Constantes"/>
    <n v="17430769096"/>
    <n v="17430769096"/>
    <n v="16666357408"/>
    <n v="0.95614584280303405"/>
    <n v="15909892716"/>
    <n v="0.91274760329714832"/>
  </r>
  <r>
    <n v="2013"/>
    <x v="0"/>
    <s v="0127-DEPARTAMENTO ADTIVO DE LA DEFENSORÍA ESPACIO PUBLICO"/>
    <s v="GOBIERNO"/>
    <s v="Administración Centrral"/>
    <s v="Inversión directa"/>
    <s v="Constantes"/>
    <n v="15556882233"/>
    <n v="16113705739"/>
    <n v="16063547691"/>
    <n v="0.99688724314490851"/>
    <n v="13160593710"/>
    <n v="0.81673290571190071"/>
  </r>
  <r>
    <n v="2013"/>
    <x v="0"/>
    <s v="0131-UNIDAD ADMINISTRATIVA ESPECIAL CUERPO OFICIAL DE BOMBEROS"/>
    <s v="SEGURIDAD, CONVIVENCIA Y JUSTICIA"/>
    <s v="Administración Centrral"/>
    <s v="Funcionamiento"/>
    <s v="Constantes"/>
    <n v="82239768633"/>
    <n v="82239768633"/>
    <n v="65182568050"/>
    <n v="0.79259182185787991"/>
    <n v="63239361818"/>
    <n v="0.76896327493587102"/>
  </r>
  <r>
    <n v="2013"/>
    <x v="0"/>
    <s v="0131-UNIDAD ADMINISTRATIVA ESPECIAL CUERPO OFICIAL DE BOMBEROS"/>
    <s v="SEGURIDAD, CONVIVENCIA Y JUSTICIA"/>
    <s v="Administración Centrral"/>
    <s v="Inversión directa"/>
    <s v="Constantes"/>
    <n v="70646547554"/>
    <n v="59171059130"/>
    <n v="54955796876"/>
    <n v="0.92876141958623748"/>
    <n v="31152527596"/>
    <n v="0.5264825077333376"/>
  </r>
  <r>
    <n v="2013"/>
    <x v="0"/>
    <s v="0136-SECRETARIA JURIDICA DISTRITAL"/>
    <s v="GESTIÓN JURÍDICA"/>
    <s v="Administración Centrral"/>
    <s v="Funcionamiento"/>
    <s v="Constantes"/>
    <n v="0"/>
    <n v="0"/>
    <n v="0"/>
    <n v="0"/>
    <n v="0"/>
    <n v="0"/>
  </r>
  <r>
    <n v="2013"/>
    <x v="0"/>
    <s v="0136-SECRETARIA JURIDICA DISTRITAL"/>
    <s v="GESTIÓN JURÍDICA"/>
    <s v="Administración Centrral"/>
    <s v="Inversión directa"/>
    <s v="Constantes"/>
    <n v="0"/>
    <n v="0"/>
    <n v="0"/>
    <n v="0"/>
    <n v="0"/>
    <n v="0"/>
  </r>
  <r>
    <n v="2013"/>
    <x v="0"/>
    <s v="0137-SECRETARÍA DISTRITAL DE SEGURIDAD, CONVIVENCIA Y JUSTICIA"/>
    <s v="SEGURIDAD, CONVIVENCIA Y JUSTICIA"/>
    <s v="Administración Centrral"/>
    <s v="Funcionamiento"/>
    <s v="Constantes"/>
    <n v="0"/>
    <n v="0"/>
    <n v="0"/>
    <n v="0"/>
    <n v="0"/>
    <n v="0"/>
  </r>
  <r>
    <n v="2013"/>
    <x v="0"/>
    <s v="0137-SECRETARÍA DISTRITAL DE SEGURIDAD, CONVIVENCIA Y JUSTICIA"/>
    <s v="SEGURIDAD, CONVIVENCIA Y JUSTICIA"/>
    <s v="Administración Centrral"/>
    <s v="Inversión directa"/>
    <s v="Constantes"/>
    <n v="0"/>
    <n v="0"/>
    <n v="0"/>
    <n v="0"/>
    <n v="0"/>
    <n v="0"/>
  </r>
  <r>
    <n v="2013"/>
    <x v="0"/>
    <s v="0200-INSTITUTO PARA LA ECONOMÍA SOCIAL"/>
    <s v="DESARROLLO ECONÓMICO, INDUSTRIA Y TURISMO"/>
    <s v="Establecimientos Públicos"/>
    <s v="Funcionamiento"/>
    <s v="Constantes"/>
    <n v="14867295060"/>
    <n v="14867295060"/>
    <n v="14532227512"/>
    <n v="0.9774627767426578"/>
    <n v="14251616129"/>
    <n v="0.958588369403089"/>
  </r>
  <r>
    <n v="2013"/>
    <x v="0"/>
    <s v="0200-INSTITUTO PARA LA ECONOMÍA SOCIAL"/>
    <s v="DESARROLLO ECONÓMICO, INDUSTRIA Y TURISMO"/>
    <s v="Establecimientos Públicos"/>
    <s v="Inversión directa"/>
    <s v="Constantes"/>
    <n v="89098840105"/>
    <n v="109617013612"/>
    <n v="94326267868"/>
    <n v="0.86050755042348559"/>
    <n v="46862111826"/>
    <n v="0.42750764942267966"/>
  </r>
  <r>
    <n v="2013"/>
    <x v="0"/>
    <s v="0201-FONDO FINANCIERO DE SALUD "/>
    <s v="SALUD"/>
    <s v="Establecimientos Públicos"/>
    <s v="Funcionamiento"/>
    <s v="Constantes"/>
    <n v="36660693452"/>
    <n v="36660693452"/>
    <n v="21918795425"/>
    <n v="0.59788272836951029"/>
    <n v="15272932285"/>
    <n v="0.41660238383098003"/>
  </r>
  <r>
    <n v="2013"/>
    <x v="0"/>
    <s v="0201-FONDO FINANCIERO DE SALUD "/>
    <s v="SALUD"/>
    <s v="Establecimientos Públicos"/>
    <s v="Inversión directa"/>
    <s v="Constantes"/>
    <n v="4048248735317"/>
    <n v="3876986756315"/>
    <n v="3119459368743"/>
    <n v="0.80460924032353032"/>
    <n v="2436069061454"/>
    <n v="0.62834082615475217"/>
  </r>
  <r>
    <n v="2013"/>
    <x v="0"/>
    <s v="0201-FONDO FINANCIERO DE SALUD "/>
    <s v="SALUD"/>
    <s v="Establecimientos Públicos"/>
    <s v="Transferencias"/>
    <s v="Constantes"/>
    <n v="5343922653"/>
    <n v="5343922653"/>
    <n v="5018376435"/>
    <n v="0.93908103856682079"/>
    <n v="4581018367"/>
    <n v="0.85723889817684451"/>
  </r>
  <r>
    <n v="2013"/>
    <x v="0"/>
    <s v="0203-INSTITUTO DISTRITAL DE GESTIÓN DE RIESGOS Y CAMBIO CLIMATICO"/>
    <s v="AMBIENTE"/>
    <s v="Establecimientos Públicos"/>
    <s v="Funcionamiento"/>
    <s v="Constantes"/>
    <n v="7374384960"/>
    <n v="7374384960"/>
    <n v="7254779407"/>
    <n v="0.98378094530611537"/>
    <n v="6828771208"/>
    <n v="0.92601230408237323"/>
  </r>
  <r>
    <n v="2013"/>
    <x v="0"/>
    <s v="0203-INSTITUTO DISTRITAL DE GESTIÓN DE RIESGOS Y CAMBIO CLIMATICO"/>
    <s v="AMBIENTE"/>
    <s v="Establecimientos Públicos"/>
    <s v="Inversión directa"/>
    <s v="Constantes"/>
    <n v="63058590394"/>
    <n v="61594413243"/>
    <n v="49651097815"/>
    <n v="0.80609742346466273"/>
    <n v="26285893898"/>
    <n v="0.42675776119983261"/>
  </r>
  <r>
    <n v="2013"/>
    <x v="0"/>
    <s v="0204-INSTITUTO DE DESARROLLO URBANO  "/>
    <s v="MOVILIDAD"/>
    <s v="Establecimientos Públicos"/>
    <s v="Funcionamiento"/>
    <s v="Constantes"/>
    <n v="87394245065"/>
    <n v="87394245065"/>
    <n v="83016122146"/>
    <n v="0.94990376178953495"/>
    <n v="76946549514"/>
    <n v="0.88045327763596493"/>
  </r>
  <r>
    <n v="2013"/>
    <x v="0"/>
    <s v="0204-INSTITUTO DE DESARROLLO URBANO  "/>
    <s v="MOVILIDAD"/>
    <s v="Establecimientos Públicos"/>
    <s v="Servicio de la deuda"/>
    <s v="Constantes"/>
    <n v="21686293833"/>
    <n v="21686293833"/>
    <n v="0"/>
    <n v="0"/>
    <n v="0"/>
    <n v="0"/>
  </r>
  <r>
    <n v="2013"/>
    <x v="0"/>
    <s v="0204-INSTITUTO DE DESARROLLO URBANO  "/>
    <s v="MOVILIDAD"/>
    <s v="Establecimientos Públicos"/>
    <s v="Inversión directa"/>
    <s v="Constantes"/>
    <n v="2282849850244"/>
    <n v="1317634624163"/>
    <n v="881569533885"/>
    <n v="0.66905462084756517"/>
    <n v="242929290983"/>
    <n v="0.18436771964558518"/>
  </r>
  <r>
    <n v="2013"/>
    <x v="0"/>
    <s v="0204-INSTITUTO DE DESARROLLO URBANO  "/>
    <s v="MOVILIDAD"/>
    <s v="Establecimientos Públicos"/>
    <s v="Transferencias"/>
    <s v="Constantes"/>
    <n v="0"/>
    <n v="0"/>
    <n v="0"/>
    <n v="0"/>
    <n v="0"/>
    <n v="0"/>
  </r>
  <r>
    <n v="2013"/>
    <x v="0"/>
    <s v="0206-FONDO DE PRESTACIONES ECONÓMICAS, CESANTÍAS Y PENSIONES"/>
    <s v="HACIENDA"/>
    <s v="Establecimientos Públicos"/>
    <s v="Funcionamiento"/>
    <s v="Constantes"/>
    <n v="616411082315"/>
    <n v="616411082315"/>
    <n v="551265830541"/>
    <n v="0.89431524895798464"/>
    <n v="546727384664"/>
    <n v="0.88695255544515006"/>
  </r>
  <r>
    <n v="2013"/>
    <x v="0"/>
    <s v="0206-FONDO DE PRESTACIONES ECONÓMICAS, CESANTÍAS Y PENSIONES"/>
    <s v="HACIENDA"/>
    <s v="Establecimientos Públicos"/>
    <s v="Servicio de la deuda"/>
    <s v="Constantes"/>
    <n v="366221008538"/>
    <n v="366221008538"/>
    <n v="242974509752"/>
    <n v="0.66346414893559658"/>
    <n v="242974509752"/>
    <n v="0.66346414893559658"/>
  </r>
  <r>
    <n v="2013"/>
    <x v="0"/>
    <s v="0206-FONDO DE PRESTACIONES ECONÓMICAS, CESANTÍAS Y PENSIONES"/>
    <s v="HACIENDA"/>
    <s v="Establecimientos Públicos"/>
    <s v="Inversión directa"/>
    <s v="Constantes"/>
    <n v="16079333585"/>
    <n v="16079333585"/>
    <n v="11731352554"/>
    <n v="0.72959196299925511"/>
    <n v="3750041834"/>
    <n v="0.23322122239557977"/>
  </r>
  <r>
    <n v="2013"/>
    <x v="0"/>
    <s v="0208-CAJA DE LA VIVIENDA POPULAR"/>
    <s v="HÁBITAT"/>
    <s v="Establecimientos Públicos"/>
    <s v="Funcionamiento"/>
    <s v="Constantes"/>
    <n v="16196323170"/>
    <n v="16196323170"/>
    <n v="14453553821"/>
    <n v="0.89239722307911939"/>
    <n v="13384429845"/>
    <n v="0.82638693390556739"/>
  </r>
  <r>
    <n v="2013"/>
    <x v="0"/>
    <s v="0208-CAJA DE LA VIVIENDA POPULAR"/>
    <s v="HÁBITAT"/>
    <s v="Establecimientos Públicos"/>
    <s v="Inversión directa"/>
    <s v="Constantes"/>
    <n v="193315420941"/>
    <n v="306194524603"/>
    <n v="300405953549"/>
    <n v="0.98109511898847557"/>
    <n v="133270859909"/>
    <n v="0.43524899761611952"/>
  </r>
  <r>
    <n v="2013"/>
    <x v="0"/>
    <s v="0211-INSTITUTO DISTRITAL DE RECREACIÓN Y DEPORTE"/>
    <s v="CULTURA, RECREACIÓN Y DEPORTE"/>
    <s v="Establecimientos Públicos"/>
    <s v="Funcionamiento"/>
    <s v="Constantes"/>
    <n v="49000123265"/>
    <n v="49000123265"/>
    <n v="41472857448"/>
    <n v="0.84638271670682497"/>
    <n v="39438603235"/>
    <n v="0.80486742904115016"/>
  </r>
  <r>
    <n v="2013"/>
    <x v="0"/>
    <s v="0211-INSTITUTO DISTRITAL DE RECREACIÓN Y DEPORTE"/>
    <s v="CULTURA, RECREACIÓN Y DEPORTE"/>
    <s v="Establecimientos Públicos"/>
    <s v="Servicio de la deuda"/>
    <s v="Constantes"/>
    <n v="0"/>
    <n v="0"/>
    <n v="0"/>
    <n v="0"/>
    <n v="0"/>
    <n v="0"/>
  </r>
  <r>
    <n v="2013"/>
    <x v="0"/>
    <s v="0211-INSTITUTO DISTRITAL DE RECREACIÓN Y DEPORTE"/>
    <s v="CULTURA, RECREACIÓN Y DEPORTE"/>
    <s v="Establecimientos Públicos"/>
    <s v="Inversión directa"/>
    <s v="Constantes"/>
    <n v="257457553673"/>
    <n v="256634307595"/>
    <n v="223590211023"/>
    <n v="0.87124053334230123"/>
    <n v="150329861905"/>
    <n v="0.58577461179601409"/>
  </r>
  <r>
    <n v="2013"/>
    <x v="0"/>
    <s v="0213-INSTITUTO DISTRITAL DE PATRIMONIO CULTURAL"/>
    <s v="CULTURA, RECREACIÓN Y DEPORTE"/>
    <s v="Establecimientos Públicos"/>
    <s v="Funcionamiento"/>
    <s v="Constantes"/>
    <n v="8502985520"/>
    <n v="8502985520"/>
    <n v="5403936584"/>
    <n v="0.63553402170206208"/>
    <n v="5008661909"/>
    <n v="0.58904744659614572"/>
  </r>
  <r>
    <n v="2013"/>
    <x v="0"/>
    <s v="0213-INSTITUTO DISTRITAL DE PATRIMONIO CULTURAL"/>
    <s v="CULTURA, RECREACIÓN Y DEPORTE"/>
    <s v="Establecimientos Públicos"/>
    <s v="Inversión directa"/>
    <s v="Constantes"/>
    <n v="29665502921"/>
    <n v="36795888059"/>
    <n v="33467616491"/>
    <n v="0.90954773091321195"/>
    <n v="16592772725"/>
    <n v="0.45094095020602531"/>
  </r>
  <r>
    <n v="2013"/>
    <x v="0"/>
    <s v="0214-INSTITUTO DISTRITAL PARA LA PROTECCIÓN DE LA NIÑEZ Y LA JUVENTUD"/>
    <s v="INTEGRACION SOCIAL"/>
    <s v="Establecimientos Públicos"/>
    <s v="Funcionamiento"/>
    <s v="Constantes"/>
    <n v="18870357222"/>
    <n v="18870357222"/>
    <n v="18367461669"/>
    <n v="0.97334997175285587"/>
    <n v="17579913592"/>
    <n v="0.93161530463792508"/>
  </r>
  <r>
    <n v="2013"/>
    <x v="0"/>
    <s v="0214-INSTITUTO DISTRITAL PARA LA PROTECCIÓN DE LA NIÑEZ Y LA JUVENTUD"/>
    <s v="INTEGRACION SOCIAL"/>
    <s v="Establecimientos Públicos"/>
    <s v="Inversión directa"/>
    <s v="Constantes"/>
    <n v="107776524425"/>
    <n v="106641611391"/>
    <n v="93134636663"/>
    <n v="0.87334236090566131"/>
    <n v="72125214419"/>
    <n v="0.67633275114864777"/>
  </r>
  <r>
    <n v="2013"/>
    <x v="0"/>
    <s v="0215-FUNDACIÓN GILBERTO ALZATE AVENDAÑO"/>
    <s v="CULTURA, RECREACIÓN Y DEPORTE"/>
    <s v="Establecimientos Públicos"/>
    <s v="Funcionamiento"/>
    <s v="Constantes"/>
    <n v="5383018014"/>
    <n v="5383018014"/>
    <n v="5252585244"/>
    <n v="0.97576958322250196"/>
    <n v="5053266309"/>
    <n v="0.93874222524569095"/>
  </r>
  <r>
    <n v="2013"/>
    <x v="0"/>
    <s v="0215-FUNDACIÓN GILBERTO ALZATE AVENDAÑO"/>
    <s v="CULTURA, RECREACIÓN Y DEPORTE"/>
    <s v="Establecimientos Públicos"/>
    <s v="Inversión directa"/>
    <s v="Constantes"/>
    <n v="8968085052"/>
    <n v="8968085052"/>
    <n v="8309322368"/>
    <n v="0.92654366231137741"/>
    <n v="7285755659"/>
    <n v="0.81240929549114627"/>
  </r>
  <r>
    <n v="2013"/>
    <x v="0"/>
    <s v="0216-ORQUESTA FILARMÓNICA DE BOGOTÁ"/>
    <s v="CULTURA, RECREACIÓN Y DEPORTE"/>
    <s v="Establecimientos Públicos"/>
    <s v="Funcionamiento"/>
    <s v="Constantes"/>
    <n v="35620887916"/>
    <n v="35824042495"/>
    <n v="35368822809"/>
    <n v="0.9872929001224936"/>
    <n v="35291511463"/>
    <n v="0.98513481464091257"/>
  </r>
  <r>
    <n v="2013"/>
    <x v="0"/>
    <s v="0216-ORQUESTA FILARMÓNICA DE BOGOTÁ"/>
    <s v="CULTURA, RECREACIÓN Y DEPORTE"/>
    <s v="Establecimientos Públicos"/>
    <s v="Inversión directa"/>
    <s v="Constantes"/>
    <n v="21256191795"/>
    <n v="19411328584"/>
    <n v="18727507716"/>
    <n v="0.96477207291397626"/>
    <n v="15119087738"/>
    <n v="0.77887959459210188"/>
  </r>
  <r>
    <n v="2013"/>
    <x v="0"/>
    <s v="0217-FONDO DE SEGURIDAD Y VIGILANCIA"/>
    <s v="SEGURIDAD, CONVIVENCIA Y JUSTICIA"/>
    <s v="Establecimientos Públicos"/>
    <s v="Funcionamiento"/>
    <s v="Constantes"/>
    <n v="10658600198"/>
    <n v="10817378221"/>
    <n v="10688444790"/>
    <n v="0.9880808983132624"/>
    <n v="9564115197"/>
    <n v="0.8841435513859528"/>
  </r>
  <r>
    <n v="2013"/>
    <x v="0"/>
    <s v="0217-FONDO DE SEGURIDAD Y VIGILANCIA"/>
    <s v="SEGURIDAD, CONVIVENCIA Y JUSTICIA"/>
    <s v="Establecimientos Públicos"/>
    <s v="Servicio de la deuda"/>
    <s v="Constantes"/>
    <n v="0"/>
    <n v="0"/>
    <n v="0"/>
    <n v="0"/>
    <n v="0"/>
    <n v="0"/>
  </r>
  <r>
    <n v="2013"/>
    <x v="0"/>
    <s v="0217-FONDO DE SEGURIDAD Y VIGILANCIA"/>
    <s v="SEGURIDAD, CONVIVENCIA Y JUSTICIA"/>
    <s v="Establecimientos Públicos"/>
    <s v="Inversión directa"/>
    <s v="Constantes"/>
    <n v="287224600940"/>
    <n v="289750451372"/>
    <n v="226865056800"/>
    <n v="0.78296705225399721"/>
    <n v="140867605774"/>
    <n v="0.48616871900277125"/>
  </r>
  <r>
    <n v="2013"/>
    <x v="0"/>
    <s v="0218-JARDIN BOTÁNICO"/>
    <s v="AMBIENTE"/>
    <s v="Establecimientos Públicos"/>
    <s v="Funcionamiento"/>
    <s v="Constantes"/>
    <n v="9773215935"/>
    <n v="9773215935"/>
    <n v="9139505047"/>
    <n v="0.93515840720038279"/>
    <n v="8519934534"/>
    <n v="0.87176366414746576"/>
  </r>
  <r>
    <n v="2013"/>
    <x v="0"/>
    <s v="0218-JARDIN BOTÁNICO"/>
    <s v="AMBIENTE"/>
    <s v="Establecimientos Públicos"/>
    <s v="Inversión directa"/>
    <s v="Constantes"/>
    <n v="38216969177"/>
    <n v="39139016210"/>
    <n v="39118696341"/>
    <n v="0.99948082831487195"/>
    <n v="22704984383"/>
    <n v="0.58011126956223513"/>
  </r>
  <r>
    <n v="2013"/>
    <x v="0"/>
    <s v="0219-INSTITUTO PARA LA INVESTIGACION EDUCATIVA Y EL DESARROLLO PEDAGÓGICO"/>
    <s v="EDUCACIÓN"/>
    <s v="Establecimientos Públicos"/>
    <s v="Funcionamiento"/>
    <s v="Constantes"/>
    <n v="7846766944"/>
    <n v="7846766944"/>
    <n v="7182663025"/>
    <n v="0.91536591774172615"/>
    <n v="7011930776"/>
    <n v="0.89360762541337435"/>
  </r>
  <r>
    <n v="2013"/>
    <x v="0"/>
    <s v="0219-INSTITUTO PARA LA INVESTIGACION EDUCATIVA Y EL DESARROLLO PEDAGÓGICO"/>
    <s v="EDUCACIÓN"/>
    <s v="Establecimientos Públicos"/>
    <s v="Inversión directa"/>
    <s v="Constantes"/>
    <n v="10285844488"/>
    <n v="10567698590"/>
    <n v="10386081606"/>
    <n v="0.98281395116890824"/>
    <n v="7758698785"/>
    <n v="0.73419001487626645"/>
  </r>
  <r>
    <n v="2013"/>
    <x v="0"/>
    <s v="0220-INSTITUTO DISTRITAL DE PARTICIPACIÓN Y ACCIÓN COMUNAL"/>
    <s v="GOBIERNO"/>
    <s v="Establecimientos Públicos"/>
    <s v="Funcionamiento"/>
    <s v="Constantes"/>
    <n v="17723842455"/>
    <n v="17723842455"/>
    <n v="17113296105"/>
    <n v="0.96555225812065593"/>
    <n v="16493173150"/>
    <n v="0.93056419294379245"/>
  </r>
  <r>
    <n v="2013"/>
    <x v="0"/>
    <s v="0220-INSTITUTO DISTRITAL DE PARTICIPACIÓN Y ACCIÓN COMUNAL"/>
    <s v="GOBIERNO"/>
    <s v="Establecimientos Públicos"/>
    <s v="Inversión directa"/>
    <s v="Constantes"/>
    <n v="24837935152"/>
    <n v="22771116166"/>
    <n v="14995941687"/>
    <n v="0.65855101601873756"/>
    <n v="11782229822"/>
    <n v="0.51741995149066422"/>
  </r>
  <r>
    <n v="2013"/>
    <x v="0"/>
    <s v="0221-INSTITUTO DISTRITAL DE TURISMO"/>
    <s v="DESARROLLO ECONÓMICO, INDUSTRIA Y TURISMO"/>
    <s v="Establecimientos Públicos"/>
    <s v="Funcionamiento"/>
    <s v="Constantes"/>
    <n v="7104116160"/>
    <n v="7104116160"/>
    <n v="6794006790"/>
    <n v="0.95634793083113101"/>
    <n v="6665353415"/>
    <n v="0.93823823609888723"/>
  </r>
  <r>
    <n v="2013"/>
    <x v="0"/>
    <s v="0221-INSTITUTO DISTRITAL DE TURISMO"/>
    <s v="DESARROLLO ECONÓMICO, INDUSTRIA Y TURISMO"/>
    <s v="Establecimientos Públicos"/>
    <s v="Inversión directa"/>
    <s v="Constantes"/>
    <n v="13854776295"/>
    <n v="13854776295"/>
    <n v="13179453132"/>
    <n v="0.95125701428728837"/>
    <n v="11415230938"/>
    <n v="0.82392026366528925"/>
  </r>
  <r>
    <n v="2013"/>
    <x v="0"/>
    <s v="0221-INSTITUTO DISTRITAL DE TURISMO"/>
    <s v="DESARROLLO ECONÓMICO, INDUSTRIA Y TURISMO"/>
    <s v="Establecimientos Públicos"/>
    <s v="Transferencias"/>
    <s v="Constantes"/>
    <n v="0"/>
    <n v="0"/>
    <n v="0"/>
    <n v="0"/>
    <n v="0"/>
    <n v="0"/>
  </r>
  <r>
    <n v="2013"/>
    <x v="0"/>
    <s v="0222-INSTITUTO DISTRITAL DE LAS ARTES"/>
    <s v="CULTURA, RECREACIÓN Y DEPORTE"/>
    <s v="Establecimientos Públicos"/>
    <s v="Funcionamiento"/>
    <s v="Constantes"/>
    <n v="13030753866"/>
    <n v="14128886730"/>
    <n v="13370795323"/>
    <n v="0.94634457608111922"/>
    <n v="12226653751"/>
    <n v="0.8653656855383397"/>
  </r>
  <r>
    <n v="2013"/>
    <x v="0"/>
    <s v="0222-INSTITUTO DISTRITAL DE LAS ARTES"/>
    <s v="CULTURA, RECREACIÓN Y DEPORTE"/>
    <s v="Establecimientos Públicos"/>
    <s v="Inversión directa"/>
    <s v="Constantes"/>
    <n v="91013367034"/>
    <n v="117179247084"/>
    <n v="112174973562"/>
    <n v="0.9572938583705638"/>
    <n v="90746613280"/>
    <n v="0.77442563882449467"/>
  </r>
  <r>
    <n v="2013"/>
    <x v="0"/>
    <s v="0226-UNIDAD ADMINISTRATIVA ESPECIAL DE CATASTRO"/>
    <s v="HACIENDA"/>
    <s v="Establecimientos Públicos"/>
    <s v="Funcionamiento"/>
    <s v="Constantes"/>
    <n v="61433860728"/>
    <n v="61799905015"/>
    <n v="58832786877"/>
    <n v="0.95198830585128202"/>
    <n v="54751220049"/>
    <n v="0.88594343366241179"/>
  </r>
  <r>
    <n v="2013"/>
    <x v="0"/>
    <s v="0226-UNIDAD ADMINISTRATIVA ESPECIAL DE CATASTRO"/>
    <s v="HACIENDA"/>
    <s v="Establecimientos Públicos"/>
    <s v="Inversión directa"/>
    <s v="Constantes"/>
    <n v="23446051747"/>
    <n v="24424403832"/>
    <n v="22313282904"/>
    <n v="0.91356509896736626"/>
    <n v="13633116280"/>
    <n v="0.55817601009930762"/>
  </r>
  <r>
    <n v="2013"/>
    <x v="0"/>
    <s v="0226-UNIDAD ADMINISTRATIVA ESPECIAL DE CATASTRO"/>
    <s v="HACIENDA"/>
    <s v="Establecimientos Públicos"/>
    <s v="Transferencias"/>
    <s v="Constantes"/>
    <n v="0"/>
    <n v="0"/>
    <n v="0"/>
    <n v="0"/>
    <n v="0"/>
    <n v="0"/>
  </r>
  <r>
    <n v="2013"/>
    <x v="0"/>
    <s v="0227-UNIDAD ADTIVA ESPECIAL DE REHABILITACIÓN Y MANTO. VIAL"/>
    <s v="MOVILIDAD"/>
    <s v="Establecimientos Públicos"/>
    <s v="Funcionamiento"/>
    <s v="Constantes"/>
    <n v="29701186749"/>
    <n v="29701186749"/>
    <n v="26943500599"/>
    <n v="0.90715232447427885"/>
    <n v="25963587651"/>
    <n v="0.87415994082708359"/>
  </r>
  <r>
    <n v="2013"/>
    <x v="0"/>
    <s v="0227-UNIDAD ADTIVA ESPECIAL DE REHABILITACIÓN Y MANTO. VIAL"/>
    <s v="MOVILIDAD"/>
    <s v="Establecimientos Públicos"/>
    <s v="Inversión directa"/>
    <s v="Constantes"/>
    <n v="275571108840"/>
    <n v="572928056644"/>
    <n v="417302186988"/>
    <n v="0.72836751865915139"/>
    <n v="166557227399"/>
    <n v="0.29071229008163862"/>
  </r>
  <r>
    <n v="2013"/>
    <x v="0"/>
    <s v="0228-UNIDAD ADMINISTRATIVA ESPECIAL DE SERVICIOS PÚBLICOS"/>
    <s v="HÁBITAT"/>
    <s v="Establecimientos Públicos"/>
    <s v="Funcionamiento"/>
    <s v="Constantes"/>
    <n v="307600011479"/>
    <n v="307600011479"/>
    <n v="279429729552"/>
    <n v="0.90841911288770161"/>
    <n v="274230021470"/>
    <n v="0.89151499101527765"/>
  </r>
  <r>
    <n v="2013"/>
    <x v="0"/>
    <s v="0228-UNIDAD ADMINISTRATIVA ESPECIAL DE SERVICIOS PÚBLICOS"/>
    <s v="HÁBITAT"/>
    <s v="Establecimientos Públicos"/>
    <s v="Inversión directa"/>
    <s v="Constantes"/>
    <n v="142472509936"/>
    <n v="134156052837"/>
    <n v="70637199759"/>
    <n v="0.52653009883068347"/>
    <n v="52180693868"/>
    <n v="0.38895519631454645"/>
  </r>
  <r>
    <n v="2013"/>
    <x v="0"/>
    <s v="0229-INSTITUTO DISTRITAL DE PROTECCIÓN Y BIENESTAR ANIMAL"/>
    <s v="AMBIENTE"/>
    <s v="Establecimientos Públicos"/>
    <s v="Funcionamiento"/>
    <s v="Constantes"/>
    <n v="0"/>
    <n v="0"/>
    <n v="0"/>
    <n v="0"/>
    <n v="0"/>
    <n v="0"/>
  </r>
  <r>
    <n v="2013"/>
    <x v="0"/>
    <s v="0229-INSTITUTO DISTRITAL DE PROTECCIÓN Y BIENESTAR ANIMAL"/>
    <s v="AMBIENTE"/>
    <s v="Establecimientos Públicos"/>
    <s v="Inversión directa"/>
    <s v="Constantes"/>
    <n v="0"/>
    <n v="0"/>
    <n v="0"/>
    <n v="0"/>
    <n v="0"/>
    <n v="0"/>
  </r>
  <r>
    <n v="2013"/>
    <x v="0"/>
    <s v="0230-UNIVERSIDAD DISTRITAL  "/>
    <s v="EDUCACIÓN"/>
    <s v="Ente Autónomo Universitario"/>
    <s v="Funcionamiento"/>
    <s v="Constantes"/>
    <n v="375564056547"/>
    <n v="378609984368"/>
    <n v="369081984062"/>
    <n v="0.97483426032225551"/>
    <n v="347280971723"/>
    <n v="0.91725254499746911"/>
  </r>
  <r>
    <n v="2013"/>
    <x v="0"/>
    <s v="0230-UNIVERSIDAD DISTRITAL  "/>
    <s v="EDUCACIÓN"/>
    <s v="Ente Autónomo Universitario"/>
    <s v="Servicio de la deuda"/>
    <s v="Constantes"/>
    <n v="0"/>
    <n v="0"/>
    <n v="0"/>
    <n v="0"/>
    <n v="0"/>
    <n v="0"/>
  </r>
  <r>
    <n v="2013"/>
    <x v="0"/>
    <s v="0230-UNIVERSIDAD DISTRITAL  "/>
    <s v="EDUCACIÓN"/>
    <s v="Ente Autónomo Universitario"/>
    <s v="Inversión directa"/>
    <s v="Constantes"/>
    <n v="87850629083"/>
    <n v="176861931660"/>
    <n v="159166812259"/>
    <n v="0.89994952992474853"/>
    <n v="37353378843"/>
    <n v="0.21120078522498706"/>
  </r>
  <r>
    <n v="2013"/>
    <x v="0"/>
    <s v="0230-UNIVERSIDAD DISTRITAL  "/>
    <s v="EDUCACIÓN"/>
    <s v="Ente Autónomo Universitario"/>
    <s v="Transferencias"/>
    <s v="Constantes"/>
    <n v="515802157"/>
    <n v="515802157"/>
    <n v="196271337"/>
    <n v="0.38051670458601822"/>
    <n v="196271337"/>
    <n v="0.38051670458601822"/>
  </r>
  <r>
    <n v="2013"/>
    <x v="0"/>
    <s v="0235-CONTRALORÍA DISTRITAL"/>
    <s v="ORGANISMO DE CONTROL"/>
    <s v="Organismo de Control"/>
    <s v="Funcionamiento"/>
    <s v="Constantes"/>
    <n v="165608357452"/>
    <n v="165608357452"/>
    <n v="156115395957"/>
    <n v="0.9426782461884422"/>
    <n v="152999497527"/>
    <n v="0.92386338395600265"/>
  </r>
  <r>
    <n v="2013"/>
    <x v="0"/>
    <s v="0235-CONTRALORÍA DISTRITAL"/>
    <s v="ORGANISMO DE CONTROL"/>
    <s v="Organismo de Control"/>
    <s v="Inversión directa"/>
    <s v="Constantes"/>
    <n v="20132435832"/>
    <n v="14121988625"/>
    <n v="12944381404"/>
    <n v="0.91661179935272752"/>
    <n v="2839653453"/>
    <n v="0.20108028185017746"/>
  </r>
  <r>
    <n v="2013"/>
    <x v="0"/>
    <s v="0501-AGENCIA DE EDUCACIÓN SUPERIOR, CIENCIA Y TECNOLOGÍA - ATENEA"/>
    <s v="EDUCACIÓN"/>
    <s v="Establecimientos Públicos"/>
    <s v="Funcionamiento"/>
    <s v="Constantes"/>
    <n v="0"/>
    <n v="0"/>
    <n v="0"/>
    <n v="0"/>
    <n v="0"/>
    <n v="0"/>
  </r>
  <r>
    <n v="2013"/>
    <x v="0"/>
    <s v="0501-AGENCIA DE EDUCACIÓN SUPERIOR, CIENCIA Y TECNOLOGÍA - ATENEA"/>
    <s v="EDUCACIÓN"/>
    <s v="Establecimientos Públicos"/>
    <s v="Inversión directa"/>
    <s v="Constantes"/>
    <n v="0"/>
    <n v="0"/>
    <n v="0"/>
    <n v="0"/>
    <n v="0"/>
    <n v="0"/>
  </r>
  <r>
    <n v="2014"/>
    <x v="0"/>
    <s v="0100-CONCEJO DE BOGOTA"/>
    <s v="OTRAS ENTIDADES"/>
    <s v="Administración Centrral"/>
    <s v="Funcionamiento"/>
    <s v="Constantes"/>
    <n v="89309565932"/>
    <n v="89309565932"/>
    <n v="88729184350"/>
    <n v="0.99350146229081548"/>
    <n v="88729184350"/>
    <n v="0.99350146229081548"/>
  </r>
  <r>
    <n v="2014"/>
    <x v="0"/>
    <s v="0102-PERSONERÍA DE BOGOTÁ"/>
    <s v="OTRAS ENTIDADES"/>
    <s v="Administración Centrral"/>
    <s v="Funcionamiento"/>
    <s v="Constantes"/>
    <n v="159729207343"/>
    <n v="159729207343"/>
    <n v="159640366779"/>
    <n v="0.9994438051407265"/>
    <n v="156324186148"/>
    <n v="0.97868253870634869"/>
  </r>
  <r>
    <n v="2014"/>
    <x v="0"/>
    <s v="0102-PERSONERÍA DE BOGOTÁ"/>
    <s v="OTRAS ENTIDADES"/>
    <s v="Administración Centrral"/>
    <s v="Inversión directa"/>
    <s v="Constantes"/>
    <n v="15844277849"/>
    <n v="15844277849"/>
    <n v="15837620207"/>
    <n v="0.99957980779790345"/>
    <n v="13811301952"/>
    <n v="0.87169021419753068"/>
  </r>
  <r>
    <n v="2014"/>
    <x v="0"/>
    <s v="0104-SECRETARÍA GENERAL"/>
    <s v="GESTIÓN PÚBLICA"/>
    <s v="Administración Centrral"/>
    <s v="Funcionamiento"/>
    <s v="Constantes"/>
    <n v="126956527056"/>
    <n v="126956527056"/>
    <n v="115509964225"/>
    <n v="0.90983872120295972"/>
    <n v="104741648048"/>
    <n v="0.82501979596369146"/>
  </r>
  <r>
    <n v="2014"/>
    <x v="0"/>
    <s v="0104-SECRETARÍA GENERAL"/>
    <s v="GESTIÓN PÚBLICA"/>
    <s v="Administración Centrral"/>
    <s v="Inversión directa"/>
    <s v="Constantes"/>
    <n v="214822898233"/>
    <n v="214822898233"/>
    <n v="203568075858"/>
    <n v="0.94760883282194219"/>
    <n v="144931423621"/>
    <n v="0.6746553780491561"/>
  </r>
  <r>
    <n v="2014"/>
    <x v="0"/>
    <s v="0105-VEEDURÍA DISTRITAL"/>
    <s v="OTRAS ENTIDADES"/>
    <s v="Administración Centrral"/>
    <s v="Funcionamiento"/>
    <s v="Constantes"/>
    <n v="27952871755"/>
    <n v="27952871755"/>
    <n v="25765816481"/>
    <n v="0.92175919192958067"/>
    <n v="24600859250"/>
    <n v="0.88008342991090294"/>
  </r>
  <r>
    <n v="2014"/>
    <x v="0"/>
    <s v="0105-VEEDURÍA DISTRITAL"/>
    <s v="OTRAS ENTIDADES"/>
    <s v="Administración Centrral"/>
    <s v="Inversión directa"/>
    <s v="Constantes"/>
    <n v="2097037215"/>
    <n v="2097037215"/>
    <n v="2090082199"/>
    <n v="0.99668340840579694"/>
    <n v="1826875010"/>
    <n v="0.87116957054097865"/>
  </r>
  <r>
    <n v="2014"/>
    <x v="0"/>
    <s v="0110-SECRETARÍA DISTRITAL DE GOBIERNO"/>
    <s v="GOBIERNO"/>
    <s v="Administración Centrral"/>
    <s v="Funcionamiento"/>
    <s v="Constantes"/>
    <n v="157708212774"/>
    <n v="157708212774"/>
    <n v="151232484002"/>
    <n v="0.95893854442900894"/>
    <n v="143690088686"/>
    <n v="0.91111354417484691"/>
  </r>
  <r>
    <n v="2014"/>
    <x v="0"/>
    <s v="0110-SECRETARÍA DISTRITAL DE GOBIERNO"/>
    <s v="GOBIERNO"/>
    <s v="Administración Centrral"/>
    <s v="Inversión directa"/>
    <s v="Constantes"/>
    <n v="102534662010"/>
    <n v="102534662010"/>
    <n v="98074632759"/>
    <n v="0.9565022289675561"/>
    <n v="71734775373"/>
    <n v="0.69961488112189663"/>
  </r>
  <r>
    <n v="2014"/>
    <x v="0"/>
    <s v="0111-SECRETARÍA DISTRITAL DE HACIENDA"/>
    <s v="HACIENDA"/>
    <s v="Administración Centrral"/>
    <s v="Funcionamiento"/>
    <s v="Constantes"/>
    <n v="422855618427"/>
    <n v="416896127912"/>
    <n v="293343274472"/>
    <n v="0.70363636127107421"/>
    <n v="264509134415"/>
    <n v="0.63447251414825701"/>
  </r>
  <r>
    <n v="2014"/>
    <x v="0"/>
    <s v="0111-SECRETARÍA DISTRITAL DE HACIENDA"/>
    <s v="HACIENDA"/>
    <s v="Administración Centrral"/>
    <s v="Servicio de la deuda"/>
    <s v="Constantes"/>
    <n v="543591710824"/>
    <n v="543591710824"/>
    <n v="325269872732"/>
    <n v="0.59837165699039407"/>
    <n v="325102792530"/>
    <n v="0.59806429358018542"/>
  </r>
  <r>
    <n v="2014"/>
    <x v="0"/>
    <s v="0111-SECRETARÍA DISTRITAL DE HACIENDA"/>
    <s v="HACIENDA"/>
    <s v="Administración Centrral"/>
    <s v="Inversión directa"/>
    <s v="Constantes"/>
    <n v="70769209115"/>
    <n v="70769209115"/>
    <n v="59805870450"/>
    <n v="0.84508321059255342"/>
    <n v="29813429835"/>
    <n v="0.42127685483319677"/>
  </r>
  <r>
    <n v="2014"/>
    <x v="0"/>
    <s v="0111-SECRETARÍA DISTRITAL DE HACIENDA"/>
    <s v="HACIENDA"/>
    <s v="Administración Centrral"/>
    <s v="Transferencias"/>
    <s v="Constantes"/>
    <n v="3930955813264"/>
    <n v="3310408503318"/>
    <n v="2973532287922"/>
    <n v="0.8982372673770167"/>
    <n v="2973532287922"/>
    <n v="0.8982372673770167"/>
  </r>
  <r>
    <n v="2014"/>
    <x v="0"/>
    <s v="0112-SECRETARÍA DE EDUCACIÓN DEL DISTRITO"/>
    <s v="EDUCACIÓN"/>
    <s v="Administración Centrral"/>
    <s v="Funcionamiento"/>
    <s v="Constantes"/>
    <n v="141131247811"/>
    <n v="141131247811"/>
    <n v="125677316595"/>
    <n v="0.89049957783484224"/>
    <n v="119827808812"/>
    <n v="0.84905228764412888"/>
  </r>
  <r>
    <n v="2014"/>
    <x v="0"/>
    <s v="0112-SECRETARÍA DE EDUCACIÓN DEL DISTRITO"/>
    <s v="EDUCACIÓN"/>
    <s v="Administración Centrral"/>
    <s v="Inversión directa"/>
    <s v="Constantes"/>
    <n v="5011268056420"/>
    <n v="5011268056420"/>
    <n v="4431791359832"/>
    <n v="0.88436525644529729"/>
    <n v="3949540494564"/>
    <n v="0.78813195584382933"/>
  </r>
  <r>
    <n v="2014"/>
    <x v="0"/>
    <s v="0113-SECRETARÍA DISTRITAL DE MOVILIDAD"/>
    <s v="MOVILIDAD"/>
    <s v="Administración Centrral"/>
    <s v="Funcionamiento"/>
    <s v="Constantes"/>
    <n v="58101142328"/>
    <n v="58101142328"/>
    <n v="51664403614"/>
    <n v="0.88921493698587717"/>
    <n v="47819973359"/>
    <n v="0.823047042501171"/>
  </r>
  <r>
    <n v="2014"/>
    <x v="0"/>
    <s v="0113-SECRETARÍA DISTRITAL DE MOVILIDAD"/>
    <s v="MOVILIDAD"/>
    <s v="Administración Centrral"/>
    <s v="Inversión directa"/>
    <s v="Constantes"/>
    <n v="331376281368"/>
    <n v="331376281368"/>
    <n v="276643067124"/>
    <n v="0.83483062210111025"/>
    <n v="150162138986"/>
    <n v="0.4531469131287702"/>
  </r>
  <r>
    <n v="2014"/>
    <x v="0"/>
    <s v="0113-SECRETARÍA DISTRITAL DE MOVILIDAD"/>
    <s v="MOVILIDAD"/>
    <s v="Administración Centrral"/>
    <s v="Transferencias"/>
    <s v="Constantes"/>
    <n v="0"/>
    <n v="0"/>
    <n v="0"/>
    <n v="0"/>
    <n v="0"/>
    <n v="0"/>
  </r>
  <r>
    <n v="2014"/>
    <x v="0"/>
    <s v="0114-SECRETARÍA DISTRITAL DE SALUD"/>
    <s v="SALUD"/>
    <s v="Administración Centrral"/>
    <s v="Funcionamiento"/>
    <s v="Constantes"/>
    <n v="90971846987"/>
    <n v="90971846987"/>
    <n v="49710655062"/>
    <n v="0.54643998894629153"/>
    <n v="48087595976"/>
    <n v="0.52859865517374605"/>
  </r>
  <r>
    <n v="2014"/>
    <x v="0"/>
    <s v="0117-SECRETARÍA DISTRITAL DE DESARROLLO ECONÓMICO"/>
    <s v="DESARROLLO ECONÓMICO, INDUSTRIA Y TURISMO"/>
    <s v="Administración Centrral"/>
    <s v="Funcionamiento"/>
    <s v="Constantes"/>
    <n v="18367154943"/>
    <n v="18367154943"/>
    <n v="17655689502"/>
    <n v="0.96126425441458208"/>
    <n v="16325790307"/>
    <n v="0.88885787470432409"/>
  </r>
  <r>
    <n v="2014"/>
    <x v="0"/>
    <s v="0117-SECRETARÍA DISTRITAL DE DESARROLLO ECONÓMICO"/>
    <s v="DESARROLLO ECONÓMICO, INDUSTRIA Y TURISMO"/>
    <s v="Administración Centrral"/>
    <s v="Inversión directa"/>
    <s v="Constantes"/>
    <n v="76485812027"/>
    <n v="76485812027"/>
    <n v="76485763871"/>
    <n v="0.99999937039303466"/>
    <n v="62399824123"/>
    <n v="0.81583528329374921"/>
  </r>
  <r>
    <n v="2014"/>
    <x v="0"/>
    <s v="0117-SECRETARÍA DISTRITAL DE DESARROLLO ECONÓMICO"/>
    <s v="DESARROLLO ECONÓMICO, INDUSTRIA Y TURISMO"/>
    <s v="Administración Centrral"/>
    <s v="Transferencias"/>
    <s v="Constantes"/>
    <n v="0"/>
    <n v="0"/>
    <n v="0"/>
    <n v="0"/>
    <n v="0"/>
    <n v="0"/>
  </r>
  <r>
    <n v="2014"/>
    <x v="0"/>
    <s v="0118-SECRETARÍA DISTRITAL DEL HABITAT"/>
    <s v="HÁBITAT"/>
    <s v="Administración Centrral"/>
    <s v="Funcionamiento"/>
    <s v="Constantes"/>
    <n v="23603251455"/>
    <n v="23603251455"/>
    <n v="22547936883"/>
    <n v="0.95528944077844635"/>
    <n v="21620768846"/>
    <n v="0.91600807148203134"/>
  </r>
  <r>
    <n v="2014"/>
    <x v="0"/>
    <s v="0118-SECRETARÍA DISTRITAL DEL HABITAT"/>
    <s v="HÁBITAT"/>
    <s v="Administración Centrral"/>
    <s v="Inversión directa"/>
    <s v="Constantes"/>
    <n v="304447247775"/>
    <n v="304447247775"/>
    <n v="300281652488"/>
    <n v="0.98631751373203891"/>
    <n v="245540774406"/>
    <n v="0.80651336545326735"/>
  </r>
  <r>
    <n v="2014"/>
    <x v="0"/>
    <s v="0118-SECRETARÍA DISTRITAL DEL HABITAT"/>
    <s v="HÁBITAT"/>
    <s v="Administración Centrral"/>
    <s v="Transferencias"/>
    <s v="Constantes"/>
    <n v="0"/>
    <n v="0"/>
    <n v="0"/>
    <n v="0"/>
    <n v="0"/>
    <n v="0"/>
  </r>
  <r>
    <n v="2014"/>
    <x v="0"/>
    <s v="0119-SECRETARÍA DISTRITAL DE CULTURA, RECREACIÓN Y DEPORTE"/>
    <s v="CULTURA, RECREACIÓN Y DEPORTE"/>
    <s v="Administración Centrral"/>
    <s v="Funcionamiento"/>
    <s v="Constantes"/>
    <n v="20893407865"/>
    <n v="20893407865"/>
    <n v="19594996378"/>
    <n v="0.93785544725927361"/>
    <n v="19113605580"/>
    <n v="0.91481512750337535"/>
  </r>
  <r>
    <n v="2014"/>
    <x v="0"/>
    <s v="0119-SECRETARÍA DISTRITAL DE CULTURA, RECREACIÓN Y DEPORTE"/>
    <s v="CULTURA, RECREACIÓN Y DEPORTE"/>
    <s v="Administración Centrral"/>
    <s v="Inversión directa"/>
    <s v="Constantes"/>
    <n v="95550508042"/>
    <n v="93961467626"/>
    <n v="79619245630"/>
    <n v="0.84736060048479511"/>
    <n v="76403888325"/>
    <n v="0.81314064430234956"/>
  </r>
  <r>
    <n v="2014"/>
    <x v="0"/>
    <s v="0120-SECRETARÍA DISTRITAL DE PLANEACIÓN "/>
    <s v="PLANEACIÓN"/>
    <s v="Administración Centrral"/>
    <s v="Funcionamiento"/>
    <s v="Constantes"/>
    <n v="94684553404"/>
    <n v="94684553404"/>
    <n v="88795958422"/>
    <n v="0.93780828265752547"/>
    <n v="86545259127"/>
    <n v="0.91403778140800573"/>
  </r>
  <r>
    <n v="2014"/>
    <x v="0"/>
    <s v="0120-SECRETARÍA DISTRITAL DE PLANEACIÓN "/>
    <s v="PLANEACIÓN"/>
    <s v="Administración Centrral"/>
    <s v="Inversión directa"/>
    <s v="Constantes"/>
    <n v="21791040906"/>
    <n v="21791040906"/>
    <n v="20075837010"/>
    <n v="0.92128857435498956"/>
    <n v="16626756035"/>
    <n v="0.76300880287099759"/>
  </r>
  <r>
    <n v="2014"/>
    <x v="0"/>
    <s v="0120-SECRETARÍA DISTRITAL DE PLANEACIÓN "/>
    <s v="PLANEACIÓN"/>
    <s v="Administración Centrral"/>
    <s v="Transferencias"/>
    <s v="Constantes"/>
    <n v="0"/>
    <n v="0"/>
    <n v="0"/>
    <n v="0"/>
    <n v="0"/>
    <n v="0"/>
  </r>
  <r>
    <n v="2014"/>
    <x v="0"/>
    <s v="0121-SECRETARÍA DISTRITAL DE LA MUJER"/>
    <s v="MUJERES"/>
    <s v="Administración Centrral"/>
    <s v="Funcionamiento"/>
    <s v="Constantes"/>
    <n v="18677356819"/>
    <n v="18677356819"/>
    <n v="16782031377"/>
    <n v="0.89852282309711329"/>
    <n v="15526934992"/>
    <n v="0.83132400063186906"/>
  </r>
  <r>
    <n v="2014"/>
    <x v="0"/>
    <s v="0121-SECRETARÍA DISTRITAL DE LA MUJER"/>
    <s v="MUJERES"/>
    <s v="Administración Centrral"/>
    <s v="Inversión directa"/>
    <s v="Constantes"/>
    <n v="42520955934"/>
    <n v="42520955934"/>
    <n v="41843564227"/>
    <n v="0.98406922675841457"/>
    <n v="20656277506"/>
    <n v="0.48579052498401437"/>
  </r>
  <r>
    <n v="2014"/>
    <x v="0"/>
    <s v="0122-SECRETARÍA DISTRITAL DE INTEGRACIÓN SOCIAL"/>
    <s v="INTEGRACION SOCIAL"/>
    <s v="Administración Centrral"/>
    <s v="Funcionamiento"/>
    <s v="Constantes"/>
    <n v="34198305552"/>
    <n v="34198305552"/>
    <n v="33413190647"/>
    <n v="0.97704228638444679"/>
    <n v="28792257040"/>
    <n v="0.84192057399511011"/>
  </r>
  <r>
    <n v="2014"/>
    <x v="0"/>
    <s v="0122-SECRETARÍA DISTRITAL DE INTEGRACIÓN SOCIAL"/>
    <s v="INTEGRACION SOCIAL"/>
    <s v="Administración Centrral"/>
    <s v="Inversión directa"/>
    <s v="Constantes"/>
    <n v="1406271443371"/>
    <n v="1465766679284"/>
    <n v="1457566446887"/>
    <n v="0.99440549951578538"/>
    <n v="1149848894941"/>
    <n v="0.78446925502678233"/>
  </r>
  <r>
    <n v="2014"/>
    <x v="0"/>
    <s v="0125-DEPARTAMENTO ADMINISTRATIVO DEL SERVICIO CIVIL"/>
    <s v="GESTIÓN PÚBLICA"/>
    <s v="Administración Centrral"/>
    <s v="Funcionamiento"/>
    <s v="Constantes"/>
    <n v="12390955795"/>
    <n v="14326636550"/>
    <n v="14121881808"/>
    <n v="0.98570810802065056"/>
    <n v="13886020048"/>
    <n v="0.96924494451560583"/>
  </r>
  <r>
    <n v="2014"/>
    <x v="0"/>
    <s v="0125-DEPARTAMENTO ADMINISTRATIVO DEL SERVICIO CIVIL"/>
    <s v="GESTIÓN PÚBLICA"/>
    <s v="Administración Centrral"/>
    <s v="Inversión directa"/>
    <s v="Constantes"/>
    <n v="3751900982"/>
    <n v="3751900982"/>
    <n v="3706682034"/>
    <n v="0.98794772350951132"/>
    <n v="3526699115"/>
    <n v="0.93997659637596476"/>
  </r>
  <r>
    <n v="2014"/>
    <x v="0"/>
    <s v="0126-SECRETARÍA DISTRITAL DE AMBIENTE"/>
    <s v="AMBIENTE"/>
    <s v="Administración Centrral"/>
    <s v="Funcionamiento"/>
    <s v="Constantes"/>
    <n v="38293449858"/>
    <n v="38293449858"/>
    <n v="36175370442"/>
    <n v="0.94468820584579671"/>
    <n v="32766627065"/>
    <n v="0.85567184953315523"/>
  </r>
  <r>
    <n v="2014"/>
    <x v="0"/>
    <s v="0126-SECRETARÍA DISTRITAL DE AMBIENTE"/>
    <s v="AMBIENTE"/>
    <s v="Administración Centrral"/>
    <s v="Inversión directa"/>
    <s v="Constantes"/>
    <n v="178153002749"/>
    <n v="89542459227"/>
    <n v="83393765358"/>
    <n v="0.93133208622947927"/>
    <n v="57806736555"/>
    <n v="0.64557905885132716"/>
  </r>
  <r>
    <n v="2014"/>
    <x v="0"/>
    <s v="0127-DEPARTAMENTO ADTIVO DE LA DEFENSORÍA ESPACIO PUBLICO"/>
    <s v="GOBIERNO"/>
    <s v="Administración Centrral"/>
    <s v="Funcionamiento"/>
    <s v="Constantes"/>
    <n v="14933167980"/>
    <n v="14933167980"/>
    <n v="14292560832"/>
    <n v="0.95710172490807277"/>
    <n v="13670324228"/>
    <n v="0.91543363379482989"/>
  </r>
  <r>
    <n v="2014"/>
    <x v="0"/>
    <s v="0127-DEPARTAMENTO ADTIVO DE LA DEFENSORÍA ESPACIO PUBLICO"/>
    <s v="GOBIERNO"/>
    <s v="Administración Centrral"/>
    <s v="Inversión directa"/>
    <s v="Constantes"/>
    <n v="15890404161"/>
    <n v="15890404161"/>
    <n v="15454700579"/>
    <n v="0.97258071112694844"/>
    <n v="12295726527"/>
    <n v="0.77378312108495906"/>
  </r>
  <r>
    <n v="2014"/>
    <x v="0"/>
    <s v="0131-UNIDAD ADMINISTRATIVA ESPECIAL CUERPO OFICIAL DE BOMBEROS"/>
    <s v="SEGURIDAD, CONVIVENCIA Y JUSTICIA"/>
    <s v="Administración Centrral"/>
    <s v="Funcionamiento"/>
    <s v="Constantes"/>
    <n v="83680416742"/>
    <n v="83680416742"/>
    <n v="70487643311"/>
    <n v="0.84234335888078316"/>
    <n v="67737943507"/>
    <n v="0.80948382123677542"/>
  </r>
  <r>
    <n v="2014"/>
    <x v="0"/>
    <s v="0131-UNIDAD ADMINISTRATIVA ESPECIAL CUERPO OFICIAL DE BOMBEROS"/>
    <s v="SEGURIDAD, CONVIVENCIA Y JUSTICIA"/>
    <s v="Administración Centrral"/>
    <s v="Inversión directa"/>
    <s v="Constantes"/>
    <n v="56499214794"/>
    <n v="56499214794"/>
    <n v="40729120631"/>
    <n v="0.72087941008562961"/>
    <n v="23844131023"/>
    <n v="0.42202588319036527"/>
  </r>
  <r>
    <n v="2014"/>
    <x v="0"/>
    <s v="0136-SECRETARIA JURIDICA DISTRITAL"/>
    <s v="GESTIÓN JURÍDICA"/>
    <s v="Administración Centrral"/>
    <s v="Funcionamiento"/>
    <s v="Constantes"/>
    <n v="0"/>
    <n v="0"/>
    <n v="0"/>
    <n v="0"/>
    <n v="0"/>
    <n v="0"/>
  </r>
  <r>
    <n v="2014"/>
    <x v="0"/>
    <s v="0136-SECRETARIA JURIDICA DISTRITAL"/>
    <s v="GESTIÓN JURÍDICA"/>
    <s v="Administración Centrral"/>
    <s v="Inversión directa"/>
    <s v="Constantes"/>
    <n v="0"/>
    <n v="0"/>
    <n v="0"/>
    <n v="0"/>
    <n v="0"/>
    <n v="0"/>
  </r>
  <r>
    <n v="2014"/>
    <x v="0"/>
    <s v="0137-SECRETARÍA DISTRITAL DE SEGURIDAD, CONVIVENCIA Y JUSTICIA"/>
    <s v="SEGURIDAD, CONVIVENCIA Y JUSTICIA"/>
    <s v="Administración Centrral"/>
    <s v="Funcionamiento"/>
    <s v="Constantes"/>
    <n v="0"/>
    <n v="0"/>
    <n v="0"/>
    <n v="0"/>
    <n v="0"/>
    <n v="0"/>
  </r>
  <r>
    <n v="2014"/>
    <x v="0"/>
    <s v="0137-SECRETARÍA DISTRITAL DE SEGURIDAD, CONVIVENCIA Y JUSTICIA"/>
    <s v="SEGURIDAD, CONVIVENCIA Y JUSTICIA"/>
    <s v="Administración Centrral"/>
    <s v="Inversión directa"/>
    <s v="Constantes"/>
    <n v="0"/>
    <n v="0"/>
    <n v="0"/>
    <n v="0"/>
    <n v="0"/>
    <n v="0"/>
  </r>
  <r>
    <n v="2014"/>
    <x v="0"/>
    <s v="0200-INSTITUTO PARA LA ECONOMÍA SOCIAL"/>
    <s v="DESARROLLO ECONÓMICO, INDUSTRIA Y TURISMO"/>
    <s v="Establecimientos Públicos"/>
    <s v="Funcionamiento"/>
    <s v="Constantes"/>
    <n v="15091160972"/>
    <n v="15091160972"/>
    <n v="14328517702"/>
    <n v="0.94946424125917139"/>
    <n v="13704207254"/>
    <n v="0.90809496230453435"/>
  </r>
  <r>
    <n v="2014"/>
    <x v="0"/>
    <s v="0200-INSTITUTO PARA LA ECONOMÍA SOCIAL"/>
    <s v="DESARROLLO ECONÓMICO, INDUSTRIA Y TURISMO"/>
    <s v="Establecimientos Públicos"/>
    <s v="Inversión directa"/>
    <s v="Constantes"/>
    <n v="84286587990"/>
    <n v="84286587990"/>
    <n v="78729273252"/>
    <n v="0.9340664408119197"/>
    <n v="42310602886"/>
    <n v="0.50198500016419989"/>
  </r>
  <r>
    <n v="2014"/>
    <x v="0"/>
    <s v="0201-FONDO FINANCIERO DE SALUD "/>
    <s v="SALUD"/>
    <s v="Establecimientos Públicos"/>
    <s v="Funcionamiento"/>
    <s v="Constantes"/>
    <n v="40155473293"/>
    <n v="40155473293"/>
    <n v="20668782865"/>
    <n v="0.51471894538976914"/>
    <n v="13225256916"/>
    <n v="0.32935128966106492"/>
  </r>
  <r>
    <n v="2014"/>
    <x v="0"/>
    <s v="0201-FONDO FINANCIERO DE SALUD "/>
    <s v="SALUD"/>
    <s v="Establecimientos Públicos"/>
    <s v="Inversión directa"/>
    <s v="Constantes"/>
    <n v="4044825852707"/>
    <n v="3490837175799"/>
    <n v="2802931931069"/>
    <n v="0.80293975052773725"/>
    <n v="2440145384505"/>
    <n v="0.6990143801096903"/>
  </r>
  <r>
    <n v="2014"/>
    <x v="0"/>
    <s v="0201-FONDO FINANCIERO DE SALUD "/>
    <s v="SALUD"/>
    <s v="Establecimientos Públicos"/>
    <s v="Transferencias"/>
    <s v="Constantes"/>
    <n v="6319654344"/>
    <n v="6203693236"/>
    <n v="5933971624"/>
    <n v="0.9565224130627854"/>
    <n v="5933971624"/>
    <n v="0.9565224130627854"/>
  </r>
  <r>
    <n v="2014"/>
    <x v="0"/>
    <s v="0203-INSTITUTO DISTRITAL DE GESTIÓN DE RIESGOS Y CAMBIO CLIMATICO"/>
    <s v="AMBIENTE"/>
    <s v="Establecimientos Públicos"/>
    <s v="Funcionamiento"/>
    <s v="Constantes"/>
    <n v="8192834608"/>
    <n v="8192834608"/>
    <n v="7929870625"/>
    <n v="0.9679031744711134"/>
    <n v="7320356350"/>
    <n v="0.89350715597895047"/>
  </r>
  <r>
    <n v="2014"/>
    <x v="0"/>
    <s v="0203-INSTITUTO DISTRITAL DE GESTIÓN DE RIESGOS Y CAMBIO CLIMATICO"/>
    <s v="AMBIENTE"/>
    <s v="Establecimientos Públicos"/>
    <s v="Inversión directa"/>
    <s v="Constantes"/>
    <n v="147818729699"/>
    <n v="148878089976"/>
    <n v="109704969315"/>
    <n v="0.73687786653284626"/>
    <n v="40236697155"/>
    <n v="0.27026607583081153"/>
  </r>
  <r>
    <n v="2014"/>
    <x v="0"/>
    <s v="0204-INSTITUTO DE DESARROLLO URBANO  "/>
    <s v="MOVILIDAD"/>
    <s v="Establecimientos Públicos"/>
    <s v="Funcionamiento"/>
    <s v="Constantes"/>
    <n v="91305797955"/>
    <n v="91305797955"/>
    <n v="87712350712"/>
    <n v="0.96064382193153797"/>
    <n v="78279101792"/>
    <n v="0.85732892702585872"/>
  </r>
  <r>
    <n v="2014"/>
    <x v="0"/>
    <s v="0204-INSTITUTO DE DESARROLLO URBANO  "/>
    <s v="MOVILIDAD"/>
    <s v="Establecimientos Públicos"/>
    <s v="Servicio de la deuda"/>
    <s v="Constantes"/>
    <n v="0"/>
    <n v="0"/>
    <n v="0"/>
    <n v="0"/>
    <n v="0"/>
    <n v="0"/>
  </r>
  <r>
    <n v="2014"/>
    <x v="0"/>
    <s v="0204-INSTITUTO DE DESARROLLO URBANO  "/>
    <s v="MOVILIDAD"/>
    <s v="Establecimientos Públicos"/>
    <s v="Inversión directa"/>
    <s v="Constantes"/>
    <n v="3274356053861"/>
    <n v="2587182792176"/>
    <n v="1970941287315"/>
    <n v="0.76180983163439397"/>
    <n v="357434453275"/>
    <n v="0.13815585599747007"/>
  </r>
  <r>
    <n v="2014"/>
    <x v="0"/>
    <s v="0204-INSTITUTO DE DESARROLLO URBANO  "/>
    <s v="MOVILIDAD"/>
    <s v="Establecimientos Públicos"/>
    <s v="Transferencias"/>
    <s v="Constantes"/>
    <n v="0"/>
    <n v="0"/>
    <n v="0"/>
    <n v="0"/>
    <n v="0"/>
    <n v="0"/>
  </r>
  <r>
    <n v="2014"/>
    <x v="0"/>
    <s v="0206-FONDO DE PRESTACIONES ECONÓMICAS, CESANTÍAS Y PENSIONES"/>
    <s v="HACIENDA"/>
    <s v="Establecimientos Públicos"/>
    <s v="Funcionamiento"/>
    <s v="Constantes"/>
    <n v="650690704275"/>
    <n v="1185229708885"/>
    <n v="1097222843585"/>
    <n v="0.92574699685616879"/>
    <n v="1093471293334"/>
    <n v="0.92258174524048897"/>
  </r>
  <r>
    <n v="2014"/>
    <x v="0"/>
    <s v="0206-FONDO DE PRESTACIONES ECONÓMICAS, CESANTÍAS Y PENSIONES"/>
    <s v="HACIENDA"/>
    <s v="Establecimientos Públicos"/>
    <s v="Servicio de la deuda"/>
    <s v="Constantes"/>
    <n v="314877186448"/>
    <n v="314877186448"/>
    <n v="213170663659"/>
    <n v="0.67699621577444391"/>
    <n v="213170663659"/>
    <n v="0.67699621577444391"/>
  </r>
  <r>
    <n v="2014"/>
    <x v="0"/>
    <s v="0206-FONDO DE PRESTACIONES ECONÓMICAS, CESANTÍAS Y PENSIONES"/>
    <s v="HACIENDA"/>
    <s v="Establecimientos Públicos"/>
    <s v="Inversión directa"/>
    <s v="Constantes"/>
    <n v="14652276837"/>
    <n v="14652276837"/>
    <n v="10074418475"/>
    <n v="0.68756675751307328"/>
    <n v="4034017571"/>
    <n v="0.27531677266793647"/>
  </r>
  <r>
    <n v="2014"/>
    <x v="0"/>
    <s v="0208-CAJA DE LA VIVIENDA POPULAR"/>
    <s v="HÁBITAT"/>
    <s v="Establecimientos Públicos"/>
    <s v="Funcionamiento"/>
    <s v="Constantes"/>
    <n v="15792291509"/>
    <n v="15792291509"/>
    <n v="15212638312"/>
    <n v="0.96329518128071179"/>
    <n v="14524918897"/>
    <n v="0.91974738996695149"/>
  </r>
  <r>
    <n v="2014"/>
    <x v="0"/>
    <s v="0208-CAJA DE LA VIVIENDA POPULAR"/>
    <s v="HÁBITAT"/>
    <s v="Establecimientos Públicos"/>
    <s v="Inversión directa"/>
    <s v="Constantes"/>
    <n v="134849739265"/>
    <n v="206549852702"/>
    <n v="164211156759"/>
    <n v="0.79501948130612232"/>
    <n v="132961992697"/>
    <n v="0.64372833462549617"/>
  </r>
  <r>
    <n v="2014"/>
    <x v="0"/>
    <s v="0211-INSTITUTO DISTRITAL DE RECREACIÓN Y DEPORTE"/>
    <s v="CULTURA, RECREACIÓN Y DEPORTE"/>
    <s v="Establecimientos Públicos"/>
    <s v="Funcionamiento"/>
    <s v="Constantes"/>
    <n v="46418248817"/>
    <n v="46418248817"/>
    <n v="42833672016"/>
    <n v="0.92277656110785455"/>
    <n v="41381418878"/>
    <n v="0.89149030677875696"/>
  </r>
  <r>
    <n v="2014"/>
    <x v="0"/>
    <s v="0211-INSTITUTO DISTRITAL DE RECREACIÓN Y DEPORTE"/>
    <s v="CULTURA, RECREACIÓN Y DEPORTE"/>
    <s v="Establecimientos Públicos"/>
    <s v="Servicio de la deuda"/>
    <s v="Constantes"/>
    <n v="0"/>
    <n v="0"/>
    <n v="0"/>
    <n v="0"/>
    <n v="0"/>
    <n v="0"/>
  </r>
  <r>
    <n v="2014"/>
    <x v="0"/>
    <s v="0211-INSTITUTO DISTRITAL DE RECREACIÓN Y DEPORTE"/>
    <s v="CULTURA, RECREACIÓN Y DEPORTE"/>
    <s v="Establecimientos Públicos"/>
    <s v="Inversión directa"/>
    <s v="Constantes"/>
    <n v="371995906304"/>
    <n v="317138699940"/>
    <n v="232673903459"/>
    <n v="0.73366606946115365"/>
    <n v="155538685268"/>
    <n v="0.49044372477224202"/>
  </r>
  <r>
    <n v="2014"/>
    <x v="0"/>
    <s v="0213-INSTITUTO DISTRITAL DE PATRIMONIO CULTURAL"/>
    <s v="CULTURA, RECREACIÓN Y DEPORTE"/>
    <s v="Establecimientos Públicos"/>
    <s v="Funcionamiento"/>
    <s v="Constantes"/>
    <n v="9027469258"/>
    <n v="9027469258"/>
    <n v="6743485781"/>
    <n v="0.74699626088718385"/>
    <n v="6415071872"/>
    <n v="0.71061686156561155"/>
  </r>
  <r>
    <n v="2014"/>
    <x v="0"/>
    <s v="0213-INSTITUTO DISTRITAL DE PATRIMONIO CULTURAL"/>
    <s v="CULTURA, RECREACIÓN Y DEPORTE"/>
    <s v="Establecimientos Públicos"/>
    <s v="Inversión directa"/>
    <s v="Constantes"/>
    <n v="40601983056"/>
    <n v="41512194388"/>
    <n v="33327889523"/>
    <n v="0.80284576651130135"/>
    <n v="17163535914"/>
    <n v="0.41345768796461146"/>
  </r>
  <r>
    <n v="2014"/>
    <x v="0"/>
    <s v="0214-INSTITUTO DISTRITAL PARA LA PROTECCIÓN DE LA NIÑEZ Y LA JUVENTUD"/>
    <s v="INTEGRACION SOCIAL"/>
    <s v="Establecimientos Públicos"/>
    <s v="Funcionamiento"/>
    <s v="Constantes"/>
    <n v="19787619358"/>
    <n v="19787619358"/>
    <n v="17985161575"/>
    <n v="0.90890982131858733"/>
    <n v="17614375585"/>
    <n v="0.89017153940141003"/>
  </r>
  <r>
    <n v="2014"/>
    <x v="0"/>
    <s v="0214-INSTITUTO DISTRITAL PARA LA PROTECCIÓN DE LA NIÑEZ Y LA JUVENTUD"/>
    <s v="INTEGRACION SOCIAL"/>
    <s v="Establecimientos Públicos"/>
    <s v="Inversión directa"/>
    <s v="Constantes"/>
    <n v="136128501884"/>
    <n v="146965579196"/>
    <n v="124677894072"/>
    <n v="0.84834758420353562"/>
    <n v="97777637881"/>
    <n v="0.66530978488914938"/>
  </r>
  <r>
    <n v="2014"/>
    <x v="0"/>
    <s v="0215-FUNDACIÓN GILBERTO ALZATE AVENDAÑO"/>
    <s v="CULTURA, RECREACIÓN Y DEPORTE"/>
    <s v="Establecimientos Públicos"/>
    <s v="Funcionamiento"/>
    <s v="Constantes"/>
    <n v="6214209153"/>
    <n v="6214209153"/>
    <n v="5590349548"/>
    <n v="0.89960756233979944"/>
    <n v="5295354601"/>
    <n v="0.8521365262454339"/>
  </r>
  <r>
    <n v="2014"/>
    <x v="0"/>
    <s v="0215-FUNDACIÓN GILBERTO ALZATE AVENDAÑO"/>
    <s v="CULTURA, RECREACIÓN Y DEPORTE"/>
    <s v="Establecimientos Públicos"/>
    <s v="Inversión directa"/>
    <s v="Constantes"/>
    <n v="5861793535"/>
    <n v="5861793535"/>
    <n v="5612407998"/>
    <n v="0.95745576238553065"/>
    <n v="4576419923"/>
    <n v="0.78072008092315037"/>
  </r>
  <r>
    <n v="2014"/>
    <x v="0"/>
    <s v="0216-ORQUESTA FILARMÓNICA DE BOGOTÁ"/>
    <s v="CULTURA, RECREACIÓN Y DEPORTE"/>
    <s v="Establecimientos Públicos"/>
    <s v="Funcionamiento"/>
    <s v="Constantes"/>
    <n v="34294020519"/>
    <n v="35265509631"/>
    <n v="34844161107"/>
    <n v="0.98805210733068172"/>
    <n v="34594850019"/>
    <n v="0.98098256287751306"/>
  </r>
  <r>
    <n v="2014"/>
    <x v="0"/>
    <s v="0216-ORQUESTA FILARMÓNICA DE BOGOTÁ"/>
    <s v="CULTURA, RECREACIÓN Y DEPORTE"/>
    <s v="Establecimientos Públicos"/>
    <s v="Inversión directa"/>
    <s v="Constantes"/>
    <n v="26337462096"/>
    <n v="26867049423"/>
    <n v="26020689845"/>
    <n v="0.96849823124695411"/>
    <n v="23990620822"/>
    <n v="0.89293842596137174"/>
  </r>
  <r>
    <n v="2014"/>
    <x v="0"/>
    <s v="0217-FONDO DE SEGURIDAD Y VIGILANCIA"/>
    <s v="SEGURIDAD, CONVIVENCIA Y JUSTICIA"/>
    <s v="Establecimientos Públicos"/>
    <s v="Funcionamiento"/>
    <s v="Constantes"/>
    <n v="14443842405"/>
    <n v="17092243099"/>
    <n v="15539964186"/>
    <n v="0.90918225864159297"/>
    <n v="10745470947"/>
    <n v="0.62867529350952622"/>
  </r>
  <r>
    <n v="2014"/>
    <x v="0"/>
    <s v="0217-FONDO DE SEGURIDAD Y VIGILANCIA"/>
    <s v="SEGURIDAD, CONVIVENCIA Y JUSTICIA"/>
    <s v="Establecimientos Públicos"/>
    <s v="Servicio de la deuda"/>
    <s v="Constantes"/>
    <n v="0"/>
    <n v="0"/>
    <n v="0"/>
    <n v="0"/>
    <n v="0"/>
    <n v="0"/>
  </r>
  <r>
    <n v="2014"/>
    <x v="0"/>
    <s v="0217-FONDO DE SEGURIDAD Y VIGILANCIA"/>
    <s v="SEGURIDAD, CONVIVENCIA Y JUSTICIA"/>
    <s v="Establecimientos Públicos"/>
    <s v="Inversión directa"/>
    <s v="Constantes"/>
    <n v="312652390383"/>
    <n v="293838835111"/>
    <n v="264889974322"/>
    <n v="0.90148048069253905"/>
    <n v="165665489955"/>
    <n v="0.56379712331904164"/>
  </r>
  <r>
    <n v="2014"/>
    <x v="0"/>
    <s v="0218-JARDIN BOTÁNICO"/>
    <s v="AMBIENTE"/>
    <s v="Establecimientos Públicos"/>
    <s v="Funcionamiento"/>
    <s v="Constantes"/>
    <n v="10212791004"/>
    <n v="10212791004"/>
    <n v="9331221502"/>
    <n v="0.91367986462714068"/>
    <n v="8792611756"/>
    <n v="0.86094112300508607"/>
  </r>
  <r>
    <n v="2014"/>
    <x v="0"/>
    <s v="0218-JARDIN BOTÁNICO"/>
    <s v="AMBIENTE"/>
    <s v="Establecimientos Públicos"/>
    <s v="Inversión directa"/>
    <s v="Constantes"/>
    <n v="36018249431"/>
    <n v="43485988429"/>
    <n v="43300647536"/>
    <n v="0.99573791697749703"/>
    <n v="27850779948"/>
    <n v="0.64045410841867467"/>
  </r>
  <r>
    <n v="2014"/>
    <x v="0"/>
    <s v="0219-INSTITUTO PARA LA INVESTIGACION EDUCATIVA Y EL DESARROLLO PEDAGÓGICO"/>
    <s v="EDUCACIÓN"/>
    <s v="Establecimientos Públicos"/>
    <s v="Funcionamiento"/>
    <s v="Constantes"/>
    <n v="7759644534"/>
    <n v="7759644534"/>
    <n v="7414960963"/>
    <n v="0.95557997927743732"/>
    <n v="7322101571"/>
    <n v="0.9436130146061662"/>
  </r>
  <r>
    <n v="2014"/>
    <x v="0"/>
    <s v="0219-INSTITUTO PARA LA INVESTIGACION EDUCATIVA Y EL DESARROLLO PEDAGÓGICO"/>
    <s v="EDUCACIÓN"/>
    <s v="Establecimientos Públicos"/>
    <s v="Inversión directa"/>
    <s v="Constantes"/>
    <n v="10639508386"/>
    <n v="10639508386"/>
    <n v="9345710729"/>
    <n v="0.87839685725494199"/>
    <n v="8406175120"/>
    <n v="0.79009055823117424"/>
  </r>
  <r>
    <n v="2014"/>
    <x v="0"/>
    <s v="0220-INSTITUTO DISTRITAL DE PARTICIPACIÓN Y ACCIÓN COMUNAL"/>
    <s v="GOBIERNO"/>
    <s v="Establecimientos Públicos"/>
    <s v="Funcionamiento"/>
    <s v="Constantes"/>
    <n v="18425087825"/>
    <n v="18425087825"/>
    <n v="16530326358"/>
    <n v="0.89716404692361351"/>
    <n v="15717682798"/>
    <n v="0.85305877221781978"/>
  </r>
  <r>
    <n v="2014"/>
    <x v="0"/>
    <s v="0220-INSTITUTO DISTRITAL DE PARTICIPACIÓN Y ACCIÓN COMUNAL"/>
    <s v="GOBIERNO"/>
    <s v="Establecimientos Públicos"/>
    <s v="Inversión directa"/>
    <s v="Constantes"/>
    <n v="32663608553"/>
    <n v="32663608553"/>
    <n v="32551692456"/>
    <n v="0.99657367627283422"/>
    <n v="19565976756"/>
    <n v="0.59901454930346199"/>
  </r>
  <r>
    <n v="2014"/>
    <x v="0"/>
    <s v="0221-INSTITUTO DISTRITAL DE TURISMO"/>
    <s v="DESARROLLO ECONÓMICO, INDUSTRIA Y TURISMO"/>
    <s v="Establecimientos Públicos"/>
    <s v="Funcionamiento"/>
    <s v="Constantes"/>
    <n v="7123624045"/>
    <n v="7123624045"/>
    <n v="6995041395"/>
    <n v="0.98194982649452833"/>
    <n v="6809222307"/>
    <n v="0.95586491706834598"/>
  </r>
  <r>
    <n v="2014"/>
    <x v="0"/>
    <s v="0221-INSTITUTO DISTRITAL DE TURISMO"/>
    <s v="DESARROLLO ECONÓMICO, INDUSTRIA Y TURISMO"/>
    <s v="Establecimientos Públicos"/>
    <s v="Inversión directa"/>
    <s v="Constantes"/>
    <n v="23835606241"/>
    <n v="23835606241"/>
    <n v="23191492210"/>
    <n v="0.97297681357514421"/>
    <n v="12543707997"/>
    <n v="0.52625923881152936"/>
  </r>
  <r>
    <n v="2014"/>
    <x v="0"/>
    <s v="0221-INSTITUTO DISTRITAL DE TURISMO"/>
    <s v="DESARROLLO ECONÓMICO, INDUSTRIA Y TURISMO"/>
    <s v="Establecimientos Públicos"/>
    <s v="Transferencias"/>
    <s v="Constantes"/>
    <n v="0"/>
    <n v="0"/>
    <n v="0"/>
    <n v="0"/>
    <n v="0"/>
    <n v="0"/>
  </r>
  <r>
    <n v="2014"/>
    <x v="0"/>
    <s v="0222-INSTITUTO DISTRITAL DE LAS ARTES"/>
    <s v="CULTURA, RECREACIÓN Y DEPORTE"/>
    <s v="Establecimientos Públicos"/>
    <s v="Funcionamiento"/>
    <s v="Constantes"/>
    <n v="13779623511"/>
    <n v="14183543466"/>
    <n v="13990730416"/>
    <n v="0.98640586180299716"/>
    <n v="12415284283"/>
    <n v="0.87533022426738616"/>
  </r>
  <r>
    <n v="2014"/>
    <x v="0"/>
    <s v="0222-INSTITUTO DISTRITAL DE LAS ARTES"/>
    <s v="CULTURA, RECREACIÓN Y DEPORTE"/>
    <s v="Establecimientos Públicos"/>
    <s v="Inversión directa"/>
    <s v="Constantes"/>
    <n v="130841024633"/>
    <n v="139492944103"/>
    <n v="129620350277"/>
    <n v="0.92922513830728104"/>
    <n v="113774190619"/>
    <n v="0.81562685016519854"/>
  </r>
  <r>
    <n v="2014"/>
    <x v="0"/>
    <s v="0226-UNIDAD ADMINISTRATIVA ESPECIAL DE CATASTRO"/>
    <s v="HACIENDA"/>
    <s v="Establecimientos Públicos"/>
    <s v="Funcionamiento"/>
    <s v="Constantes"/>
    <n v="66277885253"/>
    <n v="66417861261"/>
    <n v="61515045499"/>
    <n v="0.92618226981544061"/>
    <n v="55233089118"/>
    <n v="0.83159993515829145"/>
  </r>
  <r>
    <n v="2014"/>
    <x v="0"/>
    <s v="0226-UNIDAD ADMINISTRATIVA ESPECIAL DE CATASTRO"/>
    <s v="HACIENDA"/>
    <s v="Establecimientos Públicos"/>
    <s v="Inversión directa"/>
    <s v="Constantes"/>
    <n v="26265651594"/>
    <n v="24038131490"/>
    <n v="19767641126"/>
    <n v="0.82234516165382698"/>
    <n v="14186488685"/>
    <n v="0.59016603228506592"/>
  </r>
  <r>
    <n v="2014"/>
    <x v="0"/>
    <s v="0226-UNIDAD ADMINISTRATIVA ESPECIAL DE CATASTRO"/>
    <s v="HACIENDA"/>
    <s v="Establecimientos Públicos"/>
    <s v="Transferencias"/>
    <s v="Constantes"/>
    <n v="0"/>
    <n v="0"/>
    <n v="0"/>
    <n v="0"/>
    <n v="0"/>
    <n v="0"/>
  </r>
  <r>
    <n v="2014"/>
    <x v="0"/>
    <s v="0227-UNIDAD ADTIVA ESPECIAL DE REHABILITACIÓN Y MANTO. VIAL"/>
    <s v="MOVILIDAD"/>
    <s v="Establecimientos Públicos"/>
    <s v="Funcionamiento"/>
    <s v="Constantes"/>
    <n v="29612876951"/>
    <n v="29612876951"/>
    <n v="27756840007"/>
    <n v="0.93732331556062054"/>
    <n v="26767789273"/>
    <n v="0.90392396920070528"/>
  </r>
  <r>
    <n v="2014"/>
    <x v="0"/>
    <s v="0227-UNIDAD ADTIVA ESPECIAL DE REHABILITACIÓN Y MANTO. VIAL"/>
    <s v="MOVILIDAD"/>
    <s v="Establecimientos Públicos"/>
    <s v="Inversión directa"/>
    <s v="Constantes"/>
    <n v="342215894083"/>
    <n v="337194526368"/>
    <n v="226080493932"/>
    <n v="0.67047498180698584"/>
    <n v="82038119960"/>
    <n v="0.24329612002795986"/>
  </r>
  <r>
    <n v="2014"/>
    <x v="0"/>
    <s v="0228-UNIDAD ADMINISTRATIVA ESPECIAL DE SERVICIOS PÚBLICOS"/>
    <s v="HÁBITAT"/>
    <s v="Establecimientos Públicos"/>
    <s v="Funcionamiento"/>
    <s v="Constantes"/>
    <n v="340081318436"/>
    <n v="340081318436"/>
    <n v="268116958656"/>
    <n v="0.78839072927922971"/>
    <n v="238794309578"/>
    <n v="0.70216826574359092"/>
  </r>
  <r>
    <n v="2014"/>
    <x v="0"/>
    <s v="0228-UNIDAD ADMINISTRATIVA ESPECIAL DE SERVICIOS PÚBLICOS"/>
    <s v="HÁBITAT"/>
    <s v="Establecimientos Públicos"/>
    <s v="Inversión directa"/>
    <s v="Constantes"/>
    <n v="345547041881"/>
    <n v="345547041881"/>
    <n v="325433697760"/>
    <n v="0.94179274691077619"/>
    <n v="265569886768"/>
    <n v="0.76854915418276781"/>
  </r>
  <r>
    <n v="2014"/>
    <x v="0"/>
    <s v="0229-INSTITUTO DISTRITAL DE PROTECCIÓN Y BIENESTAR ANIMAL"/>
    <s v="AMBIENTE"/>
    <s v="Establecimientos Públicos"/>
    <s v="Funcionamiento"/>
    <s v="Constantes"/>
    <n v="0"/>
    <n v="0"/>
    <n v="0"/>
    <n v="0"/>
    <n v="0"/>
    <n v="0"/>
  </r>
  <r>
    <n v="2014"/>
    <x v="0"/>
    <s v="0229-INSTITUTO DISTRITAL DE PROTECCIÓN Y BIENESTAR ANIMAL"/>
    <s v="AMBIENTE"/>
    <s v="Establecimientos Públicos"/>
    <s v="Inversión directa"/>
    <s v="Constantes"/>
    <n v="0"/>
    <n v="0"/>
    <n v="0"/>
    <n v="0"/>
    <n v="0"/>
    <n v="0"/>
  </r>
  <r>
    <n v="2014"/>
    <x v="0"/>
    <s v="0230-UNIVERSIDAD DISTRITAL  "/>
    <s v="EDUCACIÓN"/>
    <s v="Ente Autónomo Universitario"/>
    <s v="Funcionamiento"/>
    <s v="Constantes"/>
    <n v="373116082690"/>
    <n v="379538006435"/>
    <n v="356804399655"/>
    <n v="0.94010189653063536"/>
    <n v="329079193494"/>
    <n v="0.86705201564670809"/>
  </r>
  <r>
    <n v="2014"/>
    <x v="0"/>
    <s v="0230-UNIVERSIDAD DISTRITAL  "/>
    <s v="EDUCACIÓN"/>
    <s v="Ente Autónomo Universitario"/>
    <s v="Servicio de la deuda"/>
    <s v="Constantes"/>
    <n v="0"/>
    <n v="0"/>
    <n v="0"/>
    <n v="0"/>
    <n v="0"/>
    <n v="0"/>
  </r>
  <r>
    <n v="2014"/>
    <x v="0"/>
    <s v="0230-UNIVERSIDAD DISTRITAL  "/>
    <s v="EDUCACIÓN"/>
    <s v="Ente Autónomo Universitario"/>
    <s v="Inversión directa"/>
    <s v="Constantes"/>
    <n v="84748822191"/>
    <n v="44023040527"/>
    <n v="15544329353"/>
    <n v="0.35309531479240802"/>
    <n v="7834324993"/>
    <n v="0.17795965247323364"/>
  </r>
  <r>
    <n v="2014"/>
    <x v="0"/>
    <s v="0230-UNIVERSIDAD DISTRITAL  "/>
    <s v="EDUCACIÓN"/>
    <s v="Ente Autónomo Universitario"/>
    <s v="Transferencias"/>
    <s v="Constantes"/>
    <n v="471337637"/>
    <n v="471337637"/>
    <n v="136781068"/>
    <n v="0.29019763596769593"/>
    <n v="118648351"/>
    <n v="0.25172687620530504"/>
  </r>
  <r>
    <n v="2014"/>
    <x v="0"/>
    <s v="0235-CONTRALORÍA DISTRITAL"/>
    <s v="ORGANISMO DE CONTROL"/>
    <s v="Organismo de Control"/>
    <s v="Funcionamiento"/>
    <s v="Constantes"/>
    <n v="167788163530"/>
    <n v="167788163530"/>
    <n v="166239525273"/>
    <n v="0.99077027708975962"/>
    <n v="162680651427"/>
    <n v="0.9695597591895283"/>
  </r>
  <r>
    <n v="2014"/>
    <x v="0"/>
    <s v="0235-CONTRALORÍA DISTRITAL"/>
    <s v="ORGANISMO DE CONTROL"/>
    <s v="Organismo de Control"/>
    <s v="Inversión directa"/>
    <s v="Constantes"/>
    <n v="14414203270"/>
    <n v="14414203270"/>
    <n v="12586081065"/>
    <n v="0.87317216423575528"/>
    <n v="4850277527"/>
    <n v="0.33649293243247014"/>
  </r>
  <r>
    <n v="2014"/>
    <x v="0"/>
    <s v="0501-AGENCIA DE EDUCACIÓN SUPERIOR, CIENCIA Y TECNOLOGÍA - ATENEA"/>
    <s v="EDUCACIÓN"/>
    <s v="Establecimientos Públicos"/>
    <s v="Funcionamiento"/>
    <s v="Constantes"/>
    <n v="0"/>
    <n v="0"/>
    <n v="0"/>
    <n v="0"/>
    <n v="0"/>
    <n v="0"/>
  </r>
  <r>
    <n v="2014"/>
    <x v="0"/>
    <s v="0501-AGENCIA DE EDUCACIÓN SUPERIOR, CIENCIA Y TECNOLOGÍA - ATENEA"/>
    <s v="EDUCACIÓN"/>
    <s v="Establecimientos Públicos"/>
    <s v="Inversión directa"/>
    <s v="Constantes"/>
    <n v="0"/>
    <n v="0"/>
    <n v="0"/>
    <n v="0"/>
    <n v="0"/>
    <n v="0"/>
  </r>
  <r>
    <n v="2015"/>
    <x v="0"/>
    <s v="0100-CONCEJO DE BOGOTA"/>
    <s v="OTRAS ENTIDADES"/>
    <s v="Administración Centrral"/>
    <s v="Funcionamiento"/>
    <s v="Constantes"/>
    <n v="91212482581"/>
    <n v="91212482581"/>
    <n v="88103583622"/>
    <n v="0.96591586073496916"/>
    <n v="88103583622"/>
    <n v="0.96591586073496916"/>
  </r>
  <r>
    <n v="2015"/>
    <x v="0"/>
    <s v="0102-PERSONERÍA DE BOGOTÁ"/>
    <s v="OTRAS ENTIDADES"/>
    <s v="Administración Centrral"/>
    <s v="Funcionamiento"/>
    <s v="Constantes"/>
    <n v="170632330000"/>
    <n v="170632330000"/>
    <n v="170490382305"/>
    <n v="0.99916810785505894"/>
    <n v="165224612737"/>
    <n v="0.96830778045989296"/>
  </r>
  <r>
    <n v="2015"/>
    <x v="0"/>
    <s v="0102-PERSONERÍA DE BOGOTÁ"/>
    <s v="OTRAS ENTIDADES"/>
    <s v="Administración Centrral"/>
    <s v="Inversión directa"/>
    <s v="Constantes"/>
    <n v="11575539230"/>
    <n v="11575539230"/>
    <n v="11568565242"/>
    <n v="0.99939752370395618"/>
    <n v="9163342348"/>
    <n v="0.79161256905005539"/>
  </r>
  <r>
    <n v="2015"/>
    <x v="0"/>
    <s v="0104-SECRETARÍA GENERAL"/>
    <s v="GESTIÓN PÚBLICA"/>
    <s v="Administración Centrral"/>
    <s v="Funcionamiento"/>
    <s v="Constantes"/>
    <n v="124751072915"/>
    <n v="124751072915"/>
    <n v="109115932528"/>
    <n v="0.87466929124005921"/>
    <n v="98130325716"/>
    <n v="0.7866090721549287"/>
  </r>
  <r>
    <n v="2015"/>
    <x v="0"/>
    <s v="0104-SECRETARÍA GENERAL"/>
    <s v="GESTIÓN PÚBLICA"/>
    <s v="Administración Centrral"/>
    <s v="Inversión directa"/>
    <s v="Constantes"/>
    <n v="172042278634"/>
    <n v="172042278634"/>
    <n v="163366688142"/>
    <n v="0.94957291567582458"/>
    <n v="126964289226"/>
    <n v="0.73798307156871479"/>
  </r>
  <r>
    <n v="2015"/>
    <x v="0"/>
    <s v="0105-VEEDURÍA DISTRITAL"/>
    <s v="OTRAS ENTIDADES"/>
    <s v="Administración Centrral"/>
    <s v="Funcionamiento"/>
    <s v="Constantes"/>
    <n v="27083436312"/>
    <n v="27083436312"/>
    <n v="26110348796"/>
    <n v="0.96407075140724119"/>
    <n v="25114482556"/>
    <n v="0.92730044543396417"/>
  </r>
  <r>
    <n v="2015"/>
    <x v="0"/>
    <s v="0105-VEEDURÍA DISTRITAL"/>
    <s v="OTRAS ENTIDADES"/>
    <s v="Administración Centrral"/>
    <s v="Inversión directa"/>
    <s v="Constantes"/>
    <n v="1964069697"/>
    <n v="1964069697"/>
    <n v="1934670009"/>
    <n v="0.98503123995807973"/>
    <n v="1928348097"/>
    <n v="0.98181245805351891"/>
  </r>
  <r>
    <n v="2015"/>
    <x v="0"/>
    <s v="0110-SECRETARÍA DISTRITAL DE GOBIERNO"/>
    <s v="GOBIERNO"/>
    <s v="Administración Centrral"/>
    <s v="Funcionamiento"/>
    <s v="Constantes"/>
    <n v="156313498767"/>
    <n v="156313498767"/>
    <n v="145186595528"/>
    <n v="0.92881674758246124"/>
    <n v="140028020770"/>
    <n v="0.89581528066699445"/>
  </r>
  <r>
    <n v="2015"/>
    <x v="0"/>
    <s v="0110-SECRETARÍA DISTRITAL DE GOBIERNO"/>
    <s v="GOBIERNO"/>
    <s v="Administración Centrral"/>
    <s v="Inversión directa"/>
    <s v="Constantes"/>
    <n v="142278135953"/>
    <n v="142608865645"/>
    <n v="131350922785"/>
    <n v="0.92105720209552266"/>
    <n v="91453142698"/>
    <n v="0.64128651668583292"/>
  </r>
  <r>
    <n v="2015"/>
    <x v="0"/>
    <s v="0111-SECRETARÍA DISTRITAL DE HACIENDA"/>
    <s v="HACIENDA"/>
    <s v="Administración Centrral"/>
    <s v="Funcionamiento"/>
    <s v="Constantes"/>
    <n v="406658916014"/>
    <n v="404319136072"/>
    <n v="285742101851"/>
    <n v="0.7067241600954447"/>
    <n v="259944937050"/>
    <n v="0.64292019313107596"/>
  </r>
  <r>
    <n v="2015"/>
    <x v="0"/>
    <s v="0111-SECRETARÍA DISTRITAL DE HACIENDA"/>
    <s v="HACIENDA"/>
    <s v="Administración Centrral"/>
    <s v="Servicio de la deuda"/>
    <s v="Constantes"/>
    <n v="955656838781"/>
    <n v="955656838781"/>
    <n v="818778011023"/>
    <n v="0.85676989667902392"/>
    <n v="818483330867"/>
    <n v="0.85646154315290268"/>
  </r>
  <r>
    <n v="2015"/>
    <x v="0"/>
    <s v="0111-SECRETARÍA DISTRITAL DE HACIENDA"/>
    <s v="HACIENDA"/>
    <s v="Administración Centrral"/>
    <s v="Inversión directa"/>
    <s v="Constantes"/>
    <n v="46784367427"/>
    <n v="46784367427"/>
    <n v="42743700316"/>
    <n v="0.91363210975749842"/>
    <n v="28717841941"/>
    <n v="0.61383413991457492"/>
  </r>
  <r>
    <n v="2015"/>
    <x v="0"/>
    <s v="0111-SECRETARÍA DISTRITAL DE HACIENDA"/>
    <s v="HACIENDA"/>
    <s v="Administración Centrral"/>
    <s v="Transferencias"/>
    <s v="Constantes"/>
    <n v="7883656439818"/>
    <n v="5812988561970"/>
    <n v="4229485479875"/>
    <n v="0.72759225909118996"/>
    <n v="4229485479875"/>
    <n v="0.72759225909118996"/>
  </r>
  <r>
    <n v="2015"/>
    <x v="0"/>
    <s v="0112-SECRETARÍA DE EDUCACIÓN DEL DISTRITO"/>
    <s v="EDUCACIÓN"/>
    <s v="Administración Centrral"/>
    <s v="Funcionamiento"/>
    <s v="Constantes"/>
    <n v="144528407550"/>
    <n v="144528407550"/>
    <n v="136138042096"/>
    <n v="0.9419466000059723"/>
    <n v="130532014061"/>
    <n v="0.90315818373520851"/>
  </r>
  <r>
    <n v="2015"/>
    <x v="0"/>
    <s v="0112-SECRETARÍA DE EDUCACIÓN DEL DISTRITO"/>
    <s v="EDUCACIÓN"/>
    <s v="Administración Centrral"/>
    <s v="Inversión directa"/>
    <s v="Constantes"/>
    <n v="5251739583763"/>
    <n v="5251739583763"/>
    <n v="5107157795326"/>
    <n v="0.97246973386037472"/>
    <n v="4364253394037"/>
    <n v="0.83101100586368104"/>
  </r>
  <r>
    <n v="2015"/>
    <x v="0"/>
    <s v="0113-SECRETARÍA DISTRITAL DE MOVILIDAD"/>
    <s v="MOVILIDAD"/>
    <s v="Administración Centrral"/>
    <s v="Funcionamiento"/>
    <s v="Constantes"/>
    <n v="54619491090"/>
    <n v="54619491090"/>
    <n v="50526912945"/>
    <n v="0.92507110441112683"/>
    <n v="47201465861"/>
    <n v="0.86418721447300106"/>
  </r>
  <r>
    <n v="2015"/>
    <x v="0"/>
    <s v="0113-SECRETARÍA DISTRITAL DE MOVILIDAD"/>
    <s v="MOVILIDAD"/>
    <s v="Administración Centrral"/>
    <s v="Inversión directa"/>
    <s v="Constantes"/>
    <n v="437928502221"/>
    <n v="437928502221"/>
    <n v="320906129768"/>
    <n v="0.73278201382301256"/>
    <n v="192778812384"/>
    <n v="0.44020613275067089"/>
  </r>
  <r>
    <n v="2015"/>
    <x v="0"/>
    <s v="0113-SECRETARÍA DISTRITAL DE MOVILIDAD"/>
    <s v="MOVILIDAD"/>
    <s v="Administración Centrral"/>
    <s v="Transferencias"/>
    <s v="Constantes"/>
    <n v="0"/>
    <n v="0"/>
    <n v="0"/>
    <n v="0"/>
    <n v="0"/>
    <n v="0"/>
  </r>
  <r>
    <n v="2015"/>
    <x v="0"/>
    <s v="0114-SECRETARÍA DISTRITAL DE SALUD"/>
    <s v="SALUD"/>
    <s v="Administración Centrral"/>
    <s v="Funcionamiento"/>
    <s v="Constantes"/>
    <n v="88551560461"/>
    <n v="88551560461"/>
    <n v="53538985847"/>
    <n v="0.60460804494325893"/>
    <n v="51727517843"/>
    <n v="0.58415139805223315"/>
  </r>
  <r>
    <n v="2015"/>
    <x v="0"/>
    <s v="0117-SECRETARÍA DISTRITAL DE DESARROLLO ECONÓMICO"/>
    <s v="DESARROLLO ECONÓMICO, INDUSTRIA Y TURISMO"/>
    <s v="Administración Centrral"/>
    <s v="Funcionamiento"/>
    <s v="Constantes"/>
    <n v="17935964000"/>
    <n v="17935964000"/>
    <n v="16250085461"/>
    <n v="0.90600569119117325"/>
    <n v="15148974098"/>
    <n v="0.8446144348862431"/>
  </r>
  <r>
    <n v="2015"/>
    <x v="0"/>
    <s v="0117-SECRETARÍA DISTRITAL DE DESARROLLO ECONÓMICO"/>
    <s v="DESARROLLO ECONÓMICO, INDUSTRIA Y TURISMO"/>
    <s v="Administración Centrral"/>
    <s v="Inversión directa"/>
    <s v="Constantes"/>
    <n v="64394724738"/>
    <n v="64394724738"/>
    <n v="59389416298"/>
    <n v="0.92227145219791096"/>
    <n v="45062897790"/>
    <n v="0.69979176047953373"/>
  </r>
  <r>
    <n v="2015"/>
    <x v="0"/>
    <s v="0117-SECRETARÍA DISTRITAL DE DESARROLLO ECONÓMICO"/>
    <s v="DESARROLLO ECONÓMICO, INDUSTRIA Y TURISMO"/>
    <s v="Administración Centrral"/>
    <s v="Transferencias"/>
    <s v="Constantes"/>
    <n v="0"/>
    <n v="0"/>
    <n v="0"/>
    <n v="0"/>
    <n v="0"/>
    <n v="0"/>
  </r>
  <r>
    <n v="2015"/>
    <x v="0"/>
    <s v="0118-SECRETARÍA DISTRITAL DEL HABITAT"/>
    <s v="HÁBITAT"/>
    <s v="Administración Centrral"/>
    <s v="Funcionamiento"/>
    <s v="Constantes"/>
    <n v="23000460851"/>
    <n v="23000460851"/>
    <n v="22579422891"/>
    <n v="0.98169436852906822"/>
    <n v="21138326219"/>
    <n v="0.91903924690626193"/>
  </r>
  <r>
    <n v="2015"/>
    <x v="0"/>
    <s v="0118-SECRETARÍA DISTRITAL DEL HABITAT"/>
    <s v="HÁBITAT"/>
    <s v="Administración Centrral"/>
    <s v="Inversión directa"/>
    <s v="Constantes"/>
    <n v="308763770456"/>
    <n v="308763770456"/>
    <n v="276741670345"/>
    <n v="0.89628932156221586"/>
    <n v="174301919589"/>
    <n v="0.56451545248194424"/>
  </r>
  <r>
    <n v="2015"/>
    <x v="0"/>
    <s v="0118-SECRETARÍA DISTRITAL DEL HABITAT"/>
    <s v="HÁBITAT"/>
    <s v="Administración Centrral"/>
    <s v="Transferencias"/>
    <s v="Constantes"/>
    <n v="0"/>
    <n v="0"/>
    <n v="0"/>
    <n v="0"/>
    <n v="0"/>
    <n v="0"/>
  </r>
  <r>
    <n v="2015"/>
    <x v="0"/>
    <s v="0119-SECRETARÍA DISTRITAL DE CULTURA, RECREACIÓN Y DEPORTE"/>
    <s v="CULTURA, RECREACIÓN Y DEPORTE"/>
    <s v="Administración Centrral"/>
    <s v="Funcionamiento"/>
    <s v="Constantes"/>
    <n v="21690958132"/>
    <n v="21690958132"/>
    <n v="20513002683"/>
    <n v="0.94569371063133445"/>
    <n v="19918561477"/>
    <n v="0.91828868765436245"/>
  </r>
  <r>
    <n v="2015"/>
    <x v="0"/>
    <s v="0119-SECRETARÍA DISTRITAL DE CULTURA, RECREACIÓN Y DEPORTE"/>
    <s v="CULTURA, RECREACIÓN Y DEPORTE"/>
    <s v="Administración Centrral"/>
    <s v="Inversión directa"/>
    <s v="Constantes"/>
    <n v="90133533184"/>
    <n v="87669226913"/>
    <n v="83201843717"/>
    <n v="0.94904274449193804"/>
    <n v="73545316925"/>
    <n v="0.83889546554327332"/>
  </r>
  <r>
    <n v="2015"/>
    <x v="0"/>
    <s v="0120-SECRETARÍA DISTRITAL DE PLANEACIÓN "/>
    <s v="PLANEACIÓN"/>
    <s v="Administración Centrral"/>
    <s v="Funcionamiento"/>
    <s v="Constantes"/>
    <n v="92989066576"/>
    <n v="92989066576"/>
    <n v="90033365002"/>
    <n v="0.96821452582724543"/>
    <n v="87759136676"/>
    <n v="0.9437575825570248"/>
  </r>
  <r>
    <n v="2015"/>
    <x v="0"/>
    <s v="0120-SECRETARÍA DISTRITAL DE PLANEACIÓN "/>
    <s v="PLANEACIÓN"/>
    <s v="Administración Centrral"/>
    <s v="Inversión directa"/>
    <s v="Constantes"/>
    <n v="25373246302"/>
    <n v="25373246302"/>
    <n v="25307740083"/>
    <n v="0.99741829570326457"/>
    <n v="20086862183"/>
    <n v="0.79165519239911719"/>
  </r>
  <r>
    <n v="2015"/>
    <x v="0"/>
    <s v="0120-SECRETARÍA DISTRITAL DE PLANEACIÓN "/>
    <s v="PLANEACIÓN"/>
    <s v="Administración Centrral"/>
    <s v="Transferencias"/>
    <s v="Constantes"/>
    <n v="0"/>
    <n v="0"/>
    <n v="0"/>
    <n v="0"/>
    <n v="0"/>
    <n v="0"/>
  </r>
  <r>
    <n v="2015"/>
    <x v="0"/>
    <s v="0121-SECRETARÍA DISTRITAL DE LA MUJER"/>
    <s v="MUJERES"/>
    <s v="Administración Centrral"/>
    <s v="Funcionamiento"/>
    <s v="Constantes"/>
    <n v="18847696465"/>
    <n v="18847696465"/>
    <n v="17928300324"/>
    <n v="0.95121970779255116"/>
    <n v="16995104051"/>
    <n v="0.90170722361535016"/>
  </r>
  <r>
    <n v="2015"/>
    <x v="0"/>
    <s v="0121-SECRETARÍA DISTRITAL DE LA MUJER"/>
    <s v="MUJERES"/>
    <s v="Administración Centrral"/>
    <s v="Inversión directa"/>
    <s v="Constantes"/>
    <n v="42613197933"/>
    <n v="42613197933"/>
    <n v="42196377868"/>
    <n v="0.99021852183787384"/>
    <n v="32953410133"/>
    <n v="0.7733146473731467"/>
  </r>
  <r>
    <n v="2015"/>
    <x v="0"/>
    <s v="0122-SECRETARÍA DISTRITAL DE INTEGRACIÓN SOCIAL"/>
    <s v="INTEGRACION SOCIAL"/>
    <s v="Administración Centrral"/>
    <s v="Funcionamiento"/>
    <s v="Constantes"/>
    <n v="34593932246"/>
    <n v="34593932246"/>
    <n v="31174474001"/>
    <n v="0.90115439260607955"/>
    <n v="29338689752"/>
    <n v="0.84808773814351068"/>
  </r>
  <r>
    <n v="2015"/>
    <x v="0"/>
    <s v="0122-SECRETARÍA DISTRITAL DE INTEGRACIÓN SOCIAL"/>
    <s v="INTEGRACION SOCIAL"/>
    <s v="Administración Centrral"/>
    <s v="Inversión directa"/>
    <s v="Constantes"/>
    <n v="1797956257430"/>
    <n v="1706858374133"/>
    <n v="1683766406430"/>
    <n v="0.98647106985971844"/>
    <n v="1411924220623"/>
    <n v="0.82720642908653041"/>
  </r>
  <r>
    <n v="2015"/>
    <x v="0"/>
    <s v="0125-DEPARTAMENTO ADMINISTRATIVO DEL SERVICIO CIVIL"/>
    <s v="GESTIÓN PÚBLICA"/>
    <s v="Administración Centrral"/>
    <s v="Funcionamiento"/>
    <s v="Constantes"/>
    <n v="11105349095"/>
    <n v="11105349095"/>
    <n v="10592952397"/>
    <n v="0.95386037002378443"/>
    <n v="10340067009"/>
    <n v="0.93108887622951397"/>
  </r>
  <r>
    <n v="2015"/>
    <x v="0"/>
    <s v="0125-DEPARTAMENTO ADMINISTRATIVO DEL SERVICIO CIVIL"/>
    <s v="GESTIÓN PÚBLICA"/>
    <s v="Administración Centrral"/>
    <s v="Inversión directa"/>
    <s v="Constantes"/>
    <n v="7962317342"/>
    <n v="7962317342"/>
    <n v="6349231247"/>
    <n v="0.79740997178155426"/>
    <n v="4904691526"/>
    <n v="0.61598794865013806"/>
  </r>
  <r>
    <n v="2015"/>
    <x v="0"/>
    <s v="0126-SECRETARÍA DISTRITAL DE AMBIENTE"/>
    <s v="AMBIENTE"/>
    <s v="Administración Centrral"/>
    <s v="Funcionamiento"/>
    <s v="Constantes"/>
    <n v="38045187535"/>
    <n v="38045187535"/>
    <n v="34349200427"/>
    <n v="0.90285270365404702"/>
    <n v="31459574750"/>
    <n v="0.82690024122127115"/>
  </r>
  <r>
    <n v="2015"/>
    <x v="0"/>
    <s v="0126-SECRETARÍA DISTRITAL DE AMBIENTE"/>
    <s v="AMBIENTE"/>
    <s v="Administración Centrral"/>
    <s v="Inversión directa"/>
    <s v="Constantes"/>
    <n v="131034624529"/>
    <n v="125964636526"/>
    <n v="99425719793"/>
    <n v="0.78931454521744138"/>
    <n v="76289534943"/>
    <n v="0.60564248067554494"/>
  </r>
  <r>
    <n v="2015"/>
    <x v="0"/>
    <s v="0127-DEPARTAMENTO ADTIVO DE LA DEFENSORÍA ESPACIO PUBLICO"/>
    <s v="GOBIERNO"/>
    <s v="Administración Centrral"/>
    <s v="Funcionamiento"/>
    <s v="Constantes"/>
    <n v="15515393070"/>
    <n v="15515393070"/>
    <n v="13068856882"/>
    <n v="0.84231555224143606"/>
    <n v="12440255635"/>
    <n v="0.80180086826507968"/>
  </r>
  <r>
    <n v="2015"/>
    <x v="0"/>
    <s v="0127-DEPARTAMENTO ADTIVO DE LA DEFENSORÍA ESPACIO PUBLICO"/>
    <s v="GOBIERNO"/>
    <s v="Administración Centrral"/>
    <s v="Inversión directa"/>
    <s v="Constantes"/>
    <n v="43484339943"/>
    <n v="43484339943"/>
    <n v="43397845662"/>
    <n v="0.99801090964900518"/>
    <n v="26890855023"/>
    <n v="0.61840320120413428"/>
  </r>
  <r>
    <n v="2015"/>
    <x v="0"/>
    <s v="0131-UNIDAD ADMINISTRATIVA ESPECIAL CUERPO OFICIAL DE BOMBEROS"/>
    <s v="SEGURIDAD, CONVIVENCIA Y JUSTICIA"/>
    <s v="Administración Centrral"/>
    <s v="Funcionamiento"/>
    <s v="Constantes"/>
    <n v="82436418060"/>
    <n v="82436418060"/>
    <n v="72147797941"/>
    <n v="0.87519326577834089"/>
    <n v="69356469976"/>
    <n v="0.84133289155673929"/>
  </r>
  <r>
    <n v="2015"/>
    <x v="0"/>
    <s v="0131-UNIDAD ADMINISTRATIVA ESPECIAL CUERPO OFICIAL DE BOMBEROS"/>
    <s v="SEGURIDAD, CONVIVENCIA Y JUSTICIA"/>
    <s v="Administración Centrral"/>
    <s v="Inversión directa"/>
    <s v="Constantes"/>
    <n v="49772482085"/>
    <n v="49772482085"/>
    <n v="49621348757"/>
    <n v="0.99696351635142688"/>
    <n v="25048740916"/>
    <n v="0.50326485372424234"/>
  </r>
  <r>
    <n v="2015"/>
    <x v="0"/>
    <s v="0136-SECRETARIA JURIDICA DISTRITAL"/>
    <s v="GESTIÓN JURÍDICA"/>
    <s v="Administración Centrral"/>
    <s v="Funcionamiento"/>
    <s v="Constantes"/>
    <n v="0"/>
    <n v="0"/>
    <n v="0"/>
    <n v="0"/>
    <n v="0"/>
    <n v="0"/>
  </r>
  <r>
    <n v="2015"/>
    <x v="0"/>
    <s v="0136-SECRETARIA JURIDICA DISTRITAL"/>
    <s v="GESTIÓN JURÍDICA"/>
    <s v="Administración Centrral"/>
    <s v="Inversión directa"/>
    <s v="Constantes"/>
    <n v="0"/>
    <n v="0"/>
    <n v="0"/>
    <n v="0"/>
    <n v="0"/>
    <n v="0"/>
  </r>
  <r>
    <n v="2015"/>
    <x v="0"/>
    <s v="0137-SECRETARÍA DISTRITAL DE SEGURIDAD, CONVIVENCIA Y JUSTICIA"/>
    <s v="SEGURIDAD, CONVIVENCIA Y JUSTICIA"/>
    <s v="Administración Centrral"/>
    <s v="Funcionamiento"/>
    <s v="Constantes"/>
    <n v="0"/>
    <n v="0"/>
    <n v="0"/>
    <n v="0"/>
    <n v="0"/>
    <n v="0"/>
  </r>
  <r>
    <n v="2015"/>
    <x v="0"/>
    <s v="0137-SECRETARÍA DISTRITAL DE SEGURIDAD, CONVIVENCIA Y JUSTICIA"/>
    <s v="SEGURIDAD, CONVIVENCIA Y JUSTICIA"/>
    <s v="Administración Centrral"/>
    <s v="Inversión directa"/>
    <s v="Constantes"/>
    <n v="0"/>
    <n v="0"/>
    <n v="0"/>
    <n v="0"/>
    <n v="0"/>
    <n v="0"/>
  </r>
  <r>
    <n v="2015"/>
    <x v="0"/>
    <s v="0200-INSTITUTO PARA LA ECONOMÍA SOCIAL"/>
    <s v="DESARROLLO ECONÓMICO, INDUSTRIA Y TURISMO"/>
    <s v="Establecimientos Públicos"/>
    <s v="Funcionamiento"/>
    <s v="Constantes"/>
    <n v="14773315016"/>
    <n v="14773315016"/>
    <n v="14271833322"/>
    <n v="0.96605489739730865"/>
    <n v="13571036197"/>
    <n v="0.91861821008366151"/>
  </r>
  <r>
    <n v="2015"/>
    <x v="0"/>
    <s v="0200-INSTITUTO PARA LA ECONOMÍA SOCIAL"/>
    <s v="DESARROLLO ECONÓMICO, INDUSTRIA Y TURISMO"/>
    <s v="Establecimientos Públicos"/>
    <s v="Inversión directa"/>
    <s v="Constantes"/>
    <n v="67601645199"/>
    <n v="71405036661"/>
    <n v="60236715012"/>
    <n v="0.84359196253868862"/>
    <n v="42969707544"/>
    <n v="0.60177418223313084"/>
  </r>
  <r>
    <n v="2015"/>
    <x v="0"/>
    <s v="0201-FONDO FINANCIERO DE SALUD "/>
    <s v="SALUD"/>
    <s v="Establecimientos Públicos"/>
    <s v="Funcionamiento"/>
    <s v="Constantes"/>
    <n v="33738397370"/>
    <n v="35461765305"/>
    <n v="33119878439"/>
    <n v="0.9339602288307457"/>
    <n v="25185437198"/>
    <n v="0.71021385938869008"/>
  </r>
  <r>
    <n v="2015"/>
    <x v="0"/>
    <s v="0201-FONDO FINANCIERO DE SALUD "/>
    <s v="SALUD"/>
    <s v="Establecimientos Públicos"/>
    <s v="Inversión directa"/>
    <s v="Constantes"/>
    <n v="3549395160397"/>
    <n v="3475315016620"/>
    <n v="2874431630940"/>
    <n v="0.82709959160352509"/>
    <n v="2515215430852"/>
    <n v="0.72373739325024766"/>
  </r>
  <r>
    <n v="2015"/>
    <x v="0"/>
    <s v="0201-FONDO FINANCIERO DE SALUD "/>
    <s v="SALUD"/>
    <s v="Establecimientos Públicos"/>
    <s v="Transferencias"/>
    <s v="Constantes"/>
    <n v="4975390004"/>
    <n v="4975390004"/>
    <n v="4693069289"/>
    <n v="0.94325656586257034"/>
    <n v="4693069289"/>
    <n v="0.94325656586257034"/>
  </r>
  <r>
    <n v="2015"/>
    <x v="0"/>
    <s v="0203-INSTITUTO DISTRITAL DE GESTIÓN DE RIESGOS Y CAMBIO CLIMATICO"/>
    <s v="AMBIENTE"/>
    <s v="Establecimientos Públicos"/>
    <s v="Funcionamiento"/>
    <s v="Constantes"/>
    <n v="17221071927"/>
    <n v="17221071927"/>
    <n v="14440033984"/>
    <n v="0.83850959134316383"/>
    <n v="13792091908"/>
    <n v="0.8008846351995148"/>
  </r>
  <r>
    <n v="2015"/>
    <x v="0"/>
    <s v="0203-INSTITUTO DISTRITAL DE GESTIÓN DE RIESGOS Y CAMBIO CLIMATICO"/>
    <s v="AMBIENTE"/>
    <s v="Establecimientos Públicos"/>
    <s v="Inversión directa"/>
    <s v="Constantes"/>
    <n v="19458011810"/>
    <n v="30694553106"/>
    <n v="25366067889"/>
    <n v="0.82640290612478673"/>
    <n v="12456789479"/>
    <n v="0.405830618741441"/>
  </r>
  <r>
    <n v="2015"/>
    <x v="0"/>
    <s v="0204-INSTITUTO DE DESARROLLO URBANO  "/>
    <s v="MOVILIDAD"/>
    <s v="Establecimientos Públicos"/>
    <s v="Funcionamiento"/>
    <s v="Constantes"/>
    <n v="88862211554"/>
    <n v="88862211554"/>
    <n v="82257863886"/>
    <n v="0.9256787834501885"/>
    <n v="77747297548"/>
    <n v="0.87491967832416973"/>
  </r>
  <r>
    <n v="2015"/>
    <x v="0"/>
    <s v="0204-INSTITUTO DE DESARROLLO URBANO  "/>
    <s v="MOVILIDAD"/>
    <s v="Establecimientos Públicos"/>
    <s v="Servicio de la deuda"/>
    <s v="Constantes"/>
    <n v="0"/>
    <n v="0"/>
    <n v="0"/>
    <n v="0"/>
    <n v="0"/>
    <n v="0"/>
  </r>
  <r>
    <n v="2015"/>
    <x v="0"/>
    <s v="0204-INSTITUTO DE DESARROLLO URBANO  "/>
    <s v="MOVILIDAD"/>
    <s v="Establecimientos Públicos"/>
    <s v="Inversión directa"/>
    <s v="Constantes"/>
    <n v="1309188124162"/>
    <n v="1309188124162"/>
    <n v="1059766499100"/>
    <n v="0.80948373999217826"/>
    <n v="418706120434"/>
    <n v="0.31982120270301884"/>
  </r>
  <r>
    <n v="2015"/>
    <x v="0"/>
    <s v="0204-INSTITUTO DE DESARROLLO URBANO  "/>
    <s v="MOVILIDAD"/>
    <s v="Establecimientos Públicos"/>
    <s v="Transferencias"/>
    <s v="Constantes"/>
    <n v="0"/>
    <n v="0"/>
    <n v="0"/>
    <n v="0"/>
    <n v="0"/>
    <n v="0"/>
  </r>
  <r>
    <n v="2015"/>
    <x v="0"/>
    <s v="0206-FONDO DE PRESTACIONES ECONÓMICAS, CESANTÍAS Y PENSIONES"/>
    <s v="HACIENDA"/>
    <s v="Establecimientos Públicos"/>
    <s v="Funcionamiento"/>
    <s v="Constantes"/>
    <n v="692737973257"/>
    <n v="692737973257"/>
    <n v="617002344501"/>
    <n v="0.89067204097399366"/>
    <n v="614904515188"/>
    <n v="0.88764372522693447"/>
  </r>
  <r>
    <n v="2015"/>
    <x v="0"/>
    <s v="0206-FONDO DE PRESTACIONES ECONÓMICAS, CESANTÍAS Y PENSIONES"/>
    <s v="HACIENDA"/>
    <s v="Establecimientos Públicos"/>
    <s v="Servicio de la deuda"/>
    <s v="Constantes"/>
    <n v="360018877371"/>
    <n v="360018877371"/>
    <n v="235235719255"/>
    <n v="0.65339829114735348"/>
    <n v="235235719255"/>
    <n v="0.65339829114735348"/>
  </r>
  <r>
    <n v="2015"/>
    <x v="0"/>
    <s v="0206-FONDO DE PRESTACIONES ECONÓMICAS, CESANTÍAS Y PENSIONES"/>
    <s v="HACIENDA"/>
    <s v="Establecimientos Públicos"/>
    <s v="Inversión directa"/>
    <s v="Constantes"/>
    <n v="5268940718"/>
    <n v="5268940718"/>
    <n v="4601253657"/>
    <n v="0.87327869172659001"/>
    <n v="3020555801"/>
    <n v="0.57327572327413689"/>
  </r>
  <r>
    <n v="2015"/>
    <x v="0"/>
    <s v="0208-CAJA DE LA VIVIENDA POPULAR"/>
    <s v="HÁBITAT"/>
    <s v="Establecimientos Públicos"/>
    <s v="Funcionamiento"/>
    <s v="Constantes"/>
    <n v="15552517478"/>
    <n v="15746325078"/>
    <n v="15237107592"/>
    <n v="0.96766118548438618"/>
    <n v="14616610495"/>
    <n v="0.92825534990520531"/>
  </r>
  <r>
    <n v="2015"/>
    <x v="0"/>
    <s v="0208-CAJA DE LA VIVIENDA POPULAR"/>
    <s v="HÁBITAT"/>
    <s v="Establecimientos Públicos"/>
    <s v="Inversión directa"/>
    <s v="Constantes"/>
    <n v="172355595408"/>
    <n v="195077465267"/>
    <n v="178480674014"/>
    <n v="0.9149220478629646"/>
    <n v="114145271652"/>
    <n v="0.58512792082760989"/>
  </r>
  <r>
    <n v="2015"/>
    <x v="0"/>
    <s v="0211-INSTITUTO DISTRITAL DE RECREACIÓN Y DEPORTE"/>
    <s v="CULTURA, RECREACIÓN Y DEPORTE"/>
    <s v="Establecimientos Públicos"/>
    <s v="Funcionamiento"/>
    <s v="Constantes"/>
    <n v="47015398654"/>
    <n v="47015398654"/>
    <n v="43269050307"/>
    <n v="0.92031656745972812"/>
    <n v="41734058010"/>
    <n v="0.88766785361394207"/>
  </r>
  <r>
    <n v="2015"/>
    <x v="0"/>
    <s v="0211-INSTITUTO DISTRITAL DE RECREACIÓN Y DEPORTE"/>
    <s v="CULTURA, RECREACIÓN Y DEPORTE"/>
    <s v="Establecimientos Públicos"/>
    <s v="Servicio de la deuda"/>
    <s v="Constantes"/>
    <n v="0"/>
    <n v="0"/>
    <n v="0"/>
    <n v="0"/>
    <n v="0"/>
    <n v="0"/>
  </r>
  <r>
    <n v="2015"/>
    <x v="0"/>
    <s v="0211-INSTITUTO DISTRITAL DE RECREACIÓN Y DEPORTE"/>
    <s v="CULTURA, RECREACIÓN Y DEPORTE"/>
    <s v="Establecimientos Públicos"/>
    <s v="Inversión directa"/>
    <s v="Constantes"/>
    <n v="359490306831"/>
    <n v="359490306831"/>
    <n v="313474106797"/>
    <n v="0.87199599221563251"/>
    <n v="188299112352"/>
    <n v="0.52379468590378797"/>
  </r>
  <r>
    <n v="2015"/>
    <x v="0"/>
    <s v="0213-INSTITUTO DISTRITAL DE PATRIMONIO CULTURAL"/>
    <s v="CULTURA, RECREACIÓN Y DEPORTE"/>
    <s v="Establecimientos Públicos"/>
    <s v="Funcionamiento"/>
    <s v="Constantes"/>
    <n v="9096222438"/>
    <n v="9096222438"/>
    <n v="7040966418"/>
    <n v="0.77405389610811981"/>
    <n v="6245210493"/>
    <n v="0.68657187481588722"/>
  </r>
  <r>
    <n v="2015"/>
    <x v="0"/>
    <s v="0213-INSTITUTO DISTRITAL DE PATRIMONIO CULTURAL"/>
    <s v="CULTURA, RECREACIÓN Y DEPORTE"/>
    <s v="Establecimientos Públicos"/>
    <s v="Inversión directa"/>
    <s v="Constantes"/>
    <n v="43664587625"/>
    <n v="46855950868"/>
    <n v="44532556050"/>
    <n v="0.9504140930882965"/>
    <n v="21161845122"/>
    <n v="0.45163623253780472"/>
  </r>
  <r>
    <n v="2015"/>
    <x v="0"/>
    <s v="0214-INSTITUTO DISTRITAL PARA LA PROTECCIÓN DE LA NIÑEZ Y LA JUVENTUD"/>
    <s v="INTEGRACION SOCIAL"/>
    <s v="Establecimientos Públicos"/>
    <s v="Funcionamiento"/>
    <s v="Constantes"/>
    <n v="18937990632"/>
    <n v="18937990632"/>
    <n v="17752099524"/>
    <n v="0.93738030971479258"/>
    <n v="17593836789"/>
    <n v="0.92902341810599753"/>
  </r>
  <r>
    <n v="2015"/>
    <x v="0"/>
    <s v="0214-INSTITUTO DISTRITAL PARA LA PROTECCIÓN DE LA NIÑEZ Y LA JUVENTUD"/>
    <s v="INTEGRACION SOCIAL"/>
    <s v="Establecimientos Públicos"/>
    <s v="Inversión directa"/>
    <s v="Constantes"/>
    <n v="218915159249"/>
    <n v="208115181147"/>
    <n v="153521034784"/>
    <n v="0.73767340728287389"/>
    <n v="135684630436"/>
    <n v="0.65196892263309025"/>
  </r>
  <r>
    <n v="2015"/>
    <x v="0"/>
    <s v="0215-FUNDACIÓN GILBERTO ALZATE AVENDAÑO"/>
    <s v="CULTURA, RECREACIÓN Y DEPORTE"/>
    <s v="Establecimientos Públicos"/>
    <s v="Funcionamiento"/>
    <s v="Constantes"/>
    <n v="6220630290"/>
    <n v="6220630290"/>
    <n v="5475006496"/>
    <n v="0.8801369380207934"/>
    <n v="5245874256"/>
    <n v="0.84330268983080814"/>
  </r>
  <r>
    <n v="2015"/>
    <x v="0"/>
    <s v="0215-FUNDACIÓN GILBERTO ALZATE AVENDAÑO"/>
    <s v="CULTURA, RECREACIÓN Y DEPORTE"/>
    <s v="Establecimientos Públicos"/>
    <s v="Inversión directa"/>
    <s v="Constantes"/>
    <n v="5860530147"/>
    <n v="5860530147"/>
    <n v="5784795801"/>
    <n v="0.98707721927874248"/>
    <n v="4970134960"/>
    <n v="0.84806917383476088"/>
  </r>
  <r>
    <n v="2015"/>
    <x v="0"/>
    <s v="0216-ORQUESTA FILARMÓNICA DE BOGOTÁ"/>
    <s v="CULTURA, RECREACIÓN Y DEPORTE"/>
    <s v="Establecimientos Públicos"/>
    <s v="Funcionamiento"/>
    <s v="Constantes"/>
    <n v="36638060026"/>
    <n v="36638060026"/>
    <n v="34423878110"/>
    <n v="0.93956607106302248"/>
    <n v="34028658541"/>
    <n v="0.9287789396286743"/>
  </r>
  <r>
    <n v="2015"/>
    <x v="0"/>
    <s v="0216-ORQUESTA FILARMÓNICA DE BOGOTÁ"/>
    <s v="CULTURA, RECREACIÓN Y DEPORTE"/>
    <s v="Establecimientos Públicos"/>
    <s v="Inversión directa"/>
    <s v="Constantes"/>
    <n v="43207353825"/>
    <n v="43926603979"/>
    <n v="41767487517"/>
    <n v="0.95084717992239487"/>
    <n v="36960174757"/>
    <n v="0.84140751638049593"/>
  </r>
  <r>
    <n v="2015"/>
    <x v="0"/>
    <s v="0217-FONDO DE SEGURIDAD Y VIGILANCIA"/>
    <s v="SEGURIDAD, CONVIVENCIA Y JUSTICIA"/>
    <s v="Establecimientos Públicos"/>
    <s v="Funcionamiento"/>
    <s v="Constantes"/>
    <n v="20136875845"/>
    <n v="20136875845"/>
    <n v="14590135352"/>
    <n v="0.72454811085418402"/>
    <n v="13020502381"/>
    <n v="0.64659992350466811"/>
  </r>
  <r>
    <n v="2015"/>
    <x v="0"/>
    <s v="0217-FONDO DE SEGURIDAD Y VIGILANCIA"/>
    <s v="SEGURIDAD, CONVIVENCIA Y JUSTICIA"/>
    <s v="Establecimientos Públicos"/>
    <s v="Servicio de la deuda"/>
    <s v="Constantes"/>
    <n v="0"/>
    <n v="0"/>
    <n v="0"/>
    <n v="0"/>
    <n v="0"/>
    <n v="0"/>
  </r>
  <r>
    <n v="2015"/>
    <x v="0"/>
    <s v="0217-FONDO DE SEGURIDAD Y VIGILANCIA"/>
    <s v="SEGURIDAD, CONVIVENCIA Y JUSTICIA"/>
    <s v="Establecimientos Públicos"/>
    <s v="Inversión directa"/>
    <s v="Constantes"/>
    <n v="276574358829"/>
    <n v="276574358829"/>
    <n v="243296973698"/>
    <n v="0.87968015085745999"/>
    <n v="161505021759"/>
    <n v="0.58394792070676038"/>
  </r>
  <r>
    <n v="2015"/>
    <x v="0"/>
    <s v="0218-JARDIN BOTÁNICO"/>
    <s v="AMBIENTE"/>
    <s v="Establecimientos Públicos"/>
    <s v="Funcionamiento"/>
    <s v="Constantes"/>
    <n v="9999542793"/>
    <n v="9999542793"/>
    <n v="9243650834"/>
    <n v="0.92440734795103352"/>
    <n v="8748296889"/>
    <n v="0.87486968855456948"/>
  </r>
  <r>
    <n v="2015"/>
    <x v="0"/>
    <s v="0218-JARDIN BOTÁNICO"/>
    <s v="AMBIENTE"/>
    <s v="Establecimientos Públicos"/>
    <s v="Inversión directa"/>
    <s v="Constantes"/>
    <n v="56990867633"/>
    <n v="83965042142"/>
    <n v="75988834543"/>
    <n v="0.90500561429468707"/>
    <n v="38727754977"/>
    <n v="0.46123665264771019"/>
  </r>
  <r>
    <n v="2015"/>
    <x v="0"/>
    <s v="0219-INSTITUTO PARA LA INVESTIGACION EDUCATIVA Y EL DESARROLLO PEDAGÓGICO"/>
    <s v="EDUCACIÓN"/>
    <s v="Establecimientos Públicos"/>
    <s v="Funcionamiento"/>
    <s v="Constantes"/>
    <n v="7984023132"/>
    <n v="7984023132"/>
    <n v="7421009147"/>
    <n v="0.92948242061781639"/>
    <n v="7191420023"/>
    <n v="0.90072635112700972"/>
  </r>
  <r>
    <n v="2015"/>
    <x v="0"/>
    <s v="0219-INSTITUTO PARA LA INVESTIGACION EDUCATIVA Y EL DESARROLLO PEDAGÓGICO"/>
    <s v="EDUCACIÓN"/>
    <s v="Establecimientos Públicos"/>
    <s v="Inversión directa"/>
    <s v="Constantes"/>
    <n v="9183774856"/>
    <n v="14575113384"/>
    <n v="12739945856"/>
    <n v="0.87408897072357761"/>
    <n v="10757054918"/>
    <n v="0.73804262338080207"/>
  </r>
  <r>
    <n v="2015"/>
    <x v="0"/>
    <s v="0220-INSTITUTO DISTRITAL DE PARTICIPACIÓN Y ACCIÓN COMUNAL"/>
    <s v="GOBIERNO"/>
    <s v="Establecimientos Públicos"/>
    <s v="Funcionamiento"/>
    <s v="Constantes"/>
    <n v="18290183769"/>
    <n v="18290183769"/>
    <n v="17326262882"/>
    <n v="0.94729845805957691"/>
    <n v="16393804111"/>
    <n v="0.89631708013704214"/>
  </r>
  <r>
    <n v="2015"/>
    <x v="0"/>
    <s v="0220-INSTITUTO DISTRITAL DE PARTICIPACIÓN Y ACCIÓN COMUNAL"/>
    <s v="GOBIERNO"/>
    <s v="Establecimientos Públicos"/>
    <s v="Inversión directa"/>
    <s v="Constantes"/>
    <n v="14389053415"/>
    <n v="14389053415"/>
    <n v="14378277895"/>
    <n v="0.99925113072491856"/>
    <n v="13410154630"/>
    <n v="0.93196920208944822"/>
  </r>
  <r>
    <n v="2015"/>
    <x v="0"/>
    <s v="0221-INSTITUTO DISTRITAL DE TURISMO"/>
    <s v="DESARROLLO ECONÓMICO, INDUSTRIA Y TURISMO"/>
    <s v="Establecimientos Públicos"/>
    <s v="Funcionamiento"/>
    <s v="Constantes"/>
    <n v="7281530114"/>
    <n v="7281530114"/>
    <n v="7149555475"/>
    <n v="0.98187542495412383"/>
    <n v="6713828799"/>
    <n v="0.92203543676781663"/>
  </r>
  <r>
    <n v="2015"/>
    <x v="0"/>
    <s v="0221-INSTITUTO DISTRITAL DE TURISMO"/>
    <s v="DESARROLLO ECONÓMICO, INDUSTRIA Y TURISMO"/>
    <s v="Establecimientos Públicos"/>
    <s v="Inversión directa"/>
    <s v="Constantes"/>
    <n v="15213565846"/>
    <n v="15213565846"/>
    <n v="14986498391"/>
    <n v="0.9850746723484487"/>
    <n v="12482044291"/>
    <n v="0.82045487674290507"/>
  </r>
  <r>
    <n v="2015"/>
    <x v="0"/>
    <s v="0221-INSTITUTO DISTRITAL DE TURISMO"/>
    <s v="DESARROLLO ECONÓMICO, INDUSTRIA Y TURISMO"/>
    <s v="Establecimientos Públicos"/>
    <s v="Transferencias"/>
    <s v="Constantes"/>
    <n v="0"/>
    <n v="0"/>
    <n v="0"/>
    <n v="0"/>
    <n v="0"/>
    <n v="0"/>
  </r>
  <r>
    <n v="2015"/>
    <x v="0"/>
    <s v="0222-INSTITUTO DISTRITAL DE LAS ARTES"/>
    <s v="CULTURA, RECREACIÓN Y DEPORTE"/>
    <s v="Establecimientos Públicos"/>
    <s v="Funcionamiento"/>
    <s v="Constantes"/>
    <n v="15092859430"/>
    <n v="15515463838"/>
    <n v="15096058320"/>
    <n v="0.97296854787075038"/>
    <n v="13158423279"/>
    <n v="0.84808442830905206"/>
  </r>
  <r>
    <n v="2015"/>
    <x v="0"/>
    <s v="0222-INSTITUTO DISTRITAL DE LAS ARTES"/>
    <s v="CULTURA, RECREACIÓN Y DEPORTE"/>
    <s v="Establecimientos Públicos"/>
    <s v="Inversión directa"/>
    <s v="Constantes"/>
    <n v="212551704995"/>
    <n v="227303114116"/>
    <n v="217383263609"/>
    <n v="0.95635849273082296"/>
    <n v="194806763761"/>
    <n v="0.85703517313706457"/>
  </r>
  <r>
    <n v="2015"/>
    <x v="0"/>
    <s v="0226-UNIDAD ADMINISTRATIVA ESPECIAL DE CATASTRO"/>
    <s v="HACIENDA"/>
    <s v="Establecimientos Públicos"/>
    <s v="Funcionamiento"/>
    <s v="Constantes"/>
    <n v="65071458873"/>
    <n v="65395305188"/>
    <n v="58432349764"/>
    <n v="0.89352514826587737"/>
    <n v="54891004888"/>
    <n v="0.83937225661992121"/>
  </r>
  <r>
    <n v="2015"/>
    <x v="0"/>
    <s v="0226-UNIDAD ADMINISTRATIVA ESPECIAL DE CATASTRO"/>
    <s v="HACIENDA"/>
    <s v="Establecimientos Públicos"/>
    <s v="Inversión directa"/>
    <s v="Constantes"/>
    <n v="23456457722"/>
    <n v="23792792740"/>
    <n v="22823832519"/>
    <n v="0.95927505309744487"/>
    <n v="16905834552"/>
    <n v="0.71054435419757289"/>
  </r>
  <r>
    <n v="2015"/>
    <x v="0"/>
    <s v="0226-UNIDAD ADMINISTRATIVA ESPECIAL DE CATASTRO"/>
    <s v="HACIENDA"/>
    <s v="Establecimientos Públicos"/>
    <s v="Transferencias"/>
    <s v="Constantes"/>
    <n v="0"/>
    <n v="0"/>
    <n v="0"/>
    <n v="0"/>
    <n v="0"/>
    <n v="0"/>
  </r>
  <r>
    <n v="2015"/>
    <x v="0"/>
    <s v="0227-UNIDAD ADTIVA ESPECIAL DE REHABILITACIÓN Y MANTO. VIAL"/>
    <s v="MOVILIDAD"/>
    <s v="Establecimientos Públicos"/>
    <s v="Funcionamiento"/>
    <s v="Constantes"/>
    <n v="29628025916"/>
    <n v="29628025916"/>
    <n v="26223677352"/>
    <n v="0.88509701680254194"/>
    <n v="24619588409"/>
    <n v="0.83095608458019821"/>
  </r>
  <r>
    <n v="2015"/>
    <x v="0"/>
    <s v="0227-UNIDAD ADTIVA ESPECIAL DE REHABILITACIÓN Y MANTO. VIAL"/>
    <s v="MOVILIDAD"/>
    <s v="Establecimientos Públicos"/>
    <s v="Inversión directa"/>
    <s v="Constantes"/>
    <n v="340984378162"/>
    <n v="334447818333"/>
    <n v="261696255199"/>
    <n v="0.78247260365871674"/>
    <n v="178947772491"/>
    <n v="0.53505438720735465"/>
  </r>
  <r>
    <n v="2015"/>
    <x v="0"/>
    <s v="0228-UNIDAD ADMINISTRATIVA ESPECIAL DE SERVICIOS PÚBLICOS"/>
    <s v="HÁBITAT"/>
    <s v="Establecimientos Públicos"/>
    <s v="Funcionamiento"/>
    <s v="Constantes"/>
    <n v="327455853640"/>
    <n v="327455853640"/>
    <n v="293006192956"/>
    <n v="0.89479601509315687"/>
    <n v="210505891625"/>
    <n v="0.64285273659034048"/>
  </r>
  <r>
    <n v="2015"/>
    <x v="0"/>
    <s v="0228-UNIDAD ADMINISTRATIVA ESPECIAL DE SERVICIOS PÚBLICOS"/>
    <s v="HÁBITAT"/>
    <s v="Establecimientos Públicos"/>
    <s v="Inversión directa"/>
    <s v="Constantes"/>
    <n v="330213191733"/>
    <n v="330213191733"/>
    <n v="302346596635"/>
    <n v="0.91561029118263682"/>
    <n v="263113456003"/>
    <n v="0.79679874272177853"/>
  </r>
  <r>
    <n v="2015"/>
    <x v="0"/>
    <s v="0229-INSTITUTO DISTRITAL DE PROTECCIÓN Y BIENESTAR ANIMAL"/>
    <s v="AMBIENTE"/>
    <s v="Establecimientos Públicos"/>
    <s v="Funcionamiento"/>
    <s v="Constantes"/>
    <n v="0"/>
    <n v="0"/>
    <n v="0"/>
    <n v="0"/>
    <n v="0"/>
    <n v="0"/>
  </r>
  <r>
    <n v="2015"/>
    <x v="0"/>
    <s v="0229-INSTITUTO DISTRITAL DE PROTECCIÓN Y BIENESTAR ANIMAL"/>
    <s v="AMBIENTE"/>
    <s v="Establecimientos Públicos"/>
    <s v="Inversión directa"/>
    <s v="Constantes"/>
    <n v="0"/>
    <n v="0"/>
    <n v="0"/>
    <n v="0"/>
    <n v="0"/>
    <n v="0"/>
  </r>
  <r>
    <n v="2015"/>
    <x v="0"/>
    <s v="0230-UNIVERSIDAD DISTRITAL  "/>
    <s v="EDUCACIÓN"/>
    <s v="Ente Autónomo Universitario"/>
    <s v="Funcionamiento"/>
    <s v="Constantes"/>
    <n v="353638544328"/>
    <n v="372609106222"/>
    <n v="365191318509"/>
    <n v="0.98009230695349536"/>
    <n v="349134254708"/>
    <n v="0.9369987176319472"/>
  </r>
  <r>
    <n v="2015"/>
    <x v="0"/>
    <s v="0230-UNIVERSIDAD DISTRITAL  "/>
    <s v="EDUCACIÓN"/>
    <s v="Ente Autónomo Universitario"/>
    <s v="Servicio de la deuda"/>
    <s v="Constantes"/>
    <n v="0"/>
    <n v="0"/>
    <n v="0"/>
    <n v="0"/>
    <n v="0"/>
    <n v="0"/>
  </r>
  <r>
    <n v="2015"/>
    <x v="0"/>
    <s v="0230-UNIVERSIDAD DISTRITAL  "/>
    <s v="EDUCACIÓN"/>
    <s v="Ente Autónomo Universitario"/>
    <s v="Inversión directa"/>
    <s v="Constantes"/>
    <n v="73918086228"/>
    <n v="96279034059"/>
    <n v="40929189162"/>
    <n v="0.42511009340744427"/>
    <n v="10677771628"/>
    <n v="0.11090443243808032"/>
  </r>
  <r>
    <n v="2015"/>
    <x v="0"/>
    <s v="0230-UNIVERSIDAD DISTRITAL  "/>
    <s v="EDUCACIÓN"/>
    <s v="Ente Autónomo Universitario"/>
    <s v="Transferencias"/>
    <s v="Constantes"/>
    <n v="443268738"/>
    <n v="443268738"/>
    <n v="94257962"/>
    <n v="0.21264292723480988"/>
    <n v="91694807"/>
    <n v="0.2068605320865195"/>
  </r>
  <r>
    <n v="2015"/>
    <x v="0"/>
    <s v="0235-CONTRALORÍA DISTRITAL"/>
    <s v="ORGANISMO DE CONTROL"/>
    <s v="Organismo de Control"/>
    <s v="Funcionamiento"/>
    <s v="Constantes"/>
    <n v="167443321859"/>
    <n v="167443321859"/>
    <n v="163854447742"/>
    <n v="0.97856663331116844"/>
    <n v="162080542323"/>
    <n v="0.9679725684102477"/>
  </r>
  <r>
    <n v="2015"/>
    <x v="0"/>
    <s v="0235-CONTRALORÍA DISTRITAL"/>
    <s v="ORGANISMO DE CONTROL"/>
    <s v="Organismo de Control"/>
    <s v="Inversión directa"/>
    <s v="Constantes"/>
    <n v="10130250475"/>
    <n v="10130250475"/>
    <n v="8570292887"/>
    <n v="0.84600996867256628"/>
    <n v="4664446263"/>
    <n v="0.46044727862466794"/>
  </r>
  <r>
    <n v="2015"/>
    <x v="0"/>
    <s v="0501-AGENCIA DE EDUCACIÓN SUPERIOR, CIENCIA Y TECNOLOGÍA - ATENEA"/>
    <s v="EDUCACIÓN"/>
    <s v="Establecimientos Públicos"/>
    <s v="Funcionamiento"/>
    <s v="Constantes"/>
    <n v="0"/>
    <n v="0"/>
    <n v="0"/>
    <n v="0"/>
    <n v="0"/>
    <n v="0"/>
  </r>
  <r>
    <n v="2015"/>
    <x v="0"/>
    <s v="0501-AGENCIA DE EDUCACIÓN SUPERIOR, CIENCIA Y TECNOLOGÍA - ATENEA"/>
    <s v="EDUCACIÓN"/>
    <s v="Establecimientos Públicos"/>
    <s v="Inversión directa"/>
    <s v="Constantes"/>
    <n v="0"/>
    <n v="0"/>
    <n v="0"/>
    <n v="0"/>
    <n v="0"/>
    <n v="0"/>
  </r>
  <r>
    <n v="2016"/>
    <x v="1"/>
    <s v="0100-CONCEJO DE BOGOTA"/>
    <s v="OTRAS ENTIDADES"/>
    <s v="Administración Centrral"/>
    <s v="Funcionamiento"/>
    <s v="Constantes"/>
    <n v="91219424304"/>
    <n v="91219424304"/>
    <n v="81965903952"/>
    <n v="0.89855756684934229"/>
    <n v="81965546575"/>
    <n v="0.89855364907631619"/>
  </r>
  <r>
    <n v="2016"/>
    <x v="1"/>
    <s v="0102-PERSONERÍA DE BOGOTÁ"/>
    <s v="OTRAS ENTIDADES"/>
    <s v="Administración Centrral"/>
    <s v="Funcionamiento"/>
    <s v="Constantes"/>
    <n v="171491434649"/>
    <n v="171491434649"/>
    <n v="171213234780"/>
    <n v="0.99837776230883246"/>
    <n v="168489439727"/>
    <n v="0.98249478215548003"/>
  </r>
  <r>
    <n v="2016"/>
    <x v="1"/>
    <s v="0102-PERSONERÍA DE BOGOTÁ"/>
    <s v="OTRAS ENTIDADES"/>
    <s v="Administración Centrral"/>
    <s v="Inversión directa"/>
    <s v="Constantes"/>
    <n v="11349579701"/>
    <n v="11349579701"/>
    <n v="11161554163"/>
    <n v="0.98343325982516927"/>
    <n v="9269959127"/>
    <n v="0.81676673244413034"/>
  </r>
  <r>
    <n v="2016"/>
    <x v="1"/>
    <s v="0104-SECRETARÍA GENERAL"/>
    <s v="GESTIÓN PÚBLICA"/>
    <s v="Administración Centrral"/>
    <s v="Funcionamiento"/>
    <s v="Constantes"/>
    <n v="130140668699"/>
    <n v="120312016075"/>
    <n v="94043057455"/>
    <n v="0.78165972546229734"/>
    <n v="82956001663"/>
    <n v="0.68950720276590627"/>
  </r>
  <r>
    <n v="2016"/>
    <x v="1"/>
    <s v="0104-SECRETARÍA GENERAL"/>
    <s v="GESTIÓN PÚBLICA"/>
    <s v="Administración Centrral"/>
    <s v="Inversión directa"/>
    <s v="Constantes"/>
    <n v="133694693100"/>
    <n v="130408281541"/>
    <n v="109649395463"/>
    <n v="0.84081619792318585"/>
    <n v="78963280235"/>
    <n v="0.60550817250186806"/>
  </r>
  <r>
    <n v="2016"/>
    <x v="1"/>
    <s v="0105-VEEDURÍA DISTRITAL"/>
    <s v="OTRAS ENTIDADES"/>
    <s v="Administración Centrral"/>
    <s v="Funcionamiento"/>
    <s v="Constantes"/>
    <n v="27155663036"/>
    <n v="27155663036"/>
    <n v="23488336995"/>
    <n v="0.86495170321791581"/>
    <n v="22432307764"/>
    <n v="0.82606371033039061"/>
  </r>
  <r>
    <n v="2016"/>
    <x v="1"/>
    <s v="0105-VEEDURÍA DISTRITAL"/>
    <s v="OTRAS ENTIDADES"/>
    <s v="Administración Centrral"/>
    <s v="Inversión directa"/>
    <s v="Constantes"/>
    <n v="1899936530"/>
    <n v="1899936530"/>
    <n v="1418162925"/>
    <n v="0.74642647404647777"/>
    <n v="1357362428"/>
    <n v="0.71442514345466057"/>
  </r>
  <r>
    <n v="2016"/>
    <x v="1"/>
    <s v="0110-SECRETARÍA DISTRITAL DE GOBIERNO"/>
    <s v="GOBIERNO"/>
    <s v="Administración Centrral"/>
    <s v="Funcionamiento"/>
    <s v="Constantes"/>
    <n v="182203642720"/>
    <n v="164077850677"/>
    <n v="157865462520"/>
    <n v="0.96213755768150833"/>
    <n v="151466419051"/>
    <n v="0.92313751323555193"/>
  </r>
  <r>
    <n v="2016"/>
    <x v="1"/>
    <s v="0110-SECRETARÍA DISTRITAL DE GOBIERNO"/>
    <s v="GOBIERNO"/>
    <s v="Administración Centrral"/>
    <s v="Inversión directa"/>
    <s v="Constantes"/>
    <n v="66359413138"/>
    <n v="48958762171"/>
    <n v="48488595928"/>
    <n v="0.99039668851598339"/>
    <n v="39056889784"/>
    <n v="0.79775076109123466"/>
  </r>
  <r>
    <n v="2016"/>
    <x v="1"/>
    <s v="0111-SECRETARÍA DISTRITAL DE HACIENDA"/>
    <s v="HACIENDA"/>
    <s v="Administración Centrral"/>
    <s v="Funcionamiento"/>
    <s v="Constantes"/>
    <n v="416908240961"/>
    <n v="409952524126"/>
    <n v="292156468438"/>
    <n v="0.7126592745363971"/>
    <n v="259398806767"/>
    <n v="0.63275328605434589"/>
  </r>
  <r>
    <n v="2016"/>
    <x v="1"/>
    <s v="0111-SECRETARÍA DISTRITAL DE HACIENDA"/>
    <s v="HACIENDA"/>
    <s v="Administración Centrral"/>
    <s v="Servicio de la deuda"/>
    <s v="Constantes"/>
    <n v="491457306275"/>
    <n v="372613539777"/>
    <n v="282914022408"/>
    <n v="0.75926930239120416"/>
    <n v="282652878868"/>
    <n v="0.75856845952823071"/>
  </r>
  <r>
    <n v="2016"/>
    <x v="1"/>
    <s v="0111-SECRETARÍA DISTRITAL DE HACIENDA"/>
    <s v="HACIENDA"/>
    <s v="Administración Centrral"/>
    <s v="Inversión directa"/>
    <s v="Constantes"/>
    <n v="45759932236"/>
    <n v="45759932236"/>
    <n v="44246801420"/>
    <n v="0.9669332811028597"/>
    <n v="24592921131"/>
    <n v="0.53743351288558927"/>
  </r>
  <r>
    <n v="2016"/>
    <x v="1"/>
    <s v="0111-SECRETARÍA DISTRITAL DE HACIENDA"/>
    <s v="HACIENDA"/>
    <s v="Administración Centrral"/>
    <s v="Transferencias"/>
    <s v="Constantes"/>
    <n v="6345024176953"/>
    <n v="3523450744603"/>
    <n v="3397845054000"/>
    <n v="0.96435151227943372"/>
    <n v="3397845054000"/>
    <n v="0.96435151227943372"/>
  </r>
  <r>
    <n v="2016"/>
    <x v="1"/>
    <s v="0112-SECRETARÍA DE EDUCACIÓN DEL DISTRITO"/>
    <s v="EDUCACIÓN"/>
    <s v="Administración Centrral"/>
    <s v="Funcionamiento"/>
    <s v="Constantes"/>
    <n v="135066475422"/>
    <n v="133051873711"/>
    <n v="120237263858"/>
    <n v="0.90368711469006124"/>
    <n v="116757323502"/>
    <n v="0.87753235069508939"/>
  </r>
  <r>
    <n v="2016"/>
    <x v="1"/>
    <s v="0112-SECRETARÍA DE EDUCACIÓN DEL DISTRITO"/>
    <s v="EDUCACIÓN"/>
    <s v="Administración Centrral"/>
    <s v="Inversión directa"/>
    <s v="Constantes"/>
    <n v="4541507402191"/>
    <n v="4762261000732"/>
    <n v="4683769623077"/>
    <n v="0.98351804371013363"/>
    <n v="4406498655460"/>
    <n v="0.92529549614829676"/>
  </r>
  <r>
    <n v="2016"/>
    <x v="1"/>
    <s v="0113-SECRETARÍA DISTRITAL DE MOVILIDAD"/>
    <s v="MOVILIDAD"/>
    <s v="Administración Centrral"/>
    <s v="Funcionamiento"/>
    <s v="Constantes"/>
    <n v="53178135122"/>
    <n v="53178135122"/>
    <n v="50027866580"/>
    <n v="0.94076007865313949"/>
    <n v="43932103004"/>
    <n v="0.82613094466761616"/>
  </r>
  <r>
    <n v="2016"/>
    <x v="1"/>
    <s v="0113-SECRETARÍA DISTRITAL DE MOVILIDAD"/>
    <s v="MOVILIDAD"/>
    <s v="Administración Centrral"/>
    <s v="Inversión directa"/>
    <s v="Constantes"/>
    <n v="538428814745"/>
    <n v="538428814745"/>
    <n v="448896099337"/>
    <n v="0.83371485151588198"/>
    <n v="151996108353"/>
    <n v="0.2822956427861042"/>
  </r>
  <r>
    <n v="2016"/>
    <x v="1"/>
    <s v="0113-SECRETARÍA DISTRITAL DE MOVILIDAD"/>
    <s v="MOVILIDAD"/>
    <s v="Administración Centrral"/>
    <s v="Transferencias"/>
    <s v="Constantes"/>
    <n v="0"/>
    <n v="0"/>
    <n v="0"/>
    <n v="0"/>
    <n v="0"/>
    <n v="0"/>
  </r>
  <r>
    <n v="2016"/>
    <x v="1"/>
    <s v="0114-SECRETARÍA DISTRITAL DE SALUD"/>
    <s v="SALUD"/>
    <s v="Administración Centrral"/>
    <s v="Funcionamiento"/>
    <s v="Constantes"/>
    <n v="89763904038"/>
    <n v="88866260620"/>
    <n v="60758319887"/>
    <n v="0.68370514819800909"/>
    <n v="57166215521"/>
    <n v="0.64328368406821801"/>
  </r>
  <r>
    <n v="2016"/>
    <x v="1"/>
    <s v="0117-SECRETARÍA DISTRITAL DE DESARROLLO ECONÓMICO"/>
    <s v="DESARROLLO ECONÓMICO, INDUSTRIA Y TURISMO"/>
    <s v="Administración Centrral"/>
    <s v="Funcionamiento"/>
    <s v="Constantes"/>
    <n v="30024654766"/>
    <n v="30024654766"/>
    <n v="18929174289"/>
    <n v="0.6304543528152553"/>
    <n v="16667694072"/>
    <n v="0.55513357944999731"/>
  </r>
  <r>
    <n v="2016"/>
    <x v="1"/>
    <s v="0117-SECRETARÍA DISTRITAL DE DESARROLLO ECONÓMICO"/>
    <s v="DESARROLLO ECONÓMICO, INDUSTRIA Y TURISMO"/>
    <s v="Administración Centrral"/>
    <s v="Inversión directa"/>
    <s v="Constantes"/>
    <n v="28125315582"/>
    <n v="28125315582"/>
    <n v="27755515173"/>
    <n v="0.98685168854650396"/>
    <n v="21239781464"/>
    <n v="0.75518375614577304"/>
  </r>
  <r>
    <n v="2016"/>
    <x v="1"/>
    <s v="0117-SECRETARÍA DISTRITAL DE DESARROLLO ECONÓMICO"/>
    <s v="DESARROLLO ECONÓMICO, INDUSTRIA Y TURISMO"/>
    <s v="Administración Centrral"/>
    <s v="Transferencias"/>
    <s v="Constantes"/>
    <n v="0"/>
    <n v="0"/>
    <n v="0"/>
    <n v="0"/>
    <n v="0"/>
    <n v="0"/>
  </r>
  <r>
    <n v="2016"/>
    <x v="1"/>
    <s v="0118-SECRETARÍA DISTRITAL DEL HABITAT"/>
    <s v="HÁBITAT"/>
    <s v="Administración Centrral"/>
    <s v="Funcionamiento"/>
    <s v="Constantes"/>
    <n v="23908363451"/>
    <n v="23908363451"/>
    <n v="21392878489"/>
    <n v="0.89478640112045027"/>
    <n v="19862177488"/>
    <n v="0.83076273826551839"/>
  </r>
  <r>
    <n v="2016"/>
    <x v="1"/>
    <s v="0118-SECRETARÍA DISTRITAL DEL HABITAT"/>
    <s v="HÁBITAT"/>
    <s v="Administración Centrral"/>
    <s v="Inversión directa"/>
    <s v="Constantes"/>
    <n v="183799683229"/>
    <n v="183799683229"/>
    <n v="166959917133"/>
    <n v="0.90837978716742962"/>
    <n v="133423884973"/>
    <n v="0.72592010295667542"/>
  </r>
  <r>
    <n v="2016"/>
    <x v="1"/>
    <s v="0118-SECRETARÍA DISTRITAL DEL HABITAT"/>
    <s v="HÁBITAT"/>
    <s v="Administración Centrral"/>
    <s v="Transferencias"/>
    <s v="Constantes"/>
    <n v="0"/>
    <n v="0"/>
    <n v="0"/>
    <n v="0"/>
    <n v="0"/>
    <n v="0"/>
  </r>
  <r>
    <n v="2016"/>
    <x v="1"/>
    <s v="0119-SECRETARÍA DISTRITAL DE CULTURA, RECREACIÓN Y DEPORTE"/>
    <s v="CULTURA, RECREACIÓN Y DEPORTE"/>
    <s v="Administración Centrral"/>
    <s v="Funcionamiento"/>
    <s v="Constantes"/>
    <n v="21587349382"/>
    <n v="21587349382"/>
    <n v="20141286772"/>
    <n v="0.93301342446397062"/>
    <n v="19910392829"/>
    <n v="0.92231762578511456"/>
  </r>
  <r>
    <n v="2016"/>
    <x v="1"/>
    <s v="0119-SECRETARÍA DISTRITAL DE CULTURA, RECREACIÓN Y DEPORTE"/>
    <s v="CULTURA, RECREACIÓN Y DEPORTE"/>
    <s v="Administración Centrral"/>
    <s v="Inversión directa"/>
    <s v="Constantes"/>
    <n v="81344296993"/>
    <n v="81344296993"/>
    <n v="78027917967"/>
    <n v="0.95923034375371896"/>
    <n v="72113707126"/>
    <n v="0.88652443738256992"/>
  </r>
  <r>
    <n v="2016"/>
    <x v="1"/>
    <s v="0120-SECRETARÍA DISTRITAL DE PLANEACIÓN "/>
    <s v="PLANEACIÓN"/>
    <s v="Administración Centrral"/>
    <s v="Funcionamiento"/>
    <s v="Constantes"/>
    <n v="93864354877"/>
    <n v="92924550881"/>
    <n v="87121107721"/>
    <n v="0.9375467182248538"/>
    <n v="85071178114"/>
    <n v="0.91548656740825041"/>
  </r>
  <r>
    <n v="2016"/>
    <x v="1"/>
    <s v="0120-SECRETARÍA DISTRITAL DE PLANEACIÓN "/>
    <s v="PLANEACIÓN"/>
    <s v="Administración Centrral"/>
    <s v="Inversión directa"/>
    <s v="Constantes"/>
    <n v="23850165971"/>
    <n v="23850165971"/>
    <n v="23754618219"/>
    <n v="0.99599383282631326"/>
    <n v="18985782470"/>
    <n v="0.79604403982283722"/>
  </r>
  <r>
    <n v="2016"/>
    <x v="1"/>
    <s v="0120-SECRETARÍA DISTRITAL DE PLANEACIÓN "/>
    <s v="PLANEACIÓN"/>
    <s v="Administración Centrral"/>
    <s v="Transferencias"/>
    <s v="Constantes"/>
    <n v="0"/>
    <n v="0"/>
    <n v="0"/>
    <n v="0"/>
    <n v="0"/>
    <n v="0"/>
  </r>
  <r>
    <n v="2016"/>
    <x v="1"/>
    <s v="0121-SECRETARÍA DISTRITAL DE LA MUJER"/>
    <s v="MUJERES"/>
    <s v="Administración Centrral"/>
    <s v="Funcionamiento"/>
    <s v="Constantes"/>
    <n v="19866887268"/>
    <n v="19668218395"/>
    <n v="19305132085"/>
    <n v="0.98153944080200461"/>
    <n v="18831187535"/>
    <n v="0.95744246666425126"/>
  </r>
  <r>
    <n v="2016"/>
    <x v="1"/>
    <s v="0121-SECRETARÍA DISTRITAL DE LA MUJER"/>
    <s v="MUJERES"/>
    <s v="Administración Centrral"/>
    <s v="Inversión directa"/>
    <s v="Constantes"/>
    <n v="39184666295"/>
    <n v="39184666295"/>
    <n v="34499706796"/>
    <n v="0.88043895885881751"/>
    <n v="28459259740"/>
    <n v="0.72628562218051673"/>
  </r>
  <r>
    <n v="2016"/>
    <x v="1"/>
    <s v="0122-SECRETARÍA DISTRITAL DE INTEGRACIÓN SOCIAL"/>
    <s v="INTEGRACION SOCIAL"/>
    <s v="Administración Centrral"/>
    <s v="Funcionamiento"/>
    <s v="Constantes"/>
    <n v="34881801066"/>
    <n v="34637722383"/>
    <n v="34299965023"/>
    <n v="0.99024885769724369"/>
    <n v="33183191240"/>
    <n v="0.95800730986533122"/>
  </r>
  <r>
    <n v="2016"/>
    <x v="1"/>
    <s v="0122-SECRETARÍA DISTRITAL DE INTEGRACIÓN SOCIAL"/>
    <s v="INTEGRACION SOCIAL"/>
    <s v="Administración Centrral"/>
    <s v="Inversión directa"/>
    <s v="Constantes"/>
    <n v="1351062536815"/>
    <n v="1382022846991"/>
    <n v="1369358814863"/>
    <n v="0.99083659712603689"/>
    <n v="1159652326288"/>
    <n v="0.83909779698132003"/>
  </r>
  <r>
    <n v="2016"/>
    <x v="1"/>
    <s v="0125-DEPARTAMENTO ADMINISTRATIVO DEL SERVICIO CIVIL"/>
    <s v="GESTIÓN PÚBLICA"/>
    <s v="Administración Centrral"/>
    <s v="Funcionamiento"/>
    <s v="Constantes"/>
    <n v="11878523594"/>
    <n v="11878523594"/>
    <n v="10182277341"/>
    <n v="0.85720058224602957"/>
    <n v="9410013553"/>
    <n v="0.79218713323540668"/>
  </r>
  <r>
    <n v="2016"/>
    <x v="1"/>
    <s v="0125-DEPARTAMENTO ADMINISTRATIVO DEL SERVICIO CIVIL"/>
    <s v="GESTIÓN PÚBLICA"/>
    <s v="Administración Centrral"/>
    <s v="Inversión directa"/>
    <s v="Constantes"/>
    <n v="5277601473"/>
    <n v="5277601473"/>
    <n v="4832024941"/>
    <n v="0.91557215256219104"/>
    <n v="4096161674"/>
    <n v="0.77614077056704656"/>
  </r>
  <r>
    <n v="2016"/>
    <x v="1"/>
    <s v="0126-SECRETARÍA DISTRITAL DE AMBIENTE"/>
    <s v="AMBIENTE"/>
    <s v="Administración Centrral"/>
    <s v="Funcionamiento"/>
    <s v="Constantes"/>
    <n v="39342620607"/>
    <n v="37352009410"/>
    <n v="34100861673"/>
    <n v="0.91295922794103834"/>
    <n v="29568819811"/>
    <n v="0.79162594671770836"/>
  </r>
  <r>
    <n v="2016"/>
    <x v="1"/>
    <s v="0126-SECRETARÍA DISTRITAL DE AMBIENTE"/>
    <s v="AMBIENTE"/>
    <s v="Administración Centrral"/>
    <s v="Inversión directa"/>
    <s v="Constantes"/>
    <n v="132200152986"/>
    <n v="132200152986"/>
    <n v="92720778560"/>
    <n v="0.70136665098881645"/>
    <n v="45380966729"/>
    <n v="0.34327469147335893"/>
  </r>
  <r>
    <n v="2016"/>
    <x v="1"/>
    <s v="0127-DEPARTAMENTO ADTIVO DE LA DEFENSORÍA ESPACIO PUBLICO"/>
    <s v="GOBIERNO"/>
    <s v="Administración Centrral"/>
    <s v="Funcionamiento"/>
    <s v="Constantes"/>
    <n v="14035678692"/>
    <n v="14035678692"/>
    <n v="13313806019"/>
    <n v="0.94856873765488448"/>
    <n v="12829182276"/>
    <n v="0.91404074982938488"/>
  </r>
  <r>
    <n v="2016"/>
    <x v="1"/>
    <s v="0127-DEPARTAMENTO ADTIVO DE LA DEFENSORÍA ESPACIO PUBLICO"/>
    <s v="GOBIERNO"/>
    <s v="Administración Centrral"/>
    <s v="Inversión directa"/>
    <s v="Constantes"/>
    <n v="25801607200"/>
    <n v="25801607200"/>
    <n v="25508360510"/>
    <n v="0.98863455723021776"/>
    <n v="20005823481"/>
    <n v="0.77537121334829096"/>
  </r>
  <r>
    <n v="2016"/>
    <x v="1"/>
    <s v="0131-UNIDAD ADMINISTRATIVA ESPECIAL CUERPO OFICIAL DE BOMBEROS"/>
    <s v="SEGURIDAD, CONVIVENCIA Y JUSTICIA"/>
    <s v="Administración Centrral"/>
    <s v="Funcionamiento"/>
    <s v="Constantes"/>
    <n v="85229377907"/>
    <n v="85229377907"/>
    <n v="76352401992"/>
    <n v="0.89584605528053585"/>
    <n v="74230001965"/>
    <n v="0.87094384340101338"/>
  </r>
  <r>
    <n v="2016"/>
    <x v="1"/>
    <s v="0131-UNIDAD ADMINISTRATIVA ESPECIAL CUERPO OFICIAL DE BOMBEROS"/>
    <s v="SEGURIDAD, CONVIVENCIA Y JUSTICIA"/>
    <s v="Administración Centrral"/>
    <s v="Inversión directa"/>
    <s v="Constantes"/>
    <n v="63259285920"/>
    <n v="63259285920"/>
    <n v="57550035024"/>
    <n v="0.90974841380251859"/>
    <n v="17204244453"/>
    <n v="0.27196393703775151"/>
  </r>
  <r>
    <n v="2016"/>
    <x v="1"/>
    <s v="0136-SECRETARIA JURIDICA DISTRITAL"/>
    <s v="GESTIÓN JURÍDICA"/>
    <s v="Administración Centrral"/>
    <s v="Funcionamiento"/>
    <s v="Constantes"/>
    <s v=" -   "/>
    <n v="9828652624"/>
    <n v="5402728201"/>
    <n v="0.54969164214913857"/>
    <n v="4725582642"/>
    <n v="0.48079658756693483"/>
  </r>
  <r>
    <n v="2016"/>
    <x v="1"/>
    <s v="0136-SECRETARIA JURIDICA DISTRITAL"/>
    <s v="GESTIÓN JURÍDICA"/>
    <s v="Administración Centrral"/>
    <s v="Inversión directa"/>
    <s v="Constantes"/>
    <s v=" -   "/>
    <n v="3286411559"/>
    <n v="2859549650"/>
    <n v="0.87011306973071656"/>
    <n v="384866094"/>
    <n v="0.11710830706702732"/>
  </r>
  <r>
    <n v="2016"/>
    <x v="1"/>
    <s v="0137-SECRETARÍA DISTRITAL DE SEGURIDAD, CONVIVENCIA Y JUSTICIA"/>
    <s v="SEGURIDAD, CONVIVENCIA Y JUSTICIA"/>
    <s v="Administración Centrral"/>
    <s v="Funcionamiento"/>
    <s v="Constantes"/>
    <s v=" -   "/>
    <n v="33483876382"/>
    <n v="28039008330"/>
    <n v="0.83738836000102401"/>
    <n v="20057723362"/>
    <n v="0.59902632339135242"/>
  </r>
  <r>
    <n v="2016"/>
    <x v="1"/>
    <s v="0137-SECRETARÍA DISTRITAL DE SEGURIDAD, CONVIVENCIA Y JUSTICIA"/>
    <s v="SEGURIDAD, CONVIVENCIA Y JUSTICIA"/>
    <s v="Administración Centrral"/>
    <s v="Inversión directa"/>
    <s v="Constantes"/>
    <s v=" -   "/>
    <n v="300795275420"/>
    <n v="264662267932"/>
    <n v="0.87987508301934747"/>
    <n v="74860750034"/>
    <n v="0.24887608334097683"/>
  </r>
  <r>
    <n v="2016"/>
    <x v="1"/>
    <s v="0200-INSTITUTO PARA LA ECONOMÍA SOCIAL"/>
    <s v="DESARROLLO ECONÓMICO, INDUSTRIA Y TURISMO"/>
    <s v="Establecimientos Públicos"/>
    <s v="Funcionamiento"/>
    <s v="Constantes"/>
    <n v="15145632559"/>
    <n v="15779165043"/>
    <n v="15329251903"/>
    <n v="0.97148688547372841"/>
    <n v="14795718331"/>
    <n v="0.9376743503651811"/>
  </r>
  <r>
    <n v="2016"/>
    <x v="1"/>
    <s v="0200-INSTITUTO PARA LA ECONOMÍA SOCIAL"/>
    <s v="DESARROLLO ECONÓMICO, INDUSTRIA Y TURISMO"/>
    <s v="Establecimientos Públicos"/>
    <s v="Inversión directa"/>
    <s v="Constantes"/>
    <n v="59905076984"/>
    <n v="58341343214"/>
    <n v="55687831243"/>
    <n v="0.9545174686625445"/>
    <n v="31753160785"/>
    <n v="0.54426516490248189"/>
  </r>
  <r>
    <n v="2016"/>
    <x v="1"/>
    <s v="0201-FONDO FINANCIERO DE SALUD "/>
    <s v="SALUD"/>
    <s v="Establecimientos Públicos"/>
    <s v="Funcionamiento"/>
    <s v="Constantes"/>
    <n v="33335004097"/>
    <n v="33335004097"/>
    <n v="24637448613"/>
    <n v="0.73908641322822755"/>
    <n v="16601799884"/>
    <n v="0.49802903385555869"/>
  </r>
  <r>
    <n v="2016"/>
    <x v="1"/>
    <s v="0201-FONDO FINANCIERO DE SALUD "/>
    <s v="SALUD"/>
    <s v="Establecimientos Públicos"/>
    <s v="Inversión directa"/>
    <s v="Constantes"/>
    <n v="3035649810247"/>
    <n v="3258251119743"/>
    <n v="2911987380066"/>
    <n v="0.89372711710928154"/>
    <n v="2552742908686"/>
    <n v="0.78347027741905662"/>
  </r>
  <r>
    <n v="2016"/>
    <x v="1"/>
    <s v="0201-FONDO FINANCIERO DE SALUD "/>
    <s v="SALUD"/>
    <s v="Establecimientos Públicos"/>
    <s v="Transferencias"/>
    <s v="Constantes"/>
    <n v="4705905098"/>
    <n v="4766108848"/>
    <n v="4766108848"/>
    <n v="1"/>
    <n v="4726883412"/>
    <n v="0.99176992442871714"/>
  </r>
  <r>
    <n v="2016"/>
    <x v="1"/>
    <s v="0203-INSTITUTO DISTRITAL DE GESTIÓN DE RIESGOS Y CAMBIO CLIMATICO"/>
    <s v="AMBIENTE"/>
    <s v="Establecimientos Públicos"/>
    <s v="Funcionamiento"/>
    <s v="Constantes"/>
    <n v="23718707564"/>
    <n v="23718707564"/>
    <n v="22718662154"/>
    <n v="0.95783727223325366"/>
    <n v="21886494476"/>
    <n v="0.92275240617322196"/>
  </r>
  <r>
    <n v="2016"/>
    <x v="1"/>
    <s v="0203-INSTITUTO DISTRITAL DE GESTIÓN DE RIESGOS Y CAMBIO CLIMATICO"/>
    <s v="AMBIENTE"/>
    <s v="Establecimientos Públicos"/>
    <s v="Inversión directa"/>
    <s v="Constantes"/>
    <n v="23391945064"/>
    <n v="29435236349"/>
    <n v="23933092302"/>
    <n v="0.81307627423936335"/>
    <n v="13354153235"/>
    <n v="0.45367915775045847"/>
  </r>
  <r>
    <n v="2016"/>
    <x v="1"/>
    <s v="0204-INSTITUTO DE DESARROLLO URBANO  "/>
    <s v="MOVILIDAD"/>
    <s v="Establecimientos Públicos"/>
    <s v="Funcionamiento"/>
    <s v="Constantes"/>
    <n v="90992066796"/>
    <n v="90082145753"/>
    <n v="80547300381"/>
    <n v="0.89415388263347995"/>
    <n v="75103392777"/>
    <n v="0.83372117914385757"/>
  </r>
  <r>
    <n v="2016"/>
    <x v="1"/>
    <s v="0204-INSTITUTO DE DESARROLLO URBANO  "/>
    <s v="MOVILIDAD"/>
    <s v="Establecimientos Públicos"/>
    <s v="Servicio de la deuda"/>
    <s v="Constantes"/>
    <n v="0"/>
    <n v="0"/>
    <n v="0"/>
    <n v="0"/>
    <n v="0"/>
    <n v="0"/>
  </r>
  <r>
    <n v="2016"/>
    <x v="1"/>
    <s v="0204-INSTITUTO DE DESARROLLO URBANO  "/>
    <s v="MOVILIDAD"/>
    <s v="Establecimientos Públicos"/>
    <s v="Inversión directa"/>
    <s v="Constantes"/>
    <n v="2435777212308"/>
    <n v="2065867357959"/>
    <n v="1284557912909"/>
    <n v="0.62180076952186092"/>
    <n v="729566440615"/>
    <n v="0.35315260575867002"/>
  </r>
  <r>
    <n v="2016"/>
    <x v="1"/>
    <s v="0204-INSTITUTO DE DESARROLLO URBANO  "/>
    <s v="MOVILIDAD"/>
    <s v="Establecimientos Públicos"/>
    <s v="Transferencias"/>
    <s v="Constantes"/>
    <s v=" -   "/>
    <n v="125098702"/>
    <n v="125098702"/>
    <n v="1"/>
    <s v=" -   "/>
    <n v="0"/>
  </r>
  <r>
    <n v="2016"/>
    <x v="1"/>
    <s v="0206-FONDO DE PRESTACIONES ECONÓMICAS, CESANTÍAS Y PENSIONES"/>
    <s v="HACIENDA"/>
    <s v="Establecimientos Públicos"/>
    <s v="Funcionamiento"/>
    <s v="Constantes"/>
    <n v="1146691638736"/>
    <n v="1146691638736"/>
    <n v="1098377609892"/>
    <n v="0.95786659009979647"/>
    <n v="1097538389947"/>
    <n v="0.95713472817924994"/>
  </r>
  <r>
    <n v="2016"/>
    <x v="1"/>
    <s v="0206-FONDO DE PRESTACIONES ECONÓMICAS, CESANTÍAS Y PENSIONES"/>
    <s v="HACIENDA"/>
    <s v="Establecimientos Públicos"/>
    <s v="Servicio de la deuda"/>
    <s v="Constantes"/>
    <n v="344864957371"/>
    <n v="344864957371"/>
    <n v="344864957371"/>
    <n v="1"/>
    <n v="344864957371"/>
    <n v="1"/>
  </r>
  <r>
    <n v="2016"/>
    <x v="1"/>
    <s v="0206-FONDO DE PRESTACIONES ECONÓMICAS, CESANTÍAS Y PENSIONES"/>
    <s v="HACIENDA"/>
    <s v="Establecimientos Públicos"/>
    <s v="Inversión directa"/>
    <s v="Constantes"/>
    <n v="7818668849"/>
    <n v="7818668849"/>
    <n v="5213612747"/>
    <n v="0.66681590532726243"/>
    <n v="4104149785"/>
    <n v="0.52491669160856158"/>
  </r>
  <r>
    <n v="2016"/>
    <x v="1"/>
    <s v="0208-CAJA DE LA VIVIENDA POPULAR"/>
    <s v="HÁBITAT"/>
    <s v="Establecimientos Públicos"/>
    <s v="Funcionamiento"/>
    <s v="Constantes"/>
    <n v="15872606134"/>
    <n v="15712438466"/>
    <n v="15447156756"/>
    <n v="0.98311645193875918"/>
    <n v="13889155917"/>
    <n v="0.88395928786321842"/>
  </r>
  <r>
    <n v="2016"/>
    <x v="1"/>
    <s v="0208-CAJA DE LA VIVIENDA POPULAR"/>
    <s v="HÁBITAT"/>
    <s v="Establecimientos Públicos"/>
    <s v="Inversión directa"/>
    <s v="Constantes"/>
    <n v="122836471388"/>
    <n v="122836471388"/>
    <n v="109234479849"/>
    <n v="0.88926748395404664"/>
    <n v="51236540047"/>
    <n v="0.41711178665463799"/>
  </r>
  <r>
    <n v="2016"/>
    <x v="1"/>
    <s v="0211-INSTITUTO DISTRITAL DE RECREACIÓN Y DEPORTE"/>
    <s v="CULTURA, RECREACIÓN Y DEPORTE"/>
    <s v="Establecimientos Públicos"/>
    <s v="Funcionamiento"/>
    <s v="Constantes"/>
    <n v="49746652718"/>
    <n v="49246257911"/>
    <n v="43082194032"/>
    <n v="0.87483183209290816"/>
    <n v="41201274655"/>
    <n v="0.83663767365757524"/>
  </r>
  <r>
    <n v="2016"/>
    <x v="1"/>
    <s v="0211-INSTITUTO DISTRITAL DE RECREACIÓN Y DEPORTE"/>
    <s v="CULTURA, RECREACIÓN Y DEPORTE"/>
    <s v="Establecimientos Públicos"/>
    <s v="Servicio de la deuda"/>
    <s v="Constantes"/>
    <n v="0"/>
    <n v="0"/>
    <n v="0"/>
    <n v="0"/>
    <n v="0"/>
    <n v="0"/>
  </r>
  <r>
    <n v="2016"/>
    <x v="1"/>
    <s v="0211-INSTITUTO DISTRITAL DE RECREACIÓN Y DEPORTE"/>
    <s v="CULTURA, RECREACIÓN Y DEPORTE"/>
    <s v="Establecimientos Públicos"/>
    <s v="Inversión directa"/>
    <s v="Constantes"/>
    <n v="423377746897"/>
    <n v="388428102881"/>
    <n v="313278373132"/>
    <n v="0.8065285977208938"/>
    <n v="168043309797"/>
    <n v="0.43262397481183862"/>
  </r>
  <r>
    <n v="2016"/>
    <x v="1"/>
    <s v="0213-INSTITUTO DISTRITAL DE PATRIMONIO CULTURAL"/>
    <s v="CULTURA, RECREACIÓN Y DEPORTE"/>
    <s v="Establecimientos Públicos"/>
    <s v="Funcionamiento"/>
    <s v="Constantes"/>
    <n v="9467902890"/>
    <n v="9467902890"/>
    <n v="6211906498"/>
    <n v="0.65610162780197256"/>
    <n v="5689416187"/>
    <n v="0.6009161958145095"/>
  </r>
  <r>
    <n v="2016"/>
    <x v="1"/>
    <s v="0213-INSTITUTO DISTRITAL DE PATRIMONIO CULTURAL"/>
    <s v="CULTURA, RECREACIÓN Y DEPORTE"/>
    <s v="Establecimientos Públicos"/>
    <s v="Inversión directa"/>
    <s v="Constantes"/>
    <n v="27398501508"/>
    <n v="28529321623"/>
    <n v="26859184169"/>
    <n v="0.94145891458373987"/>
    <n v="17427145632"/>
    <n v="0.61085033364236896"/>
  </r>
  <r>
    <n v="2016"/>
    <x v="1"/>
    <s v="0214-INSTITUTO DISTRITAL PARA LA PROTECCIÓN DE LA NIÑEZ Y LA JUVENTUD"/>
    <s v="INTEGRACION SOCIAL"/>
    <s v="Establecimientos Públicos"/>
    <s v="Funcionamiento"/>
    <s v="Constantes"/>
    <n v="19141105258"/>
    <n v="18949694206"/>
    <n v="18520793167"/>
    <n v="0.97736633455202682"/>
    <n v="17822170803"/>
    <n v="0.94049912411552294"/>
  </r>
  <r>
    <n v="2016"/>
    <x v="1"/>
    <s v="0214-INSTITUTO DISTRITAL PARA LA PROTECCIÓN DE LA NIÑEZ Y LA JUVENTUD"/>
    <s v="INTEGRACION SOCIAL"/>
    <s v="Establecimientos Públicos"/>
    <s v="Inversión directa"/>
    <s v="Constantes"/>
    <n v="175144948484"/>
    <n v="167532692493"/>
    <n v="145630838784"/>
    <n v="0.86926818053786647"/>
    <n v="107830143373"/>
    <n v="0.64363642563379353"/>
  </r>
  <r>
    <n v="2016"/>
    <x v="1"/>
    <s v="0215-FUNDACIÓN GILBERTO ALZATE AVENDAÑO"/>
    <s v="CULTURA, RECREACIÓN Y DEPORTE"/>
    <s v="Establecimientos Públicos"/>
    <s v="Funcionamiento"/>
    <s v="Constantes"/>
    <n v="6266312806"/>
    <n v="6202702624"/>
    <n v="5716140482"/>
    <n v="0.92155642927046766"/>
    <n v="5642666005"/>
    <n v="0.90971087073672352"/>
  </r>
  <r>
    <n v="2016"/>
    <x v="1"/>
    <s v="0215-FUNDACIÓN GILBERTO ALZATE AVENDAÑO"/>
    <s v="CULTURA, RECREACIÓN Y DEPORTE"/>
    <s v="Establecimientos Públicos"/>
    <s v="Inversión directa"/>
    <s v="Constantes"/>
    <n v="5452261152"/>
    <n v="8087898560"/>
    <n v="4978893763"/>
    <n v="0.61559794872105811"/>
    <n v="4779625991"/>
    <n v="0.59096018026714714"/>
  </r>
  <r>
    <n v="2016"/>
    <x v="1"/>
    <s v="0216-ORQUESTA FILARMÓNICA DE BOGOTÁ"/>
    <s v="CULTURA, RECREACIÓN Y DEPORTE"/>
    <s v="Establecimientos Públicos"/>
    <s v="Funcionamiento"/>
    <s v="Constantes"/>
    <n v="37468574817"/>
    <n v="37093889068"/>
    <n v="33988809912"/>
    <n v="0.9162913559614142"/>
    <n v="33411363460"/>
    <n v="0.90072419742105647"/>
  </r>
  <r>
    <n v="2016"/>
    <x v="1"/>
    <s v="0216-ORQUESTA FILARMÓNICA DE BOGOTÁ"/>
    <s v="CULTURA, RECREACIÓN Y DEPORTE"/>
    <s v="Establecimientos Públicos"/>
    <s v="Inversión directa"/>
    <s v="Constantes"/>
    <n v="77931677910"/>
    <n v="77931677910"/>
    <n v="46221810635"/>
    <n v="0.59310683247933682"/>
    <n v="41282638220"/>
    <n v="0.52972859467591049"/>
  </r>
  <r>
    <n v="2016"/>
    <x v="1"/>
    <s v="0217-FONDO DE SEGURIDAD Y VIGILANCIA"/>
    <s v="SEGURIDAD, CONVIVENCIA Y JUSTICIA"/>
    <s v="Establecimientos Públicos"/>
    <s v="Funcionamiento"/>
    <s v="Constantes"/>
    <n v="21388010856"/>
    <n v="14515524894"/>
    <n v="14217339691"/>
    <n v="0.9794574977358721"/>
    <n v="14142873311"/>
    <n v="0.97432737805065284"/>
  </r>
  <r>
    <n v="2016"/>
    <x v="1"/>
    <s v="0217-FONDO DE SEGURIDAD Y VIGILANCIA"/>
    <s v="SEGURIDAD, CONVIVENCIA Y JUSTICIA"/>
    <s v="Establecimientos Públicos"/>
    <s v="Servicio de la deuda"/>
    <s v="Constantes"/>
    <n v="0"/>
    <n v="0"/>
    <n v="0"/>
    <n v="0"/>
    <n v="0"/>
    <n v="0"/>
  </r>
  <r>
    <n v="2016"/>
    <x v="1"/>
    <s v="0217-FONDO DE SEGURIDAD Y VIGILANCIA"/>
    <s v="SEGURIDAD, CONVIVENCIA Y JUSTICIA"/>
    <s v="Establecimientos Públicos"/>
    <s v="Inversión directa"/>
    <s v="Constantes"/>
    <n v="330014592150"/>
    <n v="48254069486"/>
    <n v="48254069486"/>
    <n v="1"/>
    <n v="48254069486"/>
    <n v="1"/>
  </r>
  <r>
    <n v="2016"/>
    <x v="1"/>
    <s v="0218-JARDIN BOTÁNICO"/>
    <s v="AMBIENTE"/>
    <s v="Establecimientos Públicos"/>
    <s v="Funcionamiento"/>
    <s v="Constantes"/>
    <n v="10137892442"/>
    <n v="10137892442"/>
    <n v="10015454734"/>
    <n v="0.98792276514073518"/>
    <n v="9802210852"/>
    <n v="0.96688842459905044"/>
  </r>
  <r>
    <n v="2016"/>
    <x v="1"/>
    <s v="0218-JARDIN BOTÁNICO"/>
    <s v="AMBIENTE"/>
    <s v="Establecimientos Públicos"/>
    <s v="Inversión directa"/>
    <s v="Constantes"/>
    <n v="62482724784"/>
    <n v="62842383551"/>
    <n v="61560081884"/>
    <n v="0.97959495495648496"/>
    <n v="33360875117"/>
    <n v="0.5308658461359258"/>
  </r>
  <r>
    <n v="2016"/>
    <x v="1"/>
    <s v="0219-INSTITUTO PARA LA INVESTIGACION EDUCATIVA Y EL DESARROLLO PEDAGÓGICO"/>
    <s v="EDUCACIÓN"/>
    <s v="Establecimientos Públicos"/>
    <s v="Funcionamiento"/>
    <s v="Constantes"/>
    <n v="8119637560"/>
    <n v="8119637560"/>
    <n v="7731290105"/>
    <n v="0.95217182391082"/>
    <n v="7488220827"/>
    <n v="0.92223584755672272"/>
  </r>
  <r>
    <n v="2016"/>
    <x v="1"/>
    <s v="0219-INSTITUTO PARA LA INVESTIGACION EDUCATIVA Y EL DESARROLLO PEDAGÓGICO"/>
    <s v="EDUCACIÓN"/>
    <s v="Establecimientos Públicos"/>
    <s v="Inversión directa"/>
    <s v="Constantes"/>
    <n v="6086051832"/>
    <n v="7442693952"/>
    <n v="7270337355"/>
    <n v="0.97684217594978706"/>
    <n v="6742254150"/>
    <n v="0.90588894202592085"/>
  </r>
  <r>
    <n v="2016"/>
    <x v="1"/>
    <s v="0220-INSTITUTO DISTRITAL DE PARTICIPACIÓN Y ACCIÓN COMUNAL"/>
    <s v="GOBIERNO"/>
    <s v="Establecimientos Públicos"/>
    <s v="Funcionamiento"/>
    <s v="Constantes"/>
    <n v="18503247308"/>
    <n v="18503247308"/>
    <n v="17976358258"/>
    <n v="0.97152450911834287"/>
    <n v="16784067984"/>
    <n v="0.90708769680353885"/>
  </r>
  <r>
    <n v="2016"/>
    <x v="1"/>
    <s v="0220-INSTITUTO DISTRITAL DE PARTICIPACIÓN Y ACCIÓN COMUNAL"/>
    <s v="GOBIERNO"/>
    <s v="Establecimientos Públicos"/>
    <s v="Inversión directa"/>
    <s v="Constantes"/>
    <n v="24129975800"/>
    <n v="24129975800"/>
    <n v="23879038129"/>
    <n v="0.98960058339552914"/>
    <n v="18573989002"/>
    <n v="0.76974751885163517"/>
  </r>
  <r>
    <n v="2016"/>
    <x v="1"/>
    <s v="0221-INSTITUTO DISTRITAL DE TURISMO"/>
    <s v="DESARROLLO ECONÓMICO, INDUSTRIA Y TURISMO"/>
    <s v="Establecimientos Públicos"/>
    <s v="Funcionamiento"/>
    <s v="Constantes"/>
    <n v="9530983910"/>
    <n v="9530983910"/>
    <n v="7344856841"/>
    <n v="0.77062944501393038"/>
    <n v="6927892324"/>
    <n v="0.72688112679858674"/>
  </r>
  <r>
    <n v="2016"/>
    <x v="1"/>
    <s v="0221-INSTITUTO DISTRITAL DE TURISMO"/>
    <s v="DESARROLLO ECONÓMICO, INDUSTRIA Y TURISMO"/>
    <s v="Establecimientos Públicos"/>
    <s v="Inversión directa"/>
    <s v="Constantes"/>
    <n v="11826518500"/>
    <n v="12796033438"/>
    <n v="12553232454"/>
    <n v="0.98102529309754993"/>
    <n v="8874347201"/>
    <n v="0.69352328938482721"/>
  </r>
  <r>
    <n v="2016"/>
    <x v="1"/>
    <s v="0221-INSTITUTO DISTRITAL DE TURISMO"/>
    <s v="DESARROLLO ECONÓMICO, INDUSTRIA Y TURISMO"/>
    <s v="Establecimientos Públicos"/>
    <s v="Transferencias"/>
    <s v="Constantes"/>
    <s v=" -   "/>
    <n v="125098702"/>
    <n v="125098702"/>
    <n v="1"/>
    <n v="125098702"/>
    <n v="1"/>
  </r>
  <r>
    <n v="2016"/>
    <x v="1"/>
    <s v="0222-INSTITUTO DISTRITAL DE LAS ARTES"/>
    <s v="CULTURA, RECREACIÓN Y DEPORTE"/>
    <s v="Establecimientos Públicos"/>
    <s v="Funcionamiento"/>
    <s v="Constantes"/>
    <n v="16078742211"/>
    <n v="16078742211"/>
    <n v="15176401681"/>
    <n v="0.9438799056444428"/>
    <n v="12918633047"/>
    <n v="0.80346042479379609"/>
  </r>
  <r>
    <n v="2016"/>
    <x v="1"/>
    <s v="0222-INSTITUTO DISTRITAL DE LAS ARTES"/>
    <s v="CULTURA, RECREACIÓN Y DEPORTE"/>
    <s v="Establecimientos Públicos"/>
    <s v="Inversión directa"/>
    <s v="Constantes"/>
    <n v="204330151869"/>
    <n v="204330151869"/>
    <n v="182004277129"/>
    <n v="0.89073626904406378"/>
    <n v="158547343538"/>
    <n v="0.77593709047721826"/>
  </r>
  <r>
    <n v="2016"/>
    <x v="1"/>
    <s v="0226-UNIDAD ADMINISTRATIVA ESPECIAL DE CATASTRO"/>
    <s v="HACIENDA"/>
    <s v="Establecimientos Públicos"/>
    <s v="Funcionamiento"/>
    <s v="Constantes"/>
    <n v="65512003916"/>
    <n v="65827684234"/>
    <n v="59925314504"/>
    <n v="0.91033605695411313"/>
    <n v="55834443685"/>
    <n v="0.84819091442626671"/>
  </r>
  <r>
    <n v="2016"/>
    <x v="1"/>
    <s v="0226-UNIDAD ADMINISTRATIVA ESPECIAL DE CATASTRO"/>
    <s v="HACIENDA"/>
    <s v="Establecimientos Públicos"/>
    <s v="Inversión directa"/>
    <s v="Constantes"/>
    <n v="16475549037"/>
    <n v="16475549037"/>
    <n v="15046818288"/>
    <n v="0.91328175189843908"/>
    <n v="9742398737"/>
    <n v="0.59132467847481063"/>
  </r>
  <r>
    <n v="2016"/>
    <x v="1"/>
    <s v="0226-UNIDAD ADMINISTRATIVA ESPECIAL DE CATASTRO"/>
    <s v="HACIENDA"/>
    <s v="Establecimientos Públicos"/>
    <s v="Transferencias"/>
    <s v="Constantes"/>
    <n v="0"/>
    <n v="0"/>
    <n v="0"/>
    <n v="0"/>
    <n v="0"/>
    <n v="0"/>
  </r>
  <r>
    <n v="2016"/>
    <x v="1"/>
    <s v="0227-UNIDAD ADTIVA ESPECIAL DE REHABILITACIÓN Y MANTO. VIAL"/>
    <s v="MOVILIDAD"/>
    <s v="Establecimientos Públicos"/>
    <s v="Funcionamiento"/>
    <s v="Constantes"/>
    <n v="31156280419"/>
    <n v="37478464771"/>
    <n v="33498163372"/>
    <n v="0.89379764023632402"/>
    <n v="31525318282"/>
    <n v="0.84115820844384181"/>
  </r>
  <r>
    <n v="2016"/>
    <x v="1"/>
    <s v="0227-UNIDAD ADTIVA ESPECIAL DE REHABILITACIÓN Y MANTO. VIAL"/>
    <s v="MOVILIDAD"/>
    <s v="Establecimientos Públicos"/>
    <s v="Inversión directa"/>
    <s v="Constantes"/>
    <n v="221802434193"/>
    <n v="221802434193"/>
    <n v="126776170914"/>
    <n v="0.57157249592529946"/>
    <n v="55612336999"/>
    <n v="0.25072915543663182"/>
  </r>
  <r>
    <n v="2016"/>
    <x v="1"/>
    <s v="0228-UNIDAD ADMINISTRATIVA ESPECIAL DE SERVICIOS PÚBLICOS"/>
    <s v="HÁBITAT"/>
    <s v="Establecimientos Públicos"/>
    <s v="Funcionamiento"/>
    <s v="Constantes"/>
    <n v="333265657206"/>
    <n v="333265657206"/>
    <n v="330744548096"/>
    <n v="0.99243513678806206"/>
    <n v="298301201664"/>
    <n v="0.89508533271885382"/>
  </r>
  <r>
    <n v="2016"/>
    <x v="1"/>
    <s v="0228-UNIDAD ADMINISTRATIVA ESPECIAL DE SERVICIOS PÚBLICOS"/>
    <s v="HÁBITAT"/>
    <s v="Establecimientos Públicos"/>
    <s v="Inversión directa"/>
    <s v="Constantes"/>
    <n v="102134134334"/>
    <n v="102134134334"/>
    <n v="93229103872"/>
    <n v="0.91281043776335646"/>
    <n v="55898990059"/>
    <n v="0.54730957895230792"/>
  </r>
  <r>
    <n v="2016"/>
    <x v="1"/>
    <s v="0229-INSTITUTO DISTRITAL DE PROTECCIÓN Y BIENESTAR ANIMAL"/>
    <s v="AMBIENTE"/>
    <s v="Establecimientos Públicos"/>
    <s v="Funcionamiento"/>
    <s v="Constantes"/>
    <n v="0"/>
    <n v="0"/>
    <n v="0"/>
    <n v="0"/>
    <n v="0"/>
    <n v="0"/>
  </r>
  <r>
    <n v="2016"/>
    <x v="1"/>
    <s v="0229-INSTITUTO DISTRITAL DE PROTECCIÓN Y BIENESTAR ANIMAL"/>
    <s v="AMBIENTE"/>
    <s v="Establecimientos Públicos"/>
    <s v="Inversión directa"/>
    <s v="Constantes"/>
    <n v="0"/>
    <n v="0"/>
    <n v="0"/>
    <n v="0"/>
    <n v="0"/>
    <n v="0"/>
  </r>
  <r>
    <n v="2016"/>
    <x v="1"/>
    <s v="0230-UNIVERSIDAD DISTRITAL  "/>
    <s v="EDUCACIÓN"/>
    <s v="Ente Autónomo Universitario"/>
    <s v="Funcionamiento"/>
    <s v="Constantes"/>
    <n v="377962431872"/>
    <n v="393614282023"/>
    <n v="380492610759"/>
    <n v="0.96666363020020385"/>
    <n v="362266822823"/>
    <n v="0.92035995482966682"/>
  </r>
  <r>
    <n v="2016"/>
    <x v="1"/>
    <s v="0230-UNIVERSIDAD DISTRITAL  "/>
    <s v="EDUCACIÓN"/>
    <s v="Ente Autónomo Universitario"/>
    <s v="Servicio de la deuda"/>
    <s v="Constantes"/>
    <n v="0"/>
    <n v="0"/>
    <n v="0"/>
    <n v="0"/>
    <n v="0"/>
    <n v="0"/>
  </r>
  <r>
    <n v="2016"/>
    <x v="1"/>
    <s v="0230-UNIVERSIDAD DISTRITAL  "/>
    <s v="EDUCACIÓN"/>
    <s v="Ente Autónomo Universitario"/>
    <s v="Inversión directa"/>
    <s v="Constantes"/>
    <n v="67161020598"/>
    <n v="118243552499"/>
    <n v="82961888231"/>
    <n v="0.70161870544021099"/>
    <n v="37251699012"/>
    <n v="0.31504211624828377"/>
  </r>
  <r>
    <n v="2016"/>
    <x v="1"/>
    <s v="0230-UNIVERSIDAD DISTRITAL  "/>
    <s v="EDUCACIÓN"/>
    <s v="Ente Autónomo Universitario"/>
    <s v="Transferencias"/>
    <s v="Constantes"/>
    <n v="419166656"/>
    <n v="2160695144"/>
    <n v="2027846509"/>
    <n v="0.93851578952777981"/>
    <n v="2027846509"/>
    <n v="0.93851578952777981"/>
  </r>
  <r>
    <n v="2016"/>
    <x v="1"/>
    <s v="0235-CONTRALORÍA DISTRITAL"/>
    <s v="ORGANISMO DE CONTROL"/>
    <s v="Organismo de Control"/>
    <s v="Funcionamiento"/>
    <s v="Constantes"/>
    <n v="169117696169"/>
    <n v="169117696169"/>
    <n v="165853820757"/>
    <n v="0.98070056838559105"/>
    <n v="163236142706"/>
    <n v="0.96522212875273239"/>
  </r>
  <r>
    <n v="2016"/>
    <x v="1"/>
    <s v="0235-CONTRALORÍA DISTRITAL"/>
    <s v="ORGANISMO DE CONTROL"/>
    <s v="Organismo de Control"/>
    <s v="Inversión directa"/>
    <s v="Constantes"/>
    <n v="12683444606"/>
    <n v="12683444606"/>
    <n v="12643439652"/>
    <n v="0.99684589200783236"/>
    <n v="2278263692"/>
    <n v="0.17962499642425608"/>
  </r>
  <r>
    <n v="2016"/>
    <x v="1"/>
    <s v="0501-AGENCIA DE EDUCACIÓN SUPERIOR, CIENCIA Y TECNOLOGÍA - ATENEA"/>
    <s v="EDUCACIÓN"/>
    <s v="Establecimientos Públicos"/>
    <s v="Funcionamiento"/>
    <s v="Constantes"/>
    <n v="0"/>
    <n v="0"/>
    <n v="0"/>
    <n v="0"/>
    <n v="0"/>
    <n v="0"/>
  </r>
  <r>
    <n v="2016"/>
    <x v="1"/>
    <s v="0501-AGENCIA DE EDUCACIÓN SUPERIOR, CIENCIA Y TECNOLOGÍA - ATENEA"/>
    <s v="EDUCACIÓN"/>
    <s v="Establecimientos Públicos"/>
    <s v="Inversión directa"/>
    <s v="Constantes"/>
    <n v="0"/>
    <n v="0"/>
    <n v="0"/>
    <n v="0"/>
    <n v="0"/>
    <n v="0"/>
  </r>
  <r>
    <n v="2017"/>
    <x v="1"/>
    <s v="0100-CONCEJO DE BOGOTA"/>
    <s v="OTRAS ENTIDADES"/>
    <s v="Administración Centrral"/>
    <s v="Funcionamiento"/>
    <s v="Constantes"/>
    <n v="97505846282"/>
    <n v="97505846282"/>
    <n v="91662021473"/>
    <n v="0.94006692899112043"/>
    <n v="91662021473"/>
    <n v="0.94006692899112043"/>
  </r>
  <r>
    <n v="2017"/>
    <x v="1"/>
    <s v="0102-PERSONERÍA DE BOGOTÁ"/>
    <s v="OTRAS ENTIDADES"/>
    <s v="Administración Centrral"/>
    <s v="Funcionamiento"/>
    <s v="Constantes"/>
    <n v="171340135932"/>
    <n v="178851586454"/>
    <n v="178360051593"/>
    <n v="0.99725171651677569"/>
    <n v="175134109894"/>
    <n v="0.97921474092735472"/>
  </r>
  <r>
    <n v="2017"/>
    <x v="1"/>
    <s v="0102-PERSONERÍA DE BOGOTÁ"/>
    <s v="OTRAS ENTIDADES"/>
    <s v="Administración Centrral"/>
    <s v="Inversión directa"/>
    <s v="Constantes"/>
    <n v="30166802543"/>
    <n v="30166802543"/>
    <n v="22180011676"/>
    <n v="0.73524569414953522"/>
    <n v="17140716646"/>
    <n v="0.56819799253061332"/>
  </r>
  <r>
    <n v="2017"/>
    <x v="1"/>
    <s v="0104-SECRETARÍA GENERAL"/>
    <s v="GESTIÓN PÚBLICA"/>
    <s v="Administración Centrral"/>
    <s v="Funcionamiento"/>
    <s v="Constantes"/>
    <n v="103365078147"/>
    <n v="103365078147"/>
    <n v="87682300034"/>
    <n v="0.8482777898092736"/>
    <n v="78026568085"/>
    <n v="0.75486392003723934"/>
  </r>
  <r>
    <n v="2017"/>
    <x v="1"/>
    <s v="0104-SECRETARÍA GENERAL"/>
    <s v="GESTIÓN PÚBLICA"/>
    <s v="Administración Centrral"/>
    <s v="Inversión directa"/>
    <s v="Constantes"/>
    <n v="176274533972"/>
    <n v="176274533972"/>
    <n v="171511420907"/>
    <n v="0.97297900633930146"/>
    <n v="126677807461"/>
    <n v="0.71863929863585341"/>
  </r>
  <r>
    <n v="2017"/>
    <x v="1"/>
    <s v="0105-VEEDURÍA DISTRITAL"/>
    <s v="OTRAS ENTIDADES"/>
    <s v="Administración Centrral"/>
    <s v="Funcionamiento"/>
    <s v="Constantes"/>
    <n v="27692485672"/>
    <n v="27692485672"/>
    <n v="26246080268"/>
    <n v="0.94776902943521368"/>
    <n v="25570845292"/>
    <n v="0.92338570090350536"/>
  </r>
  <r>
    <n v="2017"/>
    <x v="1"/>
    <s v="0105-VEEDURÍA DISTRITAL"/>
    <s v="OTRAS ENTIDADES"/>
    <s v="Administración Centrral"/>
    <s v="Inversión directa"/>
    <s v="Constantes"/>
    <n v="4785235656"/>
    <n v="4785235656"/>
    <n v="4533681462"/>
    <n v="0.94743117955234091"/>
    <n v="4429801120"/>
    <n v="0.92572266831742422"/>
  </r>
  <r>
    <n v="2017"/>
    <x v="1"/>
    <s v="0110-SECRETARÍA DISTRITAL DE GOBIERNO"/>
    <s v="GOBIERNO"/>
    <s v="Administración Centrral"/>
    <s v="Funcionamiento"/>
    <s v="Constantes"/>
    <n v="132030104369"/>
    <n v="132030104369"/>
    <n v="122866806909"/>
    <n v="0.93059690815368701"/>
    <n v="118977692988"/>
    <n v="0.90114064179998754"/>
  </r>
  <r>
    <n v="2017"/>
    <x v="1"/>
    <s v="0110-SECRETARÍA DISTRITAL DE GOBIERNO"/>
    <s v="GOBIERNO"/>
    <s v="Administración Centrral"/>
    <s v="Inversión directa"/>
    <s v="Constantes"/>
    <n v="58131279341"/>
    <n v="58131279341"/>
    <n v="57813137280"/>
    <n v="0.9945271794358117"/>
    <n v="46797762794"/>
    <n v="0.80503583138920409"/>
  </r>
  <r>
    <n v="2017"/>
    <x v="1"/>
    <s v="0111-SECRETARÍA DISTRITAL DE HACIENDA"/>
    <s v="HACIENDA"/>
    <s v="Administración Centrral"/>
    <s v="Funcionamiento"/>
    <s v="Constantes"/>
    <n v="528801862277"/>
    <n v="475645023017"/>
    <n v="366507830325"/>
    <n v="0.77054907039761178"/>
    <n v="270935977460"/>
    <n v="0.56961802257797722"/>
  </r>
  <r>
    <n v="2017"/>
    <x v="1"/>
    <s v="0111-SECRETARÍA DISTRITAL DE HACIENDA"/>
    <s v="HACIENDA"/>
    <s v="Administración Centrral"/>
    <s v="Servicio de la deuda"/>
    <s v="Constantes"/>
    <n v="377351294680"/>
    <n v="377351294680"/>
    <n v="270372142207"/>
    <n v="0.71649983985421317"/>
    <n v="269866243010"/>
    <n v="0.71515918141701607"/>
  </r>
  <r>
    <n v="2017"/>
    <x v="1"/>
    <s v="0111-SECRETARÍA DISTRITAL DE HACIENDA"/>
    <s v="HACIENDA"/>
    <s v="Administración Centrral"/>
    <s v="Inversión directa"/>
    <s v="Constantes"/>
    <n v="65406392588"/>
    <n v="83809446368"/>
    <n v="78626561677"/>
    <n v="0.93815870506717813"/>
    <n v="43345519256"/>
    <n v="0.51719133265328576"/>
  </r>
  <r>
    <n v="2017"/>
    <x v="1"/>
    <s v="0111-SECRETARÍA DISTRITAL DE HACIENDA"/>
    <s v="HACIENDA"/>
    <s v="Administración Centrral"/>
    <s v="Transferencias"/>
    <s v="Constantes"/>
    <n v="7049921720068"/>
    <n v="5104484559908"/>
    <n v="4895037327337"/>
    <n v="0.95896799566873903"/>
    <n v="4895037327337"/>
    <n v="0.95896799566873903"/>
  </r>
  <r>
    <n v="2017"/>
    <x v="1"/>
    <s v="0112-SECRETARÍA DE EDUCACIÓN DEL DISTRITO"/>
    <s v="EDUCACIÓN"/>
    <s v="Administración Centrral"/>
    <s v="Funcionamiento"/>
    <s v="Constantes"/>
    <n v="141571842880"/>
    <n v="141571842880"/>
    <n v="140558257389"/>
    <n v="0.9928404867070979"/>
    <n v="137729955252"/>
    <n v="0.97286262896742481"/>
  </r>
  <r>
    <n v="2017"/>
    <x v="1"/>
    <s v="0112-SECRETARÍA DE EDUCACIÓN DEL DISTRITO"/>
    <s v="EDUCACIÓN"/>
    <s v="Administración Centrral"/>
    <s v="Inversión directa"/>
    <s v="Constantes"/>
    <n v="5045946433763"/>
    <n v="5230397612785"/>
    <n v="5183522623637"/>
    <n v="0.99103796831173596"/>
    <n v="4820073724628"/>
    <n v="0.92155015382501348"/>
  </r>
  <r>
    <n v="2017"/>
    <x v="1"/>
    <s v="0113-SECRETARÍA DISTRITAL DE MOVILIDAD"/>
    <s v="MOVILIDAD"/>
    <s v="Administración Centrral"/>
    <s v="Funcionamiento"/>
    <s v="Constantes"/>
    <n v="57098237062"/>
    <n v="57098237062"/>
    <n v="54011627562"/>
    <n v="0.9459421225799246"/>
    <n v="44773535305"/>
    <n v="0.7841491718278929"/>
  </r>
  <r>
    <n v="2017"/>
    <x v="1"/>
    <s v="0113-SECRETARÍA DISTRITAL DE MOVILIDAD"/>
    <s v="MOVILIDAD"/>
    <s v="Administración Centrral"/>
    <s v="Inversión directa"/>
    <s v="Constantes"/>
    <n v="586584460084"/>
    <n v="589523049765"/>
    <n v="522063547212"/>
    <n v="0.88556935546474191"/>
    <n v="162117143959"/>
    <n v="0.27499712525850234"/>
  </r>
  <r>
    <n v="2017"/>
    <x v="1"/>
    <s v="0113-SECRETARÍA DISTRITAL DE MOVILIDAD"/>
    <s v="MOVILIDAD"/>
    <s v="Administración Centrral"/>
    <s v="Transferencias"/>
    <s v="Constantes"/>
    <n v="0"/>
    <n v="0"/>
    <n v="0"/>
    <n v="0"/>
    <n v="0"/>
    <n v="0"/>
  </r>
  <r>
    <n v="2017"/>
    <x v="1"/>
    <s v="0114-SECRETARÍA DISTRITAL DE SALUD"/>
    <s v="SALUD"/>
    <s v="Administración Centrral"/>
    <s v="Funcionamiento"/>
    <s v="Constantes"/>
    <n v="95535965378"/>
    <n v="95535965378"/>
    <n v="74918391299"/>
    <n v="0.78419044600194299"/>
    <n v="72786662649"/>
    <n v="0.76187708326398818"/>
  </r>
  <r>
    <n v="2017"/>
    <x v="1"/>
    <s v="0117-SECRETARÍA DISTRITAL DE DESARROLLO ECONÓMICO"/>
    <s v="DESARROLLO ECONÓMICO, INDUSTRIA Y TURISMO"/>
    <s v="Administración Centrral"/>
    <s v="Funcionamiento"/>
    <s v="Constantes"/>
    <n v="29772541528"/>
    <n v="29772541528"/>
    <n v="26580700360"/>
    <n v="0.89279245223327042"/>
    <n v="25653701987"/>
    <n v="0.86165643476804354"/>
  </r>
  <r>
    <n v="2017"/>
    <x v="1"/>
    <s v="0117-SECRETARÍA DISTRITAL DE DESARROLLO ECONÓMICO"/>
    <s v="DESARROLLO ECONÓMICO, INDUSTRIA Y TURISMO"/>
    <s v="Administración Centrral"/>
    <s v="Inversión directa"/>
    <s v="Constantes"/>
    <n v="31923664719"/>
    <n v="34177099876"/>
    <n v="33561918206"/>
    <n v="0.98200017929455752"/>
    <n v="27012825728"/>
    <n v="0.79037793803473277"/>
  </r>
  <r>
    <n v="2017"/>
    <x v="1"/>
    <s v="0117-SECRETARÍA DISTRITAL DE DESARROLLO ECONÓMICO"/>
    <s v="DESARROLLO ECONÓMICO, INDUSTRIA Y TURISMO"/>
    <s v="Administración Centrral"/>
    <s v="Transferencias"/>
    <s v="Constantes"/>
    <n v="0"/>
    <n v="0"/>
    <n v="0"/>
    <n v="0"/>
    <n v="0"/>
    <n v="0"/>
  </r>
  <r>
    <n v="2017"/>
    <x v="1"/>
    <s v="0118-SECRETARÍA DISTRITAL DEL HABITAT"/>
    <s v="HÁBITAT"/>
    <s v="Administración Centrral"/>
    <s v="Funcionamiento"/>
    <s v="Constantes"/>
    <n v="19139755815"/>
    <n v="19139755815"/>
    <n v="17562869761"/>
    <n v="0.91761200773710083"/>
    <n v="16368664860"/>
    <n v="0.85521806120283572"/>
  </r>
  <r>
    <n v="2017"/>
    <x v="1"/>
    <s v="0118-SECRETARÍA DISTRITAL DEL HABITAT"/>
    <s v="HÁBITAT"/>
    <s v="Administración Centrral"/>
    <s v="Inversión directa"/>
    <s v="Constantes"/>
    <n v="324122225312"/>
    <n v="229619201735"/>
    <n v="170049902917"/>
    <n v="0.74057353057629727"/>
    <n v="114934223222"/>
    <n v="0.50054273490003609"/>
  </r>
  <r>
    <n v="2017"/>
    <x v="1"/>
    <s v="0118-SECRETARÍA DISTRITAL DEL HABITAT"/>
    <s v="HÁBITAT"/>
    <s v="Administración Centrral"/>
    <s v="Transferencias"/>
    <s v="Constantes"/>
    <n v="0"/>
    <n v="0"/>
    <n v="0"/>
    <n v="0"/>
    <n v="0"/>
    <n v="0"/>
  </r>
  <r>
    <n v="2017"/>
    <x v="1"/>
    <s v="0119-SECRETARÍA DISTRITAL DE CULTURA, RECREACIÓN Y DEPORTE"/>
    <s v="CULTURA, RECREACIÓN Y DEPORTE"/>
    <s v="Administración Centrral"/>
    <s v="Funcionamiento"/>
    <s v="Constantes"/>
    <n v="30896882483"/>
    <n v="30896882483"/>
    <n v="28798544044"/>
    <n v="0.93208575524878468"/>
    <n v="28148152701"/>
    <n v="0.91103536793680073"/>
  </r>
  <r>
    <n v="2017"/>
    <x v="1"/>
    <s v="0119-SECRETARÍA DISTRITAL DE CULTURA, RECREACIÓN Y DEPORTE"/>
    <s v="CULTURA, RECREACIÓN Y DEPORTE"/>
    <s v="Administración Centrral"/>
    <s v="Inversión directa"/>
    <s v="Constantes"/>
    <n v="76276712902"/>
    <n v="88666940370"/>
    <n v="86972614218"/>
    <n v="0.98089111742291191"/>
    <n v="75004156215"/>
    <n v="0.84590892504031034"/>
  </r>
  <r>
    <n v="2017"/>
    <x v="1"/>
    <s v="0120-SECRETARÍA DISTRITAL DE PLANEACIÓN "/>
    <s v="PLANEACIÓN"/>
    <s v="Administración Centrral"/>
    <s v="Funcionamiento"/>
    <s v="Constantes"/>
    <n v="100891100794"/>
    <n v="100891100794"/>
    <n v="93185224204"/>
    <n v="0.92362184048587292"/>
    <n v="90230635425"/>
    <n v="0.89433691093561762"/>
  </r>
  <r>
    <n v="2017"/>
    <x v="1"/>
    <s v="0120-SECRETARÍA DISTRITAL DE PLANEACIÓN "/>
    <s v="PLANEACIÓN"/>
    <s v="Administración Centrral"/>
    <s v="Inversión directa"/>
    <s v="Constantes"/>
    <n v="30819481493"/>
    <n v="31795970060"/>
    <n v="30596099977"/>
    <n v="0.96226345411900294"/>
    <n v="27244295716"/>
    <n v="0.8568474452765289"/>
  </r>
  <r>
    <n v="2017"/>
    <x v="1"/>
    <s v="0120-SECRETARÍA DISTRITAL DE PLANEACIÓN "/>
    <s v="PLANEACIÓN"/>
    <s v="Administración Centrral"/>
    <s v="Transferencias"/>
    <s v="Constantes"/>
    <n v="0"/>
    <n v="0"/>
    <n v="0"/>
    <n v="0"/>
    <n v="0"/>
    <n v="0"/>
  </r>
  <r>
    <n v="2017"/>
    <x v="1"/>
    <s v="0121-SECRETARÍA DISTRITAL DE LA MUJER"/>
    <s v="MUJERES"/>
    <s v="Administración Centrral"/>
    <s v="Funcionamiento"/>
    <s v="Constantes"/>
    <n v="20747750055"/>
    <n v="20747750055"/>
    <n v="19723019901"/>
    <n v="0.95061005886018712"/>
    <n v="19323802451"/>
    <n v="0.93136857730475486"/>
  </r>
  <r>
    <n v="2017"/>
    <x v="1"/>
    <s v="0121-SECRETARÍA DISTRITAL DE LA MUJER"/>
    <s v="MUJERES"/>
    <s v="Administración Centrral"/>
    <s v="Inversión directa"/>
    <s v="Constantes"/>
    <n v="42622974843"/>
    <n v="42622974843"/>
    <n v="40551344802"/>
    <n v="0.95139639950916699"/>
    <n v="38041929255"/>
    <n v="0.89252168332046045"/>
  </r>
  <r>
    <n v="2017"/>
    <x v="1"/>
    <s v="0122-SECRETARÍA DISTRITAL DE INTEGRACIÓN SOCIAL"/>
    <s v="INTEGRACION SOCIAL"/>
    <s v="Administración Centrral"/>
    <s v="Funcionamiento"/>
    <s v="Constantes"/>
    <n v="38683674238"/>
    <n v="38683674238"/>
    <n v="37680056261"/>
    <n v="0.97405577425698309"/>
    <n v="36146135174"/>
    <n v="0.93440284269824325"/>
  </r>
  <r>
    <n v="2017"/>
    <x v="1"/>
    <s v="0122-SECRETARÍA DISTRITAL DE INTEGRACIÓN SOCIAL"/>
    <s v="INTEGRACION SOCIAL"/>
    <s v="Administración Centrral"/>
    <s v="Inversión directa"/>
    <s v="Constantes"/>
    <n v="1447798812427"/>
    <n v="1445957203791"/>
    <n v="1424070728486"/>
    <n v="0.98486367698323418"/>
    <n v="1144425286970"/>
    <n v="0.79146553160048871"/>
  </r>
  <r>
    <n v="2017"/>
    <x v="1"/>
    <s v="0125-DEPARTAMENTO ADMINISTRATIVO DEL SERVICIO CIVIL"/>
    <s v="GESTIÓN PÚBLICA"/>
    <s v="Administración Centrral"/>
    <s v="Funcionamiento"/>
    <s v="Constantes"/>
    <n v="13154354115"/>
    <n v="13154354115"/>
    <n v="11932841944"/>
    <n v="0.90714008758460429"/>
    <n v="11122682070"/>
    <n v="0.84555136441984102"/>
  </r>
  <r>
    <n v="2017"/>
    <x v="1"/>
    <s v="0125-DEPARTAMENTO ADMINISTRATIVO DEL SERVICIO CIVIL"/>
    <s v="GESTIÓN PÚBLICA"/>
    <s v="Administración Centrral"/>
    <s v="Inversión directa"/>
    <s v="Constantes"/>
    <n v="4700668741"/>
    <n v="4700668741"/>
    <n v="4680181224"/>
    <n v="0.99564157396982589"/>
    <n v="4036076765"/>
    <n v="0.85861756855927318"/>
  </r>
  <r>
    <n v="2017"/>
    <x v="1"/>
    <s v="0126-SECRETARÍA DISTRITAL DE AMBIENTE"/>
    <s v="AMBIENTE"/>
    <s v="Administración Centrral"/>
    <s v="Funcionamiento"/>
    <s v="Constantes"/>
    <n v="38581868545"/>
    <n v="38581868545"/>
    <n v="33930974457"/>
    <n v="0.87945389211578939"/>
    <n v="29042092128"/>
    <n v="0.75273938829911069"/>
  </r>
  <r>
    <n v="2017"/>
    <x v="1"/>
    <s v="0126-SECRETARÍA DISTRITAL DE AMBIENTE"/>
    <s v="AMBIENTE"/>
    <s v="Administración Centrral"/>
    <s v="Inversión directa"/>
    <s v="Constantes"/>
    <n v="178444716718"/>
    <n v="176817916810"/>
    <n v="150415997568"/>
    <n v="0.85068300928819207"/>
    <n v="58981165775"/>
    <n v="0.33357007501891517"/>
  </r>
  <r>
    <n v="2017"/>
    <x v="1"/>
    <s v="0127-DEPARTAMENTO ADTIVO DE LA DEFENSORÍA ESPACIO PUBLICO"/>
    <s v="GOBIERNO"/>
    <s v="Administración Centrral"/>
    <s v="Funcionamiento"/>
    <s v="Constantes"/>
    <n v="15013158693"/>
    <n v="15013158693"/>
    <n v="14023160173"/>
    <n v="0.93405794608288562"/>
    <n v="13673102090"/>
    <n v="0.91074119508076523"/>
  </r>
  <r>
    <n v="2017"/>
    <x v="1"/>
    <s v="0127-DEPARTAMENTO ADTIVO DE LA DEFENSORÍA ESPACIO PUBLICO"/>
    <s v="GOBIERNO"/>
    <s v="Administración Centrral"/>
    <s v="Inversión directa"/>
    <s v="Constantes"/>
    <n v="26604928290"/>
    <n v="35650217009"/>
    <n v="35273002941"/>
    <n v="0.98941902463301212"/>
    <n v="28467280602"/>
    <n v="0.79851633427121504"/>
  </r>
  <r>
    <n v="2017"/>
    <x v="1"/>
    <s v="0131-UNIDAD ADMINISTRATIVA ESPECIAL CUERPO OFICIAL DE BOMBEROS"/>
    <s v="SEGURIDAD, CONVIVENCIA Y JUSTICIA"/>
    <s v="Administración Centrral"/>
    <s v="Funcionamiento"/>
    <s v="Constantes"/>
    <n v="89446711866"/>
    <n v="96072712600"/>
    <n v="92916509834"/>
    <n v="0.96714777088536164"/>
    <n v="89275877928"/>
    <n v="0.92925322406270849"/>
  </r>
  <r>
    <n v="2017"/>
    <x v="1"/>
    <s v="0131-UNIDAD ADMINISTRATIVA ESPECIAL CUERPO OFICIAL DE BOMBEROS"/>
    <s v="SEGURIDAD, CONVIVENCIA Y JUSTICIA"/>
    <s v="Administración Centrral"/>
    <s v="Inversión directa"/>
    <s v="Constantes"/>
    <n v="63086940795"/>
    <n v="63086940795"/>
    <n v="53827879348"/>
    <n v="0.85323331056601448"/>
    <n v="21337283460"/>
    <n v="0.33822029077832699"/>
  </r>
  <r>
    <n v="2017"/>
    <x v="1"/>
    <s v="0136-SECRETARIA JURIDICA DISTRITAL"/>
    <s v="GESTIÓN JURÍDICA"/>
    <s v="Administración Centrral"/>
    <s v="Funcionamiento"/>
    <s v="Constantes"/>
    <n v="29915356737"/>
    <n v="28505101431"/>
    <n v="22999728102"/>
    <n v="0.80686357695213218"/>
    <n v="22777825843"/>
    <n v="0.79907892621032928"/>
  </r>
  <r>
    <n v="2017"/>
    <x v="1"/>
    <s v="0136-SECRETARIA JURIDICA DISTRITAL"/>
    <s v="GESTIÓN JURÍDICA"/>
    <s v="Administración Centrral"/>
    <s v="Inversión directa"/>
    <s v="Constantes"/>
    <n v="15852165182"/>
    <n v="15852165182"/>
    <n v="11106642583"/>
    <n v="0.70063883737544563"/>
    <n v="10951246713"/>
    <n v="0.69083602064877847"/>
  </r>
  <r>
    <n v="2017"/>
    <x v="1"/>
    <s v="0137-SECRETARÍA DISTRITAL DE SEGURIDAD, CONVIVENCIA Y JUSTICIA"/>
    <s v="SEGURIDAD, CONVIVENCIA Y JUSTICIA"/>
    <s v="Administración Centrral"/>
    <s v="Funcionamiento"/>
    <s v="Constantes"/>
    <n v="98608922321"/>
    <n v="98608922321"/>
    <n v="94549764640"/>
    <n v="0.95883579715244949"/>
    <n v="92026226897"/>
    <n v="0.93324442384055817"/>
  </r>
  <r>
    <n v="2017"/>
    <x v="1"/>
    <s v="0137-SECRETARÍA DISTRITAL DE SEGURIDAD, CONVIVENCIA Y JUSTICIA"/>
    <s v="SEGURIDAD, CONVIVENCIA Y JUSTICIA"/>
    <s v="Administración Centrral"/>
    <s v="Inversión directa"/>
    <s v="Constantes"/>
    <n v="499984002074"/>
    <n v="478517389678"/>
    <n v="441640744299"/>
    <n v="0.92293562120320283"/>
    <n v="206698709071"/>
    <n v="0.43195652557180836"/>
  </r>
  <r>
    <n v="2017"/>
    <x v="1"/>
    <s v="0200-INSTITUTO PARA LA ECONOMÍA SOCIAL"/>
    <s v="DESARROLLO ECONÓMICO, INDUSTRIA Y TURISMO"/>
    <s v="Establecimientos Públicos"/>
    <s v="Funcionamiento"/>
    <s v="Constantes"/>
    <n v="18038170047"/>
    <n v="18038170047"/>
    <n v="17512715154"/>
    <n v="0.97086983371201829"/>
    <n v="17148699062"/>
    <n v="0.95068951103784882"/>
  </r>
  <r>
    <n v="2017"/>
    <x v="1"/>
    <s v="0200-INSTITUTO PARA LA ECONOMÍA SOCIAL"/>
    <s v="DESARROLLO ECONÓMICO, INDUSTRIA Y TURISMO"/>
    <s v="Establecimientos Públicos"/>
    <s v="Inversión directa"/>
    <s v="Constantes"/>
    <n v="56637567313"/>
    <n v="56637567313"/>
    <n v="55354270774"/>
    <n v="0.97734195517423916"/>
    <n v="31081011697"/>
    <n v="0.54877024511372308"/>
  </r>
  <r>
    <n v="2017"/>
    <x v="1"/>
    <s v="0201-FONDO FINANCIERO DE SALUD "/>
    <s v="SALUD"/>
    <s v="Establecimientos Públicos"/>
    <s v="Funcionamiento"/>
    <s v="Constantes"/>
    <n v="34199634228"/>
    <n v="74120396293"/>
    <n v="64955396743"/>
    <n v="0.87634983070286754"/>
    <n v="55933111337"/>
    <n v="0.75462509827787272"/>
  </r>
  <r>
    <n v="2017"/>
    <x v="1"/>
    <s v="0201-FONDO FINANCIERO DE SALUD "/>
    <s v="SALUD"/>
    <s v="Establecimientos Públicos"/>
    <s v="Inversión directa"/>
    <s v="Constantes"/>
    <n v="3473890335921"/>
    <n v="2985332931975"/>
    <n v="2694452086361"/>
    <n v="0.90256334812828976"/>
    <n v="2366283596618"/>
    <n v="0.79263641628491432"/>
  </r>
  <r>
    <n v="2017"/>
    <x v="1"/>
    <s v="0201-FONDO FINANCIERO DE SALUD "/>
    <s v="SALUD"/>
    <s v="Establecimientos Públicos"/>
    <s v="Transferencias"/>
    <s v="Constantes"/>
    <n v="5108851479"/>
    <n v="5108851479"/>
    <n v="4531276355"/>
    <n v="0.88694619008320563"/>
    <n v="4145641655"/>
    <n v="0.81146255122911937"/>
  </r>
  <r>
    <n v="2017"/>
    <x v="1"/>
    <s v="0203-INSTITUTO DISTRITAL DE GESTIÓN DE RIESGOS Y CAMBIO CLIMATICO"/>
    <s v="AMBIENTE"/>
    <s v="Establecimientos Públicos"/>
    <s v="Funcionamiento"/>
    <s v="Constantes"/>
    <n v="25420300433"/>
    <n v="25420300433"/>
    <n v="23391896135"/>
    <n v="0.92020533733083754"/>
    <n v="22311898379"/>
    <n v="0.87771969642165404"/>
  </r>
  <r>
    <n v="2017"/>
    <x v="1"/>
    <s v="0203-INSTITUTO DISTRITAL DE GESTIÓN DE RIESGOS Y CAMBIO CLIMATICO"/>
    <s v="AMBIENTE"/>
    <s v="Establecimientos Públicos"/>
    <s v="Inversión directa"/>
    <s v="Constantes"/>
    <n v="38010978775"/>
    <n v="34599174328"/>
    <n v="31194730181"/>
    <n v="0.90160331241647884"/>
    <n v="20131082090"/>
    <n v="0.5818370663749789"/>
  </r>
  <r>
    <n v="2017"/>
    <x v="1"/>
    <s v="0204-INSTITUTO DE DESARROLLO URBANO  "/>
    <s v="MOVILIDAD"/>
    <s v="Establecimientos Públicos"/>
    <s v="Funcionamiento"/>
    <s v="Constantes"/>
    <n v="95165111545"/>
    <n v="95165111545"/>
    <n v="85078741366"/>
    <n v="0.8940118913827938"/>
    <n v="78580444980"/>
    <n v="0.82572745099807154"/>
  </r>
  <r>
    <n v="2017"/>
    <x v="1"/>
    <s v="0204-INSTITUTO DE DESARROLLO URBANO  "/>
    <s v="MOVILIDAD"/>
    <s v="Establecimientos Públicos"/>
    <s v="Servicio de la deuda"/>
    <s v="Constantes"/>
    <n v="0"/>
    <n v="0"/>
    <n v="0"/>
    <n v="0"/>
    <n v="0"/>
    <n v="0"/>
  </r>
  <r>
    <n v="2017"/>
    <x v="1"/>
    <s v="0204-INSTITUTO DE DESARROLLO URBANO  "/>
    <s v="MOVILIDAD"/>
    <s v="Establecimientos Públicos"/>
    <s v="Inversión directa"/>
    <s v="Constantes"/>
    <n v="2309396329869"/>
    <n v="2062893515063"/>
    <n v="1607290066937"/>
    <n v="0.77914349684109308"/>
    <n v="596732431155"/>
    <n v="0.28926962385490657"/>
  </r>
  <r>
    <n v="2017"/>
    <x v="1"/>
    <s v="0204-INSTITUTO DE DESARROLLO URBANO  "/>
    <s v="MOVILIDAD"/>
    <s v="Establecimientos Públicos"/>
    <s v="Transferencias"/>
    <s v="Constantes"/>
    <n v="0"/>
    <n v="0"/>
    <n v="0"/>
    <n v="0"/>
    <n v="0"/>
    <n v="0"/>
  </r>
  <r>
    <n v="2017"/>
    <x v="1"/>
    <s v="0206-FONDO DE PRESTACIONES ECONÓMICAS, CESANTÍAS Y PENSIONES"/>
    <s v="HACIENDA"/>
    <s v="Establecimientos Públicos"/>
    <s v="Funcionamiento"/>
    <s v="Constantes"/>
    <n v="1057725692482"/>
    <n v="878406159500"/>
    <n v="807902974666"/>
    <n v="0.91973737425278157"/>
    <n v="807069981332"/>
    <n v="0.91878907337283988"/>
  </r>
  <r>
    <n v="2017"/>
    <x v="1"/>
    <s v="0206-FONDO DE PRESTACIONES ECONÓMICAS, CESANTÍAS Y PENSIONES"/>
    <s v="HACIENDA"/>
    <s v="Establecimientos Públicos"/>
    <s v="Servicio de la deuda"/>
    <s v="Constantes"/>
    <n v="405481190144"/>
    <n v="405481190144"/>
    <n v="207202634740"/>
    <n v="0.51100430741661629"/>
    <n v="207202634740"/>
    <n v="0.51100430741661629"/>
  </r>
  <r>
    <n v="2017"/>
    <x v="1"/>
    <s v="0206-FONDO DE PRESTACIONES ECONÓMICAS, CESANTÍAS Y PENSIONES"/>
    <s v="HACIENDA"/>
    <s v="Establecimientos Públicos"/>
    <s v="Inversión directa"/>
    <s v="Constantes"/>
    <n v="8972278922"/>
    <n v="8570237927"/>
    <n v="7550227405"/>
    <n v="0.88098223985281432"/>
    <n v="6526813722"/>
    <n v="0.76156738909636112"/>
  </r>
  <r>
    <n v="2017"/>
    <x v="1"/>
    <s v="0208-CAJA DE LA VIVIENDA POPULAR"/>
    <s v="HÁBITAT"/>
    <s v="Establecimientos Públicos"/>
    <s v="Funcionamiento"/>
    <s v="Constantes"/>
    <n v="15443300405"/>
    <n v="15443300405"/>
    <n v="14674153872"/>
    <n v="0.95019545609881573"/>
    <n v="13799217956"/>
    <n v="0.89354073249344401"/>
  </r>
  <r>
    <n v="2017"/>
    <x v="1"/>
    <s v="0208-CAJA DE LA VIVIENDA POPULAR"/>
    <s v="HÁBITAT"/>
    <s v="Establecimientos Públicos"/>
    <s v="Inversión directa"/>
    <s v="Constantes"/>
    <n v="102714615076"/>
    <n v="114506390563"/>
    <n v="102622433856"/>
    <n v="0.89621577757739557"/>
    <n v="66955942800"/>
    <n v="0.58473542368066933"/>
  </r>
  <r>
    <n v="2017"/>
    <x v="1"/>
    <s v="0211-INSTITUTO DISTRITAL DE RECREACIÓN Y DEPORTE"/>
    <s v="CULTURA, RECREACIÓN Y DEPORTE"/>
    <s v="Establecimientos Públicos"/>
    <s v="Funcionamiento"/>
    <s v="Constantes"/>
    <n v="49377741369"/>
    <n v="49377741369"/>
    <n v="42390599385"/>
    <n v="0.85849612010834864"/>
    <n v="40735087602"/>
    <n v="0.82496862903441803"/>
  </r>
  <r>
    <n v="2017"/>
    <x v="1"/>
    <s v="0211-INSTITUTO DISTRITAL DE RECREACIÓN Y DEPORTE"/>
    <s v="CULTURA, RECREACIÓN Y DEPORTE"/>
    <s v="Establecimientos Públicos"/>
    <s v="Servicio de la deuda"/>
    <s v="Constantes"/>
    <n v="0"/>
    <n v="0"/>
    <n v="0"/>
    <n v="0"/>
    <n v="0"/>
    <n v="0"/>
  </r>
  <r>
    <n v="2017"/>
    <x v="1"/>
    <s v="0211-INSTITUTO DISTRITAL DE RECREACIÓN Y DEPORTE"/>
    <s v="CULTURA, RECREACIÓN Y DEPORTE"/>
    <s v="Establecimientos Públicos"/>
    <s v="Inversión directa"/>
    <s v="Constantes"/>
    <n v="522689121961"/>
    <n v="604393154289"/>
    <n v="591563482619"/>
    <n v="0.97877263900334432"/>
    <n v="308223899244"/>
    <n v="0.50997251880953298"/>
  </r>
  <r>
    <n v="2017"/>
    <x v="1"/>
    <s v="0213-INSTITUTO DISTRITAL DE PATRIMONIO CULTURAL"/>
    <s v="CULTURA, RECREACIÓN Y DEPORTE"/>
    <s v="Establecimientos Públicos"/>
    <s v="Funcionamiento"/>
    <s v="Constantes"/>
    <n v="8548745784"/>
    <n v="8548745784"/>
    <n v="7461416726"/>
    <n v="0.87280835277204449"/>
    <n v="7070527514"/>
    <n v="0.82708360882988685"/>
  </r>
  <r>
    <n v="2017"/>
    <x v="1"/>
    <s v="0213-INSTITUTO DISTRITAL DE PATRIMONIO CULTURAL"/>
    <s v="CULTURA, RECREACIÓN Y DEPORTE"/>
    <s v="Establecimientos Públicos"/>
    <s v="Inversión directa"/>
    <s v="Constantes"/>
    <n v="31500649872"/>
    <n v="39504674281"/>
    <n v="37779332739"/>
    <n v="0.95632563555068184"/>
    <n v="26706698175"/>
    <n v="0.67603894124105557"/>
  </r>
  <r>
    <n v="2017"/>
    <x v="1"/>
    <s v="0214-INSTITUTO DISTRITAL PARA LA PROTECCIÓN DE LA NIÑEZ Y LA JUVENTUD"/>
    <s v="INTEGRACION SOCIAL"/>
    <s v="Establecimientos Públicos"/>
    <s v="Funcionamiento"/>
    <s v="Constantes"/>
    <n v="21343869285"/>
    <n v="21343869285"/>
    <n v="18614869249"/>
    <n v="0.87214126925346747"/>
    <n v="17891733932"/>
    <n v="0.83826103379362038"/>
  </r>
  <r>
    <n v="2017"/>
    <x v="1"/>
    <s v="0214-INSTITUTO DISTRITAL PARA LA PROTECCIÓN DE LA NIÑEZ Y LA JUVENTUD"/>
    <s v="INTEGRACION SOCIAL"/>
    <s v="Establecimientos Públicos"/>
    <s v="Inversión directa"/>
    <s v="Constantes"/>
    <n v="124517098977"/>
    <n v="125738460832"/>
    <n v="122328887570"/>
    <n v="0.97288360904500371"/>
    <n v="84016564433"/>
    <n v="0.66818508733978454"/>
  </r>
  <r>
    <n v="2017"/>
    <x v="1"/>
    <s v="0215-FUNDACIÓN GILBERTO ALZATE AVENDAÑO"/>
    <s v="CULTURA, RECREACIÓN Y DEPORTE"/>
    <s v="Establecimientos Públicos"/>
    <s v="Funcionamiento"/>
    <s v="Constantes"/>
    <n v="6490467126"/>
    <n v="6490467126"/>
    <n v="6174536671"/>
    <n v="0.95132392648066544"/>
    <n v="6076700376"/>
    <n v="0.93625008154767442"/>
  </r>
  <r>
    <n v="2017"/>
    <x v="1"/>
    <s v="0215-FUNDACIÓN GILBERTO ALZATE AVENDAÑO"/>
    <s v="CULTURA, RECREACIÓN Y DEPORTE"/>
    <s v="Establecimientos Públicos"/>
    <s v="Inversión directa"/>
    <s v="Constantes"/>
    <n v="7979920161"/>
    <n v="7979920161"/>
    <n v="7937145530"/>
    <n v="0.99463971692235076"/>
    <n v="6518763570"/>
    <n v="0.8168958383642656"/>
  </r>
  <r>
    <n v="2017"/>
    <x v="1"/>
    <s v="0216-ORQUESTA FILARMÓNICA DE BOGOTÁ"/>
    <s v="CULTURA, RECREACIÓN Y DEPORTE"/>
    <s v="Establecimientos Públicos"/>
    <s v="Funcionamiento"/>
    <s v="Constantes"/>
    <n v="35315463207"/>
    <n v="35315463207"/>
    <n v="34522964333"/>
    <n v="0.97755943708412363"/>
    <n v="33747991777"/>
    <n v="0.95561515303332323"/>
  </r>
  <r>
    <n v="2017"/>
    <x v="1"/>
    <s v="0216-ORQUESTA FILARMÓNICA DE BOGOTÁ"/>
    <s v="CULTURA, RECREACIÓN Y DEPORTE"/>
    <s v="Establecimientos Públicos"/>
    <s v="Inversión directa"/>
    <s v="Constantes"/>
    <n v="49460694824"/>
    <n v="49460694824"/>
    <n v="49125401277"/>
    <n v="0.99322101017397546"/>
    <n v="45356494798"/>
    <n v="0.91702097917135394"/>
  </r>
  <r>
    <n v="2017"/>
    <x v="1"/>
    <s v="0217-FONDO DE SEGURIDAD Y VIGILANCIA"/>
    <s v="SEGURIDAD, CONVIVENCIA Y JUSTICIA"/>
    <s v="Establecimientos Públicos"/>
    <s v="Funcionamiento"/>
    <s v="Constantes"/>
    <n v="4857949502"/>
    <n v="4857949502"/>
    <n v="4335424521"/>
    <n v="0.89243919048872811"/>
    <n v="3718367325"/>
    <n v="0.76541909780436412"/>
  </r>
  <r>
    <n v="2017"/>
    <x v="1"/>
    <s v="0217-FONDO DE SEGURIDAD Y VIGILANCIA"/>
    <s v="SEGURIDAD, CONVIVENCIA Y JUSTICIA"/>
    <s v="Establecimientos Públicos"/>
    <s v="Servicio de la deuda"/>
    <s v="Constantes"/>
    <n v="0"/>
    <n v="0"/>
    <n v="0"/>
    <n v="0"/>
    <n v="0"/>
    <n v="0"/>
  </r>
  <r>
    <n v="2017"/>
    <x v="1"/>
    <s v="0217-FONDO DE SEGURIDAD Y VIGILANCIA"/>
    <s v="SEGURIDAD, CONVIVENCIA Y JUSTICIA"/>
    <s v="Establecimientos Públicos"/>
    <s v="Inversión directa"/>
    <s v="Constantes"/>
    <n v="0"/>
    <n v="0"/>
    <n v="0"/>
    <n v="0"/>
    <n v="0"/>
    <n v="0"/>
  </r>
  <r>
    <n v="2017"/>
    <x v="1"/>
    <s v="0218-JARDIN BOTÁNICO"/>
    <s v="AMBIENTE"/>
    <s v="Establecimientos Públicos"/>
    <s v="Funcionamiento"/>
    <s v="Constantes"/>
    <n v="10644517097"/>
    <n v="10644517097"/>
    <n v="10498343126"/>
    <n v="0.986267674741093"/>
    <n v="10259050734"/>
    <n v="0.96378733206143863"/>
  </r>
  <r>
    <n v="2017"/>
    <x v="1"/>
    <s v="0218-JARDIN BOTÁNICO"/>
    <s v="AMBIENTE"/>
    <s v="Establecimientos Públicos"/>
    <s v="Inversión directa"/>
    <s v="Constantes"/>
    <n v="37937554346"/>
    <n v="42885496756"/>
    <n v="39561656592"/>
    <n v="0.92249500611101187"/>
    <n v="29864576722"/>
    <n v="0.69637940518484776"/>
  </r>
  <r>
    <n v="2017"/>
    <x v="1"/>
    <s v="0219-INSTITUTO PARA LA INVESTIGACION EDUCATIVA Y EL DESARROLLO PEDAGÓGICO"/>
    <s v="EDUCACIÓN"/>
    <s v="Establecimientos Públicos"/>
    <s v="Funcionamiento"/>
    <s v="Constantes"/>
    <n v="8434513147"/>
    <n v="8434513147"/>
    <n v="7911728035"/>
    <n v="0.93801834167678722"/>
    <n v="7721014780"/>
    <n v="0.91540728497722734"/>
  </r>
  <r>
    <n v="2017"/>
    <x v="1"/>
    <s v="0219-INSTITUTO PARA LA INVESTIGACION EDUCATIVA Y EL DESARROLLO PEDAGÓGICO"/>
    <s v="EDUCACIÓN"/>
    <s v="Establecimientos Públicos"/>
    <s v="Inversión directa"/>
    <s v="Constantes"/>
    <n v="5848449929"/>
    <n v="9294541031"/>
    <n v="9276274455"/>
    <n v="0.99803469843867754"/>
    <n v="9230400954"/>
    <n v="0.9930991668350192"/>
  </r>
  <r>
    <n v="2017"/>
    <x v="1"/>
    <s v="0220-INSTITUTO DISTRITAL DE PARTICIPACIÓN Y ACCIÓN COMUNAL"/>
    <s v="GOBIERNO"/>
    <s v="Establecimientos Públicos"/>
    <s v="Funcionamiento"/>
    <s v="Constantes"/>
    <n v="21403741555"/>
    <n v="21403741555"/>
    <n v="20744936957"/>
    <n v="0.96922011993524093"/>
    <n v="19454336447"/>
    <n v="0.90892222731288719"/>
  </r>
  <r>
    <n v="2017"/>
    <x v="1"/>
    <s v="0220-INSTITUTO DISTRITAL DE PARTICIPACIÓN Y ACCIÓN COMUNAL"/>
    <s v="GOBIERNO"/>
    <s v="Establecimientos Públicos"/>
    <s v="Inversión directa"/>
    <s v="Constantes"/>
    <n v="23896503543"/>
    <n v="24046732554"/>
    <n v="24037339602"/>
    <n v="0.99960938759646834"/>
    <n v="22197972385"/>
    <n v="0.92311803007546356"/>
  </r>
  <r>
    <n v="2017"/>
    <x v="1"/>
    <s v="0221-INSTITUTO DISTRITAL DE TURISMO"/>
    <s v="DESARROLLO ECONÓMICO, INDUSTRIA Y TURISMO"/>
    <s v="Establecimientos Públicos"/>
    <s v="Funcionamiento"/>
    <s v="Constantes"/>
    <n v="9620383398"/>
    <n v="9620383398"/>
    <n v="9270294873"/>
    <n v="0.96360971174259225"/>
    <n v="9070979825"/>
    <n v="0.94289171748454259"/>
  </r>
  <r>
    <n v="2017"/>
    <x v="1"/>
    <s v="0221-INSTITUTO DISTRITAL DE TURISMO"/>
    <s v="DESARROLLO ECONÓMICO, INDUSTRIA Y TURISMO"/>
    <s v="Establecimientos Públicos"/>
    <s v="Inversión directa"/>
    <s v="Constantes"/>
    <n v="18571440970"/>
    <n v="19322586023"/>
    <n v="19141022594"/>
    <n v="0.99060356472038047"/>
    <n v="14073921300"/>
    <n v="0.72836634202314199"/>
  </r>
  <r>
    <n v="2017"/>
    <x v="1"/>
    <s v="0221-INSTITUTO DISTRITAL DE TURISMO"/>
    <s v="DESARROLLO ECONÓMICO, INDUSTRIA Y TURISMO"/>
    <s v="Establecimientos Públicos"/>
    <s v="Transferencias"/>
    <s v="Constantes"/>
    <n v="0"/>
    <n v="0"/>
    <n v="0"/>
    <n v="0"/>
    <n v="0"/>
    <n v="0"/>
  </r>
  <r>
    <n v="2017"/>
    <x v="1"/>
    <s v="0222-INSTITUTO DISTRITAL DE LAS ARTES"/>
    <s v="CULTURA, RECREACIÓN Y DEPORTE"/>
    <s v="Establecimientos Públicos"/>
    <s v="Funcionamiento"/>
    <s v="Constantes"/>
    <n v="16581627681"/>
    <n v="16581627681"/>
    <n v="15617265238"/>
    <n v="0.94184150907543229"/>
    <n v="13183212316"/>
    <n v="0.79504935037866864"/>
  </r>
  <r>
    <n v="2017"/>
    <x v="1"/>
    <s v="0222-INSTITUTO DISTRITAL DE LAS ARTES"/>
    <s v="CULTURA, RECREACIÓN Y DEPORTE"/>
    <s v="Establecimientos Públicos"/>
    <s v="Inversión directa"/>
    <s v="Constantes"/>
    <n v="163233752989"/>
    <n v="170721143506"/>
    <n v="167403462120"/>
    <n v="0.98056666375431467"/>
    <n v="147686301702"/>
    <n v="0.86507329244083675"/>
  </r>
  <r>
    <n v="2017"/>
    <x v="1"/>
    <s v="0226-UNIDAD ADMINISTRATIVA ESPECIAL DE CATASTRO"/>
    <s v="HACIENDA"/>
    <s v="Establecimientos Públicos"/>
    <s v="Funcionamiento"/>
    <s v="Constantes"/>
    <n v="68825861758"/>
    <n v="69239674290"/>
    <n v="64001908564"/>
    <n v="0.92435311431329958"/>
    <n v="59963682879"/>
    <n v="0.86603068968596097"/>
  </r>
  <r>
    <n v="2017"/>
    <x v="1"/>
    <s v="0226-UNIDAD ADMINISTRATIVA ESPECIAL DE CATASTRO"/>
    <s v="HACIENDA"/>
    <s v="Establecimientos Públicos"/>
    <s v="Inversión directa"/>
    <s v="Constantes"/>
    <n v="26132001356"/>
    <n v="26132001356"/>
    <n v="20902098084"/>
    <n v="0.79986594976969894"/>
    <n v="14160482994"/>
    <n v="0.54188283557350658"/>
  </r>
  <r>
    <n v="2017"/>
    <x v="1"/>
    <s v="0226-UNIDAD ADMINISTRATIVA ESPECIAL DE CATASTRO"/>
    <s v="HACIENDA"/>
    <s v="Establecimientos Públicos"/>
    <s v="Transferencias"/>
    <s v="Constantes"/>
    <n v="0"/>
    <n v="0"/>
    <n v="0"/>
    <n v="0"/>
    <n v="0"/>
    <n v="0"/>
  </r>
  <r>
    <n v="2017"/>
    <x v="1"/>
    <s v="0227-UNIDAD ADTIVA ESPECIAL DE REHABILITACIÓN Y MANTO. VIAL"/>
    <s v="MOVILIDAD"/>
    <s v="Establecimientos Públicos"/>
    <s v="Funcionamiento"/>
    <s v="Constantes"/>
    <n v="31247707785"/>
    <n v="31247707785"/>
    <n v="27870302435"/>
    <n v="0.89191510067752"/>
    <n v="25820613432"/>
    <n v="0.82632024114084945"/>
  </r>
  <r>
    <n v="2017"/>
    <x v="1"/>
    <s v="0227-UNIDAD ADTIVA ESPECIAL DE REHABILITACIÓN Y MANTO. VIAL"/>
    <s v="MOVILIDAD"/>
    <s v="Establecimientos Públicos"/>
    <s v="Inversión directa"/>
    <s v="Constantes"/>
    <n v="222296739132"/>
    <n v="210612034865"/>
    <n v="128296170756"/>
    <n v="0.60915878258446354"/>
    <n v="48912713379"/>
    <n v="0.23224082807211141"/>
  </r>
  <r>
    <n v="2017"/>
    <x v="1"/>
    <s v="0228-UNIDAD ADMINISTRATIVA ESPECIAL DE SERVICIOS PÚBLICOS"/>
    <s v="HÁBITAT"/>
    <s v="Establecimientos Públicos"/>
    <s v="Funcionamiento"/>
    <s v="Constantes"/>
    <n v="353130054606"/>
    <n v="353130054606"/>
    <n v="323927158832"/>
    <n v="0.91730271781431139"/>
    <n v="309874761403"/>
    <n v="0.87750888762141332"/>
  </r>
  <r>
    <n v="2017"/>
    <x v="1"/>
    <s v="0228-UNIDAD ADMINISTRATIVA ESPECIAL DE SERVICIOS PÚBLICOS"/>
    <s v="HÁBITAT"/>
    <s v="Establecimientos Públicos"/>
    <s v="Inversión directa"/>
    <s v="Constantes"/>
    <n v="96224182502"/>
    <n v="96224182502"/>
    <n v="81090399677"/>
    <n v="0.84272370591783985"/>
    <n v="50687550610"/>
    <n v="0.52676519864376581"/>
  </r>
  <r>
    <n v="2017"/>
    <x v="1"/>
    <s v="0229-INSTITUTO DISTRITAL DE PROTECCIÓN Y BIENESTAR ANIMAL"/>
    <s v="AMBIENTE"/>
    <s v="Establecimientos Públicos"/>
    <s v="Funcionamiento"/>
    <s v="Constantes"/>
    <s v=" -   "/>
    <n v="7372758299"/>
    <n v="3961047307"/>
    <n v="0.53725446384662501"/>
    <n v="2251568452"/>
    <n v="0.30539024347310967"/>
  </r>
  <r>
    <n v="2017"/>
    <x v="1"/>
    <s v="0229-INSTITUTO DISTRITAL DE PROTECCIÓN Y BIENESTAR ANIMAL"/>
    <s v="AMBIENTE"/>
    <s v="Establecimientos Públicos"/>
    <s v="Inversión directa"/>
    <s v="Constantes"/>
    <s v=" -   "/>
    <n v="22673043790"/>
    <n v="15687583179"/>
    <n v="0.69190459491455869"/>
    <n v="2311198210"/>
    <n v="0.10193594787742435"/>
  </r>
  <r>
    <n v="2017"/>
    <x v="1"/>
    <s v="0230-UNIVERSIDAD DISTRITAL  "/>
    <s v="EDUCACIÓN"/>
    <s v="Ente Autónomo Universitario"/>
    <s v="Funcionamiento"/>
    <s v="Constantes"/>
    <n v="390253116833"/>
    <n v="406171353308"/>
    <n v="383986579172"/>
    <n v="0.94538075136190791"/>
    <n v="369600350423"/>
    <n v="0.90996163912803529"/>
  </r>
  <r>
    <n v="2017"/>
    <x v="1"/>
    <s v="0230-UNIVERSIDAD DISTRITAL  "/>
    <s v="EDUCACIÓN"/>
    <s v="Ente Autónomo Universitario"/>
    <s v="Servicio de la deuda"/>
    <s v="Constantes"/>
    <n v="0"/>
    <n v="0"/>
    <n v="0"/>
    <n v="0"/>
    <n v="0"/>
    <n v="0"/>
  </r>
  <r>
    <n v="2017"/>
    <x v="1"/>
    <s v="0230-UNIVERSIDAD DISTRITAL  "/>
    <s v="EDUCACIÓN"/>
    <s v="Ente Autónomo Universitario"/>
    <s v="Inversión directa"/>
    <s v="Constantes"/>
    <n v="42278962428"/>
    <n v="64762536159"/>
    <n v="42772785454"/>
    <n v="0.6604556892118546"/>
    <n v="15721940555"/>
    <n v="0.2427628917496483"/>
  </r>
  <r>
    <n v="2017"/>
    <x v="1"/>
    <s v="0230-UNIVERSIDAD DISTRITAL  "/>
    <s v="EDUCACIÓN"/>
    <s v="Ente Autónomo Universitario"/>
    <s v="Transferencias"/>
    <s v="Constantes"/>
    <n v="282935309"/>
    <n v="282935309"/>
    <n v="171561530"/>
    <n v="0.60636309623695639"/>
    <n v="171561530"/>
    <n v="0.60636309623695639"/>
  </r>
  <r>
    <n v="2017"/>
    <x v="1"/>
    <s v="0235-CONTRALORÍA DISTRITAL"/>
    <s v="ORGANISMO DE CONTROL"/>
    <s v="Organismo de Control"/>
    <s v="Funcionamiento"/>
    <s v="Constantes"/>
    <n v="185837333089"/>
    <n v="185837333089"/>
    <n v="181726192961"/>
    <n v="0.97787774899873792"/>
    <n v="177962812473"/>
    <n v="0.95762681004344385"/>
  </r>
  <r>
    <n v="2017"/>
    <x v="1"/>
    <s v="0235-CONTRALORÍA DISTRITAL"/>
    <s v="ORGANISMO DE CONTROL"/>
    <s v="Organismo de Control"/>
    <s v="Inversión directa"/>
    <s v="Constantes"/>
    <n v="16065490377"/>
    <n v="16065490377"/>
    <n v="14660740551"/>
    <n v="0.91256103654258225"/>
    <n v="11858734713"/>
    <n v="0.73814956373678076"/>
  </r>
  <r>
    <n v="2017"/>
    <x v="1"/>
    <s v="0501-AGENCIA DE EDUCACIÓN SUPERIOR, CIENCIA Y TECNOLOGÍA - ATENEA"/>
    <s v="EDUCACIÓN"/>
    <s v="Establecimientos Públicos"/>
    <s v="Funcionamiento"/>
    <s v="Constantes"/>
    <n v="0"/>
    <n v="0"/>
    <n v="0"/>
    <n v="0"/>
    <n v="0"/>
    <n v="0"/>
  </r>
  <r>
    <n v="2017"/>
    <x v="1"/>
    <s v="0501-AGENCIA DE EDUCACIÓN SUPERIOR, CIENCIA Y TECNOLOGÍA - ATENEA"/>
    <s v="EDUCACIÓN"/>
    <s v="Establecimientos Públicos"/>
    <s v="Inversión directa"/>
    <s v="Constantes"/>
    <n v="0"/>
    <n v="0"/>
    <n v="0"/>
    <n v="0"/>
    <n v="0"/>
    <n v="0"/>
  </r>
  <r>
    <n v="2018"/>
    <x v="1"/>
    <s v="0100-CONCEJO DE BOGOTA"/>
    <s v="OTRAS ENTIDADES"/>
    <s v="Administración Centrral"/>
    <s v="Funcionamiento"/>
    <s v="Constantes"/>
    <n v="98809953194"/>
    <n v="98809953194"/>
    <n v="93904522400"/>
    <n v="0.95035489203836732"/>
    <n v="93902704932"/>
    <n v="0.95033649846624979"/>
  </r>
  <r>
    <n v="2018"/>
    <x v="1"/>
    <s v="0102-PERSONERÍA DE BOGOTÁ"/>
    <s v="OTRAS ENTIDADES"/>
    <s v="Administración Centrral"/>
    <s v="Funcionamiento"/>
    <s v="Constantes"/>
    <n v="188813475390"/>
    <n v="199070487813"/>
    <n v="197510387618"/>
    <n v="0.99216307644523627"/>
    <n v="192425500317"/>
    <n v="0.96661992659483476"/>
  </r>
  <r>
    <n v="2018"/>
    <x v="1"/>
    <s v="0102-PERSONERÍA DE BOGOTÁ"/>
    <s v="OTRAS ENTIDADES"/>
    <s v="Administración Centrral"/>
    <s v="Inversión directa"/>
    <s v="Constantes"/>
    <n v="21651799082"/>
    <n v="21651799082"/>
    <n v="21301179207"/>
    <n v="0.9838064322658765"/>
    <n v="20724731744"/>
    <n v="0.9571828957728179"/>
  </r>
  <r>
    <n v="2018"/>
    <x v="1"/>
    <s v="0104-SECRETARÍA GENERAL"/>
    <s v="GESTIÓN PÚBLICA"/>
    <s v="Administración Centrral"/>
    <s v="Funcionamiento"/>
    <s v="Constantes"/>
    <n v="106059906522"/>
    <n v="104318542920"/>
    <n v="100914432488"/>
    <n v="0.96736811753006802"/>
    <n v="96665409340"/>
    <n v="0.92663688194083527"/>
  </r>
  <r>
    <n v="2018"/>
    <x v="1"/>
    <s v="0104-SECRETARÍA GENERAL"/>
    <s v="GESTIÓN PÚBLICA"/>
    <s v="Administración Centrral"/>
    <s v="Inversión directa"/>
    <s v="Constantes"/>
    <n v="172039628875"/>
    <n v="172495978968"/>
    <n v="170941285122"/>
    <n v="0.99098707195784308"/>
    <n v="142006925731"/>
    <n v="0.82324774513928778"/>
  </r>
  <r>
    <n v="2018"/>
    <x v="1"/>
    <s v="0105-VEEDURÍA DISTRITAL"/>
    <s v="OTRAS ENTIDADES"/>
    <s v="Administración Centrral"/>
    <s v="Funcionamiento"/>
    <s v="Constantes"/>
    <n v="28410143334"/>
    <n v="28410143334"/>
    <n v="28006541403"/>
    <n v="0.9857937383048333"/>
    <n v="27232320557"/>
    <n v="0.95854217406955378"/>
  </r>
  <r>
    <n v="2018"/>
    <x v="1"/>
    <s v="0105-VEEDURÍA DISTRITAL"/>
    <s v="OTRAS ENTIDADES"/>
    <s v="Administración Centrral"/>
    <s v="Inversión directa"/>
    <s v="Constantes"/>
    <n v="1796533962"/>
    <n v="1796533962"/>
    <n v="1796044283"/>
    <n v="0.99972743125910357"/>
    <n v="1784552266"/>
    <n v="0.9933306598965369"/>
  </r>
  <r>
    <n v="2018"/>
    <x v="1"/>
    <s v="0110-SECRETARÍA DISTRITAL DE GOBIERNO"/>
    <s v="GOBIERNO"/>
    <s v="Administración Centrral"/>
    <s v="Funcionamiento"/>
    <s v="Constantes"/>
    <n v="141826472426"/>
    <n v="141826472426"/>
    <n v="127144831460"/>
    <n v="0.89648166019457087"/>
    <n v="123437155447"/>
    <n v="0.87033931913807638"/>
  </r>
  <r>
    <n v="2018"/>
    <x v="1"/>
    <s v="0110-SECRETARÍA DISTRITAL DE GOBIERNO"/>
    <s v="GOBIERNO"/>
    <s v="Administración Centrral"/>
    <s v="Inversión directa"/>
    <s v="Constantes"/>
    <n v="71695385836"/>
    <n v="71695385836"/>
    <n v="70463546112"/>
    <n v="0.98281842395244545"/>
    <n v="64575499785"/>
    <n v="0.90069254850951741"/>
  </r>
  <r>
    <n v="2018"/>
    <x v="1"/>
    <s v="0111-SECRETARÍA DISTRITAL DE HACIENDA"/>
    <s v="HACIENDA"/>
    <s v="Administración Centrral"/>
    <s v="Funcionamiento"/>
    <s v="Constantes"/>
    <n v="467315239571"/>
    <n v="415968084934"/>
    <n v="307661569952"/>
    <n v="0.73962782505493285"/>
    <n v="290921679954"/>
    <n v="0.69938461745246483"/>
  </r>
  <r>
    <n v="2018"/>
    <x v="1"/>
    <s v="0111-SECRETARÍA DISTRITAL DE HACIENDA"/>
    <s v="HACIENDA"/>
    <s v="Administración Centrral"/>
    <s v="Servicio de la deuda"/>
    <s v="Constantes"/>
    <n v="360911467609"/>
    <n v="360911467609"/>
    <n v="252288700733"/>
    <n v="0.69903209893657781"/>
    <n v="251973586865"/>
    <n v="0.69815899321320585"/>
  </r>
  <r>
    <n v="2018"/>
    <x v="1"/>
    <s v="0111-SECRETARÍA DISTRITAL DE HACIENDA"/>
    <s v="HACIENDA"/>
    <s v="Administración Centrral"/>
    <s v="Inversión directa"/>
    <s v="Constantes"/>
    <n v="69989864331"/>
    <n v="69734543471"/>
    <n v="44307398682"/>
    <n v="0.63537232018197409"/>
    <n v="19193389319"/>
    <n v="0.27523503221874274"/>
  </r>
  <r>
    <n v="2018"/>
    <x v="1"/>
    <s v="0111-SECRETARÍA DISTRITAL DE HACIENDA"/>
    <s v="HACIENDA"/>
    <s v="Administración Centrral"/>
    <s v="Transferencias"/>
    <s v="Constantes"/>
    <n v="6783932086035"/>
    <n v="6566986379039"/>
    <n v="5751319903673"/>
    <n v="0.87579287845494769"/>
    <n v="5751319903673"/>
    <n v="0.87579287845494769"/>
  </r>
  <r>
    <n v="2018"/>
    <x v="1"/>
    <s v="0112-SECRETARÍA DE EDUCACIÓN DEL DISTRITO"/>
    <s v="EDUCACIÓN"/>
    <s v="Administración Centrral"/>
    <s v="Funcionamiento"/>
    <s v="Constantes"/>
    <n v="149623160053"/>
    <n v="149623160053"/>
    <n v="146473890535"/>
    <n v="0.97895199167772917"/>
    <n v="143325361443"/>
    <n v="0.95790893196100679"/>
  </r>
  <r>
    <n v="2018"/>
    <x v="1"/>
    <s v="0112-SECRETARÍA DE EDUCACIÓN DEL DISTRITO"/>
    <s v="EDUCACIÓN"/>
    <s v="Administración Centrral"/>
    <s v="Inversión directa"/>
    <s v="Constantes"/>
    <n v="5441210919481"/>
    <n v="5431052518017"/>
    <n v="5368942481521"/>
    <n v="0.98856390427270668"/>
    <n v="4990875257566"/>
    <n v="0.91895175769507775"/>
  </r>
  <r>
    <n v="2018"/>
    <x v="1"/>
    <s v="0113-SECRETARÍA DISTRITAL DE MOVILIDAD"/>
    <s v="MOVILIDAD"/>
    <s v="Administración Centrral"/>
    <s v="Funcionamiento"/>
    <s v="Constantes"/>
    <n v="63110531708"/>
    <n v="59442893820"/>
    <n v="54923297167"/>
    <n v="0.92396741876857702"/>
    <n v="49197501970"/>
    <n v="0.82764311776233102"/>
  </r>
  <r>
    <n v="2018"/>
    <x v="1"/>
    <s v="0113-SECRETARÍA DISTRITAL DE MOVILIDAD"/>
    <s v="MOVILIDAD"/>
    <s v="Administración Centrral"/>
    <s v="Inversión directa"/>
    <s v="Constantes"/>
    <n v="548047736123"/>
    <n v="551195945176"/>
    <n v="525021074420"/>
    <n v="0.95251258470770828"/>
    <n v="168064507515"/>
    <n v="0.30490882414117915"/>
  </r>
  <r>
    <n v="2018"/>
    <x v="1"/>
    <s v="0113-SECRETARÍA DISTRITAL DE MOVILIDAD"/>
    <s v="MOVILIDAD"/>
    <s v="Administración Centrral"/>
    <s v="Transferencias"/>
    <s v="Constantes"/>
    <n v="0"/>
    <n v="0"/>
    <n v="0"/>
    <n v="0"/>
    <n v="0"/>
    <n v="0"/>
  </r>
  <r>
    <n v="2018"/>
    <x v="1"/>
    <s v="0114-SECRETARÍA DISTRITAL DE SALUD"/>
    <s v="SALUD"/>
    <s v="Administración Centrral"/>
    <s v="Funcionamiento"/>
    <s v="Constantes"/>
    <n v="95605408825"/>
    <n v="95605408825"/>
    <n v="80970351469"/>
    <n v="0.84692228676320391"/>
    <n v="80585501157"/>
    <n v="0.84289688363246218"/>
  </r>
  <r>
    <n v="2018"/>
    <x v="1"/>
    <s v="0117-SECRETARÍA DISTRITAL DE DESARROLLO ECONÓMICO"/>
    <s v="DESARROLLO ECONÓMICO, INDUSTRIA Y TURISMO"/>
    <s v="Administración Centrral"/>
    <s v="Funcionamiento"/>
    <s v="Constantes"/>
    <n v="32106440922"/>
    <n v="32106440922"/>
    <n v="32097176718"/>
    <n v="0.99971145341140411"/>
    <n v="31572747205"/>
    <n v="0.98337736286944522"/>
  </r>
  <r>
    <n v="2018"/>
    <x v="1"/>
    <s v="0117-SECRETARÍA DISTRITAL DE DESARROLLO ECONÓMICO"/>
    <s v="DESARROLLO ECONÓMICO, INDUSTRIA Y TURISMO"/>
    <s v="Administración Centrral"/>
    <s v="Inversión directa"/>
    <s v="Constantes"/>
    <n v="49260195900"/>
    <n v="49260195900"/>
    <n v="49250998199"/>
    <n v="0.99981328330446206"/>
    <n v="42761016222"/>
    <n v="0.86806427462867641"/>
  </r>
  <r>
    <n v="2018"/>
    <x v="1"/>
    <s v="0117-SECRETARÍA DISTRITAL DE DESARROLLO ECONÓMICO"/>
    <s v="DESARROLLO ECONÓMICO, INDUSTRIA Y TURISMO"/>
    <s v="Administración Centrral"/>
    <s v="Transferencias"/>
    <s v="Constantes"/>
    <n v="0"/>
    <n v="0"/>
    <n v="0"/>
    <n v="0"/>
    <n v="0"/>
    <n v="0"/>
  </r>
  <r>
    <n v="2018"/>
    <x v="1"/>
    <s v="0118-SECRETARÍA DISTRITAL DEL HABITAT"/>
    <s v="HÁBITAT"/>
    <s v="Administración Centrral"/>
    <s v="Funcionamiento"/>
    <s v="Constantes"/>
    <n v="27597513295"/>
    <n v="27371834902"/>
    <n v="20655904907"/>
    <n v="0.75464085549817195"/>
    <n v="20166158790"/>
    <n v="0.73674851767159033"/>
  </r>
  <r>
    <n v="2018"/>
    <x v="1"/>
    <s v="0118-SECRETARÍA DISTRITAL DEL HABITAT"/>
    <s v="HÁBITAT"/>
    <s v="Administración Centrral"/>
    <s v="Inversión directa"/>
    <s v="Constantes"/>
    <n v="213507154223"/>
    <n v="212707815914"/>
    <n v="194673764123"/>
    <n v="0.91521678828063679"/>
    <n v="149744835610"/>
    <n v="0.70399310418637084"/>
  </r>
  <r>
    <n v="2018"/>
    <x v="1"/>
    <s v="0118-SECRETARÍA DISTRITAL DEL HABITAT"/>
    <s v="HÁBITAT"/>
    <s v="Administración Centrral"/>
    <s v="Transferencias"/>
    <s v="Constantes"/>
    <n v="0"/>
    <n v="0"/>
    <n v="0"/>
    <n v="0"/>
    <n v="0"/>
    <n v="0"/>
  </r>
  <r>
    <n v="2018"/>
    <x v="1"/>
    <s v="0119-SECRETARÍA DISTRITAL DE CULTURA, RECREACIÓN Y DEPORTE"/>
    <s v="CULTURA, RECREACIÓN Y DEPORTE"/>
    <s v="Administración Centrral"/>
    <s v="Funcionamiento"/>
    <s v="Constantes"/>
    <n v="31906632553"/>
    <n v="31906632553"/>
    <n v="31688559734"/>
    <n v="0.99316528252745695"/>
    <n v="31370401797"/>
    <n v="0.98319375273748277"/>
  </r>
  <r>
    <n v="2018"/>
    <x v="1"/>
    <s v="0119-SECRETARÍA DISTRITAL DE CULTURA, RECREACIÓN Y DEPORTE"/>
    <s v="CULTURA, RECREACIÓN Y DEPORTE"/>
    <s v="Administración Centrral"/>
    <s v="Inversión directa"/>
    <s v="Constantes"/>
    <n v="169354393785"/>
    <n v="177260450623"/>
    <n v="173268368068"/>
    <n v="0.9774790003017062"/>
    <n v="157720163405"/>
    <n v="0.88976510468452685"/>
  </r>
  <r>
    <n v="2018"/>
    <x v="1"/>
    <s v="0120-SECRETARÍA DISTRITAL DE PLANEACIÓN "/>
    <s v="PLANEACIÓN"/>
    <s v="Administración Centrral"/>
    <s v="Funcionamiento"/>
    <s v="Constantes"/>
    <n v="102189144976"/>
    <n v="102189144976"/>
    <n v="97169296883"/>
    <n v="0.95087689505398099"/>
    <n v="94351205407"/>
    <n v="0.92329968539377827"/>
  </r>
  <r>
    <n v="2018"/>
    <x v="1"/>
    <s v="0120-SECRETARÍA DISTRITAL DE PLANEACIÓN "/>
    <s v="PLANEACIÓN"/>
    <s v="Administración Centrral"/>
    <s v="Inversión directa"/>
    <s v="Constantes"/>
    <n v="38935342432"/>
    <n v="46011077864"/>
    <n v="40352726112"/>
    <n v="0.87702196917175002"/>
    <n v="35469918301"/>
    <n v="0.77089953001845202"/>
  </r>
  <r>
    <n v="2018"/>
    <x v="1"/>
    <s v="0120-SECRETARÍA DISTRITAL DE PLANEACIÓN "/>
    <s v="PLANEACIÓN"/>
    <s v="Administración Centrral"/>
    <s v="Transferencias"/>
    <s v="Constantes"/>
    <n v="0"/>
    <n v="0"/>
    <n v="0"/>
    <n v="0"/>
    <n v="0"/>
    <n v="0"/>
  </r>
  <r>
    <n v="2018"/>
    <x v="1"/>
    <s v="0121-SECRETARÍA DISTRITAL DE LA MUJER"/>
    <s v="MUJERES"/>
    <s v="Administración Centrral"/>
    <s v="Funcionamiento"/>
    <s v="Constantes"/>
    <n v="21550047246"/>
    <n v="21550047246"/>
    <n v="20608534137"/>
    <n v="0.95631039235077508"/>
    <n v="20230852950"/>
    <n v="0.9387846216325646"/>
  </r>
  <r>
    <n v="2018"/>
    <x v="1"/>
    <s v="0121-SECRETARÍA DISTRITAL DE LA MUJER"/>
    <s v="MUJERES"/>
    <s v="Administración Centrral"/>
    <s v="Inversión directa"/>
    <s v="Constantes"/>
    <n v="50882498862"/>
    <n v="52338488496"/>
    <n v="51579004752"/>
    <n v="0.9854890011954005"/>
    <n v="47029983835"/>
    <n v="0.89857359634285761"/>
  </r>
  <r>
    <n v="2018"/>
    <x v="1"/>
    <s v="0122-SECRETARÍA DISTRITAL DE INTEGRACIÓN SOCIAL"/>
    <s v="INTEGRACION SOCIAL"/>
    <s v="Administración Centrral"/>
    <s v="Funcionamiento"/>
    <s v="Constantes"/>
    <n v="40902161661"/>
    <n v="40902161661"/>
    <n v="40417061993"/>
    <n v="0.9881399992494152"/>
    <n v="39465544547"/>
    <n v="0.96487674353480912"/>
  </r>
  <r>
    <n v="2018"/>
    <x v="1"/>
    <s v="0122-SECRETARÍA DISTRITAL DE INTEGRACIÓN SOCIAL"/>
    <s v="INTEGRACION SOCIAL"/>
    <s v="Administración Centrral"/>
    <s v="Inversión directa"/>
    <s v="Constantes"/>
    <n v="1534361365739"/>
    <n v="1523982400441"/>
    <n v="1458907075213"/>
    <n v="0.95729916224152656"/>
    <n v="1225932622291"/>
    <n v="0.8044270209001414"/>
  </r>
  <r>
    <n v="2018"/>
    <x v="1"/>
    <s v="0125-DEPARTAMENTO ADMINISTRATIVO DEL SERVICIO CIVIL"/>
    <s v="GESTIÓN PÚBLICA"/>
    <s v="Administración Centrral"/>
    <s v="Funcionamiento"/>
    <s v="Constantes"/>
    <n v="13960057731"/>
    <n v="14030603985"/>
    <n v="13658235784"/>
    <n v="0.97346028714101718"/>
    <n v="13401921519"/>
    <n v="0.95519205968095744"/>
  </r>
  <r>
    <n v="2018"/>
    <x v="1"/>
    <s v="0125-DEPARTAMENTO ADMINISTRATIVO DEL SERVICIO CIVIL"/>
    <s v="GESTIÓN PÚBLICA"/>
    <s v="Administración Centrral"/>
    <s v="Inversión directa"/>
    <s v="Constantes"/>
    <n v="4742583387"/>
    <n v="4742583387"/>
    <n v="4634881616"/>
    <n v="0.97729048448674116"/>
    <n v="4131257797"/>
    <n v="0.87109861016345691"/>
  </r>
  <r>
    <n v="2018"/>
    <x v="1"/>
    <s v="0126-SECRETARÍA DISTRITAL DE AMBIENTE"/>
    <s v="AMBIENTE"/>
    <s v="Administración Centrral"/>
    <s v="Funcionamiento"/>
    <s v="Constantes"/>
    <n v="39471884804"/>
    <n v="37707225367"/>
    <n v="34924893049"/>
    <n v="0.92621222349510246"/>
    <n v="30725420665"/>
    <n v="0.81484172770478569"/>
  </r>
  <r>
    <n v="2018"/>
    <x v="1"/>
    <s v="0126-SECRETARÍA DISTRITAL DE AMBIENTE"/>
    <s v="AMBIENTE"/>
    <s v="Administración Centrral"/>
    <s v="Inversión directa"/>
    <s v="Constantes"/>
    <n v="202189877836"/>
    <n v="169917867597"/>
    <n v="154391550417"/>
    <n v="0.9086245760991758"/>
    <n v="80973382334"/>
    <n v="0.47654424740102869"/>
  </r>
  <r>
    <n v="2018"/>
    <x v="1"/>
    <s v="0127-DEPARTAMENTO ADTIVO DE LA DEFENSORÍA ESPACIO PUBLICO"/>
    <s v="GOBIERNO"/>
    <s v="Administración Centrral"/>
    <s v="Funcionamiento"/>
    <s v="Constantes"/>
    <n v="15081321172"/>
    <n v="15081321172"/>
    <n v="14279425348"/>
    <n v="0.94682854274804518"/>
    <n v="13780041955"/>
    <n v="0.91371583416604396"/>
  </r>
  <r>
    <n v="2018"/>
    <x v="1"/>
    <s v="0127-DEPARTAMENTO ADTIVO DE LA DEFENSORÍA ESPACIO PUBLICO"/>
    <s v="GOBIERNO"/>
    <s v="Administración Centrral"/>
    <s v="Inversión directa"/>
    <s v="Constantes"/>
    <n v="38234865819"/>
    <n v="48426793257"/>
    <n v="47266460785"/>
    <n v="0.97603945266740788"/>
    <n v="38872699096"/>
    <n v="0.80271057572826232"/>
  </r>
  <r>
    <n v="2018"/>
    <x v="1"/>
    <s v="0131-UNIDAD ADMINISTRATIVA ESPECIAL CUERPO OFICIAL DE BOMBEROS"/>
    <s v="SEGURIDAD, CONVIVENCIA Y JUSTICIA"/>
    <s v="Administración Centrral"/>
    <s v="Funcionamiento"/>
    <s v="Constantes"/>
    <n v="95230650197"/>
    <n v="95230650197"/>
    <n v="87790731565"/>
    <n v="0.92187474708395534"/>
    <n v="84918489758"/>
    <n v="0.8917138503447406"/>
  </r>
  <r>
    <n v="2018"/>
    <x v="1"/>
    <s v="0131-UNIDAD ADMINISTRATIVA ESPECIAL CUERPO OFICIAL DE BOMBEROS"/>
    <s v="SEGURIDAD, CONVIVENCIA Y JUSTICIA"/>
    <s v="Administración Centrral"/>
    <s v="Inversión directa"/>
    <s v="Constantes"/>
    <n v="62781197045"/>
    <n v="60731163640"/>
    <n v="55325431784"/>
    <n v="0.91098916055612067"/>
    <n v="22698122785"/>
    <n v="0.37374753626571544"/>
  </r>
  <r>
    <n v="2018"/>
    <x v="1"/>
    <s v="0136-SECRETARIA JURIDICA DISTRITAL"/>
    <s v="GESTIÓN JURÍDICA"/>
    <s v="Administración Centrral"/>
    <s v="Funcionamiento"/>
    <s v="Constantes"/>
    <n v="32795062867"/>
    <n v="32795062867"/>
    <n v="28839663475"/>
    <n v="0.87939040068192342"/>
    <n v="28239875611"/>
    <n v="0.86110143241763215"/>
  </r>
  <r>
    <n v="2018"/>
    <x v="1"/>
    <s v="0136-SECRETARIA JURIDICA DISTRITAL"/>
    <s v="GESTIÓN JURÍDICA"/>
    <s v="Administración Centrral"/>
    <s v="Inversión directa"/>
    <s v="Constantes"/>
    <n v="19531313251"/>
    <n v="19531313251"/>
    <n v="14014803766"/>
    <n v="0.717555629050312"/>
    <n v="12826990183"/>
    <n v="0.65673977054990196"/>
  </r>
  <r>
    <n v="2018"/>
    <x v="1"/>
    <s v="0137-SECRETARÍA DISTRITAL DE SEGURIDAD, CONVIVENCIA Y JUSTICIA"/>
    <s v="SEGURIDAD, CONVIVENCIA Y JUSTICIA"/>
    <s v="Administración Centrral"/>
    <s v="Funcionamiento"/>
    <s v="Constantes"/>
    <n v="108443389217"/>
    <n v="108443389217"/>
    <n v="99607800938"/>
    <n v="0.91852349559713964"/>
    <n v="94510958085"/>
    <n v="0.87152346277078641"/>
  </r>
  <r>
    <n v="2018"/>
    <x v="1"/>
    <s v="0137-SECRETARÍA DISTRITAL DE SEGURIDAD, CONVIVENCIA Y JUSTICIA"/>
    <s v="SEGURIDAD, CONVIVENCIA Y JUSTICIA"/>
    <s v="Administración Centrral"/>
    <s v="Inversión directa"/>
    <s v="Constantes"/>
    <n v="726183287839"/>
    <n v="713029877484"/>
    <n v="669606077710"/>
    <n v="0.93909960697968875"/>
    <n v="453987119751"/>
    <n v="0.63670139791749081"/>
  </r>
  <r>
    <n v="2018"/>
    <x v="1"/>
    <s v="0200-INSTITUTO PARA LA ECONOMÍA SOCIAL"/>
    <s v="DESARROLLO ECONÓMICO, INDUSTRIA Y TURISMO"/>
    <s v="Establecimientos Públicos"/>
    <s v="Funcionamiento"/>
    <s v="Constantes"/>
    <n v="18497535859"/>
    <n v="18497535859"/>
    <n v="17798369179"/>
    <n v="0.96220217193633284"/>
    <n v="17252230149"/>
    <n v="0.93267721065700249"/>
  </r>
  <r>
    <n v="2018"/>
    <x v="1"/>
    <s v="0200-INSTITUTO PARA LA ECONOMÍA SOCIAL"/>
    <s v="DESARROLLO ECONÓMICO, INDUSTRIA Y TURISMO"/>
    <s v="Establecimientos Públicos"/>
    <s v="Inversión directa"/>
    <s v="Constantes"/>
    <n v="67789585900"/>
    <n v="66713900758"/>
    <n v="64572591206"/>
    <n v="0.9679030977401929"/>
    <n v="43950614103"/>
    <n v="0.65879244960398542"/>
  </r>
  <r>
    <n v="2018"/>
    <x v="1"/>
    <s v="0201-FONDO FINANCIERO DE SALUD "/>
    <s v="SALUD"/>
    <s v="Establecimientos Públicos"/>
    <s v="Funcionamiento"/>
    <s v="Constantes"/>
    <n v="35600709757"/>
    <n v="32406268499"/>
    <n v="24439626638"/>
    <n v="0.75416355446027872"/>
    <n v="16428591434"/>
    <n v="0.50695720905067976"/>
  </r>
  <r>
    <n v="2018"/>
    <x v="1"/>
    <s v="0201-FONDO FINANCIERO DE SALUD "/>
    <s v="SALUD"/>
    <s v="Establecimientos Públicos"/>
    <s v="Inversión directa"/>
    <s v="Constantes"/>
    <n v="3663075723803"/>
    <n v="3579662135820"/>
    <n v="3145180052615"/>
    <n v="0.87862483476936504"/>
    <n v="2809477637483"/>
    <n v="0.78484435985448875"/>
  </r>
  <r>
    <n v="2018"/>
    <x v="1"/>
    <s v="0201-FONDO FINANCIERO DE SALUD "/>
    <s v="SALUD"/>
    <s v="Establecimientos Públicos"/>
    <s v="Transferencias"/>
    <s v="Constantes"/>
    <n v="5309317160"/>
    <n v="5716382742"/>
    <n v="5610633631"/>
    <n v="0.98150069444737675"/>
    <n v="5545132213"/>
    <n v="0.97004215135180327"/>
  </r>
  <r>
    <n v="2018"/>
    <x v="1"/>
    <s v="0203-INSTITUTO DISTRITAL DE GESTIÓN DE RIESGOS Y CAMBIO CLIMATICO"/>
    <s v="AMBIENTE"/>
    <s v="Establecimientos Públicos"/>
    <s v="Funcionamiento"/>
    <s v="Constantes"/>
    <n v="24882552721"/>
    <n v="24849064959"/>
    <n v="24265597182"/>
    <n v="0.97651952787910934"/>
    <n v="23671837813"/>
    <n v="0.95262489160286801"/>
  </r>
  <r>
    <n v="2018"/>
    <x v="1"/>
    <s v="0203-INSTITUTO DISTRITAL DE GESTIÓN DE RIESGOS Y CAMBIO CLIMATICO"/>
    <s v="AMBIENTE"/>
    <s v="Establecimientos Públicos"/>
    <s v="Inversión directa"/>
    <s v="Constantes"/>
    <n v="36641353596"/>
    <n v="36166700975"/>
    <n v="33299178861"/>
    <n v="0.92071374947960682"/>
    <n v="20078881809"/>
    <n v="0.55517592889877898"/>
  </r>
  <r>
    <n v="2018"/>
    <x v="1"/>
    <s v="0204-INSTITUTO DE DESARROLLO URBANO  "/>
    <s v="MOVILIDAD"/>
    <s v="Establecimientos Públicos"/>
    <s v="Funcionamiento"/>
    <s v="Constantes"/>
    <n v="96565746100"/>
    <n v="95146156206"/>
    <n v="89801971650"/>
    <n v="0.94383183967590489"/>
    <n v="83950814773"/>
    <n v="0.88233532620318289"/>
  </r>
  <r>
    <n v="2018"/>
    <x v="1"/>
    <s v="0204-INSTITUTO DE DESARROLLO URBANO  "/>
    <s v="MOVILIDAD"/>
    <s v="Establecimientos Públicos"/>
    <s v="Servicio de la deuda"/>
    <s v="Constantes"/>
    <n v="0"/>
    <n v="0"/>
    <n v="0"/>
    <n v="0"/>
    <n v="0"/>
    <n v="0"/>
  </r>
  <r>
    <n v="2018"/>
    <x v="1"/>
    <s v="0204-INSTITUTO DE DESARROLLO URBANO  "/>
    <s v="MOVILIDAD"/>
    <s v="Establecimientos Públicos"/>
    <s v="Inversión directa"/>
    <s v="Constantes"/>
    <n v="3794516300395"/>
    <n v="3373316024088"/>
    <n v="1904584348872"/>
    <n v="0.5646030005110233"/>
    <n v="727271847831"/>
    <n v="0.21559552755737527"/>
  </r>
  <r>
    <n v="2018"/>
    <x v="1"/>
    <s v="0204-INSTITUTO DE DESARROLLO URBANO  "/>
    <s v="MOVILIDAD"/>
    <s v="Establecimientos Públicos"/>
    <s v="Transferencias"/>
    <s v="Constantes"/>
    <n v="0"/>
    <n v="0"/>
    <n v="0"/>
    <n v="0"/>
    <n v="0"/>
    <n v="0"/>
  </r>
  <r>
    <n v="2018"/>
    <x v="1"/>
    <s v="0206-FONDO DE PRESTACIONES ECONÓMICAS, CESANTÍAS Y PENSIONES"/>
    <s v="HACIENDA"/>
    <s v="Establecimientos Públicos"/>
    <s v="Funcionamiento"/>
    <s v="Constantes"/>
    <n v="590089971156"/>
    <n v="506692904266"/>
    <n v="500618936443"/>
    <n v="0.98801252638065096"/>
    <n v="500152329674"/>
    <n v="0.98709163965602653"/>
  </r>
  <r>
    <n v="2018"/>
    <x v="1"/>
    <s v="0206-FONDO DE PRESTACIONES ECONÓMICAS, CESANTÍAS Y PENSIONES"/>
    <s v="HACIENDA"/>
    <s v="Establecimientos Públicos"/>
    <s v="Servicio de la deuda"/>
    <s v="Constantes"/>
    <n v="374619167393"/>
    <n v="301819685689"/>
    <n v="285126212715"/>
    <n v="0.94469057597786632"/>
    <n v="285126212715"/>
    <n v="0.94469057597786632"/>
  </r>
  <r>
    <n v="2018"/>
    <x v="1"/>
    <s v="0206-FONDO DE PRESTACIONES ECONÓMICAS, CESANTÍAS Y PENSIONES"/>
    <s v="HACIENDA"/>
    <s v="Establecimientos Públicos"/>
    <s v="Inversión directa"/>
    <s v="Constantes"/>
    <n v="6843304159"/>
    <n v="6722457019"/>
    <n v="5324181527"/>
    <n v="0.79199934071010236"/>
    <n v="4654243486"/>
    <n v="0.69234261711833789"/>
  </r>
  <r>
    <n v="2018"/>
    <x v="1"/>
    <s v="0208-CAJA DE LA VIVIENDA POPULAR"/>
    <s v="HÁBITAT"/>
    <s v="Establecimientos Públicos"/>
    <s v="Funcionamiento"/>
    <s v="Constantes"/>
    <n v="15806111356"/>
    <n v="16173020744"/>
    <n v="15873191178"/>
    <n v="0.98146112771720562"/>
    <n v="15368544213"/>
    <n v="0.95025811542976901"/>
  </r>
  <r>
    <n v="2018"/>
    <x v="1"/>
    <s v="0208-CAJA DE LA VIVIENDA POPULAR"/>
    <s v="HÁBITAT"/>
    <s v="Establecimientos Públicos"/>
    <s v="Inversión directa"/>
    <s v="Constantes"/>
    <n v="120566507818"/>
    <n v="123108665719"/>
    <n v="111614068895"/>
    <n v="0.90663048164101756"/>
    <n v="82502064501"/>
    <n v="0.67015643471690256"/>
  </r>
  <r>
    <n v="2018"/>
    <x v="1"/>
    <s v="0211-INSTITUTO DISTRITAL DE RECREACIÓN Y DEPORTE"/>
    <s v="CULTURA, RECREACIÓN Y DEPORTE"/>
    <s v="Establecimientos Públicos"/>
    <s v="Funcionamiento"/>
    <s v="Constantes"/>
    <n v="49473217375"/>
    <n v="49473217375"/>
    <n v="44965362918"/>
    <n v="0.90888293310638968"/>
    <n v="42382715158"/>
    <n v="0.85667998579403082"/>
  </r>
  <r>
    <n v="2018"/>
    <x v="1"/>
    <s v="0211-INSTITUTO DISTRITAL DE RECREACIÓN Y DEPORTE"/>
    <s v="CULTURA, RECREACIÓN Y DEPORTE"/>
    <s v="Establecimientos Públicos"/>
    <s v="Servicio de la deuda"/>
    <s v="Constantes"/>
    <n v="0"/>
    <n v="0"/>
    <n v="0"/>
    <n v="0"/>
    <n v="0"/>
    <n v="0"/>
  </r>
  <r>
    <n v="2018"/>
    <x v="1"/>
    <s v="0211-INSTITUTO DISTRITAL DE RECREACIÓN Y DEPORTE"/>
    <s v="CULTURA, RECREACIÓN Y DEPORTE"/>
    <s v="Establecimientos Públicos"/>
    <s v="Inversión directa"/>
    <s v="Constantes"/>
    <n v="790835205885"/>
    <n v="924638669931"/>
    <n v="891103852825"/>
    <n v="0.9637319763962473"/>
    <n v="415071871864"/>
    <n v="0.44890170113150712"/>
  </r>
  <r>
    <n v="2018"/>
    <x v="1"/>
    <s v="0213-INSTITUTO DISTRITAL DE PATRIMONIO CULTURAL"/>
    <s v="CULTURA, RECREACIÓN Y DEPORTE"/>
    <s v="Establecimientos Públicos"/>
    <s v="Funcionamiento"/>
    <s v="Constantes"/>
    <n v="8626869621"/>
    <n v="8600661808"/>
    <n v="8337519818"/>
    <n v="0.96940444864891262"/>
    <n v="8113904792"/>
    <n v="0.94340470223497941"/>
  </r>
  <r>
    <n v="2018"/>
    <x v="1"/>
    <s v="0213-INSTITUTO DISTRITAL DE PATRIMONIO CULTURAL"/>
    <s v="CULTURA, RECREACIÓN Y DEPORTE"/>
    <s v="Establecimientos Públicos"/>
    <s v="Inversión directa"/>
    <s v="Constantes"/>
    <n v="46417017966"/>
    <n v="45455671259"/>
    <n v="43869603756"/>
    <n v="0.96510737914389577"/>
    <n v="30863356388"/>
    <n v="0.67897702383812464"/>
  </r>
  <r>
    <n v="2018"/>
    <x v="1"/>
    <s v="0214-INSTITUTO DISTRITAL PARA LA PROTECCIÓN DE LA NIÑEZ Y LA JUVENTUD"/>
    <s v="INTEGRACION SOCIAL"/>
    <s v="Establecimientos Públicos"/>
    <s v="Funcionamiento"/>
    <s v="Constantes"/>
    <n v="20386656201"/>
    <n v="20386656201"/>
    <n v="17653121639"/>
    <n v="0.86591550202990542"/>
    <n v="17235374588"/>
    <n v="0.84542430195858087"/>
  </r>
  <r>
    <n v="2018"/>
    <x v="1"/>
    <s v="0214-INSTITUTO DISTRITAL PARA LA PROTECCIÓN DE LA NIÑEZ Y LA JUVENTUD"/>
    <s v="INTEGRACION SOCIAL"/>
    <s v="Establecimientos Públicos"/>
    <s v="Inversión directa"/>
    <s v="Constantes"/>
    <n v="125825690887"/>
    <n v="124263414010"/>
    <n v="120645703039"/>
    <n v="0.97088675697652349"/>
    <n v="104704045301"/>
    <n v="0.84259752667485877"/>
  </r>
  <r>
    <n v="2018"/>
    <x v="1"/>
    <s v="0215-FUNDACIÓN GILBERTO ALZATE AVENDAÑO"/>
    <s v="CULTURA, RECREACIÓN Y DEPORTE"/>
    <s v="Establecimientos Públicos"/>
    <s v="Funcionamiento"/>
    <s v="Constantes"/>
    <n v="6653697909"/>
    <n v="6653697909"/>
    <n v="6342639966"/>
    <n v="0.95325036584855272"/>
    <n v="6220286930"/>
    <n v="0.93486163860644245"/>
  </r>
  <r>
    <n v="2018"/>
    <x v="1"/>
    <s v="0215-FUNDACIÓN GILBERTO ALZATE AVENDAÑO"/>
    <s v="CULTURA, RECREACIÓN Y DEPORTE"/>
    <s v="Establecimientos Públicos"/>
    <s v="Inversión directa"/>
    <s v="Constantes"/>
    <n v="9607651902"/>
    <n v="9607651902"/>
    <n v="9212909952"/>
    <n v="0.95891379558434797"/>
    <n v="8500939209"/>
    <n v="0.88480924326893873"/>
  </r>
  <r>
    <n v="2018"/>
    <x v="1"/>
    <s v="0216-ORQUESTA FILARMÓNICA DE BOGOTÁ"/>
    <s v="CULTURA, RECREACIÓN Y DEPORTE"/>
    <s v="Establecimientos Públicos"/>
    <s v="Funcionamiento"/>
    <s v="Constantes"/>
    <n v="36365842501"/>
    <n v="36365842501"/>
    <n v="35409711021"/>
    <n v="0.97370797940474751"/>
    <n v="34777270377"/>
    <n v="0.95631691678925579"/>
  </r>
  <r>
    <n v="2018"/>
    <x v="1"/>
    <s v="0216-ORQUESTA FILARMÓNICA DE BOGOTÁ"/>
    <s v="CULTURA, RECREACIÓN Y DEPORTE"/>
    <s v="Establecimientos Públicos"/>
    <s v="Inversión directa"/>
    <s v="Constantes"/>
    <n v="49905221148"/>
    <n v="49905221148"/>
    <n v="49733945987"/>
    <n v="0.99656799114280925"/>
    <n v="44376223887"/>
    <n v="0.88921004388292191"/>
  </r>
  <r>
    <n v="2018"/>
    <x v="1"/>
    <s v="0217-FONDO DE SEGURIDAD Y VIGILANCIA"/>
    <s v="SEGURIDAD, CONVIVENCIA Y JUSTICIA"/>
    <s v="Establecimientos Públicos"/>
    <s v="Funcionamiento"/>
    <s v="Constantes"/>
    <n v="14202596485"/>
    <n v="13979830071"/>
    <n v="11476395185"/>
    <n v="0.82092522775415067"/>
    <n v="8528991689"/>
    <n v="0.61009265818564473"/>
  </r>
  <r>
    <n v="2018"/>
    <x v="1"/>
    <s v="0217-FONDO DE SEGURIDAD Y VIGILANCIA"/>
    <s v="SEGURIDAD, CONVIVENCIA Y JUSTICIA"/>
    <s v="Establecimientos Públicos"/>
    <s v="Servicio de la deuda"/>
    <s v="Constantes"/>
    <n v="0"/>
    <n v="0"/>
    <n v="0"/>
    <n v="0"/>
    <n v="0"/>
    <n v="0"/>
  </r>
  <r>
    <n v="2018"/>
    <x v="1"/>
    <s v="0217-FONDO DE SEGURIDAD Y VIGILANCIA"/>
    <s v="SEGURIDAD, CONVIVENCIA Y JUSTICIA"/>
    <s v="Establecimientos Públicos"/>
    <s v="Inversión directa"/>
    <s v="Constantes"/>
    <n v="0"/>
    <n v="0"/>
    <n v="0"/>
    <n v="0"/>
    <n v="0"/>
    <n v="0"/>
  </r>
  <r>
    <n v="2018"/>
    <x v="1"/>
    <s v="0218-JARDIN BOTÁNICO"/>
    <s v="AMBIENTE"/>
    <s v="Establecimientos Públicos"/>
    <s v="Funcionamiento"/>
    <s v="Constantes"/>
    <n v="10796701853"/>
    <n v="10796701853"/>
    <n v="10258153335"/>
    <n v="0.95011916367308435"/>
    <n v="10098338355"/>
    <n v="0.93531695998385367"/>
  </r>
  <r>
    <n v="2018"/>
    <x v="1"/>
    <s v="0218-JARDIN BOTÁNICO"/>
    <s v="AMBIENTE"/>
    <s v="Establecimientos Públicos"/>
    <s v="Inversión directa"/>
    <s v="Constantes"/>
    <n v="61277395623"/>
    <n v="67426461367"/>
    <n v="59447295660"/>
    <n v="0.88166121215275317"/>
    <n v="39594452029"/>
    <n v="0.58722423253815303"/>
  </r>
  <r>
    <n v="2018"/>
    <x v="1"/>
    <s v="0219-INSTITUTO PARA LA INVESTIGACION EDUCATIVA Y EL DESARROLLO PEDAGÓGICO"/>
    <s v="EDUCACIÓN"/>
    <s v="Establecimientos Públicos"/>
    <s v="Funcionamiento"/>
    <s v="Constantes"/>
    <n v="8527869606"/>
    <n v="8527869606"/>
    <n v="8099806220"/>
    <n v="0.94980418254767573"/>
    <n v="7987247232"/>
    <n v="0.93660522510573674"/>
  </r>
  <r>
    <n v="2018"/>
    <x v="1"/>
    <s v="0219-INSTITUTO PARA LA INVESTIGACION EDUCATIVA Y EL DESARROLLO PEDAGÓGICO"/>
    <s v="EDUCACIÓN"/>
    <s v="Establecimientos Públicos"/>
    <s v="Inversión directa"/>
    <s v="Constantes"/>
    <n v="7542557741"/>
    <n v="10063352611"/>
    <n v="10039723751"/>
    <n v="0.99765198926109655"/>
    <n v="10004173019"/>
    <n v="0.99411929659154419"/>
  </r>
  <r>
    <n v="2018"/>
    <x v="1"/>
    <s v="0220-INSTITUTO DISTRITAL DE PARTICIPACIÓN Y ACCIÓN COMUNAL"/>
    <s v="GOBIERNO"/>
    <s v="Establecimientos Públicos"/>
    <s v="Funcionamiento"/>
    <s v="Constantes"/>
    <n v="22388815211"/>
    <n v="22157312859"/>
    <n v="21256445767"/>
    <n v="0.95934222269041614"/>
    <n v="20424731894"/>
    <n v="0.92180545646372236"/>
  </r>
  <r>
    <n v="2018"/>
    <x v="1"/>
    <s v="0220-INSTITUTO DISTRITAL DE PARTICIPACIÓN Y ACCIÓN COMUNAL"/>
    <s v="GOBIERNO"/>
    <s v="Establecimientos Públicos"/>
    <s v="Inversión directa"/>
    <s v="Constantes"/>
    <n v="31389524730"/>
    <n v="31389524730"/>
    <n v="31315666594"/>
    <n v="0.99764704510070479"/>
    <n v="28017600020"/>
    <n v="0.89257802598147207"/>
  </r>
  <r>
    <n v="2018"/>
    <x v="1"/>
    <s v="0221-INSTITUTO DISTRITAL DE TURISMO"/>
    <s v="DESARROLLO ECONÓMICO, INDUSTRIA Y TURISMO"/>
    <s v="Establecimientos Públicos"/>
    <s v="Funcionamiento"/>
    <s v="Constantes"/>
    <n v="10323253336"/>
    <n v="10323253336"/>
    <n v="9759991731"/>
    <n v="0.94543758768025643"/>
    <n v="9566045212"/>
    <n v="0.92665024296561538"/>
  </r>
  <r>
    <n v="2018"/>
    <x v="1"/>
    <s v="0221-INSTITUTO DISTRITAL DE TURISMO"/>
    <s v="DESARROLLO ECONÓMICO, INDUSTRIA Y TURISMO"/>
    <s v="Establecimientos Públicos"/>
    <s v="Inversión directa"/>
    <s v="Constantes"/>
    <n v="19315788929"/>
    <n v="19192029810"/>
    <n v="19066919264"/>
    <n v="0.99348111965026176"/>
    <n v="16103894108"/>
    <n v="0.8390928040143556"/>
  </r>
  <r>
    <n v="2018"/>
    <x v="1"/>
    <s v="0221-INSTITUTO DISTRITAL DE TURISMO"/>
    <s v="DESARROLLO ECONÓMICO, INDUSTRIA Y TURISMO"/>
    <s v="Establecimientos Públicos"/>
    <s v="Transferencias"/>
    <s v="Constantes"/>
    <n v="0"/>
    <n v="0"/>
    <n v="0"/>
    <n v="0"/>
    <n v="0"/>
    <n v="0"/>
  </r>
  <r>
    <n v="2018"/>
    <x v="1"/>
    <s v="0222-INSTITUTO DISTRITAL DE LAS ARTES"/>
    <s v="CULTURA, RECREACIÓN Y DEPORTE"/>
    <s v="Establecimientos Públicos"/>
    <s v="Funcionamiento"/>
    <s v="Constantes"/>
    <n v="17606267820"/>
    <n v="16672978465"/>
    <n v="15917478016"/>
    <n v="0.95468713340055289"/>
    <n v="15420903277"/>
    <n v="0.92490392819565126"/>
  </r>
  <r>
    <n v="2018"/>
    <x v="1"/>
    <s v="0222-INSTITUTO DISTRITAL DE LAS ARTES"/>
    <s v="CULTURA, RECREACIÓN Y DEPORTE"/>
    <s v="Establecimientos Públicos"/>
    <s v="Inversión directa"/>
    <s v="Constantes"/>
    <n v="168740411692"/>
    <n v="178044051028"/>
    <n v="173041147100"/>
    <n v="0.9719007520941364"/>
    <n v="151348440600"/>
    <n v="0.85006176688373747"/>
  </r>
  <r>
    <n v="2018"/>
    <x v="1"/>
    <s v="0226-UNIDAD ADMINISTRATIVA ESPECIAL DE CATASTRO"/>
    <s v="HACIENDA"/>
    <s v="Establecimientos Públicos"/>
    <s v="Funcionamiento"/>
    <s v="Constantes"/>
    <n v="69891299657"/>
    <n v="69550198083"/>
    <n v="66713790436"/>
    <n v="0.95921783510069836"/>
    <n v="64291110937"/>
    <n v="0.92438429665255739"/>
  </r>
  <r>
    <n v="2018"/>
    <x v="1"/>
    <s v="0226-UNIDAD ADMINISTRATIVA ESPECIAL DE CATASTRO"/>
    <s v="HACIENDA"/>
    <s v="Establecimientos Públicos"/>
    <s v="Inversión directa"/>
    <s v="Constantes"/>
    <n v="37534001912"/>
    <n v="37378211022"/>
    <n v="32222137587"/>
    <n v="0.86205670913556431"/>
    <n v="19720217638"/>
    <n v="0.52758591432835322"/>
  </r>
  <r>
    <n v="2018"/>
    <x v="1"/>
    <s v="0226-UNIDAD ADMINISTRATIVA ESPECIAL DE CATASTRO"/>
    <s v="HACIENDA"/>
    <s v="Establecimientos Públicos"/>
    <s v="Transferencias"/>
    <s v="Constantes"/>
    <n v="0"/>
    <n v="0"/>
    <n v="0"/>
    <n v="0"/>
    <n v="0"/>
    <n v="0"/>
  </r>
  <r>
    <n v="2018"/>
    <x v="1"/>
    <s v="0227-UNIDAD ADTIVA ESPECIAL DE REHABILITACIÓN Y MANTO. VIAL"/>
    <s v="MOVILIDAD"/>
    <s v="Establecimientos Públicos"/>
    <s v="Funcionamiento"/>
    <s v="Constantes"/>
    <n v="39060818162"/>
    <n v="38638581168"/>
    <n v="31807928113"/>
    <n v="0.82321677327383169"/>
    <n v="29410037231"/>
    <n v="0.76115727705232183"/>
  </r>
  <r>
    <n v="2018"/>
    <x v="1"/>
    <s v="0227-UNIDAD ADTIVA ESPECIAL DE REHABILITACIÓN Y MANTO. VIAL"/>
    <s v="MOVILIDAD"/>
    <s v="Establecimientos Públicos"/>
    <s v="Inversión directa"/>
    <s v="Constantes"/>
    <n v="202586763139"/>
    <n v="202531435532"/>
    <n v="180757859720"/>
    <n v="0.89249285793681266"/>
    <n v="92671707339"/>
    <n v="0.45756702951111933"/>
  </r>
  <r>
    <n v="2018"/>
    <x v="1"/>
    <s v="0228-UNIDAD ADMINISTRATIVA ESPECIAL DE SERVICIOS PÚBLICOS"/>
    <s v="HÁBITAT"/>
    <s v="Establecimientos Públicos"/>
    <s v="Funcionamiento"/>
    <s v="Constantes"/>
    <n v="354292732379"/>
    <n v="354292732379"/>
    <n v="346262326205"/>
    <n v="0.97733397995471838"/>
    <n v="318204683977"/>
    <n v="0.89814059080558484"/>
  </r>
  <r>
    <n v="2018"/>
    <x v="1"/>
    <s v="0228-UNIDAD ADMINISTRATIVA ESPECIAL DE SERVICIOS PÚBLICOS"/>
    <s v="HÁBITAT"/>
    <s v="Establecimientos Públicos"/>
    <s v="Inversión directa"/>
    <s v="Constantes"/>
    <n v="190031126800"/>
    <n v="261373162881"/>
    <n v="207870078916"/>
    <n v="0.79530000947587987"/>
    <n v="98986250942"/>
    <n v="0.37871619966992259"/>
  </r>
  <r>
    <n v="2018"/>
    <x v="1"/>
    <s v="0229-INSTITUTO DISTRITAL DE PROTECCIÓN Y BIENESTAR ANIMAL"/>
    <s v="AMBIENTE"/>
    <s v="Establecimientos Públicos"/>
    <s v="Funcionamiento"/>
    <s v="Constantes"/>
    <n v="8346409618"/>
    <n v="7600942925"/>
    <n v="6659149718"/>
    <n v="0.8760952139368946"/>
    <n v="6129185979"/>
    <n v="0.8063717935363921"/>
  </r>
  <r>
    <n v="2018"/>
    <x v="1"/>
    <s v="0229-INSTITUTO DISTRITAL DE PROTECCIÓN Y BIENESTAR ANIMAL"/>
    <s v="AMBIENTE"/>
    <s v="Establecimientos Públicos"/>
    <s v="Inversión directa"/>
    <s v="Constantes"/>
    <n v="34049379009"/>
    <n v="33137929498"/>
    <n v="31252770864"/>
    <n v="0.94311175554544602"/>
    <n v="22791930614"/>
    <n v="0.68778982149067525"/>
  </r>
  <r>
    <n v="2018"/>
    <x v="1"/>
    <s v="0230-UNIVERSIDAD DISTRITAL  "/>
    <s v="EDUCACIÓN"/>
    <s v="Ente Autónomo Universitario"/>
    <s v="Funcionamiento"/>
    <s v="Constantes"/>
    <n v="395521679265"/>
    <n v="426460250445"/>
    <n v="408719660001"/>
    <n v="0.95840036574220422"/>
    <n v="388910632498"/>
    <n v="0.91195048563654413"/>
  </r>
  <r>
    <n v="2018"/>
    <x v="1"/>
    <s v="0230-UNIVERSIDAD DISTRITAL  "/>
    <s v="EDUCACIÓN"/>
    <s v="Ente Autónomo Universitario"/>
    <s v="Servicio de la deuda"/>
    <s v="Constantes"/>
    <n v="0"/>
    <n v="0"/>
    <n v="0"/>
    <n v="0"/>
    <n v="0"/>
    <n v="0"/>
  </r>
  <r>
    <n v="2018"/>
    <x v="1"/>
    <s v="0230-UNIVERSIDAD DISTRITAL  "/>
    <s v="EDUCACIÓN"/>
    <s v="Ente Autónomo Universitario"/>
    <s v="Inversión directa"/>
    <s v="Constantes"/>
    <n v="60179278049"/>
    <n v="44803279490"/>
    <n v="25805654677"/>
    <n v="0.57597691443010923"/>
    <n v="10822158496"/>
    <n v="0.24154835581657552"/>
  </r>
  <r>
    <n v="2018"/>
    <x v="1"/>
    <s v="0230-UNIVERSIDAD DISTRITAL  "/>
    <s v="EDUCACIÓN"/>
    <s v="Ente Autónomo Universitario"/>
    <s v="Transferencias"/>
    <s v="Constantes"/>
    <n v="274215264"/>
    <n v="274215264"/>
    <n v="175737949"/>
    <n v="0.64087588136596219"/>
    <n v="175737949"/>
    <n v="0.64087588136596219"/>
  </r>
  <r>
    <n v="2018"/>
    <x v="1"/>
    <s v="0235-CONTRALORÍA DISTRITAL"/>
    <s v="ORGANISMO DE CONTROL"/>
    <s v="Organismo de Control"/>
    <s v="Funcionamiento"/>
    <s v="Constantes"/>
    <n v="193871107270"/>
    <n v="193055753075"/>
    <n v="192025397713"/>
    <n v="0.99466291293790288"/>
    <n v="190626293289"/>
    <n v="0.987415760746295"/>
  </r>
  <r>
    <n v="2018"/>
    <x v="1"/>
    <s v="0235-CONTRALORÍA DISTRITAL"/>
    <s v="ORGANISMO DE CONTROL"/>
    <s v="Organismo de Control"/>
    <s v="Inversión directa"/>
    <s v="Constantes"/>
    <n v="24472110699"/>
    <n v="23089644173"/>
    <n v="22911001644"/>
    <n v="0.9922630886963214"/>
    <n v="19097620663"/>
    <n v="0.82710762105775137"/>
  </r>
  <r>
    <n v="2018"/>
    <x v="1"/>
    <s v="0501-AGENCIA DE EDUCACIÓN SUPERIOR, CIENCIA Y TECNOLOGÍA - ATENEA"/>
    <s v="EDUCACIÓN"/>
    <s v="Establecimientos Públicos"/>
    <s v="Funcionamiento"/>
    <s v="Constantes"/>
    <n v="0"/>
    <n v="0"/>
    <n v="0"/>
    <n v="0"/>
    <n v="0"/>
    <n v="0"/>
  </r>
  <r>
    <n v="2018"/>
    <x v="1"/>
    <s v="0501-AGENCIA DE EDUCACIÓN SUPERIOR, CIENCIA Y TECNOLOGÍA - ATENEA"/>
    <s v="EDUCACIÓN"/>
    <s v="Establecimientos Públicos"/>
    <s v="Inversión directa"/>
    <s v="Constantes"/>
    <n v="0"/>
    <n v="0"/>
    <n v="0"/>
    <n v="0"/>
    <n v="0"/>
    <n v="0"/>
  </r>
  <r>
    <n v="2019"/>
    <x v="1"/>
    <s v="0100-CONCEJO DE BOGOTA"/>
    <s v="OTRAS ENTIDADES"/>
    <s v="Administración Centrral"/>
    <s v="Funcionamiento"/>
    <s v="Constantes"/>
    <n v="100382338460"/>
    <n v="100382338460"/>
    <n v="94279822003"/>
    <n v="0.93920726941989197"/>
    <n v="94279822003"/>
    <n v="0.93920726941989197"/>
  </r>
  <r>
    <n v="2019"/>
    <x v="1"/>
    <s v="0102-PERSONERÍA DE BOGOTÁ"/>
    <s v="OTRAS ENTIDADES"/>
    <s v="Administración Centrral"/>
    <s v="Funcionamiento"/>
    <s v="Constantes"/>
    <n v="193745216237"/>
    <n v="193745216237"/>
    <n v="192997181716"/>
    <n v="0.99613908133822016"/>
    <n v="188018953396"/>
    <n v="0.97044436527405498"/>
  </r>
  <r>
    <n v="2019"/>
    <x v="1"/>
    <s v="0102-PERSONERÍA DE BOGOTÁ"/>
    <s v="OTRAS ENTIDADES"/>
    <s v="Administración Centrral"/>
    <s v="Inversión directa"/>
    <s v="Constantes"/>
    <n v="29745391310"/>
    <n v="29745391310"/>
    <n v="29344647742"/>
    <n v="0.98652754089453598"/>
    <n v="24881937676"/>
    <n v="0.83649723806575127"/>
  </r>
  <r>
    <n v="2019"/>
    <x v="1"/>
    <s v="0104-SECRETARÍA GENERAL"/>
    <s v="GESTIÓN PÚBLICA"/>
    <s v="Administración Centrral"/>
    <s v="Funcionamiento"/>
    <s v="Constantes"/>
    <n v="123140840894"/>
    <n v="123122605956"/>
    <n v="120617096805"/>
    <n v="0.97965029141849558"/>
    <n v="115566215374"/>
    <n v="0.93862710650633563"/>
  </r>
  <r>
    <n v="2019"/>
    <x v="1"/>
    <s v="0104-SECRETARÍA GENERAL"/>
    <s v="GESTIÓN PÚBLICA"/>
    <s v="Administración Centrral"/>
    <s v="Inversión directa"/>
    <s v="Constantes"/>
    <n v="188621180533"/>
    <n v="188621180533"/>
    <n v="187684835864"/>
    <n v="0.99503584556965397"/>
    <n v="159022205993"/>
    <n v="0.84307714299974101"/>
  </r>
  <r>
    <n v="2019"/>
    <x v="1"/>
    <s v="0105-VEEDURÍA DISTRITAL"/>
    <s v="OTRAS ENTIDADES"/>
    <s v="Administración Centrral"/>
    <s v="Funcionamiento"/>
    <s v="Constantes"/>
    <n v="28461782152"/>
    <n v="28461782152"/>
    <n v="27745758109"/>
    <n v="0.97484261388917681"/>
    <n v="26768568771"/>
    <n v="0.94050922841172058"/>
  </r>
  <r>
    <n v="2019"/>
    <x v="1"/>
    <s v="0105-VEEDURÍA DISTRITAL"/>
    <s v="OTRAS ENTIDADES"/>
    <s v="Administración Centrral"/>
    <s v="Inversión directa"/>
    <s v="Constantes"/>
    <n v="2438361831"/>
    <n v="2438361831"/>
    <n v="2434891565"/>
    <n v="0.9985768043299067"/>
    <n v="2326225233"/>
    <n v="0.9540115020771911"/>
  </r>
  <r>
    <n v="2019"/>
    <x v="1"/>
    <s v="0110-SECRETARÍA DISTRITAL DE GOBIERNO"/>
    <s v="GOBIERNO"/>
    <s v="Administración Centrral"/>
    <s v="Funcionamiento"/>
    <s v="Constantes"/>
    <n v="141017436735"/>
    <n v="141017436735"/>
    <n v="133876127561"/>
    <n v="0.94935867975376731"/>
    <n v="130131729809"/>
    <n v="0.92280595096579143"/>
  </r>
  <r>
    <n v="2019"/>
    <x v="1"/>
    <s v="0110-SECRETARÍA DISTRITAL DE GOBIERNO"/>
    <s v="GOBIERNO"/>
    <s v="Administración Centrral"/>
    <s v="Inversión directa"/>
    <s v="Constantes"/>
    <n v="68448345052"/>
    <n v="68448345052"/>
    <n v="68418064238"/>
    <n v="0.99955761072123805"/>
    <n v="60527647271"/>
    <n v="0.88428211412587598"/>
  </r>
  <r>
    <n v="2019"/>
    <x v="1"/>
    <s v="0111-SECRETARÍA DISTRITAL DE HACIENDA"/>
    <s v="HACIENDA"/>
    <s v="Administración Centrral"/>
    <s v="Funcionamiento"/>
    <s v="Constantes"/>
    <n v="962653388280"/>
    <n v="957291826251"/>
    <n v="801914455716"/>
    <n v="0.83769069548676955"/>
    <n v="776850192672"/>
    <n v="0.81150822703077319"/>
  </r>
  <r>
    <n v="2019"/>
    <x v="1"/>
    <s v="0111-SECRETARÍA DISTRITAL DE HACIENDA"/>
    <s v="HACIENDA"/>
    <s v="Administración Centrral"/>
    <s v="Servicio de la deuda"/>
    <s v="Constantes"/>
    <n v="376072272810"/>
    <n v="376072272810"/>
    <n v="268844874476"/>
    <n v="0.71487555428428606"/>
    <n v="267622990611"/>
    <n v="0.71162648767304637"/>
  </r>
  <r>
    <n v="2019"/>
    <x v="1"/>
    <s v="0111-SECRETARÍA DISTRITAL DE HACIENDA"/>
    <s v="HACIENDA"/>
    <s v="Administración Centrral"/>
    <s v="Inversión directa"/>
    <s v="Constantes"/>
    <n v="112250546204"/>
    <n v="111935445052"/>
    <n v="103801914191"/>
    <n v="0.92733730716645169"/>
    <n v="60158950264"/>
    <n v="0.53744325790684933"/>
  </r>
  <r>
    <n v="2019"/>
    <x v="1"/>
    <s v="0111-SECRETARÍA DISTRITAL DE HACIENDA"/>
    <s v="HACIENDA"/>
    <s v="Administración Centrral"/>
    <s v="Transferencias"/>
    <s v="Constantes"/>
    <n v="8400094006234"/>
    <n v="5769474373818"/>
    <n v="4774691654475"/>
    <n v="0.82757827578585919"/>
    <n v="4774691654475"/>
    <n v="0.82757827578585919"/>
  </r>
  <r>
    <n v="2019"/>
    <x v="1"/>
    <s v="0112-SECRETARÍA DE EDUCACIÓN DEL DISTRITO"/>
    <s v="EDUCACIÓN"/>
    <s v="Administración Centrral"/>
    <s v="Funcionamiento"/>
    <s v="Constantes"/>
    <n v="157054309720"/>
    <n v="157054309720"/>
    <n v="146809860072"/>
    <n v="0.93477129238755663"/>
    <n v="139334157150"/>
    <n v="0.88717181590500838"/>
  </r>
  <r>
    <n v="2019"/>
    <x v="1"/>
    <s v="0112-SECRETARÍA DE EDUCACIÓN DEL DISTRITO"/>
    <s v="EDUCACIÓN"/>
    <s v="Administración Centrral"/>
    <s v="Inversión directa"/>
    <s v="Constantes"/>
    <n v="5685460423115"/>
    <n v="5668331408175"/>
    <n v="5653500571975"/>
    <n v="0.99738356226338309"/>
    <n v="5110319763030"/>
    <n v="0.90155627733053456"/>
  </r>
  <r>
    <n v="2019"/>
    <x v="1"/>
    <s v="0113-SECRETARÍA DISTRITAL DE MOVILIDAD"/>
    <s v="MOVILIDAD"/>
    <s v="Administración Centrral"/>
    <s v="Funcionamiento"/>
    <s v="Constantes"/>
    <n v="90247427464"/>
    <n v="89943044274"/>
    <n v="74844123044"/>
    <n v="0.83212797218645318"/>
    <n v="68636217560"/>
    <n v="0.76310756561573045"/>
  </r>
  <r>
    <n v="2019"/>
    <x v="1"/>
    <s v="0113-SECRETARÍA DISTRITAL DE MOVILIDAD"/>
    <s v="MOVILIDAD"/>
    <s v="Administración Centrral"/>
    <s v="Inversión directa"/>
    <s v="Constantes"/>
    <n v="607927406147"/>
    <n v="602350922585"/>
    <n v="572400952371"/>
    <n v="0.95027820313535982"/>
    <n v="299413079081"/>
    <n v="0.49707416035168217"/>
  </r>
  <r>
    <n v="2019"/>
    <x v="1"/>
    <s v="0113-SECRETARÍA DISTRITAL DE MOVILIDAD"/>
    <s v="MOVILIDAD"/>
    <s v="Administración Centrral"/>
    <s v="Transferencias"/>
    <s v="Constantes"/>
    <n v="0"/>
    <n v="0"/>
    <n v="0"/>
    <n v="0"/>
    <n v="0"/>
    <n v="0"/>
  </r>
  <r>
    <n v="2019"/>
    <x v="1"/>
    <s v="0114-SECRETARÍA DISTRITAL DE SALUD"/>
    <s v="SALUD"/>
    <s v="Administración Centrral"/>
    <s v="Funcionamiento"/>
    <s v="Constantes"/>
    <n v="95930241972"/>
    <n v="95930241972"/>
    <n v="84530884449"/>
    <n v="0.88117034536067129"/>
    <n v="84131611767"/>
    <n v="0.87700823053856392"/>
  </r>
  <r>
    <n v="2019"/>
    <x v="1"/>
    <s v="0117-SECRETARÍA DISTRITAL DE DESARROLLO ECONÓMICO"/>
    <s v="DESARROLLO ECONÓMICO, INDUSTRIA Y TURISMO"/>
    <s v="Administración Centrral"/>
    <s v="Funcionamiento"/>
    <s v="Constantes"/>
    <n v="34928460521"/>
    <n v="34928460521"/>
    <n v="33961374661"/>
    <n v="0.97231238235024531"/>
    <n v="33158151078"/>
    <n v="0.94931613313058449"/>
  </r>
  <r>
    <n v="2019"/>
    <x v="1"/>
    <s v="0117-SECRETARÍA DISTRITAL DE DESARROLLO ECONÓMICO"/>
    <s v="DESARROLLO ECONÓMICO, INDUSTRIA Y TURISMO"/>
    <s v="Administración Centrral"/>
    <s v="Inversión directa"/>
    <s v="Constantes"/>
    <n v="164591770277"/>
    <n v="164591770277"/>
    <n v="159021200319"/>
    <n v="0.96615523395474145"/>
    <n v="96499606097"/>
    <n v="0.58629666559024074"/>
  </r>
  <r>
    <n v="2019"/>
    <x v="1"/>
    <s v="0117-SECRETARÍA DISTRITAL DE DESARROLLO ECONÓMICO"/>
    <s v="DESARROLLO ECONÓMICO, INDUSTRIA Y TURISMO"/>
    <s v="Administración Centrral"/>
    <s v="Transferencias"/>
    <s v="Constantes"/>
    <n v="0"/>
    <n v="0"/>
    <n v="0"/>
    <n v="0"/>
    <n v="0"/>
    <n v="0"/>
  </r>
  <r>
    <n v="2019"/>
    <x v="1"/>
    <s v="0118-SECRETARÍA DISTRITAL DEL HABITAT"/>
    <s v="HÁBITAT"/>
    <s v="Administración Centrral"/>
    <s v="Funcionamiento"/>
    <s v="Constantes"/>
    <n v="27924712743"/>
    <n v="27924712743"/>
    <n v="26970364638"/>
    <n v="0.96582424629455754"/>
    <n v="26650911723"/>
    <n v="0.95438445395219651"/>
  </r>
  <r>
    <n v="2019"/>
    <x v="1"/>
    <s v="0118-SECRETARÍA DISTRITAL DEL HABITAT"/>
    <s v="HÁBITAT"/>
    <s v="Administración Centrral"/>
    <s v="Inversión directa"/>
    <s v="Constantes"/>
    <n v="220309996789"/>
    <n v="220361620195"/>
    <n v="185827418206"/>
    <n v="0.84328395317460281"/>
    <n v="146788102439"/>
    <n v="0.66612372113213669"/>
  </r>
  <r>
    <n v="2019"/>
    <x v="1"/>
    <s v="0118-SECRETARÍA DISTRITAL DEL HABITAT"/>
    <s v="HÁBITAT"/>
    <s v="Administración Centrral"/>
    <s v="Transferencias"/>
    <s v="Constantes"/>
    <n v="0"/>
    <n v="0"/>
    <n v="0"/>
    <n v="0"/>
    <n v="0"/>
    <n v="0"/>
  </r>
  <r>
    <n v="2019"/>
    <x v="1"/>
    <s v="0119-SECRETARÍA DISTRITAL DE CULTURA, RECREACIÓN Y DEPORTE"/>
    <s v="CULTURA, RECREACIÓN Y DEPORTE"/>
    <s v="Administración Centrral"/>
    <s v="Funcionamiento"/>
    <s v="Constantes"/>
    <n v="32025974642"/>
    <n v="32025974642"/>
    <n v="31306744284"/>
    <n v="0.97754228041332503"/>
    <n v="30647340701"/>
    <n v="0.95695263121853569"/>
  </r>
  <r>
    <n v="2019"/>
    <x v="1"/>
    <s v="0119-SECRETARÍA DISTRITAL DE CULTURA, RECREACIÓN Y DEPORTE"/>
    <s v="CULTURA, RECREACIÓN Y DEPORTE"/>
    <s v="Administración Centrral"/>
    <s v="Inversión directa"/>
    <s v="Constantes"/>
    <n v="246468501528"/>
    <n v="250940879303"/>
    <n v="245966816924"/>
    <n v="0.98017834960642647"/>
    <n v="110911989038"/>
    <n v="0.44198453972929092"/>
  </r>
  <r>
    <n v="2019"/>
    <x v="1"/>
    <s v="0120-SECRETARÍA DISTRITAL DE PLANEACIÓN "/>
    <s v="PLANEACIÓN"/>
    <s v="Administración Centrral"/>
    <s v="Funcionamiento"/>
    <s v="Constantes"/>
    <n v="104159164350"/>
    <n v="104159164350"/>
    <n v="98893387273"/>
    <n v="0.94944489896918038"/>
    <n v="95997577634"/>
    <n v="0.92164312408867743"/>
  </r>
  <r>
    <n v="2019"/>
    <x v="1"/>
    <s v="0120-SECRETARÍA DISTRITAL DE PLANEACIÓN "/>
    <s v="PLANEACIÓN"/>
    <s v="Administración Centrral"/>
    <s v="Inversión directa"/>
    <s v="Constantes"/>
    <n v="63674317753"/>
    <n v="62040383182"/>
    <n v="61007031801"/>
    <n v="0.98334389105933484"/>
    <n v="50624399661"/>
    <n v="0.81599108620089633"/>
  </r>
  <r>
    <n v="2019"/>
    <x v="1"/>
    <s v="0120-SECRETARÍA DISTRITAL DE PLANEACIÓN "/>
    <s v="PLANEACIÓN"/>
    <s v="Administración Centrral"/>
    <s v="Transferencias"/>
    <s v="Constantes"/>
    <n v="0"/>
    <n v="0"/>
    <n v="0"/>
    <n v="0"/>
    <n v="0"/>
    <n v="0"/>
  </r>
  <r>
    <n v="2019"/>
    <x v="1"/>
    <s v="0121-SECRETARÍA DISTRITAL DE LA MUJER"/>
    <s v="MUJERES"/>
    <s v="Administración Centrral"/>
    <s v="Funcionamiento"/>
    <s v="Constantes"/>
    <n v="21835877711"/>
    <n v="21835877711"/>
    <n v="20650115225"/>
    <n v="0.94569659613899271"/>
    <n v="20238204678"/>
    <n v="0.92683266254989327"/>
  </r>
  <r>
    <n v="2019"/>
    <x v="1"/>
    <s v="0121-SECRETARÍA DISTRITAL DE LA MUJER"/>
    <s v="MUJERES"/>
    <s v="Administración Centrral"/>
    <s v="Inversión directa"/>
    <s v="Constantes"/>
    <n v="52162475396"/>
    <n v="55366122491"/>
    <n v="55180877483"/>
    <n v="0.99665418129958239"/>
    <n v="48807748444"/>
    <n v="0.8815453610993601"/>
  </r>
  <r>
    <n v="2019"/>
    <x v="1"/>
    <s v="0122-SECRETARÍA DISTRITAL DE INTEGRACIÓN SOCIAL"/>
    <s v="INTEGRACION SOCIAL"/>
    <s v="Administración Centrral"/>
    <s v="Funcionamiento"/>
    <s v="Constantes"/>
    <n v="41371081397"/>
    <n v="41371081397"/>
    <n v="39287861602"/>
    <n v="0.9496455078123468"/>
    <n v="36104665277"/>
    <n v="0.8727029620167992"/>
  </r>
  <r>
    <n v="2019"/>
    <x v="1"/>
    <s v="0122-SECRETARÍA DISTRITAL DE INTEGRACIÓN SOCIAL"/>
    <s v="INTEGRACION SOCIAL"/>
    <s v="Administración Centrral"/>
    <s v="Inversión directa"/>
    <s v="Constantes"/>
    <n v="1661002409029"/>
    <n v="1671177791486"/>
    <n v="1613889836844"/>
    <n v="0.96572001199761037"/>
    <n v="1372001509616"/>
    <n v="0.82097878311081762"/>
  </r>
  <r>
    <n v="2019"/>
    <x v="1"/>
    <s v="0125-DEPARTAMENTO ADMINISTRATIVO DEL SERVICIO CIVIL"/>
    <s v="GESTIÓN PÚBLICA"/>
    <s v="Administración Centrral"/>
    <s v="Funcionamiento"/>
    <s v="Constantes"/>
    <n v="13702450299"/>
    <n v="13702450299"/>
    <n v="13013015548"/>
    <n v="0.94968529453083916"/>
    <n v="12882616856"/>
    <n v="0.94016884388481736"/>
  </r>
  <r>
    <n v="2019"/>
    <x v="1"/>
    <s v="0125-DEPARTAMENTO ADMINISTRATIVO DEL SERVICIO CIVIL"/>
    <s v="GESTIÓN PÚBLICA"/>
    <s v="Administración Centrral"/>
    <s v="Inversión directa"/>
    <s v="Constantes"/>
    <n v="6072552635"/>
    <n v="6072552635"/>
    <n v="5830964200"/>
    <n v="0.96021632919119193"/>
    <n v="5552183845"/>
    <n v="0.91430806428901379"/>
  </r>
  <r>
    <n v="2019"/>
    <x v="1"/>
    <s v="0126-SECRETARÍA DISTRITAL DE AMBIENTE"/>
    <s v="AMBIENTE"/>
    <s v="Administración Centrral"/>
    <s v="Funcionamiento"/>
    <s v="Constantes"/>
    <n v="38869259178"/>
    <n v="38627996926"/>
    <n v="36690482671"/>
    <n v="0.94984171043837162"/>
    <n v="31759321174"/>
    <n v="0.82218400386749579"/>
  </r>
  <r>
    <n v="2019"/>
    <x v="1"/>
    <s v="0126-SECRETARÍA DISTRITAL DE AMBIENTE"/>
    <s v="AMBIENTE"/>
    <s v="Administración Centrral"/>
    <s v="Inversión directa"/>
    <s v="Constantes"/>
    <n v="480690470855"/>
    <n v="477974867838"/>
    <n v="458934486002"/>
    <n v="0.96016447073436217"/>
    <n v="411224896475"/>
    <n v="0.86034836587763108"/>
  </r>
  <r>
    <n v="2019"/>
    <x v="1"/>
    <s v="0127-DEPARTAMENTO ADTIVO DE LA DEFENSORÍA ESPACIO PUBLICO"/>
    <s v="GOBIERNO"/>
    <s v="Administración Centrral"/>
    <s v="Funcionamiento"/>
    <s v="Constantes"/>
    <n v="15321938592"/>
    <n v="15321938592"/>
    <n v="14361410188"/>
    <n v="0.93731025625559428"/>
    <n v="14047831908"/>
    <n v="0.91684428988214028"/>
  </r>
  <r>
    <n v="2019"/>
    <x v="1"/>
    <s v="0127-DEPARTAMENTO ADTIVO DE LA DEFENSORÍA ESPACIO PUBLICO"/>
    <s v="GOBIERNO"/>
    <s v="Administración Centrral"/>
    <s v="Inversión directa"/>
    <s v="Constantes"/>
    <n v="42559372328"/>
    <n v="42559372328"/>
    <n v="41260173855"/>
    <n v="0.96947326988313565"/>
    <n v="32619046098"/>
    <n v="0.76643625866022902"/>
  </r>
  <r>
    <n v="2019"/>
    <x v="1"/>
    <s v="0131-UNIDAD ADMINISTRATIVA ESPECIAL CUERPO OFICIAL DE BOMBEROS"/>
    <s v="SEGURIDAD, CONVIVENCIA Y JUSTICIA"/>
    <s v="Administración Centrral"/>
    <s v="Funcionamiento"/>
    <s v="Constantes"/>
    <n v="122047227161"/>
    <n v="122047227161"/>
    <n v="106671398356"/>
    <n v="0.87401738521501349"/>
    <n v="101410456280"/>
    <n v="0.83091159577286611"/>
  </r>
  <r>
    <n v="2019"/>
    <x v="1"/>
    <s v="0131-UNIDAD ADMINISTRATIVA ESPECIAL CUERPO OFICIAL DE BOMBEROS"/>
    <s v="SEGURIDAD, CONVIVENCIA Y JUSTICIA"/>
    <s v="Administración Centrral"/>
    <s v="Inversión directa"/>
    <s v="Constantes"/>
    <n v="62622180088"/>
    <n v="60366658574"/>
    <n v="56590580182"/>
    <n v="0.93744761626368434"/>
    <n v="29208161938"/>
    <n v="0.48384592800006315"/>
  </r>
  <r>
    <n v="2019"/>
    <x v="1"/>
    <s v="0136-SECRETARIA JURIDICA DISTRITAL"/>
    <s v="GESTIÓN JURÍDICA"/>
    <s v="Administración Centrral"/>
    <s v="Funcionamiento"/>
    <s v="Constantes"/>
    <n v="30061498162"/>
    <n v="30061498162"/>
    <n v="27184720996"/>
    <n v="0.90430359955790685"/>
    <n v="26815817725"/>
    <n v="0.89203197992631034"/>
  </r>
  <r>
    <n v="2019"/>
    <x v="1"/>
    <s v="0136-SECRETARIA JURIDICA DISTRITAL"/>
    <s v="GESTIÓN JURÍDICA"/>
    <s v="Administración Centrral"/>
    <s v="Inversión directa"/>
    <s v="Constantes"/>
    <n v="23478211575"/>
    <n v="23478211575"/>
    <n v="22266134355"/>
    <n v="0.94837438038548727"/>
    <n v="18195856460"/>
    <n v="0.77501032827284244"/>
  </r>
  <r>
    <n v="2019"/>
    <x v="1"/>
    <s v="0137-SECRETARÍA DISTRITAL DE SEGURIDAD, CONVIVENCIA Y JUSTICIA"/>
    <s v="SEGURIDAD, CONVIVENCIA Y JUSTICIA"/>
    <s v="Administración Centrral"/>
    <s v="Funcionamiento"/>
    <s v="Constantes"/>
    <n v="109778898598"/>
    <n v="109683515848"/>
    <n v="102071242976"/>
    <n v="0.93059784040339177"/>
    <n v="98250326042"/>
    <n v="0.89576200473146594"/>
  </r>
  <r>
    <n v="2019"/>
    <x v="1"/>
    <s v="0137-SECRETARÍA DISTRITAL DE SEGURIDAD, CONVIVENCIA Y JUSTICIA"/>
    <s v="SEGURIDAD, CONVIVENCIA Y JUSTICIA"/>
    <s v="Administración Centrral"/>
    <s v="Inversión directa"/>
    <s v="Constantes"/>
    <n v="478837618844"/>
    <n v="470187244977"/>
    <n v="448162041677"/>
    <n v="0.95315652745731672"/>
    <n v="283501805953"/>
    <n v="0.60295511837388949"/>
  </r>
  <r>
    <n v="2019"/>
    <x v="1"/>
    <s v="0200-INSTITUTO PARA LA ECONOMÍA SOCIAL"/>
    <s v="DESARROLLO ECONÓMICO, INDUSTRIA Y TURISMO"/>
    <s v="Establecimientos Públicos"/>
    <s v="Funcionamiento"/>
    <s v="Constantes"/>
    <n v="18500713232"/>
    <n v="18500713232"/>
    <n v="17482559997"/>
    <n v="0.94496681169897068"/>
    <n v="17023012938"/>
    <n v="0.92012738776772796"/>
  </r>
  <r>
    <n v="2019"/>
    <x v="1"/>
    <s v="0200-INSTITUTO PARA LA ECONOMÍA SOCIAL"/>
    <s v="DESARROLLO ECONÓMICO, INDUSTRIA Y TURISMO"/>
    <s v="Establecimientos Públicos"/>
    <s v="Inversión directa"/>
    <s v="Constantes"/>
    <n v="68028069015"/>
    <n v="67601984926"/>
    <n v="67561660917"/>
    <n v="0.99940350850579107"/>
    <n v="49294679126"/>
    <n v="0.72918981861198373"/>
  </r>
  <r>
    <n v="2019"/>
    <x v="1"/>
    <s v="0201-FONDO FINANCIERO DE SALUD "/>
    <s v="SALUD"/>
    <s v="Establecimientos Públicos"/>
    <s v="Funcionamiento"/>
    <s v="Constantes"/>
    <n v="31976346155"/>
    <n v="31976346155"/>
    <n v="24608795039"/>
    <n v="0.76959371529545539"/>
    <n v="17795684000"/>
    <n v="0.5565264997363486"/>
  </r>
  <r>
    <n v="2019"/>
    <x v="1"/>
    <s v="0201-FONDO FINANCIERO DE SALUD "/>
    <s v="SALUD"/>
    <s v="Establecimientos Públicos"/>
    <s v="Inversión directa"/>
    <s v="Constantes"/>
    <n v="3599260172707"/>
    <n v="3385760231834"/>
    <n v="3176019804880"/>
    <n v="0.93805219135662543"/>
    <n v="2903734429219"/>
    <n v="0.85763144180062156"/>
  </r>
  <r>
    <n v="2019"/>
    <x v="1"/>
    <s v="0201-FONDO FINANCIERO DE SALUD "/>
    <s v="SALUD"/>
    <s v="Establecimientos Públicos"/>
    <s v="Transferencias"/>
    <s v="Constantes"/>
    <n v="4944357045"/>
    <n v="5550177780"/>
    <n v="4716127436"/>
    <n v="0.84972547239739049"/>
    <n v="4170594747"/>
    <n v="0.75143444269995974"/>
  </r>
  <r>
    <n v="2019"/>
    <x v="1"/>
    <s v="0203-INSTITUTO DISTRITAL DE GESTIÓN DE RIESGOS Y CAMBIO CLIMATICO"/>
    <s v="AMBIENTE"/>
    <s v="Establecimientos Públicos"/>
    <s v="Funcionamiento"/>
    <s v="Constantes"/>
    <n v="25282613357"/>
    <n v="25282613357"/>
    <n v="25225771764"/>
    <n v="0.99775175168020114"/>
    <n v="24422394363"/>
    <n v="0.96597586721541062"/>
  </r>
  <r>
    <n v="2019"/>
    <x v="1"/>
    <s v="0203-INSTITUTO DISTRITAL DE GESTIÓN DE RIESGOS Y CAMBIO CLIMATICO"/>
    <s v="AMBIENTE"/>
    <s v="Establecimientos Públicos"/>
    <s v="Inversión directa"/>
    <s v="Constantes"/>
    <n v="32871873760"/>
    <n v="32191570319"/>
    <n v="30328600985"/>
    <n v="0.94212865928753886"/>
    <n v="22609588988"/>
    <n v="0.70234501653544512"/>
  </r>
  <r>
    <n v="2019"/>
    <x v="1"/>
    <s v="0204-INSTITUTO DE DESARROLLO URBANO  "/>
    <s v="MOVILIDAD"/>
    <s v="Establecimientos Públicos"/>
    <s v="Funcionamiento"/>
    <s v="Constantes"/>
    <n v="97521652669"/>
    <n v="97326679105"/>
    <n v="93334701120"/>
    <n v="0.95898372345887517"/>
    <n v="81587584264"/>
    <n v="0.83828591517008377"/>
  </r>
  <r>
    <n v="2019"/>
    <x v="1"/>
    <s v="0204-INSTITUTO DE DESARROLLO URBANO  "/>
    <s v="MOVILIDAD"/>
    <s v="Establecimientos Públicos"/>
    <s v="Servicio de la deuda"/>
    <s v="Constantes"/>
    <n v="0"/>
    <n v="0"/>
    <n v="0"/>
    <n v="0"/>
    <n v="0"/>
    <n v="0"/>
  </r>
  <r>
    <n v="2019"/>
    <x v="1"/>
    <s v="0204-INSTITUTO DE DESARROLLO URBANO  "/>
    <s v="MOVILIDAD"/>
    <s v="Establecimientos Públicos"/>
    <s v="Inversión directa"/>
    <s v="Constantes"/>
    <n v="5949555180040"/>
    <n v="3726448544904"/>
    <n v="2247529245412"/>
    <n v="0.60312901636211924"/>
    <n v="685415815635"/>
    <n v="0.18393271968623345"/>
  </r>
  <r>
    <n v="2019"/>
    <x v="1"/>
    <s v="0204-INSTITUTO DE DESARROLLO URBANO  "/>
    <s v="MOVILIDAD"/>
    <s v="Establecimientos Públicos"/>
    <s v="Transferencias"/>
    <s v="Constantes"/>
    <n v="112215000699"/>
    <n v="112215000699"/>
    <n v="0"/>
    <n v="0"/>
    <n v="0"/>
    <n v="0"/>
  </r>
  <r>
    <n v="2019"/>
    <x v="1"/>
    <s v="0206-FONDO DE PRESTACIONES ECONÓMICAS, CESANTÍAS Y PENSIONES"/>
    <s v="HACIENDA"/>
    <s v="Establecimientos Públicos"/>
    <s v="Funcionamiento"/>
    <s v="Constantes"/>
    <n v="603126703940"/>
    <n v="710724699726"/>
    <n v="698510261891"/>
    <n v="0.98281410813538783"/>
    <n v="697288454214"/>
    <n v="0.98109500694547414"/>
  </r>
  <r>
    <n v="2019"/>
    <x v="1"/>
    <s v="0206-FONDO DE PRESTACIONES ECONÓMICAS, CESANTÍAS Y PENSIONES"/>
    <s v="HACIENDA"/>
    <s v="Establecimientos Públicos"/>
    <s v="Servicio de la deuda"/>
    <s v="Constantes"/>
    <n v="127815469547"/>
    <n v="127815469547"/>
    <n v="126348433749"/>
    <n v="0.98852223597660416"/>
    <n v="126348433749"/>
    <n v="0.98852223597660416"/>
  </r>
  <r>
    <n v="2019"/>
    <x v="1"/>
    <s v="0206-FONDO DE PRESTACIONES ECONÓMICAS, CESANTÍAS Y PENSIONES"/>
    <s v="HACIENDA"/>
    <s v="Establecimientos Públicos"/>
    <s v="Inversión directa"/>
    <s v="Constantes"/>
    <n v="7659046913"/>
    <n v="7659046913"/>
    <n v="6917202910"/>
    <n v="0.90314147289777802"/>
    <n v="6266721316"/>
    <n v="0.81821163745103176"/>
  </r>
  <r>
    <n v="2019"/>
    <x v="1"/>
    <s v="0208-CAJA DE LA VIVIENDA POPULAR"/>
    <s v="HÁBITAT"/>
    <s v="Establecimientos Públicos"/>
    <s v="Funcionamiento"/>
    <s v="Constantes"/>
    <n v="15694549904"/>
    <n v="15694549904"/>
    <n v="15399345116"/>
    <n v="0.98119061777459682"/>
    <n v="14799868318"/>
    <n v="0.94299412270676353"/>
  </r>
  <r>
    <n v="2019"/>
    <x v="1"/>
    <s v="0208-CAJA DE LA VIVIENDA POPULAR"/>
    <s v="HÁBITAT"/>
    <s v="Establecimientos Públicos"/>
    <s v="Inversión directa"/>
    <s v="Constantes"/>
    <n v="124086034858"/>
    <n v="123516712732"/>
    <n v="114477486055"/>
    <n v="0.92681778459719188"/>
    <n v="91829022254"/>
    <n v="0.74345422755255586"/>
  </r>
  <r>
    <n v="2019"/>
    <x v="1"/>
    <s v="0211-INSTITUTO DISTRITAL DE RECREACIÓN Y DEPORTE"/>
    <s v="CULTURA, RECREACIÓN Y DEPORTE"/>
    <s v="Establecimientos Públicos"/>
    <s v="Funcionamiento"/>
    <s v="Constantes"/>
    <n v="49453770796"/>
    <n v="49386441796"/>
    <n v="45603450844"/>
    <n v="0.92340021239784076"/>
    <n v="42621148311"/>
    <n v="0.86301314208978008"/>
  </r>
  <r>
    <n v="2019"/>
    <x v="1"/>
    <s v="0211-INSTITUTO DISTRITAL DE RECREACIÓN Y DEPORTE"/>
    <s v="CULTURA, RECREACIÓN Y DEPORTE"/>
    <s v="Establecimientos Públicos"/>
    <s v="Servicio de la deuda"/>
    <s v="Constantes"/>
    <n v="0"/>
    <n v="0"/>
    <n v="0"/>
    <n v="0"/>
    <n v="0"/>
    <n v="0"/>
  </r>
  <r>
    <n v="2019"/>
    <x v="1"/>
    <s v="0211-INSTITUTO DISTRITAL DE RECREACIÓN Y DEPORTE"/>
    <s v="CULTURA, RECREACIÓN Y DEPORTE"/>
    <s v="Establecimientos Públicos"/>
    <s v="Inversión directa"/>
    <s v="Constantes"/>
    <n v="1067969830140"/>
    <n v="1031177849212"/>
    <n v="958222532209"/>
    <n v="0.92925050023257327"/>
    <n v="490478644220"/>
    <n v="0.47564893349368526"/>
  </r>
  <r>
    <n v="2019"/>
    <x v="1"/>
    <s v="0213-INSTITUTO DISTRITAL DE PATRIMONIO CULTURAL"/>
    <s v="CULTURA, RECREACIÓN Y DEPORTE"/>
    <s v="Establecimientos Públicos"/>
    <s v="Funcionamiento"/>
    <s v="Constantes"/>
    <n v="8811682930"/>
    <n v="8811682930"/>
    <n v="8176420111"/>
    <n v="0.9279067546975388"/>
    <n v="7771408146"/>
    <n v="0.88194368859343419"/>
  </r>
  <r>
    <n v="2019"/>
    <x v="1"/>
    <s v="0213-INSTITUTO DISTRITAL DE PATRIMONIO CULTURAL"/>
    <s v="CULTURA, RECREACIÓN Y DEPORTE"/>
    <s v="Establecimientos Públicos"/>
    <s v="Inversión directa"/>
    <s v="Constantes"/>
    <n v="45889149084"/>
    <n v="51842322307"/>
    <n v="50508776199"/>
    <n v="0.97427688327496209"/>
    <n v="35183232922"/>
    <n v="0.6786585044098109"/>
  </r>
  <r>
    <n v="2019"/>
    <x v="1"/>
    <s v="0214-INSTITUTO DISTRITAL PARA LA PROTECCIÓN DE LA NIÑEZ Y LA JUVENTUD"/>
    <s v="INTEGRACION SOCIAL"/>
    <s v="Establecimientos Públicos"/>
    <s v="Funcionamiento"/>
    <s v="Constantes"/>
    <n v="20565307936"/>
    <n v="20565307936"/>
    <n v="18628950645"/>
    <n v="0.90584350611106745"/>
    <n v="18148743187"/>
    <n v="0.88249314055882655"/>
  </r>
  <r>
    <n v="2019"/>
    <x v="1"/>
    <s v="0214-INSTITUTO DISTRITAL PARA LA PROTECCIÓN DE LA NIÑEZ Y LA JUVENTUD"/>
    <s v="INTEGRACION SOCIAL"/>
    <s v="Establecimientos Públicos"/>
    <s v="Inversión directa"/>
    <s v="Constantes"/>
    <n v="130662173349"/>
    <n v="145725712419"/>
    <n v="142752897469"/>
    <n v="0.97959992851877531"/>
    <n v="114324274788"/>
    <n v="0.78451683570629904"/>
  </r>
  <r>
    <n v="2019"/>
    <x v="1"/>
    <s v="0215-FUNDACIÓN GILBERTO ALZATE AVENDAÑO"/>
    <s v="CULTURA, RECREACIÓN Y DEPORTE"/>
    <s v="Establecimientos Públicos"/>
    <s v="Funcionamiento"/>
    <s v="Constantes"/>
    <n v="6721766911"/>
    <n v="6721766911"/>
    <n v="6453479803"/>
    <n v="0.96008681771440851"/>
    <n v="6348420429"/>
    <n v="0.94445709187133098"/>
  </r>
  <r>
    <n v="2019"/>
    <x v="1"/>
    <s v="0215-FUNDACIÓN GILBERTO ALZATE AVENDAÑO"/>
    <s v="CULTURA, RECREACIÓN Y DEPORTE"/>
    <s v="Establecimientos Públicos"/>
    <s v="Inversión directa"/>
    <s v="Constantes"/>
    <n v="258902048445"/>
    <n v="261289852810"/>
    <n v="261236505953"/>
    <n v="0.99979583264934979"/>
    <n v="257786463720"/>
    <n v="0.98659194357406776"/>
  </r>
  <r>
    <n v="2019"/>
    <x v="1"/>
    <s v="0216-ORQUESTA FILARMÓNICA DE BOGOTÁ"/>
    <s v="CULTURA, RECREACIÓN Y DEPORTE"/>
    <s v="Establecimientos Públicos"/>
    <s v="Funcionamiento"/>
    <s v="Constantes"/>
    <n v="37500675210"/>
    <n v="37500675210"/>
    <n v="35530891133"/>
    <n v="0.94747337038681545"/>
    <n v="34931782921"/>
    <n v="0.93149743905637794"/>
  </r>
  <r>
    <n v="2019"/>
    <x v="1"/>
    <s v="0216-ORQUESTA FILARMÓNICA DE BOGOTÁ"/>
    <s v="CULTURA, RECREACIÓN Y DEPORTE"/>
    <s v="Establecimientos Públicos"/>
    <s v="Inversión directa"/>
    <s v="Constantes"/>
    <n v="50539557532"/>
    <n v="50539557532"/>
    <n v="50406345461"/>
    <n v="0.99736420187462749"/>
    <n v="44742104695"/>
    <n v="0.88528880900215157"/>
  </r>
  <r>
    <n v="2019"/>
    <x v="1"/>
    <s v="0217-FONDO DE SEGURIDAD Y VIGILANCIA"/>
    <s v="SEGURIDAD, CONVIVENCIA Y JUSTICIA"/>
    <s v="Establecimientos Públicos"/>
    <s v="Funcionamiento"/>
    <s v="Constantes"/>
    <n v="0"/>
    <n v="0"/>
    <n v="0"/>
    <n v="0"/>
    <n v="0"/>
    <n v="0"/>
  </r>
  <r>
    <n v="2019"/>
    <x v="1"/>
    <s v="0217-FONDO DE SEGURIDAD Y VIGILANCIA"/>
    <s v="SEGURIDAD, CONVIVENCIA Y JUSTICIA"/>
    <s v="Establecimientos Públicos"/>
    <s v="Servicio de la deuda"/>
    <s v="Constantes"/>
    <n v="0"/>
    <n v="0"/>
    <n v="0"/>
    <n v="0"/>
    <n v="0"/>
    <n v="0"/>
  </r>
  <r>
    <n v="2019"/>
    <x v="1"/>
    <s v="0217-FONDO DE SEGURIDAD Y VIGILANCIA"/>
    <s v="SEGURIDAD, CONVIVENCIA Y JUSTICIA"/>
    <s v="Establecimientos Públicos"/>
    <s v="Inversión directa"/>
    <s v="Constantes"/>
    <n v="0"/>
    <n v="0"/>
    <n v="0"/>
    <n v="0"/>
    <n v="0"/>
    <n v="0"/>
  </r>
  <r>
    <n v="2019"/>
    <x v="1"/>
    <s v="0218-JARDIN BOTÁNICO"/>
    <s v="AMBIENTE"/>
    <s v="Establecimientos Públicos"/>
    <s v="Funcionamiento"/>
    <s v="Constantes"/>
    <n v="10791252328"/>
    <n v="10791252328"/>
    <n v="10065950588"/>
    <n v="0.93278799179608984"/>
    <n v="9726052920"/>
    <n v="0.90129047346653801"/>
  </r>
  <r>
    <n v="2019"/>
    <x v="1"/>
    <s v="0218-JARDIN BOTÁNICO"/>
    <s v="AMBIENTE"/>
    <s v="Establecimientos Públicos"/>
    <s v="Inversión directa"/>
    <s v="Constantes"/>
    <n v="79649065709"/>
    <n v="80722041293"/>
    <n v="76714678090"/>
    <n v="0.95035602248394202"/>
    <n v="61877422666"/>
    <n v="0.76654928040534875"/>
  </r>
  <r>
    <n v="2019"/>
    <x v="1"/>
    <s v="0219-INSTITUTO PARA LA INVESTIGACION EDUCATIVA Y EL DESARROLLO PEDAGÓGICO"/>
    <s v="EDUCACIÓN"/>
    <s v="Establecimientos Públicos"/>
    <s v="Funcionamiento"/>
    <s v="Constantes"/>
    <n v="8574380465"/>
    <n v="8574380465"/>
    <n v="8216838574"/>
    <n v="0.95830113995297272"/>
    <n v="8105886515"/>
    <n v="0.94536118942792913"/>
  </r>
  <r>
    <n v="2019"/>
    <x v="1"/>
    <s v="0219-INSTITUTO PARA LA INVESTIGACION EDUCATIVA Y EL DESARROLLO PEDAGÓGICO"/>
    <s v="EDUCACIÓN"/>
    <s v="Establecimientos Públicos"/>
    <s v="Inversión directa"/>
    <s v="Constantes"/>
    <n v="9130975285"/>
    <n v="9956818957"/>
    <n v="9956818957"/>
    <n v="1"/>
    <n v="9896023868"/>
    <n v="0.99389412529618615"/>
  </r>
  <r>
    <n v="2019"/>
    <x v="1"/>
    <s v="0220-INSTITUTO DISTRITAL DE PARTICIPACIÓN Y ACCIÓN COMUNAL"/>
    <s v="GOBIERNO"/>
    <s v="Establecimientos Públicos"/>
    <s v="Funcionamiento"/>
    <s v="Constantes"/>
    <n v="22589604830"/>
    <n v="22589604830"/>
    <n v="21522713923"/>
    <n v="0.95277071400633262"/>
    <n v="20968420554"/>
    <n v="0.92823317237285197"/>
  </r>
  <r>
    <n v="2019"/>
    <x v="1"/>
    <s v="0220-INSTITUTO DISTRITAL DE PARTICIPACIÓN Y ACCIÓN COMUNAL"/>
    <s v="GOBIERNO"/>
    <s v="Establecimientos Públicos"/>
    <s v="Inversión directa"/>
    <s v="Constantes"/>
    <n v="30753345722"/>
    <n v="30753345722"/>
    <n v="30701098787"/>
    <n v="0.99830109753025587"/>
    <n v="28813821836"/>
    <n v="0.9369329144369315"/>
  </r>
  <r>
    <n v="2019"/>
    <x v="1"/>
    <s v="0221-INSTITUTO DISTRITAL DE TURISMO"/>
    <s v="DESARROLLO ECONÓMICO, INDUSTRIA Y TURISMO"/>
    <s v="Establecimientos Públicos"/>
    <s v="Funcionamiento"/>
    <s v="Constantes"/>
    <n v="10363310604"/>
    <n v="10363310604"/>
    <n v="9635376172"/>
    <n v="0.92975850480453281"/>
    <n v="9431139997"/>
    <n v="0.91005088599388273"/>
  </r>
  <r>
    <n v="2019"/>
    <x v="1"/>
    <s v="0221-INSTITUTO DISTRITAL DE TURISMO"/>
    <s v="DESARROLLO ECONÓMICO, INDUSTRIA Y TURISMO"/>
    <s v="Establecimientos Públicos"/>
    <s v="Inversión directa"/>
    <s v="Constantes"/>
    <n v="22657803497"/>
    <n v="22657803497"/>
    <n v="22387750055"/>
    <n v="0.98808121705019836"/>
    <n v="19266958479"/>
    <n v="0.85034537798648646"/>
  </r>
  <r>
    <n v="2019"/>
    <x v="1"/>
    <s v="0221-INSTITUTO DISTRITAL DE TURISMO"/>
    <s v="DESARROLLO ECONÓMICO, INDUSTRIA Y TURISMO"/>
    <s v="Establecimientos Públicos"/>
    <s v="Transferencias"/>
    <s v="Constantes"/>
    <n v="0"/>
    <n v="0"/>
    <n v="0"/>
    <n v="0"/>
    <n v="0"/>
    <n v="0"/>
  </r>
  <r>
    <n v="2019"/>
    <x v="1"/>
    <s v="0222-INSTITUTO DISTRITAL DE LAS ARTES"/>
    <s v="CULTURA, RECREACIÓN Y DEPORTE"/>
    <s v="Establecimientos Públicos"/>
    <s v="Funcionamiento"/>
    <s v="Constantes"/>
    <n v="17645431537"/>
    <n v="17645431537"/>
    <n v="17102140084"/>
    <n v="0.96921064515419786"/>
    <n v="15834592769"/>
    <n v="0.89737633992102006"/>
  </r>
  <r>
    <n v="2019"/>
    <x v="1"/>
    <s v="0222-INSTITUTO DISTRITAL DE LAS ARTES"/>
    <s v="CULTURA, RECREACIÓN Y DEPORTE"/>
    <s v="Establecimientos Públicos"/>
    <s v="Inversión directa"/>
    <s v="Constantes"/>
    <n v="178902023308"/>
    <n v="180082415682"/>
    <n v="177353446323"/>
    <n v="0.98484599760245906"/>
    <n v="163642854200"/>
    <n v="0.90871090095198448"/>
  </r>
  <r>
    <n v="2019"/>
    <x v="1"/>
    <s v="0226-UNIDAD ADMINISTRATIVA ESPECIAL DE CATASTRO"/>
    <s v="HACIENDA"/>
    <s v="Establecimientos Públicos"/>
    <s v="Funcionamiento"/>
    <s v="Constantes"/>
    <n v="70896191855"/>
    <n v="70896191855"/>
    <n v="69232825874"/>
    <n v="0.97653800666188129"/>
    <n v="67145120762"/>
    <n v="0.94709065473260035"/>
  </r>
  <r>
    <n v="2019"/>
    <x v="1"/>
    <s v="0226-UNIDAD ADMINISTRATIVA ESPECIAL DE CATASTRO"/>
    <s v="HACIENDA"/>
    <s v="Establecimientos Públicos"/>
    <s v="Inversión directa"/>
    <s v="Constantes"/>
    <n v="27109470763"/>
    <n v="26475456009"/>
    <n v="26029825022"/>
    <n v="0.98316814687352261"/>
    <n v="22446120139"/>
    <n v="0.84780863194083311"/>
  </r>
  <r>
    <n v="2019"/>
    <x v="1"/>
    <s v="0226-UNIDAD ADMINISTRATIVA ESPECIAL DE CATASTRO"/>
    <s v="HACIENDA"/>
    <s v="Establecimientos Públicos"/>
    <s v="Transferencias"/>
    <s v="Constantes"/>
    <n v="0"/>
    <n v="0"/>
    <n v="0"/>
    <n v="0"/>
    <n v="0"/>
    <n v="0"/>
  </r>
  <r>
    <n v="2019"/>
    <x v="1"/>
    <s v="0227-UNIDAD ADTIVA ESPECIAL DE REHABILITACIÓN Y MANTO. VIAL"/>
    <s v="MOVILIDAD"/>
    <s v="Establecimientos Públicos"/>
    <s v="Funcionamiento"/>
    <s v="Constantes"/>
    <n v="39377099385"/>
    <n v="39280313947"/>
    <n v="33762429844"/>
    <n v="0.85952545821183735"/>
    <n v="30984754088"/>
    <n v="0.78881126382561495"/>
  </r>
  <r>
    <n v="2019"/>
    <x v="1"/>
    <s v="0227-UNIDAD ADTIVA ESPECIAL DE REHABILITACIÓN Y MANTO. VIAL"/>
    <s v="MOVILIDAD"/>
    <s v="Establecimientos Públicos"/>
    <s v="Inversión directa"/>
    <s v="Constantes"/>
    <n v="182317666983"/>
    <n v="199205427057"/>
    <n v="179112859774"/>
    <n v="0.89913644633160128"/>
    <n v="105436358792"/>
    <n v="0.52928456995215689"/>
  </r>
  <r>
    <n v="2019"/>
    <x v="1"/>
    <s v="0228-UNIDAD ADMINISTRATIVA ESPECIAL DE SERVICIOS PÚBLICOS"/>
    <s v="HÁBITAT"/>
    <s v="Establecimientos Públicos"/>
    <s v="Funcionamiento"/>
    <s v="Constantes"/>
    <n v="338373340344"/>
    <n v="337148794149"/>
    <n v="317735808839"/>
    <n v="0.9424201253366471"/>
    <n v="316310864790"/>
    <n v="0.93819367080461558"/>
  </r>
  <r>
    <n v="2019"/>
    <x v="1"/>
    <s v="0228-UNIDAD ADMINISTRATIVA ESPECIAL DE SERVICIOS PÚBLICOS"/>
    <s v="HÁBITAT"/>
    <s v="Establecimientos Públicos"/>
    <s v="Inversión directa"/>
    <s v="Constantes"/>
    <n v="226445812034"/>
    <n v="221812735192"/>
    <n v="211863762501"/>
    <n v="0.95514697259204606"/>
    <n v="128750067865"/>
    <n v="0.58044488632969871"/>
  </r>
  <r>
    <n v="2019"/>
    <x v="1"/>
    <s v="0229-INSTITUTO DISTRITAL DE PROTECCIÓN Y BIENESTAR ANIMAL"/>
    <s v="AMBIENTE"/>
    <s v="Establecimientos Públicos"/>
    <s v="Funcionamiento"/>
    <s v="Constantes"/>
    <n v="8010881618"/>
    <n v="7988438618"/>
    <n v="7185870315"/>
    <n v="0.89953377106865318"/>
    <n v="6679252536"/>
    <n v="0.83611489746568646"/>
  </r>
  <r>
    <n v="2019"/>
    <x v="1"/>
    <s v="0229-INSTITUTO DISTRITAL DE PROTECCIÓN Y BIENESTAR ANIMAL"/>
    <s v="AMBIENTE"/>
    <s v="Establecimientos Públicos"/>
    <s v="Inversión directa"/>
    <s v="Constantes"/>
    <n v="26732527951"/>
    <n v="26501084512"/>
    <n v="26447098132"/>
    <n v="0.9979628614830629"/>
    <n v="23141749213"/>
    <n v="0.87323781796632305"/>
  </r>
  <r>
    <n v="2019"/>
    <x v="1"/>
    <s v="0230-UNIVERSIDAD DISTRITAL  "/>
    <s v="EDUCACIÓN"/>
    <s v="Ente Autónomo Universitario"/>
    <s v="Funcionamiento"/>
    <s v="Constantes"/>
    <n v="410179608480"/>
    <n v="461460427259"/>
    <n v="410606485574"/>
    <n v="0.88979782733036472"/>
    <n v="390269264287"/>
    <n v="0.84572639653011217"/>
  </r>
  <r>
    <n v="2019"/>
    <x v="1"/>
    <s v="0230-UNIVERSIDAD DISTRITAL  "/>
    <s v="EDUCACIÓN"/>
    <s v="Ente Autónomo Universitario"/>
    <s v="Servicio de la deuda"/>
    <s v="Constantes"/>
    <n v="0"/>
    <n v="0"/>
    <n v="0"/>
    <n v="0"/>
    <n v="0"/>
    <n v="0"/>
  </r>
  <r>
    <n v="2019"/>
    <x v="1"/>
    <s v="0230-UNIVERSIDAD DISTRITAL  "/>
    <s v="EDUCACIÓN"/>
    <s v="Ente Autónomo Universitario"/>
    <s v="Inversión directa"/>
    <s v="Constantes"/>
    <n v="56201734299"/>
    <n v="80194548451"/>
    <n v="49037152354"/>
    <n v="0.61147737971194382"/>
    <n v="21040584234"/>
    <n v="0.26236925876396816"/>
  </r>
  <r>
    <n v="2019"/>
    <x v="1"/>
    <s v="0230-UNIVERSIDAD DISTRITAL  "/>
    <s v="EDUCACIÓN"/>
    <s v="Ente Autónomo Universitario"/>
    <s v="Transferencias"/>
    <s v="Constantes"/>
    <n v="209203828"/>
    <n v="1097460294"/>
    <n v="117169087"/>
    <n v="0.10676385072023389"/>
    <n v="55801508"/>
    <n v="5.084603817110854E-2"/>
  </r>
  <r>
    <n v="2019"/>
    <x v="1"/>
    <s v="0235-CONTRALORÍA DISTRITAL"/>
    <s v="ORGANISMO DE CONTROL"/>
    <s v="Organismo de Control"/>
    <s v="Funcionamiento"/>
    <s v="Constantes"/>
    <n v="198437985848"/>
    <n v="203418016875"/>
    <n v="201212357522"/>
    <n v="0.98915701083471197"/>
    <n v="198859061798"/>
    <n v="0.97758824342584427"/>
  </r>
  <r>
    <n v="2019"/>
    <x v="1"/>
    <s v="0235-CONTRALORÍA DISTRITAL"/>
    <s v="ORGANISMO DE CONTROL"/>
    <s v="Organismo de Control"/>
    <s v="Inversión directa"/>
    <s v="Constantes"/>
    <n v="27704480985"/>
    <n v="31414851748"/>
    <n v="30748512010"/>
    <n v="0.97878902172306381"/>
    <n v="28753515955"/>
    <n v="0.91528415240191507"/>
  </r>
  <r>
    <n v="2019"/>
    <x v="1"/>
    <s v="0501-AGENCIA DE EDUCACIÓN SUPERIOR, CIENCIA Y TECNOLOGÍA - ATENEA"/>
    <s v="EDUCACIÓN"/>
    <s v="Establecimientos Públicos"/>
    <s v="Funcionamiento"/>
    <s v="Constantes"/>
    <n v="0"/>
    <n v="0"/>
    <n v="0"/>
    <n v="0"/>
    <n v="0"/>
    <n v="0"/>
  </r>
  <r>
    <n v="2019"/>
    <x v="1"/>
    <s v="0501-AGENCIA DE EDUCACIÓN SUPERIOR, CIENCIA Y TECNOLOGÍA - ATENEA"/>
    <s v="EDUCACIÓN"/>
    <s v="Establecimientos Públicos"/>
    <s v="Inversión directa"/>
    <s v="Constantes"/>
    <n v="0"/>
    <n v="0"/>
    <n v="0"/>
    <n v="0"/>
    <n v="0"/>
    <n v="0"/>
  </r>
  <r>
    <n v="2020"/>
    <x v="2"/>
    <s v="0100-CONCEJO DE BOGOTA"/>
    <s v="OTRAS ENTIDADES"/>
    <s v="Administración Centrral"/>
    <s v="Funcionamiento"/>
    <s v="Constantes"/>
    <n v="105534976496"/>
    <n v="105534976496"/>
    <n v="94476693317"/>
    <n v="0.89521688878739525"/>
    <n v="94059844943"/>
    <n v="0.89126702886568665"/>
  </r>
  <r>
    <n v="2020"/>
    <x v="2"/>
    <s v="0102-PERSONERÍA DE BOGOTÁ"/>
    <s v="OTRAS ENTIDADES"/>
    <s v="Administración Centrral"/>
    <s v="Funcionamiento"/>
    <s v="Constantes"/>
    <n v="210500091348"/>
    <n v="210500091348"/>
    <n v="209372795046"/>
    <n v="0.99464467547362556"/>
    <n v="201483980996"/>
    <n v="0.9571681404304262"/>
  </r>
  <r>
    <n v="2020"/>
    <x v="2"/>
    <s v="0102-PERSONERÍA DE BOGOTÁ"/>
    <s v="OTRAS ENTIDADES"/>
    <s v="Administración Centrral"/>
    <s v="Inversión directa"/>
    <s v="Constantes"/>
    <n v="11336354514"/>
    <n v="11336354514"/>
    <n v="10615947770"/>
    <n v="0.93645163944808507"/>
    <n v="9989813293"/>
    <n v="0.88121920328646486"/>
  </r>
  <r>
    <n v="2020"/>
    <x v="2"/>
    <s v="0104-SECRETARÍA GENERAL"/>
    <s v="GESTIÓN PÚBLICA"/>
    <s v="Administración Centrral"/>
    <s v="Funcionamiento"/>
    <s v="Constantes"/>
    <n v="133367303316"/>
    <n v="130984774086"/>
    <n v="126744318938"/>
    <n v="0.96762635063815994"/>
    <n v="121761053050"/>
    <n v="0.92958173115644704"/>
  </r>
  <r>
    <n v="2020"/>
    <x v="2"/>
    <s v="0104-SECRETARÍA GENERAL"/>
    <s v="GESTIÓN PÚBLICA"/>
    <s v="Administración Centrral"/>
    <s v="Inversión directa"/>
    <s v="Constantes"/>
    <n v="148686328173"/>
    <n v="137444351742"/>
    <n v="136229210209"/>
    <n v="0.99115902896263808"/>
    <n v="115388070215"/>
    <n v="0.8395257335244859"/>
  </r>
  <r>
    <n v="2020"/>
    <x v="2"/>
    <s v="0105-VEEDURÍA DISTRITAL"/>
    <s v="OTRAS ENTIDADES"/>
    <s v="Administración Centrral"/>
    <s v="Funcionamiento"/>
    <s v="Constantes"/>
    <n v="29326650781"/>
    <n v="29326650781"/>
    <n v="27320029098"/>
    <n v="0.93157685485517361"/>
    <n v="26349459535"/>
    <n v="0.89848171657130216"/>
  </r>
  <r>
    <n v="2020"/>
    <x v="2"/>
    <s v="0105-VEEDURÍA DISTRITAL"/>
    <s v="OTRAS ENTIDADES"/>
    <s v="Administración Centrral"/>
    <s v="Inversión directa"/>
    <s v="Constantes"/>
    <n v="2405161118"/>
    <n v="2405161118"/>
    <n v="2260933516"/>
    <n v="0.94003412040856049"/>
    <n v="2240226585"/>
    <n v="0.93142474665599517"/>
  </r>
  <r>
    <n v="2020"/>
    <x v="2"/>
    <s v="0110-SECRETARÍA DISTRITAL DE GOBIERNO"/>
    <s v="GOBIERNO"/>
    <s v="Administración Centrral"/>
    <s v="Funcionamiento"/>
    <s v="Constantes"/>
    <n v="145033103722"/>
    <n v="145033103722"/>
    <n v="137102864025"/>
    <n v="0.94532117500428925"/>
    <n v="132690629355"/>
    <n v="0.91489891583194616"/>
  </r>
  <r>
    <n v="2020"/>
    <x v="2"/>
    <s v="0110-SECRETARÍA DISTRITAL DE GOBIERNO"/>
    <s v="GOBIERNO"/>
    <s v="Administración Centrral"/>
    <s v="Inversión directa"/>
    <s v="Constantes"/>
    <n v="61074783883"/>
    <n v="59269928251"/>
    <n v="58437108603"/>
    <n v="0.98594869822563103"/>
    <n v="50510311179"/>
    <n v="0.8522080702560626"/>
  </r>
  <r>
    <n v="2020"/>
    <x v="2"/>
    <s v="0111-SECRETARÍA DISTRITAL DE HACIENDA"/>
    <s v="HACIENDA"/>
    <s v="Administración Centrral"/>
    <s v="Funcionamiento"/>
    <s v="Constantes"/>
    <n v="580466547451"/>
    <n v="566539021737"/>
    <n v="365638074346"/>
    <n v="0.64538903820774651"/>
    <n v="340685480851"/>
    <n v="0.60134512854289102"/>
  </r>
  <r>
    <n v="2020"/>
    <x v="2"/>
    <s v="0111-SECRETARÍA DISTRITAL DE HACIENDA"/>
    <s v="HACIENDA"/>
    <s v="Administración Centrral"/>
    <s v="Servicio de la deuda"/>
    <s v="Constantes"/>
    <n v="436098050626"/>
    <n v="436098050626"/>
    <n v="354460188055"/>
    <n v="0.81279929489752967"/>
    <n v="353589802953"/>
    <n v="0.81080344763164391"/>
  </r>
  <r>
    <n v="2020"/>
    <x v="2"/>
    <s v="0111-SECRETARÍA DISTRITAL DE HACIENDA"/>
    <s v="HACIENDA"/>
    <s v="Administración Centrral"/>
    <s v="Inversión directa"/>
    <s v="Constantes"/>
    <n v="91360557623"/>
    <n v="66016073824"/>
    <n v="47107612844"/>
    <n v="0.71357792300083933"/>
    <n v="12752648763"/>
    <n v="0.19317490459973102"/>
  </r>
  <r>
    <n v="2020"/>
    <x v="2"/>
    <s v="0111-SECRETARÍA DISTRITAL DE HACIENDA"/>
    <s v="HACIENDA"/>
    <s v="Administración Centrral"/>
    <s v="Transferencias"/>
    <s v="Constantes"/>
    <n v="6569610356363"/>
    <n v="6565125136386"/>
    <n v="6127883366775"/>
    <n v="0.9333993243803278"/>
    <n v="6127883366775"/>
    <n v="0.9333993243803278"/>
  </r>
  <r>
    <n v="2020"/>
    <x v="2"/>
    <s v="0112-SECRETARÍA DE EDUCACIÓN DEL DISTRITO"/>
    <s v="EDUCACIÓN"/>
    <s v="Administración Centrral"/>
    <s v="Funcionamiento"/>
    <s v="Constantes"/>
    <n v="165040012112"/>
    <n v="159518716019"/>
    <n v="148375688074"/>
    <n v="0.93014595263120869"/>
    <n v="138189951385"/>
    <n v="0.8662930271363295"/>
  </r>
  <r>
    <n v="2020"/>
    <x v="2"/>
    <s v="0112-SECRETARÍA DE EDUCACIÓN DEL DISTRITO"/>
    <s v="EDUCACIÓN"/>
    <s v="Administración Centrral"/>
    <s v="Inversión directa"/>
    <s v="Constantes"/>
    <n v="5357925077348"/>
    <n v="5628070608183"/>
    <n v="5567488677529"/>
    <n v="0.98923575504438122"/>
    <n v="5024402485148"/>
    <n v="0.89273977441624675"/>
  </r>
  <r>
    <n v="2020"/>
    <x v="2"/>
    <s v="0113-SECRETARÍA DISTRITAL DE MOVILIDAD"/>
    <s v="MOVILIDAD"/>
    <s v="Administración Centrral"/>
    <s v="Funcionamiento"/>
    <s v="Constantes"/>
    <n v="101530895187"/>
    <n v="99823263607"/>
    <n v="91339706825"/>
    <n v="0.91501423139800953"/>
    <n v="82541477527"/>
    <n v="0.82687616638103856"/>
  </r>
  <r>
    <n v="2020"/>
    <x v="2"/>
    <s v="0113-SECRETARÍA DISTRITAL DE MOVILIDAD"/>
    <s v="MOVILIDAD"/>
    <s v="Administración Centrral"/>
    <s v="Inversión directa"/>
    <s v="Constantes"/>
    <n v="624354827053"/>
    <n v="411069787210"/>
    <n v="402038792929"/>
    <n v="0.97803050829326355"/>
    <n v="289513757661"/>
    <n v="0.70429344765515056"/>
  </r>
  <r>
    <n v="2020"/>
    <x v="2"/>
    <s v="0113-SECRETARÍA DISTRITAL DE MOVILIDAD"/>
    <s v="MOVILIDAD"/>
    <s v="Administración Centrral"/>
    <s v="Transferencias"/>
    <s v="Constantes"/>
    <n v="0"/>
    <n v="0"/>
    <n v="0"/>
    <n v="0"/>
    <n v="0"/>
    <n v="0"/>
  </r>
  <r>
    <n v="2020"/>
    <x v="2"/>
    <s v="0114-SECRETARÍA DISTRITAL DE SALUD"/>
    <s v="SALUD"/>
    <s v="Administración Centrral"/>
    <s v="Funcionamiento"/>
    <s v="Constantes"/>
    <n v="99372756713"/>
    <n v="99372756713"/>
    <n v="93805741287"/>
    <n v="0.94397845435567229"/>
    <n v="93515750536"/>
    <n v="0.94106024255807141"/>
  </r>
  <r>
    <n v="2020"/>
    <x v="2"/>
    <s v="0117-SECRETARÍA DISTRITAL DE DESARROLLO ECONÓMICO"/>
    <s v="DESARROLLO ECONÓMICO, INDUSTRIA Y TURISMO"/>
    <s v="Administración Centrral"/>
    <s v="Funcionamiento"/>
    <s v="Constantes"/>
    <n v="44727017985"/>
    <n v="44727017985"/>
    <n v="34773477580"/>
    <n v="0.77746022754438726"/>
    <n v="33439385639"/>
    <n v="0.74763279882004408"/>
  </r>
  <r>
    <n v="2020"/>
    <x v="2"/>
    <s v="0117-SECRETARÍA DISTRITAL DE DESARROLLO ECONÓMICO"/>
    <s v="DESARROLLO ECONÓMICO, INDUSTRIA Y TURISMO"/>
    <s v="Administración Centrral"/>
    <s v="Inversión directa"/>
    <s v="Constantes"/>
    <n v="61752514834"/>
    <n v="64513438973"/>
    <n v="63333049967"/>
    <n v="0.98170320750543139"/>
    <n v="57833030803"/>
    <n v="0.89644935572577567"/>
  </r>
  <r>
    <n v="2020"/>
    <x v="2"/>
    <s v="0117-SECRETARÍA DISTRITAL DE DESARROLLO ECONÓMICO"/>
    <s v="DESARROLLO ECONÓMICO, INDUSTRIA Y TURISMO"/>
    <s v="Administración Centrral"/>
    <s v="Transferencias"/>
    <s v="Constantes"/>
    <n v="0"/>
    <n v="0"/>
    <n v="0"/>
    <n v="0"/>
    <n v="0"/>
    <n v="0"/>
  </r>
  <r>
    <n v="2020"/>
    <x v="2"/>
    <s v="0118-SECRETARÍA DISTRITAL DEL HABITAT"/>
    <s v="HÁBITAT"/>
    <s v="Administración Centrral"/>
    <s v="Funcionamiento"/>
    <s v="Constantes"/>
    <n v="29501962562"/>
    <n v="29501962562"/>
    <n v="27499702880"/>
    <n v="0.93213130557697166"/>
    <n v="26844502042"/>
    <n v="0.90992258516987812"/>
  </r>
  <r>
    <n v="2020"/>
    <x v="2"/>
    <s v="0118-SECRETARÍA DISTRITAL DEL HABITAT"/>
    <s v="HÁBITAT"/>
    <s v="Administración Centrral"/>
    <s v="Inversión directa"/>
    <s v="Constantes"/>
    <n v="120743129542"/>
    <n v="149634550145"/>
    <n v="142848713250"/>
    <n v="0.95465060115846012"/>
    <n v="115979621506"/>
    <n v="0.77508584343397002"/>
  </r>
  <r>
    <n v="2020"/>
    <x v="2"/>
    <s v="0118-SECRETARÍA DISTRITAL DEL HABITAT"/>
    <s v="HÁBITAT"/>
    <s v="Administración Centrral"/>
    <s v="Transferencias"/>
    <s v="Constantes"/>
    <n v="0"/>
    <n v="0"/>
    <n v="0"/>
    <n v="0"/>
    <n v="0"/>
    <n v="0"/>
  </r>
  <r>
    <n v="2020"/>
    <x v="2"/>
    <s v="0119-SECRETARÍA DISTRITAL DE CULTURA, RECREACIÓN Y DEPORTE"/>
    <s v="CULTURA, RECREACIÓN Y DEPORTE"/>
    <s v="Administración Centrral"/>
    <s v="Funcionamiento"/>
    <s v="Constantes"/>
    <n v="33440923334"/>
    <n v="32904495791"/>
    <n v="30204529738"/>
    <n v="0.91794537530222564"/>
    <n v="28952645358"/>
    <n v="0.87989937733430013"/>
  </r>
  <r>
    <n v="2020"/>
    <x v="2"/>
    <s v="0119-SECRETARÍA DISTRITAL DE CULTURA, RECREACIÓN Y DEPORTE"/>
    <s v="CULTURA, RECREACIÓN Y DEPORTE"/>
    <s v="Administración Centrral"/>
    <s v="Inversión directa"/>
    <s v="Constantes"/>
    <n v="157959594548"/>
    <n v="130579250082"/>
    <n v="118111063918"/>
    <n v="0.90451632892538181"/>
    <n v="107016792073"/>
    <n v="0.81955434730860033"/>
  </r>
  <r>
    <n v="2020"/>
    <x v="2"/>
    <s v="0120-SECRETARÍA DISTRITAL DE PLANEACIÓN "/>
    <s v="PLANEACIÓN"/>
    <s v="Administración Centrral"/>
    <s v="Funcionamiento"/>
    <s v="Constantes"/>
    <n v="107866483060"/>
    <n v="107261329903"/>
    <n v="98032508686"/>
    <n v="0.91395947425464585"/>
    <n v="94248207525"/>
    <n v="0.87867834204770534"/>
  </r>
  <r>
    <n v="2020"/>
    <x v="2"/>
    <s v="0120-SECRETARÍA DISTRITAL DE PLANEACIÓN "/>
    <s v="PLANEACIÓN"/>
    <s v="Administración Centrral"/>
    <s v="Inversión directa"/>
    <s v="Constantes"/>
    <n v="58068089180"/>
    <n v="57258350075"/>
    <n v="56911127198"/>
    <n v="0.9939358560533933"/>
    <n v="49158987879"/>
    <n v="0.85854705583742752"/>
  </r>
  <r>
    <n v="2020"/>
    <x v="2"/>
    <s v="0120-SECRETARÍA DISTRITAL DE PLANEACIÓN "/>
    <s v="PLANEACIÓN"/>
    <s v="Administración Centrral"/>
    <s v="Transferencias"/>
    <s v="Constantes"/>
    <s v=" -   "/>
    <n v="502488193"/>
    <n v="502488193"/>
    <n v="1"/>
    <n v="502488193"/>
    <n v="1"/>
  </r>
  <r>
    <n v="2020"/>
    <x v="2"/>
    <s v="0121-SECRETARÍA DISTRITAL DE LA MUJER"/>
    <s v="MUJERES"/>
    <s v="Administración Centrral"/>
    <s v="Funcionamiento"/>
    <s v="Constantes"/>
    <n v="23121099674"/>
    <n v="22545345389"/>
    <n v="21610823874"/>
    <n v="0.95854924824278986"/>
    <n v="20214279829"/>
    <n v="0.89660546246777217"/>
  </r>
  <r>
    <n v="2020"/>
    <x v="2"/>
    <s v="0121-SECRETARÍA DISTRITAL DE LA MUJER"/>
    <s v="MUJERES"/>
    <s v="Administración Centrral"/>
    <s v="Inversión directa"/>
    <s v="Constantes"/>
    <n v="56433750472"/>
    <n v="54892610901"/>
    <n v="53452668441"/>
    <n v="0.9737680092754748"/>
    <n v="44390124463"/>
    <n v="0.80867212789456377"/>
  </r>
  <r>
    <n v="2020"/>
    <x v="2"/>
    <s v="0122-SECRETARÍA DISTRITAL DE INTEGRACIÓN SOCIAL"/>
    <s v="INTEGRACION SOCIAL"/>
    <s v="Administración Centrral"/>
    <s v="Funcionamiento"/>
    <s v="Constantes"/>
    <n v="42272136765"/>
    <n v="42272136765"/>
    <n v="37381944271"/>
    <n v="0.88431641103960168"/>
    <n v="27827338559"/>
    <n v="0.6582903228596706"/>
  </r>
  <r>
    <n v="2020"/>
    <x v="2"/>
    <s v="0122-SECRETARÍA DISTRITAL DE INTEGRACIÓN SOCIAL"/>
    <s v="INTEGRACION SOCIAL"/>
    <s v="Administración Centrral"/>
    <s v="Inversión directa"/>
    <s v="Constantes"/>
    <n v="1617291610288"/>
    <n v="1810401597700"/>
    <n v="1744994794277"/>
    <n v="0.96387166057183382"/>
    <n v="1371384642778"/>
    <n v="0.75750300072661059"/>
  </r>
  <r>
    <n v="2020"/>
    <x v="2"/>
    <s v="0125-DEPARTAMENTO ADMINISTRATIVO DEL SERVICIO CIVIL"/>
    <s v="GESTIÓN PÚBLICA"/>
    <s v="Administración Centrral"/>
    <s v="Funcionamiento"/>
    <s v="Constantes"/>
    <n v="14726039092"/>
    <n v="14561375506"/>
    <n v="13606041945"/>
    <n v="0.9343926292810486"/>
    <n v="12423259208"/>
    <n v="0.85316522487048074"/>
  </r>
  <r>
    <n v="2020"/>
    <x v="2"/>
    <s v="0125-DEPARTAMENTO ADMINISTRATIVO DEL SERVICIO CIVIL"/>
    <s v="GESTIÓN PÚBLICA"/>
    <s v="Administración Centrral"/>
    <s v="Inversión directa"/>
    <s v="Constantes"/>
    <n v="5989869094"/>
    <n v="5092568749"/>
    <n v="4929917588"/>
    <n v="0.96806107702877076"/>
    <n v="3981965328"/>
    <n v="0.78191685262607735"/>
  </r>
  <r>
    <n v="2020"/>
    <x v="2"/>
    <s v="0126-SECRETARÍA DISTRITAL DE AMBIENTE"/>
    <s v="AMBIENTE"/>
    <s v="Administración Centrral"/>
    <s v="Funcionamiento"/>
    <s v="Constantes"/>
    <n v="40384450137"/>
    <n v="40384450137"/>
    <n v="36467672344"/>
    <n v="0.90301272445922276"/>
    <n v="30331703153"/>
    <n v="0.75107381801913575"/>
  </r>
  <r>
    <n v="2020"/>
    <x v="2"/>
    <s v="0126-SECRETARÍA DISTRITAL DE AMBIENTE"/>
    <s v="AMBIENTE"/>
    <s v="Administración Centrral"/>
    <s v="Inversión directa"/>
    <s v="Constantes"/>
    <n v="123679670543"/>
    <n v="110659281643"/>
    <n v="103379999534"/>
    <n v="0.93421896472738875"/>
    <n v="60459828407"/>
    <n v="0.54636021045257277"/>
  </r>
  <r>
    <n v="2020"/>
    <x v="2"/>
    <s v="0127-DEPARTAMENTO ADTIVO DE LA DEFENSORÍA ESPACIO PUBLICO"/>
    <s v="GOBIERNO"/>
    <s v="Administración Centrral"/>
    <s v="Funcionamiento"/>
    <s v="Constantes"/>
    <n v="16393424681"/>
    <n v="16255378474"/>
    <n v="15995411330"/>
    <n v="0.98400731521472662"/>
    <n v="15495865151"/>
    <n v="0.9532761833743324"/>
  </r>
  <r>
    <n v="2020"/>
    <x v="2"/>
    <s v="0127-DEPARTAMENTO ADTIVO DE LA DEFENSORÍA ESPACIO PUBLICO"/>
    <s v="GOBIERNO"/>
    <s v="Administración Centrral"/>
    <s v="Inversión directa"/>
    <s v="Constantes"/>
    <n v="35813181138"/>
    <n v="33738330171"/>
    <n v="32711569934"/>
    <n v="0.96956695154158645"/>
    <n v="25910884957"/>
    <n v="0.76799547652989264"/>
  </r>
  <r>
    <n v="2020"/>
    <x v="2"/>
    <s v="0131-UNIDAD ADMINISTRATIVA ESPECIAL CUERPO OFICIAL DE BOMBEROS"/>
    <s v="SEGURIDAD, CONVIVENCIA Y JUSTICIA"/>
    <s v="Administración Centrral"/>
    <s v="Funcionamiento"/>
    <s v="Constantes"/>
    <n v="99877065735"/>
    <n v="104306968516"/>
    <n v="103102486255"/>
    <n v="0.98845252356447078"/>
    <n v="96921022723"/>
    <n v="0.92919029382138507"/>
  </r>
  <r>
    <n v="2020"/>
    <x v="2"/>
    <s v="0131-UNIDAD ADMINISTRATIVA ESPECIAL CUERPO OFICIAL DE BOMBEROS"/>
    <s v="SEGURIDAD, CONVIVENCIA Y JUSTICIA"/>
    <s v="Administración Centrral"/>
    <s v="Inversión directa"/>
    <s v="Constantes"/>
    <n v="59629783831"/>
    <n v="59629783831"/>
    <n v="55225025793"/>
    <n v="0.92613157796305678"/>
    <n v="30973021900"/>
    <n v="0.51942200541565464"/>
  </r>
  <r>
    <n v="2020"/>
    <x v="2"/>
    <s v="0136-SECRETARIA JURIDICA DISTRITAL"/>
    <s v="GESTIÓN JURÍDICA"/>
    <s v="Administración Centrral"/>
    <s v="Funcionamiento"/>
    <s v="Constantes"/>
    <n v="32100513991"/>
    <n v="31802334184"/>
    <n v="29100720066"/>
    <n v="0.91504981670939101"/>
    <n v="28542927341"/>
    <n v="0.89751045240447058"/>
  </r>
  <r>
    <n v="2020"/>
    <x v="2"/>
    <s v="0136-SECRETARIA JURIDICA DISTRITAL"/>
    <s v="GESTIÓN JURÍDICA"/>
    <s v="Administración Centrral"/>
    <s v="Inversión directa"/>
    <s v="Constantes"/>
    <n v="9449387107"/>
    <n v="9007639245"/>
    <n v="8931014384"/>
    <n v="0.99149334704511694"/>
    <n v="7953667620"/>
    <n v="0.88299135918603278"/>
  </r>
  <r>
    <n v="2020"/>
    <x v="2"/>
    <s v="0137-SECRETARÍA DISTRITAL DE SEGURIDAD, CONVIVENCIA Y JUSTICIA"/>
    <s v="SEGURIDAD, CONVIVENCIA Y JUSTICIA"/>
    <s v="Administración Centrral"/>
    <s v="Funcionamiento"/>
    <s v="Constantes"/>
    <n v="112768496966"/>
    <n v="110637722564"/>
    <n v="102916730259"/>
    <n v="0.93021374513079225"/>
    <n v="98462128803"/>
    <n v="0.88995079183813774"/>
  </r>
  <r>
    <n v="2020"/>
    <x v="2"/>
    <s v="0137-SECRETARÍA DISTRITAL DE SEGURIDAD, CONVIVENCIA Y JUSTICIA"/>
    <s v="SEGURIDAD, CONVIVENCIA Y JUSTICIA"/>
    <s v="Administración Centrral"/>
    <s v="Inversión directa"/>
    <s v="Constantes"/>
    <n v="452891845199"/>
    <n v="461352421130"/>
    <n v="428425208573"/>
    <n v="0.9286289373395924"/>
    <n v="278464946205"/>
    <n v="0.60358401397992034"/>
  </r>
  <r>
    <n v="2020"/>
    <x v="2"/>
    <s v="0200-INSTITUTO PARA LA ECONOMÍA SOCIAL"/>
    <s v="DESARROLLO ECONÓMICO, INDUSTRIA Y TURISMO"/>
    <s v="Establecimientos Públicos"/>
    <s v="Funcionamiento"/>
    <s v="Constantes"/>
    <n v="19662135226"/>
    <n v="19199698379"/>
    <n v="18382603608"/>
    <n v="0.95744231212018871"/>
    <n v="17805652791"/>
    <n v="0.92739231833325253"/>
  </r>
  <r>
    <n v="2020"/>
    <x v="2"/>
    <s v="0200-INSTITUTO PARA LA ECONOMÍA SOCIAL"/>
    <s v="DESARROLLO ECONÓMICO, INDUSTRIA Y TURISMO"/>
    <s v="Establecimientos Públicos"/>
    <s v="Inversión directa"/>
    <s v="Constantes"/>
    <n v="61974671214"/>
    <n v="66134699621"/>
    <n v="64977319942"/>
    <n v="0.98249966075853323"/>
    <n v="44684297554"/>
    <n v="0.67565586311079617"/>
  </r>
  <r>
    <n v="2020"/>
    <x v="2"/>
    <s v="0201-FONDO FINANCIERO DE SALUD "/>
    <s v="SALUD"/>
    <s v="Establecimientos Públicos"/>
    <s v="Funcionamiento"/>
    <s v="Constantes"/>
    <n v="32630223516"/>
    <n v="32630223516"/>
    <n v="25975444058"/>
    <n v="0.79605473879954036"/>
    <n v="19997229891"/>
    <n v="0.61284379131495992"/>
  </r>
  <r>
    <n v="2020"/>
    <x v="2"/>
    <s v="0201-FONDO FINANCIERO DE SALUD "/>
    <s v="SALUD"/>
    <s v="Establecimientos Públicos"/>
    <s v="Inversión directa"/>
    <s v="Constantes"/>
    <n v="3752158672926"/>
    <n v="4068464891794"/>
    <n v="3664507432616"/>
    <n v="0.90071010321539879"/>
    <n v="3351457289697"/>
    <n v="0.82376458414494669"/>
  </r>
  <r>
    <n v="2020"/>
    <x v="2"/>
    <s v="0201-FONDO FINANCIERO DE SALUD "/>
    <s v="SALUD"/>
    <s v="Establecimientos Públicos"/>
    <s v="Transferencias"/>
    <s v="Constantes"/>
    <n v="5431657169"/>
    <n v="5431657169"/>
    <n v="5313985204"/>
    <n v="0.97833589982968971"/>
    <n v="5313985204"/>
    <n v="0.97833589982968971"/>
  </r>
  <r>
    <n v="2020"/>
    <x v="2"/>
    <s v="0203-INSTITUTO DISTRITAL DE GESTIÓN DE RIESGOS Y CAMBIO CLIMATICO"/>
    <s v="AMBIENTE"/>
    <s v="Establecimientos Públicos"/>
    <s v="Funcionamiento"/>
    <s v="Constantes"/>
    <n v="26679438064"/>
    <n v="26377116871"/>
    <n v="23765121994"/>
    <n v="0.90097496668137655"/>
    <n v="23159555711"/>
    <n v="0.87801695023243775"/>
  </r>
  <r>
    <n v="2020"/>
    <x v="2"/>
    <s v="0203-INSTITUTO DISTRITAL DE GESTIÓN DE RIESGOS Y CAMBIO CLIMATICO"/>
    <s v="AMBIENTE"/>
    <s v="Establecimientos Públicos"/>
    <s v="Inversión directa"/>
    <s v="Constantes"/>
    <n v="30884129502"/>
    <n v="30884129502"/>
    <n v="29084791445"/>
    <n v="0.94173907161982728"/>
    <n v="20856448869"/>
    <n v="0.67531282912310586"/>
  </r>
  <r>
    <n v="2020"/>
    <x v="2"/>
    <s v="0204-INSTITUTO DE DESARROLLO URBANO  "/>
    <s v="MOVILIDAD"/>
    <s v="Establecimientos Públicos"/>
    <s v="Funcionamiento"/>
    <s v="Constantes"/>
    <n v="100976904714"/>
    <n v="98788458196"/>
    <n v="94195653765"/>
    <n v="0.95350869408359729"/>
    <n v="80831769022"/>
    <n v="0.81823089962216788"/>
  </r>
  <r>
    <n v="2020"/>
    <x v="2"/>
    <s v="0204-INSTITUTO DE DESARROLLO URBANO  "/>
    <s v="MOVILIDAD"/>
    <s v="Establecimientos Públicos"/>
    <s v="Servicio de la deuda"/>
    <s v="Constantes"/>
    <n v="0"/>
    <n v="0"/>
    <n v="0"/>
    <n v="0"/>
    <n v="0"/>
    <n v="0"/>
  </r>
  <r>
    <n v="2020"/>
    <x v="2"/>
    <s v="0204-INSTITUTO DE DESARROLLO URBANO  "/>
    <s v="MOVILIDAD"/>
    <s v="Establecimientos Públicos"/>
    <s v="Inversión directa"/>
    <s v="Constantes"/>
    <n v="2809417122242"/>
    <n v="2069939778189"/>
    <n v="1268900976440"/>
    <n v="0.61301347498629521"/>
    <n v="416897579301"/>
    <n v="0.20140565619051276"/>
  </r>
  <r>
    <n v="2020"/>
    <x v="2"/>
    <s v="0204-INSTITUTO DE DESARROLLO URBANO  "/>
    <s v="MOVILIDAD"/>
    <s v="Establecimientos Públicos"/>
    <s v="Transferencias"/>
    <s v="Constantes"/>
    <n v="110436965554"/>
    <n v="80589073121"/>
    <n v="80589073121"/>
    <n v="1"/>
    <n v="80589073121"/>
    <n v="1"/>
  </r>
  <r>
    <n v="2020"/>
    <x v="2"/>
    <s v="0206-FONDO DE PRESTACIONES ECONÓMICAS, CESANTÍAS Y PENSIONES"/>
    <s v="HACIENDA"/>
    <s v="Establecimientos Públicos"/>
    <s v="Funcionamiento"/>
    <s v="Constantes"/>
    <n v="777986200895"/>
    <n v="630001524320"/>
    <n v="604644218350"/>
    <n v="0.95975040537025724"/>
    <n v="602086843545"/>
    <n v="0.95569109010469444"/>
  </r>
  <r>
    <n v="2020"/>
    <x v="2"/>
    <s v="0206-FONDO DE PRESTACIONES ECONÓMICAS, CESANTÍAS Y PENSIONES"/>
    <s v="HACIENDA"/>
    <s v="Establecimientos Públicos"/>
    <s v="Servicio de la deuda"/>
    <s v="Constantes"/>
    <n v="239463875250"/>
    <n v="239463875250"/>
    <n v="173260373838"/>
    <n v="0.72353449411572568"/>
    <n v="173260373838"/>
    <n v="0.72353449411572568"/>
  </r>
  <r>
    <n v="2020"/>
    <x v="2"/>
    <s v="0206-FONDO DE PRESTACIONES ECONÓMICAS, CESANTÍAS Y PENSIONES"/>
    <s v="HACIENDA"/>
    <s v="Establecimientos Públicos"/>
    <s v="Inversión directa"/>
    <s v="Constantes"/>
    <n v="7372113340"/>
    <n v="3501423880"/>
    <n v="2214603849"/>
    <n v="0.63248664683237377"/>
    <n v="1887360324"/>
    <n v="0.53902651854879102"/>
  </r>
  <r>
    <n v="2020"/>
    <x v="2"/>
    <s v="0208-CAJA DE LA VIVIENDA POPULAR"/>
    <s v="HÁBITAT"/>
    <s v="Establecimientos Públicos"/>
    <s v="Funcionamiento"/>
    <s v="Constantes"/>
    <n v="16268637812"/>
    <n v="15709550674"/>
    <n v="15129776297"/>
    <n v="0.96309414641886915"/>
    <n v="13695794470"/>
    <n v="0.87181325260098907"/>
  </r>
  <r>
    <n v="2020"/>
    <x v="2"/>
    <s v="0208-CAJA DE LA VIVIENDA POPULAR"/>
    <s v="HÁBITAT"/>
    <s v="Establecimientos Públicos"/>
    <s v="Inversión directa"/>
    <s v="Constantes"/>
    <n v="88305773143"/>
    <n v="86372487282"/>
    <n v="82697505600"/>
    <n v="0.95745194103301146"/>
    <n v="54652633661"/>
    <n v="0.6327551212293222"/>
  </r>
  <r>
    <n v="2020"/>
    <x v="2"/>
    <s v="0211-INSTITUTO DISTRITAL DE RECREACIÓN Y DEPORTE"/>
    <s v="CULTURA, RECREACIÓN Y DEPORTE"/>
    <s v="Establecimientos Públicos"/>
    <s v="Funcionamiento"/>
    <s v="Constantes"/>
    <n v="50158365930"/>
    <n v="49061864909"/>
    <n v="44503651533"/>
    <n v="0.90709253746357621"/>
    <n v="41448174136"/>
    <n v="0.84481448499518141"/>
  </r>
  <r>
    <n v="2020"/>
    <x v="2"/>
    <s v="0211-INSTITUTO DISTRITAL DE RECREACIÓN Y DEPORTE"/>
    <s v="CULTURA, RECREACIÓN Y DEPORTE"/>
    <s v="Establecimientos Públicos"/>
    <s v="Servicio de la deuda"/>
    <s v="Constantes"/>
    <n v="0"/>
    <n v="0"/>
    <n v="0"/>
    <n v="0"/>
    <n v="0"/>
    <n v="0"/>
  </r>
  <r>
    <n v="2020"/>
    <x v="2"/>
    <s v="0211-INSTITUTO DISTRITAL DE RECREACIÓN Y DEPORTE"/>
    <s v="CULTURA, RECREACIÓN Y DEPORTE"/>
    <s v="Establecimientos Públicos"/>
    <s v="Inversión directa"/>
    <s v="Constantes"/>
    <n v="297387003488"/>
    <n v="234856689389"/>
    <n v="210118453290"/>
    <n v="0.89466667454370297"/>
    <n v="124888227755"/>
    <n v="0.53176355367993788"/>
  </r>
  <r>
    <n v="2020"/>
    <x v="2"/>
    <s v="0213-INSTITUTO DISTRITAL DE PATRIMONIO CULTURAL"/>
    <s v="CULTURA, RECREACIÓN Y DEPORTE"/>
    <s v="Establecimientos Públicos"/>
    <s v="Funcionamiento"/>
    <s v="Constantes"/>
    <n v="9255349358"/>
    <n v="8986159255"/>
    <n v="8386774293"/>
    <n v="0.93329909419683432"/>
    <n v="8067643487"/>
    <n v="0.89778550079791575"/>
  </r>
  <r>
    <n v="2020"/>
    <x v="2"/>
    <s v="0213-INSTITUTO DISTRITAL DE PATRIMONIO CULTURAL"/>
    <s v="CULTURA, RECREACIÓN Y DEPORTE"/>
    <s v="Establecimientos Públicos"/>
    <s v="Inversión directa"/>
    <s v="Constantes"/>
    <n v="41684896484"/>
    <n v="38925766522"/>
    <n v="37575633310"/>
    <n v="0.96531517982473292"/>
    <n v="30909887687"/>
    <n v="0.79407267855677044"/>
  </r>
  <r>
    <n v="2020"/>
    <x v="2"/>
    <s v="0214-INSTITUTO DISTRITAL PARA LA PROTECCIÓN DE LA NIÑEZ Y LA JUVENTUD"/>
    <s v="INTEGRACION SOCIAL"/>
    <s v="Establecimientos Públicos"/>
    <s v="Funcionamiento"/>
    <s v="Constantes"/>
    <n v="20998824224"/>
    <n v="20998824224"/>
    <n v="20140635600"/>
    <n v="0.95913158685241251"/>
    <n v="18849944896"/>
    <n v="0.89766668337820554"/>
  </r>
  <r>
    <n v="2020"/>
    <x v="2"/>
    <s v="0214-INSTITUTO DISTRITAL PARA LA PROTECCIÓN DE LA NIÑEZ Y LA JUVENTUD"/>
    <s v="INTEGRACION SOCIAL"/>
    <s v="Establecimientos Públicos"/>
    <s v="Inversión directa"/>
    <s v="Constantes"/>
    <n v="133490490229"/>
    <n v="119107585688"/>
    <n v="116667017653"/>
    <n v="0.97950954995097439"/>
    <n v="96066953713"/>
    <n v="0.80655613291201711"/>
  </r>
  <r>
    <n v="2020"/>
    <x v="2"/>
    <s v="0215-FUNDACIÓN GILBERTO ALZATE AVENDAÑO"/>
    <s v="CULTURA, RECREACIÓN Y DEPORTE"/>
    <s v="Establecimientos Públicos"/>
    <s v="Funcionamiento"/>
    <s v="Constantes"/>
    <n v="7104543899"/>
    <n v="7104543899"/>
    <n v="6971196963"/>
    <n v="0.9812307534592376"/>
    <n v="6571725304"/>
    <n v="0.92500312439831689"/>
  </r>
  <r>
    <n v="2020"/>
    <x v="2"/>
    <s v="0215-FUNDACIÓN GILBERTO ALZATE AVENDAÑO"/>
    <s v="CULTURA, RECREACIÓN Y DEPORTE"/>
    <s v="Establecimientos Públicos"/>
    <s v="Inversión directa"/>
    <s v="Constantes"/>
    <n v="14740424887"/>
    <n v="15505681034"/>
    <n v="15400764541"/>
    <n v="0.99323367398246198"/>
    <n v="12262324360"/>
    <n v="0.79082784774895432"/>
  </r>
  <r>
    <n v="2020"/>
    <x v="2"/>
    <s v="0216-ORQUESTA FILARMÓNICA DE BOGOTÁ"/>
    <s v="CULTURA, RECREACIÓN Y DEPORTE"/>
    <s v="Establecimientos Públicos"/>
    <s v="Funcionamiento"/>
    <s v="Constantes"/>
    <n v="38592378453"/>
    <n v="38323215959"/>
    <n v="37065078246"/>
    <n v="0.9671703514040676"/>
    <n v="36330954445"/>
    <n v="0.94801423982445998"/>
  </r>
  <r>
    <n v="2020"/>
    <x v="2"/>
    <s v="0216-ORQUESTA FILARMÓNICA DE BOGOTÁ"/>
    <s v="CULTURA, RECREACIÓN Y DEPORTE"/>
    <s v="Establecimientos Públicos"/>
    <s v="Inversión directa"/>
    <s v="Constantes"/>
    <n v="52778520211"/>
    <n v="49958918634"/>
    <n v="45331928224"/>
    <n v="0.90738409604304249"/>
    <n v="36250042275"/>
    <n v="0.7255970158315177"/>
  </r>
  <r>
    <n v="2020"/>
    <x v="2"/>
    <s v="0217-FONDO DE SEGURIDAD Y VIGILANCIA"/>
    <s v="SEGURIDAD, CONVIVENCIA Y JUSTICIA"/>
    <s v="Establecimientos Públicos"/>
    <s v="Funcionamiento"/>
    <s v="Constantes"/>
    <n v="0"/>
    <n v="0"/>
    <n v="0"/>
    <n v="0"/>
    <n v="0"/>
    <n v="0"/>
  </r>
  <r>
    <n v="2020"/>
    <x v="2"/>
    <s v="0217-FONDO DE SEGURIDAD Y VIGILANCIA"/>
    <s v="SEGURIDAD, CONVIVENCIA Y JUSTICIA"/>
    <s v="Establecimientos Públicos"/>
    <s v="Servicio de la deuda"/>
    <s v="Constantes"/>
    <n v="0"/>
    <n v="0"/>
    <n v="0"/>
    <n v="0"/>
    <n v="0"/>
    <n v="0"/>
  </r>
  <r>
    <n v="2020"/>
    <x v="2"/>
    <s v="0217-FONDO DE SEGURIDAD Y VIGILANCIA"/>
    <s v="SEGURIDAD, CONVIVENCIA Y JUSTICIA"/>
    <s v="Establecimientos Públicos"/>
    <s v="Inversión directa"/>
    <s v="Constantes"/>
    <n v="0"/>
    <n v="0"/>
    <n v="0"/>
    <n v="0"/>
    <n v="0"/>
    <n v="0"/>
  </r>
  <r>
    <n v="2020"/>
    <x v="2"/>
    <s v="0218-JARDIN BOTÁNICO"/>
    <s v="AMBIENTE"/>
    <s v="Establecimientos Públicos"/>
    <s v="Funcionamiento"/>
    <s v="Constantes"/>
    <n v="11255037015"/>
    <n v="10937851974"/>
    <n v="10802197763"/>
    <n v="0.98759772839105342"/>
    <n v="9630204773"/>
    <n v="0.88044753173581392"/>
  </r>
  <r>
    <n v="2020"/>
    <x v="2"/>
    <s v="0218-JARDIN BOTÁNICO"/>
    <s v="AMBIENTE"/>
    <s v="Establecimientos Públicos"/>
    <s v="Inversión directa"/>
    <s v="Constantes"/>
    <n v="69219871774"/>
    <n v="67056099282"/>
    <n v="60724727209"/>
    <n v="0.90558096667129662"/>
    <n v="29142515296"/>
    <n v="0.43459902392238886"/>
  </r>
  <r>
    <n v="2020"/>
    <x v="2"/>
    <s v="0219-INSTITUTO PARA LA INVESTIGACION EDUCATIVA Y EL DESARROLLO PEDAGÓGICO"/>
    <s v="EDUCACIÓN"/>
    <s v="Establecimientos Públicos"/>
    <s v="Funcionamiento"/>
    <s v="Constantes"/>
    <n v="9193940884"/>
    <n v="9161012346"/>
    <n v="8294346963"/>
    <n v="0.90539633063823843"/>
    <n v="8099635426"/>
    <n v="0.88414196161809211"/>
  </r>
  <r>
    <n v="2020"/>
    <x v="2"/>
    <s v="0219-INSTITUTO PARA LA INVESTIGACION EDUCATIVA Y EL DESARROLLO PEDAGÓGICO"/>
    <s v="EDUCACIÓN"/>
    <s v="Establecimientos Públicos"/>
    <s v="Inversión directa"/>
    <s v="Constantes"/>
    <n v="5687408474"/>
    <n v="7547998150"/>
    <n v="7477056191"/>
    <n v="0.99060122199420519"/>
    <n v="6069591538"/>
    <n v="0.80413262130966479"/>
  </r>
  <r>
    <n v="2020"/>
    <x v="2"/>
    <s v="0220-INSTITUTO DISTRITAL DE PARTICIPACIÓN Y ACCIÓN COMUNAL"/>
    <s v="GOBIERNO"/>
    <s v="Establecimientos Públicos"/>
    <s v="Funcionamiento"/>
    <s v="Constantes"/>
    <n v="23762314642"/>
    <n v="23096241693"/>
    <n v="21120944853"/>
    <n v="0.91447539966648894"/>
    <n v="20212218375"/>
    <n v="0.87513018973670986"/>
  </r>
  <r>
    <n v="2020"/>
    <x v="2"/>
    <s v="0220-INSTITUTO DISTRITAL DE PARTICIPACIÓN Y ACCIÓN COMUNAL"/>
    <s v="GOBIERNO"/>
    <s v="Establecimientos Públicos"/>
    <s v="Inversión directa"/>
    <s v="Constantes"/>
    <n v="30622573354"/>
    <n v="29523725546"/>
    <n v="28803717359"/>
    <n v="0.9756125565563134"/>
    <n v="23431553376"/>
    <n v="0.79365164601235794"/>
  </r>
  <r>
    <n v="2020"/>
    <x v="2"/>
    <s v="0221-INSTITUTO DISTRITAL DE TURISMO"/>
    <s v="DESARROLLO ECONÓMICO, INDUSTRIA Y TURISMO"/>
    <s v="Establecimientos Públicos"/>
    <s v="Funcionamiento"/>
    <s v="Constantes"/>
    <n v="10708930362"/>
    <n v="10666794795"/>
    <n v="10285927742"/>
    <n v="0.9642941426811239"/>
    <n v="9976536489"/>
    <n v="0.93528906112232002"/>
  </r>
  <r>
    <n v="2020"/>
    <x v="2"/>
    <s v="0221-INSTITUTO DISTRITAL DE TURISMO"/>
    <s v="DESARROLLO ECONÓMICO, INDUSTRIA Y TURISMO"/>
    <s v="Establecimientos Públicos"/>
    <s v="Inversión directa"/>
    <s v="Constantes"/>
    <n v="22349294375"/>
    <n v="21590040236"/>
    <n v="21010293135"/>
    <n v="0.97314747473081087"/>
    <n v="18263323497"/>
    <n v="0.84591428720670403"/>
  </r>
  <r>
    <n v="2020"/>
    <x v="2"/>
    <s v="0221-INSTITUTO DISTRITAL DE TURISMO"/>
    <s v="DESARROLLO ECONÓMICO, INDUSTRIA Y TURISMO"/>
    <s v="Establecimientos Públicos"/>
    <s v="Transferencias"/>
    <s v="Constantes"/>
    <n v="0"/>
    <n v="0"/>
    <n v="0"/>
    <n v="0"/>
    <n v="0"/>
    <n v="0"/>
  </r>
  <r>
    <n v="2020"/>
    <x v="2"/>
    <s v="0222-INSTITUTO DISTRITAL DE LAS ARTES"/>
    <s v="CULTURA, RECREACIÓN Y DEPORTE"/>
    <s v="Establecimientos Públicos"/>
    <s v="Funcionamiento"/>
    <s v="Constantes"/>
    <n v="18358259812"/>
    <n v="18077211539"/>
    <n v="16839910946"/>
    <n v="0.93155467643167023"/>
    <n v="16039596430"/>
    <n v="0.88728266499487363"/>
  </r>
  <r>
    <n v="2020"/>
    <x v="2"/>
    <s v="0222-INSTITUTO DISTRITAL DE LAS ARTES"/>
    <s v="CULTURA, RECREACIÓN Y DEPORTE"/>
    <s v="Establecimientos Públicos"/>
    <s v="Inversión directa"/>
    <s v="Constantes"/>
    <n v="177928769387"/>
    <n v="179061593015"/>
    <n v="164079552326"/>
    <n v="0.91633023901588462"/>
    <n v="115675495417"/>
    <n v="0.64600952928699706"/>
  </r>
  <r>
    <n v="2020"/>
    <x v="2"/>
    <s v="0226-UNIDAD ADMINISTRATIVA ESPECIAL DE CATASTRO"/>
    <s v="HACIENDA"/>
    <s v="Establecimientos Públicos"/>
    <s v="Funcionamiento"/>
    <s v="Constantes"/>
    <n v="74508849905"/>
    <n v="73132860533"/>
    <n v="69711222340"/>
    <n v="0.95321339589258869"/>
    <n v="66333848515"/>
    <n v="0.90703205141371357"/>
  </r>
  <r>
    <n v="2020"/>
    <x v="2"/>
    <s v="0226-UNIDAD ADMINISTRATIVA ESPECIAL DE CATASTRO"/>
    <s v="HACIENDA"/>
    <s v="Establecimientos Públicos"/>
    <s v="Inversión directa"/>
    <s v="Constantes"/>
    <n v="32437922389"/>
    <n v="36426667192"/>
    <n v="31835327451"/>
    <n v="0.87395663411094748"/>
    <n v="25634909776"/>
    <n v="0.70374019233991081"/>
  </r>
  <r>
    <n v="2020"/>
    <x v="2"/>
    <s v="0226-UNIDAD ADMINISTRATIVA ESPECIAL DE CATASTRO"/>
    <s v="HACIENDA"/>
    <s v="Establecimientos Públicos"/>
    <s v="Transferencias"/>
    <s v="Constantes"/>
    <s v=" -   "/>
    <n v="3517417353"/>
    <n v="3517417353"/>
    <n v="1"/>
    <n v="3517417353"/>
    <n v="1"/>
  </r>
  <r>
    <n v="2020"/>
    <x v="2"/>
    <s v="0227-UNIDAD ADTIVA ESPECIAL DE REHABILITACIÓN Y MANTO. VIAL"/>
    <s v="MOVILIDAD"/>
    <s v="Establecimientos Públicos"/>
    <s v="Funcionamiento"/>
    <s v="Constantes"/>
    <n v="41089855211"/>
    <n v="39969637851"/>
    <n v="32560710148"/>
    <n v="0.81463610627098448"/>
    <n v="29295632326"/>
    <n v="0.73294715441778902"/>
  </r>
  <r>
    <n v="2020"/>
    <x v="2"/>
    <s v="0227-UNIDAD ADTIVA ESPECIAL DE REHABILITACIÓN Y MANTO. VIAL"/>
    <s v="MOVILIDAD"/>
    <s v="Establecimientos Públicos"/>
    <s v="Inversión directa"/>
    <s v="Constantes"/>
    <n v="211037169779"/>
    <n v="146431544930"/>
    <n v="136095133606"/>
    <n v="0.92941130731809729"/>
    <n v="83758869936"/>
    <n v="0.57200017916931778"/>
  </r>
  <r>
    <n v="2020"/>
    <x v="2"/>
    <s v="0228-UNIDAD ADMINISTRATIVA ESPECIAL DE SERVICIOS PÚBLICOS"/>
    <s v="HÁBITAT"/>
    <s v="Establecimientos Públicos"/>
    <s v="Funcionamiento"/>
    <s v="Constantes"/>
    <n v="431454965849"/>
    <n v="431385794760"/>
    <n v="296383902300"/>
    <n v="0.68705067691181665"/>
    <n v="292100352689"/>
    <n v="0.67712093498931514"/>
  </r>
  <r>
    <n v="2020"/>
    <x v="2"/>
    <s v="0228-UNIDAD ADMINISTRATIVA ESPECIAL DE SERVICIOS PÚBLICOS"/>
    <s v="HÁBITAT"/>
    <s v="Establecimientos Públicos"/>
    <s v="Inversión directa"/>
    <s v="Constantes"/>
    <n v="185342035682"/>
    <n v="182822426252"/>
    <n v="119956675828"/>
    <n v="0.65613764288771292"/>
    <n v="62079204835"/>
    <n v="0.33956011911487732"/>
  </r>
  <r>
    <n v="2020"/>
    <x v="2"/>
    <s v="0229-INSTITUTO DISTRITAL DE PROTECCIÓN Y BIENESTAR ANIMAL"/>
    <s v="AMBIENTE"/>
    <s v="Establecimientos Públicos"/>
    <s v="Funcionamiento"/>
    <s v="Constantes"/>
    <n v="8417617332"/>
    <n v="8123610938"/>
    <n v="7217090198"/>
    <n v="0.88840913887695594"/>
    <n v="6482630898"/>
    <n v="0.79799869140409585"/>
  </r>
  <r>
    <n v="2020"/>
    <x v="2"/>
    <s v="0229-INSTITUTO DISTRITAL DE PROTECCIÓN Y BIENESTAR ANIMAL"/>
    <s v="AMBIENTE"/>
    <s v="Establecimientos Públicos"/>
    <s v="Inversión directa"/>
    <s v="Constantes"/>
    <n v="34614577000"/>
    <n v="34007173690"/>
    <n v="26872743534"/>
    <n v="0.79020808312282886"/>
    <n v="19614841034"/>
    <n v="0.576785392776344"/>
  </r>
  <r>
    <n v="2020"/>
    <x v="2"/>
    <s v="0230-UNIVERSIDAD DISTRITAL  "/>
    <s v="EDUCACIÓN"/>
    <s v="Ente Autónomo Universitario"/>
    <s v="Funcionamiento"/>
    <s v="Constantes"/>
    <n v="437869242821"/>
    <n v="477940316030"/>
    <n v="419566356449"/>
    <n v="0.87786349545507703"/>
    <n v="362437748073"/>
    <n v="0.75833265350699153"/>
  </r>
  <r>
    <n v="2020"/>
    <x v="2"/>
    <s v="0230-UNIVERSIDAD DISTRITAL  "/>
    <s v="EDUCACIÓN"/>
    <s v="Ente Autónomo Universitario"/>
    <s v="Servicio de la deuda"/>
    <s v="Constantes"/>
    <n v="0"/>
    <n v="0"/>
    <n v="0"/>
    <n v="0"/>
    <n v="0"/>
    <n v="0"/>
  </r>
  <r>
    <n v="2020"/>
    <x v="2"/>
    <s v="0230-UNIVERSIDAD DISTRITAL  "/>
    <s v="EDUCACIÓN"/>
    <s v="Ente Autónomo Universitario"/>
    <s v="Inversión directa"/>
    <s v="Constantes"/>
    <n v="39585640239"/>
    <n v="58761083673"/>
    <n v="49053492731"/>
    <n v="0.83479557667755333"/>
    <n v="2320040304"/>
    <n v="3.9482599009079036E-2"/>
  </r>
  <r>
    <n v="2020"/>
    <x v="2"/>
    <s v="0230-UNIVERSIDAD DISTRITAL  "/>
    <s v="EDUCACIÓN"/>
    <s v="Ente Autónomo Universitario"/>
    <s v="Transferencias"/>
    <s v="Constantes"/>
    <n v="294314513"/>
    <n v="1250445219"/>
    <n v="232489074"/>
    <n v="0.18592503731265017"/>
    <n v="17393822"/>
    <n v="1.3910103166222749E-2"/>
  </r>
  <r>
    <n v="2020"/>
    <x v="2"/>
    <s v="0235-CONTRALORÍA DISTRITAL"/>
    <s v="ORGANISMO DE CONTROL"/>
    <s v="Organismo de Control"/>
    <s v="Funcionamiento"/>
    <s v="Constantes"/>
    <n v="219657414094"/>
    <n v="219657414094"/>
    <n v="218620791428"/>
    <n v="0.99528072990262739"/>
    <n v="215910568494"/>
    <n v="0.98294232127126568"/>
  </r>
  <r>
    <n v="2020"/>
    <x v="2"/>
    <s v="0235-CONTRALORÍA DISTRITAL"/>
    <s v="ORGANISMO DE CONTROL"/>
    <s v="Organismo de Control"/>
    <s v="Inversión directa"/>
    <s v="Constantes"/>
    <n v="12778040076"/>
    <n v="12778040076"/>
    <n v="12715585968"/>
    <n v="0.99511238753137876"/>
    <n v="12116860746"/>
    <n v="0.94825659286811581"/>
  </r>
  <r>
    <n v="2020"/>
    <x v="2"/>
    <s v="0501-AGENCIA DE EDUCACIÓN SUPERIOR, CIENCIA Y TECNOLOGÍA - ATENEA"/>
    <s v="EDUCACIÓN"/>
    <s v="Establecimientos Públicos"/>
    <s v="Funcionamiento"/>
    <s v="Constantes"/>
    <n v="0"/>
    <n v="0"/>
    <n v="0"/>
    <n v="0"/>
    <n v="0"/>
    <n v="0"/>
  </r>
  <r>
    <n v="2020"/>
    <x v="2"/>
    <s v="0501-AGENCIA DE EDUCACIÓN SUPERIOR, CIENCIA Y TECNOLOGÍA - ATENEA"/>
    <s v="EDUCACIÓN"/>
    <s v="Establecimientos Públicos"/>
    <s v="Inversión directa"/>
    <s v="Constantes"/>
    <n v="0"/>
    <n v="0"/>
    <n v="0"/>
    <n v="0"/>
    <n v="0"/>
    <n v="0"/>
  </r>
  <r>
    <n v="2021"/>
    <x v="2"/>
    <s v="0100-CONCEJO DE BOGOTA"/>
    <s v="OTRAS ENTIDADES"/>
    <s v="Administración Centrral"/>
    <s v="Funcionamiento"/>
    <s v="Constantes"/>
    <n v="102315765492"/>
    <n v="102315765492"/>
    <n v="96375753817"/>
    <n v="0.9419443167293271"/>
    <n v="96375753817"/>
    <n v="0.9419443167293271"/>
  </r>
  <r>
    <n v="2021"/>
    <x v="2"/>
    <s v="0102-PERSONERÍA DE BOGOTÁ"/>
    <s v="OTRAS ENTIDADES"/>
    <s v="Administración Centrral"/>
    <s v="Funcionamiento"/>
    <s v="Constantes"/>
    <n v="201836682140"/>
    <n v="203405091990"/>
    <n v="202736577259"/>
    <n v="0.99671338251928887"/>
    <n v="200292948969"/>
    <n v="0.98469977820833998"/>
  </r>
  <r>
    <n v="2021"/>
    <x v="2"/>
    <s v="0102-PERSONERÍA DE BOGOTÁ"/>
    <s v="OTRAS ENTIDADES"/>
    <s v="Administración Centrral"/>
    <s v="Inversión directa"/>
    <s v="Constantes"/>
    <n v="7941359653"/>
    <n v="8986966220"/>
    <n v="8824113636"/>
    <n v="0.98187902568971708"/>
    <n v="7001372612"/>
    <n v="0.77905852104115281"/>
  </r>
  <r>
    <n v="2021"/>
    <x v="2"/>
    <s v="0104-SECRETARÍA GENERAL"/>
    <s v="GESTIÓN PÚBLICA"/>
    <s v="Administración Centrral"/>
    <s v="Funcionamiento"/>
    <s v="Constantes"/>
    <n v="126176545243"/>
    <n v="132777497598"/>
    <n v="128181235014"/>
    <n v="0.96538372339328349"/>
    <n v="123745591307"/>
    <n v="0.93197713125799986"/>
  </r>
  <r>
    <n v="2021"/>
    <x v="2"/>
    <s v="0104-SECRETARÍA GENERAL"/>
    <s v="GESTIÓN PÚBLICA"/>
    <s v="Administración Centrral"/>
    <s v="Inversión directa"/>
    <s v="Constantes"/>
    <n v="122993929283"/>
    <n v="119791198269"/>
    <n v="119436836448"/>
    <n v="0.99704183757971721"/>
    <n v="107110816465"/>
    <n v="0.8941459640838948"/>
  </r>
  <r>
    <n v="2021"/>
    <x v="2"/>
    <s v="0105-VEEDURÍA DISTRITAL"/>
    <s v="OTRAS ENTIDADES"/>
    <s v="Administración Centrral"/>
    <s v="Funcionamiento"/>
    <s v="Constantes"/>
    <n v="27193919925"/>
    <n v="27193919925"/>
    <n v="26128066872"/>
    <n v="0.96080546475316575"/>
    <n v="25647343282"/>
    <n v="0.94312785184094783"/>
  </r>
  <r>
    <n v="2021"/>
    <x v="2"/>
    <s v="0105-VEEDURÍA DISTRITAL"/>
    <s v="OTRAS ENTIDADES"/>
    <s v="Administración Centrral"/>
    <s v="Inversión directa"/>
    <s v="Constantes"/>
    <n v="2459552879"/>
    <n v="2459552879"/>
    <n v="2437955487"/>
    <n v="0.9912189763495628"/>
    <n v="2274005059"/>
    <n v="0.92456034526265618"/>
  </r>
  <r>
    <n v="2021"/>
    <x v="2"/>
    <s v="0110-SECRETARÍA DISTRITAL DE GOBIERNO"/>
    <s v="GOBIERNO"/>
    <s v="Administración Centrral"/>
    <s v="Funcionamiento"/>
    <s v="Constantes"/>
    <n v="171655563587"/>
    <n v="171655563587"/>
    <n v="151099878306"/>
    <n v="0.88025039881342504"/>
    <n v="146629699448"/>
    <n v="0.85420883765112476"/>
  </r>
  <r>
    <n v="2021"/>
    <x v="2"/>
    <s v="0110-SECRETARÍA DISTRITAL DE GOBIERNO"/>
    <s v="GOBIERNO"/>
    <s v="Administración Centrral"/>
    <s v="Inversión directa"/>
    <s v="Constantes"/>
    <n v="98082005172"/>
    <n v="98082005172"/>
    <n v="90634151696"/>
    <n v="0.92406503656874484"/>
    <n v="74481640437"/>
    <n v="0.75938129839807433"/>
  </r>
  <r>
    <n v="2021"/>
    <x v="2"/>
    <s v="0111-SECRETARÍA DISTRITAL DE HACIENDA"/>
    <s v="HACIENDA"/>
    <s v="Administración Centrral"/>
    <s v="Funcionamiento"/>
    <s v="Constantes"/>
    <n v="577907081286"/>
    <n v="542299666818"/>
    <n v="418754122275"/>
    <n v="0.77218214927566453"/>
    <n v="393916575039"/>
    <n v="0.72638173899376834"/>
  </r>
  <r>
    <n v="2021"/>
    <x v="2"/>
    <s v="0111-SECRETARÍA DISTRITAL DE HACIENDA"/>
    <s v="HACIENDA"/>
    <s v="Administración Centrral"/>
    <s v="Servicio de la deuda"/>
    <s v="Constantes"/>
    <n v="642787925467"/>
    <n v="635599380323"/>
    <n v="409871171509"/>
    <n v="0.64485772673458386"/>
    <n v="407855583034"/>
    <n v="0.64168656493455867"/>
  </r>
  <r>
    <n v="2021"/>
    <x v="2"/>
    <s v="0111-SECRETARÍA DISTRITAL DE HACIENDA"/>
    <s v="HACIENDA"/>
    <s v="Administración Centrral"/>
    <s v="Inversión directa"/>
    <s v="Constantes"/>
    <n v="77076146976"/>
    <n v="69640195026"/>
    <n v="62984938119"/>
    <n v="0.90443368367197596"/>
    <n v="37127563482"/>
    <n v="0.53313411124334897"/>
  </r>
  <r>
    <n v="2021"/>
    <x v="2"/>
    <s v="0111-SECRETARÍA DISTRITAL DE HACIENDA"/>
    <s v="HACIENDA"/>
    <s v="Administración Centrral"/>
    <s v="Transferencias"/>
    <s v="Constantes"/>
    <n v="6355125783787"/>
    <n v="7864967951229"/>
    <n v="7397175035745"/>
    <n v="0.9405219552851577"/>
    <n v="7397175035745"/>
    <n v="0.9405219552851577"/>
  </r>
  <r>
    <n v="2021"/>
    <x v="2"/>
    <s v="0112-SECRETARÍA DE EDUCACIÓN DEL DISTRITO"/>
    <s v="EDUCACIÓN"/>
    <s v="Administración Centrral"/>
    <s v="Funcionamiento"/>
    <s v="Constantes"/>
    <n v="156140011640"/>
    <n v="154640873225"/>
    <n v="144046571101"/>
    <n v="0.93149093184060427"/>
    <n v="133982052799"/>
    <n v="0.86640776144647247"/>
  </r>
  <r>
    <n v="2021"/>
    <x v="2"/>
    <s v="0112-SECRETARÍA DE EDUCACIÓN DEL DISTRITO"/>
    <s v="EDUCACIÓN"/>
    <s v="Administración Centrral"/>
    <s v="Inversión directa"/>
    <s v="Constantes"/>
    <n v="6128413185612"/>
    <n v="6099144473247"/>
    <n v="6084862690432"/>
    <n v="0.99765839571801507"/>
    <n v="5187377561689"/>
    <n v="0.85050904834975927"/>
  </r>
  <r>
    <n v="2021"/>
    <x v="2"/>
    <s v="0113-SECRETARÍA DISTRITAL DE MOVILIDAD"/>
    <s v="MOVILIDAD"/>
    <s v="Administración Centrral"/>
    <s v="Funcionamiento"/>
    <s v="Constantes"/>
    <n v="95420718190"/>
    <n v="93606590797"/>
    <n v="89871601976"/>
    <n v="0.96009908288295764"/>
    <n v="86556171389"/>
    <n v="0.92468030992294237"/>
  </r>
  <r>
    <n v="2021"/>
    <x v="2"/>
    <s v="0113-SECRETARÍA DISTRITAL DE MOVILIDAD"/>
    <s v="MOVILIDAD"/>
    <s v="Administración Centrral"/>
    <s v="Inversión directa"/>
    <s v="Constantes"/>
    <n v="563160088069"/>
    <n v="474238046969"/>
    <n v="469419103908"/>
    <n v="0.98983855662404285"/>
    <n v="272680660331"/>
    <n v="0.57498689123275804"/>
  </r>
  <r>
    <n v="2021"/>
    <x v="2"/>
    <s v="0113-SECRETARÍA DISTRITAL DE MOVILIDAD"/>
    <s v="MOVILIDAD"/>
    <s v="Administración Centrral"/>
    <s v="Transferencias"/>
    <s v="Constantes"/>
    <n v="0"/>
    <n v="0"/>
    <n v="0"/>
    <n v="0"/>
    <n v="0"/>
    <n v="0"/>
  </r>
  <r>
    <n v="2021"/>
    <x v="2"/>
    <s v="0114-SECRETARÍA DISTRITAL DE SALUD"/>
    <s v="SALUD"/>
    <s v="Administración Centrral"/>
    <s v="Funcionamiento"/>
    <s v="Constantes"/>
    <n v="96202936462"/>
    <n v="96202936462"/>
    <n v="87457970173"/>
    <n v="0.90909875924157213"/>
    <n v="87216889499"/>
    <n v="0.90659279962260331"/>
  </r>
  <r>
    <n v="2021"/>
    <x v="2"/>
    <s v="0117-SECRETARÍA DISTRITAL DE DESARROLLO ECONÓMICO"/>
    <s v="DESARROLLO ECONÓMICO, INDUSTRIA Y TURISMO"/>
    <s v="Administración Centrral"/>
    <s v="Funcionamiento"/>
    <s v="Constantes"/>
    <n v="42448038862"/>
    <n v="36140324378"/>
    <n v="33641530421"/>
    <n v="0.93085856311458259"/>
    <n v="32044559977"/>
    <n v="0.88667051357476889"/>
  </r>
  <r>
    <n v="2021"/>
    <x v="2"/>
    <s v="0117-SECRETARÍA DISTRITAL DE DESARROLLO ECONÓMICO"/>
    <s v="DESARROLLO ECONÓMICO, INDUSTRIA Y TURISMO"/>
    <s v="Administración Centrral"/>
    <s v="Inversión directa"/>
    <s v="Constantes"/>
    <n v="215158508380"/>
    <n v="256094005458"/>
    <n v="252328889034"/>
    <n v="0.98529791270488176"/>
    <n v="179881175555"/>
    <n v="0.70240291346648065"/>
  </r>
  <r>
    <n v="2021"/>
    <x v="2"/>
    <s v="0117-SECRETARÍA DISTRITAL DE DESARROLLO ECONÓMICO"/>
    <s v="DESARROLLO ECONÓMICO, INDUSTRIA Y TURISMO"/>
    <s v="Administración Centrral"/>
    <s v="Transferencias"/>
    <s v="Constantes"/>
    <n v="0"/>
    <n v="0"/>
    <n v="0"/>
    <n v="0"/>
    <n v="0"/>
    <n v="0"/>
  </r>
  <r>
    <n v="2021"/>
    <x v="2"/>
    <s v="0118-SECRETARÍA DISTRITAL DEL HABITAT"/>
    <s v="HÁBITAT"/>
    <s v="Administración Centrral"/>
    <s v="Funcionamiento"/>
    <s v="Constantes"/>
    <n v="27701397230"/>
    <n v="27701397230"/>
    <n v="27322366731"/>
    <n v="0.98631727866096519"/>
    <n v="26682696162"/>
    <n v="0.96322564311316505"/>
  </r>
  <r>
    <n v="2021"/>
    <x v="2"/>
    <s v="0118-SECRETARÍA DISTRITAL DEL HABITAT"/>
    <s v="HÁBITAT"/>
    <s v="Administración Centrral"/>
    <s v="Inversión directa"/>
    <s v="Constantes"/>
    <n v="199529180061"/>
    <n v="341969548599"/>
    <n v="338272054284"/>
    <n v="0.98918765039124656"/>
    <n v="278649268074"/>
    <n v="0.81483649411354298"/>
  </r>
  <r>
    <n v="2021"/>
    <x v="2"/>
    <s v="0118-SECRETARÍA DISTRITAL DEL HABITAT"/>
    <s v="HÁBITAT"/>
    <s v="Administración Centrral"/>
    <s v="Transferencias"/>
    <s v="Constantes"/>
    <n v="234157255499"/>
    <n v="234157255499"/>
    <n v="234157255499"/>
    <n v="1"/>
    <n v="234157255499"/>
    <n v="1"/>
  </r>
  <r>
    <n v="2021"/>
    <x v="2"/>
    <s v="0119-SECRETARÍA DISTRITAL DE CULTURA, RECREACIÓN Y DEPORTE"/>
    <s v="CULTURA, RECREACIÓN Y DEPORTE"/>
    <s v="Administración Centrral"/>
    <s v="Funcionamiento"/>
    <s v="Constantes"/>
    <n v="31552222444"/>
    <n v="31536538345"/>
    <n v="30473488234"/>
    <n v="0.9662914775435858"/>
    <n v="29532139274"/>
    <n v="0.93644200739242545"/>
  </r>
  <r>
    <n v="2021"/>
    <x v="2"/>
    <s v="0119-SECRETARÍA DISTRITAL DE CULTURA, RECREACIÓN Y DEPORTE"/>
    <s v="CULTURA, RECREACIÓN Y DEPORTE"/>
    <s v="Administración Centrral"/>
    <s v="Inversión directa"/>
    <s v="Constantes"/>
    <n v="161875392384"/>
    <n v="187006944496"/>
    <n v="146158695693"/>
    <n v="0.78156827858404088"/>
    <n v="136620212184"/>
    <n v="0.73056223955855415"/>
  </r>
  <r>
    <n v="2021"/>
    <x v="2"/>
    <s v="0120-SECRETARÍA DISTRITAL DE PLANEACIÓN "/>
    <s v="PLANEACIÓN"/>
    <s v="Administración Centrral"/>
    <s v="Funcionamiento"/>
    <s v="Constantes"/>
    <n v="103639009356"/>
    <n v="104109532311"/>
    <n v="101559721549"/>
    <n v="0.97550838328249223"/>
    <n v="98983178649"/>
    <n v="0.95075999720480586"/>
  </r>
  <r>
    <n v="2021"/>
    <x v="2"/>
    <s v="0120-SECRETARÍA DISTRITAL DE PLANEACIÓN "/>
    <s v="PLANEACIÓN"/>
    <s v="Administración Centrral"/>
    <s v="Inversión directa"/>
    <s v="Constantes"/>
    <n v="56182765986"/>
    <n v="56182765986"/>
    <n v="52481020286"/>
    <n v="0.93411243403497746"/>
    <n v="43129558048"/>
    <n v="0.7676652669387497"/>
  </r>
  <r>
    <n v="2021"/>
    <x v="2"/>
    <s v="0120-SECRETARÍA DISTRITAL DE PLANEACIÓN "/>
    <s v="PLANEACIÓN"/>
    <s v="Administración Centrral"/>
    <s v="Transferencias"/>
    <s v="Constantes"/>
    <n v="0"/>
    <n v="0"/>
    <n v="0"/>
    <n v="0"/>
    <n v="0"/>
    <n v="0"/>
  </r>
  <r>
    <n v="2021"/>
    <x v="2"/>
    <s v="0121-SECRETARÍA DISTRITAL DE LA MUJER"/>
    <s v="MUJERES"/>
    <s v="Administración Centrral"/>
    <s v="Funcionamiento"/>
    <s v="Constantes"/>
    <n v="22012807380"/>
    <n v="26637453197"/>
    <n v="25301522973"/>
    <n v="0.94984767447097918"/>
    <n v="24769677739"/>
    <n v="0.92988160526508756"/>
  </r>
  <r>
    <n v="2021"/>
    <x v="2"/>
    <s v="0121-SECRETARÍA DISTRITAL DE LA MUJER"/>
    <s v="MUJERES"/>
    <s v="Administración Centrral"/>
    <s v="Inversión directa"/>
    <s v="Constantes"/>
    <n v="126474058214"/>
    <n v="121661203215"/>
    <n v="108912036345"/>
    <n v="0.89520762138551568"/>
    <n v="86751554257"/>
    <n v="0.71305849329545445"/>
  </r>
  <r>
    <n v="2021"/>
    <x v="2"/>
    <s v="0122-SECRETARÍA DISTRITAL DE INTEGRACIÓN SOCIAL"/>
    <s v="INTEGRACION SOCIAL"/>
    <s v="Administración Centrral"/>
    <s v="Funcionamiento"/>
    <s v="Constantes"/>
    <n v="38843932360"/>
    <n v="36001189508"/>
    <n v="33705472897"/>
    <n v="0.93623220114741323"/>
    <n v="31360636712"/>
    <n v="0.87110001476565657"/>
  </r>
  <r>
    <n v="2021"/>
    <x v="2"/>
    <s v="0122-SECRETARÍA DISTRITAL DE INTEGRACIÓN SOCIAL"/>
    <s v="INTEGRACION SOCIAL"/>
    <s v="Administración Centrral"/>
    <s v="Inversión directa"/>
    <s v="Constantes"/>
    <n v="1433272656208"/>
    <n v="1646989914200"/>
    <n v="1620904013300"/>
    <n v="0.98416146894702095"/>
    <n v="1191219119686"/>
    <n v="0.72327043985853212"/>
  </r>
  <r>
    <n v="2021"/>
    <x v="2"/>
    <s v="0125-DEPARTAMENTO ADMINISTRATIVO DEL SERVICIO CIVIL"/>
    <s v="GESTIÓN PÚBLICA"/>
    <s v="Administración Centrral"/>
    <s v="Funcionamiento"/>
    <s v="Constantes"/>
    <n v="14046700834"/>
    <n v="15053097154"/>
    <n v="14569638228"/>
    <n v="0.96788309269155737"/>
    <n v="14094485401"/>
    <n v="0.93631797209617607"/>
  </r>
  <r>
    <n v="2021"/>
    <x v="2"/>
    <s v="0125-DEPARTAMENTO ADMINISTRATIVO DEL SERVICIO CIVIL"/>
    <s v="GESTIÓN PÚBLICA"/>
    <s v="Administración Centrral"/>
    <s v="Inversión directa"/>
    <s v="Constantes"/>
    <n v="4966243009"/>
    <n v="4966243009"/>
    <n v="4958882950"/>
    <n v="0.99851798250978419"/>
    <n v="4575989053"/>
    <n v="0.92141867498373153"/>
  </r>
  <r>
    <n v="2021"/>
    <x v="2"/>
    <s v="0126-SECRETARÍA DISTRITAL DE AMBIENTE"/>
    <s v="AMBIENTE"/>
    <s v="Administración Centrral"/>
    <s v="Funcionamiento"/>
    <s v="Constantes"/>
    <n v="37461920179"/>
    <n v="37461920179"/>
    <n v="35823422358"/>
    <n v="0.95626231081666524"/>
    <n v="31933025463"/>
    <n v="0.85241293853646805"/>
  </r>
  <r>
    <n v="2021"/>
    <x v="2"/>
    <s v="0126-SECRETARÍA DISTRITAL DE AMBIENTE"/>
    <s v="AMBIENTE"/>
    <s v="Administración Centrral"/>
    <s v="Inversión directa"/>
    <s v="Constantes"/>
    <n v="186529432012"/>
    <n v="186304626601"/>
    <n v="162770016235"/>
    <n v="0.87367672614806835"/>
    <n v="125728497456"/>
    <n v="0.6748544024366443"/>
  </r>
  <r>
    <n v="2021"/>
    <x v="2"/>
    <s v="0127-DEPARTAMENTO ADTIVO DE LA DEFENSORÍA ESPACIO PUBLICO"/>
    <s v="GOBIERNO"/>
    <s v="Administración Centrral"/>
    <s v="Funcionamiento"/>
    <s v="Constantes"/>
    <n v="15512135428"/>
    <n v="15512135428"/>
    <n v="14682843882"/>
    <n v="0.94653917574087854"/>
    <n v="14209121099"/>
    <n v="0.91600032535507592"/>
  </r>
  <r>
    <n v="2021"/>
    <x v="2"/>
    <s v="0127-DEPARTAMENTO ADTIVO DE LA DEFENSORÍA ESPACIO PUBLICO"/>
    <s v="GOBIERNO"/>
    <s v="Administración Centrral"/>
    <s v="Inversión directa"/>
    <s v="Constantes"/>
    <n v="32253851897"/>
    <n v="32039502551"/>
    <n v="30834690921"/>
    <n v="0.96239605692746955"/>
    <n v="26564474891"/>
    <n v="0.8291163337731311"/>
  </r>
  <r>
    <n v="2021"/>
    <x v="2"/>
    <s v="0131-UNIDAD ADMINISTRATIVA ESPECIAL CUERPO OFICIAL DE BOMBEROS"/>
    <s v="SEGURIDAD, CONVIVENCIA Y JUSTICIA"/>
    <s v="Administración Centrral"/>
    <s v="Funcionamiento"/>
    <s v="Constantes"/>
    <n v="95256535740"/>
    <n v="103026699537"/>
    <n v="100679830928"/>
    <n v="0.97722077267789043"/>
    <n v="98869540950"/>
    <n v="0.95964969657688548"/>
  </r>
  <r>
    <n v="2021"/>
    <x v="2"/>
    <s v="0131-UNIDAD ADMINISTRATIVA ESPECIAL CUERPO OFICIAL DE BOMBEROS"/>
    <s v="SEGURIDAD, CONVIVENCIA Y JUSTICIA"/>
    <s v="Administración Centrral"/>
    <s v="Inversión directa"/>
    <s v="Constantes"/>
    <n v="73192459655"/>
    <n v="62252572811"/>
    <n v="59677354048"/>
    <n v="0.95863273360896406"/>
    <n v="42217037732"/>
    <n v="0.67815731664893164"/>
  </r>
  <r>
    <n v="2021"/>
    <x v="2"/>
    <s v="0136-SECRETARIA JURIDICA DISTRITAL"/>
    <s v="GESTIÓN JURÍDICA"/>
    <s v="Administración Centrral"/>
    <s v="Funcionamiento"/>
    <s v="Constantes"/>
    <n v="30690679229"/>
    <n v="30690679229"/>
    <n v="29932753290"/>
    <n v="0.97530436086654526"/>
    <n v="29519318890"/>
    <n v="0.9618333523914594"/>
  </r>
  <r>
    <n v="2021"/>
    <x v="2"/>
    <s v="0136-SECRETARIA JURIDICA DISTRITAL"/>
    <s v="GESTIÓN JURÍDICA"/>
    <s v="Administración Centrral"/>
    <s v="Inversión directa"/>
    <s v="Constantes"/>
    <n v="12525281850"/>
    <n v="12525281850"/>
    <n v="12509686631"/>
    <n v="0.99875490075299189"/>
    <n v="12095427011"/>
    <n v="0.96568102465494621"/>
  </r>
  <r>
    <n v="2021"/>
    <x v="2"/>
    <s v="0137-SECRETARÍA DISTRITAL DE SEGURIDAD, CONVIVENCIA Y JUSTICIA"/>
    <s v="SEGURIDAD, CONVIVENCIA Y JUSTICIA"/>
    <s v="Administración Centrral"/>
    <s v="Funcionamiento"/>
    <s v="Constantes"/>
    <n v="107167259716"/>
    <n v="104291841658"/>
    <n v="101026257823"/>
    <n v="0.96868802215892691"/>
    <n v="96464003879"/>
    <n v="0.92494295186895337"/>
  </r>
  <r>
    <n v="2021"/>
    <x v="2"/>
    <s v="0137-SECRETARÍA DISTRITAL DE SEGURIDAD, CONVIVENCIA Y JUSTICIA"/>
    <s v="SEGURIDAD, CONVIVENCIA Y JUSTICIA"/>
    <s v="Administración Centrral"/>
    <s v="Inversión directa"/>
    <s v="Constantes"/>
    <n v="660756521393"/>
    <n v="625532944751"/>
    <n v="549749372082"/>
    <n v="0.87884959008966912"/>
    <n v="304711216267"/>
    <n v="0.48712257095954159"/>
  </r>
  <r>
    <n v="2021"/>
    <x v="2"/>
    <s v="0200-INSTITUTO PARA LA ECONOMÍA SOCIAL"/>
    <s v="DESARROLLO ECONÓMICO, INDUSTRIA Y TURISMO"/>
    <s v="Establecimientos Públicos"/>
    <s v="Funcionamiento"/>
    <s v="Constantes"/>
    <n v="18738703460"/>
    <n v="18738703460"/>
    <n v="17833731831"/>
    <n v="0.951705750030584"/>
    <n v="17116803482"/>
    <n v="0.91344652091527356"/>
  </r>
  <r>
    <n v="2021"/>
    <x v="2"/>
    <s v="0200-INSTITUTO PARA LA ECONOMÍA SOCIAL"/>
    <s v="DESARROLLO ECONÓMICO, INDUSTRIA Y TURISMO"/>
    <s v="Establecimientos Públicos"/>
    <s v="Inversión directa"/>
    <s v="Constantes"/>
    <n v="63455366135"/>
    <n v="60685490951"/>
    <n v="60368756970"/>
    <n v="0.99478072969277376"/>
    <n v="51089630861"/>
    <n v="0.84187554653305685"/>
  </r>
  <r>
    <n v="2021"/>
    <x v="2"/>
    <s v="0201-FONDO FINANCIERO DE SALUD "/>
    <s v="SALUD"/>
    <s v="Establecimientos Públicos"/>
    <s v="Funcionamiento"/>
    <s v="Constantes"/>
    <n v="27803019732"/>
    <n v="27803019732"/>
    <n v="21561703278"/>
    <n v="0.77551659804720663"/>
    <n v="17065151261"/>
    <n v="0.61378769016801416"/>
  </r>
  <r>
    <n v="2021"/>
    <x v="2"/>
    <s v="0201-FONDO FINANCIERO DE SALUD "/>
    <s v="SALUD"/>
    <s v="Establecimientos Públicos"/>
    <s v="Inversión directa"/>
    <s v="Constantes"/>
    <n v="4425159966907"/>
    <n v="4360063796018"/>
    <n v="4197426930353"/>
    <n v="0.96269851239022364"/>
    <n v="3717048956675"/>
    <n v="0.85252169018025414"/>
  </r>
  <r>
    <n v="2021"/>
    <x v="2"/>
    <s v="0201-FONDO FINANCIERO DE SALUD "/>
    <s v="SALUD"/>
    <s v="Establecimientos Públicos"/>
    <s v="Transferencias"/>
    <s v="Constantes"/>
    <n v="2504056509"/>
    <n v="4663234069"/>
    <n v="4146544934"/>
    <n v="0.88919939952514526"/>
    <n v="4146544934"/>
    <n v="0.88919939952514526"/>
  </r>
  <r>
    <n v="2021"/>
    <x v="2"/>
    <s v="0203-INSTITUTO DISTRITAL DE GESTIÓN DE RIESGOS Y CAMBIO CLIMATICO"/>
    <s v="AMBIENTE"/>
    <s v="Establecimientos Públicos"/>
    <s v="Funcionamiento"/>
    <s v="Constantes"/>
    <n v="25492911479"/>
    <n v="25492911479"/>
    <n v="24210646357"/>
    <n v="0.94970111110862032"/>
    <n v="23555309681"/>
    <n v="0.92399448765998671"/>
  </r>
  <r>
    <n v="2021"/>
    <x v="2"/>
    <s v="0203-INSTITUTO DISTRITAL DE GESTIÓN DE RIESGOS Y CAMBIO CLIMATICO"/>
    <s v="AMBIENTE"/>
    <s v="Establecimientos Públicos"/>
    <s v="Inversión directa"/>
    <s v="Constantes"/>
    <n v="29129209593"/>
    <n v="27162162240"/>
    <n v="26874533887"/>
    <n v="0.98941069748208677"/>
    <n v="19172696360"/>
    <n v="0.70586046098221078"/>
  </r>
  <r>
    <n v="2021"/>
    <x v="2"/>
    <s v="0204-INSTITUTO DE DESARROLLO URBANO  "/>
    <s v="MOVILIDAD"/>
    <s v="Establecimientos Públicos"/>
    <s v="Funcionamiento"/>
    <s v="Constantes"/>
    <n v="95125646710"/>
    <n v="91741802459"/>
    <n v="83132483899"/>
    <n v="0.90615708075010237"/>
    <n v="77579931427"/>
    <n v="0.84563339009685323"/>
  </r>
  <r>
    <n v="2021"/>
    <x v="2"/>
    <s v="0204-INSTITUTO DE DESARROLLO URBANO  "/>
    <s v="MOVILIDAD"/>
    <s v="Establecimientos Públicos"/>
    <s v="Servicio de la deuda"/>
    <s v="Constantes"/>
    <n v="0"/>
    <n v="0"/>
    <n v="0"/>
    <n v="0"/>
    <n v="0"/>
    <n v="0"/>
  </r>
  <r>
    <n v="2021"/>
    <x v="2"/>
    <s v="0204-INSTITUTO DE DESARROLLO URBANO  "/>
    <s v="MOVILIDAD"/>
    <s v="Establecimientos Públicos"/>
    <s v="Inversión directa"/>
    <s v="Constantes"/>
    <n v="3417878446585"/>
    <n v="2823309505458"/>
    <n v="2191906155019"/>
    <n v="0.776360562234365"/>
    <n v="734472427051"/>
    <n v="0.26014591231713124"/>
  </r>
  <r>
    <n v="2021"/>
    <x v="2"/>
    <s v="0204-INSTITUTO DE DESARROLLO URBANO  "/>
    <s v="MOVILIDAD"/>
    <s v="Establecimientos Públicos"/>
    <s v="Transferencias"/>
    <s v="Constantes"/>
    <n v="2614016416"/>
    <n v="2614016416"/>
    <n v="2614016303"/>
    <n v="0.99999995677150333"/>
    <n v="2614016303"/>
    <n v="0.99999995677150333"/>
  </r>
  <r>
    <n v="2021"/>
    <x v="2"/>
    <s v="0206-FONDO DE PRESTACIONES ECONÓMICAS, CESANTÍAS Y PENSIONES"/>
    <s v="HACIENDA"/>
    <s v="Establecimientos Públicos"/>
    <s v="Funcionamiento"/>
    <s v="Constantes"/>
    <n v="686628040474"/>
    <n v="345007174218"/>
    <n v="339776713700"/>
    <n v="0.98483956013420459"/>
    <n v="338739121696"/>
    <n v="0.9818321096185687"/>
  </r>
  <r>
    <n v="2021"/>
    <x v="2"/>
    <s v="0206-FONDO DE PRESTACIONES ECONÓMICAS, CESANTÍAS Y PENSIONES"/>
    <s v="HACIENDA"/>
    <s v="Establecimientos Públicos"/>
    <s v="Servicio de la deuda"/>
    <s v="Constantes"/>
    <n v="125001587995"/>
    <n v="79169384665"/>
    <n v="72326285711"/>
    <n v="0.9135638228974986"/>
    <n v="72326285711"/>
    <n v="0.9135638228974986"/>
  </r>
  <r>
    <n v="2021"/>
    <x v="2"/>
    <s v="0206-FONDO DE PRESTACIONES ECONÓMICAS, CESANTÍAS Y PENSIONES"/>
    <s v="HACIENDA"/>
    <s v="Establecimientos Públicos"/>
    <s v="Inversión directa"/>
    <s v="Constantes"/>
    <n v="7145385120"/>
    <n v="7145385120"/>
    <n v="6042022046"/>
    <n v="0.84558382012025124"/>
    <n v="5730817240"/>
    <n v="0.80203056151016816"/>
  </r>
  <r>
    <n v="2021"/>
    <x v="2"/>
    <s v="0208-CAJA DE LA VIVIENDA POPULAR"/>
    <s v="HÁBITAT"/>
    <s v="Establecimientos Públicos"/>
    <s v="Funcionamiento"/>
    <s v="Constantes"/>
    <n v="15378800985"/>
    <n v="15400624585"/>
    <n v="14919155615"/>
    <n v="0.96873704911494662"/>
    <n v="14498804012"/>
    <n v="0.94144259747241932"/>
  </r>
  <r>
    <n v="2021"/>
    <x v="2"/>
    <s v="0208-CAJA DE LA VIVIENDA POPULAR"/>
    <s v="HÁBITAT"/>
    <s v="Establecimientos Públicos"/>
    <s v="Inversión directa"/>
    <s v="Constantes"/>
    <n v="156293298870"/>
    <n v="154475685720"/>
    <n v="146067314485"/>
    <n v="0.94556831908005978"/>
    <n v="86248676371"/>
    <n v="0.55833172689281918"/>
  </r>
  <r>
    <n v="2021"/>
    <x v="2"/>
    <s v="0211-INSTITUTO DISTRITAL DE RECREACIÓN Y DEPORTE"/>
    <s v="CULTURA, RECREACIÓN Y DEPORTE"/>
    <s v="Establecimientos Públicos"/>
    <s v="Funcionamiento"/>
    <s v="Constantes"/>
    <n v="47814583197"/>
    <n v="47358437332"/>
    <n v="45365109715"/>
    <n v="0.95790976794639482"/>
    <n v="42319680013"/>
    <n v="0.89360380952444729"/>
  </r>
  <r>
    <n v="2021"/>
    <x v="2"/>
    <s v="0211-INSTITUTO DISTRITAL DE RECREACIÓN Y DEPORTE"/>
    <s v="CULTURA, RECREACIÓN Y DEPORTE"/>
    <s v="Establecimientos Públicos"/>
    <s v="Servicio de la deuda"/>
    <s v="Constantes"/>
    <n v="0"/>
    <n v="0"/>
    <n v="0"/>
    <n v="0"/>
    <n v="0"/>
    <n v="0"/>
  </r>
  <r>
    <n v="2021"/>
    <x v="2"/>
    <s v="0211-INSTITUTO DISTRITAL DE RECREACIÓN Y DEPORTE"/>
    <s v="CULTURA, RECREACIÓN Y DEPORTE"/>
    <s v="Establecimientos Públicos"/>
    <s v="Inversión directa"/>
    <s v="Constantes"/>
    <n v="441045938686"/>
    <n v="429942434852"/>
    <n v="417668428975"/>
    <n v="0.97145197849282983"/>
    <n v="300210555495"/>
    <n v="0.69825755998786698"/>
  </r>
  <r>
    <n v="2021"/>
    <x v="2"/>
    <s v="0213-INSTITUTO DISTRITAL DE PATRIMONIO CULTURAL"/>
    <s v="CULTURA, RECREACIÓN Y DEPORTE"/>
    <s v="Establecimientos Públicos"/>
    <s v="Funcionamiento"/>
    <s v="Constantes"/>
    <n v="8784582534"/>
    <n v="8784582534"/>
    <n v="8588670989"/>
    <n v="0.9776982521091081"/>
    <n v="8354692782"/>
    <n v="0.9510631552112867"/>
  </r>
  <r>
    <n v="2021"/>
    <x v="2"/>
    <s v="0213-INSTITUTO DISTRITAL DE PATRIMONIO CULTURAL"/>
    <s v="CULTURA, RECREACIÓN Y DEPORTE"/>
    <s v="Establecimientos Públicos"/>
    <s v="Inversión directa"/>
    <s v="Constantes"/>
    <n v="31765527490"/>
    <n v="32340610268"/>
    <n v="32102563547"/>
    <n v="0.99263938685673037"/>
    <n v="27539378743"/>
    <n v="0.85154171534757139"/>
  </r>
  <r>
    <n v="2021"/>
    <x v="2"/>
    <s v="0214-INSTITUTO DISTRITAL PARA LA PROTECCIÓN DE LA NIÑEZ Y LA JUVENTUD"/>
    <s v="INTEGRACION SOCIAL"/>
    <s v="Establecimientos Públicos"/>
    <s v="Funcionamiento"/>
    <s v="Constantes"/>
    <n v="20137966842"/>
    <n v="19966748767"/>
    <n v="19382948255"/>
    <n v="0.97076136336403074"/>
    <n v="18821433856"/>
    <n v="0.94263888806509566"/>
  </r>
  <r>
    <n v="2021"/>
    <x v="2"/>
    <s v="0214-INSTITUTO DISTRITAL PARA LA PROTECCIÓN DE LA NIÑEZ Y LA JUVENTUD"/>
    <s v="INTEGRACION SOCIAL"/>
    <s v="Establecimientos Públicos"/>
    <s v="Inversión directa"/>
    <s v="Constantes"/>
    <n v="110010509688"/>
    <n v="109062928737"/>
    <n v="108426718763"/>
    <n v="0.99416657904415728"/>
    <n v="89652999023"/>
    <n v="0.82202999737146143"/>
  </r>
  <r>
    <n v="2021"/>
    <x v="2"/>
    <s v="0215-FUNDACIÓN GILBERTO ALZATE AVENDAÑO"/>
    <s v="CULTURA, RECREACIÓN Y DEPORTE"/>
    <s v="Establecimientos Públicos"/>
    <s v="Funcionamiento"/>
    <s v="Constantes"/>
    <n v="6771887919"/>
    <n v="6728756648"/>
    <n v="6109913088"/>
    <n v="0.90803002807599831"/>
    <n v="5916631636"/>
    <n v="0.87930533760031437"/>
  </r>
  <r>
    <n v="2021"/>
    <x v="2"/>
    <s v="0215-FUNDACIÓN GILBERTO ALZATE AVENDAÑO"/>
    <s v="CULTURA, RECREACIÓN Y DEPORTE"/>
    <s v="Establecimientos Públicos"/>
    <s v="Inversión directa"/>
    <s v="Constantes"/>
    <n v="12599646696"/>
    <n v="13450658934"/>
    <n v="12263272774"/>
    <n v="0.9117228259354212"/>
    <n v="11231584664"/>
    <n v="0.83502114796839289"/>
  </r>
  <r>
    <n v="2021"/>
    <x v="2"/>
    <s v="0216-ORQUESTA FILARMÓNICA DE BOGOTÁ"/>
    <s v="CULTURA, RECREACIÓN Y DEPORTE"/>
    <s v="Establecimientos Públicos"/>
    <s v="Funcionamiento"/>
    <s v="Constantes"/>
    <n v="37016446037"/>
    <n v="37710520605"/>
    <n v="37313298466"/>
    <n v="0.98946654321851679"/>
    <n v="36820831665"/>
    <n v="0.97640740764841005"/>
  </r>
  <r>
    <n v="2021"/>
    <x v="2"/>
    <s v="0216-ORQUESTA FILARMÓNICA DE BOGOTÁ"/>
    <s v="CULTURA, RECREACIÓN Y DEPORTE"/>
    <s v="Establecimientos Públicos"/>
    <s v="Inversión directa"/>
    <s v="Constantes"/>
    <n v="41100180113"/>
    <n v="41042671752"/>
    <n v="40756227782"/>
    <n v="0.99302082545379022"/>
    <n v="34428491339"/>
    <n v="0.83884625121468381"/>
  </r>
  <r>
    <n v="2021"/>
    <x v="2"/>
    <s v="0217-FONDO DE SEGURIDAD Y VIGILANCIA"/>
    <s v="SEGURIDAD, CONVIVENCIA Y JUSTICIA"/>
    <s v="Establecimientos Públicos"/>
    <s v="Funcionamiento"/>
    <s v="Constantes"/>
    <n v="0"/>
    <n v="0"/>
    <n v="0"/>
    <n v="0"/>
    <n v="0"/>
    <n v="0"/>
  </r>
  <r>
    <n v="2021"/>
    <x v="2"/>
    <s v="0217-FONDO DE SEGURIDAD Y VIGILANCIA"/>
    <s v="SEGURIDAD, CONVIVENCIA Y JUSTICIA"/>
    <s v="Establecimientos Públicos"/>
    <s v="Servicio de la deuda"/>
    <s v="Constantes"/>
    <n v="0"/>
    <n v="0"/>
    <n v="0"/>
    <n v="0"/>
    <n v="0"/>
    <n v="0"/>
  </r>
  <r>
    <n v="2021"/>
    <x v="2"/>
    <s v="0217-FONDO DE SEGURIDAD Y VIGILANCIA"/>
    <s v="SEGURIDAD, CONVIVENCIA Y JUSTICIA"/>
    <s v="Establecimientos Públicos"/>
    <s v="Inversión directa"/>
    <s v="Constantes"/>
    <n v="0"/>
    <n v="0"/>
    <n v="0"/>
    <n v="0"/>
    <n v="0"/>
    <n v="0"/>
  </r>
  <r>
    <n v="2021"/>
    <x v="2"/>
    <s v="0218-JARDIN BOTÁNICO"/>
    <s v="AMBIENTE"/>
    <s v="Establecimientos Públicos"/>
    <s v="Funcionamiento"/>
    <s v="Constantes"/>
    <n v="10560622401"/>
    <n v="10299220759"/>
    <n v="10004676039"/>
    <n v="0.9714012616204375"/>
    <n v="9463823624"/>
    <n v="0.91888734550427165"/>
  </r>
  <r>
    <n v="2021"/>
    <x v="2"/>
    <s v="0218-JARDIN BOTÁNICO"/>
    <s v="AMBIENTE"/>
    <s v="Establecimientos Públicos"/>
    <s v="Inversión directa"/>
    <s v="Constantes"/>
    <n v="69508003516"/>
    <n v="66732838655"/>
    <n v="61814396486"/>
    <n v="0.92629652404826202"/>
    <n v="43001742243"/>
    <n v="0.64438652857723244"/>
  </r>
  <r>
    <n v="2021"/>
    <x v="2"/>
    <s v="0219-INSTITUTO PARA LA INVESTIGACION EDUCATIVA Y EL DESARROLLO PEDAGÓGICO"/>
    <s v="EDUCACIÓN"/>
    <s v="Establecimientos Públicos"/>
    <s v="Funcionamiento"/>
    <s v="Constantes"/>
    <n v="8813842527"/>
    <n v="8813842527"/>
    <n v="8207823516"/>
    <n v="0.93124236005538519"/>
    <n v="8074191738"/>
    <n v="0.91608078012124894"/>
  </r>
  <r>
    <n v="2021"/>
    <x v="2"/>
    <s v="0219-INSTITUTO PARA LA INVESTIGACION EDUCATIVA Y EL DESARROLLO PEDAGÓGICO"/>
    <s v="EDUCACIÓN"/>
    <s v="Establecimientos Públicos"/>
    <s v="Inversión directa"/>
    <s v="Constantes"/>
    <n v="7455174819"/>
    <n v="7172543736"/>
    <n v="7168247337"/>
    <n v="0.99940099368395119"/>
    <n v="6635067627"/>
    <n v="0.9250647847147544"/>
  </r>
  <r>
    <n v="2021"/>
    <x v="2"/>
    <s v="0220-INSTITUTO DISTRITAL DE PARTICIPACIÓN Y ACCIÓN COMUNAL"/>
    <s v="GOBIERNO"/>
    <s v="Establecimientos Públicos"/>
    <s v="Funcionamiento"/>
    <s v="Constantes"/>
    <n v="21753527013"/>
    <n v="21731307874"/>
    <n v="20646557655"/>
    <n v="0.95008352809276475"/>
    <n v="19666996909"/>
    <n v="0.90500751372310151"/>
  </r>
  <r>
    <n v="2021"/>
    <x v="2"/>
    <s v="0220-INSTITUTO DISTRITAL DE PARTICIPACIÓN Y ACCIÓN COMUNAL"/>
    <s v="GOBIERNO"/>
    <s v="Establecimientos Públicos"/>
    <s v="Inversión directa"/>
    <s v="Constantes"/>
    <n v="28315025821"/>
    <n v="29897052367"/>
    <n v="29600309089"/>
    <n v="0.99007449716589646"/>
    <n v="24996035647"/>
    <n v="0.83607023662942492"/>
  </r>
  <r>
    <n v="2021"/>
    <x v="2"/>
    <s v="0221-INSTITUTO DISTRITAL DE TURISMO"/>
    <s v="DESARROLLO ECONÓMICO, INDUSTRIA Y TURISMO"/>
    <s v="Establecimientos Públicos"/>
    <s v="Funcionamiento"/>
    <s v="Constantes"/>
    <n v="10150751162"/>
    <n v="10150751162"/>
    <n v="10013001788"/>
    <n v="0.98642963739317402"/>
    <n v="9700839307"/>
    <n v="0.95567698904054765"/>
  </r>
  <r>
    <n v="2021"/>
    <x v="2"/>
    <s v="0221-INSTITUTO DISTRITAL DE TURISMO"/>
    <s v="DESARROLLO ECONÓMICO, INDUSTRIA Y TURISMO"/>
    <s v="Establecimientos Públicos"/>
    <s v="Inversión directa"/>
    <s v="Constantes"/>
    <n v="32425620223"/>
    <n v="33673333239"/>
    <n v="32125702129"/>
    <n v="0.95403985999795371"/>
    <n v="23817584982"/>
    <n v="0.70731295927706961"/>
  </r>
  <r>
    <n v="2021"/>
    <x v="2"/>
    <s v="0221-INSTITUTO DISTRITAL DE TURISMO"/>
    <s v="DESARROLLO ECONÓMICO, INDUSTRIA Y TURISMO"/>
    <s v="Establecimientos Públicos"/>
    <s v="Transferencias"/>
    <s v="Constantes"/>
    <n v="0"/>
    <n v="0"/>
    <n v="0"/>
    <n v="0"/>
    <n v="0"/>
    <n v="0"/>
  </r>
  <r>
    <n v="2021"/>
    <x v="2"/>
    <s v="0222-INSTITUTO DISTRITAL DE LAS ARTES"/>
    <s v="CULTURA, RECREACIÓN Y DEPORTE"/>
    <s v="Establecimientos Públicos"/>
    <s v="Funcionamiento"/>
    <s v="Constantes"/>
    <n v="16997871780"/>
    <n v="17453943145"/>
    <n v="16538230680"/>
    <n v="0.94753549628341016"/>
    <n v="16023942472"/>
    <n v="0.91807005092659255"/>
  </r>
  <r>
    <n v="2021"/>
    <x v="2"/>
    <s v="0222-INSTITUTO DISTRITAL DE LAS ARTES"/>
    <s v="CULTURA, RECREACIÓN Y DEPORTE"/>
    <s v="Establecimientos Públicos"/>
    <s v="Inversión directa"/>
    <s v="Constantes"/>
    <n v="178539935247"/>
    <n v="196639697192"/>
    <n v="184953066027"/>
    <n v="0.94056830166093519"/>
    <n v="145712694996"/>
    <n v="0.74101362581801267"/>
  </r>
  <r>
    <n v="2021"/>
    <x v="2"/>
    <s v="0226-UNIDAD ADMINISTRATIVA ESPECIAL DE CATASTRO"/>
    <s v="HACIENDA"/>
    <s v="Establecimientos Públicos"/>
    <s v="Funcionamiento"/>
    <s v="Constantes"/>
    <n v="71269463707"/>
    <n v="71061649401"/>
    <n v="69113611785"/>
    <n v="0.97258665352661255"/>
    <n v="64471177718"/>
    <n v="0.90725698406168354"/>
  </r>
  <r>
    <n v="2021"/>
    <x v="2"/>
    <s v="0226-UNIDAD ADMINISTRATIVA ESPECIAL DE CATASTRO"/>
    <s v="HACIENDA"/>
    <s v="Establecimientos Públicos"/>
    <s v="Inversión directa"/>
    <s v="Constantes"/>
    <n v="69382661429"/>
    <n v="72650181950"/>
    <n v="69243207940"/>
    <n v="0.95310439810949432"/>
    <n v="43856967326"/>
    <n v="0.60367319322315893"/>
  </r>
  <r>
    <n v="2021"/>
    <x v="2"/>
    <s v="0226-UNIDAD ADMINISTRATIVA ESPECIAL DE CATASTRO"/>
    <s v="HACIENDA"/>
    <s v="Establecimientos Públicos"/>
    <s v="Transferencias"/>
    <s v="Constantes"/>
    <n v="0"/>
    <n v="0"/>
    <n v="0"/>
    <n v="0"/>
    <n v="0"/>
    <n v="0"/>
  </r>
  <r>
    <n v="2021"/>
    <x v="2"/>
    <s v="0227-UNIDAD ADTIVA ESPECIAL DE REHABILITACIÓN Y MANTO. VIAL"/>
    <s v="MOVILIDAD"/>
    <s v="Establecimientos Públicos"/>
    <s v="Funcionamiento"/>
    <s v="Constantes"/>
    <n v="38625175783"/>
    <n v="37932461432"/>
    <n v="30291054506"/>
    <n v="0.79855230487221496"/>
    <n v="27234498796"/>
    <n v="0.71797341295191697"/>
  </r>
  <r>
    <n v="2021"/>
    <x v="2"/>
    <s v="0227-UNIDAD ADTIVA ESPECIAL DE REHABILITACIÓN Y MANTO. VIAL"/>
    <s v="MOVILIDAD"/>
    <s v="Establecimientos Públicos"/>
    <s v="Inversión directa"/>
    <s v="Constantes"/>
    <n v="175575234151"/>
    <n v="201229191260"/>
    <n v="190219489458"/>
    <n v="0.94528775008703969"/>
    <n v="122034005180"/>
    <n v="0.60644285461707614"/>
  </r>
  <r>
    <n v="2021"/>
    <x v="2"/>
    <s v="0228-UNIDAD ADMINISTRATIVA ESPECIAL DE SERVICIOS PÚBLICOS"/>
    <s v="HÁBITAT"/>
    <s v="Establecimientos Públicos"/>
    <s v="Funcionamiento"/>
    <s v="Constantes"/>
    <n v="302380293501"/>
    <n v="302380293501"/>
    <n v="261073000570"/>
    <n v="0.86339290681698011"/>
    <n v="258243375696"/>
    <n v="0.85403507188257277"/>
  </r>
  <r>
    <n v="2021"/>
    <x v="2"/>
    <s v="0228-UNIDAD ADMINISTRATIVA ESPECIAL DE SERVICIOS PÚBLICOS"/>
    <s v="HÁBITAT"/>
    <s v="Establecimientos Públicos"/>
    <s v="Inversión directa"/>
    <s v="Constantes"/>
    <n v="192284364292"/>
    <n v="192284364292"/>
    <n v="165246981517"/>
    <n v="0.85938855260253266"/>
    <n v="94408203040"/>
    <n v="0.49098221474021253"/>
  </r>
  <r>
    <n v="2021"/>
    <x v="2"/>
    <s v="0229-INSTITUTO DISTRITAL DE PROTECCIÓN Y BIENESTAR ANIMAL"/>
    <s v="AMBIENTE"/>
    <s v="Establecimientos Públicos"/>
    <s v="Funcionamiento"/>
    <s v="Constantes"/>
    <n v="7872401900"/>
    <n v="7715560915"/>
    <n v="7304140123"/>
    <n v="0.94667648968979723"/>
    <n v="7021909717"/>
    <n v="0.91009711339956412"/>
  </r>
  <r>
    <n v="2021"/>
    <x v="2"/>
    <s v="0229-INSTITUTO DISTRITAL DE PROTECCIÓN Y BIENESTAR ANIMAL"/>
    <s v="AMBIENTE"/>
    <s v="Establecimientos Públicos"/>
    <s v="Inversión directa"/>
    <s v="Constantes"/>
    <n v="37661441517"/>
    <n v="31960872354"/>
    <n v="30534911797"/>
    <n v="0.95538417909229767"/>
    <n v="23218439856"/>
    <n v="0.72646452195771005"/>
  </r>
  <r>
    <n v="2021"/>
    <x v="2"/>
    <s v="0230-UNIVERSIDAD DISTRITAL  "/>
    <s v="EDUCACIÓN"/>
    <s v="Ente Autónomo Universitario"/>
    <s v="Funcionamiento"/>
    <s v="Constantes"/>
    <n v="432438881849"/>
    <n v="477214263418"/>
    <n v="420297328992"/>
    <n v="0.88073086077030038"/>
    <n v="405465674617"/>
    <n v="0.84965120638451197"/>
  </r>
  <r>
    <n v="2021"/>
    <x v="2"/>
    <s v="0230-UNIVERSIDAD DISTRITAL  "/>
    <s v="EDUCACIÓN"/>
    <s v="Ente Autónomo Universitario"/>
    <s v="Servicio de la deuda"/>
    <s v="Constantes"/>
    <n v="0"/>
    <n v="0"/>
    <n v="0"/>
    <n v="0"/>
    <n v="0"/>
    <n v="0"/>
  </r>
  <r>
    <n v="2021"/>
    <x v="2"/>
    <s v="0230-UNIVERSIDAD DISTRITAL  "/>
    <s v="EDUCACIÓN"/>
    <s v="Ente Autónomo Universitario"/>
    <s v="Inversión directa"/>
    <s v="Constantes"/>
    <n v="38930590926"/>
    <n v="41421420485"/>
    <n v="27043238167"/>
    <n v="0.65288051086498122"/>
    <n v="9298407950"/>
    <n v="0.22448307762326128"/>
  </r>
  <r>
    <n v="2021"/>
    <x v="2"/>
    <s v="0230-UNIVERSIDAD DISTRITAL  "/>
    <s v="EDUCACIÓN"/>
    <s v="Ente Autónomo Universitario"/>
    <s v="Transferencias"/>
    <s v="Constantes"/>
    <n v="285342111"/>
    <n v="313950768"/>
    <n v="55221097"/>
    <n v="0.17589094414956169"/>
    <n v="52868482"/>
    <n v="0.16839736477408457"/>
  </r>
  <r>
    <n v="2021"/>
    <x v="2"/>
    <s v="0235-CONTRALORÍA DISTRITAL"/>
    <s v="ORGANISMO DE CONTROL"/>
    <s v="Organismo de Control"/>
    <s v="Funcionamiento"/>
    <s v="Constantes"/>
    <n v="207771989395"/>
    <n v="215021583586"/>
    <n v="214195527986"/>
    <n v="0.99615826659713158"/>
    <n v="212046963960"/>
    <n v="0.98616594866249663"/>
  </r>
  <r>
    <n v="2021"/>
    <x v="2"/>
    <s v="0235-CONTRALORÍA DISTRITAL"/>
    <s v="ORGANISMO DE CONTROL"/>
    <s v="Organismo de Control"/>
    <s v="Inversión directa"/>
    <s v="Constantes"/>
    <n v="11935712666"/>
    <n v="15856737291"/>
    <n v="15849892236"/>
    <n v="0.99956831882408215"/>
    <n v="14296439102"/>
    <n v="0.90160030021525317"/>
  </r>
  <r>
    <n v="2021"/>
    <x v="2"/>
    <s v="0501-AGENCIA DE EDUCACIÓN SUPERIOR, CIENCIA Y TECNOLOGÍA - ATENEA"/>
    <s v="EDUCACIÓN"/>
    <s v="Establecimientos Públicos"/>
    <s v="Funcionamiento"/>
    <s v="Constantes"/>
    <s v=" -   "/>
    <n v="3921024624"/>
    <n v="1977535217"/>
    <n v="0.50434144302379669"/>
    <n v="830883088"/>
    <n v="0.21190458303023399"/>
  </r>
  <r>
    <n v="2021"/>
    <x v="2"/>
    <s v="0501-AGENCIA DE EDUCACIÓN SUPERIOR, CIENCIA Y TECNOLOGÍA - ATENEA"/>
    <s v="EDUCACIÓN"/>
    <s v="Establecimientos Públicos"/>
    <s v="Inversión directa"/>
    <s v="Constantes"/>
    <s v=" -   "/>
    <n v="157754435703"/>
    <n v="157754435703"/>
    <n v="1"/>
    <n v="157754435703"/>
    <n v="1"/>
  </r>
  <r>
    <n v="2022"/>
    <x v="2"/>
    <s v="0100-CONCEJO DE BOGOTA"/>
    <s v="OTRAS ENTIDADES"/>
    <s v="Administración Centrral"/>
    <s v="Funcionamiento"/>
    <s v="Constantes"/>
    <n v="96960994338"/>
    <n v="94534617714"/>
    <n v="92745607276"/>
    <n v="0.98107560509302127"/>
    <n v="92745607276"/>
    <n v="0.98107560509302127"/>
  </r>
  <r>
    <n v="2022"/>
    <x v="2"/>
    <s v="0102-PERSONERÍA DE BOGOTÁ"/>
    <s v="OTRAS ENTIDADES"/>
    <s v="Administración Centrral"/>
    <s v="Funcionamiento"/>
    <s v="Constantes"/>
    <n v="185820984960"/>
    <n v="191013419661"/>
    <n v="190828032167"/>
    <n v="0.99902945303880208"/>
    <n v="187333620923"/>
    <n v="0.98073539155243283"/>
  </r>
  <r>
    <n v="2022"/>
    <x v="2"/>
    <s v="0102-PERSONERÍA DE BOGOTÁ"/>
    <s v="OTRAS ENTIDADES"/>
    <s v="Administración Centrral"/>
    <s v="Inversión directa"/>
    <s v="Constantes"/>
    <n v="8665630800"/>
    <n v="9243339520"/>
    <n v="9109917231"/>
    <n v="0.98556557522188692"/>
    <n v="8068082564"/>
    <n v="0.87285364197029947"/>
  </r>
  <r>
    <n v="2022"/>
    <x v="2"/>
    <s v="0104-SECRETARÍA GENERAL"/>
    <s v="GESTIÓN PÚBLICA"/>
    <s v="Administración Centrral"/>
    <s v="Funcionamiento"/>
    <s v="Constantes"/>
    <n v="124678733122"/>
    <n v="124678733122"/>
    <n v="115902793682"/>
    <n v="0.92961157672806471"/>
    <n v="111007645031"/>
    <n v="0.8903494786266184"/>
  </r>
  <r>
    <n v="2022"/>
    <x v="2"/>
    <s v="0104-SECRETARÍA GENERAL"/>
    <s v="GESTIÓN PÚBLICA"/>
    <s v="Administración Centrral"/>
    <s v="Inversión directa"/>
    <s v="Constantes"/>
    <n v="111757255055"/>
    <n v="122070511124"/>
    <n v="121970167279"/>
    <n v="0.99917798455928419"/>
    <n v="107815051106"/>
    <n v="0.88321946154940556"/>
  </r>
  <r>
    <n v="2022"/>
    <x v="2"/>
    <s v="0105-VEEDURÍA DISTRITAL"/>
    <s v="OTRAS ENTIDADES"/>
    <s v="Administración Centrral"/>
    <s v="Funcionamiento"/>
    <s v="Constantes"/>
    <n v="24783678669"/>
    <n v="24783678669"/>
    <n v="23674739054"/>
    <n v="0.95525524560697728"/>
    <n v="22797930920"/>
    <n v="0.91987679571217895"/>
  </r>
  <r>
    <n v="2022"/>
    <x v="2"/>
    <s v="0105-VEEDURÍA DISTRITAL"/>
    <s v="OTRAS ENTIDADES"/>
    <s v="Administración Centrral"/>
    <s v="Inversión directa"/>
    <s v="Constantes"/>
    <n v="2888543600"/>
    <n v="2888543600"/>
    <n v="2852589538"/>
    <n v="0.9875528754352193"/>
    <n v="2648144716"/>
    <n v="0.9167750543907317"/>
  </r>
  <r>
    <n v="2022"/>
    <x v="2"/>
    <s v="0110-SECRETARÍA DISTRITAL DE GOBIERNO"/>
    <s v="GOBIERNO"/>
    <s v="Administración Centrral"/>
    <s v="Funcionamiento"/>
    <s v="Constantes"/>
    <n v="157432478981"/>
    <n v="157432478981"/>
    <n v="154148038231"/>
    <n v="0.97913746406549063"/>
    <n v="150319766534"/>
    <n v="0.95482055232161844"/>
  </r>
  <r>
    <n v="2022"/>
    <x v="2"/>
    <s v="0110-SECRETARÍA DISTRITAL DE GOBIERNO"/>
    <s v="GOBIERNO"/>
    <s v="Administración Centrral"/>
    <s v="Inversión directa"/>
    <s v="Constantes"/>
    <n v="106291978048"/>
    <n v="110012422205"/>
    <n v="107349590091"/>
    <n v="0.97579516875796068"/>
    <n v="95360869187"/>
    <n v="0.86681910347635183"/>
  </r>
  <r>
    <n v="2022"/>
    <x v="2"/>
    <s v="0111-SECRETARÍA DISTRITAL DE HACIENDA"/>
    <s v="HACIENDA"/>
    <s v="Administración Centrral"/>
    <s v="Funcionamiento"/>
    <s v="Constantes"/>
    <n v="534622659461"/>
    <n v="513980898942"/>
    <n v="445209074677"/>
    <n v="0.86619770422098796"/>
    <n v="401683586844"/>
    <n v="0.78151461984451653"/>
  </r>
  <r>
    <n v="2022"/>
    <x v="2"/>
    <s v="0111-SECRETARÍA DISTRITAL DE HACIENDA"/>
    <s v="HACIENDA"/>
    <s v="Administración Centrral"/>
    <s v="Servicio de la deuda"/>
    <s v="Constantes"/>
    <n v="672986543807"/>
    <n v="661432369407"/>
    <n v="659163236160"/>
    <n v="0.99656936468193358"/>
    <n v="657342269936"/>
    <n v="0.99381629980603015"/>
  </r>
  <r>
    <n v="2022"/>
    <x v="2"/>
    <s v="0111-SECRETARÍA DISTRITAL DE HACIENDA"/>
    <s v="HACIENDA"/>
    <s v="Administración Centrral"/>
    <s v="Inversión directa"/>
    <s v="Constantes"/>
    <n v="70666145200"/>
    <n v="74741320997"/>
    <n v="74064417030"/>
    <n v="0.99094337699721458"/>
    <n v="41039218439"/>
    <n v="0.54908339712977849"/>
  </r>
  <r>
    <n v="2022"/>
    <x v="2"/>
    <s v="0111-SECRETARÍA DISTRITAL DE HACIENDA"/>
    <s v="HACIENDA"/>
    <s v="Administración Centrral"/>
    <s v="Transferencias"/>
    <s v="Constantes"/>
    <n v="9367886240902"/>
    <n v="9421757670320"/>
    <n v="8894255885819"/>
    <n v="0.94401238039026281"/>
    <n v="8882260089834"/>
    <n v="0.94273917889169434"/>
  </r>
  <r>
    <n v="2022"/>
    <x v="2"/>
    <s v="0112-SECRETARÍA DE EDUCACIÓN DEL DISTRITO"/>
    <s v="EDUCACIÓN"/>
    <s v="Administración Centrral"/>
    <s v="Funcionamiento"/>
    <s v="Constantes"/>
    <n v="141671360357"/>
    <n v="141671360357"/>
    <n v="141056205828"/>
    <n v="0.99565787659940685"/>
    <n v="132867336802"/>
    <n v="0.93785601032689603"/>
  </r>
  <r>
    <n v="2022"/>
    <x v="2"/>
    <s v="0112-SECRETARÍA DE EDUCACIÓN DEL DISTRITO"/>
    <s v="EDUCACIÓN"/>
    <s v="Administración Centrral"/>
    <s v="Inversión directa"/>
    <s v="Constantes"/>
    <n v="5560016414825"/>
    <n v="5887290719957"/>
    <n v="5882292835628"/>
    <n v="0.99915107227301381"/>
    <n v="5202807485952"/>
    <n v="0.88373544528984982"/>
  </r>
  <r>
    <n v="2022"/>
    <x v="2"/>
    <s v="0113-SECRETARÍA DISTRITAL DE MOVILIDAD"/>
    <s v="MOVILIDAD"/>
    <s v="Administración Centrral"/>
    <s v="Funcionamiento"/>
    <s v="Constantes"/>
    <n v="102382461382"/>
    <n v="108031497133"/>
    <n v="107114043733"/>
    <n v="0.99150753785379364"/>
    <n v="101628182224"/>
    <n v="0.94072733342650305"/>
  </r>
  <r>
    <n v="2022"/>
    <x v="2"/>
    <s v="0113-SECRETARÍA DISTRITAL DE MOVILIDAD"/>
    <s v="MOVILIDAD"/>
    <s v="Administración Centrral"/>
    <s v="Inversión directa"/>
    <s v="Constantes"/>
    <n v="485843511725"/>
    <n v="426610974703"/>
    <n v="423403055282"/>
    <n v="0.99248045734586809"/>
    <n v="294430574336"/>
    <n v="0.69016174405962727"/>
  </r>
  <r>
    <n v="2022"/>
    <x v="2"/>
    <s v="0113-SECRETARÍA DISTRITAL DE MOVILIDAD"/>
    <s v="MOVILIDAD"/>
    <s v="Administración Centrral"/>
    <s v="Transferencias"/>
    <s v="Constantes"/>
    <n v="0"/>
    <n v="0"/>
    <n v="0"/>
    <n v="0"/>
    <n v="0"/>
    <n v="0"/>
  </r>
  <r>
    <n v="2022"/>
    <x v="2"/>
    <s v="0114-SECRETARÍA DISTRITAL DE SALUD"/>
    <s v="SALUD"/>
    <s v="Administración Centrral"/>
    <s v="Funcionamiento"/>
    <s v="Constantes"/>
    <n v="87701700814"/>
    <n v="87701700814"/>
    <n v="85999098470"/>
    <n v="0.98058643870988405"/>
    <n v="85703037167"/>
    <n v="0.97721066263881451"/>
  </r>
  <r>
    <n v="2022"/>
    <x v="2"/>
    <s v="0117-SECRETARÍA DISTRITAL DE DESARROLLO ECONÓMICO"/>
    <s v="DESARROLLO ECONÓMICO, INDUSTRIA Y TURISMO"/>
    <s v="Administración Centrral"/>
    <s v="Funcionamiento"/>
    <s v="Constantes"/>
    <n v="33243505359"/>
    <n v="33243505359"/>
    <n v="32355824800"/>
    <n v="0.97329762462129532"/>
    <n v="30967420441"/>
    <n v="0.9315329447535593"/>
  </r>
  <r>
    <n v="2022"/>
    <x v="2"/>
    <s v="0117-SECRETARÍA DISTRITAL DE DESARROLLO ECONÓMICO"/>
    <s v="DESARROLLO ECONÓMICO, INDUSTRIA Y TURISMO"/>
    <s v="Administración Centrral"/>
    <s v="Inversión directa"/>
    <s v="Constantes"/>
    <n v="276899255748"/>
    <n v="263611955188"/>
    <n v="257710834374"/>
    <n v="0.97761436574531868"/>
    <n v="170190663132"/>
    <n v="0.64561056425011232"/>
  </r>
  <r>
    <n v="2022"/>
    <x v="2"/>
    <s v="0117-SECRETARÍA DISTRITAL DE DESARROLLO ECONÓMICO"/>
    <s v="DESARROLLO ECONÓMICO, INDUSTRIA Y TURISMO"/>
    <s v="Administración Centrral"/>
    <s v="Transferencias"/>
    <s v="Constantes"/>
    <n v="0"/>
    <n v="0"/>
    <n v="0"/>
    <n v="0"/>
    <n v="0"/>
    <n v="0"/>
  </r>
  <r>
    <n v="2022"/>
    <x v="2"/>
    <s v="0118-SECRETARÍA DISTRITAL DEL HABITAT"/>
    <s v="HÁBITAT"/>
    <s v="Administración Centrral"/>
    <s v="Funcionamiento"/>
    <s v="Constantes"/>
    <n v="24667540729"/>
    <n v="24667540729"/>
    <n v="23986330396"/>
    <n v="0.97238434343804914"/>
    <n v="23485418955"/>
    <n v="0.95207784241700844"/>
  </r>
  <r>
    <n v="2022"/>
    <x v="2"/>
    <s v="0118-SECRETARÍA DISTRITAL DEL HABITAT"/>
    <s v="HÁBITAT"/>
    <s v="Administración Centrral"/>
    <s v="Inversión directa"/>
    <s v="Constantes"/>
    <n v="240105856245"/>
    <n v="285407010309"/>
    <n v="285042247145"/>
    <n v="0.99872195443410772"/>
    <n v="196388883529"/>
    <n v="0.68810112027863912"/>
  </r>
  <r>
    <n v="2022"/>
    <x v="2"/>
    <s v="0118-SECRETARÍA DISTRITAL DEL HABITAT"/>
    <s v="HÁBITAT"/>
    <s v="Administración Centrral"/>
    <s v="Transferencias"/>
    <s v="Constantes"/>
    <n v="214192730454"/>
    <n v="210872484574"/>
    <n v="209228805954"/>
    <n v="0.99220534332243238"/>
    <n v="209228805954"/>
    <n v="0.99220534332243238"/>
  </r>
  <r>
    <n v="2022"/>
    <x v="2"/>
    <s v="0119-SECRETARÍA DISTRITAL DE CULTURA, RECREACIÓN Y DEPORTE"/>
    <s v="CULTURA, RECREACIÓN Y DEPORTE"/>
    <s v="Administración Centrral"/>
    <s v="Funcionamiento"/>
    <s v="Constantes"/>
    <n v="30384632879"/>
    <n v="30384632879"/>
    <n v="28067158882"/>
    <n v="0.92372874781048631"/>
    <n v="26916327075"/>
    <n v="0.88585329242542599"/>
  </r>
  <r>
    <n v="2022"/>
    <x v="2"/>
    <s v="0119-SECRETARÍA DISTRITAL DE CULTURA, RECREACIÓN Y DEPORTE"/>
    <s v="CULTURA, RECREACIÓN Y DEPORTE"/>
    <s v="Administración Centrral"/>
    <s v="Inversión directa"/>
    <s v="Constantes"/>
    <n v="179078258790"/>
    <n v="204739853538"/>
    <n v="186303032123"/>
    <n v="0.90995001170312895"/>
    <n v="172104914917"/>
    <n v="0.84060290140364435"/>
  </r>
  <r>
    <n v="2022"/>
    <x v="2"/>
    <s v="0120-SECRETARÍA DISTRITAL DE PLANEACIÓN "/>
    <s v="PLANEACIÓN"/>
    <s v="Administración Centrral"/>
    <s v="Funcionamiento"/>
    <s v="Constantes"/>
    <n v="96728725392"/>
    <n v="98565450599"/>
    <n v="97483462150"/>
    <n v="0.98902263985580585"/>
    <n v="95589301881"/>
    <n v="0.96980535573151228"/>
  </r>
  <r>
    <n v="2022"/>
    <x v="2"/>
    <s v="0120-SECRETARÍA DISTRITAL DE PLANEACIÓN "/>
    <s v="PLANEACIÓN"/>
    <s v="Administración Centrral"/>
    <s v="Inversión directa"/>
    <s v="Constantes"/>
    <n v="65726821145"/>
    <n v="71838144035"/>
    <n v="70842555016"/>
    <n v="0.98614122020587081"/>
    <n v="60484179497"/>
    <n v="0.84195075345392723"/>
  </r>
  <r>
    <n v="2022"/>
    <x v="2"/>
    <s v="0120-SECRETARÍA DISTRITAL DE PLANEACIÓN "/>
    <s v="PLANEACIÓN"/>
    <s v="Administración Centrral"/>
    <s v="Transferencias"/>
    <s v="Constantes"/>
    <n v="0"/>
    <n v="0"/>
    <n v="0"/>
    <n v="0"/>
    <n v="0"/>
    <n v="0"/>
  </r>
  <r>
    <n v="2022"/>
    <x v="2"/>
    <s v="0121-SECRETARÍA DISTRITAL DE LA MUJER"/>
    <s v="MUJERES"/>
    <s v="Administración Centrral"/>
    <s v="Funcionamiento"/>
    <s v="Constantes"/>
    <n v="29481032893"/>
    <n v="29481032893"/>
    <n v="27241447459"/>
    <n v="0.9240330065052853"/>
    <n v="26864401787"/>
    <n v="0.91124357428394931"/>
  </r>
  <r>
    <n v="2022"/>
    <x v="2"/>
    <s v="0121-SECRETARÍA DISTRITAL DE LA MUJER"/>
    <s v="MUJERES"/>
    <s v="Administración Centrral"/>
    <s v="Inversión directa"/>
    <s v="Constantes"/>
    <n v="117330530084"/>
    <n v="113552315056"/>
    <n v="111353737025"/>
    <n v="0.98063819280200726"/>
    <n v="98248047651"/>
    <n v="0.86522276188334446"/>
  </r>
  <r>
    <n v="2022"/>
    <x v="2"/>
    <s v="0122-SECRETARÍA DISTRITAL DE INTEGRACIÓN SOCIAL"/>
    <s v="INTEGRACION SOCIAL"/>
    <s v="Administración Centrral"/>
    <s v="Funcionamiento"/>
    <s v="Constantes"/>
    <n v="34068525405"/>
    <n v="34068525405"/>
    <n v="33799799794"/>
    <n v="0.99211220304355874"/>
    <n v="31952438809"/>
    <n v="0.93788734408535812"/>
  </r>
  <r>
    <n v="2022"/>
    <x v="2"/>
    <s v="0122-SECRETARÍA DISTRITAL DE INTEGRACIÓN SOCIAL"/>
    <s v="INTEGRACION SOCIAL"/>
    <s v="Administración Centrral"/>
    <s v="Inversión directa"/>
    <s v="Constantes"/>
    <n v="1346838957443"/>
    <n v="1463313189498"/>
    <n v="1419742244274"/>
    <n v="0.97022445670776236"/>
    <n v="1171965389035"/>
    <n v="0.80089853453521531"/>
  </r>
  <r>
    <n v="2022"/>
    <x v="2"/>
    <s v="0125-DEPARTAMENTO ADMINISTRATIVO DEL SERVICIO CIVIL"/>
    <s v="GESTIÓN PÚBLICA"/>
    <s v="Administración Centrral"/>
    <s v="Funcionamiento"/>
    <s v="Constantes"/>
    <n v="14229576989"/>
    <n v="14760388937"/>
    <n v="14586609858"/>
    <n v="0.98822665989753244"/>
    <n v="14344034516"/>
    <n v="0.97179244918429486"/>
  </r>
  <r>
    <n v="2022"/>
    <x v="2"/>
    <s v="0125-DEPARTAMENTO ADMINISTRATIVO DEL SERVICIO CIVIL"/>
    <s v="GESTIÓN PÚBLICA"/>
    <s v="Administración Centrral"/>
    <s v="Inversión directa"/>
    <s v="Constantes"/>
    <n v="5777087200"/>
    <n v="5777087200"/>
    <n v="5777031375"/>
    <n v="0.99999033682579697"/>
    <n v="5296895130"/>
    <n v="0.91687989926826796"/>
  </r>
  <r>
    <n v="2022"/>
    <x v="2"/>
    <s v="0126-SECRETARÍA DISTRITAL DE AMBIENTE"/>
    <s v="AMBIENTE"/>
    <s v="Administración Centrral"/>
    <s v="Funcionamiento"/>
    <s v="Constantes"/>
    <n v="33306964351"/>
    <n v="33797026701"/>
    <n v="33466291600"/>
    <n v="0.99021407699777875"/>
    <n v="32604971724"/>
    <n v="0.96472899857298011"/>
  </r>
  <r>
    <n v="2022"/>
    <x v="2"/>
    <s v="0126-SECRETARÍA DISTRITAL DE AMBIENTE"/>
    <s v="AMBIENTE"/>
    <s v="Administración Centrral"/>
    <s v="Inversión directa"/>
    <s v="Constantes"/>
    <n v="187044587050"/>
    <n v="201570953234"/>
    <n v="197090076120"/>
    <n v="0.9777702241215368"/>
    <n v="152128613968"/>
    <n v="0.75471496030182827"/>
  </r>
  <r>
    <n v="2022"/>
    <x v="2"/>
    <s v="0127-DEPARTAMENTO ADTIVO DE LA DEFENSORÍA ESPACIO PUBLICO"/>
    <s v="GOBIERNO"/>
    <s v="Administración Centrral"/>
    <s v="Funcionamiento"/>
    <s v="Constantes"/>
    <n v="14230307213"/>
    <n v="14230307213"/>
    <n v="14039865660"/>
    <n v="0.98661718611204519"/>
    <n v="13562083565"/>
    <n v="0.95304221911740961"/>
  </r>
  <r>
    <n v="2022"/>
    <x v="2"/>
    <s v="0127-DEPARTAMENTO ADTIVO DE LA DEFENSORÍA ESPACIO PUBLICO"/>
    <s v="GOBIERNO"/>
    <s v="Administración Centrral"/>
    <s v="Inversión directa"/>
    <s v="Constantes"/>
    <n v="30675211122"/>
    <n v="31599545074"/>
    <n v="31589418955"/>
    <n v="0.99967954858285824"/>
    <n v="29993028204"/>
    <n v="0.94916012663353699"/>
  </r>
  <r>
    <n v="2022"/>
    <x v="2"/>
    <s v="0131-UNIDAD ADMINISTRATIVA ESPECIAL CUERPO OFICIAL DE BOMBEROS"/>
    <s v="SEGURIDAD, CONVIVENCIA Y JUSTICIA"/>
    <s v="Administración Centrral"/>
    <s v="Funcionamiento"/>
    <s v="Constantes"/>
    <n v="93172180665"/>
    <n v="98244463227"/>
    <n v="97309977588"/>
    <n v="0.99048815975674054"/>
    <n v="95504363796"/>
    <n v="0.9721093755210527"/>
  </r>
  <r>
    <n v="2022"/>
    <x v="2"/>
    <s v="0131-UNIDAD ADMINISTRATIVA ESPECIAL CUERPO OFICIAL DE BOMBEROS"/>
    <s v="SEGURIDAD, CONVIVENCIA Y JUSTICIA"/>
    <s v="Administración Centrral"/>
    <s v="Inversión directa"/>
    <s v="Constantes"/>
    <n v="64703376640"/>
    <n v="64703376640"/>
    <n v="64139334347"/>
    <n v="0.99128264516799103"/>
    <n v="45578736441"/>
    <n v="0.70442593273908005"/>
  </r>
  <r>
    <n v="2022"/>
    <x v="2"/>
    <s v="0136-SECRETARIA JURIDICA DISTRITAL"/>
    <s v="GESTIÓN JURÍDICA"/>
    <s v="Administración Centrral"/>
    <s v="Funcionamiento"/>
    <s v="Constantes"/>
    <n v="28472279521"/>
    <n v="28472279521"/>
    <n v="27612761166"/>
    <n v="0.9698120990149014"/>
    <n v="27044232927"/>
    <n v="0.94984431812188652"/>
  </r>
  <r>
    <n v="2022"/>
    <x v="2"/>
    <s v="0136-SECRETARIA JURIDICA DISTRITAL"/>
    <s v="GESTIÓN JURÍDICA"/>
    <s v="Administración Centrral"/>
    <s v="Inversión directa"/>
    <s v="Constantes"/>
    <n v="11404738485"/>
    <n v="11404738485"/>
    <n v="11271514916"/>
    <n v="0.98831857747766672"/>
    <n v="9728783002"/>
    <n v="0.85304744293748702"/>
  </r>
  <r>
    <n v="2022"/>
    <x v="2"/>
    <s v="0137-SECRETARÍA DISTRITAL DE SEGURIDAD, CONVIVENCIA Y JUSTICIA"/>
    <s v="SEGURIDAD, CONVIVENCIA Y JUSTICIA"/>
    <s v="Administración Centrral"/>
    <s v="Funcionamiento"/>
    <s v="Constantes"/>
    <n v="97007989787"/>
    <n v="97007989787"/>
    <n v="95331431771"/>
    <n v="0.98271732029824332"/>
    <n v="92069189843"/>
    <n v="0.94908873016702955"/>
  </r>
  <r>
    <n v="2022"/>
    <x v="2"/>
    <s v="0137-SECRETARÍA DISTRITAL DE SEGURIDAD, CONVIVENCIA Y JUSTICIA"/>
    <s v="SEGURIDAD, CONVIVENCIA Y JUSTICIA"/>
    <s v="Administración Centrral"/>
    <s v="Inversión directa"/>
    <s v="Constantes"/>
    <n v="617718025215"/>
    <n v="557494044331"/>
    <n v="522751989132"/>
    <n v="0.93768174646476998"/>
    <n v="293639989006"/>
    <n v="0.52671412724842959"/>
  </r>
  <r>
    <n v="2022"/>
    <x v="2"/>
    <s v="0200-INSTITUTO PARA LA ECONOMÍA SOCIAL"/>
    <s v="DESARROLLO ECONÓMICO, INDUSTRIA Y TURISMO"/>
    <s v="Establecimientos Públicos"/>
    <s v="Funcionamiento"/>
    <s v="Constantes"/>
    <n v="18346654000"/>
    <n v="18844543489"/>
    <n v="18158667925"/>
    <n v="0.963603492735159"/>
    <n v="17772581622"/>
    <n v="0.94311553009359295"/>
  </r>
  <r>
    <n v="2022"/>
    <x v="2"/>
    <s v="0200-INSTITUTO PARA LA ECONOMÍA SOCIAL"/>
    <s v="DESARROLLO ECONÓMICO, INDUSTRIA Y TURISMO"/>
    <s v="Establecimientos Públicos"/>
    <s v="Inversión directa"/>
    <s v="Constantes"/>
    <n v="78424792951"/>
    <n v="76410634607"/>
    <n v="66053549494"/>
    <n v="0.8644549261203075"/>
    <n v="49276580227"/>
    <n v="0.64489164997048409"/>
  </r>
  <r>
    <n v="2022"/>
    <x v="2"/>
    <s v="0201-FONDO FINANCIERO DE SALUD "/>
    <s v="SALUD"/>
    <s v="Establecimientos Públicos"/>
    <s v="Funcionamiento"/>
    <s v="Constantes"/>
    <n v="26593861929"/>
    <n v="26593861929"/>
    <n v="24328555098"/>
    <n v="0.91481843302609112"/>
    <n v="18428425640"/>
    <n v="0.69295785956924982"/>
  </r>
  <r>
    <n v="2022"/>
    <x v="2"/>
    <s v="0201-FONDO FINANCIERO DE SALUD "/>
    <s v="SALUD"/>
    <s v="Establecimientos Públicos"/>
    <s v="Inversión directa"/>
    <s v="Constantes"/>
    <n v="3583549643387"/>
    <n v="4100883485508"/>
    <n v="3955125316043"/>
    <n v="0.96445688594175116"/>
    <n v="3465159222090"/>
    <n v="0.84497870625572058"/>
  </r>
  <r>
    <n v="2022"/>
    <x v="2"/>
    <s v="0201-FONDO FINANCIERO DE SALUD "/>
    <s v="SALUD"/>
    <s v="Establecimientos Públicos"/>
    <s v="Transferencias"/>
    <s v="Constantes"/>
    <n v="3740026172"/>
    <n v="4387059938"/>
    <n v="4360278131"/>
    <n v="0.99389527214615414"/>
    <n v="4360278131"/>
    <n v="0.99389527214615414"/>
  </r>
  <r>
    <n v="2022"/>
    <x v="2"/>
    <s v="0203-INSTITUTO DISTRITAL DE GESTIÓN DE RIESGOS Y CAMBIO CLIMATICO"/>
    <s v="AMBIENTE"/>
    <s v="Establecimientos Públicos"/>
    <s v="Funcionamiento"/>
    <s v="Constantes"/>
    <n v="23309983008"/>
    <n v="23309983008"/>
    <n v="22585663340"/>
    <n v="0.96892663251829003"/>
    <n v="22151733626"/>
    <n v="0.95031101560209252"/>
  </r>
  <r>
    <n v="2022"/>
    <x v="2"/>
    <s v="0203-INSTITUTO DISTRITAL DE GESTIÓN DE RIESGOS Y CAMBIO CLIMATICO"/>
    <s v="AMBIENTE"/>
    <s v="Establecimientos Públicos"/>
    <s v="Inversión directa"/>
    <s v="Constantes"/>
    <n v="31591393604"/>
    <n v="33902228484"/>
    <n v="32939779465"/>
    <n v="0.97161103968565887"/>
    <n v="24909517321"/>
    <n v="0.7347457212954579"/>
  </r>
  <r>
    <n v="2022"/>
    <x v="2"/>
    <s v="0204-INSTITUTO DE DESARROLLO URBANO  "/>
    <s v="MOVILIDAD"/>
    <s v="Establecimientos Públicos"/>
    <s v="Funcionamiento"/>
    <s v="Constantes"/>
    <n v="102908358873"/>
    <n v="102908358873"/>
    <n v="90406222286"/>
    <n v="0.87851194282061207"/>
    <n v="86041669453"/>
    <n v="0.83609990864964323"/>
  </r>
  <r>
    <n v="2022"/>
    <x v="2"/>
    <s v="0204-INSTITUTO DE DESARROLLO URBANO  "/>
    <s v="MOVILIDAD"/>
    <s v="Establecimientos Públicos"/>
    <s v="Servicio de la deuda"/>
    <s v="Constantes"/>
    <n v="0"/>
    <n v="0"/>
    <n v="0"/>
    <n v="0"/>
    <n v="0"/>
    <n v="0"/>
  </r>
  <r>
    <n v="2022"/>
    <x v="2"/>
    <s v="0204-INSTITUTO DE DESARROLLO URBANO  "/>
    <s v="MOVILIDAD"/>
    <s v="Establecimientos Públicos"/>
    <s v="Inversión directa"/>
    <s v="Constantes"/>
    <n v="3170276695968"/>
    <n v="2688856711954"/>
    <n v="1957204449815"/>
    <n v="0.72789466285568405"/>
    <n v="663905506356"/>
    <n v="0.24690996117585526"/>
  </r>
  <r>
    <n v="2022"/>
    <x v="2"/>
    <s v="0204-INSTITUTO DE DESARROLLO URBANO  "/>
    <s v="MOVILIDAD"/>
    <s v="Establecimientos Públicos"/>
    <s v="Transferencias"/>
    <s v="Constantes"/>
    <n v="17331261600"/>
    <n v="9255648707"/>
    <n v="8909023475"/>
    <n v="0.96254987165428507"/>
    <n v="8909023475"/>
    <n v="0.96254987165428507"/>
  </r>
  <r>
    <n v="2022"/>
    <x v="2"/>
    <s v="0206-FONDO DE PRESTACIONES ECONÓMICAS, CESANTÍAS Y PENSIONES"/>
    <s v="HACIENDA"/>
    <s v="Establecimientos Públicos"/>
    <s v="Funcionamiento"/>
    <s v="Constantes"/>
    <n v="647747638754"/>
    <n v="764226327895"/>
    <n v="757009796912"/>
    <n v="0.99055707619642297"/>
    <n v="756229971436"/>
    <n v="0.98953666451007349"/>
  </r>
  <r>
    <n v="2022"/>
    <x v="2"/>
    <s v="0206-FONDO DE PRESTACIONES ECONÓMICAS, CESANTÍAS Y PENSIONES"/>
    <s v="HACIENDA"/>
    <s v="Establecimientos Públicos"/>
    <s v="Servicio de la deuda"/>
    <s v="Constantes"/>
    <n v="138926831453"/>
    <n v="220478858761"/>
    <n v="217794247494"/>
    <n v="0.98782372476850433"/>
    <n v="217794247494"/>
    <n v="0.98782372476850433"/>
  </r>
  <r>
    <n v="2022"/>
    <x v="2"/>
    <s v="0206-FONDO DE PRESTACIONES ECONÓMICAS, CESANTÍAS Y PENSIONES"/>
    <s v="HACIENDA"/>
    <s v="Establecimientos Públicos"/>
    <s v="Inversión directa"/>
    <s v="Constantes"/>
    <n v="6057784313"/>
    <n v="6057784313"/>
    <n v="6052080494"/>
    <n v="0.9990584314816624"/>
    <n v="5981766023"/>
    <n v="0.98745113954670438"/>
  </r>
  <r>
    <n v="2022"/>
    <x v="2"/>
    <s v="0208-CAJA DE LA VIVIENDA POPULAR"/>
    <s v="HÁBITAT"/>
    <s v="Establecimientos Públicos"/>
    <s v="Funcionamiento"/>
    <s v="Constantes"/>
    <n v="13862974590"/>
    <n v="13862974590"/>
    <n v="13637264305"/>
    <n v="0.98371848094110947"/>
    <n v="13278327110"/>
    <n v="0.95782669323928982"/>
  </r>
  <r>
    <n v="2022"/>
    <x v="2"/>
    <s v="0208-CAJA DE LA VIVIENDA POPULAR"/>
    <s v="HÁBITAT"/>
    <s v="Establecimientos Públicos"/>
    <s v="Inversión directa"/>
    <s v="Constantes"/>
    <n v="108105076426"/>
    <n v="108105076426"/>
    <n v="107238022919"/>
    <n v="0.99197953014173657"/>
    <n v="84089824801"/>
    <n v="0.77785269277859581"/>
  </r>
  <r>
    <n v="2022"/>
    <x v="2"/>
    <s v="0211-INSTITUTO DISTRITAL DE RECREACIÓN Y DEPORTE"/>
    <s v="CULTURA, RECREACIÓN Y DEPORTE"/>
    <s v="Establecimientos Públicos"/>
    <s v="Funcionamiento"/>
    <s v="Constantes"/>
    <n v="44550745099"/>
    <n v="44550745099"/>
    <n v="43649378625"/>
    <n v="0.9797676453671651"/>
    <n v="41263196449"/>
    <n v="0.92620665170258187"/>
  </r>
  <r>
    <n v="2022"/>
    <x v="2"/>
    <s v="0211-INSTITUTO DISTRITAL DE RECREACIÓN Y DEPORTE"/>
    <s v="CULTURA, RECREACIÓN Y DEPORTE"/>
    <s v="Establecimientos Públicos"/>
    <s v="Servicio de la deuda"/>
    <s v="Constantes"/>
    <n v="0"/>
    <n v="0"/>
    <n v="0"/>
    <n v="0"/>
    <n v="0"/>
    <n v="0"/>
  </r>
  <r>
    <n v="2022"/>
    <x v="2"/>
    <s v="0211-INSTITUTO DISTRITAL DE RECREACIÓN Y DEPORTE"/>
    <s v="CULTURA, RECREACIÓN Y DEPORTE"/>
    <s v="Establecimientos Públicos"/>
    <s v="Inversión directa"/>
    <s v="Constantes"/>
    <n v="447241042784"/>
    <n v="481309943373"/>
    <n v="476477055548"/>
    <n v="0.98995888638590901"/>
    <n v="280817514943"/>
    <n v="0.58344424171884457"/>
  </r>
  <r>
    <n v="2022"/>
    <x v="2"/>
    <s v="0213-INSTITUTO DISTRITAL DE PATRIMONIO CULTURAL"/>
    <s v="CULTURA, RECREACIÓN Y DEPORTE"/>
    <s v="Establecimientos Públicos"/>
    <s v="Funcionamiento"/>
    <s v="Constantes"/>
    <n v="8311382124"/>
    <n v="8311382124"/>
    <n v="8069492289"/>
    <n v="0.97089655710793066"/>
    <n v="7671230899"/>
    <n v="0.92297896842554072"/>
  </r>
  <r>
    <n v="2022"/>
    <x v="2"/>
    <s v="0213-INSTITUTO DISTRITAL DE PATRIMONIO CULTURAL"/>
    <s v="CULTURA, RECREACIÓN Y DEPORTE"/>
    <s v="Establecimientos Públicos"/>
    <s v="Inversión directa"/>
    <s v="Constantes"/>
    <n v="31595010060"/>
    <n v="34510969208"/>
    <n v="32917307774"/>
    <n v="0.95382159728998361"/>
    <n v="28619139670"/>
    <n v="0.82927661340110337"/>
  </r>
  <r>
    <n v="2022"/>
    <x v="2"/>
    <s v="0214-INSTITUTO DISTRITAL PARA LA PROTECCIÓN DE LA NIÑEZ Y LA JUVENTUD"/>
    <s v="INTEGRACION SOCIAL"/>
    <s v="Establecimientos Públicos"/>
    <s v="Funcionamiento"/>
    <s v="Constantes"/>
    <n v="24606443411"/>
    <n v="24606443411"/>
    <n v="22334838281"/>
    <n v="0.90768250851789056"/>
    <n v="21442830927"/>
    <n v="0.87143154209007923"/>
  </r>
  <r>
    <n v="2022"/>
    <x v="2"/>
    <s v="0214-INSTITUTO DISTRITAL PARA LA PROTECCIÓN DE LA NIÑEZ Y LA JUVENTUD"/>
    <s v="INTEGRACION SOCIAL"/>
    <s v="Establecimientos Públicos"/>
    <s v="Inversión directa"/>
    <s v="Constantes"/>
    <n v="114346702674"/>
    <n v="116499512123"/>
    <n v="115510809919"/>
    <n v="0.99151325026188841"/>
    <n v="101121010694"/>
    <n v="0.86799514308039849"/>
  </r>
  <r>
    <n v="2022"/>
    <x v="2"/>
    <s v="0215-FUNDACIÓN GILBERTO ALZATE AVENDAÑO"/>
    <s v="CULTURA, RECREACIÓN Y DEPORTE"/>
    <s v="Establecimientos Públicos"/>
    <s v="Funcionamiento"/>
    <s v="Constantes"/>
    <n v="6109730726"/>
    <n v="6360155338"/>
    <n v="6296250561"/>
    <n v="0.98995232449462545"/>
    <n v="5997447100"/>
    <n v="0.94297179569924527"/>
  </r>
  <r>
    <n v="2022"/>
    <x v="2"/>
    <s v="0215-FUNDACIÓN GILBERTO ALZATE AVENDAÑO"/>
    <s v="CULTURA, RECREACIÓN Y DEPORTE"/>
    <s v="Establecimientos Públicos"/>
    <s v="Inversión directa"/>
    <s v="Constantes"/>
    <n v="17981665719"/>
    <n v="18609951584"/>
    <n v="18368314616"/>
    <n v="0.9870157121629618"/>
    <n v="13851549224"/>
    <n v="0.7443087189925276"/>
  </r>
  <r>
    <n v="2022"/>
    <x v="2"/>
    <s v="0216-ORQUESTA FILARMÓNICA DE BOGOTÁ"/>
    <s v="CULTURA, RECREACIÓN Y DEPORTE"/>
    <s v="Establecimientos Públicos"/>
    <s v="Funcionamiento"/>
    <s v="Constantes"/>
    <n v="38031625711"/>
    <n v="38031625711"/>
    <n v="36823403138"/>
    <n v="0.96823110896754161"/>
    <n v="36328880796"/>
    <n v="0.95522818488120764"/>
  </r>
  <r>
    <n v="2022"/>
    <x v="2"/>
    <s v="0216-ORQUESTA FILARMÓNICA DE BOGOTÁ"/>
    <s v="CULTURA, RECREACIÓN Y DEPORTE"/>
    <s v="Establecimientos Públicos"/>
    <s v="Inversión directa"/>
    <s v="Constantes"/>
    <n v="37370891004"/>
    <n v="39315990278"/>
    <n v="38566150709"/>
    <n v="0.98092787276378013"/>
    <n v="34840171216"/>
    <n v="0.88615779405906181"/>
  </r>
  <r>
    <n v="2022"/>
    <x v="2"/>
    <s v="0217-FONDO DE SEGURIDAD Y VIGILANCIA"/>
    <s v="SEGURIDAD, CONVIVENCIA Y JUSTICIA"/>
    <s v="Establecimientos Públicos"/>
    <s v="Funcionamiento"/>
    <s v="Constantes"/>
    <n v="0"/>
    <n v="0"/>
    <n v="0"/>
    <n v="0"/>
    <n v="0"/>
    <n v="0"/>
  </r>
  <r>
    <n v="2022"/>
    <x v="2"/>
    <s v="0217-FONDO DE SEGURIDAD Y VIGILANCIA"/>
    <s v="SEGURIDAD, CONVIVENCIA Y JUSTICIA"/>
    <s v="Establecimientos Públicos"/>
    <s v="Servicio de la deuda"/>
    <s v="Constantes"/>
    <n v="0"/>
    <n v="0"/>
    <n v="0"/>
    <n v="0"/>
    <n v="0"/>
    <n v="0"/>
  </r>
  <r>
    <n v="2022"/>
    <x v="2"/>
    <s v="0217-FONDO DE SEGURIDAD Y VIGILANCIA"/>
    <s v="SEGURIDAD, CONVIVENCIA Y JUSTICIA"/>
    <s v="Establecimientos Públicos"/>
    <s v="Inversión directa"/>
    <s v="Constantes"/>
    <n v="0"/>
    <n v="0"/>
    <n v="0"/>
    <n v="0"/>
    <n v="0"/>
    <n v="0"/>
  </r>
  <r>
    <n v="2022"/>
    <x v="2"/>
    <s v="0218-JARDIN BOTÁNICO"/>
    <s v="AMBIENTE"/>
    <s v="Establecimientos Públicos"/>
    <s v="Funcionamiento"/>
    <s v="Constantes"/>
    <n v="9611722418"/>
    <n v="9983486067"/>
    <n v="9840223318"/>
    <n v="0.98565002765180898"/>
    <n v="9498968619"/>
    <n v="0.95146810996195486"/>
  </r>
  <r>
    <n v="2022"/>
    <x v="2"/>
    <s v="0218-JARDIN BOTÁNICO"/>
    <s v="AMBIENTE"/>
    <s v="Establecimientos Públicos"/>
    <s v="Inversión directa"/>
    <s v="Constantes"/>
    <n v="58145932055"/>
    <n v="69211910150"/>
    <n v="63038614462"/>
    <n v="0.91080587611841834"/>
    <n v="55739063946"/>
    <n v="0.80533919415313238"/>
  </r>
  <r>
    <n v="2022"/>
    <x v="2"/>
    <s v="0219-INSTITUTO PARA LA INVESTIGACION EDUCATIVA Y EL DESARROLLO PEDAGÓGICO"/>
    <s v="EDUCACIÓN"/>
    <s v="Establecimientos Públicos"/>
    <s v="Funcionamiento"/>
    <s v="Constantes"/>
    <n v="7780904558"/>
    <n v="8048961404"/>
    <n v="7699030687"/>
    <n v="0.95652473661681381"/>
    <n v="7552703487"/>
    <n v="0.93834509918840203"/>
  </r>
  <r>
    <n v="2022"/>
    <x v="2"/>
    <s v="0219-INSTITUTO PARA LA INVESTIGACION EDUCATIVA Y EL DESARROLLO PEDAGÓGICO"/>
    <s v="EDUCACIÓN"/>
    <s v="Establecimientos Públicos"/>
    <s v="Inversión directa"/>
    <s v="Constantes"/>
    <n v="6788216110"/>
    <n v="6995811033"/>
    <n v="6900670634"/>
    <n v="0.98640037608917497"/>
    <n v="6118887090"/>
    <n v="0.87465013865248009"/>
  </r>
  <r>
    <n v="2022"/>
    <x v="2"/>
    <s v="0220-INSTITUTO DISTRITAL DE PARTICIPACIÓN Y ACCIÓN COMUNAL"/>
    <s v="GOBIERNO"/>
    <s v="Establecimientos Públicos"/>
    <s v="Funcionamiento"/>
    <s v="Constantes"/>
    <n v="18596585813"/>
    <n v="18596585813"/>
    <n v="18253792352"/>
    <n v="0.98156686047390651"/>
    <n v="17432241700"/>
    <n v="0.93738936142858753"/>
  </r>
  <r>
    <n v="2022"/>
    <x v="2"/>
    <s v="0220-INSTITUTO DISTRITAL DE PARTICIPACIÓN Y ACCIÓN COMUNAL"/>
    <s v="GOBIERNO"/>
    <s v="Establecimientos Públicos"/>
    <s v="Inversión directa"/>
    <s v="Constantes"/>
    <n v="27187724540"/>
    <n v="30578231890"/>
    <n v="29635486667"/>
    <n v="0.96916940042866551"/>
    <n v="24606288703"/>
    <n v="0.80469952584299009"/>
  </r>
  <r>
    <n v="2022"/>
    <x v="2"/>
    <s v="0221-INSTITUTO DISTRITAL DE TURISMO"/>
    <s v="DESARROLLO ECONÓMICO, INDUSTRIA Y TURISMO"/>
    <s v="Establecimientos Públicos"/>
    <s v="Funcionamiento"/>
    <s v="Constantes"/>
    <n v="10724041632"/>
    <n v="10724041632"/>
    <n v="10167197071"/>
    <n v="0.94807512129210647"/>
    <n v="9989320010"/>
    <n v="0.93148836537452184"/>
  </r>
  <r>
    <n v="2022"/>
    <x v="2"/>
    <s v="0221-INSTITUTO DISTRITAL DE TURISMO"/>
    <s v="DESARROLLO ECONÓMICO, INDUSTRIA Y TURISMO"/>
    <s v="Establecimientos Públicos"/>
    <s v="Inversión directa"/>
    <s v="Constantes"/>
    <n v="23108348800"/>
    <n v="27292115350"/>
    <n v="25715366477"/>
    <n v="0.94222694529978968"/>
    <n v="22253088188"/>
    <n v="0.81536692567144675"/>
  </r>
  <r>
    <n v="2022"/>
    <x v="2"/>
    <s v="0221-INSTITUTO DISTRITAL DE TURISMO"/>
    <s v="DESARROLLO ECONÓMICO, INDUSTRIA Y TURISMO"/>
    <s v="Establecimientos Públicos"/>
    <s v="Transferencias"/>
    <s v="Constantes"/>
    <n v="0"/>
    <n v="0"/>
    <n v="0"/>
    <n v="0"/>
    <n v="0"/>
    <n v="0"/>
  </r>
  <r>
    <n v="2022"/>
    <x v="2"/>
    <s v="0222-INSTITUTO DISTRITAL DE LAS ARTES"/>
    <s v="CULTURA, RECREACIÓN Y DEPORTE"/>
    <s v="Establecimientos Públicos"/>
    <s v="Funcionamiento"/>
    <s v="Constantes"/>
    <n v="16787211345"/>
    <n v="16787211345"/>
    <n v="15936653250"/>
    <n v="0.94933297273026018"/>
    <n v="15714439675"/>
    <n v="0.93609589776687241"/>
  </r>
  <r>
    <n v="2022"/>
    <x v="2"/>
    <s v="0222-INSTITUTO DISTRITAL DE LAS ARTES"/>
    <s v="CULTURA, RECREACIÓN Y DEPORTE"/>
    <s v="Establecimientos Públicos"/>
    <s v="Inversión directa"/>
    <s v="Constantes"/>
    <n v="183817129474"/>
    <n v="204877299403"/>
    <n v="196769320082"/>
    <n v="0.96042519427664186"/>
    <n v="161392504781"/>
    <n v="0.78775201182018673"/>
  </r>
  <r>
    <n v="2022"/>
    <x v="2"/>
    <s v="0226-UNIDAD ADMINISTRATIVA ESPECIAL DE CATASTRO"/>
    <s v="HACIENDA"/>
    <s v="Establecimientos Públicos"/>
    <s v="Funcionamiento"/>
    <s v="Constantes"/>
    <n v="68762921950"/>
    <n v="68762921950"/>
    <n v="66811450946"/>
    <n v="0.97162030133886712"/>
    <n v="64540100038"/>
    <n v="0.93858867842948024"/>
  </r>
  <r>
    <n v="2022"/>
    <x v="2"/>
    <s v="0226-UNIDAD ADMINISTRATIVA ESPECIAL DE CATASTRO"/>
    <s v="HACIENDA"/>
    <s v="Establecimientos Públicos"/>
    <s v="Inversión directa"/>
    <s v="Constantes"/>
    <n v="68809293474"/>
    <n v="76897215554"/>
    <n v="73072574201"/>
    <n v="0.95026294092125874"/>
    <n v="62482467649"/>
    <n v="0.81254525536262823"/>
  </r>
  <r>
    <n v="2022"/>
    <x v="2"/>
    <s v="0226-UNIDAD ADMINISTRATIVA ESPECIAL DE CATASTRO"/>
    <s v="HACIENDA"/>
    <s v="Establecimientos Públicos"/>
    <s v="Transferencias"/>
    <s v="Constantes"/>
    <n v="0"/>
    <n v="0"/>
    <n v="0"/>
    <n v="0"/>
    <n v="0"/>
    <n v="0"/>
  </r>
  <r>
    <n v="2022"/>
    <x v="2"/>
    <s v="0227-UNIDAD ADTIVA ESPECIAL DE REHABILITACIÓN Y MANTO. VIAL"/>
    <s v="MOVILIDAD"/>
    <s v="Establecimientos Públicos"/>
    <s v="Funcionamiento"/>
    <s v="Constantes"/>
    <n v="36101627973"/>
    <n v="36101627973"/>
    <n v="33161367849"/>
    <n v="0.91855602394997293"/>
    <n v="29708153535"/>
    <n v="0.82290343131391175"/>
  </r>
  <r>
    <n v="2022"/>
    <x v="2"/>
    <s v="0227-UNIDAD ADTIVA ESPECIAL DE REHABILITACIÓN Y MANTO. VIAL"/>
    <s v="MOVILIDAD"/>
    <s v="Establecimientos Públicos"/>
    <s v="Inversión directa"/>
    <s v="Constantes"/>
    <n v="194313481079"/>
    <n v="214317044666"/>
    <n v="207934484406"/>
    <n v="0.97021907300958343"/>
    <n v="152032537548"/>
    <n v="0.70938145766676375"/>
  </r>
  <r>
    <n v="2022"/>
    <x v="2"/>
    <s v="0228-UNIDAD ADMINISTRATIVA ESPECIAL DE SERVICIOS PÚBLICOS"/>
    <s v="HÁBITAT"/>
    <s v="Establecimientos Públicos"/>
    <s v="Funcionamiento"/>
    <s v="Constantes"/>
    <n v="279625494394"/>
    <n v="279625494394"/>
    <n v="276489937453"/>
    <n v="0.98878658418541077"/>
    <n v="273897033063"/>
    <n v="0.97951380884130534"/>
  </r>
  <r>
    <n v="2022"/>
    <x v="2"/>
    <s v="0228-UNIDAD ADMINISTRATIVA ESPECIAL DE SERVICIOS PÚBLICOS"/>
    <s v="HÁBITAT"/>
    <s v="Establecimientos Públicos"/>
    <s v="Inversión directa"/>
    <s v="Constantes"/>
    <n v="176989792085"/>
    <n v="179416168709"/>
    <n v="165561376791"/>
    <n v="0.92277846518687245"/>
    <n v="78425784481"/>
    <n v="0.43711659347826631"/>
  </r>
  <r>
    <n v="2022"/>
    <x v="2"/>
    <s v="0229-INSTITUTO DISTRITAL DE PROTECCIÓN Y BIENESTAR ANIMAL"/>
    <s v="AMBIENTE"/>
    <s v="Establecimientos Públicos"/>
    <s v="Funcionamiento"/>
    <s v="Constantes"/>
    <n v="7070232710"/>
    <n v="7199815379"/>
    <n v="7083693042"/>
    <n v="0.98387148407461966"/>
    <n v="6812445534"/>
    <n v="0.94619725303931301"/>
  </r>
  <r>
    <n v="2022"/>
    <x v="2"/>
    <s v="0229-INSTITUTO DISTRITAL DE PROTECCIÓN Y BIENESTAR ANIMAL"/>
    <s v="AMBIENTE"/>
    <s v="Establecimientos Públicos"/>
    <s v="Inversión directa"/>
    <s v="Constantes"/>
    <n v="32163447711"/>
    <n v="32163447711"/>
    <n v="32103527753"/>
    <n v="0.99813701694736201"/>
    <n v="29503856593"/>
    <n v="0.91731013596871303"/>
  </r>
  <r>
    <n v="2022"/>
    <x v="2"/>
    <s v="0230-UNIVERSIDAD DISTRITAL  "/>
    <s v="EDUCACIÓN"/>
    <s v="Ente Autónomo Universitario"/>
    <s v="Funcionamiento"/>
    <s v="Constantes"/>
    <n v="385215440806"/>
    <n v="455755310793"/>
    <n v="431044593379"/>
    <n v="0.94578073622224146"/>
    <n v="330366372092"/>
    <n v="0.72487662626941818"/>
  </r>
  <r>
    <n v="2022"/>
    <x v="2"/>
    <s v="0230-UNIVERSIDAD DISTRITAL  "/>
    <s v="EDUCACIÓN"/>
    <s v="Ente Autónomo Universitario"/>
    <s v="Servicio de la deuda"/>
    <s v="Constantes"/>
    <n v="0"/>
    <n v="0"/>
    <n v="0"/>
    <n v="0"/>
    <n v="0"/>
    <n v="0"/>
  </r>
  <r>
    <n v="2022"/>
    <x v="2"/>
    <s v="0230-UNIVERSIDAD DISTRITAL  "/>
    <s v="EDUCACIÓN"/>
    <s v="Ente Autónomo Universitario"/>
    <s v="Inversión directa"/>
    <s v="Constantes"/>
    <n v="27834583838"/>
    <n v="48969257525"/>
    <n v="40643732492"/>
    <n v="0.82998465866570237"/>
    <n v="1131142159"/>
    <n v="2.3099026127208981E-2"/>
  </r>
  <r>
    <n v="2022"/>
    <x v="2"/>
    <s v="0230-UNIVERSIDAD DISTRITAL  "/>
    <s v="EDUCACIÓN"/>
    <s v="Ente Autónomo Universitario"/>
    <s v="Transferencias"/>
    <s v="Constantes"/>
    <n v="243369042"/>
    <n v="1468585550"/>
    <n v="1252006322"/>
    <n v="0.85252529006566902"/>
    <n v="2195293"/>
    <n v="1.4948349450939376E-3"/>
  </r>
  <r>
    <n v="2022"/>
    <x v="2"/>
    <s v="0235-CONTRALORÍA DISTRITAL"/>
    <s v="ORGANISMO DE CONTROL"/>
    <s v="Organismo de Control"/>
    <s v="Funcionamiento"/>
    <s v="Constantes"/>
    <n v="192248130810"/>
    <n v="206806390554"/>
    <n v="206705385607"/>
    <n v="0.99951159658688771"/>
    <n v="205416362657"/>
    <n v="0.9932786027874847"/>
  </r>
  <r>
    <n v="2022"/>
    <x v="2"/>
    <s v="0235-CONTRALORÍA DISTRITAL"/>
    <s v="ORGANISMO DE CONTROL"/>
    <s v="Organismo de Control"/>
    <s v="Inversión directa"/>
    <s v="Constantes"/>
    <n v="14438154101"/>
    <n v="20215241301"/>
    <n v="20180975843"/>
    <n v="0.99830496913245825"/>
    <n v="18979018251"/>
    <n v="0.93884698027627067"/>
  </r>
  <r>
    <n v="2022"/>
    <x v="2"/>
    <s v="0501-AGENCIA DE EDUCACIÓN SUPERIOR, CIENCIA Y TECNOLOGÍA - ATENEA"/>
    <s v="EDUCACIÓN"/>
    <s v="Establecimientos Públicos"/>
    <s v="Funcionamiento"/>
    <s v="Constantes"/>
    <n v="7037900663"/>
    <n v="8513731535"/>
    <n v="8367887644"/>
    <n v="0.98286956895452537"/>
    <n v="8201559120"/>
    <n v="0.96333306803055074"/>
  </r>
  <r>
    <n v="2022"/>
    <x v="2"/>
    <s v="0501-AGENCIA DE EDUCACIÓN SUPERIOR, CIENCIA Y TECNOLOGÍA - ATENEA"/>
    <s v="EDUCACIÓN"/>
    <s v="Establecimientos Públicos"/>
    <s v="Inversión directa"/>
    <s v="Constantes"/>
    <n v="616217627858"/>
    <n v="293413306986"/>
    <n v="281408615192"/>
    <n v="0.95908606900854432"/>
    <n v="206905463211"/>
    <n v="0.70516727866358275"/>
  </r>
  <r>
    <n v="2023"/>
    <x v="2"/>
    <s v="0100-CONCEJO DE BOGOTA"/>
    <s v="OTRAS ENTIDADES"/>
    <s v="Administración Centrral"/>
    <s v="Funcionamiento"/>
    <s v="Constantes"/>
    <n v="97147204426"/>
    <n v="102477053726"/>
    <n v="100359442275"/>
    <n v="0.9793357500630141"/>
    <n v="100359442275"/>
    <n v="0.9793357500630141"/>
  </r>
  <r>
    <n v="2023"/>
    <x v="2"/>
    <s v="0102-PERSONERÍA DE BOGOTÁ"/>
    <s v="OTRAS ENTIDADES"/>
    <s v="Administración Centrral"/>
    <s v="Funcionamiento"/>
    <s v="Constantes"/>
    <n v="186768535821"/>
    <n v="197809179611"/>
    <n v="197652751916"/>
    <n v="0.99920919901034111"/>
    <n v="195113003311"/>
    <n v="0.98636981203146312"/>
  </r>
  <r>
    <n v="2023"/>
    <x v="2"/>
    <s v="0102-PERSONERÍA DE BOGOTÁ"/>
    <s v="OTRAS ENTIDADES"/>
    <s v="Administración Centrral"/>
    <s v="Inversión directa"/>
    <s v="Constantes"/>
    <n v="6169310609"/>
    <n v="6592230609"/>
    <n v="6550023430"/>
    <n v="0.99359743590547678"/>
    <n v="6211213732"/>
    <n v="0.94220213163055622"/>
  </r>
  <r>
    <n v="2023"/>
    <x v="2"/>
    <s v="0104-SECRETARÍA GENERAL"/>
    <s v="GESTIÓN PÚBLICA"/>
    <s v="Administración Centrral"/>
    <s v="Funcionamiento"/>
    <s v="Constantes"/>
    <n v="123547005309"/>
    <n v="135746978847"/>
    <n v="135567515840"/>
    <n v="0.99867795947634108"/>
    <n v="131679767784"/>
    <n v="0.9700382940560015"/>
  </r>
  <r>
    <n v="2023"/>
    <x v="2"/>
    <s v="0104-SECRETARÍA GENERAL"/>
    <s v="GESTIÓN PÚBLICA"/>
    <s v="Administración Centrral"/>
    <s v="Inversión directa"/>
    <s v="Constantes"/>
    <n v="86231749185"/>
    <n v="87549656773"/>
    <n v="87457192990"/>
    <n v="0.99894387041128285"/>
    <n v="78807287732"/>
    <n v="0.90014387990500822"/>
  </r>
  <r>
    <n v="2023"/>
    <x v="2"/>
    <s v="0105-VEEDURÍA DISTRITAL"/>
    <s v="OTRAS ENTIDADES"/>
    <s v="Administración Centrral"/>
    <s v="Funcionamiento"/>
    <s v="Constantes"/>
    <n v="24832812501"/>
    <n v="26830012024"/>
    <n v="26080437184"/>
    <n v="0.9720620758824301"/>
    <n v="25060937466"/>
    <n v="0.93406359429069485"/>
  </r>
  <r>
    <n v="2023"/>
    <x v="2"/>
    <s v="0105-VEEDURÍA DISTRITAL"/>
    <s v="OTRAS ENTIDADES"/>
    <s v="Administración Centrral"/>
    <s v="Inversión directa"/>
    <s v="Constantes"/>
    <n v="1927909367"/>
    <n v="1927909367"/>
    <n v="1880299578"/>
    <n v="0.97530496515295995"/>
    <n v="1849391791"/>
    <n v="0.95927320166394525"/>
  </r>
  <r>
    <n v="2023"/>
    <x v="2"/>
    <s v="0110-SECRETARÍA DISTRITAL DE GOBIERNO"/>
    <s v="GOBIERNO"/>
    <s v="Administración Centrral"/>
    <s v="Funcionamiento"/>
    <s v="Constantes"/>
    <n v="159539825483"/>
    <n v="162711725483"/>
    <n v="162334750029"/>
    <n v="0.99768316971084303"/>
    <n v="158591451644"/>
    <n v="0.97467746207736894"/>
  </r>
  <r>
    <n v="2023"/>
    <x v="2"/>
    <s v="0110-SECRETARÍA DISTRITAL DE GOBIERNO"/>
    <s v="GOBIERNO"/>
    <s v="Administración Centrral"/>
    <s v="Inversión directa"/>
    <s v="Constantes"/>
    <n v="76597831415"/>
    <n v="76597831415"/>
    <n v="76555457704"/>
    <n v="0.9994468027329596"/>
    <n v="73229344157"/>
    <n v="0.95602372553147297"/>
  </r>
  <r>
    <n v="2023"/>
    <x v="2"/>
    <s v="0111-SECRETARÍA DISTRITAL DE HACIENDA"/>
    <s v="HACIENDA"/>
    <s v="Administración Centrral"/>
    <s v="Funcionamiento"/>
    <s v="Constantes"/>
    <n v="530778950733"/>
    <n v="440342476740"/>
    <n v="436245414423"/>
    <n v="0.99069573676531986"/>
    <n v="415540166092"/>
    <n v="0.94367495311463101"/>
  </r>
  <r>
    <n v="2023"/>
    <x v="2"/>
    <s v="0111-SECRETARÍA DISTRITAL DE HACIENDA"/>
    <s v="HACIENDA"/>
    <s v="Administración Centrral"/>
    <s v="Servicio de la deuda"/>
    <s v="Constantes"/>
    <n v="1439849483098"/>
    <n v="1426104583098"/>
    <n v="1323487482025"/>
    <n v="0.92804377582878272"/>
    <n v="1322790534304"/>
    <n v="0.92755506852830838"/>
  </r>
  <r>
    <n v="2023"/>
    <x v="2"/>
    <s v="0111-SECRETARÍA DISTRITAL DE HACIENDA"/>
    <s v="HACIENDA"/>
    <s v="Administración Centrral"/>
    <s v="Inversión directa"/>
    <s v="Constantes"/>
    <n v="48392777480"/>
    <n v="48392777480"/>
    <n v="46136961030"/>
    <n v="0.95338526599486262"/>
    <n v="34622047287"/>
    <n v="0.71543831724287299"/>
  </r>
  <r>
    <n v="2023"/>
    <x v="2"/>
    <s v="0111-SECRETARÍA DISTRITAL DE HACIENDA"/>
    <s v="HACIENDA"/>
    <s v="Administración Centrral"/>
    <s v="Transferencias"/>
    <s v="Constantes"/>
    <n v="5322470328232"/>
    <n v="4624089786565"/>
    <n v="4557831374958"/>
    <n v="0.9856710369682895"/>
    <n v="4557831374958"/>
    <n v="0.9856710369682895"/>
  </r>
  <r>
    <n v="2023"/>
    <x v="2"/>
    <s v="0112-SECRETARÍA DE EDUCACIÓN DEL DISTRITO"/>
    <s v="EDUCACIÓN"/>
    <s v="Administración Centrral"/>
    <s v="Funcionamiento"/>
    <s v="Constantes"/>
    <n v="142673586627"/>
    <n v="143343009778"/>
    <n v="143154898768"/>
    <n v="0.99868768619905968"/>
    <n v="134986394439"/>
    <n v="0.94170196822333951"/>
  </r>
  <r>
    <n v="2023"/>
    <x v="2"/>
    <s v="0112-SECRETARÍA DE EDUCACIÓN DEL DISTRITO"/>
    <s v="EDUCACIÓN"/>
    <s v="Administración Centrral"/>
    <s v="Inversión directa"/>
    <s v="Constantes"/>
    <n v="5967449731127"/>
    <n v="6021967442512"/>
    <n v="6020509232235"/>
    <n v="0.99975785151764429"/>
    <n v="5364064329408"/>
    <n v="0.89074947359237755"/>
  </r>
  <r>
    <n v="2023"/>
    <x v="2"/>
    <s v="0113-SECRETARÍA DISTRITAL DE MOVILIDAD"/>
    <s v="MOVILIDAD"/>
    <s v="Administración Centrral"/>
    <s v="Funcionamiento"/>
    <s v="Constantes"/>
    <n v="124285754564"/>
    <n v="124285754564"/>
    <n v="123213015446"/>
    <n v="0.99136876851443501"/>
    <n v="115871819037"/>
    <n v="0.93230169011310693"/>
  </r>
  <r>
    <n v="2023"/>
    <x v="2"/>
    <s v="0113-SECRETARÍA DISTRITAL DE MOVILIDAD"/>
    <s v="MOVILIDAD"/>
    <s v="Administración Centrral"/>
    <s v="Inversión directa"/>
    <s v="Constantes"/>
    <n v="503678221273"/>
    <n v="496674966046"/>
    <n v="486919514808"/>
    <n v="0.98035848008273385"/>
    <n v="356017868301"/>
    <n v="0.71680252205025985"/>
  </r>
  <r>
    <n v="2023"/>
    <x v="2"/>
    <s v="0113-SECRETARÍA DISTRITAL DE MOVILIDAD"/>
    <s v="MOVILIDAD"/>
    <s v="Administración Centrral"/>
    <s v="Transferencias"/>
    <s v="Constantes"/>
    <n v="3161815472600"/>
    <n v="3161815472600"/>
    <n v="3161815472600"/>
    <n v="1"/>
    <n v="3161815472600"/>
    <n v="1"/>
  </r>
  <r>
    <n v="2023"/>
    <x v="2"/>
    <s v="0114-SECRETARÍA DISTRITAL DE SALUD"/>
    <s v="SALUD"/>
    <s v="Administración Centrral"/>
    <s v="Funcionamiento"/>
    <s v="Constantes"/>
    <n v="88525279236"/>
    <n v="88987480046"/>
    <n v="88632334835"/>
    <n v="0.99600904294832915"/>
    <n v="88167644441"/>
    <n v="0.9907870679720765"/>
  </r>
  <r>
    <n v="2023"/>
    <x v="2"/>
    <s v="0117-SECRETARÍA DISTRITAL DE DESARROLLO ECONÓMICO"/>
    <s v="DESARROLLO ECONÓMICO, INDUSTRIA Y TURISMO"/>
    <s v="Administración Centrral"/>
    <s v="Funcionamiento"/>
    <s v="Constantes"/>
    <n v="39850394027"/>
    <n v="39850394027"/>
    <n v="36849667122"/>
    <n v="0.92470019485963162"/>
    <n v="35625479844"/>
    <n v="0.89398061710161569"/>
  </r>
  <r>
    <n v="2023"/>
    <x v="2"/>
    <s v="0117-SECRETARÍA DISTRITAL DE DESARROLLO ECONÓMICO"/>
    <s v="DESARROLLO ECONÓMICO, INDUSTRIA Y TURISMO"/>
    <s v="Administración Centrral"/>
    <s v="Inversión directa"/>
    <s v="Constantes"/>
    <n v="180781180198"/>
    <n v="153546660347"/>
    <n v="148052687064"/>
    <n v="0.96421951952205165"/>
    <n v="122757577438"/>
    <n v="0.7994806084390258"/>
  </r>
  <r>
    <n v="2023"/>
    <x v="2"/>
    <s v="0117-SECRETARÍA DISTRITAL DE DESARROLLO ECONÓMICO"/>
    <s v="DESARROLLO ECONÓMICO, INDUSTRIA Y TURISMO"/>
    <s v="Administración Centrral"/>
    <s v="Transferencias"/>
    <s v="Constantes"/>
    <n v="0"/>
    <n v="0"/>
    <n v="0"/>
    <n v="0"/>
    <n v="0"/>
    <n v="0"/>
  </r>
  <r>
    <n v="2023"/>
    <x v="2"/>
    <s v="0118-SECRETARÍA DISTRITAL DEL HABITAT"/>
    <s v="HÁBITAT"/>
    <s v="Administración Centrral"/>
    <s v="Funcionamiento"/>
    <s v="Constantes"/>
    <n v="27437463650"/>
    <n v="27437463650"/>
    <n v="24472197743"/>
    <n v="0.89192638412843961"/>
    <n v="23919059843"/>
    <n v="0.87176643395753528"/>
  </r>
  <r>
    <n v="2023"/>
    <x v="2"/>
    <s v="0118-SECRETARÍA DISTRITAL DEL HABITAT"/>
    <s v="HÁBITAT"/>
    <s v="Administración Centrral"/>
    <s v="Inversión directa"/>
    <s v="Constantes"/>
    <n v="222689233334"/>
    <n v="307273233334"/>
    <n v="302130053689"/>
    <n v="0.98326186895879253"/>
    <n v="260675576655"/>
    <n v="0.84835107121631625"/>
  </r>
  <r>
    <n v="2023"/>
    <x v="2"/>
    <s v="0118-SECRETARÍA DISTRITAL DEL HABITAT"/>
    <s v="HÁBITAT"/>
    <s v="Administración Centrral"/>
    <s v="Transferencias"/>
    <s v="Constantes"/>
    <n v="191656079526"/>
    <n v="190831132457"/>
    <n v="190826024022"/>
    <n v="0.99997323059956611"/>
    <n v="187654124022"/>
    <n v="0.98335172886051037"/>
  </r>
  <r>
    <n v="2023"/>
    <x v="2"/>
    <s v="0119-SECRETARÍA DISTRITAL DE CULTURA, RECREACIÓN Y DEPORTE"/>
    <s v="CULTURA, RECREACIÓN Y DEPORTE"/>
    <s v="Administración Centrral"/>
    <s v="Funcionamiento"/>
    <s v="Constantes"/>
    <n v="32012074044"/>
    <n v="32012074044"/>
    <n v="30051047899"/>
    <n v="0.93874104682175208"/>
    <n v="29380232109"/>
    <n v="0.91778596002925072"/>
  </r>
  <r>
    <n v="2023"/>
    <x v="2"/>
    <s v="0119-SECRETARÍA DISTRITAL DE CULTURA, RECREACIÓN Y DEPORTE"/>
    <s v="CULTURA, RECREACIÓN Y DEPORTE"/>
    <s v="Administración Centrral"/>
    <s v="Inversión directa"/>
    <s v="Constantes"/>
    <n v="193412898722"/>
    <n v="240698816125"/>
    <n v="235246443315"/>
    <n v="0.9773477373184567"/>
    <n v="191614729361"/>
    <n v="0.79607674207043211"/>
  </r>
  <r>
    <n v="2023"/>
    <x v="2"/>
    <s v="0120-SECRETARÍA DISTRITAL DE PLANEACIÓN "/>
    <s v="PLANEACIÓN"/>
    <s v="Administración Centrral"/>
    <s v="Funcionamiento"/>
    <s v="Constantes"/>
    <n v="109489857129"/>
    <n v="113412362946"/>
    <n v="111575136709"/>
    <n v="0.98380047651529157"/>
    <n v="109587366633"/>
    <n v="0.96627355066377352"/>
  </r>
  <r>
    <n v="2023"/>
    <x v="2"/>
    <s v="0120-SECRETARÍA DISTRITAL DE PLANEACIÓN "/>
    <s v="PLANEACIÓN"/>
    <s v="Administración Centrral"/>
    <s v="Inversión directa"/>
    <s v="Constantes"/>
    <n v="67379792026"/>
    <n v="67379792026"/>
    <n v="67074854925"/>
    <n v="0.99547435378128901"/>
    <n v="60659217023"/>
    <n v="0.90025829998990325"/>
  </r>
  <r>
    <n v="2023"/>
    <x v="2"/>
    <s v="0120-SECRETARÍA DISTRITAL DE PLANEACIÓN "/>
    <s v="PLANEACIÓN"/>
    <s v="Administración Centrral"/>
    <s v="Transferencias"/>
    <s v="Constantes"/>
    <n v="0"/>
    <n v="0"/>
    <n v="0"/>
    <n v="0"/>
    <n v="0"/>
    <n v="0"/>
  </r>
  <r>
    <n v="2023"/>
    <x v="2"/>
    <s v="0121-SECRETARÍA DISTRITAL DE LA MUJER"/>
    <s v="MUJERES"/>
    <s v="Administración Centrral"/>
    <s v="Funcionamiento"/>
    <s v="Constantes"/>
    <n v="29377963346"/>
    <n v="30027935349"/>
    <n v="29381844790"/>
    <n v="0.97848368356029791"/>
    <n v="29018844016"/>
    <n v="0.96639491455966497"/>
  </r>
  <r>
    <n v="2023"/>
    <x v="2"/>
    <s v="0121-SECRETARÍA DISTRITAL DE LA MUJER"/>
    <s v="MUJERES"/>
    <s v="Administración Centrral"/>
    <s v="Inversión directa"/>
    <s v="Constantes"/>
    <n v="101144276325"/>
    <n v="101144276325"/>
    <n v="99723618965"/>
    <n v="0.9859541497391795"/>
    <n v="88228481763"/>
    <n v="0.87230325796688135"/>
  </r>
  <r>
    <n v="2023"/>
    <x v="2"/>
    <s v="0122-SECRETARÍA DISTRITAL DE INTEGRACIÓN SOCIAL"/>
    <s v="INTEGRACION SOCIAL"/>
    <s v="Administración Centrral"/>
    <s v="Funcionamiento"/>
    <s v="Constantes"/>
    <n v="33687195669"/>
    <n v="34550392306"/>
    <n v="34196033401"/>
    <n v="0.98974370820853275"/>
    <n v="33547355830"/>
    <n v="0.97096888315720187"/>
  </r>
  <r>
    <n v="2023"/>
    <x v="2"/>
    <s v="0122-SECRETARÍA DISTRITAL DE INTEGRACIÓN SOCIAL"/>
    <s v="INTEGRACION SOCIAL"/>
    <s v="Administración Centrral"/>
    <s v="Inversión directa"/>
    <s v="Constantes"/>
    <n v="1914159480873"/>
    <n v="2082420299868"/>
    <n v="2061521832976"/>
    <n v="0.98996433770198811"/>
    <n v="1798284330067"/>
    <n v="0.86355493661917782"/>
  </r>
  <r>
    <n v="2023"/>
    <x v="2"/>
    <s v="0125-DEPARTAMENTO ADMINISTRATIVO DEL SERVICIO CIVIL"/>
    <s v="GESTIÓN PÚBLICA"/>
    <s v="Administración Centrral"/>
    <s v="Funcionamiento"/>
    <s v="Constantes"/>
    <n v="15840729753"/>
    <n v="16233656267"/>
    <n v="16210751360"/>
    <n v="0.99858904817107885"/>
    <n v="15955709363"/>
    <n v="0.98287835473238305"/>
  </r>
  <r>
    <n v="2023"/>
    <x v="2"/>
    <s v="0125-DEPARTAMENTO ADMINISTRATIVO DEL SERVICIO CIVIL"/>
    <s v="GESTIÓN PÚBLICA"/>
    <s v="Administración Centrral"/>
    <s v="Inversión directa"/>
    <s v="Constantes"/>
    <n v="4384468734"/>
    <n v="4384468734"/>
    <n v="4383938519"/>
    <n v="0.99987906972721952"/>
    <n v="4066500645"/>
    <n v="0.92747853655922552"/>
  </r>
  <r>
    <n v="2023"/>
    <x v="2"/>
    <s v="0126-SECRETARÍA DISTRITAL DE AMBIENTE"/>
    <s v="AMBIENTE"/>
    <s v="Administración Centrral"/>
    <s v="Funcionamiento"/>
    <s v="Constantes"/>
    <n v="33323279353"/>
    <n v="36057847297"/>
    <n v="34662067817"/>
    <n v="0.96129054880888221"/>
    <n v="33321860026"/>
    <n v="0.92412227916812906"/>
  </r>
  <r>
    <n v="2023"/>
    <x v="2"/>
    <s v="0126-SECRETARÍA DISTRITAL DE AMBIENTE"/>
    <s v="AMBIENTE"/>
    <s v="Administración Centrral"/>
    <s v="Inversión directa"/>
    <s v="Constantes"/>
    <n v="188635519333"/>
    <n v="187828102317"/>
    <n v="175560608751"/>
    <n v="0.93468765634816464"/>
    <n v="125611013068"/>
    <n v="0.66875516239846056"/>
  </r>
  <r>
    <n v="2023"/>
    <x v="2"/>
    <s v="0127-DEPARTAMENTO ADTIVO DE LA DEFENSORÍA ESPACIO PUBLICO"/>
    <s v="GOBIERNO"/>
    <s v="Administración Centrral"/>
    <s v="Funcionamiento"/>
    <s v="Constantes"/>
    <n v="15003220220"/>
    <n v="15500739079"/>
    <n v="15195318608"/>
    <n v="0.98029639300142946"/>
    <n v="14748617450"/>
    <n v="0.95147833757043532"/>
  </r>
  <r>
    <n v="2023"/>
    <x v="2"/>
    <s v="0127-DEPARTAMENTO ADTIVO DE LA DEFENSORÍA ESPACIO PUBLICO"/>
    <s v="GOBIERNO"/>
    <s v="Administración Centrral"/>
    <s v="Inversión directa"/>
    <s v="Constantes"/>
    <n v="24328759528"/>
    <n v="24328759528"/>
    <n v="24284189436"/>
    <n v="0.99816800803391947"/>
    <n v="23433029065"/>
    <n v="0.96318223861890273"/>
  </r>
  <r>
    <n v="2023"/>
    <x v="2"/>
    <s v="0131-UNIDAD ADMINISTRATIVA ESPECIAL CUERPO OFICIAL DE BOMBEROS"/>
    <s v="SEGURIDAD, CONVIVENCIA Y JUSTICIA"/>
    <s v="Administración Centrral"/>
    <s v="Funcionamiento"/>
    <s v="Constantes"/>
    <n v="94037870153"/>
    <n v="103437189970"/>
    <n v="102616064681"/>
    <n v="0.99206160483247707"/>
    <n v="100691779665"/>
    <n v="0.97345818940173978"/>
  </r>
  <r>
    <n v="2023"/>
    <x v="2"/>
    <s v="0131-UNIDAD ADMINISTRATIVA ESPECIAL CUERPO OFICIAL DE BOMBEROS"/>
    <s v="SEGURIDAD, CONVIVENCIA Y JUSTICIA"/>
    <s v="Administración Centrral"/>
    <s v="Inversión directa"/>
    <s v="Constantes"/>
    <n v="38318619022"/>
    <n v="38318619022"/>
    <n v="38307698973"/>
    <n v="0.99971501976640309"/>
    <n v="24947313637"/>
    <n v="0.65104939253361171"/>
  </r>
  <r>
    <n v="2023"/>
    <x v="2"/>
    <s v="0136-SECRETARIA JURIDICA DISTRITAL"/>
    <s v="GESTIÓN JURÍDICA"/>
    <s v="Administración Centrral"/>
    <s v="Funcionamiento"/>
    <s v="Constantes"/>
    <n v="28356511102"/>
    <n v="29431185713"/>
    <n v="29206721993"/>
    <n v="0.99237326955873029"/>
    <n v="28794147026"/>
    <n v="0.97835497715885045"/>
  </r>
  <r>
    <n v="2023"/>
    <x v="2"/>
    <s v="0136-SECRETARIA JURIDICA DISTRITAL"/>
    <s v="GESTIÓN JURÍDICA"/>
    <s v="Administración Centrral"/>
    <s v="Inversión directa"/>
    <s v="Constantes"/>
    <n v="8246280245"/>
    <n v="8246280245"/>
    <n v="8096636146"/>
    <n v="0.98185313928777351"/>
    <n v="7334130313"/>
    <n v="0.88938649853028373"/>
  </r>
  <r>
    <n v="2023"/>
    <x v="2"/>
    <s v="0137-SECRETARÍA DISTRITAL DE SEGURIDAD, CONVIVENCIA Y JUSTICIA"/>
    <s v="SEGURIDAD, CONVIVENCIA Y JUSTICIA"/>
    <s v="Administración Centrral"/>
    <s v="Funcionamiento"/>
    <s v="Constantes"/>
    <n v="106886065565"/>
    <n v="106886065565"/>
    <n v="105651046870"/>
    <n v="0.98844546584747328"/>
    <n v="100143963692"/>
    <n v="0.93692253674638282"/>
  </r>
  <r>
    <n v="2023"/>
    <x v="2"/>
    <s v="0137-SECRETARÍA DISTRITAL DE SEGURIDAD, CONVIVENCIA Y JUSTICIA"/>
    <s v="SEGURIDAD, CONVIVENCIA Y JUSTICIA"/>
    <s v="Administración Centrral"/>
    <s v="Inversión directa"/>
    <s v="Constantes"/>
    <n v="347277168467"/>
    <n v="447252133329"/>
    <n v="416631239982"/>
    <n v="0.93153550074969638"/>
    <n v="267175757053"/>
    <n v="0.59737167727820473"/>
  </r>
  <r>
    <n v="2023"/>
    <x v="2"/>
    <s v="0200-INSTITUTO PARA LA ECONOMÍA SOCIAL"/>
    <s v="DESARROLLO ECONÓMICO, INDUSTRIA Y TURISMO"/>
    <s v="Establecimientos Públicos"/>
    <s v="Funcionamiento"/>
    <s v="Constantes"/>
    <n v="18408452585"/>
    <n v="19853722476"/>
    <n v="18893256915"/>
    <n v="0.95162289781369458"/>
    <n v="18224844807"/>
    <n v="0.91795605731020691"/>
  </r>
  <r>
    <n v="2023"/>
    <x v="2"/>
    <s v="0200-INSTITUTO PARA LA ECONOMÍA SOCIAL"/>
    <s v="DESARROLLO ECONÓMICO, INDUSTRIA Y TURISMO"/>
    <s v="Establecimientos Públicos"/>
    <s v="Inversión directa"/>
    <s v="Constantes"/>
    <n v="50614329719"/>
    <n v="47867024514"/>
    <n v="44162842003"/>
    <n v="0.92261515002010175"/>
    <n v="31435365345"/>
    <n v="0.65672277865957351"/>
  </r>
  <r>
    <n v="2023"/>
    <x v="2"/>
    <s v="0201-FONDO FINANCIERO DE SALUD "/>
    <s v="SALUD"/>
    <s v="Establecimientos Públicos"/>
    <s v="Funcionamiento"/>
    <s v="Constantes"/>
    <n v="26160689316"/>
    <n v="26863876285"/>
    <n v="25993110885"/>
    <n v="0.96758601064261862"/>
    <n v="19910638233"/>
    <n v="0.74116773103654876"/>
  </r>
  <r>
    <n v="2023"/>
    <x v="2"/>
    <s v="0201-FONDO FINANCIERO DE SALUD "/>
    <s v="SALUD"/>
    <s v="Establecimientos Públicos"/>
    <s v="Inversión directa"/>
    <s v="Constantes"/>
    <n v="3842657548384"/>
    <n v="3912901836939"/>
    <n v="3769120348187"/>
    <n v="0.96325451167860676"/>
    <n v="3418595349255"/>
    <n v="0.87367265822577134"/>
  </r>
  <r>
    <n v="2023"/>
    <x v="2"/>
    <s v="0201-FONDO FINANCIERO DE SALUD "/>
    <s v="SALUD"/>
    <s v="Establecimientos Públicos"/>
    <s v="Transferencias"/>
    <s v="Constantes"/>
    <n v="4280550946"/>
    <n v="4280550946"/>
    <n v="4280021712"/>
    <n v="0.99987636311150685"/>
    <n v="3221962403"/>
    <n v="0.75269806238628989"/>
  </r>
  <r>
    <n v="2023"/>
    <x v="2"/>
    <s v="0203-INSTITUTO DISTRITAL DE GESTIÓN DE RIESGOS Y CAMBIO CLIMATICO"/>
    <s v="AMBIENTE"/>
    <s v="Establecimientos Públicos"/>
    <s v="Funcionamiento"/>
    <s v="Constantes"/>
    <n v="24763022243"/>
    <n v="25808374753"/>
    <n v="25616547047"/>
    <n v="0.99256723029497618"/>
    <n v="25128386282"/>
    <n v="0.97365241021537174"/>
  </r>
  <r>
    <n v="2023"/>
    <x v="2"/>
    <s v="0203-INSTITUTO DISTRITAL DE GESTIÓN DE RIESGOS Y CAMBIO CLIMATICO"/>
    <s v="AMBIENTE"/>
    <s v="Establecimientos Públicos"/>
    <s v="Inversión directa"/>
    <s v="Constantes"/>
    <n v="22579113056"/>
    <n v="22579113056"/>
    <n v="22493712441"/>
    <n v="0.99621771613489896"/>
    <n v="18278833824"/>
    <n v="0.80954614021664251"/>
  </r>
  <r>
    <n v="2023"/>
    <x v="2"/>
    <s v="0204-INSTITUTO DE DESARROLLO URBANO  "/>
    <s v="MOVILIDAD"/>
    <s v="Establecimientos Públicos"/>
    <s v="Funcionamiento"/>
    <s v="Constantes"/>
    <n v="107468709761"/>
    <n v="107468709761"/>
    <n v="102636625684"/>
    <n v="0.95503729329452181"/>
    <n v="97486373499"/>
    <n v="0.90711402152124332"/>
  </r>
  <r>
    <n v="2023"/>
    <x v="2"/>
    <s v="0204-INSTITUTO DE DESARROLLO URBANO  "/>
    <s v="MOVILIDAD"/>
    <s v="Establecimientos Públicos"/>
    <s v="Servicio de la deuda"/>
    <s v="Constantes"/>
    <n v="0"/>
    <n v="0"/>
    <n v="0"/>
    <n v="0"/>
    <n v="0"/>
    <n v="0"/>
  </r>
  <r>
    <n v="2023"/>
    <x v="2"/>
    <s v="0204-INSTITUTO DE DESARROLLO URBANO  "/>
    <s v="MOVILIDAD"/>
    <s v="Establecimientos Públicos"/>
    <s v="Inversión directa"/>
    <s v="Constantes"/>
    <n v="2713428272698"/>
    <n v="2670201556304"/>
    <n v="2278709394258"/>
    <n v="0.8533847899527518"/>
    <n v="911636346470"/>
    <n v="0.34141106101812602"/>
  </r>
  <r>
    <n v="2023"/>
    <x v="2"/>
    <s v="0204-INSTITUTO DE DESARROLLO URBANO  "/>
    <s v="MOVILIDAD"/>
    <s v="Establecimientos Públicos"/>
    <s v="Transferencias"/>
    <s v="Constantes"/>
    <n v="1691680000"/>
    <n v="1691680000"/>
    <n v="955111123"/>
    <n v="0.56459325818121631"/>
    <n v="955111123"/>
    <n v="0.56459325818121631"/>
  </r>
  <r>
    <n v="2023"/>
    <x v="2"/>
    <s v="0206-FONDO DE PRESTACIONES ECONÓMICAS, CESANTÍAS Y PENSIONES"/>
    <s v="HACIENDA"/>
    <s v="Establecimientos Públicos"/>
    <s v="Funcionamiento"/>
    <s v="Constantes"/>
    <n v="635442888888"/>
    <n v="635442888888"/>
    <n v="596684873257"/>
    <n v="0.93900629575251837"/>
    <n v="594611364374"/>
    <n v="0.93574320331847038"/>
  </r>
  <r>
    <n v="2023"/>
    <x v="2"/>
    <s v="0206-FONDO DE PRESTACIONES ECONÓMICAS, CESANTÍAS Y PENSIONES"/>
    <s v="HACIENDA"/>
    <s v="Establecimientos Públicos"/>
    <s v="Servicio de la deuda"/>
    <s v="Constantes"/>
    <n v="199481113477"/>
    <n v="199481113477"/>
    <n v="152106364702"/>
    <n v="0.76251010459462731"/>
    <n v="152106364702"/>
    <n v="0.76251010459462731"/>
  </r>
  <r>
    <n v="2023"/>
    <x v="2"/>
    <s v="0206-FONDO DE PRESTACIONES ECONÓMICAS, CESANTÍAS Y PENSIONES"/>
    <s v="HACIENDA"/>
    <s v="Establecimientos Públicos"/>
    <s v="Inversión directa"/>
    <s v="Constantes"/>
    <n v="4980253055"/>
    <n v="4980253055"/>
    <n v="4917313327"/>
    <n v="0.98736214258494137"/>
    <n v="4300086963"/>
    <n v="0.86342740328884748"/>
  </r>
  <r>
    <n v="2023"/>
    <x v="2"/>
    <s v="0208-CAJA DE LA VIVIENDA POPULAR"/>
    <s v="HÁBITAT"/>
    <s v="Establecimientos Públicos"/>
    <s v="Funcionamiento"/>
    <s v="Constantes"/>
    <n v="13951393862"/>
    <n v="14844753153"/>
    <n v="14492361496"/>
    <n v="0.97626153474106203"/>
    <n v="13654549932"/>
    <n v="0.91982330667725043"/>
  </r>
  <r>
    <n v="2023"/>
    <x v="2"/>
    <s v="0208-CAJA DE LA VIVIENDA POPULAR"/>
    <s v="HÁBITAT"/>
    <s v="Establecimientos Públicos"/>
    <s v="Inversión directa"/>
    <s v="Constantes"/>
    <n v="84665139317"/>
    <n v="85405249317"/>
    <n v="81148621375"/>
    <n v="0.95015964503305173"/>
    <n v="57796819863"/>
    <n v="0.67673615293217682"/>
  </r>
  <r>
    <n v="2023"/>
    <x v="2"/>
    <s v="0211-INSTITUTO DISTRITAL DE RECREACIÓN Y DEPORTE"/>
    <s v="CULTURA, RECREACIÓN Y DEPORTE"/>
    <s v="Establecimientos Públicos"/>
    <s v="Funcionamiento"/>
    <s v="Constantes"/>
    <n v="44524276433"/>
    <n v="46340717833"/>
    <n v="45286254662"/>
    <n v="0.9772454286357839"/>
    <n v="42615126944"/>
    <n v="0.91960437681552387"/>
  </r>
  <r>
    <n v="2023"/>
    <x v="2"/>
    <s v="0211-INSTITUTO DISTRITAL DE RECREACIÓN Y DEPORTE"/>
    <s v="CULTURA, RECREACIÓN Y DEPORTE"/>
    <s v="Establecimientos Públicos"/>
    <s v="Servicio de la deuda"/>
    <s v="Constantes"/>
    <n v="0"/>
    <n v="0"/>
    <n v="0"/>
    <n v="0"/>
    <n v="0"/>
    <n v="0"/>
  </r>
  <r>
    <n v="2023"/>
    <x v="2"/>
    <s v="0211-INSTITUTO DISTRITAL DE RECREACIÓN Y DEPORTE"/>
    <s v="CULTURA, RECREACIÓN Y DEPORTE"/>
    <s v="Establecimientos Públicos"/>
    <s v="Inversión directa"/>
    <s v="Constantes"/>
    <n v="665364110947"/>
    <n v="662855007881"/>
    <n v="630640771815"/>
    <n v="0.95140078043766807"/>
    <n v="289615532019"/>
    <n v="0.43692139091599597"/>
  </r>
  <r>
    <n v="2023"/>
    <x v="2"/>
    <s v="0213-INSTITUTO DISTRITAL DE PATRIMONIO CULTURAL"/>
    <s v="CULTURA, RECREACIÓN Y DEPORTE"/>
    <s v="Establecimientos Públicos"/>
    <s v="Funcionamiento"/>
    <s v="Constantes"/>
    <n v="14339935752"/>
    <n v="14339935752"/>
    <n v="14110772336"/>
    <n v="0.9840192159879072"/>
    <n v="13675020039"/>
    <n v="0.95363189037250295"/>
  </r>
  <r>
    <n v="2023"/>
    <x v="2"/>
    <s v="0213-INSTITUTO DISTRITAL DE PATRIMONIO CULTURAL"/>
    <s v="CULTURA, RECREACIÓN Y DEPORTE"/>
    <s v="Establecimientos Públicos"/>
    <s v="Inversión directa"/>
    <s v="Constantes"/>
    <n v="22430136314"/>
    <n v="28251057539"/>
    <n v="27402310318"/>
    <n v="0.96995697524496838"/>
    <n v="21543908437"/>
    <n v="0.76258768038184344"/>
  </r>
  <r>
    <n v="2023"/>
    <x v="2"/>
    <s v="0214-INSTITUTO DISTRITAL PARA LA PROTECCIÓN DE LA NIÑEZ Y LA JUVENTUD"/>
    <s v="INTEGRACION SOCIAL"/>
    <s v="Establecimientos Públicos"/>
    <s v="Funcionamiento"/>
    <s v="Constantes"/>
    <n v="27306941022"/>
    <n v="27306941022"/>
    <n v="26655918661"/>
    <n v="0.97615908861869594"/>
    <n v="25261758954"/>
    <n v="0.92510394824699382"/>
  </r>
  <r>
    <n v="2023"/>
    <x v="2"/>
    <s v="0214-INSTITUTO DISTRITAL PARA LA PROTECCIÓN DE LA NIÑEZ Y LA JUVENTUD"/>
    <s v="INTEGRACION SOCIAL"/>
    <s v="Establecimientos Públicos"/>
    <s v="Inversión directa"/>
    <s v="Constantes"/>
    <n v="84996208494"/>
    <n v="84996208494"/>
    <n v="84268846242"/>
    <n v="0.99144241531607447"/>
    <n v="73890869779"/>
    <n v="0.86934312821984361"/>
  </r>
  <r>
    <n v="2023"/>
    <x v="2"/>
    <s v="0215-FUNDACIÓN GILBERTO ALZATE AVENDAÑO"/>
    <s v="CULTURA, RECREACIÓN Y DEPORTE"/>
    <s v="Establecimientos Públicos"/>
    <s v="Funcionamiento"/>
    <s v="Constantes"/>
    <n v="6458920939"/>
    <n v="7325906939"/>
    <n v="7172649953"/>
    <n v="0.97908013474971611"/>
    <n v="6954251867"/>
    <n v="0.9492683875055159"/>
  </r>
  <r>
    <n v="2023"/>
    <x v="2"/>
    <s v="0215-FUNDACIÓN GILBERTO ALZATE AVENDAÑO"/>
    <s v="CULTURA, RECREACIÓN Y DEPORTE"/>
    <s v="Establecimientos Públicos"/>
    <s v="Inversión directa"/>
    <s v="Constantes"/>
    <n v="13347531769"/>
    <n v="15217703203"/>
    <n v="15216335311"/>
    <n v="0.99991011179665201"/>
    <n v="13752672218"/>
    <n v="0.90372850847089814"/>
  </r>
  <r>
    <n v="2023"/>
    <x v="2"/>
    <s v="0216-ORQUESTA FILARMÓNICA DE BOGOTÁ"/>
    <s v="CULTURA, RECREACIÓN Y DEPORTE"/>
    <s v="Establecimientos Públicos"/>
    <s v="Funcionamiento"/>
    <s v="Constantes"/>
    <n v="35342541555"/>
    <n v="36929637668"/>
    <n v="36879447244"/>
    <n v="0.99864091750774231"/>
    <n v="36510603492"/>
    <n v="0.98865317391502328"/>
  </r>
  <r>
    <n v="2023"/>
    <x v="2"/>
    <s v="0216-ORQUESTA FILARMÓNICA DE BOGOTÁ"/>
    <s v="CULTURA, RECREACIÓN Y DEPORTE"/>
    <s v="Establecimientos Públicos"/>
    <s v="Inversión directa"/>
    <s v="Constantes"/>
    <n v="35981541956"/>
    <n v="37356031956"/>
    <n v="36322556323"/>
    <n v="0.97233443760254612"/>
    <n v="32447232003"/>
    <n v="0.86859418155595713"/>
  </r>
  <r>
    <n v="2023"/>
    <x v="2"/>
    <s v="0217-FONDO DE SEGURIDAD Y VIGILANCIA"/>
    <s v="SEGURIDAD, CONVIVENCIA Y JUSTICIA"/>
    <s v="Establecimientos Públicos"/>
    <s v="Funcionamiento"/>
    <s v="Constantes"/>
    <n v="0"/>
    <n v="0"/>
    <n v="0"/>
    <n v="0"/>
    <n v="0"/>
    <n v="0"/>
  </r>
  <r>
    <n v="2023"/>
    <x v="2"/>
    <s v="0217-FONDO DE SEGURIDAD Y VIGILANCIA"/>
    <s v="SEGURIDAD, CONVIVENCIA Y JUSTICIA"/>
    <s v="Establecimientos Públicos"/>
    <s v="Servicio de la deuda"/>
    <s v="Constantes"/>
    <n v="0"/>
    <n v="0"/>
    <n v="0"/>
    <n v="0"/>
    <n v="0"/>
    <n v="0"/>
  </r>
  <r>
    <n v="2023"/>
    <x v="2"/>
    <s v="0217-FONDO DE SEGURIDAD Y VIGILANCIA"/>
    <s v="SEGURIDAD, CONVIVENCIA Y JUSTICIA"/>
    <s v="Establecimientos Públicos"/>
    <s v="Inversión directa"/>
    <s v="Constantes"/>
    <n v="0"/>
    <n v="0"/>
    <n v="0"/>
    <n v="0"/>
    <n v="0"/>
    <n v="0"/>
  </r>
  <r>
    <n v="2023"/>
    <x v="2"/>
    <s v="0218-JARDIN BOTÁNICO"/>
    <s v="AMBIENTE"/>
    <s v="Establecimientos Públicos"/>
    <s v="Funcionamiento"/>
    <s v="Constantes"/>
    <n v="10754866173"/>
    <n v="11048837865"/>
    <n v="10676625642"/>
    <n v="0.96631209295060105"/>
    <n v="10380922318"/>
    <n v="0.93954879642900802"/>
  </r>
  <r>
    <n v="2023"/>
    <x v="2"/>
    <s v="0218-JARDIN BOTÁNICO"/>
    <s v="AMBIENTE"/>
    <s v="Establecimientos Públicos"/>
    <s v="Inversión directa"/>
    <s v="Constantes"/>
    <n v="61578451422"/>
    <n v="62807937895"/>
    <n v="62235681625"/>
    <n v="0.99088879066597157"/>
    <n v="53023073116"/>
    <n v="0.84420974311626062"/>
  </r>
  <r>
    <n v="2023"/>
    <x v="2"/>
    <s v="0219-INSTITUTO PARA LA INVESTIGACION EDUCATIVA Y EL DESARROLLO PEDAGÓGICO"/>
    <s v="EDUCACIÓN"/>
    <s v="Establecimientos Públicos"/>
    <s v="Funcionamiento"/>
    <s v="Constantes"/>
    <n v="7914593605"/>
    <n v="8062238148"/>
    <n v="7912887291"/>
    <n v="0.98147526105551108"/>
    <n v="7646535030"/>
    <n v="0.94843824873827087"/>
  </r>
  <r>
    <n v="2023"/>
    <x v="2"/>
    <s v="0219-INSTITUTO PARA LA INVESTIGACION EDUCATIVA Y EL DESARROLLO PEDAGÓGICO"/>
    <s v="EDUCACIÓN"/>
    <s v="Establecimientos Públicos"/>
    <s v="Inversión directa"/>
    <s v="Constantes"/>
    <n v="4900185841"/>
    <n v="6005889035"/>
    <n v="5988569876"/>
    <n v="0.9971163038645785"/>
    <n v="5696775454"/>
    <n v="0.94853158638153223"/>
  </r>
  <r>
    <n v="2023"/>
    <x v="2"/>
    <s v="0220-INSTITUTO DISTRITAL DE PARTICIPACIÓN Y ACCIÓN COMUNAL"/>
    <s v="GOBIERNO"/>
    <s v="Establecimientos Públicos"/>
    <s v="Funcionamiento"/>
    <s v="Constantes"/>
    <n v="19028548462"/>
    <n v="19844495419"/>
    <n v="19479005657"/>
    <n v="0.98158231014278829"/>
    <n v="18929399725"/>
    <n v="0.95388667362517832"/>
  </r>
  <r>
    <n v="2023"/>
    <x v="2"/>
    <s v="0220-INSTITUTO DISTRITAL DE PARTICIPACIÓN Y ACCIÓN COMUNAL"/>
    <s v="GOBIERNO"/>
    <s v="Establecimientos Públicos"/>
    <s v="Inversión directa"/>
    <s v="Constantes"/>
    <n v="18145987376"/>
    <n v="22151885611"/>
    <n v="21696359859"/>
    <n v="0.97943625387024391"/>
    <n v="18014846544"/>
    <n v="0.81324212576532706"/>
  </r>
  <r>
    <n v="2023"/>
    <x v="2"/>
    <s v="0221-INSTITUTO DISTRITAL DE TURISMO"/>
    <s v="DESARROLLO ECONÓMICO, INDUSTRIA Y TURISMO"/>
    <s v="Establecimientos Públicos"/>
    <s v="Funcionamiento"/>
    <s v="Constantes"/>
    <n v="15931218774"/>
    <n v="15931218774"/>
    <n v="13995945781"/>
    <n v="0.87852323036587787"/>
    <n v="13714688442"/>
    <n v="0.8608687531416358"/>
  </r>
  <r>
    <n v="2023"/>
    <x v="2"/>
    <s v="0221-INSTITUTO DISTRITAL DE TURISMO"/>
    <s v="DESARROLLO ECONÓMICO, INDUSTRIA Y TURISMO"/>
    <s v="Establecimientos Públicos"/>
    <s v="Inversión directa"/>
    <s v="Constantes"/>
    <n v="13880949135"/>
    <n v="13880949135"/>
    <n v="13664217125"/>
    <n v="0.98438636955642156"/>
    <n v="13318020019"/>
    <n v="0.95944592041039856"/>
  </r>
  <r>
    <n v="2023"/>
    <x v="2"/>
    <s v="0221-INSTITUTO DISTRITAL DE TURISMO"/>
    <s v="DESARROLLO ECONÓMICO, INDUSTRIA Y TURISMO"/>
    <s v="Establecimientos Públicos"/>
    <s v="Transferencias"/>
    <s v="Constantes"/>
    <n v="0"/>
    <n v="0"/>
    <n v="0"/>
    <n v="0"/>
    <n v="0"/>
    <n v="0"/>
  </r>
  <r>
    <n v="2023"/>
    <x v="2"/>
    <s v="0222-INSTITUTO DISTRITAL DE LAS ARTES"/>
    <s v="CULTURA, RECREACIÓN Y DEPORTE"/>
    <s v="Establecimientos Públicos"/>
    <s v="Funcionamiento"/>
    <s v="Constantes"/>
    <n v="17024294634"/>
    <n v="17104649434"/>
    <n v="16558084421"/>
    <n v="0.96804582197904865"/>
    <n v="15752441482"/>
    <n v="0.92094500637282106"/>
  </r>
  <r>
    <n v="2023"/>
    <x v="2"/>
    <s v="0222-INSTITUTO DISTRITAL DE LAS ARTES"/>
    <s v="CULTURA, RECREACIÓN Y DEPORTE"/>
    <s v="Establecimientos Públicos"/>
    <s v="Inversión directa"/>
    <s v="Constantes"/>
    <n v="208390809294"/>
    <n v="227558831558"/>
    <n v="223386848571"/>
    <n v="0.98166635432940053"/>
    <n v="192156540350"/>
    <n v="0.84442576468856279"/>
  </r>
  <r>
    <n v="2023"/>
    <x v="2"/>
    <s v="0226-UNIDAD ADMINISTRATIVA ESPECIAL DE CATASTRO"/>
    <s v="HACIENDA"/>
    <s v="Establecimientos Públicos"/>
    <s v="Funcionamiento"/>
    <s v="Constantes"/>
    <n v="70843868423"/>
    <n v="71971017890"/>
    <n v="70371558730"/>
    <n v="0.97777634377153588"/>
    <n v="67141001846"/>
    <n v="0.9328894298621403"/>
  </r>
  <r>
    <n v="2023"/>
    <x v="2"/>
    <s v="0226-UNIDAD ADMINISTRATIVA ESPECIAL DE CATASTRO"/>
    <s v="HACIENDA"/>
    <s v="Establecimientos Públicos"/>
    <s v="Inversión directa"/>
    <s v="Constantes"/>
    <n v="53921280763"/>
    <n v="51318208163"/>
    <n v="47992642172"/>
    <n v="0.9351971530175579"/>
    <n v="40714195065"/>
    <n v="0.79336743277709754"/>
  </r>
  <r>
    <n v="2023"/>
    <x v="2"/>
    <s v="0226-UNIDAD ADMINISTRATIVA ESPECIAL DE CATASTRO"/>
    <s v="HACIENDA"/>
    <s v="Establecimientos Públicos"/>
    <s v="Transferencias"/>
    <s v="Constantes"/>
    <n v="0"/>
    <n v="0"/>
    <n v="0"/>
    <n v="0"/>
    <n v="0"/>
    <n v="0"/>
  </r>
  <r>
    <n v="2023"/>
    <x v="2"/>
    <s v="0227-UNIDAD ADTIVA ESPECIAL DE REHABILITACIÓN Y MANTO. VIAL"/>
    <s v="MOVILIDAD"/>
    <s v="Establecimientos Públicos"/>
    <s v="Funcionamiento"/>
    <s v="Constantes"/>
    <n v="44704553484"/>
    <n v="44704553484"/>
    <n v="38439748865"/>
    <n v="0.85986204691112267"/>
    <n v="35828095167"/>
    <n v="0.80144174082452402"/>
  </r>
  <r>
    <n v="2023"/>
    <x v="2"/>
    <s v="0227-UNIDAD ADTIVA ESPECIAL DE REHABILITACIÓN Y MANTO. VIAL"/>
    <s v="MOVILIDAD"/>
    <s v="Establecimientos Públicos"/>
    <s v="Inversión directa"/>
    <s v="Constantes"/>
    <n v="248581468893"/>
    <n v="248581468893"/>
    <n v="240901498398"/>
    <n v="0.96910481489549094"/>
    <n v="151548411577"/>
    <n v="0.60965289267895051"/>
  </r>
  <r>
    <n v="2023"/>
    <x v="2"/>
    <s v="0228-UNIDAD ADMINISTRATIVA ESPECIAL DE SERVICIOS PÚBLICOS"/>
    <s v="HÁBITAT"/>
    <s v="Establecimientos Públicos"/>
    <s v="Funcionamiento"/>
    <s v="Constantes"/>
    <n v="275337275374"/>
    <n v="323246630976"/>
    <n v="322171951917"/>
    <n v="0.99667535882507063"/>
    <n v="244424512255"/>
    <n v="0.75615486390992803"/>
  </r>
  <r>
    <n v="2023"/>
    <x v="2"/>
    <s v="0228-UNIDAD ADMINISTRATIVA ESPECIAL DE SERVICIOS PÚBLICOS"/>
    <s v="HÁBITAT"/>
    <s v="Establecimientos Públicos"/>
    <s v="Inversión directa"/>
    <s v="Constantes"/>
    <n v="132850671195"/>
    <n v="136559957100"/>
    <n v="106121423934"/>
    <n v="0.77710498880934398"/>
    <n v="68104654297"/>
    <n v="0.49871613716990543"/>
  </r>
  <r>
    <n v="2023"/>
    <x v="2"/>
    <s v="0229-INSTITUTO DISTRITAL DE PROTECCIÓN Y BIENESTAR ANIMAL"/>
    <s v="AMBIENTE"/>
    <s v="Establecimientos Públicos"/>
    <s v="Funcionamiento"/>
    <s v="Constantes"/>
    <n v="7645569963"/>
    <n v="8040160667"/>
    <n v="7834214639"/>
    <n v="0.97438533425764939"/>
    <n v="7395920730"/>
    <n v="0.91987225583137711"/>
  </r>
  <r>
    <n v="2023"/>
    <x v="2"/>
    <s v="0229-INSTITUTO DISTRITAL DE PROTECCIÓN Y BIENESTAR ANIMAL"/>
    <s v="AMBIENTE"/>
    <s v="Establecimientos Públicos"/>
    <s v="Inversión directa"/>
    <s v="Constantes"/>
    <n v="21751574919"/>
    <n v="21751574919"/>
    <n v="21730384094"/>
    <n v="0.99902577973875861"/>
    <n v="19376491001"/>
    <n v="0.89080864595577558"/>
  </r>
  <r>
    <n v="2023"/>
    <x v="2"/>
    <s v="0230-UNIVERSIDAD DISTRITAL  "/>
    <s v="EDUCACIÓN"/>
    <s v="Ente Autónomo Universitario"/>
    <s v="Funcionamiento"/>
    <s v="Constantes"/>
    <n v="420794942246"/>
    <n v="477565332995"/>
    <n v="438251247758"/>
    <n v="0.91767810073137868"/>
    <n v="341646960364"/>
    <n v="0.7153931342155796"/>
  </r>
  <r>
    <n v="2023"/>
    <x v="2"/>
    <s v="0230-UNIVERSIDAD DISTRITAL  "/>
    <s v="EDUCACIÓN"/>
    <s v="Ente Autónomo Universitario"/>
    <s v="Servicio de la deuda"/>
    <s v="Constantes"/>
    <n v="0"/>
    <n v="0"/>
    <n v="0"/>
    <n v="0"/>
    <n v="0"/>
    <n v="0"/>
  </r>
  <r>
    <n v="2023"/>
    <x v="2"/>
    <s v="0230-UNIVERSIDAD DISTRITAL  "/>
    <s v="EDUCACIÓN"/>
    <s v="Ente Autónomo Universitario"/>
    <s v="Inversión directa"/>
    <s v="Constantes"/>
    <n v="32988125826"/>
    <n v="49166939639"/>
    <n v="45210086584"/>
    <n v="0.91952207959143828"/>
    <n v="8108921639"/>
    <n v="0.1649263041087852"/>
  </r>
  <r>
    <n v="2023"/>
    <x v="2"/>
    <s v="0230-UNIVERSIDAD DISTRITAL  "/>
    <s v="EDUCACIÓN"/>
    <s v="Ente Autónomo Universitario"/>
    <s v="Transferencias"/>
    <s v="Constantes"/>
    <n v="211460000"/>
    <n v="519455657"/>
    <n v="279679619"/>
    <n v="0.53840903497947656"/>
    <n v="22679085"/>
    <n v="4.3659328172452647E-2"/>
  </r>
  <r>
    <n v="2023"/>
    <x v="2"/>
    <s v="0235-CONTRALORÍA DISTRITAL"/>
    <s v="ORGANISMO DE CONTROL"/>
    <s v="Organismo de Control"/>
    <s v="Funcionamiento"/>
    <s v="Constantes"/>
    <n v="192547119101"/>
    <n v="208584049900"/>
    <n v="208435611159"/>
    <n v="0.99928835047036835"/>
    <n v="207851255484"/>
    <n v="0.99648681470921996"/>
  </r>
  <r>
    <n v="2023"/>
    <x v="2"/>
    <s v="0235-CONTRALORÍA DISTRITAL"/>
    <s v="ORGANISMO DE CONTROL"/>
    <s v="Organismo de Control"/>
    <s v="Inversión directa"/>
    <s v="Constantes"/>
    <n v="13891932367"/>
    <n v="19178432367"/>
    <n v="19176950818"/>
    <n v="0.99992274921267554"/>
    <n v="18580946107"/>
    <n v="0.96884592814644832"/>
  </r>
  <r>
    <n v="2023"/>
    <x v="2"/>
    <s v="0501-AGENCIA DE EDUCACIÓN SUPERIOR, CIENCIA Y TECNOLOGÍA - ATENEA"/>
    <s v="EDUCACIÓN"/>
    <s v="Establecimientos Públicos"/>
    <s v="Funcionamiento"/>
    <s v="Constantes"/>
    <n v="11446076048"/>
    <n v="12779198128"/>
    <n v="10963685435"/>
    <n v="0.85793218989052988"/>
    <n v="10401929335"/>
    <n v="0.81397355536798044"/>
  </r>
  <r>
    <n v="2023"/>
    <x v="2"/>
    <s v="0501-AGENCIA DE EDUCACIÓN SUPERIOR, CIENCIA Y TECNOLOGÍA - ATENEA"/>
    <s v="EDUCACIÓN"/>
    <s v="Establecimientos Públicos"/>
    <s v="Inversión directa"/>
    <s v="Constantes"/>
    <n v="553855822655"/>
    <n v="543072419955"/>
    <n v="541541742324"/>
    <n v="0.99718144841322109"/>
    <n v="299765493345"/>
    <n v="0.55198069784107084"/>
  </r>
  <r>
    <n v="2012"/>
    <x v="0"/>
    <s v="0100-CONCEJO DE BOGOTA"/>
    <s v="OTRAS ENTIDADES"/>
    <s v="Administración Centrral"/>
    <s v="Funcionamiento"/>
    <s v="Corrientes "/>
    <n v="44118960000"/>
    <n v="44118960000"/>
    <n v="41273130346"/>
    <n v="0.93549644746839"/>
    <n v="41273130346"/>
    <n v="0.93549644746839"/>
  </r>
  <r>
    <n v="2012"/>
    <x v="0"/>
    <s v="0102-PERSONERÍA DE BOGOTÁ"/>
    <s v="OTRAS ENTIDADES"/>
    <s v="Administración Centrral"/>
    <s v="Funcionamiento"/>
    <s v="Corrientes "/>
    <n v="75680622000"/>
    <n v="76901595307"/>
    <n v="76831898594"/>
    <n v="0.9990936896338527"/>
    <n v="74697697594"/>
    <n v="0.97134132648091642"/>
  </r>
  <r>
    <n v="2012"/>
    <x v="0"/>
    <s v="0102-PERSONERÍA DE BOGOTÁ"/>
    <s v="OTRAS ENTIDADES"/>
    <s v="Administración Centrral"/>
    <s v="Inversión directa"/>
    <s v="Corrientes "/>
    <n v="2693831000"/>
    <n v="2320016376"/>
    <n v="2255488283"/>
    <n v="0.9721863631362575"/>
    <n v="1840045025"/>
    <n v="0.79311725728956661"/>
  </r>
  <r>
    <n v="2012"/>
    <x v="0"/>
    <s v="0104-SECRETARÍA GENERAL"/>
    <s v="GESTIÓN PÚBLICA"/>
    <s v="Administración Centrral"/>
    <s v="Funcionamiento"/>
    <s v="Corrientes "/>
    <n v="60153403000"/>
    <n v="60153403000"/>
    <n v="57562071683"/>
    <n v="0.95692128478583327"/>
    <n v="51859564524"/>
    <n v="0.86212187403595442"/>
  </r>
  <r>
    <n v="2012"/>
    <x v="0"/>
    <s v="0104-SECRETARÍA GENERAL"/>
    <s v="GESTIÓN PÚBLICA"/>
    <s v="Administración Centrral"/>
    <s v="Inversión directa"/>
    <s v="Corrientes "/>
    <n v="47230242000"/>
    <n v="42878501626"/>
    <n v="34992473585"/>
    <n v="0.8160843373263259"/>
    <n v="27638108820"/>
    <n v="0.6445679716392243"/>
  </r>
  <r>
    <n v="2012"/>
    <x v="0"/>
    <s v="0105-VEEDURÍA DISTRITAL"/>
    <s v="OTRAS ENTIDADES"/>
    <s v="Administración Centrral"/>
    <s v="Funcionamiento"/>
    <s v="Corrientes "/>
    <n v="10433963000"/>
    <n v="11433963000"/>
    <n v="10676580436"/>
    <n v="0.93376027506823311"/>
    <n v="10515012372.6"/>
    <n v="0.91962973577927443"/>
  </r>
  <r>
    <n v="2012"/>
    <x v="0"/>
    <s v="0105-VEEDURÍA DISTRITAL"/>
    <s v="OTRAS ENTIDADES"/>
    <s v="Administración Centrral"/>
    <s v="Inversión directa"/>
    <s v="Corrientes "/>
    <n v="500000000"/>
    <n v="500000000"/>
    <n v="461206624"/>
    <n v="0.92241324800000002"/>
    <n v="374278624"/>
    <n v="0.74855724800000001"/>
  </r>
  <r>
    <n v="2012"/>
    <x v="0"/>
    <s v="0110-SECRETARÍA DISTRITAL DE GOBIERNO"/>
    <s v="GOBIERNO"/>
    <s v="Administración Centrral"/>
    <s v="Funcionamiento"/>
    <s v="Corrientes "/>
    <n v="89396240000"/>
    <n v="88670399219"/>
    <n v="81045165552.300003"/>
    <n v="0.91400474415518262"/>
    <n v="76874928881.300003"/>
    <n v="0.86697397957386768"/>
  </r>
  <r>
    <n v="2012"/>
    <x v="0"/>
    <s v="0110-SECRETARÍA DISTRITAL DE GOBIERNO"/>
    <s v="GOBIERNO"/>
    <s v="Administración Centrral"/>
    <s v="Inversión directa"/>
    <s v="Corrientes "/>
    <n v="78669055000"/>
    <n v="79591861666"/>
    <n v="69406651146"/>
    <n v="0.87203201047437096"/>
    <n v="45937108903"/>
    <n v="0.57715836696685019"/>
  </r>
  <r>
    <n v="2012"/>
    <x v="0"/>
    <s v="0111-SECRETARÍA DISTRITAL DE HACIENDA"/>
    <s v="HACIENDA"/>
    <s v="Administración Centrral"/>
    <s v="Funcionamiento"/>
    <s v="Corrientes "/>
    <n v="209449003000"/>
    <n v="178956028125"/>
    <n v="140502201612"/>
    <n v="0.78512136799247589"/>
    <n v="127023359886"/>
    <n v="0.70980207382159122"/>
  </r>
  <r>
    <n v="2012"/>
    <x v="0"/>
    <s v="0111-SECRETARÍA DISTRITAL DE HACIENDA"/>
    <s v="HACIENDA"/>
    <s v="Administración Centrral"/>
    <s v="Servicio de la deuda"/>
    <s v="Corrientes "/>
    <n v="384893865000"/>
    <n v="384893865000"/>
    <n v="355178670329"/>
    <n v="0.92279639304980865"/>
    <n v="355020918165"/>
    <n v="0.92238653418131256"/>
  </r>
  <r>
    <n v="2012"/>
    <x v="0"/>
    <s v="0111-SECRETARÍA DISTRITAL DE HACIENDA"/>
    <s v="HACIENDA"/>
    <s v="Administración Centrral"/>
    <s v="Inversión directa"/>
    <s v="Corrientes "/>
    <n v="56475254000"/>
    <n v="56262269977"/>
    <n v="36827356074"/>
    <n v="0.6545657700809977"/>
    <n v="26091449866"/>
    <n v="0.46374683916354914"/>
  </r>
  <r>
    <n v="2012"/>
    <x v="0"/>
    <s v="0111-SECRETARÍA DISTRITAL DE HACIENDA"/>
    <s v="HACIENDA"/>
    <s v="Administración Centrral"/>
    <s v="Transferencias"/>
    <s v="Corrientes "/>
    <n v="1109562309000"/>
    <n v="1090442337651"/>
    <n v="1057450448185"/>
    <n v="0.96974448961962523"/>
    <n v="1057450448185"/>
    <n v="0.96974448961962523"/>
  </r>
  <r>
    <n v="2012"/>
    <x v="0"/>
    <s v="0112-SECRETARÍA DE EDUCACIÓN DEL DISTRITO"/>
    <s v="EDUCACIÓN"/>
    <s v="Administración Centrral"/>
    <s v="Funcionamiento"/>
    <s v="Corrientes "/>
    <n v="76733330000"/>
    <n v="76733330000"/>
    <n v="71852538373.600006"/>
    <n v="0.93639280836111249"/>
    <n v="67588415552"/>
    <n v="0.88082213494448891"/>
  </r>
  <r>
    <n v="2012"/>
    <x v="0"/>
    <s v="0112-SECRETARÍA DE EDUCACIÓN DEL DISTRITO"/>
    <s v="EDUCACIÓN"/>
    <s v="Administración Centrral"/>
    <s v="Inversión directa"/>
    <s v="Corrientes "/>
    <n v="2479172929000"/>
    <n v="2437431737815"/>
    <n v="2253504574447"/>
    <n v="0.92454058896727143"/>
    <n v="2039882074994.6699"/>
    <n v="0.83689813476511643"/>
  </r>
  <r>
    <n v="2012"/>
    <x v="0"/>
    <s v="0113-SECRETARÍA DISTRITAL DE MOVILIDAD"/>
    <s v="MOVILIDAD"/>
    <s v="Administración Centrral"/>
    <s v="Funcionamiento"/>
    <s v="Corrientes "/>
    <n v="30573544000"/>
    <n v="32519775162"/>
    <n v="31607454181"/>
    <n v="0.97194565532955879"/>
    <n v="29427219987"/>
    <n v="0.90490231990860404"/>
  </r>
  <r>
    <n v="2012"/>
    <x v="0"/>
    <s v="0113-SECRETARÍA DISTRITAL DE MOVILIDAD"/>
    <s v="MOVILIDAD"/>
    <s v="Administración Centrral"/>
    <s v="Inversión directa"/>
    <s v="Corrientes "/>
    <n v="304572631000"/>
    <n v="272113713656"/>
    <n v="201659583269"/>
    <n v="0.74108570479447977"/>
    <n v="119884494624"/>
    <n v="0.44056763260213805"/>
  </r>
  <r>
    <n v="2012"/>
    <x v="0"/>
    <s v="0113-SECRETARÍA DISTRITAL DE MOVILIDAD"/>
    <s v="MOVILIDAD"/>
    <s v="Administración Centrral"/>
    <s v="Transferencias"/>
    <s v="Corrientes "/>
    <n v="0"/>
    <n v="0"/>
    <n v="0"/>
    <n v="0"/>
    <n v="0"/>
    <n v="0"/>
  </r>
  <r>
    <n v="2012"/>
    <x v="0"/>
    <s v="0114-SECRETARÍA DISTRITAL DE SALUD"/>
    <s v="SALUD"/>
    <s v="Administración Centrral"/>
    <s v="Funcionamiento"/>
    <s v="Corrientes "/>
    <n v="30781307000"/>
    <n v="30666079719"/>
    <n v="28892071513"/>
    <n v="0.94215079911564747"/>
    <n v="27722541561"/>
    <n v="0.90401322291690744"/>
  </r>
  <r>
    <n v="2012"/>
    <x v="0"/>
    <s v="0117-SECRETARÍA DISTRITAL DE DESARROLLO ECONÓMICO"/>
    <s v="DESARROLLO ECONÓMICO, INDUSTRIA Y TURISMO"/>
    <s v="Administración Centrral"/>
    <s v="Funcionamiento"/>
    <s v="Corrientes "/>
    <n v="9856143000"/>
    <n v="9856143000"/>
    <n v="8888649301"/>
    <n v="0.90183850832927237"/>
    <n v="8458963743"/>
    <n v="0.85824279771508993"/>
  </r>
  <r>
    <n v="2012"/>
    <x v="0"/>
    <s v="0117-SECRETARÍA DISTRITAL DE DESARROLLO ECONÓMICO"/>
    <s v="DESARROLLO ECONÓMICO, INDUSTRIA Y TURISMO"/>
    <s v="Administración Centrral"/>
    <s v="Inversión directa"/>
    <s v="Corrientes "/>
    <n v="63172058000"/>
    <n v="60200701675"/>
    <n v="42314145523"/>
    <n v="0.70288459014045201"/>
    <n v="27470195530.290001"/>
    <n v="0.45631022174111563"/>
  </r>
  <r>
    <n v="2012"/>
    <x v="0"/>
    <s v="0117-SECRETARÍA DISTRITAL DE DESARROLLO ECONÓMICO"/>
    <s v="DESARROLLO ECONÓMICO, INDUSTRIA Y TURISMO"/>
    <s v="Administración Centrral"/>
    <s v="Transferencias"/>
    <s v="Corrientes "/>
    <n v="30000000000"/>
    <n v="30000000000"/>
    <n v="0"/>
    <n v="0"/>
    <n v="0"/>
    <n v="0"/>
  </r>
  <r>
    <n v="2012"/>
    <x v="0"/>
    <s v="0118-SECRETARÍA DISTRITAL DEL HABITAT"/>
    <s v="HÁBITAT"/>
    <s v="Administración Centrral"/>
    <s v="Funcionamiento"/>
    <s v="Corrientes "/>
    <n v="12936540000"/>
    <n v="12936540000"/>
    <n v="11826043419"/>
    <n v="0.91415814576385956"/>
    <n v="11253970387"/>
    <n v="0.869936659029385"/>
  </r>
  <r>
    <n v="2012"/>
    <x v="0"/>
    <s v="0118-SECRETARÍA DISTRITAL DEL HABITAT"/>
    <s v="HÁBITAT"/>
    <s v="Administración Centrral"/>
    <s v="Inversión directa"/>
    <s v="Corrientes "/>
    <n v="124745000000"/>
    <n v="122821118352"/>
    <n v="112214201066"/>
    <n v="0.91363930382394798"/>
    <n v="89709163692"/>
    <n v="0.73040503860987027"/>
  </r>
  <r>
    <n v="2012"/>
    <x v="0"/>
    <s v="0118-SECRETARÍA DISTRITAL DEL HABITAT"/>
    <s v="HÁBITAT"/>
    <s v="Administración Centrral"/>
    <s v="Transferencias"/>
    <s v="Corrientes "/>
    <n v="0"/>
    <n v="0"/>
    <n v="0"/>
    <n v="0"/>
    <n v="0"/>
    <n v="0"/>
  </r>
  <r>
    <n v="2012"/>
    <x v="0"/>
    <s v="0119-SECRETARÍA DISTRITAL DE CULTURA, RECREACIÓN Y DEPORTE"/>
    <s v="CULTURA, RECREACIÓN Y DEPORTE"/>
    <s v="Administración Centrral"/>
    <s v="Funcionamiento"/>
    <s v="Corrientes "/>
    <n v="11181161000"/>
    <n v="11136048524"/>
    <n v="10896466144"/>
    <n v="0.97848587140369758"/>
    <n v="10463868848"/>
    <n v="0.93963930073119351"/>
  </r>
  <r>
    <n v="2012"/>
    <x v="0"/>
    <s v="0119-SECRETARÍA DISTRITAL DE CULTURA, RECREACIÓN Y DEPORTE"/>
    <s v="CULTURA, RECREACIÓN Y DEPORTE"/>
    <s v="Administración Centrral"/>
    <s v="Inversión directa"/>
    <s v="Corrientes "/>
    <n v="26223562000"/>
    <n v="23508240752"/>
    <n v="22889098706"/>
    <n v="0.97366276564326382"/>
    <n v="20587003880"/>
    <n v="0.87573562382580794"/>
  </r>
  <r>
    <n v="2012"/>
    <x v="0"/>
    <s v="0120-SECRETARÍA DISTRITAL DE PLANEACIÓN "/>
    <s v="PLANEACIÓN"/>
    <s v="Administración Centrral"/>
    <s v="Funcionamiento"/>
    <s v="Corrientes "/>
    <n v="41404044000"/>
    <n v="44143278222"/>
    <n v="41671806097"/>
    <n v="0.94401249239871188"/>
    <n v="40229219325"/>
    <n v="0.91133284489394073"/>
  </r>
  <r>
    <n v="2012"/>
    <x v="0"/>
    <s v="0120-SECRETARÍA DISTRITAL DE PLANEACIÓN "/>
    <s v="PLANEACIÓN"/>
    <s v="Administración Centrral"/>
    <s v="Inversión directa"/>
    <s v="Corrientes "/>
    <n v="27701000000"/>
    <n v="26494841724"/>
    <n v="25284115939"/>
    <n v="0.9543033395854077"/>
    <n v="20373378547"/>
    <n v="0.7689564164689856"/>
  </r>
  <r>
    <n v="2012"/>
    <x v="0"/>
    <s v="0120-SECRETARÍA DISTRITAL DE PLANEACIÓN "/>
    <s v="PLANEACIÓN"/>
    <s v="Administración Centrral"/>
    <s v="Transferencias"/>
    <s v="Corrientes "/>
    <n v="0"/>
    <n v="0"/>
    <n v="0"/>
    <n v="0"/>
    <n v="0"/>
    <n v="0"/>
  </r>
  <r>
    <n v="2012"/>
    <x v="0"/>
    <s v="0121-SECRETARÍA DISTRITAL DE LA MUJER"/>
    <s v="MUJERES"/>
    <s v="Administración Centrral"/>
    <s v="Funcionamiento"/>
    <s v="Corrientes "/>
    <n v="0"/>
    <n v="0"/>
    <n v="0"/>
    <n v="0"/>
    <n v="0"/>
    <n v="0"/>
  </r>
  <r>
    <n v="2012"/>
    <x v="0"/>
    <s v="0121-SECRETARÍA DISTRITAL DE LA MUJER"/>
    <s v="MUJERES"/>
    <s v="Administración Centrral"/>
    <s v="Inversión directa"/>
    <s v="Corrientes "/>
    <n v="0"/>
    <n v="0"/>
    <n v="0"/>
    <n v="0"/>
    <n v="0"/>
    <n v="0"/>
  </r>
  <r>
    <n v="2012"/>
    <x v="0"/>
    <s v="0122-SECRETARÍA DISTRITAL DE INTEGRACIÓN SOCIAL"/>
    <s v="INTEGRACION SOCIAL"/>
    <s v="Administración Centrral"/>
    <s v="Funcionamiento"/>
    <s v="Corrientes "/>
    <n v="18771346000"/>
    <n v="18771346000"/>
    <n v="18243189792"/>
    <n v="0.97186370077031237"/>
    <n v="17565308872"/>
    <n v="0.93575116414134607"/>
  </r>
  <r>
    <n v="2012"/>
    <x v="0"/>
    <s v="0122-SECRETARÍA DISTRITAL DE INTEGRACIÓN SOCIAL"/>
    <s v="INTEGRACION SOCIAL"/>
    <s v="Administración Centrral"/>
    <s v="Inversión directa"/>
    <s v="Corrientes "/>
    <n v="608857479000"/>
    <n v="610811189704"/>
    <n v="600280392149"/>
    <n v="0.98275932443198488"/>
    <n v="503161200087"/>
    <n v="0.82375897588063618"/>
  </r>
  <r>
    <n v="2012"/>
    <x v="0"/>
    <s v="0125-DEPARTAMENTO ADMINISTRATIVO DEL SERVICIO CIVIL"/>
    <s v="GESTIÓN PÚBLICA"/>
    <s v="Administración Centrral"/>
    <s v="Funcionamiento"/>
    <s v="Corrientes "/>
    <n v="5735689000"/>
    <n v="5734181086"/>
    <n v="4797340245"/>
    <n v="0.83662168547706028"/>
    <n v="4624036922"/>
    <n v="0.80639883056528916"/>
  </r>
  <r>
    <n v="2012"/>
    <x v="0"/>
    <s v="0125-DEPARTAMENTO ADMINISTRATIVO DEL SERVICIO CIVIL"/>
    <s v="GESTIÓN PÚBLICA"/>
    <s v="Administración Centrral"/>
    <s v="Inversión directa"/>
    <s v="Corrientes "/>
    <n v="3290000000"/>
    <n v="3290000000"/>
    <n v="2576311001"/>
    <n v="0.78307325258358662"/>
    <n v="2112713778"/>
    <n v="0.64216224255319154"/>
  </r>
  <r>
    <n v="2012"/>
    <x v="0"/>
    <s v="0126-SECRETARÍA DISTRITAL DE AMBIENTE"/>
    <s v="AMBIENTE"/>
    <s v="Administración Centrral"/>
    <s v="Funcionamiento"/>
    <s v="Corrientes "/>
    <n v="21599327000"/>
    <n v="21599327000"/>
    <n v="19495342582"/>
    <n v="0.90259027894711719"/>
    <n v="17992837106"/>
    <n v="0.83302767285295509"/>
  </r>
  <r>
    <n v="2012"/>
    <x v="0"/>
    <s v="0126-SECRETARÍA DISTRITAL DE AMBIENTE"/>
    <s v="AMBIENTE"/>
    <s v="Administración Centrral"/>
    <s v="Inversión directa"/>
    <s v="Corrientes "/>
    <n v="53852377000"/>
    <n v="51057140663"/>
    <n v="46641637635"/>
    <n v="0.91351840368139103"/>
    <n v="33333387491"/>
    <n v="0.65286436056055874"/>
  </r>
  <r>
    <n v="2012"/>
    <x v="0"/>
    <s v="0127-DEPARTAMENTO ADTIVO DE LA DEFENSORÍA ESPACIO PUBLICO"/>
    <s v="GOBIERNO"/>
    <s v="Administración Centrral"/>
    <s v="Funcionamiento"/>
    <s v="Corrientes "/>
    <n v="7633090000"/>
    <n v="7571483446"/>
    <n v="7005740302"/>
    <n v="0.92527974893759013"/>
    <n v="6742292957"/>
    <n v="0.89048506875649847"/>
  </r>
  <r>
    <n v="2012"/>
    <x v="0"/>
    <s v="0127-DEPARTAMENTO ADTIVO DE LA DEFENSORÍA ESPACIO PUBLICO"/>
    <s v="GOBIERNO"/>
    <s v="Administración Centrral"/>
    <s v="Inversión directa"/>
    <s v="Corrientes "/>
    <n v="9530565000"/>
    <n v="9240762416"/>
    <n v="8868651365"/>
    <n v="0.95973156388528014"/>
    <n v="6549840536"/>
    <n v="0.70879871607338596"/>
  </r>
  <r>
    <n v="2012"/>
    <x v="0"/>
    <s v="0131-UNIDAD ADMINISTRATIVA ESPECIAL CUERPO OFICIAL DE BOMBEROS"/>
    <s v="SEGURIDAD, CONVIVENCIA Y JUSTICIA"/>
    <s v="Administración Centrral"/>
    <s v="Funcionamiento"/>
    <s v="Corrientes "/>
    <n v="46530296000"/>
    <n v="46530296000"/>
    <n v="34621261274"/>
    <n v="0.74405847910359302"/>
    <n v="33439848127"/>
    <n v="0.71866828715209552"/>
  </r>
  <r>
    <n v="2012"/>
    <x v="0"/>
    <s v="0131-UNIDAD ADMINISTRATIVA ESPECIAL CUERPO OFICIAL DE BOMBEROS"/>
    <s v="SEGURIDAD, CONVIVENCIA Y JUSTICIA"/>
    <s v="Administración Centrral"/>
    <s v="Inversión directa"/>
    <s v="Corrientes "/>
    <n v="41968151000"/>
    <n v="41968151000"/>
    <n v="41552041622"/>
    <n v="0.99008511530565169"/>
    <n v="27792457861"/>
    <n v="0.66222736048104669"/>
  </r>
  <r>
    <n v="2012"/>
    <x v="0"/>
    <s v="0136-SECRETARIA JURIDICA DISTRITAL"/>
    <s v="GESTIÓN JURÍDICA"/>
    <s v="Administración Centrral"/>
    <s v="Funcionamiento"/>
    <s v="Corrientes "/>
    <n v="0"/>
    <n v="0"/>
    <n v="0"/>
    <n v="0"/>
    <n v="0"/>
    <n v="0"/>
  </r>
  <r>
    <n v="2012"/>
    <x v="0"/>
    <s v="0136-SECRETARIA JURIDICA DISTRITAL"/>
    <s v="GESTIÓN JURÍDICA"/>
    <s v="Administración Centrral"/>
    <s v="Inversión directa"/>
    <s v="Corrientes "/>
    <n v="0"/>
    <n v="0"/>
    <n v="0"/>
    <n v="0"/>
    <n v="0"/>
    <n v="0"/>
  </r>
  <r>
    <n v="2012"/>
    <x v="0"/>
    <s v="0137-SECRETARÍA DISTRITAL DE SEGURIDAD, CONVIVENCIA Y JUSTICIA"/>
    <s v="SEGURIDAD, CONVIVENCIA Y JUSTICIA"/>
    <s v="Administración Centrral"/>
    <s v="Funcionamiento"/>
    <s v="Corrientes "/>
    <n v="0"/>
    <n v="0"/>
    <n v="0"/>
    <n v="0"/>
    <n v="0"/>
    <n v="0"/>
  </r>
  <r>
    <n v="2012"/>
    <x v="0"/>
    <s v="0137-SECRETARÍA DISTRITAL DE SEGURIDAD, CONVIVENCIA Y JUSTICIA"/>
    <s v="SEGURIDAD, CONVIVENCIA Y JUSTICIA"/>
    <s v="Administración Centrral"/>
    <s v="Inversión directa"/>
    <s v="Corrientes "/>
    <n v="0"/>
    <n v="0"/>
    <n v="0"/>
    <n v="0"/>
    <n v="0"/>
    <n v="0"/>
  </r>
  <r>
    <n v="2012"/>
    <x v="0"/>
    <s v="0200-INSTITUTO PARA LA ECONOMÍA SOCIAL"/>
    <s v="DESARROLLO ECONÓMICO, INDUSTRIA Y TURISMO"/>
    <s v="Establecimientos Públicos"/>
    <s v="Funcionamiento"/>
    <s v="Corrientes "/>
    <n v="8733839000"/>
    <n v="8212076946"/>
    <n v="6936104479"/>
    <n v="0.84462244138841025"/>
    <n v="6770458031"/>
    <n v="0.824451362976793"/>
  </r>
  <r>
    <n v="2012"/>
    <x v="0"/>
    <s v="0200-INSTITUTO PARA LA ECONOMÍA SOCIAL"/>
    <s v="DESARROLLO ECONÓMICO, INDUSTRIA Y TURISMO"/>
    <s v="Establecimientos Públicos"/>
    <s v="Inversión directa"/>
    <s v="Corrientes "/>
    <n v="52244441000"/>
    <n v="52244441000"/>
    <n v="49480766906"/>
    <n v="0.94710108786502278"/>
    <n v="30176476492"/>
    <n v="0.57760167233868953"/>
  </r>
  <r>
    <n v="2012"/>
    <x v="0"/>
    <s v="0201-FONDO FINANCIERO DE SALUD "/>
    <s v="SALUD"/>
    <s v="Establecimientos Públicos"/>
    <s v="Funcionamiento"/>
    <s v="Corrientes "/>
    <n v="20656516000"/>
    <n v="34374669346"/>
    <n v="30577009189"/>
    <n v="0.88952155091953156"/>
    <n v="27844068452"/>
    <n v="0.81001705563285853"/>
  </r>
  <r>
    <n v="2012"/>
    <x v="0"/>
    <s v="0201-FONDO FINANCIERO DE SALUD "/>
    <s v="SALUD"/>
    <s v="Establecimientos Públicos"/>
    <s v="Inversión directa"/>
    <s v="Corrientes "/>
    <n v="1654830902000"/>
    <n v="1733786243153"/>
    <n v="1574367902483"/>
    <n v="0.90805190587965001"/>
    <n v="1303587416894"/>
    <n v="0.75187320354056086"/>
  </r>
  <r>
    <n v="2012"/>
    <x v="0"/>
    <s v="0201-FONDO FINANCIERO DE SALUD "/>
    <s v="SALUD"/>
    <s v="Establecimientos Públicos"/>
    <s v="Transferencias"/>
    <s v="Corrientes "/>
    <n v="3468596000"/>
    <n v="2741843000"/>
    <n v="2705419930"/>
    <n v="0.98671584405088109"/>
    <n v="2466826253"/>
    <n v="0.8996963914418149"/>
  </r>
  <r>
    <n v="2012"/>
    <x v="0"/>
    <s v="0203-INSTITUTO DISTRITAL DE GESTIÓN DE RIESGOS Y CAMBIO CLIMATICO"/>
    <s v="AMBIENTE"/>
    <s v="Establecimientos Públicos"/>
    <s v="Funcionamiento"/>
    <s v="Corrientes "/>
    <n v="4178446000"/>
    <n v="4143708293"/>
    <n v="3565872125"/>
    <n v="0.86055095408715343"/>
    <n v="3308031978"/>
    <n v="0.79832646124928375"/>
  </r>
  <r>
    <n v="2012"/>
    <x v="0"/>
    <s v="0203-INSTITUTO DISTRITAL DE GESTIÓN DE RIESGOS Y CAMBIO CLIMATICO"/>
    <s v="AMBIENTE"/>
    <s v="Establecimientos Públicos"/>
    <s v="Inversión directa"/>
    <s v="Corrientes "/>
    <n v="37793563000"/>
    <n v="37647821853"/>
    <n v="32852675250"/>
    <n v="0.87263149985879207"/>
    <n v="23136439126"/>
    <n v="0.6145492086192591"/>
  </r>
  <r>
    <n v="2012"/>
    <x v="0"/>
    <s v="0204-INSTITUTO DE DESARROLLO URBANO  "/>
    <s v="MOVILIDAD"/>
    <s v="Establecimientos Públicos"/>
    <s v="Funcionamiento"/>
    <s v="Corrientes "/>
    <n v="47478001000"/>
    <n v="47438419945"/>
    <n v="46325917385"/>
    <n v="0.97654849041578884"/>
    <n v="42274989804"/>
    <n v="0.89115509861023046"/>
  </r>
  <r>
    <n v="2012"/>
    <x v="0"/>
    <s v="0204-INSTITUTO DE DESARROLLO URBANO  "/>
    <s v="MOVILIDAD"/>
    <s v="Establecimientos Públicos"/>
    <s v="Servicio de la deuda"/>
    <s v="Corrientes "/>
    <n v="0"/>
    <n v="0"/>
    <n v="0"/>
    <n v="0"/>
    <n v="0"/>
    <n v="0"/>
  </r>
  <r>
    <n v="2012"/>
    <x v="0"/>
    <s v="0204-INSTITUTO DE DESARROLLO URBANO  "/>
    <s v="MOVILIDAD"/>
    <s v="Establecimientos Públicos"/>
    <s v="Inversión directa"/>
    <s v="Corrientes "/>
    <n v="1397616034000"/>
    <n v="1174456954574"/>
    <n v="798234886003"/>
    <n v="0.6796629564789255"/>
    <n v="392136347595"/>
    <n v="0.33388737328158274"/>
  </r>
  <r>
    <n v="2012"/>
    <x v="0"/>
    <s v="0204-INSTITUTO DE DESARROLLO URBANO  "/>
    <s v="MOVILIDAD"/>
    <s v="Establecimientos Públicos"/>
    <s v="Transferencias"/>
    <s v="Corrientes "/>
    <n v="0"/>
    <n v="0"/>
    <n v="0"/>
    <n v="0"/>
    <n v="0"/>
    <n v="0"/>
  </r>
  <r>
    <n v="2012"/>
    <x v="0"/>
    <s v="0206-FONDO DE PRESTACIONES ECONÓMICAS, CESANTÍAS Y PENSIONES"/>
    <s v="HACIENDA"/>
    <s v="Establecimientos Públicos"/>
    <s v="Funcionamiento"/>
    <s v="Corrientes "/>
    <n v="326812202000"/>
    <n v="326812202000"/>
    <n v="323228769759"/>
    <n v="0.98903519446620902"/>
    <n v="321630741620"/>
    <n v="0.98414545005268805"/>
  </r>
  <r>
    <n v="2012"/>
    <x v="0"/>
    <s v="0206-FONDO DE PRESTACIONES ECONÓMICAS, CESANTÍAS Y PENSIONES"/>
    <s v="HACIENDA"/>
    <s v="Establecimientos Públicos"/>
    <s v="Servicio de la deuda"/>
    <s v="Corrientes "/>
    <n v="150000000000"/>
    <n v="150000000000"/>
    <n v="150000000000"/>
    <n v="1"/>
    <n v="150000000000"/>
    <n v="1"/>
  </r>
  <r>
    <n v="2012"/>
    <x v="0"/>
    <s v="0206-FONDO DE PRESTACIONES ECONÓMICAS, CESANTÍAS Y PENSIONES"/>
    <s v="HACIENDA"/>
    <s v="Establecimientos Públicos"/>
    <s v="Inversión directa"/>
    <s v="Corrientes "/>
    <n v="5711670000"/>
    <n v="5435227613"/>
    <n v="2137884086"/>
    <n v="0.39333846495896507"/>
    <n v="966642537"/>
    <n v="0.17784766450037537"/>
  </r>
  <r>
    <n v="2012"/>
    <x v="0"/>
    <s v="0208-CAJA DE LA VIVIENDA POPULAR"/>
    <s v="HÁBITAT"/>
    <s v="Establecimientos Públicos"/>
    <s v="Funcionamiento"/>
    <s v="Corrientes "/>
    <n v="9153742000"/>
    <n v="9107905978"/>
    <n v="8466371808"/>
    <n v="0.9295629344934373"/>
    <n v="8207969601"/>
    <n v="0.90119173614947479"/>
  </r>
  <r>
    <n v="2012"/>
    <x v="0"/>
    <s v="0208-CAJA DE LA VIVIENDA POPULAR"/>
    <s v="HÁBITAT"/>
    <s v="Establecimientos Públicos"/>
    <s v="Inversión directa"/>
    <s v="Corrientes "/>
    <n v="52091270000"/>
    <n v="44862355068"/>
    <n v="41609096305"/>
    <n v="0.92748354922364462"/>
    <n v="34906991093"/>
    <n v="0.7780909192147808"/>
  </r>
  <r>
    <n v="2012"/>
    <x v="0"/>
    <s v="0211-INSTITUTO DISTRITAL DE RECREACIÓN Y DEPORTE"/>
    <s v="CULTURA, RECREACIÓN Y DEPORTE"/>
    <s v="Establecimientos Públicos"/>
    <s v="Funcionamiento"/>
    <s v="Corrientes "/>
    <n v="24774546000"/>
    <n v="24771261083"/>
    <n v="22888285828"/>
    <n v="0.92398549073901426"/>
    <n v="21888102490"/>
    <n v="0.88360872773737575"/>
  </r>
  <r>
    <n v="2012"/>
    <x v="0"/>
    <s v="0211-INSTITUTO DISTRITAL DE RECREACIÓN Y DEPORTE"/>
    <s v="CULTURA, RECREACIÓN Y DEPORTE"/>
    <s v="Establecimientos Públicos"/>
    <s v="Servicio de la deuda"/>
    <s v="Corrientes "/>
    <n v="0"/>
    <n v="0"/>
    <n v="0"/>
    <n v="0"/>
    <n v="0"/>
    <n v="0"/>
  </r>
  <r>
    <n v="2012"/>
    <x v="0"/>
    <s v="0211-INSTITUTO DISTRITAL DE RECREACIÓN Y DEPORTE"/>
    <s v="CULTURA, RECREACIÓN Y DEPORTE"/>
    <s v="Establecimientos Públicos"/>
    <s v="Inversión directa"/>
    <s v="Corrientes "/>
    <n v="144659577000"/>
    <n v="144626863129"/>
    <n v="126807795502"/>
    <n v="0.87679282229120692"/>
    <n v="92788919097"/>
    <n v="0.64157458088707131"/>
  </r>
  <r>
    <n v="2012"/>
    <x v="0"/>
    <s v="0213-INSTITUTO DISTRITAL DE PATRIMONIO CULTURAL"/>
    <s v="CULTURA, RECREACIÓN Y DEPORTE"/>
    <s v="Establecimientos Públicos"/>
    <s v="Funcionamiento"/>
    <s v="Corrientes "/>
    <n v="4846437000"/>
    <n v="4572907516"/>
    <n v="3827601960"/>
    <n v="0.8370171376980019"/>
    <n v="3656520737"/>
    <n v="0.7996052236364537"/>
  </r>
  <r>
    <n v="2012"/>
    <x v="0"/>
    <s v="0213-INSTITUTO DISTRITAL DE PATRIMONIO CULTURAL"/>
    <s v="CULTURA, RECREACIÓN Y DEPORTE"/>
    <s v="Establecimientos Públicos"/>
    <s v="Inversión directa"/>
    <s v="Corrientes "/>
    <n v="13701273000"/>
    <n v="13730118266"/>
    <n v="11482287383"/>
    <n v="0.83628466707629745"/>
    <n v="7604234593"/>
    <n v="0.55383605921519452"/>
  </r>
  <r>
    <n v="2012"/>
    <x v="0"/>
    <s v="0214-INSTITUTO DISTRITAL PARA LA PROTECCIÓN DE LA NIÑEZ Y LA JUVENTUD"/>
    <s v="INTEGRACION SOCIAL"/>
    <s v="Establecimientos Públicos"/>
    <s v="Funcionamiento"/>
    <s v="Corrientes "/>
    <n v="9706945000"/>
    <n v="9706945000"/>
    <n v="9276901846"/>
    <n v="0.95569737399356858"/>
    <n v="9163282038"/>
    <n v="0.94399237226542443"/>
  </r>
  <r>
    <n v="2012"/>
    <x v="0"/>
    <s v="0214-INSTITUTO DISTRITAL PARA LA PROTECCIÓN DE LA NIÑEZ Y LA JUVENTUD"/>
    <s v="INTEGRACION SOCIAL"/>
    <s v="Establecimientos Públicos"/>
    <s v="Inversión directa"/>
    <s v="Corrientes "/>
    <n v="106106042000"/>
    <n v="86717642000"/>
    <n v="70522527356"/>
    <n v="0.81324313864530584"/>
    <n v="58850022989"/>
    <n v="0.6786395666639552"/>
  </r>
  <r>
    <n v="2012"/>
    <x v="0"/>
    <s v="0215-FUNDACIÓN GILBERTO ALZATE AVENDAÑO"/>
    <s v="CULTURA, RECREACIÓN Y DEPORTE"/>
    <s v="Establecimientos Públicos"/>
    <s v="Funcionamiento"/>
    <s v="Corrientes "/>
    <n v="2939760000"/>
    <n v="2924586576"/>
    <n v="2730069183"/>
    <n v="0.93348892640202008"/>
    <n v="2673027496"/>
    <n v="0.91398473819706127"/>
  </r>
  <r>
    <n v="2012"/>
    <x v="0"/>
    <s v="0215-FUNDACIÓN GILBERTO ALZATE AVENDAÑO"/>
    <s v="CULTURA, RECREACIÓN Y DEPORTE"/>
    <s v="Establecimientos Públicos"/>
    <s v="Inversión directa"/>
    <s v="Corrientes "/>
    <n v="3793000000"/>
    <n v="4049960252"/>
    <n v="4008623797"/>
    <n v="0.98979336773006932"/>
    <n v="3496488845"/>
    <n v="0.86333905209892414"/>
  </r>
  <r>
    <n v="2012"/>
    <x v="0"/>
    <s v="0216-ORQUESTA FILARMÓNICA DE BOGOTÁ"/>
    <s v="CULTURA, RECREACIÓN Y DEPORTE"/>
    <s v="Establecimientos Públicos"/>
    <s v="Funcionamiento"/>
    <s v="Corrientes "/>
    <n v="19009260000"/>
    <n v="19009260000"/>
    <n v="18455142531"/>
    <n v="0.97085012941061355"/>
    <n v="18455142531"/>
    <n v="0.97085012941061355"/>
  </r>
  <r>
    <n v="2012"/>
    <x v="0"/>
    <s v="0216-ORQUESTA FILARMÓNICA DE BOGOTÁ"/>
    <s v="CULTURA, RECREACIÓN Y DEPORTE"/>
    <s v="Establecimientos Públicos"/>
    <s v="Inversión directa"/>
    <s v="Corrientes "/>
    <n v="6480000000"/>
    <n v="6480000000"/>
    <n v="6355773006"/>
    <n v="0.98082916759259264"/>
    <n v="6355773006"/>
    <n v="0.98082916759259264"/>
  </r>
  <r>
    <n v="2012"/>
    <x v="0"/>
    <s v="0217-FONDO DE SEGURIDAD Y VIGILANCIA"/>
    <s v="SEGURIDAD, CONVIVENCIA Y JUSTICIA"/>
    <s v="Establecimientos Públicos"/>
    <s v="Funcionamiento"/>
    <s v="Corrientes "/>
    <n v="6473428000"/>
    <n v="6748725055"/>
    <n v="6126787011"/>
    <n v="0.90784362395394691"/>
    <n v="5535647258"/>
    <n v="0.82025081965648394"/>
  </r>
  <r>
    <n v="2012"/>
    <x v="0"/>
    <s v="0217-FONDO DE SEGURIDAD Y VIGILANCIA"/>
    <s v="SEGURIDAD, CONVIVENCIA Y JUSTICIA"/>
    <s v="Establecimientos Públicos"/>
    <s v="Servicio de la deuda"/>
    <s v="Corrientes "/>
    <n v="0"/>
    <n v="0"/>
    <n v="0"/>
    <n v="0"/>
    <n v="0"/>
    <n v="0"/>
  </r>
  <r>
    <n v="2012"/>
    <x v="0"/>
    <s v="0217-FONDO DE SEGURIDAD Y VIGILANCIA"/>
    <s v="SEGURIDAD, CONVIVENCIA Y JUSTICIA"/>
    <s v="Establecimientos Públicos"/>
    <s v="Inversión directa"/>
    <s v="Corrientes "/>
    <n v="261874785000"/>
    <n v="250769661738"/>
    <n v="190307820010"/>
    <n v="0.75889491053678759"/>
    <n v="114008352700"/>
    <n v="0.4546337539790361"/>
  </r>
  <r>
    <n v="2012"/>
    <x v="0"/>
    <s v="0218-JARDIN BOTÁNICO"/>
    <s v="AMBIENTE"/>
    <s v="Establecimientos Públicos"/>
    <s v="Funcionamiento"/>
    <s v="Corrientes "/>
    <n v="5322842000"/>
    <n v="5322842000"/>
    <n v="4760414863"/>
    <n v="0.8943370596008674"/>
    <n v="4585150396"/>
    <n v="0.86141020079123143"/>
  </r>
  <r>
    <n v="2012"/>
    <x v="0"/>
    <s v="0218-JARDIN BOTÁNICO"/>
    <s v="AMBIENTE"/>
    <s v="Establecimientos Públicos"/>
    <s v="Inversión directa"/>
    <s v="Corrientes "/>
    <n v="22315264000"/>
    <n v="20231806247"/>
    <n v="20028685410"/>
    <n v="0.98996032116360744"/>
    <n v="12001000045"/>
    <n v="0.59317491965303515"/>
  </r>
  <r>
    <n v="2012"/>
    <x v="0"/>
    <s v="0219-INSTITUTO PARA LA INVESTIGACION EDUCATIVA Y EL DESARROLLO PEDAGÓGICO"/>
    <s v="EDUCACIÓN"/>
    <s v="Establecimientos Públicos"/>
    <s v="Funcionamiento"/>
    <s v="Corrientes "/>
    <n v="4186981000"/>
    <n v="4186981000"/>
    <n v="3882394710"/>
    <n v="0.92725395935639543"/>
    <n v="3799976920"/>
    <n v="0.90756965937987299"/>
  </r>
  <r>
    <n v="2012"/>
    <x v="0"/>
    <s v="0219-INSTITUTO PARA LA INVESTIGACION EDUCATIVA Y EL DESARROLLO PEDAGÓGICO"/>
    <s v="EDUCACIÓN"/>
    <s v="Establecimientos Públicos"/>
    <s v="Inversión directa"/>
    <s v="Corrientes "/>
    <n v="5187296000"/>
    <n v="5104144750"/>
    <n v="4204359248"/>
    <n v="0.8237147365383789"/>
    <n v="2923857208"/>
    <n v="0.57283979025085452"/>
  </r>
  <r>
    <n v="2012"/>
    <x v="0"/>
    <s v="0220-INSTITUTO DISTRITAL DE PARTICIPACIÓN Y ACCIÓN COMUNAL"/>
    <s v="GOBIERNO"/>
    <s v="Establecimientos Públicos"/>
    <s v="Funcionamiento"/>
    <s v="Corrientes "/>
    <n v="9707697000"/>
    <n v="9707697000"/>
    <n v="9239261767"/>
    <n v="0.95174599773767143"/>
    <n v="8709029047"/>
    <n v="0.89712617184075683"/>
  </r>
  <r>
    <n v="2012"/>
    <x v="0"/>
    <s v="0220-INSTITUTO DISTRITAL DE PARTICIPACIÓN Y ACCIÓN COMUNAL"/>
    <s v="GOBIERNO"/>
    <s v="Establecimientos Públicos"/>
    <s v="Inversión directa"/>
    <s v="Corrientes "/>
    <n v="20613000000"/>
    <n v="20915925680"/>
    <n v="20608842230"/>
    <n v="0.98531819940947507"/>
    <n v="16751992801"/>
    <n v="0.80092045923735566"/>
  </r>
  <r>
    <n v="2012"/>
    <x v="0"/>
    <s v="0221-INSTITUTO DISTRITAL DE TURISMO"/>
    <s v="DESARROLLO ECONÓMICO, INDUSTRIA Y TURISMO"/>
    <s v="Establecimientos Públicos"/>
    <s v="Funcionamiento"/>
    <s v="Corrientes "/>
    <n v="3887184000"/>
    <n v="3864383176"/>
    <n v="3773582557"/>
    <n v="0.97650320507450628"/>
    <n v="3649561323"/>
    <n v="0.94440979498768007"/>
  </r>
  <r>
    <n v="2012"/>
    <x v="0"/>
    <s v="0221-INSTITUTO DISTRITAL DE TURISMO"/>
    <s v="DESARROLLO ECONÓMICO, INDUSTRIA Y TURISMO"/>
    <s v="Establecimientos Públicos"/>
    <s v="Inversión directa"/>
    <s v="Corrientes "/>
    <n v="12368497000"/>
    <n v="12123309523"/>
    <n v="11962705035"/>
    <n v="0.98675242204322955"/>
    <n v="7527585652"/>
    <n v="0.62091837527688931"/>
  </r>
  <r>
    <n v="2012"/>
    <x v="0"/>
    <s v="0221-INSTITUTO DISTRITAL DE TURISMO"/>
    <s v="DESARROLLO ECONÓMICO, INDUSTRIA Y TURISMO"/>
    <s v="Establecimientos Públicos"/>
    <s v="Transferencias"/>
    <s v="Corrientes "/>
    <n v="0"/>
    <n v="0"/>
    <n v="0"/>
    <n v="0"/>
    <n v="0"/>
    <n v="0"/>
  </r>
  <r>
    <n v="2012"/>
    <x v="0"/>
    <s v="0222-INSTITUTO DISTRITAL DE LAS ARTES"/>
    <s v="CULTURA, RECREACIÓN Y DEPORTE"/>
    <s v="Establecimientos Públicos"/>
    <s v="Funcionamiento"/>
    <s v="Corrientes "/>
    <n v="6634324000"/>
    <n v="7372624000"/>
    <n v="7175498066"/>
    <n v="0.97326244577235999"/>
    <n v="6657281930"/>
    <n v="0.90297320601186226"/>
  </r>
  <r>
    <n v="2012"/>
    <x v="0"/>
    <s v="0222-INSTITUTO DISTRITAL DE LAS ARTES"/>
    <s v="CULTURA, RECREACIÓN Y DEPORTE"/>
    <s v="Establecimientos Públicos"/>
    <s v="Inversión directa"/>
    <s v="Corrientes "/>
    <n v="28649966000"/>
    <n v="28440628715"/>
    <n v="27067852301"/>
    <n v="0.95173185418098805"/>
    <n v="27053500501"/>
    <n v="0.95122723101868667"/>
  </r>
  <r>
    <n v="2012"/>
    <x v="0"/>
    <s v="0226-UNIDAD ADMINISTRATIVA ESPECIAL DE CATASTRO"/>
    <s v="HACIENDA"/>
    <s v="Establecimientos Públicos"/>
    <s v="Funcionamiento"/>
    <s v="Corrientes "/>
    <n v="39006949000"/>
    <n v="38598003216"/>
    <n v="31888018073"/>
    <n v="0.82615719508986118"/>
    <n v="28694955845"/>
    <n v="0.74343109627767223"/>
  </r>
  <r>
    <n v="2012"/>
    <x v="0"/>
    <s v="0226-UNIDAD ADMINISTRATIVA ESPECIAL DE CATASTRO"/>
    <s v="HACIENDA"/>
    <s v="Establecimientos Públicos"/>
    <s v="Inversión directa"/>
    <s v="Corrientes "/>
    <n v="23088211000"/>
    <n v="20771595419"/>
    <n v="17786732851"/>
    <n v="0.85630075553706797"/>
    <n v="12399403088"/>
    <n v="0.59694033307899563"/>
  </r>
  <r>
    <n v="2012"/>
    <x v="0"/>
    <s v="0226-UNIDAD ADMINISTRATIVA ESPECIAL DE CATASTRO"/>
    <s v="HACIENDA"/>
    <s v="Establecimientos Públicos"/>
    <s v="Transferencias"/>
    <s v="Corrientes "/>
    <n v="0"/>
    <n v="0"/>
    <n v="0"/>
    <n v="0"/>
    <n v="0"/>
    <n v="0"/>
  </r>
  <r>
    <n v="2012"/>
    <x v="0"/>
    <s v="0227-UNIDAD ADTIVA ESPECIAL DE REHABILITACIÓN Y MANTO. VIAL"/>
    <s v="MOVILIDAD"/>
    <s v="Establecimientos Públicos"/>
    <s v="Funcionamiento"/>
    <s v="Corrientes "/>
    <n v="15366926000"/>
    <n v="15366926000"/>
    <n v="14465480237"/>
    <n v="0.94133857591297054"/>
    <n v="14086050064"/>
    <n v="0.91664722430497814"/>
  </r>
  <r>
    <n v="2012"/>
    <x v="0"/>
    <s v="0227-UNIDAD ADTIVA ESPECIAL DE REHABILITACIÓN Y MANTO. VIAL"/>
    <s v="MOVILIDAD"/>
    <s v="Establecimientos Públicos"/>
    <s v="Inversión directa"/>
    <s v="Corrientes "/>
    <n v="189839363000"/>
    <n v="185762917922"/>
    <n v="92532823108"/>
    <n v="0.49812322148629046"/>
    <n v="56670620293"/>
    <n v="0.30506960660897581"/>
  </r>
  <r>
    <n v="2012"/>
    <x v="0"/>
    <s v="0228-UNIDAD ADMINISTRATIVA ESPECIAL DE SERVICIOS PÚBLICOS"/>
    <s v="HÁBITAT"/>
    <s v="Establecimientos Públicos"/>
    <s v="Funcionamiento"/>
    <s v="Corrientes "/>
    <n v="149979018000"/>
    <n v="153382521530"/>
    <n v="143301192721"/>
    <n v="0.9342732880615201"/>
    <n v="143094994478"/>
    <n v="0.93292894816579297"/>
  </r>
  <r>
    <n v="2012"/>
    <x v="0"/>
    <s v="0228-UNIDAD ADMINISTRATIVA ESPECIAL DE SERVICIOS PÚBLICOS"/>
    <s v="HÁBITAT"/>
    <s v="Establecimientos Públicos"/>
    <s v="Inversión directa"/>
    <s v="Corrientes "/>
    <n v="29611306000"/>
    <n v="38120271932"/>
    <n v="18033222394"/>
    <n v="0.47306122123599126"/>
    <n v="10720918371"/>
    <n v="0.28123929415100374"/>
  </r>
  <r>
    <n v="2012"/>
    <x v="0"/>
    <s v="0229-INSTITUTO DISTRITAL DE PROTECCIÓN Y BIENESTAR ANIMAL"/>
    <s v="AMBIENTE"/>
    <s v="Establecimientos Públicos"/>
    <s v="Funcionamiento"/>
    <s v="Corrientes "/>
    <n v="0"/>
    <n v="0"/>
    <n v="0"/>
    <n v="0"/>
    <n v="0"/>
    <n v="0"/>
  </r>
  <r>
    <n v="2012"/>
    <x v="0"/>
    <s v="0229-INSTITUTO DISTRITAL DE PROTECCIÓN Y BIENESTAR ANIMAL"/>
    <s v="AMBIENTE"/>
    <s v="Establecimientos Públicos"/>
    <s v="Inversión directa"/>
    <s v="Corrientes "/>
    <n v="0"/>
    <n v="0"/>
    <n v="0"/>
    <n v="0"/>
    <n v="0"/>
    <n v="0"/>
  </r>
  <r>
    <n v="2012"/>
    <x v="0"/>
    <s v="0230-UNIVERSIDAD DISTRITAL  "/>
    <s v="EDUCACIÓN"/>
    <s v="Ente Autónomo Universitario"/>
    <s v="Funcionamiento"/>
    <s v="Corrientes "/>
    <n v="194566903000"/>
    <n v="216351863416"/>
    <n v="166756602092"/>
    <n v="0.77076573069010945"/>
    <n v="148008365654"/>
    <n v="0.68410950253481495"/>
  </r>
  <r>
    <n v="2012"/>
    <x v="0"/>
    <s v="0230-UNIVERSIDAD DISTRITAL  "/>
    <s v="EDUCACIÓN"/>
    <s v="Ente Autónomo Universitario"/>
    <s v="Servicio de la deuda"/>
    <s v="Corrientes "/>
    <n v="0"/>
    <n v="0"/>
    <n v="0"/>
    <n v="0"/>
    <n v="0"/>
    <n v="0"/>
  </r>
  <r>
    <n v="2012"/>
    <x v="0"/>
    <s v="0230-UNIVERSIDAD DISTRITAL  "/>
    <s v="EDUCACIÓN"/>
    <s v="Ente Autónomo Universitario"/>
    <s v="Inversión directa"/>
    <s v="Corrientes "/>
    <n v="65271452000"/>
    <n v="90153454247"/>
    <n v="13961952998"/>
    <n v="0.15486875255769367"/>
    <n v="7943727736"/>
    <n v="8.8113403999318649E-2"/>
  </r>
  <r>
    <n v="2012"/>
    <x v="0"/>
    <s v="0230-UNIVERSIDAD DISTRITAL  "/>
    <s v="EDUCACIÓN"/>
    <s v="Ente Autónomo Universitario"/>
    <s v="Transferencias"/>
    <s v="Corrientes "/>
    <n v="302130000"/>
    <n v="302130000"/>
    <n v="212702610"/>
    <n v="0.70401022738556251"/>
    <n v="212702610"/>
    <n v="0.70401022738556251"/>
  </r>
  <r>
    <n v="2012"/>
    <x v="0"/>
    <s v="0235-CONTRALORÍA DISTRITAL"/>
    <s v="ORGANISMO DE CONTROL"/>
    <s v="Organismo de Control"/>
    <s v="Funcionamiento"/>
    <s v="Corrientes "/>
    <n v="76337668000"/>
    <n v="78698219213"/>
    <n v="75981191510"/>
    <n v="0.96547535979630938"/>
    <n v="73850725229"/>
    <n v="0.93840401939871021"/>
  </r>
  <r>
    <n v="2012"/>
    <x v="0"/>
    <s v="0235-CONTRALORÍA DISTRITAL"/>
    <s v="ORGANISMO DE CONTROL"/>
    <s v="Organismo de Control"/>
    <s v="Inversión directa"/>
    <s v="Corrientes "/>
    <n v="2636000000"/>
    <n v="2290917981"/>
    <n v="1113286981"/>
    <n v="0.48595671701613835"/>
    <n v="1089500186"/>
    <n v="0.47557363250709933"/>
  </r>
  <r>
    <n v="2012"/>
    <x v="0"/>
    <s v="0501-AGENCIA DE EDUCACIÓN SUPERIOR, CIENCIA Y TECNOLOGÍA - ATENEA"/>
    <s v="EDUCACIÓN"/>
    <s v="Establecimientos Públicos"/>
    <s v="Funcionamiento"/>
    <s v="Corrientes "/>
    <n v="0"/>
    <n v="0"/>
    <n v="0"/>
    <n v="0"/>
    <n v="0"/>
    <n v="0"/>
  </r>
  <r>
    <n v="2012"/>
    <x v="0"/>
    <s v="0501-AGENCIA DE EDUCACIÓN SUPERIOR, CIENCIA Y TECNOLOGÍA - ATENEA"/>
    <s v="EDUCACIÓN"/>
    <s v="Establecimientos Públicos"/>
    <s v="Inversión directa"/>
    <s v="Corrientes "/>
    <n v="0"/>
    <n v="0"/>
    <n v="0"/>
    <n v="0"/>
    <n v="0"/>
    <n v="0"/>
  </r>
  <r>
    <n v="2013"/>
    <x v="0"/>
    <s v="0100-CONCEJO DE BOGOTA"/>
    <s v="OTRAS ENTIDADES"/>
    <s v="Administración Centrral"/>
    <s v="Funcionamiento"/>
    <s v="Corrientes "/>
    <n v="47116068000"/>
    <n v="47929068000"/>
    <n v="47780021719"/>
    <n v="0.99689027374786421"/>
    <n v="47780021719"/>
    <n v="0.99689027374786421"/>
  </r>
  <r>
    <n v="2013"/>
    <x v="0"/>
    <s v="0102-PERSONERÍA DE BOGOTÁ"/>
    <s v="OTRAS ENTIDADES"/>
    <s v="Administración Centrral"/>
    <s v="Funcionamiento"/>
    <s v="Corrientes "/>
    <n v="75544184000"/>
    <n v="84544184000"/>
    <n v="84361432069"/>
    <n v="0.99783838553578086"/>
    <n v="78917137388"/>
    <n v="0.9334425344740449"/>
  </r>
  <r>
    <n v="2013"/>
    <x v="0"/>
    <s v="0102-PERSONERÍA DE BOGOTÁ"/>
    <s v="OTRAS ENTIDADES"/>
    <s v="Administración Centrral"/>
    <s v="Inversión directa"/>
    <s v="Corrientes "/>
    <n v="8500000000"/>
    <n v="8500000000"/>
    <n v="8490765298"/>
    <n v="0.99891356447058821"/>
    <n v="6655722275"/>
    <n v="0.78302614999999998"/>
  </r>
  <r>
    <n v="2013"/>
    <x v="0"/>
    <s v="0104-SECRETARÍA GENERAL"/>
    <s v="GESTIÓN PÚBLICA"/>
    <s v="Administración Centrral"/>
    <s v="Funcionamiento"/>
    <s v="Corrientes "/>
    <n v="68729864000"/>
    <n v="68729864000"/>
    <n v="59911686829"/>
    <n v="0.87169802677042985"/>
    <n v="51366765866"/>
    <n v="0.74737185375486848"/>
  </r>
  <r>
    <n v="2013"/>
    <x v="0"/>
    <s v="0104-SECRETARÍA GENERAL"/>
    <s v="GESTIÓN PÚBLICA"/>
    <s v="Administración Centrral"/>
    <s v="Inversión directa"/>
    <s v="Corrientes "/>
    <n v="172119920000"/>
    <n v="144966932505"/>
    <n v="137796165933"/>
    <n v="0.95053515689343382"/>
    <n v="77117983939"/>
    <n v="0.53196948163568369"/>
  </r>
  <r>
    <n v="2013"/>
    <x v="0"/>
    <s v="0105-VEEDURÍA DISTRITAL"/>
    <s v="OTRAS ENTIDADES"/>
    <s v="Administración Centrral"/>
    <s v="Funcionamiento"/>
    <s v="Corrientes "/>
    <n v="15640000000"/>
    <n v="15640000000"/>
    <n v="14523679826"/>
    <n v="0.92862402979539638"/>
    <n v="12964233241"/>
    <n v="0.82891516886189254"/>
  </r>
  <r>
    <n v="2013"/>
    <x v="0"/>
    <s v="0105-VEEDURÍA DISTRITAL"/>
    <s v="OTRAS ENTIDADES"/>
    <s v="Administración Centrral"/>
    <s v="Inversión directa"/>
    <s v="Corrientes "/>
    <n v="1500000000"/>
    <n v="1500000000"/>
    <n v="1485226874"/>
    <n v="0.99015124933333332"/>
    <n v="1059381085"/>
    <n v="0.70625405666666663"/>
  </r>
  <r>
    <n v="2013"/>
    <x v="0"/>
    <s v="0110-SECRETARÍA DISTRITAL DE GOBIERNO"/>
    <s v="GOBIERNO"/>
    <s v="Administración Centrral"/>
    <s v="Funcionamiento"/>
    <s v="Corrientes "/>
    <n v="87498080000"/>
    <n v="87498080000"/>
    <n v="79999890492.809998"/>
    <n v="0.91430452522855354"/>
    <n v="75621907768.809998"/>
    <n v="0.86426933903932512"/>
  </r>
  <r>
    <n v="2013"/>
    <x v="0"/>
    <s v="0110-SECRETARÍA DISTRITAL DE GOBIERNO"/>
    <s v="GOBIERNO"/>
    <s v="Administración Centrral"/>
    <s v="Inversión directa"/>
    <s v="Corrientes "/>
    <n v="45258476000"/>
    <n v="45006476000"/>
    <n v="41185921456"/>
    <n v="0.91511100438079174"/>
    <n v="24995513554"/>
    <n v="0.55537593198809876"/>
  </r>
  <r>
    <n v="2013"/>
    <x v="0"/>
    <s v="0111-SECRETARÍA DISTRITAL DE HACIENDA"/>
    <s v="HACIENDA"/>
    <s v="Administración Centrral"/>
    <s v="Funcionamiento"/>
    <s v="Corrientes "/>
    <n v="226069712000"/>
    <n v="219812097051"/>
    <n v="153757967709"/>
    <n v="0.69949729688137063"/>
    <n v="136877148794.16"/>
    <n v="0.62270070951737599"/>
  </r>
  <r>
    <n v="2013"/>
    <x v="0"/>
    <s v="0111-SECRETARÍA DISTRITAL DE HACIENDA"/>
    <s v="HACIENDA"/>
    <s v="Administración Centrral"/>
    <s v="Servicio de la deuda"/>
    <s v="Corrientes "/>
    <n v="233673798000"/>
    <n v="233673798000"/>
    <n v="166408153216"/>
    <n v="0.71213869351325387"/>
    <n v="166010071077"/>
    <n v="0.71043511295605333"/>
  </r>
  <r>
    <n v="2013"/>
    <x v="0"/>
    <s v="0111-SECRETARÍA DISTRITAL DE HACIENDA"/>
    <s v="HACIENDA"/>
    <s v="Administración Centrral"/>
    <s v="Inversión directa"/>
    <s v="Corrientes "/>
    <n v="41217034000"/>
    <n v="39076301475"/>
    <n v="30697974476"/>
    <n v="0.78559058348036759"/>
    <n v="15524061653"/>
    <n v="0.39727561378683424"/>
  </r>
  <r>
    <n v="2013"/>
    <x v="0"/>
    <s v="0111-SECRETARÍA DISTRITAL DE HACIENDA"/>
    <s v="HACIENDA"/>
    <s v="Administración Centrral"/>
    <s v="Transferencias"/>
    <s v="Corrientes "/>
    <n v="1829988023000"/>
    <n v="1565497199952"/>
    <n v="1415134608195"/>
    <n v="0.90395218096742025"/>
    <n v="1415134608195"/>
    <n v="0.90395218096742025"/>
  </r>
  <r>
    <n v="2013"/>
    <x v="0"/>
    <s v="0112-SECRETARÍA DE EDUCACIÓN DEL DISTRITO"/>
    <s v="EDUCACIÓN"/>
    <s v="Administración Centrral"/>
    <s v="Funcionamiento"/>
    <s v="Corrientes "/>
    <n v="76006674000"/>
    <n v="76006674000"/>
    <n v="70353381801"/>
    <n v="0.92562110797007113"/>
    <n v="66875072691"/>
    <n v="0.87985790157059107"/>
  </r>
  <r>
    <n v="2013"/>
    <x v="0"/>
    <s v="0112-SECRETARÍA DE EDUCACIÓN DEL DISTRITO"/>
    <s v="EDUCACIÓN"/>
    <s v="Administración Centrral"/>
    <s v="Inversión directa"/>
    <s v="Corrientes "/>
    <n v="3113369173000"/>
    <n v="2909650793116"/>
    <n v="2703315079742"/>
    <n v="0.92908574669435462"/>
    <n v="2115759287074"/>
    <n v="0.72715230710149703"/>
  </r>
  <r>
    <n v="2013"/>
    <x v="0"/>
    <s v="0113-SECRETARÍA DISTRITAL DE MOVILIDAD"/>
    <s v="MOVILIDAD"/>
    <s v="Administración Centrral"/>
    <s v="Funcionamiento"/>
    <s v="Corrientes "/>
    <n v="30893877000"/>
    <n v="30893877000"/>
    <n v="29179854318"/>
    <n v="0.94451901643811165"/>
    <n v="27020264808"/>
    <n v="0.87461553653495805"/>
  </r>
  <r>
    <n v="2013"/>
    <x v="0"/>
    <s v="0113-SECRETARÍA DISTRITAL DE MOVILIDAD"/>
    <s v="MOVILIDAD"/>
    <s v="Administración Centrral"/>
    <s v="Inversión directa"/>
    <s v="Corrientes "/>
    <n v="205741335000"/>
    <n v="205741335000"/>
    <n v="181591899196"/>
    <n v="0.88262234322529309"/>
    <n v="98284118504.25"/>
    <n v="0.477707206985169"/>
  </r>
  <r>
    <n v="2013"/>
    <x v="0"/>
    <s v="0113-SECRETARÍA DISTRITAL DE MOVILIDAD"/>
    <s v="MOVILIDAD"/>
    <s v="Administración Centrral"/>
    <s v="Transferencias"/>
    <s v="Corrientes "/>
    <n v="0"/>
    <n v="0"/>
    <n v="0"/>
    <n v="0"/>
    <n v="0"/>
    <n v="0"/>
  </r>
  <r>
    <n v="2013"/>
    <x v="0"/>
    <s v="0114-SECRETARÍA DISTRITAL DE SALUD"/>
    <s v="SALUD"/>
    <s v="Administración Centrral"/>
    <s v="Funcionamiento"/>
    <s v="Corrientes "/>
    <n v="30156054000"/>
    <n v="34151313000"/>
    <n v="30275035358"/>
    <n v="0.88649696595852701"/>
    <n v="26748891859"/>
    <n v="0.78324636768723943"/>
  </r>
  <r>
    <n v="2013"/>
    <x v="0"/>
    <s v="0117-SECRETARÍA DISTRITAL DE DESARROLLO ECONÓMICO"/>
    <s v="DESARROLLO ECONÓMICO, INDUSTRIA Y TURISMO"/>
    <s v="Administración Centrral"/>
    <s v="Funcionamiento"/>
    <s v="Corrientes "/>
    <n v="9850974000"/>
    <n v="9850974000"/>
    <n v="8219114490"/>
    <n v="0.83434536422489791"/>
    <n v="7741882286"/>
    <n v="0.78590018469239686"/>
  </r>
  <r>
    <n v="2013"/>
    <x v="0"/>
    <s v="0117-SECRETARÍA DISTRITAL DE DESARROLLO ECONÓMICO"/>
    <s v="DESARROLLO ECONÓMICO, INDUSTRIA Y TURISMO"/>
    <s v="Administración Centrral"/>
    <s v="Inversión directa"/>
    <s v="Corrientes "/>
    <n v="77585000000"/>
    <n v="75159000000"/>
    <n v="74556019079"/>
    <n v="0.99197726258997587"/>
    <n v="60113033473"/>
    <n v="0.79981151256669192"/>
  </r>
  <r>
    <n v="2013"/>
    <x v="0"/>
    <s v="0117-SECRETARÍA DISTRITAL DE DESARROLLO ECONÓMICO"/>
    <s v="DESARROLLO ECONÓMICO, INDUSTRIA Y TURISMO"/>
    <s v="Administración Centrral"/>
    <s v="Transferencias"/>
    <s v="Corrientes "/>
    <n v="0"/>
    <n v="0"/>
    <n v="0"/>
    <n v="0"/>
    <n v="0"/>
    <n v="0"/>
  </r>
  <r>
    <n v="2013"/>
    <x v="0"/>
    <s v="0118-SECRETARÍA DISTRITAL DEL HABITAT"/>
    <s v="HÁBITAT"/>
    <s v="Administración Centrral"/>
    <s v="Funcionamiento"/>
    <s v="Corrientes "/>
    <n v="12784705000"/>
    <n v="12784705000"/>
    <n v="11049706452"/>
    <n v="0.86429107687662721"/>
    <n v="10666934942"/>
    <n v="0.83435127693599498"/>
  </r>
  <r>
    <n v="2013"/>
    <x v="0"/>
    <s v="0118-SECRETARÍA DISTRITAL DEL HABITAT"/>
    <s v="HÁBITAT"/>
    <s v="Administración Centrral"/>
    <s v="Inversión directa"/>
    <s v="Corrientes "/>
    <n v="262622997000"/>
    <n v="225363490000"/>
    <n v="207670597289"/>
    <n v="0.92149175223102908"/>
    <n v="156534285267"/>
    <n v="0.69458582340466946"/>
  </r>
  <r>
    <n v="2013"/>
    <x v="0"/>
    <s v="0118-SECRETARÍA DISTRITAL DEL HABITAT"/>
    <s v="HÁBITAT"/>
    <s v="Administración Centrral"/>
    <s v="Transferencias"/>
    <s v="Corrientes "/>
    <n v="0"/>
    <n v="0"/>
    <n v="0"/>
    <n v="0"/>
    <n v="0"/>
    <n v="0"/>
  </r>
  <r>
    <n v="2013"/>
    <x v="0"/>
    <s v="0119-SECRETARÍA DISTRITAL DE CULTURA, RECREACIÓN Y DEPORTE"/>
    <s v="CULTURA, RECREACIÓN Y DEPORTE"/>
    <s v="Administración Centrral"/>
    <s v="Funcionamiento"/>
    <s v="Corrientes "/>
    <n v="10655397000"/>
    <n v="10655397000"/>
    <n v="10562534104"/>
    <n v="0.99128489571998113"/>
    <n v="10154423062"/>
    <n v="0.95298401945980993"/>
  </r>
  <r>
    <n v="2013"/>
    <x v="0"/>
    <s v="0119-SECRETARÍA DISTRITAL DE CULTURA, RECREACIÓN Y DEPORTE"/>
    <s v="CULTURA, RECREACIÓN Y DEPORTE"/>
    <s v="Administración Centrral"/>
    <s v="Inversión directa"/>
    <s v="Corrientes "/>
    <n v="61420000000"/>
    <n v="51520999999"/>
    <n v="49740906809"/>
    <n v="0.96544917237564198"/>
    <n v="47429078739"/>
    <n v="0.92057760408223011"/>
  </r>
  <r>
    <n v="2013"/>
    <x v="0"/>
    <s v="0120-SECRETARÍA DISTRITAL DE PLANEACIÓN "/>
    <s v="PLANEACIÓN"/>
    <s v="Administración Centrral"/>
    <s v="Funcionamiento"/>
    <s v="Corrientes "/>
    <n v="48443270000"/>
    <n v="49694872500"/>
    <n v="45807546821"/>
    <n v="0.92177612128897202"/>
    <n v="44299078880"/>
    <n v="0.89142152200913682"/>
  </r>
  <r>
    <n v="2013"/>
    <x v="0"/>
    <s v="0120-SECRETARÍA DISTRITAL DE PLANEACIÓN "/>
    <s v="PLANEACIÓN"/>
    <s v="Administración Centrral"/>
    <s v="Inversión directa"/>
    <s v="Corrientes "/>
    <n v="13200000000"/>
    <n v="14200000000"/>
    <n v="14029592795"/>
    <n v="0.9879994926056338"/>
    <n v="11992758507"/>
    <n v="0.8445604582394366"/>
  </r>
  <r>
    <n v="2013"/>
    <x v="0"/>
    <s v="0120-SECRETARÍA DISTRITAL DE PLANEACIÓN "/>
    <s v="PLANEACIÓN"/>
    <s v="Administración Centrral"/>
    <s v="Transferencias"/>
    <s v="Corrientes "/>
    <n v="0"/>
    <n v="0"/>
    <n v="0"/>
    <n v="0"/>
    <n v="0"/>
    <n v="0"/>
  </r>
  <r>
    <n v="2013"/>
    <x v="0"/>
    <s v="0121-SECRETARÍA DISTRITAL DE LA MUJER"/>
    <s v="MUJERES"/>
    <s v="Administración Centrral"/>
    <s v="Funcionamiento"/>
    <s v="Corrientes "/>
    <n v="10266621000"/>
    <n v="10266621000"/>
    <n v="6572047383"/>
    <n v="0.64013733272125273"/>
    <n v="5256813037"/>
    <n v="0.51202952139754643"/>
  </r>
  <r>
    <n v="2013"/>
    <x v="0"/>
    <s v="0121-SECRETARÍA DISTRITAL DE LA MUJER"/>
    <s v="MUJERES"/>
    <s v="Administración Centrral"/>
    <s v="Inversión directa"/>
    <s v="Corrientes "/>
    <n v="12000000000"/>
    <n v="15000000000"/>
    <n v="14392377285"/>
    <n v="0.95949181900000002"/>
    <n v="6443881345"/>
    <n v="0.42959208966666668"/>
  </r>
  <r>
    <n v="2013"/>
    <x v="0"/>
    <s v="0122-SECRETARÍA DISTRITAL DE INTEGRACIÓN SOCIAL"/>
    <s v="INTEGRACION SOCIAL"/>
    <s v="Administración Centrral"/>
    <s v="Funcionamiento"/>
    <s v="Corrientes "/>
    <n v="18503550000"/>
    <n v="18503550000"/>
    <n v="16582501692"/>
    <n v="0.89617947323621683"/>
    <n v="13358066327"/>
    <n v="0.72191910887370259"/>
  </r>
  <r>
    <n v="2013"/>
    <x v="0"/>
    <s v="0122-SECRETARÍA DISTRITAL DE INTEGRACIÓN SOCIAL"/>
    <s v="INTEGRACION SOCIAL"/>
    <s v="Administración Centrral"/>
    <s v="Inversión directa"/>
    <s v="Corrientes "/>
    <n v="911357197000"/>
    <n v="871155280504"/>
    <n v="820658888931"/>
    <n v="0.94203514263979926"/>
    <n v="518226857804"/>
    <n v="0.59487311780304419"/>
  </r>
  <r>
    <n v="2013"/>
    <x v="0"/>
    <s v="0125-DEPARTAMENTO ADMINISTRATIVO DEL SERVICIO CIVIL"/>
    <s v="GESTIÓN PÚBLICA"/>
    <s v="Administración Centrral"/>
    <s v="Funcionamiento"/>
    <s v="Corrientes "/>
    <n v="8926534000"/>
    <n v="8926534000"/>
    <n v="8149559958"/>
    <n v="0.91295904524645288"/>
    <n v="6009428793"/>
    <n v="0.67320964587151066"/>
  </r>
  <r>
    <n v="2013"/>
    <x v="0"/>
    <s v="0125-DEPARTAMENTO ADMINISTRATIVO DEL SERVICIO CIVIL"/>
    <s v="GESTIÓN PÚBLICA"/>
    <s v="Administración Centrral"/>
    <s v="Inversión directa"/>
    <s v="Corrientes "/>
    <n v="3040000000"/>
    <n v="3040000000"/>
    <n v="2876161200"/>
    <n v="0.94610565789473688"/>
    <n v="2129631448"/>
    <n v="0.7005366605263158"/>
  </r>
  <r>
    <n v="2013"/>
    <x v="0"/>
    <s v="0126-SECRETARÍA DISTRITAL DE AMBIENTE"/>
    <s v="AMBIENTE"/>
    <s v="Administración Centrral"/>
    <s v="Funcionamiento"/>
    <s v="Corrientes "/>
    <n v="21355833000"/>
    <n v="21355833000"/>
    <n v="20248189693"/>
    <n v="0.94813392167844723"/>
    <n v="17314364419"/>
    <n v="0.81075575085270613"/>
  </r>
  <r>
    <n v="2013"/>
    <x v="0"/>
    <s v="0126-SECRETARÍA DISTRITAL DE AMBIENTE"/>
    <s v="AMBIENTE"/>
    <s v="Administración Centrral"/>
    <s v="Inversión directa"/>
    <s v="Corrientes "/>
    <n v="70258274000"/>
    <n v="62646290878"/>
    <n v="57060943555"/>
    <n v="0.9108431282248276"/>
    <n v="35639438102"/>
    <n v="0.56889941291824808"/>
  </r>
  <r>
    <n v="2013"/>
    <x v="0"/>
    <s v="0127-DEPARTAMENTO ADTIVO DE LA DEFENSORÍA ESPACIO PUBLICO"/>
    <s v="GOBIERNO"/>
    <s v="Administración Centrral"/>
    <s v="Funcionamiento"/>
    <s v="Corrientes "/>
    <n v="9523858000"/>
    <n v="9523858000"/>
    <n v="9106197234"/>
    <n v="0.95614584278766024"/>
    <n v="8692878564"/>
    <n v="0.91274760333469906"/>
  </r>
  <r>
    <n v="2013"/>
    <x v="0"/>
    <s v="0127-DEPARTAMENTO ADTIVO DE LA DEFENSORÍA ESPACIO PUBLICO"/>
    <s v="GOBIERNO"/>
    <s v="Administración Centrral"/>
    <s v="Inversión directa"/>
    <s v="Corrientes "/>
    <n v="8500000000"/>
    <n v="8804238325"/>
    <n v="8776832872"/>
    <n v="0.99688724316762523"/>
    <n v="7190711150"/>
    <n v="0.81673290573946389"/>
  </r>
  <r>
    <n v="2013"/>
    <x v="0"/>
    <s v="0131-UNIDAD ADMINISTRATIVA ESPECIAL CUERPO OFICIAL DE BOMBEROS"/>
    <s v="SEGURIDAD, CONVIVENCIA Y JUSTICIA"/>
    <s v="Administración Centrral"/>
    <s v="Funcionamiento"/>
    <s v="Corrientes "/>
    <n v="44934327000"/>
    <n v="44934327000"/>
    <n v="35614580101"/>
    <n v="0.79259182186037858"/>
    <n v="34552847247"/>
    <n v="0.76896327493677608"/>
  </r>
  <r>
    <n v="2013"/>
    <x v="0"/>
    <s v="0131-UNIDAD ADMINISTRATIVA ESPECIAL CUERPO OFICIAL DE BOMBEROS"/>
    <s v="SEGURIDAD, CONVIVENCIA Y JUSTICIA"/>
    <s v="Administración Centrral"/>
    <s v="Inversión directa"/>
    <s v="Corrientes "/>
    <n v="38600000000"/>
    <n v="32330000000"/>
    <n v="30026856695"/>
    <n v="0.92876141957933811"/>
    <n v="17021179475"/>
    <n v="0.52648250773275596"/>
  </r>
  <r>
    <n v="2013"/>
    <x v="0"/>
    <s v="0136-SECRETARIA JURIDICA DISTRITAL"/>
    <s v="GESTIÓN JURÍDICA"/>
    <s v="Administración Centrral"/>
    <s v="Funcionamiento"/>
    <s v="Corrientes "/>
    <n v="0"/>
    <n v="0"/>
    <n v="0"/>
    <n v="0"/>
    <n v="0"/>
    <n v="0"/>
  </r>
  <r>
    <n v="2013"/>
    <x v="0"/>
    <s v="0136-SECRETARIA JURIDICA DISTRITAL"/>
    <s v="GESTIÓN JURÍDICA"/>
    <s v="Administración Centrral"/>
    <s v="Inversión directa"/>
    <s v="Corrientes "/>
    <n v="0"/>
    <n v="0"/>
    <n v="0"/>
    <n v="0"/>
    <n v="0"/>
    <n v="0"/>
  </r>
  <r>
    <n v="2013"/>
    <x v="0"/>
    <s v="0137-SECRETARÍA DISTRITAL DE SEGURIDAD, CONVIVENCIA Y JUSTICIA"/>
    <s v="SEGURIDAD, CONVIVENCIA Y JUSTICIA"/>
    <s v="Administración Centrral"/>
    <s v="Funcionamiento"/>
    <s v="Corrientes "/>
    <n v="0"/>
    <n v="0"/>
    <n v="0"/>
    <n v="0"/>
    <n v="0"/>
    <n v="0"/>
  </r>
  <r>
    <n v="2013"/>
    <x v="0"/>
    <s v="0137-SECRETARÍA DISTRITAL DE SEGURIDAD, CONVIVENCIA Y JUSTICIA"/>
    <s v="SEGURIDAD, CONVIVENCIA Y JUSTICIA"/>
    <s v="Administración Centrral"/>
    <s v="Inversión directa"/>
    <s v="Corrientes "/>
    <n v="0"/>
    <n v="0"/>
    <n v="0"/>
    <n v="0"/>
    <n v="0"/>
    <n v="0"/>
  </r>
  <r>
    <n v="2013"/>
    <x v="0"/>
    <s v="0200-INSTITUTO PARA LA ECONOMÍA SOCIAL"/>
    <s v="DESARROLLO ECONÓMICO, INDUSTRIA Y TURISMO"/>
    <s v="Establecimientos Públicos"/>
    <s v="Funcionamiento"/>
    <s v="Corrientes "/>
    <n v="8123222000"/>
    <n v="8123222000"/>
    <n v="7940147132"/>
    <n v="0.97746277671593862"/>
    <n v="7786826131"/>
    <n v="0.95858836936870617"/>
  </r>
  <r>
    <n v="2013"/>
    <x v="0"/>
    <s v="0200-INSTITUTO PARA LA ECONOMÍA SOCIAL"/>
    <s v="DESARROLLO ECONÓMICO, INDUSTRIA Y TURISMO"/>
    <s v="Establecimientos Públicos"/>
    <s v="Inversión directa"/>
    <s v="Corrientes "/>
    <n v="48682000000"/>
    <n v="59892760112"/>
    <n v="51538172292"/>
    <n v="0.86050755042217375"/>
    <n v="25604613093"/>
    <n v="0.42750764942405634"/>
  </r>
  <r>
    <n v="2013"/>
    <x v="0"/>
    <s v="0201-FONDO FINANCIERO DE SALUD "/>
    <s v="SALUD"/>
    <s v="Establecimientos Públicos"/>
    <s v="Funcionamiento"/>
    <s v="Corrientes "/>
    <n v="20030742000"/>
    <n v="20030742000"/>
    <n v="11976034678"/>
    <n v="0.59788272835824052"/>
    <n v="8344854867"/>
    <n v="0.41660238382582132"/>
  </r>
  <r>
    <n v="2013"/>
    <x v="0"/>
    <s v="0201-FONDO FINANCIERO DE SALUD "/>
    <s v="SALUD"/>
    <s v="Establecimientos Públicos"/>
    <s v="Inversión directa"/>
    <s v="Corrientes "/>
    <n v="2211890129000"/>
    <n v="2118315671106"/>
    <n v="1704416362894"/>
    <n v="0.80460924032351711"/>
    <n v="1331024218839"/>
    <n v="0.6283408261546094"/>
  </r>
  <r>
    <n v="2013"/>
    <x v="0"/>
    <s v="0201-FONDO FINANCIERO DE SALUD "/>
    <s v="SALUD"/>
    <s v="Establecimientos Públicos"/>
    <s v="Transferencias"/>
    <s v="Corrientes "/>
    <n v="2919823000"/>
    <n v="2919823000"/>
    <n v="2741950415"/>
    <n v="0.93908103847390745"/>
    <n v="2502985851"/>
    <n v="0.8572388980427923"/>
  </r>
  <r>
    <n v="2013"/>
    <x v="0"/>
    <s v="0203-INSTITUTO DISTRITAL DE GESTIÓN DE RIESGOS Y CAMBIO CLIMATICO"/>
    <s v="AMBIENTE"/>
    <s v="Establecimientos Públicos"/>
    <s v="Funcionamiento"/>
    <s v="Corrientes "/>
    <n v="4029231000"/>
    <n v="4029231000"/>
    <n v="3963880682"/>
    <n v="0.98378094529700577"/>
    <n v="3731117482"/>
    <n v="0.92601230408482416"/>
  </r>
  <r>
    <n v="2013"/>
    <x v="0"/>
    <s v="0203-INSTITUTO DISTRITAL DE GESTIÓN DE RIESGOS Y CAMBIO CLIMATICO"/>
    <s v="AMBIENTE"/>
    <s v="Establecimientos Públicos"/>
    <s v="Inversión directa"/>
    <s v="Corrientes "/>
    <n v="34454077000"/>
    <n v="33654077000"/>
    <n v="27128464759"/>
    <n v="0.8060974234711592"/>
    <n v="14362138556"/>
    <n v="0.42675776120676256"/>
  </r>
  <r>
    <n v="2013"/>
    <x v="0"/>
    <s v="0204-INSTITUTO DE DESARROLLO URBANO  "/>
    <s v="MOVILIDAD"/>
    <s v="Establecimientos Públicos"/>
    <s v="Funcionamiento"/>
    <s v="Corrientes "/>
    <n v="47750640000"/>
    <n v="47750640000"/>
    <n v="45358512564"/>
    <n v="0.94990376179251212"/>
    <n v="42042207497"/>
    <n v="0.88045327763146208"/>
  </r>
  <r>
    <n v="2013"/>
    <x v="0"/>
    <s v="0204-INSTITUTO DE DESARROLLO URBANO  "/>
    <s v="MOVILIDAD"/>
    <s v="Establecimientos Públicos"/>
    <s v="Servicio de la deuda"/>
    <s v="Corrientes "/>
    <n v="11849000000"/>
    <n v="11849000000"/>
    <n v="0"/>
    <n v="0"/>
    <n v="0"/>
    <n v="0"/>
  </r>
  <r>
    <n v="2013"/>
    <x v="0"/>
    <s v="0204-INSTITUTO DE DESARROLLO URBANO  "/>
    <s v="MOVILIDAD"/>
    <s v="Establecimientos Públicos"/>
    <s v="Inversión directa"/>
    <s v="Corrientes "/>
    <n v="1247308004000"/>
    <n v="719931804928"/>
    <n v="481673700782"/>
    <n v="0.66905462084727862"/>
    <n v="132732185175"/>
    <n v="0.18436771964571627"/>
  </r>
  <r>
    <n v="2013"/>
    <x v="0"/>
    <s v="0204-INSTITUTO DE DESARROLLO URBANO  "/>
    <s v="MOVILIDAD"/>
    <s v="Establecimientos Públicos"/>
    <s v="Transferencias"/>
    <s v="Corrientes "/>
    <n v="0"/>
    <n v="0"/>
    <n v="0"/>
    <n v="0"/>
    <n v="0"/>
    <n v="0"/>
  </r>
  <r>
    <n v="2013"/>
    <x v="0"/>
    <s v="0206-FONDO DE PRESTACIONES ECONÓMICAS, CESANTÍAS Y PENSIONES"/>
    <s v="HACIENDA"/>
    <s v="Establecimientos Públicos"/>
    <s v="Funcionamiento"/>
    <s v="Corrientes "/>
    <n v="336795903000"/>
    <n v="336795903000"/>
    <n v="301201711839"/>
    <n v="0.89431524895657655"/>
    <n v="298721986829"/>
    <n v="0.8869525554442389"/>
  </r>
  <r>
    <n v="2013"/>
    <x v="0"/>
    <s v="0206-FONDO DE PRESTACIONES ECONÓMICAS, CESANTÍAS Y PENSIONES"/>
    <s v="HACIENDA"/>
    <s v="Establecimientos Públicos"/>
    <s v="Servicio de la deuda"/>
    <s v="Corrientes "/>
    <n v="200096557000"/>
    <n v="200096557000"/>
    <n v="132756891895"/>
    <n v="0.66346414893585604"/>
    <n v="132756891895"/>
    <n v="0.66346414893585604"/>
  </r>
  <r>
    <n v="2013"/>
    <x v="0"/>
    <s v="0206-FONDO DE PRESTACIONES ECONÓMICAS, CESANTÍAS Y PENSIONES"/>
    <s v="HACIENDA"/>
    <s v="Establecimientos Públicos"/>
    <s v="Inversión directa"/>
    <s v="Corrientes "/>
    <n v="8785458000"/>
    <n v="8785458000"/>
    <n v="6409799548"/>
    <n v="0.72959196299157081"/>
    <n v="2048955254"/>
    <n v="0.23322122238817827"/>
  </r>
  <r>
    <n v="2013"/>
    <x v="0"/>
    <s v="0208-CAJA DE LA VIVIENDA POPULAR"/>
    <s v="HÁBITAT"/>
    <s v="Establecimientos Públicos"/>
    <s v="Funcionamiento"/>
    <s v="Corrientes "/>
    <n v="8849379000"/>
    <n v="8849379000"/>
    <n v="7897161246"/>
    <n v="0.89239722312718217"/>
    <n v="7313011179"/>
    <n v="0.82638693393061813"/>
  </r>
  <r>
    <n v="2013"/>
    <x v="0"/>
    <s v="0208-CAJA DE LA VIVIENDA POPULAR"/>
    <s v="HÁBITAT"/>
    <s v="Establecimientos Públicos"/>
    <s v="Inversión directa"/>
    <s v="Corrientes "/>
    <n v="105624061000"/>
    <n v="167299168308"/>
    <n v="164136397438"/>
    <n v="0.98109511898960966"/>
    <n v="72816795308"/>
    <n v="0.43524899761571623"/>
  </r>
  <r>
    <n v="2013"/>
    <x v="0"/>
    <s v="0211-INSTITUTO DISTRITAL DE RECREACIÓN Y DEPORTE"/>
    <s v="CULTURA, RECREACIÓN Y DEPORTE"/>
    <s v="Establecimientos Públicos"/>
    <s v="Funcionamiento"/>
    <s v="Corrientes "/>
    <n v="26772784000"/>
    <n v="26772784000"/>
    <n v="22660021656"/>
    <n v="0.84638271671709597"/>
    <n v="21548541826.290001"/>
    <n v="0.80486742903875819"/>
  </r>
  <r>
    <n v="2013"/>
    <x v="0"/>
    <s v="0211-INSTITUTO DISTRITAL DE RECREACIÓN Y DEPORTE"/>
    <s v="CULTURA, RECREACIÓN Y DEPORTE"/>
    <s v="Establecimientos Públicos"/>
    <s v="Servicio de la deuda"/>
    <s v="Corrientes "/>
    <n v="0"/>
    <n v="0"/>
    <n v="0"/>
    <n v="0"/>
    <n v="0"/>
    <n v="0"/>
  </r>
  <r>
    <n v="2013"/>
    <x v="0"/>
    <s v="0211-INSTITUTO DISTRITAL DE RECREACIÓN Y DEPORTE"/>
    <s v="CULTURA, RECREACIÓN Y DEPORTE"/>
    <s v="Establecimientos Públicos"/>
    <s v="Inversión directa"/>
    <s v="Corrientes "/>
    <n v="140670166000"/>
    <n v="140220359184"/>
    <n v="122165660521"/>
    <n v="0.87124053334289164"/>
    <n v="82137526466.639999"/>
    <n v="0.58577461179412238"/>
  </r>
  <r>
    <n v="2013"/>
    <x v="0"/>
    <s v="0213-INSTITUTO DISTRITAL DE PATRIMONIO CULTURAL"/>
    <s v="CULTURA, RECREACIÓN Y DEPORTE"/>
    <s v="Establecimientos Públicos"/>
    <s v="Funcionamiento"/>
    <s v="Corrientes "/>
    <n v="4645878000"/>
    <n v="4645878000"/>
    <n v="2952613530"/>
    <n v="0.63553402177155749"/>
    <n v="2736642573"/>
    <n v="0.58904744657522212"/>
  </r>
  <r>
    <n v="2013"/>
    <x v="0"/>
    <s v="0213-INSTITUTO DISTRITAL DE PATRIMONIO CULTURAL"/>
    <s v="CULTURA, RECREACIÓN Y DEPORTE"/>
    <s v="Establecimientos Públicos"/>
    <s v="Inversión directa"/>
    <s v="Corrientes "/>
    <n v="16208696000"/>
    <n v="20104609896"/>
    <n v="18286102312"/>
    <n v="0.90954773092305519"/>
    <n v="9065991890"/>
    <n v="0.45094095020484648"/>
  </r>
  <r>
    <n v="2013"/>
    <x v="0"/>
    <s v="0214-INSTITUTO DISTRITAL PARA LA PROTECCIÓN DE LA NIÑEZ Y LA JUVENTUD"/>
    <s v="INTEGRACION SOCIAL"/>
    <s v="Establecimientos Públicos"/>
    <s v="Funcionamiento"/>
    <s v="Corrientes "/>
    <n v="10310423000"/>
    <n v="10310423000"/>
    <n v="10035649936"/>
    <n v="0.97334997177128424"/>
    <n v="9605347864"/>
    <n v="0.93161530462911168"/>
  </r>
  <r>
    <n v="2013"/>
    <x v="0"/>
    <s v="0214-INSTITUTO DISTRITAL PARA LA PROTECCIÓN DE LA NIÑEZ Y LA JUVENTUD"/>
    <s v="INTEGRACION SOCIAL"/>
    <s v="Establecimientos Públicos"/>
    <s v="Inversión directa"/>
    <s v="Corrientes "/>
    <n v="58887150000"/>
    <n v="58267053978"/>
    <n v="50887086484"/>
    <n v="0.87334236090284456"/>
    <n v="39407916918"/>
    <n v="0.67633275114405678"/>
  </r>
  <r>
    <n v="2013"/>
    <x v="0"/>
    <s v="0215-FUNDACIÓN GILBERTO ALZATE AVENDAÑO"/>
    <s v="CULTURA, RECREACIÓN Y DEPORTE"/>
    <s v="Establecimientos Públicos"/>
    <s v="Funcionamiento"/>
    <s v="Corrientes "/>
    <n v="2941184000"/>
    <n v="2941184000"/>
    <n v="2869917886"/>
    <n v="0.97576958326986685"/>
    <n v="2761013613"/>
    <n v="0.93874222523990336"/>
  </r>
  <r>
    <n v="2013"/>
    <x v="0"/>
    <s v="0215-FUNDACIÓN GILBERTO ALZATE AVENDAÑO"/>
    <s v="CULTURA, RECREACIÓN Y DEPORTE"/>
    <s v="Establecimientos Públicos"/>
    <s v="Inversión directa"/>
    <s v="Corrientes "/>
    <n v="4900000000"/>
    <n v="4900000000"/>
    <n v="4540063945"/>
    <n v="0.92654366224489793"/>
    <n v="3980805548"/>
    <n v="0.81240929551020413"/>
  </r>
  <r>
    <n v="2013"/>
    <x v="0"/>
    <s v="0216-ORQUESTA FILARMÓNICA DE BOGOTÁ"/>
    <s v="CULTURA, RECREACIÓN Y DEPORTE"/>
    <s v="Establecimientos Públicos"/>
    <s v="Funcionamiento"/>
    <s v="Corrientes "/>
    <n v="19462611000"/>
    <n v="19573611000"/>
    <n v="19324887170"/>
    <n v="0.98729290011945159"/>
    <n v="19282645644"/>
    <n v="0.98513481462362773"/>
  </r>
  <r>
    <n v="2013"/>
    <x v="0"/>
    <s v="0216-ORQUESTA FILARMÓNICA DE BOGOTÁ"/>
    <s v="CULTURA, RECREACIÓN Y DEPORTE"/>
    <s v="Establecimientos Públicos"/>
    <s v="Inversión directa"/>
    <s v="Corrientes "/>
    <n v="11614000000"/>
    <n v="10606000000"/>
    <n v="10232372605"/>
    <n v="0.9647720728832736"/>
    <n v="8260796980"/>
    <n v="0.77887959456911182"/>
  </r>
  <r>
    <n v="2013"/>
    <x v="0"/>
    <s v="0217-FONDO DE SEGURIDAD Y VIGILANCIA"/>
    <s v="SEGURIDAD, CONVIVENCIA Y JUSTICIA"/>
    <s v="Establecimientos Públicos"/>
    <s v="Funcionamiento"/>
    <s v="Corrientes "/>
    <n v="5823667000"/>
    <n v="5910420449"/>
    <n v="5839973547"/>
    <n v="0.9880808983712962"/>
    <n v="5225660126"/>
    <n v="0.8841435513922099"/>
  </r>
  <r>
    <n v="2013"/>
    <x v="0"/>
    <s v="0217-FONDO DE SEGURIDAD Y VIGILANCIA"/>
    <s v="SEGURIDAD, CONVIVENCIA Y JUSTICIA"/>
    <s v="Establecimientos Públicos"/>
    <s v="Servicio de la deuda"/>
    <s v="Corrientes "/>
    <n v="0"/>
    <n v="0"/>
    <n v="0"/>
    <n v="0"/>
    <n v="0"/>
    <n v="0"/>
  </r>
  <r>
    <n v="2013"/>
    <x v="0"/>
    <s v="0217-FONDO DE SEGURIDAD Y VIGILANCIA"/>
    <s v="SEGURIDAD, CONVIVENCIA Y JUSTICIA"/>
    <s v="Establecimientos Públicos"/>
    <s v="Inversión directa"/>
    <s v="Corrientes "/>
    <n v="156934344000"/>
    <n v="158314423141"/>
    <n v="123954977216"/>
    <n v="0.78296705225399232"/>
    <n v="76967520298"/>
    <n v="0.48616871900199649"/>
  </r>
  <r>
    <n v="2013"/>
    <x v="0"/>
    <s v="0218-JARDIN BOTÁNICO"/>
    <s v="AMBIENTE"/>
    <s v="Establecimientos Públicos"/>
    <s v="Funcionamiento"/>
    <s v="Corrientes "/>
    <n v="5339909000"/>
    <n v="5339909000"/>
    <n v="4993660795"/>
    <n v="0.93515840719383048"/>
    <n v="4655138636"/>
    <n v="0.87176366413734763"/>
  </r>
  <r>
    <n v="2013"/>
    <x v="0"/>
    <s v="0218-JARDIN BOTÁNICO"/>
    <s v="AMBIENTE"/>
    <s v="Establecimientos Públicos"/>
    <s v="Inversión directa"/>
    <s v="Corrientes "/>
    <n v="20881063000"/>
    <n v="21384852877"/>
    <n v="21373750467"/>
    <n v="0.99948082831975238"/>
    <n v="12405594152"/>
    <n v="0.58011126956793602"/>
  </r>
  <r>
    <n v="2013"/>
    <x v="0"/>
    <s v="0219-INSTITUTO PARA LA INVESTIGACION EDUCATIVA Y EL DESARROLLO PEDAGÓGICO"/>
    <s v="EDUCACIÓN"/>
    <s v="Establecimientos Públicos"/>
    <s v="Funcionamiento"/>
    <s v="Corrientes "/>
    <n v="4287332000"/>
    <n v="4287332000"/>
    <n v="3924477591"/>
    <n v="0.91536591777823595"/>
    <n v="3831192568"/>
    <n v="0.89360762544164996"/>
  </r>
  <r>
    <n v="2013"/>
    <x v="0"/>
    <s v="0219-INSTITUTO PARA LA INVESTIGACION EDUCATIVA Y EL DESARROLLO PEDAGÓGICO"/>
    <s v="EDUCACIÓN"/>
    <s v="Establecimientos Públicos"/>
    <s v="Inversión directa"/>
    <s v="Corrientes "/>
    <n v="5620000000"/>
    <n v="5774000000"/>
    <n v="5674767754"/>
    <n v="0.98281395116037407"/>
    <n v="4239213146"/>
    <n v="0.73419001489435398"/>
  </r>
  <r>
    <n v="2013"/>
    <x v="0"/>
    <s v="0220-INSTITUTO DISTRITAL DE PARTICIPACIÓN Y ACCIÓN COMUNAL"/>
    <s v="GOBIERNO"/>
    <s v="Establecimientos Públicos"/>
    <s v="Funcionamiento"/>
    <s v="Corrientes "/>
    <n v="9683988000"/>
    <n v="9683988000"/>
    <n v="9350396481"/>
    <n v="0.96555225811927892"/>
    <n v="9011572478"/>
    <n v="0.93056419297504289"/>
  </r>
  <r>
    <n v="2013"/>
    <x v="0"/>
    <s v="0220-INSTITUTO DISTRITAL DE PARTICIPACIÓN Y ACCIÓN COMUNAL"/>
    <s v="GOBIERNO"/>
    <s v="Establecimientos Públicos"/>
    <s v="Inversión directa"/>
    <s v="Corrientes "/>
    <n v="13571000000"/>
    <n v="12441727366"/>
    <n v="8193512198"/>
    <n v="0.65855101602617772"/>
    <n v="6437597970"/>
    <n v="0.51741995147653519"/>
  </r>
  <r>
    <n v="2013"/>
    <x v="0"/>
    <s v="0221-INSTITUTO DISTRITAL DE TURISMO"/>
    <s v="DESARROLLO ECONÓMICO, INDUSTRIA Y TURISMO"/>
    <s v="Establecimientos Públicos"/>
    <s v="Funcionamiento"/>
    <s v="Corrientes "/>
    <n v="3881561000"/>
    <n v="3881561000"/>
    <n v="3712122831"/>
    <n v="0.95634793089687375"/>
    <n v="3641828946"/>
    <n v="0.93823823611170865"/>
  </r>
  <r>
    <n v="2013"/>
    <x v="0"/>
    <s v="0221-INSTITUTO DISTRITAL DE TURISMO"/>
    <s v="DESARROLLO ECONÓMICO, INDUSTRIA Y TURISMO"/>
    <s v="Establecimientos Públicos"/>
    <s v="Inversión directa"/>
    <s v="Corrientes "/>
    <n v="7570000000"/>
    <n v="7570000000"/>
    <n v="7201015598"/>
    <n v="0.95125701426684284"/>
    <n v="6237076396"/>
    <n v="0.82392026367239102"/>
  </r>
  <r>
    <n v="2013"/>
    <x v="0"/>
    <s v="0221-INSTITUTO DISTRITAL DE TURISMO"/>
    <s v="DESARROLLO ECONÓMICO, INDUSTRIA Y TURISMO"/>
    <s v="Establecimientos Públicos"/>
    <s v="Transferencias"/>
    <s v="Corrientes "/>
    <n v="0"/>
    <n v="0"/>
    <n v="0"/>
    <n v="0"/>
    <n v="0"/>
    <n v="0"/>
  </r>
  <r>
    <n v="2013"/>
    <x v="0"/>
    <s v="0222-INSTITUTO DISTRITAL DE LAS ARTES"/>
    <s v="CULTURA, RECREACIÓN Y DEPORTE"/>
    <s v="Establecimientos Públicos"/>
    <s v="Funcionamiento"/>
    <s v="Corrientes "/>
    <n v="7119769000"/>
    <n v="7719769000"/>
    <n v="7305561522"/>
    <n v="0.94634457611361167"/>
    <n v="6680423193"/>
    <n v="0.86536568555354443"/>
  </r>
  <r>
    <n v="2013"/>
    <x v="0"/>
    <s v="0222-INSTITUTO DISTRITAL DE LAS ARTES"/>
    <s v="CULTURA, RECREACIÓN Y DEPORTE"/>
    <s v="Establecimientos Públicos"/>
    <s v="Inversión directa"/>
    <s v="Corrientes "/>
    <n v="49728063000"/>
    <n v="64024628153"/>
    <n v="61290383315"/>
    <n v="0.95729385836547209"/>
    <n v="49582313558"/>
    <n v="0.77442563882624793"/>
  </r>
  <r>
    <n v="2013"/>
    <x v="0"/>
    <s v="0226-UNIDAD ADMINISTRATIVA ESPECIAL DE CATASTRO"/>
    <s v="HACIENDA"/>
    <s v="Establecimientos Públicos"/>
    <s v="Funcionamiento"/>
    <s v="Corrientes "/>
    <n v="33566354000"/>
    <n v="33766354000"/>
    <n v="32145174139"/>
    <n v="0.95198830584433247"/>
    <n v="29915079605"/>
    <n v="0.88594343366180428"/>
  </r>
  <r>
    <n v="2013"/>
    <x v="0"/>
    <s v="0226-UNIDAD ADMINISTRATIVA ESPECIAL DE CATASTRO"/>
    <s v="HACIENDA"/>
    <s v="Establecimientos Públicos"/>
    <s v="Inversión directa"/>
    <s v="Corrientes "/>
    <n v="12810500000"/>
    <n v="13345053942"/>
    <n v="12191575525"/>
    <n v="0.91356509894877724"/>
    <n v="7448888964"/>
    <n v="0.55817601010638163"/>
  </r>
  <r>
    <n v="2013"/>
    <x v="0"/>
    <s v="0226-UNIDAD ADMINISTRATIVA ESPECIAL DE CATASTRO"/>
    <s v="HACIENDA"/>
    <s v="Establecimientos Públicos"/>
    <s v="Transferencias"/>
    <s v="Corrientes "/>
    <n v="0"/>
    <n v="0"/>
    <n v="0"/>
    <n v="0"/>
    <n v="0"/>
    <n v="0"/>
  </r>
  <r>
    <n v="2013"/>
    <x v="0"/>
    <s v="0227-UNIDAD ADTIVA ESPECIAL DE REHABILITACIÓN Y MANTO. VIAL"/>
    <s v="MOVILIDAD"/>
    <s v="Establecimientos Públicos"/>
    <s v="Funcionamiento"/>
    <s v="Corrientes "/>
    <n v="16228193000"/>
    <n v="16228193000"/>
    <n v="14721443002"/>
    <n v="0.90715232447629879"/>
    <n v="14186036233"/>
    <n v="0.8741599408510855"/>
  </r>
  <r>
    <n v="2013"/>
    <x v="0"/>
    <s v="0227-UNIDAD ADTIVA ESPECIAL DE REHABILITACIÓN Y MANTO. VIAL"/>
    <s v="MOVILIDAD"/>
    <s v="Establecimientos Públicos"/>
    <s v="Inversión directa"/>
    <s v="Corrientes "/>
    <n v="150567086000"/>
    <n v="313037561665"/>
    <n v="228006392037"/>
    <n v="0.72836751865900085"/>
    <n v="91003866433"/>
    <n v="0.29071229008098592"/>
  </r>
  <r>
    <n v="2013"/>
    <x v="0"/>
    <s v="0228-UNIDAD ADMINISTRATIVA ESPECIAL DE SERVICIOS PÚBLICOS"/>
    <s v="HÁBITAT"/>
    <s v="Establecimientos Públicos"/>
    <s v="Funcionamiento"/>
    <s v="Corrientes "/>
    <n v="168067101000"/>
    <n v="168067101000"/>
    <n v="152675366796"/>
    <n v="0.90841911288753652"/>
    <n v="149834340038"/>
    <n v="0.89151499101540399"/>
  </r>
  <r>
    <n v="2013"/>
    <x v="0"/>
    <s v="0228-UNIDAD ADMINISTRATIVA ESPECIAL DE SERVICIOS PÚBLICOS"/>
    <s v="HÁBITAT"/>
    <s v="Establecimientos Públicos"/>
    <s v="Inversión directa"/>
    <s v="Corrientes "/>
    <n v="77844411000"/>
    <n v="73300448766"/>
    <n v="38594892533"/>
    <n v="0.52653009882938151"/>
    <n v="28510590440"/>
    <n v="0.38895519631831338"/>
  </r>
  <r>
    <n v="2013"/>
    <x v="0"/>
    <s v="0229-INSTITUTO DISTRITAL DE PROTECCIÓN Y BIENESTAR ANIMAL"/>
    <s v="AMBIENTE"/>
    <s v="Establecimientos Públicos"/>
    <s v="Funcionamiento"/>
    <s v="Corrientes "/>
    <n v="0"/>
    <n v="0"/>
    <n v="0"/>
    <n v="0"/>
    <n v="0"/>
    <n v="0"/>
  </r>
  <r>
    <n v="2013"/>
    <x v="0"/>
    <s v="0229-INSTITUTO DISTRITAL DE PROTECCIÓN Y BIENESTAR ANIMAL"/>
    <s v="AMBIENTE"/>
    <s v="Establecimientos Públicos"/>
    <s v="Inversión directa"/>
    <s v="Corrientes "/>
    <n v="0"/>
    <n v="0"/>
    <n v="0"/>
    <n v="0"/>
    <n v="0"/>
    <n v="0"/>
  </r>
  <r>
    <n v="2013"/>
    <x v="0"/>
    <s v="0230-UNIVERSIDAD DISTRITAL  "/>
    <s v="EDUCACIÓN"/>
    <s v="Ente Autónomo Universitario"/>
    <s v="Funcionamiento"/>
    <s v="Corrientes "/>
    <n v="205201430000"/>
    <n v="206865670051"/>
    <n v="201659742450"/>
    <n v="0.97483426032112264"/>
    <n v="189748062327"/>
    <n v="0.91725254499801789"/>
  </r>
  <r>
    <n v="2013"/>
    <x v="0"/>
    <s v="0230-UNIVERSIDAD DISTRITAL  "/>
    <s v="EDUCACIÓN"/>
    <s v="Ente Autónomo Universitario"/>
    <s v="Servicio de la deuda"/>
    <s v="Corrientes "/>
    <n v="0"/>
    <n v="0"/>
    <n v="0"/>
    <n v="0"/>
    <n v="0"/>
    <n v="0"/>
  </r>
  <r>
    <n v="2013"/>
    <x v="0"/>
    <s v="0230-UNIVERSIDAD DISTRITAL  "/>
    <s v="EDUCACIÓN"/>
    <s v="Ente Autónomo Universitario"/>
    <s v="Inversión directa"/>
    <s v="Corrientes "/>
    <n v="48000000000"/>
    <n v="96634171073"/>
    <n v="86965876832"/>
    <n v="0.89994952992667243"/>
    <n v="20409212810"/>
    <n v="0.21120078522308991"/>
  </r>
  <r>
    <n v="2013"/>
    <x v="0"/>
    <s v="0230-UNIVERSIDAD DISTRITAL  "/>
    <s v="EDUCACIÓN"/>
    <s v="Ente Autónomo Universitario"/>
    <s v="Transferencias"/>
    <s v="Corrientes "/>
    <n v="281825000"/>
    <n v="281825000"/>
    <n v="107239120"/>
    <n v="0.38051670362813805"/>
    <n v="107239120"/>
    <n v="0.38051670362813805"/>
  </r>
  <r>
    <n v="2013"/>
    <x v="0"/>
    <s v="0235-CONTRALORÍA DISTRITAL"/>
    <s v="ORGANISMO DE CONTROL"/>
    <s v="Organismo de Control"/>
    <s v="Funcionamiento"/>
    <s v="Corrientes "/>
    <n v="90485421000"/>
    <n v="90485421000"/>
    <n v="85298637974"/>
    <n v="0.94267824618951601"/>
    <n v="83596167244"/>
    <n v="0.92386338395883683"/>
  </r>
  <r>
    <n v="2013"/>
    <x v="0"/>
    <s v="0235-CONTRALORÍA DISTRITAL"/>
    <s v="ORGANISMO DE CONTROL"/>
    <s v="Organismo de Control"/>
    <s v="Inversión directa"/>
    <s v="Corrientes "/>
    <n v="11000000000"/>
    <n v="7716000000"/>
    <n v="7072576644"/>
    <n v="0.91661179937791604"/>
    <n v="1551535455"/>
    <n v="0.20108028188180405"/>
  </r>
  <r>
    <n v="2013"/>
    <x v="0"/>
    <s v="0501-AGENCIA DE EDUCACIÓN SUPERIOR, CIENCIA Y TECNOLOGÍA - ATENEA"/>
    <s v="EDUCACIÓN"/>
    <s v="Establecimientos Públicos"/>
    <s v="Funcionamiento"/>
    <s v="Corrientes "/>
    <n v="0"/>
    <n v="0"/>
    <n v="0"/>
    <n v="0"/>
    <n v="0"/>
    <n v="0"/>
  </r>
  <r>
    <n v="2013"/>
    <x v="0"/>
    <s v="0501-AGENCIA DE EDUCACIÓN SUPERIOR, CIENCIA Y TECNOLOGÍA - ATENEA"/>
    <s v="EDUCACIÓN"/>
    <s v="Establecimientos Públicos"/>
    <s v="Inversión directa"/>
    <s v="Corrientes "/>
    <n v="0"/>
    <n v="0"/>
    <n v="0"/>
    <n v="0"/>
    <n v="0"/>
    <n v="0"/>
  </r>
  <r>
    <n v="2014"/>
    <x v="0"/>
    <s v="0100-CONCEJO DE BOGOTA"/>
    <s v="OTRAS ENTIDADES"/>
    <s v="Administración Centrral"/>
    <s v="Funcionamiento"/>
    <s v="Corrientes "/>
    <n v="50583112000"/>
    <n v="50583112000"/>
    <n v="50254395739"/>
    <n v="0.9935014622864643"/>
    <n v="50254395739"/>
    <n v="0.9935014622864643"/>
  </r>
  <r>
    <n v="2014"/>
    <x v="0"/>
    <s v="0102-PERSONERÍA DE BOGOTÁ"/>
    <s v="OTRAS ENTIDADES"/>
    <s v="Administración Centrral"/>
    <s v="Funcionamiento"/>
    <s v="Corrientes "/>
    <n v="90467357000"/>
    <n v="90467357000"/>
    <n v="90417039521"/>
    <n v="0.99944380513957098"/>
    <n v="88538822619"/>
    <n v="0.97868253870840949"/>
  </r>
  <r>
    <n v="2014"/>
    <x v="0"/>
    <s v="0102-PERSONERÍA DE BOGOTÁ"/>
    <s v="OTRAS ENTIDADES"/>
    <s v="Administración Centrral"/>
    <s v="Inversión directa"/>
    <s v="Corrientes "/>
    <n v="8973875000"/>
    <n v="8973875000"/>
    <n v="8970104248"/>
    <n v="0.99957980783106515"/>
    <n v="7822439021"/>
    <n v="0.87169021420512316"/>
  </r>
  <r>
    <n v="2014"/>
    <x v="0"/>
    <s v="0104-SECRETARÍA GENERAL"/>
    <s v="GESTIÓN PÚBLICA"/>
    <s v="Administración Centrral"/>
    <s v="Funcionamiento"/>
    <s v="Corrientes "/>
    <n v="71905581000"/>
    <n v="71905581000"/>
    <n v="65422481864"/>
    <n v="0.90983872119745479"/>
    <n v="59323527765"/>
    <n v="0.82501979595992692"/>
  </r>
  <r>
    <n v="2014"/>
    <x v="0"/>
    <s v="0104-SECRETARÍA GENERAL"/>
    <s v="GESTIÓN PÚBLICA"/>
    <s v="Administración Centrral"/>
    <s v="Inversión directa"/>
    <s v="Corrientes "/>
    <n v="121671297000"/>
    <n v="121671297000"/>
    <n v="115296795738"/>
    <n v="0.94760883282110486"/>
    <n v="82086194875"/>
    <n v="0.67465537804696862"/>
  </r>
  <r>
    <n v="2014"/>
    <x v="0"/>
    <s v="0105-VEEDURÍA DISTRITAL"/>
    <s v="OTRAS ENTIDADES"/>
    <s v="Administración Centrral"/>
    <s v="Funcionamiento"/>
    <s v="Corrientes "/>
    <n v="15831935000"/>
    <n v="15831935000"/>
    <n v="14593231612"/>
    <n v="0.9217591919117909"/>
    <n v="13933423657"/>
    <n v="0.88008342991554733"/>
  </r>
  <r>
    <n v="2014"/>
    <x v="0"/>
    <s v="0105-VEEDURÍA DISTRITAL"/>
    <s v="OTRAS ENTIDADES"/>
    <s v="Administración Centrral"/>
    <s v="Inversión directa"/>
    <s v="Corrientes "/>
    <n v="1187719000"/>
    <n v="1187719000"/>
    <n v="1183779821"/>
    <n v="0.99668340828091495"/>
    <n v="1034704651"/>
    <n v="0.87116957041185672"/>
  </r>
  <r>
    <n v="2014"/>
    <x v="0"/>
    <s v="0110-SECRETARÍA DISTRITAL DE GOBIERNO"/>
    <s v="GOBIERNO"/>
    <s v="Administración Centrral"/>
    <s v="Funcionamiento"/>
    <s v="Corrientes "/>
    <n v="89322707000"/>
    <n v="89322707000"/>
    <n v="85654986635.159988"/>
    <n v="0.95893854443036519"/>
    <n v="81383128150.160004"/>
    <n v="0.9111135441759507"/>
  </r>
  <r>
    <n v="2014"/>
    <x v="0"/>
    <s v="0110-SECRETARÍA DISTRITAL DE GOBIERNO"/>
    <s v="GOBIERNO"/>
    <s v="Administración Centrral"/>
    <s v="Inversión directa"/>
    <s v="Corrientes "/>
    <n v="58073536000"/>
    <n v="58073536000"/>
    <n v="55547466628"/>
    <n v="0.95650222896708059"/>
    <n v="40629109985"/>
    <n v="0.69961488112244452"/>
  </r>
  <r>
    <n v="2014"/>
    <x v="0"/>
    <s v="0111-SECRETARÍA DISTRITAL DE HACIENDA"/>
    <s v="HACIENDA"/>
    <s v="Administración Centrral"/>
    <s v="Funcionamiento"/>
    <s v="Corrientes "/>
    <n v="239496776000"/>
    <n v="236121442428"/>
    <n v="166143632568"/>
    <n v="0.70363636127058571"/>
    <n v="149812565221.60999"/>
    <n v="0.63447251414827355"/>
  </r>
  <r>
    <n v="2014"/>
    <x v="0"/>
    <s v="0111-SECRETARÍA DISTRITAL DE HACIENDA"/>
    <s v="HACIENDA"/>
    <s v="Administración Centrral"/>
    <s v="Servicio de la deuda"/>
    <s v="Corrientes "/>
    <n v="307879230000"/>
    <n v="307879230000"/>
    <n v="184226205008"/>
    <n v="0.59837165699030748"/>
    <n v="184131574198"/>
    <n v="0.59806429358031066"/>
  </r>
  <r>
    <n v="2014"/>
    <x v="0"/>
    <s v="0111-SECRETARÍA DISTRITAL DE HACIENDA"/>
    <s v="HACIENDA"/>
    <s v="Administración Centrral"/>
    <s v="Inversión directa"/>
    <s v="Corrientes "/>
    <n v="40082233000"/>
    <n v="40082233000"/>
    <n v="33872822151"/>
    <n v="0.84508321058360192"/>
    <n v="16885717053"/>
    <n v="0.42127685483490901"/>
  </r>
  <r>
    <n v="2014"/>
    <x v="0"/>
    <s v="0111-SECRETARÍA DISTRITAL DE HACIENDA"/>
    <s v="HACIENDA"/>
    <s v="Administración Centrral"/>
    <s v="Transferencias"/>
    <s v="Corrientes "/>
    <n v="2226412995000"/>
    <n v="1874947687195"/>
    <n v="1684147887021"/>
    <n v="0.8982372673770731"/>
    <n v="1684147887021"/>
    <n v="0.8982372673770731"/>
  </r>
  <r>
    <n v="2014"/>
    <x v="0"/>
    <s v="0112-SECRETARÍA DE EDUCACIÓN DEL DISTRITO"/>
    <s v="EDUCACIÓN"/>
    <s v="Administración Centrral"/>
    <s v="Funcionamiento"/>
    <s v="Corrientes "/>
    <n v="79933853000"/>
    <n v="79933853000"/>
    <n v="71181062351"/>
    <n v="0.89049957783218581"/>
    <n v="67868020750"/>
    <n v="0.84905228764588636"/>
  </r>
  <r>
    <n v="2014"/>
    <x v="0"/>
    <s v="0112-SECRETARÍA DE EDUCACIÓN DEL DISTRITO"/>
    <s v="EDUCACIÓN"/>
    <s v="Administración Centrral"/>
    <s v="Inversión directa"/>
    <s v="Corrientes "/>
    <n v="2838279760000"/>
    <n v="2838279760000"/>
    <n v="2510076007816"/>
    <n v="0.88436525644533359"/>
    <n v="2236938978481"/>
    <n v="0.78813195584391582"/>
  </r>
  <r>
    <n v="2014"/>
    <x v="0"/>
    <s v="0113-SECRETARÍA DISTRITAL DE MOVILIDAD"/>
    <s v="MOVILIDAD"/>
    <s v="Administración Centrral"/>
    <s v="Funcionamiento"/>
    <s v="Corrientes "/>
    <n v="32907299000"/>
    <n v="32907299000"/>
    <n v="29261661807"/>
    <n v="0.88921493699619647"/>
    <n v="27084255119"/>
    <n v="0.82304704251175398"/>
  </r>
  <r>
    <n v="2014"/>
    <x v="0"/>
    <s v="0113-SECRETARÍA DISTRITAL DE MOVILIDAD"/>
    <s v="MOVILIDAD"/>
    <s v="Administración Centrral"/>
    <s v="Inversión directa"/>
    <s v="Corrientes "/>
    <n v="187684750000"/>
    <n v="187684750000"/>
    <n v="156684976601"/>
    <n v="0.83483062209902514"/>
    <n v="85048765103.959991"/>
    <n v="0.45314691312938316"/>
  </r>
  <r>
    <n v="2014"/>
    <x v="0"/>
    <s v="0113-SECRETARÍA DISTRITAL DE MOVILIDAD"/>
    <s v="MOVILIDAD"/>
    <s v="Administración Centrral"/>
    <s v="Transferencias"/>
    <s v="Corrientes "/>
    <n v="0"/>
    <n v="0"/>
    <n v="0"/>
    <n v="0"/>
    <n v="0"/>
    <n v="0"/>
  </r>
  <r>
    <n v="2014"/>
    <x v="0"/>
    <s v="0114-SECRETARÍA DISTRITAL DE SALUD"/>
    <s v="SALUD"/>
    <s v="Administración Centrral"/>
    <s v="Funcionamiento"/>
    <s v="Corrientes "/>
    <n v="51524594000"/>
    <n v="51524594000"/>
    <n v="28155098576"/>
    <n v="0.54643998894974311"/>
    <n v="27235831097"/>
    <n v="0.52859865517814653"/>
  </r>
  <r>
    <n v="2014"/>
    <x v="0"/>
    <s v="0117-SECRETARÍA DISTRITAL DE DESARROLLO ECONÓMICO"/>
    <s v="DESARROLLO ECONÓMICO, INDUSTRIA Y TURISMO"/>
    <s v="Administración Centrral"/>
    <s v="Funcionamiento"/>
    <s v="Corrientes "/>
    <n v="10402781000"/>
    <n v="10402781000"/>
    <n v="9999821522"/>
    <n v="0.96126425443350194"/>
    <n v="9246593811"/>
    <n v="0.88885787473561151"/>
  </r>
  <r>
    <n v="2014"/>
    <x v="0"/>
    <s v="0117-SECRETARÍA DISTRITAL DE DESARROLLO ECONÓMICO"/>
    <s v="DESARROLLO ECONÓMICO, INDUSTRIA Y TURISMO"/>
    <s v="Administración Centrral"/>
    <s v="Inversión directa"/>
    <s v="Corrientes "/>
    <n v="43320000000"/>
    <n v="43320000000"/>
    <n v="43319972725"/>
    <n v="0.99999937038319486"/>
    <n v="35341984472"/>
    <n v="0.81583528328716526"/>
  </r>
  <r>
    <n v="2014"/>
    <x v="0"/>
    <s v="0117-SECRETARÍA DISTRITAL DE DESARROLLO ECONÓMICO"/>
    <s v="DESARROLLO ECONÓMICO, INDUSTRIA Y TURISMO"/>
    <s v="Administración Centrral"/>
    <s v="Transferencias"/>
    <s v="Corrientes "/>
    <n v="0"/>
    <n v="0"/>
    <n v="0"/>
    <n v="0"/>
    <n v="0"/>
    <n v="0"/>
  </r>
  <r>
    <n v="2014"/>
    <x v="0"/>
    <s v="0118-SECRETARÍA DISTRITAL DEL HABITAT"/>
    <s v="HÁBITAT"/>
    <s v="Administración Centrral"/>
    <s v="Funcionamiento"/>
    <s v="Corrientes "/>
    <n v="13368399000"/>
    <n v="13368399000"/>
    <n v="12770690405"/>
    <n v="0.95528944079242395"/>
    <n v="12245561387"/>
    <n v="0.9160080714975668"/>
  </r>
  <r>
    <n v="2014"/>
    <x v="0"/>
    <s v="0118-SECRETARÍA DISTRITAL DEL HABITAT"/>
    <s v="HÁBITAT"/>
    <s v="Administración Centrral"/>
    <s v="Inversión directa"/>
    <s v="Corrientes "/>
    <n v="172432696000"/>
    <n v="172432696000"/>
    <n v="170073388005"/>
    <n v="0.98631751373301035"/>
    <n v="139069273965"/>
    <n v="0.80651336545245456"/>
  </r>
  <r>
    <n v="2014"/>
    <x v="0"/>
    <s v="0118-SECRETARÍA DISTRITAL DEL HABITAT"/>
    <s v="HÁBITAT"/>
    <s v="Administración Centrral"/>
    <s v="Transferencias"/>
    <s v="Corrientes "/>
    <n v="0"/>
    <n v="0"/>
    <n v="0"/>
    <n v="0"/>
    <n v="0"/>
    <n v="0"/>
  </r>
  <r>
    <n v="2014"/>
    <x v="0"/>
    <s v="0119-SECRETARÍA DISTRITAL DE CULTURA, RECREACIÓN Y DEPORTE"/>
    <s v="CULTURA, RECREACIÓN Y DEPORTE"/>
    <s v="Administración Centrral"/>
    <s v="Funcionamiento"/>
    <s v="Corrientes "/>
    <n v="11833599000"/>
    <n v="11833599000"/>
    <n v="11098205283"/>
    <n v="0.93785544727347947"/>
    <n v="10825555378"/>
    <n v="0.91481512750263039"/>
  </r>
  <r>
    <n v="2014"/>
    <x v="0"/>
    <s v="0119-SECRETARÍA DISTRITAL DE CULTURA, RECREACIÓN Y DEPORTE"/>
    <s v="CULTURA, RECREACIÓN Y DEPORTE"/>
    <s v="Administración Centrral"/>
    <s v="Inversión directa"/>
    <s v="Corrientes "/>
    <n v="54117854000"/>
    <n v="53217854000"/>
    <n v="45094712722"/>
    <n v="0.84736060048569417"/>
    <n v="43273600090"/>
    <n v="0.81314064430331967"/>
  </r>
  <r>
    <n v="2014"/>
    <x v="0"/>
    <s v="0120-SECRETARÍA DISTRITAL DE PLANEACIÓN "/>
    <s v="PLANEACIÓN"/>
    <s v="Administración Centrral"/>
    <s v="Funcionamiento"/>
    <s v="Corrientes "/>
    <n v="53627395000"/>
    <n v="53627395000"/>
    <n v="50292215208"/>
    <n v="0.9378082826510592"/>
    <n v="49017465148"/>
    <n v="0.91403778139885405"/>
  </r>
  <r>
    <n v="2014"/>
    <x v="0"/>
    <s v="0120-SECRETARÍA DISTRITAL DE PLANEACIÓN "/>
    <s v="PLANEACIÓN"/>
    <s v="Administración Centrral"/>
    <s v="Inversión directa"/>
    <s v="Corrientes "/>
    <n v="12342000000"/>
    <n v="12342000000"/>
    <n v="11370543585"/>
    <n v="0.92128857438016531"/>
    <n v="9417054645"/>
    <n v="0.76300880286825479"/>
  </r>
  <r>
    <n v="2014"/>
    <x v="0"/>
    <s v="0120-SECRETARÍA DISTRITAL DE PLANEACIÓN "/>
    <s v="PLANEACIÓN"/>
    <s v="Administración Centrral"/>
    <s v="Transferencias"/>
    <s v="Corrientes "/>
    <n v="0"/>
    <n v="0"/>
    <n v="0"/>
    <n v="0"/>
    <n v="0"/>
    <n v="0"/>
  </r>
  <r>
    <n v="2014"/>
    <x v="0"/>
    <s v="0121-SECRETARÍA DISTRITAL DE LA MUJER"/>
    <s v="MUJERES"/>
    <s v="Administración Centrral"/>
    <s v="Funcionamiento"/>
    <s v="Corrientes "/>
    <n v="10578473000"/>
    <n v="10578473000"/>
    <n v="9504999424"/>
    <n v="0.8985228230955451"/>
    <n v="8794138495"/>
    <n v="0.83132400063789924"/>
  </r>
  <r>
    <n v="2014"/>
    <x v="0"/>
    <s v="0121-SECRETARÍA DISTRITAL DE LA MUJER"/>
    <s v="MUJERES"/>
    <s v="Administración Centrral"/>
    <s v="Inversión directa"/>
    <s v="Corrientes "/>
    <n v="24083000000"/>
    <n v="24083000000"/>
    <n v="23699339188"/>
    <n v="0.98406922675746378"/>
    <n v="11699293213"/>
    <n v="0.48579052497612424"/>
  </r>
  <r>
    <n v="2014"/>
    <x v="0"/>
    <s v="0122-SECRETARÍA DISTRITAL DE INTEGRACIÓN SOCIAL"/>
    <s v="INTEGRACION SOCIAL"/>
    <s v="Administración Centrral"/>
    <s v="Funcionamiento"/>
    <s v="Corrientes "/>
    <n v="19369221000"/>
    <n v="19369221000"/>
    <n v="18924547971"/>
    <n v="0.97704228636763446"/>
    <n v="16307345662"/>
    <n v="0.84192057398694553"/>
  </r>
  <r>
    <n v="2014"/>
    <x v="0"/>
    <s v="0122-SECRETARÍA DISTRITAL DE INTEGRACIÓN SOCIAL"/>
    <s v="INTEGRACION SOCIAL"/>
    <s v="Administración Centrral"/>
    <s v="Inversión directa"/>
    <s v="Corrientes "/>
    <n v="796483391000"/>
    <n v="830180276101"/>
    <n v="825535832144"/>
    <n v="0.99440549951534263"/>
    <n v="651250902731"/>
    <n v="0.78446925502692699"/>
  </r>
  <r>
    <n v="2014"/>
    <x v="0"/>
    <s v="0125-DEPARTAMENTO ADMINISTRATIVO DEL SERVICIO CIVIL"/>
    <s v="GESTIÓN PÚBLICA"/>
    <s v="Administración Centrral"/>
    <s v="Funcionamiento"/>
    <s v="Corrientes "/>
    <n v="7017984000"/>
    <n v="8114314000"/>
    <n v="7998345101"/>
    <n v="0.98570810804215858"/>
    <n v="7864757823"/>
    <n v="0.96924494455107357"/>
  </r>
  <r>
    <n v="2014"/>
    <x v="0"/>
    <s v="0125-DEPARTAMENTO ADMINISTRATIVO DEL SERVICIO CIVIL"/>
    <s v="GESTIÓN PÚBLICA"/>
    <s v="Administración Centrral"/>
    <s v="Inversión directa"/>
    <s v="Corrientes "/>
    <n v="2125000000"/>
    <n v="2125000000"/>
    <n v="2099388912"/>
    <n v="0.98794772329411762"/>
    <n v="1997450267"/>
    <n v="0.93997659623529417"/>
  </r>
  <r>
    <n v="2014"/>
    <x v="0"/>
    <s v="0126-SECRETARÍA DISTRITAL DE AMBIENTE"/>
    <s v="AMBIENTE"/>
    <s v="Administración Centrral"/>
    <s v="Funcionamiento"/>
    <s v="Corrientes "/>
    <n v="21688627000"/>
    <n v="21688627000"/>
    <n v="20488990128"/>
    <n v="0.94468820585092828"/>
    <n v="18558347579"/>
    <n v="0.85567184953662578"/>
  </r>
  <r>
    <n v="2014"/>
    <x v="0"/>
    <s v="0126-SECRETARÍA DISTRITAL DE AMBIENTE"/>
    <s v="AMBIENTE"/>
    <s v="Administración Centrral"/>
    <s v="Inversión directa"/>
    <s v="Corrientes "/>
    <n v="100902218000"/>
    <n v="50715018000"/>
    <n v="47232523517"/>
    <n v="0.93133208622739716"/>
    <n v="32740553590"/>
    <n v="0.64557905884998401"/>
  </r>
  <r>
    <n v="2014"/>
    <x v="0"/>
    <s v="0127-DEPARTAMENTO ADTIVO DE LA DEFENSORÍA ESPACIO PUBLICO"/>
    <s v="GOBIERNO"/>
    <s v="Administración Centrral"/>
    <s v="Funcionamiento"/>
    <s v="Corrientes "/>
    <n v="8457841000"/>
    <n v="8457841000"/>
    <n v="8095014210"/>
    <n v="0.95710172489645995"/>
    <n v="7742592121"/>
    <n v="0.91543363383161258"/>
  </r>
  <r>
    <n v="2014"/>
    <x v="0"/>
    <s v="0127-DEPARTAMENTO ADTIVO DE LA DEFENSORÍA ESPACIO PUBLICO"/>
    <s v="GOBIERNO"/>
    <s v="Administración Centrral"/>
    <s v="Inversión directa"/>
    <s v="Corrientes "/>
    <n v="9000000000"/>
    <n v="9000000000"/>
    <n v="8753226400"/>
    <n v="0.97258071111111111"/>
    <n v="6964048090"/>
    <n v="0.77378312111111114"/>
  </r>
  <r>
    <n v="2014"/>
    <x v="0"/>
    <s v="0131-UNIDAD ADMINISTRATIVA ESPECIAL CUERPO OFICIAL DE BOMBEROS"/>
    <s v="SEGURIDAD, CONVIVENCIA Y JUSTICIA"/>
    <s v="Administración Centrral"/>
    <s v="Funcionamiento"/>
    <s v="Corrientes "/>
    <n v="47394877000"/>
    <n v="47394877000"/>
    <n v="39922759886"/>
    <n v="0.84234335888243783"/>
    <n v="38365386141"/>
    <n v="0.80948382123662854"/>
  </r>
  <r>
    <n v="2014"/>
    <x v="0"/>
    <s v="0131-UNIDAD ADMINISTRATIVA ESPECIAL CUERPO OFICIAL DE BOMBEROS"/>
    <s v="SEGURIDAD, CONVIVENCIA Y JUSTICIA"/>
    <s v="Administración Centrral"/>
    <s v="Inversión directa"/>
    <s v="Corrientes "/>
    <n v="32000000000"/>
    <n v="32000000000"/>
    <n v="23068141123"/>
    <n v="0.72087941009375001"/>
    <n v="13504828262"/>
    <n v="0.42202588318750001"/>
  </r>
  <r>
    <n v="2014"/>
    <x v="0"/>
    <s v="0136-SECRETARIA JURIDICA DISTRITAL"/>
    <s v="GESTIÓN JURÍDICA"/>
    <s v="Administración Centrral"/>
    <s v="Funcionamiento"/>
    <s v="Corrientes "/>
    <n v="0"/>
    <n v="0"/>
    <n v="0"/>
    <n v="0"/>
    <n v="0"/>
    <n v="0"/>
  </r>
  <r>
    <n v="2014"/>
    <x v="0"/>
    <s v="0136-SECRETARIA JURIDICA DISTRITAL"/>
    <s v="GESTIÓN JURÍDICA"/>
    <s v="Administración Centrral"/>
    <s v="Inversión directa"/>
    <s v="Corrientes "/>
    <n v="0"/>
    <n v="0"/>
    <n v="0"/>
    <n v="0"/>
    <n v="0"/>
    <n v="0"/>
  </r>
  <r>
    <n v="2014"/>
    <x v="0"/>
    <s v="0137-SECRETARÍA DISTRITAL DE SEGURIDAD, CONVIVENCIA Y JUSTICIA"/>
    <s v="SEGURIDAD, CONVIVENCIA Y JUSTICIA"/>
    <s v="Administración Centrral"/>
    <s v="Funcionamiento"/>
    <s v="Corrientes "/>
    <n v="0"/>
    <n v="0"/>
    <n v="0"/>
    <n v="0"/>
    <n v="0"/>
    <n v="0"/>
  </r>
  <r>
    <n v="2014"/>
    <x v="0"/>
    <s v="0137-SECRETARÍA DISTRITAL DE SEGURIDAD, CONVIVENCIA Y JUSTICIA"/>
    <s v="SEGURIDAD, CONVIVENCIA Y JUSTICIA"/>
    <s v="Administración Centrral"/>
    <s v="Inversión directa"/>
    <s v="Corrientes "/>
    <n v="0"/>
    <n v="0"/>
    <n v="0"/>
    <n v="0"/>
    <n v="0"/>
    <n v="0"/>
  </r>
  <r>
    <n v="2014"/>
    <x v="0"/>
    <s v="0200-INSTITUTO PARA LA ECONOMÍA SOCIAL"/>
    <s v="DESARROLLO ECONÓMICO, INDUSTRIA Y TURISMO"/>
    <s v="Establecimientos Públicos"/>
    <s v="Funcionamiento"/>
    <s v="Corrientes "/>
    <n v="8547325000"/>
    <n v="8547325000"/>
    <n v="8115379446"/>
    <n v="0.94946424126846707"/>
    <n v="7761782774"/>
    <n v="0.90809496234201925"/>
  </r>
  <r>
    <n v="2014"/>
    <x v="0"/>
    <s v="0200-INSTITUTO PARA LA ECONOMÍA SOCIAL"/>
    <s v="DESARROLLO ECONÓMICO, INDUSTRIA Y TURISMO"/>
    <s v="Establecimientos Públicos"/>
    <s v="Inversión directa"/>
    <s v="Corrientes "/>
    <n v="47738200000"/>
    <n v="47738200000"/>
    <n v="44590650565"/>
    <n v="0.93406644081678825"/>
    <n v="23963860335"/>
    <n v="0.50198500016758063"/>
  </r>
  <r>
    <n v="2014"/>
    <x v="0"/>
    <s v="0201-FONDO FINANCIERO DE SALUD "/>
    <s v="SALUD"/>
    <s v="Establecimientos Públicos"/>
    <s v="Funcionamiento"/>
    <s v="Corrientes "/>
    <n v="22743239000"/>
    <n v="22743239000"/>
    <n v="11706375993"/>
    <n v="0.51471894539735519"/>
    <n v="7490515096"/>
    <n v="0.32935128967338384"/>
  </r>
  <r>
    <n v="2014"/>
    <x v="0"/>
    <s v="0201-FONDO FINANCIERO DE SALUD "/>
    <s v="SALUD"/>
    <s v="Establecimientos Públicos"/>
    <s v="Inversión directa"/>
    <s v="Corrientes "/>
    <n v="2290906657000"/>
    <n v="1977138798000"/>
    <n v="1587523333225"/>
    <n v="0.80293975052782307"/>
    <n v="1382048451275"/>
    <n v="0.69901438010979744"/>
  </r>
  <r>
    <n v="2014"/>
    <x v="0"/>
    <s v="0201-FONDO FINANCIERO DE SALUD "/>
    <s v="SALUD"/>
    <s v="Establecimientos Públicos"/>
    <s v="Transferencias"/>
    <s v="Corrientes "/>
    <n v="3579323000"/>
    <n v="3513645000"/>
    <n v="3360880194"/>
    <n v="0.95652241304969621"/>
    <n v="3360880194"/>
    <n v="0.95652241304969621"/>
  </r>
  <r>
    <n v="2014"/>
    <x v="0"/>
    <s v="0203-INSTITUTO DISTRITAL DE GESTIÓN DE RIESGOS Y CAMBIO CLIMATICO"/>
    <s v="AMBIENTE"/>
    <s v="Establecimientos Públicos"/>
    <s v="Funcionamiento"/>
    <s v="Corrientes "/>
    <n v="4640254000"/>
    <n v="4640254000"/>
    <n v="4491316577"/>
    <n v="0.96790317448139696"/>
    <n v="4146100155"/>
    <n v="0.89350715607378384"/>
  </r>
  <r>
    <n v="2014"/>
    <x v="0"/>
    <s v="0203-INSTITUTO DISTRITAL DE GESTIÓN DE RIESGOS Y CAMBIO CLIMATICO"/>
    <s v="AMBIENTE"/>
    <s v="Establecimientos Públicos"/>
    <s v="Inversión directa"/>
    <s v="Corrientes "/>
    <n v="83721506000"/>
    <n v="84321506000"/>
    <n v="62134651444"/>
    <n v="0.73687786653146348"/>
    <n v="22789242535"/>
    <n v="0.27026607583360762"/>
  </r>
  <r>
    <n v="2014"/>
    <x v="0"/>
    <s v="0204-INSTITUTO DE DESARROLLO URBANO  "/>
    <s v="MOVILIDAD"/>
    <s v="Establecimientos Públicos"/>
    <s v="Funcionamiento"/>
    <s v="Corrientes "/>
    <n v="51713737000"/>
    <n v="51713737000"/>
    <n v="49678481958"/>
    <n v="0.96064382193071829"/>
    <n v="44335682655"/>
    <n v="0.85732892703151586"/>
  </r>
  <r>
    <n v="2014"/>
    <x v="0"/>
    <s v="0204-INSTITUTO DE DESARROLLO URBANO  "/>
    <s v="MOVILIDAD"/>
    <s v="Establecimientos Públicos"/>
    <s v="Servicio de la deuda"/>
    <s v="Corrientes "/>
    <n v="0"/>
    <n v="0"/>
    <n v="0"/>
    <n v="0"/>
    <n v="0"/>
    <n v="0"/>
  </r>
  <r>
    <n v="2014"/>
    <x v="0"/>
    <s v="0204-INSTITUTO DE DESARROLLO URBANO  "/>
    <s v="MOVILIDAD"/>
    <s v="Establecimientos Públicos"/>
    <s v="Inversión directa"/>
    <s v="Corrientes "/>
    <n v="1854528317000"/>
    <n v="1465327432454"/>
    <n v="1116300844607"/>
    <n v="0.76180983163436633"/>
    <n v="202443565747"/>
    <n v="0.13815585599729444"/>
  </r>
  <r>
    <n v="2014"/>
    <x v="0"/>
    <s v="0204-INSTITUTO DE DESARROLLO URBANO  "/>
    <s v="MOVILIDAD"/>
    <s v="Establecimientos Públicos"/>
    <s v="Transferencias"/>
    <s v="Corrientes "/>
    <n v="0"/>
    <n v="0"/>
    <n v="0"/>
    <n v="0"/>
    <n v="0"/>
    <n v="0"/>
  </r>
  <r>
    <n v="2014"/>
    <x v="0"/>
    <s v="0206-FONDO DE PRESTACIONES ECONÓMICAS, CESANTÍAS Y PENSIONES"/>
    <s v="HACIENDA"/>
    <s v="Establecimientos Públicos"/>
    <s v="Funcionamiento"/>
    <s v="Corrientes "/>
    <n v="368537910000"/>
    <n v="671289872305"/>
    <n v="621444583306"/>
    <n v="0.92574699685569983"/>
    <n v="619319781953"/>
    <n v="0.92258174523987535"/>
  </r>
  <r>
    <n v="2014"/>
    <x v="0"/>
    <s v="0206-FONDO DE PRESTACIONES ECONÓMICAS, CESANTÍAS Y PENSIONES"/>
    <s v="HACIENDA"/>
    <s v="Establecimientos Públicos"/>
    <s v="Servicio de la deuda"/>
    <s v="Corrientes "/>
    <n v="178340000000"/>
    <n v="178340000000"/>
    <n v="120735505121"/>
    <n v="0.67699621577324209"/>
    <n v="120735505121"/>
    <n v="0.67699621577324209"/>
  </r>
  <r>
    <n v="2014"/>
    <x v="0"/>
    <s v="0206-FONDO DE PRESTACIONES ECONÓMICAS, CESANTÍAS Y PENSIONES"/>
    <s v="HACIENDA"/>
    <s v="Establecimientos Públicos"/>
    <s v="Inversión directa"/>
    <s v="Corrientes "/>
    <n v="8298750000"/>
    <n v="8298750000"/>
    <n v="5705944629"/>
    <n v="0.68756675752372343"/>
    <n v="2284785067"/>
    <n v="0.27531677264648291"/>
  </r>
  <r>
    <n v="2014"/>
    <x v="0"/>
    <s v="0208-CAJA DE LA VIVIENDA POPULAR"/>
    <s v="HÁBITAT"/>
    <s v="Establecimientos Públicos"/>
    <s v="Funcionamiento"/>
    <s v="Corrientes "/>
    <n v="8944431000"/>
    <n v="8944431000"/>
    <n v="8616127282"/>
    <n v="0.96329518132567626"/>
    <n v="8226617067"/>
    <n v="0.91974738996812655"/>
  </r>
  <r>
    <n v="2014"/>
    <x v="0"/>
    <s v="0208-CAJA DE LA VIVIENDA POPULAR"/>
    <s v="HÁBITAT"/>
    <s v="Establecimientos Públicos"/>
    <s v="Inversión directa"/>
    <s v="Corrientes "/>
    <n v="76376135000"/>
    <n v="116985613173"/>
    <n v="93005841505"/>
    <n v="0.79501948130546296"/>
    <n v="75306953943"/>
    <n v="0.64372833462551504"/>
  </r>
  <r>
    <n v="2014"/>
    <x v="0"/>
    <s v="0211-INSTITUTO DISTRITAL DE RECREACIÓN Y DEPORTE"/>
    <s v="CULTURA, RECREACIÓN Y DEPORTE"/>
    <s v="Establecimientos Públicos"/>
    <s v="Funcionamiento"/>
    <s v="Corrientes "/>
    <n v="26290347000"/>
    <n v="26290347000"/>
    <n v="24260115995"/>
    <n v="0.92277656110815121"/>
    <n v="23437589512"/>
    <n v="0.89149030676544516"/>
  </r>
  <r>
    <n v="2014"/>
    <x v="0"/>
    <s v="0211-INSTITUTO DISTRITAL DE RECREACIÓN Y DEPORTE"/>
    <s v="CULTURA, RECREACIÓN Y DEPORTE"/>
    <s v="Establecimientos Públicos"/>
    <s v="Servicio de la deuda"/>
    <s v="Corrientes "/>
    <n v="0"/>
    <n v="0"/>
    <n v="0"/>
    <n v="0"/>
    <n v="0"/>
    <n v="0"/>
  </r>
  <r>
    <n v="2014"/>
    <x v="0"/>
    <s v="0211-INSTITUTO DISTRITAL DE RECREACIÓN Y DEPORTE"/>
    <s v="CULTURA, RECREACIÓN Y DEPORTE"/>
    <s v="Establecimientos Públicos"/>
    <s v="Inversión directa"/>
    <s v="Corrientes "/>
    <n v="210690875000"/>
    <n v="179620875000"/>
    <n v="131781741354"/>
    <n v="0.73366606945879764"/>
    <n v="88093930982"/>
    <n v="0.49044372477308107"/>
  </r>
  <r>
    <n v="2014"/>
    <x v="0"/>
    <s v="0213-INSTITUTO DISTRITAL DE PATRIMONIO CULTURAL"/>
    <s v="CULTURA, RECREACIÓN Y DEPORTE"/>
    <s v="Establecimientos Públicos"/>
    <s v="Funcionamiento"/>
    <s v="Corrientes "/>
    <n v="5112974000"/>
    <n v="5112974000"/>
    <n v="3819372460"/>
    <n v="0.74699626088456539"/>
    <n v="3633365537"/>
    <n v="0.71061686153694503"/>
  </r>
  <r>
    <n v="2014"/>
    <x v="0"/>
    <s v="0213-INSTITUTO DISTRITAL DE PATRIMONIO CULTURAL"/>
    <s v="CULTURA, RECREACIÓN Y DEPORTE"/>
    <s v="Establecimientos Públicos"/>
    <s v="Inversión directa"/>
    <s v="Corrientes "/>
    <n v="22996133000"/>
    <n v="23511658087"/>
    <n v="18876235159"/>
    <n v="0.80284576651941852"/>
    <n v="9721075793"/>
    <n v="0.41345768797033289"/>
  </r>
  <r>
    <n v="2014"/>
    <x v="0"/>
    <s v="0214-INSTITUTO DISTRITAL PARA LA PROTECCIÓN DE LA NIÑEZ Y LA JUVENTUD"/>
    <s v="INTEGRACION SOCIAL"/>
    <s v="Establecimientos Públicos"/>
    <s v="Funcionamiento"/>
    <s v="Corrientes "/>
    <n v="11207303000"/>
    <n v="11207303000"/>
    <n v="10186427767"/>
    <n v="0.90890982130134257"/>
    <n v="9976422164"/>
    <n v="0.89017153939712346"/>
  </r>
  <r>
    <n v="2014"/>
    <x v="0"/>
    <s v="0214-INSTITUTO DISTRITAL PARA LA PROTECCIÓN DE LA NIÑEZ Y LA JUVENTUD"/>
    <s v="INTEGRACION SOCIAL"/>
    <s v="Establecimientos Públicos"/>
    <s v="Inversión directa"/>
    <s v="Corrientes "/>
    <n v="77100400000"/>
    <n v="83238299000"/>
    <n v="70615009870"/>
    <n v="0.84834758420519862"/>
    <n v="55379254802"/>
    <n v="0.66530978488640191"/>
  </r>
  <r>
    <n v="2014"/>
    <x v="0"/>
    <s v="0215-FUNDACIÓN GILBERTO ALZATE AVENDAÑO"/>
    <s v="CULTURA, RECREACIÓN Y DEPORTE"/>
    <s v="Establecimientos Públicos"/>
    <s v="Funcionamiento"/>
    <s v="Corrientes "/>
    <n v="3519601000"/>
    <n v="3519601000"/>
    <n v="3166259676"/>
    <n v="0.89960756233448058"/>
    <n v="2999180570"/>
    <n v="0.85213652627101766"/>
  </r>
  <r>
    <n v="2014"/>
    <x v="0"/>
    <s v="0215-FUNDACIÓN GILBERTO ALZATE AVENDAÑO"/>
    <s v="CULTURA, RECREACIÓN Y DEPORTE"/>
    <s v="Establecimientos Públicos"/>
    <s v="Inversión directa"/>
    <s v="Corrientes "/>
    <n v="3320000000"/>
    <n v="3320000000"/>
    <n v="3178753131"/>
    <n v="0.95745576234939755"/>
    <n v="2591990669"/>
    <n v="0.7807200810240964"/>
  </r>
  <r>
    <n v="2014"/>
    <x v="0"/>
    <s v="0216-ORQUESTA FILARMÓNICA DE BOGOTÁ"/>
    <s v="CULTURA, RECREACIÓN Y DEPORTE"/>
    <s v="Establecimientos Públicos"/>
    <s v="Funcionamiento"/>
    <s v="Corrientes "/>
    <n v="19423432000"/>
    <n v="19973663569"/>
    <n v="19735020380"/>
    <n v="0.98805210730742532"/>
    <n v="19593815678"/>
    <n v="0.98098256287897323"/>
  </r>
  <r>
    <n v="2014"/>
    <x v="0"/>
    <s v="0216-ORQUESTA FILARMÓNICA DE BOGOTÁ"/>
    <s v="CULTURA, RECREACIÓN Y DEPORTE"/>
    <s v="Establecimientos Públicos"/>
    <s v="Inversión directa"/>
    <s v="Corrientes "/>
    <n v="14917000000"/>
    <n v="15216947433"/>
    <n v="14737586674"/>
    <n v="0.96849823125757528"/>
    <n v="13587797089"/>
    <n v="0.89293842597714645"/>
  </r>
  <r>
    <n v="2014"/>
    <x v="0"/>
    <s v="0217-FONDO DE SEGURIDAD Y VIGILANCIA"/>
    <s v="SEGURIDAD, CONVIVENCIA Y JUSTICIA"/>
    <s v="Establecimientos Públicos"/>
    <s v="Funcionamiento"/>
    <s v="Corrientes "/>
    <n v="8180697000"/>
    <n v="9680697000"/>
    <n v="8801517964"/>
    <n v="0.90918225867414304"/>
    <n v="6086015028"/>
    <n v="0.62867529352483609"/>
  </r>
  <r>
    <n v="2014"/>
    <x v="0"/>
    <s v="0217-FONDO DE SEGURIDAD Y VIGILANCIA"/>
    <s v="SEGURIDAD, CONVIVENCIA Y JUSTICIA"/>
    <s v="Establecimientos Públicos"/>
    <s v="Servicio de la deuda"/>
    <s v="Corrientes "/>
    <n v="0"/>
    <n v="0"/>
    <n v="0"/>
    <n v="0"/>
    <n v="0"/>
    <n v="0"/>
  </r>
  <r>
    <n v="2014"/>
    <x v="0"/>
    <s v="0217-FONDO DE SEGURIDAD Y VIGILANCIA"/>
    <s v="SEGURIDAD, CONVIVENCIA Y JUSTICIA"/>
    <s v="Establecimientos Públicos"/>
    <s v="Inversión directa"/>
    <s v="Corrientes "/>
    <n v="177079921000"/>
    <n v="166424307981"/>
    <n v="150028265158"/>
    <n v="0.90148048069473197"/>
    <n v="93829546090"/>
    <n v="0.5637971233187411"/>
  </r>
  <r>
    <n v="2014"/>
    <x v="0"/>
    <s v="0218-JARDIN BOTÁNICO"/>
    <s v="AMBIENTE"/>
    <s v="Establecimientos Públicos"/>
    <s v="Funcionamiento"/>
    <s v="Corrientes "/>
    <n v="5784316000"/>
    <n v="5784316000"/>
    <n v="5285013060"/>
    <n v="0.9136798646546973"/>
    <n v="4979955513"/>
    <n v="0.86094112302993131"/>
  </r>
  <r>
    <n v="2014"/>
    <x v="0"/>
    <s v="0218-JARDIN BOTÁNICO"/>
    <s v="AMBIENTE"/>
    <s v="Establecimientos Públicos"/>
    <s v="Inversión directa"/>
    <s v="Corrientes "/>
    <n v="20400000000"/>
    <n v="24629574673"/>
    <n v="24524601381"/>
    <n v="0.9957379169801468"/>
    <n v="15774112288"/>
    <n v="0.64045410842162287"/>
  </r>
  <r>
    <n v="2014"/>
    <x v="0"/>
    <s v="0219-INSTITUTO PARA LA INVESTIGACION EDUCATIVA Y EL DESARROLLO PEDAGÓGICO"/>
    <s v="EDUCACIÓN"/>
    <s v="Establecimientos Públicos"/>
    <s v="Funcionamiento"/>
    <s v="Corrientes "/>
    <n v="4394904000"/>
    <n v="4394904000"/>
    <n v="4199682273"/>
    <n v="0.95557997922138915"/>
    <n v="4147088612"/>
    <n v="0.94361301452773483"/>
  </r>
  <r>
    <n v="2014"/>
    <x v="0"/>
    <s v="0219-INSTITUTO PARA LA INVESTIGACION EDUCATIVA Y EL DESARROLLO PEDAGÓGICO"/>
    <s v="EDUCACIÓN"/>
    <s v="Establecimientos Públicos"/>
    <s v="Inversión directa"/>
    <s v="Corrientes "/>
    <n v="6026000000"/>
    <n v="6026000000"/>
    <n v="5293219462"/>
    <n v="0.87839685728509787"/>
    <n v="4761085704"/>
    <n v="0.79009055824759378"/>
  </r>
  <r>
    <n v="2014"/>
    <x v="0"/>
    <s v="0220-INSTITUTO DISTRITAL DE PARTICIPACIÓN Y ACCIÓN COMUNAL"/>
    <s v="GOBIERNO"/>
    <s v="Establecimientos Públicos"/>
    <s v="Funcionamiento"/>
    <s v="Corrientes "/>
    <n v="10435593000"/>
    <n v="10435593000"/>
    <n v="9362438848"/>
    <n v="0.89716404693053864"/>
    <n v="8902174152"/>
    <n v="0.85305877222310222"/>
  </r>
  <r>
    <n v="2014"/>
    <x v="0"/>
    <s v="0220-INSTITUTO DISTRITAL DE PARTICIPACIÓN Y ACCIÓN COMUNAL"/>
    <s v="GOBIERNO"/>
    <s v="Establecimientos Públicos"/>
    <s v="Inversión directa"/>
    <s v="Corrientes "/>
    <n v="18500000000"/>
    <n v="18500000000"/>
    <n v="18436613011"/>
    <n v="0.99657367627027027"/>
    <n v="11081769162"/>
    <n v="0.59901454929729725"/>
  </r>
  <r>
    <n v="2014"/>
    <x v="0"/>
    <s v="0221-INSTITUTO DISTRITAL DE TURISMO"/>
    <s v="DESARROLLO ECONÓMICO, INDUSTRIA Y TURISMO"/>
    <s v="Establecimientos Públicos"/>
    <s v="Funcionamiento"/>
    <s v="Corrientes "/>
    <n v="4034675000"/>
    <n v="4034675000"/>
    <n v="3961848416"/>
    <n v="0.98194982644203066"/>
    <n v="3856604284"/>
    <n v="0.95586491700074971"/>
  </r>
  <r>
    <n v="2014"/>
    <x v="0"/>
    <s v="0221-INSTITUTO DISTRITAL DE TURISMO"/>
    <s v="DESARROLLO ECONÓMICO, INDUSTRIA Y TURISMO"/>
    <s v="Establecimientos Públicos"/>
    <s v="Inversión directa"/>
    <s v="Corrientes "/>
    <n v="13500000000"/>
    <n v="13500000000"/>
    <n v="13135186983"/>
    <n v="0.97297681355555554"/>
    <n v="7104499724"/>
    <n v="0.52625923881481484"/>
  </r>
  <r>
    <n v="2014"/>
    <x v="0"/>
    <s v="0221-INSTITUTO DISTRITAL DE TURISMO"/>
    <s v="DESARROLLO ECONÓMICO, INDUSTRIA Y TURISMO"/>
    <s v="Establecimientos Públicos"/>
    <s v="Transferencias"/>
    <s v="Corrientes "/>
    <n v="0"/>
    <n v="0"/>
    <n v="0"/>
    <n v="0"/>
    <n v="0"/>
    <n v="0"/>
  </r>
  <r>
    <n v="2014"/>
    <x v="0"/>
    <s v="0222-INSTITUTO DISTRITAL DE LAS ARTES"/>
    <s v="CULTURA, RECREACIÓN Y DEPORTE"/>
    <s v="Establecimientos Públicos"/>
    <s v="Funcionamiento"/>
    <s v="Corrientes "/>
    <n v="7804497000"/>
    <n v="8033269003"/>
    <n v="7924063634"/>
    <n v="0.98640586180305712"/>
    <n v="7031763158"/>
    <n v="0.87533022426785523"/>
  </r>
  <r>
    <n v="2014"/>
    <x v="0"/>
    <s v="0222-INSTITUTO DISTRITAL DE LAS ARTES"/>
    <s v="CULTURA, RECREACIÓN Y DEPORTE"/>
    <s v="Establecimientos Públicos"/>
    <s v="Inversión directa"/>
    <s v="Corrientes "/>
    <n v="74105681000"/>
    <n v="79005951279"/>
    <n v="73414316004"/>
    <n v="0.92922513830314102"/>
    <n v="64439375186"/>
    <n v="0.81562685016525027"/>
  </r>
  <r>
    <n v="2014"/>
    <x v="0"/>
    <s v="0226-UNIDAD ADMINISTRATIVA ESPECIAL DE CATASTRO"/>
    <s v="HACIENDA"/>
    <s v="Establecimientos Públicos"/>
    <s v="Funcionamiento"/>
    <s v="Corrientes "/>
    <n v="37538439000"/>
    <n v="37617718549"/>
    <n v="34840863951"/>
    <n v="0.92618226981567398"/>
    <n v="31282892306"/>
    <n v="0.83159993515427055"/>
  </r>
  <r>
    <n v="2014"/>
    <x v="0"/>
    <s v="0226-UNIDAD ADMINISTRATIVA ESPECIAL DE CATASTRO"/>
    <s v="HACIENDA"/>
    <s v="Establecimientos Públicos"/>
    <s v="Inversión directa"/>
    <s v="Corrientes "/>
    <n v="14876328000"/>
    <n v="13614706160"/>
    <n v="11195987738"/>
    <n v="0.82234516165275795"/>
    <n v="8034937115"/>
    <n v="0.5901660322722676"/>
  </r>
  <r>
    <n v="2014"/>
    <x v="0"/>
    <s v="0226-UNIDAD ADMINISTRATIVA ESPECIAL DE CATASTRO"/>
    <s v="HACIENDA"/>
    <s v="Establecimientos Públicos"/>
    <s v="Transferencias"/>
    <s v="Corrientes "/>
    <n v="0"/>
    <n v="0"/>
    <n v="0"/>
    <n v="0"/>
    <n v="0"/>
    <n v="0"/>
  </r>
  <r>
    <n v="2014"/>
    <x v="0"/>
    <s v="0227-UNIDAD ADTIVA ESPECIAL DE REHABILITACIÓN Y MANTO. VIAL"/>
    <s v="MOVILIDAD"/>
    <s v="Establecimientos Públicos"/>
    <s v="Funcionamiento"/>
    <s v="Corrientes "/>
    <n v="16772128000"/>
    <n v="16772128000"/>
    <n v="15720906626"/>
    <n v="0.93732331556258097"/>
    <n v="15160728514"/>
    <n v="0.90392396921845575"/>
  </r>
  <r>
    <n v="2014"/>
    <x v="0"/>
    <s v="0227-UNIDAD ADTIVA ESPECIAL DE REHABILITACIÓN Y MANTO. VIAL"/>
    <s v="MOVILIDAD"/>
    <s v="Establecimientos Públicos"/>
    <s v="Inversión directa"/>
    <s v="Corrientes "/>
    <n v="193824085000"/>
    <n v="190980085000"/>
    <n v="128047369016"/>
    <n v="0.67047498180765808"/>
    <n v="46464713683"/>
    <n v="0.24329612002738402"/>
  </r>
  <r>
    <n v="2014"/>
    <x v="0"/>
    <s v="0228-UNIDAD ADMINISTRATIVA ESPECIAL DE SERVICIOS PÚBLICOS"/>
    <s v="HÁBITAT"/>
    <s v="Establecimientos Públicos"/>
    <s v="Funcionamiento"/>
    <s v="Corrientes "/>
    <n v="192615105000"/>
    <n v="192615105000"/>
    <n v="151855963101"/>
    <n v="0.78839072927847487"/>
    <n v="135248214234"/>
    <n v="0.70216826574426761"/>
  </r>
  <r>
    <n v="2014"/>
    <x v="0"/>
    <s v="0228-UNIDAD ADMINISTRATIVA ESPECIAL DE SERVICIOS PÚBLICOS"/>
    <s v="HÁBITAT"/>
    <s v="Establecimientos Públicos"/>
    <s v="Inversión directa"/>
    <s v="Corrientes "/>
    <n v="195710779000"/>
    <n v="195710779000"/>
    <n v="184318992154"/>
    <n v="0.94179274690843673"/>
    <n v="150413353665"/>
    <n v="0.76854915418327574"/>
  </r>
  <r>
    <n v="2014"/>
    <x v="0"/>
    <s v="0229-INSTITUTO DISTRITAL DE PROTECCIÓN Y BIENESTAR ANIMAL"/>
    <s v="AMBIENTE"/>
    <s v="Establecimientos Públicos"/>
    <s v="Funcionamiento"/>
    <s v="Corrientes "/>
    <n v="0"/>
    <n v="0"/>
    <n v="0"/>
    <n v="0"/>
    <n v="0"/>
    <n v="0"/>
  </r>
  <r>
    <n v="2014"/>
    <x v="0"/>
    <s v="0229-INSTITUTO DISTRITAL DE PROTECCIÓN Y BIENESTAR ANIMAL"/>
    <s v="AMBIENTE"/>
    <s v="Establecimientos Públicos"/>
    <s v="Inversión directa"/>
    <s v="Corrientes "/>
    <n v="0"/>
    <n v="0"/>
    <n v="0"/>
    <n v="0"/>
    <n v="0"/>
    <n v="0"/>
  </r>
  <r>
    <n v="2014"/>
    <x v="0"/>
    <s v="0230-UNIVERSIDAD DISTRITAL  "/>
    <s v="EDUCACIÓN"/>
    <s v="Ente Autónomo Universitario"/>
    <s v="Funcionamiento"/>
    <s v="Corrientes "/>
    <n v="211325320000"/>
    <n v="214962566298"/>
    <n v="202086716260"/>
    <n v="0.94010189653136922"/>
    <n v="186383726397"/>
    <n v="0.86705201564545198"/>
  </r>
  <r>
    <n v="2014"/>
    <x v="0"/>
    <s v="0230-UNIVERSIDAD DISTRITAL  "/>
    <s v="EDUCACIÓN"/>
    <s v="Ente Autónomo Universitario"/>
    <s v="Servicio de la deuda"/>
    <s v="Corrientes "/>
    <n v="0"/>
    <n v="0"/>
    <n v="0"/>
    <n v="0"/>
    <n v="0"/>
    <n v="0"/>
  </r>
  <r>
    <n v="2014"/>
    <x v="0"/>
    <s v="0230-UNIVERSIDAD DISTRITAL  "/>
    <s v="EDUCACIÓN"/>
    <s v="Ente Autónomo Universitario"/>
    <s v="Inversión directa"/>
    <s v="Corrientes "/>
    <n v="48000000000"/>
    <n v="24933750000"/>
    <n v="8803990305"/>
    <n v="0.35309531478417805"/>
    <n v="4437201485"/>
    <n v="0.17795965247906953"/>
  </r>
  <r>
    <n v="2014"/>
    <x v="0"/>
    <s v="0230-UNIVERSIDAD DISTRITAL  "/>
    <s v="EDUCACIÓN"/>
    <s v="Ente Autónomo Universitario"/>
    <s v="Transferencias"/>
    <s v="Corrientes "/>
    <n v="266956000"/>
    <n v="266956000"/>
    <n v="77470000"/>
    <n v="0.2901976355654115"/>
    <n v="67200000"/>
    <n v="0.25172687633917201"/>
  </r>
  <r>
    <n v="2014"/>
    <x v="0"/>
    <s v="0235-CONTRALORÍA DISTRITAL"/>
    <s v="ORGANISMO DE CONTROL"/>
    <s v="Organismo de Control"/>
    <s v="Funcionamiento"/>
    <s v="Corrientes "/>
    <n v="95031785000"/>
    <n v="95031785000"/>
    <n v="94154667957"/>
    <n v="0.9907702770920277"/>
    <n v="92138994580"/>
    <n v="0.96955975919004367"/>
  </r>
  <r>
    <n v="2014"/>
    <x v="0"/>
    <s v="0235-CONTRALORÍA DISTRITAL"/>
    <s v="ORGANISMO DE CONTROL"/>
    <s v="Organismo de Control"/>
    <s v="Inversión directa"/>
    <s v="Corrientes "/>
    <n v="8163910000"/>
    <n v="8163910000"/>
    <n v="7128498963"/>
    <n v="0.87317216419583266"/>
    <n v="2747098016"/>
    <n v="0.33649293243066131"/>
  </r>
  <r>
    <n v="2014"/>
    <x v="0"/>
    <s v="0501-AGENCIA DE EDUCACIÓN SUPERIOR, CIENCIA Y TECNOLOGÍA - ATENEA"/>
    <s v="EDUCACIÓN"/>
    <s v="Establecimientos Públicos"/>
    <s v="Funcionamiento"/>
    <s v="Corrientes "/>
    <n v="0"/>
    <n v="0"/>
    <n v="0"/>
    <n v="0"/>
    <n v="0"/>
    <n v="0"/>
  </r>
  <r>
    <n v="2014"/>
    <x v="0"/>
    <s v="0501-AGENCIA DE EDUCACIÓN SUPERIOR, CIENCIA Y TECNOLOGÍA - ATENEA"/>
    <s v="EDUCACIÓN"/>
    <s v="Establecimientos Públicos"/>
    <s v="Inversión directa"/>
    <s v="Corrientes "/>
    <n v="0"/>
    <n v="0"/>
    <n v="0"/>
    <n v="0"/>
    <n v="0"/>
    <n v="0"/>
  </r>
  <r>
    <n v="2015"/>
    <x v="0"/>
    <s v="0100-CONCEJO DE BOGOTA"/>
    <s v="OTRAS ENTIDADES"/>
    <s v="Administración Centrral"/>
    <s v="Funcionamiento"/>
    <s v="Corrientes "/>
    <n v="55158327000"/>
    <n v="55158327000"/>
    <n v="53278302901"/>
    <n v="0.96591586073667535"/>
    <n v="53278302901"/>
    <n v="0.96591586073667535"/>
  </r>
  <r>
    <n v="2015"/>
    <x v="0"/>
    <s v="0102-PERSONERÍA DE BOGOTÁ"/>
    <s v="OTRAS ENTIDADES"/>
    <s v="Administración Centrral"/>
    <s v="Funcionamiento"/>
    <s v="Corrientes "/>
    <n v="103185371000"/>
    <n v="103185371000"/>
    <n v="103099531900"/>
    <n v="0.99916810785125731"/>
    <n v="99915197569"/>
    <n v="0.96830778046046861"/>
  </r>
  <r>
    <n v="2015"/>
    <x v="0"/>
    <s v="0102-PERSONERÍA DE BOGOTÁ"/>
    <s v="OTRAS ENTIDADES"/>
    <s v="Administración Centrral"/>
    <s v="Inversión directa"/>
    <s v="Corrientes "/>
    <n v="7000000000"/>
    <n v="7000000000"/>
    <n v="6995782666"/>
    <n v="0.9993975237142857"/>
    <n v="5541287983"/>
    <n v="0.79161256899999999"/>
  </r>
  <r>
    <n v="2015"/>
    <x v="0"/>
    <s v="0104-SECRETARÍA GENERAL"/>
    <s v="GESTIÓN PÚBLICA"/>
    <s v="Administración Centrral"/>
    <s v="Funcionamiento"/>
    <s v="Corrientes "/>
    <n v="75439899000"/>
    <n v="75439899000"/>
    <n v="65984962990"/>
    <n v="0.87466929124600235"/>
    <n v="59341708956"/>
    <n v="0.78660907215689668"/>
  </r>
  <r>
    <n v="2015"/>
    <x v="0"/>
    <s v="0104-SECRETARÍA GENERAL"/>
    <s v="GESTIÓN PÚBLICA"/>
    <s v="Administración Centrral"/>
    <s v="Inversión directa"/>
    <s v="Corrientes "/>
    <n v="104038000000"/>
    <n v="104038000000"/>
    <n v="98791667001"/>
    <n v="0.94957291567504176"/>
    <n v="76778282800"/>
    <n v="0.73798307157000331"/>
  </r>
  <r>
    <n v="2015"/>
    <x v="0"/>
    <s v="0105-VEEDURÍA DISTRITAL"/>
    <s v="OTRAS ENTIDADES"/>
    <s v="Administración Centrral"/>
    <s v="Funcionamiento"/>
    <s v="Corrientes "/>
    <n v="16377989000"/>
    <n v="16377989000"/>
    <n v="15789540162"/>
    <n v="0.96407075142131304"/>
    <n v="15187316495"/>
    <n v="0.92730044543319701"/>
  </r>
  <r>
    <n v="2015"/>
    <x v="0"/>
    <s v="0105-VEEDURÍA DISTRITAL"/>
    <s v="OTRAS ENTIDADES"/>
    <s v="Administración Centrral"/>
    <s v="Inversión directa"/>
    <s v="Corrientes "/>
    <n v="1187719000"/>
    <n v="1187719000"/>
    <n v="1169940319"/>
    <n v="0.98503123971242357"/>
    <n v="1166117311"/>
    <n v="0.98181245816560991"/>
  </r>
  <r>
    <n v="2015"/>
    <x v="0"/>
    <s v="0110-SECRETARÍA DISTRITAL DE GOBIERNO"/>
    <s v="GOBIERNO"/>
    <s v="Administración Centrral"/>
    <s v="Funcionamiento"/>
    <s v="Corrientes "/>
    <n v="94526438000"/>
    <n v="94526438000"/>
    <n v="87797738703.940002"/>
    <n v="0.92881674758483967"/>
    <n v="84678227587.509979"/>
    <n v="0.89581528066793314"/>
  </r>
  <r>
    <n v="2015"/>
    <x v="0"/>
    <s v="0110-SECRETARÍA DISTRITAL DE GOBIERNO"/>
    <s v="GOBIERNO"/>
    <s v="Administración Centrral"/>
    <s v="Inversión directa"/>
    <s v="Corrientes "/>
    <n v="86038925000"/>
    <n v="86238925000"/>
    <n v="79430982972"/>
    <n v="0.92105720209290642"/>
    <n v="55303859816"/>
    <n v="0.64128651668605563"/>
  </r>
  <r>
    <n v="2015"/>
    <x v="0"/>
    <s v="0111-SECRETARÍA DISTRITAL DE HACIENDA"/>
    <s v="HACIENDA"/>
    <s v="Administración Centrral"/>
    <s v="Funcionamiento"/>
    <s v="Corrientes "/>
    <n v="245916182000"/>
    <n v="244501262205"/>
    <n v="172794949174"/>
    <n v="0.70672416009501637"/>
    <n v="157194798717.25"/>
    <n v="0.64292019312951998"/>
  </r>
  <r>
    <n v="2015"/>
    <x v="0"/>
    <s v="0111-SECRETARÍA DISTRITAL DE HACIENDA"/>
    <s v="HACIENDA"/>
    <s v="Administración Centrral"/>
    <s v="Servicio de la deuda"/>
    <s v="Corrientes "/>
    <n v="577908099000"/>
    <n v="577908099000"/>
    <n v="495134262270"/>
    <n v="0.85676989667867587"/>
    <n v="494956062270"/>
    <n v="0.85646154315272882"/>
  </r>
  <r>
    <n v="2015"/>
    <x v="0"/>
    <s v="0111-SECRETARÍA DISTRITAL DE HACIENDA"/>
    <s v="HACIENDA"/>
    <s v="Administración Centrral"/>
    <s v="Inversión directa"/>
    <s v="Corrientes "/>
    <n v="28291604000"/>
    <n v="28291604000"/>
    <n v="25848117851"/>
    <n v="0.91363210975948905"/>
    <n v="17366352408"/>
    <n v="0.61383413990949398"/>
  </r>
  <r>
    <n v="2015"/>
    <x v="0"/>
    <s v="0111-SECRETARÍA DISTRITAL DE HACIENDA"/>
    <s v="HACIENDA"/>
    <s v="Administración Centrral"/>
    <s v="Transferencias"/>
    <s v="Corrientes "/>
    <n v="4767431908000"/>
    <n v="3515250488492"/>
    <n v="2557669044193"/>
    <n v="0.7275922590911037"/>
    <n v="2557669044193"/>
    <n v="0.7275922590911037"/>
  </r>
  <r>
    <n v="2015"/>
    <x v="0"/>
    <s v="0112-SECRETARÍA DE EDUCACIÓN DEL DISTRITO"/>
    <s v="EDUCACIÓN"/>
    <s v="Administración Centrral"/>
    <s v="Funcionamiento"/>
    <s v="Corrientes "/>
    <n v="87399717000"/>
    <n v="87399717000"/>
    <n v="82325866270"/>
    <n v="0.94194660001015795"/>
    <n v="78935769665"/>
    <n v="0.90315818373874135"/>
  </r>
  <r>
    <n v="2015"/>
    <x v="0"/>
    <s v="0112-SECRETARÍA DE EDUCACIÓN DEL DISTRITO"/>
    <s v="EDUCACIÓN"/>
    <s v="Administración Centrral"/>
    <s v="Inversión directa"/>
    <s v="Corrientes "/>
    <n v="3175850071000"/>
    <n v="3175850071000"/>
    <n v="3088418073326"/>
    <n v="0.97246973386043067"/>
    <n v="2639166361974"/>
    <n v="0.83101100586369592"/>
  </r>
  <r>
    <n v="2015"/>
    <x v="0"/>
    <s v="0113-SECRETARÍA DISTRITAL DE MOVILIDAD"/>
    <s v="MOVILIDAD"/>
    <s v="Administración Centrral"/>
    <s v="Funcionamiento"/>
    <s v="Corrientes "/>
    <n v="33029687000"/>
    <n v="33029687000"/>
    <n v="30554809031"/>
    <n v="0.92507110439768925"/>
    <n v="28543833203"/>
    <n v="0.86418721445952551"/>
  </r>
  <r>
    <n v="2015"/>
    <x v="0"/>
    <s v="0113-SECRETARÍA DISTRITAL DE MOVILIDAD"/>
    <s v="MOVILIDAD"/>
    <s v="Administración Centrral"/>
    <s v="Inversión directa"/>
    <s v="Corrientes "/>
    <n v="264825634000"/>
    <n v="264825634000"/>
    <n v="194059461394"/>
    <n v="0.73278201382121488"/>
    <n v="116577868196"/>
    <n v="0.44020613274921866"/>
  </r>
  <r>
    <n v="2015"/>
    <x v="0"/>
    <s v="0113-SECRETARÍA DISTRITAL DE MOVILIDAD"/>
    <s v="MOVILIDAD"/>
    <s v="Administración Centrral"/>
    <s v="Transferencias"/>
    <s v="Corrientes "/>
    <n v="0"/>
    <n v="0"/>
    <n v="0"/>
    <n v="0"/>
    <n v="0"/>
    <n v="0"/>
  </r>
  <r>
    <n v="2015"/>
    <x v="0"/>
    <s v="0114-SECRETARÍA DISTRITAL DE SALUD"/>
    <s v="SALUD"/>
    <s v="Administración Centrral"/>
    <s v="Funcionamiento"/>
    <s v="Corrientes "/>
    <n v="53549205000"/>
    <n v="53549205000"/>
    <n v="32376280143"/>
    <n v="0.60460804493736187"/>
    <n v="31280842965"/>
    <n v="0.58415139804596539"/>
  </r>
  <r>
    <n v="2015"/>
    <x v="0"/>
    <s v="0117-SECRETARÍA DISTRITAL DE DESARROLLO ECONÓMICO"/>
    <s v="DESARROLLO ECONÓMICO, INDUSTRIA Y TURISMO"/>
    <s v="Administración Centrral"/>
    <s v="Funcionamiento"/>
    <s v="Corrientes "/>
    <n v="10846298000"/>
    <n v="10846298000"/>
    <n v="9826807716"/>
    <n v="0.90600569115840257"/>
    <n v="9160939856"/>
    <n v="0.84461443489751065"/>
  </r>
  <r>
    <n v="2015"/>
    <x v="0"/>
    <s v="0117-SECRETARÍA DISTRITAL DE DESARROLLO ECONÓMICO"/>
    <s v="DESARROLLO ECONÓMICO, INDUSTRIA Y TURISMO"/>
    <s v="Administración Centrral"/>
    <s v="Inversión directa"/>
    <s v="Corrientes "/>
    <n v="38941000000"/>
    <n v="38941000000"/>
    <n v="35914172620"/>
    <n v="0.92227145219691331"/>
    <n v="27250590945"/>
    <n v="0.69979176048380887"/>
  </r>
  <r>
    <n v="2015"/>
    <x v="0"/>
    <s v="0117-SECRETARÍA DISTRITAL DE DESARROLLO ECONÓMICO"/>
    <s v="DESARROLLO ECONÓMICO, INDUSTRIA Y TURISMO"/>
    <s v="Administración Centrral"/>
    <s v="Transferencias"/>
    <s v="Corrientes "/>
    <n v="0"/>
    <n v="0"/>
    <n v="0"/>
    <n v="0"/>
    <n v="0"/>
    <n v="0"/>
  </r>
  <r>
    <n v="2015"/>
    <x v="0"/>
    <s v="0118-SECRETARÍA DISTRITAL DEL HABITAT"/>
    <s v="HÁBITAT"/>
    <s v="Administración Centrral"/>
    <s v="Funcionamiento"/>
    <s v="Corrientes "/>
    <n v="13908918000"/>
    <n v="13908918000"/>
    <n v="13654306473"/>
    <n v="0.98169436853391467"/>
    <n v="12782841524"/>
    <n v="0.91903924690619354"/>
  </r>
  <r>
    <n v="2015"/>
    <x v="0"/>
    <s v="0118-SECRETARÍA DISTRITAL DEL HABITAT"/>
    <s v="HÁBITAT"/>
    <s v="Administración Centrral"/>
    <s v="Inversión directa"/>
    <s v="Corrientes "/>
    <n v="186716692000"/>
    <n v="186716692000"/>
    <n v="167352177197"/>
    <n v="0.89628932156210217"/>
    <n v="105404457870"/>
    <n v="0.56451545248027424"/>
  </r>
  <r>
    <n v="2015"/>
    <x v="0"/>
    <s v="0118-SECRETARÍA DISTRITAL DEL HABITAT"/>
    <s v="HÁBITAT"/>
    <s v="Administración Centrral"/>
    <s v="Transferencias"/>
    <s v="Corrientes "/>
    <n v="0"/>
    <n v="0"/>
    <n v="0"/>
    <n v="0"/>
    <n v="0"/>
    <n v="0"/>
  </r>
  <r>
    <n v="2015"/>
    <x v="0"/>
    <s v="0119-SECRETARÍA DISTRITAL DE CULTURA, RECREACIÓN Y DEPORTE"/>
    <s v="CULTURA, RECREACIÓN Y DEPORTE"/>
    <s v="Administración Centrral"/>
    <s v="Funcionamiento"/>
    <s v="Corrientes "/>
    <n v="13117031000"/>
    <n v="13117031000"/>
    <n v="12404693719"/>
    <n v="0.94569371064229402"/>
    <n v="12045221183"/>
    <n v="0.91828868766110261"/>
  </r>
  <r>
    <n v="2015"/>
    <x v="0"/>
    <s v="0119-SECRETARÍA DISTRITAL DE CULTURA, RECREACIÓN Y DEPORTE"/>
    <s v="CULTURA, RECREACIÓN Y DEPORTE"/>
    <s v="Administración Centrral"/>
    <s v="Inversión directa"/>
    <s v="Corrientes "/>
    <n v="54505861000"/>
    <n v="53015637214"/>
    <n v="50314105843"/>
    <n v="0.94904274450017179"/>
    <n v="44474577662"/>
    <n v="0.8388954655487092"/>
  </r>
  <r>
    <n v="2015"/>
    <x v="0"/>
    <s v="0120-SECRETARÍA DISTRITAL DE PLANEACIÓN "/>
    <s v="PLANEACIÓN"/>
    <s v="Administración Centrral"/>
    <s v="Funcionamiento"/>
    <s v="Corrientes "/>
    <n v="56232669000"/>
    <n v="56232669000"/>
    <n v="54445286952"/>
    <n v="0.96821452583017176"/>
    <n v="53070007756"/>
    <n v="0.94375758255401321"/>
  </r>
  <r>
    <n v="2015"/>
    <x v="0"/>
    <s v="0120-SECRETARÍA DISTRITAL DE PLANEACIÓN "/>
    <s v="PLANEACIÓN"/>
    <s v="Administración Centrral"/>
    <s v="Inversión directa"/>
    <s v="Corrientes "/>
    <n v="15343797000"/>
    <n v="15343797000"/>
    <n v="15304183853"/>
    <n v="0.99741829568000673"/>
    <n v="12146996566"/>
    <n v="0.79165519238816828"/>
  </r>
  <r>
    <n v="2015"/>
    <x v="0"/>
    <s v="0120-SECRETARÍA DISTRITAL DE PLANEACIÓN "/>
    <s v="PLANEACIÓN"/>
    <s v="Administración Centrral"/>
    <s v="Transferencias"/>
    <s v="Corrientes "/>
    <n v="0"/>
    <n v="0"/>
    <n v="0"/>
    <n v="0"/>
    <n v="0"/>
    <n v="0"/>
  </r>
  <r>
    <n v="2015"/>
    <x v="0"/>
    <s v="0121-SECRETARÍA DISTRITAL DE LA MUJER"/>
    <s v="MUJERES"/>
    <s v="Administración Centrral"/>
    <s v="Funcionamiento"/>
    <s v="Corrientes "/>
    <n v="11397644000"/>
    <n v="11397644000"/>
    <n v="10841663595"/>
    <n v="0.95121970777469445"/>
    <n v="10277337927"/>
    <n v="0.90170722361568756"/>
  </r>
  <r>
    <n v="2015"/>
    <x v="0"/>
    <s v="0121-SECRETARÍA DISTRITAL DE LA MUJER"/>
    <s v="MUJERES"/>
    <s v="Administración Centrral"/>
    <s v="Inversión directa"/>
    <s v="Corrientes "/>
    <n v="25769200000"/>
    <n v="25769200000"/>
    <n v="25517139133"/>
    <n v="0.99021852184002612"/>
    <n v="19927699811"/>
    <n v="0.77331464736972821"/>
  </r>
  <r>
    <n v="2015"/>
    <x v="0"/>
    <s v="0122-SECRETARÍA DISTRITAL DE INTEGRACIÓN SOCIAL"/>
    <s v="INTEGRACION SOCIAL"/>
    <s v="Administración Centrral"/>
    <s v="Funcionamiento"/>
    <s v="Corrientes "/>
    <n v="20919762000"/>
    <n v="20919762000"/>
    <n v="18851935419"/>
    <n v="0.90115439262645536"/>
    <n v="17741793637"/>
    <n v="0.84808773813965954"/>
  </r>
  <r>
    <n v="2015"/>
    <x v="0"/>
    <s v="0122-SECRETARÍA DISTRITAL DE INTEGRACIÓN SOCIAL"/>
    <s v="INTEGRACION SOCIAL"/>
    <s v="Administración Centrral"/>
    <s v="Inversión directa"/>
    <s v="Corrientes "/>
    <n v="1087266308000"/>
    <n v="1032177281874"/>
    <n v="1018213027535"/>
    <n v="0.98647106985958188"/>
    <n v="853823683523"/>
    <n v="0.82720642908630493"/>
  </r>
  <r>
    <n v="2015"/>
    <x v="0"/>
    <s v="0125-DEPARTAMENTO ADMINISTRATIVO DEL SERVICIO CIVIL"/>
    <s v="GESTIÓN PÚBLICA"/>
    <s v="Administración Centrral"/>
    <s v="Funcionamiento"/>
    <s v="Corrientes "/>
    <n v="6715665000"/>
    <n v="6715665000"/>
    <n v="6405806702"/>
    <n v="0.95386037004525981"/>
    <n v="6252880978"/>
    <n v="0.9310888762319145"/>
  </r>
  <r>
    <n v="2015"/>
    <x v="0"/>
    <s v="0125-DEPARTAMENTO ADMINISTRATIVO DEL SERVICIO CIVIL"/>
    <s v="GESTIÓN PÚBLICA"/>
    <s v="Administración Centrral"/>
    <s v="Inversión directa"/>
    <s v="Corrientes "/>
    <n v="4815000000"/>
    <n v="4815000000"/>
    <n v="3839529014"/>
    <n v="0.79740997175493256"/>
    <n v="2965981973"/>
    <n v="0.61598794870197304"/>
  </r>
  <r>
    <n v="2015"/>
    <x v="0"/>
    <s v="0126-SECRETARÍA DISTRITAL DE AMBIENTE"/>
    <s v="AMBIENTE"/>
    <s v="Administración Centrral"/>
    <s v="Funcionamiento"/>
    <s v="Corrientes "/>
    <n v="23006817000"/>
    <n v="23006817000"/>
    <n v="20771766931"/>
    <n v="0.90285270365735515"/>
    <n v="19024342527"/>
    <n v="0.82690024121980887"/>
  </r>
  <r>
    <n v="2015"/>
    <x v="0"/>
    <s v="0126-SECRETARÍA DISTRITAL DE AMBIENTE"/>
    <s v="AMBIENTE"/>
    <s v="Administración Centrral"/>
    <s v="Inversión directa"/>
    <s v="Corrientes "/>
    <n v="79239710000"/>
    <n v="76173769372"/>
    <n v="60125064129"/>
    <n v="0.78931454521273581"/>
    <n v="46134070645"/>
    <n v="0.60564248067731818"/>
  </r>
  <r>
    <n v="2015"/>
    <x v="0"/>
    <s v="0127-DEPARTAMENTO ADTIVO DE LA DEFENSORÍA ESPACIO PUBLICO"/>
    <s v="GOBIERNO"/>
    <s v="Administración Centrral"/>
    <s v="Funcionamiento"/>
    <s v="Corrientes "/>
    <n v="9382522000"/>
    <n v="9382522000"/>
    <n v="7903044200"/>
    <n v="0.84231555225769783"/>
    <n v="7522914286"/>
    <n v="0.8018008682526937"/>
  </r>
  <r>
    <n v="2015"/>
    <x v="0"/>
    <s v="0127-DEPARTAMENTO ADTIVO DE LA DEFENSORÍA ESPACIO PUBLICO"/>
    <s v="GOBIERNO"/>
    <s v="Administración Centrral"/>
    <s v="Inversión directa"/>
    <s v="Corrientes "/>
    <n v="26296000000"/>
    <n v="26296000000"/>
    <n v="26243694880"/>
    <n v="0.99801090964405237"/>
    <n v="16261530579"/>
    <n v="0.61840320120930936"/>
  </r>
  <r>
    <n v="2015"/>
    <x v="0"/>
    <s v="0131-UNIDAD ADMINISTRATIVA ESPECIAL CUERPO OFICIAL DE BOMBEROS"/>
    <s v="SEGURIDAD, CONVIVENCIA Y JUSTICIA"/>
    <s v="Administración Centrral"/>
    <s v="Funcionamiento"/>
    <s v="Corrientes "/>
    <n v="49851235000"/>
    <n v="49851235000"/>
    <n v="43629465163"/>
    <n v="0.87519326578368617"/>
    <n v="41941483690"/>
    <n v="0.84133289155223534"/>
  </r>
  <r>
    <n v="2015"/>
    <x v="0"/>
    <s v="0131-UNIDAD ADMINISTRATIVA ESPECIAL CUERPO OFICIAL DE BOMBEROS"/>
    <s v="SEGURIDAD, CONVIVENCIA Y JUSTICIA"/>
    <s v="Administración Centrral"/>
    <s v="Inversión directa"/>
    <s v="Corrientes "/>
    <n v="30098587000"/>
    <n v="30098587000"/>
    <n v="30007193133"/>
    <n v="0.99696351636041913"/>
    <n v="15147560984"/>
    <n v="0.50326485372884777"/>
  </r>
  <r>
    <n v="2015"/>
    <x v="0"/>
    <s v="0136-SECRETARIA JURIDICA DISTRITAL"/>
    <s v="GESTIÓN JURÍDICA"/>
    <s v="Administración Centrral"/>
    <s v="Funcionamiento"/>
    <s v="Corrientes "/>
    <n v="0"/>
    <n v="0"/>
    <n v="0"/>
    <n v="0"/>
    <n v="0"/>
    <n v="0"/>
  </r>
  <r>
    <n v="2015"/>
    <x v="0"/>
    <s v="0136-SECRETARIA JURIDICA DISTRITAL"/>
    <s v="GESTIÓN JURÍDICA"/>
    <s v="Administración Centrral"/>
    <s v="Inversión directa"/>
    <s v="Corrientes "/>
    <n v="0"/>
    <n v="0"/>
    <n v="0"/>
    <n v="0"/>
    <n v="0"/>
    <n v="0"/>
  </r>
  <r>
    <n v="2015"/>
    <x v="0"/>
    <s v="0137-SECRETARÍA DISTRITAL DE SEGURIDAD, CONVIVENCIA Y JUSTICIA"/>
    <s v="SEGURIDAD, CONVIVENCIA Y JUSTICIA"/>
    <s v="Administración Centrral"/>
    <s v="Funcionamiento"/>
    <s v="Corrientes "/>
    <n v="0"/>
    <n v="0"/>
    <n v="0"/>
    <n v="0"/>
    <n v="0"/>
    <n v="0"/>
  </r>
  <r>
    <n v="2015"/>
    <x v="0"/>
    <s v="0137-SECRETARÍA DISTRITAL DE SEGURIDAD, CONVIVENCIA Y JUSTICIA"/>
    <s v="SEGURIDAD, CONVIVENCIA Y JUSTICIA"/>
    <s v="Administración Centrral"/>
    <s v="Inversión directa"/>
    <s v="Corrientes "/>
    <n v="0"/>
    <n v="0"/>
    <n v="0"/>
    <n v="0"/>
    <n v="0"/>
    <n v="0"/>
  </r>
  <r>
    <n v="2015"/>
    <x v="0"/>
    <s v="0200-INSTITUTO PARA LA ECONOMÍA SOCIAL"/>
    <s v="DESARROLLO ECONÓMICO, INDUSTRIA Y TURISMO"/>
    <s v="Establecimientos Públicos"/>
    <s v="Funcionamiento"/>
    <s v="Corrientes "/>
    <n v="8933770000"/>
    <n v="8933770000"/>
    <n v="8630512261"/>
    <n v="0.96605489742852124"/>
    <n v="8206723807"/>
    <n v="0.91861821011734124"/>
  </r>
  <r>
    <n v="2015"/>
    <x v="0"/>
    <s v="0200-INSTITUTO PARA LA ECONOMÍA SOCIAL"/>
    <s v="DESARROLLO ECONÓMICO, INDUSTRIA Y TURISMO"/>
    <s v="Establecimientos Públicos"/>
    <s v="Inversión directa"/>
    <s v="Corrientes "/>
    <n v="40880300000"/>
    <n v="43180300000"/>
    <n v="36426554020"/>
    <n v="0.84359196253847235"/>
    <n v="25984789721"/>
    <n v="0.60177418223124901"/>
  </r>
  <r>
    <n v="2015"/>
    <x v="0"/>
    <s v="0201-FONDO FINANCIERO DE SALUD "/>
    <s v="SALUD"/>
    <s v="Establecimientos Públicos"/>
    <s v="Funcionamiento"/>
    <s v="Corrientes "/>
    <n v="20402400000"/>
    <n v="21444561000"/>
    <n v="20028367099"/>
    <n v="0.93396022884310848"/>
    <n v="15230224431"/>
    <n v="0.71021385940239112"/>
  </r>
  <r>
    <n v="2015"/>
    <x v="0"/>
    <s v="0201-FONDO FINANCIERO DE SALUD "/>
    <s v="SALUD"/>
    <s v="Establecimientos Públicos"/>
    <s v="Inversión directa"/>
    <s v="Corrientes "/>
    <n v="2146402481000"/>
    <n v="2101604481000"/>
    <n v="1738236207947"/>
    <n v="0.82709959160341173"/>
    <n v="1521009748722"/>
    <n v="0.72373739325025732"/>
  </r>
  <r>
    <n v="2015"/>
    <x v="0"/>
    <s v="0201-FONDO FINANCIERO DE SALUD "/>
    <s v="SALUD"/>
    <s v="Establecimientos Públicos"/>
    <s v="Transferencias"/>
    <s v="Corrientes "/>
    <n v="3008735000"/>
    <n v="3008735000"/>
    <n v="2838009044"/>
    <n v="0.94325656596543062"/>
    <n v="2838009044"/>
    <n v="0.94325656596543062"/>
  </r>
  <r>
    <n v="2015"/>
    <x v="0"/>
    <s v="0203-INSTITUTO DISTRITAL DE GESTIÓN DE RIESGOS Y CAMBIO CLIMATICO"/>
    <s v="AMBIENTE"/>
    <s v="Establecimientos Públicos"/>
    <s v="Funcionamiento"/>
    <s v="Corrientes "/>
    <n v="10413986000"/>
    <n v="10413986000"/>
    <n v="8732227145"/>
    <n v="0.83850959133227176"/>
    <n v="8340401379"/>
    <n v="0.8008846352395711"/>
  </r>
  <r>
    <n v="2015"/>
    <x v="0"/>
    <s v="0203-INSTITUTO DISTRITAL DE GESTIÓN DE RIESGOS Y CAMBIO CLIMATICO"/>
    <s v="AMBIENTE"/>
    <s v="Establecimientos Públicos"/>
    <s v="Inversión directa"/>
    <s v="Corrientes "/>
    <n v="11766716000"/>
    <n v="18561716000"/>
    <n v="15339456045"/>
    <n v="0.82640290612139522"/>
    <n v="7532912689"/>
    <n v="0.4058306187315871"/>
  </r>
  <r>
    <n v="2015"/>
    <x v="0"/>
    <s v="0204-INSTITUTO DE DESARROLLO URBANO  "/>
    <s v="MOVILIDAD"/>
    <s v="Establecimientos Públicos"/>
    <s v="Funcionamiento"/>
    <s v="Corrientes "/>
    <n v="53737063000"/>
    <n v="53737063000"/>
    <n v="49743259104"/>
    <n v="0.92567878344970211"/>
    <n v="47015613874"/>
    <n v="0.8749196783233204"/>
  </r>
  <r>
    <n v="2015"/>
    <x v="0"/>
    <s v="0204-INSTITUTO DE DESARROLLO URBANO  "/>
    <s v="MOVILIDAD"/>
    <s v="Establecimientos Públicos"/>
    <s v="Servicio de la deuda"/>
    <s v="Corrientes "/>
    <n v="0"/>
    <n v="0"/>
    <n v="0"/>
    <n v="0"/>
    <n v="0"/>
    <n v="0"/>
  </r>
  <r>
    <n v="2015"/>
    <x v="0"/>
    <s v="0204-INSTITUTO DE DESARROLLO URBANO  "/>
    <s v="MOVILIDAD"/>
    <s v="Establecimientos Públicos"/>
    <s v="Inversión directa"/>
    <s v="Corrientes "/>
    <n v="791696757000"/>
    <n v="791696757000"/>
    <n v="640865651796"/>
    <n v="0.8094837399921293"/>
    <n v="253201409000"/>
    <n v="0.31982120270324665"/>
  </r>
  <r>
    <n v="2015"/>
    <x v="0"/>
    <s v="0204-INSTITUTO DE DESARROLLO URBANO  "/>
    <s v="MOVILIDAD"/>
    <s v="Establecimientos Públicos"/>
    <s v="Transferencias"/>
    <s v="Corrientes "/>
    <n v="0"/>
    <n v="0"/>
    <n v="0"/>
    <n v="0"/>
    <n v="0"/>
    <n v="0"/>
  </r>
  <r>
    <n v="2015"/>
    <x v="0"/>
    <s v="0206-FONDO DE PRESTACIONES ECONÓMICAS, CESANTÍAS Y PENSIONES"/>
    <s v="HACIENDA"/>
    <s v="Establecimientos Públicos"/>
    <s v="Funcionamiento"/>
    <s v="Corrientes "/>
    <n v="418914896000"/>
    <n v="418914896000"/>
    <n v="373115785415"/>
    <n v="0.89067204097464225"/>
    <n v="371847178839"/>
    <n v="0.88764372522814272"/>
  </r>
  <r>
    <n v="2015"/>
    <x v="0"/>
    <s v="0206-FONDO DE PRESTACIONES ECONÓMICAS, CESANTÍAS Y PENSIONES"/>
    <s v="HACIENDA"/>
    <s v="Establecimientos Públicos"/>
    <s v="Servicio de la deuda"/>
    <s v="Corrientes "/>
    <n v="217711857000"/>
    <n v="217711857000"/>
    <n v="142252555326"/>
    <n v="0.65339829114589754"/>
    <n v="142252555326"/>
    <n v="0.65339829114589754"/>
  </r>
  <r>
    <n v="2015"/>
    <x v="0"/>
    <s v="0206-FONDO DE PRESTACIONES ECONÓMICAS, CESANTÍAS Y PENSIONES"/>
    <s v="HACIENDA"/>
    <s v="Establecimientos Públicos"/>
    <s v="Inversión directa"/>
    <s v="Corrientes "/>
    <n v="3186252000"/>
    <n v="3186252000"/>
    <n v="2782485978"/>
    <n v="0.87327869170423433"/>
    <n v="1826600920"/>
    <n v="0.5732757233263408"/>
  </r>
  <r>
    <n v="2015"/>
    <x v="0"/>
    <s v="0208-CAJA DE LA VIVIENDA POPULAR"/>
    <s v="HÁBITAT"/>
    <s v="Establecimientos Públicos"/>
    <s v="Funcionamiento"/>
    <s v="Corrientes "/>
    <n v="9404972000"/>
    <n v="9522172000"/>
    <n v="9214236246"/>
    <n v="0.96766118549423386"/>
    <n v="8839007102"/>
    <n v="0.9282553499348678"/>
  </r>
  <r>
    <n v="2015"/>
    <x v="0"/>
    <s v="0208-CAJA DE LA VIVIENDA POPULAR"/>
    <s v="HÁBITAT"/>
    <s v="Establecimientos Públicos"/>
    <s v="Inversión directa"/>
    <s v="Corrientes "/>
    <n v="104227470000"/>
    <n v="117967917494"/>
    <n v="107931448656"/>
    <n v="0.91492204786517095"/>
    <n v="69026322288"/>
    <n v="0.5851279208307697"/>
  </r>
  <r>
    <n v="2015"/>
    <x v="0"/>
    <s v="0211-INSTITUTO DISTRITAL DE RECREACIÓN Y DEPORTE"/>
    <s v="CULTURA, RECREACIÓN Y DEPORTE"/>
    <s v="Establecimientos Públicos"/>
    <s v="Funcionamiento"/>
    <s v="Corrientes "/>
    <n v="28431314000"/>
    <n v="28431314000"/>
    <n v="26165809309"/>
    <n v="0.92031656746501411"/>
    <n v="25237563474"/>
    <n v="0.88766785362083511"/>
  </r>
  <r>
    <n v="2015"/>
    <x v="0"/>
    <s v="0211-INSTITUTO DISTRITAL DE RECREACIÓN Y DEPORTE"/>
    <s v="CULTURA, RECREACIÓN Y DEPORTE"/>
    <s v="Establecimientos Públicos"/>
    <s v="Servicio de la deuda"/>
    <s v="Corrientes "/>
    <n v="0"/>
    <n v="0"/>
    <n v="0"/>
    <n v="0"/>
    <n v="0"/>
    <n v="0"/>
  </r>
  <r>
    <n v="2015"/>
    <x v="0"/>
    <s v="0211-INSTITUTO DISTRITAL DE RECREACIÓN Y DEPORTE"/>
    <s v="CULTURA, RECREACIÓN Y DEPORTE"/>
    <s v="Establecimientos Públicos"/>
    <s v="Inversión directa"/>
    <s v="Corrientes "/>
    <n v="217392218000"/>
    <n v="217392218000"/>
    <n v="189565142834.88"/>
    <n v="0.87199599221569191"/>
    <n v="113868888545"/>
    <n v="0.52379468590269407"/>
  </r>
  <r>
    <n v="2015"/>
    <x v="0"/>
    <s v="0213-INSTITUTO DISTRITAL DE PATRIMONIO CULTURAL"/>
    <s v="CULTURA, RECREACIÓN Y DEPORTE"/>
    <s v="Establecimientos Públicos"/>
    <s v="Funcionamiento"/>
    <s v="Corrientes "/>
    <n v="5500699000"/>
    <n v="5500699000"/>
    <n v="4257837492"/>
    <n v="0.77405389605939168"/>
    <n v="3776625225"/>
    <n v="0.68657187477446047"/>
  </r>
  <r>
    <n v="2015"/>
    <x v="0"/>
    <s v="0213-INSTITUTO DISTRITAL DE PATRIMONIO CULTURAL"/>
    <s v="CULTURA, RECREACIÓN Y DEPORTE"/>
    <s v="Establecimientos Públicos"/>
    <s v="Inversión directa"/>
    <s v="Corrientes "/>
    <n v="26405000000"/>
    <n v="28334892185"/>
    <n v="26929880859"/>
    <n v="0.95041409309671598"/>
    <n v="12797063956"/>
    <n v="0.45163623254492363"/>
  </r>
  <r>
    <n v="2015"/>
    <x v="0"/>
    <s v="0214-INSTITUTO DISTRITAL PARA LA PROTECCIÓN DE LA NIÑEZ Y LA JUVENTUD"/>
    <s v="INTEGRACION SOCIAL"/>
    <s v="Establecimientos Públicos"/>
    <s v="Funcionamiento"/>
    <s v="Corrientes "/>
    <n v="11452247000"/>
    <n v="11452247000"/>
    <n v="10735110840"/>
    <n v="0.93738030973310305"/>
    <n v="10639405653"/>
    <n v="0.92902341811174693"/>
  </r>
  <r>
    <n v="2015"/>
    <x v="0"/>
    <s v="0214-INSTITUTO DISTRITAL PARA LA PROTECCIÓN DE LA NIÑEZ Y LA JUVENTUD"/>
    <s v="INTEGRACION SOCIAL"/>
    <s v="Establecimientos Públicos"/>
    <s v="Inversión directa"/>
    <s v="Corrientes "/>
    <n v="132383130000"/>
    <n v="125852130000"/>
    <n v="92837769551"/>
    <n v="0.7376734072836113"/>
    <n v="82051677607"/>
    <n v="0.65196892263166306"/>
  </r>
  <r>
    <n v="2015"/>
    <x v="0"/>
    <s v="0215-FUNDACIÓN GILBERTO ALZATE AVENDAÑO"/>
    <s v="CULTURA, RECREACIÓN Y DEPORTE"/>
    <s v="Establecimientos Públicos"/>
    <s v="Funcionamiento"/>
    <s v="Corrientes "/>
    <n v="3761761000"/>
    <n v="3761761000"/>
    <n v="3310864808"/>
    <n v="0.88013693799260506"/>
    <n v="3172303170"/>
    <n v="0.84330268988380708"/>
  </r>
  <r>
    <n v="2015"/>
    <x v="0"/>
    <s v="0215-FUNDACIÓN GILBERTO ALZATE AVENDAÑO"/>
    <s v="CULTURA, RECREACIÓN Y DEPORTE"/>
    <s v="Establecimientos Públicos"/>
    <s v="Inversión directa"/>
    <s v="Corrientes "/>
    <n v="3544000000"/>
    <n v="3544000000"/>
    <n v="3498201665"/>
    <n v="0.98707721924379233"/>
    <n v="3005557152"/>
    <n v="0.84806917381489844"/>
  </r>
  <r>
    <n v="2015"/>
    <x v="0"/>
    <s v="0216-ORQUESTA FILARMÓNICA DE BOGOTÁ"/>
    <s v="CULTURA, RECREACIÓN Y DEPORTE"/>
    <s v="Establecimientos Públicos"/>
    <s v="Funcionamiento"/>
    <s v="Corrientes "/>
    <n v="22155894000"/>
    <n v="22155894000"/>
    <n v="20816926277"/>
    <n v="0.9395660710869983"/>
    <n v="20577927736"/>
    <n v="0.92877893963565628"/>
  </r>
  <r>
    <n v="2015"/>
    <x v="0"/>
    <s v="0216-ORQUESTA FILARMÓNICA DE BOGOTÁ"/>
    <s v="CULTURA, RECREACIÓN Y DEPORTE"/>
    <s v="Establecimientos Públicos"/>
    <s v="Inversión directa"/>
    <s v="Corrientes "/>
    <n v="26128500000"/>
    <n v="26563447433"/>
    <n v="25257779081"/>
    <n v="0.95084717993425971"/>
    <n v="22350684331"/>
    <n v="0.84140751637656608"/>
  </r>
  <r>
    <n v="2015"/>
    <x v="0"/>
    <s v="0217-FONDO DE SEGURIDAD Y VIGILANCIA"/>
    <s v="SEGURIDAD, CONVIVENCIA Y JUSTICIA"/>
    <s v="Establecimientos Públicos"/>
    <s v="Funcionamiento"/>
    <s v="Corrientes "/>
    <n v="12177241000"/>
    <n v="12177241000"/>
    <n v="8822996962"/>
    <n v="0.72454811085696669"/>
    <n v="7873803099"/>
    <n v="0.64659992349662787"/>
  </r>
  <r>
    <n v="2015"/>
    <x v="0"/>
    <s v="0217-FONDO DE SEGURIDAD Y VIGILANCIA"/>
    <s v="SEGURIDAD, CONVIVENCIA Y JUSTICIA"/>
    <s v="Establecimientos Públicos"/>
    <s v="Servicio de la deuda"/>
    <s v="Corrientes "/>
    <n v="0"/>
    <n v="0"/>
    <n v="0"/>
    <n v="0"/>
    <n v="0"/>
    <n v="0"/>
  </r>
  <r>
    <n v="2015"/>
    <x v="0"/>
    <s v="0217-FONDO DE SEGURIDAD Y VIGILANCIA"/>
    <s v="SEGURIDAD, CONVIVENCIA Y JUSTICIA"/>
    <s v="Establecimientos Públicos"/>
    <s v="Inversión directa"/>
    <s v="Corrientes "/>
    <n v="167251000000"/>
    <n v="167251000000"/>
    <n v="147127384911"/>
    <n v="0.87968015085709506"/>
    <n v="97665873686"/>
    <n v="0.58394792070600476"/>
  </r>
  <r>
    <n v="2015"/>
    <x v="0"/>
    <s v="0218-JARDIN BOTÁNICO"/>
    <s v="AMBIENTE"/>
    <s v="Establecimientos Públicos"/>
    <s v="Funcionamiento"/>
    <s v="Corrientes "/>
    <n v="6046958000"/>
    <n v="6046958000"/>
    <n v="5589852408"/>
    <n v="0.92440734795908952"/>
    <n v="5290300262"/>
    <n v="0.87486968852768621"/>
  </r>
  <r>
    <n v="2015"/>
    <x v="0"/>
    <s v="0218-JARDIN BOTÁNICO"/>
    <s v="AMBIENTE"/>
    <s v="Establecimientos Públicos"/>
    <s v="Inversión directa"/>
    <s v="Corrientes "/>
    <n v="34463714000"/>
    <n v="50775629826"/>
    <n v="45952230062"/>
    <n v="0.90500561429707471"/>
    <n v="23419581537"/>
    <n v="0.46123665264724784"/>
  </r>
  <r>
    <n v="2015"/>
    <x v="0"/>
    <s v="0219-INSTITUTO PARA LA INVESTIGACION EDUCATIVA Y EL DESARROLLO PEDAGÓGICO"/>
    <s v="EDUCACIÓN"/>
    <s v="Establecimientos Públicos"/>
    <s v="Funcionamiento"/>
    <s v="Corrientes "/>
    <n v="4828126000"/>
    <n v="4828126000"/>
    <n v="4487658242"/>
    <n v="0.92948242071561515"/>
    <n v="4348820315"/>
    <n v="0.90072635117641919"/>
  </r>
  <r>
    <n v="2015"/>
    <x v="0"/>
    <s v="0219-INSTITUTO PARA LA INVESTIGACION EDUCATIVA Y EL DESARROLLO PEDAGÓGICO"/>
    <s v="EDUCACIÓN"/>
    <s v="Establecimientos Públicos"/>
    <s v="Inversión directa"/>
    <s v="Corrientes "/>
    <n v="5553644000"/>
    <n v="8813912826"/>
    <n v="7704143990"/>
    <n v="0.87408897070931846"/>
    <n v="6505043344"/>
    <n v="0.73804262334100834"/>
  </r>
  <r>
    <n v="2015"/>
    <x v="0"/>
    <s v="0220-INSTITUTO DISTRITAL DE PARTICIPACIÓN Y ACCIÓN COMUNAL"/>
    <s v="GOBIERNO"/>
    <s v="Establecimientos Públicos"/>
    <s v="Funcionamiento"/>
    <s v="Corrientes "/>
    <n v="11060503000"/>
    <n v="11060503000"/>
    <n v="10477597437"/>
    <n v="0.94729845803576929"/>
    <n v="9913717754"/>
    <n v="0.89631708015449207"/>
  </r>
  <r>
    <n v="2015"/>
    <x v="0"/>
    <s v="0220-INSTITUTO DISTRITAL DE PARTICIPACIÓN Y ACCIÓN COMUNAL"/>
    <s v="GOBIERNO"/>
    <s v="Establecimientos Públicos"/>
    <s v="Inversión directa"/>
    <s v="Corrientes "/>
    <n v="8701398000"/>
    <n v="8701398000"/>
    <n v="8694881790"/>
    <n v="0.9992511306803803"/>
    <n v="8109434951"/>
    <n v="0.93196920207534473"/>
  </r>
  <r>
    <n v="2015"/>
    <x v="0"/>
    <s v="0221-INSTITUTO DISTRITAL DE TURISMO"/>
    <s v="DESARROLLO ECONÓMICO, INDUSTRIA Y TURISMO"/>
    <s v="Establecimientos Públicos"/>
    <s v="Funcionamiento"/>
    <s v="Corrientes "/>
    <n v="4403312000"/>
    <n v="4403312000"/>
    <n v="4323503841"/>
    <n v="0.98187542490743329"/>
    <n v="4060009703"/>
    <n v="0.92203543673489408"/>
  </r>
  <r>
    <n v="2015"/>
    <x v="0"/>
    <s v="0221-INSTITUTO DISTRITAL DE TURISMO"/>
    <s v="DESARROLLO ECONÓMICO, INDUSTRIA Y TURISMO"/>
    <s v="Establecimientos Públicos"/>
    <s v="Inversión directa"/>
    <s v="Corrientes "/>
    <n v="9200000000"/>
    <n v="9200000000"/>
    <n v="9062686986"/>
    <n v="0.98507467239130431"/>
    <n v="7548184866"/>
    <n v="0.82045487673913042"/>
  </r>
  <r>
    <n v="2015"/>
    <x v="0"/>
    <s v="0221-INSTITUTO DISTRITAL DE TURISMO"/>
    <s v="DESARROLLO ECONÓMICO, INDUSTRIA Y TURISMO"/>
    <s v="Establecimientos Públicos"/>
    <s v="Transferencias"/>
    <s v="Corrientes "/>
    <n v="0"/>
    <n v="0"/>
    <n v="0"/>
    <n v="0"/>
    <n v="0"/>
    <n v="0"/>
  </r>
  <r>
    <n v="2015"/>
    <x v="0"/>
    <s v="0222-INSTITUTO DISTRITAL DE LAS ARTES"/>
    <s v="CULTURA, RECREACIÓN Y DEPORTE"/>
    <s v="Establecimientos Públicos"/>
    <s v="Funcionamiento"/>
    <s v="Corrientes "/>
    <n v="9127006000"/>
    <n v="9382564795"/>
    <n v="9128940444"/>
    <n v="0.97296854788200804"/>
    <n v="7957207100"/>
    <n v="0.84808442828344999"/>
  </r>
  <r>
    <n v="2015"/>
    <x v="0"/>
    <s v="0222-INSTITUTO DISTRITAL DE LAS ARTES"/>
    <s v="CULTURA, RECREACIÓN Y DEPORTE"/>
    <s v="Establecimientos Públicos"/>
    <s v="Inversión directa"/>
    <s v="Corrientes "/>
    <n v="128535000000"/>
    <n v="137455522992"/>
    <n v="131456756786"/>
    <n v="0.95635849272968732"/>
    <n v="117804217946"/>
    <n v="0.85703517313637723"/>
  </r>
  <r>
    <n v="2015"/>
    <x v="0"/>
    <s v="0226-UNIDAD ADMINISTRATIVA ESPECIAL DE CATASTRO"/>
    <s v="HACIENDA"/>
    <s v="Establecimientos Públicos"/>
    <s v="Funcionamiento"/>
    <s v="Corrientes "/>
    <n v="39350237000"/>
    <n v="39546074460"/>
    <n v="35335412045"/>
    <n v="0.8935251482606954"/>
    <n v="33193877760"/>
    <n v="0.83937225662119486"/>
  </r>
  <r>
    <n v="2015"/>
    <x v="0"/>
    <s v="0226-UNIDAD ADMINISTRATIVA ESPECIAL DE CATASTRO"/>
    <s v="HACIENDA"/>
    <s v="Establecimientos Públicos"/>
    <s v="Inversión directa"/>
    <s v="Corrientes "/>
    <n v="14184670000"/>
    <n v="14388059672"/>
    <n v="13802106706"/>
    <n v="0.95927505310946837"/>
    <n v="10223354568"/>
    <n v="0.71054435421165518"/>
  </r>
  <r>
    <n v="2015"/>
    <x v="0"/>
    <s v="0226-UNIDAD ADMINISTRATIVA ESPECIAL DE CATASTRO"/>
    <s v="HACIENDA"/>
    <s v="Establecimientos Públicos"/>
    <s v="Transferencias"/>
    <s v="Corrientes "/>
    <n v="0"/>
    <n v="0"/>
    <n v="0"/>
    <n v="0"/>
    <n v="0"/>
    <n v="0"/>
  </r>
  <r>
    <n v="2015"/>
    <x v="0"/>
    <s v="0227-UNIDAD ADTIVA ESPECIAL DE REHABILITACIÓN Y MANTO. VIAL"/>
    <s v="MOVILIDAD"/>
    <s v="Establecimientos Públicos"/>
    <s v="Funcionamiento"/>
    <s v="Corrientes "/>
    <n v="17916762000"/>
    <n v="17916762000"/>
    <n v="15858072597"/>
    <n v="0.88509701680471053"/>
    <n v="14888042400"/>
    <n v="0.83095608458715919"/>
  </r>
  <r>
    <n v="2015"/>
    <x v="0"/>
    <s v="0227-UNIDAD ADTIVA ESPECIAL DE REHABILITACIÓN Y MANTO. VIAL"/>
    <s v="MOVILIDAD"/>
    <s v="Establecimientos Públicos"/>
    <s v="Inversión directa"/>
    <s v="Corrientes "/>
    <n v="206201249000"/>
    <n v="202248438000"/>
    <n v="158253861868"/>
    <n v="0.78247260365986115"/>
    <n v="108213914058"/>
    <n v="0.5350543872086666"/>
  </r>
  <r>
    <n v="2015"/>
    <x v="0"/>
    <s v="0228-UNIDAD ADMINISTRATIVA ESPECIAL DE SERVICIOS PÚBLICOS"/>
    <s v="HÁBITAT"/>
    <s v="Establecimientos Públicos"/>
    <s v="Funcionamiento"/>
    <s v="Corrientes "/>
    <n v="198020233000"/>
    <n v="198020233000"/>
    <n v="177187715396"/>
    <n v="0.89479601509205375"/>
    <n v="127297848684"/>
    <n v="0.64285273658879094"/>
  </r>
  <r>
    <n v="2015"/>
    <x v="0"/>
    <s v="0228-UNIDAD ADMINISTRATIVA ESPECIAL DE SERVICIOS PÚBLICOS"/>
    <s v="HÁBITAT"/>
    <s v="Establecimientos Públicos"/>
    <s v="Inversión directa"/>
    <s v="Corrientes "/>
    <n v="199687660000"/>
    <n v="199687660000"/>
    <n v="182836076518"/>
    <n v="0.91561029118173853"/>
    <n v="159110876425"/>
    <n v="0.79679874272150819"/>
  </r>
  <r>
    <n v="2015"/>
    <x v="0"/>
    <s v="0229-INSTITUTO DISTRITAL DE PROTECCIÓN Y BIENESTAR ANIMAL"/>
    <s v="AMBIENTE"/>
    <s v="Establecimientos Públicos"/>
    <s v="Funcionamiento"/>
    <s v="Corrientes "/>
    <n v="0"/>
    <n v="0"/>
    <n v="0"/>
    <n v="0"/>
    <n v="0"/>
    <n v="0"/>
  </r>
  <r>
    <n v="2015"/>
    <x v="0"/>
    <s v="0229-INSTITUTO DISTRITAL DE PROTECCIÓN Y BIENESTAR ANIMAL"/>
    <s v="AMBIENTE"/>
    <s v="Establecimientos Públicos"/>
    <s v="Inversión directa"/>
    <s v="Corrientes "/>
    <n v="0"/>
    <n v="0"/>
    <n v="0"/>
    <n v="0"/>
    <n v="0"/>
    <n v="0"/>
  </r>
  <r>
    <n v="2015"/>
    <x v="0"/>
    <s v="0230-UNIVERSIDAD DISTRITAL  "/>
    <s v="EDUCACIÓN"/>
    <s v="Ente Autónomo Universitario"/>
    <s v="Funcionamiento"/>
    <s v="Corrientes "/>
    <n v="213853520000"/>
    <n v="225325463606"/>
    <n v="220839753441"/>
    <n v="0.9800923069536267"/>
    <n v="211129670449"/>
    <n v="0.93699871763351827"/>
  </r>
  <r>
    <n v="2015"/>
    <x v="0"/>
    <s v="0230-UNIVERSIDAD DISTRITAL  "/>
    <s v="EDUCACIÓN"/>
    <s v="Ente Autónomo Universitario"/>
    <s v="Servicio de la deuda"/>
    <s v="Corrientes "/>
    <n v="0"/>
    <n v="0"/>
    <n v="0"/>
    <n v="0"/>
    <n v="0"/>
    <n v="0"/>
  </r>
  <r>
    <n v="2015"/>
    <x v="0"/>
    <s v="0230-UNIVERSIDAD DISTRITAL  "/>
    <s v="EDUCACIÓN"/>
    <s v="Ente Autónomo Universitario"/>
    <s v="Inversión directa"/>
    <s v="Corrientes "/>
    <n v="44700000000"/>
    <n v="58222189481"/>
    <n v="24750840409"/>
    <n v="0.42511009341338996"/>
    <n v="6457098880"/>
    <n v="0.11090443244335881"/>
  </r>
  <r>
    <n v="2015"/>
    <x v="0"/>
    <s v="0230-UNIVERSIDAD DISTRITAL  "/>
    <s v="EDUCACIÓN"/>
    <s v="Ente Autónomo Universitario"/>
    <s v="Transferencias"/>
    <s v="Corrientes "/>
    <n v="268055000"/>
    <n v="268055000"/>
    <n v="57000000"/>
    <n v="0.21264292775736324"/>
    <n v="55450000"/>
    <n v="0.20686053235343493"/>
  </r>
  <r>
    <n v="2015"/>
    <x v="0"/>
    <s v="0235-CONTRALORÍA DISTRITAL"/>
    <s v="ORGANISMO DE CONTROL"/>
    <s v="Organismo de Control"/>
    <s v="Funcionamiento"/>
    <s v="Corrientes "/>
    <n v="101256903000"/>
    <n v="101256903000"/>
    <n v="99086626668"/>
    <n v="0.97856663330894089"/>
    <n v="98013904466"/>
    <n v="0.96797256840849655"/>
  </r>
  <r>
    <n v="2015"/>
    <x v="0"/>
    <s v="0235-CONTRALORÍA DISTRITAL"/>
    <s v="ORGANISMO DE CONTROL"/>
    <s v="Organismo de Control"/>
    <s v="Inversión directa"/>
    <s v="Corrientes "/>
    <n v="6126000000"/>
    <n v="6126000000"/>
    <n v="5182657068"/>
    <n v="0.84600996865817824"/>
    <n v="2820700029"/>
    <n v="0.46044727864838392"/>
  </r>
  <r>
    <n v="2015"/>
    <x v="0"/>
    <s v="0501-AGENCIA DE EDUCACIÓN SUPERIOR, CIENCIA Y TECNOLOGÍA - ATENEA"/>
    <s v="EDUCACIÓN"/>
    <s v="Establecimientos Públicos"/>
    <s v="Funcionamiento"/>
    <s v="Corrientes "/>
    <n v="0"/>
    <n v="0"/>
    <n v="0"/>
    <n v="0"/>
    <n v="0"/>
    <n v="0"/>
  </r>
  <r>
    <n v="2015"/>
    <x v="0"/>
    <s v="0501-AGENCIA DE EDUCACIÓN SUPERIOR, CIENCIA Y TECNOLOGÍA - ATENEA"/>
    <s v="EDUCACIÓN"/>
    <s v="Establecimientos Públicos"/>
    <s v="Inversión directa"/>
    <s v="Corrientes "/>
    <n v="0"/>
    <n v="0"/>
    <n v="0"/>
    <n v="0"/>
    <n v="0"/>
    <n v="0"/>
  </r>
  <r>
    <n v="2016"/>
    <x v="1"/>
    <s v="0100-CONCEJO DE BOGOTA"/>
    <s v="OTRAS ENTIDADES"/>
    <s v="Administración Centrral"/>
    <s v="Funcionamiento"/>
    <s v="Corrientes "/>
    <n v="58334370000"/>
    <n v="58334370000"/>
    <n v="52416789571"/>
    <n v="0.89855756685124055"/>
    <n v="52416561030"/>
    <n v="0.89855364907515067"/>
  </r>
  <r>
    <n v="2016"/>
    <x v="1"/>
    <s v="0102-PERSONERÍA DE BOGOTÁ"/>
    <s v="OTRAS ENTIDADES"/>
    <s v="Administración Centrral"/>
    <s v="Funcionamiento"/>
    <s v="Corrientes "/>
    <n v="109667923000"/>
    <n v="109667923000"/>
    <n v="109490015562"/>
    <n v="0.99837776231068043"/>
    <n v="107748162117"/>
    <n v="0.98249478215248043"/>
  </r>
  <r>
    <n v="2016"/>
    <x v="1"/>
    <s v="0102-PERSONERÍA DE BOGOTÁ"/>
    <s v="OTRAS ENTIDADES"/>
    <s v="Administración Centrral"/>
    <s v="Inversión directa"/>
    <s v="Corrientes "/>
    <n v="7258000000"/>
    <n v="7258000000"/>
    <n v="7137758600"/>
    <n v="0.98343325985119867"/>
    <n v="5928092944.6300001"/>
    <n v="0.816766732519978"/>
  </r>
  <r>
    <n v="2016"/>
    <x v="1"/>
    <s v="0104-SECRETARÍA GENERAL"/>
    <s v="GESTIÓN PÚBLICA"/>
    <s v="Administración Centrral"/>
    <s v="Funcionamiento"/>
    <s v="Corrientes "/>
    <n v="83224313000"/>
    <n v="76938938332"/>
    <n v="60140069414"/>
    <n v="0.7816597254629245"/>
    <n v="53049952153"/>
    <n v="0.68950720276492006"/>
  </r>
  <r>
    <n v="2016"/>
    <x v="1"/>
    <s v="0104-SECRETARÍA GENERAL"/>
    <s v="GESTIÓN PÚBLICA"/>
    <s v="Administración Centrral"/>
    <s v="Inversión directa"/>
    <s v="Corrientes "/>
    <n v="85497094000"/>
    <n v="83395450087"/>
    <n v="70120245266"/>
    <n v="0.84081619792025808"/>
    <n v="50496626577"/>
    <n v="0.60550817250006794"/>
  </r>
  <r>
    <n v="2016"/>
    <x v="1"/>
    <s v="0105-VEEDURÍA DISTRITAL"/>
    <s v="OTRAS ENTIDADES"/>
    <s v="Administración Centrral"/>
    <s v="Funcionamiento"/>
    <s v="Corrientes "/>
    <n v="17365912000"/>
    <n v="17365912000"/>
    <n v="15020675162"/>
    <n v="0.86495170319877235"/>
    <n v="14345349700"/>
    <n v="0.82606371033090575"/>
  </r>
  <r>
    <n v="2016"/>
    <x v="1"/>
    <s v="0105-VEEDURÍA DISTRITAL"/>
    <s v="OTRAS ENTIDADES"/>
    <s v="Administración Centrral"/>
    <s v="Inversión directa"/>
    <s v="Corrientes "/>
    <n v="1215000000"/>
    <n v="1215000000"/>
    <n v="906908166"/>
    <n v="0.74642647407407403"/>
    <n v="868026549"/>
    <n v="0.71442514320987649"/>
  </r>
  <r>
    <n v="2016"/>
    <x v="1"/>
    <s v="0110-SECRETARÍA DISTRITAL DE GOBIERNO"/>
    <s v="GOBIERNO"/>
    <s v="Administración Centrral"/>
    <s v="Funcionamiento"/>
    <s v="Corrientes "/>
    <n v="116518327000"/>
    <n v="104926972772"/>
    <n v="100954181318"/>
    <n v="0.96213755768373654"/>
    <n v="96862024716"/>
    <n v="0.92313751323480331"/>
  </r>
  <r>
    <n v="2016"/>
    <x v="1"/>
    <s v="0110-SECRETARÍA DISTRITAL DE GOBIERNO"/>
    <s v="GOBIERNO"/>
    <s v="Administración Centrral"/>
    <s v="Inversión directa"/>
    <s v="Corrientes "/>
    <n v="42436516000"/>
    <n v="31308885898"/>
    <n v="31008216915"/>
    <n v="0.9903966885318265"/>
    <n v="24976687554"/>
    <n v="0.79775076108969756"/>
  </r>
  <r>
    <n v="2016"/>
    <x v="1"/>
    <s v="0111-SECRETARÍA DISTRITAL DE HACIENDA"/>
    <s v="HACIENDA"/>
    <s v="Administración Centrral"/>
    <s v="Funcionamiento"/>
    <s v="Corrientes "/>
    <n v="266610755000"/>
    <n v="262162608538"/>
    <n v="186832614411"/>
    <n v="0.71265927453540323"/>
    <n v="165884252033"/>
    <n v="0.63275328605435122"/>
  </r>
  <r>
    <n v="2016"/>
    <x v="1"/>
    <s v="0111-SECRETARÍA DISTRITAL DE HACIENDA"/>
    <s v="HACIENDA"/>
    <s v="Administración Centrral"/>
    <s v="Servicio de la deuda"/>
    <s v="Corrientes "/>
    <n v="314284513000"/>
    <n v="238284513000"/>
    <n v="180922115956"/>
    <n v="0.75926930239062573"/>
    <n v="180755115956"/>
    <n v="0.75856845952888263"/>
  </r>
  <r>
    <n v="2016"/>
    <x v="1"/>
    <s v="0111-SECRETARÍA DISTRITAL DE HACIENDA"/>
    <s v="HACIENDA"/>
    <s v="Administración Centrral"/>
    <s v="Inversión directa"/>
    <s v="Corrientes "/>
    <n v="29263250000"/>
    <n v="29263250000"/>
    <n v="28295610338"/>
    <n v="0.96693328109488863"/>
    <n v="15727051246"/>
    <n v="0.53743351288732455"/>
  </r>
  <r>
    <n v="2016"/>
    <x v="1"/>
    <s v="0111-SECRETARÍA DISTRITAL DE HACIENDA"/>
    <s v="HACIENDA"/>
    <s v="Administración Centrral"/>
    <s v="Transferencias"/>
    <s v="Corrientes "/>
    <n v="4057611532000"/>
    <n v="2253229298269"/>
    <n v="2172905081298"/>
    <n v="0.96435151227941718"/>
    <n v="2172905081298"/>
    <n v="0.96435151227941718"/>
  </r>
  <r>
    <n v="2016"/>
    <x v="1"/>
    <s v="0112-SECRETARÍA DE EDUCACIÓN DEL DISTRITO"/>
    <s v="EDUCACIÓN"/>
    <s v="Administración Centrral"/>
    <s v="Funcionamiento"/>
    <s v="Corrientes "/>
    <n v="86374342000"/>
    <n v="85086014185"/>
    <n v="76891134659"/>
    <n v="0.90368711468629714"/>
    <n v="74665730039"/>
    <n v="0.87753235069463376"/>
  </r>
  <r>
    <n v="2016"/>
    <x v="1"/>
    <s v="0112-SECRETARÍA DE EDUCACIÓN DEL DISTRITO"/>
    <s v="EDUCACIÓN"/>
    <s v="Administración Centrral"/>
    <s v="Inversión directa"/>
    <s v="Corrientes "/>
    <n v="2904271488000"/>
    <n v="3045442320796"/>
    <n v="2995247473581"/>
    <n v="0.98351804371002494"/>
    <n v="2817934063212"/>
    <n v="0.92529549614831152"/>
  </r>
  <r>
    <n v="2016"/>
    <x v="1"/>
    <s v="0113-SECRETARÍA DISTRITAL DE MOVILIDAD"/>
    <s v="MOVILIDAD"/>
    <s v="Administración Centrral"/>
    <s v="Funcionamiento"/>
    <s v="Corrientes "/>
    <n v="34007154000"/>
    <n v="34007154000"/>
    <n v="31992572872"/>
    <n v="0.94076007865874334"/>
    <n v="28094362260"/>
    <n v="0.82613094468299231"/>
  </r>
  <r>
    <n v="2016"/>
    <x v="1"/>
    <s v="0113-SECRETARÍA DISTRITAL DE MOVILIDAD"/>
    <s v="MOVILIDAD"/>
    <s v="Administración Centrral"/>
    <s v="Inversión directa"/>
    <s v="Corrientes "/>
    <n v="344322560000"/>
    <n v="344322560000"/>
    <n v="287066831984"/>
    <n v="0.83371485151597391"/>
    <n v="97200758401"/>
    <n v="0.28229564278622926"/>
  </r>
  <r>
    <n v="2016"/>
    <x v="1"/>
    <s v="0113-SECRETARÍA DISTRITAL DE MOVILIDAD"/>
    <s v="MOVILIDAD"/>
    <s v="Administración Centrral"/>
    <s v="Transferencias"/>
    <s v="Corrientes "/>
    <n v="0"/>
    <n v="0"/>
    <n v="0"/>
    <n v="0"/>
    <n v="0"/>
    <n v="0"/>
  </r>
  <r>
    <n v="2016"/>
    <x v="1"/>
    <s v="0114-SECRETARÍA DISTRITAL DE SALUD"/>
    <s v="SALUD"/>
    <s v="Administración Centrral"/>
    <s v="Funcionamiento"/>
    <s v="Corrientes "/>
    <n v="57403572000"/>
    <n v="56829533480"/>
    <n v="38854644610"/>
    <n v="0.68370514819858763"/>
    <n v="36557511661"/>
    <n v="0.64328368407010894"/>
  </r>
  <r>
    <n v="2016"/>
    <x v="1"/>
    <s v="0117-SECRETARÍA DISTRITAL DE DESARROLLO ECONÓMICO"/>
    <s v="DESARROLLO ECONÓMICO, INDUSTRIA Y TURISMO"/>
    <s v="Administración Centrral"/>
    <s v="Funcionamiento"/>
    <s v="Corrientes "/>
    <n v="19200618000"/>
    <n v="19200618000"/>
    <n v="12105113195"/>
    <n v="0.6304543528234352"/>
    <n v="10658907798"/>
    <n v="0.55513357945041142"/>
  </r>
  <r>
    <n v="2016"/>
    <x v="1"/>
    <s v="0117-SECRETARÍA DISTRITAL DE DESARROLLO ECONÓMICO"/>
    <s v="DESARROLLO ECONÓMICO, INDUSTRIA Y TURISMO"/>
    <s v="Administración Centrral"/>
    <s v="Inversión directa"/>
    <s v="Corrientes "/>
    <n v="17986000000"/>
    <n v="17986000000"/>
    <n v="17749514470"/>
    <n v="0.98685168853552763"/>
    <n v="13582735038"/>
    <n v="0.75518375614366728"/>
  </r>
  <r>
    <n v="2016"/>
    <x v="1"/>
    <s v="0117-SECRETARÍA DISTRITAL DE DESARROLLO ECONÓMICO"/>
    <s v="DESARROLLO ECONÓMICO, INDUSTRIA Y TURISMO"/>
    <s v="Administración Centrral"/>
    <s v="Transferencias"/>
    <s v="Corrientes "/>
    <n v="0"/>
    <n v="0"/>
    <n v="0"/>
    <n v="0"/>
    <n v="0"/>
    <n v="0"/>
  </r>
  <r>
    <n v="2016"/>
    <x v="1"/>
    <s v="0118-SECRETARÍA DISTRITAL DEL HABITAT"/>
    <s v="HÁBITAT"/>
    <s v="Administración Centrral"/>
    <s v="Funcionamiento"/>
    <s v="Corrientes "/>
    <n v="15289280000"/>
    <n v="15289280000"/>
    <n v="13680639827"/>
    <n v="0.89478640112549446"/>
    <n v="12701764119"/>
    <n v="0.83076273827152092"/>
  </r>
  <r>
    <n v="2016"/>
    <x v="1"/>
    <s v="0118-SECRETARÍA DISTRITAL DEL HABITAT"/>
    <s v="HÁBITAT"/>
    <s v="Administración Centrral"/>
    <s v="Inversión directa"/>
    <s v="Corrientes "/>
    <n v="117538987000"/>
    <n v="117538987000"/>
    <n v="106770039995"/>
    <n v="0.90837978716798029"/>
    <n v="85323913544"/>
    <n v="0.72592010295273346"/>
  </r>
  <r>
    <n v="2016"/>
    <x v="1"/>
    <s v="0118-SECRETARÍA DISTRITAL DEL HABITAT"/>
    <s v="HÁBITAT"/>
    <s v="Administración Centrral"/>
    <s v="Transferencias"/>
    <s v="Corrientes "/>
    <n v="0"/>
    <n v="0"/>
    <n v="0"/>
    <n v="0"/>
    <n v="0"/>
    <n v="0"/>
  </r>
  <r>
    <n v="2016"/>
    <x v="1"/>
    <s v="0119-SECRETARÍA DISTRITAL DE CULTURA, RECREACIÓN Y DEPORTE"/>
    <s v="CULTURA, RECREACIÓN Y DEPORTE"/>
    <s v="Administración Centrral"/>
    <s v="Funcionamiento"/>
    <s v="Corrientes "/>
    <n v="13805003000"/>
    <n v="13805003000"/>
    <n v="12880253124"/>
    <n v="0.93301342448096536"/>
    <n v="12732597591"/>
    <n v="0.92231762579117149"/>
  </r>
  <r>
    <n v="2016"/>
    <x v="1"/>
    <s v="0119-SECRETARÍA DISTRITAL DE CULTURA, RECREACIÓN Y DEPORTE"/>
    <s v="CULTURA, RECREACIÓN Y DEPORTE"/>
    <s v="Administración Centrral"/>
    <s v="Inversión directa"/>
    <s v="Corrientes "/>
    <n v="52019275000"/>
    <n v="52019275000"/>
    <n v="49898467040"/>
    <n v="0.95923034375238792"/>
    <n v="46116358502"/>
    <n v="0.88652443737441555"/>
  </r>
  <r>
    <n v="2016"/>
    <x v="1"/>
    <s v="0120-SECRETARÍA DISTRITAL DE PLANEACIÓN "/>
    <s v="PLANEACIÓN"/>
    <s v="Administración Centrral"/>
    <s v="Funcionamiento"/>
    <s v="Corrientes "/>
    <n v="60025790000"/>
    <n v="59424790000"/>
    <n v="55713516846"/>
    <n v="0.93754671822988356"/>
    <n v="54402597016"/>
    <n v="0.91548656740730594"/>
  </r>
  <r>
    <n v="2016"/>
    <x v="1"/>
    <s v="0120-SECRETARÍA DISTRITAL DE PLANEACIÓN "/>
    <s v="PLANEACIÓN"/>
    <s v="Administración Centrral"/>
    <s v="Inversión directa"/>
    <s v="Corrientes "/>
    <n v="15252063000"/>
    <n v="15252063000"/>
    <n v="15190960686"/>
    <n v="0.99599383283428611"/>
    <n v="12141313846"/>
    <n v="0.79604403981284366"/>
  </r>
  <r>
    <n v="2016"/>
    <x v="1"/>
    <s v="0120-SECRETARÍA DISTRITAL DE PLANEACIÓN "/>
    <s v="PLANEACIÓN"/>
    <s v="Administración Centrral"/>
    <s v="Transferencias"/>
    <s v="Corrientes "/>
    <n v="0"/>
    <n v="0"/>
    <n v="0"/>
    <n v="0"/>
    <n v="0"/>
    <n v="0"/>
  </r>
  <r>
    <n v="2016"/>
    <x v="1"/>
    <s v="0121-SECRETARÍA DISTRITAL DE LA MUJER"/>
    <s v="MUJERES"/>
    <s v="Administración Centrral"/>
    <s v="Funcionamiento"/>
    <s v="Corrientes "/>
    <n v="12704776000"/>
    <n v="12577728240"/>
    <n v="12345536343"/>
    <n v="0.98153944078219324"/>
    <n v="12042451151"/>
    <n v="0.9574424666532626"/>
  </r>
  <r>
    <n v="2016"/>
    <x v="1"/>
    <s v="0121-SECRETARÍA DISTRITAL DE LA MUJER"/>
    <s v="MUJERES"/>
    <s v="Administración Centrral"/>
    <s v="Inversión directa"/>
    <s v="Corrientes "/>
    <n v="25058400000"/>
    <n v="25058400000"/>
    <n v="22062391607"/>
    <n v="0.8804389588720748"/>
    <n v="18199555635"/>
    <n v="0.72628562218657222"/>
  </r>
  <r>
    <n v="2016"/>
    <x v="1"/>
    <s v="0122-SECRETARÍA DISTRITAL DE INTEGRACIÓN SOCIAL"/>
    <s v="INTEGRACION SOCIAL"/>
    <s v="Administración Centrral"/>
    <s v="Funcionamiento"/>
    <s v="Corrientes "/>
    <n v="22306739000"/>
    <n v="22150651891"/>
    <n v="21934657732"/>
    <n v="0.99024885768315651"/>
    <n v="21220486430"/>
    <n v="0.95800730987163707"/>
  </r>
  <r>
    <n v="2016"/>
    <x v="1"/>
    <s v="0122-SECRETARÍA DISTRITAL DE INTEGRACIÓN SOCIAL"/>
    <s v="INTEGRACION SOCIAL"/>
    <s v="Administración Centrral"/>
    <s v="Inversión directa"/>
    <s v="Corrientes "/>
    <n v="863997800000"/>
    <n v="883796765000"/>
    <n v="875698179184"/>
    <n v="0.99083659712648986"/>
    <n v="741591918491"/>
    <n v="0.83909779698163978"/>
  </r>
  <r>
    <n v="2016"/>
    <x v="1"/>
    <s v="0125-DEPARTAMENTO ADMINISTRATIVO DEL SERVICIO CIVIL"/>
    <s v="GESTIÓN PÚBLICA"/>
    <s v="Administración Centrral"/>
    <s v="Funcionamiento"/>
    <s v="Corrientes "/>
    <n v="7596257000"/>
    <n v="7596257000"/>
    <n v="6511515923"/>
    <n v="0.85720058220778994"/>
    <n v="6017657056"/>
    <n v="0.7921871332157403"/>
  </r>
  <r>
    <n v="2016"/>
    <x v="1"/>
    <s v="0125-DEPARTAMENTO ADMINISTRATIVO DEL SERVICIO CIVIL"/>
    <s v="GESTIÓN PÚBLICA"/>
    <s v="Administración Centrral"/>
    <s v="Inversión directa"/>
    <s v="Corrientes "/>
    <n v="3375000000"/>
    <n v="3375000000"/>
    <n v="3090056015"/>
    <n v="0.91557215259259261"/>
    <n v="2619475101"/>
    <n v="0.77614077066666665"/>
  </r>
  <r>
    <n v="2016"/>
    <x v="1"/>
    <s v="0126-SECRETARÍA DISTRITAL DE AMBIENTE"/>
    <s v="AMBIENTE"/>
    <s v="Administración Centrral"/>
    <s v="Funcionamiento"/>
    <s v="Corrientes "/>
    <n v="25159411000"/>
    <n v="23886425000"/>
    <n v="21807332126"/>
    <n v="0.91295922792967132"/>
    <n v="18909113804"/>
    <n v="0.79162594670403796"/>
  </r>
  <r>
    <n v="2016"/>
    <x v="1"/>
    <s v="0126-SECRETARÍA DISTRITAL DE AMBIENTE"/>
    <s v="AMBIENTE"/>
    <s v="Administración Centrral"/>
    <s v="Inversión directa"/>
    <s v="Corrientes "/>
    <n v="84541343000"/>
    <n v="84541343000"/>
    <n v="59294478610"/>
    <n v="0.70136665098873574"/>
    <n v="29020903435"/>
    <n v="0.34327469147254969"/>
  </r>
  <r>
    <n v="2016"/>
    <x v="1"/>
    <s v="0127-DEPARTAMENTO ADTIVO DE LA DEFENSORÍA ESPACIO PUBLICO"/>
    <s v="GOBIERNO"/>
    <s v="Administración Centrral"/>
    <s v="Funcionamiento"/>
    <s v="Corrientes "/>
    <n v="8975747000"/>
    <n v="8975747000"/>
    <n v="8514113001"/>
    <n v="0.94856873762150384"/>
    <n v="8204198518"/>
    <n v="0.91404074981168704"/>
  </r>
  <r>
    <n v="2016"/>
    <x v="1"/>
    <s v="0127-DEPARTAMENTO ADTIVO DE LA DEFENSORÍA ESPACIO PUBLICO"/>
    <s v="GOBIERNO"/>
    <s v="Administración Centrral"/>
    <s v="Inversión directa"/>
    <s v="Corrientes "/>
    <n v="16500000000"/>
    <n v="16500000000"/>
    <n v="16312470194"/>
    <n v="0.98863455721212123"/>
    <n v="12793625020"/>
    <n v="0.77537121333333336"/>
  </r>
  <r>
    <n v="2016"/>
    <x v="1"/>
    <s v="0131-UNIDAD ADMINISTRATIVA ESPECIAL CUERPO OFICIAL DE BOMBEROS"/>
    <s v="SEGURIDAD, CONVIVENCIA Y JUSTICIA"/>
    <s v="Administración Centrral"/>
    <s v="Funcionamiento"/>
    <s v="Corrientes "/>
    <n v="54503765000"/>
    <n v="54503765000"/>
    <n v="48826982873"/>
    <n v="0.89584605527709871"/>
    <n v="47469718569"/>
    <n v="0.87094384340237785"/>
  </r>
  <r>
    <n v="2016"/>
    <x v="1"/>
    <s v="0131-UNIDAD ADMINISTRATIVA ESPECIAL CUERPO OFICIAL DE BOMBEROS"/>
    <s v="SEGURIDAD, CONVIVENCIA Y JUSTICIA"/>
    <s v="Administración Centrral"/>
    <s v="Inversión directa"/>
    <s v="Corrientes "/>
    <n v="40454000000"/>
    <n v="40454000000"/>
    <n v="36802962332"/>
    <n v="0.90974841380333216"/>
    <n v="11002029109"/>
    <n v="0.27196393703960053"/>
  </r>
  <r>
    <n v="2016"/>
    <x v="1"/>
    <s v="0136-SECRETARIA JURIDICA DISTRITAL"/>
    <s v="GESTIÓN JURÍDICA"/>
    <s v="Administración Centrral"/>
    <s v="Funcionamiento"/>
    <s v="Corrientes "/>
    <n v="0"/>
    <n v="6285374668"/>
    <n v="3455017923"/>
    <n v="0.54969164218485378"/>
    <n v="3021986692"/>
    <n v="0.48079658757424448"/>
  </r>
  <r>
    <n v="2016"/>
    <x v="1"/>
    <s v="0136-SECRETARIA JURIDICA DISTRITAL"/>
    <s v="GESTIÓN JURÍDICA"/>
    <s v="Administración Centrral"/>
    <s v="Inversión directa"/>
    <s v="Corrientes "/>
    <n v="0"/>
    <n v="2101643913"/>
    <n v="1828667837"/>
    <n v="0.87011306991090642"/>
    <n v="246119961"/>
    <n v="0.11710830720541762"/>
  </r>
  <r>
    <n v="2016"/>
    <x v="1"/>
    <s v="0137-SECRETARÍA DISTRITAL DE SEGURIDAD, CONVIVENCIA Y JUSTICIA"/>
    <s v="SEGURIDAD, CONVIVENCIA Y JUSTICIA"/>
    <s v="Administración Centrral"/>
    <s v="Funcionamiento"/>
    <s v="Corrientes "/>
    <n v="0"/>
    <n v="21412773089"/>
    <n v="17930806940"/>
    <n v="0.83738835999767225"/>
    <n v="12826814737"/>
    <n v="0.59902632338589012"/>
  </r>
  <r>
    <n v="2016"/>
    <x v="1"/>
    <s v="0137-SECRETARÍA DISTRITAL DE SEGURIDAD, CONVIVENCIA Y JUSTICIA"/>
    <s v="SEGURIDAD, CONVIVENCIA Y JUSTICIA"/>
    <s v="Administración Centrral"/>
    <s v="Inversión directa"/>
    <s v="Corrientes "/>
    <n v="0"/>
    <n v="192357088685"/>
    <n v="169250209376"/>
    <n v="0.87987508301896089"/>
    <n v="47873078835"/>
    <n v="0.24887608334203876"/>
  </r>
  <r>
    <n v="2016"/>
    <x v="1"/>
    <s v="0200-INSTITUTO PARA LA ECONOMÍA SOCIAL"/>
    <s v="DESARROLLO ECONÓMICO, INDUSTRIA Y TURISMO"/>
    <s v="Establecimientos Públicos"/>
    <s v="Funcionamiento"/>
    <s v="Corrientes "/>
    <n v="9685557000"/>
    <n v="10090697885"/>
    <n v="9802980661"/>
    <n v="0.97148688551782958"/>
    <n v="9461788584"/>
    <n v="0.93767435036035662"/>
  </r>
  <r>
    <n v="2016"/>
    <x v="1"/>
    <s v="0200-INSTITUTO PARA LA ECONOMÍA SOCIAL"/>
    <s v="DESARROLLO ECONÓMICO, INDUSTRIA Y TURISMO"/>
    <s v="Establecimientos Públicos"/>
    <s v="Inversión directa"/>
    <s v="Corrientes "/>
    <n v="38309000000"/>
    <n v="37309000000"/>
    <n v="35612092238"/>
    <n v="0.95451746865367604"/>
    <n v="20305989037"/>
    <n v="0.54426516489318932"/>
  </r>
  <r>
    <n v="2016"/>
    <x v="1"/>
    <s v="0201-FONDO FINANCIERO DE SALUD "/>
    <s v="SALUD"/>
    <s v="Establecimientos Públicos"/>
    <s v="Funcionamiento"/>
    <s v="Corrientes "/>
    <n v="21317570000"/>
    <n v="21317570000"/>
    <n v="15755526350"/>
    <n v="0.739086413226273"/>
    <n v="10616768791"/>
    <n v="0.49802903384391373"/>
  </r>
  <r>
    <n v="2016"/>
    <x v="1"/>
    <s v="0201-FONDO FINANCIERO DE SALUD "/>
    <s v="SALUD"/>
    <s v="Establecimientos Públicos"/>
    <s v="Inversión directa"/>
    <s v="Corrientes "/>
    <n v="1941283017000"/>
    <n v="2083635451799"/>
    <n v="1862201505443"/>
    <n v="0.89372711710927399"/>
    <n v="1632466445461"/>
    <n v="0.78347027741898756"/>
  </r>
  <r>
    <n v="2016"/>
    <x v="1"/>
    <s v="0201-FONDO FINANCIERO DE SALUD "/>
    <s v="SALUD"/>
    <s v="Establecimientos Públicos"/>
    <s v="Transferencias"/>
    <s v="Corrientes "/>
    <n v="3009403000"/>
    <n v="3047903000"/>
    <n v="3047903000"/>
    <n v="1"/>
    <n v="3022818528"/>
    <n v="0.99176992443657164"/>
  </r>
  <r>
    <n v="2016"/>
    <x v="1"/>
    <s v="0203-INSTITUTO DISTRITAL DE GESTIÓN DE RIESGOS Y CAMBIO CLIMATICO"/>
    <s v="AMBIENTE"/>
    <s v="Establecimientos Públicos"/>
    <s v="Funcionamiento"/>
    <s v="Corrientes "/>
    <n v="15167996000"/>
    <n v="15167996000"/>
    <n v="14528471914"/>
    <n v="0.95783727224084181"/>
    <n v="13996304806"/>
    <n v="0.92275240618470622"/>
  </r>
  <r>
    <n v="2016"/>
    <x v="1"/>
    <s v="0203-INSTITUTO DISTRITAL DE GESTIÓN DE RIESGOS Y CAMBIO CLIMATICO"/>
    <s v="AMBIENTE"/>
    <s v="Establecimientos Públicos"/>
    <s v="Inversión directa"/>
    <s v="Corrientes "/>
    <n v="14959033000"/>
    <n v="18823687842"/>
    <n v="15305093978"/>
    <n v="0.81307627423839857"/>
    <n v="8539914846"/>
    <n v="0.45367915775491535"/>
  </r>
  <r>
    <n v="2016"/>
    <x v="1"/>
    <s v="0204-INSTITUTO DE DESARROLLO URBANO  "/>
    <s v="MOVILIDAD"/>
    <s v="Establecimientos Públicos"/>
    <s v="Funcionamiento"/>
    <s v="Corrientes "/>
    <n v="58188976000"/>
    <n v="57607086000"/>
    <n v="51509599614"/>
    <n v="0.89415388263173046"/>
    <n v="48028247667"/>
    <n v="0.83372117914452404"/>
  </r>
  <r>
    <n v="2016"/>
    <x v="1"/>
    <s v="0204-INSTITUTO DE DESARROLLO URBANO  "/>
    <s v="MOVILIDAD"/>
    <s v="Establecimientos Públicos"/>
    <s v="Servicio de la deuda"/>
    <s v="Corrientes "/>
    <n v="0"/>
    <n v="0"/>
    <n v="0"/>
    <n v="0"/>
    <n v="0"/>
    <n v="0"/>
  </r>
  <r>
    <n v="2016"/>
    <x v="1"/>
    <s v="0204-INSTITUTO DE DESARROLLO URBANO  "/>
    <s v="MOVILIDAD"/>
    <s v="Establecimientos Públicos"/>
    <s v="Inversión directa"/>
    <s v="Corrientes "/>
    <n v="1557667462000"/>
    <n v="1321111942439"/>
    <n v="821468422433"/>
    <n v="0.62180076952179231"/>
    <n v="466554124971"/>
    <n v="0.35315260575849522"/>
  </r>
  <r>
    <n v="2016"/>
    <x v="1"/>
    <s v="0204-INSTITUTO DE DESARROLLO URBANO  "/>
    <s v="MOVILIDAD"/>
    <s v="Establecimientos Públicos"/>
    <s v="Transferencias"/>
    <s v="Corrientes "/>
    <n v="0"/>
    <n v="80000000"/>
    <n v="80000000"/>
    <e v="#REF!"/>
    <n v="0"/>
    <n v="0"/>
  </r>
  <r>
    <n v="2016"/>
    <x v="1"/>
    <s v="0206-FONDO DE PRESTACIONES ECONÓMICAS, CESANTÍAS Y PENSIONES"/>
    <s v="HACIENDA"/>
    <s v="Establecimientos Públicos"/>
    <s v="Funcionamiento"/>
    <s v="Corrientes "/>
    <n v="733303623000"/>
    <n v="733303623000"/>
    <n v="702407040871"/>
    <n v="0.95786659010001918"/>
    <n v="701870363873"/>
    <n v="0.95713472817929879"/>
  </r>
  <r>
    <n v="2016"/>
    <x v="1"/>
    <s v="0206-FONDO DE PRESTACIONES ECONÓMICAS, CESANTÍAS Y PENSIONES"/>
    <s v="HACIENDA"/>
    <s v="Establecimientos Públicos"/>
    <s v="Servicio de la deuda"/>
    <s v="Corrientes "/>
    <n v="220539432000"/>
    <n v="220539432000"/>
    <n v="220539432000"/>
    <n v="1"/>
    <n v="220539432000"/>
    <n v="1"/>
  </r>
  <r>
    <n v="2016"/>
    <x v="1"/>
    <s v="0206-FONDO DE PRESTACIONES ECONÓMICAS, CESANTÍAS Y PENSIONES"/>
    <s v="HACIENDA"/>
    <s v="Establecimientos Públicos"/>
    <s v="Inversión directa"/>
    <s v="Corrientes "/>
    <n v="5000000000"/>
    <n v="5000000000"/>
    <n v="3334079527"/>
    <n v="0.66681590540000002"/>
    <n v="2624583458"/>
    <n v="0.52491669159999998"/>
  </r>
  <r>
    <n v="2016"/>
    <x v="1"/>
    <s v="0208-CAJA DE LA VIVIENDA POPULAR"/>
    <s v="HÁBITAT"/>
    <s v="Establecimientos Públicos"/>
    <s v="Funcionamiento"/>
    <s v="Corrientes "/>
    <n v="10150453000"/>
    <n v="10048026570"/>
    <n v="9878380230"/>
    <n v="0.98311645189051289"/>
    <n v="8882046411"/>
    <n v="0.88395928783854716"/>
  </r>
  <r>
    <n v="2016"/>
    <x v="1"/>
    <s v="0208-CAJA DE LA VIVIENDA POPULAR"/>
    <s v="HÁBITAT"/>
    <s v="Establecimientos Públicos"/>
    <s v="Inversión directa"/>
    <s v="Corrientes "/>
    <n v="78553315000"/>
    <n v="78553315000"/>
    <n v="69854908786"/>
    <n v="0.88926748395023181"/>
    <n v="32765513567"/>
    <n v="0.41711178665088799"/>
  </r>
  <r>
    <n v="2016"/>
    <x v="1"/>
    <s v="0211-INSTITUTO DISTRITAL DE RECREACIÓN Y DEPORTE"/>
    <s v="CULTURA, RECREACIÓN Y DEPORTE"/>
    <s v="Establecimientos Públicos"/>
    <s v="Funcionamiento"/>
    <s v="Corrientes "/>
    <n v="31812738000"/>
    <n v="31492738000"/>
    <n v="27550849682"/>
    <n v="0.87483183208776572"/>
    <n v="26348011057"/>
    <n v="0.8366376736440001"/>
  </r>
  <r>
    <n v="2016"/>
    <x v="1"/>
    <s v="0211-INSTITUTO DISTRITAL DE RECREACIÓN Y DEPORTE"/>
    <s v="CULTURA, RECREACIÓN Y DEPORTE"/>
    <s v="Establecimientos Públicos"/>
    <s v="Servicio de la deuda"/>
    <s v="Corrientes "/>
    <n v="0"/>
    <n v="0"/>
    <n v="0"/>
    <n v="0"/>
    <n v="0"/>
    <n v="0"/>
  </r>
  <r>
    <n v="2016"/>
    <x v="1"/>
    <s v="0211-INSTITUTO DISTRITAL DE RECREACIÓN Y DEPORTE"/>
    <s v="CULTURA, RECREACIÓN Y DEPORTE"/>
    <s v="Establecimientos Públicos"/>
    <s v="Inversión directa"/>
    <s v="Corrientes "/>
    <n v="270747972000"/>
    <n v="248397847770"/>
    <n v="200339967839"/>
    <n v="0.80652859772159369"/>
    <n v="107462864237"/>
    <n v="0.43262397481198595"/>
  </r>
  <r>
    <n v="2016"/>
    <x v="1"/>
    <s v="0213-INSTITUTO DISTRITAL DE PATRIMONIO CULTURAL"/>
    <s v="CULTURA, RECREACIÓN Y DEPORTE"/>
    <s v="Establecimientos Públicos"/>
    <s v="Funcionamiento"/>
    <s v="Corrientes "/>
    <n v="6054677000"/>
    <n v="6054677000"/>
    <n v="3972483436"/>
    <n v="0.65610162788204884"/>
    <n v="3638353470"/>
    <n v="0.60091619585982869"/>
  </r>
  <r>
    <n v="2016"/>
    <x v="1"/>
    <s v="0213-INSTITUTO DISTRITAL DE PATRIMONIO CULTURAL"/>
    <s v="CULTURA, RECREACIÓN Y DEPORTE"/>
    <s v="Establecimientos Públicos"/>
    <s v="Inversión directa"/>
    <s v="Corrientes "/>
    <n v="17521206000"/>
    <n v="18244359862"/>
    <n v="17176315233"/>
    <n v="0.94145891458627928"/>
    <n v="11144573309"/>
    <n v="0.61085033365365216"/>
  </r>
  <r>
    <n v="2016"/>
    <x v="1"/>
    <s v="0214-INSTITUTO DISTRITAL PARA LA PROTECCIÓN DE LA NIÑEZ Y LA JUVENTUD"/>
    <s v="INTEGRACION SOCIAL"/>
    <s v="Establecimientos Públicos"/>
    <s v="Funcionamiento"/>
    <s v="Corrientes "/>
    <n v="12240642000"/>
    <n v="12118235580"/>
    <n v="11843955490"/>
    <n v="0.97736633454686483"/>
    <n v="11397189949"/>
    <n v="0.94049912413074244"/>
  </r>
  <r>
    <n v="2016"/>
    <x v="1"/>
    <s v="0214-INSTITUTO DISTRITAL PARA LA PROTECCIÓN DE LA NIÑEZ Y LA JUVENTUD"/>
    <s v="INTEGRACION SOCIAL"/>
    <s v="Establecimientos Públicos"/>
    <s v="Inversión directa"/>
    <s v="Corrientes "/>
    <n v="112004327000"/>
    <n v="107136327000"/>
    <n v="93130200041"/>
    <n v="0.8692681805397342"/>
    <n v="68956842566"/>
    <n v="0.64363642563553625"/>
  </r>
  <r>
    <n v="2016"/>
    <x v="1"/>
    <s v="0215-FUNDACIÓN GILBERTO ALZATE AVENDAÑO"/>
    <s v="CULTURA, RECREACIÓN Y DEPORTE"/>
    <s v="Establecimientos Públicos"/>
    <s v="Funcionamiento"/>
    <s v="Corrientes "/>
    <n v="4007276000"/>
    <n v="3966597604"/>
    <n v="3655443524"/>
    <n v="0.92155642919608838"/>
    <n v="3608456960"/>
    <n v="0.90971087068704837"/>
  </r>
  <r>
    <n v="2016"/>
    <x v="1"/>
    <s v="0215-FUNDACIÓN GILBERTO ALZATE AVENDAÑO"/>
    <s v="CULTURA, RECREACIÓN Y DEPORTE"/>
    <s v="Establecimientos Públicos"/>
    <s v="Inversión directa"/>
    <s v="Corrientes "/>
    <n v="3486694000"/>
    <n v="5172171067"/>
    <n v="3183977899"/>
    <n v="0.61559794866699835"/>
    <n v="3056547146"/>
    <n v="0.59096018024262309"/>
  </r>
  <r>
    <n v="2016"/>
    <x v="1"/>
    <s v="0216-ORQUESTA FILARMÓNICA DE BOGOTÁ"/>
    <s v="CULTURA, RECREACIÓN Y DEPORTE"/>
    <s v="Establecimientos Públicos"/>
    <s v="Funcionamiento"/>
    <s v="Corrientes "/>
    <n v="23960968000"/>
    <n v="23721358320"/>
    <n v="21735675580"/>
    <n v="0.91629135594963684"/>
    <n v="21366401434"/>
    <n v="0.90072419739916476"/>
  </r>
  <r>
    <n v="2016"/>
    <x v="1"/>
    <s v="0216-ORQUESTA FILARMÓNICA DE BOGOTÁ"/>
    <s v="CULTURA, RECREACIÓN Y DEPORTE"/>
    <s v="Establecimientos Públicos"/>
    <s v="Inversión directa"/>
    <s v="Corrientes "/>
    <n v="49836922000"/>
    <n v="49836922000"/>
    <n v="29558618948"/>
    <n v="0.5931068324805453"/>
    <n v="26400042654"/>
    <n v="0.52972859467524902"/>
  </r>
  <r>
    <n v="2016"/>
    <x v="1"/>
    <s v="0217-FONDO DE SEGURIDAD Y VIGILANCIA"/>
    <s v="SEGURIDAD, CONVIVENCIA Y JUSTICIA"/>
    <s v="Establecimientos Públicos"/>
    <s v="Funcionamiento"/>
    <s v="Corrientes "/>
    <n v="13677527000"/>
    <n v="9282606269"/>
    <n v="9091918309"/>
    <n v="0.97945749776796875"/>
    <n v="9044297428"/>
    <n v="0.97432737809898806"/>
  </r>
  <r>
    <n v="2016"/>
    <x v="1"/>
    <s v="0217-FONDO DE SEGURIDAD Y VIGILANCIA"/>
    <s v="SEGURIDAD, CONVIVENCIA Y JUSTICIA"/>
    <s v="Establecimientos Públicos"/>
    <s v="Servicio de la deuda"/>
    <s v="Corrientes "/>
    <n v="0"/>
    <n v="0"/>
    <n v="0"/>
    <n v="0"/>
    <n v="0"/>
    <n v="0"/>
  </r>
  <r>
    <n v="2016"/>
    <x v="1"/>
    <s v="0217-FONDO DE SEGURIDAD Y VIGILANCIA"/>
    <s v="SEGURIDAD, CONVIVENCIA Y JUSTICIA"/>
    <s v="Establecimientos Públicos"/>
    <s v="Inversión directa"/>
    <s v="Corrientes "/>
    <n v="211042697000"/>
    <n v="30858238417"/>
    <n v="30858238417"/>
    <n v="1"/>
    <n v="30858238417"/>
    <n v="1"/>
  </r>
  <r>
    <n v="2016"/>
    <x v="1"/>
    <s v="0218-JARDIN BOTÁNICO"/>
    <s v="AMBIENTE"/>
    <s v="Establecimientos Públicos"/>
    <s v="Funcionamiento"/>
    <s v="Corrientes "/>
    <n v="6483132000"/>
    <n v="6483132000"/>
    <n v="6404833692"/>
    <n v="0.98792276510797561"/>
    <n v="6268465286"/>
    <n v="0.96688842460711888"/>
  </r>
  <r>
    <n v="2016"/>
    <x v="1"/>
    <s v="0218-JARDIN BOTÁNICO"/>
    <s v="AMBIENTE"/>
    <s v="Establecimientos Públicos"/>
    <s v="Inversión directa"/>
    <s v="Corrientes "/>
    <n v="39957393000"/>
    <n v="40187393000"/>
    <n v="39367367436"/>
    <n v="0.97959495496510562"/>
    <n v="21334114389"/>
    <n v="0.53086584613736953"/>
  </r>
  <r>
    <n v="2016"/>
    <x v="1"/>
    <s v="0219-INSTITUTO PARA LA INVESTIGACION EDUCATIVA Y EL DESARROLLO PEDAGÓGICO"/>
    <s v="EDUCACIÓN"/>
    <s v="Establecimientos Públicos"/>
    <s v="Funcionamiento"/>
    <s v="Corrientes "/>
    <n v="5192468000"/>
    <n v="5192468000"/>
    <n v="4944121726"/>
    <n v="0.95217182388028199"/>
    <n v="4788680127"/>
    <n v="0.92223584757768362"/>
  </r>
  <r>
    <n v="2016"/>
    <x v="1"/>
    <s v="0219-INSTITUTO PARA LA INVESTIGACION EDUCATIVA Y EL DESARROLLO PEDAGÓGICO"/>
    <s v="EDUCACIÓN"/>
    <s v="Establecimientos Públicos"/>
    <s v="Inversión directa"/>
    <s v="Corrientes "/>
    <n v="3892000000"/>
    <n v="4759565916"/>
    <n v="4649344726"/>
    <n v="0.97684217595779588"/>
    <n v="4311638132"/>
    <n v="0.90588894199485226"/>
  </r>
  <r>
    <n v="2016"/>
    <x v="1"/>
    <s v="0220-INSTITUTO DISTRITAL DE PARTICIPACIÓN Y ACCIÓN COMUNAL"/>
    <s v="GOBIERNO"/>
    <s v="Establecimientos Públicos"/>
    <s v="Funcionamiento"/>
    <s v="Corrientes "/>
    <n v="11832735000"/>
    <n v="11832735000"/>
    <n v="11495792063"/>
    <n v="0.97152450916884392"/>
    <n v="10733328338"/>
    <n v="0.90708769680044388"/>
  </r>
  <r>
    <n v="2016"/>
    <x v="1"/>
    <s v="0220-INSTITUTO DISTRITAL DE PARTICIPACIÓN Y ACCIÓN COMUNAL"/>
    <s v="GOBIERNO"/>
    <s v="Establecimientos Públicos"/>
    <s v="Inversión directa"/>
    <s v="Corrientes "/>
    <n v="15431000000"/>
    <n v="15431000000"/>
    <n v="15270526602"/>
    <n v="0.98960058337113599"/>
    <n v="11877973963"/>
    <n v="0.76974751882574044"/>
  </r>
  <r>
    <n v="2016"/>
    <x v="1"/>
    <s v="0221-INSTITUTO DISTRITAL DE TURISMO"/>
    <s v="DESARROLLO ECONÓMICO, INDUSTRIA Y TURISMO"/>
    <s v="Establecimientos Públicos"/>
    <s v="Funcionamiento"/>
    <s v="Corrientes "/>
    <n v="6095017000"/>
    <n v="6095017000"/>
    <n v="4696999568"/>
    <n v="0.77062944500400898"/>
    <n v="4430352825"/>
    <n v="0.72688112682868644"/>
  </r>
  <r>
    <n v="2016"/>
    <x v="1"/>
    <s v="0221-INSTITUTO DISTRITAL DE TURISMO"/>
    <s v="DESARROLLO ECONÓMICO, INDUSTRIA Y TURISMO"/>
    <s v="Establecimientos Públicos"/>
    <s v="Inversión directa"/>
    <s v="Corrientes "/>
    <n v="7563000000"/>
    <n v="8183000000"/>
    <n v="8027729974"/>
    <n v="0.98102529316876452"/>
    <n v="5675101077"/>
    <n v="0.69352328938042285"/>
  </r>
  <r>
    <n v="2016"/>
    <x v="1"/>
    <s v="0221-INSTITUTO DISTRITAL DE TURISMO"/>
    <s v="DESARROLLO ECONÓMICO, INDUSTRIA Y TURISMO"/>
    <s v="Establecimientos Públicos"/>
    <s v="Transferencias"/>
    <s v="Corrientes "/>
    <n v="0"/>
    <n v="80000000"/>
    <n v="80000000"/>
    <e v="#REF!"/>
    <n v="80000000"/>
    <e v="#REF!"/>
  </r>
  <r>
    <n v="2016"/>
    <x v="1"/>
    <s v="0222-INSTITUTO DISTRITAL DE LAS ARTES"/>
    <s v="CULTURA, RECREACIÓN Y DEPORTE"/>
    <s v="Establecimientos Públicos"/>
    <s v="Funcionamiento"/>
    <s v="Corrientes "/>
    <n v="10282276000"/>
    <n v="10282276000"/>
    <n v="9705233701"/>
    <n v="0.94387990567458024"/>
    <n v="8261401843"/>
    <n v="0.80346042481256097"/>
  </r>
  <r>
    <n v="2016"/>
    <x v="1"/>
    <s v="0222-INSTITUTO DISTRITAL DE LAS ARTES"/>
    <s v="CULTURA, RECREACIÓN Y DEPORTE"/>
    <s v="Establecimientos Públicos"/>
    <s v="Inversión directa"/>
    <s v="Corrientes "/>
    <n v="130668120000"/>
    <n v="130668120000"/>
    <n v="116390833692"/>
    <n v="0.89073626904557901"/>
    <n v="101390240851"/>
    <n v="0.77593709047776915"/>
  </r>
  <r>
    <n v="2016"/>
    <x v="1"/>
    <s v="0226-UNIDAD ADMINISTRATIVA ESPECIAL DE CATASTRO"/>
    <s v="HACIENDA"/>
    <s v="Establecimientos Públicos"/>
    <s v="Funcionamiento"/>
    <s v="Corrientes "/>
    <n v="41894602000"/>
    <n v="42096478000"/>
    <n v="38321941794"/>
    <n v="0.91033605694994246"/>
    <n v="35705850169"/>
    <n v="0.848190914427568"/>
  </r>
  <r>
    <n v="2016"/>
    <x v="1"/>
    <s v="0226-UNIDAD ADMINISTRATIVA ESPECIAL DE CATASTRO"/>
    <s v="HACIENDA"/>
    <s v="Establecimientos Públicos"/>
    <s v="Inversión directa"/>
    <s v="Corrientes "/>
    <n v="10536032000"/>
    <n v="10536032000"/>
    <n v="9622365763"/>
    <n v="0.91328175189672922"/>
    <n v="6230215735"/>
    <n v="0.59132467849376313"/>
  </r>
  <r>
    <n v="2016"/>
    <x v="1"/>
    <s v="0226-UNIDAD ADMINISTRATIVA ESPECIAL DE CATASTRO"/>
    <s v="HACIENDA"/>
    <s v="Establecimientos Públicos"/>
    <s v="Transferencias"/>
    <s v="Corrientes "/>
    <n v="0"/>
    <n v="0"/>
    <n v="0"/>
    <n v="0"/>
    <n v="0"/>
    <n v="0"/>
  </r>
  <r>
    <n v="2016"/>
    <x v="1"/>
    <s v="0227-UNIDAD ADTIVA ESPECIAL DE REHABILITACIÓN Y MANTO. VIAL"/>
    <s v="MOVILIDAD"/>
    <s v="Establecimientos Públicos"/>
    <s v="Funcionamiento"/>
    <s v="Corrientes "/>
    <n v="19924287000"/>
    <n v="23967292577"/>
    <n v="21421909548"/>
    <n v="0.89379764022897379"/>
    <n v="20160284885"/>
    <n v="0.84115820843054412"/>
  </r>
  <r>
    <n v="2016"/>
    <x v="1"/>
    <s v="0227-UNIDAD ADTIVA ESPECIAL DE REHABILITACIÓN Y MANTO. VIAL"/>
    <s v="MOVILIDAD"/>
    <s v="Establecimientos Públicos"/>
    <s v="Inversión directa"/>
    <s v="Corrientes "/>
    <n v="141841558000"/>
    <n v="141841558000"/>
    <n v="81072733332"/>
    <n v="0.57157249592534787"/>
    <n v="35563814043"/>
    <n v="0.25072915543553181"/>
  </r>
  <r>
    <n v="2016"/>
    <x v="1"/>
    <s v="0228-UNIDAD ADMINISTRATIVA ESPECIAL DE SERVICIOS PÚBLICOS"/>
    <s v="HÁBITAT"/>
    <s v="Establecimientos Públicos"/>
    <s v="Funcionamiento"/>
    <s v="Corrientes "/>
    <n v="213121737000"/>
    <n v="213121737000"/>
    <n v="211509500212"/>
    <n v="0.99243513678757223"/>
    <n v="190762140872"/>
    <n v="0.89508533271761015"/>
  </r>
  <r>
    <n v="2016"/>
    <x v="1"/>
    <s v="0228-UNIDAD ADMINISTRATIVA ESPECIAL DE SERVICIOS PÚBLICOS"/>
    <s v="HÁBITAT"/>
    <s v="Establecimientos Públicos"/>
    <s v="Inversión directa"/>
    <s v="Corrientes "/>
    <n v="65314273000"/>
    <n v="65314273000"/>
    <n v="59619550129"/>
    <n v="0.91281043775837478"/>
    <n v="35747127255"/>
    <n v="0.54730957894915255"/>
  </r>
  <r>
    <n v="2016"/>
    <x v="1"/>
    <s v="0229-INSTITUTO DISTRITAL DE PROTECCIÓN Y BIENESTAR ANIMAL"/>
    <s v="AMBIENTE"/>
    <s v="Establecimientos Públicos"/>
    <s v="Funcionamiento"/>
    <s v="Corrientes "/>
    <n v="0"/>
    <n v="0"/>
    <n v="0"/>
    <n v="0"/>
    <n v="0"/>
    <n v="0"/>
  </r>
  <r>
    <n v="2016"/>
    <x v="1"/>
    <s v="0229-INSTITUTO DISTRITAL DE PROTECCIÓN Y BIENESTAR ANIMAL"/>
    <s v="AMBIENTE"/>
    <s v="Establecimientos Públicos"/>
    <s v="Inversión directa"/>
    <s v="Corrientes "/>
    <n v="0"/>
    <n v="0"/>
    <n v="0"/>
    <n v="0"/>
    <n v="0"/>
    <n v="0"/>
  </r>
  <r>
    <n v="2016"/>
    <x v="1"/>
    <s v="0230-UNIVERSIDAD DISTRITAL  "/>
    <s v="EDUCACIÓN"/>
    <s v="Ente Autónomo Universitario"/>
    <s v="Funcionamiento"/>
    <s v="Corrientes "/>
    <n v="241705103000"/>
    <n v="251714383642"/>
    <n v="243323139865.13998"/>
    <n v="0.96666363020082935"/>
    <n v="231667838758.73999"/>
    <n v="0.92035995482971233"/>
  </r>
  <r>
    <n v="2016"/>
    <x v="1"/>
    <s v="0230-UNIVERSIDAD DISTRITAL  "/>
    <s v="EDUCACIÓN"/>
    <s v="Ente Autónomo Universitario"/>
    <s v="Servicio de la deuda"/>
    <s v="Corrientes "/>
    <n v="0"/>
    <n v="0"/>
    <n v="0"/>
    <n v="0"/>
    <n v="0"/>
    <n v="0"/>
  </r>
  <r>
    <n v="2016"/>
    <x v="1"/>
    <s v="0230-UNIVERSIDAD DISTRITAL  "/>
    <s v="EDUCACIÓN"/>
    <s v="Ente Autónomo Universitario"/>
    <s v="Inversión directa"/>
    <s v="Corrientes "/>
    <n v="42949140000"/>
    <n v="75616166121"/>
    <n v="53053716584"/>
    <n v="0.70161870543798976"/>
    <n v="23822276997"/>
    <n v="0.31504211624376599"/>
  </r>
  <r>
    <n v="2016"/>
    <x v="1"/>
    <s v="0230-UNIVERSIDAD DISTRITAL  "/>
    <s v="EDUCACIÓN"/>
    <s v="Ente Autónomo Universitario"/>
    <s v="Transferencias"/>
    <s v="Corrientes "/>
    <n v="268055000"/>
    <n v="1381753842"/>
    <n v="1296797798"/>
    <n v="0.93851578955841253"/>
    <n v="1296797798"/>
    <n v="0.93851578955841253"/>
  </r>
  <r>
    <n v="2016"/>
    <x v="1"/>
    <s v="0235-CONTRALORÍA DISTRITAL"/>
    <s v="ORGANISMO DE CONTROL"/>
    <s v="Organismo de Control"/>
    <s v="Funcionamiento"/>
    <s v="Corrientes "/>
    <n v="108149929000"/>
    <n v="108149929000"/>
    <n v="106062696841"/>
    <n v="0.98070056838409947"/>
    <n v="104388704694"/>
    <n v="0.96522212875424074"/>
  </r>
  <r>
    <n v="2016"/>
    <x v="1"/>
    <s v="0235-CONTRALORÍA DISTRITAL"/>
    <s v="ORGANISMO DE CONTROL"/>
    <s v="Organismo de Control"/>
    <s v="Inversión directa"/>
    <s v="Corrientes "/>
    <n v="8111000000"/>
    <n v="8111000000"/>
    <n v="8085417030"/>
    <n v="0.99684589199852047"/>
    <n v="1456938346"/>
    <n v="0.17962499642460855"/>
  </r>
  <r>
    <n v="2016"/>
    <x v="1"/>
    <s v="0501-AGENCIA DE EDUCACIÓN SUPERIOR, CIENCIA Y TECNOLOGÍA - ATENEA"/>
    <s v="EDUCACIÓN"/>
    <s v="Establecimientos Públicos"/>
    <s v="Funcionamiento"/>
    <s v="Corrientes "/>
    <n v="0"/>
    <n v="0"/>
    <n v="0"/>
    <n v="0"/>
    <n v="0"/>
    <n v="0"/>
  </r>
  <r>
    <n v="2016"/>
    <x v="1"/>
    <s v="0501-AGENCIA DE EDUCACIÓN SUPERIOR, CIENCIA Y TECNOLOGÍA - ATENEA"/>
    <s v="EDUCACIÓN"/>
    <s v="Establecimientos Públicos"/>
    <s v="Inversión directa"/>
    <s v="Corrientes "/>
    <n v="0"/>
    <n v="0"/>
    <n v="0"/>
    <n v="0"/>
    <n v="0"/>
    <n v="0"/>
  </r>
  <r>
    <n v="2017"/>
    <x v="1"/>
    <s v="0100-CONCEJO DE BOGOTA"/>
    <s v="OTRAS ENTIDADES"/>
    <s v="Administración Centrral"/>
    <s v="Funcionamiento"/>
    <s v="Corrientes "/>
    <n v="64904805000"/>
    <n v="64904805000"/>
    <n v="61014860713"/>
    <n v="0.94006692898930977"/>
    <n v="61014860713"/>
    <n v="0.94006692898930977"/>
  </r>
  <r>
    <n v="2017"/>
    <x v="1"/>
    <s v="0102-PERSONERÍA DE BOGOTÁ"/>
    <s v="OTRAS ENTIDADES"/>
    <s v="Administración Centrral"/>
    <s v="Funcionamiento"/>
    <s v="Corrientes "/>
    <n v="114052629000"/>
    <n v="119052629000"/>
    <n v="118725438626"/>
    <n v="0.99725171651606281"/>
    <n v="116578089263"/>
    <n v="0.97921474092772864"/>
  </r>
  <r>
    <n v="2017"/>
    <x v="1"/>
    <s v="0102-PERSONERÍA DE BOGOTÁ"/>
    <s v="OTRAS ENTIDADES"/>
    <s v="Administración Centrral"/>
    <s v="Inversión directa"/>
    <s v="Corrientes "/>
    <n v="20080544000"/>
    <n v="20080544000"/>
    <n v="14764133512"/>
    <n v="0.73524569414055718"/>
    <n v="11409724790"/>
    <n v="0.56819799254442505"/>
  </r>
  <r>
    <n v="2017"/>
    <x v="1"/>
    <s v="0104-SECRETARÍA GENERAL"/>
    <s v="GESTIÓN PÚBLICA"/>
    <s v="Administración Centrral"/>
    <s v="Funcionamiento"/>
    <s v="Corrientes "/>
    <n v="68805005000"/>
    <n v="68805005000"/>
    <n v="58365757569"/>
    <n v="0.848277789806134"/>
    <n v="51938415792"/>
    <n v="0.75486392003023617"/>
  </r>
  <r>
    <n v="2017"/>
    <x v="1"/>
    <s v="0104-SECRETARÍA GENERAL"/>
    <s v="GESTIÓN PÚBLICA"/>
    <s v="Administración Centrral"/>
    <s v="Inversión directa"/>
    <s v="Corrientes "/>
    <n v="117337213000"/>
    <n v="117337213000"/>
    <n v="114166644911"/>
    <n v="0.97297900633620815"/>
    <n v="84323132454"/>
    <n v="0.71863929863410003"/>
  </r>
  <r>
    <n v="2017"/>
    <x v="1"/>
    <s v="0105-VEEDURÍA DISTRITAL"/>
    <s v="OTRAS ENTIDADES"/>
    <s v="Administración Centrral"/>
    <s v="Funcionamiento"/>
    <s v="Corrientes "/>
    <n v="18433514000"/>
    <n v="18433514000"/>
    <n v="17470713673"/>
    <n v="0.94776902944278552"/>
    <n v="17021243245"/>
    <n v="0.923385700903257"/>
  </r>
  <r>
    <n v="2017"/>
    <x v="1"/>
    <s v="0105-VEEDURÍA DISTRITAL"/>
    <s v="OTRAS ENTIDADES"/>
    <s v="Administración Centrral"/>
    <s v="Inversión directa"/>
    <s v="Corrientes "/>
    <n v="3185294000"/>
    <n v="3185294000"/>
    <n v="3017846852"/>
    <n v="0.9474311796650482"/>
    <n v="2948698861"/>
    <n v="0.92572266830000627"/>
  </r>
  <r>
    <n v="2017"/>
    <x v="1"/>
    <s v="0110-SECRETARÍA DISTRITAL DE GOBIERNO"/>
    <s v="GOBIERNO"/>
    <s v="Administración Centrral"/>
    <s v="Funcionamiento"/>
    <s v="Corrientes "/>
    <n v="87885891000"/>
    <n v="87885891000"/>
    <n v="81786338435"/>
    <n v="0.93059690815446139"/>
    <n v="79197548220.630005"/>
    <n v="0.90114064179687281"/>
  </r>
  <r>
    <n v="2017"/>
    <x v="1"/>
    <s v="0110-SECRETARÍA DISTRITAL DE GOBIERNO"/>
    <s v="GOBIERNO"/>
    <s v="Administración Centrral"/>
    <s v="Inversión directa"/>
    <s v="Corrientes "/>
    <n v="38695109000"/>
    <n v="38695109000"/>
    <n v="38483337612"/>
    <n v="0.99452717944275593"/>
    <n v="31150949244.57"/>
    <n v="0.80503583139073209"/>
  </r>
  <r>
    <n v="2017"/>
    <x v="1"/>
    <s v="0111-SECRETARÍA DISTRITAL DE HACIENDA"/>
    <s v="HACIENDA"/>
    <s v="Administración Centrral"/>
    <s v="Funcionamiento"/>
    <s v="Corrientes "/>
    <n v="351997168000"/>
    <n v="316613297000"/>
    <n v="243966081679"/>
    <n v="0.77054907039801301"/>
    <n v="180348640159"/>
    <n v="0.56961802257787042"/>
  </r>
  <r>
    <n v="2017"/>
    <x v="1"/>
    <s v="0111-SECRETARÍA DISTRITAL DE HACIENDA"/>
    <s v="HACIENDA"/>
    <s v="Administración Centrral"/>
    <s v="Servicio de la deuda"/>
    <s v="Corrientes "/>
    <n v="251184038000"/>
    <n v="251184038000"/>
    <n v="179973323001"/>
    <n v="0.71649983985447352"/>
    <n v="179636571001"/>
    <n v="0.71515918141661539"/>
  </r>
  <r>
    <n v="2017"/>
    <x v="1"/>
    <s v="0111-SECRETARÍA DISTRITAL DE HACIENDA"/>
    <s v="HACIENDA"/>
    <s v="Administración Centrral"/>
    <s v="Inversión directa"/>
    <s v="Corrientes "/>
    <n v="43537791000"/>
    <n v="55787791000"/>
    <n v="52337801763"/>
    <n v="0.93815870506505628"/>
    <n v="28852961973"/>
    <n v="0.51719133265197759"/>
  </r>
  <r>
    <n v="2017"/>
    <x v="1"/>
    <s v="0111-SECRETARÍA DISTRITAL DE HACIENDA"/>
    <s v="HACIENDA"/>
    <s v="Administración Centrral"/>
    <s v="Transferencias"/>
    <s v="Corrientes "/>
    <n v="4692783171000"/>
    <n v="3397802158736"/>
    <n v="3258383525842"/>
    <n v="0.95896799566874591"/>
    <n v="3258383525842"/>
    <n v="0.95896799566874591"/>
  </r>
  <r>
    <n v="2017"/>
    <x v="1"/>
    <s v="0112-SECRETARÍA DE EDUCACIÓN DEL DISTRITO"/>
    <s v="EDUCACIÓN"/>
    <s v="Administración Centrral"/>
    <s v="Funcionamiento"/>
    <s v="Corrientes "/>
    <n v="94237353000"/>
    <n v="94237353000"/>
    <n v="93562659418"/>
    <n v="0.992840486701701"/>
    <n v="91679998986"/>
    <n v="0.97286262896199982"/>
  </r>
  <r>
    <n v="2017"/>
    <x v="1"/>
    <s v="0112-SECRETARÍA DE EDUCACIÓN DEL DISTRITO"/>
    <s v="EDUCACIÓN"/>
    <s v="Administración Centrral"/>
    <s v="Inversión directa"/>
    <s v="Corrientes "/>
    <n v="3358836232000"/>
    <n v="3481616232000"/>
    <n v="3450413877002"/>
    <n v="0.99103796831160917"/>
    <n v="3208483974159"/>
    <n v="0.92155015382493766"/>
  </r>
  <r>
    <n v="2017"/>
    <x v="1"/>
    <s v="0113-SECRETARÍA DISTRITAL DE MOVILIDAD"/>
    <s v="MOVILIDAD"/>
    <s v="Administración Centrral"/>
    <s v="Funcionamiento"/>
    <s v="Corrientes "/>
    <n v="38007464000"/>
    <n v="38007464000"/>
    <n v="35952861170"/>
    <n v="0.94594212257887034"/>
    <n v="29803521419"/>
    <n v="0.7841491718310909"/>
  </r>
  <r>
    <n v="2017"/>
    <x v="1"/>
    <s v="0113-SECRETARÍA DISTRITAL DE MOVILIDAD"/>
    <s v="MOVILIDAD"/>
    <s v="Administración Centrral"/>
    <s v="Inversión directa"/>
    <s v="Corrientes "/>
    <n v="390460177000"/>
    <n v="392416250379"/>
    <n v="347511805922"/>
    <n v="0.88556935546468629"/>
    <n v="107913340759"/>
    <n v="0.27499712525864078"/>
  </r>
  <r>
    <n v="2017"/>
    <x v="1"/>
    <s v="0113-SECRETARÍA DISTRITAL DE MOVILIDAD"/>
    <s v="MOVILIDAD"/>
    <s v="Administración Centrral"/>
    <s v="Transferencias"/>
    <s v="Corrientes "/>
    <n v="0"/>
    <n v="0"/>
    <n v="0"/>
    <n v="0"/>
    <n v="0"/>
    <n v="0"/>
  </r>
  <r>
    <n v="2017"/>
    <x v="1"/>
    <s v="0114-SECRETARÍA DISTRITAL DE SALUD"/>
    <s v="SALUD"/>
    <s v="Administración Centrral"/>
    <s v="Funcionamiento"/>
    <s v="Corrientes "/>
    <n v="63593553000"/>
    <n v="63593553000"/>
    <n v="49869456690"/>
    <n v="0.78419044600322929"/>
    <n v="48450470674"/>
    <n v="0.76187708326345593"/>
  </r>
  <r>
    <n v="2017"/>
    <x v="1"/>
    <s v="0117-SECRETARÍA DISTRITAL DE DESARROLLO ECONÓMICO"/>
    <s v="DESARROLLO ECONÓMICO, INDUSTRIA Y TURISMO"/>
    <s v="Administración Centrral"/>
    <s v="Funcionamiento"/>
    <s v="Corrientes "/>
    <n v="19818104000"/>
    <n v="19818104000"/>
    <n v="17693453669"/>
    <n v="0.89279245224467485"/>
    <n v="17076396836.709999"/>
    <n v="0.86165643477852372"/>
  </r>
  <r>
    <n v="2017"/>
    <x v="1"/>
    <s v="0117-SECRETARÍA DISTRITAL DE DESARROLLO ECONÓMICO"/>
    <s v="DESARROLLO ECONÓMICO, INDUSTRIA Y TURISMO"/>
    <s v="Administración Centrral"/>
    <s v="Inversión directa"/>
    <s v="Corrientes "/>
    <n v="21250000000"/>
    <n v="22750000000"/>
    <n v="22340504079"/>
    <n v="0.98200017929670325"/>
    <n v="17981098090"/>
    <n v="0.79037793802197798"/>
  </r>
  <r>
    <n v="2017"/>
    <x v="1"/>
    <s v="0117-SECRETARÍA DISTRITAL DE DESARROLLO ECONÓMICO"/>
    <s v="DESARROLLO ECONÓMICO, INDUSTRIA Y TURISMO"/>
    <s v="Administración Centrral"/>
    <s v="Transferencias"/>
    <s v="Corrientes "/>
    <n v="0"/>
    <n v="0"/>
    <n v="0"/>
    <n v="0"/>
    <n v="0"/>
    <n v="0"/>
  </r>
  <r>
    <n v="2017"/>
    <x v="1"/>
    <s v="0118-SECRETARÍA DISTRITAL DEL HABITAT"/>
    <s v="HÁBITAT"/>
    <s v="Administración Centrral"/>
    <s v="Funcionamiento"/>
    <s v="Corrientes "/>
    <n v="12740386000"/>
    <n v="12740386000"/>
    <n v="11690731177"/>
    <n v="0.91761200775235541"/>
    <n v="10895808214"/>
    <n v="0.85521806121101829"/>
  </r>
  <r>
    <n v="2017"/>
    <x v="1"/>
    <s v="0118-SECRETARÍA DISTRITAL DEL HABITAT"/>
    <s v="HÁBITAT"/>
    <s v="Administración Centrral"/>
    <s v="Inversión directa"/>
    <s v="Corrientes "/>
    <n v="215752087000"/>
    <n v="152846112117"/>
    <n v="113193784885"/>
    <n v="0.74057353057402531"/>
    <n v="76506010978"/>
    <n v="0.50054273490081647"/>
  </r>
  <r>
    <n v="2017"/>
    <x v="1"/>
    <s v="0118-SECRETARÍA DISTRITAL DEL HABITAT"/>
    <s v="HÁBITAT"/>
    <s v="Administración Centrral"/>
    <s v="Transferencias"/>
    <s v="Corrientes "/>
    <n v="0"/>
    <n v="0"/>
    <n v="0"/>
    <n v="0"/>
    <n v="0"/>
    <n v="0"/>
  </r>
  <r>
    <n v="2017"/>
    <x v="1"/>
    <s v="0119-SECRETARÍA DISTRITAL DE CULTURA, RECREACIÓN Y DEPORTE"/>
    <s v="CULTURA, RECREACIÓN Y DEPORTE"/>
    <s v="Administración Centrral"/>
    <s v="Funcionamiento"/>
    <s v="Corrientes "/>
    <n v="20566522000"/>
    <n v="20566522000"/>
    <n v="19169762191"/>
    <n v="0.93208575523853765"/>
    <n v="18736828937"/>
    <n v="0.91103536791490558"/>
  </r>
  <r>
    <n v="2017"/>
    <x v="1"/>
    <s v="0119-SECRETARÍA DISTRITAL DE CULTURA, RECREACIÓN Y DEPORTE"/>
    <s v="CULTURA, RECREACIÓN Y DEPORTE"/>
    <s v="Administración Centrral"/>
    <s v="Inversión directa"/>
    <s v="Corrientes "/>
    <n v="50773624000"/>
    <n v="59021183797"/>
    <n v="57893354926"/>
    <n v="0.98089111741846613"/>
    <n v="49926546140"/>
    <n v="0.84590892503477244"/>
  </r>
  <r>
    <n v="2017"/>
    <x v="1"/>
    <s v="0120-SECRETARÍA DISTRITAL DE PLANEACIÓN "/>
    <s v="PLANEACIÓN"/>
    <s v="Administración Centrral"/>
    <s v="Funcionamiento"/>
    <s v="Corrientes "/>
    <n v="67158201000"/>
    <n v="67158201000"/>
    <n v="62028781211"/>
    <n v="0.92362184048080742"/>
    <n v="60062058026"/>
    <n v="0.89433691093065459"/>
  </r>
  <r>
    <n v="2017"/>
    <x v="1"/>
    <s v="0120-SECRETARÍA DISTRITAL DE PLANEACIÓN "/>
    <s v="PLANEACIÓN"/>
    <s v="Administración Centrral"/>
    <s v="Inversión directa"/>
    <s v="Corrientes "/>
    <n v="20515000000"/>
    <n v="21165000000"/>
    <n v="20366306006"/>
    <n v="0.96226345409874792"/>
    <n v="18135176179"/>
    <n v="0.85684744526340662"/>
  </r>
  <r>
    <n v="2017"/>
    <x v="1"/>
    <s v="0120-SECRETARÍA DISTRITAL DE PLANEACIÓN "/>
    <s v="PLANEACIÓN"/>
    <s v="Administración Centrral"/>
    <s v="Transferencias"/>
    <s v="Corrientes "/>
    <n v="0"/>
    <n v="0"/>
    <n v="0"/>
    <n v="0"/>
    <n v="0"/>
    <n v="0"/>
  </r>
  <r>
    <n v="2017"/>
    <x v="1"/>
    <s v="0121-SECRETARÍA DISTRITAL DE LA MUJER"/>
    <s v="MUJERES"/>
    <s v="Administración Centrral"/>
    <s v="Funcionamiento"/>
    <s v="Corrientes "/>
    <n v="13810748000"/>
    <n v="13810748000"/>
    <n v="13128635969"/>
    <n v="0.95061005884692129"/>
    <n v="12862896716"/>
    <n v="0.93136857728487987"/>
  </r>
  <r>
    <n v="2017"/>
    <x v="1"/>
    <s v="0121-SECRETARÍA DISTRITAL DE LA MUJER"/>
    <s v="MUJERES"/>
    <s v="Administración Centrral"/>
    <s v="Inversión directa"/>
    <s v="Corrientes "/>
    <n v="28372000000"/>
    <n v="28372000000"/>
    <n v="26993018647"/>
    <n v="0.951396399513605"/>
    <n v="25322625199"/>
    <n v="0.89252168331453541"/>
  </r>
  <r>
    <n v="2017"/>
    <x v="1"/>
    <s v="0122-SECRETARÍA DISTRITAL DE INTEGRACIÓN SOCIAL"/>
    <s v="INTEGRACION SOCIAL"/>
    <s v="Administración Centrral"/>
    <s v="Funcionamiento"/>
    <s v="Corrientes "/>
    <n v="25749803000"/>
    <n v="25749803000"/>
    <n v="25081744298"/>
    <n v="0.97405577425194279"/>
    <n v="24060689122"/>
    <n v="0.93440284269359264"/>
  </r>
  <r>
    <n v="2017"/>
    <x v="1"/>
    <s v="0122-SECRETARÍA DISTRITAL DE INTEGRACIÓN SOCIAL"/>
    <s v="INTEGRACION SOCIAL"/>
    <s v="Administración Centrral"/>
    <s v="Inversión directa"/>
    <s v="Corrientes "/>
    <n v="963727850000"/>
    <n v="962501982486"/>
    <n v="947933241575"/>
    <n v="0.98486367698342703"/>
    <n v="761787143235"/>
    <n v="0.79146553160069"/>
  </r>
  <r>
    <n v="2017"/>
    <x v="1"/>
    <s v="0125-DEPARTAMENTO ADMINISTRATIVO DEL SERVICIO CIVIL"/>
    <s v="GESTIÓN PÚBLICA"/>
    <s v="Administración Centrral"/>
    <s v="Funcionamiento"/>
    <s v="Corrientes "/>
    <n v="8756201000"/>
    <n v="8756201000"/>
    <n v="7943100942"/>
    <n v="0.90714008757907683"/>
    <n v="7403817703"/>
    <n v="0.84555136445588674"/>
  </r>
  <r>
    <n v="2017"/>
    <x v="1"/>
    <s v="0125-DEPARTAMENTO ADMINISTRATIVO DEL SERVICIO CIVIL"/>
    <s v="GESTIÓN PÚBLICA"/>
    <s v="Administración Centrral"/>
    <s v="Inversión directa"/>
    <s v="Corrientes "/>
    <n v="3129002000"/>
    <n v="3129002000"/>
    <n v="3115364476"/>
    <n v="0.99564157389480734"/>
    <n v="2686616089"/>
    <n v="0.85861756847710546"/>
  </r>
  <r>
    <n v="2017"/>
    <x v="1"/>
    <s v="0126-SECRETARÍA DISTRITAL DE AMBIENTE"/>
    <s v="AMBIENTE"/>
    <s v="Administración Centrral"/>
    <s v="Funcionamiento"/>
    <s v="Corrientes "/>
    <n v="25682036000"/>
    <n v="25682036000"/>
    <n v="22586166518"/>
    <n v="0.87945389212911318"/>
    <n v="19331880069"/>
    <n v="0.75273938830239162"/>
  </r>
  <r>
    <n v="2017"/>
    <x v="1"/>
    <s v="0126-SECRETARÍA DISTRITAL DE AMBIENTE"/>
    <s v="AMBIENTE"/>
    <s v="Administración Centrral"/>
    <s v="Inversión directa"/>
    <s v="Corrientes "/>
    <n v="118781796000"/>
    <n v="117698916000"/>
    <n v="100124468053"/>
    <n v="0.8506830092895673"/>
    <n v="39260836240"/>
    <n v="0.33357007502091185"/>
  </r>
  <r>
    <n v="2017"/>
    <x v="1"/>
    <s v="0127-DEPARTAMENTO ADTIVO DE LA DEFENSORÍA ESPACIO PUBLICO"/>
    <s v="GOBIERNO"/>
    <s v="Administración Centrral"/>
    <s v="Funcionamiento"/>
    <s v="Corrientes "/>
    <n v="9993515000"/>
    <n v="9993515000"/>
    <n v="9334522095"/>
    <n v="0.93405794607803161"/>
    <n v="9101505794"/>
    <n v="0.91074119506499962"/>
  </r>
  <r>
    <n v="2017"/>
    <x v="1"/>
    <s v="0127-DEPARTAMENTO ADTIVO DE LA DEFENSORÍA ESPACIO PUBLICO"/>
    <s v="GOBIERNO"/>
    <s v="Administración Centrral"/>
    <s v="Inversión directa"/>
    <s v="Corrientes "/>
    <n v="17709581000"/>
    <n v="23730581000"/>
    <n v="23479488307"/>
    <n v="0.98941902463323594"/>
    <n v="18949256550"/>
    <n v="0.79851633426084256"/>
  </r>
  <r>
    <n v="2017"/>
    <x v="1"/>
    <s v="0131-UNIDAD ADMINISTRATIVA ESPECIAL CUERPO OFICIAL DE BOMBEROS"/>
    <s v="SEGURIDAD, CONVIVENCIA Y JUSTICIA"/>
    <s v="Administración Centrral"/>
    <s v="Funcionamiento"/>
    <s v="Corrientes "/>
    <n v="59540239000"/>
    <n v="63950839000"/>
    <n v="61849911385"/>
    <n v="0.96714777088381909"/>
    <n v="59426523322"/>
    <n v="0.92925322405856159"/>
  </r>
  <r>
    <n v="2017"/>
    <x v="1"/>
    <s v="0131-UNIDAD ADMINISTRATIVA ESPECIAL CUERPO OFICIAL DE BOMBEROS"/>
    <s v="SEGURIDAD, CONVIVENCIA Y JUSTICIA"/>
    <s v="Administración Centrral"/>
    <s v="Inversión directa"/>
    <s v="Corrientes "/>
    <n v="41993847000"/>
    <n v="41993847000"/>
    <n v="35830549099"/>
    <n v="0.85323331056094953"/>
    <n v="14203171143"/>
    <n v="0.33822029077259819"/>
  </r>
  <r>
    <n v="2017"/>
    <x v="1"/>
    <s v="0136-SECRETARIA JURIDICA DISTRITAL"/>
    <s v="GESTIÓN JURÍDICA"/>
    <s v="Administración Centrral"/>
    <s v="Funcionamiento"/>
    <s v="Corrientes "/>
    <n v="19913169000"/>
    <n v="18974432000"/>
    <n v="15309778074"/>
    <n v="0.80686357694396338"/>
    <n v="15162068748"/>
    <n v="0.79907892620975429"/>
  </r>
  <r>
    <n v="2017"/>
    <x v="1"/>
    <s v="0136-SECRETARIA JURIDICA DISTRITAL"/>
    <s v="GESTIÓN JURÍDICA"/>
    <s v="Administración Centrral"/>
    <s v="Inversión directa"/>
    <s v="Corrientes "/>
    <n v="10552000000"/>
    <n v="10552000000"/>
    <n v="7393141012"/>
    <n v="0.70063883737680066"/>
    <n v="7289701690"/>
    <n v="0.6908360206595906"/>
  </r>
  <r>
    <n v="2017"/>
    <x v="1"/>
    <s v="0137-SECRETARÍA DISTRITAL DE SEGURIDAD, CONVIVENCIA Y JUSTICIA"/>
    <s v="SEGURIDAD, CONVIVENCIA Y JUSTICIA"/>
    <s v="Administración Centrral"/>
    <s v="Funcionamiento"/>
    <s v="Corrientes "/>
    <n v="65639068000"/>
    <n v="65639068000"/>
    <n v="62937088090"/>
    <n v="0.95883579715056289"/>
    <n v="61257294197"/>
    <n v="0.9332444238391685"/>
  </r>
  <r>
    <n v="2017"/>
    <x v="1"/>
    <s v="0137-SECRETARÍA DISTRITAL DE SEGURIDAD, CONVIVENCIA Y JUSTICIA"/>
    <s v="SEGURIDAD, CONVIVENCIA Y JUSTICIA"/>
    <s v="Administración Centrral"/>
    <s v="Inversión directa"/>
    <s v="Corrientes "/>
    <n v="332814548000"/>
    <n v="318525289000"/>
    <n v="293978335472"/>
    <n v="0.92293562120274852"/>
    <n v="137589077143"/>
    <n v="0.43195652557119257"/>
  </r>
  <r>
    <n v="2017"/>
    <x v="1"/>
    <s v="0200-INSTITUTO PARA LA ECONOMÍA SOCIAL"/>
    <s v="DESARROLLO ECONÓMICO, INDUSTRIA Y TURISMO"/>
    <s v="Establecimientos Públicos"/>
    <s v="Funcionamiento"/>
    <s v="Corrientes "/>
    <n v="12007115000"/>
    <n v="12007115000"/>
    <n v="11657345743"/>
    <n v="0.9708698336777819"/>
    <n v="11415038288"/>
    <n v="0.95068951101076316"/>
  </r>
  <r>
    <n v="2017"/>
    <x v="1"/>
    <s v="0200-INSTITUTO PARA LA ECONOMÍA SOCIAL"/>
    <s v="DESARROLLO ECONÓMICO, INDUSTRIA Y TURISMO"/>
    <s v="Establecimientos Públicos"/>
    <s v="Inversión directa"/>
    <s v="Corrientes "/>
    <n v="37700819000"/>
    <n v="37700819000"/>
    <n v="36846592153"/>
    <n v="0.97734195517078815"/>
    <n v="20689087683.700001"/>
    <n v="0.54877024511589523"/>
  </r>
  <r>
    <n v="2017"/>
    <x v="1"/>
    <s v="0201-FONDO FINANCIERO DE SALUD "/>
    <s v="SALUD"/>
    <s v="Establecimientos Públicos"/>
    <s v="Funcionamiento"/>
    <s v="Corrientes "/>
    <n v="22765000000"/>
    <n v="49338271000"/>
    <n v="43237585438"/>
    <n v="0.87634983070241756"/>
    <n v="37231897602"/>
    <n v="0.7546250982731032"/>
  </r>
  <r>
    <n v="2017"/>
    <x v="1"/>
    <s v="0201-FONDO FINANCIERO DE SALUD "/>
    <s v="SALUD"/>
    <s v="Establecimientos Públicos"/>
    <s v="Inversión directa"/>
    <s v="Corrientes "/>
    <n v="2312396471000"/>
    <n v="1987188042546"/>
    <n v="1793563093041"/>
    <n v="0.90256334812838035"/>
    <n v="1575117608528"/>
    <n v="0.79263641628496706"/>
  </r>
  <r>
    <n v="2017"/>
    <x v="1"/>
    <s v="0201-FONDO FINANCIERO DE SALUD "/>
    <s v="SALUD"/>
    <s v="Establecimientos Públicos"/>
    <s v="Transferencias"/>
    <s v="Corrientes "/>
    <n v="3400709000"/>
    <n v="3400709000"/>
    <n v="3016245891"/>
    <n v="0.88694619004448783"/>
    <n v="2759548001"/>
    <n v="0.81146255119153099"/>
  </r>
  <r>
    <n v="2017"/>
    <x v="1"/>
    <s v="0203-INSTITUTO DISTRITAL DE GESTIÓN DE RIESGOS Y CAMBIO CLIMATICO"/>
    <s v="AMBIENTE"/>
    <s v="Establecimientos Públicos"/>
    <s v="Funcionamiento"/>
    <s v="Corrientes "/>
    <n v="16921033000"/>
    <n v="16921033000"/>
    <n v="15570824880"/>
    <n v="0.92020533734553911"/>
    <n v="14851923948"/>
    <n v="0.87771969642751713"/>
  </r>
  <r>
    <n v="2017"/>
    <x v="1"/>
    <s v="0203-INSTITUTO DISTRITAL DE GESTIÓN DE RIESGOS Y CAMBIO CLIMATICO"/>
    <s v="AMBIENTE"/>
    <s v="Establecimientos Públicos"/>
    <s v="Inversión directa"/>
    <s v="Corrientes "/>
    <n v="25302023000"/>
    <n v="23030954025"/>
    <n v="20764784437"/>
    <n v="0.90160331241423686"/>
    <n v="13400262726"/>
    <n v="0.58183706638700561"/>
  </r>
  <r>
    <n v="2017"/>
    <x v="1"/>
    <s v="0204-INSTITUTO DE DESARROLLO URBANO  "/>
    <s v="MOVILIDAD"/>
    <s v="Establecimientos Públicos"/>
    <s v="Funcionamiento"/>
    <s v="Corrientes "/>
    <n v="63346694000"/>
    <n v="63346694000"/>
    <n v="56632697716"/>
    <n v="0.894011891386155"/>
    <n v="52307104166"/>
    <n v="0.82572745100162603"/>
  </r>
  <r>
    <n v="2017"/>
    <x v="1"/>
    <s v="0204-INSTITUTO DE DESARROLLO URBANO  "/>
    <s v="MOVILIDAD"/>
    <s v="Establecimientos Públicos"/>
    <s v="Servicio de la deuda"/>
    <s v="Corrientes "/>
    <n v="0"/>
    <n v="0"/>
    <n v="0"/>
    <n v="0"/>
    <n v="0"/>
    <n v="0"/>
  </r>
  <r>
    <n v="2017"/>
    <x v="1"/>
    <s v="0204-INSTITUTO DE DESARROLLO URBANO  "/>
    <s v="MOVILIDAD"/>
    <s v="Establecimientos Públicos"/>
    <s v="Inversión directa"/>
    <s v="Corrientes "/>
    <n v="1537250577000"/>
    <n v="1373165881189"/>
    <n v="1069893266413"/>
    <n v="0.77914349684147288"/>
    <n v="397215177942"/>
    <n v="0.28926962385495508"/>
  </r>
  <r>
    <n v="2017"/>
    <x v="1"/>
    <s v="0204-INSTITUTO DE DESARROLLO URBANO  "/>
    <s v="MOVILIDAD"/>
    <s v="Establecimientos Públicos"/>
    <s v="Transferencias"/>
    <s v="Corrientes "/>
    <n v="0"/>
    <n v="0"/>
    <n v="0"/>
    <n v="0"/>
    <n v="0"/>
    <n v="0"/>
  </r>
  <r>
    <n v="2017"/>
    <x v="1"/>
    <s v="0206-FONDO DE PRESTACIONES ECONÓMICAS, CESANTÍAS Y PENSIONES"/>
    <s v="HACIENDA"/>
    <s v="Establecimientos Públicos"/>
    <s v="Funcionamiento"/>
    <s v="Corrientes "/>
    <n v="704075524000"/>
    <n v="584711406209"/>
    <n v="537780933442"/>
    <n v="0.919737374252239"/>
    <n v="537226451101"/>
    <n v="0.9187890733723314"/>
  </r>
  <r>
    <n v="2017"/>
    <x v="1"/>
    <s v="0206-FONDO DE PRESTACIONES ECONÓMICAS, CESANTÍAS Y PENSIONES"/>
    <s v="HACIENDA"/>
    <s v="Establecimientos Públicos"/>
    <s v="Servicio de la deuda"/>
    <s v="Corrientes "/>
    <n v="269908714000"/>
    <n v="269908714000"/>
    <n v="137924515463"/>
    <n v="0.51100430741558056"/>
    <n v="137924515463"/>
    <n v="0.51100430741558056"/>
  </r>
  <r>
    <n v="2017"/>
    <x v="1"/>
    <s v="0206-FONDO DE PRESTACIONES ECONÓMICAS, CESANTÍAS Y PENSIONES"/>
    <s v="HACIENDA"/>
    <s v="Establecimientos Públicos"/>
    <s v="Inversión directa"/>
    <s v="Corrientes "/>
    <n v="5972401000"/>
    <n v="5704782253"/>
    <n v="5025811847"/>
    <n v="0.88098223983168744"/>
    <n v="4344576126"/>
    <n v="0.76156738913484345"/>
  </r>
  <r>
    <n v="2017"/>
    <x v="1"/>
    <s v="0208-CAJA DE LA VIVIENDA POPULAR"/>
    <s v="HÁBITAT"/>
    <s v="Establecimientos Públicos"/>
    <s v="Funcionamiento"/>
    <s v="Corrientes "/>
    <n v="10279839000"/>
    <n v="10279839000"/>
    <n v="9767856307"/>
    <n v="0.95019545607669531"/>
    <n v="9185454870"/>
    <n v="0.89354073249590782"/>
  </r>
  <r>
    <n v="2017"/>
    <x v="1"/>
    <s v="0208-CAJA DE LA VIVIENDA POPULAR"/>
    <s v="HÁBITAT"/>
    <s v="Establecimientos Públicos"/>
    <s v="Inversión directa"/>
    <s v="Corrientes "/>
    <n v="68372024000"/>
    <n v="76221224000"/>
    <n v="68310663535"/>
    <n v="0.89621577757659732"/>
    <n v="44569249709"/>
    <n v="0.58473542367936782"/>
  </r>
  <r>
    <n v="2017"/>
    <x v="1"/>
    <s v="0211-INSTITUTO DISTRITAL DE RECREACIÓN Y DEPORTE"/>
    <s v="CULTURA, RECREACIÓN Y DEPORTE"/>
    <s v="Establecimientos Públicos"/>
    <s v="Funcionamiento"/>
    <s v="Corrientes "/>
    <n v="32868313000"/>
    <n v="32868313000"/>
    <n v="28217319185"/>
    <n v="0.8584961201081418"/>
    <n v="27115327114"/>
    <n v="0.82496862902577328"/>
  </r>
  <r>
    <n v="2017"/>
    <x v="1"/>
    <s v="0211-INSTITUTO DISTRITAL DE RECREACIÓN Y DEPORTE"/>
    <s v="CULTURA, RECREACIÓN Y DEPORTE"/>
    <s v="Establecimientos Públicos"/>
    <s v="Servicio de la deuda"/>
    <s v="Corrientes "/>
    <n v="0"/>
    <n v="0"/>
    <n v="0"/>
    <n v="0"/>
    <n v="0"/>
    <n v="0"/>
  </r>
  <r>
    <n v="2017"/>
    <x v="1"/>
    <s v="0211-INSTITUTO DISTRITAL DE RECREACIÓN Y DEPORTE"/>
    <s v="CULTURA, RECREACIÓN Y DEPORTE"/>
    <s v="Establecimientos Públicos"/>
    <s v="Inversión directa"/>
    <s v="Corrientes "/>
    <n v="347928220000"/>
    <n v="402314541315"/>
    <n v="393774465312"/>
    <n v="0.97877263900259226"/>
    <n v="205169359988"/>
    <n v="0.50997251880925343"/>
  </r>
  <r>
    <n v="2017"/>
    <x v="1"/>
    <s v="0213-INSTITUTO DISTRITAL DE PATRIMONIO CULTURAL"/>
    <s v="CULTURA, RECREACIÓN Y DEPORTE"/>
    <s v="Establecimientos Públicos"/>
    <s v="Funcionamiento"/>
    <s v="Corrientes "/>
    <n v="5690476000"/>
    <n v="5690476000"/>
    <n v="4966694984"/>
    <n v="0.87280835276345947"/>
    <n v="4706499426"/>
    <n v="0.82708360882288234"/>
  </r>
  <r>
    <n v="2017"/>
    <x v="1"/>
    <s v="0213-INSTITUTO DISTRITAL DE PATRIMONIO CULTURAL"/>
    <s v="CULTURA, RECREACIÓN Y DEPORTE"/>
    <s v="Establecimientos Públicos"/>
    <s v="Inversión directa"/>
    <s v="Corrientes "/>
    <n v="20968420000"/>
    <n v="26296302002"/>
    <n v="25147827725"/>
    <n v="0.95632563556226835"/>
    <n v="17777324164"/>
    <n v="0.67603894124154496"/>
  </r>
  <r>
    <n v="2017"/>
    <x v="1"/>
    <s v="0214-INSTITUTO DISTRITAL PARA LA PROTECCIÓN DE LA NIÑEZ Y LA JUVENTUD"/>
    <s v="INTEGRACION SOCIAL"/>
    <s v="Establecimientos Públicos"/>
    <s v="Funcionamiento"/>
    <s v="Corrientes "/>
    <n v="14207555000"/>
    <n v="14207555000"/>
    <n v="12390995051"/>
    <n v="0.87214126927539604"/>
    <n v="11909639742"/>
    <n v="0.83826103379504779"/>
  </r>
  <r>
    <n v="2017"/>
    <x v="1"/>
    <s v="0214-INSTITUTO DISTRITAL PARA LA PROTECCIÓN DE LA NIÑEZ Y LA JUVENTUD"/>
    <s v="INTEGRACION SOCIAL"/>
    <s v="Establecimientos Públicos"/>
    <s v="Inversión directa"/>
    <s v="Corrientes "/>
    <n v="82884856000"/>
    <n v="83697856000"/>
    <n v="81428272215"/>
    <n v="0.97288360904967508"/>
    <n v="55925659222"/>
    <n v="0.66818508734560655"/>
  </r>
  <r>
    <n v="2017"/>
    <x v="1"/>
    <s v="0215-FUNDACIÓN GILBERTO ALZATE AVENDAÑO"/>
    <s v="CULTURA, RECREACIÓN Y DEPORTE"/>
    <s v="Establecimientos Públicos"/>
    <s v="Funcionamiento"/>
    <s v="Corrientes "/>
    <n v="4320382000"/>
    <n v="4320382000"/>
    <n v="4110082768"/>
    <n v="0.95132392644909636"/>
    <n v="4044958000"/>
    <n v="0.93625008159000755"/>
  </r>
  <r>
    <n v="2017"/>
    <x v="1"/>
    <s v="0215-FUNDACIÓN GILBERTO ALZATE AVENDAÑO"/>
    <s v="CULTURA, RECREACIÓN Y DEPORTE"/>
    <s v="Establecimientos Públicos"/>
    <s v="Inversión directa"/>
    <s v="Corrientes "/>
    <n v="5311837000"/>
    <n v="5311837000"/>
    <n v="5283364050"/>
    <n v="0.99463971691902442"/>
    <n v="4339217539"/>
    <n v="0.81689583829473678"/>
  </r>
  <r>
    <n v="2017"/>
    <x v="1"/>
    <s v="0216-ORQUESTA FILARMÓNICA DE BOGOTÁ"/>
    <s v="CULTURA, RECREACIÓN Y DEPORTE"/>
    <s v="Establecimientos Públicos"/>
    <s v="Funcionamiento"/>
    <s v="Corrientes "/>
    <n v="23507752000"/>
    <n v="23507752000"/>
    <n v="22980224812"/>
    <n v="0.97755943707420434"/>
    <n v="22464364025"/>
    <n v="0.95561515303547528"/>
  </r>
  <r>
    <n v="2017"/>
    <x v="1"/>
    <s v="0216-ORQUESTA FILARMÓNICA DE BOGOTÁ"/>
    <s v="CULTURA, RECREACIÓN Y DEPORTE"/>
    <s v="Establecimientos Públicos"/>
    <s v="Inversión directa"/>
    <s v="Corrientes "/>
    <n v="32923531000"/>
    <n v="32923531000"/>
    <n v="32700342718"/>
    <n v="0.99322101016443221"/>
    <n v="30191568635"/>
    <n v="0.9170209791592524"/>
  </r>
  <r>
    <n v="2017"/>
    <x v="1"/>
    <s v="0217-FONDO DE SEGURIDAD Y VIGILANCIA"/>
    <s v="SEGURIDAD, CONVIVENCIA Y JUSTICIA"/>
    <s v="Establecimientos Públicos"/>
    <s v="Funcionamiento"/>
    <s v="Corrientes "/>
    <n v="3233696000"/>
    <n v="3233696000"/>
    <n v="2885877041"/>
    <n v="0.89243919063511223"/>
    <n v="2475132675"/>
    <n v="0.76541909783727347"/>
  </r>
  <r>
    <n v="2017"/>
    <x v="1"/>
    <s v="0217-FONDO DE SEGURIDAD Y VIGILANCIA"/>
    <s v="SEGURIDAD, CONVIVENCIA Y JUSTICIA"/>
    <s v="Establecimientos Públicos"/>
    <s v="Servicio de la deuda"/>
    <s v="Corrientes "/>
    <n v="0"/>
    <n v="0"/>
    <n v="0"/>
    <n v="0"/>
    <n v="0"/>
    <n v="0"/>
  </r>
  <r>
    <n v="2017"/>
    <x v="1"/>
    <s v="0217-FONDO DE SEGURIDAD Y VIGILANCIA"/>
    <s v="SEGURIDAD, CONVIVENCIA Y JUSTICIA"/>
    <s v="Establecimientos Públicos"/>
    <s v="Inversión directa"/>
    <s v="Corrientes "/>
    <n v="0"/>
    <n v="0"/>
    <n v="0"/>
    <n v="0"/>
    <n v="0"/>
    <n v="0"/>
  </r>
  <r>
    <n v="2017"/>
    <x v="1"/>
    <s v="0218-JARDIN BOTÁNICO"/>
    <s v="AMBIENTE"/>
    <s v="Establecimientos Públicos"/>
    <s v="Funcionamiento"/>
    <s v="Corrientes "/>
    <n v="7085527000"/>
    <n v="7085527000"/>
    <n v="6988226239"/>
    <n v="0.98626767479680766"/>
    <n v="6828941164"/>
    <n v="0.96378733212081469"/>
  </r>
  <r>
    <n v="2017"/>
    <x v="1"/>
    <s v="0218-JARDIN BOTÁNICO"/>
    <s v="AMBIENTE"/>
    <s v="Establecimientos Públicos"/>
    <s v="Inversión directa"/>
    <s v="Corrientes "/>
    <n v="25253148000"/>
    <n v="28546747815"/>
    <n v="26334232300"/>
    <n v="0.92249500610933255"/>
    <n v="19879367263"/>
    <n v="0.69637940517183217"/>
  </r>
  <r>
    <n v="2017"/>
    <x v="1"/>
    <s v="0219-INSTITUTO PARA LA INVESTIGACION EDUCATIVA Y EL DESARROLLO PEDAGÓGICO"/>
    <s v="EDUCACIÓN"/>
    <s v="Establecimientos Públicos"/>
    <s v="Funcionamiento"/>
    <s v="Corrientes "/>
    <n v="5614437000"/>
    <n v="5614437000"/>
    <n v="5266444884"/>
    <n v="0.93801834164316034"/>
    <n v="5139496531"/>
    <n v="0.91540728500471191"/>
  </r>
  <r>
    <n v="2017"/>
    <x v="1"/>
    <s v="0219-INSTITUTO PARA LA INVESTIGACION EDUCATIVA Y EL DESARROLLO PEDAGÓGICO"/>
    <s v="EDUCACIÓN"/>
    <s v="Establecimientos Públicos"/>
    <s v="Inversión directa"/>
    <s v="Corrientes "/>
    <n v="3893023000"/>
    <n v="6186914900"/>
    <n v="6174755746"/>
    <n v="0.99803469835992087"/>
    <n v="6144220032"/>
    <n v="0.99309916675918719"/>
  </r>
  <r>
    <n v="2017"/>
    <x v="1"/>
    <s v="0220-INSTITUTO DISTRITAL DE PARTICIPACIÓN Y ACCIÓN COMUNAL"/>
    <s v="GOBIERNO"/>
    <s v="Establecimientos Públicos"/>
    <s v="Funcionamiento"/>
    <s v="Corrientes "/>
    <n v="14247409000"/>
    <n v="14247409000"/>
    <n v="13808875460"/>
    <n v="0.96922011995303847"/>
    <n v="12949786722"/>
    <n v="0.90892222733270311"/>
  </r>
  <r>
    <n v="2017"/>
    <x v="1"/>
    <s v="0220-INSTITUTO DISTRITAL DE PARTICIPACIÓN Y ACCIÓN COMUNAL"/>
    <s v="GOBIERNO"/>
    <s v="Establecimientos Públicos"/>
    <s v="Inversión directa"/>
    <s v="Corrientes "/>
    <n v="15906717000"/>
    <n v="16006717000"/>
    <n v="16000464578"/>
    <n v="0.99960938760896445"/>
    <n v="14776089065"/>
    <n v="0.92311803007449933"/>
  </r>
  <r>
    <n v="2017"/>
    <x v="1"/>
    <s v="0221-INSTITUTO DISTRITAL DE TURISMO"/>
    <s v="DESARROLLO ECONÓMICO, INDUSTRIA Y TURISMO"/>
    <s v="Establecimientos Públicos"/>
    <s v="Funcionamiento"/>
    <s v="Corrientes "/>
    <n v="6403812000"/>
    <n v="6403812000"/>
    <n v="6170775435"/>
    <n v="0.96360971168422804"/>
    <n v="6038101295"/>
    <n v="0.94289171746453515"/>
  </r>
  <r>
    <n v="2017"/>
    <x v="1"/>
    <s v="0221-INSTITUTO DISTRITAL DE TURISMO"/>
    <s v="DESARROLLO ECONÓMICO, INDUSTRIA Y TURISMO"/>
    <s v="Establecimientos Públicos"/>
    <s v="Inversión directa"/>
    <s v="Corrientes "/>
    <n v="12362087000"/>
    <n v="12862087000"/>
    <n v="12741229232"/>
    <n v="0.99060356472476041"/>
    <n v="9368311259"/>
    <n v="0.72836634202520945"/>
  </r>
  <r>
    <n v="2017"/>
    <x v="1"/>
    <s v="0221-INSTITUTO DISTRITAL DE TURISMO"/>
    <s v="DESARROLLO ECONÓMICO, INDUSTRIA Y TURISMO"/>
    <s v="Establecimientos Públicos"/>
    <s v="Transferencias"/>
    <s v="Corrientes "/>
    <n v="0"/>
    <n v="0"/>
    <n v="0"/>
    <n v="0"/>
    <n v="0"/>
    <n v="0"/>
  </r>
  <r>
    <n v="2017"/>
    <x v="1"/>
    <s v="0222-INSTITUTO DISTRITAL DE LAS ARTES"/>
    <s v="CULTURA, RECREACIÓN Y DEPORTE"/>
    <s v="Establecimientos Públicos"/>
    <s v="Funcionamiento"/>
    <s v="Corrientes "/>
    <n v="11037567000"/>
    <n v="11037567000"/>
    <n v="10395638760"/>
    <n v="0.94184150909344422"/>
    <n v="8775410473"/>
    <n v="0.79504935036860935"/>
  </r>
  <r>
    <n v="2017"/>
    <x v="1"/>
    <s v="0222-INSTITUTO DISTRITAL DE LAS ARTES"/>
    <s v="CULTURA, RECREACIÓN Y DEPORTE"/>
    <s v="Establecimientos Públicos"/>
    <s v="Inversión directa"/>
    <s v="Corrientes "/>
    <n v="108656612000"/>
    <n v="113640596448"/>
    <n v="111432180526"/>
    <n v="0.9805666637537358"/>
    <n v="98307444924"/>
    <n v="0.8650732924389728"/>
  </r>
  <r>
    <n v="2017"/>
    <x v="1"/>
    <s v="0226-UNIDAD ADMINISTRATIVA ESPECIAL DE CATASTRO"/>
    <s v="HACIENDA"/>
    <s v="Establecimientos Públicos"/>
    <s v="Funcionamiento"/>
    <s v="Corrientes "/>
    <n v="45813962000"/>
    <n v="46089416475"/>
    <n v="42602895656"/>
    <n v="0.92435311432308609"/>
    <n v="39914849137"/>
    <n v="0.86603068968449115"/>
  </r>
  <r>
    <n v="2017"/>
    <x v="1"/>
    <s v="0226-UNIDAD ADMINISTRATIVA ESPECIAL DE CATASTRO"/>
    <s v="HACIENDA"/>
    <s v="Establecimientos Públicos"/>
    <s v="Inversión directa"/>
    <s v="Corrientes "/>
    <n v="17394777000"/>
    <n v="17394777000"/>
    <n v="13913489826"/>
    <n v="0.79986594976181646"/>
    <n v="9425931085"/>
    <n v="0.54188283557759898"/>
  </r>
  <r>
    <n v="2017"/>
    <x v="1"/>
    <s v="0226-UNIDAD ADMINISTRATIVA ESPECIAL DE CATASTRO"/>
    <s v="HACIENDA"/>
    <s v="Establecimientos Públicos"/>
    <s v="Transferencias"/>
    <s v="Corrientes "/>
    <n v="0"/>
    <n v="0"/>
    <n v="0"/>
    <n v="0"/>
    <n v="0"/>
    <n v="0"/>
  </r>
  <r>
    <n v="2017"/>
    <x v="1"/>
    <s v="0227-UNIDAD ADTIVA ESPECIAL DE REHABILITACIÓN Y MANTO. VIAL"/>
    <s v="MOVILIDAD"/>
    <s v="Establecimientos Públicos"/>
    <s v="Funcionamiento"/>
    <s v="Corrientes "/>
    <n v="20800049000"/>
    <n v="20800049000"/>
    <n v="18551877798"/>
    <n v="0.8919151006807724"/>
    <n v="17187501506"/>
    <n v="0.82632024116866265"/>
  </r>
  <r>
    <n v="2017"/>
    <x v="1"/>
    <s v="0227-UNIDAD ADTIVA ESPECIAL DE REHABILITACIÓN Y MANTO. VIAL"/>
    <s v="MOVILIDAD"/>
    <s v="Establecimientos Públicos"/>
    <s v="Inversión directa"/>
    <s v="Corrientes "/>
    <n v="147971912000"/>
    <n v="140193984000"/>
    <n v="85400396619"/>
    <n v="0.60915878258370915"/>
    <n v="32558766935"/>
    <n v="0.23224082807290788"/>
  </r>
  <r>
    <n v="2017"/>
    <x v="1"/>
    <s v="0228-UNIDAD ADMINISTRATIVA ESPECIAL DE SERVICIOS PÚBLICOS"/>
    <s v="HÁBITAT"/>
    <s v="Establecimientos Públicos"/>
    <s v="Funcionamiento"/>
    <s v="Corrientes "/>
    <n v="235061160000"/>
    <n v="235061160000"/>
    <n v="215622240921"/>
    <n v="0.91730271781607819"/>
    <n v="206268257035"/>
    <n v="0.87750888762311907"/>
  </r>
  <r>
    <n v="2017"/>
    <x v="1"/>
    <s v="0228-UNIDAD ADMINISTRATIVA ESPECIAL DE SERVICIOS PÚBLICOS"/>
    <s v="HÁBITAT"/>
    <s v="Establecimientos Públicos"/>
    <s v="Inversión directa"/>
    <s v="Corrientes "/>
    <n v="64051665000"/>
    <n v="64051665000"/>
    <n v="53977856499"/>
    <n v="0.84272370591771506"/>
    <n v="33740188037"/>
    <n v="0.52676519864081595"/>
  </r>
  <r>
    <n v="2017"/>
    <x v="1"/>
    <s v="0229-INSTITUTO DISTRITAL DE PROTECCIÓN Y BIENESTAR ANIMAL"/>
    <s v="AMBIENTE"/>
    <s v="Establecimientos Públicos"/>
    <s v="Funcionamiento"/>
    <s v="Corrientes "/>
    <n v="0"/>
    <n v="4907679467"/>
    <n v="2636672701"/>
    <n v="0.53725446389263953"/>
    <n v="1498757427"/>
    <n v="0.30539024340890192"/>
  </r>
  <r>
    <n v="2017"/>
    <x v="1"/>
    <s v="0229-INSTITUTO DISTRITAL DE PROTECCIÓN Y BIENESTAR ANIMAL"/>
    <s v="AMBIENTE"/>
    <s v="Establecimientos Públicos"/>
    <s v="Inversión directa"/>
    <s v="Corrientes "/>
    <n v="0"/>
    <n v="15092320533"/>
    <n v="10442445925"/>
    <n v="0.691904594934036"/>
    <n v="1538449999"/>
    <n v="0.10193594786408848"/>
  </r>
  <r>
    <n v="2017"/>
    <x v="1"/>
    <s v="0230-UNIVERSIDAD DISTRITAL  "/>
    <s v="EDUCACIÓN"/>
    <s v="Ente Autónomo Universitario"/>
    <s v="Funcionamiento"/>
    <s v="Corrientes "/>
    <n v="259772141000"/>
    <n v="270368121382"/>
    <n v="255600817736.82001"/>
    <n v="0.94538075136337751"/>
    <n v="246024618901"/>
    <n v="0.90996163912902528"/>
  </r>
  <r>
    <n v="2017"/>
    <x v="1"/>
    <s v="0230-UNIVERSIDAD DISTRITAL  "/>
    <s v="EDUCACIÓN"/>
    <s v="Ente Autónomo Universitario"/>
    <s v="Servicio de la deuda"/>
    <s v="Corrientes "/>
    <n v="0"/>
    <n v="0"/>
    <n v="0"/>
    <n v="0"/>
    <n v="0"/>
    <n v="0"/>
  </r>
  <r>
    <n v="2017"/>
    <x v="1"/>
    <s v="0230-UNIVERSIDAD DISTRITAL  "/>
    <s v="EDUCACIÓN"/>
    <s v="Ente Autónomo Universitario"/>
    <s v="Inversión directa"/>
    <s v="Corrientes "/>
    <n v="28143008000"/>
    <n v="43109207714"/>
    <n v="28471721492"/>
    <n v="0.66045568920891162"/>
    <n v="10465315926"/>
    <n v="0.2427628917569116"/>
  </r>
  <r>
    <n v="2017"/>
    <x v="1"/>
    <s v="0230-UNIVERSIDAD DISTRITAL  "/>
    <s v="EDUCACIÓN"/>
    <s v="Ente Autónomo Universitario"/>
    <s v="Transferencias"/>
    <s v="Corrientes "/>
    <n v="188336000"/>
    <n v="188336000"/>
    <n v="114200000"/>
    <n v="0.60636309574377711"/>
    <n v="114200000"/>
    <n v="0.60636309574377711"/>
  </r>
  <r>
    <n v="2017"/>
    <x v="1"/>
    <s v="0235-CONTRALORÍA DISTRITAL"/>
    <s v="ORGANISMO DE CONTROL"/>
    <s v="Organismo de Control"/>
    <s v="Funcionamiento"/>
    <s v="Corrientes "/>
    <n v="123702694000"/>
    <n v="123702694000"/>
    <n v="120966111954"/>
    <n v="0.97787774900035729"/>
    <n v="118461016249"/>
    <n v="0.95762681004344175"/>
  </r>
  <r>
    <n v="2017"/>
    <x v="1"/>
    <s v="0235-CONTRALORÍA DISTRITAL"/>
    <s v="ORGANISMO DE CONTROL"/>
    <s v="Organismo de Control"/>
    <s v="Inversión directa"/>
    <s v="Corrientes "/>
    <n v="10694000000"/>
    <n v="10694000000"/>
    <n v="9758927725"/>
    <n v="0.91256103656255849"/>
    <n v="7893771435"/>
    <n v="0.73814956377407892"/>
  </r>
  <r>
    <n v="2017"/>
    <x v="1"/>
    <s v="0501-AGENCIA DE EDUCACIÓN SUPERIOR, CIENCIA Y TECNOLOGÍA - ATENEA"/>
    <s v="EDUCACIÓN"/>
    <s v="Establecimientos Públicos"/>
    <s v="Funcionamiento"/>
    <s v="Corrientes "/>
    <n v="0"/>
    <n v="0"/>
    <n v="0"/>
    <n v="0"/>
    <n v="0"/>
    <n v="0"/>
  </r>
  <r>
    <n v="2017"/>
    <x v="1"/>
    <s v="0501-AGENCIA DE EDUCACIÓN SUPERIOR, CIENCIA Y TECNOLOGÍA - ATENEA"/>
    <s v="EDUCACIÓN"/>
    <s v="Establecimientos Públicos"/>
    <s v="Inversión directa"/>
    <s v="Corrientes "/>
    <n v="0"/>
    <n v="0"/>
    <n v="0"/>
    <n v="0"/>
    <n v="0"/>
    <n v="0"/>
  </r>
  <r>
    <n v="2018"/>
    <x v="1"/>
    <s v="0100-CONCEJO DE BOGOTA"/>
    <s v="OTRAS ENTIDADES"/>
    <s v="Administración Centrral"/>
    <s v="Funcionamiento"/>
    <s v="Corrientes "/>
    <n v="67864462000"/>
    <n v="67864462000"/>
    <n v="64495323457"/>
    <n v="0.95035489203465573"/>
    <n v="64494075187"/>
    <n v="0.95033649846071133"/>
  </r>
  <r>
    <n v="2018"/>
    <x v="1"/>
    <s v="0102-PERSONERÍA DE BOGOTÁ"/>
    <s v="OTRAS ENTIDADES"/>
    <s v="Administración Centrral"/>
    <s v="Funcionamiento"/>
    <s v="Corrientes "/>
    <n v="129680508000"/>
    <n v="136725209544"/>
    <n v="135653704529"/>
    <n v="0.9921630764467384"/>
    <n v="132161312013"/>
    <n v="0.96661992659421536"/>
  </r>
  <r>
    <n v="2018"/>
    <x v="1"/>
    <s v="0102-PERSONERÍA DE BOGOTÁ"/>
    <s v="OTRAS ENTIDADES"/>
    <s v="Administración Centrral"/>
    <s v="Inversión directa"/>
    <s v="Corrientes "/>
    <n v="14870847000"/>
    <n v="14870847000"/>
    <n v="14630034932"/>
    <n v="0.98380643227652065"/>
    <n v="14234120394"/>
    <n v="0.9571828957691515"/>
  </r>
  <r>
    <n v="2018"/>
    <x v="1"/>
    <s v="0104-SECRETARÍA GENERAL"/>
    <s v="GESTIÓN PÚBLICA"/>
    <s v="Administración Centrral"/>
    <s v="Funcionamiento"/>
    <s v="Corrientes "/>
    <n v="72843861000"/>
    <n v="71647861000"/>
    <n v="69309856421"/>
    <n v="0.96736811753528829"/>
    <n v="66391550515"/>
    <n v="0.92663688194404015"/>
  </r>
  <r>
    <n v="2018"/>
    <x v="1"/>
    <s v="0104-SECRETARÍA GENERAL"/>
    <s v="GESTIÓN PÚBLICA"/>
    <s v="Administración Centrral"/>
    <s v="Inversión directa"/>
    <s v="Corrientes "/>
    <n v="118159927000"/>
    <n v="118473356493"/>
    <n v="117405564656"/>
    <n v="0.99098707195770985"/>
    <n v="97532923592"/>
    <n v="0.82324774513974996"/>
  </r>
  <r>
    <n v="2018"/>
    <x v="1"/>
    <s v="0105-VEEDURÍA DISTRITAL"/>
    <s v="OTRAS ENTIDADES"/>
    <s v="Administración Centrral"/>
    <s v="Funcionamiento"/>
    <s v="Corrientes "/>
    <n v="19512600000"/>
    <n v="19512600000"/>
    <n v="19235398898"/>
    <n v="0.98579373830243022"/>
    <n v="18703650026"/>
    <n v="0.95854217408238784"/>
  </r>
  <r>
    <n v="2018"/>
    <x v="1"/>
    <s v="0105-VEEDURÍA DISTRITAL"/>
    <s v="OTRAS ENTIDADES"/>
    <s v="Administración Centrral"/>
    <s v="Inversión directa"/>
    <s v="Corrientes "/>
    <n v="1233892000"/>
    <n v="1233892000"/>
    <n v="1233555680"/>
    <n v="0.99972743157423827"/>
    <n v="1225662755"/>
    <n v="0.99333066021985716"/>
  </r>
  <r>
    <n v="2018"/>
    <x v="1"/>
    <s v="0110-SECRETARÍA DISTRITAL DE GOBIERNO"/>
    <s v="GOBIERNO"/>
    <s v="Administración Centrral"/>
    <s v="Funcionamiento"/>
    <s v="Corrientes "/>
    <n v="97408985000"/>
    <n v="97408985000"/>
    <n v="87325368591"/>
    <n v="0.8964816601979787"/>
    <n v="84778869683"/>
    <n v="0.87033931913981033"/>
  </r>
  <r>
    <n v="2018"/>
    <x v="1"/>
    <s v="0110-SECRETARÍA DISTRITAL DE GOBIERNO"/>
    <s v="GOBIERNO"/>
    <s v="Administración Centrral"/>
    <s v="Inversión directa"/>
    <s v="Corrientes "/>
    <n v="49241687000"/>
    <n v="49241687000"/>
    <n v="48395637210"/>
    <n v="0.98281842395042229"/>
    <n v="44351620557"/>
    <n v="0.90069254851077707"/>
  </r>
  <r>
    <n v="2018"/>
    <x v="1"/>
    <s v="0111-SECRETARÍA DISTRITAL DE HACIENDA"/>
    <s v="HACIENDA"/>
    <s v="Administración Centrral"/>
    <s v="Funcionamiento"/>
    <s v="Corrientes "/>
    <n v="320960554000"/>
    <n v="285694400014"/>
    <n v="211307527713"/>
    <n v="0.73962782505588209"/>
    <n v="199810268662"/>
    <n v="0.69938461745210478"/>
  </r>
  <r>
    <n v="2018"/>
    <x v="1"/>
    <s v="0111-SECRETARÍA DISTRITAL DE HACIENDA"/>
    <s v="HACIENDA"/>
    <s v="Administración Centrral"/>
    <s v="Servicio de la deuda"/>
    <s v="Corrientes "/>
    <n v="247880520000"/>
    <n v="247880520000"/>
    <n v="173276440181"/>
    <n v="0.69903209893621332"/>
    <n v="173060014280"/>
    <n v="0.69815899321172958"/>
  </r>
  <r>
    <n v="2018"/>
    <x v="1"/>
    <s v="0111-SECRETARÍA DISTRITAL DE HACIENDA"/>
    <s v="HACIENDA"/>
    <s v="Administración Centrral"/>
    <s v="Inversión directa"/>
    <s v="Corrientes "/>
    <n v="48070304000"/>
    <n v="47894945018"/>
    <n v="30431122341"/>
    <n v="0.63537232018041356"/>
    <n v="13182366735"/>
    <n v="0.2752350322157332"/>
  </r>
  <r>
    <n v="2018"/>
    <x v="1"/>
    <s v="0111-SECRETARÍA DISTRITAL DE HACIENDA"/>
    <s v="HACIENDA"/>
    <s v="Administración Centrral"/>
    <s v="Transferencias"/>
    <s v="Corrientes "/>
    <n v="4659327187000"/>
    <n v="4510324953798"/>
    <n v="3950110474054"/>
    <n v="0.87579287845496334"/>
    <n v="3950110474054"/>
    <n v="0.87579287845496334"/>
  </r>
  <r>
    <n v="2018"/>
    <x v="1"/>
    <s v="0112-SECRETARÍA DE EDUCACIÓN DEL DISTRITO"/>
    <s v="EDUCACIÓN"/>
    <s v="Administración Centrral"/>
    <s v="Funcionamiento"/>
    <s v="Corrientes "/>
    <n v="102763891000"/>
    <n v="102763891000"/>
    <n v="100600915767"/>
    <n v="0.97895199167769931"/>
    <n v="98438449072"/>
    <n v="0.95790893196132487"/>
  </r>
  <r>
    <n v="2018"/>
    <x v="1"/>
    <s v="0112-SECRETARÍA DE EDUCACIÓN DEL DISTRITO"/>
    <s v="EDUCACIÓN"/>
    <s v="Administración Centrral"/>
    <s v="Inversión directa"/>
    <s v="Corrientes "/>
    <n v="3737122018000"/>
    <n v="3730145044246"/>
    <n v="3687486748443"/>
    <n v="0.98856390427262253"/>
    <n v="3427823344867"/>
    <n v="0.9189517576949584"/>
  </r>
  <r>
    <n v="2018"/>
    <x v="1"/>
    <s v="0113-SECRETARÍA DISTRITAL DE MOVILIDAD"/>
    <s v="MOVILIDAD"/>
    <s v="Administración Centrral"/>
    <s v="Funcionamiento"/>
    <s v="Corrientes "/>
    <n v="43345454000"/>
    <n v="40826454000"/>
    <n v="37722313320"/>
    <n v="0.92396741877215205"/>
    <n v="33789733676"/>
    <n v="0.82764311776868993"/>
  </r>
  <r>
    <n v="2018"/>
    <x v="1"/>
    <s v="0113-SECRETARÍA DISTRITAL DE MOVILIDAD"/>
    <s v="MOVILIDAD"/>
    <s v="Administración Centrral"/>
    <s v="Inversión directa"/>
    <s v="Corrientes "/>
    <n v="376409092000"/>
    <n v="378571338886"/>
    <n v="360593964499"/>
    <n v="0.95251258470886624"/>
    <n v="115429741793"/>
    <n v="0.30490882414043396"/>
  </r>
  <r>
    <n v="2018"/>
    <x v="1"/>
    <s v="0113-SECRETARÍA DISTRITAL DE MOVILIDAD"/>
    <s v="MOVILIDAD"/>
    <s v="Administración Centrral"/>
    <s v="Transferencias"/>
    <s v="Corrientes "/>
    <n v="0"/>
    <n v="0"/>
    <n v="0"/>
    <n v="0"/>
    <n v="0"/>
    <n v="0"/>
  </r>
  <r>
    <n v="2018"/>
    <x v="1"/>
    <s v="0114-SECRETARÍA DISTRITAL DE SALUD"/>
    <s v="SALUD"/>
    <s v="Administración Centrral"/>
    <s v="Funcionamiento"/>
    <s v="Corrientes "/>
    <n v="65663523000"/>
    <n v="65663523000"/>
    <n v="55611901056"/>
    <n v="0.84692228676186021"/>
    <n v="55347578905"/>
    <n v="0.84289688363202808"/>
  </r>
  <r>
    <n v="2018"/>
    <x v="1"/>
    <s v="0117-SECRETARÍA DISTRITAL DE DESARROLLO ECONÓMICO"/>
    <s v="DESARROLLO ECONÓMICO, INDUSTRIA Y TURISMO"/>
    <s v="Administración Centrral"/>
    <s v="Funcionamiento"/>
    <s v="Corrientes "/>
    <n v="22051284000"/>
    <n v="22051284000"/>
    <n v="22044921177"/>
    <n v="0.99971145340108081"/>
    <n v="21684733508"/>
    <n v="0.98337736287827959"/>
  </r>
  <r>
    <n v="2018"/>
    <x v="1"/>
    <s v="0117-SECRETARÍA DISTRITAL DE DESARROLLO ECONÓMICO"/>
    <s v="DESARROLLO ECONÓMICO, INDUSTRIA Y TURISMO"/>
    <s v="Administración Centrral"/>
    <s v="Inversión directa"/>
    <s v="Corrientes "/>
    <n v="33832793000"/>
    <n v="33832793000"/>
    <n v="33826475853"/>
    <n v="0.9998132833136183"/>
    <n v="29369038914"/>
    <n v="0.86806427462255331"/>
  </r>
  <r>
    <n v="2018"/>
    <x v="1"/>
    <s v="0117-SECRETARÍA DISTRITAL DE DESARROLLO ECONÓMICO"/>
    <s v="DESARROLLO ECONÓMICO, INDUSTRIA Y TURISMO"/>
    <s v="Administración Centrral"/>
    <s v="Transferencias"/>
    <s v="Corrientes "/>
    <n v="0"/>
    <n v="0"/>
    <n v="0"/>
    <n v="0"/>
    <n v="0"/>
    <n v="0"/>
  </r>
  <r>
    <n v="2018"/>
    <x v="1"/>
    <s v="0118-SECRETARÍA DISTRITAL DEL HABITAT"/>
    <s v="HÁBITAT"/>
    <s v="Administración Centrral"/>
    <s v="Funcionamiento"/>
    <s v="Corrientes "/>
    <n v="18954471000"/>
    <n v="18799471000"/>
    <n v="14186848878"/>
    <n v="0.75464085547939086"/>
    <n v="13850482392"/>
    <n v="0.73674851765775751"/>
  </r>
  <r>
    <n v="2018"/>
    <x v="1"/>
    <s v="0118-SECRETARÍA DISTRITAL DEL HABITAT"/>
    <s v="HÁBITAT"/>
    <s v="Administración Centrral"/>
    <s v="Inversión directa"/>
    <s v="Corrientes "/>
    <n v="146640573000"/>
    <n v="146091573000"/>
    <n v="133705460236"/>
    <n v="0.91521678828114195"/>
    <n v="102847459972"/>
    <n v="0.70399310418815186"/>
  </r>
  <r>
    <n v="2018"/>
    <x v="1"/>
    <s v="0118-SECRETARÍA DISTRITAL DEL HABITAT"/>
    <s v="HÁBITAT"/>
    <s v="Administración Centrral"/>
    <s v="Transferencias"/>
    <s v="Corrientes "/>
    <n v="0"/>
    <n v="0"/>
    <n v="0"/>
    <n v="0"/>
    <n v="0"/>
    <n v="0"/>
  </r>
  <r>
    <n v="2018"/>
    <x v="1"/>
    <s v="0119-SECRETARÍA DISTRITAL DE CULTURA, RECREACIÓN Y DEPORTE"/>
    <s v="CULTURA, RECREACIÓN Y DEPORTE"/>
    <s v="Administración Centrral"/>
    <s v="Funcionamiento"/>
    <s v="Corrientes "/>
    <n v="21914052000"/>
    <n v="21914052000"/>
    <n v="21764275646"/>
    <n v="0.99316528253195713"/>
    <n v="21545759024"/>
    <n v="0.9831937527573632"/>
  </r>
  <r>
    <n v="2018"/>
    <x v="1"/>
    <s v="0119-SECRETARÍA DISTRITAL DE CULTURA, RECREACIÓN Y DEPORTE"/>
    <s v="CULTURA, RECREACIÓN Y DEPORTE"/>
    <s v="Administración Centrral"/>
    <s v="Inversión directa"/>
    <s v="Corrientes "/>
    <n v="116315659000"/>
    <n v="121745681751"/>
    <n v="119003847289"/>
    <n v="0.97747900030156532"/>
    <n v="108325059268"/>
    <n v="0.88976510468397152"/>
  </r>
  <r>
    <n v="2018"/>
    <x v="1"/>
    <s v="0120-SECRETARÍA DISTRITAL DE PLANEACIÓN "/>
    <s v="PLANEACIÓN"/>
    <s v="Administración Centrral"/>
    <s v="Funcionamiento"/>
    <s v="Corrientes "/>
    <n v="70185352000"/>
    <n v="70185352000"/>
    <n v="66737629588"/>
    <n v="0.95087689505354334"/>
    <n v="64802113421"/>
    <n v="0.92329968539589291"/>
  </r>
  <r>
    <n v="2018"/>
    <x v="1"/>
    <s v="0120-SECRETARÍA DISTRITAL DE PLANEACIÓN "/>
    <s v="PLANEACIÓN"/>
    <s v="Administración Centrral"/>
    <s v="Inversión directa"/>
    <s v="Corrientes "/>
    <n v="26741497000"/>
    <n v="31601240000"/>
    <n v="27714981733"/>
    <n v="0.87702196916956421"/>
    <n v="24361381064"/>
    <n v="0.77089953001844236"/>
  </r>
  <r>
    <n v="2018"/>
    <x v="1"/>
    <s v="0120-SECRETARÍA DISTRITAL DE PLANEACIÓN "/>
    <s v="PLANEACIÓN"/>
    <s v="Administración Centrral"/>
    <s v="Transferencias"/>
    <s v="Corrientes "/>
    <n v="0"/>
    <n v="0"/>
    <n v="0"/>
    <n v="0"/>
    <n v="0"/>
    <n v="0"/>
  </r>
  <r>
    <n v="2018"/>
    <x v="1"/>
    <s v="0121-SECRETARÍA DISTRITAL DE LA MUJER"/>
    <s v="MUJERES"/>
    <s v="Administración Centrral"/>
    <s v="Funcionamiento"/>
    <s v="Corrientes "/>
    <n v="14800962000"/>
    <n v="14800962000"/>
    <n v="14154313777"/>
    <n v="0.95631039232449888"/>
    <n v="13894915511"/>
    <n v="0.93878462163472887"/>
  </r>
  <r>
    <n v="2018"/>
    <x v="1"/>
    <s v="0121-SECRETARÍA DISTRITAL DE LA MUJER"/>
    <s v="MUJERES"/>
    <s v="Administración Centrral"/>
    <s v="Inversión directa"/>
    <s v="Corrientes "/>
    <n v="34947020000"/>
    <n v="35947020000"/>
    <n v="35425392836"/>
    <n v="0.98548900120232497"/>
    <n v="32301043039"/>
    <n v="0.8985735963370538"/>
  </r>
  <r>
    <n v="2018"/>
    <x v="1"/>
    <s v="0122-SECRETARÍA DISTRITAL DE INTEGRACIÓN SOCIAL"/>
    <s v="INTEGRACION SOCIAL"/>
    <s v="Administración Centrral"/>
    <s v="Funcionamiento"/>
    <s v="Corrientes "/>
    <n v="28092344000"/>
    <n v="28092344000"/>
    <n v="27759168779"/>
    <n v="0.98813999924676987"/>
    <n v="27105649397"/>
    <n v="0.9648767435355341"/>
  </r>
  <r>
    <n v="2018"/>
    <x v="1"/>
    <s v="0122-SECRETARÍA DISTRITAL DE INTEGRACIÓN SOCIAL"/>
    <s v="INTEGRACION SOCIAL"/>
    <s v="Administración Centrral"/>
    <s v="Inversión directa"/>
    <s v="Corrientes "/>
    <n v="1053827122000"/>
    <n v="1046698661017"/>
    <n v="1002003751311"/>
    <n v="0.95729916224162048"/>
    <n v="841992685662"/>
    <n v="0.80442702090007234"/>
  </r>
  <r>
    <n v="2018"/>
    <x v="1"/>
    <s v="0125-DEPARTAMENTO ADMINISTRATIVO DEL SERVICIO CIVIL"/>
    <s v="GESTIÓN PÚBLICA"/>
    <s v="Administración Centrral"/>
    <s v="Funcionamiento"/>
    <s v="Corrientes "/>
    <n v="9588020000"/>
    <n v="9636472442"/>
    <n v="9380723231"/>
    <n v="0.97346028720163902"/>
    <n v="9204681960"/>
    <n v="0.95519205968793452"/>
  </r>
  <r>
    <n v="2018"/>
    <x v="1"/>
    <s v="0125-DEPARTAMENTO ADMINISTRATIVO DEL SERVICIO CIVIL"/>
    <s v="GESTIÓN PÚBLICA"/>
    <s v="Administración Centrral"/>
    <s v="Inversión directa"/>
    <s v="Corrientes "/>
    <n v="3257292000"/>
    <n v="3257292000"/>
    <n v="3183320477"/>
    <n v="0.97729048454974254"/>
    <n v="2837422534"/>
    <n v="0.87109861013381673"/>
  </r>
  <r>
    <n v="2018"/>
    <x v="1"/>
    <s v="0126-SECRETARÍA DISTRITAL DE AMBIENTE"/>
    <s v="AMBIENTE"/>
    <s v="Administración Centrral"/>
    <s v="Funcionamiento"/>
    <s v="Corrientes "/>
    <n v="27110004000"/>
    <n v="25898004000"/>
    <n v="23987047869"/>
    <n v="0.92621222349799626"/>
    <n v="21102774323"/>
    <n v="0.81484172768681329"/>
  </r>
  <r>
    <n v="2018"/>
    <x v="1"/>
    <s v="0126-SECRETARÍA DISTRITAL DE AMBIENTE"/>
    <s v="AMBIENTE"/>
    <s v="Administración Centrral"/>
    <s v="Inversión directa"/>
    <s v="Corrientes "/>
    <n v="138867663000"/>
    <n v="116702663000"/>
    <n v="106038907698"/>
    <n v="0.90862457609900471"/>
    <n v="55613982709"/>
    <n v="0.47654424740076412"/>
  </r>
  <r>
    <n v="2018"/>
    <x v="1"/>
    <s v="0127-DEPARTAMENTO ADTIVO DE LA DEFENSORÍA ESPACIO PUBLICO"/>
    <s v="GOBIERNO"/>
    <s v="Administración Centrral"/>
    <s v="Funcionamiento"/>
    <s v="Corrientes "/>
    <n v="10358124000"/>
    <n v="10358124000"/>
    <n v="9807367452"/>
    <n v="0.94682854269750005"/>
    <n v="9464381911"/>
    <n v="0.91371583416070323"/>
  </r>
  <r>
    <n v="2018"/>
    <x v="1"/>
    <s v="0127-DEPARTAMENTO ADTIVO DE LA DEFENSORÍA ESPACIO PUBLICO"/>
    <s v="GOBIERNO"/>
    <s v="Administración Centrral"/>
    <s v="Inversión directa"/>
    <s v="Corrientes "/>
    <n v="26260397000"/>
    <n v="33260397000"/>
    <n v="32463459683"/>
    <n v="0.97603945265596204"/>
    <n v="26698472425"/>
    <n v="0.80271057573365701"/>
  </r>
  <r>
    <n v="2018"/>
    <x v="1"/>
    <s v="0131-UNIDAD ADMINISTRATIVA ESPECIAL CUERPO OFICIAL DE BOMBEROS"/>
    <s v="SEGURIDAD, CONVIVENCIA Y JUSTICIA"/>
    <s v="Administración Centrral"/>
    <s v="Funcionamiento"/>
    <s v="Corrientes "/>
    <n v="65406132000"/>
    <n v="65406132000"/>
    <n v="60296261395"/>
    <n v="0.92187474708028905"/>
    <n v="58323553802"/>
    <n v="0.89171385034663109"/>
  </r>
  <r>
    <n v="2018"/>
    <x v="1"/>
    <s v="0131-UNIDAD ADMINISTRATIVA ESPECIAL CUERPO OFICIAL DE BOMBEROS"/>
    <s v="SEGURIDAD, CONVIVENCIA Y JUSTICIA"/>
    <s v="Administración Centrral"/>
    <s v="Inversión directa"/>
    <s v="Corrientes "/>
    <n v="43119261000"/>
    <n v="41711261000"/>
    <n v="37998506644"/>
    <n v="0.91098916055306978"/>
    <n v="15589481033"/>
    <n v="0.37374753625885343"/>
  </r>
  <r>
    <n v="2018"/>
    <x v="1"/>
    <s v="0136-SECRETARIA JURIDICA DISTRITAL"/>
    <s v="GESTIÓN JURÍDICA"/>
    <s v="Administración Centrral"/>
    <s v="Funcionamiento"/>
    <s v="Corrientes "/>
    <n v="22524242000"/>
    <n v="22524242000"/>
    <n v="19807602197"/>
    <n v="0.87939040066253948"/>
    <n v="19395657050"/>
    <n v="0.86110143240336345"/>
  </r>
  <r>
    <n v="2018"/>
    <x v="1"/>
    <s v="0136-SECRETARIA JURIDICA DISTRITAL"/>
    <s v="GESTIÓN JURÍDICA"/>
    <s v="Administración Centrral"/>
    <s v="Inversión directa"/>
    <s v="Corrientes "/>
    <n v="13414459000"/>
    <n v="13414459000"/>
    <n v="9625620566"/>
    <n v="0.71755562904176751"/>
    <n v="8809808726"/>
    <n v="0.65673977057144084"/>
  </r>
  <r>
    <n v="2018"/>
    <x v="1"/>
    <s v="0137-SECRETARÍA DISTRITAL DE SEGURIDAD, CONVIVENCIA Y JUSTICIA"/>
    <s v="SEGURIDAD, CONVIVENCIA Y JUSTICIA"/>
    <s v="Administración Centrral"/>
    <s v="Funcionamiento"/>
    <s v="Corrientes "/>
    <n v="74480880000"/>
    <n v="74480880000"/>
    <n v="68412438253"/>
    <n v="0.91852349560048163"/>
    <n v="64911834448"/>
    <n v="0.87152346277326476"/>
  </r>
  <r>
    <n v="2018"/>
    <x v="1"/>
    <s v="0137-SECRETARÍA DISTRITAL DE SEGURIDAD, CONVIVENCIA Y JUSTICIA"/>
    <s v="SEGURIDAD, CONVIVENCIA Y JUSTICIA"/>
    <s v="Administración Centrral"/>
    <s v="Inversión directa"/>
    <s v="Corrientes "/>
    <n v="498755809000"/>
    <n v="489721809000"/>
    <n v="459897558361"/>
    <n v="0.93909960697911254"/>
    <n v="311806560381"/>
    <n v="0.63670139791752667"/>
  </r>
  <r>
    <n v="2018"/>
    <x v="1"/>
    <s v="0200-INSTITUTO PARA LA ECONOMÍA SOCIAL"/>
    <s v="DESARROLLO ECONÓMICO, INDUSTRIA Y TURISMO"/>
    <s v="Establecimientos Públicos"/>
    <s v="Funcionamiento"/>
    <s v="Corrientes "/>
    <n v="12704442000"/>
    <n v="12704442000"/>
    <n v="12224241686"/>
    <n v="0.9622021719647349"/>
    <n v="11849143528"/>
    <n v="0.93267721069528275"/>
  </r>
  <r>
    <n v="2018"/>
    <x v="1"/>
    <s v="0200-INSTITUTO PARA LA ECONOMÍA SOCIAL"/>
    <s v="DESARROLLO ECONÓMICO, INDUSTRIA Y TURISMO"/>
    <s v="Establecimientos Públicos"/>
    <s v="Inversión directa"/>
    <s v="Corrientes "/>
    <n v="46559113000"/>
    <n v="45820313000"/>
    <n v="44349622892"/>
    <n v="0.96790309773745975"/>
    <n v="30186076243"/>
    <n v="0.65879244960635686"/>
  </r>
  <r>
    <n v="2018"/>
    <x v="1"/>
    <s v="0201-FONDO FINANCIERO DE SALUD "/>
    <s v="SALUD"/>
    <s v="Establecimientos Públicos"/>
    <s v="Funcionamiento"/>
    <s v="Corrientes "/>
    <n v="24451211000"/>
    <n v="22257211000"/>
    <n v="16785577360"/>
    <n v="0.75416355445432948"/>
    <n v="11283453570"/>
    <n v="0.50695720905912245"/>
  </r>
  <r>
    <n v="2018"/>
    <x v="1"/>
    <s v="0201-FONDO FINANCIERO DE SALUD "/>
    <s v="SALUD"/>
    <s v="Establecimientos Públicos"/>
    <s v="Inversión directa"/>
    <s v="Corrientes "/>
    <n v="2515866623000"/>
    <n v="2458576662941"/>
    <n v="2160166514244"/>
    <n v="0.87862483476922149"/>
    <n v="1929600027179"/>
    <n v="0.78484435985444223"/>
  </r>
  <r>
    <n v="2018"/>
    <x v="1"/>
    <s v="0201-FONDO FINANCIERO DE SALUD "/>
    <s v="SALUD"/>
    <s v="Establecimientos Públicos"/>
    <s v="Transferencias"/>
    <s v="Corrientes "/>
    <n v="3646535000"/>
    <n v="3926115000"/>
    <n v="3853484599"/>
    <n v="0.98150069445240395"/>
    <n v="3808497041"/>
    <n v="0.97004215133790017"/>
  </r>
  <r>
    <n v="2018"/>
    <x v="1"/>
    <s v="0203-INSTITUTO DISTRITAL DE GESTIÓN DE RIESGOS Y CAMBIO CLIMATICO"/>
    <s v="AMBIENTE"/>
    <s v="Establecimientos Públicos"/>
    <s v="Funcionamiento"/>
    <s v="Corrientes "/>
    <n v="17089787000"/>
    <n v="17066787000"/>
    <n v="16666050784"/>
    <n v="0.97651952789942242"/>
    <n v="16258246116"/>
    <n v="0.95262489160965091"/>
  </r>
  <r>
    <n v="2018"/>
    <x v="1"/>
    <s v="0203-INSTITUTO DISTRITAL DE GESTIÓN DE RIESGOS Y CAMBIO CLIMATICO"/>
    <s v="AMBIENTE"/>
    <s v="Establecimientos Públicos"/>
    <s v="Inversión directa"/>
    <s v="Corrientes "/>
    <n v="25165944000"/>
    <n v="24839944000"/>
    <n v="22870477977"/>
    <n v="0.9207137494754416"/>
    <n v="13790538984"/>
    <n v="0.55517592889903455"/>
  </r>
  <r>
    <n v="2018"/>
    <x v="1"/>
    <s v="0204-INSTITUTO DE DESARROLLO URBANO  "/>
    <s v="MOVILIDAD"/>
    <s v="Establecimientos Públicos"/>
    <s v="Funcionamiento"/>
    <s v="Corrientes "/>
    <n v="66323100000"/>
    <n v="65348100000"/>
    <n v="61677617442"/>
    <n v="0.94383183967093154"/>
    <n v="57658937130"/>
    <n v="0.8823353261992315"/>
  </r>
  <r>
    <n v="2018"/>
    <x v="1"/>
    <s v="0204-INSTITUTO DE DESARROLLO URBANO  "/>
    <s v="MOVILIDAD"/>
    <s v="Establecimientos Públicos"/>
    <s v="Servicio de la deuda"/>
    <s v="Corrientes "/>
    <n v="0"/>
    <n v="0"/>
    <n v="0"/>
    <n v="0"/>
    <n v="0"/>
    <n v="0"/>
  </r>
  <r>
    <n v="2018"/>
    <x v="1"/>
    <s v="0204-INSTITUTO DE DESARROLLO URBANO  "/>
    <s v="MOVILIDAD"/>
    <s v="Establecimientos Públicos"/>
    <s v="Inversión directa"/>
    <s v="Corrientes "/>
    <n v="2606142387000"/>
    <n v="2316854423371"/>
    <n v="1308102959182"/>
    <n v="0.56460300051080603"/>
    <n v="499503451680"/>
    <n v="0.21559552755724182"/>
  </r>
  <r>
    <n v="2018"/>
    <x v="1"/>
    <s v="0204-INSTITUTO DE DESARROLLO URBANO  "/>
    <s v="MOVILIDAD"/>
    <s v="Establecimientos Públicos"/>
    <s v="Transferencias"/>
    <s v="Corrientes "/>
    <n v="0"/>
    <n v="0"/>
    <n v="0"/>
    <n v="0"/>
    <n v="0"/>
    <n v="0"/>
  </r>
  <r>
    <n v="2018"/>
    <x v="1"/>
    <s v="0206-FONDO DE PRESTACIONES ECONÓMICAS, CESANTÍAS Y PENSIONES"/>
    <s v="HACIENDA"/>
    <s v="Establecimientos Públicos"/>
    <s v="Funcionamiento"/>
    <s v="Corrientes "/>
    <n v="405284459000"/>
    <n v="348005845926"/>
    <n v="343834135029"/>
    <n v="0.98801252638184967"/>
    <n v="343513661065"/>
    <n v="0.98709163965609004"/>
  </r>
  <r>
    <n v="2018"/>
    <x v="1"/>
    <s v="0206-FONDO DE PRESTACIONES ECONÓMICAS, CESANTÍAS Y PENSIONES"/>
    <s v="HACIENDA"/>
    <s v="Establecimientos Públicos"/>
    <s v="Servicio de la deuda"/>
    <s v="Corrientes "/>
    <n v="257295216000"/>
    <n v="207295216000"/>
    <n v="195829837000"/>
    <n v="0.94469057597547257"/>
    <n v="195829837000"/>
    <n v="0.94469057597547257"/>
  </r>
  <r>
    <n v="2018"/>
    <x v="1"/>
    <s v="0206-FONDO DE PRESTACIONES ECONÓMICAS, CESANTÍAS Y PENSIONES"/>
    <s v="HACIENDA"/>
    <s v="Establecimientos Públicos"/>
    <s v="Inversión directa"/>
    <s v="Corrientes "/>
    <n v="4700105000"/>
    <n v="4617105000"/>
    <n v="3656744116"/>
    <n v="0.79199934071241607"/>
    <n v="3196618559"/>
    <n v="0.69234261707281941"/>
  </r>
  <r>
    <n v="2018"/>
    <x v="1"/>
    <s v="0208-CAJA DE LA VIVIENDA POPULAR"/>
    <s v="HÁBITAT"/>
    <s v="Establecimientos Públicos"/>
    <s v="Funcionamiento"/>
    <s v="Corrientes "/>
    <n v="10855923000"/>
    <n v="11107923000"/>
    <n v="10901994634"/>
    <n v="0.98146112770137139"/>
    <n v="10555393976"/>
    <n v="0.95025811540105198"/>
  </r>
  <r>
    <n v="2018"/>
    <x v="1"/>
    <s v="0208-CAJA DE LA VIVIENDA POPULAR"/>
    <s v="HÁBITAT"/>
    <s v="Establecimientos Públicos"/>
    <s v="Inversión directa"/>
    <s v="Corrientes "/>
    <n v="82807257000"/>
    <n v="84553257000"/>
    <n v="76658560118"/>
    <n v="0.90663048163833593"/>
    <n v="56663909255"/>
    <n v="0.67015643471900788"/>
  </r>
  <r>
    <n v="2018"/>
    <x v="1"/>
    <s v="0211-INSTITUTO DISTRITAL DE RECREACIÓN Y DEPORTE"/>
    <s v="CULTURA, RECREACIÓN Y DEPORTE"/>
    <s v="Establecimientos Públicos"/>
    <s v="Funcionamiento"/>
    <s v="Corrientes "/>
    <n v="33979100000"/>
    <n v="33979100000"/>
    <n v="30883024072"/>
    <n v="0.90888293309710966"/>
    <n v="29109214905"/>
    <n v="0.85667998578537985"/>
  </r>
  <r>
    <n v="2018"/>
    <x v="1"/>
    <s v="0211-INSTITUTO DISTRITAL DE RECREACIÓN Y DEPORTE"/>
    <s v="CULTURA, RECREACIÓN Y DEPORTE"/>
    <s v="Establecimientos Públicos"/>
    <s v="Servicio de la deuda"/>
    <s v="Corrientes "/>
    <n v="0"/>
    <n v="0"/>
    <n v="0"/>
    <n v="0"/>
    <n v="0"/>
    <n v="0"/>
  </r>
  <r>
    <n v="2018"/>
    <x v="1"/>
    <s v="0211-INSTITUTO DISTRITAL DE RECREACIÓN Y DEPORTE"/>
    <s v="CULTURA, RECREACIÓN Y DEPORTE"/>
    <s v="Establecimientos Públicos"/>
    <s v="Inversión directa"/>
    <s v="Corrientes "/>
    <n v="543159915000"/>
    <n v="635058552816"/>
    <n v="612026234233"/>
    <n v="0.96373197639671293"/>
    <n v="285078864677"/>
    <n v="0.44890170113116784"/>
  </r>
  <r>
    <n v="2018"/>
    <x v="1"/>
    <s v="0213-INSTITUTO DISTRITAL DE PATRIMONIO CULTURAL"/>
    <s v="CULTURA, RECREACIÓN Y DEPORTE"/>
    <s v="Establecimientos Públicos"/>
    <s v="Funcionamiento"/>
    <s v="Corrientes "/>
    <n v="5925090000"/>
    <n v="5907090000"/>
    <n v="5726359325"/>
    <n v="0.96940444872179021"/>
    <n v="5572776483"/>
    <n v="0.94340470231535323"/>
  </r>
  <r>
    <n v="2018"/>
    <x v="1"/>
    <s v="0213-INSTITUTO DISTRITAL DE PATRIMONIO CULTURAL"/>
    <s v="CULTURA, RECREACIÓN Y DEPORTE"/>
    <s v="Establecimientos Públicos"/>
    <s v="Inversión directa"/>
    <s v="Corrientes "/>
    <n v="31880047000"/>
    <n v="31219776704"/>
    <n v="30130436872"/>
    <n v="0.96510737913572486"/>
    <n v="21197511071"/>
    <n v="0.67897702382618552"/>
  </r>
  <r>
    <n v="2018"/>
    <x v="1"/>
    <s v="0214-INSTITUTO DISTRITAL PARA LA PROTECCIÓN DE LA NIÑEZ Y LA JUVENTUD"/>
    <s v="INTEGRACION SOCIAL"/>
    <s v="Establecimientos Públicos"/>
    <s v="Funcionamiento"/>
    <s v="Corrientes "/>
    <n v="14001924000"/>
    <n v="14001924000"/>
    <n v="12124483050"/>
    <n v="0.8659155020410052"/>
    <n v="11837566824"/>
    <n v="0.84542430197450003"/>
  </r>
  <r>
    <n v="2018"/>
    <x v="1"/>
    <s v="0214-INSTITUTO DISTRITAL PARA LA PROTECCIÓN DE LA NIÑEZ Y LA JUVENTUD"/>
    <s v="INTEGRACION SOCIAL"/>
    <s v="Establecimientos Públicos"/>
    <s v="Inversión directa"/>
    <s v="Corrientes "/>
    <n v="86419359000"/>
    <n v="85346359000"/>
    <n v="82861649709"/>
    <n v="0.97088675697342874"/>
    <n v="71912631004"/>
    <n v="0.84259752667363352"/>
  </r>
  <r>
    <n v="2018"/>
    <x v="1"/>
    <s v="0215-FUNDACIÓN GILBERTO ALZATE AVENDAÑO"/>
    <s v="CULTURA, RECREACIÓN Y DEPORTE"/>
    <s v="Establecimientos Públicos"/>
    <s v="Funcionamiento"/>
    <s v="Corrientes "/>
    <n v="4569880000"/>
    <n v="4569880000"/>
    <n v="4356239782"/>
    <n v="0.95325036587393974"/>
    <n v="4272205505"/>
    <n v="0.93486163859882532"/>
  </r>
  <r>
    <n v="2018"/>
    <x v="1"/>
    <s v="0215-FUNDACIÓN GILBERTO ALZATE AVENDAÑO"/>
    <s v="CULTURA, RECREACIÓN Y DEPORTE"/>
    <s v="Establecimientos Públicos"/>
    <s v="Inversión directa"/>
    <s v="Corrientes "/>
    <n v="6598709000"/>
    <n v="6598709000"/>
    <n v="6327593093"/>
    <n v="0.95891379556213197"/>
    <n v="5838598717"/>
    <n v="0.88480924329289257"/>
  </r>
  <r>
    <n v="2018"/>
    <x v="1"/>
    <s v="0216-ORQUESTA FILARMÓNICA DE BOGOTÁ"/>
    <s v="CULTURA, RECREACIÓN Y DEPORTE"/>
    <s v="Establecimientos Públicos"/>
    <s v="Funcionamiento"/>
    <s v="Corrientes "/>
    <n v="24976718000"/>
    <n v="24976718000"/>
    <n v="24320029616"/>
    <n v="0.97370797940706222"/>
    <n v="23885657949"/>
    <n v="0.95631691677825725"/>
  </r>
  <r>
    <n v="2018"/>
    <x v="1"/>
    <s v="0216-ORQUESTA FILARMÓNICA DE BOGOTÁ"/>
    <s v="CULTURA, RECREACIÓN Y DEPORTE"/>
    <s v="Establecimientos Públicos"/>
    <s v="Inversión directa"/>
    <s v="Corrientes "/>
    <n v="34275808000"/>
    <n v="34275808000"/>
    <n v="34158173124"/>
    <n v="0.99656799116157957"/>
    <n v="30478392736"/>
    <n v="0.88921004388868086"/>
  </r>
  <r>
    <n v="2018"/>
    <x v="1"/>
    <s v="0217-FONDO DE SEGURIDAD Y VIGILANCIA"/>
    <s v="SEGURIDAD, CONVIVENCIA Y JUSTICIA"/>
    <s v="Establecimientos Públicos"/>
    <s v="Funcionamiento"/>
    <s v="Corrientes "/>
    <n v="9754600000"/>
    <n v="9601600000"/>
    <n v="7882195667"/>
    <n v="0.82092522777453758"/>
    <n v="5857865667"/>
    <n v="0.61009265820279956"/>
  </r>
  <r>
    <n v="2018"/>
    <x v="1"/>
    <s v="0217-FONDO DE SEGURIDAD Y VIGILANCIA"/>
    <s v="SEGURIDAD, CONVIVENCIA Y JUSTICIA"/>
    <s v="Establecimientos Públicos"/>
    <s v="Servicio de la deuda"/>
    <s v="Corrientes "/>
    <n v="0"/>
    <n v="0"/>
    <n v="0"/>
    <n v="0"/>
    <n v="0"/>
    <n v="0"/>
  </r>
  <r>
    <n v="2018"/>
    <x v="1"/>
    <s v="0217-FONDO DE SEGURIDAD Y VIGILANCIA"/>
    <s v="SEGURIDAD, CONVIVENCIA Y JUSTICIA"/>
    <s v="Establecimientos Públicos"/>
    <s v="Inversión directa"/>
    <s v="Corrientes "/>
    <n v="0"/>
    <n v="0"/>
    <n v="0"/>
    <n v="0"/>
    <n v="0"/>
    <n v="0"/>
  </r>
  <r>
    <n v="2018"/>
    <x v="1"/>
    <s v="0218-JARDIN BOTÁNICO"/>
    <s v="AMBIENTE"/>
    <s v="Establecimientos Públicos"/>
    <s v="Funcionamiento"/>
    <s v="Corrientes "/>
    <n v="7415370000"/>
    <n v="7415370000"/>
    <n v="7045485143"/>
    <n v="0.95011916370996996"/>
    <n v="6935721326"/>
    <n v="0.93531696004380094"/>
  </r>
  <r>
    <n v="2018"/>
    <x v="1"/>
    <s v="0218-JARDIN BOTÁNICO"/>
    <s v="AMBIENTE"/>
    <s v="Establecimientos Públicos"/>
    <s v="Inversión directa"/>
    <s v="Corrientes "/>
    <n v="42086423000"/>
    <n v="46309712507"/>
    <n v="40829477263"/>
    <n v="0.8816612121448254"/>
    <n v="27194185386"/>
    <n v="0.58722423253846434"/>
  </r>
  <r>
    <n v="2018"/>
    <x v="1"/>
    <s v="0219-INSTITUTO PARA LA INVESTIGACION EDUCATIVA Y EL DESARROLLO PEDAGÓGICO"/>
    <s v="EDUCACIÓN"/>
    <s v="Establecimientos Públicos"/>
    <s v="Funcionamiento"/>
    <s v="Corrientes "/>
    <n v="5857095000"/>
    <n v="5857095000"/>
    <n v="5563093329"/>
    <n v="0.94980418261954092"/>
    <n v="5485785781"/>
    <n v="0.93660522511586375"/>
  </r>
  <r>
    <n v="2018"/>
    <x v="1"/>
    <s v="0219-INSTITUTO PARA LA INVESTIGACION EDUCATIVA Y EL DESARROLLO PEDAGÓGICO"/>
    <s v="EDUCACIÓN"/>
    <s v="Establecimientos Públicos"/>
    <s v="Inversión directa"/>
    <s v="Corrientes "/>
    <n v="5180365000"/>
    <n v="6911692484"/>
    <n v="6895463756"/>
    <n v="0.99765198928662291"/>
    <n v="6871046871"/>
    <n v="0.99411929667095411"/>
  </r>
  <r>
    <n v="2018"/>
    <x v="1"/>
    <s v="0220-INSTITUTO DISTRITAL DE PARTICIPACIÓN Y ACCIÓN COMUNAL"/>
    <s v="GOBIERNO"/>
    <s v="Establecimientos Públicos"/>
    <s v="Funcionamiento"/>
    <s v="Corrientes "/>
    <n v="15377043000"/>
    <n v="15218043000"/>
    <n v="14599311197"/>
    <n v="0.9593422227154963"/>
    <n v="14028075074"/>
    <n v="0.92180545645718048"/>
  </r>
  <r>
    <n v="2018"/>
    <x v="1"/>
    <s v="0220-INSTITUTO DISTRITAL DE PARTICIPACIÓN Y ACCIÓN COMUNAL"/>
    <s v="GOBIERNO"/>
    <s v="Establecimientos Públicos"/>
    <s v="Inversión directa"/>
    <s v="Corrientes "/>
    <n v="21558893000"/>
    <n v="21558893000"/>
    <n v="21508165897"/>
    <n v="0.99764704509642499"/>
    <n v="19242994156"/>
    <n v="0.89257802596821645"/>
  </r>
  <r>
    <n v="2018"/>
    <x v="1"/>
    <s v="0221-INSTITUTO DISTRITAL DE TURISMO"/>
    <s v="DESARROLLO ECONÓMICO, INDUSTRIA Y TURISMO"/>
    <s v="Establecimientos Públicos"/>
    <s v="Funcionamiento"/>
    <s v="Corrientes "/>
    <n v="7090197000"/>
    <n v="7090197000"/>
    <n v="6703338748"/>
    <n v="0.9454375877003135"/>
    <n v="6570132773"/>
    <n v="0.92665024300453147"/>
  </r>
  <r>
    <n v="2018"/>
    <x v="1"/>
    <s v="0221-INSTITUTO DISTRITAL DE TURISMO"/>
    <s v="DESARROLLO ECONÓMICO, INDUSTRIA Y TURISMO"/>
    <s v="Establecimientos Públicos"/>
    <s v="Inversión directa"/>
    <s v="Corrientes "/>
    <n v="13266433000"/>
    <n v="13181433000"/>
    <n v="13095504815"/>
    <n v="0.99348111961726771"/>
    <n v="11060445577"/>
    <n v="0.83909280402214237"/>
  </r>
  <r>
    <n v="2018"/>
    <x v="1"/>
    <s v="0221-INSTITUTO DISTRITAL DE TURISMO"/>
    <s v="DESARROLLO ECONÓMICO, INDUSTRIA Y TURISMO"/>
    <s v="Establecimientos Públicos"/>
    <s v="Transferencias"/>
    <s v="Corrientes "/>
    <n v="0"/>
    <n v="0"/>
    <n v="0"/>
    <n v="0"/>
    <n v="0"/>
    <n v="0"/>
  </r>
  <r>
    <n v="2018"/>
    <x v="1"/>
    <s v="0222-INSTITUTO DISTRITAL DE LAS ARTES"/>
    <s v="CULTURA, RECREACIÓN Y DEPORTE"/>
    <s v="Establecimientos Públicos"/>
    <s v="Funcionamiento"/>
    <s v="Corrientes "/>
    <n v="12092303000"/>
    <n v="11451303000"/>
    <n v="10932411635"/>
    <n v="0.95468713342053735"/>
    <n v="10591355128"/>
    <n v="0.92490392822546041"/>
  </r>
  <r>
    <n v="2018"/>
    <x v="1"/>
    <s v="0222-INSTITUTO DISTRITAL DE LAS ARTES"/>
    <s v="CULTURA, RECREACIÓN Y DEPORTE"/>
    <s v="Establecimientos Públicos"/>
    <s v="Inversión directa"/>
    <s v="Corrientes "/>
    <n v="115893965000"/>
    <n v="122283872674"/>
    <n v="118847787821"/>
    <n v="0.97190075209541038"/>
    <n v="103948844867"/>
    <n v="0.85006176688662893"/>
  </r>
  <r>
    <n v="2018"/>
    <x v="1"/>
    <s v="0226-UNIDAD ADMINISTRATIVA ESPECIAL DE CATASTRO"/>
    <s v="HACIENDA"/>
    <s v="Establecimientos Públicos"/>
    <s v="Funcionamiento"/>
    <s v="Corrientes "/>
    <n v="48002608000"/>
    <n v="47768333273"/>
    <n v="45820237229"/>
    <n v="0.95921783511125525"/>
    <n v="44156297155"/>
    <n v="0.92438429665617783"/>
  </r>
  <r>
    <n v="2018"/>
    <x v="1"/>
    <s v="0226-UNIDAD ADMINISTRATIVA ESPECIAL DE CATASTRO"/>
    <s v="HACIENDA"/>
    <s v="Establecimientos Públicos"/>
    <s v="Inversión directa"/>
    <s v="Corrientes "/>
    <n v="25779031000"/>
    <n v="25672031000"/>
    <n v="22130746561"/>
    <n v="0.86205670914778809"/>
    <n v="13544201948"/>
    <n v="0.52758591433611157"/>
  </r>
  <r>
    <n v="2018"/>
    <x v="1"/>
    <s v="0226-UNIDAD ADMINISTRATIVA ESPECIAL DE CATASTRO"/>
    <s v="HACIENDA"/>
    <s v="Establecimientos Públicos"/>
    <s v="Transferencias"/>
    <s v="Corrientes "/>
    <n v="0"/>
    <n v="0"/>
    <n v="0"/>
    <n v="0"/>
    <n v="0"/>
    <n v="0"/>
  </r>
  <r>
    <n v="2018"/>
    <x v="1"/>
    <s v="0227-UNIDAD ADTIVA ESPECIAL DE REHABILITACIÓN Y MANTO. VIAL"/>
    <s v="MOVILIDAD"/>
    <s v="Establecimientos Públicos"/>
    <s v="Funcionamiento"/>
    <s v="Corrientes "/>
    <n v="26827676000"/>
    <n v="26537676000"/>
    <n v="21846260007"/>
    <n v="0.82321677327735854"/>
    <n v="20199345203"/>
    <n v="0.76115727703511038"/>
  </r>
  <r>
    <n v="2018"/>
    <x v="1"/>
    <s v="0227-UNIDAD ADTIVA ESPECIAL DE REHABILITACIÓN Y MANTO. VIAL"/>
    <s v="MOVILIDAD"/>
    <s v="Establecimientos Públicos"/>
    <s v="Inversión directa"/>
    <s v="Corrientes "/>
    <n v="139140251000"/>
    <n v="139102251000"/>
    <n v="124147765540"/>
    <n v="0.89249285793369371"/>
    <n v="63648603788"/>
    <n v="0.45756702950838662"/>
  </r>
  <r>
    <n v="2018"/>
    <x v="1"/>
    <s v="0228-UNIDAD ADMINISTRATIVA ESPECIAL DE SERVICIOS PÚBLICOS"/>
    <s v="HÁBITAT"/>
    <s v="Establecimientos Públicos"/>
    <s v="Funcionamiento"/>
    <s v="Corrientes "/>
    <n v="243334653000"/>
    <n v="243334653000"/>
    <n v="237819224877"/>
    <n v="0.97733397995311422"/>
    <n v="218548729009"/>
    <n v="0.89814059080602882"/>
  </r>
  <r>
    <n v="2018"/>
    <x v="1"/>
    <s v="0228-UNIDAD ADMINISTRATIVA ESPECIAL DE SERVICIOS PÚBLICOS"/>
    <s v="HÁBITAT"/>
    <s v="Establecimientos Públicos"/>
    <s v="Inversión directa"/>
    <s v="Corrientes "/>
    <n v="130516813000"/>
    <n v="179515813000"/>
    <n v="142768927780"/>
    <n v="0.7953000094760454"/>
    <n v="67985546480"/>
    <n v="0.37871619966983078"/>
  </r>
  <r>
    <n v="2018"/>
    <x v="1"/>
    <s v="0229-INSTITUTO DISTRITAL DE PROTECCIÓN Y BIENESTAR ANIMAL"/>
    <s v="AMBIENTE"/>
    <s v="Establecimientos Públicos"/>
    <s v="Funcionamiento"/>
    <s v="Corrientes "/>
    <n v="5732465000"/>
    <n v="5220465000"/>
    <n v="4573624401"/>
    <n v="0.87609521393209222"/>
    <n v="4209635725"/>
    <n v="0.80637179350881583"/>
  </r>
  <r>
    <n v="2018"/>
    <x v="1"/>
    <s v="0229-INSTITUTO DISTRITAL DE PROTECCIÓN Y BIENESTAR ANIMAL"/>
    <s v="AMBIENTE"/>
    <s v="Establecimientos Públicos"/>
    <s v="Inversión directa"/>
    <s v="Corrientes "/>
    <n v="23385729000"/>
    <n v="22759729000"/>
    <n v="21464967973"/>
    <n v="0.94311175554858317"/>
    <n v="15653909946"/>
    <n v="0.68778982148689027"/>
  </r>
  <r>
    <n v="2018"/>
    <x v="1"/>
    <s v="0230-UNIVERSIDAD DISTRITAL  "/>
    <s v="EDUCACIÓN"/>
    <s v="Ente Autónomo Universitario"/>
    <s v="Funcionamiento"/>
    <s v="Corrientes "/>
    <n v="271651439000"/>
    <n v="292900608950"/>
    <n v="280716050743.59003"/>
    <n v="0.95840036574150667"/>
    <n v="267110852575"/>
    <n v="0.91195048563588865"/>
  </r>
  <r>
    <n v="2018"/>
    <x v="1"/>
    <s v="0230-UNIVERSIDAD DISTRITAL  "/>
    <s v="EDUCACIÓN"/>
    <s v="Ente Autónomo Universitario"/>
    <s v="Servicio de la deuda"/>
    <s v="Corrientes "/>
    <n v="0"/>
    <n v="0"/>
    <n v="0"/>
    <n v="0"/>
    <n v="0"/>
    <n v="0"/>
  </r>
  <r>
    <n v="2018"/>
    <x v="1"/>
    <s v="0230-UNIVERSIDAD DISTRITAL  "/>
    <s v="EDUCACIÓN"/>
    <s v="Ente Autónomo Universitario"/>
    <s v="Inversión directa"/>
    <s v="Corrientes "/>
    <n v="41332216000"/>
    <n v="30771702244"/>
    <n v="17723790110"/>
    <n v="0.57597691442162124"/>
    <n v="7432854083"/>
    <n v="0.24154835582582337"/>
  </r>
  <r>
    <n v="2018"/>
    <x v="1"/>
    <s v="0230-UNIVERSIDAD DISTRITAL  "/>
    <s v="EDUCACIÓN"/>
    <s v="Ente Autónomo Universitario"/>
    <s v="Transferencias"/>
    <s v="Corrientes "/>
    <n v="188336000"/>
    <n v="188336000"/>
    <n v="120700000"/>
    <n v="0.6408758814034492"/>
    <n v="120700000"/>
    <n v="0.6408758814034492"/>
  </r>
  <r>
    <n v="2018"/>
    <x v="1"/>
    <s v="0235-CONTRALORÍA DISTRITAL"/>
    <s v="ORGANISMO DE CONTROL"/>
    <s v="Organismo de Control"/>
    <s v="Funcionamiento"/>
    <s v="Corrientes "/>
    <n v="133154181000"/>
    <n v="132594181000"/>
    <n v="131886514312"/>
    <n v="0.99466291293733322"/>
    <n v="130925584103"/>
    <n v="0.98741576074895776"/>
  </r>
  <r>
    <n v="2018"/>
    <x v="1"/>
    <s v="0235-CONTRALORÍA DISTRITAL"/>
    <s v="ORGANISMO DE CONTROL"/>
    <s v="Organismo de Control"/>
    <s v="Inversión directa"/>
    <s v="Corrientes "/>
    <n v="16807888000"/>
    <n v="15858385000"/>
    <n v="15735690082"/>
    <n v="0.99226308870669999"/>
    <n v="13116591091"/>
    <n v="0.82710762104716207"/>
  </r>
  <r>
    <n v="2018"/>
    <x v="1"/>
    <s v="0501-AGENCIA DE EDUCACIÓN SUPERIOR, CIENCIA Y TECNOLOGÍA - ATENEA"/>
    <s v="EDUCACIÓN"/>
    <s v="Establecimientos Públicos"/>
    <s v="Funcionamiento"/>
    <s v="Corrientes "/>
    <n v="0"/>
    <n v="0"/>
    <n v="0"/>
    <n v="0"/>
    <n v="0"/>
    <n v="0"/>
  </r>
  <r>
    <n v="2018"/>
    <x v="1"/>
    <s v="0501-AGENCIA DE EDUCACIÓN SUPERIOR, CIENCIA Y TECNOLOGÍA - ATENEA"/>
    <s v="EDUCACIÓN"/>
    <s v="Establecimientos Públicos"/>
    <s v="Inversión directa"/>
    <s v="Corrientes "/>
    <n v="0"/>
    <n v="0"/>
    <n v="0"/>
    <n v="0"/>
    <n v="0"/>
    <n v="0"/>
  </r>
  <r>
    <n v="2019"/>
    <x v="1"/>
    <s v="0100-CONCEJO DE BOGOTA"/>
    <s v="OTRAS ENTIDADES"/>
    <s v="Administración Centrral"/>
    <s v="Funcionamiento"/>
    <s v="Corrientes "/>
    <n v="71564292000"/>
    <n v="71564292000"/>
    <n v="67213703277"/>
    <n v="0.93920726941587018"/>
    <n v="67213703277"/>
    <n v="0.93920726941587018"/>
  </r>
  <r>
    <n v="2019"/>
    <x v="1"/>
    <s v="0102-PERSONERÍA DE BOGOTÁ"/>
    <s v="OTRAS ENTIDADES"/>
    <s v="Administración Centrral"/>
    <s v="Funcionamiento"/>
    <s v="Corrientes "/>
    <n v="138124290000"/>
    <n v="138124290000"/>
    <n v="137591003351"/>
    <n v="0.99613908133754026"/>
    <n v="134041938938"/>
    <n v="0.97044436527420341"/>
  </r>
  <r>
    <n v="2019"/>
    <x v="1"/>
    <s v="0102-PERSONERÍA DE BOGOTÁ"/>
    <s v="OTRAS ENTIDADES"/>
    <s v="Administración Centrral"/>
    <s v="Inversión directa"/>
    <s v="Corrientes "/>
    <n v="21206000000"/>
    <n v="21206000000"/>
    <n v="20920303032"/>
    <n v="0.98652754088465533"/>
    <n v="17738760430"/>
    <n v="0.83649723804583609"/>
  </r>
  <r>
    <n v="2019"/>
    <x v="1"/>
    <s v="0104-SECRETARÍA GENERAL"/>
    <s v="GESTIÓN PÚBLICA"/>
    <s v="Administración Centrral"/>
    <s v="Funcionamiento"/>
    <s v="Corrientes "/>
    <n v="87789219000"/>
    <n v="87776219000"/>
    <n v="85989998523"/>
    <n v="0.97965029141890925"/>
    <n v="82389138460"/>
    <n v="0.93862710650592052"/>
  </r>
  <r>
    <n v="2019"/>
    <x v="1"/>
    <s v="0104-SECRETARÍA GENERAL"/>
    <s v="GESTIÓN PÚBLICA"/>
    <s v="Administración Centrral"/>
    <s v="Inversión directa"/>
    <s v="Corrientes "/>
    <n v="134471277000"/>
    <n v="134471277000"/>
    <n v="133803740815"/>
    <n v="0.9950358455731777"/>
    <n v="113369660029"/>
    <n v="0.84307714300207026"/>
  </r>
  <r>
    <n v="2019"/>
    <x v="1"/>
    <s v="0105-VEEDURÍA DISTRITAL"/>
    <s v="OTRAS ENTIDADES"/>
    <s v="Administración Centrral"/>
    <s v="Funcionamiento"/>
    <s v="Corrientes "/>
    <n v="20290893000"/>
    <n v="20290893000"/>
    <n v="19780427170"/>
    <n v="0.97484261387608717"/>
    <n v="19083772119"/>
    <n v="0.94050922840113538"/>
  </r>
  <r>
    <n v="2019"/>
    <x v="1"/>
    <s v="0105-VEEDURÍA DISTRITAL"/>
    <s v="OTRAS ENTIDADES"/>
    <s v="Administración Centrral"/>
    <s v="Inversión directa"/>
    <s v="Corrientes "/>
    <n v="1738350000"/>
    <n v="1738350000"/>
    <n v="1735875988"/>
    <n v="0.99857680444099295"/>
    <n v="1658405895"/>
    <n v="0.9540115022866511"/>
  </r>
  <r>
    <n v="2019"/>
    <x v="1"/>
    <s v="0110-SECRETARÍA DISTRITAL DE GOBIERNO"/>
    <s v="GOBIERNO"/>
    <s v="Administración Centrral"/>
    <s v="Funcionamiento"/>
    <s v="Corrientes "/>
    <n v="100533751000"/>
    <n v="100533751000"/>
    <n v="95442589120"/>
    <n v="0.94935867975323029"/>
    <n v="92773143696"/>
    <n v="0.92280595096864537"/>
  </r>
  <r>
    <n v="2019"/>
    <x v="1"/>
    <s v="0110-SECRETARÍA DISTRITAL DE GOBIERNO"/>
    <s v="GOBIERNO"/>
    <s v="Administración Centrral"/>
    <s v="Inversión directa"/>
    <s v="Corrientes "/>
    <n v="48798000000"/>
    <n v="48798000000"/>
    <n v="48776412288"/>
    <n v="0.99955761072175087"/>
    <n v="43151198605"/>
    <n v="0.88428211412352964"/>
  </r>
  <r>
    <n v="2019"/>
    <x v="1"/>
    <s v="0111-SECRETARÍA DISTRITAL DE HACIENDA"/>
    <s v="HACIENDA"/>
    <s v="Administración Centrral"/>
    <s v="Funcionamiento"/>
    <s v="Corrientes "/>
    <n v="686292123000"/>
    <n v="682469773406"/>
    <n v="571698579133"/>
    <n v="0.8376906954865202"/>
    <n v="553829835819"/>
    <n v="0.81150822703107128"/>
  </r>
  <r>
    <n v="2019"/>
    <x v="1"/>
    <s v="0111-SECRETARÍA DISTRITAL DE HACIENDA"/>
    <s v="HACIENDA"/>
    <s v="Administración Centrral"/>
    <s v="Servicio de la deuda"/>
    <s v="Corrientes "/>
    <n v="268108378000"/>
    <n v="268108378000"/>
    <n v="191664125331"/>
    <n v="0.71487555428424543"/>
    <n v="190793023352"/>
    <n v="0.71162648767357806"/>
  </r>
  <r>
    <n v="2019"/>
    <x v="1"/>
    <s v="0111-SECRETARÍA DISTRITAL DE HACIENDA"/>
    <s v="HACIENDA"/>
    <s v="Administración Centrral"/>
    <s v="Inversión directa"/>
    <s v="Corrientes "/>
    <n v="80025341000"/>
    <n v="79800699981"/>
    <n v="74002166230"/>
    <n v="0.92733730716170926"/>
    <n v="42888348181"/>
    <n v="0.53744325790640213"/>
  </r>
  <r>
    <n v="2019"/>
    <x v="1"/>
    <s v="0111-SECRETARÍA DISTRITAL DE HACIENDA"/>
    <s v="HACIENDA"/>
    <s v="Administración Centrral"/>
    <s v="Transferencias"/>
    <s v="Corrientes "/>
    <n v="5988571192000"/>
    <n v="4113157305429"/>
    <n v="3403959630863"/>
    <n v="0.82757827578587317"/>
    <n v="3403959630863"/>
    <n v="0.82757827578587317"/>
  </r>
  <r>
    <n v="2019"/>
    <x v="1"/>
    <s v="0112-SECRETARÍA DE EDUCACIÓN DEL DISTRITO"/>
    <s v="EDUCACIÓN"/>
    <s v="Administración Centrral"/>
    <s v="Funcionamiento"/>
    <s v="Corrientes "/>
    <n v="111966713000"/>
    <n v="111966713000"/>
    <n v="104663269015"/>
    <n v="0.93477129238401413"/>
    <n v="99333712093"/>
    <n v="0.88717181590389282"/>
  </r>
  <r>
    <n v="2019"/>
    <x v="1"/>
    <s v="0112-SECRETARÍA DE EDUCACIÓN DEL DISTRITO"/>
    <s v="EDUCACIÓN"/>
    <s v="Administración Centrral"/>
    <s v="Inversión directa"/>
    <s v="Corrientes "/>
    <n v="4053262318000"/>
    <n v="4041050749255"/>
    <n v="4030477591579"/>
    <n v="0.997383562263367"/>
    <n v="3643234670002"/>
    <n v="0.90155627733050847"/>
  </r>
  <r>
    <n v="2019"/>
    <x v="1"/>
    <s v="0113-SECRETARÍA DISTRITAL DE MOVILIDAD"/>
    <s v="MOVILIDAD"/>
    <s v="Administración Centrral"/>
    <s v="Funcionamiento"/>
    <s v="Corrientes "/>
    <n v="64338940000"/>
    <n v="64121940000"/>
    <n v="53357659905"/>
    <n v="0.83212797218861434"/>
    <n v="48931937536"/>
    <n v="0.76310756561638649"/>
  </r>
  <r>
    <n v="2019"/>
    <x v="1"/>
    <s v="0113-SECRETARÍA DISTRITAL DE MOVILIDAD"/>
    <s v="MOVILIDAD"/>
    <s v="Administración Centrral"/>
    <s v="Inversión directa"/>
    <s v="Corrientes "/>
    <n v="433401882000"/>
    <n v="429426311157"/>
    <n v="408074463345"/>
    <n v="0.95027820313461497"/>
    <n v="213456723051"/>
    <n v="0.4970741603510162"/>
  </r>
  <r>
    <n v="2019"/>
    <x v="1"/>
    <s v="0113-SECRETARÍA DISTRITAL DE MOVILIDAD"/>
    <s v="MOVILIDAD"/>
    <s v="Administración Centrral"/>
    <s v="Transferencias"/>
    <s v="Corrientes "/>
    <n v="0"/>
    <n v="0"/>
    <n v="0"/>
    <n v="0"/>
    <n v="0"/>
    <n v="0"/>
  </r>
  <r>
    <n v="2019"/>
    <x v="1"/>
    <s v="0114-SECRETARÍA DISTRITAL DE SALUD"/>
    <s v="SALUD"/>
    <s v="Administración Centrral"/>
    <s v="Funcionamiento"/>
    <s v="Corrientes "/>
    <n v="68390316000"/>
    <n v="68390316000"/>
    <n v="60263518369"/>
    <n v="0.88117034536000682"/>
    <n v="59978870021"/>
    <n v="0.8770082305366157"/>
  </r>
  <r>
    <n v="2019"/>
    <x v="1"/>
    <s v="0117-SECRETARÍA DISTRITAL DE DESARROLLO ECONÓMICO"/>
    <s v="DESARROLLO ECONÓMICO, INDUSTRIA Y TURISMO"/>
    <s v="Administración Centrral"/>
    <s v="Funcionamiento"/>
    <s v="Corrientes "/>
    <n v="24901099000"/>
    <n v="24901099000"/>
    <n v="24211646892"/>
    <n v="0.97231238235709994"/>
    <n v="23639015013"/>
    <n v="0.94931613311524921"/>
  </r>
  <r>
    <n v="2019"/>
    <x v="1"/>
    <s v="0117-SECRETARÍA DISTRITAL DE DESARROLLO ECONÓMICO"/>
    <s v="DESARROLLO ECONÓMICO, INDUSTRIA Y TURISMO"/>
    <s v="Administración Centrral"/>
    <s v="Inversión directa"/>
    <s v="Corrientes "/>
    <n v="117340298000"/>
    <n v="117340298000"/>
    <n v="113368943067"/>
    <n v="0.96615523395892522"/>
    <n v="68796225457"/>
    <n v="0.58629666559224181"/>
  </r>
  <r>
    <n v="2019"/>
    <x v="1"/>
    <s v="0117-SECRETARÍA DISTRITAL DE DESARROLLO ECONÓMICO"/>
    <s v="DESARROLLO ECONÓMICO, INDUSTRIA Y TURISMO"/>
    <s v="Administración Centrral"/>
    <s v="Transferencias"/>
    <s v="Corrientes "/>
    <n v="0"/>
    <n v="0"/>
    <n v="0"/>
    <n v="0"/>
    <n v="0"/>
    <n v="0"/>
  </r>
  <r>
    <n v="2019"/>
    <x v="1"/>
    <s v="0118-SECRETARÍA DISTRITAL DEL HABITAT"/>
    <s v="HÁBITAT"/>
    <s v="Administración Centrral"/>
    <s v="Funcionamiento"/>
    <s v="Corrientes "/>
    <n v="19908007000"/>
    <n v="19908007000"/>
    <n v="19227635856"/>
    <n v="0.96582424629446839"/>
    <n v="18999892390"/>
    <n v="0.95438445395362781"/>
  </r>
  <r>
    <n v="2019"/>
    <x v="1"/>
    <s v="0118-SECRETARÍA DISTRITAL DEL HABITAT"/>
    <s v="HÁBITAT"/>
    <s v="Administración Centrral"/>
    <s v="Inversión directa"/>
    <s v="Corrientes "/>
    <n v="157062778000"/>
    <n v="157099581212"/>
    <n v="132479555887"/>
    <n v="0.84328395317759508"/>
    <n v="104647757625"/>
    <n v="0.66612372113062335"/>
  </r>
  <r>
    <n v="2019"/>
    <x v="1"/>
    <s v="0118-SECRETARÍA DISTRITAL DEL HABITAT"/>
    <s v="HÁBITAT"/>
    <s v="Administración Centrral"/>
    <s v="Transferencias"/>
    <s v="Corrientes "/>
    <n v="0"/>
    <n v="0"/>
    <n v="0"/>
    <n v="0"/>
    <n v="0"/>
    <n v="0"/>
  </r>
  <r>
    <n v="2019"/>
    <x v="1"/>
    <s v="0119-SECRETARÍA DISTRITAL DE CULTURA, RECREACIÓN Y DEPORTE"/>
    <s v="CULTURA, RECREACIÓN Y DEPORTE"/>
    <s v="Administración Centrral"/>
    <s v="Funcionamiento"/>
    <s v="Corrientes "/>
    <n v="22831867000"/>
    <n v="22831867000"/>
    <n v="22319115333"/>
    <n v="0.97754228040133551"/>
    <n v="21849015201"/>
    <n v="0.95695263120619967"/>
  </r>
  <r>
    <n v="2019"/>
    <x v="1"/>
    <s v="0119-SECRETARÍA DISTRITAL DE CULTURA, RECREACIÓN Y DEPORTE"/>
    <s v="CULTURA, RECREACIÓN Y DEPORTE"/>
    <s v="Administración Centrral"/>
    <s v="Inversión directa"/>
    <s v="Corrientes "/>
    <n v="175711625000"/>
    <n v="178900059877"/>
    <n v="175353965435"/>
    <n v="0.98017834960794281"/>
    <n v="79071060622"/>
    <n v="0.44198453972773455"/>
  </r>
  <r>
    <n v="2019"/>
    <x v="1"/>
    <s v="0120-SECRETARÍA DISTRITAL DE PLANEACIÓN "/>
    <s v="PLANEACIÓN"/>
    <s v="Administración Centrral"/>
    <s v="Funcionamiento"/>
    <s v="Corrientes "/>
    <n v="74256856000"/>
    <n v="74256856000"/>
    <n v="70502793143"/>
    <n v="0.94944489897336892"/>
    <n v="68438320749"/>
    <n v="0.92164312409079108"/>
  </r>
  <r>
    <n v="2019"/>
    <x v="1"/>
    <s v="0120-SECRETARÍA DISTRITAL DE PLANEACIÓN "/>
    <s v="PLANEACIÓN"/>
    <s v="Administración Centrral"/>
    <s v="Inversión directa"/>
    <s v="Corrientes "/>
    <n v="45394514000"/>
    <n v="44229654000"/>
    <n v="43492960065"/>
    <n v="0.98334389106910036"/>
    <n v="36091003410"/>
    <n v="0.8159910862065527"/>
  </r>
  <r>
    <n v="2019"/>
    <x v="1"/>
    <s v="0120-SECRETARÍA DISTRITAL DE PLANEACIÓN "/>
    <s v="PLANEACIÓN"/>
    <s v="Administración Centrral"/>
    <s v="Transferencias"/>
    <s v="Corrientes "/>
    <n v="0"/>
    <n v="0"/>
    <n v="0"/>
    <n v="0"/>
    <n v="0"/>
    <n v="0"/>
  </r>
  <r>
    <n v="2019"/>
    <x v="1"/>
    <s v="0121-SECRETARÍA DISTRITAL DE LA MUJER"/>
    <s v="MUJERES"/>
    <s v="Administración Centrral"/>
    <s v="Funcionamiento"/>
    <s v="Corrientes "/>
    <n v="15567172000"/>
    <n v="15567172000"/>
    <n v="14721821572"/>
    <n v="0.94569659614475898"/>
    <n v="14428163473"/>
    <n v="0.9268326625414044"/>
  </r>
  <r>
    <n v="2019"/>
    <x v="1"/>
    <s v="0121-SECRETARÍA DISTRITAL DE LA MUJER"/>
    <s v="MUJERES"/>
    <s v="Administración Centrral"/>
    <s v="Inversión directa"/>
    <s v="Corrientes "/>
    <n v="37187524000"/>
    <n v="39471459000"/>
    <n v="39339394654"/>
    <n v="0.99665418129084105"/>
    <n v="34795881577"/>
    <n v="0.88154536109242887"/>
  </r>
  <r>
    <n v="2019"/>
    <x v="1"/>
    <s v="0122-SECRETARÍA DISTRITAL DE INTEGRACIÓN SOCIAL"/>
    <s v="INTEGRACION SOCIAL"/>
    <s v="Administración Centrral"/>
    <s v="Funcionamiento"/>
    <s v="Corrientes "/>
    <n v="29494154000"/>
    <n v="29494154000"/>
    <n v="28008990853"/>
    <n v="0.94964550781826118"/>
    <n v="25739635558"/>
    <n v="0.87270296201748998"/>
  </r>
  <r>
    <n v="2019"/>
    <x v="1"/>
    <s v="0122-SECRETARÍA DISTRITAL DE INTEGRACIÓN SOCIAL"/>
    <s v="INTEGRACION SOCIAL"/>
    <s v="Administración Centrral"/>
    <s v="Inversión directa"/>
    <s v="Corrientes "/>
    <n v="1184157126000"/>
    <n v="1191411330799"/>
    <n v="1150569764673"/>
    <n v="0.96572001199735924"/>
    <n v="978123424544"/>
    <n v="0.82097878311098316"/>
  </r>
  <r>
    <n v="2019"/>
    <x v="1"/>
    <s v="0125-DEPARTAMENTO ADMINISTRATIVO DEL SERVICIO CIVIL"/>
    <s v="GESTIÓN PÚBLICA"/>
    <s v="Administración Centrral"/>
    <s v="Funcionamiento"/>
    <s v="Corrientes "/>
    <n v="9768712000"/>
    <n v="9768712000"/>
    <n v="9277202133"/>
    <n v="0.94968529454036521"/>
    <n v="9184238667"/>
    <n v="0.94016884385577137"/>
  </r>
  <r>
    <n v="2019"/>
    <x v="1"/>
    <s v="0125-DEPARTAMENTO ADMINISTRATIVO DEL SERVICIO CIVIL"/>
    <s v="GESTIÓN PÚBLICA"/>
    <s v="Administración Centrral"/>
    <s v="Inversión directa"/>
    <s v="Corrientes "/>
    <n v="4329227000"/>
    <n v="4329227000"/>
    <n v="4156994458"/>
    <n v="0.96021632915067745"/>
    <n v="3958247158"/>
    <n v="0.91430806423409994"/>
  </r>
  <r>
    <n v="2019"/>
    <x v="1"/>
    <s v="0126-SECRETARÍA DISTRITAL DE AMBIENTE"/>
    <s v="AMBIENTE"/>
    <s v="Administración Centrral"/>
    <s v="Funcionamiento"/>
    <s v="Corrientes "/>
    <n v="27710562000"/>
    <n v="27538562000"/>
    <n v="26157274833"/>
    <n v="0.94984171043498933"/>
    <n v="22641765166"/>
    <n v="0.82218400387064505"/>
  </r>
  <r>
    <n v="2019"/>
    <x v="1"/>
    <s v="0126-SECRETARÍA DISTRITAL DE AMBIENTE"/>
    <s v="AMBIENTE"/>
    <s v="Administración Centrral"/>
    <s v="Inversión directa"/>
    <s v="Corrientes "/>
    <n v="342692487000"/>
    <n v="340756487000"/>
    <n v="327182271990"/>
    <n v="0.96016447073537292"/>
    <n v="293169286753"/>
    <n v="0.8603483658786516"/>
  </r>
  <r>
    <n v="2019"/>
    <x v="1"/>
    <s v="0127-DEPARTAMENTO ADTIVO DE LA DEFENSORÍA ESPACIO PUBLICO"/>
    <s v="GOBIERNO"/>
    <s v="Administración Centrral"/>
    <s v="Funcionamiento"/>
    <s v="Corrientes "/>
    <n v="10923273000"/>
    <n v="10923273000"/>
    <n v="10238495815"/>
    <n v="0.93731025627575182"/>
    <n v="10014940477"/>
    <n v="0.91684428989369759"/>
  </r>
  <r>
    <n v="2019"/>
    <x v="1"/>
    <s v="0127-DEPARTAMENTO ADTIVO DE LA DEFENSORÍA ESPACIO PUBLICO"/>
    <s v="GOBIERNO"/>
    <s v="Administración Centrral"/>
    <s v="Inversión directa"/>
    <s v="Corrientes "/>
    <n v="30341307000"/>
    <n v="30341307000"/>
    <n v="29415086110"/>
    <n v="0.96947326988913163"/>
    <n v="23254677820"/>
    <n v="0.76643625866215981"/>
  </r>
  <r>
    <n v="2019"/>
    <x v="1"/>
    <s v="0131-UNIDAD ADMINISTRATIVA ESPECIAL CUERPO OFICIAL DE BOMBEROS"/>
    <s v="SEGURIDAD, CONVIVENCIA Y JUSTICIA"/>
    <s v="Administración Centrral"/>
    <s v="Funcionamiento"/>
    <s v="Corrientes "/>
    <n v="87009563000"/>
    <n v="87009563000"/>
    <n v="76047870742"/>
    <n v="0.87401738521546191"/>
    <n v="72297254840"/>
    <n v="0.8309115957748231"/>
  </r>
  <r>
    <n v="2019"/>
    <x v="1"/>
    <s v="0131-UNIDAD ADMINISTRATIVA ESPECIAL CUERPO OFICIAL DE BOMBEROS"/>
    <s v="SEGURIDAD, CONVIVENCIA Y JUSTICIA"/>
    <s v="Administración Centrral"/>
    <s v="Inversión directa"/>
    <s v="Corrientes "/>
    <n v="44644427000"/>
    <n v="43036427000"/>
    <n v="40344395904"/>
    <n v="0.93744761627167605"/>
    <n v="20822999960"/>
    <n v="0.48384592800884701"/>
  </r>
  <r>
    <n v="2019"/>
    <x v="1"/>
    <s v="0136-SECRETARIA JURIDICA DISTRITAL"/>
    <s v="GESTIÓN JURÍDICA"/>
    <s v="Administración Centrral"/>
    <s v="Funcionamiento"/>
    <s v="Corrientes "/>
    <n v="21431358000"/>
    <n v="21431358000"/>
    <n v="19380454183"/>
    <n v="0.90430359956657902"/>
    <n v="19117456709"/>
    <n v="0.89203197991466521"/>
  </r>
  <r>
    <n v="2019"/>
    <x v="1"/>
    <s v="0136-SECRETARIA JURIDICA DISTRITAL"/>
    <s v="GESTIÓN JURÍDICA"/>
    <s v="Administración Centrral"/>
    <s v="Inversión directa"/>
    <s v="Corrientes "/>
    <n v="16738020000"/>
    <n v="16738020000"/>
    <n v="15873909346"/>
    <n v="0.94837438036279087"/>
    <n v="12972138375"/>
    <n v="0.77501032828255667"/>
  </r>
  <r>
    <n v="2019"/>
    <x v="1"/>
    <s v="0137-SECRETARÍA DISTRITAL DE SEGURIDAD, CONVIVENCIA Y JUSTICIA"/>
    <s v="SEGURIDAD, CONVIVENCIA Y JUSTICIA"/>
    <s v="Administración Centrral"/>
    <s v="Funcionamiento"/>
    <s v="Corrientes "/>
    <n v="78263261000"/>
    <n v="78195261000"/>
    <n v="72768341017"/>
    <n v="0.9305978404113262"/>
    <n v="70044343754"/>
    <n v="0.89576200473325363"/>
  </r>
  <r>
    <n v="2019"/>
    <x v="1"/>
    <s v="0137-SECRETARÍA DISTRITAL DE SEGURIDAD, CONVIVENCIA Y JUSTICIA"/>
    <s v="SEGURIDAD, CONVIVENCIA Y JUSTICIA"/>
    <s v="Administración Centrral"/>
    <s v="Inversión directa"/>
    <s v="Corrientes "/>
    <n v="341371557000"/>
    <n v="335204557000"/>
    <n v="319502411538"/>
    <n v="0.95315652745735191"/>
    <n v="202113303345"/>
    <n v="0.60295511837268967"/>
  </r>
  <r>
    <n v="2019"/>
    <x v="1"/>
    <s v="0200-INSTITUTO PARA LA ECONOMÍA SOCIAL"/>
    <s v="DESARROLLO ECONÓMICO, INDUSTRIA Y TURISMO"/>
    <s v="Establecimientos Públicos"/>
    <s v="Funcionamiento"/>
    <s v="Corrientes "/>
    <n v="13189476000"/>
    <n v="13189476000"/>
    <n v="12463617084"/>
    <n v="0.94496681172170904"/>
    <n v="12135998098"/>
    <n v="0.92012738777491998"/>
  </r>
  <r>
    <n v="2019"/>
    <x v="1"/>
    <s v="0200-INSTITUTO PARA LA ECONOMÍA SOCIAL"/>
    <s v="DESARROLLO ECONÓMICO, INDUSTRIA Y TURISMO"/>
    <s v="Establecimientos Públicos"/>
    <s v="Inversión directa"/>
    <s v="Corrientes "/>
    <n v="48498378000"/>
    <n v="48194615340"/>
    <n v="48165867662"/>
    <n v="0.99940350850821835"/>
    <n v="35143022818"/>
    <n v="0.72918981861511833"/>
  </r>
  <r>
    <n v="2019"/>
    <x v="1"/>
    <s v="0201-FONDO FINANCIERO DE SALUD "/>
    <s v="SALUD"/>
    <s v="Establecimientos Públicos"/>
    <s v="Funcionamiento"/>
    <s v="Corrientes "/>
    <n v="22796486000"/>
    <n v="22796486000"/>
    <n v="17544032356"/>
    <n v="0.76959371527699494"/>
    <n v="12686848560"/>
    <n v="0.55652649974210933"/>
  </r>
  <r>
    <n v="2019"/>
    <x v="1"/>
    <s v="0201-FONDO FINANCIERO DE SALUD "/>
    <s v="SALUD"/>
    <s v="Establecimientos Públicos"/>
    <s v="Inversión directa"/>
    <s v="Corrientes "/>
    <n v="2565974353000"/>
    <n v="2413766580747"/>
    <n v="2264239030493"/>
    <n v="0.93805219135657891"/>
    <n v="2070122112816"/>
    <n v="0.85763144180053619"/>
  </r>
  <r>
    <n v="2019"/>
    <x v="1"/>
    <s v="0201-FONDO FINANCIERO DE SALUD "/>
    <s v="SALUD"/>
    <s v="Establecimientos Públicos"/>
    <s v="Transferencias"/>
    <s v="Corrientes "/>
    <n v="3524917000"/>
    <n v="3956817000"/>
    <n v="3362208194"/>
    <n v="0.84972547226722894"/>
    <n v="2973288577"/>
    <n v="0.75143444263406678"/>
  </r>
  <r>
    <n v="2019"/>
    <x v="1"/>
    <s v="0203-INSTITUTO DISTRITAL DE GESTIÓN DE RIESGOS Y CAMBIO CLIMATICO"/>
    <s v="AMBIENTE"/>
    <s v="Establecimientos Públicos"/>
    <s v="Funcionamiento"/>
    <s v="Corrientes "/>
    <n v="18024409000"/>
    <n v="18024409000"/>
    <n v="17983885653"/>
    <n v="0.99775175169404995"/>
    <n v="17411144115"/>
    <n v="0.96597586722538309"/>
  </r>
  <r>
    <n v="2019"/>
    <x v="1"/>
    <s v="0203-INSTITUTO DISTRITAL DE GESTIÓN DE RIESGOS Y CAMBIO CLIMATICO"/>
    <s v="AMBIENTE"/>
    <s v="Establecimientos Públicos"/>
    <s v="Inversión directa"/>
    <s v="Corrientes "/>
    <n v="23434923000"/>
    <n v="22949923000"/>
    <n v="21621780187"/>
    <n v="0.94212865929876977"/>
    <n v="16118764049"/>
    <n v="0.70234501653883541"/>
  </r>
  <r>
    <n v="2019"/>
    <x v="1"/>
    <s v="0204-INSTITUTO DE DESARROLLO URBANO  "/>
    <s v="MOVILIDAD"/>
    <s v="Establecimientos Públicos"/>
    <s v="Funcionamiento"/>
    <s v="Corrientes "/>
    <n v="69524860000"/>
    <n v="69385860000"/>
    <n v="66539910378"/>
    <n v="0.9589837234560471"/>
    <n v="58165189150"/>
    <n v="0.83828591517061257"/>
  </r>
  <r>
    <n v="2019"/>
    <x v="1"/>
    <s v="0204-INSTITUTO DE DESARROLLO URBANO  "/>
    <s v="MOVILIDAD"/>
    <s v="Establecimientos Públicos"/>
    <s v="Servicio de la deuda"/>
    <s v="Corrientes "/>
    <n v="0"/>
    <n v="0"/>
    <n v="0"/>
    <n v="0"/>
    <n v="0"/>
    <n v="0"/>
  </r>
  <r>
    <n v="2019"/>
    <x v="1"/>
    <s v="0204-INSTITUTO DE DESARROLLO URBANO  "/>
    <s v="MOVILIDAD"/>
    <s v="Establecimientos Públicos"/>
    <s v="Inversión directa"/>
    <s v="Corrientes "/>
    <n v="4241540003000"/>
    <n v="2656649126536"/>
    <n v="1602302174507"/>
    <n v="0.60312901636214145"/>
    <n v="488644699096"/>
    <n v="0.18393271968630007"/>
  </r>
  <r>
    <n v="2019"/>
    <x v="1"/>
    <s v="0204-INSTITUTO DE DESARROLLO URBANO  "/>
    <s v="MOVILIDAD"/>
    <s v="Establecimientos Públicos"/>
    <s v="Transferencias"/>
    <s v="Corrientes "/>
    <n v="80000000000"/>
    <n v="80000000000"/>
    <n v="0"/>
    <n v="0"/>
    <n v="0"/>
    <n v="0"/>
  </r>
  <r>
    <n v="2019"/>
    <x v="1"/>
    <s v="0206-FONDO DE PRESTACIONES ECONÓMICAS, CESANTÍAS Y PENSIONES"/>
    <s v="HACIENDA"/>
    <s v="Establecimientos Públicos"/>
    <s v="Funcionamiento"/>
    <s v="Corrientes "/>
    <n v="429979379000"/>
    <n v="506687836953"/>
    <n v="497979954578"/>
    <n v="0.98281410813536518"/>
    <n v="497108906915"/>
    <n v="0.98109500694628171"/>
  </r>
  <r>
    <n v="2019"/>
    <x v="1"/>
    <s v="0206-FONDO DE PRESTACIONES ECONÓMICAS, CESANTÍAS Y PENSIONES"/>
    <s v="HACIENDA"/>
    <s v="Establecimientos Públicos"/>
    <s v="Servicio de la deuda"/>
    <s v="Corrientes "/>
    <n v="91121842000"/>
    <n v="91121842000"/>
    <n v="90075967000"/>
    <n v="0.98852223597499267"/>
    <n v="90075967000"/>
    <n v="0.98852223597499267"/>
  </r>
  <r>
    <n v="2019"/>
    <x v="1"/>
    <s v="0206-FONDO DE PRESTACIONES ECONÓMICAS, CESANTÍAS Y PENSIONES"/>
    <s v="HACIENDA"/>
    <s v="Establecimientos Públicos"/>
    <s v="Inversión directa"/>
    <s v="Corrientes "/>
    <n v="5460266000"/>
    <n v="5460266000"/>
    <n v="4931392678"/>
    <n v="0.90314147296120739"/>
    <n v="4467653185"/>
    <n v="0.81821163749165338"/>
  </r>
  <r>
    <n v="2019"/>
    <x v="1"/>
    <s v="0208-CAJA DE LA VIVIENDA POPULAR"/>
    <s v="HÁBITAT"/>
    <s v="Establecimientos Públicos"/>
    <s v="Funcionamiento"/>
    <s v="Corrientes "/>
    <n v="11188914000"/>
    <n v="11188914000"/>
    <n v="10978457440"/>
    <n v="0.98119061778471084"/>
    <n v="10551080141"/>
    <n v="0.94299412266463034"/>
  </r>
  <r>
    <n v="2019"/>
    <x v="1"/>
    <s v="0208-CAJA DE LA VIVIENDA POPULAR"/>
    <s v="HÁBITAT"/>
    <s v="Establecimientos Públicos"/>
    <s v="Inversión directa"/>
    <s v="Corrientes "/>
    <n v="88463064000"/>
    <n v="88057184485"/>
    <n v="81612964642"/>
    <n v="0.9268177845943083"/>
    <n v="65466486072"/>
    <n v="0.74345422755541102"/>
  </r>
  <r>
    <n v="2019"/>
    <x v="1"/>
    <s v="0211-INSTITUTO DISTRITAL DE RECREACIÓN Y DEPORTE"/>
    <s v="CULTURA, RECREACIÓN Y DEPORTE"/>
    <s v="Establecimientos Públicos"/>
    <s v="Funcionamiento"/>
    <s v="Corrientes "/>
    <n v="35256442000"/>
    <n v="35208442000"/>
    <n v="32511482821"/>
    <n v="0.92340021239792436"/>
    <n v="30385348159"/>
    <n v="0.86301314210381708"/>
  </r>
  <r>
    <n v="2019"/>
    <x v="1"/>
    <s v="0211-INSTITUTO DISTRITAL DE RECREACIÓN Y DEPORTE"/>
    <s v="CULTURA, RECREACIÓN Y DEPORTE"/>
    <s v="Establecimientos Públicos"/>
    <s v="Servicio de la deuda"/>
    <s v="Corrientes "/>
    <n v="0"/>
    <n v="0"/>
    <n v="0"/>
    <n v="0"/>
    <n v="0"/>
    <n v="0"/>
  </r>
  <r>
    <n v="2019"/>
    <x v="1"/>
    <s v="0211-INSTITUTO DISTRITAL DE RECREACIÓN Y DEPORTE"/>
    <s v="CULTURA, RECREACIÓN Y DEPORTE"/>
    <s v="Establecimientos Públicos"/>
    <s v="Inversión directa"/>
    <s v="Corrientes "/>
    <n v="761374022000"/>
    <n v="735144387317"/>
    <n v="683133289658"/>
    <n v="0.92925050023326583"/>
    <n v="349670643791"/>
    <n v="0.47564893349341358"/>
  </r>
  <r>
    <n v="2019"/>
    <x v="1"/>
    <s v="0213-INSTITUTO DISTRITAL DE PATRIMONIO CULTURAL"/>
    <s v="CULTURA, RECREACIÓN Y DEPORTE"/>
    <s v="Establecimientos Públicos"/>
    <s v="Funcionamiento"/>
    <s v="Corrientes "/>
    <n v="6282000000"/>
    <n v="6282000000"/>
    <n v="5829110233"/>
    <n v="0.92790675469595674"/>
    <n v="5540370252"/>
    <n v="0.88194368863419292"/>
  </r>
  <r>
    <n v="2019"/>
    <x v="1"/>
    <s v="0213-INSTITUTO DISTRITAL DE PATRIMONIO CULTURAL"/>
    <s v="CULTURA, RECREACIÓN Y DEPORTE"/>
    <s v="Establecimientos Públicos"/>
    <s v="Inversión directa"/>
    <s v="Corrientes "/>
    <n v="32715162000"/>
    <n v="36959281368"/>
    <n v="36008573459"/>
    <n v="0.97427688326691497"/>
    <n v="25082730617"/>
    <n v="0.67865850440255238"/>
  </r>
  <r>
    <n v="2019"/>
    <x v="1"/>
    <s v="0214-INSTITUTO DISTRITAL PARA LA PROTECCIÓN DE LA NIÑEZ Y LA JUVENTUD"/>
    <s v="INTEGRACION SOCIAL"/>
    <s v="Establecimientos Públicos"/>
    <s v="Funcionamiento"/>
    <s v="Corrientes "/>
    <n v="14661361000"/>
    <n v="14661361000"/>
    <n v="13280898653"/>
    <n v="0.90584350613834552"/>
    <n v="12938550514"/>
    <n v="0.88249314057542139"/>
  </r>
  <r>
    <n v="2019"/>
    <x v="1"/>
    <s v="0214-INSTITUTO DISTRITAL PARA LA PROTECCIÓN DE LA NIÑEZ Y LA JUVENTUD"/>
    <s v="INTEGRACION SOCIAL"/>
    <s v="Establecimientos Públicos"/>
    <s v="Inversión directa"/>
    <s v="Corrientes "/>
    <n v="93151306000"/>
    <n v="103890361546"/>
    <n v="101770990744"/>
    <n v="0.97959992851635624"/>
    <n v="81503737700"/>
    <n v="0.78451683570195518"/>
  </r>
  <r>
    <n v="2019"/>
    <x v="1"/>
    <s v="0215-FUNDACIÓN GILBERTO ALZATE AVENDAÑO"/>
    <s v="CULTURA, RECREACIÓN Y DEPORTE"/>
    <s v="Establecimientos Públicos"/>
    <s v="Funcionamiento"/>
    <s v="Corrientes "/>
    <n v="4792063000"/>
    <n v="4792063000"/>
    <n v="4600796516"/>
    <n v="0.96008681772338966"/>
    <n v="4525897885"/>
    <n v="0.94445709186210614"/>
  </r>
  <r>
    <n v="2019"/>
    <x v="1"/>
    <s v="0215-FUNDACIÓN GILBERTO ALZATE AVENDAÑO"/>
    <s v="CULTURA, RECREACIÓN Y DEPORTE"/>
    <s v="Establecimientos Públicos"/>
    <s v="Inversión directa"/>
    <s v="Corrientes "/>
    <n v="184575714000"/>
    <n v="186278020715"/>
    <n v="186239988825"/>
    <n v="0.9997958326492089"/>
    <n v="183780394502"/>
    <n v="0.98659194357223012"/>
  </r>
  <r>
    <n v="2019"/>
    <x v="1"/>
    <s v="0216-ORQUESTA FILARMÓNICA DE BOGOTÁ"/>
    <s v="CULTURA, RECREACIÓN Y DEPORTE"/>
    <s v="Establecimientos Públicos"/>
    <s v="Funcionamiento"/>
    <s v="Corrientes "/>
    <n v="26734875000"/>
    <n v="26734875000"/>
    <n v="25330582123"/>
    <n v="0.94747337038231894"/>
    <n v="24903467596"/>
    <n v="0.93149743905666293"/>
  </r>
  <r>
    <n v="2019"/>
    <x v="1"/>
    <s v="0216-ORQUESTA FILARMÓNICA DE BOGOTÁ"/>
    <s v="CULTURA, RECREACIÓN Y DEPORTE"/>
    <s v="Establecimientos Públicos"/>
    <s v="Inversión directa"/>
    <s v="Corrientes "/>
    <n v="36030518000"/>
    <n v="36030518000"/>
    <n v="35935548828"/>
    <n v="0.99736420186909336"/>
    <n v="31897414368"/>
    <n v="0.88528880900352303"/>
  </r>
  <r>
    <n v="2019"/>
    <x v="1"/>
    <s v="0217-FONDO DE SEGURIDAD Y VIGILANCIA"/>
    <s v="SEGURIDAD, CONVIVENCIA Y JUSTICIA"/>
    <s v="Establecimientos Públicos"/>
    <s v="Funcionamiento"/>
    <s v="Corrientes "/>
    <n v="0"/>
    <n v="0"/>
    <n v="0"/>
    <n v="0"/>
    <n v="0"/>
    <n v="0"/>
  </r>
  <r>
    <n v="2019"/>
    <x v="1"/>
    <s v="0217-FONDO DE SEGURIDAD Y VIGILANCIA"/>
    <s v="SEGURIDAD, CONVIVENCIA Y JUSTICIA"/>
    <s v="Establecimientos Públicos"/>
    <s v="Servicio de la deuda"/>
    <s v="Corrientes "/>
    <n v="0"/>
    <n v="0"/>
    <n v="0"/>
    <n v="0"/>
    <n v="0"/>
    <n v="0"/>
  </r>
  <r>
    <n v="2019"/>
    <x v="1"/>
    <s v="0217-FONDO DE SEGURIDAD Y VIGILANCIA"/>
    <s v="SEGURIDAD, CONVIVENCIA Y JUSTICIA"/>
    <s v="Establecimientos Públicos"/>
    <s v="Inversión directa"/>
    <s v="Corrientes "/>
    <n v="0"/>
    <n v="0"/>
    <n v="0"/>
    <n v="0"/>
    <n v="0"/>
    <n v="0"/>
  </r>
  <r>
    <n v="2019"/>
    <x v="1"/>
    <s v="0218-JARDIN BOTÁNICO"/>
    <s v="AMBIENTE"/>
    <s v="Establecimientos Públicos"/>
    <s v="Funcionamiento"/>
    <s v="Corrientes "/>
    <n v="7693269000"/>
    <n v="7693269000"/>
    <n v="7176188941"/>
    <n v="0.93278799181466288"/>
    <n v="6933870060"/>
    <n v="0.90129047352952296"/>
  </r>
  <r>
    <n v="2019"/>
    <x v="1"/>
    <s v="0218-JARDIN BOTÁNICO"/>
    <s v="AMBIENTE"/>
    <s v="Establecimientos Públicos"/>
    <s v="Inversión directa"/>
    <s v="Corrientes "/>
    <n v="56783186000"/>
    <n v="57548128710"/>
    <n v="54691210702"/>
    <n v="0.95035602247995321"/>
    <n v="44113476651"/>
    <n v="0.76654928039970316"/>
  </r>
  <r>
    <n v="2019"/>
    <x v="1"/>
    <s v="0219-INSTITUTO PARA LA INVESTIGACION EDUCATIVA Y EL DESARROLLO PEDAGÓGICO"/>
    <s v="EDUCACIÓN"/>
    <s v="Establecimientos Públicos"/>
    <s v="Funcionamiento"/>
    <s v="Corrientes "/>
    <n v="6112823000"/>
    <n v="6112823000"/>
    <n v="5857925249"/>
    <n v="0.95830113991522414"/>
    <n v="5778825622"/>
    <n v="0.94536118942099256"/>
  </r>
  <r>
    <n v="2019"/>
    <x v="1"/>
    <s v="0219-INSTITUTO PARA LA INVESTIGACION EDUCATIVA Y EL DESARROLLO PEDAGÓGICO"/>
    <s v="EDUCACIÓN"/>
    <s v="Establecimientos Públicos"/>
    <s v="Inversión directa"/>
    <s v="Corrientes "/>
    <n v="6509629000"/>
    <n v="7098387128"/>
    <n v="7098387128"/>
    <n v="1"/>
    <n v="7055045266"/>
    <n v="0.99389412535292199"/>
  </r>
  <r>
    <n v="2019"/>
    <x v="1"/>
    <s v="0220-INSTITUTO DISTRITAL DE PARTICIPACIÓN Y ACCIÓN COMUNAL"/>
    <s v="GOBIERNO"/>
    <s v="Establecimientos Públicos"/>
    <s v="Funcionamiento"/>
    <s v="Corrientes "/>
    <n v="16104517000"/>
    <n v="16104517000"/>
    <n v="15343912161"/>
    <n v="0.95277071401768831"/>
    <n v="14948746904"/>
    <n v="0.92823317234537361"/>
  </r>
  <r>
    <n v="2019"/>
    <x v="1"/>
    <s v="0220-INSTITUTO DISTRITAL DE PARTICIPACIÓN Y ACCIÓN COMUNAL"/>
    <s v="GOBIERNO"/>
    <s v="Establecimientos Públicos"/>
    <s v="Inversión directa"/>
    <s v="Corrientes "/>
    <n v="21924588000"/>
    <n v="21924588000"/>
    <n v="21887340263"/>
    <n v="0.99830109751663287"/>
    <n v="20541868133"/>
    <n v="0.93693291445202986"/>
  </r>
  <r>
    <n v="2019"/>
    <x v="1"/>
    <s v="0221-INSTITUTO DISTRITAL DE TURISMO"/>
    <s v="DESARROLLO ECONÓMICO, INDUSTRIA Y TURISMO"/>
    <s v="Establecimientos Públicos"/>
    <s v="Funcionamiento"/>
    <s v="Corrientes "/>
    <n v="7388182000"/>
    <n v="7388182000"/>
    <n v="6869225050"/>
    <n v="0.92975850486628508"/>
    <n v="6723621575"/>
    <n v="0.91005088599604067"/>
  </r>
  <r>
    <n v="2019"/>
    <x v="1"/>
    <s v="0221-INSTITUTO DISTRITAL DE TURISMO"/>
    <s v="DESARROLLO ECONÓMICO, INDUSTRIA Y TURISMO"/>
    <s v="Establecimientos Públicos"/>
    <s v="Inversión directa"/>
    <s v="Corrientes "/>
    <n v="16153137000"/>
    <n v="16153137000"/>
    <n v="15960611266"/>
    <n v="0.98808121704161855"/>
    <n v="13735745388"/>
    <n v="0.85034537799066523"/>
  </r>
  <r>
    <n v="2019"/>
    <x v="1"/>
    <s v="0221-INSTITUTO DISTRITAL DE TURISMO"/>
    <s v="DESARROLLO ECONÓMICO, INDUSTRIA Y TURISMO"/>
    <s v="Establecimientos Públicos"/>
    <s v="Transferencias"/>
    <s v="Corrientes "/>
    <n v="0"/>
    <n v="0"/>
    <n v="0"/>
    <n v="0"/>
    <n v="0"/>
    <n v="0"/>
  </r>
  <r>
    <n v="2019"/>
    <x v="1"/>
    <s v="0222-INSTITUTO DISTRITAL DE LAS ARTES"/>
    <s v="CULTURA, RECREACIÓN Y DEPORTE"/>
    <s v="Establecimientos Públicos"/>
    <s v="Funcionamiento"/>
    <s v="Corrientes "/>
    <n v="12579731000"/>
    <n v="12579731000"/>
    <n v="12192409198"/>
    <n v="0.96921064512428767"/>
    <n v="11288752962"/>
    <n v="0.89737633992332588"/>
  </r>
  <r>
    <n v="2019"/>
    <x v="1"/>
    <s v="0222-INSTITUTO DISTRITAL DE LAS ARTES"/>
    <s v="CULTURA, RECREACIÓN Y DEPORTE"/>
    <s v="Establecimientos Públicos"/>
    <s v="Inversión directa"/>
    <s v="Corrientes "/>
    <n v="127542323000"/>
    <n v="128383844983"/>
    <n v="126438315888"/>
    <n v="0.98484599759995017"/>
    <n v="116663799442"/>
    <n v="0.90871090095056806"/>
  </r>
  <r>
    <n v="2019"/>
    <x v="1"/>
    <s v="0226-UNIDAD ADMINISTRATIVA ESPECIAL DE CATASTRO"/>
    <s v="HACIENDA"/>
    <s v="Establecimientos Públicos"/>
    <s v="Funcionamiento"/>
    <s v="Corrientes "/>
    <n v="50543112000"/>
    <n v="50543112000"/>
    <n v="49357269843"/>
    <n v="0.97653800666251023"/>
    <n v="47868909036"/>
    <n v="0.94709065472660248"/>
  </r>
  <r>
    <n v="2019"/>
    <x v="1"/>
    <s v="0226-UNIDAD ADMINISTRATIVA ESPECIAL DE CATASTRO"/>
    <s v="HACIENDA"/>
    <s v="Establecimientos Públicos"/>
    <s v="Inversión directa"/>
    <s v="Corrientes "/>
    <n v="19326807000"/>
    <n v="18874807000"/>
    <n v="18557109021"/>
    <n v="0.98316814688489262"/>
    <n v="16002224301"/>
    <n v="0.84780863195051481"/>
  </r>
  <r>
    <n v="2019"/>
    <x v="1"/>
    <s v="0226-UNIDAD ADMINISTRATIVA ESPECIAL DE CATASTRO"/>
    <s v="HACIENDA"/>
    <s v="Establecimientos Públicos"/>
    <s v="Transferencias"/>
    <s v="Corrientes "/>
    <n v="0"/>
    <n v="0"/>
    <n v="0"/>
    <n v="0"/>
    <n v="0"/>
    <n v="0"/>
  </r>
  <r>
    <n v="2019"/>
    <x v="1"/>
    <s v="0227-UNIDAD ADTIVA ESPECIAL DE REHABILITACIÓN Y MANTO. VIAL"/>
    <s v="MOVILIDAD"/>
    <s v="Establecimientos Públicos"/>
    <s v="Funcionamiento"/>
    <s v="Corrientes "/>
    <n v="28072610000"/>
    <n v="28003610000"/>
    <n v="24069815717"/>
    <n v="0.85952545821770832"/>
    <n v="22089562996"/>
    <n v="0.78881126383348432"/>
  </r>
  <r>
    <n v="2019"/>
    <x v="1"/>
    <s v="0227-UNIDAD ADTIVA ESPECIAL DE REHABILITACIÓN Y MANTO. VIAL"/>
    <s v="MOVILIDAD"/>
    <s v="Establecimientos Públicos"/>
    <s v="Inversión directa"/>
    <s v="Corrientes "/>
    <n v="129977394000"/>
    <n v="142016968010"/>
    <n v="127692631935"/>
    <n v="0.89913644632948819"/>
    <n v="75167389839"/>
    <n v="0.52928456995157902"/>
  </r>
  <r>
    <n v="2019"/>
    <x v="1"/>
    <s v="0228-UNIDAD ADMINISTRATIVA ESPECIAL DE SERVICIOS PÚBLICOS"/>
    <s v="HÁBITAT"/>
    <s v="Establecimientos Públicos"/>
    <s v="Funcionamiento"/>
    <s v="Corrientes "/>
    <n v="241232162000"/>
    <n v="240359162000"/>
    <n v="226519311578"/>
    <n v="0.94242012533726505"/>
    <n v="225503444508"/>
    <n v="0.93819367080336213"/>
  </r>
  <r>
    <n v="2019"/>
    <x v="1"/>
    <s v="0228-UNIDAD ADMINISTRATIVA ESPECIAL DE SERVICIOS PÚBLICOS"/>
    <s v="HÁBITAT"/>
    <s v="Establecimientos Públicos"/>
    <s v="Inversión directa"/>
    <s v="Corrientes "/>
    <n v="161437106000"/>
    <n v="158134106000"/>
    <n v="151041312609"/>
    <n v="0.95514697258920223"/>
    <n v="91788133182"/>
    <n v="0.58044488632958158"/>
  </r>
  <r>
    <n v="2019"/>
    <x v="1"/>
    <s v="0229-INSTITUTO DISTRITAL DE PROTECCIÓN Y BIENESTAR ANIMAL"/>
    <s v="AMBIENTE"/>
    <s v="Establecimientos Públicos"/>
    <s v="Funcionamiento"/>
    <s v="Corrientes "/>
    <n v="5711095000"/>
    <n v="5695095000"/>
    <n v="5122930282"/>
    <n v="0.89953377107844557"/>
    <n v="4761753772"/>
    <n v="0.83611489746878676"/>
  </r>
  <r>
    <n v="2019"/>
    <x v="1"/>
    <s v="0229-INSTITUTO DISTRITAL DE PROTECCIÓN Y BIENESTAR ANIMAL"/>
    <s v="AMBIENTE"/>
    <s v="Establecimientos Públicos"/>
    <s v="Inversión directa"/>
    <s v="Corrientes "/>
    <n v="19058078000"/>
    <n v="18893078000"/>
    <n v="18854590183"/>
    <n v="0.99796286147762692"/>
    <n v="16498150207"/>
    <n v="0.87323781794581068"/>
  </r>
  <r>
    <n v="2019"/>
    <x v="1"/>
    <s v="0230-UNIVERSIDAD DISTRITAL  "/>
    <s v="EDUCACIÓN"/>
    <s v="Ente Autónomo Universitario"/>
    <s v="Funcionamiento"/>
    <s v="Corrientes "/>
    <n v="292424083000"/>
    <n v="328983058866"/>
    <n v="292728411007.08002"/>
    <n v="0.88979782732919666"/>
    <n v="278229656894"/>
    <n v="0.84572639652951653"/>
  </r>
  <r>
    <n v="2019"/>
    <x v="1"/>
    <s v="0230-UNIVERSIDAD DISTRITAL  "/>
    <s v="EDUCACIÓN"/>
    <s v="Ente Autónomo Universitario"/>
    <s v="Servicio de la deuda"/>
    <s v="Corrientes "/>
    <n v="0"/>
    <n v="0"/>
    <n v="0"/>
    <n v="0"/>
    <n v="0"/>
    <n v="0"/>
  </r>
  <r>
    <n v="2019"/>
    <x v="1"/>
    <s v="0230-UNIVERSIDAD DISTRITAL  "/>
    <s v="EDUCACIÓN"/>
    <s v="Ente Autónomo Universitario"/>
    <s v="Inversión directa"/>
    <s v="Corrientes "/>
    <n v="40067181000"/>
    <n v="57172070009"/>
    <n v="34959427562"/>
    <n v="0.6114773797152474"/>
    <n v="15000193630"/>
    <n v="0.26236925875936756"/>
  </r>
  <r>
    <n v="2019"/>
    <x v="1"/>
    <s v="0230-UNIVERSIDAD DISTRITAL  "/>
    <s v="EDUCACIÓN"/>
    <s v="Ente Autónomo Universitario"/>
    <s v="Transferencias"/>
    <s v="Corrientes "/>
    <n v="149145000"/>
    <n v="782398280"/>
    <n v="83531853"/>
    <n v="0.10676385050335234"/>
    <n v="39781853"/>
    <n v="5.0846038414092631E-2"/>
  </r>
  <r>
    <n v="2019"/>
    <x v="1"/>
    <s v="0235-CONTRALORÍA DISTRITAL"/>
    <s v="ORGANISMO DE CONTROL"/>
    <s v="Organismo de Control"/>
    <s v="Funcionamiento"/>
    <s v="Corrientes "/>
    <n v="141469846000"/>
    <n v="145020195594"/>
    <n v="143447743184"/>
    <n v="0.98915701083177232"/>
    <n v="141770038272"/>
    <n v="0.97758824342576967"/>
  </r>
  <r>
    <n v="2019"/>
    <x v="1"/>
    <s v="0235-CONTRALORÍA DISTRITAL"/>
    <s v="ORGANISMO DE CONTROL"/>
    <s v="Organismo de Control"/>
    <s v="Inversión directa"/>
    <s v="Corrientes "/>
    <n v="19751000000"/>
    <n v="22396187000"/>
    <n v="21921141964"/>
    <n v="0.97878902172052773"/>
    <n v="20498875035"/>
    <n v="0.91528415238718985"/>
  </r>
  <r>
    <n v="2019"/>
    <x v="1"/>
    <s v="0501-AGENCIA DE EDUCACIÓN SUPERIOR, CIENCIA Y TECNOLOGÍA - ATENEA"/>
    <s v="EDUCACIÓN"/>
    <s v="Establecimientos Públicos"/>
    <s v="Funcionamiento"/>
    <s v="Corrientes "/>
    <n v="0"/>
    <n v="0"/>
    <n v="0"/>
    <n v="0"/>
    <n v="0"/>
    <n v="0"/>
  </r>
  <r>
    <n v="2019"/>
    <x v="1"/>
    <s v="0501-AGENCIA DE EDUCACIÓN SUPERIOR, CIENCIA Y TECNOLOGÍA - ATENEA"/>
    <s v="EDUCACIÓN"/>
    <s v="Establecimientos Públicos"/>
    <s v="Inversión directa"/>
    <s v="Corrientes "/>
    <n v="0"/>
    <n v="0"/>
    <n v="0"/>
    <n v="0"/>
    <n v="0"/>
    <n v="0"/>
  </r>
  <r>
    <n v="2020"/>
    <x v="2"/>
    <s v="0100-CONCEJO DE BOGOTA"/>
    <s v="OTRAS ENTIDADES"/>
    <s v="Administración Centrral"/>
    <s v="Funcionamiento"/>
    <s v="Corrientes "/>
    <n v="76449023000"/>
    <n v="76449023000"/>
    <n v="68438456521"/>
    <n v="0.89521688878875538"/>
    <n v="68136493589"/>
    <n v="0.8912670288670661"/>
  </r>
  <r>
    <n v="2020"/>
    <x v="2"/>
    <s v="0102-PERSONERÍA DE BOGOTÁ"/>
    <s v="OTRAS ENTIDADES"/>
    <s v="Administración Centrral"/>
    <s v="Funcionamiento"/>
    <s v="Corrientes "/>
    <n v="152485241000"/>
    <n v="152485241000"/>
    <n v="151668633049"/>
    <n v="0.99464467547387092"/>
    <n v="145954014571"/>
    <n v="0.95716814043006304"/>
  </r>
  <r>
    <n v="2020"/>
    <x v="2"/>
    <s v="0102-PERSONERÍA DE BOGOTÁ"/>
    <s v="OTRAS ENTIDADES"/>
    <s v="Administración Centrral"/>
    <s v="Inversión directa"/>
    <s v="Corrientes "/>
    <n v="8212000000"/>
    <n v="8212000000"/>
    <n v="7690140863"/>
    <n v="0.93645163943010223"/>
    <n v="7236572097"/>
    <n v="0.88121920323916225"/>
  </r>
  <r>
    <n v="2020"/>
    <x v="2"/>
    <s v="0104-SECRETARÍA GENERAL"/>
    <s v="GESTIÓN PÚBLICA"/>
    <s v="Administración Centrral"/>
    <s v="Funcionamiento"/>
    <s v="Corrientes "/>
    <n v="96610625000"/>
    <n v="94884732429"/>
    <n v="91812967372"/>
    <n v="0.96762635064288627"/>
    <n v="88203113832"/>
    <n v="0.92958173115996612"/>
  </r>
  <r>
    <n v="2020"/>
    <x v="2"/>
    <s v="0104-SECRETARÍA GENERAL"/>
    <s v="GESTIÓN PÚBLICA"/>
    <s v="Administración Centrral"/>
    <s v="Inversión directa"/>
    <s v="Corrientes "/>
    <n v="107707652000"/>
    <n v="99564019024"/>
    <n v="98683776415"/>
    <n v="0.99115902895816388"/>
    <n v="83586556104"/>
    <n v="0.83952573352680127"/>
  </r>
  <r>
    <n v="2020"/>
    <x v="2"/>
    <s v="0105-VEEDURÍA DISTRITAL"/>
    <s v="OTRAS ENTIDADES"/>
    <s v="Administración Centrral"/>
    <s v="Funcionamiento"/>
    <s v="Corrientes "/>
    <n v="21244083000"/>
    <n v="21244083000"/>
    <n v="19790496025"/>
    <n v="0.93157685483529695"/>
    <n v="19087420161"/>
    <n v="0.89848171657962361"/>
  </r>
  <r>
    <n v="2020"/>
    <x v="2"/>
    <s v="0105-VEEDURÍA DISTRITAL"/>
    <s v="OTRAS ENTIDADES"/>
    <s v="Administración Centrral"/>
    <s v="Inversión directa"/>
    <s v="Corrientes "/>
    <n v="1742287000"/>
    <n v="1742287000"/>
    <n v="1637809228"/>
    <n v="0.9400341206701307"/>
    <n v="1622809228"/>
    <n v="0.93142474689876009"/>
  </r>
  <r>
    <n v="2020"/>
    <x v="2"/>
    <s v="0110-SECRETARÍA DISTRITAL DE GOBIERNO"/>
    <s v="GOBIERNO"/>
    <s v="Administración Centrral"/>
    <s v="Funcionamiento"/>
    <s v="Corrientes "/>
    <n v="105061274000"/>
    <n v="105061274000"/>
    <n v="99316646985"/>
    <n v="0.94532117500307489"/>
    <n v="96120445678"/>
    <n v="0.91489891582696781"/>
  </r>
  <r>
    <n v="2020"/>
    <x v="2"/>
    <s v="0110-SECRETARÍA DISTRITAL DE GOBIERNO"/>
    <s v="GOBIERNO"/>
    <s v="Administración Centrral"/>
    <s v="Inversión directa"/>
    <s v="Corrientes "/>
    <n v="44242276000"/>
    <n v="42934847370"/>
    <n v="42331556873"/>
    <n v="0.98594869822638431"/>
    <n v="36589423424"/>
    <n v="0.85220807025777956"/>
  </r>
  <r>
    <n v="2020"/>
    <x v="2"/>
    <s v="0111-SECRETARÍA DISTRITAL DE HACIENDA"/>
    <s v="HACIENDA"/>
    <s v="Administración Centrral"/>
    <s v="Funcionamiento"/>
    <s v="Corrientes "/>
    <n v="420487140000"/>
    <n v="410398108202"/>
    <n v="264866440335"/>
    <n v="0.64538903820831317"/>
    <n v="246790903131"/>
    <n v="0.60134512854413136"/>
  </r>
  <r>
    <n v="2020"/>
    <x v="2"/>
    <s v="0111-SECRETARÍA DISTRITAL DE HACIENDA"/>
    <s v="HACIENDA"/>
    <s v="Administración Centrral"/>
    <s v="Servicio de la deuda"/>
    <s v="Corrientes "/>
    <n v="315907304000"/>
    <n v="315907304000"/>
    <n v="256769233944"/>
    <n v="0.81279929489696134"/>
    <n v="256138731215"/>
    <n v="0.81080344763095447"/>
  </r>
  <r>
    <n v="2020"/>
    <x v="2"/>
    <s v="0111-SECRETARÍA DISTRITAL DE HACIENDA"/>
    <s v="HACIENDA"/>
    <s v="Administración Centrral"/>
    <s v="Inversión directa"/>
    <s v="Corrientes "/>
    <n v="66181143000"/>
    <n v="47821722368"/>
    <n v="34124525322"/>
    <n v="0.7135779230075262"/>
    <n v="9237956656"/>
    <n v="0.19317490459485409"/>
  </r>
  <r>
    <n v="2020"/>
    <x v="2"/>
    <s v="0111-SECRETARÍA DISTRITAL DE HACIENDA"/>
    <s v="HACIENDA"/>
    <s v="Administración Centrral"/>
    <s v="Transferencias"/>
    <s v="Corrientes "/>
    <n v="4758993747000"/>
    <n v="4755744675492"/>
    <n v="4439008867030"/>
    <n v="0.93339932438041739"/>
    <n v="4439008867030"/>
    <n v="0.93339932438041739"/>
  </r>
  <r>
    <n v="2020"/>
    <x v="2"/>
    <s v="0112-SECRETARÍA DE EDUCACIÓN DEL DISTRITO"/>
    <s v="EDUCACIÓN"/>
    <s v="Administración Centrral"/>
    <s v="Funcionamiento"/>
    <s v="Corrientes "/>
    <n v="119554181000"/>
    <n v="115554581000"/>
    <n v="107482625825"/>
    <n v="0.93014595262995237"/>
    <n v="100104127774"/>
    <n v="0.866293027136674"/>
  </r>
  <r>
    <n v="2020"/>
    <x v="2"/>
    <s v="0112-SECRETARÍA DE EDUCACIÓN DEL DISTRITO"/>
    <s v="EDUCACIÓN"/>
    <s v="Administración Centrral"/>
    <s v="Inversión directa"/>
    <s v="Corrientes "/>
    <n v="3881254832000"/>
    <n v="4076946938881"/>
    <n v="4033061683360"/>
    <n v="0.98923575504442418"/>
    <n v="3639652690524"/>
    <n v="0.89273977441633712"/>
  </r>
  <r>
    <n v="2020"/>
    <x v="2"/>
    <s v="0113-SECRETARÍA DISTRITAL DE MOVILIDAD"/>
    <s v="MOVILIDAD"/>
    <s v="Administración Centrral"/>
    <s v="Funcionamiento"/>
    <s v="Corrientes "/>
    <n v="73548486000"/>
    <n v="72311486000"/>
    <n v="66166038784"/>
    <n v="0.91501423140439953"/>
    <n v="59792644329"/>
    <n v="0.82687616638109196"/>
  </r>
  <r>
    <n v="2020"/>
    <x v="2"/>
    <s v="0113-SECRETARÍA DISTRITAL DE MOVILIDAD"/>
    <s v="MOVILIDAD"/>
    <s v="Administración Centrral"/>
    <s v="Inversión directa"/>
    <s v="Corrientes "/>
    <n v="452279596000"/>
    <n v="297776951873"/>
    <n v="291234943599"/>
    <n v="0.97803050829538307"/>
    <n v="209722356067"/>
    <n v="0.70429344765556356"/>
  </r>
  <r>
    <n v="2020"/>
    <x v="2"/>
    <s v="0113-SECRETARÍA DISTRITAL DE MOVILIDAD"/>
    <s v="MOVILIDAD"/>
    <s v="Administración Centrral"/>
    <s v="Transferencias"/>
    <s v="Corrientes "/>
    <n v="0"/>
    <n v="0"/>
    <n v="0"/>
    <n v="0"/>
    <n v="0"/>
    <n v="0"/>
  </r>
  <r>
    <n v="2020"/>
    <x v="2"/>
    <s v="0114-SECRETARÍA DISTRITAL DE SALUD"/>
    <s v="SALUD"/>
    <s v="Administración Centrral"/>
    <s v="Funcionamiento"/>
    <s v="Corrientes "/>
    <n v="71985141000"/>
    <n v="71985141000"/>
    <n v="67952422138"/>
    <n v="0.9439784543590739"/>
    <n v="67742354250"/>
    <n v="0.94106024255755782"/>
  </r>
  <r>
    <n v="2020"/>
    <x v="2"/>
    <s v="0117-SECRETARÍA DISTRITAL DE DESARROLLO ECONÓMICO"/>
    <s v="DESARROLLO ECONÓMICO, INDUSTRIA Y TURISMO"/>
    <s v="Administración Centrral"/>
    <s v="Funcionamiento"/>
    <s v="Corrientes "/>
    <n v="32400034000"/>
    <n v="32400034000"/>
    <n v="25189737806"/>
    <n v="0.77746022754173649"/>
    <n v="24223328101"/>
    <n v="0.74763279881126055"/>
  </r>
  <r>
    <n v="2020"/>
    <x v="2"/>
    <s v="0117-SECRETARÍA DISTRITAL DE DESARROLLO ECONÓMICO"/>
    <s v="DESARROLLO ECONÓMICO, INDUSTRIA Y TURISMO"/>
    <s v="Administración Centrral"/>
    <s v="Inversión directa"/>
    <s v="Corrientes "/>
    <n v="44733221000"/>
    <n v="46733221000"/>
    <n v="45878152953"/>
    <n v="0.98170320751056295"/>
    <n v="41893965857"/>
    <n v="0.89644935573775242"/>
  </r>
  <r>
    <n v="2020"/>
    <x v="2"/>
    <s v="0117-SECRETARÍA DISTRITAL DE DESARROLLO ECONÓMICO"/>
    <s v="DESARROLLO ECONÓMICO, INDUSTRIA Y TURISMO"/>
    <s v="Administración Centrral"/>
    <s v="Transferencias"/>
    <s v="Corrientes "/>
    <n v="0"/>
    <n v="0"/>
    <n v="0"/>
    <n v="0"/>
    <n v="0"/>
    <n v="0"/>
  </r>
  <r>
    <n v="2020"/>
    <x v="2"/>
    <s v="0118-SECRETARÍA DISTRITAL DEL HABITAT"/>
    <s v="HÁBITAT"/>
    <s v="Administración Centrral"/>
    <s v="Funcionamiento"/>
    <s v="Corrientes "/>
    <n v="21371078000"/>
    <n v="21371078000"/>
    <n v="19920650838"/>
    <n v="0.93213130558973212"/>
    <n v="19446026542"/>
    <n v="0.90992258518732649"/>
  </r>
  <r>
    <n v="2020"/>
    <x v="2"/>
    <s v="0118-SECRETARÍA DISTRITAL DEL HABITAT"/>
    <s v="HÁBITAT"/>
    <s v="Administración Centrral"/>
    <s v="Inversión directa"/>
    <s v="Corrientes "/>
    <n v="87465735000"/>
    <n v="108394539379"/>
    <n v="103478912180"/>
    <n v="0.95465060115424649"/>
    <n v="84015072978"/>
    <n v="0.7750858434320429"/>
  </r>
  <r>
    <n v="2020"/>
    <x v="2"/>
    <s v="0118-SECRETARÍA DISTRITAL DEL HABITAT"/>
    <s v="HÁBITAT"/>
    <s v="Administración Centrral"/>
    <s v="Transferencias"/>
    <s v="Corrientes "/>
    <n v="0"/>
    <n v="0"/>
    <n v="0"/>
    <n v="0"/>
    <n v="0"/>
    <n v="0"/>
  </r>
  <r>
    <n v="2020"/>
    <x v="2"/>
    <s v="0119-SECRETARÍA DISTRITAL DE CULTURA, RECREACIÓN Y DEPORTE"/>
    <s v="CULTURA, RECREACIÓN Y DEPORTE"/>
    <s v="Administración Centrral"/>
    <s v="Funcionamiento"/>
    <s v="Corrientes "/>
    <n v="24224442000"/>
    <n v="23835856500"/>
    <n v="21880014241"/>
    <n v="0.91794537532141962"/>
    <n v="20973155293"/>
    <n v="0.87989937735193191"/>
  </r>
  <r>
    <n v="2020"/>
    <x v="2"/>
    <s v="0119-SECRETARÍA DISTRITAL DE CULTURA, RECREACIÓN Y DEPORTE"/>
    <s v="CULTURA, RECREACIÓN Y DEPORTE"/>
    <s v="Administración Centrral"/>
    <s v="Inversión directa"/>
    <s v="Corrientes "/>
    <n v="114425161000"/>
    <n v="94590972816"/>
    <n v="85559079481"/>
    <n v="0.90451632892528766"/>
    <n v="77522442987"/>
    <n v="0.81955434730328869"/>
  </r>
  <r>
    <n v="2020"/>
    <x v="2"/>
    <s v="0120-SECRETARÍA DISTRITAL DE PLANEACIÓN "/>
    <s v="PLANEACIÓN"/>
    <s v="Administración Centrral"/>
    <s v="Funcionamiento"/>
    <s v="Corrientes "/>
    <n v="78137955000"/>
    <n v="77699585000"/>
    <n v="71014271857"/>
    <n v="0.91395947426231428"/>
    <n v="68272942526"/>
    <n v="0.87867834205292084"/>
  </r>
  <r>
    <n v="2020"/>
    <x v="2"/>
    <s v="0120-SECRETARÍA DISTRITAL DE PLANEACIÓN "/>
    <s v="PLANEACIÓN"/>
    <s v="Administración Centrral"/>
    <s v="Inversión directa"/>
    <s v="Corrientes "/>
    <n v="42064241000"/>
    <n v="41477669936"/>
    <n v="41226143375"/>
    <n v="0.99393585605488188"/>
    <n v="35610531407"/>
    <n v="0.85854705584829161"/>
  </r>
  <r>
    <n v="2020"/>
    <x v="2"/>
    <s v="0120-SECRETARÍA DISTRITAL DE PLANEACIÓN "/>
    <s v="PLANEACIÓN"/>
    <s v="Administración Centrral"/>
    <s v="Transferencias"/>
    <s v="Corrientes "/>
    <n v="0"/>
    <n v="364000000"/>
    <n v="364000000"/>
    <n v="1"/>
    <n v="364000000"/>
    <n v="1"/>
  </r>
  <r>
    <n v="2020"/>
    <x v="2"/>
    <s v="0121-SECRETARÍA DISTRITAL DE LA MUJER"/>
    <s v="MUJERES"/>
    <s v="Administración Centrral"/>
    <s v="Funcionamiento"/>
    <s v="Corrientes "/>
    <n v="16748812000"/>
    <n v="16331738400"/>
    <n v="15654775566"/>
    <n v="0.95854924825393972"/>
    <n v="14643125861"/>
    <n v="0.89660546246564909"/>
  </r>
  <r>
    <n v="2020"/>
    <x v="2"/>
    <s v="0121-SECRETARÍA DISTRITAL DE LA MUJER"/>
    <s v="MUJERES"/>
    <s v="Administración Centrral"/>
    <s v="Inversión directa"/>
    <s v="Corrientes "/>
    <n v="40880334000"/>
    <n v="39763940000"/>
    <n v="38720852695"/>
    <n v="0.97376800928177643"/>
    <n v="32155989973"/>
    <n v="0.80867212788772946"/>
  </r>
  <r>
    <n v="2020"/>
    <x v="2"/>
    <s v="0122-SECRETARÍA DISTRITAL DE INTEGRACIÓN SOCIAL"/>
    <s v="INTEGRACION SOCIAL"/>
    <s v="Administración Centrral"/>
    <s v="Funcionamiento"/>
    <s v="Corrientes "/>
    <n v="30621730000"/>
    <n v="30621730000"/>
    <n v="27079298373"/>
    <n v="0.88431641102576508"/>
    <n v="20157988528"/>
    <n v="0.65829032285243194"/>
  </r>
  <r>
    <n v="2020"/>
    <x v="2"/>
    <s v="0122-SECRETARÍA DISTRITAL DE INTEGRACIÓN SOCIAL"/>
    <s v="INTEGRACION SOCIAL"/>
    <s v="Administración Centrral"/>
    <s v="Inversión directa"/>
    <s v="Corrientes "/>
    <n v="1171558166000"/>
    <n v="1311446100402"/>
    <n v="1264065730545"/>
    <n v="0.96387166057188589"/>
    <n v="993424356346"/>
    <n v="0.75750300072681886"/>
  </r>
  <r>
    <n v="2020"/>
    <x v="2"/>
    <s v="0125-DEPARTAMENTO ADMINISTRATIVO DEL SERVICIO CIVIL"/>
    <s v="GESTIÓN PÚBLICA"/>
    <s v="Administración Centrral"/>
    <s v="Funcionamiento"/>
    <s v="Corrientes "/>
    <n v="10667471000"/>
    <n v="10548189500"/>
    <n v="9856150521"/>
    <n v="0.93439262927538413"/>
    <n v="8999348467"/>
    <n v="0.85316522489475566"/>
  </r>
  <r>
    <n v="2020"/>
    <x v="2"/>
    <s v="0125-DEPARTAMENTO ADMINISTRATIVO DEL SERVICIO CIVIL"/>
    <s v="GESTIÓN PÚBLICA"/>
    <s v="Administración Centrral"/>
    <s v="Inversión directa"/>
    <s v="Corrientes "/>
    <n v="4339032000"/>
    <n v="3689032000"/>
    <n v="3571208291"/>
    <n v="0.96806107699797672"/>
    <n v="2884516291"/>
    <n v="0.78191685271366584"/>
  </r>
  <r>
    <n v="2020"/>
    <x v="2"/>
    <s v="0126-SECRETARÍA DISTRITAL DE AMBIENTE"/>
    <s v="AMBIENTE"/>
    <s v="Administración Centrral"/>
    <s v="Funcionamiento"/>
    <s v="Corrientes "/>
    <n v="29254299000"/>
    <n v="29254299000"/>
    <n v="26417004242"/>
    <n v="0.90301272445461778"/>
    <n v="21972138043"/>
    <n v="0.75107381800534678"/>
  </r>
  <r>
    <n v="2020"/>
    <x v="2"/>
    <s v="0126-SECRETARÍA DISTRITAL DE AMBIENTE"/>
    <s v="AMBIENTE"/>
    <s v="Administración Centrral"/>
    <s v="Inversión directa"/>
    <s v="Corrientes "/>
    <n v="89592951000"/>
    <n v="80161044692"/>
    <n v="74887968184"/>
    <n v="0.93421896473205213"/>
    <n v="43796805248"/>
    <n v="0.54636021045233307"/>
  </r>
  <r>
    <n v="2020"/>
    <x v="2"/>
    <s v="0127-DEPARTAMENTO ADTIVO DE LA DEFENSORÍA ESPACIO PUBLICO"/>
    <s v="GOBIERNO"/>
    <s v="Administración Centrral"/>
    <s v="Funcionamiento"/>
    <s v="Corrientes "/>
    <n v="11875317000"/>
    <n v="11775317000"/>
    <n v="11586998067"/>
    <n v="0.98400731521707652"/>
    <n v="11225129248"/>
    <n v="0.95327618339276976"/>
  </r>
  <r>
    <n v="2020"/>
    <x v="2"/>
    <s v="0127-DEPARTAMENTO ADTIVO DE LA DEFENSORÍA ESPACIO PUBLICO"/>
    <s v="GOBIERNO"/>
    <s v="Administración Centrral"/>
    <s v="Inversión directa"/>
    <s v="Corrientes "/>
    <n v="25942894000"/>
    <n v="24439882064"/>
    <n v="23696101949"/>
    <n v="0.96956695154860872"/>
    <n v="18769718872"/>
    <n v="0.76799547652678068"/>
  </r>
  <r>
    <n v="2020"/>
    <x v="2"/>
    <s v="0131-UNIDAD ADMINISTRATIVA ESPECIAL CUERPO OFICIAL DE BOMBEROS"/>
    <s v="SEGURIDAD, CONVIVENCIA Y JUSTICIA"/>
    <s v="Administración Centrral"/>
    <s v="Funcionamiento"/>
    <s v="Corrientes "/>
    <n v="72350460000"/>
    <n v="75559460000"/>
    <n v="74686938916"/>
    <n v="0.98845252356223823"/>
    <n v="70209116838"/>
    <n v="0.92919029381628715"/>
  </r>
  <r>
    <n v="2020"/>
    <x v="2"/>
    <s v="0131-UNIDAD ADMINISTRATIVA ESPECIAL CUERPO OFICIAL DE BOMBEROS"/>
    <s v="SEGURIDAD, CONVIVENCIA Y JUSTICIA"/>
    <s v="Administración Centrral"/>
    <s v="Inversión directa"/>
    <s v="Corrientes "/>
    <n v="43195525000"/>
    <n v="43195525000"/>
    <n v="40004739729"/>
    <n v="0.92613157795859635"/>
    <n v="22436706220"/>
    <n v="0.51942200540449501"/>
  </r>
  <r>
    <n v="2020"/>
    <x v="2"/>
    <s v="0136-SECRETARIA JURIDICA DISTRITAL"/>
    <s v="GESTIÓN JURÍDICA"/>
    <s v="Administración Centrral"/>
    <s v="Funcionamiento"/>
    <s v="Corrientes "/>
    <n v="23253456000"/>
    <n v="23037456000"/>
    <n v="21080419890"/>
    <n v="0.91504981669851049"/>
    <n v="20676357557"/>
    <n v="0.89751045241280114"/>
  </r>
  <r>
    <n v="2020"/>
    <x v="2"/>
    <s v="0136-SECRETARIA JURIDICA DISTRITAL"/>
    <s v="GESTIÓN JURÍDICA"/>
    <s v="Administración Centrral"/>
    <s v="Inversión directa"/>
    <s v="Corrientes "/>
    <n v="6845090000"/>
    <n v="6525090000"/>
    <n v="6469583324"/>
    <n v="0.99149334706494474"/>
    <n v="5761598088"/>
    <n v="0.88299135919964322"/>
  </r>
  <r>
    <n v="2020"/>
    <x v="2"/>
    <s v="0137-SECRETARÍA DISTRITAL DE SEGURIDAD, CONVIVENCIA Y JUSTICIA"/>
    <s v="SEGURIDAD, CONVIVENCIA Y JUSTICIA"/>
    <s v="Administración Centrral"/>
    <s v="Funcionamiento"/>
    <s v="Corrientes "/>
    <n v="81688950000"/>
    <n v="80145427400"/>
    <n v="74552378177"/>
    <n v="0.93021374513251398"/>
    <n v="71325486577"/>
    <n v="0.88995079184018422"/>
  </r>
  <r>
    <n v="2020"/>
    <x v="2"/>
    <s v="0137-SECRETARÍA DISTRITAL DE SEGURIDAD, CONVIVENCIA Y JUSTICIA"/>
    <s v="SEGURIDAD, CONVIVENCIA Y JUSTICIA"/>
    <s v="Administración Centrral"/>
    <s v="Inversión directa"/>
    <s v="Corrientes "/>
    <n v="328072647000"/>
    <n v="334201447000"/>
    <n v="310349134585"/>
    <n v="0.92862893733969976"/>
    <n v="201718650858"/>
    <n v="0.60358401397944872"/>
  </r>
  <r>
    <n v="2020"/>
    <x v="2"/>
    <s v="0200-INSTITUTO PARA LA ECONOMÍA SOCIAL"/>
    <s v="DESARROLLO ECONÓMICO, INDUSTRIA Y TURISMO"/>
    <s v="Establecimientos Públicos"/>
    <s v="Funcionamiento"/>
    <s v="Corrientes "/>
    <n v="14243155000"/>
    <n v="13908168000"/>
    <n v="13316268527"/>
    <n v="0.95744231210034281"/>
    <n v="12898328165"/>
    <n v="0.92739231831251967"/>
  </r>
  <r>
    <n v="2020"/>
    <x v="2"/>
    <s v="0200-INSTITUTO PARA LA ECONOMÍA SOCIAL"/>
    <s v="DESARROLLO ECONÓMICO, INDUSTRIA Y TURISMO"/>
    <s v="Establecimientos Públicos"/>
    <s v="Inversión directa"/>
    <s v="Corrientes "/>
    <n v="44894150000"/>
    <n v="47907654318"/>
    <n v="47069254115"/>
    <n v="0.98249966075494133"/>
    <n v="32369087528"/>
    <n v="0.6756558631140952"/>
  </r>
  <r>
    <n v="2020"/>
    <x v="2"/>
    <s v="0201-FONDO FINANCIERO DE SALUD "/>
    <s v="SALUD"/>
    <s v="Establecimientos Públicos"/>
    <s v="Funcionamiento"/>
    <s v="Corrientes "/>
    <n v="23637175000"/>
    <n v="23637175000"/>
    <n v="18816485171"/>
    <n v="0.79605473881713873"/>
    <n v="14485895943"/>
    <n v="0.61284379131600963"/>
  </r>
  <r>
    <n v="2020"/>
    <x v="2"/>
    <s v="0201-FONDO FINANCIERO DE SALUD "/>
    <s v="SALUD"/>
    <s v="Establecimientos Públicos"/>
    <s v="Inversión directa"/>
    <s v="Corrientes "/>
    <n v="2718045469000"/>
    <n v="2947176153481"/>
    <n v="2654551337396"/>
    <n v="0.9007101032154553"/>
    <n v="2427779338474"/>
    <n v="0.82376458414488574"/>
  </r>
  <r>
    <n v="2020"/>
    <x v="2"/>
    <s v="0201-FONDO FINANCIERO DE SALUD "/>
    <s v="SALUD"/>
    <s v="Establecimientos Públicos"/>
    <s v="Transferencias"/>
    <s v="Corrientes "/>
    <n v="3934666000"/>
    <n v="3934666000"/>
    <n v="3849425002"/>
    <n v="0.9783358999213656"/>
    <n v="3849425001.9999995"/>
    <n v="0.97833589992136549"/>
  </r>
  <r>
    <n v="2020"/>
    <x v="2"/>
    <s v="0203-INSTITUTO DISTRITAL DE GESTIÓN DE RIESGOS Y CAMBIO CLIMATICO"/>
    <s v="AMBIENTE"/>
    <s v="Establecimientos Públicos"/>
    <s v="Funcionamiento"/>
    <s v="Corrientes "/>
    <n v="19326455000"/>
    <n v="19107455000"/>
    <n v="17215338632"/>
    <n v="0.90097496668185273"/>
    <n v="16776669366"/>
    <n v="0.87801695024271942"/>
  </r>
  <r>
    <n v="2020"/>
    <x v="2"/>
    <s v="0203-INSTITUTO DISTRITAL DE GESTIÓN DE RIESGOS Y CAMBIO CLIMATICO"/>
    <s v="AMBIENTE"/>
    <s v="Establecimientos Públicos"/>
    <s v="Inversión directa"/>
    <s v="Corrientes "/>
    <n v="22372313000"/>
    <n v="22372313000"/>
    <n v="21068881275"/>
    <n v="0.94173907163734027"/>
    <n v="15108309986"/>
    <n v="0.67531282912052948"/>
  </r>
  <r>
    <n v="2020"/>
    <x v="2"/>
    <s v="0204-INSTITUTO DE DESARROLLO URBANO  "/>
    <s v="MOVILIDAD"/>
    <s v="Establecimientos Públicos"/>
    <s v="Funcionamiento"/>
    <s v="Corrientes "/>
    <n v="73147178000"/>
    <n v="71561878000"/>
    <n v="68234872838"/>
    <n v="0.95350869408430006"/>
    <n v="58554139815"/>
    <n v="0.81823089962787166"/>
  </r>
  <r>
    <n v="2020"/>
    <x v="2"/>
    <s v="0204-INSTITUTO DE DESARROLLO URBANO  "/>
    <s v="MOVILIDAD"/>
    <s v="Establecimientos Públicos"/>
    <s v="Servicio de la deuda"/>
    <s v="Corrientes "/>
    <n v="0"/>
    <n v="0"/>
    <n v="0"/>
    <n v="0"/>
    <n v="0"/>
    <n v="0"/>
  </r>
  <r>
    <n v="2020"/>
    <x v="2"/>
    <s v="0204-INSTITUTO DE DESARROLLO URBANO  "/>
    <s v="MOVILIDAD"/>
    <s v="Establecimientos Públicos"/>
    <s v="Inversión directa"/>
    <s v="Corrientes "/>
    <n v="2035128081000"/>
    <n v="1499454294352"/>
    <n v="919185687564"/>
    <n v="0.61301347498640013"/>
    <n v="301998576082"/>
    <n v="0.20140565619074829"/>
  </r>
  <r>
    <n v="2020"/>
    <x v="2"/>
    <s v="0204-INSTITUTO DE DESARROLLO URBANO  "/>
    <s v="MOVILIDAD"/>
    <s v="Establecimientos Públicos"/>
    <s v="Transferencias"/>
    <s v="Corrientes "/>
    <n v="80000000000"/>
    <n v="58378332086"/>
    <n v="58378332086"/>
    <n v="1"/>
    <n v="58378332086"/>
    <n v="1"/>
  </r>
  <r>
    <n v="2020"/>
    <x v="2"/>
    <s v="0206-FONDO DE PRESTACIONES ECONÓMICAS, CESANTÍAS Y PENSIONES"/>
    <s v="HACIENDA"/>
    <s v="Establecimientos Públicos"/>
    <s v="Funcionamiento"/>
    <s v="Corrientes "/>
    <n v="563569415000"/>
    <n v="456370036000"/>
    <n v="438001327050"/>
    <n v="0.95975040537061029"/>
    <n v="436148777196"/>
    <n v="0.95569109010478503"/>
  </r>
  <r>
    <n v="2020"/>
    <x v="2"/>
    <s v="0206-FONDO DE PRESTACIONES ECONÓMICAS, CESANTÍAS Y PENSIONES"/>
    <s v="HACIENDA"/>
    <s v="Establecimientos Públicos"/>
    <s v="Servicio de la deuda"/>
    <s v="Corrientes "/>
    <n v="173466465000"/>
    <n v="173466465000"/>
    <n v="125508971000"/>
    <n v="0.72353449411677351"/>
    <n v="125508971000"/>
    <n v="0.72353449411677351"/>
  </r>
  <r>
    <n v="2020"/>
    <x v="2"/>
    <s v="0206-FONDO DE PRESTACIONES ECONÓMICAS, CESANTÍAS Y PENSIONES"/>
    <s v="HACIENDA"/>
    <s v="Establecimientos Públicos"/>
    <s v="Inversión directa"/>
    <s v="Corrientes "/>
    <n v="5340323000"/>
    <n v="2536414406"/>
    <n v="1604248243"/>
    <n v="0.6324866469789322"/>
    <n v="1367194627"/>
    <n v="0.53902651860273343"/>
  </r>
  <r>
    <n v="2020"/>
    <x v="2"/>
    <s v="0208-CAJA DE LA VIVIENDA POPULAR"/>
    <s v="HÁBITAT"/>
    <s v="Establecimientos Públicos"/>
    <s v="Funcionamiento"/>
    <s v="Corrientes "/>
    <n v="11784922000"/>
    <n v="11379922000"/>
    <n v="10959936265"/>
    <n v="0.96309414642736568"/>
    <n v="9921166813"/>
    <n v="0.87181325258644127"/>
  </r>
  <r>
    <n v="2020"/>
    <x v="2"/>
    <s v="0208-CAJA DE LA VIVIENDA POPULAR"/>
    <s v="HÁBITAT"/>
    <s v="Establecimientos Públicos"/>
    <s v="Inversión directa"/>
    <s v="Corrientes "/>
    <n v="63968272000"/>
    <n v="62567809138"/>
    <n v="59905670305"/>
    <n v="0.95745194102724029"/>
    <n v="39590101656"/>
    <n v="0.63275512122663258"/>
  </r>
  <r>
    <n v="2020"/>
    <x v="2"/>
    <s v="0211-INSTITUTO DISTRITAL DE RECREACIÓN Y DEPORTE"/>
    <s v="CULTURA, RECREACIÓN Y DEPORTE"/>
    <s v="Establecimientos Públicos"/>
    <s v="Funcionamiento"/>
    <s v="Corrientes "/>
    <n v="36334476000"/>
    <n v="35540176000"/>
    <n v="32238228430"/>
    <n v="0.90709253747083296"/>
    <n v="30024855484"/>
    <n v="0.84481448499298373"/>
  </r>
  <r>
    <n v="2020"/>
    <x v="2"/>
    <s v="0211-INSTITUTO DISTRITAL DE RECREACIÓN Y DEPORTE"/>
    <s v="CULTURA, RECREACIÓN Y DEPORTE"/>
    <s v="Establecimientos Públicos"/>
    <s v="Servicio de la deuda"/>
    <s v="Corrientes "/>
    <n v="0"/>
    <n v="0"/>
    <n v="0"/>
    <n v="0"/>
    <n v="0"/>
    <n v="0"/>
  </r>
  <r>
    <n v="2020"/>
    <x v="2"/>
    <s v="0211-INSTITUTO DISTRITAL DE RECREACIÓN Y DEPORTE"/>
    <s v="CULTURA, RECREACIÓN Y DEPORTE"/>
    <s v="Establecimientos Públicos"/>
    <s v="Inversión directa"/>
    <s v="Corrientes "/>
    <n v="215425697000"/>
    <n v="170129042000"/>
    <n v="152208784250"/>
    <n v="0.89466667454695947"/>
    <n v="90468423958"/>
    <n v="0.53176355367944761"/>
  </r>
  <r>
    <n v="2020"/>
    <x v="2"/>
    <s v="0213-INSTITUTO DISTRITAL DE PATRIMONIO CULTURAL"/>
    <s v="CULTURA, RECREACIÓN Y DEPORTE"/>
    <s v="Establecimientos Públicos"/>
    <s v="Funcionamiento"/>
    <s v="Corrientes "/>
    <n v="6704530000"/>
    <n v="6509530000"/>
    <n v="6075338453"/>
    <n v="0.93329909425104429"/>
    <n v="5844161651"/>
    <n v="0.89778550079652453"/>
  </r>
  <r>
    <n v="2020"/>
    <x v="2"/>
    <s v="0213-INSTITUTO DISTRITAL DE PATRIMONIO CULTURAL"/>
    <s v="CULTURA, RECREACIÓN Y DEPORTE"/>
    <s v="Establecimientos Públicos"/>
    <s v="Inversión directa"/>
    <s v="Corrientes "/>
    <n v="30196336000"/>
    <n v="28197635693"/>
    <n v="27219605770"/>
    <n v="0.96531517983818782"/>
    <n v="22390972104"/>
    <n v="0.79407267856710795"/>
  </r>
  <r>
    <n v="2020"/>
    <x v="2"/>
    <s v="0214-INSTITUTO DISTRITAL PARA LA PROTECCIÓN DE LA NIÑEZ Y LA JUVENTUD"/>
    <s v="INTEGRACION SOCIAL"/>
    <s v="Establecimientos Públicos"/>
    <s v="Funcionamiento"/>
    <s v="Corrientes "/>
    <n v="15211446000"/>
    <n v="15211446000"/>
    <n v="14589778340"/>
    <n v="0.95913158683270483"/>
    <n v="13654808280"/>
    <n v="0.89766668336461897"/>
  </r>
  <r>
    <n v="2020"/>
    <x v="2"/>
    <s v="0214-INSTITUTO DISTRITAL PARA LA PROTECCIÓN DE LA NIÑEZ Y LA JUVENTUD"/>
    <s v="INTEGRACION SOCIAL"/>
    <s v="Establecimientos Públicos"/>
    <s v="Inversión directa"/>
    <s v="Corrientes "/>
    <n v="96699861000"/>
    <n v="86280954998"/>
    <n v="84513019399"/>
    <n v="0.97950954994597617"/>
    <n v="69590433407"/>
    <n v="0.80655613291036377"/>
  </r>
  <r>
    <n v="2020"/>
    <x v="2"/>
    <s v="0215-FUNDACIÓN GILBERTO ALZATE AVENDAÑO"/>
    <s v="CULTURA, RECREACIÓN Y DEPORTE"/>
    <s v="Establecimientos Públicos"/>
    <s v="Funcionamiento"/>
    <s v="Corrientes "/>
    <n v="5146497000"/>
    <n v="5146497000"/>
    <n v="5049901129"/>
    <n v="0.98123075346201505"/>
    <n v="4760525805"/>
    <n v="0.92500312445533339"/>
  </r>
  <r>
    <n v="2020"/>
    <x v="2"/>
    <s v="0215-FUNDACIÓN GILBERTO ALZATE AVENDAÑO"/>
    <s v="CULTURA, RECREACIÓN Y DEPORTE"/>
    <s v="Establecimientos Públicos"/>
    <s v="Inversión directa"/>
    <s v="Corrientes "/>
    <n v="10677892000"/>
    <n v="11232239826"/>
    <n v="11156238829"/>
    <n v="0.99323367394416961"/>
    <n v="8882768047"/>
    <n v="0.7908278477493399"/>
  </r>
  <r>
    <n v="2020"/>
    <x v="2"/>
    <s v="0216-ORQUESTA FILARMÓNICA DE BOGOTÁ"/>
    <s v="CULTURA, RECREACIÓN Y DEPORTE"/>
    <s v="Establecimientos Públicos"/>
    <s v="Funcionamiento"/>
    <s v="Corrientes "/>
    <n v="27956131000"/>
    <n v="27761151000"/>
    <n v="26849762168"/>
    <n v="0.96717035140221674"/>
    <n v="26317966462"/>
    <n v="0.94801423982744804"/>
  </r>
  <r>
    <n v="2020"/>
    <x v="2"/>
    <s v="0216-ORQUESTA FILARMÓNICA DE BOGOTÁ"/>
    <s v="CULTURA, RECREACIÓN Y DEPORTE"/>
    <s v="Establecimientos Públicos"/>
    <s v="Inversión directa"/>
    <s v="Corrientes "/>
    <n v="38232503000"/>
    <n v="36189997350"/>
    <n v="32838228031"/>
    <n v="0.90738409603669123"/>
    <n v="26259354080"/>
    <n v="0.72559701582846348"/>
  </r>
  <r>
    <n v="2020"/>
    <x v="2"/>
    <s v="0217-FONDO DE SEGURIDAD Y VIGILANCIA"/>
    <s v="SEGURIDAD, CONVIVENCIA Y JUSTICIA"/>
    <s v="Establecimientos Públicos"/>
    <s v="Funcionamiento"/>
    <s v="Corrientes "/>
    <n v="0"/>
    <n v="0"/>
    <n v="0"/>
    <n v="0"/>
    <n v="0"/>
    <n v="0"/>
  </r>
  <r>
    <n v="2020"/>
    <x v="2"/>
    <s v="0217-FONDO DE SEGURIDAD Y VIGILANCIA"/>
    <s v="SEGURIDAD, CONVIVENCIA Y JUSTICIA"/>
    <s v="Establecimientos Públicos"/>
    <s v="Servicio de la deuda"/>
    <s v="Corrientes "/>
    <n v="0"/>
    <n v="0"/>
    <n v="0"/>
    <n v="0"/>
    <n v="0"/>
    <n v="0"/>
  </r>
  <r>
    <n v="2020"/>
    <x v="2"/>
    <s v="0217-FONDO DE SEGURIDAD Y VIGILANCIA"/>
    <s v="SEGURIDAD, CONVIVENCIA Y JUSTICIA"/>
    <s v="Establecimientos Públicos"/>
    <s v="Inversión directa"/>
    <s v="Corrientes "/>
    <n v="0"/>
    <n v="0"/>
    <n v="0"/>
    <n v="0"/>
    <n v="0"/>
    <n v="0"/>
  </r>
  <r>
    <n v="2020"/>
    <x v="2"/>
    <s v="0218-JARDIN BOTÁNICO"/>
    <s v="AMBIENTE"/>
    <s v="Establecimientos Públicos"/>
    <s v="Funcionamiento"/>
    <s v="Corrientes "/>
    <n v="8153094000"/>
    <n v="7923326701"/>
    <n v="7825059451"/>
    <n v="0.98759772836482962"/>
    <n v="6976073437"/>
    <n v="0.88044753173178536"/>
  </r>
  <r>
    <n v="2020"/>
    <x v="2"/>
    <s v="0218-JARDIN BOTÁNICO"/>
    <s v="AMBIENTE"/>
    <s v="Establecimientos Públicos"/>
    <s v="Inversión directa"/>
    <s v="Corrientes "/>
    <n v="50142538000"/>
    <n v="48575111745"/>
    <n v="43988696650"/>
    <n v="0.90558096666711019"/>
    <n v="21110696151"/>
    <n v="0.43459902391625471"/>
  </r>
  <r>
    <n v="2020"/>
    <x v="2"/>
    <s v="0219-INSTITUTO PARA LA INVESTIGACION EDUCATIVA Y EL DESARROLLO PEDAGÓGICO"/>
    <s v="EDUCACIÓN"/>
    <s v="Establecimientos Públicos"/>
    <s v="Funcionamiento"/>
    <s v="Corrientes "/>
    <n v="6660046000"/>
    <n v="6636192728"/>
    <n v="6008384545"/>
    <n v="0.90539633058710045"/>
    <n v="5867336456"/>
    <n v="0.88414196158650205"/>
  </r>
  <r>
    <n v="2020"/>
    <x v="2"/>
    <s v="0219-INSTITUTO PARA LA INVESTIGACION EDUCATIVA Y EL DESARROLLO PEDAGÓGICO"/>
    <s v="EDUCACIÓN"/>
    <s v="Establecimientos Públicos"/>
    <s v="Inversión directa"/>
    <s v="Corrientes "/>
    <n v="4119931000"/>
    <n v="5467733100"/>
    <n v="5416343090"/>
    <n v="0.99060122192138456"/>
    <n v="4396782550"/>
    <n v="0.80413262125029472"/>
  </r>
  <r>
    <n v="2020"/>
    <x v="2"/>
    <s v="0220-INSTITUTO DISTRITAL DE PARTICIPACIÓN Y ACCIÓN COMUNAL"/>
    <s v="GOBIERNO"/>
    <s v="Establecimientos Públicos"/>
    <s v="Funcionamiento"/>
    <s v="Corrientes "/>
    <n v="17213305000"/>
    <n v="16730805000"/>
    <n v="15299909589"/>
    <n v="0.91447539965949043"/>
    <n v="14641632554"/>
    <n v="0.87513018973085877"/>
  </r>
  <r>
    <n v="2020"/>
    <x v="2"/>
    <s v="0220-INSTITUTO DISTRITAL DE PARTICIPACIÓN Y ACCIÓN COMUNAL"/>
    <s v="GOBIERNO"/>
    <s v="Establecimientos Públicos"/>
    <s v="Inversión directa"/>
    <s v="Corrientes "/>
    <n v="22182843000"/>
    <n v="21386843000"/>
    <n v="20865272576"/>
    <n v="0.9756125565610595"/>
    <n v="16973703150"/>
    <n v="0.79365164601432758"/>
  </r>
  <r>
    <n v="2020"/>
    <x v="2"/>
    <s v="0221-INSTITUTO DISTRITAL DE TURISMO"/>
    <s v="DESARROLLO ECONÓMICO, INDUSTRIA Y TURISMO"/>
    <s v="Establecimientos Públicos"/>
    <s v="Funcionamiento"/>
    <s v="Corrientes "/>
    <n v="7757497000"/>
    <n v="7726974200"/>
    <n v="7451075962"/>
    <n v="0.96429414271889247"/>
    <n v="7226954445"/>
    <n v="0.93528906114375276"/>
  </r>
  <r>
    <n v="2020"/>
    <x v="2"/>
    <s v="0221-INSTITUTO DISTRITAL DE TURISMO"/>
    <s v="DESARROLLO ECONÓMICO, INDUSTRIA Y TURISMO"/>
    <s v="Establecimientos Públicos"/>
    <s v="Inversión directa"/>
    <s v="Corrientes "/>
    <n v="16189720000"/>
    <n v="15639720000"/>
    <n v="15219754023"/>
    <n v="0.97314747469903551"/>
    <n v="13229862596"/>
    <n v="0.845914287212303"/>
  </r>
  <r>
    <n v="2020"/>
    <x v="2"/>
    <s v="0221-INSTITUTO DISTRITAL DE TURISMO"/>
    <s v="DESARROLLO ECONÓMICO, INDUSTRIA Y TURISMO"/>
    <s v="Establecimientos Públicos"/>
    <s v="Transferencias"/>
    <s v="Corrientes "/>
    <n v="0"/>
    <n v="0"/>
    <n v="0"/>
    <n v="0"/>
    <n v="0"/>
    <n v="0"/>
  </r>
  <r>
    <n v="2020"/>
    <x v="2"/>
    <s v="0222-INSTITUTO DISTRITAL DE LAS ARTES"/>
    <s v="CULTURA, RECREACIÓN Y DEPORTE"/>
    <s v="Establecimientos Públicos"/>
    <s v="Funcionamiento"/>
    <s v="Corrientes "/>
    <n v="13298634000"/>
    <n v="13095044000"/>
    <n v="12198749476"/>
    <n v="0.93155467641040379"/>
    <n v="11619005538"/>
    <n v="0.88728266495324493"/>
  </r>
  <r>
    <n v="2020"/>
    <x v="2"/>
    <s v="0222-INSTITUTO DISTRITAL DE LAS ARTES"/>
    <s v="CULTURA, RECREACIÓN Y DEPORTE"/>
    <s v="Establecimientos Públicos"/>
    <s v="Inversión directa"/>
    <s v="Corrientes "/>
    <n v="128890734000"/>
    <n v="129711345919"/>
    <n v="118858428609"/>
    <n v="0.91633023901565824"/>
    <n v="83794765520"/>
    <n v="0.64600952928456057"/>
  </r>
  <r>
    <n v="2020"/>
    <x v="2"/>
    <s v="0226-UNIDAD ADMINISTRATIVA ESPECIAL DE CATASTRO"/>
    <s v="HACIENDA"/>
    <s v="Establecimientos Públicos"/>
    <s v="Funcionamiento"/>
    <s v="Corrientes "/>
    <n v="53973848000"/>
    <n v="52977088000"/>
    <n v="50498469957"/>
    <n v="0.95321339589295662"/>
    <n v="48051916807"/>
    <n v="0.90703205142192789"/>
  </r>
  <r>
    <n v="2020"/>
    <x v="2"/>
    <s v="0226-UNIDAD ADMINISTRATIVA ESPECIAL DE CATASTRO"/>
    <s v="HACIENDA"/>
    <s v="Establecimientos Públicos"/>
    <s v="Inversión directa"/>
    <s v="Corrientes "/>
    <n v="23497873000"/>
    <n v="26387300310"/>
    <n v="23061356162"/>
    <n v="0.87395663410327862"/>
    <n v="18569803795"/>
    <n v="0.70374019232132656"/>
  </r>
  <r>
    <n v="2020"/>
    <x v="2"/>
    <s v="0226-UNIDAD ADMINISTRATIVA ESPECIAL DE CATASTRO"/>
    <s v="HACIENDA"/>
    <s v="Establecimientos Públicos"/>
    <s v="Transferencias"/>
    <s v="Corrientes "/>
    <n v="0"/>
    <n v="2548000000"/>
    <n v="2548000000"/>
    <n v="1"/>
    <n v="2548000000"/>
    <n v="1"/>
  </r>
  <r>
    <n v="2020"/>
    <x v="2"/>
    <s v="0227-UNIDAD ADTIVA ESPECIAL DE REHABILITACIÓN Y MANTO. VIAL"/>
    <s v="MOVILIDAD"/>
    <s v="Establecimientos Públicos"/>
    <s v="Funcionamiento"/>
    <s v="Corrientes "/>
    <n v="29765291000"/>
    <n v="28953811000"/>
    <n v="23586819855"/>
    <n v="0.81463610627975713"/>
    <n v="21221613382"/>
    <n v="0.73294715441777247"/>
  </r>
  <r>
    <n v="2020"/>
    <x v="2"/>
    <s v="0227-UNIDAD ADTIVA ESPECIAL DE REHABILITACIÓN Y MANTO. VIAL"/>
    <s v="MOVILIDAD"/>
    <s v="Establecimientos Públicos"/>
    <s v="Inversión directa"/>
    <s v="Corrientes "/>
    <n v="152874298000"/>
    <n v="106074298000"/>
    <n v="98586651977"/>
    <n v="0.92941130731781985"/>
    <n v="60674517461"/>
    <n v="0.5720001791668704"/>
  </r>
  <r>
    <n v="2020"/>
    <x v="2"/>
    <s v="0228-UNIDAD ADMINISTRATIVA ESPECIAL DE SERVICIOS PÚBLICOS"/>
    <s v="HÁBITAT"/>
    <s v="Establecimientos Públicos"/>
    <s v="Funcionamiento"/>
    <s v="Corrientes "/>
    <n v="312543876000"/>
    <n v="312493768800"/>
    <n v="214699055385"/>
    <n v="0.68705067691256949"/>
    <n v="211596072908"/>
    <n v="0.67712093498870429"/>
  </r>
  <r>
    <n v="2020"/>
    <x v="2"/>
    <s v="0228-UNIDAD ADMINISTRATIVA ESPECIAL DE SERVICIOS PÚBLICOS"/>
    <s v="HÁBITAT"/>
    <s v="Establecimientos Públicos"/>
    <s v="Inversión directa"/>
    <s v="Corrientes "/>
    <n v="134260868000"/>
    <n v="132435675200"/>
    <n v="86896031760"/>
    <n v="0.65613764288793386"/>
    <n v="44969873646"/>
    <n v="0.33956011911509476"/>
  </r>
  <r>
    <n v="2020"/>
    <x v="2"/>
    <s v="0229-INSTITUTO DISTRITAL DE PROTECCIÓN Y BIENESTAR ANIMAL"/>
    <s v="AMBIENTE"/>
    <s v="Establecimientos Públicos"/>
    <s v="Funcionamiento"/>
    <s v="Corrientes "/>
    <n v="6097681000"/>
    <n v="5884704200"/>
    <n v="5228024991"/>
    <n v="0.88840913889945394"/>
    <n v="4695986251"/>
    <n v="0.79799869142105728"/>
  </r>
  <r>
    <n v="2020"/>
    <x v="2"/>
    <s v="0229-INSTITUTO DISTRITAL DE PROTECCIÓN Y BIENESTAR ANIMAL"/>
    <s v="AMBIENTE"/>
    <s v="Establecimientos Públicos"/>
    <s v="Inversión directa"/>
    <s v="Corrientes "/>
    <n v="25074631000"/>
    <n v="24634631000"/>
    <n v="19466484541"/>
    <n v="0.79020808312493096"/>
    <n v="14208895317"/>
    <n v="0.57678539276679242"/>
  </r>
  <r>
    <n v="2020"/>
    <x v="2"/>
    <s v="0230-UNIVERSIDAD DISTRITAL  "/>
    <s v="EDUCACIÓN"/>
    <s v="Ente Autónomo Universitario"/>
    <s v="Funcionamiento"/>
    <s v="Corrientes "/>
    <n v="317190347000"/>
    <n v="346217637279"/>
    <n v="303931825250"/>
    <n v="0.87786349545524767"/>
    <n v="262548139569"/>
    <n v="0.75833265350784307"/>
  </r>
  <r>
    <n v="2020"/>
    <x v="2"/>
    <s v="0230-UNIVERSIDAD DISTRITAL  "/>
    <s v="EDUCACIÓN"/>
    <s v="Ente Autónomo Universitario"/>
    <s v="Servicio de la deuda"/>
    <s v="Corrientes "/>
    <n v="0"/>
    <n v="0"/>
    <n v="0"/>
    <n v="0"/>
    <n v="0"/>
    <n v="0"/>
  </r>
  <r>
    <n v="2020"/>
    <x v="2"/>
    <s v="0230-UNIVERSIDAD DISTRITAL  "/>
    <s v="EDUCACIÓN"/>
    <s v="Ente Autónomo Universitario"/>
    <s v="Inversión directa"/>
    <s v="Corrientes "/>
    <n v="28675645000"/>
    <n v="42566242836"/>
    <n v="35534111235"/>
    <n v="0.83479557667108362"/>
    <n v="1680625897"/>
    <n v="3.9482599003984126E-2"/>
  </r>
  <r>
    <n v="2020"/>
    <x v="2"/>
    <s v="0230-UNIVERSIDAD DISTRITAL  "/>
    <s v="EDUCACIÓN"/>
    <s v="Ente Autónomo Universitario"/>
    <s v="Transferencias"/>
    <s v="Corrientes "/>
    <n v="213200000"/>
    <n v="905816427"/>
    <n v="168413953"/>
    <n v="0.18592503732547125"/>
    <n v="12600000"/>
    <n v="1.3910103222272431E-2"/>
  </r>
  <r>
    <n v="2020"/>
    <x v="2"/>
    <s v="0235-CONTRALORÍA DISTRITAL"/>
    <s v="ORGANISMO DE CONTROL"/>
    <s v="Organismo de Control"/>
    <s v="Funcionamiento"/>
    <s v="Corrientes "/>
    <n v="159118761000"/>
    <n v="159118761000"/>
    <n v="158367836589"/>
    <n v="0.99528072990085692"/>
    <n v="156404564295"/>
    <n v="0.9829423212703372"/>
  </r>
  <r>
    <n v="2020"/>
    <x v="2"/>
    <s v="0235-CONTRALORÍA DISTRITAL"/>
    <s v="ORGANISMO DE CONTROL"/>
    <s v="Organismo de Control"/>
    <s v="Inversión directa"/>
    <s v="Corrientes "/>
    <n v="9256350000"/>
    <n v="9256350000"/>
    <n v="9211108548"/>
    <n v="0.99511238749615127"/>
    <n v="8777394913"/>
    <n v="0.94825659282546582"/>
  </r>
  <r>
    <n v="2020"/>
    <x v="2"/>
    <s v="0501-AGENCIA DE EDUCACIÓN SUPERIOR, CIENCIA Y TECNOLOGÍA - ATENEA"/>
    <s v="EDUCACIÓN"/>
    <s v="Establecimientos Públicos"/>
    <s v="Funcionamiento"/>
    <s v="Corrientes "/>
    <n v="0"/>
    <n v="0"/>
    <n v="0"/>
    <n v="0"/>
    <n v="0"/>
    <n v="0"/>
  </r>
  <r>
    <n v="2020"/>
    <x v="2"/>
    <s v="0501-AGENCIA DE EDUCACIÓN SUPERIOR, CIENCIA Y TECNOLOGÍA - ATENEA"/>
    <s v="EDUCACIÓN"/>
    <s v="Establecimientos Públicos"/>
    <s v="Inversión directa"/>
    <s v="Corrientes "/>
    <n v="0"/>
    <n v="0"/>
    <n v="0"/>
    <n v="0"/>
    <n v="0"/>
    <n v="0"/>
  </r>
  <r>
    <n v="2021"/>
    <x v="2"/>
    <s v="0100-CONCEJO DE BOGOTA"/>
    <s v="OTRAS ENTIDADES"/>
    <s v="Administración Centrral"/>
    <s v="Funcionamiento"/>
    <s v="Corrientes "/>
    <n v="78282420000"/>
    <n v="78282420000"/>
    <n v="73737680619"/>
    <n v="0.94194431673164936"/>
    <n v="73737680619"/>
    <n v="0.94194431673164936"/>
  </r>
  <r>
    <n v="2021"/>
    <x v="2"/>
    <s v="0102-PERSONERÍA DE BOGOTÁ"/>
    <s v="OTRAS ENTIDADES"/>
    <s v="Administración Centrral"/>
    <s v="Funcionamiento"/>
    <s v="Corrientes "/>
    <n v="154426484000"/>
    <n v="155626484000"/>
    <n v="155114999277"/>
    <n v="0.99671338251784958"/>
    <n v="153245364278"/>
    <n v="0.98469977820741617"/>
  </r>
  <r>
    <n v="2021"/>
    <x v="2"/>
    <s v="0102-PERSONERÍA DE BOGOTÁ"/>
    <s v="OTRAS ENTIDADES"/>
    <s v="Administración Centrral"/>
    <s v="Inversión directa"/>
    <s v="Corrientes "/>
    <n v="6075983000"/>
    <n v="6875983000"/>
    <n v="6751383489"/>
    <n v="0.98187902573348418"/>
    <n v="5356793147"/>
    <n v="0.77905852108709406"/>
  </r>
  <r>
    <n v="2021"/>
    <x v="2"/>
    <s v="0104-SECRETARÍA GENERAL"/>
    <s v="GESTIÓN PÚBLICA"/>
    <s v="Administración Centrral"/>
    <s v="Funcionamiento"/>
    <s v="Corrientes "/>
    <n v="96538449000"/>
    <n v="101588878151"/>
    <n v="98072249445"/>
    <n v="0.96538372339565615"/>
    <n v="94678511227"/>
    <n v="0.93197713125910742"/>
  </r>
  <r>
    <n v="2021"/>
    <x v="2"/>
    <s v="0104-SECRETARÍA GENERAL"/>
    <s v="GESTIÓN PÚBLICA"/>
    <s v="Administración Centrral"/>
    <s v="Inversión directa"/>
    <s v="Corrientes "/>
    <n v="94103410000"/>
    <n v="91652980849"/>
    <n v="91381856445"/>
    <n v="0.99704183757594655"/>
    <n v="81951142922"/>
    <n v="0.89414596407961944"/>
  </r>
  <r>
    <n v="2021"/>
    <x v="2"/>
    <s v="0105-VEEDURÍA DISTRITAL"/>
    <s v="OTRAS ENTIDADES"/>
    <s v="Administración Centrral"/>
    <s v="Funcionamiento"/>
    <s v="Corrientes "/>
    <n v="20806235000"/>
    <n v="20806235000"/>
    <n v="19990744289"/>
    <n v="0.96080546475611761"/>
    <n v="19622939720"/>
    <n v="0.94312785181941861"/>
  </r>
  <r>
    <n v="2021"/>
    <x v="2"/>
    <s v="0105-VEEDURÍA DISTRITAL"/>
    <s v="OTRAS ENTIDADES"/>
    <s v="Administración Centrral"/>
    <s v="Inversión directa"/>
    <s v="Corrientes "/>
    <n v="1881819000"/>
    <n v="1881819000"/>
    <n v="1865294703"/>
    <n v="0.99121897642653201"/>
    <n v="1739855224"/>
    <n v="0.92456034507038132"/>
  </r>
  <r>
    <n v="2021"/>
    <x v="2"/>
    <s v="0110-SECRETARÍA DISTRITAL DE GOBIERNO"/>
    <s v="GOBIERNO"/>
    <s v="Administración Centrral"/>
    <s v="Funcionamiento"/>
    <s v="Corrientes "/>
    <n v="131334725000"/>
    <n v="131334725000"/>
    <n v="115607444059"/>
    <n v="0.88025039881112932"/>
    <n v="112187282785"/>
    <n v="0.85420883764746913"/>
  </r>
  <r>
    <n v="2021"/>
    <x v="2"/>
    <s v="0110-SECRETARÍA DISTRITAL DE GOBIERNO"/>
    <s v="GOBIERNO"/>
    <s v="Administración Centrral"/>
    <s v="Inversión directa"/>
    <s v="Corrientes "/>
    <n v="75043144000"/>
    <n v="75043144000"/>
    <n v="69344745605"/>
    <n v="0.92406503657416061"/>
    <n v="56986360127"/>
    <n v="0.75938129840348911"/>
  </r>
  <r>
    <n v="2021"/>
    <x v="2"/>
    <s v="0111-SECRETARÍA DISTRITAL DE HACIENDA"/>
    <s v="HACIENDA"/>
    <s v="Administración Centrral"/>
    <s v="Funcionamiento"/>
    <s v="Corrientes "/>
    <n v="442160254000"/>
    <n v="414916802699"/>
    <n v="320391348479"/>
    <n v="0.77218214927638595"/>
    <n v="301387988682"/>
    <n v="0.72638173899320468"/>
  </r>
  <r>
    <n v="2021"/>
    <x v="2"/>
    <s v="0111-SECRETARÍA DISTRITAL DE HACIENDA"/>
    <s v="HACIENDA"/>
    <s v="Administración Centrral"/>
    <s v="Servicio de la deuda"/>
    <s v="Corrientes "/>
    <n v="491800986000"/>
    <n v="486300986000"/>
    <n v="313594948341"/>
    <n v="0.64485772673510477"/>
    <n v="312052809231"/>
    <n v="0.64168656493532172"/>
  </r>
  <r>
    <n v="2021"/>
    <x v="2"/>
    <s v="0111-SECRETARÍA DISTRITAL DE HACIENDA"/>
    <s v="HACIENDA"/>
    <s v="Administración Centrral"/>
    <s v="Inversión directa"/>
    <s v="Corrientes "/>
    <n v="58971433000"/>
    <n v="53282140535"/>
    <n v="48190162638"/>
    <n v="0.90443368367201427"/>
    <n v="28406526639"/>
    <n v="0.53313411123827326"/>
  </r>
  <r>
    <n v="2021"/>
    <x v="2"/>
    <s v="0111-SECRETARÍA DISTRITAL DE HACIENDA"/>
    <s v="HACIENDA"/>
    <s v="Administración Centrral"/>
    <s v="Transferencias"/>
    <s v="Corrientes "/>
    <n v="4862345733000"/>
    <n v="6017535239885"/>
    <n v="5659624009814"/>
    <n v="0.94052195528516092"/>
    <n v="5659624009814"/>
    <n v="0.94052195528516092"/>
  </r>
  <r>
    <n v="2021"/>
    <x v="2"/>
    <s v="0112-SECRETARÍA DE EDUCACIÓN DEL DISTRITO"/>
    <s v="EDUCACIÓN"/>
    <s v="Administración Centrral"/>
    <s v="Funcionamiento"/>
    <s v="Corrientes "/>
    <n v="119463681000"/>
    <n v="118316681000"/>
    <n v="110210915437"/>
    <n v="0.93149093184079423"/>
    <n v="102510490727"/>
    <n v="0.8664077614465876"/>
  </r>
  <r>
    <n v="2021"/>
    <x v="2"/>
    <s v="0112-SECRETARÍA DE EDUCACIÓN DEL DISTRITO"/>
    <s v="EDUCACIÓN"/>
    <s v="Administración Centrral"/>
    <s v="Inversión directa"/>
    <s v="Corrientes "/>
    <n v="4688886533000"/>
    <n v="4666492861573"/>
    <n v="4655565781907"/>
    <n v="0.99765839571812465"/>
    <n v="3968894402828"/>
    <n v="0.8505090483498885"/>
  </r>
  <r>
    <n v="2021"/>
    <x v="2"/>
    <s v="0113-SECRETARÍA DISTRITAL DE MOVILIDAD"/>
    <s v="MOVILIDAD"/>
    <s v="Administración Centrral"/>
    <s v="Funcionamiento"/>
    <s v="Corrientes "/>
    <n v="73006977000"/>
    <n v="71618977000"/>
    <n v="68761314135"/>
    <n v="0.96009908288692813"/>
    <n v="66224657849"/>
    <n v="0.92468030992679495"/>
  </r>
  <r>
    <n v="2021"/>
    <x v="2"/>
    <s v="0113-SECRETARÍA DISTRITAL DE MOVILIDAD"/>
    <s v="MOVILIDAD"/>
    <s v="Administración Centrral"/>
    <s v="Inversión directa"/>
    <s v="Corrientes "/>
    <n v="430877239000"/>
    <n v="362842439718"/>
    <n v="359155436813"/>
    <n v="0.989838556625665"/>
    <n v="208629646421"/>
    <n v="0.57498689123341329"/>
  </r>
  <r>
    <n v="2021"/>
    <x v="2"/>
    <s v="0113-SECRETARÍA DISTRITAL DE MOVILIDAD"/>
    <s v="MOVILIDAD"/>
    <s v="Administración Centrral"/>
    <s v="Transferencias"/>
    <s v="Corrientes "/>
    <n v="0"/>
    <n v="0"/>
    <n v="0"/>
    <n v="0"/>
    <n v="0"/>
    <n v="0"/>
  </r>
  <r>
    <n v="2021"/>
    <x v="2"/>
    <s v="0114-SECRETARÍA DISTRITAL DE SALUD"/>
    <s v="SALUD"/>
    <s v="Administración Centrral"/>
    <s v="Funcionamiento"/>
    <s v="Corrientes "/>
    <n v="73605457000"/>
    <n v="73605457000"/>
    <n v="66914629632"/>
    <n v="0.90909875924009276"/>
    <n v="66730177329"/>
    <n v="0.90659279962082162"/>
  </r>
  <r>
    <n v="2021"/>
    <x v="2"/>
    <s v="0117-SECRETARÍA DISTRITAL DE DESARROLLO ECONÓMICO"/>
    <s v="DESARROLLO ECONÓMICO, INDUSTRIA Y TURISMO"/>
    <s v="Administración Centrral"/>
    <s v="Funcionamiento"/>
    <s v="Corrientes "/>
    <n v="32477255000"/>
    <n v="27651183943"/>
    <n v="25739341354"/>
    <n v="0.93085856312912096"/>
    <n v="24517489468"/>
    <n v="0.88667051358597226"/>
  </r>
  <r>
    <n v="2021"/>
    <x v="2"/>
    <s v="0117-SECRETARÍA DISTRITAL DE DESARROLLO ECONÓMICO"/>
    <s v="DESARROLLO ECONÓMICO, INDUSTRIA Y TURISMO"/>
    <s v="Administración Centrral"/>
    <s v="Inversión directa"/>
    <s v="Corrientes "/>
    <n v="164619095000"/>
    <n v="195939095000"/>
    <n v="193058381321"/>
    <n v="0.98529791270598654"/>
    <n v="137628191190"/>
    <n v="0.70240291346655448"/>
  </r>
  <r>
    <n v="2021"/>
    <x v="2"/>
    <s v="0117-SECRETARÍA DISTRITAL DE DESARROLLO ECONÓMICO"/>
    <s v="DESARROLLO ECONÓMICO, INDUSTRIA Y TURISMO"/>
    <s v="Administración Centrral"/>
    <s v="Transferencias"/>
    <s v="Corrientes "/>
    <n v="0"/>
    <n v="0"/>
    <n v="0"/>
    <n v="0"/>
    <n v="0"/>
    <n v="0"/>
  </r>
  <r>
    <n v="2021"/>
    <x v="2"/>
    <s v="0118-SECRETARÍA DISTRITAL DEL HABITAT"/>
    <s v="HÁBITAT"/>
    <s v="Administración Centrral"/>
    <s v="Funcionamiento"/>
    <s v="Corrientes "/>
    <n v="21194509000"/>
    <n v="21194509000"/>
    <n v="20904510439"/>
    <n v="0.98631727864042518"/>
    <n v="20415094562"/>
    <n v="0.96322564311350645"/>
  </r>
  <r>
    <n v="2021"/>
    <x v="2"/>
    <s v="0118-SECRETARÍA DISTRITAL DEL HABITAT"/>
    <s v="HÁBITAT"/>
    <s v="Administración Centrral"/>
    <s v="Inversión directa"/>
    <s v="Corrientes "/>
    <n v="152661000000"/>
    <n v="261643000000"/>
    <n v="258814024411"/>
    <n v="0.98918765039003531"/>
    <n v="213196264829"/>
    <n v="0.81483649411220638"/>
  </r>
  <r>
    <n v="2021"/>
    <x v="2"/>
    <s v="0118-SECRETARÍA DISTRITAL DEL HABITAT"/>
    <s v="HÁBITAT"/>
    <s v="Administración Centrral"/>
    <s v="Transferencias"/>
    <s v="Corrientes "/>
    <n v="179155153000"/>
    <n v="179155153000"/>
    <n v="179155153000"/>
    <n v="1"/>
    <n v="179155153000"/>
    <n v="1"/>
  </r>
  <r>
    <n v="2021"/>
    <x v="2"/>
    <s v="0119-SECRETARÍA DISTRITAL DE CULTURA, RECREACIÓN Y DEPORTE"/>
    <s v="CULTURA, RECREACIÓN Y DEPORTE"/>
    <s v="Administración Centrral"/>
    <s v="Funcionamiento"/>
    <s v="Corrientes "/>
    <n v="24140799000"/>
    <n v="24128799000"/>
    <n v="23315452837"/>
    <n v="0.96629147754100819"/>
    <n v="22595220971"/>
    <n v="0.93644200737052852"/>
  </r>
  <r>
    <n v="2021"/>
    <x v="2"/>
    <s v="0119-SECRETARÍA DISTRITAL DE CULTURA, RECREACIÓN Y DEPORTE"/>
    <s v="CULTURA, RECREACIÓN Y DEPORTE"/>
    <s v="Administración Centrral"/>
    <s v="Inversión directa"/>
    <s v="Corrientes "/>
    <n v="123851856000"/>
    <n v="143080160731"/>
    <n v="111826914922"/>
    <n v="0.78156827858365263"/>
    <n v="104528962660"/>
    <n v="0.7305622395582938"/>
  </r>
  <r>
    <n v="2021"/>
    <x v="2"/>
    <s v="0120-SECRETARÍA DISTRITAL DE PLANEACIÓN "/>
    <s v="PLANEACIÓN"/>
    <s v="Administración Centrral"/>
    <s v="Funcionamiento"/>
    <s v="Corrientes "/>
    <n v="79294842000"/>
    <n v="79654842000"/>
    <n v="77703966140"/>
    <n v="0.97550838328196043"/>
    <n v="75732637357"/>
    <n v="0.95075999720142557"/>
  </r>
  <r>
    <n v="2021"/>
    <x v="2"/>
    <s v="0120-SECRETARÍA DISTRITAL DE PLANEACIÓN "/>
    <s v="PLANEACIÓN"/>
    <s v="Administración Centrral"/>
    <s v="Inversión directa"/>
    <s v="Corrientes "/>
    <n v="42985779000"/>
    <n v="42985779000"/>
    <n v="40153550651"/>
    <n v="0.93411243404475697"/>
    <n v="32998689511"/>
    <n v="0.76766526694793646"/>
  </r>
  <r>
    <n v="2021"/>
    <x v="2"/>
    <s v="0120-SECRETARÍA DISTRITAL DE PLANEACIÓN "/>
    <s v="PLANEACIÓN"/>
    <s v="Administración Centrral"/>
    <s v="Transferencias"/>
    <s v="Corrientes "/>
    <n v="0"/>
    <n v="0"/>
    <n v="0"/>
    <n v="0"/>
    <n v="0"/>
    <n v="0"/>
  </r>
  <r>
    <n v="2021"/>
    <x v="2"/>
    <s v="0121-SECRETARÍA DISTRITAL DE LA MUJER"/>
    <s v="MUJERES"/>
    <s v="Administración Centrral"/>
    <s v="Funcionamiento"/>
    <s v="Corrientes "/>
    <n v="16842134000"/>
    <n v="20380478892"/>
    <n v="19358350480"/>
    <n v="0.949847674462585"/>
    <n v="18951432428"/>
    <n v="0.92988160525703112"/>
  </r>
  <r>
    <n v="2021"/>
    <x v="2"/>
    <s v="0121-SECRETARÍA DISTRITAL DE LA MUJER"/>
    <s v="MUJERES"/>
    <s v="Administración Centrral"/>
    <s v="Inversión directa"/>
    <s v="Corrientes "/>
    <n v="96766078000"/>
    <n v="93083733108"/>
    <n v="83329267305"/>
    <n v="0.89520762138232657"/>
    <n v="66374146480"/>
    <n v="0.71305849329215965"/>
  </r>
  <r>
    <n v="2021"/>
    <x v="2"/>
    <s v="0122-SECRETARÍA DISTRITAL DE INTEGRACIÓN SOCIAL"/>
    <s v="INTEGRACION SOCIAL"/>
    <s v="Administración Centrral"/>
    <s v="Funcionamiento"/>
    <s v="Corrientes "/>
    <n v="29719731000"/>
    <n v="27544731000"/>
    <n v="25788264134"/>
    <n v="0.93623220114220751"/>
    <n v="23994215581"/>
    <n v="0.87110001477233523"/>
  </r>
  <r>
    <n v="2021"/>
    <x v="2"/>
    <s v="0122-SECRETARÍA DISTRITAL DE INTEGRACIÓN SOCIAL"/>
    <s v="INTEGRACION SOCIAL"/>
    <s v="Administración Centrral"/>
    <s v="Inversión directa"/>
    <s v="Corrientes "/>
    <n v="1096605704000"/>
    <n v="1260122089485"/>
    <n v="1240163606640"/>
    <n v="0.98416146894690426"/>
    <n v="911409057937"/>
    <n v="0.72327043985831907"/>
  </r>
  <r>
    <n v="2021"/>
    <x v="2"/>
    <s v="0125-DEPARTAMENTO ADMINISTRATIVO DEL SERVICIO CIVIL"/>
    <s v="GESTIÓN PÚBLICA"/>
    <s v="Administración Centrral"/>
    <s v="Funcionamiento"/>
    <s v="Corrientes "/>
    <n v="10747217000"/>
    <n v="11517217000"/>
    <n v="11147319609"/>
    <n v="0.96788309267768424"/>
    <n v="10783777266"/>
    <n v="0.93631797212816259"/>
  </r>
  <r>
    <n v="2021"/>
    <x v="2"/>
    <s v="0125-DEPARTAMENTO ADMINISTRATIVO DEL SERVICIO CIVIL"/>
    <s v="GESTIÓN PÚBLICA"/>
    <s v="Administración Centrral"/>
    <s v="Inversión directa"/>
    <s v="Corrientes "/>
    <n v="3799703000"/>
    <n v="3799703000"/>
    <n v="3794071773"/>
    <n v="0.99851798232651345"/>
    <n v="3501117303"/>
    <n v="0.92141867482800632"/>
  </r>
  <r>
    <n v="2021"/>
    <x v="2"/>
    <s v="0126-SECRETARÍA DISTRITAL DE AMBIENTE"/>
    <s v="AMBIENTE"/>
    <s v="Administración Centrral"/>
    <s v="Funcionamiento"/>
    <s v="Corrientes "/>
    <n v="28662345000"/>
    <n v="28662345000"/>
    <n v="27408720263"/>
    <n v="0.95626231081232194"/>
    <n v="24432153727"/>
    <n v="0.85241293854358391"/>
  </r>
  <r>
    <n v="2021"/>
    <x v="2"/>
    <s v="0126-SECRETARÍA DISTRITAL DE AMBIENTE"/>
    <s v="AMBIENTE"/>
    <s v="Administración Centrral"/>
    <s v="Inversión directa"/>
    <s v="Corrientes "/>
    <n v="142714813000"/>
    <n v="142542813000"/>
    <n v="124536338198"/>
    <n v="0.87367672614963754"/>
    <n v="96195644889"/>
    <n v="0.6748544024383748"/>
  </r>
  <r>
    <n v="2021"/>
    <x v="2"/>
    <s v="0127-DEPARTAMENTO ADTIVO DE LA DEFENSORÍA ESPACIO PUBLICO"/>
    <s v="GOBIERNO"/>
    <s v="Administración Centrral"/>
    <s v="Funcionamiento"/>
    <s v="Corrientes "/>
    <n v="11868430000"/>
    <n v="11868430000"/>
    <n v="11233933950"/>
    <n v="0.94653917577977875"/>
    <n v="10871485742"/>
    <n v="0.91600032540108511"/>
  </r>
  <r>
    <n v="2021"/>
    <x v="2"/>
    <s v="0127-DEPARTAMENTO ADTIVO DE LA DEFENSORÍA ESPACIO PUBLICO"/>
    <s v="GOBIERNO"/>
    <s v="Administración Centrral"/>
    <s v="Inversión directa"/>
    <s v="Corrientes "/>
    <n v="24677620000"/>
    <n v="24513620000"/>
    <n v="23591811229"/>
    <n v="0.9623960569267207"/>
    <n v="20324642742"/>
    <n v="0.82911633377689631"/>
  </r>
  <r>
    <n v="2021"/>
    <x v="2"/>
    <s v="0131-UNIDAD ADMINISTRATIVA ESPECIAL CUERPO OFICIAL DE BOMBEROS"/>
    <s v="SEGURIDAD, CONVIVENCIA Y JUSTICIA"/>
    <s v="Administración Centrral"/>
    <s v="Funcionamiento"/>
    <s v="Corrientes "/>
    <n v="72881360000"/>
    <n v="78826360000"/>
    <n v="77030756427"/>
    <n v="0.97722077268314811"/>
    <n v="75645692456"/>
    <n v="0.95964969657358279"/>
  </r>
  <r>
    <n v="2021"/>
    <x v="2"/>
    <s v="0131-UNIDAD ADMINISTRATIVA ESPECIAL CUERPO OFICIAL DE BOMBEROS"/>
    <s v="SEGURIDAD, CONVIVENCIA Y JUSTICIA"/>
    <s v="Administración Centrral"/>
    <s v="Inversión directa"/>
    <s v="Corrientes "/>
    <n v="56000000000"/>
    <n v="47629825447"/>
    <n v="45659509770"/>
    <n v="0.95863273361787849"/>
    <n v="32300514618"/>
    <n v="0.67815731665744472"/>
  </r>
  <r>
    <n v="2021"/>
    <x v="2"/>
    <s v="0136-SECRETARIA JURIDICA DISTRITAL"/>
    <s v="GESTIÓN JURÍDICA"/>
    <s v="Administración Centrral"/>
    <s v="Funcionamiento"/>
    <s v="Corrientes "/>
    <n v="23481627000"/>
    <n v="23481627000"/>
    <n v="22901733213"/>
    <n v="0.97530436085199723"/>
    <n v="22585412017"/>
    <n v="0.96183335239078616"/>
  </r>
  <r>
    <n v="2021"/>
    <x v="2"/>
    <s v="0136-SECRETARIA JURIDICA DISTRITAL"/>
    <s v="GESTIÓN JURÍDICA"/>
    <s v="Administración Centrral"/>
    <s v="Inversión directa"/>
    <s v="Corrientes "/>
    <n v="9583170000"/>
    <n v="9583170000"/>
    <n v="9571238002"/>
    <n v="0.99875490072700368"/>
    <n v="9254285425"/>
    <n v="0.96568102465050709"/>
  </r>
  <r>
    <n v="2021"/>
    <x v="2"/>
    <s v="0137-SECRETARÍA DISTRITAL DE SEGURIDAD, CONVIVENCIA Y JUSTICIA"/>
    <s v="SEGURIDAD, CONVIVENCIA Y JUSTICIA"/>
    <s v="Administración Centrral"/>
    <s v="Funcionamiento"/>
    <s v="Corrientes "/>
    <n v="81994328000"/>
    <n v="79794328000"/>
    <n v="77295809770"/>
    <n v="0.96868802216117411"/>
    <n v="73805201283"/>
    <n v="0.92494295187246889"/>
  </r>
  <r>
    <n v="2021"/>
    <x v="2"/>
    <s v="0137-SECRETARÍA DISTRITAL DE SEGURIDAD, CONVIVENCIA Y JUSTICIA"/>
    <s v="SEGURIDAD, CONVIVENCIA Y JUSTICIA"/>
    <s v="Administración Centrral"/>
    <s v="Inversión directa"/>
    <s v="Corrientes "/>
    <n v="505548869000"/>
    <n v="478599094375"/>
    <n v="420616617909"/>
    <n v="0.87884959009017971"/>
    <n v="233136421311"/>
    <n v="0.48712257095983769"/>
  </r>
  <r>
    <n v="2021"/>
    <x v="2"/>
    <s v="0200-INSTITUTO PARA LA ECONOMÍA SOCIAL"/>
    <s v="DESARROLLO ECONÓMICO, INDUSTRIA Y TURISMO"/>
    <s v="Establecimientos Públicos"/>
    <s v="Funcionamiento"/>
    <s v="Corrientes "/>
    <n v="14337097000"/>
    <n v="14337097000"/>
    <n v="13644697654"/>
    <n v="0.9517057500552587"/>
    <n v="13096171375"/>
    <n v="0.91344652093795553"/>
  </r>
  <r>
    <n v="2021"/>
    <x v="2"/>
    <s v="0200-INSTITUTO PARA LA ECONOMÍA SOCIAL"/>
    <s v="DESARROLLO ECONÓMICO, INDUSTRIA Y TURISMO"/>
    <s v="Establecimientos Públicos"/>
    <s v="Inversión directa"/>
    <s v="Corrientes "/>
    <n v="48550090000"/>
    <n v="46430841500"/>
    <n v="46188506388"/>
    <n v="0.99478072970096831"/>
    <n v="39088990064"/>
    <n v="0.84187554653731611"/>
  </r>
  <r>
    <n v="2021"/>
    <x v="2"/>
    <s v="0201-FONDO FINANCIERO DE SALUD "/>
    <s v="SALUD"/>
    <s v="Establecimientos Públicos"/>
    <s v="Funcionamiento"/>
    <s v="Corrientes "/>
    <n v="21272261000"/>
    <n v="21272261000"/>
    <n v="16496991483"/>
    <n v="0.77551659802406525"/>
    <n v="13056651944"/>
    <n v="0.61378769017548251"/>
  </r>
  <r>
    <n v="2021"/>
    <x v="2"/>
    <s v="0201-FONDO FINANCIERO DE SALUD "/>
    <s v="SALUD"/>
    <s v="Establecimientos Públicos"/>
    <s v="Inversión directa"/>
    <s v="Corrientes "/>
    <n v="3385717044000"/>
    <n v="3335911564215"/>
    <n v="3211477100335"/>
    <n v="0.96269851239018633"/>
    <n v="2843936965016"/>
    <n v="0.85252169018012613"/>
  </r>
  <r>
    <n v="2021"/>
    <x v="2"/>
    <s v="0201-FONDO FINANCIERO DE SALUD "/>
    <s v="SALUD"/>
    <s v="Establecimientos Públicos"/>
    <s v="Transferencias"/>
    <s v="Corrientes "/>
    <n v="1915869000"/>
    <n v="3567869000"/>
    <n v="3172546973"/>
    <n v="0.88919939969769068"/>
    <n v="3172546973"/>
    <n v="0.88919939969769068"/>
  </r>
  <r>
    <n v="2021"/>
    <x v="2"/>
    <s v="0203-INSTITUTO DISTRITAL DE GESTIÓN DE RIESGOS Y CAMBIO CLIMATICO"/>
    <s v="AMBIENTE"/>
    <s v="Establecimientos Públicos"/>
    <s v="Funcionamiento"/>
    <s v="Corrientes "/>
    <n v="19504783000"/>
    <n v="19504783000"/>
    <n v="18523714087"/>
    <n v="0.94970111110695254"/>
    <n v="18022311975"/>
    <n v="0.92399448765977044"/>
  </r>
  <r>
    <n v="2021"/>
    <x v="2"/>
    <s v="0203-INSTITUTO DISTRITAL DE GESTIÓN DE RIESGOS Y CAMBIO CLIMATICO"/>
    <s v="AMBIENTE"/>
    <s v="Establecimientos Públicos"/>
    <s v="Inversión directa"/>
    <s v="Corrientes "/>
    <n v="22286937000"/>
    <n v="20781937000"/>
    <n v="20561870782"/>
    <n v="0.98941069747252142"/>
    <n v="14669147631"/>
    <n v="0.70586046098590327"/>
  </r>
  <r>
    <n v="2021"/>
    <x v="2"/>
    <s v="0204-INSTITUTO DE DESARROLLO URBANO  "/>
    <s v="MOVILIDAD"/>
    <s v="Establecimientos Públicos"/>
    <s v="Funcionamiento"/>
    <s v="Corrientes "/>
    <n v="72781216000"/>
    <n v="70192216000"/>
    <n v="63605173542"/>
    <n v="0.90615708075094825"/>
    <n v="59356881575"/>
    <n v="0.84563339010411065"/>
  </r>
  <r>
    <n v="2021"/>
    <x v="2"/>
    <s v="0204-INSTITUTO DE DESARROLLO URBANO  "/>
    <s v="MOVILIDAD"/>
    <s v="Establecimientos Públicos"/>
    <s v="Servicio de la deuda"/>
    <s v="Corrientes "/>
    <n v="0"/>
    <n v="0"/>
    <n v="0"/>
    <n v="0"/>
    <n v="0"/>
    <n v="0"/>
  </r>
  <r>
    <n v="2021"/>
    <x v="2"/>
    <s v="0204-INSTITUTO DE DESARROLLO URBANO  "/>
    <s v="MOVILIDAD"/>
    <s v="Establecimientos Públicos"/>
    <s v="Inversión directa"/>
    <s v="Corrientes "/>
    <n v="2615039772000"/>
    <n v="2160131426796"/>
    <n v="1677040849008"/>
    <n v="0.77636056223461336"/>
    <n v="561949360749"/>
    <n v="0.26014591231724615"/>
  </r>
  <r>
    <n v="2021"/>
    <x v="2"/>
    <s v="0204-INSTITUTO DE DESARROLLO URBANO  "/>
    <s v="MOVILIDAD"/>
    <s v="Establecimientos Públicos"/>
    <s v="Transferencias"/>
    <s v="Corrientes "/>
    <n v="2000000000"/>
    <n v="2000000000"/>
    <n v="1999999913"/>
    <n v="0.99999995649999995"/>
    <n v="1999999913"/>
    <n v="0.99999995649999995"/>
  </r>
  <r>
    <n v="2021"/>
    <x v="2"/>
    <s v="0206-FONDO DE PRESTACIONES ECONÓMICAS, CESANTÍAS Y PENSIONES"/>
    <s v="HACIENDA"/>
    <s v="Establecimientos Públicos"/>
    <s v="Funcionamiento"/>
    <s v="Corrientes "/>
    <n v="525343327000"/>
    <n v="263967106000"/>
    <n v="259965248563"/>
    <n v="0.98483956013443585"/>
    <n v="259171380554"/>
    <n v="0.9818321096189917"/>
  </r>
  <r>
    <n v="2021"/>
    <x v="2"/>
    <s v="0206-FONDO DE PRESTACIONES ECONÓMICAS, CESANTÍAS Y PENSIONES"/>
    <s v="HACIENDA"/>
    <s v="Establecimientos Públicos"/>
    <s v="Servicio de la deuda"/>
    <s v="Corrientes "/>
    <n v="95639482000"/>
    <n v="60572982000"/>
    <n v="55337285000"/>
    <n v="0.91356382289384397"/>
    <n v="55337285000"/>
    <n v="0.91356382289384397"/>
  </r>
  <r>
    <n v="2021"/>
    <x v="2"/>
    <s v="0206-FONDO DE PRESTACIONES ECONÓMICAS, CESANTÍAS Y PENSIONES"/>
    <s v="HACIENDA"/>
    <s v="Establecimientos Públicos"/>
    <s v="Inversión directa"/>
    <s v="Corrientes "/>
    <n v="5466978000"/>
    <n v="5466978000"/>
    <n v="4622788142"/>
    <n v="0.84558382016536371"/>
    <n v="4384683435"/>
    <n v="0.80203056149119312"/>
  </r>
  <r>
    <n v="2021"/>
    <x v="2"/>
    <s v="0208-CAJA DE LA VIVIENDA POPULAR"/>
    <s v="HÁBITAT"/>
    <s v="Establecimientos Públicos"/>
    <s v="Funcionamiento"/>
    <s v="Corrientes "/>
    <n v="11766415000"/>
    <n v="11783112370"/>
    <n v="11414737507"/>
    <n v="0.96873704914009917"/>
    <n v="11093123916"/>
    <n v="0.94144259747902248"/>
  </r>
  <r>
    <n v="2021"/>
    <x v="2"/>
    <s v="0208-CAJA DE LA VIVIENDA POPULAR"/>
    <s v="HÁBITAT"/>
    <s v="Establecimientos Públicos"/>
    <s v="Inversión directa"/>
    <s v="Corrientes "/>
    <n v="119580962000"/>
    <n v="118190295026"/>
    <n v="111756998599"/>
    <n v="0.945568319077427"/>
    <n v="65989391524"/>
    <n v="0.55833172689418686"/>
  </r>
  <r>
    <n v="2021"/>
    <x v="2"/>
    <s v="0211-INSTITUTO DISTRITAL DE RECREACIÓN Y DEPORTE"/>
    <s v="CULTURA, RECREACIÓN Y DEPORTE"/>
    <s v="Establecimientos Públicos"/>
    <s v="Funcionamiento"/>
    <s v="Corrientes "/>
    <n v="36583231000"/>
    <n v="36234231000"/>
    <n v="34709123809"/>
    <n v="0.9579097679484353"/>
    <n v="32379046857"/>
    <n v="0.89360380953027541"/>
  </r>
  <r>
    <n v="2021"/>
    <x v="2"/>
    <s v="0211-INSTITUTO DISTRITAL DE RECREACIÓN Y DEPORTE"/>
    <s v="CULTURA, RECREACIÓN Y DEPORTE"/>
    <s v="Establecimientos Públicos"/>
    <s v="Servicio de la deuda"/>
    <s v="Corrientes "/>
    <n v="0"/>
    <n v="0"/>
    <n v="0"/>
    <n v="0"/>
    <n v="0"/>
    <n v="0"/>
  </r>
  <r>
    <n v="2021"/>
    <x v="2"/>
    <s v="0211-INSTITUTO DISTRITAL DE RECREACIÓN Y DEPORTE"/>
    <s v="CULTURA, RECREACIÓN Y DEPORTE"/>
    <s v="Establecimientos Públicos"/>
    <s v="Inversión directa"/>
    <s v="Corrientes "/>
    <n v="337446954000"/>
    <n v="328951595084"/>
    <n v="319560677873"/>
    <n v="0.97145197849366871"/>
    <n v="229692938138"/>
    <n v="0.69825755998947614"/>
  </r>
  <r>
    <n v="2021"/>
    <x v="2"/>
    <s v="0213-INSTITUTO DISTRITAL DE PATRIMONIO CULTURAL"/>
    <s v="CULTURA, RECREACIÓN Y DEPORTE"/>
    <s v="Establecimientos Públicos"/>
    <s v="Funcionamiento"/>
    <s v="Corrientes "/>
    <n v="6721138000"/>
    <n v="6721138000"/>
    <n v="6571244875"/>
    <n v="0.97769825214122963"/>
    <n v="6392226713"/>
    <n v="0.951063155227582"/>
  </r>
  <r>
    <n v="2021"/>
    <x v="2"/>
    <s v="0213-INSTITUTO DISTRITAL DE PATRIMONIO CULTURAL"/>
    <s v="CULTURA, RECREACIÓN Y DEPORTE"/>
    <s v="Establecimientos Públicos"/>
    <s v="Inversión directa"/>
    <s v="Corrientes "/>
    <n v="24304000000"/>
    <n v="24743999362"/>
    <n v="24561868355"/>
    <n v="0.99263938685353736"/>
    <n v="21070547661"/>
    <n v="0.85154171533638923"/>
  </r>
  <r>
    <n v="2021"/>
    <x v="2"/>
    <s v="0214-INSTITUTO DISTRITAL PARA LA PROTECCIÓN DE LA NIÑEZ Y LA JUVENTUD"/>
    <s v="INTEGRACION SOCIAL"/>
    <s v="Establecimientos Públicos"/>
    <s v="Funcionamiento"/>
    <s v="Corrientes "/>
    <n v="15407682000"/>
    <n v="15276682000"/>
    <n v="14830012646"/>
    <n v="0.97076136336411267"/>
    <n v="14400394534"/>
    <n v="0.94263888807792162"/>
  </r>
  <r>
    <n v="2021"/>
    <x v="2"/>
    <s v="0214-INSTITUTO DISTRITAL PARA LA PROTECCIÓN DE LA NIÑEZ Y LA JUVENTUD"/>
    <s v="INTEGRACION SOCIAL"/>
    <s v="Establecimientos Públicos"/>
    <s v="Inversión directa"/>
    <s v="Corrientes "/>
    <n v="84169716000"/>
    <n v="83444716000"/>
    <n v="82957947845"/>
    <n v="0.99416657904378269"/>
    <n v="68594059674"/>
    <n v="0.82202999736975557"/>
  </r>
  <r>
    <n v="2021"/>
    <x v="2"/>
    <s v="0215-FUNDACIÓN GILBERTO ALZATE AVENDAÑO"/>
    <s v="CULTURA, RECREACIÓN Y DEPORTE"/>
    <s v="Establecimientos Públicos"/>
    <s v="Funcionamiento"/>
    <s v="Corrientes "/>
    <n v="5181213000"/>
    <n v="5148213000"/>
    <n v="4674731995"/>
    <n v="0.9080300280893584"/>
    <n v="4526851170"/>
    <n v="0.87930533759966811"/>
  </r>
  <r>
    <n v="2021"/>
    <x v="2"/>
    <s v="0215-FUNDACIÓN GILBERTO ALZATE AVENDAÑO"/>
    <s v="CULTURA, RECREACIÓN Y DEPORTE"/>
    <s v="Establecimientos Públicos"/>
    <s v="Inversión directa"/>
    <s v="Corrientes "/>
    <n v="9640067000"/>
    <n v="10291181685"/>
    <n v="9382705248"/>
    <n v="0.91172282592929466"/>
    <n v="8593354345"/>
    <n v="0.83502114801114791"/>
  </r>
  <r>
    <n v="2021"/>
    <x v="2"/>
    <s v="0216-ORQUESTA FILARMÓNICA DE BOGOTÁ"/>
    <s v="CULTURA, RECREACIÓN Y DEPORTE"/>
    <s v="Establecimientos Públicos"/>
    <s v="Funcionamiento"/>
    <s v="Corrientes "/>
    <n v="28321510000"/>
    <n v="28852550711"/>
    <n v="28548633615"/>
    <n v="0.9894665432167794"/>
    <n v="28171844244"/>
    <n v="0.97640740765631917"/>
  </r>
  <r>
    <n v="2021"/>
    <x v="2"/>
    <s v="0216-ORQUESTA FILARMÓNICA DE BOGOTÁ"/>
    <s v="CULTURA, RECREACIÓN Y DEPORTE"/>
    <s v="Establecimientos Públicos"/>
    <s v="Inversión directa"/>
    <s v="Corrientes "/>
    <n v="31446000000"/>
    <n v="31402000000"/>
    <n v="31182839961"/>
    <n v="0.99302082545697723"/>
    <n v="26341449981"/>
    <n v="0.83884625122603651"/>
  </r>
  <r>
    <n v="2021"/>
    <x v="2"/>
    <s v="0217-FONDO DE SEGURIDAD Y VIGILANCIA"/>
    <s v="SEGURIDAD, CONVIVENCIA Y JUSTICIA"/>
    <s v="Establecimientos Públicos"/>
    <s v="Funcionamiento"/>
    <s v="Corrientes "/>
    <n v="0"/>
    <n v="0"/>
    <n v="0"/>
    <n v="0"/>
    <n v="0"/>
    <n v="0"/>
  </r>
  <r>
    <n v="2021"/>
    <x v="2"/>
    <s v="0217-FONDO DE SEGURIDAD Y VIGILANCIA"/>
    <s v="SEGURIDAD, CONVIVENCIA Y JUSTICIA"/>
    <s v="Establecimientos Públicos"/>
    <s v="Servicio de la deuda"/>
    <s v="Corrientes "/>
    <n v="0"/>
    <n v="0"/>
    <n v="0"/>
    <n v="0"/>
    <n v="0"/>
    <n v="0"/>
  </r>
  <r>
    <n v="2021"/>
    <x v="2"/>
    <s v="0217-FONDO DE SEGURIDAD Y VIGILANCIA"/>
    <s v="SEGURIDAD, CONVIVENCIA Y JUSTICIA"/>
    <s v="Establecimientos Públicos"/>
    <s v="Inversión directa"/>
    <s v="Corrientes "/>
    <n v="0"/>
    <n v="0"/>
    <n v="0"/>
    <n v="0"/>
    <n v="0"/>
    <n v="0"/>
  </r>
  <r>
    <n v="2021"/>
    <x v="2"/>
    <s v="0218-JARDIN BOTÁNICO"/>
    <s v="AMBIENTE"/>
    <s v="Establecimientos Públicos"/>
    <s v="Funcionamiento"/>
    <s v="Corrientes "/>
    <n v="8079997000"/>
    <n v="7879997000"/>
    <n v="7654639027"/>
    <n v="0.97140126157408435"/>
    <n v="7240829526"/>
    <n v="0.9188873455154869"/>
  </r>
  <r>
    <n v="2021"/>
    <x v="2"/>
    <s v="0218-JARDIN BOTÁNICO"/>
    <s v="AMBIENTE"/>
    <s v="Establecimientos Públicos"/>
    <s v="Inversión directa"/>
    <s v="Corrientes "/>
    <n v="53181000000"/>
    <n v="51057704336"/>
    <n v="47294574052"/>
    <n v="0.92629652404198137"/>
    <n v="32900896854"/>
    <n v="0.64438652857335943"/>
  </r>
  <r>
    <n v="2021"/>
    <x v="2"/>
    <s v="0219-INSTITUTO PARA LA INVESTIGACION EDUCATIVA Y EL DESARROLLO PEDAGÓGICO"/>
    <s v="EDUCACIÓN"/>
    <s v="Establecimientos Públicos"/>
    <s v="Funcionamiento"/>
    <s v="Corrientes "/>
    <n v="6743525000"/>
    <n v="6743525000"/>
    <n v="6279856136"/>
    <n v="0.9312423600416696"/>
    <n v="6177613643"/>
    <n v="0.9160807801557791"/>
  </r>
  <r>
    <n v="2021"/>
    <x v="2"/>
    <s v="0219-INSTITUTO PARA LA INVESTIGACION EDUCATIVA Y EL DESARROLLO PEDAGÓGICO"/>
    <s v="EDUCACIÓN"/>
    <s v="Establecimientos Públicos"/>
    <s v="Inversión directa"/>
    <s v="Corrientes "/>
    <n v="5704000000"/>
    <n v="5487757224"/>
    <n v="5484470023"/>
    <n v="0.99940099372734204"/>
    <n v="5076530955"/>
    <n v="0.92506478471723297"/>
  </r>
  <r>
    <n v="2021"/>
    <x v="2"/>
    <s v="0220-INSTITUTO DISTRITAL DE PARTICIPACIÓN Y ACCIÓN COMUNAL"/>
    <s v="GOBIERNO"/>
    <s v="Establecimientos Públicos"/>
    <s v="Funcionamiento"/>
    <s v="Corrientes "/>
    <n v="16643757000"/>
    <n v="16626757000"/>
    <n v="15796807952"/>
    <n v="0.95008352813480101"/>
    <n v="15047340014"/>
    <n v="0.90500751373223298"/>
  </r>
  <r>
    <n v="2021"/>
    <x v="2"/>
    <s v="0220-INSTITUTO DISTRITAL DE PARTICIPACIÓN Y ACCIÓN COMUNAL"/>
    <s v="GOBIERNO"/>
    <s v="Establecimientos Públicos"/>
    <s v="Inversión directa"/>
    <s v="Corrientes "/>
    <n v="21664000000"/>
    <n v="22874418218"/>
    <n v="22647378115"/>
    <n v="0.99007449715939266"/>
    <n v="19124620252"/>
    <n v="0.83607023661702295"/>
  </r>
  <r>
    <n v="2021"/>
    <x v="2"/>
    <s v="0221-INSTITUTO DISTRITAL DE TURISMO"/>
    <s v="DESARROLLO ECONÓMICO, INDUSTRIA Y TURISMO"/>
    <s v="Establecimientos Públicos"/>
    <s v="Funcionamiento"/>
    <s v="Corrientes "/>
    <n v="7766402000"/>
    <n v="7766402000"/>
    <n v="7661009109"/>
    <n v="0.98642963743056311"/>
    <n v="7422171679"/>
    <n v="0.95567698903559206"/>
  </r>
  <r>
    <n v="2021"/>
    <x v="2"/>
    <s v="0221-INSTITUTO DISTRITAL DE TURISMO"/>
    <s v="DESARROLLO ECONÓMICO, INDUSTRIA Y TURISMO"/>
    <s v="Establecimientos Públicos"/>
    <s v="Inversión directa"/>
    <s v="Corrientes "/>
    <n v="24809041000"/>
    <n v="25763673885"/>
    <n v="24579571826"/>
    <n v="0.95403985998715024"/>
    <n v="18222980417"/>
    <n v="0.70731295925965332"/>
  </r>
  <r>
    <n v="2021"/>
    <x v="2"/>
    <s v="0221-INSTITUTO DISTRITAL DE TURISMO"/>
    <s v="DESARROLLO ECONÓMICO, INDUSTRIA Y TURISMO"/>
    <s v="Establecimientos Públicos"/>
    <s v="Transferencias"/>
    <s v="Corrientes "/>
    <n v="0"/>
    <n v="0"/>
    <n v="0"/>
    <n v="0"/>
    <n v="0"/>
    <n v="0"/>
  </r>
  <r>
    <n v="2021"/>
    <x v="2"/>
    <s v="0222-INSTITUTO DISTRITAL DE LAS ARTES"/>
    <s v="CULTURA, RECREACIÓN Y DEPORTE"/>
    <s v="Establecimientos Públicos"/>
    <s v="Funcionamiento"/>
    <s v="Corrientes "/>
    <n v="13005176000"/>
    <n v="13354119000"/>
    <n v="12653501774"/>
    <n v="0.94753549627646716"/>
    <n v="12260016710"/>
    <n v="0.9180700508959071"/>
  </r>
  <r>
    <n v="2021"/>
    <x v="2"/>
    <s v="0222-INSTITUTO DISTRITAL DE LAS ARTES"/>
    <s v="CULTURA, RECREACIÓN Y DEPORTE"/>
    <s v="Establecimientos Públicos"/>
    <s v="Inversión directa"/>
    <s v="Corrientes "/>
    <n v="136602000000"/>
    <n v="150450238927"/>
    <n v="141508725712"/>
    <n v="0.94056830166060079"/>
    <n v="111485677052"/>
    <n v="0.74101362581480512"/>
  </r>
  <r>
    <n v="2021"/>
    <x v="2"/>
    <s v="0226-UNIDAD ADMINISTRATIVA ESPECIAL DE CATASTRO"/>
    <s v="HACIENDA"/>
    <s v="Establecimientos Públicos"/>
    <s v="Funcionamiento"/>
    <s v="Corrientes "/>
    <n v="54528704000"/>
    <n v="54369704000"/>
    <n v="52879248466"/>
    <n v="0.97258665351571527"/>
    <n v="49327293675"/>
    <n v="0.90725698405494359"/>
  </r>
  <r>
    <n v="2021"/>
    <x v="2"/>
    <s v="0226-UNIDAD ADMINISTRATIVA ESPECIAL DE CATASTRO"/>
    <s v="HACIENDA"/>
    <s v="Establecimientos Públicos"/>
    <s v="Inversión directa"/>
    <s v="Corrientes "/>
    <n v="53085100000"/>
    <n v="55585100000"/>
    <n v="52978403280"/>
    <n v="0.95310439812107917"/>
    <n v="33555234813"/>
    <n v="0.60367319322984037"/>
  </r>
  <r>
    <n v="2021"/>
    <x v="2"/>
    <s v="0226-UNIDAD ADMINISTRATIVA ESPECIAL DE CATASTRO"/>
    <s v="HACIENDA"/>
    <s v="Establecimientos Públicos"/>
    <s v="Transferencias"/>
    <s v="Corrientes "/>
    <n v="0"/>
    <n v="0"/>
    <n v="0"/>
    <n v="0"/>
    <n v="0"/>
    <n v="0"/>
  </r>
  <r>
    <n v="2021"/>
    <x v="2"/>
    <s v="0227-UNIDAD ADTIVA ESPECIAL DE REHABILITACIÓN Y MANTO. VIAL"/>
    <s v="MOVILIDAD"/>
    <s v="Establecimientos Públicos"/>
    <s v="Funcionamiento"/>
    <s v="Corrientes "/>
    <n v="29552359000"/>
    <n v="29022359000"/>
    <n v="23175871672"/>
    <n v="0.79855230486260609"/>
    <n v="20837282143"/>
    <n v="0.71797341294689376"/>
  </r>
  <r>
    <n v="2021"/>
    <x v="2"/>
    <s v="0227-UNIDAD ADTIVA ESPECIAL DE REHABILITACIÓN Y MANTO. VIAL"/>
    <s v="MOVILIDAD"/>
    <s v="Establecimientos Públicos"/>
    <s v="Inversión directa"/>
    <s v="Corrientes "/>
    <n v="134333689000"/>
    <n v="153961689000"/>
    <n v="145538098594"/>
    <n v="0.94528775008437327"/>
    <n v="93368966179"/>
    <n v="0.60644285461820313"/>
  </r>
  <r>
    <n v="2021"/>
    <x v="2"/>
    <s v="0228-UNIDAD ADMINISTRATIVA ESPECIAL DE SERVICIOS PÚBLICOS"/>
    <s v="HÁBITAT"/>
    <s v="Establecimientos Públicos"/>
    <s v="Funcionamiento"/>
    <s v="Corrientes "/>
    <n v="231353018000"/>
    <n v="231353018000"/>
    <n v="199748554712"/>
    <n v="0.86339290681740755"/>
    <n v="197583591358"/>
    <n v="0.8540350718830908"/>
  </r>
  <r>
    <n v="2021"/>
    <x v="2"/>
    <s v="0228-UNIDAD ADMINISTRATIVA ESPECIAL DE SERVICIOS PÚBLICOS"/>
    <s v="HÁBITAT"/>
    <s v="Establecimientos Públicos"/>
    <s v="Inversión directa"/>
    <s v="Corrientes "/>
    <n v="147117947000"/>
    <n v="147117947000"/>
    <n v="126431479534"/>
    <n v="0.85938855260126756"/>
    <n v="72232295446"/>
    <n v="0.49098221473957898"/>
  </r>
  <r>
    <n v="2021"/>
    <x v="2"/>
    <s v="0229-INSTITUTO DISTRITAL DE PROTECCIÓN Y BIENESTAR ANIMAL"/>
    <s v="AMBIENTE"/>
    <s v="Establecimientos Públicos"/>
    <s v="Funcionamiento"/>
    <s v="Corrientes "/>
    <n v="6023223000"/>
    <n v="5903223000"/>
    <n v="5588442427"/>
    <n v="0.94667648960576278"/>
    <n v="5372506212"/>
    <n v="0.91009711339043098"/>
  </r>
  <r>
    <n v="2021"/>
    <x v="2"/>
    <s v="0229-INSTITUTO DISTRITAL DE PROTECCIÓN Y BIENESTAR ANIMAL"/>
    <s v="AMBIENTE"/>
    <s v="Establecimientos Públicos"/>
    <s v="Inversión directa"/>
    <s v="Corrientes "/>
    <n v="28815000000"/>
    <n v="24453459554"/>
    <n v="23362448382"/>
    <n v="0.95538417909372919"/>
    <n v="17764570805"/>
    <n v="0.7264645219532605"/>
  </r>
  <r>
    <n v="2021"/>
    <x v="2"/>
    <s v="0230-UNIVERSIDAD DISTRITAL  "/>
    <s v="EDUCACIÓN"/>
    <s v="Ente Autónomo Universitario"/>
    <s v="Funcionamiento"/>
    <s v="Corrientes "/>
    <n v="330861642000"/>
    <n v="365119561186"/>
    <n v="321572065407"/>
    <n v="0.88073086076914975"/>
    <n v="310224275636"/>
    <n v="0.84965120638377656"/>
  </r>
  <r>
    <n v="2021"/>
    <x v="2"/>
    <s v="0230-UNIVERSIDAD DISTRITAL  "/>
    <s v="EDUCACIÓN"/>
    <s v="Ente Autónomo Universitario"/>
    <s v="Servicio de la deuda"/>
    <s v="Corrientes "/>
    <n v="0"/>
    <n v="0"/>
    <n v="0"/>
    <n v="0"/>
    <n v="0"/>
    <n v="0"/>
  </r>
  <r>
    <n v="2021"/>
    <x v="2"/>
    <s v="0230-UNIVERSIDAD DISTRITAL  "/>
    <s v="EDUCACIÓN"/>
    <s v="Ente Autónomo Universitario"/>
    <s v="Inversión directa"/>
    <s v="Corrientes "/>
    <n v="29786034000"/>
    <n v="31691782980"/>
    <n v="20690947462"/>
    <n v="0.65288051085852794"/>
    <n v="7114268979"/>
    <n v="0.22448307763213138"/>
  </r>
  <r>
    <n v="2021"/>
    <x v="2"/>
    <s v="0230-UNIVERSIDAD DISTRITAL  "/>
    <s v="EDUCACIÓN"/>
    <s v="Ente Autónomo Universitario"/>
    <s v="Transferencias"/>
    <s v="Corrientes "/>
    <n v="218317000"/>
    <n v="240205659"/>
    <n v="42250000"/>
    <n v="0.17589094351852885"/>
    <n v="40450000"/>
    <n v="0.16839736485975129"/>
  </r>
  <r>
    <n v="2021"/>
    <x v="2"/>
    <s v="0235-CONTRALORÍA DISTRITAL"/>
    <s v="ORGANISMO DE CONTROL"/>
    <s v="Organismo de Control"/>
    <s v="Funcionamiento"/>
    <s v="Corrientes "/>
    <n v="158967624000"/>
    <n v="164514333000"/>
    <n v="163882312792"/>
    <n v="0.99615826659917828"/>
    <n v="162238433272"/>
    <n v="0.98616594866539686"/>
  </r>
  <r>
    <n v="2021"/>
    <x v="2"/>
    <s v="0235-CONTRALORÍA DISTRITAL"/>
    <s v="ORGANISMO DE CONTROL"/>
    <s v="Organismo de Control"/>
    <s v="Inversión directa"/>
    <s v="Corrientes "/>
    <n v="9132087000"/>
    <n v="12132087000"/>
    <n v="12126849807"/>
    <n v="0.99956831887209519"/>
    <n v="10938293282"/>
    <n v="0.90160030026161209"/>
  </r>
  <r>
    <n v="2021"/>
    <x v="2"/>
    <s v="0501-AGENCIA DE EDUCACIÓN SUPERIOR, CIENCIA Y TECNOLOGÍA - ATENEA"/>
    <s v="EDUCACIÓN"/>
    <s v="Establecimientos Públicos"/>
    <s v="Funcionamiento"/>
    <s v="Corrientes "/>
    <n v="0"/>
    <n v="3000000000"/>
    <n v="1513024329"/>
    <n v="0.50434144299999994"/>
    <n v="635713749"/>
    <n v="0.21190458300000001"/>
  </r>
  <r>
    <n v="2021"/>
    <x v="2"/>
    <s v="0501-AGENCIA DE EDUCACIÓN SUPERIOR, CIENCIA Y TECNOLOGÍA - ATENEA"/>
    <s v="EDUCACIÓN"/>
    <s v="Establecimientos Públicos"/>
    <s v="Inversión directa"/>
    <s v="Corrientes "/>
    <n v="0"/>
    <n v="120698886757"/>
    <n v="120698886757"/>
    <n v="1"/>
    <n v="120698886757"/>
    <n v="1"/>
  </r>
  <r>
    <n v="2022"/>
    <x v="2"/>
    <s v="0100-CONCEJO DE BOGOTA"/>
    <s v="OTRAS ENTIDADES"/>
    <s v="Administración Centrral"/>
    <s v="Funcionamiento"/>
    <s v="Corrientes "/>
    <n v="83918583000"/>
    <n v="81818583000"/>
    <n v="80270215824"/>
    <n v="0.98107560508594971"/>
    <n v="80270215824"/>
    <n v="0.98107560508594971"/>
  </r>
  <r>
    <n v="2022"/>
    <x v="2"/>
    <s v="0102-PERSONERÍA DE BOGOTÁ"/>
    <s v="OTRAS ENTIDADES"/>
    <s v="Administración Centrral"/>
    <s v="Funcionamiento"/>
    <s v="Corrientes "/>
    <n v="160825844000"/>
    <n v="165319834242"/>
    <n v="165159383579"/>
    <n v="0.99902945303728574"/>
    <n v="162135012367"/>
    <n v="0.98073539155417999"/>
  </r>
  <r>
    <n v="2022"/>
    <x v="2"/>
    <s v="0102-PERSONERÍA DE BOGOTÁ"/>
    <s v="OTRAS ENTIDADES"/>
    <s v="Administración Centrral"/>
    <s v="Inversión directa"/>
    <s v="Corrientes "/>
    <n v="7500000000"/>
    <n v="8000000000"/>
    <n v="7884524602"/>
    <n v="0.98556557524999999"/>
    <n v="6982829136"/>
    <n v="0.87285364200000004"/>
  </r>
  <r>
    <n v="2022"/>
    <x v="2"/>
    <s v="0104-SECRETARÍA GENERAL"/>
    <s v="GESTIÓN PÚBLICA"/>
    <s v="Administración Centrral"/>
    <s v="Funcionamiento"/>
    <s v="Corrientes "/>
    <n v="107907955000"/>
    <n v="107907955000"/>
    <n v="100312484189"/>
    <n v="0.92961157672759154"/>
    <n v="96075791474"/>
    <n v="0.89034947862740976"/>
  </r>
  <r>
    <n v="2022"/>
    <x v="2"/>
    <s v="0104-SECRETARÍA GENERAL"/>
    <s v="GESTIÓN PÚBLICA"/>
    <s v="Administración Centrral"/>
    <s v="Inversión directa"/>
    <s v="Corrientes "/>
    <n v="96724570000"/>
    <n v="105650570000"/>
    <n v="105563723600"/>
    <n v="0.99917798455796314"/>
    <n v="93312639548"/>
    <n v="0.88321946155141429"/>
  </r>
  <r>
    <n v="2022"/>
    <x v="2"/>
    <s v="0105-VEEDURÍA DISTRITAL"/>
    <s v="OTRAS ENTIDADES"/>
    <s v="Administración Centrral"/>
    <s v="Funcionamiento"/>
    <s v="Corrientes "/>
    <n v="21449978000"/>
    <n v="21449978000"/>
    <n v="20490204003"/>
    <n v="0.95525524562309572"/>
    <n v="19731337031"/>
    <n v="0.91987679572445247"/>
  </r>
  <r>
    <n v="2022"/>
    <x v="2"/>
    <s v="0105-VEEDURÍA DISTRITAL"/>
    <s v="OTRAS ENTIDADES"/>
    <s v="Administración Centrral"/>
    <s v="Inversión directa"/>
    <s v="Corrientes "/>
    <n v="2500000000"/>
    <n v="2500000000"/>
    <n v="2468882189"/>
    <n v="0.98755287560000005"/>
    <n v="2291937636"/>
    <n v="0.91677505439999996"/>
  </r>
  <r>
    <n v="2022"/>
    <x v="2"/>
    <s v="0110-SECRETARÍA DISTRITAL DE GOBIERNO"/>
    <s v="GOBIERNO"/>
    <s v="Administración Centrral"/>
    <s v="Funcionamiento"/>
    <s v="Corrientes "/>
    <n v="136255931000"/>
    <n v="136255931000"/>
    <n v="133413286743"/>
    <n v="0.97913746406385793"/>
    <n v="130099963295"/>
    <n v="0.95482055232516816"/>
  </r>
  <r>
    <n v="2022"/>
    <x v="2"/>
    <s v="0110-SECRETARÍA DISTRITAL DE GOBIERNO"/>
    <s v="GOBIERNO"/>
    <s v="Administración Centrral"/>
    <s v="Inversión directa"/>
    <s v="Corrientes "/>
    <n v="91994438000"/>
    <n v="95214438000"/>
    <n v="92909788596"/>
    <n v="0.97579516875371364"/>
    <n v="82533693785"/>
    <n v="0.86681910347462221"/>
  </r>
  <r>
    <n v="2022"/>
    <x v="2"/>
    <s v="0111-SECRETARÍA DISTRITAL DE HACIENDA"/>
    <s v="HACIENDA"/>
    <s v="Administración Centrral"/>
    <s v="Funcionamiento"/>
    <s v="Corrientes "/>
    <n v="462709529000"/>
    <n v="444844331709"/>
    <n v="385323138862"/>
    <n v="0.86619770422086328"/>
    <n v="347652348786"/>
    <n v="0.7815146198455345"/>
  </r>
  <r>
    <n v="2022"/>
    <x v="2"/>
    <s v="0111-SECRETARÍA DISTRITAL DE HACIENDA"/>
    <s v="HACIENDA"/>
    <s v="Administración Centrral"/>
    <s v="Servicio de la deuda"/>
    <s v="Corrientes "/>
    <n v="582461819000"/>
    <n v="572461819000"/>
    <n v="570497911266"/>
    <n v="0.99656936468281743"/>
    <n v="568921886739"/>
    <n v="0.9938162998063631"/>
  </r>
  <r>
    <n v="2022"/>
    <x v="2"/>
    <s v="0111-SECRETARÍA DISTRITAL DE HACIENDA"/>
    <s v="HACIENDA"/>
    <s v="Administración Centrral"/>
    <s v="Inversión directa"/>
    <s v="Corrientes "/>
    <n v="61160705000"/>
    <n v="64687721000"/>
    <n v="64101868698"/>
    <n v="0.99094337699731294"/>
    <n v="35518953599"/>
    <n v="0.54908339712570797"/>
  </r>
  <r>
    <n v="2022"/>
    <x v="2"/>
    <s v="0111-SECRETARÍA DISTRITAL DE HACIENDA"/>
    <s v="HACIENDA"/>
    <s v="Administración Centrral"/>
    <s v="Transferencias"/>
    <s v="Corrientes "/>
    <n v="8107793700000"/>
    <n v="8154418779000"/>
    <n v="7697872282263"/>
    <n v="0.94401238039028113"/>
    <n v="7687490064053"/>
    <n v="0.94273917889163639"/>
  </r>
  <r>
    <n v="2022"/>
    <x v="2"/>
    <s v="0112-SECRETARÍA DE EDUCACIÓN DEL DISTRITO"/>
    <s v="EDUCACIÓN"/>
    <s v="Administración Centrral"/>
    <s v="Funcionamiento"/>
    <s v="Corrientes "/>
    <n v="122614871000"/>
    <n v="122614871000"/>
    <n v="122082462100"/>
    <n v="0.9956578766045433"/>
    <n v="114995093723"/>
    <n v="0.93785601032846988"/>
  </r>
  <r>
    <n v="2022"/>
    <x v="2"/>
    <s v="0112-SECRETARÍA DE EDUCACIÓN DEL DISTRITO"/>
    <s v="EDUCACIÓN"/>
    <s v="Administración Centrral"/>
    <s v="Inversión directa"/>
    <s v="Corrientes "/>
    <n v="4812127827000"/>
    <n v="5095379830823"/>
    <n v="5091054221605"/>
    <n v="0.99915107227299649"/>
    <n v="4502967763713"/>
    <n v="0.8837354452897942"/>
  </r>
  <r>
    <n v="2022"/>
    <x v="2"/>
    <s v="0113-SECRETARÍA DISTRITAL DE MOVILIDAD"/>
    <s v="MOVILIDAD"/>
    <s v="Administración Centrral"/>
    <s v="Funcionamiento"/>
    <s v="Corrientes "/>
    <n v="88610798000"/>
    <n v="93499971000"/>
    <n v="92705926036"/>
    <n v="0.99150753785795287"/>
    <n v="87957978394"/>
    <n v="0.94072733342345105"/>
  </r>
  <r>
    <n v="2022"/>
    <x v="2"/>
    <s v="0113-SECRETARÍA DISTRITAL DE MOVILIDAD"/>
    <s v="MOVILIDAD"/>
    <s v="Administración Centrral"/>
    <s v="Inversión directa"/>
    <s v="Corrientes "/>
    <n v="420491759000"/>
    <n v="369226705374"/>
    <n v="366450289414"/>
    <n v="0.99248045734615076"/>
    <n v="254826146934"/>
    <n v="0.69016174405878772"/>
  </r>
  <r>
    <n v="2022"/>
    <x v="2"/>
    <s v="0113-SECRETARÍA DISTRITAL DE MOVILIDAD"/>
    <s v="MOVILIDAD"/>
    <s v="Administración Centrral"/>
    <s v="Transferencias"/>
    <s v="Corrientes "/>
    <n v="0"/>
    <n v="0"/>
    <n v="0"/>
    <n v="0"/>
    <n v="0"/>
    <n v="0"/>
  </r>
  <r>
    <n v="2022"/>
    <x v="2"/>
    <s v="0114-SECRETARÍA DISTRITAL DE SALUD"/>
    <s v="SALUD"/>
    <s v="Administración Centrral"/>
    <s v="Funcionamiento"/>
    <s v="Corrientes "/>
    <n v="75904775000"/>
    <n v="75904775000"/>
    <n v="74431192998"/>
    <n v="0.9805864387056018"/>
    <n v="74174955475"/>
    <n v="0.97721066263617806"/>
  </r>
  <r>
    <n v="2022"/>
    <x v="2"/>
    <s v="0117-SECRETARÍA DISTRITAL DE DESARROLLO ECONÓMICO"/>
    <s v="DESARROLLO ECONÓMICO, INDUSTRIA Y TURISMO"/>
    <s v="Administración Centrral"/>
    <s v="Funcionamiento"/>
    <s v="Corrientes "/>
    <n v="28771857000"/>
    <n v="28771857000"/>
    <n v="28003580074"/>
    <n v="0.97329762461978031"/>
    <n v="26801932677"/>
    <n v="0.93153294474527659"/>
  </r>
  <r>
    <n v="2022"/>
    <x v="2"/>
    <s v="0117-SECRETARÍA DISTRITAL DE DESARROLLO ECONÓMICO"/>
    <s v="DESARROLLO ECONÓMICO, INDUSTRIA Y TURISMO"/>
    <s v="Administración Centrral"/>
    <s v="Inversión directa"/>
    <s v="Corrientes "/>
    <n v="239653000000"/>
    <n v="228153000000"/>
    <n v="223045650388"/>
    <n v="0.97761436574579341"/>
    <n v="147297987065"/>
    <n v="0.64561056424855245"/>
  </r>
  <r>
    <n v="2022"/>
    <x v="2"/>
    <s v="0117-SECRETARÍA DISTRITAL DE DESARROLLO ECONÓMICO"/>
    <s v="DESARROLLO ECONÓMICO, INDUSTRIA Y TURISMO"/>
    <s v="Administración Centrral"/>
    <s v="Transferencias"/>
    <s v="Corrientes "/>
    <n v="0"/>
    <n v="0"/>
    <n v="0"/>
    <n v="0"/>
    <n v="0"/>
    <n v="0"/>
  </r>
  <r>
    <n v="2022"/>
    <x v="2"/>
    <s v="0118-SECRETARÍA DISTRITAL DEL HABITAT"/>
    <s v="HÁBITAT"/>
    <s v="Administración Centrral"/>
    <s v="Funcionamiento"/>
    <s v="Corrientes "/>
    <n v="21349462000"/>
    <n v="21349462000"/>
    <n v="20759882589"/>
    <n v="0.97238434340874724"/>
    <n v="20326349717"/>
    <n v="0.95207784238310078"/>
  </r>
  <r>
    <n v="2022"/>
    <x v="2"/>
    <s v="0118-SECRETARÍA DISTRITAL DEL HABITAT"/>
    <s v="HÁBITAT"/>
    <s v="Administración Centrral"/>
    <s v="Inversión directa"/>
    <s v="Corrientes "/>
    <n v="207808752000"/>
    <n v="247016360000"/>
    <n v="246700661836"/>
    <n v="0.99872195443249179"/>
    <n v="169972234043"/>
    <n v="0.68810112027802528"/>
  </r>
  <r>
    <n v="2022"/>
    <x v="2"/>
    <s v="0118-SECRETARÍA DISTRITAL DEL HABITAT"/>
    <s v="HÁBITAT"/>
    <s v="Administración Centrral"/>
    <s v="Transferencias"/>
    <s v="Corrientes "/>
    <n v="185381251000"/>
    <n v="182507617830"/>
    <n v="181085033608"/>
    <n v="0.99220534332257249"/>
    <n v="181085033608"/>
    <n v="0.99220534332257249"/>
  </r>
  <r>
    <n v="2022"/>
    <x v="2"/>
    <s v="0119-SECRETARÍA DISTRITAL DE CULTURA, RECREACIÓN Y DEPORTE"/>
    <s v="CULTURA, RECREACIÓN Y DEPORTE"/>
    <s v="Administración Centrral"/>
    <s v="Funcionamiento"/>
    <s v="Corrientes "/>
    <n v="26297537000"/>
    <n v="26297537000"/>
    <n v="24291790924"/>
    <n v="0.92372874782912184"/>
    <n v="23295759734"/>
    <n v="0.88585329242050315"/>
  </r>
  <r>
    <n v="2022"/>
    <x v="2"/>
    <s v="0119-SECRETARÍA DISTRITAL DE CULTURA, RECREACIÓN Y DEPORTE"/>
    <s v="CULTURA, RECREACIÓN Y DEPORTE"/>
    <s v="Administración Centrral"/>
    <s v="Inversión directa"/>
    <s v="Corrientes "/>
    <n v="154990095000"/>
    <n v="177199898885"/>
    <n v="161243050064"/>
    <n v="0.90995001170200585"/>
    <n v="148954749131"/>
    <n v="0.8406029014027222"/>
  </r>
  <r>
    <n v="2022"/>
    <x v="2"/>
    <s v="0120-SECRETARÍA DISTRITAL DE PLANEACIÓN "/>
    <s v="PLANEACIÓN"/>
    <s v="Administración Centrral"/>
    <s v="Funcionamiento"/>
    <s v="Corrientes "/>
    <n v="83717557000"/>
    <n v="85307220738"/>
    <n v="84370772653"/>
    <n v="0.98902263985511762"/>
    <n v="82731399555"/>
    <n v="0.96980535573992033"/>
  </r>
  <r>
    <n v="2022"/>
    <x v="2"/>
    <s v="0120-SECRETARÍA DISTRITAL DE PLANEACIÓN "/>
    <s v="PLANEACIÓN"/>
    <s v="Administración Centrral"/>
    <s v="Inversión directa"/>
    <s v="Corrientes "/>
    <n v="56885779000"/>
    <n v="62175056000"/>
    <n v="61313385590"/>
    <n v="0.98614122020251982"/>
    <n v="52348335245"/>
    <n v="0.8419507534500652"/>
  </r>
  <r>
    <n v="2022"/>
    <x v="2"/>
    <s v="0120-SECRETARÍA DISTRITAL DE PLANEACIÓN "/>
    <s v="PLANEACIÓN"/>
    <s v="Administración Centrral"/>
    <s v="Transferencias"/>
    <s v="Corrientes "/>
    <n v="0"/>
    <n v="0"/>
    <n v="0"/>
    <n v="0"/>
    <n v="0"/>
    <n v="0"/>
  </r>
  <r>
    <n v="2022"/>
    <x v="2"/>
    <s v="0121-SECRETARÍA DISTRITAL DE LA MUJER"/>
    <s v="MUJERES"/>
    <s v="Administración Centrral"/>
    <s v="Funcionamiento"/>
    <s v="Corrientes "/>
    <n v="25515482000"/>
    <n v="25515482000"/>
    <n v="23577147545"/>
    <n v="0.92403300650953801"/>
    <n v="23250819017"/>
    <n v="0.91124357427384672"/>
  </r>
  <r>
    <n v="2022"/>
    <x v="2"/>
    <s v="0121-SECRETARÍA DISTRITAL DE LA MUJER"/>
    <s v="MUJERES"/>
    <s v="Administración Centrral"/>
    <s v="Inversión directa"/>
    <s v="Corrientes "/>
    <n v="101548173000"/>
    <n v="98278173000"/>
    <n v="96375329963"/>
    <n v="0.98063819280604658"/>
    <n v="85032512276"/>
    <n v="0.86522276188426905"/>
  </r>
  <r>
    <n v="2022"/>
    <x v="2"/>
    <s v="0122-SECRETARÍA DISTRITAL DE INTEGRACIÓN SOCIAL"/>
    <s v="INTEGRACION SOCIAL"/>
    <s v="Administración Centrral"/>
    <s v="Funcionamiento"/>
    <s v="Corrientes "/>
    <n v="29485902000"/>
    <n v="29485902000"/>
    <n v="29253323192"/>
    <n v="0.99211220304537406"/>
    <n v="27654454315"/>
    <n v="0.93788734409413688"/>
  </r>
  <r>
    <n v="2022"/>
    <x v="2"/>
    <s v="0122-SECRETARÍA DISTRITAL DE INTEGRACIÓN SOCIAL"/>
    <s v="INTEGRACION SOCIAL"/>
    <s v="Administración Centrral"/>
    <s v="Inversión directa"/>
    <s v="Corrientes "/>
    <n v="1165673038000"/>
    <n v="1266480095279"/>
    <n v="1228769962373"/>
    <n v="0.97022445670755475"/>
    <n v="1014322052327"/>
    <n v="0.80089853453523829"/>
  </r>
  <r>
    <n v="2022"/>
    <x v="2"/>
    <s v="0125-DEPARTAMENTO ADMINISTRATIVO DEL SERVICIO CIVIL"/>
    <s v="GESTIÓN PÚBLICA"/>
    <s v="Administración Centrral"/>
    <s v="Funcionamiento"/>
    <s v="Corrientes "/>
    <n v="12315529000"/>
    <n v="12774940403"/>
    <n v="12624536685"/>
    <n v="0.9882266599095304"/>
    <n v="12414590623"/>
    <n v="0.97179244923010544"/>
  </r>
  <r>
    <n v="2022"/>
    <x v="2"/>
    <s v="0125-DEPARTAMENTO ADMINISTRATIVO DEL SERVICIO CIVIL"/>
    <s v="GESTIÓN PÚBLICA"/>
    <s v="Administración Centrral"/>
    <s v="Inversión directa"/>
    <s v="Corrientes "/>
    <n v="5000000000"/>
    <n v="5000000000"/>
    <n v="4999951684"/>
    <n v="0.99999033680000005"/>
    <n v="4584399496"/>
    <n v="0.91687989920000001"/>
  </r>
  <r>
    <n v="2022"/>
    <x v="2"/>
    <s v="0126-SECRETARÍA DISTRITAL DE AMBIENTE"/>
    <s v="AMBIENTE"/>
    <s v="Administración Centrral"/>
    <s v="Funcionamiento"/>
    <s v="Corrientes "/>
    <n v="28826780000"/>
    <n v="29250923113"/>
    <n v="28964675832"/>
    <n v="0.99021407700898223"/>
    <n v="28219213762"/>
    <n v="0.96472899856820327"/>
  </r>
  <r>
    <n v="2022"/>
    <x v="2"/>
    <s v="0126-SECRETARÍA DISTRITAL DE AMBIENTE"/>
    <s v="AMBIENTE"/>
    <s v="Administración Centrral"/>
    <s v="Inversión directa"/>
    <s v="Corrientes "/>
    <n v="161884857000"/>
    <n v="174457253505"/>
    <n v="170579107859"/>
    <n v="0.97777022412032388"/>
    <n v="131665499153"/>
    <n v="0.75471496029958096"/>
  </r>
  <r>
    <n v="2022"/>
    <x v="2"/>
    <s v="0127-DEPARTAMENTO ADTIVO DE LA DEFENSORÍA ESPACIO PUBLICO"/>
    <s v="GOBIERNO"/>
    <s v="Administración Centrral"/>
    <s v="Funcionamiento"/>
    <s v="Corrientes "/>
    <n v="12316161000"/>
    <n v="12316161000"/>
    <n v="12151336109"/>
    <n v="0.9866171860695877"/>
    <n v="11737821410"/>
    <n v="0.95304221908109188"/>
  </r>
  <r>
    <n v="2022"/>
    <x v="2"/>
    <s v="0127-DEPARTAMENTO ADTIVO DE LA DEFENSORÍA ESPACIO PUBLICO"/>
    <s v="GOBIERNO"/>
    <s v="Administración Centrral"/>
    <s v="Inversión directa"/>
    <s v="Corrientes "/>
    <n v="26549029000"/>
    <n v="27349029000"/>
    <n v="27340264965"/>
    <n v="0.99967954858653296"/>
    <n v="25958607829"/>
    <n v="0.94916012663557447"/>
  </r>
  <r>
    <n v="2022"/>
    <x v="2"/>
    <s v="0131-UNIDAD ADMINISTRATIVA ESPECIAL CUERPO OFICIAL DE BOMBEROS"/>
    <s v="SEGURIDAD, CONVIVENCIA Y JUSTICIA"/>
    <s v="Administración Centrral"/>
    <s v="Funcionamiento"/>
    <s v="Corrientes "/>
    <n v="80639410000"/>
    <n v="85029410000"/>
    <n v="84220623836"/>
    <n v="0.99048815975554816"/>
    <n v="82657886656"/>
    <n v="0.9721093755207757"/>
  </r>
  <r>
    <n v="2022"/>
    <x v="2"/>
    <s v="0131-UNIDAD ADMINISTRATIVA ESPECIAL CUERPO OFICIAL DE BOMBEROS"/>
    <s v="SEGURIDAD, CONVIVENCIA Y JUSTICIA"/>
    <s v="Administración Centrral"/>
    <s v="Inversión directa"/>
    <s v="Corrientes "/>
    <n v="56000000000"/>
    <n v="56000000000"/>
    <n v="55511828129"/>
    <n v="0.99128264516071429"/>
    <n v="39447852233"/>
    <n v="0.70442593273214282"/>
  </r>
  <r>
    <n v="2022"/>
    <x v="2"/>
    <s v="0136-SECRETARIA JURIDICA DISTRITAL"/>
    <s v="GESTIÓN JURÍDICA"/>
    <s v="Administración Centrral"/>
    <s v="Funcionamiento"/>
    <s v="Corrientes "/>
    <n v="24642418000"/>
    <n v="24642418000"/>
    <n v="23898515125"/>
    <n v="0.96981209899937582"/>
    <n v="23406460722"/>
    <n v="0.94984431811845738"/>
  </r>
  <r>
    <n v="2022"/>
    <x v="2"/>
    <s v="0136-SECRETARIA JURIDICA DISTRITAL"/>
    <s v="GESTIÓN JURÍDICA"/>
    <s v="Administración Centrral"/>
    <s v="Inversión directa"/>
    <s v="Corrientes "/>
    <n v="9870665000"/>
    <n v="9870665000"/>
    <n v="9755361591"/>
    <n v="0.98831857742107543"/>
    <n v="8420145538"/>
    <n v="0.85304744290278312"/>
  </r>
  <r>
    <n v="2022"/>
    <x v="2"/>
    <s v="0137-SECRETARÍA DISTRITAL DE SEGURIDAD, CONVIVENCIA Y JUSTICIA"/>
    <s v="SEGURIDAD, CONVIVENCIA Y JUSTICIA"/>
    <s v="Administración Centrral"/>
    <s v="Funcionamiento"/>
    <s v="Corrientes "/>
    <n v="83959257000"/>
    <n v="83959257000"/>
    <n v="82508216053"/>
    <n v="0.98271732029500924"/>
    <n v="79684784612"/>
    <n v="0.9490887301682529"/>
  </r>
  <r>
    <n v="2022"/>
    <x v="2"/>
    <s v="0137-SECRETARÍA DISTRITAL DE SEGURIDAD, CONVIVENCIA Y JUSTICIA"/>
    <s v="SEGURIDAD, CONVIVENCIA Y JUSTICIA"/>
    <s v="Administración Centrral"/>
    <s v="Inversión directa"/>
    <s v="Corrientes "/>
    <n v="534627576000"/>
    <n v="482504439548"/>
    <n v="452435605552"/>
    <n v="0.93768174646399549"/>
    <n v="254141904770"/>
    <n v="0.52671412724839339"/>
  </r>
  <r>
    <n v="2022"/>
    <x v="2"/>
    <s v="0200-INSTITUTO PARA LA ECONOMÍA SOCIAL"/>
    <s v="DESARROLLO ECONÓMICO, INDUSTRIA Y TURISMO"/>
    <s v="Establecimientos Públicos"/>
    <s v="Funcionamiento"/>
    <s v="Corrientes "/>
    <n v="15878810000"/>
    <n v="16309727408"/>
    <n v="15716110296"/>
    <n v="0.96360349274085177"/>
    <n v="15381957210"/>
    <n v="0.94311553008881532"/>
  </r>
  <r>
    <n v="2022"/>
    <x v="2"/>
    <s v="0200-INSTITUTO PARA LA ECONOMÍA SOCIAL"/>
    <s v="DESARROLLO ECONÓMICO, INDUSTRIA Y TURISMO"/>
    <s v="Establecimientos Públicos"/>
    <s v="Inversión directa"/>
    <s v="Corrientes "/>
    <n v="67875722000"/>
    <n v="66132492000"/>
    <n v="57168558486"/>
    <n v="0.86445492612012864"/>
    <n v="42648291882"/>
    <n v="0.64489164996232107"/>
  </r>
  <r>
    <n v="2022"/>
    <x v="2"/>
    <s v="0201-FONDO FINANCIERO DE SALUD "/>
    <s v="SALUD"/>
    <s v="Establecimientos Públicos"/>
    <s v="Funcionamiento"/>
    <s v="Corrientes "/>
    <n v="23016670000"/>
    <n v="23016670000"/>
    <n v="21056073983"/>
    <n v="0.91481843303136379"/>
    <n v="15949582378"/>
    <n v="0.69295785958611733"/>
  </r>
  <r>
    <n v="2022"/>
    <x v="2"/>
    <s v="0201-FONDO FINANCIERO DE SALUD "/>
    <s v="SALUD"/>
    <s v="Establecimientos Públicos"/>
    <s v="Inversión directa"/>
    <s v="Corrientes "/>
    <n v="3101519433000"/>
    <n v="3549265697000"/>
    <n v="3423113741509"/>
    <n v="0.96445688594189238"/>
    <n v="2999053936809"/>
    <n v="0.84497870625575766"/>
  </r>
  <r>
    <n v="2022"/>
    <x v="2"/>
    <s v="0201-FONDO FINANCIERO DE SALUD "/>
    <s v="SALUD"/>
    <s v="Establecimientos Públicos"/>
    <s v="Transferencias"/>
    <s v="Corrientes "/>
    <n v="3236948000"/>
    <n v="3796948000"/>
    <n v="3773768666"/>
    <n v="0.99389527220283236"/>
    <n v="3773768666"/>
    <n v="0.99389527220283236"/>
  </r>
  <r>
    <n v="2022"/>
    <x v="2"/>
    <s v="0203-INSTITUTO DISTRITAL DE GESTIÓN DE RIESGOS Y CAMBIO CLIMATICO"/>
    <s v="AMBIENTE"/>
    <s v="Establecimientos Públicos"/>
    <s v="Funcionamiento"/>
    <s v="Corrientes "/>
    <n v="20174512000"/>
    <n v="20174512000"/>
    <n v="19547621975"/>
    <n v="0.96892663252523781"/>
    <n v="19172060988"/>
    <n v="0.95031101560226094"/>
  </r>
  <r>
    <n v="2022"/>
    <x v="2"/>
    <s v="0203-INSTITUTO DISTRITAL DE GESTIÓN DE RIESGOS Y CAMBIO CLIMATICO"/>
    <s v="AMBIENTE"/>
    <s v="Establecimientos Públicos"/>
    <s v="Inversión directa"/>
    <s v="Corrientes "/>
    <n v="27341974000"/>
    <n v="29341974000"/>
    <n v="28508985865"/>
    <n v="0.97161103970032825"/>
    <n v="21558889851"/>
    <n v="0.7347457213001416"/>
  </r>
  <r>
    <n v="2022"/>
    <x v="2"/>
    <s v="0204-INSTITUTO DE DESARROLLO URBANO  "/>
    <s v="MOVILIDAD"/>
    <s v="Establecimientos Públicos"/>
    <s v="Funcionamiento"/>
    <s v="Corrientes "/>
    <n v="89065956000"/>
    <n v="89065956000"/>
    <n v="78245506045"/>
    <n v="0.87851194282358569"/>
    <n v="74468037676"/>
    <n v="0.83609990865645678"/>
  </r>
  <r>
    <n v="2022"/>
    <x v="2"/>
    <s v="0204-INSTITUTO DE DESARROLLO URBANO  "/>
    <s v="MOVILIDAD"/>
    <s v="Establecimientos Públicos"/>
    <s v="Servicio de la deuda"/>
    <s v="Corrientes "/>
    <n v="0"/>
    <n v="0"/>
    <n v="0"/>
    <n v="0"/>
    <n v="0"/>
    <n v="0"/>
  </r>
  <r>
    <n v="2022"/>
    <x v="2"/>
    <s v="0204-INSTITUTO DE DESARROLLO URBANO  "/>
    <s v="MOVILIDAD"/>
    <s v="Establecimientos Públicos"/>
    <s v="Inversión directa"/>
    <s v="Corrientes "/>
    <n v="2743836631000"/>
    <n v="2327173382422"/>
    <n v="1693937084605"/>
    <n v="0.72789466285577709"/>
    <n v="574602289503"/>
    <n v="0.24690996117572644"/>
  </r>
  <r>
    <n v="2022"/>
    <x v="2"/>
    <s v="0204-INSTITUTO DE DESARROLLO URBANO  "/>
    <s v="MOVILIDAD"/>
    <s v="Establecimientos Públicos"/>
    <s v="Transferencias"/>
    <s v="Corrientes "/>
    <n v="15000000000"/>
    <n v="8010653454"/>
    <n v="7710653454"/>
    <n v="0.96254987165245554"/>
    <n v="7710653454"/>
    <n v="0.96254987165245554"/>
  </r>
  <r>
    <n v="2022"/>
    <x v="2"/>
    <s v="0206-FONDO DE PRESTACIONES ECONÓMICAS, CESANTÍAS Y PENSIONES"/>
    <s v="HACIENDA"/>
    <s v="Establecimientos Públicos"/>
    <s v="Funcionamiento"/>
    <s v="Corrientes "/>
    <n v="560617848000"/>
    <n v="661428762833"/>
    <n v="655182941424"/>
    <n v="0.9905570761963115"/>
    <n v="654508011785"/>
    <n v="0.98953666451038902"/>
  </r>
  <r>
    <n v="2022"/>
    <x v="2"/>
    <s v="0206-FONDO DE PRESTACIONES ECONÓMICAS, CESANTÍAS Y PENSIONES"/>
    <s v="HACIENDA"/>
    <s v="Establecimientos Públicos"/>
    <s v="Servicio de la deuda"/>
    <s v="Corrientes "/>
    <n v="120239514000"/>
    <n v="190821820000"/>
    <n v="188498321000"/>
    <n v="0.98782372477109803"/>
    <n v="188498321000"/>
    <n v="0.98782372477109803"/>
  </r>
  <r>
    <n v="2022"/>
    <x v="2"/>
    <s v="0206-FONDO DE PRESTACIONES ECONÓMICAS, CESANTÍAS Y PENSIONES"/>
    <s v="HACIENDA"/>
    <s v="Establecimientos Públicos"/>
    <s v="Inversión directa"/>
    <s v="Corrientes "/>
    <n v="5242940000"/>
    <n v="5242940000"/>
    <n v="5238003413"/>
    <n v="0.99905843152887497"/>
    <n v="5177147078"/>
    <n v="0.98745113962776609"/>
  </r>
  <r>
    <n v="2022"/>
    <x v="2"/>
    <s v="0208-CAJA DE LA VIVIENDA POPULAR"/>
    <s v="HÁBITAT"/>
    <s v="Establecimientos Públicos"/>
    <s v="Funcionamiento"/>
    <s v="Corrientes "/>
    <n v="11998239000"/>
    <n v="11998239000"/>
    <n v="11802889443"/>
    <n v="0.98371848093707748"/>
    <n v="11492233586"/>
    <n v="0.9578266932338988"/>
  </r>
  <r>
    <n v="2022"/>
    <x v="2"/>
    <s v="0208-CAJA DE LA VIVIENDA POPULAR"/>
    <s v="HÁBITAT"/>
    <s v="Establecimientos Públicos"/>
    <s v="Inversión directa"/>
    <s v="Corrientes "/>
    <n v="93563653000"/>
    <n v="93563653000"/>
    <n v="92813228541"/>
    <n v="0.99197953013869611"/>
    <n v="72778739432"/>
    <n v="0.77785269277590097"/>
  </r>
  <r>
    <n v="2022"/>
    <x v="2"/>
    <s v="0211-INSTITUTO DISTRITAL DE RECREACIÓN Y DEPORTE"/>
    <s v="CULTURA, RECREACIÓN Y DEPORTE"/>
    <s v="Establecimientos Públicos"/>
    <s v="Funcionamiento"/>
    <s v="Corrientes "/>
    <n v="38558138000"/>
    <n v="38558138000"/>
    <n v="37778016078"/>
    <n v="0.9797676453671077"/>
    <n v="35712803893"/>
    <n v="0.92620665170605487"/>
  </r>
  <r>
    <n v="2022"/>
    <x v="2"/>
    <s v="0211-INSTITUTO DISTRITAL DE RECREACIÓN Y DEPORTE"/>
    <s v="CULTURA, RECREACIÓN Y DEPORTE"/>
    <s v="Establecimientos Públicos"/>
    <s v="Servicio de la deuda"/>
    <s v="Corrientes "/>
    <n v="0"/>
    <n v="0"/>
    <n v="0"/>
    <n v="0"/>
    <n v="0"/>
    <n v="0"/>
  </r>
  <r>
    <n v="2022"/>
    <x v="2"/>
    <s v="0211-INSTITUTO DISTRITAL DE RECREACIÓN Y DEPORTE"/>
    <s v="CULTURA, RECREACIÓN Y DEPORTE"/>
    <s v="Establecimientos Públicos"/>
    <s v="Inversión directa"/>
    <s v="Corrientes "/>
    <n v="387081783000"/>
    <n v="416568009717"/>
    <n v="412385203003"/>
    <n v="0.98995888638486274"/>
    <n v="243044206554"/>
    <n v="0.5834442417196527"/>
  </r>
  <r>
    <n v="2022"/>
    <x v="2"/>
    <s v="0213-INSTITUTO DISTRITAL DE PATRIMONIO CULTURAL"/>
    <s v="CULTURA, RECREACIÓN Y DEPORTE"/>
    <s v="Establecimientos Públicos"/>
    <s v="Funcionamiento"/>
    <s v="Corrientes "/>
    <n v="7193402000"/>
    <n v="7193402000"/>
    <n v="6984049236"/>
    <n v="0.97089655715056655"/>
    <n v="6639358758"/>
    <n v="0.92297896850474925"/>
  </r>
  <r>
    <n v="2022"/>
    <x v="2"/>
    <s v="0213-INSTITUTO DISTRITAL DE PATRIMONIO CULTURAL"/>
    <s v="CULTURA, RECREACIÓN Y DEPORTE"/>
    <s v="Establecimientos Públicos"/>
    <s v="Inversión directa"/>
    <s v="Corrientes "/>
    <n v="27345104000"/>
    <n v="29868831829"/>
    <n v="28489536885"/>
    <n v="0.95382159731266003"/>
    <n v="24769523706"/>
    <n v="0.82927661342118431"/>
  </r>
  <r>
    <n v="2022"/>
    <x v="2"/>
    <s v="0214-INSTITUTO DISTRITAL PARA LA PROTECCIÓN DE LA NIÑEZ Y LA JUVENTUD"/>
    <s v="INTEGRACION SOCIAL"/>
    <s v="Establecimientos Públicos"/>
    <s v="Funcionamiento"/>
    <s v="Corrientes "/>
    <n v="21296583000"/>
    <n v="21296583000"/>
    <n v="19330535881"/>
    <n v="0.90768250855078492"/>
    <n v="18558514165"/>
    <n v="0.87143154209292639"/>
  </r>
  <r>
    <n v="2022"/>
    <x v="2"/>
    <s v="0214-INSTITUTO DISTRITAL PARA LA PROTECCIÓN DE LA NIÑEZ Y LA JUVENTUD"/>
    <s v="INTEGRACION SOCIAL"/>
    <s v="Establecimientos Públicos"/>
    <s v="Inversión directa"/>
    <s v="Corrientes "/>
    <n v="98965706000"/>
    <n v="100828936876"/>
    <n v="99973226922"/>
    <n v="0.99151325025818371"/>
    <n v="87519027490"/>
    <n v="0.86799514307714454"/>
  </r>
  <r>
    <n v="2022"/>
    <x v="2"/>
    <s v="0215-FUNDACIÓN GILBERTO ALZATE AVENDAÑO"/>
    <s v="CULTURA, RECREACIÓN Y DEPORTE"/>
    <s v="Establecimientos Públicos"/>
    <s v="Funcionamiento"/>
    <s v="Corrientes "/>
    <n v="5287899000"/>
    <n v="5504638512"/>
    <n v="5449329691"/>
    <n v="0.98995232459326299"/>
    <n v="5190718863"/>
    <n v="0.94297179581989599"/>
  </r>
  <r>
    <n v="2022"/>
    <x v="2"/>
    <s v="0215-FUNDACIÓN GILBERTO ALZATE AVENDAÑO"/>
    <s v="CULTURA, RECREACIÓN Y DEPORTE"/>
    <s v="Establecimientos Públicos"/>
    <s v="Inversión directa"/>
    <s v="Corrientes "/>
    <n v="15562917000"/>
    <n v="16106690915"/>
    <n v="15897557004"/>
    <n v="0.9870157121593961"/>
    <n v="11988350482"/>
    <n v="0.74430871898307616"/>
  </r>
  <r>
    <n v="2022"/>
    <x v="2"/>
    <s v="0216-ORQUESTA FILARMÓNICA DE BOGOTÁ"/>
    <s v="CULTURA, RECREACIÓN Y DEPORTE"/>
    <s v="Establecimientos Públicos"/>
    <s v="Funcionamiento"/>
    <s v="Corrientes "/>
    <n v="32915918000"/>
    <n v="32915918000"/>
    <n v="31870215788"/>
    <n v="0.96823110897286835"/>
    <n v="31442212605"/>
    <n v="0.95522818488610894"/>
  </r>
  <r>
    <n v="2022"/>
    <x v="2"/>
    <s v="0216-ORQUESTA FILARMÓNICA DE BOGOTÁ"/>
    <s v="CULTURA, RECREACIÓN Y DEPORTE"/>
    <s v="Establecimientos Públicos"/>
    <s v="Inversión directa"/>
    <s v="Corrientes "/>
    <n v="32344060000"/>
    <n v="34027520199"/>
    <n v="33378543004"/>
    <n v="0.98092787275697302"/>
    <n v="30153752237"/>
    <n v="0.8861577940635873"/>
  </r>
  <r>
    <n v="2022"/>
    <x v="2"/>
    <s v="0217-FONDO DE SEGURIDAD Y VIGILANCIA"/>
    <s v="SEGURIDAD, CONVIVENCIA Y JUSTICIA"/>
    <s v="Establecimientos Públicos"/>
    <s v="Funcionamiento"/>
    <s v="Corrientes "/>
    <n v="0"/>
    <n v="0"/>
    <n v="0"/>
    <n v="0"/>
    <n v="0"/>
    <n v="0"/>
  </r>
  <r>
    <n v="2022"/>
    <x v="2"/>
    <s v="0217-FONDO DE SEGURIDAD Y VIGILANCIA"/>
    <s v="SEGURIDAD, CONVIVENCIA Y JUSTICIA"/>
    <s v="Establecimientos Públicos"/>
    <s v="Servicio de la deuda"/>
    <s v="Corrientes "/>
    <n v="0"/>
    <n v="0"/>
    <n v="0"/>
    <n v="0"/>
    <n v="0"/>
    <n v="0"/>
  </r>
  <r>
    <n v="2022"/>
    <x v="2"/>
    <s v="0217-FONDO DE SEGURIDAD Y VIGILANCIA"/>
    <s v="SEGURIDAD, CONVIVENCIA Y JUSTICIA"/>
    <s v="Establecimientos Públicos"/>
    <s v="Inversión directa"/>
    <s v="Corrientes "/>
    <n v="0"/>
    <n v="0"/>
    <n v="0"/>
    <n v="0"/>
    <n v="0"/>
    <n v="0"/>
  </r>
  <r>
    <n v="2022"/>
    <x v="2"/>
    <s v="0218-JARDIN BOTÁNICO"/>
    <s v="AMBIENTE"/>
    <s v="Establecimientos Públicos"/>
    <s v="Funcionamiento"/>
    <s v="Corrientes "/>
    <n v="8318831000"/>
    <n v="8640588000"/>
    <n v="8516595801"/>
    <n v="0.98565002763700804"/>
    <n v="8221243933"/>
    <n v="0.95146810992492636"/>
  </r>
  <r>
    <n v="2022"/>
    <x v="2"/>
    <s v="0218-JARDIN BOTÁNICO"/>
    <s v="AMBIENTE"/>
    <s v="Establecimientos Públicos"/>
    <s v="Inversión directa"/>
    <s v="Corrientes "/>
    <n v="50324610000"/>
    <n v="59902081926"/>
    <n v="54559168210"/>
    <n v="0.91080587611962527"/>
    <n v="48241494387"/>
    <n v="0.80533919416348665"/>
  </r>
  <r>
    <n v="2022"/>
    <x v="2"/>
    <s v="0219-INSTITUTO PARA LA INVESTIGACION EDUCATIVA Y EL DESARROLLO PEDAGÓGICO"/>
    <s v="EDUCACIÓN"/>
    <s v="Establecimientos Públicos"/>
    <s v="Funcionamiento"/>
    <s v="Corrientes "/>
    <n v="6734280000"/>
    <n v="6966280000"/>
    <n v="6663419142"/>
    <n v="0.95652473658825088"/>
    <n v="6536774698"/>
    <n v="0.93834509924952769"/>
  </r>
  <r>
    <n v="2022"/>
    <x v="2"/>
    <s v="0219-INSTITUTO PARA LA INVESTIGACION EDUCATIVA Y EL DESARROLLO PEDAGÓGICO"/>
    <s v="EDUCACIÓN"/>
    <s v="Establecimientos Públicos"/>
    <s v="Inversión directa"/>
    <s v="Corrientes "/>
    <n v="5875120000"/>
    <n v="6054790927"/>
    <n v="5972448048"/>
    <n v="0.98640037616611831"/>
    <n v="5295823724"/>
    <n v="0.87465013868347563"/>
  </r>
  <r>
    <n v="2022"/>
    <x v="2"/>
    <s v="0220-INSTITUTO DISTRITAL DE PARTICIPACIÓN Y ACCIÓN COMUNAL"/>
    <s v="GOBIERNO"/>
    <s v="Establecimientos Públicos"/>
    <s v="Funcionamiento"/>
    <s v="Corrientes "/>
    <n v="16095123000"/>
    <n v="16095123000"/>
    <n v="15798439352"/>
    <n v="0.98156686047071529"/>
    <n v="15087397071"/>
    <n v="0.93738936142333307"/>
  </r>
  <r>
    <n v="2022"/>
    <x v="2"/>
    <s v="0220-INSTITUTO DISTRITAL DE PARTICIPACIÓN Y ACCIÓN COMUNAL"/>
    <s v="GOBIERNO"/>
    <s v="Establecimientos Públicos"/>
    <s v="Inversión directa"/>
    <s v="Corrientes "/>
    <n v="23530651000"/>
    <n v="26465094633"/>
    <n v="25649159898"/>
    <n v="0.96916940043801736"/>
    <n v="21296449102"/>
    <n v="0.80469952582164261"/>
  </r>
  <r>
    <n v="2022"/>
    <x v="2"/>
    <s v="0221-INSTITUTO DISTRITAL DE TURISMO"/>
    <s v="DESARROLLO ECONÓMICO, INDUSTRIA Y TURISMO"/>
    <s v="Establecimientos Públicos"/>
    <s v="Funcionamiento"/>
    <s v="Corrientes "/>
    <n v="9281530000"/>
    <n v="9281530000"/>
    <n v="8799587681"/>
    <n v="0.94807512134314065"/>
    <n v="8645637208"/>
    <n v="0.93148836538803403"/>
  </r>
  <r>
    <n v="2022"/>
    <x v="2"/>
    <s v="0221-INSTITUTO DISTRITAL DE TURISMO"/>
    <s v="DESARROLLO ECONÓMICO, INDUSTRIA Y TURISMO"/>
    <s v="Establecimientos Públicos"/>
    <s v="Inversión directa"/>
    <s v="Corrientes "/>
    <n v="20000000000"/>
    <n v="23621000000"/>
    <n v="22256342675"/>
    <n v="0.9422269453029084"/>
    <n v="19259782151"/>
    <n v="0.81536692565937086"/>
  </r>
  <r>
    <n v="2022"/>
    <x v="2"/>
    <s v="0221-INSTITUTO DISTRITAL DE TURISMO"/>
    <s v="DESARROLLO ECONÓMICO, INDUSTRIA Y TURISMO"/>
    <s v="Establecimientos Públicos"/>
    <s v="Transferencias"/>
    <s v="Corrientes "/>
    <n v="0"/>
    <n v="0"/>
    <n v="0"/>
    <n v="0"/>
    <n v="0"/>
    <n v="0"/>
  </r>
  <r>
    <n v="2022"/>
    <x v="2"/>
    <s v="0222-INSTITUTO DISTRITAL DE LAS ARTES"/>
    <s v="CULTURA, RECREACIÓN Y DEPORTE"/>
    <s v="Establecimientos Públicos"/>
    <s v="Funcionamiento"/>
    <s v="Corrientes "/>
    <n v="14529131000"/>
    <n v="14529131000"/>
    <n v="13792983123"/>
    <n v="0.94933297270153316"/>
    <n v="13600659927"/>
    <n v="0.93609589775190272"/>
  </r>
  <r>
    <n v="2022"/>
    <x v="2"/>
    <s v="0222-INSTITUTO DISTRITAL DE LAS ARTES"/>
    <s v="CULTURA, RECREACIÓN Y DEPORTE"/>
    <s v="Establecimientos Públicos"/>
    <s v="Inversión directa"/>
    <s v="Corrientes "/>
    <n v="159091531000"/>
    <n v="177318856640"/>
    <n v="170301497338"/>
    <n v="0.96042519428011575"/>
    <n v="139683286052"/>
    <n v="0.78775201182122845"/>
  </r>
  <r>
    <n v="2022"/>
    <x v="2"/>
    <s v="0226-UNIDAD ADMINISTRATIVA ESPECIAL DE CATASTRO"/>
    <s v="HACIENDA"/>
    <s v="Establecimientos Públicos"/>
    <s v="Funcionamiento"/>
    <s v="Corrientes "/>
    <n v="59513488000"/>
    <n v="59513488000"/>
    <n v="57824513144"/>
    <n v="0.97162030133404376"/>
    <n v="55858686050"/>
    <n v="0.93858867841857962"/>
  </r>
  <r>
    <n v="2022"/>
    <x v="2"/>
    <s v="0226-UNIDAD ADMINISTRATIVA ESPECIAL DE CATASTRO"/>
    <s v="HACIENDA"/>
    <s v="Establecimientos Públicos"/>
    <s v="Inversión directa"/>
    <s v="Corrientes "/>
    <n v="59553622000"/>
    <n v="66553622000"/>
    <n v="63243440571"/>
    <n v="0.95026294092604002"/>
    <n v="54077829783"/>
    <n v="0.81254525535815314"/>
  </r>
  <r>
    <n v="2022"/>
    <x v="2"/>
    <s v="0226-UNIDAD ADMINISTRATIVA ESPECIAL DE CATASTRO"/>
    <s v="HACIENDA"/>
    <s v="Establecimientos Públicos"/>
    <s v="Transferencias"/>
    <s v="Corrientes "/>
    <n v="0"/>
    <n v="0"/>
    <n v="0"/>
    <n v="0"/>
    <n v="0"/>
    <n v="0"/>
  </r>
  <r>
    <n v="2022"/>
    <x v="2"/>
    <s v="0227-UNIDAD ADTIVA ESPECIAL DE REHABILITACIÓN Y MANTO. VIAL"/>
    <s v="MOVILIDAD"/>
    <s v="Establecimientos Públicos"/>
    <s v="Funcionamiento"/>
    <s v="Corrientes "/>
    <n v="31245528000"/>
    <n v="31245528000"/>
    <n v="28700767966"/>
    <n v="0.91855602395325175"/>
    <n v="25712052204"/>
    <n v="0.82290343130063281"/>
  </r>
  <r>
    <n v="2022"/>
    <x v="2"/>
    <s v="0227-UNIDAD ADTIVA ESPECIAL DE REHABILITACIÓN Y MANTO. VIAL"/>
    <s v="MOVILIDAD"/>
    <s v="Establecimientos Públicos"/>
    <s v="Inversión directa"/>
    <s v="Corrientes "/>
    <n v="168175998000"/>
    <n v="185488843466"/>
    <n v="179964813761"/>
    <n v="0.97021907300849308"/>
    <n v="131582346159"/>
    <n v="0.7093814576676627"/>
  </r>
  <r>
    <n v="2022"/>
    <x v="2"/>
    <s v="0228-UNIDAD ADMINISTRATIVA ESPECIAL DE SERVICIOS PÚBLICOS"/>
    <s v="HÁBITAT"/>
    <s v="Establecimientos Públicos"/>
    <s v="Funcionamiento"/>
    <s v="Corrientes "/>
    <n v="242012527000"/>
    <n v="242012527000"/>
    <n v="239298739902"/>
    <n v="0.98878658418371868"/>
    <n v="237054612109"/>
    <n v="0.97951380884097794"/>
  </r>
  <r>
    <n v="2022"/>
    <x v="2"/>
    <s v="0228-UNIDAD ADMINISTRATIVA ESPECIAL DE SERVICIOS PÚBLICOS"/>
    <s v="HÁBITAT"/>
    <s v="Establecimientos Públicos"/>
    <s v="Inversión directa"/>
    <s v="Corrientes "/>
    <n v="153182552000"/>
    <n v="155282552000"/>
    <n v="143291395005"/>
    <n v="0.9227784651877694"/>
    <n v="67876580157"/>
    <n v="0.43711659347922105"/>
  </r>
  <r>
    <n v="2022"/>
    <x v="2"/>
    <s v="0229-INSTITUTO DISTRITAL DE PROTECCIÓN Y BIENESTAR ANIMAL"/>
    <s v="AMBIENTE"/>
    <s v="Establecimientos Públicos"/>
    <s v="Funcionamiento"/>
    <s v="Corrientes "/>
    <n v="6119202000"/>
    <n v="6231354253"/>
    <n v="6130851757"/>
    <n v="0.9838714841237578"/>
    <n v="5896090277"/>
    <n v="0.94619725305480884"/>
  </r>
  <r>
    <n v="2022"/>
    <x v="2"/>
    <s v="0229-INSTITUTO DISTRITAL DE PROTECCIÓN Y BIENESTAR ANIMAL"/>
    <s v="AMBIENTE"/>
    <s v="Establecimientos Públicos"/>
    <s v="Inversión directa"/>
    <s v="Corrientes "/>
    <n v="27837080000"/>
    <n v="27837080000"/>
    <n v="27785219992"/>
    <n v="0.99813701695723833"/>
    <n v="25535235640"/>
    <n v="0.91731013597690558"/>
  </r>
  <r>
    <n v="2022"/>
    <x v="2"/>
    <s v="0230-UNIVERSIDAD DISTRITAL  "/>
    <s v="EDUCACIÓN"/>
    <s v="Ente Autónomo Universitario"/>
    <s v="Funcionamiento"/>
    <s v="Corrientes "/>
    <n v="333399365000"/>
    <n v="394450780311"/>
    <n v="373063949406"/>
    <n v="0.9457807362223043"/>
    <n v="285928150861"/>
    <n v="0.72487662626896909"/>
  </r>
  <r>
    <n v="2022"/>
    <x v="2"/>
    <s v="0230-UNIVERSIDAD DISTRITAL  "/>
    <s v="EDUCACIÓN"/>
    <s v="Ente Autónomo Universitario"/>
    <s v="Servicio de la deuda"/>
    <s v="Corrientes "/>
    <n v="0"/>
    <n v="0"/>
    <n v="0"/>
    <n v="0"/>
    <n v="0"/>
    <n v="0"/>
  </r>
  <r>
    <n v="2022"/>
    <x v="2"/>
    <s v="0230-UNIVERSIDAD DISTRITAL  "/>
    <s v="EDUCACIÓN"/>
    <s v="Ente Autónomo Universitario"/>
    <s v="Inversión directa"/>
    <s v="Corrientes "/>
    <n v="24090500000"/>
    <n v="42382307753"/>
    <n v="35176665234"/>
    <n v="0.82998465866951399"/>
    <n v="978990034"/>
    <n v="2.3099026124425773E-2"/>
  </r>
  <r>
    <n v="2022"/>
    <x v="2"/>
    <s v="0230-UNIVERSIDAD DISTRITAL  "/>
    <s v="EDUCACIÓN"/>
    <s v="Ente Autónomo Universitario"/>
    <s v="Transferencias"/>
    <s v="Corrientes "/>
    <n v="210633000"/>
    <n v="1271043260"/>
    <n v="1083596524"/>
    <n v="0.85252529013056566"/>
    <n v="1900000"/>
    <n v="1.4948350381087736E-3"/>
  </r>
  <r>
    <n v="2022"/>
    <x v="2"/>
    <s v="0235-CONTRALORÍA DISTRITAL"/>
    <s v="ORGANISMO DE CONTROL"/>
    <s v="Organismo de Control"/>
    <s v="Funcionamiento"/>
    <s v="Corrientes "/>
    <n v="166388462000"/>
    <n v="178988462000"/>
    <n v="178901043425"/>
    <n v="0.9995115965910697"/>
    <n v="177785409451"/>
    <n v="0.99327860279060898"/>
  </r>
  <r>
    <n v="2022"/>
    <x v="2"/>
    <s v="0235-CONTRALORÍA DISTRITAL"/>
    <s v="ORGANISMO DE CONTROL"/>
    <s v="Organismo de Control"/>
    <s v="Inversión directa"/>
    <s v="Corrientes "/>
    <n v="12496050000"/>
    <n v="17496050000"/>
    <n v="17466393655"/>
    <n v="0.99830496912160172"/>
    <n v="16426113709"/>
    <n v="0.93884698026125901"/>
  </r>
  <r>
    <n v="2022"/>
    <x v="2"/>
    <s v="0501-AGENCIA DE EDUCACIÓN SUPERIOR, CIENCIA Y TECNOLOGÍA - ATENEA"/>
    <s v="EDUCACIÓN"/>
    <s v="Establecimientos Públicos"/>
    <s v="Funcionamiento"/>
    <s v="Corrientes "/>
    <n v="6091219000"/>
    <n v="7368533000"/>
    <n v="7242306853"/>
    <n v="0.98286956888162136"/>
    <n v="7098351501"/>
    <n v="0.96333306792546092"/>
  </r>
  <r>
    <n v="2022"/>
    <x v="2"/>
    <s v="0501-AGENCIA DE EDUCACIÓN SUPERIOR, CIENCIA Y TECNOLOGÍA - ATENEA"/>
    <s v="EDUCACIÓN"/>
    <s v="Establecimientos Públicos"/>
    <s v="Inversión directa"/>
    <s v="Corrientes "/>
    <n v="533329000000"/>
    <n v="253945714188"/>
    <n v="243555796762"/>
    <n v="0.95908606900800786"/>
    <n v="179074208202"/>
    <n v="0.70516727866266937"/>
  </r>
  <r>
    <n v="2023"/>
    <x v="2"/>
    <s v="0100-CONCEJO DE BOGOTA"/>
    <s v="OTRAS ENTIDADES"/>
    <s v="Administración Centrral"/>
    <s v="Funcionamiento"/>
    <s v="Corrientes "/>
    <n v="91882346000"/>
    <n v="96923346000"/>
    <n v="94920497754"/>
    <n v="0.97933575006789386"/>
    <n v="94920497754"/>
    <n v="0.97933575006789386"/>
  </r>
  <r>
    <n v="2023"/>
    <x v="2"/>
    <s v="0102-PERSONERÍA DE BOGOTÁ"/>
    <s v="OTRAS ENTIDADES"/>
    <s v="Administración Centrral"/>
    <s v="Funcionamiento"/>
    <s v="Corrientes "/>
    <n v="176646681000"/>
    <n v="187088981000"/>
    <n v="186941030848"/>
    <n v="0.99920919900675498"/>
    <n v="184538923022"/>
    <n v="0.98636981203077911"/>
  </r>
  <r>
    <n v="2023"/>
    <x v="2"/>
    <s v="0102-PERSONERÍA DE BOGOTÁ"/>
    <s v="OTRAS ENTIDADES"/>
    <s v="Administración Centrral"/>
    <s v="Inversión directa"/>
    <s v="Corrientes "/>
    <n v="5834967000"/>
    <n v="6234967000"/>
    <n v="6195047224"/>
    <n v="0.99359743588057481"/>
    <n v="5874599198"/>
    <n v="0.94220213162315058"/>
  </r>
  <r>
    <n v="2023"/>
    <x v="2"/>
    <s v="0104-SECRETARÍA GENERAL"/>
    <s v="GESTIÓN PÚBLICA"/>
    <s v="Administración Centrral"/>
    <s v="Funcionamiento"/>
    <s v="Corrientes "/>
    <n v="116851419000"/>
    <n v="128390219282"/>
    <n v="128220482209"/>
    <n v="0.99867795947425575"/>
    <n v="124543429286"/>
    <n v="0.97003829405765873"/>
  </r>
  <r>
    <n v="2023"/>
    <x v="2"/>
    <s v="0104-SECRETARÍA GENERAL"/>
    <s v="GESTIÓN PÚBLICA"/>
    <s v="Administración Centrral"/>
    <s v="Inversión directa"/>
    <s v="Corrientes "/>
    <n v="81558450000"/>
    <n v="82804934052"/>
    <n v="82717481311"/>
    <n v="0.99894387041060762"/>
    <n v="74536354613"/>
    <n v="0.90014387990687272"/>
  </r>
  <r>
    <n v="2023"/>
    <x v="2"/>
    <s v="0105-VEEDURÍA DISTRITAL"/>
    <s v="OTRAS ENTIDADES"/>
    <s v="Administración Centrral"/>
    <s v="Funcionamiento"/>
    <s v="Corrientes "/>
    <n v="23487007000"/>
    <n v="25375969000"/>
    <n v="24667017104"/>
    <n v="0.97206207589550575"/>
    <n v="23702768813"/>
    <n v="0.93406359430057628"/>
  </r>
  <r>
    <n v="2023"/>
    <x v="2"/>
    <s v="0105-VEEDURÍA DISTRITAL"/>
    <s v="OTRAS ENTIDADES"/>
    <s v="Administración Centrral"/>
    <s v="Inversión directa"/>
    <s v="Corrientes "/>
    <n v="1823427000"/>
    <n v="1823427000"/>
    <n v="1778397407"/>
    <n v="0.97530496532079436"/>
    <n v="1749164656"/>
    <n v="0.95927320150463935"/>
  </r>
  <r>
    <n v="2023"/>
    <x v="2"/>
    <s v="0110-SECRETARÍA DISTRITAL DE GOBIERNO"/>
    <s v="GOBIERNO"/>
    <s v="Administración Centrral"/>
    <s v="Funcionamiento"/>
    <s v="Corrientes "/>
    <n v="150893621000"/>
    <n v="153893621000"/>
    <n v="153537075597"/>
    <n v="0.99768316970720961"/>
    <n v="149996643946"/>
    <n v="0.97467746207622208"/>
  </r>
  <r>
    <n v="2023"/>
    <x v="2"/>
    <s v="0110-SECRETARÍA DISTRITAL DE GOBIERNO"/>
    <s v="GOBIERNO"/>
    <s v="Administración Centrral"/>
    <s v="Inversión directa"/>
    <s v="Corrientes "/>
    <n v="72446639000"/>
    <n v="72446639000"/>
    <n v="72406561718"/>
    <n v="0.99944680274263653"/>
    <n v="69260705719"/>
    <n v="0.95602372553128379"/>
  </r>
  <r>
    <n v="2023"/>
    <x v="2"/>
    <s v="0111-SECRETARÍA DISTRITAL DE HACIENDA"/>
    <s v="HACIENDA"/>
    <s v="Administración Centrral"/>
    <s v="Funcionamiento"/>
    <s v="Corrientes "/>
    <n v="502013573000"/>
    <n v="416478271768"/>
    <n v="412603248296"/>
    <n v="0.99069573676544986"/>
    <n v="393020113584"/>
    <n v="0.94367495311479921"/>
  </r>
  <r>
    <n v="2023"/>
    <x v="2"/>
    <s v="0111-SECRETARÍA DISTRITAL DE HACIENDA"/>
    <s v="HACIENDA"/>
    <s v="Administración Centrral"/>
    <s v="Servicio de la deuda"/>
    <s v="Corrientes "/>
    <n v="1361817349000"/>
    <n v="1348817349000"/>
    <n v="1251761545470"/>
    <n v="0.92804377582928022"/>
    <n v="1251102368584"/>
    <n v="0.92755506852840752"/>
  </r>
  <r>
    <n v="2023"/>
    <x v="2"/>
    <s v="0111-SECRETARÍA DISTRITAL DE HACIENDA"/>
    <s v="HACIENDA"/>
    <s v="Administración Centrral"/>
    <s v="Inversión directa"/>
    <s v="Corrientes "/>
    <n v="45770148000"/>
    <n v="45770148000"/>
    <n v="43636584725"/>
    <n v="0.95338526598166129"/>
    <n v="32745717665"/>
    <n v="0.71543831724118523"/>
  </r>
  <r>
    <n v="2023"/>
    <x v="2"/>
    <s v="0111-SECRETARÍA DISTRITAL DE HACIENDA"/>
    <s v="HACIENDA"/>
    <s v="Administración Centrral"/>
    <s v="Transferencias"/>
    <s v="Corrientes "/>
    <n v="5034020929000"/>
    <n v="4373488874080"/>
    <n v="4310821313684"/>
    <n v="0.98567103696835567"/>
    <n v="4310821313684"/>
    <n v="0.98567103696835567"/>
  </r>
  <r>
    <n v="2023"/>
    <x v="2"/>
    <s v="0112-SECRETARÍA DE EDUCACIÓN DEL DISTRITO"/>
    <s v="EDUCACIÓN"/>
    <s v="Administración Centrral"/>
    <s v="Funcionamiento"/>
    <s v="Corrientes "/>
    <n v="134941442000"/>
    <n v="135574586000"/>
    <n v="135396669600"/>
    <n v="0.99868768620101112"/>
    <n v="127670854477"/>
    <n v="0.94170196822138919"/>
  </r>
  <r>
    <n v="2023"/>
    <x v="2"/>
    <s v="0112-SECRETARÍA DE EDUCACIÓN DEL DISTRITO"/>
    <s v="EDUCACIÓN"/>
    <s v="Administración Centrral"/>
    <s v="Inversión directa"/>
    <s v="Corrientes "/>
    <n v="5644045901000"/>
    <n v="5695609044275"/>
    <n v="5694229861189"/>
    <n v="0.99975785151767282"/>
    <n v="5073360757976"/>
    <n v="0.89074947359238799"/>
  </r>
  <r>
    <n v="2023"/>
    <x v="2"/>
    <s v="0113-SECRETARÍA DISTRITAL DE MOVILIDAD"/>
    <s v="MOVILIDAD"/>
    <s v="Administración Centrral"/>
    <s v="Funcionamiento"/>
    <s v="Corrientes "/>
    <n v="117550132000"/>
    <n v="117550132000"/>
    <n v="116535529600"/>
    <n v="0.99136876851826927"/>
    <n v="109592186737"/>
    <n v="0.93230169011634967"/>
  </r>
  <r>
    <n v="2023"/>
    <x v="2"/>
    <s v="0113-SECRETARÍA DISTRITAL DE MOVILIDAD"/>
    <s v="MOVILIDAD"/>
    <s v="Administración Centrral"/>
    <s v="Inversión directa"/>
    <s v="Corrientes "/>
    <n v="476381558000"/>
    <n v="469757841716"/>
    <n v="460531083711"/>
    <n v="0.98035848008136461"/>
    <n v="336723605695"/>
    <n v="0.71680252205043959"/>
  </r>
  <r>
    <n v="2023"/>
    <x v="2"/>
    <s v="0113-SECRETARÍA DISTRITAL DE MOVILIDAD"/>
    <s v="MOVILIDAD"/>
    <s v="Administración Centrral"/>
    <s v="Transferencias"/>
    <s v="Corrientes "/>
    <n v="2990462000000"/>
    <n v="2990462000000"/>
    <n v="2990462000000"/>
    <n v="1"/>
    <n v="2990462000000"/>
    <n v="1"/>
  </r>
  <r>
    <n v="2023"/>
    <x v="2"/>
    <s v="0114-SECRETARÍA DISTRITAL DE SALUD"/>
    <s v="SALUD"/>
    <s v="Administración Centrral"/>
    <s v="Funcionamiento"/>
    <s v="Corrientes "/>
    <n v="83727683000"/>
    <n v="84164835000"/>
    <n v="83828936759"/>
    <n v="0.99600904295719228"/>
    <n v="83389430096"/>
    <n v="0.99078706797203364"/>
  </r>
  <r>
    <n v="2023"/>
    <x v="2"/>
    <s v="0117-SECRETARÍA DISTRITAL DE DESARROLLO ECONÓMICO"/>
    <s v="DESARROLLO ECONÓMICO, INDUSTRIA Y TURISMO"/>
    <s v="Administración Centrral"/>
    <s v="Funcionamiento"/>
    <s v="Corrientes "/>
    <n v="37690716000"/>
    <n v="37690716000"/>
    <n v="34852612430"/>
    <n v="0.92470019487026989"/>
    <n v="33694769549"/>
    <n v="0.89398061711005972"/>
  </r>
  <r>
    <n v="2023"/>
    <x v="2"/>
    <s v="0117-SECRETARÍA DISTRITAL DE DESARROLLO ECONÓMICO"/>
    <s v="DESARROLLO ECONÓMICO, INDUSTRIA Y TURISMO"/>
    <s v="Administración Centrral"/>
    <s v="Inversión directa"/>
    <s v="Corrientes "/>
    <n v="170983808000"/>
    <n v="145225253331"/>
    <n v="140029023989"/>
    <n v="0.96421951952008889"/>
    <n v="116104773894"/>
    <n v="0.79948060844054392"/>
  </r>
  <r>
    <n v="2023"/>
    <x v="2"/>
    <s v="0117-SECRETARÍA DISTRITAL DE DESARROLLO ECONÓMICO"/>
    <s v="DESARROLLO ECONÓMICO, INDUSTRIA Y TURISMO"/>
    <s v="Administración Centrral"/>
    <s v="Transferencias"/>
    <s v="Corrientes "/>
    <n v="0"/>
    <n v="0"/>
    <n v="0"/>
    <n v="0"/>
    <n v="0"/>
    <n v="0"/>
  </r>
  <r>
    <n v="2023"/>
    <x v="2"/>
    <s v="0118-SECRETARÍA DISTRITAL DEL HABITAT"/>
    <s v="HÁBITAT"/>
    <s v="Administración Centrral"/>
    <s v="Funcionamiento"/>
    <s v="Corrientes "/>
    <n v="25950500000"/>
    <n v="25950500000"/>
    <n v="23145935631"/>
    <n v="0.89192638411591296"/>
    <n v="22622774844"/>
    <n v="0.87176643394154252"/>
  </r>
  <r>
    <n v="2023"/>
    <x v="2"/>
    <s v="0118-SECRETARÍA DISTRITAL DEL HABITAT"/>
    <s v="HÁBITAT"/>
    <s v="Administración Centrral"/>
    <s v="Inversión directa"/>
    <s v="Corrientes "/>
    <n v="210620669000"/>
    <n v="290620669000"/>
    <n v="285756222159"/>
    <n v="0.98326186895881107"/>
    <n v="246548355864"/>
    <n v="0.84835107121716802"/>
  </r>
  <r>
    <n v="2023"/>
    <x v="2"/>
    <s v="0118-SECRETARÍA DISTRITAL DEL HABITAT"/>
    <s v="HÁBITAT"/>
    <s v="Administración Centrral"/>
    <s v="Transferencias"/>
    <s v="Corrientes "/>
    <n v="181269346000"/>
    <n v="180489106646"/>
    <n v="180484275061"/>
    <n v="0.99997323060050669"/>
    <n v="177484275061"/>
    <n v="0.98335172886143485"/>
  </r>
  <r>
    <n v="2023"/>
    <x v="2"/>
    <s v="0119-SECRETARÍA DISTRITAL DE CULTURA, RECREACIÓN Y DEPORTE"/>
    <s v="CULTURA, RECREACIÓN Y DEPORTE"/>
    <s v="Administración Centrral"/>
    <s v="Funcionamiento"/>
    <s v="Corrientes "/>
    <n v="30277191000"/>
    <n v="30277191000"/>
    <n v="28422441974"/>
    <n v="0.93874104681639725"/>
    <n v="27787980809"/>
    <n v="0.91778596003176116"/>
  </r>
  <r>
    <n v="2023"/>
    <x v="2"/>
    <s v="0119-SECRETARÍA DISTRITAL DE CULTURA, RECREACIÓN Y DEPORTE"/>
    <s v="CULTURA, RECREACIÓN Y DEPORTE"/>
    <s v="Administración Centrral"/>
    <s v="Inversión directa"/>
    <s v="Corrientes "/>
    <n v="182930955000"/>
    <n v="227654228814"/>
    <n v="222497345422"/>
    <n v="0.97734773731695834"/>
    <n v="181230236793"/>
    <n v="0.79607674207128509"/>
  </r>
  <r>
    <n v="2023"/>
    <x v="2"/>
    <s v="0120-SECRETARÍA DISTRITAL DE PLANEACIÓN "/>
    <s v="PLANEACIÓN"/>
    <s v="Administración Centrral"/>
    <s v="Funcionamiento"/>
    <s v="Corrientes "/>
    <n v="103556093000"/>
    <n v="107266020000"/>
    <n v="105528361590"/>
    <n v="0.98380047651623503"/>
    <n v="103648318011"/>
    <n v="0.96627355066404064"/>
  </r>
  <r>
    <n v="2023"/>
    <x v="2"/>
    <s v="0120-SECRETARÍA DISTRITAL DE PLANEACIÓN "/>
    <s v="PLANEACIÓN"/>
    <s v="Administración Centrral"/>
    <s v="Inversión directa"/>
    <s v="Corrientes "/>
    <n v="63728168000"/>
    <n v="63728168000"/>
    <n v="63439756857"/>
    <n v="0.99547435377398574"/>
    <n v="57371812185"/>
    <n v="0.90025829998753459"/>
  </r>
  <r>
    <n v="2023"/>
    <x v="2"/>
    <s v="0120-SECRETARÍA DISTRITAL DE PLANEACIÓN "/>
    <s v="PLANEACIÓN"/>
    <s v="Administración Centrral"/>
    <s v="Transferencias"/>
    <s v="Corrientes "/>
    <n v="0"/>
    <n v="0"/>
    <n v="0"/>
    <n v="0"/>
    <n v="0"/>
    <n v="0"/>
  </r>
  <r>
    <n v="2023"/>
    <x v="2"/>
    <s v="0121-SECRETARÍA DISTRITAL DE LA MUJER"/>
    <s v="MUJERES"/>
    <s v="Administración Centrral"/>
    <s v="Funcionamiento"/>
    <s v="Corrientes "/>
    <n v="27785835000"/>
    <n v="28400582000"/>
    <n v="27789506091"/>
    <n v="0.97848368357380844"/>
    <n v="27446178016"/>
    <n v="0.96639491458308846"/>
  </r>
  <r>
    <n v="2023"/>
    <x v="2"/>
    <s v="0121-SECRETARÍA DISTRITAL DE LA MUJER"/>
    <s v="MUJERES"/>
    <s v="Administración Centrral"/>
    <s v="Inversión directa"/>
    <s v="Corrientes "/>
    <n v="95662798000"/>
    <n v="95662798000"/>
    <n v="94319132663"/>
    <n v="0.98595414973122575"/>
    <n v="83446970361"/>
    <n v="0.87230325796032016"/>
  </r>
  <r>
    <n v="2023"/>
    <x v="2"/>
    <s v="0122-SECRETARÍA DISTRITAL DE INTEGRACIÓN SOCIAL"/>
    <s v="INTEGRACION SOCIAL"/>
    <s v="Administración Centrral"/>
    <s v="Funcionamiento"/>
    <s v="Corrientes "/>
    <n v="31861530000"/>
    <n v="32677946000"/>
    <n v="32342791451"/>
    <n v="0.98974370821838065"/>
    <n v="31729268732"/>
    <n v="0.97096888317276731"/>
  </r>
  <r>
    <n v="2023"/>
    <x v="2"/>
    <s v="0122-SECRETARÍA DISTRITAL DE INTEGRACIÓN SOCIAL"/>
    <s v="INTEGRACION SOCIAL"/>
    <s v="Administración Centrral"/>
    <s v="Inversión directa"/>
    <s v="Corrientes "/>
    <n v="1810422284000"/>
    <n v="1969564267349"/>
    <n v="1949798385488"/>
    <n v="0.98996433770216363"/>
    <n v="1700826946058"/>
    <n v="0.86355493661919658"/>
  </r>
  <r>
    <n v="2023"/>
    <x v="2"/>
    <s v="0125-DEPARTAMENTO ADMINISTRATIVO DEL SERVICIO CIVIL"/>
    <s v="GESTIÓN PÚBLICA"/>
    <s v="Administración Centrral"/>
    <s v="Funcionamiento"/>
    <s v="Corrientes "/>
    <n v="14982247000"/>
    <n v="15353879000"/>
    <n v="15332215417"/>
    <n v="0.99858904821380967"/>
    <n v="15090995331"/>
    <n v="0.9828783547792711"/>
  </r>
  <r>
    <n v="2023"/>
    <x v="2"/>
    <s v="0125-DEPARTAMENTO ADMINISTRATIVO DEL SERVICIO CIVIL"/>
    <s v="GESTIÓN PÚBLICA"/>
    <s v="Administración Centrral"/>
    <s v="Inversión directa"/>
    <s v="Corrientes "/>
    <n v="4146854000"/>
    <n v="4146854000"/>
    <n v="4146352520"/>
    <n v="0.99987906977192831"/>
    <n v="3846118079"/>
    <n v="0.92747853650019996"/>
  </r>
  <r>
    <n v="2023"/>
    <x v="2"/>
    <s v="0126-SECRETARÍA DISTRITAL DE AMBIENTE"/>
    <s v="AMBIENTE"/>
    <s v="Administración Centrral"/>
    <s v="Funcionamiento"/>
    <s v="Corrientes "/>
    <n v="31517336000"/>
    <n v="34103705000"/>
    <n v="32783569296"/>
    <n v="0.96129054881280496"/>
    <n v="31515993593"/>
    <n v="0.92412227917758494"/>
  </r>
  <r>
    <n v="2023"/>
    <x v="2"/>
    <s v="0126-SECRETARÍA DISTRITAL DE AMBIENTE"/>
    <s v="AMBIENTE"/>
    <s v="Administración Centrral"/>
    <s v="Inversión directa"/>
    <s v="Corrientes "/>
    <n v="178412484000"/>
    <n v="177648824664"/>
    <n v="166046163578"/>
    <n v="0.93468765634703777"/>
    <n v="118803568588"/>
    <n v="0.66875516239807231"/>
  </r>
  <r>
    <n v="2023"/>
    <x v="2"/>
    <s v="0127-DEPARTAMENTO ADTIVO DE LA DEFENSORÍA ESPACIO PUBLICO"/>
    <s v="GOBIERNO"/>
    <s v="Administración Centrral"/>
    <s v="Funcionamiento"/>
    <s v="Corrientes "/>
    <n v="14190126000"/>
    <n v="14660682000"/>
    <n v="14371813684"/>
    <n v="0.98029639303273886"/>
    <n v="13949321337"/>
    <n v="0.9514783375698348"/>
  </r>
  <r>
    <n v="2023"/>
    <x v="2"/>
    <s v="0127-DEPARTAMENTO ADTIVO DE LA DEFENSORÍA ESPACIO PUBLICO"/>
    <s v="GOBIERNO"/>
    <s v="Administración Centrral"/>
    <s v="Inversión directa"/>
    <s v="Corrientes "/>
    <n v="23010271000"/>
    <n v="23010271000"/>
    <n v="22968116368"/>
    <n v="0.99816800801694161"/>
    <n v="22163084333"/>
    <n v="0.96318223861857166"/>
  </r>
  <r>
    <n v="2023"/>
    <x v="2"/>
    <s v="0131-UNIDAD ADMINISTRATIVA ESPECIAL CUERPO OFICIAL DE BOMBEROS"/>
    <s v="SEGURIDAD, CONVIVENCIA Y JUSTICIA"/>
    <s v="Administración Centrral"/>
    <s v="Funcionamiento"/>
    <s v="Corrientes "/>
    <n v="88941521000"/>
    <n v="97831448000"/>
    <n v="97054823306"/>
    <n v="0.99206160483283456"/>
    <n v="95234824236"/>
    <n v="0.97345818939529549"/>
  </r>
  <r>
    <n v="2023"/>
    <x v="2"/>
    <s v="0131-UNIDAD ADMINISTRATIVA ESPECIAL CUERPO OFICIAL DE BOMBEROS"/>
    <s v="SEGURIDAD, CONVIVENCIA Y JUSTICIA"/>
    <s v="Administración Centrral"/>
    <s v="Inversión directa"/>
    <s v="Corrientes "/>
    <n v="36241955000"/>
    <n v="36241955000"/>
    <n v="36231626760"/>
    <n v="0.99971501978852961"/>
    <n v="23595302787"/>
    <n v="0.65104939253414995"/>
  </r>
  <r>
    <n v="2023"/>
    <x v="2"/>
    <s v="0136-SECRETARIA JURIDICA DISTRITAL"/>
    <s v="GESTIÓN JURÍDICA"/>
    <s v="Administración Centrral"/>
    <s v="Funcionamiento"/>
    <s v="Corrientes "/>
    <n v="26819740000"/>
    <n v="27836173000"/>
    <n v="27623874012"/>
    <n v="0.99237326955828298"/>
    <n v="27233658400"/>
    <n v="0.97835497717304742"/>
  </r>
  <r>
    <n v="2023"/>
    <x v="2"/>
    <s v="0136-SECRETARIA JURIDICA DISTRITAL"/>
    <s v="GESTIÓN JURÍDICA"/>
    <s v="Administración Centrral"/>
    <s v="Inversión directa"/>
    <s v="Corrientes "/>
    <n v="7799376000"/>
    <n v="7799376000"/>
    <n v="7657841810"/>
    <n v="0.98185313927678319"/>
    <n v="6936659712"/>
    <n v="0.88938649861219665"/>
  </r>
  <r>
    <n v="2023"/>
    <x v="2"/>
    <s v="0137-SECRETARÍA DISTRITAL DE SEGURIDAD, CONVIVENCIA Y JUSTICIA"/>
    <s v="SEGURIDAD, CONVIVENCIA Y JUSTICIA"/>
    <s v="Administración Centrral"/>
    <s v="Funcionamiento"/>
    <s v="Corrientes "/>
    <n v="101093413000"/>
    <n v="101093413000"/>
    <n v="99925325707"/>
    <n v="0.9884454658485019"/>
    <n v="94716696956"/>
    <n v="0.93692253674331882"/>
  </r>
  <r>
    <n v="2023"/>
    <x v="2"/>
    <s v="0137-SECRETARÍA DISTRITAL DE SEGURIDAD, CONVIVENCIA Y JUSTICIA"/>
    <s v="SEGURIDAD, CONVIVENCIA Y JUSTICIA"/>
    <s v="Administración Centrral"/>
    <s v="Inversión directa"/>
    <s v="Corrientes "/>
    <n v="328456605000"/>
    <n v="423013461959"/>
    <n v="394052057110"/>
    <n v="0.9315355007500753"/>
    <n v="252696261282"/>
    <n v="0.59737167727889529"/>
  </r>
  <r>
    <n v="2023"/>
    <x v="2"/>
    <s v="0200-INSTITUTO PARA LA ECONOMÍA SOCIAL"/>
    <s v="DESARROLLO ECONÓMICO, INDUSTRIA Y TURISMO"/>
    <s v="Establecimientos Públicos"/>
    <s v="Funcionamiento"/>
    <s v="Corrientes "/>
    <n v="17410813000"/>
    <n v="18777757000"/>
    <n v="17869343531"/>
    <n v="0.9516228978253366"/>
    <n v="17237155781"/>
    <n v="0.91795605731824093"/>
  </r>
  <r>
    <n v="2023"/>
    <x v="2"/>
    <s v="0200-INSTITUTO PARA LA ECONOMÍA SOCIAL"/>
    <s v="DESARROLLO ECONÓMICO, INDUSTRIA Y TURISMO"/>
    <s v="Establecimientos Públicos"/>
    <s v="Inversión directa"/>
    <s v="Corrientes "/>
    <n v="47871304000"/>
    <n v="45272888030"/>
    <n v="41769452382"/>
    <n v="0.92261515002801553"/>
    <n v="29731736825"/>
    <n v="0.6567227786594555"/>
  </r>
  <r>
    <n v="2023"/>
    <x v="2"/>
    <s v="0201-FONDO FINANCIERO DE SALUD "/>
    <s v="SALUD"/>
    <s v="Establecimientos Públicos"/>
    <s v="Funcionamiento"/>
    <s v="Corrientes "/>
    <n v="24742920000"/>
    <n v="25407998000"/>
    <n v="24584423423"/>
    <n v="0.96758601063334471"/>
    <n v="18831588228"/>
    <n v="0.74116773104279998"/>
  </r>
  <r>
    <n v="2023"/>
    <x v="2"/>
    <s v="0201-FONDO FINANCIERO DE SALUD "/>
    <s v="SALUD"/>
    <s v="Establecimientos Públicos"/>
    <s v="Inversión directa"/>
    <s v="Corrientes "/>
    <n v="3634406080000"/>
    <n v="3700843504151"/>
    <n v="3564854202390"/>
    <n v="0.96325451167862963"/>
    <n v="3233325781949"/>
    <n v="0.87367265822572204"/>
  </r>
  <r>
    <n v="2023"/>
    <x v="2"/>
    <s v="0201-FONDO FINANCIERO DE SALUD "/>
    <s v="SALUD"/>
    <s v="Establecimientos Públicos"/>
    <s v="Transferencias"/>
    <s v="Corrientes "/>
    <n v="4048568000"/>
    <n v="4048568000"/>
    <n v="4048067447"/>
    <n v="0.99987636295104843"/>
    <n v="3047349289"/>
    <n v="0.75269806237662307"/>
  </r>
  <r>
    <n v="2023"/>
    <x v="2"/>
    <s v="0203-INSTITUTO DISTRITAL DE GESTIÓN DE RIESGOS Y CAMBIO CLIMATICO"/>
    <s v="AMBIENTE"/>
    <s v="Establecimientos Públicos"/>
    <s v="Funcionamiento"/>
    <s v="Corrientes "/>
    <n v="23420999000"/>
    <n v="24409699000"/>
    <n v="24228267329"/>
    <n v="0.99256723030464244"/>
    <n v="23766562264"/>
    <n v="0.97365241021611937"/>
  </r>
  <r>
    <n v="2023"/>
    <x v="2"/>
    <s v="0203-INSTITUTO DISTRITAL DE GESTIÓN DE RIESGOS Y CAMBIO CLIMATICO"/>
    <s v="AMBIENTE"/>
    <s v="Establecimientos Públicos"/>
    <s v="Inversión directa"/>
    <s v="Corrientes "/>
    <n v="21355446000"/>
    <n v="21355446000"/>
    <n v="21274673641"/>
    <n v="0.99621771612730536"/>
    <n v="17288218882"/>
    <n v="0.80954614022109395"/>
  </r>
  <r>
    <n v="2023"/>
    <x v="2"/>
    <s v="0204-INSTITUTO DE DESARROLLO URBANO  "/>
    <s v="MOVILIDAD"/>
    <s v="Establecimientos Públicos"/>
    <s v="Funcionamiento"/>
    <s v="Corrientes "/>
    <n v="101644481000"/>
    <n v="101644481000"/>
    <n v="97074270012"/>
    <n v="0.95503729328894893"/>
    <n v="92203133925"/>
    <n v="0.90711402151780385"/>
  </r>
  <r>
    <n v="2023"/>
    <x v="2"/>
    <s v="0204-INSTITUTO DE DESARROLLO URBANO  "/>
    <s v="MOVILIDAD"/>
    <s v="Establecimientos Públicos"/>
    <s v="Servicio de la deuda"/>
    <s v="Corrientes "/>
    <n v="0"/>
    <n v="0"/>
    <n v="0"/>
    <n v="0"/>
    <n v="0"/>
    <n v="0"/>
  </r>
  <r>
    <n v="2023"/>
    <x v="2"/>
    <s v="0204-INSTITUTO DE DESARROLLO URBANO  "/>
    <s v="MOVILIDAD"/>
    <s v="Establecimientos Públicos"/>
    <s v="Inversión directa"/>
    <s v="Corrientes "/>
    <n v="2566374986000"/>
    <n v="2525490926231"/>
    <n v="2155215543609"/>
    <n v="0.85338478995266365"/>
    <n v="862230536716"/>
    <n v="0.34141106101805652"/>
  </r>
  <r>
    <n v="2023"/>
    <x v="2"/>
    <s v="0204-INSTITUTO DE DESARROLLO URBANO  "/>
    <s v="MOVILIDAD"/>
    <s v="Establecimientos Públicos"/>
    <s v="Transferencias"/>
    <s v="Corrientes "/>
    <n v="1600000000"/>
    <n v="1600000000"/>
    <n v="903349213"/>
    <n v="0.56459325812500005"/>
    <n v="903349213"/>
    <n v="0.56459325812500005"/>
  </r>
  <r>
    <n v="2023"/>
    <x v="2"/>
    <s v="0206-FONDO DE PRESTACIONES ECONÓMICAS, CESANTÍAS Y PENSIONES"/>
    <s v="HACIENDA"/>
    <s v="Establecimientos Públicos"/>
    <s v="Funcionamiento"/>
    <s v="Corrientes "/>
    <n v="601005286000"/>
    <n v="601005286000"/>
    <n v="564347747335"/>
    <n v="0.93900629575327899"/>
    <n v="562386611533"/>
    <n v="0.93574320331851457"/>
  </r>
  <r>
    <n v="2023"/>
    <x v="2"/>
    <s v="0206-FONDO DE PRESTACIONES ECONÓMICAS, CESANTÍAS Y PENSIONES"/>
    <s v="HACIENDA"/>
    <s v="Establecimientos Públicos"/>
    <s v="Servicio de la deuda"/>
    <s v="Corrientes "/>
    <n v="188670305000"/>
    <n v="188670305000"/>
    <n v="143863014000"/>
    <n v="0.76251010459754121"/>
    <n v="143863014000"/>
    <n v="0.76251010459754121"/>
  </r>
  <r>
    <n v="2023"/>
    <x v="2"/>
    <s v="0206-FONDO DE PRESTACIONES ECONÓMICAS, CESANTÍAS Y PENSIONES"/>
    <s v="HACIENDA"/>
    <s v="Establecimientos Públicos"/>
    <s v="Inversión directa"/>
    <s v="Corrientes "/>
    <n v="4710350000"/>
    <n v="4710350000"/>
    <n v="4650821268"/>
    <n v="0.98736214251594889"/>
    <n v="4067045269"/>
    <n v="0.86342740327151912"/>
  </r>
  <r>
    <n v="2023"/>
    <x v="2"/>
    <s v="0208-CAJA DE LA VIVIENDA POPULAR"/>
    <s v="HÁBITAT"/>
    <s v="Establecimientos Públicos"/>
    <s v="Funcionamiento"/>
    <s v="Corrientes "/>
    <n v="13195303000"/>
    <n v="14040247000"/>
    <n v="13706953084"/>
    <n v="0.97626153471516564"/>
    <n v="12914546422"/>
    <n v="0.91982330666974732"/>
  </r>
  <r>
    <n v="2023"/>
    <x v="2"/>
    <s v="0208-CAJA DE LA VIVIENDA POPULAR"/>
    <s v="HÁBITAT"/>
    <s v="Establecimientos Públicos"/>
    <s v="Inversión directa"/>
    <s v="Corrientes "/>
    <n v="80076742000"/>
    <n v="80776742000"/>
    <n v="76750800506"/>
    <n v="0.95015964503742922"/>
    <n v="54664541628"/>
    <n v="0.67673615293867628"/>
  </r>
  <r>
    <n v="2023"/>
    <x v="2"/>
    <s v="0211-INSTITUTO DISTRITAL DE RECREACIÓN Y DEPORTE"/>
    <s v="CULTURA, RECREACIÓN Y DEPORTE"/>
    <s v="Establecimientos Públicos"/>
    <s v="Funcionamiento"/>
    <s v="Corrientes "/>
    <n v="42111299000"/>
    <n v="43829299000"/>
    <n v="42831982088"/>
    <n v="0.97724542863439368"/>
    <n v="40305615193"/>
    <n v="0.91960437681195861"/>
  </r>
  <r>
    <n v="2023"/>
    <x v="2"/>
    <s v="0211-INSTITUTO DISTRITAL DE RECREACIÓN Y DEPORTE"/>
    <s v="CULTURA, RECREACIÓN Y DEPORTE"/>
    <s v="Establecimientos Públicos"/>
    <s v="Servicio de la deuda"/>
    <s v="Corrientes "/>
    <n v="0"/>
    <n v="0"/>
    <n v="0"/>
    <n v="0"/>
    <n v="0"/>
    <n v="0"/>
  </r>
  <r>
    <n v="2023"/>
    <x v="2"/>
    <s v="0211-INSTITUTO DISTRITAL DE RECREACIÓN Y DEPORTE"/>
    <s v="CULTURA, RECREACIÓN Y DEPORTE"/>
    <s v="Establecimientos Públicos"/>
    <s v="Inversión directa"/>
    <s v="Corrientes "/>
    <n v="629304938000"/>
    <n v="626931814888"/>
    <n v="596463417966"/>
    <n v="0.9514007804382314"/>
    <n v="273919920570"/>
    <n v="0.43692139091543025"/>
  </r>
  <r>
    <n v="2023"/>
    <x v="2"/>
    <s v="0213-INSTITUTO DISTRITAL DE PATRIMONIO CULTURAL"/>
    <s v="CULTURA, RECREACIÓN Y DEPORTE"/>
    <s v="Establecimientos Públicos"/>
    <s v="Funcionamiento"/>
    <s v="Corrientes "/>
    <n v="13562788000"/>
    <n v="13562788000"/>
    <n v="13346044014"/>
    <n v="0.98401921596061226"/>
    <n v="12933907159"/>
    <n v="0.95363189036059548"/>
  </r>
  <r>
    <n v="2023"/>
    <x v="2"/>
    <s v="0213-INSTITUTO DISTRITAL DE PATRIMONIO CULTURAL"/>
    <s v="CULTURA, RECREACIÓN Y DEPORTE"/>
    <s v="Establecimientos Públicos"/>
    <s v="Inversión directa"/>
    <s v="Corrientes "/>
    <n v="21214543000"/>
    <n v="26720001456"/>
    <n v="25917251790"/>
    <n v="0.9699569752149193"/>
    <n v="20376343930"/>
    <n v="0.76258768037695879"/>
  </r>
  <r>
    <n v="2023"/>
    <x v="2"/>
    <s v="0214-INSTITUTO DISTRITAL PARA LA PROTECCIÓN DE LA NIÑEZ Y LA JUVENTUD"/>
    <s v="INTEGRACION SOCIAL"/>
    <s v="Establecimientos Públicos"/>
    <s v="Funcionamiento"/>
    <s v="Corrientes "/>
    <n v="25827051000"/>
    <n v="25827051000"/>
    <n v="25211310566"/>
    <n v="0.97615908862378442"/>
    <n v="23892706851"/>
    <n v="0.92510394822080155"/>
  </r>
  <r>
    <n v="2023"/>
    <x v="2"/>
    <s v="0214-INSTITUTO DISTRITAL PARA LA PROTECCIÓN DE LA NIÑEZ Y LA JUVENTUD"/>
    <s v="INTEGRACION SOCIAL"/>
    <s v="Establecimientos Públicos"/>
    <s v="Inversión directa"/>
    <s v="Corrientes "/>
    <n v="80389869000"/>
    <n v="80389869000"/>
    <n v="79701925889"/>
    <n v="0.99144241532474697"/>
    <n v="69886380194"/>
    <n v="0.86934312822427906"/>
  </r>
  <r>
    <n v="2023"/>
    <x v="2"/>
    <s v="0215-FUNDACIÓN GILBERTO ALZATE AVENDAÑO"/>
    <s v="CULTURA, RECREACIÓN Y DEPORTE"/>
    <s v="Establecimientos Públicos"/>
    <s v="Funcionamiento"/>
    <s v="Corrientes "/>
    <n v="6108882000"/>
    <n v="6928882000"/>
    <n v="6783930723"/>
    <n v="0.97908013486158374"/>
    <n v="6577368644"/>
    <n v="0.94926838759846111"/>
  </r>
  <r>
    <n v="2023"/>
    <x v="2"/>
    <s v="0215-FUNDACIÓN GILBERTO ALZATE AVENDAÑO"/>
    <s v="CULTURA, RECREACIÓN Y DEPORTE"/>
    <s v="Establecimientos Públicos"/>
    <s v="Inversión directa"/>
    <s v="Corrientes "/>
    <n v="12624167000"/>
    <n v="14392985154"/>
    <n v="14391691394"/>
    <n v="0.99991011176721456"/>
    <n v="13007351005"/>
    <n v="0.90372850842447272"/>
  </r>
  <r>
    <n v="2023"/>
    <x v="2"/>
    <s v="0216-ORQUESTA FILARMÓNICA DE BOGOTÁ"/>
    <s v="CULTURA, RECREACIÓN Y DEPORTE"/>
    <s v="Establecimientos Públicos"/>
    <s v="Funcionamiento"/>
    <s v="Corrientes "/>
    <n v="33427165000"/>
    <n v="34928249000"/>
    <n v="34880778629"/>
    <n v="0.99864091752781536"/>
    <n v="34531924233"/>
    <n v="0.98865317391089369"/>
  </r>
  <r>
    <n v="2023"/>
    <x v="2"/>
    <s v="0216-ORQUESTA FILARMÓNICA DE BOGOTÁ"/>
    <s v="CULTURA, RECREACIÓN Y DEPORTE"/>
    <s v="Establecimientos Públicos"/>
    <s v="Inversión directa"/>
    <s v="Corrientes "/>
    <n v="34031535000"/>
    <n v="35331535000"/>
    <n v="34354068214"/>
    <n v="0.97233443760651783"/>
    <n v="30688765727"/>
    <n v="0.86859418157178847"/>
  </r>
  <r>
    <n v="2023"/>
    <x v="2"/>
    <s v="0217-FONDO DE SEGURIDAD Y VIGILANCIA"/>
    <s v="SEGURIDAD, CONVIVENCIA Y JUSTICIA"/>
    <s v="Establecimientos Públicos"/>
    <s v="Funcionamiento"/>
    <s v="Corrientes "/>
    <n v="0"/>
    <n v="0"/>
    <n v="0"/>
    <n v="0"/>
    <n v="0"/>
    <n v="0"/>
  </r>
  <r>
    <n v="2023"/>
    <x v="2"/>
    <s v="0217-FONDO DE SEGURIDAD Y VIGILANCIA"/>
    <s v="SEGURIDAD, CONVIVENCIA Y JUSTICIA"/>
    <s v="Establecimientos Públicos"/>
    <s v="Servicio de la deuda"/>
    <s v="Corrientes "/>
    <n v="0"/>
    <n v="0"/>
    <n v="0"/>
    <n v="0"/>
    <n v="0"/>
    <n v="0"/>
  </r>
  <r>
    <n v="2023"/>
    <x v="2"/>
    <s v="0217-FONDO DE SEGURIDAD Y VIGILANCIA"/>
    <s v="SEGURIDAD, CONVIVENCIA Y JUSTICIA"/>
    <s v="Establecimientos Públicos"/>
    <s v="Inversión directa"/>
    <s v="Corrientes "/>
    <n v="0"/>
    <n v="0"/>
    <n v="0"/>
    <n v="0"/>
    <n v="0"/>
    <n v="0"/>
  </r>
  <r>
    <n v="2023"/>
    <x v="2"/>
    <s v="0218-JARDIN BOTÁNICO"/>
    <s v="AMBIENTE"/>
    <s v="Establecimientos Públicos"/>
    <s v="Funcionamiento"/>
    <s v="Corrientes "/>
    <n v="10172010000"/>
    <n v="10450050000"/>
    <n v="10098009687"/>
    <n v="0.96631209295649301"/>
    <n v="9818331900"/>
    <n v="0.93954879641724198"/>
  </r>
  <r>
    <n v="2023"/>
    <x v="2"/>
    <s v="0218-JARDIN BOTÁNICO"/>
    <s v="AMBIENTE"/>
    <s v="Establecimientos Públicos"/>
    <s v="Inversión directa"/>
    <s v="Corrientes "/>
    <n v="58241229000"/>
    <n v="59404083888"/>
    <n v="58862840845"/>
    <n v="0.99088879067606772"/>
    <n v="50149506399"/>
    <n v="0.84420974311381503"/>
  </r>
  <r>
    <n v="2023"/>
    <x v="2"/>
    <s v="0219-INSTITUTO PARA LA INVESTIGACION EDUCATIVA Y EL DESARROLLO PEDAGÓGICO"/>
    <s v="EDUCACIÓN"/>
    <s v="Establecimientos Públicos"/>
    <s v="Funcionamiento"/>
    <s v="Corrientes "/>
    <n v="7485665000"/>
    <n v="7625308000"/>
    <n v="7484051160"/>
    <n v="0.98147526106486449"/>
    <n v="7232133765"/>
    <n v="0.94843824865828374"/>
  </r>
  <r>
    <n v="2023"/>
    <x v="2"/>
    <s v="0219-INSTITUTO PARA LA INVESTIGACION EDUCATIVA Y EL DESARROLLO PEDAGÓGICO"/>
    <s v="EDUCACIÓN"/>
    <s v="Establecimientos Públicos"/>
    <s v="Inversión directa"/>
    <s v="Corrientes "/>
    <n v="4634622000"/>
    <n v="5680402000"/>
    <n v="5664021447"/>
    <n v="0.99711630391651862"/>
    <n v="5388040721"/>
    <n v="0.94853158649687119"/>
  </r>
  <r>
    <n v="2023"/>
    <x v="2"/>
    <s v="0220-INSTITUTO DISTRITAL DE PARTICIPACIÓN Y ACCIÓN COMUNAL"/>
    <s v="GOBIERNO"/>
    <s v="Establecimientos Públicos"/>
    <s v="Funcionamiento"/>
    <s v="Corrientes "/>
    <n v="17997303000"/>
    <n v="18769030000"/>
    <n v="18423347827"/>
    <n v="0.98158231016733422"/>
    <n v="17903527594"/>
    <n v="0.95388667363204172"/>
  </r>
  <r>
    <n v="2023"/>
    <x v="2"/>
    <s v="0220-INSTITUTO DISTRITAL DE PARTICIPACIÓN Y ACCIÓN COMUNAL"/>
    <s v="GOBIERNO"/>
    <s v="Establecimientos Públicos"/>
    <s v="Inversión directa"/>
    <s v="Corrientes "/>
    <n v="17162572000"/>
    <n v="20951371996"/>
    <n v="20520533301"/>
    <n v="0.97943625386049871"/>
    <n v="17038538299"/>
    <n v="0.81324212573061894"/>
  </r>
  <r>
    <n v="2023"/>
    <x v="2"/>
    <s v="0221-INSTITUTO DISTRITAL DE TURISMO"/>
    <s v="DESARROLLO ECONÓMICO, INDUSTRIA Y TURISMO"/>
    <s v="Establecimientos Públicos"/>
    <s v="Funcionamiento"/>
    <s v="Corrientes "/>
    <n v="15067832000"/>
    <n v="15067832000"/>
    <n v="13237440444"/>
    <n v="0.87852323041562985"/>
    <n v="12971425747"/>
    <n v="0.86086875318227596"/>
  </r>
  <r>
    <n v="2023"/>
    <x v="2"/>
    <s v="0221-INSTITUTO DISTRITAL DE TURISMO"/>
    <s v="DESARROLLO ECONÓMICO, INDUSTRIA Y TURISMO"/>
    <s v="Establecimientos Públicos"/>
    <s v="Inversión directa"/>
    <s v="Corrientes "/>
    <n v="13128676000"/>
    <n v="13128676000"/>
    <n v="12923689705"/>
    <n v="0.98438636957755676"/>
    <n v="12596254629"/>
    <n v="0.95944592044163479"/>
  </r>
  <r>
    <n v="2023"/>
    <x v="2"/>
    <s v="0221-INSTITUTO DISTRITAL DE TURISMO"/>
    <s v="DESARROLLO ECONÓMICO, INDUSTRIA Y TURISMO"/>
    <s v="Establecimientos Públicos"/>
    <s v="Transferencias"/>
    <s v="Corrientes "/>
    <n v="0"/>
    <n v="0"/>
    <n v="0"/>
    <n v="0"/>
    <n v="0"/>
    <n v="0"/>
  </r>
  <r>
    <n v="2023"/>
    <x v="2"/>
    <s v="0222-INSTITUTO DISTRITAL DE LAS ARTES"/>
    <s v="CULTURA, RECREACIÓN Y DEPORTE"/>
    <s v="Establecimientos Públicos"/>
    <s v="Funcionamiento"/>
    <s v="Corrientes "/>
    <n v="16101669000"/>
    <n v="16177669000"/>
    <n v="15660724885"/>
    <n v="0.96804582199079481"/>
    <n v="14898743481"/>
    <n v="0.9209450064159429"/>
  </r>
  <r>
    <n v="2023"/>
    <x v="2"/>
    <s v="0222-INSTITUTO DISTRITAL DE LAS ARTES"/>
    <s v="CULTURA, RECREACIÓN Y DEPORTE"/>
    <s v="Establecimientos Públicos"/>
    <s v="Inversión directa"/>
    <s v="Corrientes "/>
    <n v="197097143000"/>
    <n v="215226361069"/>
    <n v="211280477226"/>
    <n v="0.98166635432852489"/>
    <n v="181742684527"/>
    <n v="0.84442576468936636"/>
  </r>
  <r>
    <n v="2023"/>
    <x v="2"/>
    <s v="0226-UNIDAD ADMINISTRATIVA ESPECIAL DE CATASTRO"/>
    <s v="HACIENDA"/>
    <s v="Establecimientos Públicos"/>
    <s v="Funcionamiento"/>
    <s v="Corrientes "/>
    <n v="67004510000"/>
    <n v="68070574000"/>
    <n v="66557796964"/>
    <n v="0.97777634376933564"/>
    <n v="63502318969"/>
    <n v="0.93288942985848777"/>
  </r>
  <r>
    <n v="2023"/>
    <x v="2"/>
    <s v="0226-UNIDAD ADMINISTRATIVA ESPECIAL DE CATASTRO"/>
    <s v="HACIENDA"/>
    <s v="Establecimientos Públicos"/>
    <s v="Inversión directa"/>
    <s v="Corrientes "/>
    <n v="50999036000"/>
    <n v="48537036000"/>
    <n v="45391697883"/>
    <n v="0.93519715301527684"/>
    <n v="38507703646"/>
    <n v="0.79336743277854871"/>
  </r>
  <r>
    <n v="2023"/>
    <x v="2"/>
    <s v="0226-UNIDAD ADMINISTRATIVA ESPECIAL DE CATASTRO"/>
    <s v="HACIENDA"/>
    <s v="Establecimientos Públicos"/>
    <s v="Transferencias"/>
    <s v="Corrientes "/>
    <n v="0"/>
    <n v="0"/>
    <n v="0"/>
    <n v="0"/>
    <n v="0"/>
    <n v="0"/>
  </r>
  <r>
    <n v="2023"/>
    <x v="2"/>
    <s v="0227-UNIDAD ADTIVA ESPECIAL DE REHABILITACIÓN Y MANTO. VIAL"/>
    <s v="MOVILIDAD"/>
    <s v="Establecimientos Públicos"/>
    <s v="Funcionamiento"/>
    <s v="Corrientes "/>
    <n v="42281806000"/>
    <n v="42281806000"/>
    <n v="36356520254"/>
    <n v="0.85986204690499735"/>
    <n v="33886404206"/>
    <n v="0.80144174082819453"/>
  </r>
  <r>
    <n v="2023"/>
    <x v="2"/>
    <s v="0227-UNIDAD ADTIVA ESPECIAL DE REHABILITACIÓN Y MANTO. VIAL"/>
    <s v="MOVILIDAD"/>
    <s v="Establecimientos Públicos"/>
    <s v="Inversión directa"/>
    <s v="Corrientes "/>
    <n v="235109684000"/>
    <n v="235109684000"/>
    <n v="227845926793"/>
    <n v="0.96910481489567224"/>
    <n v="143335298947"/>
    <n v="0.60965289267710465"/>
  </r>
  <r>
    <n v="2023"/>
    <x v="2"/>
    <s v="0228-UNIDAD ADMINISTRATIVA ESPECIAL DE SERVICIOS PÚBLICOS"/>
    <s v="HÁBITAT"/>
    <s v="Establecimientos Públicos"/>
    <s v="Funcionamiento"/>
    <s v="Corrientes "/>
    <n v="260415469000"/>
    <n v="305728394000"/>
    <n v="304711956793"/>
    <n v="0.99667535882519309"/>
    <n v="231178012158"/>
    <n v="0.75615486390838793"/>
  </r>
  <r>
    <n v="2023"/>
    <x v="2"/>
    <s v="0228-UNIDAD ADMINISTRATIVA ESPECIAL DE SERVICIOS PÚBLICOS"/>
    <s v="HÁBITAT"/>
    <s v="Establecimientos Públicos"/>
    <s v="Inversión directa"/>
    <s v="Corrientes "/>
    <n v="125650876000"/>
    <n v="129159138466"/>
    <n v="100370210852"/>
    <n v="0.77710498880744372"/>
    <n v="64413746616"/>
    <n v="0.49871613717024249"/>
  </r>
  <r>
    <n v="2023"/>
    <x v="2"/>
    <s v="0229-INSTITUTO DISTRITAL DE PROTECCIÓN Y BIENESTAR ANIMAL"/>
    <s v="AMBIENTE"/>
    <s v="Establecimientos Públicos"/>
    <s v="Funcionamiento"/>
    <s v="Corrientes "/>
    <n v="7231221000"/>
    <n v="7604427000"/>
    <n v="7409642144"/>
    <n v="0.97438533422702334"/>
    <n v="6995101419"/>
    <n v="0.91987225585833099"/>
  </r>
  <r>
    <n v="2023"/>
    <x v="2"/>
    <s v="0229-INSTITUTO DISTRITAL DE PROTECCIÓN Y BIENESTAR ANIMAL"/>
    <s v="AMBIENTE"/>
    <s v="Establecimientos Públicos"/>
    <s v="Inversión directa"/>
    <s v="Corrientes "/>
    <n v="20572756000"/>
    <n v="20572756000"/>
    <n v="20552713604"/>
    <n v="0.99902577972538054"/>
    <n v="18326388916"/>
    <n v="0.89080864595876219"/>
  </r>
  <r>
    <n v="2023"/>
    <x v="2"/>
    <s v="0230-UNIVERSIDAD DISTRITAL  "/>
    <s v="EDUCACIÓN"/>
    <s v="Ente Autónomo Universitario"/>
    <s v="Funcionamiento"/>
    <s v="Corrientes "/>
    <n v="397990109000"/>
    <n v="451683848477"/>
    <n v="414500376202"/>
    <n v="0.91767810073267786"/>
    <n v="323131524037"/>
    <n v="0.71539313421665118"/>
  </r>
  <r>
    <n v="2023"/>
    <x v="2"/>
    <s v="0230-UNIVERSIDAD DISTRITAL  "/>
    <s v="EDUCACIÓN"/>
    <s v="Ente Autónomo Universitario"/>
    <s v="Servicio de la deuda"/>
    <s v="Corrientes "/>
    <n v="0"/>
    <n v="0"/>
    <n v="0"/>
    <n v="0"/>
    <n v="0"/>
    <n v="0"/>
  </r>
  <r>
    <n v="2023"/>
    <x v="2"/>
    <s v="0230-UNIVERSIDAD DISTRITAL  "/>
    <s v="EDUCACIÓN"/>
    <s v="Ente Autónomo Universitario"/>
    <s v="Inversión directa"/>
    <s v="Corrientes "/>
    <n v="31200346000"/>
    <n v="46502354714"/>
    <n v="42759941912"/>
    <n v="0.91952207958034204"/>
    <n v="7669461495"/>
    <n v="0.16492630410156481"/>
  </r>
  <r>
    <n v="2023"/>
    <x v="2"/>
    <s v="0230-UNIVERSIDAD DISTRITAL  "/>
    <s v="EDUCACIÓN"/>
    <s v="Ente Autónomo Universitario"/>
    <s v="Transferencias"/>
    <s v="Corrientes "/>
    <n v="200000000"/>
    <n v="491303941"/>
    <n v="264522481"/>
    <n v="0.53840903547728713"/>
    <n v="21450000"/>
    <n v="4.3659328187640165E-2"/>
  </r>
  <r>
    <n v="2023"/>
    <x v="2"/>
    <s v="0235-CONTRALORÍA DISTRITAL"/>
    <s v="ORGANISMO DE CONTROL"/>
    <s v="Organismo de Control"/>
    <s v="Funcionamiento"/>
    <s v="Corrientes "/>
    <n v="182112096000"/>
    <n v="197279911000"/>
    <n v="197139516844"/>
    <n v="0.99928835046970388"/>
    <n v="196586830118"/>
    <n v="0.99648681470664291"/>
  </r>
  <r>
    <n v="2023"/>
    <x v="2"/>
    <s v="0235-CONTRALORÍA DISTRITAL"/>
    <s v="ORGANISMO DE CONTROL"/>
    <s v="Organismo de Control"/>
    <s v="Inversión directa"/>
    <s v="Corrientes "/>
    <n v="13139064000"/>
    <n v="18139064000"/>
    <n v="18137662743"/>
    <n v="0.99992274921131541"/>
    <n v="17573958297"/>
    <n v="0.9688459281581453"/>
  </r>
  <r>
    <n v="2023"/>
    <x v="2"/>
    <s v="0501-AGENCIA DE EDUCACIÓN SUPERIOR, CIENCIA Y TECNOLOGÍA - ATENEA"/>
    <s v="EDUCACIÓN"/>
    <s v="Establecimientos Públicos"/>
    <s v="Funcionamiento"/>
    <s v="Corrientes "/>
    <n v="10825760000"/>
    <n v="12086634000"/>
    <n v="10369512376"/>
    <n v="0.85793218988843378"/>
    <n v="9838200449"/>
    <n v="0.81397355533393334"/>
  </r>
  <r>
    <n v="2023"/>
    <x v="2"/>
    <s v="0501-AGENCIA DE EDUCACIÓN SUPERIOR, CIENCIA Y TECNOLOGÍA - ATENEA"/>
    <s v="EDUCACIÓN"/>
    <s v="Establecimientos Públicos"/>
    <s v="Inversión directa"/>
    <s v="Corrientes "/>
    <n v="523839802000"/>
    <n v="513640802000"/>
    <n v="512193078903"/>
    <n v="0.99718144841421685"/>
    <n v="283519808328"/>
    <n v="0.55198069784183534"/>
  </r>
  <r>
    <n v="2024"/>
    <x v="3"/>
    <s v="0100-CONCEJO DE BOGOTA"/>
    <s v="OTRAS ENTIDADES"/>
    <s v="Administración Centrral"/>
    <s v="Funcionamiento"/>
    <s v="Constantes"/>
    <n v="113791760000"/>
    <n v="113791760000"/>
    <n v="78871370754"/>
    <n v="0.69312022903943138"/>
    <n v="78319968604"/>
    <n v="0.68827451657308047"/>
  </r>
  <r>
    <n v="2024"/>
    <x v="3"/>
    <s v="0102-PERSONERÍA DE BOGOTÁ"/>
    <s v="OTRAS ENTIDADES"/>
    <s v="Administración Centrral"/>
    <s v="Funcionamiento"/>
    <s v="Constantes"/>
    <n v="213296571000"/>
    <n v="216296571000"/>
    <n v="155789458777"/>
    <n v="0.72025856931869714"/>
    <n v="142069435055"/>
    <n v="0.65682703335597492"/>
  </r>
  <r>
    <n v="2024"/>
    <x v="3"/>
    <s v="0102-PERSONERÍA DE BOGOTÁ"/>
    <s v="OTRAS ENTIDADES"/>
    <s v="Administración Centrral"/>
    <s v="Inversión directa"/>
    <s v="Constantes"/>
    <n v="6749270000"/>
    <n v="11749270000"/>
    <n v="5702279235"/>
    <n v="0.48533051287441686"/>
    <n v="1835521270"/>
    <n v="0.15622428201922331"/>
  </r>
  <r>
    <n v="2024"/>
    <x v="3"/>
    <s v="0104-SECRETARÍA GENERAL"/>
    <s v="GESTIÓN PÚBLICA"/>
    <s v="Administración Centrral"/>
    <s v="Funcionamiento"/>
    <s v="Constantes"/>
    <n v="149558863000"/>
    <n v="142695250709"/>
    <n v="94242964943"/>
    <n v="0.66044920538519336"/>
    <n v="78718583077"/>
    <n v="0.55165524210424965"/>
  </r>
  <r>
    <n v="2024"/>
    <x v="3"/>
    <s v="0104-SECRETARÍA GENERAL"/>
    <s v="GESTIÓN PÚBLICA"/>
    <s v="Administración Centrral"/>
    <s v="Inversión directa"/>
    <s v="Constantes"/>
    <n v="88286022000"/>
    <n v="88004818429"/>
    <n v="68778533215"/>
    <n v="0.78153144842277844"/>
    <n v="36819771334"/>
    <n v="0.41838358389098018"/>
  </r>
  <r>
    <n v="2024"/>
    <x v="3"/>
    <s v="0105-VEEDURÍA DISTRITAL"/>
    <s v="OTRAS ENTIDADES"/>
    <s v="Administración Centrral"/>
    <s v="Funcionamiento"/>
    <s v="Constantes"/>
    <n v="29927564000"/>
    <n v="29927564000"/>
    <n v="21242104300"/>
    <n v="0.70978394031669267"/>
    <n v="17440510528"/>
    <n v="0.58275743819309855"/>
  </r>
  <r>
    <n v="2024"/>
    <x v="3"/>
    <s v="0105-VEEDURÍA DISTRITAL"/>
    <s v="OTRAS ENTIDADES"/>
    <s v="Administración Centrral"/>
    <s v="Inversión directa"/>
    <s v="Constantes"/>
    <n v="3025656000"/>
    <n v="3025656000"/>
    <n v="2202687576"/>
    <n v="0.72800330771244315"/>
    <n v="1358436910"/>
    <n v="0.44897268889787867"/>
  </r>
  <r>
    <n v="2024"/>
    <x v="3"/>
    <s v="0110-SECRETARÍA DISTRITAL DE GOBIERNO"/>
    <s v="GOBIERNO"/>
    <s v="Administración Centrral"/>
    <s v="Funcionamiento"/>
    <s v="Constantes"/>
    <n v="182487963000"/>
    <n v="179614300975"/>
    <n v="114559750725"/>
    <n v="0.63780974066728269"/>
    <n v="109517465833"/>
    <n v="0.60973689310097545"/>
  </r>
  <r>
    <n v="2024"/>
    <x v="3"/>
    <s v="0110-SECRETARÍA DISTRITAL DE GOBIERNO"/>
    <s v="GOBIERNO"/>
    <s v="Administración Centrral"/>
    <s v="Inversión directa"/>
    <s v="Constantes"/>
    <n v="79411989000"/>
    <n v="75372535292"/>
    <n v="60190159087"/>
    <n v="0.79856885341348671"/>
    <n v="41759538281"/>
    <n v="0.55404184188869043"/>
  </r>
  <r>
    <n v="2024"/>
    <x v="3"/>
    <s v="0111-SECRETARÍA DISTRITAL DE HACIENDA"/>
    <s v="HACIENDA"/>
    <s v="Administración Centrral"/>
    <s v="Funcionamiento"/>
    <s v="Constantes"/>
    <n v="671645563000"/>
    <n v="639287626099"/>
    <n v="372698071554"/>
    <n v="0.58298965338691544"/>
    <n v="329013333951"/>
    <n v="0.51465618998239304"/>
  </r>
  <r>
    <n v="2024"/>
    <x v="3"/>
    <s v="0111-SECRETARÍA DISTRITAL DE HACIENDA"/>
    <s v="HACIENDA"/>
    <s v="Administración Centrral"/>
    <s v="Servicio de la deuda"/>
    <s v="Constantes"/>
    <n v="1913449624000"/>
    <n v="1863449624000"/>
    <n v="931765018518"/>
    <n v="0.50002157639116307"/>
    <n v="928453786240"/>
    <n v="0.49824463955565457"/>
  </r>
  <r>
    <n v="2024"/>
    <x v="3"/>
    <s v="0111-SECRETARÍA DISTRITAL DE HACIENDA"/>
    <s v="HACIENDA"/>
    <s v="Administración Centrral"/>
    <s v="Inversión directa"/>
    <s v="Constantes"/>
    <n v="41730000000"/>
    <n v="41730000000"/>
    <n v="15242620129"/>
    <n v="0.36526767622813322"/>
    <n v="6617487624"/>
    <n v="0.15857866340762042"/>
  </r>
  <r>
    <n v="2024"/>
    <x v="3"/>
    <s v="0111-SECRETARÍA DISTRITAL DE HACIENDA"/>
    <s v="HACIENDA"/>
    <s v="Administración Centrral"/>
    <s v="Transferencias"/>
    <s v="Constantes"/>
    <n v="5163878794000"/>
    <n v="5197807828251"/>
    <n v="2712870200233"/>
    <n v="0.52192583678990079"/>
    <n v="2439583198902"/>
    <n v="0.46934847911121996"/>
  </r>
  <r>
    <n v="2024"/>
    <x v="3"/>
    <s v="0112-SECRETARÍA DE EDUCACIÓN DEL DISTRITO"/>
    <s v="EDUCACIÓN"/>
    <s v="Administración Centrral"/>
    <s v="Funcionamiento"/>
    <s v="Constantes"/>
    <n v="158879406000"/>
    <n v="157535817084"/>
    <n v="112943130912"/>
    <n v="0.71693620538228053"/>
    <n v="100136746953"/>
    <n v="0.63564431763226181"/>
  </r>
  <r>
    <n v="2024"/>
    <x v="3"/>
    <s v="0112-SECRETARÍA DE EDUCACIÓN DEL DISTRITO"/>
    <s v="EDUCACIÓN"/>
    <s v="Administración Centrral"/>
    <s v="Inversión directa"/>
    <s v="Constantes"/>
    <n v="5943968644000"/>
    <n v="5908351582933"/>
    <n v="4850496241535"/>
    <n v="0.82095592543041185"/>
    <n v="4043903256347"/>
    <n v="0.68443849347562724"/>
  </r>
  <r>
    <n v="2024"/>
    <x v="3"/>
    <s v="0113-SECRETARÍA DISTRITAL DE MOVILIDAD"/>
    <s v="MOVILIDAD"/>
    <s v="Administración Centrral"/>
    <s v="Funcionamiento"/>
    <s v="Constantes"/>
    <n v="157950017000"/>
    <n v="151763205731"/>
    <n v="101611790573"/>
    <n v="0.66954167239394446"/>
    <n v="93487179501"/>
    <n v="0.61600688421609817"/>
  </r>
  <r>
    <n v="2024"/>
    <x v="3"/>
    <s v="0113-SECRETARÍA DISTRITAL DE MOVILIDAD"/>
    <s v="MOVILIDAD"/>
    <s v="Administración Centrral"/>
    <s v="Inversión directa"/>
    <s v="Constantes"/>
    <n v="512473834000"/>
    <n v="512473834000"/>
    <n v="336571409674"/>
    <n v="0.65675823299497471"/>
    <n v="173044496449"/>
    <n v="0.33766503764365852"/>
  </r>
  <r>
    <n v="2024"/>
    <x v="3"/>
    <s v="0113-SECRETARÍA DISTRITAL DE MOVILIDAD"/>
    <s v="MOVILIDAD"/>
    <s v="Administración Centrral"/>
    <s v="Transferencias"/>
    <s v="Constantes"/>
    <n v="3077169474000"/>
    <n v="3077169474000"/>
    <n v="2230477220351"/>
    <n v="0.72484705155079154"/>
    <n v="2230477220351"/>
    <n v="0.72484705155079154"/>
  </r>
  <r>
    <n v="2024"/>
    <x v="3"/>
    <s v="0114-SECRETARÍA DISTRITAL DE SALUD"/>
    <s v="SALUD"/>
    <s v="Administración Centrral"/>
    <s v="Funcionamiento"/>
    <s v="Constantes"/>
    <n v="101289291000"/>
    <n v="99247737233"/>
    <n v="60552964625"/>
    <n v="0.61011934693122716"/>
    <n v="59604384255"/>
    <n v="0.60056164419214053"/>
  </r>
  <r>
    <n v="2024"/>
    <x v="3"/>
    <s v="0117-SECRETARÍA DISTRITAL DE DESARROLLO ECONÓMICO"/>
    <s v="DESARROLLO ECONÓMICO, INDUSTRIA Y TURISMO"/>
    <s v="Administración Centrral"/>
    <s v="Funcionamiento"/>
    <s v="Constantes"/>
    <n v="42266123000"/>
    <n v="41760626391"/>
    <n v="25897069290"/>
    <n v="0.62013124629713845"/>
    <n v="24414332623"/>
    <n v="0.58462563263326983"/>
  </r>
  <r>
    <n v="2024"/>
    <x v="3"/>
    <s v="0117-SECRETARÍA DISTRITAL DE DESARROLLO ECONÓMICO"/>
    <s v="DESARROLLO ECONÓMICO, INDUSTRIA Y TURISMO"/>
    <s v="Administración Centrral"/>
    <s v="Inversión directa"/>
    <s v="Constantes"/>
    <n v="125462815000"/>
    <n v="120082536640"/>
    <n v="81782052573"/>
    <n v="0.6810486758634815"/>
    <n v="40721070983"/>
    <n v="0.33910901720105435"/>
  </r>
  <r>
    <n v="2024"/>
    <x v="3"/>
    <s v="0117-SECRETARÍA DISTRITAL DE DESARROLLO ECONÓMICO"/>
    <s v="DESARROLLO ECONÓMICO, INDUSTRIA Y TURISMO"/>
    <s v="Administración Centrral"/>
    <s v="Transferencias"/>
    <s v="Constantes"/>
    <n v="0"/>
    <n v="0"/>
    <n v="0"/>
    <n v="0"/>
    <n v="0"/>
    <s v="0%"/>
  </r>
  <r>
    <n v="2024"/>
    <x v="3"/>
    <s v="0118-SECRETARÍA DISTRITAL DEL HABITAT"/>
    <s v="HÁBITAT"/>
    <s v="Administración Centrral"/>
    <s v="Funcionamiento"/>
    <s v="Constantes"/>
    <n v="43179765000"/>
    <n v="43179765000"/>
    <n v="19371709960"/>
    <n v="0.44862935127136516"/>
    <n v="17666582453"/>
    <n v="0.40914031035138798"/>
  </r>
  <r>
    <n v="2024"/>
    <x v="3"/>
    <s v="0118-SECRETARÍA DISTRITAL DEL HABITAT"/>
    <s v="HÁBITAT"/>
    <s v="Administración Centrral"/>
    <s v="Inversión directa"/>
    <s v="Constantes"/>
    <n v="149158531000"/>
    <n v="194457690351"/>
    <n v="93706076526"/>
    <n v="0.48188413817349507"/>
    <n v="33640223330"/>
    <n v="0.1729950781029988"/>
  </r>
  <r>
    <n v="2024"/>
    <x v="3"/>
    <s v="0118-SECRETARÍA DISTRITAL DEL HABITAT"/>
    <s v="HÁBITAT"/>
    <s v="Administración Centrral"/>
    <s v="Transferencias"/>
    <s v="Constantes"/>
    <n v="228010411000"/>
    <n v="233010411000"/>
    <n v="134630207317"/>
    <n v="0.57778623169331267"/>
    <n v="125412955519"/>
    <n v="0.53822897861417873"/>
  </r>
  <r>
    <n v="2024"/>
    <x v="3"/>
    <s v="0119-SECRETARÍA DISTRITAL DE CULTURA, RECREACIÓN Y DEPORTE"/>
    <s v="CULTURA, RECREACIÓN Y DEPORTE"/>
    <s v="Administración Centrral"/>
    <s v="Funcionamiento"/>
    <s v="Constantes"/>
    <n v="35801000000"/>
    <n v="34814430128"/>
    <n v="21728359069"/>
    <n v="0.62411933755953275"/>
    <n v="19817361518"/>
    <n v="0.569228375852736"/>
  </r>
  <r>
    <n v="2024"/>
    <x v="3"/>
    <s v="0119-SECRETARÍA DISTRITAL DE CULTURA, RECREACIÓN Y DEPORTE"/>
    <s v="CULTURA, RECREACIÓN Y DEPORTE"/>
    <s v="Administración Centrral"/>
    <s v="Inversión directa"/>
    <s v="Constantes"/>
    <n v="202415696000"/>
    <n v="202748407668"/>
    <n v="149556307550"/>
    <n v="0.73764479469993205"/>
    <n v="93170061341"/>
    <n v="0.45953535424833392"/>
  </r>
  <r>
    <n v="2024"/>
    <x v="3"/>
    <s v="0120-SECRETARÍA DISTRITAL DE PLANEACIÓN "/>
    <s v="PLANEACIÓN"/>
    <s v="Administración Centrral"/>
    <s v="Funcionamiento"/>
    <s v="Constantes"/>
    <n v="123512248000"/>
    <n v="122263697399"/>
    <n v="81030133247"/>
    <n v="0.66274891869630914"/>
    <n v="77295551864"/>
    <n v="0.63220361814963566"/>
  </r>
  <r>
    <n v="2024"/>
    <x v="3"/>
    <s v="0120-SECRETARÍA DISTRITAL DE PLANEACIÓN "/>
    <s v="PLANEACIÓN"/>
    <s v="Administración Centrral"/>
    <s v="Inversión directa"/>
    <s v="Constantes"/>
    <n v="72086695000"/>
    <n v="67746543693"/>
    <n v="45967756787"/>
    <n v="0.67852549047088406"/>
    <n v="23804363966"/>
    <n v="0.35137385124578124"/>
  </r>
  <r>
    <n v="2024"/>
    <x v="3"/>
    <s v="0120-SECRETARÍA DISTRITAL DE PLANEACIÓN "/>
    <s v="PLANEACIÓN"/>
    <s v="Administración Centrral"/>
    <s v="Transferencias"/>
    <s v="Constantes"/>
    <n v="0"/>
    <n v="0"/>
    <n v="0"/>
    <n v="0"/>
    <n v="0"/>
    <s v="0%"/>
  </r>
  <r>
    <n v="2024"/>
    <x v="3"/>
    <s v="0121-SECRETARÍA DISTRITAL DE LA MUJER"/>
    <s v="MUJERES"/>
    <s v="Administración Centrral"/>
    <s v="Funcionamiento"/>
    <s v="Constantes"/>
    <n v="32872408000"/>
    <n v="32360119307"/>
    <n v="21966225989"/>
    <n v="0.67880546980085954"/>
    <n v="20392428481"/>
    <n v="0.6301716099232304"/>
  </r>
  <r>
    <n v="2024"/>
    <x v="3"/>
    <s v="0121-SECRETARÍA DISTRITAL DE LA MUJER"/>
    <s v="MUJERES"/>
    <s v="Administración Centrral"/>
    <s v="Inversión directa"/>
    <s v="Constantes"/>
    <n v="91526611000"/>
    <n v="90029056215"/>
    <n v="85428670188"/>
    <n v="0.94890109681907875"/>
    <n v="47962649982"/>
    <n v="0.53274633766524815"/>
  </r>
  <r>
    <n v="2024"/>
    <x v="3"/>
    <s v="0122-SECRETARÍA DISTRITAL DE INTEGRACIÓN SOCIAL"/>
    <s v="INTEGRACION SOCIAL"/>
    <s v="Administración Centrral"/>
    <s v="Funcionamiento"/>
    <s v="Constantes"/>
    <n v="55573989000"/>
    <n v="55573989000"/>
    <n v="38474261640"/>
    <n v="0.69230700067256279"/>
    <n v="35125412175"/>
    <n v="0.63204770445756553"/>
  </r>
  <r>
    <n v="2024"/>
    <x v="3"/>
    <s v="0122-SECRETARÍA DISTRITAL DE INTEGRACIÓN SOCIAL"/>
    <s v="INTEGRACION SOCIAL"/>
    <s v="Administración Centrral"/>
    <s v="Inversión directa"/>
    <s v="Constantes"/>
    <n v="1977814543000"/>
    <n v="2104884189459"/>
    <n v="1600421850453"/>
    <n v="0.76033724727836094"/>
    <n v="1212729193207"/>
    <n v="0.576150079553164"/>
  </r>
  <r>
    <n v="2024"/>
    <x v="3"/>
    <s v="0125-DEPARTAMENTO ADMINISTRATIVO DEL SERVICIO CIVIL"/>
    <s v="GESTIÓN PÚBLICA"/>
    <s v="Administración Centrral"/>
    <s v="Funcionamiento"/>
    <s v="Constantes"/>
    <n v="18808235000"/>
    <n v="18602078899"/>
    <n v="13300612491"/>
    <n v="0.7150067776411273"/>
    <n v="11459993482"/>
    <n v="0.61605982558304595"/>
  </r>
  <r>
    <n v="2024"/>
    <x v="3"/>
    <s v="0125-DEPARTAMENTO ADMINISTRATIVO DEL SERVICIO CIVIL"/>
    <s v="GESTIÓN PÚBLICA"/>
    <s v="Administración Centrral"/>
    <s v="Inversión directa"/>
    <s v="Constantes"/>
    <n v="4517765000"/>
    <n v="4185318481"/>
    <n v="3599044557"/>
    <n v="0.85992131144583261"/>
    <n v="1465574032"/>
    <n v="0.35017025314877109"/>
  </r>
  <r>
    <n v="2024"/>
    <x v="3"/>
    <s v="0126-SECRETARÍA DISTRITAL DE AMBIENTE"/>
    <s v="AMBIENTE"/>
    <s v="Administración Centrral"/>
    <s v="Funcionamiento"/>
    <s v="Constantes"/>
    <n v="38071000000"/>
    <n v="37682158676"/>
    <n v="25012569363"/>
    <n v="0.66377750749536168"/>
    <n v="20938094986"/>
    <n v="0.55565009335135573"/>
  </r>
  <r>
    <n v="2024"/>
    <x v="3"/>
    <s v="0126-SECRETARÍA DISTRITAL DE AMBIENTE"/>
    <s v="AMBIENTE"/>
    <s v="Administración Centrral"/>
    <s v="Inversión directa"/>
    <s v="Constantes"/>
    <n v="151968606000"/>
    <n v="146153715106"/>
    <n v="86610216542"/>
    <n v="0.5925967497930843"/>
    <n v="49257425056"/>
    <n v="0.33702478941623465"/>
  </r>
  <r>
    <n v="2024"/>
    <x v="3"/>
    <s v="0127-DEPARTAMENTO ADTIVO DE LA DEFENSORÍA ESPACIO PUBLICO"/>
    <s v="GOBIERNO"/>
    <s v="Administración Centrral"/>
    <s v="Funcionamiento"/>
    <s v="Constantes"/>
    <n v="17005444000"/>
    <n v="16831387386"/>
    <n v="11413482023"/>
    <n v="0.67810702476573603"/>
    <n v="9983098389"/>
    <n v="0.59312391545950249"/>
  </r>
  <r>
    <n v="2024"/>
    <x v="3"/>
    <s v="0127-DEPARTAMENTO ADTIVO DE LA DEFENSORÍA ESPACIO PUBLICO"/>
    <s v="GOBIERNO"/>
    <s v="Administración Centrral"/>
    <s v="Inversión directa"/>
    <s v="Constantes"/>
    <n v="25185269000"/>
    <n v="25131812402"/>
    <n v="21917330883"/>
    <n v="0.87209511723300182"/>
    <n v="14198878559"/>
    <n v="0.56497630699607038"/>
  </r>
  <r>
    <n v="2024"/>
    <x v="3"/>
    <s v="0131-UNIDAD ADMINISTRATIVA ESPECIAL CUERPO OFICIAL DE BOMBEROS"/>
    <s v="SEGURIDAD, CONVIVENCIA Y JUSTICIA"/>
    <s v="Administración Centrral"/>
    <s v="Funcionamiento"/>
    <s v="Constantes"/>
    <n v="116909119000"/>
    <n v="115050780138"/>
    <n v="77163521524"/>
    <n v="0.67069098906973634"/>
    <n v="73996398393"/>
    <n v="0.64316294339111402"/>
  </r>
  <r>
    <n v="2024"/>
    <x v="3"/>
    <s v="0131-UNIDAD ADMINISTRATIVA ESPECIAL CUERPO OFICIAL DE BOMBEROS"/>
    <s v="SEGURIDAD, CONVIVENCIA Y JUSTICIA"/>
    <s v="Administración Centrral"/>
    <s v="Inversión directa"/>
    <s v="Constantes"/>
    <n v="44520010000"/>
    <n v="42823418746"/>
    <n v="32329191133"/>
    <n v="0.75494185377293743"/>
    <n v="15784632906"/>
    <n v="0.36859814952243608"/>
  </r>
  <r>
    <n v="2024"/>
    <x v="3"/>
    <s v="0136-SECRETARIA JURIDICA DISTRITAL"/>
    <s v="GESTIÓN JURÍDICA"/>
    <s v="Administración Centrral"/>
    <s v="Funcionamiento"/>
    <s v="Constantes"/>
    <n v="32102496000"/>
    <n v="31695098113"/>
    <n v="20644555426"/>
    <n v="0.65134852564259671"/>
    <n v="18519787875"/>
    <n v="0.58431079181307088"/>
  </r>
  <r>
    <n v="2024"/>
    <x v="3"/>
    <s v="0136-SECRETARIA JURIDICA DISTRITAL"/>
    <s v="GESTIÓN JURÍDICA"/>
    <s v="Administración Centrral"/>
    <s v="Inversión directa"/>
    <s v="Constantes"/>
    <n v="8443294000"/>
    <n v="7695797459"/>
    <n v="5506661779"/>
    <n v="0.71554141183382203"/>
    <n v="2760836851"/>
    <n v="0.35874603843313024"/>
  </r>
  <r>
    <n v="2024"/>
    <x v="3"/>
    <s v="0137-SECRETARÍA DISTRITAL DE SEGURIDAD, CONVIVENCIA Y JUSTICIA"/>
    <s v="SEGURIDAD, CONVIVENCIA Y JUSTICIA"/>
    <s v="Administración Centrral"/>
    <s v="Funcionamiento"/>
    <s v="Constantes"/>
    <n v="126458908000"/>
    <n v="122919765677"/>
    <n v="83952402260"/>
    <n v="0.68298537503402246"/>
    <n v="77780310336"/>
    <n v="0.63277301179035506"/>
  </r>
  <r>
    <n v="2024"/>
    <x v="3"/>
    <s v="0137-SECRETARÍA DISTRITAL DE SEGURIDAD, CONVIVENCIA Y JUSTICIA"/>
    <s v="SEGURIDAD, CONVIVENCIA Y JUSTICIA"/>
    <s v="Administración Centrral"/>
    <s v="Inversión directa"/>
    <s v="Constantes"/>
    <n v="481267299000"/>
    <n v="508909053340"/>
    <n v="309874687192"/>
    <n v="0.60889993046552082"/>
    <n v="153066939657"/>
    <n v="0.30077464460970521"/>
  </r>
  <r>
    <n v="2024"/>
    <x v="3"/>
    <s v="0200-INSTITUTO PARA LA ECONOMÍA SOCIAL"/>
    <s v="DESARROLLO ECONÓMICO, INDUSTRIA Y TURISMO"/>
    <s v="Establecimientos Públicos"/>
    <s v="Funcionamiento"/>
    <s v="Constantes"/>
    <n v="21023486000"/>
    <n v="20886041279"/>
    <n v="14319712262"/>
    <n v="0.6856116039758019"/>
    <n v="12375127863"/>
    <n v="0.59250710547252672"/>
  </r>
  <r>
    <n v="2024"/>
    <x v="3"/>
    <s v="0200-INSTITUTO PARA LA ECONOMÍA SOCIAL"/>
    <s v="DESARROLLO ECONÓMICO, INDUSTRIA Y TURISMO"/>
    <s v="Establecimientos Públicos"/>
    <s v="Inversión directa"/>
    <s v="Constantes"/>
    <n v="52547069000"/>
    <n v="52525742903"/>
    <n v="33473558009"/>
    <n v="0.63727909704801455"/>
    <n v="17607042728"/>
    <n v="0.33520787626964482"/>
  </r>
  <r>
    <n v="2024"/>
    <x v="3"/>
    <s v="0201-FONDO FINANCIERO DE SALUD "/>
    <s v="SALUD"/>
    <s v="Establecimientos Públicos"/>
    <s v="Funcionamiento"/>
    <s v="Constantes"/>
    <n v="28283103000"/>
    <n v="28283103000"/>
    <n v="18702227583"/>
    <n v="0.66125090952714771"/>
    <n v="13517164051"/>
    <n v="0.47792365819973853"/>
  </r>
  <r>
    <n v="2024"/>
    <x v="3"/>
    <s v="0201-FONDO FINANCIERO DE SALUD "/>
    <s v="SALUD"/>
    <s v="Establecimientos Públicos"/>
    <s v="Inversión directa"/>
    <s v="Constantes"/>
    <n v="3974094892000"/>
    <n v="4273379813005"/>
    <n v="2884259029057"/>
    <n v="0.67493626947912611"/>
    <n v="2666288487973"/>
    <n v="0.62392967736188454"/>
  </r>
  <r>
    <n v="2024"/>
    <x v="3"/>
    <s v="0201-FONDO FINANCIERO DE SALUD "/>
    <s v="SALUD"/>
    <s v="Establecimientos Públicos"/>
    <s v="Transferencias"/>
    <s v="Constantes"/>
    <n v="4382218000"/>
    <n v="4382218000"/>
    <n v="1719055411"/>
    <n v="0.39227975673505971"/>
    <n v="1719055411"/>
    <n v="0.39227975673505971"/>
  </r>
  <r>
    <n v="2024"/>
    <x v="3"/>
    <s v="0203-INSTITUTO DISTRITAL DE GESTIÓN DE RIESGOS Y CAMBIO CLIMATICO"/>
    <s v="AMBIENTE"/>
    <s v="Establecimientos Públicos"/>
    <s v="Funcionamiento"/>
    <s v="Constantes"/>
    <n v="28139000000"/>
    <n v="27828556905"/>
    <n v="17886089387"/>
    <n v="0.64272428671234394"/>
    <n v="17308546448"/>
    <n v="0.62197067951051921"/>
  </r>
  <r>
    <n v="2024"/>
    <x v="3"/>
    <s v="0203-INSTITUTO DISTRITAL DE GESTIÓN DE RIESGOS Y CAMBIO CLIMATICO"/>
    <s v="AMBIENTE"/>
    <s v="Establecimientos Públicos"/>
    <s v="Inversión directa"/>
    <s v="Constantes"/>
    <n v="22209000000"/>
    <n v="20943011910"/>
    <n v="11387552374"/>
    <n v="0.54373995597847125"/>
    <n v="5565671078"/>
    <n v="0.26575313531395495"/>
  </r>
  <r>
    <n v="2024"/>
    <x v="3"/>
    <s v="0204-INSTITUTO DE DESARROLLO URBANO  "/>
    <s v="MOVILIDAD"/>
    <s v="Establecimientos Públicos"/>
    <s v="Funcionamiento"/>
    <s v="Constantes"/>
    <n v="119305213000"/>
    <n v="116689253667"/>
    <n v="71634339513"/>
    <n v="0.61388977358125274"/>
    <n v="66873668973"/>
    <n v="0.57309192467576842"/>
  </r>
  <r>
    <n v="2024"/>
    <x v="3"/>
    <s v="0204-INSTITUTO DE DESARROLLO URBANO  "/>
    <s v="MOVILIDAD"/>
    <s v="Establecimientos Públicos"/>
    <s v="Servicio de la deuda"/>
    <s v="Constantes"/>
    <n v="0"/>
    <n v="0"/>
    <n v="0"/>
    <n v="0"/>
    <n v="0"/>
    <s v="0%"/>
  </r>
  <r>
    <n v="2024"/>
    <x v="3"/>
    <s v="0204-INSTITUTO DE DESARROLLO URBANO  "/>
    <s v="MOVILIDAD"/>
    <s v="Establecimientos Públicos"/>
    <s v="Inversión directa"/>
    <s v="Constantes"/>
    <n v="1969406659000"/>
    <n v="2112620067747"/>
    <n v="1029738729744"/>
    <n v="0.48742258272788397"/>
    <n v="431778050619"/>
    <n v="0.20438036029803927"/>
  </r>
  <r>
    <n v="2024"/>
    <x v="3"/>
    <s v="0204-INSTITUTO DE DESARROLLO URBANO  "/>
    <s v="MOVILIDAD"/>
    <s v="Establecimientos Públicos"/>
    <s v="Transferencias"/>
    <s v="Constantes"/>
    <n v="545852000"/>
    <n v="545852000"/>
    <n v="545851931"/>
    <n v="0.99999987359210918"/>
    <n v="545851931"/>
    <n v="0.99999987359210918"/>
  </r>
  <r>
    <n v="2024"/>
    <x v="3"/>
    <s v="0206-FONDO DE PRESTACIONES ECONÓMICAS, CESANTÍAS Y PENSIONES"/>
    <s v="HACIENDA"/>
    <s v="Establecimientos Públicos"/>
    <s v="Funcionamiento"/>
    <s v="Constantes"/>
    <n v="599534982000"/>
    <n v="599534982000"/>
    <n v="337042954217"/>
    <n v="0.56217395871155351"/>
    <n v="330989397494"/>
    <n v="0.55207687196140953"/>
  </r>
  <r>
    <n v="2024"/>
    <x v="3"/>
    <s v="0206-FONDO DE PRESTACIONES ECONÓMICAS, CESANTÍAS Y PENSIONES"/>
    <s v="HACIENDA"/>
    <s v="Establecimientos Públicos"/>
    <s v="Servicio de la deuda"/>
    <s v="Constantes"/>
    <n v="219149278000"/>
    <n v="219149278000"/>
    <n v="91403193000"/>
    <n v="0.41708188059830159"/>
    <n v="91403193000"/>
    <n v="0.41708188059830159"/>
  </r>
  <r>
    <n v="2024"/>
    <x v="3"/>
    <s v="0206-FONDO DE PRESTACIONES ECONÓMICAS, CESANTÍAS Y PENSIONES"/>
    <s v="HACIENDA"/>
    <s v="Establecimientos Públicos"/>
    <s v="Inversión directa"/>
    <s v="Constantes"/>
    <n v="5741505000"/>
    <n v="5741505000"/>
    <n v="3939647812"/>
    <n v="0.6861698826353021"/>
    <n v="3187362503"/>
    <n v="0.55514407859960058"/>
  </r>
  <r>
    <n v="2024"/>
    <x v="3"/>
    <s v="0208-CAJA DE LA VIVIENDA POPULAR"/>
    <s v="HÁBITAT"/>
    <s v="Establecimientos Públicos"/>
    <s v="Funcionamiento"/>
    <s v="Constantes"/>
    <n v="15482000000"/>
    <n v="15238577907"/>
    <n v="11609387979"/>
    <n v="0.76184195466606541"/>
    <n v="10554683206"/>
    <n v="0.69262914626381222"/>
  </r>
  <r>
    <n v="2024"/>
    <x v="3"/>
    <s v="0208-CAJA DE LA VIVIENDA POPULAR"/>
    <s v="HÁBITAT"/>
    <s v="Establecimientos Públicos"/>
    <s v="Inversión directa"/>
    <s v="Constantes"/>
    <n v="64043382000"/>
    <n v="60989228016"/>
    <n v="43136303707"/>
    <n v="0.70727741783653275"/>
    <n v="26608250974"/>
    <n v="0.43627787790689126"/>
  </r>
  <r>
    <n v="2024"/>
    <x v="3"/>
    <s v="0211-INSTITUTO DISTRITAL DE RECREACIÓN Y DEPORTE"/>
    <s v="CULTURA, RECREACIÓN Y DEPORTE"/>
    <s v="Establecimientos Públicos"/>
    <s v="Funcionamiento"/>
    <s v="Constantes"/>
    <n v="48721000000"/>
    <n v="48527258901"/>
    <n v="33377856180"/>
    <n v="0.68781664029476397"/>
    <n v="30155535557"/>
    <n v="0.62141436050447485"/>
  </r>
  <r>
    <n v="2024"/>
    <x v="3"/>
    <s v="0211-INSTITUTO DISTRITAL DE RECREACIÓN Y DEPORTE"/>
    <s v="CULTURA, RECREACIÓN Y DEPORTE"/>
    <s v="Establecimientos Públicos"/>
    <s v="Servicio de la deuda"/>
    <s v="Constantes"/>
    <n v="0"/>
    <n v="0"/>
    <n v="0"/>
    <n v="0"/>
    <n v="0"/>
    <s v="0%"/>
  </r>
  <r>
    <n v="2024"/>
    <x v="3"/>
    <s v="0211-INSTITUTO DISTRITAL DE RECREACIÓN Y DEPORTE"/>
    <s v="CULTURA, RECREACIÓN Y DEPORTE"/>
    <s v="Establecimientos Públicos"/>
    <s v="Inversión directa"/>
    <s v="Constantes"/>
    <n v="408340357000"/>
    <n v="405894228689"/>
    <n v="235562172406"/>
    <n v="0.58035358907872026"/>
    <n v="132680155121"/>
    <n v="0.32688357148990355"/>
  </r>
  <r>
    <n v="2024"/>
    <x v="3"/>
    <s v="0213-INSTITUTO DISTRITAL DE PATRIMONIO CULTURAL"/>
    <s v="CULTURA, RECREACIÓN Y DEPORTE"/>
    <s v="Establecimientos Públicos"/>
    <s v="Funcionamiento"/>
    <s v="Constantes"/>
    <n v="16231000000"/>
    <n v="15817922830"/>
    <n v="10132533836"/>
    <n v="0.64057297186851936"/>
    <n v="9764910933"/>
    <n v="0.61733206299881793"/>
  </r>
  <r>
    <n v="2024"/>
    <x v="3"/>
    <s v="0213-INSTITUTO DISTRITAL DE PATRIMONIO CULTURAL"/>
    <s v="CULTURA, RECREACIÓN Y DEPORTE"/>
    <s v="Establecimientos Públicos"/>
    <s v="Inversión directa"/>
    <s v="Constantes"/>
    <n v="28182900000"/>
    <n v="28277860192"/>
    <n v="18555911379"/>
    <n v="0.65619927579419868"/>
    <n v="10752865388"/>
    <n v="0.38025739270901621"/>
  </r>
  <r>
    <n v="2024"/>
    <x v="3"/>
    <s v="0214-INSTITUTO DISTRITAL PARA LA PROTECCIÓN DE LA NIÑEZ Y LA JUVENTUD"/>
    <s v="INTEGRACION SOCIAL"/>
    <s v="Establecimientos Públicos"/>
    <s v="Funcionamiento"/>
    <s v="Constantes"/>
    <n v="30616314000"/>
    <n v="29319791762"/>
    <n v="17632604123"/>
    <n v="0.60138913216473755"/>
    <n v="17224097814"/>
    <n v="0.58745634872902952"/>
  </r>
  <r>
    <n v="2024"/>
    <x v="3"/>
    <s v="0214-INSTITUTO DISTRITAL PARA LA PROTECCIÓN DE LA NIÑEZ Y LA JUVENTUD"/>
    <s v="INTEGRACION SOCIAL"/>
    <s v="Establecimientos Públicos"/>
    <s v="Inversión directa"/>
    <s v="Constantes"/>
    <n v="82164225000"/>
    <n v="87337796682"/>
    <n v="61119003750"/>
    <n v="0.69980015608289792"/>
    <n v="42016875471"/>
    <n v="0.48108467430183666"/>
  </r>
  <r>
    <n v="2024"/>
    <x v="3"/>
    <s v="0215-FUNDACIÓN GILBERTO ALZATE AVENDAÑO"/>
    <s v="CULTURA, RECREACIÓN Y DEPORTE"/>
    <s v="Establecimientos Públicos"/>
    <s v="Funcionamiento"/>
    <s v="Constantes"/>
    <n v="7733000000"/>
    <n v="7645485215"/>
    <n v="4948616178"/>
    <n v="0.64725992384251829"/>
    <n v="4593559296"/>
    <n v="0.6008198520857384"/>
  </r>
  <r>
    <n v="2024"/>
    <x v="3"/>
    <s v="0215-FUNDACIÓN GILBERTO ALZATE AVENDAÑO"/>
    <s v="CULTURA, RECREACIÓN Y DEPORTE"/>
    <s v="Establecimientos Públicos"/>
    <s v="Inversión directa"/>
    <s v="Constantes"/>
    <n v="15047000000"/>
    <n v="19744333089"/>
    <n v="11288342362"/>
    <n v="0.57172568509234589"/>
    <n v="6172093362"/>
    <n v="0.31260075152594585"/>
  </r>
  <r>
    <n v="2024"/>
    <x v="3"/>
    <s v="0216-ORQUESTA FILARMÓNICA DE BOGOTÁ"/>
    <s v="CULTURA, RECREACIÓN Y DEPORTE"/>
    <s v="Establecimientos Públicos"/>
    <s v="Funcionamiento"/>
    <s v="Constantes"/>
    <n v="37085000000"/>
    <n v="37085000000"/>
    <n v="25118731242"/>
    <n v="0.67732860299312392"/>
    <n v="24242624094"/>
    <n v="0.65370430346501285"/>
  </r>
  <r>
    <n v="2024"/>
    <x v="3"/>
    <s v="0216-ORQUESTA FILARMÓNICA DE BOGOTÁ"/>
    <s v="CULTURA, RECREACIÓN Y DEPORTE"/>
    <s v="Establecimientos Públicos"/>
    <s v="Inversión directa"/>
    <s v="Constantes"/>
    <n v="36392000000"/>
    <n v="36423658930"/>
    <n v="32874524043"/>
    <n v="0.90255962769086906"/>
    <n v="21221508064"/>
    <n v="0.58262977107226055"/>
  </r>
  <r>
    <n v="2024"/>
    <x v="3"/>
    <s v="0218-JARDIN BOTÁNICO"/>
    <s v="AMBIENTE"/>
    <s v="Establecimientos Públicos"/>
    <s v="Funcionamiento"/>
    <s v="Constantes"/>
    <n v="12080000000"/>
    <n v="11906674962"/>
    <n v="8536626907"/>
    <n v="0.71696144677204465"/>
    <n v="6913493825"/>
    <n v="0.580640174277397"/>
  </r>
  <r>
    <n v="2024"/>
    <x v="3"/>
    <s v="0218-JARDIN BOTÁNICO"/>
    <s v="AMBIENTE"/>
    <s v="Establecimientos Públicos"/>
    <s v="Inversión directa"/>
    <s v="Constantes"/>
    <n v="42957719000"/>
    <n v="40528513700"/>
    <n v="32144197611"/>
    <n v="0.79312549798735898"/>
    <n v="20358711537"/>
    <n v="0.50233057367213541"/>
  </r>
  <r>
    <n v="2024"/>
    <x v="3"/>
    <s v="0219-INSTITUTO PARA LA INVESTIGACION EDUCATIVA Y EL DESARROLLO PEDAGÓGICO"/>
    <s v="EDUCACIÓN"/>
    <s v="Establecimientos Públicos"/>
    <s v="Funcionamiento"/>
    <s v="Constantes"/>
    <n v="9536353000"/>
    <n v="9338497871"/>
    <n v="6059087367"/>
    <n v="0.64882890703611318"/>
    <n v="5672928617"/>
    <n v="0.60747763669967214"/>
  </r>
  <r>
    <n v="2024"/>
    <x v="3"/>
    <s v="0219-INSTITUTO PARA LA INVESTIGACION EDUCATIVA Y EL DESARROLLO PEDAGÓGICO"/>
    <s v="EDUCACIÓN"/>
    <s v="Establecimientos Públicos"/>
    <s v="Inversión directa"/>
    <s v="Constantes"/>
    <n v="5137539000"/>
    <n v="5242499625"/>
    <n v="3961311115"/>
    <n v="0.75561495438352078"/>
    <n v="1561805193"/>
    <n v="0.29791231372763333"/>
  </r>
  <r>
    <n v="2024"/>
    <x v="3"/>
    <s v="0220-INSTITUTO DISTRITAL DE PARTICIPACIÓN Y ACCIÓN COMUNAL"/>
    <s v="GOBIERNO"/>
    <s v="Establecimientos Públicos"/>
    <s v="Funcionamiento"/>
    <s v="Constantes"/>
    <n v="21582357000"/>
    <n v="21322394759"/>
    <n v="14276498971"/>
    <n v="0.66955420028390633"/>
    <n v="12589806523"/>
    <n v="0.59044993141241564"/>
  </r>
  <r>
    <n v="2024"/>
    <x v="3"/>
    <s v="0220-INSTITUTO DISTRITAL DE PARTICIPACIÓN Y ACCIÓN COMUNAL"/>
    <s v="GOBIERNO"/>
    <s v="Establecimientos Públicos"/>
    <s v="Inversión directa"/>
    <s v="Constantes"/>
    <n v="18579516000"/>
    <n v="17764050162"/>
    <n v="11997390827"/>
    <n v="0.67537474379937523"/>
    <n v="5566026858"/>
    <n v="0.31333095815652312"/>
  </r>
  <r>
    <n v="2024"/>
    <x v="3"/>
    <s v="0221-INSTITUTO DISTRITAL DE TURISMO"/>
    <s v="DESARROLLO ECONÓMICO, INDUSTRIA Y TURISMO"/>
    <s v="Establecimientos Públicos"/>
    <s v="Funcionamiento"/>
    <s v="Constantes"/>
    <n v="16692115000"/>
    <n v="16177206466"/>
    <n v="11664025039"/>
    <n v="0.72101602112296359"/>
    <n v="10702355829"/>
    <n v="0.66157008328312938"/>
  </r>
  <r>
    <n v="2024"/>
    <x v="3"/>
    <s v="0221-INSTITUTO DISTRITAL DE TURISMO"/>
    <s v="DESARROLLO ECONÓMICO, INDUSTRIA Y TURISMO"/>
    <s v="Establecimientos Públicos"/>
    <s v="Inversión directa"/>
    <s v="Constantes"/>
    <n v="13975941000"/>
    <n v="13004803428"/>
    <n v="11301031919"/>
    <n v="0.86898906097021866"/>
    <n v="6369801156"/>
    <n v="0.48980372454423232"/>
  </r>
  <r>
    <n v="2024"/>
    <x v="3"/>
    <s v="0221-INSTITUTO DISTRITAL DE TURISMO"/>
    <s v="DESARROLLO ECONÓMICO, INDUSTRIA Y TURISMO"/>
    <s v="Establecimientos Públicos"/>
    <s v="Transferencias"/>
    <s v="Constantes"/>
    <n v="0"/>
    <n v="0"/>
    <n v="0"/>
    <n v="0"/>
    <n v="0"/>
    <s v="0%"/>
  </r>
  <r>
    <n v="2024"/>
    <x v="3"/>
    <s v="0222-INSTITUTO DISTRITAL DE LAS ARTES"/>
    <s v="CULTURA, RECREACIÓN Y DEPORTE"/>
    <s v="Establecimientos Públicos"/>
    <s v="Funcionamiento"/>
    <s v="Constantes"/>
    <n v="18691000000"/>
    <n v="18465489487"/>
    <n v="14266639233"/>
    <n v="0.77261094232264693"/>
    <n v="12958540779"/>
    <n v="0.70177077017768852"/>
  </r>
  <r>
    <n v="2024"/>
    <x v="3"/>
    <s v="0222-INSTITUTO DISTRITAL DE LAS ARTES"/>
    <s v="CULTURA, RECREACIÓN Y DEPORTE"/>
    <s v="Establecimientos Públicos"/>
    <s v="Inversión directa"/>
    <s v="Constantes"/>
    <n v="196482248000"/>
    <n v="194978993906"/>
    <n v="140314242195"/>
    <n v="0.71963773832295974"/>
    <n v="82239699642"/>
    <n v="0.42178748589526532"/>
  </r>
  <r>
    <n v="2024"/>
    <x v="3"/>
    <s v="0226-UNIDAD ADMINISTRATIVA ESPECIAL DE CATASTRO"/>
    <s v="HACIENDA"/>
    <s v="Establecimientos Públicos"/>
    <s v="Funcionamiento"/>
    <s v="Constantes"/>
    <n v="79943145000"/>
    <n v="78695536372"/>
    <n v="54370084599"/>
    <n v="0.69089159443539883"/>
    <n v="49896428198"/>
    <n v="0.63404394325664992"/>
  </r>
  <r>
    <n v="2024"/>
    <x v="3"/>
    <s v="0226-UNIDAD ADMINISTRATIVA ESPECIAL DE CATASTRO"/>
    <s v="HACIENDA"/>
    <s v="Establecimientos Públicos"/>
    <s v="Inversión directa"/>
    <s v="Constantes"/>
    <n v="48420395000"/>
    <n v="46830395000"/>
    <n v="22447211193"/>
    <n v="0.47932995638836701"/>
    <n v="13738913637"/>
    <n v="0.29337599302760525"/>
  </r>
  <r>
    <n v="2024"/>
    <x v="3"/>
    <s v="0226-UNIDAD ADMINISTRATIVA ESPECIAL DE CATASTRO"/>
    <s v="HACIENDA"/>
    <s v="Establecimientos Públicos"/>
    <s v="Transferencias"/>
    <s v="Constantes"/>
    <n v="0"/>
    <n v="0"/>
    <n v="0"/>
    <n v="0"/>
    <n v="0"/>
    <s v="0%"/>
  </r>
  <r>
    <n v="2024"/>
    <x v="3"/>
    <s v="0227-UNIDAD ADTIVA ESPECIAL DE REHABILITACIÓN Y MANTO. VIAL"/>
    <s v="MOVILIDAD"/>
    <s v="Establecimientos Públicos"/>
    <s v="Funcionamiento"/>
    <s v="Constantes"/>
    <n v="47695371000"/>
    <n v="46136621533"/>
    <n v="30357053811"/>
    <n v="0.65798172476254257"/>
    <n v="28110908411"/>
    <n v="0.60929707197769556"/>
  </r>
  <r>
    <n v="2024"/>
    <x v="3"/>
    <s v="0227-UNIDAD ADTIVA ESPECIAL DE REHABILITACIÓN Y MANTO. VIAL"/>
    <s v="MOVILIDAD"/>
    <s v="Establecimientos Públicos"/>
    <s v="Inversión directa"/>
    <s v="Constantes"/>
    <n v="147250835000"/>
    <n v="176353560815"/>
    <n v="126282921351"/>
    <n v="0.71607809202942296"/>
    <n v="59935953772"/>
    <n v="0.33986245298939299"/>
  </r>
  <r>
    <n v="2024"/>
    <x v="3"/>
    <s v="0228-UNIDAD ADMINISTRATIVA ESPECIAL DE SERVICIOS PÚBLICOS"/>
    <s v="HÁBITAT"/>
    <s v="Establecimientos Públicos"/>
    <s v="Funcionamiento"/>
    <s v="Constantes"/>
    <n v="350159000000"/>
    <n v="340159000000"/>
    <n v="332480005268"/>
    <n v="0.97742527837864057"/>
    <n v="132541470605"/>
    <n v="0.38964563808395486"/>
  </r>
  <r>
    <n v="2024"/>
    <x v="3"/>
    <s v="0228-UNIDAD ADMINISTRATIVA ESPECIAL DE SERVICIOS PÚBLICOS"/>
    <s v="HÁBITAT"/>
    <s v="Establecimientos Públicos"/>
    <s v="Inversión directa"/>
    <s v="Constantes"/>
    <n v="209272523000"/>
    <n v="205954263146"/>
    <n v="87680388682"/>
    <n v="0.42572747629819047"/>
    <n v="31920187549"/>
    <n v="0.15498677745928441"/>
  </r>
  <r>
    <n v="2024"/>
    <x v="3"/>
    <s v="0229-INSTITUTO DISTRITAL DE PROTECCIÓN Y BIENESTAR ANIMAL"/>
    <s v="AMBIENTE"/>
    <s v="Establecimientos Públicos"/>
    <s v="Funcionamiento"/>
    <s v="Constantes"/>
    <n v="8528080000"/>
    <n v="8405433558"/>
    <n v="5647881157"/>
    <n v="0.67193216364485364"/>
    <n v="5153185558"/>
    <n v="0.6130779004368403"/>
  </r>
  <r>
    <n v="2024"/>
    <x v="3"/>
    <s v="0229-INSTITUTO DISTRITAL DE PROTECCIÓN Y BIENESTAR ANIMAL"/>
    <s v="AMBIENTE"/>
    <s v="Establecimientos Públicos"/>
    <s v="Inversión directa"/>
    <s v="Constantes"/>
    <n v="29242221000"/>
    <n v="28141986645"/>
    <n v="17789969026"/>
    <n v="0.63215043239176405"/>
    <n v="9771896091"/>
    <n v="0.34723547467592086"/>
  </r>
  <r>
    <n v="2024"/>
    <x v="3"/>
    <s v="0230-UNIVERSIDAD DISTRITAL  "/>
    <s v="EDUCACIÓN"/>
    <s v="Ente Autónomo Universitario"/>
    <s v="Funcionamiento"/>
    <s v="Constantes"/>
    <n v="448839560000"/>
    <n v="492144120873"/>
    <n v="357769239705"/>
    <n v="0.72696030396617084"/>
    <n v="271795403018"/>
    <n v="0.55226790586438401"/>
  </r>
  <r>
    <n v="2024"/>
    <x v="3"/>
    <s v="0230-UNIVERSIDAD DISTRITAL  "/>
    <s v="EDUCACIÓN"/>
    <s v="Ente Autónomo Universitario"/>
    <s v="Servicio de la deuda"/>
    <s v="Constantes"/>
    <n v="0"/>
    <n v="0"/>
    <n v="0"/>
    <n v="0"/>
    <n v="0"/>
    <s v="0%"/>
  </r>
  <r>
    <n v="2024"/>
    <x v="3"/>
    <s v="0230-UNIVERSIDAD DISTRITAL  "/>
    <s v="EDUCACIÓN"/>
    <s v="Ente Autónomo Universitario"/>
    <s v="Inversión directa"/>
    <s v="Constantes"/>
    <n v="34865642000"/>
    <n v="44257743419"/>
    <n v="16850019691"/>
    <n v="0.38072478145748001"/>
    <n v="953034689"/>
    <n v="2.1533738852823187E-2"/>
  </r>
  <r>
    <n v="2024"/>
    <x v="3"/>
    <s v="0230-UNIVERSIDAD DISTRITAL  "/>
    <s v="EDUCACIÓN"/>
    <s v="Ente Autónomo Universitario"/>
    <s v="Transferencias"/>
    <s v="Constantes"/>
    <n v="200000000"/>
    <n v="200000000"/>
    <n v="2000000"/>
    <n v="0.01"/>
    <n v="2000000"/>
    <n v="0.01"/>
  </r>
  <r>
    <n v="2024"/>
    <x v="3"/>
    <s v="0235-CONTRALORÍA DISTRITAL"/>
    <s v="ORGANISMO DE CONTROL"/>
    <s v="Organismo de Control"/>
    <s v="Funcionamiento"/>
    <s v="Constantes"/>
    <n v="216920557000"/>
    <n v="216920557000"/>
    <n v="166686494987"/>
    <n v="0.76842184665328883"/>
    <n v="161567650301"/>
    <n v="0.74482406156185554"/>
  </r>
  <r>
    <n v="2024"/>
    <x v="3"/>
    <s v="0235-CONTRALORÍA DISTRITAL"/>
    <s v="ORGANISMO DE CONTROL"/>
    <s v="Organismo de Control"/>
    <s v="Inversión directa"/>
    <s v="Constantes"/>
    <n v="18160438000"/>
    <n v="22460438000"/>
    <n v="14111656914"/>
    <n v="0.62828948010720009"/>
    <n v="9487637436"/>
    <n v="0.4224155128230358"/>
  </r>
  <r>
    <n v="2024"/>
    <x v="3"/>
    <s v="0501-AGENCIA DE EDUCACIÓN SUPERIOR, CIENCIA Y TECNOLOGÍA - ATENEA"/>
    <s v="EDUCACIÓN"/>
    <s v="Establecimientos Públicos"/>
    <s v="Funcionamiento"/>
    <s v="Constantes"/>
    <n v="12741778000"/>
    <n v="12485644274"/>
    <n v="7758193328"/>
    <n v="0.62136908258355528"/>
    <n v="7210687308"/>
    <n v="0.57751824012922381"/>
  </r>
  <r>
    <n v="2024"/>
    <x v="3"/>
    <s v="0501-AGENCIA DE EDUCACIÓN SUPERIOR, CIENCIA Y TECNOLOGÍA - ATENEA"/>
    <s v="EDUCACIÓN"/>
    <s v="Establecimientos Públicos"/>
    <s v="Inversión directa"/>
    <s v="Constantes"/>
    <n v="510000000000"/>
    <n v="534922808774"/>
    <n v="388206402771"/>
    <n v="0.7257241538470528"/>
    <n v="118037693607"/>
    <n v="0.22066304085543276"/>
  </r>
  <r>
    <n v="2024"/>
    <x v="3"/>
    <s v="0100-CONCEJO DE BOGOTA"/>
    <s v="OTRAS ENTIDADES"/>
    <s v="Administración Centrral"/>
    <s v="Funcionamiento"/>
    <s v="Corrientes "/>
    <n v="113791760000"/>
    <n v="113791760000"/>
    <n v="78871370754"/>
    <n v="0.69312022903943138"/>
    <n v="78319968604"/>
    <n v="0.68827451657308047"/>
  </r>
  <r>
    <n v="2024"/>
    <x v="3"/>
    <s v="0102-PERSONERÍA DE BOGOTÁ"/>
    <s v="OTRAS ENTIDADES"/>
    <s v="Administración Centrral"/>
    <s v="Funcionamiento"/>
    <s v="Corrientes "/>
    <n v="213296571000"/>
    <n v="216296571000"/>
    <n v="155789458777"/>
    <n v="0.72025856931869714"/>
    <n v="142069435055"/>
    <n v="0.65682703335597492"/>
  </r>
  <r>
    <n v="2024"/>
    <x v="3"/>
    <s v="0102-PERSONERÍA DE BOGOTÁ"/>
    <s v="OTRAS ENTIDADES"/>
    <s v="Administración Centrral"/>
    <s v="Inversión directa"/>
    <s v="Corrientes "/>
    <n v="6749270000"/>
    <n v="11749270000"/>
    <n v="5702279235"/>
    <n v="0.48533051287441686"/>
    <n v="1835521270"/>
    <n v="0.15622428201922331"/>
  </r>
  <r>
    <n v="2024"/>
    <x v="3"/>
    <s v="0104-SECRETARÍA GENERAL"/>
    <s v="GESTIÓN PÚBLICA"/>
    <s v="Administración Centrral"/>
    <s v="Funcionamiento"/>
    <s v="Corrientes "/>
    <n v="149558863000"/>
    <n v="142695250709"/>
    <n v="94242964943"/>
    <n v="0.66044920538519336"/>
    <n v="78718583077"/>
    <n v="0.55165524210424965"/>
  </r>
  <r>
    <n v="2024"/>
    <x v="3"/>
    <s v="0104-SECRETARÍA GENERAL"/>
    <s v="GESTIÓN PÚBLICA"/>
    <s v="Administración Centrral"/>
    <s v="Inversión directa"/>
    <s v="Corrientes "/>
    <n v="88286022000"/>
    <n v="88004818429"/>
    <n v="68778533215"/>
    <n v="0.78153144842277844"/>
    <n v="36819771334"/>
    <n v="0.41838358389098018"/>
  </r>
  <r>
    <n v="2024"/>
    <x v="3"/>
    <s v="0105-VEEDURÍA DISTRITAL"/>
    <s v="OTRAS ENTIDADES"/>
    <s v="Administración Centrral"/>
    <s v="Funcionamiento"/>
    <s v="Corrientes "/>
    <n v="29927564000"/>
    <n v="29927564000"/>
    <n v="21242104300"/>
    <n v="0.70978394031669267"/>
    <n v="17440510528"/>
    <n v="0.58275743819309855"/>
  </r>
  <r>
    <n v="2024"/>
    <x v="3"/>
    <s v="0105-VEEDURÍA DISTRITAL"/>
    <s v="OTRAS ENTIDADES"/>
    <s v="Administración Centrral"/>
    <s v="Inversión directa"/>
    <s v="Corrientes "/>
    <n v="3025656000"/>
    <n v="3025656000"/>
    <n v="2202687576"/>
    <n v="0.72800330771244315"/>
    <n v="1358436910"/>
    <n v="0.44897268889787867"/>
  </r>
  <r>
    <n v="2024"/>
    <x v="3"/>
    <s v="0110-SECRETARÍA DISTRITAL DE GOBIERNO"/>
    <s v="GOBIERNO"/>
    <s v="Administración Centrral"/>
    <s v="Funcionamiento"/>
    <s v="Corrientes "/>
    <n v="182487963000"/>
    <n v="179614300975"/>
    <n v="114559750725"/>
    <n v="0.63780974066728269"/>
    <n v="109517465833"/>
    <n v="0.60973689310097545"/>
  </r>
  <r>
    <n v="2024"/>
    <x v="3"/>
    <s v="0110-SECRETARÍA DISTRITAL DE GOBIERNO"/>
    <s v="GOBIERNO"/>
    <s v="Administración Centrral"/>
    <s v="Inversión directa"/>
    <s v="Corrientes "/>
    <n v="79411989000"/>
    <n v="75372535292"/>
    <n v="60190159087"/>
    <n v="0.79856885341348671"/>
    <n v="41759538281"/>
    <n v="0.55404184188869043"/>
  </r>
  <r>
    <n v="2024"/>
    <x v="3"/>
    <s v="0111-SECRETARÍA DISTRITAL DE HACIENDA"/>
    <s v="HACIENDA"/>
    <s v="Administración Centrral"/>
    <s v="Funcionamiento"/>
    <s v="Corrientes "/>
    <n v="671645563000"/>
    <n v="639287626099"/>
    <n v="372698071554"/>
    <n v="0.58298965338691544"/>
    <n v="329013333951"/>
    <n v="0.51465618998239304"/>
  </r>
  <r>
    <n v="2024"/>
    <x v="3"/>
    <s v="0111-SECRETARÍA DISTRITAL DE HACIENDA"/>
    <s v="HACIENDA"/>
    <s v="Administración Centrral"/>
    <s v="Servicio de la deuda"/>
    <s v="Corrientes "/>
    <n v="1913449624000"/>
    <n v="1863449624000"/>
    <n v="931765018518"/>
    <n v="0.50002157639116307"/>
    <n v="928453786240"/>
    <n v="0.49824463955565457"/>
  </r>
  <r>
    <n v="2024"/>
    <x v="3"/>
    <s v="0111-SECRETARÍA DISTRITAL DE HACIENDA"/>
    <s v="HACIENDA"/>
    <s v="Administración Centrral"/>
    <s v="Inversión directa"/>
    <s v="Corrientes "/>
    <n v="41730000000"/>
    <n v="41730000000"/>
    <n v="15242620129"/>
    <n v="0.36526767622813322"/>
    <n v="6617487624"/>
    <n v="0.15857866340762042"/>
  </r>
  <r>
    <n v="2024"/>
    <x v="3"/>
    <s v="0111-SECRETARÍA DISTRITAL DE HACIENDA"/>
    <s v="HACIENDA"/>
    <s v="Administración Centrral"/>
    <s v="Transferencias"/>
    <s v="Corrientes "/>
    <n v="5163878794000"/>
    <n v="5197807828251"/>
    <n v="2712870200233"/>
    <n v="0.52192583678990079"/>
    <n v="2439583198902"/>
    <n v="0.46934847911121996"/>
  </r>
  <r>
    <n v="2024"/>
    <x v="3"/>
    <s v="0112-SECRETARÍA DE EDUCACIÓN DEL DISTRITO"/>
    <s v="EDUCACIÓN"/>
    <s v="Administración Centrral"/>
    <s v="Funcionamiento"/>
    <s v="Corrientes "/>
    <n v="158879406000"/>
    <n v="157535817084"/>
    <n v="112943130912"/>
    <n v="0.71693620538228053"/>
    <n v="100136746953"/>
    <n v="0.63564431763226181"/>
  </r>
  <r>
    <n v="2024"/>
    <x v="3"/>
    <s v="0112-SECRETARÍA DE EDUCACIÓN DEL DISTRITO"/>
    <s v="EDUCACIÓN"/>
    <s v="Administración Centrral"/>
    <s v="Inversión directa"/>
    <s v="Corrientes "/>
    <n v="5943968644000"/>
    <n v="5908351582933"/>
    <n v="4850496241535"/>
    <n v="0.82095592543041185"/>
    <n v="4043903256347"/>
    <n v="0.68443849347562724"/>
  </r>
  <r>
    <n v="2024"/>
    <x v="3"/>
    <s v="0113-SECRETARÍA DISTRITAL DE MOVILIDAD"/>
    <s v="MOVILIDAD"/>
    <s v="Administración Centrral"/>
    <s v="Funcionamiento"/>
    <s v="Corrientes "/>
    <n v="157950017000"/>
    <n v="151763205731"/>
    <n v="101611790573"/>
    <n v="0.66954167239394446"/>
    <n v="93487179501"/>
    <n v="0.61600688421609817"/>
  </r>
  <r>
    <n v="2024"/>
    <x v="3"/>
    <s v="0113-SECRETARÍA DISTRITAL DE MOVILIDAD"/>
    <s v="MOVILIDAD"/>
    <s v="Administración Centrral"/>
    <s v="Inversión directa"/>
    <s v="Corrientes "/>
    <n v="512473834000"/>
    <n v="512473834000"/>
    <n v="336571409674"/>
    <n v="0.65675823299497471"/>
    <n v="173044496449"/>
    <n v="0.33766503764365852"/>
  </r>
  <r>
    <n v="2024"/>
    <x v="3"/>
    <s v="0113-SECRETARÍA DISTRITAL DE MOVILIDAD"/>
    <s v="MOVILIDAD"/>
    <s v="Administración Centrral"/>
    <s v="Transferencias"/>
    <s v="Corrientes "/>
    <n v="3077169474000"/>
    <n v="3077169474000"/>
    <n v="2230477220351"/>
    <n v="0.72484705155079154"/>
    <n v="2230477220351"/>
    <n v="0.72484705155079154"/>
  </r>
  <r>
    <n v="2024"/>
    <x v="3"/>
    <s v="0114-SECRETARÍA DISTRITAL DE SALUD"/>
    <s v="SALUD"/>
    <s v="Administración Centrral"/>
    <s v="Funcionamiento"/>
    <s v="Corrientes "/>
    <n v="101289291000"/>
    <n v="99247737233"/>
    <n v="60552964625"/>
    <n v="0.61011934693122716"/>
    <n v="59604384255"/>
    <n v="0.60056164419214053"/>
  </r>
  <r>
    <n v="2024"/>
    <x v="3"/>
    <s v="0117-SECRETARÍA DISTRITAL DE DESARROLLO ECONÓMICO"/>
    <s v="DESARROLLO ECONÓMICO, INDUSTRIA Y TURISMO"/>
    <s v="Administración Centrral"/>
    <s v="Funcionamiento"/>
    <s v="Corrientes "/>
    <n v="42266123000"/>
    <n v="41760626391"/>
    <n v="25897069290"/>
    <n v="0.62013124629713845"/>
    <n v="24414332623"/>
    <n v="0.58462563263326983"/>
  </r>
  <r>
    <n v="2024"/>
    <x v="3"/>
    <s v="0117-SECRETARÍA DISTRITAL DE DESARROLLO ECONÓMICO"/>
    <s v="DESARROLLO ECONÓMICO, INDUSTRIA Y TURISMO"/>
    <s v="Administración Centrral"/>
    <s v="Inversión directa"/>
    <s v="Corrientes "/>
    <n v="125462815000"/>
    <n v="120082536640"/>
    <n v="81782052573"/>
    <n v="0.6810486758634815"/>
    <n v="40721070983"/>
    <n v="0.33910901720105435"/>
  </r>
  <r>
    <n v="2024"/>
    <x v="3"/>
    <s v="0117-SECRETARÍA DISTRITAL DE DESARROLLO ECONÓMICO"/>
    <s v="DESARROLLO ECONÓMICO, INDUSTRIA Y TURISMO"/>
    <s v="Administración Centrral"/>
    <s v="Transferencias"/>
    <s v="Corrientes "/>
    <n v="0"/>
    <n v="0"/>
    <n v="0"/>
    <n v="0"/>
    <n v="0"/>
    <s v="0%"/>
  </r>
  <r>
    <n v="2024"/>
    <x v="3"/>
    <s v="0118-SECRETARÍA DISTRITAL DEL HABITAT"/>
    <s v="HÁBITAT"/>
    <s v="Administración Centrral"/>
    <s v="Funcionamiento"/>
    <s v="Corrientes "/>
    <n v="43179765000"/>
    <n v="43179765000"/>
    <n v="19371709960"/>
    <n v="0.44862935127136516"/>
    <n v="17666582453"/>
    <n v="0.40914031035138798"/>
  </r>
  <r>
    <n v="2024"/>
    <x v="3"/>
    <s v="0118-SECRETARÍA DISTRITAL DEL HABITAT"/>
    <s v="HÁBITAT"/>
    <s v="Administración Centrral"/>
    <s v="Inversión directa"/>
    <s v="Corrientes "/>
    <n v="149158531000"/>
    <n v="194457690351"/>
    <n v="93706076526"/>
    <n v="0.48188413817349507"/>
    <n v="33640223330"/>
    <n v="0.1729950781029988"/>
  </r>
  <r>
    <n v="2024"/>
    <x v="3"/>
    <s v="0118-SECRETARÍA DISTRITAL DEL HABITAT"/>
    <s v="HÁBITAT"/>
    <s v="Administración Centrral"/>
    <s v="Transferencias"/>
    <s v="Corrientes "/>
    <n v="228010411000"/>
    <n v="233010411000"/>
    <n v="134630207317"/>
    <n v="0.57778623169331267"/>
    <n v="125412955519"/>
    <n v="0.53822897861417873"/>
  </r>
  <r>
    <n v="2024"/>
    <x v="3"/>
    <s v="0119-SECRETARÍA DISTRITAL DE CULTURA, RECREACIÓN Y DEPORTE"/>
    <s v="CULTURA, RECREACIÓN Y DEPORTE"/>
    <s v="Administración Centrral"/>
    <s v="Funcionamiento"/>
    <s v="Corrientes "/>
    <n v="35801000000"/>
    <n v="34814430128"/>
    <n v="21728359069"/>
    <n v="0.62411933755953275"/>
    <n v="19817361518"/>
    <n v="0.569228375852736"/>
  </r>
  <r>
    <n v="2024"/>
    <x v="3"/>
    <s v="0119-SECRETARÍA DISTRITAL DE CULTURA, RECREACIÓN Y DEPORTE"/>
    <s v="CULTURA, RECREACIÓN Y DEPORTE"/>
    <s v="Administración Centrral"/>
    <s v="Inversión directa"/>
    <s v="Corrientes "/>
    <n v="202415696000"/>
    <n v="202748407668"/>
    <n v="149556307550"/>
    <n v="0.73764479469993205"/>
    <n v="93170061341"/>
    <n v="0.45953535424833392"/>
  </r>
  <r>
    <n v="2024"/>
    <x v="3"/>
    <s v="0120-SECRETARÍA DISTRITAL DE PLANEACIÓN "/>
    <s v="PLANEACIÓN"/>
    <s v="Administración Centrral"/>
    <s v="Funcionamiento"/>
    <s v="Corrientes "/>
    <n v="123512248000"/>
    <n v="122263697399"/>
    <n v="81030133247"/>
    <n v="0.66274891869630914"/>
    <n v="77295551864"/>
    <n v="0.63220361814963566"/>
  </r>
  <r>
    <n v="2024"/>
    <x v="3"/>
    <s v="0120-SECRETARÍA DISTRITAL DE PLANEACIÓN "/>
    <s v="PLANEACIÓN"/>
    <s v="Administración Centrral"/>
    <s v="Inversión directa"/>
    <s v="Corrientes "/>
    <n v="72086695000"/>
    <n v="67746543693"/>
    <n v="45967756787"/>
    <n v="0.67852549047088406"/>
    <n v="23804363966"/>
    <n v="0.35137385124578124"/>
  </r>
  <r>
    <n v="2024"/>
    <x v="3"/>
    <s v="0120-SECRETARÍA DISTRITAL DE PLANEACIÓN "/>
    <s v="PLANEACIÓN"/>
    <s v="Administración Centrral"/>
    <s v="Transferencias"/>
    <s v="Corrientes "/>
    <n v="0"/>
    <n v="0"/>
    <n v="0"/>
    <n v="0"/>
    <n v="0"/>
    <s v="0%"/>
  </r>
  <r>
    <n v="2024"/>
    <x v="3"/>
    <s v="0121-SECRETARÍA DISTRITAL DE LA MUJER"/>
    <s v="MUJERES"/>
    <s v="Administración Centrral"/>
    <s v="Funcionamiento"/>
    <s v="Corrientes "/>
    <n v="32872408000"/>
    <n v="32360119307"/>
    <n v="21966225989"/>
    <n v="0.67880546980085954"/>
    <n v="20392428481"/>
    <n v="0.6301716099232304"/>
  </r>
  <r>
    <n v="2024"/>
    <x v="3"/>
    <s v="0121-SECRETARÍA DISTRITAL DE LA MUJER"/>
    <s v="MUJERES"/>
    <s v="Administración Centrral"/>
    <s v="Inversión directa"/>
    <s v="Corrientes "/>
    <n v="91526611000"/>
    <n v="90029056215"/>
    <n v="85428670188"/>
    <n v="0.94890109681907875"/>
    <n v="47962649982"/>
    <n v="0.53274633766524815"/>
  </r>
  <r>
    <n v="2024"/>
    <x v="3"/>
    <s v="0122-SECRETARÍA DISTRITAL DE INTEGRACIÓN SOCIAL"/>
    <s v="INTEGRACION SOCIAL"/>
    <s v="Administración Centrral"/>
    <s v="Funcionamiento"/>
    <s v="Corrientes "/>
    <n v="55573989000"/>
    <n v="55573989000"/>
    <n v="38474261640"/>
    <n v="0.69230700067256279"/>
    <n v="35125412175"/>
    <n v="0.63204770445756553"/>
  </r>
  <r>
    <n v="2024"/>
    <x v="3"/>
    <s v="0122-SECRETARÍA DISTRITAL DE INTEGRACIÓN SOCIAL"/>
    <s v="INTEGRACION SOCIAL"/>
    <s v="Administración Centrral"/>
    <s v="Inversión directa"/>
    <s v="Corrientes "/>
    <n v="1977814543000"/>
    <n v="2104884189459"/>
    <n v="1600421850453"/>
    <n v="0.76033724727836094"/>
    <n v="1212729193207"/>
    <n v="0.576150079553164"/>
  </r>
  <r>
    <n v="2024"/>
    <x v="3"/>
    <s v="0125-DEPARTAMENTO ADMINISTRATIVO DEL SERVICIO CIVIL"/>
    <s v="GESTIÓN PÚBLICA"/>
    <s v="Administración Centrral"/>
    <s v="Funcionamiento"/>
    <s v="Corrientes "/>
    <n v="18808235000"/>
    <n v="18602078899"/>
    <n v="13300612491"/>
    <n v="0.7150067776411273"/>
    <n v="11459993482"/>
    <n v="0.61605982558304595"/>
  </r>
  <r>
    <n v="2024"/>
    <x v="3"/>
    <s v="0125-DEPARTAMENTO ADMINISTRATIVO DEL SERVICIO CIVIL"/>
    <s v="GESTIÓN PÚBLICA"/>
    <s v="Administración Centrral"/>
    <s v="Inversión directa"/>
    <s v="Corrientes "/>
    <n v="4517765000"/>
    <n v="4185318481"/>
    <n v="3599044557"/>
    <n v="0.85992131144583261"/>
    <n v="1465574032"/>
    <n v="0.35017025314877109"/>
  </r>
  <r>
    <n v="2024"/>
    <x v="3"/>
    <s v="0126-SECRETARÍA DISTRITAL DE AMBIENTE"/>
    <s v="AMBIENTE"/>
    <s v="Administración Centrral"/>
    <s v="Funcionamiento"/>
    <s v="Corrientes "/>
    <n v="38071000000"/>
    <n v="37682158676"/>
    <n v="25012569363"/>
    <n v="0.66377750749536168"/>
    <n v="20938094986"/>
    <n v="0.55565009335135573"/>
  </r>
  <r>
    <n v="2024"/>
    <x v="3"/>
    <s v="0126-SECRETARÍA DISTRITAL DE AMBIENTE"/>
    <s v="AMBIENTE"/>
    <s v="Administración Centrral"/>
    <s v="Inversión directa"/>
    <s v="Corrientes "/>
    <n v="151968606000"/>
    <n v="146153715106"/>
    <n v="86610216542"/>
    <n v="0.5925967497930843"/>
    <n v="49257425056"/>
    <n v="0.33702478941623465"/>
  </r>
  <r>
    <n v="2024"/>
    <x v="3"/>
    <s v="0127-DEPARTAMENTO ADTIVO DE LA DEFENSORÍA ESPACIO PUBLICO"/>
    <s v="GOBIERNO"/>
    <s v="Administración Centrral"/>
    <s v="Funcionamiento"/>
    <s v="Corrientes "/>
    <n v="17005444000"/>
    <n v="16831387386"/>
    <n v="11413482023"/>
    <n v="0.67810702476573603"/>
    <n v="9983098389"/>
    <n v="0.59312391545950249"/>
  </r>
  <r>
    <n v="2024"/>
    <x v="3"/>
    <s v="0127-DEPARTAMENTO ADTIVO DE LA DEFENSORÍA ESPACIO PUBLICO"/>
    <s v="GOBIERNO"/>
    <s v="Administración Centrral"/>
    <s v="Inversión directa"/>
    <s v="Corrientes "/>
    <n v="25185269000"/>
    <n v="25131812402"/>
    <n v="21917330883"/>
    <n v="0.87209511723300182"/>
    <n v="14198878559"/>
    <n v="0.56497630699607038"/>
  </r>
  <r>
    <n v="2024"/>
    <x v="3"/>
    <s v="0131-UNIDAD ADMINISTRATIVA ESPECIAL CUERPO OFICIAL DE BOMBEROS"/>
    <s v="SEGURIDAD, CONVIVENCIA Y JUSTICIA"/>
    <s v="Administración Centrral"/>
    <s v="Funcionamiento"/>
    <s v="Corrientes "/>
    <n v="116909119000"/>
    <n v="115050780138"/>
    <n v="77163521524"/>
    <n v="0.67069098906973634"/>
    <n v="73996398393"/>
    <n v="0.64316294339111402"/>
  </r>
  <r>
    <n v="2024"/>
    <x v="3"/>
    <s v="0131-UNIDAD ADMINISTRATIVA ESPECIAL CUERPO OFICIAL DE BOMBEROS"/>
    <s v="SEGURIDAD, CONVIVENCIA Y JUSTICIA"/>
    <s v="Administración Centrral"/>
    <s v="Inversión directa"/>
    <s v="Corrientes "/>
    <n v="44520010000"/>
    <n v="42823418746"/>
    <n v="32329191133"/>
    <n v="0.75494185377293743"/>
    <n v="15784632906"/>
    <n v="0.36859814952243608"/>
  </r>
  <r>
    <n v="2024"/>
    <x v="3"/>
    <s v="0136-SECRETARIA JURIDICA DISTRITAL"/>
    <s v="GESTIÓN JURÍDICA"/>
    <s v="Administración Centrral"/>
    <s v="Funcionamiento"/>
    <s v="Corrientes "/>
    <n v="32102496000"/>
    <n v="31695098113"/>
    <n v="20644555426"/>
    <n v="0.65134852564259671"/>
    <n v="18519787875"/>
    <n v="0.58431079181307088"/>
  </r>
  <r>
    <n v="2024"/>
    <x v="3"/>
    <s v="0136-SECRETARIA JURIDICA DISTRITAL"/>
    <s v="GESTIÓN JURÍDICA"/>
    <s v="Administración Centrral"/>
    <s v="Inversión directa"/>
    <s v="Corrientes "/>
    <n v="8443294000"/>
    <n v="7695797459"/>
    <n v="5506661779"/>
    <n v="0.71554141183382203"/>
    <n v="2760836851"/>
    <n v="0.35874603843313024"/>
  </r>
  <r>
    <n v="2024"/>
    <x v="3"/>
    <s v="0137-SECRETARÍA DISTRITAL DE SEGURIDAD, CONVIVENCIA Y JUSTICIA"/>
    <s v="SEGURIDAD, CONVIVENCIA Y JUSTICIA"/>
    <s v="Administración Centrral"/>
    <s v="Funcionamiento"/>
    <s v="Corrientes "/>
    <n v="126458908000"/>
    <n v="122919765677"/>
    <n v="83952402260"/>
    <n v="0.68298537503402246"/>
    <n v="77780310336"/>
    <n v="0.63277301179035506"/>
  </r>
  <r>
    <n v="2024"/>
    <x v="3"/>
    <s v="0137-SECRETARÍA DISTRITAL DE SEGURIDAD, CONVIVENCIA Y JUSTICIA"/>
    <s v="SEGURIDAD, CONVIVENCIA Y JUSTICIA"/>
    <s v="Administración Centrral"/>
    <s v="Inversión directa"/>
    <s v="Corrientes "/>
    <n v="481267299000"/>
    <n v="508909053340"/>
    <n v="309874687192"/>
    <n v="0.60889993046552082"/>
    <n v="153066939657"/>
    <n v="0.30077464460970521"/>
  </r>
  <r>
    <n v="2024"/>
    <x v="3"/>
    <s v="0200-INSTITUTO PARA LA ECONOMÍA SOCIAL"/>
    <s v="DESARROLLO ECONÓMICO, INDUSTRIA Y TURISMO"/>
    <s v="Establecimientos Públicos"/>
    <s v="Funcionamiento"/>
    <s v="Corrientes "/>
    <n v="21023486000"/>
    <n v="20886041279"/>
    <n v="14319712262"/>
    <n v="0.6856116039758019"/>
    <n v="12375127863"/>
    <n v="0.59250710547252672"/>
  </r>
  <r>
    <n v="2024"/>
    <x v="3"/>
    <s v="0200-INSTITUTO PARA LA ECONOMÍA SOCIAL"/>
    <s v="DESARROLLO ECONÓMICO, INDUSTRIA Y TURISMO"/>
    <s v="Establecimientos Públicos"/>
    <s v="Inversión directa"/>
    <s v="Corrientes "/>
    <n v="52547069000"/>
    <n v="52525742903"/>
    <n v="33473558009"/>
    <n v="0.63727909704801455"/>
    <n v="17607042728"/>
    <n v="0.33520787626964482"/>
  </r>
  <r>
    <n v="2024"/>
    <x v="3"/>
    <s v="0201-FONDO FINANCIERO DE SALUD "/>
    <s v="SALUD"/>
    <s v="Establecimientos Públicos"/>
    <s v="Funcionamiento"/>
    <s v="Corrientes "/>
    <n v="28283103000"/>
    <n v="28283103000"/>
    <n v="18702227583"/>
    <n v="0.66125090952714771"/>
    <n v="13517164051"/>
    <n v="0.47792365819973853"/>
  </r>
  <r>
    <n v="2024"/>
    <x v="3"/>
    <s v="0201-FONDO FINANCIERO DE SALUD "/>
    <s v="SALUD"/>
    <s v="Establecimientos Públicos"/>
    <s v="Inversión directa"/>
    <s v="Corrientes "/>
    <n v="3974094892000"/>
    <n v="4273379813005"/>
    <n v="2884259029057"/>
    <n v="0.67493626947912611"/>
    <n v="2666288487973"/>
    <n v="0.62392967736188454"/>
  </r>
  <r>
    <n v="2024"/>
    <x v="3"/>
    <s v="0201-FONDO FINANCIERO DE SALUD "/>
    <s v="SALUD"/>
    <s v="Establecimientos Públicos"/>
    <s v="Transferencias"/>
    <s v="Corrientes "/>
    <n v="4382218000"/>
    <n v="4382218000"/>
    <n v="1719055411"/>
    <n v="0.39227975673505971"/>
    <n v="1719055411"/>
    <n v="0.39227975673505971"/>
  </r>
  <r>
    <n v="2024"/>
    <x v="3"/>
    <s v="0203-INSTITUTO DISTRITAL DE GESTIÓN DE RIESGOS Y CAMBIO CLIMATICO"/>
    <s v="AMBIENTE"/>
    <s v="Establecimientos Públicos"/>
    <s v="Funcionamiento"/>
    <s v="Corrientes "/>
    <n v="28139000000"/>
    <n v="27828556905"/>
    <n v="17886089387"/>
    <n v="0.64272428671234394"/>
    <n v="17308546448"/>
    <n v="0.62197067951051921"/>
  </r>
  <r>
    <n v="2024"/>
    <x v="3"/>
    <s v="0203-INSTITUTO DISTRITAL DE GESTIÓN DE RIESGOS Y CAMBIO CLIMATICO"/>
    <s v="AMBIENTE"/>
    <s v="Establecimientos Públicos"/>
    <s v="Inversión directa"/>
    <s v="Corrientes "/>
    <n v="22209000000"/>
    <n v="20943011910"/>
    <n v="11387552374"/>
    <n v="0.54373995597847125"/>
    <n v="5565671078"/>
    <n v="0.26575313531395495"/>
  </r>
  <r>
    <n v="2024"/>
    <x v="3"/>
    <s v="0204-INSTITUTO DE DESARROLLO URBANO  "/>
    <s v="MOVILIDAD"/>
    <s v="Establecimientos Públicos"/>
    <s v="Funcionamiento"/>
    <s v="Corrientes "/>
    <n v="119305213000"/>
    <n v="116689253667"/>
    <n v="71634339513"/>
    <n v="0.61388977358125274"/>
    <n v="66873668973"/>
    <n v="0.57309192467576842"/>
  </r>
  <r>
    <n v="2024"/>
    <x v="3"/>
    <s v="0204-INSTITUTO DE DESARROLLO URBANO  "/>
    <s v="MOVILIDAD"/>
    <s v="Establecimientos Públicos"/>
    <s v="Servicio de la deuda"/>
    <s v="Corrientes "/>
    <n v="0"/>
    <n v="0"/>
    <n v="0"/>
    <n v="0"/>
    <n v="0"/>
    <s v="0%"/>
  </r>
  <r>
    <n v="2024"/>
    <x v="3"/>
    <s v="0204-INSTITUTO DE DESARROLLO URBANO  "/>
    <s v="MOVILIDAD"/>
    <s v="Establecimientos Públicos"/>
    <s v="Inversión directa"/>
    <s v="Corrientes "/>
    <n v="1969406659000"/>
    <n v="2112620067747"/>
    <n v="1029738729744"/>
    <n v="0.48742258272788397"/>
    <n v="431778050619"/>
    <n v="0.20438036029803927"/>
  </r>
  <r>
    <n v="2024"/>
    <x v="3"/>
    <s v="0204-INSTITUTO DE DESARROLLO URBANO  "/>
    <s v="MOVILIDAD"/>
    <s v="Establecimientos Públicos"/>
    <s v="Transferencias"/>
    <s v="Corrientes "/>
    <n v="545852000"/>
    <n v="545852000"/>
    <n v="545851931"/>
    <n v="0.99999987359210918"/>
    <n v="545851931"/>
    <n v="0.99999987359210918"/>
  </r>
  <r>
    <n v="2024"/>
    <x v="3"/>
    <s v="0206-FONDO DE PRESTACIONES ECONÓMICAS, CESANTÍAS Y PENSIONES"/>
    <s v="HACIENDA"/>
    <s v="Establecimientos Públicos"/>
    <s v="Funcionamiento"/>
    <s v="Corrientes "/>
    <n v="599534982000"/>
    <n v="599534982000"/>
    <n v="337042954217"/>
    <n v="0.56217395871155351"/>
    <n v="330989397494"/>
    <n v="0.55207687196140953"/>
  </r>
  <r>
    <n v="2024"/>
    <x v="3"/>
    <s v="0206-FONDO DE PRESTACIONES ECONÓMICAS, CESANTÍAS Y PENSIONES"/>
    <s v="HACIENDA"/>
    <s v="Establecimientos Públicos"/>
    <s v="Servicio de la deuda"/>
    <s v="Corrientes "/>
    <n v="219149278000"/>
    <n v="219149278000"/>
    <n v="91403193000"/>
    <n v="0.41708188059830159"/>
    <n v="91403193000"/>
    <n v="0.41708188059830159"/>
  </r>
  <r>
    <n v="2024"/>
    <x v="3"/>
    <s v="0206-FONDO DE PRESTACIONES ECONÓMICAS, CESANTÍAS Y PENSIONES"/>
    <s v="HACIENDA"/>
    <s v="Establecimientos Públicos"/>
    <s v="Inversión directa"/>
    <s v="Corrientes "/>
    <n v="5741505000"/>
    <n v="5741505000"/>
    <n v="3939647812"/>
    <n v="0.6861698826353021"/>
    <n v="3187362503"/>
    <n v="0.55514407859960058"/>
  </r>
  <r>
    <n v="2024"/>
    <x v="3"/>
    <s v="0208-CAJA DE LA VIVIENDA POPULAR"/>
    <s v="HÁBITAT"/>
    <s v="Establecimientos Públicos"/>
    <s v="Funcionamiento"/>
    <s v="Corrientes "/>
    <n v="15482000000"/>
    <n v="15238577907"/>
    <n v="11609387979"/>
    <n v="0.76184195466606541"/>
    <n v="10554683206"/>
    <n v="0.69262914626381222"/>
  </r>
  <r>
    <n v="2024"/>
    <x v="3"/>
    <s v="0208-CAJA DE LA VIVIENDA POPULAR"/>
    <s v="HÁBITAT"/>
    <s v="Establecimientos Públicos"/>
    <s v="Inversión directa"/>
    <s v="Corrientes "/>
    <n v="64043382000"/>
    <n v="60989228016"/>
    <n v="43136303707"/>
    <n v="0.70727741783653275"/>
    <n v="26608250974"/>
    <n v="0.43627787790689126"/>
  </r>
  <r>
    <n v="2024"/>
    <x v="3"/>
    <s v="0211-INSTITUTO DISTRITAL DE RECREACIÓN Y DEPORTE"/>
    <s v="CULTURA, RECREACIÓN Y DEPORTE"/>
    <s v="Establecimientos Públicos"/>
    <s v="Funcionamiento"/>
    <s v="Corrientes "/>
    <n v="48721000000"/>
    <n v="48527258901"/>
    <n v="33377856180"/>
    <n v="0.68781664029476397"/>
    <n v="30155535557"/>
    <n v="0.62141436050447485"/>
  </r>
  <r>
    <n v="2024"/>
    <x v="3"/>
    <s v="0211-INSTITUTO DISTRITAL DE RECREACIÓN Y DEPORTE"/>
    <s v="CULTURA, RECREACIÓN Y DEPORTE"/>
    <s v="Establecimientos Públicos"/>
    <s v="Servicio de la deuda"/>
    <s v="Corrientes "/>
    <n v="0"/>
    <n v="0"/>
    <n v="0"/>
    <n v="0"/>
    <n v="0"/>
    <s v="0%"/>
  </r>
  <r>
    <n v="2024"/>
    <x v="3"/>
    <s v="0211-INSTITUTO DISTRITAL DE RECREACIÓN Y DEPORTE"/>
    <s v="CULTURA, RECREACIÓN Y DEPORTE"/>
    <s v="Establecimientos Públicos"/>
    <s v="Inversión directa"/>
    <s v="Corrientes "/>
    <n v="408340357000"/>
    <n v="405894228689"/>
    <n v="235562172406"/>
    <n v="0.58035358907872026"/>
    <n v="132680155121"/>
    <n v="0.32688357148990355"/>
  </r>
  <r>
    <n v="2024"/>
    <x v="3"/>
    <s v="0213-INSTITUTO DISTRITAL DE PATRIMONIO CULTURAL"/>
    <s v="CULTURA, RECREACIÓN Y DEPORTE"/>
    <s v="Establecimientos Públicos"/>
    <s v="Funcionamiento"/>
    <s v="Corrientes "/>
    <n v="16231000000"/>
    <n v="15817922830"/>
    <n v="10132533836"/>
    <n v="0.64057297186851936"/>
    <n v="9764910933"/>
    <n v="0.61733206299881793"/>
  </r>
  <r>
    <n v="2024"/>
    <x v="3"/>
    <s v="0213-INSTITUTO DISTRITAL DE PATRIMONIO CULTURAL"/>
    <s v="CULTURA, RECREACIÓN Y DEPORTE"/>
    <s v="Establecimientos Públicos"/>
    <s v="Inversión directa"/>
    <s v="Corrientes "/>
    <n v="28182900000"/>
    <n v="28277860192"/>
    <n v="18555911379"/>
    <n v="0.65619927579419868"/>
    <n v="10752865388"/>
    <n v="0.38025739270901621"/>
  </r>
  <r>
    <n v="2024"/>
    <x v="3"/>
    <s v="0214-INSTITUTO DISTRITAL PARA LA PROTECCIÓN DE LA NIÑEZ Y LA JUVENTUD"/>
    <s v="INTEGRACION SOCIAL"/>
    <s v="Establecimientos Públicos"/>
    <s v="Funcionamiento"/>
    <s v="Corrientes "/>
    <n v="30616314000"/>
    <n v="29319791762"/>
    <n v="17632604123"/>
    <n v="0.60138913216473755"/>
    <n v="17224097814"/>
    <n v="0.58745634872902952"/>
  </r>
  <r>
    <n v="2024"/>
    <x v="3"/>
    <s v="0214-INSTITUTO DISTRITAL PARA LA PROTECCIÓN DE LA NIÑEZ Y LA JUVENTUD"/>
    <s v="INTEGRACION SOCIAL"/>
    <s v="Establecimientos Públicos"/>
    <s v="Inversión directa"/>
    <s v="Corrientes "/>
    <n v="82164225000"/>
    <n v="87337796682"/>
    <n v="61119003750"/>
    <n v="0.69980015608289792"/>
    <n v="42016875471"/>
    <n v="0.48108467430183666"/>
  </r>
  <r>
    <n v="2024"/>
    <x v="3"/>
    <s v="0215-FUNDACIÓN GILBERTO ALZATE AVENDAÑO"/>
    <s v="CULTURA, RECREACIÓN Y DEPORTE"/>
    <s v="Establecimientos Públicos"/>
    <s v="Funcionamiento"/>
    <s v="Corrientes "/>
    <n v="7733000000"/>
    <n v="7645485215"/>
    <n v="4948616178"/>
    <n v="0.64725992384251829"/>
    <n v="4593559296"/>
    <n v="0.6008198520857384"/>
  </r>
  <r>
    <n v="2024"/>
    <x v="3"/>
    <s v="0215-FUNDACIÓN GILBERTO ALZATE AVENDAÑO"/>
    <s v="CULTURA, RECREACIÓN Y DEPORTE"/>
    <s v="Establecimientos Públicos"/>
    <s v="Inversión directa"/>
    <s v="Corrientes "/>
    <n v="15047000000"/>
    <n v="19744333089"/>
    <n v="11288342362"/>
    <n v="0.57172568509234589"/>
    <n v="6172093362"/>
    <n v="0.31260075152594585"/>
  </r>
  <r>
    <n v="2024"/>
    <x v="3"/>
    <s v="0216-ORQUESTA FILARMÓNICA DE BOGOTÁ"/>
    <s v="CULTURA, RECREACIÓN Y DEPORTE"/>
    <s v="Establecimientos Públicos"/>
    <s v="Funcionamiento"/>
    <s v="Corrientes "/>
    <n v="37085000000"/>
    <n v="37085000000"/>
    <n v="25118731242"/>
    <n v="0.67732860299312392"/>
    <n v="24242624094"/>
    <n v="0.65370430346501285"/>
  </r>
  <r>
    <n v="2024"/>
    <x v="3"/>
    <s v="0216-ORQUESTA FILARMÓNICA DE BOGOTÁ"/>
    <s v="CULTURA, RECREACIÓN Y DEPORTE"/>
    <s v="Establecimientos Públicos"/>
    <s v="Inversión directa"/>
    <s v="Corrientes "/>
    <n v="36392000000"/>
    <n v="36423658930"/>
    <n v="32874524043"/>
    <n v="0.90255962769086906"/>
    <n v="21221508064"/>
    <n v="0.58262977107226055"/>
  </r>
  <r>
    <n v="2024"/>
    <x v="3"/>
    <s v="0217-FONDO DE SEGURIDAD Y VIGILANCIA"/>
    <s v="SEGURIDAD, CONVIVENCIA Y JUSTICIA"/>
    <s v="Establecimientos Públicos"/>
    <s v="Funcionamiento"/>
    <s v="Corrientes "/>
    <n v="0"/>
    <n v="0"/>
    <n v="0"/>
    <n v="0"/>
    <n v="0"/>
    <s v="0%"/>
  </r>
  <r>
    <n v="2024"/>
    <x v="3"/>
    <s v="0217-FONDO DE SEGURIDAD Y VIGILANCIA"/>
    <s v="SEGURIDAD, CONVIVENCIA Y JUSTICIA"/>
    <s v="Establecimientos Públicos"/>
    <s v="Servicio de la deuda"/>
    <s v="Corrientes "/>
    <n v="0"/>
    <n v="0"/>
    <n v="0"/>
    <n v="0"/>
    <n v="0"/>
    <s v="0%"/>
  </r>
  <r>
    <n v="2024"/>
    <x v="3"/>
    <s v="0217-FONDO DE SEGURIDAD Y VIGILANCIA"/>
    <s v="SEGURIDAD, CONVIVENCIA Y JUSTICIA"/>
    <s v="Establecimientos Públicos"/>
    <s v="Inversión directa"/>
    <s v="Corrientes "/>
    <n v="0"/>
    <n v="0"/>
    <n v="0"/>
    <n v="0"/>
    <n v="0"/>
    <s v="0%"/>
  </r>
  <r>
    <n v="2024"/>
    <x v="3"/>
    <s v="0218-JARDIN BOTÁNICO"/>
    <s v="AMBIENTE"/>
    <s v="Establecimientos Públicos"/>
    <s v="Funcionamiento"/>
    <s v="Corrientes "/>
    <n v="12080000000"/>
    <n v="11906674962"/>
    <n v="8536626907"/>
    <n v="0.71696144677204465"/>
    <n v="6913493825"/>
    <n v="0.580640174277397"/>
  </r>
  <r>
    <n v="2024"/>
    <x v="3"/>
    <s v="0218-JARDIN BOTÁNICO"/>
    <s v="AMBIENTE"/>
    <s v="Establecimientos Públicos"/>
    <s v="Inversión directa"/>
    <s v="Corrientes "/>
    <n v="42957719000"/>
    <n v="40528513700"/>
    <n v="32144197611"/>
    <n v="0.79312549798735898"/>
    <n v="20358711537"/>
    <n v="0.50233057367213541"/>
  </r>
  <r>
    <n v="2024"/>
    <x v="3"/>
    <s v="0219-INSTITUTO PARA LA INVESTIGACION EDUCATIVA Y EL DESARROLLO PEDAGÓGICO"/>
    <s v="EDUCACIÓN"/>
    <s v="Establecimientos Públicos"/>
    <s v="Funcionamiento"/>
    <s v="Corrientes "/>
    <n v="9536353000"/>
    <n v="9338497871"/>
    <n v="6059087367"/>
    <n v="0.64882890703611318"/>
    <n v="5672928617"/>
    <n v="0.60747763669967214"/>
  </r>
  <r>
    <n v="2024"/>
    <x v="3"/>
    <s v="0219-INSTITUTO PARA LA INVESTIGACION EDUCATIVA Y EL DESARROLLO PEDAGÓGICO"/>
    <s v="EDUCACIÓN"/>
    <s v="Establecimientos Públicos"/>
    <s v="Inversión directa"/>
    <s v="Corrientes "/>
    <n v="5137539000"/>
    <n v="5242499625"/>
    <n v="3961311115"/>
    <n v="0.75561495438352078"/>
    <n v="1561805193"/>
    <n v="0.29791231372763333"/>
  </r>
  <r>
    <n v="2024"/>
    <x v="3"/>
    <s v="0220-INSTITUTO DISTRITAL DE PARTICIPACIÓN Y ACCIÓN COMUNAL"/>
    <s v="GOBIERNO"/>
    <s v="Establecimientos Públicos"/>
    <s v="Funcionamiento"/>
    <s v="Corrientes "/>
    <n v="21582357000"/>
    <n v="21322394759"/>
    <n v="14276498971"/>
    <n v="0.66955420028390633"/>
    <n v="12589806523"/>
    <n v="0.59044993141241564"/>
  </r>
  <r>
    <n v="2024"/>
    <x v="3"/>
    <s v="0220-INSTITUTO DISTRITAL DE PARTICIPACIÓN Y ACCIÓN COMUNAL"/>
    <s v="GOBIERNO"/>
    <s v="Establecimientos Públicos"/>
    <s v="Inversión directa"/>
    <s v="Corrientes "/>
    <n v="18579516000"/>
    <n v="17764050162"/>
    <n v="11997390827"/>
    <n v="0.67537474379937523"/>
    <n v="5566026858"/>
    <n v="0.31333095815652312"/>
  </r>
  <r>
    <n v="2024"/>
    <x v="3"/>
    <s v="0221-INSTITUTO DISTRITAL DE TURISMO"/>
    <s v="DESARROLLO ECONÓMICO, INDUSTRIA Y TURISMO"/>
    <s v="Establecimientos Públicos"/>
    <s v="Funcionamiento"/>
    <s v="Corrientes "/>
    <n v="16692115000"/>
    <n v="16177206466"/>
    <n v="11664025039"/>
    <n v="0.72101602112296359"/>
    <n v="10702355829"/>
    <n v="0.66157008328312938"/>
  </r>
  <r>
    <n v="2024"/>
    <x v="3"/>
    <s v="0221-INSTITUTO DISTRITAL DE TURISMO"/>
    <s v="DESARROLLO ECONÓMICO, INDUSTRIA Y TURISMO"/>
    <s v="Establecimientos Públicos"/>
    <s v="Inversión directa"/>
    <s v="Corrientes "/>
    <n v="13975941000"/>
    <n v="13004803428"/>
    <n v="11301031919"/>
    <n v="0.86898906097021866"/>
    <n v="6369801156"/>
    <n v="0.48980372454423232"/>
  </r>
  <r>
    <n v="2024"/>
    <x v="3"/>
    <s v="0221-INSTITUTO DISTRITAL DE TURISMO"/>
    <s v="DESARROLLO ECONÓMICO, INDUSTRIA Y TURISMO"/>
    <s v="Establecimientos Públicos"/>
    <s v="Transferencias"/>
    <s v="Corrientes "/>
    <n v="0"/>
    <n v="0"/>
    <n v="0"/>
    <n v="0"/>
    <n v="0"/>
    <s v="0%"/>
  </r>
  <r>
    <n v="2024"/>
    <x v="3"/>
    <s v="0222-INSTITUTO DISTRITAL DE LAS ARTES"/>
    <s v="CULTURA, RECREACIÓN Y DEPORTE"/>
    <s v="Establecimientos Públicos"/>
    <s v="Funcionamiento"/>
    <s v="Corrientes "/>
    <n v="18691000000"/>
    <n v="18465489487"/>
    <n v="14266639233"/>
    <n v="0.77261094232264693"/>
    <n v="12958540779"/>
    <n v="0.70177077017768852"/>
  </r>
  <r>
    <n v="2024"/>
    <x v="3"/>
    <s v="0222-INSTITUTO DISTRITAL DE LAS ARTES"/>
    <s v="CULTURA, RECREACIÓN Y DEPORTE"/>
    <s v="Establecimientos Públicos"/>
    <s v="Inversión directa"/>
    <s v="Corrientes "/>
    <n v="196482248000"/>
    <n v="194978993906"/>
    <n v="140314242195"/>
    <n v="0.71963773832295974"/>
    <n v="82239699642"/>
    <n v="0.42178748589526532"/>
  </r>
  <r>
    <n v="2024"/>
    <x v="3"/>
    <s v="0226-UNIDAD ADMINISTRATIVA ESPECIAL DE CATASTRO"/>
    <s v="HACIENDA"/>
    <s v="Establecimientos Públicos"/>
    <s v="Funcionamiento"/>
    <s v="Corrientes "/>
    <n v="79943145000"/>
    <n v="78695536372"/>
    <n v="54370084599"/>
    <n v="0.69089159443539883"/>
    <n v="49896428198"/>
    <n v="0.63404394325664992"/>
  </r>
  <r>
    <n v="2024"/>
    <x v="3"/>
    <s v="0226-UNIDAD ADMINISTRATIVA ESPECIAL DE CATASTRO"/>
    <s v="HACIENDA"/>
    <s v="Establecimientos Públicos"/>
    <s v="Inversión directa"/>
    <s v="Corrientes "/>
    <n v="48420395000"/>
    <n v="46830395000"/>
    <n v="22447211193"/>
    <n v="0.47932995638836701"/>
    <n v="13738913637"/>
    <n v="0.29337599302760525"/>
  </r>
  <r>
    <n v="2024"/>
    <x v="3"/>
    <s v="0226-UNIDAD ADMINISTRATIVA ESPECIAL DE CATASTRO"/>
    <s v="HACIENDA"/>
    <s v="Establecimientos Públicos"/>
    <s v="Transferencias"/>
    <s v="Corrientes "/>
    <n v="0"/>
    <n v="0"/>
    <n v="0"/>
    <n v="0"/>
    <n v="0"/>
    <s v="0%"/>
  </r>
  <r>
    <n v="2024"/>
    <x v="3"/>
    <s v="0227-UNIDAD ADTIVA ESPECIAL DE REHABILITACIÓN Y MANTO. VIAL"/>
    <s v="MOVILIDAD"/>
    <s v="Establecimientos Públicos"/>
    <s v="Funcionamiento"/>
    <s v="Corrientes "/>
    <n v="47695371000"/>
    <n v="46136621533"/>
    <n v="30357053811"/>
    <n v="0.65798172476254257"/>
    <n v="28110908411"/>
    <n v="0.60929707197769556"/>
  </r>
  <r>
    <n v="2024"/>
    <x v="3"/>
    <s v="0227-UNIDAD ADTIVA ESPECIAL DE REHABILITACIÓN Y MANTO. VIAL"/>
    <s v="MOVILIDAD"/>
    <s v="Establecimientos Públicos"/>
    <s v="Inversión directa"/>
    <s v="Corrientes "/>
    <n v="147250835000"/>
    <n v="176353560815"/>
    <n v="126282921351"/>
    <n v="0.71607809202942296"/>
    <n v="59935953772"/>
    <n v="0.33986245298939299"/>
  </r>
  <r>
    <n v="2024"/>
    <x v="3"/>
    <s v="0228-UNIDAD ADMINISTRATIVA ESPECIAL DE SERVICIOS PÚBLICOS"/>
    <s v="HÁBITAT"/>
    <s v="Establecimientos Públicos"/>
    <s v="Funcionamiento"/>
    <s v="Corrientes "/>
    <n v="350159000000"/>
    <n v="340159000000"/>
    <n v="332480005268"/>
    <n v="0.97742527837864057"/>
    <n v="132541470605"/>
    <n v="0.38964563808395486"/>
  </r>
  <r>
    <n v="2024"/>
    <x v="3"/>
    <s v="0228-UNIDAD ADMINISTRATIVA ESPECIAL DE SERVICIOS PÚBLICOS"/>
    <s v="HÁBITAT"/>
    <s v="Establecimientos Públicos"/>
    <s v="Inversión directa"/>
    <s v="Corrientes "/>
    <n v="209272523000"/>
    <n v="205954263146"/>
    <n v="87680388682"/>
    <n v="0.42572747629819047"/>
    <n v="31920187549"/>
    <n v="0.15498677745928441"/>
  </r>
  <r>
    <n v="2024"/>
    <x v="3"/>
    <s v="0229-INSTITUTO DISTRITAL DE PROTECCIÓN Y BIENESTAR ANIMAL"/>
    <s v="AMBIENTE"/>
    <s v="Establecimientos Públicos"/>
    <s v="Funcionamiento"/>
    <s v="Corrientes "/>
    <n v="8528080000"/>
    <n v="8405433558"/>
    <n v="5647881157"/>
    <n v="0.67193216364485364"/>
    <n v="5153185558"/>
    <n v="0.6130779004368403"/>
  </r>
  <r>
    <n v="2024"/>
    <x v="3"/>
    <s v="0229-INSTITUTO DISTRITAL DE PROTECCIÓN Y BIENESTAR ANIMAL"/>
    <s v="AMBIENTE"/>
    <s v="Establecimientos Públicos"/>
    <s v="Inversión directa"/>
    <s v="Corrientes "/>
    <n v="29242221000"/>
    <n v="28141986645"/>
    <n v="17789969026"/>
    <n v="0.63215043239176405"/>
    <n v="9771896091"/>
    <n v="0.34723547467592086"/>
  </r>
  <r>
    <n v="2024"/>
    <x v="3"/>
    <s v="0230-UNIVERSIDAD DISTRITAL  "/>
    <s v="EDUCACIÓN"/>
    <s v="Ente Autónomo Universitario"/>
    <s v="Funcionamiento"/>
    <s v="Corrientes "/>
    <n v="448839560000"/>
    <n v="492144120873"/>
    <n v="357769239705"/>
    <n v="0.72696030396617084"/>
    <n v="271795403018"/>
    <n v="0.55226790586438401"/>
  </r>
  <r>
    <n v="2024"/>
    <x v="3"/>
    <s v="0230-UNIVERSIDAD DISTRITAL  "/>
    <s v="EDUCACIÓN"/>
    <s v="Ente Autónomo Universitario"/>
    <s v="Servicio de la deuda"/>
    <s v="Corrientes "/>
    <n v="0"/>
    <n v="0"/>
    <n v="0"/>
    <s v="0%"/>
    <n v="0"/>
    <s v="0%"/>
  </r>
  <r>
    <n v="2024"/>
    <x v="3"/>
    <s v="0230-UNIVERSIDAD DISTRITAL  "/>
    <s v="EDUCACIÓN"/>
    <s v="Ente Autónomo Universitario"/>
    <s v="Inversión directa"/>
    <s v="Corrientes "/>
    <n v="34865642000"/>
    <n v="44257743419"/>
    <n v="16850019691"/>
    <n v="0.38072478145748001"/>
    <n v="953034689"/>
    <n v="2.1533738852823187E-2"/>
  </r>
  <r>
    <n v="2024"/>
    <x v="3"/>
    <s v="0230-UNIVERSIDAD DISTRITAL  "/>
    <s v="EDUCACIÓN"/>
    <s v="Ente Autónomo Universitario"/>
    <s v="Transferencias"/>
    <s v="Corrientes "/>
    <n v="200000000"/>
    <n v="200000000"/>
    <n v="2000000"/>
    <n v="0.01"/>
    <n v="2000000"/>
    <n v="0.01"/>
  </r>
  <r>
    <n v="2024"/>
    <x v="3"/>
    <s v="0235-CONTRALORÍA DISTRITAL"/>
    <s v="ORGANISMO DE CONTROL"/>
    <s v="Organismo de Control"/>
    <s v="Funcionamiento"/>
    <s v="Corrientes "/>
    <n v="216920557000"/>
    <n v="216920557000"/>
    <n v="166686494987"/>
    <n v="0.76842184665328883"/>
    <n v="161567650301"/>
    <n v="0.74482406156185554"/>
  </r>
  <r>
    <n v="2024"/>
    <x v="3"/>
    <s v="0235-CONTRALORÍA DISTRITAL"/>
    <s v="ORGANISMO DE CONTROL"/>
    <s v="Organismo de Control"/>
    <s v="Inversión directa"/>
    <s v="Corrientes "/>
    <n v="18160438000"/>
    <n v="22460438000"/>
    <n v="14111656914"/>
    <n v="0.62828948010720009"/>
    <n v="9487637436"/>
    <n v="0.4224155128230358"/>
  </r>
  <r>
    <n v="2024"/>
    <x v="3"/>
    <s v="0501-AGENCIA DE EDUCACIÓN SUPERIOR, CIENCIA Y TECNOLOGÍA - ATENEA"/>
    <s v="EDUCACIÓN"/>
    <s v="Establecimientos Públicos"/>
    <s v="Funcionamiento"/>
    <s v="Corrientes "/>
    <n v="12741778000"/>
    <n v="12485644274"/>
    <n v="7758193328"/>
    <n v="0.62136908258355528"/>
    <n v="7210687308"/>
    <n v="0.57751824012922381"/>
  </r>
  <r>
    <n v="2024"/>
    <x v="3"/>
    <s v="0501-AGENCIA DE EDUCACIÓN SUPERIOR, CIENCIA Y TECNOLOGÍA - ATENEA"/>
    <s v="EDUCACIÓN"/>
    <s v="Establecimientos Públicos"/>
    <s v="Inversión directa"/>
    <s v="Corrientes "/>
    <n v="510000000000"/>
    <n v="534922808774"/>
    <n v="388206402771"/>
    <n v="0.7257241538470528"/>
    <n v="118037693607"/>
    <n v="0.22066304085543276"/>
  </r>
  <r>
    <n v="2025"/>
    <x v="3"/>
    <s v="0100-CONCEJO DE BOGOTA"/>
    <s v="OTRAS ENTIDADES"/>
    <s v="Administración Centrral"/>
    <s v="Funcionamiento"/>
    <s v="Constantes"/>
    <n v="122042178000"/>
    <n v="122042178000"/>
    <n v="0"/>
    <n v="0"/>
    <n v="0"/>
    <n v="0"/>
  </r>
  <r>
    <n v="2025"/>
    <x v="3"/>
    <s v="0102-PERSONERÍA DE BOGOTÁ"/>
    <s v="OTRAS ENTIDADES"/>
    <s v="Administración Centrral"/>
    <s v="Funcionamiento"/>
    <s v="Constantes"/>
    <n v="233914202000"/>
    <n v="233914202000"/>
    <n v="0"/>
    <n v="0"/>
    <n v="0"/>
    <n v="0"/>
  </r>
  <r>
    <n v="2025"/>
    <x v="3"/>
    <s v="0102-PERSONERÍA DE BOGOTÁ"/>
    <s v="OTRAS ENTIDADES"/>
    <s v="Administración Centrral"/>
    <s v="Inversión directa"/>
    <s v="Constantes"/>
    <n v="7568846000"/>
    <n v="7568846000"/>
    <n v="0"/>
    <n v="0"/>
    <n v="0"/>
    <n v="0"/>
  </r>
  <r>
    <n v="2025"/>
    <x v="3"/>
    <s v="0104-SECRETARÍA GENERAL"/>
    <s v="GESTIÓN PÚBLICA"/>
    <s v="Administración Centrral"/>
    <s v="Funcionamiento"/>
    <s v="Constantes"/>
    <n v="153273896000"/>
    <n v="153273896000"/>
    <n v="0"/>
    <n v="0"/>
    <n v="0"/>
    <n v="0"/>
  </r>
  <r>
    <n v="2025"/>
    <x v="3"/>
    <s v="0104-SECRETARÍA GENERAL"/>
    <s v="GESTIÓN PÚBLICA"/>
    <s v="Administración Centrral"/>
    <s v="Inversión directa"/>
    <s v="Constantes"/>
    <n v="113197556000"/>
    <n v="113197556000"/>
    <n v="0"/>
    <n v="0"/>
    <n v="0"/>
    <n v="0"/>
  </r>
  <r>
    <n v="2025"/>
    <x v="3"/>
    <s v="0105-VEEDURÍA DISTRITAL"/>
    <s v="OTRAS ENTIDADES"/>
    <s v="Administración Centrral"/>
    <s v="Funcionamiento"/>
    <s v="Constantes"/>
    <n v="32180104000"/>
    <n v="32180104000"/>
    <n v="0"/>
    <n v="0"/>
    <n v="0"/>
    <n v="0"/>
  </r>
  <r>
    <n v="2025"/>
    <x v="3"/>
    <s v="0105-VEEDURÍA DISTRITAL"/>
    <s v="OTRAS ENTIDADES"/>
    <s v="Administración Centrral"/>
    <s v="Inversión directa"/>
    <s v="Constantes"/>
    <n v="3243791000"/>
    <n v="3243791000"/>
    <n v="0"/>
    <n v="0"/>
    <n v="0"/>
    <n v="0"/>
  </r>
  <r>
    <n v="2025"/>
    <x v="3"/>
    <s v="0110-SECRETARÍA DISTRITAL DE GOBIERNO"/>
    <s v="GOBIERNO"/>
    <s v="Administración Centrral"/>
    <s v="Funcionamiento"/>
    <s v="Constantes"/>
    <n v="192224706000"/>
    <n v="192224706000"/>
    <n v="0"/>
    <n v="0"/>
    <n v="0"/>
    <n v="0"/>
  </r>
  <r>
    <n v="2025"/>
    <x v="3"/>
    <s v="0110-SECRETARÍA DISTRITAL DE GOBIERNO"/>
    <s v="GOBIERNO"/>
    <s v="Administración Centrral"/>
    <s v="Inversión directa"/>
    <s v="Constantes"/>
    <n v="80367391000"/>
    <n v="80367391000"/>
    <n v="0"/>
    <n v="0"/>
    <n v="0"/>
    <n v="0"/>
  </r>
  <r>
    <n v="2025"/>
    <x v="3"/>
    <s v="0111-SECRETARÍA DISTRITAL DE HACIENDA"/>
    <s v="HACIENDA"/>
    <s v="Administración Centrral"/>
    <s v="Funcionamiento"/>
    <s v="Constantes"/>
    <n v="838381365000"/>
    <n v="838381365000"/>
    <n v="0"/>
    <n v="0"/>
    <n v="0"/>
    <n v="0"/>
  </r>
  <r>
    <n v="2025"/>
    <x v="3"/>
    <s v="0111-SECRETARÍA DISTRITAL DE HACIENDA"/>
    <s v="HACIENDA"/>
    <s v="Administración Centrral"/>
    <s v="Servicio de la deuda"/>
    <s v="Constantes"/>
    <n v="1849195412000"/>
    <n v="1849195412000"/>
    <n v="0"/>
    <n v="0"/>
    <n v="0"/>
    <n v="0"/>
  </r>
  <r>
    <n v="2025"/>
    <x v="3"/>
    <s v="0111-SECRETARÍA DISTRITAL DE HACIENDA"/>
    <s v="HACIENDA"/>
    <s v="Administración Centrral"/>
    <s v="Inversión directa"/>
    <s v="Constantes"/>
    <n v="55625752000"/>
    <n v="55625752000"/>
    <n v="0"/>
    <n v="0"/>
    <n v="0"/>
    <n v="0"/>
  </r>
  <r>
    <n v="2025"/>
    <x v="3"/>
    <s v="0111-SECRETARÍA DISTRITAL DE HACIENDA"/>
    <s v="HACIENDA"/>
    <s v="Administración Centrral"/>
    <s v="Transferencias"/>
    <s v="Constantes"/>
    <n v="5964904058000"/>
    <n v="5964904058000"/>
    <n v="0"/>
    <n v="0"/>
    <n v="0"/>
    <n v="0"/>
  </r>
  <r>
    <n v="2025"/>
    <x v="3"/>
    <s v="0112-SECRETARÍA DE EDUCACIÓN DEL DISTRITO"/>
    <s v="EDUCACIÓN"/>
    <s v="Administración Centrral"/>
    <s v="Funcionamiento"/>
    <s v="Constantes"/>
    <n v="166512612000"/>
    <n v="166512612000"/>
    <n v="0"/>
    <n v="0"/>
    <n v="0"/>
    <n v="0"/>
  </r>
  <r>
    <n v="2025"/>
    <x v="3"/>
    <s v="0112-SECRETARÍA DE EDUCACIÓN DEL DISTRITO"/>
    <s v="EDUCACIÓN"/>
    <s v="Administración Centrral"/>
    <s v="Inversión directa"/>
    <s v="Constantes"/>
    <n v="6930295145000"/>
    <n v="6930295145000"/>
    <n v="0"/>
    <n v="0"/>
    <n v="0"/>
    <n v="0"/>
  </r>
  <r>
    <n v="2025"/>
    <x v="3"/>
    <s v="0113-SECRETARÍA DISTRITAL DE MOVILIDAD"/>
    <s v="MOVILIDAD"/>
    <s v="Administración Centrral"/>
    <s v="Funcionamiento"/>
    <s v="Constantes"/>
    <n v="167965124000"/>
    <n v="167965124000"/>
    <n v="0"/>
    <n v="0"/>
    <n v="0"/>
    <n v="0"/>
  </r>
  <r>
    <n v="2025"/>
    <x v="3"/>
    <s v="0113-SECRETARÍA DISTRITAL DE MOVILIDAD"/>
    <s v="MOVILIDAD"/>
    <s v="Administración Centrral"/>
    <s v="Inversión directa"/>
    <s v="Constantes"/>
    <n v="608759626000"/>
    <n v="608759626000"/>
    <n v="0"/>
    <n v="0"/>
    <n v="0"/>
    <n v="0"/>
  </r>
  <r>
    <n v="2025"/>
    <x v="3"/>
    <s v="0113-SECRETARÍA DISTRITAL DE MOVILIDAD"/>
    <s v="MOVILIDAD"/>
    <s v="Administración Centrral"/>
    <s v="Transferencias"/>
    <s v="Constantes"/>
    <n v="3091064000000"/>
    <n v="3091064000000"/>
    <n v="0"/>
    <n v="0"/>
    <n v="0"/>
    <n v="0"/>
  </r>
  <r>
    <n v="2025"/>
    <x v="3"/>
    <s v="0114-SECRETARÍA DISTRITAL DE SALUD"/>
    <s v="SALUD"/>
    <s v="Administración Centrral"/>
    <s v="Funcionamiento"/>
    <s v="Constantes"/>
    <n v="105438400000"/>
    <n v="105438400000"/>
    <n v="0"/>
    <n v="0"/>
    <n v="0"/>
    <n v="0"/>
  </r>
  <r>
    <n v="2025"/>
    <x v="3"/>
    <s v="0117-SECRETARÍA DISTRITAL DE DESARROLLO ECONÓMICO"/>
    <s v="DESARROLLO ECONÓMICO, INDUSTRIA Y TURISMO"/>
    <s v="Administración Centrral"/>
    <s v="Funcionamiento"/>
    <s v="Constantes"/>
    <n v="44992058000"/>
    <n v="44992058000"/>
    <n v="0"/>
    <n v="0"/>
    <n v="0"/>
    <n v="0"/>
  </r>
  <r>
    <n v="2025"/>
    <x v="3"/>
    <s v="0117-SECRETARÍA DISTRITAL DE DESARROLLO ECONÓMICO"/>
    <s v="DESARROLLO ECONÓMICO, INDUSTRIA Y TURISMO"/>
    <s v="Administración Centrral"/>
    <s v="Inversión directa"/>
    <s v="Constantes"/>
    <n v="178277524000"/>
    <n v="178277524000"/>
    <n v="0"/>
    <n v="0"/>
    <n v="0"/>
    <n v="0"/>
  </r>
  <r>
    <n v="2025"/>
    <x v="3"/>
    <s v="0117-SECRETARÍA DISTRITAL DE DESARROLLO ECONÓMICO"/>
    <s v="DESARROLLO ECONÓMICO, INDUSTRIA Y TURISMO"/>
    <s v="Administración Centrral"/>
    <s v="Transferencias"/>
    <s v="Constantes"/>
    <n v="0"/>
    <n v="0"/>
    <n v="0"/>
    <n v="0"/>
    <n v="0"/>
    <s v="0%"/>
  </r>
  <r>
    <n v="2025"/>
    <x v="3"/>
    <s v="0118-SECRETARÍA DISTRITAL DEL HABITAT"/>
    <s v="HÁBITAT"/>
    <s v="Administración Centrral"/>
    <s v="Funcionamiento"/>
    <s v="Constantes"/>
    <n v="30922402000"/>
    <n v="30922402000"/>
    <n v="0"/>
    <n v="0"/>
    <n v="0"/>
    <n v="0"/>
  </r>
  <r>
    <n v="2025"/>
    <x v="3"/>
    <s v="0118-SECRETARÍA DISTRITAL DEL HABITAT"/>
    <s v="HÁBITAT"/>
    <s v="Administración Centrral"/>
    <s v="Inversión directa"/>
    <s v="Constantes"/>
    <n v="553375905000"/>
    <n v="553375905000"/>
    <n v="0"/>
    <n v="0"/>
    <n v="0"/>
    <n v="0"/>
  </r>
  <r>
    <n v="2025"/>
    <x v="3"/>
    <s v="0118-SECRETARÍA DISTRITAL DEL HABITAT"/>
    <s v="HÁBITAT"/>
    <s v="Administración Centrral"/>
    <s v="Transferencias"/>
    <s v="Constantes"/>
    <n v="242027022000"/>
    <n v="242027022000"/>
    <n v="0"/>
    <n v="0"/>
    <n v="0"/>
    <n v="0"/>
  </r>
  <r>
    <n v="2025"/>
    <x v="3"/>
    <s v="0119-SECRETARÍA DISTRITAL DE CULTURA, RECREACIÓN Y DEPORTE"/>
    <s v="CULTURA, RECREACIÓN Y DEPORTE"/>
    <s v="Administración Centrral"/>
    <s v="Funcionamiento"/>
    <s v="Constantes"/>
    <n v="38111160000"/>
    <n v="38111160000"/>
    <n v="0"/>
    <n v="0"/>
    <n v="0"/>
    <n v="0"/>
  </r>
  <r>
    <n v="2025"/>
    <x v="3"/>
    <s v="0119-SECRETARÍA DISTRITAL DE CULTURA, RECREACIÓN Y DEPORTE"/>
    <s v="CULTURA, RECREACIÓN Y DEPORTE"/>
    <s v="Administración Centrral"/>
    <s v="Inversión directa"/>
    <s v="Constantes"/>
    <n v="247344692000"/>
    <n v="247344692000"/>
    <n v="0"/>
    <n v="0"/>
    <n v="0"/>
    <n v="0"/>
  </r>
  <r>
    <n v="2025"/>
    <x v="3"/>
    <s v="0120-SECRETARÍA DISTRITAL DE PLANEACIÓN "/>
    <s v="PLANEACIÓN"/>
    <s v="Administración Centrral"/>
    <s v="Funcionamiento"/>
    <s v="Constantes"/>
    <n v="131201709000"/>
    <n v="131201709000"/>
    <n v="0"/>
    <n v="0"/>
    <n v="0"/>
    <n v="0"/>
  </r>
  <r>
    <n v="2025"/>
    <x v="3"/>
    <s v="0120-SECRETARÍA DISTRITAL DE PLANEACIÓN "/>
    <s v="PLANEACIÓN"/>
    <s v="Administración Centrral"/>
    <s v="Inversión directa"/>
    <s v="Constantes"/>
    <n v="82062242000"/>
    <n v="82062242000"/>
    <n v="0"/>
    <n v="0"/>
    <n v="0"/>
    <n v="0"/>
  </r>
  <r>
    <n v="2025"/>
    <x v="3"/>
    <s v="0120-SECRETARÍA DISTRITAL DE PLANEACIÓN "/>
    <s v="PLANEACIÓN"/>
    <s v="Administración Centrral"/>
    <s v="Transferencias"/>
    <s v="Constantes"/>
    <n v="0"/>
    <n v="0"/>
    <n v="0"/>
    <n v="0"/>
    <n v="0"/>
    <s v="0%"/>
  </r>
  <r>
    <n v="2025"/>
    <x v="3"/>
    <s v="0121-SECRETARÍA DISTRITAL DE LA MUJER"/>
    <s v="MUJERES"/>
    <s v="Administración Centrral"/>
    <s v="Funcionamiento"/>
    <s v="Constantes"/>
    <n v="34284374000"/>
    <n v="34284374000"/>
    <n v="0"/>
    <n v="0"/>
    <n v="0"/>
    <n v="0"/>
  </r>
  <r>
    <n v="2025"/>
    <x v="3"/>
    <s v="0121-SECRETARÍA DISTRITAL DE LA MUJER"/>
    <s v="MUJERES"/>
    <s v="Administración Centrral"/>
    <s v="Inversión directa"/>
    <s v="Constantes"/>
    <n v="106858461000"/>
    <n v="106858461000"/>
    <n v="0"/>
    <n v="0"/>
    <n v="0"/>
    <n v="0"/>
  </r>
  <r>
    <n v="2025"/>
    <x v="3"/>
    <s v="0122-SECRETARÍA DISTRITAL DE INTEGRACIÓN SOCIAL"/>
    <s v="INTEGRACION SOCIAL"/>
    <s v="Administración Centrral"/>
    <s v="Funcionamiento"/>
    <s v="Constantes"/>
    <n v="61276696000"/>
    <n v="61276696000"/>
    <n v="0"/>
    <n v="0"/>
    <n v="0"/>
    <n v="0"/>
  </r>
  <r>
    <n v="2025"/>
    <x v="3"/>
    <s v="0122-SECRETARÍA DISTRITAL DE INTEGRACIÓN SOCIAL"/>
    <s v="INTEGRACION SOCIAL"/>
    <s v="Administración Centrral"/>
    <s v="Inversión directa"/>
    <s v="Constantes"/>
    <n v="2299704094000"/>
    <n v="2299704094000"/>
    <n v="0"/>
    <n v="0"/>
    <n v="0"/>
    <n v="0"/>
  </r>
  <r>
    <n v="2025"/>
    <x v="3"/>
    <s v="0125-DEPARTAMENTO ADMINISTRATIVO DEL SERVICIO CIVIL"/>
    <s v="GESTIÓN PÚBLICA"/>
    <s v="Administración Centrral"/>
    <s v="Funcionamiento"/>
    <s v="Constantes"/>
    <n v="20830879000"/>
    <n v="20830879000"/>
    <n v="0"/>
    <n v="0"/>
    <n v="0"/>
    <n v="0"/>
  </r>
  <r>
    <n v="2025"/>
    <x v="3"/>
    <s v="0125-DEPARTAMENTO ADMINISTRATIVO DEL SERVICIO CIVIL"/>
    <s v="GESTIÓN PÚBLICA"/>
    <s v="Administración Centrral"/>
    <s v="Inversión directa"/>
    <s v="Constantes"/>
    <n v="4716565000"/>
    <n v="4716565000"/>
    <n v="0"/>
    <n v="0"/>
    <n v="0"/>
    <n v="0"/>
  </r>
  <r>
    <n v="2025"/>
    <x v="3"/>
    <s v="0126-SECRETARÍA DISTRITAL DE AMBIENTE"/>
    <s v="AMBIENTE"/>
    <s v="Administración Centrral"/>
    <s v="Funcionamiento"/>
    <s v="Constantes"/>
    <n v="39580822000"/>
    <n v="39580822000"/>
    <n v="0"/>
    <n v="0"/>
    <n v="0"/>
    <n v="0"/>
  </r>
  <r>
    <n v="2025"/>
    <x v="3"/>
    <s v="0126-SECRETARÍA DISTRITAL DE AMBIENTE"/>
    <s v="AMBIENTE"/>
    <s v="Administración Centrral"/>
    <s v="Inversión directa"/>
    <s v="Constantes"/>
    <n v="199518678000"/>
    <n v="199518678000"/>
    <n v="0"/>
    <n v="0"/>
    <n v="0"/>
    <n v="0"/>
  </r>
  <r>
    <n v="2025"/>
    <x v="3"/>
    <s v="0127-DEPARTAMENTO ADTIVO DE LA DEFENSORÍA ESPACIO PUBLICO"/>
    <s v="GOBIERNO"/>
    <s v="Administración Centrral"/>
    <s v="Funcionamiento"/>
    <s v="Constantes"/>
    <n v="17851899000"/>
    <n v="17851899000"/>
    <n v="0"/>
    <n v="0"/>
    <n v="0"/>
    <n v="0"/>
  </r>
  <r>
    <n v="2025"/>
    <x v="3"/>
    <s v="0127-DEPARTAMENTO ADTIVO DE LA DEFENSORÍA ESPACIO PUBLICO"/>
    <s v="GOBIERNO"/>
    <s v="Administración Centrral"/>
    <s v="Inversión directa"/>
    <s v="Constantes"/>
    <n v="32502671000"/>
    <n v="32502671000"/>
    <n v="0"/>
    <n v="0"/>
    <n v="0"/>
    <n v="0"/>
  </r>
  <r>
    <n v="2025"/>
    <x v="3"/>
    <s v="0131-UNIDAD ADMINISTRATIVA ESPECIAL CUERPO OFICIAL DE BOMBEROS"/>
    <s v="SEGURIDAD, CONVIVENCIA Y JUSTICIA"/>
    <s v="Administración Centrral"/>
    <s v="Funcionamiento"/>
    <s v="Constantes"/>
    <n v="126727014000"/>
    <n v="126727014000"/>
    <n v="0"/>
    <n v="0"/>
    <n v="0"/>
    <n v="0"/>
  </r>
  <r>
    <n v="2025"/>
    <x v="3"/>
    <s v="0131-UNIDAD ADMINISTRATIVA ESPECIAL CUERPO OFICIAL DE BOMBEROS"/>
    <s v="SEGURIDAD, CONVIVENCIA Y JUSTICIA"/>
    <s v="Administración Centrral"/>
    <s v="Inversión directa"/>
    <s v="Constantes"/>
    <n v="68127427000"/>
    <n v="68127427000"/>
    <n v="0"/>
    <n v="0"/>
    <n v="0"/>
    <n v="0"/>
  </r>
  <r>
    <n v="2025"/>
    <x v="3"/>
    <s v="0136-SECRETARIA JURIDICA DISTRITAL"/>
    <s v="GESTIÓN JURÍDICA"/>
    <s v="Administración Centrral"/>
    <s v="Funcionamiento"/>
    <s v="Constantes"/>
    <n v="33557193000"/>
    <n v="33557193000"/>
    <n v="0"/>
    <n v="0"/>
    <n v="0"/>
    <n v="0"/>
  </r>
  <r>
    <n v="2025"/>
    <x v="3"/>
    <s v="0136-SECRETARIA JURIDICA DISTRITAL"/>
    <s v="GESTIÓN JURÍDICA"/>
    <s v="Administración Centrral"/>
    <s v="Inversión directa"/>
    <s v="Constantes"/>
    <n v="10506982000"/>
    <n v="10506982000"/>
    <n v="0"/>
    <n v="0"/>
    <n v="0"/>
    <n v="0"/>
  </r>
  <r>
    <n v="2025"/>
    <x v="3"/>
    <s v="0137-SECRETARÍA DISTRITAL DE SEGURIDAD, CONVIVENCIA Y JUSTICIA"/>
    <s v="SEGURIDAD, CONVIVENCIA Y JUSTICIA"/>
    <s v="Administración Centrral"/>
    <s v="Funcionamiento"/>
    <s v="Constantes"/>
    <n v="131657322000"/>
    <n v="131657322000"/>
    <n v="0"/>
    <n v="0"/>
    <n v="0"/>
    <n v="0"/>
  </r>
  <r>
    <n v="2025"/>
    <x v="3"/>
    <s v="0137-SECRETARÍA DISTRITAL DE SEGURIDAD, CONVIVENCIA Y JUSTICIA"/>
    <s v="SEGURIDAD, CONVIVENCIA Y JUSTICIA"/>
    <s v="Administración Centrral"/>
    <s v="Inversión directa"/>
    <s v="Constantes"/>
    <n v="719149683000"/>
    <n v="719149683000"/>
    <n v="0"/>
    <n v="0"/>
    <n v="0"/>
    <n v="0"/>
  </r>
  <r>
    <n v="2025"/>
    <x v="3"/>
    <s v="0200-INSTITUTO PARA LA ECONOMÍA SOCIAL"/>
    <s v="DESARROLLO ECONÓMICO, INDUSTRIA Y TURISMO"/>
    <s v="Establecimientos Públicos"/>
    <s v="Funcionamiento"/>
    <s v="Constantes"/>
    <n v="22546246000"/>
    <n v="22546246000"/>
    <n v="0"/>
    <n v="0"/>
    <n v="0"/>
    <n v="0"/>
  </r>
  <r>
    <n v="2025"/>
    <x v="3"/>
    <s v="0200-INSTITUTO PARA LA ECONOMÍA SOCIAL"/>
    <s v="DESARROLLO ECONÓMICO, INDUSTRIA Y TURISMO"/>
    <s v="Establecimientos Públicos"/>
    <s v="Inversión directa"/>
    <s v="Constantes"/>
    <n v="65302643000"/>
    <n v="65302643000"/>
    <n v="0"/>
    <n v="0"/>
    <n v="0"/>
    <n v="0"/>
  </r>
  <r>
    <n v="2025"/>
    <x v="3"/>
    <s v="0201-FONDO FINANCIERO DE SALUD "/>
    <s v="SALUD"/>
    <s v="Establecimientos Públicos"/>
    <s v="Funcionamiento"/>
    <s v="Constantes"/>
    <n v="31244029000"/>
    <n v="31244029000"/>
    <n v="0"/>
    <n v="0"/>
    <n v="0"/>
    <n v="0"/>
  </r>
  <r>
    <n v="2025"/>
    <x v="3"/>
    <s v="0201-FONDO FINANCIERO DE SALUD "/>
    <s v="SALUD"/>
    <s v="Establecimientos Públicos"/>
    <s v="Inversión directa"/>
    <s v="Constantes"/>
    <n v="4552632071000"/>
    <n v="4552632071000"/>
    <n v="0"/>
    <n v="0"/>
    <n v="0"/>
    <n v="0"/>
  </r>
  <r>
    <n v="2025"/>
    <x v="3"/>
    <s v="0201-FONDO FINANCIERO DE SALUD "/>
    <s v="SALUD"/>
    <s v="Establecimientos Públicos"/>
    <s v="Transferencias"/>
    <s v="Constantes"/>
    <n v="4338235000"/>
    <n v="4338235000"/>
    <n v="0"/>
    <n v="0"/>
    <n v="0"/>
    <n v="0"/>
  </r>
  <r>
    <n v="2025"/>
    <x v="3"/>
    <s v="0203-INSTITUTO DISTRITAL DE GESTIÓN DE RIESGOS Y CAMBIO CLIMATICO"/>
    <s v="AMBIENTE"/>
    <s v="Establecimientos Públicos"/>
    <s v="Funcionamiento"/>
    <s v="Constantes"/>
    <n v="29279665000"/>
    <n v="29279665000"/>
    <n v="0"/>
    <n v="0"/>
    <n v="0"/>
    <n v="0"/>
  </r>
  <r>
    <n v="2025"/>
    <x v="3"/>
    <s v="0203-INSTITUTO DISTRITAL DE GESTIÓN DE RIESGOS Y CAMBIO CLIMATICO"/>
    <s v="AMBIENTE"/>
    <s v="Establecimientos Públicos"/>
    <s v="Inversión directa"/>
    <s v="Constantes"/>
    <n v="32918518000"/>
    <n v="32918518000"/>
    <n v="0"/>
    <n v="0"/>
    <n v="0"/>
    <n v="0"/>
  </r>
  <r>
    <n v="2025"/>
    <x v="3"/>
    <s v="0204-INSTITUTO DE DESARROLLO URBANO  "/>
    <s v="MOVILIDAD"/>
    <s v="Establecimientos Públicos"/>
    <s v="Funcionamiento"/>
    <s v="Constantes"/>
    <n v="124077407000"/>
    <n v="124077407000"/>
    <n v="0"/>
    <n v="0"/>
    <n v="0"/>
    <n v="0"/>
  </r>
  <r>
    <n v="2025"/>
    <x v="3"/>
    <s v="0204-INSTITUTO DE DESARROLLO URBANO  "/>
    <s v="MOVILIDAD"/>
    <s v="Establecimientos Públicos"/>
    <s v="Servicio de la deuda"/>
    <s v="Constantes"/>
    <n v="0"/>
    <n v="0"/>
    <n v="0"/>
    <n v="0"/>
    <n v="0"/>
    <s v="0%"/>
  </r>
  <r>
    <n v="2025"/>
    <x v="3"/>
    <s v="0204-INSTITUTO DE DESARROLLO URBANO  "/>
    <s v="MOVILIDAD"/>
    <s v="Establecimientos Públicos"/>
    <s v="Inversión directa"/>
    <s v="Constantes"/>
    <n v="2646214597000"/>
    <n v="2646214597000"/>
    <n v="0"/>
    <n v="0"/>
    <n v="0"/>
    <n v="0"/>
  </r>
  <r>
    <n v="2025"/>
    <x v="3"/>
    <s v="0204-INSTITUTO DE DESARROLLO URBANO  "/>
    <s v="MOVILIDAD"/>
    <s v="Establecimientos Públicos"/>
    <s v="Transferencias"/>
    <s v="Constantes"/>
    <n v="335023000"/>
    <n v="335023000"/>
    <n v="0"/>
    <n v="0"/>
    <n v="0"/>
    <n v="0"/>
  </r>
  <r>
    <n v="2025"/>
    <x v="3"/>
    <s v="0206-FONDO DE PRESTACIONES ECONÓMICAS, CESANTÍAS Y PENSIONES"/>
    <s v="HACIENDA"/>
    <s v="Establecimientos Públicos"/>
    <s v="Funcionamiento"/>
    <s v="Constantes"/>
    <n v="715072128000"/>
    <n v="715072128000"/>
    <n v="0"/>
    <n v="0"/>
    <n v="0"/>
    <n v="0"/>
  </r>
  <r>
    <n v="2025"/>
    <x v="3"/>
    <s v="0206-FONDO DE PRESTACIONES ECONÓMICAS, CESANTÍAS Y PENSIONES"/>
    <s v="HACIENDA"/>
    <s v="Establecimientos Públicos"/>
    <s v="Servicio de la deuda"/>
    <s v="Constantes"/>
    <n v="179939404000"/>
    <n v="179939404000"/>
    <n v="0"/>
    <n v="0"/>
    <n v="0"/>
    <n v="0"/>
  </r>
  <r>
    <n v="2025"/>
    <x v="3"/>
    <s v="0206-FONDO DE PRESTACIONES ECONÓMICAS, CESANTÍAS Y PENSIONES"/>
    <s v="HACIENDA"/>
    <s v="Establecimientos Públicos"/>
    <s v="Inversión directa"/>
    <s v="Constantes"/>
    <n v="5867593000"/>
    <n v="5867593000"/>
    <n v="0"/>
    <n v="0"/>
    <n v="0"/>
    <n v="0"/>
  </r>
  <r>
    <n v="2025"/>
    <x v="3"/>
    <s v="0208-CAJA DE LA VIVIENDA POPULAR"/>
    <s v="HÁBITAT"/>
    <s v="Establecimientos Públicos"/>
    <s v="Funcionamiento"/>
    <s v="Constantes"/>
    <n v="16208311000"/>
    <n v="16208311000"/>
    <n v="0"/>
    <n v="0"/>
    <n v="0"/>
    <n v="0"/>
  </r>
  <r>
    <n v="2025"/>
    <x v="3"/>
    <s v="0208-CAJA DE LA VIVIENDA POPULAR"/>
    <s v="HÁBITAT"/>
    <s v="Establecimientos Públicos"/>
    <s v="Inversión directa"/>
    <s v="Constantes"/>
    <n v="98061651000"/>
    <n v="98061651000"/>
    <n v="0"/>
    <n v="0"/>
    <n v="0"/>
    <n v="0"/>
  </r>
  <r>
    <n v="2025"/>
    <x v="3"/>
    <s v="0211-INSTITUTO DISTRITAL DE RECREACIÓN Y DEPORTE"/>
    <s v="CULTURA, RECREACIÓN Y DEPORTE"/>
    <s v="Establecimientos Públicos"/>
    <s v="Funcionamiento"/>
    <s v="Constantes"/>
    <n v="52614305000"/>
    <n v="52614305000"/>
    <n v="0"/>
    <n v="0"/>
    <n v="0"/>
    <n v="0"/>
  </r>
  <r>
    <n v="2025"/>
    <x v="3"/>
    <s v="0211-INSTITUTO DISTRITAL DE RECREACIÓN Y DEPORTE"/>
    <s v="CULTURA, RECREACIÓN Y DEPORTE"/>
    <s v="Establecimientos Públicos"/>
    <s v="Servicio de la deuda"/>
    <s v="Constantes"/>
    <n v="0"/>
    <n v="0"/>
    <n v="0"/>
    <n v="0"/>
    <n v="0"/>
    <s v="0%"/>
  </r>
  <r>
    <n v="2025"/>
    <x v="3"/>
    <s v="0211-INSTITUTO DISTRITAL DE RECREACIÓN Y DEPORTE"/>
    <s v="CULTURA, RECREACIÓN Y DEPORTE"/>
    <s v="Establecimientos Públicos"/>
    <s v="Inversión directa"/>
    <s v="Constantes"/>
    <n v="556552598000"/>
    <n v="556552598000"/>
    <n v="0"/>
    <n v="0"/>
    <n v="0"/>
    <n v="0"/>
  </r>
  <r>
    <n v="2025"/>
    <x v="3"/>
    <s v="0213-INSTITUTO DISTRITAL DE PATRIMONIO CULTURAL"/>
    <s v="CULTURA, RECREACIÓN Y DEPORTE"/>
    <s v="Establecimientos Públicos"/>
    <s v="Funcionamiento"/>
    <s v="Constantes"/>
    <n v="17162763000"/>
    <n v="17162763000"/>
    <n v="0"/>
    <n v="0"/>
    <n v="0"/>
    <n v="0"/>
  </r>
  <r>
    <n v="2025"/>
    <x v="3"/>
    <s v="0213-INSTITUTO DISTRITAL DE PATRIMONIO CULTURAL"/>
    <s v="CULTURA, RECREACIÓN Y DEPORTE"/>
    <s v="Establecimientos Públicos"/>
    <s v="Inversión directa"/>
    <s v="Constantes"/>
    <n v="28378487000"/>
    <n v="28378487000"/>
    <n v="0"/>
    <n v="0"/>
    <n v="0"/>
    <n v="0"/>
  </r>
  <r>
    <n v="2025"/>
    <x v="3"/>
    <s v="0214-INSTITUTO DISTRITAL PARA LA PROTECCIÓN DE LA NIÑEZ Y LA JUVENTUD"/>
    <s v="INTEGRACION SOCIAL"/>
    <s v="Establecimientos Públicos"/>
    <s v="Funcionamiento"/>
    <s v="Constantes"/>
    <n v="31964803000"/>
    <n v="31964803000"/>
    <n v="0"/>
    <n v="0"/>
    <n v="0"/>
    <n v="0"/>
  </r>
  <r>
    <n v="2025"/>
    <x v="3"/>
    <s v="0214-INSTITUTO DISTRITAL PARA LA PROTECCIÓN DE LA NIÑEZ Y LA JUVENTUD"/>
    <s v="INTEGRACION SOCIAL"/>
    <s v="Establecimientos Públicos"/>
    <s v="Inversión directa"/>
    <s v="Constantes"/>
    <n v="85031754000"/>
    <n v="85031754000"/>
    <n v="0"/>
    <n v="0"/>
    <n v="0"/>
    <n v="0"/>
  </r>
  <r>
    <n v="2025"/>
    <x v="3"/>
    <s v="0215-FUNDACIÓN GILBERTO ALZATE AVENDAÑO"/>
    <s v="CULTURA, RECREACIÓN Y DEPORTE"/>
    <s v="Establecimientos Públicos"/>
    <s v="Funcionamiento"/>
    <s v="Constantes"/>
    <n v="8472141000"/>
    <n v="8472141000"/>
    <n v="0"/>
    <n v="0"/>
    <n v="0"/>
    <n v="0"/>
  </r>
  <r>
    <n v="2025"/>
    <x v="3"/>
    <s v="0215-FUNDACIÓN GILBERTO ALZATE AVENDAÑO"/>
    <s v="CULTURA, RECREACIÓN Y DEPORTE"/>
    <s v="Establecimientos Públicos"/>
    <s v="Inversión directa"/>
    <s v="Constantes"/>
    <n v="40397037000"/>
    <n v="40397037000"/>
    <n v="0"/>
    <n v="0"/>
    <n v="0"/>
    <n v="0"/>
  </r>
  <r>
    <n v="2025"/>
    <x v="3"/>
    <s v="0216-ORQUESTA FILARMÓNICA DE BOGOTÁ"/>
    <s v="CULTURA, RECREACIÓN Y DEPORTE"/>
    <s v="Establecimientos Públicos"/>
    <s v="Funcionamiento"/>
    <s v="Constantes"/>
    <n v="40312340000"/>
    <n v="40312340000"/>
    <n v="0"/>
    <n v="0"/>
    <n v="0"/>
    <n v="0"/>
  </r>
  <r>
    <n v="2025"/>
    <x v="3"/>
    <s v="0216-ORQUESTA FILARMÓNICA DE BOGOTÁ"/>
    <s v="CULTURA, RECREACIÓN Y DEPORTE"/>
    <s v="Establecimientos Públicos"/>
    <s v="Inversión directa"/>
    <s v="Constantes"/>
    <n v="39907247000"/>
    <n v="39907247000"/>
    <n v="0"/>
    <n v="0"/>
    <n v="0"/>
    <n v="0"/>
  </r>
  <r>
    <n v="2025"/>
    <x v="3"/>
    <s v="0218-JARDIN BOTÁNICO"/>
    <s v="AMBIENTE"/>
    <s v="Establecimientos Públicos"/>
    <s v="Funcionamiento"/>
    <s v="Constantes"/>
    <n v="12622884000"/>
    <n v="12622884000"/>
    <n v="0"/>
    <n v="0"/>
    <n v="0"/>
    <n v="0"/>
  </r>
  <r>
    <n v="2025"/>
    <x v="3"/>
    <s v="0218-JARDIN BOTÁNICO"/>
    <s v="AMBIENTE"/>
    <s v="Establecimientos Públicos"/>
    <s v="Inversión directa"/>
    <s v="Constantes"/>
    <n v="61124165000"/>
    <n v="61124165000"/>
    <n v="0"/>
    <n v="0"/>
    <n v="0"/>
    <n v="0"/>
  </r>
  <r>
    <n v="2025"/>
    <x v="3"/>
    <s v="0219-INSTITUTO PARA LA INVESTIGACION EDUCATIVA Y EL DESARROLLO PEDAGÓGICO"/>
    <s v="EDUCACIÓN"/>
    <s v="Establecimientos Públicos"/>
    <s v="Funcionamiento"/>
    <s v="Constantes"/>
    <n v="9743385000"/>
    <n v="9743385000"/>
    <n v="0"/>
    <n v="0"/>
    <n v="0"/>
    <n v="0"/>
  </r>
  <r>
    <n v="2025"/>
    <x v="3"/>
    <s v="0219-INSTITUTO PARA LA INVESTIGACION EDUCATIVA Y EL DESARROLLO PEDAGÓGICO"/>
    <s v="EDUCACIÓN"/>
    <s v="Establecimientos Públicos"/>
    <s v="Inversión directa"/>
    <s v="Constantes"/>
    <n v="6997427000"/>
    <n v="6997427000"/>
    <n v="0"/>
    <n v="0"/>
    <n v="0"/>
    <n v="0"/>
  </r>
  <r>
    <n v="2025"/>
    <x v="3"/>
    <s v="0220-INSTITUTO DISTRITAL DE PARTICIPACIÓN Y ACCIÓN COMUNAL"/>
    <s v="GOBIERNO"/>
    <s v="Establecimientos Públicos"/>
    <s v="Funcionamiento"/>
    <s v="Constantes"/>
    <n v="22599412000"/>
    <n v="22599412000"/>
    <n v="0"/>
    <n v="0"/>
    <n v="0"/>
    <n v="0"/>
  </r>
  <r>
    <n v="2025"/>
    <x v="3"/>
    <s v="0220-INSTITUTO DISTRITAL DE PARTICIPACIÓN Y ACCIÓN COMUNAL"/>
    <s v="GOBIERNO"/>
    <s v="Establecimientos Públicos"/>
    <s v="Inversión directa"/>
    <s v="Constantes"/>
    <n v="23977663000"/>
    <n v="23977663000"/>
    <n v="0"/>
    <n v="0"/>
    <n v="0"/>
    <n v="0"/>
  </r>
  <r>
    <n v="2025"/>
    <x v="3"/>
    <s v="0221-INSTITUTO DISTRITAL DE TURISMO"/>
    <s v="DESARROLLO ECONÓMICO, INDUSTRIA Y TURISMO"/>
    <s v="Establecimientos Públicos"/>
    <s v="Funcionamiento"/>
    <s v="Constantes"/>
    <n v="18241795000"/>
    <n v="18241795000"/>
    <n v="0"/>
    <n v="0"/>
    <n v="0"/>
    <n v="0"/>
  </r>
  <r>
    <n v="2025"/>
    <x v="3"/>
    <s v="0221-INSTITUTO DISTRITAL DE TURISMO"/>
    <s v="DESARROLLO ECONÓMICO, INDUSTRIA Y TURISMO"/>
    <s v="Establecimientos Públicos"/>
    <s v="Inversión directa"/>
    <s v="Constantes"/>
    <n v="13973826000"/>
    <n v="13973826000"/>
    <n v="0"/>
    <n v="0"/>
    <n v="0"/>
    <n v="0"/>
  </r>
  <r>
    <n v="2025"/>
    <x v="3"/>
    <s v="0221-INSTITUTO DISTRITAL DE TURISMO"/>
    <s v="DESARROLLO ECONÓMICO, INDUSTRIA Y TURISMO"/>
    <s v="Establecimientos Públicos"/>
    <s v="Transferencias"/>
    <s v="Constantes"/>
    <n v="0"/>
    <n v="0"/>
    <n v="0"/>
    <n v="0"/>
    <n v="0"/>
    <s v="0%"/>
  </r>
  <r>
    <n v="2025"/>
    <x v="3"/>
    <s v="0222-INSTITUTO DISTRITAL DE LAS ARTES"/>
    <s v="CULTURA, RECREACIÓN Y DEPORTE"/>
    <s v="Establecimientos Públicos"/>
    <s v="Funcionamiento"/>
    <s v="Constantes"/>
    <n v="19480583000"/>
    <n v="19480583000"/>
    <n v="0"/>
    <n v="0"/>
    <n v="0"/>
    <n v="0"/>
  </r>
  <r>
    <n v="2025"/>
    <x v="3"/>
    <s v="0222-INSTITUTO DISTRITAL DE LAS ARTES"/>
    <s v="CULTURA, RECREACIÓN Y DEPORTE"/>
    <s v="Establecimientos Públicos"/>
    <s v="Inversión directa"/>
    <s v="Constantes"/>
    <n v="195148665000"/>
    <n v="195148665000"/>
    <n v="0"/>
    <n v="0"/>
    <n v="0"/>
    <n v="0"/>
  </r>
  <r>
    <n v="2025"/>
    <x v="3"/>
    <s v="0226-UNIDAD ADMINISTRATIVA ESPECIAL DE CATASTRO"/>
    <s v="HACIENDA"/>
    <s v="Establecimientos Públicos"/>
    <s v="Funcionamiento"/>
    <s v="Constantes"/>
    <n v="83871298000"/>
    <n v="83871298000"/>
    <n v="0"/>
    <n v="0"/>
    <n v="0"/>
    <n v="0"/>
  </r>
  <r>
    <n v="2025"/>
    <x v="3"/>
    <s v="0226-UNIDAD ADMINISTRATIVA ESPECIAL DE CATASTRO"/>
    <s v="HACIENDA"/>
    <s v="Establecimientos Públicos"/>
    <s v="Inversión directa"/>
    <s v="Constantes"/>
    <n v="42858523000"/>
    <n v="42858523000"/>
    <n v="0"/>
    <n v="0"/>
    <n v="0"/>
    <n v="0"/>
  </r>
  <r>
    <n v="2025"/>
    <x v="3"/>
    <s v="0226-UNIDAD ADMINISTRATIVA ESPECIAL DE CATASTRO"/>
    <s v="HACIENDA"/>
    <s v="Establecimientos Públicos"/>
    <s v="Transferencias"/>
    <s v="Constantes"/>
    <n v="0"/>
    <n v="0"/>
    <n v="0"/>
    <n v="0"/>
    <n v="0"/>
    <s v="0%"/>
  </r>
  <r>
    <n v="2025"/>
    <x v="3"/>
    <s v="0227-UNIDAD ADTIVA ESPECIAL DE REHABILITACIÓN Y MANTO. VIAL"/>
    <s v="MOVILIDAD"/>
    <s v="Establecimientos Públicos"/>
    <s v="Funcionamiento"/>
    <s v="Constantes"/>
    <n v="50560931000"/>
    <n v="50560931000"/>
    <n v="0"/>
    <n v="0"/>
    <n v="0"/>
    <n v="0"/>
  </r>
  <r>
    <n v="2025"/>
    <x v="3"/>
    <s v="0227-UNIDAD ADTIVA ESPECIAL DE REHABILITACIÓN Y MANTO. VIAL"/>
    <s v="MOVILIDAD"/>
    <s v="Establecimientos Públicos"/>
    <s v="Inversión directa"/>
    <s v="Constantes"/>
    <n v="186598633000"/>
    <n v="186598633000"/>
    <n v="0"/>
    <n v="0"/>
    <n v="0"/>
    <n v="0"/>
  </r>
  <r>
    <n v="2025"/>
    <x v="3"/>
    <s v="0228-UNIDAD ADMINISTRATIVA ESPECIAL DE SERVICIOS PÚBLICOS"/>
    <s v="HÁBITAT"/>
    <s v="Establecimientos Públicos"/>
    <s v="Funcionamiento"/>
    <s v="Constantes"/>
    <n v="354796211000"/>
    <n v="354796211000"/>
    <n v="0"/>
    <n v="0"/>
    <n v="0"/>
    <n v="0"/>
  </r>
  <r>
    <n v="2025"/>
    <x v="3"/>
    <s v="0228-UNIDAD ADMINISTRATIVA ESPECIAL DE SERVICIOS PÚBLICOS"/>
    <s v="HÁBITAT"/>
    <s v="Establecimientos Públicos"/>
    <s v="Inversión directa"/>
    <s v="Constantes"/>
    <n v="192112925000"/>
    <n v="192112925000"/>
    <n v="0"/>
    <n v="0"/>
    <n v="0"/>
    <n v="0"/>
  </r>
  <r>
    <n v="2025"/>
    <x v="3"/>
    <s v="0229-INSTITUTO DISTRITAL DE PROTECCIÓN Y BIENESTAR ANIMAL"/>
    <s v="AMBIENTE"/>
    <s v="Establecimientos Públicos"/>
    <s v="Funcionamiento"/>
    <s v="Constantes"/>
    <n v="8709602000"/>
    <n v="8709602000"/>
    <n v="0"/>
    <n v="0"/>
    <n v="0"/>
    <n v="0"/>
  </r>
  <r>
    <n v="2025"/>
    <x v="3"/>
    <s v="0229-INSTITUTO DISTRITAL DE PROTECCIÓN Y BIENESTAR ANIMAL"/>
    <s v="AMBIENTE"/>
    <s v="Establecimientos Públicos"/>
    <s v="Inversión directa"/>
    <s v="Constantes"/>
    <n v="40248159000"/>
    <n v="40248159000"/>
    <n v="0"/>
    <n v="0"/>
    <n v="0"/>
    <n v="0"/>
  </r>
  <r>
    <n v="2025"/>
    <x v="3"/>
    <s v="0230-UNIVERSIDAD DISTRITAL  "/>
    <s v="EDUCACIÓN"/>
    <s v="Ente Autónomo Universitario"/>
    <s v="Funcionamiento"/>
    <s v="Constantes"/>
    <n v="479086495000"/>
    <n v="479086495000"/>
    <n v="0"/>
    <n v="0"/>
    <n v="0"/>
    <n v="0"/>
  </r>
  <r>
    <n v="2025"/>
    <x v="3"/>
    <s v="0230-UNIVERSIDAD DISTRITAL  "/>
    <s v="EDUCACIÓN"/>
    <s v="Ente Autónomo Universitario"/>
    <s v="Servicio de la deuda"/>
    <s v="Constantes"/>
    <n v="0"/>
    <n v="0"/>
    <n v="0"/>
    <n v="0"/>
    <n v="0"/>
    <s v="0%"/>
  </r>
  <r>
    <n v="2025"/>
    <x v="3"/>
    <s v="0230-UNIVERSIDAD DISTRITAL  "/>
    <s v="EDUCACIÓN"/>
    <s v="Ente Autónomo Universitario"/>
    <s v="Inversión directa"/>
    <s v="Constantes"/>
    <n v="36349701000"/>
    <n v="36349701000"/>
    <n v="0"/>
    <n v="0"/>
    <n v="0"/>
    <n v="0"/>
  </r>
  <r>
    <n v="2025"/>
    <x v="3"/>
    <s v="0230-UNIVERSIDAD DISTRITAL  "/>
    <s v="EDUCACIÓN"/>
    <s v="Ente Autónomo Universitario"/>
    <s v="Transferencias"/>
    <s v="Constantes"/>
    <n v="230000000"/>
    <n v="230000000"/>
    <n v="0"/>
    <n v="0"/>
    <n v="0"/>
    <n v="0"/>
  </r>
  <r>
    <n v="2025"/>
    <x v="3"/>
    <s v="0235-CONTRALORÍA DISTRITAL"/>
    <s v="ORGANISMO DE CONTROL"/>
    <s v="Organismo de Control"/>
    <s v="Funcionamiento"/>
    <s v="Constantes"/>
    <n v="235885613000"/>
    <n v="235885613000"/>
    <n v="0"/>
    <n v="0"/>
    <n v="0"/>
    <n v="0"/>
  </r>
  <r>
    <n v="2025"/>
    <x v="3"/>
    <s v="0235-CONTRALORÍA DISTRITAL"/>
    <s v="ORGANISMO DE CONTROL"/>
    <s v="Organismo de Control"/>
    <s v="Inversión directa"/>
    <s v="Constantes"/>
    <n v="19952930000"/>
    <n v="19952930000"/>
    <n v="0"/>
    <n v="0"/>
    <n v="0"/>
    <n v="0"/>
  </r>
  <r>
    <n v="2025"/>
    <x v="3"/>
    <s v="0501-AGENCIA DE EDUCACIÓN SUPERIOR, CIENCIA Y TECNOLOGÍA - ATENEA"/>
    <s v="EDUCACIÓN"/>
    <s v="Establecimientos Públicos"/>
    <s v="Funcionamiento"/>
    <s v="Constantes"/>
    <n v="13516243000"/>
    <n v="13516243000"/>
    <n v="0"/>
    <n v="0"/>
    <n v="0"/>
    <n v="0"/>
  </r>
  <r>
    <n v="2025"/>
    <x v="3"/>
    <s v="0501-AGENCIA DE EDUCACIÓN SUPERIOR, CIENCIA Y TECNOLOGÍA - ATENEA"/>
    <s v="EDUCACIÓN"/>
    <s v="Establecimientos Públicos"/>
    <s v="Inversión directa"/>
    <s v="Constantes"/>
    <n v="707905432000"/>
    <n v="707905432000"/>
    <n v="0"/>
    <n v="0"/>
    <n v="0"/>
    <n v="0"/>
  </r>
  <r>
    <n v="2025"/>
    <x v="3"/>
    <s v="0100-CONCEJO DE BOGOTA"/>
    <s v="OTRAS ENTIDADES"/>
    <s v="Administración Centrral"/>
    <s v="Funcionamiento"/>
    <s v="Corrientes "/>
    <n v="122042178000"/>
    <n v="122042178000"/>
    <n v="0"/>
    <n v="0"/>
    <n v="0"/>
    <n v="0"/>
  </r>
  <r>
    <n v="2025"/>
    <x v="3"/>
    <s v="0102-PERSONERÍA DE BOGOTÁ"/>
    <s v="OTRAS ENTIDADES"/>
    <s v="Administración Centrral"/>
    <s v="Funcionamiento"/>
    <s v="Corrientes "/>
    <n v="233914202000"/>
    <n v="233914202000"/>
    <n v="0"/>
    <n v="0"/>
    <n v="0"/>
    <n v="0"/>
  </r>
  <r>
    <n v="2025"/>
    <x v="3"/>
    <s v="0102-PERSONERÍA DE BOGOTÁ"/>
    <s v="OTRAS ENTIDADES"/>
    <s v="Administración Centrral"/>
    <s v="Inversión directa"/>
    <s v="Corrientes "/>
    <n v="7568846000"/>
    <n v="7568846000"/>
    <n v="0"/>
    <n v="0"/>
    <n v="0"/>
    <n v="0"/>
  </r>
  <r>
    <n v="2025"/>
    <x v="3"/>
    <s v="0104-SECRETARÍA GENERAL"/>
    <s v="GESTIÓN PÚBLICA"/>
    <s v="Administración Centrral"/>
    <s v="Funcionamiento"/>
    <s v="Corrientes "/>
    <n v="153273896000"/>
    <n v="153273896000"/>
    <n v="0"/>
    <n v="0"/>
    <n v="0"/>
    <n v="0"/>
  </r>
  <r>
    <n v="2025"/>
    <x v="3"/>
    <s v="0104-SECRETARÍA GENERAL"/>
    <s v="GESTIÓN PÚBLICA"/>
    <s v="Administración Centrral"/>
    <s v="Inversión directa"/>
    <s v="Corrientes "/>
    <n v="113197556000"/>
    <n v="113197556000"/>
    <n v="0"/>
    <n v="0"/>
    <n v="0"/>
    <n v="0"/>
  </r>
  <r>
    <n v="2025"/>
    <x v="3"/>
    <s v="0105-VEEDURÍA DISTRITAL"/>
    <s v="OTRAS ENTIDADES"/>
    <s v="Administración Centrral"/>
    <s v="Funcionamiento"/>
    <s v="Corrientes "/>
    <n v="32180104000"/>
    <n v="32180104000"/>
    <n v="0"/>
    <n v="0"/>
    <n v="0"/>
    <n v="0"/>
  </r>
  <r>
    <n v="2025"/>
    <x v="3"/>
    <s v="0105-VEEDURÍA DISTRITAL"/>
    <s v="OTRAS ENTIDADES"/>
    <s v="Administración Centrral"/>
    <s v="Inversión directa"/>
    <s v="Corrientes "/>
    <n v="3243791000"/>
    <n v="3243791000"/>
    <n v="0"/>
    <n v="0"/>
    <n v="0"/>
    <n v="0"/>
  </r>
  <r>
    <n v="2025"/>
    <x v="3"/>
    <s v="0110-SECRETARÍA DISTRITAL DE GOBIERNO"/>
    <s v="GOBIERNO"/>
    <s v="Administración Centrral"/>
    <s v="Funcionamiento"/>
    <s v="Corrientes "/>
    <n v="192224706000"/>
    <n v="192224706000"/>
    <n v="0"/>
    <n v="0"/>
    <n v="0"/>
    <n v="0"/>
  </r>
  <r>
    <n v="2025"/>
    <x v="3"/>
    <s v="0110-SECRETARÍA DISTRITAL DE GOBIERNO"/>
    <s v="GOBIERNO"/>
    <s v="Administración Centrral"/>
    <s v="Inversión directa"/>
    <s v="Corrientes "/>
    <n v="80367391000"/>
    <n v="80367391000"/>
    <n v="0"/>
    <n v="0"/>
    <n v="0"/>
    <n v="0"/>
  </r>
  <r>
    <n v="2025"/>
    <x v="3"/>
    <s v="0111-SECRETARÍA DISTRITAL DE HACIENDA"/>
    <s v="HACIENDA"/>
    <s v="Administración Centrral"/>
    <s v="Funcionamiento"/>
    <s v="Corrientes "/>
    <n v="838381365000"/>
    <n v="838381365000"/>
    <n v="0"/>
    <n v="0"/>
    <n v="0"/>
    <n v="0"/>
  </r>
  <r>
    <n v="2025"/>
    <x v="3"/>
    <s v="0111-SECRETARÍA DISTRITAL DE HACIENDA"/>
    <s v="HACIENDA"/>
    <s v="Administración Centrral"/>
    <s v="Servicio de la deuda"/>
    <s v="Corrientes "/>
    <n v="1849195412000"/>
    <n v="1849195412000"/>
    <n v="0"/>
    <n v="0"/>
    <n v="0"/>
    <n v="0"/>
  </r>
  <r>
    <n v="2025"/>
    <x v="3"/>
    <s v="0111-SECRETARÍA DISTRITAL DE HACIENDA"/>
    <s v="HACIENDA"/>
    <s v="Administración Centrral"/>
    <s v="Inversión directa"/>
    <s v="Corrientes "/>
    <n v="55625752000"/>
    <n v="55625752000"/>
    <n v="0"/>
    <n v="0"/>
    <n v="0"/>
    <n v="0"/>
  </r>
  <r>
    <n v="2025"/>
    <x v="3"/>
    <s v="0111-SECRETARÍA DISTRITAL DE HACIENDA"/>
    <s v="HACIENDA"/>
    <s v="Administración Centrral"/>
    <s v="Transferencias"/>
    <s v="Corrientes "/>
    <n v="5964904058000"/>
    <n v="5964904058000"/>
    <n v="0"/>
    <n v="0"/>
    <n v="0"/>
    <n v="0"/>
  </r>
  <r>
    <n v="2025"/>
    <x v="3"/>
    <s v="0112-SECRETARÍA DE EDUCACIÓN DEL DISTRITO"/>
    <s v="EDUCACIÓN"/>
    <s v="Administración Centrral"/>
    <s v="Funcionamiento"/>
    <s v="Corrientes "/>
    <n v="166512612000"/>
    <n v="166512612000"/>
    <n v="0"/>
    <n v="0"/>
    <n v="0"/>
    <n v="0"/>
  </r>
  <r>
    <n v="2025"/>
    <x v="3"/>
    <s v="0112-SECRETARÍA DE EDUCACIÓN DEL DISTRITO"/>
    <s v="EDUCACIÓN"/>
    <s v="Administración Centrral"/>
    <s v="Inversión directa"/>
    <s v="Corrientes "/>
    <n v="6930295145000"/>
    <n v="6930295145000"/>
    <n v="0"/>
    <n v="0"/>
    <n v="0"/>
    <n v="0"/>
  </r>
  <r>
    <n v="2025"/>
    <x v="3"/>
    <s v="0113-SECRETARÍA DISTRITAL DE MOVILIDAD"/>
    <s v="MOVILIDAD"/>
    <s v="Administración Centrral"/>
    <s v="Funcionamiento"/>
    <s v="Corrientes "/>
    <n v="167965124000"/>
    <n v="167965124000"/>
    <n v="0"/>
    <n v="0"/>
    <n v="0"/>
    <n v="0"/>
  </r>
  <r>
    <n v="2025"/>
    <x v="3"/>
    <s v="0113-SECRETARÍA DISTRITAL DE MOVILIDAD"/>
    <s v="MOVILIDAD"/>
    <s v="Administración Centrral"/>
    <s v="Inversión directa"/>
    <s v="Corrientes "/>
    <n v="608759626000"/>
    <n v="608759626000"/>
    <n v="0"/>
    <n v="0"/>
    <n v="0"/>
    <n v="0"/>
  </r>
  <r>
    <n v="2025"/>
    <x v="3"/>
    <s v="0113-SECRETARÍA DISTRITAL DE MOVILIDAD"/>
    <s v="MOVILIDAD"/>
    <s v="Administración Centrral"/>
    <s v="Transferencias"/>
    <s v="Corrientes "/>
    <n v="3091064000000"/>
    <n v="3091064000000"/>
    <n v="0"/>
    <n v="0"/>
    <n v="0"/>
    <n v="0"/>
  </r>
  <r>
    <n v="2025"/>
    <x v="3"/>
    <s v="0114-SECRETARÍA DISTRITAL DE SALUD"/>
    <s v="SALUD"/>
    <s v="Administración Centrral"/>
    <s v="Funcionamiento"/>
    <s v="Corrientes "/>
    <n v="105438400000"/>
    <n v="105438400000"/>
    <n v="0"/>
    <n v="0"/>
    <n v="0"/>
    <n v="0"/>
  </r>
  <r>
    <n v="2025"/>
    <x v="3"/>
    <s v="0117-SECRETARÍA DISTRITAL DE DESARROLLO ECONÓMICO"/>
    <s v="DESARROLLO ECONÓMICO, INDUSTRIA Y TURISMO"/>
    <s v="Administración Centrral"/>
    <s v="Funcionamiento"/>
    <s v="Corrientes "/>
    <n v="44992058000"/>
    <n v="44992058000"/>
    <n v="0"/>
    <n v="0"/>
    <n v="0"/>
    <n v="0"/>
  </r>
  <r>
    <n v="2025"/>
    <x v="3"/>
    <s v="0117-SECRETARÍA DISTRITAL DE DESARROLLO ECONÓMICO"/>
    <s v="DESARROLLO ECONÓMICO, INDUSTRIA Y TURISMO"/>
    <s v="Administración Centrral"/>
    <s v="Inversión directa"/>
    <s v="Corrientes "/>
    <n v="178277524000"/>
    <n v="178277524000"/>
    <n v="0"/>
    <n v="0"/>
    <n v="0"/>
    <n v="0"/>
  </r>
  <r>
    <n v="2025"/>
    <x v="3"/>
    <s v="0117-SECRETARÍA DISTRITAL DE DESARROLLO ECONÓMICO"/>
    <s v="DESARROLLO ECONÓMICO, INDUSTRIA Y TURISMO"/>
    <s v="Administración Centrral"/>
    <s v="Transferencias"/>
    <s v="Corrientes "/>
    <n v="0"/>
    <n v="0"/>
    <n v="0"/>
    <n v="0"/>
    <n v="0"/>
    <s v="0%"/>
  </r>
  <r>
    <n v="2025"/>
    <x v="3"/>
    <s v="0118-SECRETARÍA DISTRITAL DEL HABITAT"/>
    <s v="HÁBITAT"/>
    <s v="Administración Centrral"/>
    <s v="Funcionamiento"/>
    <s v="Corrientes "/>
    <n v="30922402000"/>
    <n v="30922402000"/>
    <n v="0"/>
    <n v="0"/>
    <n v="0"/>
    <n v="0"/>
  </r>
  <r>
    <n v="2025"/>
    <x v="3"/>
    <s v="0118-SECRETARÍA DISTRITAL DEL HABITAT"/>
    <s v="HÁBITAT"/>
    <s v="Administración Centrral"/>
    <s v="Inversión directa"/>
    <s v="Corrientes "/>
    <n v="553375905000"/>
    <n v="553375905000"/>
    <n v="0"/>
    <n v="0"/>
    <n v="0"/>
    <n v="0"/>
  </r>
  <r>
    <n v="2025"/>
    <x v="3"/>
    <s v="0118-SECRETARÍA DISTRITAL DEL HABITAT"/>
    <s v="HÁBITAT"/>
    <s v="Administración Centrral"/>
    <s v="Transferencias"/>
    <s v="Corrientes "/>
    <n v="242027022000"/>
    <n v="242027022000"/>
    <n v="0"/>
    <n v="0"/>
    <n v="0"/>
    <n v="0"/>
  </r>
  <r>
    <n v="2025"/>
    <x v="3"/>
    <s v="0119-SECRETARÍA DISTRITAL DE CULTURA, RECREACIÓN Y DEPORTE"/>
    <s v="CULTURA, RECREACIÓN Y DEPORTE"/>
    <s v="Administración Centrral"/>
    <s v="Funcionamiento"/>
    <s v="Corrientes "/>
    <n v="38111160000"/>
    <n v="38111160000"/>
    <n v="0"/>
    <n v="0"/>
    <n v="0"/>
    <n v="0"/>
  </r>
  <r>
    <n v="2025"/>
    <x v="3"/>
    <s v="0119-SECRETARÍA DISTRITAL DE CULTURA, RECREACIÓN Y DEPORTE"/>
    <s v="CULTURA, RECREACIÓN Y DEPORTE"/>
    <s v="Administración Centrral"/>
    <s v="Inversión directa"/>
    <s v="Corrientes "/>
    <n v="247344692000"/>
    <n v="247344692000"/>
    <n v="0"/>
    <n v="0"/>
    <n v="0"/>
    <n v="0"/>
  </r>
  <r>
    <n v="2025"/>
    <x v="3"/>
    <s v="0120-SECRETARÍA DISTRITAL DE PLANEACIÓN "/>
    <s v="PLANEACIÓN"/>
    <s v="Administración Centrral"/>
    <s v="Funcionamiento"/>
    <s v="Corrientes "/>
    <n v="131201709000"/>
    <n v="131201709000"/>
    <n v="0"/>
    <n v="0"/>
    <n v="0"/>
    <n v="0"/>
  </r>
  <r>
    <n v="2025"/>
    <x v="3"/>
    <s v="0120-SECRETARÍA DISTRITAL DE PLANEACIÓN "/>
    <s v="PLANEACIÓN"/>
    <s v="Administración Centrral"/>
    <s v="Inversión directa"/>
    <s v="Corrientes "/>
    <n v="82062242000"/>
    <n v="82062242000"/>
    <n v="0"/>
    <n v="0"/>
    <n v="0"/>
    <n v="0"/>
  </r>
  <r>
    <n v="2025"/>
    <x v="3"/>
    <s v="0120-SECRETARÍA DISTRITAL DE PLANEACIÓN "/>
    <s v="PLANEACIÓN"/>
    <s v="Administración Centrral"/>
    <s v="Transferencias"/>
    <s v="Corrientes "/>
    <n v="0"/>
    <n v="0"/>
    <n v="0"/>
    <n v="0"/>
    <n v="0"/>
    <s v="0%"/>
  </r>
  <r>
    <n v="2025"/>
    <x v="3"/>
    <s v="0121-SECRETARÍA DISTRITAL DE LA MUJER"/>
    <s v="MUJERES"/>
    <s v="Administración Centrral"/>
    <s v="Funcionamiento"/>
    <s v="Corrientes "/>
    <n v="34284374000"/>
    <n v="34284374000"/>
    <n v="0"/>
    <n v="0"/>
    <n v="0"/>
    <n v="0"/>
  </r>
  <r>
    <n v="2025"/>
    <x v="3"/>
    <s v="0121-SECRETARÍA DISTRITAL DE LA MUJER"/>
    <s v="MUJERES"/>
    <s v="Administración Centrral"/>
    <s v="Inversión directa"/>
    <s v="Corrientes "/>
    <n v="106858461000"/>
    <n v="106858461000"/>
    <n v="0"/>
    <n v="0"/>
    <n v="0"/>
    <n v="0"/>
  </r>
  <r>
    <n v="2025"/>
    <x v="3"/>
    <s v="0122-SECRETARÍA DISTRITAL DE INTEGRACIÓN SOCIAL"/>
    <s v="INTEGRACION SOCIAL"/>
    <s v="Administración Centrral"/>
    <s v="Funcionamiento"/>
    <s v="Corrientes "/>
    <n v="61276696000"/>
    <n v="61276696000"/>
    <n v="0"/>
    <n v="0"/>
    <n v="0"/>
    <n v="0"/>
  </r>
  <r>
    <n v="2025"/>
    <x v="3"/>
    <s v="0122-SECRETARÍA DISTRITAL DE INTEGRACIÓN SOCIAL"/>
    <s v="INTEGRACION SOCIAL"/>
    <s v="Administración Centrral"/>
    <s v="Inversión directa"/>
    <s v="Corrientes "/>
    <n v="2299704094000"/>
    <n v="2299704094000"/>
    <n v="0"/>
    <n v="0"/>
    <n v="0"/>
    <n v="0"/>
  </r>
  <r>
    <n v="2025"/>
    <x v="3"/>
    <s v="0125-DEPARTAMENTO ADMINISTRATIVO DEL SERVICIO CIVIL"/>
    <s v="GESTIÓN PÚBLICA"/>
    <s v="Administración Centrral"/>
    <s v="Funcionamiento"/>
    <s v="Corrientes "/>
    <n v="20830879000"/>
    <n v="20830879000"/>
    <n v="0"/>
    <n v="0"/>
    <n v="0"/>
    <n v="0"/>
  </r>
  <r>
    <n v="2025"/>
    <x v="3"/>
    <s v="0125-DEPARTAMENTO ADMINISTRATIVO DEL SERVICIO CIVIL"/>
    <s v="GESTIÓN PÚBLICA"/>
    <s v="Administración Centrral"/>
    <s v="Inversión directa"/>
    <s v="Corrientes "/>
    <n v="4716565000"/>
    <n v="4716565000"/>
    <n v="0"/>
    <n v="0"/>
    <n v="0"/>
    <n v="0"/>
  </r>
  <r>
    <n v="2025"/>
    <x v="3"/>
    <s v="0126-SECRETARÍA DISTRITAL DE AMBIENTE"/>
    <s v="AMBIENTE"/>
    <s v="Administración Centrral"/>
    <s v="Funcionamiento"/>
    <s v="Corrientes "/>
    <n v="39580822000"/>
    <n v="39580822000"/>
    <n v="0"/>
    <n v="0"/>
    <n v="0"/>
    <n v="0"/>
  </r>
  <r>
    <n v="2025"/>
    <x v="3"/>
    <s v="0126-SECRETARÍA DISTRITAL DE AMBIENTE"/>
    <s v="AMBIENTE"/>
    <s v="Administración Centrral"/>
    <s v="Inversión directa"/>
    <s v="Corrientes "/>
    <n v="199518678000"/>
    <n v="199518678000"/>
    <n v="0"/>
    <n v="0"/>
    <n v="0"/>
    <n v="0"/>
  </r>
  <r>
    <n v="2025"/>
    <x v="3"/>
    <s v="0127-DEPARTAMENTO ADTIVO DE LA DEFENSORÍA ESPACIO PUBLICO"/>
    <s v="GOBIERNO"/>
    <s v="Administración Centrral"/>
    <s v="Funcionamiento"/>
    <s v="Corrientes "/>
    <n v="17851899000"/>
    <n v="17851899000"/>
    <n v="0"/>
    <n v="0"/>
    <n v="0"/>
    <n v="0"/>
  </r>
  <r>
    <n v="2025"/>
    <x v="3"/>
    <s v="0127-DEPARTAMENTO ADTIVO DE LA DEFENSORÍA ESPACIO PUBLICO"/>
    <s v="GOBIERNO"/>
    <s v="Administración Centrral"/>
    <s v="Inversión directa"/>
    <s v="Corrientes "/>
    <n v="32502671000"/>
    <n v="32502671000"/>
    <n v="0"/>
    <n v="0"/>
    <n v="0"/>
    <n v="0"/>
  </r>
  <r>
    <n v="2025"/>
    <x v="3"/>
    <s v="0131-UNIDAD ADMINISTRATIVA ESPECIAL CUERPO OFICIAL DE BOMBEROS"/>
    <s v="SEGURIDAD, CONVIVENCIA Y JUSTICIA"/>
    <s v="Administración Centrral"/>
    <s v="Funcionamiento"/>
    <s v="Corrientes "/>
    <n v="126727014000"/>
    <n v="126727014000"/>
    <n v="0"/>
    <n v="0"/>
    <n v="0"/>
    <n v="0"/>
  </r>
  <r>
    <n v="2025"/>
    <x v="3"/>
    <s v="0131-UNIDAD ADMINISTRATIVA ESPECIAL CUERPO OFICIAL DE BOMBEROS"/>
    <s v="SEGURIDAD, CONVIVENCIA Y JUSTICIA"/>
    <s v="Administración Centrral"/>
    <s v="Inversión directa"/>
    <s v="Corrientes "/>
    <n v="68127427000"/>
    <n v="68127427000"/>
    <n v="0"/>
    <n v="0"/>
    <n v="0"/>
    <n v="0"/>
  </r>
  <r>
    <n v="2025"/>
    <x v="3"/>
    <s v="0136-SECRETARIA JURIDICA DISTRITAL"/>
    <s v="GESTIÓN JURÍDICA"/>
    <s v="Administración Centrral"/>
    <s v="Funcionamiento"/>
    <s v="Corrientes "/>
    <n v="33557193000"/>
    <n v="33557193000"/>
    <n v="0"/>
    <n v="0"/>
    <n v="0"/>
    <n v="0"/>
  </r>
  <r>
    <n v="2025"/>
    <x v="3"/>
    <s v="0136-SECRETARIA JURIDICA DISTRITAL"/>
    <s v="GESTIÓN JURÍDICA"/>
    <s v="Administración Centrral"/>
    <s v="Inversión directa"/>
    <s v="Corrientes "/>
    <n v="10506982000"/>
    <n v="10506982000"/>
    <n v="0"/>
    <n v="0"/>
    <n v="0"/>
    <n v="0"/>
  </r>
  <r>
    <n v="2025"/>
    <x v="3"/>
    <s v="0137-SECRETARÍA DISTRITAL DE SEGURIDAD, CONVIVENCIA Y JUSTICIA"/>
    <s v="SEGURIDAD, CONVIVENCIA Y JUSTICIA"/>
    <s v="Administración Centrral"/>
    <s v="Funcionamiento"/>
    <s v="Corrientes "/>
    <n v="131657322000"/>
    <n v="131657322000"/>
    <n v="0"/>
    <n v="0"/>
    <n v="0"/>
    <n v="0"/>
  </r>
  <r>
    <n v="2025"/>
    <x v="3"/>
    <s v="0137-SECRETARÍA DISTRITAL DE SEGURIDAD, CONVIVENCIA Y JUSTICIA"/>
    <s v="SEGURIDAD, CONVIVENCIA Y JUSTICIA"/>
    <s v="Administración Centrral"/>
    <s v="Inversión directa"/>
    <s v="Corrientes "/>
    <n v="719149683000"/>
    <n v="719149683000"/>
    <n v="0"/>
    <n v="0"/>
    <n v="0"/>
    <n v="0"/>
  </r>
  <r>
    <n v="2025"/>
    <x v="3"/>
    <s v="0200-INSTITUTO PARA LA ECONOMÍA SOCIAL"/>
    <s v="DESARROLLO ECONÓMICO, INDUSTRIA Y TURISMO"/>
    <s v="Establecimientos Públicos"/>
    <s v="Funcionamiento"/>
    <s v="Corrientes "/>
    <n v="22546246000"/>
    <n v="22546246000"/>
    <n v="0"/>
    <n v="0"/>
    <n v="0"/>
    <n v="0"/>
  </r>
  <r>
    <n v="2025"/>
    <x v="3"/>
    <s v="0200-INSTITUTO PARA LA ECONOMÍA SOCIAL"/>
    <s v="DESARROLLO ECONÓMICO, INDUSTRIA Y TURISMO"/>
    <s v="Establecimientos Públicos"/>
    <s v="Inversión directa"/>
    <s v="Corrientes "/>
    <n v="65302643000"/>
    <n v="65302643000"/>
    <n v="0"/>
    <n v="0"/>
    <n v="0"/>
    <n v="0"/>
  </r>
  <r>
    <n v="2025"/>
    <x v="3"/>
    <s v="0201-FONDO FINANCIERO DE SALUD "/>
    <s v="SALUD"/>
    <s v="Establecimientos Públicos"/>
    <s v="Funcionamiento"/>
    <s v="Corrientes "/>
    <n v="31244029000"/>
    <n v="31244029000"/>
    <n v="0"/>
    <n v="0"/>
    <n v="0"/>
    <n v="0"/>
  </r>
  <r>
    <n v="2025"/>
    <x v="3"/>
    <s v="0201-FONDO FINANCIERO DE SALUD "/>
    <s v="SALUD"/>
    <s v="Establecimientos Públicos"/>
    <s v="Inversión directa"/>
    <s v="Corrientes "/>
    <n v="4552632071000"/>
    <n v="4552632071000"/>
    <n v="0"/>
    <n v="0"/>
    <n v="0"/>
    <n v="0"/>
  </r>
  <r>
    <n v="2025"/>
    <x v="3"/>
    <s v="0201-FONDO FINANCIERO DE SALUD "/>
    <s v="SALUD"/>
    <s v="Establecimientos Públicos"/>
    <s v="Transferencias"/>
    <s v="Corrientes "/>
    <n v="4338235000"/>
    <n v="4338235000"/>
    <n v="0"/>
    <n v="0"/>
    <n v="0"/>
    <n v="0"/>
  </r>
  <r>
    <n v="2025"/>
    <x v="3"/>
    <s v="0203-INSTITUTO DISTRITAL DE GESTIÓN DE RIESGOS Y CAMBIO CLIMATICO"/>
    <s v="AMBIENTE"/>
    <s v="Establecimientos Públicos"/>
    <s v="Funcionamiento"/>
    <s v="Corrientes "/>
    <n v="29279665000"/>
    <n v="29279665000"/>
    <n v="0"/>
    <n v="0"/>
    <n v="0"/>
    <n v="0"/>
  </r>
  <r>
    <n v="2025"/>
    <x v="3"/>
    <s v="0203-INSTITUTO DISTRITAL DE GESTIÓN DE RIESGOS Y CAMBIO CLIMATICO"/>
    <s v="AMBIENTE"/>
    <s v="Establecimientos Públicos"/>
    <s v="Inversión directa"/>
    <s v="Corrientes "/>
    <n v="32918518000"/>
    <n v="32918518000"/>
    <n v="0"/>
    <n v="0"/>
    <n v="0"/>
    <n v="0"/>
  </r>
  <r>
    <n v="2025"/>
    <x v="3"/>
    <s v="0204-INSTITUTO DE DESARROLLO URBANO  "/>
    <s v="MOVILIDAD"/>
    <s v="Establecimientos Públicos"/>
    <s v="Funcionamiento"/>
    <s v="Corrientes "/>
    <n v="124077407000"/>
    <n v="124077407000"/>
    <n v="0"/>
    <n v="0"/>
    <n v="0"/>
    <n v="0"/>
  </r>
  <r>
    <n v="2025"/>
    <x v="3"/>
    <s v="0204-INSTITUTO DE DESARROLLO URBANO  "/>
    <s v="MOVILIDAD"/>
    <s v="Establecimientos Públicos"/>
    <s v="Servicio de la deuda"/>
    <s v="Corrientes "/>
    <n v="0"/>
    <n v="0"/>
    <n v="0"/>
    <n v="0"/>
    <n v="0"/>
    <s v="0%"/>
  </r>
  <r>
    <n v="2025"/>
    <x v="3"/>
    <s v="0204-INSTITUTO DE DESARROLLO URBANO  "/>
    <s v="MOVILIDAD"/>
    <s v="Establecimientos Públicos"/>
    <s v="Inversión directa"/>
    <s v="Corrientes "/>
    <n v="2646214597000"/>
    <n v="2646214597000"/>
    <n v="0"/>
    <n v="0"/>
    <n v="0"/>
    <n v="0"/>
  </r>
  <r>
    <n v="2025"/>
    <x v="3"/>
    <s v="0204-INSTITUTO DE DESARROLLO URBANO  "/>
    <s v="MOVILIDAD"/>
    <s v="Establecimientos Públicos"/>
    <s v="Transferencias"/>
    <s v="Corrientes "/>
    <n v="335023000"/>
    <n v="335023000"/>
    <n v="0"/>
    <n v="0"/>
    <n v="0"/>
    <n v="0"/>
  </r>
  <r>
    <n v="2025"/>
    <x v="3"/>
    <s v="0206-FONDO DE PRESTACIONES ECONÓMICAS, CESANTÍAS Y PENSIONES"/>
    <s v="HACIENDA"/>
    <s v="Establecimientos Públicos"/>
    <s v="Funcionamiento"/>
    <s v="Corrientes "/>
    <n v="715072128000"/>
    <n v="715072128000"/>
    <n v="0"/>
    <n v="0"/>
    <n v="0"/>
    <n v="0"/>
  </r>
  <r>
    <n v="2025"/>
    <x v="3"/>
    <s v="0206-FONDO DE PRESTACIONES ECONÓMICAS, CESANTÍAS Y PENSIONES"/>
    <s v="HACIENDA"/>
    <s v="Establecimientos Públicos"/>
    <s v="Servicio de la deuda"/>
    <s v="Corrientes "/>
    <n v="179939404000"/>
    <n v="179939404000"/>
    <n v="0"/>
    <n v="0"/>
    <n v="0"/>
    <n v="0"/>
  </r>
  <r>
    <n v="2025"/>
    <x v="3"/>
    <s v="0206-FONDO DE PRESTACIONES ECONÓMICAS, CESANTÍAS Y PENSIONES"/>
    <s v="HACIENDA"/>
    <s v="Establecimientos Públicos"/>
    <s v="Inversión directa"/>
    <s v="Corrientes "/>
    <n v="5867593000"/>
    <n v="5867593000"/>
    <n v="0"/>
    <n v="0"/>
    <n v="0"/>
    <n v="0"/>
  </r>
  <r>
    <n v="2025"/>
    <x v="3"/>
    <s v="0208-CAJA DE LA VIVIENDA POPULAR"/>
    <s v="HÁBITAT"/>
    <s v="Establecimientos Públicos"/>
    <s v="Funcionamiento"/>
    <s v="Corrientes "/>
    <n v="16208311000"/>
    <n v="16208311000"/>
    <n v="0"/>
    <n v="0"/>
    <n v="0"/>
    <n v="0"/>
  </r>
  <r>
    <n v="2025"/>
    <x v="3"/>
    <s v="0208-CAJA DE LA VIVIENDA POPULAR"/>
    <s v="HÁBITAT"/>
    <s v="Establecimientos Públicos"/>
    <s v="Inversión directa"/>
    <s v="Corrientes "/>
    <n v="98061651000"/>
    <n v="98061651000"/>
    <n v="0"/>
    <n v="0"/>
    <n v="0"/>
    <n v="0"/>
  </r>
  <r>
    <n v="2025"/>
    <x v="3"/>
    <s v="0211-INSTITUTO DISTRITAL DE RECREACIÓN Y DEPORTE"/>
    <s v="CULTURA, RECREACIÓN Y DEPORTE"/>
    <s v="Establecimientos Públicos"/>
    <s v="Funcionamiento"/>
    <s v="Corrientes "/>
    <n v="52614305000"/>
    <n v="52614305000"/>
    <n v="0"/>
    <n v="0"/>
    <n v="0"/>
    <n v="0"/>
  </r>
  <r>
    <n v="2025"/>
    <x v="3"/>
    <s v="0211-INSTITUTO DISTRITAL DE RECREACIÓN Y DEPORTE"/>
    <s v="CULTURA, RECREACIÓN Y DEPORTE"/>
    <s v="Establecimientos Públicos"/>
    <s v="Servicio de la deuda"/>
    <s v="Corrientes "/>
    <n v="0"/>
    <n v="0"/>
    <n v="0"/>
    <n v="0"/>
    <n v="0"/>
    <s v="0%"/>
  </r>
  <r>
    <n v="2025"/>
    <x v="3"/>
    <s v="0211-INSTITUTO DISTRITAL DE RECREACIÓN Y DEPORTE"/>
    <s v="CULTURA, RECREACIÓN Y DEPORTE"/>
    <s v="Establecimientos Públicos"/>
    <s v="Inversión directa"/>
    <s v="Corrientes "/>
    <n v="556552598000"/>
    <n v="556552598000"/>
    <n v="0"/>
    <n v="0"/>
    <n v="0"/>
    <n v="0"/>
  </r>
  <r>
    <n v="2025"/>
    <x v="3"/>
    <s v="0213-INSTITUTO DISTRITAL DE PATRIMONIO CULTURAL"/>
    <s v="CULTURA, RECREACIÓN Y DEPORTE"/>
    <s v="Establecimientos Públicos"/>
    <s v="Funcionamiento"/>
    <s v="Corrientes "/>
    <n v="17162763000"/>
    <n v="17162763000"/>
    <n v="0"/>
    <n v="0"/>
    <n v="0"/>
    <n v="0"/>
  </r>
  <r>
    <n v="2025"/>
    <x v="3"/>
    <s v="0213-INSTITUTO DISTRITAL DE PATRIMONIO CULTURAL"/>
    <s v="CULTURA, RECREACIÓN Y DEPORTE"/>
    <s v="Establecimientos Públicos"/>
    <s v="Inversión directa"/>
    <s v="Corrientes "/>
    <n v="28378487000"/>
    <n v="28378487000"/>
    <n v="0"/>
    <n v="0"/>
    <n v="0"/>
    <n v="0"/>
  </r>
  <r>
    <n v="2025"/>
    <x v="3"/>
    <s v="0214-INSTITUTO DISTRITAL PARA LA PROTECCIÓN DE LA NIÑEZ Y LA JUVENTUD"/>
    <s v="INTEGRACION SOCIAL"/>
    <s v="Establecimientos Públicos"/>
    <s v="Funcionamiento"/>
    <s v="Corrientes "/>
    <n v="31964803000"/>
    <n v="31964803000"/>
    <n v="0"/>
    <n v="0"/>
    <n v="0"/>
    <n v="0"/>
  </r>
  <r>
    <n v="2025"/>
    <x v="3"/>
    <s v="0214-INSTITUTO DISTRITAL PARA LA PROTECCIÓN DE LA NIÑEZ Y LA JUVENTUD"/>
    <s v="INTEGRACION SOCIAL"/>
    <s v="Establecimientos Públicos"/>
    <s v="Inversión directa"/>
    <s v="Corrientes "/>
    <n v="85031754000"/>
    <n v="85031754000"/>
    <n v="0"/>
    <n v="0"/>
    <n v="0"/>
    <n v="0"/>
  </r>
  <r>
    <n v="2025"/>
    <x v="3"/>
    <s v="0215-FUNDACIÓN GILBERTO ALZATE AVENDAÑO"/>
    <s v="CULTURA, RECREACIÓN Y DEPORTE"/>
    <s v="Establecimientos Públicos"/>
    <s v="Funcionamiento"/>
    <s v="Corrientes "/>
    <n v="8472141000"/>
    <n v="8472141000"/>
    <n v="0"/>
    <n v="0"/>
    <n v="0"/>
    <n v="0"/>
  </r>
  <r>
    <n v="2025"/>
    <x v="3"/>
    <s v="0215-FUNDACIÓN GILBERTO ALZATE AVENDAÑO"/>
    <s v="CULTURA, RECREACIÓN Y DEPORTE"/>
    <s v="Establecimientos Públicos"/>
    <s v="Inversión directa"/>
    <s v="Corrientes "/>
    <n v="40397037000"/>
    <n v="40397037000"/>
    <n v="0"/>
    <n v="0"/>
    <n v="0"/>
    <n v="0"/>
  </r>
  <r>
    <n v="2025"/>
    <x v="3"/>
    <s v="0216-ORQUESTA FILARMÓNICA DE BOGOTÁ"/>
    <s v="CULTURA, RECREACIÓN Y DEPORTE"/>
    <s v="Establecimientos Públicos"/>
    <s v="Funcionamiento"/>
    <s v="Corrientes "/>
    <n v="40312340000"/>
    <n v="40312340000"/>
    <n v="0"/>
    <n v="0"/>
    <n v="0"/>
    <n v="0"/>
  </r>
  <r>
    <n v="2025"/>
    <x v="3"/>
    <s v="0216-ORQUESTA FILARMÓNICA DE BOGOTÁ"/>
    <s v="CULTURA, RECREACIÓN Y DEPORTE"/>
    <s v="Establecimientos Públicos"/>
    <s v="Inversión directa"/>
    <s v="Corrientes "/>
    <n v="39907247000"/>
    <n v="39907247000"/>
    <n v="0"/>
    <n v="0"/>
    <n v="0"/>
    <n v="0"/>
  </r>
  <r>
    <n v="2025"/>
    <x v="3"/>
    <s v="0217-FONDO DE SEGURIDAD Y VIGILANCIA"/>
    <s v="SEGURIDAD, CONVIVENCIA Y JUSTICIA"/>
    <s v="Establecimientos Públicos"/>
    <s v="Funcionamiento"/>
    <s v="Corrientes "/>
    <n v="0"/>
    <n v="0"/>
    <n v="0"/>
    <n v="0"/>
    <n v="0"/>
    <s v="0%"/>
  </r>
  <r>
    <n v="2025"/>
    <x v="3"/>
    <s v="0217-FONDO DE SEGURIDAD Y VIGILANCIA"/>
    <s v="SEGURIDAD, CONVIVENCIA Y JUSTICIA"/>
    <s v="Establecimientos Públicos"/>
    <s v="Servicio de la deuda"/>
    <s v="Corrientes "/>
    <n v="0"/>
    <n v="0"/>
    <n v="0"/>
    <n v="0"/>
    <n v="0"/>
    <s v="0%"/>
  </r>
  <r>
    <n v="2025"/>
    <x v="3"/>
    <s v="0217-FONDO DE SEGURIDAD Y VIGILANCIA"/>
    <s v="SEGURIDAD, CONVIVENCIA Y JUSTICIA"/>
    <s v="Establecimientos Públicos"/>
    <s v="Inversión directa"/>
    <s v="Corrientes "/>
    <n v="0"/>
    <n v="0"/>
    <n v="0"/>
    <n v="0"/>
    <n v="0"/>
    <s v="0%"/>
  </r>
  <r>
    <n v="2025"/>
    <x v="3"/>
    <s v="0218-JARDIN BOTÁNICO"/>
    <s v="AMBIENTE"/>
    <s v="Establecimientos Públicos"/>
    <s v="Funcionamiento"/>
    <s v="Corrientes "/>
    <n v="12622884000"/>
    <n v="12622884000"/>
    <n v="0"/>
    <n v="0"/>
    <n v="0"/>
    <n v="0"/>
  </r>
  <r>
    <n v="2025"/>
    <x v="3"/>
    <s v="0218-JARDIN BOTÁNICO"/>
    <s v="AMBIENTE"/>
    <s v="Establecimientos Públicos"/>
    <s v="Inversión directa"/>
    <s v="Corrientes "/>
    <n v="61124165000"/>
    <n v="61124165000"/>
    <n v="0"/>
    <n v="0"/>
    <n v="0"/>
    <n v="0"/>
  </r>
  <r>
    <n v="2025"/>
    <x v="3"/>
    <s v="0219-INSTITUTO PARA LA INVESTIGACION EDUCATIVA Y EL DESARROLLO PEDAGÓGICO"/>
    <s v="EDUCACIÓN"/>
    <s v="Establecimientos Públicos"/>
    <s v="Funcionamiento"/>
    <s v="Corrientes "/>
    <n v="9743385000"/>
    <n v="9743385000"/>
    <n v="0"/>
    <n v="0"/>
    <n v="0"/>
    <n v="0"/>
  </r>
  <r>
    <n v="2025"/>
    <x v="3"/>
    <s v="0219-INSTITUTO PARA LA INVESTIGACION EDUCATIVA Y EL DESARROLLO PEDAGÓGICO"/>
    <s v="EDUCACIÓN"/>
    <s v="Establecimientos Públicos"/>
    <s v="Inversión directa"/>
    <s v="Corrientes "/>
    <n v="6997427000"/>
    <n v="6997427000"/>
    <n v="0"/>
    <n v="0"/>
    <n v="0"/>
    <n v="0"/>
  </r>
  <r>
    <n v="2025"/>
    <x v="3"/>
    <s v="0220-INSTITUTO DISTRITAL DE PARTICIPACIÓN Y ACCIÓN COMUNAL"/>
    <s v="GOBIERNO"/>
    <s v="Establecimientos Públicos"/>
    <s v="Funcionamiento"/>
    <s v="Corrientes "/>
    <n v="22599412000"/>
    <n v="22599412000"/>
    <n v="0"/>
    <n v="0"/>
    <n v="0"/>
    <n v="0"/>
  </r>
  <r>
    <n v="2025"/>
    <x v="3"/>
    <s v="0220-INSTITUTO DISTRITAL DE PARTICIPACIÓN Y ACCIÓN COMUNAL"/>
    <s v="GOBIERNO"/>
    <s v="Establecimientos Públicos"/>
    <s v="Inversión directa"/>
    <s v="Corrientes "/>
    <n v="23977663000"/>
    <n v="23977663000"/>
    <n v="0"/>
    <n v="0"/>
    <n v="0"/>
    <n v="0"/>
  </r>
  <r>
    <n v="2025"/>
    <x v="3"/>
    <s v="0221-INSTITUTO DISTRITAL DE TURISMO"/>
    <s v="DESARROLLO ECONÓMICO, INDUSTRIA Y TURISMO"/>
    <s v="Establecimientos Públicos"/>
    <s v="Funcionamiento"/>
    <s v="Corrientes "/>
    <n v="18241795000"/>
    <n v="18241795000"/>
    <n v="0"/>
    <n v="0"/>
    <n v="0"/>
    <n v="0"/>
  </r>
  <r>
    <n v="2025"/>
    <x v="3"/>
    <s v="0221-INSTITUTO DISTRITAL DE TURISMO"/>
    <s v="DESARROLLO ECONÓMICO, INDUSTRIA Y TURISMO"/>
    <s v="Establecimientos Públicos"/>
    <s v="Inversión directa"/>
    <s v="Corrientes "/>
    <n v="13973826000"/>
    <n v="13973826000"/>
    <n v="0"/>
    <n v="0"/>
    <n v="0"/>
    <n v="0"/>
  </r>
  <r>
    <n v="2025"/>
    <x v="3"/>
    <s v="0221-INSTITUTO DISTRITAL DE TURISMO"/>
    <s v="DESARROLLO ECONÓMICO, INDUSTRIA Y TURISMO"/>
    <s v="Establecimientos Públicos"/>
    <s v="Transferencias"/>
    <s v="Corrientes "/>
    <n v="0"/>
    <n v="0"/>
    <n v="0"/>
    <n v="0"/>
    <n v="0"/>
    <s v="0%"/>
  </r>
  <r>
    <n v="2025"/>
    <x v="3"/>
    <s v="0222-INSTITUTO DISTRITAL DE LAS ARTES"/>
    <s v="CULTURA, RECREACIÓN Y DEPORTE"/>
    <s v="Establecimientos Públicos"/>
    <s v="Funcionamiento"/>
    <s v="Corrientes "/>
    <n v="19480583000"/>
    <n v="19480583000"/>
    <n v="0"/>
    <n v="0"/>
    <n v="0"/>
    <n v="0"/>
  </r>
  <r>
    <n v="2025"/>
    <x v="3"/>
    <s v="0222-INSTITUTO DISTRITAL DE LAS ARTES"/>
    <s v="CULTURA, RECREACIÓN Y DEPORTE"/>
    <s v="Establecimientos Públicos"/>
    <s v="Inversión directa"/>
    <s v="Corrientes "/>
    <n v="195148665000"/>
    <n v="195148665000"/>
    <n v="0"/>
    <n v="0"/>
    <n v="0"/>
    <n v="0"/>
  </r>
  <r>
    <n v="2025"/>
    <x v="3"/>
    <s v="0226-UNIDAD ADMINISTRATIVA ESPECIAL DE CATASTRO"/>
    <s v="HACIENDA"/>
    <s v="Establecimientos Públicos"/>
    <s v="Funcionamiento"/>
    <s v="Corrientes "/>
    <n v="83871298000"/>
    <n v="83871298000"/>
    <n v="0"/>
    <n v="0"/>
    <n v="0"/>
    <n v="0"/>
  </r>
  <r>
    <n v="2025"/>
    <x v="3"/>
    <s v="0226-UNIDAD ADMINISTRATIVA ESPECIAL DE CATASTRO"/>
    <s v="HACIENDA"/>
    <s v="Establecimientos Públicos"/>
    <s v="Inversión directa"/>
    <s v="Corrientes "/>
    <n v="42858523000"/>
    <n v="42858523000"/>
    <n v="0"/>
    <n v="0"/>
    <n v="0"/>
    <n v="0"/>
  </r>
  <r>
    <n v="2025"/>
    <x v="3"/>
    <s v="0226-UNIDAD ADMINISTRATIVA ESPECIAL DE CATASTRO"/>
    <s v="HACIENDA"/>
    <s v="Establecimientos Públicos"/>
    <s v="Transferencias"/>
    <s v="Corrientes "/>
    <n v="0"/>
    <n v="0"/>
    <n v="0"/>
    <n v="0"/>
    <n v="0"/>
    <s v="0%"/>
  </r>
  <r>
    <n v="2025"/>
    <x v="3"/>
    <s v="0227-UNIDAD ADTIVA ESPECIAL DE REHABILITACIÓN Y MANTO. VIAL"/>
    <s v="MOVILIDAD"/>
    <s v="Establecimientos Públicos"/>
    <s v="Funcionamiento"/>
    <s v="Corrientes "/>
    <n v="50560931000"/>
    <n v="50560931000"/>
    <n v="0"/>
    <n v="0"/>
    <n v="0"/>
    <n v="0"/>
  </r>
  <r>
    <n v="2025"/>
    <x v="3"/>
    <s v="0227-UNIDAD ADTIVA ESPECIAL DE REHABILITACIÓN Y MANTO. VIAL"/>
    <s v="MOVILIDAD"/>
    <s v="Establecimientos Públicos"/>
    <s v="Inversión directa"/>
    <s v="Corrientes "/>
    <n v="186598633000"/>
    <n v="186598633000"/>
    <n v="0"/>
    <n v="0"/>
    <n v="0"/>
    <n v="0"/>
  </r>
  <r>
    <n v="2025"/>
    <x v="3"/>
    <s v="0228-UNIDAD ADMINISTRATIVA ESPECIAL DE SERVICIOS PÚBLICOS"/>
    <s v="HÁBITAT"/>
    <s v="Establecimientos Públicos"/>
    <s v="Funcionamiento"/>
    <s v="Corrientes "/>
    <n v="354796211000"/>
    <n v="354796211000"/>
    <n v="0"/>
    <n v="0"/>
    <n v="0"/>
    <n v="0"/>
  </r>
  <r>
    <n v="2025"/>
    <x v="3"/>
    <s v="0228-UNIDAD ADMINISTRATIVA ESPECIAL DE SERVICIOS PÚBLICOS"/>
    <s v="HÁBITAT"/>
    <s v="Establecimientos Públicos"/>
    <s v="Inversión directa"/>
    <s v="Corrientes "/>
    <n v="192112925000"/>
    <n v="192112925000"/>
    <n v="0"/>
    <n v="0"/>
    <n v="0"/>
    <n v="0"/>
  </r>
  <r>
    <n v="2025"/>
    <x v="3"/>
    <s v="0229-INSTITUTO DISTRITAL DE PROTECCIÓN Y BIENESTAR ANIMAL"/>
    <s v="AMBIENTE"/>
    <s v="Establecimientos Públicos"/>
    <s v="Funcionamiento"/>
    <s v="Corrientes "/>
    <n v="8709602000"/>
    <n v="8709602000"/>
    <n v="0"/>
    <n v="0"/>
    <n v="0"/>
    <n v="0"/>
  </r>
  <r>
    <n v="2025"/>
    <x v="3"/>
    <s v="0229-INSTITUTO DISTRITAL DE PROTECCIÓN Y BIENESTAR ANIMAL"/>
    <s v="AMBIENTE"/>
    <s v="Establecimientos Públicos"/>
    <s v="Inversión directa"/>
    <s v="Corrientes "/>
    <n v="40248159000"/>
    <n v="40248159000"/>
    <n v="0"/>
    <n v="0"/>
    <n v="0"/>
    <n v="0"/>
  </r>
  <r>
    <n v="2025"/>
    <x v="3"/>
    <s v="0230-UNIVERSIDAD DISTRITAL  "/>
    <s v="EDUCACIÓN"/>
    <s v="Ente Autónomo Universitario"/>
    <s v="Funcionamiento"/>
    <s v="Corrientes "/>
    <n v="479086495000"/>
    <n v="479086495000"/>
    <n v="0"/>
    <n v="0"/>
    <n v="0"/>
    <n v="0"/>
  </r>
  <r>
    <n v="2025"/>
    <x v="3"/>
    <s v="0230-UNIVERSIDAD DISTRITAL  "/>
    <s v="EDUCACIÓN"/>
    <s v="Ente Autónomo Universitario"/>
    <s v="Servicio de la deuda"/>
    <s v="Corrientes "/>
    <n v="0"/>
    <n v="0"/>
    <n v="0"/>
    <s v="0%"/>
    <n v="0"/>
    <s v="0%"/>
  </r>
  <r>
    <n v="2025"/>
    <x v="3"/>
    <s v="0230-UNIVERSIDAD DISTRITAL  "/>
    <s v="EDUCACIÓN"/>
    <s v="Ente Autónomo Universitario"/>
    <s v="Inversión directa"/>
    <s v="Corrientes "/>
    <n v="36349701000"/>
    <n v="36349701000"/>
    <n v="0"/>
    <n v="0"/>
    <n v="0"/>
    <n v="0"/>
  </r>
  <r>
    <n v="2025"/>
    <x v="3"/>
    <s v="0230-UNIVERSIDAD DISTRITAL  "/>
    <s v="EDUCACIÓN"/>
    <s v="Ente Autónomo Universitario"/>
    <s v="Transferencias"/>
    <s v="Corrientes "/>
    <n v="230000000"/>
    <n v="230000000"/>
    <n v="0"/>
    <n v="0"/>
    <n v="0"/>
    <n v="0"/>
  </r>
  <r>
    <n v="2025"/>
    <x v="3"/>
    <s v="0235-CONTRALORÍA DISTRITAL"/>
    <s v="ORGANISMO DE CONTROL"/>
    <s v="Organismo de Control"/>
    <s v="Funcionamiento"/>
    <s v="Corrientes "/>
    <n v="235885613000"/>
    <n v="235885613000"/>
    <n v="0"/>
    <n v="0"/>
    <n v="0"/>
    <n v="0"/>
  </r>
  <r>
    <n v="2025"/>
    <x v="3"/>
    <s v="0235-CONTRALORÍA DISTRITAL"/>
    <s v="ORGANISMO DE CONTROL"/>
    <s v="Organismo de Control"/>
    <s v="Inversión directa"/>
    <s v="Corrientes "/>
    <n v="19952930000"/>
    <n v="19952930000"/>
    <n v="0"/>
    <n v="0"/>
    <n v="0"/>
    <n v="0"/>
  </r>
  <r>
    <n v="2025"/>
    <x v="3"/>
    <s v="0501-AGENCIA DE EDUCACIÓN SUPERIOR, CIENCIA Y TECNOLOGÍA - ATENEA"/>
    <s v="EDUCACIÓN"/>
    <s v="Establecimientos Públicos"/>
    <s v="Funcionamiento"/>
    <s v="Corrientes "/>
    <n v="13516243000"/>
    <n v="13516243000"/>
    <n v="0"/>
    <n v="0"/>
    <n v="0"/>
    <n v="0"/>
  </r>
  <r>
    <n v="2025"/>
    <x v="3"/>
    <s v="0501-AGENCIA DE EDUCACIÓN SUPERIOR, CIENCIA Y TECNOLOGÍA - ATENEA"/>
    <s v="EDUCACIÓN"/>
    <s v="Establecimientos Públicos"/>
    <s v="Inversión directa"/>
    <s v="Corrientes "/>
    <n v="707905432000"/>
    <n v="707905432000"/>
    <n v="0"/>
    <n v="0"/>
    <n v="0"/>
    <n v="0"/>
  </r>
  <r>
    <m/>
    <x v="4"/>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2">
  <r>
    <x v="0"/>
    <x v="0"/>
    <x v="0"/>
    <x v="0"/>
    <x v="0"/>
    <x v="0"/>
    <x v="0"/>
    <n v="44118960000"/>
    <n v="44118960000"/>
    <n v="41273130346"/>
    <n v="0.93549644746839"/>
    <n v="41273130346"/>
    <n v="0.93549644746839"/>
  </r>
  <r>
    <x v="0"/>
    <x v="0"/>
    <x v="1"/>
    <x v="0"/>
    <x v="0"/>
    <x v="0"/>
    <x v="0"/>
    <n v="75680622000"/>
    <n v="76901595307"/>
    <n v="76831898594"/>
    <n v="0.9990936896338527"/>
    <n v="74697697594"/>
    <n v="0.97134132648091642"/>
  </r>
  <r>
    <x v="0"/>
    <x v="0"/>
    <x v="1"/>
    <x v="0"/>
    <x v="0"/>
    <x v="1"/>
    <x v="0"/>
    <n v="2693831000"/>
    <n v="2320016376"/>
    <n v="2255488283"/>
    <n v="0.9721863631362575"/>
    <n v="1840045025"/>
    <n v="0.79311725728956661"/>
  </r>
  <r>
    <x v="0"/>
    <x v="0"/>
    <x v="2"/>
    <x v="1"/>
    <x v="0"/>
    <x v="0"/>
    <x v="0"/>
    <n v="60153403000"/>
    <n v="60153403000"/>
    <n v="57562071683"/>
    <n v="0.95692128478583327"/>
    <n v="51859564524"/>
    <n v="0.86212187403595442"/>
  </r>
  <r>
    <x v="0"/>
    <x v="0"/>
    <x v="2"/>
    <x v="1"/>
    <x v="0"/>
    <x v="1"/>
    <x v="0"/>
    <n v="47230242000"/>
    <n v="42878501626"/>
    <n v="34992473585"/>
    <n v="0.8160843373263259"/>
    <n v="27638108820"/>
    <n v="0.6445679716392243"/>
  </r>
  <r>
    <x v="0"/>
    <x v="0"/>
    <x v="3"/>
    <x v="0"/>
    <x v="0"/>
    <x v="0"/>
    <x v="0"/>
    <n v="10433963000"/>
    <n v="11433963000"/>
    <n v="10676580436"/>
    <n v="0.93376027506823311"/>
    <n v="10515012372.6"/>
    <n v="0.91962973577927443"/>
  </r>
  <r>
    <x v="0"/>
    <x v="0"/>
    <x v="3"/>
    <x v="0"/>
    <x v="0"/>
    <x v="1"/>
    <x v="0"/>
    <n v="500000000"/>
    <n v="500000000"/>
    <n v="461206624"/>
    <n v="0.92241324800000002"/>
    <n v="374278624"/>
    <n v="0.74855724800000001"/>
  </r>
  <r>
    <x v="0"/>
    <x v="0"/>
    <x v="4"/>
    <x v="2"/>
    <x v="0"/>
    <x v="0"/>
    <x v="0"/>
    <n v="89396240000"/>
    <n v="88670399219"/>
    <n v="81045165552.300003"/>
    <n v="0.91400474415518262"/>
    <n v="76874928881.300003"/>
    <n v="0.86697397957386768"/>
  </r>
  <r>
    <x v="0"/>
    <x v="0"/>
    <x v="4"/>
    <x v="2"/>
    <x v="0"/>
    <x v="1"/>
    <x v="0"/>
    <n v="78669055000"/>
    <n v="79591861666"/>
    <n v="69406651146"/>
    <n v="0.87203201047437096"/>
    <n v="45937108903"/>
    <n v="0.57715836696685019"/>
  </r>
  <r>
    <x v="0"/>
    <x v="0"/>
    <x v="5"/>
    <x v="3"/>
    <x v="0"/>
    <x v="0"/>
    <x v="0"/>
    <n v="209449003000"/>
    <n v="178956028125"/>
    <n v="140502201612"/>
    <n v="0.78512136799247589"/>
    <n v="127023359886"/>
    <n v="0.70980207382159122"/>
  </r>
  <r>
    <x v="0"/>
    <x v="0"/>
    <x v="5"/>
    <x v="3"/>
    <x v="0"/>
    <x v="2"/>
    <x v="0"/>
    <n v="384893865000"/>
    <n v="384893865000"/>
    <n v="355178670329"/>
    <n v="0.92279639304980865"/>
    <n v="355020918165"/>
    <n v="0.92238653418131256"/>
  </r>
  <r>
    <x v="0"/>
    <x v="0"/>
    <x v="5"/>
    <x v="3"/>
    <x v="0"/>
    <x v="1"/>
    <x v="0"/>
    <n v="56475254000"/>
    <n v="56262269977"/>
    <n v="36827356074"/>
    <n v="0.6545657700809977"/>
    <n v="26091449866"/>
    <n v="0.46374683916354914"/>
  </r>
  <r>
    <x v="0"/>
    <x v="0"/>
    <x v="5"/>
    <x v="3"/>
    <x v="0"/>
    <x v="3"/>
    <x v="0"/>
    <n v="1109562309000"/>
    <n v="1090442337651"/>
    <n v="1057450448185"/>
    <n v="0.96974448961962523"/>
    <n v="1057450448185"/>
    <n v="0.96974448961962523"/>
  </r>
  <r>
    <x v="0"/>
    <x v="0"/>
    <x v="6"/>
    <x v="4"/>
    <x v="0"/>
    <x v="0"/>
    <x v="0"/>
    <n v="76733330000"/>
    <n v="76733330000"/>
    <n v="71852538373.600006"/>
    <n v="0.93639280836111249"/>
    <n v="67588415552"/>
    <n v="0.88082213494448891"/>
  </r>
  <r>
    <x v="0"/>
    <x v="0"/>
    <x v="6"/>
    <x v="4"/>
    <x v="0"/>
    <x v="1"/>
    <x v="0"/>
    <n v="2479172929000"/>
    <n v="2437431737815"/>
    <n v="2253504574447"/>
    <n v="0.92454058896727143"/>
    <n v="2039882074994.6699"/>
    <n v="0.83689813476511643"/>
  </r>
  <r>
    <x v="0"/>
    <x v="0"/>
    <x v="7"/>
    <x v="5"/>
    <x v="0"/>
    <x v="0"/>
    <x v="0"/>
    <n v="30573544000"/>
    <n v="32519775162"/>
    <n v="31607454181"/>
    <n v="0.97194565532955879"/>
    <n v="29427219987"/>
    <n v="0.90490231990860404"/>
  </r>
  <r>
    <x v="0"/>
    <x v="0"/>
    <x v="7"/>
    <x v="5"/>
    <x v="0"/>
    <x v="1"/>
    <x v="0"/>
    <n v="304572631000"/>
    <n v="272113713656"/>
    <n v="201659583269"/>
    <n v="0.74108570479447977"/>
    <n v="119884494624"/>
    <n v="0.44056763260213805"/>
  </r>
  <r>
    <x v="0"/>
    <x v="0"/>
    <x v="7"/>
    <x v="5"/>
    <x v="0"/>
    <x v="3"/>
    <x v="0"/>
    <n v="0"/>
    <n v="0"/>
    <n v="0"/>
    <n v="0"/>
    <n v="0"/>
    <n v="0"/>
  </r>
  <r>
    <x v="0"/>
    <x v="0"/>
    <x v="8"/>
    <x v="6"/>
    <x v="0"/>
    <x v="0"/>
    <x v="0"/>
    <n v="30781307000"/>
    <n v="30666079719"/>
    <n v="28892071513"/>
    <n v="0.94215079911564747"/>
    <n v="27722541561"/>
    <n v="0.90401322291690744"/>
  </r>
  <r>
    <x v="0"/>
    <x v="0"/>
    <x v="9"/>
    <x v="7"/>
    <x v="0"/>
    <x v="0"/>
    <x v="0"/>
    <n v="9856143000"/>
    <n v="9856143000"/>
    <n v="8888649301"/>
    <n v="0.90183850832927237"/>
    <n v="8458963743"/>
    <n v="0.85824279771508993"/>
  </r>
  <r>
    <x v="0"/>
    <x v="0"/>
    <x v="9"/>
    <x v="7"/>
    <x v="0"/>
    <x v="1"/>
    <x v="0"/>
    <n v="63172058000"/>
    <n v="60200701675"/>
    <n v="42314145523"/>
    <n v="0.70288459014045201"/>
    <n v="27470195530.290001"/>
    <n v="0.45631022174111563"/>
  </r>
  <r>
    <x v="0"/>
    <x v="0"/>
    <x v="9"/>
    <x v="7"/>
    <x v="0"/>
    <x v="3"/>
    <x v="0"/>
    <n v="30000000000"/>
    <n v="30000000000"/>
    <n v="0"/>
    <n v="0"/>
    <n v="0"/>
    <n v="0"/>
  </r>
  <r>
    <x v="0"/>
    <x v="0"/>
    <x v="10"/>
    <x v="8"/>
    <x v="0"/>
    <x v="0"/>
    <x v="0"/>
    <n v="12936540000"/>
    <n v="12936540000"/>
    <n v="11826043419"/>
    <n v="0.91415814576385956"/>
    <n v="11253970387"/>
    <n v="0.869936659029385"/>
  </r>
  <r>
    <x v="0"/>
    <x v="0"/>
    <x v="10"/>
    <x v="8"/>
    <x v="0"/>
    <x v="1"/>
    <x v="0"/>
    <n v="124745000000"/>
    <n v="122821118352"/>
    <n v="112214201066"/>
    <n v="0.91363930382394798"/>
    <n v="89709163692"/>
    <n v="0.73040503860987027"/>
  </r>
  <r>
    <x v="0"/>
    <x v="0"/>
    <x v="10"/>
    <x v="8"/>
    <x v="0"/>
    <x v="3"/>
    <x v="0"/>
    <n v="0"/>
    <n v="0"/>
    <n v="0"/>
    <n v="0"/>
    <n v="0"/>
    <n v="0"/>
  </r>
  <r>
    <x v="0"/>
    <x v="0"/>
    <x v="11"/>
    <x v="9"/>
    <x v="0"/>
    <x v="0"/>
    <x v="0"/>
    <n v="11181161000"/>
    <n v="11136048524"/>
    <n v="10896466144"/>
    <n v="0.97848587140369758"/>
    <n v="10463868848"/>
    <n v="0.93963930073119351"/>
  </r>
  <r>
    <x v="0"/>
    <x v="0"/>
    <x v="11"/>
    <x v="9"/>
    <x v="0"/>
    <x v="1"/>
    <x v="0"/>
    <n v="26223562000"/>
    <n v="23508240752"/>
    <n v="22889098706"/>
    <n v="0.97366276564326382"/>
    <n v="20587003880"/>
    <n v="0.87573562382580794"/>
  </r>
  <r>
    <x v="0"/>
    <x v="0"/>
    <x v="12"/>
    <x v="10"/>
    <x v="0"/>
    <x v="0"/>
    <x v="0"/>
    <n v="41404044000"/>
    <n v="44143278222"/>
    <n v="41671806097"/>
    <n v="0.94401249239871188"/>
    <n v="40229219325"/>
    <n v="0.91133284489394073"/>
  </r>
  <r>
    <x v="0"/>
    <x v="0"/>
    <x v="12"/>
    <x v="10"/>
    <x v="0"/>
    <x v="1"/>
    <x v="0"/>
    <n v="27701000000"/>
    <n v="26494841724"/>
    <n v="25284115939"/>
    <n v="0.9543033395854077"/>
    <n v="20373378547"/>
    <n v="0.7689564164689856"/>
  </r>
  <r>
    <x v="0"/>
    <x v="0"/>
    <x v="12"/>
    <x v="10"/>
    <x v="0"/>
    <x v="3"/>
    <x v="0"/>
    <n v="0"/>
    <n v="0"/>
    <n v="0"/>
    <n v="0"/>
    <n v="0"/>
    <n v="0"/>
  </r>
  <r>
    <x v="0"/>
    <x v="0"/>
    <x v="13"/>
    <x v="11"/>
    <x v="0"/>
    <x v="0"/>
    <x v="0"/>
    <n v="0"/>
    <n v="0"/>
    <n v="0"/>
    <n v="0"/>
    <n v="0"/>
    <n v="0"/>
  </r>
  <r>
    <x v="0"/>
    <x v="0"/>
    <x v="13"/>
    <x v="11"/>
    <x v="0"/>
    <x v="1"/>
    <x v="0"/>
    <n v="0"/>
    <n v="0"/>
    <n v="0"/>
    <n v="0"/>
    <n v="0"/>
    <n v="0"/>
  </r>
  <r>
    <x v="0"/>
    <x v="0"/>
    <x v="14"/>
    <x v="12"/>
    <x v="0"/>
    <x v="0"/>
    <x v="0"/>
    <n v="18771346000"/>
    <n v="18771346000"/>
    <n v="18243189792"/>
    <n v="0.97186370077031237"/>
    <n v="17565308872"/>
    <n v="0.93575116414134607"/>
  </r>
  <r>
    <x v="0"/>
    <x v="0"/>
    <x v="14"/>
    <x v="12"/>
    <x v="0"/>
    <x v="1"/>
    <x v="0"/>
    <n v="608857479000"/>
    <n v="610811189704"/>
    <n v="600280392149"/>
    <n v="0.98275932443198488"/>
    <n v="503161200087"/>
    <n v="0.82375897588063618"/>
  </r>
  <r>
    <x v="0"/>
    <x v="0"/>
    <x v="15"/>
    <x v="1"/>
    <x v="0"/>
    <x v="0"/>
    <x v="0"/>
    <n v="5735689000"/>
    <n v="5734181086"/>
    <n v="4797340245"/>
    <n v="0.83662168547706028"/>
    <n v="4624036922"/>
    <n v="0.80639883056528916"/>
  </r>
  <r>
    <x v="0"/>
    <x v="0"/>
    <x v="15"/>
    <x v="1"/>
    <x v="0"/>
    <x v="1"/>
    <x v="0"/>
    <n v="3290000000"/>
    <n v="3290000000"/>
    <n v="2576311001"/>
    <n v="0.78307325258358662"/>
    <n v="2112713778"/>
    <n v="0.64216224255319154"/>
  </r>
  <r>
    <x v="0"/>
    <x v="0"/>
    <x v="16"/>
    <x v="13"/>
    <x v="0"/>
    <x v="0"/>
    <x v="0"/>
    <n v="21599327000"/>
    <n v="21599327000"/>
    <n v="19495342582"/>
    <n v="0.90259027894711719"/>
    <n v="17992837106"/>
    <n v="0.83302767285295509"/>
  </r>
  <r>
    <x v="0"/>
    <x v="0"/>
    <x v="16"/>
    <x v="13"/>
    <x v="0"/>
    <x v="1"/>
    <x v="0"/>
    <n v="53852377000"/>
    <n v="51057140663"/>
    <n v="46641637635"/>
    <n v="0.91351840368139103"/>
    <n v="33333387491"/>
    <n v="0.65286436056055874"/>
  </r>
  <r>
    <x v="0"/>
    <x v="0"/>
    <x v="17"/>
    <x v="2"/>
    <x v="0"/>
    <x v="0"/>
    <x v="0"/>
    <n v="7633090000"/>
    <n v="7571483446"/>
    <n v="7005740302"/>
    <n v="0.92527974893759013"/>
    <n v="6742292957"/>
    <n v="0.89048506875649847"/>
  </r>
  <r>
    <x v="0"/>
    <x v="0"/>
    <x v="17"/>
    <x v="2"/>
    <x v="0"/>
    <x v="1"/>
    <x v="0"/>
    <n v="9530565000"/>
    <n v="9240762416"/>
    <n v="8868651365"/>
    <n v="0.95973156388528014"/>
    <n v="6549840536"/>
    <n v="0.70879871607338596"/>
  </r>
  <r>
    <x v="0"/>
    <x v="0"/>
    <x v="18"/>
    <x v="14"/>
    <x v="0"/>
    <x v="0"/>
    <x v="0"/>
    <n v="46530296000"/>
    <n v="46530296000"/>
    <n v="34621261274"/>
    <n v="0.74405847910359302"/>
    <n v="33439848127"/>
    <n v="0.71866828715209552"/>
  </r>
  <r>
    <x v="0"/>
    <x v="0"/>
    <x v="18"/>
    <x v="14"/>
    <x v="0"/>
    <x v="1"/>
    <x v="0"/>
    <n v="41968151000"/>
    <n v="41968151000"/>
    <n v="41552041622"/>
    <n v="0.99008511530565169"/>
    <n v="27792457861"/>
    <n v="0.66222736048104669"/>
  </r>
  <r>
    <x v="0"/>
    <x v="0"/>
    <x v="19"/>
    <x v="15"/>
    <x v="0"/>
    <x v="0"/>
    <x v="0"/>
    <n v="0"/>
    <n v="0"/>
    <n v="0"/>
    <n v="0"/>
    <n v="0"/>
    <n v="0"/>
  </r>
  <r>
    <x v="0"/>
    <x v="0"/>
    <x v="19"/>
    <x v="15"/>
    <x v="0"/>
    <x v="1"/>
    <x v="0"/>
    <n v="0"/>
    <n v="0"/>
    <n v="0"/>
    <n v="0"/>
    <n v="0"/>
    <n v="0"/>
  </r>
  <r>
    <x v="0"/>
    <x v="0"/>
    <x v="20"/>
    <x v="14"/>
    <x v="0"/>
    <x v="0"/>
    <x v="0"/>
    <n v="0"/>
    <n v="0"/>
    <n v="0"/>
    <n v="0"/>
    <n v="0"/>
    <n v="0"/>
  </r>
  <r>
    <x v="0"/>
    <x v="0"/>
    <x v="20"/>
    <x v="14"/>
    <x v="0"/>
    <x v="1"/>
    <x v="0"/>
    <n v="0"/>
    <n v="0"/>
    <n v="0"/>
    <n v="0"/>
    <n v="0"/>
    <n v="0"/>
  </r>
  <r>
    <x v="0"/>
    <x v="0"/>
    <x v="21"/>
    <x v="7"/>
    <x v="1"/>
    <x v="0"/>
    <x v="0"/>
    <n v="8733839000"/>
    <n v="8212076946"/>
    <n v="6936104479"/>
    <n v="0.84462244138841025"/>
    <n v="6770458031"/>
    <n v="0.824451362976793"/>
  </r>
  <r>
    <x v="0"/>
    <x v="0"/>
    <x v="21"/>
    <x v="7"/>
    <x v="1"/>
    <x v="1"/>
    <x v="0"/>
    <n v="52244441000"/>
    <n v="52244441000"/>
    <n v="49480766906"/>
    <n v="0.94710108786502278"/>
    <n v="30176476492"/>
    <n v="0.57760167233868953"/>
  </r>
  <r>
    <x v="0"/>
    <x v="0"/>
    <x v="22"/>
    <x v="6"/>
    <x v="1"/>
    <x v="0"/>
    <x v="0"/>
    <n v="20656516000"/>
    <n v="34374669346"/>
    <n v="30577009189"/>
    <n v="0.88952155091953156"/>
    <n v="27844068452"/>
    <n v="0.81001705563285853"/>
  </r>
  <r>
    <x v="0"/>
    <x v="0"/>
    <x v="22"/>
    <x v="6"/>
    <x v="1"/>
    <x v="1"/>
    <x v="0"/>
    <n v="1654830902000"/>
    <n v="1733786243153"/>
    <n v="1574367902483"/>
    <n v="0.90805190587965001"/>
    <n v="1303587416894"/>
    <n v="0.75187320354056086"/>
  </r>
  <r>
    <x v="0"/>
    <x v="0"/>
    <x v="22"/>
    <x v="6"/>
    <x v="1"/>
    <x v="3"/>
    <x v="0"/>
    <n v="3468596000"/>
    <n v="2741843000"/>
    <n v="2705419930"/>
    <n v="0.98671584405088109"/>
    <n v="2466826253"/>
    <n v="0.8996963914418149"/>
  </r>
  <r>
    <x v="0"/>
    <x v="0"/>
    <x v="23"/>
    <x v="13"/>
    <x v="1"/>
    <x v="0"/>
    <x v="0"/>
    <n v="4178446000"/>
    <n v="4143708293"/>
    <n v="3565872125"/>
    <n v="0.86055095408715343"/>
    <n v="3308031978"/>
    <n v="0.79832646124928375"/>
  </r>
  <r>
    <x v="0"/>
    <x v="0"/>
    <x v="23"/>
    <x v="13"/>
    <x v="1"/>
    <x v="1"/>
    <x v="0"/>
    <n v="37793563000"/>
    <n v="37647821853"/>
    <n v="32852675250"/>
    <n v="0.87263149985879207"/>
    <n v="23136439126"/>
    <n v="0.6145492086192591"/>
  </r>
  <r>
    <x v="0"/>
    <x v="0"/>
    <x v="24"/>
    <x v="5"/>
    <x v="1"/>
    <x v="0"/>
    <x v="0"/>
    <n v="47478001000"/>
    <n v="47438419945"/>
    <n v="46325917385"/>
    <n v="0.97654849041578884"/>
    <n v="42274989804"/>
    <n v="0.89115509861023046"/>
  </r>
  <r>
    <x v="0"/>
    <x v="0"/>
    <x v="24"/>
    <x v="5"/>
    <x v="1"/>
    <x v="2"/>
    <x v="0"/>
    <n v="0"/>
    <n v="0"/>
    <n v="0"/>
    <n v="0"/>
    <n v="0"/>
    <n v="0"/>
  </r>
  <r>
    <x v="0"/>
    <x v="0"/>
    <x v="24"/>
    <x v="5"/>
    <x v="1"/>
    <x v="1"/>
    <x v="0"/>
    <n v="1397616034000"/>
    <n v="1174456954574"/>
    <n v="798234886003"/>
    <n v="0.6796629564789255"/>
    <n v="392136347595"/>
    <n v="0.33388737328158274"/>
  </r>
  <r>
    <x v="0"/>
    <x v="0"/>
    <x v="24"/>
    <x v="5"/>
    <x v="1"/>
    <x v="3"/>
    <x v="0"/>
    <n v="0"/>
    <n v="0"/>
    <n v="0"/>
    <n v="0"/>
    <n v="0"/>
    <n v="0"/>
  </r>
  <r>
    <x v="0"/>
    <x v="0"/>
    <x v="25"/>
    <x v="3"/>
    <x v="1"/>
    <x v="0"/>
    <x v="0"/>
    <n v="326812202000"/>
    <n v="326812202000"/>
    <n v="323228769759"/>
    <n v="0.98903519446620902"/>
    <n v="321630741620"/>
    <n v="0.98414545005268805"/>
  </r>
  <r>
    <x v="0"/>
    <x v="0"/>
    <x v="25"/>
    <x v="3"/>
    <x v="1"/>
    <x v="2"/>
    <x v="0"/>
    <n v="150000000000"/>
    <n v="150000000000"/>
    <n v="150000000000"/>
    <n v="1"/>
    <n v="150000000000"/>
    <n v="1"/>
  </r>
  <r>
    <x v="0"/>
    <x v="0"/>
    <x v="25"/>
    <x v="3"/>
    <x v="1"/>
    <x v="1"/>
    <x v="0"/>
    <n v="5711670000"/>
    <n v="5435227613"/>
    <n v="2137884086"/>
    <n v="0.39333846495896507"/>
    <n v="966642537"/>
    <n v="0.17784766450037537"/>
  </r>
  <r>
    <x v="0"/>
    <x v="0"/>
    <x v="26"/>
    <x v="8"/>
    <x v="1"/>
    <x v="0"/>
    <x v="0"/>
    <n v="9153742000"/>
    <n v="9107905978"/>
    <n v="8466371808"/>
    <n v="0.9295629344934373"/>
    <n v="8207969601"/>
    <n v="0.90119173614947479"/>
  </r>
  <r>
    <x v="0"/>
    <x v="0"/>
    <x v="26"/>
    <x v="8"/>
    <x v="1"/>
    <x v="1"/>
    <x v="0"/>
    <n v="52091270000"/>
    <n v="44862355068"/>
    <n v="41609096305"/>
    <n v="0.92748354922364462"/>
    <n v="34906991093"/>
    <n v="0.7780909192147808"/>
  </r>
  <r>
    <x v="0"/>
    <x v="0"/>
    <x v="27"/>
    <x v="9"/>
    <x v="1"/>
    <x v="0"/>
    <x v="0"/>
    <n v="24774546000"/>
    <n v="24771261083"/>
    <n v="22888285828"/>
    <n v="0.92398549073901426"/>
    <n v="21888102490"/>
    <n v="0.88360872773737575"/>
  </r>
  <r>
    <x v="0"/>
    <x v="0"/>
    <x v="27"/>
    <x v="9"/>
    <x v="1"/>
    <x v="2"/>
    <x v="0"/>
    <n v="0"/>
    <n v="0"/>
    <n v="0"/>
    <n v="0"/>
    <n v="0"/>
    <n v="0"/>
  </r>
  <r>
    <x v="0"/>
    <x v="0"/>
    <x v="27"/>
    <x v="9"/>
    <x v="1"/>
    <x v="1"/>
    <x v="0"/>
    <n v="144659577000"/>
    <n v="144626863129"/>
    <n v="126807795502"/>
    <n v="0.87679282229120692"/>
    <n v="92788919097"/>
    <n v="0.64157458088707131"/>
  </r>
  <r>
    <x v="0"/>
    <x v="0"/>
    <x v="28"/>
    <x v="9"/>
    <x v="1"/>
    <x v="0"/>
    <x v="0"/>
    <n v="4846437000"/>
    <n v="4572907516"/>
    <n v="3827601960"/>
    <n v="0.8370171376980019"/>
    <n v="3656520737"/>
    <n v="0.7996052236364537"/>
  </r>
  <r>
    <x v="0"/>
    <x v="0"/>
    <x v="28"/>
    <x v="9"/>
    <x v="1"/>
    <x v="1"/>
    <x v="0"/>
    <n v="13701273000"/>
    <n v="13730118266"/>
    <n v="11482287383"/>
    <n v="0.83628466707629745"/>
    <n v="7604234593"/>
    <n v="0.55383605921519452"/>
  </r>
  <r>
    <x v="0"/>
    <x v="0"/>
    <x v="29"/>
    <x v="12"/>
    <x v="1"/>
    <x v="0"/>
    <x v="0"/>
    <n v="9706945000"/>
    <n v="9706945000"/>
    <n v="9276901846"/>
    <n v="0.95569737399356858"/>
    <n v="9163282038"/>
    <n v="0.94399237226542443"/>
  </r>
  <r>
    <x v="0"/>
    <x v="0"/>
    <x v="29"/>
    <x v="12"/>
    <x v="1"/>
    <x v="1"/>
    <x v="0"/>
    <n v="106106042000"/>
    <n v="86717642000"/>
    <n v="70522527356"/>
    <n v="0.81324313864530584"/>
    <n v="58850022989"/>
    <n v="0.6786395666639552"/>
  </r>
  <r>
    <x v="0"/>
    <x v="0"/>
    <x v="30"/>
    <x v="9"/>
    <x v="1"/>
    <x v="0"/>
    <x v="0"/>
    <n v="2939760000"/>
    <n v="2924586576"/>
    <n v="2730069183"/>
    <n v="0.93348892640202008"/>
    <n v="2673027496"/>
    <n v="0.91398473819706127"/>
  </r>
  <r>
    <x v="0"/>
    <x v="0"/>
    <x v="30"/>
    <x v="9"/>
    <x v="1"/>
    <x v="1"/>
    <x v="0"/>
    <n v="3793000000"/>
    <n v="4049960252"/>
    <n v="4008623797"/>
    <n v="0.98979336773006932"/>
    <n v="3496488845"/>
    <n v="0.86333905209892414"/>
  </r>
  <r>
    <x v="0"/>
    <x v="0"/>
    <x v="31"/>
    <x v="9"/>
    <x v="1"/>
    <x v="0"/>
    <x v="0"/>
    <n v="19009260000"/>
    <n v="19009260000"/>
    <n v="18455142531"/>
    <n v="0.97085012941061355"/>
    <n v="18455142531"/>
    <n v="0.97085012941061355"/>
  </r>
  <r>
    <x v="0"/>
    <x v="0"/>
    <x v="31"/>
    <x v="9"/>
    <x v="1"/>
    <x v="1"/>
    <x v="0"/>
    <n v="6480000000"/>
    <n v="6480000000"/>
    <n v="6355773006"/>
    <n v="0.98082916759259264"/>
    <n v="6355773006"/>
    <n v="0.98082916759259264"/>
  </r>
  <r>
    <x v="0"/>
    <x v="0"/>
    <x v="32"/>
    <x v="14"/>
    <x v="1"/>
    <x v="0"/>
    <x v="0"/>
    <n v="6473428000"/>
    <n v="6748725055"/>
    <n v="6126787011"/>
    <n v="0.90784362395394691"/>
    <n v="5535647258"/>
    <n v="0.82025081965648394"/>
  </r>
  <r>
    <x v="0"/>
    <x v="0"/>
    <x v="32"/>
    <x v="14"/>
    <x v="1"/>
    <x v="2"/>
    <x v="0"/>
    <n v="0"/>
    <n v="0"/>
    <n v="0"/>
    <n v="0"/>
    <n v="0"/>
    <n v="0"/>
  </r>
  <r>
    <x v="0"/>
    <x v="0"/>
    <x v="32"/>
    <x v="14"/>
    <x v="1"/>
    <x v="1"/>
    <x v="0"/>
    <n v="261874785000"/>
    <n v="250769661738"/>
    <n v="190307820010"/>
    <n v="0.75889491053678759"/>
    <n v="114008352700"/>
    <n v="0.4546337539790361"/>
  </r>
  <r>
    <x v="0"/>
    <x v="0"/>
    <x v="33"/>
    <x v="13"/>
    <x v="1"/>
    <x v="0"/>
    <x v="0"/>
    <n v="5322842000"/>
    <n v="5322842000"/>
    <n v="4760414863"/>
    <n v="0.8943370596008674"/>
    <n v="4585150396"/>
    <n v="0.86141020079123143"/>
  </r>
  <r>
    <x v="0"/>
    <x v="0"/>
    <x v="33"/>
    <x v="13"/>
    <x v="1"/>
    <x v="1"/>
    <x v="0"/>
    <n v="22315264000"/>
    <n v="20231806247"/>
    <n v="20028685410"/>
    <n v="0.98996032116360744"/>
    <n v="12001000045"/>
    <n v="0.59317491965303515"/>
  </r>
  <r>
    <x v="0"/>
    <x v="0"/>
    <x v="34"/>
    <x v="4"/>
    <x v="1"/>
    <x v="0"/>
    <x v="0"/>
    <n v="4186981000"/>
    <n v="4186981000"/>
    <n v="3882394710"/>
    <n v="0.92725395935639543"/>
    <n v="3799976920"/>
    <n v="0.90756965937987299"/>
  </r>
  <r>
    <x v="0"/>
    <x v="0"/>
    <x v="34"/>
    <x v="4"/>
    <x v="1"/>
    <x v="1"/>
    <x v="0"/>
    <n v="5187296000"/>
    <n v="5104144750"/>
    <n v="4204359248"/>
    <n v="0.8237147365383789"/>
    <n v="2923857208"/>
    <n v="0.57283979025085452"/>
  </r>
  <r>
    <x v="0"/>
    <x v="0"/>
    <x v="35"/>
    <x v="2"/>
    <x v="1"/>
    <x v="0"/>
    <x v="0"/>
    <n v="9707697000"/>
    <n v="9707697000"/>
    <n v="9239261767"/>
    <n v="0.95174599773767143"/>
    <n v="8709029047"/>
    <n v="0.89712617184075683"/>
  </r>
  <r>
    <x v="0"/>
    <x v="0"/>
    <x v="35"/>
    <x v="2"/>
    <x v="1"/>
    <x v="1"/>
    <x v="0"/>
    <n v="20613000000"/>
    <n v="20915925680"/>
    <n v="20608842230"/>
    <n v="0.98531819940947507"/>
    <n v="16751992801"/>
    <n v="0.80092045923735566"/>
  </r>
  <r>
    <x v="0"/>
    <x v="0"/>
    <x v="36"/>
    <x v="7"/>
    <x v="1"/>
    <x v="0"/>
    <x v="0"/>
    <n v="3887184000"/>
    <n v="3864383176"/>
    <n v="3773582557"/>
    <n v="0.97650320507450628"/>
    <n v="3649561323"/>
    <n v="0.94440979498768007"/>
  </r>
  <r>
    <x v="0"/>
    <x v="0"/>
    <x v="36"/>
    <x v="7"/>
    <x v="1"/>
    <x v="1"/>
    <x v="0"/>
    <n v="12368497000"/>
    <n v="12123309523"/>
    <n v="11962705035"/>
    <n v="0.98675242204322955"/>
    <n v="7527585652"/>
    <n v="0.62091837527688931"/>
  </r>
  <r>
    <x v="0"/>
    <x v="0"/>
    <x v="36"/>
    <x v="7"/>
    <x v="1"/>
    <x v="3"/>
    <x v="0"/>
    <n v="0"/>
    <n v="0"/>
    <n v="0"/>
    <n v="0"/>
    <n v="0"/>
    <n v="0"/>
  </r>
  <r>
    <x v="0"/>
    <x v="0"/>
    <x v="37"/>
    <x v="9"/>
    <x v="1"/>
    <x v="0"/>
    <x v="0"/>
    <n v="6634324000"/>
    <n v="7372624000"/>
    <n v="7175498066"/>
    <n v="0.97326244577235999"/>
    <n v="6657281930"/>
    <n v="0.90297320601186226"/>
  </r>
  <r>
    <x v="0"/>
    <x v="0"/>
    <x v="37"/>
    <x v="9"/>
    <x v="1"/>
    <x v="1"/>
    <x v="0"/>
    <n v="28649966000"/>
    <n v="28440628715"/>
    <n v="27067852301"/>
    <n v="0.95173185418098805"/>
    <n v="27053500501"/>
    <n v="0.95122723101868667"/>
  </r>
  <r>
    <x v="0"/>
    <x v="0"/>
    <x v="38"/>
    <x v="3"/>
    <x v="1"/>
    <x v="0"/>
    <x v="0"/>
    <n v="39006949000"/>
    <n v="38598003216"/>
    <n v="31888018073"/>
    <n v="0.82615719508986118"/>
    <n v="28694955845"/>
    <n v="0.74343109627767223"/>
  </r>
  <r>
    <x v="0"/>
    <x v="0"/>
    <x v="38"/>
    <x v="3"/>
    <x v="1"/>
    <x v="1"/>
    <x v="0"/>
    <n v="23088211000"/>
    <n v="20771595419"/>
    <n v="17786732851"/>
    <n v="0.85630075553706797"/>
    <n v="12399403088"/>
    <n v="0.59694033307899563"/>
  </r>
  <r>
    <x v="0"/>
    <x v="0"/>
    <x v="38"/>
    <x v="3"/>
    <x v="1"/>
    <x v="3"/>
    <x v="0"/>
    <n v="0"/>
    <n v="0"/>
    <n v="0"/>
    <n v="0"/>
    <n v="0"/>
    <n v="0"/>
  </r>
  <r>
    <x v="0"/>
    <x v="0"/>
    <x v="39"/>
    <x v="5"/>
    <x v="1"/>
    <x v="0"/>
    <x v="0"/>
    <n v="15366926000"/>
    <n v="15366926000"/>
    <n v="14465480237"/>
    <n v="0.94133857591297054"/>
    <n v="14086050064"/>
    <n v="0.91664722430497814"/>
  </r>
  <r>
    <x v="0"/>
    <x v="0"/>
    <x v="39"/>
    <x v="5"/>
    <x v="1"/>
    <x v="1"/>
    <x v="0"/>
    <n v="189839363000"/>
    <n v="185762917922"/>
    <n v="92532823108"/>
    <n v="0.49812322148629046"/>
    <n v="56670620293"/>
    <n v="0.30506960660897581"/>
  </r>
  <r>
    <x v="0"/>
    <x v="0"/>
    <x v="40"/>
    <x v="8"/>
    <x v="1"/>
    <x v="0"/>
    <x v="0"/>
    <n v="149979018000"/>
    <n v="153382521530"/>
    <n v="143301192721"/>
    <n v="0.9342732880615201"/>
    <n v="143094994478"/>
    <n v="0.93292894816579297"/>
  </r>
  <r>
    <x v="0"/>
    <x v="0"/>
    <x v="40"/>
    <x v="8"/>
    <x v="1"/>
    <x v="1"/>
    <x v="0"/>
    <n v="29611306000"/>
    <n v="38120271932"/>
    <n v="18033222394"/>
    <n v="0.47306122123599126"/>
    <n v="10720918371"/>
    <n v="0.28123929415100374"/>
  </r>
  <r>
    <x v="0"/>
    <x v="0"/>
    <x v="41"/>
    <x v="13"/>
    <x v="1"/>
    <x v="0"/>
    <x v="0"/>
    <n v="0"/>
    <n v="0"/>
    <n v="0"/>
    <n v="0"/>
    <n v="0"/>
    <n v="0"/>
  </r>
  <r>
    <x v="0"/>
    <x v="0"/>
    <x v="41"/>
    <x v="13"/>
    <x v="1"/>
    <x v="1"/>
    <x v="0"/>
    <n v="0"/>
    <n v="0"/>
    <n v="0"/>
    <n v="0"/>
    <n v="0"/>
    <n v="0"/>
  </r>
  <r>
    <x v="0"/>
    <x v="0"/>
    <x v="42"/>
    <x v="4"/>
    <x v="2"/>
    <x v="0"/>
    <x v="0"/>
    <n v="194566903000"/>
    <n v="216351863416"/>
    <n v="166756602092"/>
    <n v="0.77076573069010945"/>
    <n v="148008365654"/>
    <n v="0.68410950253481495"/>
  </r>
  <r>
    <x v="0"/>
    <x v="0"/>
    <x v="42"/>
    <x v="4"/>
    <x v="2"/>
    <x v="2"/>
    <x v="0"/>
    <n v="0"/>
    <n v="0"/>
    <n v="0"/>
    <n v="0"/>
    <n v="0"/>
    <n v="0"/>
  </r>
  <r>
    <x v="0"/>
    <x v="0"/>
    <x v="42"/>
    <x v="4"/>
    <x v="2"/>
    <x v="1"/>
    <x v="0"/>
    <n v="65271452000"/>
    <n v="90153454247"/>
    <n v="13961952998"/>
    <n v="0.15486875255769367"/>
    <n v="7943727736"/>
    <n v="8.8113403999318649E-2"/>
  </r>
  <r>
    <x v="0"/>
    <x v="0"/>
    <x v="42"/>
    <x v="4"/>
    <x v="2"/>
    <x v="3"/>
    <x v="0"/>
    <n v="302130000"/>
    <n v="302130000"/>
    <n v="212702610"/>
    <n v="0.70401022738556251"/>
    <n v="212702610"/>
    <n v="0.70401022738556251"/>
  </r>
  <r>
    <x v="0"/>
    <x v="0"/>
    <x v="43"/>
    <x v="16"/>
    <x v="3"/>
    <x v="0"/>
    <x v="0"/>
    <n v="76337668000"/>
    <n v="78698219213"/>
    <n v="75981191510"/>
    <n v="0.96547535979630938"/>
    <n v="73850725229"/>
    <n v="0.93840401939871021"/>
  </r>
  <r>
    <x v="0"/>
    <x v="0"/>
    <x v="43"/>
    <x v="16"/>
    <x v="3"/>
    <x v="1"/>
    <x v="0"/>
    <n v="2636000000"/>
    <n v="2290917981"/>
    <n v="1113286981"/>
    <n v="0.48595671701613835"/>
    <n v="1089500186"/>
    <n v="0.47557363250709933"/>
  </r>
  <r>
    <x v="0"/>
    <x v="0"/>
    <x v="44"/>
    <x v="4"/>
    <x v="1"/>
    <x v="0"/>
    <x v="0"/>
    <n v="0"/>
    <n v="0"/>
    <n v="0"/>
    <n v="0"/>
    <n v="0"/>
    <n v="0"/>
  </r>
  <r>
    <x v="0"/>
    <x v="0"/>
    <x v="44"/>
    <x v="4"/>
    <x v="1"/>
    <x v="1"/>
    <x v="0"/>
    <n v="0"/>
    <n v="0"/>
    <n v="0"/>
    <n v="0"/>
    <n v="0"/>
    <n v="0"/>
  </r>
  <r>
    <x v="1"/>
    <x v="0"/>
    <x v="0"/>
    <x v="0"/>
    <x v="0"/>
    <x v="0"/>
    <x v="0"/>
    <n v="47116068000"/>
    <n v="47929068000"/>
    <n v="47780021719"/>
    <n v="0.99689027374786421"/>
    <n v="47780021719"/>
    <n v="0.99689027374786421"/>
  </r>
  <r>
    <x v="1"/>
    <x v="0"/>
    <x v="1"/>
    <x v="0"/>
    <x v="0"/>
    <x v="0"/>
    <x v="0"/>
    <n v="75544184000"/>
    <n v="84544184000"/>
    <n v="84361432069"/>
    <n v="0.99783838553578086"/>
    <n v="78917137388"/>
    <n v="0.9334425344740449"/>
  </r>
  <r>
    <x v="1"/>
    <x v="0"/>
    <x v="1"/>
    <x v="0"/>
    <x v="0"/>
    <x v="1"/>
    <x v="0"/>
    <n v="8500000000"/>
    <n v="8500000000"/>
    <n v="8490765298"/>
    <n v="0.99891356447058821"/>
    <n v="6655722275"/>
    <n v="0.78302614999999998"/>
  </r>
  <r>
    <x v="1"/>
    <x v="0"/>
    <x v="2"/>
    <x v="1"/>
    <x v="0"/>
    <x v="0"/>
    <x v="0"/>
    <n v="68729864000"/>
    <n v="68729864000"/>
    <n v="59911686829"/>
    <n v="0.87169802677042985"/>
    <n v="51366765866"/>
    <n v="0.74737185375486848"/>
  </r>
  <r>
    <x v="1"/>
    <x v="0"/>
    <x v="2"/>
    <x v="1"/>
    <x v="0"/>
    <x v="1"/>
    <x v="0"/>
    <n v="172119920000"/>
    <n v="144966932505"/>
    <n v="137796165933"/>
    <n v="0.95053515689343382"/>
    <n v="77117983939"/>
    <n v="0.53196948163568369"/>
  </r>
  <r>
    <x v="1"/>
    <x v="0"/>
    <x v="3"/>
    <x v="0"/>
    <x v="0"/>
    <x v="0"/>
    <x v="0"/>
    <n v="15640000000"/>
    <n v="15640000000"/>
    <n v="14523679826"/>
    <n v="0.92862402979539638"/>
    <n v="12964233241"/>
    <n v="0.82891516886189254"/>
  </r>
  <r>
    <x v="1"/>
    <x v="0"/>
    <x v="3"/>
    <x v="0"/>
    <x v="0"/>
    <x v="1"/>
    <x v="0"/>
    <n v="1500000000"/>
    <n v="1500000000"/>
    <n v="1485226874"/>
    <n v="0.99015124933333332"/>
    <n v="1059381085"/>
    <n v="0.70625405666666663"/>
  </r>
  <r>
    <x v="1"/>
    <x v="0"/>
    <x v="4"/>
    <x v="2"/>
    <x v="0"/>
    <x v="0"/>
    <x v="0"/>
    <n v="87498080000"/>
    <n v="87498080000"/>
    <n v="79999890492.809998"/>
    <n v="0.91430452522855354"/>
    <n v="75621907768.809998"/>
    <n v="0.86426933903932512"/>
  </r>
  <r>
    <x v="1"/>
    <x v="0"/>
    <x v="4"/>
    <x v="2"/>
    <x v="0"/>
    <x v="1"/>
    <x v="0"/>
    <n v="45258476000"/>
    <n v="45006476000"/>
    <n v="41185921456"/>
    <n v="0.91511100438079174"/>
    <n v="24995513554"/>
    <n v="0.55537593198809876"/>
  </r>
  <r>
    <x v="1"/>
    <x v="0"/>
    <x v="5"/>
    <x v="3"/>
    <x v="0"/>
    <x v="0"/>
    <x v="0"/>
    <n v="226069712000"/>
    <n v="219812097051"/>
    <n v="153757967709"/>
    <n v="0.69949729688137063"/>
    <n v="136877148794.16"/>
    <n v="0.62270070951737599"/>
  </r>
  <r>
    <x v="1"/>
    <x v="0"/>
    <x v="5"/>
    <x v="3"/>
    <x v="0"/>
    <x v="2"/>
    <x v="0"/>
    <n v="233673798000"/>
    <n v="233673798000"/>
    <n v="166408153216"/>
    <n v="0.71213869351325387"/>
    <n v="166010071077"/>
    <n v="0.71043511295605333"/>
  </r>
  <r>
    <x v="1"/>
    <x v="0"/>
    <x v="5"/>
    <x v="3"/>
    <x v="0"/>
    <x v="1"/>
    <x v="0"/>
    <n v="41217034000"/>
    <n v="39076301475"/>
    <n v="30697974476"/>
    <n v="0.78559058348036759"/>
    <n v="15524061653"/>
    <n v="0.39727561378683424"/>
  </r>
  <r>
    <x v="1"/>
    <x v="0"/>
    <x v="5"/>
    <x v="3"/>
    <x v="0"/>
    <x v="3"/>
    <x v="0"/>
    <n v="1829988023000"/>
    <n v="1565497199952"/>
    <n v="1415134608195"/>
    <n v="0.90395218096742025"/>
    <n v="1415134608195"/>
    <n v="0.90395218096742025"/>
  </r>
  <r>
    <x v="1"/>
    <x v="0"/>
    <x v="6"/>
    <x v="4"/>
    <x v="0"/>
    <x v="0"/>
    <x v="0"/>
    <n v="76006674000"/>
    <n v="76006674000"/>
    <n v="70353381801"/>
    <n v="0.92562110797007113"/>
    <n v="66875072691"/>
    <n v="0.87985790157059107"/>
  </r>
  <r>
    <x v="1"/>
    <x v="0"/>
    <x v="6"/>
    <x v="4"/>
    <x v="0"/>
    <x v="1"/>
    <x v="0"/>
    <n v="3113369173000"/>
    <n v="2909650793116"/>
    <n v="2703315079742"/>
    <n v="0.92908574669435462"/>
    <n v="2115759287074"/>
    <n v="0.72715230710149703"/>
  </r>
  <r>
    <x v="1"/>
    <x v="0"/>
    <x v="7"/>
    <x v="5"/>
    <x v="0"/>
    <x v="0"/>
    <x v="0"/>
    <n v="30893877000"/>
    <n v="30893877000"/>
    <n v="29179854318"/>
    <n v="0.94451901643811165"/>
    <n v="27020264808"/>
    <n v="0.87461553653495805"/>
  </r>
  <r>
    <x v="1"/>
    <x v="0"/>
    <x v="7"/>
    <x v="5"/>
    <x v="0"/>
    <x v="1"/>
    <x v="0"/>
    <n v="205741335000"/>
    <n v="205741335000"/>
    <n v="181591899196"/>
    <n v="0.88262234322529309"/>
    <n v="98284118504.25"/>
    <n v="0.477707206985169"/>
  </r>
  <r>
    <x v="1"/>
    <x v="0"/>
    <x v="7"/>
    <x v="5"/>
    <x v="0"/>
    <x v="3"/>
    <x v="0"/>
    <n v="0"/>
    <n v="0"/>
    <n v="0"/>
    <n v="0"/>
    <n v="0"/>
    <n v="0"/>
  </r>
  <r>
    <x v="1"/>
    <x v="0"/>
    <x v="8"/>
    <x v="6"/>
    <x v="0"/>
    <x v="0"/>
    <x v="0"/>
    <n v="30156054000"/>
    <n v="34151313000"/>
    <n v="30275035358"/>
    <n v="0.88649696595852701"/>
    <n v="26748891859"/>
    <n v="0.78324636768723943"/>
  </r>
  <r>
    <x v="1"/>
    <x v="0"/>
    <x v="9"/>
    <x v="7"/>
    <x v="0"/>
    <x v="0"/>
    <x v="0"/>
    <n v="9850974000"/>
    <n v="9850974000"/>
    <n v="8219114490"/>
    <n v="0.83434536422489791"/>
    <n v="7741882286"/>
    <n v="0.78590018469239686"/>
  </r>
  <r>
    <x v="1"/>
    <x v="0"/>
    <x v="9"/>
    <x v="7"/>
    <x v="0"/>
    <x v="1"/>
    <x v="0"/>
    <n v="77585000000"/>
    <n v="75159000000"/>
    <n v="74556019079"/>
    <n v="0.99197726258997587"/>
    <n v="60113033473"/>
    <n v="0.79981151256669192"/>
  </r>
  <r>
    <x v="1"/>
    <x v="0"/>
    <x v="9"/>
    <x v="7"/>
    <x v="0"/>
    <x v="3"/>
    <x v="0"/>
    <n v="0"/>
    <n v="0"/>
    <n v="0"/>
    <n v="0"/>
    <n v="0"/>
    <n v="0"/>
  </r>
  <r>
    <x v="1"/>
    <x v="0"/>
    <x v="10"/>
    <x v="8"/>
    <x v="0"/>
    <x v="0"/>
    <x v="0"/>
    <n v="12784705000"/>
    <n v="12784705000"/>
    <n v="11049706452"/>
    <n v="0.86429107687662721"/>
    <n v="10666934942"/>
    <n v="0.83435127693599498"/>
  </r>
  <r>
    <x v="1"/>
    <x v="0"/>
    <x v="10"/>
    <x v="8"/>
    <x v="0"/>
    <x v="1"/>
    <x v="0"/>
    <n v="262622997000"/>
    <n v="225363490000"/>
    <n v="207670597289"/>
    <n v="0.92149175223102908"/>
    <n v="156534285267"/>
    <n v="0.69458582340466946"/>
  </r>
  <r>
    <x v="1"/>
    <x v="0"/>
    <x v="10"/>
    <x v="8"/>
    <x v="0"/>
    <x v="3"/>
    <x v="0"/>
    <n v="0"/>
    <n v="0"/>
    <n v="0"/>
    <n v="0"/>
    <n v="0"/>
    <n v="0"/>
  </r>
  <r>
    <x v="1"/>
    <x v="0"/>
    <x v="11"/>
    <x v="9"/>
    <x v="0"/>
    <x v="0"/>
    <x v="0"/>
    <n v="10655397000"/>
    <n v="10655397000"/>
    <n v="10562534104"/>
    <n v="0.99128489571998113"/>
    <n v="10154423062"/>
    <n v="0.95298401945980993"/>
  </r>
  <r>
    <x v="1"/>
    <x v="0"/>
    <x v="11"/>
    <x v="9"/>
    <x v="0"/>
    <x v="1"/>
    <x v="0"/>
    <n v="61420000000"/>
    <n v="51520999999"/>
    <n v="49740906809"/>
    <n v="0.96544917237564198"/>
    <n v="47429078739"/>
    <n v="0.92057760408223011"/>
  </r>
  <r>
    <x v="1"/>
    <x v="0"/>
    <x v="12"/>
    <x v="10"/>
    <x v="0"/>
    <x v="0"/>
    <x v="0"/>
    <n v="48443270000"/>
    <n v="49694872500"/>
    <n v="45807546821"/>
    <n v="0.92177612128897202"/>
    <n v="44299078880"/>
    <n v="0.89142152200913682"/>
  </r>
  <r>
    <x v="1"/>
    <x v="0"/>
    <x v="12"/>
    <x v="10"/>
    <x v="0"/>
    <x v="1"/>
    <x v="0"/>
    <n v="13200000000"/>
    <n v="14200000000"/>
    <n v="14029592795"/>
    <n v="0.9879994926056338"/>
    <n v="11992758507"/>
    <n v="0.8445604582394366"/>
  </r>
  <r>
    <x v="1"/>
    <x v="0"/>
    <x v="12"/>
    <x v="10"/>
    <x v="0"/>
    <x v="3"/>
    <x v="0"/>
    <n v="0"/>
    <n v="0"/>
    <n v="0"/>
    <n v="0"/>
    <n v="0"/>
    <n v="0"/>
  </r>
  <r>
    <x v="1"/>
    <x v="0"/>
    <x v="13"/>
    <x v="11"/>
    <x v="0"/>
    <x v="0"/>
    <x v="0"/>
    <n v="10266621000"/>
    <n v="10266621000"/>
    <n v="6572047383"/>
    <n v="0.64013733272125273"/>
    <n v="5256813037"/>
    <n v="0.51202952139754643"/>
  </r>
  <r>
    <x v="1"/>
    <x v="0"/>
    <x v="13"/>
    <x v="11"/>
    <x v="0"/>
    <x v="1"/>
    <x v="0"/>
    <n v="12000000000"/>
    <n v="15000000000"/>
    <n v="14392377285"/>
    <n v="0.95949181900000002"/>
    <n v="6443881345"/>
    <n v="0.42959208966666668"/>
  </r>
  <r>
    <x v="1"/>
    <x v="0"/>
    <x v="14"/>
    <x v="12"/>
    <x v="0"/>
    <x v="0"/>
    <x v="0"/>
    <n v="18503550000"/>
    <n v="18503550000"/>
    <n v="16582501692"/>
    <n v="0.89617947323621683"/>
    <n v="13358066327"/>
    <n v="0.72191910887370259"/>
  </r>
  <r>
    <x v="1"/>
    <x v="0"/>
    <x v="14"/>
    <x v="12"/>
    <x v="0"/>
    <x v="1"/>
    <x v="0"/>
    <n v="911357197000"/>
    <n v="871155280504"/>
    <n v="820658888931"/>
    <n v="0.94203514263979926"/>
    <n v="518226857804"/>
    <n v="0.59487311780304419"/>
  </r>
  <r>
    <x v="1"/>
    <x v="0"/>
    <x v="15"/>
    <x v="1"/>
    <x v="0"/>
    <x v="0"/>
    <x v="0"/>
    <n v="8926534000"/>
    <n v="8926534000"/>
    <n v="8149559958"/>
    <n v="0.91295904524645288"/>
    <n v="6009428793"/>
    <n v="0.67320964587151066"/>
  </r>
  <r>
    <x v="1"/>
    <x v="0"/>
    <x v="15"/>
    <x v="1"/>
    <x v="0"/>
    <x v="1"/>
    <x v="0"/>
    <n v="3040000000"/>
    <n v="3040000000"/>
    <n v="2876161200"/>
    <n v="0.94610565789473688"/>
    <n v="2129631448"/>
    <n v="0.7005366605263158"/>
  </r>
  <r>
    <x v="1"/>
    <x v="0"/>
    <x v="16"/>
    <x v="13"/>
    <x v="0"/>
    <x v="0"/>
    <x v="0"/>
    <n v="21355833000"/>
    <n v="21355833000"/>
    <n v="20248189693"/>
    <n v="0.94813392167844723"/>
    <n v="17314364419"/>
    <n v="0.81075575085270613"/>
  </r>
  <r>
    <x v="1"/>
    <x v="0"/>
    <x v="16"/>
    <x v="13"/>
    <x v="0"/>
    <x v="1"/>
    <x v="0"/>
    <n v="70258274000"/>
    <n v="62646290878"/>
    <n v="57060943555"/>
    <n v="0.9108431282248276"/>
    <n v="35639438102"/>
    <n v="0.56889941291824808"/>
  </r>
  <r>
    <x v="1"/>
    <x v="0"/>
    <x v="17"/>
    <x v="2"/>
    <x v="0"/>
    <x v="0"/>
    <x v="0"/>
    <n v="9523858000"/>
    <n v="9523858000"/>
    <n v="9106197234"/>
    <n v="0.95614584278766024"/>
    <n v="8692878564"/>
    <n v="0.91274760333469906"/>
  </r>
  <r>
    <x v="1"/>
    <x v="0"/>
    <x v="17"/>
    <x v="2"/>
    <x v="0"/>
    <x v="1"/>
    <x v="0"/>
    <n v="8500000000"/>
    <n v="8804238325"/>
    <n v="8776832872"/>
    <n v="0.99688724316762523"/>
    <n v="7190711150"/>
    <n v="0.81673290573946389"/>
  </r>
  <r>
    <x v="1"/>
    <x v="0"/>
    <x v="18"/>
    <x v="14"/>
    <x v="0"/>
    <x v="0"/>
    <x v="0"/>
    <n v="44934327000"/>
    <n v="44934327000"/>
    <n v="35614580101"/>
    <n v="0.79259182186037858"/>
    <n v="34552847247"/>
    <n v="0.76896327493677608"/>
  </r>
  <r>
    <x v="1"/>
    <x v="0"/>
    <x v="18"/>
    <x v="14"/>
    <x v="0"/>
    <x v="1"/>
    <x v="0"/>
    <n v="38600000000"/>
    <n v="32330000000"/>
    <n v="30026856695"/>
    <n v="0.92876141957933811"/>
    <n v="17021179475"/>
    <n v="0.52648250773275596"/>
  </r>
  <r>
    <x v="1"/>
    <x v="0"/>
    <x v="19"/>
    <x v="15"/>
    <x v="0"/>
    <x v="0"/>
    <x v="0"/>
    <n v="0"/>
    <n v="0"/>
    <n v="0"/>
    <n v="0"/>
    <n v="0"/>
    <n v="0"/>
  </r>
  <r>
    <x v="1"/>
    <x v="0"/>
    <x v="19"/>
    <x v="15"/>
    <x v="0"/>
    <x v="1"/>
    <x v="0"/>
    <n v="0"/>
    <n v="0"/>
    <n v="0"/>
    <n v="0"/>
    <n v="0"/>
    <n v="0"/>
  </r>
  <r>
    <x v="1"/>
    <x v="0"/>
    <x v="20"/>
    <x v="14"/>
    <x v="0"/>
    <x v="0"/>
    <x v="0"/>
    <n v="0"/>
    <n v="0"/>
    <n v="0"/>
    <n v="0"/>
    <n v="0"/>
    <n v="0"/>
  </r>
  <r>
    <x v="1"/>
    <x v="0"/>
    <x v="20"/>
    <x v="14"/>
    <x v="0"/>
    <x v="1"/>
    <x v="0"/>
    <n v="0"/>
    <n v="0"/>
    <n v="0"/>
    <n v="0"/>
    <n v="0"/>
    <n v="0"/>
  </r>
  <r>
    <x v="1"/>
    <x v="0"/>
    <x v="21"/>
    <x v="7"/>
    <x v="1"/>
    <x v="0"/>
    <x v="0"/>
    <n v="8123222000"/>
    <n v="8123222000"/>
    <n v="7940147132"/>
    <n v="0.97746277671593862"/>
    <n v="7786826131"/>
    <n v="0.95858836936870617"/>
  </r>
  <r>
    <x v="1"/>
    <x v="0"/>
    <x v="21"/>
    <x v="7"/>
    <x v="1"/>
    <x v="1"/>
    <x v="0"/>
    <n v="48682000000"/>
    <n v="59892760112"/>
    <n v="51538172292"/>
    <n v="0.86050755042217375"/>
    <n v="25604613093"/>
    <n v="0.42750764942405634"/>
  </r>
  <r>
    <x v="1"/>
    <x v="0"/>
    <x v="22"/>
    <x v="6"/>
    <x v="1"/>
    <x v="0"/>
    <x v="0"/>
    <n v="20030742000"/>
    <n v="20030742000"/>
    <n v="11976034678"/>
    <n v="0.59788272835824052"/>
    <n v="8344854867"/>
    <n v="0.41660238382582132"/>
  </r>
  <r>
    <x v="1"/>
    <x v="0"/>
    <x v="22"/>
    <x v="6"/>
    <x v="1"/>
    <x v="1"/>
    <x v="0"/>
    <n v="2211890129000"/>
    <n v="2118315671106"/>
    <n v="1704416362894"/>
    <n v="0.80460924032351711"/>
    <n v="1331024218839"/>
    <n v="0.6283408261546094"/>
  </r>
  <r>
    <x v="1"/>
    <x v="0"/>
    <x v="22"/>
    <x v="6"/>
    <x v="1"/>
    <x v="3"/>
    <x v="0"/>
    <n v="2919823000"/>
    <n v="2919823000"/>
    <n v="2741950415"/>
    <n v="0.93908103847390745"/>
    <n v="2502985851"/>
    <n v="0.8572388980427923"/>
  </r>
  <r>
    <x v="1"/>
    <x v="0"/>
    <x v="23"/>
    <x v="13"/>
    <x v="1"/>
    <x v="0"/>
    <x v="0"/>
    <n v="4029231000"/>
    <n v="4029231000"/>
    <n v="3963880682"/>
    <n v="0.98378094529700577"/>
    <n v="3731117482"/>
    <n v="0.92601230408482416"/>
  </r>
  <r>
    <x v="1"/>
    <x v="0"/>
    <x v="23"/>
    <x v="13"/>
    <x v="1"/>
    <x v="1"/>
    <x v="0"/>
    <n v="34454077000"/>
    <n v="33654077000"/>
    <n v="27128464759"/>
    <n v="0.8060974234711592"/>
    <n v="14362138556"/>
    <n v="0.42675776120676256"/>
  </r>
  <r>
    <x v="1"/>
    <x v="0"/>
    <x v="24"/>
    <x v="5"/>
    <x v="1"/>
    <x v="0"/>
    <x v="0"/>
    <n v="47750640000"/>
    <n v="47750640000"/>
    <n v="45358512564"/>
    <n v="0.94990376179251212"/>
    <n v="42042207497"/>
    <n v="0.88045327763146208"/>
  </r>
  <r>
    <x v="1"/>
    <x v="0"/>
    <x v="24"/>
    <x v="5"/>
    <x v="1"/>
    <x v="2"/>
    <x v="0"/>
    <n v="11849000000"/>
    <n v="11849000000"/>
    <n v="0"/>
    <n v="0"/>
    <n v="0"/>
    <n v="0"/>
  </r>
  <r>
    <x v="1"/>
    <x v="0"/>
    <x v="24"/>
    <x v="5"/>
    <x v="1"/>
    <x v="1"/>
    <x v="0"/>
    <n v="1247308004000"/>
    <n v="719931804928"/>
    <n v="481673700782"/>
    <n v="0.66905462084727862"/>
    <n v="132732185175"/>
    <n v="0.18436771964571627"/>
  </r>
  <r>
    <x v="1"/>
    <x v="0"/>
    <x v="24"/>
    <x v="5"/>
    <x v="1"/>
    <x v="3"/>
    <x v="0"/>
    <n v="0"/>
    <n v="0"/>
    <n v="0"/>
    <n v="0"/>
    <n v="0"/>
    <n v="0"/>
  </r>
  <r>
    <x v="1"/>
    <x v="0"/>
    <x v="25"/>
    <x v="3"/>
    <x v="1"/>
    <x v="0"/>
    <x v="0"/>
    <n v="336795903000"/>
    <n v="336795903000"/>
    <n v="301201711839"/>
    <n v="0.89431524895657655"/>
    <n v="298721986829"/>
    <n v="0.8869525554442389"/>
  </r>
  <r>
    <x v="1"/>
    <x v="0"/>
    <x v="25"/>
    <x v="3"/>
    <x v="1"/>
    <x v="2"/>
    <x v="0"/>
    <n v="200096557000"/>
    <n v="200096557000"/>
    <n v="132756891895"/>
    <n v="0.66346414893585604"/>
    <n v="132756891895"/>
    <n v="0.66346414893585604"/>
  </r>
  <r>
    <x v="1"/>
    <x v="0"/>
    <x v="25"/>
    <x v="3"/>
    <x v="1"/>
    <x v="1"/>
    <x v="0"/>
    <n v="8785458000"/>
    <n v="8785458000"/>
    <n v="6409799548"/>
    <n v="0.72959196299157081"/>
    <n v="2048955254"/>
    <n v="0.23322122238817827"/>
  </r>
  <r>
    <x v="1"/>
    <x v="0"/>
    <x v="26"/>
    <x v="8"/>
    <x v="1"/>
    <x v="0"/>
    <x v="0"/>
    <n v="8849379000"/>
    <n v="8849379000"/>
    <n v="7897161246"/>
    <n v="0.89239722312718217"/>
    <n v="7313011179"/>
    <n v="0.82638693393061813"/>
  </r>
  <r>
    <x v="1"/>
    <x v="0"/>
    <x v="26"/>
    <x v="8"/>
    <x v="1"/>
    <x v="1"/>
    <x v="0"/>
    <n v="105624061000"/>
    <n v="167299168308"/>
    <n v="164136397438"/>
    <n v="0.98109511898960966"/>
    <n v="72816795308"/>
    <n v="0.43524899761571623"/>
  </r>
  <r>
    <x v="1"/>
    <x v="0"/>
    <x v="27"/>
    <x v="9"/>
    <x v="1"/>
    <x v="0"/>
    <x v="0"/>
    <n v="26772784000"/>
    <n v="26772784000"/>
    <n v="22660021656"/>
    <n v="0.84638271671709597"/>
    <n v="21548541826.290001"/>
    <n v="0.80486742903875819"/>
  </r>
  <r>
    <x v="1"/>
    <x v="0"/>
    <x v="27"/>
    <x v="9"/>
    <x v="1"/>
    <x v="2"/>
    <x v="0"/>
    <n v="0"/>
    <n v="0"/>
    <n v="0"/>
    <n v="0"/>
    <n v="0"/>
    <n v="0"/>
  </r>
  <r>
    <x v="1"/>
    <x v="0"/>
    <x v="27"/>
    <x v="9"/>
    <x v="1"/>
    <x v="1"/>
    <x v="0"/>
    <n v="140670166000"/>
    <n v="140220359184"/>
    <n v="122165660521"/>
    <n v="0.87124053334289164"/>
    <n v="82137526466.639999"/>
    <n v="0.58577461179412238"/>
  </r>
  <r>
    <x v="1"/>
    <x v="0"/>
    <x v="28"/>
    <x v="9"/>
    <x v="1"/>
    <x v="0"/>
    <x v="0"/>
    <n v="4645878000"/>
    <n v="4645878000"/>
    <n v="2952613530"/>
    <n v="0.63553402177155749"/>
    <n v="2736642573"/>
    <n v="0.58904744657522212"/>
  </r>
  <r>
    <x v="1"/>
    <x v="0"/>
    <x v="28"/>
    <x v="9"/>
    <x v="1"/>
    <x v="1"/>
    <x v="0"/>
    <n v="16208696000"/>
    <n v="20104609896"/>
    <n v="18286102312"/>
    <n v="0.90954773092305519"/>
    <n v="9065991890"/>
    <n v="0.45094095020484648"/>
  </r>
  <r>
    <x v="1"/>
    <x v="0"/>
    <x v="29"/>
    <x v="12"/>
    <x v="1"/>
    <x v="0"/>
    <x v="0"/>
    <n v="10310423000"/>
    <n v="10310423000"/>
    <n v="10035649936"/>
    <n v="0.97334997177128424"/>
    <n v="9605347864"/>
    <n v="0.93161530462911168"/>
  </r>
  <r>
    <x v="1"/>
    <x v="0"/>
    <x v="29"/>
    <x v="12"/>
    <x v="1"/>
    <x v="1"/>
    <x v="0"/>
    <n v="58887150000"/>
    <n v="58267053978"/>
    <n v="50887086484"/>
    <n v="0.87334236090284456"/>
    <n v="39407916918"/>
    <n v="0.67633275114405678"/>
  </r>
  <r>
    <x v="1"/>
    <x v="0"/>
    <x v="30"/>
    <x v="9"/>
    <x v="1"/>
    <x v="0"/>
    <x v="0"/>
    <n v="2941184000"/>
    <n v="2941184000"/>
    <n v="2869917886"/>
    <n v="0.97576958326986685"/>
    <n v="2761013613"/>
    <n v="0.93874222523990336"/>
  </r>
  <r>
    <x v="1"/>
    <x v="0"/>
    <x v="30"/>
    <x v="9"/>
    <x v="1"/>
    <x v="1"/>
    <x v="0"/>
    <n v="4900000000"/>
    <n v="4900000000"/>
    <n v="4540063945"/>
    <n v="0.92654366224489793"/>
    <n v="3980805548"/>
    <n v="0.81240929551020413"/>
  </r>
  <r>
    <x v="1"/>
    <x v="0"/>
    <x v="31"/>
    <x v="9"/>
    <x v="1"/>
    <x v="0"/>
    <x v="0"/>
    <n v="19462611000"/>
    <n v="19573611000"/>
    <n v="19324887170"/>
    <n v="0.98729290011945159"/>
    <n v="19282645644"/>
    <n v="0.98513481462362773"/>
  </r>
  <r>
    <x v="1"/>
    <x v="0"/>
    <x v="31"/>
    <x v="9"/>
    <x v="1"/>
    <x v="1"/>
    <x v="0"/>
    <n v="11614000000"/>
    <n v="10606000000"/>
    <n v="10232372605"/>
    <n v="0.9647720728832736"/>
    <n v="8260796980"/>
    <n v="0.77887959456911182"/>
  </r>
  <r>
    <x v="1"/>
    <x v="0"/>
    <x v="32"/>
    <x v="14"/>
    <x v="1"/>
    <x v="0"/>
    <x v="0"/>
    <n v="5823667000"/>
    <n v="5910420449"/>
    <n v="5839973547"/>
    <n v="0.9880808983712962"/>
    <n v="5225660126"/>
    <n v="0.8841435513922099"/>
  </r>
  <r>
    <x v="1"/>
    <x v="0"/>
    <x v="32"/>
    <x v="14"/>
    <x v="1"/>
    <x v="2"/>
    <x v="0"/>
    <n v="0"/>
    <n v="0"/>
    <n v="0"/>
    <n v="0"/>
    <n v="0"/>
    <n v="0"/>
  </r>
  <r>
    <x v="1"/>
    <x v="0"/>
    <x v="32"/>
    <x v="14"/>
    <x v="1"/>
    <x v="1"/>
    <x v="0"/>
    <n v="156934344000"/>
    <n v="158314423141"/>
    <n v="123954977216"/>
    <n v="0.78296705225399232"/>
    <n v="76967520298"/>
    <n v="0.48616871900199649"/>
  </r>
  <r>
    <x v="1"/>
    <x v="0"/>
    <x v="33"/>
    <x v="13"/>
    <x v="1"/>
    <x v="0"/>
    <x v="0"/>
    <n v="5339909000"/>
    <n v="5339909000"/>
    <n v="4993660795"/>
    <n v="0.93515840719383048"/>
    <n v="4655138636"/>
    <n v="0.87176366413734763"/>
  </r>
  <r>
    <x v="1"/>
    <x v="0"/>
    <x v="33"/>
    <x v="13"/>
    <x v="1"/>
    <x v="1"/>
    <x v="0"/>
    <n v="20881063000"/>
    <n v="21384852877"/>
    <n v="21373750467"/>
    <n v="0.99948082831975238"/>
    <n v="12405594152"/>
    <n v="0.58011126956793602"/>
  </r>
  <r>
    <x v="1"/>
    <x v="0"/>
    <x v="34"/>
    <x v="4"/>
    <x v="1"/>
    <x v="0"/>
    <x v="0"/>
    <n v="4287332000"/>
    <n v="4287332000"/>
    <n v="3924477591"/>
    <n v="0.91536591777823595"/>
    <n v="3831192568"/>
    <n v="0.89360762544164996"/>
  </r>
  <r>
    <x v="1"/>
    <x v="0"/>
    <x v="34"/>
    <x v="4"/>
    <x v="1"/>
    <x v="1"/>
    <x v="0"/>
    <n v="5620000000"/>
    <n v="5774000000"/>
    <n v="5674767754"/>
    <n v="0.98281395116037407"/>
    <n v="4239213146"/>
    <n v="0.73419001489435398"/>
  </r>
  <r>
    <x v="1"/>
    <x v="0"/>
    <x v="35"/>
    <x v="2"/>
    <x v="1"/>
    <x v="0"/>
    <x v="0"/>
    <n v="9683988000"/>
    <n v="9683988000"/>
    <n v="9350396481"/>
    <n v="0.96555225811927892"/>
    <n v="9011572478"/>
    <n v="0.93056419297504289"/>
  </r>
  <r>
    <x v="1"/>
    <x v="0"/>
    <x v="35"/>
    <x v="2"/>
    <x v="1"/>
    <x v="1"/>
    <x v="0"/>
    <n v="13571000000"/>
    <n v="12441727366"/>
    <n v="8193512198"/>
    <n v="0.65855101602617772"/>
    <n v="6437597970"/>
    <n v="0.51741995147653519"/>
  </r>
  <r>
    <x v="1"/>
    <x v="0"/>
    <x v="36"/>
    <x v="7"/>
    <x v="1"/>
    <x v="0"/>
    <x v="0"/>
    <n v="3881561000"/>
    <n v="3881561000"/>
    <n v="3712122831"/>
    <n v="0.95634793089687375"/>
    <n v="3641828946"/>
    <n v="0.93823823611170865"/>
  </r>
  <r>
    <x v="1"/>
    <x v="0"/>
    <x v="36"/>
    <x v="7"/>
    <x v="1"/>
    <x v="1"/>
    <x v="0"/>
    <n v="7570000000"/>
    <n v="7570000000"/>
    <n v="7201015598"/>
    <n v="0.95125701426684284"/>
    <n v="6237076396"/>
    <n v="0.82392026367239102"/>
  </r>
  <r>
    <x v="1"/>
    <x v="0"/>
    <x v="36"/>
    <x v="7"/>
    <x v="1"/>
    <x v="3"/>
    <x v="0"/>
    <n v="0"/>
    <n v="0"/>
    <n v="0"/>
    <n v="0"/>
    <n v="0"/>
    <n v="0"/>
  </r>
  <r>
    <x v="1"/>
    <x v="0"/>
    <x v="37"/>
    <x v="9"/>
    <x v="1"/>
    <x v="0"/>
    <x v="0"/>
    <n v="7119769000"/>
    <n v="7719769000"/>
    <n v="7305561522"/>
    <n v="0.94634457611361167"/>
    <n v="6680423193"/>
    <n v="0.86536568555354443"/>
  </r>
  <r>
    <x v="1"/>
    <x v="0"/>
    <x v="37"/>
    <x v="9"/>
    <x v="1"/>
    <x v="1"/>
    <x v="0"/>
    <n v="49728063000"/>
    <n v="64024628153"/>
    <n v="61290383315"/>
    <n v="0.95729385836547209"/>
    <n v="49582313558"/>
    <n v="0.77442563882624793"/>
  </r>
  <r>
    <x v="1"/>
    <x v="0"/>
    <x v="38"/>
    <x v="3"/>
    <x v="1"/>
    <x v="0"/>
    <x v="0"/>
    <n v="33566354000"/>
    <n v="33766354000"/>
    <n v="32145174139"/>
    <n v="0.95198830584433247"/>
    <n v="29915079605"/>
    <n v="0.88594343366180428"/>
  </r>
  <r>
    <x v="1"/>
    <x v="0"/>
    <x v="38"/>
    <x v="3"/>
    <x v="1"/>
    <x v="1"/>
    <x v="0"/>
    <n v="12810500000"/>
    <n v="13345053942"/>
    <n v="12191575525"/>
    <n v="0.91356509894877724"/>
    <n v="7448888964"/>
    <n v="0.55817601010638163"/>
  </r>
  <r>
    <x v="1"/>
    <x v="0"/>
    <x v="38"/>
    <x v="3"/>
    <x v="1"/>
    <x v="3"/>
    <x v="0"/>
    <n v="0"/>
    <n v="0"/>
    <n v="0"/>
    <n v="0"/>
    <n v="0"/>
    <n v="0"/>
  </r>
  <r>
    <x v="1"/>
    <x v="0"/>
    <x v="39"/>
    <x v="5"/>
    <x v="1"/>
    <x v="0"/>
    <x v="0"/>
    <n v="16228193000"/>
    <n v="16228193000"/>
    <n v="14721443002"/>
    <n v="0.90715232447629879"/>
    <n v="14186036233"/>
    <n v="0.8741599408510855"/>
  </r>
  <r>
    <x v="1"/>
    <x v="0"/>
    <x v="39"/>
    <x v="5"/>
    <x v="1"/>
    <x v="1"/>
    <x v="0"/>
    <n v="150567086000"/>
    <n v="313037561665"/>
    <n v="228006392037"/>
    <n v="0.72836751865900085"/>
    <n v="91003866433"/>
    <n v="0.29071229008098592"/>
  </r>
  <r>
    <x v="1"/>
    <x v="0"/>
    <x v="40"/>
    <x v="8"/>
    <x v="1"/>
    <x v="0"/>
    <x v="0"/>
    <n v="168067101000"/>
    <n v="168067101000"/>
    <n v="152675366796"/>
    <n v="0.90841911288753652"/>
    <n v="149834340038"/>
    <n v="0.89151499101540399"/>
  </r>
  <r>
    <x v="1"/>
    <x v="0"/>
    <x v="40"/>
    <x v="8"/>
    <x v="1"/>
    <x v="1"/>
    <x v="0"/>
    <n v="77844411000"/>
    <n v="73300448766"/>
    <n v="38594892533"/>
    <n v="0.52653009882938151"/>
    <n v="28510590440"/>
    <n v="0.38895519631831338"/>
  </r>
  <r>
    <x v="1"/>
    <x v="0"/>
    <x v="41"/>
    <x v="13"/>
    <x v="1"/>
    <x v="0"/>
    <x v="0"/>
    <n v="0"/>
    <n v="0"/>
    <n v="0"/>
    <n v="0"/>
    <n v="0"/>
    <n v="0"/>
  </r>
  <r>
    <x v="1"/>
    <x v="0"/>
    <x v="41"/>
    <x v="13"/>
    <x v="1"/>
    <x v="1"/>
    <x v="0"/>
    <n v="0"/>
    <n v="0"/>
    <n v="0"/>
    <n v="0"/>
    <n v="0"/>
    <n v="0"/>
  </r>
  <r>
    <x v="1"/>
    <x v="0"/>
    <x v="42"/>
    <x v="4"/>
    <x v="2"/>
    <x v="0"/>
    <x v="0"/>
    <n v="205201430000"/>
    <n v="206865670051"/>
    <n v="201659742450"/>
    <n v="0.97483426032112264"/>
    <n v="189748062327"/>
    <n v="0.91725254499801789"/>
  </r>
  <r>
    <x v="1"/>
    <x v="0"/>
    <x v="42"/>
    <x v="4"/>
    <x v="2"/>
    <x v="2"/>
    <x v="0"/>
    <n v="0"/>
    <n v="0"/>
    <n v="0"/>
    <n v="0"/>
    <n v="0"/>
    <n v="0"/>
  </r>
  <r>
    <x v="1"/>
    <x v="0"/>
    <x v="42"/>
    <x v="4"/>
    <x v="2"/>
    <x v="1"/>
    <x v="0"/>
    <n v="48000000000"/>
    <n v="96634171073"/>
    <n v="86965876832"/>
    <n v="0.89994952992667243"/>
    <n v="20409212810"/>
    <n v="0.21120078522308991"/>
  </r>
  <r>
    <x v="1"/>
    <x v="0"/>
    <x v="42"/>
    <x v="4"/>
    <x v="2"/>
    <x v="3"/>
    <x v="0"/>
    <n v="281825000"/>
    <n v="281825000"/>
    <n v="107239120"/>
    <n v="0.38051670362813805"/>
    <n v="107239120"/>
    <n v="0.38051670362813805"/>
  </r>
  <r>
    <x v="1"/>
    <x v="0"/>
    <x v="43"/>
    <x v="16"/>
    <x v="3"/>
    <x v="0"/>
    <x v="0"/>
    <n v="90485421000"/>
    <n v="90485421000"/>
    <n v="85298637974"/>
    <n v="0.94267824618951601"/>
    <n v="83596167244"/>
    <n v="0.92386338395883683"/>
  </r>
  <r>
    <x v="1"/>
    <x v="0"/>
    <x v="43"/>
    <x v="16"/>
    <x v="3"/>
    <x v="1"/>
    <x v="0"/>
    <n v="11000000000"/>
    <n v="7716000000"/>
    <n v="7072576644"/>
    <n v="0.91661179937791604"/>
    <n v="1551535455"/>
    <n v="0.20108028188180405"/>
  </r>
  <r>
    <x v="1"/>
    <x v="0"/>
    <x v="44"/>
    <x v="4"/>
    <x v="1"/>
    <x v="0"/>
    <x v="0"/>
    <n v="0"/>
    <n v="0"/>
    <n v="0"/>
    <n v="0"/>
    <n v="0"/>
    <n v="0"/>
  </r>
  <r>
    <x v="1"/>
    <x v="0"/>
    <x v="44"/>
    <x v="4"/>
    <x v="1"/>
    <x v="1"/>
    <x v="0"/>
    <n v="0"/>
    <n v="0"/>
    <n v="0"/>
    <n v="0"/>
    <n v="0"/>
    <n v="0"/>
  </r>
  <r>
    <x v="2"/>
    <x v="0"/>
    <x v="0"/>
    <x v="0"/>
    <x v="0"/>
    <x v="0"/>
    <x v="0"/>
    <n v="50583112000"/>
    <n v="50583112000"/>
    <n v="50254395739"/>
    <n v="0.9935014622864643"/>
    <n v="50254395739"/>
    <n v="0.9935014622864643"/>
  </r>
  <r>
    <x v="2"/>
    <x v="0"/>
    <x v="1"/>
    <x v="0"/>
    <x v="0"/>
    <x v="0"/>
    <x v="0"/>
    <n v="90467357000"/>
    <n v="90467357000"/>
    <n v="90417039521"/>
    <n v="0.99944380513957098"/>
    <n v="88538822619"/>
    <n v="0.97868253870840949"/>
  </r>
  <r>
    <x v="2"/>
    <x v="0"/>
    <x v="1"/>
    <x v="0"/>
    <x v="0"/>
    <x v="1"/>
    <x v="0"/>
    <n v="8973875000"/>
    <n v="8973875000"/>
    <n v="8970104248"/>
    <n v="0.99957980783106515"/>
    <n v="7822439021"/>
    <n v="0.87169021420512316"/>
  </r>
  <r>
    <x v="2"/>
    <x v="0"/>
    <x v="2"/>
    <x v="1"/>
    <x v="0"/>
    <x v="0"/>
    <x v="0"/>
    <n v="71905581000"/>
    <n v="71905581000"/>
    <n v="65422481864"/>
    <n v="0.90983872119745479"/>
    <n v="59323527765"/>
    <n v="0.82501979595992692"/>
  </r>
  <r>
    <x v="2"/>
    <x v="0"/>
    <x v="2"/>
    <x v="1"/>
    <x v="0"/>
    <x v="1"/>
    <x v="0"/>
    <n v="121671297000"/>
    <n v="121671297000"/>
    <n v="115296795738"/>
    <n v="0.94760883282110486"/>
    <n v="82086194875"/>
    <n v="0.67465537804696862"/>
  </r>
  <r>
    <x v="2"/>
    <x v="0"/>
    <x v="3"/>
    <x v="0"/>
    <x v="0"/>
    <x v="0"/>
    <x v="0"/>
    <n v="15831935000"/>
    <n v="15831935000"/>
    <n v="14593231612"/>
    <n v="0.9217591919117909"/>
    <n v="13933423657"/>
    <n v="0.88008342991554733"/>
  </r>
  <r>
    <x v="2"/>
    <x v="0"/>
    <x v="3"/>
    <x v="0"/>
    <x v="0"/>
    <x v="1"/>
    <x v="0"/>
    <n v="1187719000"/>
    <n v="1187719000"/>
    <n v="1183779821"/>
    <n v="0.99668340828091495"/>
    <n v="1034704651"/>
    <n v="0.87116957041185672"/>
  </r>
  <r>
    <x v="2"/>
    <x v="0"/>
    <x v="4"/>
    <x v="2"/>
    <x v="0"/>
    <x v="0"/>
    <x v="0"/>
    <n v="89322707000"/>
    <n v="89322707000"/>
    <n v="85654986635.159988"/>
    <n v="0.95893854443036519"/>
    <n v="81383128150.160004"/>
    <n v="0.9111135441759507"/>
  </r>
  <r>
    <x v="2"/>
    <x v="0"/>
    <x v="4"/>
    <x v="2"/>
    <x v="0"/>
    <x v="1"/>
    <x v="0"/>
    <n v="58073536000"/>
    <n v="58073536000"/>
    <n v="55547466628"/>
    <n v="0.95650222896708059"/>
    <n v="40629109985"/>
    <n v="0.69961488112244452"/>
  </r>
  <r>
    <x v="2"/>
    <x v="0"/>
    <x v="5"/>
    <x v="3"/>
    <x v="0"/>
    <x v="0"/>
    <x v="0"/>
    <n v="239496776000"/>
    <n v="236121442428"/>
    <n v="166143632568"/>
    <n v="0.70363636127058571"/>
    <n v="149812565221.60999"/>
    <n v="0.63447251414827355"/>
  </r>
  <r>
    <x v="2"/>
    <x v="0"/>
    <x v="5"/>
    <x v="3"/>
    <x v="0"/>
    <x v="2"/>
    <x v="0"/>
    <n v="307879230000"/>
    <n v="307879230000"/>
    <n v="184226205008"/>
    <n v="0.59837165699030748"/>
    <n v="184131574198"/>
    <n v="0.59806429358031066"/>
  </r>
  <r>
    <x v="2"/>
    <x v="0"/>
    <x v="5"/>
    <x v="3"/>
    <x v="0"/>
    <x v="1"/>
    <x v="0"/>
    <n v="40082233000"/>
    <n v="40082233000"/>
    <n v="33872822151"/>
    <n v="0.84508321058360192"/>
    <n v="16885717053"/>
    <n v="0.42127685483490901"/>
  </r>
  <r>
    <x v="2"/>
    <x v="0"/>
    <x v="5"/>
    <x v="3"/>
    <x v="0"/>
    <x v="3"/>
    <x v="0"/>
    <n v="2226412995000"/>
    <n v="1874947687195"/>
    <n v="1684147887021"/>
    <n v="0.8982372673770731"/>
    <n v="1684147887021"/>
    <n v="0.8982372673770731"/>
  </r>
  <r>
    <x v="2"/>
    <x v="0"/>
    <x v="6"/>
    <x v="4"/>
    <x v="0"/>
    <x v="0"/>
    <x v="0"/>
    <n v="79933853000"/>
    <n v="79933853000"/>
    <n v="71181062351"/>
    <n v="0.89049957783218581"/>
    <n v="67868020750"/>
    <n v="0.84905228764588636"/>
  </r>
  <r>
    <x v="2"/>
    <x v="0"/>
    <x v="6"/>
    <x v="4"/>
    <x v="0"/>
    <x v="1"/>
    <x v="0"/>
    <n v="2838279760000"/>
    <n v="2838279760000"/>
    <n v="2510076007816"/>
    <n v="0.88436525644533359"/>
    <n v="2236938978481"/>
    <n v="0.78813195584391582"/>
  </r>
  <r>
    <x v="2"/>
    <x v="0"/>
    <x v="7"/>
    <x v="5"/>
    <x v="0"/>
    <x v="0"/>
    <x v="0"/>
    <n v="32907299000"/>
    <n v="32907299000"/>
    <n v="29261661807"/>
    <n v="0.88921493699619647"/>
    <n v="27084255119"/>
    <n v="0.82304704251175398"/>
  </r>
  <r>
    <x v="2"/>
    <x v="0"/>
    <x v="7"/>
    <x v="5"/>
    <x v="0"/>
    <x v="1"/>
    <x v="0"/>
    <n v="187684750000"/>
    <n v="187684750000"/>
    <n v="156684976601"/>
    <n v="0.83483062209902514"/>
    <n v="85048765103.959991"/>
    <n v="0.45314691312938316"/>
  </r>
  <r>
    <x v="2"/>
    <x v="0"/>
    <x v="7"/>
    <x v="5"/>
    <x v="0"/>
    <x v="3"/>
    <x v="0"/>
    <n v="0"/>
    <n v="0"/>
    <n v="0"/>
    <n v="0"/>
    <n v="0"/>
    <n v="0"/>
  </r>
  <r>
    <x v="2"/>
    <x v="0"/>
    <x v="8"/>
    <x v="6"/>
    <x v="0"/>
    <x v="0"/>
    <x v="0"/>
    <n v="51524594000"/>
    <n v="51524594000"/>
    <n v="28155098576"/>
    <n v="0.54643998894974311"/>
    <n v="27235831097"/>
    <n v="0.52859865517814653"/>
  </r>
  <r>
    <x v="2"/>
    <x v="0"/>
    <x v="9"/>
    <x v="7"/>
    <x v="0"/>
    <x v="0"/>
    <x v="0"/>
    <n v="10402781000"/>
    <n v="10402781000"/>
    <n v="9999821522"/>
    <n v="0.96126425443350194"/>
    <n v="9246593811"/>
    <n v="0.88885787473561151"/>
  </r>
  <r>
    <x v="2"/>
    <x v="0"/>
    <x v="9"/>
    <x v="7"/>
    <x v="0"/>
    <x v="1"/>
    <x v="0"/>
    <n v="43320000000"/>
    <n v="43320000000"/>
    <n v="43319972725"/>
    <n v="0.99999937038319486"/>
    <n v="35341984472"/>
    <n v="0.81583528328716526"/>
  </r>
  <r>
    <x v="2"/>
    <x v="0"/>
    <x v="9"/>
    <x v="7"/>
    <x v="0"/>
    <x v="3"/>
    <x v="0"/>
    <n v="0"/>
    <n v="0"/>
    <n v="0"/>
    <n v="0"/>
    <n v="0"/>
    <n v="0"/>
  </r>
  <r>
    <x v="2"/>
    <x v="0"/>
    <x v="10"/>
    <x v="8"/>
    <x v="0"/>
    <x v="0"/>
    <x v="0"/>
    <n v="13368399000"/>
    <n v="13368399000"/>
    <n v="12770690405"/>
    <n v="0.95528944079242395"/>
    <n v="12245561387"/>
    <n v="0.9160080714975668"/>
  </r>
  <r>
    <x v="2"/>
    <x v="0"/>
    <x v="10"/>
    <x v="8"/>
    <x v="0"/>
    <x v="1"/>
    <x v="0"/>
    <n v="172432696000"/>
    <n v="172432696000"/>
    <n v="170073388005"/>
    <n v="0.98631751373301035"/>
    <n v="139069273965"/>
    <n v="0.80651336545245456"/>
  </r>
  <r>
    <x v="2"/>
    <x v="0"/>
    <x v="10"/>
    <x v="8"/>
    <x v="0"/>
    <x v="3"/>
    <x v="0"/>
    <n v="0"/>
    <n v="0"/>
    <n v="0"/>
    <n v="0"/>
    <n v="0"/>
    <n v="0"/>
  </r>
  <r>
    <x v="2"/>
    <x v="0"/>
    <x v="11"/>
    <x v="9"/>
    <x v="0"/>
    <x v="0"/>
    <x v="0"/>
    <n v="11833599000"/>
    <n v="11833599000"/>
    <n v="11098205283"/>
    <n v="0.93785544727347947"/>
    <n v="10825555378"/>
    <n v="0.91481512750263039"/>
  </r>
  <r>
    <x v="2"/>
    <x v="0"/>
    <x v="11"/>
    <x v="9"/>
    <x v="0"/>
    <x v="1"/>
    <x v="0"/>
    <n v="54117854000"/>
    <n v="53217854000"/>
    <n v="45094712722"/>
    <n v="0.84736060048569417"/>
    <n v="43273600090"/>
    <n v="0.81314064430331967"/>
  </r>
  <r>
    <x v="2"/>
    <x v="0"/>
    <x v="12"/>
    <x v="10"/>
    <x v="0"/>
    <x v="0"/>
    <x v="0"/>
    <n v="53627395000"/>
    <n v="53627395000"/>
    <n v="50292215208"/>
    <n v="0.9378082826510592"/>
    <n v="49017465148"/>
    <n v="0.91403778139885405"/>
  </r>
  <r>
    <x v="2"/>
    <x v="0"/>
    <x v="12"/>
    <x v="10"/>
    <x v="0"/>
    <x v="1"/>
    <x v="0"/>
    <n v="12342000000"/>
    <n v="12342000000"/>
    <n v="11370543585"/>
    <n v="0.92128857438016531"/>
    <n v="9417054645"/>
    <n v="0.76300880286825479"/>
  </r>
  <r>
    <x v="2"/>
    <x v="0"/>
    <x v="12"/>
    <x v="10"/>
    <x v="0"/>
    <x v="3"/>
    <x v="0"/>
    <n v="0"/>
    <n v="0"/>
    <n v="0"/>
    <n v="0"/>
    <n v="0"/>
    <n v="0"/>
  </r>
  <r>
    <x v="2"/>
    <x v="0"/>
    <x v="13"/>
    <x v="11"/>
    <x v="0"/>
    <x v="0"/>
    <x v="0"/>
    <n v="10578473000"/>
    <n v="10578473000"/>
    <n v="9504999424"/>
    <n v="0.8985228230955451"/>
    <n v="8794138495"/>
    <n v="0.83132400063789924"/>
  </r>
  <r>
    <x v="2"/>
    <x v="0"/>
    <x v="13"/>
    <x v="11"/>
    <x v="0"/>
    <x v="1"/>
    <x v="0"/>
    <n v="24083000000"/>
    <n v="24083000000"/>
    <n v="23699339188"/>
    <n v="0.98406922675746378"/>
    <n v="11699293213"/>
    <n v="0.48579052497612424"/>
  </r>
  <r>
    <x v="2"/>
    <x v="0"/>
    <x v="14"/>
    <x v="12"/>
    <x v="0"/>
    <x v="0"/>
    <x v="0"/>
    <n v="19369221000"/>
    <n v="19369221000"/>
    <n v="18924547971"/>
    <n v="0.97704228636763446"/>
    <n v="16307345662"/>
    <n v="0.84192057398694553"/>
  </r>
  <r>
    <x v="2"/>
    <x v="0"/>
    <x v="14"/>
    <x v="12"/>
    <x v="0"/>
    <x v="1"/>
    <x v="0"/>
    <n v="796483391000"/>
    <n v="830180276101"/>
    <n v="825535832144"/>
    <n v="0.99440549951534263"/>
    <n v="651250902731"/>
    <n v="0.78446925502692699"/>
  </r>
  <r>
    <x v="2"/>
    <x v="0"/>
    <x v="15"/>
    <x v="1"/>
    <x v="0"/>
    <x v="0"/>
    <x v="0"/>
    <n v="7017984000"/>
    <n v="8114314000"/>
    <n v="7998345101"/>
    <n v="0.98570810804215858"/>
    <n v="7864757823"/>
    <n v="0.96924494455107357"/>
  </r>
  <r>
    <x v="2"/>
    <x v="0"/>
    <x v="15"/>
    <x v="1"/>
    <x v="0"/>
    <x v="1"/>
    <x v="0"/>
    <n v="2125000000"/>
    <n v="2125000000"/>
    <n v="2099388912"/>
    <n v="0.98794772329411762"/>
    <n v="1997450267"/>
    <n v="0.93997659623529417"/>
  </r>
  <r>
    <x v="2"/>
    <x v="0"/>
    <x v="16"/>
    <x v="13"/>
    <x v="0"/>
    <x v="0"/>
    <x v="0"/>
    <n v="21688627000"/>
    <n v="21688627000"/>
    <n v="20488990128"/>
    <n v="0.94468820585092828"/>
    <n v="18558347579"/>
    <n v="0.85567184953662578"/>
  </r>
  <r>
    <x v="2"/>
    <x v="0"/>
    <x v="16"/>
    <x v="13"/>
    <x v="0"/>
    <x v="1"/>
    <x v="0"/>
    <n v="100902218000"/>
    <n v="50715018000"/>
    <n v="47232523517"/>
    <n v="0.93133208622739716"/>
    <n v="32740553590"/>
    <n v="0.64557905884998401"/>
  </r>
  <r>
    <x v="2"/>
    <x v="0"/>
    <x v="17"/>
    <x v="2"/>
    <x v="0"/>
    <x v="0"/>
    <x v="0"/>
    <n v="8457841000"/>
    <n v="8457841000"/>
    <n v="8095014210"/>
    <n v="0.95710172489645995"/>
    <n v="7742592121"/>
    <n v="0.91543363383161258"/>
  </r>
  <r>
    <x v="2"/>
    <x v="0"/>
    <x v="17"/>
    <x v="2"/>
    <x v="0"/>
    <x v="1"/>
    <x v="0"/>
    <n v="9000000000"/>
    <n v="9000000000"/>
    <n v="8753226400"/>
    <n v="0.97258071111111111"/>
    <n v="6964048090"/>
    <n v="0.77378312111111114"/>
  </r>
  <r>
    <x v="2"/>
    <x v="0"/>
    <x v="18"/>
    <x v="14"/>
    <x v="0"/>
    <x v="0"/>
    <x v="0"/>
    <n v="47394877000"/>
    <n v="47394877000"/>
    <n v="39922759886"/>
    <n v="0.84234335888243783"/>
    <n v="38365386141"/>
    <n v="0.80948382123662854"/>
  </r>
  <r>
    <x v="2"/>
    <x v="0"/>
    <x v="18"/>
    <x v="14"/>
    <x v="0"/>
    <x v="1"/>
    <x v="0"/>
    <n v="32000000000"/>
    <n v="32000000000"/>
    <n v="23068141123"/>
    <n v="0.72087941009375001"/>
    <n v="13504828262"/>
    <n v="0.42202588318750001"/>
  </r>
  <r>
    <x v="2"/>
    <x v="0"/>
    <x v="19"/>
    <x v="15"/>
    <x v="0"/>
    <x v="0"/>
    <x v="0"/>
    <n v="0"/>
    <n v="0"/>
    <n v="0"/>
    <n v="0"/>
    <n v="0"/>
    <n v="0"/>
  </r>
  <r>
    <x v="2"/>
    <x v="0"/>
    <x v="19"/>
    <x v="15"/>
    <x v="0"/>
    <x v="1"/>
    <x v="0"/>
    <n v="0"/>
    <n v="0"/>
    <n v="0"/>
    <n v="0"/>
    <n v="0"/>
    <n v="0"/>
  </r>
  <r>
    <x v="2"/>
    <x v="0"/>
    <x v="20"/>
    <x v="14"/>
    <x v="0"/>
    <x v="0"/>
    <x v="0"/>
    <n v="0"/>
    <n v="0"/>
    <n v="0"/>
    <n v="0"/>
    <n v="0"/>
    <n v="0"/>
  </r>
  <r>
    <x v="2"/>
    <x v="0"/>
    <x v="20"/>
    <x v="14"/>
    <x v="0"/>
    <x v="1"/>
    <x v="0"/>
    <n v="0"/>
    <n v="0"/>
    <n v="0"/>
    <n v="0"/>
    <n v="0"/>
    <n v="0"/>
  </r>
  <r>
    <x v="2"/>
    <x v="0"/>
    <x v="21"/>
    <x v="7"/>
    <x v="1"/>
    <x v="0"/>
    <x v="0"/>
    <n v="8547325000"/>
    <n v="8547325000"/>
    <n v="8115379446"/>
    <n v="0.94946424126846707"/>
    <n v="7761782774"/>
    <n v="0.90809496234201925"/>
  </r>
  <r>
    <x v="2"/>
    <x v="0"/>
    <x v="21"/>
    <x v="7"/>
    <x v="1"/>
    <x v="1"/>
    <x v="0"/>
    <n v="47738200000"/>
    <n v="47738200000"/>
    <n v="44590650565"/>
    <n v="0.93406644081678825"/>
    <n v="23963860335"/>
    <n v="0.50198500016758063"/>
  </r>
  <r>
    <x v="2"/>
    <x v="0"/>
    <x v="22"/>
    <x v="6"/>
    <x v="1"/>
    <x v="0"/>
    <x v="0"/>
    <n v="22743239000"/>
    <n v="22743239000"/>
    <n v="11706375993"/>
    <n v="0.51471894539735519"/>
    <n v="7490515096"/>
    <n v="0.32935128967338384"/>
  </r>
  <r>
    <x v="2"/>
    <x v="0"/>
    <x v="22"/>
    <x v="6"/>
    <x v="1"/>
    <x v="1"/>
    <x v="0"/>
    <n v="2290906657000"/>
    <n v="1977138798000"/>
    <n v="1587523333225"/>
    <n v="0.80293975052782307"/>
    <n v="1382048451275"/>
    <n v="0.69901438010979744"/>
  </r>
  <r>
    <x v="2"/>
    <x v="0"/>
    <x v="22"/>
    <x v="6"/>
    <x v="1"/>
    <x v="3"/>
    <x v="0"/>
    <n v="3579323000"/>
    <n v="3513645000"/>
    <n v="3360880194"/>
    <n v="0.95652241304969621"/>
    <n v="3360880194"/>
    <n v="0.95652241304969621"/>
  </r>
  <r>
    <x v="2"/>
    <x v="0"/>
    <x v="23"/>
    <x v="13"/>
    <x v="1"/>
    <x v="0"/>
    <x v="0"/>
    <n v="4640254000"/>
    <n v="4640254000"/>
    <n v="4491316577"/>
    <n v="0.96790317448139696"/>
    <n v="4146100155"/>
    <n v="0.89350715607378384"/>
  </r>
  <r>
    <x v="2"/>
    <x v="0"/>
    <x v="23"/>
    <x v="13"/>
    <x v="1"/>
    <x v="1"/>
    <x v="0"/>
    <n v="83721506000"/>
    <n v="84321506000"/>
    <n v="62134651444"/>
    <n v="0.73687786653146348"/>
    <n v="22789242535"/>
    <n v="0.27026607583360762"/>
  </r>
  <r>
    <x v="2"/>
    <x v="0"/>
    <x v="24"/>
    <x v="5"/>
    <x v="1"/>
    <x v="0"/>
    <x v="0"/>
    <n v="51713737000"/>
    <n v="51713737000"/>
    <n v="49678481958"/>
    <n v="0.96064382193071829"/>
    <n v="44335682655"/>
    <n v="0.85732892703151586"/>
  </r>
  <r>
    <x v="2"/>
    <x v="0"/>
    <x v="24"/>
    <x v="5"/>
    <x v="1"/>
    <x v="2"/>
    <x v="0"/>
    <n v="0"/>
    <n v="0"/>
    <n v="0"/>
    <n v="0"/>
    <n v="0"/>
    <n v="0"/>
  </r>
  <r>
    <x v="2"/>
    <x v="0"/>
    <x v="24"/>
    <x v="5"/>
    <x v="1"/>
    <x v="1"/>
    <x v="0"/>
    <n v="1854528317000"/>
    <n v="1465327432454"/>
    <n v="1116300844607"/>
    <n v="0.76180983163436633"/>
    <n v="202443565747"/>
    <n v="0.13815585599729444"/>
  </r>
  <r>
    <x v="2"/>
    <x v="0"/>
    <x v="24"/>
    <x v="5"/>
    <x v="1"/>
    <x v="3"/>
    <x v="0"/>
    <n v="0"/>
    <n v="0"/>
    <n v="0"/>
    <n v="0"/>
    <n v="0"/>
    <n v="0"/>
  </r>
  <r>
    <x v="2"/>
    <x v="0"/>
    <x v="25"/>
    <x v="3"/>
    <x v="1"/>
    <x v="0"/>
    <x v="0"/>
    <n v="368537910000"/>
    <n v="671289872305"/>
    <n v="621444583306"/>
    <n v="0.92574699685569983"/>
    <n v="619319781953"/>
    <n v="0.92258174523987535"/>
  </r>
  <r>
    <x v="2"/>
    <x v="0"/>
    <x v="25"/>
    <x v="3"/>
    <x v="1"/>
    <x v="2"/>
    <x v="0"/>
    <n v="178340000000"/>
    <n v="178340000000"/>
    <n v="120735505121"/>
    <n v="0.67699621577324209"/>
    <n v="120735505121"/>
    <n v="0.67699621577324209"/>
  </r>
  <r>
    <x v="2"/>
    <x v="0"/>
    <x v="25"/>
    <x v="3"/>
    <x v="1"/>
    <x v="1"/>
    <x v="0"/>
    <n v="8298750000"/>
    <n v="8298750000"/>
    <n v="5705944629"/>
    <n v="0.68756675752372343"/>
    <n v="2284785067"/>
    <n v="0.27531677264648291"/>
  </r>
  <r>
    <x v="2"/>
    <x v="0"/>
    <x v="26"/>
    <x v="8"/>
    <x v="1"/>
    <x v="0"/>
    <x v="0"/>
    <n v="8944431000"/>
    <n v="8944431000"/>
    <n v="8616127282"/>
    <n v="0.96329518132567626"/>
    <n v="8226617067"/>
    <n v="0.91974738996812655"/>
  </r>
  <r>
    <x v="2"/>
    <x v="0"/>
    <x v="26"/>
    <x v="8"/>
    <x v="1"/>
    <x v="1"/>
    <x v="0"/>
    <n v="76376135000"/>
    <n v="116985613173"/>
    <n v="93005841505"/>
    <n v="0.79501948130546296"/>
    <n v="75306953943"/>
    <n v="0.64372833462551504"/>
  </r>
  <r>
    <x v="2"/>
    <x v="0"/>
    <x v="27"/>
    <x v="9"/>
    <x v="1"/>
    <x v="0"/>
    <x v="0"/>
    <n v="26290347000"/>
    <n v="26290347000"/>
    <n v="24260115995"/>
    <n v="0.92277656110815121"/>
    <n v="23437589512"/>
    <n v="0.89149030676544516"/>
  </r>
  <r>
    <x v="2"/>
    <x v="0"/>
    <x v="27"/>
    <x v="9"/>
    <x v="1"/>
    <x v="2"/>
    <x v="0"/>
    <n v="0"/>
    <n v="0"/>
    <n v="0"/>
    <n v="0"/>
    <n v="0"/>
    <n v="0"/>
  </r>
  <r>
    <x v="2"/>
    <x v="0"/>
    <x v="27"/>
    <x v="9"/>
    <x v="1"/>
    <x v="1"/>
    <x v="0"/>
    <n v="210690875000"/>
    <n v="179620875000"/>
    <n v="131781741354"/>
    <n v="0.73366606945879764"/>
    <n v="88093930982"/>
    <n v="0.49044372477308107"/>
  </r>
  <r>
    <x v="2"/>
    <x v="0"/>
    <x v="28"/>
    <x v="9"/>
    <x v="1"/>
    <x v="0"/>
    <x v="0"/>
    <n v="5112974000"/>
    <n v="5112974000"/>
    <n v="3819372460"/>
    <n v="0.74699626088456539"/>
    <n v="3633365537"/>
    <n v="0.71061686153694503"/>
  </r>
  <r>
    <x v="2"/>
    <x v="0"/>
    <x v="28"/>
    <x v="9"/>
    <x v="1"/>
    <x v="1"/>
    <x v="0"/>
    <n v="22996133000"/>
    <n v="23511658087"/>
    <n v="18876235159"/>
    <n v="0.80284576651941852"/>
    <n v="9721075793"/>
    <n v="0.41345768797033289"/>
  </r>
  <r>
    <x v="2"/>
    <x v="0"/>
    <x v="29"/>
    <x v="12"/>
    <x v="1"/>
    <x v="0"/>
    <x v="0"/>
    <n v="11207303000"/>
    <n v="11207303000"/>
    <n v="10186427767"/>
    <n v="0.90890982130134257"/>
    <n v="9976422164"/>
    <n v="0.89017153939712346"/>
  </r>
  <r>
    <x v="2"/>
    <x v="0"/>
    <x v="29"/>
    <x v="12"/>
    <x v="1"/>
    <x v="1"/>
    <x v="0"/>
    <n v="77100400000"/>
    <n v="83238299000"/>
    <n v="70615009870"/>
    <n v="0.84834758420519862"/>
    <n v="55379254802"/>
    <n v="0.66530978488640191"/>
  </r>
  <r>
    <x v="2"/>
    <x v="0"/>
    <x v="30"/>
    <x v="9"/>
    <x v="1"/>
    <x v="0"/>
    <x v="0"/>
    <n v="3519601000"/>
    <n v="3519601000"/>
    <n v="3166259676"/>
    <n v="0.89960756233448058"/>
    <n v="2999180570"/>
    <n v="0.85213652627101766"/>
  </r>
  <r>
    <x v="2"/>
    <x v="0"/>
    <x v="30"/>
    <x v="9"/>
    <x v="1"/>
    <x v="1"/>
    <x v="0"/>
    <n v="3320000000"/>
    <n v="3320000000"/>
    <n v="3178753131"/>
    <n v="0.95745576234939755"/>
    <n v="2591990669"/>
    <n v="0.7807200810240964"/>
  </r>
  <r>
    <x v="2"/>
    <x v="0"/>
    <x v="31"/>
    <x v="9"/>
    <x v="1"/>
    <x v="0"/>
    <x v="0"/>
    <n v="19423432000"/>
    <n v="19973663569"/>
    <n v="19735020380"/>
    <n v="0.98805210730742532"/>
    <n v="19593815678"/>
    <n v="0.98098256287897323"/>
  </r>
  <r>
    <x v="2"/>
    <x v="0"/>
    <x v="31"/>
    <x v="9"/>
    <x v="1"/>
    <x v="1"/>
    <x v="0"/>
    <n v="14917000000"/>
    <n v="15216947433"/>
    <n v="14737586674"/>
    <n v="0.96849823125757528"/>
    <n v="13587797089"/>
    <n v="0.89293842597714645"/>
  </r>
  <r>
    <x v="2"/>
    <x v="0"/>
    <x v="32"/>
    <x v="14"/>
    <x v="1"/>
    <x v="0"/>
    <x v="0"/>
    <n v="8180697000"/>
    <n v="9680697000"/>
    <n v="8801517964"/>
    <n v="0.90918225867414304"/>
    <n v="6086015028"/>
    <n v="0.62867529352483609"/>
  </r>
  <r>
    <x v="2"/>
    <x v="0"/>
    <x v="32"/>
    <x v="14"/>
    <x v="1"/>
    <x v="2"/>
    <x v="0"/>
    <n v="0"/>
    <n v="0"/>
    <n v="0"/>
    <n v="0"/>
    <n v="0"/>
    <n v="0"/>
  </r>
  <r>
    <x v="2"/>
    <x v="0"/>
    <x v="32"/>
    <x v="14"/>
    <x v="1"/>
    <x v="1"/>
    <x v="0"/>
    <n v="177079921000"/>
    <n v="166424307981"/>
    <n v="150028265158"/>
    <n v="0.90148048069473197"/>
    <n v="93829546090"/>
    <n v="0.5637971233187411"/>
  </r>
  <r>
    <x v="2"/>
    <x v="0"/>
    <x v="33"/>
    <x v="13"/>
    <x v="1"/>
    <x v="0"/>
    <x v="0"/>
    <n v="5784316000"/>
    <n v="5784316000"/>
    <n v="5285013060"/>
    <n v="0.9136798646546973"/>
    <n v="4979955513"/>
    <n v="0.86094112302993131"/>
  </r>
  <r>
    <x v="2"/>
    <x v="0"/>
    <x v="33"/>
    <x v="13"/>
    <x v="1"/>
    <x v="1"/>
    <x v="0"/>
    <n v="20400000000"/>
    <n v="24629574673"/>
    <n v="24524601381"/>
    <n v="0.9957379169801468"/>
    <n v="15774112288"/>
    <n v="0.64045410842162287"/>
  </r>
  <r>
    <x v="2"/>
    <x v="0"/>
    <x v="34"/>
    <x v="4"/>
    <x v="1"/>
    <x v="0"/>
    <x v="0"/>
    <n v="4394904000"/>
    <n v="4394904000"/>
    <n v="4199682273"/>
    <n v="0.95557997922138915"/>
    <n v="4147088612"/>
    <n v="0.94361301452773483"/>
  </r>
  <r>
    <x v="2"/>
    <x v="0"/>
    <x v="34"/>
    <x v="4"/>
    <x v="1"/>
    <x v="1"/>
    <x v="0"/>
    <n v="6026000000"/>
    <n v="6026000000"/>
    <n v="5293219462"/>
    <n v="0.87839685728509787"/>
    <n v="4761085704"/>
    <n v="0.79009055824759378"/>
  </r>
  <r>
    <x v="2"/>
    <x v="0"/>
    <x v="35"/>
    <x v="2"/>
    <x v="1"/>
    <x v="0"/>
    <x v="0"/>
    <n v="10435593000"/>
    <n v="10435593000"/>
    <n v="9362438848"/>
    <n v="0.89716404693053864"/>
    <n v="8902174152"/>
    <n v="0.85305877222310222"/>
  </r>
  <r>
    <x v="2"/>
    <x v="0"/>
    <x v="35"/>
    <x v="2"/>
    <x v="1"/>
    <x v="1"/>
    <x v="0"/>
    <n v="18500000000"/>
    <n v="18500000000"/>
    <n v="18436613011"/>
    <n v="0.99657367627027027"/>
    <n v="11081769162"/>
    <n v="0.59901454929729725"/>
  </r>
  <r>
    <x v="2"/>
    <x v="0"/>
    <x v="36"/>
    <x v="7"/>
    <x v="1"/>
    <x v="0"/>
    <x v="0"/>
    <n v="4034675000"/>
    <n v="4034675000"/>
    <n v="3961848416"/>
    <n v="0.98194982644203066"/>
    <n v="3856604284"/>
    <n v="0.95586491700074971"/>
  </r>
  <r>
    <x v="2"/>
    <x v="0"/>
    <x v="36"/>
    <x v="7"/>
    <x v="1"/>
    <x v="1"/>
    <x v="0"/>
    <n v="13500000000"/>
    <n v="13500000000"/>
    <n v="13135186983"/>
    <n v="0.97297681355555554"/>
    <n v="7104499724"/>
    <n v="0.52625923881481484"/>
  </r>
  <r>
    <x v="2"/>
    <x v="0"/>
    <x v="36"/>
    <x v="7"/>
    <x v="1"/>
    <x v="3"/>
    <x v="0"/>
    <n v="0"/>
    <n v="0"/>
    <n v="0"/>
    <n v="0"/>
    <n v="0"/>
    <n v="0"/>
  </r>
  <r>
    <x v="2"/>
    <x v="0"/>
    <x v="37"/>
    <x v="9"/>
    <x v="1"/>
    <x v="0"/>
    <x v="0"/>
    <n v="7804497000"/>
    <n v="8033269003"/>
    <n v="7924063634"/>
    <n v="0.98640586180305712"/>
    <n v="7031763158"/>
    <n v="0.87533022426785523"/>
  </r>
  <r>
    <x v="2"/>
    <x v="0"/>
    <x v="37"/>
    <x v="9"/>
    <x v="1"/>
    <x v="1"/>
    <x v="0"/>
    <n v="74105681000"/>
    <n v="79005951279"/>
    <n v="73414316004"/>
    <n v="0.92922513830314102"/>
    <n v="64439375186"/>
    <n v="0.81562685016525027"/>
  </r>
  <r>
    <x v="2"/>
    <x v="0"/>
    <x v="38"/>
    <x v="3"/>
    <x v="1"/>
    <x v="0"/>
    <x v="0"/>
    <n v="37538439000"/>
    <n v="37617718549"/>
    <n v="34840863951"/>
    <n v="0.92618226981567398"/>
    <n v="31282892306"/>
    <n v="0.83159993515427055"/>
  </r>
  <r>
    <x v="2"/>
    <x v="0"/>
    <x v="38"/>
    <x v="3"/>
    <x v="1"/>
    <x v="1"/>
    <x v="0"/>
    <n v="14876328000"/>
    <n v="13614706160"/>
    <n v="11195987738"/>
    <n v="0.82234516165275795"/>
    <n v="8034937115"/>
    <n v="0.5901660322722676"/>
  </r>
  <r>
    <x v="2"/>
    <x v="0"/>
    <x v="38"/>
    <x v="3"/>
    <x v="1"/>
    <x v="3"/>
    <x v="0"/>
    <n v="0"/>
    <n v="0"/>
    <n v="0"/>
    <n v="0"/>
    <n v="0"/>
    <n v="0"/>
  </r>
  <r>
    <x v="2"/>
    <x v="0"/>
    <x v="39"/>
    <x v="5"/>
    <x v="1"/>
    <x v="0"/>
    <x v="0"/>
    <n v="16772128000"/>
    <n v="16772128000"/>
    <n v="15720906626"/>
    <n v="0.93732331556258097"/>
    <n v="15160728514"/>
    <n v="0.90392396921845575"/>
  </r>
  <r>
    <x v="2"/>
    <x v="0"/>
    <x v="39"/>
    <x v="5"/>
    <x v="1"/>
    <x v="1"/>
    <x v="0"/>
    <n v="193824085000"/>
    <n v="190980085000"/>
    <n v="128047369016"/>
    <n v="0.67047498180765808"/>
    <n v="46464713683"/>
    <n v="0.24329612002738402"/>
  </r>
  <r>
    <x v="2"/>
    <x v="0"/>
    <x v="40"/>
    <x v="8"/>
    <x v="1"/>
    <x v="0"/>
    <x v="0"/>
    <n v="192615105000"/>
    <n v="192615105000"/>
    <n v="151855963101"/>
    <n v="0.78839072927847487"/>
    <n v="135248214234"/>
    <n v="0.70216826574426761"/>
  </r>
  <r>
    <x v="2"/>
    <x v="0"/>
    <x v="40"/>
    <x v="8"/>
    <x v="1"/>
    <x v="1"/>
    <x v="0"/>
    <n v="195710779000"/>
    <n v="195710779000"/>
    <n v="184318992154"/>
    <n v="0.94179274690843673"/>
    <n v="150413353665"/>
    <n v="0.76854915418327574"/>
  </r>
  <r>
    <x v="2"/>
    <x v="0"/>
    <x v="41"/>
    <x v="13"/>
    <x v="1"/>
    <x v="0"/>
    <x v="0"/>
    <n v="0"/>
    <n v="0"/>
    <n v="0"/>
    <n v="0"/>
    <n v="0"/>
    <n v="0"/>
  </r>
  <r>
    <x v="2"/>
    <x v="0"/>
    <x v="41"/>
    <x v="13"/>
    <x v="1"/>
    <x v="1"/>
    <x v="0"/>
    <n v="0"/>
    <n v="0"/>
    <n v="0"/>
    <n v="0"/>
    <n v="0"/>
    <n v="0"/>
  </r>
  <r>
    <x v="2"/>
    <x v="0"/>
    <x v="42"/>
    <x v="4"/>
    <x v="2"/>
    <x v="0"/>
    <x v="0"/>
    <n v="211325320000"/>
    <n v="214962566298"/>
    <n v="202086716260"/>
    <n v="0.94010189653136922"/>
    <n v="186383726397"/>
    <n v="0.86705201564545198"/>
  </r>
  <r>
    <x v="2"/>
    <x v="0"/>
    <x v="42"/>
    <x v="4"/>
    <x v="2"/>
    <x v="2"/>
    <x v="0"/>
    <n v="0"/>
    <n v="0"/>
    <n v="0"/>
    <n v="0"/>
    <n v="0"/>
    <n v="0"/>
  </r>
  <r>
    <x v="2"/>
    <x v="0"/>
    <x v="42"/>
    <x v="4"/>
    <x v="2"/>
    <x v="1"/>
    <x v="0"/>
    <n v="48000000000"/>
    <n v="24933750000"/>
    <n v="8803990305"/>
    <n v="0.35309531478417805"/>
    <n v="4437201485"/>
    <n v="0.17795965247906953"/>
  </r>
  <r>
    <x v="2"/>
    <x v="0"/>
    <x v="42"/>
    <x v="4"/>
    <x v="2"/>
    <x v="3"/>
    <x v="0"/>
    <n v="266956000"/>
    <n v="266956000"/>
    <n v="77470000"/>
    <n v="0.2901976355654115"/>
    <n v="67200000"/>
    <n v="0.25172687633917201"/>
  </r>
  <r>
    <x v="2"/>
    <x v="0"/>
    <x v="43"/>
    <x v="16"/>
    <x v="3"/>
    <x v="0"/>
    <x v="0"/>
    <n v="95031785000"/>
    <n v="95031785000"/>
    <n v="94154667957"/>
    <n v="0.9907702770920277"/>
    <n v="92138994580"/>
    <n v="0.96955975919004367"/>
  </r>
  <r>
    <x v="2"/>
    <x v="0"/>
    <x v="43"/>
    <x v="16"/>
    <x v="3"/>
    <x v="1"/>
    <x v="0"/>
    <n v="8163910000"/>
    <n v="8163910000"/>
    <n v="7128498963"/>
    <n v="0.87317216419583266"/>
    <n v="2747098016"/>
    <n v="0.33649293243066131"/>
  </r>
  <r>
    <x v="2"/>
    <x v="0"/>
    <x v="44"/>
    <x v="4"/>
    <x v="1"/>
    <x v="0"/>
    <x v="0"/>
    <n v="0"/>
    <n v="0"/>
    <n v="0"/>
    <n v="0"/>
    <n v="0"/>
    <n v="0"/>
  </r>
  <r>
    <x v="2"/>
    <x v="0"/>
    <x v="44"/>
    <x v="4"/>
    <x v="1"/>
    <x v="1"/>
    <x v="0"/>
    <n v="0"/>
    <n v="0"/>
    <n v="0"/>
    <n v="0"/>
    <n v="0"/>
    <n v="0"/>
  </r>
  <r>
    <x v="3"/>
    <x v="0"/>
    <x v="0"/>
    <x v="0"/>
    <x v="0"/>
    <x v="0"/>
    <x v="0"/>
    <n v="55158327000"/>
    <n v="55158327000"/>
    <n v="53278302901"/>
    <n v="0.96591586073667535"/>
    <n v="53278302901"/>
    <n v="0.96591586073667535"/>
  </r>
  <r>
    <x v="3"/>
    <x v="0"/>
    <x v="1"/>
    <x v="0"/>
    <x v="0"/>
    <x v="0"/>
    <x v="0"/>
    <n v="103185371000"/>
    <n v="103185371000"/>
    <n v="103099531900"/>
    <n v="0.99916810785125731"/>
    <n v="99915197569"/>
    <n v="0.96830778046046861"/>
  </r>
  <r>
    <x v="3"/>
    <x v="0"/>
    <x v="1"/>
    <x v="0"/>
    <x v="0"/>
    <x v="1"/>
    <x v="0"/>
    <n v="7000000000"/>
    <n v="7000000000"/>
    <n v="6995782666"/>
    <n v="0.9993975237142857"/>
    <n v="5541287983"/>
    <n v="0.79161256899999999"/>
  </r>
  <r>
    <x v="3"/>
    <x v="0"/>
    <x v="2"/>
    <x v="1"/>
    <x v="0"/>
    <x v="0"/>
    <x v="0"/>
    <n v="75439899000"/>
    <n v="75439899000"/>
    <n v="65984962990"/>
    <n v="0.87466929124600235"/>
    <n v="59341708956"/>
    <n v="0.78660907215689668"/>
  </r>
  <r>
    <x v="3"/>
    <x v="0"/>
    <x v="2"/>
    <x v="1"/>
    <x v="0"/>
    <x v="1"/>
    <x v="0"/>
    <n v="104038000000"/>
    <n v="104038000000"/>
    <n v="98791667001"/>
    <n v="0.94957291567504176"/>
    <n v="76778282800"/>
    <n v="0.73798307157000331"/>
  </r>
  <r>
    <x v="3"/>
    <x v="0"/>
    <x v="3"/>
    <x v="0"/>
    <x v="0"/>
    <x v="0"/>
    <x v="0"/>
    <n v="16377989000"/>
    <n v="16377989000"/>
    <n v="15789540162"/>
    <n v="0.96407075142131304"/>
    <n v="15187316495"/>
    <n v="0.92730044543319701"/>
  </r>
  <r>
    <x v="3"/>
    <x v="0"/>
    <x v="3"/>
    <x v="0"/>
    <x v="0"/>
    <x v="1"/>
    <x v="0"/>
    <n v="1187719000"/>
    <n v="1187719000"/>
    <n v="1169940319"/>
    <n v="0.98503123971242357"/>
    <n v="1166117311"/>
    <n v="0.98181245816560991"/>
  </r>
  <r>
    <x v="3"/>
    <x v="0"/>
    <x v="4"/>
    <x v="2"/>
    <x v="0"/>
    <x v="0"/>
    <x v="0"/>
    <n v="94526438000"/>
    <n v="94526438000"/>
    <n v="87797738703.940002"/>
    <n v="0.92881674758483967"/>
    <n v="84678227587.509979"/>
    <n v="0.89581528066793314"/>
  </r>
  <r>
    <x v="3"/>
    <x v="0"/>
    <x v="4"/>
    <x v="2"/>
    <x v="0"/>
    <x v="1"/>
    <x v="0"/>
    <n v="86038925000"/>
    <n v="86238925000"/>
    <n v="79430982972"/>
    <n v="0.92105720209290642"/>
    <n v="55303859816"/>
    <n v="0.64128651668605563"/>
  </r>
  <r>
    <x v="3"/>
    <x v="0"/>
    <x v="5"/>
    <x v="3"/>
    <x v="0"/>
    <x v="0"/>
    <x v="0"/>
    <n v="245916182000"/>
    <n v="244501262205"/>
    <n v="172794949174"/>
    <n v="0.70672416009501637"/>
    <n v="157194798717.25"/>
    <n v="0.64292019312951998"/>
  </r>
  <r>
    <x v="3"/>
    <x v="0"/>
    <x v="5"/>
    <x v="3"/>
    <x v="0"/>
    <x v="2"/>
    <x v="0"/>
    <n v="577908099000"/>
    <n v="577908099000"/>
    <n v="495134262270"/>
    <n v="0.85676989667867587"/>
    <n v="494956062270"/>
    <n v="0.85646154315272882"/>
  </r>
  <r>
    <x v="3"/>
    <x v="0"/>
    <x v="5"/>
    <x v="3"/>
    <x v="0"/>
    <x v="1"/>
    <x v="0"/>
    <n v="28291604000"/>
    <n v="28291604000"/>
    <n v="25848117851"/>
    <n v="0.91363210975948905"/>
    <n v="17366352408"/>
    <n v="0.61383413990949398"/>
  </r>
  <r>
    <x v="3"/>
    <x v="0"/>
    <x v="5"/>
    <x v="3"/>
    <x v="0"/>
    <x v="3"/>
    <x v="0"/>
    <n v="4767431908000"/>
    <n v="3515250488492"/>
    <n v="2557669044193"/>
    <n v="0.7275922590911037"/>
    <n v="2557669044193"/>
    <n v="0.7275922590911037"/>
  </r>
  <r>
    <x v="3"/>
    <x v="0"/>
    <x v="6"/>
    <x v="4"/>
    <x v="0"/>
    <x v="0"/>
    <x v="0"/>
    <n v="87399717000"/>
    <n v="87399717000"/>
    <n v="82325866270"/>
    <n v="0.94194660001015795"/>
    <n v="78935769665"/>
    <n v="0.90315818373874135"/>
  </r>
  <r>
    <x v="3"/>
    <x v="0"/>
    <x v="6"/>
    <x v="4"/>
    <x v="0"/>
    <x v="1"/>
    <x v="0"/>
    <n v="3175850071000"/>
    <n v="3175850071000"/>
    <n v="3088418073326"/>
    <n v="0.97246973386043067"/>
    <n v="2639166361974"/>
    <n v="0.83101100586369592"/>
  </r>
  <r>
    <x v="3"/>
    <x v="0"/>
    <x v="7"/>
    <x v="5"/>
    <x v="0"/>
    <x v="0"/>
    <x v="0"/>
    <n v="33029687000"/>
    <n v="33029687000"/>
    <n v="30554809031"/>
    <n v="0.92507110439768925"/>
    <n v="28543833203"/>
    <n v="0.86418721445952551"/>
  </r>
  <r>
    <x v="3"/>
    <x v="0"/>
    <x v="7"/>
    <x v="5"/>
    <x v="0"/>
    <x v="1"/>
    <x v="0"/>
    <n v="264825634000"/>
    <n v="264825634000"/>
    <n v="194059461394"/>
    <n v="0.73278201382121488"/>
    <n v="116577868196"/>
    <n v="0.44020613274921866"/>
  </r>
  <r>
    <x v="3"/>
    <x v="0"/>
    <x v="7"/>
    <x v="5"/>
    <x v="0"/>
    <x v="3"/>
    <x v="0"/>
    <n v="0"/>
    <n v="0"/>
    <n v="0"/>
    <n v="0"/>
    <n v="0"/>
    <n v="0"/>
  </r>
  <r>
    <x v="3"/>
    <x v="0"/>
    <x v="8"/>
    <x v="6"/>
    <x v="0"/>
    <x v="0"/>
    <x v="0"/>
    <n v="53549205000"/>
    <n v="53549205000"/>
    <n v="32376280143"/>
    <n v="0.60460804493736187"/>
    <n v="31280842965"/>
    <n v="0.58415139804596539"/>
  </r>
  <r>
    <x v="3"/>
    <x v="0"/>
    <x v="9"/>
    <x v="7"/>
    <x v="0"/>
    <x v="0"/>
    <x v="0"/>
    <n v="10846298000"/>
    <n v="10846298000"/>
    <n v="9826807716"/>
    <n v="0.90600569115840257"/>
    <n v="9160939856"/>
    <n v="0.84461443489751065"/>
  </r>
  <r>
    <x v="3"/>
    <x v="0"/>
    <x v="9"/>
    <x v="7"/>
    <x v="0"/>
    <x v="1"/>
    <x v="0"/>
    <n v="38941000000"/>
    <n v="38941000000"/>
    <n v="35914172620"/>
    <n v="0.92227145219691331"/>
    <n v="27250590945"/>
    <n v="0.69979176048380887"/>
  </r>
  <r>
    <x v="3"/>
    <x v="0"/>
    <x v="9"/>
    <x v="7"/>
    <x v="0"/>
    <x v="3"/>
    <x v="0"/>
    <n v="0"/>
    <n v="0"/>
    <n v="0"/>
    <n v="0"/>
    <n v="0"/>
    <n v="0"/>
  </r>
  <r>
    <x v="3"/>
    <x v="0"/>
    <x v="10"/>
    <x v="8"/>
    <x v="0"/>
    <x v="0"/>
    <x v="0"/>
    <n v="13908918000"/>
    <n v="13908918000"/>
    <n v="13654306473"/>
    <n v="0.98169436853391467"/>
    <n v="12782841524"/>
    <n v="0.91903924690619354"/>
  </r>
  <r>
    <x v="3"/>
    <x v="0"/>
    <x v="10"/>
    <x v="8"/>
    <x v="0"/>
    <x v="1"/>
    <x v="0"/>
    <n v="186716692000"/>
    <n v="186716692000"/>
    <n v="167352177197"/>
    <n v="0.89628932156210217"/>
    <n v="105404457870"/>
    <n v="0.56451545248027424"/>
  </r>
  <r>
    <x v="3"/>
    <x v="0"/>
    <x v="10"/>
    <x v="8"/>
    <x v="0"/>
    <x v="3"/>
    <x v="0"/>
    <n v="0"/>
    <n v="0"/>
    <n v="0"/>
    <n v="0"/>
    <n v="0"/>
    <n v="0"/>
  </r>
  <r>
    <x v="3"/>
    <x v="0"/>
    <x v="11"/>
    <x v="9"/>
    <x v="0"/>
    <x v="0"/>
    <x v="0"/>
    <n v="13117031000"/>
    <n v="13117031000"/>
    <n v="12404693719"/>
    <n v="0.94569371064229402"/>
    <n v="12045221183"/>
    <n v="0.91828868766110261"/>
  </r>
  <r>
    <x v="3"/>
    <x v="0"/>
    <x v="11"/>
    <x v="9"/>
    <x v="0"/>
    <x v="1"/>
    <x v="0"/>
    <n v="54505861000"/>
    <n v="53015637214"/>
    <n v="50314105843"/>
    <n v="0.94904274450017179"/>
    <n v="44474577662"/>
    <n v="0.8388954655487092"/>
  </r>
  <r>
    <x v="3"/>
    <x v="0"/>
    <x v="12"/>
    <x v="10"/>
    <x v="0"/>
    <x v="0"/>
    <x v="0"/>
    <n v="56232669000"/>
    <n v="56232669000"/>
    <n v="54445286952"/>
    <n v="0.96821452583017176"/>
    <n v="53070007756"/>
    <n v="0.94375758255401321"/>
  </r>
  <r>
    <x v="3"/>
    <x v="0"/>
    <x v="12"/>
    <x v="10"/>
    <x v="0"/>
    <x v="1"/>
    <x v="0"/>
    <n v="15343797000"/>
    <n v="15343797000"/>
    <n v="15304183853"/>
    <n v="0.99741829568000673"/>
    <n v="12146996566"/>
    <n v="0.79165519238816828"/>
  </r>
  <r>
    <x v="3"/>
    <x v="0"/>
    <x v="12"/>
    <x v="10"/>
    <x v="0"/>
    <x v="3"/>
    <x v="0"/>
    <n v="0"/>
    <n v="0"/>
    <n v="0"/>
    <n v="0"/>
    <n v="0"/>
    <n v="0"/>
  </r>
  <r>
    <x v="3"/>
    <x v="0"/>
    <x v="13"/>
    <x v="11"/>
    <x v="0"/>
    <x v="0"/>
    <x v="0"/>
    <n v="11397644000"/>
    <n v="11397644000"/>
    <n v="10841663595"/>
    <n v="0.95121970777469445"/>
    <n v="10277337927"/>
    <n v="0.90170722361568756"/>
  </r>
  <r>
    <x v="3"/>
    <x v="0"/>
    <x v="13"/>
    <x v="11"/>
    <x v="0"/>
    <x v="1"/>
    <x v="0"/>
    <n v="25769200000"/>
    <n v="25769200000"/>
    <n v="25517139133"/>
    <n v="0.99021852184002612"/>
    <n v="19927699811"/>
    <n v="0.77331464736972821"/>
  </r>
  <r>
    <x v="3"/>
    <x v="0"/>
    <x v="14"/>
    <x v="12"/>
    <x v="0"/>
    <x v="0"/>
    <x v="0"/>
    <n v="20919762000"/>
    <n v="20919762000"/>
    <n v="18851935419"/>
    <n v="0.90115439262645536"/>
    <n v="17741793637"/>
    <n v="0.84808773813965954"/>
  </r>
  <r>
    <x v="3"/>
    <x v="0"/>
    <x v="14"/>
    <x v="12"/>
    <x v="0"/>
    <x v="1"/>
    <x v="0"/>
    <n v="1087266308000"/>
    <n v="1032177281874"/>
    <n v="1018213027535"/>
    <n v="0.98647106985958188"/>
    <n v="853823683523"/>
    <n v="0.82720642908630493"/>
  </r>
  <r>
    <x v="3"/>
    <x v="0"/>
    <x v="15"/>
    <x v="1"/>
    <x v="0"/>
    <x v="0"/>
    <x v="0"/>
    <n v="6715665000"/>
    <n v="6715665000"/>
    <n v="6405806702"/>
    <n v="0.95386037004525981"/>
    <n v="6252880978"/>
    <n v="0.9310888762319145"/>
  </r>
  <r>
    <x v="3"/>
    <x v="0"/>
    <x v="15"/>
    <x v="1"/>
    <x v="0"/>
    <x v="1"/>
    <x v="0"/>
    <n v="4815000000"/>
    <n v="4815000000"/>
    <n v="3839529014"/>
    <n v="0.79740997175493256"/>
    <n v="2965981973"/>
    <n v="0.61598794870197304"/>
  </r>
  <r>
    <x v="3"/>
    <x v="0"/>
    <x v="16"/>
    <x v="13"/>
    <x v="0"/>
    <x v="0"/>
    <x v="0"/>
    <n v="23006817000"/>
    <n v="23006817000"/>
    <n v="20771766931"/>
    <n v="0.90285270365735515"/>
    <n v="19024342527"/>
    <n v="0.82690024121980887"/>
  </r>
  <r>
    <x v="3"/>
    <x v="0"/>
    <x v="16"/>
    <x v="13"/>
    <x v="0"/>
    <x v="1"/>
    <x v="0"/>
    <n v="79239710000"/>
    <n v="76173769372"/>
    <n v="60125064129"/>
    <n v="0.78931454521273581"/>
    <n v="46134070645"/>
    <n v="0.60564248067731818"/>
  </r>
  <r>
    <x v="3"/>
    <x v="0"/>
    <x v="17"/>
    <x v="2"/>
    <x v="0"/>
    <x v="0"/>
    <x v="0"/>
    <n v="9382522000"/>
    <n v="9382522000"/>
    <n v="7903044200"/>
    <n v="0.84231555225769783"/>
    <n v="7522914286"/>
    <n v="0.8018008682526937"/>
  </r>
  <r>
    <x v="3"/>
    <x v="0"/>
    <x v="17"/>
    <x v="2"/>
    <x v="0"/>
    <x v="1"/>
    <x v="0"/>
    <n v="26296000000"/>
    <n v="26296000000"/>
    <n v="26243694880"/>
    <n v="0.99801090964405237"/>
    <n v="16261530579"/>
    <n v="0.61840320120930936"/>
  </r>
  <r>
    <x v="3"/>
    <x v="0"/>
    <x v="18"/>
    <x v="14"/>
    <x v="0"/>
    <x v="0"/>
    <x v="0"/>
    <n v="49851235000"/>
    <n v="49851235000"/>
    <n v="43629465163"/>
    <n v="0.87519326578368617"/>
    <n v="41941483690"/>
    <n v="0.84133289155223534"/>
  </r>
  <r>
    <x v="3"/>
    <x v="0"/>
    <x v="18"/>
    <x v="14"/>
    <x v="0"/>
    <x v="1"/>
    <x v="0"/>
    <n v="30098587000"/>
    <n v="30098587000"/>
    <n v="30007193133"/>
    <n v="0.99696351636041913"/>
    <n v="15147560984"/>
    <n v="0.50326485372884777"/>
  </r>
  <r>
    <x v="3"/>
    <x v="0"/>
    <x v="19"/>
    <x v="15"/>
    <x v="0"/>
    <x v="0"/>
    <x v="0"/>
    <n v="0"/>
    <n v="0"/>
    <n v="0"/>
    <n v="0"/>
    <n v="0"/>
    <n v="0"/>
  </r>
  <r>
    <x v="3"/>
    <x v="0"/>
    <x v="19"/>
    <x v="15"/>
    <x v="0"/>
    <x v="1"/>
    <x v="0"/>
    <n v="0"/>
    <n v="0"/>
    <n v="0"/>
    <n v="0"/>
    <n v="0"/>
    <n v="0"/>
  </r>
  <r>
    <x v="3"/>
    <x v="0"/>
    <x v="20"/>
    <x v="14"/>
    <x v="0"/>
    <x v="0"/>
    <x v="0"/>
    <n v="0"/>
    <n v="0"/>
    <n v="0"/>
    <n v="0"/>
    <n v="0"/>
    <n v="0"/>
  </r>
  <r>
    <x v="3"/>
    <x v="0"/>
    <x v="20"/>
    <x v="14"/>
    <x v="0"/>
    <x v="1"/>
    <x v="0"/>
    <n v="0"/>
    <n v="0"/>
    <n v="0"/>
    <n v="0"/>
    <n v="0"/>
    <n v="0"/>
  </r>
  <r>
    <x v="3"/>
    <x v="0"/>
    <x v="21"/>
    <x v="7"/>
    <x v="1"/>
    <x v="0"/>
    <x v="0"/>
    <n v="8933770000"/>
    <n v="8933770000"/>
    <n v="8630512261"/>
    <n v="0.96605489742852124"/>
    <n v="8206723807"/>
    <n v="0.91861821011734124"/>
  </r>
  <r>
    <x v="3"/>
    <x v="0"/>
    <x v="21"/>
    <x v="7"/>
    <x v="1"/>
    <x v="1"/>
    <x v="0"/>
    <n v="40880300000"/>
    <n v="43180300000"/>
    <n v="36426554020"/>
    <n v="0.84359196253847235"/>
    <n v="25984789721"/>
    <n v="0.60177418223124901"/>
  </r>
  <r>
    <x v="3"/>
    <x v="0"/>
    <x v="22"/>
    <x v="6"/>
    <x v="1"/>
    <x v="0"/>
    <x v="0"/>
    <n v="20402400000"/>
    <n v="21444561000"/>
    <n v="20028367099"/>
    <n v="0.93396022884310848"/>
    <n v="15230224431"/>
    <n v="0.71021385940239112"/>
  </r>
  <r>
    <x v="3"/>
    <x v="0"/>
    <x v="22"/>
    <x v="6"/>
    <x v="1"/>
    <x v="1"/>
    <x v="0"/>
    <n v="2146402481000"/>
    <n v="2101604481000"/>
    <n v="1738236207947"/>
    <n v="0.82709959160341173"/>
    <n v="1521009748722"/>
    <n v="0.72373739325025732"/>
  </r>
  <r>
    <x v="3"/>
    <x v="0"/>
    <x v="22"/>
    <x v="6"/>
    <x v="1"/>
    <x v="3"/>
    <x v="0"/>
    <n v="3008735000"/>
    <n v="3008735000"/>
    <n v="2838009044"/>
    <n v="0.94325656596543062"/>
    <n v="2838009044"/>
    <n v="0.94325656596543062"/>
  </r>
  <r>
    <x v="3"/>
    <x v="0"/>
    <x v="23"/>
    <x v="13"/>
    <x v="1"/>
    <x v="0"/>
    <x v="0"/>
    <n v="10413986000"/>
    <n v="10413986000"/>
    <n v="8732227145"/>
    <n v="0.83850959133227176"/>
    <n v="8340401379"/>
    <n v="0.8008846352395711"/>
  </r>
  <r>
    <x v="3"/>
    <x v="0"/>
    <x v="23"/>
    <x v="13"/>
    <x v="1"/>
    <x v="1"/>
    <x v="0"/>
    <n v="11766716000"/>
    <n v="18561716000"/>
    <n v="15339456045"/>
    <n v="0.82640290612139522"/>
    <n v="7532912689"/>
    <n v="0.4058306187315871"/>
  </r>
  <r>
    <x v="3"/>
    <x v="0"/>
    <x v="24"/>
    <x v="5"/>
    <x v="1"/>
    <x v="0"/>
    <x v="0"/>
    <n v="53737063000"/>
    <n v="53737063000"/>
    <n v="49743259104"/>
    <n v="0.92567878344970211"/>
    <n v="47015613874"/>
    <n v="0.8749196783233204"/>
  </r>
  <r>
    <x v="3"/>
    <x v="0"/>
    <x v="24"/>
    <x v="5"/>
    <x v="1"/>
    <x v="2"/>
    <x v="0"/>
    <n v="0"/>
    <n v="0"/>
    <n v="0"/>
    <n v="0"/>
    <n v="0"/>
    <n v="0"/>
  </r>
  <r>
    <x v="3"/>
    <x v="0"/>
    <x v="24"/>
    <x v="5"/>
    <x v="1"/>
    <x v="1"/>
    <x v="0"/>
    <n v="791696757000"/>
    <n v="791696757000"/>
    <n v="640865651796"/>
    <n v="0.8094837399921293"/>
    <n v="253201409000"/>
    <n v="0.31982120270324665"/>
  </r>
  <r>
    <x v="3"/>
    <x v="0"/>
    <x v="24"/>
    <x v="5"/>
    <x v="1"/>
    <x v="3"/>
    <x v="0"/>
    <n v="0"/>
    <n v="0"/>
    <n v="0"/>
    <n v="0"/>
    <n v="0"/>
    <n v="0"/>
  </r>
  <r>
    <x v="3"/>
    <x v="0"/>
    <x v="25"/>
    <x v="3"/>
    <x v="1"/>
    <x v="0"/>
    <x v="0"/>
    <n v="418914896000"/>
    <n v="418914896000"/>
    <n v="373115785415"/>
    <n v="0.89067204097464225"/>
    <n v="371847178839"/>
    <n v="0.88764372522814272"/>
  </r>
  <r>
    <x v="3"/>
    <x v="0"/>
    <x v="25"/>
    <x v="3"/>
    <x v="1"/>
    <x v="2"/>
    <x v="0"/>
    <n v="217711857000"/>
    <n v="217711857000"/>
    <n v="142252555326"/>
    <n v="0.65339829114589754"/>
    <n v="142252555326"/>
    <n v="0.65339829114589754"/>
  </r>
  <r>
    <x v="3"/>
    <x v="0"/>
    <x v="25"/>
    <x v="3"/>
    <x v="1"/>
    <x v="1"/>
    <x v="0"/>
    <n v="3186252000"/>
    <n v="3186252000"/>
    <n v="2782485978"/>
    <n v="0.87327869170423433"/>
    <n v="1826600920"/>
    <n v="0.5732757233263408"/>
  </r>
  <r>
    <x v="3"/>
    <x v="0"/>
    <x v="26"/>
    <x v="8"/>
    <x v="1"/>
    <x v="0"/>
    <x v="0"/>
    <n v="9404972000"/>
    <n v="9522172000"/>
    <n v="9214236246"/>
    <n v="0.96766118549423386"/>
    <n v="8839007102"/>
    <n v="0.9282553499348678"/>
  </r>
  <r>
    <x v="3"/>
    <x v="0"/>
    <x v="26"/>
    <x v="8"/>
    <x v="1"/>
    <x v="1"/>
    <x v="0"/>
    <n v="104227470000"/>
    <n v="117967917494"/>
    <n v="107931448656"/>
    <n v="0.91492204786517095"/>
    <n v="69026322288"/>
    <n v="0.5851279208307697"/>
  </r>
  <r>
    <x v="3"/>
    <x v="0"/>
    <x v="27"/>
    <x v="9"/>
    <x v="1"/>
    <x v="0"/>
    <x v="0"/>
    <n v="28431314000"/>
    <n v="28431314000"/>
    <n v="26165809309"/>
    <n v="0.92031656746501411"/>
    <n v="25237563474"/>
    <n v="0.88766785362083511"/>
  </r>
  <r>
    <x v="3"/>
    <x v="0"/>
    <x v="27"/>
    <x v="9"/>
    <x v="1"/>
    <x v="2"/>
    <x v="0"/>
    <n v="0"/>
    <n v="0"/>
    <n v="0"/>
    <n v="0"/>
    <n v="0"/>
    <n v="0"/>
  </r>
  <r>
    <x v="3"/>
    <x v="0"/>
    <x v="27"/>
    <x v="9"/>
    <x v="1"/>
    <x v="1"/>
    <x v="0"/>
    <n v="217392218000"/>
    <n v="217392218000"/>
    <n v="189565142834.88"/>
    <n v="0.87199599221569191"/>
    <n v="113868888545"/>
    <n v="0.52379468590269407"/>
  </r>
  <r>
    <x v="3"/>
    <x v="0"/>
    <x v="28"/>
    <x v="9"/>
    <x v="1"/>
    <x v="0"/>
    <x v="0"/>
    <n v="5500699000"/>
    <n v="5500699000"/>
    <n v="4257837492"/>
    <n v="0.77405389605939168"/>
    <n v="3776625225"/>
    <n v="0.68657187477446047"/>
  </r>
  <r>
    <x v="3"/>
    <x v="0"/>
    <x v="28"/>
    <x v="9"/>
    <x v="1"/>
    <x v="1"/>
    <x v="0"/>
    <n v="26405000000"/>
    <n v="28334892185"/>
    <n v="26929880859"/>
    <n v="0.95041409309671598"/>
    <n v="12797063956"/>
    <n v="0.45163623254492363"/>
  </r>
  <r>
    <x v="3"/>
    <x v="0"/>
    <x v="29"/>
    <x v="12"/>
    <x v="1"/>
    <x v="0"/>
    <x v="0"/>
    <n v="11452247000"/>
    <n v="11452247000"/>
    <n v="10735110840"/>
    <n v="0.93738030973310305"/>
    <n v="10639405653"/>
    <n v="0.92902341811174693"/>
  </r>
  <r>
    <x v="3"/>
    <x v="0"/>
    <x v="29"/>
    <x v="12"/>
    <x v="1"/>
    <x v="1"/>
    <x v="0"/>
    <n v="132383130000"/>
    <n v="125852130000"/>
    <n v="92837769551"/>
    <n v="0.7376734072836113"/>
    <n v="82051677607"/>
    <n v="0.65196892263166306"/>
  </r>
  <r>
    <x v="3"/>
    <x v="0"/>
    <x v="30"/>
    <x v="9"/>
    <x v="1"/>
    <x v="0"/>
    <x v="0"/>
    <n v="3761761000"/>
    <n v="3761761000"/>
    <n v="3310864808"/>
    <n v="0.88013693799260506"/>
    <n v="3172303170"/>
    <n v="0.84330268988380708"/>
  </r>
  <r>
    <x v="3"/>
    <x v="0"/>
    <x v="30"/>
    <x v="9"/>
    <x v="1"/>
    <x v="1"/>
    <x v="0"/>
    <n v="3544000000"/>
    <n v="3544000000"/>
    <n v="3498201665"/>
    <n v="0.98707721924379233"/>
    <n v="3005557152"/>
    <n v="0.84806917381489844"/>
  </r>
  <r>
    <x v="3"/>
    <x v="0"/>
    <x v="31"/>
    <x v="9"/>
    <x v="1"/>
    <x v="0"/>
    <x v="0"/>
    <n v="22155894000"/>
    <n v="22155894000"/>
    <n v="20816926277"/>
    <n v="0.9395660710869983"/>
    <n v="20577927736"/>
    <n v="0.92877893963565628"/>
  </r>
  <r>
    <x v="3"/>
    <x v="0"/>
    <x v="31"/>
    <x v="9"/>
    <x v="1"/>
    <x v="1"/>
    <x v="0"/>
    <n v="26128500000"/>
    <n v="26563447433"/>
    <n v="25257779081"/>
    <n v="0.95084717993425971"/>
    <n v="22350684331"/>
    <n v="0.84140751637656608"/>
  </r>
  <r>
    <x v="3"/>
    <x v="0"/>
    <x v="32"/>
    <x v="14"/>
    <x v="1"/>
    <x v="0"/>
    <x v="0"/>
    <n v="12177241000"/>
    <n v="12177241000"/>
    <n v="8822996962"/>
    <n v="0.72454811085696669"/>
    <n v="7873803099"/>
    <n v="0.64659992349662787"/>
  </r>
  <r>
    <x v="3"/>
    <x v="0"/>
    <x v="32"/>
    <x v="14"/>
    <x v="1"/>
    <x v="2"/>
    <x v="0"/>
    <n v="0"/>
    <n v="0"/>
    <n v="0"/>
    <n v="0"/>
    <n v="0"/>
    <n v="0"/>
  </r>
  <r>
    <x v="3"/>
    <x v="0"/>
    <x v="32"/>
    <x v="14"/>
    <x v="1"/>
    <x v="1"/>
    <x v="0"/>
    <n v="167251000000"/>
    <n v="167251000000"/>
    <n v="147127384911"/>
    <n v="0.87968015085709506"/>
    <n v="97665873686"/>
    <n v="0.58394792070600476"/>
  </r>
  <r>
    <x v="3"/>
    <x v="0"/>
    <x v="33"/>
    <x v="13"/>
    <x v="1"/>
    <x v="0"/>
    <x v="0"/>
    <n v="6046958000"/>
    <n v="6046958000"/>
    <n v="5589852408"/>
    <n v="0.92440734795908952"/>
    <n v="5290300262"/>
    <n v="0.87486968852768621"/>
  </r>
  <r>
    <x v="3"/>
    <x v="0"/>
    <x v="33"/>
    <x v="13"/>
    <x v="1"/>
    <x v="1"/>
    <x v="0"/>
    <n v="34463714000"/>
    <n v="50775629826"/>
    <n v="45952230062"/>
    <n v="0.90500561429707471"/>
    <n v="23419581537"/>
    <n v="0.46123665264724784"/>
  </r>
  <r>
    <x v="3"/>
    <x v="0"/>
    <x v="34"/>
    <x v="4"/>
    <x v="1"/>
    <x v="0"/>
    <x v="0"/>
    <n v="4828126000"/>
    <n v="4828126000"/>
    <n v="4487658242"/>
    <n v="0.92948242071561515"/>
    <n v="4348820315"/>
    <n v="0.90072635117641919"/>
  </r>
  <r>
    <x v="3"/>
    <x v="0"/>
    <x v="34"/>
    <x v="4"/>
    <x v="1"/>
    <x v="1"/>
    <x v="0"/>
    <n v="5553644000"/>
    <n v="8813912826"/>
    <n v="7704143990"/>
    <n v="0.87408897070931846"/>
    <n v="6505043344"/>
    <n v="0.73804262334100834"/>
  </r>
  <r>
    <x v="3"/>
    <x v="0"/>
    <x v="35"/>
    <x v="2"/>
    <x v="1"/>
    <x v="0"/>
    <x v="0"/>
    <n v="11060503000"/>
    <n v="11060503000"/>
    <n v="10477597437"/>
    <n v="0.94729845803576929"/>
    <n v="9913717754"/>
    <n v="0.89631708015449207"/>
  </r>
  <r>
    <x v="3"/>
    <x v="0"/>
    <x v="35"/>
    <x v="2"/>
    <x v="1"/>
    <x v="1"/>
    <x v="0"/>
    <n v="8701398000"/>
    <n v="8701398000"/>
    <n v="8694881790"/>
    <n v="0.9992511306803803"/>
    <n v="8109434951"/>
    <n v="0.93196920207534473"/>
  </r>
  <r>
    <x v="3"/>
    <x v="0"/>
    <x v="36"/>
    <x v="7"/>
    <x v="1"/>
    <x v="0"/>
    <x v="0"/>
    <n v="4403312000"/>
    <n v="4403312000"/>
    <n v="4323503841"/>
    <n v="0.98187542490743329"/>
    <n v="4060009703"/>
    <n v="0.92203543673489408"/>
  </r>
  <r>
    <x v="3"/>
    <x v="0"/>
    <x v="36"/>
    <x v="7"/>
    <x v="1"/>
    <x v="1"/>
    <x v="0"/>
    <n v="9200000000"/>
    <n v="9200000000"/>
    <n v="9062686986"/>
    <n v="0.98507467239130431"/>
    <n v="7548184866"/>
    <n v="0.82045487673913042"/>
  </r>
  <r>
    <x v="3"/>
    <x v="0"/>
    <x v="36"/>
    <x v="7"/>
    <x v="1"/>
    <x v="3"/>
    <x v="0"/>
    <n v="0"/>
    <n v="0"/>
    <n v="0"/>
    <n v="0"/>
    <n v="0"/>
    <n v="0"/>
  </r>
  <r>
    <x v="3"/>
    <x v="0"/>
    <x v="37"/>
    <x v="9"/>
    <x v="1"/>
    <x v="0"/>
    <x v="0"/>
    <n v="9127006000"/>
    <n v="9382564795"/>
    <n v="9128940444"/>
    <n v="0.97296854788200804"/>
    <n v="7957207100"/>
    <n v="0.84808442828344999"/>
  </r>
  <r>
    <x v="3"/>
    <x v="0"/>
    <x v="37"/>
    <x v="9"/>
    <x v="1"/>
    <x v="1"/>
    <x v="0"/>
    <n v="128535000000"/>
    <n v="137455522992"/>
    <n v="131456756786"/>
    <n v="0.95635849272968732"/>
    <n v="117804217946"/>
    <n v="0.85703517313637723"/>
  </r>
  <r>
    <x v="3"/>
    <x v="0"/>
    <x v="38"/>
    <x v="3"/>
    <x v="1"/>
    <x v="0"/>
    <x v="0"/>
    <n v="39350237000"/>
    <n v="39546074460"/>
    <n v="35335412045"/>
    <n v="0.8935251482606954"/>
    <n v="33193877760"/>
    <n v="0.83937225662119486"/>
  </r>
  <r>
    <x v="3"/>
    <x v="0"/>
    <x v="38"/>
    <x v="3"/>
    <x v="1"/>
    <x v="1"/>
    <x v="0"/>
    <n v="14184670000"/>
    <n v="14388059672"/>
    <n v="13802106706"/>
    <n v="0.95927505310946837"/>
    <n v="10223354568"/>
    <n v="0.71054435421165518"/>
  </r>
  <r>
    <x v="3"/>
    <x v="0"/>
    <x v="38"/>
    <x v="3"/>
    <x v="1"/>
    <x v="3"/>
    <x v="0"/>
    <n v="0"/>
    <n v="0"/>
    <n v="0"/>
    <n v="0"/>
    <n v="0"/>
    <n v="0"/>
  </r>
  <r>
    <x v="3"/>
    <x v="0"/>
    <x v="39"/>
    <x v="5"/>
    <x v="1"/>
    <x v="0"/>
    <x v="0"/>
    <n v="17916762000"/>
    <n v="17916762000"/>
    <n v="15858072597"/>
    <n v="0.88509701680471053"/>
    <n v="14888042400"/>
    <n v="0.83095608458715919"/>
  </r>
  <r>
    <x v="3"/>
    <x v="0"/>
    <x v="39"/>
    <x v="5"/>
    <x v="1"/>
    <x v="1"/>
    <x v="0"/>
    <n v="206201249000"/>
    <n v="202248438000"/>
    <n v="158253861868"/>
    <n v="0.78247260365986115"/>
    <n v="108213914058"/>
    <n v="0.5350543872086666"/>
  </r>
  <r>
    <x v="3"/>
    <x v="0"/>
    <x v="40"/>
    <x v="8"/>
    <x v="1"/>
    <x v="0"/>
    <x v="0"/>
    <n v="198020233000"/>
    <n v="198020233000"/>
    <n v="177187715396"/>
    <n v="0.89479601509205375"/>
    <n v="127297848684"/>
    <n v="0.64285273658879094"/>
  </r>
  <r>
    <x v="3"/>
    <x v="0"/>
    <x v="40"/>
    <x v="8"/>
    <x v="1"/>
    <x v="1"/>
    <x v="0"/>
    <n v="199687660000"/>
    <n v="199687660000"/>
    <n v="182836076518"/>
    <n v="0.91561029118173853"/>
    <n v="159110876425"/>
    <n v="0.79679874272150819"/>
  </r>
  <r>
    <x v="3"/>
    <x v="0"/>
    <x v="41"/>
    <x v="13"/>
    <x v="1"/>
    <x v="0"/>
    <x v="0"/>
    <n v="0"/>
    <n v="0"/>
    <n v="0"/>
    <n v="0"/>
    <n v="0"/>
    <n v="0"/>
  </r>
  <r>
    <x v="3"/>
    <x v="0"/>
    <x v="41"/>
    <x v="13"/>
    <x v="1"/>
    <x v="1"/>
    <x v="0"/>
    <n v="0"/>
    <n v="0"/>
    <n v="0"/>
    <n v="0"/>
    <n v="0"/>
    <n v="0"/>
  </r>
  <r>
    <x v="3"/>
    <x v="0"/>
    <x v="42"/>
    <x v="4"/>
    <x v="2"/>
    <x v="0"/>
    <x v="0"/>
    <n v="213853520000"/>
    <n v="225325463606"/>
    <n v="220839753441"/>
    <n v="0.9800923069536267"/>
    <n v="211129670449"/>
    <n v="0.93699871763351827"/>
  </r>
  <r>
    <x v="3"/>
    <x v="0"/>
    <x v="42"/>
    <x v="4"/>
    <x v="2"/>
    <x v="2"/>
    <x v="0"/>
    <n v="0"/>
    <n v="0"/>
    <n v="0"/>
    <n v="0"/>
    <n v="0"/>
    <n v="0"/>
  </r>
  <r>
    <x v="3"/>
    <x v="0"/>
    <x v="42"/>
    <x v="4"/>
    <x v="2"/>
    <x v="1"/>
    <x v="0"/>
    <n v="44700000000"/>
    <n v="58222189481"/>
    <n v="24750840409"/>
    <n v="0.42511009341338996"/>
    <n v="6457098880"/>
    <n v="0.11090443244335881"/>
  </r>
  <r>
    <x v="3"/>
    <x v="0"/>
    <x v="42"/>
    <x v="4"/>
    <x v="2"/>
    <x v="3"/>
    <x v="0"/>
    <n v="268055000"/>
    <n v="268055000"/>
    <n v="57000000"/>
    <n v="0.21264292775736324"/>
    <n v="55450000"/>
    <n v="0.20686053235343493"/>
  </r>
  <r>
    <x v="3"/>
    <x v="0"/>
    <x v="43"/>
    <x v="16"/>
    <x v="3"/>
    <x v="0"/>
    <x v="0"/>
    <n v="101256903000"/>
    <n v="101256903000"/>
    <n v="99086626668"/>
    <n v="0.97856663330894089"/>
    <n v="98013904466"/>
    <n v="0.96797256840849655"/>
  </r>
  <r>
    <x v="3"/>
    <x v="0"/>
    <x v="43"/>
    <x v="16"/>
    <x v="3"/>
    <x v="1"/>
    <x v="0"/>
    <n v="6126000000"/>
    <n v="6126000000"/>
    <n v="5182657068"/>
    <n v="0.84600996865817824"/>
    <n v="2820700029"/>
    <n v="0.46044727864838392"/>
  </r>
  <r>
    <x v="3"/>
    <x v="0"/>
    <x v="44"/>
    <x v="4"/>
    <x v="1"/>
    <x v="0"/>
    <x v="0"/>
    <n v="0"/>
    <n v="0"/>
    <n v="0"/>
    <n v="0"/>
    <n v="0"/>
    <n v="0"/>
  </r>
  <r>
    <x v="3"/>
    <x v="0"/>
    <x v="44"/>
    <x v="4"/>
    <x v="1"/>
    <x v="1"/>
    <x v="0"/>
    <n v="0"/>
    <n v="0"/>
    <n v="0"/>
    <n v="0"/>
    <n v="0"/>
    <n v="0"/>
  </r>
  <r>
    <x v="4"/>
    <x v="1"/>
    <x v="0"/>
    <x v="0"/>
    <x v="0"/>
    <x v="0"/>
    <x v="0"/>
    <n v="58334370000"/>
    <n v="58334370000"/>
    <n v="52416789571"/>
    <n v="0.89855756685124055"/>
    <n v="52416561030"/>
    <n v="0.89855364907515067"/>
  </r>
  <r>
    <x v="4"/>
    <x v="1"/>
    <x v="1"/>
    <x v="0"/>
    <x v="0"/>
    <x v="0"/>
    <x v="0"/>
    <n v="109667923000"/>
    <n v="109667923000"/>
    <n v="109490015562"/>
    <n v="0.99837776231068043"/>
    <n v="107748162117"/>
    <n v="0.98249478215248043"/>
  </r>
  <r>
    <x v="4"/>
    <x v="1"/>
    <x v="1"/>
    <x v="0"/>
    <x v="0"/>
    <x v="1"/>
    <x v="0"/>
    <n v="7258000000"/>
    <n v="7258000000"/>
    <n v="7137758600"/>
    <n v="0.98343325985119867"/>
    <n v="5928092944.6300001"/>
    <n v="0.816766732519978"/>
  </r>
  <r>
    <x v="4"/>
    <x v="1"/>
    <x v="2"/>
    <x v="1"/>
    <x v="0"/>
    <x v="0"/>
    <x v="0"/>
    <n v="83224313000"/>
    <n v="76938938332"/>
    <n v="60140069414"/>
    <n v="0.7816597254629245"/>
    <n v="53049952153"/>
    <n v="0.68950720276492006"/>
  </r>
  <r>
    <x v="4"/>
    <x v="1"/>
    <x v="2"/>
    <x v="1"/>
    <x v="0"/>
    <x v="1"/>
    <x v="0"/>
    <n v="85497094000"/>
    <n v="83395450087"/>
    <n v="70120245266"/>
    <n v="0.84081619792025808"/>
    <n v="50496626577"/>
    <n v="0.60550817250006794"/>
  </r>
  <r>
    <x v="4"/>
    <x v="1"/>
    <x v="3"/>
    <x v="0"/>
    <x v="0"/>
    <x v="0"/>
    <x v="0"/>
    <n v="17365912000"/>
    <n v="17365912000"/>
    <n v="15020675162"/>
    <n v="0.86495170319877235"/>
    <n v="14345349700"/>
    <n v="0.82606371033090575"/>
  </r>
  <r>
    <x v="4"/>
    <x v="1"/>
    <x v="3"/>
    <x v="0"/>
    <x v="0"/>
    <x v="1"/>
    <x v="0"/>
    <n v="1215000000"/>
    <n v="1215000000"/>
    <n v="906908166"/>
    <n v="0.74642647407407403"/>
    <n v="868026549"/>
    <n v="0.71442514320987649"/>
  </r>
  <r>
    <x v="4"/>
    <x v="1"/>
    <x v="4"/>
    <x v="2"/>
    <x v="0"/>
    <x v="0"/>
    <x v="0"/>
    <n v="116518327000"/>
    <n v="104926972772"/>
    <n v="100954181318"/>
    <n v="0.96213755768373654"/>
    <n v="96862024716"/>
    <n v="0.92313751323480331"/>
  </r>
  <r>
    <x v="4"/>
    <x v="1"/>
    <x v="4"/>
    <x v="2"/>
    <x v="0"/>
    <x v="1"/>
    <x v="0"/>
    <n v="42436516000"/>
    <n v="31308885898"/>
    <n v="31008216915"/>
    <n v="0.9903966885318265"/>
    <n v="24976687554"/>
    <n v="0.79775076108969756"/>
  </r>
  <r>
    <x v="4"/>
    <x v="1"/>
    <x v="5"/>
    <x v="3"/>
    <x v="0"/>
    <x v="0"/>
    <x v="0"/>
    <n v="266610755000"/>
    <n v="262162608538"/>
    <n v="186832614411"/>
    <n v="0.71265927453540323"/>
    <n v="165884252033"/>
    <n v="0.63275328605435122"/>
  </r>
  <r>
    <x v="4"/>
    <x v="1"/>
    <x v="5"/>
    <x v="3"/>
    <x v="0"/>
    <x v="2"/>
    <x v="0"/>
    <n v="314284513000"/>
    <n v="238284513000"/>
    <n v="180922115956"/>
    <n v="0.75926930239062573"/>
    <n v="180755115956"/>
    <n v="0.75856845952888263"/>
  </r>
  <r>
    <x v="4"/>
    <x v="1"/>
    <x v="5"/>
    <x v="3"/>
    <x v="0"/>
    <x v="1"/>
    <x v="0"/>
    <n v="29263250000"/>
    <n v="29263250000"/>
    <n v="28295610338"/>
    <n v="0.96693328109488863"/>
    <n v="15727051246"/>
    <n v="0.53743351288732455"/>
  </r>
  <r>
    <x v="4"/>
    <x v="1"/>
    <x v="5"/>
    <x v="3"/>
    <x v="0"/>
    <x v="3"/>
    <x v="0"/>
    <n v="4057611532000"/>
    <n v="2253229298269"/>
    <n v="2172905081298"/>
    <n v="0.96435151227941718"/>
    <n v="2172905081298"/>
    <n v="0.96435151227941718"/>
  </r>
  <r>
    <x v="4"/>
    <x v="1"/>
    <x v="6"/>
    <x v="4"/>
    <x v="0"/>
    <x v="0"/>
    <x v="0"/>
    <n v="86374342000"/>
    <n v="85086014185"/>
    <n v="76891134659"/>
    <n v="0.90368711468629714"/>
    <n v="74665730039"/>
    <n v="0.87753235069463376"/>
  </r>
  <r>
    <x v="4"/>
    <x v="1"/>
    <x v="6"/>
    <x v="4"/>
    <x v="0"/>
    <x v="1"/>
    <x v="0"/>
    <n v="2904271488000"/>
    <n v="3045442320796"/>
    <n v="2995247473581"/>
    <n v="0.98351804371002494"/>
    <n v="2817934063212"/>
    <n v="0.92529549614831152"/>
  </r>
  <r>
    <x v="4"/>
    <x v="1"/>
    <x v="7"/>
    <x v="5"/>
    <x v="0"/>
    <x v="0"/>
    <x v="0"/>
    <n v="34007154000"/>
    <n v="34007154000"/>
    <n v="31992572872"/>
    <n v="0.94076007865874334"/>
    <n v="28094362260"/>
    <n v="0.82613094468299231"/>
  </r>
  <r>
    <x v="4"/>
    <x v="1"/>
    <x v="7"/>
    <x v="5"/>
    <x v="0"/>
    <x v="1"/>
    <x v="0"/>
    <n v="344322560000"/>
    <n v="344322560000"/>
    <n v="287066831984"/>
    <n v="0.83371485151597391"/>
    <n v="97200758401"/>
    <n v="0.28229564278622926"/>
  </r>
  <r>
    <x v="4"/>
    <x v="1"/>
    <x v="7"/>
    <x v="5"/>
    <x v="0"/>
    <x v="3"/>
    <x v="0"/>
    <n v="0"/>
    <n v="0"/>
    <n v="0"/>
    <n v="0"/>
    <n v="0"/>
    <n v="0"/>
  </r>
  <r>
    <x v="4"/>
    <x v="1"/>
    <x v="8"/>
    <x v="6"/>
    <x v="0"/>
    <x v="0"/>
    <x v="0"/>
    <n v="57403572000"/>
    <n v="56829533480"/>
    <n v="38854644610"/>
    <n v="0.68370514819858763"/>
    <n v="36557511661"/>
    <n v="0.64328368407010894"/>
  </r>
  <r>
    <x v="4"/>
    <x v="1"/>
    <x v="9"/>
    <x v="7"/>
    <x v="0"/>
    <x v="0"/>
    <x v="0"/>
    <n v="19200618000"/>
    <n v="19200618000"/>
    <n v="12105113195"/>
    <n v="0.6304543528234352"/>
    <n v="10658907798"/>
    <n v="0.55513357945041142"/>
  </r>
  <r>
    <x v="4"/>
    <x v="1"/>
    <x v="9"/>
    <x v="7"/>
    <x v="0"/>
    <x v="1"/>
    <x v="0"/>
    <n v="17986000000"/>
    <n v="17986000000"/>
    <n v="17749514470"/>
    <n v="0.98685168853552763"/>
    <n v="13582735038"/>
    <n v="0.75518375614366728"/>
  </r>
  <r>
    <x v="4"/>
    <x v="1"/>
    <x v="9"/>
    <x v="7"/>
    <x v="0"/>
    <x v="3"/>
    <x v="0"/>
    <n v="0"/>
    <n v="0"/>
    <n v="0"/>
    <n v="0"/>
    <n v="0"/>
    <n v="0"/>
  </r>
  <r>
    <x v="4"/>
    <x v="1"/>
    <x v="10"/>
    <x v="8"/>
    <x v="0"/>
    <x v="0"/>
    <x v="0"/>
    <n v="15289280000"/>
    <n v="15289280000"/>
    <n v="13680639827"/>
    <n v="0.89478640112549446"/>
    <n v="12701764119"/>
    <n v="0.83076273827152092"/>
  </r>
  <r>
    <x v="4"/>
    <x v="1"/>
    <x v="10"/>
    <x v="8"/>
    <x v="0"/>
    <x v="1"/>
    <x v="0"/>
    <n v="117538987000"/>
    <n v="117538987000"/>
    <n v="106770039995"/>
    <n v="0.90837978716798029"/>
    <n v="85323913544"/>
    <n v="0.72592010295273346"/>
  </r>
  <r>
    <x v="4"/>
    <x v="1"/>
    <x v="10"/>
    <x v="8"/>
    <x v="0"/>
    <x v="3"/>
    <x v="0"/>
    <n v="0"/>
    <n v="0"/>
    <n v="0"/>
    <n v="0"/>
    <n v="0"/>
    <n v="0"/>
  </r>
  <r>
    <x v="4"/>
    <x v="1"/>
    <x v="11"/>
    <x v="9"/>
    <x v="0"/>
    <x v="0"/>
    <x v="0"/>
    <n v="13805003000"/>
    <n v="13805003000"/>
    <n v="12880253124"/>
    <n v="0.93301342448096536"/>
    <n v="12732597591"/>
    <n v="0.92231762579117149"/>
  </r>
  <r>
    <x v="4"/>
    <x v="1"/>
    <x v="11"/>
    <x v="9"/>
    <x v="0"/>
    <x v="1"/>
    <x v="0"/>
    <n v="52019275000"/>
    <n v="52019275000"/>
    <n v="49898467040"/>
    <n v="0.95923034375238792"/>
    <n v="46116358502"/>
    <n v="0.88652443737441555"/>
  </r>
  <r>
    <x v="4"/>
    <x v="1"/>
    <x v="12"/>
    <x v="10"/>
    <x v="0"/>
    <x v="0"/>
    <x v="0"/>
    <n v="60025790000"/>
    <n v="59424790000"/>
    <n v="55713516846"/>
    <n v="0.93754671822988356"/>
    <n v="54402597016"/>
    <n v="0.91548656740730594"/>
  </r>
  <r>
    <x v="4"/>
    <x v="1"/>
    <x v="12"/>
    <x v="10"/>
    <x v="0"/>
    <x v="1"/>
    <x v="0"/>
    <n v="15252063000"/>
    <n v="15252063000"/>
    <n v="15190960686"/>
    <n v="0.99599383283428611"/>
    <n v="12141313846"/>
    <n v="0.79604403981284366"/>
  </r>
  <r>
    <x v="4"/>
    <x v="1"/>
    <x v="12"/>
    <x v="10"/>
    <x v="0"/>
    <x v="3"/>
    <x v="0"/>
    <n v="0"/>
    <n v="0"/>
    <n v="0"/>
    <n v="0"/>
    <n v="0"/>
    <n v="0"/>
  </r>
  <r>
    <x v="4"/>
    <x v="1"/>
    <x v="13"/>
    <x v="11"/>
    <x v="0"/>
    <x v="0"/>
    <x v="0"/>
    <n v="12704776000"/>
    <n v="12577728240"/>
    <n v="12345536343"/>
    <n v="0.98153944078219324"/>
    <n v="12042451151"/>
    <n v="0.9574424666532626"/>
  </r>
  <r>
    <x v="4"/>
    <x v="1"/>
    <x v="13"/>
    <x v="11"/>
    <x v="0"/>
    <x v="1"/>
    <x v="0"/>
    <n v="25058400000"/>
    <n v="25058400000"/>
    <n v="22062391607"/>
    <n v="0.8804389588720748"/>
    <n v="18199555635"/>
    <n v="0.72628562218657222"/>
  </r>
  <r>
    <x v="4"/>
    <x v="1"/>
    <x v="14"/>
    <x v="12"/>
    <x v="0"/>
    <x v="0"/>
    <x v="0"/>
    <n v="22306739000"/>
    <n v="22150651891"/>
    <n v="21934657732"/>
    <n v="0.99024885768315651"/>
    <n v="21220486430"/>
    <n v="0.95800730987163707"/>
  </r>
  <r>
    <x v="4"/>
    <x v="1"/>
    <x v="14"/>
    <x v="12"/>
    <x v="0"/>
    <x v="1"/>
    <x v="0"/>
    <n v="863997800000"/>
    <n v="883796765000"/>
    <n v="875698179184"/>
    <n v="0.99083659712648986"/>
    <n v="741591918491"/>
    <n v="0.83909779698163978"/>
  </r>
  <r>
    <x v="4"/>
    <x v="1"/>
    <x v="15"/>
    <x v="1"/>
    <x v="0"/>
    <x v="0"/>
    <x v="0"/>
    <n v="7596257000"/>
    <n v="7596257000"/>
    <n v="6511515923"/>
    <n v="0.85720058220778994"/>
    <n v="6017657056"/>
    <n v="0.7921871332157403"/>
  </r>
  <r>
    <x v="4"/>
    <x v="1"/>
    <x v="15"/>
    <x v="1"/>
    <x v="0"/>
    <x v="1"/>
    <x v="0"/>
    <n v="3375000000"/>
    <n v="3375000000"/>
    <n v="3090056015"/>
    <n v="0.91557215259259261"/>
    <n v="2619475101"/>
    <n v="0.77614077066666665"/>
  </r>
  <r>
    <x v="4"/>
    <x v="1"/>
    <x v="16"/>
    <x v="13"/>
    <x v="0"/>
    <x v="0"/>
    <x v="0"/>
    <n v="25159411000"/>
    <n v="23886425000"/>
    <n v="21807332126"/>
    <n v="0.91295922792967132"/>
    <n v="18909113804"/>
    <n v="0.79162594670403796"/>
  </r>
  <r>
    <x v="4"/>
    <x v="1"/>
    <x v="16"/>
    <x v="13"/>
    <x v="0"/>
    <x v="1"/>
    <x v="0"/>
    <n v="84541343000"/>
    <n v="84541343000"/>
    <n v="59294478610"/>
    <n v="0.70136665098873574"/>
    <n v="29020903435"/>
    <n v="0.34327469147254969"/>
  </r>
  <r>
    <x v="4"/>
    <x v="1"/>
    <x v="17"/>
    <x v="2"/>
    <x v="0"/>
    <x v="0"/>
    <x v="0"/>
    <n v="8975747000"/>
    <n v="8975747000"/>
    <n v="8514113001"/>
    <n v="0.94856873762150384"/>
    <n v="8204198518"/>
    <n v="0.91404074981168704"/>
  </r>
  <r>
    <x v="4"/>
    <x v="1"/>
    <x v="17"/>
    <x v="2"/>
    <x v="0"/>
    <x v="1"/>
    <x v="0"/>
    <n v="16500000000"/>
    <n v="16500000000"/>
    <n v="16312470194"/>
    <n v="0.98863455721212123"/>
    <n v="12793625020"/>
    <n v="0.77537121333333336"/>
  </r>
  <r>
    <x v="4"/>
    <x v="1"/>
    <x v="18"/>
    <x v="14"/>
    <x v="0"/>
    <x v="0"/>
    <x v="0"/>
    <n v="54503765000"/>
    <n v="54503765000"/>
    <n v="48826982873"/>
    <n v="0.89584605527709871"/>
    <n v="47469718569"/>
    <n v="0.87094384340237785"/>
  </r>
  <r>
    <x v="4"/>
    <x v="1"/>
    <x v="18"/>
    <x v="14"/>
    <x v="0"/>
    <x v="1"/>
    <x v="0"/>
    <n v="40454000000"/>
    <n v="40454000000"/>
    <n v="36802962332"/>
    <n v="0.90974841380333216"/>
    <n v="11002029109"/>
    <n v="0.27196393703960053"/>
  </r>
  <r>
    <x v="4"/>
    <x v="1"/>
    <x v="19"/>
    <x v="15"/>
    <x v="0"/>
    <x v="0"/>
    <x v="0"/>
    <n v="0"/>
    <n v="6285374668"/>
    <n v="3455017923"/>
    <n v="0.54969164218485378"/>
    <n v="3021986692"/>
    <n v="0.48079658757424448"/>
  </r>
  <r>
    <x v="4"/>
    <x v="1"/>
    <x v="19"/>
    <x v="15"/>
    <x v="0"/>
    <x v="1"/>
    <x v="0"/>
    <n v="0"/>
    <n v="2101643913"/>
    <n v="1828667837"/>
    <n v="0.87011306991090642"/>
    <n v="246119961"/>
    <n v="0.11710830720541762"/>
  </r>
  <r>
    <x v="4"/>
    <x v="1"/>
    <x v="20"/>
    <x v="14"/>
    <x v="0"/>
    <x v="0"/>
    <x v="0"/>
    <n v="0"/>
    <n v="21412773089"/>
    <n v="17930806940"/>
    <n v="0.83738835999767225"/>
    <n v="12826814737"/>
    <n v="0.59902632338589012"/>
  </r>
  <r>
    <x v="4"/>
    <x v="1"/>
    <x v="20"/>
    <x v="14"/>
    <x v="0"/>
    <x v="1"/>
    <x v="0"/>
    <n v="0"/>
    <n v="192357088685"/>
    <n v="169250209376"/>
    <n v="0.87987508301896089"/>
    <n v="47873078835"/>
    <n v="0.24887608334203876"/>
  </r>
  <r>
    <x v="4"/>
    <x v="1"/>
    <x v="21"/>
    <x v="7"/>
    <x v="1"/>
    <x v="0"/>
    <x v="0"/>
    <n v="9685557000"/>
    <n v="10090697885"/>
    <n v="9802980661"/>
    <n v="0.97148688551782958"/>
    <n v="9461788584"/>
    <n v="0.93767435036035662"/>
  </r>
  <r>
    <x v="4"/>
    <x v="1"/>
    <x v="21"/>
    <x v="7"/>
    <x v="1"/>
    <x v="1"/>
    <x v="0"/>
    <n v="38309000000"/>
    <n v="37309000000"/>
    <n v="35612092238"/>
    <n v="0.95451746865367604"/>
    <n v="20305989037"/>
    <n v="0.54426516489318932"/>
  </r>
  <r>
    <x v="4"/>
    <x v="1"/>
    <x v="22"/>
    <x v="6"/>
    <x v="1"/>
    <x v="0"/>
    <x v="0"/>
    <n v="21317570000"/>
    <n v="21317570000"/>
    <n v="15755526350"/>
    <n v="0.739086413226273"/>
    <n v="10616768791"/>
    <n v="0.49802903384391373"/>
  </r>
  <r>
    <x v="4"/>
    <x v="1"/>
    <x v="22"/>
    <x v="6"/>
    <x v="1"/>
    <x v="1"/>
    <x v="0"/>
    <n v="1941283017000"/>
    <n v="2083635451799"/>
    <n v="1862201505443"/>
    <n v="0.89372711710927399"/>
    <n v="1632466445461"/>
    <n v="0.78347027741898756"/>
  </r>
  <r>
    <x v="4"/>
    <x v="1"/>
    <x v="22"/>
    <x v="6"/>
    <x v="1"/>
    <x v="3"/>
    <x v="0"/>
    <n v="3009403000"/>
    <n v="3047903000"/>
    <n v="3047903000"/>
    <n v="1"/>
    <n v="3022818528"/>
    <n v="0.99176992443657164"/>
  </r>
  <r>
    <x v="4"/>
    <x v="1"/>
    <x v="23"/>
    <x v="13"/>
    <x v="1"/>
    <x v="0"/>
    <x v="0"/>
    <n v="15167996000"/>
    <n v="15167996000"/>
    <n v="14528471914"/>
    <n v="0.95783727224084181"/>
    <n v="13996304806"/>
    <n v="0.92275240618470622"/>
  </r>
  <r>
    <x v="4"/>
    <x v="1"/>
    <x v="23"/>
    <x v="13"/>
    <x v="1"/>
    <x v="1"/>
    <x v="0"/>
    <n v="14959033000"/>
    <n v="18823687842"/>
    <n v="15305093978"/>
    <n v="0.81307627423839857"/>
    <n v="8539914846"/>
    <n v="0.45367915775491535"/>
  </r>
  <r>
    <x v="4"/>
    <x v="1"/>
    <x v="24"/>
    <x v="5"/>
    <x v="1"/>
    <x v="0"/>
    <x v="0"/>
    <n v="58188976000"/>
    <n v="57607086000"/>
    <n v="51509599614"/>
    <n v="0.89415388263173046"/>
    <n v="48028247667"/>
    <n v="0.83372117914452404"/>
  </r>
  <r>
    <x v="4"/>
    <x v="1"/>
    <x v="24"/>
    <x v="5"/>
    <x v="1"/>
    <x v="2"/>
    <x v="0"/>
    <n v="0"/>
    <n v="0"/>
    <n v="0"/>
    <n v="0"/>
    <n v="0"/>
    <n v="0"/>
  </r>
  <r>
    <x v="4"/>
    <x v="1"/>
    <x v="24"/>
    <x v="5"/>
    <x v="1"/>
    <x v="1"/>
    <x v="0"/>
    <n v="1557667462000"/>
    <n v="1321111942439"/>
    <n v="821468422433"/>
    <n v="0.62180076952179231"/>
    <n v="466554124971"/>
    <n v="0.35315260575849522"/>
  </r>
  <r>
    <x v="4"/>
    <x v="1"/>
    <x v="24"/>
    <x v="5"/>
    <x v="1"/>
    <x v="3"/>
    <x v="0"/>
    <n v="0"/>
    <n v="80000000"/>
    <n v="80000000"/>
    <e v="#REF!"/>
    <n v="0"/>
    <n v="0"/>
  </r>
  <r>
    <x v="4"/>
    <x v="1"/>
    <x v="25"/>
    <x v="3"/>
    <x v="1"/>
    <x v="0"/>
    <x v="0"/>
    <n v="733303623000"/>
    <n v="733303623000"/>
    <n v="702407040871"/>
    <n v="0.95786659010001918"/>
    <n v="701870363873"/>
    <n v="0.95713472817929879"/>
  </r>
  <r>
    <x v="4"/>
    <x v="1"/>
    <x v="25"/>
    <x v="3"/>
    <x v="1"/>
    <x v="2"/>
    <x v="0"/>
    <n v="220539432000"/>
    <n v="220539432000"/>
    <n v="220539432000"/>
    <n v="1"/>
    <n v="220539432000"/>
    <n v="1"/>
  </r>
  <r>
    <x v="4"/>
    <x v="1"/>
    <x v="25"/>
    <x v="3"/>
    <x v="1"/>
    <x v="1"/>
    <x v="0"/>
    <n v="5000000000"/>
    <n v="5000000000"/>
    <n v="3334079527"/>
    <n v="0.66681590540000002"/>
    <n v="2624583458"/>
    <n v="0.52491669159999998"/>
  </r>
  <r>
    <x v="4"/>
    <x v="1"/>
    <x v="26"/>
    <x v="8"/>
    <x v="1"/>
    <x v="0"/>
    <x v="0"/>
    <n v="10150453000"/>
    <n v="10048026570"/>
    <n v="9878380230"/>
    <n v="0.98311645189051289"/>
    <n v="8882046411"/>
    <n v="0.88395928783854716"/>
  </r>
  <r>
    <x v="4"/>
    <x v="1"/>
    <x v="26"/>
    <x v="8"/>
    <x v="1"/>
    <x v="1"/>
    <x v="0"/>
    <n v="78553315000"/>
    <n v="78553315000"/>
    <n v="69854908786"/>
    <n v="0.88926748395023181"/>
    <n v="32765513567"/>
    <n v="0.41711178665088799"/>
  </r>
  <r>
    <x v="4"/>
    <x v="1"/>
    <x v="27"/>
    <x v="9"/>
    <x v="1"/>
    <x v="0"/>
    <x v="0"/>
    <n v="31812738000"/>
    <n v="31492738000"/>
    <n v="27550849682"/>
    <n v="0.87483183208776572"/>
    <n v="26348011057"/>
    <n v="0.8366376736440001"/>
  </r>
  <r>
    <x v="4"/>
    <x v="1"/>
    <x v="27"/>
    <x v="9"/>
    <x v="1"/>
    <x v="2"/>
    <x v="0"/>
    <n v="0"/>
    <n v="0"/>
    <n v="0"/>
    <n v="0"/>
    <n v="0"/>
    <n v="0"/>
  </r>
  <r>
    <x v="4"/>
    <x v="1"/>
    <x v="27"/>
    <x v="9"/>
    <x v="1"/>
    <x v="1"/>
    <x v="0"/>
    <n v="270747972000"/>
    <n v="248397847770"/>
    <n v="200339967839"/>
    <n v="0.80652859772159369"/>
    <n v="107462864237"/>
    <n v="0.43262397481198595"/>
  </r>
  <r>
    <x v="4"/>
    <x v="1"/>
    <x v="28"/>
    <x v="9"/>
    <x v="1"/>
    <x v="0"/>
    <x v="0"/>
    <n v="6054677000"/>
    <n v="6054677000"/>
    <n v="3972483436"/>
    <n v="0.65610162788204884"/>
    <n v="3638353470"/>
    <n v="0.60091619585982869"/>
  </r>
  <r>
    <x v="4"/>
    <x v="1"/>
    <x v="28"/>
    <x v="9"/>
    <x v="1"/>
    <x v="1"/>
    <x v="0"/>
    <n v="17521206000"/>
    <n v="18244359862"/>
    <n v="17176315233"/>
    <n v="0.94145891458627928"/>
    <n v="11144573309"/>
    <n v="0.61085033365365216"/>
  </r>
  <r>
    <x v="4"/>
    <x v="1"/>
    <x v="29"/>
    <x v="12"/>
    <x v="1"/>
    <x v="0"/>
    <x v="0"/>
    <n v="12240642000"/>
    <n v="12118235580"/>
    <n v="11843955490"/>
    <n v="0.97736633454686483"/>
    <n v="11397189949"/>
    <n v="0.94049912413074244"/>
  </r>
  <r>
    <x v="4"/>
    <x v="1"/>
    <x v="29"/>
    <x v="12"/>
    <x v="1"/>
    <x v="1"/>
    <x v="0"/>
    <n v="112004327000"/>
    <n v="107136327000"/>
    <n v="93130200041"/>
    <n v="0.8692681805397342"/>
    <n v="68956842566"/>
    <n v="0.64363642563553625"/>
  </r>
  <r>
    <x v="4"/>
    <x v="1"/>
    <x v="30"/>
    <x v="9"/>
    <x v="1"/>
    <x v="0"/>
    <x v="0"/>
    <n v="4007276000"/>
    <n v="3966597604"/>
    <n v="3655443524"/>
    <n v="0.92155642919608838"/>
    <n v="3608456960"/>
    <n v="0.90971087068704837"/>
  </r>
  <r>
    <x v="4"/>
    <x v="1"/>
    <x v="30"/>
    <x v="9"/>
    <x v="1"/>
    <x v="1"/>
    <x v="0"/>
    <n v="3486694000"/>
    <n v="5172171067"/>
    <n v="3183977899"/>
    <n v="0.61559794866699835"/>
    <n v="3056547146"/>
    <n v="0.59096018024262309"/>
  </r>
  <r>
    <x v="4"/>
    <x v="1"/>
    <x v="31"/>
    <x v="9"/>
    <x v="1"/>
    <x v="0"/>
    <x v="0"/>
    <n v="23960968000"/>
    <n v="23721358320"/>
    <n v="21735675580"/>
    <n v="0.91629135594963684"/>
    <n v="21366401434"/>
    <n v="0.90072419739916476"/>
  </r>
  <r>
    <x v="4"/>
    <x v="1"/>
    <x v="31"/>
    <x v="9"/>
    <x v="1"/>
    <x v="1"/>
    <x v="0"/>
    <n v="49836922000"/>
    <n v="49836922000"/>
    <n v="29558618948"/>
    <n v="0.5931068324805453"/>
    <n v="26400042654"/>
    <n v="0.52972859467524902"/>
  </r>
  <r>
    <x v="4"/>
    <x v="1"/>
    <x v="32"/>
    <x v="14"/>
    <x v="1"/>
    <x v="0"/>
    <x v="0"/>
    <n v="13677527000"/>
    <n v="9282606269"/>
    <n v="9091918309"/>
    <n v="0.97945749776796875"/>
    <n v="9044297428"/>
    <n v="0.97432737809898806"/>
  </r>
  <r>
    <x v="4"/>
    <x v="1"/>
    <x v="32"/>
    <x v="14"/>
    <x v="1"/>
    <x v="2"/>
    <x v="0"/>
    <n v="0"/>
    <n v="0"/>
    <n v="0"/>
    <n v="0"/>
    <n v="0"/>
    <n v="0"/>
  </r>
  <r>
    <x v="4"/>
    <x v="1"/>
    <x v="32"/>
    <x v="14"/>
    <x v="1"/>
    <x v="1"/>
    <x v="0"/>
    <n v="211042697000"/>
    <n v="30858238417"/>
    <n v="30858238417"/>
    <n v="1"/>
    <n v="30858238417"/>
    <n v="1"/>
  </r>
  <r>
    <x v="4"/>
    <x v="1"/>
    <x v="33"/>
    <x v="13"/>
    <x v="1"/>
    <x v="0"/>
    <x v="0"/>
    <n v="6483132000"/>
    <n v="6483132000"/>
    <n v="6404833692"/>
    <n v="0.98792276510797561"/>
    <n v="6268465286"/>
    <n v="0.96688842460711888"/>
  </r>
  <r>
    <x v="4"/>
    <x v="1"/>
    <x v="33"/>
    <x v="13"/>
    <x v="1"/>
    <x v="1"/>
    <x v="0"/>
    <n v="39957393000"/>
    <n v="40187393000"/>
    <n v="39367367436"/>
    <n v="0.97959495496510562"/>
    <n v="21334114389"/>
    <n v="0.53086584613736953"/>
  </r>
  <r>
    <x v="4"/>
    <x v="1"/>
    <x v="34"/>
    <x v="4"/>
    <x v="1"/>
    <x v="0"/>
    <x v="0"/>
    <n v="5192468000"/>
    <n v="5192468000"/>
    <n v="4944121726"/>
    <n v="0.95217182388028199"/>
    <n v="4788680127"/>
    <n v="0.92223584757768362"/>
  </r>
  <r>
    <x v="4"/>
    <x v="1"/>
    <x v="34"/>
    <x v="4"/>
    <x v="1"/>
    <x v="1"/>
    <x v="0"/>
    <n v="3892000000"/>
    <n v="4759565916"/>
    <n v="4649344726"/>
    <n v="0.97684217595779588"/>
    <n v="4311638132"/>
    <n v="0.90588894199485226"/>
  </r>
  <r>
    <x v="4"/>
    <x v="1"/>
    <x v="35"/>
    <x v="2"/>
    <x v="1"/>
    <x v="0"/>
    <x v="0"/>
    <n v="11832735000"/>
    <n v="11832735000"/>
    <n v="11495792063"/>
    <n v="0.97152450916884392"/>
    <n v="10733328338"/>
    <n v="0.90708769680044388"/>
  </r>
  <r>
    <x v="4"/>
    <x v="1"/>
    <x v="35"/>
    <x v="2"/>
    <x v="1"/>
    <x v="1"/>
    <x v="0"/>
    <n v="15431000000"/>
    <n v="15431000000"/>
    <n v="15270526602"/>
    <n v="0.98960058337113599"/>
    <n v="11877973963"/>
    <n v="0.76974751882574044"/>
  </r>
  <r>
    <x v="4"/>
    <x v="1"/>
    <x v="36"/>
    <x v="7"/>
    <x v="1"/>
    <x v="0"/>
    <x v="0"/>
    <n v="6095017000"/>
    <n v="6095017000"/>
    <n v="4696999568"/>
    <n v="0.77062944500400898"/>
    <n v="4430352825"/>
    <n v="0.72688112682868644"/>
  </r>
  <r>
    <x v="4"/>
    <x v="1"/>
    <x v="36"/>
    <x v="7"/>
    <x v="1"/>
    <x v="1"/>
    <x v="0"/>
    <n v="7563000000"/>
    <n v="8183000000"/>
    <n v="8027729974"/>
    <n v="0.98102529316876452"/>
    <n v="5675101077"/>
    <n v="0.69352328938042285"/>
  </r>
  <r>
    <x v="4"/>
    <x v="1"/>
    <x v="36"/>
    <x v="7"/>
    <x v="1"/>
    <x v="3"/>
    <x v="0"/>
    <n v="0"/>
    <n v="80000000"/>
    <n v="80000000"/>
    <e v="#REF!"/>
    <n v="80000000"/>
    <e v="#REF!"/>
  </r>
  <r>
    <x v="4"/>
    <x v="1"/>
    <x v="37"/>
    <x v="9"/>
    <x v="1"/>
    <x v="0"/>
    <x v="0"/>
    <n v="10282276000"/>
    <n v="10282276000"/>
    <n v="9705233701"/>
    <n v="0.94387990567458024"/>
    <n v="8261401843"/>
    <n v="0.80346042481256097"/>
  </r>
  <r>
    <x v="4"/>
    <x v="1"/>
    <x v="37"/>
    <x v="9"/>
    <x v="1"/>
    <x v="1"/>
    <x v="0"/>
    <n v="130668120000"/>
    <n v="130668120000"/>
    <n v="116390833692"/>
    <n v="0.89073626904557901"/>
    <n v="101390240851"/>
    <n v="0.77593709047776915"/>
  </r>
  <r>
    <x v="4"/>
    <x v="1"/>
    <x v="38"/>
    <x v="3"/>
    <x v="1"/>
    <x v="0"/>
    <x v="0"/>
    <n v="41894602000"/>
    <n v="42096478000"/>
    <n v="38321941794"/>
    <n v="0.91033605694994246"/>
    <n v="35705850169"/>
    <n v="0.848190914427568"/>
  </r>
  <r>
    <x v="4"/>
    <x v="1"/>
    <x v="38"/>
    <x v="3"/>
    <x v="1"/>
    <x v="1"/>
    <x v="0"/>
    <n v="10536032000"/>
    <n v="10536032000"/>
    <n v="9622365763"/>
    <n v="0.91328175189672922"/>
    <n v="6230215735"/>
    <n v="0.59132467849376313"/>
  </r>
  <r>
    <x v="4"/>
    <x v="1"/>
    <x v="38"/>
    <x v="3"/>
    <x v="1"/>
    <x v="3"/>
    <x v="0"/>
    <n v="0"/>
    <n v="0"/>
    <n v="0"/>
    <n v="0"/>
    <n v="0"/>
    <n v="0"/>
  </r>
  <r>
    <x v="4"/>
    <x v="1"/>
    <x v="39"/>
    <x v="5"/>
    <x v="1"/>
    <x v="0"/>
    <x v="0"/>
    <n v="19924287000"/>
    <n v="23967292577"/>
    <n v="21421909548"/>
    <n v="0.89379764022897379"/>
    <n v="20160284885"/>
    <n v="0.84115820843054412"/>
  </r>
  <r>
    <x v="4"/>
    <x v="1"/>
    <x v="39"/>
    <x v="5"/>
    <x v="1"/>
    <x v="1"/>
    <x v="0"/>
    <n v="141841558000"/>
    <n v="141841558000"/>
    <n v="81072733332"/>
    <n v="0.57157249592534787"/>
    <n v="35563814043"/>
    <n v="0.25072915543553181"/>
  </r>
  <r>
    <x v="4"/>
    <x v="1"/>
    <x v="40"/>
    <x v="8"/>
    <x v="1"/>
    <x v="0"/>
    <x v="0"/>
    <n v="213121737000"/>
    <n v="213121737000"/>
    <n v="211509500212"/>
    <n v="0.99243513678757223"/>
    <n v="190762140872"/>
    <n v="0.89508533271761015"/>
  </r>
  <r>
    <x v="4"/>
    <x v="1"/>
    <x v="40"/>
    <x v="8"/>
    <x v="1"/>
    <x v="1"/>
    <x v="0"/>
    <n v="65314273000"/>
    <n v="65314273000"/>
    <n v="59619550129"/>
    <n v="0.91281043775837478"/>
    <n v="35747127255"/>
    <n v="0.54730957894915255"/>
  </r>
  <r>
    <x v="4"/>
    <x v="1"/>
    <x v="41"/>
    <x v="13"/>
    <x v="1"/>
    <x v="0"/>
    <x v="0"/>
    <n v="0"/>
    <n v="0"/>
    <n v="0"/>
    <n v="0"/>
    <n v="0"/>
    <n v="0"/>
  </r>
  <r>
    <x v="4"/>
    <x v="1"/>
    <x v="41"/>
    <x v="13"/>
    <x v="1"/>
    <x v="1"/>
    <x v="0"/>
    <n v="0"/>
    <n v="0"/>
    <n v="0"/>
    <n v="0"/>
    <n v="0"/>
    <n v="0"/>
  </r>
  <r>
    <x v="4"/>
    <x v="1"/>
    <x v="42"/>
    <x v="4"/>
    <x v="2"/>
    <x v="0"/>
    <x v="0"/>
    <n v="241705103000"/>
    <n v="251714383642"/>
    <n v="243323139865.13998"/>
    <n v="0.96666363020082935"/>
    <n v="231667838758.73999"/>
    <n v="0.92035995482971233"/>
  </r>
  <r>
    <x v="4"/>
    <x v="1"/>
    <x v="42"/>
    <x v="4"/>
    <x v="2"/>
    <x v="2"/>
    <x v="0"/>
    <n v="0"/>
    <n v="0"/>
    <n v="0"/>
    <n v="0"/>
    <n v="0"/>
    <n v="0"/>
  </r>
  <r>
    <x v="4"/>
    <x v="1"/>
    <x v="42"/>
    <x v="4"/>
    <x v="2"/>
    <x v="1"/>
    <x v="0"/>
    <n v="42949140000"/>
    <n v="75616166121"/>
    <n v="53053716584"/>
    <n v="0.70161870543798976"/>
    <n v="23822276997"/>
    <n v="0.31504211624376599"/>
  </r>
  <r>
    <x v="4"/>
    <x v="1"/>
    <x v="42"/>
    <x v="4"/>
    <x v="2"/>
    <x v="3"/>
    <x v="0"/>
    <n v="268055000"/>
    <n v="1381753842"/>
    <n v="1296797798"/>
    <n v="0.93851578955841253"/>
    <n v="1296797798"/>
    <n v="0.93851578955841253"/>
  </r>
  <r>
    <x v="4"/>
    <x v="1"/>
    <x v="43"/>
    <x v="16"/>
    <x v="3"/>
    <x v="0"/>
    <x v="0"/>
    <n v="108149929000"/>
    <n v="108149929000"/>
    <n v="106062696841"/>
    <n v="0.98070056838409947"/>
    <n v="104388704694"/>
    <n v="0.96522212875424074"/>
  </r>
  <r>
    <x v="4"/>
    <x v="1"/>
    <x v="43"/>
    <x v="16"/>
    <x v="3"/>
    <x v="1"/>
    <x v="0"/>
    <n v="8111000000"/>
    <n v="8111000000"/>
    <n v="8085417030"/>
    <n v="0.99684589199852047"/>
    <n v="1456938346"/>
    <n v="0.17962499642460855"/>
  </r>
  <r>
    <x v="4"/>
    <x v="1"/>
    <x v="44"/>
    <x v="4"/>
    <x v="1"/>
    <x v="0"/>
    <x v="0"/>
    <n v="0"/>
    <n v="0"/>
    <n v="0"/>
    <n v="0"/>
    <n v="0"/>
    <n v="0"/>
  </r>
  <r>
    <x v="4"/>
    <x v="1"/>
    <x v="44"/>
    <x v="4"/>
    <x v="1"/>
    <x v="1"/>
    <x v="0"/>
    <n v="0"/>
    <n v="0"/>
    <n v="0"/>
    <n v="0"/>
    <n v="0"/>
    <n v="0"/>
  </r>
  <r>
    <x v="5"/>
    <x v="1"/>
    <x v="0"/>
    <x v="0"/>
    <x v="0"/>
    <x v="0"/>
    <x v="0"/>
    <n v="64904805000"/>
    <n v="64904805000"/>
    <n v="61014860713"/>
    <n v="0.94006692898930977"/>
    <n v="61014860713"/>
    <n v="0.94006692898930977"/>
  </r>
  <r>
    <x v="5"/>
    <x v="1"/>
    <x v="1"/>
    <x v="0"/>
    <x v="0"/>
    <x v="0"/>
    <x v="0"/>
    <n v="114052629000"/>
    <n v="119052629000"/>
    <n v="118725438626"/>
    <n v="0.99725171651606281"/>
    <n v="116578089263"/>
    <n v="0.97921474092772864"/>
  </r>
  <r>
    <x v="5"/>
    <x v="1"/>
    <x v="1"/>
    <x v="0"/>
    <x v="0"/>
    <x v="1"/>
    <x v="0"/>
    <n v="20080544000"/>
    <n v="20080544000"/>
    <n v="14764133512"/>
    <n v="0.73524569414055718"/>
    <n v="11409724790"/>
    <n v="0.56819799254442505"/>
  </r>
  <r>
    <x v="5"/>
    <x v="1"/>
    <x v="2"/>
    <x v="1"/>
    <x v="0"/>
    <x v="0"/>
    <x v="0"/>
    <n v="68805005000"/>
    <n v="68805005000"/>
    <n v="58365757569"/>
    <n v="0.848277789806134"/>
    <n v="51938415792"/>
    <n v="0.75486392003023617"/>
  </r>
  <r>
    <x v="5"/>
    <x v="1"/>
    <x v="2"/>
    <x v="1"/>
    <x v="0"/>
    <x v="1"/>
    <x v="0"/>
    <n v="117337213000"/>
    <n v="117337213000"/>
    <n v="114166644911"/>
    <n v="0.97297900633620815"/>
    <n v="84323132454"/>
    <n v="0.71863929863410003"/>
  </r>
  <r>
    <x v="5"/>
    <x v="1"/>
    <x v="3"/>
    <x v="0"/>
    <x v="0"/>
    <x v="0"/>
    <x v="0"/>
    <n v="18433514000"/>
    <n v="18433514000"/>
    <n v="17470713673"/>
    <n v="0.94776902944278552"/>
    <n v="17021243245"/>
    <n v="0.923385700903257"/>
  </r>
  <r>
    <x v="5"/>
    <x v="1"/>
    <x v="3"/>
    <x v="0"/>
    <x v="0"/>
    <x v="1"/>
    <x v="0"/>
    <n v="3185294000"/>
    <n v="3185294000"/>
    <n v="3017846852"/>
    <n v="0.9474311796650482"/>
    <n v="2948698861"/>
    <n v="0.92572266830000627"/>
  </r>
  <r>
    <x v="5"/>
    <x v="1"/>
    <x v="4"/>
    <x v="2"/>
    <x v="0"/>
    <x v="0"/>
    <x v="0"/>
    <n v="87885891000"/>
    <n v="87885891000"/>
    <n v="81786338435"/>
    <n v="0.93059690815446139"/>
    <n v="79197548220.630005"/>
    <n v="0.90114064179687281"/>
  </r>
  <r>
    <x v="5"/>
    <x v="1"/>
    <x v="4"/>
    <x v="2"/>
    <x v="0"/>
    <x v="1"/>
    <x v="0"/>
    <n v="38695109000"/>
    <n v="38695109000"/>
    <n v="38483337612"/>
    <n v="0.99452717944275593"/>
    <n v="31150949244.57"/>
    <n v="0.80503583139073209"/>
  </r>
  <r>
    <x v="5"/>
    <x v="1"/>
    <x v="5"/>
    <x v="3"/>
    <x v="0"/>
    <x v="0"/>
    <x v="0"/>
    <n v="351997168000"/>
    <n v="316613297000"/>
    <n v="243966081679"/>
    <n v="0.77054907039801301"/>
    <n v="180348640159"/>
    <n v="0.56961802257787042"/>
  </r>
  <r>
    <x v="5"/>
    <x v="1"/>
    <x v="5"/>
    <x v="3"/>
    <x v="0"/>
    <x v="2"/>
    <x v="0"/>
    <n v="251184038000"/>
    <n v="251184038000"/>
    <n v="179973323001"/>
    <n v="0.71649983985447352"/>
    <n v="179636571001"/>
    <n v="0.71515918141661539"/>
  </r>
  <r>
    <x v="5"/>
    <x v="1"/>
    <x v="5"/>
    <x v="3"/>
    <x v="0"/>
    <x v="1"/>
    <x v="0"/>
    <n v="43537791000"/>
    <n v="55787791000"/>
    <n v="52337801763"/>
    <n v="0.93815870506505628"/>
    <n v="28852961973"/>
    <n v="0.51719133265197759"/>
  </r>
  <r>
    <x v="5"/>
    <x v="1"/>
    <x v="5"/>
    <x v="3"/>
    <x v="0"/>
    <x v="3"/>
    <x v="0"/>
    <n v="4692783171000"/>
    <n v="3397802158736"/>
    <n v="3258383525842"/>
    <n v="0.95896799566874591"/>
    <n v="3258383525842"/>
    <n v="0.95896799566874591"/>
  </r>
  <r>
    <x v="5"/>
    <x v="1"/>
    <x v="6"/>
    <x v="4"/>
    <x v="0"/>
    <x v="0"/>
    <x v="0"/>
    <n v="94237353000"/>
    <n v="94237353000"/>
    <n v="93562659418"/>
    <n v="0.992840486701701"/>
    <n v="91679998986"/>
    <n v="0.97286262896199982"/>
  </r>
  <r>
    <x v="5"/>
    <x v="1"/>
    <x v="6"/>
    <x v="4"/>
    <x v="0"/>
    <x v="1"/>
    <x v="0"/>
    <n v="3358836232000"/>
    <n v="3481616232000"/>
    <n v="3450413877002"/>
    <n v="0.99103796831160917"/>
    <n v="3208483974159"/>
    <n v="0.92155015382493766"/>
  </r>
  <r>
    <x v="5"/>
    <x v="1"/>
    <x v="7"/>
    <x v="5"/>
    <x v="0"/>
    <x v="0"/>
    <x v="0"/>
    <n v="38007464000"/>
    <n v="38007464000"/>
    <n v="35952861170"/>
    <n v="0.94594212257887034"/>
    <n v="29803521419"/>
    <n v="0.7841491718310909"/>
  </r>
  <r>
    <x v="5"/>
    <x v="1"/>
    <x v="7"/>
    <x v="5"/>
    <x v="0"/>
    <x v="1"/>
    <x v="0"/>
    <n v="390460177000"/>
    <n v="392416250379"/>
    <n v="347511805922"/>
    <n v="0.88556935546468629"/>
    <n v="107913340759"/>
    <n v="0.27499712525864078"/>
  </r>
  <r>
    <x v="5"/>
    <x v="1"/>
    <x v="7"/>
    <x v="5"/>
    <x v="0"/>
    <x v="3"/>
    <x v="0"/>
    <n v="0"/>
    <n v="0"/>
    <n v="0"/>
    <n v="0"/>
    <n v="0"/>
    <n v="0"/>
  </r>
  <r>
    <x v="5"/>
    <x v="1"/>
    <x v="8"/>
    <x v="6"/>
    <x v="0"/>
    <x v="0"/>
    <x v="0"/>
    <n v="63593553000"/>
    <n v="63593553000"/>
    <n v="49869456690"/>
    <n v="0.78419044600322929"/>
    <n v="48450470674"/>
    <n v="0.76187708326345593"/>
  </r>
  <r>
    <x v="5"/>
    <x v="1"/>
    <x v="9"/>
    <x v="7"/>
    <x v="0"/>
    <x v="0"/>
    <x v="0"/>
    <n v="19818104000"/>
    <n v="19818104000"/>
    <n v="17693453669"/>
    <n v="0.89279245224467485"/>
    <n v="17076396836.709999"/>
    <n v="0.86165643477852372"/>
  </r>
  <r>
    <x v="5"/>
    <x v="1"/>
    <x v="9"/>
    <x v="7"/>
    <x v="0"/>
    <x v="1"/>
    <x v="0"/>
    <n v="21250000000"/>
    <n v="22750000000"/>
    <n v="22340504079"/>
    <n v="0.98200017929670325"/>
    <n v="17981098090"/>
    <n v="0.79037793802197798"/>
  </r>
  <r>
    <x v="5"/>
    <x v="1"/>
    <x v="9"/>
    <x v="7"/>
    <x v="0"/>
    <x v="3"/>
    <x v="0"/>
    <n v="0"/>
    <n v="0"/>
    <n v="0"/>
    <n v="0"/>
    <n v="0"/>
    <n v="0"/>
  </r>
  <r>
    <x v="5"/>
    <x v="1"/>
    <x v="10"/>
    <x v="8"/>
    <x v="0"/>
    <x v="0"/>
    <x v="0"/>
    <n v="12740386000"/>
    <n v="12740386000"/>
    <n v="11690731177"/>
    <n v="0.91761200775235541"/>
    <n v="10895808214"/>
    <n v="0.85521806121101829"/>
  </r>
  <r>
    <x v="5"/>
    <x v="1"/>
    <x v="10"/>
    <x v="8"/>
    <x v="0"/>
    <x v="1"/>
    <x v="0"/>
    <n v="215752087000"/>
    <n v="152846112117"/>
    <n v="113193784885"/>
    <n v="0.74057353057402531"/>
    <n v="76506010978"/>
    <n v="0.50054273490081647"/>
  </r>
  <r>
    <x v="5"/>
    <x v="1"/>
    <x v="10"/>
    <x v="8"/>
    <x v="0"/>
    <x v="3"/>
    <x v="0"/>
    <n v="0"/>
    <n v="0"/>
    <n v="0"/>
    <n v="0"/>
    <n v="0"/>
    <n v="0"/>
  </r>
  <r>
    <x v="5"/>
    <x v="1"/>
    <x v="11"/>
    <x v="9"/>
    <x v="0"/>
    <x v="0"/>
    <x v="0"/>
    <n v="20566522000"/>
    <n v="20566522000"/>
    <n v="19169762191"/>
    <n v="0.93208575523853765"/>
    <n v="18736828937"/>
    <n v="0.91103536791490558"/>
  </r>
  <r>
    <x v="5"/>
    <x v="1"/>
    <x v="11"/>
    <x v="9"/>
    <x v="0"/>
    <x v="1"/>
    <x v="0"/>
    <n v="50773624000"/>
    <n v="59021183797"/>
    <n v="57893354926"/>
    <n v="0.98089111741846613"/>
    <n v="49926546140"/>
    <n v="0.84590892503477244"/>
  </r>
  <r>
    <x v="5"/>
    <x v="1"/>
    <x v="12"/>
    <x v="10"/>
    <x v="0"/>
    <x v="0"/>
    <x v="0"/>
    <n v="67158201000"/>
    <n v="67158201000"/>
    <n v="62028781211"/>
    <n v="0.92362184048080742"/>
    <n v="60062058026"/>
    <n v="0.89433691093065459"/>
  </r>
  <r>
    <x v="5"/>
    <x v="1"/>
    <x v="12"/>
    <x v="10"/>
    <x v="0"/>
    <x v="1"/>
    <x v="0"/>
    <n v="20515000000"/>
    <n v="21165000000"/>
    <n v="20366306006"/>
    <n v="0.96226345409874792"/>
    <n v="18135176179"/>
    <n v="0.85684744526340662"/>
  </r>
  <r>
    <x v="5"/>
    <x v="1"/>
    <x v="12"/>
    <x v="10"/>
    <x v="0"/>
    <x v="3"/>
    <x v="0"/>
    <n v="0"/>
    <n v="0"/>
    <n v="0"/>
    <n v="0"/>
    <n v="0"/>
    <n v="0"/>
  </r>
  <r>
    <x v="5"/>
    <x v="1"/>
    <x v="13"/>
    <x v="11"/>
    <x v="0"/>
    <x v="0"/>
    <x v="0"/>
    <n v="13810748000"/>
    <n v="13810748000"/>
    <n v="13128635969"/>
    <n v="0.95061005884692129"/>
    <n v="12862896716"/>
    <n v="0.93136857728487987"/>
  </r>
  <r>
    <x v="5"/>
    <x v="1"/>
    <x v="13"/>
    <x v="11"/>
    <x v="0"/>
    <x v="1"/>
    <x v="0"/>
    <n v="28372000000"/>
    <n v="28372000000"/>
    <n v="26993018647"/>
    <n v="0.951396399513605"/>
    <n v="25322625199"/>
    <n v="0.89252168331453541"/>
  </r>
  <r>
    <x v="5"/>
    <x v="1"/>
    <x v="14"/>
    <x v="12"/>
    <x v="0"/>
    <x v="0"/>
    <x v="0"/>
    <n v="25749803000"/>
    <n v="25749803000"/>
    <n v="25081744298"/>
    <n v="0.97405577425194279"/>
    <n v="24060689122"/>
    <n v="0.93440284269359264"/>
  </r>
  <r>
    <x v="5"/>
    <x v="1"/>
    <x v="14"/>
    <x v="12"/>
    <x v="0"/>
    <x v="1"/>
    <x v="0"/>
    <n v="963727850000"/>
    <n v="962501982486"/>
    <n v="947933241575"/>
    <n v="0.98486367698342703"/>
    <n v="761787143235"/>
    <n v="0.79146553160069"/>
  </r>
  <r>
    <x v="5"/>
    <x v="1"/>
    <x v="15"/>
    <x v="1"/>
    <x v="0"/>
    <x v="0"/>
    <x v="0"/>
    <n v="8756201000"/>
    <n v="8756201000"/>
    <n v="7943100942"/>
    <n v="0.90714008757907683"/>
    <n v="7403817703"/>
    <n v="0.84555136445588674"/>
  </r>
  <r>
    <x v="5"/>
    <x v="1"/>
    <x v="15"/>
    <x v="1"/>
    <x v="0"/>
    <x v="1"/>
    <x v="0"/>
    <n v="3129002000"/>
    <n v="3129002000"/>
    <n v="3115364476"/>
    <n v="0.99564157389480734"/>
    <n v="2686616089"/>
    <n v="0.85861756847710546"/>
  </r>
  <r>
    <x v="5"/>
    <x v="1"/>
    <x v="16"/>
    <x v="13"/>
    <x v="0"/>
    <x v="0"/>
    <x v="0"/>
    <n v="25682036000"/>
    <n v="25682036000"/>
    <n v="22586166518"/>
    <n v="0.87945389212911318"/>
    <n v="19331880069"/>
    <n v="0.75273938830239162"/>
  </r>
  <r>
    <x v="5"/>
    <x v="1"/>
    <x v="16"/>
    <x v="13"/>
    <x v="0"/>
    <x v="1"/>
    <x v="0"/>
    <n v="118781796000"/>
    <n v="117698916000"/>
    <n v="100124468053"/>
    <n v="0.8506830092895673"/>
    <n v="39260836240"/>
    <n v="0.33357007502091185"/>
  </r>
  <r>
    <x v="5"/>
    <x v="1"/>
    <x v="17"/>
    <x v="2"/>
    <x v="0"/>
    <x v="0"/>
    <x v="0"/>
    <n v="9993515000"/>
    <n v="9993515000"/>
    <n v="9334522095"/>
    <n v="0.93405794607803161"/>
    <n v="9101505794"/>
    <n v="0.91074119506499962"/>
  </r>
  <r>
    <x v="5"/>
    <x v="1"/>
    <x v="17"/>
    <x v="2"/>
    <x v="0"/>
    <x v="1"/>
    <x v="0"/>
    <n v="17709581000"/>
    <n v="23730581000"/>
    <n v="23479488307"/>
    <n v="0.98941902463323594"/>
    <n v="18949256550"/>
    <n v="0.79851633426084256"/>
  </r>
  <r>
    <x v="5"/>
    <x v="1"/>
    <x v="18"/>
    <x v="14"/>
    <x v="0"/>
    <x v="0"/>
    <x v="0"/>
    <n v="59540239000"/>
    <n v="63950839000"/>
    <n v="61849911385"/>
    <n v="0.96714777088381909"/>
    <n v="59426523322"/>
    <n v="0.92925322405856159"/>
  </r>
  <r>
    <x v="5"/>
    <x v="1"/>
    <x v="18"/>
    <x v="14"/>
    <x v="0"/>
    <x v="1"/>
    <x v="0"/>
    <n v="41993847000"/>
    <n v="41993847000"/>
    <n v="35830549099"/>
    <n v="0.85323331056094953"/>
    <n v="14203171143"/>
    <n v="0.33822029077259819"/>
  </r>
  <r>
    <x v="5"/>
    <x v="1"/>
    <x v="19"/>
    <x v="15"/>
    <x v="0"/>
    <x v="0"/>
    <x v="0"/>
    <n v="19913169000"/>
    <n v="18974432000"/>
    <n v="15309778074"/>
    <n v="0.80686357694396338"/>
    <n v="15162068748"/>
    <n v="0.79907892620975429"/>
  </r>
  <r>
    <x v="5"/>
    <x v="1"/>
    <x v="19"/>
    <x v="15"/>
    <x v="0"/>
    <x v="1"/>
    <x v="0"/>
    <n v="10552000000"/>
    <n v="10552000000"/>
    <n v="7393141012"/>
    <n v="0.70063883737680066"/>
    <n v="7289701690"/>
    <n v="0.6908360206595906"/>
  </r>
  <r>
    <x v="5"/>
    <x v="1"/>
    <x v="20"/>
    <x v="14"/>
    <x v="0"/>
    <x v="0"/>
    <x v="0"/>
    <n v="65639068000"/>
    <n v="65639068000"/>
    <n v="62937088090"/>
    <n v="0.95883579715056289"/>
    <n v="61257294197"/>
    <n v="0.9332444238391685"/>
  </r>
  <r>
    <x v="5"/>
    <x v="1"/>
    <x v="20"/>
    <x v="14"/>
    <x v="0"/>
    <x v="1"/>
    <x v="0"/>
    <n v="332814548000"/>
    <n v="318525289000"/>
    <n v="293978335472"/>
    <n v="0.92293562120274852"/>
    <n v="137589077143"/>
    <n v="0.43195652557119257"/>
  </r>
  <r>
    <x v="5"/>
    <x v="1"/>
    <x v="21"/>
    <x v="7"/>
    <x v="1"/>
    <x v="0"/>
    <x v="0"/>
    <n v="12007115000"/>
    <n v="12007115000"/>
    <n v="11657345743"/>
    <n v="0.9708698336777819"/>
    <n v="11415038288"/>
    <n v="0.95068951101076316"/>
  </r>
  <r>
    <x v="5"/>
    <x v="1"/>
    <x v="21"/>
    <x v="7"/>
    <x v="1"/>
    <x v="1"/>
    <x v="0"/>
    <n v="37700819000"/>
    <n v="37700819000"/>
    <n v="36846592153"/>
    <n v="0.97734195517078815"/>
    <n v="20689087683.700001"/>
    <n v="0.54877024511589523"/>
  </r>
  <r>
    <x v="5"/>
    <x v="1"/>
    <x v="22"/>
    <x v="6"/>
    <x v="1"/>
    <x v="0"/>
    <x v="0"/>
    <n v="22765000000"/>
    <n v="49338271000"/>
    <n v="43237585438"/>
    <n v="0.87634983070241756"/>
    <n v="37231897602"/>
    <n v="0.7546250982731032"/>
  </r>
  <r>
    <x v="5"/>
    <x v="1"/>
    <x v="22"/>
    <x v="6"/>
    <x v="1"/>
    <x v="1"/>
    <x v="0"/>
    <n v="2312396471000"/>
    <n v="1987188042546"/>
    <n v="1793563093041"/>
    <n v="0.90256334812838035"/>
    <n v="1575117608528"/>
    <n v="0.79263641628496706"/>
  </r>
  <r>
    <x v="5"/>
    <x v="1"/>
    <x v="22"/>
    <x v="6"/>
    <x v="1"/>
    <x v="3"/>
    <x v="0"/>
    <n v="3400709000"/>
    <n v="3400709000"/>
    <n v="3016245891"/>
    <n v="0.88694619004448783"/>
    <n v="2759548001"/>
    <n v="0.81146255119153099"/>
  </r>
  <r>
    <x v="5"/>
    <x v="1"/>
    <x v="23"/>
    <x v="13"/>
    <x v="1"/>
    <x v="0"/>
    <x v="0"/>
    <n v="16921033000"/>
    <n v="16921033000"/>
    <n v="15570824880"/>
    <n v="0.92020533734553911"/>
    <n v="14851923948"/>
    <n v="0.87771969642751713"/>
  </r>
  <r>
    <x v="5"/>
    <x v="1"/>
    <x v="23"/>
    <x v="13"/>
    <x v="1"/>
    <x v="1"/>
    <x v="0"/>
    <n v="25302023000"/>
    <n v="23030954025"/>
    <n v="20764784437"/>
    <n v="0.90160331241423686"/>
    <n v="13400262726"/>
    <n v="0.58183706638700561"/>
  </r>
  <r>
    <x v="5"/>
    <x v="1"/>
    <x v="24"/>
    <x v="5"/>
    <x v="1"/>
    <x v="0"/>
    <x v="0"/>
    <n v="63346694000"/>
    <n v="63346694000"/>
    <n v="56632697716"/>
    <n v="0.894011891386155"/>
    <n v="52307104166"/>
    <n v="0.82572745100162603"/>
  </r>
  <r>
    <x v="5"/>
    <x v="1"/>
    <x v="24"/>
    <x v="5"/>
    <x v="1"/>
    <x v="2"/>
    <x v="0"/>
    <n v="0"/>
    <n v="0"/>
    <n v="0"/>
    <n v="0"/>
    <n v="0"/>
    <n v="0"/>
  </r>
  <r>
    <x v="5"/>
    <x v="1"/>
    <x v="24"/>
    <x v="5"/>
    <x v="1"/>
    <x v="1"/>
    <x v="0"/>
    <n v="1537250577000"/>
    <n v="1373165881189"/>
    <n v="1069893266413"/>
    <n v="0.77914349684147288"/>
    <n v="397215177942"/>
    <n v="0.28926962385495508"/>
  </r>
  <r>
    <x v="5"/>
    <x v="1"/>
    <x v="24"/>
    <x v="5"/>
    <x v="1"/>
    <x v="3"/>
    <x v="0"/>
    <n v="0"/>
    <n v="0"/>
    <n v="0"/>
    <n v="0"/>
    <n v="0"/>
    <n v="0"/>
  </r>
  <r>
    <x v="5"/>
    <x v="1"/>
    <x v="25"/>
    <x v="3"/>
    <x v="1"/>
    <x v="0"/>
    <x v="0"/>
    <n v="704075524000"/>
    <n v="584711406209"/>
    <n v="537780933442"/>
    <n v="0.919737374252239"/>
    <n v="537226451101"/>
    <n v="0.9187890733723314"/>
  </r>
  <r>
    <x v="5"/>
    <x v="1"/>
    <x v="25"/>
    <x v="3"/>
    <x v="1"/>
    <x v="2"/>
    <x v="0"/>
    <n v="269908714000"/>
    <n v="269908714000"/>
    <n v="137924515463"/>
    <n v="0.51100430741558056"/>
    <n v="137924515463"/>
    <n v="0.51100430741558056"/>
  </r>
  <r>
    <x v="5"/>
    <x v="1"/>
    <x v="25"/>
    <x v="3"/>
    <x v="1"/>
    <x v="1"/>
    <x v="0"/>
    <n v="5972401000"/>
    <n v="5704782253"/>
    <n v="5025811847"/>
    <n v="0.88098223983168744"/>
    <n v="4344576126"/>
    <n v="0.76156738913484345"/>
  </r>
  <r>
    <x v="5"/>
    <x v="1"/>
    <x v="26"/>
    <x v="8"/>
    <x v="1"/>
    <x v="0"/>
    <x v="0"/>
    <n v="10279839000"/>
    <n v="10279839000"/>
    <n v="9767856307"/>
    <n v="0.95019545607669531"/>
    <n v="9185454870"/>
    <n v="0.89354073249590782"/>
  </r>
  <r>
    <x v="5"/>
    <x v="1"/>
    <x v="26"/>
    <x v="8"/>
    <x v="1"/>
    <x v="1"/>
    <x v="0"/>
    <n v="68372024000"/>
    <n v="76221224000"/>
    <n v="68310663535"/>
    <n v="0.89621577757659732"/>
    <n v="44569249709"/>
    <n v="0.58473542367936782"/>
  </r>
  <r>
    <x v="5"/>
    <x v="1"/>
    <x v="27"/>
    <x v="9"/>
    <x v="1"/>
    <x v="0"/>
    <x v="0"/>
    <n v="32868313000"/>
    <n v="32868313000"/>
    <n v="28217319185"/>
    <n v="0.8584961201081418"/>
    <n v="27115327114"/>
    <n v="0.82496862902577328"/>
  </r>
  <r>
    <x v="5"/>
    <x v="1"/>
    <x v="27"/>
    <x v="9"/>
    <x v="1"/>
    <x v="2"/>
    <x v="0"/>
    <n v="0"/>
    <n v="0"/>
    <n v="0"/>
    <n v="0"/>
    <n v="0"/>
    <n v="0"/>
  </r>
  <r>
    <x v="5"/>
    <x v="1"/>
    <x v="27"/>
    <x v="9"/>
    <x v="1"/>
    <x v="1"/>
    <x v="0"/>
    <n v="347928220000"/>
    <n v="402314541315"/>
    <n v="393774465312"/>
    <n v="0.97877263900259226"/>
    <n v="205169359988"/>
    <n v="0.50997251880925343"/>
  </r>
  <r>
    <x v="5"/>
    <x v="1"/>
    <x v="28"/>
    <x v="9"/>
    <x v="1"/>
    <x v="0"/>
    <x v="0"/>
    <n v="5690476000"/>
    <n v="5690476000"/>
    <n v="4966694984"/>
    <n v="0.87280835276345947"/>
    <n v="4706499426"/>
    <n v="0.82708360882288234"/>
  </r>
  <r>
    <x v="5"/>
    <x v="1"/>
    <x v="28"/>
    <x v="9"/>
    <x v="1"/>
    <x v="1"/>
    <x v="0"/>
    <n v="20968420000"/>
    <n v="26296302002"/>
    <n v="25147827725"/>
    <n v="0.95632563556226835"/>
    <n v="17777324164"/>
    <n v="0.67603894124154496"/>
  </r>
  <r>
    <x v="5"/>
    <x v="1"/>
    <x v="29"/>
    <x v="12"/>
    <x v="1"/>
    <x v="0"/>
    <x v="0"/>
    <n v="14207555000"/>
    <n v="14207555000"/>
    <n v="12390995051"/>
    <n v="0.87214126927539604"/>
    <n v="11909639742"/>
    <n v="0.83826103379504779"/>
  </r>
  <r>
    <x v="5"/>
    <x v="1"/>
    <x v="29"/>
    <x v="12"/>
    <x v="1"/>
    <x v="1"/>
    <x v="0"/>
    <n v="82884856000"/>
    <n v="83697856000"/>
    <n v="81428272215"/>
    <n v="0.97288360904967508"/>
    <n v="55925659222"/>
    <n v="0.66818508734560655"/>
  </r>
  <r>
    <x v="5"/>
    <x v="1"/>
    <x v="30"/>
    <x v="9"/>
    <x v="1"/>
    <x v="0"/>
    <x v="0"/>
    <n v="4320382000"/>
    <n v="4320382000"/>
    <n v="4110082768"/>
    <n v="0.95132392644909636"/>
    <n v="4044958000"/>
    <n v="0.93625008159000755"/>
  </r>
  <r>
    <x v="5"/>
    <x v="1"/>
    <x v="30"/>
    <x v="9"/>
    <x v="1"/>
    <x v="1"/>
    <x v="0"/>
    <n v="5311837000"/>
    <n v="5311837000"/>
    <n v="5283364050"/>
    <n v="0.99463971691902442"/>
    <n v="4339217539"/>
    <n v="0.81689583829473678"/>
  </r>
  <r>
    <x v="5"/>
    <x v="1"/>
    <x v="31"/>
    <x v="9"/>
    <x v="1"/>
    <x v="0"/>
    <x v="0"/>
    <n v="23507752000"/>
    <n v="23507752000"/>
    <n v="22980224812"/>
    <n v="0.97755943707420434"/>
    <n v="22464364025"/>
    <n v="0.95561515303547528"/>
  </r>
  <r>
    <x v="5"/>
    <x v="1"/>
    <x v="31"/>
    <x v="9"/>
    <x v="1"/>
    <x v="1"/>
    <x v="0"/>
    <n v="32923531000"/>
    <n v="32923531000"/>
    <n v="32700342718"/>
    <n v="0.99322101016443221"/>
    <n v="30191568635"/>
    <n v="0.9170209791592524"/>
  </r>
  <r>
    <x v="5"/>
    <x v="1"/>
    <x v="32"/>
    <x v="14"/>
    <x v="1"/>
    <x v="0"/>
    <x v="0"/>
    <n v="3233696000"/>
    <n v="3233696000"/>
    <n v="2885877041"/>
    <n v="0.89243919063511223"/>
    <n v="2475132675"/>
    <n v="0.76541909783727347"/>
  </r>
  <r>
    <x v="5"/>
    <x v="1"/>
    <x v="32"/>
    <x v="14"/>
    <x v="1"/>
    <x v="2"/>
    <x v="0"/>
    <n v="0"/>
    <n v="0"/>
    <n v="0"/>
    <n v="0"/>
    <n v="0"/>
    <n v="0"/>
  </r>
  <r>
    <x v="5"/>
    <x v="1"/>
    <x v="32"/>
    <x v="14"/>
    <x v="1"/>
    <x v="1"/>
    <x v="0"/>
    <n v="0"/>
    <n v="0"/>
    <n v="0"/>
    <n v="0"/>
    <n v="0"/>
    <n v="0"/>
  </r>
  <r>
    <x v="5"/>
    <x v="1"/>
    <x v="33"/>
    <x v="13"/>
    <x v="1"/>
    <x v="0"/>
    <x v="0"/>
    <n v="7085527000"/>
    <n v="7085527000"/>
    <n v="6988226239"/>
    <n v="0.98626767479680766"/>
    <n v="6828941164"/>
    <n v="0.96378733212081469"/>
  </r>
  <r>
    <x v="5"/>
    <x v="1"/>
    <x v="33"/>
    <x v="13"/>
    <x v="1"/>
    <x v="1"/>
    <x v="0"/>
    <n v="25253148000"/>
    <n v="28546747815"/>
    <n v="26334232300"/>
    <n v="0.92249500610933255"/>
    <n v="19879367263"/>
    <n v="0.69637940517183217"/>
  </r>
  <r>
    <x v="5"/>
    <x v="1"/>
    <x v="34"/>
    <x v="4"/>
    <x v="1"/>
    <x v="0"/>
    <x v="0"/>
    <n v="5614437000"/>
    <n v="5614437000"/>
    <n v="5266444884"/>
    <n v="0.93801834164316034"/>
    <n v="5139496531"/>
    <n v="0.91540728500471191"/>
  </r>
  <r>
    <x v="5"/>
    <x v="1"/>
    <x v="34"/>
    <x v="4"/>
    <x v="1"/>
    <x v="1"/>
    <x v="0"/>
    <n v="3893023000"/>
    <n v="6186914900"/>
    <n v="6174755746"/>
    <n v="0.99803469835992087"/>
    <n v="6144220032"/>
    <n v="0.99309916675918719"/>
  </r>
  <r>
    <x v="5"/>
    <x v="1"/>
    <x v="35"/>
    <x v="2"/>
    <x v="1"/>
    <x v="0"/>
    <x v="0"/>
    <n v="14247409000"/>
    <n v="14247409000"/>
    <n v="13808875460"/>
    <n v="0.96922011995303847"/>
    <n v="12949786722"/>
    <n v="0.90892222733270311"/>
  </r>
  <r>
    <x v="5"/>
    <x v="1"/>
    <x v="35"/>
    <x v="2"/>
    <x v="1"/>
    <x v="1"/>
    <x v="0"/>
    <n v="15906717000"/>
    <n v="16006717000"/>
    <n v="16000464578"/>
    <n v="0.99960938760896445"/>
    <n v="14776089065"/>
    <n v="0.92311803007449933"/>
  </r>
  <r>
    <x v="5"/>
    <x v="1"/>
    <x v="36"/>
    <x v="7"/>
    <x v="1"/>
    <x v="0"/>
    <x v="0"/>
    <n v="6403812000"/>
    <n v="6403812000"/>
    <n v="6170775435"/>
    <n v="0.96360971168422804"/>
    <n v="6038101295"/>
    <n v="0.94289171746453515"/>
  </r>
  <r>
    <x v="5"/>
    <x v="1"/>
    <x v="36"/>
    <x v="7"/>
    <x v="1"/>
    <x v="1"/>
    <x v="0"/>
    <n v="12362087000"/>
    <n v="12862087000"/>
    <n v="12741229232"/>
    <n v="0.99060356472476041"/>
    <n v="9368311259"/>
    <n v="0.72836634202520945"/>
  </r>
  <r>
    <x v="5"/>
    <x v="1"/>
    <x v="36"/>
    <x v="7"/>
    <x v="1"/>
    <x v="3"/>
    <x v="0"/>
    <n v="0"/>
    <n v="0"/>
    <n v="0"/>
    <n v="0"/>
    <n v="0"/>
    <n v="0"/>
  </r>
  <r>
    <x v="5"/>
    <x v="1"/>
    <x v="37"/>
    <x v="9"/>
    <x v="1"/>
    <x v="0"/>
    <x v="0"/>
    <n v="11037567000"/>
    <n v="11037567000"/>
    <n v="10395638760"/>
    <n v="0.94184150909344422"/>
    <n v="8775410473"/>
    <n v="0.79504935036860935"/>
  </r>
  <r>
    <x v="5"/>
    <x v="1"/>
    <x v="37"/>
    <x v="9"/>
    <x v="1"/>
    <x v="1"/>
    <x v="0"/>
    <n v="108656612000"/>
    <n v="113640596448"/>
    <n v="111432180526"/>
    <n v="0.9805666637537358"/>
    <n v="98307444924"/>
    <n v="0.8650732924389728"/>
  </r>
  <r>
    <x v="5"/>
    <x v="1"/>
    <x v="38"/>
    <x v="3"/>
    <x v="1"/>
    <x v="0"/>
    <x v="0"/>
    <n v="45813962000"/>
    <n v="46089416475"/>
    <n v="42602895656"/>
    <n v="0.92435311432308609"/>
    <n v="39914849137"/>
    <n v="0.86603068968449115"/>
  </r>
  <r>
    <x v="5"/>
    <x v="1"/>
    <x v="38"/>
    <x v="3"/>
    <x v="1"/>
    <x v="1"/>
    <x v="0"/>
    <n v="17394777000"/>
    <n v="17394777000"/>
    <n v="13913489826"/>
    <n v="0.79986594976181646"/>
    <n v="9425931085"/>
    <n v="0.54188283557759898"/>
  </r>
  <r>
    <x v="5"/>
    <x v="1"/>
    <x v="38"/>
    <x v="3"/>
    <x v="1"/>
    <x v="3"/>
    <x v="0"/>
    <n v="0"/>
    <n v="0"/>
    <n v="0"/>
    <n v="0"/>
    <n v="0"/>
    <n v="0"/>
  </r>
  <r>
    <x v="5"/>
    <x v="1"/>
    <x v="39"/>
    <x v="5"/>
    <x v="1"/>
    <x v="0"/>
    <x v="0"/>
    <n v="20800049000"/>
    <n v="20800049000"/>
    <n v="18551877798"/>
    <n v="0.8919151006807724"/>
    <n v="17187501506"/>
    <n v="0.82632024116866265"/>
  </r>
  <r>
    <x v="5"/>
    <x v="1"/>
    <x v="39"/>
    <x v="5"/>
    <x v="1"/>
    <x v="1"/>
    <x v="0"/>
    <n v="147971912000"/>
    <n v="140193984000"/>
    <n v="85400396619"/>
    <n v="0.60915878258370915"/>
    <n v="32558766935"/>
    <n v="0.23224082807290788"/>
  </r>
  <r>
    <x v="5"/>
    <x v="1"/>
    <x v="40"/>
    <x v="8"/>
    <x v="1"/>
    <x v="0"/>
    <x v="0"/>
    <n v="235061160000"/>
    <n v="235061160000"/>
    <n v="215622240921"/>
    <n v="0.91730271781607819"/>
    <n v="206268257035"/>
    <n v="0.87750888762311907"/>
  </r>
  <r>
    <x v="5"/>
    <x v="1"/>
    <x v="40"/>
    <x v="8"/>
    <x v="1"/>
    <x v="1"/>
    <x v="0"/>
    <n v="64051665000"/>
    <n v="64051665000"/>
    <n v="53977856499"/>
    <n v="0.84272370591771506"/>
    <n v="33740188037"/>
    <n v="0.52676519864081595"/>
  </r>
  <r>
    <x v="5"/>
    <x v="1"/>
    <x v="41"/>
    <x v="13"/>
    <x v="1"/>
    <x v="0"/>
    <x v="0"/>
    <n v="0"/>
    <n v="4907679467"/>
    <n v="2636672701"/>
    <n v="0.53725446389263953"/>
    <n v="1498757427"/>
    <n v="0.30539024340890192"/>
  </r>
  <r>
    <x v="5"/>
    <x v="1"/>
    <x v="41"/>
    <x v="13"/>
    <x v="1"/>
    <x v="1"/>
    <x v="0"/>
    <n v="0"/>
    <n v="15092320533"/>
    <n v="10442445925"/>
    <n v="0.691904594934036"/>
    <n v="1538449999"/>
    <n v="0.10193594786408848"/>
  </r>
  <r>
    <x v="5"/>
    <x v="1"/>
    <x v="42"/>
    <x v="4"/>
    <x v="2"/>
    <x v="0"/>
    <x v="0"/>
    <n v="259772141000"/>
    <n v="270368121382"/>
    <n v="255600817736.82001"/>
    <n v="0.94538075136337751"/>
    <n v="246024618901"/>
    <n v="0.90996163912902528"/>
  </r>
  <r>
    <x v="5"/>
    <x v="1"/>
    <x v="42"/>
    <x v="4"/>
    <x v="2"/>
    <x v="2"/>
    <x v="0"/>
    <n v="0"/>
    <n v="0"/>
    <n v="0"/>
    <n v="0"/>
    <n v="0"/>
    <n v="0"/>
  </r>
  <r>
    <x v="5"/>
    <x v="1"/>
    <x v="42"/>
    <x v="4"/>
    <x v="2"/>
    <x v="1"/>
    <x v="0"/>
    <n v="28143008000"/>
    <n v="43109207714"/>
    <n v="28471721492"/>
    <n v="0.66045568920891162"/>
    <n v="10465315926"/>
    <n v="0.2427628917569116"/>
  </r>
  <r>
    <x v="5"/>
    <x v="1"/>
    <x v="42"/>
    <x v="4"/>
    <x v="2"/>
    <x v="3"/>
    <x v="0"/>
    <n v="188336000"/>
    <n v="188336000"/>
    <n v="114200000"/>
    <n v="0.60636309574377711"/>
    <n v="114200000"/>
    <n v="0.60636309574377711"/>
  </r>
  <r>
    <x v="5"/>
    <x v="1"/>
    <x v="43"/>
    <x v="16"/>
    <x v="3"/>
    <x v="0"/>
    <x v="0"/>
    <n v="123702694000"/>
    <n v="123702694000"/>
    <n v="120966111954"/>
    <n v="0.97787774900035729"/>
    <n v="118461016249"/>
    <n v="0.95762681004344175"/>
  </r>
  <r>
    <x v="5"/>
    <x v="1"/>
    <x v="43"/>
    <x v="16"/>
    <x v="3"/>
    <x v="1"/>
    <x v="0"/>
    <n v="10694000000"/>
    <n v="10694000000"/>
    <n v="9758927725"/>
    <n v="0.91256103656255849"/>
    <n v="7893771435"/>
    <n v="0.73814956377407892"/>
  </r>
  <r>
    <x v="5"/>
    <x v="1"/>
    <x v="44"/>
    <x v="4"/>
    <x v="1"/>
    <x v="0"/>
    <x v="0"/>
    <n v="0"/>
    <n v="0"/>
    <n v="0"/>
    <n v="0"/>
    <n v="0"/>
    <n v="0"/>
  </r>
  <r>
    <x v="5"/>
    <x v="1"/>
    <x v="44"/>
    <x v="4"/>
    <x v="1"/>
    <x v="1"/>
    <x v="0"/>
    <n v="0"/>
    <n v="0"/>
    <n v="0"/>
    <n v="0"/>
    <n v="0"/>
    <n v="0"/>
  </r>
  <r>
    <x v="6"/>
    <x v="1"/>
    <x v="0"/>
    <x v="0"/>
    <x v="0"/>
    <x v="0"/>
    <x v="0"/>
    <n v="67864462000"/>
    <n v="67864462000"/>
    <n v="64495323457"/>
    <n v="0.95035489203465573"/>
    <n v="64494075187"/>
    <n v="0.95033649846071133"/>
  </r>
  <r>
    <x v="6"/>
    <x v="1"/>
    <x v="1"/>
    <x v="0"/>
    <x v="0"/>
    <x v="0"/>
    <x v="0"/>
    <n v="129680508000"/>
    <n v="136725209544"/>
    <n v="135653704529"/>
    <n v="0.9921630764467384"/>
    <n v="132161312013"/>
    <n v="0.96661992659421536"/>
  </r>
  <r>
    <x v="6"/>
    <x v="1"/>
    <x v="1"/>
    <x v="0"/>
    <x v="0"/>
    <x v="1"/>
    <x v="0"/>
    <n v="14870847000"/>
    <n v="14870847000"/>
    <n v="14630034932"/>
    <n v="0.98380643227652065"/>
    <n v="14234120394"/>
    <n v="0.9571828957691515"/>
  </r>
  <r>
    <x v="6"/>
    <x v="1"/>
    <x v="2"/>
    <x v="1"/>
    <x v="0"/>
    <x v="0"/>
    <x v="0"/>
    <n v="72843861000"/>
    <n v="71647861000"/>
    <n v="69309856421"/>
    <n v="0.96736811753528829"/>
    <n v="66391550515"/>
    <n v="0.92663688194404015"/>
  </r>
  <r>
    <x v="6"/>
    <x v="1"/>
    <x v="2"/>
    <x v="1"/>
    <x v="0"/>
    <x v="1"/>
    <x v="0"/>
    <n v="118159927000"/>
    <n v="118473356493"/>
    <n v="117405564656"/>
    <n v="0.99098707195770985"/>
    <n v="97532923592"/>
    <n v="0.82324774513974996"/>
  </r>
  <r>
    <x v="6"/>
    <x v="1"/>
    <x v="3"/>
    <x v="0"/>
    <x v="0"/>
    <x v="0"/>
    <x v="0"/>
    <n v="19512600000"/>
    <n v="19512600000"/>
    <n v="19235398898"/>
    <n v="0.98579373830243022"/>
    <n v="18703650026"/>
    <n v="0.95854217408238784"/>
  </r>
  <r>
    <x v="6"/>
    <x v="1"/>
    <x v="3"/>
    <x v="0"/>
    <x v="0"/>
    <x v="1"/>
    <x v="0"/>
    <n v="1233892000"/>
    <n v="1233892000"/>
    <n v="1233555680"/>
    <n v="0.99972743157423827"/>
    <n v="1225662755"/>
    <n v="0.99333066021985716"/>
  </r>
  <r>
    <x v="6"/>
    <x v="1"/>
    <x v="4"/>
    <x v="2"/>
    <x v="0"/>
    <x v="0"/>
    <x v="0"/>
    <n v="97408985000"/>
    <n v="97408985000"/>
    <n v="87325368591"/>
    <n v="0.8964816601979787"/>
    <n v="84778869683"/>
    <n v="0.87033931913981033"/>
  </r>
  <r>
    <x v="6"/>
    <x v="1"/>
    <x v="4"/>
    <x v="2"/>
    <x v="0"/>
    <x v="1"/>
    <x v="0"/>
    <n v="49241687000"/>
    <n v="49241687000"/>
    <n v="48395637210"/>
    <n v="0.98281842395042229"/>
    <n v="44351620557"/>
    <n v="0.90069254851077707"/>
  </r>
  <r>
    <x v="6"/>
    <x v="1"/>
    <x v="5"/>
    <x v="3"/>
    <x v="0"/>
    <x v="0"/>
    <x v="0"/>
    <n v="320960554000"/>
    <n v="285694400014"/>
    <n v="211307527713"/>
    <n v="0.73962782505588209"/>
    <n v="199810268662"/>
    <n v="0.69938461745210478"/>
  </r>
  <r>
    <x v="6"/>
    <x v="1"/>
    <x v="5"/>
    <x v="3"/>
    <x v="0"/>
    <x v="2"/>
    <x v="0"/>
    <n v="247880520000"/>
    <n v="247880520000"/>
    <n v="173276440181"/>
    <n v="0.69903209893621332"/>
    <n v="173060014280"/>
    <n v="0.69815899321172958"/>
  </r>
  <r>
    <x v="6"/>
    <x v="1"/>
    <x v="5"/>
    <x v="3"/>
    <x v="0"/>
    <x v="1"/>
    <x v="0"/>
    <n v="48070304000"/>
    <n v="47894945018"/>
    <n v="30431122341"/>
    <n v="0.63537232018041356"/>
    <n v="13182366735"/>
    <n v="0.2752350322157332"/>
  </r>
  <r>
    <x v="6"/>
    <x v="1"/>
    <x v="5"/>
    <x v="3"/>
    <x v="0"/>
    <x v="3"/>
    <x v="0"/>
    <n v="4659327187000"/>
    <n v="4510324953798"/>
    <n v="3950110474054"/>
    <n v="0.87579287845496334"/>
    <n v="3950110474054"/>
    <n v="0.87579287845496334"/>
  </r>
  <r>
    <x v="6"/>
    <x v="1"/>
    <x v="6"/>
    <x v="4"/>
    <x v="0"/>
    <x v="0"/>
    <x v="0"/>
    <n v="102763891000"/>
    <n v="102763891000"/>
    <n v="100600915767"/>
    <n v="0.97895199167769931"/>
    <n v="98438449072"/>
    <n v="0.95790893196132487"/>
  </r>
  <r>
    <x v="6"/>
    <x v="1"/>
    <x v="6"/>
    <x v="4"/>
    <x v="0"/>
    <x v="1"/>
    <x v="0"/>
    <n v="3737122018000"/>
    <n v="3730145044246"/>
    <n v="3687486748443"/>
    <n v="0.98856390427262253"/>
    <n v="3427823344867"/>
    <n v="0.9189517576949584"/>
  </r>
  <r>
    <x v="6"/>
    <x v="1"/>
    <x v="7"/>
    <x v="5"/>
    <x v="0"/>
    <x v="0"/>
    <x v="0"/>
    <n v="43345454000"/>
    <n v="40826454000"/>
    <n v="37722313320"/>
    <n v="0.92396741877215205"/>
    <n v="33789733676"/>
    <n v="0.82764311776868993"/>
  </r>
  <r>
    <x v="6"/>
    <x v="1"/>
    <x v="7"/>
    <x v="5"/>
    <x v="0"/>
    <x v="1"/>
    <x v="0"/>
    <n v="376409092000"/>
    <n v="378571338886"/>
    <n v="360593964499"/>
    <n v="0.95251258470886624"/>
    <n v="115429741793"/>
    <n v="0.30490882414043396"/>
  </r>
  <r>
    <x v="6"/>
    <x v="1"/>
    <x v="7"/>
    <x v="5"/>
    <x v="0"/>
    <x v="3"/>
    <x v="0"/>
    <n v="0"/>
    <n v="0"/>
    <n v="0"/>
    <n v="0"/>
    <n v="0"/>
    <n v="0"/>
  </r>
  <r>
    <x v="6"/>
    <x v="1"/>
    <x v="8"/>
    <x v="6"/>
    <x v="0"/>
    <x v="0"/>
    <x v="0"/>
    <n v="65663523000"/>
    <n v="65663523000"/>
    <n v="55611901056"/>
    <n v="0.84692228676186021"/>
    <n v="55347578905"/>
    <n v="0.84289688363202808"/>
  </r>
  <r>
    <x v="6"/>
    <x v="1"/>
    <x v="9"/>
    <x v="7"/>
    <x v="0"/>
    <x v="0"/>
    <x v="0"/>
    <n v="22051284000"/>
    <n v="22051284000"/>
    <n v="22044921177"/>
    <n v="0.99971145340108081"/>
    <n v="21684733508"/>
    <n v="0.98337736287827959"/>
  </r>
  <r>
    <x v="6"/>
    <x v="1"/>
    <x v="9"/>
    <x v="7"/>
    <x v="0"/>
    <x v="1"/>
    <x v="0"/>
    <n v="33832793000"/>
    <n v="33832793000"/>
    <n v="33826475853"/>
    <n v="0.9998132833136183"/>
    <n v="29369038914"/>
    <n v="0.86806427462255331"/>
  </r>
  <r>
    <x v="6"/>
    <x v="1"/>
    <x v="9"/>
    <x v="7"/>
    <x v="0"/>
    <x v="3"/>
    <x v="0"/>
    <n v="0"/>
    <n v="0"/>
    <n v="0"/>
    <n v="0"/>
    <n v="0"/>
    <n v="0"/>
  </r>
  <r>
    <x v="6"/>
    <x v="1"/>
    <x v="10"/>
    <x v="8"/>
    <x v="0"/>
    <x v="0"/>
    <x v="0"/>
    <n v="18954471000"/>
    <n v="18799471000"/>
    <n v="14186848878"/>
    <n v="0.75464085547939086"/>
    <n v="13850482392"/>
    <n v="0.73674851765775751"/>
  </r>
  <r>
    <x v="6"/>
    <x v="1"/>
    <x v="10"/>
    <x v="8"/>
    <x v="0"/>
    <x v="1"/>
    <x v="0"/>
    <n v="146640573000"/>
    <n v="146091573000"/>
    <n v="133705460236"/>
    <n v="0.91521678828114195"/>
    <n v="102847459972"/>
    <n v="0.70399310418815186"/>
  </r>
  <r>
    <x v="6"/>
    <x v="1"/>
    <x v="10"/>
    <x v="8"/>
    <x v="0"/>
    <x v="3"/>
    <x v="0"/>
    <n v="0"/>
    <n v="0"/>
    <n v="0"/>
    <n v="0"/>
    <n v="0"/>
    <n v="0"/>
  </r>
  <r>
    <x v="6"/>
    <x v="1"/>
    <x v="11"/>
    <x v="9"/>
    <x v="0"/>
    <x v="0"/>
    <x v="0"/>
    <n v="21914052000"/>
    <n v="21914052000"/>
    <n v="21764275646"/>
    <n v="0.99316528253195713"/>
    <n v="21545759024"/>
    <n v="0.9831937527573632"/>
  </r>
  <r>
    <x v="6"/>
    <x v="1"/>
    <x v="11"/>
    <x v="9"/>
    <x v="0"/>
    <x v="1"/>
    <x v="0"/>
    <n v="116315659000"/>
    <n v="121745681751"/>
    <n v="119003847289"/>
    <n v="0.97747900030156532"/>
    <n v="108325059268"/>
    <n v="0.88976510468397152"/>
  </r>
  <r>
    <x v="6"/>
    <x v="1"/>
    <x v="12"/>
    <x v="10"/>
    <x v="0"/>
    <x v="0"/>
    <x v="0"/>
    <n v="70185352000"/>
    <n v="70185352000"/>
    <n v="66737629588"/>
    <n v="0.95087689505354334"/>
    <n v="64802113421"/>
    <n v="0.92329968539589291"/>
  </r>
  <r>
    <x v="6"/>
    <x v="1"/>
    <x v="12"/>
    <x v="10"/>
    <x v="0"/>
    <x v="1"/>
    <x v="0"/>
    <n v="26741497000"/>
    <n v="31601240000"/>
    <n v="27714981733"/>
    <n v="0.87702196916956421"/>
    <n v="24361381064"/>
    <n v="0.77089953001844236"/>
  </r>
  <r>
    <x v="6"/>
    <x v="1"/>
    <x v="12"/>
    <x v="10"/>
    <x v="0"/>
    <x v="3"/>
    <x v="0"/>
    <n v="0"/>
    <n v="0"/>
    <n v="0"/>
    <n v="0"/>
    <n v="0"/>
    <n v="0"/>
  </r>
  <r>
    <x v="6"/>
    <x v="1"/>
    <x v="13"/>
    <x v="11"/>
    <x v="0"/>
    <x v="0"/>
    <x v="0"/>
    <n v="14800962000"/>
    <n v="14800962000"/>
    <n v="14154313777"/>
    <n v="0.95631039232449888"/>
    <n v="13894915511"/>
    <n v="0.93878462163472887"/>
  </r>
  <r>
    <x v="6"/>
    <x v="1"/>
    <x v="13"/>
    <x v="11"/>
    <x v="0"/>
    <x v="1"/>
    <x v="0"/>
    <n v="34947020000"/>
    <n v="35947020000"/>
    <n v="35425392836"/>
    <n v="0.98548900120232497"/>
    <n v="32301043039"/>
    <n v="0.8985735963370538"/>
  </r>
  <r>
    <x v="6"/>
    <x v="1"/>
    <x v="14"/>
    <x v="12"/>
    <x v="0"/>
    <x v="0"/>
    <x v="0"/>
    <n v="28092344000"/>
    <n v="28092344000"/>
    <n v="27759168779"/>
    <n v="0.98813999924676987"/>
    <n v="27105649397"/>
    <n v="0.9648767435355341"/>
  </r>
  <r>
    <x v="6"/>
    <x v="1"/>
    <x v="14"/>
    <x v="12"/>
    <x v="0"/>
    <x v="1"/>
    <x v="0"/>
    <n v="1053827122000"/>
    <n v="1046698661017"/>
    <n v="1002003751311"/>
    <n v="0.95729916224162048"/>
    <n v="841992685662"/>
    <n v="0.80442702090007234"/>
  </r>
  <r>
    <x v="6"/>
    <x v="1"/>
    <x v="15"/>
    <x v="1"/>
    <x v="0"/>
    <x v="0"/>
    <x v="0"/>
    <n v="9588020000"/>
    <n v="9636472442"/>
    <n v="9380723231"/>
    <n v="0.97346028720163902"/>
    <n v="9204681960"/>
    <n v="0.95519205968793452"/>
  </r>
  <r>
    <x v="6"/>
    <x v="1"/>
    <x v="15"/>
    <x v="1"/>
    <x v="0"/>
    <x v="1"/>
    <x v="0"/>
    <n v="3257292000"/>
    <n v="3257292000"/>
    <n v="3183320477"/>
    <n v="0.97729048454974254"/>
    <n v="2837422534"/>
    <n v="0.87109861013381673"/>
  </r>
  <r>
    <x v="6"/>
    <x v="1"/>
    <x v="16"/>
    <x v="13"/>
    <x v="0"/>
    <x v="0"/>
    <x v="0"/>
    <n v="27110004000"/>
    <n v="25898004000"/>
    <n v="23987047869"/>
    <n v="0.92621222349799626"/>
    <n v="21102774323"/>
    <n v="0.81484172768681329"/>
  </r>
  <r>
    <x v="6"/>
    <x v="1"/>
    <x v="16"/>
    <x v="13"/>
    <x v="0"/>
    <x v="1"/>
    <x v="0"/>
    <n v="138867663000"/>
    <n v="116702663000"/>
    <n v="106038907698"/>
    <n v="0.90862457609900471"/>
    <n v="55613982709"/>
    <n v="0.47654424740076412"/>
  </r>
  <r>
    <x v="6"/>
    <x v="1"/>
    <x v="17"/>
    <x v="2"/>
    <x v="0"/>
    <x v="0"/>
    <x v="0"/>
    <n v="10358124000"/>
    <n v="10358124000"/>
    <n v="9807367452"/>
    <n v="0.94682854269750005"/>
    <n v="9464381911"/>
    <n v="0.91371583416070323"/>
  </r>
  <r>
    <x v="6"/>
    <x v="1"/>
    <x v="17"/>
    <x v="2"/>
    <x v="0"/>
    <x v="1"/>
    <x v="0"/>
    <n v="26260397000"/>
    <n v="33260397000"/>
    <n v="32463459683"/>
    <n v="0.97603945265596204"/>
    <n v="26698472425"/>
    <n v="0.80271057573365701"/>
  </r>
  <r>
    <x v="6"/>
    <x v="1"/>
    <x v="18"/>
    <x v="14"/>
    <x v="0"/>
    <x v="0"/>
    <x v="0"/>
    <n v="65406132000"/>
    <n v="65406132000"/>
    <n v="60296261395"/>
    <n v="0.92187474708028905"/>
    <n v="58323553802"/>
    <n v="0.89171385034663109"/>
  </r>
  <r>
    <x v="6"/>
    <x v="1"/>
    <x v="18"/>
    <x v="14"/>
    <x v="0"/>
    <x v="1"/>
    <x v="0"/>
    <n v="43119261000"/>
    <n v="41711261000"/>
    <n v="37998506644"/>
    <n v="0.91098916055306978"/>
    <n v="15589481033"/>
    <n v="0.37374753625885343"/>
  </r>
  <r>
    <x v="6"/>
    <x v="1"/>
    <x v="19"/>
    <x v="15"/>
    <x v="0"/>
    <x v="0"/>
    <x v="0"/>
    <n v="22524242000"/>
    <n v="22524242000"/>
    <n v="19807602197"/>
    <n v="0.87939040066253948"/>
    <n v="19395657050"/>
    <n v="0.86110143240336345"/>
  </r>
  <r>
    <x v="6"/>
    <x v="1"/>
    <x v="19"/>
    <x v="15"/>
    <x v="0"/>
    <x v="1"/>
    <x v="0"/>
    <n v="13414459000"/>
    <n v="13414459000"/>
    <n v="9625620566"/>
    <n v="0.71755562904176751"/>
    <n v="8809808726"/>
    <n v="0.65673977057144084"/>
  </r>
  <r>
    <x v="6"/>
    <x v="1"/>
    <x v="20"/>
    <x v="14"/>
    <x v="0"/>
    <x v="0"/>
    <x v="0"/>
    <n v="74480880000"/>
    <n v="74480880000"/>
    <n v="68412438253"/>
    <n v="0.91852349560048163"/>
    <n v="64911834448"/>
    <n v="0.87152346277326476"/>
  </r>
  <r>
    <x v="6"/>
    <x v="1"/>
    <x v="20"/>
    <x v="14"/>
    <x v="0"/>
    <x v="1"/>
    <x v="0"/>
    <n v="498755809000"/>
    <n v="489721809000"/>
    <n v="459897558361"/>
    <n v="0.93909960697911254"/>
    <n v="311806560381"/>
    <n v="0.63670139791752667"/>
  </r>
  <r>
    <x v="6"/>
    <x v="1"/>
    <x v="21"/>
    <x v="7"/>
    <x v="1"/>
    <x v="0"/>
    <x v="0"/>
    <n v="12704442000"/>
    <n v="12704442000"/>
    <n v="12224241686"/>
    <n v="0.9622021719647349"/>
    <n v="11849143528"/>
    <n v="0.93267721069528275"/>
  </r>
  <r>
    <x v="6"/>
    <x v="1"/>
    <x v="21"/>
    <x v="7"/>
    <x v="1"/>
    <x v="1"/>
    <x v="0"/>
    <n v="46559113000"/>
    <n v="45820313000"/>
    <n v="44349622892"/>
    <n v="0.96790309773745975"/>
    <n v="30186076243"/>
    <n v="0.65879244960635686"/>
  </r>
  <r>
    <x v="6"/>
    <x v="1"/>
    <x v="22"/>
    <x v="6"/>
    <x v="1"/>
    <x v="0"/>
    <x v="0"/>
    <n v="24451211000"/>
    <n v="22257211000"/>
    <n v="16785577360"/>
    <n v="0.75416355445432948"/>
    <n v="11283453570"/>
    <n v="0.50695720905912245"/>
  </r>
  <r>
    <x v="6"/>
    <x v="1"/>
    <x v="22"/>
    <x v="6"/>
    <x v="1"/>
    <x v="1"/>
    <x v="0"/>
    <n v="2515866623000"/>
    <n v="2458576662941"/>
    <n v="2160166514244"/>
    <n v="0.87862483476922149"/>
    <n v="1929600027179"/>
    <n v="0.78484435985444223"/>
  </r>
  <r>
    <x v="6"/>
    <x v="1"/>
    <x v="22"/>
    <x v="6"/>
    <x v="1"/>
    <x v="3"/>
    <x v="0"/>
    <n v="3646535000"/>
    <n v="3926115000"/>
    <n v="3853484599"/>
    <n v="0.98150069445240395"/>
    <n v="3808497041"/>
    <n v="0.97004215133790017"/>
  </r>
  <r>
    <x v="6"/>
    <x v="1"/>
    <x v="23"/>
    <x v="13"/>
    <x v="1"/>
    <x v="0"/>
    <x v="0"/>
    <n v="17089787000"/>
    <n v="17066787000"/>
    <n v="16666050784"/>
    <n v="0.97651952789942242"/>
    <n v="16258246116"/>
    <n v="0.95262489160965091"/>
  </r>
  <r>
    <x v="6"/>
    <x v="1"/>
    <x v="23"/>
    <x v="13"/>
    <x v="1"/>
    <x v="1"/>
    <x v="0"/>
    <n v="25165944000"/>
    <n v="24839944000"/>
    <n v="22870477977"/>
    <n v="0.9207137494754416"/>
    <n v="13790538984"/>
    <n v="0.55517592889903455"/>
  </r>
  <r>
    <x v="6"/>
    <x v="1"/>
    <x v="24"/>
    <x v="5"/>
    <x v="1"/>
    <x v="0"/>
    <x v="0"/>
    <n v="66323100000"/>
    <n v="65348100000"/>
    <n v="61677617442"/>
    <n v="0.94383183967093154"/>
    <n v="57658937130"/>
    <n v="0.8823353261992315"/>
  </r>
  <r>
    <x v="6"/>
    <x v="1"/>
    <x v="24"/>
    <x v="5"/>
    <x v="1"/>
    <x v="2"/>
    <x v="0"/>
    <n v="0"/>
    <n v="0"/>
    <n v="0"/>
    <n v="0"/>
    <n v="0"/>
    <n v="0"/>
  </r>
  <r>
    <x v="6"/>
    <x v="1"/>
    <x v="24"/>
    <x v="5"/>
    <x v="1"/>
    <x v="1"/>
    <x v="0"/>
    <n v="2606142387000"/>
    <n v="2316854423371"/>
    <n v="1308102959182"/>
    <n v="0.56460300051080603"/>
    <n v="499503451680"/>
    <n v="0.21559552755724182"/>
  </r>
  <r>
    <x v="6"/>
    <x v="1"/>
    <x v="24"/>
    <x v="5"/>
    <x v="1"/>
    <x v="3"/>
    <x v="0"/>
    <n v="0"/>
    <n v="0"/>
    <n v="0"/>
    <n v="0"/>
    <n v="0"/>
    <n v="0"/>
  </r>
  <r>
    <x v="6"/>
    <x v="1"/>
    <x v="25"/>
    <x v="3"/>
    <x v="1"/>
    <x v="0"/>
    <x v="0"/>
    <n v="405284459000"/>
    <n v="348005845926"/>
    <n v="343834135029"/>
    <n v="0.98801252638184967"/>
    <n v="343513661065"/>
    <n v="0.98709163965609004"/>
  </r>
  <r>
    <x v="6"/>
    <x v="1"/>
    <x v="25"/>
    <x v="3"/>
    <x v="1"/>
    <x v="2"/>
    <x v="0"/>
    <n v="257295216000"/>
    <n v="207295216000"/>
    <n v="195829837000"/>
    <n v="0.94469057597547257"/>
    <n v="195829837000"/>
    <n v="0.94469057597547257"/>
  </r>
  <r>
    <x v="6"/>
    <x v="1"/>
    <x v="25"/>
    <x v="3"/>
    <x v="1"/>
    <x v="1"/>
    <x v="0"/>
    <n v="4700105000"/>
    <n v="4617105000"/>
    <n v="3656744116"/>
    <n v="0.79199934071241607"/>
    <n v="3196618559"/>
    <n v="0.69234261707281941"/>
  </r>
  <r>
    <x v="6"/>
    <x v="1"/>
    <x v="26"/>
    <x v="8"/>
    <x v="1"/>
    <x v="0"/>
    <x v="0"/>
    <n v="10855923000"/>
    <n v="11107923000"/>
    <n v="10901994634"/>
    <n v="0.98146112770137139"/>
    <n v="10555393976"/>
    <n v="0.95025811540105198"/>
  </r>
  <r>
    <x v="6"/>
    <x v="1"/>
    <x v="26"/>
    <x v="8"/>
    <x v="1"/>
    <x v="1"/>
    <x v="0"/>
    <n v="82807257000"/>
    <n v="84553257000"/>
    <n v="76658560118"/>
    <n v="0.90663048163833593"/>
    <n v="56663909255"/>
    <n v="0.67015643471900788"/>
  </r>
  <r>
    <x v="6"/>
    <x v="1"/>
    <x v="27"/>
    <x v="9"/>
    <x v="1"/>
    <x v="0"/>
    <x v="0"/>
    <n v="33979100000"/>
    <n v="33979100000"/>
    <n v="30883024072"/>
    <n v="0.90888293309710966"/>
    <n v="29109214905"/>
    <n v="0.85667998578537985"/>
  </r>
  <r>
    <x v="6"/>
    <x v="1"/>
    <x v="27"/>
    <x v="9"/>
    <x v="1"/>
    <x v="2"/>
    <x v="0"/>
    <n v="0"/>
    <n v="0"/>
    <n v="0"/>
    <n v="0"/>
    <n v="0"/>
    <n v="0"/>
  </r>
  <r>
    <x v="6"/>
    <x v="1"/>
    <x v="27"/>
    <x v="9"/>
    <x v="1"/>
    <x v="1"/>
    <x v="0"/>
    <n v="543159915000"/>
    <n v="635058552816"/>
    <n v="612026234233"/>
    <n v="0.96373197639671293"/>
    <n v="285078864677"/>
    <n v="0.44890170113116784"/>
  </r>
  <r>
    <x v="6"/>
    <x v="1"/>
    <x v="28"/>
    <x v="9"/>
    <x v="1"/>
    <x v="0"/>
    <x v="0"/>
    <n v="5925090000"/>
    <n v="5907090000"/>
    <n v="5726359325"/>
    <n v="0.96940444872179021"/>
    <n v="5572776483"/>
    <n v="0.94340470231535323"/>
  </r>
  <r>
    <x v="6"/>
    <x v="1"/>
    <x v="28"/>
    <x v="9"/>
    <x v="1"/>
    <x v="1"/>
    <x v="0"/>
    <n v="31880047000"/>
    <n v="31219776704"/>
    <n v="30130436872"/>
    <n v="0.96510737913572486"/>
    <n v="21197511071"/>
    <n v="0.67897702382618552"/>
  </r>
  <r>
    <x v="6"/>
    <x v="1"/>
    <x v="29"/>
    <x v="12"/>
    <x v="1"/>
    <x v="0"/>
    <x v="0"/>
    <n v="14001924000"/>
    <n v="14001924000"/>
    <n v="12124483050"/>
    <n v="0.8659155020410052"/>
    <n v="11837566824"/>
    <n v="0.84542430197450003"/>
  </r>
  <r>
    <x v="6"/>
    <x v="1"/>
    <x v="29"/>
    <x v="12"/>
    <x v="1"/>
    <x v="1"/>
    <x v="0"/>
    <n v="86419359000"/>
    <n v="85346359000"/>
    <n v="82861649709"/>
    <n v="0.97088675697342874"/>
    <n v="71912631004"/>
    <n v="0.84259752667363352"/>
  </r>
  <r>
    <x v="6"/>
    <x v="1"/>
    <x v="30"/>
    <x v="9"/>
    <x v="1"/>
    <x v="0"/>
    <x v="0"/>
    <n v="4569880000"/>
    <n v="4569880000"/>
    <n v="4356239782"/>
    <n v="0.95325036587393974"/>
    <n v="4272205505"/>
    <n v="0.93486163859882532"/>
  </r>
  <r>
    <x v="6"/>
    <x v="1"/>
    <x v="30"/>
    <x v="9"/>
    <x v="1"/>
    <x v="1"/>
    <x v="0"/>
    <n v="6598709000"/>
    <n v="6598709000"/>
    <n v="6327593093"/>
    <n v="0.95891379556213197"/>
    <n v="5838598717"/>
    <n v="0.88480924329289257"/>
  </r>
  <r>
    <x v="6"/>
    <x v="1"/>
    <x v="31"/>
    <x v="9"/>
    <x v="1"/>
    <x v="0"/>
    <x v="0"/>
    <n v="24976718000"/>
    <n v="24976718000"/>
    <n v="24320029616"/>
    <n v="0.97370797940706222"/>
    <n v="23885657949"/>
    <n v="0.95631691677825725"/>
  </r>
  <r>
    <x v="6"/>
    <x v="1"/>
    <x v="31"/>
    <x v="9"/>
    <x v="1"/>
    <x v="1"/>
    <x v="0"/>
    <n v="34275808000"/>
    <n v="34275808000"/>
    <n v="34158173124"/>
    <n v="0.99656799116157957"/>
    <n v="30478392736"/>
    <n v="0.88921004388868086"/>
  </r>
  <r>
    <x v="6"/>
    <x v="1"/>
    <x v="32"/>
    <x v="14"/>
    <x v="1"/>
    <x v="0"/>
    <x v="0"/>
    <n v="9754600000"/>
    <n v="9601600000"/>
    <n v="7882195667"/>
    <n v="0.82092522777453758"/>
    <n v="5857865667"/>
    <n v="0.61009265820279956"/>
  </r>
  <r>
    <x v="6"/>
    <x v="1"/>
    <x v="32"/>
    <x v="14"/>
    <x v="1"/>
    <x v="2"/>
    <x v="0"/>
    <n v="0"/>
    <n v="0"/>
    <n v="0"/>
    <n v="0"/>
    <n v="0"/>
    <n v="0"/>
  </r>
  <r>
    <x v="6"/>
    <x v="1"/>
    <x v="32"/>
    <x v="14"/>
    <x v="1"/>
    <x v="1"/>
    <x v="0"/>
    <n v="0"/>
    <n v="0"/>
    <n v="0"/>
    <n v="0"/>
    <n v="0"/>
    <n v="0"/>
  </r>
  <r>
    <x v="6"/>
    <x v="1"/>
    <x v="33"/>
    <x v="13"/>
    <x v="1"/>
    <x v="0"/>
    <x v="0"/>
    <n v="7415370000"/>
    <n v="7415370000"/>
    <n v="7045485143"/>
    <n v="0.95011916370996996"/>
    <n v="6935721326"/>
    <n v="0.93531696004380094"/>
  </r>
  <r>
    <x v="6"/>
    <x v="1"/>
    <x v="33"/>
    <x v="13"/>
    <x v="1"/>
    <x v="1"/>
    <x v="0"/>
    <n v="42086423000"/>
    <n v="46309712507"/>
    <n v="40829477263"/>
    <n v="0.8816612121448254"/>
    <n v="27194185386"/>
    <n v="0.58722423253846434"/>
  </r>
  <r>
    <x v="6"/>
    <x v="1"/>
    <x v="34"/>
    <x v="4"/>
    <x v="1"/>
    <x v="0"/>
    <x v="0"/>
    <n v="5857095000"/>
    <n v="5857095000"/>
    <n v="5563093329"/>
    <n v="0.94980418261954092"/>
    <n v="5485785781"/>
    <n v="0.93660522511586375"/>
  </r>
  <r>
    <x v="6"/>
    <x v="1"/>
    <x v="34"/>
    <x v="4"/>
    <x v="1"/>
    <x v="1"/>
    <x v="0"/>
    <n v="5180365000"/>
    <n v="6911692484"/>
    <n v="6895463756"/>
    <n v="0.99765198928662291"/>
    <n v="6871046871"/>
    <n v="0.99411929667095411"/>
  </r>
  <r>
    <x v="6"/>
    <x v="1"/>
    <x v="35"/>
    <x v="2"/>
    <x v="1"/>
    <x v="0"/>
    <x v="0"/>
    <n v="15377043000"/>
    <n v="15218043000"/>
    <n v="14599311197"/>
    <n v="0.9593422227154963"/>
    <n v="14028075074"/>
    <n v="0.92180545645718048"/>
  </r>
  <r>
    <x v="6"/>
    <x v="1"/>
    <x v="35"/>
    <x v="2"/>
    <x v="1"/>
    <x v="1"/>
    <x v="0"/>
    <n v="21558893000"/>
    <n v="21558893000"/>
    <n v="21508165897"/>
    <n v="0.99764704509642499"/>
    <n v="19242994156"/>
    <n v="0.89257802596821645"/>
  </r>
  <r>
    <x v="6"/>
    <x v="1"/>
    <x v="36"/>
    <x v="7"/>
    <x v="1"/>
    <x v="0"/>
    <x v="0"/>
    <n v="7090197000"/>
    <n v="7090197000"/>
    <n v="6703338748"/>
    <n v="0.9454375877003135"/>
    <n v="6570132773"/>
    <n v="0.92665024300453147"/>
  </r>
  <r>
    <x v="6"/>
    <x v="1"/>
    <x v="36"/>
    <x v="7"/>
    <x v="1"/>
    <x v="1"/>
    <x v="0"/>
    <n v="13266433000"/>
    <n v="13181433000"/>
    <n v="13095504815"/>
    <n v="0.99348111961726771"/>
    <n v="11060445577"/>
    <n v="0.83909280402214237"/>
  </r>
  <r>
    <x v="6"/>
    <x v="1"/>
    <x v="36"/>
    <x v="7"/>
    <x v="1"/>
    <x v="3"/>
    <x v="0"/>
    <n v="0"/>
    <n v="0"/>
    <n v="0"/>
    <n v="0"/>
    <n v="0"/>
    <n v="0"/>
  </r>
  <r>
    <x v="6"/>
    <x v="1"/>
    <x v="37"/>
    <x v="9"/>
    <x v="1"/>
    <x v="0"/>
    <x v="0"/>
    <n v="12092303000"/>
    <n v="11451303000"/>
    <n v="10932411635"/>
    <n v="0.95468713342053735"/>
    <n v="10591355128"/>
    <n v="0.92490392822546041"/>
  </r>
  <r>
    <x v="6"/>
    <x v="1"/>
    <x v="37"/>
    <x v="9"/>
    <x v="1"/>
    <x v="1"/>
    <x v="0"/>
    <n v="115893965000"/>
    <n v="122283872674"/>
    <n v="118847787821"/>
    <n v="0.97190075209541038"/>
    <n v="103948844867"/>
    <n v="0.85006176688662893"/>
  </r>
  <r>
    <x v="6"/>
    <x v="1"/>
    <x v="38"/>
    <x v="3"/>
    <x v="1"/>
    <x v="0"/>
    <x v="0"/>
    <n v="48002608000"/>
    <n v="47768333273"/>
    <n v="45820237229"/>
    <n v="0.95921783511125525"/>
    <n v="44156297155"/>
    <n v="0.92438429665617783"/>
  </r>
  <r>
    <x v="6"/>
    <x v="1"/>
    <x v="38"/>
    <x v="3"/>
    <x v="1"/>
    <x v="1"/>
    <x v="0"/>
    <n v="25779031000"/>
    <n v="25672031000"/>
    <n v="22130746561"/>
    <n v="0.86205670914778809"/>
    <n v="13544201948"/>
    <n v="0.52758591433611157"/>
  </r>
  <r>
    <x v="6"/>
    <x v="1"/>
    <x v="38"/>
    <x v="3"/>
    <x v="1"/>
    <x v="3"/>
    <x v="0"/>
    <n v="0"/>
    <n v="0"/>
    <n v="0"/>
    <n v="0"/>
    <n v="0"/>
    <n v="0"/>
  </r>
  <r>
    <x v="6"/>
    <x v="1"/>
    <x v="39"/>
    <x v="5"/>
    <x v="1"/>
    <x v="0"/>
    <x v="0"/>
    <n v="26827676000"/>
    <n v="26537676000"/>
    <n v="21846260007"/>
    <n v="0.82321677327735854"/>
    <n v="20199345203"/>
    <n v="0.76115727703511038"/>
  </r>
  <r>
    <x v="6"/>
    <x v="1"/>
    <x v="39"/>
    <x v="5"/>
    <x v="1"/>
    <x v="1"/>
    <x v="0"/>
    <n v="139140251000"/>
    <n v="139102251000"/>
    <n v="124147765540"/>
    <n v="0.89249285793369371"/>
    <n v="63648603788"/>
    <n v="0.45756702950838662"/>
  </r>
  <r>
    <x v="6"/>
    <x v="1"/>
    <x v="40"/>
    <x v="8"/>
    <x v="1"/>
    <x v="0"/>
    <x v="0"/>
    <n v="243334653000"/>
    <n v="243334653000"/>
    <n v="237819224877"/>
    <n v="0.97733397995311422"/>
    <n v="218548729009"/>
    <n v="0.89814059080602882"/>
  </r>
  <r>
    <x v="6"/>
    <x v="1"/>
    <x v="40"/>
    <x v="8"/>
    <x v="1"/>
    <x v="1"/>
    <x v="0"/>
    <n v="130516813000"/>
    <n v="179515813000"/>
    <n v="142768927780"/>
    <n v="0.7953000094760454"/>
    <n v="67985546480"/>
    <n v="0.37871619966983078"/>
  </r>
  <r>
    <x v="6"/>
    <x v="1"/>
    <x v="41"/>
    <x v="13"/>
    <x v="1"/>
    <x v="0"/>
    <x v="0"/>
    <n v="5732465000"/>
    <n v="5220465000"/>
    <n v="4573624401"/>
    <n v="0.87609521393209222"/>
    <n v="4209635725"/>
    <n v="0.80637179350881583"/>
  </r>
  <r>
    <x v="6"/>
    <x v="1"/>
    <x v="41"/>
    <x v="13"/>
    <x v="1"/>
    <x v="1"/>
    <x v="0"/>
    <n v="23385729000"/>
    <n v="22759729000"/>
    <n v="21464967973"/>
    <n v="0.94311175554858317"/>
    <n v="15653909946"/>
    <n v="0.68778982148689027"/>
  </r>
  <r>
    <x v="6"/>
    <x v="1"/>
    <x v="42"/>
    <x v="4"/>
    <x v="2"/>
    <x v="0"/>
    <x v="0"/>
    <n v="271651439000"/>
    <n v="292900608950"/>
    <n v="280716050743.59003"/>
    <n v="0.95840036574150667"/>
    <n v="267110852575"/>
    <n v="0.91195048563588865"/>
  </r>
  <r>
    <x v="6"/>
    <x v="1"/>
    <x v="42"/>
    <x v="4"/>
    <x v="2"/>
    <x v="2"/>
    <x v="0"/>
    <n v="0"/>
    <n v="0"/>
    <n v="0"/>
    <n v="0"/>
    <n v="0"/>
    <n v="0"/>
  </r>
  <r>
    <x v="6"/>
    <x v="1"/>
    <x v="42"/>
    <x v="4"/>
    <x v="2"/>
    <x v="1"/>
    <x v="0"/>
    <n v="41332216000"/>
    <n v="30771702244"/>
    <n v="17723790110"/>
    <n v="0.57597691442162124"/>
    <n v="7432854083"/>
    <n v="0.24154835582582337"/>
  </r>
  <r>
    <x v="6"/>
    <x v="1"/>
    <x v="42"/>
    <x v="4"/>
    <x v="2"/>
    <x v="3"/>
    <x v="0"/>
    <n v="188336000"/>
    <n v="188336000"/>
    <n v="120700000"/>
    <n v="0.6408758814034492"/>
    <n v="120700000"/>
    <n v="0.6408758814034492"/>
  </r>
  <r>
    <x v="6"/>
    <x v="1"/>
    <x v="43"/>
    <x v="16"/>
    <x v="3"/>
    <x v="0"/>
    <x v="0"/>
    <n v="133154181000"/>
    <n v="132594181000"/>
    <n v="131886514312"/>
    <n v="0.99466291293733322"/>
    <n v="130925584103"/>
    <n v="0.98741576074895776"/>
  </r>
  <r>
    <x v="6"/>
    <x v="1"/>
    <x v="43"/>
    <x v="16"/>
    <x v="3"/>
    <x v="1"/>
    <x v="0"/>
    <n v="16807888000"/>
    <n v="15858385000"/>
    <n v="15735690082"/>
    <n v="0.99226308870669999"/>
    <n v="13116591091"/>
    <n v="0.82710762104716207"/>
  </r>
  <r>
    <x v="6"/>
    <x v="1"/>
    <x v="44"/>
    <x v="4"/>
    <x v="1"/>
    <x v="0"/>
    <x v="0"/>
    <n v="0"/>
    <n v="0"/>
    <n v="0"/>
    <n v="0"/>
    <n v="0"/>
    <n v="0"/>
  </r>
  <r>
    <x v="6"/>
    <x v="1"/>
    <x v="44"/>
    <x v="4"/>
    <x v="1"/>
    <x v="1"/>
    <x v="0"/>
    <n v="0"/>
    <n v="0"/>
    <n v="0"/>
    <n v="0"/>
    <n v="0"/>
    <n v="0"/>
  </r>
  <r>
    <x v="7"/>
    <x v="1"/>
    <x v="0"/>
    <x v="0"/>
    <x v="0"/>
    <x v="0"/>
    <x v="0"/>
    <n v="71564292000"/>
    <n v="71564292000"/>
    <n v="67213703277"/>
    <n v="0.93920726941587018"/>
    <n v="67213703277"/>
    <n v="0.93920726941587018"/>
  </r>
  <r>
    <x v="7"/>
    <x v="1"/>
    <x v="1"/>
    <x v="0"/>
    <x v="0"/>
    <x v="0"/>
    <x v="0"/>
    <n v="138124290000"/>
    <n v="138124290000"/>
    <n v="137591003351"/>
    <n v="0.99613908133754026"/>
    <n v="134041938938"/>
    <n v="0.97044436527420341"/>
  </r>
  <r>
    <x v="7"/>
    <x v="1"/>
    <x v="1"/>
    <x v="0"/>
    <x v="0"/>
    <x v="1"/>
    <x v="0"/>
    <n v="21206000000"/>
    <n v="21206000000"/>
    <n v="20920303032"/>
    <n v="0.98652754088465533"/>
    <n v="17738760430"/>
    <n v="0.83649723804583609"/>
  </r>
  <r>
    <x v="7"/>
    <x v="1"/>
    <x v="2"/>
    <x v="1"/>
    <x v="0"/>
    <x v="0"/>
    <x v="0"/>
    <n v="87789219000"/>
    <n v="87776219000"/>
    <n v="85989998523"/>
    <n v="0.97965029141890925"/>
    <n v="82389138460"/>
    <n v="0.93862710650592052"/>
  </r>
  <r>
    <x v="7"/>
    <x v="1"/>
    <x v="2"/>
    <x v="1"/>
    <x v="0"/>
    <x v="1"/>
    <x v="0"/>
    <n v="134471277000"/>
    <n v="134471277000"/>
    <n v="133803740815"/>
    <n v="0.9950358455731777"/>
    <n v="113369660029"/>
    <n v="0.84307714300207026"/>
  </r>
  <r>
    <x v="7"/>
    <x v="1"/>
    <x v="3"/>
    <x v="0"/>
    <x v="0"/>
    <x v="0"/>
    <x v="0"/>
    <n v="20290893000"/>
    <n v="20290893000"/>
    <n v="19780427170"/>
    <n v="0.97484261387608717"/>
    <n v="19083772119"/>
    <n v="0.94050922840113538"/>
  </r>
  <r>
    <x v="7"/>
    <x v="1"/>
    <x v="3"/>
    <x v="0"/>
    <x v="0"/>
    <x v="1"/>
    <x v="0"/>
    <n v="1738350000"/>
    <n v="1738350000"/>
    <n v="1735875988"/>
    <n v="0.99857680444099295"/>
    <n v="1658405895"/>
    <n v="0.9540115022866511"/>
  </r>
  <r>
    <x v="7"/>
    <x v="1"/>
    <x v="4"/>
    <x v="2"/>
    <x v="0"/>
    <x v="0"/>
    <x v="0"/>
    <n v="100533751000"/>
    <n v="100533751000"/>
    <n v="95442589120"/>
    <n v="0.94935867975323029"/>
    <n v="92773143696"/>
    <n v="0.92280595096864537"/>
  </r>
  <r>
    <x v="7"/>
    <x v="1"/>
    <x v="4"/>
    <x v="2"/>
    <x v="0"/>
    <x v="1"/>
    <x v="0"/>
    <n v="48798000000"/>
    <n v="48798000000"/>
    <n v="48776412288"/>
    <n v="0.99955761072175087"/>
    <n v="43151198605"/>
    <n v="0.88428211412352964"/>
  </r>
  <r>
    <x v="7"/>
    <x v="1"/>
    <x v="5"/>
    <x v="3"/>
    <x v="0"/>
    <x v="0"/>
    <x v="0"/>
    <n v="686292123000"/>
    <n v="682469773406"/>
    <n v="571698579133"/>
    <n v="0.8376906954865202"/>
    <n v="553829835819"/>
    <n v="0.81150822703107128"/>
  </r>
  <r>
    <x v="7"/>
    <x v="1"/>
    <x v="5"/>
    <x v="3"/>
    <x v="0"/>
    <x v="2"/>
    <x v="0"/>
    <n v="268108378000"/>
    <n v="268108378000"/>
    <n v="191664125331"/>
    <n v="0.71487555428424543"/>
    <n v="190793023352"/>
    <n v="0.71162648767357806"/>
  </r>
  <r>
    <x v="7"/>
    <x v="1"/>
    <x v="5"/>
    <x v="3"/>
    <x v="0"/>
    <x v="1"/>
    <x v="0"/>
    <n v="80025341000"/>
    <n v="79800699981"/>
    <n v="74002166230"/>
    <n v="0.92733730716170926"/>
    <n v="42888348181"/>
    <n v="0.53744325790640213"/>
  </r>
  <r>
    <x v="7"/>
    <x v="1"/>
    <x v="5"/>
    <x v="3"/>
    <x v="0"/>
    <x v="3"/>
    <x v="0"/>
    <n v="5988571192000"/>
    <n v="4113157305429"/>
    <n v="3403959630863"/>
    <n v="0.82757827578587317"/>
    <n v="3403959630863"/>
    <n v="0.82757827578587317"/>
  </r>
  <r>
    <x v="7"/>
    <x v="1"/>
    <x v="6"/>
    <x v="4"/>
    <x v="0"/>
    <x v="0"/>
    <x v="0"/>
    <n v="111966713000"/>
    <n v="111966713000"/>
    <n v="104663269015"/>
    <n v="0.93477129238401413"/>
    <n v="99333712093"/>
    <n v="0.88717181590389282"/>
  </r>
  <r>
    <x v="7"/>
    <x v="1"/>
    <x v="6"/>
    <x v="4"/>
    <x v="0"/>
    <x v="1"/>
    <x v="0"/>
    <n v="4053262318000"/>
    <n v="4041050749255"/>
    <n v="4030477591579"/>
    <n v="0.997383562263367"/>
    <n v="3643234670002"/>
    <n v="0.90155627733050847"/>
  </r>
  <r>
    <x v="7"/>
    <x v="1"/>
    <x v="7"/>
    <x v="5"/>
    <x v="0"/>
    <x v="0"/>
    <x v="0"/>
    <n v="64338940000"/>
    <n v="64121940000"/>
    <n v="53357659905"/>
    <n v="0.83212797218861434"/>
    <n v="48931937536"/>
    <n v="0.76310756561638649"/>
  </r>
  <r>
    <x v="7"/>
    <x v="1"/>
    <x v="7"/>
    <x v="5"/>
    <x v="0"/>
    <x v="1"/>
    <x v="0"/>
    <n v="433401882000"/>
    <n v="429426311157"/>
    <n v="408074463345"/>
    <n v="0.95027820313461497"/>
    <n v="213456723051"/>
    <n v="0.4970741603510162"/>
  </r>
  <r>
    <x v="7"/>
    <x v="1"/>
    <x v="7"/>
    <x v="5"/>
    <x v="0"/>
    <x v="3"/>
    <x v="0"/>
    <n v="0"/>
    <n v="0"/>
    <n v="0"/>
    <n v="0"/>
    <n v="0"/>
    <n v="0"/>
  </r>
  <r>
    <x v="7"/>
    <x v="1"/>
    <x v="8"/>
    <x v="6"/>
    <x v="0"/>
    <x v="0"/>
    <x v="0"/>
    <n v="68390316000"/>
    <n v="68390316000"/>
    <n v="60263518369"/>
    <n v="0.88117034536000682"/>
    <n v="59978870021"/>
    <n v="0.8770082305366157"/>
  </r>
  <r>
    <x v="7"/>
    <x v="1"/>
    <x v="9"/>
    <x v="7"/>
    <x v="0"/>
    <x v="0"/>
    <x v="0"/>
    <n v="24901099000"/>
    <n v="24901099000"/>
    <n v="24211646892"/>
    <n v="0.97231238235709994"/>
    <n v="23639015013"/>
    <n v="0.94931613311524921"/>
  </r>
  <r>
    <x v="7"/>
    <x v="1"/>
    <x v="9"/>
    <x v="7"/>
    <x v="0"/>
    <x v="1"/>
    <x v="0"/>
    <n v="117340298000"/>
    <n v="117340298000"/>
    <n v="113368943067"/>
    <n v="0.96615523395892522"/>
    <n v="68796225457"/>
    <n v="0.58629666559224181"/>
  </r>
  <r>
    <x v="7"/>
    <x v="1"/>
    <x v="9"/>
    <x v="7"/>
    <x v="0"/>
    <x v="3"/>
    <x v="0"/>
    <n v="0"/>
    <n v="0"/>
    <n v="0"/>
    <n v="0"/>
    <n v="0"/>
    <n v="0"/>
  </r>
  <r>
    <x v="7"/>
    <x v="1"/>
    <x v="10"/>
    <x v="8"/>
    <x v="0"/>
    <x v="0"/>
    <x v="0"/>
    <n v="19908007000"/>
    <n v="19908007000"/>
    <n v="19227635856"/>
    <n v="0.96582424629446839"/>
    <n v="18999892390"/>
    <n v="0.95438445395362781"/>
  </r>
  <r>
    <x v="7"/>
    <x v="1"/>
    <x v="10"/>
    <x v="8"/>
    <x v="0"/>
    <x v="1"/>
    <x v="0"/>
    <n v="157062778000"/>
    <n v="157099581212"/>
    <n v="132479555887"/>
    <n v="0.84328395317759508"/>
    <n v="104647757625"/>
    <n v="0.66612372113062335"/>
  </r>
  <r>
    <x v="7"/>
    <x v="1"/>
    <x v="10"/>
    <x v="8"/>
    <x v="0"/>
    <x v="3"/>
    <x v="0"/>
    <n v="0"/>
    <n v="0"/>
    <n v="0"/>
    <n v="0"/>
    <n v="0"/>
    <n v="0"/>
  </r>
  <r>
    <x v="7"/>
    <x v="1"/>
    <x v="11"/>
    <x v="9"/>
    <x v="0"/>
    <x v="0"/>
    <x v="0"/>
    <n v="22831867000"/>
    <n v="22831867000"/>
    <n v="22319115333"/>
    <n v="0.97754228040133551"/>
    <n v="21849015201"/>
    <n v="0.95695263120619967"/>
  </r>
  <r>
    <x v="7"/>
    <x v="1"/>
    <x v="11"/>
    <x v="9"/>
    <x v="0"/>
    <x v="1"/>
    <x v="0"/>
    <n v="175711625000"/>
    <n v="178900059877"/>
    <n v="175353965435"/>
    <n v="0.98017834960794281"/>
    <n v="79071060622"/>
    <n v="0.44198453972773455"/>
  </r>
  <r>
    <x v="7"/>
    <x v="1"/>
    <x v="12"/>
    <x v="10"/>
    <x v="0"/>
    <x v="0"/>
    <x v="0"/>
    <n v="74256856000"/>
    <n v="74256856000"/>
    <n v="70502793143"/>
    <n v="0.94944489897336892"/>
    <n v="68438320749"/>
    <n v="0.92164312409079108"/>
  </r>
  <r>
    <x v="7"/>
    <x v="1"/>
    <x v="12"/>
    <x v="10"/>
    <x v="0"/>
    <x v="1"/>
    <x v="0"/>
    <n v="45394514000"/>
    <n v="44229654000"/>
    <n v="43492960065"/>
    <n v="0.98334389106910036"/>
    <n v="36091003410"/>
    <n v="0.8159910862065527"/>
  </r>
  <r>
    <x v="7"/>
    <x v="1"/>
    <x v="12"/>
    <x v="10"/>
    <x v="0"/>
    <x v="3"/>
    <x v="0"/>
    <n v="0"/>
    <n v="0"/>
    <n v="0"/>
    <n v="0"/>
    <n v="0"/>
    <n v="0"/>
  </r>
  <r>
    <x v="7"/>
    <x v="1"/>
    <x v="13"/>
    <x v="11"/>
    <x v="0"/>
    <x v="0"/>
    <x v="0"/>
    <n v="15567172000"/>
    <n v="15567172000"/>
    <n v="14721821572"/>
    <n v="0.94569659614475898"/>
    <n v="14428163473"/>
    <n v="0.9268326625414044"/>
  </r>
  <r>
    <x v="7"/>
    <x v="1"/>
    <x v="13"/>
    <x v="11"/>
    <x v="0"/>
    <x v="1"/>
    <x v="0"/>
    <n v="37187524000"/>
    <n v="39471459000"/>
    <n v="39339394654"/>
    <n v="0.99665418129084105"/>
    <n v="34795881577"/>
    <n v="0.88154536109242887"/>
  </r>
  <r>
    <x v="7"/>
    <x v="1"/>
    <x v="14"/>
    <x v="12"/>
    <x v="0"/>
    <x v="0"/>
    <x v="0"/>
    <n v="29494154000"/>
    <n v="29494154000"/>
    <n v="28008990853"/>
    <n v="0.94964550781826118"/>
    <n v="25739635558"/>
    <n v="0.87270296201748998"/>
  </r>
  <r>
    <x v="7"/>
    <x v="1"/>
    <x v="14"/>
    <x v="12"/>
    <x v="0"/>
    <x v="1"/>
    <x v="0"/>
    <n v="1184157126000"/>
    <n v="1191411330799"/>
    <n v="1150569764673"/>
    <n v="0.96572001199735924"/>
    <n v="978123424544"/>
    <n v="0.82097878311098316"/>
  </r>
  <r>
    <x v="7"/>
    <x v="1"/>
    <x v="15"/>
    <x v="1"/>
    <x v="0"/>
    <x v="0"/>
    <x v="0"/>
    <n v="9768712000"/>
    <n v="9768712000"/>
    <n v="9277202133"/>
    <n v="0.94968529454036521"/>
    <n v="9184238667"/>
    <n v="0.94016884385577137"/>
  </r>
  <r>
    <x v="7"/>
    <x v="1"/>
    <x v="15"/>
    <x v="1"/>
    <x v="0"/>
    <x v="1"/>
    <x v="0"/>
    <n v="4329227000"/>
    <n v="4329227000"/>
    <n v="4156994458"/>
    <n v="0.96021632915067745"/>
    <n v="3958247158"/>
    <n v="0.91430806423409994"/>
  </r>
  <r>
    <x v="7"/>
    <x v="1"/>
    <x v="16"/>
    <x v="13"/>
    <x v="0"/>
    <x v="0"/>
    <x v="0"/>
    <n v="27710562000"/>
    <n v="27538562000"/>
    <n v="26157274833"/>
    <n v="0.94984171043498933"/>
    <n v="22641765166"/>
    <n v="0.82218400387064505"/>
  </r>
  <r>
    <x v="7"/>
    <x v="1"/>
    <x v="16"/>
    <x v="13"/>
    <x v="0"/>
    <x v="1"/>
    <x v="0"/>
    <n v="342692487000"/>
    <n v="340756487000"/>
    <n v="327182271990"/>
    <n v="0.96016447073537292"/>
    <n v="293169286753"/>
    <n v="0.8603483658786516"/>
  </r>
  <r>
    <x v="7"/>
    <x v="1"/>
    <x v="17"/>
    <x v="2"/>
    <x v="0"/>
    <x v="0"/>
    <x v="0"/>
    <n v="10923273000"/>
    <n v="10923273000"/>
    <n v="10238495815"/>
    <n v="0.93731025627575182"/>
    <n v="10014940477"/>
    <n v="0.91684428989369759"/>
  </r>
  <r>
    <x v="7"/>
    <x v="1"/>
    <x v="17"/>
    <x v="2"/>
    <x v="0"/>
    <x v="1"/>
    <x v="0"/>
    <n v="30341307000"/>
    <n v="30341307000"/>
    <n v="29415086110"/>
    <n v="0.96947326988913163"/>
    <n v="23254677820"/>
    <n v="0.76643625866215981"/>
  </r>
  <r>
    <x v="7"/>
    <x v="1"/>
    <x v="18"/>
    <x v="14"/>
    <x v="0"/>
    <x v="0"/>
    <x v="0"/>
    <n v="87009563000"/>
    <n v="87009563000"/>
    <n v="76047870742"/>
    <n v="0.87401738521546191"/>
    <n v="72297254840"/>
    <n v="0.8309115957748231"/>
  </r>
  <r>
    <x v="7"/>
    <x v="1"/>
    <x v="18"/>
    <x v="14"/>
    <x v="0"/>
    <x v="1"/>
    <x v="0"/>
    <n v="44644427000"/>
    <n v="43036427000"/>
    <n v="40344395904"/>
    <n v="0.93744761627167605"/>
    <n v="20822999960"/>
    <n v="0.48384592800884701"/>
  </r>
  <r>
    <x v="7"/>
    <x v="1"/>
    <x v="19"/>
    <x v="15"/>
    <x v="0"/>
    <x v="0"/>
    <x v="0"/>
    <n v="21431358000"/>
    <n v="21431358000"/>
    <n v="19380454183"/>
    <n v="0.90430359956657902"/>
    <n v="19117456709"/>
    <n v="0.89203197991466521"/>
  </r>
  <r>
    <x v="7"/>
    <x v="1"/>
    <x v="19"/>
    <x v="15"/>
    <x v="0"/>
    <x v="1"/>
    <x v="0"/>
    <n v="16738020000"/>
    <n v="16738020000"/>
    <n v="15873909346"/>
    <n v="0.94837438036279087"/>
    <n v="12972138375"/>
    <n v="0.77501032828255667"/>
  </r>
  <r>
    <x v="7"/>
    <x v="1"/>
    <x v="20"/>
    <x v="14"/>
    <x v="0"/>
    <x v="0"/>
    <x v="0"/>
    <n v="78263261000"/>
    <n v="78195261000"/>
    <n v="72768341017"/>
    <n v="0.9305978404113262"/>
    <n v="70044343754"/>
    <n v="0.89576200473325363"/>
  </r>
  <r>
    <x v="7"/>
    <x v="1"/>
    <x v="20"/>
    <x v="14"/>
    <x v="0"/>
    <x v="1"/>
    <x v="0"/>
    <n v="341371557000"/>
    <n v="335204557000"/>
    <n v="319502411538"/>
    <n v="0.95315652745735191"/>
    <n v="202113303345"/>
    <n v="0.60295511837268967"/>
  </r>
  <r>
    <x v="7"/>
    <x v="1"/>
    <x v="21"/>
    <x v="7"/>
    <x v="1"/>
    <x v="0"/>
    <x v="0"/>
    <n v="13189476000"/>
    <n v="13189476000"/>
    <n v="12463617084"/>
    <n v="0.94496681172170904"/>
    <n v="12135998098"/>
    <n v="0.92012738777491998"/>
  </r>
  <r>
    <x v="7"/>
    <x v="1"/>
    <x v="21"/>
    <x v="7"/>
    <x v="1"/>
    <x v="1"/>
    <x v="0"/>
    <n v="48498378000"/>
    <n v="48194615340"/>
    <n v="48165867662"/>
    <n v="0.99940350850821835"/>
    <n v="35143022818"/>
    <n v="0.72918981861511833"/>
  </r>
  <r>
    <x v="7"/>
    <x v="1"/>
    <x v="22"/>
    <x v="6"/>
    <x v="1"/>
    <x v="0"/>
    <x v="0"/>
    <n v="22796486000"/>
    <n v="22796486000"/>
    <n v="17544032356"/>
    <n v="0.76959371527699494"/>
    <n v="12686848560"/>
    <n v="0.55652649974210933"/>
  </r>
  <r>
    <x v="7"/>
    <x v="1"/>
    <x v="22"/>
    <x v="6"/>
    <x v="1"/>
    <x v="1"/>
    <x v="0"/>
    <n v="2565974353000"/>
    <n v="2413766580747"/>
    <n v="2264239030493"/>
    <n v="0.93805219135657891"/>
    <n v="2070122112816"/>
    <n v="0.85763144180053619"/>
  </r>
  <r>
    <x v="7"/>
    <x v="1"/>
    <x v="22"/>
    <x v="6"/>
    <x v="1"/>
    <x v="3"/>
    <x v="0"/>
    <n v="3524917000"/>
    <n v="3956817000"/>
    <n v="3362208194"/>
    <n v="0.84972547226722894"/>
    <n v="2973288577"/>
    <n v="0.75143444263406678"/>
  </r>
  <r>
    <x v="7"/>
    <x v="1"/>
    <x v="23"/>
    <x v="13"/>
    <x v="1"/>
    <x v="0"/>
    <x v="0"/>
    <n v="18024409000"/>
    <n v="18024409000"/>
    <n v="17983885653"/>
    <n v="0.99775175169404995"/>
    <n v="17411144115"/>
    <n v="0.96597586722538309"/>
  </r>
  <r>
    <x v="7"/>
    <x v="1"/>
    <x v="23"/>
    <x v="13"/>
    <x v="1"/>
    <x v="1"/>
    <x v="0"/>
    <n v="23434923000"/>
    <n v="22949923000"/>
    <n v="21621780187"/>
    <n v="0.94212865929876977"/>
    <n v="16118764049"/>
    <n v="0.70234501653883541"/>
  </r>
  <r>
    <x v="7"/>
    <x v="1"/>
    <x v="24"/>
    <x v="5"/>
    <x v="1"/>
    <x v="0"/>
    <x v="0"/>
    <n v="69524860000"/>
    <n v="69385860000"/>
    <n v="66539910378"/>
    <n v="0.9589837234560471"/>
    <n v="58165189150"/>
    <n v="0.83828591517061257"/>
  </r>
  <r>
    <x v="7"/>
    <x v="1"/>
    <x v="24"/>
    <x v="5"/>
    <x v="1"/>
    <x v="2"/>
    <x v="0"/>
    <n v="0"/>
    <n v="0"/>
    <n v="0"/>
    <n v="0"/>
    <n v="0"/>
    <n v="0"/>
  </r>
  <r>
    <x v="7"/>
    <x v="1"/>
    <x v="24"/>
    <x v="5"/>
    <x v="1"/>
    <x v="1"/>
    <x v="0"/>
    <n v="4241540003000"/>
    <n v="2656649126536"/>
    <n v="1602302174507"/>
    <n v="0.60312901636214145"/>
    <n v="488644699096"/>
    <n v="0.18393271968630007"/>
  </r>
  <r>
    <x v="7"/>
    <x v="1"/>
    <x v="24"/>
    <x v="5"/>
    <x v="1"/>
    <x v="3"/>
    <x v="0"/>
    <n v="80000000000"/>
    <n v="80000000000"/>
    <n v="0"/>
    <n v="0"/>
    <n v="0"/>
    <n v="0"/>
  </r>
  <r>
    <x v="7"/>
    <x v="1"/>
    <x v="25"/>
    <x v="3"/>
    <x v="1"/>
    <x v="0"/>
    <x v="0"/>
    <n v="429979379000"/>
    <n v="506687836953"/>
    <n v="497979954578"/>
    <n v="0.98281410813536518"/>
    <n v="497108906915"/>
    <n v="0.98109500694628171"/>
  </r>
  <r>
    <x v="7"/>
    <x v="1"/>
    <x v="25"/>
    <x v="3"/>
    <x v="1"/>
    <x v="2"/>
    <x v="0"/>
    <n v="91121842000"/>
    <n v="91121842000"/>
    <n v="90075967000"/>
    <n v="0.98852223597499267"/>
    <n v="90075967000"/>
    <n v="0.98852223597499267"/>
  </r>
  <r>
    <x v="7"/>
    <x v="1"/>
    <x v="25"/>
    <x v="3"/>
    <x v="1"/>
    <x v="1"/>
    <x v="0"/>
    <n v="5460266000"/>
    <n v="5460266000"/>
    <n v="4931392678"/>
    <n v="0.90314147296120739"/>
    <n v="4467653185"/>
    <n v="0.81821163749165338"/>
  </r>
  <r>
    <x v="7"/>
    <x v="1"/>
    <x v="26"/>
    <x v="8"/>
    <x v="1"/>
    <x v="0"/>
    <x v="0"/>
    <n v="11188914000"/>
    <n v="11188914000"/>
    <n v="10978457440"/>
    <n v="0.98119061778471084"/>
    <n v="10551080141"/>
    <n v="0.94299412266463034"/>
  </r>
  <r>
    <x v="7"/>
    <x v="1"/>
    <x v="26"/>
    <x v="8"/>
    <x v="1"/>
    <x v="1"/>
    <x v="0"/>
    <n v="88463064000"/>
    <n v="88057184485"/>
    <n v="81612964642"/>
    <n v="0.9268177845943083"/>
    <n v="65466486072"/>
    <n v="0.74345422755541102"/>
  </r>
  <r>
    <x v="7"/>
    <x v="1"/>
    <x v="27"/>
    <x v="9"/>
    <x v="1"/>
    <x v="0"/>
    <x v="0"/>
    <n v="35256442000"/>
    <n v="35208442000"/>
    <n v="32511482821"/>
    <n v="0.92340021239792436"/>
    <n v="30385348159"/>
    <n v="0.86301314210381708"/>
  </r>
  <r>
    <x v="7"/>
    <x v="1"/>
    <x v="27"/>
    <x v="9"/>
    <x v="1"/>
    <x v="2"/>
    <x v="0"/>
    <n v="0"/>
    <n v="0"/>
    <n v="0"/>
    <n v="0"/>
    <n v="0"/>
    <n v="0"/>
  </r>
  <r>
    <x v="7"/>
    <x v="1"/>
    <x v="27"/>
    <x v="9"/>
    <x v="1"/>
    <x v="1"/>
    <x v="0"/>
    <n v="761374022000"/>
    <n v="735144387317"/>
    <n v="683133289658"/>
    <n v="0.92925050023326583"/>
    <n v="349670643791"/>
    <n v="0.47564893349341358"/>
  </r>
  <r>
    <x v="7"/>
    <x v="1"/>
    <x v="28"/>
    <x v="9"/>
    <x v="1"/>
    <x v="0"/>
    <x v="0"/>
    <n v="6282000000"/>
    <n v="6282000000"/>
    <n v="5829110233"/>
    <n v="0.92790675469595674"/>
    <n v="5540370252"/>
    <n v="0.88194368863419292"/>
  </r>
  <r>
    <x v="7"/>
    <x v="1"/>
    <x v="28"/>
    <x v="9"/>
    <x v="1"/>
    <x v="1"/>
    <x v="0"/>
    <n v="32715162000"/>
    <n v="36959281368"/>
    <n v="36008573459"/>
    <n v="0.97427688326691497"/>
    <n v="25082730617"/>
    <n v="0.67865850440255238"/>
  </r>
  <r>
    <x v="7"/>
    <x v="1"/>
    <x v="29"/>
    <x v="12"/>
    <x v="1"/>
    <x v="0"/>
    <x v="0"/>
    <n v="14661361000"/>
    <n v="14661361000"/>
    <n v="13280898653"/>
    <n v="0.90584350613834552"/>
    <n v="12938550514"/>
    <n v="0.88249314057542139"/>
  </r>
  <r>
    <x v="7"/>
    <x v="1"/>
    <x v="29"/>
    <x v="12"/>
    <x v="1"/>
    <x v="1"/>
    <x v="0"/>
    <n v="93151306000"/>
    <n v="103890361546"/>
    <n v="101770990744"/>
    <n v="0.97959992851635624"/>
    <n v="81503737700"/>
    <n v="0.78451683570195518"/>
  </r>
  <r>
    <x v="7"/>
    <x v="1"/>
    <x v="30"/>
    <x v="9"/>
    <x v="1"/>
    <x v="0"/>
    <x v="0"/>
    <n v="4792063000"/>
    <n v="4792063000"/>
    <n v="4600796516"/>
    <n v="0.96008681772338966"/>
    <n v="4525897885"/>
    <n v="0.94445709186210614"/>
  </r>
  <r>
    <x v="7"/>
    <x v="1"/>
    <x v="30"/>
    <x v="9"/>
    <x v="1"/>
    <x v="1"/>
    <x v="0"/>
    <n v="184575714000"/>
    <n v="186278020715"/>
    <n v="186239988825"/>
    <n v="0.9997958326492089"/>
    <n v="183780394502"/>
    <n v="0.98659194357223012"/>
  </r>
  <r>
    <x v="7"/>
    <x v="1"/>
    <x v="31"/>
    <x v="9"/>
    <x v="1"/>
    <x v="0"/>
    <x v="0"/>
    <n v="26734875000"/>
    <n v="26734875000"/>
    <n v="25330582123"/>
    <n v="0.94747337038231894"/>
    <n v="24903467596"/>
    <n v="0.93149743905666293"/>
  </r>
  <r>
    <x v="7"/>
    <x v="1"/>
    <x v="31"/>
    <x v="9"/>
    <x v="1"/>
    <x v="1"/>
    <x v="0"/>
    <n v="36030518000"/>
    <n v="36030518000"/>
    <n v="35935548828"/>
    <n v="0.99736420186909336"/>
    <n v="31897414368"/>
    <n v="0.88528880900352303"/>
  </r>
  <r>
    <x v="7"/>
    <x v="1"/>
    <x v="32"/>
    <x v="14"/>
    <x v="1"/>
    <x v="0"/>
    <x v="0"/>
    <n v="0"/>
    <n v="0"/>
    <n v="0"/>
    <n v="0"/>
    <n v="0"/>
    <n v="0"/>
  </r>
  <r>
    <x v="7"/>
    <x v="1"/>
    <x v="32"/>
    <x v="14"/>
    <x v="1"/>
    <x v="2"/>
    <x v="0"/>
    <n v="0"/>
    <n v="0"/>
    <n v="0"/>
    <n v="0"/>
    <n v="0"/>
    <n v="0"/>
  </r>
  <r>
    <x v="7"/>
    <x v="1"/>
    <x v="32"/>
    <x v="14"/>
    <x v="1"/>
    <x v="1"/>
    <x v="0"/>
    <n v="0"/>
    <n v="0"/>
    <n v="0"/>
    <n v="0"/>
    <n v="0"/>
    <n v="0"/>
  </r>
  <r>
    <x v="7"/>
    <x v="1"/>
    <x v="33"/>
    <x v="13"/>
    <x v="1"/>
    <x v="0"/>
    <x v="0"/>
    <n v="7693269000"/>
    <n v="7693269000"/>
    <n v="7176188941"/>
    <n v="0.93278799181466288"/>
    <n v="6933870060"/>
    <n v="0.90129047352952296"/>
  </r>
  <r>
    <x v="7"/>
    <x v="1"/>
    <x v="33"/>
    <x v="13"/>
    <x v="1"/>
    <x v="1"/>
    <x v="0"/>
    <n v="56783186000"/>
    <n v="57548128710"/>
    <n v="54691210702"/>
    <n v="0.95035602247995321"/>
    <n v="44113476651"/>
    <n v="0.76654928039970316"/>
  </r>
  <r>
    <x v="7"/>
    <x v="1"/>
    <x v="34"/>
    <x v="4"/>
    <x v="1"/>
    <x v="0"/>
    <x v="0"/>
    <n v="6112823000"/>
    <n v="6112823000"/>
    <n v="5857925249"/>
    <n v="0.95830113991522414"/>
    <n v="5778825622"/>
    <n v="0.94536118942099256"/>
  </r>
  <r>
    <x v="7"/>
    <x v="1"/>
    <x v="34"/>
    <x v="4"/>
    <x v="1"/>
    <x v="1"/>
    <x v="0"/>
    <n v="6509629000"/>
    <n v="7098387128"/>
    <n v="7098387128"/>
    <n v="1"/>
    <n v="7055045266"/>
    <n v="0.99389412535292199"/>
  </r>
  <r>
    <x v="7"/>
    <x v="1"/>
    <x v="35"/>
    <x v="2"/>
    <x v="1"/>
    <x v="0"/>
    <x v="0"/>
    <n v="16104517000"/>
    <n v="16104517000"/>
    <n v="15343912161"/>
    <n v="0.95277071401768831"/>
    <n v="14948746904"/>
    <n v="0.92823317234537361"/>
  </r>
  <r>
    <x v="7"/>
    <x v="1"/>
    <x v="35"/>
    <x v="2"/>
    <x v="1"/>
    <x v="1"/>
    <x v="0"/>
    <n v="21924588000"/>
    <n v="21924588000"/>
    <n v="21887340263"/>
    <n v="0.99830109751663287"/>
    <n v="20541868133"/>
    <n v="0.93693291445202986"/>
  </r>
  <r>
    <x v="7"/>
    <x v="1"/>
    <x v="36"/>
    <x v="7"/>
    <x v="1"/>
    <x v="0"/>
    <x v="0"/>
    <n v="7388182000"/>
    <n v="7388182000"/>
    <n v="6869225050"/>
    <n v="0.92975850486628508"/>
    <n v="6723621575"/>
    <n v="0.91005088599604067"/>
  </r>
  <r>
    <x v="7"/>
    <x v="1"/>
    <x v="36"/>
    <x v="7"/>
    <x v="1"/>
    <x v="1"/>
    <x v="0"/>
    <n v="16153137000"/>
    <n v="16153137000"/>
    <n v="15960611266"/>
    <n v="0.98808121704161855"/>
    <n v="13735745388"/>
    <n v="0.85034537799066523"/>
  </r>
  <r>
    <x v="7"/>
    <x v="1"/>
    <x v="36"/>
    <x v="7"/>
    <x v="1"/>
    <x v="3"/>
    <x v="0"/>
    <n v="0"/>
    <n v="0"/>
    <n v="0"/>
    <n v="0"/>
    <n v="0"/>
    <n v="0"/>
  </r>
  <r>
    <x v="7"/>
    <x v="1"/>
    <x v="37"/>
    <x v="9"/>
    <x v="1"/>
    <x v="0"/>
    <x v="0"/>
    <n v="12579731000"/>
    <n v="12579731000"/>
    <n v="12192409198"/>
    <n v="0.96921064512428767"/>
    <n v="11288752962"/>
    <n v="0.89737633992332588"/>
  </r>
  <r>
    <x v="7"/>
    <x v="1"/>
    <x v="37"/>
    <x v="9"/>
    <x v="1"/>
    <x v="1"/>
    <x v="0"/>
    <n v="127542323000"/>
    <n v="128383844983"/>
    <n v="126438315888"/>
    <n v="0.98484599759995017"/>
    <n v="116663799442"/>
    <n v="0.90871090095056806"/>
  </r>
  <r>
    <x v="7"/>
    <x v="1"/>
    <x v="38"/>
    <x v="3"/>
    <x v="1"/>
    <x v="0"/>
    <x v="0"/>
    <n v="50543112000"/>
    <n v="50543112000"/>
    <n v="49357269843"/>
    <n v="0.97653800666251023"/>
    <n v="47868909036"/>
    <n v="0.94709065472660248"/>
  </r>
  <r>
    <x v="7"/>
    <x v="1"/>
    <x v="38"/>
    <x v="3"/>
    <x v="1"/>
    <x v="1"/>
    <x v="0"/>
    <n v="19326807000"/>
    <n v="18874807000"/>
    <n v="18557109021"/>
    <n v="0.98316814688489262"/>
    <n v="16002224301"/>
    <n v="0.84780863195051481"/>
  </r>
  <r>
    <x v="7"/>
    <x v="1"/>
    <x v="38"/>
    <x v="3"/>
    <x v="1"/>
    <x v="3"/>
    <x v="0"/>
    <n v="0"/>
    <n v="0"/>
    <n v="0"/>
    <n v="0"/>
    <n v="0"/>
    <n v="0"/>
  </r>
  <r>
    <x v="7"/>
    <x v="1"/>
    <x v="39"/>
    <x v="5"/>
    <x v="1"/>
    <x v="0"/>
    <x v="0"/>
    <n v="28072610000"/>
    <n v="28003610000"/>
    <n v="24069815717"/>
    <n v="0.85952545821770832"/>
    <n v="22089562996"/>
    <n v="0.78881126383348432"/>
  </r>
  <r>
    <x v="7"/>
    <x v="1"/>
    <x v="39"/>
    <x v="5"/>
    <x v="1"/>
    <x v="1"/>
    <x v="0"/>
    <n v="129977394000"/>
    <n v="142016968010"/>
    <n v="127692631935"/>
    <n v="0.89913644632948819"/>
    <n v="75167389839"/>
    <n v="0.52928456995157902"/>
  </r>
  <r>
    <x v="7"/>
    <x v="1"/>
    <x v="40"/>
    <x v="8"/>
    <x v="1"/>
    <x v="0"/>
    <x v="0"/>
    <n v="241232162000"/>
    <n v="240359162000"/>
    <n v="226519311578"/>
    <n v="0.94242012533726505"/>
    <n v="225503444508"/>
    <n v="0.93819367080336213"/>
  </r>
  <r>
    <x v="7"/>
    <x v="1"/>
    <x v="40"/>
    <x v="8"/>
    <x v="1"/>
    <x v="1"/>
    <x v="0"/>
    <n v="161437106000"/>
    <n v="158134106000"/>
    <n v="151041312609"/>
    <n v="0.95514697258920223"/>
    <n v="91788133182"/>
    <n v="0.58044488632958158"/>
  </r>
  <r>
    <x v="7"/>
    <x v="1"/>
    <x v="41"/>
    <x v="13"/>
    <x v="1"/>
    <x v="0"/>
    <x v="0"/>
    <n v="5711095000"/>
    <n v="5695095000"/>
    <n v="5122930282"/>
    <n v="0.89953377107844557"/>
    <n v="4761753772"/>
    <n v="0.83611489746878676"/>
  </r>
  <r>
    <x v="7"/>
    <x v="1"/>
    <x v="41"/>
    <x v="13"/>
    <x v="1"/>
    <x v="1"/>
    <x v="0"/>
    <n v="19058078000"/>
    <n v="18893078000"/>
    <n v="18854590183"/>
    <n v="0.99796286147762692"/>
    <n v="16498150207"/>
    <n v="0.87323781794581068"/>
  </r>
  <r>
    <x v="7"/>
    <x v="1"/>
    <x v="42"/>
    <x v="4"/>
    <x v="2"/>
    <x v="0"/>
    <x v="0"/>
    <n v="292424083000"/>
    <n v="328983058866"/>
    <n v="292728411007.08002"/>
    <n v="0.88979782732919666"/>
    <n v="278229656894"/>
    <n v="0.84572639652951653"/>
  </r>
  <r>
    <x v="7"/>
    <x v="1"/>
    <x v="42"/>
    <x v="4"/>
    <x v="2"/>
    <x v="2"/>
    <x v="0"/>
    <n v="0"/>
    <n v="0"/>
    <n v="0"/>
    <n v="0"/>
    <n v="0"/>
    <n v="0"/>
  </r>
  <r>
    <x v="7"/>
    <x v="1"/>
    <x v="42"/>
    <x v="4"/>
    <x v="2"/>
    <x v="1"/>
    <x v="0"/>
    <n v="40067181000"/>
    <n v="57172070009"/>
    <n v="34959427562"/>
    <n v="0.6114773797152474"/>
    <n v="15000193630"/>
    <n v="0.26236925875936756"/>
  </r>
  <r>
    <x v="7"/>
    <x v="1"/>
    <x v="42"/>
    <x v="4"/>
    <x v="2"/>
    <x v="3"/>
    <x v="0"/>
    <n v="149145000"/>
    <n v="782398280"/>
    <n v="83531853"/>
    <n v="0.10676385050335234"/>
    <n v="39781853"/>
    <n v="5.0846038414092631E-2"/>
  </r>
  <r>
    <x v="7"/>
    <x v="1"/>
    <x v="43"/>
    <x v="16"/>
    <x v="3"/>
    <x v="0"/>
    <x v="0"/>
    <n v="141469846000"/>
    <n v="145020195594"/>
    <n v="143447743184"/>
    <n v="0.98915701083177232"/>
    <n v="141770038272"/>
    <n v="0.97758824342576967"/>
  </r>
  <r>
    <x v="7"/>
    <x v="1"/>
    <x v="43"/>
    <x v="16"/>
    <x v="3"/>
    <x v="1"/>
    <x v="0"/>
    <n v="19751000000"/>
    <n v="22396187000"/>
    <n v="21921141964"/>
    <n v="0.97878902172052773"/>
    <n v="20498875035"/>
    <n v="0.91528415238718985"/>
  </r>
  <r>
    <x v="7"/>
    <x v="1"/>
    <x v="44"/>
    <x v="4"/>
    <x v="1"/>
    <x v="0"/>
    <x v="0"/>
    <n v="0"/>
    <n v="0"/>
    <n v="0"/>
    <n v="0"/>
    <n v="0"/>
    <n v="0"/>
  </r>
  <r>
    <x v="7"/>
    <x v="1"/>
    <x v="44"/>
    <x v="4"/>
    <x v="1"/>
    <x v="1"/>
    <x v="0"/>
    <n v="0"/>
    <n v="0"/>
    <n v="0"/>
    <n v="0"/>
    <n v="0"/>
    <n v="0"/>
  </r>
  <r>
    <x v="8"/>
    <x v="2"/>
    <x v="0"/>
    <x v="0"/>
    <x v="0"/>
    <x v="0"/>
    <x v="0"/>
    <n v="76449023000"/>
    <n v="76449023000"/>
    <n v="68438456521"/>
    <n v="0.89521688878875538"/>
    <n v="68136493589"/>
    <n v="0.8912670288670661"/>
  </r>
  <r>
    <x v="8"/>
    <x v="2"/>
    <x v="1"/>
    <x v="0"/>
    <x v="0"/>
    <x v="0"/>
    <x v="0"/>
    <n v="152485241000"/>
    <n v="152485241000"/>
    <n v="151668633049"/>
    <n v="0.99464467547387092"/>
    <n v="145954014571"/>
    <n v="0.95716814043006304"/>
  </r>
  <r>
    <x v="8"/>
    <x v="2"/>
    <x v="1"/>
    <x v="0"/>
    <x v="0"/>
    <x v="1"/>
    <x v="0"/>
    <n v="8212000000"/>
    <n v="8212000000"/>
    <n v="7690140863"/>
    <n v="0.93645163943010223"/>
    <n v="7236572097"/>
    <n v="0.88121920323916225"/>
  </r>
  <r>
    <x v="8"/>
    <x v="2"/>
    <x v="2"/>
    <x v="1"/>
    <x v="0"/>
    <x v="0"/>
    <x v="0"/>
    <n v="96610625000"/>
    <n v="94884732429"/>
    <n v="91812967372"/>
    <n v="0.96762635064288627"/>
    <n v="88203113832"/>
    <n v="0.92958173115996612"/>
  </r>
  <r>
    <x v="8"/>
    <x v="2"/>
    <x v="2"/>
    <x v="1"/>
    <x v="0"/>
    <x v="1"/>
    <x v="0"/>
    <n v="107707652000"/>
    <n v="99564019024"/>
    <n v="98683776415"/>
    <n v="0.99115902895816388"/>
    <n v="83586556104"/>
    <n v="0.83952573352680127"/>
  </r>
  <r>
    <x v="8"/>
    <x v="2"/>
    <x v="3"/>
    <x v="0"/>
    <x v="0"/>
    <x v="0"/>
    <x v="0"/>
    <n v="21244083000"/>
    <n v="21244083000"/>
    <n v="19790496025"/>
    <n v="0.93157685483529695"/>
    <n v="19087420161"/>
    <n v="0.89848171657962361"/>
  </r>
  <r>
    <x v="8"/>
    <x v="2"/>
    <x v="3"/>
    <x v="0"/>
    <x v="0"/>
    <x v="1"/>
    <x v="0"/>
    <n v="1742287000"/>
    <n v="1742287000"/>
    <n v="1637809228"/>
    <n v="0.9400341206701307"/>
    <n v="1622809228"/>
    <n v="0.93142474689876009"/>
  </r>
  <r>
    <x v="8"/>
    <x v="2"/>
    <x v="4"/>
    <x v="2"/>
    <x v="0"/>
    <x v="0"/>
    <x v="0"/>
    <n v="105061274000"/>
    <n v="105061274000"/>
    <n v="99316646985"/>
    <n v="0.94532117500307489"/>
    <n v="96120445678"/>
    <n v="0.91489891582696781"/>
  </r>
  <r>
    <x v="8"/>
    <x v="2"/>
    <x v="4"/>
    <x v="2"/>
    <x v="0"/>
    <x v="1"/>
    <x v="0"/>
    <n v="44242276000"/>
    <n v="42934847370"/>
    <n v="42331556873"/>
    <n v="0.98594869822638431"/>
    <n v="36589423424"/>
    <n v="0.85220807025777956"/>
  </r>
  <r>
    <x v="8"/>
    <x v="2"/>
    <x v="5"/>
    <x v="3"/>
    <x v="0"/>
    <x v="0"/>
    <x v="0"/>
    <n v="420487140000"/>
    <n v="410398108202"/>
    <n v="264866440335"/>
    <n v="0.64538903820831317"/>
    <n v="246790903131"/>
    <n v="0.60134512854413136"/>
  </r>
  <r>
    <x v="8"/>
    <x v="2"/>
    <x v="5"/>
    <x v="3"/>
    <x v="0"/>
    <x v="2"/>
    <x v="0"/>
    <n v="315907304000"/>
    <n v="315907304000"/>
    <n v="256769233944"/>
    <n v="0.81279929489696134"/>
    <n v="256138731215"/>
    <n v="0.81080344763095447"/>
  </r>
  <r>
    <x v="8"/>
    <x v="2"/>
    <x v="5"/>
    <x v="3"/>
    <x v="0"/>
    <x v="1"/>
    <x v="0"/>
    <n v="66181143000"/>
    <n v="47821722368"/>
    <n v="34124525322"/>
    <n v="0.7135779230075262"/>
    <n v="9237956656"/>
    <n v="0.19317490459485409"/>
  </r>
  <r>
    <x v="8"/>
    <x v="2"/>
    <x v="5"/>
    <x v="3"/>
    <x v="0"/>
    <x v="3"/>
    <x v="0"/>
    <n v="4758993747000"/>
    <n v="4755744675492"/>
    <n v="4439008867030"/>
    <n v="0.93339932438041739"/>
    <n v="4439008867030"/>
    <n v="0.93339932438041739"/>
  </r>
  <r>
    <x v="8"/>
    <x v="2"/>
    <x v="6"/>
    <x v="4"/>
    <x v="0"/>
    <x v="0"/>
    <x v="0"/>
    <n v="119554181000"/>
    <n v="115554581000"/>
    <n v="107482625825"/>
    <n v="0.93014595262995237"/>
    <n v="100104127774"/>
    <n v="0.866293027136674"/>
  </r>
  <r>
    <x v="8"/>
    <x v="2"/>
    <x v="6"/>
    <x v="4"/>
    <x v="0"/>
    <x v="1"/>
    <x v="0"/>
    <n v="3881254832000"/>
    <n v="4076946938881"/>
    <n v="4033061683360"/>
    <n v="0.98923575504442418"/>
    <n v="3639652690524"/>
    <n v="0.89273977441633712"/>
  </r>
  <r>
    <x v="8"/>
    <x v="2"/>
    <x v="7"/>
    <x v="5"/>
    <x v="0"/>
    <x v="0"/>
    <x v="0"/>
    <n v="73548486000"/>
    <n v="72311486000"/>
    <n v="66166038784"/>
    <n v="0.91501423140439953"/>
    <n v="59792644329"/>
    <n v="0.82687616638109196"/>
  </r>
  <r>
    <x v="8"/>
    <x v="2"/>
    <x v="7"/>
    <x v="5"/>
    <x v="0"/>
    <x v="1"/>
    <x v="0"/>
    <n v="452279596000"/>
    <n v="297776951873"/>
    <n v="291234943599"/>
    <n v="0.97803050829538307"/>
    <n v="209722356067"/>
    <n v="0.70429344765556356"/>
  </r>
  <r>
    <x v="8"/>
    <x v="2"/>
    <x v="7"/>
    <x v="5"/>
    <x v="0"/>
    <x v="3"/>
    <x v="0"/>
    <n v="0"/>
    <n v="0"/>
    <n v="0"/>
    <n v="0"/>
    <n v="0"/>
    <n v="0"/>
  </r>
  <r>
    <x v="8"/>
    <x v="2"/>
    <x v="8"/>
    <x v="6"/>
    <x v="0"/>
    <x v="0"/>
    <x v="0"/>
    <n v="71985141000"/>
    <n v="71985141000"/>
    <n v="67952422138"/>
    <n v="0.9439784543590739"/>
    <n v="67742354250"/>
    <n v="0.94106024255755782"/>
  </r>
  <r>
    <x v="8"/>
    <x v="2"/>
    <x v="9"/>
    <x v="7"/>
    <x v="0"/>
    <x v="0"/>
    <x v="0"/>
    <n v="32400034000"/>
    <n v="32400034000"/>
    <n v="25189737806"/>
    <n v="0.77746022754173649"/>
    <n v="24223328101"/>
    <n v="0.74763279881126055"/>
  </r>
  <r>
    <x v="8"/>
    <x v="2"/>
    <x v="9"/>
    <x v="7"/>
    <x v="0"/>
    <x v="1"/>
    <x v="0"/>
    <n v="44733221000"/>
    <n v="46733221000"/>
    <n v="45878152953"/>
    <n v="0.98170320751056295"/>
    <n v="41893965857"/>
    <n v="0.89644935573775242"/>
  </r>
  <r>
    <x v="8"/>
    <x v="2"/>
    <x v="9"/>
    <x v="7"/>
    <x v="0"/>
    <x v="3"/>
    <x v="0"/>
    <n v="0"/>
    <n v="0"/>
    <n v="0"/>
    <n v="0"/>
    <n v="0"/>
    <n v="0"/>
  </r>
  <r>
    <x v="8"/>
    <x v="2"/>
    <x v="10"/>
    <x v="8"/>
    <x v="0"/>
    <x v="0"/>
    <x v="0"/>
    <n v="21371078000"/>
    <n v="21371078000"/>
    <n v="19920650838"/>
    <n v="0.93213130558973212"/>
    <n v="19446026542"/>
    <n v="0.90992258518732649"/>
  </r>
  <r>
    <x v="8"/>
    <x v="2"/>
    <x v="10"/>
    <x v="8"/>
    <x v="0"/>
    <x v="1"/>
    <x v="0"/>
    <n v="87465735000"/>
    <n v="108394539379"/>
    <n v="103478912180"/>
    <n v="0.95465060115424649"/>
    <n v="84015072978"/>
    <n v="0.7750858434320429"/>
  </r>
  <r>
    <x v="8"/>
    <x v="2"/>
    <x v="10"/>
    <x v="8"/>
    <x v="0"/>
    <x v="3"/>
    <x v="0"/>
    <n v="0"/>
    <n v="0"/>
    <n v="0"/>
    <n v="0"/>
    <n v="0"/>
    <n v="0"/>
  </r>
  <r>
    <x v="8"/>
    <x v="2"/>
    <x v="11"/>
    <x v="9"/>
    <x v="0"/>
    <x v="0"/>
    <x v="0"/>
    <n v="24224442000"/>
    <n v="23835856500"/>
    <n v="21880014241"/>
    <n v="0.91794537532141962"/>
    <n v="20973155293"/>
    <n v="0.87989937735193191"/>
  </r>
  <r>
    <x v="8"/>
    <x v="2"/>
    <x v="11"/>
    <x v="9"/>
    <x v="0"/>
    <x v="1"/>
    <x v="0"/>
    <n v="114425161000"/>
    <n v="94590972816"/>
    <n v="85559079481"/>
    <n v="0.90451632892528766"/>
    <n v="77522442987"/>
    <n v="0.81955434730328869"/>
  </r>
  <r>
    <x v="8"/>
    <x v="2"/>
    <x v="12"/>
    <x v="10"/>
    <x v="0"/>
    <x v="0"/>
    <x v="0"/>
    <n v="78137955000"/>
    <n v="77699585000"/>
    <n v="71014271857"/>
    <n v="0.91395947426231428"/>
    <n v="68272942526"/>
    <n v="0.87867834205292084"/>
  </r>
  <r>
    <x v="8"/>
    <x v="2"/>
    <x v="12"/>
    <x v="10"/>
    <x v="0"/>
    <x v="1"/>
    <x v="0"/>
    <n v="42064241000"/>
    <n v="41477669936"/>
    <n v="41226143375"/>
    <n v="0.99393585605488188"/>
    <n v="35610531407"/>
    <n v="0.85854705584829161"/>
  </r>
  <r>
    <x v="8"/>
    <x v="2"/>
    <x v="12"/>
    <x v="10"/>
    <x v="0"/>
    <x v="3"/>
    <x v="0"/>
    <n v="0"/>
    <n v="364000000"/>
    <n v="364000000"/>
    <n v="1"/>
    <n v="364000000"/>
    <n v="1"/>
  </r>
  <r>
    <x v="8"/>
    <x v="2"/>
    <x v="13"/>
    <x v="11"/>
    <x v="0"/>
    <x v="0"/>
    <x v="0"/>
    <n v="16748812000"/>
    <n v="16331738400"/>
    <n v="15654775566"/>
    <n v="0.95854924825393972"/>
    <n v="14643125861"/>
    <n v="0.89660546246564909"/>
  </r>
  <r>
    <x v="8"/>
    <x v="2"/>
    <x v="13"/>
    <x v="11"/>
    <x v="0"/>
    <x v="1"/>
    <x v="0"/>
    <n v="40880334000"/>
    <n v="39763940000"/>
    <n v="38720852695"/>
    <n v="0.97376800928177643"/>
    <n v="32155989973"/>
    <n v="0.80867212788772946"/>
  </r>
  <r>
    <x v="8"/>
    <x v="2"/>
    <x v="14"/>
    <x v="12"/>
    <x v="0"/>
    <x v="0"/>
    <x v="0"/>
    <n v="30621730000"/>
    <n v="30621730000"/>
    <n v="27079298373"/>
    <n v="0.88431641102576508"/>
    <n v="20157988528"/>
    <n v="0.65829032285243194"/>
  </r>
  <r>
    <x v="8"/>
    <x v="2"/>
    <x v="14"/>
    <x v="12"/>
    <x v="0"/>
    <x v="1"/>
    <x v="0"/>
    <n v="1171558166000"/>
    <n v="1311446100402"/>
    <n v="1264065730545"/>
    <n v="0.96387166057188589"/>
    <n v="993424356346"/>
    <n v="0.75750300072681886"/>
  </r>
  <r>
    <x v="8"/>
    <x v="2"/>
    <x v="15"/>
    <x v="1"/>
    <x v="0"/>
    <x v="0"/>
    <x v="0"/>
    <n v="10667471000"/>
    <n v="10548189500"/>
    <n v="9856150521"/>
    <n v="0.93439262927538413"/>
    <n v="8999348467"/>
    <n v="0.85316522489475566"/>
  </r>
  <r>
    <x v="8"/>
    <x v="2"/>
    <x v="15"/>
    <x v="1"/>
    <x v="0"/>
    <x v="1"/>
    <x v="0"/>
    <n v="4339032000"/>
    <n v="3689032000"/>
    <n v="3571208291"/>
    <n v="0.96806107699797672"/>
    <n v="2884516291"/>
    <n v="0.78191685271366584"/>
  </r>
  <r>
    <x v="8"/>
    <x v="2"/>
    <x v="16"/>
    <x v="13"/>
    <x v="0"/>
    <x v="0"/>
    <x v="0"/>
    <n v="29254299000"/>
    <n v="29254299000"/>
    <n v="26417004242"/>
    <n v="0.90301272445461778"/>
    <n v="21972138043"/>
    <n v="0.75107381800534678"/>
  </r>
  <r>
    <x v="8"/>
    <x v="2"/>
    <x v="16"/>
    <x v="13"/>
    <x v="0"/>
    <x v="1"/>
    <x v="0"/>
    <n v="89592951000"/>
    <n v="80161044692"/>
    <n v="74887968184"/>
    <n v="0.93421896473205213"/>
    <n v="43796805248"/>
    <n v="0.54636021045233307"/>
  </r>
  <r>
    <x v="8"/>
    <x v="2"/>
    <x v="17"/>
    <x v="2"/>
    <x v="0"/>
    <x v="0"/>
    <x v="0"/>
    <n v="11875317000"/>
    <n v="11775317000"/>
    <n v="11586998067"/>
    <n v="0.98400731521707652"/>
    <n v="11225129248"/>
    <n v="0.95327618339276976"/>
  </r>
  <r>
    <x v="8"/>
    <x v="2"/>
    <x v="17"/>
    <x v="2"/>
    <x v="0"/>
    <x v="1"/>
    <x v="0"/>
    <n v="25942894000"/>
    <n v="24439882064"/>
    <n v="23696101949"/>
    <n v="0.96956695154860872"/>
    <n v="18769718872"/>
    <n v="0.76799547652678068"/>
  </r>
  <r>
    <x v="8"/>
    <x v="2"/>
    <x v="18"/>
    <x v="14"/>
    <x v="0"/>
    <x v="0"/>
    <x v="0"/>
    <n v="72350460000"/>
    <n v="75559460000"/>
    <n v="74686938916"/>
    <n v="0.98845252356223823"/>
    <n v="70209116838"/>
    <n v="0.92919029381628715"/>
  </r>
  <r>
    <x v="8"/>
    <x v="2"/>
    <x v="18"/>
    <x v="14"/>
    <x v="0"/>
    <x v="1"/>
    <x v="0"/>
    <n v="43195525000"/>
    <n v="43195525000"/>
    <n v="40004739729"/>
    <n v="0.92613157795859635"/>
    <n v="22436706220"/>
    <n v="0.51942200540449501"/>
  </r>
  <r>
    <x v="8"/>
    <x v="2"/>
    <x v="19"/>
    <x v="15"/>
    <x v="0"/>
    <x v="0"/>
    <x v="0"/>
    <n v="23253456000"/>
    <n v="23037456000"/>
    <n v="21080419890"/>
    <n v="0.91504981669851049"/>
    <n v="20676357557"/>
    <n v="0.89751045241280114"/>
  </r>
  <r>
    <x v="8"/>
    <x v="2"/>
    <x v="19"/>
    <x v="15"/>
    <x v="0"/>
    <x v="1"/>
    <x v="0"/>
    <n v="6845090000"/>
    <n v="6525090000"/>
    <n v="6469583324"/>
    <n v="0.99149334706494474"/>
    <n v="5761598088"/>
    <n v="0.88299135919964322"/>
  </r>
  <r>
    <x v="8"/>
    <x v="2"/>
    <x v="20"/>
    <x v="14"/>
    <x v="0"/>
    <x v="0"/>
    <x v="0"/>
    <n v="81688950000"/>
    <n v="80145427400"/>
    <n v="74552378177"/>
    <n v="0.93021374513251398"/>
    <n v="71325486577"/>
    <n v="0.88995079184018422"/>
  </r>
  <r>
    <x v="8"/>
    <x v="2"/>
    <x v="20"/>
    <x v="14"/>
    <x v="0"/>
    <x v="1"/>
    <x v="0"/>
    <n v="328072647000"/>
    <n v="334201447000"/>
    <n v="310349134585"/>
    <n v="0.92862893733969976"/>
    <n v="201718650858"/>
    <n v="0.60358401397944872"/>
  </r>
  <r>
    <x v="8"/>
    <x v="2"/>
    <x v="21"/>
    <x v="7"/>
    <x v="1"/>
    <x v="0"/>
    <x v="0"/>
    <n v="14243155000"/>
    <n v="13908168000"/>
    <n v="13316268527"/>
    <n v="0.95744231210034281"/>
    <n v="12898328165"/>
    <n v="0.92739231831251967"/>
  </r>
  <r>
    <x v="8"/>
    <x v="2"/>
    <x v="21"/>
    <x v="7"/>
    <x v="1"/>
    <x v="1"/>
    <x v="0"/>
    <n v="44894150000"/>
    <n v="47907654318"/>
    <n v="47069254115"/>
    <n v="0.98249966075494133"/>
    <n v="32369087528"/>
    <n v="0.6756558631140952"/>
  </r>
  <r>
    <x v="8"/>
    <x v="2"/>
    <x v="22"/>
    <x v="6"/>
    <x v="1"/>
    <x v="0"/>
    <x v="0"/>
    <n v="23637175000"/>
    <n v="23637175000"/>
    <n v="18816485171"/>
    <n v="0.79605473881713873"/>
    <n v="14485895943"/>
    <n v="0.61284379131600963"/>
  </r>
  <r>
    <x v="8"/>
    <x v="2"/>
    <x v="22"/>
    <x v="6"/>
    <x v="1"/>
    <x v="1"/>
    <x v="0"/>
    <n v="2718045469000"/>
    <n v="2947176153481"/>
    <n v="2654551337396"/>
    <n v="0.9007101032154553"/>
    <n v="2427779338474"/>
    <n v="0.82376458414488574"/>
  </r>
  <r>
    <x v="8"/>
    <x v="2"/>
    <x v="22"/>
    <x v="6"/>
    <x v="1"/>
    <x v="3"/>
    <x v="0"/>
    <n v="3934666000"/>
    <n v="3934666000"/>
    <n v="3849425002"/>
    <n v="0.9783358999213656"/>
    <n v="3849425001.9999995"/>
    <n v="0.97833589992136549"/>
  </r>
  <r>
    <x v="8"/>
    <x v="2"/>
    <x v="23"/>
    <x v="13"/>
    <x v="1"/>
    <x v="0"/>
    <x v="0"/>
    <n v="19326455000"/>
    <n v="19107455000"/>
    <n v="17215338632"/>
    <n v="0.90097496668185273"/>
    <n v="16776669366"/>
    <n v="0.87801695024271942"/>
  </r>
  <r>
    <x v="8"/>
    <x v="2"/>
    <x v="23"/>
    <x v="13"/>
    <x v="1"/>
    <x v="1"/>
    <x v="0"/>
    <n v="22372313000"/>
    <n v="22372313000"/>
    <n v="21068881275"/>
    <n v="0.94173907163734027"/>
    <n v="15108309986"/>
    <n v="0.67531282912052948"/>
  </r>
  <r>
    <x v="8"/>
    <x v="2"/>
    <x v="24"/>
    <x v="5"/>
    <x v="1"/>
    <x v="0"/>
    <x v="0"/>
    <n v="73147178000"/>
    <n v="71561878000"/>
    <n v="68234872838"/>
    <n v="0.95350869408430006"/>
    <n v="58554139815"/>
    <n v="0.81823089962787166"/>
  </r>
  <r>
    <x v="8"/>
    <x v="2"/>
    <x v="24"/>
    <x v="5"/>
    <x v="1"/>
    <x v="2"/>
    <x v="0"/>
    <n v="0"/>
    <n v="0"/>
    <n v="0"/>
    <n v="0"/>
    <n v="0"/>
    <n v="0"/>
  </r>
  <r>
    <x v="8"/>
    <x v="2"/>
    <x v="24"/>
    <x v="5"/>
    <x v="1"/>
    <x v="1"/>
    <x v="0"/>
    <n v="2035128081000"/>
    <n v="1499454294352"/>
    <n v="919185687564"/>
    <n v="0.61301347498640013"/>
    <n v="301998576082"/>
    <n v="0.20140565619074829"/>
  </r>
  <r>
    <x v="8"/>
    <x v="2"/>
    <x v="24"/>
    <x v="5"/>
    <x v="1"/>
    <x v="3"/>
    <x v="0"/>
    <n v="80000000000"/>
    <n v="58378332086"/>
    <n v="58378332086"/>
    <n v="1"/>
    <n v="58378332086"/>
    <n v="1"/>
  </r>
  <r>
    <x v="8"/>
    <x v="2"/>
    <x v="25"/>
    <x v="3"/>
    <x v="1"/>
    <x v="0"/>
    <x v="0"/>
    <n v="563569415000"/>
    <n v="456370036000"/>
    <n v="438001327050"/>
    <n v="0.95975040537061029"/>
    <n v="436148777196"/>
    <n v="0.95569109010478503"/>
  </r>
  <r>
    <x v="8"/>
    <x v="2"/>
    <x v="25"/>
    <x v="3"/>
    <x v="1"/>
    <x v="2"/>
    <x v="0"/>
    <n v="173466465000"/>
    <n v="173466465000"/>
    <n v="125508971000"/>
    <n v="0.72353449411677351"/>
    <n v="125508971000"/>
    <n v="0.72353449411677351"/>
  </r>
  <r>
    <x v="8"/>
    <x v="2"/>
    <x v="25"/>
    <x v="3"/>
    <x v="1"/>
    <x v="1"/>
    <x v="0"/>
    <n v="5340323000"/>
    <n v="2536414406"/>
    <n v="1604248243"/>
    <n v="0.6324866469789322"/>
    <n v="1367194627"/>
    <n v="0.53902651860273343"/>
  </r>
  <r>
    <x v="8"/>
    <x v="2"/>
    <x v="26"/>
    <x v="8"/>
    <x v="1"/>
    <x v="0"/>
    <x v="0"/>
    <n v="11784922000"/>
    <n v="11379922000"/>
    <n v="10959936265"/>
    <n v="0.96309414642736568"/>
    <n v="9921166813"/>
    <n v="0.87181325258644127"/>
  </r>
  <r>
    <x v="8"/>
    <x v="2"/>
    <x v="26"/>
    <x v="8"/>
    <x v="1"/>
    <x v="1"/>
    <x v="0"/>
    <n v="63968272000"/>
    <n v="62567809138"/>
    <n v="59905670305"/>
    <n v="0.95745194102724029"/>
    <n v="39590101656"/>
    <n v="0.63275512122663258"/>
  </r>
  <r>
    <x v="8"/>
    <x v="2"/>
    <x v="27"/>
    <x v="9"/>
    <x v="1"/>
    <x v="0"/>
    <x v="0"/>
    <n v="36334476000"/>
    <n v="35540176000"/>
    <n v="32238228430"/>
    <n v="0.90709253747083296"/>
    <n v="30024855484"/>
    <n v="0.84481448499298373"/>
  </r>
  <r>
    <x v="8"/>
    <x v="2"/>
    <x v="27"/>
    <x v="9"/>
    <x v="1"/>
    <x v="2"/>
    <x v="0"/>
    <n v="0"/>
    <n v="0"/>
    <n v="0"/>
    <n v="0"/>
    <n v="0"/>
    <n v="0"/>
  </r>
  <r>
    <x v="8"/>
    <x v="2"/>
    <x v="27"/>
    <x v="9"/>
    <x v="1"/>
    <x v="1"/>
    <x v="0"/>
    <n v="215425697000"/>
    <n v="170129042000"/>
    <n v="152208784250"/>
    <n v="0.89466667454695947"/>
    <n v="90468423958"/>
    <n v="0.53176355367944761"/>
  </r>
  <r>
    <x v="8"/>
    <x v="2"/>
    <x v="28"/>
    <x v="9"/>
    <x v="1"/>
    <x v="0"/>
    <x v="0"/>
    <n v="6704530000"/>
    <n v="6509530000"/>
    <n v="6075338453"/>
    <n v="0.93329909425104429"/>
    <n v="5844161651"/>
    <n v="0.89778550079652453"/>
  </r>
  <r>
    <x v="8"/>
    <x v="2"/>
    <x v="28"/>
    <x v="9"/>
    <x v="1"/>
    <x v="1"/>
    <x v="0"/>
    <n v="30196336000"/>
    <n v="28197635693"/>
    <n v="27219605770"/>
    <n v="0.96531517983818782"/>
    <n v="22390972104"/>
    <n v="0.79407267856710795"/>
  </r>
  <r>
    <x v="8"/>
    <x v="2"/>
    <x v="29"/>
    <x v="12"/>
    <x v="1"/>
    <x v="0"/>
    <x v="0"/>
    <n v="15211446000"/>
    <n v="15211446000"/>
    <n v="14589778340"/>
    <n v="0.95913158683270483"/>
    <n v="13654808280"/>
    <n v="0.89766668336461897"/>
  </r>
  <r>
    <x v="8"/>
    <x v="2"/>
    <x v="29"/>
    <x v="12"/>
    <x v="1"/>
    <x v="1"/>
    <x v="0"/>
    <n v="96699861000"/>
    <n v="86280954998"/>
    <n v="84513019399"/>
    <n v="0.97950954994597617"/>
    <n v="69590433407"/>
    <n v="0.80655613291036377"/>
  </r>
  <r>
    <x v="8"/>
    <x v="2"/>
    <x v="30"/>
    <x v="9"/>
    <x v="1"/>
    <x v="0"/>
    <x v="0"/>
    <n v="5146497000"/>
    <n v="5146497000"/>
    <n v="5049901129"/>
    <n v="0.98123075346201505"/>
    <n v="4760525805"/>
    <n v="0.92500312445533339"/>
  </r>
  <r>
    <x v="8"/>
    <x v="2"/>
    <x v="30"/>
    <x v="9"/>
    <x v="1"/>
    <x v="1"/>
    <x v="0"/>
    <n v="10677892000"/>
    <n v="11232239826"/>
    <n v="11156238829"/>
    <n v="0.99323367394416961"/>
    <n v="8882768047"/>
    <n v="0.7908278477493399"/>
  </r>
  <r>
    <x v="8"/>
    <x v="2"/>
    <x v="31"/>
    <x v="9"/>
    <x v="1"/>
    <x v="0"/>
    <x v="0"/>
    <n v="27956131000"/>
    <n v="27761151000"/>
    <n v="26849762168"/>
    <n v="0.96717035140221674"/>
    <n v="26317966462"/>
    <n v="0.94801423982744804"/>
  </r>
  <r>
    <x v="8"/>
    <x v="2"/>
    <x v="31"/>
    <x v="9"/>
    <x v="1"/>
    <x v="1"/>
    <x v="0"/>
    <n v="38232503000"/>
    <n v="36189997350"/>
    <n v="32838228031"/>
    <n v="0.90738409603669123"/>
    <n v="26259354080"/>
    <n v="0.72559701582846348"/>
  </r>
  <r>
    <x v="8"/>
    <x v="2"/>
    <x v="32"/>
    <x v="14"/>
    <x v="1"/>
    <x v="0"/>
    <x v="0"/>
    <n v="0"/>
    <n v="0"/>
    <n v="0"/>
    <n v="0"/>
    <n v="0"/>
    <n v="0"/>
  </r>
  <r>
    <x v="8"/>
    <x v="2"/>
    <x v="32"/>
    <x v="14"/>
    <x v="1"/>
    <x v="2"/>
    <x v="0"/>
    <n v="0"/>
    <n v="0"/>
    <n v="0"/>
    <n v="0"/>
    <n v="0"/>
    <n v="0"/>
  </r>
  <r>
    <x v="8"/>
    <x v="2"/>
    <x v="32"/>
    <x v="14"/>
    <x v="1"/>
    <x v="1"/>
    <x v="0"/>
    <n v="0"/>
    <n v="0"/>
    <n v="0"/>
    <n v="0"/>
    <n v="0"/>
    <n v="0"/>
  </r>
  <r>
    <x v="8"/>
    <x v="2"/>
    <x v="33"/>
    <x v="13"/>
    <x v="1"/>
    <x v="0"/>
    <x v="0"/>
    <n v="8153094000"/>
    <n v="7923326701"/>
    <n v="7825059451"/>
    <n v="0.98759772836482962"/>
    <n v="6976073437"/>
    <n v="0.88044753173178536"/>
  </r>
  <r>
    <x v="8"/>
    <x v="2"/>
    <x v="33"/>
    <x v="13"/>
    <x v="1"/>
    <x v="1"/>
    <x v="0"/>
    <n v="50142538000"/>
    <n v="48575111745"/>
    <n v="43988696650"/>
    <n v="0.90558096666711019"/>
    <n v="21110696151"/>
    <n v="0.43459902391625471"/>
  </r>
  <r>
    <x v="8"/>
    <x v="2"/>
    <x v="34"/>
    <x v="4"/>
    <x v="1"/>
    <x v="0"/>
    <x v="0"/>
    <n v="6660046000"/>
    <n v="6636192728"/>
    <n v="6008384545"/>
    <n v="0.90539633058710045"/>
    <n v="5867336456"/>
    <n v="0.88414196158650205"/>
  </r>
  <r>
    <x v="8"/>
    <x v="2"/>
    <x v="34"/>
    <x v="4"/>
    <x v="1"/>
    <x v="1"/>
    <x v="0"/>
    <n v="4119931000"/>
    <n v="5467733100"/>
    <n v="5416343090"/>
    <n v="0.99060122192138456"/>
    <n v="4396782550"/>
    <n v="0.80413262125029472"/>
  </r>
  <r>
    <x v="8"/>
    <x v="2"/>
    <x v="35"/>
    <x v="2"/>
    <x v="1"/>
    <x v="0"/>
    <x v="0"/>
    <n v="17213305000"/>
    <n v="16730805000"/>
    <n v="15299909589"/>
    <n v="0.91447539965949043"/>
    <n v="14641632554"/>
    <n v="0.87513018973085877"/>
  </r>
  <r>
    <x v="8"/>
    <x v="2"/>
    <x v="35"/>
    <x v="2"/>
    <x v="1"/>
    <x v="1"/>
    <x v="0"/>
    <n v="22182843000"/>
    <n v="21386843000"/>
    <n v="20865272576"/>
    <n v="0.9756125565610595"/>
    <n v="16973703150"/>
    <n v="0.79365164601432758"/>
  </r>
  <r>
    <x v="8"/>
    <x v="2"/>
    <x v="36"/>
    <x v="7"/>
    <x v="1"/>
    <x v="0"/>
    <x v="0"/>
    <n v="7757497000"/>
    <n v="7726974200"/>
    <n v="7451075962"/>
    <n v="0.96429414271889247"/>
    <n v="7226954445"/>
    <n v="0.93528906114375276"/>
  </r>
  <r>
    <x v="8"/>
    <x v="2"/>
    <x v="36"/>
    <x v="7"/>
    <x v="1"/>
    <x v="1"/>
    <x v="0"/>
    <n v="16189720000"/>
    <n v="15639720000"/>
    <n v="15219754023"/>
    <n v="0.97314747469903551"/>
    <n v="13229862596"/>
    <n v="0.845914287212303"/>
  </r>
  <r>
    <x v="8"/>
    <x v="2"/>
    <x v="36"/>
    <x v="7"/>
    <x v="1"/>
    <x v="3"/>
    <x v="0"/>
    <n v="0"/>
    <n v="0"/>
    <n v="0"/>
    <n v="0"/>
    <n v="0"/>
    <n v="0"/>
  </r>
  <r>
    <x v="8"/>
    <x v="2"/>
    <x v="37"/>
    <x v="9"/>
    <x v="1"/>
    <x v="0"/>
    <x v="0"/>
    <n v="13298634000"/>
    <n v="13095044000"/>
    <n v="12198749476"/>
    <n v="0.93155467641040379"/>
    <n v="11619005538"/>
    <n v="0.88728266495324493"/>
  </r>
  <r>
    <x v="8"/>
    <x v="2"/>
    <x v="37"/>
    <x v="9"/>
    <x v="1"/>
    <x v="1"/>
    <x v="0"/>
    <n v="128890734000"/>
    <n v="129711345919"/>
    <n v="118858428609"/>
    <n v="0.91633023901565824"/>
    <n v="83794765520"/>
    <n v="0.64600952928456057"/>
  </r>
  <r>
    <x v="8"/>
    <x v="2"/>
    <x v="38"/>
    <x v="3"/>
    <x v="1"/>
    <x v="0"/>
    <x v="0"/>
    <n v="53973848000"/>
    <n v="52977088000"/>
    <n v="50498469957"/>
    <n v="0.95321339589295662"/>
    <n v="48051916807"/>
    <n v="0.90703205142192789"/>
  </r>
  <r>
    <x v="8"/>
    <x v="2"/>
    <x v="38"/>
    <x v="3"/>
    <x v="1"/>
    <x v="1"/>
    <x v="0"/>
    <n v="23497873000"/>
    <n v="26387300310"/>
    <n v="23061356162"/>
    <n v="0.87395663410327862"/>
    <n v="18569803795"/>
    <n v="0.70374019232132656"/>
  </r>
  <r>
    <x v="8"/>
    <x v="2"/>
    <x v="38"/>
    <x v="3"/>
    <x v="1"/>
    <x v="3"/>
    <x v="0"/>
    <n v="0"/>
    <n v="2548000000"/>
    <n v="2548000000"/>
    <n v="1"/>
    <n v="2548000000"/>
    <n v="1"/>
  </r>
  <r>
    <x v="8"/>
    <x v="2"/>
    <x v="39"/>
    <x v="5"/>
    <x v="1"/>
    <x v="0"/>
    <x v="0"/>
    <n v="29765291000"/>
    <n v="28953811000"/>
    <n v="23586819855"/>
    <n v="0.81463610627975713"/>
    <n v="21221613382"/>
    <n v="0.73294715441777247"/>
  </r>
  <r>
    <x v="8"/>
    <x v="2"/>
    <x v="39"/>
    <x v="5"/>
    <x v="1"/>
    <x v="1"/>
    <x v="0"/>
    <n v="152874298000"/>
    <n v="106074298000"/>
    <n v="98586651977"/>
    <n v="0.92941130731781985"/>
    <n v="60674517461"/>
    <n v="0.5720001791668704"/>
  </r>
  <r>
    <x v="8"/>
    <x v="2"/>
    <x v="40"/>
    <x v="8"/>
    <x v="1"/>
    <x v="0"/>
    <x v="0"/>
    <n v="312543876000"/>
    <n v="312493768800"/>
    <n v="214699055385"/>
    <n v="0.68705067691256949"/>
    <n v="211596072908"/>
    <n v="0.67712093498870429"/>
  </r>
  <r>
    <x v="8"/>
    <x v="2"/>
    <x v="40"/>
    <x v="8"/>
    <x v="1"/>
    <x v="1"/>
    <x v="0"/>
    <n v="134260868000"/>
    <n v="132435675200"/>
    <n v="86896031760"/>
    <n v="0.65613764288793386"/>
    <n v="44969873646"/>
    <n v="0.33956011911509476"/>
  </r>
  <r>
    <x v="8"/>
    <x v="2"/>
    <x v="41"/>
    <x v="13"/>
    <x v="1"/>
    <x v="0"/>
    <x v="0"/>
    <n v="6097681000"/>
    <n v="5884704200"/>
    <n v="5228024991"/>
    <n v="0.88840913889945394"/>
    <n v="4695986251"/>
    <n v="0.79799869142105728"/>
  </r>
  <r>
    <x v="8"/>
    <x v="2"/>
    <x v="41"/>
    <x v="13"/>
    <x v="1"/>
    <x v="1"/>
    <x v="0"/>
    <n v="25074631000"/>
    <n v="24634631000"/>
    <n v="19466484541"/>
    <n v="0.79020808312493096"/>
    <n v="14208895317"/>
    <n v="0.57678539276679242"/>
  </r>
  <r>
    <x v="8"/>
    <x v="2"/>
    <x v="42"/>
    <x v="4"/>
    <x v="2"/>
    <x v="0"/>
    <x v="0"/>
    <n v="317190347000"/>
    <n v="346217637279"/>
    <n v="303931825250"/>
    <n v="0.87786349545524767"/>
    <n v="262548139569"/>
    <n v="0.75833265350784307"/>
  </r>
  <r>
    <x v="8"/>
    <x v="2"/>
    <x v="42"/>
    <x v="4"/>
    <x v="2"/>
    <x v="2"/>
    <x v="0"/>
    <n v="0"/>
    <n v="0"/>
    <n v="0"/>
    <n v="0"/>
    <n v="0"/>
    <n v="0"/>
  </r>
  <r>
    <x v="8"/>
    <x v="2"/>
    <x v="42"/>
    <x v="4"/>
    <x v="2"/>
    <x v="1"/>
    <x v="0"/>
    <n v="28675645000"/>
    <n v="42566242836"/>
    <n v="35534111235"/>
    <n v="0.83479557667108362"/>
    <n v="1680625897"/>
    <n v="3.9482599003984126E-2"/>
  </r>
  <r>
    <x v="8"/>
    <x v="2"/>
    <x v="42"/>
    <x v="4"/>
    <x v="2"/>
    <x v="3"/>
    <x v="0"/>
    <n v="213200000"/>
    <n v="905816427"/>
    <n v="168413953"/>
    <n v="0.18592503732547125"/>
    <n v="12600000"/>
    <n v="1.3910103222272431E-2"/>
  </r>
  <r>
    <x v="8"/>
    <x v="2"/>
    <x v="43"/>
    <x v="16"/>
    <x v="3"/>
    <x v="0"/>
    <x v="0"/>
    <n v="159118761000"/>
    <n v="159118761000"/>
    <n v="158367836589"/>
    <n v="0.99528072990085692"/>
    <n v="156404564295"/>
    <n v="0.9829423212703372"/>
  </r>
  <r>
    <x v="8"/>
    <x v="2"/>
    <x v="43"/>
    <x v="16"/>
    <x v="3"/>
    <x v="1"/>
    <x v="0"/>
    <n v="9256350000"/>
    <n v="9256350000"/>
    <n v="9211108548"/>
    <n v="0.99511238749615127"/>
    <n v="8777394913"/>
    <n v="0.94825659282546582"/>
  </r>
  <r>
    <x v="8"/>
    <x v="2"/>
    <x v="44"/>
    <x v="4"/>
    <x v="1"/>
    <x v="0"/>
    <x v="0"/>
    <n v="0"/>
    <n v="0"/>
    <n v="0"/>
    <n v="0"/>
    <n v="0"/>
    <n v="0"/>
  </r>
  <r>
    <x v="8"/>
    <x v="2"/>
    <x v="44"/>
    <x v="4"/>
    <x v="1"/>
    <x v="1"/>
    <x v="0"/>
    <n v="0"/>
    <n v="0"/>
    <n v="0"/>
    <n v="0"/>
    <n v="0"/>
    <n v="0"/>
  </r>
  <r>
    <x v="9"/>
    <x v="2"/>
    <x v="0"/>
    <x v="0"/>
    <x v="0"/>
    <x v="0"/>
    <x v="0"/>
    <n v="78282420000"/>
    <n v="78282420000"/>
    <n v="73737680619"/>
    <n v="0.94194431673164936"/>
    <n v="73737680619"/>
    <n v="0.94194431673164936"/>
  </r>
  <r>
    <x v="9"/>
    <x v="2"/>
    <x v="1"/>
    <x v="0"/>
    <x v="0"/>
    <x v="0"/>
    <x v="0"/>
    <n v="154426484000"/>
    <n v="155626484000"/>
    <n v="155114999277"/>
    <n v="0.99671338251784958"/>
    <n v="153245364278"/>
    <n v="0.98469977820741617"/>
  </r>
  <r>
    <x v="9"/>
    <x v="2"/>
    <x v="1"/>
    <x v="0"/>
    <x v="0"/>
    <x v="1"/>
    <x v="0"/>
    <n v="6075983000"/>
    <n v="6875983000"/>
    <n v="6751383489"/>
    <n v="0.98187902573348418"/>
    <n v="5356793147"/>
    <n v="0.77905852108709406"/>
  </r>
  <r>
    <x v="9"/>
    <x v="2"/>
    <x v="2"/>
    <x v="1"/>
    <x v="0"/>
    <x v="0"/>
    <x v="0"/>
    <n v="96538449000"/>
    <n v="101588878151"/>
    <n v="98072249445"/>
    <n v="0.96538372339565615"/>
    <n v="94678511227"/>
    <n v="0.93197713125910742"/>
  </r>
  <r>
    <x v="9"/>
    <x v="2"/>
    <x v="2"/>
    <x v="1"/>
    <x v="0"/>
    <x v="1"/>
    <x v="0"/>
    <n v="94103410000"/>
    <n v="91652980849"/>
    <n v="91381856445"/>
    <n v="0.99704183757594655"/>
    <n v="81951142922"/>
    <n v="0.89414596407961944"/>
  </r>
  <r>
    <x v="9"/>
    <x v="2"/>
    <x v="3"/>
    <x v="0"/>
    <x v="0"/>
    <x v="0"/>
    <x v="0"/>
    <n v="20806235000"/>
    <n v="20806235000"/>
    <n v="19990744289"/>
    <n v="0.96080546475611761"/>
    <n v="19622939720"/>
    <n v="0.94312785181941861"/>
  </r>
  <r>
    <x v="9"/>
    <x v="2"/>
    <x v="3"/>
    <x v="0"/>
    <x v="0"/>
    <x v="1"/>
    <x v="0"/>
    <n v="1881819000"/>
    <n v="1881819000"/>
    <n v="1865294703"/>
    <n v="0.99121897642653201"/>
    <n v="1739855224"/>
    <n v="0.92456034507038132"/>
  </r>
  <r>
    <x v="9"/>
    <x v="2"/>
    <x v="4"/>
    <x v="2"/>
    <x v="0"/>
    <x v="0"/>
    <x v="0"/>
    <n v="131334725000"/>
    <n v="131334725000"/>
    <n v="115607444059"/>
    <n v="0.88025039881112932"/>
    <n v="112187282785"/>
    <n v="0.85420883764746913"/>
  </r>
  <r>
    <x v="9"/>
    <x v="2"/>
    <x v="4"/>
    <x v="2"/>
    <x v="0"/>
    <x v="1"/>
    <x v="0"/>
    <n v="75043144000"/>
    <n v="75043144000"/>
    <n v="69344745605"/>
    <n v="0.92406503657416061"/>
    <n v="56986360127"/>
    <n v="0.75938129840348911"/>
  </r>
  <r>
    <x v="9"/>
    <x v="2"/>
    <x v="5"/>
    <x v="3"/>
    <x v="0"/>
    <x v="0"/>
    <x v="0"/>
    <n v="442160254000"/>
    <n v="414916802699"/>
    <n v="320391348479"/>
    <n v="0.77218214927638595"/>
    <n v="301387988682"/>
    <n v="0.72638173899320468"/>
  </r>
  <r>
    <x v="9"/>
    <x v="2"/>
    <x v="5"/>
    <x v="3"/>
    <x v="0"/>
    <x v="2"/>
    <x v="0"/>
    <n v="491800986000"/>
    <n v="486300986000"/>
    <n v="313594948341"/>
    <n v="0.64485772673510477"/>
    <n v="312052809231"/>
    <n v="0.64168656493532172"/>
  </r>
  <r>
    <x v="9"/>
    <x v="2"/>
    <x v="5"/>
    <x v="3"/>
    <x v="0"/>
    <x v="1"/>
    <x v="0"/>
    <n v="58971433000"/>
    <n v="53282140535"/>
    <n v="48190162638"/>
    <n v="0.90443368367201427"/>
    <n v="28406526639"/>
    <n v="0.53313411123827326"/>
  </r>
  <r>
    <x v="9"/>
    <x v="2"/>
    <x v="5"/>
    <x v="3"/>
    <x v="0"/>
    <x v="3"/>
    <x v="0"/>
    <n v="4862345733000"/>
    <n v="6017535239885"/>
    <n v="5659624009814"/>
    <n v="0.94052195528516092"/>
    <n v="5659624009814"/>
    <n v="0.94052195528516092"/>
  </r>
  <r>
    <x v="9"/>
    <x v="2"/>
    <x v="6"/>
    <x v="4"/>
    <x v="0"/>
    <x v="0"/>
    <x v="0"/>
    <n v="119463681000"/>
    <n v="118316681000"/>
    <n v="110210915437"/>
    <n v="0.93149093184079423"/>
    <n v="102510490727"/>
    <n v="0.8664077614465876"/>
  </r>
  <r>
    <x v="9"/>
    <x v="2"/>
    <x v="6"/>
    <x v="4"/>
    <x v="0"/>
    <x v="1"/>
    <x v="0"/>
    <n v="4688886533000"/>
    <n v="4666492861573"/>
    <n v="4655565781907"/>
    <n v="0.99765839571812465"/>
    <n v="3968894402828"/>
    <n v="0.8505090483498885"/>
  </r>
  <r>
    <x v="9"/>
    <x v="2"/>
    <x v="7"/>
    <x v="5"/>
    <x v="0"/>
    <x v="0"/>
    <x v="0"/>
    <n v="73006977000"/>
    <n v="71618977000"/>
    <n v="68761314135"/>
    <n v="0.96009908288692813"/>
    <n v="66224657849"/>
    <n v="0.92468030992679495"/>
  </r>
  <r>
    <x v="9"/>
    <x v="2"/>
    <x v="7"/>
    <x v="5"/>
    <x v="0"/>
    <x v="1"/>
    <x v="0"/>
    <n v="430877239000"/>
    <n v="362842439718"/>
    <n v="359155436813"/>
    <n v="0.989838556625665"/>
    <n v="208629646421"/>
    <n v="0.57498689123341329"/>
  </r>
  <r>
    <x v="9"/>
    <x v="2"/>
    <x v="7"/>
    <x v="5"/>
    <x v="0"/>
    <x v="3"/>
    <x v="0"/>
    <n v="0"/>
    <n v="0"/>
    <n v="0"/>
    <n v="0"/>
    <n v="0"/>
    <n v="0"/>
  </r>
  <r>
    <x v="9"/>
    <x v="2"/>
    <x v="8"/>
    <x v="6"/>
    <x v="0"/>
    <x v="0"/>
    <x v="0"/>
    <n v="73605457000"/>
    <n v="73605457000"/>
    <n v="66914629632"/>
    <n v="0.90909875924009276"/>
    <n v="66730177329"/>
    <n v="0.90659279962082162"/>
  </r>
  <r>
    <x v="9"/>
    <x v="2"/>
    <x v="9"/>
    <x v="7"/>
    <x v="0"/>
    <x v="0"/>
    <x v="0"/>
    <n v="32477255000"/>
    <n v="27651183943"/>
    <n v="25739341354"/>
    <n v="0.93085856312912096"/>
    <n v="24517489468"/>
    <n v="0.88667051358597226"/>
  </r>
  <r>
    <x v="9"/>
    <x v="2"/>
    <x v="9"/>
    <x v="7"/>
    <x v="0"/>
    <x v="1"/>
    <x v="0"/>
    <n v="164619095000"/>
    <n v="195939095000"/>
    <n v="193058381321"/>
    <n v="0.98529791270598654"/>
    <n v="137628191190"/>
    <n v="0.70240291346655448"/>
  </r>
  <r>
    <x v="9"/>
    <x v="2"/>
    <x v="9"/>
    <x v="7"/>
    <x v="0"/>
    <x v="3"/>
    <x v="0"/>
    <n v="0"/>
    <n v="0"/>
    <n v="0"/>
    <n v="0"/>
    <n v="0"/>
    <n v="0"/>
  </r>
  <r>
    <x v="9"/>
    <x v="2"/>
    <x v="10"/>
    <x v="8"/>
    <x v="0"/>
    <x v="0"/>
    <x v="0"/>
    <n v="21194509000"/>
    <n v="21194509000"/>
    <n v="20904510439"/>
    <n v="0.98631727864042518"/>
    <n v="20415094562"/>
    <n v="0.96322564311350645"/>
  </r>
  <r>
    <x v="9"/>
    <x v="2"/>
    <x v="10"/>
    <x v="8"/>
    <x v="0"/>
    <x v="1"/>
    <x v="0"/>
    <n v="152661000000"/>
    <n v="261643000000"/>
    <n v="258814024411"/>
    <n v="0.98918765039003531"/>
    <n v="213196264829"/>
    <n v="0.81483649411220638"/>
  </r>
  <r>
    <x v="9"/>
    <x v="2"/>
    <x v="10"/>
    <x v="8"/>
    <x v="0"/>
    <x v="3"/>
    <x v="0"/>
    <n v="179155153000"/>
    <n v="179155153000"/>
    <n v="179155153000"/>
    <n v="1"/>
    <n v="179155153000"/>
    <n v="1"/>
  </r>
  <r>
    <x v="9"/>
    <x v="2"/>
    <x v="11"/>
    <x v="9"/>
    <x v="0"/>
    <x v="0"/>
    <x v="0"/>
    <n v="24140799000"/>
    <n v="24128799000"/>
    <n v="23315452837"/>
    <n v="0.96629147754100819"/>
    <n v="22595220971"/>
    <n v="0.93644200737052852"/>
  </r>
  <r>
    <x v="9"/>
    <x v="2"/>
    <x v="11"/>
    <x v="9"/>
    <x v="0"/>
    <x v="1"/>
    <x v="0"/>
    <n v="123851856000"/>
    <n v="143080160731"/>
    <n v="111826914922"/>
    <n v="0.78156827858365263"/>
    <n v="104528962660"/>
    <n v="0.7305622395582938"/>
  </r>
  <r>
    <x v="9"/>
    <x v="2"/>
    <x v="12"/>
    <x v="10"/>
    <x v="0"/>
    <x v="0"/>
    <x v="0"/>
    <n v="79294842000"/>
    <n v="79654842000"/>
    <n v="77703966140"/>
    <n v="0.97550838328196043"/>
    <n v="75732637357"/>
    <n v="0.95075999720142557"/>
  </r>
  <r>
    <x v="9"/>
    <x v="2"/>
    <x v="12"/>
    <x v="10"/>
    <x v="0"/>
    <x v="1"/>
    <x v="0"/>
    <n v="42985779000"/>
    <n v="42985779000"/>
    <n v="40153550651"/>
    <n v="0.93411243404475697"/>
    <n v="32998689511"/>
    <n v="0.76766526694793646"/>
  </r>
  <r>
    <x v="9"/>
    <x v="2"/>
    <x v="12"/>
    <x v="10"/>
    <x v="0"/>
    <x v="3"/>
    <x v="0"/>
    <n v="0"/>
    <n v="0"/>
    <n v="0"/>
    <n v="0"/>
    <n v="0"/>
    <n v="0"/>
  </r>
  <r>
    <x v="9"/>
    <x v="2"/>
    <x v="13"/>
    <x v="11"/>
    <x v="0"/>
    <x v="0"/>
    <x v="0"/>
    <n v="16842134000"/>
    <n v="20380478892"/>
    <n v="19358350480"/>
    <n v="0.949847674462585"/>
    <n v="18951432428"/>
    <n v="0.92988160525703112"/>
  </r>
  <r>
    <x v="9"/>
    <x v="2"/>
    <x v="13"/>
    <x v="11"/>
    <x v="0"/>
    <x v="1"/>
    <x v="0"/>
    <n v="96766078000"/>
    <n v="93083733108"/>
    <n v="83329267305"/>
    <n v="0.89520762138232657"/>
    <n v="66374146480"/>
    <n v="0.71305849329215965"/>
  </r>
  <r>
    <x v="9"/>
    <x v="2"/>
    <x v="14"/>
    <x v="12"/>
    <x v="0"/>
    <x v="0"/>
    <x v="0"/>
    <n v="29719731000"/>
    <n v="27544731000"/>
    <n v="25788264134"/>
    <n v="0.93623220114220751"/>
    <n v="23994215581"/>
    <n v="0.87110001477233523"/>
  </r>
  <r>
    <x v="9"/>
    <x v="2"/>
    <x v="14"/>
    <x v="12"/>
    <x v="0"/>
    <x v="1"/>
    <x v="0"/>
    <n v="1096605704000"/>
    <n v="1260122089485"/>
    <n v="1240163606640"/>
    <n v="0.98416146894690426"/>
    <n v="911409057937"/>
    <n v="0.72327043985831907"/>
  </r>
  <r>
    <x v="9"/>
    <x v="2"/>
    <x v="15"/>
    <x v="1"/>
    <x v="0"/>
    <x v="0"/>
    <x v="0"/>
    <n v="10747217000"/>
    <n v="11517217000"/>
    <n v="11147319609"/>
    <n v="0.96788309267768424"/>
    <n v="10783777266"/>
    <n v="0.93631797212816259"/>
  </r>
  <r>
    <x v="9"/>
    <x v="2"/>
    <x v="15"/>
    <x v="1"/>
    <x v="0"/>
    <x v="1"/>
    <x v="0"/>
    <n v="3799703000"/>
    <n v="3799703000"/>
    <n v="3794071773"/>
    <n v="0.99851798232651345"/>
    <n v="3501117303"/>
    <n v="0.92141867482800632"/>
  </r>
  <r>
    <x v="9"/>
    <x v="2"/>
    <x v="16"/>
    <x v="13"/>
    <x v="0"/>
    <x v="0"/>
    <x v="0"/>
    <n v="28662345000"/>
    <n v="28662345000"/>
    <n v="27408720263"/>
    <n v="0.95626231081232194"/>
    <n v="24432153727"/>
    <n v="0.85241293854358391"/>
  </r>
  <r>
    <x v="9"/>
    <x v="2"/>
    <x v="16"/>
    <x v="13"/>
    <x v="0"/>
    <x v="1"/>
    <x v="0"/>
    <n v="142714813000"/>
    <n v="142542813000"/>
    <n v="124536338198"/>
    <n v="0.87367672614963754"/>
    <n v="96195644889"/>
    <n v="0.6748544024383748"/>
  </r>
  <r>
    <x v="9"/>
    <x v="2"/>
    <x v="17"/>
    <x v="2"/>
    <x v="0"/>
    <x v="0"/>
    <x v="0"/>
    <n v="11868430000"/>
    <n v="11868430000"/>
    <n v="11233933950"/>
    <n v="0.94653917577977875"/>
    <n v="10871485742"/>
    <n v="0.91600032540108511"/>
  </r>
  <r>
    <x v="9"/>
    <x v="2"/>
    <x v="17"/>
    <x v="2"/>
    <x v="0"/>
    <x v="1"/>
    <x v="0"/>
    <n v="24677620000"/>
    <n v="24513620000"/>
    <n v="23591811229"/>
    <n v="0.9623960569267207"/>
    <n v="20324642742"/>
    <n v="0.82911633377689631"/>
  </r>
  <r>
    <x v="9"/>
    <x v="2"/>
    <x v="18"/>
    <x v="14"/>
    <x v="0"/>
    <x v="0"/>
    <x v="0"/>
    <n v="72881360000"/>
    <n v="78826360000"/>
    <n v="77030756427"/>
    <n v="0.97722077268314811"/>
    <n v="75645692456"/>
    <n v="0.95964969657358279"/>
  </r>
  <r>
    <x v="9"/>
    <x v="2"/>
    <x v="18"/>
    <x v="14"/>
    <x v="0"/>
    <x v="1"/>
    <x v="0"/>
    <n v="56000000000"/>
    <n v="47629825447"/>
    <n v="45659509770"/>
    <n v="0.95863273361787849"/>
    <n v="32300514618"/>
    <n v="0.67815731665744472"/>
  </r>
  <r>
    <x v="9"/>
    <x v="2"/>
    <x v="19"/>
    <x v="15"/>
    <x v="0"/>
    <x v="0"/>
    <x v="0"/>
    <n v="23481627000"/>
    <n v="23481627000"/>
    <n v="22901733213"/>
    <n v="0.97530436085199723"/>
    <n v="22585412017"/>
    <n v="0.96183335239078616"/>
  </r>
  <r>
    <x v="9"/>
    <x v="2"/>
    <x v="19"/>
    <x v="15"/>
    <x v="0"/>
    <x v="1"/>
    <x v="0"/>
    <n v="9583170000"/>
    <n v="9583170000"/>
    <n v="9571238002"/>
    <n v="0.99875490072700368"/>
    <n v="9254285425"/>
    <n v="0.96568102465050709"/>
  </r>
  <r>
    <x v="9"/>
    <x v="2"/>
    <x v="20"/>
    <x v="14"/>
    <x v="0"/>
    <x v="0"/>
    <x v="0"/>
    <n v="81994328000"/>
    <n v="79794328000"/>
    <n v="77295809770"/>
    <n v="0.96868802216117411"/>
    <n v="73805201283"/>
    <n v="0.92494295187246889"/>
  </r>
  <r>
    <x v="9"/>
    <x v="2"/>
    <x v="20"/>
    <x v="14"/>
    <x v="0"/>
    <x v="1"/>
    <x v="0"/>
    <n v="505548869000"/>
    <n v="478599094375"/>
    <n v="420616617909"/>
    <n v="0.87884959009017971"/>
    <n v="233136421311"/>
    <n v="0.48712257095983769"/>
  </r>
  <r>
    <x v="9"/>
    <x v="2"/>
    <x v="21"/>
    <x v="7"/>
    <x v="1"/>
    <x v="0"/>
    <x v="0"/>
    <n v="14337097000"/>
    <n v="14337097000"/>
    <n v="13644697654"/>
    <n v="0.9517057500552587"/>
    <n v="13096171375"/>
    <n v="0.91344652093795553"/>
  </r>
  <r>
    <x v="9"/>
    <x v="2"/>
    <x v="21"/>
    <x v="7"/>
    <x v="1"/>
    <x v="1"/>
    <x v="0"/>
    <n v="48550090000"/>
    <n v="46430841500"/>
    <n v="46188506388"/>
    <n v="0.99478072970096831"/>
    <n v="39088990064"/>
    <n v="0.84187554653731611"/>
  </r>
  <r>
    <x v="9"/>
    <x v="2"/>
    <x v="22"/>
    <x v="6"/>
    <x v="1"/>
    <x v="0"/>
    <x v="0"/>
    <n v="21272261000"/>
    <n v="21272261000"/>
    <n v="16496991483"/>
    <n v="0.77551659802406525"/>
    <n v="13056651944"/>
    <n v="0.61378769017548251"/>
  </r>
  <r>
    <x v="9"/>
    <x v="2"/>
    <x v="22"/>
    <x v="6"/>
    <x v="1"/>
    <x v="1"/>
    <x v="0"/>
    <n v="3385717044000"/>
    <n v="3335911564215"/>
    <n v="3211477100335"/>
    <n v="0.96269851239018633"/>
    <n v="2843936965016"/>
    <n v="0.85252169018012613"/>
  </r>
  <r>
    <x v="9"/>
    <x v="2"/>
    <x v="22"/>
    <x v="6"/>
    <x v="1"/>
    <x v="3"/>
    <x v="0"/>
    <n v="1915869000"/>
    <n v="3567869000"/>
    <n v="3172546973"/>
    <n v="0.88919939969769068"/>
    <n v="3172546973"/>
    <n v="0.88919939969769068"/>
  </r>
  <r>
    <x v="9"/>
    <x v="2"/>
    <x v="23"/>
    <x v="13"/>
    <x v="1"/>
    <x v="0"/>
    <x v="0"/>
    <n v="19504783000"/>
    <n v="19504783000"/>
    <n v="18523714087"/>
    <n v="0.94970111110695254"/>
    <n v="18022311975"/>
    <n v="0.92399448765977044"/>
  </r>
  <r>
    <x v="9"/>
    <x v="2"/>
    <x v="23"/>
    <x v="13"/>
    <x v="1"/>
    <x v="1"/>
    <x v="0"/>
    <n v="22286937000"/>
    <n v="20781937000"/>
    <n v="20561870782"/>
    <n v="0.98941069747252142"/>
    <n v="14669147631"/>
    <n v="0.70586046098590327"/>
  </r>
  <r>
    <x v="9"/>
    <x v="2"/>
    <x v="24"/>
    <x v="5"/>
    <x v="1"/>
    <x v="0"/>
    <x v="0"/>
    <n v="72781216000"/>
    <n v="70192216000"/>
    <n v="63605173542"/>
    <n v="0.90615708075094825"/>
    <n v="59356881575"/>
    <n v="0.84563339010411065"/>
  </r>
  <r>
    <x v="9"/>
    <x v="2"/>
    <x v="24"/>
    <x v="5"/>
    <x v="1"/>
    <x v="2"/>
    <x v="0"/>
    <n v="0"/>
    <n v="0"/>
    <n v="0"/>
    <n v="0"/>
    <n v="0"/>
    <n v="0"/>
  </r>
  <r>
    <x v="9"/>
    <x v="2"/>
    <x v="24"/>
    <x v="5"/>
    <x v="1"/>
    <x v="1"/>
    <x v="0"/>
    <n v="2615039772000"/>
    <n v="2160131426796"/>
    <n v="1677040849008"/>
    <n v="0.77636056223461336"/>
    <n v="561949360749"/>
    <n v="0.26014591231724615"/>
  </r>
  <r>
    <x v="9"/>
    <x v="2"/>
    <x v="24"/>
    <x v="5"/>
    <x v="1"/>
    <x v="3"/>
    <x v="0"/>
    <n v="2000000000"/>
    <n v="2000000000"/>
    <n v="1999999913"/>
    <n v="0.99999995649999995"/>
    <n v="1999999913"/>
    <n v="0.99999995649999995"/>
  </r>
  <r>
    <x v="9"/>
    <x v="2"/>
    <x v="25"/>
    <x v="3"/>
    <x v="1"/>
    <x v="0"/>
    <x v="0"/>
    <n v="525343327000"/>
    <n v="263967106000"/>
    <n v="259965248563"/>
    <n v="0.98483956013443585"/>
    <n v="259171380554"/>
    <n v="0.9818321096189917"/>
  </r>
  <r>
    <x v="9"/>
    <x v="2"/>
    <x v="25"/>
    <x v="3"/>
    <x v="1"/>
    <x v="2"/>
    <x v="0"/>
    <n v="95639482000"/>
    <n v="60572982000"/>
    <n v="55337285000"/>
    <n v="0.91356382289384397"/>
    <n v="55337285000"/>
    <n v="0.91356382289384397"/>
  </r>
  <r>
    <x v="9"/>
    <x v="2"/>
    <x v="25"/>
    <x v="3"/>
    <x v="1"/>
    <x v="1"/>
    <x v="0"/>
    <n v="5466978000"/>
    <n v="5466978000"/>
    <n v="4622788142"/>
    <n v="0.84558382016536371"/>
    <n v="4384683435"/>
    <n v="0.80203056149119312"/>
  </r>
  <r>
    <x v="9"/>
    <x v="2"/>
    <x v="26"/>
    <x v="8"/>
    <x v="1"/>
    <x v="0"/>
    <x v="0"/>
    <n v="11766415000"/>
    <n v="11783112370"/>
    <n v="11414737507"/>
    <n v="0.96873704914009917"/>
    <n v="11093123916"/>
    <n v="0.94144259747902248"/>
  </r>
  <r>
    <x v="9"/>
    <x v="2"/>
    <x v="26"/>
    <x v="8"/>
    <x v="1"/>
    <x v="1"/>
    <x v="0"/>
    <n v="119580962000"/>
    <n v="118190295026"/>
    <n v="111756998599"/>
    <n v="0.945568319077427"/>
    <n v="65989391524"/>
    <n v="0.55833172689418686"/>
  </r>
  <r>
    <x v="9"/>
    <x v="2"/>
    <x v="27"/>
    <x v="9"/>
    <x v="1"/>
    <x v="0"/>
    <x v="0"/>
    <n v="36583231000"/>
    <n v="36234231000"/>
    <n v="34709123809"/>
    <n v="0.9579097679484353"/>
    <n v="32379046857"/>
    <n v="0.89360380953027541"/>
  </r>
  <r>
    <x v="9"/>
    <x v="2"/>
    <x v="27"/>
    <x v="9"/>
    <x v="1"/>
    <x v="2"/>
    <x v="0"/>
    <n v="0"/>
    <n v="0"/>
    <n v="0"/>
    <n v="0"/>
    <n v="0"/>
    <n v="0"/>
  </r>
  <r>
    <x v="9"/>
    <x v="2"/>
    <x v="27"/>
    <x v="9"/>
    <x v="1"/>
    <x v="1"/>
    <x v="0"/>
    <n v="337446954000"/>
    <n v="328951595084"/>
    <n v="319560677873"/>
    <n v="0.97145197849366871"/>
    <n v="229692938138"/>
    <n v="0.69825755998947614"/>
  </r>
  <r>
    <x v="9"/>
    <x v="2"/>
    <x v="28"/>
    <x v="9"/>
    <x v="1"/>
    <x v="0"/>
    <x v="0"/>
    <n v="6721138000"/>
    <n v="6721138000"/>
    <n v="6571244875"/>
    <n v="0.97769825214122963"/>
    <n v="6392226713"/>
    <n v="0.951063155227582"/>
  </r>
  <r>
    <x v="9"/>
    <x v="2"/>
    <x v="28"/>
    <x v="9"/>
    <x v="1"/>
    <x v="1"/>
    <x v="0"/>
    <n v="24304000000"/>
    <n v="24743999362"/>
    <n v="24561868355"/>
    <n v="0.99263938685353736"/>
    <n v="21070547661"/>
    <n v="0.85154171533638923"/>
  </r>
  <r>
    <x v="9"/>
    <x v="2"/>
    <x v="29"/>
    <x v="12"/>
    <x v="1"/>
    <x v="0"/>
    <x v="0"/>
    <n v="15407682000"/>
    <n v="15276682000"/>
    <n v="14830012646"/>
    <n v="0.97076136336411267"/>
    <n v="14400394534"/>
    <n v="0.94263888807792162"/>
  </r>
  <r>
    <x v="9"/>
    <x v="2"/>
    <x v="29"/>
    <x v="12"/>
    <x v="1"/>
    <x v="1"/>
    <x v="0"/>
    <n v="84169716000"/>
    <n v="83444716000"/>
    <n v="82957947845"/>
    <n v="0.99416657904378269"/>
    <n v="68594059674"/>
    <n v="0.82202999736975557"/>
  </r>
  <r>
    <x v="9"/>
    <x v="2"/>
    <x v="30"/>
    <x v="9"/>
    <x v="1"/>
    <x v="0"/>
    <x v="0"/>
    <n v="5181213000"/>
    <n v="5148213000"/>
    <n v="4674731995"/>
    <n v="0.9080300280893584"/>
    <n v="4526851170"/>
    <n v="0.87930533759966811"/>
  </r>
  <r>
    <x v="9"/>
    <x v="2"/>
    <x v="30"/>
    <x v="9"/>
    <x v="1"/>
    <x v="1"/>
    <x v="0"/>
    <n v="9640067000"/>
    <n v="10291181685"/>
    <n v="9382705248"/>
    <n v="0.91172282592929466"/>
    <n v="8593354345"/>
    <n v="0.83502114801114791"/>
  </r>
  <r>
    <x v="9"/>
    <x v="2"/>
    <x v="31"/>
    <x v="9"/>
    <x v="1"/>
    <x v="0"/>
    <x v="0"/>
    <n v="28321510000"/>
    <n v="28852550711"/>
    <n v="28548633615"/>
    <n v="0.9894665432167794"/>
    <n v="28171844244"/>
    <n v="0.97640740765631917"/>
  </r>
  <r>
    <x v="9"/>
    <x v="2"/>
    <x v="31"/>
    <x v="9"/>
    <x v="1"/>
    <x v="1"/>
    <x v="0"/>
    <n v="31446000000"/>
    <n v="31402000000"/>
    <n v="31182839961"/>
    <n v="0.99302082545697723"/>
    <n v="26341449981"/>
    <n v="0.83884625122603651"/>
  </r>
  <r>
    <x v="9"/>
    <x v="2"/>
    <x v="32"/>
    <x v="14"/>
    <x v="1"/>
    <x v="0"/>
    <x v="0"/>
    <n v="0"/>
    <n v="0"/>
    <n v="0"/>
    <n v="0"/>
    <n v="0"/>
    <n v="0"/>
  </r>
  <r>
    <x v="9"/>
    <x v="2"/>
    <x v="32"/>
    <x v="14"/>
    <x v="1"/>
    <x v="2"/>
    <x v="0"/>
    <n v="0"/>
    <n v="0"/>
    <n v="0"/>
    <n v="0"/>
    <n v="0"/>
    <n v="0"/>
  </r>
  <r>
    <x v="9"/>
    <x v="2"/>
    <x v="32"/>
    <x v="14"/>
    <x v="1"/>
    <x v="1"/>
    <x v="0"/>
    <n v="0"/>
    <n v="0"/>
    <n v="0"/>
    <n v="0"/>
    <n v="0"/>
    <n v="0"/>
  </r>
  <r>
    <x v="9"/>
    <x v="2"/>
    <x v="33"/>
    <x v="13"/>
    <x v="1"/>
    <x v="0"/>
    <x v="0"/>
    <n v="8079997000"/>
    <n v="7879997000"/>
    <n v="7654639027"/>
    <n v="0.97140126157408435"/>
    <n v="7240829526"/>
    <n v="0.9188873455154869"/>
  </r>
  <r>
    <x v="9"/>
    <x v="2"/>
    <x v="33"/>
    <x v="13"/>
    <x v="1"/>
    <x v="1"/>
    <x v="0"/>
    <n v="53181000000"/>
    <n v="51057704336"/>
    <n v="47294574052"/>
    <n v="0.92629652404198137"/>
    <n v="32900896854"/>
    <n v="0.64438652857335943"/>
  </r>
  <r>
    <x v="9"/>
    <x v="2"/>
    <x v="34"/>
    <x v="4"/>
    <x v="1"/>
    <x v="0"/>
    <x v="0"/>
    <n v="6743525000"/>
    <n v="6743525000"/>
    <n v="6279856136"/>
    <n v="0.9312423600416696"/>
    <n v="6177613643"/>
    <n v="0.9160807801557791"/>
  </r>
  <r>
    <x v="9"/>
    <x v="2"/>
    <x v="34"/>
    <x v="4"/>
    <x v="1"/>
    <x v="1"/>
    <x v="0"/>
    <n v="5704000000"/>
    <n v="5487757224"/>
    <n v="5484470023"/>
    <n v="0.99940099372734204"/>
    <n v="5076530955"/>
    <n v="0.92506478471723297"/>
  </r>
  <r>
    <x v="9"/>
    <x v="2"/>
    <x v="35"/>
    <x v="2"/>
    <x v="1"/>
    <x v="0"/>
    <x v="0"/>
    <n v="16643757000"/>
    <n v="16626757000"/>
    <n v="15796807952"/>
    <n v="0.95008352813480101"/>
    <n v="15047340014"/>
    <n v="0.90500751373223298"/>
  </r>
  <r>
    <x v="9"/>
    <x v="2"/>
    <x v="35"/>
    <x v="2"/>
    <x v="1"/>
    <x v="1"/>
    <x v="0"/>
    <n v="21664000000"/>
    <n v="22874418218"/>
    <n v="22647378115"/>
    <n v="0.99007449715939266"/>
    <n v="19124620252"/>
    <n v="0.83607023661702295"/>
  </r>
  <r>
    <x v="9"/>
    <x v="2"/>
    <x v="36"/>
    <x v="7"/>
    <x v="1"/>
    <x v="0"/>
    <x v="0"/>
    <n v="7766402000"/>
    <n v="7766402000"/>
    <n v="7661009109"/>
    <n v="0.98642963743056311"/>
    <n v="7422171679"/>
    <n v="0.95567698903559206"/>
  </r>
  <r>
    <x v="9"/>
    <x v="2"/>
    <x v="36"/>
    <x v="7"/>
    <x v="1"/>
    <x v="1"/>
    <x v="0"/>
    <n v="24809041000"/>
    <n v="25763673885"/>
    <n v="24579571826"/>
    <n v="0.95403985998715024"/>
    <n v="18222980417"/>
    <n v="0.70731295925965332"/>
  </r>
  <r>
    <x v="9"/>
    <x v="2"/>
    <x v="36"/>
    <x v="7"/>
    <x v="1"/>
    <x v="3"/>
    <x v="0"/>
    <n v="0"/>
    <n v="0"/>
    <n v="0"/>
    <n v="0"/>
    <n v="0"/>
    <n v="0"/>
  </r>
  <r>
    <x v="9"/>
    <x v="2"/>
    <x v="37"/>
    <x v="9"/>
    <x v="1"/>
    <x v="0"/>
    <x v="0"/>
    <n v="13005176000"/>
    <n v="13354119000"/>
    <n v="12653501774"/>
    <n v="0.94753549627646716"/>
    <n v="12260016710"/>
    <n v="0.9180700508959071"/>
  </r>
  <r>
    <x v="9"/>
    <x v="2"/>
    <x v="37"/>
    <x v="9"/>
    <x v="1"/>
    <x v="1"/>
    <x v="0"/>
    <n v="136602000000"/>
    <n v="150450238927"/>
    <n v="141508725712"/>
    <n v="0.94056830166060079"/>
    <n v="111485677052"/>
    <n v="0.74101362581480512"/>
  </r>
  <r>
    <x v="9"/>
    <x v="2"/>
    <x v="38"/>
    <x v="3"/>
    <x v="1"/>
    <x v="0"/>
    <x v="0"/>
    <n v="54528704000"/>
    <n v="54369704000"/>
    <n v="52879248466"/>
    <n v="0.97258665351571527"/>
    <n v="49327293675"/>
    <n v="0.90725698405494359"/>
  </r>
  <r>
    <x v="9"/>
    <x v="2"/>
    <x v="38"/>
    <x v="3"/>
    <x v="1"/>
    <x v="1"/>
    <x v="0"/>
    <n v="53085100000"/>
    <n v="55585100000"/>
    <n v="52978403280"/>
    <n v="0.95310439812107917"/>
    <n v="33555234813"/>
    <n v="0.60367319322984037"/>
  </r>
  <r>
    <x v="9"/>
    <x v="2"/>
    <x v="38"/>
    <x v="3"/>
    <x v="1"/>
    <x v="3"/>
    <x v="0"/>
    <n v="0"/>
    <n v="0"/>
    <n v="0"/>
    <n v="0"/>
    <n v="0"/>
    <n v="0"/>
  </r>
  <r>
    <x v="9"/>
    <x v="2"/>
    <x v="39"/>
    <x v="5"/>
    <x v="1"/>
    <x v="0"/>
    <x v="0"/>
    <n v="29552359000"/>
    <n v="29022359000"/>
    <n v="23175871672"/>
    <n v="0.79855230486260609"/>
    <n v="20837282143"/>
    <n v="0.71797341294689376"/>
  </r>
  <r>
    <x v="9"/>
    <x v="2"/>
    <x v="39"/>
    <x v="5"/>
    <x v="1"/>
    <x v="1"/>
    <x v="0"/>
    <n v="134333689000"/>
    <n v="153961689000"/>
    <n v="145538098594"/>
    <n v="0.94528775008437327"/>
    <n v="93368966179"/>
    <n v="0.60644285461820313"/>
  </r>
  <r>
    <x v="9"/>
    <x v="2"/>
    <x v="40"/>
    <x v="8"/>
    <x v="1"/>
    <x v="0"/>
    <x v="0"/>
    <n v="231353018000"/>
    <n v="231353018000"/>
    <n v="199748554712"/>
    <n v="0.86339290681740755"/>
    <n v="197583591358"/>
    <n v="0.8540350718830908"/>
  </r>
  <r>
    <x v="9"/>
    <x v="2"/>
    <x v="40"/>
    <x v="8"/>
    <x v="1"/>
    <x v="1"/>
    <x v="0"/>
    <n v="147117947000"/>
    <n v="147117947000"/>
    <n v="126431479534"/>
    <n v="0.85938855260126756"/>
    <n v="72232295446"/>
    <n v="0.49098221473957898"/>
  </r>
  <r>
    <x v="9"/>
    <x v="2"/>
    <x v="41"/>
    <x v="13"/>
    <x v="1"/>
    <x v="0"/>
    <x v="0"/>
    <n v="6023223000"/>
    <n v="5903223000"/>
    <n v="5588442427"/>
    <n v="0.94667648960576278"/>
    <n v="5372506212"/>
    <n v="0.91009711339043098"/>
  </r>
  <r>
    <x v="9"/>
    <x v="2"/>
    <x v="41"/>
    <x v="13"/>
    <x v="1"/>
    <x v="1"/>
    <x v="0"/>
    <n v="28815000000"/>
    <n v="24453459554"/>
    <n v="23362448382"/>
    <n v="0.95538417909372919"/>
    <n v="17764570805"/>
    <n v="0.7264645219532605"/>
  </r>
  <r>
    <x v="9"/>
    <x v="2"/>
    <x v="42"/>
    <x v="4"/>
    <x v="2"/>
    <x v="0"/>
    <x v="0"/>
    <n v="330861642000"/>
    <n v="365119561186"/>
    <n v="321572065407"/>
    <n v="0.88073086076914975"/>
    <n v="310224275636"/>
    <n v="0.84965120638377656"/>
  </r>
  <r>
    <x v="9"/>
    <x v="2"/>
    <x v="42"/>
    <x v="4"/>
    <x v="2"/>
    <x v="2"/>
    <x v="0"/>
    <n v="0"/>
    <n v="0"/>
    <n v="0"/>
    <n v="0"/>
    <n v="0"/>
    <n v="0"/>
  </r>
  <r>
    <x v="9"/>
    <x v="2"/>
    <x v="42"/>
    <x v="4"/>
    <x v="2"/>
    <x v="1"/>
    <x v="0"/>
    <n v="29786034000"/>
    <n v="31691782980"/>
    <n v="20690947462"/>
    <n v="0.65288051085852794"/>
    <n v="7114268979"/>
    <n v="0.22448307763213138"/>
  </r>
  <r>
    <x v="9"/>
    <x v="2"/>
    <x v="42"/>
    <x v="4"/>
    <x v="2"/>
    <x v="3"/>
    <x v="0"/>
    <n v="218317000"/>
    <n v="240205659"/>
    <n v="42250000"/>
    <n v="0.17589094351852885"/>
    <n v="40450000"/>
    <n v="0.16839736485975129"/>
  </r>
  <r>
    <x v="9"/>
    <x v="2"/>
    <x v="43"/>
    <x v="16"/>
    <x v="3"/>
    <x v="0"/>
    <x v="0"/>
    <n v="158967624000"/>
    <n v="164514333000"/>
    <n v="163882312792"/>
    <n v="0.99615826659917828"/>
    <n v="162238433272"/>
    <n v="0.98616594866539686"/>
  </r>
  <r>
    <x v="9"/>
    <x v="2"/>
    <x v="43"/>
    <x v="16"/>
    <x v="3"/>
    <x v="1"/>
    <x v="0"/>
    <n v="9132087000"/>
    <n v="12132087000"/>
    <n v="12126849807"/>
    <n v="0.99956831887209519"/>
    <n v="10938293282"/>
    <n v="0.90160030026161209"/>
  </r>
  <r>
    <x v="9"/>
    <x v="2"/>
    <x v="44"/>
    <x v="4"/>
    <x v="1"/>
    <x v="0"/>
    <x v="0"/>
    <n v="0"/>
    <n v="3000000000"/>
    <n v="1513024329"/>
    <n v="0.50434144299999994"/>
    <n v="635713749"/>
    <n v="0.21190458300000001"/>
  </r>
  <r>
    <x v="9"/>
    <x v="2"/>
    <x v="44"/>
    <x v="4"/>
    <x v="1"/>
    <x v="1"/>
    <x v="0"/>
    <n v="0"/>
    <n v="120698886757"/>
    <n v="120698886757"/>
    <n v="1"/>
    <n v="120698886757"/>
    <n v="1"/>
  </r>
  <r>
    <x v="10"/>
    <x v="2"/>
    <x v="0"/>
    <x v="0"/>
    <x v="0"/>
    <x v="0"/>
    <x v="0"/>
    <n v="83918583000"/>
    <n v="81818583000"/>
    <n v="80270215824"/>
    <n v="0.98107560508594971"/>
    <n v="80270215824"/>
    <n v="0.98107560508594971"/>
  </r>
  <r>
    <x v="10"/>
    <x v="2"/>
    <x v="1"/>
    <x v="0"/>
    <x v="0"/>
    <x v="0"/>
    <x v="0"/>
    <n v="160825844000"/>
    <n v="165319834242"/>
    <n v="165159383579"/>
    <n v="0.99902945303728574"/>
    <n v="162135012367"/>
    <n v="0.98073539155417999"/>
  </r>
  <r>
    <x v="10"/>
    <x v="2"/>
    <x v="1"/>
    <x v="0"/>
    <x v="0"/>
    <x v="1"/>
    <x v="0"/>
    <n v="7500000000"/>
    <n v="8000000000"/>
    <n v="7884524602"/>
    <n v="0.98556557524999999"/>
    <n v="6982829136"/>
    <n v="0.87285364200000004"/>
  </r>
  <r>
    <x v="10"/>
    <x v="2"/>
    <x v="2"/>
    <x v="1"/>
    <x v="0"/>
    <x v="0"/>
    <x v="0"/>
    <n v="107907955000"/>
    <n v="107907955000"/>
    <n v="100312484189"/>
    <n v="0.92961157672759154"/>
    <n v="96075791474"/>
    <n v="0.89034947862740976"/>
  </r>
  <r>
    <x v="10"/>
    <x v="2"/>
    <x v="2"/>
    <x v="1"/>
    <x v="0"/>
    <x v="1"/>
    <x v="0"/>
    <n v="96724570000"/>
    <n v="105650570000"/>
    <n v="105563723600"/>
    <n v="0.99917798455796314"/>
    <n v="93312639548"/>
    <n v="0.88321946155141429"/>
  </r>
  <r>
    <x v="10"/>
    <x v="2"/>
    <x v="3"/>
    <x v="0"/>
    <x v="0"/>
    <x v="0"/>
    <x v="0"/>
    <n v="21449978000"/>
    <n v="21449978000"/>
    <n v="20490204003"/>
    <n v="0.95525524562309572"/>
    <n v="19731337031"/>
    <n v="0.91987679572445247"/>
  </r>
  <r>
    <x v="10"/>
    <x v="2"/>
    <x v="3"/>
    <x v="0"/>
    <x v="0"/>
    <x v="1"/>
    <x v="0"/>
    <n v="2500000000"/>
    <n v="2500000000"/>
    <n v="2468882189"/>
    <n v="0.98755287560000005"/>
    <n v="2291937636"/>
    <n v="0.91677505439999996"/>
  </r>
  <r>
    <x v="10"/>
    <x v="2"/>
    <x v="4"/>
    <x v="2"/>
    <x v="0"/>
    <x v="0"/>
    <x v="0"/>
    <n v="136255931000"/>
    <n v="136255931000"/>
    <n v="133413286743"/>
    <n v="0.97913746406385793"/>
    <n v="130099963295"/>
    <n v="0.95482055232516816"/>
  </r>
  <r>
    <x v="10"/>
    <x v="2"/>
    <x v="4"/>
    <x v="2"/>
    <x v="0"/>
    <x v="1"/>
    <x v="0"/>
    <n v="91994438000"/>
    <n v="95214438000"/>
    <n v="92909788596"/>
    <n v="0.97579516875371364"/>
    <n v="82533693785"/>
    <n v="0.86681910347462221"/>
  </r>
  <r>
    <x v="10"/>
    <x v="2"/>
    <x v="5"/>
    <x v="3"/>
    <x v="0"/>
    <x v="0"/>
    <x v="0"/>
    <n v="462709529000"/>
    <n v="444844331709"/>
    <n v="385323138862"/>
    <n v="0.86619770422086328"/>
    <n v="347652348786"/>
    <n v="0.7815146198455345"/>
  </r>
  <r>
    <x v="10"/>
    <x v="2"/>
    <x v="5"/>
    <x v="3"/>
    <x v="0"/>
    <x v="2"/>
    <x v="0"/>
    <n v="582461819000"/>
    <n v="572461819000"/>
    <n v="570497911266"/>
    <n v="0.99656936468281743"/>
    <n v="568921886739"/>
    <n v="0.9938162998063631"/>
  </r>
  <r>
    <x v="10"/>
    <x v="2"/>
    <x v="5"/>
    <x v="3"/>
    <x v="0"/>
    <x v="1"/>
    <x v="0"/>
    <n v="61160705000"/>
    <n v="64687721000"/>
    <n v="64101868698"/>
    <n v="0.99094337699731294"/>
    <n v="35518953599"/>
    <n v="0.54908339712570797"/>
  </r>
  <r>
    <x v="10"/>
    <x v="2"/>
    <x v="5"/>
    <x v="3"/>
    <x v="0"/>
    <x v="3"/>
    <x v="0"/>
    <n v="8107793700000"/>
    <n v="8154418779000"/>
    <n v="7697872282263"/>
    <n v="0.94401238039028113"/>
    <n v="7687490064053"/>
    <n v="0.94273917889163639"/>
  </r>
  <r>
    <x v="10"/>
    <x v="2"/>
    <x v="6"/>
    <x v="4"/>
    <x v="0"/>
    <x v="0"/>
    <x v="0"/>
    <n v="122614871000"/>
    <n v="122614871000"/>
    <n v="122082462100"/>
    <n v="0.9956578766045433"/>
    <n v="114995093723"/>
    <n v="0.93785601032846988"/>
  </r>
  <r>
    <x v="10"/>
    <x v="2"/>
    <x v="6"/>
    <x v="4"/>
    <x v="0"/>
    <x v="1"/>
    <x v="0"/>
    <n v="4812127827000"/>
    <n v="5095379830823"/>
    <n v="5091054221605"/>
    <n v="0.99915107227299649"/>
    <n v="4502967763713"/>
    <n v="0.8837354452897942"/>
  </r>
  <r>
    <x v="10"/>
    <x v="2"/>
    <x v="7"/>
    <x v="5"/>
    <x v="0"/>
    <x v="0"/>
    <x v="0"/>
    <n v="88610798000"/>
    <n v="93499971000"/>
    <n v="92705926036"/>
    <n v="0.99150753785795287"/>
    <n v="87957978394"/>
    <n v="0.94072733342345105"/>
  </r>
  <r>
    <x v="10"/>
    <x v="2"/>
    <x v="7"/>
    <x v="5"/>
    <x v="0"/>
    <x v="1"/>
    <x v="0"/>
    <n v="420491759000"/>
    <n v="369226705374"/>
    <n v="366450289414"/>
    <n v="0.99248045734615076"/>
    <n v="254826146934"/>
    <n v="0.69016174405878772"/>
  </r>
  <r>
    <x v="10"/>
    <x v="2"/>
    <x v="7"/>
    <x v="5"/>
    <x v="0"/>
    <x v="3"/>
    <x v="0"/>
    <n v="0"/>
    <n v="0"/>
    <n v="0"/>
    <n v="0"/>
    <n v="0"/>
    <n v="0"/>
  </r>
  <r>
    <x v="10"/>
    <x v="2"/>
    <x v="8"/>
    <x v="6"/>
    <x v="0"/>
    <x v="0"/>
    <x v="0"/>
    <n v="75904775000"/>
    <n v="75904775000"/>
    <n v="74431192998"/>
    <n v="0.9805864387056018"/>
    <n v="74174955475"/>
    <n v="0.97721066263617806"/>
  </r>
  <r>
    <x v="10"/>
    <x v="2"/>
    <x v="9"/>
    <x v="7"/>
    <x v="0"/>
    <x v="0"/>
    <x v="0"/>
    <n v="28771857000"/>
    <n v="28771857000"/>
    <n v="28003580074"/>
    <n v="0.97329762461978031"/>
    <n v="26801932677"/>
    <n v="0.93153294474527659"/>
  </r>
  <r>
    <x v="10"/>
    <x v="2"/>
    <x v="9"/>
    <x v="7"/>
    <x v="0"/>
    <x v="1"/>
    <x v="0"/>
    <n v="239653000000"/>
    <n v="228153000000"/>
    <n v="223045650388"/>
    <n v="0.97761436574579341"/>
    <n v="147297987065"/>
    <n v="0.64561056424855245"/>
  </r>
  <r>
    <x v="10"/>
    <x v="2"/>
    <x v="9"/>
    <x v="7"/>
    <x v="0"/>
    <x v="3"/>
    <x v="0"/>
    <n v="0"/>
    <n v="0"/>
    <n v="0"/>
    <n v="0"/>
    <n v="0"/>
    <n v="0"/>
  </r>
  <r>
    <x v="10"/>
    <x v="2"/>
    <x v="10"/>
    <x v="8"/>
    <x v="0"/>
    <x v="0"/>
    <x v="0"/>
    <n v="21349462000"/>
    <n v="21349462000"/>
    <n v="20759882589"/>
    <n v="0.97238434340874724"/>
    <n v="20326349717"/>
    <n v="0.95207784238310078"/>
  </r>
  <r>
    <x v="10"/>
    <x v="2"/>
    <x v="10"/>
    <x v="8"/>
    <x v="0"/>
    <x v="1"/>
    <x v="0"/>
    <n v="207808752000"/>
    <n v="247016360000"/>
    <n v="246700661836"/>
    <n v="0.99872195443249179"/>
    <n v="169972234043"/>
    <n v="0.68810112027802528"/>
  </r>
  <r>
    <x v="10"/>
    <x v="2"/>
    <x v="10"/>
    <x v="8"/>
    <x v="0"/>
    <x v="3"/>
    <x v="0"/>
    <n v="185381251000"/>
    <n v="182507617830"/>
    <n v="181085033608"/>
    <n v="0.99220534332257249"/>
    <n v="181085033608"/>
    <n v="0.99220534332257249"/>
  </r>
  <r>
    <x v="10"/>
    <x v="2"/>
    <x v="11"/>
    <x v="9"/>
    <x v="0"/>
    <x v="0"/>
    <x v="0"/>
    <n v="26297537000"/>
    <n v="26297537000"/>
    <n v="24291790924"/>
    <n v="0.92372874782912184"/>
    <n v="23295759734"/>
    <n v="0.88585329242050315"/>
  </r>
  <r>
    <x v="10"/>
    <x v="2"/>
    <x v="11"/>
    <x v="9"/>
    <x v="0"/>
    <x v="1"/>
    <x v="0"/>
    <n v="154990095000"/>
    <n v="177199898885"/>
    <n v="161243050064"/>
    <n v="0.90995001170200585"/>
    <n v="148954749131"/>
    <n v="0.8406029014027222"/>
  </r>
  <r>
    <x v="10"/>
    <x v="2"/>
    <x v="12"/>
    <x v="10"/>
    <x v="0"/>
    <x v="0"/>
    <x v="0"/>
    <n v="83717557000"/>
    <n v="85307220738"/>
    <n v="84370772653"/>
    <n v="0.98902263985511762"/>
    <n v="82731399555"/>
    <n v="0.96980535573992033"/>
  </r>
  <r>
    <x v="10"/>
    <x v="2"/>
    <x v="12"/>
    <x v="10"/>
    <x v="0"/>
    <x v="1"/>
    <x v="0"/>
    <n v="56885779000"/>
    <n v="62175056000"/>
    <n v="61313385590"/>
    <n v="0.98614122020251982"/>
    <n v="52348335245"/>
    <n v="0.8419507534500652"/>
  </r>
  <r>
    <x v="10"/>
    <x v="2"/>
    <x v="12"/>
    <x v="10"/>
    <x v="0"/>
    <x v="3"/>
    <x v="0"/>
    <n v="0"/>
    <n v="0"/>
    <n v="0"/>
    <n v="0"/>
    <n v="0"/>
    <n v="0"/>
  </r>
  <r>
    <x v="10"/>
    <x v="2"/>
    <x v="13"/>
    <x v="11"/>
    <x v="0"/>
    <x v="0"/>
    <x v="0"/>
    <n v="25515482000"/>
    <n v="25515482000"/>
    <n v="23577147545"/>
    <n v="0.92403300650953801"/>
    <n v="23250819017"/>
    <n v="0.91124357427384672"/>
  </r>
  <r>
    <x v="10"/>
    <x v="2"/>
    <x v="13"/>
    <x v="11"/>
    <x v="0"/>
    <x v="1"/>
    <x v="0"/>
    <n v="101548173000"/>
    <n v="98278173000"/>
    <n v="96375329963"/>
    <n v="0.98063819280604658"/>
    <n v="85032512276"/>
    <n v="0.86522276188426905"/>
  </r>
  <r>
    <x v="10"/>
    <x v="2"/>
    <x v="14"/>
    <x v="12"/>
    <x v="0"/>
    <x v="0"/>
    <x v="0"/>
    <n v="29485902000"/>
    <n v="29485902000"/>
    <n v="29253323192"/>
    <n v="0.99211220304537406"/>
    <n v="27654454315"/>
    <n v="0.93788734409413688"/>
  </r>
  <r>
    <x v="10"/>
    <x v="2"/>
    <x v="14"/>
    <x v="12"/>
    <x v="0"/>
    <x v="1"/>
    <x v="0"/>
    <n v="1165673038000"/>
    <n v="1266480095279"/>
    <n v="1228769962373"/>
    <n v="0.97022445670755475"/>
    <n v="1014322052327"/>
    <n v="0.80089853453523829"/>
  </r>
  <r>
    <x v="10"/>
    <x v="2"/>
    <x v="15"/>
    <x v="1"/>
    <x v="0"/>
    <x v="0"/>
    <x v="0"/>
    <n v="12315529000"/>
    <n v="12774940403"/>
    <n v="12624536685"/>
    <n v="0.9882266599095304"/>
    <n v="12414590623"/>
    <n v="0.97179244923010544"/>
  </r>
  <r>
    <x v="10"/>
    <x v="2"/>
    <x v="15"/>
    <x v="1"/>
    <x v="0"/>
    <x v="1"/>
    <x v="0"/>
    <n v="5000000000"/>
    <n v="5000000000"/>
    <n v="4999951684"/>
    <n v="0.99999033680000005"/>
    <n v="4584399496"/>
    <n v="0.91687989920000001"/>
  </r>
  <r>
    <x v="10"/>
    <x v="2"/>
    <x v="16"/>
    <x v="13"/>
    <x v="0"/>
    <x v="0"/>
    <x v="0"/>
    <n v="28826780000"/>
    <n v="29250923113"/>
    <n v="28964675832"/>
    <n v="0.99021407700898223"/>
    <n v="28219213762"/>
    <n v="0.96472899856820327"/>
  </r>
  <r>
    <x v="10"/>
    <x v="2"/>
    <x v="16"/>
    <x v="13"/>
    <x v="0"/>
    <x v="1"/>
    <x v="0"/>
    <n v="161884857000"/>
    <n v="174457253505"/>
    <n v="170579107859"/>
    <n v="0.97777022412032388"/>
    <n v="131665499153"/>
    <n v="0.75471496029958096"/>
  </r>
  <r>
    <x v="10"/>
    <x v="2"/>
    <x v="17"/>
    <x v="2"/>
    <x v="0"/>
    <x v="0"/>
    <x v="0"/>
    <n v="12316161000"/>
    <n v="12316161000"/>
    <n v="12151336109"/>
    <n v="0.9866171860695877"/>
    <n v="11737821410"/>
    <n v="0.95304221908109188"/>
  </r>
  <r>
    <x v="10"/>
    <x v="2"/>
    <x v="17"/>
    <x v="2"/>
    <x v="0"/>
    <x v="1"/>
    <x v="0"/>
    <n v="26549029000"/>
    <n v="27349029000"/>
    <n v="27340264965"/>
    <n v="0.99967954858653296"/>
    <n v="25958607829"/>
    <n v="0.94916012663557447"/>
  </r>
  <r>
    <x v="10"/>
    <x v="2"/>
    <x v="18"/>
    <x v="14"/>
    <x v="0"/>
    <x v="0"/>
    <x v="0"/>
    <n v="80639410000"/>
    <n v="85029410000"/>
    <n v="84220623836"/>
    <n v="0.99048815975554816"/>
    <n v="82657886656"/>
    <n v="0.9721093755207757"/>
  </r>
  <r>
    <x v="10"/>
    <x v="2"/>
    <x v="18"/>
    <x v="14"/>
    <x v="0"/>
    <x v="1"/>
    <x v="0"/>
    <n v="56000000000"/>
    <n v="56000000000"/>
    <n v="55511828129"/>
    <n v="0.99128264516071429"/>
    <n v="39447852233"/>
    <n v="0.70442593273214282"/>
  </r>
  <r>
    <x v="10"/>
    <x v="2"/>
    <x v="19"/>
    <x v="15"/>
    <x v="0"/>
    <x v="0"/>
    <x v="0"/>
    <n v="24642418000"/>
    <n v="24642418000"/>
    <n v="23898515125"/>
    <n v="0.96981209899937582"/>
    <n v="23406460722"/>
    <n v="0.94984431811845738"/>
  </r>
  <r>
    <x v="10"/>
    <x v="2"/>
    <x v="19"/>
    <x v="15"/>
    <x v="0"/>
    <x v="1"/>
    <x v="0"/>
    <n v="9870665000"/>
    <n v="9870665000"/>
    <n v="9755361591"/>
    <n v="0.98831857742107543"/>
    <n v="8420145538"/>
    <n v="0.85304744290278312"/>
  </r>
  <r>
    <x v="10"/>
    <x v="2"/>
    <x v="20"/>
    <x v="14"/>
    <x v="0"/>
    <x v="0"/>
    <x v="0"/>
    <n v="83959257000"/>
    <n v="83959257000"/>
    <n v="82508216053"/>
    <n v="0.98271732029500924"/>
    <n v="79684784612"/>
    <n v="0.9490887301682529"/>
  </r>
  <r>
    <x v="10"/>
    <x v="2"/>
    <x v="20"/>
    <x v="14"/>
    <x v="0"/>
    <x v="1"/>
    <x v="0"/>
    <n v="534627576000"/>
    <n v="482504439548"/>
    <n v="452435605552"/>
    <n v="0.93768174646399549"/>
    <n v="254141904770"/>
    <n v="0.52671412724839339"/>
  </r>
  <r>
    <x v="10"/>
    <x v="2"/>
    <x v="21"/>
    <x v="7"/>
    <x v="1"/>
    <x v="0"/>
    <x v="0"/>
    <n v="15878810000"/>
    <n v="16309727408"/>
    <n v="15716110296"/>
    <n v="0.96360349274085177"/>
    <n v="15381957210"/>
    <n v="0.94311553008881532"/>
  </r>
  <r>
    <x v="10"/>
    <x v="2"/>
    <x v="21"/>
    <x v="7"/>
    <x v="1"/>
    <x v="1"/>
    <x v="0"/>
    <n v="67875722000"/>
    <n v="66132492000"/>
    <n v="57168558486"/>
    <n v="0.86445492612012864"/>
    <n v="42648291882"/>
    <n v="0.64489164996232107"/>
  </r>
  <r>
    <x v="10"/>
    <x v="2"/>
    <x v="22"/>
    <x v="6"/>
    <x v="1"/>
    <x v="0"/>
    <x v="0"/>
    <n v="23016670000"/>
    <n v="23016670000"/>
    <n v="21056073983"/>
    <n v="0.91481843303136379"/>
    <n v="15949582378"/>
    <n v="0.69295785958611733"/>
  </r>
  <r>
    <x v="10"/>
    <x v="2"/>
    <x v="22"/>
    <x v="6"/>
    <x v="1"/>
    <x v="1"/>
    <x v="0"/>
    <n v="3101519433000"/>
    <n v="3549265697000"/>
    <n v="3423113741509"/>
    <n v="0.96445688594189238"/>
    <n v="2999053936809"/>
    <n v="0.84497870625575766"/>
  </r>
  <r>
    <x v="10"/>
    <x v="2"/>
    <x v="22"/>
    <x v="6"/>
    <x v="1"/>
    <x v="3"/>
    <x v="0"/>
    <n v="3236948000"/>
    <n v="3796948000"/>
    <n v="3773768666"/>
    <n v="0.99389527220283236"/>
    <n v="3773768666"/>
    <n v="0.99389527220283236"/>
  </r>
  <r>
    <x v="10"/>
    <x v="2"/>
    <x v="23"/>
    <x v="13"/>
    <x v="1"/>
    <x v="0"/>
    <x v="0"/>
    <n v="20174512000"/>
    <n v="20174512000"/>
    <n v="19547621975"/>
    <n v="0.96892663252523781"/>
    <n v="19172060988"/>
    <n v="0.95031101560226094"/>
  </r>
  <r>
    <x v="10"/>
    <x v="2"/>
    <x v="23"/>
    <x v="13"/>
    <x v="1"/>
    <x v="1"/>
    <x v="0"/>
    <n v="27341974000"/>
    <n v="29341974000"/>
    <n v="28508985865"/>
    <n v="0.97161103970032825"/>
    <n v="21558889851"/>
    <n v="0.7347457213001416"/>
  </r>
  <r>
    <x v="10"/>
    <x v="2"/>
    <x v="24"/>
    <x v="5"/>
    <x v="1"/>
    <x v="0"/>
    <x v="0"/>
    <n v="89065956000"/>
    <n v="89065956000"/>
    <n v="78245506045"/>
    <n v="0.87851194282358569"/>
    <n v="74468037676"/>
    <n v="0.83609990865645678"/>
  </r>
  <r>
    <x v="10"/>
    <x v="2"/>
    <x v="24"/>
    <x v="5"/>
    <x v="1"/>
    <x v="2"/>
    <x v="0"/>
    <n v="0"/>
    <n v="0"/>
    <n v="0"/>
    <n v="0"/>
    <n v="0"/>
    <n v="0"/>
  </r>
  <r>
    <x v="10"/>
    <x v="2"/>
    <x v="24"/>
    <x v="5"/>
    <x v="1"/>
    <x v="1"/>
    <x v="0"/>
    <n v="2743836631000"/>
    <n v="2327173382422"/>
    <n v="1693937084605"/>
    <n v="0.72789466285577709"/>
    <n v="574602289503"/>
    <n v="0.24690996117572644"/>
  </r>
  <r>
    <x v="10"/>
    <x v="2"/>
    <x v="24"/>
    <x v="5"/>
    <x v="1"/>
    <x v="3"/>
    <x v="0"/>
    <n v="15000000000"/>
    <n v="8010653454"/>
    <n v="7710653454"/>
    <n v="0.96254987165245554"/>
    <n v="7710653454"/>
    <n v="0.96254987165245554"/>
  </r>
  <r>
    <x v="10"/>
    <x v="2"/>
    <x v="25"/>
    <x v="3"/>
    <x v="1"/>
    <x v="0"/>
    <x v="0"/>
    <n v="560617848000"/>
    <n v="661428762833"/>
    <n v="655182941424"/>
    <n v="0.9905570761963115"/>
    <n v="654508011785"/>
    <n v="0.98953666451038902"/>
  </r>
  <r>
    <x v="10"/>
    <x v="2"/>
    <x v="25"/>
    <x v="3"/>
    <x v="1"/>
    <x v="2"/>
    <x v="0"/>
    <n v="120239514000"/>
    <n v="190821820000"/>
    <n v="188498321000"/>
    <n v="0.98782372477109803"/>
    <n v="188498321000"/>
    <n v="0.98782372477109803"/>
  </r>
  <r>
    <x v="10"/>
    <x v="2"/>
    <x v="25"/>
    <x v="3"/>
    <x v="1"/>
    <x v="1"/>
    <x v="0"/>
    <n v="5242940000"/>
    <n v="5242940000"/>
    <n v="5238003413"/>
    <n v="0.99905843152887497"/>
    <n v="5177147078"/>
    <n v="0.98745113962776609"/>
  </r>
  <r>
    <x v="10"/>
    <x v="2"/>
    <x v="26"/>
    <x v="8"/>
    <x v="1"/>
    <x v="0"/>
    <x v="0"/>
    <n v="11998239000"/>
    <n v="11998239000"/>
    <n v="11802889443"/>
    <n v="0.98371848093707748"/>
    <n v="11492233586"/>
    <n v="0.9578266932338988"/>
  </r>
  <r>
    <x v="10"/>
    <x v="2"/>
    <x v="26"/>
    <x v="8"/>
    <x v="1"/>
    <x v="1"/>
    <x v="0"/>
    <n v="93563653000"/>
    <n v="93563653000"/>
    <n v="92813228541"/>
    <n v="0.99197953013869611"/>
    <n v="72778739432"/>
    <n v="0.77785269277590097"/>
  </r>
  <r>
    <x v="10"/>
    <x v="2"/>
    <x v="27"/>
    <x v="9"/>
    <x v="1"/>
    <x v="0"/>
    <x v="0"/>
    <n v="38558138000"/>
    <n v="38558138000"/>
    <n v="37778016078"/>
    <n v="0.9797676453671077"/>
    <n v="35712803893"/>
    <n v="0.92620665170605487"/>
  </r>
  <r>
    <x v="10"/>
    <x v="2"/>
    <x v="27"/>
    <x v="9"/>
    <x v="1"/>
    <x v="2"/>
    <x v="0"/>
    <n v="0"/>
    <n v="0"/>
    <n v="0"/>
    <n v="0"/>
    <n v="0"/>
    <n v="0"/>
  </r>
  <r>
    <x v="10"/>
    <x v="2"/>
    <x v="27"/>
    <x v="9"/>
    <x v="1"/>
    <x v="1"/>
    <x v="0"/>
    <n v="387081783000"/>
    <n v="416568009717"/>
    <n v="412385203003"/>
    <n v="0.98995888638486274"/>
    <n v="243044206554"/>
    <n v="0.5834442417196527"/>
  </r>
  <r>
    <x v="10"/>
    <x v="2"/>
    <x v="28"/>
    <x v="9"/>
    <x v="1"/>
    <x v="0"/>
    <x v="0"/>
    <n v="7193402000"/>
    <n v="7193402000"/>
    <n v="6984049236"/>
    <n v="0.97089655715056655"/>
    <n v="6639358758"/>
    <n v="0.92297896850474925"/>
  </r>
  <r>
    <x v="10"/>
    <x v="2"/>
    <x v="28"/>
    <x v="9"/>
    <x v="1"/>
    <x v="1"/>
    <x v="0"/>
    <n v="27345104000"/>
    <n v="29868831829"/>
    <n v="28489536885"/>
    <n v="0.95382159731266003"/>
    <n v="24769523706"/>
    <n v="0.82927661342118431"/>
  </r>
  <r>
    <x v="10"/>
    <x v="2"/>
    <x v="29"/>
    <x v="12"/>
    <x v="1"/>
    <x v="0"/>
    <x v="0"/>
    <n v="21296583000"/>
    <n v="21296583000"/>
    <n v="19330535881"/>
    <n v="0.90768250855078492"/>
    <n v="18558514165"/>
    <n v="0.87143154209292639"/>
  </r>
  <r>
    <x v="10"/>
    <x v="2"/>
    <x v="29"/>
    <x v="12"/>
    <x v="1"/>
    <x v="1"/>
    <x v="0"/>
    <n v="98965706000"/>
    <n v="100828936876"/>
    <n v="99973226922"/>
    <n v="0.99151325025818371"/>
    <n v="87519027490"/>
    <n v="0.86799514307714454"/>
  </r>
  <r>
    <x v="10"/>
    <x v="2"/>
    <x v="30"/>
    <x v="9"/>
    <x v="1"/>
    <x v="0"/>
    <x v="0"/>
    <n v="5287899000"/>
    <n v="5504638512"/>
    <n v="5449329691"/>
    <n v="0.98995232459326299"/>
    <n v="5190718863"/>
    <n v="0.94297179581989599"/>
  </r>
  <r>
    <x v="10"/>
    <x v="2"/>
    <x v="30"/>
    <x v="9"/>
    <x v="1"/>
    <x v="1"/>
    <x v="0"/>
    <n v="15562917000"/>
    <n v="16106690915"/>
    <n v="15897557004"/>
    <n v="0.9870157121593961"/>
    <n v="11988350482"/>
    <n v="0.74430871898307616"/>
  </r>
  <r>
    <x v="10"/>
    <x v="2"/>
    <x v="31"/>
    <x v="9"/>
    <x v="1"/>
    <x v="0"/>
    <x v="0"/>
    <n v="32915918000"/>
    <n v="32915918000"/>
    <n v="31870215788"/>
    <n v="0.96823110897286835"/>
    <n v="31442212605"/>
    <n v="0.95522818488610894"/>
  </r>
  <r>
    <x v="10"/>
    <x v="2"/>
    <x v="31"/>
    <x v="9"/>
    <x v="1"/>
    <x v="1"/>
    <x v="0"/>
    <n v="32344060000"/>
    <n v="34027520199"/>
    <n v="33378543004"/>
    <n v="0.98092787275697302"/>
    <n v="30153752237"/>
    <n v="0.8861577940635873"/>
  </r>
  <r>
    <x v="10"/>
    <x v="2"/>
    <x v="32"/>
    <x v="14"/>
    <x v="1"/>
    <x v="0"/>
    <x v="0"/>
    <n v="0"/>
    <n v="0"/>
    <n v="0"/>
    <n v="0"/>
    <n v="0"/>
    <n v="0"/>
  </r>
  <r>
    <x v="10"/>
    <x v="2"/>
    <x v="32"/>
    <x v="14"/>
    <x v="1"/>
    <x v="2"/>
    <x v="0"/>
    <n v="0"/>
    <n v="0"/>
    <n v="0"/>
    <n v="0"/>
    <n v="0"/>
    <n v="0"/>
  </r>
  <r>
    <x v="10"/>
    <x v="2"/>
    <x v="32"/>
    <x v="14"/>
    <x v="1"/>
    <x v="1"/>
    <x v="0"/>
    <n v="0"/>
    <n v="0"/>
    <n v="0"/>
    <n v="0"/>
    <n v="0"/>
    <n v="0"/>
  </r>
  <r>
    <x v="10"/>
    <x v="2"/>
    <x v="33"/>
    <x v="13"/>
    <x v="1"/>
    <x v="0"/>
    <x v="0"/>
    <n v="8318831000"/>
    <n v="8640588000"/>
    <n v="8516595801"/>
    <n v="0.98565002763700804"/>
    <n v="8221243933"/>
    <n v="0.95146810992492636"/>
  </r>
  <r>
    <x v="10"/>
    <x v="2"/>
    <x v="33"/>
    <x v="13"/>
    <x v="1"/>
    <x v="1"/>
    <x v="0"/>
    <n v="50324610000"/>
    <n v="59902081926"/>
    <n v="54559168210"/>
    <n v="0.91080587611962527"/>
    <n v="48241494387"/>
    <n v="0.80533919416348665"/>
  </r>
  <r>
    <x v="10"/>
    <x v="2"/>
    <x v="34"/>
    <x v="4"/>
    <x v="1"/>
    <x v="0"/>
    <x v="0"/>
    <n v="6734280000"/>
    <n v="6966280000"/>
    <n v="6663419142"/>
    <n v="0.95652473658825088"/>
    <n v="6536774698"/>
    <n v="0.93834509924952769"/>
  </r>
  <r>
    <x v="10"/>
    <x v="2"/>
    <x v="34"/>
    <x v="4"/>
    <x v="1"/>
    <x v="1"/>
    <x v="0"/>
    <n v="5875120000"/>
    <n v="6054790927"/>
    <n v="5972448048"/>
    <n v="0.98640037616611831"/>
    <n v="5295823724"/>
    <n v="0.87465013868347563"/>
  </r>
  <r>
    <x v="10"/>
    <x v="2"/>
    <x v="35"/>
    <x v="2"/>
    <x v="1"/>
    <x v="0"/>
    <x v="0"/>
    <n v="16095123000"/>
    <n v="16095123000"/>
    <n v="15798439352"/>
    <n v="0.98156686047071529"/>
    <n v="15087397071"/>
    <n v="0.93738936142333307"/>
  </r>
  <r>
    <x v="10"/>
    <x v="2"/>
    <x v="35"/>
    <x v="2"/>
    <x v="1"/>
    <x v="1"/>
    <x v="0"/>
    <n v="23530651000"/>
    <n v="26465094633"/>
    <n v="25649159898"/>
    <n v="0.96916940043801736"/>
    <n v="21296449102"/>
    <n v="0.80469952582164261"/>
  </r>
  <r>
    <x v="10"/>
    <x v="2"/>
    <x v="36"/>
    <x v="7"/>
    <x v="1"/>
    <x v="0"/>
    <x v="0"/>
    <n v="9281530000"/>
    <n v="9281530000"/>
    <n v="8799587681"/>
    <n v="0.94807512134314065"/>
    <n v="8645637208"/>
    <n v="0.93148836538803403"/>
  </r>
  <r>
    <x v="10"/>
    <x v="2"/>
    <x v="36"/>
    <x v="7"/>
    <x v="1"/>
    <x v="1"/>
    <x v="0"/>
    <n v="20000000000"/>
    <n v="23621000000"/>
    <n v="22256342675"/>
    <n v="0.9422269453029084"/>
    <n v="19259782151"/>
    <n v="0.81536692565937086"/>
  </r>
  <r>
    <x v="10"/>
    <x v="2"/>
    <x v="36"/>
    <x v="7"/>
    <x v="1"/>
    <x v="3"/>
    <x v="0"/>
    <n v="0"/>
    <n v="0"/>
    <n v="0"/>
    <n v="0"/>
    <n v="0"/>
    <n v="0"/>
  </r>
  <r>
    <x v="10"/>
    <x v="2"/>
    <x v="37"/>
    <x v="9"/>
    <x v="1"/>
    <x v="0"/>
    <x v="0"/>
    <n v="14529131000"/>
    <n v="14529131000"/>
    <n v="13792983123"/>
    <n v="0.94933297270153316"/>
    <n v="13600659927"/>
    <n v="0.93609589775190272"/>
  </r>
  <r>
    <x v="10"/>
    <x v="2"/>
    <x v="37"/>
    <x v="9"/>
    <x v="1"/>
    <x v="1"/>
    <x v="0"/>
    <n v="159091531000"/>
    <n v="177318856640"/>
    <n v="170301497338"/>
    <n v="0.96042519428011575"/>
    <n v="139683286052"/>
    <n v="0.78775201182122845"/>
  </r>
  <r>
    <x v="10"/>
    <x v="2"/>
    <x v="38"/>
    <x v="3"/>
    <x v="1"/>
    <x v="0"/>
    <x v="0"/>
    <n v="59513488000"/>
    <n v="59513488000"/>
    <n v="57824513144"/>
    <n v="0.97162030133404376"/>
    <n v="55858686050"/>
    <n v="0.93858867841857962"/>
  </r>
  <r>
    <x v="10"/>
    <x v="2"/>
    <x v="38"/>
    <x v="3"/>
    <x v="1"/>
    <x v="1"/>
    <x v="0"/>
    <n v="59553622000"/>
    <n v="66553622000"/>
    <n v="63243440571"/>
    <n v="0.95026294092604002"/>
    <n v="54077829783"/>
    <n v="0.81254525535815314"/>
  </r>
  <r>
    <x v="10"/>
    <x v="2"/>
    <x v="38"/>
    <x v="3"/>
    <x v="1"/>
    <x v="3"/>
    <x v="0"/>
    <n v="0"/>
    <n v="0"/>
    <n v="0"/>
    <n v="0"/>
    <n v="0"/>
    <n v="0"/>
  </r>
  <r>
    <x v="10"/>
    <x v="2"/>
    <x v="39"/>
    <x v="5"/>
    <x v="1"/>
    <x v="0"/>
    <x v="0"/>
    <n v="31245528000"/>
    <n v="31245528000"/>
    <n v="28700767966"/>
    <n v="0.91855602395325175"/>
    <n v="25712052204"/>
    <n v="0.82290343130063281"/>
  </r>
  <r>
    <x v="10"/>
    <x v="2"/>
    <x v="39"/>
    <x v="5"/>
    <x v="1"/>
    <x v="1"/>
    <x v="0"/>
    <n v="168175998000"/>
    <n v="185488843466"/>
    <n v="179964813761"/>
    <n v="0.97021907300849308"/>
    <n v="131582346159"/>
    <n v="0.7093814576676627"/>
  </r>
  <r>
    <x v="10"/>
    <x v="2"/>
    <x v="40"/>
    <x v="8"/>
    <x v="1"/>
    <x v="0"/>
    <x v="0"/>
    <n v="242012527000"/>
    <n v="242012527000"/>
    <n v="239298739902"/>
    <n v="0.98878658418371868"/>
    <n v="237054612109"/>
    <n v="0.97951380884097794"/>
  </r>
  <r>
    <x v="10"/>
    <x v="2"/>
    <x v="40"/>
    <x v="8"/>
    <x v="1"/>
    <x v="1"/>
    <x v="0"/>
    <n v="153182552000"/>
    <n v="155282552000"/>
    <n v="143291395005"/>
    <n v="0.9227784651877694"/>
    <n v="67876580157"/>
    <n v="0.43711659347922105"/>
  </r>
  <r>
    <x v="10"/>
    <x v="2"/>
    <x v="41"/>
    <x v="13"/>
    <x v="1"/>
    <x v="0"/>
    <x v="0"/>
    <n v="6119202000"/>
    <n v="6231354253"/>
    <n v="6130851757"/>
    <n v="0.9838714841237578"/>
    <n v="5896090277"/>
    <n v="0.94619725305480884"/>
  </r>
  <r>
    <x v="10"/>
    <x v="2"/>
    <x v="41"/>
    <x v="13"/>
    <x v="1"/>
    <x v="1"/>
    <x v="0"/>
    <n v="27837080000"/>
    <n v="27837080000"/>
    <n v="27785219992"/>
    <n v="0.99813701695723833"/>
    <n v="25535235640"/>
    <n v="0.91731013597690558"/>
  </r>
  <r>
    <x v="10"/>
    <x v="2"/>
    <x v="42"/>
    <x v="4"/>
    <x v="2"/>
    <x v="0"/>
    <x v="0"/>
    <n v="333399365000"/>
    <n v="394450780311"/>
    <n v="373063949406"/>
    <n v="0.9457807362223043"/>
    <n v="285928150861"/>
    <n v="0.72487662626896909"/>
  </r>
  <r>
    <x v="10"/>
    <x v="2"/>
    <x v="42"/>
    <x v="4"/>
    <x v="2"/>
    <x v="2"/>
    <x v="0"/>
    <n v="0"/>
    <n v="0"/>
    <n v="0"/>
    <n v="0"/>
    <n v="0"/>
    <n v="0"/>
  </r>
  <r>
    <x v="10"/>
    <x v="2"/>
    <x v="42"/>
    <x v="4"/>
    <x v="2"/>
    <x v="1"/>
    <x v="0"/>
    <n v="24090500000"/>
    <n v="42382307753"/>
    <n v="35176665234"/>
    <n v="0.82998465866951399"/>
    <n v="978990034"/>
    <n v="2.3099026124425773E-2"/>
  </r>
  <r>
    <x v="10"/>
    <x v="2"/>
    <x v="42"/>
    <x v="4"/>
    <x v="2"/>
    <x v="3"/>
    <x v="0"/>
    <n v="210633000"/>
    <n v="1271043260"/>
    <n v="1083596524"/>
    <n v="0.85252529013056566"/>
    <n v="1900000"/>
    <n v="1.4948350381087736E-3"/>
  </r>
  <r>
    <x v="10"/>
    <x v="2"/>
    <x v="43"/>
    <x v="16"/>
    <x v="3"/>
    <x v="0"/>
    <x v="0"/>
    <n v="166388462000"/>
    <n v="178988462000"/>
    <n v="178901043425"/>
    <n v="0.9995115965910697"/>
    <n v="177785409451"/>
    <n v="0.99327860279060898"/>
  </r>
  <r>
    <x v="10"/>
    <x v="2"/>
    <x v="43"/>
    <x v="16"/>
    <x v="3"/>
    <x v="1"/>
    <x v="0"/>
    <n v="12496050000"/>
    <n v="17496050000"/>
    <n v="17466393655"/>
    <n v="0.99830496912160172"/>
    <n v="16426113709"/>
    <n v="0.93884698026125901"/>
  </r>
  <r>
    <x v="10"/>
    <x v="2"/>
    <x v="44"/>
    <x v="4"/>
    <x v="1"/>
    <x v="0"/>
    <x v="0"/>
    <n v="6091219000"/>
    <n v="7368533000"/>
    <n v="7242306853"/>
    <n v="0.98286956888162136"/>
    <n v="7098351501"/>
    <n v="0.96333306792546092"/>
  </r>
  <r>
    <x v="10"/>
    <x v="2"/>
    <x v="44"/>
    <x v="4"/>
    <x v="1"/>
    <x v="1"/>
    <x v="0"/>
    <n v="533329000000"/>
    <n v="253945714188"/>
    <n v="243555796762"/>
    <n v="0.95908606900800786"/>
    <n v="179074208202"/>
    <n v="0.70516727866266937"/>
  </r>
  <r>
    <x v="11"/>
    <x v="2"/>
    <x v="0"/>
    <x v="0"/>
    <x v="0"/>
    <x v="0"/>
    <x v="0"/>
    <n v="91882346000"/>
    <n v="96923346000"/>
    <n v="94920497754"/>
    <n v="0.97933575006789386"/>
    <n v="94920497754"/>
    <n v="0.97933575006789386"/>
  </r>
  <r>
    <x v="11"/>
    <x v="2"/>
    <x v="1"/>
    <x v="0"/>
    <x v="0"/>
    <x v="0"/>
    <x v="0"/>
    <n v="176646681000"/>
    <n v="187088981000"/>
    <n v="186941030848"/>
    <n v="0.99920919900675498"/>
    <n v="184538923022"/>
    <n v="0.98636981203077911"/>
  </r>
  <r>
    <x v="11"/>
    <x v="2"/>
    <x v="1"/>
    <x v="0"/>
    <x v="0"/>
    <x v="1"/>
    <x v="0"/>
    <n v="5834967000"/>
    <n v="6234967000"/>
    <n v="6195047224"/>
    <n v="0.99359743588057481"/>
    <n v="5874599198"/>
    <n v="0.94220213162315058"/>
  </r>
  <r>
    <x v="11"/>
    <x v="2"/>
    <x v="2"/>
    <x v="1"/>
    <x v="0"/>
    <x v="0"/>
    <x v="0"/>
    <n v="116851419000"/>
    <n v="128390219282"/>
    <n v="128220482209"/>
    <n v="0.99867795947425575"/>
    <n v="124543429286"/>
    <n v="0.97003829405765873"/>
  </r>
  <r>
    <x v="11"/>
    <x v="2"/>
    <x v="2"/>
    <x v="1"/>
    <x v="0"/>
    <x v="1"/>
    <x v="0"/>
    <n v="81558450000"/>
    <n v="82804934052"/>
    <n v="82717481311"/>
    <n v="0.99894387041060762"/>
    <n v="74536354613"/>
    <n v="0.90014387990687272"/>
  </r>
  <r>
    <x v="11"/>
    <x v="2"/>
    <x v="3"/>
    <x v="0"/>
    <x v="0"/>
    <x v="0"/>
    <x v="0"/>
    <n v="23487007000"/>
    <n v="25375969000"/>
    <n v="24667017104"/>
    <n v="0.97206207589550575"/>
    <n v="23702768813"/>
    <n v="0.93406359430057628"/>
  </r>
  <r>
    <x v="11"/>
    <x v="2"/>
    <x v="3"/>
    <x v="0"/>
    <x v="0"/>
    <x v="1"/>
    <x v="0"/>
    <n v="1823427000"/>
    <n v="1823427000"/>
    <n v="1778397407"/>
    <n v="0.97530496532079436"/>
    <n v="1749164656"/>
    <n v="0.95927320150463935"/>
  </r>
  <r>
    <x v="11"/>
    <x v="2"/>
    <x v="4"/>
    <x v="2"/>
    <x v="0"/>
    <x v="0"/>
    <x v="0"/>
    <n v="150893621000"/>
    <n v="153893621000"/>
    <n v="153537075597"/>
    <n v="0.99768316970720961"/>
    <n v="149996643946"/>
    <n v="0.97467746207622208"/>
  </r>
  <r>
    <x v="11"/>
    <x v="2"/>
    <x v="4"/>
    <x v="2"/>
    <x v="0"/>
    <x v="1"/>
    <x v="0"/>
    <n v="72446639000"/>
    <n v="72446639000"/>
    <n v="72406561718"/>
    <n v="0.99944680274263653"/>
    <n v="69260705719"/>
    <n v="0.95602372553128379"/>
  </r>
  <r>
    <x v="11"/>
    <x v="2"/>
    <x v="5"/>
    <x v="3"/>
    <x v="0"/>
    <x v="0"/>
    <x v="0"/>
    <n v="502013573000"/>
    <n v="416478271768"/>
    <n v="412603248296"/>
    <n v="0.99069573676544986"/>
    <n v="393020113584"/>
    <n v="0.94367495311479921"/>
  </r>
  <r>
    <x v="11"/>
    <x v="2"/>
    <x v="5"/>
    <x v="3"/>
    <x v="0"/>
    <x v="2"/>
    <x v="0"/>
    <n v="1361817349000"/>
    <n v="1348817349000"/>
    <n v="1251761545470"/>
    <n v="0.92804377582928022"/>
    <n v="1251102368584"/>
    <n v="0.92755506852840752"/>
  </r>
  <r>
    <x v="11"/>
    <x v="2"/>
    <x v="5"/>
    <x v="3"/>
    <x v="0"/>
    <x v="1"/>
    <x v="0"/>
    <n v="45770148000"/>
    <n v="45770148000"/>
    <n v="43636584725"/>
    <n v="0.95338526598166129"/>
    <n v="32745717665"/>
    <n v="0.71543831724118523"/>
  </r>
  <r>
    <x v="11"/>
    <x v="2"/>
    <x v="5"/>
    <x v="3"/>
    <x v="0"/>
    <x v="3"/>
    <x v="0"/>
    <n v="5034020929000"/>
    <n v="4373488874080"/>
    <n v="4310821313684"/>
    <n v="0.98567103696835567"/>
    <n v="4310821313684"/>
    <n v="0.98567103696835567"/>
  </r>
  <r>
    <x v="11"/>
    <x v="2"/>
    <x v="6"/>
    <x v="4"/>
    <x v="0"/>
    <x v="0"/>
    <x v="0"/>
    <n v="134941442000"/>
    <n v="135574586000"/>
    <n v="135396669600"/>
    <n v="0.99868768620101112"/>
    <n v="127670854477"/>
    <n v="0.94170196822138919"/>
  </r>
  <r>
    <x v="11"/>
    <x v="2"/>
    <x v="6"/>
    <x v="4"/>
    <x v="0"/>
    <x v="1"/>
    <x v="0"/>
    <n v="5644045901000"/>
    <n v="5695609044275"/>
    <n v="5694229861189"/>
    <n v="0.99975785151767282"/>
    <n v="5073360757976"/>
    <n v="0.89074947359238799"/>
  </r>
  <r>
    <x v="11"/>
    <x v="2"/>
    <x v="7"/>
    <x v="5"/>
    <x v="0"/>
    <x v="0"/>
    <x v="0"/>
    <n v="117550132000"/>
    <n v="117550132000"/>
    <n v="116535529600"/>
    <n v="0.99136876851826927"/>
    <n v="109592186737"/>
    <n v="0.93230169011634967"/>
  </r>
  <r>
    <x v="11"/>
    <x v="2"/>
    <x v="7"/>
    <x v="5"/>
    <x v="0"/>
    <x v="1"/>
    <x v="0"/>
    <n v="476381558000"/>
    <n v="469757841716"/>
    <n v="460531083711"/>
    <n v="0.98035848008136461"/>
    <n v="336723605695"/>
    <n v="0.71680252205043959"/>
  </r>
  <r>
    <x v="11"/>
    <x v="2"/>
    <x v="7"/>
    <x v="5"/>
    <x v="0"/>
    <x v="3"/>
    <x v="0"/>
    <n v="2990462000000"/>
    <n v="2990462000000"/>
    <n v="2990462000000"/>
    <n v="1"/>
    <n v="2990462000000"/>
    <n v="1"/>
  </r>
  <r>
    <x v="11"/>
    <x v="2"/>
    <x v="8"/>
    <x v="6"/>
    <x v="0"/>
    <x v="0"/>
    <x v="0"/>
    <n v="83727683000"/>
    <n v="84164835000"/>
    <n v="83828936759"/>
    <n v="0.99600904295719228"/>
    <n v="83389430096"/>
    <n v="0.99078706797203364"/>
  </r>
  <r>
    <x v="11"/>
    <x v="2"/>
    <x v="9"/>
    <x v="7"/>
    <x v="0"/>
    <x v="0"/>
    <x v="0"/>
    <n v="37690716000"/>
    <n v="37690716000"/>
    <n v="34852612430"/>
    <n v="0.92470019487026989"/>
    <n v="33694769549"/>
    <n v="0.89398061711005972"/>
  </r>
  <r>
    <x v="11"/>
    <x v="2"/>
    <x v="9"/>
    <x v="7"/>
    <x v="0"/>
    <x v="1"/>
    <x v="0"/>
    <n v="170983808000"/>
    <n v="145225253331"/>
    <n v="140029023989"/>
    <n v="0.96421951952008889"/>
    <n v="116104773894"/>
    <n v="0.79948060844054392"/>
  </r>
  <r>
    <x v="11"/>
    <x v="2"/>
    <x v="9"/>
    <x v="7"/>
    <x v="0"/>
    <x v="3"/>
    <x v="0"/>
    <n v="0"/>
    <n v="0"/>
    <n v="0"/>
    <n v="0"/>
    <n v="0"/>
    <n v="0"/>
  </r>
  <r>
    <x v="11"/>
    <x v="2"/>
    <x v="10"/>
    <x v="8"/>
    <x v="0"/>
    <x v="0"/>
    <x v="0"/>
    <n v="25950500000"/>
    <n v="25950500000"/>
    <n v="23145935631"/>
    <n v="0.89192638411591296"/>
    <n v="22622774844"/>
    <n v="0.87176643394154252"/>
  </r>
  <r>
    <x v="11"/>
    <x v="2"/>
    <x v="10"/>
    <x v="8"/>
    <x v="0"/>
    <x v="1"/>
    <x v="0"/>
    <n v="210620669000"/>
    <n v="290620669000"/>
    <n v="285756222159"/>
    <n v="0.98326186895881107"/>
    <n v="246548355864"/>
    <n v="0.84835107121716802"/>
  </r>
  <r>
    <x v="11"/>
    <x v="2"/>
    <x v="10"/>
    <x v="8"/>
    <x v="0"/>
    <x v="3"/>
    <x v="0"/>
    <n v="181269346000"/>
    <n v="180489106646"/>
    <n v="180484275061"/>
    <n v="0.99997323060050669"/>
    <n v="177484275061"/>
    <n v="0.98335172886143485"/>
  </r>
  <r>
    <x v="11"/>
    <x v="2"/>
    <x v="11"/>
    <x v="9"/>
    <x v="0"/>
    <x v="0"/>
    <x v="0"/>
    <n v="30277191000"/>
    <n v="30277191000"/>
    <n v="28422441974"/>
    <n v="0.93874104681639725"/>
    <n v="27787980809"/>
    <n v="0.91778596003176116"/>
  </r>
  <r>
    <x v="11"/>
    <x v="2"/>
    <x v="11"/>
    <x v="9"/>
    <x v="0"/>
    <x v="1"/>
    <x v="0"/>
    <n v="182930955000"/>
    <n v="227654228814"/>
    <n v="222497345422"/>
    <n v="0.97734773731695834"/>
    <n v="181230236793"/>
    <n v="0.79607674207128509"/>
  </r>
  <r>
    <x v="11"/>
    <x v="2"/>
    <x v="12"/>
    <x v="10"/>
    <x v="0"/>
    <x v="0"/>
    <x v="0"/>
    <n v="103556093000"/>
    <n v="107266020000"/>
    <n v="105528361590"/>
    <n v="0.98380047651623503"/>
    <n v="103648318011"/>
    <n v="0.96627355066404064"/>
  </r>
  <r>
    <x v="11"/>
    <x v="2"/>
    <x v="12"/>
    <x v="10"/>
    <x v="0"/>
    <x v="1"/>
    <x v="0"/>
    <n v="63728168000"/>
    <n v="63728168000"/>
    <n v="63439756857"/>
    <n v="0.99547435377398574"/>
    <n v="57371812185"/>
    <n v="0.90025829998753459"/>
  </r>
  <r>
    <x v="11"/>
    <x v="2"/>
    <x v="12"/>
    <x v="10"/>
    <x v="0"/>
    <x v="3"/>
    <x v="0"/>
    <n v="0"/>
    <n v="0"/>
    <n v="0"/>
    <n v="0"/>
    <n v="0"/>
    <n v="0"/>
  </r>
  <r>
    <x v="11"/>
    <x v="2"/>
    <x v="13"/>
    <x v="11"/>
    <x v="0"/>
    <x v="0"/>
    <x v="0"/>
    <n v="27785835000"/>
    <n v="28400582000"/>
    <n v="27789506091"/>
    <n v="0.97848368357380844"/>
    <n v="27446178016"/>
    <n v="0.96639491458308846"/>
  </r>
  <r>
    <x v="11"/>
    <x v="2"/>
    <x v="13"/>
    <x v="11"/>
    <x v="0"/>
    <x v="1"/>
    <x v="0"/>
    <n v="95662798000"/>
    <n v="95662798000"/>
    <n v="94319132663"/>
    <n v="0.98595414973122575"/>
    <n v="83446970361"/>
    <n v="0.87230325796032016"/>
  </r>
  <r>
    <x v="11"/>
    <x v="2"/>
    <x v="14"/>
    <x v="12"/>
    <x v="0"/>
    <x v="0"/>
    <x v="0"/>
    <n v="31861530000"/>
    <n v="32677946000"/>
    <n v="32342791451"/>
    <n v="0.98974370821838065"/>
    <n v="31729268732"/>
    <n v="0.97096888317276731"/>
  </r>
  <r>
    <x v="11"/>
    <x v="2"/>
    <x v="14"/>
    <x v="12"/>
    <x v="0"/>
    <x v="1"/>
    <x v="0"/>
    <n v="1810422284000"/>
    <n v="1969564267349"/>
    <n v="1949798385488"/>
    <n v="0.98996433770216363"/>
    <n v="1700826946058"/>
    <n v="0.86355493661919658"/>
  </r>
  <r>
    <x v="11"/>
    <x v="2"/>
    <x v="15"/>
    <x v="1"/>
    <x v="0"/>
    <x v="0"/>
    <x v="0"/>
    <n v="14982247000"/>
    <n v="15353879000"/>
    <n v="15332215417"/>
    <n v="0.99858904821380967"/>
    <n v="15090995331"/>
    <n v="0.9828783547792711"/>
  </r>
  <r>
    <x v="11"/>
    <x v="2"/>
    <x v="15"/>
    <x v="1"/>
    <x v="0"/>
    <x v="1"/>
    <x v="0"/>
    <n v="4146854000"/>
    <n v="4146854000"/>
    <n v="4146352520"/>
    <n v="0.99987906977192831"/>
    <n v="3846118079"/>
    <n v="0.92747853650019996"/>
  </r>
  <r>
    <x v="11"/>
    <x v="2"/>
    <x v="16"/>
    <x v="13"/>
    <x v="0"/>
    <x v="0"/>
    <x v="0"/>
    <n v="31517336000"/>
    <n v="34103705000"/>
    <n v="32783569296"/>
    <n v="0.96129054881280496"/>
    <n v="31515993593"/>
    <n v="0.92412227917758494"/>
  </r>
  <r>
    <x v="11"/>
    <x v="2"/>
    <x v="16"/>
    <x v="13"/>
    <x v="0"/>
    <x v="1"/>
    <x v="0"/>
    <n v="178412484000"/>
    <n v="177648824664"/>
    <n v="166046163578"/>
    <n v="0.93468765634703777"/>
    <n v="118803568588"/>
    <n v="0.66875516239807231"/>
  </r>
  <r>
    <x v="11"/>
    <x v="2"/>
    <x v="17"/>
    <x v="2"/>
    <x v="0"/>
    <x v="0"/>
    <x v="0"/>
    <n v="14190126000"/>
    <n v="14660682000"/>
    <n v="14371813684"/>
    <n v="0.98029639303273886"/>
    <n v="13949321337"/>
    <n v="0.9514783375698348"/>
  </r>
  <r>
    <x v="11"/>
    <x v="2"/>
    <x v="17"/>
    <x v="2"/>
    <x v="0"/>
    <x v="1"/>
    <x v="0"/>
    <n v="23010271000"/>
    <n v="23010271000"/>
    <n v="22968116368"/>
    <n v="0.99816800801694161"/>
    <n v="22163084333"/>
    <n v="0.96318223861857166"/>
  </r>
  <r>
    <x v="11"/>
    <x v="2"/>
    <x v="18"/>
    <x v="14"/>
    <x v="0"/>
    <x v="0"/>
    <x v="0"/>
    <n v="88941521000"/>
    <n v="97831448000"/>
    <n v="97054823306"/>
    <n v="0.99206160483283456"/>
    <n v="95234824236"/>
    <n v="0.97345818939529549"/>
  </r>
  <r>
    <x v="11"/>
    <x v="2"/>
    <x v="18"/>
    <x v="14"/>
    <x v="0"/>
    <x v="1"/>
    <x v="0"/>
    <n v="36241955000"/>
    <n v="36241955000"/>
    <n v="36231626760"/>
    <n v="0.99971501978852961"/>
    <n v="23595302787"/>
    <n v="0.65104939253414995"/>
  </r>
  <r>
    <x v="11"/>
    <x v="2"/>
    <x v="19"/>
    <x v="15"/>
    <x v="0"/>
    <x v="0"/>
    <x v="0"/>
    <n v="26819740000"/>
    <n v="27836173000"/>
    <n v="27623874012"/>
    <n v="0.99237326955828298"/>
    <n v="27233658400"/>
    <n v="0.97835497717304742"/>
  </r>
  <r>
    <x v="11"/>
    <x v="2"/>
    <x v="19"/>
    <x v="15"/>
    <x v="0"/>
    <x v="1"/>
    <x v="0"/>
    <n v="7799376000"/>
    <n v="7799376000"/>
    <n v="7657841810"/>
    <n v="0.98185313927678319"/>
    <n v="6936659712"/>
    <n v="0.88938649861219665"/>
  </r>
  <r>
    <x v="11"/>
    <x v="2"/>
    <x v="20"/>
    <x v="14"/>
    <x v="0"/>
    <x v="0"/>
    <x v="0"/>
    <n v="101093413000"/>
    <n v="101093413000"/>
    <n v="99925325707"/>
    <n v="0.9884454658485019"/>
    <n v="94716696956"/>
    <n v="0.93692253674331882"/>
  </r>
  <r>
    <x v="11"/>
    <x v="2"/>
    <x v="20"/>
    <x v="14"/>
    <x v="0"/>
    <x v="1"/>
    <x v="0"/>
    <n v="328456605000"/>
    <n v="423013461959"/>
    <n v="394052057110"/>
    <n v="0.9315355007500753"/>
    <n v="252696261282"/>
    <n v="0.59737167727889529"/>
  </r>
  <r>
    <x v="11"/>
    <x v="2"/>
    <x v="21"/>
    <x v="7"/>
    <x v="1"/>
    <x v="0"/>
    <x v="0"/>
    <n v="17410813000"/>
    <n v="18777757000"/>
    <n v="17869343531"/>
    <n v="0.9516228978253366"/>
    <n v="17237155781"/>
    <n v="0.91795605731824093"/>
  </r>
  <r>
    <x v="11"/>
    <x v="2"/>
    <x v="21"/>
    <x v="7"/>
    <x v="1"/>
    <x v="1"/>
    <x v="0"/>
    <n v="47871304000"/>
    <n v="45272888030"/>
    <n v="41769452382"/>
    <n v="0.92261515002801553"/>
    <n v="29731736825"/>
    <n v="0.6567227786594555"/>
  </r>
  <r>
    <x v="11"/>
    <x v="2"/>
    <x v="22"/>
    <x v="6"/>
    <x v="1"/>
    <x v="0"/>
    <x v="0"/>
    <n v="24742920000"/>
    <n v="25407998000"/>
    <n v="24584423423"/>
    <n v="0.96758601063334471"/>
    <n v="18831588228"/>
    <n v="0.74116773104279998"/>
  </r>
  <r>
    <x v="11"/>
    <x v="2"/>
    <x v="22"/>
    <x v="6"/>
    <x v="1"/>
    <x v="1"/>
    <x v="0"/>
    <n v="3634406080000"/>
    <n v="3700843504151"/>
    <n v="3564854202390"/>
    <n v="0.96325451167862963"/>
    <n v="3233325781949"/>
    <n v="0.87367265822572204"/>
  </r>
  <r>
    <x v="11"/>
    <x v="2"/>
    <x v="22"/>
    <x v="6"/>
    <x v="1"/>
    <x v="3"/>
    <x v="0"/>
    <n v="4048568000"/>
    <n v="4048568000"/>
    <n v="4048067447"/>
    <n v="0.99987636295104843"/>
    <n v="3047349289"/>
    <n v="0.75269806237662307"/>
  </r>
  <r>
    <x v="11"/>
    <x v="2"/>
    <x v="23"/>
    <x v="13"/>
    <x v="1"/>
    <x v="0"/>
    <x v="0"/>
    <n v="23420999000"/>
    <n v="24409699000"/>
    <n v="24228267329"/>
    <n v="0.99256723030464244"/>
    <n v="23766562264"/>
    <n v="0.97365241021611937"/>
  </r>
  <r>
    <x v="11"/>
    <x v="2"/>
    <x v="23"/>
    <x v="13"/>
    <x v="1"/>
    <x v="1"/>
    <x v="0"/>
    <n v="21355446000"/>
    <n v="21355446000"/>
    <n v="21274673641"/>
    <n v="0.99621771612730536"/>
    <n v="17288218882"/>
    <n v="0.80954614022109395"/>
  </r>
  <r>
    <x v="11"/>
    <x v="2"/>
    <x v="24"/>
    <x v="5"/>
    <x v="1"/>
    <x v="0"/>
    <x v="0"/>
    <n v="101644481000"/>
    <n v="101644481000"/>
    <n v="97074270012"/>
    <n v="0.95503729328894893"/>
    <n v="92203133925"/>
    <n v="0.90711402151780385"/>
  </r>
  <r>
    <x v="11"/>
    <x v="2"/>
    <x v="24"/>
    <x v="5"/>
    <x v="1"/>
    <x v="2"/>
    <x v="0"/>
    <n v="0"/>
    <n v="0"/>
    <n v="0"/>
    <n v="0"/>
    <n v="0"/>
    <n v="0"/>
  </r>
  <r>
    <x v="11"/>
    <x v="2"/>
    <x v="24"/>
    <x v="5"/>
    <x v="1"/>
    <x v="1"/>
    <x v="0"/>
    <n v="2566374986000"/>
    <n v="2525490926231"/>
    <n v="2155215543609"/>
    <n v="0.85338478995266365"/>
    <n v="862230536716"/>
    <n v="0.34141106101805652"/>
  </r>
  <r>
    <x v="11"/>
    <x v="2"/>
    <x v="24"/>
    <x v="5"/>
    <x v="1"/>
    <x v="3"/>
    <x v="0"/>
    <n v="1600000000"/>
    <n v="1600000000"/>
    <n v="903349213"/>
    <n v="0.56459325812500005"/>
    <n v="903349213"/>
    <n v="0.56459325812500005"/>
  </r>
  <r>
    <x v="11"/>
    <x v="2"/>
    <x v="25"/>
    <x v="3"/>
    <x v="1"/>
    <x v="0"/>
    <x v="0"/>
    <n v="601005286000"/>
    <n v="601005286000"/>
    <n v="564347747335"/>
    <n v="0.93900629575327899"/>
    <n v="562386611533"/>
    <n v="0.93574320331851457"/>
  </r>
  <r>
    <x v="11"/>
    <x v="2"/>
    <x v="25"/>
    <x v="3"/>
    <x v="1"/>
    <x v="2"/>
    <x v="0"/>
    <n v="188670305000"/>
    <n v="188670305000"/>
    <n v="143863014000"/>
    <n v="0.76251010459754121"/>
    <n v="143863014000"/>
    <n v="0.76251010459754121"/>
  </r>
  <r>
    <x v="11"/>
    <x v="2"/>
    <x v="25"/>
    <x v="3"/>
    <x v="1"/>
    <x v="1"/>
    <x v="0"/>
    <n v="4710350000"/>
    <n v="4710350000"/>
    <n v="4650821268"/>
    <n v="0.98736214251594889"/>
    <n v="4067045269"/>
    <n v="0.86342740327151912"/>
  </r>
  <r>
    <x v="11"/>
    <x v="2"/>
    <x v="26"/>
    <x v="8"/>
    <x v="1"/>
    <x v="0"/>
    <x v="0"/>
    <n v="13195303000"/>
    <n v="14040247000"/>
    <n v="13706953084"/>
    <n v="0.97626153471516564"/>
    <n v="12914546422"/>
    <n v="0.91982330666974732"/>
  </r>
  <r>
    <x v="11"/>
    <x v="2"/>
    <x v="26"/>
    <x v="8"/>
    <x v="1"/>
    <x v="1"/>
    <x v="0"/>
    <n v="80076742000"/>
    <n v="80776742000"/>
    <n v="76750800506"/>
    <n v="0.95015964503742922"/>
    <n v="54664541628"/>
    <n v="0.67673615293867628"/>
  </r>
  <r>
    <x v="11"/>
    <x v="2"/>
    <x v="27"/>
    <x v="9"/>
    <x v="1"/>
    <x v="0"/>
    <x v="0"/>
    <n v="42111299000"/>
    <n v="43829299000"/>
    <n v="42831982088"/>
    <n v="0.97724542863439368"/>
    <n v="40305615193"/>
    <n v="0.91960437681195861"/>
  </r>
  <r>
    <x v="11"/>
    <x v="2"/>
    <x v="27"/>
    <x v="9"/>
    <x v="1"/>
    <x v="2"/>
    <x v="0"/>
    <n v="0"/>
    <n v="0"/>
    <n v="0"/>
    <n v="0"/>
    <n v="0"/>
    <n v="0"/>
  </r>
  <r>
    <x v="11"/>
    <x v="2"/>
    <x v="27"/>
    <x v="9"/>
    <x v="1"/>
    <x v="1"/>
    <x v="0"/>
    <n v="629304938000"/>
    <n v="626931814888"/>
    <n v="596463417966"/>
    <n v="0.9514007804382314"/>
    <n v="273919920570"/>
    <n v="0.43692139091543025"/>
  </r>
  <r>
    <x v="11"/>
    <x v="2"/>
    <x v="28"/>
    <x v="9"/>
    <x v="1"/>
    <x v="0"/>
    <x v="0"/>
    <n v="13562788000"/>
    <n v="13562788000"/>
    <n v="13346044014"/>
    <n v="0.98401921596061226"/>
    <n v="12933907159"/>
    <n v="0.95363189036059548"/>
  </r>
  <r>
    <x v="11"/>
    <x v="2"/>
    <x v="28"/>
    <x v="9"/>
    <x v="1"/>
    <x v="1"/>
    <x v="0"/>
    <n v="21214543000"/>
    <n v="26720001456"/>
    <n v="25917251790"/>
    <n v="0.9699569752149193"/>
    <n v="20376343930"/>
    <n v="0.76258768037695879"/>
  </r>
  <r>
    <x v="11"/>
    <x v="2"/>
    <x v="29"/>
    <x v="12"/>
    <x v="1"/>
    <x v="0"/>
    <x v="0"/>
    <n v="25827051000"/>
    <n v="25827051000"/>
    <n v="25211310566"/>
    <n v="0.97615908862378442"/>
    <n v="23892706851"/>
    <n v="0.92510394822080155"/>
  </r>
  <r>
    <x v="11"/>
    <x v="2"/>
    <x v="29"/>
    <x v="12"/>
    <x v="1"/>
    <x v="1"/>
    <x v="0"/>
    <n v="80389869000"/>
    <n v="80389869000"/>
    <n v="79701925889"/>
    <n v="0.99144241532474697"/>
    <n v="69886380194"/>
    <n v="0.86934312822427906"/>
  </r>
  <r>
    <x v="11"/>
    <x v="2"/>
    <x v="30"/>
    <x v="9"/>
    <x v="1"/>
    <x v="0"/>
    <x v="0"/>
    <n v="6108882000"/>
    <n v="6928882000"/>
    <n v="6783930723"/>
    <n v="0.97908013486158374"/>
    <n v="6577368644"/>
    <n v="0.94926838759846111"/>
  </r>
  <r>
    <x v="11"/>
    <x v="2"/>
    <x v="30"/>
    <x v="9"/>
    <x v="1"/>
    <x v="1"/>
    <x v="0"/>
    <n v="12624167000"/>
    <n v="14392985154"/>
    <n v="14391691394"/>
    <n v="0.99991011176721456"/>
    <n v="13007351005"/>
    <n v="0.90372850842447272"/>
  </r>
  <r>
    <x v="11"/>
    <x v="2"/>
    <x v="31"/>
    <x v="9"/>
    <x v="1"/>
    <x v="0"/>
    <x v="0"/>
    <n v="33427165000"/>
    <n v="34928249000"/>
    <n v="34880778629"/>
    <n v="0.99864091752781536"/>
    <n v="34531924233"/>
    <n v="0.98865317391089369"/>
  </r>
  <r>
    <x v="11"/>
    <x v="2"/>
    <x v="31"/>
    <x v="9"/>
    <x v="1"/>
    <x v="1"/>
    <x v="0"/>
    <n v="34031535000"/>
    <n v="35331535000"/>
    <n v="34354068214"/>
    <n v="0.97233443760651783"/>
    <n v="30688765727"/>
    <n v="0.86859418157178847"/>
  </r>
  <r>
    <x v="11"/>
    <x v="2"/>
    <x v="32"/>
    <x v="14"/>
    <x v="1"/>
    <x v="0"/>
    <x v="0"/>
    <n v="0"/>
    <n v="0"/>
    <n v="0"/>
    <n v="0"/>
    <n v="0"/>
    <n v="0"/>
  </r>
  <r>
    <x v="11"/>
    <x v="2"/>
    <x v="32"/>
    <x v="14"/>
    <x v="1"/>
    <x v="2"/>
    <x v="0"/>
    <n v="0"/>
    <n v="0"/>
    <n v="0"/>
    <n v="0"/>
    <n v="0"/>
    <n v="0"/>
  </r>
  <r>
    <x v="11"/>
    <x v="2"/>
    <x v="32"/>
    <x v="14"/>
    <x v="1"/>
    <x v="1"/>
    <x v="0"/>
    <n v="0"/>
    <n v="0"/>
    <n v="0"/>
    <n v="0"/>
    <n v="0"/>
    <n v="0"/>
  </r>
  <r>
    <x v="11"/>
    <x v="2"/>
    <x v="33"/>
    <x v="13"/>
    <x v="1"/>
    <x v="0"/>
    <x v="0"/>
    <n v="10172010000"/>
    <n v="10450050000"/>
    <n v="10098009687"/>
    <n v="0.96631209295649301"/>
    <n v="9818331900"/>
    <n v="0.93954879641724198"/>
  </r>
  <r>
    <x v="11"/>
    <x v="2"/>
    <x v="33"/>
    <x v="13"/>
    <x v="1"/>
    <x v="1"/>
    <x v="0"/>
    <n v="58241229000"/>
    <n v="59404083888"/>
    <n v="58862840845"/>
    <n v="0.99088879067606772"/>
    <n v="50149506399"/>
    <n v="0.84420974311381503"/>
  </r>
  <r>
    <x v="11"/>
    <x v="2"/>
    <x v="34"/>
    <x v="4"/>
    <x v="1"/>
    <x v="0"/>
    <x v="0"/>
    <n v="7485665000"/>
    <n v="7625308000"/>
    <n v="7484051160"/>
    <n v="0.98147526106486449"/>
    <n v="7232133765"/>
    <n v="0.94843824865828374"/>
  </r>
  <r>
    <x v="11"/>
    <x v="2"/>
    <x v="34"/>
    <x v="4"/>
    <x v="1"/>
    <x v="1"/>
    <x v="0"/>
    <n v="4634622000"/>
    <n v="5680402000"/>
    <n v="5664021447"/>
    <n v="0.99711630391651862"/>
    <n v="5388040721"/>
    <n v="0.94853158649687119"/>
  </r>
  <r>
    <x v="11"/>
    <x v="2"/>
    <x v="35"/>
    <x v="2"/>
    <x v="1"/>
    <x v="0"/>
    <x v="0"/>
    <n v="17997303000"/>
    <n v="18769030000"/>
    <n v="18423347827"/>
    <n v="0.98158231016733422"/>
    <n v="17903527594"/>
    <n v="0.95388667363204172"/>
  </r>
  <r>
    <x v="11"/>
    <x v="2"/>
    <x v="35"/>
    <x v="2"/>
    <x v="1"/>
    <x v="1"/>
    <x v="0"/>
    <n v="17162572000"/>
    <n v="20951371996"/>
    <n v="20520533301"/>
    <n v="0.97943625386049871"/>
    <n v="17038538299"/>
    <n v="0.81324212573061894"/>
  </r>
  <r>
    <x v="11"/>
    <x v="2"/>
    <x v="36"/>
    <x v="7"/>
    <x v="1"/>
    <x v="0"/>
    <x v="0"/>
    <n v="15067832000"/>
    <n v="15067832000"/>
    <n v="13237440444"/>
    <n v="0.87852323041562985"/>
    <n v="12971425747"/>
    <n v="0.86086875318227596"/>
  </r>
  <r>
    <x v="11"/>
    <x v="2"/>
    <x v="36"/>
    <x v="7"/>
    <x v="1"/>
    <x v="1"/>
    <x v="0"/>
    <n v="13128676000"/>
    <n v="13128676000"/>
    <n v="12923689705"/>
    <n v="0.98438636957755676"/>
    <n v="12596254629"/>
    <n v="0.95944592044163479"/>
  </r>
  <r>
    <x v="11"/>
    <x v="2"/>
    <x v="36"/>
    <x v="7"/>
    <x v="1"/>
    <x v="3"/>
    <x v="0"/>
    <n v="0"/>
    <n v="0"/>
    <n v="0"/>
    <n v="0"/>
    <n v="0"/>
    <n v="0"/>
  </r>
  <r>
    <x v="11"/>
    <x v="2"/>
    <x v="37"/>
    <x v="9"/>
    <x v="1"/>
    <x v="0"/>
    <x v="0"/>
    <n v="16101669000"/>
    <n v="16177669000"/>
    <n v="15660724885"/>
    <n v="0.96804582199079481"/>
    <n v="14898743481"/>
    <n v="0.9209450064159429"/>
  </r>
  <r>
    <x v="11"/>
    <x v="2"/>
    <x v="37"/>
    <x v="9"/>
    <x v="1"/>
    <x v="1"/>
    <x v="0"/>
    <n v="197097143000"/>
    <n v="215226361069"/>
    <n v="211280477226"/>
    <n v="0.98166635432852489"/>
    <n v="181742684527"/>
    <n v="0.84442576468936636"/>
  </r>
  <r>
    <x v="11"/>
    <x v="2"/>
    <x v="38"/>
    <x v="3"/>
    <x v="1"/>
    <x v="0"/>
    <x v="0"/>
    <n v="67004510000"/>
    <n v="68070574000"/>
    <n v="66557796964"/>
    <n v="0.97777634376933564"/>
    <n v="63502318969"/>
    <n v="0.93288942985848777"/>
  </r>
  <r>
    <x v="11"/>
    <x v="2"/>
    <x v="38"/>
    <x v="3"/>
    <x v="1"/>
    <x v="1"/>
    <x v="0"/>
    <n v="50999036000"/>
    <n v="48537036000"/>
    <n v="45391697883"/>
    <n v="0.93519715301527684"/>
    <n v="38507703646"/>
    <n v="0.79336743277854871"/>
  </r>
  <r>
    <x v="11"/>
    <x v="2"/>
    <x v="38"/>
    <x v="3"/>
    <x v="1"/>
    <x v="3"/>
    <x v="0"/>
    <n v="0"/>
    <n v="0"/>
    <n v="0"/>
    <n v="0"/>
    <n v="0"/>
    <n v="0"/>
  </r>
  <r>
    <x v="11"/>
    <x v="2"/>
    <x v="39"/>
    <x v="5"/>
    <x v="1"/>
    <x v="0"/>
    <x v="0"/>
    <n v="42281806000"/>
    <n v="42281806000"/>
    <n v="36356520254"/>
    <n v="0.85986204690499735"/>
    <n v="33886404206"/>
    <n v="0.80144174082819453"/>
  </r>
  <r>
    <x v="11"/>
    <x v="2"/>
    <x v="39"/>
    <x v="5"/>
    <x v="1"/>
    <x v="1"/>
    <x v="0"/>
    <n v="235109684000"/>
    <n v="235109684000"/>
    <n v="227845926793"/>
    <n v="0.96910481489567224"/>
    <n v="143335298947"/>
    <n v="0.60965289267710465"/>
  </r>
  <r>
    <x v="11"/>
    <x v="2"/>
    <x v="40"/>
    <x v="8"/>
    <x v="1"/>
    <x v="0"/>
    <x v="0"/>
    <n v="260415469000"/>
    <n v="305728394000"/>
    <n v="304711956793"/>
    <n v="0.99667535882519309"/>
    <n v="231178012158"/>
    <n v="0.75615486390838793"/>
  </r>
  <r>
    <x v="11"/>
    <x v="2"/>
    <x v="40"/>
    <x v="8"/>
    <x v="1"/>
    <x v="1"/>
    <x v="0"/>
    <n v="125650876000"/>
    <n v="129159138466"/>
    <n v="100370210852"/>
    <n v="0.77710498880744372"/>
    <n v="64413746616"/>
    <n v="0.49871613717024249"/>
  </r>
  <r>
    <x v="11"/>
    <x v="2"/>
    <x v="41"/>
    <x v="13"/>
    <x v="1"/>
    <x v="0"/>
    <x v="0"/>
    <n v="7231221000"/>
    <n v="7604427000"/>
    <n v="7409642144"/>
    <n v="0.97438533422702334"/>
    <n v="6995101419"/>
    <n v="0.91987225585833099"/>
  </r>
  <r>
    <x v="11"/>
    <x v="2"/>
    <x v="41"/>
    <x v="13"/>
    <x v="1"/>
    <x v="1"/>
    <x v="0"/>
    <n v="20572756000"/>
    <n v="20572756000"/>
    <n v="20552713604"/>
    <n v="0.99902577972538054"/>
    <n v="18326388916"/>
    <n v="0.89080864595876219"/>
  </r>
  <r>
    <x v="11"/>
    <x v="2"/>
    <x v="42"/>
    <x v="4"/>
    <x v="2"/>
    <x v="0"/>
    <x v="0"/>
    <n v="397990109000"/>
    <n v="451683848477"/>
    <n v="414500376202"/>
    <n v="0.91767810073267786"/>
    <n v="323131524037"/>
    <n v="0.71539313421665118"/>
  </r>
  <r>
    <x v="11"/>
    <x v="2"/>
    <x v="42"/>
    <x v="4"/>
    <x v="2"/>
    <x v="2"/>
    <x v="0"/>
    <n v="0"/>
    <n v="0"/>
    <n v="0"/>
    <n v="0"/>
    <n v="0"/>
    <n v="0"/>
  </r>
  <r>
    <x v="11"/>
    <x v="2"/>
    <x v="42"/>
    <x v="4"/>
    <x v="2"/>
    <x v="1"/>
    <x v="0"/>
    <n v="31200346000"/>
    <n v="46502354714"/>
    <n v="42759941912"/>
    <n v="0.91952207958034204"/>
    <n v="7669461495"/>
    <n v="0.16492630410156481"/>
  </r>
  <r>
    <x v="11"/>
    <x v="2"/>
    <x v="42"/>
    <x v="4"/>
    <x v="2"/>
    <x v="3"/>
    <x v="0"/>
    <n v="200000000"/>
    <n v="491303941"/>
    <n v="264522481"/>
    <n v="0.53840903547728713"/>
    <n v="21450000"/>
    <n v="4.3659328187640165E-2"/>
  </r>
  <r>
    <x v="11"/>
    <x v="2"/>
    <x v="43"/>
    <x v="16"/>
    <x v="3"/>
    <x v="0"/>
    <x v="0"/>
    <n v="182112096000"/>
    <n v="197279911000"/>
    <n v="197139516844"/>
    <n v="0.99928835046970388"/>
    <n v="196586830118"/>
    <n v="0.99648681470664291"/>
  </r>
  <r>
    <x v="11"/>
    <x v="2"/>
    <x v="43"/>
    <x v="16"/>
    <x v="3"/>
    <x v="1"/>
    <x v="0"/>
    <n v="13139064000"/>
    <n v="18139064000"/>
    <n v="18137662743"/>
    <n v="0.99992274921131541"/>
    <n v="17573958297"/>
    <n v="0.9688459281581453"/>
  </r>
  <r>
    <x v="11"/>
    <x v="2"/>
    <x v="44"/>
    <x v="4"/>
    <x v="1"/>
    <x v="0"/>
    <x v="0"/>
    <n v="10825760000"/>
    <n v="12086634000"/>
    <n v="10369512376"/>
    <n v="0.85793218988843378"/>
    <n v="9838200449"/>
    <n v="0.81397355533393334"/>
  </r>
  <r>
    <x v="11"/>
    <x v="2"/>
    <x v="44"/>
    <x v="4"/>
    <x v="1"/>
    <x v="1"/>
    <x v="0"/>
    <n v="523839802000"/>
    <n v="513640802000"/>
    <n v="512193078903"/>
    <n v="0.99718144841421685"/>
    <n v="283519808328"/>
    <n v="0.55198069784183534"/>
  </r>
  <r>
    <x v="12"/>
    <x v="3"/>
    <x v="0"/>
    <x v="0"/>
    <x v="0"/>
    <x v="0"/>
    <x v="0"/>
    <n v="113791760000"/>
    <n v="113791760000"/>
    <n v="108428002849"/>
    <n v="0.95286339581178814"/>
    <n v="108322921076"/>
    <n v="0.95193993902546192"/>
  </r>
  <r>
    <x v="12"/>
    <x v="3"/>
    <x v="1"/>
    <x v="0"/>
    <x v="0"/>
    <x v="0"/>
    <x v="0"/>
    <n v="213296571000"/>
    <n v="227491571000"/>
    <n v="227110504591"/>
    <n v="0.99832492075497603"/>
    <n v="223799276744"/>
    <n v="0.9837695337907707"/>
  </r>
  <r>
    <x v="12"/>
    <x v="3"/>
    <x v="1"/>
    <x v="0"/>
    <x v="0"/>
    <x v="1"/>
    <x v="0"/>
    <n v="6749270000"/>
    <n v="11749270000"/>
    <n v="11655413366"/>
    <n v="0.99201170506763403"/>
    <n v="8426283794"/>
    <n v="0.71717509206954988"/>
  </r>
  <r>
    <x v="12"/>
    <x v="3"/>
    <x v="2"/>
    <x v="1"/>
    <x v="0"/>
    <x v="0"/>
    <x v="0"/>
    <n v="149558863000"/>
    <n v="130746453059"/>
    <n v="128982367698"/>
    <n v="0.98650758533232297"/>
    <n v="124841522856"/>
    <n v="0.95483678474753442"/>
  </r>
  <r>
    <x v="12"/>
    <x v="3"/>
    <x v="2"/>
    <x v="1"/>
    <x v="0"/>
    <x v="1"/>
    <x v="0"/>
    <n v="88286022000"/>
    <n v="88004818429"/>
    <n v="86332735571"/>
    <n v="0.98100009876903504"/>
    <n v="71395464910"/>
    <n v="0.81126768038956876"/>
  </r>
  <r>
    <x v="12"/>
    <x v="3"/>
    <x v="3"/>
    <x v="0"/>
    <x v="0"/>
    <x v="0"/>
    <x v="0"/>
    <n v="29927564000"/>
    <n v="29927564000"/>
    <n v="28838956153"/>
    <n v="0.96362524370510072"/>
    <n v="27805164914"/>
    <n v="0.92908213023953434"/>
  </r>
  <r>
    <x v="12"/>
    <x v="3"/>
    <x v="3"/>
    <x v="0"/>
    <x v="0"/>
    <x v="1"/>
    <x v="0"/>
    <n v="3025656000"/>
    <n v="3025656000"/>
    <n v="3013124940"/>
    <n v="0.99585839897199158"/>
    <n v="2511762065"/>
    <n v="0.83015454004024247"/>
  </r>
  <r>
    <x v="12"/>
    <x v="3"/>
    <x v="4"/>
    <x v="2"/>
    <x v="0"/>
    <x v="0"/>
    <x v="0"/>
    <n v="182487963000"/>
    <n v="179614300975"/>
    <n v="170248506831"/>
    <n v="0.94785607775572611"/>
    <n v="164810495695"/>
    <n v="0.91758003009982758"/>
  </r>
  <r>
    <x v="12"/>
    <x v="3"/>
    <x v="4"/>
    <x v="2"/>
    <x v="0"/>
    <x v="1"/>
    <x v="0"/>
    <n v="79411989000"/>
    <n v="75372535292"/>
    <n v="70423510816"/>
    <n v="0.93433915342203855"/>
    <n v="62369017915"/>
    <n v="0.82747671513737464"/>
  </r>
  <r>
    <x v="12"/>
    <x v="3"/>
    <x v="5"/>
    <x v="3"/>
    <x v="0"/>
    <x v="0"/>
    <x v="0"/>
    <n v="671645563000"/>
    <n v="605936862292"/>
    <n v="539861111630"/>
    <n v="0.8909527464428163"/>
    <n v="522675118847"/>
    <n v="0.86259006733794596"/>
  </r>
  <r>
    <x v="12"/>
    <x v="3"/>
    <x v="5"/>
    <x v="3"/>
    <x v="0"/>
    <x v="2"/>
    <x v="0"/>
    <n v="1913449624000"/>
    <n v="1863449624000"/>
    <n v="1677414756809"/>
    <n v="0.90016640922566737"/>
    <n v="1674385255530"/>
    <n v="0.89854066027062074"/>
  </r>
  <r>
    <x v="12"/>
    <x v="3"/>
    <x v="5"/>
    <x v="3"/>
    <x v="0"/>
    <x v="1"/>
    <x v="0"/>
    <n v="41730000000"/>
    <n v="41123267000"/>
    <n v="31052950592"/>
    <n v="0.75511876505336994"/>
    <n v="25718011740"/>
    <n v="0.62538834134943611"/>
  </r>
  <r>
    <x v="12"/>
    <x v="3"/>
    <x v="5"/>
    <x v="3"/>
    <x v="0"/>
    <x v="3"/>
    <x v="0"/>
    <n v="5163878794000"/>
    <n v="4840640996008"/>
    <n v="4409992996872"/>
    <n v="0.91103492295934596"/>
    <n v="4409992996872"/>
    <n v="0.91103492295934596"/>
  </r>
  <r>
    <x v="12"/>
    <x v="3"/>
    <x v="6"/>
    <x v="4"/>
    <x v="0"/>
    <x v="0"/>
    <x v="0"/>
    <n v="158879406000"/>
    <n v="157535817084"/>
    <n v="153834107924"/>
    <n v="0.97650242828253964"/>
    <n v="149184497634"/>
    <n v="0.94698780503009694"/>
  </r>
  <r>
    <x v="12"/>
    <x v="3"/>
    <x v="6"/>
    <x v="4"/>
    <x v="0"/>
    <x v="1"/>
    <x v="0"/>
    <n v="5943968644000"/>
    <n v="6538303712183"/>
    <n v="6518362266397"/>
    <n v="0.99695005820105254"/>
    <n v="6163970880488"/>
    <n v="0.94274771436550198"/>
  </r>
  <r>
    <x v="12"/>
    <x v="3"/>
    <x v="7"/>
    <x v="5"/>
    <x v="0"/>
    <x v="0"/>
    <x v="0"/>
    <n v="157950017000"/>
    <n v="140918236089"/>
    <n v="134955742322"/>
    <n v="0.95768827419018887"/>
    <n v="132787901685"/>
    <n v="0.94230459712208492"/>
  </r>
  <r>
    <x v="12"/>
    <x v="3"/>
    <x v="7"/>
    <x v="5"/>
    <x v="0"/>
    <x v="1"/>
    <x v="0"/>
    <n v="512473834000"/>
    <n v="484897746357"/>
    <n v="480854925626"/>
    <n v="0.99166252934484966"/>
    <n v="305339327610"/>
    <n v="0.62969838466767725"/>
  </r>
  <r>
    <x v="12"/>
    <x v="3"/>
    <x v="7"/>
    <x v="5"/>
    <x v="0"/>
    <x v="3"/>
    <x v="0"/>
    <n v="3077169474000"/>
    <n v="2922169474000"/>
    <n v="2922169474000"/>
    <n v="1"/>
    <n v="2922169474000"/>
    <n v="1"/>
  </r>
  <r>
    <x v="12"/>
    <x v="3"/>
    <x v="8"/>
    <x v="6"/>
    <x v="0"/>
    <x v="0"/>
    <x v="0"/>
    <n v="101289291000"/>
    <n v="99247737233"/>
    <n v="93883279673"/>
    <n v="0.94594881747876958"/>
    <n v="90671215584"/>
    <n v="0.91358471348454784"/>
  </r>
  <r>
    <x v="12"/>
    <x v="3"/>
    <x v="9"/>
    <x v="7"/>
    <x v="0"/>
    <x v="0"/>
    <x v="0"/>
    <n v="42266123000"/>
    <n v="41760626391"/>
    <n v="37843625370"/>
    <n v="0.90620348975789866"/>
    <n v="37151366294"/>
    <n v="0.88962665325361689"/>
  </r>
  <r>
    <x v="12"/>
    <x v="3"/>
    <x v="9"/>
    <x v="7"/>
    <x v="0"/>
    <x v="1"/>
    <x v="0"/>
    <n v="125462815000"/>
    <n v="120082536640"/>
    <n v="117915354042"/>
    <n v="0.98195255814342863"/>
    <n v="106405436091"/>
    <n v="0.88610250139865798"/>
  </r>
  <r>
    <x v="12"/>
    <x v="3"/>
    <x v="9"/>
    <x v="7"/>
    <x v="0"/>
    <x v="3"/>
    <x v="0"/>
    <n v="0"/>
    <n v="0"/>
    <n v="0"/>
    <n v="0"/>
    <n v="0"/>
    <s v="0%"/>
  </r>
  <r>
    <x v="12"/>
    <x v="3"/>
    <x v="10"/>
    <x v="8"/>
    <x v="0"/>
    <x v="0"/>
    <x v="0"/>
    <n v="43179765000"/>
    <n v="28886869876"/>
    <n v="27436362866"/>
    <n v="0.94978663260413965"/>
    <n v="26587181333"/>
    <n v="0.92038983272082919"/>
  </r>
  <r>
    <x v="12"/>
    <x v="3"/>
    <x v="10"/>
    <x v="8"/>
    <x v="0"/>
    <x v="1"/>
    <x v="0"/>
    <n v="149158531000"/>
    <n v="194457690351"/>
    <n v="183229145124"/>
    <n v="0.94225712952399954"/>
    <n v="123924785794"/>
    <n v="0.63728405685737244"/>
  </r>
  <r>
    <x v="12"/>
    <x v="3"/>
    <x v="10"/>
    <x v="8"/>
    <x v="0"/>
    <x v="3"/>
    <x v="0"/>
    <n v="228010411000"/>
    <n v="245117629342"/>
    <n v="242990113516"/>
    <n v="0.99132042916818686"/>
    <n v="242990113516"/>
    <n v="0.99132042916818686"/>
  </r>
  <r>
    <x v="12"/>
    <x v="3"/>
    <x v="11"/>
    <x v="9"/>
    <x v="0"/>
    <x v="0"/>
    <x v="0"/>
    <n v="35801000000"/>
    <n v="34814430128"/>
    <n v="32559709153"/>
    <n v="0.93523602234159198"/>
    <n v="31442633578"/>
    <n v="0.90314945447611439"/>
  </r>
  <r>
    <x v="12"/>
    <x v="3"/>
    <x v="11"/>
    <x v="9"/>
    <x v="0"/>
    <x v="1"/>
    <x v="0"/>
    <n v="202415696000"/>
    <n v="210360472037"/>
    <n v="205659801469"/>
    <n v="0.97765421173245326"/>
    <n v="169015298484"/>
    <n v="0.80345559623136875"/>
  </r>
  <r>
    <x v="12"/>
    <x v="3"/>
    <x v="12"/>
    <x v="10"/>
    <x v="0"/>
    <x v="0"/>
    <x v="0"/>
    <n v="123512248000"/>
    <n v="122263697399"/>
    <n v="119880796894"/>
    <n v="0.98051015505261918"/>
    <n v="116225016953"/>
    <n v="0.95060937486379837"/>
  </r>
  <r>
    <x v="12"/>
    <x v="3"/>
    <x v="12"/>
    <x v="10"/>
    <x v="0"/>
    <x v="1"/>
    <x v="0"/>
    <n v="72086695000"/>
    <n v="67746543693"/>
    <n v="66447368591"/>
    <n v="0.98082300540840373"/>
    <n v="47083785390"/>
    <n v="0.6949990777885986"/>
  </r>
  <r>
    <x v="12"/>
    <x v="3"/>
    <x v="12"/>
    <x v="10"/>
    <x v="0"/>
    <x v="3"/>
    <x v="0"/>
    <n v="0"/>
    <n v="0"/>
    <n v="0"/>
    <n v="0"/>
    <n v="0"/>
    <s v="0%"/>
  </r>
  <r>
    <x v="12"/>
    <x v="3"/>
    <x v="13"/>
    <x v="11"/>
    <x v="0"/>
    <x v="0"/>
    <x v="0"/>
    <n v="32872408000"/>
    <n v="32360119307"/>
    <n v="30974201328"/>
    <n v="0.9571720374127235"/>
    <n v="30669620284"/>
    <n v="0.94775980252228798"/>
  </r>
  <r>
    <x v="12"/>
    <x v="3"/>
    <x v="13"/>
    <x v="11"/>
    <x v="0"/>
    <x v="1"/>
    <x v="0"/>
    <n v="91526611000"/>
    <n v="90029056215"/>
    <n v="89006236838"/>
    <n v="0.98863900811580885"/>
    <n v="76908932558"/>
    <n v="0.85426789740339393"/>
  </r>
  <r>
    <x v="12"/>
    <x v="3"/>
    <x v="14"/>
    <x v="12"/>
    <x v="0"/>
    <x v="0"/>
    <x v="0"/>
    <n v="55573989000"/>
    <n v="55573989000"/>
    <n v="52032583453"/>
    <n v="0.9362758439564236"/>
    <n v="51541200267"/>
    <n v="0.92743388038961894"/>
  </r>
  <r>
    <x v="12"/>
    <x v="3"/>
    <x v="14"/>
    <x v="12"/>
    <x v="0"/>
    <x v="1"/>
    <x v="0"/>
    <n v="1977814543000"/>
    <n v="2144884501627"/>
    <n v="2074884619252"/>
    <n v="0.96736426491873961"/>
    <n v="1762165450398"/>
    <n v="0.82156659207584892"/>
  </r>
  <r>
    <x v="12"/>
    <x v="3"/>
    <x v="15"/>
    <x v="1"/>
    <x v="0"/>
    <x v="0"/>
    <x v="0"/>
    <n v="18808235000"/>
    <n v="17852078899"/>
    <n v="17406175491"/>
    <n v="0.97502232594182758"/>
    <n v="16837378529"/>
    <n v="0.94316066068603144"/>
  </r>
  <r>
    <x v="12"/>
    <x v="3"/>
    <x v="15"/>
    <x v="1"/>
    <x v="0"/>
    <x v="1"/>
    <x v="0"/>
    <n v="4517765000"/>
    <n v="4185318481"/>
    <n v="4122338685"/>
    <n v="0.98495220942303241"/>
    <n v="3517707439"/>
    <n v="0.84048739778567882"/>
  </r>
  <r>
    <x v="12"/>
    <x v="3"/>
    <x v="16"/>
    <x v="13"/>
    <x v="0"/>
    <x v="0"/>
    <x v="0"/>
    <n v="38071000000"/>
    <n v="37682158676"/>
    <n v="34075367101"/>
    <n v="0.90428383877866347"/>
    <n v="32979337829"/>
    <n v="0.87519767942606597"/>
  </r>
  <r>
    <x v="12"/>
    <x v="3"/>
    <x v="16"/>
    <x v="13"/>
    <x v="0"/>
    <x v="1"/>
    <x v="0"/>
    <n v="151968606000"/>
    <n v="130590975435"/>
    <n v="116252877533"/>
    <n v="0.89020605861745317"/>
    <n v="89353747268"/>
    <n v="0.68422604985039481"/>
  </r>
  <r>
    <x v="12"/>
    <x v="3"/>
    <x v="17"/>
    <x v="2"/>
    <x v="0"/>
    <x v="0"/>
    <x v="0"/>
    <n v="17005444000"/>
    <n v="16831387386"/>
    <n v="16474950278"/>
    <n v="0.97882307026594395"/>
    <n v="16147056516"/>
    <n v="0.95934198088927525"/>
  </r>
  <r>
    <x v="12"/>
    <x v="3"/>
    <x v="17"/>
    <x v="2"/>
    <x v="0"/>
    <x v="1"/>
    <x v="0"/>
    <n v="25185269000"/>
    <n v="25131812402"/>
    <n v="25033803895"/>
    <n v="0.99610022128797204"/>
    <n v="22021674327"/>
    <n v="0.87624696439511485"/>
  </r>
  <r>
    <x v="12"/>
    <x v="3"/>
    <x v="18"/>
    <x v="14"/>
    <x v="0"/>
    <x v="0"/>
    <x v="0"/>
    <n v="116909119000"/>
    <n v="115050780138"/>
    <n v="113986891333"/>
    <n v="0.99075287621931896"/>
    <n v="111791432086"/>
    <n v="0.9716703524470629"/>
  </r>
  <r>
    <x v="12"/>
    <x v="3"/>
    <x v="18"/>
    <x v="14"/>
    <x v="0"/>
    <x v="1"/>
    <x v="0"/>
    <n v="44520010000"/>
    <n v="42823418746"/>
    <n v="42639069404"/>
    <n v="0.995695127866987"/>
    <n v="30138553414"/>
    <n v="0.70378671989646191"/>
  </r>
  <r>
    <x v="12"/>
    <x v="3"/>
    <x v="19"/>
    <x v="15"/>
    <x v="0"/>
    <x v="0"/>
    <x v="0"/>
    <n v="32102496000"/>
    <n v="30607384363"/>
    <n v="29454823188"/>
    <n v="0.96234368930939151"/>
    <n v="28786705972"/>
    <n v="0.94051506102556925"/>
  </r>
  <r>
    <x v="12"/>
    <x v="3"/>
    <x v="19"/>
    <x v="15"/>
    <x v="0"/>
    <x v="1"/>
    <x v="0"/>
    <n v="8443294000"/>
    <n v="7359163544"/>
    <n v="7106643991"/>
    <n v="0.96568637841920479"/>
    <n v="6267646936"/>
    <n v="0.85167925655220367"/>
  </r>
  <r>
    <x v="12"/>
    <x v="3"/>
    <x v="20"/>
    <x v="14"/>
    <x v="0"/>
    <x v="0"/>
    <x v="0"/>
    <n v="126458908000"/>
    <n v="122919765677"/>
    <n v="122400105945"/>
    <n v="0.99577236639577127"/>
    <n v="117100830917"/>
    <n v="0.95266070734880348"/>
  </r>
  <r>
    <x v="12"/>
    <x v="3"/>
    <x v="20"/>
    <x v="14"/>
    <x v="0"/>
    <x v="1"/>
    <x v="0"/>
    <n v="481267299000"/>
    <n v="505459133200"/>
    <n v="489037542825"/>
    <n v="0.96751153694456582"/>
    <n v="275094408461"/>
    <n v="0.54424658769030632"/>
  </r>
  <r>
    <x v="12"/>
    <x v="3"/>
    <x v="21"/>
    <x v="7"/>
    <x v="1"/>
    <x v="0"/>
    <x v="0"/>
    <n v="21023486000"/>
    <n v="21996655055"/>
    <n v="20874084043"/>
    <n v="0.94896628559237095"/>
    <n v="20476273450"/>
    <n v="0.93088123620621099"/>
  </r>
  <r>
    <x v="12"/>
    <x v="3"/>
    <x v="21"/>
    <x v="7"/>
    <x v="1"/>
    <x v="1"/>
    <x v="0"/>
    <n v="52547069000"/>
    <n v="52525742903"/>
    <n v="46761005944"/>
    <n v="0.89024930176340733"/>
    <n v="34836055641"/>
    <n v="0.66321871363784834"/>
  </r>
  <r>
    <x v="12"/>
    <x v="3"/>
    <x v="22"/>
    <x v="6"/>
    <x v="1"/>
    <x v="0"/>
    <x v="0"/>
    <n v="28283103000"/>
    <n v="28283103000"/>
    <n v="21363757095"/>
    <n v="0.75535407465722559"/>
    <n v="17997873424"/>
    <n v="0.6363472008004214"/>
  </r>
  <r>
    <x v="12"/>
    <x v="3"/>
    <x v="22"/>
    <x v="6"/>
    <x v="1"/>
    <x v="1"/>
    <x v="0"/>
    <n v="3974094892000"/>
    <n v="4093971989862"/>
    <n v="3948728283923"/>
    <n v="0.96452254526932024"/>
    <n v="3839699328566"/>
    <n v="0.93789096214491419"/>
  </r>
  <r>
    <x v="12"/>
    <x v="3"/>
    <x v="22"/>
    <x v="6"/>
    <x v="1"/>
    <x v="3"/>
    <x v="0"/>
    <n v="4382218000"/>
    <n v="4382218000"/>
    <n v="4101214435"/>
    <n v="0.93587640665069605"/>
    <n v="4101214435"/>
    <n v="0.93587640665069605"/>
  </r>
  <r>
    <x v="12"/>
    <x v="3"/>
    <x v="23"/>
    <x v="13"/>
    <x v="1"/>
    <x v="0"/>
    <x v="0"/>
    <n v="28139000000"/>
    <n v="27828556905"/>
    <n v="27403022553"/>
    <n v="0.98470871653702086"/>
    <n v="26846434091"/>
    <n v="0.9647080940146221"/>
  </r>
  <r>
    <x v="12"/>
    <x v="3"/>
    <x v="23"/>
    <x v="13"/>
    <x v="1"/>
    <x v="1"/>
    <x v="0"/>
    <n v="22209000000"/>
    <n v="20943011910"/>
    <n v="18522319530"/>
    <n v="0.88441526985695151"/>
    <n v="12622799064"/>
    <n v="0.60272128566057814"/>
  </r>
  <r>
    <x v="12"/>
    <x v="3"/>
    <x v="24"/>
    <x v="5"/>
    <x v="1"/>
    <x v="0"/>
    <x v="0"/>
    <n v="119305213000"/>
    <n v="116689253667"/>
    <n v="107756526761"/>
    <n v="0.92344858994906576"/>
    <n v="101756084754"/>
    <n v="0.87202618541365184"/>
  </r>
  <r>
    <x v="12"/>
    <x v="3"/>
    <x v="24"/>
    <x v="5"/>
    <x v="1"/>
    <x v="2"/>
    <x v="0"/>
    <n v="0"/>
    <n v="0"/>
    <n v="0"/>
    <n v="0"/>
    <n v="0"/>
    <s v="0%"/>
  </r>
  <r>
    <x v="12"/>
    <x v="3"/>
    <x v="24"/>
    <x v="5"/>
    <x v="1"/>
    <x v="1"/>
    <x v="0"/>
    <n v="1969406659000"/>
    <n v="2071054128924"/>
    <n v="1544511048439"/>
    <n v="0.74576083109978331"/>
    <n v="702133387092"/>
    <n v="0.33902222896356066"/>
  </r>
  <r>
    <x v="12"/>
    <x v="3"/>
    <x v="24"/>
    <x v="5"/>
    <x v="1"/>
    <x v="3"/>
    <x v="0"/>
    <n v="545852000"/>
    <n v="545852000"/>
    <n v="545851931"/>
    <n v="0.99999987359210918"/>
    <n v="545851931"/>
    <n v="0.99999987359210918"/>
  </r>
  <r>
    <x v="12"/>
    <x v="3"/>
    <x v="25"/>
    <x v="3"/>
    <x v="1"/>
    <x v="0"/>
    <x v="0"/>
    <n v="599534982000"/>
    <n v="585534982000"/>
    <n v="547388556682"/>
    <n v="0.93485201313215471"/>
    <n v="546919114587"/>
    <n v="0.93405028119566735"/>
  </r>
  <r>
    <x v="12"/>
    <x v="3"/>
    <x v="25"/>
    <x v="3"/>
    <x v="1"/>
    <x v="2"/>
    <x v="0"/>
    <n v="219149278000"/>
    <n v="219149278000"/>
    <n v="125374991000"/>
    <n v="0.57209858113244616"/>
    <n v="125374991000"/>
    <n v="0.57209858113244616"/>
  </r>
  <r>
    <x v="12"/>
    <x v="3"/>
    <x v="25"/>
    <x v="3"/>
    <x v="1"/>
    <x v="1"/>
    <x v="0"/>
    <n v="5741505000"/>
    <n v="5741505000"/>
    <n v="5127691221"/>
    <n v="0.89309183236799405"/>
    <n v="5070187564"/>
    <n v="0.88307639965479434"/>
  </r>
  <r>
    <x v="12"/>
    <x v="3"/>
    <x v="26"/>
    <x v="8"/>
    <x v="1"/>
    <x v="0"/>
    <x v="0"/>
    <n v="15482000000"/>
    <n v="15238577907"/>
    <n v="15014090661"/>
    <n v="0.98526849110395798"/>
    <n v="14693456616"/>
    <n v="0.96422754837578428"/>
  </r>
  <r>
    <x v="12"/>
    <x v="3"/>
    <x v="26"/>
    <x v="8"/>
    <x v="1"/>
    <x v="1"/>
    <x v="0"/>
    <n v="64043382000"/>
    <n v="60916122949"/>
    <n v="55334620413"/>
    <n v="0.90837396955362826"/>
    <n v="49563865140"/>
    <n v="0.8136411633008177"/>
  </r>
  <r>
    <x v="12"/>
    <x v="3"/>
    <x v="27"/>
    <x v="9"/>
    <x v="1"/>
    <x v="0"/>
    <x v="0"/>
    <n v="48721000000"/>
    <n v="49285470901"/>
    <n v="47374017649"/>
    <n v="0.96121669901785967"/>
    <n v="45350477811"/>
    <n v="0.92015916621950833"/>
  </r>
  <r>
    <x v="12"/>
    <x v="3"/>
    <x v="27"/>
    <x v="9"/>
    <x v="1"/>
    <x v="2"/>
    <x v="0"/>
    <n v="0"/>
    <n v="0"/>
    <n v="0"/>
    <n v="0"/>
    <n v="0"/>
    <s v="0%"/>
  </r>
  <r>
    <x v="12"/>
    <x v="3"/>
    <x v="27"/>
    <x v="9"/>
    <x v="1"/>
    <x v="1"/>
    <x v="0"/>
    <n v="408340357000"/>
    <n v="396682507440"/>
    <n v="382686725714"/>
    <n v="0.96471792563699843"/>
    <n v="256138805455"/>
    <n v="0.64570229503689958"/>
  </r>
  <r>
    <x v="12"/>
    <x v="3"/>
    <x v="28"/>
    <x v="9"/>
    <x v="1"/>
    <x v="0"/>
    <x v="0"/>
    <n v="16231000000"/>
    <n v="15817922830"/>
    <n v="15458824192"/>
    <n v="0.977297990269687"/>
    <n v="14835320833"/>
    <n v="0.93788046587656793"/>
  </r>
  <r>
    <x v="12"/>
    <x v="3"/>
    <x v="28"/>
    <x v="9"/>
    <x v="1"/>
    <x v="1"/>
    <x v="0"/>
    <n v="28182900000"/>
    <n v="28216130705"/>
    <n v="27544818300"/>
    <n v="0.97620820473159198"/>
    <n v="21536568256"/>
    <n v="0.76327149463422506"/>
  </r>
  <r>
    <x v="12"/>
    <x v="3"/>
    <x v="29"/>
    <x v="12"/>
    <x v="1"/>
    <x v="0"/>
    <x v="0"/>
    <n v="30616314000"/>
    <n v="29319791762"/>
    <n v="26968869410"/>
    <n v="0.91981790419647802"/>
    <n v="26787605775"/>
    <n v="0.91363560807134225"/>
  </r>
  <r>
    <x v="12"/>
    <x v="3"/>
    <x v="29"/>
    <x v="12"/>
    <x v="1"/>
    <x v="1"/>
    <x v="0"/>
    <n v="82164225000"/>
    <n v="81833796682"/>
    <n v="80563780508"/>
    <n v="0.98448054195829149"/>
    <n v="66375865912"/>
    <n v="0.81110578517982779"/>
  </r>
  <r>
    <x v="12"/>
    <x v="3"/>
    <x v="30"/>
    <x v="9"/>
    <x v="1"/>
    <x v="0"/>
    <x v="0"/>
    <n v="7733000000"/>
    <n v="7753067240"/>
    <n v="7245076934"/>
    <n v="0.93447879525935851"/>
    <n v="6847279966"/>
    <n v="0.88317046067563831"/>
  </r>
  <r>
    <x v="12"/>
    <x v="3"/>
    <x v="30"/>
    <x v="9"/>
    <x v="1"/>
    <x v="1"/>
    <x v="0"/>
    <n v="15047000000"/>
    <n v="19744333089"/>
    <n v="19668144033"/>
    <n v="0.99614121906996966"/>
    <n v="17962306856"/>
    <n v="0.90974492655855743"/>
  </r>
  <r>
    <x v="12"/>
    <x v="3"/>
    <x v="31"/>
    <x v="9"/>
    <x v="1"/>
    <x v="0"/>
    <x v="0"/>
    <n v="37085000000"/>
    <n v="39443421006"/>
    <n v="39273493157"/>
    <n v="0.99569185824489836"/>
    <n v="38917373847"/>
    <n v="0.98666324711236431"/>
  </r>
  <r>
    <x v="12"/>
    <x v="3"/>
    <x v="31"/>
    <x v="9"/>
    <x v="1"/>
    <x v="1"/>
    <x v="0"/>
    <n v="36392000000"/>
    <n v="36423658930"/>
    <n v="36217404725"/>
    <n v="0.99433735623880115"/>
    <n v="33128270799"/>
    <n v="0.90952616437208655"/>
  </r>
  <r>
    <x v="12"/>
    <x v="3"/>
    <x v="32"/>
    <x v="14"/>
    <x v="1"/>
    <x v="0"/>
    <x v="0"/>
    <n v="0"/>
    <n v="0"/>
    <n v="0"/>
    <n v="0"/>
    <n v="0"/>
    <s v="0%"/>
  </r>
  <r>
    <x v="12"/>
    <x v="3"/>
    <x v="32"/>
    <x v="14"/>
    <x v="1"/>
    <x v="2"/>
    <x v="0"/>
    <n v="0"/>
    <n v="0"/>
    <n v="0"/>
    <n v="0"/>
    <n v="0"/>
    <s v="0%"/>
  </r>
  <r>
    <x v="12"/>
    <x v="3"/>
    <x v="32"/>
    <x v="14"/>
    <x v="1"/>
    <x v="1"/>
    <x v="0"/>
    <n v="0"/>
    <n v="0"/>
    <n v="0"/>
    <n v="0"/>
    <n v="0"/>
    <s v="0%"/>
  </r>
  <r>
    <x v="12"/>
    <x v="3"/>
    <x v="33"/>
    <x v="13"/>
    <x v="1"/>
    <x v="0"/>
    <x v="0"/>
    <n v="12080000000"/>
    <n v="11906674962"/>
    <n v="11363635242"/>
    <n v="0.95439199258121143"/>
    <n v="10731512930"/>
    <n v="0.90130224972542594"/>
  </r>
  <r>
    <x v="12"/>
    <x v="3"/>
    <x v="33"/>
    <x v="13"/>
    <x v="1"/>
    <x v="1"/>
    <x v="0"/>
    <n v="42957719000"/>
    <n v="39740241672"/>
    <n v="38240162767"/>
    <n v="0.96225289928075808"/>
    <n v="34824789449"/>
    <n v="0.87631045972064869"/>
  </r>
  <r>
    <x v="12"/>
    <x v="3"/>
    <x v="34"/>
    <x v="4"/>
    <x v="1"/>
    <x v="0"/>
    <x v="0"/>
    <n v="9536353000"/>
    <n v="9338497871"/>
    <n v="8849183470"/>
    <n v="0.94760245086958483"/>
    <n v="8419647606"/>
    <n v="0.90160620287193938"/>
  </r>
  <r>
    <x v="12"/>
    <x v="3"/>
    <x v="34"/>
    <x v="4"/>
    <x v="1"/>
    <x v="1"/>
    <x v="0"/>
    <n v="5137539000"/>
    <n v="5242499625"/>
    <n v="5125933561"/>
    <n v="0.97776517456594003"/>
    <n v="4004453654"/>
    <n v="0.76384433770941851"/>
  </r>
  <r>
    <x v="12"/>
    <x v="3"/>
    <x v="35"/>
    <x v="2"/>
    <x v="1"/>
    <x v="0"/>
    <x v="0"/>
    <n v="21582357000"/>
    <n v="21322394759"/>
    <n v="20317666967"/>
    <n v="0.9528792237759357"/>
    <n v="19544856373"/>
    <n v="0.91663514318673256"/>
  </r>
  <r>
    <x v="12"/>
    <x v="3"/>
    <x v="35"/>
    <x v="2"/>
    <x v="1"/>
    <x v="1"/>
    <x v="0"/>
    <n v="18579516000"/>
    <n v="17764050162"/>
    <n v="17264302363"/>
    <n v="0.97186746296916926"/>
    <n v="14343648050"/>
    <n v="0.80745370110940362"/>
  </r>
  <r>
    <x v="12"/>
    <x v="3"/>
    <x v="36"/>
    <x v="7"/>
    <x v="1"/>
    <x v="0"/>
    <x v="0"/>
    <n v="16692115000"/>
    <n v="16670490466"/>
    <n v="16476742452"/>
    <n v="0.9883777856209357"/>
    <n v="16114919722"/>
    <n v="0.96667340141352742"/>
  </r>
  <r>
    <x v="12"/>
    <x v="3"/>
    <x v="36"/>
    <x v="7"/>
    <x v="1"/>
    <x v="1"/>
    <x v="0"/>
    <n v="13975941000"/>
    <n v="13004803428"/>
    <n v="12928937035"/>
    <n v="0.99416627914293143"/>
    <n v="11119753660"/>
    <n v="0.85504973001426587"/>
  </r>
  <r>
    <x v="12"/>
    <x v="3"/>
    <x v="36"/>
    <x v="7"/>
    <x v="1"/>
    <x v="3"/>
    <x v="0"/>
    <n v="0"/>
    <n v="0"/>
    <n v="0"/>
    <n v="0"/>
    <n v="0"/>
    <s v="0%"/>
  </r>
  <r>
    <x v="12"/>
    <x v="3"/>
    <x v="37"/>
    <x v="9"/>
    <x v="1"/>
    <x v="0"/>
    <x v="0"/>
    <n v="18691000000"/>
    <n v="18465489487"/>
    <n v="18054875630"/>
    <n v="0.97776317506833066"/>
    <n v="17436078352"/>
    <n v="0.94425216099877984"/>
  </r>
  <r>
    <x v="12"/>
    <x v="3"/>
    <x v="37"/>
    <x v="9"/>
    <x v="1"/>
    <x v="1"/>
    <x v="0"/>
    <n v="196482248000"/>
    <n v="190564021503"/>
    <n v="180675322724"/>
    <n v="0.94810825936078225"/>
    <n v="156226142685"/>
    <n v="0.8198092244948797"/>
  </r>
  <r>
    <x v="12"/>
    <x v="3"/>
    <x v="38"/>
    <x v="3"/>
    <x v="1"/>
    <x v="0"/>
    <x v="0"/>
    <n v="79943145000"/>
    <n v="78695536372"/>
    <n v="77091351329"/>
    <n v="0.97961529818645765"/>
    <n v="75047593558"/>
    <n v="0.95364485735562066"/>
  </r>
  <r>
    <x v="12"/>
    <x v="3"/>
    <x v="38"/>
    <x v="3"/>
    <x v="1"/>
    <x v="1"/>
    <x v="0"/>
    <n v="48420395000"/>
    <n v="32430395000"/>
    <n v="27671733815"/>
    <n v="0.85326539547236468"/>
    <n v="25578561469"/>
    <n v="0.78872186012535461"/>
  </r>
  <r>
    <x v="12"/>
    <x v="3"/>
    <x v="38"/>
    <x v="3"/>
    <x v="1"/>
    <x v="3"/>
    <x v="0"/>
    <n v="0"/>
    <n v="0"/>
    <n v="0"/>
    <n v="0"/>
    <n v="0"/>
    <s v="0%"/>
  </r>
  <r>
    <x v="12"/>
    <x v="3"/>
    <x v="39"/>
    <x v="5"/>
    <x v="1"/>
    <x v="0"/>
    <x v="0"/>
    <n v="47695371000"/>
    <n v="46136621533"/>
    <n v="44409277471"/>
    <n v="0.96256023946693869"/>
    <n v="42353189079"/>
    <n v="0.91799502589729431"/>
  </r>
  <r>
    <x v="12"/>
    <x v="3"/>
    <x v="39"/>
    <x v="5"/>
    <x v="1"/>
    <x v="1"/>
    <x v="0"/>
    <n v="147250835000"/>
    <n v="175991792994"/>
    <n v="163105154358"/>
    <n v="0.92677704785677517"/>
    <n v="93414667907"/>
    <n v="0.53078990967598549"/>
  </r>
  <r>
    <x v="12"/>
    <x v="3"/>
    <x v="40"/>
    <x v="8"/>
    <x v="1"/>
    <x v="0"/>
    <x v="0"/>
    <n v="350159000000"/>
    <n v="340159000000"/>
    <n v="308768928763"/>
    <n v="0.90771941581142934"/>
    <n v="302992730653"/>
    <n v="0.89073853889798593"/>
  </r>
  <r>
    <x v="12"/>
    <x v="3"/>
    <x v="40"/>
    <x v="8"/>
    <x v="1"/>
    <x v="1"/>
    <x v="0"/>
    <n v="209272523000"/>
    <n v="185954263146"/>
    <n v="161286353706"/>
    <n v="0.8673442112987092"/>
    <n v="92171596862"/>
    <n v="0.49566810301967884"/>
  </r>
  <r>
    <x v="12"/>
    <x v="3"/>
    <x v="41"/>
    <x v="13"/>
    <x v="1"/>
    <x v="0"/>
    <x v="0"/>
    <n v="8528080000"/>
    <n v="8405433558"/>
    <n v="8126711317"/>
    <n v="0.96684023030141952"/>
    <n v="7687421454"/>
    <n v="0.91457762421825095"/>
  </r>
  <r>
    <x v="12"/>
    <x v="3"/>
    <x v="41"/>
    <x v="13"/>
    <x v="1"/>
    <x v="1"/>
    <x v="0"/>
    <n v="29242221000"/>
    <n v="25398809473"/>
    <n v="23925378581"/>
    <n v="0.94198819068404294"/>
    <n v="19220757767"/>
    <n v="0.75675821685392275"/>
  </r>
  <r>
    <x v="12"/>
    <x v="3"/>
    <x v="42"/>
    <x v="4"/>
    <x v="2"/>
    <x v="0"/>
    <x v="0"/>
    <n v="448839560000"/>
    <n v="497675709421"/>
    <n v="471583821271"/>
    <n v="0.94757251025902889"/>
    <n v="431961044366"/>
    <n v="0.86795685662164834"/>
  </r>
  <r>
    <x v="12"/>
    <x v="3"/>
    <x v="42"/>
    <x v="4"/>
    <x v="2"/>
    <x v="2"/>
    <x v="0"/>
    <n v="0"/>
    <n v="0"/>
    <n v="0"/>
    <s v="0%"/>
    <n v="0"/>
    <s v="0%"/>
  </r>
  <r>
    <x v="12"/>
    <x v="3"/>
    <x v="42"/>
    <x v="4"/>
    <x v="2"/>
    <x v="1"/>
    <x v="0"/>
    <n v="34865642000"/>
    <n v="51051547742"/>
    <n v="48156954029"/>
    <n v="0.94330056891461056"/>
    <n v="5139815731"/>
    <n v="0.10067894037170365"/>
  </r>
  <r>
    <x v="12"/>
    <x v="3"/>
    <x v="42"/>
    <x v="4"/>
    <x v="2"/>
    <x v="3"/>
    <x v="0"/>
    <n v="200000000"/>
    <n v="200000000"/>
    <n v="143000000"/>
    <n v="0.71499999999999997"/>
    <n v="18000000"/>
    <n v="0.09"/>
  </r>
  <r>
    <x v="12"/>
    <x v="3"/>
    <x v="43"/>
    <x v="16"/>
    <x v="3"/>
    <x v="0"/>
    <x v="0"/>
    <n v="216920557000"/>
    <n v="234248208000"/>
    <n v="233939763065"/>
    <n v="0.99868325594618845"/>
    <n v="232788763054"/>
    <n v="0.99376966441510617"/>
  </r>
  <r>
    <x v="12"/>
    <x v="3"/>
    <x v="43"/>
    <x v="16"/>
    <x v="3"/>
    <x v="1"/>
    <x v="0"/>
    <n v="18160438000"/>
    <n v="22460438000"/>
    <n v="22353954499"/>
    <n v="0.99525906391496011"/>
    <n v="19398027948"/>
    <n v="0.86365314639011048"/>
  </r>
  <r>
    <x v="12"/>
    <x v="3"/>
    <x v="44"/>
    <x v="4"/>
    <x v="1"/>
    <x v="0"/>
    <x v="0"/>
    <n v="12741778000"/>
    <n v="12485644274"/>
    <n v="11676284722"/>
    <n v="0.93517678909966995"/>
    <n v="11174126072"/>
    <n v="0.89495790740001346"/>
  </r>
  <r>
    <x v="12"/>
    <x v="3"/>
    <x v="44"/>
    <x v="4"/>
    <x v="1"/>
    <x v="1"/>
    <x v="0"/>
    <n v="510000000000"/>
    <n v="560348394909"/>
    <n v="558524385423"/>
    <n v="0.99674486533276108"/>
    <n v="378179693628"/>
    <n v="0.67490100277598897"/>
  </r>
  <r>
    <x v="13"/>
    <x v="3"/>
    <x v="0"/>
    <x v="17"/>
    <x v="0"/>
    <x v="0"/>
    <x v="0"/>
    <n v="122042178000"/>
    <n v="122042178000"/>
    <n v="60477646677"/>
    <n v="0.49554709419394333"/>
    <n v="59909498224"/>
    <n v="0.49089174911316313"/>
  </r>
  <r>
    <x v="13"/>
    <x v="3"/>
    <x v="1"/>
    <x v="17"/>
    <x v="0"/>
    <x v="0"/>
    <x v="0"/>
    <n v="253914202000"/>
    <n v="253914202000"/>
    <n v="121086802674"/>
    <n v="0.47688077988642796"/>
    <n v="99399477277"/>
    <n v="0.39146875792713637"/>
  </r>
  <r>
    <x v="13"/>
    <x v="3"/>
    <x v="1"/>
    <x v="17"/>
    <x v="0"/>
    <x v="1"/>
    <x v="0"/>
    <n v="7568846000"/>
    <n v="7568846000"/>
    <n v="7370360454"/>
    <n v="0.97377598302303947"/>
    <n v="2200000237"/>
    <n v="0.29066521329671657"/>
  </r>
  <r>
    <x v="13"/>
    <x v="3"/>
    <x v="2"/>
    <x v="1"/>
    <x v="0"/>
    <x v="0"/>
    <x v="0"/>
    <n v="153273896000"/>
    <n v="153273896000"/>
    <n v="71232715406"/>
    <n v="0.46474133733770295"/>
    <n v="50988140097"/>
    <n v="0.33266029916144363"/>
  </r>
  <r>
    <x v="13"/>
    <x v="3"/>
    <x v="2"/>
    <x v="1"/>
    <x v="0"/>
    <x v="1"/>
    <x v="0"/>
    <n v="113197556000"/>
    <n v="113197556000"/>
    <n v="72378875445"/>
    <n v="0.6394031638368588"/>
    <n v="22842456210"/>
    <n v="0.20179283914928339"/>
  </r>
  <r>
    <x v="13"/>
    <x v="3"/>
    <x v="3"/>
    <x v="17"/>
    <x v="0"/>
    <x v="0"/>
    <x v="0"/>
    <n v="32180104000"/>
    <n v="32180104000"/>
    <n v="17510643153"/>
    <n v="0.54414501435421092"/>
    <n v="10554347514"/>
    <n v="0.32797742089335696"/>
  </r>
  <r>
    <x v="13"/>
    <x v="3"/>
    <x v="3"/>
    <x v="17"/>
    <x v="0"/>
    <x v="1"/>
    <x v="0"/>
    <n v="3243791000"/>
    <n v="3243791000"/>
    <n v="2473184177"/>
    <n v="0.76243635209543403"/>
    <n v="793295077"/>
    <n v="0.24455801159815782"/>
  </r>
  <r>
    <x v="13"/>
    <x v="3"/>
    <x v="4"/>
    <x v="2"/>
    <x v="0"/>
    <x v="0"/>
    <x v="0"/>
    <n v="192224706000"/>
    <n v="192224706000"/>
    <n v="90141152172"/>
    <n v="0.46893635083515228"/>
    <n v="76204917011"/>
    <n v="0.39643664228572156"/>
  </r>
  <r>
    <x v="13"/>
    <x v="3"/>
    <x v="4"/>
    <x v="2"/>
    <x v="0"/>
    <x v="1"/>
    <x v="0"/>
    <n v="80867391000"/>
    <n v="80867391000"/>
    <n v="56534287640"/>
    <n v="0.69909869653146095"/>
    <n v="19022189644"/>
    <n v="0.23522694882044606"/>
  </r>
  <r>
    <x v="13"/>
    <x v="3"/>
    <x v="5"/>
    <x v="3"/>
    <x v="0"/>
    <x v="0"/>
    <x v="0"/>
    <n v="838381365000"/>
    <n v="835708492363"/>
    <n v="343961607929"/>
    <n v="0.41158084556067448"/>
    <n v="275904396131"/>
    <n v="0.33014430109579118"/>
  </r>
  <r>
    <x v="13"/>
    <x v="3"/>
    <x v="5"/>
    <x v="3"/>
    <x v="0"/>
    <x v="2"/>
    <x v="0"/>
    <n v="1833195412000"/>
    <n v="1833195412000"/>
    <n v="916816139608"/>
    <n v="0.50011915456834011"/>
    <n v="915775064682"/>
    <n v="0.49955125279464752"/>
  </r>
  <r>
    <x v="13"/>
    <x v="3"/>
    <x v="5"/>
    <x v="3"/>
    <x v="0"/>
    <x v="1"/>
    <x v="0"/>
    <n v="55625752000"/>
    <n v="55625752000"/>
    <n v="27892416661"/>
    <n v="0.50142992513611317"/>
    <n v="24222370149"/>
    <n v="0.43545245283155903"/>
  </r>
  <r>
    <x v="13"/>
    <x v="3"/>
    <x v="5"/>
    <x v="3"/>
    <x v="0"/>
    <x v="3"/>
    <x v="0"/>
    <n v="5924196675000"/>
    <n v="5924196675000"/>
    <n v="2268519018604"/>
    <n v="0.38292432595580567"/>
    <n v="1583778713110"/>
    <n v="0.26734067081086565"/>
  </r>
  <r>
    <x v="13"/>
    <x v="3"/>
    <x v="6"/>
    <x v="4"/>
    <x v="0"/>
    <x v="0"/>
    <x v="0"/>
    <n v="166512612000"/>
    <n v="166512612000"/>
    <n v="91744377545"/>
    <n v="0.55097554739577326"/>
    <n v="70605732783"/>
    <n v="0.42402633611320684"/>
  </r>
  <r>
    <x v="13"/>
    <x v="3"/>
    <x v="6"/>
    <x v="4"/>
    <x v="0"/>
    <x v="1"/>
    <x v="0"/>
    <n v="6930295145000"/>
    <n v="6930295145000"/>
    <n v="3530785345080"/>
    <n v="0.50947113668417943"/>
    <n v="2628936368089"/>
    <n v="0.37933974139408749"/>
  </r>
  <r>
    <x v="13"/>
    <x v="3"/>
    <x v="7"/>
    <x v="5"/>
    <x v="0"/>
    <x v="0"/>
    <x v="0"/>
    <n v="167965124000"/>
    <n v="167965124000"/>
    <n v="80441970932"/>
    <n v="0.47892067719963105"/>
    <n v="68556616305"/>
    <n v="0.40815982909047238"/>
  </r>
  <r>
    <x v="13"/>
    <x v="3"/>
    <x v="7"/>
    <x v="5"/>
    <x v="0"/>
    <x v="1"/>
    <x v="0"/>
    <n v="608759626000"/>
    <n v="608759626000"/>
    <n v="365354068912"/>
    <n v="0.6001614648997764"/>
    <n v="81960287926"/>
    <n v="0.1346348943416954"/>
  </r>
  <r>
    <x v="13"/>
    <x v="3"/>
    <x v="7"/>
    <x v="5"/>
    <x v="0"/>
    <x v="3"/>
    <x v="0"/>
    <n v="3091064000000"/>
    <n v="3091064000000"/>
    <n v="2440483030260"/>
    <n v="0.78952846989256775"/>
    <n v="1278253882827"/>
    <n v="0.41353200154606956"/>
  </r>
  <r>
    <x v="13"/>
    <x v="3"/>
    <x v="8"/>
    <x v="6"/>
    <x v="0"/>
    <x v="0"/>
    <x v="0"/>
    <n v="105438400000"/>
    <n v="105438400000"/>
    <n v="43332182990"/>
    <n v="0.41097155296362614"/>
    <n v="42046409328"/>
    <n v="0.3987770046586443"/>
  </r>
  <r>
    <x v="13"/>
    <x v="3"/>
    <x v="9"/>
    <x v="7"/>
    <x v="0"/>
    <x v="0"/>
    <x v="0"/>
    <n v="44992058000"/>
    <n v="44992058000"/>
    <n v="22463581870"/>
    <n v="0.49927882538736057"/>
    <n v="18535482873"/>
    <n v="0.41197232793841082"/>
  </r>
  <r>
    <x v="13"/>
    <x v="3"/>
    <x v="9"/>
    <x v="7"/>
    <x v="0"/>
    <x v="1"/>
    <x v="0"/>
    <n v="178277524000"/>
    <n v="178277524000"/>
    <n v="83080394008"/>
    <n v="0.46601720813668018"/>
    <n v="19984587038"/>
    <n v="0.11209818596089544"/>
  </r>
  <r>
    <x v="13"/>
    <x v="3"/>
    <x v="9"/>
    <x v="7"/>
    <x v="0"/>
    <x v="3"/>
    <x v="0"/>
    <n v="0"/>
    <n v="0"/>
    <n v="0"/>
    <n v="0"/>
    <n v="0"/>
    <n v="0"/>
  </r>
  <r>
    <x v="13"/>
    <x v="3"/>
    <x v="10"/>
    <x v="8"/>
    <x v="0"/>
    <x v="0"/>
    <x v="0"/>
    <n v="30922402000"/>
    <n v="30922402000"/>
    <n v="12844052504"/>
    <n v="0.41536399740227165"/>
    <n v="11333087130"/>
    <n v="0.36650086658856579"/>
  </r>
  <r>
    <x v="13"/>
    <x v="3"/>
    <x v="10"/>
    <x v="8"/>
    <x v="0"/>
    <x v="1"/>
    <x v="0"/>
    <n v="551375905000"/>
    <n v="551375905000"/>
    <n v="396386136232"/>
    <n v="0.71890362389339446"/>
    <n v="324467217205"/>
    <n v="0.58846825598046404"/>
  </r>
  <r>
    <x v="13"/>
    <x v="3"/>
    <x v="10"/>
    <x v="8"/>
    <x v="0"/>
    <x v="3"/>
    <x v="0"/>
    <n v="242027022000"/>
    <n v="242027022000"/>
    <n v="68528338610"/>
    <n v="0.28314333682129095"/>
    <n v="67505572975"/>
    <n v="0.2789175044057684"/>
  </r>
  <r>
    <x v="13"/>
    <x v="3"/>
    <x v="11"/>
    <x v="9"/>
    <x v="0"/>
    <x v="0"/>
    <x v="0"/>
    <n v="38111160000"/>
    <n v="38111160000"/>
    <n v="30338559279"/>
    <n v="0.79605447010796837"/>
    <n v="14403514967"/>
    <n v="0.37793431023878571"/>
  </r>
  <r>
    <x v="13"/>
    <x v="3"/>
    <x v="11"/>
    <x v="9"/>
    <x v="0"/>
    <x v="1"/>
    <x v="0"/>
    <n v="247844692000"/>
    <n v="254266680245"/>
    <n v="132815122287"/>
    <n v="0.52234575981023268"/>
    <n v="57452607314"/>
    <n v="0.22595413311190141"/>
  </r>
  <r>
    <x v="13"/>
    <x v="3"/>
    <x v="12"/>
    <x v="10"/>
    <x v="0"/>
    <x v="0"/>
    <x v="0"/>
    <n v="131201709000"/>
    <n v="131201709000"/>
    <n v="62180127920"/>
    <n v="0.47392772848713427"/>
    <n v="56464625993"/>
    <n v="0.43036501904864671"/>
  </r>
  <r>
    <x v="13"/>
    <x v="3"/>
    <x v="12"/>
    <x v="10"/>
    <x v="0"/>
    <x v="1"/>
    <x v="0"/>
    <n v="82062242000"/>
    <n v="82062242000"/>
    <n v="70179271637"/>
    <n v="0.85519564085270783"/>
    <n v="16880125601"/>
    <n v="0.20569905463952592"/>
  </r>
  <r>
    <x v="13"/>
    <x v="3"/>
    <x v="12"/>
    <x v="10"/>
    <x v="0"/>
    <x v="3"/>
    <x v="0"/>
    <n v="0"/>
    <n v="0"/>
    <n v="0"/>
    <n v="0"/>
    <n v="0"/>
    <n v="0"/>
  </r>
  <r>
    <x v="13"/>
    <x v="3"/>
    <x v="13"/>
    <x v="18"/>
    <x v="0"/>
    <x v="0"/>
    <x v="0"/>
    <n v="34284374000"/>
    <n v="34284374000"/>
    <n v="16515941924"/>
    <n v="0.4817338045606433"/>
    <n v="14443086406"/>
    <n v="0.42127315511142188"/>
  </r>
  <r>
    <x v="13"/>
    <x v="3"/>
    <x v="13"/>
    <x v="18"/>
    <x v="0"/>
    <x v="1"/>
    <x v="0"/>
    <n v="107158461000"/>
    <n v="107158461000"/>
    <n v="84058947630"/>
    <n v="0.78443593576805848"/>
    <n v="28304024695"/>
    <n v="0.26413242996276326"/>
  </r>
  <r>
    <x v="13"/>
    <x v="3"/>
    <x v="14"/>
    <x v="12"/>
    <x v="0"/>
    <x v="0"/>
    <x v="0"/>
    <n v="61276696000"/>
    <n v="61276696000"/>
    <n v="23716011662"/>
    <n v="0.38703150153526555"/>
    <n v="19416802583"/>
    <n v="0.31687091260599298"/>
  </r>
  <r>
    <x v="13"/>
    <x v="3"/>
    <x v="14"/>
    <x v="12"/>
    <x v="0"/>
    <x v="1"/>
    <x v="0"/>
    <n v="2294704094000"/>
    <n v="2294704094000"/>
    <n v="1463721612092"/>
    <n v="0.63786943855602851"/>
    <n v="690364153424"/>
    <n v="0.30085105754119074"/>
  </r>
  <r>
    <x v="13"/>
    <x v="3"/>
    <x v="15"/>
    <x v="1"/>
    <x v="0"/>
    <x v="0"/>
    <x v="0"/>
    <n v="20830879000"/>
    <n v="20830879000"/>
    <n v="11274027072"/>
    <n v="0.54121705915530494"/>
    <n v="10508019080"/>
    <n v="0.50444434341920952"/>
  </r>
  <r>
    <x v="13"/>
    <x v="3"/>
    <x v="15"/>
    <x v="1"/>
    <x v="0"/>
    <x v="1"/>
    <x v="0"/>
    <n v="4716565000"/>
    <n v="4886565000"/>
    <n v="3590811879"/>
    <n v="0.73483354442230897"/>
    <n v="1064361765"/>
    <n v="0.21781389687848213"/>
  </r>
  <r>
    <x v="13"/>
    <x v="3"/>
    <x v="16"/>
    <x v="13"/>
    <x v="0"/>
    <x v="0"/>
    <x v="0"/>
    <n v="39580822000"/>
    <n v="39580822000"/>
    <n v="20289394507"/>
    <n v="0.51260669894627253"/>
    <n v="13414445030"/>
    <n v="0.33891274491469631"/>
  </r>
  <r>
    <x v="13"/>
    <x v="3"/>
    <x v="16"/>
    <x v="13"/>
    <x v="0"/>
    <x v="1"/>
    <x v="0"/>
    <n v="199518678000"/>
    <n v="199518678000"/>
    <n v="107926076016"/>
    <n v="0.54093219290476657"/>
    <n v="27865581052"/>
    <n v="0.13966402209220732"/>
  </r>
  <r>
    <x v="13"/>
    <x v="3"/>
    <x v="17"/>
    <x v="2"/>
    <x v="0"/>
    <x v="0"/>
    <x v="0"/>
    <n v="17851899000"/>
    <n v="17851899000"/>
    <n v="7930235557"/>
    <n v="0.4442236401292658"/>
    <n v="7110980275"/>
    <n v="0.39833186794301267"/>
  </r>
  <r>
    <x v="13"/>
    <x v="3"/>
    <x v="17"/>
    <x v="2"/>
    <x v="0"/>
    <x v="1"/>
    <x v="0"/>
    <n v="35502671000"/>
    <n v="35502671000"/>
    <n v="27988761558"/>
    <n v="0.7883565030360673"/>
    <n v="9858880792"/>
    <n v="0.27769405834282157"/>
  </r>
  <r>
    <x v="13"/>
    <x v="3"/>
    <x v="18"/>
    <x v="14"/>
    <x v="0"/>
    <x v="0"/>
    <x v="0"/>
    <n v="126727014000"/>
    <n v="126727014000"/>
    <n v="55493096990"/>
    <n v="0.43789477269621457"/>
    <n v="51828154694"/>
    <n v="0.40897479596575992"/>
  </r>
  <r>
    <x v="13"/>
    <x v="3"/>
    <x v="18"/>
    <x v="14"/>
    <x v="0"/>
    <x v="1"/>
    <x v="0"/>
    <n v="68127427000"/>
    <n v="68127427000"/>
    <n v="28945118487"/>
    <n v="0.42486733701244872"/>
    <n v="9373673399"/>
    <n v="0.13759030410762468"/>
  </r>
  <r>
    <x v="13"/>
    <x v="3"/>
    <x v="19"/>
    <x v="15"/>
    <x v="0"/>
    <x v="0"/>
    <x v="0"/>
    <n v="33557193000"/>
    <n v="36230065637"/>
    <n v="18090143402"/>
    <n v="0.49931301762604091"/>
    <n v="13054947322"/>
    <n v="0.36033463071255434"/>
  </r>
  <r>
    <x v="13"/>
    <x v="3"/>
    <x v="19"/>
    <x v="15"/>
    <x v="0"/>
    <x v="1"/>
    <x v="0"/>
    <n v="10506982000"/>
    <n v="10506982000"/>
    <n v="7645264877"/>
    <n v="0.7276366207727395"/>
    <n v="2941610034"/>
    <n v="0.27996717173399555"/>
  </r>
  <r>
    <x v="13"/>
    <x v="3"/>
    <x v="20"/>
    <x v="14"/>
    <x v="0"/>
    <x v="0"/>
    <x v="0"/>
    <n v="131657322000"/>
    <n v="131657322000"/>
    <n v="63158648564"/>
    <n v="0.47971998522041942"/>
    <n v="48723920962"/>
    <n v="0.37008136138451914"/>
  </r>
  <r>
    <x v="13"/>
    <x v="3"/>
    <x v="20"/>
    <x v="14"/>
    <x v="0"/>
    <x v="1"/>
    <x v="0"/>
    <n v="719149683000"/>
    <n v="719149683000"/>
    <n v="262097547352"/>
    <n v="0.36445479091172733"/>
    <n v="45612510337"/>
    <n v="6.3425614187470905E-2"/>
  </r>
  <r>
    <x v="13"/>
    <x v="3"/>
    <x v="21"/>
    <x v="7"/>
    <x v="1"/>
    <x v="0"/>
    <x v="0"/>
    <n v="22546246000"/>
    <n v="22546246000"/>
    <n v="11874460001"/>
    <n v="0.52667126939890574"/>
    <n v="8282174110"/>
    <n v="0.36734160134684951"/>
  </r>
  <r>
    <x v="13"/>
    <x v="3"/>
    <x v="21"/>
    <x v="7"/>
    <x v="1"/>
    <x v="1"/>
    <x v="0"/>
    <n v="67302643000"/>
    <n v="70159824171"/>
    <n v="35119565616"/>
    <n v="0.50056518856722554"/>
    <n v="13604597085"/>
    <n v="0.19390865421557529"/>
  </r>
  <r>
    <x v="13"/>
    <x v="3"/>
    <x v="22"/>
    <x v="6"/>
    <x v="1"/>
    <x v="0"/>
    <x v="0"/>
    <n v="31244029000"/>
    <n v="31244029000"/>
    <n v="11884719953"/>
    <n v="0.38038371917399"/>
    <n v="6063463198"/>
    <n v="0.19406790327841522"/>
  </r>
  <r>
    <x v="13"/>
    <x v="3"/>
    <x v="22"/>
    <x v="6"/>
    <x v="1"/>
    <x v="1"/>
    <x v="0"/>
    <n v="4552632071000"/>
    <n v="4552632071000"/>
    <n v="2154103490868"/>
    <n v="0.47315562893595403"/>
    <n v="1852334168255"/>
    <n v="0.40687104500586824"/>
  </r>
  <r>
    <x v="13"/>
    <x v="3"/>
    <x v="22"/>
    <x v="6"/>
    <x v="1"/>
    <x v="3"/>
    <x v="0"/>
    <n v="4338235000"/>
    <n v="4338235000"/>
    <n v="1923454663"/>
    <n v="0.44337263034390711"/>
    <n v="1923454663"/>
    <n v="0.44337263034390711"/>
  </r>
  <r>
    <x v="13"/>
    <x v="3"/>
    <x v="23"/>
    <x v="13"/>
    <x v="1"/>
    <x v="0"/>
    <x v="0"/>
    <n v="29279665000"/>
    <n v="29279665000"/>
    <n v="13022657003"/>
    <n v="0.44476796449003086"/>
    <n v="12544015900"/>
    <n v="0.42842074525101292"/>
  </r>
  <r>
    <x v="13"/>
    <x v="3"/>
    <x v="23"/>
    <x v="13"/>
    <x v="1"/>
    <x v="1"/>
    <x v="0"/>
    <n v="32918518000"/>
    <n v="32918518000"/>
    <n v="18294177945"/>
    <n v="0.55574123795609509"/>
    <n v="7339437353"/>
    <n v="0.22295770887984689"/>
  </r>
  <r>
    <x v="13"/>
    <x v="3"/>
    <x v="24"/>
    <x v="5"/>
    <x v="1"/>
    <x v="0"/>
    <x v="0"/>
    <n v="124077407000"/>
    <n v="124077407000"/>
    <n v="51531093850"/>
    <n v="0.4153140776870039"/>
    <n v="43720440408"/>
    <n v="0.35236423346596857"/>
  </r>
  <r>
    <x v="13"/>
    <x v="3"/>
    <x v="24"/>
    <x v="5"/>
    <x v="1"/>
    <x v="2"/>
    <x v="0"/>
    <n v="0"/>
    <n v="0"/>
    <n v="0"/>
    <n v="0"/>
    <n v="0"/>
    <n v="0"/>
  </r>
  <r>
    <x v="13"/>
    <x v="3"/>
    <x v="24"/>
    <x v="5"/>
    <x v="1"/>
    <x v="1"/>
    <x v="0"/>
    <n v="2641214597000"/>
    <n v="2641214597000"/>
    <n v="565560725999"/>
    <n v="0.21412903239342501"/>
    <n v="262705263887"/>
    <n v="9.9463808879971902E-2"/>
  </r>
  <r>
    <x v="13"/>
    <x v="3"/>
    <x v="24"/>
    <x v="5"/>
    <x v="1"/>
    <x v="3"/>
    <x v="0"/>
    <n v="335023000"/>
    <n v="335023000"/>
    <n v="0"/>
    <n v="0"/>
    <n v="0"/>
    <n v="0"/>
  </r>
  <r>
    <x v="13"/>
    <x v="3"/>
    <x v="25"/>
    <x v="3"/>
    <x v="1"/>
    <x v="0"/>
    <x v="0"/>
    <n v="715072128000"/>
    <n v="715072128000"/>
    <n v="244372401671"/>
    <n v="0.34174510808369812"/>
    <n v="235373766890"/>
    <n v="0.32916087436986496"/>
  </r>
  <r>
    <x v="13"/>
    <x v="3"/>
    <x v="25"/>
    <x v="3"/>
    <x v="1"/>
    <x v="2"/>
    <x v="0"/>
    <n v="179939404000"/>
    <n v="179939404000"/>
    <n v="76994076000"/>
    <n v="0.42788891309209848"/>
    <n v="76994076000"/>
    <n v="0.42788891309209848"/>
  </r>
  <r>
    <x v="13"/>
    <x v="3"/>
    <x v="25"/>
    <x v="3"/>
    <x v="1"/>
    <x v="1"/>
    <x v="0"/>
    <n v="5867593000"/>
    <n v="5867593000"/>
    <n v="798093919"/>
    <n v="0.1360172593770563"/>
    <n v="145322834"/>
    <n v="2.4767026956368652E-2"/>
  </r>
  <r>
    <x v="13"/>
    <x v="3"/>
    <x v="26"/>
    <x v="8"/>
    <x v="1"/>
    <x v="0"/>
    <x v="0"/>
    <n v="16208311000"/>
    <n v="16208311000"/>
    <n v="9140455063"/>
    <n v="0.56393630792252192"/>
    <n v="7645557873"/>
    <n v="0.47170602001652118"/>
  </r>
  <r>
    <x v="13"/>
    <x v="3"/>
    <x v="26"/>
    <x v="8"/>
    <x v="1"/>
    <x v="1"/>
    <x v="0"/>
    <n v="100061651000"/>
    <n v="100061651000"/>
    <n v="49694853952"/>
    <n v="0.49664235454200129"/>
    <n v="18283083831"/>
    <n v="0.1827181907182403"/>
  </r>
  <r>
    <x v="13"/>
    <x v="3"/>
    <x v="27"/>
    <x v="9"/>
    <x v="1"/>
    <x v="0"/>
    <x v="0"/>
    <n v="52614305000"/>
    <n v="52614305000"/>
    <n v="22671791651"/>
    <n v="0.43090546669769753"/>
    <n v="20113793988"/>
    <n v="0.38228755445881113"/>
  </r>
  <r>
    <x v="13"/>
    <x v="3"/>
    <x v="27"/>
    <x v="9"/>
    <x v="1"/>
    <x v="2"/>
    <x v="0"/>
    <n v="0"/>
    <n v="0"/>
    <n v="0"/>
    <n v="0"/>
    <n v="0"/>
    <n v="0"/>
  </r>
  <r>
    <x v="13"/>
    <x v="3"/>
    <x v="27"/>
    <x v="9"/>
    <x v="1"/>
    <x v="1"/>
    <x v="0"/>
    <n v="556552598000"/>
    <n v="556552598000"/>
    <n v="240802906860"/>
    <n v="0.43266873198568734"/>
    <n v="75213294802"/>
    <n v="0.13514139557030691"/>
  </r>
  <r>
    <x v="13"/>
    <x v="3"/>
    <x v="28"/>
    <x v="9"/>
    <x v="1"/>
    <x v="0"/>
    <x v="0"/>
    <n v="17162763000"/>
    <n v="17162763000"/>
    <n v="8225156761"/>
    <n v="0.47924432452979743"/>
    <n v="7467537229"/>
    <n v="0.43510110982712979"/>
  </r>
  <r>
    <x v="13"/>
    <x v="3"/>
    <x v="28"/>
    <x v="9"/>
    <x v="1"/>
    <x v="1"/>
    <x v="0"/>
    <n v="30378487000"/>
    <n v="30662273296"/>
    <n v="18698136863"/>
    <n v="0.60980921676930055"/>
    <n v="6885648765"/>
    <n v="0.22456419648109577"/>
  </r>
  <r>
    <x v="13"/>
    <x v="3"/>
    <x v="29"/>
    <x v="12"/>
    <x v="1"/>
    <x v="0"/>
    <x v="0"/>
    <n v="31964803000"/>
    <n v="31964803000"/>
    <n v="13434870983"/>
    <n v="0.42030201102756681"/>
    <n v="12951802615"/>
    <n v="0.40518950218463728"/>
  </r>
  <r>
    <x v="13"/>
    <x v="3"/>
    <x v="29"/>
    <x v="12"/>
    <x v="1"/>
    <x v="1"/>
    <x v="0"/>
    <n v="90031754000"/>
    <n v="90031754000"/>
    <n v="57398846838"/>
    <n v="0.6375400265777339"/>
    <n v="26148474700"/>
    <n v="0.29043613545505287"/>
  </r>
  <r>
    <x v="13"/>
    <x v="3"/>
    <x v="30"/>
    <x v="9"/>
    <x v="1"/>
    <x v="0"/>
    <x v="0"/>
    <n v="8472141000"/>
    <n v="8472141000"/>
    <n v="7469678505"/>
    <n v="0.88167542360307738"/>
    <n v="3321537671"/>
    <n v="0.39205410663018947"/>
  </r>
  <r>
    <x v="13"/>
    <x v="3"/>
    <x v="30"/>
    <x v="9"/>
    <x v="1"/>
    <x v="1"/>
    <x v="0"/>
    <n v="40397037000"/>
    <n v="45020977057"/>
    <n v="32000046602"/>
    <n v="0.71078081138677851"/>
    <n v="23894685934"/>
    <n v="0.53074561006855758"/>
  </r>
  <r>
    <x v="13"/>
    <x v="3"/>
    <x v="31"/>
    <x v="9"/>
    <x v="1"/>
    <x v="0"/>
    <x v="0"/>
    <n v="40312340000"/>
    <n v="40312340000"/>
    <n v="18143274649"/>
    <n v="0.45006751404160611"/>
    <n v="17069403055"/>
    <n v="0.42342873311249113"/>
  </r>
  <r>
    <x v="13"/>
    <x v="3"/>
    <x v="31"/>
    <x v="9"/>
    <x v="1"/>
    <x v="1"/>
    <x v="0"/>
    <n v="41907247000"/>
    <n v="41907247000"/>
    <n v="33654523700"/>
    <n v="0.80307169067918016"/>
    <n v="9865595671"/>
    <n v="0.23541502668977515"/>
  </r>
  <r>
    <x v="14"/>
    <x v="4"/>
    <x v="32"/>
    <x v="19"/>
    <x v="1"/>
    <x v="0"/>
    <x v="0"/>
    <n v="0"/>
    <n v="0"/>
    <n v="0"/>
    <n v="0"/>
    <n v="0"/>
    <n v="0"/>
  </r>
  <r>
    <x v="14"/>
    <x v="4"/>
    <x v="32"/>
    <x v="19"/>
    <x v="1"/>
    <x v="2"/>
    <x v="0"/>
    <n v="0"/>
    <n v="0"/>
    <n v="0"/>
    <n v="0"/>
    <n v="0"/>
    <n v="0"/>
  </r>
  <r>
    <x v="14"/>
    <x v="4"/>
    <x v="32"/>
    <x v="19"/>
    <x v="1"/>
    <x v="1"/>
    <x v="0"/>
    <n v="0"/>
    <n v="0"/>
    <n v="0"/>
    <n v="0"/>
    <n v="0"/>
    <n v="0"/>
  </r>
  <r>
    <x v="13"/>
    <x v="3"/>
    <x v="33"/>
    <x v="13"/>
    <x v="1"/>
    <x v="0"/>
    <x v="0"/>
    <n v="12622884000"/>
    <n v="12622884000"/>
    <n v="4276654284"/>
    <n v="0.33880167828524765"/>
    <n v="4143057643"/>
    <n v="0.32821799225913822"/>
  </r>
  <r>
    <x v="13"/>
    <x v="3"/>
    <x v="33"/>
    <x v="13"/>
    <x v="1"/>
    <x v="1"/>
    <x v="0"/>
    <n v="61124165000"/>
    <n v="61124165000"/>
    <n v="47960352739"/>
    <n v="0.78463816624734262"/>
    <n v="14365093736"/>
    <n v="0.23501496889159959"/>
  </r>
  <r>
    <x v="13"/>
    <x v="3"/>
    <x v="34"/>
    <x v="4"/>
    <x v="1"/>
    <x v="0"/>
    <x v="0"/>
    <n v="9743385000"/>
    <n v="9743385000"/>
    <n v="4715831610"/>
    <n v="0.48400341462438362"/>
    <n v="4505604597"/>
    <n v="0.46242703095484783"/>
  </r>
  <r>
    <x v="13"/>
    <x v="3"/>
    <x v="34"/>
    <x v="4"/>
    <x v="1"/>
    <x v="1"/>
    <x v="0"/>
    <n v="6997427000"/>
    <n v="6997427000"/>
    <n v="5247061846"/>
    <n v="0.74985588931474378"/>
    <n v="1067356208"/>
    <n v="0.1525355259869092"/>
  </r>
  <r>
    <x v="13"/>
    <x v="3"/>
    <x v="35"/>
    <x v="2"/>
    <x v="1"/>
    <x v="0"/>
    <x v="0"/>
    <n v="22599412000"/>
    <n v="22599412000"/>
    <n v="9724614912"/>
    <n v="0.4303038907383962"/>
    <n v="7611494182"/>
    <n v="0.33680054073973253"/>
  </r>
  <r>
    <x v="13"/>
    <x v="3"/>
    <x v="35"/>
    <x v="2"/>
    <x v="1"/>
    <x v="1"/>
    <x v="0"/>
    <n v="25977663000"/>
    <n v="27600657850"/>
    <n v="12726616068"/>
    <n v="0.46109828748157899"/>
    <n v="4419303756"/>
    <n v="0.16011588491902559"/>
  </r>
  <r>
    <x v="13"/>
    <x v="3"/>
    <x v="36"/>
    <x v="7"/>
    <x v="1"/>
    <x v="0"/>
    <x v="0"/>
    <n v="18241795000"/>
    <n v="18241795000"/>
    <n v="8699563950"/>
    <n v="0.47690284590962678"/>
    <n v="7664757930"/>
    <n v="0.42017564225450399"/>
  </r>
  <r>
    <x v="13"/>
    <x v="3"/>
    <x v="36"/>
    <x v="7"/>
    <x v="1"/>
    <x v="1"/>
    <x v="0"/>
    <n v="14973826000"/>
    <n v="14973826000"/>
    <n v="9947199532"/>
    <n v="0.6643058048090047"/>
    <n v="3128309367"/>
    <n v="0.20891850666623213"/>
  </r>
  <r>
    <x v="13"/>
    <x v="3"/>
    <x v="36"/>
    <x v="7"/>
    <x v="1"/>
    <x v="3"/>
    <x v="0"/>
    <n v="0"/>
    <n v="0"/>
    <n v="0"/>
    <n v="0"/>
    <n v="0"/>
    <n v="0"/>
  </r>
  <r>
    <x v="13"/>
    <x v="3"/>
    <x v="37"/>
    <x v="9"/>
    <x v="1"/>
    <x v="0"/>
    <x v="0"/>
    <n v="19480583000"/>
    <n v="19480583000"/>
    <n v="15418109719"/>
    <n v="0.79146038488683834"/>
    <n v="7560573797"/>
    <n v="0.38810818942123038"/>
  </r>
  <r>
    <x v="13"/>
    <x v="3"/>
    <x v="37"/>
    <x v="9"/>
    <x v="1"/>
    <x v="1"/>
    <x v="0"/>
    <n v="200148665000"/>
    <n v="205643107824"/>
    <n v="151605966865"/>
    <n v="0.73722853378948261"/>
    <n v="52532854578"/>
    <n v="0.25545643194111001"/>
  </r>
  <r>
    <x v="13"/>
    <x v="3"/>
    <x v="38"/>
    <x v="3"/>
    <x v="1"/>
    <x v="0"/>
    <x v="0"/>
    <n v="83871298000"/>
    <n v="83871298000"/>
    <n v="40755976734"/>
    <n v="0.4859347322131583"/>
    <n v="35228418379"/>
    <n v="0.42002948826426889"/>
  </r>
  <r>
    <x v="13"/>
    <x v="3"/>
    <x v="38"/>
    <x v="3"/>
    <x v="1"/>
    <x v="1"/>
    <x v="0"/>
    <n v="42858523000"/>
    <n v="42858523000"/>
    <n v="28837341874"/>
    <n v="0.67284964239201617"/>
    <n v="13422118110"/>
    <n v="0.31317267069609467"/>
  </r>
  <r>
    <x v="13"/>
    <x v="3"/>
    <x v="38"/>
    <x v="3"/>
    <x v="1"/>
    <x v="3"/>
    <x v="0"/>
    <n v="0"/>
    <n v="0"/>
    <n v="0"/>
    <n v="0"/>
    <n v="0"/>
    <n v="0"/>
  </r>
  <r>
    <x v="13"/>
    <x v="3"/>
    <x v="39"/>
    <x v="5"/>
    <x v="1"/>
    <x v="0"/>
    <x v="0"/>
    <n v="50560931000"/>
    <n v="50560931000"/>
    <n v="22533423718"/>
    <n v="0.44566868671781379"/>
    <n v="18649330775"/>
    <n v="0.36884864273958878"/>
  </r>
  <r>
    <x v="13"/>
    <x v="3"/>
    <x v="39"/>
    <x v="5"/>
    <x v="1"/>
    <x v="1"/>
    <x v="0"/>
    <n v="191598633000"/>
    <n v="191598633000"/>
    <n v="85932415681"/>
    <n v="0.44850223791001681"/>
    <n v="21241616018"/>
    <n v="0.11086517521239309"/>
  </r>
  <r>
    <x v="13"/>
    <x v="3"/>
    <x v="40"/>
    <x v="8"/>
    <x v="1"/>
    <x v="0"/>
    <x v="0"/>
    <n v="354796211000"/>
    <n v="354796211000"/>
    <n v="313103987369"/>
    <n v="0.88248965930755108"/>
    <n v="106014339015"/>
    <n v="0.29880347007144337"/>
  </r>
  <r>
    <x v="13"/>
    <x v="3"/>
    <x v="40"/>
    <x v="8"/>
    <x v="1"/>
    <x v="1"/>
    <x v="0"/>
    <n v="192112925000"/>
    <n v="192112925000"/>
    <n v="102695390129"/>
    <n v="0.53455742308332455"/>
    <n v="17246115637"/>
    <n v="8.9770720200111467E-2"/>
  </r>
  <r>
    <x v="13"/>
    <x v="3"/>
    <x v="41"/>
    <x v="13"/>
    <x v="1"/>
    <x v="0"/>
    <x v="0"/>
    <n v="8709602000"/>
    <n v="8709602000"/>
    <n v="4262953530"/>
    <n v="0.48945445842416219"/>
    <n v="3191355257"/>
    <n v="0.36641803574950954"/>
  </r>
  <r>
    <x v="13"/>
    <x v="3"/>
    <x v="41"/>
    <x v="13"/>
    <x v="1"/>
    <x v="1"/>
    <x v="0"/>
    <n v="40248159000"/>
    <n v="40248159000"/>
    <n v="21449958835"/>
    <n v="0.53294260825693918"/>
    <n v="6810020336"/>
    <n v="0.16920079092313267"/>
  </r>
  <r>
    <x v="13"/>
    <x v="3"/>
    <x v="42"/>
    <x v="4"/>
    <x v="2"/>
    <x v="0"/>
    <x v="0"/>
    <n v="479086495000"/>
    <n v="498167768930"/>
    <n v="283211357684"/>
    <n v="0.56850598402281505"/>
    <n v="155670903505"/>
    <n v="0.31248690343689034"/>
  </r>
  <r>
    <x v="13"/>
    <x v="3"/>
    <x v="42"/>
    <x v="4"/>
    <x v="2"/>
    <x v="2"/>
    <x v="0"/>
    <n v="0"/>
    <n v="0"/>
    <n v="0"/>
    <s v="0%"/>
    <n v="0"/>
    <n v="0"/>
  </r>
  <r>
    <x v="13"/>
    <x v="3"/>
    <x v="42"/>
    <x v="4"/>
    <x v="2"/>
    <x v="1"/>
    <x v="0"/>
    <n v="37757084000"/>
    <n v="49191320809"/>
    <n v="13742915131"/>
    <n v="0.27937682715129714"/>
    <n v="678197641"/>
    <n v="1.3786937001210132E-2"/>
  </r>
  <r>
    <x v="13"/>
    <x v="3"/>
    <x v="42"/>
    <x v="4"/>
    <x v="2"/>
    <x v="3"/>
    <x v="0"/>
    <n v="230000000"/>
    <n v="750000000"/>
    <n v="0"/>
    <n v="0"/>
    <n v="0"/>
    <n v="0"/>
  </r>
  <r>
    <x v="13"/>
    <x v="3"/>
    <x v="43"/>
    <x v="16"/>
    <x v="3"/>
    <x v="0"/>
    <x v="0"/>
    <n v="235885613000"/>
    <n v="235885613000"/>
    <n v="125793432560"/>
    <n v="0.5332814958918245"/>
    <n v="117425663286"/>
    <n v="0.49780765258456011"/>
  </r>
  <r>
    <x v="13"/>
    <x v="3"/>
    <x v="43"/>
    <x v="16"/>
    <x v="3"/>
    <x v="1"/>
    <x v="0"/>
    <n v="36952930000"/>
    <n v="36952930000"/>
    <n v="24243103163"/>
    <n v="0.65605361098565118"/>
    <n v="17953992405"/>
    <n v="0.48586113212132298"/>
  </r>
  <r>
    <x v="13"/>
    <x v="3"/>
    <x v="44"/>
    <x v="4"/>
    <x v="1"/>
    <x v="0"/>
    <x v="0"/>
    <n v="13516243000"/>
    <n v="13516243000"/>
    <n v="5262833208"/>
    <n v="0.38937101145636405"/>
    <n v="4818599090"/>
    <n v="0.35650432520338676"/>
  </r>
  <r>
    <x v="13"/>
    <x v="3"/>
    <x v="44"/>
    <x v="4"/>
    <x v="1"/>
    <x v="1"/>
    <x v="0"/>
    <n v="707905432000"/>
    <n v="707905432000"/>
    <n v="421641027731"/>
    <n v="0.59561773179189281"/>
    <n v="108167174893"/>
    <n v="0.15279890505629007"/>
  </r>
  <r>
    <x v="0"/>
    <x v="0"/>
    <x v="0"/>
    <x v="0"/>
    <x v="0"/>
    <x v="0"/>
    <x v="1"/>
    <n v="122042178000"/>
    <n v="122042178000"/>
    <n v="45078137291"/>
    <n v="0.36936523118261622"/>
    <n v="44515758564"/>
    <n v="0.36475716259341096"/>
  </r>
  <r>
    <x v="0"/>
    <x v="0"/>
    <x v="1"/>
    <x v="0"/>
    <x v="0"/>
    <x v="0"/>
    <x v="1"/>
    <n v="253914202000"/>
    <n v="253914202000"/>
    <n v="93392632480"/>
    <n v="0.36781177163142692"/>
    <n v="72532195415"/>
    <n v="0.2856563155730848"/>
  </r>
  <r>
    <x v="0"/>
    <x v="0"/>
    <x v="1"/>
    <x v="0"/>
    <x v="0"/>
    <x v="1"/>
    <x v="1"/>
    <n v="7568846000"/>
    <n v="7568846000"/>
    <n v="6871360454"/>
    <n v="0.90784783492754373"/>
    <n v="1527618753"/>
    <n v="0.20182981038324732"/>
  </r>
  <r>
    <x v="0"/>
    <x v="0"/>
    <x v="2"/>
    <x v="1"/>
    <x v="0"/>
    <x v="0"/>
    <x v="1"/>
    <n v="153273896000"/>
    <n v="153273896000"/>
    <n v="57611259410"/>
    <n v="0.37587130563967658"/>
    <n v="37463925310"/>
    <n v="0.24442469518749624"/>
  </r>
  <r>
    <x v="0"/>
    <x v="0"/>
    <x v="2"/>
    <x v="1"/>
    <x v="0"/>
    <x v="1"/>
    <x v="1"/>
    <n v="113197556000"/>
    <n v="113197556000"/>
    <n v="62565420718"/>
    <n v="0.55270999594726233"/>
    <n v="17441573846"/>
    <n v="0.15408083409504"/>
  </r>
  <r>
    <x v="0"/>
    <x v="0"/>
    <x v="3"/>
    <x v="0"/>
    <x v="0"/>
    <x v="0"/>
    <x v="1"/>
    <n v="32180104000"/>
    <n v="32180104000"/>
    <n v="14907646106"/>
    <n v="0.46325661675922492"/>
    <n v="7540417499"/>
    <n v="0.23431923958356382"/>
  </r>
  <r>
    <x v="0"/>
    <x v="0"/>
    <x v="3"/>
    <x v="0"/>
    <x v="0"/>
    <x v="1"/>
    <x v="1"/>
    <n v="3243791000"/>
    <n v="3243791000"/>
    <n v="2005697601"/>
    <n v="0.6183189980488879"/>
    <n v="397226834"/>
    <n v="0.12245759174990004"/>
  </r>
  <r>
    <x v="0"/>
    <x v="0"/>
    <x v="4"/>
    <x v="2"/>
    <x v="0"/>
    <x v="0"/>
    <x v="1"/>
    <n v="192224706000"/>
    <n v="192224706000"/>
    <n v="69036057602"/>
    <n v="0.3591424798537603"/>
    <n v="54965396282"/>
    <n v="0.28594345350175748"/>
  </r>
  <r>
    <x v="0"/>
    <x v="0"/>
    <x v="4"/>
    <x v="2"/>
    <x v="0"/>
    <x v="1"/>
    <x v="1"/>
    <n v="80867391000"/>
    <n v="80867391000"/>
    <n v="53158814116"/>
    <n v="0.65735784793650631"/>
    <n v="13109039117"/>
    <n v="0.1621053796208165"/>
  </r>
  <r>
    <x v="0"/>
    <x v="0"/>
    <x v="5"/>
    <x v="3"/>
    <x v="0"/>
    <x v="0"/>
    <x v="1"/>
    <n v="838381365000"/>
    <n v="835708492363"/>
    <n v="268829157127"/>
    <n v="0.32167814445306708"/>
    <n v="190615466850"/>
    <n v="0.22808846456858056"/>
  </r>
  <r>
    <x v="0"/>
    <x v="0"/>
    <x v="5"/>
    <x v="3"/>
    <x v="0"/>
    <x v="2"/>
    <x v="1"/>
    <n v="1833195412000"/>
    <n v="1833195412000"/>
    <n v="764740475976"/>
    <n v="0.41716255177710426"/>
    <n v="763604584159"/>
    <n v="0.41654292780817848"/>
  </r>
  <r>
    <x v="0"/>
    <x v="0"/>
    <x v="5"/>
    <x v="3"/>
    <x v="0"/>
    <x v="1"/>
    <x v="1"/>
    <n v="55625752000"/>
    <n v="55625752000"/>
    <n v="27350234050"/>
    <n v="0.49168295378730342"/>
    <n v="23150539008"/>
    <n v="0.41618383888095573"/>
  </r>
  <r>
    <x v="0"/>
    <x v="0"/>
    <x v="5"/>
    <x v="3"/>
    <x v="0"/>
    <x v="3"/>
    <x v="1"/>
    <n v="5924196675000"/>
    <n v="5924196675000"/>
    <n v="1270150254843"/>
    <n v="0.21440041992579525"/>
    <n v="585409949349"/>
    <n v="9.8816764780855285E-2"/>
  </r>
  <r>
    <x v="0"/>
    <x v="0"/>
    <x v="6"/>
    <x v="4"/>
    <x v="0"/>
    <x v="0"/>
    <x v="1"/>
    <n v="166512612000"/>
    <n v="166512612000"/>
    <n v="77510109056"/>
    <n v="0.46549092062768194"/>
    <n v="54598682376"/>
    <n v="0.32789517694911902"/>
  </r>
  <r>
    <x v="0"/>
    <x v="0"/>
    <x v="6"/>
    <x v="4"/>
    <x v="0"/>
    <x v="1"/>
    <x v="1"/>
    <n v="6930295145000"/>
    <n v="6930295145000"/>
    <n v="3216410057060"/>
    <n v="0.46410866922176369"/>
    <n v="2068477522552"/>
    <n v="0.29846889335504628"/>
  </r>
  <r>
    <x v="0"/>
    <x v="0"/>
    <x v="7"/>
    <x v="5"/>
    <x v="0"/>
    <x v="0"/>
    <x v="1"/>
    <n v="167965124000"/>
    <n v="167965124000"/>
    <n v="58009563033"/>
    <n v="0.34536671453890633"/>
    <n v="49532774377"/>
    <n v="0.29489916238206687"/>
  </r>
  <r>
    <x v="0"/>
    <x v="0"/>
    <x v="7"/>
    <x v="5"/>
    <x v="0"/>
    <x v="1"/>
    <x v="1"/>
    <n v="608759626000"/>
    <n v="608759626000"/>
    <n v="335016789186"/>
    <n v="0.55032688581420475"/>
    <n v="58834624029"/>
    <n v="9.6646724776389817E-2"/>
  </r>
  <r>
    <x v="0"/>
    <x v="0"/>
    <x v="7"/>
    <x v="5"/>
    <x v="0"/>
    <x v="3"/>
    <x v="1"/>
    <n v="3091064000000"/>
    <n v="3091064000000"/>
    <n v="996160858960"/>
    <n v="0.32227118524883341"/>
    <n v="996160858960"/>
    <n v="0.32227118524883341"/>
  </r>
  <r>
    <x v="0"/>
    <x v="0"/>
    <x v="8"/>
    <x v="6"/>
    <x v="0"/>
    <x v="0"/>
    <x v="1"/>
    <n v="105438400000"/>
    <n v="105438400000"/>
    <n v="31497893172"/>
    <n v="0.29873265500993945"/>
    <n v="30128858814"/>
    <n v="0.28574844472222644"/>
  </r>
  <r>
    <x v="0"/>
    <x v="0"/>
    <x v="9"/>
    <x v="7"/>
    <x v="0"/>
    <x v="0"/>
    <x v="1"/>
    <n v="44992058000"/>
    <n v="44992058000"/>
    <n v="17739818061"/>
    <n v="0.39428776654315301"/>
    <n v="13596591067"/>
    <n v="0.30219980306302058"/>
  </r>
  <r>
    <x v="0"/>
    <x v="0"/>
    <x v="9"/>
    <x v="7"/>
    <x v="0"/>
    <x v="1"/>
    <x v="1"/>
    <n v="178277524000"/>
    <n v="178277524000"/>
    <n v="64695308703"/>
    <n v="0.36289099854785956"/>
    <n v="14010200852"/>
    <n v="7.8586467534740953E-2"/>
  </r>
  <r>
    <x v="0"/>
    <x v="0"/>
    <x v="9"/>
    <x v="7"/>
    <x v="0"/>
    <x v="3"/>
    <x v="1"/>
    <n v="0"/>
    <n v="0"/>
    <n v="0"/>
    <n v="0"/>
    <n v="0"/>
    <n v="0"/>
  </r>
  <r>
    <x v="0"/>
    <x v="0"/>
    <x v="10"/>
    <x v="8"/>
    <x v="0"/>
    <x v="0"/>
    <x v="1"/>
    <n v="30922402000"/>
    <n v="30922402000"/>
    <n v="9540917867"/>
    <n v="0.30854387919153242"/>
    <n v="8260676819"/>
    <n v="0.26714214565220384"/>
  </r>
  <r>
    <x v="0"/>
    <x v="0"/>
    <x v="10"/>
    <x v="8"/>
    <x v="0"/>
    <x v="1"/>
    <x v="1"/>
    <n v="551375905000"/>
    <n v="551375905000"/>
    <n v="297258464854"/>
    <n v="0.53912124588396726"/>
    <n v="236778719527"/>
    <n v="0.42943247497730247"/>
  </r>
  <r>
    <x v="0"/>
    <x v="0"/>
    <x v="10"/>
    <x v="8"/>
    <x v="0"/>
    <x v="3"/>
    <x v="1"/>
    <n v="242027022000"/>
    <n v="242027022000"/>
    <n v="56205932650"/>
    <n v="0.23222998897205785"/>
    <n v="50102353274"/>
    <n v="0.20701140252843336"/>
  </r>
  <r>
    <x v="0"/>
    <x v="0"/>
    <x v="11"/>
    <x v="9"/>
    <x v="0"/>
    <x v="0"/>
    <x v="1"/>
    <n v="38111160000"/>
    <n v="38111160000"/>
    <n v="13226754499"/>
    <n v="0.34705725301985035"/>
    <n v="10342402510"/>
    <n v="0.27137464485468299"/>
  </r>
  <r>
    <x v="0"/>
    <x v="0"/>
    <x v="11"/>
    <x v="9"/>
    <x v="0"/>
    <x v="1"/>
    <x v="1"/>
    <n v="247844692000"/>
    <n v="254266680245"/>
    <n v="91019874109"/>
    <n v="0.3579701202741048"/>
    <n v="31289003986"/>
    <n v="0.12305585598494979"/>
  </r>
  <r>
    <x v="0"/>
    <x v="0"/>
    <x v="12"/>
    <x v="10"/>
    <x v="0"/>
    <x v="0"/>
    <x v="1"/>
    <n v="131201709000"/>
    <n v="131201709000"/>
    <n v="46158405811"/>
    <n v="0.35181253478184493"/>
    <n v="38731345727"/>
    <n v="0.29520458248756498"/>
  </r>
  <r>
    <x v="0"/>
    <x v="0"/>
    <x v="12"/>
    <x v="10"/>
    <x v="0"/>
    <x v="1"/>
    <x v="1"/>
    <n v="82062242000"/>
    <n v="82062242000"/>
    <n v="67864358949"/>
    <n v="0.82698641049802168"/>
    <n v="9603123907"/>
    <n v="0.11702244141708924"/>
  </r>
  <r>
    <x v="0"/>
    <x v="0"/>
    <x v="12"/>
    <x v="10"/>
    <x v="0"/>
    <x v="3"/>
    <x v="1"/>
    <n v="0"/>
    <n v="0"/>
    <n v="0"/>
    <n v="0"/>
    <n v="0"/>
    <n v="0"/>
  </r>
  <r>
    <x v="0"/>
    <x v="0"/>
    <x v="13"/>
    <x v="11"/>
    <x v="0"/>
    <x v="0"/>
    <x v="1"/>
    <n v="34284374000"/>
    <n v="34284374000"/>
    <n v="12940991370"/>
    <n v="0.37746033717868088"/>
    <n v="9754007285"/>
    <n v="0.28450300084230795"/>
  </r>
  <r>
    <x v="0"/>
    <x v="0"/>
    <x v="13"/>
    <x v="11"/>
    <x v="0"/>
    <x v="1"/>
    <x v="1"/>
    <n v="107158461000"/>
    <n v="107158461000"/>
    <n v="77458763468"/>
    <n v="0.7228431870442783"/>
    <n v="20237884418"/>
    <n v="0.1888594165046846"/>
  </r>
  <r>
    <x v="0"/>
    <x v="0"/>
    <x v="14"/>
    <x v="12"/>
    <x v="0"/>
    <x v="0"/>
    <x v="1"/>
    <n v="61276696000"/>
    <n v="61276696000"/>
    <n v="17073431560"/>
    <n v="0.27862846195232199"/>
    <n v="14755902094"/>
    <n v="0.24080773046249099"/>
  </r>
  <r>
    <x v="0"/>
    <x v="0"/>
    <x v="14"/>
    <x v="12"/>
    <x v="0"/>
    <x v="1"/>
    <x v="1"/>
    <n v="2294704094000"/>
    <n v="2294704094000"/>
    <n v="1350269805995"/>
    <n v="0.58842872574532479"/>
    <n v="522806508385"/>
    <n v="0.22783177567512547"/>
  </r>
  <r>
    <x v="0"/>
    <x v="0"/>
    <x v="15"/>
    <x v="1"/>
    <x v="0"/>
    <x v="0"/>
    <x v="1"/>
    <n v="20830879000"/>
    <n v="20830879000"/>
    <n v="9972124577"/>
    <n v="0.47871837655050464"/>
    <n v="9142370914"/>
    <n v="0.43888550809593779"/>
  </r>
  <r>
    <x v="0"/>
    <x v="0"/>
    <x v="15"/>
    <x v="1"/>
    <x v="0"/>
    <x v="1"/>
    <x v="1"/>
    <n v="4716565000"/>
    <n v="4886565000"/>
    <n v="3255188848"/>
    <n v="0.66615073123963353"/>
    <n v="761716937"/>
    <n v="0.15587983317524681"/>
  </r>
  <r>
    <x v="0"/>
    <x v="0"/>
    <x v="16"/>
    <x v="13"/>
    <x v="0"/>
    <x v="0"/>
    <x v="1"/>
    <n v="39580822000"/>
    <n v="39580822000"/>
    <n v="16447792906"/>
    <n v="0.41554955341756167"/>
    <n v="9672184213"/>
    <n v="0.24436542053118554"/>
  </r>
  <r>
    <x v="0"/>
    <x v="0"/>
    <x v="16"/>
    <x v="13"/>
    <x v="0"/>
    <x v="1"/>
    <x v="1"/>
    <n v="199518678000"/>
    <n v="199518678000"/>
    <n v="106009427147"/>
    <n v="0.53132582979023146"/>
    <n v="19574825901"/>
    <n v="9.8110242595933803E-2"/>
  </r>
  <r>
    <x v="0"/>
    <x v="0"/>
    <x v="17"/>
    <x v="2"/>
    <x v="0"/>
    <x v="0"/>
    <x v="1"/>
    <n v="17851899000"/>
    <n v="17851899000"/>
    <n v="5944627852"/>
    <n v="0.33299694626325188"/>
    <n v="5082218785"/>
    <n v="0.28468785225594206"/>
  </r>
  <r>
    <x v="0"/>
    <x v="0"/>
    <x v="17"/>
    <x v="2"/>
    <x v="0"/>
    <x v="1"/>
    <x v="1"/>
    <n v="35502671000"/>
    <n v="35502671000"/>
    <n v="27262382983"/>
    <n v="0.76789667411220974"/>
    <n v="7593043541"/>
    <n v="0.21387245880739508"/>
  </r>
  <r>
    <x v="0"/>
    <x v="0"/>
    <x v="18"/>
    <x v="14"/>
    <x v="0"/>
    <x v="0"/>
    <x v="1"/>
    <n v="126727014000"/>
    <n v="126727014000"/>
    <n v="41624198234"/>
    <n v="0.32845560642658239"/>
    <n v="37279847469"/>
    <n v="0.29417443284034139"/>
  </r>
  <r>
    <x v="0"/>
    <x v="0"/>
    <x v="18"/>
    <x v="14"/>
    <x v="0"/>
    <x v="1"/>
    <x v="1"/>
    <n v="68127427000"/>
    <n v="68127427000"/>
    <n v="27737261343"/>
    <n v="0.40713795551092807"/>
    <n v="6090947120"/>
    <n v="8.9405212969513731E-2"/>
  </r>
  <r>
    <x v="0"/>
    <x v="0"/>
    <x v="19"/>
    <x v="15"/>
    <x v="0"/>
    <x v="0"/>
    <x v="1"/>
    <n v="33557193000"/>
    <n v="36230065637"/>
    <n v="12184674853"/>
    <n v="0.33631390500591268"/>
    <n v="9116637367"/>
    <n v="0.25163182033238224"/>
  </r>
  <r>
    <x v="0"/>
    <x v="0"/>
    <x v="19"/>
    <x v="15"/>
    <x v="0"/>
    <x v="1"/>
    <x v="1"/>
    <n v="10506982000"/>
    <n v="10506982000"/>
    <n v="7610743364"/>
    <n v="0.72435104238305537"/>
    <n v="2135449881"/>
    <n v="0.20324103353370168"/>
  </r>
  <r>
    <x v="0"/>
    <x v="0"/>
    <x v="20"/>
    <x v="14"/>
    <x v="0"/>
    <x v="0"/>
    <x v="1"/>
    <n v="131657322000"/>
    <n v="131657322000"/>
    <n v="42695935515"/>
    <n v="0.32429594394301897"/>
    <n v="33857464542"/>
    <n v="0.25716355176964634"/>
  </r>
  <r>
    <x v="0"/>
    <x v="0"/>
    <x v="20"/>
    <x v="14"/>
    <x v="0"/>
    <x v="1"/>
    <x v="1"/>
    <n v="719149683000"/>
    <n v="719149683000"/>
    <n v="193606351461"/>
    <n v="0.26921565292687477"/>
    <n v="32081676887"/>
    <n v="4.4610569461934951E-2"/>
  </r>
  <r>
    <x v="0"/>
    <x v="0"/>
    <x v="21"/>
    <x v="7"/>
    <x v="1"/>
    <x v="0"/>
    <x v="1"/>
    <n v="22546246000"/>
    <n v="22546246000"/>
    <n v="9636547980"/>
    <n v="0.4274125271231406"/>
    <n v="6066595463"/>
    <n v="0.26907341749930341"/>
  </r>
  <r>
    <x v="0"/>
    <x v="0"/>
    <x v="21"/>
    <x v="7"/>
    <x v="1"/>
    <x v="1"/>
    <x v="1"/>
    <n v="67302643000"/>
    <n v="67302643000"/>
    <n v="30546331598"/>
    <n v="0.45386526050693138"/>
    <n v="10049588174"/>
    <n v="0.14931936883964572"/>
  </r>
  <r>
    <x v="0"/>
    <x v="0"/>
    <x v="22"/>
    <x v="6"/>
    <x v="1"/>
    <x v="0"/>
    <x v="1"/>
    <n v="31244029000"/>
    <n v="31244029000"/>
    <n v="10402227273"/>
    <n v="0.33293488727078058"/>
    <n v="5211966346"/>
    <n v="0.16681479670883675"/>
  </r>
  <r>
    <x v="0"/>
    <x v="0"/>
    <x v="22"/>
    <x v="6"/>
    <x v="1"/>
    <x v="1"/>
    <x v="1"/>
    <n v="4552632071000"/>
    <n v="4552632071000"/>
    <n v="1879382491655"/>
    <n v="0.41281229459032204"/>
    <n v="1556327146323"/>
    <n v="0.3418521686030182"/>
  </r>
  <r>
    <x v="0"/>
    <x v="0"/>
    <x v="22"/>
    <x v="6"/>
    <x v="1"/>
    <x v="3"/>
    <x v="1"/>
    <n v="4338235000"/>
    <n v="4338235000"/>
    <n v="1607941827"/>
    <n v="0.3706442428775758"/>
    <n v="1607941827"/>
    <n v="0.3706442428775758"/>
  </r>
  <r>
    <x v="0"/>
    <x v="0"/>
    <x v="23"/>
    <x v="13"/>
    <x v="1"/>
    <x v="0"/>
    <x v="1"/>
    <n v="29279665000"/>
    <n v="29279665000"/>
    <n v="9536677369"/>
    <n v="0.32570992082730454"/>
    <n v="8949116767"/>
    <n v="0.30564273078260973"/>
  </r>
  <r>
    <x v="0"/>
    <x v="0"/>
    <x v="23"/>
    <x v="13"/>
    <x v="1"/>
    <x v="1"/>
    <x v="1"/>
    <n v="32918518000"/>
    <n v="32918518000"/>
    <n v="15344465635"/>
    <n v="0.46613476448119567"/>
    <n v="1607309917"/>
    <n v="4.8826922190118034E-2"/>
  </r>
  <r>
    <x v="0"/>
    <x v="0"/>
    <x v="24"/>
    <x v="5"/>
    <x v="1"/>
    <x v="0"/>
    <x v="1"/>
    <n v="124077407000"/>
    <n v="124077407000"/>
    <n v="37591426493"/>
    <n v="0.30296753778066943"/>
    <n v="30807893760"/>
    <n v="0.24829575750241137"/>
  </r>
  <r>
    <x v="0"/>
    <x v="0"/>
    <x v="24"/>
    <x v="5"/>
    <x v="1"/>
    <x v="2"/>
    <x v="1"/>
    <n v="0"/>
    <n v="0"/>
    <n v="0"/>
    <n v="0"/>
    <n v="0"/>
    <n v="0"/>
  </r>
  <r>
    <x v="0"/>
    <x v="0"/>
    <x v="24"/>
    <x v="5"/>
    <x v="1"/>
    <x v="1"/>
    <x v="1"/>
    <n v="2641214597000"/>
    <n v="2641214597000"/>
    <n v="528037152322"/>
    <n v="0.19992209376768033"/>
    <n v="190231482719"/>
    <n v="7.2024243291352666E-2"/>
  </r>
  <r>
    <x v="0"/>
    <x v="0"/>
    <x v="24"/>
    <x v="5"/>
    <x v="1"/>
    <x v="3"/>
    <x v="1"/>
    <n v="335023000"/>
    <n v="335023000"/>
    <n v="0"/>
    <n v="0"/>
    <n v="0"/>
    <n v="0"/>
  </r>
  <r>
    <x v="0"/>
    <x v="0"/>
    <x v="25"/>
    <x v="3"/>
    <x v="1"/>
    <x v="0"/>
    <x v="1"/>
    <n v="715072128000"/>
    <n v="715072128000"/>
    <n v="183689317254"/>
    <n v="0.25688222217213869"/>
    <n v="173821889372"/>
    <n v="0.24308301577655675"/>
  </r>
  <r>
    <x v="0"/>
    <x v="0"/>
    <x v="25"/>
    <x v="3"/>
    <x v="1"/>
    <x v="2"/>
    <x v="1"/>
    <n v="179939404000"/>
    <n v="179939404000"/>
    <n v="64062633000"/>
    <n v="0.35602336995625483"/>
    <n v="64062633000"/>
    <n v="0.35602336995625483"/>
  </r>
  <r>
    <x v="0"/>
    <x v="0"/>
    <x v="25"/>
    <x v="3"/>
    <x v="1"/>
    <x v="1"/>
    <x v="1"/>
    <n v="5867593000"/>
    <n v="5867593000"/>
    <n v="388257919"/>
    <n v="6.6169879028760176E-2"/>
    <n v="105546167"/>
    <n v="1.7987983658716615E-2"/>
  </r>
  <r>
    <x v="0"/>
    <x v="0"/>
    <x v="26"/>
    <x v="8"/>
    <x v="1"/>
    <x v="0"/>
    <x v="1"/>
    <n v="16208311000"/>
    <n v="16208311000"/>
    <n v="7734678553"/>
    <n v="0.47720447571619273"/>
    <n v="5847428397"/>
    <n v="0.36076728765878197"/>
  </r>
  <r>
    <x v="0"/>
    <x v="0"/>
    <x v="26"/>
    <x v="8"/>
    <x v="1"/>
    <x v="1"/>
    <x v="1"/>
    <n v="100061651000"/>
    <n v="100061651000"/>
    <n v="47711783532"/>
    <n v="0.47682386863674675"/>
    <n v="13579989324"/>
    <n v="0.13571622283146217"/>
  </r>
  <r>
    <x v="0"/>
    <x v="0"/>
    <x v="27"/>
    <x v="9"/>
    <x v="1"/>
    <x v="0"/>
    <x v="1"/>
    <n v="52614305000"/>
    <n v="52614305000"/>
    <n v="18121638405"/>
    <n v="0.34442417143018422"/>
    <n v="14796669327"/>
    <n v="0.28122901798284705"/>
  </r>
  <r>
    <x v="0"/>
    <x v="0"/>
    <x v="27"/>
    <x v="9"/>
    <x v="1"/>
    <x v="2"/>
    <x v="1"/>
    <n v="0"/>
    <n v="0"/>
    <n v="0"/>
    <n v="0"/>
    <n v="0"/>
    <n v="0"/>
  </r>
  <r>
    <x v="0"/>
    <x v="0"/>
    <x v="27"/>
    <x v="9"/>
    <x v="1"/>
    <x v="1"/>
    <x v="1"/>
    <n v="556552598000"/>
    <n v="556552598000"/>
    <n v="210149493241"/>
    <n v="0.37759143339943585"/>
    <n v="52718447905"/>
    <n v="9.4723208721774754E-2"/>
  </r>
  <r>
    <x v="0"/>
    <x v="0"/>
    <x v="28"/>
    <x v="9"/>
    <x v="1"/>
    <x v="0"/>
    <x v="1"/>
    <n v="17162763000"/>
    <n v="17162763000"/>
    <n v="6109122044"/>
    <n v="0.35595212985228541"/>
    <n v="5491757354"/>
    <n v="0.31998095842726487"/>
  </r>
  <r>
    <x v="0"/>
    <x v="0"/>
    <x v="28"/>
    <x v="9"/>
    <x v="1"/>
    <x v="1"/>
    <x v="1"/>
    <n v="30378487000"/>
    <n v="30662273296"/>
    <n v="17628968367"/>
    <n v="0.5749400312500561"/>
    <n v="5045423949"/>
    <n v="0.16454826751734006"/>
  </r>
  <r>
    <x v="0"/>
    <x v="0"/>
    <x v="29"/>
    <x v="12"/>
    <x v="1"/>
    <x v="0"/>
    <x v="1"/>
    <n v="31964803000"/>
    <n v="31964803000"/>
    <n v="9798690596"/>
    <n v="0.30654625326488011"/>
    <n v="9240837968"/>
    <n v="0.2890941629766966"/>
  </r>
  <r>
    <x v="0"/>
    <x v="0"/>
    <x v="29"/>
    <x v="12"/>
    <x v="1"/>
    <x v="1"/>
    <x v="1"/>
    <n v="90031754000"/>
    <n v="90031754000"/>
    <n v="45772350541"/>
    <n v="0.50840229704954987"/>
    <n v="20319110648"/>
    <n v="0.22568826825255453"/>
  </r>
  <r>
    <x v="0"/>
    <x v="0"/>
    <x v="30"/>
    <x v="9"/>
    <x v="1"/>
    <x v="0"/>
    <x v="1"/>
    <n v="8472141000"/>
    <n v="8472141000"/>
    <n v="7458346154"/>
    <n v="0.88033782180915077"/>
    <n v="2441557284"/>
    <n v="0.28818657338210024"/>
  </r>
  <r>
    <x v="0"/>
    <x v="0"/>
    <x v="30"/>
    <x v="9"/>
    <x v="1"/>
    <x v="1"/>
    <x v="1"/>
    <n v="40397037000"/>
    <n v="45020977057"/>
    <n v="28513772261"/>
    <n v="0.63334414588335974"/>
    <n v="22857051787"/>
    <n v="0.50769781735436847"/>
  </r>
  <r>
    <x v="0"/>
    <x v="0"/>
    <x v="31"/>
    <x v="9"/>
    <x v="1"/>
    <x v="0"/>
    <x v="1"/>
    <n v="40312340000"/>
    <n v="40312340000"/>
    <n v="12768966483"/>
    <n v="0.3167508133489646"/>
    <n v="11790449489"/>
    <n v="0.29247742723443987"/>
  </r>
  <r>
    <x v="0"/>
    <x v="0"/>
    <x v="31"/>
    <x v="9"/>
    <x v="1"/>
    <x v="1"/>
    <x v="1"/>
    <n v="41907247000"/>
    <n v="41907247000"/>
    <n v="31966907635"/>
    <n v="0.76280142274676266"/>
    <n v="6774251783"/>
    <n v="0.16164869486654659"/>
  </r>
  <r>
    <x v="0"/>
    <x v="0"/>
    <x v="32"/>
    <x v="14"/>
    <x v="1"/>
    <x v="0"/>
    <x v="1"/>
    <n v="0"/>
    <n v="0"/>
    <n v="0"/>
    <n v="0"/>
    <n v="0"/>
    <n v="0"/>
  </r>
  <r>
    <x v="0"/>
    <x v="0"/>
    <x v="32"/>
    <x v="14"/>
    <x v="1"/>
    <x v="2"/>
    <x v="1"/>
    <n v="0"/>
    <n v="0"/>
    <n v="0"/>
    <n v="0"/>
    <n v="0"/>
    <n v="0"/>
  </r>
  <r>
    <x v="0"/>
    <x v="0"/>
    <x v="32"/>
    <x v="14"/>
    <x v="1"/>
    <x v="1"/>
    <x v="1"/>
    <n v="0"/>
    <n v="0"/>
    <n v="0"/>
    <n v="0"/>
    <n v="0"/>
    <n v="0"/>
  </r>
  <r>
    <x v="0"/>
    <x v="0"/>
    <x v="33"/>
    <x v="13"/>
    <x v="1"/>
    <x v="0"/>
    <x v="1"/>
    <n v="12622884000"/>
    <n v="12622884000"/>
    <n v="3120732437"/>
    <n v="0.24722816410259335"/>
    <n v="3027862429"/>
    <n v="0.23987089075681911"/>
  </r>
  <r>
    <x v="0"/>
    <x v="0"/>
    <x v="33"/>
    <x v="13"/>
    <x v="1"/>
    <x v="1"/>
    <x v="1"/>
    <n v="61124165000"/>
    <n v="61124165000"/>
    <n v="41006265384"/>
    <n v="0.67086831180434126"/>
    <n v="10054919511"/>
    <n v="0.16449990786786209"/>
  </r>
  <r>
    <x v="0"/>
    <x v="0"/>
    <x v="34"/>
    <x v="4"/>
    <x v="1"/>
    <x v="0"/>
    <x v="1"/>
    <n v="9743385000"/>
    <n v="9743385000"/>
    <n v="3586391228"/>
    <n v="0.36808472907516226"/>
    <n v="3437396596"/>
    <n v="0.35279285340772226"/>
  </r>
  <r>
    <x v="0"/>
    <x v="0"/>
    <x v="34"/>
    <x v="4"/>
    <x v="1"/>
    <x v="1"/>
    <x v="1"/>
    <n v="6997427000"/>
    <n v="6997427000"/>
    <n v="4820061846"/>
    <n v="0.68883345921293637"/>
    <n v="613088395"/>
    <n v="8.7616261663037001E-2"/>
  </r>
  <r>
    <x v="0"/>
    <x v="0"/>
    <x v="35"/>
    <x v="2"/>
    <x v="1"/>
    <x v="0"/>
    <x v="1"/>
    <n v="22599412000"/>
    <n v="22599412000"/>
    <n v="7162660060"/>
    <n v="0.31694010711429127"/>
    <n v="5366051740"/>
    <n v="0.2374420953961103"/>
  </r>
  <r>
    <x v="0"/>
    <x v="0"/>
    <x v="35"/>
    <x v="2"/>
    <x v="1"/>
    <x v="1"/>
    <x v="1"/>
    <n v="25977663000"/>
    <n v="25977663000"/>
    <n v="12117344602"/>
    <n v="0.46645245193919099"/>
    <n v="2554547871"/>
    <n v="9.8336323440642068E-2"/>
  </r>
  <r>
    <x v="0"/>
    <x v="0"/>
    <x v="36"/>
    <x v="7"/>
    <x v="1"/>
    <x v="0"/>
    <x v="1"/>
    <n v="18241795000"/>
    <n v="18241795000"/>
    <n v="6700379051"/>
    <n v="0.36730919577815668"/>
    <n v="5556104126"/>
    <n v="0.30458099797744687"/>
  </r>
  <r>
    <x v="0"/>
    <x v="0"/>
    <x v="36"/>
    <x v="7"/>
    <x v="1"/>
    <x v="1"/>
    <x v="1"/>
    <n v="14973826000"/>
    <n v="14973826000"/>
    <n v="8960253663"/>
    <n v="0.59839440253947118"/>
    <n v="1871845656"/>
    <n v="0.12500784074824964"/>
  </r>
  <r>
    <x v="0"/>
    <x v="0"/>
    <x v="36"/>
    <x v="7"/>
    <x v="1"/>
    <x v="3"/>
    <x v="1"/>
    <n v="0"/>
    <n v="0"/>
    <n v="0"/>
    <n v="0"/>
    <n v="0"/>
    <n v="0"/>
  </r>
  <r>
    <x v="0"/>
    <x v="0"/>
    <x v="37"/>
    <x v="9"/>
    <x v="1"/>
    <x v="0"/>
    <x v="1"/>
    <n v="19480583000"/>
    <n v="19480583000"/>
    <n v="14550576327"/>
    <n v="0.74692714930554183"/>
    <n v="5742187764"/>
    <n v="0.29476467742264184"/>
  </r>
  <r>
    <x v="0"/>
    <x v="0"/>
    <x v="37"/>
    <x v="9"/>
    <x v="1"/>
    <x v="1"/>
    <x v="1"/>
    <n v="200148665000"/>
    <n v="200148665000"/>
    <n v="123127825380"/>
    <n v="0.61518184685368749"/>
    <n v="40844520069"/>
    <n v="0.20407090933631758"/>
  </r>
  <r>
    <x v="0"/>
    <x v="0"/>
    <x v="38"/>
    <x v="3"/>
    <x v="1"/>
    <x v="0"/>
    <x v="1"/>
    <n v="83871298000"/>
    <n v="83871298000"/>
    <n v="31819274130"/>
    <n v="0.37938215919825158"/>
    <n v="25710041877"/>
    <n v="0.3065415999285"/>
  </r>
  <r>
    <x v="0"/>
    <x v="0"/>
    <x v="38"/>
    <x v="3"/>
    <x v="1"/>
    <x v="1"/>
    <x v="1"/>
    <n v="42858523000"/>
    <n v="42858523000"/>
    <n v="26976317795"/>
    <n v="0.62942714556448898"/>
    <n v="11263588763"/>
    <n v="0.26280860782346604"/>
  </r>
  <r>
    <x v="0"/>
    <x v="0"/>
    <x v="38"/>
    <x v="3"/>
    <x v="1"/>
    <x v="3"/>
    <x v="1"/>
    <n v="0"/>
    <n v="0"/>
    <n v="0"/>
    <n v="0"/>
    <n v="0"/>
    <n v="0"/>
  </r>
  <r>
    <x v="0"/>
    <x v="0"/>
    <x v="39"/>
    <x v="5"/>
    <x v="1"/>
    <x v="0"/>
    <x v="1"/>
    <n v="50560931000"/>
    <n v="50560931000"/>
    <n v="16046992277"/>
    <n v="0.3173792879130331"/>
    <n v="12737076382"/>
    <n v="0.25191538466726415"/>
  </r>
  <r>
    <x v="0"/>
    <x v="0"/>
    <x v="39"/>
    <x v="5"/>
    <x v="1"/>
    <x v="1"/>
    <x v="1"/>
    <n v="191598633000"/>
    <n v="191598633000"/>
    <n v="70018176867"/>
    <n v="0.36544194376898292"/>
    <n v="14755658431"/>
    <n v="7.7013380523440367E-2"/>
  </r>
  <r>
    <x v="0"/>
    <x v="0"/>
    <x v="40"/>
    <x v="8"/>
    <x v="1"/>
    <x v="0"/>
    <x v="1"/>
    <n v="354796211000"/>
    <n v="354796211000"/>
    <n v="309291938153"/>
    <n v="0.8717453246787914"/>
    <n v="78953506493"/>
    <n v="0.22253198891405299"/>
  </r>
  <r>
    <x v="0"/>
    <x v="0"/>
    <x v="40"/>
    <x v="8"/>
    <x v="1"/>
    <x v="1"/>
    <x v="1"/>
    <n v="192112925000"/>
    <n v="192112925000"/>
    <n v="86152906130"/>
    <n v="0.44844929683934592"/>
    <n v="11312286434"/>
    <n v="5.8883526103202063E-2"/>
  </r>
  <r>
    <x v="0"/>
    <x v="0"/>
    <x v="41"/>
    <x v="13"/>
    <x v="1"/>
    <x v="0"/>
    <x v="1"/>
    <n v="8709602000"/>
    <n v="8709602000"/>
    <n v="3305295381"/>
    <n v="0.37950016326808045"/>
    <n v="2129078114"/>
    <n v="0.24445182615692429"/>
  </r>
  <r>
    <x v="0"/>
    <x v="0"/>
    <x v="41"/>
    <x v="13"/>
    <x v="1"/>
    <x v="1"/>
    <x v="1"/>
    <n v="40248159000"/>
    <n v="40248159000"/>
    <n v="20522125234"/>
    <n v="0.50988978735648505"/>
    <n v="5106018204"/>
    <n v="0.12686339775193195"/>
  </r>
  <r>
    <x v="0"/>
    <x v="0"/>
    <x v="42"/>
    <x v="4"/>
    <x v="2"/>
    <x v="0"/>
    <x v="1"/>
    <n v="479086495000"/>
    <n v="497991144469"/>
    <n v="245165021343"/>
    <n v="0.49230799395924107"/>
    <n v="125920822594"/>
    <n v="0.25285755377892788"/>
  </r>
  <r>
    <x v="0"/>
    <x v="0"/>
    <x v="42"/>
    <x v="4"/>
    <x v="2"/>
    <x v="2"/>
    <x v="1"/>
    <n v="0"/>
    <n v="0"/>
    <n v="0"/>
    <s v="0%"/>
    <n v="0"/>
    <n v="0"/>
  </r>
  <r>
    <x v="0"/>
    <x v="0"/>
    <x v="42"/>
    <x v="4"/>
    <x v="2"/>
    <x v="1"/>
    <x v="1"/>
    <n v="37757084000"/>
    <n v="47338347433"/>
    <n v="11237265244"/>
    <n v="0.23738186593658736"/>
    <n v="678197641"/>
    <n v="1.4326601535042649E-2"/>
  </r>
  <r>
    <x v="0"/>
    <x v="0"/>
    <x v="42"/>
    <x v="4"/>
    <x v="2"/>
    <x v="3"/>
    <x v="1"/>
    <n v="230000000"/>
    <n v="230000000"/>
    <n v="0"/>
    <n v="0"/>
    <n v="0"/>
    <n v="0"/>
  </r>
  <r>
    <x v="0"/>
    <x v="0"/>
    <x v="43"/>
    <x v="16"/>
    <x v="3"/>
    <x v="0"/>
    <x v="1"/>
    <n v="235885613000"/>
    <n v="235885613000"/>
    <n v="95979655851"/>
    <n v="0.40689067311197141"/>
    <n v="88498700578"/>
    <n v="0.37517633844841569"/>
  </r>
  <r>
    <x v="0"/>
    <x v="0"/>
    <x v="43"/>
    <x v="16"/>
    <x v="3"/>
    <x v="1"/>
    <x v="1"/>
    <n v="36952930000"/>
    <n v="36952930000"/>
    <n v="23402927464"/>
    <n v="0.63331723530448059"/>
    <n v="12010571223"/>
    <n v="0.32502351567250554"/>
  </r>
  <r>
    <x v="0"/>
    <x v="0"/>
    <x v="44"/>
    <x v="4"/>
    <x v="1"/>
    <x v="0"/>
    <x v="1"/>
    <n v="13516243000"/>
    <n v="13516243000"/>
    <n v="4480489707"/>
    <n v="0.33148928344955031"/>
    <n v="3769627397"/>
    <n v="0.27889609538686155"/>
  </r>
  <r>
    <x v="0"/>
    <x v="0"/>
    <x v="44"/>
    <x v="4"/>
    <x v="1"/>
    <x v="1"/>
    <x v="1"/>
    <n v="707905432000"/>
    <n v="707905432000"/>
    <n v="376547895814"/>
    <n v="0.53191835913755214"/>
    <n v="65642854120"/>
    <n v="9.2728281423895054E-2"/>
  </r>
  <r>
    <x v="1"/>
    <x v="0"/>
    <x v="0"/>
    <x v="0"/>
    <x v="0"/>
    <x v="0"/>
    <x v="1"/>
    <n v="88570404907.471481"/>
    <n v="90098710265.842529"/>
    <n v="89818527941.24527"/>
    <n v="0"/>
    <n v="89818527941.24527"/>
    <n v="0"/>
  </r>
  <r>
    <x v="1"/>
    <x v="0"/>
    <x v="1"/>
    <x v="0"/>
    <x v="0"/>
    <x v="0"/>
    <x v="1"/>
    <n v="142010554982.74026"/>
    <n v="158929064485.00272"/>
    <n v="158585521120.42712"/>
    <n v="0"/>
    <n v="148351148754.46985"/>
    <n v="0"/>
  </r>
  <r>
    <x v="1"/>
    <x v="0"/>
    <x v="1"/>
    <x v="0"/>
    <x v="0"/>
    <x v="1"/>
    <x v="1"/>
    <n v="15978592307.692307"/>
    <n v="15978592307.692307"/>
    <n v="15961232597.299244"/>
    <n v="0"/>
    <n v="12511655617.111921"/>
    <n v="0"/>
  </r>
  <r>
    <x v="1"/>
    <x v="0"/>
    <x v="2"/>
    <x v="1"/>
    <x v="0"/>
    <x v="0"/>
    <x v="1"/>
    <n v="129200761908.13393"/>
    <n v="129200761908.13393"/>
    <n v="112624049212.55646"/>
    <n v="0"/>
    <n v="96561012933.823456"/>
    <n v="0"/>
  </r>
  <r>
    <x v="1"/>
    <x v="0"/>
    <x v="2"/>
    <x v="1"/>
    <x v="0"/>
    <x v="1"/>
    <x v="1"/>
    <n v="323556944672.07239"/>
    <n v="272513825011.07562"/>
    <n v="259033971412.53253"/>
    <n v="0"/>
    <n v="144969038229.69931"/>
    <n v="0"/>
  </r>
  <r>
    <x v="1"/>
    <x v="0"/>
    <x v="3"/>
    <x v="0"/>
    <x v="0"/>
    <x v="0"/>
    <x v="1"/>
    <n v="29400609846.153843"/>
    <n v="29400609846.153843"/>
    <n v="27302112793.777592"/>
    <n v="0"/>
    <n v="24370611475.267235"/>
    <n v="0"/>
  </r>
  <r>
    <x v="1"/>
    <x v="0"/>
    <x v="3"/>
    <x v="0"/>
    <x v="0"/>
    <x v="1"/>
    <x v="1"/>
    <n v="2819751583.7104068"/>
    <n v="2819751583.7104068"/>
    <n v="2791980553.4205046"/>
    <n v="0"/>
    <n v="1991460994.7877328"/>
    <n v="0"/>
  </r>
  <r>
    <x v="1"/>
    <x v="0"/>
    <x v="4"/>
    <x v="2"/>
    <x v="0"/>
    <x v="0"/>
    <x v="1"/>
    <n v="164481899767.74658"/>
    <n v="164481899767.74658"/>
    <n v="150386545275.84009"/>
    <n v="0"/>
    <n v="142156662796.20288"/>
    <n v="0"/>
  </r>
  <r>
    <x v="1"/>
    <x v="0"/>
    <x v="4"/>
    <x v="2"/>
    <x v="0"/>
    <x v="1"/>
    <x v="1"/>
    <n v="85078439584.879639"/>
    <n v="84604721318.816284"/>
    <n v="77422711501.418961"/>
    <n v="0"/>
    <n v="46987425953.03096"/>
    <n v="0"/>
  </r>
  <r>
    <x v="1"/>
    <x v="0"/>
    <x v="5"/>
    <x v="3"/>
    <x v="0"/>
    <x v="0"/>
    <x v="1"/>
    <n v="424973618960.63708"/>
    <n v="413210339185.50861"/>
    <n v="289039515303.69757"/>
    <n v="0"/>
    <n v="257306371390.73181"/>
    <n v="0"/>
  </r>
  <r>
    <x v="1"/>
    <x v="0"/>
    <x v="5"/>
    <x v="3"/>
    <x v="0"/>
    <x v="2"/>
    <x v="1"/>
    <n v="439268041321.41718"/>
    <n v="439268041321.41718"/>
    <n v="312819769048.76007"/>
    <n v="0"/>
    <n v="312071440554.16534"/>
    <n v="0"/>
  </r>
  <r>
    <x v="1"/>
    <x v="0"/>
    <x v="5"/>
    <x v="3"/>
    <x v="0"/>
    <x v="1"/>
    <x v="1"/>
    <n v="77481197931.563797"/>
    <n v="73456975313.117706"/>
    <n v="57707108096.935104"/>
    <n v="0"/>
    <n v="29182664954.443165"/>
    <n v="0"/>
  </r>
  <r>
    <x v="1"/>
    <x v="0"/>
    <x v="5"/>
    <x v="3"/>
    <x v="0"/>
    <x v="3"/>
    <x v="1"/>
    <n v="3440074417350.2178"/>
    <n v="2942875472572.5732"/>
    <n v="2660218701747.5049"/>
    <n v="0"/>
    <n v="2660218701747.5049"/>
    <n v="0"/>
  </r>
  <r>
    <x v="1"/>
    <x v="0"/>
    <x v="6"/>
    <x v="4"/>
    <x v="0"/>
    <x v="0"/>
    <x v="1"/>
    <n v="142879959589.37375"/>
    <n v="142879959589.37375"/>
    <n v="132252706501.83511"/>
    <n v="0"/>
    <n v="125714061420.79723"/>
    <n v="0"/>
  </r>
  <r>
    <x v="1"/>
    <x v="0"/>
    <x v="6"/>
    <x v="4"/>
    <x v="0"/>
    <x v="1"/>
    <x v="1"/>
    <n v="5852618437494.6064"/>
    <n v="5469661621288.7217"/>
    <n v="5081784651580.4863"/>
    <n v="0"/>
    <n v="3977277066984.6089"/>
    <n v="0"/>
  </r>
  <r>
    <x v="1"/>
    <x v="0"/>
    <x v="7"/>
    <x v="5"/>
    <x v="0"/>
    <x v="0"/>
    <x v="1"/>
    <n v="58075372398.469681"/>
    <n v="58075372398.469681"/>
    <n v="54853293617.079636"/>
    <n v="0"/>
    <n v="50793622989.755051"/>
    <n v="0"/>
  </r>
  <r>
    <x v="1"/>
    <x v="0"/>
    <x v="7"/>
    <x v="5"/>
    <x v="0"/>
    <x v="1"/>
    <x v="1"/>
    <n v="386759636800.62891"/>
    <n v="386759636800.62891"/>
    <n v="341362696897.93439"/>
    <n v="0"/>
    <n v="184757865870.62683"/>
    <n v="0"/>
  </r>
  <r>
    <x v="1"/>
    <x v="0"/>
    <x v="7"/>
    <x v="5"/>
    <x v="0"/>
    <x v="3"/>
    <x v="1"/>
    <n v="0"/>
    <n v="0"/>
    <n v="0"/>
    <n v="0"/>
    <n v="0"/>
    <n v="0"/>
  </r>
  <r>
    <x v="1"/>
    <x v="0"/>
    <x v="8"/>
    <x v="6"/>
    <x v="0"/>
    <x v="0"/>
    <x v="1"/>
    <n v="56688387349.971039"/>
    <n v="64198812611.693207"/>
    <n v="56912052598.406044"/>
    <n v="0"/>
    <n v="50283486787.942444"/>
    <n v="0"/>
  </r>
  <r>
    <x v="1"/>
    <x v="0"/>
    <x v="9"/>
    <x v="7"/>
    <x v="0"/>
    <x v="0"/>
    <x v="1"/>
    <n v="18518199691.726696"/>
    <n v="18518199691.726696"/>
    <n v="15450574066.583103"/>
    <n v="0"/>
    <n v="14553456557.898697"/>
    <n v="0"/>
  </r>
  <r>
    <x v="1"/>
    <x v="0"/>
    <x v="9"/>
    <x v="7"/>
    <x v="0"/>
    <x v="1"/>
    <x v="1"/>
    <n v="145846951081.44794"/>
    <n v="141286472853.39365"/>
    <n v="140152968582.10239"/>
    <n v="0"/>
    <n v="113002547558.08563"/>
    <n v="0"/>
  </r>
  <r>
    <x v="1"/>
    <x v="0"/>
    <x v="9"/>
    <x v="7"/>
    <x v="0"/>
    <x v="3"/>
    <x v="1"/>
    <n v="0"/>
    <n v="0"/>
    <n v="0"/>
    <n v="0"/>
    <n v="0"/>
    <n v="0"/>
  </r>
  <r>
    <x v="1"/>
    <x v="0"/>
    <x v="10"/>
    <x v="8"/>
    <x v="0"/>
    <x v="0"/>
    <x v="1"/>
    <n v="24033128114.013573"/>
    <n v="24033128114.013573"/>
    <n v="20771618178.374737"/>
    <n v="0"/>
    <n v="20052071130.693584"/>
    <n v="0"/>
  </r>
  <r>
    <x v="1"/>
    <x v="0"/>
    <x v="10"/>
    <x v="8"/>
    <x v="0"/>
    <x v="1"/>
    <x v="1"/>
    <n v="493687741139.68231"/>
    <n v="423646038558.66968"/>
    <n v="390386330397.1626"/>
    <n v="0"/>
    <n v="294258532524.3999"/>
    <n v="0"/>
  </r>
  <r>
    <x v="1"/>
    <x v="0"/>
    <x v="10"/>
    <x v="8"/>
    <x v="0"/>
    <x v="3"/>
    <x v="1"/>
    <n v="0"/>
    <n v="0"/>
    <n v="0"/>
    <n v="0"/>
    <n v="0"/>
    <n v="0"/>
  </r>
  <r>
    <x v="1"/>
    <x v="0"/>
    <x v="11"/>
    <x v="9"/>
    <x v="0"/>
    <x v="0"/>
    <x v="1"/>
    <n v="20030381710.54208"/>
    <n v="20030381710.54208"/>
    <n v="19855814845.166122"/>
    <n v="0"/>
    <n v="19088633673.826653"/>
    <n v="0"/>
  </r>
  <r>
    <x v="1"/>
    <x v="0"/>
    <x v="11"/>
    <x v="9"/>
    <x v="0"/>
    <x v="1"/>
    <x v="1"/>
    <n v="115459428180.99547"/>
    <n v="96850947561.016083"/>
    <n v="93504667166.579681"/>
    <n v="0"/>
    <n v="89158813258.813889"/>
    <n v="0"/>
  </r>
  <r>
    <x v="1"/>
    <x v="0"/>
    <x v="12"/>
    <x v="10"/>
    <x v="0"/>
    <x v="0"/>
    <x v="1"/>
    <n v="91065324868.407227"/>
    <n v="93418130289.441162"/>
    <n v="86110601796.268921"/>
    <n v="0"/>
    <n v="83274931885.861496"/>
    <n v="0"/>
  </r>
  <r>
    <x v="1"/>
    <x v="0"/>
    <x v="12"/>
    <x v="10"/>
    <x v="0"/>
    <x v="1"/>
    <x v="1"/>
    <n v="24813813936.651581"/>
    <n v="26693648325.791855"/>
    <n v="26373311001.675575"/>
    <n v="0"/>
    <n v="22544399862.113136"/>
    <n v="0"/>
  </r>
  <r>
    <x v="1"/>
    <x v="0"/>
    <x v="12"/>
    <x v="10"/>
    <x v="0"/>
    <x v="3"/>
    <x v="1"/>
    <n v="0"/>
    <n v="0"/>
    <n v="0"/>
    <n v="0"/>
    <n v="0"/>
    <n v="0"/>
  </r>
  <r>
    <x v="1"/>
    <x v="0"/>
    <x v="13"/>
    <x v="11"/>
    <x v="0"/>
    <x v="0"/>
    <x v="1"/>
    <n v="19299547216.069683"/>
    <n v="19299547216.069683"/>
    <n v="12354360677.622725"/>
    <n v="0"/>
    <n v="9881937924.2335091"/>
    <n v="0"/>
  </r>
  <r>
    <x v="1"/>
    <x v="0"/>
    <x v="13"/>
    <x v="11"/>
    <x v="0"/>
    <x v="1"/>
    <x v="1"/>
    <n v="22558012669.683254"/>
    <n v="28197515837.104069"/>
    <n v="27055285761.824291"/>
    <n v="0"/>
    <n v="12113429751.870464"/>
    <n v="0"/>
  </r>
  <r>
    <x v="1"/>
    <x v="0"/>
    <x v="14"/>
    <x v="12"/>
    <x v="0"/>
    <x v="0"/>
    <x v="1"/>
    <n v="34783609611.176468"/>
    <n v="34783609611.176468"/>
    <n v="31172356938.598335"/>
    <n v="0"/>
    <n v="25110952453.911274"/>
    <n v="0"/>
  </r>
  <r>
    <x v="1"/>
    <x v="0"/>
    <x v="14"/>
    <x v="12"/>
    <x v="0"/>
    <x v="1"/>
    <x v="1"/>
    <n v="1713200599711.085"/>
    <n v="1637627654572.5586"/>
    <n v="1542702801166.1401"/>
    <n v="0"/>
    <n v="974180668676.06458"/>
    <n v="0"/>
  </r>
  <r>
    <x v="1"/>
    <x v="0"/>
    <x v="15"/>
    <x v="1"/>
    <x v="0"/>
    <x v="0"/>
    <x v="1"/>
    <n v="16780405589.029863"/>
    <n v="16780405589.029863"/>
    <n v="15319823065.408945"/>
    <n v="0"/>
    <n v="11296730904.171114"/>
    <n v="0"/>
  </r>
  <r>
    <x v="1"/>
    <x v="0"/>
    <x v="15"/>
    <x v="1"/>
    <x v="0"/>
    <x v="1"/>
    <x v="1"/>
    <n v="5714696542.9864244"/>
    <n v="5714696542.9864244"/>
    <n v="5406706732.4709501"/>
    <n v="0"/>
    <n v="4003354432.1449914"/>
    <n v="0"/>
  </r>
  <r>
    <x v="1"/>
    <x v="0"/>
    <x v="16"/>
    <x v="13"/>
    <x v="0"/>
    <x v="0"/>
    <x v="1"/>
    <n v="40145429282.13665"/>
    <n v="40145429282.13665"/>
    <n v="38063243302.736992"/>
    <n v="0"/>
    <n v="32548137660.942913"/>
    <n v="0"/>
  </r>
  <r>
    <x v="1"/>
    <x v="0"/>
    <x v="16"/>
    <x v="13"/>
    <x v="0"/>
    <x v="1"/>
    <x v="1"/>
    <n v="132073919586.83981"/>
    <n v="117764651944.54889"/>
    <n v="107265123971.48093"/>
    <n v="0"/>
    <n v="66996241353.775681"/>
    <n v="0"/>
  </r>
  <r>
    <x v="1"/>
    <x v="0"/>
    <x v="17"/>
    <x v="2"/>
    <x v="0"/>
    <x v="0"/>
    <x v="1"/>
    <n v="17903275785.688686"/>
    <n v="17903275785.688686"/>
    <n v="17118142714.767218"/>
    <n v="0"/>
    <n v="16341172065.227499"/>
    <n v="0"/>
  </r>
  <r>
    <x v="1"/>
    <x v="0"/>
    <x v="17"/>
    <x v="2"/>
    <x v="0"/>
    <x v="1"/>
    <x v="1"/>
    <n v="15978592307.692307"/>
    <n v="16550509973.52174"/>
    <n v="16498992260.522373"/>
    <n v="0"/>
    <n v="13517346102.144388"/>
    <n v="0"/>
  </r>
  <r>
    <x v="1"/>
    <x v="0"/>
    <x v="18"/>
    <x v="14"/>
    <x v="0"/>
    <x v="0"/>
    <x v="1"/>
    <n v="84469093147.474197"/>
    <n v="84469093147.474197"/>
    <n v="66949512428.650597"/>
    <n v="0"/>
    <n v="64953630497.621353"/>
    <n v="0"/>
  </r>
  <r>
    <x v="1"/>
    <x v="0"/>
    <x v="18"/>
    <x v="14"/>
    <x v="0"/>
    <x v="1"/>
    <x v="1"/>
    <n v="72561607420.814468"/>
    <n v="60775045800.904976"/>
    <n v="56445517813.047791"/>
    <n v="0"/>
    <n v="31996998520.833549"/>
    <n v="0"/>
  </r>
  <r>
    <x v="1"/>
    <x v="0"/>
    <x v="19"/>
    <x v="15"/>
    <x v="0"/>
    <x v="0"/>
    <x v="1"/>
    <n v="0"/>
    <n v="0"/>
    <n v="0"/>
    <n v="0"/>
    <n v="0"/>
    <n v="0"/>
  </r>
  <r>
    <x v="1"/>
    <x v="0"/>
    <x v="19"/>
    <x v="15"/>
    <x v="0"/>
    <x v="1"/>
    <x v="1"/>
    <n v="0"/>
    <n v="0"/>
    <n v="0"/>
    <n v="0"/>
    <n v="0"/>
    <n v="0"/>
  </r>
  <r>
    <x v="1"/>
    <x v="0"/>
    <x v="20"/>
    <x v="14"/>
    <x v="0"/>
    <x v="0"/>
    <x v="1"/>
    <n v="0"/>
    <n v="0"/>
    <n v="0"/>
    <n v="0"/>
    <n v="0"/>
    <n v="0"/>
  </r>
  <r>
    <x v="1"/>
    <x v="0"/>
    <x v="20"/>
    <x v="14"/>
    <x v="0"/>
    <x v="1"/>
    <x v="1"/>
    <n v="0"/>
    <n v="0"/>
    <n v="0"/>
    <n v="0"/>
    <n v="0"/>
    <n v="0"/>
  </r>
  <r>
    <x v="1"/>
    <x v="0"/>
    <x v="21"/>
    <x v="7"/>
    <x v="1"/>
    <x v="0"/>
    <x v="1"/>
    <n v="15270312066.220814"/>
    <n v="15270312066.220814"/>
    <n v="14926161633.567097"/>
    <n v="0"/>
    <n v="14637943543.309887"/>
    <n v="0"/>
  </r>
  <r>
    <x v="1"/>
    <x v="0"/>
    <x v="21"/>
    <x v="7"/>
    <x v="1"/>
    <x v="1"/>
    <x v="1"/>
    <n v="91514097732.126694"/>
    <n v="112588470119.06633"/>
    <n v="96883228627.937881"/>
    <n v="0"/>
    <n v="48132432212.852646"/>
    <n v="0"/>
  </r>
  <r>
    <x v="1"/>
    <x v="0"/>
    <x v="22"/>
    <x v="6"/>
    <x v="1"/>
    <x v="0"/>
    <x v="1"/>
    <n v="37654477651.596375"/>
    <n v="37654477651.596375"/>
    <n v="22512961833.240837"/>
    <n v="0"/>
    <n v="15686945151.371166"/>
    <n v="0"/>
  </r>
  <r>
    <x v="1"/>
    <x v="0"/>
    <x v="22"/>
    <x v="6"/>
    <x v="1"/>
    <x v="1"/>
    <x v="1"/>
    <n v="4157987129494.1108"/>
    <n v="3982082645599.8115"/>
    <n v="3204020492381.5254"/>
    <n v="0"/>
    <n v="2502105099352.1187"/>
    <n v="0"/>
  </r>
  <r>
    <x v="1"/>
    <x v="0"/>
    <x v="22"/>
    <x v="6"/>
    <x v="1"/>
    <x v="3"/>
    <x v="1"/>
    <n v="5488783685.6027145"/>
    <n v="5488783685.6027145"/>
    <n v="5154412683.4344387"/>
    <n v="0"/>
    <n v="4705198878.2413273"/>
    <n v="0"/>
  </r>
  <r>
    <x v="1"/>
    <x v="0"/>
    <x v="23"/>
    <x v="13"/>
    <x v="1"/>
    <x v="0"/>
    <x v="1"/>
    <n v="7574286995.590045"/>
    <n v="7574286995.590045"/>
    <n v="7451439220.4723921"/>
    <n v="0"/>
    <n v="7013882952.5860577"/>
    <n v="0"/>
  </r>
  <r>
    <x v="1"/>
    <x v="0"/>
    <x v="23"/>
    <x v="13"/>
    <x v="1"/>
    <x v="1"/>
    <x v="1"/>
    <n v="64767958790.686874"/>
    <n v="63264091279.374657"/>
    <n v="50997020978.548141"/>
    <n v="0"/>
    <n v="26998441959.166199"/>
    <n v="0"/>
  </r>
  <r>
    <x v="1"/>
    <x v="0"/>
    <x v="24"/>
    <x v="5"/>
    <x v="1"/>
    <x v="0"/>
    <x v="1"/>
    <n v="89763295175.457001"/>
    <n v="89763295175.457001"/>
    <n v="85266491758.058258"/>
    <n v="0"/>
    <n v="79032387448.231537"/>
    <n v="0"/>
  </r>
  <r>
    <x v="1"/>
    <x v="0"/>
    <x v="24"/>
    <x v="5"/>
    <x v="1"/>
    <x v="2"/>
    <x v="1"/>
    <n v="22274157676.923077"/>
    <n v="22274157676.923077"/>
    <n v="0"/>
    <n v="0"/>
    <n v="0"/>
    <n v="0"/>
  </r>
  <r>
    <x v="1"/>
    <x v="0"/>
    <x v="24"/>
    <x v="5"/>
    <x v="1"/>
    <x v="1"/>
    <x v="1"/>
    <n v="2344732479769.1113"/>
    <n v="1353352564739.48"/>
    <n v="905466787074.46484"/>
    <n v="0"/>
    <n v="249514526237.69949"/>
    <n v="0"/>
  </r>
  <r>
    <x v="1"/>
    <x v="0"/>
    <x v="24"/>
    <x v="5"/>
    <x v="1"/>
    <x v="3"/>
    <x v="1"/>
    <n v="0"/>
    <n v="0"/>
    <n v="0"/>
    <n v="0"/>
    <n v="0"/>
    <n v="0"/>
  </r>
  <r>
    <x v="1"/>
    <x v="0"/>
    <x v="25"/>
    <x v="3"/>
    <x v="1"/>
    <x v="0"/>
    <x v="1"/>
    <n v="633120520580.95105"/>
    <n v="633120520580.95105"/>
    <n v="566209335982.87061"/>
    <n v="0"/>
    <n v="561547863633.46143"/>
    <n v="0"/>
  </r>
  <r>
    <x v="1"/>
    <x v="0"/>
    <x v="25"/>
    <x v="3"/>
    <x v="1"/>
    <x v="2"/>
    <x v="1"/>
    <n v="376148388997.1665"/>
    <n v="376148388997.1665"/>
    <n v="249560970779.59836"/>
    <n v="0"/>
    <n v="249560970779.59836"/>
    <n v="0"/>
  </r>
  <r>
    <x v="1"/>
    <x v="0"/>
    <x v="25"/>
    <x v="3"/>
    <x v="1"/>
    <x v="1"/>
    <x v="1"/>
    <n v="16515206072.747511"/>
    <n v="16515206072.747511"/>
    <n v="12049361617.826168"/>
    <n v="0"/>
    <n v="3851696548.2788396"/>
    <n v="0"/>
  </r>
  <r>
    <x v="1"/>
    <x v="0"/>
    <x v="26"/>
    <x v="8"/>
    <x v="1"/>
    <x v="0"/>
    <x v="1"/>
    <n v="16635366966.735744"/>
    <n v="16635366966.735744"/>
    <n v="14845355286.816633"/>
    <n v="0"/>
    <n v="13747249902.451441"/>
    <n v="0"/>
  </r>
  <r>
    <x v="1"/>
    <x v="0"/>
    <x v="26"/>
    <x v="8"/>
    <x v="1"/>
    <x v="1"/>
    <x v="1"/>
    <n v="198555742188.44977"/>
    <n v="314494729859.94464"/>
    <n v="308549244413.54755"/>
    <n v="0"/>
    <n v="136883515926.96635"/>
    <n v="0"/>
  </r>
  <r>
    <x v="1"/>
    <x v="0"/>
    <x v="27"/>
    <x v="9"/>
    <x v="1"/>
    <x v="0"/>
    <x v="1"/>
    <n v="50328400056.224434"/>
    <n v="50328400056.224434"/>
    <n v="42597087967.612083"/>
    <n v="0"/>
    <n v="40507689960.887451"/>
    <n v="0"/>
  </r>
  <r>
    <x v="1"/>
    <x v="0"/>
    <x v="27"/>
    <x v="9"/>
    <x v="1"/>
    <x v="2"/>
    <x v="1"/>
    <n v="0"/>
    <n v="0"/>
    <n v="0"/>
    <n v="0"/>
    <n v="0"/>
    <n v="0"/>
  </r>
  <r>
    <x v="1"/>
    <x v="0"/>
    <x v="27"/>
    <x v="9"/>
    <x v="1"/>
    <x v="1"/>
    <x v="1"/>
    <n v="264436615572.87057"/>
    <n v="263591053251.68408"/>
    <n v="229651209819.4118"/>
    <n v="0"/>
    <n v="154404946890.90909"/>
    <n v="0"/>
  </r>
  <r>
    <x v="1"/>
    <x v="0"/>
    <x v="28"/>
    <x v="9"/>
    <x v="1"/>
    <x v="0"/>
    <x v="1"/>
    <n v="8733481232.1502247"/>
    <n v="8733481232.1502247"/>
    <n v="5550424451.5348501"/>
    <n v="0"/>
    <n v="5144434819.5107155"/>
    <n v="0"/>
  </r>
  <r>
    <x v="1"/>
    <x v="0"/>
    <x v="28"/>
    <x v="9"/>
    <x v="1"/>
    <x v="1"/>
    <x v="1"/>
    <n v="30469664143.920361"/>
    <n v="37793337062.750618"/>
    <n v="34374843969.43502"/>
    <n v="0"/>
    <n v="17042563326.488804"/>
    <n v="0"/>
  </r>
  <r>
    <x v="1"/>
    <x v="0"/>
    <x v="29"/>
    <x v="12"/>
    <x v="1"/>
    <x v="0"/>
    <x v="1"/>
    <n v="19381887721.982803"/>
    <n v="19381887721.982803"/>
    <n v="18865359867.066162"/>
    <n v="0"/>
    <n v="18056463234.402248"/>
    <n v="0"/>
  </r>
  <r>
    <x v="1"/>
    <x v="0"/>
    <x v="29"/>
    <x v="12"/>
    <x v="1"/>
    <x v="1"/>
    <x v="1"/>
    <n v="110698089648.46153"/>
    <n v="109532411821.73685"/>
    <n v="95659295135.778305"/>
    <n v="0"/>
    <n v="74080357426.839096"/>
    <n v="0"/>
  </r>
  <r>
    <x v="1"/>
    <x v="0"/>
    <x v="30"/>
    <x v="9"/>
    <x v="1"/>
    <x v="0"/>
    <x v="1"/>
    <n v="5528938827.9891396"/>
    <n v="5528938827.9891396"/>
    <n v="5394970336.1115484"/>
    <n v="0"/>
    <n v="5190248338.6018286"/>
    <n v="0"/>
  </r>
  <r>
    <x v="1"/>
    <x v="0"/>
    <x v="30"/>
    <x v="9"/>
    <x v="1"/>
    <x v="1"/>
    <x v="1"/>
    <n v="9211188506.7873287"/>
    <n v="9211188506.7873287"/>
    <n v="8534568332.7068453"/>
    <n v="0"/>
    <n v="7483255165.6107836"/>
    <n v="0"/>
  </r>
  <r>
    <x v="1"/>
    <x v="0"/>
    <x v="31"/>
    <x v="9"/>
    <x v="1"/>
    <x v="0"/>
    <x v="1"/>
    <n v="36586485460.259727"/>
    <n v="36795147077.454292"/>
    <n v="36327587468.421616"/>
    <n v="0"/>
    <n v="36248180395.197052"/>
    <n v="0"/>
  </r>
  <r>
    <x v="1"/>
    <x v="0"/>
    <x v="31"/>
    <x v="9"/>
    <x v="1"/>
    <x v="1"/>
    <x v="1"/>
    <n v="21832396595.475113"/>
    <n v="19937523531.221718"/>
    <n v="19235165905.37582"/>
    <n v="0"/>
    <n v="15528930244.710098"/>
    <n v="0"/>
  </r>
  <r>
    <x v="1"/>
    <x v="0"/>
    <x v="32"/>
    <x v="14"/>
    <x v="1"/>
    <x v="0"/>
    <x v="1"/>
    <n v="10947529497.501356"/>
    <n v="11110611614.308083"/>
    <n v="10978183105.320089"/>
    <n v="0"/>
    <n v="9823375610.8138828"/>
    <n v="0"/>
  </r>
  <r>
    <x v="1"/>
    <x v="0"/>
    <x v="32"/>
    <x v="14"/>
    <x v="1"/>
    <x v="2"/>
    <x v="1"/>
    <n v="0"/>
    <n v="0"/>
    <n v="0"/>
    <n v="0"/>
    <n v="0"/>
    <n v="0"/>
  </r>
  <r>
    <x v="1"/>
    <x v="0"/>
    <x v="32"/>
    <x v="14"/>
    <x v="1"/>
    <x v="1"/>
    <x v="1"/>
    <n v="295010576688.3692"/>
    <n v="297604896917.3562"/>
    <n v="233014828875.73563"/>
    <n v="0"/>
    <n v="144686191503.03226"/>
    <n v="0"/>
  </r>
  <r>
    <x v="1"/>
    <x v="0"/>
    <x v="33"/>
    <x v="13"/>
    <x v="1"/>
    <x v="0"/>
    <x v="1"/>
    <n v="10038144573.079638"/>
    <n v="10038144573.079638"/>
    <n v="9387255290.1425476"/>
    <n v="0"/>
    <n v="8750889694.1683369"/>
    <n v="0"/>
  </r>
  <r>
    <x v="1"/>
    <x v="0"/>
    <x v="33"/>
    <x v="13"/>
    <x v="1"/>
    <x v="1"/>
    <x v="1"/>
    <n v="39252940309.204521"/>
    <n v="40199981844.88987"/>
    <n v="40179111152.769531"/>
    <n v="0"/>
    <n v="23320462504.647041"/>
    <n v="0"/>
  </r>
  <r>
    <x v="1"/>
    <x v="0"/>
    <x v="34"/>
    <x v="4"/>
    <x v="1"/>
    <x v="0"/>
    <x v="1"/>
    <n v="8059474131.2615376"/>
    <n v="8059474131.2615376"/>
    <n v="7377367934.9721689"/>
    <n v="0"/>
    <n v="7202007540.7450275"/>
    <n v="0"/>
  </r>
  <r>
    <x v="1"/>
    <x v="0"/>
    <x v="34"/>
    <x v="4"/>
    <x v="1"/>
    <x v="1"/>
    <x v="1"/>
    <n v="10564669266.968325"/>
    <n v="10854163762.895927"/>
    <n v="10667623574.3535"/>
    <n v="0"/>
    <n v="7969018654.7463179"/>
    <n v="0"/>
  </r>
  <r>
    <x v="1"/>
    <x v="0"/>
    <x v="35"/>
    <x v="2"/>
    <x v="1"/>
    <x v="0"/>
    <x v="1"/>
    <n v="18204293666.421719"/>
    <n v="18204293666.421719"/>
    <n v="17577196857.079979"/>
    <n v="0"/>
    <n v="16940263844.374411"/>
    <n v="0"/>
  </r>
  <r>
    <x v="1"/>
    <x v="0"/>
    <x v="35"/>
    <x v="2"/>
    <x v="1"/>
    <x v="1"/>
    <x v="1"/>
    <n v="25511232495.022621"/>
    <n v="23388386962.914406"/>
    <n v="15402445997.640692"/>
    <n v="0"/>
    <n v="12101618047.465601"/>
    <n v="0"/>
  </r>
  <r>
    <x v="1"/>
    <x v="0"/>
    <x v="36"/>
    <x v="7"/>
    <x v="1"/>
    <x v="0"/>
    <x v="1"/>
    <n v="7296691851.3457012"/>
    <n v="7296691851.3457012"/>
    <n v="6978176154.4265394"/>
    <n v="0"/>
    <n v="6846035292.0572681"/>
    <n v="0"/>
  </r>
  <r>
    <x v="1"/>
    <x v="0"/>
    <x v="36"/>
    <x v="7"/>
    <x v="1"/>
    <x v="1"/>
    <x v="1"/>
    <n v="14230346325.791855"/>
    <n v="14230346325.791855"/>
    <n v="13536716757.855896"/>
    <n v="0"/>
    <n v="11724670696.895864"/>
    <n v="0"/>
  </r>
  <r>
    <x v="1"/>
    <x v="0"/>
    <x v="36"/>
    <x v="7"/>
    <x v="1"/>
    <x v="3"/>
    <x v="1"/>
    <n v="0"/>
    <n v="0"/>
    <n v="0"/>
    <n v="0"/>
    <n v="0"/>
    <n v="0"/>
  </r>
  <r>
    <x v="1"/>
    <x v="0"/>
    <x v="37"/>
    <x v="9"/>
    <x v="1"/>
    <x v="0"/>
    <x v="1"/>
    <n v="13383986608.934841"/>
    <n v="14511887242.419003"/>
    <n v="13733245781.035542"/>
    <n v="0"/>
    <n v="12558089252.211657"/>
    <n v="0"/>
  </r>
  <r>
    <x v="1"/>
    <x v="0"/>
    <x v="37"/>
    <x v="9"/>
    <x v="1"/>
    <x v="1"/>
    <x v="1"/>
    <n v="93480522932.733932"/>
    <n v="120355697753.92778"/>
    <n v="115215770279.1261"/>
    <n v="0"/>
    <n v="93206538119.464325"/>
    <n v="0"/>
  </r>
  <r>
    <x v="1"/>
    <x v="0"/>
    <x v="38"/>
    <x v="3"/>
    <x v="1"/>
    <x v="0"/>
    <x v="1"/>
    <n v="63099186567.256104"/>
    <n v="63475153445.08416"/>
    <n v="60427603791.394714"/>
    <n v="0"/>
    <n v="56235395395.347763"/>
    <n v="0"/>
  </r>
  <r>
    <x v="1"/>
    <x v="0"/>
    <x v="38"/>
    <x v="3"/>
    <x v="1"/>
    <x v="1"/>
    <x v="1"/>
    <n v="24081618442.081448"/>
    <n v="25086491325.103539"/>
    <n v="22918142929.695858"/>
    <n v="0"/>
    <n v="14002677635.414648"/>
    <n v="0"/>
  </r>
  <r>
    <x v="1"/>
    <x v="0"/>
    <x v="38"/>
    <x v="3"/>
    <x v="1"/>
    <x v="3"/>
    <x v="1"/>
    <n v="0"/>
    <n v="0"/>
    <n v="0"/>
    <n v="0"/>
    <n v="0"/>
    <n v="0"/>
  </r>
  <r>
    <x v="1"/>
    <x v="0"/>
    <x v="39"/>
    <x v="5"/>
    <x v="1"/>
    <x v="0"/>
    <x v="1"/>
    <n v="30506315275.005428"/>
    <n v="30506315275.005428"/>
    <n v="27673874812.927994"/>
    <n v="0"/>
    <n v="26667398756.383312"/>
    <n v="0"/>
  </r>
  <r>
    <x v="1"/>
    <x v="0"/>
    <x v="39"/>
    <x v="5"/>
    <x v="1"/>
    <x v="1"/>
    <x v="1"/>
    <n v="283041186135.44067"/>
    <n v="588458773510.48535"/>
    <n v="428614256694.95111"/>
    <n v="0"/>
    <n v="171072197665.48138"/>
    <n v="0"/>
  </r>
  <r>
    <x v="1"/>
    <x v="0"/>
    <x v="40"/>
    <x v="8"/>
    <x v="1"/>
    <x v="0"/>
    <x v="1"/>
    <n v="315938316142.91132"/>
    <n v="315938316142.91132"/>
    <n v="287004404877.72552"/>
    <n v="0"/>
    <n v="281663745077.56946"/>
    <n v="0"/>
  </r>
  <r>
    <x v="1"/>
    <x v="0"/>
    <x v="40"/>
    <x v="8"/>
    <x v="1"/>
    <x v="1"/>
    <x v="1"/>
    <n v="146334600800.16922"/>
    <n v="137792704329.74136"/>
    <n v="72552006228.706482"/>
    <n v="0"/>
    <n v="53595188363.805862"/>
    <n v="0"/>
  </r>
  <r>
    <x v="1"/>
    <x v="0"/>
    <x v="41"/>
    <x v="13"/>
    <x v="1"/>
    <x v="0"/>
    <x v="1"/>
    <n v="0"/>
    <n v="0"/>
    <n v="0"/>
    <n v="0"/>
    <n v="0"/>
    <n v="0"/>
  </r>
  <r>
    <x v="1"/>
    <x v="0"/>
    <x v="41"/>
    <x v="13"/>
    <x v="1"/>
    <x v="1"/>
    <x v="1"/>
    <n v="0"/>
    <n v="0"/>
    <n v="0"/>
    <n v="0"/>
    <n v="0"/>
    <n v="0"/>
  </r>
  <r>
    <x v="1"/>
    <x v="0"/>
    <x v="42"/>
    <x v="4"/>
    <x v="2"/>
    <x v="0"/>
    <x v="1"/>
    <n v="385744704814.76013"/>
    <n v="388873200494.41449"/>
    <n v="379086918762.68018"/>
    <n v="0"/>
    <n v="356694932835.02618"/>
    <n v="0"/>
  </r>
  <r>
    <x v="1"/>
    <x v="0"/>
    <x v="42"/>
    <x v="4"/>
    <x v="2"/>
    <x v="2"/>
    <x v="1"/>
    <n v="0"/>
    <n v="0"/>
    <n v="0"/>
    <n v="0"/>
    <n v="0"/>
    <n v="0"/>
  </r>
  <r>
    <x v="1"/>
    <x v="0"/>
    <x v="42"/>
    <x v="4"/>
    <x v="2"/>
    <x v="1"/>
    <x v="1"/>
    <n v="90232050678.733017"/>
    <n v="181656237949.08945"/>
    <n v="163481445950.53079"/>
    <n v="0"/>
    <n v="38365940095.520149"/>
    <n v="0"/>
  </r>
  <r>
    <x v="1"/>
    <x v="0"/>
    <x v="42"/>
    <x v="4"/>
    <x v="2"/>
    <x v="3"/>
    <x v="1"/>
    <n v="529784326.71945697"/>
    <n v="529784326.71945697"/>
    <n v="201591785.63714024"/>
    <n v="0"/>
    <n v="201591785.63714024"/>
    <n v="0"/>
  </r>
  <r>
    <x v="1"/>
    <x v="0"/>
    <x v="43"/>
    <x v="16"/>
    <x v="3"/>
    <x v="0"/>
    <x v="1"/>
    <n v="170097606111.63528"/>
    <n v="170097606111.63528"/>
    <n v="160347313010.35144"/>
    <n v="0"/>
    <n v="157146949985.59271"/>
    <n v="0"/>
  </r>
  <r>
    <x v="1"/>
    <x v="0"/>
    <x v="43"/>
    <x v="16"/>
    <x v="3"/>
    <x v="1"/>
    <x v="1"/>
    <n v="20678178280.542984"/>
    <n v="14504802146.606333"/>
    <n v="13295272795.221491"/>
    <n v="0"/>
    <n v="2916629704.279398"/>
    <n v="0"/>
  </r>
  <r>
    <x v="1"/>
    <x v="0"/>
    <x v="44"/>
    <x v="4"/>
    <x v="1"/>
    <x v="0"/>
    <x v="1"/>
    <n v="0"/>
    <n v="0"/>
    <n v="0"/>
    <n v="0"/>
    <n v="0"/>
    <n v="0"/>
  </r>
  <r>
    <x v="1"/>
    <x v="0"/>
    <x v="44"/>
    <x v="4"/>
    <x v="1"/>
    <x v="1"/>
    <x v="1"/>
    <n v="0"/>
    <n v="0"/>
    <n v="0"/>
    <n v="0"/>
    <n v="0"/>
    <n v="0"/>
  </r>
  <r>
    <x v="2"/>
    <x v="0"/>
    <x v="0"/>
    <x v="0"/>
    <x v="0"/>
    <x v="0"/>
    <x v="1"/>
    <n v="91732644737.115158"/>
    <n v="91732644737.115158"/>
    <n v="91136516685.728653"/>
    <n v="0"/>
    <n v="91136516685.728653"/>
    <n v="0"/>
  </r>
  <r>
    <x v="2"/>
    <x v="0"/>
    <x v="1"/>
    <x v="0"/>
    <x v="0"/>
    <x v="0"/>
    <x v="1"/>
    <n v="164062857974.94565"/>
    <n v="164062857974.94565"/>
    <n v="163971607056.55267"/>
    <n v="0"/>
    <n v="160565454350.67703"/>
    <n v="0"/>
  </r>
  <r>
    <x v="2"/>
    <x v="0"/>
    <x v="1"/>
    <x v="0"/>
    <x v="0"/>
    <x v="1"/>
    <x v="1"/>
    <n v="16274152671.553291"/>
    <n v="16274152671.553291"/>
    <n v="16267314400.044655"/>
    <n v="0"/>
    <n v="14186019628.273167"/>
    <n v="0"/>
  </r>
  <r>
    <x v="2"/>
    <x v="0"/>
    <x v="2"/>
    <x v="1"/>
    <x v="0"/>
    <x v="0"/>
    <x v="1"/>
    <n v="130401014403.55939"/>
    <n v="130401014403.55939"/>
    <n v="118643892187.78535"/>
    <n v="0"/>
    <n v="107583418296.19206"/>
    <n v="0"/>
  </r>
  <r>
    <x v="2"/>
    <x v="0"/>
    <x v="2"/>
    <x v="1"/>
    <x v="0"/>
    <x v="1"/>
    <x v="1"/>
    <n v="220651308729.38434"/>
    <n v="220651308729.38434"/>
    <n v="209091129125.50116"/>
    <n v="0"/>
    <n v="148863592107.3812"/>
    <n v="0"/>
  </r>
  <r>
    <x v="2"/>
    <x v="0"/>
    <x v="3"/>
    <x v="0"/>
    <x v="0"/>
    <x v="0"/>
    <x v="1"/>
    <n v="28711267682.702072"/>
    <n v="28711267682.702072"/>
    <n v="26464874897.970581"/>
    <n v="0"/>
    <n v="25268310939.415848"/>
    <n v="0"/>
  </r>
  <r>
    <x v="2"/>
    <x v="0"/>
    <x v="3"/>
    <x v="0"/>
    <x v="0"/>
    <x v="1"/>
    <x v="1"/>
    <n v="2153932424.6108403"/>
    <n v="2153932424.6108403"/>
    <n v="2146788710.167907"/>
    <n v="0"/>
    <n v="1876440385.0443945"/>
    <n v="0"/>
  </r>
  <r>
    <x v="2"/>
    <x v="0"/>
    <x v="4"/>
    <x v="2"/>
    <x v="0"/>
    <x v="0"/>
    <x v="1"/>
    <n v="161987031327.53931"/>
    <n v="161987031327.53931"/>
    <n v="155335608037.82651"/>
    <n v="0"/>
    <n v="147588578223.37509"/>
    <n v="0"/>
  </r>
  <r>
    <x v="2"/>
    <x v="0"/>
    <x v="4"/>
    <x v="2"/>
    <x v="0"/>
    <x v="1"/>
    <x v="1"/>
    <n v="105316554001.58195"/>
    <n v="105316554001.58195"/>
    <n v="100735518649.64505"/>
    <n v="0"/>
    <n v="73681028408.042267"/>
    <n v="0"/>
  </r>
  <r>
    <x v="2"/>
    <x v="0"/>
    <x v="5"/>
    <x v="3"/>
    <x v="0"/>
    <x v="0"/>
    <x v="1"/>
    <n v="434328213505.1803"/>
    <n v="428207034653.44153"/>
    <n v="301302039734.0152"/>
    <n v="0"/>
    <n v="271685593852.54596"/>
    <n v="0"/>
  </r>
  <r>
    <x v="2"/>
    <x v="0"/>
    <x v="5"/>
    <x v="3"/>
    <x v="0"/>
    <x v="2"/>
    <x v="1"/>
    <n v="558340025175.33057"/>
    <n v="558340025175.33057"/>
    <n v="334094846028.17261"/>
    <n v="0"/>
    <n v="333923232734.09698"/>
    <n v="0"/>
  </r>
  <r>
    <x v="2"/>
    <x v="0"/>
    <x v="5"/>
    <x v="3"/>
    <x v="0"/>
    <x v="1"/>
    <x v="1"/>
    <n v="72689265145.633469"/>
    <n v="72689265145.633469"/>
    <n v="61428477564.234642"/>
    <n v="0"/>
    <n v="30622305000.81324"/>
    <n v="0"/>
  </r>
  <r>
    <x v="2"/>
    <x v="0"/>
    <x v="5"/>
    <x v="3"/>
    <x v="0"/>
    <x v="3"/>
    <x v="1"/>
    <n v="4037607498495.3784"/>
    <n v="3400223973766.8701"/>
    <n v="3054207890666.3662"/>
    <n v="0"/>
    <n v="3054207890666.3662"/>
    <n v="0"/>
  </r>
  <r>
    <x v="2"/>
    <x v="0"/>
    <x v="6"/>
    <x v="4"/>
    <x v="0"/>
    <x v="0"/>
    <x v="1"/>
    <n v="144960312835.59198"/>
    <n v="144960312835.59198"/>
    <n v="129087097382.51625"/>
    <n v="0"/>
    <n v="123078885230.92273"/>
    <n v="0"/>
  </r>
  <r>
    <x v="2"/>
    <x v="0"/>
    <x v="6"/>
    <x v="4"/>
    <x v="0"/>
    <x v="1"/>
    <x v="1"/>
    <n v="5147229946797.7471"/>
    <n v="5147229946797.7471"/>
    <n v="4552031331882.8906"/>
    <n v="0"/>
    <n v="4056696405148.0835"/>
    <n v="0"/>
  </r>
  <r>
    <x v="2"/>
    <x v="0"/>
    <x v="7"/>
    <x v="5"/>
    <x v="0"/>
    <x v="0"/>
    <x v="1"/>
    <n v="59677498063.484612"/>
    <n v="59677498063.484612"/>
    <n v="53066122680.612106"/>
    <n v="0"/>
    <n v="49117388285.651932"/>
    <n v="0"/>
  </r>
  <r>
    <x v="2"/>
    <x v="0"/>
    <x v="7"/>
    <x v="5"/>
    <x v="0"/>
    <x v="1"/>
    <x v="1"/>
    <n v="340366929071.58966"/>
    <n v="340366929071.58966"/>
    <n v="284148735138.76996"/>
    <n v="0"/>
    <n v="154236223240.11853"/>
    <n v="0"/>
  </r>
  <r>
    <x v="2"/>
    <x v="0"/>
    <x v="7"/>
    <x v="5"/>
    <x v="0"/>
    <x v="3"/>
    <x v="1"/>
    <n v="0"/>
    <n v="0"/>
    <n v="0"/>
    <n v="0"/>
    <n v="0"/>
    <n v="0"/>
  </r>
  <r>
    <x v="2"/>
    <x v="0"/>
    <x v="8"/>
    <x v="6"/>
    <x v="0"/>
    <x v="0"/>
    <x v="1"/>
    <n v="93440025529.194321"/>
    <n v="93440025529.194321"/>
    <n v="51059366517.636658"/>
    <n v="0"/>
    <n v="49392271834.5438"/>
    <n v="0"/>
  </r>
  <r>
    <x v="2"/>
    <x v="0"/>
    <x v="9"/>
    <x v="7"/>
    <x v="0"/>
    <x v="0"/>
    <x v="1"/>
    <n v="18865478536.61142"/>
    <n v="18865478536.61142"/>
    <n v="18134710160.027012"/>
    <n v="0"/>
    <n v="16768729157.922724"/>
    <n v="0"/>
  </r>
  <r>
    <x v="2"/>
    <x v="0"/>
    <x v="9"/>
    <x v="7"/>
    <x v="0"/>
    <x v="1"/>
    <x v="1"/>
    <n v="78560966553.655869"/>
    <n v="78560966553.655869"/>
    <n v="78560917090.351089"/>
    <n v="0"/>
    <n v="64092808403.615356"/>
    <n v="0"/>
  </r>
  <r>
    <x v="2"/>
    <x v="0"/>
    <x v="9"/>
    <x v="7"/>
    <x v="0"/>
    <x v="3"/>
    <x v="1"/>
    <n v="0"/>
    <n v="0"/>
    <n v="0"/>
    <n v="0"/>
    <n v="0"/>
    <n v="0"/>
  </r>
  <r>
    <x v="2"/>
    <x v="0"/>
    <x v="10"/>
    <x v="8"/>
    <x v="0"/>
    <x v="0"/>
    <x v="1"/>
    <n v="24243636812.440594"/>
    <n v="24243636812.440594"/>
    <n v="23159690253.331001"/>
    <n v="0"/>
    <n v="22207367002.651127"/>
    <n v="0"/>
  </r>
  <r>
    <x v="2"/>
    <x v="0"/>
    <x v="10"/>
    <x v="8"/>
    <x v="0"/>
    <x v="1"/>
    <x v="1"/>
    <n v="312707277544.15308"/>
    <n v="312707277544.15308"/>
    <n v="308428664513.56744"/>
    <n v="0"/>
    <n v="252202598813.60965"/>
    <n v="0"/>
  </r>
  <r>
    <x v="2"/>
    <x v="0"/>
    <x v="10"/>
    <x v="8"/>
    <x v="0"/>
    <x v="3"/>
    <x v="1"/>
    <n v="0"/>
    <n v="0"/>
    <n v="0"/>
    <n v="0"/>
    <n v="0"/>
    <n v="0"/>
  </r>
  <r>
    <x v="2"/>
    <x v="0"/>
    <x v="11"/>
    <x v="9"/>
    <x v="0"/>
    <x v="0"/>
    <x v="1"/>
    <n v="21460271820.137939"/>
    <n v="21460271820.137939"/>
    <n v="20126632826.485916"/>
    <n v="0"/>
    <n v="19632181301.380596"/>
    <n v="0"/>
  </r>
  <r>
    <x v="2"/>
    <x v="0"/>
    <x v="11"/>
    <x v="9"/>
    <x v="0"/>
    <x v="1"/>
    <x v="1"/>
    <n v="98142911312.318359"/>
    <n v="96510758267.574814"/>
    <n v="81779414078.941864"/>
    <n v="0"/>
    <n v="78476820159.897736"/>
    <n v="0"/>
  </r>
  <r>
    <x v="2"/>
    <x v="0"/>
    <x v="12"/>
    <x v="10"/>
    <x v="0"/>
    <x v="0"/>
    <x v="1"/>
    <n v="97253462256.571838"/>
    <n v="97253462256.571838"/>
    <n v="91205102420.705246"/>
    <n v="0"/>
    <n v="88893338874.354111"/>
    <n v="0"/>
  </r>
  <r>
    <x v="2"/>
    <x v="0"/>
    <x v="12"/>
    <x v="10"/>
    <x v="0"/>
    <x v="1"/>
    <x v="1"/>
    <n v="22382258753.583118"/>
    <n v="22382258753.583118"/>
    <n v="20620519258.496567"/>
    <n v="0"/>
    <n v="17077860457.058971"/>
    <n v="0"/>
  </r>
  <r>
    <x v="2"/>
    <x v="0"/>
    <x v="12"/>
    <x v="10"/>
    <x v="0"/>
    <x v="3"/>
    <x v="1"/>
    <n v="0"/>
    <n v="0"/>
    <n v="0"/>
    <n v="0"/>
    <n v="0"/>
    <n v="0"/>
  </r>
  <r>
    <x v="2"/>
    <x v="0"/>
    <x v="13"/>
    <x v="11"/>
    <x v="0"/>
    <x v="0"/>
    <x v="1"/>
    <n v="19184096572.985958"/>
    <n v="19184096572.985958"/>
    <n v="17237348611.296913"/>
    <n v="0"/>
    <n v="15948199911.678499"/>
    <n v="0"/>
  </r>
  <r>
    <x v="2"/>
    <x v="0"/>
    <x v="13"/>
    <x v="11"/>
    <x v="0"/>
    <x v="1"/>
    <x v="1"/>
    <n v="43674601973.954163"/>
    <n v="43674601973.954163"/>
    <n v="42978831793.449074"/>
    <n v="0"/>
    <n v="21216707821.050465"/>
    <n v="0"/>
  </r>
  <r>
    <x v="2"/>
    <x v="0"/>
    <x v="14"/>
    <x v="12"/>
    <x v="0"/>
    <x v="0"/>
    <x v="1"/>
    <n v="35126147810.511749"/>
    <n v="35126147810.511749"/>
    <n v="34319731768.069878"/>
    <n v="0"/>
    <n v="29573426526.576344"/>
    <n v="0"/>
  </r>
  <r>
    <x v="2"/>
    <x v="0"/>
    <x v="14"/>
    <x v="12"/>
    <x v="0"/>
    <x v="1"/>
    <x v="1"/>
    <n v="1444425324120.3464"/>
    <n v="1505534739249.2026"/>
    <n v="1497112024420.8044"/>
    <n v="0"/>
    <n v="1181045715315.9807"/>
    <n v="0"/>
  </r>
  <r>
    <x v="2"/>
    <x v="0"/>
    <x v="15"/>
    <x v="1"/>
    <x v="0"/>
    <x v="0"/>
    <x v="1"/>
    <n v="12727137726.179409"/>
    <n v="14715335890.116842"/>
    <n v="14505025899.451946"/>
    <n v="0"/>
    <n v="14262764918.86672"/>
    <n v="0"/>
  </r>
  <r>
    <x v="2"/>
    <x v="0"/>
    <x v="15"/>
    <x v="1"/>
    <x v="0"/>
    <x v="1"/>
    <x v="1"/>
    <n v="3853694688.9778099"/>
    <n v="3853694688.9778099"/>
    <n v="3807248894.2462602"/>
    <n v="0"/>
    <n v="3622382816.6753922"/>
    <n v="0"/>
  </r>
  <r>
    <x v="2"/>
    <x v="0"/>
    <x v="16"/>
    <x v="13"/>
    <x v="0"/>
    <x v="0"/>
    <x v="1"/>
    <n v="39332398438.174461"/>
    <n v="39332398438.174461"/>
    <n v="37156852912.372887"/>
    <n v="0"/>
    <n v="33655626118.304234"/>
    <n v="0"/>
  </r>
  <r>
    <x v="2"/>
    <x v="0"/>
    <x v="16"/>
    <x v="13"/>
    <x v="0"/>
    <x v="1"/>
    <x v="1"/>
    <n v="182986513700.08527"/>
    <n v="91971856714.359543"/>
    <n v="85656341187.991714"/>
    <n v="0"/>
    <n v="59375104698.34182"/>
    <n v="0"/>
  </r>
  <r>
    <x v="2"/>
    <x v="0"/>
    <x v="17"/>
    <x v="2"/>
    <x v="0"/>
    <x v="0"/>
    <x v="1"/>
    <n v="15338323266.785303"/>
    <n v="15338323266.785303"/>
    <n v="14680335655.659718"/>
    <n v="0"/>
    <n v="14041217004.99724"/>
    <n v="0"/>
  </r>
  <r>
    <x v="2"/>
    <x v="0"/>
    <x v="17"/>
    <x v="2"/>
    <x v="0"/>
    <x v="1"/>
    <x v="1"/>
    <n v="16321530447.435431"/>
    <n v="16321530447.435431"/>
    <n v="15874005688.988401"/>
    <n v="0"/>
    <n v="12629324770.926617"/>
    <n v="0"/>
  </r>
  <r>
    <x v="2"/>
    <x v="0"/>
    <x v="18"/>
    <x v="14"/>
    <x v="0"/>
    <x v="0"/>
    <x v="1"/>
    <n v="85950769778.661911"/>
    <n v="85950769778.661911"/>
    <n v="72400060113.889206"/>
    <n v="0"/>
    <n v="69575757558.66098"/>
    <n v="0"/>
  </r>
  <r>
    <x v="2"/>
    <x v="0"/>
    <x v="18"/>
    <x v="14"/>
    <x v="0"/>
    <x v="1"/>
    <x v="1"/>
    <n v="58032108257.548195"/>
    <n v="58032108257.548195"/>
    <n v="41834151967.197983"/>
    <n v="0"/>
    <n v="24491051740.62439"/>
    <n v="0"/>
  </r>
  <r>
    <x v="2"/>
    <x v="0"/>
    <x v="19"/>
    <x v="15"/>
    <x v="0"/>
    <x v="0"/>
    <x v="1"/>
    <n v="0"/>
    <n v="0"/>
    <n v="0"/>
    <n v="0"/>
    <n v="0"/>
    <n v="0"/>
  </r>
  <r>
    <x v="2"/>
    <x v="0"/>
    <x v="19"/>
    <x v="15"/>
    <x v="0"/>
    <x v="1"/>
    <x v="1"/>
    <n v="0"/>
    <n v="0"/>
    <n v="0"/>
    <n v="0"/>
    <n v="0"/>
    <n v="0"/>
  </r>
  <r>
    <x v="2"/>
    <x v="0"/>
    <x v="20"/>
    <x v="14"/>
    <x v="0"/>
    <x v="0"/>
    <x v="1"/>
    <n v="0"/>
    <n v="0"/>
    <n v="0"/>
    <n v="0"/>
    <n v="0"/>
    <n v="0"/>
  </r>
  <r>
    <x v="2"/>
    <x v="0"/>
    <x v="20"/>
    <x v="14"/>
    <x v="0"/>
    <x v="1"/>
    <x v="1"/>
    <n v="0"/>
    <n v="0"/>
    <n v="0"/>
    <n v="0"/>
    <n v="0"/>
    <n v="0"/>
  </r>
  <r>
    <x v="2"/>
    <x v="0"/>
    <x v="21"/>
    <x v="7"/>
    <x v="1"/>
    <x v="0"/>
    <x v="1"/>
    <n v="15500602803.514004"/>
    <n v="15500602803.514004"/>
    <n v="14717268080.042297"/>
    <n v="0"/>
    <n v="14076019319.135649"/>
    <n v="0"/>
  </r>
  <r>
    <x v="2"/>
    <x v="0"/>
    <x v="21"/>
    <x v="7"/>
    <x v="1"/>
    <x v="1"/>
    <x v="1"/>
    <n v="86573387200.640228"/>
    <n v="86573387200.640228"/>
    <n v="80865295651.955704"/>
    <n v="0"/>
    <n v="43458541788.42141"/>
    <n v="0"/>
  </r>
  <r>
    <x v="2"/>
    <x v="0"/>
    <x v="22"/>
    <x v="6"/>
    <x v="1"/>
    <x v="0"/>
    <x v="1"/>
    <n v="41244940867.977882"/>
    <n v="41244940867.977882"/>
    <n v="21229552466.541851"/>
    <n v="0"/>
    <n v="13584074467.37097"/>
    <n v="0"/>
  </r>
  <r>
    <x v="2"/>
    <x v="0"/>
    <x v="22"/>
    <x v="6"/>
    <x v="1"/>
    <x v="1"/>
    <x v="1"/>
    <n v="4154566972717.5571"/>
    <n v="3585547898929.21"/>
    <n v="2878978935471.7798"/>
    <n v="0"/>
    <n v="2506349541923.9883"/>
    <n v="0"/>
  </r>
  <r>
    <x v="2"/>
    <x v="0"/>
    <x v="22"/>
    <x v="6"/>
    <x v="1"/>
    <x v="3"/>
    <x v="1"/>
    <n v="6491114369.5228806"/>
    <n v="6372007094.3310289"/>
    <n v="6094967601.8392992"/>
    <n v="0"/>
    <n v="6094967601.8392992"/>
    <n v="0"/>
  </r>
  <r>
    <x v="2"/>
    <x v="0"/>
    <x v="23"/>
    <x v="13"/>
    <x v="1"/>
    <x v="0"/>
    <x v="1"/>
    <n v="8415116327.203783"/>
    <n v="8415116327.203783"/>
    <n v="8145017806.7307749"/>
    <n v="0"/>
    <n v="7518966657.5499172"/>
    <n v="0"/>
  </r>
  <r>
    <x v="2"/>
    <x v="0"/>
    <x v="23"/>
    <x v="13"/>
    <x v="1"/>
    <x v="1"/>
    <x v="1"/>
    <n v="151829234364.90533"/>
    <n v="152917336394.73438"/>
    <n v="112681400598.22598"/>
    <n v="0"/>
    <n v="41328368434.332565"/>
    <n v="0"/>
  </r>
  <r>
    <x v="2"/>
    <x v="0"/>
    <x v="24"/>
    <x v="5"/>
    <x v="1"/>
    <x v="0"/>
    <x v="1"/>
    <n v="93783036999.574234"/>
    <n v="93783036999.574234"/>
    <n v="90092095095.54097"/>
    <n v="0"/>
    <n v="80402910484.601929"/>
    <n v="0"/>
  </r>
  <r>
    <x v="2"/>
    <x v="0"/>
    <x v="24"/>
    <x v="5"/>
    <x v="1"/>
    <x v="2"/>
    <x v="1"/>
    <n v="0"/>
    <n v="0"/>
    <n v="0"/>
    <n v="0"/>
    <n v="0"/>
    <n v="0"/>
  </r>
  <r>
    <x v="2"/>
    <x v="0"/>
    <x v="24"/>
    <x v="5"/>
    <x v="1"/>
    <x v="1"/>
    <x v="1"/>
    <n v="3363193376838.5205"/>
    <n v="2657376256028.9272"/>
    <n v="2024415358194.5596"/>
    <n v="0"/>
    <n v="367132091358.56189"/>
    <n v="0"/>
  </r>
  <r>
    <x v="2"/>
    <x v="0"/>
    <x v="24"/>
    <x v="5"/>
    <x v="1"/>
    <x v="3"/>
    <x v="1"/>
    <n v="0"/>
    <n v="0"/>
    <n v="0"/>
    <n v="0"/>
    <n v="0"/>
    <n v="0"/>
  </r>
  <r>
    <x v="2"/>
    <x v="0"/>
    <x v="25"/>
    <x v="3"/>
    <x v="1"/>
    <x v="0"/>
    <x v="1"/>
    <n v="668344746566.57983"/>
    <n v="1217386454431.2332"/>
    <n v="1126991854202.5225"/>
    <n v="0"/>
    <n v="1123138519760.5513"/>
    <n v="0"/>
  </r>
  <r>
    <x v="2"/>
    <x v="0"/>
    <x v="25"/>
    <x v="3"/>
    <x v="1"/>
    <x v="2"/>
    <x v="1"/>
    <n v="323420193332.84827"/>
    <n v="323420193332.84827"/>
    <n v="218954246990.98865"/>
    <n v="0"/>
    <n v="218954246990.98865"/>
    <n v="0"/>
  </r>
  <r>
    <x v="2"/>
    <x v="0"/>
    <x v="25"/>
    <x v="3"/>
    <x v="1"/>
    <x v="1"/>
    <x v="1"/>
    <n v="15049811200.072752"/>
    <n v="15049811200.072752"/>
    <n v="10347749888.17824"/>
    <n v="0"/>
    <n v="4143465448.542922"/>
    <n v="0"/>
  </r>
  <r>
    <x v="2"/>
    <x v="0"/>
    <x v="26"/>
    <x v="8"/>
    <x v="1"/>
    <x v="0"/>
    <x v="1"/>
    <n v="16220755877.942814"/>
    <n v="16220755877.942814"/>
    <n v="15625375974.682453"/>
    <n v="0"/>
    <n v="14918997882.04805"/>
    <n v="0"/>
  </r>
  <r>
    <x v="2"/>
    <x v="0"/>
    <x v="26"/>
    <x v="8"/>
    <x v="1"/>
    <x v="1"/>
    <x v="1"/>
    <n v="138508379206.65988"/>
    <n v="212153805257.22476"/>
    <n v="168666408212.57904"/>
    <n v="0"/>
    <n v="136569415742.69913"/>
    <n v="0"/>
  </r>
  <r>
    <x v="2"/>
    <x v="0"/>
    <x v="27"/>
    <x v="9"/>
    <x v="1"/>
    <x v="0"/>
    <x v="1"/>
    <n v="47677633226.015854"/>
    <n v="47677633226.015854"/>
    <n v="43995802430.078644"/>
    <n v="0"/>
    <n v="42504147870.511253"/>
    <n v="0"/>
  </r>
  <r>
    <x v="2"/>
    <x v="0"/>
    <x v="27"/>
    <x v="9"/>
    <x v="1"/>
    <x v="2"/>
    <x v="1"/>
    <n v="0"/>
    <n v="0"/>
    <n v="0"/>
    <n v="0"/>
    <n v="0"/>
    <n v="0"/>
  </r>
  <r>
    <x v="2"/>
    <x v="0"/>
    <x v="27"/>
    <x v="9"/>
    <x v="1"/>
    <x v="1"/>
    <x v="1"/>
    <n v="382088614589.92358"/>
    <n v="325743064478.61035"/>
    <n v="238986633769.48575"/>
    <n v="0"/>
    <n v="159758641861.8876"/>
    <n v="0"/>
  </r>
  <r>
    <x v="2"/>
    <x v="0"/>
    <x v="28"/>
    <x v="9"/>
    <x v="1"/>
    <x v="0"/>
    <x v="1"/>
    <n v="9272395646.4384136"/>
    <n v="9272395646.4384136"/>
    <n v="6926444877.3318176"/>
    <n v="0"/>
    <n v="6589120693.2008982"/>
    <n v="0"/>
  </r>
  <r>
    <x v="2"/>
    <x v="0"/>
    <x v="28"/>
    <x v="9"/>
    <x v="1"/>
    <x v="1"/>
    <x v="1"/>
    <n v="41703564992.530518"/>
    <n v="42638471481.851326"/>
    <n v="34232116320.063297"/>
    <n v="0"/>
    <n v="17629203837.475224"/>
    <n v="0"/>
  </r>
  <r>
    <x v="2"/>
    <x v="0"/>
    <x v="29"/>
    <x v="12"/>
    <x v="1"/>
    <x v="0"/>
    <x v="1"/>
    <n v="20324481905.34827"/>
    <n v="20324481905.34827"/>
    <n v="18473121216.632465"/>
    <n v="0"/>
    <n v="18092275345.132851"/>
    <n v="0"/>
  </r>
  <r>
    <x v="2"/>
    <x v="0"/>
    <x v="29"/>
    <x v="12"/>
    <x v="1"/>
    <x v="1"/>
    <x v="1"/>
    <n v="139821836234.38339"/>
    <n v="150952936835.69269"/>
    <n v="128060559293.23982"/>
    <n v="0"/>
    <n v="100430465934.12531"/>
    <n v="0"/>
  </r>
  <r>
    <x v="2"/>
    <x v="0"/>
    <x v="30"/>
    <x v="9"/>
    <x v="1"/>
    <x v="0"/>
    <x v="1"/>
    <n v="6382808320.4804649"/>
    <n v="6382808320.4804649"/>
    <n v="5742022634.0356712"/>
    <n v="0"/>
    <n v="5439024110.0679722"/>
    <n v="0"/>
  </r>
  <r>
    <x v="2"/>
    <x v="0"/>
    <x v="30"/>
    <x v="9"/>
    <x v="1"/>
    <x v="1"/>
    <x v="1"/>
    <n v="6020831231.7206249"/>
    <n v="6020831231.7206249"/>
    <n v="5764679556.9441338"/>
    <n v="0"/>
    <n v="4700583847.0613365"/>
    <n v="0"/>
  </r>
  <r>
    <x v="2"/>
    <x v="0"/>
    <x v="31"/>
    <x v="9"/>
    <x v="1"/>
    <x v="0"/>
    <x v="1"/>
    <n v="35224459642.410187"/>
    <n v="36222306454.251701"/>
    <n v="35789526223.658745"/>
    <n v="0"/>
    <n v="35533451018.87941"/>
    <n v="0"/>
  </r>
  <r>
    <x v="2"/>
    <x v="0"/>
    <x v="31"/>
    <x v="9"/>
    <x v="1"/>
    <x v="1"/>
    <x v="1"/>
    <n v="27052029964.932701"/>
    <n v="27595985649.414879"/>
    <n v="26726663291.267738"/>
    <n v="0"/>
    <n v="24641515989.076447"/>
    <n v="0"/>
  </r>
  <r>
    <x v="2"/>
    <x v="0"/>
    <x v="32"/>
    <x v="14"/>
    <x v="1"/>
    <x v="0"/>
    <x v="1"/>
    <n v="14835721685.193743"/>
    <n v="17555976759.766315"/>
    <n v="15961582603.675098"/>
    <n v="0"/>
    <n v="11037008842.561287"/>
    <n v="0"/>
  </r>
  <r>
    <x v="2"/>
    <x v="0"/>
    <x v="32"/>
    <x v="14"/>
    <x v="1"/>
    <x v="2"/>
    <x v="1"/>
    <n v="0"/>
    <n v="0"/>
    <n v="0"/>
    <n v="0"/>
    <n v="0"/>
    <n v="0"/>
  </r>
  <r>
    <x v="2"/>
    <x v="0"/>
    <x v="32"/>
    <x v="14"/>
    <x v="1"/>
    <x v="1"/>
    <x v="1"/>
    <n v="321135035803.44006"/>
    <n v="301811045545.02917"/>
    <n v="272076766416.91257"/>
    <n v="0"/>
    <n v="170160199264.10901"/>
    <n v="0"/>
  </r>
  <r>
    <x v="2"/>
    <x v="0"/>
    <x v="33"/>
    <x v="13"/>
    <x v="1"/>
    <x v="0"/>
    <x v="1"/>
    <n v="10489876634.62088"/>
    <n v="10489876634.62088"/>
    <n v="9584389063.7648773"/>
    <n v="0"/>
    <n v="9031166170.2559357"/>
    <n v="0"/>
  </r>
  <r>
    <x v="2"/>
    <x v="0"/>
    <x v="33"/>
    <x v="13"/>
    <x v="1"/>
    <x v="1"/>
    <x v="1"/>
    <n v="36995469014.186974"/>
    <n v="44665816992.528221"/>
    <n v="44475447572.356499"/>
    <n v="0"/>
    <n v="28606405998.873039"/>
    <n v="0"/>
  </r>
  <r>
    <x v="2"/>
    <x v="0"/>
    <x v="34"/>
    <x v="4"/>
    <x v="1"/>
    <x v="0"/>
    <x v="1"/>
    <n v="7970173272.1728621"/>
    <n v="7970173272.1728621"/>
    <n v="7616138009.8138151"/>
    <n v="0"/>
    <n v="7520759227.663415"/>
    <n v="0"/>
  </r>
  <r>
    <x v="2"/>
    <x v="0"/>
    <x v="34"/>
    <x v="4"/>
    <x v="1"/>
    <x v="1"/>
    <x v="1"/>
    <n v="10928171386.249544"/>
    <n v="10928171386.249544"/>
    <n v="9599271401.5545311"/>
    <n v="0"/>
    <n v="8634245031.1872826"/>
    <n v="0"/>
  </r>
  <r>
    <x v="2"/>
    <x v="0"/>
    <x v="35"/>
    <x v="2"/>
    <x v="1"/>
    <x v="0"/>
    <x v="1"/>
    <n v="18924983209.616005"/>
    <n v="18924983209.616005"/>
    <n v="16978814524.431587"/>
    <n v="0"/>
    <n v="16144122941.137854"/>
    <n v="0"/>
  </r>
  <r>
    <x v="2"/>
    <x v="0"/>
    <x v="35"/>
    <x v="2"/>
    <x v="1"/>
    <x v="1"/>
    <x v="1"/>
    <n v="33549812586.39505"/>
    <n v="33549812586.39505"/>
    <n v="33434860067.402298"/>
    <n v="0"/>
    <n v="20096825865.448223"/>
    <n v="0"/>
  </r>
  <r>
    <x v="2"/>
    <x v="0"/>
    <x v="36"/>
    <x v="7"/>
    <x v="1"/>
    <x v="0"/>
    <x v="1"/>
    <n v="7316896762.0007267"/>
    <n v="7316896762.0007267"/>
    <n v="7184825505.5408697"/>
    <n v="0"/>
    <n v="6993964916.1128798"/>
    <n v="0"/>
  </r>
  <r>
    <x v="2"/>
    <x v="0"/>
    <x v="36"/>
    <x v="7"/>
    <x v="1"/>
    <x v="1"/>
    <x v="1"/>
    <n v="24482295671.153145"/>
    <n v="24482295671.153145"/>
    <n v="23820706030.643559"/>
    <n v="0"/>
    <n v="12884034284.34029"/>
    <n v="0"/>
  </r>
  <r>
    <x v="2"/>
    <x v="0"/>
    <x v="36"/>
    <x v="7"/>
    <x v="1"/>
    <x v="3"/>
    <x v="1"/>
    <n v="0"/>
    <n v="0"/>
    <n v="0"/>
    <n v="0"/>
    <n v="0"/>
    <n v="0"/>
  </r>
  <r>
    <x v="2"/>
    <x v="0"/>
    <x v="37"/>
    <x v="9"/>
    <x v="1"/>
    <x v="0"/>
    <x v="1"/>
    <n v="14153481712.490942"/>
    <n v="14568360513.878195"/>
    <n v="14370316207.749649"/>
    <n v="0"/>
    <n v="12752126275.827969"/>
    <n v="0"/>
  </r>
  <r>
    <x v="2"/>
    <x v="0"/>
    <x v="37"/>
    <x v="9"/>
    <x v="1"/>
    <x v="1"/>
    <x v="1"/>
    <n v="134390903196.60414"/>
    <n v="143277559925.42206"/>
    <n v="133137110437.4369"/>
    <n v="0"/>
    <n v="116861024901.3349"/>
    <n v="0"/>
  </r>
  <r>
    <x v="2"/>
    <x v="0"/>
    <x v="38"/>
    <x v="3"/>
    <x v="1"/>
    <x v="0"/>
    <x v="1"/>
    <n v="68076086120.855286"/>
    <n v="68219859851.17334"/>
    <n v="63184024643.466888"/>
    <n v="0"/>
    <n v="56731631028.46917"/>
    <n v="0"/>
  </r>
  <r>
    <x v="2"/>
    <x v="0"/>
    <x v="38"/>
    <x v="3"/>
    <x v="1"/>
    <x v="1"/>
    <x v="1"/>
    <n v="26978271155.337357"/>
    <n v="24690315680.369633"/>
    <n v="20303961639.43119"/>
    <n v="0"/>
    <n v="14571385640.633499"/>
    <n v="0"/>
  </r>
  <r>
    <x v="2"/>
    <x v="0"/>
    <x v="38"/>
    <x v="3"/>
    <x v="1"/>
    <x v="3"/>
    <x v="1"/>
    <n v="0"/>
    <n v="0"/>
    <n v="0"/>
    <n v="0"/>
    <n v="0"/>
    <n v="0"/>
  </r>
  <r>
    <x v="2"/>
    <x v="0"/>
    <x v="39"/>
    <x v="5"/>
    <x v="1"/>
    <x v="0"/>
    <x v="1"/>
    <n v="30416310868.920479"/>
    <n v="30416310868.920479"/>
    <n v="28509917350.838711"/>
    <n v="0"/>
    <n v="27494032449.617054"/>
    <n v="0"/>
  </r>
  <r>
    <x v="2"/>
    <x v="0"/>
    <x v="39"/>
    <x v="5"/>
    <x v="1"/>
    <x v="1"/>
    <x v="1"/>
    <n v="351500633863.75696"/>
    <n v="346343030242.36737"/>
    <n v="232214336900.96045"/>
    <n v="0"/>
    <n v="84263915456.494904"/>
    <n v="0"/>
  </r>
  <r>
    <x v="2"/>
    <x v="0"/>
    <x v="40"/>
    <x v="8"/>
    <x v="1"/>
    <x v="0"/>
    <x v="1"/>
    <n v="349308144543.71912"/>
    <n v="349308144543.71912"/>
    <n v="275391302819.73364"/>
    <n v="0"/>
    <n v="245273094064.61121"/>
    <n v="0"/>
  </r>
  <r>
    <x v="2"/>
    <x v="0"/>
    <x v="40"/>
    <x v="8"/>
    <x v="1"/>
    <x v="1"/>
    <x v="1"/>
    <n v="354922159815.53406"/>
    <n v="354922159815.53406"/>
    <n v="334263115831.34698"/>
    <n v="0"/>
    <n v="272775125727.13013"/>
    <n v="0"/>
  </r>
  <r>
    <x v="2"/>
    <x v="0"/>
    <x v="41"/>
    <x v="13"/>
    <x v="1"/>
    <x v="0"/>
    <x v="1"/>
    <n v="0"/>
    <n v="0"/>
    <n v="0"/>
    <n v="0"/>
    <n v="0"/>
    <n v="0"/>
  </r>
  <r>
    <x v="2"/>
    <x v="0"/>
    <x v="41"/>
    <x v="13"/>
    <x v="1"/>
    <x v="1"/>
    <x v="1"/>
    <n v="0"/>
    <n v="0"/>
    <n v="0"/>
    <n v="0"/>
    <n v="0"/>
    <n v="0"/>
  </r>
  <r>
    <x v="2"/>
    <x v="0"/>
    <x v="42"/>
    <x v="4"/>
    <x v="2"/>
    <x v="0"/>
    <x v="1"/>
    <n v="383239182743.78174"/>
    <n v="389835341210.18494"/>
    <n v="366484943606.64832"/>
    <n v="0"/>
    <n v="338007518366.12335"/>
    <n v="0"/>
  </r>
  <r>
    <x v="2"/>
    <x v="0"/>
    <x v="42"/>
    <x v="4"/>
    <x v="2"/>
    <x v="2"/>
    <x v="1"/>
    <n v="0"/>
    <n v="0"/>
    <n v="0"/>
    <n v="0"/>
    <n v="0"/>
    <n v="0"/>
  </r>
  <r>
    <x v="2"/>
    <x v="0"/>
    <x v="42"/>
    <x v="4"/>
    <x v="2"/>
    <x v="1"/>
    <x v="1"/>
    <n v="87048162386.322296"/>
    <n v="45217439977.082573"/>
    <n v="15966066202.442648"/>
    <n v="0"/>
    <n v="8046879904.3148003"/>
    <n v="0"/>
  </r>
  <r>
    <x v="2"/>
    <x v="0"/>
    <x v="42"/>
    <x v="4"/>
    <x v="2"/>
    <x v="3"/>
    <x v="1"/>
    <n v="484125609.1250636"/>
    <n v="484125609.1250636"/>
    <n v="140492107.08475807"/>
    <n v="0"/>
    <n v="121867427.3408512"/>
    <n v="0"/>
  </r>
  <r>
    <x v="2"/>
    <x v="0"/>
    <x v="43"/>
    <x v="16"/>
    <x v="3"/>
    <x v="0"/>
    <x v="1"/>
    <n v="172340463594.6264"/>
    <n v="172340463594.6264"/>
    <n v="170749808869.8165"/>
    <n v="0"/>
    <n v="167094378381.50644"/>
    <n v="0"/>
  </r>
  <r>
    <x v="2"/>
    <x v="0"/>
    <x v="43"/>
    <x v="16"/>
    <x v="3"/>
    <x v="1"/>
    <x v="1"/>
    <n v="14805278403.90251"/>
    <n v="14805278403.90251"/>
    <n v="12927556985.457376"/>
    <n v="0"/>
    <n v="4981871545.5814953"/>
    <n v="0"/>
  </r>
  <r>
    <x v="2"/>
    <x v="0"/>
    <x v="44"/>
    <x v="4"/>
    <x v="1"/>
    <x v="0"/>
    <x v="1"/>
    <n v="0"/>
    <n v="0"/>
    <n v="0"/>
    <n v="0"/>
    <n v="0"/>
    <n v="0"/>
  </r>
  <r>
    <x v="2"/>
    <x v="0"/>
    <x v="44"/>
    <x v="4"/>
    <x v="1"/>
    <x v="1"/>
    <x v="1"/>
    <n v="0"/>
    <n v="0"/>
    <n v="0"/>
    <n v="0"/>
    <n v="0"/>
    <n v="0"/>
  </r>
  <r>
    <x v="3"/>
    <x v="0"/>
    <x v="0"/>
    <x v="0"/>
    <x v="0"/>
    <x v="0"/>
    <x v="1"/>
    <n v="93690614952.743301"/>
    <n v="93690614952.743301"/>
    <n v="90497250985.027481"/>
    <n v="0"/>
    <n v="90497250985.027481"/>
    <n v="0"/>
  </r>
  <r>
    <x v="3"/>
    <x v="0"/>
    <x v="1"/>
    <x v="0"/>
    <x v="0"/>
    <x v="0"/>
    <x v="1"/>
    <n v="175268203169.34134"/>
    <n v="175268203169.34134"/>
    <n v="175122398927.2005"/>
    <n v="0"/>
    <n v="169713564796.19937"/>
    <n v="0"/>
  </r>
  <r>
    <x v="3"/>
    <x v="0"/>
    <x v="1"/>
    <x v="0"/>
    <x v="0"/>
    <x v="1"/>
    <x v="1"/>
    <n v="11890032572.402044"/>
    <n v="11890032572.402044"/>
    <n v="11882869109.740801"/>
    <n v="0"/>
    <n v="9412299230.1328602"/>
    <n v="0"/>
  </r>
  <r>
    <x v="3"/>
    <x v="0"/>
    <x v="2"/>
    <x v="1"/>
    <x v="0"/>
    <x v="0"/>
    <x v="1"/>
    <n v="128140408052.67435"/>
    <n v="128140408052.67435"/>
    <n v="112080479891.4062"/>
    <n v="0"/>
    <n v="100796407484.1203"/>
    <n v="0"/>
  </r>
  <r>
    <x v="3"/>
    <x v="0"/>
    <x v="2"/>
    <x v="1"/>
    <x v="0"/>
    <x v="1"/>
    <x v="1"/>
    <n v="176716458395.36627"/>
    <n v="176716458395.36627"/>
    <n v="167805162646.25516"/>
    <n v="0"/>
    <n v="130413754763.58508"/>
    <n v="0"/>
  </r>
  <r>
    <x v="3"/>
    <x v="0"/>
    <x v="3"/>
    <x v="0"/>
    <x v="0"/>
    <x v="0"/>
    <x v="1"/>
    <n v="27819260382.920341"/>
    <n v="27819260382.920341"/>
    <n v="26819735261.347179"/>
    <n v="0"/>
    <n v="25796812544.704121"/>
    <n v="0"/>
  </r>
  <r>
    <x v="3"/>
    <x v="0"/>
    <x v="3"/>
    <x v="0"/>
    <x v="0"/>
    <x v="1"/>
    <x v="1"/>
    <n v="2017431085.2658262"/>
    <n v="2017431085.2658262"/>
    <n v="1987232642.9537768"/>
    <n v="0"/>
    <n v="1980738973.004555"/>
    <n v="0"/>
  </r>
  <r>
    <x v="3"/>
    <x v="0"/>
    <x v="4"/>
    <x v="2"/>
    <x v="0"/>
    <x v="0"/>
    <x v="1"/>
    <n v="160560346681.87747"/>
    <n v="160560346681.87747"/>
    <n v="149131138996.15576"/>
    <n v="0"/>
    <n v="143832412026.96671"/>
    <n v="0"/>
  </r>
  <r>
    <x v="3"/>
    <x v="0"/>
    <x v="4"/>
    <x v="2"/>
    <x v="0"/>
    <x v="1"/>
    <x v="1"/>
    <n v="146143660106.35092"/>
    <n v="146483375322.70529"/>
    <n v="134919567827.85602"/>
    <n v="0"/>
    <n v="93937813513.113785"/>
    <n v="0"/>
  </r>
  <r>
    <x v="3"/>
    <x v="0"/>
    <x v="5"/>
    <x v="3"/>
    <x v="0"/>
    <x v="0"/>
    <x v="1"/>
    <n v="417707344865.82135"/>
    <n v="415303995944.409"/>
    <n v="293505367717.9165"/>
    <n v="0"/>
    <n v="267007325280.0408"/>
    <n v="0"/>
  </r>
  <r>
    <x v="3"/>
    <x v="0"/>
    <x v="5"/>
    <x v="3"/>
    <x v="0"/>
    <x v="2"/>
    <x v="1"/>
    <n v="981620874423.5636"/>
    <n v="981620874423.5636"/>
    <n v="841023215157.50806"/>
    <n v="0"/>
    <n v="840720528899.73633"/>
    <n v="0"/>
  </r>
  <r>
    <x v="3"/>
    <x v="0"/>
    <x v="5"/>
    <x v="3"/>
    <x v="0"/>
    <x v="1"/>
    <x v="1"/>
    <n v="48055441869.35714"/>
    <n v="48055441869.35714"/>
    <n v="43904994740.525246"/>
    <n v="0"/>
    <n v="29498070827.847527"/>
    <n v="0"/>
  </r>
  <r>
    <x v="3"/>
    <x v="0"/>
    <x v="5"/>
    <x v="3"/>
    <x v="0"/>
    <x v="3"/>
    <x v="1"/>
    <n v="8097845810404.1182"/>
    <n v="5970920401188.8682"/>
    <n v="4344395463554.1675"/>
    <n v="0"/>
    <n v="4344395463554.1675"/>
    <n v="0"/>
  </r>
  <r>
    <x v="3"/>
    <x v="0"/>
    <x v="6"/>
    <x v="4"/>
    <x v="0"/>
    <x v="0"/>
    <x v="1"/>
    <n v="148455068849.81723"/>
    <n v="148455068849.81723"/>
    <n v="139836747357.35925"/>
    <n v="0"/>
    <n v="134078410349.21074"/>
    <n v="0"/>
  </r>
  <r>
    <x v="3"/>
    <x v="0"/>
    <x v="6"/>
    <x v="4"/>
    <x v="0"/>
    <x v="1"/>
    <x v="1"/>
    <n v="5394422969893.6211"/>
    <n v="5394422969893.6211"/>
    <n v="5245913069863.0439"/>
    <n v="0"/>
    <n v="4482824858265.5234"/>
    <n v="0"/>
  </r>
  <r>
    <x v="3"/>
    <x v="0"/>
    <x v="7"/>
    <x v="5"/>
    <x v="0"/>
    <x v="0"/>
    <x v="1"/>
    <n v="56103436326.606339"/>
    <n v="56103436326.606339"/>
    <n v="51899667803.159164"/>
    <n v="0"/>
    <n v="48483872360.697281"/>
    <n v="0"/>
  </r>
  <r>
    <x v="3"/>
    <x v="0"/>
    <x v="7"/>
    <x v="5"/>
    <x v="0"/>
    <x v="1"/>
    <x v="1"/>
    <n v="449826487752.43176"/>
    <n v="449826487752.43176"/>
    <n v="329624759565.35101"/>
    <n v="0"/>
    <n v="198016378581.66177"/>
    <n v="0"/>
  </r>
  <r>
    <x v="3"/>
    <x v="0"/>
    <x v="7"/>
    <x v="5"/>
    <x v="0"/>
    <x v="3"/>
    <x v="1"/>
    <n v="0"/>
    <n v="0"/>
    <n v="0"/>
    <n v="0"/>
    <n v="0"/>
    <n v="0"/>
  </r>
  <r>
    <x v="3"/>
    <x v="0"/>
    <x v="8"/>
    <x v="6"/>
    <x v="0"/>
    <x v="0"/>
    <x v="1"/>
    <n v="90957398810.890625"/>
    <n v="90957398810.890625"/>
    <n v="54993575067.640503"/>
    <n v="0"/>
    <n v="53132891678.006187"/>
    <n v="0"/>
  </r>
  <r>
    <x v="3"/>
    <x v="0"/>
    <x v="9"/>
    <x v="7"/>
    <x v="0"/>
    <x v="0"/>
    <x v="1"/>
    <n v="18423262358.568451"/>
    <n v="18423262358.568451"/>
    <n v="16691580546.56739"/>
    <n v="0"/>
    <n v="15560553325.950871"/>
    <n v="0"/>
  </r>
  <r>
    <x v="3"/>
    <x v="0"/>
    <x v="9"/>
    <x v="7"/>
    <x v="0"/>
    <x v="1"/>
    <x v="1"/>
    <n v="66144251200.272568"/>
    <n v="66144251200.272568"/>
    <n v="61002954608.952812"/>
    <n v="0"/>
    <n v="46287201993.322029"/>
    <n v="0"/>
  </r>
  <r>
    <x v="3"/>
    <x v="0"/>
    <x v="9"/>
    <x v="7"/>
    <x v="0"/>
    <x v="3"/>
    <x v="1"/>
    <n v="0"/>
    <n v="0"/>
    <n v="0"/>
    <n v="0"/>
    <n v="0"/>
    <n v="0"/>
  </r>
  <r>
    <x v="3"/>
    <x v="0"/>
    <x v="10"/>
    <x v="8"/>
    <x v="0"/>
    <x v="0"/>
    <x v="1"/>
    <n v="23625355438.124157"/>
    <n v="23625355438.124157"/>
    <n v="23192878388.218582"/>
    <n v="0"/>
    <n v="21712628869.74477"/>
    <n v="0"/>
  </r>
  <r>
    <x v="3"/>
    <x v="0"/>
    <x v="10"/>
    <x v="8"/>
    <x v="0"/>
    <x v="1"/>
    <x v="1"/>
    <n v="317152507098.73718"/>
    <n v="317152507098.73718"/>
    <n v="284260405419.24695"/>
    <n v="0"/>
    <n v="179037491050.09698"/>
    <n v="0"/>
  </r>
  <r>
    <x v="3"/>
    <x v="0"/>
    <x v="10"/>
    <x v="8"/>
    <x v="0"/>
    <x v="3"/>
    <x v="1"/>
    <n v="0"/>
    <n v="0"/>
    <n v="0"/>
    <n v="0"/>
    <n v="0"/>
    <n v="0"/>
  </r>
  <r>
    <x v="3"/>
    <x v="0"/>
    <x v="11"/>
    <x v="9"/>
    <x v="0"/>
    <x v="0"/>
    <x v="1"/>
    <n v="22280275120.458195"/>
    <n v="22280275120.458195"/>
    <n v="21070316052.797295"/>
    <n v="0"/>
    <n v="20459724601.093868"/>
    <n v="0"/>
  </r>
  <r>
    <x v="3"/>
    <x v="0"/>
    <x v="11"/>
    <x v="9"/>
    <x v="0"/>
    <x v="1"/>
    <x v="1"/>
    <n v="92582351810.97403"/>
    <n v="90051093331.587143"/>
    <n v="85462336760.650574"/>
    <n v="0"/>
    <n v="75543453863.572052"/>
    <n v="0"/>
  </r>
  <r>
    <x v="3"/>
    <x v="0"/>
    <x v="12"/>
    <x v="10"/>
    <x v="0"/>
    <x v="0"/>
    <x v="1"/>
    <n v="95515466577.58609"/>
    <n v="95515466577.58609"/>
    <n v="92479462181.865143"/>
    <n v="0"/>
    <n v="90143445833.781296"/>
    <n v="0"/>
  </r>
  <r>
    <x v="3"/>
    <x v="0"/>
    <x v="12"/>
    <x v="10"/>
    <x v="0"/>
    <x v="1"/>
    <x v="1"/>
    <n v="26062606587.760681"/>
    <n v="26062606587.760681"/>
    <n v="25995320643.742775"/>
    <n v="0"/>
    <n v="20632597832.370827"/>
    <n v="0"/>
  </r>
  <r>
    <x v="3"/>
    <x v="0"/>
    <x v="12"/>
    <x v="10"/>
    <x v="0"/>
    <x v="3"/>
    <x v="1"/>
    <n v="0"/>
    <n v="0"/>
    <n v="0"/>
    <n v="0"/>
    <n v="0"/>
    <n v="0"/>
  </r>
  <r>
    <x v="3"/>
    <x v="0"/>
    <x v="13"/>
    <x v="11"/>
    <x v="0"/>
    <x v="0"/>
    <x v="1"/>
    <n v="19359765486.948959"/>
    <n v="19359765486.948959"/>
    <n v="18415390469.082207"/>
    <n v="0"/>
    <n v="17456840387.087559"/>
    <n v="0"/>
  </r>
  <r>
    <x v="3"/>
    <x v="0"/>
    <x v="13"/>
    <x v="11"/>
    <x v="0"/>
    <x v="1"/>
    <x v="1"/>
    <n v="43770946766.391823"/>
    <n v="43770946766.391823"/>
    <n v="43342802206.554977"/>
    <n v="0"/>
    <n v="33848714263.691437"/>
    <n v="0"/>
  </r>
  <r>
    <x v="3"/>
    <x v="0"/>
    <x v="14"/>
    <x v="12"/>
    <x v="0"/>
    <x v="0"/>
    <x v="1"/>
    <n v="35533807369.556931"/>
    <n v="35533807369.556931"/>
    <n v="32021446597.818539"/>
    <n v="0"/>
    <n v="30135786319.537903"/>
    <n v="0"/>
  </r>
  <r>
    <x v="3"/>
    <x v="0"/>
    <x v="14"/>
    <x v="12"/>
    <x v="0"/>
    <x v="1"/>
    <x v="1"/>
    <n v="1846804545285.0447"/>
    <n v="1753231643139.3237"/>
    <n v="1729512294719.3213"/>
    <n v="0"/>
    <n v="1450284486882.395"/>
    <n v="0"/>
  </r>
  <r>
    <x v="3"/>
    <x v="0"/>
    <x v="15"/>
    <x v="1"/>
    <x v="0"/>
    <x v="0"/>
    <x v="1"/>
    <n v="11407067942.191483"/>
    <n v="11407067942.191483"/>
    <n v="10880750048.470188"/>
    <n v="0"/>
    <n v="10620994071.396164"/>
    <n v="0"/>
  </r>
  <r>
    <x v="3"/>
    <x v="0"/>
    <x v="15"/>
    <x v="1"/>
    <x v="0"/>
    <x v="1"/>
    <x v="1"/>
    <n v="8178643833.730835"/>
    <n v="8178643833.730835"/>
    <n v="6521732148.4489574"/>
    <n v="0"/>
    <n v="5037946038.3038969"/>
    <n v="0"/>
  </r>
  <r>
    <x v="3"/>
    <x v="0"/>
    <x v="16"/>
    <x v="13"/>
    <x v="0"/>
    <x v="0"/>
    <x v="1"/>
    <n v="39078829073.89901"/>
    <n v="39078829073.89901"/>
    <n v="35282426485.133377"/>
    <n v="0"/>
    <n v="32314293187.794773"/>
    <n v="0"/>
  </r>
  <r>
    <x v="3"/>
    <x v="0"/>
    <x v="16"/>
    <x v="13"/>
    <x v="0"/>
    <x v="1"/>
    <x v="1"/>
    <n v="134594676132.52742"/>
    <n v="129386942713.67445"/>
    <n v="102126995844.51025"/>
    <n v="0"/>
    <n v="78362228952.363861"/>
    <n v="0"/>
  </r>
  <r>
    <x v="3"/>
    <x v="0"/>
    <x v="17"/>
    <x v="2"/>
    <x v="0"/>
    <x v="0"/>
    <x v="1"/>
    <n v="15936927455.896967"/>
    <n v="15936927455.896967"/>
    <n v="13423921851.304722"/>
    <n v="0"/>
    <n v="12778242271.418381"/>
    <n v="0"/>
  </r>
  <r>
    <x v="3"/>
    <x v="0"/>
    <x v="17"/>
    <x v="2"/>
    <x v="0"/>
    <x v="1"/>
    <x v="1"/>
    <n v="44665756646.269165"/>
    <n v="44665756646.269165"/>
    <n v="44576912420.482964"/>
    <n v="0"/>
    <n v="27621446894.488838"/>
    <n v="0"/>
  </r>
  <r>
    <x v="3"/>
    <x v="0"/>
    <x v="18"/>
    <x v="14"/>
    <x v="0"/>
    <x v="0"/>
    <x v="1"/>
    <n v="84676115417.781265"/>
    <n v="84676115417.781265"/>
    <n v="74107965986.364319"/>
    <n v="0"/>
    <n v="71240801029.852722"/>
    <n v="0"/>
  </r>
  <r>
    <x v="3"/>
    <x v="0"/>
    <x v="18"/>
    <x v="14"/>
    <x v="0"/>
    <x v="1"/>
    <x v="1"/>
    <n v="51124739973.325249"/>
    <n v="51124739973.325249"/>
    <n v="50969500536.81842"/>
    <n v="0"/>
    <n v="25729284784.60091"/>
    <n v="0"/>
  </r>
  <r>
    <x v="3"/>
    <x v="0"/>
    <x v="19"/>
    <x v="15"/>
    <x v="0"/>
    <x v="0"/>
    <x v="1"/>
    <n v="0"/>
    <n v="0"/>
    <n v="0"/>
    <n v="0"/>
    <n v="0"/>
    <n v="0"/>
  </r>
  <r>
    <x v="3"/>
    <x v="0"/>
    <x v="19"/>
    <x v="15"/>
    <x v="0"/>
    <x v="1"/>
    <x v="1"/>
    <n v="0"/>
    <n v="0"/>
    <n v="0"/>
    <n v="0"/>
    <n v="0"/>
    <n v="0"/>
  </r>
  <r>
    <x v="3"/>
    <x v="0"/>
    <x v="20"/>
    <x v="14"/>
    <x v="0"/>
    <x v="0"/>
    <x v="1"/>
    <n v="0"/>
    <n v="0"/>
    <n v="0"/>
    <n v="0"/>
    <n v="0"/>
    <n v="0"/>
  </r>
  <r>
    <x v="3"/>
    <x v="0"/>
    <x v="20"/>
    <x v="14"/>
    <x v="0"/>
    <x v="1"/>
    <x v="1"/>
    <n v="0"/>
    <n v="0"/>
    <n v="0"/>
    <n v="0"/>
    <n v="0"/>
    <n v="0"/>
  </r>
  <r>
    <x v="3"/>
    <x v="0"/>
    <x v="21"/>
    <x v="7"/>
    <x v="1"/>
    <x v="0"/>
    <x v="1"/>
    <n v="15174688042.049744"/>
    <n v="15174688042.049744"/>
    <n v="14659581699.972174"/>
    <n v="0"/>
    <n v="13939744768.276758"/>
    <n v="0"/>
  </r>
  <r>
    <x v="3"/>
    <x v="0"/>
    <x v="21"/>
    <x v="7"/>
    <x v="1"/>
    <x v="1"/>
    <x v="1"/>
    <n v="69438299795.652466"/>
    <n v="73345024783.727432"/>
    <n v="61873273399.737518"/>
    <n v="0"/>
    <n v="44137142309.95826"/>
    <n v="0"/>
  </r>
  <r>
    <x v="3"/>
    <x v="0"/>
    <x v="22"/>
    <x v="6"/>
    <x v="1"/>
    <x v="0"/>
    <x v="1"/>
    <n v="34655028650.739349"/>
    <n v="36425218398.694649"/>
    <n v="34019705311.305061"/>
    <n v="0"/>
    <n v="25869694938.511913"/>
    <n v="0"/>
  </r>
  <r>
    <x v="3"/>
    <x v="0"/>
    <x v="22"/>
    <x v="6"/>
    <x v="1"/>
    <x v="1"/>
    <x v="1"/>
    <n v="3645827916082.0801"/>
    <n v="3569735104770.8706"/>
    <n v="2952526447288.3491"/>
    <n v="0"/>
    <n v="2583550779320.8042"/>
    <n v="0"/>
  </r>
  <r>
    <x v="3"/>
    <x v="0"/>
    <x v="22"/>
    <x v="6"/>
    <x v="1"/>
    <x v="3"/>
    <x v="1"/>
    <n v="5110565307.3894377"/>
    <n v="5110565307.3894377"/>
    <n v="4820574281.9902267"/>
    <n v="0"/>
    <n v="4820574281.9902267"/>
    <n v="0"/>
  </r>
  <r>
    <x v="3"/>
    <x v="0"/>
    <x v="23"/>
    <x v="13"/>
    <x v="1"/>
    <x v="0"/>
    <x v="1"/>
    <n v="17688947535.505554"/>
    <n v="17688947535.505554"/>
    <n v="14832352169.094759"/>
    <n v="0"/>
    <n v="14166806294.745275"/>
    <n v="0"/>
  </r>
  <r>
    <x v="3"/>
    <x v="0"/>
    <x v="23"/>
    <x v="13"/>
    <x v="1"/>
    <x v="1"/>
    <x v="1"/>
    <n v="19986662358.600613"/>
    <n v="31528486834.239456"/>
    <n v="26055233145.425632"/>
    <n v="0"/>
    <n v="12795225319.610096"/>
    <n v="0"/>
  </r>
  <r>
    <x v="3"/>
    <x v="0"/>
    <x v="24"/>
    <x v="5"/>
    <x v="1"/>
    <x v="0"/>
    <x v="1"/>
    <n v="91276489916.460098"/>
    <n v="91276489916.460098"/>
    <n v="84492710143.427795"/>
    <n v="0"/>
    <n v="79859597196.191071"/>
    <n v="0"/>
  </r>
  <r>
    <x v="3"/>
    <x v="0"/>
    <x v="24"/>
    <x v="5"/>
    <x v="1"/>
    <x v="2"/>
    <x v="1"/>
    <n v="0"/>
    <n v="0"/>
    <n v="0"/>
    <n v="0"/>
    <n v="0"/>
    <n v="0"/>
  </r>
  <r>
    <x v="3"/>
    <x v="0"/>
    <x v="24"/>
    <x v="5"/>
    <x v="1"/>
    <x v="1"/>
    <x v="1"/>
    <n v="1344757175456.438"/>
    <n v="1344757175456.438"/>
    <n v="1088559067769.7295"/>
    <n v="0"/>
    <n v="430081857198.29889"/>
    <n v="0"/>
  </r>
  <r>
    <x v="3"/>
    <x v="0"/>
    <x v="24"/>
    <x v="5"/>
    <x v="1"/>
    <x v="3"/>
    <x v="1"/>
    <n v="0"/>
    <n v="0"/>
    <n v="0"/>
    <n v="0"/>
    <n v="0"/>
    <n v="0"/>
  </r>
  <r>
    <x v="3"/>
    <x v="0"/>
    <x v="25"/>
    <x v="3"/>
    <x v="1"/>
    <x v="0"/>
    <x v="1"/>
    <n v="711558822643.48779"/>
    <n v="711558822643.48779"/>
    <n v="633765548837.38879"/>
    <n v="0"/>
    <n v="631610724050.21692"/>
    <n v="0"/>
  </r>
  <r>
    <x v="3"/>
    <x v="0"/>
    <x v="25"/>
    <x v="3"/>
    <x v="1"/>
    <x v="2"/>
    <x v="1"/>
    <n v="369800153018.30511"/>
    <n v="369800153018.30511"/>
    <n v="241626788047.65198"/>
    <n v="0"/>
    <n v="241626788047.65198"/>
    <n v="0"/>
  </r>
  <r>
    <x v="3"/>
    <x v="0"/>
    <x v="25"/>
    <x v="3"/>
    <x v="1"/>
    <x v="1"/>
    <x v="1"/>
    <n v="5412091437.6973085"/>
    <n v="5412091437.6973085"/>
    <n v="4726264130.095994"/>
    <n v="0"/>
    <n v="3102620633.6542201"/>
    <n v="0"/>
  </r>
  <r>
    <x v="3"/>
    <x v="0"/>
    <x v="26"/>
    <x v="8"/>
    <x v="1"/>
    <x v="0"/>
    <x v="1"/>
    <n v="15975060488.932743"/>
    <n v="16174133605.716389"/>
    <n v="15651081299.249647"/>
    <n v="0"/>
    <n v="15013726050.067572"/>
    <n v="0"/>
  </r>
  <r>
    <x v="3"/>
    <x v="0"/>
    <x v="26"/>
    <x v="8"/>
    <x v="1"/>
    <x v="1"/>
    <x v="1"/>
    <n v="177038287605.57956"/>
    <n v="200377483071.72812"/>
    <n v="183329777158.05411"/>
    <n v="0"/>
    <n v="117246460051.06303"/>
    <n v="0"/>
  </r>
  <r>
    <x v="3"/>
    <x v="0"/>
    <x v="27"/>
    <x v="9"/>
    <x v="1"/>
    <x v="0"/>
    <x v="1"/>
    <n v="48292749933.741463"/>
    <n v="48292749933.741463"/>
    <n v="44444617852.467232"/>
    <n v="0"/>
    <n v="42867921679.132011"/>
    <n v="0"/>
  </r>
  <r>
    <x v="3"/>
    <x v="0"/>
    <x v="27"/>
    <x v="9"/>
    <x v="1"/>
    <x v="2"/>
    <x v="1"/>
    <n v="0"/>
    <n v="0"/>
    <n v="0"/>
    <n v="0"/>
    <n v="0"/>
    <n v="0"/>
  </r>
  <r>
    <x v="3"/>
    <x v="0"/>
    <x v="27"/>
    <x v="9"/>
    <x v="1"/>
    <x v="1"/>
    <x v="1"/>
    <n v="369257221858.1037"/>
    <n v="369257221858.1037"/>
    <n v="321990817556.96704"/>
    <n v="0"/>
    <n v="193414970540.46686"/>
    <n v="0"/>
  </r>
  <r>
    <x v="3"/>
    <x v="0"/>
    <x v="28"/>
    <x v="9"/>
    <x v="1"/>
    <x v="0"/>
    <x v="1"/>
    <n v="9343355754.425621"/>
    <n v="9343355754.425621"/>
    <n v="7232260923.98209"/>
    <n v="0"/>
    <n v="6414885277.0007429"/>
    <n v="0"/>
  </r>
  <r>
    <x v="3"/>
    <x v="0"/>
    <x v="28"/>
    <x v="9"/>
    <x v="1"/>
    <x v="1"/>
    <x v="1"/>
    <n v="44850901439.182281"/>
    <n v="48128970145.021446"/>
    <n v="45742451512.059479"/>
    <n v="0"/>
    <n v="21736786752.564594"/>
    <n v="0"/>
  </r>
  <r>
    <x v="3"/>
    <x v="0"/>
    <x v="29"/>
    <x v="12"/>
    <x v="1"/>
    <x v="0"/>
    <x v="1"/>
    <n v="19452512836.741943"/>
    <n v="19452512836.741943"/>
    <n v="18234402507.992325"/>
    <n v="0"/>
    <n v="18071839966.452633"/>
    <n v="0"/>
  </r>
  <r>
    <x v="3"/>
    <x v="0"/>
    <x v="29"/>
    <x v="12"/>
    <x v="1"/>
    <x v="1"/>
    <x v="1"/>
    <n v="224862818248.07632"/>
    <n v="213769417858.02521"/>
    <n v="157692014844.36353"/>
    <n v="0"/>
    <n v="139371017052.49448"/>
    <n v="0"/>
  </r>
  <r>
    <x v="3"/>
    <x v="0"/>
    <x v="30"/>
    <x v="9"/>
    <x v="1"/>
    <x v="0"/>
    <x v="1"/>
    <n v="6389637259.9416695"/>
    <n v="6389637259.9416695"/>
    <n v="5623755772.8485203"/>
    <n v="0"/>
    <n v="5388398288.690608"/>
    <n v="0"/>
  </r>
  <r>
    <x v="3"/>
    <x v="0"/>
    <x v="30"/>
    <x v="9"/>
    <x v="1"/>
    <x v="1"/>
    <x v="1"/>
    <n v="6019753633.7989779"/>
    <n v="6019753633.7989779"/>
    <n v="5941961677.383009"/>
    <n v="0"/>
    <n v="5105167490.7851315"/>
    <n v="0"/>
  </r>
  <r>
    <x v="3"/>
    <x v="0"/>
    <x v="31"/>
    <x v="9"/>
    <x v="1"/>
    <x v="0"/>
    <x v="1"/>
    <n v="37633471618.669571"/>
    <n v="37633471618.669571"/>
    <n v="35359133070.117432"/>
    <n v="0"/>
    <n v="34953175864.796494"/>
    <n v="0"/>
  </r>
  <r>
    <x v="3"/>
    <x v="0"/>
    <x v="31"/>
    <x v="9"/>
    <x v="1"/>
    <x v="1"/>
    <x v="1"/>
    <n v="44381245152.572403"/>
    <n v="45120036459.094208"/>
    <n v="42902259425.660713"/>
    <n v="0"/>
    <n v="37964337815.86657"/>
    <n v="0"/>
  </r>
  <r>
    <x v="3"/>
    <x v="0"/>
    <x v="32"/>
    <x v="14"/>
    <x v="1"/>
    <x v="0"/>
    <x v="1"/>
    <n v="20683970304.56995"/>
    <n v="20683970304.56995"/>
    <n v="14986531609.197754"/>
    <n v="0"/>
    <n v="13374253616.541451"/>
    <n v="0"/>
  </r>
  <r>
    <x v="3"/>
    <x v="0"/>
    <x v="32"/>
    <x v="14"/>
    <x v="1"/>
    <x v="2"/>
    <x v="1"/>
    <n v="0"/>
    <n v="0"/>
    <n v="0"/>
    <n v="0"/>
    <n v="0"/>
    <n v="0"/>
  </r>
  <r>
    <x v="3"/>
    <x v="0"/>
    <x v="32"/>
    <x v="14"/>
    <x v="1"/>
    <x v="1"/>
    <x v="1"/>
    <n v="284088548252.40204"/>
    <n v="284088548252.40204"/>
    <n v="249907056983.44614"/>
    <n v="0"/>
    <n v="165892917048.37769"/>
    <n v="0"/>
  </r>
  <r>
    <x v="3"/>
    <x v="0"/>
    <x v="33"/>
    <x v="13"/>
    <x v="1"/>
    <x v="0"/>
    <x v="1"/>
    <n v="10271218226.27816"/>
    <n v="10271218226.27816"/>
    <n v="9494789600.8628578"/>
    <n v="0"/>
    <n v="8985977490.4238663"/>
    <n v="0"/>
  </r>
  <r>
    <x v="3"/>
    <x v="0"/>
    <x v="33"/>
    <x v="13"/>
    <x v="1"/>
    <x v="1"/>
    <x v="1"/>
    <n v="58539240289.421188"/>
    <n v="86246270359.338394"/>
    <n v="78053358887.384628"/>
    <n v="0"/>
    <n v="39779941043.850792"/>
    <n v="0"/>
  </r>
  <r>
    <x v="3"/>
    <x v="0"/>
    <x v="34"/>
    <x v="4"/>
    <x v="1"/>
    <x v="0"/>
    <x v="1"/>
    <n v="8200939343.3801699"/>
    <n v="8200939343.3801699"/>
    <n v="7622628953.0269279"/>
    <n v="0"/>
    <n v="7386802170.9819593"/>
    <n v="0"/>
  </r>
  <r>
    <x v="3"/>
    <x v="0"/>
    <x v="34"/>
    <x v="4"/>
    <x v="1"/>
    <x v="1"/>
    <x v="1"/>
    <n v="9433286865.0750256"/>
    <n v="14971101513.064592"/>
    <n v="13086074711.93935"/>
    <n v="0"/>
    <n v="11049311035.006731"/>
    <n v="0"/>
  </r>
  <r>
    <x v="3"/>
    <x v="0"/>
    <x v="35"/>
    <x v="2"/>
    <x v="1"/>
    <x v="0"/>
    <x v="1"/>
    <n v="18787105848.16436"/>
    <n v="18787105848.16436"/>
    <n v="17796996400.920883"/>
    <n v="0"/>
    <n v="16839203858.380062"/>
    <n v="0"/>
  </r>
  <r>
    <x v="3"/>
    <x v="0"/>
    <x v="35"/>
    <x v="2"/>
    <x v="1"/>
    <x v="1"/>
    <x v="1"/>
    <n v="14779986520.776285"/>
    <n v="14779986520.776285"/>
    <n v="14768918242.326485"/>
    <n v="0"/>
    <n v="13774492244.452225"/>
    <n v="0"/>
  </r>
  <r>
    <x v="3"/>
    <x v="0"/>
    <x v="36"/>
    <x v="7"/>
    <x v="1"/>
    <x v="0"/>
    <x v="1"/>
    <n v="7479360443.7783985"/>
    <n v="7479360443.7783985"/>
    <n v="7343800213.7707644"/>
    <n v="0"/>
    <n v="6896235373.276907"/>
    <n v="0"/>
  </r>
  <r>
    <x v="3"/>
    <x v="0"/>
    <x v="36"/>
    <x v="7"/>
    <x v="1"/>
    <x v="1"/>
    <x v="1"/>
    <n v="15626899952.299829"/>
    <n v="15626899952.299829"/>
    <n v="15393663351.003445"/>
    <n v="0"/>
    <n v="12821166274.178881"/>
    <n v="0"/>
  </r>
  <r>
    <x v="3"/>
    <x v="0"/>
    <x v="36"/>
    <x v="7"/>
    <x v="1"/>
    <x v="3"/>
    <x v="1"/>
    <n v="0"/>
    <n v="0"/>
    <n v="0"/>
    <n v="0"/>
    <n v="0"/>
    <n v="0"/>
  </r>
  <r>
    <x v="3"/>
    <x v="0"/>
    <x v="37"/>
    <x v="9"/>
    <x v="1"/>
    <x v="0"/>
    <x v="1"/>
    <n v="15502914089.786985"/>
    <n v="15937000146.460386"/>
    <n v="15506199890.09691"/>
    <n v="0"/>
    <n v="13515921657.764116"/>
    <n v="0"/>
  </r>
  <r>
    <x v="3"/>
    <x v="0"/>
    <x v="37"/>
    <x v="9"/>
    <x v="1"/>
    <x v="1"/>
    <x v="1"/>
    <n v="218326476670.52811"/>
    <n v="233478663661.634"/>
    <n v="223289302863.98193"/>
    <n v="0"/>
    <n v="200099426934.8985"/>
    <n v="0"/>
  </r>
  <r>
    <x v="3"/>
    <x v="0"/>
    <x v="38"/>
    <x v="3"/>
    <x v="1"/>
    <x v="0"/>
    <x v="1"/>
    <n v="66839371380.248589"/>
    <n v="67172016205.719513"/>
    <n v="60019885739.185364"/>
    <n v="0"/>
    <n v="56382326824.390259"/>
    <n v="0"/>
  </r>
  <r>
    <x v="3"/>
    <x v="0"/>
    <x v="38"/>
    <x v="3"/>
    <x v="1"/>
    <x v="1"/>
    <x v="1"/>
    <n v="24093741189.824871"/>
    <n v="24439214021.963467"/>
    <n v="23443928328.872669"/>
    <n v="0"/>
    <n v="17365145544.67646"/>
    <n v="0"/>
  </r>
  <r>
    <x v="3"/>
    <x v="0"/>
    <x v="38"/>
    <x v="3"/>
    <x v="1"/>
    <x v="3"/>
    <x v="1"/>
    <n v="0"/>
    <n v="0"/>
    <n v="0"/>
    <n v="0"/>
    <n v="0"/>
    <n v="0"/>
  </r>
  <r>
    <x v="3"/>
    <x v="0"/>
    <x v="39"/>
    <x v="5"/>
    <x v="1"/>
    <x v="0"/>
    <x v="1"/>
    <n v="30432983395.996456"/>
    <n v="30432983395.996456"/>
    <n v="26936142816.263752"/>
    <n v="0"/>
    <n v="25288472725.043243"/>
    <n v="0"/>
  </r>
  <r>
    <x v="3"/>
    <x v="0"/>
    <x v="39"/>
    <x v="5"/>
    <x v="1"/>
    <x v="1"/>
    <x v="1"/>
    <n v="350248509582.85492"/>
    <n v="343534359362.49078"/>
    <n v="268806224616.99054"/>
    <n v="0"/>
    <n v="183809566133.81937"/>
    <n v="0"/>
  </r>
  <r>
    <x v="3"/>
    <x v="0"/>
    <x v="40"/>
    <x v="8"/>
    <x v="1"/>
    <x v="0"/>
    <x v="1"/>
    <n v="336352431480.66315"/>
    <n v="336352431480.66315"/>
    <n v="300966815355.42047"/>
    <n v="0"/>
    <n v="216225081035.63809"/>
    <n v="0"/>
  </r>
  <r>
    <x v="3"/>
    <x v="0"/>
    <x v="40"/>
    <x v="8"/>
    <x v="1"/>
    <x v="1"/>
    <x v="1"/>
    <n v="339184683100.96356"/>
    <n v="339184683100.96356"/>
    <n v="310560986458.45892"/>
    <n v="0"/>
    <n v="270261929045.24094"/>
    <n v="0"/>
  </r>
  <r>
    <x v="3"/>
    <x v="0"/>
    <x v="41"/>
    <x v="13"/>
    <x v="1"/>
    <x v="0"/>
    <x v="1"/>
    <n v="0"/>
    <n v="0"/>
    <n v="0"/>
    <n v="0"/>
    <n v="0"/>
    <n v="0"/>
  </r>
  <r>
    <x v="3"/>
    <x v="0"/>
    <x v="41"/>
    <x v="13"/>
    <x v="1"/>
    <x v="1"/>
    <x v="1"/>
    <n v="0"/>
    <n v="0"/>
    <n v="0"/>
    <n v="0"/>
    <n v="0"/>
    <n v="0"/>
  </r>
  <r>
    <x v="3"/>
    <x v="0"/>
    <x v="42"/>
    <x v="4"/>
    <x v="2"/>
    <x v="0"/>
    <x v="1"/>
    <n v="363246474074.69031"/>
    <n v="382732443095.27588"/>
    <n v="375113123099.24664"/>
    <n v="0"/>
    <n v="358619808377.01703"/>
    <n v="0"/>
  </r>
  <r>
    <x v="3"/>
    <x v="0"/>
    <x v="42"/>
    <x v="4"/>
    <x v="2"/>
    <x v="2"/>
    <x v="1"/>
    <n v="0"/>
    <n v="0"/>
    <n v="0"/>
    <n v="0"/>
    <n v="0"/>
    <n v="0"/>
  </r>
  <r>
    <x v="3"/>
    <x v="0"/>
    <x v="42"/>
    <x v="4"/>
    <x v="2"/>
    <x v="1"/>
    <x v="1"/>
    <n v="75926350855.195908"/>
    <n v="98894818480.807663"/>
    <n v="42041185522.476387"/>
    <n v="0"/>
    <n v="10967873715.202965"/>
    <n v="0"/>
  </r>
  <r>
    <x v="3"/>
    <x v="0"/>
    <x v="42"/>
    <x v="4"/>
    <x v="2"/>
    <x v="3"/>
    <x v="1"/>
    <n v="455311811.59931856"/>
    <n v="455311811.59931856"/>
    <n v="96818836.660988078"/>
    <n v="0"/>
    <n v="94186043.734241903"/>
    <n v="0"/>
  </r>
  <r>
    <x v="3"/>
    <x v="0"/>
    <x v="43"/>
    <x v="16"/>
    <x v="3"/>
    <x v="0"/>
    <x v="1"/>
    <n v="171992553550.07919"/>
    <n v="171992553550.07919"/>
    <n v="168306174081.70871"/>
    <n v="0"/>
    <n v="166484073807.00601"/>
    <n v="0"/>
  </r>
  <r>
    <x v="3"/>
    <x v="0"/>
    <x v="43"/>
    <x v="16"/>
    <x v="3"/>
    <x v="1"/>
    <x v="1"/>
    <n v="10405477076.933559"/>
    <n v="10405477076.933559"/>
    <n v="8803137335.7299538"/>
    <n v="0"/>
    <n v="4791173603.1121988"/>
    <n v="0"/>
  </r>
  <r>
    <x v="3"/>
    <x v="0"/>
    <x v="44"/>
    <x v="4"/>
    <x v="1"/>
    <x v="0"/>
    <x v="1"/>
    <n v="0"/>
    <n v="0"/>
    <n v="0"/>
    <n v="0"/>
    <n v="0"/>
    <n v="0"/>
  </r>
  <r>
    <x v="3"/>
    <x v="0"/>
    <x v="44"/>
    <x v="4"/>
    <x v="1"/>
    <x v="1"/>
    <x v="1"/>
    <n v="0"/>
    <n v="0"/>
    <n v="0"/>
    <n v="0"/>
    <n v="0"/>
    <n v="0"/>
  </r>
  <r>
    <x v="4"/>
    <x v="1"/>
    <x v="0"/>
    <x v="0"/>
    <x v="0"/>
    <x v="0"/>
    <x v="1"/>
    <n v="93700638422.047897"/>
    <n v="93700638422.047897"/>
    <n v="84195417672.923218"/>
    <n v="0"/>
    <n v="84195050574.802399"/>
    <n v="0"/>
  </r>
  <r>
    <x v="4"/>
    <x v="1"/>
    <x v="1"/>
    <x v="0"/>
    <x v="0"/>
    <x v="0"/>
    <x v="1"/>
    <n v="176156087732.15497"/>
    <n v="176156087732.15497"/>
    <n v="175870320687.4328"/>
    <n v="0"/>
    <n v="173072437041.23685"/>
    <n v="0"/>
  </r>
  <r>
    <x v="4"/>
    <x v="1"/>
    <x v="1"/>
    <x v="0"/>
    <x v="0"/>
    <x v="1"/>
    <x v="1"/>
    <n v="11658293964.04253"/>
    <n v="11658293964.04253"/>
    <n v="11465154037.361898"/>
    <n v="0"/>
    <n v="9522106667.7683983"/>
    <n v="0"/>
  </r>
  <r>
    <x v="4"/>
    <x v="1"/>
    <x v="2"/>
    <x v="1"/>
    <x v="0"/>
    <x v="0"/>
    <x v="1"/>
    <n v="133680560196.95319"/>
    <n v="123584563289.58336"/>
    <n v="96601075812.391144"/>
    <n v="0"/>
    <n v="85212446538.724838"/>
    <n v="0"/>
  </r>
  <r>
    <x v="4"/>
    <x v="1"/>
    <x v="2"/>
    <x v="1"/>
    <x v="0"/>
    <x v="1"/>
    <x v="1"/>
    <n v="137331255845.05054"/>
    <n v="133955452242.75037"/>
    <n v="112631914045.43808"/>
    <n v="0"/>
    <n v="81111121083.927902"/>
    <n v="0"/>
  </r>
  <r>
    <x v="4"/>
    <x v="1"/>
    <x v="3"/>
    <x v="0"/>
    <x v="0"/>
    <x v="0"/>
    <x v="1"/>
    <n v="27894310698.497345"/>
    <n v="27894310698.497345"/>
    <n v="24127231548.221016"/>
    <n v="0"/>
    <n v="23042477792.723797"/>
    <n v="0"/>
  </r>
  <r>
    <x v="4"/>
    <x v="1"/>
    <x v="3"/>
    <x v="0"/>
    <x v="0"/>
    <x v="1"/>
    <x v="1"/>
    <n v="1951615757.2763395"/>
    <n v="1951615757.2763395"/>
    <n v="1456737668.4511821"/>
    <n v="0"/>
    <n v="1394283366.8828006"/>
    <n v="0"/>
  </r>
  <r>
    <x v="4"/>
    <x v="1"/>
    <x v="4"/>
    <x v="2"/>
    <x v="0"/>
    <x v="0"/>
    <x v="1"/>
    <n v="187159673238.41742"/>
    <n v="168540850555.67133"/>
    <n v="162159482323.57321"/>
    <n v="0"/>
    <n v="155586381660.44104"/>
    <n v="0"/>
  </r>
  <r>
    <x v="4"/>
    <x v="1"/>
    <x v="4"/>
    <x v="2"/>
    <x v="0"/>
    <x v="1"/>
    <x v="1"/>
    <n v="68164422476.962555"/>
    <n v="50290465071.031921"/>
    <n v="49807510071.0755"/>
    <n v="0"/>
    <n v="40119256785.970566"/>
    <n v="0"/>
  </r>
  <r>
    <x v="4"/>
    <x v="1"/>
    <x v="5"/>
    <x v="3"/>
    <x v="0"/>
    <x v="0"/>
    <x v="1"/>
    <n v="428248354335.26062"/>
    <n v="421103438511.4646"/>
    <n v="300103270993.94415"/>
    <n v="0"/>
    <n v="266454584486.91562"/>
    <n v="0"/>
  </r>
  <r>
    <x v="4"/>
    <x v="1"/>
    <x v="5"/>
    <x v="3"/>
    <x v="0"/>
    <x v="2"/>
    <x v="1"/>
    <n v="504825191636.80707"/>
    <n v="382748815049.9743"/>
    <n v="290609425793.83264"/>
    <n v="0"/>
    <n v="290341179018.96423"/>
    <n v="0"/>
  </r>
  <r>
    <x v="4"/>
    <x v="1"/>
    <x v="5"/>
    <x v="3"/>
    <x v="0"/>
    <x v="1"/>
    <x v="1"/>
    <n v="47004625357.297813"/>
    <n v="47004625357.297813"/>
    <n v="45450336623.367981"/>
    <n v="0"/>
    <n v="25261860927.725178"/>
    <n v="0"/>
  </r>
  <r>
    <x v="4"/>
    <x v="1"/>
    <x v="5"/>
    <x v="3"/>
    <x v="0"/>
    <x v="3"/>
    <x v="1"/>
    <n v="6517612018730.3613"/>
    <n v="3619290373052.2549"/>
    <n v="3490268144631.2778"/>
    <n v="0"/>
    <n v="3490268144631.2778"/>
    <n v="0"/>
  </r>
  <r>
    <x v="4"/>
    <x v="1"/>
    <x v="6"/>
    <x v="4"/>
    <x v="0"/>
    <x v="0"/>
    <x v="1"/>
    <n v="138740351334.63007"/>
    <n v="136670951446.3244"/>
    <n v="123507777773.95992"/>
    <n v="0"/>
    <n v="119933181294.3652"/>
    <n v="0"/>
  </r>
  <r>
    <x v="4"/>
    <x v="1"/>
    <x v="6"/>
    <x v="4"/>
    <x v="0"/>
    <x v="1"/>
    <x v="1"/>
    <n v="4665038682624.8574"/>
    <n v="4891796889828.5586"/>
    <n v="4811170507310.9678"/>
    <n v="0"/>
    <n v="4526357630230.6836"/>
    <n v="0"/>
  </r>
  <r>
    <x v="4"/>
    <x v="1"/>
    <x v="7"/>
    <x v="5"/>
    <x v="0"/>
    <x v="0"/>
    <x v="1"/>
    <n v="54624607083.558105"/>
    <n v="54624607083.558105"/>
    <n v="51388649656.631081"/>
    <n v="0"/>
    <n v="45127078252.877136"/>
    <n v="0"/>
  </r>
  <r>
    <x v="4"/>
    <x v="1"/>
    <x v="7"/>
    <x v="5"/>
    <x v="0"/>
    <x v="1"/>
    <x v="1"/>
    <n v="553074348709.24109"/>
    <n v="553074348709.24109"/>
    <n v="461106298511.41888"/>
    <n v="0"/>
    <n v="156130478777.45032"/>
    <n v="0"/>
  </r>
  <r>
    <x v="4"/>
    <x v="1"/>
    <x v="7"/>
    <x v="5"/>
    <x v="0"/>
    <x v="3"/>
    <x v="1"/>
    <n v="0"/>
    <n v="0"/>
    <n v="0"/>
    <n v="0"/>
    <n v="0"/>
    <n v="0"/>
  </r>
  <r>
    <x v="4"/>
    <x v="1"/>
    <x v="8"/>
    <x v="6"/>
    <x v="0"/>
    <x v="0"/>
    <x v="1"/>
    <n v="92205527275.018021"/>
    <n v="91283467504.717117"/>
    <n v="62410976678.393578"/>
    <n v="0"/>
    <n v="58721165271.128502"/>
    <n v="0"/>
  </r>
  <r>
    <x v="4"/>
    <x v="1"/>
    <x v="9"/>
    <x v="7"/>
    <x v="0"/>
    <x v="0"/>
    <x v="1"/>
    <n v="30841340442.998943"/>
    <n v="30841340442.998943"/>
    <n v="19444057329.198135"/>
    <n v="0"/>
    <n v="17121063715.170742"/>
    <n v="0"/>
  </r>
  <r>
    <x v="4"/>
    <x v="1"/>
    <x v="9"/>
    <x v="7"/>
    <x v="0"/>
    <x v="1"/>
    <x v="1"/>
    <n v="28890338280.141766"/>
    <n v="28890338280.141766"/>
    <n v="28510479114.120491"/>
    <n v="0"/>
    <n v="21817514178.658634"/>
    <n v="0"/>
  </r>
  <r>
    <x v="4"/>
    <x v="1"/>
    <x v="9"/>
    <x v="7"/>
    <x v="0"/>
    <x v="3"/>
    <x v="1"/>
    <n v="0"/>
    <n v="0"/>
    <n v="0"/>
    <n v="0"/>
    <n v="0"/>
    <n v="0"/>
  </r>
  <r>
    <x v="4"/>
    <x v="1"/>
    <x v="10"/>
    <x v="8"/>
    <x v="0"/>
    <x v="0"/>
    <x v="1"/>
    <n v="24558682934.493824"/>
    <n v="24558682934.493824"/>
    <n v="21974775519.337826"/>
    <n v="0"/>
    <n v="20402438683.002159"/>
    <n v="0"/>
  </r>
  <r>
    <x v="4"/>
    <x v="1"/>
    <x v="10"/>
    <x v="8"/>
    <x v="0"/>
    <x v="1"/>
    <x v="1"/>
    <n v="188799126850.61633"/>
    <n v="188799126850.61633"/>
    <n v="171501310666.06339"/>
    <n v="0"/>
    <n v="137053081600.78558"/>
    <n v="0"/>
  </r>
  <r>
    <x v="4"/>
    <x v="1"/>
    <x v="10"/>
    <x v="8"/>
    <x v="0"/>
    <x v="3"/>
    <x v="1"/>
    <n v="0"/>
    <n v="0"/>
    <n v="0"/>
    <n v="0"/>
    <n v="0"/>
    <n v="0"/>
  </r>
  <r>
    <x v="4"/>
    <x v="1"/>
    <x v="11"/>
    <x v="9"/>
    <x v="0"/>
    <x v="0"/>
    <x v="1"/>
    <n v="22174536118.557316"/>
    <n v="22174536118.557316"/>
    <n v="20689139880.252014"/>
    <n v="0"/>
    <n v="20451965505.888363"/>
    <n v="0"/>
  </r>
  <r>
    <x v="4"/>
    <x v="1"/>
    <x v="11"/>
    <x v="9"/>
    <x v="0"/>
    <x v="1"/>
    <x v="1"/>
    <n v="83556902693.079147"/>
    <n v="83556902693.079147"/>
    <n v="80150316493.167145"/>
    <n v="0"/>
    <n v="74075236148.730774"/>
    <n v="0"/>
  </r>
  <r>
    <x v="4"/>
    <x v="1"/>
    <x v="12"/>
    <x v="10"/>
    <x v="0"/>
    <x v="0"/>
    <x v="1"/>
    <n v="96417512433.712372"/>
    <n v="95452145297.808609"/>
    <n v="89490845571.962463"/>
    <n v="0"/>
    <n v="87385156850.354218"/>
    <n v="0"/>
  </r>
  <r>
    <x v="4"/>
    <x v="1"/>
    <x v="12"/>
    <x v="10"/>
    <x v="0"/>
    <x v="1"/>
    <x v="1"/>
    <n v="24498902454.132874"/>
    <n v="24498902454.132874"/>
    <n v="24400755755.525097"/>
    <n v="0"/>
    <n v="19502205280.568722"/>
    <n v="0"/>
  </r>
  <r>
    <x v="4"/>
    <x v="1"/>
    <x v="12"/>
    <x v="10"/>
    <x v="0"/>
    <x v="3"/>
    <x v="1"/>
    <n v="0"/>
    <n v="0"/>
    <n v="0"/>
    <n v="0"/>
    <n v="0"/>
    <n v="0"/>
  </r>
  <r>
    <x v="4"/>
    <x v="1"/>
    <x v="13"/>
    <x v="11"/>
    <x v="0"/>
    <x v="0"/>
    <x v="1"/>
    <n v="20407276571.412563"/>
    <n v="20203203805.698437"/>
    <n v="19830241365.453922"/>
    <n v="0"/>
    <n v="19343405286.026497"/>
    <n v="0"/>
  </r>
  <r>
    <x v="4"/>
    <x v="1"/>
    <x v="13"/>
    <x v="11"/>
    <x v="0"/>
    <x v="1"/>
    <x v="1"/>
    <n v="40250508882.414345"/>
    <n v="40250508882.414345"/>
    <n v="35438116134.504089"/>
    <n v="0"/>
    <n v="29233365886.990452"/>
    <n v="0"/>
  </r>
  <r>
    <x v="4"/>
    <x v="1"/>
    <x v="14"/>
    <x v="12"/>
    <x v="0"/>
    <x v="0"/>
    <x v="1"/>
    <n v="35830603560.370911"/>
    <n v="35579885814.336258"/>
    <n v="35232941284.143623"/>
    <n v="0"/>
    <n v="34085790694.532295"/>
    <n v="0"/>
  </r>
  <r>
    <x v="4"/>
    <x v="1"/>
    <x v="14"/>
    <x v="12"/>
    <x v="0"/>
    <x v="1"/>
    <x v="1"/>
    <n v="1387812115828.8818"/>
    <n v="1419614561978.4807"/>
    <n v="1406606061821.9702"/>
    <n v="0"/>
    <n v="1191195451519.1987"/>
    <n v="0"/>
  </r>
  <r>
    <x v="4"/>
    <x v="1"/>
    <x v="15"/>
    <x v="1"/>
    <x v="0"/>
    <x v="0"/>
    <x v="1"/>
    <n v="12201625397.136375"/>
    <n v="12201625397.136375"/>
    <n v="10459240394.306658"/>
    <n v="0"/>
    <n v="9665970643.9298344"/>
    <n v="0"/>
  </r>
  <r>
    <x v="4"/>
    <x v="1"/>
    <x v="15"/>
    <x v="1"/>
    <x v="0"/>
    <x v="1"/>
    <x v="1"/>
    <n v="5421154881.3231659"/>
    <n v="5421154881.3231659"/>
    <n v="4963458444.2308912"/>
    <n v="0"/>
    <n v="4207579327.4935236"/>
    <n v="0"/>
  </r>
  <r>
    <x v="4"/>
    <x v="1"/>
    <x v="16"/>
    <x v="13"/>
    <x v="0"/>
    <x v="0"/>
    <x v="1"/>
    <n v="40412759630.77504"/>
    <n v="38368002810.699173"/>
    <n v="35028422223.259377"/>
    <n v="0"/>
    <n v="30373106548.162918"/>
    <n v="0"/>
  </r>
  <r>
    <x v="4"/>
    <x v="1"/>
    <x v="16"/>
    <x v="13"/>
    <x v="0"/>
    <x v="1"/>
    <x v="1"/>
    <n v="135796063489.79735"/>
    <n v="135796063489.79735"/>
    <n v="95242830267.292892"/>
    <n v="0"/>
    <n v="46615351797.646957"/>
    <n v="0"/>
  </r>
  <r>
    <x v="4"/>
    <x v="1"/>
    <x v="17"/>
    <x v="2"/>
    <x v="0"/>
    <x v="0"/>
    <x v="1"/>
    <n v="14417456196.317558"/>
    <n v="14417456196.317558"/>
    <n v="13675948223.854275"/>
    <n v="0"/>
    <n v="13178142472.059254"/>
    <n v="0"/>
  </r>
  <r>
    <x v="4"/>
    <x v="1"/>
    <x v="17"/>
    <x v="2"/>
    <x v="0"/>
    <x v="1"/>
    <x v="1"/>
    <n v="26503423864.246586"/>
    <n v="26503423864.246586"/>
    <n v="26202200716.63459"/>
    <n v="0"/>
    <n v="20549991919.108498"/>
    <n v="0"/>
  </r>
  <r>
    <x v="4"/>
    <x v="1"/>
    <x v="18"/>
    <x v="14"/>
    <x v="0"/>
    <x v="0"/>
    <x v="1"/>
    <n v="87547659757.108353"/>
    <n v="87547659757.108353"/>
    <n v="78429225642.147125"/>
    <n v="0"/>
    <n v="76249095269.739639"/>
    <n v="0"/>
  </r>
  <r>
    <x v="4"/>
    <x v="1"/>
    <x v="18"/>
    <x v="14"/>
    <x v="0"/>
    <x v="1"/>
    <x v="1"/>
    <n v="64979970242.680695"/>
    <n v="64979970242.680695"/>
    <n v="59115424857.266487"/>
    <n v="0"/>
    <n v="17672208535.915527"/>
    <n v="0"/>
  </r>
  <r>
    <x v="4"/>
    <x v="1"/>
    <x v="19"/>
    <x v="15"/>
    <x v="0"/>
    <x v="0"/>
    <x v="1"/>
    <n v="0"/>
    <n v="10095996907.369829"/>
    <n v="5549685119.5053263"/>
    <n v="0"/>
    <n v="4854120861.2235394"/>
    <n v="0"/>
  </r>
  <r>
    <x v="4"/>
    <x v="1"/>
    <x v="19"/>
    <x v="15"/>
    <x v="0"/>
    <x v="1"/>
    <x v="1"/>
    <n v="0"/>
    <n v="3375803602.3001685"/>
    <n v="2937330835.8136964"/>
    <n v="0"/>
    <n v="395334645.32332361"/>
    <n v="0"/>
  </r>
  <r>
    <x v="4"/>
    <x v="1"/>
    <x v="20"/>
    <x v="14"/>
    <x v="0"/>
    <x v="0"/>
    <x v="1"/>
    <n v="0"/>
    <n v="34394654623.436348"/>
    <n v="28801683427.805717"/>
    <n v="0"/>
    <n v="20603303503.204582"/>
    <n v="0"/>
  </r>
  <r>
    <x v="4"/>
    <x v="1"/>
    <x v="20"/>
    <x v="14"/>
    <x v="0"/>
    <x v="1"/>
    <x v="1"/>
    <n v="0"/>
    <n v="308977057861.27429"/>
    <n v="271861214436.64304"/>
    <n v="0"/>
    <n v="76897000003.06044"/>
    <n v="0"/>
  </r>
  <r>
    <x v="4"/>
    <x v="1"/>
    <x v="21"/>
    <x v="7"/>
    <x v="1"/>
    <x v="0"/>
    <x v="1"/>
    <n v="15557601365.595186"/>
    <n v="16208366250.437065"/>
    <n v="15746215247.969406"/>
    <n v="0"/>
    <n v="15198169294.281305"/>
    <n v="0"/>
  </r>
  <r>
    <x v="4"/>
    <x v="1"/>
    <x v="21"/>
    <x v="7"/>
    <x v="1"/>
    <x v="1"/>
    <x v="1"/>
    <n v="61534525140.328636"/>
    <n v="59928257027.343994"/>
    <n v="57202568198.567268"/>
    <n v="0"/>
    <n v="32616862692.74881"/>
    <n v="0"/>
  </r>
  <r>
    <x v="4"/>
    <x v="1"/>
    <x v="22"/>
    <x v="6"/>
    <x v="1"/>
    <x v="0"/>
    <x v="1"/>
    <n v="34241732937.318008"/>
    <n v="34241732937.318008"/>
    <n v="25307599579.2943"/>
    <n v="0"/>
    <n v="17053377171.913805"/>
    <n v="0"/>
  </r>
  <r>
    <x v="4"/>
    <x v="1"/>
    <x v="22"/>
    <x v="6"/>
    <x v="1"/>
    <x v="1"/>
    <x v="1"/>
    <n v="3118221008485.7222"/>
    <n v="3346877185309.0811"/>
    <n v="2991194898145.0864"/>
    <n v="0"/>
    <n v="2622178796861.3857"/>
    <n v="0"/>
  </r>
  <r>
    <x v="4"/>
    <x v="1"/>
    <x v="22"/>
    <x v="6"/>
    <x v="1"/>
    <x v="3"/>
    <x v="1"/>
    <n v="4833908078.0203199"/>
    <n v="4895749400.3702288"/>
    <n v="4895749400.3702288"/>
    <n v="0"/>
    <n v="4855457012.865572"/>
    <n v="0"/>
  </r>
  <r>
    <x v="4"/>
    <x v="1"/>
    <x v="23"/>
    <x v="13"/>
    <x v="1"/>
    <x v="0"/>
    <x v="1"/>
    <n v="24363868312.678593"/>
    <n v="24363868312.678593"/>
    <n v="23336621165.851147"/>
    <n v="0"/>
    <n v="22481818109.491489"/>
    <n v="0"/>
  </r>
  <r>
    <x v="4"/>
    <x v="1"/>
    <x v="23"/>
    <x v="13"/>
    <x v="1"/>
    <x v="1"/>
    <x v="1"/>
    <n v="24028217708.984982"/>
    <n v="30235889549.381283"/>
    <n v="24584084423.094662"/>
    <n v="0"/>
    <n v="13717392904.733946"/>
    <n v="0"/>
  </r>
  <r>
    <x v="4"/>
    <x v="1"/>
    <x v="24"/>
    <x v="5"/>
    <x v="1"/>
    <x v="0"/>
    <x v="1"/>
    <n v="93467096676.028595"/>
    <n v="92532425323.763977"/>
    <n v="82738227372.574203"/>
    <n v="0"/>
    <n v="77146242750.031113"/>
    <n v="0"/>
  </r>
  <r>
    <x v="4"/>
    <x v="1"/>
    <x v="24"/>
    <x v="5"/>
    <x v="1"/>
    <x v="2"/>
    <x v="1"/>
    <n v="0"/>
    <n v="0"/>
    <n v="0"/>
    <n v="0"/>
    <n v="0"/>
    <n v="0"/>
  </r>
  <r>
    <x v="4"/>
    <x v="1"/>
    <x v="24"/>
    <x v="5"/>
    <x v="1"/>
    <x v="1"/>
    <x v="1"/>
    <n v="2502031574844.3159"/>
    <n v="2122059986822.967"/>
    <n v="1319498532777.9253"/>
    <n v="0"/>
    <n v="749411013922.3689"/>
    <n v="0"/>
  </r>
  <r>
    <x v="4"/>
    <x v="1"/>
    <x v="24"/>
    <x v="5"/>
    <x v="1"/>
    <x v="3"/>
    <x v="1"/>
    <n v="0"/>
    <n v="128501449.03877133"/>
    <n v="128501449.03877133"/>
    <n v="0"/>
    <n v="0"/>
    <n v="0"/>
  </r>
  <r>
    <x v="4"/>
    <x v="1"/>
    <x v="25"/>
    <x v="3"/>
    <x v="1"/>
    <x v="0"/>
    <x v="1"/>
    <n v="1177882226761.011"/>
    <n v="1177882226761.011"/>
    <n v="1128254032086.9873"/>
    <n v="0"/>
    <n v="1127391984938.1274"/>
    <n v="0"/>
  </r>
  <r>
    <x v="4"/>
    <x v="1"/>
    <x v="25"/>
    <x v="3"/>
    <x v="1"/>
    <x v="2"/>
    <x v="1"/>
    <n v="354245457277.34473"/>
    <n v="354245457277.34473"/>
    <n v="354245457277.34473"/>
    <n v="0"/>
    <n v="354245457277.34473"/>
    <n v="0"/>
  </r>
  <r>
    <x v="4"/>
    <x v="1"/>
    <x v="25"/>
    <x v="3"/>
    <x v="1"/>
    <x v="1"/>
    <x v="1"/>
    <n v="8031340564.9232082"/>
    <n v="8031340564.9232082"/>
    <n v="5355425630.3750162"/>
    <n v="0"/>
    <n v="4215784718.4523654"/>
    <n v="0"/>
  </r>
  <r>
    <x v="4"/>
    <x v="1"/>
    <x v="26"/>
    <x v="8"/>
    <x v="1"/>
    <x v="0"/>
    <x v="1"/>
    <n v="16304348986.249294"/>
    <n v="16139824677.813442"/>
    <n v="15867327171.38689"/>
    <n v="0"/>
    <n v="14266947928.038979"/>
    <n v="0"/>
  </r>
  <r>
    <x v="4"/>
    <x v="1"/>
    <x v="26"/>
    <x v="8"/>
    <x v="1"/>
    <x v="1"/>
    <x v="1"/>
    <n v="126177685053.73814"/>
    <n v="126177685053.73814"/>
    <n v="112205712518.40248"/>
    <n v="0"/>
    <n v="52630199648.237762"/>
    <n v="0"/>
  </r>
  <r>
    <x v="4"/>
    <x v="1"/>
    <x v="27"/>
    <x v="9"/>
    <x v="1"/>
    <x v="0"/>
    <x v="1"/>
    <n v="51099786636.134804"/>
    <n v="50585780839.979721"/>
    <n v="44254051329.829659"/>
    <n v="0"/>
    <n v="42321970001.425865"/>
    <n v="0"/>
  </r>
  <r>
    <x v="4"/>
    <x v="1"/>
    <x v="27"/>
    <x v="9"/>
    <x v="1"/>
    <x v="2"/>
    <x v="1"/>
    <n v="0"/>
    <n v="0"/>
    <n v="0"/>
    <n v="0"/>
    <n v="0"/>
    <n v="0"/>
  </r>
  <r>
    <x v="4"/>
    <x v="1"/>
    <x v="27"/>
    <x v="9"/>
    <x v="1"/>
    <x v="1"/>
    <x v="1"/>
    <n v="434893834078.85858"/>
    <n v="398993542206.96417"/>
    <n v="321799702096.15436"/>
    <n v="0"/>
    <n v="172614172153.89072"/>
    <n v="0"/>
  </r>
  <r>
    <x v="4"/>
    <x v="1"/>
    <x v="28"/>
    <x v="9"/>
    <x v="1"/>
    <x v="0"/>
    <x v="1"/>
    <n v="9725434599.5215111"/>
    <n v="9725434599.5215111"/>
    <n v="6380873472.6064653"/>
    <n v="0"/>
    <n v="5844171162.6280231"/>
    <n v="0"/>
  </r>
  <r>
    <x v="4"/>
    <x v="1"/>
    <x v="28"/>
    <x v="9"/>
    <x v="1"/>
    <x v="1"/>
    <x v="1"/>
    <n v="28143754498.835182"/>
    <n v="29305333488.147476"/>
    <n v="27589767457.340267"/>
    <n v="0"/>
    <n v="17901172739.066433"/>
    <n v="0"/>
  </r>
  <r>
    <x v="4"/>
    <x v="1"/>
    <x v="29"/>
    <x v="12"/>
    <x v="1"/>
    <x v="0"/>
    <x v="1"/>
    <n v="19661752927.060551"/>
    <n v="19465135397.789944"/>
    <n v="19024568035.196388"/>
    <n v="0"/>
    <n v="18306942792.707756"/>
    <n v="0"/>
  </r>
  <r>
    <x v="4"/>
    <x v="1"/>
    <x v="29"/>
    <x v="12"/>
    <x v="1"/>
    <x v="1"/>
    <x v="1"/>
    <n v="179908978976.40475"/>
    <n v="172089665802.39551"/>
    <n v="149592070681.73926"/>
    <n v="0"/>
    <n v="110763177385.86784"/>
    <n v="0"/>
  </r>
  <r>
    <x v="4"/>
    <x v="1"/>
    <x v="30"/>
    <x v="9"/>
    <x v="1"/>
    <x v="0"/>
    <x v="1"/>
    <n v="6436759658.7286425"/>
    <n v="6371419248.3464813"/>
    <n v="5871622371.4174089"/>
    <n v="0"/>
    <n v="5796149351.9254971"/>
    <n v="0"/>
  </r>
  <r>
    <x v="4"/>
    <x v="1"/>
    <x v="30"/>
    <x v="9"/>
    <x v="1"/>
    <x v="1"/>
    <x v="1"/>
    <n v="5600565391.9348726"/>
    <n v="8307893459.8238506"/>
    <n v="5114322171.6115341"/>
    <n v="0"/>
    <n v="4909634216.4540119"/>
    <n v="0"/>
  </r>
  <r>
    <x v="4"/>
    <x v="1"/>
    <x v="31"/>
    <x v="9"/>
    <x v="1"/>
    <x v="0"/>
    <x v="1"/>
    <n v="38487738854.645386"/>
    <n v="38102861466.09893"/>
    <n v="34913322598.332954"/>
    <n v="0"/>
    <n v="34320169312.663521"/>
    <n v="0"/>
  </r>
  <r>
    <x v="4"/>
    <x v="1"/>
    <x v="31"/>
    <x v="9"/>
    <x v="1"/>
    <x v="1"/>
    <x v="1"/>
    <n v="80051458657.902771"/>
    <n v="80051458657.902771"/>
    <n v="47479067080.036034"/>
    <n v="0"/>
    <n v="42405546696.554634"/>
    <n v="0"/>
  </r>
  <r>
    <x v="4"/>
    <x v="1"/>
    <x v="32"/>
    <x v="14"/>
    <x v="1"/>
    <x v="0"/>
    <x v="1"/>
    <n v="21969775484.586487"/>
    <n v="14910354455.286036"/>
    <n v="14604058465.607944"/>
    <n v="0"/>
    <n v="14527566562.945408"/>
    <n v="0"/>
  </r>
  <r>
    <x v="4"/>
    <x v="1"/>
    <x v="32"/>
    <x v="14"/>
    <x v="1"/>
    <x v="2"/>
    <x v="1"/>
    <n v="0"/>
    <n v="0"/>
    <n v="0"/>
    <n v="0"/>
    <n v="0"/>
    <n v="0"/>
  </r>
  <r>
    <x v="4"/>
    <x v="1"/>
    <x v="32"/>
    <x v="14"/>
    <x v="1"/>
    <x v="1"/>
    <x v="1"/>
    <n v="338991154669.37952"/>
    <n v="49566604392.104767"/>
    <n v="49566604392.104767"/>
    <n v="0"/>
    <n v="49566604392.104767"/>
    <n v="0"/>
  </r>
  <r>
    <x v="4"/>
    <x v="1"/>
    <x v="33"/>
    <x v="13"/>
    <x v="1"/>
    <x v="0"/>
    <x v="1"/>
    <n v="10413648203.870346"/>
    <n v="10413648203.870346"/>
    <n v="10287880128.429296"/>
    <n v="0"/>
    <n v="10068835906.252953"/>
    <n v="0"/>
  </r>
  <r>
    <x v="4"/>
    <x v="1"/>
    <x v="33"/>
    <x v="13"/>
    <x v="1"/>
    <x v="1"/>
    <x v="1"/>
    <n v="64182286253.895729"/>
    <n v="64551727919.882195"/>
    <n v="63234547004.596748"/>
    <n v="0"/>
    <n v="34268307661.81752"/>
    <n v="0"/>
  </r>
  <r>
    <x v="4"/>
    <x v="1"/>
    <x v="34"/>
    <x v="4"/>
    <x v="1"/>
    <x v="0"/>
    <x v="1"/>
    <n v="8340495776.0931368"/>
    <n v="8340495776.0931368"/>
    <n v="7941585075.1883898"/>
    <n v="0"/>
    <n v="7691904191.2833443"/>
    <n v="0"/>
  </r>
  <r>
    <x v="4"/>
    <x v="1"/>
    <x v="34"/>
    <x v="4"/>
    <x v="1"/>
    <x v="1"/>
    <x v="1"/>
    <n v="6251595495.7362251"/>
    <n v="7645138962.5193377"/>
    <n v="7468094179.6471157"/>
    <n v="0"/>
    <n v="6925646846.160265"/>
    <n v="0"/>
  </r>
  <r>
    <x v="4"/>
    <x v="1"/>
    <x v="35"/>
    <x v="2"/>
    <x v="1"/>
    <x v="0"/>
    <x v="1"/>
    <n v="19006544919.897324"/>
    <n v="19006544919.897324"/>
    <n v="18465324224.298832"/>
    <n v="0"/>
    <n v="17240603055.523842"/>
    <n v="0"/>
  </r>
  <r>
    <x v="4"/>
    <x v="1"/>
    <x v="35"/>
    <x v="2"/>
    <x v="1"/>
    <x v="1"/>
    <x v="1"/>
    <n v="24786323251.466007"/>
    <n v="24786323251.466007"/>
    <n v="24528559949.276314"/>
    <n v="0"/>
    <n v="19079210823.628716"/>
    <n v="0"/>
  </r>
  <r>
    <x v="4"/>
    <x v="1"/>
    <x v="36"/>
    <x v="7"/>
    <x v="1"/>
    <x v="0"/>
    <x v="1"/>
    <n v="9790231455.1993122"/>
    <n v="9790231455.1993122"/>
    <n v="7544640632.7810373"/>
    <n v="0"/>
    <n v="7116334472.0689268"/>
    <n v="0"/>
  </r>
  <r>
    <x v="4"/>
    <x v="1"/>
    <x v="36"/>
    <x v="7"/>
    <x v="1"/>
    <x v="1"/>
    <x v="1"/>
    <n v="12148205738.502846"/>
    <n v="13144091968.553324"/>
    <n v="12894686676.887226"/>
    <n v="0"/>
    <n v="9115733897.9498978"/>
    <n v="0"/>
  </r>
  <r>
    <x v="4"/>
    <x v="1"/>
    <x v="36"/>
    <x v="7"/>
    <x v="1"/>
    <x v="3"/>
    <x v="1"/>
    <n v="0"/>
    <n v="128501449.03877133"/>
    <n v="128501449.03877133"/>
    <n v="0"/>
    <n v="128501449.03877133"/>
    <n v="0"/>
  </r>
  <r>
    <x v="4"/>
    <x v="1"/>
    <x v="37"/>
    <x v="9"/>
    <x v="1"/>
    <x v="0"/>
    <x v="1"/>
    <n v="16516092067.70727"/>
    <n v="16516092067.70727"/>
    <n v="15589207422.980221"/>
    <n v="0"/>
    <n v="13270026348.963451"/>
    <n v="0"/>
  </r>
  <r>
    <x v="4"/>
    <x v="1"/>
    <x v="37"/>
    <x v="9"/>
    <x v="1"/>
    <x v="1"/>
    <x v="1"/>
    <n v="209888034539.65073"/>
    <n v="209888034539.65073"/>
    <n v="186954884803.15808"/>
    <n v="0"/>
    <n v="162859910846.7941"/>
    <n v="0"/>
  </r>
  <r>
    <x v="4"/>
    <x v="1"/>
    <x v="38"/>
    <x v="3"/>
    <x v="1"/>
    <x v="0"/>
    <x v="1"/>
    <n v="67293963298.782593"/>
    <n v="67618230280.359482"/>
    <n v="61555313131.355652"/>
    <n v="0"/>
    <n v="57353168573.471977"/>
    <n v="0"/>
  </r>
  <r>
    <x v="4"/>
    <x v="1"/>
    <x v="38"/>
    <x v="3"/>
    <x v="1"/>
    <x v="1"/>
    <x v="1"/>
    <n v="16923692238.9858"/>
    <n v="16923692238.9858"/>
    <n v="15456099296.582031"/>
    <n v="0"/>
    <n v="10007396872.145672"/>
    <n v="0"/>
  </r>
  <r>
    <x v="4"/>
    <x v="1"/>
    <x v="38"/>
    <x v="3"/>
    <x v="1"/>
    <x v="3"/>
    <x v="1"/>
    <n v="0"/>
    <n v="0"/>
    <n v="0"/>
    <n v="0"/>
    <n v="0"/>
    <n v="0"/>
  </r>
  <r>
    <x v="4"/>
    <x v="1"/>
    <x v="39"/>
    <x v="5"/>
    <x v="1"/>
    <x v="0"/>
    <x v="1"/>
    <n v="32003746882.054428"/>
    <n v="38497897821.008598"/>
    <n v="34409330226.193642"/>
    <n v="0"/>
    <n v="32382822759.461742"/>
    <n v="0"/>
  </r>
  <r>
    <x v="4"/>
    <x v="1"/>
    <x v="39"/>
    <x v="5"/>
    <x v="1"/>
    <x v="1"/>
    <x v="1"/>
    <n v="227835571711.46161"/>
    <n v="227835571711.46161"/>
    <n v="130224546383.6987"/>
    <n v="0"/>
    <n v="57125020473.386307"/>
    <n v="0"/>
  </r>
  <r>
    <x v="4"/>
    <x v="1"/>
    <x v="40"/>
    <x v="8"/>
    <x v="1"/>
    <x v="0"/>
    <x v="1"/>
    <n v="342330650326.99908"/>
    <n v="342330650326.99908"/>
    <n v="339740965783.85388"/>
    <n v="0"/>
    <n v="306415144047.37781"/>
    <n v="0"/>
  </r>
  <r>
    <x v="4"/>
    <x v="1"/>
    <x v="40"/>
    <x v="8"/>
    <x v="1"/>
    <x v="1"/>
    <x v="1"/>
    <n v="104912234042.67374"/>
    <n v="104912234042.67374"/>
    <n v="95764982282.702087"/>
    <n v="0"/>
    <n v="57419470640.510704"/>
    <n v="0"/>
  </r>
  <r>
    <x v="4"/>
    <x v="1"/>
    <x v="41"/>
    <x v="13"/>
    <x v="1"/>
    <x v="0"/>
    <x v="1"/>
    <n v="0"/>
    <n v="0"/>
    <n v="0"/>
    <n v="0"/>
    <n v="0"/>
    <n v="0"/>
  </r>
  <r>
    <x v="4"/>
    <x v="1"/>
    <x v="41"/>
    <x v="13"/>
    <x v="1"/>
    <x v="1"/>
    <x v="1"/>
    <n v="0"/>
    <n v="0"/>
    <n v="0"/>
    <n v="0"/>
    <n v="0"/>
    <n v="0"/>
  </r>
  <r>
    <x v="4"/>
    <x v="1"/>
    <x v="42"/>
    <x v="4"/>
    <x v="2"/>
    <x v="0"/>
    <x v="1"/>
    <n v="388243199694.56848"/>
    <n v="404320788023.72748"/>
    <n v="390842200716.67645"/>
    <n v="0"/>
    <n v="372120662202.23151"/>
    <n v="0"/>
  </r>
  <r>
    <x v="4"/>
    <x v="1"/>
    <x v="42"/>
    <x v="4"/>
    <x v="2"/>
    <x v="2"/>
    <x v="1"/>
    <n v="0"/>
    <n v="0"/>
    <n v="0"/>
    <n v="0"/>
    <n v="0"/>
    <n v="0"/>
  </r>
  <r>
    <x v="4"/>
    <x v="1"/>
    <x v="42"/>
    <x v="4"/>
    <x v="2"/>
    <x v="1"/>
    <x v="1"/>
    <n v="68987834062.11319"/>
    <n v="121459836466.31186"/>
    <n v="85218493224.203674"/>
    <n v="0"/>
    <n v="38264963918.968628"/>
    <n v="0"/>
  </r>
  <r>
    <x v="4"/>
    <x v="1"/>
    <x v="42"/>
    <x v="4"/>
    <x v="2"/>
    <x v="3"/>
    <x v="1"/>
    <n v="430568199.02609813"/>
    <n v="2219467136.3986187"/>
    <n v="2083004951.9160986"/>
    <n v="0"/>
    <n v="2083004951.9160986"/>
    <n v="0"/>
  </r>
  <r>
    <x v="4"/>
    <x v="1"/>
    <x v="43"/>
    <x v="16"/>
    <x v="3"/>
    <x v="0"/>
    <x v="1"/>
    <n v="173717782374.25296"/>
    <n v="173717782374.25296"/>
    <n v="170365127912.85519"/>
    <n v="0"/>
    <n v="167676247705.7424"/>
    <n v="0"/>
  </r>
  <r>
    <x v="4"/>
    <x v="1"/>
    <x v="43"/>
    <x v="16"/>
    <x v="3"/>
    <x v="1"/>
    <x v="1"/>
    <n v="13028440664.418428"/>
    <n v="13028440664.418428"/>
    <n v="12987347555.471987"/>
    <n v="0"/>
    <n v="2340233607.7643847"/>
    <n v="0"/>
  </r>
  <r>
    <x v="4"/>
    <x v="1"/>
    <x v="44"/>
    <x v="4"/>
    <x v="1"/>
    <x v="0"/>
    <x v="1"/>
    <n v="0"/>
    <n v="0"/>
    <n v="0"/>
    <n v="0"/>
    <n v="0"/>
    <n v="0"/>
  </r>
  <r>
    <x v="4"/>
    <x v="1"/>
    <x v="44"/>
    <x v="4"/>
    <x v="1"/>
    <x v="1"/>
    <x v="1"/>
    <n v="0"/>
    <n v="0"/>
    <n v="0"/>
    <n v="0"/>
    <n v="0"/>
    <n v="0"/>
  </r>
  <r>
    <x v="5"/>
    <x v="1"/>
    <x v="0"/>
    <x v="0"/>
    <x v="0"/>
    <x v="0"/>
    <x v="1"/>
    <n v="100156193062.2505"/>
    <n v="100156193062.2505"/>
    <n v="94153524831.290253"/>
    <n v="0"/>
    <n v="94153524831.290253"/>
    <n v="0"/>
  </r>
  <r>
    <x v="5"/>
    <x v="1"/>
    <x v="1"/>
    <x v="0"/>
    <x v="0"/>
    <x v="0"/>
    <x v="1"/>
    <n v="175997403110.31256"/>
    <n v="183713025479.27667"/>
    <n v="183208130005.56784"/>
    <n v="0"/>
    <n v="179894502649.73914"/>
    <n v="0"/>
  </r>
  <r>
    <x v="5"/>
    <x v="1"/>
    <x v="1"/>
    <x v="0"/>
    <x v="0"/>
    <x v="1"/>
    <x v="1"/>
    <n v="30986778893.473541"/>
    <n v="30986778893.473541"/>
    <n v="22782895756.711922"/>
    <n v="0"/>
    <n v="17606625562.689629"/>
    <n v="0"/>
  </r>
  <r>
    <x v="5"/>
    <x v="1"/>
    <x v="2"/>
    <x v="1"/>
    <x v="0"/>
    <x v="0"/>
    <x v="1"/>
    <n v="106174687134.93726"/>
    <n v="106174687134.93726"/>
    <n v="90065628936.182343"/>
    <n v="0"/>
    <n v="80147440538.662628"/>
    <n v="0"/>
  </r>
  <r>
    <x v="5"/>
    <x v="1"/>
    <x v="2"/>
    <x v="1"/>
    <x v="0"/>
    <x v="1"/>
    <x v="1"/>
    <n v="181065925066.94089"/>
    <n v="181065925066.94089"/>
    <n v="176173343852.97845"/>
    <n v="0"/>
    <n v="130121089396.6409"/>
    <n v="0"/>
  </r>
  <r>
    <x v="5"/>
    <x v="1"/>
    <x v="3"/>
    <x v="0"/>
    <x v="0"/>
    <x v="0"/>
    <x v="1"/>
    <n v="28445206591.402557"/>
    <n v="28445206591.402557"/>
    <n v="26959485843.433128"/>
    <n v="0"/>
    <n v="26265897025.740196"/>
    <n v="0"/>
  </r>
  <r>
    <x v="5"/>
    <x v="1"/>
    <x v="3"/>
    <x v="0"/>
    <x v="0"/>
    <x v="1"/>
    <x v="1"/>
    <n v="4915305127.6254225"/>
    <n v="4915305127.6254225"/>
    <n v="4656913335.4798145"/>
    <n v="0"/>
    <n v="4550209378.2541084"/>
    <n v="0"/>
  </r>
  <r>
    <x v="5"/>
    <x v="1"/>
    <x v="4"/>
    <x v="2"/>
    <x v="0"/>
    <x v="0"/>
    <x v="1"/>
    <n v="135618869303.18802"/>
    <n v="135618869303.18802"/>
    <n v="126206500460.95076"/>
    <n v="0"/>
    <n v="122211674923.64107"/>
    <n v="0"/>
  </r>
  <r>
    <x v="5"/>
    <x v="1"/>
    <x v="4"/>
    <x v="2"/>
    <x v="0"/>
    <x v="1"/>
    <x v="1"/>
    <n v="59711369713.980766"/>
    <n v="59711369713.980766"/>
    <n v="59384580102.308891"/>
    <n v="0"/>
    <n v="48069792161.173882"/>
    <n v="0"/>
  </r>
  <r>
    <x v="5"/>
    <x v="1"/>
    <x v="5"/>
    <x v="3"/>
    <x v="0"/>
    <x v="0"/>
    <x v="1"/>
    <n v="543175444646.56238"/>
    <n v="488573727328.93445"/>
    <n v="376470031414.2027"/>
    <n v="0"/>
    <n v="278300400444.6073"/>
    <n v="0"/>
  </r>
  <r>
    <x v="5"/>
    <x v="1"/>
    <x v="5"/>
    <x v="3"/>
    <x v="0"/>
    <x v="2"/>
    <x v="1"/>
    <n v="387608236463.9054"/>
    <n v="387608236463.9054"/>
    <n v="277721239352.66315"/>
    <n v="0"/>
    <n v="277201589099.86444"/>
    <n v="0"/>
  </r>
  <r>
    <x v="5"/>
    <x v="1"/>
    <x v="5"/>
    <x v="3"/>
    <x v="0"/>
    <x v="1"/>
    <x v="1"/>
    <n v="67184230826.976715"/>
    <n v="86087505630.938751"/>
    <n v="80763742805.002228"/>
    <n v="0"/>
    <n v="44523711761.949837"/>
    <n v="0"/>
  </r>
  <r>
    <x v="5"/>
    <x v="1"/>
    <x v="5"/>
    <x v="3"/>
    <x v="0"/>
    <x v="3"/>
    <x v="1"/>
    <n v="7241548561373.1699"/>
    <n v="5243231668251.5938"/>
    <n v="5028091363730.126"/>
    <n v="0"/>
    <n v="5028091363730.126"/>
    <n v="0"/>
  </r>
  <r>
    <x v="5"/>
    <x v="1"/>
    <x v="6"/>
    <x v="4"/>
    <x v="0"/>
    <x v="0"/>
    <x v="1"/>
    <n v="145419965759.75311"/>
    <n v="145419965759.75311"/>
    <n v="144378829581.05795"/>
    <n v="0"/>
    <n v="141473650192.59741"/>
    <n v="0"/>
  </r>
  <r>
    <x v="5"/>
    <x v="1"/>
    <x v="6"/>
    <x v="4"/>
    <x v="0"/>
    <x v="1"/>
    <x v="1"/>
    <n v="5183102393061.2539"/>
    <n v="5372567215953.5361"/>
    <n v="5324418098316.1504"/>
    <n v="0"/>
    <n v="4951090144296.7988"/>
    <n v="0"/>
  </r>
  <r>
    <x v="5"/>
    <x v="1"/>
    <x v="7"/>
    <x v="5"/>
    <x v="0"/>
    <x v="0"/>
    <x v="1"/>
    <n v="58650247885.199501"/>
    <n v="58650247885.199501"/>
    <n v="55479739974.302513"/>
    <n v="0"/>
    <n v="45990543306.867378"/>
    <n v="0"/>
  </r>
  <r>
    <x v="5"/>
    <x v="1"/>
    <x v="7"/>
    <x v="5"/>
    <x v="0"/>
    <x v="1"/>
    <x v="1"/>
    <n v="602528655170.1759"/>
    <n v="605547119873.84534"/>
    <n v="536253972650.17841"/>
    <n v="0"/>
    <n v="166523717173.957"/>
    <n v="0"/>
  </r>
  <r>
    <x v="5"/>
    <x v="1"/>
    <x v="7"/>
    <x v="5"/>
    <x v="0"/>
    <x v="3"/>
    <x v="1"/>
    <n v="0"/>
    <n v="0"/>
    <n v="0"/>
    <n v="0"/>
    <n v="0"/>
    <n v="0"/>
  </r>
  <r>
    <x v="5"/>
    <x v="1"/>
    <x v="8"/>
    <x v="6"/>
    <x v="0"/>
    <x v="0"/>
    <x v="1"/>
    <n v="98132768009.740723"/>
    <n v="98132768009.740723"/>
    <n v="76954779113.090012"/>
    <n v="0"/>
    <n v="74765107063.830643"/>
    <n v="0"/>
  </r>
  <r>
    <x v="5"/>
    <x v="1"/>
    <x v="9"/>
    <x v="7"/>
    <x v="0"/>
    <x v="0"/>
    <x v="1"/>
    <n v="30581801306.571354"/>
    <n v="30581801306.571354"/>
    <n v="27303201382.553242"/>
    <n v="0"/>
    <n v="26351005882.925472"/>
    <n v="0"/>
  </r>
  <r>
    <x v="5"/>
    <x v="1"/>
    <x v="9"/>
    <x v="7"/>
    <x v="0"/>
    <x v="1"/>
    <x v="1"/>
    <n v="32791395068.097397"/>
    <n v="35106081778.786629"/>
    <n v="34474178601.173195"/>
    <n v="0"/>
    <n v="27747072528.348309"/>
    <n v="0"/>
  </r>
  <r>
    <x v="5"/>
    <x v="1"/>
    <x v="9"/>
    <x v="7"/>
    <x v="0"/>
    <x v="3"/>
    <x v="1"/>
    <n v="0"/>
    <n v="0"/>
    <n v="0"/>
    <n v="0"/>
    <n v="0"/>
    <n v="0"/>
  </r>
  <r>
    <x v="5"/>
    <x v="1"/>
    <x v="10"/>
    <x v="8"/>
    <x v="0"/>
    <x v="0"/>
    <x v="1"/>
    <n v="19660001442.167393"/>
    <n v="19660001442.167393"/>
    <n v="18040253395.761425"/>
    <n v="0"/>
    <n v="16813588316.776222"/>
    <n v="0"/>
  </r>
  <r>
    <x v="5"/>
    <x v="1"/>
    <x v="10"/>
    <x v="8"/>
    <x v="0"/>
    <x v="1"/>
    <x v="1"/>
    <n v="332932325721.57745"/>
    <n v="235860576331.82379"/>
    <n v="174672099737.28314"/>
    <n v="0"/>
    <n v="118058297932.41386"/>
    <n v="0"/>
  </r>
  <r>
    <x v="5"/>
    <x v="1"/>
    <x v="10"/>
    <x v="8"/>
    <x v="0"/>
    <x v="3"/>
    <x v="1"/>
    <n v="0"/>
    <n v="0"/>
    <n v="0"/>
    <n v="0"/>
    <n v="0"/>
    <n v="0"/>
  </r>
  <r>
    <x v="5"/>
    <x v="1"/>
    <x v="11"/>
    <x v="9"/>
    <x v="0"/>
    <x v="0"/>
    <x v="1"/>
    <n v="31736703438.998428"/>
    <n v="31736703438.998428"/>
    <n v="29581329193.720345"/>
    <n v="0"/>
    <n v="28913259293.954182"/>
    <n v="0"/>
  </r>
  <r>
    <x v="5"/>
    <x v="1"/>
    <x v="11"/>
    <x v="9"/>
    <x v="0"/>
    <x v="1"/>
    <x v="1"/>
    <n v="78350021817.554428"/>
    <n v="91077033189.374863"/>
    <n v="89336652856.284637"/>
    <n v="0"/>
    <n v="77042875240.580383"/>
    <n v="0"/>
  </r>
  <r>
    <x v="5"/>
    <x v="1"/>
    <x v="12"/>
    <x v="10"/>
    <x v="0"/>
    <x v="0"/>
    <x v="1"/>
    <n v="103633463578.99734"/>
    <n v="103633463578.99734"/>
    <n v="95718130366.234253"/>
    <n v="0"/>
    <n v="92683231686.284988"/>
    <n v="0"/>
  </r>
  <r>
    <x v="5"/>
    <x v="1"/>
    <x v="12"/>
    <x v="10"/>
    <x v="0"/>
    <x v="1"/>
    <x v="1"/>
    <n v="31657198579.859676"/>
    <n v="32660229487.825008"/>
    <n v="31427745238.612274"/>
    <n v="0"/>
    <n v="27984834198.359436"/>
    <n v="0"/>
  </r>
  <r>
    <x v="5"/>
    <x v="1"/>
    <x v="12"/>
    <x v="10"/>
    <x v="0"/>
    <x v="3"/>
    <x v="1"/>
    <n v="0"/>
    <n v="0"/>
    <n v="0"/>
    <n v="0"/>
    <n v="0"/>
    <n v="0"/>
  </r>
  <r>
    <x v="5"/>
    <x v="1"/>
    <x v="13"/>
    <x v="11"/>
    <x v="0"/>
    <x v="0"/>
    <x v="1"/>
    <n v="21311703240.185223"/>
    <n v="21311703240.185223"/>
    <n v="20259119471.280598"/>
    <n v="0"/>
    <n v="19849050726.328876"/>
    <n v="0"/>
  </r>
  <r>
    <x v="5"/>
    <x v="1"/>
    <x v="13"/>
    <x v="11"/>
    <x v="0"/>
    <x v="1"/>
    <x v="1"/>
    <n v="43781527570.449852"/>
    <n v="43781527570.449852"/>
    <n v="41653587695.731621"/>
    <n v="0"/>
    <n v="39075962685.259644"/>
    <n v="0"/>
  </r>
  <r>
    <x v="5"/>
    <x v="1"/>
    <x v="14"/>
    <x v="12"/>
    <x v="0"/>
    <x v="0"/>
    <x v="1"/>
    <n v="39735151204.643745"/>
    <n v="39735151204.643745"/>
    <n v="38704253471.65728"/>
    <n v="0"/>
    <n v="37128638240.478844"/>
    <n v="0"/>
  </r>
  <r>
    <x v="5"/>
    <x v="1"/>
    <x v="14"/>
    <x v="12"/>
    <x v="0"/>
    <x v="1"/>
    <x v="1"/>
    <n v="1487152031410.7346"/>
    <n v="1485260365248.2537"/>
    <n v="1462778984596.1428"/>
    <n v="0"/>
    <n v="1175532384546.644"/>
    <n v="0"/>
  </r>
  <r>
    <x v="5"/>
    <x v="1"/>
    <x v="15"/>
    <x v="1"/>
    <x v="0"/>
    <x v="0"/>
    <x v="1"/>
    <n v="13511908060.549152"/>
    <n v="13511908060.549152"/>
    <n v="12257193461.406992"/>
    <n v="0"/>
    <n v="11425012296.99983"/>
    <n v="0"/>
  </r>
  <r>
    <x v="5"/>
    <x v="1"/>
    <x v="15"/>
    <x v="1"/>
    <x v="0"/>
    <x v="1"/>
    <x v="1"/>
    <n v="4828439564.7466774"/>
    <n v="4828439564.7466774"/>
    <n v="4807395167.7003403"/>
    <n v="0"/>
    <n v="4145783038.6214457"/>
    <n v="0"/>
  </r>
  <r>
    <x v="5"/>
    <x v="1"/>
    <x v="16"/>
    <x v="13"/>
    <x v="0"/>
    <x v="0"/>
    <x v="1"/>
    <n v="39630578288.428223"/>
    <n v="39630578288.428223"/>
    <n v="34853266323.085732"/>
    <n v="0"/>
    <n v="29831497258.901505"/>
    <n v="0"/>
  </r>
  <r>
    <x v="5"/>
    <x v="1"/>
    <x v="16"/>
    <x v="13"/>
    <x v="0"/>
    <x v="1"/>
    <x v="1"/>
    <n v="183295096448.66592"/>
    <n v="181624077818.48517"/>
    <n v="154504517078.0715"/>
    <n v="0"/>
    <n v="60584357263.516029"/>
    <n v="0"/>
  </r>
  <r>
    <x v="5"/>
    <x v="1"/>
    <x v="17"/>
    <x v="2"/>
    <x v="0"/>
    <x v="0"/>
    <x v="1"/>
    <n v="15421237575.715641"/>
    <n v="15421237575.715641"/>
    <n v="14404329495.954315"/>
    <n v="0"/>
    <n v="14044756339.088541"/>
    <n v="0"/>
  </r>
  <r>
    <x v="5"/>
    <x v="1"/>
    <x v="17"/>
    <x v="2"/>
    <x v="0"/>
    <x v="1"/>
    <x v="1"/>
    <n v="27328087861.716301"/>
    <n v="36619240318.422859"/>
    <n v="36231773038.664017"/>
    <n v="0"/>
    <n v="29241061542.483871"/>
    <n v="0"/>
  </r>
  <r>
    <x v="5"/>
    <x v="1"/>
    <x v="18"/>
    <x v="14"/>
    <x v="0"/>
    <x v="0"/>
    <x v="1"/>
    <n v="91877999976.373657"/>
    <n v="98684104780.484268"/>
    <n v="95442111960.110596"/>
    <n v="0"/>
    <n v="91702522530.597916"/>
    <n v="0"/>
  </r>
  <r>
    <x v="5"/>
    <x v="1"/>
    <x v="18"/>
    <x v="14"/>
    <x v="0"/>
    <x v="1"/>
    <x v="1"/>
    <n v="64801733054.41114"/>
    <n v="64801733054.41114"/>
    <n v="55290997224.102127"/>
    <n v="0"/>
    <n v="21917260996.231224"/>
    <n v="0"/>
  </r>
  <r>
    <x v="5"/>
    <x v="1"/>
    <x v="19"/>
    <x v="15"/>
    <x v="0"/>
    <x v="0"/>
    <x v="1"/>
    <n v="30728498434.67247"/>
    <n v="29279910395.51762"/>
    <n v="23624893234.326084"/>
    <n v="0"/>
    <n v="23396959358.368042"/>
    <n v="0"/>
  </r>
  <r>
    <x v="5"/>
    <x v="1"/>
    <x v="19"/>
    <x v="15"/>
    <x v="0"/>
    <x v="1"/>
    <x v="1"/>
    <n v="16283049447.461823"/>
    <n v="16283049447.461823"/>
    <n v="11408536833.818607"/>
    <n v="0"/>
    <n v="11248917084.487871"/>
    <n v="0"/>
  </r>
  <r>
    <x v="5"/>
    <x v="1"/>
    <x v="20"/>
    <x v="14"/>
    <x v="0"/>
    <x v="0"/>
    <x v="1"/>
    <n v="101289252267.75104"/>
    <n v="101289252267.75104"/>
    <n v="97119760940.933533"/>
    <n v="0"/>
    <n v="94527629873.717514"/>
    <n v="0"/>
  </r>
  <r>
    <x v="5"/>
    <x v="1"/>
    <x v="20"/>
    <x v="14"/>
    <x v="0"/>
    <x v="1"/>
    <x v="1"/>
    <n v="513574274253.09479"/>
    <n v="491524168977.83051"/>
    <n v="453645164231.71875"/>
    <n v="0"/>
    <n v="212317072265.93143"/>
    <n v="0"/>
  </r>
  <r>
    <x v="5"/>
    <x v="1"/>
    <x v="21"/>
    <x v="7"/>
    <x v="1"/>
    <x v="0"/>
    <x v="1"/>
    <n v="18528473016.144859"/>
    <n v="18528473016.144859"/>
    <n v="17988735515.487831"/>
    <n v="0"/>
    <n v="17614824951.494877"/>
    <n v="0"/>
  </r>
  <r>
    <x v="5"/>
    <x v="1"/>
    <x v="21"/>
    <x v="7"/>
    <x v="1"/>
    <x v="1"/>
    <x v="1"/>
    <n v="58177056480.933304"/>
    <n v="58177056480.933304"/>
    <n v="56858878127.156731"/>
    <n v="0"/>
    <n v="31925837545.163052"/>
    <n v="0"/>
  </r>
  <r>
    <x v="5"/>
    <x v="1"/>
    <x v="22"/>
    <x v="6"/>
    <x v="1"/>
    <x v="0"/>
    <x v="1"/>
    <n v="35129228645.893517"/>
    <n v="76135093474.722488"/>
    <n v="66720976277.085793"/>
    <n v="0"/>
    <n v="57453452395.394356"/>
    <n v="0"/>
  </r>
  <r>
    <x v="5"/>
    <x v="1"/>
    <x v="22"/>
    <x v="6"/>
    <x v="1"/>
    <x v="1"/>
    <x v="1"/>
    <n v="3568315587512.2461"/>
    <n v="3066478502481.1777"/>
    <n v="2767691104163.1133"/>
    <n v="0"/>
    <n v="2430602530821.5728"/>
    <n v="0"/>
  </r>
  <r>
    <x v="5"/>
    <x v="1"/>
    <x v="22"/>
    <x v="6"/>
    <x v="1"/>
    <x v="3"/>
    <x v="1"/>
    <n v="5247717286.1475029"/>
    <n v="5247717286.1475029"/>
    <n v="4654442853.3791265"/>
    <n v="0"/>
    <n v="4258326056.9491496"/>
    <n v="0"/>
  </r>
  <r>
    <x v="5"/>
    <x v="1"/>
    <x v="23"/>
    <x v="13"/>
    <x v="1"/>
    <x v="0"/>
    <x v="1"/>
    <n v="26111260144.155922"/>
    <n v="26111260144.155922"/>
    <n v="24027720949.470131"/>
    <n v="0"/>
    <n v="22918367327.068462"/>
    <n v="0"/>
  </r>
  <r>
    <x v="5"/>
    <x v="1"/>
    <x v="23"/>
    <x v="13"/>
    <x v="1"/>
    <x v="1"/>
    <x v="1"/>
    <n v="39044170927.768799"/>
    <n v="35539628810.774727"/>
    <n v="32042647057.766937"/>
    <n v="0"/>
    <n v="20678273367.74427"/>
    <n v="0"/>
  </r>
  <r>
    <x v="5"/>
    <x v="1"/>
    <x v="24"/>
    <x v="5"/>
    <x v="1"/>
    <x v="0"/>
    <x v="1"/>
    <n v="97751833845.264709"/>
    <n v="97751833845.264709"/>
    <n v="87391301862.470261"/>
    <n v="0"/>
    <n v="80716372591.784912"/>
    <n v="0"/>
  </r>
  <r>
    <x v="5"/>
    <x v="1"/>
    <x v="24"/>
    <x v="5"/>
    <x v="1"/>
    <x v="2"/>
    <x v="1"/>
    <n v="0"/>
    <n v="0"/>
    <n v="0"/>
    <n v="0"/>
    <n v="0"/>
    <n v="0"/>
  </r>
  <r>
    <x v="5"/>
    <x v="1"/>
    <x v="24"/>
    <x v="5"/>
    <x v="1"/>
    <x v="1"/>
    <x v="1"/>
    <n v="2372168987720.832"/>
    <n v="2118965877840.0278"/>
    <n v="1650978483748.0405"/>
    <n v="0"/>
    <n v="612952462444.26965"/>
    <n v="0"/>
  </r>
  <r>
    <x v="5"/>
    <x v="1"/>
    <x v="24"/>
    <x v="5"/>
    <x v="1"/>
    <x v="3"/>
    <x v="1"/>
    <n v="0"/>
    <n v="0"/>
    <n v="0"/>
    <n v="0"/>
    <n v="0"/>
    <n v="0"/>
  </r>
  <r>
    <x v="5"/>
    <x v="1"/>
    <x v="25"/>
    <x v="3"/>
    <x v="1"/>
    <x v="0"/>
    <x v="1"/>
    <n v="1086476172482.9031"/>
    <n v="902282481026.92224"/>
    <n v="829862919933.49707"/>
    <n v="0"/>
    <n v="829007284662.81409"/>
    <n v="0"/>
  </r>
  <r>
    <x v="5"/>
    <x v="1"/>
    <x v="25"/>
    <x v="3"/>
    <x v="1"/>
    <x v="2"/>
    <x v="1"/>
    <n v="416502742263.34637"/>
    <n v="416502742263.34637"/>
    <n v="212834695346.97137"/>
    <n v="0"/>
    <n v="212834695346.97137"/>
    <n v="0"/>
  </r>
  <r>
    <x v="5"/>
    <x v="1"/>
    <x v="25"/>
    <x v="3"/>
    <x v="1"/>
    <x v="1"/>
    <x v="1"/>
    <n v="9216158150.404705"/>
    <n v="8803189112.2632351"/>
    <n v="7755453261.7835894"/>
    <n v="0"/>
    <n v="6704221748.2865925"/>
    <n v="0"/>
  </r>
  <r>
    <x v="5"/>
    <x v="1"/>
    <x v="26"/>
    <x v="8"/>
    <x v="1"/>
    <x v="0"/>
    <x v="1"/>
    <n v="15863071147.549896"/>
    <n v="15863071147.549896"/>
    <n v="15073018123.82324"/>
    <n v="0"/>
    <n v="14174300212.816433"/>
    <n v="0"/>
  </r>
  <r>
    <x v="5"/>
    <x v="1"/>
    <x v="26"/>
    <x v="8"/>
    <x v="1"/>
    <x v="1"/>
    <x v="1"/>
    <n v="105506543557.14996"/>
    <n v="117618836176.84456"/>
    <n v="105411856721.88516"/>
    <n v="0"/>
    <n v="68775900004.541367"/>
    <n v="0"/>
  </r>
  <r>
    <x v="5"/>
    <x v="1"/>
    <x v="27"/>
    <x v="9"/>
    <x v="1"/>
    <x v="0"/>
    <x v="1"/>
    <n v="50719898202.582664"/>
    <n v="50719898202.582664"/>
    <n v="43542835819.197136"/>
    <n v="0"/>
    <n v="41842324884.511398"/>
    <n v="0"/>
  </r>
  <r>
    <x v="5"/>
    <x v="1"/>
    <x v="27"/>
    <x v="9"/>
    <x v="1"/>
    <x v="2"/>
    <x v="1"/>
    <n v="0"/>
    <n v="0"/>
    <n v="0"/>
    <n v="0"/>
    <n v="0"/>
    <n v="0"/>
  </r>
  <r>
    <x v="5"/>
    <x v="1"/>
    <x v="27"/>
    <x v="9"/>
    <x v="1"/>
    <x v="1"/>
    <x v="1"/>
    <n v="536896551405.17206"/>
    <n v="620821414865.90857"/>
    <n v="607643014577.62854"/>
    <n v="0"/>
    <n v="316601860669.89191"/>
    <n v="0"/>
  </r>
  <r>
    <x v="5"/>
    <x v="1"/>
    <x v="28"/>
    <x v="9"/>
    <x v="1"/>
    <x v="0"/>
    <x v="1"/>
    <n v="8781112783.1306629"/>
    <n v="8781112783.1306629"/>
    <n v="7664228583.6744318"/>
    <n v="0"/>
    <n v="7262714450.1524534"/>
    <n v="0"/>
  </r>
  <r>
    <x v="5"/>
    <x v="1"/>
    <x v="28"/>
    <x v="9"/>
    <x v="1"/>
    <x v="1"/>
    <x v="1"/>
    <n v="32356882078.766815"/>
    <n v="40578467189.533295"/>
    <n v="38806228425.17308"/>
    <n v="0"/>
    <n v="27432623996.016861"/>
    <n v="0"/>
  </r>
  <r>
    <x v="5"/>
    <x v="1"/>
    <x v="29"/>
    <x v="12"/>
    <x v="1"/>
    <x v="0"/>
    <x v="1"/>
    <n v="21924025833.25753"/>
    <n v="21924025833.25753"/>
    <n v="19120847717.843796"/>
    <n v="0"/>
    <n v="18378056559.935791"/>
    <n v="0"/>
  </r>
  <r>
    <x v="5"/>
    <x v="1"/>
    <x v="29"/>
    <x v="12"/>
    <x v="1"/>
    <x v="1"/>
    <x v="1"/>
    <n v="127901649800.39355"/>
    <n v="129156209997.58711"/>
    <n v="125653959713.63028"/>
    <n v="0"/>
    <n v="86300253458.465256"/>
    <n v="0"/>
  </r>
  <r>
    <x v="5"/>
    <x v="1"/>
    <x v="30"/>
    <x v="9"/>
    <x v="1"/>
    <x v="0"/>
    <x v="1"/>
    <n v="6666887200.3339653"/>
    <n v="6666887200.3339653"/>
    <n v="6342369308.6149321"/>
    <n v="0"/>
    <n v="6241873685.2640524"/>
    <n v="0"/>
  </r>
  <r>
    <x v="5"/>
    <x v="1"/>
    <x v="30"/>
    <x v="9"/>
    <x v="1"/>
    <x v="1"/>
    <x v="1"/>
    <n v="8196825675.4982243"/>
    <n v="8196825675.4982243"/>
    <n v="8152888369.512145"/>
    <n v="0"/>
    <n v="6695952781.5419445"/>
    <n v="0"/>
  </r>
  <r>
    <x v="5"/>
    <x v="1"/>
    <x v="31"/>
    <x v="9"/>
    <x v="1"/>
    <x v="0"/>
    <x v="1"/>
    <n v="36275387435.052078"/>
    <n v="36275387435.052078"/>
    <n v="35461347320.658173"/>
    <n v="0"/>
    <n v="34665309915.168449"/>
    <n v="0"/>
  </r>
  <r>
    <x v="5"/>
    <x v="1"/>
    <x v="31"/>
    <x v="9"/>
    <x v="1"/>
    <x v="1"/>
    <x v="1"/>
    <n v="50805106449.77655"/>
    <n v="50805106449.77655"/>
    <n v="50460699149.558578"/>
    <n v="0"/>
    <n v="46589348462.864143"/>
    <n v="0"/>
  </r>
  <r>
    <x v="5"/>
    <x v="1"/>
    <x v="32"/>
    <x v="14"/>
    <x v="1"/>
    <x v="0"/>
    <x v="1"/>
    <n v="4989995438.4059429"/>
    <n v="4989995438.4059429"/>
    <n v="4453267490.3239021"/>
    <n v="0"/>
    <n v="3819437806.6767869"/>
    <n v="0"/>
  </r>
  <r>
    <x v="5"/>
    <x v="1"/>
    <x v="32"/>
    <x v="14"/>
    <x v="1"/>
    <x v="2"/>
    <x v="1"/>
    <n v="0"/>
    <n v="0"/>
    <n v="0"/>
    <n v="0"/>
    <n v="0"/>
    <n v="0"/>
  </r>
  <r>
    <x v="5"/>
    <x v="1"/>
    <x v="32"/>
    <x v="14"/>
    <x v="1"/>
    <x v="1"/>
    <x v="1"/>
    <n v="0"/>
    <n v="0"/>
    <n v="0"/>
    <n v="0"/>
    <n v="0"/>
    <n v="0"/>
  </r>
  <r>
    <x v="5"/>
    <x v="1"/>
    <x v="33"/>
    <x v="13"/>
    <x v="1"/>
    <x v="0"/>
    <x v="1"/>
    <n v="10933850123.419809"/>
    <n v="10933850123.419809"/>
    <n v="10783702937.802044"/>
    <n v="0"/>
    <n v="10537906240.259619"/>
    <n v="0"/>
  </r>
  <r>
    <x v="5"/>
    <x v="1"/>
    <x v="33"/>
    <x v="13"/>
    <x v="1"/>
    <x v="1"/>
    <x v="1"/>
    <n v="38968750719.112175"/>
    <n v="44051185200.518173"/>
    <n v="40636998360.675346"/>
    <n v="0"/>
    <n v="30676338147.05106"/>
    <n v="0"/>
  </r>
  <r>
    <x v="5"/>
    <x v="1"/>
    <x v="34"/>
    <x v="4"/>
    <x v="1"/>
    <x v="0"/>
    <x v="1"/>
    <n v="8663775141.267931"/>
    <n v="8663775141.267931"/>
    <n v="8126779990.381382"/>
    <n v="0"/>
    <n v="7930882879.9593925"/>
    <n v="0"/>
  </r>
  <r>
    <x v="5"/>
    <x v="1"/>
    <x v="34"/>
    <x v="4"/>
    <x v="1"/>
    <x v="1"/>
    <x v="1"/>
    <n v="6007419068.3383408"/>
    <n v="9547179799.4634495"/>
    <n v="9528416711.3454342"/>
    <n v="0"/>
    <n v="9481296303.7472954"/>
    <n v="0"/>
  </r>
  <r>
    <x v="5"/>
    <x v="1"/>
    <x v="35"/>
    <x v="2"/>
    <x v="1"/>
    <x v="0"/>
    <x v="1"/>
    <n v="21985525516.036068"/>
    <n v="21985525516.036068"/>
    <n v="21308813677.883068"/>
    <n v="0"/>
    <n v="19983132821.115482"/>
    <n v="0"/>
  </r>
  <r>
    <x v="5"/>
    <x v="1"/>
    <x v="35"/>
    <x v="2"/>
    <x v="1"/>
    <x v="1"/>
    <x v="1"/>
    <n v="24546044300.396282"/>
    <n v="24700356747.775566"/>
    <n v="24690708482.366886"/>
    <n v="0"/>
    <n v="22801344663.143948"/>
    <n v="0"/>
  </r>
  <r>
    <x v="5"/>
    <x v="1"/>
    <x v="36"/>
    <x v="7"/>
    <x v="1"/>
    <x v="0"/>
    <x v="1"/>
    <n v="9881879022.768137"/>
    <n v="9881879022.768137"/>
    <n v="9522274596.0280266"/>
    <n v="0"/>
    <n v="9317541883.5546112"/>
    <n v="0"/>
  </r>
  <r>
    <x v="5"/>
    <x v="1"/>
    <x v="36"/>
    <x v="7"/>
    <x v="1"/>
    <x v="1"/>
    <x v="1"/>
    <n v="19076238996.856045"/>
    <n v="19847801233.752453"/>
    <n v="19661302654.10368"/>
    <n v="0"/>
    <n v="14456470381.871714"/>
    <n v="0"/>
  </r>
  <r>
    <x v="5"/>
    <x v="1"/>
    <x v="36"/>
    <x v="7"/>
    <x v="1"/>
    <x v="3"/>
    <x v="1"/>
    <n v="0"/>
    <n v="0"/>
    <n v="0"/>
    <n v="0"/>
    <n v="0"/>
    <n v="0"/>
  </r>
  <r>
    <x v="5"/>
    <x v="1"/>
    <x v="37"/>
    <x v="9"/>
    <x v="1"/>
    <x v="0"/>
    <x v="1"/>
    <n v="17032339768.82798"/>
    <n v="17032339768.82798"/>
    <n v="16041764591.26523"/>
    <n v="0"/>
    <n v="13541550668.464115"/>
    <n v="0"/>
  </r>
  <r>
    <x v="5"/>
    <x v="1"/>
    <x v="37"/>
    <x v="9"/>
    <x v="1"/>
    <x v="1"/>
    <x v="1"/>
    <n v="167670677216.61047"/>
    <n v="175361585595.32205"/>
    <n v="171953724937.77014"/>
    <n v="0"/>
    <n v="151700624218.26401"/>
    <n v="0"/>
  </r>
  <r>
    <x v="5"/>
    <x v="1"/>
    <x v="38"/>
    <x v="3"/>
    <x v="1"/>
    <x v="0"/>
    <x v="1"/>
    <n v="70696646003.614197"/>
    <n v="71121706545.402451"/>
    <n v="65741570941.215363"/>
    <n v="0"/>
    <n v="61593580571.052872"/>
    <n v="0"/>
  </r>
  <r>
    <x v="5"/>
    <x v="1"/>
    <x v="38"/>
    <x v="3"/>
    <x v="1"/>
    <x v="1"/>
    <x v="1"/>
    <n v="26842306104.868427"/>
    <n v="26842306104.868427"/>
    <n v="21470246666.367985"/>
    <n v="0"/>
    <n v="14545384945.547998"/>
    <n v="0"/>
  </r>
  <r>
    <x v="5"/>
    <x v="1"/>
    <x v="38"/>
    <x v="3"/>
    <x v="1"/>
    <x v="3"/>
    <x v="1"/>
    <n v="0"/>
    <n v="0"/>
    <n v="0"/>
    <n v="0"/>
    <n v="0"/>
    <n v="0"/>
  </r>
  <r>
    <x v="5"/>
    <x v="1"/>
    <x v="39"/>
    <x v="5"/>
    <x v="1"/>
    <x v="0"/>
    <x v="1"/>
    <n v="32097064667.989845"/>
    <n v="32097064667.989845"/>
    <n v="28627856664.907425"/>
    <n v="0"/>
    <n v="26522454217.259529"/>
    <n v="0"/>
  </r>
  <r>
    <x v="5"/>
    <x v="1"/>
    <x v="39"/>
    <x v="5"/>
    <x v="1"/>
    <x v="1"/>
    <x v="1"/>
    <n v="228339078841.11728"/>
    <n v="216336767788.91885"/>
    <n v="131783442094.3924"/>
    <n v="0"/>
    <n v="50242230093.914902"/>
    <n v="0"/>
  </r>
  <r>
    <x v="5"/>
    <x v="1"/>
    <x v="40"/>
    <x v="8"/>
    <x v="1"/>
    <x v="0"/>
    <x v="1"/>
    <n v="362728628834.12958"/>
    <n v="362728628834.12958"/>
    <n v="332731957059.24652"/>
    <n v="0"/>
    <n v="318297595597.29626"/>
    <n v="0"/>
  </r>
  <r>
    <x v="5"/>
    <x v="1"/>
    <x v="40"/>
    <x v="8"/>
    <x v="1"/>
    <x v="1"/>
    <x v="1"/>
    <n v="98839691848.678909"/>
    <n v="98839691848.678909"/>
    <n v="83294551406.483658"/>
    <n v="0"/>
    <n v="52065309910.26638"/>
    <n v="0"/>
  </r>
  <r>
    <x v="5"/>
    <x v="1"/>
    <x v="41"/>
    <x v="13"/>
    <x v="1"/>
    <x v="0"/>
    <x v="1"/>
    <n v="0"/>
    <n v="7573160295.0581961"/>
    <n v="4068714174.2945151"/>
    <n v="0"/>
    <n v="2312769265.8824539"/>
    <n v="0"/>
  </r>
  <r>
    <x v="5"/>
    <x v="1"/>
    <x v="41"/>
    <x v="13"/>
    <x v="1"/>
    <x v="1"/>
    <x v="1"/>
    <n v="0"/>
    <n v="23289329180.79818"/>
    <n v="16113993873.125589"/>
    <n v="0"/>
    <n v="2374019845.1634374"/>
    <n v="0"/>
  </r>
  <r>
    <x v="5"/>
    <x v="1"/>
    <x v="42"/>
    <x v="4"/>
    <x v="2"/>
    <x v="0"/>
    <x v="1"/>
    <n v="400860748386.65887"/>
    <n v="417211665037.95166"/>
    <n v="394423877371.14453"/>
    <n v="0"/>
    <n v="379646610581.68439"/>
    <n v="0"/>
  </r>
  <r>
    <x v="5"/>
    <x v="1"/>
    <x v="42"/>
    <x v="4"/>
    <x v="2"/>
    <x v="2"/>
    <x v="1"/>
    <n v="0"/>
    <n v="0"/>
    <n v="0"/>
    <n v="0"/>
    <n v="0"/>
    <n v="0"/>
  </r>
  <r>
    <x v="5"/>
    <x v="1"/>
    <x v="42"/>
    <x v="4"/>
    <x v="2"/>
    <x v="1"/>
    <x v="1"/>
    <n v="43428164410.94709"/>
    <n v="66522873469.291573"/>
    <n v="43935410245.318184"/>
    <n v="0"/>
    <n v="16149285131.384356"/>
    <n v="0"/>
  </r>
  <r>
    <x v="5"/>
    <x v="1"/>
    <x v="42"/>
    <x v="4"/>
    <x v="2"/>
    <x v="3"/>
    <x v="1"/>
    <n v="290625890.89624429"/>
    <n v="290625890.89624429"/>
    <n v="176224814.9071399"/>
    <n v="0"/>
    <n v="176224814.9071399"/>
    <n v="0"/>
  </r>
  <r>
    <x v="5"/>
    <x v="1"/>
    <x v="43"/>
    <x v="16"/>
    <x v="3"/>
    <x v="0"/>
    <x v="1"/>
    <n v="190888654585.50406"/>
    <n v="190888654585.50406"/>
    <n v="186665767855.77945"/>
    <n v="0"/>
    <n v="182800093364.20068"/>
    <n v="0"/>
  </r>
  <r>
    <x v="5"/>
    <x v="1"/>
    <x v="43"/>
    <x v="16"/>
    <x v="3"/>
    <x v="1"/>
    <x v="1"/>
    <n v="16502173122.740402"/>
    <n v="16502173122.740402"/>
    <n v="15059240210.422773"/>
    <n v="0"/>
    <n v="12181071891.875158"/>
    <n v="0"/>
  </r>
  <r>
    <x v="5"/>
    <x v="1"/>
    <x v="44"/>
    <x v="4"/>
    <x v="1"/>
    <x v="0"/>
    <x v="1"/>
    <n v="0"/>
    <n v="0"/>
    <n v="0"/>
    <n v="0"/>
    <n v="0"/>
    <n v="0"/>
  </r>
  <r>
    <x v="5"/>
    <x v="1"/>
    <x v="44"/>
    <x v="4"/>
    <x v="1"/>
    <x v="1"/>
    <x v="1"/>
    <n v="0"/>
    <n v="0"/>
    <n v="0"/>
    <n v="0"/>
    <n v="0"/>
    <n v="0"/>
  </r>
  <r>
    <x v="6"/>
    <x v="1"/>
    <x v="0"/>
    <x v="0"/>
    <x v="0"/>
    <x v="0"/>
    <x v="1"/>
    <n v="101497834196.82286"/>
    <n v="101497834196.82286"/>
    <n v="96458963259.872986"/>
    <n v="0"/>
    <n v="96457096351.954483"/>
    <n v="0"/>
  </r>
  <r>
    <x v="6"/>
    <x v="1"/>
    <x v="1"/>
    <x v="0"/>
    <x v="0"/>
    <x v="0"/>
    <x v="1"/>
    <n v="193949680166.0899"/>
    <n v="204485709307.21848"/>
    <n v="202883170435.64334"/>
    <n v="0"/>
    <n v="197659961320.10962"/>
    <n v="0"/>
  </r>
  <r>
    <x v="6"/>
    <x v="1"/>
    <x v="1"/>
    <x v="0"/>
    <x v="0"/>
    <x v="1"/>
    <x v="1"/>
    <n v="22240782858.815277"/>
    <n v="22240782858.815277"/>
    <n v="21880625235.367851"/>
    <n v="0"/>
    <n v="21288496940.973717"/>
    <n v="0"/>
  </r>
  <r>
    <x v="6"/>
    <x v="1"/>
    <x v="2"/>
    <x v="1"/>
    <x v="0"/>
    <x v="0"/>
    <x v="1"/>
    <n v="108945004618.68263"/>
    <n v="107156271515.64262"/>
    <n v="103659560658.18744"/>
    <n v="0"/>
    <n v="99294953318.004044"/>
    <n v="0"/>
  </r>
  <r>
    <x v="6"/>
    <x v="1"/>
    <x v="2"/>
    <x v="1"/>
    <x v="0"/>
    <x v="1"/>
    <x v="1"/>
    <n v="176719542539.87445"/>
    <n v="177188306511.11035"/>
    <n v="175591321054.59048"/>
    <n v="0"/>
    <n v="145869873800.40247"/>
    <n v="0"/>
  </r>
  <r>
    <x v="6"/>
    <x v="1"/>
    <x v="3"/>
    <x v="0"/>
    <x v="0"/>
    <x v="0"/>
    <x v="1"/>
    <n v="29182971192.623997"/>
    <n v="29182971192.623997"/>
    <n v="28768390266.74894"/>
    <n v="0"/>
    <n v="27973108653.161499"/>
    <n v="0"/>
  </r>
  <r>
    <x v="6"/>
    <x v="1"/>
    <x v="3"/>
    <x v="0"/>
    <x v="0"/>
    <x v="1"/>
    <x v="1"/>
    <n v="1845404235.7660797"/>
    <n v="1845404235.7660797"/>
    <n v="1844901236.8386428"/>
    <n v="0"/>
    <n v="1833096607.8860409"/>
    <n v="0"/>
  </r>
  <r>
    <x v="6"/>
    <x v="1"/>
    <x v="4"/>
    <x v="2"/>
    <x v="0"/>
    <x v="0"/>
    <x v="1"/>
    <n v="145684511708.21637"/>
    <n v="145684511708.21637"/>
    <n v="130603492921.31367"/>
    <n v="0"/>
    <n v="126794958729.34477"/>
    <n v="0"/>
  </r>
  <r>
    <x v="6"/>
    <x v="1"/>
    <x v="4"/>
    <x v="2"/>
    <x v="0"/>
    <x v="1"/>
    <x v="1"/>
    <n v="73645681928.456863"/>
    <n v="73645681928.456863"/>
    <n v="72380333043.680084"/>
    <n v="0"/>
    <n v="66332116942.955894"/>
    <n v="0"/>
  </r>
  <r>
    <x v="6"/>
    <x v="1"/>
    <x v="5"/>
    <x v="3"/>
    <x v="0"/>
    <x v="0"/>
    <x v="1"/>
    <n v="480027397750.71692"/>
    <n v="427283470449.99426"/>
    <n v="316030743931.25854"/>
    <n v="0"/>
    <n v="298835486524.27698"/>
    <n v="0"/>
  </r>
  <r>
    <x v="6"/>
    <x v="1"/>
    <x v="5"/>
    <x v="3"/>
    <x v="0"/>
    <x v="2"/>
    <x v="1"/>
    <n v="370729173681.24475"/>
    <n v="370729173681.24475"/>
    <n v="259151592415.28848"/>
    <n v="0"/>
    <n v="258827906651.51428"/>
    <n v="0"/>
  </r>
  <r>
    <x v="6"/>
    <x v="1"/>
    <x v="5"/>
    <x v="3"/>
    <x v="0"/>
    <x v="1"/>
    <x v="1"/>
    <n v="71893765918.056946"/>
    <n v="71631499683.927521"/>
    <n v="45512672152.179588"/>
    <n v="0"/>
    <n v="19715498123.167072"/>
    <n v="0"/>
  </r>
  <r>
    <x v="6"/>
    <x v="1"/>
    <x v="5"/>
    <x v="3"/>
    <x v="0"/>
    <x v="3"/>
    <x v="1"/>
    <n v="6968472221806.9756"/>
    <n v="6745625042078.4619"/>
    <n v="5907770372579.7793"/>
    <n v="0"/>
    <n v="5907770372579.7793"/>
    <n v="0"/>
  </r>
  <r>
    <x v="6"/>
    <x v="1"/>
    <x v="6"/>
    <x v="4"/>
    <x v="0"/>
    <x v="0"/>
    <x v="1"/>
    <n v="153693288987.36981"/>
    <n v="153693288987.36981"/>
    <n v="150458351361.68188"/>
    <n v="0"/>
    <n v="147224174303.51468"/>
    <n v="0"/>
  </r>
  <r>
    <x v="6"/>
    <x v="1"/>
    <x v="6"/>
    <x v="4"/>
    <x v="0"/>
    <x v="1"/>
    <x v="1"/>
    <n v="5589225638542.0117"/>
    <n v="5578790902828.9502"/>
    <n v="5514991316021.1758"/>
    <n v="0"/>
    <n v="5126639705967.3076"/>
    <n v="0"/>
  </r>
  <r>
    <x v="6"/>
    <x v="1"/>
    <x v="7"/>
    <x v="5"/>
    <x v="0"/>
    <x v="0"/>
    <x v="1"/>
    <n v="64827298023.49295"/>
    <n v="61059891094.932953"/>
    <n v="56417349965.493912"/>
    <n v="0"/>
    <n v="50535798636.426971"/>
    <n v="0"/>
  </r>
  <r>
    <x v="6"/>
    <x v="1"/>
    <x v="7"/>
    <x v="5"/>
    <x v="0"/>
    <x v="1"/>
    <x v="1"/>
    <n v="562956022697.01404"/>
    <n v="566189871009.66736"/>
    <n v="539302977471.39783"/>
    <n v="0"/>
    <n v="172636287809.78165"/>
    <n v="0"/>
  </r>
  <r>
    <x v="6"/>
    <x v="1"/>
    <x v="7"/>
    <x v="5"/>
    <x v="0"/>
    <x v="3"/>
    <x v="1"/>
    <n v="0"/>
    <n v="0"/>
    <n v="0"/>
    <n v="0"/>
    <n v="0"/>
    <n v="0"/>
  </r>
  <r>
    <x v="6"/>
    <x v="1"/>
    <x v="8"/>
    <x v="6"/>
    <x v="0"/>
    <x v="0"/>
    <x v="1"/>
    <n v="98206118103.953506"/>
    <n v="98206118103.953506"/>
    <n v="83172950118.605621"/>
    <n v="0"/>
    <n v="82777630903.42131"/>
    <n v="0"/>
  </r>
  <r>
    <x v="6"/>
    <x v="1"/>
    <x v="9"/>
    <x v="7"/>
    <x v="0"/>
    <x v="0"/>
    <x v="1"/>
    <n v="32979817437.572155"/>
    <n v="32979817437.572155"/>
    <n v="32970301223.417568"/>
    <n v="0"/>
    <n v="32431605899.966805"/>
    <n v="0"/>
  </r>
  <r>
    <x v="6"/>
    <x v="1"/>
    <x v="9"/>
    <x v="7"/>
    <x v="0"/>
    <x v="1"/>
    <x v="1"/>
    <n v="50600197999.498314"/>
    <n v="50600197999.498314"/>
    <n v="50590750098.197586"/>
    <n v="0"/>
    <n v="43924224172.192078"/>
    <n v="0"/>
  </r>
  <r>
    <x v="6"/>
    <x v="1"/>
    <x v="9"/>
    <x v="7"/>
    <x v="0"/>
    <x v="3"/>
    <x v="1"/>
    <n v="0"/>
    <n v="0"/>
    <n v="0"/>
    <n v="0"/>
    <n v="0"/>
    <n v="0"/>
  </r>
  <r>
    <x v="6"/>
    <x v="1"/>
    <x v="10"/>
    <x v="8"/>
    <x v="0"/>
    <x v="0"/>
    <x v="1"/>
    <n v="28348235558.789036"/>
    <n v="28116418141.589035"/>
    <n v="21217797839.385017"/>
    <n v="0"/>
    <n v="20714729387.661404"/>
    <n v="0"/>
  </r>
  <r>
    <x v="6"/>
    <x v="1"/>
    <x v="10"/>
    <x v="8"/>
    <x v="0"/>
    <x v="1"/>
    <x v="1"/>
    <n v="219315089610.24548"/>
    <n v="218494007274.4855"/>
    <n v="199969383596.43109"/>
    <n v="0"/>
    <n v="153818274427.67368"/>
    <n v="0"/>
  </r>
  <r>
    <x v="6"/>
    <x v="1"/>
    <x v="10"/>
    <x v="8"/>
    <x v="0"/>
    <x v="3"/>
    <x v="1"/>
    <n v="0"/>
    <n v="0"/>
    <n v="0"/>
    <n v="0"/>
    <n v="0"/>
    <n v="0"/>
  </r>
  <r>
    <x v="6"/>
    <x v="1"/>
    <x v="11"/>
    <x v="9"/>
    <x v="0"/>
    <x v="0"/>
    <x v="1"/>
    <n v="32774573774.364475"/>
    <n v="32774573774.364475"/>
    <n v="32550568822.481167"/>
    <n v="0"/>
    <n v="32223756184.240467"/>
    <n v="0"/>
  </r>
  <r>
    <x v="6"/>
    <x v="1"/>
    <x v="11"/>
    <x v="9"/>
    <x v="0"/>
    <x v="1"/>
    <x v="1"/>
    <n v="173961262253.52213"/>
    <n v="182082383863.0322"/>
    <n v="177981706550.96255"/>
    <n v="0"/>
    <n v="162010551338.99792"/>
    <n v="0"/>
  </r>
  <r>
    <x v="6"/>
    <x v="1"/>
    <x v="12"/>
    <x v="10"/>
    <x v="0"/>
    <x v="0"/>
    <x v="1"/>
    <n v="104968948554.27646"/>
    <n v="104968948554.27646"/>
    <n v="99812547878.325531"/>
    <n v="0"/>
    <n v="96917797176.501129"/>
    <n v="0"/>
  </r>
  <r>
    <x v="6"/>
    <x v="1"/>
    <x v="12"/>
    <x v="10"/>
    <x v="0"/>
    <x v="1"/>
    <x v="1"/>
    <n v="39994482365.171272"/>
    <n v="47262695723.337593"/>
    <n v="41450422471.54348"/>
    <n v="0"/>
    <n v="36434789920.525597"/>
    <n v="0"/>
  </r>
  <r>
    <x v="6"/>
    <x v="1"/>
    <x v="12"/>
    <x v="10"/>
    <x v="0"/>
    <x v="3"/>
    <x v="1"/>
    <n v="0"/>
    <n v="0"/>
    <n v="0"/>
    <n v="0"/>
    <n v="0"/>
    <n v="0"/>
  </r>
  <r>
    <x v="6"/>
    <x v="1"/>
    <x v="13"/>
    <x v="11"/>
    <x v="0"/>
    <x v="0"/>
    <x v="1"/>
    <n v="22136263115.582878"/>
    <n v="22136263115.582878"/>
    <n v="21169138464.661396"/>
    <n v="0"/>
    <n v="20781183393.369274"/>
    <n v="0"/>
  </r>
  <r>
    <x v="6"/>
    <x v="1"/>
    <x v="13"/>
    <x v="11"/>
    <x v="0"/>
    <x v="1"/>
    <x v="1"/>
    <n v="52266631711.204796"/>
    <n v="53762227951.204796"/>
    <n v="52982084326.044533"/>
    <n v="0"/>
    <n v="48309318517.206566"/>
    <n v="0"/>
  </r>
  <r>
    <x v="6"/>
    <x v="1"/>
    <x v="14"/>
    <x v="12"/>
    <x v="0"/>
    <x v="0"/>
    <x v="1"/>
    <n v="42014804059.186554"/>
    <n v="42014804059.186554"/>
    <n v="41516508451.397789"/>
    <n v="0"/>
    <n v="40539107320.911461"/>
    <n v="0"/>
  </r>
  <r>
    <x v="6"/>
    <x v="1"/>
    <x v="14"/>
    <x v="12"/>
    <x v="0"/>
    <x v="1"/>
    <x v="1"/>
    <n v="1576099881273.2209"/>
    <n v="1565438581830.0596"/>
    <n v="1498593042926.6265"/>
    <n v="0"/>
    <n v="1259281094783.5889"/>
    <n v="0"/>
  </r>
  <r>
    <x v="6"/>
    <x v="1"/>
    <x v="15"/>
    <x v="1"/>
    <x v="0"/>
    <x v="0"/>
    <x v="1"/>
    <n v="14339806661.044798"/>
    <n v="14412271951.118816"/>
    <n v="14029774392.76425"/>
    <n v="0"/>
    <n v="13766487729.771828"/>
    <n v="0"/>
  </r>
  <r>
    <x v="6"/>
    <x v="1"/>
    <x v="15"/>
    <x v="1"/>
    <x v="0"/>
    <x v="1"/>
    <x v="1"/>
    <n v="4871593667.7820797"/>
    <n v="4871593667.7820797"/>
    <n v="4760962136.1162062"/>
    <n v="0"/>
    <n v="4243638473.1416717"/>
    <n v="0"/>
  </r>
  <r>
    <x v="6"/>
    <x v="1"/>
    <x v="16"/>
    <x v="13"/>
    <x v="0"/>
    <x v="0"/>
    <x v="1"/>
    <n v="40545620048.784958"/>
    <n v="38732957405.904953"/>
    <n v="35874938601.576408"/>
    <n v="0"/>
    <n v="31561229931.04734"/>
    <n v="0"/>
  </r>
  <r>
    <x v="6"/>
    <x v="1"/>
    <x v="16"/>
    <x v="13"/>
    <x v="0"/>
    <x v="1"/>
    <x v="1"/>
    <n v="207689954640.38708"/>
    <n v="174540063980.78711"/>
    <n v="158591391646.83585"/>
    <n v="0"/>
    <n v="83176063431.005402"/>
    <n v="0"/>
  </r>
  <r>
    <x v="6"/>
    <x v="1"/>
    <x v="17"/>
    <x v="2"/>
    <x v="0"/>
    <x v="0"/>
    <x v="1"/>
    <n v="15491571307.853758"/>
    <n v="15491571307.853758"/>
    <n v="14667861885.509579"/>
    <n v="0"/>
    <n v="14154894000.015614"/>
    <n v="0"/>
  </r>
  <r>
    <x v="6"/>
    <x v="1"/>
    <x v="17"/>
    <x v="2"/>
    <x v="0"/>
    <x v="1"/>
    <x v="1"/>
    <n v="39274951014.107277"/>
    <n v="49744124694.107277"/>
    <n v="48552228239.286385"/>
    <n v="0"/>
    <n v="39930134972.573677"/>
    <n v="0"/>
  </r>
  <r>
    <x v="6"/>
    <x v="1"/>
    <x v="18"/>
    <x v="14"/>
    <x v="0"/>
    <x v="0"/>
    <x v="1"/>
    <n v="97821165092.143661"/>
    <n v="97821165092.143661"/>
    <n v="90178861828.419144"/>
    <n v="0"/>
    <n v="87228487769.708893"/>
    <n v="0"/>
  </r>
  <r>
    <x v="6"/>
    <x v="1"/>
    <x v="18"/>
    <x v="14"/>
    <x v="0"/>
    <x v="1"/>
    <x v="1"/>
    <n v="64489004623.178635"/>
    <n v="62383205117.258629"/>
    <n v="56830423662.381409"/>
    <n v="0"/>
    <n v="23315569216.506111"/>
    <n v="0"/>
  </r>
  <r>
    <x v="6"/>
    <x v="1"/>
    <x v="19"/>
    <x v="15"/>
    <x v="0"/>
    <x v="0"/>
    <x v="1"/>
    <n v="33687171644.050076"/>
    <n v="33687171644.050076"/>
    <n v="29624175369.248936"/>
    <n v="0"/>
    <n v="29008071756.309486"/>
    <n v="0"/>
  </r>
  <r>
    <x v="6"/>
    <x v="1"/>
    <x v="19"/>
    <x v="15"/>
    <x v="0"/>
    <x v="1"/>
    <x v="1"/>
    <n v="20062614442.034157"/>
    <n v="20062614442.034157"/>
    <n v="14396041926.17627"/>
    <n v="0"/>
    <n v="13175916805.724789"/>
    <n v="0"/>
  </r>
  <r>
    <x v="6"/>
    <x v="1"/>
    <x v="20"/>
    <x v="14"/>
    <x v="0"/>
    <x v="0"/>
    <x v="1"/>
    <n v="111393324079.89119"/>
    <n v="111393324079.89119"/>
    <n v="102317385420.41896"/>
    <n v="0"/>
    <n v="97081895531.931259"/>
    <n v="0"/>
  </r>
  <r>
    <x v="6"/>
    <x v="1"/>
    <x v="20"/>
    <x v="14"/>
    <x v="0"/>
    <x v="1"/>
    <x v="1"/>
    <n v="745937312618.55811"/>
    <n v="732426096186.39807"/>
    <n v="687821059069.89209"/>
    <n v="0"/>
    <n v="466336719313.15649"/>
    <n v="0"/>
  </r>
  <r>
    <x v="6"/>
    <x v="1"/>
    <x v="21"/>
    <x v="7"/>
    <x v="1"/>
    <x v="0"/>
    <x v="1"/>
    <n v="19000715686.498077"/>
    <n v="19000715686.498077"/>
    <n v="18282529902.432858"/>
    <n v="0"/>
    <n v="17721534507.697132"/>
    <n v="0"/>
  </r>
  <r>
    <x v="6"/>
    <x v="1"/>
    <x v="21"/>
    <x v="7"/>
    <x v="1"/>
    <x v="1"/>
    <x v="1"/>
    <n v="69633634340.53511"/>
    <n v="68528687838.423111"/>
    <n v="66329129242.693115"/>
    <n v="0"/>
    <n v="45146182129.384117"/>
    <n v="0"/>
  </r>
  <r>
    <x v="6"/>
    <x v="1"/>
    <x v="22"/>
    <x v="6"/>
    <x v="1"/>
    <x v="0"/>
    <x v="1"/>
    <n v="36569139235.046638"/>
    <n v="33287801084.486637"/>
    <n v="25104446385.845123"/>
    <n v="0"/>
    <n v="16875490733.506575"/>
    <n v="0"/>
  </r>
  <r>
    <x v="6"/>
    <x v="1"/>
    <x v="22"/>
    <x v="6"/>
    <x v="1"/>
    <x v="1"/>
    <x v="1"/>
    <n v="3762720661700.2969"/>
    <n v="3677038012846.3066"/>
    <n v="3230736916477.2324"/>
    <n v="0"/>
    <n v="2885902545352.8101"/>
    <n v="0"/>
  </r>
  <r>
    <x v="6"/>
    <x v="1"/>
    <x v="22"/>
    <x v="6"/>
    <x v="1"/>
    <x v="3"/>
    <x v="1"/>
    <n v="5453744035.0283995"/>
    <n v="5871882831.8075991"/>
    <n v="5763257077.1623068"/>
    <n v="0"/>
    <n v="5695973854.5707254"/>
    <n v="0"/>
  </r>
  <r>
    <x v="6"/>
    <x v="1"/>
    <x v="23"/>
    <x v="13"/>
    <x v="1"/>
    <x v="0"/>
    <x v="1"/>
    <n v="25559421179.600876"/>
    <n v="25525022466.080875"/>
    <n v="24925682888.199448"/>
    <n v="0"/>
    <n v="24315771760.084202"/>
    <n v="0"/>
  </r>
  <r>
    <x v="6"/>
    <x v="1"/>
    <x v="23"/>
    <x v="13"/>
    <x v="1"/>
    <x v="1"/>
    <x v="1"/>
    <n v="37638091222.450554"/>
    <n v="37150526848.210556"/>
    <n v="34205000869.404003"/>
    <n v="0"/>
    <n v="20625078252.043816"/>
    <n v="0"/>
  </r>
  <r>
    <x v="6"/>
    <x v="1"/>
    <x v="24"/>
    <x v="5"/>
    <x v="1"/>
    <x v="0"/>
    <x v="1"/>
    <n v="99192578985.143982"/>
    <n v="97734372651.143982"/>
    <n v="92244812738.413605"/>
    <n v="0"/>
    <n v="86234489574.024384"/>
    <n v="0"/>
  </r>
  <r>
    <x v="6"/>
    <x v="1"/>
    <x v="24"/>
    <x v="5"/>
    <x v="1"/>
    <x v="2"/>
    <x v="1"/>
    <n v="0"/>
    <n v="0"/>
    <n v="0"/>
    <n v="0"/>
    <n v="0"/>
    <n v="0"/>
  </r>
  <r>
    <x v="6"/>
    <x v="1"/>
    <x v="24"/>
    <x v="5"/>
    <x v="1"/>
    <x v="1"/>
    <x v="1"/>
    <n v="3897736754901.8242"/>
    <n v="3465078764221.0352"/>
    <n v="1956393867285.4724"/>
    <n v="0"/>
    <n v="747055484199.62964"/>
    <n v="0"/>
  </r>
  <r>
    <x v="6"/>
    <x v="1"/>
    <x v="24"/>
    <x v="5"/>
    <x v="1"/>
    <x v="3"/>
    <x v="1"/>
    <n v="0"/>
    <n v="0"/>
    <n v="0"/>
    <n v="0"/>
    <n v="0"/>
    <n v="0"/>
  </r>
  <r>
    <x v="6"/>
    <x v="1"/>
    <x v="25"/>
    <x v="3"/>
    <x v="1"/>
    <x v="0"/>
    <x v="1"/>
    <n v="606141913010.83411"/>
    <n v="520476234664.94482"/>
    <n v="514237039533.0246"/>
    <n v="0"/>
    <n v="513757739877.4483"/>
    <n v="0"/>
  </r>
  <r>
    <x v="6"/>
    <x v="1"/>
    <x v="25"/>
    <x v="3"/>
    <x v="1"/>
    <x v="2"/>
    <x v="1"/>
    <n v="384809757619.58777"/>
    <n v="310029945619.58777"/>
    <n v="292882367897.01282"/>
    <n v="0"/>
    <n v="292882367897.01282"/>
    <n v="0"/>
  </r>
  <r>
    <x v="6"/>
    <x v="1"/>
    <x v="25"/>
    <x v="3"/>
    <x v="1"/>
    <x v="1"/>
    <x v="1"/>
    <n v="7029459365.6051989"/>
    <n v="6905324877.6851988"/>
    <n v="5469012750.531723"/>
    <n v="0"/>
    <n v="4780850697.5546179"/>
    <n v="0"/>
  </r>
  <r>
    <x v="6"/>
    <x v="1"/>
    <x v="26"/>
    <x v="8"/>
    <x v="1"/>
    <x v="0"/>
    <x v="1"/>
    <n v="16236077620.529518"/>
    <n v="16612967873.009518"/>
    <n v="16304982183.110575"/>
    <n v="0"/>
    <n v="15786607542.224249"/>
    <n v="0"/>
  </r>
  <r>
    <x v="6"/>
    <x v="1"/>
    <x v="26"/>
    <x v="8"/>
    <x v="1"/>
    <x v="1"/>
    <x v="1"/>
    <n v="123846222213.91367"/>
    <n v="126457533248.95366"/>
    <n v="114650254276.29474"/>
    <n v="0"/>
    <n v="84746329625.479187"/>
    <n v="0"/>
  </r>
  <r>
    <x v="6"/>
    <x v="1"/>
    <x v="27"/>
    <x v="9"/>
    <x v="1"/>
    <x v="0"/>
    <x v="1"/>
    <n v="50819014198.583992"/>
    <n v="50819014198.583992"/>
    <n v="46188534681.912682"/>
    <n v="0"/>
    <n v="43535632361.269951"/>
    <n v="0"/>
  </r>
  <r>
    <x v="6"/>
    <x v="1"/>
    <x v="27"/>
    <x v="9"/>
    <x v="1"/>
    <x v="2"/>
    <x v="1"/>
    <n v="0"/>
    <n v="0"/>
    <n v="0"/>
    <n v="0"/>
    <n v="0"/>
    <n v="0"/>
  </r>
  <r>
    <x v="6"/>
    <x v="1"/>
    <x v="27"/>
    <x v="9"/>
    <x v="1"/>
    <x v="1"/>
    <x v="1"/>
    <n v="812347926592.71948"/>
    <n v="949791183771.45093"/>
    <n v="915344134700.23401"/>
    <n v="0"/>
    <n v="426362878114.38995"/>
    <n v="0"/>
  </r>
  <r>
    <x v="6"/>
    <x v="1"/>
    <x v="28"/>
    <x v="9"/>
    <x v="1"/>
    <x v="0"/>
    <x v="1"/>
    <n v="8861542325.6615982"/>
    <n v="8834621593.3415985"/>
    <n v="8564321475.3589373"/>
    <n v="0"/>
    <n v="8334623554.3352232"/>
    <n v="0"/>
  </r>
  <r>
    <x v="6"/>
    <x v="1"/>
    <x v="28"/>
    <x v="9"/>
    <x v="1"/>
    <x v="1"/>
    <x v="1"/>
    <n v="47679678424.223274"/>
    <n v="46692180652.141983"/>
    <n v="45062968095.320557"/>
    <n v="0"/>
    <n v="31702917855.145969"/>
    <n v="0"/>
  </r>
  <r>
    <x v="6"/>
    <x v="1"/>
    <x v="29"/>
    <x v="12"/>
    <x v="1"/>
    <x v="0"/>
    <x v="1"/>
    <n v="20941224887.165756"/>
    <n v="20941224887.165756"/>
    <n v="18133331261.523731"/>
    <n v="0"/>
    <n v="17704220432.723141"/>
    <n v="0"/>
  </r>
  <r>
    <x v="6"/>
    <x v="1"/>
    <x v="29"/>
    <x v="12"/>
    <x v="1"/>
    <x v="1"/>
    <x v="1"/>
    <n v="129248468383.61014"/>
    <n v="127643693618.09015"/>
    <n v="123927571744.97748"/>
    <n v="0"/>
    <n v="107552260538.08981"/>
    <n v="0"/>
  </r>
  <r>
    <x v="6"/>
    <x v="1"/>
    <x v="30"/>
    <x v="9"/>
    <x v="1"/>
    <x v="0"/>
    <x v="1"/>
    <n v="6834695345.2511988"/>
    <n v="6834695345.2511988"/>
    <n v="6515175838.4976187"/>
    <n v="0"/>
    <n v="6389494489.7853003"/>
    <n v="0"/>
  </r>
  <r>
    <x v="6"/>
    <x v="1"/>
    <x v="30"/>
    <x v="9"/>
    <x v="1"/>
    <x v="1"/>
    <x v="1"/>
    <n v="9869004369.254158"/>
    <n v="9869004369.254158"/>
    <n v="9463524438.14077"/>
    <n v="0"/>
    <n v="8732186288.0140228"/>
    <n v="0"/>
  </r>
  <r>
    <x v="6"/>
    <x v="1"/>
    <x v="31"/>
    <x v="9"/>
    <x v="1"/>
    <x v="0"/>
    <x v="1"/>
    <n v="37355085528.340317"/>
    <n v="37355085528.340317"/>
    <n v="36372944850.378242"/>
    <n v="0"/>
    <n v="35723300218.450508"/>
    <n v="0"/>
  </r>
  <r>
    <x v="6"/>
    <x v="1"/>
    <x v="31"/>
    <x v="9"/>
    <x v="1"/>
    <x v="1"/>
    <x v="1"/>
    <n v="51262769567.761909"/>
    <n v="51262769567.761909"/>
    <n v="51086835289.523445"/>
    <n v="0"/>
    <n v="45583369577.20491"/>
    <n v="0"/>
  </r>
  <r>
    <x v="6"/>
    <x v="1"/>
    <x v="32"/>
    <x v="14"/>
    <x v="1"/>
    <x v="0"/>
    <x v="1"/>
    <n v="14588943082.703999"/>
    <n v="14360116857.983997"/>
    <n v="11788582202.509491"/>
    <n v="0"/>
    <n v="8761001865.9902916"/>
    <n v="0"/>
  </r>
  <r>
    <x v="6"/>
    <x v="1"/>
    <x v="32"/>
    <x v="14"/>
    <x v="1"/>
    <x v="2"/>
    <x v="1"/>
    <n v="0"/>
    <n v="0"/>
    <n v="0"/>
    <n v="0"/>
    <n v="0"/>
    <n v="0"/>
  </r>
  <r>
    <x v="6"/>
    <x v="1"/>
    <x v="32"/>
    <x v="14"/>
    <x v="1"/>
    <x v="1"/>
    <x v="1"/>
    <n v="0"/>
    <n v="0"/>
    <n v="0"/>
    <n v="0"/>
    <n v="0"/>
    <n v="0"/>
  </r>
  <r>
    <x v="6"/>
    <x v="1"/>
    <x v="33"/>
    <x v="13"/>
    <x v="1"/>
    <x v="0"/>
    <x v="1"/>
    <n v="11090399490.208799"/>
    <n v="11090399490.208799"/>
    <n v="10537201088.846661"/>
    <n v="0"/>
    <n v="10373038736.853413"/>
    <n v="0"/>
  </r>
  <r>
    <x v="6"/>
    <x v="1"/>
    <x v="33"/>
    <x v="13"/>
    <x v="1"/>
    <x v="1"/>
    <x v="1"/>
    <n v="62944295993.84951"/>
    <n v="69260631900.950165"/>
    <n v="61064412675.708282"/>
    <n v="0"/>
    <n v="40671521413.164543"/>
    <n v="0"/>
  </r>
  <r>
    <x v="6"/>
    <x v="1"/>
    <x v="34"/>
    <x v="4"/>
    <x v="1"/>
    <x v="0"/>
    <x v="1"/>
    <n v="8759849259.3227997"/>
    <n v="8759849259.3227997"/>
    <n v="8320141465.6214819"/>
    <n v="0"/>
    <n v="8204520587.5090628"/>
    <n v="0"/>
  </r>
  <r>
    <x v="6"/>
    <x v="1"/>
    <x v="34"/>
    <x v="4"/>
    <x v="1"/>
    <x v="1"/>
    <x v="1"/>
    <n v="7747734415.8275986"/>
    <n v="10337101291.106659"/>
    <n v="10312829666.529877"/>
    <n v="0"/>
    <n v="10276311865.131363"/>
    <n v="0"/>
  </r>
  <r>
    <x v="6"/>
    <x v="1"/>
    <x v="35"/>
    <x v="2"/>
    <x v="1"/>
    <x v="0"/>
    <x v="1"/>
    <n v="22997847693.118317"/>
    <n v="22760047890.958317"/>
    <n v="21834674932.823097"/>
    <n v="0"/>
    <n v="20980336335.112118"/>
    <n v="0"/>
  </r>
  <r>
    <x v="6"/>
    <x v="1"/>
    <x v="35"/>
    <x v="2"/>
    <x v="1"/>
    <x v="1"/>
    <x v="1"/>
    <n v="32243399309.362316"/>
    <n v="32243399309.362316"/>
    <n v="32167532044.849422"/>
    <n v="0"/>
    <n v="28779749706.055569"/>
    <n v="0"/>
  </r>
  <r>
    <x v="6"/>
    <x v="1"/>
    <x v="36"/>
    <x v="7"/>
    <x v="1"/>
    <x v="0"/>
    <x v="1"/>
    <n v="10604071974.059278"/>
    <n v="10604071974.059278"/>
    <n v="10025488226.955107"/>
    <n v="0"/>
    <n v="9826265871.5995731"/>
    <n v="0"/>
  </r>
  <r>
    <x v="6"/>
    <x v="1"/>
    <x v="36"/>
    <x v="7"/>
    <x v="1"/>
    <x v="1"/>
    <x v="1"/>
    <n v="19841227313.011917"/>
    <n v="19714101632.611916"/>
    <n v="19585587762.215893"/>
    <n v="0"/>
    <n v="16541960817.685829"/>
    <n v="0"/>
  </r>
  <r>
    <x v="6"/>
    <x v="1"/>
    <x v="36"/>
    <x v="7"/>
    <x v="1"/>
    <x v="3"/>
    <x v="1"/>
    <n v="0"/>
    <n v="0"/>
    <n v="0"/>
    <n v="0"/>
    <n v="0"/>
    <n v="0"/>
  </r>
  <r>
    <x v="6"/>
    <x v="1"/>
    <x v="37"/>
    <x v="9"/>
    <x v="1"/>
    <x v="0"/>
    <x v="1"/>
    <n v="18085202899.740719"/>
    <n v="17126525709.900717"/>
    <n v="16350473735.43825"/>
    <n v="0"/>
    <n v="15840390905.941517"/>
    <n v="0"/>
  </r>
  <r>
    <x v="6"/>
    <x v="1"/>
    <x v="37"/>
    <x v="9"/>
    <x v="1"/>
    <x v="1"/>
    <x v="1"/>
    <n v="173330578292.69159"/>
    <n v="182887300183.87311"/>
    <n v="177748304597.40536"/>
    <n v="0"/>
    <n v="155465501535.42847"/>
    <n v="0"/>
  </r>
  <r>
    <x v="6"/>
    <x v="1"/>
    <x v="38"/>
    <x v="3"/>
    <x v="1"/>
    <x v="0"/>
    <x v="1"/>
    <n v="71792520034.993912"/>
    <n v="71442139634.16568"/>
    <n v="68528574515.60041"/>
    <n v="0"/>
    <n v="66039991997.340691"/>
    <n v="0"/>
  </r>
  <r>
    <x v="6"/>
    <x v="1"/>
    <x v="38"/>
    <x v="3"/>
    <x v="1"/>
    <x v="1"/>
    <x v="1"/>
    <n v="38555021834.443436"/>
    <n v="38394993036.763435"/>
    <n v="33098661345.024525"/>
    <n v="0"/>
    <n v="20256657507.229473"/>
    <n v="0"/>
  </r>
  <r>
    <x v="6"/>
    <x v="1"/>
    <x v="38"/>
    <x v="3"/>
    <x v="1"/>
    <x v="3"/>
    <x v="1"/>
    <n v="0"/>
    <n v="0"/>
    <n v="0"/>
    <n v="0"/>
    <n v="0"/>
    <n v="0"/>
  </r>
  <r>
    <x v="6"/>
    <x v="1"/>
    <x v="39"/>
    <x v="5"/>
    <x v="1"/>
    <x v="0"/>
    <x v="1"/>
    <n v="40123371353.538231"/>
    <n v="39689648443.938232"/>
    <n v="32673184324.53157"/>
    <n v="0"/>
    <n v="30210064736.068832"/>
    <n v="0"/>
  </r>
  <r>
    <x v="6"/>
    <x v="1"/>
    <x v="39"/>
    <x v="5"/>
    <x v="1"/>
    <x v="1"/>
    <x v="1"/>
    <n v="208097636228.25623"/>
    <n v="208040803571.1362"/>
    <n v="185674931346.02554"/>
    <n v="0"/>
    <n v="95192612506.58255"/>
    <n v="0"/>
  </r>
  <r>
    <x v="6"/>
    <x v="1"/>
    <x v="40"/>
    <x v="8"/>
    <x v="1"/>
    <x v="0"/>
    <x v="1"/>
    <n v="363930392088.5047"/>
    <n v="363930392088.5047"/>
    <n v="355681538525.75562"/>
    <n v="0"/>
    <n v="326860657362.63928"/>
    <n v="0"/>
  </r>
  <r>
    <x v="6"/>
    <x v="1"/>
    <x v="40"/>
    <x v="8"/>
    <x v="1"/>
    <x v="1"/>
    <x v="1"/>
    <n v="195200454779.5831"/>
    <n v="268483174943.34308"/>
    <n v="213524671576.59952"/>
    <n v="0"/>
    <n v="101678927689.83322"/>
    <n v="0"/>
  </r>
  <r>
    <x v="6"/>
    <x v="1"/>
    <x v="41"/>
    <x v="13"/>
    <x v="1"/>
    <x v="0"/>
    <x v="1"/>
    <n v="8573453099.9315987"/>
    <n v="7807707825.0515985"/>
    <n v="6840295457.3078518"/>
    <n v="0"/>
    <n v="6295915362.0796728"/>
    <n v="0"/>
  </r>
  <r>
    <x v="6"/>
    <x v="1"/>
    <x v="41"/>
    <x v="13"/>
    <x v="1"/>
    <x v="1"/>
    <x v="1"/>
    <n v="34975608362.058952"/>
    <n v="34039365115.818954"/>
    <n v="32102925392.139217"/>
    <n v="0"/>
    <n v="23411928856.536201"/>
    <n v="0"/>
  </r>
  <r>
    <x v="6"/>
    <x v="1"/>
    <x v="42"/>
    <x v="4"/>
    <x v="2"/>
    <x v="0"/>
    <x v="1"/>
    <n v="406280870758.98932"/>
    <n v="438061049439.33026"/>
    <n v="419837869999.76239"/>
    <n v="0"/>
    <n v="399489986774.36426"/>
    <n v="0"/>
  </r>
  <r>
    <x v="6"/>
    <x v="1"/>
    <x v="42"/>
    <x v="4"/>
    <x v="2"/>
    <x v="2"/>
    <x v="1"/>
    <n v="0"/>
    <n v="0"/>
    <n v="0"/>
    <n v="0"/>
    <n v="0"/>
    <n v="0"/>
  </r>
  <r>
    <x v="6"/>
    <x v="1"/>
    <x v="42"/>
    <x v="4"/>
    <x v="2"/>
    <x v="1"/>
    <x v="1"/>
    <n v="61816306840.467834"/>
    <n v="46022042174.525955"/>
    <n v="26507633847.065182"/>
    <n v="0"/>
    <n v="11116548619.003447"/>
    <n v="0"/>
  </r>
  <r>
    <x v="6"/>
    <x v="1"/>
    <x v="42"/>
    <x v="4"/>
    <x v="2"/>
    <x v="3"/>
    <x v="1"/>
    <n v="281674613.45663995"/>
    <n v="281674613.45663995"/>
    <n v="180518466.16799998"/>
    <n v="0"/>
    <n v="180518466.16799998"/>
    <n v="0"/>
  </r>
  <r>
    <x v="6"/>
    <x v="1"/>
    <x v="43"/>
    <x v="16"/>
    <x v="3"/>
    <x v="0"/>
    <x v="1"/>
    <n v="199144892443.87943"/>
    <n v="198307358549.4794"/>
    <n v="197248974911.73337"/>
    <n v="0"/>
    <n v="195811811304.25055"/>
    <n v="0"/>
  </r>
  <r>
    <x v="6"/>
    <x v="1"/>
    <x v="43"/>
    <x v="16"/>
    <x v="3"/>
    <x v="1"/>
    <x v="1"/>
    <n v="25137814095.141117"/>
    <n v="23717740978.472397"/>
    <n v="23534238920.444489"/>
    <n v="0"/>
    <n v="19617124317.317097"/>
    <n v="0"/>
  </r>
  <r>
    <x v="6"/>
    <x v="1"/>
    <x v="44"/>
    <x v="4"/>
    <x v="1"/>
    <x v="0"/>
    <x v="1"/>
    <n v="0"/>
    <n v="0"/>
    <n v="0"/>
    <n v="0"/>
    <n v="0"/>
    <n v="0"/>
  </r>
  <r>
    <x v="6"/>
    <x v="1"/>
    <x v="44"/>
    <x v="4"/>
    <x v="1"/>
    <x v="1"/>
    <x v="1"/>
    <n v="0"/>
    <n v="0"/>
    <n v="0"/>
    <n v="0"/>
    <n v="0"/>
    <n v="0"/>
  </r>
  <r>
    <x v="7"/>
    <x v="1"/>
    <x v="0"/>
    <x v="0"/>
    <x v="0"/>
    <x v="0"/>
    <x v="1"/>
    <n v="103112992325.10797"/>
    <n v="103112992325.10797"/>
    <n v="96844471962.964233"/>
    <n v="0"/>
    <n v="96844471962.964233"/>
    <n v="0"/>
  </r>
  <r>
    <x v="7"/>
    <x v="1"/>
    <x v="1"/>
    <x v="0"/>
    <x v="0"/>
    <x v="0"/>
    <x v="1"/>
    <n v="199015576856.13641"/>
    <n v="199015576856.13641"/>
    <n v="198247193901.33237"/>
    <n v="0"/>
    <n v="193133545161.83273"/>
    <n v="0"/>
  </r>
  <r>
    <x v="7"/>
    <x v="1"/>
    <x v="1"/>
    <x v="0"/>
    <x v="0"/>
    <x v="1"/>
    <x v="1"/>
    <n v="30554541296.184971"/>
    <n v="30554541296.184971"/>
    <n v="30142896487.784008"/>
    <n v="0"/>
    <n v="25558789404.016171"/>
    <n v="0"/>
  </r>
  <r>
    <x v="7"/>
    <x v="1"/>
    <x v="2"/>
    <x v="1"/>
    <x v="0"/>
    <x v="0"/>
    <x v="1"/>
    <n v="126490583669.49573"/>
    <n v="126471852695.39168"/>
    <n v="123898187349.32982"/>
    <n v="0"/>
    <n v="118709909149.91849"/>
    <n v="0"/>
  </r>
  <r>
    <x v="7"/>
    <x v="1"/>
    <x v="2"/>
    <x v="1"/>
    <x v="0"/>
    <x v="1"/>
    <x v="1"/>
    <n v="193752154401.92532"/>
    <n v="193752154401.92532"/>
    <n v="192790338786.94464"/>
    <n v="0"/>
    <n v="163348012783.67117"/>
    <n v="0"/>
  </r>
  <r>
    <x v="7"/>
    <x v="1"/>
    <x v="3"/>
    <x v="0"/>
    <x v="0"/>
    <x v="0"/>
    <x v="1"/>
    <n v="29236014717.767166"/>
    <n v="29236014717.767166"/>
    <n v="28500513006.787899"/>
    <n v="0"/>
    <n v="27496741643.731438"/>
    <n v="0"/>
  </r>
  <r>
    <x v="7"/>
    <x v="1"/>
    <x v="3"/>
    <x v="0"/>
    <x v="0"/>
    <x v="1"/>
    <x v="1"/>
    <n v="2504691448.7514453"/>
    <n v="2504691448.7514453"/>
    <n v="2501126783.004899"/>
    <n v="0"/>
    <n v="2389504451.7878947"/>
    <n v="0"/>
  </r>
  <r>
    <x v="7"/>
    <x v="1"/>
    <x v="4"/>
    <x v="2"/>
    <x v="0"/>
    <x v="0"/>
    <x v="1"/>
    <n v="144853468197.20255"/>
    <n v="144853468197.20255"/>
    <n v="137517897325.37274"/>
    <n v="0"/>
    <n v="133671642470.82591"/>
    <n v="0"/>
  </r>
  <r>
    <x v="7"/>
    <x v="1"/>
    <x v="4"/>
    <x v="2"/>
    <x v="0"/>
    <x v="1"/>
    <x v="1"/>
    <n v="70310313409.9422"/>
    <n v="70310313409.9422"/>
    <n v="70279208881.139297"/>
    <n v="0"/>
    <n v="62174152586.831642"/>
    <n v="0"/>
  </r>
  <r>
    <x v="7"/>
    <x v="1"/>
    <x v="5"/>
    <x v="3"/>
    <x v="0"/>
    <x v="0"/>
    <x v="1"/>
    <n v="988839998747.99377"/>
    <n v="983332588650.9303"/>
    <n v="823728560081.55811"/>
    <n v="0"/>
    <n v="797982485597.99011"/>
    <n v="0"/>
  </r>
  <r>
    <x v="7"/>
    <x v="1"/>
    <x v="5"/>
    <x v="3"/>
    <x v="0"/>
    <x v="2"/>
    <x v="1"/>
    <n v="386302391184.29547"/>
    <n v="386302391184.29547"/>
    <n v="276158136019.20264"/>
    <n v="0"/>
    <n v="274903013818.38477"/>
    <n v="0"/>
  </r>
  <r>
    <x v="7"/>
    <x v="1"/>
    <x v="5"/>
    <x v="3"/>
    <x v="0"/>
    <x v="1"/>
    <x v="1"/>
    <n v="115304045379.88231"/>
    <n v="114980372679.1442"/>
    <n v="106625589176.72734"/>
    <n v="0"/>
    <n v="61795426087.971519"/>
    <n v="0"/>
  </r>
  <r>
    <x v="7"/>
    <x v="1"/>
    <x v="5"/>
    <x v="3"/>
    <x v="0"/>
    <x v="3"/>
    <x v="1"/>
    <n v="8628597839814.5645"/>
    <n v="5926418690296.8633"/>
    <n v="4904575361301.0508"/>
    <n v="0"/>
    <n v="4904575361301.0508"/>
    <n v="0"/>
  </r>
  <r>
    <x v="7"/>
    <x v="1"/>
    <x v="6"/>
    <x v="4"/>
    <x v="0"/>
    <x v="0"/>
    <x v="1"/>
    <n v="161326584747.55212"/>
    <n v="161326584747.55212"/>
    <n v="150803460120.3685"/>
    <n v="0"/>
    <n v="143124399144.05908"/>
    <n v="0"/>
  </r>
  <r>
    <x v="7"/>
    <x v="1"/>
    <x v="6"/>
    <x v="4"/>
    <x v="0"/>
    <x v="1"/>
    <x v="1"/>
    <n v="5840119347335.7266"/>
    <n v="5822524379802.4668"/>
    <n v="5807290107292.6855"/>
    <n v="0"/>
    <n v="5249333404520.8398"/>
    <n v="0"/>
  </r>
  <r>
    <x v="7"/>
    <x v="1"/>
    <x v="7"/>
    <x v="5"/>
    <x v="0"/>
    <x v="0"/>
    <x v="1"/>
    <n v="92702386078.598846"/>
    <n v="92389722895.477463"/>
    <n v="76880072764.08165"/>
    <n v="0"/>
    <n v="70503296526.740326"/>
    <n v="0"/>
  </r>
  <r>
    <x v="7"/>
    <x v="1"/>
    <x v="7"/>
    <x v="5"/>
    <x v="0"/>
    <x v="1"/>
    <x v="1"/>
    <n v="624464571414.37732"/>
    <n v="618736393375.22083"/>
    <n v="587971708110.59717"/>
    <n v="0"/>
    <n v="307557873215.604"/>
    <n v="0"/>
  </r>
  <r>
    <x v="7"/>
    <x v="1"/>
    <x v="7"/>
    <x v="5"/>
    <x v="0"/>
    <x v="3"/>
    <x v="1"/>
    <n v="0"/>
    <n v="0"/>
    <n v="0"/>
    <n v="0"/>
    <n v="0"/>
    <n v="0"/>
  </r>
  <r>
    <x v="7"/>
    <x v="1"/>
    <x v="8"/>
    <x v="6"/>
    <x v="0"/>
    <x v="0"/>
    <x v="1"/>
    <n v="98539787535.656876"/>
    <n v="98539787535.656876"/>
    <n v="86830338614.49646"/>
    <n v="0"/>
    <n v="86420204704.100494"/>
    <n v="0"/>
  </r>
  <r>
    <x v="7"/>
    <x v="1"/>
    <x v="9"/>
    <x v="7"/>
    <x v="0"/>
    <x v="0"/>
    <x v="1"/>
    <n v="35878603117.791679"/>
    <n v="35878603117.791679"/>
    <n v="34885210073.104897"/>
    <n v="0"/>
    <n v="34060136773.358719"/>
    <n v="0"/>
  </r>
  <r>
    <x v="7"/>
    <x v="1"/>
    <x v="9"/>
    <x v="7"/>
    <x v="0"/>
    <x v="1"/>
    <x v="1"/>
    <n v="169069083323.00531"/>
    <n v="169069083323.00531"/>
    <n v="163346979753.15921"/>
    <n v="0"/>
    <n v="99124639807.014908"/>
    <n v="0"/>
  </r>
  <r>
    <x v="7"/>
    <x v="1"/>
    <x v="9"/>
    <x v="7"/>
    <x v="0"/>
    <x v="3"/>
    <x v="1"/>
    <n v="0"/>
    <n v="0"/>
    <n v="0"/>
    <n v="0"/>
    <n v="0"/>
    <n v="0"/>
  </r>
  <r>
    <x v="7"/>
    <x v="1"/>
    <x v="10"/>
    <x v="8"/>
    <x v="0"/>
    <x v="0"/>
    <x v="1"/>
    <n v="28684335660.01318"/>
    <n v="28684335660.01318"/>
    <n v="27704026869.289772"/>
    <n v="0"/>
    <n v="27375884025.904251"/>
    <n v="0"/>
  </r>
  <r>
    <x v="7"/>
    <x v="1"/>
    <x v="10"/>
    <x v="8"/>
    <x v="0"/>
    <x v="1"/>
    <x v="1"/>
    <n v="226302986725.19724"/>
    <n v="226356014418.34476"/>
    <n v="190882394664.22647"/>
    <n v="0"/>
    <n v="150781110624.64484"/>
    <n v="0"/>
  </r>
  <r>
    <x v="7"/>
    <x v="1"/>
    <x v="10"/>
    <x v="8"/>
    <x v="0"/>
    <x v="3"/>
    <x v="1"/>
    <n v="0"/>
    <n v="0"/>
    <n v="0"/>
    <n v="0"/>
    <n v="0"/>
    <n v="0"/>
  </r>
  <r>
    <x v="7"/>
    <x v="1"/>
    <x v="11"/>
    <x v="9"/>
    <x v="0"/>
    <x v="0"/>
    <x v="1"/>
    <n v="32897162271.079075"/>
    <n v="32897162271.079075"/>
    <n v="32158367025.203419"/>
    <n v="0"/>
    <n v="31481025994.52644"/>
    <n v="0"/>
  </r>
  <r>
    <x v="7"/>
    <x v="1"/>
    <x v="11"/>
    <x v="9"/>
    <x v="0"/>
    <x v="1"/>
    <x v="1"/>
    <n v="253173069050.37573"/>
    <n v="257767106828.33917"/>
    <n v="252657737354.21576"/>
    <n v="0"/>
    <n v="113929076068.47328"/>
    <n v="0"/>
  </r>
  <r>
    <x v="7"/>
    <x v="1"/>
    <x v="12"/>
    <x v="10"/>
    <x v="0"/>
    <x v="0"/>
    <x v="1"/>
    <n v="106992557444.91469"/>
    <n v="106992557444.91469"/>
    <n v="101583537894.18939"/>
    <n v="0"/>
    <n v="98608954897.994583"/>
    <n v="0"/>
  </r>
  <r>
    <x v="7"/>
    <x v="1"/>
    <x v="12"/>
    <x v="10"/>
    <x v="0"/>
    <x v="1"/>
    <x v="1"/>
    <n v="65406420476.904968"/>
    <n v="63728038746.532715"/>
    <n v="62666577591.217873"/>
    <n v="0"/>
    <n v="52001511558.596512"/>
    <n v="0"/>
  </r>
  <r>
    <x v="7"/>
    <x v="1"/>
    <x v="12"/>
    <x v="10"/>
    <x v="0"/>
    <x v="3"/>
    <x v="1"/>
    <n v="0"/>
    <n v="0"/>
    <n v="0"/>
    <n v="0"/>
    <n v="0"/>
    <n v="0"/>
  </r>
  <r>
    <x v="7"/>
    <x v="1"/>
    <x v="13"/>
    <x v="11"/>
    <x v="0"/>
    <x v="0"/>
    <x v="1"/>
    <n v="22429868892.710289"/>
    <n v="22429868892.710289"/>
    <n v="21211850663.809334"/>
    <n v="0"/>
    <n v="20788735106.285301"/>
    <n v="0"/>
  </r>
  <r>
    <x v="7"/>
    <x v="1"/>
    <x v="13"/>
    <x v="11"/>
    <x v="0"/>
    <x v="1"/>
    <x v="1"/>
    <n v="53581426849.046013"/>
    <n v="56872221259.840233"/>
    <n v="56681937117.917633"/>
    <n v="0"/>
    <n v="50135442826.634361"/>
    <n v="0"/>
  </r>
  <r>
    <x v="7"/>
    <x v="1"/>
    <x v="14"/>
    <x v="12"/>
    <x v="0"/>
    <x v="0"/>
    <x v="1"/>
    <n v="42496479599.596298"/>
    <n v="42496479599.596298"/>
    <n v="40356590949.847008"/>
    <n v="0"/>
    <n v="37086803621.88353"/>
    <n v="0"/>
  </r>
  <r>
    <x v="7"/>
    <x v="1"/>
    <x v="14"/>
    <x v="12"/>
    <x v="0"/>
    <x v="1"/>
    <x v="1"/>
    <n v="1706185881709.8325"/>
    <n v="1716638060343.334"/>
    <n v="1657791728229.8879"/>
    <n v="0"/>
    <n v="1409323425822.6687"/>
    <n v="0"/>
  </r>
  <r>
    <x v="7"/>
    <x v="1"/>
    <x v="15"/>
    <x v="1"/>
    <x v="0"/>
    <x v="0"/>
    <x v="1"/>
    <n v="14075191653.991215"/>
    <n v="14075191653.991215"/>
    <n v="13367002531.632736"/>
    <n v="0"/>
    <n v="13233056664.381321"/>
    <n v="0"/>
  </r>
  <r>
    <x v="7"/>
    <x v="1"/>
    <x v="15"/>
    <x v="1"/>
    <x v="0"/>
    <x v="1"/>
    <x v="1"/>
    <n v="6237741448.2721386"/>
    <n v="6237741448.2721386"/>
    <n v="5989581195.6509037"/>
    <n v="0"/>
    <n v="5703217308.7625103"/>
    <n v="0"/>
  </r>
  <r>
    <x v="7"/>
    <x v="1"/>
    <x v="16"/>
    <x v="13"/>
    <x v="0"/>
    <x v="0"/>
    <x v="1"/>
    <n v="39926601479.274452"/>
    <n v="39678776283.436302"/>
    <n v="37688556733.026421"/>
    <n v="0"/>
    <n v="32623255153.403252"/>
    <n v="0"/>
  </r>
  <r>
    <x v="7"/>
    <x v="1"/>
    <x v="16"/>
    <x v="13"/>
    <x v="0"/>
    <x v="1"/>
    <x v="1"/>
    <n v="493766469203.70795"/>
    <n v="490976994906.36694"/>
    <n v="471418666457.51575"/>
    <n v="0"/>
    <n v="422411255251.70386"/>
    <n v="0"/>
  </r>
  <r>
    <x v="7"/>
    <x v="1"/>
    <x v="17"/>
    <x v="2"/>
    <x v="0"/>
    <x v="0"/>
    <x v="1"/>
    <n v="15738734130.340578"/>
    <n v="15738734130.340578"/>
    <n v="14752076921.165449"/>
    <n v="0"/>
    <n v="14429968517.55781"/>
    <n v="0"/>
  </r>
  <r>
    <x v="7"/>
    <x v="1"/>
    <x v="17"/>
    <x v="2"/>
    <x v="0"/>
    <x v="1"/>
    <x v="1"/>
    <n v="43717095053.839767"/>
    <n v="43717095053.839767"/>
    <n v="42382555091.900024"/>
    <n v="0"/>
    <n v="33506366772.642963"/>
    <n v="0"/>
  </r>
  <r>
    <x v="7"/>
    <x v="1"/>
    <x v="18"/>
    <x v="14"/>
    <x v="0"/>
    <x v="0"/>
    <x v="1"/>
    <n v="125367220873.64462"/>
    <n v="125367220873.64462"/>
    <n v="109573130579.71214"/>
    <n v="0"/>
    <n v="104169077553.97476"/>
    <n v="0"/>
  </r>
  <r>
    <x v="7"/>
    <x v="1"/>
    <x v="18"/>
    <x v="14"/>
    <x v="0"/>
    <x v="1"/>
    <x v="1"/>
    <n v="64325662002.075607"/>
    <n v="62008784589.821274"/>
    <n v="58129987301.63179"/>
    <n v="0"/>
    <n v="30002697924.562767"/>
    <n v="0"/>
  </r>
  <r>
    <x v="7"/>
    <x v="1"/>
    <x v="19"/>
    <x v="15"/>
    <x v="0"/>
    <x v="0"/>
    <x v="1"/>
    <n v="30879247054.8111"/>
    <n v="30879247054.8111"/>
    <n v="27924214263.571362"/>
    <n v="0"/>
    <n v="27545275888.57724"/>
    <n v="0"/>
  </r>
  <r>
    <x v="7"/>
    <x v="1"/>
    <x v="19"/>
    <x v="15"/>
    <x v="0"/>
    <x v="1"/>
    <x v="1"/>
    <n v="24116878397.923698"/>
    <n v="24116878397.923698"/>
    <n v="22871829606.915665"/>
    <n v="0"/>
    <n v="18690829844.325348"/>
    <n v="0"/>
  </r>
  <r>
    <x v="7"/>
    <x v="1"/>
    <x v="20"/>
    <x v="14"/>
    <x v="0"/>
    <x v="0"/>
    <x v="1"/>
    <n v="112765162699.17017"/>
    <n v="112667185296.1644"/>
    <n v="104847839321.83331"/>
    <n v="0"/>
    <n v="100922983768.54517"/>
    <n v="0"/>
  </r>
  <r>
    <x v="7"/>
    <x v="1"/>
    <x v="20"/>
    <x v="14"/>
    <x v="0"/>
    <x v="1"/>
    <x v="1"/>
    <n v="491863214924.99585"/>
    <n v="482977528978.86865"/>
    <n v="460353184361.43103"/>
    <n v="0"/>
    <n v="291213773156.80292"/>
    <n v="0"/>
  </r>
  <r>
    <x v="7"/>
    <x v="1"/>
    <x v="21"/>
    <x v="7"/>
    <x v="1"/>
    <x v="0"/>
    <x v="1"/>
    <n v="19003979492.456879"/>
    <n v="19003979492.456879"/>
    <n v="17958129911.011719"/>
    <n v="0"/>
    <n v="17486082007.722496"/>
    <n v="0"/>
  </r>
  <r>
    <x v="7"/>
    <x v="1"/>
    <x v="21"/>
    <x v="7"/>
    <x v="1"/>
    <x v="1"/>
    <x v="1"/>
    <n v="69878604800.480469"/>
    <n v="69440930145.231522"/>
    <n v="69399509221.218491"/>
    <n v="0"/>
    <n v="50635619257.066475"/>
    <n v="0"/>
  </r>
  <r>
    <x v="7"/>
    <x v="1"/>
    <x v="22"/>
    <x v="6"/>
    <x v="1"/>
    <x v="0"/>
    <x v="1"/>
    <n v="32846183763.78867"/>
    <n v="32846183763.78867"/>
    <n v="25278216595.44503"/>
    <n v="0"/>
    <n v="18279771679.947414"/>
    <n v="0"/>
  </r>
  <r>
    <x v="7"/>
    <x v="1"/>
    <x v="22"/>
    <x v="6"/>
    <x v="1"/>
    <x v="1"/>
    <x v="1"/>
    <n v="3697169165976.1396"/>
    <n v="3477861485937.2539"/>
    <n v="3262415588118.0889"/>
    <n v="0"/>
    <n v="2982723360566.9224"/>
    <n v="0"/>
  </r>
  <r>
    <x v="7"/>
    <x v="1"/>
    <x v="22"/>
    <x v="6"/>
    <x v="1"/>
    <x v="3"/>
    <x v="1"/>
    <n v="5078856080.4547977"/>
    <n v="5701156673.9576874"/>
    <n v="4844418047.2481604"/>
    <n v="0"/>
    <n v="4284045487.664885"/>
    <n v="0"/>
  </r>
  <r>
    <x v="7"/>
    <x v="1"/>
    <x v="23"/>
    <x v="13"/>
    <x v="1"/>
    <x v="0"/>
    <x v="1"/>
    <n v="25970364478.441387"/>
    <n v="25970364478.441387"/>
    <n v="25911976650.497826"/>
    <n v="0"/>
    <n v="25086745349.221703"/>
    <n v="0"/>
  </r>
  <r>
    <x v="7"/>
    <x v="1"/>
    <x v="23"/>
    <x v="13"/>
    <x v="1"/>
    <x v="1"/>
    <x v="1"/>
    <n v="33766071987.947514"/>
    <n v="33067262569.450405"/>
    <n v="31153615751.236702"/>
    <n v="0"/>
    <n v="23224627076.234657"/>
    <n v="0"/>
  </r>
  <r>
    <x v="7"/>
    <x v="1"/>
    <x v="24"/>
    <x v="5"/>
    <x v="1"/>
    <x v="0"/>
    <x v="1"/>
    <n v="100174488634.4185"/>
    <n v="99974211295.921387"/>
    <n v="95873641398.144302"/>
    <n v="0"/>
    <n v="83806973209.661652"/>
    <n v="0"/>
  </r>
  <r>
    <x v="7"/>
    <x v="1"/>
    <x v="24"/>
    <x v="5"/>
    <x v="1"/>
    <x v="2"/>
    <x v="1"/>
    <n v="0"/>
    <n v="0"/>
    <n v="0"/>
    <n v="0"/>
    <n v="0"/>
    <n v="0"/>
  </r>
  <r>
    <x v="7"/>
    <x v="1"/>
    <x v="24"/>
    <x v="5"/>
    <x v="1"/>
    <x v="1"/>
    <x v="1"/>
    <n v="6111398150574.5557"/>
    <n v="3827817384052.5298"/>
    <n v="2308667733657.5078"/>
    <n v="0"/>
    <n v="704060861911.2804"/>
    <n v="0"/>
  </r>
  <r>
    <x v="7"/>
    <x v="1"/>
    <x v="24"/>
    <x v="5"/>
    <x v="1"/>
    <x v="3"/>
    <x v="1"/>
    <n v="115267532947.97688"/>
    <n v="115267532947.97688"/>
    <n v="0"/>
    <n v="0"/>
    <n v="0"/>
    <n v="0"/>
  </r>
  <r>
    <x v="7"/>
    <x v="1"/>
    <x v="25"/>
    <x v="3"/>
    <x v="1"/>
    <x v="0"/>
    <x v="1"/>
    <n v="619533277947.91418"/>
    <n v="730058211753.98828"/>
    <n v="717511510271.89551"/>
    <n v="0"/>
    <n v="716256466331.96912"/>
    <n v="0"/>
  </r>
  <r>
    <x v="7"/>
    <x v="1"/>
    <x v="25"/>
    <x v="3"/>
    <x v="1"/>
    <x v="2"/>
    <x v="1"/>
    <n v="131292374062.69179"/>
    <n v="131292374062.69179"/>
    <n v="129785431174.91722"/>
    <n v="0"/>
    <n v="129785431174.91722"/>
    <n v="0"/>
  </r>
  <r>
    <x v="7"/>
    <x v="1"/>
    <x v="25"/>
    <x v="3"/>
    <x v="1"/>
    <x v="1"/>
    <x v="1"/>
    <n v="7867392388.2464743"/>
    <n v="7867392388.2464743"/>
    <n v="7105368349.8847113"/>
    <n v="0"/>
    <n v="6437192008.7765169"/>
    <n v="0"/>
  </r>
  <r>
    <x v="7"/>
    <x v="1"/>
    <x v="26"/>
    <x v="8"/>
    <x v="1"/>
    <x v="0"/>
    <x v="1"/>
    <n v="16121481414.338497"/>
    <n v="16121481414.338497"/>
    <n v="15818246308.539524"/>
    <n v="0"/>
    <n v="15202462222.368275"/>
    <n v="0"/>
  </r>
  <r>
    <x v="7"/>
    <x v="1"/>
    <x v="26"/>
    <x v="8"/>
    <x v="1"/>
    <x v="1"/>
    <x v="1"/>
    <n v="127461489303.73734"/>
    <n v="126876680174.13519"/>
    <n v="117591563635.67259"/>
    <n v="0"/>
    <n v="94327004253.656616"/>
    <n v="0"/>
  </r>
  <r>
    <x v="7"/>
    <x v="1"/>
    <x v="27"/>
    <x v="9"/>
    <x v="1"/>
    <x v="0"/>
    <x v="1"/>
    <n v="50799038623.292946"/>
    <n v="50729878103.524162"/>
    <n v="46843980215.715019"/>
    <n v="0"/>
    <n v="43780551500.666016"/>
    <n v="0"/>
  </r>
  <r>
    <x v="7"/>
    <x v="1"/>
    <x v="27"/>
    <x v="9"/>
    <x v="1"/>
    <x v="2"/>
    <x v="1"/>
    <n v="0"/>
    <n v="0"/>
    <n v="0"/>
    <n v="0"/>
    <n v="0"/>
    <n v="0"/>
  </r>
  <r>
    <x v="7"/>
    <x v="1"/>
    <x v="27"/>
    <x v="9"/>
    <x v="1"/>
    <x v="1"/>
    <x v="1"/>
    <n v="1097021314582.7334"/>
    <n v="1059228498582.2821"/>
    <n v="984288612168.91687"/>
    <n v="0"/>
    <n v="503820905676.49225"/>
    <n v="0"/>
  </r>
  <r>
    <x v="7"/>
    <x v="1"/>
    <x v="28"/>
    <x v="9"/>
    <x v="1"/>
    <x v="0"/>
    <x v="1"/>
    <n v="9051383024.7398853"/>
    <n v="9051383024.7398853"/>
    <n v="8398839447.9964581"/>
    <n v="0"/>
    <n v="7982810132.0800123"/>
    <n v="0"/>
  </r>
  <r>
    <x v="7"/>
    <x v="1"/>
    <x v="28"/>
    <x v="9"/>
    <x v="1"/>
    <x v="1"/>
    <x v="1"/>
    <n v="47137450171.667511"/>
    <n v="53252564785.243599"/>
    <n v="51882742844.9366"/>
    <n v="0"/>
    <n v="36140305972.753448"/>
    <n v="0"/>
  </r>
  <r>
    <x v="7"/>
    <x v="1"/>
    <x v="29"/>
    <x v="12"/>
    <x v="1"/>
    <x v="0"/>
    <x v="1"/>
    <n v="21124736401.62104"/>
    <n v="21124736401.62104"/>
    <n v="19135705288.29274"/>
    <n v="0"/>
    <n v="18642434970.894478"/>
    <n v="0"/>
  </r>
  <r>
    <x v="7"/>
    <x v="1"/>
    <x v="29"/>
    <x v="12"/>
    <x v="1"/>
    <x v="1"/>
    <x v="1"/>
    <n v="134216515418.77596"/>
    <n v="149689820906.00983"/>
    <n v="146636137859.15338"/>
    <n v="0"/>
    <n v="117434184633.97519"/>
    <n v="0"/>
  </r>
  <r>
    <x v="7"/>
    <x v="1"/>
    <x v="30"/>
    <x v="9"/>
    <x v="1"/>
    <x v="0"/>
    <x v="1"/>
    <n v="6904615996.7660112"/>
    <n v="6904615996.7660112"/>
    <n v="6629030799.9370899"/>
    <n v="0"/>
    <n v="6521113544.7302046"/>
    <n v="0"/>
  </r>
  <r>
    <x v="7"/>
    <x v="1"/>
    <x v="30"/>
    <x v="9"/>
    <x v="1"/>
    <x v="1"/>
    <x v="1"/>
    <n v="265944839936.14197"/>
    <n v="268397598628.12729"/>
    <n v="268342800601.45667"/>
    <n v="0"/>
    <n v="264798908480.64343"/>
    <n v="0"/>
  </r>
  <r>
    <x v="7"/>
    <x v="1"/>
    <x v="31"/>
    <x v="9"/>
    <x v="1"/>
    <x v="0"/>
    <x v="1"/>
    <n v="38520788561.531792"/>
    <n v="38520788561.531792"/>
    <n v="36497421368.179207"/>
    <n v="0"/>
    <n v="35882015895.510056"/>
    <n v="0"/>
  </r>
  <r>
    <x v="7"/>
    <x v="1"/>
    <x v="31"/>
    <x v="9"/>
    <x v="1"/>
    <x v="1"/>
    <x v="1"/>
    <n v="51914361508.720924"/>
    <n v="51914361508.720924"/>
    <n v="51777525731.689026"/>
    <n v="0"/>
    <n v="45959203270.233887"/>
    <n v="0"/>
  </r>
  <r>
    <x v="7"/>
    <x v="1"/>
    <x v="32"/>
    <x v="14"/>
    <x v="1"/>
    <x v="0"/>
    <x v="1"/>
    <n v="0"/>
    <n v="0"/>
    <n v="0"/>
    <n v="0"/>
    <n v="0"/>
    <n v="0"/>
  </r>
  <r>
    <x v="7"/>
    <x v="1"/>
    <x v="32"/>
    <x v="14"/>
    <x v="1"/>
    <x v="2"/>
    <x v="1"/>
    <n v="0"/>
    <n v="0"/>
    <n v="0"/>
    <n v="0"/>
    <n v="0"/>
    <n v="0"/>
  </r>
  <r>
    <x v="7"/>
    <x v="1"/>
    <x v="32"/>
    <x v="14"/>
    <x v="1"/>
    <x v="1"/>
    <x v="1"/>
    <n v="0"/>
    <n v="0"/>
    <n v="0"/>
    <n v="0"/>
    <n v="0"/>
    <n v="0"/>
  </r>
  <r>
    <x v="7"/>
    <x v="1"/>
    <x v="33"/>
    <x v="13"/>
    <x v="1"/>
    <x v="0"/>
    <x v="1"/>
    <n v="11084801724.189363"/>
    <n v="11084801724.189363"/>
    <n v="10339769939.97031"/>
    <n v="0"/>
    <n v="9990626194.9755058"/>
    <n v="0"/>
  </r>
  <r>
    <x v="7"/>
    <x v="1"/>
    <x v="33"/>
    <x v="13"/>
    <x v="1"/>
    <x v="1"/>
    <x v="1"/>
    <n v="81815722039.326248"/>
    <n v="82917885277.179245"/>
    <n v="78801511644.469131"/>
    <n v="0"/>
    <n v="63560645291.486893"/>
    <n v="0"/>
  </r>
  <r>
    <x v="7"/>
    <x v="1"/>
    <x v="34"/>
    <x v="4"/>
    <x v="1"/>
    <x v="0"/>
    <x v="1"/>
    <n v="8807625331.9706364"/>
    <n v="8807625331.9706364"/>
    <n v="8440357395.5736647"/>
    <n v="0"/>
    <n v="8326387159.8062248"/>
    <n v="0"/>
  </r>
  <r>
    <x v="7"/>
    <x v="1"/>
    <x v="34"/>
    <x v="4"/>
    <x v="1"/>
    <x v="1"/>
    <x v="1"/>
    <n v="9379360940.4575729"/>
    <n v="10227669651.927937"/>
    <n v="10227669651.927937"/>
    <n v="0"/>
    <n v="10165220783.101542"/>
    <n v="0"/>
  </r>
  <r>
    <x v="7"/>
    <x v="1"/>
    <x v="35"/>
    <x v="2"/>
    <x v="1"/>
    <x v="0"/>
    <x v="1"/>
    <n v="23204099298.859421"/>
    <n v="23204099298.859421"/>
    <n v="22108186257.111633"/>
    <n v="0"/>
    <n v="21538814703.597343"/>
    <n v="0"/>
  </r>
  <r>
    <x v="7"/>
    <x v="1"/>
    <x v="35"/>
    <x v="2"/>
    <x v="1"/>
    <x v="1"/>
    <x v="1"/>
    <n v="31589914620.760231"/>
    <n v="31589914620.760231"/>
    <n v="31536246436.361668"/>
    <n v="0"/>
    <n v="29597630772.919674"/>
    <n v="0"/>
  </r>
  <r>
    <x v="7"/>
    <x v="1"/>
    <x v="36"/>
    <x v="7"/>
    <x v="1"/>
    <x v="0"/>
    <x v="1"/>
    <n v="10645218901.383121"/>
    <n v="10645218901.383121"/>
    <n v="9897482809.7242889"/>
    <n v="0"/>
    <n v="9687690892.8255081"/>
    <n v="0"/>
  </r>
  <r>
    <x v="7"/>
    <x v="1"/>
    <x v="36"/>
    <x v="7"/>
    <x v="1"/>
    <x v="1"/>
    <x v="1"/>
    <n v="23274153142.008556"/>
    <n v="23274153142.008556"/>
    <n v="22996753562.168823"/>
    <n v="0"/>
    <n v="19791068550.953892"/>
    <n v="0"/>
  </r>
  <r>
    <x v="7"/>
    <x v="1"/>
    <x v="36"/>
    <x v="7"/>
    <x v="1"/>
    <x v="3"/>
    <x v="1"/>
    <n v="0"/>
    <n v="0"/>
    <n v="0"/>
    <n v="0"/>
    <n v="0"/>
    <n v="0"/>
  </r>
  <r>
    <x v="7"/>
    <x v="1"/>
    <x v="37"/>
    <x v="9"/>
    <x v="1"/>
    <x v="0"/>
    <x v="1"/>
    <n v="18125431968.989826"/>
    <n v="18125431968.989826"/>
    <n v="17567361611.821018"/>
    <n v="0"/>
    <n v="16265333799.861332"/>
    <n v="0"/>
  </r>
  <r>
    <x v="7"/>
    <x v="1"/>
    <x v="37"/>
    <x v="9"/>
    <x v="1"/>
    <x v="1"/>
    <x v="1"/>
    <n v="183768611483.30011"/>
    <n v="184981113519.57385"/>
    <n v="182177909281.33435"/>
    <n v="0"/>
    <n v="168094354325.21127"/>
    <n v="0"/>
  </r>
  <r>
    <x v="7"/>
    <x v="1"/>
    <x v="38"/>
    <x v="3"/>
    <x v="1"/>
    <x v="0"/>
    <x v="1"/>
    <n v="72824747846.916077"/>
    <n v="72824747846.916077"/>
    <n v="71116134098.12735"/>
    <n v="0"/>
    <n v="68971638118.635483"/>
    <n v="0"/>
  </r>
  <r>
    <x v="7"/>
    <x v="1"/>
    <x v="38"/>
    <x v="3"/>
    <x v="1"/>
    <x v="1"/>
    <x v="1"/>
    <n v="27846917033.146126"/>
    <n v="27195655471.990059"/>
    <n v="26737902193.716457"/>
    <n v="0"/>
    <n v="23056711460.705421"/>
    <n v="0"/>
  </r>
  <r>
    <x v="7"/>
    <x v="1"/>
    <x v="38"/>
    <x v="3"/>
    <x v="1"/>
    <x v="3"/>
    <x v="1"/>
    <n v="0"/>
    <n v="0"/>
    <n v="0"/>
    <n v="0"/>
    <n v="0"/>
    <n v="0"/>
  </r>
  <r>
    <x v="7"/>
    <x v="1"/>
    <x v="39"/>
    <x v="5"/>
    <x v="1"/>
    <x v="0"/>
    <x v="1"/>
    <n v="40448256226.383812"/>
    <n v="40348837979.216187"/>
    <n v="34680853452.637863"/>
    <n v="0"/>
    <n v="31827617880.598011"/>
    <n v="0"/>
  </r>
  <r>
    <x v="7"/>
    <x v="1"/>
    <x v="39"/>
    <x v="5"/>
    <x v="1"/>
    <x v="1"/>
    <x v="1"/>
    <n v="187277169317.33966"/>
    <n v="204624319240.80566"/>
    <n v="183985183234.76871"/>
    <n v="0"/>
    <n v="108304494811.00444"/>
    <n v="0"/>
  </r>
  <r>
    <x v="7"/>
    <x v="1"/>
    <x v="40"/>
    <x v="8"/>
    <x v="1"/>
    <x v="0"/>
    <x v="1"/>
    <n v="347577952268.08368"/>
    <n v="346320095314.78888"/>
    <n v="326379027633.37695"/>
    <n v="0"/>
    <n v="324915321496.35205"/>
    <n v="0"/>
  </r>
  <r>
    <x v="7"/>
    <x v="1"/>
    <x v="40"/>
    <x v="8"/>
    <x v="1"/>
    <x v="1"/>
    <x v="1"/>
    <n v="232605711686.01294"/>
    <n v="227846603419.42334"/>
    <n v="217626993470.7948"/>
    <n v="0"/>
    <n v="132252395822.36844"/>
    <n v="0"/>
  </r>
  <r>
    <x v="7"/>
    <x v="1"/>
    <x v="41"/>
    <x v="13"/>
    <x v="1"/>
    <x v="0"/>
    <x v="1"/>
    <n v="8228797888.5190754"/>
    <n v="8205744381.9294796"/>
    <n v="7381344188.3827934"/>
    <n v="0"/>
    <n v="6860945122.5520401"/>
    <n v="0"/>
  </r>
  <r>
    <x v="7"/>
    <x v="1"/>
    <x v="41"/>
    <x v="13"/>
    <x v="1"/>
    <x v="1"/>
    <x v="1"/>
    <n v="27459720422.376415"/>
    <n v="27221981135.671215"/>
    <n v="27166526189.244423"/>
    <n v="0"/>
    <n v="23771263407.07555"/>
    <n v="0"/>
  </r>
  <r>
    <x v="7"/>
    <x v="1"/>
    <x v="42"/>
    <x v="4"/>
    <x v="2"/>
    <x v="0"/>
    <x v="1"/>
    <n v="421337532774.8053"/>
    <n v="474013319714.53589"/>
    <n v="421776022007.09393"/>
    <n v="0"/>
    <n v="400885576789.16809"/>
    <n v="0"/>
  </r>
  <r>
    <x v="7"/>
    <x v="1"/>
    <x v="42"/>
    <x v="4"/>
    <x v="2"/>
    <x v="2"/>
    <x v="1"/>
    <n v="0"/>
    <n v="0"/>
    <n v="0"/>
    <n v="0"/>
    <n v="0"/>
    <n v="0"/>
  </r>
  <r>
    <x v="7"/>
    <x v="1"/>
    <x v="42"/>
    <x v="4"/>
    <x v="2"/>
    <x v="1"/>
    <x v="1"/>
    <n v="57730563825.625664"/>
    <n v="82376043293.330597"/>
    <n v="50371087104.315575"/>
    <n v="0"/>
    <n v="21612941418.400723"/>
    <n v="0"/>
  </r>
  <r>
    <x v="7"/>
    <x v="1"/>
    <x v="42"/>
    <x v="4"/>
    <x v="2"/>
    <x v="3"/>
    <x v="1"/>
    <n v="214894702.51907516"/>
    <n v="1127313993.9792554"/>
    <n v="120356382.72353826"/>
    <n v="0"/>
    <n v="57319450.642613411"/>
    <n v="0"/>
  </r>
  <r>
    <x v="7"/>
    <x v="1"/>
    <x v="43"/>
    <x v="16"/>
    <x v="3"/>
    <x v="0"/>
    <x v="1"/>
    <n v="203836001686.87769"/>
    <n v="208951502171.91809"/>
    <n v="206685843297.18307"/>
    <n v="0"/>
    <n v="204268531969.4213"/>
    <n v="0"/>
  </r>
  <r>
    <x v="7"/>
    <x v="1"/>
    <x v="43"/>
    <x v="16"/>
    <x v="3"/>
    <x v="1"/>
    <x v="1"/>
    <n v="28458113040.693642"/>
    <n v="32269415286.644394"/>
    <n v="31584949419.908108"/>
    <n v="0"/>
    <n v="29535684418.666538"/>
    <n v="0"/>
  </r>
  <r>
    <x v="7"/>
    <x v="1"/>
    <x v="44"/>
    <x v="4"/>
    <x v="1"/>
    <x v="0"/>
    <x v="1"/>
    <n v="0"/>
    <n v="0"/>
    <n v="0"/>
    <n v="0"/>
    <n v="0"/>
    <n v="0"/>
  </r>
  <r>
    <x v="7"/>
    <x v="1"/>
    <x v="44"/>
    <x v="4"/>
    <x v="1"/>
    <x v="1"/>
    <x v="1"/>
    <n v="0"/>
    <n v="0"/>
    <n v="0"/>
    <n v="0"/>
    <n v="0"/>
    <n v="0"/>
  </r>
  <r>
    <x v="8"/>
    <x v="2"/>
    <x v="0"/>
    <x v="0"/>
    <x v="0"/>
    <x v="0"/>
    <x v="1"/>
    <n v="108396730518.08258"/>
    <n v="108396730518.08258"/>
    <n v="97038583849.271011"/>
    <n v="0"/>
    <n v="96610431947.755493"/>
    <n v="0"/>
  </r>
  <r>
    <x v="8"/>
    <x v="2"/>
    <x v="1"/>
    <x v="0"/>
    <x v="0"/>
    <x v="0"/>
    <x v="1"/>
    <n v="216208146658.22318"/>
    <n v="216208146658.22318"/>
    <n v="215050281867.67548"/>
    <n v="0"/>
    <n v="206947549682.68182"/>
    <n v="0"/>
  </r>
  <r>
    <x v="8"/>
    <x v="2"/>
    <x v="1"/>
    <x v="0"/>
    <x v="0"/>
    <x v="1"/>
    <x v="1"/>
    <n v="11643758364.505117"/>
    <n v="11643758364.505117"/>
    <n v="10903816609.568783"/>
    <n v="0"/>
    <n v="10260703468.67853"/>
    <n v="0"/>
  </r>
  <r>
    <x v="8"/>
    <x v="2"/>
    <x v="2"/>
    <x v="1"/>
    <x v="0"/>
    <x v="0"/>
    <x v="1"/>
    <n v="136983776539.67574"/>
    <n v="134536641120.79868"/>
    <n v="130181199075.47009"/>
    <n v="0"/>
    <n v="125062803757.51912"/>
    <n v="0"/>
  </r>
  <r>
    <x v="8"/>
    <x v="2"/>
    <x v="2"/>
    <x v="1"/>
    <x v="0"/>
    <x v="1"/>
    <x v="1"/>
    <n v="152718201887.01978"/>
    <n v="141171380822.50934"/>
    <n v="139923288732.72153"/>
    <n v="0"/>
    <n v="118517007038.00856"/>
    <n v="0"/>
  </r>
  <r>
    <x v="8"/>
    <x v="2"/>
    <x v="3"/>
    <x v="0"/>
    <x v="0"/>
    <x v="0"/>
    <x v="1"/>
    <n v="30121891028.676445"/>
    <n v="30121891028.676445"/>
    <n v="28060856506.185951"/>
    <n v="0"/>
    <n v="27063968358.069576"/>
    <n v="0"/>
  </r>
  <r>
    <x v="8"/>
    <x v="2"/>
    <x v="3"/>
    <x v="0"/>
    <x v="0"/>
    <x v="1"/>
    <x v="1"/>
    <n v="2470381007.0163817"/>
    <n v="2470381007.0163817"/>
    <n v="2322242437.6508365"/>
    <n v="0"/>
    <n v="2300974004.2037373"/>
    <n v="0"/>
  </r>
  <r>
    <x v="8"/>
    <x v="2"/>
    <x v="4"/>
    <x v="2"/>
    <x v="0"/>
    <x v="0"/>
    <x v="1"/>
    <n v="148965914262.42865"/>
    <n v="148965914262.42865"/>
    <n v="140820633105.96634"/>
    <n v="0"/>
    <n v="136288753453.869"/>
    <n v="0"/>
  </r>
  <r>
    <x v="8"/>
    <x v="2"/>
    <x v="4"/>
    <x v="2"/>
    <x v="0"/>
    <x v="1"/>
    <x v="1"/>
    <n v="62730926843.612274"/>
    <n v="60877129590.013153"/>
    <n v="60021726671.032372"/>
    <n v="0"/>
    <n v="51879981130.737877"/>
    <n v="0"/>
  </r>
  <r>
    <x v="8"/>
    <x v="2"/>
    <x v="5"/>
    <x v="3"/>
    <x v="0"/>
    <x v="0"/>
    <x v="1"/>
    <n v="596206850163.39917"/>
    <n v="581901656740.63733"/>
    <n v="375552950575.66388"/>
    <n v="0"/>
    <n v="349923726572.74152"/>
    <n v="0"/>
  </r>
  <r>
    <x v="8"/>
    <x v="2"/>
    <x v="5"/>
    <x v="3"/>
    <x v="0"/>
    <x v="2"/>
    <x v="1"/>
    <n v="447923564705.09753"/>
    <n v="447923564705.09753"/>
    <n v="364071957560.03668"/>
    <n v="0"/>
    <n v="363177970538.03998"/>
    <n v="0"/>
  </r>
  <r>
    <x v="8"/>
    <x v="2"/>
    <x v="5"/>
    <x v="3"/>
    <x v="0"/>
    <x v="1"/>
    <x v="1"/>
    <n v="93837949023.22934"/>
    <n v="67806207967.296814"/>
    <n v="48385013048.320038"/>
    <n v="0"/>
    <n v="13098457755.021399"/>
    <n v="0"/>
  </r>
  <r>
    <x v="8"/>
    <x v="2"/>
    <x v="5"/>
    <x v="3"/>
    <x v="0"/>
    <x v="3"/>
    <x v="1"/>
    <n v="6747756118881.9775"/>
    <n v="6743149274806.46"/>
    <n v="6294050977300.6514"/>
    <n v="0"/>
    <n v="6294050977300.6514"/>
    <n v="0"/>
  </r>
  <r>
    <x v="8"/>
    <x v="2"/>
    <x v="6"/>
    <x v="4"/>
    <x v="0"/>
    <x v="0"/>
    <x v="1"/>
    <n v="169515342794.7283"/>
    <n v="163844327700.39383"/>
    <n v="152399138271.89691"/>
    <n v="0"/>
    <n v="141937198622.74738"/>
    <n v="0"/>
  </r>
  <r>
    <x v="8"/>
    <x v="2"/>
    <x v="6"/>
    <x v="4"/>
    <x v="0"/>
    <x v="1"/>
    <x v="1"/>
    <n v="5503214005708.2197"/>
    <n v="5780684975796.2949"/>
    <n v="5718460266705.8076"/>
    <n v="0"/>
    <n v="5160647401264.2939"/>
    <n v="0"/>
  </r>
  <r>
    <x v="8"/>
    <x v="2"/>
    <x v="7"/>
    <x v="5"/>
    <x v="0"/>
    <x v="0"/>
    <x v="1"/>
    <n v="104284071975.05937"/>
    <n v="102530135163.45528"/>
    <n v="93816532822.37822"/>
    <n v="0"/>
    <n v="84779725102.493088"/>
    <n v="0"/>
  </r>
  <r>
    <x v="8"/>
    <x v="2"/>
    <x v="7"/>
    <x v="5"/>
    <x v="0"/>
    <x v="1"/>
    <x v="1"/>
    <n v="641285232467.12073"/>
    <n v="422216618866.05963"/>
    <n v="412940734360.33026"/>
    <n v="0"/>
    <n v="297364398158.65216"/>
    <n v="0"/>
  </r>
  <r>
    <x v="8"/>
    <x v="2"/>
    <x v="7"/>
    <x v="5"/>
    <x v="0"/>
    <x v="3"/>
    <x v="1"/>
    <n v="0"/>
    <n v="0"/>
    <n v="0"/>
    <n v="0"/>
    <n v="0"/>
    <n v="0"/>
  </r>
  <r>
    <x v="8"/>
    <x v="2"/>
    <x v="8"/>
    <x v="6"/>
    <x v="0"/>
    <x v="0"/>
    <x v="1"/>
    <n v="102067412035.90237"/>
    <n v="102067412035.90237"/>
    <n v="96349437854.081863"/>
    <n v="0"/>
    <n v="96051583527.728485"/>
    <n v="0"/>
  </r>
  <r>
    <x v="8"/>
    <x v="2"/>
    <x v="9"/>
    <x v="7"/>
    <x v="0"/>
    <x v="0"/>
    <x v="1"/>
    <n v="45939864454.18293"/>
    <n v="45939864454.18293"/>
    <n v="35716417471.785591"/>
    <n v="0"/>
    <n v="34346149438.89072"/>
    <n v="0"/>
  </r>
  <r>
    <x v="8"/>
    <x v="2"/>
    <x v="9"/>
    <x v="7"/>
    <x v="0"/>
    <x v="1"/>
    <x v="1"/>
    <n v="63427035580.858009"/>
    <n v="66262826707.137871"/>
    <n v="65050429517.113846"/>
    <n v="0"/>
    <n v="59401268310.976074"/>
    <n v="0"/>
  </r>
  <r>
    <x v="8"/>
    <x v="2"/>
    <x v="9"/>
    <x v="7"/>
    <x v="0"/>
    <x v="3"/>
    <x v="1"/>
    <n v="0"/>
    <n v="0"/>
    <n v="0"/>
    <n v="0"/>
    <n v="0"/>
    <n v="0"/>
  </r>
  <r>
    <x v="8"/>
    <x v="2"/>
    <x v="10"/>
    <x v="8"/>
    <x v="0"/>
    <x v="0"/>
    <x v="1"/>
    <n v="30301956675.7174"/>
    <n v="30301956675.7174"/>
    <n v="28245402438.059959"/>
    <n v="0"/>
    <n v="27572434754.603146"/>
    <n v="0"/>
  </r>
  <r>
    <x v="8"/>
    <x v="2"/>
    <x v="10"/>
    <x v="8"/>
    <x v="0"/>
    <x v="1"/>
    <x v="1"/>
    <n v="124017277583.27301"/>
    <n v="153692136454.08069"/>
    <n v="146722290458.5686"/>
    <n v="0"/>
    <n v="119124599212.38374"/>
    <n v="0"/>
  </r>
  <r>
    <x v="8"/>
    <x v="2"/>
    <x v="10"/>
    <x v="8"/>
    <x v="0"/>
    <x v="3"/>
    <x v="1"/>
    <n v="0"/>
    <n v="0"/>
    <n v="0"/>
    <n v="0"/>
    <n v="0"/>
    <n v="0"/>
  </r>
  <r>
    <x v="8"/>
    <x v="2"/>
    <x v="11"/>
    <x v="9"/>
    <x v="0"/>
    <x v="0"/>
    <x v="1"/>
    <n v="34347728831.340607"/>
    <n v="33796755174.990097"/>
    <n v="31023575113.752415"/>
    <n v="0"/>
    <n v="29737743834.989471"/>
    <n v="0"/>
  </r>
  <r>
    <x v="8"/>
    <x v="2"/>
    <x v="11"/>
    <x v="9"/>
    <x v="0"/>
    <x v="1"/>
    <x v="1"/>
    <n v="162242928093.47232"/>
    <n v="134120120668.89627"/>
    <n v="121313839182.44666"/>
    <n v="0"/>
    <n v="109918727955.0356"/>
    <n v="0"/>
  </r>
  <r>
    <x v="8"/>
    <x v="2"/>
    <x v="12"/>
    <x v="10"/>
    <x v="0"/>
    <x v="0"/>
    <x v="1"/>
    <n v="110791459707.32762"/>
    <n v="110169896829.31398"/>
    <n v="100690820985.6532"/>
    <n v="0"/>
    <n v="96803902290.12294"/>
    <n v="0"/>
  </r>
  <r>
    <x v="8"/>
    <x v="2"/>
    <x v="12"/>
    <x v="10"/>
    <x v="0"/>
    <x v="1"/>
    <x v="1"/>
    <n v="59642700680.748795"/>
    <n v="58811004171.636925"/>
    <n v="58454365776.78318"/>
    <n v="0"/>
    <n v="50492014483.040482"/>
    <n v="0"/>
  </r>
  <r>
    <x v="8"/>
    <x v="2"/>
    <x v="12"/>
    <x v="10"/>
    <x v="0"/>
    <x v="3"/>
    <x v="1"/>
    <n v="0"/>
    <n v="516113984.98293507"/>
    <n v="516113984.98293507"/>
    <n v="0"/>
    <n v="516113984.98293507"/>
    <n v="0"/>
  </r>
  <r>
    <x v="8"/>
    <x v="2"/>
    <x v="13"/>
    <x v="11"/>
    <x v="0"/>
    <x v="0"/>
    <x v="1"/>
    <n v="23748066222.664841"/>
    <n v="23156699415.722042"/>
    <n v="22196836816.982811"/>
    <n v="0"/>
    <n v="20762423188.811489"/>
    <n v="0"/>
  </r>
  <r>
    <x v="8"/>
    <x v="2"/>
    <x v="13"/>
    <x v="11"/>
    <x v="0"/>
    <x v="1"/>
    <x v="1"/>
    <n v="57964044198.278488"/>
    <n v="56381114098.962448"/>
    <n v="54902125237.235359"/>
    <n v="0"/>
    <n v="45593835511.088821"/>
    <n v="0"/>
  </r>
  <r>
    <x v="8"/>
    <x v="2"/>
    <x v="14"/>
    <x v="12"/>
    <x v="0"/>
    <x v="0"/>
    <x v="1"/>
    <n v="43418415102.668938"/>
    <n v="43418415102.668938"/>
    <n v="38395617016.019066"/>
    <n v="0"/>
    <n v="28581922495.676838"/>
    <n v="0"/>
  </r>
  <r>
    <x v="8"/>
    <x v="2"/>
    <x v="14"/>
    <x v="12"/>
    <x v="0"/>
    <x v="1"/>
    <x v="1"/>
    <n v="1661147125531.7554"/>
    <n v="1859493607057.1609"/>
    <n v="1792313190856.9917"/>
    <n v="0"/>
    <n v="1408571987178.1357"/>
    <n v="0"/>
  </r>
  <r>
    <x v="8"/>
    <x v="2"/>
    <x v="15"/>
    <x v="1"/>
    <x v="0"/>
    <x v="0"/>
    <x v="1"/>
    <n v="15125359800.823889"/>
    <n v="14956231091.209211"/>
    <n v="13974992093.365225"/>
    <n v="0"/>
    <n v="12760136262.509443"/>
    <n v="0"/>
  </r>
  <r>
    <x v="8"/>
    <x v="2"/>
    <x v="15"/>
    <x v="1"/>
    <x v="0"/>
    <x v="1"/>
    <x v="1"/>
    <n v="6152294221.1221828"/>
    <n v="5230662105.0812273"/>
    <n v="5063600390.8574371"/>
    <n v="0"/>
    <n v="4089942850.8137517"/>
    <n v="0"/>
  </r>
  <r>
    <x v="8"/>
    <x v="2"/>
    <x v="16"/>
    <x v="13"/>
    <x v="0"/>
    <x v="0"/>
    <x v="1"/>
    <n v="41479540754.868935"/>
    <n v="41479540754.868935"/>
    <n v="37456553106.18055"/>
    <n v="0"/>
    <n v="31154197043.867798"/>
    <n v="0"/>
  </r>
  <r>
    <x v="8"/>
    <x v="2"/>
    <x v="16"/>
    <x v="13"/>
    <x v="0"/>
    <x v="1"/>
    <x v="1"/>
    <n v="127033447711.51329"/>
    <n v="113659989605.44856"/>
    <n v="106183317820.65796"/>
    <n v="0"/>
    <n v="62099295840.842865"/>
    <n v="0"/>
  </r>
  <r>
    <x v="8"/>
    <x v="2"/>
    <x v="17"/>
    <x v="2"/>
    <x v="0"/>
    <x v="0"/>
    <x v="1"/>
    <n v="16837959285.180202"/>
    <n v="16696169728.866209"/>
    <n v="16429153149.310263"/>
    <n v="0"/>
    <n v="15916060956.411476"/>
    <n v="0"/>
  </r>
  <r>
    <x v="8"/>
    <x v="2"/>
    <x v="17"/>
    <x v="2"/>
    <x v="0"/>
    <x v="1"/>
    <x v="1"/>
    <n v="36784314297.60955"/>
    <n v="34653200342.208794"/>
    <n v="33598597817.198582"/>
    <n v="0"/>
    <n v="26613501109.992638"/>
    <n v="0"/>
  </r>
  <r>
    <x v="8"/>
    <x v="2"/>
    <x v="18"/>
    <x v="14"/>
    <x v="0"/>
    <x v="0"/>
    <x v="1"/>
    <n v="102585396225.13309"/>
    <n v="107135423087.24913"/>
    <n v="105898279313.49948"/>
    <n v="0"/>
    <n v="99549195256.573257"/>
    <n v="0"/>
  </r>
  <r>
    <x v="8"/>
    <x v="2"/>
    <x v="18"/>
    <x v="14"/>
    <x v="0"/>
    <x v="1"/>
    <x v="1"/>
    <n v="61246743244.999992"/>
    <n v="61246743244.999992"/>
    <n v="56722542966.316841"/>
    <n v="0"/>
    <n v="31812906200.812103"/>
    <n v="0"/>
  </r>
  <r>
    <x v="8"/>
    <x v="2"/>
    <x v="19"/>
    <x v="15"/>
    <x v="0"/>
    <x v="0"/>
    <x v="1"/>
    <n v="32970972090.069618"/>
    <n v="32664706648.431393"/>
    <n v="29889833831.157761"/>
    <n v="0"/>
    <n v="29316915641.965092"/>
    <n v="0"/>
  </r>
  <r>
    <x v="8"/>
    <x v="2"/>
    <x v="19"/>
    <x v="15"/>
    <x v="0"/>
    <x v="1"/>
    <x v="1"/>
    <n v="9705622740.2935143"/>
    <n v="9251896160.0887356"/>
    <n v="9173193490.4636898"/>
    <n v="0"/>
    <n v="8169344365.5707121"/>
    <n v="0"/>
  </r>
  <r>
    <x v="8"/>
    <x v="2"/>
    <x v="20"/>
    <x v="14"/>
    <x v="0"/>
    <x v="0"/>
    <x v="1"/>
    <n v="115826399762.55971"/>
    <n v="113637845916.4135"/>
    <n v="105707486238.69855"/>
    <n v="0"/>
    <n v="101132090956.32504"/>
    <n v="0"/>
  </r>
  <r>
    <x v="8"/>
    <x v="2"/>
    <x v="20"/>
    <x v="14"/>
    <x v="0"/>
    <x v="1"/>
    <x v="1"/>
    <n v="465172750568.87292"/>
    <n v="473862748896.24493"/>
    <n v="440042660952.38898"/>
    <n v="0"/>
    <n v="286015980054.1311"/>
    <n v="0"/>
  </r>
  <r>
    <x v="8"/>
    <x v="2"/>
    <x v="21"/>
    <x v="7"/>
    <x v="1"/>
    <x v="0"/>
    <x v="1"/>
    <n v="20195306279.61433"/>
    <n v="19720329698.604774"/>
    <n v="18881078062.01321"/>
    <n v="0"/>
    <n v="18288482277.076313"/>
    <n v="0"/>
  </r>
  <r>
    <x v="8"/>
    <x v="2"/>
    <x v="21"/>
    <x v="7"/>
    <x v="1"/>
    <x v="1"/>
    <x v="1"/>
    <n v="63655216095.938553"/>
    <n v="67928050497.933777"/>
    <n v="66739286569.964462"/>
    <n v="0"/>
    <n v="45895985588.839294"/>
    <n v="0"/>
  </r>
  <r>
    <x v="8"/>
    <x v="2"/>
    <x v="22"/>
    <x v="6"/>
    <x v="1"/>
    <x v="0"/>
    <x v="1"/>
    <n v="33515045557.662109"/>
    <n v="33515045557.662109"/>
    <n v="26679810837.849216"/>
    <n v="0"/>
    <n v="20539487585.686432"/>
    <n v="0"/>
  </r>
  <r>
    <x v="8"/>
    <x v="2"/>
    <x v="22"/>
    <x v="6"/>
    <x v="1"/>
    <x v="1"/>
    <x v="1"/>
    <n v="3853904610907.6943"/>
    <n v="4178787991812.5195"/>
    <n v="3763876563420.9595"/>
    <n v="0"/>
    <n v="3442337552305.0825"/>
    <n v="0"/>
  </r>
  <r>
    <x v="8"/>
    <x v="2"/>
    <x v="22"/>
    <x v="6"/>
    <x v="1"/>
    <x v="3"/>
    <x v="1"/>
    <n v="5578945463.8375416"/>
    <n v="5578945463.8375416"/>
    <n v="5458082630.9757223"/>
    <n v="0"/>
    <n v="5458082630.9757214"/>
    <n v="0"/>
  </r>
  <r>
    <x v="8"/>
    <x v="2"/>
    <x v="23"/>
    <x v="13"/>
    <x v="1"/>
    <x v="0"/>
    <x v="1"/>
    <n v="27402894795.723545"/>
    <n v="27092375667.395901"/>
    <n v="24409552264.264259"/>
    <n v="0"/>
    <n v="23787565058.317009"/>
    <n v="0"/>
  </r>
  <r>
    <x v="8"/>
    <x v="2"/>
    <x v="23"/>
    <x v="13"/>
    <x v="1"/>
    <x v="1"/>
    <x v="1"/>
    <n v="31721603339.877811"/>
    <n v="31721603339.877811"/>
    <n v="29873473280.144482"/>
    <n v="0"/>
    <n v="21422005695.69212"/>
    <n v="0"/>
  </r>
  <r>
    <x v="8"/>
    <x v="2"/>
    <x v="24"/>
    <x v="5"/>
    <x v="1"/>
    <x v="0"/>
    <x v="1"/>
    <n v="103715059142.4068"/>
    <n v="101467269306.16107"/>
    <n v="96749923448.417618"/>
    <n v="0"/>
    <n v="83023655047.163712"/>
    <n v="0"/>
  </r>
  <r>
    <x v="8"/>
    <x v="2"/>
    <x v="24"/>
    <x v="5"/>
    <x v="1"/>
    <x v="2"/>
    <x v="1"/>
    <n v="0"/>
    <n v="0"/>
    <n v="0"/>
    <n v="0"/>
    <n v="0"/>
    <n v="0"/>
  </r>
  <r>
    <x v="8"/>
    <x v="2"/>
    <x v="24"/>
    <x v="5"/>
    <x v="1"/>
    <x v="1"/>
    <x v="1"/>
    <n v="2885599076471.3833"/>
    <n v="2126069591092.8176"/>
    <n v="1303309308098.7229"/>
    <n v="0"/>
    <n v="428202441101.24481"/>
    <n v="0"/>
  </r>
  <r>
    <x v="8"/>
    <x v="2"/>
    <x v="24"/>
    <x v="5"/>
    <x v="1"/>
    <x v="3"/>
    <x v="1"/>
    <n v="113431645051.19452"/>
    <n v="82774378048.248901"/>
    <n v="82774378048.248901"/>
    <n v="0"/>
    <n v="82774378048.248901"/>
    <n v="0"/>
  </r>
  <r>
    <x v="8"/>
    <x v="2"/>
    <x v="25"/>
    <x v="3"/>
    <x v="1"/>
    <x v="0"/>
    <x v="1"/>
    <n v="799082573049.8667"/>
    <n v="647085049194.41077"/>
    <n v="621040138273.59705"/>
    <n v="0"/>
    <n v="618413416055.11487"/>
    <n v="0"/>
  </r>
  <r>
    <x v="8"/>
    <x v="2"/>
    <x v="25"/>
    <x v="3"/>
    <x v="1"/>
    <x v="2"/>
    <x v="1"/>
    <n v="245957331077.06821"/>
    <n v="245957331077.06821"/>
    <n v="177958613115.15833"/>
    <n v="0"/>
    <n v="177958613115.15833"/>
    <n v="0"/>
  </r>
  <r>
    <x v="8"/>
    <x v="2"/>
    <x v="25"/>
    <x v="3"/>
    <x v="1"/>
    <x v="1"/>
    <x v="1"/>
    <n v="7572020287.4341288"/>
    <n v="3596370732.5516047"/>
    <n v="2274656465.9247308"/>
    <n v="0"/>
    <n v="1938539195.5720537"/>
    <n v="0"/>
  </r>
  <r>
    <x v="8"/>
    <x v="2"/>
    <x v="26"/>
    <x v="8"/>
    <x v="1"/>
    <x v="0"/>
    <x v="1"/>
    <n v="16709788615.750168"/>
    <n v="16135540912.678495"/>
    <n v="15540045002.439932"/>
    <n v="0"/>
    <n v="14067178405.323833"/>
    <n v="0"/>
  </r>
  <r>
    <x v="8"/>
    <x v="2"/>
    <x v="26"/>
    <x v="8"/>
    <x v="1"/>
    <x v="1"/>
    <x v="1"/>
    <n v="90700329050.528305"/>
    <n v="88714618972.156265"/>
    <n v="84939984132.383041"/>
    <n v="0"/>
    <n v="56134629482.301254"/>
    <n v="0"/>
  </r>
  <r>
    <x v="8"/>
    <x v="2"/>
    <x v="27"/>
    <x v="9"/>
    <x v="1"/>
    <x v="0"/>
    <x v="1"/>
    <n v="51518492309.414322"/>
    <n v="50392257863.612274"/>
    <n v="45710441054.388596"/>
    <n v="0"/>
    <n v="42572109374.681236"/>
    <n v="0"/>
  </r>
  <r>
    <x v="8"/>
    <x v="2"/>
    <x v="27"/>
    <x v="9"/>
    <x v="1"/>
    <x v="2"/>
    <x v="1"/>
    <n v="0"/>
    <n v="0"/>
    <n v="0"/>
    <n v="0"/>
    <n v="0"/>
    <n v="0"/>
  </r>
  <r>
    <x v="8"/>
    <x v="2"/>
    <x v="27"/>
    <x v="9"/>
    <x v="1"/>
    <x v="1"/>
    <x v="1"/>
    <n v="305451139962.62726"/>
    <n v="241225213813.04706"/>
    <n v="215816159858.99808"/>
    <n v="0"/>
    <n v="128274776934.31049"/>
    <n v="0"/>
  </r>
  <r>
    <x v="8"/>
    <x v="2"/>
    <x v="28"/>
    <x v="9"/>
    <x v="1"/>
    <x v="0"/>
    <x v="1"/>
    <n v="9506323339.9385643"/>
    <n v="9229833705.1262779"/>
    <n v="8614195437.0821152"/>
    <n v="0"/>
    <n v="8286410875.2254372"/>
    <n v="0"/>
  </r>
  <r>
    <x v="8"/>
    <x v="2"/>
    <x v="28"/>
    <x v="9"/>
    <x v="1"/>
    <x v="1"/>
    <x v="1"/>
    <n v="42815250837.48259"/>
    <n v="39981302540.140869"/>
    <n v="38594558251.70108"/>
    <n v="0"/>
    <n v="31748060000.651577"/>
    <n v="0"/>
  </r>
  <r>
    <x v="8"/>
    <x v="2"/>
    <x v="29"/>
    <x v="12"/>
    <x v="1"/>
    <x v="0"/>
    <x v="1"/>
    <n v="21568241792.342659"/>
    <n v="21568241792.342659"/>
    <n v="20686781975.481075"/>
    <n v="0"/>
    <n v="19361092075.7384"/>
    <n v="0"/>
  </r>
  <r>
    <x v="8"/>
    <x v="2"/>
    <x v="29"/>
    <x v="12"/>
    <x v="1"/>
    <x v="1"/>
    <x v="1"/>
    <n v="137110303868.1481"/>
    <n v="122337383275.14029"/>
    <n v="119830635233.40106"/>
    <n v="0"/>
    <n v="98671966764.770172"/>
    <n v="0"/>
  </r>
  <r>
    <x v="8"/>
    <x v="2"/>
    <x v="30"/>
    <x v="9"/>
    <x v="1"/>
    <x v="0"/>
    <x v="1"/>
    <n v="7297195262.0129681"/>
    <n v="7297195262.0129681"/>
    <n v="7160232405.1044312"/>
    <n v="0"/>
    <n v="6749928417.1226511"/>
    <n v="0"/>
  </r>
  <r>
    <x v="8"/>
    <x v="2"/>
    <x v="30"/>
    <x v="9"/>
    <x v="1"/>
    <x v="1"/>
    <x v="1"/>
    <n v="15140135690.48737"/>
    <n v="15926143013.409037"/>
    <n v="15818381536.968525"/>
    <n v="0"/>
    <n v="12594837402.242455"/>
    <n v="0"/>
  </r>
  <r>
    <x v="8"/>
    <x v="2"/>
    <x v="31"/>
    <x v="9"/>
    <x v="1"/>
    <x v="0"/>
    <x v="1"/>
    <n v="39638874107.458694"/>
    <n v="39362412830.557671"/>
    <n v="38070158649.369591"/>
    <n v="0"/>
    <n v="37316127877.33532"/>
    <n v="0"/>
  </r>
  <r>
    <x v="8"/>
    <x v="2"/>
    <x v="31"/>
    <x v="9"/>
    <x v="1"/>
    <x v="1"/>
    <x v="1"/>
    <n v="54209696371.43412"/>
    <n v="51313636672.610878"/>
    <n v="46561177826.532227"/>
    <n v="0"/>
    <n v="37233021640.952454"/>
    <n v="0"/>
  </r>
  <r>
    <x v="8"/>
    <x v="2"/>
    <x v="32"/>
    <x v="14"/>
    <x v="1"/>
    <x v="0"/>
    <x v="1"/>
    <n v="0"/>
    <n v="0"/>
    <n v="0"/>
    <n v="0"/>
    <n v="0"/>
    <n v="0"/>
  </r>
  <r>
    <x v="8"/>
    <x v="2"/>
    <x v="32"/>
    <x v="14"/>
    <x v="1"/>
    <x v="2"/>
    <x v="1"/>
    <n v="0"/>
    <n v="0"/>
    <n v="0"/>
    <n v="0"/>
    <n v="0"/>
    <n v="0"/>
  </r>
  <r>
    <x v="8"/>
    <x v="2"/>
    <x v="32"/>
    <x v="14"/>
    <x v="1"/>
    <x v="1"/>
    <x v="1"/>
    <n v="0"/>
    <n v="0"/>
    <n v="0"/>
    <n v="0"/>
    <n v="0"/>
    <n v="0"/>
  </r>
  <r>
    <x v="8"/>
    <x v="2"/>
    <x v="33"/>
    <x v="13"/>
    <x v="1"/>
    <x v="0"/>
    <x v="1"/>
    <n v="11560235808.462797"/>
    <n v="11234449774.65605"/>
    <n v="11095117076.879087"/>
    <n v="0"/>
    <n v="9891343574.4606323"/>
    <n v="0"/>
  </r>
  <r>
    <x v="8"/>
    <x v="2"/>
    <x v="33"/>
    <x v="13"/>
    <x v="1"/>
    <x v="1"/>
    <x v="1"/>
    <n v="71096882154.775421"/>
    <n v="68874435422.261871"/>
    <n v="62371377808.343369"/>
    <n v="0"/>
    <n v="29932762407.29813"/>
    <n v="0"/>
  </r>
  <r>
    <x v="8"/>
    <x v="2"/>
    <x v="34"/>
    <x v="4"/>
    <x v="1"/>
    <x v="0"/>
    <x v="1"/>
    <n v="9443249673.7078476"/>
    <n v="9409428225.172678"/>
    <n v="8519261787.9940357"/>
    <n v="0"/>
    <n v="8319270328.4115696"/>
    <n v="0"/>
  </r>
  <r>
    <x v="8"/>
    <x v="2"/>
    <x v="34"/>
    <x v="4"/>
    <x v="1"/>
    <x v="1"/>
    <x v="1"/>
    <n v="5841631885.3426609"/>
    <n v="7752674502.9233437"/>
    <n v="7679808835.7546263"/>
    <n v="0"/>
    <n v="6234178469.7360735"/>
    <n v="0"/>
  </r>
  <r>
    <x v="8"/>
    <x v="2"/>
    <x v="35"/>
    <x v="2"/>
    <x v="1"/>
    <x v="0"/>
    <x v="1"/>
    <n v="24406668786.4744"/>
    <n v="23722534177.25938"/>
    <n v="21693673922.685192"/>
    <n v="0"/>
    <n v="20760305835.441784"/>
    <n v="0"/>
  </r>
  <r>
    <x v="8"/>
    <x v="2"/>
    <x v="35"/>
    <x v="2"/>
    <x v="1"/>
    <x v="1"/>
    <x v="1"/>
    <n v="31452954667.529686"/>
    <n v="30324309799.270302"/>
    <n v="29584777409.215691"/>
    <n v="0"/>
    <n v="24066938386.439278"/>
    <n v="0"/>
  </r>
  <r>
    <x v="8"/>
    <x v="2"/>
    <x v="36"/>
    <x v="7"/>
    <x v="1"/>
    <x v="0"/>
    <x v="1"/>
    <n v="10999320577.371328"/>
    <n v="10956042434.676722"/>
    <n v="10564847547.138397"/>
    <n v="0"/>
    <n v="10247066642.579906"/>
    <n v="0"/>
  </r>
  <r>
    <x v="8"/>
    <x v="2"/>
    <x v="36"/>
    <x v="7"/>
    <x v="1"/>
    <x v="1"/>
    <x v="1"/>
    <n v="22955332156.47781"/>
    <n v="22175489596.750851"/>
    <n v="21580021701.292824"/>
    <n v="0"/>
    <n v="18758563475.819336"/>
    <n v="0"/>
  </r>
  <r>
    <x v="8"/>
    <x v="2"/>
    <x v="36"/>
    <x v="7"/>
    <x v="1"/>
    <x v="3"/>
    <x v="1"/>
    <n v="0"/>
    <n v="0"/>
    <n v="0"/>
    <n v="0"/>
    <n v="0"/>
    <n v="0"/>
  </r>
  <r>
    <x v="8"/>
    <x v="2"/>
    <x v="37"/>
    <x v="9"/>
    <x v="1"/>
    <x v="0"/>
    <x v="1"/>
    <n v="18856074144.421841"/>
    <n v="18567404786.722179"/>
    <n v="17296552757.875965"/>
    <n v="0"/>
    <n v="16474536400.428492"/>
    <n v="0"/>
  </r>
  <r>
    <x v="8"/>
    <x v="2"/>
    <x v="37"/>
    <x v="9"/>
    <x v="1"/>
    <x v="1"/>
    <x v="1"/>
    <n v="182753599868.44913"/>
    <n v="183917141867.45895"/>
    <n v="168528838566.48541"/>
    <n v="0"/>
    <n v="118812226245.15892"/>
    <n v="0"/>
  </r>
  <r>
    <x v="8"/>
    <x v="2"/>
    <x v="38"/>
    <x v="3"/>
    <x v="1"/>
    <x v="0"/>
    <x v="1"/>
    <n v="76529279604.789063"/>
    <n v="75115978023.273712"/>
    <n v="71601556497.385422"/>
    <n v="0"/>
    <n v="68132599641.014404"/>
    <n v="0"/>
  </r>
  <r>
    <x v="8"/>
    <x v="2"/>
    <x v="38"/>
    <x v="3"/>
    <x v="1"/>
    <x v="1"/>
    <x v="1"/>
    <n v="33317529869.925591"/>
    <n v="37414436032.78994"/>
    <n v="32698594582.08952"/>
    <n v="0"/>
    <n v="26330042409.309563"/>
    <n v="0"/>
  </r>
  <r>
    <x v="8"/>
    <x v="2"/>
    <x v="38"/>
    <x v="3"/>
    <x v="1"/>
    <x v="3"/>
    <x v="1"/>
    <n v="0"/>
    <n v="3612797894.8805456"/>
    <n v="3612797894.8805456"/>
    <n v="0"/>
    <n v="3612797894.8805456"/>
    <n v="0"/>
  </r>
  <r>
    <x v="8"/>
    <x v="2"/>
    <x v="39"/>
    <x v="5"/>
    <x v="1"/>
    <x v="0"/>
    <x v="1"/>
    <n v="42204074044.468933"/>
    <n v="41053480152.892143"/>
    <n v="33443647220.98534"/>
    <n v="0"/>
    <n v="30090031457.008797"/>
    <n v="0"/>
  </r>
  <r>
    <x v="8"/>
    <x v="2"/>
    <x v="39"/>
    <x v="5"/>
    <x v="1"/>
    <x v="1"/>
    <x v="1"/>
    <n v="216759788852.3317"/>
    <n v="150402276497.3829"/>
    <n v="139785576423.00885"/>
    <n v="0"/>
    <n v="86030129103.6082"/>
    <n v="0"/>
  </r>
  <r>
    <x v="8"/>
    <x v="2"/>
    <x v="40"/>
    <x v="8"/>
    <x v="1"/>
    <x v="0"/>
    <x v="1"/>
    <n v="443154575066.95691"/>
    <n v="443083528290.39557"/>
    <n v="304420838040.72589"/>
    <n v="0"/>
    <n v="300021132954.08667"/>
    <n v="0"/>
  </r>
  <r>
    <x v="8"/>
    <x v="2"/>
    <x v="40"/>
    <x v="8"/>
    <x v="1"/>
    <x v="1"/>
    <x v="1"/>
    <n v="190367889040.51599"/>
    <n v="187779956267.52106"/>
    <n v="123209497886.97057"/>
    <n v="0"/>
    <n v="63762584317.626732"/>
    <n v="0"/>
  </r>
  <r>
    <x v="8"/>
    <x v="2"/>
    <x v="41"/>
    <x v="13"/>
    <x v="1"/>
    <x v="0"/>
    <x v="1"/>
    <n v="8645874835.3426609"/>
    <n v="8343895975.57092"/>
    <n v="7412793438.7235804"/>
    <n v="0"/>
    <n v="6658418069.8590202"/>
    <n v="0"/>
  </r>
  <r>
    <x v="8"/>
    <x v="2"/>
    <x v="41"/>
    <x v="13"/>
    <x v="1"/>
    <x v="1"/>
    <x v="1"/>
    <n v="35553208042.270981"/>
    <n v="34929333994.48941"/>
    <n v="27601442060.615967"/>
    <n v="0"/>
    <n v="20146729627.094051"/>
    <n v="0"/>
  </r>
  <r>
    <x v="8"/>
    <x v="2"/>
    <x v="42"/>
    <x v="4"/>
    <x v="2"/>
    <x v="0"/>
    <x v="1"/>
    <n v="449742785682.1153"/>
    <n v="490900451778.68427"/>
    <n v="430943586518.99597"/>
    <n v="0"/>
    <n v="372265842205.52856"/>
    <n v="0"/>
  </r>
  <r>
    <x v="8"/>
    <x v="2"/>
    <x v="42"/>
    <x v="4"/>
    <x v="2"/>
    <x v="2"/>
    <x v="1"/>
    <n v="0"/>
    <n v="0"/>
    <n v="0"/>
    <n v="0"/>
    <n v="0"/>
    <n v="0"/>
  </r>
  <r>
    <x v="8"/>
    <x v="2"/>
    <x v="42"/>
    <x v="4"/>
    <x v="2"/>
    <x v="1"/>
    <x v="1"/>
    <n v="40659069815.675758"/>
    <n v="60354486856.701294"/>
    <n v="50383658660.227295"/>
    <n v="0"/>
    <n v="2382952002.6543674"/>
    <n v="0"/>
  </r>
  <r>
    <x v="8"/>
    <x v="2"/>
    <x v="42"/>
    <x v="4"/>
    <x v="2"/>
    <x v="3"/>
    <x v="1"/>
    <n v="302295334.06143337"/>
    <n v="1284353092.8625655"/>
    <n v="238793396.72955695"/>
    <n v="0"/>
    <n v="17865484.095563136"/>
    <n v="0"/>
  </r>
  <r>
    <x v="8"/>
    <x v="2"/>
    <x v="43"/>
    <x v="16"/>
    <x v="3"/>
    <x v="0"/>
    <x v="1"/>
    <n v="225613785234.22318"/>
    <n v="225613785234.22318"/>
    <n v="224549052843.61279"/>
    <n v="0"/>
    <n v="221765337768.71463"/>
    <n v="0"/>
  </r>
  <r>
    <x v="8"/>
    <x v="2"/>
    <x v="43"/>
    <x v="16"/>
    <x v="3"/>
    <x v="1"/>
    <x v="1"/>
    <n v="13124537595.870304"/>
    <n v="13124537595.870304"/>
    <n v="13060389941.809496"/>
    <n v="0"/>
    <n v="12445429303.069704"/>
    <n v="0"/>
  </r>
  <r>
    <x v="8"/>
    <x v="2"/>
    <x v="44"/>
    <x v="4"/>
    <x v="1"/>
    <x v="0"/>
    <x v="1"/>
    <n v="0"/>
    <n v="0"/>
    <n v="0"/>
    <n v="0"/>
    <n v="0"/>
    <n v="0"/>
  </r>
  <r>
    <x v="8"/>
    <x v="2"/>
    <x v="44"/>
    <x v="4"/>
    <x v="1"/>
    <x v="1"/>
    <x v="1"/>
    <n v="0"/>
    <n v="0"/>
    <n v="0"/>
    <n v="0"/>
    <n v="0"/>
    <n v="0"/>
  </r>
  <r>
    <x v="9"/>
    <x v="2"/>
    <x v="0"/>
    <x v="0"/>
    <x v="0"/>
    <x v="0"/>
    <x v="1"/>
    <n v="105088316138.67767"/>
    <n v="105088316138.67767"/>
    <n v="98987342141.726303"/>
    <n v="0"/>
    <n v="98987342141.726303"/>
    <n v="0"/>
  </r>
  <r>
    <x v="9"/>
    <x v="2"/>
    <x v="1"/>
    <x v="0"/>
    <x v="0"/>
    <x v="0"/>
    <x v="1"/>
    <n v="207306048673.20721"/>
    <n v="208916959262.92087"/>
    <n v="208230329132.28964"/>
    <n v="0"/>
    <n v="205720483449.96597"/>
    <n v="0"/>
  </r>
  <r>
    <x v="9"/>
    <x v="2"/>
    <x v="1"/>
    <x v="0"/>
    <x v="0"/>
    <x v="1"/>
    <x v="1"/>
    <n v="8156554464.6835289"/>
    <n v="9230494857.8259754"/>
    <n v="9063229298.0401039"/>
    <n v="0"/>
    <n v="7191095672.8399305"/>
    <n v="0"/>
  </r>
  <r>
    <x v="9"/>
    <x v="2"/>
    <x v="2"/>
    <x v="1"/>
    <x v="0"/>
    <x v="0"/>
    <x v="1"/>
    <n v="129595674840.52756"/>
    <n v="136375499675.48132"/>
    <n v="131654687656.65926"/>
    <n v="0"/>
    <n v="127098846961.58243"/>
    <n v="0"/>
  </r>
  <r>
    <x v="9"/>
    <x v="2"/>
    <x v="2"/>
    <x v="1"/>
    <x v="0"/>
    <x v="1"/>
    <x v="1"/>
    <n v="126326816414.30608"/>
    <n v="123037297857.06526"/>
    <n v="122673333545.78741"/>
    <n v="0"/>
    <n v="110013303310.15691"/>
    <n v="0"/>
  </r>
  <r>
    <x v="9"/>
    <x v="2"/>
    <x v="3"/>
    <x v="0"/>
    <x v="0"/>
    <x v="0"/>
    <x v="1"/>
    <n v="27930820244.64267"/>
    <n v="27930820244.64267"/>
    <n v="26836084726.173477"/>
    <n v="0"/>
    <n v="26342334496.884167"/>
    <n v="0"/>
  </r>
  <r>
    <x v="9"/>
    <x v="2"/>
    <x v="3"/>
    <x v="0"/>
    <x v="0"/>
    <x v="1"/>
    <x v="1"/>
    <n v="2526201795.8536577"/>
    <n v="2526201795.8536577"/>
    <n v="2504019158.3329291"/>
    <n v="0"/>
    <n v="2335626004.0918746"/>
    <n v="0"/>
  </r>
  <r>
    <x v="9"/>
    <x v="2"/>
    <x v="4"/>
    <x v="2"/>
    <x v="0"/>
    <x v="0"/>
    <x v="1"/>
    <n v="176307082749.69391"/>
    <n v="176307082749.69391"/>
    <n v="155194379903.64484"/>
    <n v="0"/>
    <n v="150603068224.63217"/>
    <n v="0"/>
  </r>
  <r>
    <x v="9"/>
    <x v="2"/>
    <x v="4"/>
    <x v="2"/>
    <x v="0"/>
    <x v="1"/>
    <x v="1"/>
    <n v="100739829462.50656"/>
    <n v="100739829462.50656"/>
    <n v="93090154196.745819"/>
    <n v="0"/>
    <n v="76499942498.184296"/>
    <n v="0"/>
  </r>
  <r>
    <x v="9"/>
    <x v="2"/>
    <x v="5"/>
    <x v="3"/>
    <x v="0"/>
    <x v="0"/>
    <x v="1"/>
    <n v="593567196265.90515"/>
    <n v="556994892764.96387"/>
    <n v="430101513431.21991"/>
    <n v="0"/>
    <n v="404590918816.948"/>
    <n v="0"/>
  </r>
  <r>
    <x v="9"/>
    <x v="2"/>
    <x v="5"/>
    <x v="3"/>
    <x v="0"/>
    <x v="2"/>
    <x v="1"/>
    <n v="660206180315.85364"/>
    <n v="652822840112.99939"/>
    <n v="420977852636.0235"/>
    <n v="0"/>
    <n v="418907645783.43134"/>
    <n v="0"/>
  </r>
  <r>
    <x v="9"/>
    <x v="2"/>
    <x v="5"/>
    <x v="3"/>
    <x v="0"/>
    <x v="1"/>
    <x v="1"/>
    <n v="79164754925.241821"/>
    <n v="71527303692.036255"/>
    <n v="64691702761.315208"/>
    <n v="0"/>
    <n v="38133645483.12381"/>
    <n v="0"/>
  </r>
  <r>
    <x v="9"/>
    <x v="2"/>
    <x v="5"/>
    <x v="3"/>
    <x v="0"/>
    <x v="3"/>
    <x v="1"/>
    <n v="6527336860115.6484"/>
    <n v="8078092701588.2803"/>
    <n v="7597623542672.5977"/>
    <n v="0"/>
    <n v="7597623542672.5977"/>
    <n v="0"/>
  </r>
  <r>
    <x v="9"/>
    <x v="2"/>
    <x v="6"/>
    <x v="4"/>
    <x v="0"/>
    <x v="0"/>
    <x v="1"/>
    <n v="160371090674.2298"/>
    <n v="158831328635.56183"/>
    <n v="147949942316.25092"/>
    <n v="0"/>
    <n v="137612695890.7244"/>
    <n v="0"/>
  </r>
  <r>
    <x v="9"/>
    <x v="2"/>
    <x v="6"/>
    <x v="4"/>
    <x v="0"/>
    <x v="1"/>
    <x v="1"/>
    <n v="6294480808312.9307"/>
    <n v="6264418972942.6611"/>
    <n v="6249750182652.1572"/>
    <n v="0"/>
    <n v="5327945019142.4482"/>
    <n v="0"/>
  </r>
  <r>
    <x v="9"/>
    <x v="2"/>
    <x v="7"/>
    <x v="5"/>
    <x v="0"/>
    <x v="0"/>
    <x v="1"/>
    <n v="98006426976.901962"/>
    <n v="96143140394.79982"/>
    <n v="92306940918.916473"/>
    <n v="0"/>
    <n v="88901668857.598846"/>
    <n v="0"/>
  </r>
  <r>
    <x v="9"/>
    <x v="2"/>
    <x v="7"/>
    <x v="5"/>
    <x v="0"/>
    <x v="1"/>
    <x v="1"/>
    <n v="578420589309.73999"/>
    <n v="487088940449.39185"/>
    <n v="482139413762.75055"/>
    <n v="0"/>
    <n v="280069755623.17297"/>
    <n v="0"/>
  </r>
  <r>
    <x v="9"/>
    <x v="2"/>
    <x v="7"/>
    <x v="5"/>
    <x v="0"/>
    <x v="3"/>
    <x v="1"/>
    <n v="0"/>
    <n v="0"/>
    <n v="0"/>
    <n v="0"/>
    <n v="0"/>
    <n v="0"/>
  </r>
  <r>
    <x v="9"/>
    <x v="2"/>
    <x v="8"/>
    <x v="6"/>
    <x v="0"/>
    <x v="0"/>
    <x v="1"/>
    <n v="98809841785.011826"/>
    <n v="98809841785.011826"/>
    <n v="89827904567.464127"/>
    <n v="0"/>
    <n v="89580291093.96431"/>
    <n v="0"/>
  </r>
  <r>
    <x v="9"/>
    <x v="2"/>
    <x v="9"/>
    <x v="7"/>
    <x v="0"/>
    <x v="0"/>
    <x v="1"/>
    <n v="43598295003.609367"/>
    <n v="37119654193.249413"/>
    <n v="34553147966.177994"/>
    <n v="0"/>
    <n v="32912902847.662148"/>
    <n v="0"/>
  </r>
  <r>
    <x v="9"/>
    <x v="2"/>
    <x v="9"/>
    <x v="7"/>
    <x v="0"/>
    <x v="1"/>
    <x v="1"/>
    <n v="220988869503.81723"/>
    <n v="263033635895.34402"/>
    <n v="259166492419.14893"/>
    <n v="0"/>
    <n v="184755592192.59055"/>
    <n v="0"/>
  </r>
  <r>
    <x v="9"/>
    <x v="2"/>
    <x v="9"/>
    <x v="7"/>
    <x v="0"/>
    <x v="3"/>
    <x v="1"/>
    <n v="0"/>
    <n v="0"/>
    <n v="0"/>
    <n v="0"/>
    <n v="0"/>
    <n v="0"/>
  </r>
  <r>
    <x v="9"/>
    <x v="2"/>
    <x v="10"/>
    <x v="8"/>
    <x v="0"/>
    <x v="0"/>
    <x v="1"/>
    <n v="28452049159.901409"/>
    <n v="28452049159.901409"/>
    <n v="28062747699.137554"/>
    <n v="0"/>
    <n v="27405743349.943134"/>
    <n v="0"/>
  </r>
  <r>
    <x v="9"/>
    <x v="2"/>
    <x v="10"/>
    <x v="8"/>
    <x v="0"/>
    <x v="1"/>
    <x v="1"/>
    <n v="204936017946.89883"/>
    <n v="351236232853.71149"/>
    <n v="347438543908.41022"/>
    <n v="0"/>
    <n v="286200100583.69684"/>
    <n v="0"/>
  </r>
  <r>
    <x v="9"/>
    <x v="2"/>
    <x v="10"/>
    <x v="8"/>
    <x v="0"/>
    <x v="3"/>
    <x v="1"/>
    <n v="240502444307.89401"/>
    <n v="240502444307.89401"/>
    <n v="240502444307.89401"/>
    <n v="0"/>
    <n v="240502444307.89401"/>
    <n v="0"/>
  </r>
  <r>
    <x v="9"/>
    <x v="2"/>
    <x v="11"/>
    <x v="9"/>
    <x v="0"/>
    <x v="0"/>
    <x v="1"/>
    <n v="32407223961.040981"/>
    <n v="32391114855.143845"/>
    <n v="31299258232.577446"/>
    <n v="0"/>
    <n v="30332400615.920246"/>
    <n v="0"/>
  </r>
  <r>
    <x v="9"/>
    <x v="2"/>
    <x v="11"/>
    <x v="9"/>
    <x v="0"/>
    <x v="1"/>
    <x v="1"/>
    <n v="166261888655.07712"/>
    <n v="192074455082.91827"/>
    <n v="150119301219.04953"/>
    <n v="0"/>
    <n v="140322344067.31567"/>
    <n v="0"/>
  </r>
  <r>
    <x v="9"/>
    <x v="2"/>
    <x v="12"/>
    <x v="10"/>
    <x v="0"/>
    <x v="0"/>
    <x v="1"/>
    <n v="106447417239.56024"/>
    <n v="106930690416.47435"/>
    <n v="104311784931.39871"/>
    <n v="0"/>
    <n v="101665422921.11366"/>
    <n v="0"/>
  </r>
  <r>
    <x v="9"/>
    <x v="2"/>
    <x v="12"/>
    <x v="10"/>
    <x v="0"/>
    <x v="1"/>
    <x v="1"/>
    <n v="57705205498.492912"/>
    <n v="57705205498.492912"/>
    <n v="53903149965.250114"/>
    <n v="0"/>
    <n v="44298281983.286095"/>
    <n v="0"/>
  </r>
  <r>
    <x v="9"/>
    <x v="2"/>
    <x v="12"/>
    <x v="10"/>
    <x v="0"/>
    <x v="3"/>
    <x v="1"/>
    <n v="0"/>
    <n v="0"/>
    <n v="0"/>
    <n v="0"/>
    <n v="0"/>
    <n v="0"/>
  </r>
  <r>
    <x v="9"/>
    <x v="2"/>
    <x v="13"/>
    <x v="11"/>
    <x v="0"/>
    <x v="0"/>
    <x v="1"/>
    <n v="22609310011.647213"/>
    <n v="27359274392.132271"/>
    <n v="25987143156.35059"/>
    <n v="0"/>
    <n v="25440885990.423542"/>
    <n v="0"/>
  </r>
  <r>
    <x v="9"/>
    <x v="2"/>
    <x v="13"/>
    <x v="11"/>
    <x v="0"/>
    <x v="1"/>
    <x v="1"/>
    <n v="129901249812.71584"/>
    <n v="124957976161.46513"/>
    <n v="111863332612.25467"/>
    <n v="0"/>
    <n v="89102346206.531937"/>
    <n v="0"/>
  </r>
  <r>
    <x v="9"/>
    <x v="2"/>
    <x v="14"/>
    <x v="12"/>
    <x v="0"/>
    <x v="0"/>
    <x v="1"/>
    <n v="39896524492.784706"/>
    <n v="36976749048.928673"/>
    <n v="34618823153.161522"/>
    <n v="0"/>
    <n v="32210446642.754704"/>
    <n v="0"/>
  </r>
  <r>
    <x v="9"/>
    <x v="2"/>
    <x v="14"/>
    <x v="12"/>
    <x v="0"/>
    <x v="1"/>
    <x v="1"/>
    <n v="1472111451095.012"/>
    <n v="1691620015236.2529"/>
    <n v="1664827239094.8953"/>
    <n v="0"/>
    <n v="1223498752493.061"/>
    <n v="0"/>
  </r>
  <r>
    <x v="9"/>
    <x v="2"/>
    <x v="15"/>
    <x v="1"/>
    <x v="0"/>
    <x v="0"/>
    <x v="1"/>
    <n v="14427338062.708984"/>
    <n v="15461005691.108589"/>
    <n v="14964446004.217457"/>
    <n v="0"/>
    <n v="14476417495.760775"/>
    <n v="0"/>
  </r>
  <r>
    <x v="9"/>
    <x v="2"/>
    <x v="15"/>
    <x v="1"/>
    <x v="0"/>
    <x v="1"/>
    <x v="1"/>
    <n v="5100818167.0556679"/>
    <n v="5100818167.0556679"/>
    <n v="5093258664.3828497"/>
    <n v="0"/>
    <n v="4699989116.0270538"/>
    <n v="0"/>
  </r>
  <r>
    <x v="9"/>
    <x v="2"/>
    <x v="16"/>
    <x v="13"/>
    <x v="0"/>
    <x v="0"/>
    <x v="1"/>
    <n v="38477062572.105553"/>
    <n v="38477062572.105553"/>
    <n v="36794164768.471962"/>
    <n v="0"/>
    <n v="32798345973.613846"/>
    <n v="0"/>
  </r>
  <r>
    <x v="9"/>
    <x v="2"/>
    <x v="16"/>
    <x v="13"/>
    <x v="0"/>
    <x v="1"/>
    <x v="1"/>
    <n v="191584002975.58847"/>
    <n v="191353105791.06284"/>
    <n v="167180755006.10104"/>
    <n v="0"/>
    <n v="129135485863.35483"/>
    <n v="0"/>
  </r>
  <r>
    <x v="9"/>
    <x v="2"/>
    <x v="17"/>
    <x v="2"/>
    <x v="0"/>
    <x v="0"/>
    <x v="1"/>
    <n v="15932482975.229511"/>
    <n v="15932482975.229511"/>
    <n v="15080719303.4991"/>
    <n v="0"/>
    <n v="14594159589.757481"/>
    <n v="0"/>
  </r>
  <r>
    <x v="9"/>
    <x v="2"/>
    <x v="17"/>
    <x v="2"/>
    <x v="0"/>
    <x v="1"/>
    <x v="1"/>
    <n v="33127866155.774883"/>
    <n v="32907708375.180683"/>
    <n v="31670248782.768314"/>
    <n v="0"/>
    <n v="27284318521.029072"/>
    <n v="0"/>
  </r>
  <r>
    <x v="9"/>
    <x v="2"/>
    <x v="18"/>
    <x v="14"/>
    <x v="0"/>
    <x v="0"/>
    <x v="1"/>
    <n v="97837795513.945236"/>
    <n v="105818515060.48505"/>
    <n v="103408051051.59055"/>
    <n v="0"/>
    <n v="101548705869.66158"/>
    <n v="0"/>
  </r>
  <r>
    <x v="9"/>
    <x v="2"/>
    <x v="18"/>
    <x v="14"/>
    <x v="0"/>
    <x v="1"/>
    <x v="1"/>
    <n v="75175827519.971268"/>
    <n v="63939491832.321617"/>
    <n v="61294489841.356483"/>
    <n v="0"/>
    <n v="43361034209.447838"/>
    <n v="0"/>
  </r>
  <r>
    <x v="9"/>
    <x v="2"/>
    <x v="19"/>
    <x v="15"/>
    <x v="0"/>
    <x v="0"/>
    <x v="1"/>
    <n v="31522334665.005367"/>
    <n v="31522334665.005367"/>
    <n v="30743870463.015812"/>
    <n v="0"/>
    <n v="30319232826.026402"/>
    <n v="0"/>
  </r>
  <r>
    <x v="9"/>
    <x v="2"/>
    <x v="19"/>
    <x v="15"/>
    <x v="0"/>
    <x v="1"/>
    <x v="1"/>
    <n v="12864691696.688627"/>
    <n v="12864691696.688627"/>
    <n v="12848673878.409758"/>
    <n v="0"/>
    <n v="12423188659.471144"/>
    <n v="0"/>
  </r>
  <r>
    <x v="9"/>
    <x v="2"/>
    <x v="20"/>
    <x v="14"/>
    <x v="0"/>
    <x v="0"/>
    <x v="1"/>
    <n v="110071276059.71341"/>
    <n v="107117939978.57169"/>
    <n v="103763865415.82198"/>
    <n v="0"/>
    <n v="99077983602.278046"/>
    <n v="0"/>
  </r>
  <r>
    <x v="9"/>
    <x v="2"/>
    <x v="20"/>
    <x v="14"/>
    <x v="0"/>
    <x v="1"/>
    <x v="1"/>
    <n v="678661688908.22412"/>
    <n v="642483624463.38306"/>
    <n v="564646469999.29724"/>
    <n v="0"/>
    <n v="312968274948.19806"/>
    <n v="0"/>
  </r>
  <r>
    <x v="9"/>
    <x v="2"/>
    <x v="21"/>
    <x v="7"/>
    <x v="1"/>
    <x v="0"/>
    <x v="1"/>
    <n v="19246484485.876743"/>
    <n v="19246484485.876743"/>
    <n v="18316989953.558228"/>
    <n v="0"/>
    <n v="17580634293.910446"/>
    <n v="0"/>
  </r>
  <r>
    <x v="9"/>
    <x v="2"/>
    <x v="21"/>
    <x v="7"/>
    <x v="1"/>
    <x v="1"/>
    <x v="1"/>
    <n v="65174878427.126465"/>
    <n v="62329945218.055794"/>
    <n v="62004628386.238914"/>
    <n v="0"/>
    <n v="52474056696.09169"/>
    <n v="0"/>
  </r>
  <r>
    <x v="9"/>
    <x v="2"/>
    <x v="22"/>
    <x v="6"/>
    <x v="1"/>
    <x v="0"/>
    <x v="1"/>
    <n v="28556425426.710922"/>
    <n v="28556425426.710922"/>
    <n v="22145981898.650768"/>
    <n v="0"/>
    <n v="17527582402.329315"/>
    <n v="0"/>
  </r>
  <r>
    <x v="9"/>
    <x v="2"/>
    <x v="22"/>
    <x v="6"/>
    <x v="1"/>
    <x v="1"/>
    <x v="1"/>
    <n v="4545072866628.0537"/>
    <n v="4478212720951.8643"/>
    <n v="4311168724627.1685"/>
    <n v="0"/>
    <n v="3817773477852.0249"/>
    <n v="0"/>
  </r>
  <r>
    <x v="9"/>
    <x v="2"/>
    <x v="22"/>
    <x v="6"/>
    <x v="1"/>
    <x v="3"/>
    <x v="1"/>
    <n v="2571911383.8367829"/>
    <n v="4789598295.6759357"/>
    <n v="4258907929.3081241"/>
    <n v="0"/>
    <n v="4258907929.3081241"/>
    <n v="0"/>
  </r>
  <r>
    <x v="9"/>
    <x v="2"/>
    <x v="23"/>
    <x v="13"/>
    <x v="1"/>
    <x v="0"/>
    <x v="1"/>
    <n v="26183717903.972641"/>
    <n v="26183717903.972641"/>
    <n v="24866705986.313824"/>
    <n v="0"/>
    <n v="24193611009.709156"/>
    <n v="0"/>
  </r>
  <r>
    <x v="9"/>
    <x v="2"/>
    <x v="23"/>
    <x v="13"/>
    <x v="1"/>
    <x v="1"/>
    <x v="1"/>
    <n v="29918552354.65118"/>
    <n v="27898201990.051952"/>
    <n v="27602779489.206585"/>
    <n v="0"/>
    <n v="19692237717.375916"/>
    <n v="0"/>
  </r>
  <r>
    <x v="9"/>
    <x v="2"/>
    <x v="24"/>
    <x v="5"/>
    <x v="1"/>
    <x v="0"/>
    <x v="1"/>
    <n v="97703359655.531677"/>
    <n v="94227820058.224426"/>
    <n v="85385206349.486298"/>
    <n v="0"/>
    <n v="79682190917.956436"/>
    <n v="0"/>
  </r>
  <r>
    <x v="9"/>
    <x v="2"/>
    <x v="24"/>
    <x v="5"/>
    <x v="1"/>
    <x v="2"/>
    <x v="1"/>
    <n v="0"/>
    <n v="0"/>
    <n v="0"/>
    <n v="0"/>
    <n v="0"/>
    <n v="0"/>
  </r>
  <r>
    <x v="9"/>
    <x v="2"/>
    <x v="24"/>
    <x v="5"/>
    <x v="1"/>
    <x v="1"/>
    <x v="1"/>
    <n v="3510496051031.0181"/>
    <n v="2899815492165.8135"/>
    <n v="2251302385874.4927"/>
    <n v="0"/>
    <n v="754375146761.15967"/>
    <n v="0"/>
  </r>
  <r>
    <x v="9"/>
    <x v="2"/>
    <x v="24"/>
    <x v="5"/>
    <x v="1"/>
    <x v="3"/>
    <x v="1"/>
    <n v="2684850982.8561168"/>
    <n v="2684850982.8561168"/>
    <n v="2684850866.0650992"/>
    <n v="0"/>
    <n v="2684850866.0650992"/>
    <n v="0"/>
  </r>
  <r>
    <x v="9"/>
    <x v="2"/>
    <x v="25"/>
    <x v="3"/>
    <x v="1"/>
    <x v="0"/>
    <x v="1"/>
    <n v="705234273916.42615"/>
    <n v="354356171992.8924"/>
    <n v="348983976556.40265"/>
    <n v="0"/>
    <n v="347918267904.29181"/>
    <n v="0"/>
  </r>
  <r>
    <x v="9"/>
    <x v="2"/>
    <x v="25"/>
    <x v="3"/>
    <x v="1"/>
    <x v="2"/>
    <x v="1"/>
    <n v="128388878623.77495"/>
    <n v="81314715128.612946"/>
    <n v="74286182010.419525"/>
    <n v="0"/>
    <n v="74286182010.419525"/>
    <n v="0"/>
  </r>
  <r>
    <x v="9"/>
    <x v="2"/>
    <x v="25"/>
    <x v="3"/>
    <x v="1"/>
    <x v="1"/>
    <x v="1"/>
    <n v="7339010628.2763844"/>
    <n v="7339010628.2763844"/>
    <n v="6205748643.2921515"/>
    <n v="0"/>
    <n v="5886110814.9863424"/>
    <n v="0"/>
  </r>
  <r>
    <x v="9"/>
    <x v="2"/>
    <x v="26"/>
    <x v="8"/>
    <x v="1"/>
    <x v="0"/>
    <x v="1"/>
    <n v="15795535438.721478"/>
    <n v="15817950413.849285"/>
    <n v="15323434607.356766"/>
    <n v="0"/>
    <n v="14891692324.408648"/>
    <n v="0"/>
  </r>
  <r>
    <x v="9"/>
    <x v="2"/>
    <x v="26"/>
    <x v="8"/>
    <x v="1"/>
    <x v="1"/>
    <x v="1"/>
    <n v="160528531678.28998"/>
    <n v="158661664882.30527"/>
    <n v="150025443764.78741"/>
    <n v="0"/>
    <n v="88585841345.644257"/>
    <n v="0"/>
  </r>
  <r>
    <x v="9"/>
    <x v="2"/>
    <x v="27"/>
    <x v="9"/>
    <x v="1"/>
    <x v="0"/>
    <x v="1"/>
    <n v="49110261853.20118"/>
    <n v="48641755356.692787"/>
    <n v="46594412586.334152"/>
    <n v="0"/>
    <n v="43466457888.980354"/>
    <n v="0"/>
  </r>
  <r>
    <x v="9"/>
    <x v="2"/>
    <x v="27"/>
    <x v="9"/>
    <x v="1"/>
    <x v="2"/>
    <x v="1"/>
    <n v="0"/>
    <n v="0"/>
    <n v="0"/>
    <n v="0"/>
    <n v="0"/>
    <n v="0"/>
  </r>
  <r>
    <x v="9"/>
    <x v="2"/>
    <x v="27"/>
    <x v="9"/>
    <x v="1"/>
    <x v="1"/>
    <x v="1"/>
    <n v="452997393054.35144"/>
    <n v="441593006686.68237"/>
    <n v="428986400034.74548"/>
    <n v="0"/>
    <n v="308345655357.45929"/>
    <n v="0"/>
  </r>
  <r>
    <x v="9"/>
    <x v="2"/>
    <x v="28"/>
    <x v="9"/>
    <x v="1"/>
    <x v="0"/>
    <x v="1"/>
    <n v="9022626982.6057987"/>
    <n v="9022626982.6057987"/>
    <n v="8821406630.6159859"/>
    <n v="0"/>
    <n v="8581088086.5185881"/>
    <n v="0"/>
  </r>
  <r>
    <x v="9"/>
    <x v="2"/>
    <x v="28"/>
    <x v="9"/>
    <x v="1"/>
    <x v="1"/>
    <x v="1"/>
    <n v="32626309143.667534"/>
    <n v="33216975503.428413"/>
    <n v="32972478196.852154"/>
    <n v="0"/>
    <n v="28285640298.476254"/>
    <n v="0"/>
  </r>
  <r>
    <x v="9"/>
    <x v="2"/>
    <x v="29"/>
    <x v="12"/>
    <x v="1"/>
    <x v="0"/>
    <x v="1"/>
    <n v="20683665080.617252"/>
    <n v="20507807341.240173"/>
    <n v="19908187014.190872"/>
    <n v="0"/>
    <n v="19331456709.062878"/>
    <n v="0"/>
  </r>
  <r>
    <x v="9"/>
    <x v="2"/>
    <x v="29"/>
    <x v="12"/>
    <x v="1"/>
    <x v="1"/>
    <x v="1"/>
    <n v="112991572364.66011"/>
    <n v="112018313883.37477"/>
    <n v="111364863903.68736"/>
    <n v="0"/>
    <n v="92082414266.915024"/>
    <n v="0"/>
  </r>
  <r>
    <x v="9"/>
    <x v="2"/>
    <x v="30"/>
    <x v="9"/>
    <x v="1"/>
    <x v="0"/>
    <x v="1"/>
    <n v="6955392407.7184448"/>
    <n v="6911092366.5013189"/>
    <n v="6275479395.6823435"/>
    <n v="0"/>
    <n v="6076960406.5089312"/>
    <n v="0"/>
  </r>
  <r>
    <x v="9"/>
    <x v="2"/>
    <x v="30"/>
    <x v="9"/>
    <x v="1"/>
    <x v="1"/>
    <x v="1"/>
    <n v="12941071679.874409"/>
    <n v="13815144630.861559"/>
    <n v="12595582703.471024"/>
    <n v="0"/>
    <n v="11535937929.602066"/>
    <n v="0"/>
  </r>
  <r>
    <x v="9"/>
    <x v="2"/>
    <x v="31"/>
    <x v="9"/>
    <x v="1"/>
    <x v="0"/>
    <x v="1"/>
    <n v="38019516979.734673"/>
    <n v="38732399567.167152"/>
    <n v="38324413510.215965"/>
    <n v="0"/>
    <n v="37818601853.686417"/>
    <n v="0"/>
  </r>
  <r>
    <x v="9"/>
    <x v="2"/>
    <x v="31"/>
    <x v="9"/>
    <x v="1"/>
    <x v="1"/>
    <x v="1"/>
    <n v="42213912003.446724"/>
    <n v="42154845281.823891"/>
    <n v="41860639258.767921"/>
    <n v="0"/>
    <n v="35361433935.671547"/>
    <n v="0"/>
  </r>
  <r>
    <x v="9"/>
    <x v="2"/>
    <x v="32"/>
    <x v="14"/>
    <x v="1"/>
    <x v="0"/>
    <x v="1"/>
    <n v="0"/>
    <n v="0"/>
    <n v="0"/>
    <n v="0"/>
    <n v="0"/>
    <n v="0"/>
  </r>
  <r>
    <x v="9"/>
    <x v="2"/>
    <x v="32"/>
    <x v="14"/>
    <x v="1"/>
    <x v="2"/>
    <x v="1"/>
    <n v="0"/>
    <n v="0"/>
    <n v="0"/>
    <n v="0"/>
    <n v="0"/>
    <n v="0"/>
  </r>
  <r>
    <x v="9"/>
    <x v="2"/>
    <x v="32"/>
    <x v="14"/>
    <x v="1"/>
    <x v="1"/>
    <x v="1"/>
    <n v="0"/>
    <n v="0"/>
    <n v="0"/>
    <n v="0"/>
    <n v="0"/>
    <n v="0"/>
  </r>
  <r>
    <x v="9"/>
    <x v="2"/>
    <x v="33"/>
    <x v="13"/>
    <x v="1"/>
    <x v="0"/>
    <x v="1"/>
    <n v="10846793943.462238"/>
    <n v="10578308845.176626"/>
    <n v="10275782557.52487"/>
    <n v="0"/>
    <n v="9720274134.7873459"/>
    <n v="0"/>
  </r>
  <r>
    <x v="9"/>
    <x v="2"/>
    <x v="33"/>
    <x v="13"/>
    <x v="1"/>
    <x v="1"/>
    <x v="1"/>
    <n v="71391530059.635574"/>
    <n v="68541163834.443314"/>
    <n v="63489441813.636803"/>
    <n v="0"/>
    <n v="44167002627.654816"/>
    <n v="0"/>
  </r>
  <r>
    <x v="9"/>
    <x v="2"/>
    <x v="34"/>
    <x v="4"/>
    <x v="1"/>
    <x v="0"/>
    <x v="1"/>
    <n v="9052679862.0823975"/>
    <n v="9052679862.0823975"/>
    <n v="8430238959.467308"/>
    <n v="0"/>
    <n v="8292986030.5569534"/>
    <n v="0"/>
  </r>
  <r>
    <x v="9"/>
    <x v="2"/>
    <x v="34"/>
    <x v="4"/>
    <x v="1"/>
    <x v="1"/>
    <x v="1"/>
    <n v="7657195003.1056452"/>
    <n v="7366905188.266078"/>
    <n v="7362492365.8482304"/>
    <n v="0"/>
    <n v="6814864562.015626"/>
    <n v="0"/>
  </r>
  <r>
    <x v="9"/>
    <x v="2"/>
    <x v="35"/>
    <x v="2"/>
    <x v="1"/>
    <x v="0"/>
    <x v="1"/>
    <n v="22343003669.934189"/>
    <n v="22320182436.57991"/>
    <n v="21206037677.958263"/>
    <n v="0"/>
    <n v="20199932812.979038"/>
    <n v="0"/>
  </r>
  <r>
    <x v="9"/>
    <x v="2"/>
    <x v="35"/>
    <x v="2"/>
    <x v="1"/>
    <x v="1"/>
    <x v="1"/>
    <n v="29082305846.297459"/>
    <n v="30707202117.429585"/>
    <n v="30402417695.58593"/>
    <n v="0"/>
    <n v="25673377740.1661"/>
    <n v="0"/>
  </r>
  <r>
    <x v="9"/>
    <x v="2"/>
    <x v="36"/>
    <x v="7"/>
    <x v="1"/>
    <x v="0"/>
    <x v="1"/>
    <n v="10425816021.477856"/>
    <n v="10425816021.477856"/>
    <n v="10284333917.984158"/>
    <n v="0"/>
    <n v="9963712463.6449928"/>
    <n v="0"/>
  </r>
  <r>
    <x v="9"/>
    <x v="2"/>
    <x v="36"/>
    <x v="7"/>
    <x v="1"/>
    <x v="1"/>
    <x v="1"/>
    <n v="33304289056.283852"/>
    <n v="34585812576.063362"/>
    <n v="32996243787.60931"/>
    <n v="0"/>
    <n v="24462993441.575111"/>
    <n v="0"/>
  </r>
  <r>
    <x v="9"/>
    <x v="2"/>
    <x v="36"/>
    <x v="7"/>
    <x v="1"/>
    <x v="3"/>
    <x v="1"/>
    <n v="0"/>
    <n v="0"/>
    <n v="0"/>
    <n v="0"/>
    <n v="0"/>
    <n v="0"/>
  </r>
  <r>
    <x v="9"/>
    <x v="2"/>
    <x v="37"/>
    <x v="9"/>
    <x v="1"/>
    <x v="0"/>
    <x v="1"/>
    <n v="17458479782.90839"/>
    <n v="17926909761.163773"/>
    <n v="16986383337.247759"/>
    <n v="0"/>
    <n v="16458158956.837959"/>
    <n v="0"/>
  </r>
  <r>
    <x v="9"/>
    <x v="2"/>
    <x v="37"/>
    <x v="9"/>
    <x v="1"/>
    <x v="1"/>
    <x v="1"/>
    <n v="183378006980.05563"/>
    <n v="201968235927.04678"/>
    <n v="189964920655.28992"/>
    <n v="0"/>
    <n v="149661214803.72092"/>
    <n v="0"/>
  </r>
  <r>
    <x v="9"/>
    <x v="2"/>
    <x v="38"/>
    <x v="3"/>
    <x v="1"/>
    <x v="0"/>
    <x v="1"/>
    <n v="73200722264.135132"/>
    <n v="72987276610.998077"/>
    <n v="70986451108.316452"/>
    <n v="0"/>
    <n v="66218216452.478035"/>
    <n v="0"/>
  </r>
  <r>
    <x v="9"/>
    <x v="2"/>
    <x v="38"/>
    <x v="3"/>
    <x v="1"/>
    <x v="1"/>
    <x v="1"/>
    <n v="71262791455.007629"/>
    <n v="74618855183.577774"/>
    <n v="71119559058.227859"/>
    <n v="0"/>
    <n v="45045402583.825417"/>
    <n v="0"/>
  </r>
  <r>
    <x v="9"/>
    <x v="2"/>
    <x v="38"/>
    <x v="3"/>
    <x v="1"/>
    <x v="3"/>
    <x v="1"/>
    <n v="0"/>
    <n v="0"/>
    <n v="0"/>
    <n v="0"/>
    <n v="0"/>
    <n v="0"/>
  </r>
  <r>
    <x v="9"/>
    <x v="2"/>
    <x v="39"/>
    <x v="5"/>
    <x v="1"/>
    <x v="0"/>
    <x v="1"/>
    <n v="39671840053.433403"/>
    <n v="38960354542.976532"/>
    <n v="31111880918.55822"/>
    <n v="0"/>
    <n v="27972498720.841881"/>
    <n v="0"/>
  </r>
  <r>
    <x v="9"/>
    <x v="2"/>
    <x v="39"/>
    <x v="5"/>
    <x v="1"/>
    <x v="1"/>
    <x v="1"/>
    <n v="180332968471.16898"/>
    <n v="206682096016.91891"/>
    <n v="195374053526.55566"/>
    <n v="0"/>
    <n v="125340880306.97385"/>
    <n v="0"/>
  </r>
  <r>
    <x v="9"/>
    <x v="2"/>
    <x v="40"/>
    <x v="8"/>
    <x v="1"/>
    <x v="0"/>
    <x v="1"/>
    <n v="310574188882.01447"/>
    <n v="310574188882.01447"/>
    <n v="268147551721.30103"/>
    <n v="0"/>
    <n v="265241249726.88382"/>
    <n v="0"/>
  </r>
  <r>
    <x v="9"/>
    <x v="2"/>
    <x v="40"/>
    <x v="8"/>
    <x v="1"/>
    <x v="1"/>
    <x v="1"/>
    <n v="197494882299.36206"/>
    <n v="197494882299.36206"/>
    <n v="169724841045.40646"/>
    <n v="0"/>
    <n v="96966474711.073257"/>
    <n v="0"/>
  </r>
  <r>
    <x v="9"/>
    <x v="2"/>
    <x v="41"/>
    <x v="13"/>
    <x v="1"/>
    <x v="0"/>
    <x v="1"/>
    <n v="8085728095.755784"/>
    <n v="7924637036.7844172"/>
    <n v="7502067571.3828869"/>
    <n v="0"/>
    <n v="7212189291.8443966"/>
    <n v="0"/>
  </r>
  <r>
    <x v="9"/>
    <x v="2"/>
    <x v="41"/>
    <x v="13"/>
    <x v="1"/>
    <x v="1"/>
    <x v="1"/>
    <n v="38681990535.499504"/>
    <n v="32826947458.8946"/>
    <n v="31362346250.168999"/>
    <n v="0"/>
    <n v="23847612692.910664"/>
    <n v="0"/>
  </r>
  <r>
    <x v="9"/>
    <x v="2"/>
    <x v="42"/>
    <x v="4"/>
    <x v="2"/>
    <x v="0"/>
    <x v="1"/>
    <n v="444157102356.54437"/>
    <n v="490145806355.1131"/>
    <n v="431686537933.52771"/>
    <n v="0"/>
    <n v="416452975673.57074"/>
    <n v="0"/>
  </r>
  <r>
    <x v="9"/>
    <x v="2"/>
    <x v="42"/>
    <x v="4"/>
    <x v="2"/>
    <x v="2"/>
    <x v="1"/>
    <n v="0"/>
    <n v="0"/>
    <n v="0"/>
    <n v="0"/>
    <n v="0"/>
    <n v="0"/>
  </r>
  <r>
    <x v="9"/>
    <x v="2"/>
    <x v="42"/>
    <x v="4"/>
    <x v="2"/>
    <x v="1"/>
    <x v="1"/>
    <n v="39985531330.14286"/>
    <n v="42543857341.157875"/>
    <n v="27776055314.787487"/>
    <n v="0"/>
    <n v="9550376030.2854671"/>
    <n v="0"/>
  </r>
  <r>
    <x v="9"/>
    <x v="2"/>
    <x v="42"/>
    <x v="4"/>
    <x v="2"/>
    <x v="3"/>
    <x v="1"/>
    <n v="293074306.01209944"/>
    <n v="322458199.82687563"/>
    <n v="56717477.012835473"/>
    <n v="0"/>
    <n v="54301111.128264964"/>
    <n v="0"/>
  </r>
  <r>
    <x v="9"/>
    <x v="2"/>
    <x v="43"/>
    <x v="16"/>
    <x v="3"/>
    <x v="0"/>
    <x v="1"/>
    <n v="213402190769.35083"/>
    <n v="220848234324.48425"/>
    <n v="219999794286.16739"/>
    <n v="0"/>
    <n v="217793008513.68286"/>
    <n v="0"/>
  </r>
  <r>
    <x v="9"/>
    <x v="2"/>
    <x v="43"/>
    <x v="16"/>
    <x v="3"/>
    <x v="1"/>
    <x v="1"/>
    <n v="12259146378.738785"/>
    <n v="16286422853.022959"/>
    <n v="16279392311.63623"/>
    <n v="0"/>
    <n v="14683843734.47308"/>
    <n v="0"/>
  </r>
  <r>
    <x v="9"/>
    <x v="2"/>
    <x v="44"/>
    <x v="4"/>
    <x v="1"/>
    <x v="0"/>
    <x v="1"/>
    <n v="0"/>
    <n v="4027276474.2841754"/>
    <n v="2031122428.4004333"/>
    <n v="0"/>
    <n v="853398341.90889835"/>
    <n v="0"/>
  </r>
  <r>
    <x v="9"/>
    <x v="2"/>
    <x v="44"/>
    <x v="4"/>
    <x v="1"/>
    <x v="1"/>
    <x v="1"/>
    <n v="0"/>
    <n v="162029262369.5853"/>
    <n v="162029262369.5853"/>
    <n v="0"/>
    <n v="162029262369.5853"/>
    <n v="0"/>
  </r>
  <r>
    <x v="10"/>
    <x v="2"/>
    <x v="0"/>
    <x v="0"/>
    <x v="0"/>
    <x v="0"/>
    <x v="1"/>
    <n v="99586064588.532822"/>
    <n v="97093997537.830612"/>
    <n v="95256552384.640869"/>
    <n v="0"/>
    <n v="95256552384.640869"/>
    <n v="0"/>
  </r>
  <r>
    <x v="10"/>
    <x v="2"/>
    <x v="1"/>
    <x v="0"/>
    <x v="0"/>
    <x v="0"/>
    <x v="1"/>
    <n v="190851803206.5592"/>
    <n v="196184815115.25702"/>
    <n v="195994408538.81625"/>
    <n v="0"/>
    <n v="192405391469.04602"/>
    <n v="0"/>
  </r>
  <r>
    <x v="10"/>
    <x v="2"/>
    <x v="1"/>
    <x v="0"/>
    <x v="0"/>
    <x v="1"/>
    <x v="1"/>
    <n v="8900239466.7936211"/>
    <n v="9493588764.5798607"/>
    <n v="9356554271.9500885"/>
    <n v="0"/>
    <n v="8286513528.8138132"/>
    <n v="0"/>
  </r>
  <r>
    <x v="10"/>
    <x v="2"/>
    <x v="2"/>
    <x v="1"/>
    <x v="0"/>
    <x v="0"/>
    <x v="1"/>
    <n v="128054218649.59866"/>
    <n v="128054218649.59866"/>
    <n v="119040684105.47318"/>
    <n v="0"/>
    <n v="114013006810.71051"/>
    <n v="0"/>
  </r>
  <r>
    <x v="10"/>
    <x v="2"/>
    <x v="2"/>
    <x v="1"/>
    <x v="0"/>
    <x v="1"/>
    <x v="1"/>
    <n v="114782911376.35229"/>
    <n v="125375383040.43227"/>
    <n v="125272322539.52174"/>
    <n v="0"/>
    <n v="110733978300.7729"/>
    <n v="0"/>
  </r>
  <r>
    <x v="10"/>
    <x v="2"/>
    <x v="3"/>
    <x v="0"/>
    <x v="0"/>
    <x v="0"/>
    <x v="1"/>
    <n v="25454658767.660652"/>
    <n v="25454658767.660652"/>
    <n v="24315696313.353764"/>
    <n v="0"/>
    <n v="23415149943.455021"/>
    <n v="0"/>
  </r>
  <r>
    <x v="10"/>
    <x v="2"/>
    <x v="3"/>
    <x v="0"/>
    <x v="0"/>
    <x v="1"/>
    <x v="1"/>
    <n v="2966746488.9312067"/>
    <n v="2966746488.9312067"/>
    <n v="2929819026.3202167"/>
    <n v="0"/>
    <n v="2719839173.7809162"/>
    <n v="0"/>
  </r>
  <r>
    <x v="10"/>
    <x v="2"/>
    <x v="4"/>
    <x v="2"/>
    <x v="0"/>
    <x v="0"/>
    <x v="1"/>
    <n v="161694721956.12109"/>
    <n v="161694721956.12109"/>
    <n v="158321360008.62701"/>
    <n v="0"/>
    <n v="154389443726.20804"/>
    <n v="0"/>
  </r>
  <r>
    <x v="10"/>
    <x v="2"/>
    <x v="4"/>
    <x v="2"/>
    <x v="0"/>
    <x v="1"/>
    <x v="1"/>
    <n v="109169670375.07983"/>
    <n v="112990839852.82323"/>
    <n v="110255915641.80946"/>
    <n v="0"/>
    <n v="97942618502.068848"/>
    <n v="0"/>
  </r>
  <r>
    <x v="10"/>
    <x v="2"/>
    <x v="5"/>
    <x v="3"/>
    <x v="0"/>
    <x v="0"/>
    <x v="1"/>
    <n v="549096748222.30493"/>
    <n v="527896143687.44995"/>
    <n v="457262427729.11615"/>
    <n v="0"/>
    <n v="412558554051.82111"/>
    <n v="0"/>
  </r>
  <r>
    <x v="10"/>
    <x v="2"/>
    <x v="5"/>
    <x v="3"/>
    <x v="0"/>
    <x v="2"/>
    <x v="1"/>
    <n v="691206622581.89368"/>
    <n v="679339636626.16882"/>
    <n v="677009070076.39709"/>
    <n v="0"/>
    <n v="675138803983.61841"/>
    <n v="0"/>
  </r>
  <r>
    <x v="10"/>
    <x v="2"/>
    <x v="5"/>
    <x v="3"/>
    <x v="0"/>
    <x v="1"/>
    <x v="1"/>
    <n v="72579322727.722916"/>
    <n v="76764827661.484589"/>
    <n v="76069597557.488297"/>
    <n v="0"/>
    <n v="42150292352.137482"/>
    <n v="0"/>
  </r>
  <r>
    <x v="10"/>
    <x v="2"/>
    <x v="5"/>
    <x v="3"/>
    <x v="0"/>
    <x v="3"/>
    <x v="1"/>
    <n v="9621507396981.4238"/>
    <n v="9676837312749.1797"/>
    <n v="9135054226257.8438"/>
    <n v="0"/>
    <n v="9122733662489.1094"/>
    <n v="0"/>
  </r>
  <r>
    <x v="10"/>
    <x v="2"/>
    <x v="6"/>
    <x v="4"/>
    <x v="0"/>
    <x v="0"/>
    <x v="1"/>
    <n v="145506895212.00113"/>
    <n v="145506895212.00113"/>
    <n v="144875086318.10086"/>
    <n v="0"/>
    <n v="136464516218.81012"/>
    <n v="0"/>
  </r>
  <r>
    <x v="10"/>
    <x v="2"/>
    <x v="6"/>
    <x v="4"/>
    <x v="0"/>
    <x v="1"/>
    <x v="1"/>
    <n v="5710545334016.1631"/>
    <n v="6046680089146.0088"/>
    <n v="6041546894762.0127"/>
    <n v="0"/>
    <n v="5343665521106.3799"/>
    <n v="0"/>
  </r>
  <r>
    <x v="10"/>
    <x v="2"/>
    <x v="7"/>
    <x v="5"/>
    <x v="0"/>
    <x v="0"/>
    <x v="1"/>
    <n v="105154309539.15695"/>
    <n v="110956284271.76785"/>
    <n v="110013992228.16766"/>
    <n v="0"/>
    <n v="104379609429.55458"/>
    <n v="0"/>
  </r>
  <r>
    <x v="10"/>
    <x v="2"/>
    <x v="7"/>
    <x v="5"/>
    <x v="0"/>
    <x v="1"/>
    <x v="1"/>
    <n v="498996979855.10284"/>
    <n v="438160812715.18066"/>
    <n v="434866043794.72363"/>
    <n v="0"/>
    <n v="302401830681.72491"/>
    <n v="0"/>
  </r>
  <r>
    <x v="10"/>
    <x v="2"/>
    <x v="7"/>
    <x v="5"/>
    <x v="0"/>
    <x v="3"/>
    <x v="1"/>
    <n v="0"/>
    <n v="0"/>
    <n v="0"/>
    <n v="0"/>
    <n v="0"/>
    <n v="0"/>
  </r>
  <r>
    <x v="10"/>
    <x v="2"/>
    <x v="8"/>
    <x v="6"/>
    <x v="0"/>
    <x v="0"/>
    <x v="1"/>
    <n v="90076089889.7453"/>
    <n v="90076089889.7453"/>
    <n v="88327392197.511002"/>
    <n v="0"/>
    <n v="88023315488.833939"/>
    <n v="0"/>
  </r>
  <r>
    <x v="10"/>
    <x v="2"/>
    <x v="9"/>
    <x v="7"/>
    <x v="0"/>
    <x v="0"/>
    <x v="1"/>
    <n v="34143522293.912304"/>
    <n v="34143522293.912304"/>
    <n v="33231809144.81736"/>
    <n v="0"/>
    <n v="31805815866.424133"/>
    <n v="0"/>
  </r>
  <r>
    <x v="10"/>
    <x v="2"/>
    <x v="9"/>
    <x v="7"/>
    <x v="0"/>
    <x v="1"/>
    <x v="1"/>
    <n v="284395878524.73218"/>
    <n v="270748844675.64865"/>
    <n v="264687960063.99057"/>
    <n v="0"/>
    <n v="174798314380.68921"/>
    <n v="0"/>
  </r>
  <r>
    <x v="10"/>
    <x v="2"/>
    <x v="9"/>
    <x v="7"/>
    <x v="0"/>
    <x v="3"/>
    <x v="1"/>
    <n v="0"/>
    <n v="0"/>
    <n v="0"/>
    <n v="0"/>
    <n v="0"/>
    <n v="0"/>
  </r>
  <r>
    <x v="10"/>
    <x v="2"/>
    <x v="10"/>
    <x v="8"/>
    <x v="0"/>
    <x v="0"/>
    <x v="1"/>
    <n v="25335376571.628086"/>
    <n v="25335376571.628086"/>
    <n v="24635723512.615936"/>
    <n v="0"/>
    <n v="24121250662.27903"/>
    <n v="0"/>
  </r>
  <r>
    <x v="10"/>
    <x v="2"/>
    <x v="10"/>
    <x v="8"/>
    <x v="0"/>
    <x v="1"/>
    <x v="1"/>
    <n v="246606354146.07034"/>
    <n v="293133967495.42682"/>
    <n v="292759328927.58319"/>
    <n v="0"/>
    <n v="201705811425.14545"/>
    <n v="0"/>
  </r>
  <r>
    <x v="10"/>
    <x v="2"/>
    <x v="10"/>
    <x v="8"/>
    <x v="0"/>
    <x v="3"/>
    <x v="1"/>
    <n v="219991670207.16989"/>
    <n v="216581533760.14041"/>
    <n v="214893355061.80942"/>
    <n v="0"/>
    <n v="214893355061.80942"/>
    <n v="0"/>
  </r>
  <r>
    <x v="10"/>
    <x v="2"/>
    <x v="11"/>
    <x v="9"/>
    <x v="0"/>
    <x v="0"/>
    <x v="1"/>
    <n v="31207250224.915401"/>
    <n v="31207250224.915401"/>
    <n v="28827034173.451183"/>
    <n v="0"/>
    <n v="27645045359.131794"/>
    <n v="0"/>
  </r>
  <r>
    <x v="10"/>
    <x v="2"/>
    <x v="11"/>
    <x v="9"/>
    <x v="0"/>
    <x v="1"/>
    <x v="1"/>
    <n v="183926528064.14566"/>
    <n v="210282871142.41544"/>
    <n v="191346901056.77231"/>
    <n v="0"/>
    <n v="176764391597.60919"/>
    <n v="0"/>
  </r>
  <r>
    <x v="10"/>
    <x v="2"/>
    <x v="12"/>
    <x v="10"/>
    <x v="0"/>
    <x v="0"/>
    <x v="1"/>
    <n v="99347507316.659271"/>
    <n v="101233959041.97636"/>
    <n v="100122677414.68033"/>
    <n v="0"/>
    <n v="98177235661.664413"/>
    <n v="0"/>
  </r>
  <r>
    <x v="10"/>
    <x v="2"/>
    <x v="12"/>
    <x v="10"/>
    <x v="0"/>
    <x v="1"/>
    <x v="1"/>
    <n v="67506274047.346626"/>
    <n v="73783051634.840469"/>
    <n v="72760508569.447098"/>
    <n v="0"/>
    <n v="62121695915.798996"/>
    <n v="0"/>
  </r>
  <r>
    <x v="10"/>
    <x v="2"/>
    <x v="12"/>
    <x v="10"/>
    <x v="0"/>
    <x v="3"/>
    <x v="1"/>
    <n v="0"/>
    <n v="0"/>
    <n v="0"/>
    <n v="0"/>
    <n v="0"/>
    <n v="0"/>
  </r>
  <r>
    <x v="10"/>
    <x v="2"/>
    <x v="13"/>
    <x v="11"/>
    <x v="0"/>
    <x v="0"/>
    <x v="1"/>
    <n v="30279186654.754963"/>
    <n v="30279186654.754963"/>
    <n v="27978967879.25671"/>
    <n v="0"/>
    <n v="27591714273.383873"/>
    <n v="0"/>
  </r>
  <r>
    <x v="10"/>
    <x v="2"/>
    <x v="13"/>
    <x v="11"/>
    <x v="0"/>
    <x v="1"/>
    <x v="1"/>
    <n v="120507074282.05151"/>
    <n v="116626569874.5295"/>
    <n v="114368468714.92671"/>
    <n v="0"/>
    <n v="100907962895.92909"/>
    <n v="0"/>
  </r>
  <r>
    <x v="10"/>
    <x v="2"/>
    <x v="14"/>
    <x v="12"/>
    <x v="0"/>
    <x v="0"/>
    <x v="1"/>
    <n v="34990878492.58786"/>
    <n v="34990878492.58786"/>
    <n v="34714877547.774338"/>
    <n v="0"/>
    <n v="32817502096.933884"/>
    <n v="0"/>
  </r>
  <r>
    <x v="10"/>
    <x v="2"/>
    <x v="14"/>
    <x v="12"/>
    <x v="0"/>
    <x v="1"/>
    <x v="1"/>
    <n v="1383302557091.3093"/>
    <n v="1502930150388.0933"/>
    <n v="1458179588629.6914"/>
    <n v="0"/>
    <n v="1203694554954.6492"/>
    <n v="0"/>
  </r>
  <r>
    <x v="10"/>
    <x v="2"/>
    <x v="15"/>
    <x v="1"/>
    <x v="0"/>
    <x v="0"/>
    <x v="1"/>
    <n v="14614820968.032183"/>
    <n v="15160003834.762266"/>
    <n v="14981519953.842787"/>
    <n v="0"/>
    <n v="14732377256.921413"/>
    <n v="0"/>
  </r>
  <r>
    <x v="10"/>
    <x v="2"/>
    <x v="15"/>
    <x v="1"/>
    <x v="0"/>
    <x v="1"/>
    <x v="1"/>
    <n v="5933492977.8624134"/>
    <n v="5933492977.8624134"/>
    <n v="5933435641.3330698"/>
    <n v="0"/>
    <n v="5440300443.4463978"/>
    <n v="0"/>
  </r>
  <r>
    <x v="10"/>
    <x v="2"/>
    <x v="16"/>
    <x v="13"/>
    <x v="0"/>
    <x v="0"/>
    <x v="1"/>
    <n v="34208699340.876934"/>
    <n v="34712029377.395775"/>
    <n v="34372340131.046631"/>
    <n v="0"/>
    <n v="33487701339.525078"/>
    <n v="0"/>
  </r>
  <r>
    <x v="10"/>
    <x v="2"/>
    <x v="16"/>
    <x v="13"/>
    <x v="0"/>
    <x v="1"/>
    <x v="1"/>
    <n v="192108532446.3522"/>
    <n v="207028177721.81607"/>
    <n v="202425987730.28235"/>
    <n v="0"/>
    <n v="156247262930.215"/>
    <n v="0"/>
  </r>
  <r>
    <x v="10"/>
    <x v="2"/>
    <x v="17"/>
    <x v="2"/>
    <x v="0"/>
    <x v="0"/>
    <x v="1"/>
    <n v="14615570961.544584"/>
    <n v="14615570961.544584"/>
    <n v="14419973494.879496"/>
    <n v="0"/>
    <n v="13929256182.327618"/>
    <n v="0"/>
  </r>
  <r>
    <x v="10"/>
    <x v="2"/>
    <x v="17"/>
    <x v="2"/>
    <x v="0"/>
    <x v="1"/>
    <x v="1"/>
    <n v="31505695428.113113"/>
    <n v="32455054304.571102"/>
    <n v="32444654036.545052"/>
    <n v="0"/>
    <n v="30805043453.691154"/>
    <n v="0"/>
  </r>
  <r>
    <x v="10"/>
    <x v="2"/>
    <x v="18"/>
    <x v="14"/>
    <x v="0"/>
    <x v="0"/>
    <x v="1"/>
    <n v="95694674594.79361"/>
    <n v="100904281429.35681"/>
    <n v="99944496024.419556"/>
    <n v="0"/>
    <n v="98089998007.664658"/>
    <n v="0"/>
  </r>
  <r>
    <x v="10"/>
    <x v="2"/>
    <x v="18"/>
    <x v="14"/>
    <x v="0"/>
    <x v="1"/>
    <x v="1"/>
    <n v="66455121352.059029"/>
    <n v="66455121352.059029"/>
    <n v="65875808478.345337"/>
    <n v="0"/>
    <n v="46812710843.251923"/>
    <n v="0"/>
  </r>
  <r>
    <x v="10"/>
    <x v="2"/>
    <x v="19"/>
    <x v="15"/>
    <x v="0"/>
    <x v="0"/>
    <x v="1"/>
    <n v="29243122832.110069"/>
    <n v="29243122832.110069"/>
    <n v="28360334335.105236"/>
    <n v="0"/>
    <n v="27776414066.119881"/>
    <n v="0"/>
  </r>
  <r>
    <x v="10"/>
    <x v="2"/>
    <x v="19"/>
    <x v="15"/>
    <x v="0"/>
    <x v="1"/>
    <x v="1"/>
    <n v="11713504292.866461"/>
    <n v="11713504292.866461"/>
    <n v="11576673899.34144"/>
    <n v="0"/>
    <n v="9992174884.4605064"/>
    <n v="0"/>
  </r>
  <r>
    <x v="10"/>
    <x v="2"/>
    <x v="20"/>
    <x v="14"/>
    <x v="0"/>
    <x v="0"/>
    <x v="1"/>
    <n v="99634332367.209137"/>
    <n v="99634332367.209137"/>
    <n v="97912384113.286072"/>
    <n v="0"/>
    <n v="94561821987.556183"/>
    <n v="0"/>
  </r>
  <r>
    <x v="10"/>
    <x v="2"/>
    <x v="20"/>
    <x v="14"/>
    <x v="0"/>
    <x v="1"/>
    <x v="1"/>
    <n v="634441793593.52075"/>
    <n v="572587340769.09949"/>
    <n v="536904697695.54413"/>
    <n v="0"/>
    <n v="301589841466.67462"/>
    <n v="0"/>
  </r>
  <r>
    <x v="10"/>
    <x v="2"/>
    <x v="21"/>
    <x v="7"/>
    <x v="1"/>
    <x v="0"/>
    <x v="1"/>
    <n v="18843361526.362293"/>
    <n v="19354730609.243629"/>
    <n v="18650286016.125435"/>
    <n v="0"/>
    <n v="18253747018.263023"/>
    <n v="0"/>
  </r>
  <r>
    <x v="10"/>
    <x v="2"/>
    <x v="21"/>
    <x v="7"/>
    <x v="1"/>
    <x v="1"/>
    <x v="1"/>
    <n v="80548023970.868271"/>
    <n v="78479335378.108444"/>
    <n v="67841848066.23954"/>
    <n v="0"/>
    <n v="50610668079.934715"/>
    <n v="0"/>
  </r>
  <r>
    <x v="10"/>
    <x v="2"/>
    <x v="22"/>
    <x v="6"/>
    <x v="1"/>
    <x v="0"/>
    <x v="1"/>
    <n v="27313849963.755295"/>
    <n v="27313849963.755295"/>
    <n v="24987213423.896393"/>
    <n v="0"/>
    <n v="18927347007.94022"/>
    <n v="0"/>
  </r>
  <r>
    <x v="10"/>
    <x v="2"/>
    <x v="22"/>
    <x v="6"/>
    <x v="1"/>
    <x v="1"/>
    <x v="1"/>
    <n v="3680568755281.8628"/>
    <n v="4211908617943.4888"/>
    <n v="4062204269533.5967"/>
    <n v="0"/>
    <n v="3558973094857.3657"/>
    <n v="0"/>
  </r>
  <r>
    <x v="10"/>
    <x v="2"/>
    <x v="22"/>
    <x v="6"/>
    <x v="1"/>
    <x v="3"/>
    <x v="1"/>
    <n v="3841281645.5411568"/>
    <n v="4505832859.0617466"/>
    <n v="4478325975.9576416"/>
    <n v="0"/>
    <n v="4478325975.9576416"/>
    <n v="0"/>
  </r>
  <r>
    <x v="10"/>
    <x v="2"/>
    <x v="23"/>
    <x v="13"/>
    <x v="1"/>
    <x v="0"/>
    <x v="1"/>
    <n v="23941065056.760201"/>
    <n v="23941065056.760201"/>
    <n v="23197135544.514301"/>
    <n v="0"/>
    <n v="22751457848.689587"/>
    <n v="0"/>
  </r>
  <r>
    <x v="10"/>
    <x v="2"/>
    <x v="23"/>
    <x v="13"/>
    <x v="1"/>
    <x v="1"/>
    <x v="1"/>
    <n v="32446682145.979336"/>
    <n v="34820079337.124306"/>
    <n v="33831573487.191261"/>
    <n v="0"/>
    <n v="25583904308.28355"/>
    <n v="0"/>
  </r>
  <r>
    <x v="10"/>
    <x v="2"/>
    <x v="24"/>
    <x v="5"/>
    <x v="1"/>
    <x v="0"/>
    <x v="1"/>
    <n v="105694444898.52054"/>
    <n v="105694444898.52054"/>
    <n v="92853832133.459702"/>
    <n v="0"/>
    <n v="88371115725.147934"/>
    <n v="0"/>
  </r>
  <r>
    <x v="10"/>
    <x v="2"/>
    <x v="24"/>
    <x v="5"/>
    <x v="1"/>
    <x v="2"/>
    <x v="1"/>
    <n v="0"/>
    <n v="0"/>
    <n v="0"/>
    <n v="0"/>
    <n v="0"/>
    <n v="0"/>
  </r>
  <r>
    <x v="10"/>
    <x v="2"/>
    <x v="24"/>
    <x v="5"/>
    <x v="1"/>
    <x v="1"/>
    <x v="1"/>
    <n v="3256107076488.0322"/>
    <n v="2761653384573.8516"/>
    <n v="2010192759288.8994"/>
    <n v="0"/>
    <n v="681879729965.94324"/>
    <n v="0"/>
  </r>
  <r>
    <x v="10"/>
    <x v="2"/>
    <x v="24"/>
    <x v="5"/>
    <x v="1"/>
    <x v="3"/>
    <x v="1"/>
    <n v="17800478933.587242"/>
    <n v="9506231203.4796581"/>
    <n v="9150221624.8079128"/>
    <n v="0"/>
    <n v="9150221624.8079128"/>
    <n v="0"/>
  </r>
  <r>
    <x v="10"/>
    <x v="2"/>
    <x v="25"/>
    <x v="3"/>
    <x v="1"/>
    <x v="0"/>
    <x v="1"/>
    <n v="665284412874.46753"/>
    <n v="784916583925.16589"/>
    <n v="777504676430.90894"/>
    <n v="0"/>
    <n v="776703738376.19751"/>
    <n v="0"/>
  </r>
  <r>
    <x v="10"/>
    <x v="2"/>
    <x v="25"/>
    <x v="3"/>
    <x v="1"/>
    <x v="2"/>
    <x v="1"/>
    <n v="142688062396.11786"/>
    <n v="226447985798.58508"/>
    <n v="223690692798.47101"/>
    <n v="0"/>
    <n v="223690692798.47101"/>
    <n v="0"/>
  </r>
  <r>
    <x v="10"/>
    <x v="2"/>
    <x v="25"/>
    <x v="3"/>
    <x v="1"/>
    <x v="1"/>
    <x v="1"/>
    <n v="6221789534.6707926"/>
    <n v="6221789534.6707926"/>
    <n v="6215931293.8109713"/>
    <n v="0"/>
    <n v="6143713166.5347824"/>
    <n v="0"/>
  </r>
  <r>
    <x v="10"/>
    <x v="2"/>
    <x v="26"/>
    <x v="8"/>
    <x v="1"/>
    <x v="0"/>
    <x v="1"/>
    <n v="14238293370.64299"/>
    <n v="14238293370.64299"/>
    <n v="14006472325.705383"/>
    <n v="0"/>
    <n v="13637817456.497116"/>
    <n v="0"/>
  </r>
  <r>
    <x v="10"/>
    <x v="2"/>
    <x v="26"/>
    <x v="8"/>
    <x v="1"/>
    <x v="1"/>
    <x v="1"/>
    <n v="111031855611.73111"/>
    <n v="111031855611.73111"/>
    <n v="110141327960.15257"/>
    <n v="0"/>
    <n v="86366427871.490067"/>
    <n v="0"/>
  </r>
  <r>
    <x v="10"/>
    <x v="2"/>
    <x v="27"/>
    <x v="9"/>
    <x v="1"/>
    <x v="0"/>
    <x v="1"/>
    <n v="45756888212.489975"/>
    <n v="45756888212.489975"/>
    <n v="44831118623.277267"/>
    <n v="0"/>
    <n v="42380334223.778595"/>
    <n v="0"/>
  </r>
  <r>
    <x v="10"/>
    <x v="2"/>
    <x v="27"/>
    <x v="9"/>
    <x v="1"/>
    <x v="2"/>
    <x v="1"/>
    <n v="0"/>
    <n v="0"/>
    <n v="0"/>
    <n v="0"/>
    <n v="0"/>
    <n v="0"/>
  </r>
  <r>
    <x v="10"/>
    <x v="2"/>
    <x v="27"/>
    <x v="9"/>
    <x v="1"/>
    <x v="1"/>
    <x v="1"/>
    <n v="459349408257.79248"/>
    <n v="494340672091.5882"/>
    <n v="489376941238.53326"/>
    <n v="0"/>
    <n v="288420218579.66022"/>
    <n v="0"/>
  </r>
  <r>
    <x v="10"/>
    <x v="2"/>
    <x v="28"/>
    <x v="9"/>
    <x v="1"/>
    <x v="0"/>
    <x v="1"/>
    <n v="8536400050.7882881"/>
    <n v="8536400050.7882881"/>
    <n v="8287961419.7702703"/>
    <n v="0"/>
    <n v="7878917713.6204634"/>
    <n v="0"/>
  </r>
  <r>
    <x v="10"/>
    <x v="2"/>
    <x v="28"/>
    <x v="9"/>
    <x v="1"/>
    <x v="1"/>
    <x v="1"/>
    <n v="32450396512.583477"/>
    <n v="35445300782.864967"/>
    <n v="33808493409.939945"/>
    <n v="0"/>
    <n v="29393958994.909515"/>
    <n v="0"/>
  </r>
  <r>
    <x v="10"/>
    <x v="2"/>
    <x v="29"/>
    <x v="12"/>
    <x v="1"/>
    <x v="0"/>
    <x v="1"/>
    <n v="25272625136.592812"/>
    <n v="25272625136.592812"/>
    <n v="22939519781.646183"/>
    <n v="0"/>
    <n v="22023362695.517525"/>
    <n v="0"/>
  </r>
  <r>
    <x v="10"/>
    <x v="2"/>
    <x v="29"/>
    <x v="12"/>
    <x v="1"/>
    <x v="1"/>
    <x v="1"/>
    <n v="117442464320.03923"/>
    <n v="119653557783.8157"/>
    <n v="118638087983.18652"/>
    <n v="0"/>
    <n v="103858707008.2525"/>
    <n v="0"/>
  </r>
  <r>
    <x v="10"/>
    <x v="2"/>
    <x v="30"/>
    <x v="9"/>
    <x v="1"/>
    <x v="0"/>
    <x v="1"/>
    <n v="6275142316.8291359"/>
    <n v="6532346791.3246012"/>
    <n v="6466711891.1211309"/>
    <n v="0"/>
    <n v="6159818784.7336941"/>
    <n v="0"/>
  </r>
  <r>
    <x v="10"/>
    <x v="2"/>
    <x v="30"/>
    <x v="9"/>
    <x v="1"/>
    <x v="1"/>
    <x v="1"/>
    <n v="18468491746.911118"/>
    <n v="19113787488.150566"/>
    <n v="18865608569.680286"/>
    <n v="0"/>
    <n v="14226558680.220097"/>
    <n v="0"/>
  </r>
  <r>
    <x v="10"/>
    <x v="2"/>
    <x v="31"/>
    <x v="9"/>
    <x v="1"/>
    <x v="0"/>
    <x v="1"/>
    <n v="39061273662.579002"/>
    <n v="39061273662.579002"/>
    <n v="37820340316.211563"/>
    <n v="0"/>
    <n v="37312429540.044914"/>
    <n v="0"/>
  </r>
  <r>
    <x v="10"/>
    <x v="2"/>
    <x v="31"/>
    <x v="9"/>
    <x v="1"/>
    <x v="1"/>
    <x v="1"/>
    <n v="38382650577.112114"/>
    <n v="40380410430.96759"/>
    <n v="39610270105.102516"/>
    <n v="0"/>
    <n v="35783415430.888512"/>
    <n v="0"/>
  </r>
  <r>
    <x v="10"/>
    <x v="2"/>
    <x v="32"/>
    <x v="14"/>
    <x v="1"/>
    <x v="0"/>
    <x v="1"/>
    <n v="0"/>
    <n v="0"/>
    <n v="0"/>
    <n v="0"/>
    <n v="0"/>
    <n v="0"/>
  </r>
  <r>
    <x v="10"/>
    <x v="2"/>
    <x v="32"/>
    <x v="14"/>
    <x v="1"/>
    <x v="2"/>
    <x v="1"/>
    <n v="0"/>
    <n v="0"/>
    <n v="0"/>
    <n v="0"/>
    <n v="0"/>
    <n v="0"/>
  </r>
  <r>
    <x v="10"/>
    <x v="2"/>
    <x v="32"/>
    <x v="14"/>
    <x v="1"/>
    <x v="1"/>
    <x v="1"/>
    <n v="0"/>
    <n v="0"/>
    <n v="0"/>
    <n v="0"/>
    <n v="0"/>
    <n v="0"/>
  </r>
  <r>
    <x v="10"/>
    <x v="2"/>
    <x v="33"/>
    <x v="13"/>
    <x v="1"/>
    <x v="0"/>
    <x v="1"/>
    <n v="9871945064.5048313"/>
    <n v="10253773644.520447"/>
    <n v="10106632276.105204"/>
    <n v="0"/>
    <n v="9756138629.1498947"/>
    <n v="0"/>
  </r>
  <r>
    <x v="10"/>
    <x v="2"/>
    <x v="33"/>
    <x v="13"/>
    <x v="1"/>
    <x v="1"/>
    <x v="1"/>
    <n v="59720144009.732918"/>
    <n v="71085716493.451996"/>
    <n v="64745288290.409843"/>
    <n v="0"/>
    <n v="57248113637.370705"/>
    <n v="0"/>
  </r>
  <r>
    <x v="10"/>
    <x v="2"/>
    <x v="34"/>
    <x v="4"/>
    <x v="1"/>
    <x v="0"/>
    <x v="1"/>
    <n v="7991560618.1918583"/>
    <n v="8266874692.3646746"/>
    <n v="7907470137.5221977"/>
    <n v="0"/>
    <n v="7757181353.69034"/>
    <n v="0"/>
  </r>
  <r>
    <x v="10"/>
    <x v="2"/>
    <x v="34"/>
    <x v="4"/>
    <x v="1"/>
    <x v="1"/>
    <x v="1"/>
    <n v="6971996652.8198042"/>
    <n v="7185211889.5559111"/>
    <n v="7087495710.6912155"/>
    <n v="0"/>
    <n v="6284546575.6702356"/>
    <n v="0"/>
  </r>
  <r>
    <x v="10"/>
    <x v="2"/>
    <x v="35"/>
    <x v="2"/>
    <x v="1"/>
    <x v="0"/>
    <x v="1"/>
    <n v="19100059859.666363"/>
    <n v="19100059859.666363"/>
    <n v="18747985791.255444"/>
    <n v="0"/>
    <n v="17904192915.000088"/>
    <n v="0"/>
  </r>
  <r>
    <x v="10"/>
    <x v="2"/>
    <x v="35"/>
    <x v="2"/>
    <x v="1"/>
    <x v="1"/>
    <x v="1"/>
    <n v="27923790494.606236"/>
    <n v="31406090632.67395"/>
    <n v="30437822028.570644"/>
    <n v="0"/>
    <n v="25272466240.024261"/>
    <n v="0"/>
  </r>
  <r>
    <x v="10"/>
    <x v="2"/>
    <x v="36"/>
    <x v="7"/>
    <x v="1"/>
    <x v="0"/>
    <x v="1"/>
    <n v="11014378615.763865"/>
    <n v="11014378615.763865"/>
    <n v="10442458342.65962"/>
    <n v="0"/>
    <n v="10259765532.562801"/>
    <n v="0"/>
  </r>
  <r>
    <x v="10"/>
    <x v="2"/>
    <x v="36"/>
    <x v="7"/>
    <x v="1"/>
    <x v="1"/>
    <x v="1"/>
    <n v="23733971911.449654"/>
    <n v="28031007526.017612"/>
    <n v="26411570595.002411"/>
    <n v="0"/>
    <n v="22855556429.623669"/>
    <n v="0"/>
  </r>
  <r>
    <x v="10"/>
    <x v="2"/>
    <x v="36"/>
    <x v="7"/>
    <x v="1"/>
    <x v="3"/>
    <x v="1"/>
    <n v="0"/>
    <n v="0"/>
    <n v="0"/>
    <n v="0"/>
    <n v="0"/>
    <n v="0"/>
  </r>
  <r>
    <x v="10"/>
    <x v="2"/>
    <x v="37"/>
    <x v="9"/>
    <x v="1"/>
    <x v="0"/>
    <x v="1"/>
    <n v="17241699352.588619"/>
    <n v="17241699352.588619"/>
    <n v="16368113700.819056"/>
    <n v="0"/>
    <n v="16139884034.229845"/>
    <n v="0"/>
  </r>
  <r>
    <x v="10"/>
    <x v="2"/>
    <x v="37"/>
    <x v="9"/>
    <x v="1"/>
    <x v="1"/>
    <x v="1"/>
    <n v="188793696405.17609"/>
    <n v="210424038143.20639"/>
    <n v="202096547714.89551"/>
    <n v="0"/>
    <n v="165761959382.85776"/>
    <n v="0"/>
  </r>
  <r>
    <x v="10"/>
    <x v="2"/>
    <x v="38"/>
    <x v="3"/>
    <x v="1"/>
    <x v="0"/>
    <x v="1"/>
    <n v="70624572627.219803"/>
    <n v="70624572627.219803"/>
    <n v="68620268537.647369"/>
    <n v="0"/>
    <n v="66287424286.059235"/>
    <n v="0"/>
  </r>
  <r>
    <x v="10"/>
    <x v="2"/>
    <x v="38"/>
    <x v="3"/>
    <x v="1"/>
    <x v="1"/>
    <x v="1"/>
    <n v="70672199588.65451"/>
    <n v="78979089757.66188"/>
    <n v="75050902104.777466"/>
    <n v="0"/>
    <n v="64174084655.09388"/>
    <n v="0"/>
  </r>
  <r>
    <x v="10"/>
    <x v="2"/>
    <x v="38"/>
    <x v="3"/>
    <x v="1"/>
    <x v="3"/>
    <x v="1"/>
    <n v="0"/>
    <n v="0"/>
    <n v="0"/>
    <n v="0"/>
    <n v="0"/>
    <n v="0"/>
  </r>
  <r>
    <x v="10"/>
    <x v="2"/>
    <x v="39"/>
    <x v="5"/>
    <x v="1"/>
    <x v="0"/>
    <x v="1"/>
    <n v="37079024195.520683"/>
    <n v="37079024195.520683"/>
    <n v="34059161037.103901"/>
    <n v="0"/>
    <n v="30512456239.773159"/>
    <n v="0"/>
  </r>
  <r>
    <x v="10"/>
    <x v="2"/>
    <x v="39"/>
    <x v="5"/>
    <x v="1"/>
    <x v="1"/>
    <x v="1"/>
    <n v="199574220635.60065"/>
    <n v="220119350035.46628"/>
    <n v="213563991742.64212"/>
    <n v="0"/>
    <n v="156148585389.01755"/>
    <n v="0"/>
  </r>
  <r>
    <x v="10"/>
    <x v="2"/>
    <x v="40"/>
    <x v="8"/>
    <x v="1"/>
    <x v="0"/>
    <x v="1"/>
    <n v="287195925901.84753"/>
    <n v="287195925901.84753"/>
    <n v="283975478563.9682"/>
    <n v="0"/>
    <n v="281312375263.72998"/>
    <n v="0"/>
  </r>
  <r>
    <x v="10"/>
    <x v="2"/>
    <x v="40"/>
    <x v="8"/>
    <x v="1"/>
    <x v="1"/>
    <x v="1"/>
    <n v="181781519324.6088"/>
    <n v="184273586375.311"/>
    <n v="170043697210.05536"/>
    <n v="0"/>
    <n v="80549042344.574951"/>
    <n v="0"/>
  </r>
  <r>
    <x v="10"/>
    <x v="2"/>
    <x v="41"/>
    <x v="13"/>
    <x v="1"/>
    <x v="0"/>
    <x v="1"/>
    <n v="7261648419.4243269"/>
    <n v="7394739340.5497169"/>
    <n v="7275473169.6949883"/>
    <n v="0"/>
    <n v="6996882051.0844707"/>
    <n v="0"/>
  </r>
  <r>
    <x v="10"/>
    <x v="2"/>
    <x v="41"/>
    <x v="13"/>
    <x v="1"/>
    <x v="1"/>
    <x v="1"/>
    <n v="33034223740.838848"/>
    <n v="33034223740.838848"/>
    <n v="32972681542.178867"/>
    <n v="0"/>
    <n v="30302628271.600407"/>
    <n v="0"/>
  </r>
  <r>
    <x v="10"/>
    <x v="2"/>
    <x v="42"/>
    <x v="4"/>
    <x v="2"/>
    <x v="0"/>
    <x v="1"/>
    <n v="395644558210.25757"/>
    <n v="468094187017.53363"/>
    <n v="442714464818.82391"/>
    <n v="0"/>
    <n v="339310535061.38568"/>
    <n v="0"/>
  </r>
  <r>
    <x v="10"/>
    <x v="2"/>
    <x v="42"/>
    <x v="4"/>
    <x v="2"/>
    <x v="2"/>
    <x v="1"/>
    <n v="0"/>
    <n v="0"/>
    <n v="0"/>
    <n v="0"/>
    <n v="0"/>
    <n v="0"/>
  </r>
  <r>
    <x v="10"/>
    <x v="2"/>
    <x v="42"/>
    <x v="4"/>
    <x v="2"/>
    <x v="1"/>
    <x v="1"/>
    <n v="28588162516.638893"/>
    <n v="50295025087.605843"/>
    <n v="41744099230.111176"/>
    <n v="0"/>
    <n v="1161766098.4272571"/>
    <n v="0"/>
  </r>
  <r>
    <x v="10"/>
    <x v="2"/>
    <x v="42"/>
    <x v="4"/>
    <x v="2"/>
    <x v="3"/>
    <x v="1"/>
    <n v="249957885.28121874"/>
    <n v="1508345251.55387"/>
    <n v="1285902473.198024"/>
    <n v="0"/>
    <n v="2254727.3315877169"/>
    <n v="0"/>
  </r>
  <r>
    <x v="10"/>
    <x v="2"/>
    <x v="43"/>
    <x v="16"/>
    <x v="3"/>
    <x v="0"/>
    <x v="1"/>
    <n v="197452954174.86542"/>
    <n v="212405356479.07867"/>
    <n v="212301616978.89923"/>
    <n v="0"/>
    <n v="210977695708.78049"/>
    <n v="0"/>
  </r>
  <r>
    <x v="10"/>
    <x v="2"/>
    <x v="43"/>
    <x v="16"/>
    <x v="3"/>
    <x v="1"/>
    <x v="1"/>
    <n v="14829044985.203522"/>
    <n v="20762537963.065937"/>
    <n v="20727344820.104622"/>
    <n v="0"/>
    <n v="19492846069.184204"/>
    <n v="0"/>
  </r>
  <r>
    <x v="10"/>
    <x v="2"/>
    <x v="44"/>
    <x v="4"/>
    <x v="1"/>
    <x v="0"/>
    <x v="1"/>
    <n v="7228441032.6244221"/>
    <n v="8744227762.5294933"/>
    <n v="8594435371.1600666"/>
    <n v="0"/>
    <n v="8423603757.1165247"/>
    <n v="0"/>
  </r>
  <r>
    <x v="10"/>
    <x v="2"/>
    <x v="44"/>
    <x v="4"/>
    <x v="1"/>
    <x v="1"/>
    <x v="1"/>
    <n v="632900775278.07666"/>
    <n v="301357022378.55072"/>
    <n v="289027321961.00244"/>
    <n v="0"/>
    <n v="212507111376.56775"/>
    <n v="0"/>
  </r>
  <r>
    <x v="11"/>
    <x v="2"/>
    <x v="0"/>
    <x v="0"/>
    <x v="0"/>
    <x v="0"/>
    <x v="1"/>
    <n v="99781361603.237762"/>
    <n v="105255730355.66296"/>
    <n v="103080699636.80717"/>
    <n v="0"/>
    <n v="103080699636.80717"/>
    <n v="0"/>
  </r>
  <r>
    <x v="11"/>
    <x v="2"/>
    <x v="1"/>
    <x v="0"/>
    <x v="0"/>
    <x v="0"/>
    <x v="1"/>
    <n v="191832785297.76318"/>
    <n v="203172797363.51398"/>
    <n v="203012128113.55853"/>
    <n v="0"/>
    <n v="200403513945.21683"/>
    <n v="0"/>
  </r>
  <r>
    <x v="11"/>
    <x v="2"/>
    <x v="1"/>
    <x v="0"/>
    <x v="0"/>
    <x v="1"/>
    <x v="1"/>
    <n v="6336592147.6358404"/>
    <n v="6770979670.1452799"/>
    <n v="6727628038.6558504"/>
    <n v="0"/>
    <n v="6379631478.3878994"/>
    <n v="0"/>
  </r>
  <r>
    <x v="11"/>
    <x v="2"/>
    <x v="2"/>
    <x v="1"/>
    <x v="0"/>
    <x v="0"/>
    <x v="1"/>
    <n v="126896996002.80609"/>
    <n v="139427773170.87909"/>
    <n v="139243444004.33292"/>
    <n v="0"/>
    <n v="135250279230.93776"/>
    <n v="0"/>
  </r>
  <r>
    <x v="11"/>
    <x v="2"/>
    <x v="2"/>
    <x v="1"/>
    <x v="0"/>
    <x v="1"/>
    <x v="1"/>
    <n v="88569932588.024979"/>
    <n v="89923575386.014496"/>
    <n v="89828604437.265366"/>
    <n v="0"/>
    <n v="80944156043.065247"/>
    <n v="0"/>
  </r>
  <r>
    <x v="11"/>
    <x v="2"/>
    <x v="3"/>
    <x v="0"/>
    <x v="0"/>
    <x v="0"/>
    <x v="1"/>
    <n v="25506156954.729652"/>
    <n v="27557510762.965843"/>
    <n v="26787611118.761318"/>
    <n v="0"/>
    <n v="25740467553.232693"/>
    <n v="0"/>
  </r>
  <r>
    <x v="11"/>
    <x v="2"/>
    <x v="3"/>
    <x v="0"/>
    <x v="0"/>
    <x v="1"/>
    <x v="1"/>
    <n v="1980184842.5170491"/>
    <n v="1980184842.5170491"/>
    <n v="1931284109.159853"/>
    <n v="0"/>
    <n v="1899538253.4522898"/>
    <n v="0"/>
  </r>
  <r>
    <x v="11"/>
    <x v="2"/>
    <x v="4"/>
    <x v="2"/>
    <x v="0"/>
    <x v="0"/>
    <x v="1"/>
    <n v="163865765471.67081"/>
    <n v="167123671890.49161"/>
    <n v="166736474704.81335"/>
    <n v="0"/>
    <n v="162891676371.08362"/>
    <n v="0"/>
  </r>
  <r>
    <x v="11"/>
    <x v="2"/>
    <x v="4"/>
    <x v="2"/>
    <x v="0"/>
    <x v="1"/>
    <x v="1"/>
    <n v="78674790073.364334"/>
    <n v="78674790073.364334"/>
    <n v="78631267395.27211"/>
    <n v="0"/>
    <n v="75214965911.329437"/>
    <n v="0"/>
  </r>
  <r>
    <x v="11"/>
    <x v="2"/>
    <x v="5"/>
    <x v="3"/>
    <x v="0"/>
    <x v="0"/>
    <x v="1"/>
    <n v="545171080603.95404"/>
    <n v="452282411630.78632"/>
    <n v="448074257016.61633"/>
    <n v="0"/>
    <n v="426807583590.33063"/>
    <n v="0"/>
  </r>
  <r>
    <x v="11"/>
    <x v="2"/>
    <x v="5"/>
    <x v="3"/>
    <x v="0"/>
    <x v="2"/>
    <x v="1"/>
    <n v="1478891160856.2065"/>
    <n v="1464773566374.6499"/>
    <n v="1359373991273.2507"/>
    <n v="0"/>
    <n v="1358658145737.2383"/>
    <n v="0"/>
  </r>
  <r>
    <x v="11"/>
    <x v="2"/>
    <x v="5"/>
    <x v="3"/>
    <x v="0"/>
    <x v="1"/>
    <x v="1"/>
    <n v="49704952986.52594"/>
    <n v="49704952986.52594"/>
    <n v="47387969823.664993"/>
    <n v="0"/>
    <n v="35560827923.232338"/>
    <n v="0"/>
  </r>
  <r>
    <x v="11"/>
    <x v="2"/>
    <x v="5"/>
    <x v="3"/>
    <x v="0"/>
    <x v="3"/>
    <x v="1"/>
    <n v="5466789699022.4414"/>
    <n v="4749472491835.5225"/>
    <n v="4681417476080.1992"/>
    <n v="0"/>
    <n v="4681417476080.1992"/>
    <n v="0"/>
  </r>
  <r>
    <x v="11"/>
    <x v="2"/>
    <x v="6"/>
    <x v="4"/>
    <x v="0"/>
    <x v="0"/>
    <x v="1"/>
    <n v="146542196685.57803"/>
    <n v="147229771319.45734"/>
    <n v="147036559658.93283"/>
    <n v="0"/>
    <n v="138646565432.31802"/>
    <n v="0"/>
  </r>
  <r>
    <x v="11"/>
    <x v="2"/>
    <x v="6"/>
    <x v="4"/>
    <x v="0"/>
    <x v="1"/>
    <x v="1"/>
    <n v="6129257789662.3672"/>
    <n v="6185253754812.4336"/>
    <n v="6183756005002.8975"/>
    <n v="0"/>
    <n v="5509511526134.5156"/>
    <n v="0"/>
  </r>
  <r>
    <x v="11"/>
    <x v="2"/>
    <x v="7"/>
    <x v="5"/>
    <x v="0"/>
    <x v="0"/>
    <x v="1"/>
    <n v="127655776525.34395"/>
    <n v="127655776525.34395"/>
    <n v="126553949968.17361"/>
    <n v="0"/>
    <n v="119013696207.69319"/>
    <n v="0"/>
  </r>
  <r>
    <x v="11"/>
    <x v="2"/>
    <x v="7"/>
    <x v="5"/>
    <x v="0"/>
    <x v="1"/>
    <x v="1"/>
    <n v="517335511872.01709"/>
    <n v="510142362605.98657"/>
    <n v="500122391229.52136"/>
    <n v="0"/>
    <n v="365671332120.74103"/>
    <n v="0"/>
  </r>
  <r>
    <x v="11"/>
    <x v="2"/>
    <x v="7"/>
    <x v="5"/>
    <x v="0"/>
    <x v="3"/>
    <x v="1"/>
    <n v="3247548448346.5581"/>
    <n v="3247548448346.5581"/>
    <n v="3247548448346.5581"/>
    <n v="0"/>
    <n v="3247548448346.5581"/>
    <n v="0"/>
  </r>
  <r>
    <x v="11"/>
    <x v="2"/>
    <x v="8"/>
    <x v="6"/>
    <x v="0"/>
    <x v="0"/>
    <x v="1"/>
    <n v="90925651959.56427"/>
    <n v="91400385395.164398"/>
    <n v="91035610383.356216"/>
    <n v="0"/>
    <n v="90558319857.188812"/>
    <n v="0"/>
  </r>
  <r>
    <x v="11"/>
    <x v="2"/>
    <x v="9"/>
    <x v="7"/>
    <x v="0"/>
    <x v="0"/>
    <x v="1"/>
    <n v="40930941862.117226"/>
    <n v="40930941862.117226"/>
    <n v="37848849916.123482"/>
    <n v="0"/>
    <n v="36591468664.791527"/>
    <n v="0"/>
  </r>
  <r>
    <x v="11"/>
    <x v="2"/>
    <x v="9"/>
    <x v="7"/>
    <x v="0"/>
    <x v="1"/>
    <x v="1"/>
    <n v="185683081865.87418"/>
    <n v="157710095000.647"/>
    <n v="152067152024.99142"/>
    <n v="0"/>
    <n v="126086162708.33325"/>
    <n v="0"/>
  </r>
  <r>
    <x v="11"/>
    <x v="2"/>
    <x v="9"/>
    <x v="7"/>
    <x v="0"/>
    <x v="3"/>
    <x v="1"/>
    <n v="0"/>
    <n v="0"/>
    <n v="0"/>
    <n v="0"/>
    <n v="0"/>
    <n v="0"/>
  </r>
  <r>
    <x v="11"/>
    <x v="2"/>
    <x v="10"/>
    <x v="8"/>
    <x v="0"/>
    <x v="0"/>
    <x v="1"/>
    <n v="28181433507.203022"/>
    <n v="28181433507.203022"/>
    <n v="25135764087.282623"/>
    <n v="0"/>
    <n v="24567627791.935074"/>
    <n v="0"/>
  </r>
  <r>
    <x v="11"/>
    <x v="2"/>
    <x v="10"/>
    <x v="8"/>
    <x v="0"/>
    <x v="1"/>
    <x v="1"/>
    <n v="228727476490.47675"/>
    <n v="315604980992.36462"/>
    <n v="310322343463.26245"/>
    <n v="0"/>
    <n v="267743823706.34647"/>
    <n v="0"/>
  </r>
  <r>
    <x v="11"/>
    <x v="2"/>
    <x v="10"/>
    <x v="8"/>
    <x v="0"/>
    <x v="3"/>
    <x v="1"/>
    <n v="196852855289.61591"/>
    <n v="196005539689.74484"/>
    <n v="196000292739.14999"/>
    <n v="0"/>
    <n v="192742386320.32919"/>
    <n v="0"/>
  </r>
  <r>
    <x v="11"/>
    <x v="2"/>
    <x v="11"/>
    <x v="9"/>
    <x v="0"/>
    <x v="0"/>
    <x v="1"/>
    <n v="32880084967.587742"/>
    <n v="32880084967.587742"/>
    <n v="30865885381.885403"/>
    <n v="0"/>
    <n v="30176880347.903397"/>
    <n v="0"/>
  </r>
  <r>
    <x v="11"/>
    <x v="2"/>
    <x v="11"/>
    <x v="9"/>
    <x v="0"/>
    <x v="1"/>
    <x v="1"/>
    <n v="198657310831.83939"/>
    <n v="247225391108.27625"/>
    <n v="241625176606.97388"/>
    <n v="0"/>
    <n v="196810383910.77582"/>
    <n v="0"/>
  </r>
  <r>
    <x v="11"/>
    <x v="2"/>
    <x v="12"/>
    <x v="10"/>
    <x v="0"/>
    <x v="0"/>
    <x v="1"/>
    <n v="112458686697.56776"/>
    <n v="116487551693.11995"/>
    <n v="114600508863.90097"/>
    <n v="0"/>
    <n v="112558840182.672"/>
    <n v="0"/>
  </r>
  <r>
    <x v="11"/>
    <x v="2"/>
    <x v="12"/>
    <x v="10"/>
    <x v="0"/>
    <x v="1"/>
    <x v="1"/>
    <n v="69206802528.963348"/>
    <n v="69206802528.963348"/>
    <n v="68893597024.28363"/>
    <n v="0"/>
    <n v="62303998392.297546"/>
    <n v="0"/>
  </r>
  <r>
    <x v="11"/>
    <x v="2"/>
    <x v="12"/>
    <x v="10"/>
    <x v="0"/>
    <x v="3"/>
    <x v="1"/>
    <n v="0"/>
    <n v="0"/>
    <n v="0"/>
    <n v="0"/>
    <n v="0"/>
    <n v="0"/>
  </r>
  <r>
    <x v="11"/>
    <x v="2"/>
    <x v="13"/>
    <x v="11"/>
    <x v="0"/>
    <x v="0"/>
    <x v="1"/>
    <n v="30174550066.265175"/>
    <n v="30842146132.01545"/>
    <n v="30178536756.576168"/>
    <n v="0"/>
    <n v="29805693176.808205"/>
    <n v="0"/>
  </r>
  <r>
    <x v="11"/>
    <x v="2"/>
    <x v="13"/>
    <x v="11"/>
    <x v="0"/>
    <x v="1"/>
    <x v="1"/>
    <n v="103886814548.8524"/>
    <n v="103886814548.8524"/>
    <n v="102427635906.79929"/>
    <n v="0"/>
    <n v="90620806790.083527"/>
    <n v="0"/>
  </r>
  <r>
    <x v="11"/>
    <x v="2"/>
    <x v="14"/>
    <x v="12"/>
    <x v="0"/>
    <x v="0"/>
    <x v="1"/>
    <n v="34600627700.150452"/>
    <n v="35487230009.093117"/>
    <n v="35123262623.598419"/>
    <n v="0"/>
    <n v="34456996088.824257"/>
    <n v="0"/>
  </r>
  <r>
    <x v="11"/>
    <x v="2"/>
    <x v="14"/>
    <x v="12"/>
    <x v="0"/>
    <x v="1"/>
    <x v="1"/>
    <n v="1966062126606.6018"/>
    <n v="2138885356292.1284"/>
    <n v="2117420225162.5933"/>
    <n v="0"/>
    <n v="1847045008288.5764"/>
    <n v="0"/>
  </r>
  <r>
    <x v="11"/>
    <x v="2"/>
    <x v="15"/>
    <x v="1"/>
    <x v="0"/>
    <x v="0"/>
    <x v="1"/>
    <n v="16270252889.886204"/>
    <n v="16673833649.299274"/>
    <n v="16650307673.929155"/>
    <n v="0"/>
    <n v="16388350185.086519"/>
    <n v="0"/>
  </r>
  <r>
    <x v="11"/>
    <x v="2"/>
    <x v="15"/>
    <x v="1"/>
    <x v="0"/>
    <x v="1"/>
    <x v="1"/>
    <n v="4503354088.1708975"/>
    <n v="4503354088.1708975"/>
    <n v="4502809496.533927"/>
    <n v="0"/>
    <n v="4176764259.0389361"/>
    <n v="0"/>
  </r>
  <r>
    <x v="11"/>
    <x v="2"/>
    <x v="16"/>
    <x v="13"/>
    <x v="0"/>
    <x v="0"/>
    <x v="1"/>
    <n v="34226843752.843914"/>
    <n v="37035559808.356956"/>
    <n v="35601933613.764915"/>
    <n v="0"/>
    <n v="34225385940.716591"/>
    <n v="0"/>
  </r>
  <r>
    <x v="11"/>
    <x v="2"/>
    <x v="16"/>
    <x v="13"/>
    <x v="0"/>
    <x v="1"/>
    <x v="1"/>
    <n v="193750392273.78751"/>
    <n v="192921082056.27191"/>
    <n v="180320954047.11136"/>
    <n v="0"/>
    <n v="129016969560.55396"/>
    <n v="0"/>
  </r>
  <r>
    <x v="11"/>
    <x v="2"/>
    <x v="17"/>
    <x v="2"/>
    <x v="0"/>
    <x v="0"/>
    <x v="1"/>
    <n v="15410034193.091955"/>
    <n v="15921043330.696835"/>
    <n v="15607341350.400049"/>
    <n v="0"/>
    <n v="15148527840.668728"/>
    <n v="0"/>
  </r>
  <r>
    <x v="11"/>
    <x v="2"/>
    <x v="17"/>
    <x v="2"/>
    <x v="0"/>
    <x v="1"/>
    <x v="1"/>
    <n v="24988436529.902004"/>
    <n v="24988436529.902004"/>
    <n v="24942657914.510059"/>
    <n v="0"/>
    <n v="24068418236.449104"/>
    <n v="0"/>
  </r>
  <r>
    <x v="11"/>
    <x v="2"/>
    <x v="18"/>
    <x v="14"/>
    <x v="0"/>
    <x v="0"/>
    <x v="1"/>
    <n v="96587717388.528198"/>
    <n v="106241900800.57764"/>
    <n v="105398510608.71185"/>
    <n v="0"/>
    <n v="103422048391.2449"/>
    <n v="0"/>
  </r>
  <r>
    <x v="11"/>
    <x v="2"/>
    <x v="18"/>
    <x v="14"/>
    <x v="0"/>
    <x v="1"/>
    <x v="1"/>
    <n v="39357632608.371475"/>
    <n v="39357632608.371475"/>
    <n v="39346416461.907768"/>
    <n v="0"/>
    <n v="25623762801.262505"/>
    <n v="0"/>
  </r>
  <r>
    <x v="11"/>
    <x v="2"/>
    <x v="19"/>
    <x v="15"/>
    <x v="0"/>
    <x v="0"/>
    <x v="1"/>
    <n v="29125401032.368282"/>
    <n v="30229215564.035378"/>
    <n v="29998665485.463924"/>
    <n v="0"/>
    <n v="29574903503.110962"/>
    <n v="0"/>
  </r>
  <r>
    <x v="11"/>
    <x v="2"/>
    <x v="19"/>
    <x v="15"/>
    <x v="0"/>
    <x v="1"/>
    <x v="1"/>
    <n v="8469879044.3989544"/>
    <n v="8469879044.3989544"/>
    <n v="8316177329.0377541"/>
    <n v="0"/>
    <n v="7532996066.9668045"/>
    <n v="0"/>
  </r>
  <r>
    <x v="11"/>
    <x v="2"/>
    <x v="20"/>
    <x v="14"/>
    <x v="0"/>
    <x v="0"/>
    <x v="1"/>
    <n v="109784293037.73389"/>
    <n v="109784293037.73389"/>
    <n v="108515786674.53133"/>
    <n v="0"/>
    <n v="102859378327.4855"/>
    <n v="0"/>
  </r>
  <r>
    <x v="11"/>
    <x v="2"/>
    <x v="20"/>
    <x v="14"/>
    <x v="0"/>
    <x v="1"/>
    <x v="1"/>
    <n v="356693627244.52887"/>
    <n v="459379424321.27753"/>
    <n v="427928242069.40259"/>
    <n v="0"/>
    <n v="274420257214.2149"/>
    <n v="0"/>
  </r>
  <r>
    <x v="11"/>
    <x v="2"/>
    <x v="21"/>
    <x v="7"/>
    <x v="1"/>
    <x v="0"/>
    <x v="1"/>
    <n v="18907599809.86285"/>
    <n v="20392058353.785709"/>
    <n v="19405549663.252922"/>
    <n v="0"/>
    <n v="18719013487.044628"/>
    <n v="0"/>
  </r>
  <r>
    <x v="11"/>
    <x v="2"/>
    <x v="21"/>
    <x v="7"/>
    <x v="1"/>
    <x v="1"/>
    <x v="1"/>
    <n v="51986742859.640549"/>
    <n v="49164944170.497391"/>
    <n v="45360322341.98246"/>
    <n v="0"/>
    <n v="32287738748.286041"/>
    <n v="0"/>
  </r>
  <r>
    <x v="11"/>
    <x v="2"/>
    <x v="22"/>
    <x v="6"/>
    <x v="1"/>
    <x v="0"/>
    <x v="1"/>
    <n v="26870039296.12315"/>
    <n v="27592293257.86198"/>
    <n v="26697916957.600006"/>
    <n v="0"/>
    <n v="20450517388.197113"/>
    <n v="0"/>
  </r>
  <r>
    <x v="11"/>
    <x v="2"/>
    <x v="22"/>
    <x v="6"/>
    <x v="1"/>
    <x v="1"/>
    <x v="1"/>
    <n v="3946851632211.1089"/>
    <n v="4019000602408.2632"/>
    <n v="3871320462708.8896"/>
    <n v="0"/>
    <n v="3511290939716.8052"/>
    <n v="0"/>
  </r>
  <r>
    <x v="11"/>
    <x v="2"/>
    <x v="22"/>
    <x v="6"/>
    <x v="1"/>
    <x v="3"/>
    <x v="1"/>
    <n v="4396618558.0774908"/>
    <n v="4396618558.0774908"/>
    <n v="4396074973.133604"/>
    <n v="0"/>
    <n v="3309326269.6740294"/>
    <n v="0"/>
  </r>
  <r>
    <x v="11"/>
    <x v="2"/>
    <x v="23"/>
    <x v="13"/>
    <x v="1"/>
    <x v="0"/>
    <x v="1"/>
    <n v="25434474325.765148"/>
    <n v="26508171684.527855"/>
    <n v="26311142549.351761"/>
    <n v="0"/>
    <n v="25809745251.063236"/>
    <n v="0"/>
  </r>
  <r>
    <x v="11"/>
    <x v="2"/>
    <x v="23"/>
    <x v="13"/>
    <x v="1"/>
    <x v="1"/>
    <x v="1"/>
    <n v="23191348200.060295"/>
    <n v="23191348200.060295"/>
    <n v="23103631937.777164"/>
    <n v="0"/>
    <n v="18774466421.882229"/>
    <n v="0"/>
  </r>
  <r>
    <x v="11"/>
    <x v="2"/>
    <x v="24"/>
    <x v="5"/>
    <x v="1"/>
    <x v="0"/>
    <x v="1"/>
    <n v="110382735695.86948"/>
    <n v="110382735695.86948"/>
    <n v="105419629124.81264"/>
    <n v="0"/>
    <n v="100129727283.217"/>
    <n v="0"/>
  </r>
  <r>
    <x v="11"/>
    <x v="2"/>
    <x v="24"/>
    <x v="5"/>
    <x v="1"/>
    <x v="2"/>
    <x v="1"/>
    <n v="0"/>
    <n v="0"/>
    <n v="0"/>
    <n v="0"/>
    <n v="0"/>
    <n v="0"/>
  </r>
  <r>
    <x v="11"/>
    <x v="2"/>
    <x v="24"/>
    <x v="5"/>
    <x v="1"/>
    <x v="1"/>
    <x v="1"/>
    <n v="2787003179996.8433"/>
    <n v="2742604366413.8838"/>
    <n v="2340496851155.3706"/>
    <n v="0"/>
    <n v="936355466690.11877"/>
    <n v="0"/>
  </r>
  <r>
    <x v="11"/>
    <x v="2"/>
    <x v="24"/>
    <x v="5"/>
    <x v="1"/>
    <x v="3"/>
    <x v="1"/>
    <n v="1737550090.0377579"/>
    <n v="1737550090.0377579"/>
    <n v="981009066.48980474"/>
    <n v="0"/>
    <n v="981009066.48980474"/>
    <n v="0"/>
  </r>
  <r>
    <x v="11"/>
    <x v="2"/>
    <x v="25"/>
    <x v="3"/>
    <x v="1"/>
    <x v="0"/>
    <x v="1"/>
    <n v="652672993001.54272"/>
    <n v="652672993001.54272"/>
    <n v="612864049496.58435"/>
    <n v="0"/>
    <n v="610734317190.74597"/>
    <n v="0"/>
  </r>
  <r>
    <x v="11"/>
    <x v="2"/>
    <x v="25"/>
    <x v="3"/>
    <x v="1"/>
    <x v="2"/>
    <x v="1"/>
    <n v="204890065900.12576"/>
    <n v="204890065900.12576"/>
    <n v="156230745580.50201"/>
    <n v="0"/>
    <n v="156230745580.50201"/>
    <n v="0"/>
  </r>
  <r>
    <x v="11"/>
    <x v="2"/>
    <x v="25"/>
    <x v="3"/>
    <x v="1"/>
    <x v="1"/>
    <x v="1"/>
    <n v="5115293166.6308451"/>
    <n v="5115293166.6308451"/>
    <n v="5050646820.6018238"/>
    <n v="0"/>
    <n v="4416684295.8366165"/>
    <n v="0"/>
  </r>
  <r>
    <x v="11"/>
    <x v="2"/>
    <x v="26"/>
    <x v="8"/>
    <x v="1"/>
    <x v="0"/>
    <x v="1"/>
    <n v="14329687447.328434"/>
    <n v="15247270274.376474"/>
    <n v="14885323478.279701"/>
    <n v="0"/>
    <n v="14024794561.464314"/>
    <n v="0"/>
  </r>
  <r>
    <x v="11"/>
    <x v="2"/>
    <x v="26"/>
    <x v="8"/>
    <x v="1"/>
    <x v="1"/>
    <x v="1"/>
    <n v="86960843920.018936"/>
    <n v="87721022084.410461"/>
    <n v="83348975206.04393"/>
    <n v="0"/>
    <n v="59363987017.252602"/>
    <n v="0"/>
  </r>
  <r>
    <x v="11"/>
    <x v="2"/>
    <x v="27"/>
    <x v="9"/>
    <x v="1"/>
    <x v="0"/>
    <x v="1"/>
    <n v="45731557105.660583"/>
    <n v="47597251514.838631"/>
    <n v="46514196458.437515"/>
    <n v="0"/>
    <n v="43770640817.265228"/>
    <n v="0"/>
  </r>
  <r>
    <x v="11"/>
    <x v="2"/>
    <x v="27"/>
    <x v="9"/>
    <x v="1"/>
    <x v="2"/>
    <x v="1"/>
    <n v="0"/>
    <n v="0"/>
    <n v="0"/>
    <n v="0"/>
    <n v="0"/>
    <n v="0"/>
  </r>
  <r>
    <x v="11"/>
    <x v="2"/>
    <x v="27"/>
    <x v="9"/>
    <x v="1"/>
    <x v="1"/>
    <x v="1"/>
    <n v="683405532301.94092"/>
    <n v="680828394628.86206"/>
    <n v="647740665994.40747"/>
    <n v="0"/>
    <n v="297468489155.96185"/>
    <n v="0"/>
  </r>
  <r>
    <x v="11"/>
    <x v="2"/>
    <x v="28"/>
    <x v="9"/>
    <x v="1"/>
    <x v="0"/>
    <x v="1"/>
    <n v="14728764694.101889"/>
    <n v="14728764694.101889"/>
    <n v="14493387486.358486"/>
    <n v="0"/>
    <n v="14045819717.912781"/>
    <n v="0"/>
  </r>
  <r>
    <x v="11"/>
    <x v="2"/>
    <x v="28"/>
    <x v="9"/>
    <x v="1"/>
    <x v="1"/>
    <x v="1"/>
    <n v="23038331937.349926"/>
    <n v="29017088084.801136"/>
    <n v="28145326988.278587"/>
    <n v="0"/>
    <n v="22128073893.882385"/>
    <n v="0"/>
  </r>
  <r>
    <x v="11"/>
    <x v="2"/>
    <x v="29"/>
    <x v="12"/>
    <x v="1"/>
    <x v="0"/>
    <x v="1"/>
    <n v="28047371744.03735"/>
    <n v="28047371744.03735"/>
    <n v="27378696839.951984"/>
    <n v="0"/>
    <n v="25946734337.6255"/>
    <n v="0"/>
  </r>
  <r>
    <x v="11"/>
    <x v="2"/>
    <x v="29"/>
    <x v="12"/>
    <x v="1"/>
    <x v="1"/>
    <x v="1"/>
    <n v="87300890074.420975"/>
    <n v="87300890074.420975"/>
    <n v="86553805315.384155"/>
    <n v="0"/>
    <n v="75894428874.06105"/>
    <n v="0"/>
  </r>
  <r>
    <x v="11"/>
    <x v="2"/>
    <x v="30"/>
    <x v="9"/>
    <x v="1"/>
    <x v="0"/>
    <x v="1"/>
    <n v="6634055293.2062731"/>
    <n v="7524549714.3506241"/>
    <n v="7367137149.0991011"/>
    <n v="0"/>
    <n v="7142817174.7460775"/>
    <n v="0"/>
  </r>
  <r>
    <x v="11"/>
    <x v="2"/>
    <x v="30"/>
    <x v="9"/>
    <x v="1"/>
    <x v="1"/>
    <x v="1"/>
    <n v="13709451567.188557"/>
    <n v="15630332906.403008"/>
    <n v="15628927923.400202"/>
    <n v="0"/>
    <n v="14125577443.681543"/>
    <n v="0"/>
  </r>
  <r>
    <x v="11"/>
    <x v="2"/>
    <x v="31"/>
    <x v="9"/>
    <x v="1"/>
    <x v="0"/>
    <x v="1"/>
    <n v="36300858472.160614"/>
    <n v="37930988871.757011"/>
    <n v="37879437529.628777"/>
    <n v="0"/>
    <n v="37500592537.641365"/>
    <n v="0"/>
  </r>
  <r>
    <x v="11"/>
    <x v="2"/>
    <x v="31"/>
    <x v="9"/>
    <x v="1"/>
    <x v="1"/>
    <x v="1"/>
    <n v="36957185439.608192"/>
    <n v="38368944887.76387"/>
    <n v="37307446448.999359"/>
    <n v="0"/>
    <n v="33327042282.560314"/>
    <n v="0"/>
  </r>
  <r>
    <x v="11"/>
    <x v="2"/>
    <x v="32"/>
    <x v="14"/>
    <x v="1"/>
    <x v="0"/>
    <x v="1"/>
    <n v="0"/>
    <n v="0"/>
    <n v="0"/>
    <n v="0"/>
    <n v="0"/>
    <n v="0"/>
  </r>
  <r>
    <x v="11"/>
    <x v="2"/>
    <x v="32"/>
    <x v="14"/>
    <x v="1"/>
    <x v="2"/>
    <x v="1"/>
    <n v="0"/>
    <n v="0"/>
    <n v="0"/>
    <n v="0"/>
    <n v="0"/>
    <n v="0"/>
  </r>
  <r>
    <x v="11"/>
    <x v="2"/>
    <x v="32"/>
    <x v="14"/>
    <x v="1"/>
    <x v="1"/>
    <x v="1"/>
    <n v="0"/>
    <n v="0"/>
    <n v="0"/>
    <n v="0"/>
    <n v="0"/>
    <n v="0"/>
  </r>
  <r>
    <x v="11"/>
    <x v="2"/>
    <x v="33"/>
    <x v="13"/>
    <x v="1"/>
    <x v="0"/>
    <x v="1"/>
    <n v="11046485557.103107"/>
    <n v="11348428323.999418"/>
    <n v="10966123525.530624"/>
    <n v="0"/>
    <n v="10662402173.040993"/>
    <n v="0"/>
  </r>
  <r>
    <x v="11"/>
    <x v="2"/>
    <x v="33"/>
    <x v="13"/>
    <x v="1"/>
    <x v="1"/>
    <x v="1"/>
    <n v="63248157933.037292"/>
    <n v="64510982067.628075"/>
    <n v="63923209006.317474"/>
    <n v="0"/>
    <n v="54460799599.332222"/>
    <n v="0"/>
  </r>
  <r>
    <x v="11"/>
    <x v="2"/>
    <x v="34"/>
    <x v="4"/>
    <x v="1"/>
    <x v="0"/>
    <x v="1"/>
    <n v="8129198684.214057"/>
    <n v="8280846626.2285213"/>
    <n v="8127446104.3157406"/>
    <n v="0"/>
    <n v="7853871671.5880365"/>
    <n v="0"/>
  </r>
  <r>
    <x v="11"/>
    <x v="2"/>
    <x v="34"/>
    <x v="4"/>
    <x v="1"/>
    <x v="1"/>
    <x v="1"/>
    <n v="5033054920.8693581"/>
    <n v="6168739379.094162"/>
    <n v="6150950609.5066509"/>
    <n v="0"/>
    <n v="5851244149.9379091"/>
    <n v="0"/>
  </r>
  <r>
    <x v="11"/>
    <x v="2"/>
    <x v="35"/>
    <x v="2"/>
    <x v="1"/>
    <x v="0"/>
    <x v="1"/>
    <n v="19544509655.054256"/>
    <n v="20382581104.013359"/>
    <n v="20007181047.250488"/>
    <n v="0"/>
    <n v="19442672489.342613"/>
    <n v="0"/>
  </r>
  <r>
    <x v="11"/>
    <x v="2"/>
    <x v="35"/>
    <x v="2"/>
    <x v="1"/>
    <x v="1"/>
    <x v="1"/>
    <n v="18638017827.424686"/>
    <n v="22752536436.290222"/>
    <n v="22284659052.984596"/>
    <n v="0"/>
    <n v="18503321097.212021"/>
    <n v="0"/>
  </r>
  <r>
    <x v="11"/>
    <x v="2"/>
    <x v="36"/>
    <x v="7"/>
    <x v="1"/>
    <x v="0"/>
    <x v="1"/>
    <n v="16363195530.171129"/>
    <n v="16363195530.171129"/>
    <n v="14375447397.088535"/>
    <n v="0"/>
    <n v="14086563734.136211"/>
    <n v="0"/>
  </r>
  <r>
    <x v="11"/>
    <x v="2"/>
    <x v="36"/>
    <x v="7"/>
    <x v="1"/>
    <x v="1"/>
    <x v="1"/>
    <n v="14257332603.672844"/>
    <n v="14257332603.672844"/>
    <n v="14034723881.589245"/>
    <n v="0"/>
    <n v="13679139602.973421"/>
    <n v="0"/>
  </r>
  <r>
    <x v="11"/>
    <x v="2"/>
    <x v="36"/>
    <x v="7"/>
    <x v="1"/>
    <x v="3"/>
    <x v="1"/>
    <n v="0"/>
    <n v="0"/>
    <n v="0"/>
    <n v="0"/>
    <n v="0"/>
    <n v="0"/>
  </r>
  <r>
    <x v="11"/>
    <x v="2"/>
    <x v="37"/>
    <x v="9"/>
    <x v="1"/>
    <x v="0"/>
    <x v="1"/>
    <n v="17485910262.942608"/>
    <n v="17568443892.219402"/>
    <n v="17007058708.742689"/>
    <n v="0"/>
    <n v="16179570673.03813"/>
    <n v="0"/>
  </r>
  <r>
    <x v="11"/>
    <x v="2"/>
    <x v="37"/>
    <x v="9"/>
    <x v="1"/>
    <x v="1"/>
    <x v="1"/>
    <n v="214041349103.64676"/>
    <n v="233729114408.71243"/>
    <n v="229444007642.03546"/>
    <n v="0"/>
    <n v="197366886164.74542"/>
    <n v="0"/>
  </r>
  <r>
    <x v="11"/>
    <x v="2"/>
    <x v="38"/>
    <x v="3"/>
    <x v="1"/>
    <x v="0"/>
    <x v="1"/>
    <n v="72764807739.6474"/>
    <n v="73922519989.138657"/>
    <n v="72279691317.195618"/>
    <n v="0"/>
    <n v="68961537526.370224"/>
    <n v="0"/>
  </r>
  <r>
    <x v="11"/>
    <x v="2"/>
    <x v="38"/>
    <x v="3"/>
    <x v="1"/>
    <x v="1"/>
    <x v="1"/>
    <n v="55383362246.024284"/>
    <n v="52709707044.978683"/>
    <n v="49293967964.733345"/>
    <n v="0"/>
    <n v="41818164960.784119"/>
    <n v="0"/>
  </r>
  <r>
    <x v="11"/>
    <x v="2"/>
    <x v="38"/>
    <x v="3"/>
    <x v="1"/>
    <x v="3"/>
    <x v="1"/>
    <n v="0"/>
    <n v="0"/>
    <n v="0"/>
    <n v="0"/>
    <n v="0"/>
    <n v="0"/>
  </r>
  <r>
    <x v="11"/>
    <x v="2"/>
    <x v="39"/>
    <x v="5"/>
    <x v="1"/>
    <x v="0"/>
    <x v="1"/>
    <n v="45916722388.91188"/>
    <n v="45916722388.91188"/>
    <n v="39482046900.498291"/>
    <n v="0"/>
    <n v="36799577924.494469"/>
    <n v="0"/>
  </r>
  <r>
    <x v="11"/>
    <x v="2"/>
    <x v="39"/>
    <x v="5"/>
    <x v="1"/>
    <x v="1"/>
    <x v="1"/>
    <n v="255321782876.84299"/>
    <n v="255321782876.84299"/>
    <n v="247433569133.69595"/>
    <n v="0"/>
    <n v="155657663494.34299"/>
    <n v="0"/>
  </r>
  <r>
    <x v="11"/>
    <x v="2"/>
    <x v="40"/>
    <x v="8"/>
    <x v="1"/>
    <x v="0"/>
    <x v="1"/>
    <n v="282803076005.10931"/>
    <n v="332011499076.12445"/>
    <n v="330907679975.78656"/>
    <n v="0"/>
    <n v="251052109899.92673"/>
    <n v="0"/>
  </r>
  <r>
    <x v="11"/>
    <x v="2"/>
    <x v="40"/>
    <x v="8"/>
    <x v="1"/>
    <x v="1"/>
    <x v="1"/>
    <n v="136452931816.95197"/>
    <n v="140262795419.24844"/>
    <n v="108998918064.37582"/>
    <n v="0"/>
    <n v="69951319520.187576"/>
    <n v="0"/>
  </r>
  <r>
    <x v="11"/>
    <x v="2"/>
    <x v="41"/>
    <x v="13"/>
    <x v="1"/>
    <x v="0"/>
    <x v="1"/>
    <n v="7852880437.2705784"/>
    <n v="8258170511.5847225"/>
    <n v="8046640234.0342274"/>
    <n v="0"/>
    <n v="7596461937.7541857"/>
    <n v="0"/>
  </r>
  <r>
    <x v="11"/>
    <x v="2"/>
    <x v="41"/>
    <x v="13"/>
    <x v="1"/>
    <x v="1"/>
    <x v="1"/>
    <n v="22341371275.078014"/>
    <n v="22341371275.078014"/>
    <n v="22319605858.219032"/>
    <n v="0"/>
    <n v="19901886694.41423"/>
    <n v="0"/>
  </r>
  <r>
    <x v="11"/>
    <x v="2"/>
    <x v="42"/>
    <x v="4"/>
    <x v="2"/>
    <x v="0"/>
    <x v="1"/>
    <n v="432204843579.42938"/>
    <n v="490514569743.63269"/>
    <n v="450134478744.04346"/>
    <n v="0"/>
    <n v="350910755427.82953"/>
    <n v="0"/>
  </r>
  <r>
    <x v="11"/>
    <x v="2"/>
    <x v="42"/>
    <x v="4"/>
    <x v="2"/>
    <x v="2"/>
    <x v="1"/>
    <n v="0"/>
    <n v="0"/>
    <n v="0"/>
    <n v="0"/>
    <n v="0"/>
    <n v="0"/>
  </r>
  <r>
    <x v="11"/>
    <x v="2"/>
    <x v="42"/>
    <x v="4"/>
    <x v="2"/>
    <x v="1"/>
    <x v="1"/>
    <n v="33882602500.943249"/>
    <n v="50500106637.674034"/>
    <n v="46435963074.503059"/>
    <n v="0"/>
    <n v="8328795944.4864788"/>
    <n v="0"/>
  </r>
  <r>
    <x v="11"/>
    <x v="2"/>
    <x v="42"/>
    <x v="4"/>
    <x v="2"/>
    <x v="3"/>
    <x v="1"/>
    <n v="217193761.25471973"/>
    <n v="533540754.32528454"/>
    <n v="287263162.92410064"/>
    <n v="0"/>
    <n v="23294030.894568689"/>
    <n v="0"/>
  </r>
  <r>
    <x v="11"/>
    <x v="2"/>
    <x v="43"/>
    <x v="16"/>
    <x v="3"/>
    <x v="0"/>
    <x v="1"/>
    <n v="197768055501.103"/>
    <n v="214239829450.43176"/>
    <n v="214087365776.43268"/>
    <n v="0"/>
    <n v="213487165232.35519"/>
    <n v="0"/>
  </r>
  <r>
    <x v="11"/>
    <x v="2"/>
    <x v="43"/>
    <x v="16"/>
    <x v="3"/>
    <x v="1"/>
    <x v="1"/>
    <n v="14268613647.632414"/>
    <n v="19698457679.000408"/>
    <n v="19696935957.608833"/>
    <n v="0"/>
    <n v="19084770513.295094"/>
    <n v="0"/>
  </r>
  <r>
    <x v="11"/>
    <x v="2"/>
    <x v="44"/>
    <x v="4"/>
    <x v="1"/>
    <x v="0"/>
    <x v="1"/>
    <n v="11756437664.204473"/>
    <n v="13125707496.84589"/>
    <n v="11260966976.604027"/>
    <n v="0"/>
    <n v="10683978797.480911"/>
    <n v="0"/>
  </r>
  <r>
    <x v="11"/>
    <x v="2"/>
    <x v="44"/>
    <x v="4"/>
    <x v="1"/>
    <x v="1"/>
    <x v="1"/>
    <n v="568873684456.53821"/>
    <n v="557797888601.35376"/>
    <n v="556225706477.89001"/>
    <n v="0"/>
    <n v="307893667804.87762"/>
    <n v="0"/>
  </r>
  <r>
    <x v="12"/>
    <x v="3"/>
    <x v="0"/>
    <x v="0"/>
    <x v="0"/>
    <x v="0"/>
    <x v="1"/>
    <n v="117467233848"/>
    <n v="117467233848"/>
    <n v="111930227341.02271"/>
    <n v="0"/>
    <n v="111821751426.75481"/>
    <n v="0"/>
  </r>
  <r>
    <x v="12"/>
    <x v="3"/>
    <x v="1"/>
    <x v="0"/>
    <x v="0"/>
    <x v="0"/>
    <x v="1"/>
    <n v="220186050243.29999"/>
    <n v="234839548743.29999"/>
    <n v="234446173889.28931"/>
    <n v="0"/>
    <n v="231027993382.83121"/>
    <n v="0"/>
  </r>
  <r>
    <x v="12"/>
    <x v="3"/>
    <x v="1"/>
    <x v="0"/>
    <x v="0"/>
    <x v="1"/>
    <x v="1"/>
    <n v="6967271421"/>
    <n v="12128771421"/>
    <n v="12031883217.7218"/>
    <n v="0"/>
    <n v="8698452760.5461998"/>
    <n v="0"/>
  </r>
  <r>
    <x v="12"/>
    <x v="3"/>
    <x v="2"/>
    <x v="1"/>
    <x v="0"/>
    <x v="0"/>
    <x v="1"/>
    <n v="154389614274.89999"/>
    <n v="134969563492.80569"/>
    <n v="133148498174.6454"/>
    <n v="0"/>
    <n v="128873904044.24879"/>
    <n v="0"/>
  </r>
  <r>
    <x v="12"/>
    <x v="3"/>
    <x v="2"/>
    <x v="1"/>
    <x v="0"/>
    <x v="1"/>
    <x v="1"/>
    <n v="91137660510.600006"/>
    <n v="90847374064.256699"/>
    <n v="89121282929.943298"/>
    <n v="0"/>
    <n v="73701538426.593002"/>
    <n v="0"/>
  </r>
  <r>
    <x v="12"/>
    <x v="3"/>
    <x v="3"/>
    <x v="0"/>
    <x v="0"/>
    <x v="0"/>
    <x v="1"/>
    <n v="30894224317.200001"/>
    <n v="30894224317.200001"/>
    <n v="29770454436.741901"/>
    <n v="0"/>
    <n v="28703271740.722198"/>
    <n v="0"/>
  </r>
  <r>
    <x v="12"/>
    <x v="3"/>
    <x v="3"/>
    <x v="0"/>
    <x v="0"/>
    <x v="1"/>
    <x v="1"/>
    <n v="3123384688.8000002"/>
    <n v="3123384688.8000002"/>
    <n v="3110448875.5619998"/>
    <n v="0"/>
    <n v="2592891979.6995001"/>
    <n v="0"/>
  </r>
  <r>
    <x v="12"/>
    <x v="3"/>
    <x v="4"/>
    <x v="2"/>
    <x v="0"/>
    <x v="0"/>
    <x v="1"/>
    <n v="188382324204.89999"/>
    <n v="185415842896.49249"/>
    <n v="175747533601.6413"/>
    <n v="0"/>
    <n v="170133874705.94849"/>
    <n v="0"/>
  </r>
  <r>
    <x v="12"/>
    <x v="3"/>
    <x v="4"/>
    <x v="2"/>
    <x v="0"/>
    <x v="1"/>
    <x v="1"/>
    <n v="81976996244.699997"/>
    <n v="77807068181.931595"/>
    <n v="72698190215.356796"/>
    <n v="0"/>
    <n v="64383537193.654503"/>
    <n v="0"/>
  </r>
  <r>
    <x v="12"/>
    <x v="3"/>
    <x v="5"/>
    <x v="3"/>
    <x v="0"/>
    <x v="0"/>
    <x v="1"/>
    <n v="693339714684.90002"/>
    <n v="625508622944.03162"/>
    <n v="557298625535.64905"/>
    <n v="0"/>
    <n v="539557525185.75812"/>
    <n v="0"/>
  </r>
  <r>
    <x v="12"/>
    <x v="3"/>
    <x v="5"/>
    <x v="3"/>
    <x v="0"/>
    <x v="2"/>
    <x v="1"/>
    <n v="1975254046855.2"/>
    <n v="1923639046855.2"/>
    <n v="1731595253453.9307"/>
    <n v="0"/>
    <n v="1728467899283.6189"/>
    <n v="0"/>
  </r>
  <r>
    <x v="12"/>
    <x v="3"/>
    <x v="5"/>
    <x v="3"/>
    <x v="0"/>
    <x v="1"/>
    <x v="1"/>
    <n v="43077879000"/>
    <n v="42451548524.099998"/>
    <n v="32055960896.121601"/>
    <n v="0"/>
    <n v="26548703519.202"/>
    <n v="0"/>
  </r>
  <r>
    <x v="12"/>
    <x v="3"/>
    <x v="5"/>
    <x v="3"/>
    <x v="0"/>
    <x v="3"/>
    <x v="1"/>
    <n v="5330672079046.2002"/>
    <n v="4996993700179.0586"/>
    <n v="4552435770670.9658"/>
    <n v="0"/>
    <n v="4552435770670.9658"/>
    <n v="0"/>
  </r>
  <r>
    <x v="12"/>
    <x v="3"/>
    <x v="6"/>
    <x v="4"/>
    <x v="0"/>
    <x v="0"/>
    <x v="1"/>
    <n v="164011210813.79999"/>
    <n v="162624223975.8132"/>
    <n v="158802949609.94519"/>
    <n v="0"/>
    <n v="154003156907.57819"/>
    <n v="0"/>
  </r>
  <r>
    <x v="12"/>
    <x v="3"/>
    <x v="6"/>
    <x v="4"/>
    <x v="0"/>
    <x v="1"/>
    <x v="1"/>
    <n v="6135958831201.2002"/>
    <n v="6749490922086.5107"/>
    <n v="6728905367601.623"/>
    <n v="0"/>
    <n v="6363067139927.7627"/>
    <n v="0"/>
  </r>
  <r>
    <x v="12"/>
    <x v="3"/>
    <x v="7"/>
    <x v="5"/>
    <x v="0"/>
    <x v="0"/>
    <x v="1"/>
    <n v="163051802549.10001"/>
    <n v="145469895114.67471"/>
    <n v="139314812799.00061"/>
    <n v="0"/>
    <n v="137076950909.42551"/>
    <n v="0"/>
  </r>
  <r>
    <x v="12"/>
    <x v="3"/>
    <x v="7"/>
    <x v="5"/>
    <x v="0"/>
    <x v="1"/>
    <x v="1"/>
    <n v="529026738838.20001"/>
    <n v="500559943564.33112"/>
    <n v="496386539723.71979"/>
    <n v="0"/>
    <n v="315201787891.80298"/>
    <n v="0"/>
  </r>
  <r>
    <x v="12"/>
    <x v="3"/>
    <x v="7"/>
    <x v="5"/>
    <x v="0"/>
    <x v="3"/>
    <x v="1"/>
    <n v="3176562048010.2002"/>
    <n v="3016555548010.2002"/>
    <n v="3016555548010.2002"/>
    <n v="0"/>
    <n v="3016555548010.2002"/>
    <n v="0"/>
  </r>
  <r>
    <x v="12"/>
    <x v="3"/>
    <x v="8"/>
    <x v="6"/>
    <x v="0"/>
    <x v="0"/>
    <x v="1"/>
    <n v="104560935099.3"/>
    <n v="102453439145.6259"/>
    <n v="96915709606.437897"/>
    <n v="0"/>
    <n v="93599895847.363205"/>
    <n v="0"/>
  </r>
  <r>
    <x v="12"/>
    <x v="3"/>
    <x v="9"/>
    <x v="7"/>
    <x v="0"/>
    <x v="0"/>
    <x v="1"/>
    <n v="43631318772.900002"/>
    <n v="43109494623.429298"/>
    <n v="39065974469.450996"/>
    <n v="0"/>
    <n v="38351355425.296204"/>
    <n v="0"/>
  </r>
  <r>
    <x v="12"/>
    <x v="3"/>
    <x v="9"/>
    <x v="7"/>
    <x v="0"/>
    <x v="1"/>
    <x v="1"/>
    <n v="129515263924.5"/>
    <n v="123961202573.472"/>
    <n v="121724019977.55659"/>
    <n v="0"/>
    <n v="109842331676.7393"/>
    <n v="0"/>
  </r>
  <r>
    <x v="12"/>
    <x v="3"/>
    <x v="9"/>
    <x v="7"/>
    <x v="0"/>
    <x v="3"/>
    <x v="1"/>
    <n v="0"/>
    <n v="0"/>
    <n v="0"/>
    <n v="0"/>
    <n v="0"/>
    <n v="0"/>
  </r>
  <r>
    <x v="12"/>
    <x v="3"/>
    <x v="10"/>
    <x v="8"/>
    <x v="0"/>
    <x v="0"/>
    <x v="1"/>
    <n v="44574471409.5"/>
    <n v="29819915772.994801"/>
    <n v="28322557386.5718"/>
    <n v="0"/>
    <n v="27445947290.055901"/>
    <n v="0"/>
  </r>
  <r>
    <x v="12"/>
    <x v="3"/>
    <x v="10"/>
    <x v="8"/>
    <x v="0"/>
    <x v="1"/>
    <x v="1"/>
    <n v="153976351551.29999"/>
    <n v="200738673749.33731"/>
    <n v="189147446511.50519"/>
    <n v="0"/>
    <n v="127927556375.14619"/>
    <n v="0"/>
  </r>
  <r>
    <x v="12"/>
    <x v="3"/>
    <x v="10"/>
    <x v="8"/>
    <x v="0"/>
    <x v="3"/>
    <x v="1"/>
    <n v="235375147275.29999"/>
    <n v="253034928769.74661"/>
    <n v="250838694182.5668"/>
    <n v="0"/>
    <n v="250838694182.5668"/>
    <n v="0"/>
  </r>
  <r>
    <x v="12"/>
    <x v="3"/>
    <x v="11"/>
    <x v="9"/>
    <x v="0"/>
    <x v="0"/>
    <x v="1"/>
    <n v="36957372300"/>
    <n v="35938936221.134399"/>
    <n v="33611387758.641899"/>
    <n v="0"/>
    <n v="32458230642.569401"/>
    <n v="0"/>
  </r>
  <r>
    <x v="12"/>
    <x v="3"/>
    <x v="11"/>
    <x v="9"/>
    <x v="0"/>
    <x v="1"/>
    <x v="1"/>
    <n v="208953722980.79999"/>
    <n v="217155115283.7951"/>
    <n v="212302613056.4487"/>
    <n v="0"/>
    <n v="174474492625.0332"/>
    <n v="0"/>
  </r>
  <r>
    <x v="12"/>
    <x v="3"/>
    <x v="12"/>
    <x v="10"/>
    <x v="0"/>
    <x v="0"/>
    <x v="1"/>
    <n v="127501693610.39999"/>
    <n v="126212814824.9877"/>
    <n v="123752946633.67619"/>
    <n v="0"/>
    <n v="119979085000.58189"/>
    <n v="0"/>
  </r>
  <r>
    <x v="12"/>
    <x v="3"/>
    <x v="12"/>
    <x v="10"/>
    <x v="0"/>
    <x v="1"/>
    <x v="1"/>
    <n v="74415095248.5"/>
    <n v="69934757054.283905"/>
    <n v="68593618596.489296"/>
    <n v="0"/>
    <n v="48604591658.097"/>
    <n v="0"/>
  </r>
  <r>
    <x v="12"/>
    <x v="3"/>
    <x v="12"/>
    <x v="10"/>
    <x v="0"/>
    <x v="3"/>
    <x v="1"/>
    <n v="0"/>
    <n v="0"/>
    <n v="0"/>
    <n v="0"/>
    <n v="0"/>
    <n v="0"/>
  </r>
  <r>
    <x v="12"/>
    <x v="3"/>
    <x v="13"/>
    <x v="11"/>
    <x v="0"/>
    <x v="0"/>
    <x v="1"/>
    <n v="33934186778.400002"/>
    <n v="33405351160.6161"/>
    <n v="31974668030.894402"/>
    <n v="0"/>
    <n v="31660249019.173199"/>
    <n v="0"/>
  </r>
  <r>
    <x v="12"/>
    <x v="3"/>
    <x v="13"/>
    <x v="11"/>
    <x v="0"/>
    <x v="1"/>
    <x v="1"/>
    <n v="94482920535.300003"/>
    <n v="92936994730.744507"/>
    <n v="91881138287.867401"/>
    <n v="0"/>
    <n v="79393091079.623398"/>
    <n v="0"/>
  </r>
  <r>
    <x v="12"/>
    <x v="3"/>
    <x v="14"/>
    <x v="12"/>
    <x v="0"/>
    <x v="0"/>
    <x v="1"/>
    <n v="57369028844.699997"/>
    <n v="57369028844.699997"/>
    <n v="53713235898.531898"/>
    <n v="0"/>
    <n v="53205981035.6241"/>
    <n v="0"/>
  </r>
  <r>
    <x v="12"/>
    <x v="3"/>
    <x v="14"/>
    <x v="12"/>
    <x v="0"/>
    <x v="1"/>
    <x v="1"/>
    <n v="2041697952738.8999"/>
    <n v="2214164271029.5522"/>
    <n v="2141903392453.8396"/>
    <n v="0"/>
    <n v="1819083394445.8555"/>
    <n v="0"/>
  </r>
  <r>
    <x v="12"/>
    <x v="3"/>
    <x v="15"/>
    <x v="1"/>
    <x v="0"/>
    <x v="0"/>
    <x v="1"/>
    <n v="19415740990.5"/>
    <n v="18428701047.437698"/>
    <n v="17968394959.359299"/>
    <n v="0"/>
    <n v="17381225855.486698"/>
    <n v="0"/>
  </r>
  <r>
    <x v="12"/>
    <x v="3"/>
    <x v="15"/>
    <x v="1"/>
    <x v="0"/>
    <x v="1"/>
    <x v="1"/>
    <n v="4663688809.5"/>
    <n v="4320504267.9363003"/>
    <n v="4255490224.5254998"/>
    <n v="0"/>
    <n v="3631329389.2796998"/>
    <n v="0"/>
  </r>
  <r>
    <x v="12"/>
    <x v="3"/>
    <x v="16"/>
    <x v="13"/>
    <x v="0"/>
    <x v="0"/>
    <x v="1"/>
    <n v="39300693300"/>
    <n v="38899292401.234802"/>
    <n v="35176001458.362297"/>
    <n v="0"/>
    <n v="34044570440.876701"/>
    <n v="0"/>
  </r>
  <r>
    <x v="12"/>
    <x v="3"/>
    <x v="16"/>
    <x v="13"/>
    <x v="0"/>
    <x v="1"/>
    <x v="1"/>
    <n v="156877191973.79999"/>
    <n v="134809063941.55051"/>
    <n v="120007845477.3159"/>
    <n v="0"/>
    <n v="92239873304.756393"/>
    <n v="0"/>
  </r>
  <r>
    <x v="12"/>
    <x v="3"/>
    <x v="17"/>
    <x v="2"/>
    <x v="0"/>
    <x v="0"/>
    <x v="1"/>
    <n v="17554719841.200001"/>
    <n v="17375041198.567799"/>
    <n v="17007091171.979401"/>
    <n v="0"/>
    <n v="16668606441.466801"/>
    <n v="0"/>
  </r>
  <r>
    <x v="12"/>
    <x v="3"/>
    <x v="17"/>
    <x v="2"/>
    <x v="0"/>
    <x v="1"/>
    <x v="1"/>
    <n v="25998753188.700001"/>
    <n v="25943569942.584599"/>
    <n v="25842395760.808498"/>
    <n v="0"/>
    <n v="22732974407.7621"/>
    <n v="0"/>
  </r>
  <r>
    <x v="12"/>
    <x v="3"/>
    <x v="18"/>
    <x v="14"/>
    <x v="0"/>
    <x v="0"/>
    <x v="1"/>
    <n v="120685283543.7"/>
    <n v="118766920336.4574"/>
    <n v="117668667923.05589"/>
    <n v="0"/>
    <n v="115402295342.37779"/>
    <n v="0"/>
  </r>
  <r>
    <x v="12"/>
    <x v="3"/>
    <x v="18"/>
    <x v="14"/>
    <x v="0"/>
    <x v="1"/>
    <x v="1"/>
    <n v="45958006323"/>
    <n v="44206615171.495796"/>
    <n v="44016311345.749199"/>
    <n v="0"/>
    <n v="31112028689.272202"/>
    <n v="0"/>
  </r>
  <r>
    <x v="12"/>
    <x v="3"/>
    <x v="19"/>
    <x v="15"/>
    <x v="0"/>
    <x v="0"/>
    <x v="1"/>
    <n v="33139406620.799999"/>
    <n v="31596002877.9249"/>
    <n v="30406213976.972401"/>
    <n v="0"/>
    <n v="29716516574.895599"/>
    <n v="0"/>
  </r>
  <r>
    <x v="12"/>
    <x v="3"/>
    <x v="19"/>
    <x v="15"/>
    <x v="0"/>
    <x v="1"/>
    <x v="1"/>
    <n v="8716012396.2000008"/>
    <n v="7596864526.4712"/>
    <n v="7336188591.9092999"/>
    <n v="0"/>
    <n v="6470091932.0327997"/>
    <n v="0"/>
  </r>
  <r>
    <x v="12"/>
    <x v="3"/>
    <x v="20"/>
    <x v="14"/>
    <x v="0"/>
    <x v="0"/>
    <x v="1"/>
    <n v="130543530728.39999"/>
    <n v="126890074108.3671"/>
    <n v="126353629367.0235"/>
    <n v="0"/>
    <n v="120883187755.61909"/>
    <n v="0"/>
  </r>
  <r>
    <x v="12"/>
    <x v="3"/>
    <x v="20"/>
    <x v="14"/>
    <x v="0"/>
    <x v="1"/>
    <x v="1"/>
    <n v="496812232757.70001"/>
    <n v="521785463202.35999"/>
    <n v="504833455458.2475"/>
    <n v="0"/>
    <n v="283979957854.29028"/>
    <n v="0"/>
  </r>
  <r>
    <x v="12"/>
    <x v="3"/>
    <x v="21"/>
    <x v="7"/>
    <x v="1"/>
    <x v="0"/>
    <x v="1"/>
    <n v="21702544597.799999"/>
    <n v="22707147013.276501"/>
    <n v="21548316957.588902"/>
    <n v="0"/>
    <n v="21137657082.435001"/>
    <n v="0"/>
  </r>
  <r>
    <x v="12"/>
    <x v="3"/>
    <x v="21"/>
    <x v="7"/>
    <x v="1"/>
    <x v="1"/>
    <x v="1"/>
    <n v="54244339328.699997"/>
    <n v="54222324398.766899"/>
    <n v="48271386435.991203"/>
    <n v="0"/>
    <n v="35961260238.2043"/>
    <n v="0"/>
  </r>
  <r>
    <x v="12"/>
    <x v="3"/>
    <x v="22"/>
    <x v="6"/>
    <x v="1"/>
    <x v="0"/>
    <x v="1"/>
    <n v="29196647226.900002"/>
    <n v="29196647226.900002"/>
    <n v="22053806449.168499"/>
    <n v="0"/>
    <n v="18579204735.5952"/>
    <n v="0"/>
  </r>
  <r>
    <x v="12"/>
    <x v="3"/>
    <x v="22"/>
    <x v="6"/>
    <x v="1"/>
    <x v="1"/>
    <x v="1"/>
    <n v="4102458157011.6001"/>
    <n v="4226207285134.5425"/>
    <n v="4076272207493.7129"/>
    <n v="0"/>
    <n v="3963721616878.6816"/>
    <n v="0"/>
  </r>
  <r>
    <x v="12"/>
    <x v="3"/>
    <x v="22"/>
    <x v="6"/>
    <x v="1"/>
    <x v="3"/>
    <x v="1"/>
    <n v="4523763641.3999996"/>
    <n v="4523763641.3999996"/>
    <n v="4233683661.2505002"/>
    <n v="0"/>
    <n v="4233683661.2505002"/>
    <n v="0"/>
  </r>
  <r>
    <x v="12"/>
    <x v="3"/>
    <x v="23"/>
    <x v="13"/>
    <x v="1"/>
    <x v="0"/>
    <x v="1"/>
    <n v="29047889700"/>
    <n v="28727419293.031502"/>
    <n v="28288140181.461899"/>
    <n v="0"/>
    <n v="27713573912.139301"/>
    <n v="0"/>
  </r>
  <r>
    <x v="12"/>
    <x v="3"/>
    <x v="23"/>
    <x v="13"/>
    <x v="1"/>
    <x v="1"/>
    <x v="1"/>
    <n v="22926350700"/>
    <n v="21619471194.693001"/>
    <n v="19120590450.819"/>
    <n v="0"/>
    <n v="13030515473.7672"/>
    <n v="0"/>
  </r>
  <r>
    <x v="12"/>
    <x v="3"/>
    <x v="24"/>
    <x v="5"/>
    <x v="1"/>
    <x v="0"/>
    <x v="1"/>
    <n v="123158771379.89999"/>
    <n v="120458316560.44411"/>
    <n v="111237062575.38029"/>
    <n v="0"/>
    <n v="105042806291.5542"/>
    <n v="0"/>
  </r>
  <r>
    <x v="12"/>
    <x v="3"/>
    <x v="24"/>
    <x v="5"/>
    <x v="1"/>
    <x v="2"/>
    <x v="1"/>
    <n v="0"/>
    <n v="0"/>
    <n v="0"/>
    <n v="0"/>
    <n v="0"/>
    <n v="0"/>
  </r>
  <r>
    <x v="12"/>
    <x v="3"/>
    <x v="24"/>
    <x v="5"/>
    <x v="1"/>
    <x v="1"/>
    <x v="1"/>
    <n v="2033018494085.7"/>
    <n v="2137949177288.2451"/>
    <n v="1594398755303.5796"/>
    <n v="0"/>
    <n v="724812295495.07166"/>
    <n v="0"/>
  </r>
  <r>
    <x v="12"/>
    <x v="3"/>
    <x v="24"/>
    <x v="5"/>
    <x v="1"/>
    <x v="3"/>
    <x v="1"/>
    <n v="563483019.60000002"/>
    <n v="563483019.60000002"/>
    <n v="563482948.37129998"/>
    <n v="0"/>
    <n v="563482948.37129998"/>
    <n v="0"/>
  </r>
  <r>
    <x v="12"/>
    <x v="3"/>
    <x v="25"/>
    <x v="3"/>
    <x v="1"/>
    <x v="0"/>
    <x v="1"/>
    <n v="618899961918.59998"/>
    <n v="604447761918.59998"/>
    <n v="565069207062.82861"/>
    <n v="0"/>
    <n v="564584601988.16016"/>
    <n v="0"/>
  </r>
  <r>
    <x v="12"/>
    <x v="3"/>
    <x v="25"/>
    <x v="3"/>
    <x v="1"/>
    <x v="2"/>
    <x v="1"/>
    <n v="226227799679.39999"/>
    <n v="226227799679.39999"/>
    <n v="129424603209.3"/>
    <n v="0"/>
    <n v="129424603209.3"/>
    <n v="0"/>
  </r>
  <r>
    <x v="12"/>
    <x v="3"/>
    <x v="25"/>
    <x v="3"/>
    <x v="1"/>
    <x v="1"/>
    <x v="1"/>
    <n v="5926955611.5"/>
    <n v="5926955611.5"/>
    <n v="5293315647.4383001"/>
    <n v="0"/>
    <n v="5233954622.3171997"/>
    <n v="0"/>
  </r>
  <r>
    <x v="12"/>
    <x v="3"/>
    <x v="26"/>
    <x v="8"/>
    <x v="1"/>
    <x v="0"/>
    <x v="1"/>
    <n v="15982068600"/>
    <n v="15730783973.396099"/>
    <n v="15499045789.3503"/>
    <n v="0"/>
    <n v="15168055264.6968"/>
    <n v="0"/>
  </r>
  <r>
    <x v="12"/>
    <x v="3"/>
    <x v="26"/>
    <x v="8"/>
    <x v="1"/>
    <x v="1"/>
    <x v="1"/>
    <n v="66111983238.599998"/>
    <n v="62883713720.252701"/>
    <n v="57121928652.339897"/>
    <n v="0"/>
    <n v="51164777984.022003"/>
    <n v="0"/>
  </r>
  <r>
    <x v="12"/>
    <x v="3"/>
    <x v="27"/>
    <x v="9"/>
    <x v="1"/>
    <x v="0"/>
    <x v="1"/>
    <n v="50294688300"/>
    <n v="50877391611.102303"/>
    <n v="48904198419.062698"/>
    <n v="0"/>
    <n v="46815298244.295303"/>
    <n v="0"/>
  </r>
  <r>
    <x v="12"/>
    <x v="3"/>
    <x v="27"/>
    <x v="9"/>
    <x v="1"/>
    <x v="2"/>
    <x v="1"/>
    <n v="0"/>
    <n v="0"/>
    <n v="0"/>
    <n v="0"/>
    <n v="0"/>
    <n v="0"/>
  </r>
  <r>
    <x v="12"/>
    <x v="3"/>
    <x v="27"/>
    <x v="9"/>
    <x v="1"/>
    <x v="1"/>
    <x v="1"/>
    <n v="421529750531.09998"/>
    <n v="409495352430.31201"/>
    <n v="395047506954.56219"/>
    <n v="0"/>
    <n v="264412088871.1965"/>
    <n v="0"/>
  </r>
  <r>
    <x v="12"/>
    <x v="3"/>
    <x v="28"/>
    <x v="9"/>
    <x v="1"/>
    <x v="0"/>
    <x v="1"/>
    <n v="16755261300"/>
    <n v="16328841737.409"/>
    <n v="15958144213.4016"/>
    <n v="0"/>
    <n v="15314501695.905899"/>
    <n v="0"/>
  </r>
  <r>
    <x v="12"/>
    <x v="3"/>
    <x v="28"/>
    <x v="9"/>
    <x v="1"/>
    <x v="1"/>
    <x v="1"/>
    <n v="29093207670"/>
    <n v="29127511726.7715"/>
    <n v="28434515931.09"/>
    <n v="0"/>
    <n v="22232199410.6688"/>
    <n v="0"/>
  </r>
  <r>
    <x v="12"/>
    <x v="3"/>
    <x v="29"/>
    <x v="12"/>
    <x v="1"/>
    <x v="0"/>
    <x v="1"/>
    <n v="31605220942.200001"/>
    <n v="30266821035.912601"/>
    <n v="27839963891.943001"/>
    <n v="0"/>
    <n v="27652845441.532501"/>
    <n v="0"/>
  </r>
  <r>
    <x v="12"/>
    <x v="3"/>
    <x v="29"/>
    <x v="12"/>
    <x v="1"/>
    <x v="1"/>
    <x v="1"/>
    <n v="84818129467.5"/>
    <n v="84477028314.828598"/>
    <n v="83165990618.408401"/>
    <n v="0"/>
    <n v="68519806380.957603"/>
    <n v="0"/>
  </r>
  <r>
    <x v="12"/>
    <x v="3"/>
    <x v="30"/>
    <x v="9"/>
    <x v="1"/>
    <x v="0"/>
    <x v="1"/>
    <n v="7982775900"/>
    <n v="8003491311.8520002"/>
    <n v="7479092918.9681997"/>
    <n v="0"/>
    <n v="7068447108.9018002"/>
    <n v="0"/>
  </r>
  <r>
    <x v="12"/>
    <x v="3"/>
    <x v="30"/>
    <x v="9"/>
    <x v="1"/>
    <x v="1"/>
    <x v="1"/>
    <n v="15533018100"/>
    <n v="20382075047.7747"/>
    <n v="20303425085.2659"/>
    <n v="0"/>
    <n v="18542489367.448799"/>
    <n v="0"/>
  </r>
  <r>
    <x v="12"/>
    <x v="3"/>
    <x v="31"/>
    <x v="9"/>
    <x v="1"/>
    <x v="0"/>
    <x v="1"/>
    <n v="38282845500"/>
    <n v="40717443504.493797"/>
    <n v="40542026985.9711"/>
    <n v="0"/>
    <n v="40174405022.258102"/>
    <n v="0"/>
  </r>
  <r>
    <x v="12"/>
    <x v="3"/>
    <x v="31"/>
    <x v="9"/>
    <x v="1"/>
    <x v="1"/>
    <x v="1"/>
    <n v="37567461600"/>
    <n v="37600143113.439003"/>
    <n v="37387226897.6175"/>
    <n v="0"/>
    <n v="34198313945.807701"/>
    <n v="0"/>
  </r>
  <r>
    <x v="12"/>
    <x v="3"/>
    <x v="32"/>
    <x v="14"/>
    <x v="1"/>
    <x v="0"/>
    <x v="1"/>
    <n v="0"/>
    <n v="0"/>
    <n v="0"/>
    <n v="0"/>
    <n v="0"/>
    <n v="0"/>
  </r>
  <r>
    <x v="12"/>
    <x v="3"/>
    <x v="32"/>
    <x v="14"/>
    <x v="1"/>
    <x v="2"/>
    <x v="1"/>
    <n v="0"/>
    <n v="0"/>
    <n v="0"/>
    <n v="0"/>
    <n v="0"/>
    <n v="0"/>
  </r>
  <r>
    <x v="12"/>
    <x v="3"/>
    <x v="32"/>
    <x v="14"/>
    <x v="1"/>
    <x v="1"/>
    <x v="1"/>
    <n v="0"/>
    <n v="0"/>
    <n v="0"/>
    <n v="0"/>
    <n v="0"/>
    <n v="0"/>
  </r>
  <r>
    <x v="12"/>
    <x v="3"/>
    <x v="33"/>
    <x v="13"/>
    <x v="1"/>
    <x v="0"/>
    <x v="1"/>
    <n v="12470184000"/>
    <n v="12291260563.2726"/>
    <n v="11730680660.316601"/>
    <n v="0"/>
    <n v="11078140797.639"/>
    <n v="0"/>
  </r>
  <r>
    <x v="12"/>
    <x v="3"/>
    <x v="33"/>
    <x v="13"/>
    <x v="1"/>
    <x v="1"/>
    <x v="1"/>
    <n v="44345253323.699997"/>
    <n v="41023851478.0056"/>
    <n v="39475320024.3741"/>
    <n v="0"/>
    <n v="35949630148.202698"/>
    <n v="0"/>
  </r>
  <r>
    <x v="12"/>
    <x v="3"/>
    <x v="34"/>
    <x v="4"/>
    <x v="1"/>
    <x v="0"/>
    <x v="1"/>
    <n v="9844377201.8999996"/>
    <n v="9640131352.2332993"/>
    <n v="9135012096.0809994"/>
    <n v="0"/>
    <n v="8691602223.6737995"/>
    <n v="0"/>
  </r>
  <r>
    <x v="12"/>
    <x v="3"/>
    <x v="34"/>
    <x v="4"/>
    <x v="1"/>
    <x v="1"/>
    <x v="1"/>
    <n v="5303481509.6999998"/>
    <n v="5411832362.8874998"/>
    <n v="5291501215.0202999"/>
    <n v="0"/>
    <n v="4133797507.0242"/>
    <n v="0"/>
  </r>
  <r>
    <x v="12"/>
    <x v="3"/>
    <x v="35"/>
    <x v="2"/>
    <x v="1"/>
    <x v="0"/>
    <x v="1"/>
    <n v="22279467131.099998"/>
    <n v="22011108109.715698"/>
    <n v="20973927610.0341"/>
    <n v="0"/>
    <n v="20176155233.8479"/>
    <n v="0"/>
  </r>
  <r>
    <x v="12"/>
    <x v="3"/>
    <x v="35"/>
    <x v="2"/>
    <x v="1"/>
    <x v="1"/>
    <x v="1"/>
    <n v="19179634366.799999"/>
    <n v="18337828982.232601"/>
    <n v="17821939329.324902"/>
    <n v="0"/>
    <n v="14806947882.014999"/>
    <n v="0"/>
  </r>
  <r>
    <x v="12"/>
    <x v="3"/>
    <x v="36"/>
    <x v="7"/>
    <x v="1"/>
    <x v="0"/>
    <x v="1"/>
    <n v="17231270314.5"/>
    <n v="17208947308.0518"/>
    <n v="17008941233.1996"/>
    <n v="0"/>
    <n v="16635431629.020599"/>
    <n v="0"/>
  </r>
  <r>
    <x v="12"/>
    <x v="3"/>
    <x v="36"/>
    <x v="7"/>
    <x v="1"/>
    <x v="1"/>
    <x v="1"/>
    <n v="14427363894.299999"/>
    <n v="13424858578.7244"/>
    <n v="13346541701.230499"/>
    <n v="0"/>
    <n v="11478921703.218"/>
    <n v="0"/>
  </r>
  <r>
    <x v="12"/>
    <x v="3"/>
    <x v="36"/>
    <x v="7"/>
    <x v="1"/>
    <x v="3"/>
    <x v="1"/>
    <n v="0"/>
    <n v="0"/>
    <n v="0"/>
    <n v="0"/>
    <n v="0"/>
    <n v="0"/>
  </r>
  <r>
    <x v="12"/>
    <x v="3"/>
    <x v="37"/>
    <x v="9"/>
    <x v="1"/>
    <x v="0"/>
    <x v="1"/>
    <n v="19294719300"/>
    <n v="19061924797.430099"/>
    <n v="18638048112.848999"/>
    <n v="0"/>
    <n v="17999263682.7696"/>
    <n v="0"/>
  </r>
  <r>
    <x v="12"/>
    <x v="3"/>
    <x v="37"/>
    <x v="9"/>
    <x v="1"/>
    <x v="1"/>
    <x v="1"/>
    <n v="202828624610.39999"/>
    <n v="196719239397.54691"/>
    <n v="186511135647.9852"/>
    <n v="0"/>
    <n v="161272247093.72549"/>
    <n v="0"/>
  </r>
  <r>
    <x v="12"/>
    <x v="3"/>
    <x v="38"/>
    <x v="3"/>
    <x v="1"/>
    <x v="0"/>
    <x v="1"/>
    <n v="82525308583.5"/>
    <n v="81237402196.815598"/>
    <n v="79581401976.926697"/>
    <n v="0"/>
    <n v="77471630829.923401"/>
    <n v="0"/>
  </r>
  <r>
    <x v="12"/>
    <x v="3"/>
    <x v="38"/>
    <x v="3"/>
    <x v="1"/>
    <x v="1"/>
    <x v="1"/>
    <n v="49984373758.5"/>
    <n v="33477896758.5"/>
    <n v="28565530817.224499"/>
    <n v="0"/>
    <n v="26404749004.4487"/>
    <n v="0"/>
  </r>
  <r>
    <x v="12"/>
    <x v="3"/>
    <x v="38"/>
    <x v="3"/>
    <x v="1"/>
    <x v="3"/>
    <x v="1"/>
    <n v="0"/>
    <n v="0"/>
    <n v="0"/>
    <n v="0"/>
    <n v="0"/>
    <n v="0"/>
  </r>
  <r>
    <x v="12"/>
    <x v="3"/>
    <x v="39"/>
    <x v="5"/>
    <x v="1"/>
    <x v="0"/>
    <x v="1"/>
    <n v="49235931483.300003"/>
    <n v="47626834408.5159"/>
    <n v="45843697133.313301"/>
    <n v="0"/>
    <n v="43721197086.251701"/>
    <n v="0"/>
  </r>
  <r>
    <x v="12"/>
    <x v="3"/>
    <x v="39"/>
    <x v="5"/>
    <x v="1"/>
    <x v="1"/>
    <x v="1"/>
    <n v="152007036970.5"/>
    <n v="181676327907.70621"/>
    <n v="168373450843.7634"/>
    <n v="0"/>
    <n v="96431961680.396103"/>
    <n v="0"/>
  </r>
  <r>
    <x v="12"/>
    <x v="3"/>
    <x v="40"/>
    <x v="8"/>
    <x v="1"/>
    <x v="0"/>
    <x v="1"/>
    <n v="361469135700"/>
    <n v="351146135700"/>
    <n v="318742165162.04492"/>
    <n v="0"/>
    <n v="312779395853.09192"/>
    <n v="0"/>
  </r>
  <r>
    <x v="12"/>
    <x v="3"/>
    <x v="40"/>
    <x v="8"/>
    <x v="1"/>
    <x v="1"/>
    <x v="1"/>
    <n v="216032025492.89999"/>
    <n v="191960585845.61581"/>
    <n v="166495902930.7038"/>
    <n v="0"/>
    <n v="95148739440.642593"/>
    <n v="0"/>
  </r>
  <r>
    <x v="12"/>
    <x v="3"/>
    <x v="41"/>
    <x v="13"/>
    <x v="1"/>
    <x v="0"/>
    <x v="1"/>
    <n v="8803536984"/>
    <n v="8676929061.9234009"/>
    <n v="8389204092.5390997"/>
    <n v="0"/>
    <n v="7935725166.9642"/>
    <n v="0"/>
  </r>
  <r>
    <x v="12"/>
    <x v="3"/>
    <x v="41"/>
    <x v="13"/>
    <x v="1"/>
    <x v="1"/>
    <x v="1"/>
    <n v="30186744738.299999"/>
    <n v="26219191018.977901"/>
    <n v="24698168309.166302"/>
    <n v="0"/>
    <n v="19841588242.8741"/>
    <n v="0"/>
  </r>
  <r>
    <x v="12"/>
    <x v="3"/>
    <x v="42"/>
    <x v="4"/>
    <x v="2"/>
    <x v="0"/>
    <x v="1"/>
    <n v="463337077788"/>
    <n v="513750634835.29828"/>
    <n v="486815978698.05328"/>
    <n v="0"/>
    <n v="445913386099.02179"/>
    <n v="0"/>
  </r>
  <r>
    <x v="12"/>
    <x v="3"/>
    <x v="42"/>
    <x v="4"/>
    <x v="2"/>
    <x v="2"/>
    <x v="1"/>
    <n v="0"/>
    <n v="0"/>
    <n v="0"/>
    <n v="0"/>
    <n v="0"/>
    <n v="0"/>
  </r>
  <r>
    <x v="12"/>
    <x v="3"/>
    <x v="42"/>
    <x v="4"/>
    <x v="2"/>
    <x v="1"/>
    <x v="1"/>
    <n v="35991802236.599998"/>
    <n v="52700512734.066597"/>
    <n v="49712423644.136703"/>
    <n v="0"/>
    <n v="5305831779.1112995"/>
    <n v="0"/>
  </r>
  <r>
    <x v="12"/>
    <x v="3"/>
    <x v="42"/>
    <x v="4"/>
    <x v="2"/>
    <x v="3"/>
    <x v="1"/>
    <n v="206460000"/>
    <n v="206460000"/>
    <n v="147618900"/>
    <n v="0"/>
    <n v="18581400"/>
    <n v="0"/>
  </r>
  <r>
    <x v="12"/>
    <x v="3"/>
    <x v="43"/>
    <x v="16"/>
    <x v="3"/>
    <x v="0"/>
    <x v="1"/>
    <n v="223927090991.10001"/>
    <n v="241814425118.39999"/>
    <n v="241496017411.99951"/>
    <n v="0"/>
    <n v="240307840100.6442"/>
    <n v="0"/>
  </r>
  <r>
    <x v="12"/>
    <x v="3"/>
    <x v="43"/>
    <x v="16"/>
    <x v="3"/>
    <x v="1"/>
    <x v="1"/>
    <n v="18747020147.400002"/>
    <n v="23185910147.400002"/>
    <n v="23075987229.317699"/>
    <n v="0"/>
    <n v="20024584250.720402"/>
    <n v="0"/>
  </r>
  <r>
    <x v="12"/>
    <x v="3"/>
    <x v="44"/>
    <x v="4"/>
    <x v="1"/>
    <x v="0"/>
    <x v="1"/>
    <n v="13153337429.4"/>
    <n v="12888930584.0502"/>
    <n v="12053428718.520599"/>
    <n v="0"/>
    <n v="11535050344.125601"/>
    <n v="0"/>
  </r>
  <r>
    <x v="12"/>
    <x v="3"/>
    <x v="44"/>
    <x v="4"/>
    <x v="1"/>
    <x v="1"/>
    <x v="1"/>
    <n v="526473000000"/>
    <n v="578447648064.56067"/>
    <n v="576564723072.16284"/>
    <n v="0"/>
    <n v="390394897732.18439"/>
    <n v="0"/>
  </r>
  <r>
    <x v="13"/>
    <x v="3"/>
    <x v="0"/>
    <x v="17"/>
    <x v="0"/>
    <x v="0"/>
    <x v="1"/>
    <n v="122042178000"/>
    <n v="122042178000"/>
    <n v="60477646677"/>
    <n v="0.49554709419394333"/>
    <n v="59909498224"/>
    <n v="0.49089174911316313"/>
  </r>
  <r>
    <x v="13"/>
    <x v="3"/>
    <x v="1"/>
    <x v="17"/>
    <x v="0"/>
    <x v="0"/>
    <x v="1"/>
    <n v="253914202000"/>
    <n v="253914202000"/>
    <n v="121086802674"/>
    <n v="0.47688077988642796"/>
    <n v="99399477277"/>
    <n v="0.39146875792713637"/>
  </r>
  <r>
    <x v="13"/>
    <x v="3"/>
    <x v="1"/>
    <x v="17"/>
    <x v="0"/>
    <x v="1"/>
    <x v="1"/>
    <n v="7568846000"/>
    <n v="7568846000"/>
    <n v="7370360454"/>
    <n v="0.97377598302303947"/>
    <n v="2200000237"/>
    <n v="0.29066521329671657"/>
  </r>
  <r>
    <x v="13"/>
    <x v="3"/>
    <x v="2"/>
    <x v="1"/>
    <x v="0"/>
    <x v="0"/>
    <x v="1"/>
    <n v="153273896000"/>
    <n v="153273896000"/>
    <n v="71232715406"/>
    <n v="0.46474133733770295"/>
    <n v="50988140097"/>
    <n v="0.33266029916144363"/>
  </r>
  <r>
    <x v="13"/>
    <x v="3"/>
    <x v="2"/>
    <x v="1"/>
    <x v="0"/>
    <x v="1"/>
    <x v="1"/>
    <n v="113197556000"/>
    <n v="113197556000"/>
    <n v="72378875445"/>
    <n v="0.6394031638368588"/>
    <n v="22842456210"/>
    <n v="0.20179283914928339"/>
  </r>
  <r>
    <x v="13"/>
    <x v="3"/>
    <x v="3"/>
    <x v="17"/>
    <x v="0"/>
    <x v="0"/>
    <x v="1"/>
    <n v="32180104000"/>
    <n v="32180104000"/>
    <n v="17510643153"/>
    <n v="0.54414501435421092"/>
    <n v="10554347514"/>
    <n v="0.32797742089335696"/>
  </r>
  <r>
    <x v="13"/>
    <x v="3"/>
    <x v="3"/>
    <x v="17"/>
    <x v="0"/>
    <x v="1"/>
    <x v="1"/>
    <n v="3243791000"/>
    <n v="3243791000"/>
    <n v="2473184177"/>
    <n v="0.76243635209543403"/>
    <n v="793295077"/>
    <n v="0.24455801159815782"/>
  </r>
  <r>
    <x v="13"/>
    <x v="3"/>
    <x v="4"/>
    <x v="2"/>
    <x v="0"/>
    <x v="0"/>
    <x v="1"/>
    <n v="192224706000"/>
    <n v="192224706000"/>
    <n v="90141152172"/>
    <n v="0.46893635083515228"/>
    <n v="76204917011"/>
    <n v="0.39643664228572156"/>
  </r>
  <r>
    <x v="13"/>
    <x v="3"/>
    <x v="4"/>
    <x v="2"/>
    <x v="0"/>
    <x v="1"/>
    <x v="1"/>
    <n v="80867391000"/>
    <n v="80867391000"/>
    <n v="56534287640"/>
    <n v="0.69909869653146095"/>
    <n v="19022189644"/>
    <n v="0.23522694882044606"/>
  </r>
  <r>
    <x v="13"/>
    <x v="3"/>
    <x v="5"/>
    <x v="3"/>
    <x v="0"/>
    <x v="0"/>
    <x v="1"/>
    <n v="838381365000"/>
    <n v="835708492363"/>
    <n v="343961607929"/>
    <n v="0.41158084556067448"/>
    <n v="275904396131"/>
    <n v="0.33014430109579118"/>
  </r>
  <r>
    <x v="13"/>
    <x v="3"/>
    <x v="5"/>
    <x v="3"/>
    <x v="0"/>
    <x v="2"/>
    <x v="1"/>
    <n v="1833195412000"/>
    <n v="1833195412000"/>
    <n v="916816139608"/>
    <n v="0.50011915456834011"/>
    <n v="915775064682"/>
    <n v="0.49955125279464752"/>
  </r>
  <r>
    <x v="13"/>
    <x v="3"/>
    <x v="5"/>
    <x v="3"/>
    <x v="0"/>
    <x v="1"/>
    <x v="1"/>
    <n v="55625752000"/>
    <n v="55625752000"/>
    <n v="27892416661"/>
    <n v="0.50142992513611317"/>
    <n v="24222370149"/>
    <n v="0.43545245283155903"/>
  </r>
  <r>
    <x v="13"/>
    <x v="3"/>
    <x v="5"/>
    <x v="3"/>
    <x v="0"/>
    <x v="3"/>
    <x v="1"/>
    <n v="5924196675000"/>
    <n v="5924196675000"/>
    <n v="2268519018604"/>
    <n v="0.38292432595580567"/>
    <n v="1583778713110"/>
    <n v="0.26734067081086565"/>
  </r>
  <r>
    <x v="13"/>
    <x v="3"/>
    <x v="6"/>
    <x v="4"/>
    <x v="0"/>
    <x v="0"/>
    <x v="1"/>
    <n v="166512612000"/>
    <n v="166512612000"/>
    <n v="91744377545"/>
    <n v="0.55097554739577326"/>
    <n v="70605732783"/>
    <n v="0.42402633611320684"/>
  </r>
  <r>
    <x v="13"/>
    <x v="3"/>
    <x v="6"/>
    <x v="4"/>
    <x v="0"/>
    <x v="1"/>
    <x v="1"/>
    <n v="6930295145000"/>
    <n v="6930295145000"/>
    <n v="3530785345080"/>
    <n v="0.50947113668417943"/>
    <n v="2628936368089"/>
    <n v="0.37933974139408749"/>
  </r>
  <r>
    <x v="13"/>
    <x v="3"/>
    <x v="7"/>
    <x v="5"/>
    <x v="0"/>
    <x v="0"/>
    <x v="1"/>
    <n v="167965124000"/>
    <n v="167965124000"/>
    <n v="80441970932"/>
    <n v="0.47892067719963105"/>
    <n v="68556616305"/>
    <n v="0.40815982909047238"/>
  </r>
  <r>
    <x v="13"/>
    <x v="3"/>
    <x v="7"/>
    <x v="5"/>
    <x v="0"/>
    <x v="1"/>
    <x v="1"/>
    <n v="608759626000"/>
    <n v="608759626000"/>
    <n v="365354068912"/>
    <n v="0.6001614648997764"/>
    <n v="81960287926"/>
    <n v="0.1346348943416954"/>
  </r>
  <r>
    <x v="13"/>
    <x v="3"/>
    <x v="7"/>
    <x v="5"/>
    <x v="0"/>
    <x v="3"/>
    <x v="1"/>
    <n v="3091064000000"/>
    <n v="3091064000000"/>
    <n v="2440483030260"/>
    <n v="0.78952846989256775"/>
    <n v="1278253882827"/>
    <n v="0.41353200154606956"/>
  </r>
  <r>
    <x v="13"/>
    <x v="3"/>
    <x v="8"/>
    <x v="6"/>
    <x v="0"/>
    <x v="0"/>
    <x v="1"/>
    <n v="105438400000"/>
    <n v="105438400000"/>
    <n v="43332182990"/>
    <n v="0.41097155296362614"/>
    <n v="42046409328"/>
    <n v="0.3987770046586443"/>
  </r>
  <r>
    <x v="13"/>
    <x v="3"/>
    <x v="9"/>
    <x v="7"/>
    <x v="0"/>
    <x v="0"/>
    <x v="1"/>
    <n v="44992058000"/>
    <n v="44992058000"/>
    <n v="22463581870"/>
    <n v="0.49927882538736057"/>
    <n v="18535482873"/>
    <n v="0.41197232793841082"/>
  </r>
  <r>
    <x v="13"/>
    <x v="3"/>
    <x v="9"/>
    <x v="7"/>
    <x v="0"/>
    <x v="1"/>
    <x v="1"/>
    <n v="178277524000"/>
    <n v="178277524000"/>
    <n v="83080394008"/>
    <n v="0.46601720813668018"/>
    <n v="19984587038"/>
    <n v="0.11209818596089544"/>
  </r>
  <r>
    <x v="13"/>
    <x v="3"/>
    <x v="9"/>
    <x v="7"/>
    <x v="0"/>
    <x v="3"/>
    <x v="1"/>
    <n v="0"/>
    <n v="0"/>
    <n v="0"/>
    <n v="0"/>
    <n v="0"/>
    <n v="0"/>
  </r>
  <r>
    <x v="13"/>
    <x v="3"/>
    <x v="10"/>
    <x v="8"/>
    <x v="0"/>
    <x v="0"/>
    <x v="1"/>
    <n v="30922402000"/>
    <n v="30922402000"/>
    <n v="12844052504"/>
    <n v="0.41536399740227165"/>
    <n v="11333087130"/>
    <n v="0.36650086658856579"/>
  </r>
  <r>
    <x v="13"/>
    <x v="3"/>
    <x v="10"/>
    <x v="8"/>
    <x v="0"/>
    <x v="1"/>
    <x v="1"/>
    <n v="551375905000"/>
    <n v="551375905000"/>
    <n v="396386136232"/>
    <n v="0.71890362389339446"/>
    <n v="324467217205"/>
    <n v="0.58846825598046404"/>
  </r>
  <r>
    <x v="13"/>
    <x v="3"/>
    <x v="10"/>
    <x v="8"/>
    <x v="0"/>
    <x v="3"/>
    <x v="1"/>
    <n v="242027022000"/>
    <n v="242027022000"/>
    <n v="68528338610"/>
    <n v="0.28314333682129095"/>
    <n v="67505572975"/>
    <n v="0.2789175044057684"/>
  </r>
  <r>
    <x v="13"/>
    <x v="3"/>
    <x v="11"/>
    <x v="9"/>
    <x v="0"/>
    <x v="0"/>
    <x v="1"/>
    <n v="38111160000"/>
    <n v="38111160000"/>
    <n v="30338559279"/>
    <n v="0.79605447010796837"/>
    <n v="14403514967"/>
    <n v="0.37793431023878571"/>
  </r>
  <r>
    <x v="13"/>
    <x v="3"/>
    <x v="11"/>
    <x v="9"/>
    <x v="0"/>
    <x v="1"/>
    <x v="1"/>
    <n v="247844692000"/>
    <n v="254266680245"/>
    <n v="132815122287"/>
    <n v="0.52234575981023268"/>
    <n v="57452607314"/>
    <n v="0.22595413311190141"/>
  </r>
  <r>
    <x v="13"/>
    <x v="3"/>
    <x v="12"/>
    <x v="10"/>
    <x v="0"/>
    <x v="0"/>
    <x v="1"/>
    <n v="131201709000"/>
    <n v="131201709000"/>
    <n v="62180127920"/>
    <n v="0.47392772848713427"/>
    <n v="56464625993"/>
    <n v="0.43036501904864671"/>
  </r>
  <r>
    <x v="13"/>
    <x v="3"/>
    <x v="12"/>
    <x v="10"/>
    <x v="0"/>
    <x v="1"/>
    <x v="1"/>
    <n v="82062242000"/>
    <n v="82062242000"/>
    <n v="70179271637"/>
    <n v="0.85519564085270783"/>
    <n v="16880125601"/>
    <n v="0.20569905463952592"/>
  </r>
  <r>
    <x v="13"/>
    <x v="3"/>
    <x v="12"/>
    <x v="10"/>
    <x v="0"/>
    <x v="3"/>
    <x v="1"/>
    <n v="0"/>
    <n v="0"/>
    <n v="0"/>
    <n v="0"/>
    <n v="0"/>
    <n v="0"/>
  </r>
  <r>
    <x v="13"/>
    <x v="3"/>
    <x v="13"/>
    <x v="18"/>
    <x v="0"/>
    <x v="0"/>
    <x v="1"/>
    <n v="34284374000"/>
    <n v="34284374000"/>
    <n v="16515941924"/>
    <n v="0.4817338045606433"/>
    <n v="14443086406"/>
    <n v="0.42127315511142188"/>
  </r>
  <r>
    <x v="13"/>
    <x v="3"/>
    <x v="13"/>
    <x v="18"/>
    <x v="0"/>
    <x v="1"/>
    <x v="1"/>
    <n v="107158461000"/>
    <n v="107158461000"/>
    <n v="84058947630"/>
    <n v="0.78443593576805848"/>
    <n v="28304024695"/>
    <n v="0.26413242996276326"/>
  </r>
  <r>
    <x v="13"/>
    <x v="3"/>
    <x v="14"/>
    <x v="12"/>
    <x v="0"/>
    <x v="0"/>
    <x v="1"/>
    <n v="61276696000"/>
    <n v="61276696000"/>
    <n v="23716011662"/>
    <n v="0.38703150153526555"/>
    <n v="19416802583"/>
    <n v="0.31687091260599298"/>
  </r>
  <r>
    <x v="13"/>
    <x v="3"/>
    <x v="14"/>
    <x v="12"/>
    <x v="0"/>
    <x v="1"/>
    <x v="1"/>
    <n v="2294704094000"/>
    <n v="2294704094000"/>
    <n v="1463721612092"/>
    <n v="0.63786943855602851"/>
    <n v="690364153424"/>
    <n v="0.30085105754119074"/>
  </r>
  <r>
    <x v="13"/>
    <x v="3"/>
    <x v="15"/>
    <x v="1"/>
    <x v="0"/>
    <x v="0"/>
    <x v="1"/>
    <n v="20830879000"/>
    <n v="20830879000"/>
    <n v="11274027072"/>
    <n v="0.54121705915530494"/>
    <n v="10508019080"/>
    <n v="0.50444434341920952"/>
  </r>
  <r>
    <x v="13"/>
    <x v="3"/>
    <x v="15"/>
    <x v="1"/>
    <x v="0"/>
    <x v="1"/>
    <x v="1"/>
    <n v="4716565000"/>
    <n v="4886565000"/>
    <n v="3590811879"/>
    <n v="0.73483354442230897"/>
    <n v="1064361765"/>
    <n v="0.21781389687848213"/>
  </r>
  <r>
    <x v="13"/>
    <x v="3"/>
    <x v="16"/>
    <x v="13"/>
    <x v="0"/>
    <x v="0"/>
    <x v="1"/>
    <n v="39580822000"/>
    <n v="39580822000"/>
    <n v="20289394507"/>
    <n v="0.51260669894627253"/>
    <n v="13414445030"/>
    <n v="0.33891274491469631"/>
  </r>
  <r>
    <x v="13"/>
    <x v="3"/>
    <x v="16"/>
    <x v="13"/>
    <x v="0"/>
    <x v="1"/>
    <x v="1"/>
    <n v="199518678000"/>
    <n v="199518678000"/>
    <n v="107926076016"/>
    <n v="0.54093219290476657"/>
    <n v="27865581052"/>
    <n v="0.13966402209220732"/>
  </r>
  <r>
    <x v="13"/>
    <x v="3"/>
    <x v="17"/>
    <x v="2"/>
    <x v="0"/>
    <x v="0"/>
    <x v="1"/>
    <n v="17851899000"/>
    <n v="17851899000"/>
    <n v="7930235557"/>
    <n v="0.4442236401292658"/>
    <n v="7110980275"/>
    <n v="0.39833186794301267"/>
  </r>
  <r>
    <x v="13"/>
    <x v="3"/>
    <x v="17"/>
    <x v="2"/>
    <x v="0"/>
    <x v="1"/>
    <x v="1"/>
    <n v="35502671000"/>
    <n v="35502671000"/>
    <n v="27988761558"/>
    <n v="0.7883565030360673"/>
    <n v="9858880792"/>
    <n v="0.27769405834282157"/>
  </r>
  <r>
    <x v="13"/>
    <x v="3"/>
    <x v="18"/>
    <x v="14"/>
    <x v="0"/>
    <x v="0"/>
    <x v="1"/>
    <n v="126727014000"/>
    <n v="126727014000"/>
    <n v="55493096990"/>
    <n v="0.43789477269621457"/>
    <n v="51828154694"/>
    <n v="0.40897479596575992"/>
  </r>
  <r>
    <x v="13"/>
    <x v="3"/>
    <x v="18"/>
    <x v="14"/>
    <x v="0"/>
    <x v="1"/>
    <x v="1"/>
    <n v="68127427000"/>
    <n v="68127427000"/>
    <n v="28945118487"/>
    <n v="0.42486733701244872"/>
    <n v="9373673399"/>
    <n v="0.13759030410762468"/>
  </r>
  <r>
    <x v="13"/>
    <x v="3"/>
    <x v="19"/>
    <x v="15"/>
    <x v="0"/>
    <x v="0"/>
    <x v="1"/>
    <n v="33557193000"/>
    <n v="36230065637"/>
    <n v="18090143402"/>
    <n v="0.49931301762604091"/>
    <n v="13054947322"/>
    <n v="0.36033463071255434"/>
  </r>
  <r>
    <x v="13"/>
    <x v="3"/>
    <x v="19"/>
    <x v="15"/>
    <x v="0"/>
    <x v="1"/>
    <x v="1"/>
    <n v="10506982000"/>
    <n v="10506982000"/>
    <n v="7645264877"/>
    <n v="0.7276366207727395"/>
    <n v="2941610034"/>
    <n v="0.27996717173399555"/>
  </r>
  <r>
    <x v="13"/>
    <x v="3"/>
    <x v="20"/>
    <x v="14"/>
    <x v="0"/>
    <x v="0"/>
    <x v="1"/>
    <n v="131657322000"/>
    <n v="131657322000"/>
    <n v="63158648564"/>
    <n v="0.47971998522041942"/>
    <n v="48723920962"/>
    <n v="0.37008136138451914"/>
  </r>
  <r>
    <x v="13"/>
    <x v="3"/>
    <x v="20"/>
    <x v="14"/>
    <x v="0"/>
    <x v="1"/>
    <x v="1"/>
    <n v="719149683000"/>
    <n v="719149683000"/>
    <n v="262097547352"/>
    <n v="0.36445479091172733"/>
    <n v="45612510337"/>
    <n v="6.3425614187470905E-2"/>
  </r>
  <r>
    <x v="13"/>
    <x v="3"/>
    <x v="21"/>
    <x v="7"/>
    <x v="1"/>
    <x v="0"/>
    <x v="1"/>
    <n v="22546246000"/>
    <n v="22546246000"/>
    <n v="11874460001"/>
    <n v="0.52667126939890574"/>
    <n v="8282174110"/>
    <n v="0.36734160134684951"/>
  </r>
  <r>
    <x v="13"/>
    <x v="3"/>
    <x v="21"/>
    <x v="7"/>
    <x v="1"/>
    <x v="1"/>
    <x v="1"/>
    <n v="67302643000"/>
    <n v="70159824171"/>
    <n v="35119565616"/>
    <n v="0.50056518856722554"/>
    <n v="13604597085"/>
    <n v="0.19390865421557529"/>
  </r>
  <r>
    <x v="13"/>
    <x v="3"/>
    <x v="22"/>
    <x v="6"/>
    <x v="1"/>
    <x v="0"/>
    <x v="1"/>
    <n v="31244029000"/>
    <n v="31244029000"/>
    <n v="11884719953"/>
    <n v="0.38038371917399"/>
    <n v="6063463198"/>
    <n v="0.19406790327841522"/>
  </r>
  <r>
    <x v="13"/>
    <x v="3"/>
    <x v="22"/>
    <x v="6"/>
    <x v="1"/>
    <x v="1"/>
    <x v="1"/>
    <n v="4552632071000"/>
    <n v="4552632071000"/>
    <n v="2154103490868"/>
    <n v="0.47315562893595403"/>
    <n v="1852334168255"/>
    <n v="0.40687104500586824"/>
  </r>
  <r>
    <x v="13"/>
    <x v="3"/>
    <x v="22"/>
    <x v="6"/>
    <x v="1"/>
    <x v="3"/>
    <x v="1"/>
    <n v="4338235000"/>
    <n v="4338235000"/>
    <n v="1923454663"/>
    <n v="0.44337263034390711"/>
    <n v="1923454663"/>
    <n v="0.44337263034390711"/>
  </r>
  <r>
    <x v="13"/>
    <x v="3"/>
    <x v="23"/>
    <x v="13"/>
    <x v="1"/>
    <x v="0"/>
    <x v="1"/>
    <n v="29279665000"/>
    <n v="29279665000"/>
    <n v="13022657003"/>
    <n v="0.44476796449003086"/>
    <n v="12544015900"/>
    <n v="0.42842074525101292"/>
  </r>
  <r>
    <x v="13"/>
    <x v="3"/>
    <x v="23"/>
    <x v="13"/>
    <x v="1"/>
    <x v="1"/>
    <x v="1"/>
    <n v="32918518000"/>
    <n v="32918518000"/>
    <n v="18294177945"/>
    <n v="0.55574123795609509"/>
    <n v="7339437353"/>
    <n v="0.22295770887984689"/>
  </r>
  <r>
    <x v="13"/>
    <x v="3"/>
    <x v="24"/>
    <x v="5"/>
    <x v="1"/>
    <x v="0"/>
    <x v="1"/>
    <n v="124077407000"/>
    <n v="124077407000"/>
    <n v="51531093850"/>
    <n v="0.4153140776870039"/>
    <n v="43720440408"/>
    <n v="0.35236423346596857"/>
  </r>
  <r>
    <x v="13"/>
    <x v="3"/>
    <x v="24"/>
    <x v="5"/>
    <x v="1"/>
    <x v="2"/>
    <x v="1"/>
    <n v="0"/>
    <n v="0"/>
    <n v="0"/>
    <n v="0"/>
    <n v="0"/>
    <n v="0"/>
  </r>
  <r>
    <x v="13"/>
    <x v="3"/>
    <x v="24"/>
    <x v="5"/>
    <x v="1"/>
    <x v="1"/>
    <x v="1"/>
    <n v="2641214597000"/>
    <n v="2641214597000"/>
    <n v="565560725999"/>
    <n v="0.21412903239342501"/>
    <n v="262705263887"/>
    <n v="9.9463808879971902E-2"/>
  </r>
  <r>
    <x v="13"/>
    <x v="3"/>
    <x v="24"/>
    <x v="5"/>
    <x v="1"/>
    <x v="3"/>
    <x v="1"/>
    <n v="335023000"/>
    <n v="335023000"/>
    <n v="0"/>
    <n v="0"/>
    <n v="0"/>
    <n v="0"/>
  </r>
  <r>
    <x v="13"/>
    <x v="3"/>
    <x v="25"/>
    <x v="3"/>
    <x v="1"/>
    <x v="0"/>
    <x v="1"/>
    <n v="715072128000"/>
    <n v="715072128000"/>
    <n v="244372401671"/>
    <n v="0.34174510808369812"/>
    <n v="235373766890"/>
    <n v="0.32916087436986496"/>
  </r>
  <r>
    <x v="13"/>
    <x v="3"/>
    <x v="25"/>
    <x v="3"/>
    <x v="1"/>
    <x v="2"/>
    <x v="1"/>
    <n v="179939404000"/>
    <n v="179939404000"/>
    <n v="76994076000"/>
    <n v="0.42788891309209848"/>
    <n v="76994076000"/>
    <n v="0.42788891309209848"/>
  </r>
  <r>
    <x v="13"/>
    <x v="3"/>
    <x v="25"/>
    <x v="3"/>
    <x v="1"/>
    <x v="1"/>
    <x v="1"/>
    <n v="5867593000"/>
    <n v="5867593000"/>
    <n v="798093919"/>
    <n v="0.1360172593770563"/>
    <n v="145322834"/>
    <n v="2.4767026956368652E-2"/>
  </r>
  <r>
    <x v="13"/>
    <x v="3"/>
    <x v="26"/>
    <x v="8"/>
    <x v="1"/>
    <x v="0"/>
    <x v="1"/>
    <n v="16208311000"/>
    <n v="16208311000"/>
    <n v="9140455063"/>
    <n v="0.56393630792252192"/>
    <n v="7645557873"/>
    <n v="0.47170602001652118"/>
  </r>
  <r>
    <x v="13"/>
    <x v="3"/>
    <x v="26"/>
    <x v="8"/>
    <x v="1"/>
    <x v="1"/>
    <x v="1"/>
    <n v="100061651000"/>
    <n v="100061651000"/>
    <n v="49694853952"/>
    <n v="0.49664235454200129"/>
    <n v="18283083831"/>
    <n v="0.1827181907182403"/>
  </r>
  <r>
    <x v="13"/>
    <x v="3"/>
    <x v="27"/>
    <x v="9"/>
    <x v="1"/>
    <x v="0"/>
    <x v="1"/>
    <n v="52614305000"/>
    <n v="52614305000"/>
    <n v="22671791651"/>
    <n v="0.43090546669769753"/>
    <n v="20113793988"/>
    <n v="0.38228755445881113"/>
  </r>
  <r>
    <x v="13"/>
    <x v="3"/>
    <x v="27"/>
    <x v="9"/>
    <x v="1"/>
    <x v="2"/>
    <x v="1"/>
    <n v="0"/>
    <n v="0"/>
    <n v="0"/>
    <n v="0"/>
    <n v="0"/>
    <n v="0"/>
  </r>
  <r>
    <x v="13"/>
    <x v="3"/>
    <x v="27"/>
    <x v="9"/>
    <x v="1"/>
    <x v="1"/>
    <x v="1"/>
    <n v="556552598000"/>
    <n v="556552598000"/>
    <n v="240802906860"/>
    <n v="0.43266873198568734"/>
    <n v="75213294802"/>
    <n v="0.13514139557030691"/>
  </r>
  <r>
    <x v="13"/>
    <x v="3"/>
    <x v="28"/>
    <x v="9"/>
    <x v="1"/>
    <x v="0"/>
    <x v="1"/>
    <n v="17162763000"/>
    <n v="17162763000"/>
    <n v="8225156761"/>
    <n v="0.47924432452979743"/>
    <n v="7467537229"/>
    <n v="0.43510110982712979"/>
  </r>
  <r>
    <x v="13"/>
    <x v="3"/>
    <x v="28"/>
    <x v="9"/>
    <x v="1"/>
    <x v="1"/>
    <x v="1"/>
    <n v="30378487000"/>
    <n v="30662273296"/>
    <n v="18698136863"/>
    <n v="0.60980921676930055"/>
    <n v="6885648765"/>
    <n v="0.22456419648109577"/>
  </r>
  <r>
    <x v="13"/>
    <x v="3"/>
    <x v="29"/>
    <x v="12"/>
    <x v="1"/>
    <x v="0"/>
    <x v="1"/>
    <n v="31964803000"/>
    <n v="31964803000"/>
    <n v="13434870983"/>
    <n v="0.42030201102756681"/>
    <n v="12951802615"/>
    <n v="0.40518950218463728"/>
  </r>
  <r>
    <x v="13"/>
    <x v="3"/>
    <x v="29"/>
    <x v="12"/>
    <x v="1"/>
    <x v="1"/>
    <x v="1"/>
    <n v="90031754000"/>
    <n v="90031754000"/>
    <n v="57398846838"/>
    <n v="0.6375400265777339"/>
    <n v="26148474700"/>
    <n v="0.29043613545505287"/>
  </r>
  <r>
    <x v="13"/>
    <x v="3"/>
    <x v="30"/>
    <x v="9"/>
    <x v="1"/>
    <x v="0"/>
    <x v="1"/>
    <n v="8472141000"/>
    <n v="8472141000"/>
    <n v="7469678505"/>
    <n v="0.88167542360307738"/>
    <n v="3321537671"/>
    <n v="0.39205410663018947"/>
  </r>
  <r>
    <x v="13"/>
    <x v="3"/>
    <x v="30"/>
    <x v="9"/>
    <x v="1"/>
    <x v="1"/>
    <x v="1"/>
    <n v="40397037000"/>
    <n v="45020977057"/>
    <n v="32000046602"/>
    <n v="0.71078081138677851"/>
    <n v="23894685934"/>
    <n v="0.53074561006855758"/>
  </r>
  <r>
    <x v="13"/>
    <x v="3"/>
    <x v="31"/>
    <x v="9"/>
    <x v="1"/>
    <x v="0"/>
    <x v="1"/>
    <n v="40312340000"/>
    <n v="40312340000"/>
    <n v="18143274649"/>
    <n v="0.45006751404160611"/>
    <n v="17069403055"/>
    <n v="0.42342873311249113"/>
  </r>
  <r>
    <x v="13"/>
    <x v="3"/>
    <x v="31"/>
    <x v="9"/>
    <x v="1"/>
    <x v="1"/>
    <x v="1"/>
    <n v="41907247000"/>
    <n v="41907247000"/>
    <n v="33654523700"/>
    <n v="0.80307169067918016"/>
    <n v="9865595671"/>
    <n v="0.23541502668977515"/>
  </r>
  <r>
    <x v="13"/>
    <x v="3"/>
    <x v="32"/>
    <x v="14"/>
    <x v="1"/>
    <x v="0"/>
    <x v="1"/>
    <n v="0"/>
    <n v="0"/>
    <n v="0"/>
    <n v="0"/>
    <n v="0"/>
    <n v="0"/>
  </r>
  <r>
    <x v="13"/>
    <x v="3"/>
    <x v="32"/>
    <x v="14"/>
    <x v="1"/>
    <x v="2"/>
    <x v="1"/>
    <n v="0"/>
    <n v="0"/>
    <n v="0"/>
    <n v="0"/>
    <n v="0"/>
    <n v="0"/>
  </r>
  <r>
    <x v="13"/>
    <x v="3"/>
    <x v="32"/>
    <x v="14"/>
    <x v="1"/>
    <x v="1"/>
    <x v="1"/>
    <n v="0"/>
    <n v="0"/>
    <n v="0"/>
    <n v="0"/>
    <n v="0"/>
    <n v="0"/>
  </r>
  <r>
    <x v="13"/>
    <x v="3"/>
    <x v="33"/>
    <x v="13"/>
    <x v="1"/>
    <x v="0"/>
    <x v="1"/>
    <n v="12622884000"/>
    <n v="12622884000"/>
    <n v="4276654284"/>
    <n v="0.33880167828524765"/>
    <n v="4143057643"/>
    <n v="0.32821799225913822"/>
  </r>
  <r>
    <x v="13"/>
    <x v="3"/>
    <x v="33"/>
    <x v="13"/>
    <x v="1"/>
    <x v="1"/>
    <x v="1"/>
    <n v="61124165000"/>
    <n v="61124165000"/>
    <n v="47960352739"/>
    <n v="0.78463816624734262"/>
    <n v="14365093736"/>
    <n v="0.23501496889159959"/>
  </r>
  <r>
    <x v="13"/>
    <x v="3"/>
    <x v="34"/>
    <x v="4"/>
    <x v="1"/>
    <x v="0"/>
    <x v="1"/>
    <n v="9743385000"/>
    <n v="9743385000"/>
    <n v="4715831610"/>
    <n v="0.48400341462438362"/>
    <n v="4505604597"/>
    <n v="0.46242703095484783"/>
  </r>
  <r>
    <x v="13"/>
    <x v="3"/>
    <x v="34"/>
    <x v="4"/>
    <x v="1"/>
    <x v="1"/>
    <x v="1"/>
    <n v="6997427000"/>
    <n v="6997427000"/>
    <n v="5247061846"/>
    <n v="0.74985588931474378"/>
    <n v="1067356208"/>
    <n v="0.1525355259869092"/>
  </r>
  <r>
    <x v="13"/>
    <x v="3"/>
    <x v="35"/>
    <x v="2"/>
    <x v="1"/>
    <x v="0"/>
    <x v="1"/>
    <n v="22599412000"/>
    <n v="22599412000"/>
    <n v="9724614912"/>
    <n v="0.4303038907383962"/>
    <n v="7611494182"/>
    <n v="0.33680054073973253"/>
  </r>
  <r>
    <x v="13"/>
    <x v="3"/>
    <x v="35"/>
    <x v="2"/>
    <x v="1"/>
    <x v="1"/>
    <x v="1"/>
    <n v="25977663000"/>
    <n v="27600657850"/>
    <n v="12726616068"/>
    <n v="0.46109828748157899"/>
    <n v="4419303756"/>
    <n v="0.16011588491902559"/>
  </r>
  <r>
    <x v="13"/>
    <x v="3"/>
    <x v="36"/>
    <x v="7"/>
    <x v="1"/>
    <x v="0"/>
    <x v="1"/>
    <n v="18241795000"/>
    <n v="18241795000"/>
    <n v="8699563950"/>
    <n v="0.47690284590962678"/>
    <n v="7664757930"/>
    <n v="0.42017564225450399"/>
  </r>
  <r>
    <x v="13"/>
    <x v="3"/>
    <x v="36"/>
    <x v="7"/>
    <x v="1"/>
    <x v="1"/>
    <x v="1"/>
    <n v="14973826000"/>
    <n v="14973826000"/>
    <n v="9947199532"/>
    <n v="0.6643058048090047"/>
    <n v="3128309367"/>
    <n v="0.20891850666623213"/>
  </r>
  <r>
    <x v="13"/>
    <x v="3"/>
    <x v="36"/>
    <x v="7"/>
    <x v="1"/>
    <x v="3"/>
    <x v="1"/>
    <n v="0"/>
    <n v="0"/>
    <n v="0"/>
    <n v="0"/>
    <n v="0"/>
    <n v="0"/>
  </r>
  <r>
    <x v="13"/>
    <x v="3"/>
    <x v="37"/>
    <x v="9"/>
    <x v="1"/>
    <x v="0"/>
    <x v="1"/>
    <n v="19480583000"/>
    <n v="19480583000"/>
    <n v="15418109719"/>
    <n v="0.79146038488683834"/>
    <n v="7560573797"/>
    <n v="0.38810818942123038"/>
  </r>
  <r>
    <x v="13"/>
    <x v="3"/>
    <x v="37"/>
    <x v="9"/>
    <x v="1"/>
    <x v="1"/>
    <x v="1"/>
    <n v="200148665000"/>
    <n v="205643107824"/>
    <n v="151605966865"/>
    <n v="0.73722853378948261"/>
    <n v="52532854578"/>
    <n v="0.25545643194111001"/>
  </r>
  <r>
    <x v="13"/>
    <x v="3"/>
    <x v="38"/>
    <x v="3"/>
    <x v="1"/>
    <x v="0"/>
    <x v="1"/>
    <n v="83871298000"/>
    <n v="83871298000"/>
    <n v="40755976734"/>
    <n v="0.4859347322131583"/>
    <n v="35228418379"/>
    <n v="0.42002948826426889"/>
  </r>
  <r>
    <x v="13"/>
    <x v="3"/>
    <x v="38"/>
    <x v="3"/>
    <x v="1"/>
    <x v="1"/>
    <x v="1"/>
    <n v="42858523000"/>
    <n v="42858523000"/>
    <n v="28837341874"/>
    <n v="0.67284964239201617"/>
    <n v="13422118110"/>
    <n v="0.31317267069609467"/>
  </r>
  <r>
    <x v="13"/>
    <x v="3"/>
    <x v="38"/>
    <x v="3"/>
    <x v="1"/>
    <x v="3"/>
    <x v="1"/>
    <n v="0"/>
    <n v="0"/>
    <n v="0"/>
    <n v="0"/>
    <n v="0"/>
    <n v="0"/>
  </r>
  <r>
    <x v="13"/>
    <x v="3"/>
    <x v="39"/>
    <x v="5"/>
    <x v="1"/>
    <x v="0"/>
    <x v="1"/>
    <n v="50560931000"/>
    <n v="50560931000"/>
    <n v="22533423718"/>
    <n v="0.44566868671781379"/>
    <n v="18649330775"/>
    <n v="0.36884864273958878"/>
  </r>
  <r>
    <x v="13"/>
    <x v="3"/>
    <x v="39"/>
    <x v="5"/>
    <x v="1"/>
    <x v="1"/>
    <x v="1"/>
    <n v="191598633000"/>
    <n v="191598633000"/>
    <n v="85932415681"/>
    <n v="0.44850223791001681"/>
    <n v="21241616018"/>
    <n v="0.11086517521239309"/>
  </r>
  <r>
    <x v="13"/>
    <x v="3"/>
    <x v="40"/>
    <x v="8"/>
    <x v="1"/>
    <x v="0"/>
    <x v="1"/>
    <n v="354796211000"/>
    <n v="354796211000"/>
    <n v="313103987369"/>
    <n v="0.88248965930755108"/>
    <n v="106014339015"/>
    <n v="0.29880347007144337"/>
  </r>
  <r>
    <x v="13"/>
    <x v="3"/>
    <x v="40"/>
    <x v="8"/>
    <x v="1"/>
    <x v="1"/>
    <x v="1"/>
    <n v="192112925000"/>
    <n v="192112925000"/>
    <n v="102695390129"/>
    <n v="0.53455742308332455"/>
    <n v="17246115637"/>
    <n v="8.9770720200111467E-2"/>
  </r>
  <r>
    <x v="13"/>
    <x v="3"/>
    <x v="41"/>
    <x v="13"/>
    <x v="1"/>
    <x v="0"/>
    <x v="1"/>
    <n v="8709602000"/>
    <n v="8709602000"/>
    <n v="4262953530"/>
    <n v="0.48945445842416219"/>
    <n v="3191355257"/>
    <n v="0.36641803574950954"/>
  </r>
  <r>
    <x v="13"/>
    <x v="3"/>
    <x v="41"/>
    <x v="13"/>
    <x v="1"/>
    <x v="1"/>
    <x v="1"/>
    <n v="40248159000"/>
    <n v="40248159000"/>
    <n v="21449958835"/>
    <n v="0.53294260825693918"/>
    <n v="6810020336"/>
    <n v="0.16920079092313267"/>
  </r>
  <r>
    <x v="13"/>
    <x v="3"/>
    <x v="42"/>
    <x v="4"/>
    <x v="2"/>
    <x v="0"/>
    <x v="1"/>
    <n v="479086495000"/>
    <n v="498167768930"/>
    <n v="283211357684"/>
    <n v="0.56850598402281505"/>
    <n v="155670903505"/>
    <n v="0.31248690343689034"/>
  </r>
  <r>
    <x v="13"/>
    <x v="3"/>
    <x v="42"/>
    <x v="4"/>
    <x v="2"/>
    <x v="2"/>
    <x v="1"/>
    <n v="0"/>
    <n v="0"/>
    <n v="0"/>
    <s v="0%"/>
    <n v="0"/>
    <n v="0"/>
  </r>
  <r>
    <x v="13"/>
    <x v="3"/>
    <x v="42"/>
    <x v="4"/>
    <x v="2"/>
    <x v="1"/>
    <x v="1"/>
    <n v="37757084000"/>
    <n v="49191320809"/>
    <n v="13742915131"/>
    <n v="0.27937682715129714"/>
    <n v="678197641"/>
    <n v="1.3786937001210132E-2"/>
  </r>
  <r>
    <x v="13"/>
    <x v="3"/>
    <x v="42"/>
    <x v="4"/>
    <x v="2"/>
    <x v="3"/>
    <x v="1"/>
    <n v="230000000"/>
    <n v="750000000"/>
    <n v="0"/>
    <n v="0"/>
    <n v="0"/>
    <n v="0"/>
  </r>
  <r>
    <x v="13"/>
    <x v="3"/>
    <x v="43"/>
    <x v="16"/>
    <x v="3"/>
    <x v="0"/>
    <x v="1"/>
    <n v="235885613000"/>
    <n v="235885613000"/>
    <n v="125793432560"/>
    <n v="0.5332814958918245"/>
    <n v="117425663286"/>
    <n v="0.49780765258456011"/>
  </r>
  <r>
    <x v="13"/>
    <x v="3"/>
    <x v="43"/>
    <x v="16"/>
    <x v="3"/>
    <x v="1"/>
    <x v="1"/>
    <n v="36952930000"/>
    <n v="36952930000"/>
    <n v="24243103163"/>
    <n v="0.65605361098565118"/>
    <n v="17953992405"/>
    <n v="0.48586113212132298"/>
  </r>
  <r>
    <x v="13"/>
    <x v="3"/>
    <x v="44"/>
    <x v="4"/>
    <x v="1"/>
    <x v="0"/>
    <x v="1"/>
    <n v="13516243000"/>
    <n v="13516243000"/>
    <n v="5262833208"/>
    <n v="0.38937101145636405"/>
    <n v="4818599090"/>
    <n v="0.35650432520338676"/>
  </r>
  <r>
    <x v="13"/>
    <x v="3"/>
    <x v="44"/>
    <x v="4"/>
    <x v="1"/>
    <x v="1"/>
    <x v="1"/>
    <n v="707905432000"/>
    <n v="707905432000"/>
    <n v="421641027731"/>
    <n v="0.59561773179189281"/>
    <n v="108167174893"/>
    <n v="0.1527989050562900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F855E82-4436-4C63-94C4-C2492F48D5E5}" name="TDSectores" cacheId="1" applyNumberFormats="0" applyBorderFormats="0" applyFontFormats="0" applyPatternFormats="0" applyAlignmentFormats="0" applyWidthHeightFormats="1" dataCaption="Valores" errorCaption="-" showError="1" missingCaption="0" updatedVersion="8" minRefreshableVersion="3" itemPrintTitles="1" createdVersion="8" indent="0" outline="1" outlineData="1" multipleFieldFilters="0" chartFormat="7" rowHeaderCaption="Sector" fieldListSortAscending="1">
  <location ref="F11:L29" firstHeaderRow="0" firstDataRow="1" firstDataCol="1"/>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axis="axisRow" showAll="0" sortType="descending">
      <items count="21">
        <item x="13"/>
        <item x="9"/>
        <item x="7"/>
        <item x="4"/>
        <item x="15"/>
        <item x="1"/>
        <item x="2"/>
        <item x="8"/>
        <item x="3"/>
        <item x="12"/>
        <item x="5"/>
        <item x="18"/>
        <item x="16"/>
        <item x="17"/>
        <item x="10"/>
        <item x="6"/>
        <item x="14"/>
        <item x="19"/>
        <item x="11"/>
        <item x="0"/>
        <item t="default"/>
      </items>
      <autoSortScope>
        <pivotArea dataOnly="0" outline="0" fieldPosition="0">
          <references count="1">
            <reference field="4294967294" count="1" selected="0">
              <x v="0"/>
            </reference>
          </references>
        </pivotArea>
      </autoSortScope>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3"/>
  </rowFields>
  <rowItems count="18">
    <i>
      <x v="8"/>
    </i>
    <i>
      <x v="3"/>
    </i>
    <i>
      <x v="10"/>
    </i>
    <i>
      <x v="15"/>
    </i>
    <i>
      <x v="9"/>
    </i>
    <i>
      <x v="7"/>
    </i>
    <i>
      <x v="1"/>
    </i>
    <i>
      <x v="16"/>
    </i>
    <i>
      <x/>
    </i>
    <i>
      <x v="13"/>
    </i>
    <i>
      <x v="6"/>
    </i>
    <i>
      <x v="2"/>
    </i>
    <i>
      <x v="5"/>
    </i>
    <i>
      <x v="12"/>
    </i>
    <i>
      <x v="14"/>
    </i>
    <i>
      <x v="11"/>
    </i>
    <i>
      <x v="4"/>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Compromisos" fld="13" baseField="3" baseItem="12" numFmtId="165"/>
    <dataField name=" Giros" fld="11" baseField="3" baseItem="12" numFmtId="166"/>
    <dataField name=" % Giros" fld="14" baseField="0" baseItem="0" numFmtId="165"/>
  </dataFields>
  <formats count="39">
    <format dxfId="923">
      <pivotArea outline="0" collapsedLevelsAreSubtotals="1" fieldPosition="0"/>
    </format>
    <format dxfId="922">
      <pivotArea dataOnly="0" labelOnly="1" outline="0" fieldPosition="0">
        <references count="1">
          <reference field="4294967294" count="3">
            <x v="1"/>
            <x v="2"/>
            <x v="4"/>
          </reference>
        </references>
      </pivotArea>
    </format>
    <format dxfId="921">
      <pivotArea outline="0" collapsedLevelsAreSubtotals="1" fieldPosition="0">
        <references count="1">
          <reference field="4294967294" count="1" selected="0">
            <x v="3"/>
          </reference>
        </references>
      </pivotArea>
    </format>
    <format dxfId="920">
      <pivotArea outline="0" collapsedLevelsAreSubtotals="1" fieldPosition="0">
        <references count="1">
          <reference field="4294967294" count="4" selected="0">
            <x v="0"/>
            <x v="1"/>
            <x v="2"/>
            <x v="4"/>
          </reference>
        </references>
      </pivotArea>
    </format>
    <format dxfId="919">
      <pivotArea field="3" type="button" dataOnly="0" labelOnly="1" outline="0" axis="axisRow" fieldPosition="0"/>
    </format>
    <format dxfId="918">
      <pivotArea dataOnly="0" labelOnly="1" outline="0" fieldPosition="0">
        <references count="1">
          <reference field="4294967294" count="5">
            <x v="0"/>
            <x v="1"/>
            <x v="2"/>
            <x v="3"/>
            <x v="4"/>
          </reference>
        </references>
      </pivotArea>
    </format>
    <format dxfId="917">
      <pivotArea field="3" type="button" dataOnly="0" labelOnly="1" outline="0" axis="axisRow" fieldPosition="0"/>
    </format>
    <format dxfId="916">
      <pivotArea dataOnly="0" labelOnly="1" outline="0" fieldPosition="0">
        <references count="1">
          <reference field="4294967294" count="5">
            <x v="0"/>
            <x v="1"/>
            <x v="2"/>
            <x v="3"/>
            <x v="4"/>
          </reference>
        </references>
      </pivotArea>
    </format>
    <format dxfId="915">
      <pivotArea field="3" type="button" dataOnly="0" labelOnly="1" outline="0" axis="axisRow" fieldPosition="0"/>
    </format>
    <format dxfId="914">
      <pivotArea dataOnly="0" labelOnly="1" outline="0" fieldPosition="0">
        <references count="1">
          <reference field="4294967294" count="5">
            <x v="0"/>
            <x v="1"/>
            <x v="2"/>
            <x v="3"/>
            <x v="4"/>
          </reference>
        </references>
      </pivotArea>
    </format>
    <format dxfId="913">
      <pivotArea field="3" type="button" dataOnly="0" labelOnly="1" outline="0" axis="axisRow" fieldPosition="0"/>
    </format>
    <format dxfId="912">
      <pivotArea dataOnly="0" labelOnly="1" outline="0" fieldPosition="0">
        <references count="1">
          <reference field="4294967294" count="5">
            <x v="0"/>
            <x v="1"/>
            <x v="2"/>
            <x v="3"/>
            <x v="4"/>
          </reference>
        </references>
      </pivotArea>
    </format>
    <format dxfId="911">
      <pivotArea field="3" type="button" dataOnly="0" labelOnly="1" outline="0" axis="axisRow" fieldPosition="0"/>
    </format>
    <format dxfId="910">
      <pivotArea dataOnly="0" labelOnly="1" outline="0" fieldPosition="0">
        <references count="1">
          <reference field="4294967294" count="5">
            <x v="0"/>
            <x v="1"/>
            <x v="2"/>
            <x v="3"/>
            <x v="4"/>
          </reference>
        </references>
      </pivotArea>
    </format>
    <format dxfId="909">
      <pivotArea grandRow="1" outline="0" collapsedLevelsAreSubtotals="1" fieldPosition="0"/>
    </format>
    <format dxfId="908">
      <pivotArea dataOnly="0" labelOnly="1" grandRow="1" outline="0" fieldPosition="0"/>
    </format>
    <format dxfId="907">
      <pivotArea grandRow="1" outline="0" collapsedLevelsAreSubtotals="1" fieldPosition="0"/>
    </format>
    <format dxfId="906">
      <pivotArea dataOnly="0" labelOnly="1" grandRow="1" outline="0" fieldPosition="0"/>
    </format>
    <format dxfId="905">
      <pivotArea grandRow="1" outline="0" collapsedLevelsAreSubtotals="1" fieldPosition="0"/>
    </format>
    <format dxfId="904">
      <pivotArea dataOnly="0" labelOnly="1" grandRow="1" outline="0" fieldPosition="0"/>
    </format>
    <format dxfId="903">
      <pivotArea grandRow="1" outline="0" collapsedLevelsAreSubtotals="1" fieldPosition="0"/>
    </format>
    <format dxfId="902">
      <pivotArea dataOnly="0" labelOnly="1" grandRow="1" outline="0" fieldPosition="0"/>
    </format>
    <format dxfId="901">
      <pivotArea grandRow="1" outline="0" collapsedLevelsAreSubtotals="1" fieldPosition="0"/>
    </format>
    <format dxfId="900">
      <pivotArea dataOnly="0" labelOnly="1" grandRow="1" outline="0" fieldPosition="0"/>
    </format>
    <format dxfId="899">
      <pivotArea grandRow="1" outline="0" collapsedLevelsAreSubtotals="1" fieldPosition="0"/>
    </format>
    <format dxfId="898">
      <pivotArea dataOnly="0" labelOnly="1" grandRow="1" outline="0" fieldPosition="0"/>
    </format>
    <format dxfId="897">
      <pivotArea field="3" type="button" dataOnly="0" labelOnly="1" outline="0" axis="axisRow" fieldPosition="0"/>
    </format>
    <format dxfId="896">
      <pivotArea dataOnly="0" labelOnly="1" outline="0" fieldPosition="0">
        <references count="1">
          <reference field="4294967294" count="5">
            <x v="0"/>
            <x v="1"/>
            <x v="2"/>
            <x v="3"/>
            <x v="4"/>
          </reference>
        </references>
      </pivotArea>
    </format>
    <format dxfId="895">
      <pivotArea dataOnly="0" labelOnly="1" outline="0" fieldPosition="0">
        <references count="1">
          <reference field="4294967294" count="2">
            <x v="1"/>
            <x v="2"/>
          </reference>
        </references>
      </pivotArea>
    </format>
    <format dxfId="894">
      <pivotArea dataOnly="0" labelOnly="1" outline="0" fieldPosition="0">
        <references count="1">
          <reference field="4294967294" count="1">
            <x v="2"/>
          </reference>
        </references>
      </pivotArea>
    </format>
    <format dxfId="893">
      <pivotArea dataOnly="0" labelOnly="1" outline="0" fieldPosition="0">
        <references count="1">
          <reference field="4294967294" count="1">
            <x v="2"/>
          </reference>
        </references>
      </pivotArea>
    </format>
    <format dxfId="892">
      <pivotArea dataOnly="0" labelOnly="1" outline="0" fieldPosition="0">
        <references count="1">
          <reference field="4294967294" count="1">
            <x v="5"/>
          </reference>
        </references>
      </pivotArea>
    </format>
    <format dxfId="891">
      <pivotArea dataOnly="0" outline="0" fieldPosition="0">
        <references count="1">
          <reference field="4294967294" count="1">
            <x v="3"/>
          </reference>
        </references>
      </pivotArea>
    </format>
    <format dxfId="890">
      <pivotArea dataOnly="0" labelOnly="1" outline="0" fieldPosition="0">
        <references count="1">
          <reference field="4294967294" count="1">
            <x v="5"/>
          </reference>
        </references>
      </pivotArea>
    </format>
    <format dxfId="889">
      <pivotArea outline="0" collapsedLevelsAreSubtotals="1" fieldPosition="0">
        <references count="1">
          <reference field="4294967294" count="1" selected="0">
            <x v="5"/>
          </reference>
        </references>
      </pivotArea>
    </format>
    <format dxfId="888">
      <pivotArea outline="0" collapsedLevelsAreSubtotals="1" fieldPosition="0">
        <references count="1">
          <reference field="4294967294" count="1" selected="0">
            <x v="0"/>
          </reference>
        </references>
      </pivotArea>
    </format>
    <format dxfId="887">
      <pivotArea collapsedLevelsAreSubtotals="1" fieldPosition="0">
        <references count="2">
          <reference field="4294967294" count="1" selected="0">
            <x v="0"/>
          </reference>
          <reference field="3" count="1">
            <x v="3"/>
          </reference>
        </references>
      </pivotArea>
    </format>
    <format dxfId="886">
      <pivotArea field="3" grandRow="1" outline="0" collapsedLevelsAreSubtotals="1" axis="axisRow" fieldPosition="0">
        <references count="1">
          <reference field="4294967294" count="1" selected="0">
            <x v="1"/>
          </reference>
        </references>
      </pivotArea>
    </format>
    <format dxfId="885">
      <pivotArea field="3" grandRow="1" outline="0" collapsedLevelsAreSubtotals="1" axis="axisRow" fieldPosition="0">
        <references count="1">
          <reference field="4294967294" count="1" selected="0">
            <x v="0"/>
          </reference>
        </references>
      </pivotArea>
    </format>
  </formats>
  <chartFormats count="11">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2" format="6">
      <pivotArea type="data" outline="0" fieldPosition="0">
        <references count="2">
          <reference field="4294967294" count="1" selected="0">
            <x v="1"/>
          </reference>
          <reference field="3" count="1" selected="0">
            <x v="15"/>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BF204A5-0894-4B70-A388-85C0253C1208}" name="TDVigencia" cacheId="1" applyNumberFormats="0" applyBorderFormats="0" applyFontFormats="0" applyPatternFormats="0" applyAlignmentFormats="0" applyWidthHeightFormats="1" dataCaption="Valores" showMissing="0" updatedVersion="8" minRefreshableVersion="3" itemPrintTitles="1" createdVersion="8" indent="0" outline="1" outlineData="1" multipleFieldFilters="0" chartFormat="23" rowHeaderCaption="Vigencia" fieldListSortAscending="1">
  <location ref="A92:F94" firstHeaderRow="0" firstDataRow="1" firstDataCol="1"/>
  <pivotFields count="17">
    <pivotField axis="axisRow"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8"/>
        <item x="16"/>
        <item x="17"/>
        <item x="10"/>
        <item x="6"/>
        <item x="14"/>
        <item x="19"/>
        <item x="11"/>
        <item x="0"/>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0"/>
  </rowFields>
  <rowItems count="2">
    <i>
      <x v="13"/>
    </i>
    <i t="grand">
      <x/>
    </i>
  </rowItems>
  <colFields count="1">
    <field x="-2"/>
  </colFields>
  <colItems count="5">
    <i>
      <x/>
    </i>
    <i i="1">
      <x v="1"/>
    </i>
    <i i="2">
      <x v="2"/>
    </i>
    <i i="3">
      <x v="3"/>
    </i>
    <i i="4">
      <x v="4"/>
    </i>
  </colItems>
  <dataFields count="5">
    <dataField name=" Presupuesto Disponible" fld="8" baseField="3" baseItem="12" numFmtId="166"/>
    <dataField name=" Compromisos" fld="9" baseField="3" baseItem="12" numFmtId="166"/>
    <dataField name=" % Ejec Comprom" fld="13" baseField="3" baseItem="12" numFmtId="165"/>
    <dataField name=" Giros" fld="11" baseField="3" baseItem="12" numFmtId="166"/>
    <dataField name=" % Ejec Giros" fld="14" baseField="0" baseItem="0" numFmtId="166"/>
  </dataFields>
  <formats count="16">
    <format dxfId="849">
      <pivotArea outline="0" collapsedLevelsAreSubtotals="1" fieldPosition="0"/>
    </format>
    <format dxfId="848">
      <pivotArea dataOnly="0" labelOnly="1" outline="0" fieldPosition="0">
        <references count="1">
          <reference field="4294967294" count="3">
            <x v="0"/>
            <x v="1"/>
            <x v="3"/>
          </reference>
        </references>
      </pivotArea>
    </format>
    <format dxfId="847">
      <pivotArea outline="0" collapsedLevelsAreSubtotals="1" fieldPosition="0">
        <references count="1">
          <reference field="4294967294" count="1" selected="0">
            <x v="2"/>
          </reference>
        </references>
      </pivotArea>
    </format>
    <format dxfId="846">
      <pivotArea outline="0" collapsedLevelsAreSubtotals="1" fieldPosition="0">
        <references count="1">
          <reference field="4294967294" count="3" selected="0">
            <x v="0"/>
            <x v="1"/>
            <x v="3"/>
          </reference>
        </references>
      </pivotArea>
    </format>
    <format dxfId="845">
      <pivotArea field="3" type="button" dataOnly="0" labelOnly="1" outline="0"/>
    </format>
    <format dxfId="844">
      <pivotArea dataOnly="0" labelOnly="1" outline="0" fieldPosition="0">
        <references count="1">
          <reference field="4294967294" count="4">
            <x v="0"/>
            <x v="1"/>
            <x v="2"/>
            <x v="3"/>
          </reference>
        </references>
      </pivotArea>
    </format>
    <format dxfId="843">
      <pivotArea field="3" type="button" dataOnly="0" labelOnly="1" outline="0"/>
    </format>
    <format dxfId="842">
      <pivotArea dataOnly="0" labelOnly="1" outline="0" fieldPosition="0">
        <references count="1">
          <reference field="4294967294" count="4">
            <x v="0"/>
            <x v="1"/>
            <x v="2"/>
            <x v="3"/>
          </reference>
        </references>
      </pivotArea>
    </format>
    <format dxfId="841">
      <pivotArea field="3" type="button" dataOnly="0" labelOnly="1" outline="0"/>
    </format>
    <format dxfId="840">
      <pivotArea dataOnly="0" labelOnly="1" outline="0" fieldPosition="0">
        <references count="1">
          <reference field="4294967294" count="4">
            <x v="0"/>
            <x v="1"/>
            <x v="2"/>
            <x v="3"/>
          </reference>
        </references>
      </pivotArea>
    </format>
    <format dxfId="839">
      <pivotArea field="3" type="button" dataOnly="0" labelOnly="1" outline="0"/>
    </format>
    <format dxfId="838">
      <pivotArea dataOnly="0" labelOnly="1" outline="0" fieldPosition="0">
        <references count="1">
          <reference field="4294967294" count="4">
            <x v="0"/>
            <x v="1"/>
            <x v="2"/>
            <x v="3"/>
          </reference>
        </references>
      </pivotArea>
    </format>
    <format dxfId="837">
      <pivotArea field="3" type="button" dataOnly="0" labelOnly="1" outline="0"/>
    </format>
    <format dxfId="836">
      <pivotArea dataOnly="0" labelOnly="1" outline="0" fieldPosition="0">
        <references count="1">
          <reference field="4294967294" count="4">
            <x v="0"/>
            <x v="1"/>
            <x v="2"/>
            <x v="3"/>
          </reference>
        </references>
      </pivotArea>
    </format>
    <format dxfId="835">
      <pivotArea collapsedLevelsAreSubtotals="1" fieldPosition="0">
        <references count="2">
          <reference field="4294967294" count="1" selected="0">
            <x v="4"/>
          </reference>
          <reference field="0" count="0"/>
        </references>
      </pivotArea>
    </format>
    <format dxfId="834">
      <pivotArea field="0" grandRow="1" outline="0" collapsedLevelsAreSubtotals="1" axis="axisRow" fieldPosition="0">
        <references count="1">
          <reference field="4294967294" count="1" selected="0">
            <x v="4"/>
          </reference>
        </references>
      </pivotArea>
    </format>
  </formats>
  <chartFormats count="46">
    <chartFormat chart="2"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1"/>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2"/>
          </reference>
        </references>
      </pivotArea>
    </chartFormat>
    <chartFormat chart="6" format="8"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1"/>
          </reference>
        </references>
      </pivotArea>
    </chartFormat>
    <chartFormat chart="6" format="10" series="1">
      <pivotArea type="data" outline="0" fieldPosition="0">
        <references count="1">
          <reference field="4294967294" count="1" selected="0">
            <x v="2"/>
          </reference>
        </references>
      </pivotArea>
    </chartFormat>
    <chartFormat chart="6" format="11" series="1">
      <pivotArea type="data" outline="0" fieldPosition="0">
        <references count="1">
          <reference field="4294967294" count="1" selected="0">
            <x v="3"/>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7" format="5">
      <pivotArea type="data" outline="0" fieldPosition="0">
        <references count="2">
          <reference field="4294967294" count="1" selected="0">
            <x v="2"/>
          </reference>
          <reference field="0" count="1" selected="0">
            <x v="0"/>
          </reference>
        </references>
      </pivotArea>
    </chartFormat>
    <chartFormat chart="7" format="6">
      <pivotArea type="data" outline="0" fieldPosition="0">
        <references count="2">
          <reference field="4294967294" count="1" selected="0">
            <x v="2"/>
          </reference>
          <reference field="0" count="1" selected="0">
            <x v="1"/>
          </reference>
        </references>
      </pivotArea>
    </chartFormat>
    <chartFormat chart="7" format="7">
      <pivotArea type="data" outline="0" fieldPosition="0">
        <references count="2">
          <reference field="4294967294" count="1" selected="0">
            <x v="2"/>
          </reference>
          <reference field="0" count="1" selected="0">
            <x v="2"/>
          </reference>
        </references>
      </pivotArea>
    </chartFormat>
    <chartFormat chart="7" format="8">
      <pivotArea type="data" outline="0" fieldPosition="0">
        <references count="2">
          <reference field="4294967294" count="1" selected="0">
            <x v="2"/>
          </reference>
          <reference field="0" count="1" selected="0">
            <x v="3"/>
          </reference>
        </references>
      </pivotArea>
    </chartFormat>
    <chartFormat chart="7" format="9">
      <pivotArea type="data" outline="0" fieldPosition="0">
        <references count="2">
          <reference field="4294967294" count="1" selected="0">
            <x v="2"/>
          </reference>
          <reference field="0" count="1" selected="0">
            <x v="4"/>
          </reference>
        </references>
      </pivotArea>
    </chartFormat>
    <chartFormat chart="7" format="10">
      <pivotArea type="data" outline="0" fieldPosition="0">
        <references count="2">
          <reference field="4294967294" count="1" selected="0">
            <x v="2"/>
          </reference>
          <reference field="0" count="1" selected="0">
            <x v="5"/>
          </reference>
        </references>
      </pivotArea>
    </chartFormat>
    <chartFormat chart="7" format="11">
      <pivotArea type="data" outline="0" fieldPosition="0">
        <references count="2">
          <reference field="4294967294" count="1" selected="0">
            <x v="2"/>
          </reference>
          <reference field="0" count="1" selected="0">
            <x v="6"/>
          </reference>
        </references>
      </pivotArea>
    </chartFormat>
    <chartFormat chart="7" format="12">
      <pivotArea type="data" outline="0" fieldPosition="0">
        <references count="2">
          <reference field="4294967294" count="1" selected="0">
            <x v="2"/>
          </reference>
          <reference field="0" count="1" selected="0">
            <x v="7"/>
          </reference>
        </references>
      </pivotArea>
    </chartFormat>
    <chartFormat chart="7" format="13">
      <pivotArea type="data" outline="0" fieldPosition="0">
        <references count="2">
          <reference field="4294967294" count="1" selected="0">
            <x v="2"/>
          </reference>
          <reference field="0" count="1" selected="0">
            <x v="8"/>
          </reference>
        </references>
      </pivotArea>
    </chartFormat>
    <chartFormat chart="7" format="14">
      <pivotArea type="data" outline="0" fieldPosition="0">
        <references count="2">
          <reference field="4294967294" count="1" selected="0">
            <x v="2"/>
          </reference>
          <reference field="0" count="1" selected="0">
            <x v="9"/>
          </reference>
        </references>
      </pivotArea>
    </chartFormat>
    <chartFormat chart="7" format="15">
      <pivotArea type="data" outline="0" fieldPosition="0">
        <references count="2">
          <reference field="4294967294" count="1" selected="0">
            <x v="2"/>
          </reference>
          <reference field="0" count="1" selected="0">
            <x v="10"/>
          </reference>
        </references>
      </pivotArea>
    </chartFormat>
    <chartFormat chart="11" format="88" series="1">
      <pivotArea type="data" outline="0" fieldPosition="0">
        <references count="1">
          <reference field="4294967294" count="1" selected="0">
            <x v="0"/>
          </reference>
        </references>
      </pivotArea>
    </chartFormat>
    <chartFormat chart="11" format="89" series="1">
      <pivotArea type="data" outline="0" fieldPosition="0">
        <references count="1">
          <reference field="4294967294" count="1" selected="0">
            <x v="1"/>
          </reference>
        </references>
      </pivotArea>
    </chartFormat>
    <chartFormat chart="11" format="90" series="1">
      <pivotArea type="data" outline="0" fieldPosition="0">
        <references count="1">
          <reference field="4294967294" count="1" selected="0">
            <x v="3"/>
          </reference>
        </references>
      </pivotArea>
    </chartFormat>
    <chartFormat chart="11" format="91" series="1">
      <pivotArea type="data" outline="0" fieldPosition="0">
        <references count="1">
          <reference field="4294967294" count="1" selected="0">
            <x v="2"/>
          </reference>
        </references>
      </pivotArea>
    </chartFormat>
    <chartFormat chart="11" format="92">
      <pivotArea type="data" outline="0" fieldPosition="0">
        <references count="2">
          <reference field="4294967294" count="1" selected="0">
            <x v="2"/>
          </reference>
          <reference field="0" count="1" selected="0">
            <x v="0"/>
          </reference>
        </references>
      </pivotArea>
    </chartFormat>
    <chartFormat chart="11" format="93">
      <pivotArea type="data" outline="0" fieldPosition="0">
        <references count="2">
          <reference field="4294967294" count="1" selected="0">
            <x v="2"/>
          </reference>
          <reference field="0" count="1" selected="0">
            <x v="1"/>
          </reference>
        </references>
      </pivotArea>
    </chartFormat>
    <chartFormat chart="11" format="94">
      <pivotArea type="data" outline="0" fieldPosition="0">
        <references count="2">
          <reference field="4294967294" count="1" selected="0">
            <x v="2"/>
          </reference>
          <reference field="0" count="1" selected="0">
            <x v="2"/>
          </reference>
        </references>
      </pivotArea>
    </chartFormat>
    <chartFormat chart="11" format="95">
      <pivotArea type="data" outline="0" fieldPosition="0">
        <references count="2">
          <reference field="4294967294" count="1" selected="0">
            <x v="2"/>
          </reference>
          <reference field="0" count="1" selected="0">
            <x v="3"/>
          </reference>
        </references>
      </pivotArea>
    </chartFormat>
    <chartFormat chart="11" format="96">
      <pivotArea type="data" outline="0" fieldPosition="0">
        <references count="2">
          <reference field="4294967294" count="1" selected="0">
            <x v="2"/>
          </reference>
          <reference field="0" count="1" selected="0">
            <x v="4"/>
          </reference>
        </references>
      </pivotArea>
    </chartFormat>
    <chartFormat chart="11" format="97">
      <pivotArea type="data" outline="0" fieldPosition="0">
        <references count="2">
          <reference field="4294967294" count="1" selected="0">
            <x v="2"/>
          </reference>
          <reference field="0" count="1" selected="0">
            <x v="5"/>
          </reference>
        </references>
      </pivotArea>
    </chartFormat>
    <chartFormat chart="11" format="98">
      <pivotArea type="data" outline="0" fieldPosition="0">
        <references count="2">
          <reference field="4294967294" count="1" selected="0">
            <x v="2"/>
          </reference>
          <reference field="0" count="1" selected="0">
            <x v="6"/>
          </reference>
        </references>
      </pivotArea>
    </chartFormat>
    <chartFormat chart="11" format="99">
      <pivotArea type="data" outline="0" fieldPosition="0">
        <references count="2">
          <reference field="4294967294" count="1" selected="0">
            <x v="2"/>
          </reference>
          <reference field="0" count="1" selected="0">
            <x v="7"/>
          </reference>
        </references>
      </pivotArea>
    </chartFormat>
    <chartFormat chart="11" format="100">
      <pivotArea type="data" outline="0" fieldPosition="0">
        <references count="2">
          <reference field="4294967294" count="1" selected="0">
            <x v="2"/>
          </reference>
          <reference field="0" count="1" selected="0">
            <x v="8"/>
          </reference>
        </references>
      </pivotArea>
    </chartFormat>
    <chartFormat chart="11" format="101">
      <pivotArea type="data" outline="0" fieldPosition="0">
        <references count="2">
          <reference field="4294967294" count="1" selected="0">
            <x v="2"/>
          </reference>
          <reference field="0" count="1" selected="0">
            <x v="9"/>
          </reference>
        </references>
      </pivotArea>
    </chartFormat>
    <chartFormat chart="11" format="102">
      <pivotArea type="data" outline="0" fieldPosition="0">
        <references count="2">
          <reference field="4294967294" count="1" selected="0">
            <x v="2"/>
          </reference>
          <reference field="0" count="1" selected="0">
            <x v="10"/>
          </reference>
        </references>
      </pivotArea>
    </chartFormat>
    <chartFormat chart="11" format="103">
      <pivotArea type="data" outline="0" fieldPosition="0">
        <references count="2">
          <reference field="4294967294" count="1" selected="0">
            <x v="2"/>
          </reference>
          <reference field="0" count="1" selected="0">
            <x v="12"/>
          </reference>
        </references>
      </pivotArea>
    </chartFormat>
    <chartFormat chart="7" format="21">
      <pivotArea type="data" outline="0" fieldPosition="0">
        <references count="2">
          <reference field="4294967294" count="1" selected="0">
            <x v="2"/>
          </reference>
          <reference field="0" count="1" selected="0">
            <x v="11"/>
          </reference>
        </references>
      </pivotArea>
    </chartFormat>
    <chartFormat chart="11" format="111">
      <pivotArea type="data" outline="0" fieldPosition="0">
        <references count="2">
          <reference field="4294967294" count="1" selected="0">
            <x v="2"/>
          </reference>
          <reference field="0" count="1" selected="0">
            <x v="11"/>
          </reference>
        </references>
      </pivotArea>
    </chartFormat>
    <chartFormat chart="7" format="23" series="1">
      <pivotArea type="data" outline="0" fieldPosition="0">
        <references count="1">
          <reference field="4294967294" count="1" selected="0">
            <x v="4"/>
          </reference>
        </references>
      </pivotArea>
    </chartFormat>
    <chartFormat chart="11" format="113" series="1">
      <pivotArea type="data" outline="0" fieldPosition="0">
        <references count="1">
          <reference field="4294967294" count="1" selected="0">
            <x v="4"/>
          </reference>
        </references>
      </pivotArea>
    </chartFormat>
    <chartFormat chart="7" format="24">
      <pivotArea type="data" outline="0" fieldPosition="0">
        <references count="2">
          <reference field="4294967294" count="1" selected="0">
            <x v="2"/>
          </reference>
          <reference field="0" count="1" selected="0">
            <x v="12"/>
          </reference>
        </references>
      </pivotArea>
    </chartFormat>
    <chartFormat chart="11" format="114">
      <pivotArea type="data" outline="0" fieldPosition="0">
        <references count="2">
          <reference field="4294967294" count="1" selected="0">
            <x v="4"/>
          </reference>
          <reference field="0" count="1" selected="0">
            <x v="5"/>
          </reference>
        </references>
      </pivotArea>
    </chartFormat>
    <chartFormat chart="11" format="115">
      <pivotArea type="data" outline="0" fieldPosition="0">
        <references count="2">
          <reference field="4294967294" count="1" selected="0">
            <x v="2"/>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D9708C1-9F95-4B44-8C1B-43AE624A3CE1}" name="TDPptoInicial" cacheId="1" applyNumberFormats="0" applyBorderFormats="0" applyFontFormats="0" applyPatternFormats="0" applyAlignmentFormats="0" applyWidthHeightFormats="1" dataCaption="Valores" updatedVersion="8" minRefreshableVersion="3" useAutoFormatting="1" colGrandTotals="0" itemPrintTitles="1" createdVersion="8" indent="0" outline="1" outlineData="1" multipleFieldFilters="0" chartFormat="7" rowHeaderCaption="Sector">
  <location ref="A57:A58" firstHeaderRow="1" firstDataRow="1" firstDataCol="0"/>
  <pivotFields count="17">
    <pivotField showAll="0" defaultSubtotal="0">
      <items count="15">
        <item h="1" x="0"/>
        <item h="1" x="1"/>
        <item h="1" x="2"/>
        <item h="1" x="3"/>
        <item h="1" x="4"/>
        <item h="1" x="5"/>
        <item h="1" x="6"/>
        <item h="1" x="7"/>
        <item h="1" x="8"/>
        <item h="1" x="9"/>
        <item h="1" x="10"/>
        <item h="1" x="11"/>
        <item h="1" x="12"/>
        <item x="13"/>
        <item h="1" x="14"/>
      </items>
    </pivotField>
    <pivotField showAll="0" defaultSubtotal="0">
      <items count="5">
        <item x="3"/>
        <item x="2"/>
        <item x="1"/>
        <item x="0"/>
        <item x="4"/>
      </items>
    </pivotField>
    <pivotField showAll="0" defaultSubtotal="0">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s>
    </pivotField>
    <pivotField showAll="0" defaultSubtotal="0">
      <items count="20">
        <item x="13"/>
        <item x="9"/>
        <item x="7"/>
        <item x="4"/>
        <item x="15"/>
        <item x="1"/>
        <item x="2"/>
        <item x="8"/>
        <item x="3"/>
        <item x="12"/>
        <item x="5"/>
        <item x="11"/>
        <item x="18"/>
        <item x="16"/>
        <item x="17"/>
        <item x="0"/>
        <item x="10"/>
        <item x="6"/>
        <item x="14"/>
        <item x="19"/>
      </items>
    </pivotField>
    <pivotField subtotalTop="0" showAll="0" defaultSubtotal="0">
      <items count="5">
        <item x="0"/>
        <item x="2"/>
        <item x="1"/>
        <item x="3"/>
        <item m="1" x="4"/>
      </items>
    </pivotField>
    <pivotField showAll="0" defaultSubtotal="0">
      <items count="5">
        <item x="0"/>
        <item x="1"/>
        <item x="2"/>
        <item x="3"/>
        <item m="1" x="4"/>
      </items>
    </pivotField>
    <pivotField showAll="0" defaultSubtotal="0">
      <items count="4">
        <item h="1" m="1" x="2"/>
        <item h="1" x="1"/>
        <item x="0"/>
        <item h="1" m="1" x="3"/>
      </items>
    </pivotField>
    <pivotField dataField="1" showAll="0" defaultSubtotal="0"/>
    <pivotField showAll="0" defaultSubtotal="0"/>
    <pivotField showAll="0" defaultSubtotal="0"/>
    <pivotField subtotalTop="0" showAll="0" defaultSubtotal="0"/>
    <pivotField showAll="0" defaultSubtotal="0"/>
    <pivotField subtotalTop="0" showAll="0" defaultSubtotal="0"/>
    <pivotField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Items count="1">
    <i/>
  </rowItems>
  <colItems count="1">
    <i/>
  </colItems>
  <dataFields count="1">
    <dataField name="Suma de Presupuesto Inicial" fld="7" baseField="0" baseItem="1" numFmtId="166"/>
  </dataFields>
  <formats count="3">
    <format dxfId="852">
      <pivotArea type="all" dataOnly="0" outline="0" fieldPosition="0"/>
    </format>
    <format dxfId="851">
      <pivotArea dataOnly="0" labelOnly="1" outline="0" axis="axisValues" fieldPosition="0"/>
    </format>
    <format dxfId="8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9B677D7-F4AC-4010-A6FC-F952A28EDDDD}" name="TDPptoComprometido"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rowHeaderCaption="Sector">
  <location ref="A71:A72" firstHeaderRow="1" firstDataRow="1" firstDataCol="0"/>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dataField="1"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Suma de Compromisos" fld="9" baseField="0" baseItem="0" numFmtId="166"/>
  </dataFields>
  <formats count="1">
    <format dxfId="85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724E44C-E44F-42D2-AD2D-28D05C8EF5B4}" name="TDSectores1" cacheId="1" applyNumberFormats="0" applyBorderFormats="0" applyFontFormats="0" applyPatternFormats="0" applyAlignmentFormats="0" applyWidthHeightFormats="1" dataCaption="Valores" updatedVersion="8" minRefreshableVersion="3" itemPrintTitles="1" createdVersion="8" indent="0" outline="1" outlineData="1" multipleFieldFilters="0" chartFormat="7" rowHeaderCaption="Sector" fieldListSortAscending="1">
  <location ref="P4:V22" firstHeaderRow="0" firstDataRow="1" firstDataCol="1"/>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axis="axisRow" showAll="0">
      <items count="21">
        <item x="13"/>
        <item x="9"/>
        <item x="7"/>
        <item x="4"/>
        <item x="15"/>
        <item x="1"/>
        <item x="2"/>
        <item x="8"/>
        <item x="3"/>
        <item x="12"/>
        <item x="5"/>
        <item x="18"/>
        <item x="16"/>
        <item x="17"/>
        <item x="10"/>
        <item x="6"/>
        <item x="14"/>
        <item x="19"/>
        <item x="11"/>
        <item x="0"/>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3"/>
  </rowFields>
  <rowItems count="18">
    <i>
      <x/>
    </i>
    <i>
      <x v="1"/>
    </i>
    <i>
      <x v="2"/>
    </i>
    <i>
      <x v="3"/>
    </i>
    <i>
      <x v="4"/>
    </i>
    <i>
      <x v="5"/>
    </i>
    <i>
      <x v="6"/>
    </i>
    <i>
      <x v="7"/>
    </i>
    <i>
      <x v="8"/>
    </i>
    <i>
      <x v="9"/>
    </i>
    <i>
      <x v="10"/>
    </i>
    <i>
      <x v="11"/>
    </i>
    <i>
      <x v="12"/>
    </i>
    <i>
      <x v="13"/>
    </i>
    <i>
      <x v="14"/>
    </i>
    <i>
      <x v="15"/>
    </i>
    <i>
      <x v="16"/>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Suma de % Giros2" fld="14" baseField="0" baseItem="0" numFmtId="166"/>
  </dataFields>
  <formats count="21">
    <format dxfId="874">
      <pivotArea outline="0" collapsedLevelsAreSubtotals="1" fieldPosition="0"/>
    </format>
    <format dxfId="873">
      <pivotArea dataOnly="0" labelOnly="1" outline="0" fieldPosition="0">
        <references count="1">
          <reference field="4294967294" count="3">
            <x v="1"/>
            <x v="2"/>
            <x v="4"/>
          </reference>
        </references>
      </pivotArea>
    </format>
    <format dxfId="872">
      <pivotArea outline="0" collapsedLevelsAreSubtotals="1" fieldPosition="0">
        <references count="1">
          <reference field="4294967294" count="1" selected="0">
            <x v="3"/>
          </reference>
        </references>
      </pivotArea>
    </format>
    <format dxfId="871">
      <pivotArea outline="0" collapsedLevelsAreSubtotals="1" fieldPosition="0">
        <references count="1">
          <reference field="4294967294" count="4" selected="0">
            <x v="0"/>
            <x v="1"/>
            <x v="2"/>
            <x v="4"/>
          </reference>
        </references>
      </pivotArea>
    </format>
    <format dxfId="870">
      <pivotArea field="3" type="button" dataOnly="0" labelOnly="1" outline="0" axis="axisRow" fieldPosition="0"/>
    </format>
    <format dxfId="869">
      <pivotArea dataOnly="0" labelOnly="1" outline="0" fieldPosition="0">
        <references count="1">
          <reference field="4294967294" count="5">
            <x v="0"/>
            <x v="1"/>
            <x v="2"/>
            <x v="3"/>
            <x v="4"/>
          </reference>
        </references>
      </pivotArea>
    </format>
    <format dxfId="868">
      <pivotArea field="3" type="button" dataOnly="0" labelOnly="1" outline="0" axis="axisRow" fieldPosition="0"/>
    </format>
    <format dxfId="867">
      <pivotArea dataOnly="0" labelOnly="1" outline="0" fieldPosition="0">
        <references count="1">
          <reference field="4294967294" count="5">
            <x v="0"/>
            <x v="1"/>
            <x v="2"/>
            <x v="3"/>
            <x v="4"/>
          </reference>
        </references>
      </pivotArea>
    </format>
    <format dxfId="866">
      <pivotArea field="3" type="button" dataOnly="0" labelOnly="1" outline="0" axis="axisRow" fieldPosition="0"/>
    </format>
    <format dxfId="865">
      <pivotArea dataOnly="0" labelOnly="1" outline="0" fieldPosition="0">
        <references count="1">
          <reference field="4294967294" count="5">
            <x v="0"/>
            <x v="1"/>
            <x v="2"/>
            <x v="3"/>
            <x v="4"/>
          </reference>
        </references>
      </pivotArea>
    </format>
    <format dxfId="864">
      <pivotArea field="3" type="button" dataOnly="0" labelOnly="1" outline="0" axis="axisRow" fieldPosition="0"/>
    </format>
    <format dxfId="863">
      <pivotArea dataOnly="0" labelOnly="1" outline="0" fieldPosition="0">
        <references count="1">
          <reference field="4294967294" count="5">
            <x v="0"/>
            <x v="1"/>
            <x v="2"/>
            <x v="3"/>
            <x v="4"/>
          </reference>
        </references>
      </pivotArea>
    </format>
    <format dxfId="862">
      <pivotArea field="3" type="button" dataOnly="0" labelOnly="1" outline="0" axis="axisRow" fieldPosition="0"/>
    </format>
    <format dxfId="861">
      <pivotArea dataOnly="0" labelOnly="1" outline="0" fieldPosition="0">
        <references count="1">
          <reference field="4294967294" count="5">
            <x v="0"/>
            <x v="1"/>
            <x v="2"/>
            <x v="3"/>
            <x v="4"/>
          </reference>
        </references>
      </pivotArea>
    </format>
    <format dxfId="860">
      <pivotArea field="3" type="button" dataOnly="0" labelOnly="1" outline="0" axis="axisRow" fieldPosition="0"/>
    </format>
    <format dxfId="859">
      <pivotArea dataOnly="0" labelOnly="1" outline="0" fieldPosition="0">
        <references count="1">
          <reference field="4294967294" count="5">
            <x v="0"/>
            <x v="1"/>
            <x v="2"/>
            <x v="3"/>
            <x v="4"/>
          </reference>
        </references>
      </pivotArea>
    </format>
    <format dxfId="858">
      <pivotArea field="3" type="button" dataOnly="0" labelOnly="1" outline="0" axis="axisRow" fieldPosition="0"/>
    </format>
    <format dxfId="857">
      <pivotArea dataOnly="0" labelOnly="1" outline="0" fieldPosition="0">
        <references count="1">
          <reference field="4294967294" count="5">
            <x v="0"/>
            <x v="1"/>
            <x v="2"/>
            <x v="3"/>
            <x v="4"/>
          </reference>
        </references>
      </pivotArea>
    </format>
    <format dxfId="856">
      <pivotArea dataOnly="0" labelOnly="1" outline="0" fieldPosition="0">
        <references count="1">
          <reference field="4294967294" count="1">
            <x v="5"/>
          </reference>
        </references>
      </pivotArea>
    </format>
    <format dxfId="855">
      <pivotArea field="3" grandRow="1" outline="0" collapsedLevelsAreSubtotals="1" axis="axisRow" fieldPosition="0">
        <references count="1">
          <reference field="4294967294" count="1" selected="0">
            <x v="5"/>
          </reference>
        </references>
      </pivotArea>
    </format>
    <format dxfId="854">
      <pivotArea collapsedLevelsAreSubtotals="1" fieldPosition="0">
        <references count="2">
          <reference field="4294967294" count="1" selected="0">
            <x v="5"/>
          </reference>
          <reference field="3" count="0"/>
        </references>
      </pivotArea>
    </format>
  </formats>
  <chartFormats count="12">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2" format="6">
      <pivotArea type="data" outline="0" fieldPosition="0">
        <references count="2">
          <reference field="4294967294" count="1" selected="0">
            <x v="1"/>
          </reference>
          <reference field="3" count="1" selected="0">
            <x v="15"/>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 chart="6" format="13"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C24192A-FA0F-4B98-9418-82EB8456F571}" name="TDAlcaldes"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8" rowHeaderCaption=" Tipo de Gasto">
  <location ref="B150:H152" firstHeaderRow="0" firstDataRow="1" firstDataCol="1"/>
  <pivotFields count="17">
    <pivotField showAll="0">
      <items count="16">
        <item h="1" x="0"/>
        <item h="1" x="1"/>
        <item h="1" x="2"/>
        <item h="1" x="3"/>
        <item h="1" x="4"/>
        <item h="1" x="5"/>
        <item h="1" x="6"/>
        <item h="1" x="7"/>
        <item h="1" x="8"/>
        <item h="1" x="9"/>
        <item h="1" x="10"/>
        <item h="1" x="11"/>
        <item h="1" x="12"/>
        <item x="13"/>
        <item h="1" x="14"/>
        <item t="default"/>
      </items>
    </pivotField>
    <pivotField axis="axisRow" showAll="0">
      <items count="6">
        <item x="0"/>
        <item x="1"/>
        <item x="2"/>
        <item x="3"/>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1"/>
  </rowFields>
  <rowItems count="2">
    <i>
      <x v="3"/>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 Comprom" fld="13" baseField="3" baseItem="12" numFmtId="165"/>
    <dataField name=" Giros" fld="11" baseField="3" baseItem="12" numFmtId="166"/>
    <dataField name="  %Ejec Giros" fld="14" baseField="0" baseItem="0" numFmtId="166"/>
  </dataFields>
  <formats count="6">
    <format dxfId="880">
      <pivotArea outline="0" collapsedLevelsAreSubtotals="1" fieldPosition="0"/>
    </format>
    <format dxfId="879">
      <pivotArea dataOnly="0" labelOnly="1" outline="0" fieldPosition="0">
        <references count="1">
          <reference field="4294967294" count="3">
            <x v="1"/>
            <x v="2"/>
            <x v="4"/>
          </reference>
        </references>
      </pivotArea>
    </format>
    <format dxfId="878">
      <pivotArea outline="0" collapsedLevelsAreSubtotals="1" fieldPosition="0">
        <references count="1">
          <reference field="4294967294" count="1" selected="0">
            <x v="3"/>
          </reference>
        </references>
      </pivotArea>
    </format>
    <format dxfId="877">
      <pivotArea outline="0" collapsedLevelsAreSubtotals="1" fieldPosition="0">
        <references count="1">
          <reference field="4294967294" count="4" selected="0">
            <x v="0"/>
            <x v="1"/>
            <x v="2"/>
            <x v="4"/>
          </reference>
        </references>
      </pivotArea>
    </format>
    <format dxfId="876">
      <pivotArea collapsedLevelsAreSubtotals="1" fieldPosition="0">
        <references count="2">
          <reference field="4294967294" count="1" selected="0">
            <x v="5"/>
          </reference>
          <reference field="1" count="1">
            <x v="3"/>
          </reference>
        </references>
      </pivotArea>
    </format>
    <format dxfId="875">
      <pivotArea collapsedLevelsAreSubtotals="1" fieldPosition="0">
        <references count="2">
          <reference field="4294967294" count="1" selected="0">
            <x v="5"/>
          </reference>
          <reference field="1" count="1">
            <x v="0"/>
          </reference>
        </references>
      </pivotArea>
    </format>
  </formats>
  <chartFormats count="36">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 chart="7" format="7">
      <pivotArea type="data" outline="0" fieldPosition="0">
        <references count="2">
          <reference field="4294967294" count="1" selected="0">
            <x v="3"/>
          </reference>
          <reference field="1" count="1" selected="0">
            <x v="3"/>
          </reference>
        </references>
      </pivotArea>
    </chartFormat>
    <chartFormat chart="7" format="8">
      <pivotArea type="data" outline="0" fieldPosition="0">
        <references count="2">
          <reference field="4294967294" count="1" selected="0">
            <x v="2"/>
          </reference>
          <reference field="1" count="1" selected="0">
            <x v="3"/>
          </reference>
        </references>
      </pivotArea>
    </chartFormat>
    <chartFormat chart="9" format="17" series="1">
      <pivotArea type="data" outline="0" fieldPosition="0">
        <references count="1">
          <reference field="4294967294" count="1" selected="0">
            <x v="0"/>
          </reference>
        </references>
      </pivotArea>
    </chartFormat>
    <chartFormat chart="9" format="18" series="1">
      <pivotArea type="data" outline="0" fieldPosition="0">
        <references count="1">
          <reference field="4294967294" count="1" selected="0">
            <x v="1"/>
          </reference>
        </references>
      </pivotArea>
    </chartFormat>
    <chartFormat chart="9" format="19" series="1">
      <pivotArea type="data" outline="0" fieldPosition="0">
        <references count="1">
          <reference field="4294967294" count="1" selected="0">
            <x v="2"/>
          </reference>
        </references>
      </pivotArea>
    </chartFormat>
    <chartFormat chart="9" format="20" series="1">
      <pivotArea type="data" outline="0" fieldPosition="0">
        <references count="1">
          <reference field="4294967294" count="1" selected="0">
            <x v="4"/>
          </reference>
        </references>
      </pivotArea>
    </chartFormat>
    <chartFormat chart="9" format="21" series="1">
      <pivotArea type="data" outline="0" fieldPosition="0">
        <references count="1">
          <reference field="4294967294" count="1" selected="0">
            <x v="3"/>
          </reference>
        </references>
      </pivotArea>
    </chartFormat>
    <chartFormat chart="9" format="22">
      <pivotArea type="data" outline="0" fieldPosition="0">
        <references count="2">
          <reference field="4294967294" count="1" selected="0">
            <x v="3"/>
          </reference>
          <reference field="1" count="1" selected="0">
            <x v="3"/>
          </reference>
        </references>
      </pivotArea>
    </chartFormat>
    <chartFormat chart="11" format="33" series="1">
      <pivotArea type="data" outline="0" fieldPosition="0">
        <references count="1">
          <reference field="4294967294" count="1" selected="0">
            <x v="0"/>
          </reference>
        </references>
      </pivotArea>
    </chartFormat>
    <chartFormat chart="11" format="34" series="1">
      <pivotArea type="data" outline="0" fieldPosition="0">
        <references count="1">
          <reference field="4294967294" count="1" selected="0">
            <x v="1"/>
          </reference>
        </references>
      </pivotArea>
    </chartFormat>
    <chartFormat chart="11" format="35" series="1">
      <pivotArea type="data" outline="0" fieldPosition="0">
        <references count="1">
          <reference field="4294967294" count="1" selected="0">
            <x v="2"/>
          </reference>
        </references>
      </pivotArea>
    </chartFormat>
    <chartFormat chart="11" format="36" series="1">
      <pivotArea type="data" outline="0" fieldPosition="0">
        <references count="1">
          <reference field="4294967294" count="1" selected="0">
            <x v="4"/>
          </reference>
        </references>
      </pivotArea>
    </chartFormat>
    <chartFormat chart="11" format="37" series="1">
      <pivotArea type="data" outline="0" fieldPosition="0">
        <references count="1">
          <reference field="4294967294" count="1" selected="0">
            <x v="3"/>
          </reference>
        </references>
      </pivotArea>
    </chartFormat>
    <chartFormat chart="11" format="38">
      <pivotArea type="data" outline="0" fieldPosition="0">
        <references count="2">
          <reference field="4294967294" count="1" selected="0">
            <x v="3"/>
          </reference>
          <reference field="1" count="1" selected="0">
            <x v="3"/>
          </reference>
        </references>
      </pivotArea>
    </chartFormat>
    <chartFormat chart="7" format="9">
      <pivotArea type="data" outline="0" fieldPosition="0">
        <references count="2">
          <reference field="4294967294" count="1" selected="0">
            <x v="3"/>
          </reference>
          <reference field="1" count="1" selected="0">
            <x v="2"/>
          </reference>
        </references>
      </pivotArea>
    </chartFormat>
    <chartFormat chart="11" format="41">
      <pivotArea type="data" outline="0" fieldPosition="0">
        <references count="2">
          <reference field="4294967294" count="1" selected="0">
            <x v="3"/>
          </reference>
          <reference field="1" count="1" selected="0">
            <x v="2"/>
          </reference>
        </references>
      </pivotArea>
    </chartFormat>
    <chartFormat chart="7" format="11" series="1">
      <pivotArea type="data" outline="0" fieldPosition="0">
        <references count="1">
          <reference field="4294967294" count="1" selected="0">
            <x v="5"/>
          </reference>
        </references>
      </pivotArea>
    </chartFormat>
    <chartFormat chart="11" format="43" series="1">
      <pivotArea type="data" outline="0" fieldPosition="0">
        <references count="1">
          <reference field="4294967294" count="1" selected="0">
            <x v="5"/>
          </reference>
        </references>
      </pivotArea>
    </chartFormat>
    <chartFormat chart="11" format="44">
      <pivotArea type="data" outline="0" fieldPosition="0">
        <references count="2">
          <reference field="4294967294" count="1" selected="0">
            <x v="5"/>
          </reference>
          <reference field="1" count="1" selected="0">
            <x v="3"/>
          </reference>
        </references>
      </pivotArea>
    </chartFormat>
    <chartFormat chart="11" format="45">
      <pivotArea type="data" outline="0" fieldPosition="0">
        <references count="2">
          <reference field="4294967294" count="1" selected="0">
            <x v="5"/>
          </reference>
          <reference field="1" count="1" selected="0">
            <x v="2"/>
          </reference>
        </references>
      </pivotArea>
    </chartFormat>
    <chartFormat chart="7" format="12">
      <pivotArea type="data" outline="0" fieldPosition="0">
        <references count="2">
          <reference field="4294967294" count="1" selected="0">
            <x v="2"/>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5A7071D-40C9-42B0-A0B8-46B93DA9143D}" name="TD Ejecución Giros"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A17:A18" firstHeaderRow="1" firstDataRow="1" firstDataCol="0"/>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Suma de % Giros2" fld="14" baseField="0" baseItem="0"/>
  </dataFields>
  <formats count="1">
    <format dxfId="88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85469BF-69A1-43BC-B9E6-31A56E138FE0}" name="TDEntidades"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P50:U96" firstHeaderRow="0" firstDataRow="1" firstDataCol="1"/>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axis="axisRow"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showAll="0">
      <items count="6">
        <item x="0"/>
        <item x="1"/>
        <item x="2"/>
        <item x="3"/>
        <item m="1" x="4"/>
        <item t="default"/>
      </items>
    </pivotField>
    <pivotField multipleItemSelectionAllowed="1" showAll="0"/>
    <pivotField dataField="1" showAll="0"/>
    <pivotField dataField="1" showAll="0"/>
    <pivotField dataField="1" showAll="0"/>
    <pivotField showAll="0"/>
    <pivotField dataField="1"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2"/>
  </colFields>
  <colItems count="5">
    <i>
      <x/>
    </i>
    <i i="1">
      <x v="1"/>
    </i>
    <i i="2">
      <x v="2"/>
    </i>
    <i i="3">
      <x v="3"/>
    </i>
    <i i="4">
      <x v="4"/>
    </i>
  </colItems>
  <dataFields count="5">
    <dataField name="Suma de Presupuesto Inicial" fld="7" baseField="5" baseItem="0"/>
    <dataField name="Suma de Presupuesto Disponible" fld="8" baseField="0" baseItem="0"/>
    <dataField name="Suma de Compromisos" fld="9" baseField="0" baseItem="0"/>
    <dataField name="Suma de Giros" fld="11" baseField="5" baseItem="0"/>
    <dataField name="Suma de % Giros2" fld="14" baseField="0" baseItem="0" numFmtId="165"/>
  </dataFields>
  <formats count="3">
    <format dxfId="884">
      <pivotArea outline="0" collapsedLevelsAreSubtotals="1" fieldPosition="0"/>
    </format>
    <format dxfId="883">
      <pivotArea dataOnly="0" labelOnly="1" outline="0" fieldPosition="0">
        <references count="1">
          <reference field="4294967294" count="4">
            <x v="0"/>
            <x v="1"/>
            <x v="2"/>
            <x v="3"/>
          </reference>
        </references>
      </pivotArea>
    </format>
    <format dxfId="882">
      <pivotArea outline="0" collapsedLevelsAreSubtotals="1" fieldPosition="0">
        <references count="1">
          <reference field="4294967294"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318FEB2-9E82-40C8-AE47-C8A9D44EE978}" name="TDEntidades" cacheId="1" applyNumberFormats="0" applyBorderFormats="0" applyFontFormats="0" applyPatternFormats="0" applyAlignmentFormats="0" applyWidthHeightFormats="1" dataCaption="Valores" errorCaption="-" showError="1" missingCaption="0" updatedVersion="8" minRefreshableVersion="3" itemPrintTitles="1" createdVersion="8" indent="0" outline="1" outlineData="1" multipleFieldFilters="0" chartFormat="7" rowHeaderCaption=" Entidades">
  <location ref="F35:L80" firstHeaderRow="0" firstDataRow="1" firstDataCol="1"/>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axis="axisRow" showAll="0" sortType="ascending">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3"/>
    </i>
    <i>
      <x v="34"/>
    </i>
    <i>
      <x v="35"/>
    </i>
    <i>
      <x v="36"/>
    </i>
    <i>
      <x v="37"/>
    </i>
    <i>
      <x v="38"/>
    </i>
    <i>
      <x v="39"/>
    </i>
    <i>
      <x v="40"/>
    </i>
    <i>
      <x v="41"/>
    </i>
    <i>
      <x v="42"/>
    </i>
    <i>
      <x v="43"/>
    </i>
    <i>
      <x v="44"/>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 % Giros" fld="14" baseField="2" baseItem="40" numFmtId="165"/>
  </dataFields>
  <formats count="20">
    <format dxfId="943">
      <pivotArea outline="0" collapsedLevelsAreSubtotals="1" fieldPosition="0"/>
    </format>
    <format dxfId="942">
      <pivotArea dataOnly="0" labelOnly="1" outline="0" fieldPosition="0">
        <references count="1">
          <reference field="4294967294" count="3">
            <x v="1"/>
            <x v="2"/>
            <x v="4"/>
          </reference>
        </references>
      </pivotArea>
    </format>
    <format dxfId="941">
      <pivotArea outline="0" collapsedLevelsAreSubtotals="1" fieldPosition="0">
        <references count="1">
          <reference field="4294967294" count="1" selected="0">
            <x v="3"/>
          </reference>
        </references>
      </pivotArea>
    </format>
    <format dxfId="940">
      <pivotArea outline="0" collapsedLevelsAreSubtotals="1" fieldPosition="0">
        <references count="1">
          <reference field="4294967294" count="4" selected="0">
            <x v="0"/>
            <x v="1"/>
            <x v="2"/>
            <x v="4"/>
          </reference>
        </references>
      </pivotArea>
    </format>
    <format dxfId="939">
      <pivotArea field="2" type="button" dataOnly="0" labelOnly="1" outline="0" axis="axisRow" fieldPosition="0"/>
    </format>
    <format dxfId="938">
      <pivotArea dataOnly="0" labelOnly="1" outline="0" fieldPosition="0">
        <references count="1">
          <reference field="4294967294" count="5">
            <x v="0"/>
            <x v="1"/>
            <x v="2"/>
            <x v="3"/>
            <x v="4"/>
          </reference>
        </references>
      </pivotArea>
    </format>
    <format dxfId="937">
      <pivotArea grandRow="1" outline="0" collapsedLevelsAreSubtotals="1" fieldPosition="0"/>
    </format>
    <format dxfId="936">
      <pivotArea dataOnly="0" labelOnly="1" grandRow="1" outline="0" fieldPosition="0"/>
    </format>
    <format dxfId="935">
      <pivotArea grandRow="1" outline="0" collapsedLevelsAreSubtotals="1" fieldPosition="0"/>
    </format>
    <format dxfId="934">
      <pivotArea dataOnly="0" labelOnly="1" grandRow="1" outline="0" fieldPosition="0"/>
    </format>
    <format dxfId="933">
      <pivotArea grandRow="1" outline="0" collapsedLevelsAreSubtotals="1" fieldPosition="0"/>
    </format>
    <format dxfId="932">
      <pivotArea dataOnly="0" labelOnly="1" grandRow="1" outline="0" fieldPosition="0"/>
    </format>
    <format dxfId="931">
      <pivotArea grandRow="1" outline="0" collapsedLevelsAreSubtotals="1" fieldPosition="0"/>
    </format>
    <format dxfId="930">
      <pivotArea dataOnly="0" labelOnly="1" grandRow="1" outline="0" fieldPosition="0"/>
    </format>
    <format dxfId="929">
      <pivotArea grandRow="1" outline="0" collapsedLevelsAreSubtotals="1" fieldPosition="0"/>
    </format>
    <format dxfId="928">
      <pivotArea dataOnly="0" labelOnly="1" grandRow="1" outline="0" fieldPosition="0"/>
    </format>
    <format dxfId="927">
      <pivotArea grandRow="1" outline="0" collapsedLevelsAreSubtotals="1" fieldPosition="0"/>
    </format>
    <format dxfId="926">
      <pivotArea dataOnly="0" labelOnly="1" grandRow="1" outline="0" fieldPosition="0"/>
    </format>
    <format dxfId="925">
      <pivotArea dataOnly="0" labelOnly="1" outline="0" fieldPosition="0">
        <references count="1">
          <reference field="4294967294" count="1">
            <x v="5"/>
          </reference>
        </references>
      </pivotArea>
    </format>
    <format dxfId="924">
      <pivotArea outline="0" collapsedLevelsAreSubtotals="1" fieldPosition="0">
        <references count="1">
          <reference field="4294967294" count="1" selected="0">
            <x v="5"/>
          </reference>
        </references>
      </pivotArea>
    </format>
  </format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498DAFB-FF49-422B-B8B9-F8BB1EBC1DA8}" name="TDTipo de Gasto"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H3:N8" firstHeaderRow="0" firstDataRow="1" firstDataCol="1"/>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axis="axisRow"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i>
    <i>
      <x v="1"/>
    </i>
    <i>
      <x v="2"/>
    </i>
    <i>
      <x v="3"/>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Suma de % Giros2" fld="14" baseField="0" baseItem="0" numFmtId="165"/>
  </dataFields>
  <formats count="6">
    <format dxfId="817">
      <pivotArea outline="0" collapsedLevelsAreSubtotals="1" fieldPosition="0"/>
    </format>
    <format dxfId="816">
      <pivotArea dataOnly="0" labelOnly="1" outline="0" fieldPosition="0">
        <references count="1">
          <reference field="4294967294" count="3">
            <x v="1"/>
            <x v="2"/>
            <x v="4"/>
          </reference>
        </references>
      </pivotArea>
    </format>
    <format dxfId="815">
      <pivotArea outline="0" collapsedLevelsAreSubtotals="1" fieldPosition="0">
        <references count="1">
          <reference field="4294967294" count="1" selected="0">
            <x v="3"/>
          </reference>
        </references>
      </pivotArea>
    </format>
    <format dxfId="814">
      <pivotArea outline="0" collapsedLevelsAreSubtotals="1" fieldPosition="0">
        <references count="1">
          <reference field="4294967294" count="4" selected="0">
            <x v="0"/>
            <x v="1"/>
            <x v="2"/>
            <x v="4"/>
          </reference>
        </references>
      </pivotArea>
    </format>
    <format dxfId="813">
      <pivotArea outline="0" collapsedLevelsAreSubtotals="1" fieldPosition="0">
        <references count="1">
          <reference field="4294967294" count="1" selected="0">
            <x v="5"/>
          </reference>
        </references>
      </pivotArea>
    </format>
    <format dxfId="812">
      <pivotArea dataOnly="0" labelOnly="1" outline="0" fieldPosition="0">
        <references count="1">
          <reference field="4294967294" count="1">
            <x v="5"/>
          </reference>
        </references>
      </pivotArea>
    </format>
  </format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E2C6ED1-494F-4A53-9FD5-742DC9427151}" name="TDValores$" cacheId="1"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3:E5" firstHeaderRow="0" firstDataRow="1" firstDataCol="1"/>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showAll="0">
      <items count="6">
        <item x="0"/>
        <item x="1"/>
        <item x="2"/>
        <item x="3"/>
        <item m="1" x="4"/>
        <item t="default"/>
      </items>
    </pivotField>
    <pivotField axis="axisRow" showAll="0">
      <items count="5">
        <item h="1" m="1" x="2"/>
        <item x="0"/>
        <item h="1" m="1" x="3"/>
        <item h="1" x="1"/>
        <item t="default"/>
      </items>
    </pivotField>
    <pivotField dataField="1" showAll="0"/>
    <pivotField dataField="1" showAll="0"/>
    <pivotField dataField="1"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v="1"/>
    </i>
    <i t="grand">
      <x/>
    </i>
  </rowItems>
  <colFields count="1">
    <field x="-2"/>
  </colFields>
  <colItems count="4">
    <i>
      <x/>
    </i>
    <i i="1">
      <x v="1"/>
    </i>
    <i i="2">
      <x v="2"/>
    </i>
    <i i="3">
      <x v="3"/>
    </i>
  </colItems>
  <dataFields count="4">
    <dataField name="Suma de Presupuesto Inicial" fld="7" baseField="5" baseItem="0"/>
    <dataField name="Suma de Presupuesto Disponible" fld="8" baseField="0" baseItem="0"/>
    <dataField name="Suma de Compromisos" fld="9" baseField="0" baseItem="0"/>
    <dataField name="Suma de Giros" fld="11" baseField="5" baseItem="0"/>
  </dataFields>
  <formats count="2">
    <format dxfId="819">
      <pivotArea outline="0" collapsedLevelsAreSubtotals="1" fieldPosition="0"/>
    </format>
    <format dxfId="818">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7754FE1-FD63-4278-8EFC-1B07BDE183FF}" name="TD Ejec compromisos"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A11:A12" firstHeaderRow="1" firstDataRow="1" firstDataCol="0"/>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 Ejecución" fld="13" baseField="3" baseItem="12" numFmtId="165"/>
  </dataFields>
  <formats count="2">
    <format dxfId="821">
      <pivotArea outline="0" collapsedLevelsAreSubtotals="1" fieldPosition="0"/>
    </format>
    <format dxfId="820">
      <pivotArea outline="0" collapsedLevelsAreSubtotals="1" fieldPosition="0">
        <references count="1">
          <reference field="4294967294" count="1" selected="0">
            <x v="0"/>
          </reference>
        </references>
      </pivotArea>
    </format>
  </formats>
  <chartFormats count="2">
    <chartFormat chart="2" format="4" series="1">
      <pivotArea type="data" outline="0" fieldPosition="0">
        <references count="1">
          <reference field="4294967294" count="1" selected="0">
            <x v="0"/>
          </reference>
        </references>
      </pivotArea>
    </chartFormat>
    <chartFormat chart="6"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93A248D-355F-47B4-8092-CA0226275B31}" name="TDPresupuesto PDD" cacheId="0" dataOnRows="1" applyNumberFormats="0" applyBorderFormats="0" applyFontFormats="0" applyPatternFormats="0" applyAlignmentFormats="0" applyWidthHeightFormats="1" dataCaption="   Presupuesto PDD" updatedVersion="8" minRefreshableVersion="3" useAutoFormatting="1" itemPrintTitles="1" createdVersion="8" indent="0" outline="1" outlineData="1" multipleFieldFilters="0">
  <location ref="A49:G54" firstHeaderRow="1" firstDataRow="2" firstDataCol="1"/>
  <pivotFields count="17">
    <pivotField showAll="0"/>
    <pivotField axis="axisCol" showAll="0">
      <items count="6">
        <item x="3"/>
        <item x="2"/>
        <item x="1"/>
        <item x="0"/>
        <item x="4"/>
        <item t="default"/>
      </items>
    </pivotField>
    <pivotField showAll="0"/>
    <pivotField showAll="0"/>
    <pivotField showAll="0"/>
    <pivotField showAll="0"/>
    <pivotField showAll="0"/>
    <pivotField dataField="1" showAll="0"/>
    <pivotField dataField="1" showAll="0"/>
    <pivotField dataField="1"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1"/>
  </colFields>
  <colItems count="6">
    <i>
      <x/>
    </i>
    <i>
      <x v="1"/>
    </i>
    <i>
      <x v="2"/>
    </i>
    <i>
      <x v="3"/>
    </i>
    <i>
      <x v="4"/>
    </i>
    <i t="grand">
      <x/>
    </i>
  </colItems>
  <dataFields count="4">
    <dataField name=" Presupuesto Inicial" fld="7" baseField="5" baseItem="0"/>
    <dataField name=" Presupuesto Disponible" fld="8" baseField="0" baseItem="0"/>
    <dataField name=" Compromisos" fld="9" baseField="0" baseItem="0"/>
    <dataField name=" Giros" fld="11" baseField="5" baseItem="0"/>
  </dataFields>
  <formats count="2">
    <format dxfId="823">
      <pivotArea dataOnly="0" labelOnly="1" outline="0" fieldPosition="0">
        <references count="1">
          <reference field="4294967294" count="4">
            <x v="0"/>
            <x v="1"/>
            <x v="2"/>
            <x v="3"/>
          </reference>
        </references>
      </pivotArea>
    </format>
    <format dxfId="8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4D1484F-9076-4FDE-AABE-1583338044F8}" name="TDPptoDisponible"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rowHeaderCaption="Sector">
  <location ref="A64:A65" firstHeaderRow="1" firstDataRow="1" firstDataCol="0"/>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dataFiel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Presupuesto Disponible" fld="8" baseField="0" baseItem="0" numFmtId="166"/>
  </dataFields>
  <formats count="3">
    <format dxfId="826">
      <pivotArea outline="0" collapsedLevelsAreSubtotals="1" fieldPosition="0"/>
    </format>
    <format dxfId="825">
      <pivotArea dataOnly="0" labelOnly="1" outline="0" fieldPosition="0">
        <references count="1">
          <reference field="4294967294" count="1">
            <x v="0"/>
          </reference>
        </references>
      </pivotArea>
    </format>
    <format dxfId="824">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8F190D5-D38E-4906-8876-06C9A28BFFA8}" name="TDPptoGiros"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Sector">
  <location ref="A78:A79" firstHeaderRow="1" firstDataRow="1" firstDataCol="0"/>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Giros" fld="11" baseField="3" baseItem="12" numFmtId="166"/>
  </dataFields>
  <formats count="3">
    <format dxfId="829">
      <pivotArea outline="0" collapsedLevelsAreSubtotals="1" fieldPosition="0"/>
    </format>
    <format dxfId="828">
      <pivotArea dataOnly="0" labelOnly="1" outline="0" fieldPosition="0">
        <references count="1">
          <reference field="4294967294" count="1">
            <x v="0"/>
          </reference>
        </references>
      </pivotArea>
    </format>
    <format dxfId="827">
      <pivotArea outline="0" collapsedLevelsAreSubtotals="1" fieldPosition="0">
        <references count="1">
          <reference field="4294967294" count="1" selected="0">
            <x v="0"/>
          </reference>
        </references>
      </pivotArea>
    </format>
  </formats>
  <chartFormats count="2">
    <chartFormat chart="2" format="3"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E729911-C72E-4667-BBFE-17D2E14608EA}" name="TDTipo de Gasto2" cacheId="1" applyNumberFormats="0" applyBorderFormats="0" applyFontFormats="0" applyPatternFormats="0" applyAlignmentFormats="0" applyWidthHeightFormats="1" dataCaption="Valores" errorCaption="0" showError="1" missingCaption="0" updatedVersion="8" minRefreshableVersion="3" useAutoFormatting="1" rowGrandTotals="0" colGrandTotals="0" itemPrintTitles="1" createdVersion="8" indent="0" outline="1" outlineData="1" multipleFieldFilters="0" chartFormat="12" rowHeaderCaption="  Tipo de Gasto">
  <location ref="H11:J15" firstHeaderRow="0" firstDataRow="1" firstDataCol="1"/>
  <pivotFields count="17">
    <pivotField showAll="0">
      <items count="16">
        <item h="1" x="0"/>
        <item h="1" x="1"/>
        <item h="1" x="2"/>
        <item h="1" x="3"/>
        <item h="1" x="4"/>
        <item h="1" x="5"/>
        <item h="1" x="6"/>
        <item h="1" x="7"/>
        <item h="1" x="8"/>
        <item h="1" x="9"/>
        <item h="1" x="10"/>
        <item h="1" x="11"/>
        <item h="1" x="12"/>
        <item x="13"/>
        <item h="1" x="14"/>
        <item t="default"/>
      </items>
    </pivotField>
    <pivotField showAll="0">
      <items count="6">
        <item x="3"/>
        <item x="2"/>
        <item x="1"/>
        <item x="0"/>
        <item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x="18"/>
        <item x="16"/>
        <item x="17"/>
        <item x="0"/>
        <item x="10"/>
        <item x="6"/>
        <item x="14"/>
        <item x="19"/>
        <item t="default"/>
      </items>
    </pivotField>
    <pivotField showAll="0">
      <items count="6">
        <item x="0"/>
        <item x="2"/>
        <item x="1"/>
        <item x="3"/>
        <item m="1" x="4"/>
        <item t="default"/>
      </items>
    </pivotField>
    <pivotField axis="axisRow" showAll="0">
      <items count="6">
        <item x="0"/>
        <item x="1"/>
        <item x="2"/>
        <item x="3"/>
        <item m="1" x="4"/>
        <item t="default"/>
      </items>
    </pivotField>
    <pivotField showAll="0">
      <items count="5">
        <item h="1" m="1" x="2"/>
        <item h="1" x="1"/>
        <item x="0"/>
        <item h="1" m="1" x="3"/>
        <item t="default"/>
      </items>
    </pivotField>
    <pivotField showAll="0"/>
    <pivotField dataFiel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i>
    <i>
      <x v="1"/>
    </i>
    <i>
      <x v="2"/>
    </i>
    <i>
      <x v="3"/>
    </i>
  </rowItems>
  <colFields count="1">
    <field x="-2"/>
  </colFields>
  <colItems count="2">
    <i>
      <x/>
    </i>
    <i i="1">
      <x v="1"/>
    </i>
  </colItems>
  <dataFields count="2">
    <dataField name=" Presupuesto Disponible" fld="8" baseField="3" baseItem="12" numFmtId="166"/>
    <dataField name="Participación  Presupuesto Disponible" fld="8" showDataAs="percentOfCol" baseField="4" baseItem="0" numFmtId="165"/>
  </dataFields>
  <formats count="4">
    <format dxfId="833">
      <pivotArea outline="0" collapsedLevelsAreSubtotals="1" fieldPosition="0"/>
    </format>
    <format dxfId="832">
      <pivotArea dataOnly="0" labelOnly="1" outline="0" fieldPosition="0">
        <references count="1">
          <reference field="4294967294" count="1">
            <x v="0"/>
          </reference>
        </references>
      </pivotArea>
    </format>
    <format dxfId="831">
      <pivotArea outline="0" fieldPosition="0">
        <references count="1">
          <reference field="4294967294" count="1">
            <x v="1"/>
          </reference>
        </references>
      </pivotArea>
    </format>
    <format dxfId="830">
      <pivotArea outline="0" collapsedLevelsAreSubtotals="1" fieldPosition="0">
        <references count="1">
          <reference field="4294967294" count="1" selected="0">
            <x v="0"/>
          </reference>
        </references>
      </pivotArea>
    </format>
  </formats>
  <chartFormats count="36">
    <chartFormat chart="2" format="1"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pivotArea type="data" outline="0" fieldPosition="0">
        <references count="2">
          <reference field="4294967294" count="1" selected="0">
            <x v="0"/>
          </reference>
          <reference field="5" count="1" selected="0">
            <x v="2"/>
          </reference>
        </references>
      </pivotArea>
    </chartFormat>
    <chartFormat chart="7" format="3">
      <pivotArea type="data" outline="0" fieldPosition="0">
        <references count="2">
          <reference field="4294967294" count="1" selected="0">
            <x v="0"/>
          </reference>
          <reference field="5" count="1" selected="0">
            <x v="1"/>
          </reference>
        </references>
      </pivotArea>
    </chartFormat>
    <chartFormat chart="7" format="4">
      <pivotArea type="data" outline="0" fieldPosition="0">
        <references count="2">
          <reference field="4294967294" count="1" selected="0">
            <x v="0"/>
          </reference>
          <reference field="5" count="1" selected="0">
            <x v="0"/>
          </reference>
        </references>
      </pivotArea>
    </chartFormat>
    <chartFormat chart="7" format="5">
      <pivotArea type="data" outline="0" fieldPosition="0">
        <references count="2">
          <reference field="4294967294" count="1" selected="0">
            <x v="0"/>
          </reference>
          <reference field="5" count="1" selected="0">
            <x v="3"/>
          </reference>
        </references>
      </pivotArea>
    </chartFormat>
    <chartFormat chart="9" format="16" series="1">
      <pivotArea type="data" outline="0" fieldPosition="0">
        <references count="1">
          <reference field="4294967294" count="1" selected="0">
            <x v="0"/>
          </reference>
        </references>
      </pivotArea>
    </chartFormat>
    <chartFormat chart="9" format="17">
      <pivotArea type="data" outline="0" fieldPosition="0">
        <references count="2">
          <reference field="4294967294" count="1" selected="0">
            <x v="0"/>
          </reference>
          <reference field="5" count="1" selected="0">
            <x v="0"/>
          </reference>
        </references>
      </pivotArea>
    </chartFormat>
    <chartFormat chart="9" format="18">
      <pivotArea type="data" outline="0" fieldPosition="0">
        <references count="2">
          <reference field="4294967294" count="1" selected="0">
            <x v="0"/>
          </reference>
          <reference field="5" count="1" selected="0">
            <x v="1"/>
          </reference>
        </references>
      </pivotArea>
    </chartFormat>
    <chartFormat chart="9" format="19">
      <pivotArea type="data" outline="0" fieldPosition="0">
        <references count="2">
          <reference field="4294967294" count="1" selected="0">
            <x v="0"/>
          </reference>
          <reference field="5" count="1" selected="0">
            <x v="2"/>
          </reference>
        </references>
      </pivotArea>
    </chartFormat>
    <chartFormat chart="9" format="20">
      <pivotArea type="data" outline="0" fieldPosition="0">
        <references count="2">
          <reference field="4294967294" count="1" selected="0">
            <x v="0"/>
          </reference>
          <reference field="5" count="1" selected="0">
            <x v="3"/>
          </reference>
        </references>
      </pivotArea>
    </chartFormat>
    <chartFormat chart="9" format="21" series="1">
      <pivotArea type="data" outline="0" fieldPosition="0">
        <references count="1">
          <reference field="4294967294" count="1" selected="0">
            <x v="1"/>
          </reference>
        </references>
      </pivotArea>
    </chartFormat>
    <chartFormat chart="9" format="22">
      <pivotArea type="data" outline="0" fieldPosition="0">
        <references count="2">
          <reference field="4294967294" count="1" selected="0">
            <x v="1"/>
          </reference>
          <reference field="5" count="1" selected="0">
            <x v="0"/>
          </reference>
        </references>
      </pivotArea>
    </chartFormat>
    <chartFormat chart="9" format="23">
      <pivotArea type="data" outline="0" fieldPosition="0">
        <references count="2">
          <reference field="4294967294" count="1" selected="0">
            <x v="1"/>
          </reference>
          <reference field="5" count="1" selected="0">
            <x v="1"/>
          </reference>
        </references>
      </pivotArea>
    </chartFormat>
    <chartFormat chart="9" format="24">
      <pivotArea type="data" outline="0" fieldPosition="0">
        <references count="2">
          <reference field="4294967294" count="1" selected="0">
            <x v="1"/>
          </reference>
          <reference field="5" count="1" selected="0">
            <x v="2"/>
          </reference>
        </references>
      </pivotArea>
    </chartFormat>
    <chartFormat chart="9" format="25">
      <pivotArea type="data" outline="0" fieldPosition="0">
        <references count="2">
          <reference field="4294967294" count="1" selected="0">
            <x v="1"/>
          </reference>
          <reference field="5" count="1" selected="0">
            <x v="3"/>
          </reference>
        </references>
      </pivotArea>
    </chartFormat>
    <chartFormat chart="11" format="36" series="1">
      <pivotArea type="data" outline="0" fieldPosition="0">
        <references count="1">
          <reference field="4294967294" count="1" selected="0">
            <x v="0"/>
          </reference>
        </references>
      </pivotArea>
    </chartFormat>
    <chartFormat chart="11" format="37">
      <pivotArea type="data" outline="0" fieldPosition="0">
        <references count="2">
          <reference field="4294967294" count="1" selected="0">
            <x v="0"/>
          </reference>
          <reference field="5" count="1" selected="0">
            <x v="0"/>
          </reference>
        </references>
      </pivotArea>
    </chartFormat>
    <chartFormat chart="11" format="38">
      <pivotArea type="data" outline="0" fieldPosition="0">
        <references count="2">
          <reference field="4294967294" count="1" selected="0">
            <x v="0"/>
          </reference>
          <reference field="5" count="1" selected="0">
            <x v="1"/>
          </reference>
        </references>
      </pivotArea>
    </chartFormat>
    <chartFormat chart="11" format="39">
      <pivotArea type="data" outline="0" fieldPosition="0">
        <references count="2">
          <reference field="4294967294" count="1" selected="0">
            <x v="0"/>
          </reference>
          <reference field="5" count="1" selected="0">
            <x v="2"/>
          </reference>
        </references>
      </pivotArea>
    </chartFormat>
    <chartFormat chart="11" format="40">
      <pivotArea type="data" outline="0" fieldPosition="0">
        <references count="2">
          <reference field="4294967294" count="1" selected="0">
            <x v="0"/>
          </reference>
          <reference field="5" count="1" selected="0">
            <x v="3"/>
          </reference>
        </references>
      </pivotArea>
    </chartFormat>
    <chartFormat chart="11" format="41" series="1">
      <pivotArea type="data" outline="0" fieldPosition="0">
        <references count="1">
          <reference field="4294967294" count="1" selected="0">
            <x v="1"/>
          </reference>
        </references>
      </pivotArea>
    </chartFormat>
    <chartFormat chart="11" format="42">
      <pivotArea type="data" outline="0" fieldPosition="0">
        <references count="2">
          <reference field="4294967294" count="1" selected="0">
            <x v="1"/>
          </reference>
          <reference field="5" count="1" selected="0">
            <x v="0"/>
          </reference>
        </references>
      </pivotArea>
    </chartFormat>
    <chartFormat chart="11" format="43">
      <pivotArea type="data" outline="0" fieldPosition="0">
        <references count="2">
          <reference field="4294967294" count="1" selected="0">
            <x v="1"/>
          </reference>
          <reference field="5" count="1" selected="0">
            <x v="1"/>
          </reference>
        </references>
      </pivotArea>
    </chartFormat>
    <chartFormat chart="11" format="44">
      <pivotArea type="data" outline="0" fieldPosition="0">
        <references count="2">
          <reference field="4294967294" count="1" selected="0">
            <x v="1"/>
          </reference>
          <reference field="5" count="1" selected="0">
            <x v="2"/>
          </reference>
        </references>
      </pivotArea>
    </chartFormat>
    <chartFormat chart="11" format="45">
      <pivotArea type="data" outline="0" fieldPosition="0">
        <references count="2">
          <reference field="4294967294" count="1" selected="0">
            <x v="1"/>
          </reference>
          <reference field="5" count="1" selected="0">
            <x v="3"/>
          </reference>
        </references>
      </pivotArea>
    </chartFormat>
    <chartFormat chart="7" format="6">
      <pivotArea type="data" outline="0" fieldPosition="0">
        <references count="1">
          <reference field="4294967294" count="1" selected="0">
            <x v="0"/>
          </reference>
        </references>
      </pivotArea>
    </chartFormat>
    <chartFormat chart="7" format="7">
      <pivotArea type="data" outline="0" fieldPosition="0">
        <references count="1">
          <reference field="4294967294" count="1" selected="0">
            <x v="1"/>
          </reference>
        </references>
      </pivotArea>
    </chartFormat>
    <chartFormat chart="7" format="8">
      <pivotArea type="data" outline="0" fieldPosition="0">
        <references count="2">
          <reference field="4294967294" count="1" selected="0">
            <x v="1"/>
          </reference>
          <reference field="5" count="1" selected="0">
            <x v="0"/>
          </reference>
        </references>
      </pivotArea>
    </chartFormat>
    <chartFormat chart="7" format="9">
      <pivotArea type="data" outline="0" fieldPosition="0">
        <references count="2">
          <reference field="4294967294" count="1" selected="0">
            <x v="1"/>
          </reference>
          <reference field="5" count="1" selected="0">
            <x v="1"/>
          </reference>
        </references>
      </pivotArea>
    </chartFormat>
    <chartFormat chart="7" format="10">
      <pivotArea type="data" outline="0" fieldPosition="0">
        <references count="2">
          <reference field="4294967294" count="1" selected="0">
            <x v="1"/>
          </reference>
          <reference field="5" count="1" selected="0">
            <x v="2"/>
          </reference>
        </references>
      </pivotArea>
    </chartFormat>
    <chartFormat chart="7" format="11">
      <pivotArea type="data" outline="0" fieldPosition="0">
        <references count="2">
          <reference field="4294967294" count="1" selected="0">
            <x v="1"/>
          </reference>
          <reference field="5" count="1" selected="0">
            <x v="3"/>
          </reference>
        </references>
      </pivotArea>
    </chartFormat>
    <chartFormat chart="11" format="48">
      <pivotArea type="data" outline="0" fieldPosition="0">
        <references count="1">
          <reference field="4294967294" count="1" selected="0">
            <x v="0"/>
          </reference>
        </references>
      </pivotArea>
    </chartFormat>
    <chartFormat chart="11" format="49">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igencia" xr10:uid="{D1C943DA-EB06-4E85-8044-2343A5CFEFD1}" sourceName="Vigencia">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15">
        <i x="0"/>
        <i x="1"/>
        <i x="2"/>
        <i x="3"/>
        <i x="4"/>
        <i x="5"/>
        <i x="6"/>
        <i x="7"/>
        <i x="8"/>
        <i x="9"/>
        <i x="10"/>
        <i x="11"/>
        <i x="12"/>
        <i x="13" s="1"/>
        <i x="14"/>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lan_de_Gobierno" xr10:uid="{5F720C5C-D9C0-420E-9A6C-876E3ACC74A5}" sourceName="Plan de Gobierno">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5">
        <i x="3" s="1"/>
        <i x="2" s="1" nd="1"/>
        <i x="1" s="1" nd="1"/>
        <i x="0"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A1B53AB4-279C-499B-99FD-B709EA6DDC7F}" sourceName="Entidad">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4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 xr10:uid="{6E583329-FB15-4A21-9A67-D9D866BC48F2}" sourceName="sector">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20">
        <i x="13" s="1"/>
        <i x="9" s="1"/>
        <i x="7" s="1"/>
        <i x="4" s="1"/>
        <i x="15" s="1"/>
        <i x="1" s="1"/>
        <i x="2" s="1"/>
        <i x="8" s="1"/>
        <i x="3" s="1"/>
        <i x="12" s="1"/>
        <i x="5" s="1"/>
        <i x="18" s="1"/>
        <i x="16" s="1"/>
        <i x="17" s="1"/>
        <i x="10" s="1"/>
        <i x="6" s="1"/>
        <i x="14" s="1"/>
        <i x="11" s="1" nd="1"/>
        <i x="0" s="1" nd="1"/>
        <i x="19"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Gasto" xr10:uid="{FB8AD31A-DD00-44FA-A907-2073D8D1BB73}" sourceName="Tipo de Gasto">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customListSort="0">
      <items count="5">
        <i x="0" s="1"/>
        <i x="1" s="1"/>
        <i x="2" s="1"/>
        <i x="3" s="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alor_Precios" xr10:uid="{E9BCACC6-50CA-4993-BA21-77C61947AE9C}" sourceName="Valor Precios">
  <pivotTables>
    <pivotTable tabId="10" name="TDEntidades"/>
    <pivotTable tabId="10" name="TDSectores"/>
    <pivotTable tabId="9" name="TDAlcal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showMissing="0">
      <items count="4">
        <i x="1"/>
        <i x="0" s="1"/>
        <i x="2" nd="1"/>
        <i x="3"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Centro_Gestor" xr10:uid="{518102DB-50FD-45B8-97B1-E65D97312AF5}" sourceName="Tipo de Centro Gestor">
  <pivotTables>
    <pivotTable tabId="9" name="TDValores$"/>
    <pivotTable tabId="10" name="TDEntidades"/>
    <pivotTable tabId="10" name="TDSectores"/>
    <pivotTable tabId="9" name="TD Ejec compromisos"/>
    <pivotTable tabId="9" name="TD Ejecución Giro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igencia"/>
  </pivotTables>
  <data>
    <tabular pivotCacheId="255515905">
      <items count="5">
        <i x="0" s="1"/>
        <i x="2" s="1"/>
        <i x="1" s="1"/>
        <i x="3" s="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igencia 1" xr10:uid="{26B01836-9847-4188-9F5C-46C843AB8040}" cache="SegmentaciónDeDatos_Vigencia" caption="Vigencia" startItem="10" style="SlicerStyleDark2" rowHeight="241300"/>
  <slicer name="Plan de Gobierno 1" xr10:uid="{E5A817CB-5387-4380-8BD8-E13B8F298966}" cache="SegmentaciónDeDatos_Plan_de_Gobierno" caption="Plan de Gobierno" style="SlicerStyleDark4" rowHeight="241300"/>
  <slicer name="Entidad 1" xr10:uid="{6F585CA0-B5F7-4E82-A6FE-0982F07756C8}" cache="SegmentaciónDeDatos_Entidad" caption="Entidad" style="SlicerStyleLight4" rowHeight="241300"/>
  <slicer name="sector 1" xr10:uid="{E762FDD9-B8CC-4427-92A1-BD300FF19A0C}" cache="SegmentaciónDeDatos_sector" caption="sector" style="SlicerStyleLight2" rowHeight="241300"/>
  <slicer name="Tipo de Gasto 1" xr10:uid="{9063E56F-9CB0-4248-933E-AED09AEDC403}" cache="SegmentaciónDeDatos_Tipo_de_Gasto" caption="Tipo de Gasto" style="SlicerStyleLight4" rowHeight="241300"/>
  <slicer name="Valor Precios 1" xr10:uid="{EAB4D7EC-2A2A-4B9E-98F8-C503186C8EE0}" cache="SegmentaciónDeDatos_Valor_Precios" caption="Valor Precios" style="SlicerStyleLight2" rowHeight="241300"/>
  <slicer name="Tipo de Centro Gestor 1" xr10:uid="{E9B6DCA5-7BD9-46A1-9896-CF1C772E4A6B}" cache="SegmentaciónDeDatos_Tipo_de_Centro_Gestor" caption="Tipo de Centro Gestor"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igencia 2" xr10:uid="{7F57AFCD-C12F-46A0-B0CA-3A9DD5C61CAB}" cache="SegmentaciónDeDatos_Vigencia" caption="Vigencia" startItem="7" style="SlicerStyleDark2" rowHeight="241300"/>
  <slicer name="Plan de Gobierno 2" xr10:uid="{C5E98FF0-4114-4463-8900-66BF122F7792}" cache="SegmentaciónDeDatos_Plan_de_Gobierno" caption="Plan de Gobierno" style="SlicerStyleDark4" rowHeight="241300"/>
  <slicer name="Entidad 2" xr10:uid="{B42E8E6F-03D5-42A6-83EF-797B152CD505}" cache="SegmentaciónDeDatos_Entidad" caption="Entidad" style="SlicerStyleLight4" rowHeight="241300"/>
  <slicer name="sector 2" xr10:uid="{A372F27A-5D5E-4A76-9A1F-83403C72CE04}" cache="SegmentaciónDeDatos_sector" caption="sector" style="SlicerStyleLight2" rowHeight="241300"/>
  <slicer name="Tipo de Gasto 2" xr10:uid="{87E19502-D82D-4614-AF48-EE7C27A4D8BF}" cache="SegmentaciónDeDatos_Tipo_de_Gasto" caption="Tipo de Gasto"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CA7529-1F0F-4DB9-A7B1-EC80EC428DFE}" name="Tabla1" displayName="Tabla1" ref="A1:M2913" totalsRowShown="0" headerRowDxfId="811" dataDxfId="810" headerRowCellStyle="Millares" dataCellStyle="Millares">
  <autoFilter ref="A1:M2913" xr:uid="{5ECA7529-1F0F-4DB9-A7B1-EC80EC428DFE}"/>
  <tableColumns count="13">
    <tableColumn id="1" xr3:uid="{13EA29C2-87AC-4FA8-A39A-67D72D92788A}" name="Vigencia" dataDxfId="809"/>
    <tableColumn id="2" xr3:uid="{BCC32E53-5728-4936-A339-FD4A349D01B5}" name="Plan de Gobierno" dataDxfId="808"/>
    <tableColumn id="3" xr3:uid="{48076125-81F2-490A-BF24-DEEBA03C65C0}" name="Entidad" dataDxfId="807"/>
    <tableColumn id="4" xr3:uid="{EF9F27EC-ECBD-4375-A5DC-43F009A71375}" name="Sector" dataDxfId="806"/>
    <tableColumn id="13" xr3:uid="{4E5E8CDB-5B7D-4AE8-9C93-0B9D54E94EC5}" name="Tipo de Centro Gestor" dataDxfId="805"/>
    <tableColumn id="5" xr3:uid="{F3BC53A5-C441-4FB8-AC7B-D3E1F5BF9DC5}" name="Tipo de Gasto" dataDxfId="804"/>
    <tableColumn id="6" xr3:uid="{9FE5306C-387D-4722-B996-2FA13610626B}" name="Valor Precios" dataDxfId="803"/>
    <tableColumn id="7" xr3:uid="{9F4ECC9D-AC08-4823-8573-383F5BF9CECC}" name="Presupuesto Inicial" dataDxfId="802" dataCellStyle="Millares"/>
    <tableColumn id="8" xr3:uid="{1D812BA1-A908-4C51-874A-658C8EEA2DA7}" name="Presupuesto Disponible" dataDxfId="801" dataCellStyle="Millares"/>
    <tableColumn id="9" xr3:uid="{E3D4C9C0-EFF9-4DE6-A766-885C7ED5674C}" name="Compromisos" dataDxfId="800" dataCellStyle="Millares"/>
    <tableColumn id="10" xr3:uid="{3007E9C1-235C-412B-BC3F-1805F25627F0}" name="% Compromisos" dataDxfId="799" dataCellStyle="Porcentaje"/>
    <tableColumn id="11" xr3:uid="{FB2DE7D2-CC93-49E6-8DC9-EE387D6E21B2}" name="Giros" dataDxfId="798" dataCellStyle="Millares"/>
    <tableColumn id="12" xr3:uid="{EC7C7688-A723-4FA5-9B9C-C3EA5D88D345}" name="% Giros" dataDxfId="797" dataCellStyle="Porcentaje"/>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E426F9A-4C5E-4E6C-81DE-EB0005624E2B}" name="Tabla13" displayName="Tabla13" ref="A4:M1475" totalsRowShown="0" headerRowDxfId="796" dataDxfId="795" totalsRowDxfId="794" headerRowCellStyle="Millares" dataCellStyle="Millares" totalsRowCellStyle="Millares">
  <autoFilter ref="A4:M1475" xr:uid="{5ECA7529-1F0F-4DB9-A7B1-EC80EC428DFE}"/>
  <tableColumns count="13">
    <tableColumn id="1" xr3:uid="{E7188322-709C-4467-916E-C98A2E11A91F}" name="Vigencia" dataDxfId="793" totalsRowDxfId="792"/>
    <tableColumn id="2" xr3:uid="{55051F8C-3C48-4C95-9D21-E7BCB2B5DD03}" name="Plan de Gobierno" dataDxfId="791" totalsRowDxfId="790"/>
    <tableColumn id="3" xr3:uid="{63638DA6-49D5-47ED-9839-0F20AF9CA72B}" name="Entidad" dataDxfId="789" totalsRowDxfId="788"/>
    <tableColumn id="4" xr3:uid="{CB910D6F-ADBE-4EAB-A037-E930BDB1F3E9}" name="Sector" dataDxfId="787" totalsRowDxfId="786"/>
    <tableColumn id="13" xr3:uid="{7C92F326-19C0-41AB-8284-BD663D05A0D6}" name="Tipo de Centro Gestor" dataDxfId="785" totalsRowDxfId="784"/>
    <tableColumn id="5" xr3:uid="{BFA26B24-974B-4C83-BFC9-0B7024E34168}" name="Tipo de Gasto" dataDxfId="783" totalsRowDxfId="782"/>
    <tableColumn id="6" xr3:uid="{4BE867B1-622D-49D2-8233-90F20A46F652}" name="Valor Precios" dataDxfId="781" totalsRowDxfId="780"/>
    <tableColumn id="7" xr3:uid="{696AB085-F433-4E12-85F1-9ABC6AA7AFF0}" name="Presupuesto Inicial" dataDxfId="779" totalsRowDxfId="778" dataCellStyle="Millares"/>
    <tableColumn id="8" xr3:uid="{F25C014B-619C-4AE1-9843-6CF8EDC037B1}" name="Presupuesto Disponible" dataDxfId="777" totalsRowDxfId="776" dataCellStyle="Millares"/>
    <tableColumn id="9" xr3:uid="{967A242A-A0A1-4DF2-BB6D-5F5DF1C5B754}" name="Compromisos" dataDxfId="775" totalsRowDxfId="774" dataCellStyle="Millares"/>
    <tableColumn id="10" xr3:uid="{E973F716-C6DC-40DF-AAC4-9341086FC91E}" name="% Compromisos" dataDxfId="773" totalsRowDxfId="772" dataCellStyle="Porcentaje"/>
    <tableColumn id="11" xr3:uid="{B4A32CAB-BAE0-4B71-842A-15A2059CF1B4}" name="Giros" dataDxfId="771" totalsRowDxfId="770" dataCellStyle="Millares"/>
    <tableColumn id="12" xr3:uid="{0D23ABB5-8DC7-45A9-8691-22BD35ED8FB3}" name="% Giros" dataDxfId="769" totalsRowDxfId="768" dataCellStyle="Porcentaje"/>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2" Type="http://schemas.openxmlformats.org/officeDocument/2006/relationships/pivotTable" Target="../pivotTables/pivotTable4.xml"/><Relationship Id="rId16" Type="http://schemas.openxmlformats.org/officeDocument/2006/relationships/drawing" Target="../drawings/drawing3.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printerSettings" Target="../printerSettings/printerSettings3.bin"/><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C3687-9EFF-4027-936A-C5649A8B4D0B}">
  <sheetPr codeName="Hoja1">
    <tabColor theme="4" tint="0.39997558519241921"/>
  </sheetPr>
  <dimension ref="A1:A3"/>
  <sheetViews>
    <sheetView topLeftCell="A3" workbookViewId="0">
      <selection activeCell="A3" sqref="A3"/>
    </sheetView>
  </sheetViews>
  <sheetFormatPr baseColWidth="10" defaultRowHeight="14.5" x14ac:dyDescent="0.35"/>
  <cols>
    <col min="1" max="1" width="125.90625" customWidth="1"/>
  </cols>
  <sheetData>
    <row r="1" spans="1:1" ht="23.5" x14ac:dyDescent="0.35">
      <c r="A1" s="358" t="s">
        <v>240</v>
      </c>
    </row>
    <row r="3" spans="1:1" ht="409.5" x14ac:dyDescent="0.35">
      <c r="A3" s="357" t="s">
        <v>279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E98DF-F168-49CD-944A-55DE5DF30D1A}">
  <sheetPr codeName="Hoja9"/>
  <dimension ref="A1:I58"/>
  <sheetViews>
    <sheetView workbookViewId="0">
      <selection activeCell="F58" sqref="F58"/>
    </sheetView>
  </sheetViews>
  <sheetFormatPr baseColWidth="10" defaultColWidth="11.453125" defaultRowHeight="14.5" x14ac:dyDescent="0.35"/>
  <cols>
    <col min="1" max="2" width="11.453125" style="11"/>
    <col min="3" max="7" width="14.453125" style="16" customWidth="1"/>
    <col min="8" max="8" width="11.90625" style="16" bestFit="1" customWidth="1"/>
    <col min="9" max="16384" width="11.453125" style="16"/>
  </cols>
  <sheetData>
    <row r="1" spans="1:9" ht="18.5" x14ac:dyDescent="0.35">
      <c r="A1" s="20" t="s">
        <v>194</v>
      </c>
      <c r="B1" s="20"/>
      <c r="G1" s="335" t="s">
        <v>199</v>
      </c>
    </row>
    <row r="2" spans="1:9" ht="15" thickBot="1" x14ac:dyDescent="0.4">
      <c r="A2" s="18" t="str">
        <f>+'Serie Gasto $Corrientes'!A2</f>
        <v>Corte: junio 30 de 2025</v>
      </c>
      <c r="B2" s="18"/>
      <c r="G2" s="19" t="s">
        <v>105</v>
      </c>
    </row>
    <row r="3" spans="1:9" ht="29.5" thickBot="1" x14ac:dyDescent="0.4">
      <c r="A3" s="169" t="s">
        <v>195</v>
      </c>
      <c r="B3" s="359" t="s">
        <v>96</v>
      </c>
      <c r="C3" s="170" t="s">
        <v>97</v>
      </c>
      <c r="D3" s="170" t="s">
        <v>98</v>
      </c>
      <c r="E3" s="170" t="s">
        <v>196</v>
      </c>
      <c r="F3" s="170" t="s">
        <v>100</v>
      </c>
      <c r="G3" s="171" t="s">
        <v>197</v>
      </c>
      <c r="H3" s="146"/>
      <c r="I3" s="146"/>
    </row>
    <row r="4" spans="1:9" ht="15.75" customHeight="1" x14ac:dyDescent="0.35">
      <c r="A4" s="172">
        <v>2002</v>
      </c>
      <c r="B4" s="168"/>
      <c r="C4" s="168">
        <f>+'Serie Gasto $Corrientes'!B204</f>
        <v>4887526238299.29</v>
      </c>
      <c r="D4" s="168">
        <f>+'Serie Gasto $Corrientes'!C204</f>
        <v>4719608544728.251</v>
      </c>
      <c r="E4" s="157">
        <f t="shared" ref="E4:E8" si="0">+D4/C4</f>
        <v>0.96564362309603291</v>
      </c>
      <c r="F4" s="168">
        <v>3638523252573.0508</v>
      </c>
      <c r="G4" s="156">
        <f t="shared" ref="G4:G8" si="1">+F4/C4</f>
        <v>0.74445088888957978</v>
      </c>
      <c r="H4" s="146"/>
      <c r="I4" s="147">
        <f t="shared" ref="I4:I13" si="2">+F4-H4</f>
        <v>3638523252573.0508</v>
      </c>
    </row>
    <row r="5" spans="1:9" ht="15.75" customHeight="1" x14ac:dyDescent="0.35">
      <c r="A5" s="173">
        <v>2003</v>
      </c>
      <c r="B5" s="21"/>
      <c r="C5" s="21">
        <f>+'Serie Gasto $Corrientes'!E204</f>
        <v>5581703918341</v>
      </c>
      <c r="D5" s="21">
        <f>+'Serie Gasto $Corrientes'!F204</f>
        <v>5454633669759.6094</v>
      </c>
      <c r="E5" s="13">
        <f t="shared" si="0"/>
        <v>0.97723450572792858</v>
      </c>
      <c r="F5" s="54">
        <v>3884349878568.8193</v>
      </c>
      <c r="G5" s="116">
        <f t="shared" si="1"/>
        <v>0.69590754640445529</v>
      </c>
      <c r="H5" s="146"/>
      <c r="I5" s="147">
        <f t="shared" si="2"/>
        <v>3884349878568.8193</v>
      </c>
    </row>
    <row r="6" spans="1:9" ht="15.75" customHeight="1" x14ac:dyDescent="0.35">
      <c r="A6" s="173">
        <v>2004</v>
      </c>
      <c r="B6" s="21"/>
      <c r="C6" s="21">
        <f>+'Serie Gasto $Corrientes'!H204</f>
        <v>5857886934650</v>
      </c>
      <c r="D6" s="21">
        <f>+'Serie Gasto $Corrientes'!I204</f>
        <v>5676738727242.04</v>
      </c>
      <c r="E6" s="13">
        <f t="shared" si="0"/>
        <v>0.96907618575967214</v>
      </c>
      <c r="F6" s="54">
        <v>4472298105471.5293</v>
      </c>
      <c r="G6" s="116">
        <f t="shared" si="1"/>
        <v>0.76346610225906353</v>
      </c>
      <c r="H6" s="146"/>
      <c r="I6" s="147">
        <f t="shared" si="2"/>
        <v>4472298105471.5293</v>
      </c>
    </row>
    <row r="7" spans="1:9" ht="15.75" customHeight="1" x14ac:dyDescent="0.35">
      <c r="A7" s="173">
        <v>2005</v>
      </c>
      <c r="B7" s="21"/>
      <c r="C7" s="21">
        <f>+'Serie Gasto $Corrientes'!K204</f>
        <v>7577708230477</v>
      </c>
      <c r="D7" s="21">
        <f>+'Serie Gasto $Corrientes'!L204</f>
        <v>7418228418091.2803</v>
      </c>
      <c r="E7" s="13">
        <f t="shared" si="0"/>
        <v>0.97895408380276461</v>
      </c>
      <c r="F7" s="54">
        <v>5824005530880.501</v>
      </c>
      <c r="G7" s="116">
        <f t="shared" si="1"/>
        <v>0.76857083352150823</v>
      </c>
      <c r="H7" s="146"/>
      <c r="I7" s="147">
        <f t="shared" si="2"/>
        <v>5824005530880.501</v>
      </c>
    </row>
    <row r="8" spans="1:9" ht="15.75" customHeight="1" x14ac:dyDescent="0.35">
      <c r="A8" s="173">
        <v>2006</v>
      </c>
      <c r="B8" s="21"/>
      <c r="C8" s="21">
        <f>+'Serie Gasto $Corrientes'!N204</f>
        <v>10177309617135</v>
      </c>
      <c r="D8" s="21">
        <f>+'Serie Gasto $Corrientes'!O204</f>
        <v>9754931673224.291</v>
      </c>
      <c r="E8" s="13">
        <f t="shared" si="0"/>
        <v>0.95849807465820103</v>
      </c>
      <c r="F8" s="54">
        <v>7754255290080.749</v>
      </c>
      <c r="G8" s="116">
        <f t="shared" si="1"/>
        <v>0.76191602513746048</v>
      </c>
      <c r="H8" s="146"/>
      <c r="I8" s="147">
        <f t="shared" si="2"/>
        <v>7754255290080.749</v>
      </c>
    </row>
    <row r="9" spans="1:9" ht="15.75" customHeight="1" x14ac:dyDescent="0.35">
      <c r="A9" s="173">
        <v>2007</v>
      </c>
      <c r="B9" s="21"/>
      <c r="C9" s="21">
        <f>+'Serie Gasto $Corrientes'!Q204</f>
        <v>11786030352915.57</v>
      </c>
      <c r="D9" s="21">
        <f>+'Serie Gasto $Corrientes'!R204</f>
        <v>11119164991394.08</v>
      </c>
      <c r="E9" s="13">
        <f t="shared" ref="E9:E11" si="3">+D9/C9</f>
        <v>0.94341900185616578</v>
      </c>
      <c r="F9" s="54">
        <v>8999970230374.1211</v>
      </c>
      <c r="G9" s="116">
        <f t="shared" ref="G9:G13" si="4">+F9/C9</f>
        <v>0.76361335928069729</v>
      </c>
      <c r="H9" s="146"/>
      <c r="I9" s="147">
        <f t="shared" si="2"/>
        <v>8999970230374.1211</v>
      </c>
    </row>
    <row r="10" spans="1:9" ht="15.75" customHeight="1" x14ac:dyDescent="0.35">
      <c r="A10" s="173">
        <v>2008</v>
      </c>
      <c r="B10" s="21"/>
      <c r="C10" s="21">
        <f>+'Serie Gasto $Corrientes'!T204</f>
        <v>12250760705043.039</v>
      </c>
      <c r="D10" s="21">
        <f>+'Serie Gasto $Corrientes'!U204</f>
        <v>11537328314601.83</v>
      </c>
      <c r="E10" s="13">
        <f t="shared" si="3"/>
        <v>0.9417642375344476</v>
      </c>
      <c r="F10" s="54">
        <v>9701497210076.4414</v>
      </c>
      <c r="G10" s="116">
        <f t="shared" si="4"/>
        <v>0.79190977961742481</v>
      </c>
      <c r="H10" s="146"/>
      <c r="I10" s="147">
        <f t="shared" si="2"/>
        <v>9701497210076.4414</v>
      </c>
    </row>
    <row r="11" spans="1:9" ht="15.75" customHeight="1" x14ac:dyDescent="0.35">
      <c r="A11" s="173">
        <v>2009</v>
      </c>
      <c r="B11" s="21"/>
      <c r="C11" s="21">
        <f>+'Serie Gasto $Corrientes'!W204</f>
        <v>13972499786253</v>
      </c>
      <c r="D11" s="21">
        <f>+'Serie Gasto $Corrientes'!X204</f>
        <v>13061287133352.17</v>
      </c>
      <c r="E11" s="13">
        <f t="shared" si="3"/>
        <v>0.93478528059829802</v>
      </c>
      <c r="F11" s="54">
        <v>11045535799845.352</v>
      </c>
      <c r="G11" s="116">
        <f t="shared" si="4"/>
        <v>0.79051966139320506</v>
      </c>
      <c r="H11" s="146"/>
      <c r="I11" s="147">
        <f t="shared" si="2"/>
        <v>11045535799845.352</v>
      </c>
    </row>
    <row r="12" spans="1:9" ht="15.75" customHeight="1" x14ac:dyDescent="0.35">
      <c r="A12" s="173">
        <v>2010</v>
      </c>
      <c r="B12" s="21"/>
      <c r="C12" s="21">
        <f>+'Serie Gasto $Corrientes'!Z204</f>
        <v>10835207274965</v>
      </c>
      <c r="D12" s="21">
        <f>+'Serie Gasto $Corrientes'!AA204</f>
        <v>9961706798902.6895</v>
      </c>
      <c r="E12" s="13">
        <f>+D12/C12</f>
        <v>0.91938313186859344</v>
      </c>
      <c r="F12" s="54">
        <v>8543106448660.1904</v>
      </c>
      <c r="G12" s="116">
        <f t="shared" si="4"/>
        <v>0.7884580545495643</v>
      </c>
      <c r="H12" s="146"/>
      <c r="I12" s="147">
        <f t="shared" si="2"/>
        <v>8543106448660.1904</v>
      </c>
    </row>
    <row r="13" spans="1:9" ht="15.75" customHeight="1" x14ac:dyDescent="0.35">
      <c r="A13" s="173">
        <v>2011</v>
      </c>
      <c r="B13" s="21"/>
      <c r="C13" s="21">
        <f>+'Serie Gasto $Corrientes'!AC204</f>
        <v>10858499439853</v>
      </c>
      <c r="D13" s="21">
        <f>+'Serie Gasto $Corrientes'!AD204</f>
        <v>9776809560924.5098</v>
      </c>
      <c r="E13" s="13">
        <f>+D13/C13</f>
        <v>0.90038311601707521</v>
      </c>
      <c r="F13" s="54">
        <v>8490526639576.0107</v>
      </c>
      <c r="G13" s="116">
        <f t="shared" si="4"/>
        <v>0.78192449026740973</v>
      </c>
      <c r="H13" s="146"/>
      <c r="I13" s="147">
        <f t="shared" si="2"/>
        <v>8490526639576.0107</v>
      </c>
    </row>
    <row r="14" spans="1:9" ht="15.75" customHeight="1" x14ac:dyDescent="0.35">
      <c r="A14" s="173">
        <v>2012</v>
      </c>
      <c r="B14" s="21">
        <f>+'Serie Gasto $Corrientes'!AF204</f>
        <v>11536091568000</v>
      </c>
      <c r="C14" s="21">
        <f>+'Serie Gasto $Corrientes'!AG204</f>
        <v>11286699589214</v>
      </c>
      <c r="D14" s="21">
        <f>+'Serie Gasto $Corrientes'!AH204</f>
        <v>9844061091277.9004</v>
      </c>
      <c r="E14" s="13">
        <f>+D14/C14</f>
        <v>0.87218243149532038</v>
      </c>
      <c r="F14" s="54">
        <f>+'Serie Gasto $Corrientes'!AJ204</f>
        <v>8345280298232.8594</v>
      </c>
      <c r="G14" s="116">
        <f>+F14/C14</f>
        <v>0.73939066352115257</v>
      </c>
      <c r="H14" s="286"/>
      <c r="I14" s="287"/>
    </row>
    <row r="15" spans="1:9" ht="15.75" customHeight="1" x14ac:dyDescent="0.35">
      <c r="A15" s="173">
        <v>2013</v>
      </c>
      <c r="B15" s="21">
        <f>+'Serie Gasto $Corrientes'!AL204</f>
        <v>13660944944000</v>
      </c>
      <c r="C15" s="21">
        <f>+'Serie Gasto $Corrientes'!AM204</f>
        <v>12747259714300</v>
      </c>
      <c r="D15" s="21">
        <f>+'Serie Gasto $Corrientes'!AN204</f>
        <v>11043296979521.811</v>
      </c>
      <c r="E15" s="13">
        <f t="shared" ref="E15:E24" si="5">+D15/C15</f>
        <v>0.86632713438272013</v>
      </c>
      <c r="F15" s="54">
        <f>+'Serie Gasto $Corrientes'!AP204</f>
        <v>8551281931773.1494</v>
      </c>
      <c r="G15" s="116">
        <f t="shared" ref="G15:G24" si="6">+F15/C15</f>
        <v>0.67083295731240478</v>
      </c>
      <c r="H15" s="286"/>
      <c r="I15" s="287"/>
    </row>
    <row r="16" spans="1:9" ht="15.75" customHeight="1" x14ac:dyDescent="0.35">
      <c r="A16" s="173">
        <v>2014</v>
      </c>
      <c r="B16" s="21">
        <f>+'Serie Gasto $Corrientes'!AR204</f>
        <v>14730328933000</v>
      </c>
      <c r="C16" s="21">
        <f>+'Serie Gasto $Corrientes'!AS204</f>
        <v>13953302586688</v>
      </c>
      <c r="D16" s="21">
        <f>+'Serie Gasto $Corrientes'!AT204</f>
        <v>11940796923747.16</v>
      </c>
      <c r="E16" s="13">
        <f t="shared" si="5"/>
        <v>0.85576850710161989</v>
      </c>
      <c r="F16" s="54">
        <f>+'Serie Gasto $Corrientes'!AV204</f>
        <v>9685987268985.7305</v>
      </c>
      <c r="G16" s="116">
        <f t="shared" si="6"/>
        <v>0.69417166357637394</v>
      </c>
      <c r="H16" s="286"/>
      <c r="I16" s="287"/>
    </row>
    <row r="17" spans="1:9" ht="15.75" customHeight="1" x14ac:dyDescent="0.35">
      <c r="A17" s="173">
        <v>2015</v>
      </c>
      <c r="B17" s="21">
        <f>+'Serie Gasto $Corrientes'!AX204</f>
        <v>17302281100000</v>
      </c>
      <c r="C17" s="21">
        <f>+'Serie Gasto $Corrientes'!AY204</f>
        <v>16014459033927</v>
      </c>
      <c r="D17" s="21">
        <f>+'Serie Gasto $Corrientes'!AZ204</f>
        <v>13708615212847.82</v>
      </c>
      <c r="E17" s="13">
        <f t="shared" si="5"/>
        <v>0.85601487904185858</v>
      </c>
      <c r="F17" s="54">
        <f>+'Serie Gasto $Corrientes'!BB204</f>
        <v>11758768275204.76</v>
      </c>
      <c r="G17" s="116">
        <f t="shared" si="6"/>
        <v>0.73425947453445284</v>
      </c>
      <c r="H17" s="286"/>
      <c r="I17" s="287"/>
    </row>
    <row r="18" spans="1:9" ht="15.75" customHeight="1" x14ac:dyDescent="0.35">
      <c r="A18" s="173">
        <v>2016</v>
      </c>
      <c r="B18" s="21">
        <f>+'Serie Gasto $Corrientes'!BD204</f>
        <v>16686698215000</v>
      </c>
      <c r="C18" s="21">
        <f>+'Serie Gasto $Corrientes'!BE204</f>
        <v>14898090803365</v>
      </c>
      <c r="D18" s="21">
        <f>+'Serie Gasto $Corrientes'!BF204</f>
        <v>13397702456401.141</v>
      </c>
      <c r="E18" s="13">
        <f t="shared" si="5"/>
        <v>0.89928989111645297</v>
      </c>
      <c r="F18" s="54">
        <f>+'Serie Gasto $Corrientes'!BH204</f>
        <v>11606044176455.371</v>
      </c>
      <c r="G18" s="116">
        <f t="shared" si="6"/>
        <v>0.77902895945794204</v>
      </c>
      <c r="H18" s="286"/>
      <c r="I18" s="287"/>
    </row>
    <row r="19" spans="1:9" ht="15.75" customHeight="1" x14ac:dyDescent="0.35">
      <c r="A19" s="173">
        <v>2017</v>
      </c>
      <c r="B19" s="21">
        <f>+'Serie Gasto $Corrientes'!BJ204</f>
        <v>18820354302000</v>
      </c>
      <c r="C19" s="21">
        <f>+'Serie Gasto $Corrientes'!BK204</f>
        <v>17105346860788</v>
      </c>
      <c r="D19" s="21">
        <f>+'Serie Gasto $Corrientes'!BL204</f>
        <v>15698411856725.82</v>
      </c>
      <c r="E19" s="13">
        <f t="shared" si="5"/>
        <v>0.91774881763506277</v>
      </c>
      <c r="F19" s="54">
        <f>+'Serie Gasto $Corrientes'!BN204</f>
        <v>13231806432999.609</v>
      </c>
      <c r="G19" s="116">
        <f t="shared" si="6"/>
        <v>0.77354797541884246</v>
      </c>
      <c r="H19" s="286"/>
      <c r="I19" s="287"/>
    </row>
    <row r="20" spans="1:9" ht="15.75" customHeight="1" x14ac:dyDescent="0.35">
      <c r="A20" s="173">
        <v>2018</v>
      </c>
      <c r="B20" s="21">
        <f>+'Serie Gasto $Corrientes'!BP204</f>
        <v>20919909349000</v>
      </c>
      <c r="C20" s="21">
        <f>+'Serie Gasto $Corrientes'!BQ204</f>
        <v>20412886778099</v>
      </c>
      <c r="D20" s="21">
        <f>+'Serie Gasto $Corrientes'!BR204</f>
        <v>17965200507502.59</v>
      </c>
      <c r="E20" s="13">
        <f t="shared" si="5"/>
        <v>0.88009112590471361</v>
      </c>
      <c r="F20" s="54">
        <f>+'Serie Gasto $Corrientes'!BT204</f>
        <v>15254025204149</v>
      </c>
      <c r="G20" s="116">
        <f t="shared" si="6"/>
        <v>0.74727427678259861</v>
      </c>
      <c r="H20" s="286"/>
      <c r="I20" s="287"/>
    </row>
    <row r="21" spans="1:9" ht="15.75" customHeight="1" x14ac:dyDescent="0.35">
      <c r="A21" s="173">
        <v>2019</v>
      </c>
      <c r="B21" s="21">
        <f>+'Serie Gasto $Corrientes'!BV204</f>
        <v>25634215786000</v>
      </c>
      <c r="C21" s="21">
        <f>+'Serie Gasto $Corrientes'!BW204</f>
        <v>22138950652703</v>
      </c>
      <c r="D21" s="21">
        <f>+'Serie Gasto $Corrientes'!BX204</f>
        <v>19545669610129.078</v>
      </c>
      <c r="E21" s="13">
        <f t="shared" si="5"/>
        <v>0.88286341646200373</v>
      </c>
      <c r="F21" s="54">
        <f>+'Serie Gasto $Corrientes'!BZ204</f>
        <v>16396338102514</v>
      </c>
      <c r="G21" s="116">
        <f t="shared" si="6"/>
        <v>0.74061044535153386</v>
      </c>
      <c r="H21" s="286"/>
      <c r="I21" s="287"/>
    </row>
    <row r="22" spans="1:9" ht="15.75" customHeight="1" x14ac:dyDescent="0.35">
      <c r="A22" s="173">
        <v>2020</v>
      </c>
      <c r="B22" s="21">
        <f>+'Serie Gasto $Corrientes'!CB204</f>
        <v>21068249451000</v>
      </c>
      <c r="C22" s="21">
        <f>+'Serie Gasto $Corrientes'!CC204</f>
        <v>20693891636821</v>
      </c>
      <c r="D22" s="21">
        <f>+'Serie Gasto $Corrientes'!CD204</f>
        <v>18714548293895</v>
      </c>
      <c r="E22" s="13">
        <f t="shared" si="5"/>
        <v>0.90435132368219617</v>
      </c>
      <c r="F22" s="54">
        <f>+'Serie Gasto $Corrientes'!CF204</f>
        <v>16401931378021</v>
      </c>
      <c r="G22" s="116">
        <f t="shared" si="6"/>
        <v>0.79259772235574866</v>
      </c>
      <c r="H22" s="286"/>
      <c r="I22" s="287"/>
    </row>
    <row r="23" spans="1:9" ht="15.75" customHeight="1" x14ac:dyDescent="0.35">
      <c r="A23" s="173">
        <v>2021</v>
      </c>
      <c r="B23" s="21">
        <f>+'Serie Gasto $Corrientes'!CH204</f>
        <v>23980281765000</v>
      </c>
      <c r="C23" s="21">
        <f>+'Serie Gasto $Corrientes'!CI204</f>
        <v>24677731065866</v>
      </c>
      <c r="D23" s="21">
        <f>+'Serie Gasto $Corrientes'!CJ204</f>
        <v>23022951300419</v>
      </c>
      <c r="E23" s="13">
        <f t="shared" si="5"/>
        <v>0.93294441206809831</v>
      </c>
      <c r="F23" s="54">
        <f>+'Serie Gasto $Corrientes'!CL204</f>
        <v>19499677888691</v>
      </c>
      <c r="G23" s="116">
        <f t="shared" si="6"/>
        <v>0.79017304454147197</v>
      </c>
      <c r="H23" s="286"/>
      <c r="I23" s="287"/>
    </row>
    <row r="24" spans="1:9" ht="15.75" customHeight="1" x14ac:dyDescent="0.35">
      <c r="A24" s="173">
        <v>2022</v>
      </c>
      <c r="B24" s="21">
        <f>+'Serie Gasto $Corrientes'!CN204</f>
        <v>28509249042000</v>
      </c>
      <c r="C24" s="21">
        <f>+'Serie Gasto $Corrientes'!CO204</f>
        <v>29016002708971</v>
      </c>
      <c r="D24" s="21">
        <f>+'Serie Gasto $Corrientes'!CP204</f>
        <v>27475660218208</v>
      </c>
      <c r="E24" s="13">
        <f t="shared" si="5"/>
        <v>0.94691403546475528</v>
      </c>
      <c r="F24" s="21">
        <f>+'Serie Gasto $Corrientes'!CR204</f>
        <v>23811898891467</v>
      </c>
      <c r="G24" s="116">
        <f t="shared" si="6"/>
        <v>0.82064711429410553</v>
      </c>
      <c r="H24" s="286"/>
      <c r="I24" s="287"/>
    </row>
    <row r="25" spans="1:9" ht="15.75" customHeight="1" x14ac:dyDescent="0.35">
      <c r="A25" s="173">
        <v>2023</v>
      </c>
      <c r="B25" s="21">
        <f>+'Serie Gasto $Corrientes'!DC204</f>
        <v>31495304169000</v>
      </c>
      <c r="C25" s="21">
        <f>+'Serie Gasto $Corrientes'!DD204</f>
        <v>31376867863397</v>
      </c>
      <c r="D25" s="21">
        <f>+'Serie Gasto $Corrientes'!DE193</f>
        <v>30365529478298</v>
      </c>
      <c r="E25" s="13">
        <f t="shared" ref="E25" si="7">+D25/C25</f>
        <v>0.96776802612988699</v>
      </c>
      <c r="F25" s="21">
        <f>+'Serie Gasto $Corrientes'!DG204</f>
        <v>26324543430409</v>
      </c>
      <c r="G25" s="116">
        <f t="shared" ref="G25" si="8">+F25/C25</f>
        <v>0.83897932531112074</v>
      </c>
      <c r="H25" s="286"/>
      <c r="I25" s="287"/>
    </row>
    <row r="26" spans="1:9" ht="15.75" customHeight="1" x14ac:dyDescent="0.35">
      <c r="A26" s="173">
        <v>2024</v>
      </c>
      <c r="B26" s="21">
        <f>+'Serie Gasto $Corrientes'!FQ204</f>
        <v>33206263353000</v>
      </c>
      <c r="C26" s="21">
        <f>+'Serie Gasto $Corrientes'!GD204</f>
        <v>33643760976978</v>
      </c>
      <c r="D26" s="21">
        <f>+'Serie Gasto $Corrientes'!GE204</f>
        <v>31758133276038</v>
      </c>
      <c r="E26" s="13">
        <f t="shared" ref="E26:E27" si="9">+D26/C26</f>
        <v>0.94395312396166675</v>
      </c>
      <c r="F26" s="21">
        <f>+'Serie Gasto $Corrientes'!GG204</f>
        <v>28823732475487</v>
      </c>
      <c r="G26" s="116">
        <f t="shared" ref="G26:G27" si="10">+F26/C26</f>
        <v>0.85673336269422184</v>
      </c>
      <c r="H26" s="286"/>
      <c r="I26" s="146"/>
    </row>
    <row r="27" spans="1:9" ht="15" thickBot="1" x14ac:dyDescent="0.4">
      <c r="A27" s="174">
        <v>2025</v>
      </c>
      <c r="B27" s="175">
        <f>+'Serie Gasto $Corrientes'!HM204</f>
        <v>38432743135000</v>
      </c>
      <c r="C27" s="175">
        <f>+'Serie Gasto $Corrientes'!HN204</f>
        <v>38485252979182</v>
      </c>
      <c r="D27" s="175">
        <f>+'Serie Gasto $Corrientes'!HO204</f>
        <v>19150394599022</v>
      </c>
      <c r="E27" s="176">
        <f t="shared" si="9"/>
        <v>0.49760344850483662</v>
      </c>
      <c r="F27" s="175">
        <f>+'Serie Gasto $Corrientes'!HQ204</f>
        <v>12376272982425</v>
      </c>
      <c r="G27" s="131">
        <f t="shared" si="10"/>
        <v>0.32158481559468383</v>
      </c>
      <c r="H27" s="146"/>
      <c r="I27" s="146"/>
    </row>
    <row r="28" spans="1:9" x14ac:dyDescent="0.35">
      <c r="A28" s="17" t="s">
        <v>198</v>
      </c>
      <c r="B28" s="17"/>
    </row>
    <row r="30" spans="1:9" x14ac:dyDescent="0.35">
      <c r="H30" s="285"/>
    </row>
    <row r="31" spans="1:9" ht="18.5" x14ac:dyDescent="0.35">
      <c r="A31" s="288" t="s">
        <v>194</v>
      </c>
      <c r="B31" s="288"/>
      <c r="C31" s="289"/>
      <c r="D31" s="289"/>
      <c r="E31" s="289"/>
      <c r="F31" s="289"/>
      <c r="G31" s="334" t="str">
        <f>+'Plan de Gob $Constantes'!A3</f>
        <v>Millones de pesos 2025 - Constantes</v>
      </c>
      <c r="H31" s="285"/>
    </row>
    <row r="32" spans="1:9" ht="15" thickBot="1" x14ac:dyDescent="0.4">
      <c r="A32" s="290" t="str">
        <f>+'Serie Gasto $Corrientes'!A2</f>
        <v>Corte: junio 30 de 2025</v>
      </c>
      <c r="B32" s="290"/>
      <c r="C32" s="289"/>
      <c r="D32" s="289"/>
      <c r="E32" s="289"/>
      <c r="F32" s="289"/>
      <c r="G32" s="291" t="s">
        <v>105</v>
      </c>
    </row>
    <row r="33" spans="1:7" ht="29.5" thickBot="1" x14ac:dyDescent="0.4">
      <c r="A33" s="169" t="s">
        <v>195</v>
      </c>
      <c r="B33" s="359" t="s">
        <v>96</v>
      </c>
      <c r="C33" s="170" t="s">
        <v>97</v>
      </c>
      <c r="D33" s="170" t="s">
        <v>98</v>
      </c>
      <c r="E33" s="170" t="s">
        <v>196</v>
      </c>
      <c r="F33" s="170" t="s">
        <v>100</v>
      </c>
      <c r="G33" s="171" t="s">
        <v>197</v>
      </c>
    </row>
    <row r="34" spans="1:7" x14ac:dyDescent="0.35">
      <c r="A34" s="172">
        <v>2002</v>
      </c>
      <c r="B34" s="168"/>
      <c r="C34" s="168">
        <f>+'Serie Gasto Constantes'!B188</f>
        <v>14851602760578.658</v>
      </c>
      <c r="D34" s="168">
        <f>+'Serie Gasto Constantes'!C188</f>
        <v>14341355498508.215</v>
      </c>
      <c r="E34" s="157">
        <f t="shared" ref="E34:E41" si="11">+D34/C34</f>
        <v>0.96564362309603258</v>
      </c>
      <c r="F34" s="168">
        <f>+'Serie Gasto Constantes'!E188</f>
        <v>15926690710541.779</v>
      </c>
      <c r="G34" s="156">
        <f t="shared" ref="G34:G43" si="12">+F34/C34</f>
        <v>1.0723886820361759</v>
      </c>
    </row>
    <row r="35" spans="1:7" x14ac:dyDescent="0.35">
      <c r="A35" s="173">
        <v>2003</v>
      </c>
      <c r="B35" s="21"/>
      <c r="C35" s="21">
        <f>+'Serie Gasto Constantes'!E188</f>
        <v>15926690710541.779</v>
      </c>
      <c r="D35" s="21">
        <f>+'Serie Gasto Constantes'!F188</f>
        <v>15564111724400.938</v>
      </c>
      <c r="E35" s="13">
        <f t="shared" si="11"/>
        <v>0.9772345057281201</v>
      </c>
      <c r="F35" s="21">
        <f>+'Serie Gasto Constantes'!H188</f>
        <v>15843034057581.053</v>
      </c>
      <c r="G35" s="116">
        <f t="shared" si="12"/>
        <v>0.99474739263283651</v>
      </c>
    </row>
    <row r="36" spans="1:7" x14ac:dyDescent="0.35">
      <c r="A36" s="173">
        <v>2004</v>
      </c>
      <c r="B36" s="21"/>
      <c r="C36" s="21">
        <f>+'Serie Gasto Constantes'!H188</f>
        <v>15843034057581.053</v>
      </c>
      <c r="D36" s="21">
        <f>+'Serie Gasto Constantes'!I188</f>
        <v>15353107015384.436</v>
      </c>
      <c r="E36" s="13">
        <f t="shared" si="11"/>
        <v>0.96907618575987453</v>
      </c>
      <c r="F36" s="21">
        <f>+'Serie Gasto Constantes'!K188</f>
        <v>19548237933321.547</v>
      </c>
      <c r="G36" s="116">
        <f t="shared" si="12"/>
        <v>1.2338695897688559</v>
      </c>
    </row>
    <row r="37" spans="1:7" x14ac:dyDescent="0.35">
      <c r="A37" s="173">
        <v>2005</v>
      </c>
      <c r="B37" s="21"/>
      <c r="C37" s="21">
        <f>+'Serie Gasto Constantes'!K188</f>
        <v>19548237933321.547</v>
      </c>
      <c r="D37" s="21">
        <f>+'Serie Gasto Constantes'!L188</f>
        <v>19136827355976.309</v>
      </c>
      <c r="E37" s="13">
        <f t="shared" si="11"/>
        <v>0.97895408380292137</v>
      </c>
      <c r="F37" s="21">
        <f>+'Serie Gasto Constantes'!N188</f>
        <v>25128574968786.488</v>
      </c>
      <c r="G37" s="116">
        <f t="shared" si="12"/>
        <v>1.2854649638754809</v>
      </c>
    </row>
    <row r="38" spans="1:7" x14ac:dyDescent="0.35">
      <c r="A38" s="173">
        <v>2006</v>
      </c>
      <c r="B38" s="21"/>
      <c r="C38" s="21">
        <f>+'Serie Gasto Constantes'!N188</f>
        <v>25128574968786.488</v>
      </c>
      <c r="D38" s="21">
        <f>+'Serie Gasto Constantes'!O188</f>
        <v>24085690726489.809</v>
      </c>
      <c r="E38" s="13">
        <f t="shared" si="11"/>
        <v>0.95849807465834813</v>
      </c>
      <c r="F38" s="21">
        <f>+'Serie Gasto Constantes'!Q188</f>
        <v>27533813530311.359</v>
      </c>
      <c r="G38" s="116">
        <f t="shared" si="12"/>
        <v>1.0957172686677434</v>
      </c>
    </row>
    <row r="39" spans="1:7" x14ac:dyDescent="0.35">
      <c r="A39" s="173">
        <v>2007</v>
      </c>
      <c r="B39" s="21"/>
      <c r="C39" s="21">
        <f>+'Serie Gasto Constantes'!Q188</f>
        <v>27533813530311.359</v>
      </c>
      <c r="D39" s="21">
        <f>+'Serie Gasto Constantes'!R188</f>
        <v>25975922878060.129</v>
      </c>
      <c r="E39" s="13">
        <f t="shared" si="11"/>
        <v>0.94341900185616556</v>
      </c>
      <c r="F39" s="21">
        <f>+'Serie Gasto Constantes'!T188</f>
        <v>26577582356467.383</v>
      </c>
      <c r="G39" s="116">
        <f t="shared" si="12"/>
        <v>0.9652706599181663</v>
      </c>
    </row>
    <row r="40" spans="1:7" x14ac:dyDescent="0.35">
      <c r="A40" s="173">
        <v>2008</v>
      </c>
      <c r="B40" s="21"/>
      <c r="C40" s="21">
        <f>+'Serie Gasto Constantes'!T188</f>
        <v>26577582356467.383</v>
      </c>
      <c r="D40" s="21">
        <f>+'Serie Gasto Constantes'!U188</f>
        <v>25029816583447.5</v>
      </c>
      <c r="E40" s="13">
        <f t="shared" si="11"/>
        <v>0.94176423753444793</v>
      </c>
      <c r="F40" s="21">
        <f>+'Serie Gasto Constantes'!W188</f>
        <v>29716794182480.281</v>
      </c>
      <c r="G40" s="116">
        <f t="shared" si="12"/>
        <v>1.1181150258104271</v>
      </c>
    </row>
    <row r="41" spans="1:7" x14ac:dyDescent="0.35">
      <c r="A41" s="173">
        <v>2009</v>
      </c>
      <c r="B41" s="21"/>
      <c r="C41" s="21">
        <f>+'Serie Gasto Constantes'!W188</f>
        <v>29716794182480.281</v>
      </c>
      <c r="D41" s="21">
        <f>+'Serie Gasto Constantes'!X188</f>
        <v>27778821788351.703</v>
      </c>
      <c r="E41" s="13">
        <f t="shared" si="11"/>
        <v>0.93478528059829813</v>
      </c>
      <c r="F41" s="21">
        <f>+'Serie Gasto Constantes'!Z188</f>
        <v>22338461651637.715</v>
      </c>
      <c r="G41" s="116">
        <f t="shared" si="12"/>
        <v>0.75171169253537762</v>
      </c>
    </row>
    <row r="42" spans="1:7" x14ac:dyDescent="0.35">
      <c r="A42" s="173">
        <v>2010</v>
      </c>
      <c r="B42" s="21"/>
      <c r="C42" s="21">
        <f>+'Serie Gasto Constantes'!Z188</f>
        <v>22338461651637.715</v>
      </c>
      <c r="D42" s="21">
        <f>+'Serie Gasto Constantes'!AA188</f>
        <v>20537604834409.156</v>
      </c>
      <c r="E42" s="13">
        <f>+D42/C42</f>
        <v>0.91938313186859355</v>
      </c>
      <c r="F42" s="21">
        <f>+'Serie Gasto Constantes'!AC188</f>
        <v>21581403171987.629</v>
      </c>
      <c r="G42" s="116">
        <f t="shared" si="12"/>
        <v>0.96610964123419918</v>
      </c>
    </row>
    <row r="43" spans="1:7" x14ac:dyDescent="0.35">
      <c r="A43" s="173">
        <v>2011</v>
      </c>
      <c r="B43" s="21"/>
      <c r="C43" s="21">
        <f>+'Serie Gasto Constantes'!AC188</f>
        <v>21581403171987.629</v>
      </c>
      <c r="D43" s="21">
        <f>+'Serie Gasto Constantes'!AD188</f>
        <v>19431531036017.004</v>
      </c>
      <c r="E43" s="13">
        <f>+D43/C43</f>
        <v>0.90038311601716747</v>
      </c>
      <c r="F43" s="21">
        <f>+'Serie Gasto Constantes'!AF188</f>
        <v>22381728619447.094</v>
      </c>
      <c r="G43" s="116">
        <f t="shared" si="12"/>
        <v>1.0370840320752766</v>
      </c>
    </row>
    <row r="44" spans="1:7" x14ac:dyDescent="0.35">
      <c r="A44" s="173">
        <v>2012</v>
      </c>
      <c r="B44" s="21">
        <f>+'Serie Gasto Constantes'!AF188</f>
        <v>22381728619447.094</v>
      </c>
      <c r="C44" s="21">
        <f>+'Serie Gasto Constantes'!AG188</f>
        <v>21897871191985.418</v>
      </c>
      <c r="D44" s="21">
        <f>+'Serie Gasto Constantes'!AH188</f>
        <v>19098938540797.156</v>
      </c>
      <c r="E44" s="13">
        <f>+D44/C44</f>
        <v>0.87218243149531971</v>
      </c>
      <c r="F44" s="21">
        <f>+'Serie Gasto Constantes'!AJ188</f>
        <v>16191081510342.822</v>
      </c>
      <c r="G44" s="116">
        <f>+F44/C44</f>
        <v>0.73939066352115224</v>
      </c>
    </row>
    <row r="45" spans="1:7" x14ac:dyDescent="0.35">
      <c r="A45" s="173">
        <v>2013</v>
      </c>
      <c r="B45" s="21">
        <f>+'Serie Gasto Constantes'!AL188</f>
        <v>26001224732080.441</v>
      </c>
      <c r="C45" s="21">
        <f>+'Serie Gasto Constantes'!AM188</f>
        <v>24262184344376.773</v>
      </c>
      <c r="D45" s="21">
        <f>+'Serie Gasto Constantes'!AN188</f>
        <v>21018988636929.219</v>
      </c>
      <c r="E45" s="13">
        <f t="shared" ref="E45:E56" si="13">+D45/C45</f>
        <v>0.8663271343827198</v>
      </c>
      <c r="F45" s="21">
        <f>+'Serie Gasto Constantes'!AP188</f>
        <v>16275872874596.998</v>
      </c>
      <c r="G45" s="116">
        <f t="shared" ref="G45:G56" si="14">+F45/C45</f>
        <v>0.67083295731240467</v>
      </c>
    </row>
    <row r="46" spans="1:7" x14ac:dyDescent="0.35">
      <c r="A46" s="173">
        <v>2014</v>
      </c>
      <c r="B46" s="21">
        <f>+'Serie Gasto Constantes'!AR188</f>
        <v>27047323079129.254</v>
      </c>
      <c r="C46" s="21">
        <f>+'Serie Gasto Constantes'!AS188</f>
        <v>25620574041460.902</v>
      </c>
      <c r="D46" s="21">
        <f>+'Serie Gasto Constantes'!AT188</f>
        <v>21925280398547.508</v>
      </c>
      <c r="E46" s="13">
        <f t="shared" si="13"/>
        <v>0.85576850710161967</v>
      </c>
      <c r="F46" s="21">
        <f>+'Serie Gasto Constantes'!AV188</f>
        <v>17785076504142.574</v>
      </c>
      <c r="G46" s="116">
        <f t="shared" si="14"/>
        <v>0.69417166357637383</v>
      </c>
    </row>
    <row r="47" spans="1:7" x14ac:dyDescent="0.35">
      <c r="A47" s="173">
        <v>2015</v>
      </c>
      <c r="B47" s="21">
        <f>+'Serie Gasto Constantes'!AX188</f>
        <v>29756499585743.488</v>
      </c>
      <c r="C47" s="21">
        <f>+'Serie Gasto Constantes'!AY188</f>
        <v>27541700476069.309</v>
      </c>
      <c r="D47" s="21">
        <f>+'Serie Gasto Constantes'!AZ188</f>
        <v>23576105401629.551</v>
      </c>
      <c r="E47" s="13">
        <f t="shared" si="13"/>
        <v>0.85601487904185791</v>
      </c>
      <c r="F47" s="21">
        <f>+'Serie Gasto Constantes'!BB188</f>
        <v>20222754519343.93</v>
      </c>
      <c r="G47" s="116">
        <f t="shared" si="14"/>
        <v>0.73425947453445251</v>
      </c>
    </row>
    <row r="48" spans="1:7" x14ac:dyDescent="0.35">
      <c r="A48" s="173">
        <v>2016</v>
      </c>
      <c r="B48" s="21">
        <f>+'Serie Gasto Constantes'!BD188</f>
        <v>27138255276975.527</v>
      </c>
      <c r="C48" s="21">
        <f>+'Serie Gasto Constantes'!BE188</f>
        <v>24229370373453.531</v>
      </c>
      <c r="D48" s="21">
        <f>+'Serie Gasto Constantes'!BF188</f>
        <v>21789227844963.234</v>
      </c>
      <c r="E48" s="13">
        <f t="shared" si="13"/>
        <v>0.89928989111645286</v>
      </c>
      <c r="F48" s="21">
        <f>+'Serie Gasto Constantes'!BH188</f>
        <v>18875381190352.59</v>
      </c>
      <c r="G48" s="116">
        <f t="shared" si="14"/>
        <v>0.77902895945794193</v>
      </c>
    </row>
    <row r="49" spans="1:7" x14ac:dyDescent="0.35">
      <c r="A49" s="173">
        <v>2017</v>
      </c>
      <c r="B49" s="21">
        <f>+'Serie Gasto Constantes'!BJ188</f>
        <v>29405070695081.859</v>
      </c>
      <c r="C49" s="21">
        <f>+'Serie Gasto Constantes'!BK188</f>
        <v>26725529479108.504</v>
      </c>
      <c r="D49" s="21">
        <f>+'Serie Gasto Constantes'!BL188</f>
        <v>24527323080122.863</v>
      </c>
      <c r="E49" s="13">
        <f t="shared" si="13"/>
        <v>0.91774881763506344</v>
      </c>
      <c r="F49" s="21">
        <f>+'Serie Gasto Constantes'!BN188</f>
        <v>20673479220560.98</v>
      </c>
      <c r="G49" s="116">
        <f t="shared" si="14"/>
        <v>0.77354797541884268</v>
      </c>
    </row>
    <row r="50" spans="1:7" x14ac:dyDescent="0.35">
      <c r="A50" s="173">
        <v>2018</v>
      </c>
      <c r="B50" s="21">
        <f>+'Serie Gasto Constantes'!BP188</f>
        <v>31678720827681.563</v>
      </c>
      <c r="C50" s="21">
        <f>+'Serie Gasto Constantes'!BQ188</f>
        <v>30910943768567.605</v>
      </c>
      <c r="D50" s="21">
        <f>+'Serie Gasto Constantes'!BR188</f>
        <v>27204447304055.922</v>
      </c>
      <c r="E50" s="13">
        <f t="shared" si="13"/>
        <v>0.8800911259047125</v>
      </c>
      <c r="F50" s="21">
        <f>+'Serie Gasto Constantes'!BT188</f>
        <v>23098953149323.922</v>
      </c>
      <c r="G50" s="116">
        <f t="shared" si="14"/>
        <v>0.74727427678259828</v>
      </c>
    </row>
    <row r="51" spans="1:7" x14ac:dyDescent="0.35">
      <c r="A51" s="173">
        <v>2019</v>
      </c>
      <c r="B51" s="21">
        <f>+'Serie Gasto Constantes'!BV188</f>
        <v>37396462363686.906</v>
      </c>
      <c r="C51" s="21">
        <f>+'Serie Gasto Constantes'!BW188</f>
        <v>32297396642322.598</v>
      </c>
      <c r="D51" s="21">
        <f>+'Serie Gasto Constantes'!BX188</f>
        <v>28514189942469.355</v>
      </c>
      <c r="E51" s="13">
        <f t="shared" si="13"/>
        <v>0.88286341646200306</v>
      </c>
      <c r="F51" s="21">
        <f>+'Serie Gasto Constantes'!BZ188</f>
        <v>23919789310965.676</v>
      </c>
      <c r="G51" s="116">
        <f t="shared" si="14"/>
        <v>0.74061044535153397</v>
      </c>
    </row>
    <row r="52" spans="1:7" x14ac:dyDescent="0.35">
      <c r="A52" s="173">
        <v>2020</v>
      </c>
      <c r="B52" s="21">
        <f>+'Serie Gasto Constantes'!CB188</f>
        <v>30245876120380.277</v>
      </c>
      <c r="C52" s="21">
        <f>+'Serie Gasto Constantes'!CC188</f>
        <v>29708442761301.785</v>
      </c>
      <c r="D52" s="21">
        <f>+'Serie Gasto Constantes'!CD188</f>
        <v>26866869535720.047</v>
      </c>
      <c r="E52" s="13">
        <f t="shared" si="13"/>
        <v>0.90435132368219684</v>
      </c>
      <c r="F52" s="21">
        <f>+'Serie Gasto Constantes'!CF188</f>
        <v>23546844067343.938</v>
      </c>
      <c r="G52" s="116">
        <f t="shared" si="14"/>
        <v>0.7925977223557491</v>
      </c>
    </row>
    <row r="53" spans="1:7" x14ac:dyDescent="0.35">
      <c r="A53" s="173">
        <v>2021</v>
      </c>
      <c r="B53" s="21">
        <f>+'Serie Gasto Constantes'!CH188</f>
        <v>32594021360315.199</v>
      </c>
      <c r="C53" s="21">
        <f>+'Serie Gasto Constantes'!CI188</f>
        <v>33541995101113.477</v>
      </c>
      <c r="D53" s="21">
        <f>+'Serie Gasto Constantes'!CJ188</f>
        <v>31292816899199.34</v>
      </c>
      <c r="E53" s="13">
        <f t="shared" si="13"/>
        <v>0.93294441206809808</v>
      </c>
      <c r="F53" s="21">
        <f>+'Serie Gasto Constantes'!CL188</f>
        <v>26503980389041.961</v>
      </c>
      <c r="G53" s="116">
        <f t="shared" si="14"/>
        <v>0.79017304454147164</v>
      </c>
    </row>
    <row r="54" spans="1:7" x14ac:dyDescent="0.35">
      <c r="A54" s="173">
        <v>2022</v>
      </c>
      <c r="B54" s="21">
        <f>+'Serie Gasto Constantes'!CN188</f>
        <v>34254661471549.832</v>
      </c>
      <c r="C54" s="21">
        <f>+'Serie Gasto Constantes'!CO188</f>
        <v>34863540200203.289</v>
      </c>
      <c r="D54" s="21">
        <f>+'Serie Gasto Constantes'!CP188</f>
        <v>33012775541562.199</v>
      </c>
      <c r="E54" s="13">
        <f t="shared" si="13"/>
        <v>0.94691403546475472</v>
      </c>
      <c r="F54" s="21">
        <f>+'Serie Gasto Constantes'!CR188</f>
        <v>28610663659373.371</v>
      </c>
      <c r="G54" s="116">
        <f t="shared" si="14"/>
        <v>0.82064711429410553</v>
      </c>
    </row>
    <row r="55" spans="1:7" x14ac:dyDescent="0.35">
      <c r="A55" s="173">
        <v>2023</v>
      </c>
      <c r="B55" s="21">
        <f>+'Serie Gasto Constantes'!CT188</f>
        <v>34630330097288.184</v>
      </c>
      <c r="C55" s="21">
        <f>+'Serie Gasto Constantes'!CU188</f>
        <v>34500104704431.969</v>
      </c>
      <c r="D55" s="21">
        <f>+'Serie Gasto Constantes'!CV188</f>
        <v>33388098231082.547</v>
      </c>
      <c r="E55" s="13">
        <f t="shared" si="13"/>
        <v>0.96776802612988677</v>
      </c>
      <c r="F55" s="21">
        <f>+'Serie Gasto Constantes'!CX188</f>
        <v>28944874568087.344</v>
      </c>
      <c r="G55" s="116">
        <f t="shared" si="14"/>
        <v>0.83897932531112041</v>
      </c>
    </row>
    <row r="56" spans="1:7" x14ac:dyDescent="0.35">
      <c r="A56" s="173">
        <v>2024</v>
      </c>
      <c r="B56" s="21">
        <f>+'Serie Gasto Constantes'!FN188</f>
        <v>34707186456555.605</v>
      </c>
      <c r="C56" s="21">
        <f>+'Serie Gasto Constantes'!FO188</f>
        <v>35164458973137.406</v>
      </c>
      <c r="D56" s="21">
        <f>+'Serie Gasto Constantes'!FP188</f>
        <v>33193600900114.906</v>
      </c>
      <c r="E56" s="13">
        <f t="shared" si="13"/>
        <v>0.94395312396166642</v>
      </c>
      <c r="F56" s="21">
        <f>+'Serie Gasto Constantes'!FR188</f>
        <v>30126565183379.004</v>
      </c>
      <c r="G56" s="116">
        <f t="shared" si="14"/>
        <v>0.85673336269422162</v>
      </c>
    </row>
    <row r="57" spans="1:7" ht="15" thickBot="1" x14ac:dyDescent="0.4">
      <c r="A57" s="174">
        <v>2025</v>
      </c>
      <c r="B57" s="175">
        <f>+'Serie Gasto Constantes'!GX188</f>
        <v>38432743135000</v>
      </c>
      <c r="C57" s="175">
        <f>+'Serie Gasto Constantes'!GY188</f>
        <v>38485252979182</v>
      </c>
      <c r="D57" s="175">
        <f>+'Serie Gasto Constantes'!GZ188</f>
        <v>19150394599022</v>
      </c>
      <c r="E57" s="176">
        <f t="shared" ref="E57" si="15">+D57/C57</f>
        <v>0.49760344850483662</v>
      </c>
      <c r="F57" s="175">
        <f>+'Serie Gasto Constantes'!HB188</f>
        <v>12376272982425</v>
      </c>
      <c r="G57" s="131">
        <f t="shared" ref="G57" si="16">+F57/C57</f>
        <v>0.32158481559468383</v>
      </c>
    </row>
    <row r="58" spans="1:7" x14ac:dyDescent="0.35">
      <c r="A58" s="17" t="s">
        <v>198</v>
      </c>
      <c r="B58" s="17"/>
    </row>
  </sheetData>
  <pageMargins left="0.7" right="0.7" top="0.75" bottom="0.75" header="0.3" footer="0.3"/>
  <pageSetup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2E1A4-BDBB-4BB7-AA3A-A5D0B4D108F3}">
  <sheetPr codeName="Hoja10">
    <tabColor theme="9"/>
  </sheetPr>
  <dimension ref="A1:BS14"/>
  <sheetViews>
    <sheetView workbookViewId="0">
      <pane xSplit="1" ySplit="5" topLeftCell="BL6" activePane="bottomRight" state="frozen"/>
      <selection activeCell="B3" sqref="B3:V3"/>
      <selection pane="topRight" activeCell="B3" sqref="B3:V3"/>
      <selection pane="bottomLeft" activeCell="B3" sqref="B3:V3"/>
      <selection pane="bottomRight" activeCell="BS10" sqref="BS10"/>
    </sheetView>
  </sheetViews>
  <sheetFormatPr baseColWidth="10" defaultColWidth="11.453125" defaultRowHeight="14.5" x14ac:dyDescent="0.35"/>
  <cols>
    <col min="1" max="1" width="25.453125" customWidth="1"/>
    <col min="2" max="2" width="21.90625" customWidth="1"/>
    <col min="3" max="4" width="21.90625" style="22" customWidth="1"/>
    <col min="5" max="5" width="8.453125" customWidth="1"/>
    <col min="6" max="7" width="20.36328125" customWidth="1"/>
    <col min="8" max="9" width="19" style="22" bestFit="1" customWidth="1"/>
    <col min="10" max="10" width="7" bestFit="1" customWidth="1"/>
    <col min="11" max="12" width="23.54296875" customWidth="1"/>
    <col min="13" max="14" width="19" style="22" bestFit="1" customWidth="1"/>
    <col min="15" max="15" width="20.453125" bestFit="1" customWidth="1"/>
    <col min="16" max="17" width="19.08984375" customWidth="1"/>
    <col min="18" max="18" width="19.08984375" style="22" customWidth="1"/>
    <col min="19" max="19" width="19" style="22" bestFit="1" customWidth="1"/>
    <col min="20" max="20" width="7" bestFit="1" customWidth="1"/>
    <col min="21" max="22" width="19.36328125" customWidth="1"/>
    <col min="23" max="23" width="19.36328125" style="22" customWidth="1"/>
    <col min="24" max="24" width="20.453125" style="22" bestFit="1" customWidth="1"/>
    <col min="25" max="25" width="7" bestFit="1" customWidth="1"/>
    <col min="26" max="27" width="21.08984375" customWidth="1"/>
    <col min="28" max="28" width="21.08984375" style="22" customWidth="1"/>
    <col min="29" max="29" width="20.453125" style="22" bestFit="1" customWidth="1"/>
    <col min="30" max="30" width="7" bestFit="1" customWidth="1"/>
    <col min="31" max="32" width="19.36328125" customWidth="1"/>
    <col min="33" max="34" width="19.36328125" style="22" customWidth="1"/>
    <col min="35" max="35" width="7" bestFit="1" customWidth="1"/>
    <col min="36" max="37" width="19.54296875" customWidth="1"/>
    <col min="38" max="38" width="19.54296875" style="22" customWidth="1"/>
    <col min="39" max="39" width="20.453125" style="22" bestFit="1" customWidth="1"/>
    <col min="40" max="40" width="7" bestFit="1" customWidth="1"/>
    <col min="41" max="42" width="19.6328125" customWidth="1"/>
    <col min="43" max="44" width="19.6328125" style="22" customWidth="1"/>
    <col min="45" max="45" width="7" bestFit="1" customWidth="1"/>
    <col min="46" max="47" width="19.36328125" customWidth="1"/>
    <col min="48" max="48" width="19.36328125" style="22" customWidth="1"/>
    <col min="49" max="49" width="20.453125" style="22" bestFit="1" customWidth="1"/>
    <col min="50" max="50" width="7" bestFit="1" customWidth="1"/>
    <col min="51" max="52" width="19" customWidth="1"/>
    <col min="53" max="54" width="19" style="22" customWidth="1"/>
    <col min="55" max="55" width="7" bestFit="1" customWidth="1"/>
    <col min="56" max="57" width="19.08984375" customWidth="1"/>
    <col min="58" max="58" width="19.08984375" style="22" customWidth="1"/>
    <col min="59" max="59" width="20.453125" style="22" bestFit="1" customWidth="1"/>
    <col min="60" max="60" width="7" bestFit="1" customWidth="1"/>
    <col min="61" max="62" width="19.6328125" customWidth="1"/>
    <col min="63" max="63" width="19.6328125" style="22" customWidth="1"/>
    <col min="64" max="64" width="19.54296875" style="22" customWidth="1"/>
    <col min="65" max="65" width="6.54296875" customWidth="1"/>
    <col min="66" max="66" width="21.36328125" customWidth="1"/>
    <col min="67" max="67" width="22.08984375" customWidth="1"/>
    <col min="68" max="69" width="22.453125" customWidth="1"/>
    <col min="70" max="70" width="11.08984375" customWidth="1"/>
    <col min="71" max="71" width="22.453125" customWidth="1"/>
  </cols>
  <sheetData>
    <row r="1" spans="1:71" ht="23.5" x14ac:dyDescent="0.55000000000000004">
      <c r="A1" s="2" t="s">
        <v>104</v>
      </c>
      <c r="B1" s="2"/>
      <c r="C1" s="61"/>
      <c r="D1" s="61"/>
      <c r="E1" s="74"/>
      <c r="F1" s="74"/>
      <c r="G1" s="74"/>
      <c r="H1" s="61"/>
      <c r="I1" s="61"/>
      <c r="J1" s="74"/>
      <c r="K1" s="74"/>
      <c r="L1" s="74"/>
      <c r="M1" s="61"/>
      <c r="N1" s="61"/>
      <c r="O1" s="74"/>
      <c r="P1" s="74"/>
      <c r="Q1" s="74"/>
      <c r="R1" s="61"/>
      <c r="S1" s="61"/>
      <c r="T1" s="74"/>
      <c r="U1" s="74"/>
      <c r="V1" s="74"/>
      <c r="W1" s="61"/>
      <c r="X1" s="61"/>
      <c r="Y1" s="74"/>
      <c r="Z1" s="74"/>
      <c r="AA1" s="74"/>
      <c r="AB1" s="61"/>
      <c r="AC1" s="61"/>
      <c r="AD1" s="74"/>
      <c r="AE1" s="74"/>
      <c r="AF1" s="74"/>
      <c r="AG1" s="61"/>
      <c r="AH1" s="61"/>
      <c r="AI1" s="74"/>
      <c r="AJ1" s="74"/>
      <c r="AK1" s="74"/>
      <c r="AL1" s="61"/>
      <c r="AM1" s="61"/>
      <c r="AN1" s="74"/>
      <c r="AO1" s="74"/>
      <c r="AP1" s="74"/>
      <c r="AQ1" s="61"/>
      <c r="AR1" s="61"/>
      <c r="AS1" s="74"/>
      <c r="AT1" s="74"/>
      <c r="AU1" s="74"/>
      <c r="AV1" s="61"/>
      <c r="AW1" s="61"/>
      <c r="AX1" s="74"/>
      <c r="AY1" s="74"/>
      <c r="AZ1" s="74"/>
      <c r="BA1" s="61"/>
      <c r="BB1" s="61"/>
      <c r="BC1" s="74"/>
      <c r="BD1" s="74"/>
      <c r="BE1" s="74"/>
      <c r="BF1" s="61"/>
      <c r="BG1" s="61"/>
      <c r="BH1" s="74"/>
      <c r="BI1" s="74"/>
      <c r="BJ1" s="74"/>
      <c r="BK1" s="61"/>
      <c r="BL1" s="61"/>
      <c r="BM1" s="74"/>
    </row>
    <row r="2" spans="1:71" ht="18.75" customHeight="1" x14ac:dyDescent="0.45">
      <c r="A2" s="10" t="s">
        <v>105</v>
      </c>
      <c r="B2" s="10" t="s">
        <v>199</v>
      </c>
      <c r="C2" s="61"/>
      <c r="D2" s="61"/>
      <c r="E2" s="74"/>
      <c r="F2" s="74"/>
      <c r="G2" s="74"/>
      <c r="H2" s="61"/>
      <c r="I2" s="61"/>
      <c r="J2" s="74"/>
      <c r="K2" s="74"/>
      <c r="L2" s="74"/>
      <c r="M2" s="61"/>
      <c r="N2" s="61"/>
      <c r="O2" s="74"/>
      <c r="P2" s="74"/>
      <c r="Q2" s="74"/>
      <c r="R2" s="61"/>
      <c r="S2" s="61"/>
      <c r="T2" s="74"/>
      <c r="U2" s="74"/>
      <c r="V2" s="74"/>
      <c r="W2" s="61"/>
      <c r="X2" s="61"/>
      <c r="Y2" s="74"/>
      <c r="Z2" s="74"/>
      <c r="AA2" s="74"/>
      <c r="AB2" s="61"/>
      <c r="AC2" s="61"/>
      <c r="AD2" s="74"/>
      <c r="AE2" s="74"/>
      <c r="AF2" s="74"/>
      <c r="AG2" s="61"/>
      <c r="AH2" s="61"/>
      <c r="AI2" s="74"/>
      <c r="AJ2" s="74"/>
      <c r="AK2" s="74"/>
      <c r="AL2" s="61"/>
      <c r="AM2" s="61"/>
      <c r="AN2" s="74"/>
      <c r="AO2" s="74"/>
      <c r="AP2" s="74"/>
      <c r="AQ2" s="61"/>
      <c r="AR2" s="61"/>
      <c r="AS2" s="74"/>
      <c r="AT2" s="74"/>
      <c r="AU2" s="74"/>
      <c r="AV2" s="61"/>
      <c r="AW2" s="61"/>
      <c r="AX2" s="74"/>
      <c r="AY2" s="74"/>
      <c r="AZ2" s="74"/>
      <c r="BA2" s="61"/>
      <c r="BB2" s="61"/>
      <c r="BC2" s="74"/>
      <c r="BD2" s="74"/>
      <c r="BE2" s="74"/>
      <c r="BF2" s="61"/>
      <c r="BG2" s="61"/>
      <c r="BH2" s="74"/>
      <c r="BI2" s="74"/>
      <c r="BJ2" s="74"/>
      <c r="BK2" s="61"/>
      <c r="BL2" s="61"/>
      <c r="BM2" s="74"/>
    </row>
    <row r="3" spans="1:71" ht="18.75" customHeight="1" thickBot="1" x14ac:dyDescent="0.5">
      <c r="A3" s="10" t="str">
        <f>+'Serie Gasto $Corrientes'!A2</f>
        <v>Corte: junio 30 de 2025</v>
      </c>
      <c r="B3" s="10"/>
      <c r="C3" s="61"/>
      <c r="D3" s="61"/>
      <c r="E3" s="74"/>
      <c r="F3" s="74"/>
      <c r="G3" s="74"/>
      <c r="H3" s="61"/>
      <c r="I3" s="61"/>
      <c r="J3" s="74"/>
      <c r="K3" s="74"/>
      <c r="L3" s="74"/>
      <c r="M3" s="61"/>
      <c r="N3" s="61"/>
      <c r="O3" s="74"/>
      <c r="P3" s="74"/>
      <c r="Q3" s="74"/>
      <c r="R3" s="61"/>
      <c r="S3" s="61"/>
      <c r="T3" s="74"/>
      <c r="U3" s="74"/>
      <c r="V3" s="74"/>
      <c r="W3" s="61"/>
      <c r="X3" s="61"/>
      <c r="Y3" s="74"/>
      <c r="Z3" s="74"/>
      <c r="AA3" s="74"/>
      <c r="AB3" s="61"/>
      <c r="AC3" s="61"/>
      <c r="AD3" s="74"/>
      <c r="AE3" s="74"/>
      <c r="AF3" s="74"/>
      <c r="AG3" s="61"/>
      <c r="AH3" s="61"/>
      <c r="AI3" s="74"/>
      <c r="AJ3" s="74"/>
      <c r="AK3" s="74"/>
      <c r="AL3" s="61"/>
      <c r="AM3" s="61"/>
      <c r="AN3" s="74"/>
      <c r="AO3" s="74"/>
      <c r="AP3" s="74"/>
      <c r="AQ3" s="61"/>
      <c r="AR3" s="61"/>
      <c r="AS3" s="74"/>
      <c r="AT3" s="74"/>
      <c r="AU3" s="74"/>
      <c r="AV3" s="61"/>
      <c r="AW3" s="61"/>
      <c r="AX3" s="74"/>
      <c r="AY3" s="74"/>
      <c r="AZ3" s="74"/>
      <c r="BA3" s="61"/>
      <c r="BB3" s="61"/>
      <c r="BC3" s="74"/>
      <c r="BD3" s="74"/>
      <c r="BE3" s="74"/>
      <c r="BF3" s="61"/>
      <c r="BG3" s="61"/>
      <c r="BH3" s="74"/>
      <c r="BI3" s="74"/>
      <c r="BJ3" s="74"/>
      <c r="BK3" s="61"/>
      <c r="BL3" s="61"/>
      <c r="BM3" s="74"/>
    </row>
    <row r="4" spans="1:71" ht="15" thickBot="1" x14ac:dyDescent="0.4">
      <c r="A4" s="177"/>
      <c r="B4" s="479" t="s">
        <v>116</v>
      </c>
      <c r="C4" s="480"/>
      <c r="D4" s="480"/>
      <c r="E4" s="480"/>
      <c r="F4" s="481"/>
      <c r="G4" s="480" t="s">
        <v>117</v>
      </c>
      <c r="H4" s="480"/>
      <c r="I4" s="480"/>
      <c r="J4" s="480"/>
      <c r="K4" s="480"/>
      <c r="L4" s="479" t="s">
        <v>118</v>
      </c>
      <c r="M4" s="480"/>
      <c r="N4" s="480"/>
      <c r="O4" s="480"/>
      <c r="P4" s="481"/>
      <c r="Q4" s="480" t="s">
        <v>119</v>
      </c>
      <c r="R4" s="480"/>
      <c r="S4" s="480"/>
      <c r="T4" s="480"/>
      <c r="U4" s="480"/>
      <c r="V4" s="479" t="s">
        <v>120</v>
      </c>
      <c r="W4" s="480" t="s">
        <v>120</v>
      </c>
      <c r="X4" s="480"/>
      <c r="Y4" s="480"/>
      <c r="Z4" s="481"/>
      <c r="AA4" s="480" t="s">
        <v>121</v>
      </c>
      <c r="AB4" s="480"/>
      <c r="AC4" s="480"/>
      <c r="AD4" s="480"/>
      <c r="AE4" s="480"/>
      <c r="AF4" s="479" t="s">
        <v>122</v>
      </c>
      <c r="AG4" s="480"/>
      <c r="AH4" s="480"/>
      <c r="AI4" s="480"/>
      <c r="AJ4" s="481"/>
      <c r="AK4" s="480" t="s">
        <v>123</v>
      </c>
      <c r="AL4" s="480"/>
      <c r="AM4" s="480"/>
      <c r="AN4" s="480"/>
      <c r="AO4" s="480"/>
      <c r="AP4" s="479" t="s">
        <v>124</v>
      </c>
      <c r="AQ4" s="480"/>
      <c r="AR4" s="480"/>
      <c r="AS4" s="480"/>
      <c r="AT4" s="481"/>
      <c r="AU4" s="480" t="s">
        <v>126</v>
      </c>
      <c r="AV4" s="480"/>
      <c r="AW4" s="480"/>
      <c r="AX4" s="480"/>
      <c r="AY4" s="480"/>
      <c r="AZ4" s="479" t="s">
        <v>128</v>
      </c>
      <c r="BA4" s="480"/>
      <c r="BB4" s="480"/>
      <c r="BC4" s="480"/>
      <c r="BD4" s="481"/>
      <c r="BE4" s="480" t="s">
        <v>200</v>
      </c>
      <c r="BF4" s="480"/>
      <c r="BG4" s="480"/>
      <c r="BH4" s="480"/>
      <c r="BI4" s="480"/>
      <c r="BJ4" s="479" t="s">
        <v>287</v>
      </c>
      <c r="BK4" s="480"/>
      <c r="BL4" s="480"/>
      <c r="BM4" s="480"/>
      <c r="BN4" s="481"/>
      <c r="BO4" s="479" t="s">
        <v>284</v>
      </c>
      <c r="BP4" s="480"/>
      <c r="BQ4" s="480"/>
      <c r="BR4" s="480"/>
      <c r="BS4" s="481"/>
    </row>
    <row r="5" spans="1:71" ht="26.5" thickBot="1" x14ac:dyDescent="0.4">
      <c r="A5" s="178" t="s">
        <v>138</v>
      </c>
      <c r="B5" s="99" t="s">
        <v>96</v>
      </c>
      <c r="C5" s="99" t="s">
        <v>97</v>
      </c>
      <c r="D5" s="100" t="s">
        <v>98</v>
      </c>
      <c r="E5" s="107" t="s">
        <v>99</v>
      </c>
      <c r="F5" s="107" t="s">
        <v>201</v>
      </c>
      <c r="G5" s="180" t="s">
        <v>96</v>
      </c>
      <c r="H5" s="99" t="s">
        <v>97</v>
      </c>
      <c r="I5" s="100" t="s">
        <v>98</v>
      </c>
      <c r="J5" s="107" t="s">
        <v>99</v>
      </c>
      <c r="K5" s="108" t="s">
        <v>201</v>
      </c>
      <c r="L5" s="99" t="s">
        <v>96</v>
      </c>
      <c r="M5" s="99" t="s">
        <v>97</v>
      </c>
      <c r="N5" s="100" t="s">
        <v>98</v>
      </c>
      <c r="O5" s="107" t="s">
        <v>99</v>
      </c>
      <c r="P5" s="107" t="s">
        <v>201</v>
      </c>
      <c r="Q5" s="180" t="s">
        <v>96</v>
      </c>
      <c r="R5" s="99" t="s">
        <v>97</v>
      </c>
      <c r="S5" s="100" t="s">
        <v>98</v>
      </c>
      <c r="T5" s="107" t="s">
        <v>99</v>
      </c>
      <c r="U5" s="108" t="s">
        <v>201</v>
      </c>
      <c r="V5" s="99" t="s">
        <v>96</v>
      </c>
      <c r="W5" s="99" t="s">
        <v>97</v>
      </c>
      <c r="X5" s="100" t="s">
        <v>98</v>
      </c>
      <c r="Y5" s="107" t="s">
        <v>99</v>
      </c>
      <c r="Z5" s="107" t="s">
        <v>201</v>
      </c>
      <c r="AA5" s="180" t="s">
        <v>96</v>
      </c>
      <c r="AB5" s="99" t="s">
        <v>97</v>
      </c>
      <c r="AC5" s="100" t="s">
        <v>98</v>
      </c>
      <c r="AD5" s="107" t="s">
        <v>99</v>
      </c>
      <c r="AE5" s="108" t="s">
        <v>201</v>
      </c>
      <c r="AF5" s="99" t="s">
        <v>96</v>
      </c>
      <c r="AG5" s="99" t="s">
        <v>97</v>
      </c>
      <c r="AH5" s="100" t="s">
        <v>98</v>
      </c>
      <c r="AI5" s="107" t="s">
        <v>99</v>
      </c>
      <c r="AJ5" s="107" t="s">
        <v>201</v>
      </c>
      <c r="AK5" s="180" t="s">
        <v>96</v>
      </c>
      <c r="AL5" s="99" t="s">
        <v>97</v>
      </c>
      <c r="AM5" s="100" t="s">
        <v>98</v>
      </c>
      <c r="AN5" s="107" t="s">
        <v>99</v>
      </c>
      <c r="AO5" s="108" t="s">
        <v>201</v>
      </c>
      <c r="AP5" s="99" t="s">
        <v>96</v>
      </c>
      <c r="AQ5" s="99" t="s">
        <v>97</v>
      </c>
      <c r="AR5" s="100" t="s">
        <v>98</v>
      </c>
      <c r="AS5" s="107" t="s">
        <v>99</v>
      </c>
      <c r="AT5" s="107" t="s">
        <v>201</v>
      </c>
      <c r="AU5" s="180" t="s">
        <v>96</v>
      </c>
      <c r="AV5" s="99" t="s">
        <v>97</v>
      </c>
      <c r="AW5" s="100" t="s">
        <v>98</v>
      </c>
      <c r="AX5" s="107" t="s">
        <v>99</v>
      </c>
      <c r="AY5" s="108" t="s">
        <v>201</v>
      </c>
      <c r="AZ5" s="99" t="s">
        <v>96</v>
      </c>
      <c r="BA5" s="99" t="s">
        <v>97</v>
      </c>
      <c r="BB5" s="100" t="s">
        <v>98</v>
      </c>
      <c r="BC5" s="107" t="s">
        <v>99</v>
      </c>
      <c r="BD5" s="107" t="s">
        <v>201</v>
      </c>
      <c r="BE5" s="180" t="s">
        <v>96</v>
      </c>
      <c r="BF5" s="99" t="s">
        <v>97</v>
      </c>
      <c r="BG5" s="100" t="s">
        <v>98</v>
      </c>
      <c r="BH5" s="107" t="s">
        <v>99</v>
      </c>
      <c r="BI5" s="108" t="s">
        <v>201</v>
      </c>
      <c r="BJ5" s="99" t="s">
        <v>96</v>
      </c>
      <c r="BK5" s="99" t="s">
        <v>97</v>
      </c>
      <c r="BL5" s="100" t="s">
        <v>98</v>
      </c>
      <c r="BM5" s="107" t="s">
        <v>99</v>
      </c>
      <c r="BN5" s="107" t="s">
        <v>201</v>
      </c>
      <c r="BO5" s="99" t="s">
        <v>96</v>
      </c>
      <c r="BP5" s="99" t="s">
        <v>97</v>
      </c>
      <c r="BQ5" s="100" t="s">
        <v>98</v>
      </c>
      <c r="BR5" s="107" t="s">
        <v>99</v>
      </c>
      <c r="BS5" s="107" t="s">
        <v>201</v>
      </c>
    </row>
    <row r="6" spans="1:71" x14ac:dyDescent="0.35">
      <c r="A6" s="109" t="s">
        <v>76</v>
      </c>
      <c r="B6" s="185">
        <v>1792727622000</v>
      </c>
      <c r="C6" s="98">
        <v>1809106905099</v>
      </c>
      <c r="D6" s="98">
        <v>1641317421146.8999</v>
      </c>
      <c r="E6" s="110">
        <v>0.90725286411810024</v>
      </c>
      <c r="F6" s="186">
        <v>1564296289912.9001</v>
      </c>
      <c r="G6" s="181">
        <v>1892296304000</v>
      </c>
      <c r="H6" s="98">
        <v>1903760544051</v>
      </c>
      <c r="I6" s="98">
        <v>1699862023496.8101</v>
      </c>
      <c r="J6" s="110">
        <v>0.89289697110734545</v>
      </c>
      <c r="K6" s="193">
        <v>1606417858591</v>
      </c>
      <c r="L6" s="185">
        <v>2050310423000</v>
      </c>
      <c r="M6" s="98">
        <v>2356778911152</v>
      </c>
      <c r="N6" s="98">
        <v>2093592322741.1599</v>
      </c>
      <c r="O6" s="110">
        <v>0.8883278413747373</v>
      </c>
      <c r="P6" s="201">
        <v>1990540723602</v>
      </c>
      <c r="Q6" s="197">
        <v>2191111179000</v>
      </c>
      <c r="R6" s="98">
        <v>2202778960066</v>
      </c>
      <c r="S6" s="98">
        <v>1968625823621.9399</v>
      </c>
      <c r="T6" s="110">
        <v>0.89370102915952843</v>
      </c>
      <c r="U6" s="193">
        <v>1845025938105</v>
      </c>
      <c r="V6" s="185">
        <v>2673323343000</v>
      </c>
      <c r="W6" s="98">
        <v>2683534499642</v>
      </c>
      <c r="X6" s="98">
        <v>2447916678103.1401</v>
      </c>
      <c r="Y6" s="110">
        <v>0.9121986985558439</v>
      </c>
      <c r="Z6" s="201">
        <v>2335257477418</v>
      </c>
      <c r="AA6" s="197">
        <v>2894047511000</v>
      </c>
      <c r="AB6" s="98">
        <v>2790123770533</v>
      </c>
      <c r="AC6" s="98">
        <v>2538276858503.8198</v>
      </c>
      <c r="AD6" s="110">
        <v>0.9097362938916973</v>
      </c>
      <c r="AE6" s="193">
        <v>2395431083553.3398</v>
      </c>
      <c r="AF6" s="185">
        <v>2711960969000</v>
      </c>
      <c r="AG6" s="98">
        <v>2637169251149</v>
      </c>
      <c r="AH6" s="98">
        <v>2454488408062.5898</v>
      </c>
      <c r="AI6" s="110">
        <v>0.93072843428353447</v>
      </c>
      <c r="AJ6" s="201">
        <v>2359617661056</v>
      </c>
      <c r="AK6" s="197">
        <v>3233118116000</v>
      </c>
      <c r="AL6" s="98">
        <v>3344498549819</v>
      </c>
      <c r="AM6" s="98">
        <v>3082590260280.0801</v>
      </c>
      <c r="AN6" s="110">
        <v>0.92168981817824558</v>
      </c>
      <c r="AO6" s="193">
        <v>2986220077942</v>
      </c>
      <c r="AP6" s="185">
        <v>3298852958000</v>
      </c>
      <c r="AQ6" s="98">
        <v>3196845387339</v>
      </c>
      <c r="AR6" s="98">
        <v>2792855813581</v>
      </c>
      <c r="AS6" s="110">
        <v>0.8736286792730148</v>
      </c>
      <c r="AT6" s="201">
        <v>2644292251518</v>
      </c>
      <c r="AU6" s="197">
        <v>3243674559000</v>
      </c>
      <c r="AV6" s="98">
        <v>2999743898952</v>
      </c>
      <c r="AW6" s="98">
        <v>2740019127567</v>
      </c>
      <c r="AX6" s="110">
        <v>0.91341768493112419</v>
      </c>
      <c r="AY6" s="193">
        <v>2648688858548</v>
      </c>
      <c r="AZ6" s="185">
        <v>3443768277000</v>
      </c>
      <c r="BA6" s="98">
        <v>3617102671522</v>
      </c>
      <c r="BB6" s="98">
        <v>3476509182343</v>
      </c>
      <c r="BC6" s="110">
        <v>0.96113091002754392</v>
      </c>
      <c r="BD6" s="201">
        <v>3291214726366</v>
      </c>
      <c r="BE6" s="197">
        <v>3869802589000</v>
      </c>
      <c r="BF6" s="98">
        <v>3961769436527</v>
      </c>
      <c r="BG6" s="98">
        <v>3842637704670</v>
      </c>
      <c r="BH6" s="110">
        <v>0.96992966557856175</v>
      </c>
      <c r="BI6" s="193">
        <v>3589569301605</v>
      </c>
      <c r="BJ6" s="185">
        <f>+'Serie Gasto $Corrientes'!FB200</f>
        <v>4656951147000</v>
      </c>
      <c r="BK6" s="185">
        <f>+'Serie Gasto $Corrientes'!FC200</f>
        <v>4520644023215</v>
      </c>
      <c r="BL6" s="185">
        <f>+'Serie Gasto $Corrientes'!FD200</f>
        <v>2874187837836</v>
      </c>
      <c r="BM6" s="110">
        <f>+BL6/BK6</f>
        <v>0.63579167549492865</v>
      </c>
      <c r="BN6" s="336">
        <f>+'Serie Gasto $Corrientes'!FF200</f>
        <v>2386416868547</v>
      </c>
      <c r="BO6" s="185">
        <f>+'Serie Gasto $Corrientes'!HM200</f>
        <v>5140994705000</v>
      </c>
      <c r="BP6" s="185">
        <f>+'Serie Gasto $Corrientes'!HN200</f>
        <v>5160075978930</v>
      </c>
      <c r="BQ6" s="185">
        <f>+'Serie Gasto $Corrientes'!HO200</f>
        <v>2513752220097</v>
      </c>
      <c r="BR6" s="110">
        <f>+BQ6/BP6</f>
        <v>0.48715410981569596</v>
      </c>
      <c r="BS6" s="185">
        <f>+'Serie Gasto $Corrientes'!HQ200</f>
        <v>1880444192378</v>
      </c>
    </row>
    <row r="7" spans="1:71" x14ac:dyDescent="0.35">
      <c r="A7" s="111" t="s">
        <v>79</v>
      </c>
      <c r="B7" s="187">
        <v>534893865000</v>
      </c>
      <c r="C7" s="97">
        <v>534893865000</v>
      </c>
      <c r="D7" s="97">
        <v>505178670329</v>
      </c>
      <c r="E7" s="76">
        <v>0.94444655918609199</v>
      </c>
      <c r="F7" s="188">
        <v>505020918165</v>
      </c>
      <c r="G7" s="182">
        <v>445619355000</v>
      </c>
      <c r="H7" s="97">
        <v>445619355000</v>
      </c>
      <c r="I7" s="97">
        <v>299165045111</v>
      </c>
      <c r="J7" s="76">
        <v>0.67134661399750017</v>
      </c>
      <c r="K7" s="194">
        <v>298766962972</v>
      </c>
      <c r="L7" s="187">
        <v>486219230000</v>
      </c>
      <c r="M7" s="97">
        <v>486219230000</v>
      </c>
      <c r="N7" s="97">
        <v>304961710129</v>
      </c>
      <c r="O7" s="76">
        <v>0.62721030208739381</v>
      </c>
      <c r="P7" s="202">
        <v>304867079319</v>
      </c>
      <c r="Q7" s="198">
        <v>795619956000</v>
      </c>
      <c r="R7" s="97">
        <v>795619956000</v>
      </c>
      <c r="S7" s="97">
        <v>637386817596</v>
      </c>
      <c r="T7" s="76">
        <v>0.80111969639434233</v>
      </c>
      <c r="U7" s="194">
        <v>637208617596</v>
      </c>
      <c r="V7" s="187">
        <v>534823945000</v>
      </c>
      <c r="W7" s="97">
        <v>458823945000</v>
      </c>
      <c r="X7" s="97">
        <v>401461547956</v>
      </c>
      <c r="Y7" s="76">
        <v>0.87497950429766691</v>
      </c>
      <c r="Z7" s="202">
        <v>401294547956</v>
      </c>
      <c r="AA7" s="198">
        <v>521092752000</v>
      </c>
      <c r="AB7" s="97">
        <v>521092752000</v>
      </c>
      <c r="AC7" s="97">
        <v>317897838464</v>
      </c>
      <c r="AD7" s="76">
        <v>0.61005998882901369</v>
      </c>
      <c r="AE7" s="194">
        <v>317561086464</v>
      </c>
      <c r="AF7" s="187">
        <v>505175736000</v>
      </c>
      <c r="AG7" s="97">
        <v>455175736000</v>
      </c>
      <c r="AH7" s="97">
        <v>369106277181</v>
      </c>
      <c r="AI7" s="76">
        <v>0.81090938727234796</v>
      </c>
      <c r="AJ7" s="202">
        <v>368889851280</v>
      </c>
      <c r="AK7" s="198">
        <v>359230220000</v>
      </c>
      <c r="AL7" s="97">
        <v>359230220000</v>
      </c>
      <c r="AM7" s="97">
        <v>281740092331</v>
      </c>
      <c r="AN7" s="76">
        <v>0.78428839403043538</v>
      </c>
      <c r="AO7" s="194">
        <v>280868990352</v>
      </c>
      <c r="AP7" s="187">
        <v>489373769000</v>
      </c>
      <c r="AQ7" s="97">
        <v>489373769000</v>
      </c>
      <c r="AR7" s="97">
        <v>382278204944</v>
      </c>
      <c r="AS7" s="76">
        <v>0.78115793930916633</v>
      </c>
      <c r="AT7" s="202">
        <v>381647702215</v>
      </c>
      <c r="AU7" s="198">
        <v>587440468000</v>
      </c>
      <c r="AV7" s="97">
        <v>546873968000</v>
      </c>
      <c r="AW7" s="97">
        <v>368932233341</v>
      </c>
      <c r="AX7" s="76">
        <v>0.67462021403256844</v>
      </c>
      <c r="AY7" s="194">
        <v>367390094231</v>
      </c>
      <c r="AZ7" s="187">
        <v>702701333000</v>
      </c>
      <c r="BA7" s="97">
        <v>763283639000</v>
      </c>
      <c r="BB7" s="97">
        <v>758996232266</v>
      </c>
      <c r="BC7" s="76">
        <v>0.99438294427531937</v>
      </c>
      <c r="BD7" s="202">
        <v>757420207739</v>
      </c>
      <c r="BE7" s="198">
        <v>1550487654000</v>
      </c>
      <c r="BF7" s="97">
        <v>1537487654000</v>
      </c>
      <c r="BG7" s="97">
        <v>1395624559470</v>
      </c>
      <c r="BH7" s="76">
        <v>0.90773057971495097</v>
      </c>
      <c r="BI7" s="194">
        <v>1394965382584</v>
      </c>
      <c r="BJ7" s="185">
        <f>+'Serie Gasto $Corrientes'!FB201</f>
        <v>2132598902000</v>
      </c>
      <c r="BK7" s="185">
        <f>+'Serie Gasto $Corrientes'!FC201</f>
        <v>2132598902000</v>
      </c>
      <c r="BL7" s="185">
        <f>+'Serie Gasto $Corrientes'!FD201</f>
        <v>971445012121</v>
      </c>
      <c r="BM7" s="110">
        <f t="shared" ref="BM7:BM9" si="0">+BL7/BK7</f>
        <v>0.45552166945690381</v>
      </c>
      <c r="BN7" s="336">
        <f>+'Serie Gasto $Corrientes'!FF201</f>
        <v>968216039522</v>
      </c>
      <c r="BO7" s="185">
        <f>+'Serie Gasto $Corrientes'!HM201</f>
        <v>2013134816000</v>
      </c>
      <c r="BP7" s="185">
        <f>+'Serie Gasto $Corrientes'!HN201</f>
        <v>2013134816000</v>
      </c>
      <c r="BQ7" s="185">
        <f>+'Serie Gasto $Corrientes'!HO201</f>
        <v>993810215608</v>
      </c>
      <c r="BR7" s="110">
        <f t="shared" ref="BR7:BR9" si="1">+BQ7/BP7</f>
        <v>0.49366302132842355</v>
      </c>
      <c r="BS7" s="185">
        <f>+'Serie Gasto $Corrientes'!HQ201</f>
        <v>992769140682</v>
      </c>
    </row>
    <row r="8" spans="1:71" x14ac:dyDescent="0.35">
      <c r="A8" s="111" t="s">
        <v>78</v>
      </c>
      <c r="B8" s="187">
        <v>8065137046000</v>
      </c>
      <c r="C8" s="97">
        <v>7819212508464</v>
      </c>
      <c r="D8" s="97">
        <v>6637196429077</v>
      </c>
      <c r="E8" s="76">
        <v>0.84883182569759896</v>
      </c>
      <c r="F8" s="188">
        <v>5215833113106.96</v>
      </c>
      <c r="G8" s="182">
        <v>9489839614000</v>
      </c>
      <c r="H8" s="97">
        <v>8829180967297</v>
      </c>
      <c r="I8" s="97">
        <v>7626286113184</v>
      </c>
      <c r="J8" s="76">
        <v>0.86375918009060149</v>
      </c>
      <c r="K8" s="194">
        <v>5228352277044</v>
      </c>
      <c r="L8" s="187">
        <v>9963540006000</v>
      </c>
      <c r="M8" s="97">
        <v>9231576157341</v>
      </c>
      <c r="N8" s="97">
        <v>7854656653662</v>
      </c>
      <c r="O8" s="76">
        <v>0.85084675897039896</v>
      </c>
      <c r="P8" s="202">
        <v>5703003498850</v>
      </c>
      <c r="Q8" s="198">
        <v>9544841267000</v>
      </c>
      <c r="R8" s="97">
        <v>9497532839369</v>
      </c>
      <c r="S8" s="97">
        <v>8542038518392.8799</v>
      </c>
      <c r="T8" s="76">
        <v>0.89939552332839301</v>
      </c>
      <c r="U8" s="194">
        <v>6715971216267</v>
      </c>
      <c r="V8" s="187">
        <v>9417661937000</v>
      </c>
      <c r="W8" s="97">
        <v>9497913403612</v>
      </c>
      <c r="X8" s="97">
        <v>8370914448246</v>
      </c>
      <c r="Y8" s="76">
        <v>0.88134246886927725</v>
      </c>
      <c r="Z8" s="202">
        <v>6692187453458</v>
      </c>
      <c r="AA8" s="198">
        <v>10708841823000</v>
      </c>
      <c r="AB8" s="97">
        <v>10392739134519</v>
      </c>
      <c r="AC8" s="97">
        <v>9580723188025</v>
      </c>
      <c r="AD8" s="76">
        <v>0.92186699425592944</v>
      </c>
      <c r="AE8" s="194">
        <v>7257556989139.2695</v>
      </c>
      <c r="AF8" s="187">
        <v>13039610586000</v>
      </c>
      <c r="AG8" s="97">
        <v>12806102386152</v>
      </c>
      <c r="AH8" s="97">
        <v>11187521163606</v>
      </c>
      <c r="AI8" s="76">
        <v>0.87360859895230358</v>
      </c>
      <c r="AJ8" s="202">
        <v>8571478020718</v>
      </c>
      <c r="AK8" s="198">
        <v>15969622196000</v>
      </c>
      <c r="AL8" s="97">
        <v>14237325362175</v>
      </c>
      <c r="AM8" s="97">
        <v>12773933886608</v>
      </c>
      <c r="AN8" s="76">
        <v>0.89721443892440189</v>
      </c>
      <c r="AO8" s="194">
        <v>9722276332927</v>
      </c>
      <c r="AP8" s="187">
        <v>12436881111000</v>
      </c>
      <c r="AQ8" s="97">
        <v>12185796990477</v>
      </c>
      <c r="AR8" s="97">
        <v>11035097237299</v>
      </c>
      <c r="AS8" s="76">
        <v>0.90557041496118362</v>
      </c>
      <c r="AT8" s="202">
        <v>8871830200170</v>
      </c>
      <c r="AU8" s="198">
        <v>15103531666000</v>
      </c>
      <c r="AV8" s="97">
        <v>14928614731370</v>
      </c>
      <c r="AW8" s="97">
        <v>14070005979811</v>
      </c>
      <c r="AX8" s="76">
        <v>0.94248570500283746</v>
      </c>
      <c r="AY8" s="194">
        <v>10639606776212</v>
      </c>
      <c r="AZ8" s="187">
        <v>16051156900000</v>
      </c>
      <c r="BA8" s="97">
        <v>16285611356905</v>
      </c>
      <c r="BB8" s="97">
        <v>15348629469084</v>
      </c>
      <c r="BC8" s="76">
        <v>0.94246566080408611</v>
      </c>
      <c r="BD8" s="202">
        <v>11883202537581</v>
      </c>
      <c r="BE8" s="198">
        <v>17863413083000</v>
      </c>
      <c r="BF8" s="97">
        <v>18327030920203</v>
      </c>
      <c r="BG8" s="97">
        <v>17640283686272</v>
      </c>
      <c r="BH8" s="76">
        <v>0.96252817835463156</v>
      </c>
      <c r="BI8" s="194">
        <v>13857269008973</v>
      </c>
      <c r="BJ8" s="185">
        <f>+'Serie Gasto $Corrientes'!FB202</f>
        <v>17942526555000</v>
      </c>
      <c r="BK8" s="185">
        <f>+'Serie Gasto $Corrientes'!FC202</f>
        <v>18112740896398</v>
      </c>
      <c r="BL8" s="185">
        <f>+'Serie Gasto $Corrientes'!FD202</f>
        <v>11803973215417</v>
      </c>
      <c r="BM8" s="110">
        <f t="shared" si="0"/>
        <v>0.65169447754670873</v>
      </c>
      <c r="BN8" s="336">
        <f>+'Serie Gasto $Corrientes'!FF202</f>
        <v>8269155646960</v>
      </c>
      <c r="BO8" s="185">
        <f>+'Serie Gasto $Corrientes'!HM202</f>
        <v>22016422659000</v>
      </c>
      <c r="BP8" s="185">
        <f>+'Serie Gasto $Corrientes'!HN202</f>
        <v>22049331229252</v>
      </c>
      <c r="BQ8" s="185">
        <f>+'Serie Gasto $Corrientes'!HO202</f>
        <v>10863378321180</v>
      </c>
      <c r="BR8" s="110">
        <f t="shared" si="1"/>
        <v>0.4926851616600495</v>
      </c>
      <c r="BS8" s="185">
        <f>+'Serie Gasto $Corrientes'!HQ202</f>
        <v>6571598025790</v>
      </c>
    </row>
    <row r="9" spans="1:71" ht="15" thickBot="1" x14ac:dyDescent="0.4">
      <c r="A9" s="112" t="s">
        <v>80</v>
      </c>
      <c r="B9" s="189">
        <v>1143333035000</v>
      </c>
      <c r="C9" s="101">
        <v>1123486310651</v>
      </c>
      <c r="D9" s="101">
        <v>1060368570725</v>
      </c>
      <c r="E9" s="113">
        <v>0.94381975167153864</v>
      </c>
      <c r="F9" s="190">
        <v>1060129977048</v>
      </c>
      <c r="G9" s="183">
        <v>1833189671000</v>
      </c>
      <c r="H9" s="101">
        <v>1568698847952</v>
      </c>
      <c r="I9" s="101">
        <v>1417983797730</v>
      </c>
      <c r="J9" s="113">
        <v>0.9039235284587831</v>
      </c>
      <c r="K9" s="195">
        <v>1417744833166</v>
      </c>
      <c r="L9" s="189">
        <v>2230259274000</v>
      </c>
      <c r="M9" s="101">
        <v>1878728288195</v>
      </c>
      <c r="N9" s="101">
        <v>1687586237215</v>
      </c>
      <c r="O9" s="113">
        <v>0.89825987494783455</v>
      </c>
      <c r="P9" s="203">
        <v>1687575967215</v>
      </c>
      <c r="Q9" s="199">
        <v>4770708698000</v>
      </c>
      <c r="R9" s="101">
        <v>3518527278492</v>
      </c>
      <c r="S9" s="101">
        <v>2560564053237</v>
      </c>
      <c r="T9" s="113">
        <v>0.72773744540483654</v>
      </c>
      <c r="U9" s="195">
        <v>2560562503237</v>
      </c>
      <c r="V9" s="189">
        <v>4060888990000</v>
      </c>
      <c r="W9" s="101">
        <v>2257818955111</v>
      </c>
      <c r="X9" s="101">
        <v>2177409782096</v>
      </c>
      <c r="Y9" s="113">
        <v>0.96438635044985399</v>
      </c>
      <c r="Z9" s="203">
        <v>2177304697624</v>
      </c>
      <c r="AA9" s="199">
        <v>4696372216000</v>
      </c>
      <c r="AB9" s="101">
        <v>3401391203736</v>
      </c>
      <c r="AC9" s="101">
        <v>3261513971733</v>
      </c>
      <c r="AD9" s="113">
        <v>0.95887646447448838</v>
      </c>
      <c r="AE9" s="195">
        <v>3261257273843</v>
      </c>
      <c r="AF9" s="189">
        <v>4663162058000</v>
      </c>
      <c r="AG9" s="101">
        <v>4514439404798</v>
      </c>
      <c r="AH9" s="101">
        <v>3954084658653</v>
      </c>
      <c r="AI9" s="113">
        <v>0.87587500996259948</v>
      </c>
      <c r="AJ9" s="203">
        <v>3954039671095</v>
      </c>
      <c r="AK9" s="199">
        <v>6072245254000</v>
      </c>
      <c r="AL9" s="101">
        <v>4197896520709</v>
      </c>
      <c r="AM9" s="101">
        <v>3407405370910</v>
      </c>
      <c r="AN9" s="113">
        <v>0.81169351223896036</v>
      </c>
      <c r="AO9" s="195">
        <v>3406972701293</v>
      </c>
      <c r="AP9" s="189">
        <v>4843141613000</v>
      </c>
      <c r="AQ9" s="101">
        <v>4821875490005</v>
      </c>
      <c r="AR9" s="101">
        <v>4504317038071</v>
      </c>
      <c r="AS9" s="113">
        <v>0.93414212942821739</v>
      </c>
      <c r="AT9" s="203">
        <v>4504161224118</v>
      </c>
      <c r="AU9" s="199">
        <v>5045635072000</v>
      </c>
      <c r="AV9" s="101">
        <v>6202498467544</v>
      </c>
      <c r="AW9" s="101">
        <v>5843993959700</v>
      </c>
      <c r="AX9" s="113">
        <v>0.94219998445465847</v>
      </c>
      <c r="AY9" s="195">
        <v>5843992159700</v>
      </c>
      <c r="AZ9" s="189">
        <v>8311622532000</v>
      </c>
      <c r="BA9" s="101">
        <v>8350005041544</v>
      </c>
      <c r="BB9" s="101">
        <v>7891525334515</v>
      </c>
      <c r="BC9" s="113">
        <v>0.94509228380726551</v>
      </c>
      <c r="BD9" s="203">
        <v>7880061419781</v>
      </c>
      <c r="BE9" s="199">
        <v>8211600843000</v>
      </c>
      <c r="BF9" s="101">
        <v>7550579852667</v>
      </c>
      <c r="BG9" s="101">
        <v>7486983527886</v>
      </c>
      <c r="BH9" s="113">
        <v>0.99157729260243022</v>
      </c>
      <c r="BI9" s="195">
        <v>7482739737247</v>
      </c>
      <c r="BJ9" s="185">
        <f>+'Serie Gasto $Corrientes'!FB203</f>
        <v>8474186749000</v>
      </c>
      <c r="BK9" s="185">
        <f>+'Serie Gasto $Corrientes'!FC203</f>
        <v>8474186749000</v>
      </c>
      <c r="BL9" s="185">
        <f>+'Serie Gasto $Corrientes'!FD203</f>
        <v>4764723952413</v>
      </c>
      <c r="BM9" s="110">
        <f t="shared" si="0"/>
        <v>0.56226327003889354</v>
      </c>
      <c r="BN9" s="336">
        <f>+'Serie Gasto $Corrientes'!FF203</f>
        <v>4491434951082</v>
      </c>
      <c r="BO9" s="185">
        <f>+'Serie Gasto $Corrientes'!HM203</f>
        <v>9262190955000</v>
      </c>
      <c r="BP9" s="185">
        <f>+'Serie Gasto $Corrientes'!HN203</f>
        <v>9262710955000</v>
      </c>
      <c r="BQ9" s="185">
        <f>+'Serie Gasto $Corrientes'!HO203</f>
        <v>4779453842137</v>
      </c>
      <c r="BR9" s="110">
        <f t="shared" si="1"/>
        <v>0.51598866307676983</v>
      </c>
      <c r="BS9" s="185">
        <f>+'Serie Gasto $Corrientes'!HQ203</f>
        <v>2931461623575</v>
      </c>
    </row>
    <row r="10" spans="1:71" s="79" customFormat="1" ht="15" thickBot="1" x14ac:dyDescent="0.4">
      <c r="A10" s="179" t="s">
        <v>152</v>
      </c>
      <c r="B10" s="191">
        <f>SUM(B6:B9)</f>
        <v>11536091568000</v>
      </c>
      <c r="C10" s="102">
        <f>SUM(C6:C9)</f>
        <v>11286699589214</v>
      </c>
      <c r="D10" s="103">
        <f>SUM(D6:D9)</f>
        <v>9844061091277.9004</v>
      </c>
      <c r="E10" s="114">
        <f t="shared" ref="E10" si="2">+D10/C10</f>
        <v>0.87218243149532038</v>
      </c>
      <c r="F10" s="192">
        <v>8345280298232.8604</v>
      </c>
      <c r="G10" s="184">
        <f>SUM(G6:G9)</f>
        <v>13660944944000</v>
      </c>
      <c r="H10" s="102">
        <f>SUM(H6:H9)</f>
        <v>12747259714300</v>
      </c>
      <c r="I10" s="103">
        <f>SUM(I6:I9)</f>
        <v>11043296979521.811</v>
      </c>
      <c r="J10" s="114">
        <f t="shared" ref="J10" si="3">+I10/H10</f>
        <v>0.86632713438272013</v>
      </c>
      <c r="K10" s="196">
        <f>SUM(K6:K9)</f>
        <v>8551281931773</v>
      </c>
      <c r="L10" s="191">
        <f>SUM(L6:L9)</f>
        <v>14730328933000</v>
      </c>
      <c r="M10" s="102">
        <f>SUM(M6:M9)</f>
        <v>13953302586688</v>
      </c>
      <c r="N10" s="103">
        <f>SUM(N6:N9)</f>
        <v>11940796923747.16</v>
      </c>
      <c r="O10" s="114">
        <f t="shared" ref="O10" si="4">+N10/M10</f>
        <v>0.85576850710161989</v>
      </c>
      <c r="P10" s="204">
        <v>9685987268986</v>
      </c>
      <c r="Q10" s="200">
        <f>SUM(Q6:Q9)</f>
        <v>17302281100000</v>
      </c>
      <c r="R10" s="102">
        <f>SUM(R6:R9)</f>
        <v>16014459033927</v>
      </c>
      <c r="S10" s="103">
        <f>SUM(S6:S9)</f>
        <v>13708615212847.82</v>
      </c>
      <c r="T10" s="114">
        <f t="shared" ref="T10" si="5">+S10/R10</f>
        <v>0.85601487904185858</v>
      </c>
      <c r="U10" s="196">
        <f>SUM(U6:U9)</f>
        <v>11758768275205</v>
      </c>
      <c r="V10" s="205">
        <f>SUM(V6:V9)</f>
        <v>16686698215000</v>
      </c>
      <c r="W10" s="102">
        <f>SUM(W6:W9)</f>
        <v>14898090803365</v>
      </c>
      <c r="X10" s="103">
        <f>SUM(X6:X9)</f>
        <v>13397702456401.141</v>
      </c>
      <c r="Y10" s="114">
        <f t="shared" ref="Y10" si="6">+X10/W10</f>
        <v>0.89928989111645297</v>
      </c>
      <c r="Z10" s="204">
        <f>SUM(Z6:Z9)</f>
        <v>11606044176456</v>
      </c>
      <c r="AA10" s="200">
        <f>SUM(AA6:AA9)</f>
        <v>18820354302000</v>
      </c>
      <c r="AB10" s="102">
        <f>SUM(AB6:AB9)</f>
        <v>17105346860788</v>
      </c>
      <c r="AC10" s="103">
        <f>SUM(AC6:AC9)</f>
        <v>15698411856725.82</v>
      </c>
      <c r="AD10" s="114">
        <f t="shared" ref="AD10" si="7">+AC10/AB10</f>
        <v>0.91774881763506277</v>
      </c>
      <c r="AE10" s="196">
        <f>SUM(AE6:AE9)</f>
        <v>13231806432999.609</v>
      </c>
      <c r="AF10" s="205">
        <f>SUM(AF6:AF9)</f>
        <v>20919909349000</v>
      </c>
      <c r="AG10" s="102">
        <f>SUM(AG6:AG9)</f>
        <v>20412886778099</v>
      </c>
      <c r="AH10" s="103">
        <f>SUM(AH6:AH9)</f>
        <v>17965200507502.59</v>
      </c>
      <c r="AI10" s="114">
        <f t="shared" ref="AI10" si="8">+AH10/AG10</f>
        <v>0.88009112590471361</v>
      </c>
      <c r="AJ10" s="192">
        <v>15254025204149</v>
      </c>
      <c r="AK10" s="184">
        <f>SUM(AK6:AK9)</f>
        <v>25634215786000</v>
      </c>
      <c r="AL10" s="102">
        <f>SUM(AL6:AL9)</f>
        <v>22138950652703</v>
      </c>
      <c r="AM10" s="103">
        <f>SUM(AM6:AM9)</f>
        <v>19545669610129.078</v>
      </c>
      <c r="AN10" s="114">
        <f t="shared" ref="AN10" si="9">+AM10/AL10</f>
        <v>0.88286341646200373</v>
      </c>
      <c r="AO10" s="196">
        <f>SUM(AO6:AO9)</f>
        <v>16396338102514</v>
      </c>
      <c r="AP10" s="205">
        <f>SUM(AP6:AP9)</f>
        <v>21068249451000</v>
      </c>
      <c r="AQ10" s="102">
        <f>SUM(AQ6:AQ9)</f>
        <v>20693891636821</v>
      </c>
      <c r="AR10" s="103">
        <f>SUM(AR6:AR9)</f>
        <v>18714548293895</v>
      </c>
      <c r="AS10" s="114">
        <f t="shared" ref="AS10" si="10">+AR10/AQ10</f>
        <v>0.90435132368219617</v>
      </c>
      <c r="AT10" s="192">
        <f>SUM(AT6:AT9)</f>
        <v>16401931378021</v>
      </c>
      <c r="AU10" s="184">
        <f>SUM(AU6:AU9)</f>
        <v>23980281765000</v>
      </c>
      <c r="AV10" s="102">
        <f>SUM(AV6:AV9)</f>
        <v>24677731065866</v>
      </c>
      <c r="AW10" s="103">
        <f>SUM(AW6:AW9)</f>
        <v>23022951300419</v>
      </c>
      <c r="AX10" s="114">
        <f t="shared" ref="AX10" si="11">+AW10/AV10</f>
        <v>0.93294441206809831</v>
      </c>
      <c r="AY10" s="196">
        <f>SUM(AY6:AY9)</f>
        <v>19499677888691</v>
      </c>
      <c r="AZ10" s="205">
        <f>SUM(AZ6:AZ9)</f>
        <v>28509249042000</v>
      </c>
      <c r="BA10" s="103">
        <f>SUM(BA6:BA9)</f>
        <v>29016002708971</v>
      </c>
      <c r="BB10" s="103">
        <f>SUM(BB6:BB9)</f>
        <v>27475660218208</v>
      </c>
      <c r="BC10" s="114">
        <f t="shared" ref="BC10" si="12">+BB10/BA10</f>
        <v>0.94691403546475528</v>
      </c>
      <c r="BD10" s="192">
        <f>SUM(BD6:BD9)</f>
        <v>23811898891467</v>
      </c>
      <c r="BE10" s="184">
        <f>SUM(BE6:BE9)</f>
        <v>31495304169000</v>
      </c>
      <c r="BF10" s="102">
        <f>SUM(BF6:BF9)</f>
        <v>31376867863397</v>
      </c>
      <c r="BG10" s="103">
        <f>SUM(BG6:BG9)</f>
        <v>30365529478298</v>
      </c>
      <c r="BH10" s="114">
        <f t="shared" ref="BH10" si="13">+BG10/BF10</f>
        <v>0.96776802612988699</v>
      </c>
      <c r="BI10" s="196">
        <f>SUM(BI6:BI9)</f>
        <v>26324543430409</v>
      </c>
      <c r="BJ10" s="205">
        <f>SUM(BJ6:BJ9)</f>
        <v>33206263353000</v>
      </c>
      <c r="BK10" s="102">
        <f>SUM(BK6:BK9)</f>
        <v>33240170570613</v>
      </c>
      <c r="BL10" s="103">
        <f>SUM(BL6:BL9)</f>
        <v>20414330017787</v>
      </c>
      <c r="BM10" s="114">
        <f>+BL10/BK10</f>
        <v>0.6141463677035075</v>
      </c>
      <c r="BN10" s="204">
        <f>SUM(BN6:BN9)</f>
        <v>16115223506111</v>
      </c>
      <c r="BO10" s="205">
        <f>SUM(BO6:BO9)</f>
        <v>38432743135000</v>
      </c>
      <c r="BP10" s="102">
        <f>SUM(BP6:BP9)</f>
        <v>38485252979182</v>
      </c>
      <c r="BQ10" s="102">
        <f>SUM(BQ6:BQ9)</f>
        <v>19150394599022</v>
      </c>
      <c r="BR10" s="114">
        <f>+BQ10/BP10</f>
        <v>0.49760344850483662</v>
      </c>
      <c r="BS10" s="102">
        <f>SUM(BS6:BS9)</f>
        <v>12376272982425</v>
      </c>
    </row>
    <row r="11" spans="1:71" x14ac:dyDescent="0.35">
      <c r="AO11" s="22"/>
      <c r="AP11" s="22"/>
      <c r="AS11" s="22"/>
      <c r="AT11" s="22"/>
    </row>
    <row r="12" spans="1:71" x14ac:dyDescent="0.35">
      <c r="B12" s="104">
        <v>11536091568000</v>
      </c>
      <c r="G12" s="105">
        <v>13693944944000</v>
      </c>
      <c r="L12" s="104">
        <v>14730328933000</v>
      </c>
      <c r="Q12" s="104">
        <v>17302281100000</v>
      </c>
      <c r="V12" s="104">
        <v>16686698215000</v>
      </c>
      <c r="AA12" s="104">
        <v>18820354302000</v>
      </c>
      <c r="AF12" s="104">
        <v>20919909349000</v>
      </c>
      <c r="AK12" s="104">
        <v>25634215786000</v>
      </c>
      <c r="AP12" s="104">
        <v>21068249451000</v>
      </c>
      <c r="AU12" s="104">
        <v>23980281765000</v>
      </c>
      <c r="AZ12" s="104">
        <v>28509249042000</v>
      </c>
      <c r="BE12" s="104">
        <v>31495304169000</v>
      </c>
      <c r="BJ12" s="104">
        <v>33206263353000</v>
      </c>
      <c r="BO12" s="104">
        <v>38432743135000</v>
      </c>
    </row>
    <row r="13" spans="1:71" x14ac:dyDescent="0.35">
      <c r="B13" t="s">
        <v>202</v>
      </c>
      <c r="G13" t="s">
        <v>203</v>
      </c>
      <c r="L13" s="115" t="s">
        <v>204</v>
      </c>
      <c r="Q13" s="115" t="s">
        <v>205</v>
      </c>
      <c r="V13" s="115" t="s">
        <v>206</v>
      </c>
      <c r="AA13" s="115" t="s">
        <v>207</v>
      </c>
      <c r="AF13" s="115" t="s">
        <v>208</v>
      </c>
      <c r="AK13" s="115" t="s">
        <v>209</v>
      </c>
      <c r="AP13" t="s">
        <v>210</v>
      </c>
      <c r="AU13" s="115" t="s">
        <v>211</v>
      </c>
      <c r="AZ13" s="115" t="s">
        <v>212</v>
      </c>
      <c r="BE13" s="115" t="s">
        <v>213</v>
      </c>
      <c r="BJ13" s="115" t="s">
        <v>214</v>
      </c>
      <c r="BO13" s="115" t="s">
        <v>252</v>
      </c>
    </row>
    <row r="14" spans="1:71" x14ac:dyDescent="0.35">
      <c r="B14" s="115">
        <f>+B12-B10</f>
        <v>0</v>
      </c>
      <c r="G14" s="115">
        <f>+G12-G10</f>
        <v>33000000000</v>
      </c>
      <c r="L14" s="115">
        <f>+L12-L10</f>
        <v>0</v>
      </c>
      <c r="Q14" s="115">
        <f>+Q12-Q10</f>
        <v>0</v>
      </c>
      <c r="V14" s="115">
        <f>+V12-V10</f>
        <v>0</v>
      </c>
      <c r="AA14" s="115">
        <f>+AA12-AA10</f>
        <v>0</v>
      </c>
      <c r="AF14" s="115">
        <f>+AF12-AF10</f>
        <v>0</v>
      </c>
      <c r="AK14" s="115">
        <f>+AK12-AK10</f>
        <v>0</v>
      </c>
      <c r="AP14" s="115">
        <f>+AP12-AP10</f>
        <v>0</v>
      </c>
      <c r="AU14" s="115">
        <f>+AU12-AU10</f>
        <v>0</v>
      </c>
      <c r="AZ14" s="115">
        <f>+AZ12-AZ10</f>
        <v>0</v>
      </c>
      <c r="BE14" s="115">
        <f>+BE12-BE10</f>
        <v>0</v>
      </c>
      <c r="BJ14" s="115">
        <f>+BJ12-BJ10</f>
        <v>0</v>
      </c>
      <c r="BO14" s="115">
        <f>+BO12-BO10</f>
        <v>0</v>
      </c>
    </row>
  </sheetData>
  <mergeCells count="14">
    <mergeCell ref="BO4:BS4"/>
    <mergeCell ref="BE4:BI4"/>
    <mergeCell ref="BJ4:BN4"/>
    <mergeCell ref="B4:F4"/>
    <mergeCell ref="G4:K4"/>
    <mergeCell ref="L4:P4"/>
    <mergeCell ref="Q4:U4"/>
    <mergeCell ref="V4:Z4"/>
    <mergeCell ref="AA4:AE4"/>
    <mergeCell ref="AF4:AJ4"/>
    <mergeCell ref="AK4:AO4"/>
    <mergeCell ref="AP4:AT4"/>
    <mergeCell ref="AU4:AY4"/>
    <mergeCell ref="AZ4:B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0B44D-2720-40F8-8705-B61D4F585E0C}">
  <sheetPr codeName="Hoja11">
    <tabColor theme="9" tint="0.39997558519241921"/>
  </sheetPr>
  <dimension ref="A1:CM29"/>
  <sheetViews>
    <sheetView zoomScale="71" workbookViewId="0">
      <pane xSplit="1" ySplit="5" topLeftCell="BW6" activePane="bottomRight" state="frozen"/>
      <selection activeCell="B3" sqref="B3:V3"/>
      <selection pane="topRight" activeCell="B3" sqref="B3:V3"/>
      <selection pane="bottomLeft" activeCell="B3" sqref="B3:V3"/>
      <selection pane="bottomRight" activeCell="CJ33" sqref="CJ33"/>
    </sheetView>
  </sheetViews>
  <sheetFormatPr baseColWidth="10" defaultColWidth="11.453125" defaultRowHeight="14.5" x14ac:dyDescent="0.35"/>
  <cols>
    <col min="1" max="1" width="38.54296875" style="16" customWidth="1"/>
    <col min="2" max="4" width="14.36328125" style="16" hidden="1" customWidth="1"/>
    <col min="5" max="5" width="10" style="16" hidden="1" customWidth="1"/>
    <col min="6" max="6" width="14.36328125" style="16" hidden="1" customWidth="1"/>
    <col min="7" max="7" width="10" style="16" hidden="1" customWidth="1"/>
    <col min="8" max="10" width="14.36328125" style="16" customWidth="1"/>
    <col min="11" max="11" width="10" style="16" customWidth="1"/>
    <col min="12" max="12" width="14.36328125" style="16" customWidth="1"/>
    <col min="13" max="13" width="10" style="16" customWidth="1"/>
    <col min="14" max="16" width="14.36328125" style="16" customWidth="1"/>
    <col min="17" max="17" width="10" style="16" customWidth="1"/>
    <col min="18" max="18" width="14.36328125" style="16" customWidth="1"/>
    <col min="19" max="19" width="10" style="16" customWidth="1"/>
    <col min="20" max="22" width="14.36328125" style="16" customWidth="1"/>
    <col min="23" max="23" width="10" style="16" customWidth="1"/>
    <col min="24" max="24" width="14.36328125" style="16" customWidth="1"/>
    <col min="25" max="25" width="10" style="16" customWidth="1"/>
    <col min="26" max="28" width="14.36328125" style="16" customWidth="1"/>
    <col min="29" max="29" width="10" style="16" customWidth="1"/>
    <col min="30" max="30" width="14.36328125" style="16" customWidth="1"/>
    <col min="31" max="31" width="10" style="16" customWidth="1"/>
    <col min="32" max="34" width="14.36328125" style="16" customWidth="1"/>
    <col min="35" max="35" width="10" style="16" customWidth="1"/>
    <col min="36" max="36" width="14.36328125" style="16" customWidth="1"/>
    <col min="37" max="37" width="10" style="16" customWidth="1"/>
    <col min="38" max="40" width="14.36328125" style="16" customWidth="1"/>
    <col min="41" max="41" width="10" style="16" customWidth="1"/>
    <col min="42" max="42" width="14.36328125" style="16" customWidth="1"/>
    <col min="43" max="43" width="10" style="16" customWidth="1"/>
    <col min="44" max="46" width="14.36328125" style="16" customWidth="1"/>
    <col min="47" max="47" width="10" style="16" customWidth="1"/>
    <col min="48" max="48" width="14.36328125" style="16" customWidth="1"/>
    <col min="49" max="49" width="10" style="16" customWidth="1"/>
    <col min="50" max="52" width="14.36328125" style="16" customWidth="1"/>
    <col min="53" max="53" width="10" style="16" customWidth="1"/>
    <col min="54" max="54" width="14.36328125" style="16" customWidth="1"/>
    <col min="55" max="55" width="10" style="16" customWidth="1"/>
    <col min="56" max="56" width="14.36328125" style="16" customWidth="1"/>
    <col min="57" max="58" width="14.36328125" style="324" customWidth="1"/>
    <col min="59" max="59" width="10.6328125" style="324" customWidth="1"/>
    <col min="60" max="60" width="14.36328125" style="324" customWidth="1"/>
    <col min="61" max="61" width="10.6328125" style="324" customWidth="1"/>
    <col min="62" max="62" width="16.08984375" style="324" customWidth="1"/>
    <col min="63" max="64" width="16.08984375" style="16" customWidth="1"/>
    <col min="65" max="65" width="10.90625" style="16" customWidth="1"/>
    <col min="66" max="66" width="14.36328125" style="16" customWidth="1"/>
    <col min="67" max="67" width="10.90625" style="16" customWidth="1"/>
    <col min="68" max="69" width="18.36328125" style="16" customWidth="1"/>
    <col min="70" max="70" width="17.90625" style="16" customWidth="1"/>
    <col min="71" max="71" width="10.36328125" style="16" customWidth="1"/>
    <col min="72" max="72" width="14.36328125" style="16" customWidth="1"/>
    <col min="73" max="73" width="10.36328125" style="16" customWidth="1"/>
    <col min="74" max="76" width="14.90625" style="16" customWidth="1"/>
    <col min="77" max="77" width="15.08984375" style="324" customWidth="1"/>
    <col min="78" max="78" width="14.36328125" style="16" customWidth="1"/>
    <col min="79" max="79" width="11.453125" style="16"/>
    <col min="80" max="85" width="11.453125" style="16" hidden="1" customWidth="1"/>
    <col min="86" max="86" width="14.453125" style="16" customWidth="1"/>
    <col min="87" max="88" width="18" style="16" customWidth="1"/>
    <col min="89" max="90" width="14.453125" style="16" customWidth="1"/>
    <col min="91" max="16384" width="11.453125" style="16"/>
  </cols>
  <sheetData>
    <row r="1" spans="1:91" ht="18.5" x14ac:dyDescent="0.35">
      <c r="A1" s="323" t="s">
        <v>194</v>
      </c>
      <c r="B1" s="323"/>
      <c r="H1" s="403">
        <f>+'Serie Gasto Constantes'!AG207</f>
        <v>1.9033254901960783</v>
      </c>
      <c r="I1" s="403"/>
      <c r="J1" s="403"/>
      <c r="K1" s="403"/>
      <c r="L1" s="403"/>
      <c r="M1" s="403"/>
      <c r="N1" s="403">
        <f>+'Serie Gasto Constantes'!AH207</f>
        <v>1.8361655874863587</v>
      </c>
      <c r="O1" s="403"/>
      <c r="P1" s="403"/>
      <c r="Q1" s="403"/>
      <c r="R1" s="403"/>
      <c r="S1" s="403"/>
      <c r="T1" s="403">
        <f>+'Serie Gasto Constantes'!AI207</f>
        <v>1.7198021124361158</v>
      </c>
      <c r="U1" s="403"/>
      <c r="V1" s="403"/>
      <c r="W1" s="403"/>
      <c r="X1" s="403"/>
      <c r="Y1" s="403"/>
      <c r="Z1" s="403">
        <f>+'Serie Gasto Constantes'!AJ207</f>
        <v>1.6263406293631189</v>
      </c>
      <c r="AA1" s="403"/>
      <c r="AB1" s="403"/>
      <c r="AC1" s="403"/>
      <c r="AD1" s="403"/>
      <c r="AE1" s="403"/>
      <c r="AF1" s="403">
        <f>+'Serie Gasto Constantes'!AK207</f>
        <v>1.5624079240610813</v>
      </c>
      <c r="AG1" s="403"/>
      <c r="AH1" s="403"/>
      <c r="AI1" s="403"/>
      <c r="AJ1" s="403"/>
      <c r="AK1" s="403"/>
      <c r="AL1" s="403">
        <f>+'Serie Gasto Constantes'!AL207</f>
        <v>1.5142857599999999</v>
      </c>
      <c r="AM1" s="403"/>
      <c r="AN1" s="403"/>
      <c r="AO1" s="403"/>
      <c r="AP1" s="403"/>
      <c r="AQ1" s="403"/>
      <c r="AR1" s="403">
        <f>+'Serie Gasto Constantes'!AM207</f>
        <v>1.4588494797687861</v>
      </c>
      <c r="AS1" s="403"/>
      <c r="AT1" s="403"/>
      <c r="AU1" s="403"/>
      <c r="AV1" s="403"/>
      <c r="AW1" s="403"/>
      <c r="AX1" s="403">
        <f>+'Serie Gasto Constantes'!AN207</f>
        <v>1.4356141069397041</v>
      </c>
      <c r="AY1" s="403"/>
      <c r="AZ1" s="403"/>
      <c r="BA1" s="403"/>
      <c r="BB1" s="403"/>
      <c r="BC1" s="403"/>
      <c r="BD1" s="404">
        <f>+'Serie Gasto Constantes'!AO207</f>
        <v>1.3592009334889148</v>
      </c>
      <c r="BE1" s="405"/>
      <c r="BF1" s="405"/>
      <c r="BG1" s="405"/>
      <c r="BH1" s="405"/>
      <c r="BI1" s="405"/>
      <c r="BJ1" s="404">
        <f>+'Serie Gasto Constantes'!AP207</f>
        <v>1.2015280171387763</v>
      </c>
      <c r="BK1" s="403"/>
      <c r="BL1" s="403"/>
      <c r="BM1" s="403"/>
      <c r="BN1" s="403"/>
      <c r="BO1" s="403"/>
      <c r="BP1" s="404">
        <f>+'Serie Gasto Constantes'!AQ207</f>
        <v>1.0995394713912285</v>
      </c>
      <c r="BQ1" s="403"/>
      <c r="BR1" s="403"/>
      <c r="BS1" s="403"/>
      <c r="BT1" s="403"/>
      <c r="BU1" s="403"/>
      <c r="BV1" s="404">
        <f>+'Serie Gasto Constantes'!AR207</f>
        <v>1.0451999999999999</v>
      </c>
      <c r="BW1" s="406"/>
      <c r="BX1" s="403"/>
      <c r="BY1" s="405"/>
      <c r="BZ1" s="403"/>
      <c r="CA1" s="403"/>
      <c r="CB1" s="403"/>
      <c r="CC1" s="403"/>
      <c r="CD1" s="403"/>
      <c r="CE1" s="403"/>
      <c r="CF1" s="403"/>
      <c r="CG1" s="403"/>
      <c r="CH1" s="404">
        <f>+'Serie Gasto Constantes'!AS207</f>
        <v>1</v>
      </c>
    </row>
    <row r="2" spans="1:91" s="331" customFormat="1" ht="15.5" x14ac:dyDescent="0.35">
      <c r="A2" s="331" t="s">
        <v>105</v>
      </c>
      <c r="BE2" s="332"/>
      <c r="BF2" s="332"/>
      <c r="BG2" s="332"/>
      <c r="BH2" s="332"/>
      <c r="BI2" s="332"/>
      <c r="BJ2" s="332"/>
      <c r="BY2" s="332"/>
    </row>
    <row r="3" spans="1:91" s="331" customFormat="1" ht="15.5" x14ac:dyDescent="0.35">
      <c r="A3" s="331" t="str">
        <f>+'Serie Gasto $Corrientes'!A2</f>
        <v>Corte: junio 30 de 2025</v>
      </c>
      <c r="BE3" s="332"/>
      <c r="BF3" s="332"/>
      <c r="BG3" s="332"/>
      <c r="BH3" s="332"/>
      <c r="BI3" s="332"/>
      <c r="BJ3" s="332"/>
      <c r="BY3" s="332"/>
    </row>
    <row r="4" spans="1:91" x14ac:dyDescent="0.35">
      <c r="A4" s="353" t="s">
        <v>215</v>
      </c>
      <c r="B4" s="512" t="s">
        <v>116</v>
      </c>
      <c r="C4" s="512"/>
      <c r="D4" s="512"/>
      <c r="E4" s="512"/>
      <c r="F4" s="512"/>
      <c r="G4" s="512"/>
      <c r="H4" s="512" t="s">
        <v>117</v>
      </c>
      <c r="I4" s="512"/>
      <c r="J4" s="512"/>
      <c r="K4" s="512"/>
      <c r="L4" s="512"/>
      <c r="M4" s="512"/>
      <c r="N4" s="512" t="s">
        <v>118</v>
      </c>
      <c r="O4" s="512">
        <v>2014</v>
      </c>
      <c r="P4" s="512"/>
      <c r="Q4" s="512"/>
      <c r="R4" s="512"/>
      <c r="S4" s="512"/>
      <c r="T4" s="512" t="s">
        <v>119</v>
      </c>
      <c r="U4" s="512">
        <v>2015</v>
      </c>
      <c r="V4" s="512"/>
      <c r="W4" s="512"/>
      <c r="X4" s="512"/>
      <c r="Y4" s="512"/>
      <c r="Z4" s="512" t="s">
        <v>120</v>
      </c>
      <c r="AA4" s="512">
        <v>2016</v>
      </c>
      <c r="AB4" s="512"/>
      <c r="AC4" s="512"/>
      <c r="AD4" s="512"/>
      <c r="AE4" s="512"/>
      <c r="AF4" s="512" t="s">
        <v>121</v>
      </c>
      <c r="AG4" s="512">
        <v>2017</v>
      </c>
      <c r="AH4" s="512"/>
      <c r="AI4" s="512"/>
      <c r="AJ4" s="512"/>
      <c r="AK4" s="512"/>
      <c r="AL4" s="512" t="s">
        <v>122</v>
      </c>
      <c r="AM4" s="512">
        <v>2018</v>
      </c>
      <c r="AN4" s="512"/>
      <c r="AO4" s="512"/>
      <c r="AP4" s="512"/>
      <c r="AQ4" s="512"/>
      <c r="AR4" s="512" t="s">
        <v>123</v>
      </c>
      <c r="AS4" s="512">
        <v>2019</v>
      </c>
      <c r="AT4" s="512"/>
      <c r="AU4" s="512"/>
      <c r="AV4" s="512"/>
      <c r="AW4" s="512"/>
      <c r="AX4" s="512" t="s">
        <v>124</v>
      </c>
      <c r="AY4" s="512">
        <v>2020</v>
      </c>
      <c r="AZ4" s="512"/>
      <c r="BA4" s="512"/>
      <c r="BB4" s="512"/>
      <c r="BC4" s="512"/>
      <c r="BD4" s="512" t="s">
        <v>126</v>
      </c>
      <c r="BE4" s="512">
        <v>2021</v>
      </c>
      <c r="BF4" s="512"/>
      <c r="BG4" s="512"/>
      <c r="BH4" s="512"/>
      <c r="BI4" s="512"/>
      <c r="BJ4" s="512" t="s">
        <v>128</v>
      </c>
      <c r="BK4" s="512">
        <v>2022</v>
      </c>
      <c r="BL4" s="512"/>
      <c r="BM4" s="512"/>
      <c r="BN4" s="512"/>
      <c r="BO4" s="512"/>
      <c r="BP4" s="513" t="s">
        <v>200</v>
      </c>
      <c r="BQ4" s="514"/>
      <c r="BR4" s="514"/>
      <c r="BS4" s="514"/>
      <c r="BT4" s="514"/>
      <c r="BU4" s="515"/>
      <c r="BV4" s="513" t="s">
        <v>263</v>
      </c>
      <c r="BW4" s="514"/>
      <c r="BX4" s="514"/>
      <c r="BY4" s="514"/>
      <c r="BZ4" s="514"/>
      <c r="CA4" s="515"/>
      <c r="CB4" s="513" t="s">
        <v>244</v>
      </c>
      <c r="CC4" s="514"/>
      <c r="CD4" s="514"/>
      <c r="CE4" s="514"/>
      <c r="CF4" s="514"/>
      <c r="CG4" s="515"/>
      <c r="CH4" s="513" t="s">
        <v>292</v>
      </c>
      <c r="CI4" s="514"/>
      <c r="CJ4" s="514"/>
      <c r="CK4" s="514"/>
      <c r="CL4" s="514"/>
      <c r="CM4" s="515"/>
    </row>
    <row r="5" spans="1:91" s="11" customFormat="1" ht="29" x14ac:dyDescent="0.35">
      <c r="A5" s="354" t="s">
        <v>216</v>
      </c>
      <c r="B5" s="325" t="s">
        <v>96</v>
      </c>
      <c r="C5" s="325" t="s">
        <v>97</v>
      </c>
      <c r="D5" s="326" t="s">
        <v>98</v>
      </c>
      <c r="E5" s="326" t="s">
        <v>217</v>
      </c>
      <c r="F5" s="325" t="s">
        <v>100</v>
      </c>
      <c r="G5" s="325" t="s">
        <v>101</v>
      </c>
      <c r="H5" s="325" t="s">
        <v>96</v>
      </c>
      <c r="I5" s="325" t="s">
        <v>97</v>
      </c>
      <c r="J5" s="326" t="s">
        <v>98</v>
      </c>
      <c r="K5" s="326" t="s">
        <v>217</v>
      </c>
      <c r="L5" s="325" t="s">
        <v>100</v>
      </c>
      <c r="M5" s="325" t="s">
        <v>101</v>
      </c>
      <c r="N5" s="325" t="s">
        <v>96</v>
      </c>
      <c r="O5" s="325" t="s">
        <v>97</v>
      </c>
      <c r="P5" s="326" t="s">
        <v>98</v>
      </c>
      <c r="Q5" s="326" t="s">
        <v>217</v>
      </c>
      <c r="R5" s="325" t="s">
        <v>100</v>
      </c>
      <c r="S5" s="325" t="s">
        <v>101</v>
      </c>
      <c r="T5" s="325" t="s">
        <v>96</v>
      </c>
      <c r="U5" s="325" t="s">
        <v>97</v>
      </c>
      <c r="V5" s="326" t="s">
        <v>98</v>
      </c>
      <c r="W5" s="326" t="s">
        <v>217</v>
      </c>
      <c r="X5" s="325" t="s">
        <v>100</v>
      </c>
      <c r="Y5" s="325" t="s">
        <v>101</v>
      </c>
      <c r="Z5" s="325" t="s">
        <v>96</v>
      </c>
      <c r="AA5" s="325" t="s">
        <v>97</v>
      </c>
      <c r="AB5" s="326" t="s">
        <v>98</v>
      </c>
      <c r="AC5" s="326" t="s">
        <v>217</v>
      </c>
      <c r="AD5" s="325" t="s">
        <v>100</v>
      </c>
      <c r="AE5" s="325" t="s">
        <v>101</v>
      </c>
      <c r="AF5" s="325" t="s">
        <v>96</v>
      </c>
      <c r="AG5" s="325" t="s">
        <v>97</v>
      </c>
      <c r="AH5" s="326" t="s">
        <v>98</v>
      </c>
      <c r="AI5" s="326" t="s">
        <v>217</v>
      </c>
      <c r="AJ5" s="325" t="s">
        <v>100</v>
      </c>
      <c r="AK5" s="325" t="s">
        <v>101</v>
      </c>
      <c r="AL5" s="325" t="s">
        <v>96</v>
      </c>
      <c r="AM5" s="325" t="s">
        <v>97</v>
      </c>
      <c r="AN5" s="326" t="s">
        <v>98</v>
      </c>
      <c r="AO5" s="326" t="s">
        <v>217</v>
      </c>
      <c r="AP5" s="325" t="s">
        <v>100</v>
      </c>
      <c r="AQ5" s="325" t="s">
        <v>101</v>
      </c>
      <c r="AR5" s="325" t="s">
        <v>96</v>
      </c>
      <c r="AS5" s="325" t="s">
        <v>97</v>
      </c>
      <c r="AT5" s="326" t="s">
        <v>98</v>
      </c>
      <c r="AU5" s="326" t="s">
        <v>217</v>
      </c>
      <c r="AV5" s="325" t="s">
        <v>100</v>
      </c>
      <c r="AW5" s="325" t="s">
        <v>101</v>
      </c>
      <c r="AX5" s="325" t="s">
        <v>96</v>
      </c>
      <c r="AY5" s="325" t="s">
        <v>97</v>
      </c>
      <c r="AZ5" s="326" t="s">
        <v>98</v>
      </c>
      <c r="BA5" s="326" t="s">
        <v>217</v>
      </c>
      <c r="BB5" s="325" t="s">
        <v>100</v>
      </c>
      <c r="BC5" s="325" t="s">
        <v>101</v>
      </c>
      <c r="BD5" s="325" t="s">
        <v>96</v>
      </c>
      <c r="BE5" s="325" t="s">
        <v>97</v>
      </c>
      <c r="BF5" s="326" t="s">
        <v>98</v>
      </c>
      <c r="BG5" s="326" t="s">
        <v>217</v>
      </c>
      <c r="BH5" s="325" t="s">
        <v>100</v>
      </c>
      <c r="BI5" s="325" t="s">
        <v>101</v>
      </c>
      <c r="BJ5" s="325" t="s">
        <v>96</v>
      </c>
      <c r="BK5" s="325" t="s">
        <v>97</v>
      </c>
      <c r="BL5" s="326" t="s">
        <v>98</v>
      </c>
      <c r="BM5" s="326" t="s">
        <v>217</v>
      </c>
      <c r="BN5" s="325" t="s">
        <v>100</v>
      </c>
      <c r="BO5" s="325" t="s">
        <v>101</v>
      </c>
      <c r="BP5" s="325" t="s">
        <v>96</v>
      </c>
      <c r="BQ5" s="325" t="s">
        <v>97</v>
      </c>
      <c r="BR5" s="326" t="s">
        <v>98</v>
      </c>
      <c r="BS5" s="326" t="s">
        <v>217</v>
      </c>
      <c r="BT5" s="325" t="s">
        <v>100</v>
      </c>
      <c r="BU5" s="325" t="s">
        <v>101</v>
      </c>
      <c r="BV5" s="325" t="s">
        <v>96</v>
      </c>
      <c r="BW5" s="325" t="s">
        <v>97</v>
      </c>
      <c r="BX5" s="326" t="s">
        <v>98</v>
      </c>
      <c r="BY5" s="326" t="s">
        <v>217</v>
      </c>
      <c r="BZ5" s="325" t="s">
        <v>100</v>
      </c>
      <c r="CA5" s="325" t="s">
        <v>101</v>
      </c>
      <c r="CB5" s="325" t="s">
        <v>96</v>
      </c>
      <c r="CC5" s="325" t="s">
        <v>97</v>
      </c>
      <c r="CD5" s="326" t="s">
        <v>98</v>
      </c>
      <c r="CE5" s="326" t="s">
        <v>217</v>
      </c>
      <c r="CF5" s="325" t="s">
        <v>100</v>
      </c>
      <c r="CG5" s="325" t="s">
        <v>101</v>
      </c>
      <c r="CH5" s="325" t="s">
        <v>96</v>
      </c>
      <c r="CI5" s="325" t="s">
        <v>97</v>
      </c>
      <c r="CJ5" s="326" t="s">
        <v>98</v>
      </c>
      <c r="CK5" s="326" t="s">
        <v>217</v>
      </c>
      <c r="CL5" s="325" t="s">
        <v>100</v>
      </c>
      <c r="CM5" s="325" t="s">
        <v>101</v>
      </c>
    </row>
    <row r="6" spans="1:91" x14ac:dyDescent="0.35">
      <c r="A6" s="354" t="s">
        <v>218</v>
      </c>
      <c r="B6" s="327">
        <f>SUM(B7:B11)</f>
        <v>0</v>
      </c>
      <c r="C6" s="327">
        <f>SUM(C7:C11)</f>
        <v>1809107000000</v>
      </c>
      <c r="D6" s="327">
        <f>SUM(D7:D11)</f>
        <v>1641317000000</v>
      </c>
      <c r="E6" s="328">
        <f>+D6/C6</f>
        <v>0.90725258373330042</v>
      </c>
      <c r="F6" s="327">
        <f>SUM(F7:F11)</f>
        <v>0</v>
      </c>
      <c r="G6" s="328">
        <f>+F6/C6</f>
        <v>0</v>
      </c>
      <c r="H6" s="327">
        <f>SUM(H7:H11)</f>
        <v>1892296304000</v>
      </c>
      <c r="I6" s="327">
        <f>SUM(I7:I11)</f>
        <v>1903760544051</v>
      </c>
      <c r="J6" s="327">
        <f>SUM(J7:J11)</f>
        <v>1699862023496.8101</v>
      </c>
      <c r="K6" s="328">
        <f t="shared" ref="K6" si="0">+J6/I6</f>
        <v>0.89289697110734545</v>
      </c>
      <c r="L6" s="327">
        <f>SUM(L7:L11)</f>
        <v>1606417858591</v>
      </c>
      <c r="M6" s="328">
        <f>+L6/I6</f>
        <v>0.84381298037237062</v>
      </c>
      <c r="N6" s="327">
        <f>SUM(N7:N11)</f>
        <v>2050310423000</v>
      </c>
      <c r="O6" s="327">
        <f>SUM(O7:O11)</f>
        <v>2356778911152</v>
      </c>
      <c r="P6" s="327">
        <f>SUM(P7:P11)</f>
        <v>2093592322741.1599</v>
      </c>
      <c r="Q6" s="328">
        <f t="shared" ref="Q6" si="1">+P6/O6</f>
        <v>0.8883278413747373</v>
      </c>
      <c r="R6" s="327">
        <f>SUM(R7:R11)</f>
        <v>1990540723602</v>
      </c>
      <c r="S6" s="328">
        <f>+R6/O6</f>
        <v>0.8446022298413296</v>
      </c>
      <c r="T6" s="327">
        <f>SUM(T7:T11)</f>
        <v>2191111179000</v>
      </c>
      <c r="U6" s="327">
        <f>SUM(U7:U11)</f>
        <v>2202778960066</v>
      </c>
      <c r="V6" s="327">
        <f>SUM(V7:V11)</f>
        <v>1968625823621.9399</v>
      </c>
      <c r="W6" s="328">
        <f t="shared" ref="W6" si="2">+V6/U6</f>
        <v>0.89370102915952843</v>
      </c>
      <c r="X6" s="327">
        <f>SUM(X7:X11)</f>
        <v>1845025938105</v>
      </c>
      <c r="Y6" s="328">
        <f>+X6/U6</f>
        <v>0.8375901402516206</v>
      </c>
      <c r="Z6" s="327">
        <f>SUM(Z7:Z11)</f>
        <v>2673323343000</v>
      </c>
      <c r="AA6" s="327">
        <f>SUM(AA7:AA11)</f>
        <v>2683534499642</v>
      </c>
      <c r="AB6" s="327">
        <f>SUM(AB7:AB11)</f>
        <v>2447916678103.1401</v>
      </c>
      <c r="AC6" s="328">
        <f t="shared" ref="AC6" si="3">+AB6/AA6</f>
        <v>0.9121986985558439</v>
      </c>
      <c r="AD6" s="327">
        <f>SUM(AD7:AD11)</f>
        <v>2335257477418</v>
      </c>
      <c r="AE6" s="328">
        <f>+AD6/AA6</f>
        <v>0.87021705058367527</v>
      </c>
      <c r="AF6" s="327">
        <f>SUM(AF7:AF11)</f>
        <v>2894047511000</v>
      </c>
      <c r="AG6" s="327">
        <f>SUM(AG7:AG11)</f>
        <v>2790123770533</v>
      </c>
      <c r="AH6" s="327">
        <f>SUM(AH7:AH11)</f>
        <v>2538276858503.8203</v>
      </c>
      <c r="AI6" s="328">
        <f t="shared" ref="AI6" si="4">+AH6/AG6</f>
        <v>0.90973629389169741</v>
      </c>
      <c r="AJ6" s="327">
        <f>SUM(AJ7:AJ11)</f>
        <v>2395431083553</v>
      </c>
      <c r="AK6" s="328">
        <f>+AJ6/AG6</f>
        <v>0.85853936260877717</v>
      </c>
      <c r="AL6" s="327">
        <f>SUM(AL7:AL11)</f>
        <v>2711960969000</v>
      </c>
      <c r="AM6" s="327">
        <f>SUM(AM7:AM11)</f>
        <v>2637169251149</v>
      </c>
      <c r="AN6" s="327">
        <f>SUM(AN7:AN11)</f>
        <v>2454488408062.5898</v>
      </c>
      <c r="AO6" s="328">
        <f t="shared" ref="AO6" si="5">+AN6/AM6</f>
        <v>0.93072843428353447</v>
      </c>
      <c r="AP6" s="327">
        <f>SUM(AP7:AP11)</f>
        <v>2359617661056</v>
      </c>
      <c r="AQ6" s="328">
        <f>+AP6/AM6</f>
        <v>0.89475397152758684</v>
      </c>
      <c r="AR6" s="327">
        <f>SUM(AR7:AR11)</f>
        <v>3233118116000</v>
      </c>
      <c r="AS6" s="327">
        <f>SUM(AS7:AS11)</f>
        <v>3344498549819</v>
      </c>
      <c r="AT6" s="327">
        <f>SUM(AT7:AT11)</f>
        <v>3082590260280.0801</v>
      </c>
      <c r="AU6" s="328">
        <f t="shared" ref="AU6" si="6">+AT6/AS6</f>
        <v>0.92168981817824558</v>
      </c>
      <c r="AV6" s="327">
        <f>SUM(AV7:AV11)</f>
        <v>2986220077942</v>
      </c>
      <c r="AW6" s="328">
        <f>+AV6/AS6</f>
        <v>0.892875279645019</v>
      </c>
      <c r="AX6" s="327">
        <f>SUM(AX7:AX11)</f>
        <v>3298852958000</v>
      </c>
      <c r="AY6" s="327">
        <f>SUM(AY7:AY11)</f>
        <v>3196845387339</v>
      </c>
      <c r="AZ6" s="327">
        <f>SUM(AZ7:AZ11)</f>
        <v>2792855813581</v>
      </c>
      <c r="BA6" s="328">
        <f t="shared" ref="BA6" si="7">+AZ6/AY6</f>
        <v>0.8736286792730148</v>
      </c>
      <c r="BB6" s="327">
        <f>SUM(BB7:BB11)</f>
        <v>2644292251518</v>
      </c>
      <c r="BC6" s="328">
        <f>+BB6/AY6</f>
        <v>0.82715675333897332</v>
      </c>
      <c r="BD6" s="327">
        <f>SUM(BD7:BD11)</f>
        <v>3243674559000</v>
      </c>
      <c r="BE6" s="327">
        <f>SUM(BE7:BE11)</f>
        <v>2999743898952</v>
      </c>
      <c r="BF6" s="327">
        <f>SUM(BF7:BF11)</f>
        <v>2740019127567</v>
      </c>
      <c r="BG6" s="328">
        <f t="shared" ref="BG6" si="8">+BF6/BE6</f>
        <v>0.91341768493112419</v>
      </c>
      <c r="BH6" s="327">
        <f>SUM(BH7:BH11)</f>
        <v>2648688858548</v>
      </c>
      <c r="BI6" s="328">
        <f>+BH6/BE6</f>
        <v>0.88297166283873574</v>
      </c>
      <c r="BJ6" s="327">
        <f>SUM(BJ7:BJ11)</f>
        <v>3443768277000</v>
      </c>
      <c r="BK6" s="327">
        <f>SUM(BK7:BK11)</f>
        <v>3617102671522</v>
      </c>
      <c r="BL6" s="327">
        <f>SUM(BL7:BL11)</f>
        <v>3476509182343</v>
      </c>
      <c r="BM6" s="328">
        <f t="shared" ref="BM6" si="9">+BL6/BK6</f>
        <v>0.96113091002754392</v>
      </c>
      <c r="BN6" s="327">
        <f>SUM(BN7:BN11)</f>
        <v>3291214726366</v>
      </c>
      <c r="BO6" s="328">
        <f>+BN6/BK6</f>
        <v>0.90990359557063016</v>
      </c>
      <c r="BP6" s="327">
        <f>SUM(BP7:BP11)</f>
        <v>3869802589000</v>
      </c>
      <c r="BQ6" s="327">
        <f>SUM(BQ7:BQ11)</f>
        <v>3961769436527</v>
      </c>
      <c r="BR6" s="327">
        <f>SUM(BR7:BR11)</f>
        <v>3842637704670</v>
      </c>
      <c r="BS6" s="328">
        <f t="shared" ref="BS6" si="10">+BR6/BQ6</f>
        <v>0.96992966557856175</v>
      </c>
      <c r="BT6" s="327">
        <f>SUM(BT7:BT11)</f>
        <v>3589569301605</v>
      </c>
      <c r="BU6" s="328">
        <f>+BT6/BQ6</f>
        <v>0.90605204545969709</v>
      </c>
      <c r="BV6" s="327">
        <f>SUM(BV7:BV11)</f>
        <v>4656951147000</v>
      </c>
      <c r="BW6" s="327">
        <f>SUM(BW7:BW11)</f>
        <v>4574514091948</v>
      </c>
      <c r="BX6" s="327">
        <f>SUM(BX7:BX11)</f>
        <v>4327446732907</v>
      </c>
      <c r="BY6" s="328">
        <f t="shared" ref="BY6" si="11">+BX6/BW6</f>
        <v>0.94599046935369924</v>
      </c>
      <c r="BZ6" s="327">
        <f>SUM(BZ7:BZ11)</f>
        <v>4199837053966</v>
      </c>
      <c r="CA6" s="328">
        <f>+BZ6/BW6</f>
        <v>0.91809468056038968</v>
      </c>
      <c r="CB6" s="327">
        <f>SUM(CB7:CB11)</f>
        <v>0</v>
      </c>
      <c r="CC6" s="327">
        <f>SUM(CC7:CC11)</f>
        <v>0</v>
      </c>
      <c r="CD6" s="327">
        <f>SUM(CD7:CD11)</f>
        <v>0</v>
      </c>
      <c r="CE6" s="328" t="e">
        <f t="shared" ref="CE6" si="12">+CD6/CC6</f>
        <v>#DIV/0!</v>
      </c>
      <c r="CF6" s="327">
        <f>SUM(CF7:CF11)</f>
        <v>0</v>
      </c>
      <c r="CG6" s="328" t="e">
        <f>+CF6/CC6</f>
        <v>#DIV/0!</v>
      </c>
      <c r="CH6" s="327">
        <f>SUM(CH7:CH11)</f>
        <v>5140994705000</v>
      </c>
      <c r="CI6" s="327">
        <f>SUM(CI7:CI11)</f>
        <v>5160075978930</v>
      </c>
      <c r="CJ6" s="327">
        <f>SUM(CJ7:CJ11)</f>
        <v>2513752220097</v>
      </c>
      <c r="CK6" s="328">
        <f t="shared" ref="CK6" si="13">+CJ6/CI6</f>
        <v>0.48715410981569596</v>
      </c>
      <c r="CL6" s="327">
        <f>SUM(CL7:CL11)</f>
        <v>1880444192378</v>
      </c>
      <c r="CM6" s="328">
        <f>+CL6/CI6</f>
        <v>0.3644218031006457</v>
      </c>
    </row>
    <row r="7" spans="1:91" ht="14.15" customHeight="1" x14ac:dyDescent="0.35">
      <c r="A7" s="355" t="s">
        <v>219</v>
      </c>
      <c r="B7" s="21"/>
      <c r="C7" s="21">
        <v>923748991513</v>
      </c>
      <c r="D7" s="21">
        <v>842694239590</v>
      </c>
      <c r="E7" s="13">
        <f>+D7/C7</f>
        <v>0.9122545705947227</v>
      </c>
      <c r="F7" s="21"/>
      <c r="G7" s="356">
        <f t="shared" ref="G7:G11" si="14">+F7/C7</f>
        <v>0</v>
      </c>
      <c r="H7" s="21">
        <v>1029962567837</v>
      </c>
      <c r="I7" s="21">
        <v>1033784106293</v>
      </c>
      <c r="J7" s="21">
        <v>958106363663</v>
      </c>
      <c r="K7" s="13">
        <f>+J7/I7</f>
        <v>0.92679540905173186</v>
      </c>
      <c r="L7" s="21">
        <v>946120037320</v>
      </c>
      <c r="M7" s="356">
        <f t="shared" ref="M7:M11" si="15">+L7/I7</f>
        <v>0.91520079633710882</v>
      </c>
      <c r="N7" s="21">
        <v>1114837539000</v>
      </c>
      <c r="O7" s="21">
        <v>1121701950358</v>
      </c>
      <c r="P7" s="21">
        <v>1033572660584</v>
      </c>
      <c r="Q7" s="13">
        <f>+P7/O7</f>
        <v>0.92143252514995377</v>
      </c>
      <c r="R7" s="21">
        <v>1020588072241</v>
      </c>
      <c r="S7" s="356">
        <f t="shared" ref="S7:S11" si="16">+R7/O7</f>
        <v>0.90985673325723582</v>
      </c>
      <c r="T7" s="21">
        <v>1181604574000</v>
      </c>
      <c r="U7" s="21">
        <v>1194145280269</v>
      </c>
      <c r="V7" s="21">
        <v>1098365364137</v>
      </c>
      <c r="W7" s="13">
        <f>+V7/U7</f>
        <v>0.91979207411813069</v>
      </c>
      <c r="X7" s="21">
        <v>1090680120377</v>
      </c>
      <c r="Y7" s="356">
        <f t="shared" ref="Y7:Y11" si="17">+X7/U7</f>
        <v>0.91335630462928863</v>
      </c>
      <c r="Z7" s="21">
        <v>1306353593000</v>
      </c>
      <c r="AA7" s="21">
        <v>1309052665435</v>
      </c>
      <c r="AB7" s="21">
        <v>1197462714772</v>
      </c>
      <c r="AC7" s="13">
        <f>+AB7/AA7</f>
        <v>0.91475518624308483</v>
      </c>
      <c r="AD7" s="21">
        <v>1179731535023</v>
      </c>
      <c r="AE7" s="356">
        <f t="shared" ref="AE7:AE11" si="18">+AD7/AA7</f>
        <v>0.9012101393422346</v>
      </c>
      <c r="AF7" s="21">
        <v>1498120330000</v>
      </c>
      <c r="AG7" s="21">
        <v>1506904476108</v>
      </c>
      <c r="AH7" s="21">
        <v>1379582814476</v>
      </c>
      <c r="AI7" s="13">
        <f>+AH7/AG7</f>
        <v>0.91550780845721313</v>
      </c>
      <c r="AJ7" s="21">
        <v>1320687113907</v>
      </c>
      <c r="AK7" s="356">
        <f t="shared" ref="AK7:AK11" si="19">+AJ7/AG7</f>
        <v>0.87642391063701786</v>
      </c>
      <c r="AL7" s="21">
        <v>1559344873000</v>
      </c>
      <c r="AM7" s="21">
        <v>1537716618468</v>
      </c>
      <c r="AN7" s="21">
        <v>1459869846712.5</v>
      </c>
      <c r="AO7" s="13">
        <f>+AN7/AM7</f>
        <v>0.94937508587696906</v>
      </c>
      <c r="AP7" s="21">
        <v>1451803458281</v>
      </c>
      <c r="AQ7" s="356">
        <f t="shared" ref="AQ7:AQ11" si="20">+AP7/AM7</f>
        <v>0.94412939344273084</v>
      </c>
      <c r="AR7" s="21">
        <v>1583703803000</v>
      </c>
      <c r="AS7" s="21">
        <v>1584481545381</v>
      </c>
      <c r="AT7" s="21">
        <v>1474572051603.0801</v>
      </c>
      <c r="AU7" s="13">
        <f>+AT7/AS7</f>
        <v>0.9306337810633879</v>
      </c>
      <c r="AV7" s="21">
        <v>1466730500119</v>
      </c>
      <c r="AW7" s="356">
        <f t="shared" ref="AW7:AW11" si="21">+AV7/AS7</f>
        <v>0.92568481115778101</v>
      </c>
      <c r="AX7" s="21">
        <v>1709708933000</v>
      </c>
      <c r="AY7" s="21">
        <v>1719783106865</v>
      </c>
      <c r="AZ7" s="21">
        <v>1590267489474</v>
      </c>
      <c r="BA7" s="13">
        <f>+AZ7/AY7</f>
        <v>0.92469072589793344</v>
      </c>
      <c r="BB7" s="21">
        <v>1555191815197</v>
      </c>
      <c r="BC7" s="356">
        <f t="shared" ref="BC7:BC11" si="22">+BB7/AY7</f>
        <v>0.90429532014183223</v>
      </c>
      <c r="BD7" s="21">
        <v>1773442157000</v>
      </c>
      <c r="BE7" s="21">
        <v>1783238239361</v>
      </c>
      <c r="BF7" s="21">
        <v>1677598857320</v>
      </c>
      <c r="BG7" s="13">
        <f>+BF7/BE7</f>
        <v>0.94075980443372809</v>
      </c>
      <c r="BH7" s="21">
        <v>1676004383954</v>
      </c>
      <c r="BI7" s="356">
        <f t="shared" ref="BI7:BI11" si="23">+BH7/BE7</f>
        <v>0.93986565954001422</v>
      </c>
      <c r="BJ7" s="21">
        <v>1935167538000</v>
      </c>
      <c r="BK7" s="21">
        <v>1935946810317</v>
      </c>
      <c r="BL7" s="21">
        <v>1882044232470</v>
      </c>
      <c r="BM7" s="13">
        <f>+BL7/BK7</f>
        <v>0.972156994417541</v>
      </c>
      <c r="BN7" s="21">
        <v>1862693198189</v>
      </c>
      <c r="BO7" s="356">
        <f t="shared" ref="BO7:BO11" si="24">+BN7/BK7</f>
        <v>0.96216135085033394</v>
      </c>
      <c r="BP7" s="21">
        <v>2215436923000</v>
      </c>
      <c r="BQ7" s="21">
        <v>2238264339724</v>
      </c>
      <c r="BR7" s="21">
        <v>2183033073099</v>
      </c>
      <c r="BS7" s="13">
        <f>+BR7/BQ7</f>
        <v>0.97532406443476172</v>
      </c>
      <c r="BT7" s="21">
        <v>2138885415009</v>
      </c>
      <c r="BU7" s="356">
        <f t="shared" ref="BU7:BU11" si="25">+BT7/BQ7</f>
        <v>0.95560000534733336</v>
      </c>
      <c r="BV7" s="21">
        <v>2680016134000</v>
      </c>
      <c r="BW7" s="21">
        <v>2623448375975</v>
      </c>
      <c r="BX7" s="21">
        <v>2541840390099</v>
      </c>
      <c r="BY7" s="13">
        <f>+BX7/BW7</f>
        <v>0.96889285620279431</v>
      </c>
      <c r="BZ7" s="21">
        <v>2518682161387</v>
      </c>
      <c r="CA7" s="356">
        <f t="shared" ref="CA7:CA11" si="26">+BZ7/BW7</f>
        <v>0.96006545600537541</v>
      </c>
      <c r="CB7" s="21"/>
      <c r="CC7" s="21"/>
      <c r="CD7" s="21"/>
      <c r="CE7" s="13" t="e">
        <f>+CD7/CC7</f>
        <v>#DIV/0!</v>
      </c>
      <c r="CF7" s="21"/>
      <c r="CG7" s="356" t="e">
        <f t="shared" ref="CG7:CG11" si="27">+CF7/CC7</f>
        <v>#DIV/0!</v>
      </c>
      <c r="CH7" s="21">
        <v>2806979505000</v>
      </c>
      <c r="CI7" s="21">
        <v>2827331686902</v>
      </c>
      <c r="CJ7" s="21">
        <v>1272604021549</v>
      </c>
      <c r="CK7" s="13">
        <f>+CJ7/CI7</f>
        <v>0.45010779154229119</v>
      </c>
      <c r="CL7" s="21">
        <v>1185388293213</v>
      </c>
      <c r="CM7" s="356">
        <f t="shared" ref="CM7:CM11" si="28">+CL7/CI7</f>
        <v>0.41926042802281499</v>
      </c>
    </row>
    <row r="8" spans="1:91" ht="14.15" customHeight="1" x14ac:dyDescent="0.35">
      <c r="A8" s="355" t="s">
        <v>220</v>
      </c>
      <c r="B8" s="21"/>
      <c r="C8" s="21">
        <v>287453030093</v>
      </c>
      <c r="D8" s="21">
        <v>249738347422.29999</v>
      </c>
      <c r="E8" s="13">
        <f t="shared" ref="E8:E11" si="29">+D8/C8</f>
        <v>0.86879705996315937</v>
      </c>
      <c r="F8" s="21"/>
      <c r="G8" s="356">
        <f t="shared" si="14"/>
        <v>0</v>
      </c>
      <c r="H8" s="21">
        <v>245916603351</v>
      </c>
      <c r="I8" s="21">
        <v>268680405431</v>
      </c>
      <c r="J8" s="21">
        <v>239264666122.81</v>
      </c>
      <c r="K8" s="13">
        <f t="shared" ref="K8:K11" si="30">+J8/I8</f>
        <v>0.89051773514706756</v>
      </c>
      <c r="L8" s="21">
        <v>158540926177</v>
      </c>
      <c r="M8" s="356">
        <f t="shared" si="15"/>
        <v>0.59007252844761326</v>
      </c>
      <c r="N8" s="21">
        <v>261142447000</v>
      </c>
      <c r="O8" s="21">
        <v>264832696081</v>
      </c>
      <c r="P8" s="21">
        <v>237467391421.16</v>
      </c>
      <c r="Q8" s="13">
        <f t="shared" ref="Q8:Q11" si="31">+P8/O8</f>
        <v>0.89666946315620255</v>
      </c>
      <c r="R8" s="21">
        <v>165107381471</v>
      </c>
      <c r="S8" s="356">
        <f t="shared" si="16"/>
        <v>0.62344032256689841</v>
      </c>
      <c r="T8" s="21">
        <v>279502520000</v>
      </c>
      <c r="U8" s="21">
        <v>283911015711</v>
      </c>
      <c r="V8" s="21">
        <v>262630161496.94</v>
      </c>
      <c r="W8" s="13">
        <f t="shared" ref="W8:W11" si="32">+V8/U8</f>
        <v>0.92504392913122357</v>
      </c>
      <c r="X8" s="21">
        <v>196116269226</v>
      </c>
      <c r="Y8" s="356">
        <f t="shared" si="17"/>
        <v>0.69076667819621196</v>
      </c>
      <c r="Z8" s="21">
        <v>297459658000</v>
      </c>
      <c r="AA8" s="21">
        <v>328901186183</v>
      </c>
      <c r="AB8" s="21">
        <v>297448364208.14001</v>
      </c>
      <c r="AC8" s="13">
        <f t="shared" ref="AC8:AC11" si="33">+AB8/AA8</f>
        <v>0.90436999531719631</v>
      </c>
      <c r="AD8" s="21">
        <v>224153145113</v>
      </c>
      <c r="AE8" s="356">
        <f t="shared" si="18"/>
        <v>0.68152124263936709</v>
      </c>
      <c r="AF8" s="21">
        <v>336720276000</v>
      </c>
      <c r="AG8" s="21">
        <v>382203922017</v>
      </c>
      <c r="AH8" s="21">
        <v>347168013583.32001</v>
      </c>
      <c r="AI8" s="13">
        <f t="shared" ref="AI8:AI11" si="34">+AH8/AG8</f>
        <v>0.90833189714855511</v>
      </c>
      <c r="AJ8" s="21">
        <v>273697827667</v>
      </c>
      <c r="AK8" s="356">
        <f t="shared" si="19"/>
        <v>0.71610418391998143</v>
      </c>
      <c r="AL8" s="21">
        <v>374709371000</v>
      </c>
      <c r="AM8" s="21">
        <v>380425686498</v>
      </c>
      <c r="AN8" s="21">
        <v>347441821735.09003</v>
      </c>
      <c r="AO8" s="13">
        <f t="shared" ref="AO8:AO11" si="35">+AN8/AM8</f>
        <v>0.91329748244251807</v>
      </c>
      <c r="AP8" s="21">
        <v>282344704386</v>
      </c>
      <c r="AQ8" s="356">
        <f t="shared" si="20"/>
        <v>0.74218096833869907</v>
      </c>
      <c r="AR8" s="21">
        <v>472574057000</v>
      </c>
      <c r="AS8" s="21">
        <v>485521934679</v>
      </c>
      <c r="AT8" s="21">
        <v>446655722893</v>
      </c>
      <c r="AU8" s="13">
        <f t="shared" ref="AU8:AU11" si="36">+AT8/AS8</f>
        <v>0.91994962738048869</v>
      </c>
      <c r="AV8" s="21">
        <v>364110863063</v>
      </c>
      <c r="AW8" s="356">
        <f t="shared" si="21"/>
        <v>0.7499369998674309</v>
      </c>
      <c r="AX8" s="21">
        <v>520437939000</v>
      </c>
      <c r="AY8" s="21">
        <v>494187370487</v>
      </c>
      <c r="AZ8" s="21">
        <v>441300583732</v>
      </c>
      <c r="BA8" s="13">
        <f t="shared" ref="BA8:BA11" si="37">+AZ8/AY8</f>
        <v>0.89298231821893304</v>
      </c>
      <c r="BB8" s="21">
        <v>338731186058</v>
      </c>
      <c r="BC8" s="356">
        <f t="shared" si="22"/>
        <v>0.68543068133083862</v>
      </c>
      <c r="BD8" s="21">
        <v>531718442000</v>
      </c>
      <c r="BE8" s="21">
        <v>517300381478</v>
      </c>
      <c r="BF8" s="21">
        <v>468098008343</v>
      </c>
      <c r="BG8" s="13">
        <f t="shared" ref="BG8:BG11" si="38">+BF8/BE8</f>
        <v>0.9048862616446911</v>
      </c>
      <c r="BH8" s="21">
        <v>378712208301</v>
      </c>
      <c r="BI8" s="356">
        <f t="shared" si="23"/>
        <v>0.73209342552380474</v>
      </c>
      <c r="BJ8" s="21">
        <v>521256630000</v>
      </c>
      <c r="BK8" s="21">
        <v>578517384991</v>
      </c>
      <c r="BL8" s="21">
        <v>553940130451</v>
      </c>
      <c r="BM8" s="13">
        <f t="shared" ref="BM8:BM11" si="39">+BL8/BK8</f>
        <v>0.95751682632600166</v>
      </c>
      <c r="BN8" s="21">
        <v>420854419265</v>
      </c>
      <c r="BO8" s="356">
        <f t="shared" si="24"/>
        <v>0.72747065202119598</v>
      </c>
      <c r="BP8" s="21">
        <v>574960394000</v>
      </c>
      <c r="BQ8" s="21">
        <v>647801751249</v>
      </c>
      <c r="BR8" s="21">
        <v>625989884644</v>
      </c>
      <c r="BS8" s="13">
        <f t="shared" ref="BS8:BS11" si="40">+BR8/BQ8</f>
        <v>0.96632941086845558</v>
      </c>
      <c r="BT8" s="21">
        <v>512014079170</v>
      </c>
      <c r="BU8" s="356">
        <f t="shared" si="25"/>
        <v>0.79038699445132199</v>
      </c>
      <c r="BV8" s="21">
        <v>748759022000</v>
      </c>
      <c r="BW8" s="21">
        <v>771543052276</v>
      </c>
      <c r="BX8" s="21">
        <v>725899401398</v>
      </c>
      <c r="BY8" s="13">
        <f t="shared" ref="BY8:BY11" si="41">+BX8/BW8</f>
        <v>0.94084108366557861</v>
      </c>
      <c r="BZ8" s="21">
        <v>626978103931</v>
      </c>
      <c r="CA8" s="356">
        <f t="shared" si="26"/>
        <v>0.81262879897817353</v>
      </c>
      <c r="CB8" s="21"/>
      <c r="CC8" s="21"/>
      <c r="CD8" s="21"/>
      <c r="CE8" s="13" t="e">
        <f t="shared" ref="CE8:CE11" si="42">+CD8/CC8</f>
        <v>#DIV/0!</v>
      </c>
      <c r="CF8" s="21"/>
      <c r="CG8" s="356" t="e">
        <f t="shared" si="27"/>
        <v>#DIV/0!</v>
      </c>
      <c r="CH8" s="21">
        <v>824264287000</v>
      </c>
      <c r="CI8" s="21">
        <v>846254578609</v>
      </c>
      <c r="CJ8" s="21">
        <v>562501793751</v>
      </c>
      <c r="CK8" s="13">
        <f t="shared" ref="CK8:CK11" si="43">+CJ8/CI8</f>
        <v>0.66469571683215201</v>
      </c>
      <c r="CL8" s="21">
        <v>236173845640</v>
      </c>
      <c r="CM8" s="356">
        <f t="shared" si="28"/>
        <v>0.27908132092851079</v>
      </c>
    </row>
    <row r="9" spans="1:91" ht="14.15" customHeight="1" x14ac:dyDescent="0.35">
      <c r="A9" s="355" t="s">
        <v>221</v>
      </c>
      <c r="B9" s="21"/>
      <c r="C9" s="21">
        <v>518356676884</v>
      </c>
      <c r="D9" s="21">
        <v>488748672939</v>
      </c>
      <c r="E9" s="13">
        <f t="shared" si="29"/>
        <v>0.94288102137898033</v>
      </c>
      <c r="F9" s="21"/>
      <c r="G9" s="356">
        <f t="shared" si="14"/>
        <v>0</v>
      </c>
      <c r="H9" s="21">
        <v>602912854812</v>
      </c>
      <c r="I9" s="21">
        <v>587143820252</v>
      </c>
      <c r="J9" s="21">
        <v>488361882187</v>
      </c>
      <c r="K9" s="13">
        <f t="shared" si="30"/>
        <v>0.8317585323088249</v>
      </c>
      <c r="L9" s="21">
        <v>487627783570</v>
      </c>
      <c r="M9" s="356">
        <f t="shared" si="15"/>
        <v>0.8305082447443829</v>
      </c>
      <c r="N9" s="21">
        <v>661691448000</v>
      </c>
      <c r="O9" s="21">
        <v>956770157816</v>
      </c>
      <c r="P9" s="21">
        <v>809388918726</v>
      </c>
      <c r="Q9" s="13">
        <f t="shared" si="31"/>
        <v>0.84595961957423071</v>
      </c>
      <c r="R9" s="21">
        <v>791681917881</v>
      </c>
      <c r="S9" s="356">
        <f t="shared" si="16"/>
        <v>0.82745256153071955</v>
      </c>
      <c r="T9" s="21">
        <v>678576574000</v>
      </c>
      <c r="U9" s="21">
        <v>672537205536</v>
      </c>
      <c r="V9" s="21">
        <v>555445102315</v>
      </c>
      <c r="W9" s="13">
        <f t="shared" si="32"/>
        <v>0.82589498059415212</v>
      </c>
      <c r="X9" s="21">
        <v>506044352829</v>
      </c>
      <c r="Y9" s="356">
        <f t="shared" si="17"/>
        <v>0.75244068084782278</v>
      </c>
      <c r="Z9" s="21">
        <v>1043582651000</v>
      </c>
      <c r="AA9" s="21">
        <v>1019267095291</v>
      </c>
      <c r="AB9" s="21">
        <v>926725839600</v>
      </c>
      <c r="AC9" s="13">
        <f t="shared" si="33"/>
        <v>0.90920804162271174</v>
      </c>
      <c r="AD9" s="21">
        <v>905093038164</v>
      </c>
      <c r="AE9" s="356">
        <f t="shared" si="18"/>
        <v>0.88798416268465585</v>
      </c>
      <c r="AF9" s="21">
        <v>1041879073000</v>
      </c>
      <c r="AG9" s="21">
        <v>883480273647</v>
      </c>
      <c r="AH9" s="21">
        <v>794001553383.5</v>
      </c>
      <c r="AI9" s="13">
        <f t="shared" si="34"/>
        <v>0.89872018319760272</v>
      </c>
      <c r="AJ9" s="21">
        <v>783521664918</v>
      </c>
      <c r="AK9" s="356">
        <f t="shared" si="19"/>
        <v>0.88685813174257799</v>
      </c>
      <c r="AL9" s="21">
        <v>761951518000</v>
      </c>
      <c r="AM9" s="21">
        <v>702405204959</v>
      </c>
      <c r="AN9" s="21">
        <v>630730291775</v>
      </c>
      <c r="AO9" s="13">
        <f t="shared" si="35"/>
        <v>0.89795788431239809</v>
      </c>
      <c r="AP9" s="21">
        <v>609023060150</v>
      </c>
      <c r="AQ9" s="356">
        <f t="shared" si="20"/>
        <v>0.86705374027737903</v>
      </c>
      <c r="AR9" s="21">
        <v>3509130000</v>
      </c>
      <c r="AS9" s="21">
        <v>11896437913</v>
      </c>
      <c r="AT9" s="21">
        <v>11443503435</v>
      </c>
      <c r="AU9" s="13">
        <f t="shared" si="36"/>
        <v>0.96192688254144965</v>
      </c>
      <c r="AV9" s="21">
        <v>11181573644</v>
      </c>
      <c r="AW9" s="356">
        <f t="shared" si="21"/>
        <v>0.93990938512621314</v>
      </c>
      <c r="AX9" s="21">
        <v>3822876000</v>
      </c>
      <c r="AY9" s="21">
        <v>3855487741</v>
      </c>
      <c r="AZ9" s="21">
        <v>3479807141</v>
      </c>
      <c r="BA9" s="13">
        <f t="shared" si="37"/>
        <v>0.90255951380549337</v>
      </c>
      <c r="BB9" s="21">
        <v>3284425674</v>
      </c>
      <c r="BC9" s="356">
        <f t="shared" si="22"/>
        <v>0.85188331402867246</v>
      </c>
      <c r="BD9" s="21">
        <v>3367184000</v>
      </c>
      <c r="BE9" s="21">
        <v>5262608476</v>
      </c>
      <c r="BF9" s="21">
        <v>4992031503</v>
      </c>
      <c r="BG9" s="13">
        <f t="shared" si="38"/>
        <v>0.94858500794160161</v>
      </c>
      <c r="BH9" s="21">
        <v>4991848503</v>
      </c>
      <c r="BI9" s="356">
        <f t="shared" si="23"/>
        <v>0.94855023431159768</v>
      </c>
      <c r="BJ9" s="21">
        <v>828982000</v>
      </c>
      <c r="BK9" s="21">
        <v>946860328</v>
      </c>
      <c r="BL9" s="21">
        <v>792521520</v>
      </c>
      <c r="BM9" s="13">
        <f t="shared" si="39"/>
        <v>0.8369993932199048</v>
      </c>
      <c r="BN9" s="21">
        <v>725577717</v>
      </c>
      <c r="BO9" s="356">
        <f t="shared" si="24"/>
        <v>0.76629857175724869</v>
      </c>
      <c r="BP9" s="21">
        <v>955253000</v>
      </c>
      <c r="BQ9" s="21">
        <v>1652092837</v>
      </c>
      <c r="BR9" s="21">
        <v>1528478616</v>
      </c>
      <c r="BS9" s="13">
        <f t="shared" si="40"/>
        <v>0.92517719450653368</v>
      </c>
      <c r="BT9" s="21">
        <v>1467650064</v>
      </c>
      <c r="BU9" s="356">
        <f t="shared" si="25"/>
        <v>0.88835810623395373</v>
      </c>
      <c r="BV9" s="21">
        <v>1111178000</v>
      </c>
      <c r="BW9" s="21">
        <v>1082993813</v>
      </c>
      <c r="BX9" s="21">
        <v>1031312860</v>
      </c>
      <c r="BY9" s="13">
        <f t="shared" si="41"/>
        <v>0.95227954917227209</v>
      </c>
      <c r="BZ9" s="21">
        <v>961762663</v>
      </c>
      <c r="CA9" s="356">
        <f t="shared" si="26"/>
        <v>0.88805924046400808</v>
      </c>
      <c r="CB9" s="21"/>
      <c r="CC9" s="21"/>
      <c r="CD9" s="21"/>
      <c r="CE9" s="13" t="e">
        <f t="shared" si="42"/>
        <v>#DIV/0!</v>
      </c>
      <c r="CF9" s="21"/>
      <c r="CG9" s="356" t="e">
        <f t="shared" si="27"/>
        <v>#DIV/0!</v>
      </c>
      <c r="CH9" s="21">
        <v>1212161000</v>
      </c>
      <c r="CI9" s="21">
        <v>1172565724</v>
      </c>
      <c r="CJ9" s="21">
        <v>969557948</v>
      </c>
      <c r="CK9" s="13">
        <f t="shared" si="43"/>
        <v>0.82686874445939373</v>
      </c>
      <c r="CL9" s="21">
        <v>968987948</v>
      </c>
      <c r="CM9" s="356">
        <f t="shared" si="28"/>
        <v>0.82638263098333586</v>
      </c>
    </row>
    <row r="10" spans="1:91" ht="14.15" customHeight="1" x14ac:dyDescent="0.35">
      <c r="A10" s="355" t="s">
        <v>222</v>
      </c>
      <c r="B10" s="21"/>
      <c r="C10" s="21">
        <v>583573335</v>
      </c>
      <c r="D10" s="21">
        <v>576906168</v>
      </c>
      <c r="E10" s="13">
        <f t="shared" si="29"/>
        <v>0.98857527134957257</v>
      </c>
      <c r="F10" s="21"/>
      <c r="G10" s="356">
        <f t="shared" si="14"/>
        <v>0</v>
      </c>
      <c r="H10" s="21" t="s">
        <v>102</v>
      </c>
      <c r="I10" s="21">
        <v>647934075</v>
      </c>
      <c r="J10" s="21">
        <v>624833524</v>
      </c>
      <c r="K10" s="13">
        <f t="shared" si="30"/>
        <v>0.96434737438372875</v>
      </c>
      <c r="L10" s="21">
        <v>624833524</v>
      </c>
      <c r="M10" s="356">
        <f t="shared" si="15"/>
        <v>0.96434737438372875</v>
      </c>
      <c r="N10" s="21">
        <v>0</v>
      </c>
      <c r="O10" s="21">
        <v>835117897</v>
      </c>
      <c r="P10" s="21">
        <v>834898828</v>
      </c>
      <c r="Q10" s="13">
        <f t="shared" si="31"/>
        <v>0.99973767895432852</v>
      </c>
      <c r="R10" s="21">
        <v>834898827</v>
      </c>
      <c r="S10" s="356">
        <f t="shared" si="16"/>
        <v>0.99973767775689282</v>
      </c>
      <c r="T10" s="21">
        <v>0</v>
      </c>
      <c r="U10" s="21">
        <v>757947550</v>
      </c>
      <c r="V10" s="21">
        <v>757684673</v>
      </c>
      <c r="W10" s="13">
        <f t="shared" si="32"/>
        <v>0.99965317257110997</v>
      </c>
      <c r="X10" s="21">
        <v>757684673</v>
      </c>
      <c r="Y10" s="356">
        <f t="shared" si="17"/>
        <v>0.99965317257110997</v>
      </c>
      <c r="Z10" s="21">
        <v>0</v>
      </c>
      <c r="AA10" s="21">
        <v>386111733</v>
      </c>
      <c r="AB10" s="21">
        <v>352318523</v>
      </c>
      <c r="AC10" s="13">
        <f t="shared" si="33"/>
        <v>0.91247815823302114</v>
      </c>
      <c r="AD10" s="21">
        <v>352318118</v>
      </c>
      <c r="AE10" s="356">
        <f t="shared" si="18"/>
        <v>0.91247710931384729</v>
      </c>
      <c r="AF10" s="21">
        <v>0</v>
      </c>
      <c r="AG10" s="21">
        <v>207266761</v>
      </c>
      <c r="AH10" s="21">
        <v>196645061</v>
      </c>
      <c r="AI10" s="13">
        <f t="shared" si="34"/>
        <v>0.94875348102728352</v>
      </c>
      <c r="AJ10" s="21">
        <v>196645061</v>
      </c>
      <c r="AK10" s="356">
        <f t="shared" si="19"/>
        <v>0.94875348102728352</v>
      </c>
      <c r="AL10" s="21">
        <v>151211000</v>
      </c>
      <c r="AM10" s="21">
        <v>817745224</v>
      </c>
      <c r="AN10" s="21">
        <v>642451840</v>
      </c>
      <c r="AO10" s="13">
        <f t="shared" si="35"/>
        <v>0.78563814394102782</v>
      </c>
      <c r="AP10" s="21">
        <v>642442239</v>
      </c>
      <c r="AQ10" s="356">
        <f t="shared" si="20"/>
        <v>0.78562640312039289</v>
      </c>
      <c r="AR10" s="21">
        <v>143565677000</v>
      </c>
      <c r="AS10" s="21">
        <v>154634205343</v>
      </c>
      <c r="AT10" s="21">
        <v>151836198299</v>
      </c>
      <c r="AU10" s="13">
        <f t="shared" si="36"/>
        <v>0.98190563958476307</v>
      </c>
      <c r="AV10" s="21">
        <v>148575363376</v>
      </c>
      <c r="AW10" s="356">
        <f t="shared" si="21"/>
        <v>0.96081822935901762</v>
      </c>
      <c r="AX10" s="21">
        <v>137319406000</v>
      </c>
      <c r="AY10" s="21">
        <v>113079680317</v>
      </c>
      <c r="AZ10" s="21">
        <v>106549464934</v>
      </c>
      <c r="BA10" s="13">
        <f t="shared" si="37"/>
        <v>0.94225120406518981</v>
      </c>
      <c r="BB10" s="21">
        <v>96439940624</v>
      </c>
      <c r="BC10" s="356">
        <f t="shared" si="22"/>
        <v>0.85284942753328208</v>
      </c>
      <c r="BD10" s="21">
        <v>139409366000</v>
      </c>
      <c r="BE10" s="21">
        <v>170098659070</v>
      </c>
      <c r="BF10" s="21">
        <v>164007647780</v>
      </c>
      <c r="BG10" s="13">
        <f t="shared" si="38"/>
        <v>0.96419130331007852</v>
      </c>
      <c r="BH10" s="21">
        <v>163713474960</v>
      </c>
      <c r="BI10" s="356">
        <f t="shared" si="23"/>
        <v>0.96246187862437926</v>
      </c>
      <c r="BJ10" s="21">
        <v>41438536000</v>
      </c>
      <c r="BK10" s="21">
        <v>43301303000</v>
      </c>
      <c r="BL10" s="21">
        <v>42734673625</v>
      </c>
      <c r="BM10" s="13">
        <f t="shared" si="39"/>
        <v>0.98691426502800617</v>
      </c>
      <c r="BN10" s="21">
        <v>41201860190</v>
      </c>
      <c r="BO10" s="356">
        <f t="shared" si="24"/>
        <v>0.95151548187822432</v>
      </c>
      <c r="BP10" s="21">
        <v>30546200000</v>
      </c>
      <c r="BQ10" s="21">
        <v>31326200000</v>
      </c>
      <c r="BR10" s="21">
        <v>28774102708</v>
      </c>
      <c r="BS10" s="13">
        <f t="shared" si="40"/>
        <v>0.91853153935044785</v>
      </c>
      <c r="BT10" s="21">
        <v>27366269658</v>
      </c>
      <c r="BU10" s="356">
        <f t="shared" si="25"/>
        <v>0.87359046606355062</v>
      </c>
      <c r="BV10" s="21">
        <v>34316192000</v>
      </c>
      <c r="BW10" s="21">
        <v>33696106820</v>
      </c>
      <c r="BX10" s="21">
        <v>33538427758</v>
      </c>
      <c r="BY10" s="13">
        <f t="shared" si="41"/>
        <v>0.99532055549199494</v>
      </c>
      <c r="BZ10" s="21">
        <v>33292254938</v>
      </c>
      <c r="CA10" s="356">
        <f t="shared" si="26"/>
        <v>0.98801488005254368</v>
      </c>
      <c r="CB10" s="21"/>
      <c r="CC10" s="21"/>
      <c r="CD10" s="21"/>
      <c r="CE10" s="13" t="e">
        <f t="shared" si="42"/>
        <v>#DIV/0!</v>
      </c>
      <c r="CF10" s="21"/>
      <c r="CG10" s="356" t="e">
        <f t="shared" si="27"/>
        <v>#DIV/0!</v>
      </c>
      <c r="CH10" s="21">
        <v>29379396000</v>
      </c>
      <c r="CI10" s="21">
        <v>29379396000</v>
      </c>
      <c r="CJ10" s="21">
        <v>21110856597</v>
      </c>
      <c r="CK10" s="13">
        <f t="shared" si="43"/>
        <v>0.71855992536402047</v>
      </c>
      <c r="CL10" s="21">
        <v>20985217661</v>
      </c>
      <c r="CM10" s="356">
        <f t="shared" si="28"/>
        <v>0.71428349517464551</v>
      </c>
    </row>
    <row r="11" spans="1:91" ht="14.15" customHeight="1" x14ac:dyDescent="0.35">
      <c r="A11" s="355" t="s">
        <v>223</v>
      </c>
      <c r="B11" s="21"/>
      <c r="C11" s="21">
        <v>78964728175</v>
      </c>
      <c r="D11" s="21">
        <v>59558833880.699951</v>
      </c>
      <c r="E11" s="13">
        <f t="shared" si="29"/>
        <v>0.75424604449605515</v>
      </c>
      <c r="F11" s="21"/>
      <c r="G11" s="356">
        <f t="shared" si="14"/>
        <v>0</v>
      </c>
      <c r="H11" s="21">
        <v>13504278000</v>
      </c>
      <c r="I11" s="21">
        <v>13504278000</v>
      </c>
      <c r="J11" s="21">
        <v>13504278000</v>
      </c>
      <c r="K11" s="13">
        <f t="shared" si="30"/>
        <v>1</v>
      </c>
      <c r="L11" s="21">
        <v>13504278000</v>
      </c>
      <c r="M11" s="356">
        <f t="shared" si="15"/>
        <v>1</v>
      </c>
      <c r="N11" s="21">
        <v>12638989000</v>
      </c>
      <c r="O11" s="21">
        <v>12638989000</v>
      </c>
      <c r="P11" s="21">
        <v>12328453182</v>
      </c>
      <c r="Q11" s="13">
        <f t="shared" si="31"/>
        <v>0.97543032769472304</v>
      </c>
      <c r="R11" s="21">
        <v>12328453182</v>
      </c>
      <c r="S11" s="356">
        <f t="shared" si="16"/>
        <v>0.97543032769472304</v>
      </c>
      <c r="T11" s="21">
        <v>51427511000</v>
      </c>
      <c r="U11" s="21">
        <v>51427511000</v>
      </c>
      <c r="V11" s="21">
        <v>51427511000</v>
      </c>
      <c r="W11" s="13">
        <f t="shared" si="32"/>
        <v>1</v>
      </c>
      <c r="X11" s="21">
        <v>51427511000</v>
      </c>
      <c r="Y11" s="356">
        <f t="shared" si="17"/>
        <v>1</v>
      </c>
      <c r="Z11" s="21">
        <v>25927441000</v>
      </c>
      <c r="AA11" s="21">
        <v>25927441000</v>
      </c>
      <c r="AB11" s="21">
        <v>25927441000</v>
      </c>
      <c r="AC11" s="13">
        <f t="shared" si="33"/>
        <v>1</v>
      </c>
      <c r="AD11" s="21">
        <v>25927441000</v>
      </c>
      <c r="AE11" s="356">
        <f t="shared" si="18"/>
        <v>1</v>
      </c>
      <c r="AF11" s="21">
        <v>17327832000</v>
      </c>
      <c r="AG11" s="21">
        <v>17327832000</v>
      </c>
      <c r="AH11" s="21">
        <v>17327832000</v>
      </c>
      <c r="AI11" s="13">
        <f t="shared" si="34"/>
        <v>1</v>
      </c>
      <c r="AJ11" s="21">
        <v>17327832000</v>
      </c>
      <c r="AK11" s="356">
        <f t="shared" si="19"/>
        <v>1</v>
      </c>
      <c r="AL11" s="21">
        <v>15803996000</v>
      </c>
      <c r="AM11" s="21">
        <v>15803996000</v>
      </c>
      <c r="AN11" s="21">
        <v>15803996000</v>
      </c>
      <c r="AO11" s="13">
        <f t="shared" si="35"/>
        <v>1</v>
      </c>
      <c r="AP11" s="21">
        <v>15803996000</v>
      </c>
      <c r="AQ11" s="356">
        <f t="shared" si="20"/>
        <v>1</v>
      </c>
      <c r="AR11" s="21">
        <v>1029765449000</v>
      </c>
      <c r="AS11" s="21">
        <v>1107964426503</v>
      </c>
      <c r="AT11" s="21">
        <v>998082784050</v>
      </c>
      <c r="AU11" s="13">
        <f t="shared" si="36"/>
        <v>0.90082565845564855</v>
      </c>
      <c r="AV11" s="21">
        <v>995621777740</v>
      </c>
      <c r="AW11" s="356">
        <f t="shared" si="21"/>
        <v>0.89860446231330715</v>
      </c>
      <c r="AX11" s="21">
        <v>927563804000</v>
      </c>
      <c r="AY11" s="21">
        <v>865939741929</v>
      </c>
      <c r="AZ11" s="21">
        <v>651258468300</v>
      </c>
      <c r="BA11" s="13">
        <f t="shared" si="37"/>
        <v>0.75208289534007544</v>
      </c>
      <c r="BB11" s="21">
        <v>650644883965</v>
      </c>
      <c r="BC11" s="356">
        <f t="shared" si="22"/>
        <v>0.75137431909014696</v>
      </c>
      <c r="BD11" s="21">
        <v>795737410000</v>
      </c>
      <c r="BE11" s="21">
        <v>523844010567</v>
      </c>
      <c r="BF11" s="21">
        <v>425322582621</v>
      </c>
      <c r="BG11" s="13">
        <f t="shared" si="38"/>
        <v>0.8119260200391295</v>
      </c>
      <c r="BH11" s="21">
        <v>425266942830</v>
      </c>
      <c r="BI11" s="356">
        <f t="shared" si="23"/>
        <v>0.81181980561293077</v>
      </c>
      <c r="BJ11" s="21">
        <v>945076591000</v>
      </c>
      <c r="BK11" s="21">
        <v>1058390312886</v>
      </c>
      <c r="BL11" s="21">
        <v>996997624277</v>
      </c>
      <c r="BM11" s="13">
        <f t="shared" si="39"/>
        <v>0.9419942833361773</v>
      </c>
      <c r="BN11" s="21">
        <v>965739671005</v>
      </c>
      <c r="BO11" s="356">
        <f t="shared" si="24"/>
        <v>0.91246079943006864</v>
      </c>
      <c r="BP11" s="21">
        <v>1047903819000</v>
      </c>
      <c r="BQ11" s="21">
        <v>1042725052717</v>
      </c>
      <c r="BR11" s="21">
        <v>1003312165603</v>
      </c>
      <c r="BS11" s="13">
        <f t="shared" si="40"/>
        <v>0.96220203301790541</v>
      </c>
      <c r="BT11" s="21">
        <v>909835887704</v>
      </c>
      <c r="BU11" s="356">
        <f t="shared" si="25"/>
        <v>0.87255589125174049</v>
      </c>
      <c r="BV11" s="21">
        <v>1192748621000</v>
      </c>
      <c r="BW11" s="21">
        <v>1144743563064</v>
      </c>
      <c r="BX11" s="21">
        <v>1025137200792</v>
      </c>
      <c r="BY11" s="13">
        <f t="shared" si="41"/>
        <v>0.89551689467301854</v>
      </c>
      <c r="BZ11" s="21">
        <v>1019922771047</v>
      </c>
      <c r="CA11" s="356">
        <f t="shared" si="26"/>
        <v>0.89096178738676901</v>
      </c>
      <c r="CB11" s="21"/>
      <c r="CC11" s="21"/>
      <c r="CD11" s="21"/>
      <c r="CE11" s="13" t="e">
        <f t="shared" si="42"/>
        <v>#DIV/0!</v>
      </c>
      <c r="CF11" s="21"/>
      <c r="CG11" s="356" t="e">
        <f t="shared" si="27"/>
        <v>#DIV/0!</v>
      </c>
      <c r="CH11" s="21">
        <v>1479159356000</v>
      </c>
      <c r="CI11" s="21">
        <v>1455937751695</v>
      </c>
      <c r="CJ11" s="21">
        <v>656565990252</v>
      </c>
      <c r="CK11" s="13">
        <f t="shared" si="43"/>
        <v>0.45095745988290165</v>
      </c>
      <c r="CL11" s="21">
        <v>436927847916</v>
      </c>
      <c r="CM11" s="356">
        <f t="shared" si="28"/>
        <v>0.30010063782419916</v>
      </c>
    </row>
    <row r="12" spans="1:91" x14ac:dyDescent="0.35">
      <c r="BW12" s="324"/>
      <c r="BX12" s="324"/>
      <c r="CK12" s="324"/>
    </row>
    <row r="13" spans="1:91" ht="15.75" customHeight="1" x14ac:dyDescent="0.35">
      <c r="C13" s="329"/>
      <c r="D13" s="329"/>
      <c r="Q13" s="330"/>
      <c r="R13" s="352"/>
      <c r="S13" s="352"/>
      <c r="T13" s="352"/>
      <c r="U13" s="329"/>
      <c r="V13" s="329"/>
      <c r="AY13" s="329"/>
      <c r="AZ13" s="329"/>
      <c r="BV13" s="324"/>
      <c r="BW13" s="324"/>
      <c r="BX13" s="324"/>
      <c r="CH13" s="329"/>
      <c r="CI13" s="444"/>
      <c r="CJ13" s="444"/>
      <c r="CK13" s="440"/>
      <c r="CL13" s="440"/>
      <c r="CM13" s="289"/>
    </row>
    <row r="14" spans="1:91" s="388" customFormat="1" ht="15.75" hidden="1" customHeight="1" x14ac:dyDescent="0.35">
      <c r="A14" s="388" t="s">
        <v>187</v>
      </c>
      <c r="N14" s="388">
        <v>2013</v>
      </c>
      <c r="O14" s="388">
        <v>2014</v>
      </c>
      <c r="P14" s="388">
        <v>2015</v>
      </c>
      <c r="Q14" s="388">
        <v>2016</v>
      </c>
      <c r="R14" s="388">
        <v>2017</v>
      </c>
      <c r="S14" s="388">
        <v>2018</v>
      </c>
      <c r="T14" s="388">
        <v>2019</v>
      </c>
      <c r="U14" s="388">
        <v>2020</v>
      </c>
      <c r="V14" s="388">
        <v>2021</v>
      </c>
      <c r="W14" s="388">
        <v>2022</v>
      </c>
      <c r="X14" s="388">
        <v>2023</v>
      </c>
      <c r="Y14" s="388">
        <v>2024</v>
      </c>
      <c r="Z14" s="388">
        <v>2025</v>
      </c>
      <c r="BE14" s="389"/>
      <c r="BF14" s="389"/>
      <c r="BG14" s="389"/>
      <c r="BH14" s="389"/>
      <c r="BI14" s="389"/>
      <c r="BJ14" s="389"/>
      <c r="BK14" s="389"/>
      <c r="BL14" s="389"/>
      <c r="BP14" s="389"/>
      <c r="BQ14" s="389"/>
      <c r="BR14" s="389"/>
      <c r="BV14" s="390"/>
      <c r="BW14" s="389"/>
      <c r="BX14" s="389"/>
      <c r="BY14" s="389"/>
      <c r="CH14" s="390"/>
      <c r="CI14" s="441"/>
      <c r="CJ14" s="442"/>
      <c r="CK14" s="443"/>
      <c r="CL14" s="442"/>
      <c r="CM14" s="442"/>
    </row>
    <row r="15" spans="1:91" s="388" customFormat="1" ht="15.75" hidden="1" customHeight="1" x14ac:dyDescent="0.35">
      <c r="N15" s="388">
        <f>+'Serie Gasto Constantes'!AG207</f>
        <v>1.9033254901960783</v>
      </c>
      <c r="O15" s="388">
        <f>+'Serie Gasto Constantes'!AH207</f>
        <v>1.8361655874863587</v>
      </c>
      <c r="P15" s="388">
        <f>+'Serie Gasto Constantes'!AI207</f>
        <v>1.7198021124361158</v>
      </c>
      <c r="Q15" s="388">
        <f>+'Serie Gasto Constantes'!AJ207</f>
        <v>1.6263406293631189</v>
      </c>
      <c r="R15" s="388">
        <f>+'Serie Gasto Constantes'!AK207</f>
        <v>1.5624079240610813</v>
      </c>
      <c r="S15" s="388">
        <f>+'Serie Gasto Constantes'!AL207</f>
        <v>1.5142857599999999</v>
      </c>
      <c r="T15" s="388">
        <f>+'Serie Gasto Constantes'!AM207</f>
        <v>1.4588494797687861</v>
      </c>
      <c r="U15" s="388">
        <f>+'Serie Gasto Constantes'!AN207</f>
        <v>1.4356141069397041</v>
      </c>
      <c r="V15" s="388">
        <f>+'Serie Gasto Constantes'!AO207</f>
        <v>1.3592009334889148</v>
      </c>
      <c r="W15" s="388">
        <f>+'Serie Gasto Constantes'!AP207</f>
        <v>1.2015280171387763</v>
      </c>
      <c r="X15" s="388">
        <f>+'Serie Gasto Constantes'!AQ207</f>
        <v>1.0995394713912285</v>
      </c>
      <c r="Y15" s="388">
        <f>+'Serie Gasto Constantes'!AR207</f>
        <v>1.0451999999999999</v>
      </c>
      <c r="Z15" s="388">
        <f>+'Serie Gasto Constantes'!AS207</f>
        <v>1</v>
      </c>
      <c r="BE15" s="389"/>
      <c r="BF15" s="389"/>
      <c r="BG15" s="389"/>
      <c r="BH15" s="389"/>
      <c r="BI15" s="389"/>
      <c r="BJ15" s="389"/>
      <c r="BW15" s="389"/>
      <c r="BX15" s="389"/>
      <c r="BY15" s="389"/>
      <c r="CI15" s="442"/>
      <c r="CJ15" s="442"/>
      <c r="CK15" s="443"/>
      <c r="CL15" s="442"/>
      <c r="CM15" s="442"/>
    </row>
    <row r="16" spans="1:91" ht="15.75" customHeight="1" x14ac:dyDescent="0.35">
      <c r="AX16" s="395"/>
      <c r="AY16" s="395"/>
      <c r="AZ16" s="395"/>
      <c r="BA16" s="395"/>
      <c r="BW16" s="324"/>
      <c r="BX16" s="324"/>
      <c r="CK16" s="324"/>
    </row>
    <row r="17" spans="1:91" ht="18.5" x14ac:dyDescent="0.35">
      <c r="A17" s="323" t="s">
        <v>194</v>
      </c>
      <c r="CK17" s="324"/>
    </row>
    <row r="18" spans="1:91" ht="15.5" x14ac:dyDescent="0.35">
      <c r="A18" s="331" t="s">
        <v>259</v>
      </c>
      <c r="CK18" s="324"/>
    </row>
    <row r="19" spans="1:91" x14ac:dyDescent="0.35">
      <c r="A19" s="16" t="str">
        <f>+A3</f>
        <v>Corte: junio 30 de 2025</v>
      </c>
      <c r="CK19" s="324"/>
    </row>
    <row r="20" spans="1:91" x14ac:dyDescent="0.35">
      <c r="A20" s="353" t="s">
        <v>215</v>
      </c>
      <c r="B20" s="512" t="s">
        <v>116</v>
      </c>
      <c r="C20" s="512"/>
      <c r="D20" s="512"/>
      <c r="E20" s="512"/>
      <c r="F20" s="512"/>
      <c r="G20" s="512"/>
      <c r="H20" s="512" t="s">
        <v>117</v>
      </c>
      <c r="I20" s="512"/>
      <c r="J20" s="512"/>
      <c r="K20" s="512"/>
      <c r="L20" s="512"/>
      <c r="M20" s="512"/>
      <c r="N20" s="512" t="s">
        <v>118</v>
      </c>
      <c r="O20" s="512">
        <v>2014</v>
      </c>
      <c r="P20" s="512"/>
      <c r="Q20" s="512"/>
      <c r="R20" s="512"/>
      <c r="S20" s="512"/>
      <c r="T20" s="512" t="s">
        <v>119</v>
      </c>
      <c r="U20" s="512">
        <v>2015</v>
      </c>
      <c r="V20" s="512"/>
      <c r="W20" s="512"/>
      <c r="X20" s="512"/>
      <c r="Y20" s="512"/>
      <c r="Z20" s="512" t="s">
        <v>120</v>
      </c>
      <c r="AA20" s="512">
        <v>2016</v>
      </c>
      <c r="AB20" s="512"/>
      <c r="AC20" s="512"/>
      <c r="AD20" s="512"/>
      <c r="AE20" s="512"/>
      <c r="AF20" s="512" t="s">
        <v>121</v>
      </c>
      <c r="AG20" s="512">
        <v>2017</v>
      </c>
      <c r="AH20" s="512"/>
      <c r="AI20" s="512"/>
      <c r="AJ20" s="512"/>
      <c r="AK20" s="512"/>
      <c r="AL20" s="512" t="s">
        <v>122</v>
      </c>
      <c r="AM20" s="512">
        <v>2018</v>
      </c>
      <c r="AN20" s="512"/>
      <c r="AO20" s="512"/>
      <c r="AP20" s="512"/>
      <c r="AQ20" s="512"/>
      <c r="AR20" s="512" t="s">
        <v>123</v>
      </c>
      <c r="AS20" s="512">
        <v>2019</v>
      </c>
      <c r="AT20" s="512"/>
      <c r="AU20" s="512"/>
      <c r="AV20" s="512"/>
      <c r="AW20" s="512"/>
      <c r="AX20" s="512" t="s">
        <v>124</v>
      </c>
      <c r="AY20" s="512">
        <v>2020</v>
      </c>
      <c r="AZ20" s="512"/>
      <c r="BA20" s="512"/>
      <c r="BB20" s="512"/>
      <c r="BC20" s="512"/>
      <c r="BD20" s="512" t="s">
        <v>126</v>
      </c>
      <c r="BE20" s="512">
        <v>2021</v>
      </c>
      <c r="BF20" s="512"/>
      <c r="BG20" s="512"/>
      <c r="BH20" s="512"/>
      <c r="BI20" s="512"/>
      <c r="BJ20" s="512" t="s">
        <v>128</v>
      </c>
      <c r="BK20" s="512">
        <v>2022</v>
      </c>
      <c r="BL20" s="512"/>
      <c r="BM20" s="512"/>
      <c r="BN20" s="512"/>
      <c r="BO20" s="512"/>
      <c r="BP20" s="513" t="s">
        <v>200</v>
      </c>
      <c r="BQ20" s="514"/>
      <c r="BR20" s="514"/>
      <c r="BS20" s="514"/>
      <c r="BT20" s="514"/>
      <c r="BU20" s="515"/>
      <c r="BV20" s="513" t="str">
        <f>+BV4</f>
        <v>2 0 2 4</v>
      </c>
      <c r="BW20" s="514"/>
      <c r="BX20" s="514"/>
      <c r="BY20" s="514"/>
      <c r="BZ20" s="514"/>
      <c r="CA20" s="515"/>
      <c r="CH20" s="513" t="str">
        <f>+CH4</f>
        <v>2 0 2 5 Junio</v>
      </c>
      <c r="CI20" s="514"/>
      <c r="CJ20" s="514"/>
      <c r="CK20" s="514"/>
      <c r="CL20" s="514"/>
      <c r="CM20" s="515"/>
    </row>
    <row r="21" spans="1:91" ht="29" x14ac:dyDescent="0.35">
      <c r="A21" s="354" t="s">
        <v>216</v>
      </c>
      <c r="B21" s="325" t="s">
        <v>96</v>
      </c>
      <c r="C21" s="325" t="s">
        <v>97</v>
      </c>
      <c r="D21" s="326" t="s">
        <v>98</v>
      </c>
      <c r="E21" s="326" t="s">
        <v>217</v>
      </c>
      <c r="F21" s="325" t="s">
        <v>100</v>
      </c>
      <c r="G21" s="325" t="s">
        <v>101</v>
      </c>
      <c r="H21" s="325" t="s">
        <v>96</v>
      </c>
      <c r="I21" s="325" t="s">
        <v>97</v>
      </c>
      <c r="J21" s="326" t="s">
        <v>98</v>
      </c>
      <c r="K21" s="326" t="s">
        <v>217</v>
      </c>
      <c r="L21" s="325" t="s">
        <v>100</v>
      </c>
      <c r="M21" s="325" t="s">
        <v>101</v>
      </c>
      <c r="N21" s="325" t="s">
        <v>96</v>
      </c>
      <c r="O21" s="325" t="s">
        <v>97</v>
      </c>
      <c r="P21" s="326" t="s">
        <v>98</v>
      </c>
      <c r="Q21" s="326" t="s">
        <v>217</v>
      </c>
      <c r="R21" s="325" t="s">
        <v>100</v>
      </c>
      <c r="S21" s="325" t="s">
        <v>101</v>
      </c>
      <c r="T21" s="325" t="s">
        <v>96</v>
      </c>
      <c r="U21" s="325" t="s">
        <v>97</v>
      </c>
      <c r="V21" s="326" t="s">
        <v>98</v>
      </c>
      <c r="W21" s="326" t="s">
        <v>217</v>
      </c>
      <c r="X21" s="325" t="s">
        <v>100</v>
      </c>
      <c r="Y21" s="325" t="s">
        <v>101</v>
      </c>
      <c r="Z21" s="325" t="s">
        <v>96</v>
      </c>
      <c r="AA21" s="325" t="s">
        <v>97</v>
      </c>
      <c r="AB21" s="326" t="s">
        <v>98</v>
      </c>
      <c r="AC21" s="326" t="s">
        <v>217</v>
      </c>
      <c r="AD21" s="325" t="s">
        <v>100</v>
      </c>
      <c r="AE21" s="325" t="s">
        <v>101</v>
      </c>
      <c r="AF21" s="325" t="s">
        <v>96</v>
      </c>
      <c r="AG21" s="325" t="s">
        <v>97</v>
      </c>
      <c r="AH21" s="326" t="s">
        <v>98</v>
      </c>
      <c r="AI21" s="326" t="s">
        <v>217</v>
      </c>
      <c r="AJ21" s="325" t="s">
        <v>100</v>
      </c>
      <c r="AK21" s="325" t="s">
        <v>101</v>
      </c>
      <c r="AL21" s="325" t="s">
        <v>96</v>
      </c>
      <c r="AM21" s="325" t="s">
        <v>97</v>
      </c>
      <c r="AN21" s="326" t="s">
        <v>98</v>
      </c>
      <c r="AO21" s="326" t="s">
        <v>217</v>
      </c>
      <c r="AP21" s="325" t="s">
        <v>100</v>
      </c>
      <c r="AQ21" s="325" t="s">
        <v>101</v>
      </c>
      <c r="AR21" s="325" t="s">
        <v>96</v>
      </c>
      <c r="AS21" s="325" t="s">
        <v>97</v>
      </c>
      <c r="AT21" s="326" t="s">
        <v>98</v>
      </c>
      <c r="AU21" s="326" t="s">
        <v>217</v>
      </c>
      <c r="AV21" s="325" t="s">
        <v>100</v>
      </c>
      <c r="AW21" s="325" t="s">
        <v>101</v>
      </c>
      <c r="AX21" s="325" t="s">
        <v>96</v>
      </c>
      <c r="AY21" s="325" t="s">
        <v>97</v>
      </c>
      <c r="AZ21" s="326" t="s">
        <v>98</v>
      </c>
      <c r="BA21" s="326" t="s">
        <v>217</v>
      </c>
      <c r="BB21" s="325" t="s">
        <v>100</v>
      </c>
      <c r="BC21" s="325" t="s">
        <v>101</v>
      </c>
      <c r="BD21" s="325" t="s">
        <v>96</v>
      </c>
      <c r="BE21" s="325" t="s">
        <v>97</v>
      </c>
      <c r="BF21" s="326" t="s">
        <v>98</v>
      </c>
      <c r="BG21" s="326" t="s">
        <v>217</v>
      </c>
      <c r="BH21" s="325" t="s">
        <v>100</v>
      </c>
      <c r="BI21" s="325" t="s">
        <v>101</v>
      </c>
      <c r="BJ21" s="325" t="s">
        <v>96</v>
      </c>
      <c r="BK21" s="325" t="s">
        <v>97</v>
      </c>
      <c r="BL21" s="326" t="s">
        <v>98</v>
      </c>
      <c r="BM21" s="326" t="s">
        <v>217</v>
      </c>
      <c r="BN21" s="325" t="s">
        <v>100</v>
      </c>
      <c r="BO21" s="325" t="s">
        <v>101</v>
      </c>
      <c r="BP21" s="325" t="s">
        <v>96</v>
      </c>
      <c r="BQ21" s="325" t="s">
        <v>97</v>
      </c>
      <c r="BR21" s="326" t="s">
        <v>98</v>
      </c>
      <c r="BS21" s="326" t="s">
        <v>217</v>
      </c>
      <c r="BT21" s="325" t="s">
        <v>100</v>
      </c>
      <c r="BU21" s="325" t="s">
        <v>101</v>
      </c>
      <c r="BV21" s="325" t="s">
        <v>96</v>
      </c>
      <c r="BW21" s="325" t="s">
        <v>97</v>
      </c>
      <c r="BX21" s="326" t="s">
        <v>98</v>
      </c>
      <c r="BY21" s="326" t="s">
        <v>217</v>
      </c>
      <c r="BZ21" s="325" t="s">
        <v>100</v>
      </c>
      <c r="CA21" s="325" t="s">
        <v>101</v>
      </c>
      <c r="CH21" s="325" t="s">
        <v>96</v>
      </c>
      <c r="CI21" s="325" t="s">
        <v>97</v>
      </c>
      <c r="CJ21" s="326" t="s">
        <v>98</v>
      </c>
      <c r="CK21" s="326" t="s">
        <v>217</v>
      </c>
      <c r="CL21" s="325" t="s">
        <v>100</v>
      </c>
      <c r="CM21" s="325" t="s">
        <v>101</v>
      </c>
    </row>
    <row r="22" spans="1:91" x14ac:dyDescent="0.35">
      <c r="A22" s="354" t="s">
        <v>218</v>
      </c>
      <c r="B22" s="327">
        <f>SUM(B23:B27)</f>
        <v>0</v>
      </c>
      <c r="C22" s="327">
        <f>SUM(C23:C27)</f>
        <v>1809107000000</v>
      </c>
      <c r="D22" s="327">
        <f>SUM(D23:D27)</f>
        <v>1641317000000</v>
      </c>
      <c r="E22" s="328">
        <f>+D22/C22</f>
        <v>0.90725258373330042</v>
      </c>
      <c r="F22" s="327">
        <f>SUM(F23:F27)</f>
        <v>0</v>
      </c>
      <c r="G22" s="328">
        <f>+F22/C22</f>
        <v>0</v>
      </c>
      <c r="H22" s="327">
        <f>SUM(H23:H27)</f>
        <v>3601655790407.0273</v>
      </c>
      <c r="I22" s="327">
        <f>SUM(I23:I27)</f>
        <v>3623475970721.8228</v>
      </c>
      <c r="J22" s="327">
        <f>SUM(J23:J27)</f>
        <v>3235390719137.7642</v>
      </c>
      <c r="K22" s="328">
        <f t="shared" ref="K22" si="44">+J22/I22</f>
        <v>0.89289697110734556</v>
      </c>
      <c r="L22" s="327">
        <f>SUM(L23:L27)</f>
        <v>3057536058162.4497</v>
      </c>
      <c r="M22" s="328">
        <f>+L22/I22</f>
        <v>0.84381298037237051</v>
      </c>
      <c r="N22" s="327">
        <f>SUM(N23:N27)</f>
        <v>3764709442377.1997</v>
      </c>
      <c r="O22" s="327">
        <f>SUM(O23:O27)</f>
        <v>4327436333970.8726</v>
      </c>
      <c r="P22" s="327">
        <f>SUM(P23:P27)</f>
        <v>3844182177242.9521</v>
      </c>
      <c r="Q22" s="328">
        <f t="shared" ref="Q22" si="45">+P22/O22</f>
        <v>0.8883278413747373</v>
      </c>
      <c r="R22" s="327">
        <f>SUM(R23:R27)</f>
        <v>3654962377168.1875</v>
      </c>
      <c r="S22" s="328">
        <f>+R22/O22</f>
        <v>0.8446022298413296</v>
      </c>
      <c r="T22" s="327">
        <f>SUM(T23:T27)</f>
        <v>3768277634226.5879</v>
      </c>
      <c r="U22" s="327">
        <f>SUM(U23:U27)</f>
        <v>3788343908751.3369</v>
      </c>
      <c r="V22" s="327">
        <f>SUM(V23:V27)</f>
        <v>3385646850061.3003</v>
      </c>
      <c r="W22" s="328">
        <f t="shared" ref="W22" si="46">+V22/U22</f>
        <v>0.89370102915952843</v>
      </c>
      <c r="X22" s="327">
        <f>SUM(X23:X27)</f>
        <v>3173079505852.4048</v>
      </c>
      <c r="Y22" s="328">
        <f>+X22/U22</f>
        <v>0.8375901402516206</v>
      </c>
      <c r="Z22" s="327">
        <f>SUM(Z23:Z27)</f>
        <v>4347734368145.7368</v>
      </c>
      <c r="AA22" s="327">
        <f>SUM(AA23:AA27)</f>
        <v>4364341187065.4126</v>
      </c>
      <c r="AB22" s="327">
        <f>SUM(AB23:AB27)</f>
        <v>3981146350894.7363</v>
      </c>
      <c r="AC22" s="328">
        <f t="shared" ref="AC22" si="47">+AB22/AA22</f>
        <v>0.9121986985558439</v>
      </c>
      <c r="AD22" s="327">
        <f>SUM(AD23:AD27)</f>
        <v>3797924115548.9199</v>
      </c>
      <c r="AE22" s="328">
        <f>+AD22/AA22</f>
        <v>0.87021705058367538</v>
      </c>
      <c r="AF22" s="327">
        <f>SUM(AF23:AF27)</f>
        <v>4521682763795.6504</v>
      </c>
      <c r="AG22" s="327">
        <f>SUM(AG23:AG27)</f>
        <v>4359311488191.9414</v>
      </c>
      <c r="AH22" s="327">
        <f>SUM(AH23:AH27)</f>
        <v>3965823877187.2358</v>
      </c>
      <c r="AI22" s="328">
        <f t="shared" ref="AI22" si="48">+AH22/AG22</f>
        <v>0.90973629389169719</v>
      </c>
      <c r="AJ22" s="327">
        <f>SUM(AJ23:AJ27)</f>
        <v>3742640506485.4292</v>
      </c>
      <c r="AK22" s="328">
        <f>+AJ22/AG22</f>
        <v>0.85853936260877717</v>
      </c>
      <c r="AL22" s="327">
        <f>SUM(AL23:AL27)</f>
        <v>4106683877032.501</v>
      </c>
      <c r="AM22" s="327">
        <f>SUM(AM23:AM27)</f>
        <v>3993427843724.7939</v>
      </c>
      <c r="AN22" s="327">
        <f>SUM(AN23:AN27)</f>
        <v>3716796844414.2495</v>
      </c>
      <c r="AO22" s="328">
        <f t="shared" ref="AO22" si="49">+AN22/AM22</f>
        <v>0.93072843428353469</v>
      </c>
      <c r="AP22" s="327">
        <f>SUM(AP23:AP27)</f>
        <v>3573135423181.6074</v>
      </c>
      <c r="AQ22" s="328">
        <f>+AP22/AM22</f>
        <v>0.89475397152758696</v>
      </c>
      <c r="AR22" s="327">
        <f>SUM(AR23:AR27)</f>
        <v>4716632681557.6377</v>
      </c>
      <c r="AS22" s="327">
        <f>SUM(AS23:AS27)</f>
        <v>4879119969490.9072</v>
      </c>
      <c r="AT22" s="327">
        <f>SUM(AT23:AT27)</f>
        <v>4497035197549.9219</v>
      </c>
      <c r="AU22" s="328">
        <f t="shared" ref="AU22" si="50">+AT22/AS22</f>
        <v>0.92168981817824569</v>
      </c>
      <c r="AV22" s="327">
        <f>SUM(AV23:AV27)</f>
        <v>4356445607180.791</v>
      </c>
      <c r="AW22" s="328">
        <f>+AV22/AS22</f>
        <v>0.89287527964501912</v>
      </c>
      <c r="AX22" s="327">
        <f>SUM(AX23:AX27)</f>
        <v>4735879843224.5713</v>
      </c>
      <c r="AY22" s="327">
        <f>SUM(AY23:AY27)</f>
        <v>4589436335768.9912</v>
      </c>
      <c r="AZ22" s="327">
        <f>SUM(AZ23:AZ27)</f>
        <v>4009463204625.4482</v>
      </c>
      <c r="BA22" s="328">
        <f t="shared" ref="BA22" si="51">+AZ22/AY22</f>
        <v>0.8736286792730148</v>
      </c>
      <c r="BB22" s="327">
        <f>SUM(BB23:BB27)</f>
        <v>3796183259150.5928</v>
      </c>
      <c r="BC22" s="328">
        <f>+BB22/AY22</f>
        <v>0.82715675333897332</v>
      </c>
      <c r="BD22" s="327">
        <f>SUM(BD23:BD27)</f>
        <v>4408805488527.0439</v>
      </c>
      <c r="BE22" s="327">
        <f>SUM(BE23:BE27)</f>
        <v>4077254707683.2354</v>
      </c>
      <c r="BF22" s="327">
        <f>SUM(BF23:BF27)</f>
        <v>3724236555966.5483</v>
      </c>
      <c r="BG22" s="328">
        <f t="shared" ref="BG22" si="52">+BF22/BE22</f>
        <v>0.91341768493112419</v>
      </c>
      <c r="BH22" s="327">
        <f>SUM(BH23:BH27)</f>
        <v>3600100369060.1299</v>
      </c>
      <c r="BI22" s="328">
        <f>+BH22/BE22</f>
        <v>0.88297166283873574</v>
      </c>
      <c r="BJ22" s="327">
        <f>SUM(BJ23:BJ27)</f>
        <v>4137784069349.2305</v>
      </c>
      <c r="BK22" s="327">
        <f>SUM(BK23:BK27)</f>
        <v>4346050200701.1992</v>
      </c>
      <c r="BL22" s="327">
        <f>SUM(BL23:BL27)</f>
        <v>4177123184425.334</v>
      </c>
      <c r="BM22" s="328">
        <f t="shared" ref="BM22" si="53">+BL22/BK22</f>
        <v>0.96113091002754403</v>
      </c>
      <c r="BN22" s="327">
        <f>SUM(BN23:BN27)</f>
        <v>3954486704148.4805</v>
      </c>
      <c r="BO22" s="328">
        <f>+BN22/BK22</f>
        <v>0.90990359557063027</v>
      </c>
      <c r="BP22" s="327">
        <f>SUM(BP23:BP27)</f>
        <v>4255000693097.4678</v>
      </c>
      <c r="BQ22" s="327">
        <f>SUM(BQ23:BQ27)</f>
        <v>4356121872012.8232</v>
      </c>
      <c r="BR22" s="327">
        <f>SUM(BR23:BR27)</f>
        <v>4225131830540.8555</v>
      </c>
      <c r="BS22" s="328">
        <f t="shared" ref="BS22" si="54">+BR22/BQ22</f>
        <v>0.96992966557856164</v>
      </c>
      <c r="BT22" s="327">
        <f>SUM(BT23:BT27)</f>
        <v>3946873132408.9429</v>
      </c>
      <c r="BU22" s="328">
        <f>+BT22/BQ22</f>
        <v>0.90605204545969698</v>
      </c>
      <c r="BV22" s="327">
        <f>SUM(BV23:BV27)</f>
        <v>4867445338844.3994</v>
      </c>
      <c r="BW22" s="327">
        <f>SUM(BW23:BW27)</f>
        <v>4781282128904.0488</v>
      </c>
      <c r="BX22" s="327">
        <f>SUM(BX23:BX27)</f>
        <v>4523047325234.3965</v>
      </c>
      <c r="BY22" s="328">
        <f t="shared" ref="BY22" si="55">+BX22/BW22</f>
        <v>0.94599046935369946</v>
      </c>
      <c r="BZ22" s="327">
        <f>SUM(BZ23:BZ27)</f>
        <v>4389669688805.2632</v>
      </c>
      <c r="CA22" s="328">
        <f>+BZ22/BW22</f>
        <v>0.91809468056038979</v>
      </c>
      <c r="CH22" s="327">
        <f>SUM(CH23:CH27)</f>
        <v>5140994705000</v>
      </c>
      <c r="CI22" s="327">
        <f>SUM(CI23:CI27)</f>
        <v>5160075978930</v>
      </c>
      <c r="CJ22" s="327">
        <f>SUM(CJ23:CJ27)</f>
        <v>2513752220097</v>
      </c>
      <c r="CK22" s="328">
        <f t="shared" ref="CK22" si="56">+CJ22/CI22</f>
        <v>0.48715410981569596</v>
      </c>
      <c r="CL22" s="327">
        <f>SUM(CL23:CL27)</f>
        <v>1880444192378</v>
      </c>
      <c r="CM22" s="328">
        <f>+CL22/CI22</f>
        <v>0.3644218031006457</v>
      </c>
    </row>
    <row r="23" spans="1:91" x14ac:dyDescent="0.35">
      <c r="A23" s="355" t="s">
        <v>219</v>
      </c>
      <c r="B23" s="21"/>
      <c r="C23" s="21">
        <v>923748991513</v>
      </c>
      <c r="D23" s="21">
        <v>842694239590</v>
      </c>
      <c r="E23" s="13">
        <f>+D23/C23</f>
        <v>0.9122545705947227</v>
      </c>
      <c r="F23" s="21"/>
      <c r="G23" s="356">
        <f t="shared" ref="G23:G27" si="57">+F23/C23</f>
        <v>0</v>
      </c>
      <c r="H23" s="21">
        <f>+H7*$N$15</f>
        <v>1960354009311.9695</v>
      </c>
      <c r="I23" s="21">
        <f t="shared" ref="I23:J23" si="58">+I7*$N$15</f>
        <v>1967627640867.0391</v>
      </c>
      <c r="J23" s="21">
        <f t="shared" si="58"/>
        <v>1823588264278.8616</v>
      </c>
      <c r="K23" s="13">
        <f>+J23/I23</f>
        <v>0.92679540905173186</v>
      </c>
      <c r="L23" s="21">
        <f>+L7*$N$15</f>
        <v>1800774383816.4209</v>
      </c>
      <c r="M23" s="356">
        <f t="shared" ref="M23:M27" si="59">+L23/I23</f>
        <v>0.91520079633710882</v>
      </c>
      <c r="N23" s="21">
        <f>+N7*$O$15</f>
        <v>2047026324749.7813</v>
      </c>
      <c r="O23" s="21">
        <f t="shared" ref="O23:P23" si="60">+O7*$O$15</f>
        <v>2059630520663.6914</v>
      </c>
      <c r="P23" s="21">
        <f t="shared" si="60"/>
        <v>1897810551531.0591</v>
      </c>
      <c r="Q23" s="13">
        <f>+P23/O23</f>
        <v>0.92143252514995366</v>
      </c>
      <c r="R23" s="21">
        <f>+R7*$O$15</f>
        <v>1873968697247.9661</v>
      </c>
      <c r="S23" s="356">
        <f t="shared" ref="S23:S27" si="61">+R23/O23</f>
        <v>0.90985673325723582</v>
      </c>
      <c r="T23" s="21">
        <f>+T7*$P$15</f>
        <v>2032126042429.3767</v>
      </c>
      <c r="U23" s="21">
        <f t="shared" ref="U23:V23" si="62">+U7*$P$15</f>
        <v>2053693575562.2437</v>
      </c>
      <c r="V23" s="21">
        <f t="shared" si="62"/>
        <v>1888971073469.4761</v>
      </c>
      <c r="W23" s="13">
        <f>+V23/U23</f>
        <v>0.91979207411813069</v>
      </c>
      <c r="X23" s="21">
        <f>+X7*$P$15</f>
        <v>1875753975016.4417</v>
      </c>
      <c r="Y23" s="356">
        <f t="shared" ref="Y23:Y27" si="63">+X23/U23</f>
        <v>0.91335630462928863</v>
      </c>
      <c r="Z23" s="21">
        <f>+Z7*$Q$15</f>
        <v>2124575924610.3916</v>
      </c>
      <c r="AA23" s="21">
        <f t="shared" ref="AA23:AB23" si="64">+AA7*$Q$15</f>
        <v>2128965535773.0261</v>
      </c>
      <c r="AB23" s="21">
        <f t="shared" si="64"/>
        <v>1947482265181.1633</v>
      </c>
      <c r="AC23" s="13">
        <f>+AB23/AA23</f>
        <v>0.91475518624308483</v>
      </c>
      <c r="AD23" s="21">
        <f t="shared" ref="AD23" si="65">+AD7*$Q$15</f>
        <v>1918645327148.8242</v>
      </c>
      <c r="AE23" s="356">
        <f t="shared" ref="AE23:AE27" si="66">+AD23/AA23</f>
        <v>0.90121013934223471</v>
      </c>
      <c r="AF23" s="21">
        <f>+AF7*$R$15</f>
        <v>2340675074789.002</v>
      </c>
      <c r="AG23" s="21">
        <f t="shared" ref="AG23:AH23" si="67">+AG7*$R$15</f>
        <v>2354399494274.2515</v>
      </c>
      <c r="AH23" s="21">
        <f t="shared" si="67"/>
        <v>2155471121235.791</v>
      </c>
      <c r="AI23" s="13">
        <f>+AH23/AG23</f>
        <v>0.91550780845721325</v>
      </c>
      <c r="AJ23" s="21">
        <f t="shared" ref="AJ23" si="68">+AJ7*$R$15</f>
        <v>2063452011973.6567</v>
      </c>
      <c r="AK23" s="356">
        <f t="shared" ref="AK23:AK27" si="69">+AJ23/AG23</f>
        <v>0.87642391063701797</v>
      </c>
      <c r="AL23" s="21">
        <f>+AL7*$S$15</f>
        <v>2361293736112.9082</v>
      </c>
      <c r="AM23" s="21">
        <f t="shared" ref="AM23:AN23" si="70">+AM7*$S$15</f>
        <v>2328542378261.4453</v>
      </c>
      <c r="AN23" s="21">
        <f t="shared" si="70"/>
        <v>2210660120330.1216</v>
      </c>
      <c r="AO23" s="13">
        <f>+AN23/AM23</f>
        <v>0.94937508587696917</v>
      </c>
      <c r="AP23" s="21">
        <f t="shared" ref="AP23" si="71">+AP7*$S$15</f>
        <v>2198445303193.6724</v>
      </c>
      <c r="AQ23" s="356">
        <f t="shared" ref="AQ23:AQ27" si="72">+AP23/AM23</f>
        <v>0.94412939344273084</v>
      </c>
      <c r="AR23" s="21">
        <f>+AR7*$T$15</f>
        <v>2310385469114.3979</v>
      </c>
      <c r="AS23" s="21">
        <f t="shared" ref="AS23:AT23" si="73">+AS7*$T$15</f>
        <v>2311520078182.314</v>
      </c>
      <c r="AT23" s="21">
        <f t="shared" si="73"/>
        <v>2151178670362.7449</v>
      </c>
      <c r="AU23" s="13">
        <f>+AT23/AS23</f>
        <v>0.9306337810633879</v>
      </c>
      <c r="AV23" s="21">
        <f t="shared" ref="AV23" si="74">+AV7*$T$15</f>
        <v>2139739027059.6145</v>
      </c>
      <c r="AW23" s="356">
        <f t="shared" ref="AW23:AW27" si="75">+AV23/AS23</f>
        <v>0.92568481115778101</v>
      </c>
      <c r="AX23" s="21">
        <f>+AX7*$U$15</f>
        <v>2454482262975.6294</v>
      </c>
      <c r="AY23" s="21">
        <f t="shared" ref="AY23:AZ23" si="76">+AY7*$U$15</f>
        <v>2468944889091.9868</v>
      </c>
      <c r="AZ23" s="21">
        <f t="shared" si="76"/>
        <v>2283010441696.4619</v>
      </c>
      <c r="BA23" s="13">
        <f>+AZ23/AY23</f>
        <v>0.92469072589793333</v>
      </c>
      <c r="BB23" s="21">
        <f t="shared" ref="BB23" si="77">+BB7*$U$15</f>
        <v>2232655308893.9785</v>
      </c>
      <c r="BC23" s="356">
        <f t="shared" ref="BC23:BC27" si="78">+BB23/AY23</f>
        <v>0.90429532014183212</v>
      </c>
      <c r="BD23" s="21">
        <f>+BD7*$V$15</f>
        <v>2410464235282.9946</v>
      </c>
      <c r="BE23" s="21">
        <f t="shared" ref="BE23:BF23" si="79">+BE7*$V$15</f>
        <v>2423779079572.6001</v>
      </c>
      <c r="BF23" s="21">
        <f t="shared" si="79"/>
        <v>2280193932889.2808</v>
      </c>
      <c r="BG23" s="13">
        <f>+BF23/BE23</f>
        <v>0.94075980443372809</v>
      </c>
      <c r="BH23" s="21">
        <f t="shared" ref="BH23" si="80">+BH7*$V$15</f>
        <v>2278026723201.7905</v>
      </c>
      <c r="BI23" s="356">
        <f t="shared" ref="BI23:BI27" si="81">+BH23/BE23</f>
        <v>0.93986565954001422</v>
      </c>
      <c r="BJ23" s="21">
        <f>+BJ7*$W$15</f>
        <v>2325158014764.4678</v>
      </c>
      <c r="BK23" s="21">
        <f t="shared" ref="BK23:BL23" si="82">+BK7*$W$15</f>
        <v>2326094332286.3237</v>
      </c>
      <c r="BL23" s="21">
        <f t="shared" si="82"/>
        <v>2261328874807.1494</v>
      </c>
      <c r="BM23" s="13">
        <f>+BL23/BK23</f>
        <v>0.972156994417541</v>
      </c>
      <c r="BN23" s="21">
        <f t="shared" ref="BN23" si="83">+BN7*$W$15</f>
        <v>2238078064957.915</v>
      </c>
      <c r="BO23" s="356">
        <f t="shared" ref="BO23:BO27" si="84">+BN23/BK23</f>
        <v>0.96216135085033405</v>
      </c>
      <c r="BP23" s="21">
        <f>+BP7*$X$15</f>
        <v>2435960343216.0298</v>
      </c>
      <c r="BQ23" s="21">
        <f t="shared" ref="BQ23:BR23" si="85">+BQ7*$X$15</f>
        <v>2461059988933.9644</v>
      </c>
      <c r="BR23" s="21">
        <f t="shared" si="85"/>
        <v>2400331031224.8438</v>
      </c>
      <c r="BS23" s="13">
        <f>+BR23/BQ23</f>
        <v>0.97532406443476172</v>
      </c>
      <c r="BT23" s="21">
        <f>+BT7*$X$15</f>
        <v>2351788938585.4043</v>
      </c>
      <c r="BU23" s="356">
        <f t="shared" ref="BU23:BU27" si="86">+BT23/BQ23</f>
        <v>0.95560000534733325</v>
      </c>
      <c r="BV23" s="21">
        <f>+BV7*$Y$15</f>
        <v>2801152863256.7998</v>
      </c>
      <c r="BW23" s="21">
        <f t="shared" ref="BW23:BX23" si="87">+BW7*$Y$15</f>
        <v>2742028242569.0698</v>
      </c>
      <c r="BX23" s="21">
        <f t="shared" si="87"/>
        <v>2656731575731.4746</v>
      </c>
      <c r="BY23" s="13">
        <f>+BX23/BW23</f>
        <v>0.96889285620279431</v>
      </c>
      <c r="BZ23" s="21">
        <f t="shared" ref="BZ23" si="88">+BZ7*$Y$15</f>
        <v>2632526595081.6924</v>
      </c>
      <c r="CA23" s="356">
        <f t="shared" ref="CA23:CA27" si="89">+BZ23/BW23</f>
        <v>0.96006545600537552</v>
      </c>
      <c r="CH23" s="21">
        <f>+CH7*$Z$15</f>
        <v>2806979505000</v>
      </c>
      <c r="CI23" s="21">
        <f t="shared" ref="CI23:CJ23" si="90">+CI7*$Z$15</f>
        <v>2827331686902</v>
      </c>
      <c r="CJ23" s="21">
        <f t="shared" si="90"/>
        <v>1272604021549</v>
      </c>
      <c r="CK23" s="13">
        <f>+CJ23/CI23</f>
        <v>0.45010779154229119</v>
      </c>
      <c r="CL23" s="21">
        <f t="shared" ref="CL23" si="91">+CL7*$Z$15</f>
        <v>1185388293213</v>
      </c>
      <c r="CM23" s="356">
        <f t="shared" ref="CM23:CM27" si="92">+CL23/CI23</f>
        <v>0.41926042802281499</v>
      </c>
    </row>
    <row r="24" spans="1:91" x14ac:dyDescent="0.35">
      <c r="A24" s="355" t="s">
        <v>220</v>
      </c>
      <c r="B24" s="21"/>
      <c r="C24" s="21">
        <v>287453030093</v>
      </c>
      <c r="D24" s="21">
        <v>249738347422.29999</v>
      </c>
      <c r="E24" s="13">
        <f t="shared" ref="E24:E27" si="93">+D24/C24</f>
        <v>0.86879705996315937</v>
      </c>
      <c r="F24" s="21"/>
      <c r="G24" s="356">
        <f t="shared" si="57"/>
        <v>0</v>
      </c>
      <c r="H24" s="21">
        <f>+H8*$N$15</f>
        <v>468059339620.39661</v>
      </c>
      <c r="I24" s="21">
        <f>+I8*$N$15</f>
        <v>511386264373.03912</v>
      </c>
      <c r="J24" s="21">
        <f>+J8*$N$15</f>
        <v>455398537934.79834</v>
      </c>
      <c r="K24" s="13">
        <f t="shared" ref="K24:K27" si="94">+J24/I24</f>
        <v>0.89051773514706756</v>
      </c>
      <c r="L24" s="21">
        <f>+L8*$N$15</f>
        <v>301754986031.97882</v>
      </c>
      <c r="M24" s="356">
        <f t="shared" si="59"/>
        <v>0.59007252844761326</v>
      </c>
      <c r="N24" s="21">
        <f>+N8*$O$15</f>
        <v>479500774613.38031</v>
      </c>
      <c r="O24" s="21">
        <f t="shared" ref="O24:P27" si="95">+O8*$O$15</f>
        <v>486276682985.16565</v>
      </c>
      <c r="P24" s="21">
        <f t="shared" si="95"/>
        <v>436029452277.68738</v>
      </c>
      <c r="Q24" s="13">
        <f t="shared" ref="Q24:Q27" si="96">+P24/O24</f>
        <v>0.89666946315620255</v>
      </c>
      <c r="R24" s="21">
        <f t="shared" ref="R24" si="97">+R8*$O$15</f>
        <v>303164492097.03308</v>
      </c>
      <c r="S24" s="356">
        <f t="shared" si="61"/>
        <v>0.62344032256689841</v>
      </c>
      <c r="T24" s="21">
        <f>+T8*$P$15</f>
        <v>480689024327.21771</v>
      </c>
      <c r="U24" s="21">
        <f t="shared" ref="U24:V27" si="98">+U8*$P$15</f>
        <v>488270764563.66107</v>
      </c>
      <c r="V24" s="21">
        <f t="shared" si="98"/>
        <v>451671906531.87567</v>
      </c>
      <c r="W24" s="13">
        <f t="shared" ref="W24:W27" si="99">+V24/U24</f>
        <v>0.92504392913122369</v>
      </c>
      <c r="X24" s="21">
        <f t="shared" ref="X24" si="100">+X8*$P$15</f>
        <v>337281174097.96478</v>
      </c>
      <c r="Y24" s="356">
        <f t="shared" si="63"/>
        <v>0.69076667819621185</v>
      </c>
      <c r="Z24" s="21">
        <f>+Z8*$Q$15</f>
        <v>483770727401.85809</v>
      </c>
      <c r="AA24" s="21">
        <f t="shared" ref="AA24:AB27" si="101">+AA8*$Q$15</f>
        <v>534905362135.13654</v>
      </c>
      <c r="AB24" s="21">
        <f t="shared" si="101"/>
        <v>483752359849.29663</v>
      </c>
      <c r="AC24" s="13">
        <f t="shared" ref="AC24:AC27" si="102">+AB24/AA24</f>
        <v>0.90436999531719631</v>
      </c>
      <c r="AD24" s="21">
        <f t="shared" ref="AD24" si="103">+AD8*$Q$15</f>
        <v>364549367096.79895</v>
      </c>
      <c r="AE24" s="356">
        <f t="shared" si="66"/>
        <v>0.6815212426393672</v>
      </c>
      <c r="AF24" s="21">
        <f t="shared" ref="AF24:AH24" si="104">+AF8*$R$15</f>
        <v>526094427414.43433</v>
      </c>
      <c r="AG24" s="21">
        <f t="shared" si="104"/>
        <v>597158436366.58435</v>
      </c>
      <c r="AH24" s="21">
        <f t="shared" si="104"/>
        <v>542418055403.12427</v>
      </c>
      <c r="AI24" s="13">
        <f t="shared" ref="AI24:AI27" si="105">+AH24/AG24</f>
        <v>0.90833189714855511</v>
      </c>
      <c r="AJ24" s="21">
        <f t="shared" ref="AJ24" si="106">+AJ8*$R$15</f>
        <v>427627654745.22504</v>
      </c>
      <c r="AK24" s="356">
        <f t="shared" si="69"/>
        <v>0.71610418391998143</v>
      </c>
      <c r="AL24" s="21">
        <f>+AL8*$S$15</f>
        <v>567417064643.85693</v>
      </c>
      <c r="AM24" s="21">
        <f t="shared" ref="AM24:AN27" si="107">+AM8*$S$15</f>
        <v>576073199802.14563</v>
      </c>
      <c r="AN24" s="21">
        <f t="shared" si="107"/>
        <v>526126203081.90527</v>
      </c>
      <c r="AO24" s="13">
        <f t="shared" ref="AO24:AO27" si="108">+AN24/AM24</f>
        <v>0.91329748244251807</v>
      </c>
      <c r="AP24" s="21">
        <f t="shared" ref="AP24" si="109">+AP8*$S$15</f>
        <v>427550565263.12933</v>
      </c>
      <c r="AQ24" s="356">
        <f t="shared" si="72"/>
        <v>0.74218096833869907</v>
      </c>
      <c r="AR24" s="21">
        <f>+AR8*$T$15</f>
        <v>689414417206.67468</v>
      </c>
      <c r="AS24" s="21">
        <f t="shared" ref="AS24:AT27" si="110">+AS8*$T$15</f>
        <v>708303421822.7937</v>
      </c>
      <c r="AT24" s="21">
        <f t="shared" si="110"/>
        <v>651603468978.2041</v>
      </c>
      <c r="AU24" s="13">
        <f t="shared" ref="AU24:AU27" si="111">+AT24/AS24</f>
        <v>0.91994962738048858</v>
      </c>
      <c r="AV24" s="21">
        <f t="shared" ref="AV24" si="112">+AV8*$T$15</f>
        <v>531182943157.62128</v>
      </c>
      <c r="AW24" s="356">
        <f t="shared" si="75"/>
        <v>0.7499369998674309</v>
      </c>
      <c r="AX24" s="21">
        <f>+AX8*$U$15</f>
        <v>747148047015.02527</v>
      </c>
      <c r="AY24" s="21">
        <f t="shared" ref="AY24:AZ27" si="113">+AY8*$U$15</f>
        <v>709462360542.5752</v>
      </c>
      <c r="AZ24" s="21">
        <f t="shared" si="113"/>
        <v>633537343406.38525</v>
      </c>
      <c r="BA24" s="13">
        <f t="shared" ref="BA24:BA27" si="114">+AZ24/AY24</f>
        <v>0.89298231821893304</v>
      </c>
      <c r="BB24" s="21">
        <f t="shared" ref="BB24" si="115">+BB8*$U$15</f>
        <v>486287269165.28241</v>
      </c>
      <c r="BC24" s="356">
        <f t="shared" si="78"/>
        <v>0.68543068133083862</v>
      </c>
      <c r="BD24" s="21">
        <f>+BD8*$V$15</f>
        <v>722712202719.67139</v>
      </c>
      <c r="BE24" s="21">
        <f t="shared" ref="BE24:BF27" si="116">+BE8*$V$15</f>
        <v>703115161399.06934</v>
      </c>
      <c r="BF24" s="21">
        <f t="shared" si="116"/>
        <v>636239249904.10742</v>
      </c>
      <c r="BG24" s="13">
        <f t="shared" ref="BG24:BG27" si="117">+BF24/BE24</f>
        <v>0.90488626164469099</v>
      </c>
      <c r="BH24" s="21">
        <f t="shared" ref="BH24" si="118">+BH8*$V$15</f>
        <v>514745987046.36755</v>
      </c>
      <c r="BI24" s="356">
        <f t="shared" si="81"/>
        <v>0.73209342552380474</v>
      </c>
      <c r="BJ24" s="21">
        <f>+BJ8*$W$15</f>
        <v>626304445064.34082</v>
      </c>
      <c r="BK24" s="21">
        <f t="shared" ref="BK24:BL27" si="119">+BK8*$W$15</f>
        <v>695104846468.54626</v>
      </c>
      <c r="BL24" s="21">
        <f t="shared" si="119"/>
        <v>665574586554.38513</v>
      </c>
      <c r="BM24" s="13">
        <f t="shared" ref="BM24:BM27" si="120">+BL24/BK24</f>
        <v>0.95751682632600177</v>
      </c>
      <c r="BN24" s="21">
        <f t="shared" ref="BN24" si="121">+BN8*$W$15</f>
        <v>505668375883.56665</v>
      </c>
      <c r="BO24" s="356">
        <f t="shared" si="84"/>
        <v>0.72747065202119598</v>
      </c>
      <c r="BP24" s="21">
        <f>+BP8*$X$15</f>
        <v>632191647689.65247</v>
      </c>
      <c r="BQ24" s="21">
        <f t="shared" ref="BQ24:BR27" si="122">+BQ8*$X$15</f>
        <v>712283595134.63757</v>
      </c>
      <c r="BR24" s="21">
        <f t="shared" si="122"/>
        <v>688300586857.71985</v>
      </c>
      <c r="BS24" s="13">
        <f t="shared" ref="BS24:BS27" si="123">+BR24/BQ24</f>
        <v>0.96632941086845558</v>
      </c>
      <c r="BT24" s="21">
        <f t="shared" ref="BT24" si="124">+BT8*$X$15</f>
        <v>562979689955.44849</v>
      </c>
      <c r="BU24" s="356">
        <f t="shared" si="86"/>
        <v>0.79038699445132199</v>
      </c>
      <c r="BV24" s="21">
        <f>+BV8*$Y$15</f>
        <v>782602929794.3999</v>
      </c>
      <c r="BW24" s="21">
        <f t="shared" ref="BW24:BX27" si="125">+BW8*$Y$15</f>
        <v>806416798238.87512</v>
      </c>
      <c r="BX24" s="21">
        <f t="shared" si="125"/>
        <v>758710054341.18958</v>
      </c>
      <c r="BY24" s="13">
        <f t="shared" ref="BY24:BY27" si="126">+BX24/BW24</f>
        <v>0.94084108366557861</v>
      </c>
      <c r="BZ24" s="21">
        <f t="shared" ref="BZ24" si="127">+BZ8*$Y$15</f>
        <v>655317514228.68115</v>
      </c>
      <c r="CA24" s="356">
        <f t="shared" si="89"/>
        <v>0.81262879897817353</v>
      </c>
      <c r="CH24" s="21">
        <f t="shared" ref="CH24:CJ27" si="128">+CH8*$Z$15</f>
        <v>824264287000</v>
      </c>
      <c r="CI24" s="21">
        <f t="shared" si="128"/>
        <v>846254578609</v>
      </c>
      <c r="CJ24" s="21">
        <f t="shared" si="128"/>
        <v>562501793751</v>
      </c>
      <c r="CK24" s="13">
        <f t="shared" ref="CK24:CK27" si="129">+CJ24/CI24</f>
        <v>0.66469571683215201</v>
      </c>
      <c r="CL24" s="21">
        <f t="shared" ref="CL24" si="130">+CL8*$Z$15</f>
        <v>236173845640</v>
      </c>
      <c r="CM24" s="356">
        <f t="shared" si="92"/>
        <v>0.27908132092851079</v>
      </c>
    </row>
    <row r="25" spans="1:91" x14ac:dyDescent="0.35">
      <c r="A25" s="355" t="s">
        <v>221</v>
      </c>
      <c r="B25" s="21"/>
      <c r="C25" s="21">
        <v>518356676884</v>
      </c>
      <c r="D25" s="21">
        <v>488748672939</v>
      </c>
      <c r="E25" s="13">
        <f t="shared" si="93"/>
        <v>0.94288102137898033</v>
      </c>
      <c r="F25" s="21"/>
      <c r="G25" s="356">
        <f t="shared" si="57"/>
        <v>0</v>
      </c>
      <c r="H25" s="21">
        <f>+H9*$N$15</f>
        <v>1147539404930.5669</v>
      </c>
      <c r="I25" s="21">
        <f>+I9*$N$15</f>
        <v>1117525799496.7361</v>
      </c>
      <c r="J25" s="21">
        <f>+J9*$N$15</f>
        <v>929511618806.65125</v>
      </c>
      <c r="K25" s="13">
        <f t="shared" si="94"/>
        <v>0.83175853230882479</v>
      </c>
      <c r="L25" s="21">
        <f>+L9*$N$15</f>
        <v>928114390196.59741</v>
      </c>
      <c r="M25" s="356">
        <f>+L25/I25</f>
        <v>0.8305082447443829</v>
      </c>
      <c r="N25" s="21">
        <f>+N9*$O$15</f>
        <v>1214975066351.6194</v>
      </c>
      <c r="O25" s="21">
        <f t="shared" si="95"/>
        <v>1756788438915.6318</v>
      </c>
      <c r="P25" s="21">
        <f t="shared" si="95"/>
        <v>1486172079457.4744</v>
      </c>
      <c r="Q25" s="13">
        <f t="shared" si="96"/>
        <v>0.8459596195742306</v>
      </c>
      <c r="R25" s="21">
        <f t="shared" ref="R25" si="131">+R9*$O$15</f>
        <v>1453659093848.2935</v>
      </c>
      <c r="S25" s="356">
        <f t="shared" si="61"/>
        <v>0.82745256153071944</v>
      </c>
      <c r="T25" s="21">
        <f>+T9*$P$15</f>
        <v>1167017425414.8623</v>
      </c>
      <c r="U25" s="21">
        <f t="shared" si="98"/>
        <v>1156630906772.6951</v>
      </c>
      <c r="V25" s="21">
        <f t="shared" si="98"/>
        <v>955255660303.63147</v>
      </c>
      <c r="W25" s="13">
        <f t="shared" si="99"/>
        <v>0.82589498059415201</v>
      </c>
      <c r="X25" s="21">
        <f t="shared" ref="X25" si="132">+X9*$P$15</f>
        <v>870296146981.68127</v>
      </c>
      <c r="Y25" s="356">
        <f t="shared" si="63"/>
        <v>0.75244068084782278</v>
      </c>
      <c r="Z25" s="21">
        <f>+Z9*$Q$15</f>
        <v>1697220865419.772</v>
      </c>
      <c r="AA25" s="21">
        <f t="shared" si="101"/>
        <v>1657675489244.6829</v>
      </c>
      <c r="AB25" s="21">
        <f t="shared" si="101"/>
        <v>1507171885222.1287</v>
      </c>
      <c r="AC25" s="13">
        <f t="shared" si="102"/>
        <v>0.90920804162271174</v>
      </c>
      <c r="AD25" s="21">
        <f t="shared" ref="AD25" si="133">+AD9*$Q$15</f>
        <v>1471989581319.8171</v>
      </c>
      <c r="AE25" s="356">
        <f t="shared" si="66"/>
        <v>0.88798416268465596</v>
      </c>
      <c r="AF25" s="21">
        <f t="shared" ref="AF25:AH25" si="134">+AF9*$R$15</f>
        <v>1627840119568.6138</v>
      </c>
      <c r="AG25" s="21">
        <f t="shared" si="134"/>
        <v>1380356580297.7253</v>
      </c>
      <c r="AH25" s="21">
        <f t="shared" si="134"/>
        <v>1240554318723.188</v>
      </c>
      <c r="AI25" s="13">
        <f t="shared" si="105"/>
        <v>0.89872018319760261</v>
      </c>
      <c r="AJ25" s="21">
        <f t="shared" ref="AJ25" si="135">+AJ9*$R$15</f>
        <v>1224180457941.4146</v>
      </c>
      <c r="AK25" s="356">
        <f t="shared" si="69"/>
        <v>0.88685813174257799</v>
      </c>
      <c r="AL25" s="21">
        <f>+AL9*$S$15</f>
        <v>1153812333517.7837</v>
      </c>
      <c r="AM25" s="21">
        <f t="shared" si="107"/>
        <v>1063642199619.295</v>
      </c>
      <c r="AN25" s="21">
        <f t="shared" si="107"/>
        <v>955105899235.52759</v>
      </c>
      <c r="AO25" s="13">
        <f t="shared" si="108"/>
        <v>0.89795788431239809</v>
      </c>
      <c r="AP25" s="21">
        <f t="shared" ref="AP25" si="136">+AP9*$S$15</f>
        <v>922234947496.76843</v>
      </c>
      <c r="AQ25" s="356">
        <f t="shared" si="72"/>
        <v>0.86705374027737903</v>
      </c>
      <c r="AR25" s="21">
        <f>+AR9*$T$15</f>
        <v>5119292474.94104</v>
      </c>
      <c r="AS25" s="21">
        <f t="shared" si="110"/>
        <v>17355112260.481712</v>
      </c>
      <c r="AT25" s="21">
        <f t="shared" si="110"/>
        <v>16694349032.882067</v>
      </c>
      <c r="AU25" s="13">
        <f t="shared" si="111"/>
        <v>0.96192688254144976</v>
      </c>
      <c r="AV25" s="21">
        <f t="shared" ref="AV25" si="137">+AV9*$T$15</f>
        <v>16312232893.545771</v>
      </c>
      <c r="AW25" s="356">
        <f t="shared" si="75"/>
        <v>0.93990938512621325</v>
      </c>
      <c r="AX25" s="21">
        <f>+AX9*$U$15</f>
        <v>5488174714.6812286</v>
      </c>
      <c r="AY25" s="21">
        <f t="shared" si="113"/>
        <v>5534992590.1126928</v>
      </c>
      <c r="AZ25" s="21">
        <f t="shared" si="113"/>
        <v>4995660221.0491199</v>
      </c>
      <c r="BA25" s="13">
        <f t="shared" si="114"/>
        <v>0.90255951380549326</v>
      </c>
      <c r="BB25" s="21">
        <f t="shared" ref="BB25" si="138">+BB9*$U$15</f>
        <v>4715167830.7893457</v>
      </c>
      <c r="BC25" s="356">
        <f t="shared" si="78"/>
        <v>0.85188331402867234</v>
      </c>
      <c r="BD25" s="21">
        <f>+BD9*$V$15</f>
        <v>4576679636.0289383</v>
      </c>
      <c r="BE25" s="21">
        <f t="shared" si="116"/>
        <v>7152942353.1658754</v>
      </c>
      <c r="BF25" s="21">
        <f t="shared" si="116"/>
        <v>6785173878.8836708</v>
      </c>
      <c r="BG25" s="13">
        <f t="shared" si="117"/>
        <v>0.94858500794160161</v>
      </c>
      <c r="BH25" s="21">
        <f t="shared" ref="BH25" si="139">+BH9*$V$15</f>
        <v>6784925145.1128416</v>
      </c>
      <c r="BI25" s="356">
        <f t="shared" si="81"/>
        <v>0.94855023431159757</v>
      </c>
      <c r="BJ25" s="21">
        <f>+BJ9*$W$15</f>
        <v>996045098.70373702</v>
      </c>
      <c r="BK25" s="21">
        <f t="shared" si="119"/>
        <v>1137679212.4092114</v>
      </c>
      <c r="BL25" s="21">
        <f t="shared" si="119"/>
        <v>952236810.46540904</v>
      </c>
      <c r="BM25" s="13">
        <f t="shared" si="120"/>
        <v>0.83699939321990469</v>
      </c>
      <c r="BN25" s="21">
        <f t="shared" ref="BN25" si="140">+BN9*$W$15</f>
        <v>871801955.58709025</v>
      </c>
      <c r="BO25" s="356">
        <f t="shared" si="84"/>
        <v>0.76629857175724869</v>
      </c>
      <c r="BP25" s="21">
        <f>+BP9*$X$15</f>
        <v>1050338378.6648853</v>
      </c>
      <c r="BQ25" s="21">
        <f t="shared" si="122"/>
        <v>1816541284.6842151</v>
      </c>
      <c r="BR25" s="21">
        <f t="shared" si="122"/>
        <v>1680622569.4694366</v>
      </c>
      <c r="BS25" s="13">
        <f t="shared" si="123"/>
        <v>0.92517719450653368</v>
      </c>
      <c r="BT25" s="21">
        <f t="shared" ref="BT25" si="141">+BT9*$X$15</f>
        <v>1613739175.5578628</v>
      </c>
      <c r="BU25" s="356">
        <f t="shared" si="86"/>
        <v>0.88835810623395373</v>
      </c>
      <c r="BV25" s="21">
        <f>+BV9*$Y$15</f>
        <v>1161403245.5999999</v>
      </c>
      <c r="BW25" s="21">
        <f t="shared" si="125"/>
        <v>1131945133.3476</v>
      </c>
      <c r="BX25" s="21">
        <f t="shared" si="125"/>
        <v>1077928201.2719998</v>
      </c>
      <c r="BY25" s="13">
        <f t="shared" si="126"/>
        <v>0.95227954917227198</v>
      </c>
      <c r="BZ25" s="21">
        <f t="shared" ref="BZ25" si="142">+BZ9*$Y$15</f>
        <v>1005234335.3676</v>
      </c>
      <c r="CA25" s="356">
        <f t="shared" si="89"/>
        <v>0.88805924046400808</v>
      </c>
      <c r="CH25" s="21">
        <f t="shared" si="128"/>
        <v>1212161000</v>
      </c>
      <c r="CI25" s="21">
        <f t="shared" si="128"/>
        <v>1172565724</v>
      </c>
      <c r="CJ25" s="21">
        <f t="shared" si="128"/>
        <v>969557948</v>
      </c>
      <c r="CK25" s="13">
        <f t="shared" si="129"/>
        <v>0.82686874445939373</v>
      </c>
      <c r="CL25" s="21">
        <f t="shared" ref="CL25" si="143">+CL9*$Z$15</f>
        <v>968987948</v>
      </c>
      <c r="CM25" s="356">
        <f t="shared" si="92"/>
        <v>0.82638263098333586</v>
      </c>
    </row>
    <row r="26" spans="1:91" x14ac:dyDescent="0.35">
      <c r="A26" s="355" t="s">
        <v>222</v>
      </c>
      <c r="B26" s="21"/>
      <c r="C26" s="21">
        <v>583573335</v>
      </c>
      <c r="D26" s="21">
        <v>576906168</v>
      </c>
      <c r="E26" s="13">
        <f t="shared" si="93"/>
        <v>0.98857527134957257</v>
      </c>
      <c r="F26" s="21"/>
      <c r="G26" s="356">
        <f t="shared" si="57"/>
        <v>0</v>
      </c>
      <c r="H26" s="21">
        <v>0</v>
      </c>
      <c r="I26" s="21">
        <f t="shared" ref="I26:J26" si="144">+I10*$N$15</f>
        <v>1233229440.9141176</v>
      </c>
      <c r="J26" s="21">
        <f t="shared" si="144"/>
        <v>1189261573.358243</v>
      </c>
      <c r="K26" s="13">
        <f t="shared" si="94"/>
        <v>0.96434737438372875</v>
      </c>
      <c r="L26" s="21">
        <f>+L10*$N$15</f>
        <v>1189261573.358243</v>
      </c>
      <c r="M26" s="356">
        <f t="shared" si="59"/>
        <v>0.96434737438372875</v>
      </c>
      <c r="N26" s="21">
        <f>+N10*$O$15</f>
        <v>0</v>
      </c>
      <c r="O26" s="21">
        <f t="shared" si="95"/>
        <v>1533414743.9653773</v>
      </c>
      <c r="P26" s="21">
        <f t="shared" si="95"/>
        <v>1533012497.0062923</v>
      </c>
      <c r="Q26" s="13">
        <f t="shared" si="96"/>
        <v>0.99973767895432852</v>
      </c>
      <c r="R26" s="21">
        <f t="shared" ref="R26" si="145">+R10*$O$15</f>
        <v>1533012495.1701267</v>
      </c>
      <c r="S26" s="356">
        <f t="shared" si="61"/>
        <v>0.99973767775689282</v>
      </c>
      <c r="T26" s="21">
        <f>+T10*$P$15</f>
        <v>0</v>
      </c>
      <c r="U26" s="21">
        <f t="shared" si="98"/>
        <v>1303519797.6057785</v>
      </c>
      <c r="V26" s="21">
        <f t="shared" si="98"/>
        <v>1303067701.1858675</v>
      </c>
      <c r="W26" s="13">
        <f t="shared" si="99"/>
        <v>0.99965317257110997</v>
      </c>
      <c r="X26" s="21">
        <f t="shared" ref="X26" si="146">+X10*$P$15</f>
        <v>1303067701.1858675</v>
      </c>
      <c r="Y26" s="356">
        <f t="shared" si="63"/>
        <v>0.99965317257110997</v>
      </c>
      <c r="Z26" s="21">
        <f>+Z10*$Q$15</f>
        <v>0</v>
      </c>
      <c r="AA26" s="21">
        <f t="shared" si="101"/>
        <v>627949198.85170448</v>
      </c>
      <c r="AB26" s="21">
        <f t="shared" si="101"/>
        <v>572989928.43210447</v>
      </c>
      <c r="AC26" s="13">
        <f t="shared" si="102"/>
        <v>0.91247815823302114</v>
      </c>
      <c r="AD26" s="21">
        <f t="shared" ref="AD26" si="147">+AD10*$Q$15</f>
        <v>572989269.76414955</v>
      </c>
      <c r="AE26" s="356">
        <f t="shared" si="66"/>
        <v>0.91247710931384729</v>
      </c>
      <c r="AF26" s="21">
        <f t="shared" ref="AF26:AH26" si="148">+AF10*$R$15</f>
        <v>0</v>
      </c>
      <c r="AG26" s="21">
        <f t="shared" si="148"/>
        <v>323835229.78087431</v>
      </c>
      <c r="AH26" s="21">
        <f t="shared" si="148"/>
        <v>307239801.53387469</v>
      </c>
      <c r="AI26" s="13">
        <f t="shared" si="105"/>
        <v>0.94875348102728341</v>
      </c>
      <c r="AJ26" s="21">
        <f t="shared" ref="AJ26" si="149">+AJ10*$R$15</f>
        <v>307239801.53387469</v>
      </c>
      <c r="AK26" s="356">
        <f t="shared" si="69"/>
        <v>0.94875348102728341</v>
      </c>
      <c r="AL26" s="21">
        <f>+AL10*$S$15</f>
        <v>228976664.05535999</v>
      </c>
      <c r="AM26" s="21">
        <f t="shared" si="107"/>
        <v>1238299948.0112102</v>
      </c>
      <c r="AN26" s="21">
        <f t="shared" si="107"/>
        <v>972855672.7977984</v>
      </c>
      <c r="AO26" s="13">
        <f t="shared" si="108"/>
        <v>0.78563814394102782</v>
      </c>
      <c r="AP26" s="21">
        <f t="shared" ref="AP26" si="150">+AP10*$S$15</f>
        <v>972841134.14021659</v>
      </c>
      <c r="AQ26" s="356">
        <f t="shared" si="72"/>
        <v>0.78562640312039289</v>
      </c>
      <c r="AR26" s="21">
        <f>+AR10*$T$15</f>
        <v>209440713204.10358</v>
      </c>
      <c r="AS26" s="21">
        <f t="shared" si="110"/>
        <v>225588030019.09518</v>
      </c>
      <c r="AT26" s="21">
        <f t="shared" si="110"/>
        <v>221506158898.56641</v>
      </c>
      <c r="AU26" s="13">
        <f t="shared" si="111"/>
        <v>0.98190563958476318</v>
      </c>
      <c r="AV26" s="21">
        <f t="shared" ref="AV26" si="151">+AV10*$T$15</f>
        <v>216749091567.53595</v>
      </c>
      <c r="AW26" s="356">
        <f t="shared" si="75"/>
        <v>0.96081822935901762</v>
      </c>
      <c r="AX26" s="21">
        <f>+AX10*$U$15</f>
        <v>197137676410.18066</v>
      </c>
      <c r="AY26" s="21">
        <f t="shared" si="113"/>
        <v>162338784271.3172</v>
      </c>
      <c r="AZ26" s="21">
        <f t="shared" si="113"/>
        <v>152963914946.12775</v>
      </c>
      <c r="BA26" s="13">
        <f t="shared" si="114"/>
        <v>0.94225120406518992</v>
      </c>
      <c r="BB26" s="21">
        <f t="shared" ref="BB26" si="152">+BB10*$U$15</f>
        <v>138450539232.24185</v>
      </c>
      <c r="BC26" s="356">
        <f t="shared" si="78"/>
        <v>0.85284942753328208</v>
      </c>
      <c r="BD26" s="21">
        <f>+BD10*$V$15</f>
        <v>189485340404.29779</v>
      </c>
      <c r="BE26" s="21">
        <f t="shared" si="116"/>
        <v>231198256193.15668</v>
      </c>
      <c r="BF26" s="21">
        <f t="shared" si="116"/>
        <v>222919347961.89716</v>
      </c>
      <c r="BG26" s="13">
        <f t="shared" si="117"/>
        <v>0.96419130331007841</v>
      </c>
      <c r="BH26" s="21">
        <f t="shared" ref="BH26" si="153">+BH10*$V$15</f>
        <v>222519507990.34607</v>
      </c>
      <c r="BI26" s="356">
        <f t="shared" si="81"/>
        <v>0.96246187862437915</v>
      </c>
      <c r="BJ26" s="21">
        <f>+BJ10*$W$15</f>
        <v>49789561993.213799</v>
      </c>
      <c r="BK26" s="21">
        <f t="shared" si="119"/>
        <v>52027728733.115349</v>
      </c>
      <c r="BL26" s="21">
        <f t="shared" si="119"/>
        <v>51346907663.719009</v>
      </c>
      <c r="BM26" s="13">
        <f t="shared" si="120"/>
        <v>0.98691426502800605</v>
      </c>
      <c r="BN26" s="21">
        <f t="shared" ref="BN26" si="154">+BN10*$W$15</f>
        <v>49505189376.519783</v>
      </c>
      <c r="BO26" s="356">
        <f t="shared" si="84"/>
        <v>0.95151548187822421</v>
      </c>
      <c r="BP26" s="21">
        <f>+BP10*$X$15</f>
        <v>33586752601.010746</v>
      </c>
      <c r="BQ26" s="21">
        <f t="shared" si="122"/>
        <v>34444393388.6959</v>
      </c>
      <c r="BR26" s="21">
        <f t="shared" si="122"/>
        <v>31638261681.311237</v>
      </c>
      <c r="BS26" s="13">
        <f t="shared" si="123"/>
        <v>0.91853153935044796</v>
      </c>
      <c r="BT26" s="21">
        <f t="shared" ref="BT26" si="155">+BT10*$X$15</f>
        <v>30090293673.707138</v>
      </c>
      <c r="BU26" s="356">
        <f t="shared" si="86"/>
        <v>0.87359046606355073</v>
      </c>
      <c r="BV26" s="21">
        <f>+BV10*$Y$15</f>
        <v>35867283878.399994</v>
      </c>
      <c r="BW26" s="21">
        <f t="shared" si="125"/>
        <v>35219170848.264</v>
      </c>
      <c r="BX26" s="21">
        <f t="shared" si="125"/>
        <v>35054364692.661598</v>
      </c>
      <c r="BY26" s="13">
        <f t="shared" si="126"/>
        <v>0.99532055549199494</v>
      </c>
      <c r="BZ26" s="21">
        <f t="shared" ref="BZ26" si="156">+BZ10*$Y$15</f>
        <v>34797064861.197594</v>
      </c>
      <c r="CA26" s="356">
        <f t="shared" si="89"/>
        <v>0.98801488005254356</v>
      </c>
      <c r="CH26" s="21">
        <f t="shared" si="128"/>
        <v>29379396000</v>
      </c>
      <c r="CI26" s="21">
        <f t="shared" si="128"/>
        <v>29379396000</v>
      </c>
      <c r="CJ26" s="21">
        <f t="shared" si="128"/>
        <v>21110856597</v>
      </c>
      <c r="CK26" s="13">
        <f t="shared" si="129"/>
        <v>0.71855992536402047</v>
      </c>
      <c r="CL26" s="21">
        <f t="shared" ref="CL26" si="157">+CL10*$Z$15</f>
        <v>20985217661</v>
      </c>
      <c r="CM26" s="356">
        <f t="shared" si="92"/>
        <v>0.71428349517464551</v>
      </c>
    </row>
    <row r="27" spans="1:91" x14ac:dyDescent="0.35">
      <c r="A27" s="355" t="s">
        <v>223</v>
      </c>
      <c r="B27" s="21"/>
      <c r="C27" s="21">
        <v>78964728175</v>
      </c>
      <c r="D27" s="21">
        <v>59558833880.699951</v>
      </c>
      <c r="E27" s="13">
        <f t="shared" si="93"/>
        <v>0.75424604449605515</v>
      </c>
      <c r="F27" s="21"/>
      <c r="G27" s="356">
        <f t="shared" si="57"/>
        <v>0</v>
      </c>
      <c r="H27" s="21">
        <f>+H11*$N$15</f>
        <v>25703036544.094116</v>
      </c>
      <c r="I27" s="21">
        <f t="shared" ref="I27:J27" si="158">+I11*$N$15</f>
        <v>25703036544.094116</v>
      </c>
      <c r="J27" s="21">
        <f t="shared" si="158"/>
        <v>25703036544.094116</v>
      </c>
      <c r="K27" s="13">
        <f t="shared" si="94"/>
        <v>1</v>
      </c>
      <c r="L27" s="21">
        <f>+L11*$N$15</f>
        <v>25703036544.094116</v>
      </c>
      <c r="M27" s="356">
        <f t="shared" si="59"/>
        <v>1</v>
      </c>
      <c r="N27" s="21">
        <f>+N11*$O$15</f>
        <v>23207276662.418625</v>
      </c>
      <c r="O27" s="21">
        <f t="shared" si="95"/>
        <v>23207276662.418625</v>
      </c>
      <c r="P27" s="21">
        <f t="shared" si="95"/>
        <v>22637081479.725098</v>
      </c>
      <c r="Q27" s="13">
        <f t="shared" si="96"/>
        <v>0.97543032769472304</v>
      </c>
      <c r="R27" s="21">
        <f t="shared" ref="R27" si="159">+R11*$O$15</f>
        <v>22637081479.725098</v>
      </c>
      <c r="S27" s="356">
        <f t="shared" si="61"/>
        <v>0.97543032769472304</v>
      </c>
      <c r="T27" s="21">
        <f>+T11*$P$15</f>
        <v>88445142055.131577</v>
      </c>
      <c r="U27" s="21">
        <f t="shared" si="98"/>
        <v>88445142055.131577</v>
      </c>
      <c r="V27" s="21">
        <f t="shared" si="98"/>
        <v>88445142055.131577</v>
      </c>
      <c r="W27" s="13">
        <f t="shared" si="99"/>
        <v>1</v>
      </c>
      <c r="X27" s="21">
        <f t="shared" ref="X27" si="160">+X11*$P$15</f>
        <v>88445142055.131577</v>
      </c>
      <c r="Y27" s="356">
        <f t="shared" si="63"/>
        <v>1</v>
      </c>
      <c r="Z27" s="21">
        <f>+Z11*$Q$15</f>
        <v>42166850713.715134</v>
      </c>
      <c r="AA27" s="21">
        <f t="shared" si="101"/>
        <v>42166850713.715134</v>
      </c>
      <c r="AB27" s="21">
        <f t="shared" si="101"/>
        <v>42166850713.715134</v>
      </c>
      <c r="AC27" s="13">
        <f t="shared" si="102"/>
        <v>1</v>
      </c>
      <c r="AD27" s="21">
        <f t="shared" ref="AD27" si="161">+AD11*$Q$15</f>
        <v>42166850713.715134</v>
      </c>
      <c r="AE27" s="356">
        <f t="shared" si="66"/>
        <v>1</v>
      </c>
      <c r="AF27" s="21">
        <f t="shared" ref="AF27:AH27" si="162">+AF11*$R$15</f>
        <v>27073142023.599174</v>
      </c>
      <c r="AG27" s="21">
        <f t="shared" si="162"/>
        <v>27073142023.599174</v>
      </c>
      <c r="AH27" s="21">
        <f t="shared" si="162"/>
        <v>27073142023.599174</v>
      </c>
      <c r="AI27" s="13">
        <f t="shared" si="105"/>
        <v>1</v>
      </c>
      <c r="AJ27" s="21">
        <f t="shared" ref="AJ27" si="163">+AJ11*$R$15</f>
        <v>27073142023.599174</v>
      </c>
      <c r="AK27" s="356">
        <f t="shared" si="69"/>
        <v>1</v>
      </c>
      <c r="AL27" s="21">
        <f>+AL11*$S$15</f>
        <v>23931766093.896957</v>
      </c>
      <c r="AM27" s="21">
        <f t="shared" si="107"/>
        <v>23931766093.896957</v>
      </c>
      <c r="AN27" s="21">
        <f t="shared" si="107"/>
        <v>23931766093.896957</v>
      </c>
      <c r="AO27" s="13">
        <f t="shared" si="108"/>
        <v>1</v>
      </c>
      <c r="AP27" s="21">
        <f t="shared" ref="AP27" si="164">+AP11*$S$15</f>
        <v>23931766093.896957</v>
      </c>
      <c r="AQ27" s="356">
        <f t="shared" si="72"/>
        <v>1</v>
      </c>
      <c r="AR27" s="21">
        <f>+AR11*$T$15</f>
        <v>1502272789557.5205</v>
      </c>
      <c r="AS27" s="21">
        <f t="shared" si="110"/>
        <v>1616353327206.2229</v>
      </c>
      <c r="AT27" s="21">
        <f t="shared" si="110"/>
        <v>1456052550277.5242</v>
      </c>
      <c r="AU27" s="13">
        <f t="shared" si="111"/>
        <v>0.90082565845564855</v>
      </c>
      <c r="AV27" s="21">
        <f t="shared" ref="AV27" si="165">+AV11*$T$15</f>
        <v>1452462312502.4729</v>
      </c>
      <c r="AW27" s="356">
        <f t="shared" si="75"/>
        <v>0.89860446231330715</v>
      </c>
      <c r="AX27" s="21">
        <f>+AX11*$U$15</f>
        <v>1331623682109.0547</v>
      </c>
      <c r="AY27" s="21">
        <f t="shared" si="113"/>
        <v>1243155309272.9993</v>
      </c>
      <c r="AZ27" s="21">
        <f t="shared" si="113"/>
        <v>934955844355.42407</v>
      </c>
      <c r="BA27" s="13">
        <f t="shared" si="114"/>
        <v>0.75208289534007533</v>
      </c>
      <c r="BB27" s="21">
        <f t="shared" ref="BB27" si="166">+BB11*$U$15</f>
        <v>934074974028.3009</v>
      </c>
      <c r="BC27" s="356">
        <f t="shared" si="78"/>
        <v>0.75137431909014696</v>
      </c>
      <c r="BD27" s="21">
        <f>+BD11*$V$15</f>
        <v>1081567030484.0513</v>
      </c>
      <c r="BE27" s="21">
        <f t="shared" si="116"/>
        <v>712009268165.24341</v>
      </c>
      <c r="BF27" s="21">
        <f t="shared" si="116"/>
        <v>578098851332.37927</v>
      </c>
      <c r="BG27" s="13">
        <f t="shared" si="117"/>
        <v>0.81192602003912939</v>
      </c>
      <c r="BH27" s="21">
        <f t="shared" ref="BH27" si="167">+BH11*$V$15</f>
        <v>578023225676.51294</v>
      </c>
      <c r="BI27" s="356">
        <f t="shared" si="81"/>
        <v>0.81181980561293066</v>
      </c>
      <c r="BJ27" s="21">
        <f>+BJ11*$W$15</f>
        <v>1135536002428.5044</v>
      </c>
      <c r="BK27" s="21">
        <f t="shared" si="119"/>
        <v>1271685614000.8047</v>
      </c>
      <c r="BL27" s="21">
        <f t="shared" si="119"/>
        <v>1197920578589.6145</v>
      </c>
      <c r="BM27" s="13">
        <f t="shared" si="120"/>
        <v>0.94199428333617719</v>
      </c>
      <c r="BN27" s="21">
        <f t="shared" ref="BN27" si="168">+BN11*$W$15</f>
        <v>1160363271974.8918</v>
      </c>
      <c r="BO27" s="356">
        <f t="shared" si="84"/>
        <v>0.91246079943006853</v>
      </c>
      <c r="BP27" s="21">
        <f>+BP11*$X$15</f>
        <v>1152211611212.1096</v>
      </c>
      <c r="BQ27" s="21">
        <f t="shared" si="122"/>
        <v>1146517353270.8411</v>
      </c>
      <c r="BR27" s="21">
        <f t="shared" si="122"/>
        <v>1103181328207.5115</v>
      </c>
      <c r="BS27" s="13">
        <f t="shared" si="123"/>
        <v>0.96220203301790552</v>
      </c>
      <c r="BT27" s="21">
        <f t="shared" ref="BT27" si="169">+BT11*$X$15</f>
        <v>1000400471018.8253</v>
      </c>
      <c r="BU27" s="356">
        <f t="shared" si="86"/>
        <v>0.87255589125174049</v>
      </c>
      <c r="BV27" s="21">
        <f>+BV11*$Y$15</f>
        <v>1246660858669.2</v>
      </c>
      <c r="BW27" s="21">
        <f t="shared" si="125"/>
        <v>1196485972114.4927</v>
      </c>
      <c r="BX27" s="21">
        <f t="shared" si="125"/>
        <v>1071473402267.7983</v>
      </c>
      <c r="BY27" s="13">
        <f t="shared" si="126"/>
        <v>0.89551689467301854</v>
      </c>
      <c r="BZ27" s="21">
        <f t="shared" ref="BZ27" si="170">+BZ11*$Y$15</f>
        <v>1066023280298.3243</v>
      </c>
      <c r="CA27" s="356">
        <f t="shared" si="89"/>
        <v>0.89096178738676912</v>
      </c>
      <c r="CH27" s="21">
        <f t="shared" si="128"/>
        <v>1479159356000</v>
      </c>
      <c r="CI27" s="21">
        <f t="shared" si="128"/>
        <v>1455937751695</v>
      </c>
      <c r="CJ27" s="21">
        <f t="shared" si="128"/>
        <v>656565990252</v>
      </c>
      <c r="CK27" s="13">
        <f t="shared" si="129"/>
        <v>0.45095745988290165</v>
      </c>
      <c r="CL27" s="21">
        <f t="shared" ref="CL27" si="171">+CL11*$Z$15</f>
        <v>436927847916</v>
      </c>
      <c r="CM27" s="356">
        <f t="shared" si="92"/>
        <v>0.30010063782419916</v>
      </c>
    </row>
    <row r="29" spans="1:91" x14ac:dyDescent="0.35">
      <c r="BD29" s="16">
        <v>23980281765000</v>
      </c>
      <c r="BE29" s="324">
        <v>24677731065866</v>
      </c>
      <c r="BF29" s="324">
        <v>23022951300419</v>
      </c>
      <c r="BG29" s="324">
        <v>19499677888691</v>
      </c>
    </row>
  </sheetData>
  <mergeCells count="29">
    <mergeCell ref="BJ20:BO20"/>
    <mergeCell ref="BP20:BU20"/>
    <mergeCell ref="BV20:CA20"/>
    <mergeCell ref="CH4:CM4"/>
    <mergeCell ref="CH20:CM20"/>
    <mergeCell ref="CB4:CG4"/>
    <mergeCell ref="BP4:BU4"/>
    <mergeCell ref="BV4:CA4"/>
    <mergeCell ref="BJ4:BO4"/>
    <mergeCell ref="AF20:AK20"/>
    <mergeCell ref="AL20:AQ20"/>
    <mergeCell ref="AR20:AW20"/>
    <mergeCell ref="AX20:BC20"/>
    <mergeCell ref="BD20:BI20"/>
    <mergeCell ref="B20:G20"/>
    <mergeCell ref="H20:M20"/>
    <mergeCell ref="N20:S20"/>
    <mergeCell ref="T20:Y20"/>
    <mergeCell ref="Z20:AE20"/>
    <mergeCell ref="B4:G4"/>
    <mergeCell ref="H4:M4"/>
    <mergeCell ref="N4:S4"/>
    <mergeCell ref="T4:Y4"/>
    <mergeCell ref="Z4:AE4"/>
    <mergeCell ref="AF4:AK4"/>
    <mergeCell ref="AL4:AQ4"/>
    <mergeCell ref="AR4:AW4"/>
    <mergeCell ref="AX4:BC4"/>
    <mergeCell ref="BD4:BI4"/>
  </mergeCells>
  <phoneticPr fontId="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D94AC-F398-46FF-A26A-12BB40FD63E2}">
  <sheetPr codeName="Hoja2"/>
  <dimension ref="B2:P81"/>
  <sheetViews>
    <sheetView showGridLines="0" tabSelected="1" zoomScale="61" zoomScaleNormal="85" workbookViewId="0">
      <pane ySplit="3" topLeftCell="A4" activePane="bottomLeft" state="frozen"/>
      <selection activeCell="B3" sqref="B3:V3"/>
      <selection pane="bottomLeft" activeCell="B2" sqref="B2:P2"/>
    </sheetView>
  </sheetViews>
  <sheetFormatPr baseColWidth="10" defaultColWidth="11.453125" defaultRowHeight="14.5" x14ac:dyDescent="0.35"/>
  <cols>
    <col min="1" max="1" width="6.90625" customWidth="1"/>
    <col min="4" max="5" width="10.453125" customWidth="1"/>
    <col min="6" max="6" width="45.36328125" customWidth="1"/>
    <col min="7" max="7" width="28.36328125" customWidth="1"/>
    <col min="8" max="8" width="29" customWidth="1"/>
    <col min="9" max="9" width="21" customWidth="1"/>
    <col min="10" max="10" width="16.453125" customWidth="1"/>
    <col min="11" max="11" width="17.36328125" customWidth="1"/>
    <col min="12" max="12" width="11.453125" customWidth="1"/>
    <col min="13" max="14" width="2.6328125" customWidth="1"/>
    <col min="16" max="16" width="20.36328125" customWidth="1"/>
  </cols>
  <sheetData>
    <row r="2" spans="2:16" ht="87.65" customHeight="1" x14ac:dyDescent="0.35">
      <c r="B2" s="446" t="s">
        <v>0</v>
      </c>
      <c r="C2" s="446"/>
      <c r="D2" s="446"/>
      <c r="E2" s="446"/>
      <c r="F2" s="446"/>
      <c r="G2" s="446"/>
      <c r="H2" s="446"/>
      <c r="I2" s="446"/>
      <c r="J2" s="446"/>
      <c r="K2" s="446"/>
      <c r="L2" s="446"/>
      <c r="M2" s="446"/>
      <c r="N2" s="446"/>
      <c r="O2" s="446"/>
      <c r="P2" s="446"/>
    </row>
    <row r="3" spans="2:16" ht="52.5" customHeight="1" x14ac:dyDescent="0.35">
      <c r="B3" s="447" t="s">
        <v>294</v>
      </c>
      <c r="C3" s="448"/>
      <c r="D3" s="448"/>
      <c r="E3" s="448"/>
      <c r="F3" s="448"/>
      <c r="G3" s="448"/>
      <c r="H3" s="448"/>
      <c r="I3" s="448"/>
      <c r="J3" s="448"/>
      <c r="K3" s="448"/>
      <c r="L3" s="448"/>
      <c r="M3" s="448"/>
      <c r="N3" s="448"/>
      <c r="O3" s="448"/>
      <c r="P3" s="448"/>
    </row>
    <row r="4" spans="2:16" ht="30.9" customHeight="1" x14ac:dyDescent="0.35"/>
    <row r="11" spans="2:16" x14ac:dyDescent="0.35">
      <c r="F11" s="314" t="s">
        <v>1</v>
      </c>
      <c r="G11" s="314" t="s">
        <v>2</v>
      </c>
      <c r="H11" s="516" t="s">
        <v>3</v>
      </c>
      <c r="I11" s="516" t="s">
        <v>4</v>
      </c>
      <c r="J11" s="338" t="s">
        <v>224</v>
      </c>
      <c r="K11" s="315" t="s">
        <v>6</v>
      </c>
      <c r="L11" s="338" t="s">
        <v>7</v>
      </c>
    </row>
    <row r="12" spans="2:16" x14ac:dyDescent="0.35">
      <c r="F12" s="292" t="s">
        <v>16</v>
      </c>
      <c r="G12" s="15">
        <v>9679008150000</v>
      </c>
      <c r="H12" s="15">
        <v>9676335277363</v>
      </c>
      <c r="I12" s="15">
        <v>3948947073000</v>
      </c>
      <c r="J12" s="293">
        <v>0.40810358051960444</v>
      </c>
      <c r="K12" s="15">
        <v>3160844246285</v>
      </c>
      <c r="L12" s="293">
        <v>0.32665716468915029</v>
      </c>
    </row>
    <row r="13" spans="2:16" x14ac:dyDescent="0.35">
      <c r="F13" s="292" t="s">
        <v>11</v>
      </c>
      <c r="G13" s="15">
        <v>8352043823000</v>
      </c>
      <c r="H13" s="15">
        <v>8383079333739</v>
      </c>
      <c r="I13" s="15">
        <v>4356350749835</v>
      </c>
      <c r="J13" s="293">
        <v>0.5196599693745223</v>
      </c>
      <c r="K13" s="15">
        <v>2974449936806</v>
      </c>
      <c r="L13" s="293">
        <v>0.35481591171812799</v>
      </c>
    </row>
    <row r="14" spans="2:16" x14ac:dyDescent="0.35">
      <c r="F14" s="292" t="s">
        <v>18</v>
      </c>
      <c r="G14" s="15">
        <v>6875575341000</v>
      </c>
      <c r="H14" s="15">
        <v>6875575341000</v>
      </c>
      <c r="I14" s="15">
        <v>3611836729352</v>
      </c>
      <c r="J14" s="293">
        <v>0.52531410830656189</v>
      </c>
      <c r="K14" s="15">
        <v>1775087438146</v>
      </c>
      <c r="L14" s="293">
        <v>0.25817293100708383</v>
      </c>
    </row>
    <row r="15" spans="2:16" x14ac:dyDescent="0.35">
      <c r="F15" s="292" t="s">
        <v>21</v>
      </c>
      <c r="G15" s="15">
        <v>4693652735000</v>
      </c>
      <c r="H15" s="15">
        <v>4693652735000</v>
      </c>
      <c r="I15" s="15">
        <v>2211243848474</v>
      </c>
      <c r="J15" s="293">
        <v>0.47111364502640396</v>
      </c>
      <c r="K15" s="15">
        <v>1902367495444</v>
      </c>
      <c r="L15" s="293">
        <v>0.40530640054776018</v>
      </c>
    </row>
    <row r="16" spans="2:16" x14ac:dyDescent="0.35">
      <c r="F16" s="292" t="s">
        <v>17</v>
      </c>
      <c r="G16" s="15">
        <v>2477977347000</v>
      </c>
      <c r="H16" s="15">
        <v>2477977347000</v>
      </c>
      <c r="I16" s="15">
        <v>1558271341575</v>
      </c>
      <c r="J16" s="293">
        <v>0.62884809801088148</v>
      </c>
      <c r="K16" s="15">
        <v>748881233322</v>
      </c>
      <c r="L16" s="293">
        <v>0.3022147213043106</v>
      </c>
    </row>
    <row r="17" spans="6:12" x14ac:dyDescent="0.35">
      <c r="F17" s="292" t="s">
        <v>15</v>
      </c>
      <c r="G17" s="15">
        <v>1487504427000</v>
      </c>
      <c r="H17" s="15">
        <v>1487504427000</v>
      </c>
      <c r="I17" s="15">
        <v>952393213859</v>
      </c>
      <c r="J17" s="293">
        <v>0.64026243994432164</v>
      </c>
      <c r="K17" s="15">
        <v>552494973666</v>
      </c>
      <c r="L17" s="293">
        <v>0.37142408697248203</v>
      </c>
    </row>
    <row r="18" spans="6:12" x14ac:dyDescent="0.35">
      <c r="F18" s="292" t="s">
        <v>9</v>
      </c>
      <c r="G18" s="15">
        <v>1293382018000</v>
      </c>
      <c r="H18" s="15">
        <v>1310206175422</v>
      </c>
      <c r="I18" s="15">
        <v>711843273741</v>
      </c>
      <c r="J18" s="293">
        <v>0.54330630330888552</v>
      </c>
      <c r="K18" s="15">
        <v>295781047771</v>
      </c>
      <c r="L18" s="293">
        <v>0.22575152927800302</v>
      </c>
    </row>
    <row r="19" spans="6:12" x14ac:dyDescent="0.35">
      <c r="F19" s="292" t="s">
        <v>22</v>
      </c>
      <c r="G19" s="15">
        <v>1045661446000</v>
      </c>
      <c r="H19" s="15">
        <v>1045661446000</v>
      </c>
      <c r="I19" s="15">
        <v>409694411393</v>
      </c>
      <c r="J19" s="293">
        <v>0.39180407096409292</v>
      </c>
      <c r="K19" s="15">
        <v>155538259392</v>
      </c>
      <c r="L19" s="293">
        <v>0.14874628876008114</v>
      </c>
    </row>
    <row r="20" spans="6:12" x14ac:dyDescent="0.35">
      <c r="F20" s="292" t="s">
        <v>8</v>
      </c>
      <c r="G20" s="15">
        <v>424002493000</v>
      </c>
      <c r="H20" s="15">
        <v>424002493000</v>
      </c>
      <c r="I20" s="15">
        <v>237482224859</v>
      </c>
      <c r="J20" s="293">
        <v>0.56009629372391445</v>
      </c>
      <c r="K20" s="15">
        <v>89673006307</v>
      </c>
      <c r="L20" s="293">
        <v>0.21149169589198619</v>
      </c>
    </row>
    <row r="21" spans="6:12" x14ac:dyDescent="0.35">
      <c r="F21" s="292" t="s">
        <v>265</v>
      </c>
      <c r="G21" s="15">
        <v>418949121000</v>
      </c>
      <c r="H21" s="15">
        <v>418949121000</v>
      </c>
      <c r="I21" s="15">
        <v>208918637135</v>
      </c>
      <c r="J21" s="293">
        <v>0.49867305279535362</v>
      </c>
      <c r="K21" s="15">
        <v>172856618329</v>
      </c>
      <c r="L21" s="293">
        <v>0.41259572980223536</v>
      </c>
    </row>
    <row r="22" spans="6:12" x14ac:dyDescent="0.35">
      <c r="F22" s="292" t="s">
        <v>14</v>
      </c>
      <c r="G22" s="15">
        <v>375023742000</v>
      </c>
      <c r="H22" s="15">
        <v>376646736850</v>
      </c>
      <c r="I22" s="15">
        <v>205045667907</v>
      </c>
      <c r="J22" s="293">
        <v>0.54439783448504875</v>
      </c>
      <c r="K22" s="15">
        <v>124227765660</v>
      </c>
      <c r="L22" s="293">
        <v>0.32982567882825931</v>
      </c>
    </row>
    <row r="23" spans="6:12" x14ac:dyDescent="0.35">
      <c r="F23" s="292" t="s">
        <v>10</v>
      </c>
      <c r="G23" s="15">
        <v>346334092000</v>
      </c>
      <c r="H23" s="15">
        <v>349191273171</v>
      </c>
      <c r="I23" s="15">
        <v>171184764977</v>
      </c>
      <c r="J23" s="293">
        <v>0.49023208232689802</v>
      </c>
      <c r="K23" s="15">
        <v>71199908403</v>
      </c>
      <c r="L23" s="293">
        <v>0.20389944959515982</v>
      </c>
    </row>
    <row r="24" spans="6:12" x14ac:dyDescent="0.35">
      <c r="F24" s="292" t="s">
        <v>13</v>
      </c>
      <c r="G24" s="15">
        <v>292018896000</v>
      </c>
      <c r="H24" s="15">
        <v>292188896000</v>
      </c>
      <c r="I24" s="15">
        <v>158476429802</v>
      </c>
      <c r="J24" s="293">
        <v>0.5423766336486654</v>
      </c>
      <c r="K24" s="15">
        <v>85402977152</v>
      </c>
      <c r="L24" s="293">
        <v>0.29228686757487182</v>
      </c>
    </row>
    <row r="25" spans="6:12" x14ac:dyDescent="0.35">
      <c r="F25" s="292" t="s">
        <v>19</v>
      </c>
      <c r="G25" s="15">
        <v>272838543000</v>
      </c>
      <c r="H25" s="15">
        <v>272838543000</v>
      </c>
      <c r="I25" s="15">
        <v>150036535723</v>
      </c>
      <c r="J25" s="293">
        <v>0.54990960614754492</v>
      </c>
      <c r="K25" s="15">
        <v>135379655691</v>
      </c>
      <c r="L25" s="293">
        <v>0.49618962996368149</v>
      </c>
    </row>
    <row r="26" spans="6:12" x14ac:dyDescent="0.35">
      <c r="F26" s="292" t="s">
        <v>20</v>
      </c>
      <c r="G26" s="15">
        <v>213263951000</v>
      </c>
      <c r="H26" s="15">
        <v>213263951000</v>
      </c>
      <c r="I26" s="15">
        <v>132359399557</v>
      </c>
      <c r="J26" s="293">
        <v>0.6206365348497177</v>
      </c>
      <c r="K26" s="15">
        <v>73344751594</v>
      </c>
      <c r="L26" s="293">
        <v>0.34391537458667826</v>
      </c>
    </row>
    <row r="27" spans="6:12" x14ac:dyDescent="0.35">
      <c r="F27" s="292" t="s">
        <v>266</v>
      </c>
      <c r="G27" s="15">
        <v>141442835000</v>
      </c>
      <c r="H27" s="15">
        <v>141442835000</v>
      </c>
      <c r="I27" s="15">
        <v>100574889554</v>
      </c>
      <c r="J27" s="293">
        <v>0.71106386939995936</v>
      </c>
      <c r="K27" s="15">
        <v>42747111101</v>
      </c>
      <c r="L27" s="293">
        <v>0.30222182057507546</v>
      </c>
    </row>
    <row r="28" spans="6:12" x14ac:dyDescent="0.35">
      <c r="F28" s="292" t="s">
        <v>12</v>
      </c>
      <c r="G28" s="15">
        <v>44064175000</v>
      </c>
      <c r="H28" s="15">
        <v>46737047637</v>
      </c>
      <c r="I28" s="15">
        <v>25735408279</v>
      </c>
      <c r="J28" s="293">
        <v>0.55064257543358863</v>
      </c>
      <c r="K28" s="15">
        <v>15996557356</v>
      </c>
      <c r="L28" s="293">
        <v>0.34226717699934717</v>
      </c>
    </row>
    <row r="29" spans="6:12" ht="18.5" x14ac:dyDescent="0.45">
      <c r="F29" s="316" t="s">
        <v>23</v>
      </c>
      <c r="G29" s="317">
        <v>38432743135000</v>
      </c>
      <c r="H29" s="317">
        <v>38485252979182</v>
      </c>
      <c r="I29" s="317">
        <v>19150394599022</v>
      </c>
      <c r="J29" s="318">
        <v>0.49760344850483662</v>
      </c>
      <c r="K29" s="317">
        <v>12376272982425</v>
      </c>
      <c r="L29" s="318">
        <v>0.32158481559468383</v>
      </c>
    </row>
    <row r="35" spans="6:12" x14ac:dyDescent="0.35">
      <c r="F35" s="314" t="s">
        <v>24</v>
      </c>
      <c r="G35" s="314" t="s">
        <v>2</v>
      </c>
      <c r="H35" s="315" t="s">
        <v>3</v>
      </c>
      <c r="I35" s="315" t="s">
        <v>4</v>
      </c>
      <c r="J35" s="314" t="s">
        <v>5</v>
      </c>
      <c r="K35" s="315" t="s">
        <v>6</v>
      </c>
      <c r="L35" s="314" t="s">
        <v>7</v>
      </c>
    </row>
    <row r="36" spans="6:12" x14ac:dyDescent="0.35">
      <c r="F36" s="292" t="s">
        <v>25</v>
      </c>
      <c r="G36" s="15">
        <v>122042178000</v>
      </c>
      <c r="H36" s="15">
        <v>122042178000</v>
      </c>
      <c r="I36" s="15">
        <v>60477646677</v>
      </c>
      <c r="J36" s="293">
        <v>0.49554709419394333</v>
      </c>
      <c r="K36" s="15">
        <v>59909498224</v>
      </c>
      <c r="L36" s="293">
        <v>0.49089174911316313</v>
      </c>
    </row>
    <row r="37" spans="6:12" x14ac:dyDescent="0.35">
      <c r="F37" s="292" t="s">
        <v>26</v>
      </c>
      <c r="G37" s="15">
        <v>261483048000</v>
      </c>
      <c r="H37" s="15">
        <v>261483048000</v>
      </c>
      <c r="I37" s="15">
        <v>128457163128</v>
      </c>
      <c r="J37" s="293">
        <v>0.49126382803981999</v>
      </c>
      <c r="K37" s="15">
        <v>101599477514</v>
      </c>
      <c r="L37" s="293">
        <v>0.38855091483406601</v>
      </c>
    </row>
    <row r="38" spans="6:12" x14ac:dyDescent="0.35">
      <c r="F38" s="292" t="s">
        <v>27</v>
      </c>
      <c r="G38" s="15">
        <v>266471452000</v>
      </c>
      <c r="H38" s="15">
        <v>266471452000</v>
      </c>
      <c r="I38" s="15">
        <v>143611590851</v>
      </c>
      <c r="J38" s="293">
        <v>0.53893799794733732</v>
      </c>
      <c r="K38" s="15">
        <v>73830596307</v>
      </c>
      <c r="L38" s="293">
        <v>0.27706756484743439</v>
      </c>
    </row>
    <row r="39" spans="6:12" x14ac:dyDescent="0.35">
      <c r="F39" s="292" t="s">
        <v>28</v>
      </c>
      <c r="G39" s="15">
        <v>35423895000</v>
      </c>
      <c r="H39" s="15">
        <v>35423895000</v>
      </c>
      <c r="I39" s="15">
        <v>19983827330</v>
      </c>
      <c r="J39" s="293">
        <v>0.56413410580626444</v>
      </c>
      <c r="K39" s="15">
        <v>11347642591</v>
      </c>
      <c r="L39" s="293">
        <v>0.3203386468653433</v>
      </c>
    </row>
    <row r="40" spans="6:12" x14ac:dyDescent="0.35">
      <c r="F40" s="292" t="s">
        <v>29</v>
      </c>
      <c r="G40" s="15">
        <v>273092097000</v>
      </c>
      <c r="H40" s="15">
        <v>273092097000</v>
      </c>
      <c r="I40" s="15">
        <v>146675439812</v>
      </c>
      <c r="J40" s="293">
        <v>0.53709148460638167</v>
      </c>
      <c r="K40" s="15">
        <v>95227106655</v>
      </c>
      <c r="L40" s="293">
        <v>0.34869960610760553</v>
      </c>
    </row>
    <row r="41" spans="6:12" x14ac:dyDescent="0.35">
      <c r="F41" s="292" t="s">
        <v>30</v>
      </c>
      <c r="G41" s="15">
        <v>8651399204000</v>
      </c>
      <c r="H41" s="15">
        <v>8648726331363</v>
      </c>
      <c r="I41" s="15">
        <v>3557189182802</v>
      </c>
      <c r="J41" s="293">
        <v>0.41129630497181002</v>
      </c>
      <c r="K41" s="15">
        <v>2799680544072</v>
      </c>
      <c r="L41" s="293">
        <v>0.32371015532304198</v>
      </c>
    </row>
    <row r="42" spans="6:12" x14ac:dyDescent="0.35">
      <c r="F42" s="292" t="s">
        <v>31</v>
      </c>
      <c r="G42" s="15">
        <v>7096807757000</v>
      </c>
      <c r="H42" s="15">
        <v>7096807757000</v>
      </c>
      <c r="I42" s="15">
        <v>3622529722625</v>
      </c>
      <c r="J42" s="293">
        <v>0.51044495591019567</v>
      </c>
      <c r="K42" s="15">
        <v>2699542100872</v>
      </c>
      <c r="L42" s="293">
        <v>0.38038822429835195</v>
      </c>
    </row>
    <row r="43" spans="6:12" x14ac:dyDescent="0.35">
      <c r="F43" s="292" t="s">
        <v>32</v>
      </c>
      <c r="G43" s="15">
        <v>3867788750000</v>
      </c>
      <c r="H43" s="15">
        <v>3867788750000</v>
      </c>
      <c r="I43" s="15">
        <v>2886279070104</v>
      </c>
      <c r="J43" s="293">
        <v>0.74623493077381742</v>
      </c>
      <c r="K43" s="15">
        <v>1428770787058</v>
      </c>
      <c r="L43" s="293">
        <v>0.3694024879352576</v>
      </c>
    </row>
    <row r="44" spans="6:12" x14ac:dyDescent="0.35">
      <c r="F44" s="292" t="s">
        <v>33</v>
      </c>
      <c r="G44" s="15">
        <v>105438400000</v>
      </c>
      <c r="H44" s="15">
        <v>105438400000</v>
      </c>
      <c r="I44" s="15">
        <v>43332182990</v>
      </c>
      <c r="J44" s="293">
        <v>0.41097155296362614</v>
      </c>
      <c r="K44" s="15">
        <v>42046409328</v>
      </c>
      <c r="L44" s="293">
        <v>0.3987770046586443</v>
      </c>
    </row>
    <row r="45" spans="6:12" x14ac:dyDescent="0.35">
      <c r="F45" s="292" t="s">
        <v>34</v>
      </c>
      <c r="G45" s="15">
        <v>223269582000</v>
      </c>
      <c r="H45" s="15">
        <v>223269582000</v>
      </c>
      <c r="I45" s="15">
        <v>105543975878</v>
      </c>
      <c r="J45" s="293">
        <v>0.47271990627903804</v>
      </c>
      <c r="K45" s="15">
        <v>38520069911</v>
      </c>
      <c r="L45" s="293">
        <v>0.17252717350006055</v>
      </c>
    </row>
    <row r="46" spans="6:12" x14ac:dyDescent="0.35">
      <c r="F46" s="292" t="s">
        <v>35</v>
      </c>
      <c r="G46" s="15">
        <v>824325329000</v>
      </c>
      <c r="H46" s="15">
        <v>824325329000</v>
      </c>
      <c r="I46" s="15">
        <v>477758527346</v>
      </c>
      <c r="J46" s="293">
        <v>0.57957521204107021</v>
      </c>
      <c r="K46" s="15">
        <v>403305877310</v>
      </c>
      <c r="L46" s="293">
        <v>0.48925571388089667</v>
      </c>
    </row>
    <row r="47" spans="6:12" x14ac:dyDescent="0.35">
      <c r="F47" s="292" t="s">
        <v>36</v>
      </c>
      <c r="G47" s="15">
        <v>285955852000</v>
      </c>
      <c r="H47" s="15">
        <v>292377840245</v>
      </c>
      <c r="I47" s="15">
        <v>163153681566</v>
      </c>
      <c r="J47" s="293">
        <v>0.55802341733314764</v>
      </c>
      <c r="K47" s="15">
        <v>71856122281</v>
      </c>
      <c r="L47" s="293">
        <v>0.24576459768903031</v>
      </c>
    </row>
    <row r="48" spans="6:12" x14ac:dyDescent="0.35">
      <c r="F48" s="292" t="s">
        <v>37</v>
      </c>
      <c r="G48" s="15">
        <v>213263951000</v>
      </c>
      <c r="H48" s="15">
        <v>213263951000</v>
      </c>
      <c r="I48" s="15">
        <v>132359399557</v>
      </c>
      <c r="J48" s="293">
        <v>0.6206365348497177</v>
      </c>
      <c r="K48" s="15">
        <v>73344751594</v>
      </c>
      <c r="L48" s="293">
        <v>0.34391537458667826</v>
      </c>
    </row>
    <row r="49" spans="6:12" x14ac:dyDescent="0.35">
      <c r="F49" s="292" t="s">
        <v>38</v>
      </c>
      <c r="G49" s="15">
        <v>141442835000</v>
      </c>
      <c r="H49" s="15">
        <v>141442835000</v>
      </c>
      <c r="I49" s="15">
        <v>100574889554</v>
      </c>
      <c r="J49" s="293">
        <v>0.71106386939995936</v>
      </c>
      <c r="K49" s="15">
        <v>42747111101</v>
      </c>
      <c r="L49" s="293">
        <v>0.30222182057507546</v>
      </c>
    </row>
    <row r="50" spans="6:12" x14ac:dyDescent="0.35">
      <c r="F50" s="292" t="s">
        <v>39</v>
      </c>
      <c r="G50" s="15">
        <v>2355980790000</v>
      </c>
      <c r="H50" s="15">
        <v>2355980790000</v>
      </c>
      <c r="I50" s="15">
        <v>1487437623754</v>
      </c>
      <c r="J50" s="293">
        <v>0.63134539554288982</v>
      </c>
      <c r="K50" s="15">
        <v>709780956007</v>
      </c>
      <c r="L50" s="293">
        <v>0.30126771789467777</v>
      </c>
    </row>
    <row r="51" spans="6:12" x14ac:dyDescent="0.35">
      <c r="F51" s="292" t="s">
        <v>40</v>
      </c>
      <c r="G51" s="15">
        <v>25547444000</v>
      </c>
      <c r="H51" s="15">
        <v>25717444000</v>
      </c>
      <c r="I51" s="15">
        <v>14864838951</v>
      </c>
      <c r="J51" s="293">
        <v>0.57800607832566875</v>
      </c>
      <c r="K51" s="15">
        <v>11572380845</v>
      </c>
      <c r="L51" s="293">
        <v>0.44998176510076193</v>
      </c>
    </row>
    <row r="52" spans="6:12" x14ac:dyDescent="0.35">
      <c r="F52" s="292" t="s">
        <v>41</v>
      </c>
      <c r="G52" s="15">
        <v>239099500000</v>
      </c>
      <c r="H52" s="15">
        <v>239099500000</v>
      </c>
      <c r="I52" s="15">
        <v>128215470523</v>
      </c>
      <c r="J52" s="293">
        <v>0.53624315618811413</v>
      </c>
      <c r="K52" s="15">
        <v>41280026082</v>
      </c>
      <c r="L52" s="293">
        <v>0.17264789797552901</v>
      </c>
    </row>
    <row r="53" spans="6:12" x14ac:dyDescent="0.35">
      <c r="F53" s="292" t="s">
        <v>42</v>
      </c>
      <c r="G53" s="15">
        <v>53354570000</v>
      </c>
      <c r="H53" s="15">
        <v>53354570000</v>
      </c>
      <c r="I53" s="15">
        <v>35918997115</v>
      </c>
      <c r="J53" s="293">
        <v>0.67321313085270862</v>
      </c>
      <c r="K53" s="15">
        <v>16969861067</v>
      </c>
      <c r="L53" s="293">
        <v>0.3180582481875498</v>
      </c>
    </row>
    <row r="54" spans="6:12" x14ac:dyDescent="0.35">
      <c r="F54" s="292" t="s">
        <v>43</v>
      </c>
      <c r="G54" s="15">
        <v>194854441000</v>
      </c>
      <c r="H54" s="15">
        <v>194854441000</v>
      </c>
      <c r="I54" s="15">
        <v>84438215477</v>
      </c>
      <c r="J54" s="293">
        <v>0.43333995901586869</v>
      </c>
      <c r="K54" s="15">
        <v>61201828093</v>
      </c>
      <c r="L54" s="293">
        <v>0.31408998316338094</v>
      </c>
    </row>
    <row r="55" spans="6:12" x14ac:dyDescent="0.35">
      <c r="F55" s="292" t="s">
        <v>44</v>
      </c>
      <c r="G55" s="15">
        <v>44064175000</v>
      </c>
      <c r="H55" s="15">
        <v>46737047637</v>
      </c>
      <c r="I55" s="15">
        <v>25735408279</v>
      </c>
      <c r="J55" s="293">
        <v>0.55064257543358863</v>
      </c>
      <c r="K55" s="15">
        <v>15996557356</v>
      </c>
      <c r="L55" s="293">
        <v>0.34226717699934717</v>
      </c>
    </row>
    <row r="56" spans="6:12" x14ac:dyDescent="0.35">
      <c r="F56" s="292" t="s">
        <v>45</v>
      </c>
      <c r="G56" s="15">
        <v>850807005000</v>
      </c>
      <c r="H56" s="15">
        <v>850807005000</v>
      </c>
      <c r="I56" s="15">
        <v>325256195916</v>
      </c>
      <c r="J56" s="293">
        <v>0.38229139394074452</v>
      </c>
      <c r="K56" s="15">
        <v>94336431299</v>
      </c>
      <c r="L56" s="293">
        <v>0.11087876656469231</v>
      </c>
    </row>
    <row r="57" spans="6:12" x14ac:dyDescent="0.35">
      <c r="F57" s="292" t="s">
        <v>46</v>
      </c>
      <c r="G57" s="15">
        <v>89848889000</v>
      </c>
      <c r="H57" s="15">
        <v>92706070171</v>
      </c>
      <c r="I57" s="15">
        <v>46994025617</v>
      </c>
      <c r="J57" s="293">
        <v>0.50691422395877284</v>
      </c>
      <c r="K57" s="15">
        <v>21886771195</v>
      </c>
      <c r="L57" s="293">
        <v>0.23608778966284502</v>
      </c>
    </row>
    <row r="58" spans="6:12" x14ac:dyDescent="0.35">
      <c r="F58" s="292" t="s">
        <v>47</v>
      </c>
      <c r="G58" s="15">
        <v>4588214335000</v>
      </c>
      <c r="H58" s="15">
        <v>4588214335000</v>
      </c>
      <c r="I58" s="15">
        <v>2167911665484</v>
      </c>
      <c r="J58" s="293">
        <v>0.47249572648484389</v>
      </c>
      <c r="K58" s="15">
        <v>1860321086116</v>
      </c>
      <c r="L58" s="293">
        <v>0.40545644782220053</v>
      </c>
    </row>
    <row r="59" spans="6:12" x14ac:dyDescent="0.35">
      <c r="F59" s="292" t="s">
        <v>48</v>
      </c>
      <c r="G59" s="15">
        <v>62198183000</v>
      </c>
      <c r="H59" s="15">
        <v>62198183000</v>
      </c>
      <c r="I59" s="15">
        <v>31316834948</v>
      </c>
      <c r="J59" s="293">
        <v>0.50350080078705839</v>
      </c>
      <c r="K59" s="15">
        <v>19883453253</v>
      </c>
      <c r="L59" s="293">
        <v>0.31967900497993645</v>
      </c>
    </row>
    <row r="60" spans="6:12" x14ac:dyDescent="0.35">
      <c r="F60" s="292" t="s">
        <v>49</v>
      </c>
      <c r="G60" s="15">
        <v>2765627027000</v>
      </c>
      <c r="H60" s="15">
        <v>2765627027000</v>
      </c>
      <c r="I60" s="15">
        <v>617091819849</v>
      </c>
      <c r="J60" s="293">
        <v>0.22312908205788951</v>
      </c>
      <c r="K60" s="15">
        <v>306425704295</v>
      </c>
      <c r="L60" s="293">
        <v>0.11079791356660039</v>
      </c>
    </row>
    <row r="61" spans="6:12" x14ac:dyDescent="0.35">
      <c r="F61" s="292" t="s">
        <v>50</v>
      </c>
      <c r="G61" s="15">
        <v>900879125000</v>
      </c>
      <c r="H61" s="15">
        <v>900879125000</v>
      </c>
      <c r="I61" s="15">
        <v>322164571590</v>
      </c>
      <c r="J61" s="293">
        <v>0.35761131837747934</v>
      </c>
      <c r="K61" s="15">
        <v>312513165724</v>
      </c>
      <c r="L61" s="293">
        <v>0.34689799891189621</v>
      </c>
    </row>
    <row r="62" spans="6:12" x14ac:dyDescent="0.35">
      <c r="F62" s="292" t="s">
        <v>51</v>
      </c>
      <c r="G62" s="15">
        <v>116269962000</v>
      </c>
      <c r="H62" s="15">
        <v>116269962000</v>
      </c>
      <c r="I62" s="15">
        <v>58835309015</v>
      </c>
      <c r="J62" s="293">
        <v>0.50602329271424373</v>
      </c>
      <c r="K62" s="15">
        <v>25928641704</v>
      </c>
      <c r="L62" s="293">
        <v>0.22300378582733174</v>
      </c>
    </row>
    <row r="63" spans="6:12" x14ac:dyDescent="0.35">
      <c r="F63" s="292" t="s">
        <v>52</v>
      </c>
      <c r="G63" s="15">
        <v>609166903000</v>
      </c>
      <c r="H63" s="15">
        <v>609166903000</v>
      </c>
      <c r="I63" s="15">
        <v>263474698511</v>
      </c>
      <c r="J63" s="293">
        <v>0.43251643714300742</v>
      </c>
      <c r="K63" s="15">
        <v>95327088790</v>
      </c>
      <c r="L63" s="293">
        <v>0.15648763634487869</v>
      </c>
    </row>
    <row r="64" spans="6:12" x14ac:dyDescent="0.35">
      <c r="F64" s="292" t="s">
        <v>53</v>
      </c>
      <c r="G64" s="15">
        <v>47541250000</v>
      </c>
      <c r="H64" s="15">
        <v>47825036296</v>
      </c>
      <c r="I64" s="15">
        <v>26923293624</v>
      </c>
      <c r="J64" s="293">
        <v>0.56295396112959806</v>
      </c>
      <c r="K64" s="15">
        <v>14353185994</v>
      </c>
      <c r="L64" s="293">
        <v>0.30011866389739622</v>
      </c>
    </row>
    <row r="65" spans="6:12" x14ac:dyDescent="0.35">
      <c r="F65" s="292" t="s">
        <v>54</v>
      </c>
      <c r="G65" s="15">
        <v>121996557000</v>
      </c>
      <c r="H65" s="15">
        <v>121996557000</v>
      </c>
      <c r="I65" s="15">
        <v>70833717821</v>
      </c>
      <c r="J65" s="293">
        <v>0.58062063031008326</v>
      </c>
      <c r="K65" s="15">
        <v>39100277315</v>
      </c>
      <c r="L65" s="293">
        <v>0.32050312137087605</v>
      </c>
    </row>
    <row r="66" spans="6:12" x14ac:dyDescent="0.35">
      <c r="F66" s="292" t="s">
        <v>55</v>
      </c>
      <c r="G66" s="15">
        <v>48869178000</v>
      </c>
      <c r="H66" s="15">
        <v>53493118057</v>
      </c>
      <c r="I66" s="15">
        <v>39469725107</v>
      </c>
      <c r="J66" s="293">
        <v>0.73784678367304624</v>
      </c>
      <c r="K66" s="15">
        <v>27216223605</v>
      </c>
      <c r="L66" s="293">
        <v>0.50877990652927629</v>
      </c>
    </row>
    <row r="67" spans="6:12" x14ac:dyDescent="0.35">
      <c r="F67" s="292" t="s">
        <v>56</v>
      </c>
      <c r="G67" s="15">
        <v>82219587000</v>
      </c>
      <c r="H67" s="15">
        <v>82219587000</v>
      </c>
      <c r="I67" s="15">
        <v>51797798349</v>
      </c>
      <c r="J67" s="293">
        <v>0.62999341445244672</v>
      </c>
      <c r="K67" s="15">
        <v>26934998726</v>
      </c>
      <c r="L67" s="293">
        <v>0.32759832186945914</v>
      </c>
    </row>
    <row r="68" spans="6:12" x14ac:dyDescent="0.35">
      <c r="F68" s="292" t="s">
        <v>58</v>
      </c>
      <c r="G68" s="15">
        <v>73747049000</v>
      </c>
      <c r="H68" s="15">
        <v>73747049000</v>
      </c>
      <c r="I68" s="15">
        <v>52237007023</v>
      </c>
      <c r="J68" s="293">
        <v>0.70832674298601428</v>
      </c>
      <c r="K68" s="15">
        <v>18508151379</v>
      </c>
      <c r="L68" s="293">
        <v>0.25096802692403325</v>
      </c>
    </row>
    <row r="69" spans="6:12" x14ac:dyDescent="0.35">
      <c r="F69" s="292" t="s">
        <v>59</v>
      </c>
      <c r="G69" s="15">
        <v>16740812000</v>
      </c>
      <c r="H69" s="15">
        <v>16740812000</v>
      </c>
      <c r="I69" s="15">
        <v>9962893456</v>
      </c>
      <c r="J69" s="293">
        <v>0.59512605816253117</v>
      </c>
      <c r="K69" s="15">
        <v>5572960805</v>
      </c>
      <c r="L69" s="293">
        <v>0.33289668416322937</v>
      </c>
    </row>
    <row r="70" spans="6:12" x14ac:dyDescent="0.35">
      <c r="F70" s="292" t="s">
        <v>60</v>
      </c>
      <c r="G70" s="15">
        <v>48577075000</v>
      </c>
      <c r="H70" s="15">
        <v>50200069850</v>
      </c>
      <c r="I70" s="15">
        <v>22451230980</v>
      </c>
      <c r="J70" s="293">
        <v>0.44723505459425172</v>
      </c>
      <c r="K70" s="15">
        <v>12030797938</v>
      </c>
      <c r="L70" s="293">
        <v>0.23965699597527551</v>
      </c>
    </row>
    <row r="71" spans="6:12" x14ac:dyDescent="0.35">
      <c r="F71" s="292" t="s">
        <v>61</v>
      </c>
      <c r="G71" s="15">
        <v>33215621000</v>
      </c>
      <c r="H71" s="15">
        <v>33215621000</v>
      </c>
      <c r="I71" s="15">
        <v>18646763482</v>
      </c>
      <c r="J71" s="293">
        <v>0.56138536389248905</v>
      </c>
      <c r="K71" s="15">
        <v>10793067297</v>
      </c>
      <c r="L71" s="293">
        <v>0.32493950051392989</v>
      </c>
    </row>
    <row r="72" spans="6:12" x14ac:dyDescent="0.35">
      <c r="F72" s="292" t="s">
        <v>62</v>
      </c>
      <c r="G72" s="15">
        <v>219629248000</v>
      </c>
      <c r="H72" s="15">
        <v>225123690824</v>
      </c>
      <c r="I72" s="15">
        <v>167024076584</v>
      </c>
      <c r="J72" s="293">
        <v>0.74192136763863814</v>
      </c>
      <c r="K72" s="15">
        <v>60093428375</v>
      </c>
      <c r="L72" s="293">
        <v>0.26693515975615639</v>
      </c>
    </row>
    <row r="73" spans="6:12" x14ac:dyDescent="0.35">
      <c r="F73" s="292" t="s">
        <v>63</v>
      </c>
      <c r="G73" s="15">
        <v>126729821000</v>
      </c>
      <c r="H73" s="15">
        <v>126729821000</v>
      </c>
      <c r="I73" s="15">
        <v>69593318608</v>
      </c>
      <c r="J73" s="293">
        <v>0.54914713884114141</v>
      </c>
      <c r="K73" s="15">
        <v>48650536489</v>
      </c>
      <c r="L73" s="293">
        <v>0.3838917794178846</v>
      </c>
    </row>
    <row r="74" spans="6:12" x14ac:dyDescent="0.35">
      <c r="F74" s="292" t="s">
        <v>64</v>
      </c>
      <c r="G74" s="15">
        <v>242159564000</v>
      </c>
      <c r="H74" s="15">
        <v>242159564000</v>
      </c>
      <c r="I74" s="15">
        <v>108465839399</v>
      </c>
      <c r="J74" s="293">
        <v>0.44791061565918577</v>
      </c>
      <c r="K74" s="15">
        <v>39890946793</v>
      </c>
      <c r="L74" s="293">
        <v>0.16473000749621436</v>
      </c>
    </row>
    <row r="75" spans="6:12" x14ac:dyDescent="0.35">
      <c r="F75" s="292" t="s">
        <v>65</v>
      </c>
      <c r="G75" s="15">
        <v>546909136000</v>
      </c>
      <c r="H75" s="15">
        <v>546909136000</v>
      </c>
      <c r="I75" s="15">
        <v>415799377498</v>
      </c>
      <c r="J75" s="293">
        <v>0.76027140548261019</v>
      </c>
      <c r="K75" s="15">
        <v>123260454652</v>
      </c>
      <c r="L75" s="293">
        <v>0.22537647762388083</v>
      </c>
    </row>
    <row r="76" spans="6:12" x14ac:dyDescent="0.35">
      <c r="F76" s="292" t="s">
        <v>66</v>
      </c>
      <c r="G76" s="15">
        <v>48957761000</v>
      </c>
      <c r="H76" s="15">
        <v>48957761000</v>
      </c>
      <c r="I76" s="15">
        <v>25712912365</v>
      </c>
      <c r="J76" s="293">
        <v>0.52520605190666292</v>
      </c>
      <c r="K76" s="15">
        <v>10001375593</v>
      </c>
      <c r="L76" s="293">
        <v>0.2042858045121794</v>
      </c>
    </row>
    <row r="77" spans="6:12" x14ac:dyDescent="0.35">
      <c r="F77" s="292" t="s">
        <v>67</v>
      </c>
      <c r="G77" s="15">
        <v>517073579000</v>
      </c>
      <c r="H77" s="15">
        <v>548109089739</v>
      </c>
      <c r="I77" s="15">
        <v>296954272815</v>
      </c>
      <c r="J77" s="293">
        <v>0.54177950771880912</v>
      </c>
      <c r="K77" s="15">
        <v>156349101146</v>
      </c>
      <c r="L77" s="293">
        <v>0.2852517939821993</v>
      </c>
    </row>
    <row r="78" spans="6:12" x14ac:dyDescent="0.35">
      <c r="F78" s="292" t="s">
        <v>68</v>
      </c>
      <c r="G78" s="15">
        <v>272838543000</v>
      </c>
      <c r="H78" s="15">
        <v>272838543000</v>
      </c>
      <c r="I78" s="15">
        <v>150036535723</v>
      </c>
      <c r="J78" s="293">
        <v>0.54990960614754492</v>
      </c>
      <c r="K78" s="15">
        <v>135379655691</v>
      </c>
      <c r="L78" s="293">
        <v>0.49618962996368149</v>
      </c>
    </row>
    <row r="79" spans="6:12" x14ac:dyDescent="0.35">
      <c r="F79" s="292" t="s">
        <v>69</v>
      </c>
      <c r="G79" s="15">
        <v>721421675000</v>
      </c>
      <c r="H79" s="15">
        <v>721421675000</v>
      </c>
      <c r="I79" s="15">
        <v>426903860939</v>
      </c>
      <c r="J79" s="293">
        <v>0.59175358286677482</v>
      </c>
      <c r="K79" s="15">
        <v>112985773983</v>
      </c>
      <c r="L79" s="293">
        <v>0.15661544128543131</v>
      </c>
    </row>
    <row r="80" spans="6:12" ht="18.5" x14ac:dyDescent="0.45">
      <c r="F80" s="316" t="s">
        <v>23</v>
      </c>
      <c r="G80" s="317">
        <v>38432743135000</v>
      </c>
      <c r="H80" s="317">
        <v>38485252979182</v>
      </c>
      <c r="I80" s="317">
        <v>19150394599022</v>
      </c>
      <c r="J80" s="318">
        <v>0.49760344850483662</v>
      </c>
      <c r="K80" s="317">
        <v>12376272982425</v>
      </c>
      <c r="L80" s="318">
        <v>0.32158481559468383</v>
      </c>
    </row>
    <row r="81" ht="18.5" x14ac:dyDescent="0.45"/>
  </sheetData>
  <mergeCells count="2">
    <mergeCell ref="B2:P2"/>
    <mergeCell ref="B3:P3"/>
  </mergeCells>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9EDA-5BC5-4AE1-9A7E-555736C7DA70}">
  <sheetPr codeName="Hoja3"/>
  <dimension ref="B2:V3"/>
  <sheetViews>
    <sheetView showGridLines="0" showRowColHeaders="0" zoomScale="60" zoomScaleNormal="72" workbookViewId="0">
      <pane ySplit="3" topLeftCell="A4" activePane="bottomLeft" state="frozen"/>
      <selection activeCell="B3" sqref="B3:V3"/>
      <selection pane="bottomLeft" activeCell="B3" sqref="B3:V3"/>
    </sheetView>
  </sheetViews>
  <sheetFormatPr baseColWidth="10" defaultColWidth="11.453125" defaultRowHeight="14.5" x14ac:dyDescent="0.35"/>
  <cols>
    <col min="1" max="1" width="4.6328125" customWidth="1"/>
    <col min="3" max="3" width="8.54296875" customWidth="1"/>
  </cols>
  <sheetData>
    <row r="2" spans="2:22" ht="42.9" customHeight="1" x14ac:dyDescent="0.35">
      <c r="B2" s="446" t="s">
        <v>0</v>
      </c>
      <c r="C2" s="446"/>
      <c r="D2" s="446"/>
      <c r="E2" s="446"/>
      <c r="F2" s="446"/>
      <c r="G2" s="446"/>
      <c r="H2" s="446"/>
      <c r="I2" s="446"/>
      <c r="J2" s="446"/>
      <c r="K2" s="446"/>
      <c r="L2" s="446"/>
      <c r="M2" s="446"/>
      <c r="N2" s="446"/>
      <c r="O2" s="446"/>
      <c r="P2" s="446"/>
      <c r="Q2" s="446"/>
      <c r="R2" s="446"/>
      <c r="S2" s="446"/>
      <c r="T2" s="446"/>
      <c r="U2" s="446"/>
      <c r="V2" s="446"/>
    </row>
    <row r="3" spans="2:22" ht="56.15" customHeight="1" x14ac:dyDescent="0.35">
      <c r="B3" s="447" t="str">
        <f>+'Tablero Histórico'!B3</f>
        <v>Corte: Junio 30 de 2025
Cifras en millones de pesos</v>
      </c>
      <c r="C3" s="447"/>
      <c r="D3" s="447"/>
      <c r="E3" s="447"/>
      <c r="F3" s="447"/>
      <c r="G3" s="447"/>
      <c r="H3" s="447"/>
      <c r="I3" s="447"/>
      <c r="J3" s="447"/>
      <c r="K3" s="447"/>
      <c r="L3" s="447"/>
      <c r="M3" s="447"/>
      <c r="N3" s="447"/>
      <c r="O3" s="447"/>
      <c r="P3" s="447"/>
      <c r="Q3" s="447"/>
      <c r="R3" s="447"/>
      <c r="S3" s="447"/>
      <c r="T3" s="447"/>
      <c r="U3" s="447"/>
      <c r="V3" s="447"/>
    </row>
  </sheetData>
  <mergeCells count="2">
    <mergeCell ref="B2:V2"/>
    <mergeCell ref="B3:V3"/>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DA612-A1CB-4931-9811-03F81112D48F}">
  <sheetPr codeName="Hoja4">
    <tabColor theme="7" tint="0.79998168889431442"/>
  </sheetPr>
  <dimension ref="A1:AB2335"/>
  <sheetViews>
    <sheetView zoomScale="61" zoomScaleNormal="85" workbookViewId="0">
      <selection activeCell="D2920" sqref="D2920"/>
    </sheetView>
  </sheetViews>
  <sheetFormatPr baseColWidth="10" defaultColWidth="11.453125" defaultRowHeight="14.5" x14ac:dyDescent="0.35"/>
  <cols>
    <col min="1" max="1" width="15.7265625" bestFit="1" customWidth="1"/>
    <col min="2" max="2" width="21.26953125" style="22" bestFit="1" customWidth="1"/>
    <col min="3" max="3" width="17.1796875" style="22" bestFit="1" customWidth="1"/>
    <col min="4" max="4" width="22.54296875" style="22" bestFit="1" customWidth="1"/>
    <col min="5" max="5" width="14.08984375" style="22" bestFit="1" customWidth="1"/>
    <col min="6" max="6" width="15.36328125" bestFit="1" customWidth="1"/>
    <col min="7" max="7" width="10.1796875" bestFit="1" customWidth="1"/>
    <col min="8" max="8" width="17.6328125" bestFit="1" customWidth="1"/>
    <col min="9" max="9" width="22.54296875" bestFit="1" customWidth="1"/>
    <col min="10" max="10" width="32.7265625" bestFit="1" customWidth="1"/>
    <col min="11" max="11" width="14.08984375" bestFit="1" customWidth="1"/>
    <col min="12" max="12" width="11.08984375" bestFit="1" customWidth="1"/>
    <col min="13" max="13" width="10.1796875" bestFit="1" customWidth="1"/>
    <col min="14" max="14" width="15.7265625" bestFit="1" customWidth="1"/>
    <col min="15" max="15" width="80.36328125" customWidth="1"/>
    <col min="16" max="16" width="73.36328125" bestFit="1" customWidth="1"/>
    <col min="17" max="17" width="25.7265625" bestFit="1" customWidth="1"/>
    <col min="18" max="18" width="29.81640625" bestFit="1" customWidth="1"/>
    <col min="19" max="19" width="21.453125" bestFit="1" customWidth="1"/>
    <col min="20" max="20" width="18.7265625" bestFit="1" customWidth="1"/>
    <col min="21" max="21" width="15.7265625" bestFit="1" customWidth="1"/>
    <col min="22" max="22" width="11.453125" customWidth="1"/>
    <col min="23" max="23" width="25" bestFit="1" customWidth="1"/>
    <col min="24" max="24" width="20.54296875" bestFit="1" customWidth="1"/>
    <col min="25" max="25" width="43.453125" bestFit="1" customWidth="1"/>
    <col min="26" max="26" width="17.08984375" bestFit="1" customWidth="1"/>
    <col min="27" max="27" width="22.54296875" bestFit="1" customWidth="1"/>
    <col min="28" max="28" width="14.08984375" bestFit="1" customWidth="1"/>
    <col min="29" max="29" width="11.08984375" bestFit="1" customWidth="1"/>
    <col min="30" max="30" width="11.36328125" bestFit="1" customWidth="1"/>
    <col min="31" max="31" width="7.90625" bestFit="1" customWidth="1"/>
  </cols>
  <sheetData>
    <row r="1" spans="1:28" x14ac:dyDescent="0.35">
      <c r="R1" s="22"/>
      <c r="S1" s="22"/>
    </row>
    <row r="2" spans="1:28" x14ac:dyDescent="0.35">
      <c r="R2" s="22"/>
      <c r="S2" s="22"/>
      <c r="AA2" s="22"/>
      <c r="AB2" s="22"/>
    </row>
    <row r="3" spans="1:28" x14ac:dyDescent="0.35">
      <c r="A3" s="311" t="s">
        <v>70</v>
      </c>
      <c r="B3" s="115" t="s">
        <v>71</v>
      </c>
      <c r="C3" s="115" t="s">
        <v>72</v>
      </c>
      <c r="D3" s="115" t="s">
        <v>73</v>
      </c>
      <c r="E3" s="115" t="s">
        <v>74</v>
      </c>
      <c r="H3" s="311" t="s">
        <v>75</v>
      </c>
      <c r="I3" t="s">
        <v>2</v>
      </c>
      <c r="J3" s="115" t="s">
        <v>3</v>
      </c>
      <c r="K3" s="115" t="s">
        <v>4</v>
      </c>
      <c r="L3" t="s">
        <v>5</v>
      </c>
      <c r="M3" s="115" t="s">
        <v>6</v>
      </c>
      <c r="N3" s="293" t="s">
        <v>232</v>
      </c>
      <c r="Q3" s="22"/>
      <c r="R3" s="22"/>
      <c r="S3" s="22"/>
      <c r="Z3" s="22"/>
      <c r="AA3" s="22"/>
      <c r="AB3" s="22"/>
    </row>
    <row r="4" spans="1:28" ht="37" x14ac:dyDescent="0.35">
      <c r="A4" s="292" t="s">
        <v>77</v>
      </c>
      <c r="B4" s="115">
        <v>38432743135000</v>
      </c>
      <c r="C4" s="115">
        <v>38485252979182</v>
      </c>
      <c r="D4" s="115">
        <v>19150394599022</v>
      </c>
      <c r="E4" s="115">
        <v>12376272982425</v>
      </c>
      <c r="H4" s="292" t="s">
        <v>76</v>
      </c>
      <c r="I4" s="15">
        <v>5140994705000</v>
      </c>
      <c r="J4" s="15">
        <v>5160075978930</v>
      </c>
      <c r="K4" s="15">
        <v>2513752220097</v>
      </c>
      <c r="L4" s="293">
        <v>0.48715410981569596</v>
      </c>
      <c r="M4" s="15">
        <v>1880444192378</v>
      </c>
      <c r="N4" s="293">
        <v>0.3644218031006457</v>
      </c>
      <c r="P4" s="319" t="s">
        <v>1</v>
      </c>
      <c r="Q4" s="319" t="s">
        <v>2</v>
      </c>
      <c r="R4" s="320" t="s">
        <v>3</v>
      </c>
      <c r="S4" s="320" t="s">
        <v>4</v>
      </c>
      <c r="T4" s="319" t="s">
        <v>5</v>
      </c>
      <c r="U4" s="320" t="s">
        <v>6</v>
      </c>
      <c r="V4" s="319" t="s">
        <v>232</v>
      </c>
    </row>
    <row r="5" spans="1:28" x14ac:dyDescent="0.35">
      <c r="A5" s="292" t="s">
        <v>23</v>
      </c>
      <c r="B5" s="115">
        <v>38432743135000</v>
      </c>
      <c r="C5" s="115">
        <v>38485252979182</v>
      </c>
      <c r="D5" s="115">
        <v>19150394599022</v>
      </c>
      <c r="E5" s="115">
        <v>12376272982425</v>
      </c>
      <c r="H5" s="292" t="s">
        <v>78</v>
      </c>
      <c r="I5" s="15">
        <v>22016422659000</v>
      </c>
      <c r="J5" s="15">
        <v>22049331229252</v>
      </c>
      <c r="K5" s="15">
        <v>10863378321180</v>
      </c>
      <c r="L5" s="293">
        <v>0.4926851616600495</v>
      </c>
      <c r="M5" s="15">
        <v>6571598025790</v>
      </c>
      <c r="N5" s="293">
        <v>0.29804069599497485</v>
      </c>
      <c r="P5" s="292" t="s">
        <v>8</v>
      </c>
      <c r="Q5" s="15">
        <v>424002493000</v>
      </c>
      <c r="R5" s="15">
        <v>424002493000</v>
      </c>
      <c r="S5" s="15">
        <v>237482224859</v>
      </c>
      <c r="T5" s="293">
        <v>0.56009629372391445</v>
      </c>
      <c r="U5" s="15">
        <v>89673006307</v>
      </c>
      <c r="V5" s="293">
        <v>0.21149169589198619</v>
      </c>
    </row>
    <row r="6" spans="1:28" x14ac:dyDescent="0.35">
      <c r="B6"/>
      <c r="C6"/>
      <c r="D6"/>
      <c r="E6"/>
      <c r="H6" s="292" t="s">
        <v>79</v>
      </c>
      <c r="I6" s="15">
        <v>2013134816000</v>
      </c>
      <c r="J6" s="15">
        <v>2013134816000</v>
      </c>
      <c r="K6" s="15">
        <v>993810215608</v>
      </c>
      <c r="L6" s="293">
        <v>0.49366302132842355</v>
      </c>
      <c r="M6" s="15">
        <v>992769140682</v>
      </c>
      <c r="N6" s="293">
        <v>0.49314588014258454</v>
      </c>
      <c r="P6" s="292" t="s">
        <v>9</v>
      </c>
      <c r="Q6" s="15">
        <v>1293382018000</v>
      </c>
      <c r="R6" s="15">
        <v>1310206175422</v>
      </c>
      <c r="S6" s="15">
        <v>711843273741</v>
      </c>
      <c r="T6" s="293">
        <v>0.54330630330888552</v>
      </c>
      <c r="U6" s="15">
        <v>295781047771</v>
      </c>
      <c r="V6" s="293">
        <v>0.22575152927800302</v>
      </c>
    </row>
    <row r="7" spans="1:28" x14ac:dyDescent="0.35">
      <c r="B7"/>
      <c r="C7"/>
      <c r="D7"/>
      <c r="E7"/>
      <c r="H7" s="292" t="s">
        <v>80</v>
      </c>
      <c r="I7" s="15">
        <v>9262190955000</v>
      </c>
      <c r="J7" s="15">
        <v>9262710955000</v>
      </c>
      <c r="K7" s="15">
        <v>4779453842137</v>
      </c>
      <c r="L7" s="293">
        <v>0.51598866307676983</v>
      </c>
      <c r="M7" s="15">
        <v>2931461623575</v>
      </c>
      <c r="N7" s="293">
        <v>0.31647987698381114</v>
      </c>
      <c r="P7" s="292" t="s">
        <v>10</v>
      </c>
      <c r="Q7" s="15">
        <v>346334092000</v>
      </c>
      <c r="R7" s="15">
        <v>349191273171</v>
      </c>
      <c r="S7" s="15">
        <v>171184764977</v>
      </c>
      <c r="T7" s="293">
        <v>0.49023208232689802</v>
      </c>
      <c r="U7" s="15">
        <v>71199908403</v>
      </c>
      <c r="V7" s="293">
        <v>0.20389944959515982</v>
      </c>
    </row>
    <row r="8" spans="1:28" x14ac:dyDescent="0.35">
      <c r="A8" s="292"/>
      <c r="B8" s="115"/>
      <c r="C8" s="115"/>
      <c r="D8" s="115"/>
      <c r="E8" s="115"/>
      <c r="H8" s="292" t="s">
        <v>23</v>
      </c>
      <c r="I8" s="15">
        <v>38432743135000</v>
      </c>
      <c r="J8" s="15">
        <v>38485252979182</v>
      </c>
      <c r="K8" s="15">
        <v>19150394599022</v>
      </c>
      <c r="L8" s="293">
        <v>0.49760344850483662</v>
      </c>
      <c r="M8" s="15">
        <v>12376272982425</v>
      </c>
      <c r="N8" s="293">
        <v>0.32158481559468383</v>
      </c>
      <c r="P8" s="292" t="s">
        <v>11</v>
      </c>
      <c r="Q8" s="15">
        <v>8352043823000</v>
      </c>
      <c r="R8" s="15">
        <v>8383079333739</v>
      </c>
      <c r="S8" s="15">
        <v>4356350749835</v>
      </c>
      <c r="T8" s="293">
        <v>0.5196599693745223</v>
      </c>
      <c r="U8" s="15">
        <v>2974449936806</v>
      </c>
      <c r="V8" s="293">
        <v>0.35481591171812799</v>
      </c>
    </row>
    <row r="9" spans="1:28" x14ac:dyDescent="0.35">
      <c r="B9"/>
      <c r="C9"/>
      <c r="D9"/>
      <c r="E9"/>
      <c r="P9" s="292" t="s">
        <v>12</v>
      </c>
      <c r="Q9" s="15">
        <v>44064175000</v>
      </c>
      <c r="R9" s="15">
        <v>46737047637</v>
      </c>
      <c r="S9" s="15">
        <v>25735408279</v>
      </c>
      <c r="T9" s="293">
        <v>0.55064257543358863</v>
      </c>
      <c r="U9" s="15">
        <v>15996557356</v>
      </c>
      <c r="V9" s="293">
        <v>0.34226717699934717</v>
      </c>
    </row>
    <row r="10" spans="1:28" x14ac:dyDescent="0.35">
      <c r="B10"/>
      <c r="C10"/>
      <c r="D10"/>
      <c r="E10"/>
      <c r="P10" s="292" t="s">
        <v>13</v>
      </c>
      <c r="Q10" s="15">
        <v>292018896000</v>
      </c>
      <c r="R10" s="15">
        <v>292188896000</v>
      </c>
      <c r="S10" s="15">
        <v>158476429802</v>
      </c>
      <c r="T10" s="293">
        <v>0.5423766336486654</v>
      </c>
      <c r="U10" s="15">
        <v>85402977152</v>
      </c>
      <c r="V10" s="293">
        <v>0.29228686757487182</v>
      </c>
    </row>
    <row r="11" spans="1:28" x14ac:dyDescent="0.35">
      <c r="A11" t="s">
        <v>5</v>
      </c>
      <c r="B11"/>
      <c r="C11"/>
      <c r="D11"/>
      <c r="E11"/>
      <c r="H11" s="311" t="s">
        <v>81</v>
      </c>
      <c r="I11" s="115" t="s">
        <v>3</v>
      </c>
      <c r="J11" t="s">
        <v>82</v>
      </c>
      <c r="N11" t="s">
        <v>76</v>
      </c>
      <c r="O11" s="312">
        <f>IFERROR(VLOOKUP(N11,$H$12:$J$15,3,0)," ")</f>
        <v>0.13407930517492669</v>
      </c>
      <c r="P11" s="292" t="s">
        <v>14</v>
      </c>
      <c r="Q11" s="15">
        <v>375023742000</v>
      </c>
      <c r="R11" s="15">
        <v>376646736850</v>
      </c>
      <c r="S11" s="15">
        <v>205045667907</v>
      </c>
      <c r="T11" s="293">
        <v>0.54439783448504875</v>
      </c>
      <c r="U11" s="15">
        <v>124227765660</v>
      </c>
      <c r="V11" s="293">
        <v>0.32982567882825931</v>
      </c>
    </row>
    <row r="12" spans="1:28" x14ac:dyDescent="0.35">
      <c r="A12" s="293">
        <v>0.49760344850483662</v>
      </c>
      <c r="B12"/>
      <c r="C12"/>
      <c r="D12"/>
      <c r="E12"/>
      <c r="H12" s="292" t="s">
        <v>76</v>
      </c>
      <c r="I12" s="15">
        <v>5160075978930</v>
      </c>
      <c r="J12" s="293">
        <v>0.13407930517492669</v>
      </c>
      <c r="L12" s="80"/>
      <c r="N12" t="s">
        <v>78</v>
      </c>
      <c r="O12" s="312">
        <f>IFERROR(VLOOKUP(N12,$H$12:$J$15,3,0)," ")</f>
        <v>0.57292935663380573</v>
      </c>
      <c r="P12" s="292" t="s">
        <v>15</v>
      </c>
      <c r="Q12" s="15">
        <v>1487504427000</v>
      </c>
      <c r="R12" s="15">
        <v>1487504427000</v>
      </c>
      <c r="S12" s="15">
        <v>952393213859</v>
      </c>
      <c r="T12" s="293">
        <v>0.64026243994432164</v>
      </c>
      <c r="U12" s="15">
        <v>552494973666</v>
      </c>
      <c r="V12" s="293">
        <v>0.37142408697248203</v>
      </c>
    </row>
    <row r="13" spans="1:28" x14ac:dyDescent="0.35">
      <c r="B13"/>
      <c r="C13"/>
      <c r="D13"/>
      <c r="E13"/>
      <c r="H13" s="292" t="s">
        <v>78</v>
      </c>
      <c r="I13" s="15">
        <v>22049331229252</v>
      </c>
      <c r="J13" s="293">
        <v>0.57292935663380573</v>
      </c>
      <c r="L13" s="80"/>
      <c r="N13" t="s">
        <v>79</v>
      </c>
      <c r="O13" s="312">
        <f>IFERROR(VLOOKUP(N13,$H$12:$J$15,3,0)," ")</f>
        <v>5.2309252510019201E-2</v>
      </c>
      <c r="P13" s="292" t="s">
        <v>16</v>
      </c>
      <c r="Q13" s="15">
        <v>9679008150000</v>
      </c>
      <c r="R13" s="15">
        <v>9676335277363</v>
      </c>
      <c r="S13" s="15">
        <v>3948947073000</v>
      </c>
      <c r="T13" s="293">
        <v>0.40810358051960444</v>
      </c>
      <c r="U13" s="15">
        <v>3160844246285</v>
      </c>
      <c r="V13" s="293">
        <v>0.32665716468915029</v>
      </c>
    </row>
    <row r="14" spans="1:28" x14ac:dyDescent="0.35">
      <c r="B14"/>
      <c r="C14"/>
      <c r="D14"/>
      <c r="E14"/>
      <c r="H14" s="292" t="s">
        <v>79</v>
      </c>
      <c r="I14" s="15">
        <v>2013134816000</v>
      </c>
      <c r="J14" s="293">
        <v>5.2309252510019201E-2</v>
      </c>
      <c r="N14" t="s">
        <v>80</v>
      </c>
      <c r="O14" s="312">
        <f>IFERROR(VLOOKUP(N14,$H$12:$J$15,3,0)," ")</f>
        <v>0.24068208568124833</v>
      </c>
      <c r="P14" s="292" t="s">
        <v>17</v>
      </c>
      <c r="Q14" s="15">
        <v>2477977347000</v>
      </c>
      <c r="R14" s="15">
        <v>2477977347000</v>
      </c>
      <c r="S14" s="15">
        <v>1558271341575</v>
      </c>
      <c r="T14" s="293">
        <v>0.62884809801088148</v>
      </c>
      <c r="U14" s="15">
        <v>748881233322</v>
      </c>
      <c r="V14" s="293">
        <v>0.3022147213043106</v>
      </c>
    </row>
    <row r="15" spans="1:28" x14ac:dyDescent="0.35">
      <c r="A15" s="312"/>
      <c r="B15" s="312"/>
      <c r="C15" s="312"/>
      <c r="D15" s="312"/>
      <c r="E15" s="312"/>
      <c r="F15" s="312"/>
      <c r="H15" s="292" t="s">
        <v>80</v>
      </c>
      <c r="I15" s="15">
        <v>9262710955000</v>
      </c>
      <c r="J15" s="293">
        <v>0.24068208568124833</v>
      </c>
      <c r="P15" s="292" t="s">
        <v>18</v>
      </c>
      <c r="Q15" s="15">
        <v>6875575341000</v>
      </c>
      <c r="R15" s="15">
        <v>6875575341000</v>
      </c>
      <c r="S15" s="15">
        <v>3611836729352</v>
      </c>
      <c r="T15" s="293">
        <v>0.52531410830656189</v>
      </c>
      <c r="U15" s="15">
        <v>1775087438146</v>
      </c>
      <c r="V15" s="293">
        <v>0.25817293100708383</v>
      </c>
    </row>
    <row r="16" spans="1:28" x14ac:dyDescent="0.35">
      <c r="A16" s="312"/>
      <c r="B16" s="312"/>
      <c r="C16" s="312"/>
      <c r="D16" s="312"/>
      <c r="E16" s="312"/>
      <c r="F16" s="312"/>
      <c r="P16" s="292" t="s">
        <v>266</v>
      </c>
      <c r="Q16" s="15">
        <v>141442835000</v>
      </c>
      <c r="R16" s="15">
        <v>141442835000</v>
      </c>
      <c r="S16" s="15">
        <v>100574889554</v>
      </c>
      <c r="T16" s="293">
        <v>0.71106386939995936</v>
      </c>
      <c r="U16" s="15">
        <v>42747111101</v>
      </c>
      <c r="V16" s="293">
        <v>0.30222182057507546</v>
      </c>
    </row>
    <row r="17" spans="1:22" x14ac:dyDescent="0.35">
      <c r="A17" t="s">
        <v>232</v>
      </c>
      <c r="B17"/>
      <c r="C17"/>
      <c r="D17"/>
      <c r="E17"/>
      <c r="P17" s="292" t="s">
        <v>19</v>
      </c>
      <c r="Q17" s="15">
        <v>272838543000</v>
      </c>
      <c r="R17" s="15">
        <v>272838543000</v>
      </c>
      <c r="S17" s="15">
        <v>150036535723</v>
      </c>
      <c r="T17" s="293">
        <v>0.54990960614754492</v>
      </c>
      <c r="U17" s="15">
        <v>135379655691</v>
      </c>
      <c r="V17" s="293">
        <v>0.49618962996368149</v>
      </c>
    </row>
    <row r="18" spans="1:22" x14ac:dyDescent="0.35">
      <c r="A18" s="293">
        <v>0.32158481559468383</v>
      </c>
      <c r="B18"/>
      <c r="C18"/>
      <c r="D18"/>
      <c r="E18"/>
      <c r="P18" s="292" t="s">
        <v>265</v>
      </c>
      <c r="Q18" s="15">
        <v>418949121000</v>
      </c>
      <c r="R18" s="15">
        <v>418949121000</v>
      </c>
      <c r="S18" s="15">
        <v>208918637135</v>
      </c>
      <c r="T18" s="293">
        <v>0.49867305279535362</v>
      </c>
      <c r="U18" s="15">
        <v>172856618329</v>
      </c>
      <c r="V18" s="293">
        <v>0.41259572980223536</v>
      </c>
    </row>
    <row r="19" spans="1:22" x14ac:dyDescent="0.35">
      <c r="B19"/>
      <c r="C19"/>
      <c r="D19"/>
      <c r="E19"/>
      <c r="P19" s="292" t="s">
        <v>20</v>
      </c>
      <c r="Q19" s="15">
        <v>213263951000</v>
      </c>
      <c r="R19" s="15">
        <v>213263951000</v>
      </c>
      <c r="S19" s="15">
        <v>132359399557</v>
      </c>
      <c r="T19" s="293">
        <v>0.6206365348497177</v>
      </c>
      <c r="U19" s="15">
        <v>73344751594</v>
      </c>
      <c r="V19" s="293">
        <v>0.34391537458667826</v>
      </c>
    </row>
    <row r="20" spans="1:22" x14ac:dyDescent="0.35">
      <c r="B20"/>
      <c r="C20"/>
      <c r="P20" s="292" t="s">
        <v>21</v>
      </c>
      <c r="Q20" s="15">
        <v>4693652735000</v>
      </c>
      <c r="R20" s="15">
        <v>4693652735000</v>
      </c>
      <c r="S20" s="15">
        <v>2211243848474</v>
      </c>
      <c r="T20" s="293">
        <v>0.47111364502640396</v>
      </c>
      <c r="U20" s="15">
        <v>1902367495444</v>
      </c>
      <c r="V20" s="293">
        <v>0.40530640054776018</v>
      </c>
    </row>
    <row r="21" spans="1:22" x14ac:dyDescent="0.35">
      <c r="B21"/>
      <c r="C21"/>
      <c r="P21" s="292" t="s">
        <v>22</v>
      </c>
      <c r="Q21" s="15">
        <v>1045661446000</v>
      </c>
      <c r="R21" s="15">
        <v>1045661446000</v>
      </c>
      <c r="S21" s="15">
        <v>409694411393</v>
      </c>
      <c r="T21" s="293">
        <v>0.39180407096409292</v>
      </c>
      <c r="U21" s="15">
        <v>155538259392</v>
      </c>
      <c r="V21" s="293">
        <v>0.14874628876008114</v>
      </c>
    </row>
    <row r="22" spans="1:22" x14ac:dyDescent="0.35">
      <c r="B22"/>
      <c r="C22"/>
      <c r="E22"/>
      <c r="P22" s="292" t="s">
        <v>23</v>
      </c>
      <c r="Q22" s="15">
        <v>38432743135000</v>
      </c>
      <c r="R22" s="15">
        <v>38485252979182</v>
      </c>
      <c r="S22" s="15">
        <v>19150394599022</v>
      </c>
      <c r="T22" s="293">
        <v>0.49760344850483662</v>
      </c>
      <c r="U22" s="15">
        <v>12376272982425</v>
      </c>
      <c r="V22" s="293">
        <v>0.32158481559468383</v>
      </c>
    </row>
    <row r="23" spans="1:22" x14ac:dyDescent="0.35">
      <c r="B23"/>
      <c r="C23"/>
      <c r="E23"/>
    </row>
    <row r="24" spans="1:22" x14ac:dyDescent="0.35">
      <c r="B24"/>
      <c r="C24"/>
      <c r="E24"/>
    </row>
    <row r="25" spans="1:22" x14ac:dyDescent="0.35">
      <c r="B25"/>
      <c r="C25"/>
      <c r="E25"/>
      <c r="P25" s="292"/>
      <c r="Q25" s="15"/>
      <c r="R25" s="15"/>
      <c r="S25" s="15"/>
      <c r="T25" s="293"/>
      <c r="U25" s="15"/>
      <c r="V25" s="293"/>
    </row>
    <row r="26" spans="1:22" x14ac:dyDescent="0.35">
      <c r="B26"/>
      <c r="C26"/>
      <c r="E26"/>
      <c r="P26" s="292"/>
      <c r="Q26" s="15"/>
      <c r="R26" s="15"/>
      <c r="S26" s="15"/>
      <c r="T26" s="293"/>
      <c r="U26" s="15"/>
      <c r="V26" s="293"/>
    </row>
    <row r="27" spans="1:22" x14ac:dyDescent="0.35">
      <c r="B27"/>
      <c r="C27"/>
      <c r="E27"/>
      <c r="P27" s="292"/>
      <c r="Q27" s="15"/>
      <c r="R27" s="15"/>
      <c r="S27" s="15"/>
      <c r="T27" s="293"/>
      <c r="U27" s="15"/>
      <c r="V27" s="293"/>
    </row>
    <row r="28" spans="1:22" x14ac:dyDescent="0.35">
      <c r="B28"/>
      <c r="C28"/>
      <c r="E28"/>
      <c r="P28" s="292"/>
      <c r="Q28" s="15"/>
      <c r="R28" s="15"/>
      <c r="S28" s="15"/>
      <c r="T28" s="293"/>
      <c r="U28" s="15"/>
      <c r="V28" s="293"/>
    </row>
    <row r="29" spans="1:22" x14ac:dyDescent="0.35">
      <c r="B29"/>
      <c r="C29"/>
      <c r="E29"/>
      <c r="P29" s="292"/>
      <c r="Q29" s="15"/>
      <c r="R29" s="15"/>
      <c r="S29" s="15"/>
      <c r="T29" s="293"/>
      <c r="U29" s="15"/>
      <c r="V29" s="293"/>
    </row>
    <row r="30" spans="1:22" x14ac:dyDescent="0.35">
      <c r="B30"/>
      <c r="C30"/>
      <c r="E30"/>
      <c r="P30" s="292"/>
      <c r="Q30" s="15"/>
      <c r="R30" s="15"/>
      <c r="S30" s="15"/>
      <c r="T30" s="293"/>
      <c r="U30" s="15"/>
      <c r="V30" s="293"/>
    </row>
    <row r="31" spans="1:22" x14ac:dyDescent="0.35">
      <c r="B31"/>
      <c r="C31"/>
      <c r="E31"/>
      <c r="P31" s="292"/>
      <c r="Q31" s="15"/>
      <c r="R31" s="15"/>
      <c r="S31" s="15"/>
      <c r="T31" s="293"/>
      <c r="U31" s="15"/>
      <c r="V31" s="293"/>
    </row>
    <row r="32" spans="1:22" x14ac:dyDescent="0.35">
      <c r="B32"/>
      <c r="C32"/>
      <c r="E32"/>
      <c r="P32" s="292"/>
      <c r="Q32" s="15"/>
      <c r="R32" s="15"/>
      <c r="S32" s="15"/>
      <c r="T32" s="293"/>
      <c r="U32" s="15"/>
      <c r="V32" s="293"/>
    </row>
    <row r="33" spans="2:22" x14ac:dyDescent="0.35">
      <c r="B33"/>
      <c r="C33"/>
      <c r="E33"/>
      <c r="P33" s="292"/>
      <c r="Q33" s="15"/>
      <c r="R33" s="15"/>
      <c r="S33" s="15"/>
      <c r="T33" s="293"/>
      <c r="U33" s="15"/>
      <c r="V33" s="293"/>
    </row>
    <row r="34" spans="2:22" x14ac:dyDescent="0.35">
      <c r="B34"/>
      <c r="C34"/>
      <c r="E34"/>
      <c r="P34" s="292"/>
      <c r="Q34" s="15"/>
      <c r="R34" s="15"/>
      <c r="S34" s="15"/>
      <c r="T34" s="293"/>
      <c r="U34" s="15"/>
      <c r="V34" s="293"/>
    </row>
    <row r="35" spans="2:22" x14ac:dyDescent="0.35">
      <c r="E35"/>
      <c r="P35" s="292"/>
      <c r="Q35" s="15"/>
      <c r="R35" s="15"/>
      <c r="S35" s="15"/>
      <c r="T35" s="293"/>
      <c r="U35" s="15"/>
      <c r="V35" s="293"/>
    </row>
    <row r="36" spans="2:22" x14ac:dyDescent="0.35">
      <c r="E36"/>
      <c r="P36" s="292"/>
      <c r="Q36" s="15"/>
      <c r="R36" s="15"/>
      <c r="S36" s="15"/>
      <c r="T36" s="293"/>
      <c r="U36" s="15"/>
      <c r="V36" s="293"/>
    </row>
    <row r="37" spans="2:22" x14ac:dyDescent="0.35">
      <c r="E37"/>
      <c r="P37" s="292"/>
      <c r="Q37" s="15"/>
      <c r="R37" s="15"/>
      <c r="S37" s="15"/>
      <c r="T37" s="293"/>
      <c r="U37" s="15"/>
      <c r="V37" s="293"/>
    </row>
    <row r="38" spans="2:22" x14ac:dyDescent="0.35">
      <c r="E38"/>
      <c r="P38" s="292"/>
      <c r="Q38" s="15"/>
      <c r="R38" s="15"/>
      <c r="S38" s="15"/>
      <c r="T38" s="293"/>
      <c r="U38" s="15"/>
      <c r="V38" s="293"/>
    </row>
    <row r="39" spans="2:22" x14ac:dyDescent="0.35">
      <c r="E39"/>
      <c r="P39" s="292"/>
      <c r="Q39" s="15"/>
      <c r="R39" s="15"/>
      <c r="S39" s="15"/>
      <c r="T39" s="293"/>
      <c r="U39" s="15"/>
      <c r="V39" s="293"/>
    </row>
    <row r="40" spans="2:22" x14ac:dyDescent="0.35">
      <c r="E40"/>
      <c r="P40" s="292"/>
      <c r="Q40" s="15"/>
      <c r="R40" s="15"/>
      <c r="S40" s="15"/>
      <c r="T40" s="293"/>
      <c r="U40" s="15"/>
      <c r="V40" s="293"/>
    </row>
    <row r="41" spans="2:22" x14ac:dyDescent="0.35">
      <c r="E41"/>
      <c r="P41" s="292"/>
      <c r="Q41" s="15"/>
      <c r="R41" s="15"/>
      <c r="S41" s="15"/>
      <c r="T41" s="293"/>
      <c r="U41" s="15"/>
      <c r="V41" s="293"/>
    </row>
    <row r="42" spans="2:22" x14ac:dyDescent="0.35">
      <c r="E42"/>
      <c r="P42" s="292"/>
      <c r="Q42" s="15"/>
      <c r="R42" s="15"/>
      <c r="S42" s="15"/>
      <c r="T42" s="293"/>
      <c r="U42" s="15"/>
      <c r="V42" s="293"/>
    </row>
    <row r="43" spans="2:22" x14ac:dyDescent="0.35">
      <c r="E43"/>
      <c r="P43" s="292"/>
      <c r="Q43" s="15"/>
      <c r="R43" s="15"/>
      <c r="S43" s="15"/>
      <c r="T43" s="293"/>
      <c r="U43" s="15"/>
      <c r="V43" s="293"/>
    </row>
    <row r="44" spans="2:22" x14ac:dyDescent="0.35">
      <c r="E44"/>
      <c r="P44" s="292"/>
      <c r="Q44" s="15"/>
      <c r="R44" s="15"/>
      <c r="S44" s="15"/>
      <c r="T44" s="293"/>
      <c r="U44" s="15"/>
      <c r="V44" s="293"/>
    </row>
    <row r="45" spans="2:22" x14ac:dyDescent="0.35">
      <c r="E45"/>
      <c r="P45" s="292"/>
      <c r="Q45" s="15"/>
      <c r="R45" s="15"/>
      <c r="S45" s="15"/>
      <c r="T45" s="293"/>
      <c r="U45" s="15"/>
      <c r="V45" s="293"/>
    </row>
    <row r="46" spans="2:22" x14ac:dyDescent="0.35">
      <c r="E46"/>
      <c r="P46" s="292"/>
      <c r="Q46" s="15"/>
      <c r="R46" s="15"/>
      <c r="S46" s="15"/>
      <c r="T46" s="293"/>
      <c r="U46" s="15"/>
      <c r="V46" s="293"/>
    </row>
    <row r="47" spans="2:22" x14ac:dyDescent="0.35">
      <c r="E47"/>
      <c r="P47" s="292"/>
      <c r="Q47" s="15"/>
      <c r="R47" s="15"/>
      <c r="S47" s="15"/>
      <c r="T47" s="293"/>
      <c r="U47" s="15"/>
      <c r="V47" s="293"/>
    </row>
    <row r="48" spans="2:22" x14ac:dyDescent="0.35">
      <c r="E48"/>
    </row>
    <row r="49" spans="1:21" x14ac:dyDescent="0.35">
      <c r="B49" s="311" t="s">
        <v>83</v>
      </c>
      <c r="C49"/>
      <c r="D49"/>
      <c r="E49"/>
    </row>
    <row r="50" spans="1:21" x14ac:dyDescent="0.35">
      <c r="A50" s="311" t="s">
        <v>84</v>
      </c>
      <c r="B50" t="s">
        <v>85</v>
      </c>
      <c r="C50" t="s">
        <v>86</v>
      </c>
      <c r="D50" t="s">
        <v>87</v>
      </c>
      <c r="E50" t="s">
        <v>88</v>
      </c>
      <c r="F50" t="s">
        <v>89</v>
      </c>
      <c r="G50" t="s">
        <v>23</v>
      </c>
      <c r="P50" s="311" t="s">
        <v>70</v>
      </c>
      <c r="Q50" s="115" t="s">
        <v>71</v>
      </c>
      <c r="R50" s="115" t="s">
        <v>72</v>
      </c>
      <c r="S50" s="115" t="s">
        <v>73</v>
      </c>
      <c r="T50" s="115" t="s">
        <v>74</v>
      </c>
      <c r="U50" t="s">
        <v>232</v>
      </c>
    </row>
    <row r="51" spans="1:21" x14ac:dyDescent="0.35">
      <c r="A51" s="313" t="s">
        <v>2</v>
      </c>
      <c r="B51" s="15">
        <v>143278012976000</v>
      </c>
      <c r="C51" s="15">
        <v>231719497405681</v>
      </c>
      <c r="D51" s="15">
        <v>202844328623040</v>
      </c>
      <c r="E51" s="15">
        <v>158375172950298</v>
      </c>
      <c r="F51" s="15"/>
      <c r="G51" s="15">
        <v>736217011955019</v>
      </c>
      <c r="P51" s="292" t="s">
        <v>25</v>
      </c>
      <c r="Q51" s="115">
        <v>244084356000</v>
      </c>
      <c r="R51" s="115">
        <v>244084356000</v>
      </c>
      <c r="S51" s="115">
        <v>120955293354</v>
      </c>
      <c r="T51" s="115">
        <v>119818996448</v>
      </c>
      <c r="U51" s="293">
        <v>0.49089174911316313</v>
      </c>
    </row>
    <row r="52" spans="1:21" x14ac:dyDescent="0.35">
      <c r="A52" s="313" t="s">
        <v>3</v>
      </c>
      <c r="B52" s="15">
        <v>144480474477628</v>
      </c>
      <c r="C52" s="15">
        <v>233285980770547</v>
      </c>
      <c r="D52" s="15">
        <v>184324097197998</v>
      </c>
      <c r="E52" s="15">
        <v>149508180447096</v>
      </c>
      <c r="F52" s="15"/>
      <c r="G52" s="15">
        <v>711598732893269</v>
      </c>
      <c r="P52" s="292" t="s">
        <v>26</v>
      </c>
      <c r="Q52" s="115">
        <v>522966096000</v>
      </c>
      <c r="R52" s="115">
        <v>522966096000</v>
      </c>
      <c r="S52" s="115">
        <v>256914326256</v>
      </c>
      <c r="T52" s="115">
        <v>203198955028</v>
      </c>
      <c r="U52" s="293">
        <v>0.38855091483406601</v>
      </c>
    </row>
    <row r="53" spans="1:21" x14ac:dyDescent="0.35">
      <c r="A53" s="313" t="s">
        <v>4</v>
      </c>
      <c r="B53" s="15">
        <v>44644922867260</v>
      </c>
      <c r="C53" s="15">
        <v>219355930990969</v>
      </c>
      <c r="D53" s="15">
        <v>164714605311253.63</v>
      </c>
      <c r="E53" s="15">
        <v>128866693928127.67</v>
      </c>
      <c r="F53" s="15"/>
      <c r="G53" s="15">
        <v>557582153097610.31</v>
      </c>
      <c r="P53" s="292" t="s">
        <v>27</v>
      </c>
      <c r="Q53" s="115">
        <v>532942904000</v>
      </c>
      <c r="R53" s="115">
        <v>532942904000</v>
      </c>
      <c r="S53" s="115">
        <v>287223181702</v>
      </c>
      <c r="T53" s="115">
        <v>147661192614</v>
      </c>
      <c r="U53" s="293">
        <v>0.27706756484743439</v>
      </c>
    </row>
    <row r="54" spans="1:21" x14ac:dyDescent="0.35">
      <c r="A54" s="313" t="s">
        <v>6</v>
      </c>
      <c r="B54" s="15">
        <v>36387452957840</v>
      </c>
      <c r="C54" s="15">
        <v>189512157805316</v>
      </c>
      <c r="D54" s="15">
        <v>139723630216407.95</v>
      </c>
      <c r="E54" s="15">
        <v>106108530875747.5</v>
      </c>
      <c r="F54" s="15"/>
      <c r="G54" s="15">
        <v>471731771855311.44</v>
      </c>
      <c r="P54" s="292" t="s">
        <v>28</v>
      </c>
      <c r="Q54" s="115">
        <v>70847790000</v>
      </c>
      <c r="R54" s="115">
        <v>70847790000</v>
      </c>
      <c r="S54" s="115">
        <v>39967654660</v>
      </c>
      <c r="T54" s="115">
        <v>22695285182</v>
      </c>
      <c r="U54" s="293">
        <v>0.3203386468653433</v>
      </c>
    </row>
    <row r="55" spans="1:21" x14ac:dyDescent="0.35">
      <c r="B55"/>
      <c r="C55"/>
      <c r="D55"/>
      <c r="E55"/>
      <c r="P55" s="292" t="s">
        <v>29</v>
      </c>
      <c r="Q55" s="115">
        <v>546184194000</v>
      </c>
      <c r="R55" s="115">
        <v>546184194000</v>
      </c>
      <c r="S55" s="115">
        <v>293350879624</v>
      </c>
      <c r="T55" s="115">
        <v>190454213310</v>
      </c>
      <c r="U55" s="293">
        <v>0.34869960610760553</v>
      </c>
    </row>
    <row r="56" spans="1:21" x14ac:dyDescent="0.35">
      <c r="E56"/>
      <c r="P56" s="292" t="s">
        <v>30</v>
      </c>
      <c r="Q56" s="115">
        <v>17302798408000</v>
      </c>
      <c r="R56" s="115">
        <v>17297452662726</v>
      </c>
      <c r="S56" s="115">
        <v>7114378365604</v>
      </c>
      <c r="T56" s="115">
        <v>5599361088144</v>
      </c>
      <c r="U56" s="293">
        <v>0.32371015532304198</v>
      </c>
    </row>
    <row r="57" spans="1:21" x14ac:dyDescent="0.35">
      <c r="A57" s="115" t="s">
        <v>71</v>
      </c>
      <c r="B57"/>
      <c r="C57"/>
      <c r="E57"/>
      <c r="P57" s="292" t="s">
        <v>31</v>
      </c>
      <c r="Q57" s="115">
        <v>14193615514000</v>
      </c>
      <c r="R57" s="115">
        <v>14193615514000</v>
      </c>
      <c r="S57" s="115">
        <v>7245059445250</v>
      </c>
      <c r="T57" s="115">
        <v>5399084201744</v>
      </c>
      <c r="U57" s="293">
        <v>0.38038822429835195</v>
      </c>
    </row>
    <row r="58" spans="1:21" x14ac:dyDescent="0.35">
      <c r="A58" s="15">
        <v>38432743135000</v>
      </c>
      <c r="B58"/>
      <c r="C58"/>
      <c r="E58"/>
      <c r="P58" s="292" t="s">
        <v>32</v>
      </c>
      <c r="Q58" s="115">
        <v>7735577500000</v>
      </c>
      <c r="R58" s="115">
        <v>7735577500000</v>
      </c>
      <c r="S58" s="115">
        <v>5772558140208</v>
      </c>
      <c r="T58" s="115">
        <v>2857541574116</v>
      </c>
      <c r="U58" s="293">
        <v>0.3694024879352576</v>
      </c>
    </row>
    <row r="59" spans="1:21" x14ac:dyDescent="0.35">
      <c r="A59" s="115"/>
      <c r="B59"/>
      <c r="C59"/>
      <c r="E59"/>
      <c r="P59" s="292" t="s">
        <v>33</v>
      </c>
      <c r="Q59" s="115">
        <v>210876800000</v>
      </c>
      <c r="R59" s="115">
        <v>210876800000</v>
      </c>
      <c r="S59" s="115">
        <v>86664365980</v>
      </c>
      <c r="T59" s="115">
        <v>84092818656</v>
      </c>
      <c r="U59" s="293">
        <v>0.3987770046586443</v>
      </c>
    </row>
    <row r="60" spans="1:21" x14ac:dyDescent="0.35">
      <c r="A60" s="115"/>
      <c r="B60"/>
      <c r="C60"/>
      <c r="E60"/>
      <c r="P60" s="292" t="s">
        <v>34</v>
      </c>
      <c r="Q60" s="115">
        <v>446539164000</v>
      </c>
      <c r="R60" s="115">
        <v>446539164000</v>
      </c>
      <c r="S60" s="115">
        <v>211087951756</v>
      </c>
      <c r="T60" s="115">
        <v>77040139822</v>
      </c>
      <c r="U60" s="293">
        <v>0.17252717350006055</v>
      </c>
    </row>
    <row r="61" spans="1:21" x14ac:dyDescent="0.35">
      <c r="A61" s="115"/>
      <c r="B61"/>
      <c r="C61"/>
      <c r="E61"/>
      <c r="P61" s="292" t="s">
        <v>35</v>
      </c>
      <c r="Q61" s="115">
        <v>1648650658000</v>
      </c>
      <c r="R61" s="115">
        <v>1648650658000</v>
      </c>
      <c r="S61" s="115">
        <v>955517054692</v>
      </c>
      <c r="T61" s="115">
        <v>806611754620</v>
      </c>
      <c r="U61" s="293">
        <v>0.48925571388089667</v>
      </c>
    </row>
    <row r="62" spans="1:21" x14ac:dyDescent="0.35">
      <c r="A62" s="115"/>
      <c r="B62"/>
      <c r="C62"/>
      <c r="E62"/>
      <c r="P62" s="292" t="s">
        <v>36</v>
      </c>
      <c r="Q62" s="115">
        <v>571911704000</v>
      </c>
      <c r="R62" s="115">
        <v>584755680490</v>
      </c>
      <c r="S62" s="115">
        <v>326307363132</v>
      </c>
      <c r="T62" s="115">
        <v>143712244562</v>
      </c>
      <c r="U62" s="293">
        <v>0.24576459768903031</v>
      </c>
    </row>
    <row r="63" spans="1:21" x14ac:dyDescent="0.35">
      <c r="A63" s="115"/>
      <c r="B63"/>
      <c r="C63"/>
      <c r="E63"/>
      <c r="P63" s="292" t="s">
        <v>37</v>
      </c>
      <c r="Q63" s="115">
        <v>426527902000</v>
      </c>
      <c r="R63" s="115">
        <v>426527902000</v>
      </c>
      <c r="S63" s="115">
        <v>264718799114</v>
      </c>
      <c r="T63" s="115">
        <v>146689503188</v>
      </c>
      <c r="U63" s="293">
        <v>0.34391537458667826</v>
      </c>
    </row>
    <row r="64" spans="1:21" x14ac:dyDescent="0.35">
      <c r="A64" t="s">
        <v>3</v>
      </c>
      <c r="B64"/>
      <c r="C64"/>
      <c r="D64"/>
      <c r="E64"/>
      <c r="P64" s="292" t="s">
        <v>38</v>
      </c>
      <c r="Q64" s="115">
        <v>282885670000</v>
      </c>
      <c r="R64" s="115">
        <v>282885670000</v>
      </c>
      <c r="S64" s="115">
        <v>201149779108</v>
      </c>
      <c r="T64" s="115">
        <v>85494222202</v>
      </c>
      <c r="U64" s="293">
        <v>0.30222182057507546</v>
      </c>
    </row>
    <row r="65" spans="1:21" x14ac:dyDescent="0.35">
      <c r="A65" s="15">
        <v>38485252979182</v>
      </c>
      <c r="B65"/>
      <c r="C65"/>
      <c r="D65"/>
      <c r="E65"/>
      <c r="P65" s="292" t="s">
        <v>39</v>
      </c>
      <c r="Q65" s="115">
        <v>4711961580000</v>
      </c>
      <c r="R65" s="115">
        <v>4711961580000</v>
      </c>
      <c r="S65" s="115">
        <v>2974875247508</v>
      </c>
      <c r="T65" s="115">
        <v>1419561912014</v>
      </c>
      <c r="U65" s="293">
        <v>0.30126771789467777</v>
      </c>
    </row>
    <row r="66" spans="1:21" x14ac:dyDescent="0.35">
      <c r="B66"/>
      <c r="C66"/>
      <c r="D66"/>
      <c r="E66"/>
      <c r="P66" s="292" t="s">
        <v>40</v>
      </c>
      <c r="Q66" s="115">
        <v>51094888000</v>
      </c>
      <c r="R66" s="115">
        <v>51434888000</v>
      </c>
      <c r="S66" s="115">
        <v>29729677902</v>
      </c>
      <c r="T66" s="115">
        <v>23144761690</v>
      </c>
      <c r="U66" s="293">
        <v>0.44998176510076193</v>
      </c>
    </row>
    <row r="67" spans="1:21" x14ac:dyDescent="0.35">
      <c r="B67"/>
      <c r="C67"/>
      <c r="D67"/>
      <c r="E67"/>
      <c r="P67" s="292" t="s">
        <v>41</v>
      </c>
      <c r="Q67" s="115">
        <v>478199000000</v>
      </c>
      <c r="R67" s="115">
        <v>478199000000</v>
      </c>
      <c r="S67" s="115">
        <v>256430941046</v>
      </c>
      <c r="T67" s="115">
        <v>82560052164</v>
      </c>
      <c r="U67" s="293">
        <v>0.17264789797552901</v>
      </c>
    </row>
    <row r="68" spans="1:21" x14ac:dyDescent="0.35">
      <c r="B68"/>
      <c r="C68"/>
      <c r="D68"/>
      <c r="E68"/>
      <c r="P68" s="292" t="s">
        <v>42</v>
      </c>
      <c r="Q68" s="115">
        <v>106709140000</v>
      </c>
      <c r="R68" s="115">
        <v>106709140000</v>
      </c>
      <c r="S68" s="115">
        <v>71837994230</v>
      </c>
      <c r="T68" s="115">
        <v>33939722134</v>
      </c>
      <c r="U68" s="293">
        <v>0.3180582481875498</v>
      </c>
    </row>
    <row r="69" spans="1:21" x14ac:dyDescent="0.35">
      <c r="B69"/>
      <c r="C69"/>
      <c r="D69"/>
      <c r="E69"/>
      <c r="P69" s="292" t="s">
        <v>43</v>
      </c>
      <c r="Q69" s="115">
        <v>389708882000</v>
      </c>
      <c r="R69" s="115">
        <v>389708882000</v>
      </c>
      <c r="S69" s="115">
        <v>168876430954</v>
      </c>
      <c r="T69" s="115">
        <v>122403656186</v>
      </c>
      <c r="U69" s="293">
        <v>0.31408998316338094</v>
      </c>
    </row>
    <row r="70" spans="1:21" x14ac:dyDescent="0.35">
      <c r="B70"/>
      <c r="C70"/>
      <c r="D70"/>
      <c r="E70"/>
      <c r="P70" s="292" t="s">
        <v>44</v>
      </c>
      <c r="Q70" s="115">
        <v>88128350000</v>
      </c>
      <c r="R70" s="115">
        <v>93474095274</v>
      </c>
      <c r="S70" s="115">
        <v>51470816558</v>
      </c>
      <c r="T70" s="115">
        <v>31993114712</v>
      </c>
      <c r="U70" s="293">
        <v>0.34226717699934717</v>
      </c>
    </row>
    <row r="71" spans="1:21" x14ac:dyDescent="0.35">
      <c r="A71" t="s">
        <v>73</v>
      </c>
      <c r="B71"/>
      <c r="C71"/>
      <c r="D71"/>
      <c r="E71"/>
      <c r="P71" s="292" t="s">
        <v>45</v>
      </c>
      <c r="Q71" s="115">
        <v>1701614010000</v>
      </c>
      <c r="R71" s="115">
        <v>1701614010000</v>
      </c>
      <c r="S71" s="115">
        <v>650512391832</v>
      </c>
      <c r="T71" s="115">
        <v>188672862598</v>
      </c>
      <c r="U71" s="293">
        <v>0.11087876656469231</v>
      </c>
    </row>
    <row r="72" spans="1:21" x14ac:dyDescent="0.35">
      <c r="A72" s="15">
        <v>19150394599022</v>
      </c>
      <c r="B72"/>
      <c r="C72"/>
      <c r="D72"/>
      <c r="E72"/>
      <c r="P72" s="292" t="s">
        <v>46</v>
      </c>
      <c r="Q72" s="115">
        <v>179697778000</v>
      </c>
      <c r="R72" s="115">
        <v>185412140342</v>
      </c>
      <c r="S72" s="115">
        <v>93988051234</v>
      </c>
      <c r="T72" s="115">
        <v>43773542390</v>
      </c>
      <c r="U72" s="293">
        <v>0.23608778966284502</v>
      </c>
    </row>
    <row r="73" spans="1:21" x14ac:dyDescent="0.35">
      <c r="B73"/>
      <c r="C73"/>
      <c r="D73"/>
      <c r="E73"/>
      <c r="P73" s="292" t="s">
        <v>47</v>
      </c>
      <c r="Q73" s="115">
        <v>9176428670000</v>
      </c>
      <c r="R73" s="115">
        <v>9176428670000</v>
      </c>
      <c r="S73" s="115">
        <v>4335823330968</v>
      </c>
      <c r="T73" s="115">
        <v>3720642172232</v>
      </c>
      <c r="U73" s="293">
        <v>0.40545644782220053</v>
      </c>
    </row>
    <row r="74" spans="1:21" x14ac:dyDescent="0.35">
      <c r="B74"/>
      <c r="C74"/>
      <c r="D74"/>
      <c r="E74"/>
      <c r="P74" s="292" t="s">
        <v>48</v>
      </c>
      <c r="Q74" s="115">
        <v>124396366000</v>
      </c>
      <c r="R74" s="115">
        <v>124396366000</v>
      </c>
      <c r="S74" s="115">
        <v>62633669896</v>
      </c>
      <c r="T74" s="115">
        <v>39766906506</v>
      </c>
      <c r="U74" s="293">
        <v>0.31967900497993645</v>
      </c>
    </row>
    <row r="75" spans="1:21" x14ac:dyDescent="0.35">
      <c r="B75"/>
      <c r="C75"/>
      <c r="D75"/>
      <c r="E75"/>
      <c r="P75" s="292" t="s">
        <v>49</v>
      </c>
      <c r="Q75" s="115">
        <v>5531254054000</v>
      </c>
      <c r="R75" s="115">
        <v>5531254054000</v>
      </c>
      <c r="S75" s="115">
        <v>1234183639698</v>
      </c>
      <c r="T75" s="115">
        <v>612851408590</v>
      </c>
      <c r="U75" s="293">
        <v>0.11079791356660039</v>
      </c>
    </row>
    <row r="76" spans="1:21" x14ac:dyDescent="0.35">
      <c r="B76"/>
      <c r="C76"/>
      <c r="D76"/>
      <c r="E76"/>
      <c r="P76" s="292" t="s">
        <v>50</v>
      </c>
      <c r="Q76" s="115">
        <v>1801758250000</v>
      </c>
      <c r="R76" s="115">
        <v>1801758250000</v>
      </c>
      <c r="S76" s="115">
        <v>644329143180</v>
      </c>
      <c r="T76" s="115">
        <v>625026331448</v>
      </c>
      <c r="U76" s="293">
        <v>0.34689799891189621</v>
      </c>
    </row>
    <row r="77" spans="1:21" x14ac:dyDescent="0.35">
      <c r="B77"/>
      <c r="C77"/>
      <c r="D77"/>
      <c r="E77"/>
      <c r="P77" s="292" t="s">
        <v>51</v>
      </c>
      <c r="Q77" s="115">
        <v>232539924000</v>
      </c>
      <c r="R77" s="115">
        <v>232539924000</v>
      </c>
      <c r="S77" s="115">
        <v>117670618030</v>
      </c>
      <c r="T77" s="115">
        <v>51857283408</v>
      </c>
      <c r="U77" s="293">
        <v>0.22300378582733174</v>
      </c>
    </row>
    <row r="78" spans="1:21" x14ac:dyDescent="0.35">
      <c r="A78" t="s">
        <v>6</v>
      </c>
      <c r="B78"/>
      <c r="C78"/>
      <c r="D78"/>
      <c r="E78"/>
      <c r="P78" s="292" t="s">
        <v>52</v>
      </c>
      <c r="Q78" s="115">
        <v>1218333806000</v>
      </c>
      <c r="R78" s="115">
        <v>1218333806000</v>
      </c>
      <c r="S78" s="115">
        <v>526949397022</v>
      </c>
      <c r="T78" s="115">
        <v>190654177580</v>
      </c>
      <c r="U78" s="293">
        <v>0.15648763634487869</v>
      </c>
    </row>
    <row r="79" spans="1:21" x14ac:dyDescent="0.35">
      <c r="A79" s="15">
        <v>12376272982425</v>
      </c>
      <c r="B79"/>
      <c r="C79"/>
      <c r="D79"/>
      <c r="E79"/>
      <c r="P79" s="292" t="s">
        <v>53</v>
      </c>
      <c r="Q79" s="115">
        <v>95082500000</v>
      </c>
      <c r="R79" s="115">
        <v>95650072592</v>
      </c>
      <c r="S79" s="115">
        <v>53846587248</v>
      </c>
      <c r="T79" s="115">
        <v>28706371988</v>
      </c>
      <c r="U79" s="293">
        <v>0.30011866389739622</v>
      </c>
    </row>
    <row r="80" spans="1:21" x14ac:dyDescent="0.35">
      <c r="B80"/>
      <c r="C80"/>
      <c r="D80"/>
      <c r="E80"/>
      <c r="P80" s="292" t="s">
        <v>54</v>
      </c>
      <c r="Q80" s="115">
        <v>243993114000</v>
      </c>
      <c r="R80" s="115">
        <v>243993114000</v>
      </c>
      <c r="S80" s="115">
        <v>141667435642</v>
      </c>
      <c r="T80" s="115">
        <v>78200554630</v>
      </c>
      <c r="U80" s="293">
        <v>0.32050312137087605</v>
      </c>
    </row>
    <row r="81" spans="1:21" x14ac:dyDescent="0.35">
      <c r="B81"/>
      <c r="C81"/>
      <c r="D81"/>
      <c r="E81"/>
      <c r="P81" s="292" t="s">
        <v>55</v>
      </c>
      <c r="Q81" s="115">
        <v>97738356000</v>
      </c>
      <c r="R81" s="115">
        <v>106986236114</v>
      </c>
      <c r="S81" s="115">
        <v>78939450214</v>
      </c>
      <c r="T81" s="115">
        <v>54432447210</v>
      </c>
      <c r="U81" s="293">
        <v>0.50877990652927629</v>
      </c>
    </row>
    <row r="82" spans="1:21" x14ac:dyDescent="0.35">
      <c r="B82"/>
      <c r="C82"/>
      <c r="D82"/>
      <c r="E82"/>
      <c r="P82" s="292" t="s">
        <v>56</v>
      </c>
      <c r="Q82" s="115">
        <v>164439174000</v>
      </c>
      <c r="R82" s="115">
        <v>164439174000</v>
      </c>
      <c r="S82" s="115">
        <v>103595596698</v>
      </c>
      <c r="T82" s="115">
        <v>53869997452</v>
      </c>
      <c r="U82" s="293">
        <v>0.32759832186945914</v>
      </c>
    </row>
    <row r="83" spans="1:21" x14ac:dyDescent="0.35">
      <c r="B83"/>
      <c r="C83"/>
      <c r="D83"/>
      <c r="E83"/>
      <c r="P83" s="292" t="s">
        <v>57</v>
      </c>
      <c r="Q83" s="115">
        <v>0</v>
      </c>
      <c r="R83" s="115">
        <v>0</v>
      </c>
      <c r="S83" s="115">
        <v>0</v>
      </c>
      <c r="T83" s="115">
        <v>0</v>
      </c>
      <c r="U83" s="293" t="e">
        <v>#DIV/0!</v>
      </c>
    </row>
    <row r="84" spans="1:21" x14ac:dyDescent="0.35">
      <c r="P84" s="292" t="s">
        <v>58</v>
      </c>
      <c r="Q84" s="115">
        <v>147494098000</v>
      </c>
      <c r="R84" s="115">
        <v>147494098000</v>
      </c>
      <c r="S84" s="115">
        <v>104474014046</v>
      </c>
      <c r="T84" s="115">
        <v>37016302758</v>
      </c>
      <c r="U84" s="293">
        <v>0.25096802692403325</v>
      </c>
    </row>
    <row r="85" spans="1:21" x14ac:dyDescent="0.35">
      <c r="P85" s="292" t="s">
        <v>59</v>
      </c>
      <c r="Q85" s="115">
        <v>33481624000</v>
      </c>
      <c r="R85" s="115">
        <v>33481624000</v>
      </c>
      <c r="S85" s="115">
        <v>19925786912</v>
      </c>
      <c r="T85" s="115">
        <v>11145921610</v>
      </c>
      <c r="U85" s="293">
        <v>0.33289668416322937</v>
      </c>
    </row>
    <row r="86" spans="1:21" ht="15" thickBot="1" x14ac:dyDescent="0.4">
      <c r="P86" s="292" t="s">
        <v>60</v>
      </c>
      <c r="Q86" s="115">
        <v>97154150000</v>
      </c>
      <c r="R86" s="115">
        <v>100400139700</v>
      </c>
      <c r="S86" s="115">
        <v>44902461960</v>
      </c>
      <c r="T86" s="115">
        <v>24061595876</v>
      </c>
      <c r="U86" s="293">
        <v>0.23965699597527551</v>
      </c>
    </row>
    <row r="87" spans="1:21" x14ac:dyDescent="0.35">
      <c r="A87" s="449" t="s">
        <v>90</v>
      </c>
      <c r="B87" s="450"/>
      <c r="C87" s="450"/>
      <c r="D87" s="450"/>
      <c r="E87" s="450"/>
      <c r="F87" s="450"/>
      <c r="G87" s="451"/>
      <c r="P87" s="292" t="s">
        <v>61</v>
      </c>
      <c r="Q87" s="115">
        <v>66431242000</v>
      </c>
      <c r="R87" s="115">
        <v>66431242000</v>
      </c>
      <c r="S87" s="115">
        <v>37293526964</v>
      </c>
      <c r="T87" s="115">
        <v>21586134594</v>
      </c>
      <c r="U87" s="293">
        <v>0.32493950051392989</v>
      </c>
    </row>
    <row r="88" spans="1:21" x14ac:dyDescent="0.35">
      <c r="A88" s="452"/>
      <c r="B88" s="453"/>
      <c r="C88" s="453"/>
      <c r="D88" s="453"/>
      <c r="E88" s="453"/>
      <c r="F88" s="453"/>
      <c r="G88" s="454"/>
      <c r="P88" s="292" t="s">
        <v>62</v>
      </c>
      <c r="Q88" s="115">
        <v>439258496000</v>
      </c>
      <c r="R88" s="115">
        <v>450247381648</v>
      </c>
      <c r="S88" s="115">
        <v>334048153168</v>
      </c>
      <c r="T88" s="115">
        <v>120186856750</v>
      </c>
      <c r="U88" s="293">
        <v>0.26693515975615639</v>
      </c>
    </row>
    <row r="89" spans="1:21" ht="15" thickBot="1" x14ac:dyDescent="0.4">
      <c r="A89" s="455"/>
      <c r="B89" s="456"/>
      <c r="C89" s="456"/>
      <c r="D89" s="456"/>
      <c r="E89" s="456"/>
      <c r="F89" s="456"/>
      <c r="G89" s="457"/>
      <c r="P89" s="292" t="s">
        <v>63</v>
      </c>
      <c r="Q89" s="115">
        <v>253459642000</v>
      </c>
      <c r="R89" s="115">
        <v>253459642000</v>
      </c>
      <c r="S89" s="115">
        <v>139186637216</v>
      </c>
      <c r="T89" s="115">
        <v>97301072978</v>
      </c>
      <c r="U89" s="293">
        <v>0.3838917794178846</v>
      </c>
    </row>
    <row r="90" spans="1:21" x14ac:dyDescent="0.35">
      <c r="P90" s="292" t="s">
        <v>64</v>
      </c>
      <c r="Q90" s="115">
        <v>484319128000</v>
      </c>
      <c r="R90" s="115">
        <v>484319128000</v>
      </c>
      <c r="S90" s="115">
        <v>216931678798</v>
      </c>
      <c r="T90" s="115">
        <v>79781893586</v>
      </c>
      <c r="U90" s="293">
        <v>0.16473000749621436</v>
      </c>
    </row>
    <row r="91" spans="1:21" x14ac:dyDescent="0.35">
      <c r="B91"/>
      <c r="C91"/>
      <c r="D91"/>
      <c r="E91"/>
      <c r="P91" s="292" t="s">
        <v>65</v>
      </c>
      <c r="Q91" s="115">
        <v>1093818272000</v>
      </c>
      <c r="R91" s="115">
        <v>1093818272000</v>
      </c>
      <c r="S91" s="115">
        <v>831598754996</v>
      </c>
      <c r="T91" s="115">
        <v>246520909304</v>
      </c>
      <c r="U91" s="293">
        <v>0.22537647762388083</v>
      </c>
    </row>
    <row r="92" spans="1:21" ht="29" x14ac:dyDescent="0.35">
      <c r="A92" s="311" t="s">
        <v>91</v>
      </c>
      <c r="B92" s="315" t="s">
        <v>3</v>
      </c>
      <c r="C92" s="315" t="s">
        <v>4</v>
      </c>
      <c r="D92" s="314" t="s">
        <v>233</v>
      </c>
      <c r="E92" s="315" t="s">
        <v>6</v>
      </c>
      <c r="F92" t="s">
        <v>235</v>
      </c>
      <c r="P92" s="292" t="s">
        <v>66</v>
      </c>
      <c r="Q92" s="115">
        <v>97915522000</v>
      </c>
      <c r="R92" s="115">
        <v>97915522000</v>
      </c>
      <c r="S92" s="115">
        <v>51425824730</v>
      </c>
      <c r="T92" s="115">
        <v>20002751186</v>
      </c>
      <c r="U92" s="293">
        <v>0.2042858045121794</v>
      </c>
    </row>
    <row r="93" spans="1:21" x14ac:dyDescent="0.35">
      <c r="A93" s="292">
        <v>2025</v>
      </c>
      <c r="B93" s="15">
        <v>38485252979182</v>
      </c>
      <c r="C93" s="15">
        <v>19150394599022</v>
      </c>
      <c r="D93" s="293">
        <v>0.49760344850483662</v>
      </c>
      <c r="E93" s="15">
        <v>12376272982425</v>
      </c>
      <c r="F93" s="293">
        <v>0.32158481559468383</v>
      </c>
      <c r="P93" s="292" t="s">
        <v>67</v>
      </c>
      <c r="Q93" s="115">
        <v>1034147158000</v>
      </c>
      <c r="R93" s="115">
        <v>1096218179478</v>
      </c>
      <c r="S93" s="115">
        <v>593908545630</v>
      </c>
      <c r="T93" s="115">
        <v>312698202292</v>
      </c>
      <c r="U93" s="293">
        <v>0.2852517939821993</v>
      </c>
    </row>
    <row r="94" spans="1:21" x14ac:dyDescent="0.35">
      <c r="A94" s="292" t="s">
        <v>23</v>
      </c>
      <c r="B94" s="15">
        <v>38485252979182</v>
      </c>
      <c r="C94" s="15">
        <v>19150394599022</v>
      </c>
      <c r="D94" s="293">
        <v>0.49760344850483662</v>
      </c>
      <c r="E94" s="15">
        <v>12376272982425</v>
      </c>
      <c r="F94" s="293">
        <v>0.32158481559468383</v>
      </c>
      <c r="P94" s="292" t="s">
        <v>68</v>
      </c>
      <c r="Q94" s="115">
        <v>545677086000</v>
      </c>
      <c r="R94" s="115">
        <v>545677086000</v>
      </c>
      <c r="S94" s="115">
        <v>300073071446</v>
      </c>
      <c r="T94" s="115">
        <v>270759311382</v>
      </c>
      <c r="U94" s="293">
        <v>0.49618962996368149</v>
      </c>
    </row>
    <row r="95" spans="1:21" x14ac:dyDescent="0.35">
      <c r="B95"/>
      <c r="C95"/>
      <c r="D95"/>
      <c r="E95"/>
      <c r="P95" s="292" t="s">
        <v>69</v>
      </c>
      <c r="Q95" s="115">
        <v>1442843350000</v>
      </c>
      <c r="R95" s="115">
        <v>1442843350000</v>
      </c>
      <c r="S95" s="115">
        <v>853807721878</v>
      </c>
      <c r="T95" s="115">
        <v>225971547966</v>
      </c>
      <c r="U95" s="293">
        <v>0.15661544128543131</v>
      </c>
    </row>
    <row r="96" spans="1:21" x14ac:dyDescent="0.35">
      <c r="B96"/>
      <c r="C96"/>
      <c r="D96"/>
      <c r="E96"/>
      <c r="P96" s="292" t="s">
        <v>23</v>
      </c>
      <c r="Q96" s="115">
        <v>76865486270000</v>
      </c>
      <c r="R96" s="115">
        <v>76970505958364</v>
      </c>
      <c r="S96" s="115">
        <v>38300789198044</v>
      </c>
      <c r="T96" s="115">
        <v>24752545964850</v>
      </c>
      <c r="U96" s="293">
        <v>0.32158481559468383</v>
      </c>
    </row>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spans="2:8" x14ac:dyDescent="0.35">
      <c r="B145"/>
      <c r="C145"/>
      <c r="D145"/>
      <c r="E145"/>
    </row>
    <row r="146" spans="2:8" x14ac:dyDescent="0.35">
      <c r="B146"/>
      <c r="C146"/>
      <c r="D146"/>
      <c r="E146"/>
    </row>
    <row r="147" spans="2:8" x14ac:dyDescent="0.35">
      <c r="B147"/>
      <c r="C147"/>
      <c r="D147"/>
      <c r="E147"/>
    </row>
    <row r="148" spans="2:8" x14ac:dyDescent="0.35">
      <c r="B148"/>
      <c r="C148"/>
      <c r="D148"/>
      <c r="E148"/>
    </row>
    <row r="149" spans="2:8" x14ac:dyDescent="0.35">
      <c r="B149"/>
      <c r="C149"/>
      <c r="D149"/>
      <c r="E149"/>
    </row>
    <row r="150" spans="2:8" x14ac:dyDescent="0.35">
      <c r="B150" s="311" t="s">
        <v>75</v>
      </c>
      <c r="C150" t="s">
        <v>2</v>
      </c>
      <c r="D150" s="115" t="s">
        <v>3</v>
      </c>
      <c r="E150" s="115" t="s">
        <v>4</v>
      </c>
      <c r="F150" t="s">
        <v>233</v>
      </c>
      <c r="G150" s="115" t="s">
        <v>6</v>
      </c>
      <c r="H150" t="s">
        <v>234</v>
      </c>
    </row>
    <row r="151" spans="2:8" x14ac:dyDescent="0.35">
      <c r="B151" s="292" t="s">
        <v>85</v>
      </c>
      <c r="C151" s="15">
        <v>38432743135000</v>
      </c>
      <c r="D151" s="15">
        <v>38485252979182</v>
      </c>
      <c r="E151" s="15">
        <v>19150394599022</v>
      </c>
      <c r="F151" s="293">
        <v>0.49760344850483662</v>
      </c>
      <c r="G151" s="15">
        <v>12376272982425</v>
      </c>
      <c r="H151" s="293">
        <v>0.32158481559468383</v>
      </c>
    </row>
    <row r="152" spans="2:8" x14ac:dyDescent="0.35">
      <c r="B152" s="292" t="s">
        <v>23</v>
      </c>
      <c r="C152" s="15">
        <v>38432743135000</v>
      </c>
      <c r="D152" s="15">
        <v>38485252979182</v>
      </c>
      <c r="E152" s="15">
        <v>19150394599022</v>
      </c>
      <c r="F152" s="293">
        <v>0.49760344850483662</v>
      </c>
      <c r="G152" s="15">
        <v>12376272982425</v>
      </c>
      <c r="H152" s="115">
        <v>0.32158481559468383</v>
      </c>
    </row>
    <row r="153" spans="2:8" x14ac:dyDescent="0.35">
      <c r="B153"/>
      <c r="C153"/>
      <c r="D153"/>
      <c r="E153"/>
    </row>
    <row r="154" spans="2:8" x14ac:dyDescent="0.35">
      <c r="B154"/>
      <c r="C154"/>
      <c r="D154"/>
      <c r="E154"/>
    </row>
    <row r="155" spans="2:8" x14ac:dyDescent="0.35">
      <c r="B155"/>
      <c r="C155"/>
      <c r="D155"/>
      <c r="E155"/>
    </row>
    <row r="156" spans="2:8" x14ac:dyDescent="0.35">
      <c r="B156"/>
      <c r="C156"/>
      <c r="D156"/>
      <c r="E156"/>
    </row>
    <row r="157" spans="2:8" x14ac:dyDescent="0.35">
      <c r="B157"/>
      <c r="C157"/>
      <c r="D157"/>
      <c r="E157"/>
    </row>
    <row r="158" spans="2:8" x14ac:dyDescent="0.35">
      <c r="B158"/>
      <c r="C158"/>
      <c r="D158"/>
      <c r="E158"/>
    </row>
    <row r="159" spans="2:8" x14ac:dyDescent="0.35">
      <c r="B159"/>
      <c r="C159"/>
      <c r="D159"/>
      <c r="E159"/>
    </row>
    <row r="160" spans="2:8" x14ac:dyDescent="0.35">
      <c r="B160"/>
      <c r="C160"/>
      <c r="D160"/>
      <c r="E160"/>
    </row>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row r="1196" customFormat="1" x14ac:dyDescent="0.35"/>
    <row r="1197" customFormat="1" x14ac:dyDescent="0.35"/>
    <row r="1198" customFormat="1" x14ac:dyDescent="0.35"/>
    <row r="1199" customFormat="1" x14ac:dyDescent="0.35"/>
    <row r="1200" customFormat="1" x14ac:dyDescent="0.35"/>
    <row r="1201" customFormat="1" x14ac:dyDescent="0.35"/>
    <row r="1202" customFormat="1" x14ac:dyDescent="0.35"/>
    <row r="1203" customFormat="1" x14ac:dyDescent="0.35"/>
    <row r="1204" customFormat="1" x14ac:dyDescent="0.35"/>
    <row r="1205" customFormat="1" x14ac:dyDescent="0.35"/>
    <row r="1206" customFormat="1" x14ac:dyDescent="0.35"/>
    <row r="1207" customFormat="1" x14ac:dyDescent="0.35"/>
    <row r="1208" customFormat="1" x14ac:dyDescent="0.35"/>
    <row r="1209" customFormat="1" x14ac:dyDescent="0.35"/>
    <row r="1210" customFormat="1" x14ac:dyDescent="0.35"/>
    <row r="1211" customFormat="1" x14ac:dyDescent="0.35"/>
    <row r="1212" customFormat="1" x14ac:dyDescent="0.35"/>
    <row r="1213" customFormat="1" x14ac:dyDescent="0.35"/>
    <row r="1214" customFormat="1" x14ac:dyDescent="0.35"/>
    <row r="1215" customFormat="1" x14ac:dyDescent="0.35"/>
    <row r="1216" customFormat="1" x14ac:dyDescent="0.35"/>
    <row r="1217" customFormat="1" x14ac:dyDescent="0.35"/>
    <row r="1218" customFormat="1" x14ac:dyDescent="0.35"/>
    <row r="1219" customFormat="1" x14ac:dyDescent="0.35"/>
    <row r="1220" customFormat="1" x14ac:dyDescent="0.35"/>
    <row r="1221" customFormat="1" x14ac:dyDescent="0.35"/>
    <row r="1222" customFormat="1" x14ac:dyDescent="0.35"/>
    <row r="1223" customFormat="1" x14ac:dyDescent="0.35"/>
    <row r="1224" customFormat="1" x14ac:dyDescent="0.35"/>
    <row r="1225" customFormat="1" x14ac:dyDescent="0.35"/>
    <row r="1226" customFormat="1" x14ac:dyDescent="0.35"/>
    <row r="1227" customFormat="1" x14ac:dyDescent="0.35"/>
    <row r="1228" customFormat="1" x14ac:dyDescent="0.35"/>
    <row r="1229" customFormat="1" x14ac:dyDescent="0.35"/>
    <row r="1230" customFormat="1" x14ac:dyDescent="0.35"/>
    <row r="1231" customFormat="1" x14ac:dyDescent="0.35"/>
    <row r="1232" customFormat="1" x14ac:dyDescent="0.35"/>
    <row r="1233" customFormat="1" x14ac:dyDescent="0.35"/>
    <row r="1234" customFormat="1" x14ac:dyDescent="0.35"/>
    <row r="1235" customFormat="1" x14ac:dyDescent="0.35"/>
    <row r="1236" customFormat="1" x14ac:dyDescent="0.35"/>
    <row r="1237" customFormat="1" x14ac:dyDescent="0.35"/>
    <row r="1238" customFormat="1" x14ac:dyDescent="0.35"/>
    <row r="1239" customFormat="1" x14ac:dyDescent="0.35"/>
    <row r="1240" customFormat="1" x14ac:dyDescent="0.35"/>
    <row r="1241" customFormat="1" x14ac:dyDescent="0.35"/>
    <row r="1242" customFormat="1" x14ac:dyDescent="0.35"/>
    <row r="1243" customFormat="1" x14ac:dyDescent="0.35"/>
    <row r="1244" customFormat="1" x14ac:dyDescent="0.35"/>
    <row r="1245" customFormat="1" x14ac:dyDescent="0.35"/>
    <row r="1246" customFormat="1" x14ac:dyDescent="0.35"/>
    <row r="1247" customFormat="1" x14ac:dyDescent="0.35"/>
    <row r="1248" customFormat="1" x14ac:dyDescent="0.35"/>
    <row r="1249" customFormat="1" x14ac:dyDescent="0.35"/>
    <row r="1250" customFormat="1" x14ac:dyDescent="0.35"/>
    <row r="1251" customFormat="1" x14ac:dyDescent="0.35"/>
    <row r="1252" customFormat="1" x14ac:dyDescent="0.35"/>
    <row r="1253" customFormat="1" x14ac:dyDescent="0.35"/>
    <row r="1254" customFormat="1" x14ac:dyDescent="0.35"/>
    <row r="1255" customFormat="1" x14ac:dyDescent="0.35"/>
    <row r="1256" customFormat="1" x14ac:dyDescent="0.35"/>
    <row r="1257" customFormat="1" x14ac:dyDescent="0.35"/>
    <row r="1258" customFormat="1" x14ac:dyDescent="0.35"/>
    <row r="1259" customFormat="1" x14ac:dyDescent="0.35"/>
    <row r="1260" customFormat="1" x14ac:dyDescent="0.35"/>
    <row r="1261" customFormat="1" x14ac:dyDescent="0.35"/>
    <row r="1262" customFormat="1" x14ac:dyDescent="0.35"/>
    <row r="1263" customFormat="1" x14ac:dyDescent="0.35"/>
    <row r="1264" customFormat="1" x14ac:dyDescent="0.35"/>
    <row r="1265" customFormat="1" x14ac:dyDescent="0.35"/>
    <row r="1266" customFormat="1" x14ac:dyDescent="0.35"/>
    <row r="1267" customFormat="1" x14ac:dyDescent="0.35"/>
    <row r="1268" customFormat="1" x14ac:dyDescent="0.35"/>
    <row r="1269" customFormat="1" x14ac:dyDescent="0.35"/>
    <row r="1270" customFormat="1" x14ac:dyDescent="0.35"/>
    <row r="1271" customFormat="1" x14ac:dyDescent="0.35"/>
    <row r="1272" customFormat="1" x14ac:dyDescent="0.35"/>
    <row r="1273" customFormat="1" x14ac:dyDescent="0.35"/>
    <row r="1274" customFormat="1" x14ac:dyDescent="0.35"/>
    <row r="1275" customFormat="1" x14ac:dyDescent="0.35"/>
    <row r="1276" customFormat="1" x14ac:dyDescent="0.35"/>
    <row r="1277" customFormat="1" x14ac:dyDescent="0.35"/>
    <row r="1278" customFormat="1" x14ac:dyDescent="0.35"/>
    <row r="1279" customFormat="1" x14ac:dyDescent="0.35"/>
    <row r="1280" customFormat="1" x14ac:dyDescent="0.35"/>
    <row r="1281" customFormat="1" x14ac:dyDescent="0.35"/>
    <row r="1282" customFormat="1" x14ac:dyDescent="0.35"/>
    <row r="1283" customFormat="1" x14ac:dyDescent="0.35"/>
    <row r="1284" customFormat="1" x14ac:dyDescent="0.35"/>
    <row r="1285" customFormat="1" x14ac:dyDescent="0.35"/>
    <row r="1286" customFormat="1" x14ac:dyDescent="0.35"/>
    <row r="1287" customFormat="1" x14ac:dyDescent="0.35"/>
    <row r="1288" customFormat="1" x14ac:dyDescent="0.35"/>
    <row r="1289" customFormat="1" x14ac:dyDescent="0.35"/>
    <row r="1290" customFormat="1" x14ac:dyDescent="0.35"/>
    <row r="1291" customFormat="1" x14ac:dyDescent="0.35"/>
    <row r="1292" customFormat="1" x14ac:dyDescent="0.35"/>
    <row r="1293" customFormat="1" x14ac:dyDescent="0.35"/>
    <row r="1294" customFormat="1" x14ac:dyDescent="0.35"/>
    <row r="1295" customFormat="1" x14ac:dyDescent="0.35"/>
    <row r="1296" customFormat="1" x14ac:dyDescent="0.35"/>
    <row r="1297" customFormat="1" x14ac:dyDescent="0.35"/>
    <row r="1298" customFormat="1" x14ac:dyDescent="0.35"/>
    <row r="1299" customFormat="1" x14ac:dyDescent="0.35"/>
    <row r="1300" customFormat="1" x14ac:dyDescent="0.35"/>
    <row r="1301" customFormat="1" x14ac:dyDescent="0.35"/>
    <row r="1302" customFormat="1" x14ac:dyDescent="0.35"/>
    <row r="1303" customFormat="1" x14ac:dyDescent="0.35"/>
    <row r="1304" customFormat="1" x14ac:dyDescent="0.35"/>
    <row r="1305" customFormat="1" x14ac:dyDescent="0.35"/>
    <row r="1306" customFormat="1" x14ac:dyDescent="0.35"/>
    <row r="1307" customFormat="1" x14ac:dyDescent="0.35"/>
    <row r="1308" customFormat="1" x14ac:dyDescent="0.35"/>
    <row r="1309" customFormat="1" x14ac:dyDescent="0.35"/>
    <row r="1310" customFormat="1" x14ac:dyDescent="0.35"/>
    <row r="1311" customFormat="1" x14ac:dyDescent="0.35"/>
    <row r="1312" customFormat="1" x14ac:dyDescent="0.35"/>
    <row r="1313" customFormat="1" x14ac:dyDescent="0.35"/>
    <row r="1314" customFormat="1" x14ac:dyDescent="0.35"/>
    <row r="1315" customFormat="1" x14ac:dyDescent="0.35"/>
    <row r="1316" customFormat="1" x14ac:dyDescent="0.35"/>
    <row r="1317" customFormat="1" x14ac:dyDescent="0.35"/>
    <row r="1318" customFormat="1" x14ac:dyDescent="0.35"/>
    <row r="1319" customFormat="1" x14ac:dyDescent="0.35"/>
    <row r="1320" customFormat="1" x14ac:dyDescent="0.35"/>
    <row r="1321" customFormat="1" x14ac:dyDescent="0.35"/>
    <row r="1322" customFormat="1" x14ac:dyDescent="0.35"/>
    <row r="1323" customFormat="1" x14ac:dyDescent="0.35"/>
    <row r="1324" customFormat="1" x14ac:dyDescent="0.35"/>
    <row r="1325" customFormat="1" x14ac:dyDescent="0.35"/>
    <row r="1326" customFormat="1" x14ac:dyDescent="0.35"/>
    <row r="1327" customFormat="1" x14ac:dyDescent="0.35"/>
    <row r="1328" customFormat="1" x14ac:dyDescent="0.35"/>
    <row r="1329" customFormat="1" x14ac:dyDescent="0.35"/>
    <row r="1330" customFormat="1" x14ac:dyDescent="0.35"/>
    <row r="1331" customFormat="1" x14ac:dyDescent="0.35"/>
    <row r="1332" customFormat="1" x14ac:dyDescent="0.35"/>
    <row r="1333" customFormat="1" x14ac:dyDescent="0.35"/>
    <row r="1334" customFormat="1" x14ac:dyDescent="0.35"/>
    <row r="1335" customFormat="1" x14ac:dyDescent="0.35"/>
    <row r="1336" customFormat="1" x14ac:dyDescent="0.35"/>
    <row r="1337" customFormat="1" x14ac:dyDescent="0.35"/>
    <row r="1338" customFormat="1" x14ac:dyDescent="0.35"/>
    <row r="1339" customFormat="1" x14ac:dyDescent="0.35"/>
    <row r="1340" customFormat="1" x14ac:dyDescent="0.35"/>
    <row r="1341" customFormat="1" x14ac:dyDescent="0.35"/>
    <row r="1342" customFormat="1" x14ac:dyDescent="0.35"/>
    <row r="1343" customFormat="1" x14ac:dyDescent="0.35"/>
    <row r="1344" customFormat="1" x14ac:dyDescent="0.35"/>
    <row r="1345" customFormat="1" x14ac:dyDescent="0.35"/>
    <row r="1346" customFormat="1" x14ac:dyDescent="0.35"/>
    <row r="1347" customFormat="1" x14ac:dyDescent="0.35"/>
    <row r="1348" customFormat="1" x14ac:dyDescent="0.35"/>
    <row r="1349" customFormat="1" x14ac:dyDescent="0.35"/>
    <row r="1350" customFormat="1" x14ac:dyDescent="0.35"/>
    <row r="1351" customFormat="1" x14ac:dyDescent="0.35"/>
    <row r="1352" customFormat="1" x14ac:dyDescent="0.35"/>
    <row r="1353" customFormat="1" x14ac:dyDescent="0.35"/>
    <row r="1354" customFormat="1" x14ac:dyDescent="0.35"/>
    <row r="1355" customFormat="1" x14ac:dyDescent="0.35"/>
    <row r="1356" customFormat="1" x14ac:dyDescent="0.35"/>
    <row r="1357" customFormat="1" x14ac:dyDescent="0.35"/>
    <row r="1358" customFormat="1" x14ac:dyDescent="0.35"/>
    <row r="1359" customFormat="1" x14ac:dyDescent="0.35"/>
    <row r="1360" customFormat="1" x14ac:dyDescent="0.35"/>
    <row r="1361" customFormat="1" x14ac:dyDescent="0.35"/>
    <row r="1362" customFormat="1" x14ac:dyDescent="0.35"/>
    <row r="1363" customFormat="1" x14ac:dyDescent="0.35"/>
    <row r="1364" customFormat="1" x14ac:dyDescent="0.35"/>
    <row r="1365" customFormat="1" x14ac:dyDescent="0.35"/>
    <row r="1366" customFormat="1" x14ac:dyDescent="0.35"/>
    <row r="1367" customFormat="1" x14ac:dyDescent="0.35"/>
    <row r="1368" customFormat="1" x14ac:dyDescent="0.35"/>
    <row r="1369" customFormat="1" x14ac:dyDescent="0.35"/>
    <row r="1370" customFormat="1" x14ac:dyDescent="0.35"/>
    <row r="1371" customFormat="1" x14ac:dyDescent="0.35"/>
    <row r="1372" customFormat="1" x14ac:dyDescent="0.35"/>
    <row r="1373" customFormat="1" x14ac:dyDescent="0.35"/>
    <row r="1374" customFormat="1" x14ac:dyDescent="0.35"/>
    <row r="1375" customFormat="1" x14ac:dyDescent="0.35"/>
    <row r="1376" customFormat="1" x14ac:dyDescent="0.35"/>
    <row r="1377" customFormat="1" x14ac:dyDescent="0.35"/>
    <row r="1378" customFormat="1" x14ac:dyDescent="0.35"/>
    <row r="1379" customFormat="1" x14ac:dyDescent="0.35"/>
    <row r="1380" customFormat="1" x14ac:dyDescent="0.35"/>
    <row r="1381" customFormat="1" x14ac:dyDescent="0.35"/>
    <row r="1382" customFormat="1" x14ac:dyDescent="0.35"/>
    <row r="1383" customFormat="1" x14ac:dyDescent="0.35"/>
    <row r="1384" customFormat="1" x14ac:dyDescent="0.35"/>
    <row r="1385" customFormat="1" x14ac:dyDescent="0.35"/>
    <row r="1386" customFormat="1" x14ac:dyDescent="0.35"/>
    <row r="1387" customFormat="1" x14ac:dyDescent="0.35"/>
    <row r="1388" customFormat="1" x14ac:dyDescent="0.35"/>
    <row r="1389" customFormat="1" x14ac:dyDescent="0.35"/>
    <row r="1390" customFormat="1" x14ac:dyDescent="0.35"/>
    <row r="1391" customFormat="1" x14ac:dyDescent="0.35"/>
    <row r="1392" customFormat="1" x14ac:dyDescent="0.35"/>
    <row r="1393" customFormat="1" x14ac:dyDescent="0.35"/>
    <row r="1394" customFormat="1" x14ac:dyDescent="0.35"/>
    <row r="1395" customFormat="1" x14ac:dyDescent="0.35"/>
    <row r="1396" customFormat="1" x14ac:dyDescent="0.35"/>
    <row r="1397" customFormat="1" x14ac:dyDescent="0.35"/>
    <row r="1398" customFormat="1" x14ac:dyDescent="0.35"/>
    <row r="1399" customFormat="1" x14ac:dyDescent="0.35"/>
    <row r="1400" customFormat="1" x14ac:dyDescent="0.35"/>
    <row r="1401" customFormat="1" x14ac:dyDescent="0.35"/>
    <row r="1402" customFormat="1" x14ac:dyDescent="0.35"/>
    <row r="1403" customFormat="1" x14ac:dyDescent="0.35"/>
    <row r="1404" customFormat="1" x14ac:dyDescent="0.35"/>
    <row r="1405" customFormat="1" x14ac:dyDescent="0.35"/>
    <row r="1406" customFormat="1" x14ac:dyDescent="0.35"/>
    <row r="1407" customFormat="1" x14ac:dyDescent="0.35"/>
    <row r="1408" customFormat="1" x14ac:dyDescent="0.35"/>
    <row r="1409" customFormat="1" x14ac:dyDescent="0.35"/>
    <row r="1410" customFormat="1" x14ac:dyDescent="0.35"/>
    <row r="1411" customFormat="1" x14ac:dyDescent="0.35"/>
    <row r="1412" customFormat="1" x14ac:dyDescent="0.35"/>
    <row r="1413" customFormat="1" x14ac:dyDescent="0.35"/>
    <row r="1414" customFormat="1" x14ac:dyDescent="0.35"/>
    <row r="1415" customFormat="1" x14ac:dyDescent="0.35"/>
    <row r="1416" customFormat="1" x14ac:dyDescent="0.35"/>
    <row r="1417" customFormat="1" x14ac:dyDescent="0.35"/>
    <row r="1418" customFormat="1" x14ac:dyDescent="0.35"/>
    <row r="1419" customFormat="1" x14ac:dyDescent="0.35"/>
    <row r="1420" customFormat="1" x14ac:dyDescent="0.35"/>
    <row r="1421" customFormat="1" x14ac:dyDescent="0.35"/>
    <row r="1422" customFormat="1" x14ac:dyDescent="0.35"/>
    <row r="1423" customFormat="1" x14ac:dyDescent="0.35"/>
    <row r="1424" customFormat="1" x14ac:dyDescent="0.35"/>
    <row r="1425" customFormat="1" x14ac:dyDescent="0.35"/>
    <row r="1426" customFormat="1" x14ac:dyDescent="0.35"/>
    <row r="1427" customFormat="1" x14ac:dyDescent="0.35"/>
    <row r="1428" customFormat="1" x14ac:dyDescent="0.35"/>
    <row r="1429" customFormat="1" x14ac:dyDescent="0.35"/>
    <row r="1430" customFormat="1" x14ac:dyDescent="0.35"/>
    <row r="1431" customFormat="1" x14ac:dyDescent="0.35"/>
    <row r="1432" customFormat="1" x14ac:dyDescent="0.35"/>
    <row r="1433" customFormat="1" x14ac:dyDescent="0.35"/>
    <row r="1434" customFormat="1" x14ac:dyDescent="0.35"/>
    <row r="1435" customFormat="1" x14ac:dyDescent="0.35"/>
    <row r="1436" customFormat="1" x14ac:dyDescent="0.35"/>
    <row r="1437" customFormat="1" x14ac:dyDescent="0.35"/>
    <row r="1438" customFormat="1" x14ac:dyDescent="0.35"/>
    <row r="1439" customFormat="1" x14ac:dyDescent="0.35"/>
    <row r="1440" customFormat="1" x14ac:dyDescent="0.35"/>
    <row r="1441" customFormat="1" x14ac:dyDescent="0.35"/>
    <row r="1442" customFormat="1" x14ac:dyDescent="0.35"/>
    <row r="1443" customFormat="1" x14ac:dyDescent="0.35"/>
    <row r="1444" customFormat="1" x14ac:dyDescent="0.35"/>
    <row r="1445" customFormat="1" x14ac:dyDescent="0.35"/>
    <row r="1446" customFormat="1" x14ac:dyDescent="0.35"/>
    <row r="1447" customFormat="1" x14ac:dyDescent="0.35"/>
    <row r="1448" customFormat="1" x14ac:dyDescent="0.35"/>
    <row r="1449" customFormat="1" x14ac:dyDescent="0.35"/>
    <row r="1450" customFormat="1" x14ac:dyDescent="0.35"/>
    <row r="1451" customFormat="1" x14ac:dyDescent="0.35"/>
    <row r="1452" customFormat="1" x14ac:dyDescent="0.35"/>
    <row r="1453" customFormat="1" x14ac:dyDescent="0.35"/>
    <row r="1454" customFormat="1" x14ac:dyDescent="0.35"/>
    <row r="1455" customFormat="1" x14ac:dyDescent="0.35"/>
    <row r="1456" customFormat="1" x14ac:dyDescent="0.35"/>
    <row r="1457" customFormat="1" x14ac:dyDescent="0.35"/>
    <row r="1458" customFormat="1" x14ac:dyDescent="0.35"/>
    <row r="1459" customFormat="1" x14ac:dyDescent="0.35"/>
    <row r="1460" customFormat="1" x14ac:dyDescent="0.35"/>
    <row r="1461" customFormat="1" x14ac:dyDescent="0.35"/>
    <row r="1462" customFormat="1" x14ac:dyDescent="0.35"/>
    <row r="1463" customFormat="1" x14ac:dyDescent="0.35"/>
    <row r="1464" customFormat="1" x14ac:dyDescent="0.35"/>
    <row r="1465" customFormat="1" x14ac:dyDescent="0.35"/>
    <row r="1466" customFormat="1" x14ac:dyDescent="0.35"/>
    <row r="1467" customFormat="1" x14ac:dyDescent="0.35"/>
    <row r="1468" customFormat="1" x14ac:dyDescent="0.35"/>
    <row r="1469" customFormat="1" x14ac:dyDescent="0.35"/>
    <row r="1470" customFormat="1" x14ac:dyDescent="0.35"/>
    <row r="1471" customFormat="1" x14ac:dyDescent="0.35"/>
    <row r="1472" customFormat="1" x14ac:dyDescent="0.35"/>
    <row r="1473" customFormat="1" x14ac:dyDescent="0.35"/>
    <row r="1474" customFormat="1" x14ac:dyDescent="0.35"/>
    <row r="1475" customFormat="1" x14ac:dyDescent="0.35"/>
    <row r="1476" customFormat="1" x14ac:dyDescent="0.35"/>
    <row r="1477" customFormat="1" x14ac:dyDescent="0.35"/>
    <row r="1478" customFormat="1" x14ac:dyDescent="0.35"/>
    <row r="1479" customFormat="1" x14ac:dyDescent="0.35"/>
    <row r="1480" customFormat="1" x14ac:dyDescent="0.35"/>
    <row r="1481" customFormat="1" x14ac:dyDescent="0.35"/>
    <row r="1482" customFormat="1" x14ac:dyDescent="0.35"/>
    <row r="1483" customFormat="1" x14ac:dyDescent="0.35"/>
    <row r="1484" customFormat="1" x14ac:dyDescent="0.35"/>
    <row r="1485" customFormat="1" x14ac:dyDescent="0.35"/>
    <row r="1486" customFormat="1" x14ac:dyDescent="0.35"/>
    <row r="1487" customFormat="1" x14ac:dyDescent="0.35"/>
    <row r="1488" customFormat="1" x14ac:dyDescent="0.35"/>
    <row r="1489" customFormat="1" x14ac:dyDescent="0.35"/>
    <row r="1490" customFormat="1" x14ac:dyDescent="0.35"/>
    <row r="1491" customFormat="1" x14ac:dyDescent="0.35"/>
    <row r="1492" customFormat="1" x14ac:dyDescent="0.35"/>
    <row r="1493" customFormat="1" x14ac:dyDescent="0.35"/>
    <row r="1494" customFormat="1" x14ac:dyDescent="0.35"/>
    <row r="1495" customFormat="1" x14ac:dyDescent="0.35"/>
    <row r="1496" customFormat="1" x14ac:dyDescent="0.35"/>
    <row r="1497" customFormat="1" x14ac:dyDescent="0.35"/>
    <row r="1498" customFormat="1" x14ac:dyDescent="0.35"/>
    <row r="1499" customFormat="1" x14ac:dyDescent="0.35"/>
    <row r="1500" customFormat="1" x14ac:dyDescent="0.35"/>
    <row r="1501" customFormat="1" x14ac:dyDescent="0.35"/>
    <row r="1502" customFormat="1" x14ac:dyDescent="0.35"/>
    <row r="1503" customFormat="1" x14ac:dyDescent="0.35"/>
    <row r="1504" customFormat="1" x14ac:dyDescent="0.35"/>
    <row r="1505" customFormat="1" x14ac:dyDescent="0.35"/>
    <row r="1506" customFormat="1" x14ac:dyDescent="0.35"/>
    <row r="1507" customFormat="1" x14ac:dyDescent="0.35"/>
    <row r="1508" customFormat="1" x14ac:dyDescent="0.35"/>
    <row r="1509" customFormat="1" x14ac:dyDescent="0.35"/>
    <row r="1510" customFormat="1" x14ac:dyDescent="0.35"/>
    <row r="1511" customFormat="1" x14ac:dyDescent="0.35"/>
    <row r="1512" customFormat="1" x14ac:dyDescent="0.35"/>
    <row r="1513" customFormat="1" x14ac:dyDescent="0.35"/>
    <row r="1514" customFormat="1" x14ac:dyDescent="0.35"/>
    <row r="1515" customFormat="1" x14ac:dyDescent="0.35"/>
    <row r="1516" customFormat="1" x14ac:dyDescent="0.35"/>
    <row r="1517" customFormat="1" x14ac:dyDescent="0.35"/>
    <row r="1518" customFormat="1" x14ac:dyDescent="0.35"/>
    <row r="1519" customFormat="1" x14ac:dyDescent="0.35"/>
    <row r="1520" customFormat="1" x14ac:dyDescent="0.35"/>
    <row r="1521" customFormat="1" x14ac:dyDescent="0.35"/>
    <row r="1522" customFormat="1" x14ac:dyDescent="0.35"/>
    <row r="1523" customFormat="1" x14ac:dyDescent="0.35"/>
    <row r="1524" customFormat="1" x14ac:dyDescent="0.35"/>
    <row r="1525" customFormat="1" x14ac:dyDescent="0.35"/>
    <row r="1526" customFormat="1" x14ac:dyDescent="0.35"/>
    <row r="1527" customFormat="1" x14ac:dyDescent="0.35"/>
    <row r="1528" customFormat="1" x14ac:dyDescent="0.35"/>
    <row r="1529" customFormat="1" x14ac:dyDescent="0.35"/>
    <row r="1530" customFormat="1" x14ac:dyDescent="0.35"/>
    <row r="1531" customFormat="1" x14ac:dyDescent="0.35"/>
    <row r="1532" customFormat="1" x14ac:dyDescent="0.35"/>
    <row r="1533" customFormat="1" x14ac:dyDescent="0.35"/>
    <row r="1534" customFormat="1" x14ac:dyDescent="0.35"/>
    <row r="1535" customFormat="1" x14ac:dyDescent="0.35"/>
    <row r="1536" customFormat="1" x14ac:dyDescent="0.35"/>
    <row r="1537" customFormat="1" x14ac:dyDescent="0.35"/>
    <row r="1538" customFormat="1" x14ac:dyDescent="0.35"/>
    <row r="1539" customFormat="1" x14ac:dyDescent="0.35"/>
    <row r="1540" customFormat="1" x14ac:dyDescent="0.35"/>
    <row r="1541" customFormat="1" x14ac:dyDescent="0.35"/>
    <row r="1542" customFormat="1" x14ac:dyDescent="0.35"/>
    <row r="1543" customFormat="1" x14ac:dyDescent="0.35"/>
    <row r="1544" customFormat="1" x14ac:dyDescent="0.35"/>
    <row r="1545" customFormat="1" x14ac:dyDescent="0.35"/>
    <row r="1546" customFormat="1" x14ac:dyDescent="0.35"/>
    <row r="1547" customFormat="1" x14ac:dyDescent="0.35"/>
    <row r="1548" customFormat="1" x14ac:dyDescent="0.35"/>
    <row r="1549" customFormat="1" x14ac:dyDescent="0.35"/>
    <row r="1550" customFormat="1" x14ac:dyDescent="0.35"/>
    <row r="1551" customFormat="1" x14ac:dyDescent="0.35"/>
    <row r="1552" customFormat="1" x14ac:dyDescent="0.35"/>
    <row r="1553" customFormat="1" x14ac:dyDescent="0.35"/>
    <row r="1554" customFormat="1" x14ac:dyDescent="0.35"/>
    <row r="1555" customFormat="1" x14ac:dyDescent="0.35"/>
    <row r="1556" customFormat="1" x14ac:dyDescent="0.35"/>
    <row r="1557" customFormat="1" x14ac:dyDescent="0.35"/>
    <row r="1558" customFormat="1" x14ac:dyDescent="0.35"/>
    <row r="1559" customFormat="1" x14ac:dyDescent="0.35"/>
    <row r="1560" customFormat="1" x14ac:dyDescent="0.35"/>
    <row r="1561" customFormat="1" x14ac:dyDescent="0.35"/>
    <row r="1562" customFormat="1" x14ac:dyDescent="0.35"/>
    <row r="1563" customFormat="1" x14ac:dyDescent="0.35"/>
    <row r="1564" customFormat="1" x14ac:dyDescent="0.35"/>
    <row r="1565" customFormat="1" x14ac:dyDescent="0.35"/>
    <row r="1566" customFormat="1" x14ac:dyDescent="0.35"/>
    <row r="1567" customFormat="1" x14ac:dyDescent="0.35"/>
    <row r="1568" customFormat="1" x14ac:dyDescent="0.35"/>
    <row r="1569" customFormat="1" x14ac:dyDescent="0.35"/>
    <row r="1570" customFormat="1" x14ac:dyDescent="0.35"/>
    <row r="1571" customFormat="1" x14ac:dyDescent="0.35"/>
    <row r="1572" customFormat="1" x14ac:dyDescent="0.35"/>
    <row r="1573" customFormat="1" x14ac:dyDescent="0.35"/>
    <row r="1574" customFormat="1" x14ac:dyDescent="0.35"/>
    <row r="1575" customFormat="1" x14ac:dyDescent="0.35"/>
    <row r="1576" customFormat="1" x14ac:dyDescent="0.35"/>
    <row r="1577" customFormat="1" x14ac:dyDescent="0.35"/>
    <row r="1578" customFormat="1" x14ac:dyDescent="0.35"/>
    <row r="1579" customFormat="1" x14ac:dyDescent="0.35"/>
    <row r="1580" customFormat="1" x14ac:dyDescent="0.35"/>
    <row r="1581" customFormat="1" x14ac:dyDescent="0.35"/>
    <row r="1582" customFormat="1" x14ac:dyDescent="0.35"/>
    <row r="1583" customFormat="1" x14ac:dyDescent="0.35"/>
    <row r="1584" customFormat="1" x14ac:dyDescent="0.35"/>
    <row r="1585" customFormat="1" x14ac:dyDescent="0.35"/>
    <row r="1586" customFormat="1" x14ac:dyDescent="0.35"/>
    <row r="1587" customFormat="1" x14ac:dyDescent="0.35"/>
    <row r="1588" customFormat="1" x14ac:dyDescent="0.35"/>
    <row r="1589" customFormat="1" x14ac:dyDescent="0.35"/>
    <row r="1590" customFormat="1" x14ac:dyDescent="0.35"/>
    <row r="1591" customFormat="1" x14ac:dyDescent="0.35"/>
    <row r="1592" customFormat="1" x14ac:dyDescent="0.35"/>
    <row r="1593" customFormat="1" x14ac:dyDescent="0.35"/>
    <row r="1594" customFormat="1" x14ac:dyDescent="0.35"/>
    <row r="1595" customFormat="1" x14ac:dyDescent="0.35"/>
    <row r="1596" customFormat="1" x14ac:dyDescent="0.35"/>
    <row r="1597" customFormat="1" x14ac:dyDescent="0.35"/>
    <row r="1598" customFormat="1" x14ac:dyDescent="0.35"/>
    <row r="1599" customFormat="1" x14ac:dyDescent="0.35"/>
    <row r="1600" customFormat="1" x14ac:dyDescent="0.35"/>
    <row r="1601" customFormat="1" x14ac:dyDescent="0.35"/>
    <row r="1602" customFormat="1" x14ac:dyDescent="0.35"/>
    <row r="1603" customFormat="1" x14ac:dyDescent="0.35"/>
    <row r="1604" customFormat="1" x14ac:dyDescent="0.35"/>
    <row r="1605" customFormat="1" x14ac:dyDescent="0.35"/>
    <row r="1606" customFormat="1" x14ac:dyDescent="0.35"/>
    <row r="1607" customFormat="1" x14ac:dyDescent="0.35"/>
    <row r="1608" customFormat="1" x14ac:dyDescent="0.35"/>
    <row r="1609" customFormat="1" x14ac:dyDescent="0.35"/>
    <row r="1610" customFormat="1" x14ac:dyDescent="0.35"/>
    <row r="1611" customFormat="1" x14ac:dyDescent="0.35"/>
    <row r="1612" customFormat="1" x14ac:dyDescent="0.35"/>
    <row r="1613" customFormat="1" x14ac:dyDescent="0.35"/>
    <row r="1614" customFormat="1" x14ac:dyDescent="0.35"/>
    <row r="1615" customFormat="1" x14ac:dyDescent="0.35"/>
    <row r="1616" customFormat="1" x14ac:dyDescent="0.35"/>
    <row r="1617" customFormat="1" x14ac:dyDescent="0.35"/>
    <row r="1618" customFormat="1" x14ac:dyDescent="0.35"/>
    <row r="1619" customFormat="1" x14ac:dyDescent="0.35"/>
    <row r="1620" customFormat="1" x14ac:dyDescent="0.35"/>
    <row r="1621" customFormat="1" x14ac:dyDescent="0.35"/>
    <row r="1622" customFormat="1" x14ac:dyDescent="0.35"/>
    <row r="1623" customFormat="1" x14ac:dyDescent="0.35"/>
    <row r="1624" customFormat="1" x14ac:dyDescent="0.35"/>
    <row r="1625" customFormat="1" x14ac:dyDescent="0.35"/>
    <row r="1626" customFormat="1" x14ac:dyDescent="0.35"/>
    <row r="1627" customFormat="1" x14ac:dyDescent="0.35"/>
    <row r="1628" customFormat="1" x14ac:dyDescent="0.35"/>
    <row r="1629" customFormat="1" x14ac:dyDescent="0.35"/>
    <row r="1630" customFormat="1" x14ac:dyDescent="0.35"/>
    <row r="1631" customFormat="1" x14ac:dyDescent="0.35"/>
    <row r="1632" customFormat="1" x14ac:dyDescent="0.35"/>
    <row r="1633" customFormat="1" x14ac:dyDescent="0.35"/>
    <row r="1634" customFormat="1" x14ac:dyDescent="0.35"/>
    <row r="1635" customFormat="1" x14ac:dyDescent="0.35"/>
    <row r="1636" customFormat="1" x14ac:dyDescent="0.35"/>
    <row r="1637" customFormat="1" x14ac:dyDescent="0.35"/>
    <row r="1638" customFormat="1" x14ac:dyDescent="0.35"/>
    <row r="1639" customFormat="1" x14ac:dyDescent="0.35"/>
    <row r="1640" customFormat="1" x14ac:dyDescent="0.35"/>
    <row r="1641" customFormat="1" x14ac:dyDescent="0.35"/>
    <row r="1642" customFormat="1" x14ac:dyDescent="0.35"/>
    <row r="1643" customFormat="1" x14ac:dyDescent="0.35"/>
    <row r="1644" customFormat="1" x14ac:dyDescent="0.35"/>
    <row r="1645" customFormat="1" x14ac:dyDescent="0.35"/>
    <row r="1646" customFormat="1" x14ac:dyDescent="0.35"/>
    <row r="1647" customFormat="1" x14ac:dyDescent="0.35"/>
    <row r="1648" customFormat="1" x14ac:dyDescent="0.35"/>
    <row r="1649" customFormat="1" x14ac:dyDescent="0.35"/>
    <row r="1650" customFormat="1" x14ac:dyDescent="0.35"/>
    <row r="1651" customFormat="1" x14ac:dyDescent="0.35"/>
    <row r="1652" customFormat="1" x14ac:dyDescent="0.35"/>
    <row r="1653" customFormat="1" x14ac:dyDescent="0.35"/>
    <row r="1654" customFormat="1" x14ac:dyDescent="0.35"/>
    <row r="1655" customFormat="1" x14ac:dyDescent="0.35"/>
    <row r="1656" customFormat="1" x14ac:dyDescent="0.35"/>
    <row r="1657" customFormat="1" x14ac:dyDescent="0.35"/>
    <row r="1658" customFormat="1" x14ac:dyDescent="0.35"/>
    <row r="1659" customFormat="1" x14ac:dyDescent="0.35"/>
    <row r="1660" customFormat="1" x14ac:dyDescent="0.35"/>
    <row r="1661" customFormat="1" x14ac:dyDescent="0.35"/>
    <row r="1662" customFormat="1" x14ac:dyDescent="0.35"/>
    <row r="1663" customFormat="1" x14ac:dyDescent="0.35"/>
    <row r="1664" customFormat="1" x14ac:dyDescent="0.35"/>
    <row r="1665" customFormat="1" x14ac:dyDescent="0.35"/>
    <row r="1666" customFormat="1" x14ac:dyDescent="0.35"/>
    <row r="1667" customFormat="1" x14ac:dyDescent="0.35"/>
    <row r="1668" customFormat="1" x14ac:dyDescent="0.35"/>
    <row r="1669" customFormat="1" x14ac:dyDescent="0.35"/>
    <row r="1670" customFormat="1" x14ac:dyDescent="0.35"/>
    <row r="1671" customFormat="1" x14ac:dyDescent="0.35"/>
    <row r="1672" customFormat="1" x14ac:dyDescent="0.35"/>
    <row r="1673" customFormat="1" x14ac:dyDescent="0.35"/>
    <row r="1674" customFormat="1" x14ac:dyDescent="0.35"/>
    <row r="1675" customFormat="1" x14ac:dyDescent="0.35"/>
    <row r="1676" customFormat="1" x14ac:dyDescent="0.35"/>
    <row r="1677" customFormat="1" x14ac:dyDescent="0.35"/>
    <row r="1678" customFormat="1" x14ac:dyDescent="0.35"/>
    <row r="1679" customFormat="1" x14ac:dyDescent="0.35"/>
    <row r="1680" customFormat="1" x14ac:dyDescent="0.35"/>
    <row r="1681" customFormat="1" x14ac:dyDescent="0.35"/>
    <row r="1682" customFormat="1" x14ac:dyDescent="0.35"/>
    <row r="1683" customFormat="1" x14ac:dyDescent="0.35"/>
    <row r="1684" customFormat="1" x14ac:dyDescent="0.35"/>
    <row r="1685" customFormat="1" x14ac:dyDescent="0.35"/>
    <row r="1686" customFormat="1" x14ac:dyDescent="0.35"/>
    <row r="1687" customFormat="1" x14ac:dyDescent="0.35"/>
    <row r="1688" customFormat="1" x14ac:dyDescent="0.35"/>
    <row r="1689" customFormat="1" x14ac:dyDescent="0.35"/>
    <row r="1690" customFormat="1" x14ac:dyDescent="0.35"/>
    <row r="1691" customFormat="1" x14ac:dyDescent="0.35"/>
    <row r="1692" customFormat="1" x14ac:dyDescent="0.35"/>
    <row r="1693" customFormat="1" x14ac:dyDescent="0.35"/>
    <row r="1694" customFormat="1" x14ac:dyDescent="0.35"/>
    <row r="1695" customFormat="1" x14ac:dyDescent="0.35"/>
    <row r="1696" customFormat="1" x14ac:dyDescent="0.35"/>
    <row r="1697" customFormat="1" x14ac:dyDescent="0.35"/>
    <row r="1698" customFormat="1" x14ac:dyDescent="0.35"/>
    <row r="1699" customFormat="1" x14ac:dyDescent="0.35"/>
    <row r="1700" customFormat="1" x14ac:dyDescent="0.35"/>
    <row r="1701" customFormat="1" x14ac:dyDescent="0.35"/>
    <row r="1702" customFormat="1" x14ac:dyDescent="0.35"/>
    <row r="1703" customFormat="1" x14ac:dyDescent="0.35"/>
    <row r="1704" customFormat="1" x14ac:dyDescent="0.35"/>
    <row r="1705" customFormat="1" x14ac:dyDescent="0.35"/>
    <row r="1706" customFormat="1" x14ac:dyDescent="0.35"/>
    <row r="1707" customFormat="1" x14ac:dyDescent="0.35"/>
    <row r="1708" customFormat="1" x14ac:dyDescent="0.35"/>
    <row r="1709" customFormat="1" x14ac:dyDescent="0.35"/>
    <row r="1710" customFormat="1" x14ac:dyDescent="0.35"/>
    <row r="1711" customFormat="1" x14ac:dyDescent="0.35"/>
    <row r="1712" customFormat="1" x14ac:dyDescent="0.35"/>
    <row r="1713" customFormat="1" x14ac:dyDescent="0.35"/>
    <row r="1714" customFormat="1" x14ac:dyDescent="0.35"/>
    <row r="1715" customFormat="1" x14ac:dyDescent="0.35"/>
    <row r="1716" customFormat="1" x14ac:dyDescent="0.35"/>
    <row r="1717" customFormat="1" x14ac:dyDescent="0.35"/>
    <row r="1718" customFormat="1" x14ac:dyDescent="0.35"/>
    <row r="1719" customFormat="1" x14ac:dyDescent="0.35"/>
    <row r="1720" customFormat="1" x14ac:dyDescent="0.35"/>
    <row r="1721" customFormat="1" x14ac:dyDescent="0.35"/>
    <row r="1722" customFormat="1" x14ac:dyDescent="0.35"/>
    <row r="1723" customFormat="1" x14ac:dyDescent="0.35"/>
    <row r="1724" customFormat="1" x14ac:dyDescent="0.35"/>
    <row r="1725" customFormat="1" x14ac:dyDescent="0.35"/>
    <row r="1726" customFormat="1" x14ac:dyDescent="0.35"/>
    <row r="1727" customFormat="1" x14ac:dyDescent="0.35"/>
    <row r="1728" customFormat="1" x14ac:dyDescent="0.35"/>
    <row r="1729" customFormat="1" x14ac:dyDescent="0.35"/>
    <row r="1730" customFormat="1" x14ac:dyDescent="0.35"/>
    <row r="1731" customFormat="1" x14ac:dyDescent="0.35"/>
    <row r="1732" customFormat="1" x14ac:dyDescent="0.35"/>
    <row r="1733" customFormat="1" x14ac:dyDescent="0.35"/>
    <row r="1734" customFormat="1" x14ac:dyDescent="0.35"/>
    <row r="1735" customFormat="1" x14ac:dyDescent="0.35"/>
    <row r="1736" customFormat="1" x14ac:dyDescent="0.35"/>
    <row r="1737" customFormat="1" x14ac:dyDescent="0.35"/>
    <row r="1738" customFormat="1" x14ac:dyDescent="0.35"/>
    <row r="1739" customFormat="1" x14ac:dyDescent="0.35"/>
    <row r="1740" customFormat="1" x14ac:dyDescent="0.35"/>
    <row r="1741" customFormat="1" x14ac:dyDescent="0.35"/>
    <row r="1742" customFormat="1" x14ac:dyDescent="0.35"/>
    <row r="1743" customFormat="1" x14ac:dyDescent="0.35"/>
    <row r="1744" customFormat="1" x14ac:dyDescent="0.35"/>
    <row r="1745" customFormat="1" x14ac:dyDescent="0.35"/>
    <row r="1746" customFormat="1" x14ac:dyDescent="0.35"/>
    <row r="1747" customFormat="1" x14ac:dyDescent="0.35"/>
    <row r="1748" customFormat="1" x14ac:dyDescent="0.35"/>
    <row r="1749" customFormat="1" x14ac:dyDescent="0.35"/>
    <row r="1750" customFormat="1" x14ac:dyDescent="0.35"/>
    <row r="1751" customFormat="1" x14ac:dyDescent="0.35"/>
    <row r="1752" customFormat="1" x14ac:dyDescent="0.35"/>
    <row r="1753" customFormat="1" x14ac:dyDescent="0.35"/>
    <row r="1754" customFormat="1" x14ac:dyDescent="0.35"/>
    <row r="1755" customFormat="1" x14ac:dyDescent="0.35"/>
    <row r="1756" customFormat="1" x14ac:dyDescent="0.35"/>
    <row r="1757" customFormat="1" x14ac:dyDescent="0.35"/>
    <row r="1758" customFormat="1" x14ac:dyDescent="0.35"/>
    <row r="1759" customFormat="1" x14ac:dyDescent="0.35"/>
    <row r="1760" customFormat="1" x14ac:dyDescent="0.35"/>
    <row r="1761" customFormat="1" x14ac:dyDescent="0.35"/>
    <row r="1762" customFormat="1" x14ac:dyDescent="0.35"/>
    <row r="1763" customFormat="1" x14ac:dyDescent="0.35"/>
    <row r="1764" customFormat="1" x14ac:dyDescent="0.35"/>
    <row r="1765" customFormat="1" x14ac:dyDescent="0.35"/>
    <row r="1766" customFormat="1" x14ac:dyDescent="0.35"/>
    <row r="1767" customFormat="1" x14ac:dyDescent="0.35"/>
    <row r="1768" customFormat="1" x14ac:dyDescent="0.35"/>
    <row r="1769" customFormat="1" x14ac:dyDescent="0.35"/>
    <row r="1770" customFormat="1" x14ac:dyDescent="0.35"/>
    <row r="1771" customFormat="1" x14ac:dyDescent="0.35"/>
    <row r="1772" customFormat="1" x14ac:dyDescent="0.35"/>
    <row r="1773" customFormat="1" x14ac:dyDescent="0.35"/>
    <row r="1774" customFormat="1" x14ac:dyDescent="0.35"/>
    <row r="1775" customFormat="1" x14ac:dyDescent="0.35"/>
    <row r="1776" customFormat="1" x14ac:dyDescent="0.35"/>
    <row r="1777" customFormat="1" x14ac:dyDescent="0.35"/>
    <row r="1778" customFormat="1" x14ac:dyDescent="0.35"/>
    <row r="1779" customFormat="1" x14ac:dyDescent="0.35"/>
    <row r="1780" customFormat="1" x14ac:dyDescent="0.35"/>
    <row r="1781" customFormat="1" x14ac:dyDescent="0.35"/>
    <row r="1782" customFormat="1" x14ac:dyDescent="0.35"/>
    <row r="1783" customFormat="1" x14ac:dyDescent="0.35"/>
    <row r="1784" customFormat="1" x14ac:dyDescent="0.35"/>
    <row r="1785" customFormat="1" x14ac:dyDescent="0.35"/>
    <row r="1786" customFormat="1" x14ac:dyDescent="0.35"/>
    <row r="1787" customFormat="1" x14ac:dyDescent="0.35"/>
    <row r="1788" customFormat="1" x14ac:dyDescent="0.35"/>
    <row r="1789" customFormat="1" x14ac:dyDescent="0.35"/>
    <row r="1790" customFormat="1" x14ac:dyDescent="0.35"/>
    <row r="1791" customFormat="1" x14ac:dyDescent="0.35"/>
    <row r="1792" customFormat="1" x14ac:dyDescent="0.35"/>
    <row r="1793" customFormat="1" x14ac:dyDescent="0.35"/>
    <row r="1794" customFormat="1" x14ac:dyDescent="0.35"/>
    <row r="1795" customFormat="1" x14ac:dyDescent="0.35"/>
    <row r="1796" customFormat="1" x14ac:dyDescent="0.35"/>
    <row r="1797" customFormat="1" x14ac:dyDescent="0.35"/>
    <row r="1798" customFormat="1" x14ac:dyDescent="0.35"/>
    <row r="1799" customFormat="1" x14ac:dyDescent="0.35"/>
    <row r="1800" customFormat="1" x14ac:dyDescent="0.35"/>
    <row r="1801" customFormat="1" x14ac:dyDescent="0.35"/>
    <row r="1802" customFormat="1" x14ac:dyDescent="0.35"/>
    <row r="1803" customFormat="1" x14ac:dyDescent="0.35"/>
    <row r="1804" customFormat="1" x14ac:dyDescent="0.35"/>
    <row r="1805" customFormat="1" x14ac:dyDescent="0.35"/>
    <row r="1806" customFormat="1" x14ac:dyDescent="0.35"/>
    <row r="1807" customFormat="1" x14ac:dyDescent="0.35"/>
    <row r="1808" customFormat="1" x14ac:dyDescent="0.35"/>
    <row r="1809" customFormat="1" x14ac:dyDescent="0.35"/>
    <row r="1810" customFormat="1" x14ac:dyDescent="0.35"/>
    <row r="1811" customFormat="1" x14ac:dyDescent="0.35"/>
    <row r="1812" customFormat="1" x14ac:dyDescent="0.35"/>
    <row r="1813" customFormat="1" x14ac:dyDescent="0.35"/>
    <row r="1814" customFormat="1" x14ac:dyDescent="0.35"/>
    <row r="1815" customFormat="1" x14ac:dyDescent="0.35"/>
    <row r="1816" customFormat="1" x14ac:dyDescent="0.35"/>
    <row r="1817" customFormat="1" x14ac:dyDescent="0.35"/>
    <row r="1818" customFormat="1" x14ac:dyDescent="0.35"/>
    <row r="1819" customFormat="1" x14ac:dyDescent="0.35"/>
    <row r="1820" customFormat="1" x14ac:dyDescent="0.35"/>
    <row r="1821" customFormat="1" x14ac:dyDescent="0.35"/>
    <row r="1822" customFormat="1" x14ac:dyDescent="0.35"/>
    <row r="1823" customFormat="1" x14ac:dyDescent="0.35"/>
    <row r="1824" customFormat="1" x14ac:dyDescent="0.35"/>
    <row r="1825" customFormat="1" x14ac:dyDescent="0.35"/>
    <row r="1826" customFormat="1" x14ac:dyDescent="0.35"/>
    <row r="1827" customFormat="1" x14ac:dyDescent="0.35"/>
    <row r="1828" customFormat="1" x14ac:dyDescent="0.35"/>
    <row r="1829" customFormat="1" x14ac:dyDescent="0.35"/>
    <row r="1830" customFormat="1" x14ac:dyDescent="0.35"/>
    <row r="1831" customFormat="1" x14ac:dyDescent="0.35"/>
    <row r="1832" customFormat="1" x14ac:dyDescent="0.35"/>
    <row r="1833" customFormat="1" x14ac:dyDescent="0.35"/>
    <row r="1834" customFormat="1" x14ac:dyDescent="0.35"/>
    <row r="1835" customFormat="1" x14ac:dyDescent="0.35"/>
    <row r="1836" customFormat="1" x14ac:dyDescent="0.35"/>
    <row r="1837" customFormat="1" x14ac:dyDescent="0.35"/>
    <row r="1838" customFormat="1" x14ac:dyDescent="0.35"/>
    <row r="1839" customFormat="1" x14ac:dyDescent="0.35"/>
    <row r="1840" customFormat="1" x14ac:dyDescent="0.35"/>
    <row r="1841" customFormat="1" x14ac:dyDescent="0.35"/>
    <row r="1842" customFormat="1" x14ac:dyDescent="0.35"/>
    <row r="1843" customFormat="1" x14ac:dyDescent="0.35"/>
    <row r="1844" customFormat="1" x14ac:dyDescent="0.35"/>
    <row r="1845" customFormat="1" x14ac:dyDescent="0.35"/>
    <row r="1846" customFormat="1" x14ac:dyDescent="0.35"/>
    <row r="1847" customFormat="1" x14ac:dyDescent="0.35"/>
    <row r="1848" customFormat="1" x14ac:dyDescent="0.35"/>
    <row r="1849" customFormat="1" x14ac:dyDescent="0.35"/>
    <row r="1850" customFormat="1" x14ac:dyDescent="0.35"/>
    <row r="1851" customFormat="1" x14ac:dyDescent="0.35"/>
    <row r="1852" customFormat="1" x14ac:dyDescent="0.35"/>
    <row r="1853" customFormat="1" x14ac:dyDescent="0.35"/>
    <row r="1854" customFormat="1" x14ac:dyDescent="0.35"/>
    <row r="1855" customFormat="1" x14ac:dyDescent="0.35"/>
    <row r="1856" customFormat="1" x14ac:dyDescent="0.35"/>
    <row r="1857" customFormat="1" x14ac:dyDescent="0.35"/>
    <row r="1858" customFormat="1" x14ac:dyDescent="0.35"/>
    <row r="1859" customFormat="1" x14ac:dyDescent="0.35"/>
    <row r="1860" customFormat="1" x14ac:dyDescent="0.35"/>
    <row r="1861" customFormat="1" x14ac:dyDescent="0.35"/>
    <row r="1862" customFormat="1" x14ac:dyDescent="0.35"/>
    <row r="1863" customFormat="1" x14ac:dyDescent="0.35"/>
    <row r="1864" customFormat="1" x14ac:dyDescent="0.35"/>
    <row r="1865" customFormat="1" x14ac:dyDescent="0.35"/>
    <row r="1866" customFormat="1" x14ac:dyDescent="0.35"/>
    <row r="1867" customFormat="1" x14ac:dyDescent="0.35"/>
    <row r="1868" customFormat="1" x14ac:dyDescent="0.35"/>
    <row r="1869" customFormat="1" x14ac:dyDescent="0.35"/>
    <row r="1870" customFormat="1" x14ac:dyDescent="0.35"/>
    <row r="1871" customFormat="1" x14ac:dyDescent="0.35"/>
    <row r="1872" customFormat="1" x14ac:dyDescent="0.35"/>
    <row r="1873" customFormat="1" x14ac:dyDescent="0.35"/>
    <row r="1874" customFormat="1" x14ac:dyDescent="0.35"/>
    <row r="1875" customFormat="1" x14ac:dyDescent="0.35"/>
    <row r="1876" customFormat="1" x14ac:dyDescent="0.35"/>
    <row r="1877" customFormat="1" x14ac:dyDescent="0.35"/>
    <row r="1878" customFormat="1" x14ac:dyDescent="0.35"/>
    <row r="1879" customFormat="1" x14ac:dyDescent="0.35"/>
    <row r="1880" customFormat="1" x14ac:dyDescent="0.35"/>
    <row r="1881" customFormat="1" x14ac:dyDescent="0.35"/>
    <row r="1882" customFormat="1" x14ac:dyDescent="0.35"/>
    <row r="1883" customFormat="1" x14ac:dyDescent="0.35"/>
    <row r="1884" customFormat="1" x14ac:dyDescent="0.35"/>
    <row r="1885" customFormat="1" x14ac:dyDescent="0.35"/>
    <row r="1886" customFormat="1" x14ac:dyDescent="0.35"/>
    <row r="1887" customFormat="1" x14ac:dyDescent="0.35"/>
    <row r="1888" customFormat="1" x14ac:dyDescent="0.35"/>
    <row r="1889" customFormat="1" x14ac:dyDescent="0.35"/>
    <row r="1890" customFormat="1" x14ac:dyDescent="0.35"/>
    <row r="1891" customFormat="1" x14ac:dyDescent="0.35"/>
    <row r="1892" customFormat="1" x14ac:dyDescent="0.35"/>
    <row r="1893" customFormat="1" x14ac:dyDescent="0.35"/>
    <row r="1894" customFormat="1" x14ac:dyDescent="0.35"/>
    <row r="1895" customFormat="1" x14ac:dyDescent="0.35"/>
    <row r="1896" customFormat="1" x14ac:dyDescent="0.35"/>
    <row r="1897" customFormat="1" x14ac:dyDescent="0.35"/>
    <row r="1898" customFormat="1" x14ac:dyDescent="0.35"/>
    <row r="1899" customFormat="1" x14ac:dyDescent="0.35"/>
    <row r="1900" customFormat="1" x14ac:dyDescent="0.35"/>
    <row r="1901" customFormat="1" x14ac:dyDescent="0.35"/>
    <row r="1902" customFormat="1" x14ac:dyDescent="0.35"/>
    <row r="1903" customFormat="1" x14ac:dyDescent="0.35"/>
    <row r="1904" customFormat="1" x14ac:dyDescent="0.35"/>
    <row r="1905" customFormat="1" x14ac:dyDescent="0.35"/>
    <row r="1906" customFormat="1" x14ac:dyDescent="0.35"/>
    <row r="1907" customFormat="1" x14ac:dyDescent="0.35"/>
    <row r="1908" customFormat="1" x14ac:dyDescent="0.35"/>
    <row r="1909" customFormat="1" x14ac:dyDescent="0.35"/>
    <row r="1910" customFormat="1" x14ac:dyDescent="0.35"/>
    <row r="1911" customFormat="1" x14ac:dyDescent="0.35"/>
    <row r="1912" customFormat="1" x14ac:dyDescent="0.35"/>
    <row r="1913" customFormat="1" x14ac:dyDescent="0.35"/>
    <row r="1914" customFormat="1" x14ac:dyDescent="0.35"/>
    <row r="1915" customFormat="1" x14ac:dyDescent="0.35"/>
    <row r="1916" customFormat="1" x14ac:dyDescent="0.35"/>
    <row r="1917" customFormat="1" x14ac:dyDescent="0.35"/>
    <row r="1918" customFormat="1" x14ac:dyDescent="0.35"/>
    <row r="1919" customFormat="1" x14ac:dyDescent="0.35"/>
    <row r="1920" customFormat="1" x14ac:dyDescent="0.35"/>
    <row r="1921" customFormat="1" x14ac:dyDescent="0.35"/>
    <row r="1922" customFormat="1" x14ac:dyDescent="0.35"/>
    <row r="1923" customFormat="1" x14ac:dyDescent="0.35"/>
    <row r="1924" customFormat="1" x14ac:dyDescent="0.35"/>
    <row r="1925" customFormat="1" x14ac:dyDescent="0.35"/>
    <row r="1926" customFormat="1" x14ac:dyDescent="0.35"/>
    <row r="1927" customFormat="1" x14ac:dyDescent="0.35"/>
    <row r="1928" customFormat="1" x14ac:dyDescent="0.35"/>
    <row r="1929" customFormat="1" x14ac:dyDescent="0.35"/>
    <row r="1930" customFormat="1" x14ac:dyDescent="0.35"/>
    <row r="1931" customFormat="1" x14ac:dyDescent="0.35"/>
    <row r="1932" customFormat="1" x14ac:dyDescent="0.35"/>
    <row r="1933" customFormat="1" x14ac:dyDescent="0.35"/>
    <row r="1934" customFormat="1" x14ac:dyDescent="0.35"/>
    <row r="1935" customFormat="1" x14ac:dyDescent="0.35"/>
    <row r="1936" customFormat="1" x14ac:dyDescent="0.35"/>
    <row r="1937" customFormat="1" x14ac:dyDescent="0.35"/>
    <row r="1938" customFormat="1" x14ac:dyDescent="0.35"/>
    <row r="1939" customFormat="1" x14ac:dyDescent="0.35"/>
    <row r="1940" customFormat="1" x14ac:dyDescent="0.35"/>
    <row r="1941" customFormat="1" x14ac:dyDescent="0.35"/>
    <row r="1942" customFormat="1" x14ac:dyDescent="0.35"/>
    <row r="1943" customFormat="1" x14ac:dyDescent="0.35"/>
    <row r="1944" customFormat="1" x14ac:dyDescent="0.35"/>
    <row r="1945" customFormat="1" x14ac:dyDescent="0.35"/>
    <row r="1946" customFormat="1" x14ac:dyDescent="0.35"/>
    <row r="1947" customFormat="1" x14ac:dyDescent="0.35"/>
    <row r="1948" customFormat="1" x14ac:dyDescent="0.35"/>
    <row r="1949" customFormat="1" x14ac:dyDescent="0.35"/>
    <row r="1950" customFormat="1" x14ac:dyDescent="0.35"/>
    <row r="1951" customFormat="1" x14ac:dyDescent="0.35"/>
    <row r="1952" customFormat="1" x14ac:dyDescent="0.35"/>
    <row r="1953" customFormat="1" x14ac:dyDescent="0.35"/>
    <row r="1954" customFormat="1" x14ac:dyDescent="0.35"/>
    <row r="1955" customFormat="1" x14ac:dyDescent="0.35"/>
    <row r="1956" customFormat="1" x14ac:dyDescent="0.35"/>
    <row r="1957" customFormat="1" x14ac:dyDescent="0.35"/>
    <row r="1958" customFormat="1" x14ac:dyDescent="0.35"/>
    <row r="1959" customFormat="1" x14ac:dyDescent="0.35"/>
    <row r="1960" customFormat="1" x14ac:dyDescent="0.35"/>
    <row r="1961" customFormat="1" x14ac:dyDescent="0.35"/>
    <row r="1962" customFormat="1" x14ac:dyDescent="0.35"/>
    <row r="1963" customFormat="1" x14ac:dyDescent="0.35"/>
    <row r="1964" customFormat="1" x14ac:dyDescent="0.35"/>
    <row r="1965" customFormat="1" x14ac:dyDescent="0.35"/>
    <row r="1966" customFormat="1" x14ac:dyDescent="0.35"/>
    <row r="1967" customFormat="1" x14ac:dyDescent="0.35"/>
    <row r="1968" customFormat="1" x14ac:dyDescent="0.35"/>
    <row r="1969" customFormat="1" x14ac:dyDescent="0.35"/>
    <row r="1970" customFormat="1" x14ac:dyDescent="0.35"/>
    <row r="1971" customFormat="1" x14ac:dyDescent="0.35"/>
    <row r="1972" customFormat="1" x14ac:dyDescent="0.35"/>
    <row r="1973" customFormat="1" x14ac:dyDescent="0.35"/>
    <row r="1974" customFormat="1" x14ac:dyDescent="0.35"/>
    <row r="1975" customFormat="1" x14ac:dyDescent="0.35"/>
    <row r="1976" customFormat="1" x14ac:dyDescent="0.35"/>
    <row r="1977" customFormat="1" x14ac:dyDescent="0.35"/>
    <row r="1978" customFormat="1" x14ac:dyDescent="0.35"/>
    <row r="1979" customFormat="1" x14ac:dyDescent="0.35"/>
    <row r="1980" customFormat="1" x14ac:dyDescent="0.35"/>
    <row r="1981" customFormat="1" x14ac:dyDescent="0.35"/>
    <row r="1982" customFormat="1" x14ac:dyDescent="0.35"/>
    <row r="1983" customFormat="1" x14ac:dyDescent="0.35"/>
    <row r="1984" customFormat="1" x14ac:dyDescent="0.35"/>
    <row r="1985" customFormat="1" x14ac:dyDescent="0.35"/>
    <row r="1986" customFormat="1" x14ac:dyDescent="0.35"/>
    <row r="1987" customFormat="1" x14ac:dyDescent="0.35"/>
    <row r="1988" customFormat="1" x14ac:dyDescent="0.35"/>
    <row r="1989" customFormat="1" x14ac:dyDescent="0.35"/>
    <row r="1990" customFormat="1" x14ac:dyDescent="0.35"/>
    <row r="1991" customFormat="1" x14ac:dyDescent="0.35"/>
    <row r="1992" customFormat="1" x14ac:dyDescent="0.35"/>
    <row r="1993" customFormat="1" x14ac:dyDescent="0.35"/>
    <row r="1994" customFormat="1" x14ac:dyDescent="0.35"/>
    <row r="1995" customFormat="1" x14ac:dyDescent="0.35"/>
    <row r="1996" customFormat="1" x14ac:dyDescent="0.35"/>
    <row r="1997" customFormat="1" x14ac:dyDescent="0.35"/>
    <row r="1998" customFormat="1" x14ac:dyDescent="0.35"/>
    <row r="1999" customFormat="1" x14ac:dyDescent="0.35"/>
    <row r="2000" customFormat="1" x14ac:dyDescent="0.35"/>
    <row r="2001" customFormat="1" x14ac:dyDescent="0.35"/>
    <row r="2002" customFormat="1" x14ac:dyDescent="0.35"/>
    <row r="2003" customFormat="1" x14ac:dyDescent="0.35"/>
    <row r="2004" customFormat="1" x14ac:dyDescent="0.35"/>
    <row r="2005" customFormat="1" x14ac:dyDescent="0.35"/>
    <row r="2006" customFormat="1" x14ac:dyDescent="0.35"/>
    <row r="2007" customFormat="1" x14ac:dyDescent="0.35"/>
    <row r="2008" customFormat="1" x14ac:dyDescent="0.35"/>
    <row r="2009" customFormat="1" x14ac:dyDescent="0.35"/>
    <row r="2010" customFormat="1" x14ac:dyDescent="0.35"/>
    <row r="2011" customFormat="1" x14ac:dyDescent="0.35"/>
    <row r="2012" customFormat="1" x14ac:dyDescent="0.35"/>
    <row r="2013" customFormat="1" x14ac:dyDescent="0.35"/>
    <row r="2014" customFormat="1" x14ac:dyDescent="0.35"/>
    <row r="2015" customFormat="1" x14ac:dyDescent="0.35"/>
    <row r="2016" customFormat="1" x14ac:dyDescent="0.35"/>
    <row r="2017" customFormat="1" x14ac:dyDescent="0.35"/>
    <row r="2018" customFormat="1" x14ac:dyDescent="0.35"/>
    <row r="2019" customFormat="1" x14ac:dyDescent="0.35"/>
    <row r="2020" customFormat="1" x14ac:dyDescent="0.35"/>
    <row r="2021" customFormat="1" x14ac:dyDescent="0.35"/>
    <row r="2022" customFormat="1" x14ac:dyDescent="0.35"/>
    <row r="2023" customFormat="1" x14ac:dyDescent="0.35"/>
    <row r="2024" customFormat="1" x14ac:dyDescent="0.35"/>
    <row r="2025" customFormat="1" x14ac:dyDescent="0.35"/>
    <row r="2026" customFormat="1" x14ac:dyDescent="0.35"/>
    <row r="2027" customFormat="1" x14ac:dyDescent="0.35"/>
    <row r="2028" customFormat="1" x14ac:dyDescent="0.35"/>
    <row r="2029" customFormat="1" x14ac:dyDescent="0.35"/>
    <row r="2030" customFormat="1" x14ac:dyDescent="0.35"/>
    <row r="2031" customFormat="1" x14ac:dyDescent="0.35"/>
    <row r="2032" customFormat="1" x14ac:dyDescent="0.35"/>
    <row r="2033" customFormat="1" x14ac:dyDescent="0.35"/>
    <row r="2034" customFormat="1" x14ac:dyDescent="0.35"/>
    <row r="2035" customFormat="1" x14ac:dyDescent="0.35"/>
    <row r="2036" customFormat="1" x14ac:dyDescent="0.35"/>
    <row r="2037" customFormat="1" x14ac:dyDescent="0.35"/>
    <row r="2038" customFormat="1" x14ac:dyDescent="0.35"/>
    <row r="2039" customFormat="1" x14ac:dyDescent="0.35"/>
    <row r="2040" customFormat="1" x14ac:dyDescent="0.35"/>
    <row r="2041" customFormat="1" x14ac:dyDescent="0.35"/>
    <row r="2042" customFormat="1" x14ac:dyDescent="0.35"/>
    <row r="2043" customFormat="1" x14ac:dyDescent="0.35"/>
    <row r="2044" customFormat="1" x14ac:dyDescent="0.35"/>
    <row r="2045" customFormat="1" x14ac:dyDescent="0.35"/>
    <row r="2046" customFormat="1" x14ac:dyDescent="0.35"/>
    <row r="2047" customFormat="1" x14ac:dyDescent="0.35"/>
    <row r="2048" customFormat="1" x14ac:dyDescent="0.35"/>
    <row r="2049" customFormat="1" x14ac:dyDescent="0.35"/>
    <row r="2050" customFormat="1" x14ac:dyDescent="0.35"/>
    <row r="2051" customFormat="1" x14ac:dyDescent="0.35"/>
    <row r="2052" customFormat="1" x14ac:dyDescent="0.35"/>
    <row r="2053" customFormat="1" x14ac:dyDescent="0.35"/>
    <row r="2054" customFormat="1" x14ac:dyDescent="0.35"/>
    <row r="2055" customFormat="1" x14ac:dyDescent="0.35"/>
    <row r="2056" customFormat="1" x14ac:dyDescent="0.35"/>
    <row r="2057" customFormat="1" x14ac:dyDescent="0.35"/>
    <row r="2058" customFormat="1" x14ac:dyDescent="0.35"/>
    <row r="2059" customFormat="1" x14ac:dyDescent="0.35"/>
    <row r="2060" customFormat="1" x14ac:dyDescent="0.35"/>
    <row r="2061" customFormat="1" x14ac:dyDescent="0.35"/>
    <row r="2062" customFormat="1" x14ac:dyDescent="0.35"/>
    <row r="2063" customFormat="1" x14ac:dyDescent="0.35"/>
    <row r="2064" customFormat="1" x14ac:dyDescent="0.35"/>
    <row r="2065" customFormat="1" x14ac:dyDescent="0.35"/>
    <row r="2066" customFormat="1" x14ac:dyDescent="0.35"/>
    <row r="2067" customFormat="1" x14ac:dyDescent="0.35"/>
    <row r="2068" customFormat="1" x14ac:dyDescent="0.35"/>
    <row r="2069" customFormat="1" x14ac:dyDescent="0.35"/>
    <row r="2070" customFormat="1" x14ac:dyDescent="0.35"/>
    <row r="2071" customFormat="1" x14ac:dyDescent="0.35"/>
    <row r="2072" customFormat="1" x14ac:dyDescent="0.35"/>
    <row r="2073" customFormat="1" x14ac:dyDescent="0.35"/>
    <row r="2074" customFormat="1" x14ac:dyDescent="0.35"/>
    <row r="2075" customFormat="1" x14ac:dyDescent="0.35"/>
    <row r="2076" customFormat="1" x14ac:dyDescent="0.35"/>
    <row r="2077" customFormat="1" x14ac:dyDescent="0.35"/>
    <row r="2078" customFormat="1" x14ac:dyDescent="0.35"/>
    <row r="2079" customFormat="1" x14ac:dyDescent="0.35"/>
    <row r="2080" customFormat="1" x14ac:dyDescent="0.35"/>
    <row r="2081" customFormat="1" x14ac:dyDescent="0.35"/>
    <row r="2082" customFormat="1" x14ac:dyDescent="0.35"/>
    <row r="2083" customFormat="1" x14ac:dyDescent="0.35"/>
    <row r="2084" customFormat="1" x14ac:dyDescent="0.35"/>
    <row r="2085" customFormat="1" x14ac:dyDescent="0.35"/>
    <row r="2086" customFormat="1" x14ac:dyDescent="0.35"/>
    <row r="2087" customFormat="1" x14ac:dyDescent="0.35"/>
    <row r="2088" customFormat="1" x14ac:dyDescent="0.35"/>
    <row r="2089" customFormat="1" x14ac:dyDescent="0.35"/>
    <row r="2090" customFormat="1" x14ac:dyDescent="0.35"/>
    <row r="2091" customFormat="1" x14ac:dyDescent="0.35"/>
    <row r="2092" customFormat="1" x14ac:dyDescent="0.35"/>
    <row r="2093" customFormat="1" x14ac:dyDescent="0.35"/>
    <row r="2094" customFormat="1" x14ac:dyDescent="0.35"/>
    <row r="2095" customFormat="1" x14ac:dyDescent="0.35"/>
    <row r="2096" customFormat="1" x14ac:dyDescent="0.35"/>
    <row r="2097" customFormat="1" x14ac:dyDescent="0.35"/>
    <row r="2098" customFormat="1" x14ac:dyDescent="0.35"/>
    <row r="2099" customFormat="1" x14ac:dyDescent="0.35"/>
    <row r="2100" customFormat="1" x14ac:dyDescent="0.35"/>
    <row r="2101" customFormat="1" x14ac:dyDescent="0.35"/>
    <row r="2102" customFormat="1" x14ac:dyDescent="0.35"/>
    <row r="2103" customFormat="1" x14ac:dyDescent="0.35"/>
    <row r="2104" customFormat="1" x14ac:dyDescent="0.35"/>
    <row r="2105" customFormat="1" x14ac:dyDescent="0.35"/>
    <row r="2106" customFormat="1" x14ac:dyDescent="0.35"/>
    <row r="2107" customFormat="1" x14ac:dyDescent="0.35"/>
    <row r="2108" customFormat="1" x14ac:dyDescent="0.35"/>
    <row r="2109" customFormat="1" x14ac:dyDescent="0.35"/>
    <row r="2110" customFormat="1" x14ac:dyDescent="0.35"/>
    <row r="2111" customFormat="1" x14ac:dyDescent="0.35"/>
    <row r="2112" customFormat="1" x14ac:dyDescent="0.35"/>
    <row r="2113" customFormat="1" x14ac:dyDescent="0.35"/>
    <row r="2114" customFormat="1" x14ac:dyDescent="0.35"/>
    <row r="2115" customFormat="1" x14ac:dyDescent="0.35"/>
    <row r="2116" customFormat="1" x14ac:dyDescent="0.35"/>
    <row r="2117" customFormat="1" x14ac:dyDescent="0.35"/>
    <row r="2118" customFormat="1" x14ac:dyDescent="0.35"/>
    <row r="2119" customFormat="1" x14ac:dyDescent="0.35"/>
    <row r="2120" customFormat="1" x14ac:dyDescent="0.35"/>
    <row r="2121" customFormat="1" x14ac:dyDescent="0.35"/>
    <row r="2122" customFormat="1" x14ac:dyDescent="0.35"/>
    <row r="2123" customFormat="1" x14ac:dyDescent="0.35"/>
    <row r="2124" customFormat="1" x14ac:dyDescent="0.35"/>
    <row r="2125" customFormat="1" x14ac:dyDescent="0.35"/>
    <row r="2126" customFormat="1" x14ac:dyDescent="0.35"/>
    <row r="2127" customFormat="1" x14ac:dyDescent="0.35"/>
    <row r="2128" customFormat="1" x14ac:dyDescent="0.35"/>
    <row r="2129" customFormat="1" x14ac:dyDescent="0.35"/>
    <row r="2130" customFormat="1" x14ac:dyDescent="0.35"/>
    <row r="2131" customFormat="1" x14ac:dyDescent="0.35"/>
    <row r="2132" customFormat="1" x14ac:dyDescent="0.35"/>
    <row r="2133" customFormat="1" x14ac:dyDescent="0.35"/>
    <row r="2134" customFormat="1" x14ac:dyDescent="0.35"/>
    <row r="2135" customFormat="1" x14ac:dyDescent="0.35"/>
    <row r="2136" customFormat="1" x14ac:dyDescent="0.35"/>
    <row r="2137" customFormat="1" x14ac:dyDescent="0.35"/>
    <row r="2138" customFormat="1" x14ac:dyDescent="0.35"/>
    <row r="2139" customFormat="1" x14ac:dyDescent="0.35"/>
    <row r="2140" customFormat="1" x14ac:dyDescent="0.35"/>
    <row r="2141" customFormat="1" x14ac:dyDescent="0.35"/>
    <row r="2142" customFormat="1" x14ac:dyDescent="0.35"/>
    <row r="2143" customFormat="1" x14ac:dyDescent="0.35"/>
    <row r="2144" customFormat="1" x14ac:dyDescent="0.35"/>
    <row r="2145" customFormat="1" x14ac:dyDescent="0.35"/>
    <row r="2146" customFormat="1" x14ac:dyDescent="0.35"/>
    <row r="2147" customFormat="1" x14ac:dyDescent="0.35"/>
    <row r="2148" customFormat="1" x14ac:dyDescent="0.35"/>
    <row r="2149" customFormat="1" x14ac:dyDescent="0.35"/>
    <row r="2150" customFormat="1" x14ac:dyDescent="0.35"/>
    <row r="2151" customFormat="1" x14ac:dyDescent="0.35"/>
    <row r="2152" customFormat="1" x14ac:dyDescent="0.35"/>
    <row r="2153" customFormat="1" x14ac:dyDescent="0.35"/>
    <row r="2154" customFormat="1" x14ac:dyDescent="0.35"/>
    <row r="2155" customFormat="1" x14ac:dyDescent="0.35"/>
    <row r="2156" customFormat="1" x14ac:dyDescent="0.35"/>
    <row r="2157" customFormat="1" x14ac:dyDescent="0.35"/>
    <row r="2158" customFormat="1" x14ac:dyDescent="0.35"/>
    <row r="2159" customFormat="1" x14ac:dyDescent="0.35"/>
    <row r="2160" customFormat="1" x14ac:dyDescent="0.35"/>
    <row r="2161" customFormat="1" x14ac:dyDescent="0.35"/>
    <row r="2162" customFormat="1" x14ac:dyDescent="0.35"/>
    <row r="2163" customFormat="1" x14ac:dyDescent="0.35"/>
    <row r="2164" customFormat="1" x14ac:dyDescent="0.35"/>
    <row r="2165" customFormat="1" x14ac:dyDescent="0.35"/>
    <row r="2166" customFormat="1" x14ac:dyDescent="0.35"/>
    <row r="2167" customFormat="1" x14ac:dyDescent="0.35"/>
    <row r="2168" customFormat="1" x14ac:dyDescent="0.35"/>
    <row r="2169" customFormat="1" x14ac:dyDescent="0.35"/>
    <row r="2170" customFormat="1" x14ac:dyDescent="0.35"/>
    <row r="2171" customFormat="1" x14ac:dyDescent="0.35"/>
    <row r="2172" customFormat="1" x14ac:dyDescent="0.35"/>
    <row r="2173" customFormat="1" x14ac:dyDescent="0.35"/>
    <row r="2174" customFormat="1" x14ac:dyDescent="0.35"/>
    <row r="2175" customFormat="1" x14ac:dyDescent="0.35"/>
    <row r="2176" customFormat="1" x14ac:dyDescent="0.35"/>
    <row r="2177" customFormat="1" x14ac:dyDescent="0.35"/>
    <row r="2178" customFormat="1" x14ac:dyDescent="0.35"/>
    <row r="2179" customFormat="1" x14ac:dyDescent="0.35"/>
    <row r="2180" customFormat="1" x14ac:dyDescent="0.35"/>
    <row r="2181" customFormat="1" x14ac:dyDescent="0.35"/>
    <row r="2182" customFormat="1" x14ac:dyDescent="0.35"/>
    <row r="2183" customFormat="1" x14ac:dyDescent="0.35"/>
    <row r="2184" customFormat="1" x14ac:dyDescent="0.35"/>
    <row r="2185" customFormat="1" x14ac:dyDescent="0.35"/>
    <row r="2186" customFormat="1" x14ac:dyDescent="0.35"/>
    <row r="2187" customFormat="1" x14ac:dyDescent="0.35"/>
    <row r="2188" customFormat="1" x14ac:dyDescent="0.35"/>
    <row r="2189" customFormat="1" x14ac:dyDescent="0.35"/>
    <row r="2190" customFormat="1" x14ac:dyDescent="0.35"/>
    <row r="2191" customFormat="1" x14ac:dyDescent="0.35"/>
    <row r="2192" customFormat="1" x14ac:dyDescent="0.35"/>
    <row r="2193" customFormat="1" x14ac:dyDescent="0.35"/>
    <row r="2194" customFormat="1" x14ac:dyDescent="0.35"/>
    <row r="2195" customFormat="1" x14ac:dyDescent="0.35"/>
    <row r="2196" customFormat="1" x14ac:dyDescent="0.35"/>
    <row r="2197" customFormat="1" x14ac:dyDescent="0.35"/>
    <row r="2198" customFormat="1" x14ac:dyDescent="0.35"/>
    <row r="2199" customFormat="1" x14ac:dyDescent="0.35"/>
    <row r="2200" customFormat="1" x14ac:dyDescent="0.35"/>
    <row r="2201" customFormat="1" x14ac:dyDescent="0.35"/>
    <row r="2202" customFormat="1" x14ac:dyDescent="0.35"/>
    <row r="2203" customFormat="1" x14ac:dyDescent="0.35"/>
    <row r="2204" customFormat="1" x14ac:dyDescent="0.35"/>
    <row r="2205" customFormat="1" x14ac:dyDescent="0.35"/>
    <row r="2206" customFormat="1" x14ac:dyDescent="0.35"/>
    <row r="2207" customFormat="1" x14ac:dyDescent="0.35"/>
    <row r="2208" customFormat="1" x14ac:dyDescent="0.35"/>
    <row r="2209" customFormat="1" x14ac:dyDescent="0.35"/>
    <row r="2210" customFormat="1" x14ac:dyDescent="0.35"/>
    <row r="2211" customFormat="1" x14ac:dyDescent="0.35"/>
    <row r="2212" customFormat="1" x14ac:dyDescent="0.35"/>
    <row r="2213" customFormat="1" x14ac:dyDescent="0.35"/>
    <row r="2214" customFormat="1" x14ac:dyDescent="0.35"/>
    <row r="2215" customFormat="1" x14ac:dyDescent="0.35"/>
    <row r="2216" customFormat="1" x14ac:dyDescent="0.35"/>
    <row r="2217" customFormat="1" x14ac:dyDescent="0.35"/>
    <row r="2218" customFormat="1" x14ac:dyDescent="0.35"/>
    <row r="2219" customFormat="1" x14ac:dyDescent="0.35"/>
    <row r="2220" customFormat="1" x14ac:dyDescent="0.35"/>
    <row r="2221" customFormat="1" x14ac:dyDescent="0.35"/>
    <row r="2222" customFormat="1" x14ac:dyDescent="0.35"/>
    <row r="2223" customFormat="1" x14ac:dyDescent="0.35"/>
    <row r="2224" customFormat="1" x14ac:dyDescent="0.35"/>
    <row r="2225" customFormat="1" x14ac:dyDescent="0.35"/>
    <row r="2226" customFormat="1" x14ac:dyDescent="0.35"/>
    <row r="2227" customFormat="1" x14ac:dyDescent="0.35"/>
    <row r="2228" customFormat="1" x14ac:dyDescent="0.35"/>
    <row r="2229" customFormat="1" x14ac:dyDescent="0.35"/>
    <row r="2230" customFormat="1" x14ac:dyDescent="0.35"/>
    <row r="2231" customFormat="1" x14ac:dyDescent="0.35"/>
    <row r="2232" customFormat="1" x14ac:dyDescent="0.35"/>
    <row r="2233" customFormat="1" x14ac:dyDescent="0.35"/>
    <row r="2234" customFormat="1" x14ac:dyDescent="0.35"/>
    <row r="2235" customFormat="1" x14ac:dyDescent="0.35"/>
    <row r="2236" customFormat="1" x14ac:dyDescent="0.35"/>
    <row r="2237" customFormat="1" x14ac:dyDescent="0.35"/>
    <row r="2238" customFormat="1" x14ac:dyDescent="0.35"/>
    <row r="2239" customFormat="1" x14ac:dyDescent="0.35"/>
    <row r="2240" customFormat="1" x14ac:dyDescent="0.35"/>
    <row r="2241" customFormat="1" x14ac:dyDescent="0.35"/>
    <row r="2242" customFormat="1" x14ac:dyDescent="0.35"/>
    <row r="2243" customFormat="1" x14ac:dyDescent="0.35"/>
    <row r="2244" customFormat="1" x14ac:dyDescent="0.35"/>
    <row r="2245" customFormat="1" x14ac:dyDescent="0.35"/>
    <row r="2246" customFormat="1" x14ac:dyDescent="0.35"/>
    <row r="2247" customFormat="1" x14ac:dyDescent="0.35"/>
    <row r="2248" customFormat="1" x14ac:dyDescent="0.35"/>
    <row r="2249" customFormat="1" x14ac:dyDescent="0.35"/>
    <row r="2250" customFormat="1" x14ac:dyDescent="0.35"/>
    <row r="2251" customFormat="1" x14ac:dyDescent="0.35"/>
    <row r="2252" customFormat="1" x14ac:dyDescent="0.35"/>
    <row r="2253" customFormat="1" x14ac:dyDescent="0.35"/>
    <row r="2254" customFormat="1" x14ac:dyDescent="0.35"/>
    <row r="2255" customFormat="1" x14ac:dyDescent="0.35"/>
    <row r="2256" customFormat="1" x14ac:dyDescent="0.35"/>
    <row r="2257" customFormat="1" x14ac:dyDescent="0.35"/>
    <row r="2258" customFormat="1" x14ac:dyDescent="0.35"/>
    <row r="2259" customFormat="1" x14ac:dyDescent="0.35"/>
    <row r="2260" customFormat="1" x14ac:dyDescent="0.35"/>
    <row r="2261" customFormat="1" x14ac:dyDescent="0.35"/>
    <row r="2262" customFormat="1" x14ac:dyDescent="0.35"/>
    <row r="2263" customFormat="1" x14ac:dyDescent="0.35"/>
    <row r="2264" customFormat="1" x14ac:dyDescent="0.35"/>
    <row r="2265" customFormat="1" x14ac:dyDescent="0.35"/>
    <row r="2266" customFormat="1" x14ac:dyDescent="0.35"/>
    <row r="2267" customFormat="1" x14ac:dyDescent="0.35"/>
    <row r="2268" customFormat="1" x14ac:dyDescent="0.35"/>
    <row r="2269" customFormat="1" x14ac:dyDescent="0.35"/>
    <row r="2270" customFormat="1" x14ac:dyDescent="0.35"/>
    <row r="2271" customFormat="1" x14ac:dyDescent="0.35"/>
    <row r="2272" customFormat="1" x14ac:dyDescent="0.35"/>
    <row r="2273" customFormat="1" x14ac:dyDescent="0.35"/>
    <row r="2274" customFormat="1" x14ac:dyDescent="0.35"/>
    <row r="2275" customFormat="1" x14ac:dyDescent="0.35"/>
    <row r="2276" customFormat="1" x14ac:dyDescent="0.35"/>
    <row r="2277" customFormat="1" x14ac:dyDescent="0.35"/>
    <row r="2278" customFormat="1" x14ac:dyDescent="0.35"/>
    <row r="2279" customFormat="1" x14ac:dyDescent="0.35"/>
    <row r="2280" customFormat="1" x14ac:dyDescent="0.35"/>
    <row r="2281" customFormat="1" x14ac:dyDescent="0.35"/>
    <row r="2282" customFormat="1" x14ac:dyDescent="0.35"/>
    <row r="2283" customFormat="1" x14ac:dyDescent="0.35"/>
    <row r="2284" customFormat="1" x14ac:dyDescent="0.35"/>
    <row r="2285" customFormat="1" x14ac:dyDescent="0.35"/>
    <row r="2286" customFormat="1" x14ac:dyDescent="0.35"/>
    <row r="2287" customFormat="1" x14ac:dyDescent="0.35"/>
    <row r="2288" customFormat="1" x14ac:dyDescent="0.35"/>
    <row r="2289" customFormat="1" x14ac:dyDescent="0.35"/>
    <row r="2290" customFormat="1" x14ac:dyDescent="0.35"/>
    <row r="2291" customFormat="1" x14ac:dyDescent="0.35"/>
    <row r="2292" customFormat="1" x14ac:dyDescent="0.35"/>
    <row r="2293" customFormat="1" x14ac:dyDescent="0.35"/>
    <row r="2294" customFormat="1" x14ac:dyDescent="0.35"/>
    <row r="2295" customFormat="1" x14ac:dyDescent="0.35"/>
    <row r="2296" customFormat="1" x14ac:dyDescent="0.35"/>
    <row r="2297" customFormat="1" x14ac:dyDescent="0.35"/>
    <row r="2298" customFormat="1" x14ac:dyDescent="0.35"/>
    <row r="2299" customFormat="1" x14ac:dyDescent="0.35"/>
    <row r="2300" customFormat="1" x14ac:dyDescent="0.35"/>
    <row r="2301" customFormat="1" x14ac:dyDescent="0.35"/>
    <row r="2302" customFormat="1" x14ac:dyDescent="0.35"/>
    <row r="2303" customFormat="1" x14ac:dyDescent="0.35"/>
    <row r="2304" customFormat="1" x14ac:dyDescent="0.35"/>
    <row r="2305" customFormat="1" x14ac:dyDescent="0.35"/>
    <row r="2306" customFormat="1" x14ac:dyDescent="0.35"/>
    <row r="2307" customFormat="1" x14ac:dyDescent="0.35"/>
    <row r="2308" customFormat="1" x14ac:dyDescent="0.35"/>
    <row r="2309" customFormat="1" x14ac:dyDescent="0.35"/>
    <row r="2310" customFormat="1" x14ac:dyDescent="0.35"/>
    <row r="2311" customFormat="1" x14ac:dyDescent="0.35"/>
    <row r="2312" customFormat="1" x14ac:dyDescent="0.35"/>
    <row r="2313" customFormat="1" x14ac:dyDescent="0.35"/>
    <row r="2314" customFormat="1" x14ac:dyDescent="0.35"/>
    <row r="2315" customFormat="1" x14ac:dyDescent="0.35"/>
    <row r="2316" customFormat="1" x14ac:dyDescent="0.35"/>
    <row r="2317" customFormat="1" x14ac:dyDescent="0.35"/>
    <row r="2318" customFormat="1" x14ac:dyDescent="0.35"/>
    <row r="2319" customFormat="1" x14ac:dyDescent="0.35"/>
    <row r="2320" customFormat="1" x14ac:dyDescent="0.35"/>
    <row r="2321" customFormat="1" x14ac:dyDescent="0.35"/>
    <row r="2322" customFormat="1" x14ac:dyDescent="0.35"/>
    <row r="2323" customFormat="1" x14ac:dyDescent="0.35"/>
    <row r="2324" customFormat="1" x14ac:dyDescent="0.35"/>
    <row r="2325" customFormat="1" x14ac:dyDescent="0.35"/>
    <row r="2326" customFormat="1" x14ac:dyDescent="0.35"/>
    <row r="2327" customFormat="1" x14ac:dyDescent="0.35"/>
    <row r="2328" customFormat="1" x14ac:dyDescent="0.35"/>
    <row r="2329" customFormat="1" x14ac:dyDescent="0.35"/>
    <row r="2330" customFormat="1" x14ac:dyDescent="0.35"/>
    <row r="2331" customFormat="1" x14ac:dyDescent="0.35"/>
    <row r="2332" customFormat="1" x14ac:dyDescent="0.35"/>
    <row r="2333" customFormat="1" x14ac:dyDescent="0.35"/>
    <row r="2334" customFormat="1" x14ac:dyDescent="0.35"/>
    <row r="2335" customFormat="1" x14ac:dyDescent="0.35"/>
  </sheetData>
  <mergeCells count="1">
    <mergeCell ref="A87:G89"/>
  </mergeCells>
  <pageMargins left="0.7" right="0.7" top="0.75" bottom="0.75" header="0.3" footer="0.3"/>
  <pageSetup paperSize="9"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3320F-3556-4A66-9244-EF2304F1AD37}">
  <sheetPr codeName="Hoja5"/>
  <dimension ref="A1:BL2913"/>
  <sheetViews>
    <sheetView zoomScale="85" zoomScaleNormal="85" workbookViewId="0">
      <selection activeCell="D1427" sqref="D1427:D1429"/>
    </sheetView>
  </sheetViews>
  <sheetFormatPr baseColWidth="10" defaultColWidth="11.453125" defaultRowHeight="14.5" x14ac:dyDescent="0.35"/>
  <cols>
    <col min="1" max="1" width="11.08984375" customWidth="1"/>
    <col min="2" max="2" width="20.6328125" customWidth="1"/>
    <col min="3" max="3" width="51.08984375" customWidth="1"/>
    <col min="4" max="5" width="31.36328125" customWidth="1"/>
    <col min="6" max="7" width="17.90625" customWidth="1"/>
    <col min="8" max="8" width="21.54296875" style="309" customWidth="1"/>
    <col min="9" max="9" width="25.54296875" style="309" customWidth="1"/>
    <col min="10" max="10" width="20.90625" style="309" customWidth="1"/>
    <col min="11" max="11" width="17.90625" style="310" customWidth="1"/>
    <col min="12" max="12" width="20.90625" style="309" customWidth="1"/>
    <col min="13" max="13" width="17.90625" style="310" customWidth="1"/>
  </cols>
  <sheetData>
    <row r="1" spans="1:64" ht="14.25" customHeight="1" x14ac:dyDescent="0.35">
      <c r="A1" s="294" t="s">
        <v>91</v>
      </c>
      <c r="B1" s="294" t="s">
        <v>92</v>
      </c>
      <c r="C1" s="294" t="s">
        <v>93</v>
      </c>
      <c r="D1" s="294" t="s">
        <v>1</v>
      </c>
      <c r="E1" s="294" t="s">
        <v>225</v>
      </c>
      <c r="F1" s="295" t="s">
        <v>94</v>
      </c>
      <c r="G1" s="295" t="s">
        <v>95</v>
      </c>
      <c r="H1" s="296" t="s">
        <v>96</v>
      </c>
      <c r="I1" s="296" t="s">
        <v>97</v>
      </c>
      <c r="J1" s="296" t="s">
        <v>98</v>
      </c>
      <c r="K1" s="297" t="s">
        <v>230</v>
      </c>
      <c r="L1" s="296" t="s">
        <v>100</v>
      </c>
      <c r="M1" s="297" t="s">
        <v>197</v>
      </c>
      <c r="N1" s="307"/>
      <c r="O1" s="142"/>
      <c r="P1" s="307"/>
      <c r="Q1" s="142"/>
      <c r="R1" s="142"/>
      <c r="S1" s="142"/>
      <c r="T1" s="307"/>
      <c r="U1" s="142"/>
      <c r="V1" s="307"/>
      <c r="W1" s="142"/>
      <c r="X1" s="142"/>
      <c r="Y1" s="307"/>
      <c r="Z1" s="142"/>
      <c r="AA1" s="142"/>
      <c r="AB1" s="307"/>
      <c r="AC1" s="142"/>
      <c r="AD1" s="142"/>
      <c r="AE1" s="307"/>
      <c r="AF1" s="142"/>
      <c r="AG1" s="142"/>
      <c r="AH1" s="142"/>
      <c r="AI1" s="307"/>
      <c r="AJ1" s="142"/>
      <c r="AK1" s="307"/>
      <c r="AL1" s="142"/>
      <c r="AM1" s="308"/>
      <c r="AN1" s="305"/>
      <c r="AO1" s="142"/>
      <c r="AP1" s="142"/>
      <c r="AQ1" s="142"/>
      <c r="AR1" s="307"/>
      <c r="AS1" s="142"/>
      <c r="AT1" s="307"/>
      <c r="AU1" s="142"/>
      <c r="AV1" s="142"/>
      <c r="AW1" s="142"/>
      <c r="AX1" s="307"/>
      <c r="AY1" s="142"/>
      <c r="AZ1" s="307"/>
      <c r="BA1" s="142"/>
      <c r="BB1" s="142"/>
      <c r="BC1" s="142"/>
      <c r="BD1" s="307"/>
      <c r="BE1" s="142"/>
      <c r="BF1" s="307"/>
      <c r="BG1" s="142"/>
      <c r="BH1" s="142"/>
      <c r="BI1" s="142"/>
      <c r="BJ1" s="307"/>
      <c r="BK1" s="142"/>
      <c r="BL1" s="307"/>
    </row>
    <row r="2" spans="1:64" x14ac:dyDescent="0.35">
      <c r="A2" s="301">
        <v>2012</v>
      </c>
      <c r="B2" s="301" t="s">
        <v>88</v>
      </c>
      <c r="C2" s="301" t="s">
        <v>25</v>
      </c>
      <c r="D2" s="302" t="s">
        <v>265</v>
      </c>
      <c r="E2" s="302" t="s">
        <v>226</v>
      </c>
      <c r="F2" s="301" t="s">
        <v>76</v>
      </c>
      <c r="G2" s="301" t="s">
        <v>77</v>
      </c>
      <c r="H2" s="303">
        <v>44118960000</v>
      </c>
      <c r="I2" s="303">
        <v>44118960000</v>
      </c>
      <c r="J2" s="303">
        <v>41273130346</v>
      </c>
      <c r="K2" s="304">
        <f>+J2/I2</f>
        <v>0.93549644746839</v>
      </c>
      <c r="L2" s="303">
        <v>41273130346</v>
      </c>
      <c r="M2" s="304">
        <f t="shared" ref="M2:M43" si="0">+L2/I2</f>
        <v>0.93549644746839</v>
      </c>
    </row>
    <row r="3" spans="1:64" x14ac:dyDescent="0.35">
      <c r="A3" s="301">
        <v>2012</v>
      </c>
      <c r="B3" s="301" t="s">
        <v>88</v>
      </c>
      <c r="C3" s="301" t="s">
        <v>26</v>
      </c>
      <c r="D3" s="302" t="s">
        <v>265</v>
      </c>
      <c r="E3" s="302" t="s">
        <v>226</v>
      </c>
      <c r="F3" s="301" t="s">
        <v>76</v>
      </c>
      <c r="G3" s="301" t="s">
        <v>77</v>
      </c>
      <c r="H3" s="303">
        <v>75680622000</v>
      </c>
      <c r="I3" s="303">
        <v>76901595307</v>
      </c>
      <c r="J3" s="303">
        <v>76831898594</v>
      </c>
      <c r="K3" s="304">
        <f t="shared" ref="K3:K30" si="1">+J3/I3</f>
        <v>0.9990936896338527</v>
      </c>
      <c r="L3" s="303">
        <v>74697697594</v>
      </c>
      <c r="M3" s="304">
        <f t="shared" si="0"/>
        <v>0.97134132648091642</v>
      </c>
    </row>
    <row r="4" spans="1:64" x14ac:dyDescent="0.35">
      <c r="A4" s="301">
        <v>2012</v>
      </c>
      <c r="B4" s="301" t="s">
        <v>88</v>
      </c>
      <c r="C4" s="301" t="s">
        <v>26</v>
      </c>
      <c r="D4" s="302" t="s">
        <v>265</v>
      </c>
      <c r="E4" s="302" t="s">
        <v>226</v>
      </c>
      <c r="F4" s="301" t="s">
        <v>78</v>
      </c>
      <c r="G4" s="301" t="s">
        <v>77</v>
      </c>
      <c r="H4" s="303">
        <v>2693831000</v>
      </c>
      <c r="I4" s="303">
        <v>2320016376</v>
      </c>
      <c r="J4" s="303">
        <v>2255488283</v>
      </c>
      <c r="K4" s="304">
        <f t="shared" si="1"/>
        <v>0.9721863631362575</v>
      </c>
      <c r="L4" s="303">
        <v>1840045025</v>
      </c>
      <c r="M4" s="304">
        <f t="shared" si="0"/>
        <v>0.79311725728956661</v>
      </c>
    </row>
    <row r="5" spans="1:64" x14ac:dyDescent="0.35">
      <c r="A5" s="301">
        <v>2012</v>
      </c>
      <c r="B5" s="301" t="s">
        <v>88</v>
      </c>
      <c r="C5" s="301" t="s">
        <v>27</v>
      </c>
      <c r="D5" s="302" t="s">
        <v>13</v>
      </c>
      <c r="E5" s="302" t="s">
        <v>226</v>
      </c>
      <c r="F5" s="301" t="s">
        <v>76</v>
      </c>
      <c r="G5" s="301" t="s">
        <v>77</v>
      </c>
      <c r="H5" s="303">
        <v>60153403000</v>
      </c>
      <c r="I5" s="303">
        <v>60153403000</v>
      </c>
      <c r="J5" s="303">
        <v>57562071683</v>
      </c>
      <c r="K5" s="304">
        <f t="shared" si="1"/>
        <v>0.95692128478583327</v>
      </c>
      <c r="L5" s="303">
        <v>51859564524</v>
      </c>
      <c r="M5" s="304">
        <f t="shared" si="0"/>
        <v>0.86212187403595442</v>
      </c>
    </row>
    <row r="6" spans="1:64" x14ac:dyDescent="0.35">
      <c r="A6" s="301">
        <v>2012</v>
      </c>
      <c r="B6" s="301" t="s">
        <v>88</v>
      </c>
      <c r="C6" s="301" t="s">
        <v>27</v>
      </c>
      <c r="D6" s="302" t="s">
        <v>13</v>
      </c>
      <c r="E6" s="302" t="s">
        <v>226</v>
      </c>
      <c r="F6" s="301" t="s">
        <v>78</v>
      </c>
      <c r="G6" s="301" t="s">
        <v>77</v>
      </c>
      <c r="H6" s="303">
        <v>47230242000</v>
      </c>
      <c r="I6" s="303">
        <v>42878501626</v>
      </c>
      <c r="J6" s="303">
        <v>34992473585</v>
      </c>
      <c r="K6" s="304">
        <f t="shared" si="1"/>
        <v>0.8160843373263259</v>
      </c>
      <c r="L6" s="303">
        <v>27638108820</v>
      </c>
      <c r="M6" s="304">
        <f t="shared" si="0"/>
        <v>0.6445679716392243</v>
      </c>
    </row>
    <row r="7" spans="1:64" x14ac:dyDescent="0.35">
      <c r="A7" s="301">
        <v>2012</v>
      </c>
      <c r="B7" s="301" t="s">
        <v>88</v>
      </c>
      <c r="C7" s="301" t="s">
        <v>28</v>
      </c>
      <c r="D7" s="302" t="s">
        <v>265</v>
      </c>
      <c r="E7" s="302" t="s">
        <v>226</v>
      </c>
      <c r="F7" s="301" t="s">
        <v>76</v>
      </c>
      <c r="G7" s="301" t="s">
        <v>77</v>
      </c>
      <c r="H7" s="303">
        <v>10433963000</v>
      </c>
      <c r="I7" s="303">
        <v>11433963000</v>
      </c>
      <c r="J7" s="303">
        <v>10676580436</v>
      </c>
      <c r="K7" s="304">
        <f t="shared" si="1"/>
        <v>0.93376027506823311</v>
      </c>
      <c r="L7" s="303">
        <v>10515012372.6</v>
      </c>
      <c r="M7" s="304">
        <f t="shared" si="0"/>
        <v>0.91962973577927443</v>
      </c>
    </row>
    <row r="8" spans="1:64" x14ac:dyDescent="0.35">
      <c r="A8" s="301">
        <v>2012</v>
      </c>
      <c r="B8" s="301" t="s">
        <v>88</v>
      </c>
      <c r="C8" s="301" t="s">
        <v>28</v>
      </c>
      <c r="D8" s="302" t="s">
        <v>265</v>
      </c>
      <c r="E8" s="302" t="s">
        <v>226</v>
      </c>
      <c r="F8" s="301" t="s">
        <v>78</v>
      </c>
      <c r="G8" s="301" t="s">
        <v>77</v>
      </c>
      <c r="H8" s="303">
        <v>500000000</v>
      </c>
      <c r="I8" s="303">
        <v>500000000</v>
      </c>
      <c r="J8" s="303">
        <v>461206624</v>
      </c>
      <c r="K8" s="304">
        <f t="shared" si="1"/>
        <v>0.92241324800000002</v>
      </c>
      <c r="L8" s="303">
        <v>374278624</v>
      </c>
      <c r="M8" s="304">
        <f t="shared" si="0"/>
        <v>0.74855724800000001</v>
      </c>
    </row>
    <row r="9" spans="1:64" x14ac:dyDescent="0.35">
      <c r="A9" s="301">
        <v>2012</v>
      </c>
      <c r="B9" s="301" t="s">
        <v>88</v>
      </c>
      <c r="C9" s="301" t="s">
        <v>29</v>
      </c>
      <c r="D9" s="302" t="s">
        <v>14</v>
      </c>
      <c r="E9" s="302" t="s">
        <v>226</v>
      </c>
      <c r="F9" s="301" t="s">
        <v>76</v>
      </c>
      <c r="G9" s="301" t="s">
        <v>77</v>
      </c>
      <c r="H9" s="303">
        <v>89396240000</v>
      </c>
      <c r="I9" s="303">
        <v>88670399219</v>
      </c>
      <c r="J9" s="303">
        <v>81045165552.300003</v>
      </c>
      <c r="K9" s="304">
        <f t="shared" si="1"/>
        <v>0.91400474415518262</v>
      </c>
      <c r="L9" s="303">
        <v>76874928881.300003</v>
      </c>
      <c r="M9" s="304">
        <f t="shared" si="0"/>
        <v>0.86697397957386768</v>
      </c>
    </row>
    <row r="10" spans="1:64" x14ac:dyDescent="0.35">
      <c r="A10" s="301">
        <v>2012</v>
      </c>
      <c r="B10" s="301" t="s">
        <v>88</v>
      </c>
      <c r="C10" s="301" t="s">
        <v>29</v>
      </c>
      <c r="D10" s="302" t="s">
        <v>14</v>
      </c>
      <c r="E10" s="302" t="s">
        <v>226</v>
      </c>
      <c r="F10" s="301" t="s">
        <v>78</v>
      </c>
      <c r="G10" s="301" t="s">
        <v>77</v>
      </c>
      <c r="H10" s="303">
        <v>78669055000</v>
      </c>
      <c r="I10" s="303">
        <v>79591861666</v>
      </c>
      <c r="J10" s="303">
        <v>69406651146</v>
      </c>
      <c r="K10" s="304">
        <f t="shared" si="1"/>
        <v>0.87203201047437096</v>
      </c>
      <c r="L10" s="303">
        <v>45937108903</v>
      </c>
      <c r="M10" s="304">
        <f t="shared" si="0"/>
        <v>0.57715836696685019</v>
      </c>
    </row>
    <row r="11" spans="1:64" x14ac:dyDescent="0.35">
      <c r="A11" s="301">
        <v>2012</v>
      </c>
      <c r="B11" s="301" t="s">
        <v>88</v>
      </c>
      <c r="C11" s="301" t="s">
        <v>30</v>
      </c>
      <c r="D11" s="302" t="s">
        <v>16</v>
      </c>
      <c r="E11" s="302" t="s">
        <v>226</v>
      </c>
      <c r="F11" s="301" t="s">
        <v>76</v>
      </c>
      <c r="G11" s="301" t="s">
        <v>77</v>
      </c>
      <c r="H11" s="303">
        <v>209449003000</v>
      </c>
      <c r="I11" s="303">
        <v>178956028125</v>
      </c>
      <c r="J11" s="303">
        <v>140502201612</v>
      </c>
      <c r="K11" s="304">
        <f t="shared" si="1"/>
        <v>0.78512136799247589</v>
      </c>
      <c r="L11" s="303">
        <v>127023359886</v>
      </c>
      <c r="M11" s="304">
        <f t="shared" si="0"/>
        <v>0.70980207382159122</v>
      </c>
    </row>
    <row r="12" spans="1:64" x14ac:dyDescent="0.35">
      <c r="A12" s="301">
        <v>2012</v>
      </c>
      <c r="B12" s="301" t="s">
        <v>88</v>
      </c>
      <c r="C12" s="301" t="s">
        <v>30</v>
      </c>
      <c r="D12" s="302" t="s">
        <v>16</v>
      </c>
      <c r="E12" s="302" t="s">
        <v>226</v>
      </c>
      <c r="F12" s="301" t="s">
        <v>79</v>
      </c>
      <c r="G12" s="301" t="s">
        <v>77</v>
      </c>
      <c r="H12" s="303">
        <v>384893865000</v>
      </c>
      <c r="I12" s="303">
        <v>384893865000</v>
      </c>
      <c r="J12" s="303">
        <v>355178670329</v>
      </c>
      <c r="K12" s="304">
        <f t="shared" si="1"/>
        <v>0.92279639304980865</v>
      </c>
      <c r="L12" s="303">
        <v>355020918165</v>
      </c>
      <c r="M12" s="304">
        <f t="shared" si="0"/>
        <v>0.92238653418131256</v>
      </c>
    </row>
    <row r="13" spans="1:64" x14ac:dyDescent="0.35">
      <c r="A13" s="301">
        <v>2012</v>
      </c>
      <c r="B13" s="301" t="s">
        <v>88</v>
      </c>
      <c r="C13" s="301" t="s">
        <v>30</v>
      </c>
      <c r="D13" s="302" t="s">
        <v>16</v>
      </c>
      <c r="E13" s="302" t="s">
        <v>226</v>
      </c>
      <c r="F13" s="301" t="s">
        <v>78</v>
      </c>
      <c r="G13" s="301" t="s">
        <v>77</v>
      </c>
      <c r="H13" s="303">
        <v>56475254000</v>
      </c>
      <c r="I13" s="303">
        <v>56262269977</v>
      </c>
      <c r="J13" s="303">
        <v>36827356074</v>
      </c>
      <c r="K13" s="304">
        <f t="shared" si="1"/>
        <v>0.6545657700809977</v>
      </c>
      <c r="L13" s="303">
        <v>26091449866</v>
      </c>
      <c r="M13" s="304">
        <f t="shared" si="0"/>
        <v>0.46374683916354914</v>
      </c>
    </row>
    <row r="14" spans="1:64" x14ac:dyDescent="0.35">
      <c r="A14" s="301">
        <v>2012</v>
      </c>
      <c r="B14" s="301" t="s">
        <v>88</v>
      </c>
      <c r="C14" s="301" t="s">
        <v>30</v>
      </c>
      <c r="D14" s="302" t="s">
        <v>16</v>
      </c>
      <c r="E14" s="302" t="s">
        <v>226</v>
      </c>
      <c r="F14" s="301" t="s">
        <v>80</v>
      </c>
      <c r="G14" s="301" t="s">
        <v>77</v>
      </c>
      <c r="H14" s="303">
        <v>1109562309000</v>
      </c>
      <c r="I14" s="303">
        <v>1090442337651</v>
      </c>
      <c r="J14" s="303">
        <v>1057450448185</v>
      </c>
      <c r="K14" s="304">
        <f t="shared" si="1"/>
        <v>0.96974448961962523</v>
      </c>
      <c r="L14" s="303">
        <v>1057450448185</v>
      </c>
      <c r="M14" s="304">
        <f t="shared" si="0"/>
        <v>0.96974448961962523</v>
      </c>
    </row>
    <row r="15" spans="1:64" x14ac:dyDescent="0.35">
      <c r="A15" s="301">
        <v>2012</v>
      </c>
      <c r="B15" s="301" t="s">
        <v>88</v>
      </c>
      <c r="C15" s="301" t="s">
        <v>31</v>
      </c>
      <c r="D15" s="302" t="s">
        <v>11</v>
      </c>
      <c r="E15" s="302" t="s">
        <v>226</v>
      </c>
      <c r="F15" s="301" t="s">
        <v>76</v>
      </c>
      <c r="G15" s="301" t="s">
        <v>77</v>
      </c>
      <c r="H15" s="303">
        <v>76733330000</v>
      </c>
      <c r="I15" s="303">
        <v>76733330000</v>
      </c>
      <c r="J15" s="303">
        <v>71852538373.600006</v>
      </c>
      <c r="K15" s="304">
        <f t="shared" si="1"/>
        <v>0.93639280836111249</v>
      </c>
      <c r="L15" s="303">
        <v>67588415552</v>
      </c>
      <c r="M15" s="304">
        <f t="shared" si="0"/>
        <v>0.88082213494448891</v>
      </c>
    </row>
    <row r="16" spans="1:64" x14ac:dyDescent="0.35">
      <c r="A16" s="301">
        <v>2012</v>
      </c>
      <c r="B16" s="301" t="s">
        <v>88</v>
      </c>
      <c r="C16" s="301" t="s">
        <v>31</v>
      </c>
      <c r="D16" s="302" t="s">
        <v>11</v>
      </c>
      <c r="E16" s="302" t="s">
        <v>226</v>
      </c>
      <c r="F16" s="301" t="s">
        <v>78</v>
      </c>
      <c r="G16" s="301" t="s">
        <v>77</v>
      </c>
      <c r="H16" s="303">
        <v>2479172929000</v>
      </c>
      <c r="I16" s="303">
        <v>2437431737815</v>
      </c>
      <c r="J16" s="303">
        <v>2253504574447</v>
      </c>
      <c r="K16" s="304">
        <f t="shared" si="1"/>
        <v>0.92454058896727143</v>
      </c>
      <c r="L16" s="303">
        <v>2039882074994.6699</v>
      </c>
      <c r="M16" s="304">
        <f t="shared" si="0"/>
        <v>0.83689813476511643</v>
      </c>
    </row>
    <row r="17" spans="1:13" x14ac:dyDescent="0.35">
      <c r="A17" s="301">
        <v>2012</v>
      </c>
      <c r="B17" s="301" t="s">
        <v>88</v>
      </c>
      <c r="C17" s="301" t="s">
        <v>32</v>
      </c>
      <c r="D17" s="302" t="s">
        <v>18</v>
      </c>
      <c r="E17" s="302" t="s">
        <v>226</v>
      </c>
      <c r="F17" s="301" t="s">
        <v>76</v>
      </c>
      <c r="G17" s="301" t="s">
        <v>77</v>
      </c>
      <c r="H17" s="303">
        <v>30573544000</v>
      </c>
      <c r="I17" s="303">
        <v>32519775162</v>
      </c>
      <c r="J17" s="303">
        <v>31607454181</v>
      </c>
      <c r="K17" s="304">
        <f t="shared" si="1"/>
        <v>0.97194565532955879</v>
      </c>
      <c r="L17" s="303">
        <v>29427219987</v>
      </c>
      <c r="M17" s="304">
        <f t="shared" si="0"/>
        <v>0.90490231990860404</v>
      </c>
    </row>
    <row r="18" spans="1:13" x14ac:dyDescent="0.35">
      <c r="A18" s="301">
        <v>2012</v>
      </c>
      <c r="B18" s="301" t="s">
        <v>88</v>
      </c>
      <c r="C18" s="301" t="s">
        <v>32</v>
      </c>
      <c r="D18" s="302" t="s">
        <v>18</v>
      </c>
      <c r="E18" s="302" t="s">
        <v>226</v>
      </c>
      <c r="F18" s="301" t="s">
        <v>78</v>
      </c>
      <c r="G18" s="301" t="s">
        <v>77</v>
      </c>
      <c r="H18" s="303">
        <v>304572631000</v>
      </c>
      <c r="I18" s="303">
        <v>272113713656</v>
      </c>
      <c r="J18" s="303">
        <v>201659583269</v>
      </c>
      <c r="K18" s="304">
        <f t="shared" si="1"/>
        <v>0.74108570479447977</v>
      </c>
      <c r="L18" s="303">
        <v>119884494624</v>
      </c>
      <c r="M18" s="304">
        <f t="shared" si="0"/>
        <v>0.44056763260213805</v>
      </c>
    </row>
    <row r="19" spans="1:13" x14ac:dyDescent="0.35">
      <c r="A19" s="301">
        <v>2012</v>
      </c>
      <c r="B19" s="301" t="s">
        <v>88</v>
      </c>
      <c r="C19" s="301" t="s">
        <v>32</v>
      </c>
      <c r="D19" s="302" t="s">
        <v>18</v>
      </c>
      <c r="E19" s="302" t="s">
        <v>226</v>
      </c>
      <c r="F19" s="301" t="s">
        <v>80</v>
      </c>
      <c r="G19" s="301" t="s">
        <v>77</v>
      </c>
      <c r="H19" s="303">
        <v>0</v>
      </c>
      <c r="I19" s="303">
        <v>0</v>
      </c>
      <c r="J19" s="303">
        <v>0</v>
      </c>
      <c r="K19" s="304">
        <v>0</v>
      </c>
      <c r="L19" s="303">
        <v>0</v>
      </c>
      <c r="M19" s="304">
        <v>0</v>
      </c>
    </row>
    <row r="20" spans="1:13" x14ac:dyDescent="0.35">
      <c r="A20" s="301">
        <v>2012</v>
      </c>
      <c r="B20" s="301" t="s">
        <v>88</v>
      </c>
      <c r="C20" s="301" t="s">
        <v>33</v>
      </c>
      <c r="D20" s="302" t="s">
        <v>21</v>
      </c>
      <c r="E20" s="302" t="s">
        <v>226</v>
      </c>
      <c r="F20" s="301" t="s">
        <v>76</v>
      </c>
      <c r="G20" s="301" t="s">
        <v>77</v>
      </c>
      <c r="H20" s="303">
        <v>30781307000</v>
      </c>
      <c r="I20" s="303">
        <v>30666079719</v>
      </c>
      <c r="J20" s="303">
        <v>28892071513</v>
      </c>
      <c r="K20" s="304">
        <f t="shared" si="1"/>
        <v>0.94215079911564747</v>
      </c>
      <c r="L20" s="303">
        <v>27722541561</v>
      </c>
      <c r="M20" s="304">
        <f t="shared" si="0"/>
        <v>0.90401322291690744</v>
      </c>
    </row>
    <row r="21" spans="1:13" x14ac:dyDescent="0.35">
      <c r="A21" s="301">
        <v>2012</v>
      </c>
      <c r="B21" s="301" t="s">
        <v>88</v>
      </c>
      <c r="C21" s="301" t="s">
        <v>34</v>
      </c>
      <c r="D21" s="302" t="s">
        <v>10</v>
      </c>
      <c r="E21" s="302" t="s">
        <v>226</v>
      </c>
      <c r="F21" s="301" t="s">
        <v>76</v>
      </c>
      <c r="G21" s="301" t="s">
        <v>77</v>
      </c>
      <c r="H21" s="303">
        <v>9856143000</v>
      </c>
      <c r="I21" s="303">
        <v>9856143000</v>
      </c>
      <c r="J21" s="303">
        <v>8888649301</v>
      </c>
      <c r="K21" s="304">
        <f t="shared" si="1"/>
        <v>0.90183850832927237</v>
      </c>
      <c r="L21" s="303">
        <v>8458963743</v>
      </c>
      <c r="M21" s="304">
        <f t="shared" si="0"/>
        <v>0.85824279771508993</v>
      </c>
    </row>
    <row r="22" spans="1:13" x14ac:dyDescent="0.35">
      <c r="A22" s="301">
        <v>2012</v>
      </c>
      <c r="B22" s="301" t="s">
        <v>88</v>
      </c>
      <c r="C22" s="301" t="s">
        <v>34</v>
      </c>
      <c r="D22" s="302" t="s">
        <v>10</v>
      </c>
      <c r="E22" s="302" t="s">
        <v>226</v>
      </c>
      <c r="F22" s="301" t="s">
        <v>78</v>
      </c>
      <c r="G22" s="301" t="s">
        <v>77</v>
      </c>
      <c r="H22" s="303">
        <v>63172058000</v>
      </c>
      <c r="I22" s="303">
        <v>60200701675</v>
      </c>
      <c r="J22" s="303">
        <v>42314145523</v>
      </c>
      <c r="K22" s="304">
        <f t="shared" si="1"/>
        <v>0.70288459014045201</v>
      </c>
      <c r="L22" s="303">
        <v>27470195530.290001</v>
      </c>
      <c r="M22" s="304">
        <f t="shared" si="0"/>
        <v>0.45631022174111563</v>
      </c>
    </row>
    <row r="23" spans="1:13" x14ac:dyDescent="0.35">
      <c r="A23" s="301">
        <v>2012</v>
      </c>
      <c r="B23" s="301" t="s">
        <v>88</v>
      </c>
      <c r="C23" s="301" t="s">
        <v>34</v>
      </c>
      <c r="D23" s="302" t="s">
        <v>10</v>
      </c>
      <c r="E23" s="302" t="s">
        <v>226</v>
      </c>
      <c r="F23" s="301" t="s">
        <v>80</v>
      </c>
      <c r="G23" s="301" t="s">
        <v>77</v>
      </c>
      <c r="H23" s="303">
        <v>30000000000</v>
      </c>
      <c r="I23" s="303">
        <v>30000000000</v>
      </c>
      <c r="J23" s="303">
        <v>0</v>
      </c>
      <c r="K23" s="304">
        <f t="shared" si="1"/>
        <v>0</v>
      </c>
      <c r="L23" s="303">
        <v>0</v>
      </c>
      <c r="M23" s="304">
        <f t="shared" si="0"/>
        <v>0</v>
      </c>
    </row>
    <row r="24" spans="1:13" x14ac:dyDescent="0.35">
      <c r="A24" s="301">
        <v>2012</v>
      </c>
      <c r="B24" s="301" t="s">
        <v>88</v>
      </c>
      <c r="C24" s="301" t="s">
        <v>35</v>
      </c>
      <c r="D24" s="302" t="s">
        <v>15</v>
      </c>
      <c r="E24" s="302" t="s">
        <v>226</v>
      </c>
      <c r="F24" s="301" t="s">
        <v>76</v>
      </c>
      <c r="G24" s="301" t="s">
        <v>77</v>
      </c>
      <c r="H24" s="303">
        <v>12936540000</v>
      </c>
      <c r="I24" s="303">
        <v>12936540000</v>
      </c>
      <c r="J24" s="303">
        <v>11826043419</v>
      </c>
      <c r="K24" s="304">
        <f t="shared" si="1"/>
        <v>0.91415814576385956</v>
      </c>
      <c r="L24" s="303">
        <v>11253970387</v>
      </c>
      <c r="M24" s="304">
        <f t="shared" si="0"/>
        <v>0.869936659029385</v>
      </c>
    </row>
    <row r="25" spans="1:13" x14ac:dyDescent="0.35">
      <c r="A25" s="301">
        <v>2012</v>
      </c>
      <c r="B25" s="301" t="s">
        <v>88</v>
      </c>
      <c r="C25" s="301" t="s">
        <v>35</v>
      </c>
      <c r="D25" s="302" t="s">
        <v>15</v>
      </c>
      <c r="E25" s="302" t="s">
        <v>226</v>
      </c>
      <c r="F25" s="301" t="s">
        <v>78</v>
      </c>
      <c r="G25" s="301" t="s">
        <v>77</v>
      </c>
      <c r="H25" s="303">
        <v>124745000000</v>
      </c>
      <c r="I25" s="303">
        <v>122821118352</v>
      </c>
      <c r="J25" s="303">
        <v>112214201066</v>
      </c>
      <c r="K25" s="304">
        <f t="shared" si="1"/>
        <v>0.91363930382394798</v>
      </c>
      <c r="L25" s="303">
        <v>89709163692</v>
      </c>
      <c r="M25" s="304">
        <f t="shared" si="0"/>
        <v>0.73040503860987027</v>
      </c>
    </row>
    <row r="26" spans="1:13" x14ac:dyDescent="0.35">
      <c r="A26" s="301">
        <v>2012</v>
      </c>
      <c r="B26" s="301" t="s">
        <v>88</v>
      </c>
      <c r="C26" s="301" t="s">
        <v>35</v>
      </c>
      <c r="D26" s="302" t="s">
        <v>15</v>
      </c>
      <c r="E26" s="302" t="s">
        <v>226</v>
      </c>
      <c r="F26" s="301" t="s">
        <v>80</v>
      </c>
      <c r="G26" s="301" t="s">
        <v>77</v>
      </c>
      <c r="H26" s="303">
        <v>0</v>
      </c>
      <c r="I26" s="303">
        <v>0</v>
      </c>
      <c r="J26" s="303">
        <v>0</v>
      </c>
      <c r="K26" s="304">
        <v>0</v>
      </c>
      <c r="L26" s="303">
        <v>0</v>
      </c>
      <c r="M26" s="304">
        <v>0</v>
      </c>
    </row>
    <row r="27" spans="1:13" x14ac:dyDescent="0.35">
      <c r="A27" s="301">
        <v>2012</v>
      </c>
      <c r="B27" s="301" t="s">
        <v>88</v>
      </c>
      <c r="C27" s="301" t="s">
        <v>36</v>
      </c>
      <c r="D27" s="302" t="s">
        <v>9</v>
      </c>
      <c r="E27" s="302" t="s">
        <v>226</v>
      </c>
      <c r="F27" s="301" t="s">
        <v>76</v>
      </c>
      <c r="G27" s="301" t="s">
        <v>77</v>
      </c>
      <c r="H27" s="303">
        <v>11181161000</v>
      </c>
      <c r="I27" s="303">
        <v>11136048524</v>
      </c>
      <c r="J27" s="303">
        <v>10896466144</v>
      </c>
      <c r="K27" s="304">
        <f t="shared" si="1"/>
        <v>0.97848587140369758</v>
      </c>
      <c r="L27" s="303">
        <v>10463868848</v>
      </c>
      <c r="M27" s="304">
        <f t="shared" si="0"/>
        <v>0.93963930073119351</v>
      </c>
    </row>
    <row r="28" spans="1:13" x14ac:dyDescent="0.35">
      <c r="A28" s="301">
        <v>2012</v>
      </c>
      <c r="B28" s="301" t="s">
        <v>88</v>
      </c>
      <c r="C28" s="301" t="s">
        <v>36</v>
      </c>
      <c r="D28" s="302" t="s">
        <v>9</v>
      </c>
      <c r="E28" s="302" t="s">
        <v>226</v>
      </c>
      <c r="F28" s="301" t="s">
        <v>78</v>
      </c>
      <c r="G28" s="301" t="s">
        <v>77</v>
      </c>
      <c r="H28" s="303">
        <v>26223562000</v>
      </c>
      <c r="I28" s="303">
        <v>23508240752</v>
      </c>
      <c r="J28" s="303">
        <v>22889098706</v>
      </c>
      <c r="K28" s="304">
        <f t="shared" si="1"/>
        <v>0.97366276564326382</v>
      </c>
      <c r="L28" s="303">
        <v>20587003880</v>
      </c>
      <c r="M28" s="304">
        <f t="shared" si="0"/>
        <v>0.87573562382580794</v>
      </c>
    </row>
    <row r="29" spans="1:13" x14ac:dyDescent="0.35">
      <c r="A29" s="301">
        <v>2012</v>
      </c>
      <c r="B29" s="301" t="s">
        <v>88</v>
      </c>
      <c r="C29" s="301" t="s">
        <v>37</v>
      </c>
      <c r="D29" s="302" t="s">
        <v>20</v>
      </c>
      <c r="E29" s="302" t="s">
        <v>226</v>
      </c>
      <c r="F29" s="301" t="s">
        <v>76</v>
      </c>
      <c r="G29" s="301" t="s">
        <v>77</v>
      </c>
      <c r="H29" s="303">
        <v>41404044000</v>
      </c>
      <c r="I29" s="303">
        <v>44143278222</v>
      </c>
      <c r="J29" s="303">
        <v>41671806097</v>
      </c>
      <c r="K29" s="304">
        <f t="shared" si="1"/>
        <v>0.94401249239871188</v>
      </c>
      <c r="L29" s="303">
        <v>40229219325</v>
      </c>
      <c r="M29" s="304">
        <f t="shared" si="0"/>
        <v>0.91133284489394073</v>
      </c>
    </row>
    <row r="30" spans="1:13" x14ac:dyDescent="0.35">
      <c r="A30" s="301">
        <v>2012</v>
      </c>
      <c r="B30" s="301" t="s">
        <v>88</v>
      </c>
      <c r="C30" s="301" t="s">
        <v>37</v>
      </c>
      <c r="D30" s="302" t="s">
        <v>20</v>
      </c>
      <c r="E30" s="302" t="s">
        <v>226</v>
      </c>
      <c r="F30" s="301" t="s">
        <v>78</v>
      </c>
      <c r="G30" s="301" t="s">
        <v>77</v>
      </c>
      <c r="H30" s="303">
        <v>27701000000</v>
      </c>
      <c r="I30" s="303">
        <v>26494841724</v>
      </c>
      <c r="J30" s="303">
        <v>25284115939</v>
      </c>
      <c r="K30" s="304">
        <f t="shared" si="1"/>
        <v>0.9543033395854077</v>
      </c>
      <c r="L30" s="303">
        <v>20373378547</v>
      </c>
      <c r="M30" s="304">
        <f t="shared" si="0"/>
        <v>0.7689564164689856</v>
      </c>
    </row>
    <row r="31" spans="1:13" x14ac:dyDescent="0.35">
      <c r="A31" s="301">
        <v>2012</v>
      </c>
      <c r="B31" s="301" t="s">
        <v>88</v>
      </c>
      <c r="C31" s="301" t="s">
        <v>37</v>
      </c>
      <c r="D31" s="302" t="s">
        <v>20</v>
      </c>
      <c r="E31" s="302" t="s">
        <v>226</v>
      </c>
      <c r="F31" s="301" t="s">
        <v>80</v>
      </c>
      <c r="G31" s="301" t="s">
        <v>77</v>
      </c>
      <c r="H31" s="303">
        <v>0</v>
      </c>
      <c r="I31" s="303">
        <v>0</v>
      </c>
      <c r="J31" s="303">
        <v>0</v>
      </c>
      <c r="K31" s="304">
        <v>0</v>
      </c>
      <c r="L31" s="303">
        <v>0</v>
      </c>
      <c r="M31" s="304">
        <v>0</v>
      </c>
    </row>
    <row r="32" spans="1:13" x14ac:dyDescent="0.35">
      <c r="A32" s="301">
        <v>2012</v>
      </c>
      <c r="B32" s="301" t="s">
        <v>88</v>
      </c>
      <c r="C32" s="301" t="s">
        <v>38</v>
      </c>
      <c r="D32" s="302" t="s">
        <v>248</v>
      </c>
      <c r="E32" s="302" t="s">
        <v>226</v>
      </c>
      <c r="F32" s="301" t="s">
        <v>76</v>
      </c>
      <c r="G32" s="301" t="s">
        <v>77</v>
      </c>
      <c r="H32" s="303">
        <v>0</v>
      </c>
      <c r="I32" s="303">
        <v>0</v>
      </c>
      <c r="J32" s="303">
        <v>0</v>
      </c>
      <c r="K32" s="304">
        <v>0</v>
      </c>
      <c r="L32" s="303">
        <v>0</v>
      </c>
      <c r="M32" s="304">
        <v>0</v>
      </c>
    </row>
    <row r="33" spans="1:13" x14ac:dyDescent="0.35">
      <c r="A33" s="301">
        <v>2012</v>
      </c>
      <c r="B33" s="301" t="s">
        <v>88</v>
      </c>
      <c r="C33" s="301" t="s">
        <v>38</v>
      </c>
      <c r="D33" s="302" t="s">
        <v>248</v>
      </c>
      <c r="E33" s="302" t="s">
        <v>226</v>
      </c>
      <c r="F33" s="301" t="s">
        <v>78</v>
      </c>
      <c r="G33" s="301" t="s">
        <v>77</v>
      </c>
      <c r="H33" s="303">
        <v>0</v>
      </c>
      <c r="I33" s="303">
        <v>0</v>
      </c>
      <c r="J33" s="303">
        <v>0</v>
      </c>
      <c r="K33" s="304">
        <v>0</v>
      </c>
      <c r="L33" s="303">
        <v>0</v>
      </c>
      <c r="M33" s="304">
        <v>0</v>
      </c>
    </row>
    <row r="34" spans="1:13" x14ac:dyDescent="0.35">
      <c r="A34" s="301">
        <v>2012</v>
      </c>
      <c r="B34" s="301" t="s">
        <v>88</v>
      </c>
      <c r="C34" s="301" t="s">
        <v>39</v>
      </c>
      <c r="D34" s="302" t="s">
        <v>17</v>
      </c>
      <c r="E34" s="302" t="s">
        <v>226</v>
      </c>
      <c r="F34" s="301" t="s">
        <v>76</v>
      </c>
      <c r="G34" s="301" t="s">
        <v>77</v>
      </c>
      <c r="H34" s="303">
        <v>18771346000</v>
      </c>
      <c r="I34" s="303">
        <v>18771346000</v>
      </c>
      <c r="J34" s="303">
        <v>18243189792</v>
      </c>
      <c r="K34" s="304">
        <f t="shared" ref="K34:K43" si="2">+J34/I34</f>
        <v>0.97186370077031237</v>
      </c>
      <c r="L34" s="303">
        <v>17565308872</v>
      </c>
      <c r="M34" s="304">
        <f t="shared" si="0"/>
        <v>0.93575116414134607</v>
      </c>
    </row>
    <row r="35" spans="1:13" x14ac:dyDescent="0.35">
      <c r="A35" s="301">
        <v>2012</v>
      </c>
      <c r="B35" s="301" t="s">
        <v>88</v>
      </c>
      <c r="C35" s="301" t="s">
        <v>39</v>
      </c>
      <c r="D35" s="302" t="s">
        <v>17</v>
      </c>
      <c r="E35" s="302" t="s">
        <v>226</v>
      </c>
      <c r="F35" s="301" t="s">
        <v>78</v>
      </c>
      <c r="G35" s="301" t="s">
        <v>77</v>
      </c>
      <c r="H35" s="303">
        <v>608857479000</v>
      </c>
      <c r="I35" s="303">
        <v>610811189704</v>
      </c>
      <c r="J35" s="303">
        <v>600280392149</v>
      </c>
      <c r="K35" s="304">
        <f t="shared" si="2"/>
        <v>0.98275932443198488</v>
      </c>
      <c r="L35" s="303">
        <v>503161200087</v>
      </c>
      <c r="M35" s="304">
        <f t="shared" si="0"/>
        <v>0.82375897588063618</v>
      </c>
    </row>
    <row r="36" spans="1:13" x14ac:dyDescent="0.35">
      <c r="A36" s="301">
        <v>2012</v>
      </c>
      <c r="B36" s="301" t="s">
        <v>88</v>
      </c>
      <c r="C36" s="301" t="s">
        <v>40</v>
      </c>
      <c r="D36" s="302" t="s">
        <v>13</v>
      </c>
      <c r="E36" s="302" t="s">
        <v>226</v>
      </c>
      <c r="F36" s="301" t="s">
        <v>76</v>
      </c>
      <c r="G36" s="301" t="s">
        <v>77</v>
      </c>
      <c r="H36" s="303">
        <v>5735689000</v>
      </c>
      <c r="I36" s="303">
        <v>5734181086</v>
      </c>
      <c r="J36" s="303">
        <v>4797340245</v>
      </c>
      <c r="K36" s="304">
        <f t="shared" si="2"/>
        <v>0.83662168547706028</v>
      </c>
      <c r="L36" s="303">
        <v>4624036922</v>
      </c>
      <c r="M36" s="304">
        <f t="shared" si="0"/>
        <v>0.80639883056528916</v>
      </c>
    </row>
    <row r="37" spans="1:13" x14ac:dyDescent="0.35">
      <c r="A37" s="301">
        <v>2012</v>
      </c>
      <c r="B37" s="301" t="s">
        <v>88</v>
      </c>
      <c r="C37" s="301" t="s">
        <v>40</v>
      </c>
      <c r="D37" s="302" t="s">
        <v>13</v>
      </c>
      <c r="E37" s="302" t="s">
        <v>226</v>
      </c>
      <c r="F37" s="301" t="s">
        <v>78</v>
      </c>
      <c r="G37" s="301" t="s">
        <v>77</v>
      </c>
      <c r="H37" s="303">
        <v>3290000000</v>
      </c>
      <c r="I37" s="303">
        <v>3290000000</v>
      </c>
      <c r="J37" s="303">
        <v>2576311001</v>
      </c>
      <c r="K37" s="304">
        <f t="shared" si="2"/>
        <v>0.78307325258358662</v>
      </c>
      <c r="L37" s="303">
        <v>2112713778</v>
      </c>
      <c r="M37" s="304">
        <f t="shared" si="0"/>
        <v>0.64216224255319154</v>
      </c>
    </row>
    <row r="38" spans="1:13" x14ac:dyDescent="0.35">
      <c r="A38" s="301">
        <v>2012</v>
      </c>
      <c r="B38" s="301" t="s">
        <v>88</v>
      </c>
      <c r="C38" s="301" t="s">
        <v>41</v>
      </c>
      <c r="D38" s="302" t="s">
        <v>8</v>
      </c>
      <c r="E38" s="302" t="s">
        <v>226</v>
      </c>
      <c r="F38" s="301" t="s">
        <v>76</v>
      </c>
      <c r="G38" s="301" t="s">
        <v>77</v>
      </c>
      <c r="H38" s="303">
        <v>21599327000</v>
      </c>
      <c r="I38" s="303">
        <v>21599327000</v>
      </c>
      <c r="J38" s="303">
        <v>19495342582</v>
      </c>
      <c r="K38" s="304">
        <f t="shared" si="2"/>
        <v>0.90259027894711719</v>
      </c>
      <c r="L38" s="303">
        <v>17992837106</v>
      </c>
      <c r="M38" s="304">
        <f t="shared" si="0"/>
        <v>0.83302767285295509</v>
      </c>
    </row>
    <row r="39" spans="1:13" x14ac:dyDescent="0.35">
      <c r="A39" s="301">
        <v>2012</v>
      </c>
      <c r="B39" s="301" t="s">
        <v>88</v>
      </c>
      <c r="C39" s="301" t="s">
        <v>41</v>
      </c>
      <c r="D39" s="302" t="s">
        <v>8</v>
      </c>
      <c r="E39" s="302" t="s">
        <v>226</v>
      </c>
      <c r="F39" s="301" t="s">
        <v>78</v>
      </c>
      <c r="G39" s="301" t="s">
        <v>77</v>
      </c>
      <c r="H39" s="303">
        <v>53852377000</v>
      </c>
      <c r="I39" s="303">
        <v>51057140663</v>
      </c>
      <c r="J39" s="303">
        <v>46641637635</v>
      </c>
      <c r="K39" s="304">
        <f t="shared" si="2"/>
        <v>0.91351840368139103</v>
      </c>
      <c r="L39" s="303">
        <v>33333387491</v>
      </c>
      <c r="M39" s="304">
        <f t="shared" si="0"/>
        <v>0.65286436056055874</v>
      </c>
    </row>
    <row r="40" spans="1:13" x14ac:dyDescent="0.35">
      <c r="A40" s="301">
        <v>2012</v>
      </c>
      <c r="B40" s="301" t="s">
        <v>88</v>
      </c>
      <c r="C40" s="301" t="s">
        <v>42</v>
      </c>
      <c r="D40" s="302" t="s">
        <v>14</v>
      </c>
      <c r="E40" s="302" t="s">
        <v>226</v>
      </c>
      <c r="F40" s="301" t="s">
        <v>76</v>
      </c>
      <c r="G40" s="301" t="s">
        <v>77</v>
      </c>
      <c r="H40" s="303">
        <v>7633090000</v>
      </c>
      <c r="I40" s="303">
        <v>7571483446</v>
      </c>
      <c r="J40" s="303">
        <v>7005740302</v>
      </c>
      <c r="K40" s="304">
        <f t="shared" si="2"/>
        <v>0.92527974893759013</v>
      </c>
      <c r="L40" s="303">
        <v>6742292957</v>
      </c>
      <c r="M40" s="304">
        <f t="shared" si="0"/>
        <v>0.89048506875649847</v>
      </c>
    </row>
    <row r="41" spans="1:13" x14ac:dyDescent="0.35">
      <c r="A41" s="301">
        <v>2012</v>
      </c>
      <c r="B41" s="301" t="s">
        <v>88</v>
      </c>
      <c r="C41" s="301" t="s">
        <v>42</v>
      </c>
      <c r="D41" s="302" t="s">
        <v>14</v>
      </c>
      <c r="E41" s="302" t="s">
        <v>226</v>
      </c>
      <c r="F41" s="301" t="s">
        <v>78</v>
      </c>
      <c r="G41" s="301" t="s">
        <v>77</v>
      </c>
      <c r="H41" s="303">
        <v>9530565000</v>
      </c>
      <c r="I41" s="303">
        <v>9240762416</v>
      </c>
      <c r="J41" s="303">
        <v>8868651365</v>
      </c>
      <c r="K41" s="304">
        <f t="shared" si="2"/>
        <v>0.95973156388528014</v>
      </c>
      <c r="L41" s="303">
        <v>6549840536</v>
      </c>
      <c r="M41" s="304">
        <f t="shared" si="0"/>
        <v>0.70879871607338596</v>
      </c>
    </row>
    <row r="42" spans="1:13" x14ac:dyDescent="0.35">
      <c r="A42" s="301">
        <v>2012</v>
      </c>
      <c r="B42" s="301" t="s">
        <v>88</v>
      </c>
      <c r="C42" s="301" t="s">
        <v>43</v>
      </c>
      <c r="D42" s="302" t="s">
        <v>22</v>
      </c>
      <c r="E42" s="302" t="s">
        <v>226</v>
      </c>
      <c r="F42" s="301" t="s">
        <v>76</v>
      </c>
      <c r="G42" s="301" t="s">
        <v>77</v>
      </c>
      <c r="H42" s="303">
        <v>46530296000</v>
      </c>
      <c r="I42" s="303">
        <v>46530296000</v>
      </c>
      <c r="J42" s="303">
        <v>34621261274</v>
      </c>
      <c r="K42" s="304">
        <f t="shared" si="2"/>
        <v>0.74405847910359302</v>
      </c>
      <c r="L42" s="303">
        <v>33439848127</v>
      </c>
      <c r="M42" s="304">
        <f t="shared" si="0"/>
        <v>0.71866828715209552</v>
      </c>
    </row>
    <row r="43" spans="1:13" x14ac:dyDescent="0.35">
      <c r="A43" s="301">
        <v>2012</v>
      </c>
      <c r="B43" s="301" t="s">
        <v>88</v>
      </c>
      <c r="C43" s="301" t="s">
        <v>43</v>
      </c>
      <c r="D43" s="302" t="s">
        <v>22</v>
      </c>
      <c r="E43" s="302" t="s">
        <v>226</v>
      </c>
      <c r="F43" s="301" t="s">
        <v>78</v>
      </c>
      <c r="G43" s="301" t="s">
        <v>77</v>
      </c>
      <c r="H43" s="303">
        <v>41968151000</v>
      </c>
      <c r="I43" s="303">
        <v>41968151000</v>
      </c>
      <c r="J43" s="303">
        <v>41552041622</v>
      </c>
      <c r="K43" s="304">
        <f t="shared" si="2"/>
        <v>0.99008511530565169</v>
      </c>
      <c r="L43" s="303">
        <v>27792457861</v>
      </c>
      <c r="M43" s="304">
        <f t="shared" si="0"/>
        <v>0.66222736048104669</v>
      </c>
    </row>
    <row r="44" spans="1:13" x14ac:dyDescent="0.35">
      <c r="A44" s="301">
        <v>2012</v>
      </c>
      <c r="B44" s="301" t="s">
        <v>88</v>
      </c>
      <c r="C44" s="301" t="s">
        <v>44</v>
      </c>
      <c r="D44" s="302" t="s">
        <v>12</v>
      </c>
      <c r="E44" s="302" t="s">
        <v>226</v>
      </c>
      <c r="F44" s="301" t="s">
        <v>76</v>
      </c>
      <c r="G44" s="301" t="s">
        <v>77</v>
      </c>
      <c r="H44" s="303">
        <v>0</v>
      </c>
      <c r="I44" s="303">
        <v>0</v>
      </c>
      <c r="J44" s="303">
        <v>0</v>
      </c>
      <c r="K44" s="304">
        <v>0</v>
      </c>
      <c r="L44" s="303">
        <v>0</v>
      </c>
      <c r="M44" s="304">
        <v>0</v>
      </c>
    </row>
    <row r="45" spans="1:13" x14ac:dyDescent="0.35">
      <c r="A45" s="301">
        <v>2012</v>
      </c>
      <c r="B45" s="301" t="s">
        <v>88</v>
      </c>
      <c r="C45" s="301" t="s">
        <v>44</v>
      </c>
      <c r="D45" s="302" t="s">
        <v>12</v>
      </c>
      <c r="E45" s="302" t="s">
        <v>226</v>
      </c>
      <c r="F45" s="301" t="s">
        <v>78</v>
      </c>
      <c r="G45" s="301" t="s">
        <v>77</v>
      </c>
      <c r="H45" s="303">
        <v>0</v>
      </c>
      <c r="I45" s="303">
        <v>0</v>
      </c>
      <c r="J45" s="303">
        <v>0</v>
      </c>
      <c r="K45" s="304">
        <v>0</v>
      </c>
      <c r="L45" s="303">
        <v>0</v>
      </c>
      <c r="M45" s="304">
        <v>0</v>
      </c>
    </row>
    <row r="46" spans="1:13" x14ac:dyDescent="0.35">
      <c r="A46" s="301">
        <v>2012</v>
      </c>
      <c r="B46" s="301" t="s">
        <v>88</v>
      </c>
      <c r="C46" s="301" t="s">
        <v>45</v>
      </c>
      <c r="D46" s="302" t="s">
        <v>22</v>
      </c>
      <c r="E46" s="302" t="s">
        <v>226</v>
      </c>
      <c r="F46" s="301" t="s">
        <v>76</v>
      </c>
      <c r="G46" s="301" t="s">
        <v>77</v>
      </c>
      <c r="H46" s="303">
        <v>0</v>
      </c>
      <c r="I46" s="303">
        <v>0</v>
      </c>
      <c r="J46" s="303">
        <v>0</v>
      </c>
      <c r="K46" s="304">
        <v>0</v>
      </c>
      <c r="L46" s="303">
        <v>0</v>
      </c>
      <c r="M46" s="304">
        <v>0</v>
      </c>
    </row>
    <row r="47" spans="1:13" x14ac:dyDescent="0.35">
      <c r="A47" s="301">
        <v>2012</v>
      </c>
      <c r="B47" s="301" t="s">
        <v>88</v>
      </c>
      <c r="C47" s="301" t="s">
        <v>45</v>
      </c>
      <c r="D47" s="302" t="s">
        <v>22</v>
      </c>
      <c r="E47" s="302" t="s">
        <v>226</v>
      </c>
      <c r="F47" s="301" t="s">
        <v>78</v>
      </c>
      <c r="G47" s="301" t="s">
        <v>77</v>
      </c>
      <c r="H47" s="303">
        <v>0</v>
      </c>
      <c r="I47" s="303">
        <v>0</v>
      </c>
      <c r="J47" s="303">
        <v>0</v>
      </c>
      <c r="K47" s="304">
        <v>0</v>
      </c>
      <c r="L47" s="303">
        <v>0</v>
      </c>
      <c r="M47" s="304">
        <v>0</v>
      </c>
    </row>
    <row r="48" spans="1:13" x14ac:dyDescent="0.35">
      <c r="A48" s="301">
        <v>2012</v>
      </c>
      <c r="B48" s="301" t="s">
        <v>88</v>
      </c>
      <c r="C48" s="301" t="s">
        <v>46</v>
      </c>
      <c r="D48" s="302" t="s">
        <v>10</v>
      </c>
      <c r="E48" s="302" t="s">
        <v>228</v>
      </c>
      <c r="F48" s="301" t="s">
        <v>76</v>
      </c>
      <c r="G48" s="301" t="s">
        <v>77</v>
      </c>
      <c r="H48" s="303">
        <v>8733839000</v>
      </c>
      <c r="I48" s="303">
        <v>8212076946</v>
      </c>
      <c r="J48" s="303">
        <v>6936104479</v>
      </c>
      <c r="K48" s="304">
        <f t="shared" ref="K48:K95" si="3">+J48/I48</f>
        <v>0.84462244138841025</v>
      </c>
      <c r="L48" s="303">
        <v>6770458031</v>
      </c>
      <c r="M48" s="304">
        <f t="shared" ref="M48:M90" si="4">+L48/I48</f>
        <v>0.824451362976793</v>
      </c>
    </row>
    <row r="49" spans="1:13" x14ac:dyDescent="0.35">
      <c r="A49" s="301">
        <v>2012</v>
      </c>
      <c r="B49" s="301" t="s">
        <v>88</v>
      </c>
      <c r="C49" s="301" t="s">
        <v>46</v>
      </c>
      <c r="D49" s="302" t="s">
        <v>10</v>
      </c>
      <c r="E49" s="302" t="s">
        <v>228</v>
      </c>
      <c r="F49" s="301" t="s">
        <v>78</v>
      </c>
      <c r="G49" s="301" t="s">
        <v>77</v>
      </c>
      <c r="H49" s="303">
        <v>52244441000</v>
      </c>
      <c r="I49" s="303">
        <v>52244441000</v>
      </c>
      <c r="J49" s="303">
        <v>49480766906</v>
      </c>
      <c r="K49" s="304">
        <f t="shared" si="3"/>
        <v>0.94710108786502278</v>
      </c>
      <c r="L49" s="303">
        <v>30176476492</v>
      </c>
      <c r="M49" s="304">
        <f t="shared" si="4"/>
        <v>0.57760167233868953</v>
      </c>
    </row>
    <row r="50" spans="1:13" x14ac:dyDescent="0.35">
      <c r="A50" s="301">
        <v>2012</v>
      </c>
      <c r="B50" s="301" t="s">
        <v>88</v>
      </c>
      <c r="C50" s="301" t="s">
        <v>47</v>
      </c>
      <c r="D50" s="302" t="s">
        <v>21</v>
      </c>
      <c r="E50" s="302" t="s">
        <v>228</v>
      </c>
      <c r="F50" s="301" t="s">
        <v>76</v>
      </c>
      <c r="G50" s="301" t="s">
        <v>77</v>
      </c>
      <c r="H50" s="303">
        <v>20656516000</v>
      </c>
      <c r="I50" s="303">
        <v>34374669346</v>
      </c>
      <c r="J50" s="303">
        <v>30577009189</v>
      </c>
      <c r="K50" s="304">
        <f t="shared" si="3"/>
        <v>0.88952155091953156</v>
      </c>
      <c r="L50" s="303">
        <v>27844068452</v>
      </c>
      <c r="M50" s="304">
        <f t="shared" si="4"/>
        <v>0.81001705563285853</v>
      </c>
    </row>
    <row r="51" spans="1:13" x14ac:dyDescent="0.35">
      <c r="A51" s="301">
        <v>2012</v>
      </c>
      <c r="B51" s="301" t="s">
        <v>88</v>
      </c>
      <c r="C51" s="301" t="s">
        <v>47</v>
      </c>
      <c r="D51" s="302" t="s">
        <v>21</v>
      </c>
      <c r="E51" s="302" t="s">
        <v>228</v>
      </c>
      <c r="F51" s="301" t="s">
        <v>78</v>
      </c>
      <c r="G51" s="301" t="s">
        <v>77</v>
      </c>
      <c r="H51" s="303">
        <v>1654830902000</v>
      </c>
      <c r="I51" s="303">
        <v>1733786243153</v>
      </c>
      <c r="J51" s="303">
        <v>1574367902483</v>
      </c>
      <c r="K51" s="304">
        <f t="shared" si="3"/>
        <v>0.90805190587965001</v>
      </c>
      <c r="L51" s="303">
        <v>1303587416894</v>
      </c>
      <c r="M51" s="304">
        <f t="shared" si="4"/>
        <v>0.75187320354056086</v>
      </c>
    </row>
    <row r="52" spans="1:13" x14ac:dyDescent="0.35">
      <c r="A52" s="301">
        <v>2012</v>
      </c>
      <c r="B52" s="301" t="s">
        <v>88</v>
      </c>
      <c r="C52" s="301" t="s">
        <v>47</v>
      </c>
      <c r="D52" s="302" t="s">
        <v>21</v>
      </c>
      <c r="E52" s="302" t="s">
        <v>228</v>
      </c>
      <c r="F52" s="301" t="s">
        <v>80</v>
      </c>
      <c r="G52" s="301" t="s">
        <v>77</v>
      </c>
      <c r="H52" s="303">
        <v>3468596000</v>
      </c>
      <c r="I52" s="303">
        <v>2741843000</v>
      </c>
      <c r="J52" s="303">
        <v>2705419930</v>
      </c>
      <c r="K52" s="304">
        <f t="shared" si="3"/>
        <v>0.98671584405088109</v>
      </c>
      <c r="L52" s="303">
        <v>2466826253</v>
      </c>
      <c r="M52" s="304">
        <f t="shared" si="4"/>
        <v>0.8996963914418149</v>
      </c>
    </row>
    <row r="53" spans="1:13" x14ac:dyDescent="0.35">
      <c r="A53" s="301">
        <v>2012</v>
      </c>
      <c r="B53" s="301" t="s">
        <v>88</v>
      </c>
      <c r="C53" s="301" t="s">
        <v>48</v>
      </c>
      <c r="D53" s="302" t="s">
        <v>8</v>
      </c>
      <c r="E53" s="302" t="s">
        <v>228</v>
      </c>
      <c r="F53" s="301" t="s">
        <v>76</v>
      </c>
      <c r="G53" s="301" t="s">
        <v>77</v>
      </c>
      <c r="H53" s="303">
        <v>4178446000</v>
      </c>
      <c r="I53" s="303">
        <v>4143708293</v>
      </c>
      <c r="J53" s="303">
        <v>3565872125</v>
      </c>
      <c r="K53" s="304">
        <f t="shared" si="3"/>
        <v>0.86055095408715343</v>
      </c>
      <c r="L53" s="303">
        <v>3308031978</v>
      </c>
      <c r="M53" s="304">
        <f t="shared" si="4"/>
        <v>0.79832646124928375</v>
      </c>
    </row>
    <row r="54" spans="1:13" x14ac:dyDescent="0.35">
      <c r="A54" s="301">
        <v>2012</v>
      </c>
      <c r="B54" s="301" t="s">
        <v>88</v>
      </c>
      <c r="C54" s="301" t="s">
        <v>48</v>
      </c>
      <c r="D54" s="302" t="s">
        <v>8</v>
      </c>
      <c r="E54" s="302" t="s">
        <v>228</v>
      </c>
      <c r="F54" s="301" t="s">
        <v>78</v>
      </c>
      <c r="G54" s="301" t="s">
        <v>77</v>
      </c>
      <c r="H54" s="303">
        <v>37793563000</v>
      </c>
      <c r="I54" s="303">
        <v>37647821853</v>
      </c>
      <c r="J54" s="303">
        <v>32852675250</v>
      </c>
      <c r="K54" s="304">
        <f t="shared" si="3"/>
        <v>0.87263149985879207</v>
      </c>
      <c r="L54" s="303">
        <v>23136439126</v>
      </c>
      <c r="M54" s="304">
        <f t="shared" si="4"/>
        <v>0.6145492086192591</v>
      </c>
    </row>
    <row r="55" spans="1:13" x14ac:dyDescent="0.35">
      <c r="A55" s="301">
        <v>2012</v>
      </c>
      <c r="B55" s="301" t="s">
        <v>88</v>
      </c>
      <c r="C55" s="301" t="s">
        <v>49</v>
      </c>
      <c r="D55" s="302" t="s">
        <v>18</v>
      </c>
      <c r="E55" s="302" t="s">
        <v>228</v>
      </c>
      <c r="F55" s="301" t="s">
        <v>76</v>
      </c>
      <c r="G55" s="301" t="s">
        <v>77</v>
      </c>
      <c r="H55" s="303">
        <v>47478001000</v>
      </c>
      <c r="I55" s="303">
        <v>47438419945</v>
      </c>
      <c r="J55" s="303">
        <v>46325917385</v>
      </c>
      <c r="K55" s="304">
        <f t="shared" si="3"/>
        <v>0.97654849041578884</v>
      </c>
      <c r="L55" s="303">
        <v>42274989804</v>
      </c>
      <c r="M55" s="304">
        <f t="shared" si="4"/>
        <v>0.89115509861023046</v>
      </c>
    </row>
    <row r="56" spans="1:13" x14ac:dyDescent="0.35">
      <c r="A56" s="301">
        <v>2012</v>
      </c>
      <c r="B56" s="301" t="s">
        <v>88</v>
      </c>
      <c r="C56" s="301" t="s">
        <v>49</v>
      </c>
      <c r="D56" s="302" t="s">
        <v>18</v>
      </c>
      <c r="E56" s="302" t="s">
        <v>228</v>
      </c>
      <c r="F56" s="301" t="s">
        <v>79</v>
      </c>
      <c r="G56" s="301" t="s">
        <v>77</v>
      </c>
      <c r="H56" s="303">
        <v>0</v>
      </c>
      <c r="I56" s="303">
        <v>0</v>
      </c>
      <c r="J56" s="303">
        <v>0</v>
      </c>
      <c r="K56" s="304">
        <v>0</v>
      </c>
      <c r="L56" s="303">
        <v>0</v>
      </c>
      <c r="M56" s="304">
        <v>0</v>
      </c>
    </row>
    <row r="57" spans="1:13" x14ac:dyDescent="0.35">
      <c r="A57" s="301">
        <v>2012</v>
      </c>
      <c r="B57" s="301" t="s">
        <v>88</v>
      </c>
      <c r="C57" s="301" t="s">
        <v>49</v>
      </c>
      <c r="D57" s="302" t="s">
        <v>18</v>
      </c>
      <c r="E57" s="302" t="s">
        <v>228</v>
      </c>
      <c r="F57" s="301" t="s">
        <v>78</v>
      </c>
      <c r="G57" s="301" t="s">
        <v>77</v>
      </c>
      <c r="H57" s="303">
        <v>1397616034000</v>
      </c>
      <c r="I57" s="303">
        <v>1174456954574</v>
      </c>
      <c r="J57" s="303">
        <v>798234886003</v>
      </c>
      <c r="K57" s="304">
        <f t="shared" si="3"/>
        <v>0.6796629564789255</v>
      </c>
      <c r="L57" s="303">
        <v>392136347595</v>
      </c>
      <c r="M57" s="304">
        <f t="shared" si="4"/>
        <v>0.33388737328158274</v>
      </c>
    </row>
    <row r="58" spans="1:13" x14ac:dyDescent="0.35">
      <c r="A58" s="301">
        <v>2012</v>
      </c>
      <c r="B58" s="301" t="s">
        <v>88</v>
      </c>
      <c r="C58" s="301" t="s">
        <v>49</v>
      </c>
      <c r="D58" s="302" t="s">
        <v>18</v>
      </c>
      <c r="E58" s="302" t="s">
        <v>228</v>
      </c>
      <c r="F58" s="301" t="s">
        <v>80</v>
      </c>
      <c r="G58" s="301" t="s">
        <v>77</v>
      </c>
      <c r="H58" s="303">
        <v>0</v>
      </c>
      <c r="I58" s="303">
        <v>0</v>
      </c>
      <c r="J58" s="303">
        <v>0</v>
      </c>
      <c r="K58" s="304">
        <v>0</v>
      </c>
      <c r="L58" s="303">
        <v>0</v>
      </c>
      <c r="M58" s="304">
        <v>0</v>
      </c>
    </row>
    <row r="59" spans="1:13" x14ac:dyDescent="0.35">
      <c r="A59" s="301">
        <v>2012</v>
      </c>
      <c r="B59" s="301" t="s">
        <v>88</v>
      </c>
      <c r="C59" s="301" t="s">
        <v>50</v>
      </c>
      <c r="D59" s="302" t="s">
        <v>16</v>
      </c>
      <c r="E59" s="302" t="s">
        <v>228</v>
      </c>
      <c r="F59" s="301" t="s">
        <v>76</v>
      </c>
      <c r="G59" s="301" t="s">
        <v>77</v>
      </c>
      <c r="H59" s="303">
        <v>326812202000</v>
      </c>
      <c r="I59" s="303">
        <v>326812202000</v>
      </c>
      <c r="J59" s="303">
        <v>323228769759</v>
      </c>
      <c r="K59" s="304">
        <f t="shared" si="3"/>
        <v>0.98903519446620902</v>
      </c>
      <c r="L59" s="303">
        <v>321630741620</v>
      </c>
      <c r="M59" s="304">
        <f t="shared" si="4"/>
        <v>0.98414545005268805</v>
      </c>
    </row>
    <row r="60" spans="1:13" x14ac:dyDescent="0.35">
      <c r="A60" s="301">
        <v>2012</v>
      </c>
      <c r="B60" s="301" t="s">
        <v>88</v>
      </c>
      <c r="C60" s="301" t="s">
        <v>50</v>
      </c>
      <c r="D60" s="302" t="s">
        <v>16</v>
      </c>
      <c r="E60" s="302" t="s">
        <v>228</v>
      </c>
      <c r="F60" s="301" t="s">
        <v>79</v>
      </c>
      <c r="G60" s="301" t="s">
        <v>77</v>
      </c>
      <c r="H60" s="303">
        <v>150000000000</v>
      </c>
      <c r="I60" s="303">
        <v>150000000000</v>
      </c>
      <c r="J60" s="303">
        <v>150000000000</v>
      </c>
      <c r="K60" s="304">
        <f t="shared" si="3"/>
        <v>1</v>
      </c>
      <c r="L60" s="303">
        <v>150000000000</v>
      </c>
      <c r="M60" s="304">
        <f t="shared" si="4"/>
        <v>1</v>
      </c>
    </row>
    <row r="61" spans="1:13" x14ac:dyDescent="0.35">
      <c r="A61" s="301">
        <v>2012</v>
      </c>
      <c r="B61" s="301" t="s">
        <v>88</v>
      </c>
      <c r="C61" s="301" t="s">
        <v>50</v>
      </c>
      <c r="D61" s="302" t="s">
        <v>16</v>
      </c>
      <c r="E61" s="302" t="s">
        <v>228</v>
      </c>
      <c r="F61" s="301" t="s">
        <v>78</v>
      </c>
      <c r="G61" s="301" t="s">
        <v>77</v>
      </c>
      <c r="H61" s="303">
        <v>5711670000</v>
      </c>
      <c r="I61" s="303">
        <v>5435227613</v>
      </c>
      <c r="J61" s="303">
        <v>2137884086</v>
      </c>
      <c r="K61" s="304">
        <f t="shared" si="3"/>
        <v>0.39333846495896507</v>
      </c>
      <c r="L61" s="303">
        <v>966642537</v>
      </c>
      <c r="M61" s="304">
        <f t="shared" si="4"/>
        <v>0.17784766450037537</v>
      </c>
    </row>
    <row r="62" spans="1:13" x14ac:dyDescent="0.35">
      <c r="A62" s="301">
        <v>2012</v>
      </c>
      <c r="B62" s="301" t="s">
        <v>88</v>
      </c>
      <c r="C62" s="301" t="s">
        <v>51</v>
      </c>
      <c r="D62" s="302" t="s">
        <v>15</v>
      </c>
      <c r="E62" s="302" t="s">
        <v>228</v>
      </c>
      <c r="F62" s="301" t="s">
        <v>76</v>
      </c>
      <c r="G62" s="301" t="s">
        <v>77</v>
      </c>
      <c r="H62" s="303">
        <v>9153742000</v>
      </c>
      <c r="I62" s="303">
        <v>9107905978</v>
      </c>
      <c r="J62" s="303">
        <v>8466371808</v>
      </c>
      <c r="K62" s="304">
        <f t="shared" si="3"/>
        <v>0.9295629344934373</v>
      </c>
      <c r="L62" s="303">
        <v>8207969601</v>
      </c>
      <c r="M62" s="304">
        <f t="shared" si="4"/>
        <v>0.90119173614947479</v>
      </c>
    </row>
    <row r="63" spans="1:13" x14ac:dyDescent="0.35">
      <c r="A63" s="301">
        <v>2012</v>
      </c>
      <c r="B63" s="301" t="s">
        <v>88</v>
      </c>
      <c r="C63" s="301" t="s">
        <v>51</v>
      </c>
      <c r="D63" s="302" t="s">
        <v>15</v>
      </c>
      <c r="E63" s="302" t="s">
        <v>228</v>
      </c>
      <c r="F63" s="301" t="s">
        <v>78</v>
      </c>
      <c r="G63" s="301" t="s">
        <v>77</v>
      </c>
      <c r="H63" s="303">
        <v>52091270000</v>
      </c>
      <c r="I63" s="303">
        <v>44862355068</v>
      </c>
      <c r="J63" s="303">
        <v>41609096305</v>
      </c>
      <c r="K63" s="304">
        <f t="shared" si="3"/>
        <v>0.92748354922364462</v>
      </c>
      <c r="L63" s="303">
        <v>34906991093</v>
      </c>
      <c r="M63" s="304">
        <f t="shared" si="4"/>
        <v>0.7780909192147808</v>
      </c>
    </row>
    <row r="64" spans="1:13" x14ac:dyDescent="0.35">
      <c r="A64" s="301">
        <v>2012</v>
      </c>
      <c r="B64" s="301" t="s">
        <v>88</v>
      </c>
      <c r="C64" s="301" t="s">
        <v>52</v>
      </c>
      <c r="D64" s="302" t="s">
        <v>9</v>
      </c>
      <c r="E64" s="302" t="s">
        <v>228</v>
      </c>
      <c r="F64" s="301" t="s">
        <v>76</v>
      </c>
      <c r="G64" s="301" t="s">
        <v>77</v>
      </c>
      <c r="H64" s="303">
        <v>24774546000</v>
      </c>
      <c r="I64" s="303">
        <v>24771261083</v>
      </c>
      <c r="J64" s="303">
        <v>22888285828</v>
      </c>
      <c r="K64" s="304">
        <f t="shared" si="3"/>
        <v>0.92398549073901426</v>
      </c>
      <c r="L64" s="303">
        <v>21888102490</v>
      </c>
      <c r="M64" s="304">
        <f t="shared" si="4"/>
        <v>0.88360872773737575</v>
      </c>
    </row>
    <row r="65" spans="1:13" x14ac:dyDescent="0.35">
      <c r="A65" s="301">
        <v>2012</v>
      </c>
      <c r="B65" s="301" t="s">
        <v>88</v>
      </c>
      <c r="C65" s="301" t="s">
        <v>52</v>
      </c>
      <c r="D65" s="302" t="s">
        <v>9</v>
      </c>
      <c r="E65" s="302" t="s">
        <v>228</v>
      </c>
      <c r="F65" s="301" t="s">
        <v>79</v>
      </c>
      <c r="G65" s="301" t="s">
        <v>77</v>
      </c>
      <c r="H65" s="303">
        <v>0</v>
      </c>
      <c r="I65" s="303">
        <v>0</v>
      </c>
      <c r="J65" s="303">
        <v>0</v>
      </c>
      <c r="K65" s="304">
        <v>0</v>
      </c>
      <c r="L65" s="303">
        <v>0</v>
      </c>
      <c r="M65" s="304">
        <v>0</v>
      </c>
    </row>
    <row r="66" spans="1:13" x14ac:dyDescent="0.35">
      <c r="A66" s="301">
        <v>2012</v>
      </c>
      <c r="B66" s="301" t="s">
        <v>88</v>
      </c>
      <c r="C66" s="301" t="s">
        <v>52</v>
      </c>
      <c r="D66" s="302" t="s">
        <v>9</v>
      </c>
      <c r="E66" s="302" t="s">
        <v>228</v>
      </c>
      <c r="F66" s="301" t="s">
        <v>78</v>
      </c>
      <c r="G66" s="301" t="s">
        <v>77</v>
      </c>
      <c r="H66" s="303">
        <v>144659577000</v>
      </c>
      <c r="I66" s="303">
        <v>144626863129</v>
      </c>
      <c r="J66" s="303">
        <v>126807795502</v>
      </c>
      <c r="K66" s="304">
        <f t="shared" si="3"/>
        <v>0.87679282229120692</v>
      </c>
      <c r="L66" s="303">
        <v>92788919097</v>
      </c>
      <c r="M66" s="304">
        <f t="shared" si="4"/>
        <v>0.64157458088707131</v>
      </c>
    </row>
    <row r="67" spans="1:13" x14ac:dyDescent="0.35">
      <c r="A67" s="301">
        <v>2012</v>
      </c>
      <c r="B67" s="301" t="s">
        <v>88</v>
      </c>
      <c r="C67" s="301" t="s">
        <v>53</v>
      </c>
      <c r="D67" s="302" t="s">
        <v>9</v>
      </c>
      <c r="E67" s="302" t="s">
        <v>228</v>
      </c>
      <c r="F67" s="301" t="s">
        <v>76</v>
      </c>
      <c r="G67" s="301" t="s">
        <v>77</v>
      </c>
      <c r="H67" s="303">
        <v>4846437000</v>
      </c>
      <c r="I67" s="303">
        <v>4572907516</v>
      </c>
      <c r="J67" s="303">
        <v>3827601960</v>
      </c>
      <c r="K67" s="304">
        <f t="shared" si="3"/>
        <v>0.8370171376980019</v>
      </c>
      <c r="L67" s="303">
        <v>3656520737</v>
      </c>
      <c r="M67" s="304">
        <f t="shared" si="4"/>
        <v>0.7996052236364537</v>
      </c>
    </row>
    <row r="68" spans="1:13" x14ac:dyDescent="0.35">
      <c r="A68" s="301">
        <v>2012</v>
      </c>
      <c r="B68" s="301" t="s">
        <v>88</v>
      </c>
      <c r="C68" s="301" t="s">
        <v>53</v>
      </c>
      <c r="D68" s="302" t="s">
        <v>9</v>
      </c>
      <c r="E68" s="302" t="s">
        <v>228</v>
      </c>
      <c r="F68" s="301" t="s">
        <v>78</v>
      </c>
      <c r="G68" s="301" t="s">
        <v>77</v>
      </c>
      <c r="H68" s="303">
        <v>13701273000</v>
      </c>
      <c r="I68" s="303">
        <v>13730118266</v>
      </c>
      <c r="J68" s="303">
        <v>11482287383</v>
      </c>
      <c r="K68" s="304">
        <f t="shared" si="3"/>
        <v>0.83628466707629745</v>
      </c>
      <c r="L68" s="303">
        <v>7604234593</v>
      </c>
      <c r="M68" s="304">
        <f t="shared" si="4"/>
        <v>0.55383605921519452</v>
      </c>
    </row>
    <row r="69" spans="1:13" x14ac:dyDescent="0.35">
      <c r="A69" s="301">
        <v>2012</v>
      </c>
      <c r="B69" s="301" t="s">
        <v>88</v>
      </c>
      <c r="C69" s="301" t="s">
        <v>54</v>
      </c>
      <c r="D69" s="302" t="s">
        <v>17</v>
      </c>
      <c r="E69" s="302" t="s">
        <v>228</v>
      </c>
      <c r="F69" s="301" t="s">
        <v>76</v>
      </c>
      <c r="G69" s="301" t="s">
        <v>77</v>
      </c>
      <c r="H69" s="303">
        <v>9706945000</v>
      </c>
      <c r="I69" s="303">
        <v>9706945000</v>
      </c>
      <c r="J69" s="303">
        <v>9276901846</v>
      </c>
      <c r="K69" s="304">
        <f t="shared" si="3"/>
        <v>0.95569737399356858</v>
      </c>
      <c r="L69" s="303">
        <v>9163282038</v>
      </c>
      <c r="M69" s="304">
        <f t="shared" si="4"/>
        <v>0.94399237226542443</v>
      </c>
    </row>
    <row r="70" spans="1:13" x14ac:dyDescent="0.35">
      <c r="A70" s="301">
        <v>2012</v>
      </c>
      <c r="B70" s="301" t="s">
        <v>88</v>
      </c>
      <c r="C70" s="301" t="s">
        <v>54</v>
      </c>
      <c r="D70" s="302" t="s">
        <v>17</v>
      </c>
      <c r="E70" s="302" t="s">
        <v>228</v>
      </c>
      <c r="F70" s="301" t="s">
        <v>78</v>
      </c>
      <c r="G70" s="301" t="s">
        <v>77</v>
      </c>
      <c r="H70" s="303">
        <v>106106042000</v>
      </c>
      <c r="I70" s="303">
        <v>86717642000</v>
      </c>
      <c r="J70" s="303">
        <v>70522527356</v>
      </c>
      <c r="K70" s="304">
        <f t="shared" si="3"/>
        <v>0.81324313864530584</v>
      </c>
      <c r="L70" s="303">
        <v>58850022989</v>
      </c>
      <c r="M70" s="304">
        <f t="shared" si="4"/>
        <v>0.6786395666639552</v>
      </c>
    </row>
    <row r="71" spans="1:13" x14ac:dyDescent="0.35">
      <c r="A71" s="301">
        <v>2012</v>
      </c>
      <c r="B71" s="301" t="s">
        <v>88</v>
      </c>
      <c r="C71" s="301" t="s">
        <v>55</v>
      </c>
      <c r="D71" s="302" t="s">
        <v>9</v>
      </c>
      <c r="E71" s="302" t="s">
        <v>228</v>
      </c>
      <c r="F71" s="301" t="s">
        <v>76</v>
      </c>
      <c r="G71" s="301" t="s">
        <v>77</v>
      </c>
      <c r="H71" s="303">
        <v>2939760000</v>
      </c>
      <c r="I71" s="303">
        <v>2924586576</v>
      </c>
      <c r="J71" s="303">
        <v>2730069183</v>
      </c>
      <c r="K71" s="304">
        <f t="shared" si="3"/>
        <v>0.93348892640202008</v>
      </c>
      <c r="L71" s="303">
        <v>2673027496</v>
      </c>
      <c r="M71" s="304">
        <f t="shared" si="4"/>
        <v>0.91398473819706127</v>
      </c>
    </row>
    <row r="72" spans="1:13" x14ac:dyDescent="0.35">
      <c r="A72" s="301">
        <v>2012</v>
      </c>
      <c r="B72" s="301" t="s">
        <v>88</v>
      </c>
      <c r="C72" s="301" t="s">
        <v>55</v>
      </c>
      <c r="D72" s="302" t="s">
        <v>9</v>
      </c>
      <c r="E72" s="302" t="s">
        <v>228</v>
      </c>
      <c r="F72" s="301" t="s">
        <v>78</v>
      </c>
      <c r="G72" s="301" t="s">
        <v>77</v>
      </c>
      <c r="H72" s="303">
        <v>3793000000</v>
      </c>
      <c r="I72" s="303">
        <v>4049960252</v>
      </c>
      <c r="J72" s="303">
        <v>4008623797</v>
      </c>
      <c r="K72" s="304">
        <f t="shared" si="3"/>
        <v>0.98979336773006932</v>
      </c>
      <c r="L72" s="303">
        <v>3496488845</v>
      </c>
      <c r="M72" s="304">
        <f t="shared" si="4"/>
        <v>0.86333905209892414</v>
      </c>
    </row>
    <row r="73" spans="1:13" x14ac:dyDescent="0.35">
      <c r="A73" s="301">
        <v>2012</v>
      </c>
      <c r="B73" s="301" t="s">
        <v>88</v>
      </c>
      <c r="C73" s="301" t="s">
        <v>56</v>
      </c>
      <c r="D73" s="302" t="s">
        <v>9</v>
      </c>
      <c r="E73" s="302" t="s">
        <v>228</v>
      </c>
      <c r="F73" s="301" t="s">
        <v>76</v>
      </c>
      <c r="G73" s="301" t="s">
        <v>77</v>
      </c>
      <c r="H73" s="303">
        <v>19009260000</v>
      </c>
      <c r="I73" s="303">
        <v>19009260000</v>
      </c>
      <c r="J73" s="303">
        <v>18455142531</v>
      </c>
      <c r="K73" s="304">
        <f t="shared" si="3"/>
        <v>0.97085012941061355</v>
      </c>
      <c r="L73" s="303">
        <v>18455142531</v>
      </c>
      <c r="M73" s="304">
        <f t="shared" si="4"/>
        <v>0.97085012941061355</v>
      </c>
    </row>
    <row r="74" spans="1:13" x14ac:dyDescent="0.35">
      <c r="A74" s="301">
        <v>2012</v>
      </c>
      <c r="B74" s="301" t="s">
        <v>88</v>
      </c>
      <c r="C74" s="301" t="s">
        <v>56</v>
      </c>
      <c r="D74" s="302" t="s">
        <v>9</v>
      </c>
      <c r="E74" s="302" t="s">
        <v>228</v>
      </c>
      <c r="F74" s="301" t="s">
        <v>78</v>
      </c>
      <c r="G74" s="301" t="s">
        <v>77</v>
      </c>
      <c r="H74" s="303">
        <v>6480000000</v>
      </c>
      <c r="I74" s="303">
        <v>6480000000</v>
      </c>
      <c r="J74" s="303">
        <v>6355773006</v>
      </c>
      <c r="K74" s="304">
        <f t="shared" si="3"/>
        <v>0.98082916759259264</v>
      </c>
      <c r="L74" s="303">
        <v>6355773006</v>
      </c>
      <c r="M74" s="304">
        <f t="shared" si="4"/>
        <v>0.98082916759259264</v>
      </c>
    </row>
    <row r="75" spans="1:13" x14ac:dyDescent="0.35">
      <c r="A75" s="301">
        <v>2012</v>
      </c>
      <c r="B75" s="301" t="s">
        <v>88</v>
      </c>
      <c r="C75" s="301" t="s">
        <v>57</v>
      </c>
      <c r="D75" s="302" t="s">
        <v>22</v>
      </c>
      <c r="E75" s="302" t="s">
        <v>228</v>
      </c>
      <c r="F75" s="301" t="s">
        <v>76</v>
      </c>
      <c r="G75" s="301" t="s">
        <v>77</v>
      </c>
      <c r="H75" s="303">
        <v>6473428000</v>
      </c>
      <c r="I75" s="303">
        <v>6748725055</v>
      </c>
      <c r="J75" s="303">
        <v>6126787011</v>
      </c>
      <c r="K75" s="304">
        <f t="shared" si="3"/>
        <v>0.90784362395394691</v>
      </c>
      <c r="L75" s="303">
        <v>5535647258</v>
      </c>
      <c r="M75" s="304">
        <f t="shared" si="4"/>
        <v>0.82025081965648394</v>
      </c>
    </row>
    <row r="76" spans="1:13" x14ac:dyDescent="0.35">
      <c r="A76" s="301">
        <v>2012</v>
      </c>
      <c r="B76" s="301" t="s">
        <v>88</v>
      </c>
      <c r="C76" s="301" t="s">
        <v>57</v>
      </c>
      <c r="D76" s="302" t="s">
        <v>22</v>
      </c>
      <c r="E76" s="302" t="s">
        <v>228</v>
      </c>
      <c r="F76" s="301" t="s">
        <v>79</v>
      </c>
      <c r="G76" s="301" t="s">
        <v>77</v>
      </c>
      <c r="H76" s="303">
        <v>0</v>
      </c>
      <c r="I76" s="303">
        <v>0</v>
      </c>
      <c r="J76" s="303">
        <v>0</v>
      </c>
      <c r="K76" s="304">
        <v>0</v>
      </c>
      <c r="L76" s="303">
        <v>0</v>
      </c>
      <c r="M76" s="304">
        <v>0</v>
      </c>
    </row>
    <row r="77" spans="1:13" x14ac:dyDescent="0.35">
      <c r="A77" s="301">
        <v>2012</v>
      </c>
      <c r="B77" s="301" t="s">
        <v>88</v>
      </c>
      <c r="C77" s="301" t="s">
        <v>57</v>
      </c>
      <c r="D77" s="302" t="s">
        <v>22</v>
      </c>
      <c r="E77" s="302" t="s">
        <v>228</v>
      </c>
      <c r="F77" s="301" t="s">
        <v>78</v>
      </c>
      <c r="G77" s="301" t="s">
        <v>77</v>
      </c>
      <c r="H77" s="303">
        <v>261874785000</v>
      </c>
      <c r="I77" s="303">
        <v>250769661738</v>
      </c>
      <c r="J77" s="303">
        <v>190307820010</v>
      </c>
      <c r="K77" s="304">
        <f t="shared" si="3"/>
        <v>0.75889491053678759</v>
      </c>
      <c r="L77" s="303">
        <v>114008352700</v>
      </c>
      <c r="M77" s="304">
        <f t="shared" si="4"/>
        <v>0.4546337539790361</v>
      </c>
    </row>
    <row r="78" spans="1:13" x14ac:dyDescent="0.35">
      <c r="A78" s="301">
        <v>2012</v>
      </c>
      <c r="B78" s="301" t="s">
        <v>88</v>
      </c>
      <c r="C78" s="301" t="s">
        <v>58</v>
      </c>
      <c r="D78" s="302" t="s">
        <v>8</v>
      </c>
      <c r="E78" s="302" t="s">
        <v>228</v>
      </c>
      <c r="F78" s="301" t="s">
        <v>76</v>
      </c>
      <c r="G78" s="301" t="s">
        <v>77</v>
      </c>
      <c r="H78" s="303">
        <v>5322842000</v>
      </c>
      <c r="I78" s="303">
        <v>5322842000</v>
      </c>
      <c r="J78" s="303">
        <v>4760414863</v>
      </c>
      <c r="K78" s="304">
        <f t="shared" si="3"/>
        <v>0.8943370596008674</v>
      </c>
      <c r="L78" s="303">
        <v>4585150396</v>
      </c>
      <c r="M78" s="304">
        <f t="shared" si="4"/>
        <v>0.86141020079123143</v>
      </c>
    </row>
    <row r="79" spans="1:13" x14ac:dyDescent="0.35">
      <c r="A79" s="301">
        <v>2012</v>
      </c>
      <c r="B79" s="301" t="s">
        <v>88</v>
      </c>
      <c r="C79" s="301" t="s">
        <v>58</v>
      </c>
      <c r="D79" s="302" t="s">
        <v>8</v>
      </c>
      <c r="E79" s="302" t="s">
        <v>228</v>
      </c>
      <c r="F79" s="301" t="s">
        <v>78</v>
      </c>
      <c r="G79" s="301" t="s">
        <v>77</v>
      </c>
      <c r="H79" s="303">
        <v>22315264000</v>
      </c>
      <c r="I79" s="303">
        <v>20231806247</v>
      </c>
      <c r="J79" s="303">
        <v>20028685410</v>
      </c>
      <c r="K79" s="304">
        <f t="shared" si="3"/>
        <v>0.98996032116360744</v>
      </c>
      <c r="L79" s="303">
        <v>12001000045</v>
      </c>
      <c r="M79" s="304">
        <f t="shared" si="4"/>
        <v>0.59317491965303515</v>
      </c>
    </row>
    <row r="80" spans="1:13" x14ac:dyDescent="0.35">
      <c r="A80" s="301">
        <v>2012</v>
      </c>
      <c r="B80" s="301" t="s">
        <v>88</v>
      </c>
      <c r="C80" s="301" t="s">
        <v>59</v>
      </c>
      <c r="D80" s="302" t="s">
        <v>11</v>
      </c>
      <c r="E80" s="302" t="s">
        <v>228</v>
      </c>
      <c r="F80" s="301" t="s">
        <v>76</v>
      </c>
      <c r="G80" s="301" t="s">
        <v>77</v>
      </c>
      <c r="H80" s="303">
        <v>4186981000</v>
      </c>
      <c r="I80" s="303">
        <v>4186981000</v>
      </c>
      <c r="J80" s="303">
        <v>3882394710</v>
      </c>
      <c r="K80" s="304">
        <f t="shared" si="3"/>
        <v>0.92725395935639543</v>
      </c>
      <c r="L80" s="303">
        <v>3799976920</v>
      </c>
      <c r="M80" s="304">
        <f t="shared" si="4"/>
        <v>0.90756965937987299</v>
      </c>
    </row>
    <row r="81" spans="1:13" x14ac:dyDescent="0.35">
      <c r="A81" s="301">
        <v>2012</v>
      </c>
      <c r="B81" s="301" t="s">
        <v>88</v>
      </c>
      <c r="C81" s="301" t="s">
        <v>59</v>
      </c>
      <c r="D81" s="302" t="s">
        <v>11</v>
      </c>
      <c r="E81" s="302" t="s">
        <v>228</v>
      </c>
      <c r="F81" s="301" t="s">
        <v>78</v>
      </c>
      <c r="G81" s="301" t="s">
        <v>77</v>
      </c>
      <c r="H81" s="303">
        <v>5187296000</v>
      </c>
      <c r="I81" s="303">
        <v>5104144750</v>
      </c>
      <c r="J81" s="303">
        <v>4204359248</v>
      </c>
      <c r="K81" s="304">
        <f t="shared" si="3"/>
        <v>0.8237147365383789</v>
      </c>
      <c r="L81" s="303">
        <v>2923857208</v>
      </c>
      <c r="M81" s="304">
        <f t="shared" si="4"/>
        <v>0.57283979025085452</v>
      </c>
    </row>
    <row r="82" spans="1:13" x14ac:dyDescent="0.35">
      <c r="A82" s="301">
        <v>2012</v>
      </c>
      <c r="B82" s="301" t="s">
        <v>88</v>
      </c>
      <c r="C82" s="301" t="s">
        <v>60</v>
      </c>
      <c r="D82" s="302" t="s">
        <v>14</v>
      </c>
      <c r="E82" s="302" t="s">
        <v>228</v>
      </c>
      <c r="F82" s="301" t="s">
        <v>76</v>
      </c>
      <c r="G82" s="301" t="s">
        <v>77</v>
      </c>
      <c r="H82" s="303">
        <v>9707697000</v>
      </c>
      <c r="I82" s="303">
        <v>9707697000</v>
      </c>
      <c r="J82" s="303">
        <v>9239261767</v>
      </c>
      <c r="K82" s="304">
        <f t="shared" si="3"/>
        <v>0.95174599773767143</v>
      </c>
      <c r="L82" s="303">
        <v>8709029047</v>
      </c>
      <c r="M82" s="304">
        <f t="shared" si="4"/>
        <v>0.89712617184075683</v>
      </c>
    </row>
    <row r="83" spans="1:13" x14ac:dyDescent="0.35">
      <c r="A83" s="301">
        <v>2012</v>
      </c>
      <c r="B83" s="301" t="s">
        <v>88</v>
      </c>
      <c r="C83" s="301" t="s">
        <v>60</v>
      </c>
      <c r="D83" s="302" t="s">
        <v>14</v>
      </c>
      <c r="E83" s="302" t="s">
        <v>228</v>
      </c>
      <c r="F83" s="301" t="s">
        <v>78</v>
      </c>
      <c r="G83" s="301" t="s">
        <v>77</v>
      </c>
      <c r="H83" s="303">
        <v>20613000000</v>
      </c>
      <c r="I83" s="303">
        <v>20915925680</v>
      </c>
      <c r="J83" s="303">
        <v>20608842230</v>
      </c>
      <c r="K83" s="304">
        <f t="shared" si="3"/>
        <v>0.98531819940947507</v>
      </c>
      <c r="L83" s="303">
        <v>16751992801</v>
      </c>
      <c r="M83" s="304">
        <f t="shared" si="4"/>
        <v>0.80092045923735566</v>
      </c>
    </row>
    <row r="84" spans="1:13" x14ac:dyDescent="0.35">
      <c r="A84" s="301">
        <v>2012</v>
      </c>
      <c r="B84" s="301" t="s">
        <v>88</v>
      </c>
      <c r="C84" s="301" t="s">
        <v>61</v>
      </c>
      <c r="D84" s="302" t="s">
        <v>10</v>
      </c>
      <c r="E84" s="302" t="s">
        <v>228</v>
      </c>
      <c r="F84" s="301" t="s">
        <v>76</v>
      </c>
      <c r="G84" s="301" t="s">
        <v>77</v>
      </c>
      <c r="H84" s="303">
        <v>3887184000</v>
      </c>
      <c r="I84" s="303">
        <v>3864383176</v>
      </c>
      <c r="J84" s="303">
        <v>3773582557</v>
      </c>
      <c r="K84" s="304">
        <f t="shared" si="3"/>
        <v>0.97650320507450628</v>
      </c>
      <c r="L84" s="303">
        <v>3649561323</v>
      </c>
      <c r="M84" s="304">
        <f t="shared" si="4"/>
        <v>0.94440979498768007</v>
      </c>
    </row>
    <row r="85" spans="1:13" x14ac:dyDescent="0.35">
      <c r="A85" s="301">
        <v>2012</v>
      </c>
      <c r="B85" s="301" t="s">
        <v>88</v>
      </c>
      <c r="C85" s="301" t="s">
        <v>61</v>
      </c>
      <c r="D85" s="302" t="s">
        <v>10</v>
      </c>
      <c r="E85" s="302" t="s">
        <v>228</v>
      </c>
      <c r="F85" s="301" t="s">
        <v>78</v>
      </c>
      <c r="G85" s="301" t="s">
        <v>77</v>
      </c>
      <c r="H85" s="303">
        <v>12368497000</v>
      </c>
      <c r="I85" s="303">
        <v>12123309523</v>
      </c>
      <c r="J85" s="303">
        <v>11962705035</v>
      </c>
      <c r="K85" s="304">
        <f t="shared" si="3"/>
        <v>0.98675242204322955</v>
      </c>
      <c r="L85" s="303">
        <v>7527585652</v>
      </c>
      <c r="M85" s="304">
        <f t="shared" si="4"/>
        <v>0.62091837527688931</v>
      </c>
    </row>
    <row r="86" spans="1:13" x14ac:dyDescent="0.35">
      <c r="A86" s="301">
        <v>2012</v>
      </c>
      <c r="B86" s="301" t="s">
        <v>88</v>
      </c>
      <c r="C86" s="301" t="s">
        <v>61</v>
      </c>
      <c r="D86" s="302" t="s">
        <v>10</v>
      </c>
      <c r="E86" s="302" t="s">
        <v>228</v>
      </c>
      <c r="F86" s="301" t="s">
        <v>80</v>
      </c>
      <c r="G86" s="301" t="s">
        <v>77</v>
      </c>
      <c r="H86" s="303">
        <v>0</v>
      </c>
      <c r="I86" s="303">
        <v>0</v>
      </c>
      <c r="J86" s="303">
        <v>0</v>
      </c>
      <c r="K86" s="304">
        <v>0</v>
      </c>
      <c r="L86" s="303">
        <v>0</v>
      </c>
      <c r="M86" s="304">
        <v>0</v>
      </c>
    </row>
    <row r="87" spans="1:13" x14ac:dyDescent="0.35">
      <c r="A87" s="301">
        <v>2012</v>
      </c>
      <c r="B87" s="301" t="s">
        <v>88</v>
      </c>
      <c r="C87" s="301" t="s">
        <v>62</v>
      </c>
      <c r="D87" s="302" t="s">
        <v>9</v>
      </c>
      <c r="E87" s="302" t="s">
        <v>228</v>
      </c>
      <c r="F87" s="301" t="s">
        <v>76</v>
      </c>
      <c r="G87" s="301" t="s">
        <v>77</v>
      </c>
      <c r="H87" s="303">
        <v>6634324000</v>
      </c>
      <c r="I87" s="303">
        <v>7372624000</v>
      </c>
      <c r="J87" s="303">
        <v>7175498066</v>
      </c>
      <c r="K87" s="304">
        <f t="shared" si="3"/>
        <v>0.97326244577235999</v>
      </c>
      <c r="L87" s="303">
        <v>6657281930</v>
      </c>
      <c r="M87" s="304">
        <f t="shared" si="4"/>
        <v>0.90297320601186226</v>
      </c>
    </row>
    <row r="88" spans="1:13" x14ac:dyDescent="0.35">
      <c r="A88" s="301">
        <v>2012</v>
      </c>
      <c r="B88" s="301" t="s">
        <v>88</v>
      </c>
      <c r="C88" s="301" t="s">
        <v>62</v>
      </c>
      <c r="D88" s="302" t="s">
        <v>9</v>
      </c>
      <c r="E88" s="302" t="s">
        <v>228</v>
      </c>
      <c r="F88" s="301" t="s">
        <v>78</v>
      </c>
      <c r="G88" s="301" t="s">
        <v>77</v>
      </c>
      <c r="H88" s="303">
        <v>28649966000</v>
      </c>
      <c r="I88" s="303">
        <v>28440628715</v>
      </c>
      <c r="J88" s="303">
        <v>27067852301</v>
      </c>
      <c r="K88" s="304">
        <f t="shared" si="3"/>
        <v>0.95173185418098805</v>
      </c>
      <c r="L88" s="303">
        <v>27053500501</v>
      </c>
      <c r="M88" s="304">
        <f t="shared" si="4"/>
        <v>0.95122723101868667</v>
      </c>
    </row>
    <row r="89" spans="1:13" x14ac:dyDescent="0.35">
      <c r="A89" s="301">
        <v>2012</v>
      </c>
      <c r="B89" s="301" t="s">
        <v>88</v>
      </c>
      <c r="C89" s="301" t="s">
        <v>63</v>
      </c>
      <c r="D89" s="302" t="s">
        <v>16</v>
      </c>
      <c r="E89" s="302" t="s">
        <v>228</v>
      </c>
      <c r="F89" s="301" t="s">
        <v>76</v>
      </c>
      <c r="G89" s="301" t="s">
        <v>77</v>
      </c>
      <c r="H89" s="303">
        <v>39006949000</v>
      </c>
      <c r="I89" s="303">
        <v>38598003216</v>
      </c>
      <c r="J89" s="303">
        <v>31888018073</v>
      </c>
      <c r="K89" s="304">
        <f t="shared" si="3"/>
        <v>0.82615719508986118</v>
      </c>
      <c r="L89" s="303">
        <v>28694955845</v>
      </c>
      <c r="M89" s="304">
        <f t="shared" si="4"/>
        <v>0.74343109627767223</v>
      </c>
    </row>
    <row r="90" spans="1:13" x14ac:dyDescent="0.35">
      <c r="A90" s="301">
        <v>2012</v>
      </c>
      <c r="B90" s="301" t="s">
        <v>88</v>
      </c>
      <c r="C90" s="301" t="s">
        <v>63</v>
      </c>
      <c r="D90" s="302" t="s">
        <v>16</v>
      </c>
      <c r="E90" s="302" t="s">
        <v>228</v>
      </c>
      <c r="F90" s="301" t="s">
        <v>78</v>
      </c>
      <c r="G90" s="301" t="s">
        <v>77</v>
      </c>
      <c r="H90" s="303">
        <v>23088211000</v>
      </c>
      <c r="I90" s="303">
        <v>20771595419</v>
      </c>
      <c r="J90" s="303">
        <v>17786732851</v>
      </c>
      <c r="K90" s="304">
        <f t="shared" si="3"/>
        <v>0.85630075553706797</v>
      </c>
      <c r="L90" s="303">
        <v>12399403088</v>
      </c>
      <c r="M90" s="304">
        <f t="shared" si="4"/>
        <v>0.59694033307899563</v>
      </c>
    </row>
    <row r="91" spans="1:13" x14ac:dyDescent="0.35">
      <c r="A91" s="301">
        <v>2012</v>
      </c>
      <c r="B91" s="301" t="s">
        <v>88</v>
      </c>
      <c r="C91" s="301" t="s">
        <v>63</v>
      </c>
      <c r="D91" s="302" t="s">
        <v>16</v>
      </c>
      <c r="E91" s="302" t="s">
        <v>228</v>
      </c>
      <c r="F91" s="301" t="s">
        <v>80</v>
      </c>
      <c r="G91" s="301" t="s">
        <v>77</v>
      </c>
      <c r="H91" s="303">
        <v>0</v>
      </c>
      <c r="I91" s="303">
        <v>0</v>
      </c>
      <c r="J91" s="303">
        <v>0</v>
      </c>
      <c r="K91" s="304">
        <v>0</v>
      </c>
      <c r="L91" s="303">
        <v>0</v>
      </c>
      <c r="M91" s="304">
        <v>0</v>
      </c>
    </row>
    <row r="92" spans="1:13" x14ac:dyDescent="0.35">
      <c r="A92" s="301">
        <v>2012</v>
      </c>
      <c r="B92" s="301" t="s">
        <v>88</v>
      </c>
      <c r="C92" s="301" t="s">
        <v>64</v>
      </c>
      <c r="D92" s="302" t="s">
        <v>18</v>
      </c>
      <c r="E92" s="302" t="s">
        <v>228</v>
      </c>
      <c r="F92" s="301" t="s">
        <v>76</v>
      </c>
      <c r="G92" s="301" t="s">
        <v>77</v>
      </c>
      <c r="H92" s="303">
        <v>15366926000</v>
      </c>
      <c r="I92" s="303">
        <v>15366926000</v>
      </c>
      <c r="J92" s="303">
        <v>14465480237</v>
      </c>
      <c r="K92" s="304">
        <f t="shared" si="3"/>
        <v>0.94133857591297054</v>
      </c>
      <c r="L92" s="303">
        <v>14086050064</v>
      </c>
      <c r="M92" s="304">
        <f t="shared" ref="M92:M103" si="5">+L92/I92</f>
        <v>0.91664722430497814</v>
      </c>
    </row>
    <row r="93" spans="1:13" x14ac:dyDescent="0.35">
      <c r="A93" s="301">
        <v>2012</v>
      </c>
      <c r="B93" s="301" t="s">
        <v>88</v>
      </c>
      <c r="C93" s="301" t="s">
        <v>64</v>
      </c>
      <c r="D93" s="302" t="s">
        <v>18</v>
      </c>
      <c r="E93" s="302" t="s">
        <v>228</v>
      </c>
      <c r="F93" s="301" t="s">
        <v>78</v>
      </c>
      <c r="G93" s="301" t="s">
        <v>77</v>
      </c>
      <c r="H93" s="303">
        <v>189839363000</v>
      </c>
      <c r="I93" s="303">
        <v>185762917922</v>
      </c>
      <c r="J93" s="303">
        <v>92532823108</v>
      </c>
      <c r="K93" s="304">
        <f t="shared" si="3"/>
        <v>0.49812322148629046</v>
      </c>
      <c r="L93" s="303">
        <v>56670620293</v>
      </c>
      <c r="M93" s="304">
        <f t="shared" si="5"/>
        <v>0.30506960660897581</v>
      </c>
    </row>
    <row r="94" spans="1:13" x14ac:dyDescent="0.35">
      <c r="A94" s="301">
        <v>2012</v>
      </c>
      <c r="B94" s="301" t="s">
        <v>88</v>
      </c>
      <c r="C94" s="301" t="s">
        <v>65</v>
      </c>
      <c r="D94" s="302" t="s">
        <v>15</v>
      </c>
      <c r="E94" s="302" t="s">
        <v>228</v>
      </c>
      <c r="F94" s="301" t="s">
        <v>76</v>
      </c>
      <c r="G94" s="301" t="s">
        <v>77</v>
      </c>
      <c r="H94" s="303">
        <v>149979018000</v>
      </c>
      <c r="I94" s="303">
        <v>153382521530</v>
      </c>
      <c r="J94" s="303">
        <v>143301192721</v>
      </c>
      <c r="K94" s="304">
        <f t="shared" si="3"/>
        <v>0.9342732880615201</v>
      </c>
      <c r="L94" s="303">
        <v>143094994478</v>
      </c>
      <c r="M94" s="304">
        <f t="shared" si="5"/>
        <v>0.93292894816579297</v>
      </c>
    </row>
    <row r="95" spans="1:13" x14ac:dyDescent="0.35">
      <c r="A95" s="301">
        <v>2012</v>
      </c>
      <c r="B95" s="301" t="s">
        <v>88</v>
      </c>
      <c r="C95" s="301" t="s">
        <v>65</v>
      </c>
      <c r="D95" s="302" t="s">
        <v>15</v>
      </c>
      <c r="E95" s="302" t="s">
        <v>228</v>
      </c>
      <c r="F95" s="301" t="s">
        <v>78</v>
      </c>
      <c r="G95" s="301" t="s">
        <v>77</v>
      </c>
      <c r="H95" s="303">
        <v>29611306000</v>
      </c>
      <c r="I95" s="303">
        <v>38120271932</v>
      </c>
      <c r="J95" s="303">
        <v>18033222394</v>
      </c>
      <c r="K95" s="304">
        <f t="shared" si="3"/>
        <v>0.47306122123599126</v>
      </c>
      <c r="L95" s="303">
        <v>10720918371</v>
      </c>
      <c r="M95" s="304">
        <f t="shared" si="5"/>
        <v>0.28123929415100374</v>
      </c>
    </row>
    <row r="96" spans="1:13" x14ac:dyDescent="0.35">
      <c r="A96" s="301">
        <v>2012</v>
      </c>
      <c r="B96" s="301" t="s">
        <v>88</v>
      </c>
      <c r="C96" s="301" t="s">
        <v>66</v>
      </c>
      <c r="D96" s="302" t="s">
        <v>8</v>
      </c>
      <c r="E96" s="302" t="s">
        <v>228</v>
      </c>
      <c r="F96" s="301" t="s">
        <v>76</v>
      </c>
      <c r="G96" s="301" t="s">
        <v>77</v>
      </c>
      <c r="H96" s="303">
        <v>0</v>
      </c>
      <c r="I96" s="303">
        <v>0</v>
      </c>
      <c r="J96" s="303">
        <v>0</v>
      </c>
      <c r="K96" s="304">
        <v>0</v>
      </c>
      <c r="L96" s="303">
        <v>0</v>
      </c>
      <c r="M96" s="304">
        <v>0</v>
      </c>
    </row>
    <row r="97" spans="1:13" x14ac:dyDescent="0.35">
      <c r="A97" s="301">
        <v>2012</v>
      </c>
      <c r="B97" s="301" t="s">
        <v>88</v>
      </c>
      <c r="C97" s="301" t="s">
        <v>66</v>
      </c>
      <c r="D97" s="302" t="s">
        <v>8</v>
      </c>
      <c r="E97" s="302" t="s">
        <v>228</v>
      </c>
      <c r="F97" s="301" t="s">
        <v>78</v>
      </c>
      <c r="G97" s="301" t="s">
        <v>77</v>
      </c>
      <c r="H97" s="303">
        <v>0</v>
      </c>
      <c r="I97" s="303">
        <v>0</v>
      </c>
      <c r="J97" s="303">
        <v>0</v>
      </c>
      <c r="K97" s="304">
        <v>0</v>
      </c>
      <c r="L97" s="303">
        <v>0</v>
      </c>
      <c r="M97" s="304">
        <v>0</v>
      </c>
    </row>
    <row r="98" spans="1:13" x14ac:dyDescent="0.35">
      <c r="A98" s="301">
        <v>2012</v>
      </c>
      <c r="B98" s="301" t="s">
        <v>88</v>
      </c>
      <c r="C98" s="301" t="s">
        <v>67</v>
      </c>
      <c r="D98" s="302" t="s">
        <v>11</v>
      </c>
      <c r="E98" s="302" t="s">
        <v>229</v>
      </c>
      <c r="F98" s="301" t="s">
        <v>76</v>
      </c>
      <c r="G98" s="301" t="s">
        <v>77</v>
      </c>
      <c r="H98" s="303">
        <v>194566903000</v>
      </c>
      <c r="I98" s="303">
        <v>216351863416</v>
      </c>
      <c r="J98" s="303">
        <v>166756602092</v>
      </c>
      <c r="K98" s="304">
        <f t="shared" ref="K98" si="6">+J98/I98</f>
        <v>0.77076573069010945</v>
      </c>
      <c r="L98" s="303">
        <v>148008365654</v>
      </c>
      <c r="M98" s="304">
        <f t="shared" si="5"/>
        <v>0.68410950253481495</v>
      </c>
    </row>
    <row r="99" spans="1:13" x14ac:dyDescent="0.35">
      <c r="A99" s="301">
        <v>2012</v>
      </c>
      <c r="B99" s="301" t="s">
        <v>88</v>
      </c>
      <c r="C99" s="301" t="s">
        <v>67</v>
      </c>
      <c r="D99" s="302" t="s">
        <v>11</v>
      </c>
      <c r="E99" s="302" t="s">
        <v>229</v>
      </c>
      <c r="F99" s="301" t="s">
        <v>79</v>
      </c>
      <c r="G99" s="301" t="s">
        <v>77</v>
      </c>
      <c r="H99" s="303">
        <v>0</v>
      </c>
      <c r="I99" s="303">
        <v>0</v>
      </c>
      <c r="J99" s="303">
        <v>0</v>
      </c>
      <c r="K99" s="304">
        <v>0</v>
      </c>
      <c r="L99" s="303">
        <v>0</v>
      </c>
      <c r="M99" s="304">
        <v>0</v>
      </c>
    </row>
    <row r="100" spans="1:13" x14ac:dyDescent="0.35">
      <c r="A100" s="301">
        <v>2012</v>
      </c>
      <c r="B100" s="301" t="s">
        <v>88</v>
      </c>
      <c r="C100" s="301" t="s">
        <v>67</v>
      </c>
      <c r="D100" s="302" t="s">
        <v>11</v>
      </c>
      <c r="E100" s="302" t="s">
        <v>229</v>
      </c>
      <c r="F100" s="301" t="s">
        <v>78</v>
      </c>
      <c r="G100" s="301" t="s">
        <v>77</v>
      </c>
      <c r="H100" s="303">
        <v>65271452000</v>
      </c>
      <c r="I100" s="303">
        <v>90153454247</v>
      </c>
      <c r="J100" s="303">
        <v>13961952998</v>
      </c>
      <c r="K100" s="304">
        <f t="shared" ref="K100:K103" si="7">+J100/I100</f>
        <v>0.15486875255769367</v>
      </c>
      <c r="L100" s="303">
        <v>7943727736</v>
      </c>
      <c r="M100" s="304">
        <f t="shared" si="5"/>
        <v>8.8113403999318649E-2</v>
      </c>
    </row>
    <row r="101" spans="1:13" x14ac:dyDescent="0.35">
      <c r="A101" s="301">
        <v>2012</v>
      </c>
      <c r="B101" s="301" t="s">
        <v>88</v>
      </c>
      <c r="C101" s="301" t="s">
        <v>67</v>
      </c>
      <c r="D101" s="302" t="s">
        <v>11</v>
      </c>
      <c r="E101" s="302" t="s">
        <v>229</v>
      </c>
      <c r="F101" s="301" t="s">
        <v>80</v>
      </c>
      <c r="G101" s="301" t="s">
        <v>77</v>
      </c>
      <c r="H101" s="303">
        <v>302130000</v>
      </c>
      <c r="I101" s="303">
        <v>302130000</v>
      </c>
      <c r="J101" s="303">
        <v>212702610</v>
      </c>
      <c r="K101" s="304">
        <f t="shared" si="7"/>
        <v>0.70401022738556251</v>
      </c>
      <c r="L101" s="303">
        <v>212702610</v>
      </c>
      <c r="M101" s="304">
        <f t="shared" si="5"/>
        <v>0.70401022738556251</v>
      </c>
    </row>
    <row r="102" spans="1:13" x14ac:dyDescent="0.35">
      <c r="A102" s="301">
        <v>2012</v>
      </c>
      <c r="B102" s="301" t="s">
        <v>88</v>
      </c>
      <c r="C102" s="301" t="s">
        <v>68</v>
      </c>
      <c r="D102" s="302" t="s">
        <v>19</v>
      </c>
      <c r="E102" s="302" t="s">
        <v>227</v>
      </c>
      <c r="F102" s="301" t="s">
        <v>76</v>
      </c>
      <c r="G102" s="301" t="s">
        <v>77</v>
      </c>
      <c r="H102" s="303">
        <v>76337668000</v>
      </c>
      <c r="I102" s="303">
        <v>78698219213</v>
      </c>
      <c r="J102" s="303">
        <v>75981191510</v>
      </c>
      <c r="K102" s="304">
        <f t="shared" si="7"/>
        <v>0.96547535979630938</v>
      </c>
      <c r="L102" s="303">
        <v>73850725229</v>
      </c>
      <c r="M102" s="304">
        <f t="shared" si="5"/>
        <v>0.93840401939871021</v>
      </c>
    </row>
    <row r="103" spans="1:13" x14ac:dyDescent="0.35">
      <c r="A103" s="301">
        <v>2012</v>
      </c>
      <c r="B103" s="301" t="s">
        <v>88</v>
      </c>
      <c r="C103" s="301" t="s">
        <v>68</v>
      </c>
      <c r="D103" s="302" t="s">
        <v>19</v>
      </c>
      <c r="E103" s="302" t="s">
        <v>227</v>
      </c>
      <c r="F103" s="301" t="s">
        <v>78</v>
      </c>
      <c r="G103" s="301" t="s">
        <v>77</v>
      </c>
      <c r="H103" s="303">
        <v>2636000000</v>
      </c>
      <c r="I103" s="303">
        <v>2290917981</v>
      </c>
      <c r="J103" s="303">
        <v>1113286981</v>
      </c>
      <c r="K103" s="304">
        <f t="shared" si="7"/>
        <v>0.48595671701613835</v>
      </c>
      <c r="L103" s="303">
        <v>1089500186</v>
      </c>
      <c r="M103" s="304">
        <f t="shared" si="5"/>
        <v>0.47557363250709933</v>
      </c>
    </row>
    <row r="104" spans="1:13" x14ac:dyDescent="0.35">
      <c r="A104" s="301">
        <v>2012</v>
      </c>
      <c r="B104" s="301" t="s">
        <v>88</v>
      </c>
      <c r="C104" s="301" t="s">
        <v>69</v>
      </c>
      <c r="D104" s="302" t="s">
        <v>11</v>
      </c>
      <c r="E104" s="302" t="s">
        <v>228</v>
      </c>
      <c r="F104" s="301" t="s">
        <v>76</v>
      </c>
      <c r="G104" s="301" t="s">
        <v>77</v>
      </c>
      <c r="H104" s="303">
        <v>0</v>
      </c>
      <c r="I104" s="303">
        <v>0</v>
      </c>
      <c r="J104" s="303">
        <v>0</v>
      </c>
      <c r="K104" s="304">
        <v>0</v>
      </c>
      <c r="L104" s="303">
        <v>0</v>
      </c>
      <c r="M104" s="304">
        <v>0</v>
      </c>
    </row>
    <row r="105" spans="1:13" x14ac:dyDescent="0.35">
      <c r="A105" s="301">
        <v>2012</v>
      </c>
      <c r="B105" s="301" t="s">
        <v>88</v>
      </c>
      <c r="C105" s="301" t="s">
        <v>69</v>
      </c>
      <c r="D105" s="302" t="s">
        <v>11</v>
      </c>
      <c r="E105" s="302" t="s">
        <v>228</v>
      </c>
      <c r="F105" s="301" t="s">
        <v>78</v>
      </c>
      <c r="G105" s="301" t="s">
        <v>77</v>
      </c>
      <c r="H105" s="303">
        <v>0</v>
      </c>
      <c r="I105" s="303">
        <v>0</v>
      </c>
      <c r="J105" s="303">
        <v>0</v>
      </c>
      <c r="K105" s="304">
        <v>0</v>
      </c>
      <c r="L105" s="303">
        <v>0</v>
      </c>
      <c r="M105" s="304">
        <v>0</v>
      </c>
    </row>
    <row r="106" spans="1:13" x14ac:dyDescent="0.35">
      <c r="A106" s="301">
        <v>2013</v>
      </c>
      <c r="B106" s="301" t="s">
        <v>88</v>
      </c>
      <c r="C106" s="301" t="s">
        <v>25</v>
      </c>
      <c r="D106" s="302" t="s">
        <v>265</v>
      </c>
      <c r="E106" s="302" t="s">
        <v>226</v>
      </c>
      <c r="F106" s="301" t="s">
        <v>76</v>
      </c>
      <c r="G106" s="301" t="s">
        <v>77</v>
      </c>
      <c r="H106" s="303">
        <v>47116068000</v>
      </c>
      <c r="I106" s="303">
        <v>47929068000</v>
      </c>
      <c r="J106" s="303">
        <v>47780021719</v>
      </c>
      <c r="K106" s="304">
        <v>0.99689027374786421</v>
      </c>
      <c r="L106" s="303">
        <v>47780021719</v>
      </c>
      <c r="M106" s="304">
        <v>0.99689027374786421</v>
      </c>
    </row>
    <row r="107" spans="1:13" x14ac:dyDescent="0.35">
      <c r="A107" s="301">
        <v>2013</v>
      </c>
      <c r="B107" s="301" t="s">
        <v>88</v>
      </c>
      <c r="C107" s="301" t="s">
        <v>26</v>
      </c>
      <c r="D107" s="302" t="s">
        <v>265</v>
      </c>
      <c r="E107" s="302" t="s">
        <v>226</v>
      </c>
      <c r="F107" s="301" t="s">
        <v>76</v>
      </c>
      <c r="G107" s="301" t="s">
        <v>77</v>
      </c>
      <c r="H107" s="303">
        <v>75544184000</v>
      </c>
      <c r="I107" s="303">
        <v>84544184000</v>
      </c>
      <c r="J107" s="303">
        <v>84361432069</v>
      </c>
      <c r="K107" s="304">
        <v>0.99783838553578086</v>
      </c>
      <c r="L107" s="303">
        <v>78917137388</v>
      </c>
      <c r="M107" s="304">
        <v>0.9334425344740449</v>
      </c>
    </row>
    <row r="108" spans="1:13" x14ac:dyDescent="0.35">
      <c r="A108" s="301">
        <v>2013</v>
      </c>
      <c r="B108" s="301" t="s">
        <v>88</v>
      </c>
      <c r="C108" s="301" t="s">
        <v>26</v>
      </c>
      <c r="D108" s="302" t="s">
        <v>265</v>
      </c>
      <c r="E108" s="302" t="s">
        <v>226</v>
      </c>
      <c r="F108" s="301" t="s">
        <v>78</v>
      </c>
      <c r="G108" s="301" t="s">
        <v>77</v>
      </c>
      <c r="H108" s="303">
        <v>8500000000</v>
      </c>
      <c r="I108" s="303">
        <v>8500000000</v>
      </c>
      <c r="J108" s="303">
        <v>8490765298</v>
      </c>
      <c r="K108" s="304">
        <v>0.99891356447058821</v>
      </c>
      <c r="L108" s="303">
        <v>6655722275</v>
      </c>
      <c r="M108" s="304">
        <v>0.78302614999999998</v>
      </c>
    </row>
    <row r="109" spans="1:13" x14ac:dyDescent="0.35">
      <c r="A109" s="301">
        <v>2013</v>
      </c>
      <c r="B109" s="301" t="s">
        <v>88</v>
      </c>
      <c r="C109" s="301" t="s">
        <v>27</v>
      </c>
      <c r="D109" s="302" t="s">
        <v>13</v>
      </c>
      <c r="E109" s="302" t="s">
        <v>226</v>
      </c>
      <c r="F109" s="301" t="s">
        <v>76</v>
      </c>
      <c r="G109" s="301" t="s">
        <v>77</v>
      </c>
      <c r="H109" s="303">
        <v>68729864000</v>
      </c>
      <c r="I109" s="303">
        <v>68729864000</v>
      </c>
      <c r="J109" s="303">
        <v>59911686829</v>
      </c>
      <c r="K109" s="304">
        <v>0.87169802677042985</v>
      </c>
      <c r="L109" s="303">
        <v>51366765866</v>
      </c>
      <c r="M109" s="304">
        <v>0.74737185375486848</v>
      </c>
    </row>
    <row r="110" spans="1:13" x14ac:dyDescent="0.35">
      <c r="A110" s="301">
        <v>2013</v>
      </c>
      <c r="B110" s="301" t="s">
        <v>88</v>
      </c>
      <c r="C110" s="301" t="s">
        <v>27</v>
      </c>
      <c r="D110" s="302" t="s">
        <v>13</v>
      </c>
      <c r="E110" s="302" t="s">
        <v>226</v>
      </c>
      <c r="F110" s="301" t="s">
        <v>78</v>
      </c>
      <c r="G110" s="301" t="s">
        <v>77</v>
      </c>
      <c r="H110" s="303">
        <v>172119920000</v>
      </c>
      <c r="I110" s="303">
        <v>144966932505</v>
      </c>
      <c r="J110" s="303">
        <v>137796165933</v>
      </c>
      <c r="K110" s="304">
        <v>0.95053515689343382</v>
      </c>
      <c r="L110" s="303">
        <v>77117983939</v>
      </c>
      <c r="M110" s="304">
        <v>0.53196948163568369</v>
      </c>
    </row>
    <row r="111" spans="1:13" x14ac:dyDescent="0.35">
      <c r="A111" s="301">
        <v>2013</v>
      </c>
      <c r="B111" s="301" t="s">
        <v>88</v>
      </c>
      <c r="C111" s="301" t="s">
        <v>28</v>
      </c>
      <c r="D111" s="302" t="s">
        <v>265</v>
      </c>
      <c r="E111" s="302" t="s">
        <v>226</v>
      </c>
      <c r="F111" s="301" t="s">
        <v>76</v>
      </c>
      <c r="G111" s="301" t="s">
        <v>77</v>
      </c>
      <c r="H111" s="303">
        <v>15640000000</v>
      </c>
      <c r="I111" s="303">
        <v>15640000000</v>
      </c>
      <c r="J111" s="303">
        <v>14523679826</v>
      </c>
      <c r="K111" s="304">
        <v>0.92862402979539638</v>
      </c>
      <c r="L111" s="303">
        <v>12964233241</v>
      </c>
      <c r="M111" s="304">
        <v>0.82891516886189254</v>
      </c>
    </row>
    <row r="112" spans="1:13" x14ac:dyDescent="0.35">
      <c r="A112" s="301">
        <v>2013</v>
      </c>
      <c r="B112" s="301" t="s">
        <v>88</v>
      </c>
      <c r="C112" s="301" t="s">
        <v>28</v>
      </c>
      <c r="D112" s="302" t="s">
        <v>265</v>
      </c>
      <c r="E112" s="302" t="s">
        <v>226</v>
      </c>
      <c r="F112" s="301" t="s">
        <v>78</v>
      </c>
      <c r="G112" s="301" t="s">
        <v>77</v>
      </c>
      <c r="H112" s="303">
        <v>1500000000</v>
      </c>
      <c r="I112" s="303">
        <v>1500000000</v>
      </c>
      <c r="J112" s="303">
        <v>1485226874</v>
      </c>
      <c r="K112" s="304">
        <v>0.99015124933333332</v>
      </c>
      <c r="L112" s="303">
        <v>1059381085</v>
      </c>
      <c r="M112" s="304">
        <v>0.70625405666666663</v>
      </c>
    </row>
    <row r="113" spans="1:13" x14ac:dyDescent="0.35">
      <c r="A113" s="301">
        <v>2013</v>
      </c>
      <c r="B113" s="301" t="s">
        <v>88</v>
      </c>
      <c r="C113" s="301" t="s">
        <v>29</v>
      </c>
      <c r="D113" s="302" t="s">
        <v>14</v>
      </c>
      <c r="E113" s="302" t="s">
        <v>226</v>
      </c>
      <c r="F113" s="301" t="s">
        <v>76</v>
      </c>
      <c r="G113" s="301" t="s">
        <v>77</v>
      </c>
      <c r="H113" s="303">
        <v>87498080000</v>
      </c>
      <c r="I113" s="303">
        <v>87498080000</v>
      </c>
      <c r="J113" s="303">
        <v>79999890492.809998</v>
      </c>
      <c r="K113" s="304">
        <v>0.91430452522855354</v>
      </c>
      <c r="L113" s="303">
        <v>75621907768.809998</v>
      </c>
      <c r="M113" s="304">
        <v>0.86426933903932512</v>
      </c>
    </row>
    <row r="114" spans="1:13" x14ac:dyDescent="0.35">
      <c r="A114" s="301">
        <v>2013</v>
      </c>
      <c r="B114" s="301" t="s">
        <v>88</v>
      </c>
      <c r="C114" s="301" t="s">
        <v>29</v>
      </c>
      <c r="D114" s="302" t="s">
        <v>14</v>
      </c>
      <c r="E114" s="302" t="s">
        <v>226</v>
      </c>
      <c r="F114" s="301" t="s">
        <v>78</v>
      </c>
      <c r="G114" s="301" t="s">
        <v>77</v>
      </c>
      <c r="H114" s="303">
        <v>45258476000</v>
      </c>
      <c r="I114" s="303">
        <v>45006476000</v>
      </c>
      <c r="J114" s="303">
        <v>41185921456</v>
      </c>
      <c r="K114" s="304">
        <v>0.91511100438079174</v>
      </c>
      <c r="L114" s="303">
        <v>24995513554</v>
      </c>
      <c r="M114" s="304">
        <v>0.55537593198809876</v>
      </c>
    </row>
    <row r="115" spans="1:13" x14ac:dyDescent="0.35">
      <c r="A115" s="301">
        <v>2013</v>
      </c>
      <c r="B115" s="301" t="s">
        <v>88</v>
      </c>
      <c r="C115" s="301" t="s">
        <v>30</v>
      </c>
      <c r="D115" s="302" t="s">
        <v>16</v>
      </c>
      <c r="E115" s="302" t="s">
        <v>226</v>
      </c>
      <c r="F115" s="301" t="s">
        <v>76</v>
      </c>
      <c r="G115" s="301" t="s">
        <v>77</v>
      </c>
      <c r="H115" s="303">
        <v>226069712000</v>
      </c>
      <c r="I115" s="303">
        <v>219812097051</v>
      </c>
      <c r="J115" s="303">
        <v>153757967709</v>
      </c>
      <c r="K115" s="304">
        <v>0.69949729688137063</v>
      </c>
      <c r="L115" s="303">
        <v>136877148794.16</v>
      </c>
      <c r="M115" s="304">
        <v>0.62270070951737599</v>
      </c>
    </row>
    <row r="116" spans="1:13" x14ac:dyDescent="0.35">
      <c r="A116" s="301">
        <v>2013</v>
      </c>
      <c r="B116" s="301" t="s">
        <v>88</v>
      </c>
      <c r="C116" s="301" t="s">
        <v>30</v>
      </c>
      <c r="D116" s="302" t="s">
        <v>16</v>
      </c>
      <c r="E116" s="302" t="s">
        <v>226</v>
      </c>
      <c r="F116" s="301" t="s">
        <v>79</v>
      </c>
      <c r="G116" s="301" t="s">
        <v>77</v>
      </c>
      <c r="H116" s="303">
        <v>233673798000</v>
      </c>
      <c r="I116" s="303">
        <v>233673798000</v>
      </c>
      <c r="J116" s="303">
        <v>166408153216</v>
      </c>
      <c r="K116" s="304">
        <v>0.71213869351325387</v>
      </c>
      <c r="L116" s="303">
        <v>166010071077</v>
      </c>
      <c r="M116" s="304">
        <v>0.71043511295605333</v>
      </c>
    </row>
    <row r="117" spans="1:13" x14ac:dyDescent="0.35">
      <c r="A117" s="301">
        <v>2013</v>
      </c>
      <c r="B117" s="301" t="s">
        <v>88</v>
      </c>
      <c r="C117" s="301" t="s">
        <v>30</v>
      </c>
      <c r="D117" s="302" t="s">
        <v>16</v>
      </c>
      <c r="E117" s="302" t="s">
        <v>226</v>
      </c>
      <c r="F117" s="301" t="s">
        <v>78</v>
      </c>
      <c r="G117" s="301" t="s">
        <v>77</v>
      </c>
      <c r="H117" s="303">
        <v>41217034000</v>
      </c>
      <c r="I117" s="303">
        <v>39076301475</v>
      </c>
      <c r="J117" s="303">
        <v>30697974476</v>
      </c>
      <c r="K117" s="304">
        <v>0.78559058348036759</v>
      </c>
      <c r="L117" s="303">
        <v>15524061653</v>
      </c>
      <c r="M117" s="304">
        <v>0.39727561378683424</v>
      </c>
    </row>
    <row r="118" spans="1:13" x14ac:dyDescent="0.35">
      <c r="A118" s="301">
        <v>2013</v>
      </c>
      <c r="B118" s="301" t="s">
        <v>88</v>
      </c>
      <c r="C118" s="301" t="s">
        <v>30</v>
      </c>
      <c r="D118" s="302" t="s">
        <v>16</v>
      </c>
      <c r="E118" s="302" t="s">
        <v>226</v>
      </c>
      <c r="F118" s="301" t="s">
        <v>80</v>
      </c>
      <c r="G118" s="301" t="s">
        <v>77</v>
      </c>
      <c r="H118" s="303">
        <v>1829988023000</v>
      </c>
      <c r="I118" s="303">
        <v>1565497199952</v>
      </c>
      <c r="J118" s="303">
        <v>1415134608195</v>
      </c>
      <c r="K118" s="304">
        <v>0.90395218096742025</v>
      </c>
      <c r="L118" s="303">
        <v>1415134608195</v>
      </c>
      <c r="M118" s="304">
        <v>0.90395218096742025</v>
      </c>
    </row>
    <row r="119" spans="1:13" x14ac:dyDescent="0.35">
      <c r="A119" s="301">
        <v>2013</v>
      </c>
      <c r="B119" s="301" t="s">
        <v>88</v>
      </c>
      <c r="C119" s="301" t="s">
        <v>31</v>
      </c>
      <c r="D119" s="302" t="s">
        <v>11</v>
      </c>
      <c r="E119" s="302" t="s">
        <v>226</v>
      </c>
      <c r="F119" s="301" t="s">
        <v>76</v>
      </c>
      <c r="G119" s="301" t="s">
        <v>77</v>
      </c>
      <c r="H119" s="303">
        <v>76006674000</v>
      </c>
      <c r="I119" s="303">
        <v>76006674000</v>
      </c>
      <c r="J119" s="303">
        <v>70353381801</v>
      </c>
      <c r="K119" s="304">
        <v>0.92562110797007113</v>
      </c>
      <c r="L119" s="303">
        <v>66875072691</v>
      </c>
      <c r="M119" s="304">
        <v>0.87985790157059107</v>
      </c>
    </row>
    <row r="120" spans="1:13" x14ac:dyDescent="0.35">
      <c r="A120" s="301">
        <v>2013</v>
      </c>
      <c r="B120" s="301" t="s">
        <v>88</v>
      </c>
      <c r="C120" s="301" t="s">
        <v>31</v>
      </c>
      <c r="D120" s="302" t="s">
        <v>11</v>
      </c>
      <c r="E120" s="302" t="s">
        <v>226</v>
      </c>
      <c r="F120" s="301" t="s">
        <v>78</v>
      </c>
      <c r="G120" s="301" t="s">
        <v>77</v>
      </c>
      <c r="H120" s="303">
        <v>3113369173000</v>
      </c>
      <c r="I120" s="303">
        <v>2909650793116</v>
      </c>
      <c r="J120" s="303">
        <v>2703315079742</v>
      </c>
      <c r="K120" s="304">
        <v>0.92908574669435462</v>
      </c>
      <c r="L120" s="303">
        <v>2115759287074</v>
      </c>
      <c r="M120" s="304">
        <v>0.72715230710149703</v>
      </c>
    </row>
    <row r="121" spans="1:13" x14ac:dyDescent="0.35">
      <c r="A121" s="301">
        <v>2013</v>
      </c>
      <c r="B121" s="301" t="s">
        <v>88</v>
      </c>
      <c r="C121" s="301" t="s">
        <v>32</v>
      </c>
      <c r="D121" s="302" t="s">
        <v>18</v>
      </c>
      <c r="E121" s="302" t="s">
        <v>226</v>
      </c>
      <c r="F121" s="301" t="s">
        <v>76</v>
      </c>
      <c r="G121" s="301" t="s">
        <v>77</v>
      </c>
      <c r="H121" s="303">
        <v>30893877000</v>
      </c>
      <c r="I121" s="303">
        <v>30893877000</v>
      </c>
      <c r="J121" s="303">
        <v>29179854318</v>
      </c>
      <c r="K121" s="304">
        <v>0.94451901643811165</v>
      </c>
      <c r="L121" s="303">
        <v>27020264808</v>
      </c>
      <c r="M121" s="304">
        <v>0.87461553653495805</v>
      </c>
    </row>
    <row r="122" spans="1:13" x14ac:dyDescent="0.35">
      <c r="A122" s="301">
        <v>2013</v>
      </c>
      <c r="B122" s="301" t="s">
        <v>88</v>
      </c>
      <c r="C122" s="301" t="s">
        <v>32</v>
      </c>
      <c r="D122" s="302" t="s">
        <v>18</v>
      </c>
      <c r="E122" s="302" t="s">
        <v>226</v>
      </c>
      <c r="F122" s="301" t="s">
        <v>78</v>
      </c>
      <c r="G122" s="301" t="s">
        <v>77</v>
      </c>
      <c r="H122" s="303">
        <v>205741335000</v>
      </c>
      <c r="I122" s="303">
        <v>205741335000</v>
      </c>
      <c r="J122" s="303">
        <v>181591899196</v>
      </c>
      <c r="K122" s="304">
        <v>0.88262234322529309</v>
      </c>
      <c r="L122" s="303">
        <v>98284118504.25</v>
      </c>
      <c r="M122" s="304">
        <v>0.477707206985169</v>
      </c>
    </row>
    <row r="123" spans="1:13" x14ac:dyDescent="0.35">
      <c r="A123" s="301">
        <v>2013</v>
      </c>
      <c r="B123" s="301" t="s">
        <v>88</v>
      </c>
      <c r="C123" s="301" t="s">
        <v>32</v>
      </c>
      <c r="D123" s="302" t="s">
        <v>18</v>
      </c>
      <c r="E123" s="302" t="s">
        <v>226</v>
      </c>
      <c r="F123" s="301" t="s">
        <v>80</v>
      </c>
      <c r="G123" s="301" t="s">
        <v>77</v>
      </c>
      <c r="H123" s="303">
        <v>0</v>
      </c>
      <c r="I123" s="303">
        <v>0</v>
      </c>
      <c r="J123" s="303">
        <v>0</v>
      </c>
      <c r="K123" s="304">
        <v>0</v>
      </c>
      <c r="L123" s="303">
        <v>0</v>
      </c>
      <c r="M123" s="304">
        <v>0</v>
      </c>
    </row>
    <row r="124" spans="1:13" x14ac:dyDescent="0.35">
      <c r="A124" s="301">
        <v>2013</v>
      </c>
      <c r="B124" s="301" t="s">
        <v>88</v>
      </c>
      <c r="C124" s="301" t="s">
        <v>33</v>
      </c>
      <c r="D124" s="302" t="s">
        <v>21</v>
      </c>
      <c r="E124" s="302" t="s">
        <v>226</v>
      </c>
      <c r="F124" s="301" t="s">
        <v>76</v>
      </c>
      <c r="G124" s="301" t="s">
        <v>77</v>
      </c>
      <c r="H124" s="303">
        <v>30156054000</v>
      </c>
      <c r="I124" s="303">
        <v>34151313000</v>
      </c>
      <c r="J124" s="303">
        <v>30275035358</v>
      </c>
      <c r="K124" s="304">
        <v>0.88649696595852701</v>
      </c>
      <c r="L124" s="303">
        <v>26748891859</v>
      </c>
      <c r="M124" s="304">
        <v>0.78324636768723943</v>
      </c>
    </row>
    <row r="125" spans="1:13" x14ac:dyDescent="0.35">
      <c r="A125" s="301">
        <v>2013</v>
      </c>
      <c r="B125" s="301" t="s">
        <v>88</v>
      </c>
      <c r="C125" s="301" t="s">
        <v>34</v>
      </c>
      <c r="D125" s="302" t="s">
        <v>10</v>
      </c>
      <c r="E125" s="302" t="s">
        <v>226</v>
      </c>
      <c r="F125" s="301" t="s">
        <v>76</v>
      </c>
      <c r="G125" s="301" t="s">
        <v>77</v>
      </c>
      <c r="H125" s="303">
        <v>9850974000</v>
      </c>
      <c r="I125" s="303">
        <v>9850974000</v>
      </c>
      <c r="J125" s="303">
        <v>8219114490</v>
      </c>
      <c r="K125" s="304">
        <v>0.83434536422489791</v>
      </c>
      <c r="L125" s="303">
        <v>7741882286</v>
      </c>
      <c r="M125" s="304">
        <v>0.78590018469239686</v>
      </c>
    </row>
    <row r="126" spans="1:13" x14ac:dyDescent="0.35">
      <c r="A126" s="301">
        <v>2013</v>
      </c>
      <c r="B126" s="301" t="s">
        <v>88</v>
      </c>
      <c r="C126" s="301" t="s">
        <v>34</v>
      </c>
      <c r="D126" s="302" t="s">
        <v>10</v>
      </c>
      <c r="E126" s="302" t="s">
        <v>226</v>
      </c>
      <c r="F126" s="301" t="s">
        <v>78</v>
      </c>
      <c r="G126" s="301" t="s">
        <v>77</v>
      </c>
      <c r="H126" s="303">
        <v>77585000000</v>
      </c>
      <c r="I126" s="303">
        <v>75159000000</v>
      </c>
      <c r="J126" s="303">
        <v>74556019079</v>
      </c>
      <c r="K126" s="304">
        <v>0.99197726258997587</v>
      </c>
      <c r="L126" s="303">
        <v>60113033473</v>
      </c>
      <c r="M126" s="304">
        <v>0.79981151256669192</v>
      </c>
    </row>
    <row r="127" spans="1:13" x14ac:dyDescent="0.35">
      <c r="A127" s="301">
        <v>2013</v>
      </c>
      <c r="B127" s="301" t="s">
        <v>88</v>
      </c>
      <c r="C127" s="301" t="s">
        <v>34</v>
      </c>
      <c r="D127" s="302" t="s">
        <v>10</v>
      </c>
      <c r="E127" s="302" t="s">
        <v>226</v>
      </c>
      <c r="F127" s="301" t="s">
        <v>80</v>
      </c>
      <c r="G127" s="301" t="s">
        <v>77</v>
      </c>
      <c r="H127" s="303">
        <v>0</v>
      </c>
      <c r="I127" s="303">
        <v>0</v>
      </c>
      <c r="J127" s="303">
        <v>0</v>
      </c>
      <c r="K127" s="304">
        <v>0</v>
      </c>
      <c r="L127" s="303">
        <v>0</v>
      </c>
      <c r="M127" s="304">
        <v>0</v>
      </c>
    </row>
    <row r="128" spans="1:13" x14ac:dyDescent="0.35">
      <c r="A128" s="301">
        <v>2013</v>
      </c>
      <c r="B128" s="301" t="s">
        <v>88</v>
      </c>
      <c r="C128" s="301" t="s">
        <v>35</v>
      </c>
      <c r="D128" s="302" t="s">
        <v>15</v>
      </c>
      <c r="E128" s="302" t="s">
        <v>226</v>
      </c>
      <c r="F128" s="301" t="s">
        <v>76</v>
      </c>
      <c r="G128" s="301" t="s">
        <v>77</v>
      </c>
      <c r="H128" s="303">
        <v>12784705000</v>
      </c>
      <c r="I128" s="303">
        <v>12784705000</v>
      </c>
      <c r="J128" s="303">
        <v>11049706452</v>
      </c>
      <c r="K128" s="304">
        <v>0.86429107687662721</v>
      </c>
      <c r="L128" s="303">
        <v>10666934942</v>
      </c>
      <c r="M128" s="304">
        <v>0.83435127693599498</v>
      </c>
    </row>
    <row r="129" spans="1:13" x14ac:dyDescent="0.35">
      <c r="A129" s="301">
        <v>2013</v>
      </c>
      <c r="B129" s="301" t="s">
        <v>88</v>
      </c>
      <c r="C129" s="301" t="s">
        <v>35</v>
      </c>
      <c r="D129" s="302" t="s">
        <v>15</v>
      </c>
      <c r="E129" s="302" t="s">
        <v>226</v>
      </c>
      <c r="F129" s="301" t="s">
        <v>78</v>
      </c>
      <c r="G129" s="301" t="s">
        <v>77</v>
      </c>
      <c r="H129" s="303">
        <v>262622997000</v>
      </c>
      <c r="I129" s="303">
        <v>225363490000</v>
      </c>
      <c r="J129" s="303">
        <v>207670597289</v>
      </c>
      <c r="K129" s="304">
        <v>0.92149175223102908</v>
      </c>
      <c r="L129" s="303">
        <v>156534285267</v>
      </c>
      <c r="M129" s="304">
        <v>0.69458582340466946</v>
      </c>
    </row>
    <row r="130" spans="1:13" x14ac:dyDescent="0.35">
      <c r="A130" s="301">
        <v>2013</v>
      </c>
      <c r="B130" s="301" t="s">
        <v>88</v>
      </c>
      <c r="C130" s="301" t="s">
        <v>35</v>
      </c>
      <c r="D130" s="302" t="s">
        <v>15</v>
      </c>
      <c r="E130" s="302" t="s">
        <v>226</v>
      </c>
      <c r="F130" s="301" t="s">
        <v>80</v>
      </c>
      <c r="G130" s="301" t="s">
        <v>77</v>
      </c>
      <c r="H130" s="303">
        <v>0</v>
      </c>
      <c r="I130" s="303">
        <v>0</v>
      </c>
      <c r="J130" s="303">
        <v>0</v>
      </c>
      <c r="K130" s="304">
        <v>0</v>
      </c>
      <c r="L130" s="303">
        <v>0</v>
      </c>
      <c r="M130" s="304">
        <v>0</v>
      </c>
    </row>
    <row r="131" spans="1:13" x14ac:dyDescent="0.35">
      <c r="A131" s="301">
        <v>2013</v>
      </c>
      <c r="B131" s="301" t="s">
        <v>88</v>
      </c>
      <c r="C131" s="301" t="s">
        <v>36</v>
      </c>
      <c r="D131" s="302" t="s">
        <v>9</v>
      </c>
      <c r="E131" s="302" t="s">
        <v>226</v>
      </c>
      <c r="F131" s="301" t="s">
        <v>76</v>
      </c>
      <c r="G131" s="301" t="s">
        <v>77</v>
      </c>
      <c r="H131" s="303">
        <v>10655397000</v>
      </c>
      <c r="I131" s="303">
        <v>10655397000</v>
      </c>
      <c r="J131" s="303">
        <v>10562534104</v>
      </c>
      <c r="K131" s="304">
        <v>0.99128489571998113</v>
      </c>
      <c r="L131" s="303">
        <v>10154423062</v>
      </c>
      <c r="M131" s="304">
        <v>0.95298401945980993</v>
      </c>
    </row>
    <row r="132" spans="1:13" x14ac:dyDescent="0.35">
      <c r="A132" s="301">
        <v>2013</v>
      </c>
      <c r="B132" s="301" t="s">
        <v>88</v>
      </c>
      <c r="C132" s="301" t="s">
        <v>36</v>
      </c>
      <c r="D132" s="302" t="s">
        <v>9</v>
      </c>
      <c r="E132" s="302" t="s">
        <v>226</v>
      </c>
      <c r="F132" s="301" t="s">
        <v>78</v>
      </c>
      <c r="G132" s="301" t="s">
        <v>77</v>
      </c>
      <c r="H132" s="303">
        <v>61420000000</v>
      </c>
      <c r="I132" s="303">
        <v>51520999999</v>
      </c>
      <c r="J132" s="303">
        <v>49740906809</v>
      </c>
      <c r="K132" s="304">
        <v>0.96544917237564198</v>
      </c>
      <c r="L132" s="303">
        <v>47429078739</v>
      </c>
      <c r="M132" s="304">
        <v>0.92057760408223011</v>
      </c>
    </row>
    <row r="133" spans="1:13" x14ac:dyDescent="0.35">
      <c r="A133" s="301">
        <v>2013</v>
      </c>
      <c r="B133" s="301" t="s">
        <v>88</v>
      </c>
      <c r="C133" s="301" t="s">
        <v>37</v>
      </c>
      <c r="D133" s="302" t="s">
        <v>20</v>
      </c>
      <c r="E133" s="302" t="s">
        <v>226</v>
      </c>
      <c r="F133" s="301" t="s">
        <v>76</v>
      </c>
      <c r="G133" s="301" t="s">
        <v>77</v>
      </c>
      <c r="H133" s="303">
        <v>48443270000</v>
      </c>
      <c r="I133" s="303">
        <v>49694872500</v>
      </c>
      <c r="J133" s="303">
        <v>45807546821</v>
      </c>
      <c r="K133" s="304">
        <v>0.92177612128897202</v>
      </c>
      <c r="L133" s="303">
        <v>44299078880</v>
      </c>
      <c r="M133" s="304">
        <v>0.89142152200913682</v>
      </c>
    </row>
    <row r="134" spans="1:13" x14ac:dyDescent="0.35">
      <c r="A134" s="301">
        <v>2013</v>
      </c>
      <c r="B134" s="301" t="s">
        <v>88</v>
      </c>
      <c r="C134" s="301" t="s">
        <v>37</v>
      </c>
      <c r="D134" s="302" t="s">
        <v>20</v>
      </c>
      <c r="E134" s="302" t="s">
        <v>226</v>
      </c>
      <c r="F134" s="301" t="s">
        <v>78</v>
      </c>
      <c r="G134" s="301" t="s">
        <v>77</v>
      </c>
      <c r="H134" s="303">
        <v>13200000000</v>
      </c>
      <c r="I134" s="303">
        <v>14200000000</v>
      </c>
      <c r="J134" s="303">
        <v>14029592795</v>
      </c>
      <c r="K134" s="304">
        <v>0.9879994926056338</v>
      </c>
      <c r="L134" s="303">
        <v>11992758507</v>
      </c>
      <c r="M134" s="304">
        <v>0.8445604582394366</v>
      </c>
    </row>
    <row r="135" spans="1:13" x14ac:dyDescent="0.35">
      <c r="A135" s="301">
        <v>2013</v>
      </c>
      <c r="B135" s="301" t="s">
        <v>88</v>
      </c>
      <c r="C135" s="301" t="s">
        <v>37</v>
      </c>
      <c r="D135" s="302" t="s">
        <v>20</v>
      </c>
      <c r="E135" s="302" t="s">
        <v>226</v>
      </c>
      <c r="F135" s="301" t="s">
        <v>80</v>
      </c>
      <c r="G135" s="301" t="s">
        <v>77</v>
      </c>
      <c r="H135" s="303">
        <v>0</v>
      </c>
      <c r="I135" s="303">
        <v>0</v>
      </c>
      <c r="J135" s="303">
        <v>0</v>
      </c>
      <c r="K135" s="304">
        <v>0</v>
      </c>
      <c r="L135" s="303">
        <v>0</v>
      </c>
      <c r="M135" s="304">
        <v>0</v>
      </c>
    </row>
    <row r="136" spans="1:13" x14ac:dyDescent="0.35">
      <c r="A136" s="301">
        <v>2013</v>
      </c>
      <c r="B136" s="301" t="s">
        <v>88</v>
      </c>
      <c r="C136" s="301" t="s">
        <v>38</v>
      </c>
      <c r="D136" s="302" t="s">
        <v>248</v>
      </c>
      <c r="E136" s="302" t="s">
        <v>226</v>
      </c>
      <c r="F136" s="301" t="s">
        <v>76</v>
      </c>
      <c r="G136" s="301" t="s">
        <v>77</v>
      </c>
      <c r="H136" s="303">
        <v>10266621000</v>
      </c>
      <c r="I136" s="303">
        <v>10266621000</v>
      </c>
      <c r="J136" s="303">
        <v>6572047383</v>
      </c>
      <c r="K136" s="304">
        <v>0.64013733272125273</v>
      </c>
      <c r="L136" s="303">
        <v>5256813037</v>
      </c>
      <c r="M136" s="304">
        <v>0.51202952139754643</v>
      </c>
    </row>
    <row r="137" spans="1:13" x14ac:dyDescent="0.35">
      <c r="A137" s="301">
        <v>2013</v>
      </c>
      <c r="B137" s="301" t="s">
        <v>88</v>
      </c>
      <c r="C137" s="301" t="s">
        <v>38</v>
      </c>
      <c r="D137" s="302" t="s">
        <v>248</v>
      </c>
      <c r="E137" s="302" t="s">
        <v>226</v>
      </c>
      <c r="F137" s="301" t="s">
        <v>78</v>
      </c>
      <c r="G137" s="301" t="s">
        <v>77</v>
      </c>
      <c r="H137" s="303">
        <v>12000000000</v>
      </c>
      <c r="I137" s="303">
        <v>15000000000</v>
      </c>
      <c r="J137" s="303">
        <v>14392377285</v>
      </c>
      <c r="K137" s="304">
        <v>0.95949181900000002</v>
      </c>
      <c r="L137" s="303">
        <v>6443881345</v>
      </c>
      <c r="M137" s="304">
        <v>0.42959208966666668</v>
      </c>
    </row>
    <row r="138" spans="1:13" x14ac:dyDescent="0.35">
      <c r="A138" s="301">
        <v>2013</v>
      </c>
      <c r="B138" s="301" t="s">
        <v>88</v>
      </c>
      <c r="C138" s="301" t="s">
        <v>39</v>
      </c>
      <c r="D138" s="302" t="s">
        <v>17</v>
      </c>
      <c r="E138" s="302" t="s">
        <v>226</v>
      </c>
      <c r="F138" s="301" t="s">
        <v>76</v>
      </c>
      <c r="G138" s="301" t="s">
        <v>77</v>
      </c>
      <c r="H138" s="303">
        <v>18503550000</v>
      </c>
      <c r="I138" s="303">
        <v>18503550000</v>
      </c>
      <c r="J138" s="303">
        <v>16582501692</v>
      </c>
      <c r="K138" s="304">
        <v>0.89617947323621683</v>
      </c>
      <c r="L138" s="303">
        <v>13358066327</v>
      </c>
      <c r="M138" s="304">
        <v>0.72191910887370259</v>
      </c>
    </row>
    <row r="139" spans="1:13" x14ac:dyDescent="0.35">
      <c r="A139" s="301">
        <v>2013</v>
      </c>
      <c r="B139" s="301" t="s">
        <v>88</v>
      </c>
      <c r="C139" s="301" t="s">
        <v>39</v>
      </c>
      <c r="D139" s="302" t="s">
        <v>17</v>
      </c>
      <c r="E139" s="302" t="s">
        <v>226</v>
      </c>
      <c r="F139" s="301" t="s">
        <v>78</v>
      </c>
      <c r="G139" s="301" t="s">
        <v>77</v>
      </c>
      <c r="H139" s="303">
        <v>911357197000</v>
      </c>
      <c r="I139" s="303">
        <v>871155280504</v>
      </c>
      <c r="J139" s="303">
        <v>820658888931</v>
      </c>
      <c r="K139" s="304">
        <v>0.94203514263979926</v>
      </c>
      <c r="L139" s="303">
        <v>518226857804</v>
      </c>
      <c r="M139" s="304">
        <v>0.59487311780304419</v>
      </c>
    </row>
    <row r="140" spans="1:13" x14ac:dyDescent="0.35">
      <c r="A140" s="301">
        <v>2013</v>
      </c>
      <c r="B140" s="301" t="s">
        <v>88</v>
      </c>
      <c r="C140" s="301" t="s">
        <v>40</v>
      </c>
      <c r="D140" s="302" t="s">
        <v>13</v>
      </c>
      <c r="E140" s="302" t="s">
        <v>226</v>
      </c>
      <c r="F140" s="301" t="s">
        <v>76</v>
      </c>
      <c r="G140" s="301" t="s">
        <v>77</v>
      </c>
      <c r="H140" s="303">
        <v>8926534000</v>
      </c>
      <c r="I140" s="303">
        <v>8926534000</v>
      </c>
      <c r="J140" s="303">
        <v>8149559958</v>
      </c>
      <c r="K140" s="304">
        <v>0.91295904524645288</v>
      </c>
      <c r="L140" s="303">
        <v>6009428793</v>
      </c>
      <c r="M140" s="304">
        <v>0.67320964587151066</v>
      </c>
    </row>
    <row r="141" spans="1:13" x14ac:dyDescent="0.35">
      <c r="A141" s="301">
        <v>2013</v>
      </c>
      <c r="B141" s="301" t="s">
        <v>88</v>
      </c>
      <c r="C141" s="301" t="s">
        <v>40</v>
      </c>
      <c r="D141" s="302" t="s">
        <v>13</v>
      </c>
      <c r="E141" s="302" t="s">
        <v>226</v>
      </c>
      <c r="F141" s="301" t="s">
        <v>78</v>
      </c>
      <c r="G141" s="301" t="s">
        <v>77</v>
      </c>
      <c r="H141" s="303">
        <v>3040000000</v>
      </c>
      <c r="I141" s="303">
        <v>3040000000</v>
      </c>
      <c r="J141" s="303">
        <v>2876161200</v>
      </c>
      <c r="K141" s="304">
        <v>0.94610565789473688</v>
      </c>
      <c r="L141" s="303">
        <v>2129631448</v>
      </c>
      <c r="M141" s="304">
        <v>0.7005366605263158</v>
      </c>
    </row>
    <row r="142" spans="1:13" x14ac:dyDescent="0.35">
      <c r="A142" s="301">
        <v>2013</v>
      </c>
      <c r="B142" s="301" t="s">
        <v>88</v>
      </c>
      <c r="C142" s="301" t="s">
        <v>41</v>
      </c>
      <c r="D142" s="302" t="s">
        <v>8</v>
      </c>
      <c r="E142" s="302" t="s">
        <v>226</v>
      </c>
      <c r="F142" s="301" t="s">
        <v>76</v>
      </c>
      <c r="G142" s="301" t="s">
        <v>77</v>
      </c>
      <c r="H142" s="303">
        <v>21355833000</v>
      </c>
      <c r="I142" s="303">
        <v>21355833000</v>
      </c>
      <c r="J142" s="303">
        <v>20248189693</v>
      </c>
      <c r="K142" s="304">
        <v>0.94813392167844723</v>
      </c>
      <c r="L142" s="303">
        <v>17314364419</v>
      </c>
      <c r="M142" s="304">
        <v>0.81075575085270613</v>
      </c>
    </row>
    <row r="143" spans="1:13" x14ac:dyDescent="0.35">
      <c r="A143" s="301">
        <v>2013</v>
      </c>
      <c r="B143" s="301" t="s">
        <v>88</v>
      </c>
      <c r="C143" s="301" t="s">
        <v>41</v>
      </c>
      <c r="D143" s="302" t="s">
        <v>8</v>
      </c>
      <c r="E143" s="302" t="s">
        <v>226</v>
      </c>
      <c r="F143" s="301" t="s">
        <v>78</v>
      </c>
      <c r="G143" s="301" t="s">
        <v>77</v>
      </c>
      <c r="H143" s="303">
        <v>70258274000</v>
      </c>
      <c r="I143" s="303">
        <v>62646290878</v>
      </c>
      <c r="J143" s="303">
        <v>57060943555</v>
      </c>
      <c r="K143" s="304">
        <v>0.9108431282248276</v>
      </c>
      <c r="L143" s="303">
        <v>35639438102</v>
      </c>
      <c r="M143" s="304">
        <v>0.56889941291824808</v>
      </c>
    </row>
    <row r="144" spans="1:13" x14ac:dyDescent="0.35">
      <c r="A144" s="301">
        <v>2013</v>
      </c>
      <c r="B144" s="301" t="s">
        <v>88</v>
      </c>
      <c r="C144" s="301" t="s">
        <v>42</v>
      </c>
      <c r="D144" s="302" t="s">
        <v>14</v>
      </c>
      <c r="E144" s="302" t="s">
        <v>226</v>
      </c>
      <c r="F144" s="301" t="s">
        <v>76</v>
      </c>
      <c r="G144" s="301" t="s">
        <v>77</v>
      </c>
      <c r="H144" s="303">
        <v>9523858000</v>
      </c>
      <c r="I144" s="303">
        <v>9523858000</v>
      </c>
      <c r="J144" s="303">
        <v>9106197234</v>
      </c>
      <c r="K144" s="304">
        <v>0.95614584278766024</v>
      </c>
      <c r="L144" s="303">
        <v>8692878564</v>
      </c>
      <c r="M144" s="304">
        <v>0.91274760333469906</v>
      </c>
    </row>
    <row r="145" spans="1:13" x14ac:dyDescent="0.35">
      <c r="A145" s="301">
        <v>2013</v>
      </c>
      <c r="B145" s="301" t="s">
        <v>88</v>
      </c>
      <c r="C145" s="301" t="s">
        <v>42</v>
      </c>
      <c r="D145" s="302" t="s">
        <v>14</v>
      </c>
      <c r="E145" s="302" t="s">
        <v>226</v>
      </c>
      <c r="F145" s="301" t="s">
        <v>78</v>
      </c>
      <c r="G145" s="301" t="s">
        <v>77</v>
      </c>
      <c r="H145" s="303">
        <v>8500000000</v>
      </c>
      <c r="I145" s="303">
        <v>8804238325</v>
      </c>
      <c r="J145" s="303">
        <v>8776832872</v>
      </c>
      <c r="K145" s="304">
        <v>0.99688724316762523</v>
      </c>
      <c r="L145" s="303">
        <v>7190711150</v>
      </c>
      <c r="M145" s="304">
        <v>0.81673290573946389</v>
      </c>
    </row>
    <row r="146" spans="1:13" x14ac:dyDescent="0.35">
      <c r="A146" s="301">
        <v>2013</v>
      </c>
      <c r="B146" s="301" t="s">
        <v>88</v>
      </c>
      <c r="C146" s="301" t="s">
        <v>43</v>
      </c>
      <c r="D146" s="302" t="s">
        <v>22</v>
      </c>
      <c r="E146" s="302" t="s">
        <v>226</v>
      </c>
      <c r="F146" s="301" t="s">
        <v>76</v>
      </c>
      <c r="G146" s="301" t="s">
        <v>77</v>
      </c>
      <c r="H146" s="303">
        <v>44934327000</v>
      </c>
      <c r="I146" s="303">
        <v>44934327000</v>
      </c>
      <c r="J146" s="303">
        <v>35614580101</v>
      </c>
      <c r="K146" s="304">
        <v>0.79259182186037858</v>
      </c>
      <c r="L146" s="303">
        <v>34552847247</v>
      </c>
      <c r="M146" s="304">
        <v>0.76896327493677608</v>
      </c>
    </row>
    <row r="147" spans="1:13" x14ac:dyDescent="0.35">
      <c r="A147" s="301">
        <v>2013</v>
      </c>
      <c r="B147" s="301" t="s">
        <v>88</v>
      </c>
      <c r="C147" s="301" t="s">
        <v>43</v>
      </c>
      <c r="D147" s="302" t="s">
        <v>22</v>
      </c>
      <c r="E147" s="302" t="s">
        <v>226</v>
      </c>
      <c r="F147" s="301" t="s">
        <v>78</v>
      </c>
      <c r="G147" s="301" t="s">
        <v>77</v>
      </c>
      <c r="H147" s="303">
        <v>38600000000</v>
      </c>
      <c r="I147" s="303">
        <v>32330000000</v>
      </c>
      <c r="J147" s="303">
        <v>30026856695</v>
      </c>
      <c r="K147" s="304">
        <v>0.92876141957933811</v>
      </c>
      <c r="L147" s="303">
        <v>17021179475</v>
      </c>
      <c r="M147" s="304">
        <v>0.52648250773275596</v>
      </c>
    </row>
    <row r="148" spans="1:13" x14ac:dyDescent="0.35">
      <c r="A148" s="301">
        <v>2013</v>
      </c>
      <c r="B148" s="301" t="s">
        <v>88</v>
      </c>
      <c r="C148" s="301" t="s">
        <v>44</v>
      </c>
      <c r="D148" s="302" t="s">
        <v>12</v>
      </c>
      <c r="E148" s="302" t="s">
        <v>226</v>
      </c>
      <c r="F148" s="301" t="s">
        <v>76</v>
      </c>
      <c r="G148" s="301" t="s">
        <v>77</v>
      </c>
      <c r="H148" s="303">
        <v>0</v>
      </c>
      <c r="I148" s="303">
        <v>0</v>
      </c>
      <c r="J148" s="303">
        <v>0</v>
      </c>
      <c r="K148" s="304">
        <v>0</v>
      </c>
      <c r="L148" s="303">
        <v>0</v>
      </c>
      <c r="M148" s="304">
        <v>0</v>
      </c>
    </row>
    <row r="149" spans="1:13" x14ac:dyDescent="0.35">
      <c r="A149" s="301">
        <v>2013</v>
      </c>
      <c r="B149" s="301" t="s">
        <v>88</v>
      </c>
      <c r="C149" s="301" t="s">
        <v>44</v>
      </c>
      <c r="D149" s="302" t="s">
        <v>12</v>
      </c>
      <c r="E149" s="302" t="s">
        <v>226</v>
      </c>
      <c r="F149" s="301" t="s">
        <v>78</v>
      </c>
      <c r="G149" s="301" t="s">
        <v>77</v>
      </c>
      <c r="H149" s="303">
        <v>0</v>
      </c>
      <c r="I149" s="303">
        <v>0</v>
      </c>
      <c r="J149" s="303">
        <v>0</v>
      </c>
      <c r="K149" s="304">
        <v>0</v>
      </c>
      <c r="L149" s="303">
        <v>0</v>
      </c>
      <c r="M149" s="304">
        <v>0</v>
      </c>
    </row>
    <row r="150" spans="1:13" x14ac:dyDescent="0.35">
      <c r="A150" s="301">
        <v>2013</v>
      </c>
      <c r="B150" s="301" t="s">
        <v>88</v>
      </c>
      <c r="C150" s="301" t="s">
        <v>45</v>
      </c>
      <c r="D150" s="302" t="s">
        <v>22</v>
      </c>
      <c r="E150" s="302" t="s">
        <v>226</v>
      </c>
      <c r="F150" s="301" t="s">
        <v>76</v>
      </c>
      <c r="G150" s="301" t="s">
        <v>77</v>
      </c>
      <c r="H150" s="303">
        <v>0</v>
      </c>
      <c r="I150" s="303">
        <v>0</v>
      </c>
      <c r="J150" s="303">
        <v>0</v>
      </c>
      <c r="K150" s="304">
        <v>0</v>
      </c>
      <c r="L150" s="303">
        <v>0</v>
      </c>
      <c r="M150" s="304">
        <v>0</v>
      </c>
    </row>
    <row r="151" spans="1:13" x14ac:dyDescent="0.35">
      <c r="A151" s="301">
        <v>2013</v>
      </c>
      <c r="B151" s="301" t="s">
        <v>88</v>
      </c>
      <c r="C151" s="301" t="s">
        <v>45</v>
      </c>
      <c r="D151" s="302" t="s">
        <v>22</v>
      </c>
      <c r="E151" s="302" t="s">
        <v>226</v>
      </c>
      <c r="F151" s="301" t="s">
        <v>78</v>
      </c>
      <c r="G151" s="301" t="s">
        <v>77</v>
      </c>
      <c r="H151" s="303">
        <v>0</v>
      </c>
      <c r="I151" s="303">
        <v>0</v>
      </c>
      <c r="J151" s="303">
        <v>0</v>
      </c>
      <c r="K151" s="304">
        <v>0</v>
      </c>
      <c r="L151" s="303">
        <v>0</v>
      </c>
      <c r="M151" s="304">
        <v>0</v>
      </c>
    </row>
    <row r="152" spans="1:13" x14ac:dyDescent="0.35">
      <c r="A152" s="301">
        <v>2013</v>
      </c>
      <c r="B152" s="301" t="s">
        <v>88</v>
      </c>
      <c r="C152" s="301" t="s">
        <v>46</v>
      </c>
      <c r="D152" s="302" t="s">
        <v>10</v>
      </c>
      <c r="E152" s="302" t="s">
        <v>228</v>
      </c>
      <c r="F152" s="301" t="s">
        <v>76</v>
      </c>
      <c r="G152" s="301" t="s">
        <v>77</v>
      </c>
      <c r="H152" s="303">
        <v>8123222000</v>
      </c>
      <c r="I152" s="303">
        <v>8123222000</v>
      </c>
      <c r="J152" s="303">
        <v>7940147132</v>
      </c>
      <c r="K152" s="304">
        <v>0.97746277671593862</v>
      </c>
      <c r="L152" s="303">
        <v>7786826131</v>
      </c>
      <c r="M152" s="304">
        <v>0.95858836936870617</v>
      </c>
    </row>
    <row r="153" spans="1:13" x14ac:dyDescent="0.35">
      <c r="A153" s="301">
        <v>2013</v>
      </c>
      <c r="B153" s="301" t="s">
        <v>88</v>
      </c>
      <c r="C153" s="301" t="s">
        <v>46</v>
      </c>
      <c r="D153" s="302" t="s">
        <v>10</v>
      </c>
      <c r="E153" s="302" t="s">
        <v>228</v>
      </c>
      <c r="F153" s="301" t="s">
        <v>78</v>
      </c>
      <c r="G153" s="301" t="s">
        <v>77</v>
      </c>
      <c r="H153" s="303">
        <v>48682000000</v>
      </c>
      <c r="I153" s="303">
        <v>59892760112</v>
      </c>
      <c r="J153" s="303">
        <v>51538172292</v>
      </c>
      <c r="K153" s="304">
        <v>0.86050755042217375</v>
      </c>
      <c r="L153" s="303">
        <v>25604613093</v>
      </c>
      <c r="M153" s="304">
        <v>0.42750764942405634</v>
      </c>
    </row>
    <row r="154" spans="1:13" x14ac:dyDescent="0.35">
      <c r="A154" s="301">
        <v>2013</v>
      </c>
      <c r="B154" s="301" t="s">
        <v>88</v>
      </c>
      <c r="C154" s="301" t="s">
        <v>47</v>
      </c>
      <c r="D154" s="302" t="s">
        <v>21</v>
      </c>
      <c r="E154" s="302" t="s">
        <v>228</v>
      </c>
      <c r="F154" s="301" t="s">
        <v>76</v>
      </c>
      <c r="G154" s="301" t="s">
        <v>77</v>
      </c>
      <c r="H154" s="303">
        <v>20030742000</v>
      </c>
      <c r="I154" s="303">
        <v>20030742000</v>
      </c>
      <c r="J154" s="303">
        <v>11976034678</v>
      </c>
      <c r="K154" s="304">
        <v>0.59788272835824052</v>
      </c>
      <c r="L154" s="303">
        <v>8344854867</v>
      </c>
      <c r="M154" s="304">
        <v>0.41660238382582132</v>
      </c>
    </row>
    <row r="155" spans="1:13" x14ac:dyDescent="0.35">
      <c r="A155" s="301">
        <v>2013</v>
      </c>
      <c r="B155" s="301" t="s">
        <v>88</v>
      </c>
      <c r="C155" s="301" t="s">
        <v>47</v>
      </c>
      <c r="D155" s="302" t="s">
        <v>21</v>
      </c>
      <c r="E155" s="302" t="s">
        <v>228</v>
      </c>
      <c r="F155" s="301" t="s">
        <v>78</v>
      </c>
      <c r="G155" s="301" t="s">
        <v>77</v>
      </c>
      <c r="H155" s="303">
        <v>2211890129000</v>
      </c>
      <c r="I155" s="303">
        <v>2118315671106</v>
      </c>
      <c r="J155" s="303">
        <v>1704416362894</v>
      </c>
      <c r="K155" s="304">
        <v>0.80460924032351711</v>
      </c>
      <c r="L155" s="303">
        <v>1331024218839</v>
      </c>
      <c r="M155" s="304">
        <v>0.6283408261546094</v>
      </c>
    </row>
    <row r="156" spans="1:13" x14ac:dyDescent="0.35">
      <c r="A156" s="301">
        <v>2013</v>
      </c>
      <c r="B156" s="301" t="s">
        <v>88</v>
      </c>
      <c r="C156" s="301" t="s">
        <v>47</v>
      </c>
      <c r="D156" s="302" t="s">
        <v>21</v>
      </c>
      <c r="E156" s="302" t="s">
        <v>228</v>
      </c>
      <c r="F156" s="301" t="s">
        <v>80</v>
      </c>
      <c r="G156" s="301" t="s">
        <v>77</v>
      </c>
      <c r="H156" s="303">
        <v>2919823000</v>
      </c>
      <c r="I156" s="303">
        <v>2919823000</v>
      </c>
      <c r="J156" s="303">
        <v>2741950415</v>
      </c>
      <c r="K156" s="304">
        <v>0.93908103847390745</v>
      </c>
      <c r="L156" s="303">
        <v>2502985851</v>
      </c>
      <c r="M156" s="304">
        <v>0.8572388980427923</v>
      </c>
    </row>
    <row r="157" spans="1:13" x14ac:dyDescent="0.35">
      <c r="A157" s="301">
        <v>2013</v>
      </c>
      <c r="B157" s="301" t="s">
        <v>88</v>
      </c>
      <c r="C157" s="301" t="s">
        <v>48</v>
      </c>
      <c r="D157" s="302" t="s">
        <v>8</v>
      </c>
      <c r="E157" s="302" t="s">
        <v>228</v>
      </c>
      <c r="F157" s="301" t="s">
        <v>76</v>
      </c>
      <c r="G157" s="301" t="s">
        <v>77</v>
      </c>
      <c r="H157" s="303">
        <v>4029231000</v>
      </c>
      <c r="I157" s="303">
        <v>4029231000</v>
      </c>
      <c r="J157" s="303">
        <v>3963880682</v>
      </c>
      <c r="K157" s="304">
        <v>0.98378094529700577</v>
      </c>
      <c r="L157" s="303">
        <v>3731117482</v>
      </c>
      <c r="M157" s="304">
        <v>0.92601230408482416</v>
      </c>
    </row>
    <row r="158" spans="1:13" x14ac:dyDescent="0.35">
      <c r="A158" s="301">
        <v>2013</v>
      </c>
      <c r="B158" s="301" t="s">
        <v>88</v>
      </c>
      <c r="C158" s="301" t="s">
        <v>48</v>
      </c>
      <c r="D158" s="302" t="s">
        <v>8</v>
      </c>
      <c r="E158" s="302" t="s">
        <v>228</v>
      </c>
      <c r="F158" s="301" t="s">
        <v>78</v>
      </c>
      <c r="G158" s="301" t="s">
        <v>77</v>
      </c>
      <c r="H158" s="303">
        <v>34454077000</v>
      </c>
      <c r="I158" s="303">
        <v>33654077000</v>
      </c>
      <c r="J158" s="303">
        <v>27128464759</v>
      </c>
      <c r="K158" s="304">
        <v>0.8060974234711592</v>
      </c>
      <c r="L158" s="303">
        <v>14362138556</v>
      </c>
      <c r="M158" s="304">
        <v>0.42675776120676256</v>
      </c>
    </row>
    <row r="159" spans="1:13" x14ac:dyDescent="0.35">
      <c r="A159" s="301">
        <v>2013</v>
      </c>
      <c r="B159" s="301" t="s">
        <v>88</v>
      </c>
      <c r="C159" s="301" t="s">
        <v>49</v>
      </c>
      <c r="D159" s="302" t="s">
        <v>18</v>
      </c>
      <c r="E159" s="302" t="s">
        <v>228</v>
      </c>
      <c r="F159" s="301" t="s">
        <v>76</v>
      </c>
      <c r="G159" s="301" t="s">
        <v>77</v>
      </c>
      <c r="H159" s="303">
        <v>47750640000</v>
      </c>
      <c r="I159" s="303">
        <v>47750640000</v>
      </c>
      <c r="J159" s="303">
        <v>45358512564</v>
      </c>
      <c r="K159" s="304">
        <v>0.94990376179251212</v>
      </c>
      <c r="L159" s="303">
        <v>42042207497</v>
      </c>
      <c r="M159" s="304">
        <v>0.88045327763146208</v>
      </c>
    </row>
    <row r="160" spans="1:13" x14ac:dyDescent="0.35">
      <c r="A160" s="301">
        <v>2013</v>
      </c>
      <c r="B160" s="301" t="s">
        <v>88</v>
      </c>
      <c r="C160" s="301" t="s">
        <v>49</v>
      </c>
      <c r="D160" s="302" t="s">
        <v>18</v>
      </c>
      <c r="E160" s="302" t="s">
        <v>228</v>
      </c>
      <c r="F160" s="301" t="s">
        <v>79</v>
      </c>
      <c r="G160" s="301" t="s">
        <v>77</v>
      </c>
      <c r="H160" s="303">
        <v>11849000000</v>
      </c>
      <c r="I160" s="303">
        <v>11849000000</v>
      </c>
      <c r="J160" s="303">
        <v>0</v>
      </c>
      <c r="K160" s="304">
        <v>0</v>
      </c>
      <c r="L160" s="303">
        <v>0</v>
      </c>
      <c r="M160" s="304">
        <v>0</v>
      </c>
    </row>
    <row r="161" spans="1:13" x14ac:dyDescent="0.35">
      <c r="A161" s="301">
        <v>2013</v>
      </c>
      <c r="B161" s="301" t="s">
        <v>88</v>
      </c>
      <c r="C161" s="301" t="s">
        <v>49</v>
      </c>
      <c r="D161" s="302" t="s">
        <v>18</v>
      </c>
      <c r="E161" s="302" t="s">
        <v>228</v>
      </c>
      <c r="F161" s="301" t="s">
        <v>78</v>
      </c>
      <c r="G161" s="301" t="s">
        <v>77</v>
      </c>
      <c r="H161" s="303">
        <v>1247308004000</v>
      </c>
      <c r="I161" s="303">
        <v>719931804928</v>
      </c>
      <c r="J161" s="303">
        <v>481673700782</v>
      </c>
      <c r="K161" s="304">
        <v>0.66905462084727862</v>
      </c>
      <c r="L161" s="303">
        <v>132732185175</v>
      </c>
      <c r="M161" s="304">
        <v>0.18436771964571627</v>
      </c>
    </row>
    <row r="162" spans="1:13" x14ac:dyDescent="0.35">
      <c r="A162" s="301">
        <v>2013</v>
      </c>
      <c r="B162" s="301" t="s">
        <v>88</v>
      </c>
      <c r="C162" s="301" t="s">
        <v>49</v>
      </c>
      <c r="D162" s="302" t="s">
        <v>18</v>
      </c>
      <c r="E162" s="302" t="s">
        <v>228</v>
      </c>
      <c r="F162" s="301" t="s">
        <v>80</v>
      </c>
      <c r="G162" s="301" t="s">
        <v>77</v>
      </c>
      <c r="H162" s="303">
        <v>0</v>
      </c>
      <c r="I162" s="303">
        <v>0</v>
      </c>
      <c r="J162" s="303">
        <v>0</v>
      </c>
      <c r="K162" s="304">
        <v>0</v>
      </c>
      <c r="L162" s="303">
        <v>0</v>
      </c>
      <c r="M162" s="304">
        <v>0</v>
      </c>
    </row>
    <row r="163" spans="1:13" x14ac:dyDescent="0.35">
      <c r="A163" s="301">
        <v>2013</v>
      </c>
      <c r="B163" s="301" t="s">
        <v>88</v>
      </c>
      <c r="C163" s="301" t="s">
        <v>50</v>
      </c>
      <c r="D163" s="302" t="s">
        <v>16</v>
      </c>
      <c r="E163" s="302" t="s">
        <v>228</v>
      </c>
      <c r="F163" s="301" t="s">
        <v>76</v>
      </c>
      <c r="G163" s="301" t="s">
        <v>77</v>
      </c>
      <c r="H163" s="303">
        <v>336795903000</v>
      </c>
      <c r="I163" s="303">
        <v>336795903000</v>
      </c>
      <c r="J163" s="303">
        <v>301201711839</v>
      </c>
      <c r="K163" s="304">
        <v>0.89431524895657655</v>
      </c>
      <c r="L163" s="303">
        <v>298721986829</v>
      </c>
      <c r="M163" s="304">
        <v>0.8869525554442389</v>
      </c>
    </row>
    <row r="164" spans="1:13" x14ac:dyDescent="0.35">
      <c r="A164" s="301">
        <v>2013</v>
      </c>
      <c r="B164" s="301" t="s">
        <v>88</v>
      </c>
      <c r="C164" s="301" t="s">
        <v>50</v>
      </c>
      <c r="D164" s="302" t="s">
        <v>16</v>
      </c>
      <c r="E164" s="302" t="s">
        <v>228</v>
      </c>
      <c r="F164" s="301" t="s">
        <v>79</v>
      </c>
      <c r="G164" s="301" t="s">
        <v>77</v>
      </c>
      <c r="H164" s="303">
        <v>200096557000</v>
      </c>
      <c r="I164" s="303">
        <v>200096557000</v>
      </c>
      <c r="J164" s="303">
        <v>132756891895</v>
      </c>
      <c r="K164" s="304">
        <v>0.66346414893585604</v>
      </c>
      <c r="L164" s="303">
        <v>132756891895</v>
      </c>
      <c r="M164" s="304">
        <v>0.66346414893585604</v>
      </c>
    </row>
    <row r="165" spans="1:13" x14ac:dyDescent="0.35">
      <c r="A165" s="301">
        <v>2013</v>
      </c>
      <c r="B165" s="301" t="s">
        <v>88</v>
      </c>
      <c r="C165" s="301" t="s">
        <v>50</v>
      </c>
      <c r="D165" s="302" t="s">
        <v>16</v>
      </c>
      <c r="E165" s="302" t="s">
        <v>228</v>
      </c>
      <c r="F165" s="301" t="s">
        <v>78</v>
      </c>
      <c r="G165" s="301" t="s">
        <v>77</v>
      </c>
      <c r="H165" s="303">
        <v>8785458000</v>
      </c>
      <c r="I165" s="303">
        <v>8785458000</v>
      </c>
      <c r="J165" s="303">
        <v>6409799548</v>
      </c>
      <c r="K165" s="304">
        <v>0.72959196299157081</v>
      </c>
      <c r="L165" s="303">
        <v>2048955254</v>
      </c>
      <c r="M165" s="304">
        <v>0.23322122238817827</v>
      </c>
    </row>
    <row r="166" spans="1:13" x14ac:dyDescent="0.35">
      <c r="A166" s="301">
        <v>2013</v>
      </c>
      <c r="B166" s="301" t="s">
        <v>88</v>
      </c>
      <c r="C166" s="301" t="s">
        <v>51</v>
      </c>
      <c r="D166" s="302" t="s">
        <v>15</v>
      </c>
      <c r="E166" s="302" t="s">
        <v>228</v>
      </c>
      <c r="F166" s="301" t="s">
        <v>76</v>
      </c>
      <c r="G166" s="301" t="s">
        <v>77</v>
      </c>
      <c r="H166" s="303">
        <v>8849379000</v>
      </c>
      <c r="I166" s="303">
        <v>8849379000</v>
      </c>
      <c r="J166" s="303">
        <v>7897161246</v>
      </c>
      <c r="K166" s="304">
        <v>0.89239722312718217</v>
      </c>
      <c r="L166" s="303">
        <v>7313011179</v>
      </c>
      <c r="M166" s="304">
        <v>0.82638693393061813</v>
      </c>
    </row>
    <row r="167" spans="1:13" x14ac:dyDescent="0.35">
      <c r="A167" s="301">
        <v>2013</v>
      </c>
      <c r="B167" s="301" t="s">
        <v>88</v>
      </c>
      <c r="C167" s="301" t="s">
        <v>51</v>
      </c>
      <c r="D167" s="302" t="s">
        <v>15</v>
      </c>
      <c r="E167" s="302" t="s">
        <v>228</v>
      </c>
      <c r="F167" s="301" t="s">
        <v>78</v>
      </c>
      <c r="G167" s="301" t="s">
        <v>77</v>
      </c>
      <c r="H167" s="303">
        <v>105624061000</v>
      </c>
      <c r="I167" s="303">
        <v>167299168308</v>
      </c>
      <c r="J167" s="303">
        <v>164136397438</v>
      </c>
      <c r="K167" s="304">
        <v>0.98109511898960966</v>
      </c>
      <c r="L167" s="303">
        <v>72816795308</v>
      </c>
      <c r="M167" s="304">
        <v>0.43524899761571623</v>
      </c>
    </row>
    <row r="168" spans="1:13" x14ac:dyDescent="0.35">
      <c r="A168" s="301">
        <v>2013</v>
      </c>
      <c r="B168" s="301" t="s">
        <v>88</v>
      </c>
      <c r="C168" s="301" t="s">
        <v>52</v>
      </c>
      <c r="D168" s="302" t="s">
        <v>9</v>
      </c>
      <c r="E168" s="302" t="s">
        <v>228</v>
      </c>
      <c r="F168" s="301" t="s">
        <v>76</v>
      </c>
      <c r="G168" s="301" t="s">
        <v>77</v>
      </c>
      <c r="H168" s="303">
        <v>26772784000</v>
      </c>
      <c r="I168" s="303">
        <v>26772784000</v>
      </c>
      <c r="J168" s="303">
        <v>22660021656</v>
      </c>
      <c r="K168" s="304">
        <v>0.84638271671709597</v>
      </c>
      <c r="L168" s="303">
        <v>21548541826.290001</v>
      </c>
      <c r="M168" s="304">
        <v>0.80486742903875819</v>
      </c>
    </row>
    <row r="169" spans="1:13" x14ac:dyDescent="0.35">
      <c r="A169" s="301">
        <v>2013</v>
      </c>
      <c r="B169" s="301" t="s">
        <v>88</v>
      </c>
      <c r="C169" s="301" t="s">
        <v>52</v>
      </c>
      <c r="D169" s="302" t="s">
        <v>9</v>
      </c>
      <c r="E169" s="302" t="s">
        <v>228</v>
      </c>
      <c r="F169" s="301" t="s">
        <v>79</v>
      </c>
      <c r="G169" s="301" t="s">
        <v>77</v>
      </c>
      <c r="H169" s="303">
        <v>0</v>
      </c>
      <c r="I169" s="303">
        <v>0</v>
      </c>
      <c r="J169" s="303">
        <v>0</v>
      </c>
      <c r="K169" s="304">
        <v>0</v>
      </c>
      <c r="L169" s="303">
        <v>0</v>
      </c>
      <c r="M169" s="304">
        <v>0</v>
      </c>
    </row>
    <row r="170" spans="1:13" x14ac:dyDescent="0.35">
      <c r="A170" s="301">
        <v>2013</v>
      </c>
      <c r="B170" s="301" t="s">
        <v>88</v>
      </c>
      <c r="C170" s="301" t="s">
        <v>52</v>
      </c>
      <c r="D170" s="302" t="s">
        <v>9</v>
      </c>
      <c r="E170" s="302" t="s">
        <v>228</v>
      </c>
      <c r="F170" s="301" t="s">
        <v>78</v>
      </c>
      <c r="G170" s="301" t="s">
        <v>77</v>
      </c>
      <c r="H170" s="303">
        <v>140670166000</v>
      </c>
      <c r="I170" s="303">
        <v>140220359184</v>
      </c>
      <c r="J170" s="303">
        <v>122165660521</v>
      </c>
      <c r="K170" s="304">
        <v>0.87124053334289164</v>
      </c>
      <c r="L170" s="303">
        <v>82137526466.639999</v>
      </c>
      <c r="M170" s="304">
        <v>0.58577461179412238</v>
      </c>
    </row>
    <row r="171" spans="1:13" x14ac:dyDescent="0.35">
      <c r="A171" s="301">
        <v>2013</v>
      </c>
      <c r="B171" s="301" t="s">
        <v>88</v>
      </c>
      <c r="C171" s="301" t="s">
        <v>53</v>
      </c>
      <c r="D171" s="302" t="s">
        <v>9</v>
      </c>
      <c r="E171" s="302" t="s">
        <v>228</v>
      </c>
      <c r="F171" s="301" t="s">
        <v>76</v>
      </c>
      <c r="G171" s="301" t="s">
        <v>77</v>
      </c>
      <c r="H171" s="303">
        <v>4645878000</v>
      </c>
      <c r="I171" s="303">
        <v>4645878000</v>
      </c>
      <c r="J171" s="303">
        <v>2952613530</v>
      </c>
      <c r="K171" s="304">
        <v>0.63553402177155749</v>
      </c>
      <c r="L171" s="303">
        <v>2736642573</v>
      </c>
      <c r="M171" s="304">
        <v>0.58904744657522212</v>
      </c>
    </row>
    <row r="172" spans="1:13" x14ac:dyDescent="0.35">
      <c r="A172" s="301">
        <v>2013</v>
      </c>
      <c r="B172" s="301" t="s">
        <v>88</v>
      </c>
      <c r="C172" s="301" t="s">
        <v>53</v>
      </c>
      <c r="D172" s="302" t="s">
        <v>9</v>
      </c>
      <c r="E172" s="302" t="s">
        <v>228</v>
      </c>
      <c r="F172" s="301" t="s">
        <v>78</v>
      </c>
      <c r="G172" s="301" t="s">
        <v>77</v>
      </c>
      <c r="H172" s="303">
        <v>16208696000</v>
      </c>
      <c r="I172" s="303">
        <v>20104609896</v>
      </c>
      <c r="J172" s="303">
        <v>18286102312</v>
      </c>
      <c r="K172" s="304">
        <v>0.90954773092305519</v>
      </c>
      <c r="L172" s="303">
        <v>9065991890</v>
      </c>
      <c r="M172" s="304">
        <v>0.45094095020484648</v>
      </c>
    </row>
    <row r="173" spans="1:13" x14ac:dyDescent="0.35">
      <c r="A173" s="301">
        <v>2013</v>
      </c>
      <c r="B173" s="301" t="s">
        <v>88</v>
      </c>
      <c r="C173" s="301" t="s">
        <v>54</v>
      </c>
      <c r="D173" s="302" t="s">
        <v>17</v>
      </c>
      <c r="E173" s="302" t="s">
        <v>228</v>
      </c>
      <c r="F173" s="301" t="s">
        <v>76</v>
      </c>
      <c r="G173" s="301" t="s">
        <v>77</v>
      </c>
      <c r="H173" s="303">
        <v>10310423000</v>
      </c>
      <c r="I173" s="303">
        <v>10310423000</v>
      </c>
      <c r="J173" s="303">
        <v>10035649936</v>
      </c>
      <c r="K173" s="304">
        <v>0.97334997177128424</v>
      </c>
      <c r="L173" s="303">
        <v>9605347864</v>
      </c>
      <c r="M173" s="304">
        <v>0.93161530462911168</v>
      </c>
    </row>
    <row r="174" spans="1:13" x14ac:dyDescent="0.35">
      <c r="A174" s="301">
        <v>2013</v>
      </c>
      <c r="B174" s="301" t="s">
        <v>88</v>
      </c>
      <c r="C174" s="301" t="s">
        <v>54</v>
      </c>
      <c r="D174" s="302" t="s">
        <v>17</v>
      </c>
      <c r="E174" s="302" t="s">
        <v>228</v>
      </c>
      <c r="F174" s="301" t="s">
        <v>78</v>
      </c>
      <c r="G174" s="301" t="s">
        <v>77</v>
      </c>
      <c r="H174" s="303">
        <v>58887150000</v>
      </c>
      <c r="I174" s="303">
        <v>58267053978</v>
      </c>
      <c r="J174" s="303">
        <v>50887086484</v>
      </c>
      <c r="K174" s="304">
        <v>0.87334236090284456</v>
      </c>
      <c r="L174" s="303">
        <v>39407916918</v>
      </c>
      <c r="M174" s="304">
        <v>0.67633275114405678</v>
      </c>
    </row>
    <row r="175" spans="1:13" x14ac:dyDescent="0.35">
      <c r="A175" s="301">
        <v>2013</v>
      </c>
      <c r="B175" s="301" t="s">
        <v>88</v>
      </c>
      <c r="C175" s="301" t="s">
        <v>55</v>
      </c>
      <c r="D175" s="302" t="s">
        <v>9</v>
      </c>
      <c r="E175" s="302" t="s">
        <v>228</v>
      </c>
      <c r="F175" s="301" t="s">
        <v>76</v>
      </c>
      <c r="G175" s="301" t="s">
        <v>77</v>
      </c>
      <c r="H175" s="303">
        <v>2941184000</v>
      </c>
      <c r="I175" s="303">
        <v>2941184000</v>
      </c>
      <c r="J175" s="303">
        <v>2869917886</v>
      </c>
      <c r="K175" s="304">
        <v>0.97576958326986685</v>
      </c>
      <c r="L175" s="303">
        <v>2761013613</v>
      </c>
      <c r="M175" s="304">
        <v>0.93874222523990336</v>
      </c>
    </row>
    <row r="176" spans="1:13" x14ac:dyDescent="0.35">
      <c r="A176" s="301">
        <v>2013</v>
      </c>
      <c r="B176" s="301" t="s">
        <v>88</v>
      </c>
      <c r="C176" s="301" t="s">
        <v>55</v>
      </c>
      <c r="D176" s="302" t="s">
        <v>9</v>
      </c>
      <c r="E176" s="302" t="s">
        <v>228</v>
      </c>
      <c r="F176" s="301" t="s">
        <v>78</v>
      </c>
      <c r="G176" s="301" t="s">
        <v>77</v>
      </c>
      <c r="H176" s="303">
        <v>4900000000</v>
      </c>
      <c r="I176" s="303">
        <v>4900000000</v>
      </c>
      <c r="J176" s="303">
        <v>4540063945</v>
      </c>
      <c r="K176" s="304">
        <v>0.92654366224489793</v>
      </c>
      <c r="L176" s="303">
        <v>3980805548</v>
      </c>
      <c r="M176" s="304">
        <v>0.81240929551020413</v>
      </c>
    </row>
    <row r="177" spans="1:13" x14ac:dyDescent="0.35">
      <c r="A177" s="301">
        <v>2013</v>
      </c>
      <c r="B177" s="301" t="s">
        <v>88</v>
      </c>
      <c r="C177" s="301" t="s">
        <v>56</v>
      </c>
      <c r="D177" s="302" t="s">
        <v>9</v>
      </c>
      <c r="E177" s="302" t="s">
        <v>228</v>
      </c>
      <c r="F177" s="301" t="s">
        <v>76</v>
      </c>
      <c r="G177" s="301" t="s">
        <v>77</v>
      </c>
      <c r="H177" s="303">
        <v>19462611000</v>
      </c>
      <c r="I177" s="303">
        <v>19573611000</v>
      </c>
      <c r="J177" s="303">
        <v>19324887170</v>
      </c>
      <c r="K177" s="304">
        <v>0.98729290011945159</v>
      </c>
      <c r="L177" s="303">
        <v>19282645644</v>
      </c>
      <c r="M177" s="304">
        <v>0.98513481462362773</v>
      </c>
    </row>
    <row r="178" spans="1:13" x14ac:dyDescent="0.35">
      <c r="A178" s="301">
        <v>2013</v>
      </c>
      <c r="B178" s="301" t="s">
        <v>88</v>
      </c>
      <c r="C178" s="301" t="s">
        <v>56</v>
      </c>
      <c r="D178" s="302" t="s">
        <v>9</v>
      </c>
      <c r="E178" s="302" t="s">
        <v>228</v>
      </c>
      <c r="F178" s="301" t="s">
        <v>78</v>
      </c>
      <c r="G178" s="301" t="s">
        <v>77</v>
      </c>
      <c r="H178" s="303">
        <v>11614000000</v>
      </c>
      <c r="I178" s="303">
        <v>10606000000</v>
      </c>
      <c r="J178" s="303">
        <v>10232372605</v>
      </c>
      <c r="K178" s="304">
        <v>0.9647720728832736</v>
      </c>
      <c r="L178" s="303">
        <v>8260796980</v>
      </c>
      <c r="M178" s="304">
        <v>0.77887959456911182</v>
      </c>
    </row>
    <row r="179" spans="1:13" x14ac:dyDescent="0.35">
      <c r="A179" s="301">
        <v>2013</v>
      </c>
      <c r="B179" s="301" t="s">
        <v>88</v>
      </c>
      <c r="C179" s="301" t="s">
        <v>57</v>
      </c>
      <c r="D179" s="302" t="s">
        <v>22</v>
      </c>
      <c r="E179" s="302" t="s">
        <v>228</v>
      </c>
      <c r="F179" s="301" t="s">
        <v>76</v>
      </c>
      <c r="G179" s="301" t="s">
        <v>77</v>
      </c>
      <c r="H179" s="303">
        <v>5823667000</v>
      </c>
      <c r="I179" s="303">
        <v>5910420449</v>
      </c>
      <c r="J179" s="303">
        <v>5839973547</v>
      </c>
      <c r="K179" s="304">
        <v>0.9880808983712962</v>
      </c>
      <c r="L179" s="303">
        <v>5225660126</v>
      </c>
      <c r="M179" s="304">
        <v>0.8841435513922099</v>
      </c>
    </row>
    <row r="180" spans="1:13" x14ac:dyDescent="0.35">
      <c r="A180" s="301">
        <v>2013</v>
      </c>
      <c r="B180" s="301" t="s">
        <v>88</v>
      </c>
      <c r="C180" s="301" t="s">
        <v>57</v>
      </c>
      <c r="D180" s="302" t="s">
        <v>22</v>
      </c>
      <c r="E180" s="302" t="s">
        <v>228</v>
      </c>
      <c r="F180" s="301" t="s">
        <v>79</v>
      </c>
      <c r="G180" s="301" t="s">
        <v>77</v>
      </c>
      <c r="H180" s="303">
        <v>0</v>
      </c>
      <c r="I180" s="303">
        <v>0</v>
      </c>
      <c r="J180" s="303">
        <v>0</v>
      </c>
      <c r="K180" s="304">
        <v>0</v>
      </c>
      <c r="L180" s="303">
        <v>0</v>
      </c>
      <c r="M180" s="304">
        <v>0</v>
      </c>
    </row>
    <row r="181" spans="1:13" x14ac:dyDescent="0.35">
      <c r="A181" s="301">
        <v>2013</v>
      </c>
      <c r="B181" s="301" t="s">
        <v>88</v>
      </c>
      <c r="C181" s="301" t="s">
        <v>57</v>
      </c>
      <c r="D181" s="302" t="s">
        <v>22</v>
      </c>
      <c r="E181" s="302" t="s">
        <v>228</v>
      </c>
      <c r="F181" s="301" t="s">
        <v>78</v>
      </c>
      <c r="G181" s="301" t="s">
        <v>77</v>
      </c>
      <c r="H181" s="303">
        <v>156934344000</v>
      </c>
      <c r="I181" s="303">
        <v>158314423141</v>
      </c>
      <c r="J181" s="303">
        <v>123954977216</v>
      </c>
      <c r="K181" s="304">
        <v>0.78296705225399232</v>
      </c>
      <c r="L181" s="303">
        <v>76967520298</v>
      </c>
      <c r="M181" s="304">
        <v>0.48616871900199649</v>
      </c>
    </row>
    <row r="182" spans="1:13" x14ac:dyDescent="0.35">
      <c r="A182" s="301">
        <v>2013</v>
      </c>
      <c r="B182" s="301" t="s">
        <v>88</v>
      </c>
      <c r="C182" s="301" t="s">
        <v>58</v>
      </c>
      <c r="D182" s="302" t="s">
        <v>8</v>
      </c>
      <c r="E182" s="302" t="s">
        <v>228</v>
      </c>
      <c r="F182" s="301" t="s">
        <v>76</v>
      </c>
      <c r="G182" s="301" t="s">
        <v>77</v>
      </c>
      <c r="H182" s="303">
        <v>5339909000</v>
      </c>
      <c r="I182" s="303">
        <v>5339909000</v>
      </c>
      <c r="J182" s="303">
        <v>4993660795</v>
      </c>
      <c r="K182" s="304">
        <v>0.93515840719383048</v>
      </c>
      <c r="L182" s="303">
        <v>4655138636</v>
      </c>
      <c r="M182" s="304">
        <v>0.87176366413734763</v>
      </c>
    </row>
    <row r="183" spans="1:13" x14ac:dyDescent="0.35">
      <c r="A183" s="301">
        <v>2013</v>
      </c>
      <c r="B183" s="301" t="s">
        <v>88</v>
      </c>
      <c r="C183" s="301" t="s">
        <v>58</v>
      </c>
      <c r="D183" s="302" t="s">
        <v>8</v>
      </c>
      <c r="E183" s="302" t="s">
        <v>228</v>
      </c>
      <c r="F183" s="301" t="s">
        <v>78</v>
      </c>
      <c r="G183" s="301" t="s">
        <v>77</v>
      </c>
      <c r="H183" s="303">
        <v>20881063000</v>
      </c>
      <c r="I183" s="303">
        <v>21384852877</v>
      </c>
      <c r="J183" s="303">
        <v>21373750467</v>
      </c>
      <c r="K183" s="304">
        <v>0.99948082831975238</v>
      </c>
      <c r="L183" s="303">
        <v>12405594152</v>
      </c>
      <c r="M183" s="304">
        <v>0.58011126956793602</v>
      </c>
    </row>
    <row r="184" spans="1:13" x14ac:dyDescent="0.35">
      <c r="A184" s="301">
        <v>2013</v>
      </c>
      <c r="B184" s="301" t="s">
        <v>88</v>
      </c>
      <c r="C184" s="301" t="s">
        <v>59</v>
      </c>
      <c r="D184" s="302" t="s">
        <v>11</v>
      </c>
      <c r="E184" s="302" t="s">
        <v>228</v>
      </c>
      <c r="F184" s="301" t="s">
        <v>76</v>
      </c>
      <c r="G184" s="301" t="s">
        <v>77</v>
      </c>
      <c r="H184" s="303">
        <v>4287332000</v>
      </c>
      <c r="I184" s="303">
        <v>4287332000</v>
      </c>
      <c r="J184" s="303">
        <v>3924477591</v>
      </c>
      <c r="K184" s="304">
        <v>0.91536591777823595</v>
      </c>
      <c r="L184" s="303">
        <v>3831192568</v>
      </c>
      <c r="M184" s="304">
        <v>0.89360762544164996</v>
      </c>
    </row>
    <row r="185" spans="1:13" x14ac:dyDescent="0.35">
      <c r="A185" s="301">
        <v>2013</v>
      </c>
      <c r="B185" s="301" t="s">
        <v>88</v>
      </c>
      <c r="C185" s="301" t="s">
        <v>59</v>
      </c>
      <c r="D185" s="302" t="s">
        <v>11</v>
      </c>
      <c r="E185" s="302" t="s">
        <v>228</v>
      </c>
      <c r="F185" s="301" t="s">
        <v>78</v>
      </c>
      <c r="G185" s="301" t="s">
        <v>77</v>
      </c>
      <c r="H185" s="303">
        <v>5620000000</v>
      </c>
      <c r="I185" s="303">
        <v>5774000000</v>
      </c>
      <c r="J185" s="303">
        <v>5674767754</v>
      </c>
      <c r="K185" s="304">
        <v>0.98281395116037407</v>
      </c>
      <c r="L185" s="303">
        <v>4239213146</v>
      </c>
      <c r="M185" s="304">
        <v>0.73419001489435398</v>
      </c>
    </row>
    <row r="186" spans="1:13" x14ac:dyDescent="0.35">
      <c r="A186" s="301">
        <v>2013</v>
      </c>
      <c r="B186" s="301" t="s">
        <v>88</v>
      </c>
      <c r="C186" s="301" t="s">
        <v>60</v>
      </c>
      <c r="D186" s="302" t="s">
        <v>14</v>
      </c>
      <c r="E186" s="302" t="s">
        <v>228</v>
      </c>
      <c r="F186" s="301" t="s">
        <v>76</v>
      </c>
      <c r="G186" s="301" t="s">
        <v>77</v>
      </c>
      <c r="H186" s="303">
        <v>9683988000</v>
      </c>
      <c r="I186" s="303">
        <v>9683988000</v>
      </c>
      <c r="J186" s="303">
        <v>9350396481</v>
      </c>
      <c r="K186" s="304">
        <v>0.96555225811927892</v>
      </c>
      <c r="L186" s="303">
        <v>9011572478</v>
      </c>
      <c r="M186" s="304">
        <v>0.93056419297504289</v>
      </c>
    </row>
    <row r="187" spans="1:13" x14ac:dyDescent="0.35">
      <c r="A187" s="301">
        <v>2013</v>
      </c>
      <c r="B187" s="301" t="s">
        <v>88</v>
      </c>
      <c r="C187" s="301" t="s">
        <v>60</v>
      </c>
      <c r="D187" s="302" t="s">
        <v>14</v>
      </c>
      <c r="E187" s="302" t="s">
        <v>228</v>
      </c>
      <c r="F187" s="301" t="s">
        <v>78</v>
      </c>
      <c r="G187" s="301" t="s">
        <v>77</v>
      </c>
      <c r="H187" s="303">
        <v>13571000000</v>
      </c>
      <c r="I187" s="303">
        <v>12441727366</v>
      </c>
      <c r="J187" s="303">
        <v>8193512198</v>
      </c>
      <c r="K187" s="304">
        <v>0.65855101602617772</v>
      </c>
      <c r="L187" s="303">
        <v>6437597970</v>
      </c>
      <c r="M187" s="304">
        <v>0.51741995147653519</v>
      </c>
    </row>
    <row r="188" spans="1:13" x14ac:dyDescent="0.35">
      <c r="A188" s="301">
        <v>2013</v>
      </c>
      <c r="B188" s="301" t="s">
        <v>88</v>
      </c>
      <c r="C188" s="301" t="s">
        <v>61</v>
      </c>
      <c r="D188" s="302" t="s">
        <v>10</v>
      </c>
      <c r="E188" s="302" t="s">
        <v>228</v>
      </c>
      <c r="F188" s="301" t="s">
        <v>76</v>
      </c>
      <c r="G188" s="301" t="s">
        <v>77</v>
      </c>
      <c r="H188" s="303">
        <v>3881561000</v>
      </c>
      <c r="I188" s="303">
        <v>3881561000</v>
      </c>
      <c r="J188" s="303">
        <v>3712122831</v>
      </c>
      <c r="K188" s="304">
        <v>0.95634793089687375</v>
      </c>
      <c r="L188" s="303">
        <v>3641828946</v>
      </c>
      <c r="M188" s="304">
        <v>0.93823823611170865</v>
      </c>
    </row>
    <row r="189" spans="1:13" x14ac:dyDescent="0.35">
      <c r="A189" s="301">
        <v>2013</v>
      </c>
      <c r="B189" s="301" t="s">
        <v>88</v>
      </c>
      <c r="C189" s="301" t="s">
        <v>61</v>
      </c>
      <c r="D189" s="302" t="s">
        <v>10</v>
      </c>
      <c r="E189" s="302" t="s">
        <v>228</v>
      </c>
      <c r="F189" s="301" t="s">
        <v>78</v>
      </c>
      <c r="G189" s="301" t="s">
        <v>77</v>
      </c>
      <c r="H189" s="303">
        <v>7570000000</v>
      </c>
      <c r="I189" s="303">
        <v>7570000000</v>
      </c>
      <c r="J189" s="303">
        <v>7201015598</v>
      </c>
      <c r="K189" s="304">
        <v>0.95125701426684284</v>
      </c>
      <c r="L189" s="303">
        <v>6237076396</v>
      </c>
      <c r="M189" s="304">
        <v>0.82392026367239102</v>
      </c>
    </row>
    <row r="190" spans="1:13" x14ac:dyDescent="0.35">
      <c r="A190" s="301">
        <v>2013</v>
      </c>
      <c r="B190" s="301" t="s">
        <v>88</v>
      </c>
      <c r="C190" s="301" t="s">
        <v>61</v>
      </c>
      <c r="D190" s="302" t="s">
        <v>10</v>
      </c>
      <c r="E190" s="302" t="s">
        <v>228</v>
      </c>
      <c r="F190" s="301" t="s">
        <v>80</v>
      </c>
      <c r="G190" s="301" t="s">
        <v>77</v>
      </c>
      <c r="H190" s="303">
        <v>0</v>
      </c>
      <c r="I190" s="303">
        <v>0</v>
      </c>
      <c r="J190" s="303">
        <v>0</v>
      </c>
      <c r="K190" s="304">
        <v>0</v>
      </c>
      <c r="L190" s="303">
        <v>0</v>
      </c>
      <c r="M190" s="304">
        <v>0</v>
      </c>
    </row>
    <row r="191" spans="1:13" x14ac:dyDescent="0.35">
      <c r="A191" s="301">
        <v>2013</v>
      </c>
      <c r="B191" s="301" t="s">
        <v>88</v>
      </c>
      <c r="C191" s="301" t="s">
        <v>62</v>
      </c>
      <c r="D191" s="302" t="s">
        <v>9</v>
      </c>
      <c r="E191" s="302" t="s">
        <v>228</v>
      </c>
      <c r="F191" s="301" t="s">
        <v>76</v>
      </c>
      <c r="G191" s="301" t="s">
        <v>77</v>
      </c>
      <c r="H191" s="303">
        <v>7119769000</v>
      </c>
      <c r="I191" s="303">
        <v>7719769000</v>
      </c>
      <c r="J191" s="303">
        <v>7305561522</v>
      </c>
      <c r="K191" s="304">
        <v>0.94634457611361167</v>
      </c>
      <c r="L191" s="303">
        <v>6680423193</v>
      </c>
      <c r="M191" s="304">
        <v>0.86536568555354443</v>
      </c>
    </row>
    <row r="192" spans="1:13" x14ac:dyDescent="0.35">
      <c r="A192" s="301">
        <v>2013</v>
      </c>
      <c r="B192" s="301" t="s">
        <v>88</v>
      </c>
      <c r="C192" s="301" t="s">
        <v>62</v>
      </c>
      <c r="D192" s="302" t="s">
        <v>9</v>
      </c>
      <c r="E192" s="302" t="s">
        <v>228</v>
      </c>
      <c r="F192" s="301" t="s">
        <v>78</v>
      </c>
      <c r="G192" s="301" t="s">
        <v>77</v>
      </c>
      <c r="H192" s="303">
        <v>49728063000</v>
      </c>
      <c r="I192" s="303">
        <v>64024628153</v>
      </c>
      <c r="J192" s="303">
        <v>61290383315</v>
      </c>
      <c r="K192" s="304">
        <v>0.95729385836547209</v>
      </c>
      <c r="L192" s="303">
        <v>49582313558</v>
      </c>
      <c r="M192" s="304">
        <v>0.77442563882624793</v>
      </c>
    </row>
    <row r="193" spans="1:13" x14ac:dyDescent="0.35">
      <c r="A193" s="301">
        <v>2013</v>
      </c>
      <c r="B193" s="301" t="s">
        <v>88</v>
      </c>
      <c r="C193" s="301" t="s">
        <v>63</v>
      </c>
      <c r="D193" s="302" t="s">
        <v>16</v>
      </c>
      <c r="E193" s="302" t="s">
        <v>228</v>
      </c>
      <c r="F193" s="301" t="s">
        <v>76</v>
      </c>
      <c r="G193" s="301" t="s">
        <v>77</v>
      </c>
      <c r="H193" s="303">
        <v>33566354000</v>
      </c>
      <c r="I193" s="303">
        <v>33766354000</v>
      </c>
      <c r="J193" s="303">
        <v>32145174139</v>
      </c>
      <c r="K193" s="304">
        <v>0.95198830584433247</v>
      </c>
      <c r="L193" s="303">
        <v>29915079605</v>
      </c>
      <c r="M193" s="304">
        <v>0.88594343366180428</v>
      </c>
    </row>
    <row r="194" spans="1:13" x14ac:dyDescent="0.35">
      <c r="A194" s="301">
        <v>2013</v>
      </c>
      <c r="B194" s="301" t="s">
        <v>88</v>
      </c>
      <c r="C194" s="301" t="s">
        <v>63</v>
      </c>
      <c r="D194" s="302" t="s">
        <v>16</v>
      </c>
      <c r="E194" s="302" t="s">
        <v>228</v>
      </c>
      <c r="F194" s="301" t="s">
        <v>78</v>
      </c>
      <c r="G194" s="301" t="s">
        <v>77</v>
      </c>
      <c r="H194" s="303">
        <v>12810500000</v>
      </c>
      <c r="I194" s="303">
        <v>13345053942</v>
      </c>
      <c r="J194" s="303">
        <v>12191575525</v>
      </c>
      <c r="K194" s="304">
        <v>0.91356509894877724</v>
      </c>
      <c r="L194" s="303">
        <v>7448888964</v>
      </c>
      <c r="M194" s="304">
        <v>0.55817601010638163</v>
      </c>
    </row>
    <row r="195" spans="1:13" x14ac:dyDescent="0.35">
      <c r="A195" s="301">
        <v>2013</v>
      </c>
      <c r="B195" s="301" t="s">
        <v>88</v>
      </c>
      <c r="C195" s="301" t="s">
        <v>63</v>
      </c>
      <c r="D195" s="302" t="s">
        <v>16</v>
      </c>
      <c r="E195" s="302" t="s">
        <v>228</v>
      </c>
      <c r="F195" s="301" t="s">
        <v>80</v>
      </c>
      <c r="G195" s="301" t="s">
        <v>77</v>
      </c>
      <c r="H195" s="303">
        <v>0</v>
      </c>
      <c r="I195" s="303">
        <v>0</v>
      </c>
      <c r="J195" s="303">
        <v>0</v>
      </c>
      <c r="K195" s="304">
        <v>0</v>
      </c>
      <c r="L195" s="303">
        <v>0</v>
      </c>
      <c r="M195" s="304">
        <v>0</v>
      </c>
    </row>
    <row r="196" spans="1:13" x14ac:dyDescent="0.35">
      <c r="A196" s="301">
        <v>2013</v>
      </c>
      <c r="B196" s="301" t="s">
        <v>88</v>
      </c>
      <c r="C196" s="301" t="s">
        <v>64</v>
      </c>
      <c r="D196" s="302" t="s">
        <v>18</v>
      </c>
      <c r="E196" s="302" t="s">
        <v>228</v>
      </c>
      <c r="F196" s="301" t="s">
        <v>76</v>
      </c>
      <c r="G196" s="301" t="s">
        <v>77</v>
      </c>
      <c r="H196" s="303">
        <v>16228193000</v>
      </c>
      <c r="I196" s="303">
        <v>16228193000</v>
      </c>
      <c r="J196" s="303">
        <v>14721443002</v>
      </c>
      <c r="K196" s="304">
        <v>0.90715232447629879</v>
      </c>
      <c r="L196" s="303">
        <v>14186036233</v>
      </c>
      <c r="M196" s="304">
        <v>0.8741599408510855</v>
      </c>
    </row>
    <row r="197" spans="1:13" x14ac:dyDescent="0.35">
      <c r="A197" s="301">
        <v>2013</v>
      </c>
      <c r="B197" s="301" t="s">
        <v>88</v>
      </c>
      <c r="C197" s="301" t="s">
        <v>64</v>
      </c>
      <c r="D197" s="302" t="s">
        <v>18</v>
      </c>
      <c r="E197" s="302" t="s">
        <v>228</v>
      </c>
      <c r="F197" s="301" t="s">
        <v>78</v>
      </c>
      <c r="G197" s="301" t="s">
        <v>77</v>
      </c>
      <c r="H197" s="303">
        <v>150567086000</v>
      </c>
      <c r="I197" s="303">
        <v>313037561665</v>
      </c>
      <c r="J197" s="303">
        <v>228006392037</v>
      </c>
      <c r="K197" s="304">
        <v>0.72836751865900085</v>
      </c>
      <c r="L197" s="303">
        <v>91003866433</v>
      </c>
      <c r="M197" s="304">
        <v>0.29071229008098592</v>
      </c>
    </row>
    <row r="198" spans="1:13" x14ac:dyDescent="0.35">
      <c r="A198" s="301">
        <v>2013</v>
      </c>
      <c r="B198" s="301" t="s">
        <v>88</v>
      </c>
      <c r="C198" s="301" t="s">
        <v>65</v>
      </c>
      <c r="D198" s="302" t="s">
        <v>15</v>
      </c>
      <c r="E198" s="302" t="s">
        <v>228</v>
      </c>
      <c r="F198" s="301" t="s">
        <v>76</v>
      </c>
      <c r="G198" s="301" t="s">
        <v>77</v>
      </c>
      <c r="H198" s="303">
        <v>168067101000</v>
      </c>
      <c r="I198" s="303">
        <v>168067101000</v>
      </c>
      <c r="J198" s="303">
        <v>152675366796</v>
      </c>
      <c r="K198" s="304">
        <v>0.90841911288753652</v>
      </c>
      <c r="L198" s="303">
        <v>149834340038</v>
      </c>
      <c r="M198" s="304">
        <v>0.89151499101540399</v>
      </c>
    </row>
    <row r="199" spans="1:13" x14ac:dyDescent="0.35">
      <c r="A199" s="301">
        <v>2013</v>
      </c>
      <c r="B199" s="301" t="s">
        <v>88</v>
      </c>
      <c r="C199" s="301" t="s">
        <v>65</v>
      </c>
      <c r="D199" s="302" t="s">
        <v>15</v>
      </c>
      <c r="E199" s="302" t="s">
        <v>228</v>
      </c>
      <c r="F199" s="301" t="s">
        <v>78</v>
      </c>
      <c r="G199" s="301" t="s">
        <v>77</v>
      </c>
      <c r="H199" s="303">
        <v>77844411000</v>
      </c>
      <c r="I199" s="303">
        <v>73300448766</v>
      </c>
      <c r="J199" s="303">
        <v>38594892533</v>
      </c>
      <c r="K199" s="304">
        <v>0.52653009882938151</v>
      </c>
      <c r="L199" s="303">
        <v>28510590440</v>
      </c>
      <c r="M199" s="304">
        <v>0.38895519631831338</v>
      </c>
    </row>
    <row r="200" spans="1:13" x14ac:dyDescent="0.35">
      <c r="A200" s="301">
        <v>2013</v>
      </c>
      <c r="B200" s="301" t="s">
        <v>88</v>
      </c>
      <c r="C200" s="301" t="s">
        <v>66</v>
      </c>
      <c r="D200" s="302" t="s">
        <v>8</v>
      </c>
      <c r="E200" s="302" t="s">
        <v>228</v>
      </c>
      <c r="F200" s="301" t="s">
        <v>76</v>
      </c>
      <c r="G200" s="301" t="s">
        <v>77</v>
      </c>
      <c r="H200" s="303">
        <v>0</v>
      </c>
      <c r="I200" s="303">
        <v>0</v>
      </c>
      <c r="J200" s="303">
        <v>0</v>
      </c>
      <c r="K200" s="304">
        <v>0</v>
      </c>
      <c r="L200" s="303">
        <v>0</v>
      </c>
      <c r="M200" s="304">
        <v>0</v>
      </c>
    </row>
    <row r="201" spans="1:13" x14ac:dyDescent="0.35">
      <c r="A201" s="301">
        <v>2013</v>
      </c>
      <c r="B201" s="301" t="s">
        <v>88</v>
      </c>
      <c r="C201" s="301" t="s">
        <v>66</v>
      </c>
      <c r="D201" s="302" t="s">
        <v>8</v>
      </c>
      <c r="E201" s="302" t="s">
        <v>228</v>
      </c>
      <c r="F201" s="301" t="s">
        <v>78</v>
      </c>
      <c r="G201" s="301" t="s">
        <v>77</v>
      </c>
      <c r="H201" s="303">
        <v>0</v>
      </c>
      <c r="I201" s="303">
        <v>0</v>
      </c>
      <c r="J201" s="303">
        <v>0</v>
      </c>
      <c r="K201" s="304">
        <v>0</v>
      </c>
      <c r="L201" s="303">
        <v>0</v>
      </c>
      <c r="M201" s="304">
        <v>0</v>
      </c>
    </row>
    <row r="202" spans="1:13" x14ac:dyDescent="0.35">
      <c r="A202" s="301">
        <v>2013</v>
      </c>
      <c r="B202" s="301" t="s">
        <v>88</v>
      </c>
      <c r="C202" s="301" t="s">
        <v>67</v>
      </c>
      <c r="D202" s="302" t="s">
        <v>11</v>
      </c>
      <c r="E202" s="302" t="s">
        <v>229</v>
      </c>
      <c r="F202" s="301" t="s">
        <v>76</v>
      </c>
      <c r="G202" s="301" t="s">
        <v>77</v>
      </c>
      <c r="H202" s="303">
        <v>205201430000</v>
      </c>
      <c r="I202" s="303">
        <v>206865670051</v>
      </c>
      <c r="J202" s="303">
        <v>201659742450</v>
      </c>
      <c r="K202" s="304">
        <v>0.97483426032112264</v>
      </c>
      <c r="L202" s="303">
        <v>189748062327</v>
      </c>
      <c r="M202" s="304">
        <v>0.91725254499801789</v>
      </c>
    </row>
    <row r="203" spans="1:13" x14ac:dyDescent="0.35">
      <c r="A203" s="301">
        <v>2013</v>
      </c>
      <c r="B203" s="301" t="s">
        <v>88</v>
      </c>
      <c r="C203" s="301" t="s">
        <v>67</v>
      </c>
      <c r="D203" s="302" t="s">
        <v>11</v>
      </c>
      <c r="E203" s="302" t="s">
        <v>229</v>
      </c>
      <c r="F203" s="301" t="s">
        <v>79</v>
      </c>
      <c r="G203" s="301" t="s">
        <v>77</v>
      </c>
      <c r="H203" s="303">
        <v>0</v>
      </c>
      <c r="I203" s="303">
        <v>0</v>
      </c>
      <c r="J203" s="303">
        <v>0</v>
      </c>
      <c r="K203" s="304">
        <v>0</v>
      </c>
      <c r="L203" s="303">
        <v>0</v>
      </c>
      <c r="M203" s="304">
        <v>0</v>
      </c>
    </row>
    <row r="204" spans="1:13" x14ac:dyDescent="0.35">
      <c r="A204" s="301">
        <v>2013</v>
      </c>
      <c r="B204" s="301" t="s">
        <v>88</v>
      </c>
      <c r="C204" s="301" t="s">
        <v>67</v>
      </c>
      <c r="D204" s="302" t="s">
        <v>11</v>
      </c>
      <c r="E204" s="302" t="s">
        <v>229</v>
      </c>
      <c r="F204" s="301" t="s">
        <v>78</v>
      </c>
      <c r="G204" s="301" t="s">
        <v>77</v>
      </c>
      <c r="H204" s="303">
        <v>48000000000</v>
      </c>
      <c r="I204" s="303">
        <v>96634171073</v>
      </c>
      <c r="J204" s="303">
        <v>86965876832</v>
      </c>
      <c r="K204" s="304">
        <v>0.89994952992667243</v>
      </c>
      <c r="L204" s="303">
        <v>20409212810</v>
      </c>
      <c r="M204" s="304">
        <v>0.21120078522308991</v>
      </c>
    </row>
    <row r="205" spans="1:13" x14ac:dyDescent="0.35">
      <c r="A205" s="301">
        <v>2013</v>
      </c>
      <c r="B205" s="301" t="s">
        <v>88</v>
      </c>
      <c r="C205" s="301" t="s">
        <v>67</v>
      </c>
      <c r="D205" s="302" t="s">
        <v>11</v>
      </c>
      <c r="E205" s="302" t="s">
        <v>229</v>
      </c>
      <c r="F205" s="301" t="s">
        <v>80</v>
      </c>
      <c r="G205" s="301" t="s">
        <v>77</v>
      </c>
      <c r="H205" s="303">
        <v>281825000</v>
      </c>
      <c r="I205" s="303">
        <v>281825000</v>
      </c>
      <c r="J205" s="303">
        <v>107239120</v>
      </c>
      <c r="K205" s="304">
        <v>0.38051670362813805</v>
      </c>
      <c r="L205" s="303">
        <v>107239120</v>
      </c>
      <c r="M205" s="304">
        <v>0.38051670362813805</v>
      </c>
    </row>
    <row r="206" spans="1:13" x14ac:dyDescent="0.35">
      <c r="A206" s="301">
        <v>2013</v>
      </c>
      <c r="B206" s="301" t="s">
        <v>88</v>
      </c>
      <c r="C206" s="301" t="s">
        <v>68</v>
      </c>
      <c r="D206" s="302" t="s">
        <v>19</v>
      </c>
      <c r="E206" s="302" t="s">
        <v>227</v>
      </c>
      <c r="F206" s="301" t="s">
        <v>76</v>
      </c>
      <c r="G206" s="301" t="s">
        <v>77</v>
      </c>
      <c r="H206" s="303">
        <v>90485421000</v>
      </c>
      <c r="I206" s="303">
        <v>90485421000</v>
      </c>
      <c r="J206" s="303">
        <v>85298637974</v>
      </c>
      <c r="K206" s="304">
        <v>0.94267824618951601</v>
      </c>
      <c r="L206" s="303">
        <v>83596167244</v>
      </c>
      <c r="M206" s="304">
        <v>0.92386338395883683</v>
      </c>
    </row>
    <row r="207" spans="1:13" x14ac:dyDescent="0.35">
      <c r="A207" s="301">
        <v>2013</v>
      </c>
      <c r="B207" s="301" t="s">
        <v>88</v>
      </c>
      <c r="C207" s="301" t="s">
        <v>68</v>
      </c>
      <c r="D207" s="302" t="s">
        <v>19</v>
      </c>
      <c r="E207" s="302" t="s">
        <v>227</v>
      </c>
      <c r="F207" s="301" t="s">
        <v>78</v>
      </c>
      <c r="G207" s="301" t="s">
        <v>77</v>
      </c>
      <c r="H207" s="303">
        <v>11000000000</v>
      </c>
      <c r="I207" s="303">
        <v>7716000000</v>
      </c>
      <c r="J207" s="303">
        <v>7072576644</v>
      </c>
      <c r="K207" s="304">
        <v>0.91661179937791604</v>
      </c>
      <c r="L207" s="303">
        <v>1551535455</v>
      </c>
      <c r="M207" s="304">
        <v>0.20108028188180405</v>
      </c>
    </row>
    <row r="208" spans="1:13" x14ac:dyDescent="0.35">
      <c r="A208" s="301">
        <v>2013</v>
      </c>
      <c r="B208" s="301" t="s">
        <v>88</v>
      </c>
      <c r="C208" s="301" t="s">
        <v>69</v>
      </c>
      <c r="D208" s="302" t="s">
        <v>11</v>
      </c>
      <c r="E208" s="302" t="s">
        <v>228</v>
      </c>
      <c r="F208" s="301" t="s">
        <v>76</v>
      </c>
      <c r="G208" s="301" t="s">
        <v>77</v>
      </c>
      <c r="H208" s="303">
        <v>0</v>
      </c>
      <c r="I208" s="303">
        <v>0</v>
      </c>
      <c r="J208" s="303">
        <v>0</v>
      </c>
      <c r="K208" s="304">
        <v>0</v>
      </c>
      <c r="L208" s="303">
        <v>0</v>
      </c>
      <c r="M208" s="304">
        <v>0</v>
      </c>
    </row>
    <row r="209" spans="1:13" x14ac:dyDescent="0.35">
      <c r="A209" s="301">
        <v>2013</v>
      </c>
      <c r="B209" s="301" t="s">
        <v>88</v>
      </c>
      <c r="C209" s="301" t="s">
        <v>69</v>
      </c>
      <c r="D209" s="302" t="s">
        <v>11</v>
      </c>
      <c r="E209" s="302" t="s">
        <v>228</v>
      </c>
      <c r="F209" s="301" t="s">
        <v>78</v>
      </c>
      <c r="G209" s="301" t="s">
        <v>77</v>
      </c>
      <c r="H209" s="303">
        <v>0</v>
      </c>
      <c r="I209" s="303">
        <v>0</v>
      </c>
      <c r="J209" s="303">
        <v>0</v>
      </c>
      <c r="K209" s="304">
        <v>0</v>
      </c>
      <c r="L209" s="303">
        <v>0</v>
      </c>
      <c r="M209" s="304">
        <v>0</v>
      </c>
    </row>
    <row r="210" spans="1:13" x14ac:dyDescent="0.35">
      <c r="A210" s="301">
        <v>2014</v>
      </c>
      <c r="B210" s="301" t="s">
        <v>88</v>
      </c>
      <c r="C210" s="301" t="s">
        <v>25</v>
      </c>
      <c r="D210" s="302" t="s">
        <v>265</v>
      </c>
      <c r="E210" s="302" t="s">
        <v>226</v>
      </c>
      <c r="F210" s="301" t="s">
        <v>76</v>
      </c>
      <c r="G210" s="301" t="s">
        <v>77</v>
      </c>
      <c r="H210" s="303">
        <v>50583112000</v>
      </c>
      <c r="I210" s="303">
        <v>50583112000</v>
      </c>
      <c r="J210" s="303">
        <v>50254395739</v>
      </c>
      <c r="K210" s="304">
        <f t="shared" ref="K210:K238" si="8">+J210/I210</f>
        <v>0.9935014622864643</v>
      </c>
      <c r="L210" s="303">
        <v>50254395739</v>
      </c>
      <c r="M210" s="304">
        <f t="shared" ref="M210:M251" si="9">+L210/I210</f>
        <v>0.9935014622864643</v>
      </c>
    </row>
    <row r="211" spans="1:13" x14ac:dyDescent="0.35">
      <c r="A211" s="301">
        <v>2014</v>
      </c>
      <c r="B211" s="301" t="s">
        <v>88</v>
      </c>
      <c r="C211" s="301" t="s">
        <v>26</v>
      </c>
      <c r="D211" s="302" t="s">
        <v>265</v>
      </c>
      <c r="E211" s="302" t="s">
        <v>226</v>
      </c>
      <c r="F211" s="301" t="s">
        <v>76</v>
      </c>
      <c r="G211" s="301" t="s">
        <v>77</v>
      </c>
      <c r="H211" s="303">
        <v>90467357000</v>
      </c>
      <c r="I211" s="303">
        <v>90467357000</v>
      </c>
      <c r="J211" s="303">
        <v>90417039521</v>
      </c>
      <c r="K211" s="304">
        <f t="shared" si="8"/>
        <v>0.99944380513957098</v>
      </c>
      <c r="L211" s="303">
        <v>88538822619</v>
      </c>
      <c r="M211" s="304">
        <f t="shared" si="9"/>
        <v>0.97868253870840949</v>
      </c>
    </row>
    <row r="212" spans="1:13" x14ac:dyDescent="0.35">
      <c r="A212" s="301">
        <v>2014</v>
      </c>
      <c r="B212" s="301" t="s">
        <v>88</v>
      </c>
      <c r="C212" s="301" t="s">
        <v>26</v>
      </c>
      <c r="D212" s="302" t="s">
        <v>265</v>
      </c>
      <c r="E212" s="302" t="s">
        <v>226</v>
      </c>
      <c r="F212" s="301" t="s">
        <v>78</v>
      </c>
      <c r="G212" s="301" t="s">
        <v>77</v>
      </c>
      <c r="H212" s="303">
        <v>8973875000</v>
      </c>
      <c r="I212" s="303">
        <v>8973875000</v>
      </c>
      <c r="J212" s="303">
        <v>8970104248</v>
      </c>
      <c r="K212" s="304">
        <f t="shared" si="8"/>
        <v>0.99957980783106515</v>
      </c>
      <c r="L212" s="303">
        <v>7822439021</v>
      </c>
      <c r="M212" s="304">
        <f t="shared" si="9"/>
        <v>0.87169021420512316</v>
      </c>
    </row>
    <row r="213" spans="1:13" x14ac:dyDescent="0.35">
      <c r="A213" s="301">
        <v>2014</v>
      </c>
      <c r="B213" s="301" t="s">
        <v>88</v>
      </c>
      <c r="C213" s="301" t="s">
        <v>27</v>
      </c>
      <c r="D213" s="302" t="s">
        <v>13</v>
      </c>
      <c r="E213" s="302" t="s">
        <v>226</v>
      </c>
      <c r="F213" s="301" t="s">
        <v>76</v>
      </c>
      <c r="G213" s="301" t="s">
        <v>77</v>
      </c>
      <c r="H213" s="303">
        <v>71905581000</v>
      </c>
      <c r="I213" s="303">
        <v>71905581000</v>
      </c>
      <c r="J213" s="303">
        <v>65422481864</v>
      </c>
      <c r="K213" s="304">
        <f t="shared" si="8"/>
        <v>0.90983872119745479</v>
      </c>
      <c r="L213" s="303">
        <v>59323527765</v>
      </c>
      <c r="M213" s="304">
        <f t="shared" si="9"/>
        <v>0.82501979595992692</v>
      </c>
    </row>
    <row r="214" spans="1:13" x14ac:dyDescent="0.35">
      <c r="A214" s="301">
        <v>2014</v>
      </c>
      <c r="B214" s="301" t="s">
        <v>88</v>
      </c>
      <c r="C214" s="301" t="s">
        <v>27</v>
      </c>
      <c r="D214" s="302" t="s">
        <v>13</v>
      </c>
      <c r="E214" s="302" t="s">
        <v>226</v>
      </c>
      <c r="F214" s="301" t="s">
        <v>78</v>
      </c>
      <c r="G214" s="301" t="s">
        <v>77</v>
      </c>
      <c r="H214" s="303">
        <v>121671297000</v>
      </c>
      <c r="I214" s="303">
        <v>121671297000</v>
      </c>
      <c r="J214" s="303">
        <v>115296795738</v>
      </c>
      <c r="K214" s="304">
        <f t="shared" si="8"/>
        <v>0.94760883282110486</v>
      </c>
      <c r="L214" s="303">
        <v>82086194875</v>
      </c>
      <c r="M214" s="304">
        <f t="shared" si="9"/>
        <v>0.67465537804696862</v>
      </c>
    </row>
    <row r="215" spans="1:13" x14ac:dyDescent="0.35">
      <c r="A215" s="301">
        <v>2014</v>
      </c>
      <c r="B215" s="301" t="s">
        <v>88</v>
      </c>
      <c r="C215" s="301" t="s">
        <v>28</v>
      </c>
      <c r="D215" s="302" t="s">
        <v>265</v>
      </c>
      <c r="E215" s="302" t="s">
        <v>226</v>
      </c>
      <c r="F215" s="301" t="s">
        <v>76</v>
      </c>
      <c r="G215" s="301" t="s">
        <v>77</v>
      </c>
      <c r="H215" s="303">
        <v>15831935000</v>
      </c>
      <c r="I215" s="303">
        <v>15831935000</v>
      </c>
      <c r="J215" s="303">
        <v>14593231612</v>
      </c>
      <c r="K215" s="304">
        <f t="shared" si="8"/>
        <v>0.9217591919117909</v>
      </c>
      <c r="L215" s="303">
        <v>13933423657</v>
      </c>
      <c r="M215" s="304">
        <f t="shared" si="9"/>
        <v>0.88008342991554733</v>
      </c>
    </row>
    <row r="216" spans="1:13" x14ac:dyDescent="0.35">
      <c r="A216" s="301">
        <v>2014</v>
      </c>
      <c r="B216" s="301" t="s">
        <v>88</v>
      </c>
      <c r="C216" s="301" t="s">
        <v>28</v>
      </c>
      <c r="D216" s="302" t="s">
        <v>265</v>
      </c>
      <c r="E216" s="302" t="s">
        <v>226</v>
      </c>
      <c r="F216" s="301" t="s">
        <v>78</v>
      </c>
      <c r="G216" s="301" t="s">
        <v>77</v>
      </c>
      <c r="H216" s="303">
        <v>1187719000</v>
      </c>
      <c r="I216" s="303">
        <v>1187719000</v>
      </c>
      <c r="J216" s="303">
        <v>1183779821</v>
      </c>
      <c r="K216" s="304">
        <f t="shared" si="8"/>
        <v>0.99668340828091495</v>
      </c>
      <c r="L216" s="303">
        <v>1034704651</v>
      </c>
      <c r="M216" s="304">
        <f t="shared" si="9"/>
        <v>0.87116957041185672</v>
      </c>
    </row>
    <row r="217" spans="1:13" x14ac:dyDescent="0.35">
      <c r="A217" s="301">
        <v>2014</v>
      </c>
      <c r="B217" s="301" t="s">
        <v>88</v>
      </c>
      <c r="C217" s="301" t="s">
        <v>29</v>
      </c>
      <c r="D217" s="302" t="s">
        <v>14</v>
      </c>
      <c r="E217" s="302" t="s">
        <v>226</v>
      </c>
      <c r="F217" s="301" t="s">
        <v>76</v>
      </c>
      <c r="G217" s="301" t="s">
        <v>77</v>
      </c>
      <c r="H217" s="303">
        <v>89322707000</v>
      </c>
      <c r="I217" s="303">
        <v>89322707000</v>
      </c>
      <c r="J217" s="303">
        <v>85654986635.159988</v>
      </c>
      <c r="K217" s="304">
        <f t="shared" si="8"/>
        <v>0.95893854443036519</v>
      </c>
      <c r="L217" s="303">
        <v>81383128150.160004</v>
      </c>
      <c r="M217" s="304">
        <f t="shared" si="9"/>
        <v>0.9111135441759507</v>
      </c>
    </row>
    <row r="218" spans="1:13" x14ac:dyDescent="0.35">
      <c r="A218" s="301">
        <v>2014</v>
      </c>
      <c r="B218" s="301" t="s">
        <v>88</v>
      </c>
      <c r="C218" s="301" t="s">
        <v>29</v>
      </c>
      <c r="D218" s="302" t="s">
        <v>14</v>
      </c>
      <c r="E218" s="302" t="s">
        <v>226</v>
      </c>
      <c r="F218" s="301" t="s">
        <v>78</v>
      </c>
      <c r="G218" s="301" t="s">
        <v>77</v>
      </c>
      <c r="H218" s="303">
        <v>58073536000</v>
      </c>
      <c r="I218" s="303">
        <v>58073536000</v>
      </c>
      <c r="J218" s="303">
        <v>55547466628</v>
      </c>
      <c r="K218" s="304">
        <f t="shared" si="8"/>
        <v>0.95650222896708059</v>
      </c>
      <c r="L218" s="303">
        <v>40629109985</v>
      </c>
      <c r="M218" s="304">
        <f t="shared" si="9"/>
        <v>0.69961488112244452</v>
      </c>
    </row>
    <row r="219" spans="1:13" x14ac:dyDescent="0.35">
      <c r="A219" s="301">
        <v>2014</v>
      </c>
      <c r="B219" s="301" t="s">
        <v>88</v>
      </c>
      <c r="C219" s="301" t="s">
        <v>30</v>
      </c>
      <c r="D219" s="302" t="s">
        <v>16</v>
      </c>
      <c r="E219" s="302" t="s">
        <v>226</v>
      </c>
      <c r="F219" s="301" t="s">
        <v>76</v>
      </c>
      <c r="G219" s="301" t="s">
        <v>77</v>
      </c>
      <c r="H219" s="303">
        <v>239496776000</v>
      </c>
      <c r="I219" s="303">
        <v>236121442428</v>
      </c>
      <c r="J219" s="303">
        <v>166143632568</v>
      </c>
      <c r="K219" s="304">
        <f t="shared" si="8"/>
        <v>0.70363636127058571</v>
      </c>
      <c r="L219" s="303">
        <v>149812565221.60999</v>
      </c>
      <c r="M219" s="304">
        <f t="shared" si="9"/>
        <v>0.63447251414827355</v>
      </c>
    </row>
    <row r="220" spans="1:13" x14ac:dyDescent="0.35">
      <c r="A220" s="301">
        <v>2014</v>
      </c>
      <c r="B220" s="301" t="s">
        <v>88</v>
      </c>
      <c r="C220" s="301" t="s">
        <v>30</v>
      </c>
      <c r="D220" s="302" t="s">
        <v>16</v>
      </c>
      <c r="E220" s="302" t="s">
        <v>226</v>
      </c>
      <c r="F220" s="301" t="s">
        <v>79</v>
      </c>
      <c r="G220" s="301" t="s">
        <v>77</v>
      </c>
      <c r="H220" s="303">
        <v>307879230000</v>
      </c>
      <c r="I220" s="303">
        <v>307879230000</v>
      </c>
      <c r="J220" s="303">
        <v>184226205008</v>
      </c>
      <c r="K220" s="304">
        <f t="shared" si="8"/>
        <v>0.59837165699030748</v>
      </c>
      <c r="L220" s="303">
        <v>184131574198</v>
      </c>
      <c r="M220" s="304">
        <f t="shared" si="9"/>
        <v>0.59806429358031066</v>
      </c>
    </row>
    <row r="221" spans="1:13" x14ac:dyDescent="0.35">
      <c r="A221" s="301">
        <v>2014</v>
      </c>
      <c r="B221" s="301" t="s">
        <v>88</v>
      </c>
      <c r="C221" s="301" t="s">
        <v>30</v>
      </c>
      <c r="D221" s="302" t="s">
        <v>16</v>
      </c>
      <c r="E221" s="302" t="s">
        <v>226</v>
      </c>
      <c r="F221" s="301" t="s">
        <v>78</v>
      </c>
      <c r="G221" s="301" t="s">
        <v>77</v>
      </c>
      <c r="H221" s="303">
        <v>40082233000</v>
      </c>
      <c r="I221" s="303">
        <v>40082233000</v>
      </c>
      <c r="J221" s="303">
        <v>33872822151</v>
      </c>
      <c r="K221" s="304">
        <f t="shared" si="8"/>
        <v>0.84508321058360192</v>
      </c>
      <c r="L221" s="303">
        <v>16885717053</v>
      </c>
      <c r="M221" s="304">
        <f t="shared" si="9"/>
        <v>0.42127685483490901</v>
      </c>
    </row>
    <row r="222" spans="1:13" x14ac:dyDescent="0.35">
      <c r="A222" s="301">
        <v>2014</v>
      </c>
      <c r="B222" s="301" t="s">
        <v>88</v>
      </c>
      <c r="C222" s="301" t="s">
        <v>30</v>
      </c>
      <c r="D222" s="302" t="s">
        <v>16</v>
      </c>
      <c r="E222" s="302" t="s">
        <v>226</v>
      </c>
      <c r="F222" s="301" t="s">
        <v>80</v>
      </c>
      <c r="G222" s="301" t="s">
        <v>77</v>
      </c>
      <c r="H222" s="303">
        <v>2226412995000</v>
      </c>
      <c r="I222" s="303">
        <v>1874947687195</v>
      </c>
      <c r="J222" s="303">
        <v>1684147887021</v>
      </c>
      <c r="K222" s="304">
        <f t="shared" si="8"/>
        <v>0.8982372673770731</v>
      </c>
      <c r="L222" s="303">
        <v>1684147887021</v>
      </c>
      <c r="M222" s="304">
        <f t="shared" si="9"/>
        <v>0.8982372673770731</v>
      </c>
    </row>
    <row r="223" spans="1:13" x14ac:dyDescent="0.35">
      <c r="A223" s="301">
        <v>2014</v>
      </c>
      <c r="B223" s="301" t="s">
        <v>88</v>
      </c>
      <c r="C223" s="301" t="s">
        <v>31</v>
      </c>
      <c r="D223" s="302" t="s">
        <v>11</v>
      </c>
      <c r="E223" s="302" t="s">
        <v>226</v>
      </c>
      <c r="F223" s="301" t="s">
        <v>76</v>
      </c>
      <c r="G223" s="301" t="s">
        <v>77</v>
      </c>
      <c r="H223" s="303">
        <v>79933853000</v>
      </c>
      <c r="I223" s="303">
        <v>79933853000</v>
      </c>
      <c r="J223" s="303">
        <v>71181062351</v>
      </c>
      <c r="K223" s="304">
        <f t="shared" si="8"/>
        <v>0.89049957783218581</v>
      </c>
      <c r="L223" s="303">
        <v>67868020750</v>
      </c>
      <c r="M223" s="304">
        <f t="shared" si="9"/>
        <v>0.84905228764588636</v>
      </c>
    </row>
    <row r="224" spans="1:13" x14ac:dyDescent="0.35">
      <c r="A224" s="301">
        <v>2014</v>
      </c>
      <c r="B224" s="301" t="s">
        <v>88</v>
      </c>
      <c r="C224" s="301" t="s">
        <v>31</v>
      </c>
      <c r="D224" s="302" t="s">
        <v>11</v>
      </c>
      <c r="E224" s="302" t="s">
        <v>226</v>
      </c>
      <c r="F224" s="301" t="s">
        <v>78</v>
      </c>
      <c r="G224" s="301" t="s">
        <v>77</v>
      </c>
      <c r="H224" s="303">
        <v>2838279760000</v>
      </c>
      <c r="I224" s="303">
        <v>2838279760000</v>
      </c>
      <c r="J224" s="303">
        <v>2510076007816</v>
      </c>
      <c r="K224" s="304">
        <f t="shared" si="8"/>
        <v>0.88436525644533359</v>
      </c>
      <c r="L224" s="303">
        <v>2236938978481</v>
      </c>
      <c r="M224" s="304">
        <f t="shared" si="9"/>
        <v>0.78813195584391582</v>
      </c>
    </row>
    <row r="225" spans="1:13" x14ac:dyDescent="0.35">
      <c r="A225" s="301">
        <v>2014</v>
      </c>
      <c r="B225" s="301" t="s">
        <v>88</v>
      </c>
      <c r="C225" s="301" t="s">
        <v>32</v>
      </c>
      <c r="D225" s="302" t="s">
        <v>18</v>
      </c>
      <c r="E225" s="302" t="s">
        <v>226</v>
      </c>
      <c r="F225" s="301" t="s">
        <v>76</v>
      </c>
      <c r="G225" s="301" t="s">
        <v>77</v>
      </c>
      <c r="H225" s="303">
        <v>32907299000</v>
      </c>
      <c r="I225" s="303">
        <v>32907299000</v>
      </c>
      <c r="J225" s="303">
        <v>29261661807</v>
      </c>
      <c r="K225" s="304">
        <f t="shared" si="8"/>
        <v>0.88921493699619647</v>
      </c>
      <c r="L225" s="303">
        <v>27084255119</v>
      </c>
      <c r="M225" s="304">
        <f t="shared" si="9"/>
        <v>0.82304704251175398</v>
      </c>
    </row>
    <row r="226" spans="1:13" x14ac:dyDescent="0.35">
      <c r="A226" s="301">
        <v>2014</v>
      </c>
      <c r="B226" s="301" t="s">
        <v>88</v>
      </c>
      <c r="C226" s="301" t="s">
        <v>32</v>
      </c>
      <c r="D226" s="302" t="s">
        <v>18</v>
      </c>
      <c r="E226" s="302" t="s">
        <v>226</v>
      </c>
      <c r="F226" s="301" t="s">
        <v>78</v>
      </c>
      <c r="G226" s="301" t="s">
        <v>77</v>
      </c>
      <c r="H226" s="303">
        <v>187684750000</v>
      </c>
      <c r="I226" s="303">
        <v>187684750000</v>
      </c>
      <c r="J226" s="303">
        <v>156684976601</v>
      </c>
      <c r="K226" s="304">
        <f t="shared" si="8"/>
        <v>0.83483062209902514</v>
      </c>
      <c r="L226" s="303">
        <v>85048765103.959991</v>
      </c>
      <c r="M226" s="304">
        <f t="shared" si="9"/>
        <v>0.45314691312938316</v>
      </c>
    </row>
    <row r="227" spans="1:13" x14ac:dyDescent="0.35">
      <c r="A227" s="301">
        <v>2014</v>
      </c>
      <c r="B227" s="301" t="s">
        <v>88</v>
      </c>
      <c r="C227" s="301" t="s">
        <v>32</v>
      </c>
      <c r="D227" s="302" t="s">
        <v>18</v>
      </c>
      <c r="E227" s="302" t="s">
        <v>226</v>
      </c>
      <c r="F227" s="301" t="s">
        <v>80</v>
      </c>
      <c r="G227" s="301" t="s">
        <v>77</v>
      </c>
      <c r="H227" s="303">
        <v>0</v>
      </c>
      <c r="I227" s="303">
        <v>0</v>
      </c>
      <c r="J227" s="303">
        <v>0</v>
      </c>
      <c r="K227" s="304">
        <v>0</v>
      </c>
      <c r="L227" s="303">
        <v>0</v>
      </c>
      <c r="M227" s="304">
        <v>0</v>
      </c>
    </row>
    <row r="228" spans="1:13" x14ac:dyDescent="0.35">
      <c r="A228" s="301">
        <v>2014</v>
      </c>
      <c r="B228" s="301" t="s">
        <v>88</v>
      </c>
      <c r="C228" s="301" t="s">
        <v>33</v>
      </c>
      <c r="D228" s="302" t="s">
        <v>21</v>
      </c>
      <c r="E228" s="302" t="s">
        <v>226</v>
      </c>
      <c r="F228" s="301" t="s">
        <v>76</v>
      </c>
      <c r="G228" s="301" t="s">
        <v>77</v>
      </c>
      <c r="H228" s="303">
        <v>51524594000</v>
      </c>
      <c r="I228" s="303">
        <v>51524594000</v>
      </c>
      <c r="J228" s="303">
        <v>28155098576</v>
      </c>
      <c r="K228" s="304">
        <f t="shared" si="8"/>
        <v>0.54643998894974311</v>
      </c>
      <c r="L228" s="303">
        <v>27235831097</v>
      </c>
      <c r="M228" s="304">
        <f t="shared" si="9"/>
        <v>0.52859865517814653</v>
      </c>
    </row>
    <row r="229" spans="1:13" x14ac:dyDescent="0.35">
      <c r="A229" s="301">
        <v>2014</v>
      </c>
      <c r="B229" s="301" t="s">
        <v>88</v>
      </c>
      <c r="C229" s="301" t="s">
        <v>34</v>
      </c>
      <c r="D229" s="302" t="s">
        <v>10</v>
      </c>
      <c r="E229" s="302" t="s">
        <v>226</v>
      </c>
      <c r="F229" s="301" t="s">
        <v>76</v>
      </c>
      <c r="G229" s="301" t="s">
        <v>77</v>
      </c>
      <c r="H229" s="303">
        <v>10402781000</v>
      </c>
      <c r="I229" s="303">
        <v>10402781000</v>
      </c>
      <c r="J229" s="303">
        <v>9999821522</v>
      </c>
      <c r="K229" s="304">
        <f t="shared" si="8"/>
        <v>0.96126425443350194</v>
      </c>
      <c r="L229" s="303">
        <v>9246593811</v>
      </c>
      <c r="M229" s="304">
        <f t="shared" si="9"/>
        <v>0.88885787473561151</v>
      </c>
    </row>
    <row r="230" spans="1:13" x14ac:dyDescent="0.35">
      <c r="A230" s="301">
        <v>2014</v>
      </c>
      <c r="B230" s="301" t="s">
        <v>88</v>
      </c>
      <c r="C230" s="301" t="s">
        <v>34</v>
      </c>
      <c r="D230" s="302" t="s">
        <v>10</v>
      </c>
      <c r="E230" s="302" t="s">
        <v>226</v>
      </c>
      <c r="F230" s="301" t="s">
        <v>78</v>
      </c>
      <c r="G230" s="301" t="s">
        <v>77</v>
      </c>
      <c r="H230" s="303">
        <v>43320000000</v>
      </c>
      <c r="I230" s="303">
        <v>43320000000</v>
      </c>
      <c r="J230" s="303">
        <v>43319972725</v>
      </c>
      <c r="K230" s="304">
        <f t="shared" si="8"/>
        <v>0.99999937038319486</v>
      </c>
      <c r="L230" s="303">
        <v>35341984472</v>
      </c>
      <c r="M230" s="304">
        <f t="shared" si="9"/>
        <v>0.81583528328716526</v>
      </c>
    </row>
    <row r="231" spans="1:13" x14ac:dyDescent="0.35">
      <c r="A231" s="301">
        <v>2014</v>
      </c>
      <c r="B231" s="301" t="s">
        <v>88</v>
      </c>
      <c r="C231" s="301" t="s">
        <v>34</v>
      </c>
      <c r="D231" s="302" t="s">
        <v>10</v>
      </c>
      <c r="E231" s="302" t="s">
        <v>226</v>
      </c>
      <c r="F231" s="301" t="s">
        <v>80</v>
      </c>
      <c r="G231" s="301" t="s">
        <v>77</v>
      </c>
      <c r="H231" s="303">
        <v>0</v>
      </c>
      <c r="I231" s="303">
        <v>0</v>
      </c>
      <c r="J231" s="303">
        <v>0</v>
      </c>
      <c r="K231" s="304">
        <v>0</v>
      </c>
      <c r="L231" s="303">
        <v>0</v>
      </c>
      <c r="M231" s="304">
        <v>0</v>
      </c>
    </row>
    <row r="232" spans="1:13" x14ac:dyDescent="0.35">
      <c r="A232" s="301">
        <v>2014</v>
      </c>
      <c r="B232" s="301" t="s">
        <v>88</v>
      </c>
      <c r="C232" s="301" t="s">
        <v>35</v>
      </c>
      <c r="D232" s="302" t="s">
        <v>15</v>
      </c>
      <c r="E232" s="302" t="s">
        <v>226</v>
      </c>
      <c r="F232" s="301" t="s">
        <v>76</v>
      </c>
      <c r="G232" s="301" t="s">
        <v>77</v>
      </c>
      <c r="H232" s="303">
        <v>13368399000</v>
      </c>
      <c r="I232" s="303">
        <v>13368399000</v>
      </c>
      <c r="J232" s="303">
        <v>12770690405</v>
      </c>
      <c r="K232" s="304">
        <f t="shared" si="8"/>
        <v>0.95528944079242395</v>
      </c>
      <c r="L232" s="303">
        <v>12245561387</v>
      </c>
      <c r="M232" s="304">
        <f t="shared" si="9"/>
        <v>0.9160080714975668</v>
      </c>
    </row>
    <row r="233" spans="1:13" x14ac:dyDescent="0.35">
      <c r="A233" s="301">
        <v>2014</v>
      </c>
      <c r="B233" s="301" t="s">
        <v>88</v>
      </c>
      <c r="C233" s="301" t="s">
        <v>35</v>
      </c>
      <c r="D233" s="302" t="s">
        <v>15</v>
      </c>
      <c r="E233" s="302" t="s">
        <v>226</v>
      </c>
      <c r="F233" s="301" t="s">
        <v>78</v>
      </c>
      <c r="G233" s="301" t="s">
        <v>77</v>
      </c>
      <c r="H233" s="303">
        <v>172432696000</v>
      </c>
      <c r="I233" s="303">
        <v>172432696000</v>
      </c>
      <c r="J233" s="303">
        <v>170073388005</v>
      </c>
      <c r="K233" s="304">
        <f t="shared" si="8"/>
        <v>0.98631751373301035</v>
      </c>
      <c r="L233" s="303">
        <v>139069273965</v>
      </c>
      <c r="M233" s="304">
        <f t="shared" si="9"/>
        <v>0.80651336545245456</v>
      </c>
    </row>
    <row r="234" spans="1:13" x14ac:dyDescent="0.35">
      <c r="A234" s="301">
        <v>2014</v>
      </c>
      <c r="B234" s="301" t="s">
        <v>88</v>
      </c>
      <c r="C234" s="301" t="s">
        <v>35</v>
      </c>
      <c r="D234" s="302" t="s">
        <v>15</v>
      </c>
      <c r="E234" s="302" t="s">
        <v>226</v>
      </c>
      <c r="F234" s="301" t="s">
        <v>80</v>
      </c>
      <c r="G234" s="301" t="s">
        <v>77</v>
      </c>
      <c r="H234" s="303">
        <v>0</v>
      </c>
      <c r="I234" s="303">
        <v>0</v>
      </c>
      <c r="J234" s="303">
        <v>0</v>
      </c>
      <c r="K234" s="304">
        <v>0</v>
      </c>
      <c r="L234" s="303">
        <v>0</v>
      </c>
      <c r="M234" s="304">
        <v>0</v>
      </c>
    </row>
    <row r="235" spans="1:13" x14ac:dyDescent="0.35">
      <c r="A235" s="301">
        <v>2014</v>
      </c>
      <c r="B235" s="301" t="s">
        <v>88</v>
      </c>
      <c r="C235" s="301" t="s">
        <v>36</v>
      </c>
      <c r="D235" s="302" t="s">
        <v>9</v>
      </c>
      <c r="E235" s="302" t="s">
        <v>226</v>
      </c>
      <c r="F235" s="301" t="s">
        <v>76</v>
      </c>
      <c r="G235" s="301" t="s">
        <v>77</v>
      </c>
      <c r="H235" s="303">
        <v>11833599000</v>
      </c>
      <c r="I235" s="303">
        <v>11833599000</v>
      </c>
      <c r="J235" s="303">
        <v>11098205283</v>
      </c>
      <c r="K235" s="304">
        <f t="shared" si="8"/>
        <v>0.93785544727347947</v>
      </c>
      <c r="L235" s="303">
        <v>10825555378</v>
      </c>
      <c r="M235" s="304">
        <f t="shared" si="9"/>
        <v>0.91481512750263039</v>
      </c>
    </row>
    <row r="236" spans="1:13" x14ac:dyDescent="0.35">
      <c r="A236" s="301">
        <v>2014</v>
      </c>
      <c r="B236" s="301" t="s">
        <v>88</v>
      </c>
      <c r="C236" s="301" t="s">
        <v>36</v>
      </c>
      <c r="D236" s="302" t="s">
        <v>9</v>
      </c>
      <c r="E236" s="302" t="s">
        <v>226</v>
      </c>
      <c r="F236" s="301" t="s">
        <v>78</v>
      </c>
      <c r="G236" s="301" t="s">
        <v>77</v>
      </c>
      <c r="H236" s="303">
        <v>54117854000</v>
      </c>
      <c r="I236" s="303">
        <v>53217854000</v>
      </c>
      <c r="J236" s="303">
        <v>45094712722</v>
      </c>
      <c r="K236" s="304">
        <f t="shared" si="8"/>
        <v>0.84736060048569417</v>
      </c>
      <c r="L236" s="303">
        <v>43273600090</v>
      </c>
      <c r="M236" s="304">
        <f t="shared" si="9"/>
        <v>0.81314064430331967</v>
      </c>
    </row>
    <row r="237" spans="1:13" x14ac:dyDescent="0.35">
      <c r="A237" s="301">
        <v>2014</v>
      </c>
      <c r="B237" s="301" t="s">
        <v>88</v>
      </c>
      <c r="C237" s="301" t="s">
        <v>37</v>
      </c>
      <c r="D237" s="302" t="s">
        <v>20</v>
      </c>
      <c r="E237" s="302" t="s">
        <v>226</v>
      </c>
      <c r="F237" s="301" t="s">
        <v>76</v>
      </c>
      <c r="G237" s="301" t="s">
        <v>77</v>
      </c>
      <c r="H237" s="303">
        <v>53627395000</v>
      </c>
      <c r="I237" s="303">
        <v>53627395000</v>
      </c>
      <c r="J237" s="303">
        <v>50292215208</v>
      </c>
      <c r="K237" s="304">
        <f t="shared" si="8"/>
        <v>0.9378082826510592</v>
      </c>
      <c r="L237" s="303">
        <v>49017465148</v>
      </c>
      <c r="M237" s="304">
        <f t="shared" si="9"/>
        <v>0.91403778139885405</v>
      </c>
    </row>
    <row r="238" spans="1:13" x14ac:dyDescent="0.35">
      <c r="A238" s="301">
        <v>2014</v>
      </c>
      <c r="B238" s="301" t="s">
        <v>88</v>
      </c>
      <c r="C238" s="301" t="s">
        <v>37</v>
      </c>
      <c r="D238" s="302" t="s">
        <v>20</v>
      </c>
      <c r="E238" s="302" t="s">
        <v>226</v>
      </c>
      <c r="F238" s="301" t="s">
        <v>78</v>
      </c>
      <c r="G238" s="301" t="s">
        <v>77</v>
      </c>
      <c r="H238" s="303">
        <v>12342000000</v>
      </c>
      <c r="I238" s="303">
        <v>12342000000</v>
      </c>
      <c r="J238" s="303">
        <v>11370543585</v>
      </c>
      <c r="K238" s="304">
        <f t="shared" si="8"/>
        <v>0.92128857438016531</v>
      </c>
      <c r="L238" s="303">
        <v>9417054645</v>
      </c>
      <c r="M238" s="304">
        <f t="shared" si="9"/>
        <v>0.76300880286825479</v>
      </c>
    </row>
    <row r="239" spans="1:13" x14ac:dyDescent="0.35">
      <c r="A239" s="301">
        <v>2014</v>
      </c>
      <c r="B239" s="301" t="s">
        <v>88</v>
      </c>
      <c r="C239" s="301" t="s">
        <v>37</v>
      </c>
      <c r="D239" s="302" t="s">
        <v>20</v>
      </c>
      <c r="E239" s="302" t="s">
        <v>226</v>
      </c>
      <c r="F239" s="301" t="s">
        <v>80</v>
      </c>
      <c r="G239" s="301" t="s">
        <v>77</v>
      </c>
      <c r="H239" s="303">
        <v>0</v>
      </c>
      <c r="I239" s="303">
        <v>0</v>
      </c>
      <c r="J239" s="303">
        <v>0</v>
      </c>
      <c r="K239" s="304">
        <v>0</v>
      </c>
      <c r="L239" s="303">
        <v>0</v>
      </c>
      <c r="M239" s="304">
        <v>0</v>
      </c>
    </row>
    <row r="240" spans="1:13" x14ac:dyDescent="0.35">
      <c r="A240" s="301">
        <v>2014</v>
      </c>
      <c r="B240" s="301" t="s">
        <v>88</v>
      </c>
      <c r="C240" s="301" t="s">
        <v>38</v>
      </c>
      <c r="D240" s="302" t="s">
        <v>248</v>
      </c>
      <c r="E240" s="302" t="s">
        <v>226</v>
      </c>
      <c r="F240" s="301" t="s">
        <v>76</v>
      </c>
      <c r="G240" s="301" t="s">
        <v>77</v>
      </c>
      <c r="H240" s="303">
        <v>10578473000</v>
      </c>
      <c r="I240" s="303">
        <v>10578473000</v>
      </c>
      <c r="J240" s="303">
        <v>9504999424</v>
      </c>
      <c r="K240" s="304">
        <f t="shared" ref="K240:K251" si="10">+J240/I240</f>
        <v>0.8985228230955451</v>
      </c>
      <c r="L240" s="303">
        <v>8794138495</v>
      </c>
      <c r="M240" s="304">
        <f t="shared" si="9"/>
        <v>0.83132400063789924</v>
      </c>
    </row>
    <row r="241" spans="1:13" x14ac:dyDescent="0.35">
      <c r="A241" s="301">
        <v>2014</v>
      </c>
      <c r="B241" s="301" t="s">
        <v>88</v>
      </c>
      <c r="C241" s="301" t="s">
        <v>38</v>
      </c>
      <c r="D241" s="302" t="s">
        <v>248</v>
      </c>
      <c r="E241" s="302" t="s">
        <v>226</v>
      </c>
      <c r="F241" s="301" t="s">
        <v>78</v>
      </c>
      <c r="G241" s="301" t="s">
        <v>77</v>
      </c>
      <c r="H241" s="303">
        <v>24083000000</v>
      </c>
      <c r="I241" s="303">
        <v>24083000000</v>
      </c>
      <c r="J241" s="303">
        <v>23699339188</v>
      </c>
      <c r="K241" s="304">
        <f t="shared" si="10"/>
        <v>0.98406922675746378</v>
      </c>
      <c r="L241" s="303">
        <v>11699293213</v>
      </c>
      <c r="M241" s="304">
        <f t="shared" si="9"/>
        <v>0.48579052497612424</v>
      </c>
    </row>
    <row r="242" spans="1:13" x14ac:dyDescent="0.35">
      <c r="A242" s="301">
        <v>2014</v>
      </c>
      <c r="B242" s="301" t="s">
        <v>88</v>
      </c>
      <c r="C242" s="301" t="s">
        <v>39</v>
      </c>
      <c r="D242" s="302" t="s">
        <v>17</v>
      </c>
      <c r="E242" s="302" t="s">
        <v>226</v>
      </c>
      <c r="F242" s="301" t="s">
        <v>76</v>
      </c>
      <c r="G242" s="301" t="s">
        <v>77</v>
      </c>
      <c r="H242" s="303">
        <v>19369221000</v>
      </c>
      <c r="I242" s="303">
        <v>19369221000</v>
      </c>
      <c r="J242" s="303">
        <v>18924547971</v>
      </c>
      <c r="K242" s="304">
        <f t="shared" si="10"/>
        <v>0.97704228636763446</v>
      </c>
      <c r="L242" s="303">
        <v>16307345662</v>
      </c>
      <c r="M242" s="304">
        <f t="shared" si="9"/>
        <v>0.84192057398694553</v>
      </c>
    </row>
    <row r="243" spans="1:13" x14ac:dyDescent="0.35">
      <c r="A243" s="301">
        <v>2014</v>
      </c>
      <c r="B243" s="301" t="s">
        <v>88</v>
      </c>
      <c r="C243" s="301" t="s">
        <v>39</v>
      </c>
      <c r="D243" s="302" t="s">
        <v>17</v>
      </c>
      <c r="E243" s="302" t="s">
        <v>226</v>
      </c>
      <c r="F243" s="301" t="s">
        <v>78</v>
      </c>
      <c r="G243" s="301" t="s">
        <v>77</v>
      </c>
      <c r="H243" s="303">
        <v>796483391000</v>
      </c>
      <c r="I243" s="303">
        <v>830180276101</v>
      </c>
      <c r="J243" s="303">
        <v>825535832144</v>
      </c>
      <c r="K243" s="304">
        <f t="shared" si="10"/>
        <v>0.99440549951534263</v>
      </c>
      <c r="L243" s="303">
        <v>651250902731</v>
      </c>
      <c r="M243" s="304">
        <f t="shared" si="9"/>
        <v>0.78446925502692699</v>
      </c>
    </row>
    <row r="244" spans="1:13" x14ac:dyDescent="0.35">
      <c r="A244" s="301">
        <v>2014</v>
      </c>
      <c r="B244" s="301" t="s">
        <v>88</v>
      </c>
      <c r="C244" s="301" t="s">
        <v>40</v>
      </c>
      <c r="D244" s="302" t="s">
        <v>13</v>
      </c>
      <c r="E244" s="302" t="s">
        <v>226</v>
      </c>
      <c r="F244" s="301" t="s">
        <v>76</v>
      </c>
      <c r="G244" s="301" t="s">
        <v>77</v>
      </c>
      <c r="H244" s="303">
        <v>7017984000</v>
      </c>
      <c r="I244" s="303">
        <v>8114314000</v>
      </c>
      <c r="J244" s="303">
        <v>7998345101</v>
      </c>
      <c r="K244" s="304">
        <f t="shared" si="10"/>
        <v>0.98570810804215858</v>
      </c>
      <c r="L244" s="303">
        <v>7864757823</v>
      </c>
      <c r="M244" s="304">
        <f t="shared" si="9"/>
        <v>0.96924494455107357</v>
      </c>
    </row>
    <row r="245" spans="1:13" x14ac:dyDescent="0.35">
      <c r="A245" s="301">
        <v>2014</v>
      </c>
      <c r="B245" s="301" t="s">
        <v>88</v>
      </c>
      <c r="C245" s="301" t="s">
        <v>40</v>
      </c>
      <c r="D245" s="302" t="s">
        <v>13</v>
      </c>
      <c r="E245" s="302" t="s">
        <v>226</v>
      </c>
      <c r="F245" s="301" t="s">
        <v>78</v>
      </c>
      <c r="G245" s="301" t="s">
        <v>77</v>
      </c>
      <c r="H245" s="303">
        <v>2125000000</v>
      </c>
      <c r="I245" s="303">
        <v>2125000000</v>
      </c>
      <c r="J245" s="303">
        <v>2099388912</v>
      </c>
      <c r="K245" s="304">
        <f t="shared" si="10"/>
        <v>0.98794772329411762</v>
      </c>
      <c r="L245" s="303">
        <v>1997450267</v>
      </c>
      <c r="M245" s="304">
        <f t="shared" si="9"/>
        <v>0.93997659623529417</v>
      </c>
    </row>
    <row r="246" spans="1:13" x14ac:dyDescent="0.35">
      <c r="A246" s="301">
        <v>2014</v>
      </c>
      <c r="B246" s="301" t="s">
        <v>88</v>
      </c>
      <c r="C246" s="301" t="s">
        <v>41</v>
      </c>
      <c r="D246" s="302" t="s">
        <v>8</v>
      </c>
      <c r="E246" s="302" t="s">
        <v>226</v>
      </c>
      <c r="F246" s="301" t="s">
        <v>76</v>
      </c>
      <c r="G246" s="301" t="s">
        <v>77</v>
      </c>
      <c r="H246" s="303">
        <v>21688627000</v>
      </c>
      <c r="I246" s="303">
        <v>21688627000</v>
      </c>
      <c r="J246" s="303">
        <v>20488990128</v>
      </c>
      <c r="K246" s="304">
        <f t="shared" si="10"/>
        <v>0.94468820585092828</v>
      </c>
      <c r="L246" s="303">
        <v>18558347579</v>
      </c>
      <c r="M246" s="304">
        <f t="shared" si="9"/>
        <v>0.85567184953662578</v>
      </c>
    </row>
    <row r="247" spans="1:13" x14ac:dyDescent="0.35">
      <c r="A247" s="301">
        <v>2014</v>
      </c>
      <c r="B247" s="301" t="s">
        <v>88</v>
      </c>
      <c r="C247" s="301" t="s">
        <v>41</v>
      </c>
      <c r="D247" s="302" t="s">
        <v>8</v>
      </c>
      <c r="E247" s="302" t="s">
        <v>226</v>
      </c>
      <c r="F247" s="301" t="s">
        <v>78</v>
      </c>
      <c r="G247" s="301" t="s">
        <v>77</v>
      </c>
      <c r="H247" s="303">
        <v>100902218000</v>
      </c>
      <c r="I247" s="303">
        <v>50715018000</v>
      </c>
      <c r="J247" s="303">
        <v>47232523517</v>
      </c>
      <c r="K247" s="304">
        <f t="shared" si="10"/>
        <v>0.93133208622739716</v>
      </c>
      <c r="L247" s="303">
        <v>32740553590</v>
      </c>
      <c r="M247" s="304">
        <f t="shared" si="9"/>
        <v>0.64557905884998401</v>
      </c>
    </row>
    <row r="248" spans="1:13" x14ac:dyDescent="0.35">
      <c r="A248" s="301">
        <v>2014</v>
      </c>
      <c r="B248" s="301" t="s">
        <v>88</v>
      </c>
      <c r="C248" s="301" t="s">
        <v>42</v>
      </c>
      <c r="D248" s="302" t="s">
        <v>14</v>
      </c>
      <c r="E248" s="302" t="s">
        <v>226</v>
      </c>
      <c r="F248" s="301" t="s">
        <v>76</v>
      </c>
      <c r="G248" s="301" t="s">
        <v>77</v>
      </c>
      <c r="H248" s="303">
        <v>8457841000</v>
      </c>
      <c r="I248" s="303">
        <v>8457841000</v>
      </c>
      <c r="J248" s="303">
        <v>8095014210</v>
      </c>
      <c r="K248" s="304">
        <f t="shared" si="10"/>
        <v>0.95710172489645995</v>
      </c>
      <c r="L248" s="303">
        <v>7742592121</v>
      </c>
      <c r="M248" s="304">
        <f t="shared" si="9"/>
        <v>0.91543363383161258</v>
      </c>
    </row>
    <row r="249" spans="1:13" x14ac:dyDescent="0.35">
      <c r="A249" s="301">
        <v>2014</v>
      </c>
      <c r="B249" s="301" t="s">
        <v>88</v>
      </c>
      <c r="C249" s="301" t="s">
        <v>42</v>
      </c>
      <c r="D249" s="302" t="s">
        <v>14</v>
      </c>
      <c r="E249" s="302" t="s">
        <v>226</v>
      </c>
      <c r="F249" s="301" t="s">
        <v>78</v>
      </c>
      <c r="G249" s="301" t="s">
        <v>77</v>
      </c>
      <c r="H249" s="303">
        <v>9000000000</v>
      </c>
      <c r="I249" s="303">
        <v>9000000000</v>
      </c>
      <c r="J249" s="303">
        <v>8753226400</v>
      </c>
      <c r="K249" s="304">
        <f t="shared" si="10"/>
        <v>0.97258071111111111</v>
      </c>
      <c r="L249" s="303">
        <v>6964048090</v>
      </c>
      <c r="M249" s="304">
        <f t="shared" si="9"/>
        <v>0.77378312111111114</v>
      </c>
    </row>
    <row r="250" spans="1:13" x14ac:dyDescent="0.35">
      <c r="A250" s="301">
        <v>2014</v>
      </c>
      <c r="B250" s="301" t="s">
        <v>88</v>
      </c>
      <c r="C250" s="301" t="s">
        <v>43</v>
      </c>
      <c r="D250" s="302" t="s">
        <v>22</v>
      </c>
      <c r="E250" s="302" t="s">
        <v>226</v>
      </c>
      <c r="F250" s="301" t="s">
        <v>76</v>
      </c>
      <c r="G250" s="301" t="s">
        <v>77</v>
      </c>
      <c r="H250" s="303">
        <v>47394877000</v>
      </c>
      <c r="I250" s="303">
        <v>47394877000</v>
      </c>
      <c r="J250" s="303">
        <v>39922759886</v>
      </c>
      <c r="K250" s="304">
        <f t="shared" si="10"/>
        <v>0.84234335888243783</v>
      </c>
      <c r="L250" s="303">
        <v>38365386141</v>
      </c>
      <c r="M250" s="304">
        <f t="shared" si="9"/>
        <v>0.80948382123662854</v>
      </c>
    </row>
    <row r="251" spans="1:13" x14ac:dyDescent="0.35">
      <c r="A251" s="301">
        <v>2014</v>
      </c>
      <c r="B251" s="301" t="s">
        <v>88</v>
      </c>
      <c r="C251" s="301" t="s">
        <v>43</v>
      </c>
      <c r="D251" s="302" t="s">
        <v>22</v>
      </c>
      <c r="E251" s="302" t="s">
        <v>226</v>
      </c>
      <c r="F251" s="301" t="s">
        <v>78</v>
      </c>
      <c r="G251" s="301" t="s">
        <v>77</v>
      </c>
      <c r="H251" s="303">
        <v>32000000000</v>
      </c>
      <c r="I251" s="303">
        <v>32000000000</v>
      </c>
      <c r="J251" s="303">
        <v>23068141123</v>
      </c>
      <c r="K251" s="304">
        <f t="shared" si="10"/>
        <v>0.72087941009375001</v>
      </c>
      <c r="L251" s="303">
        <v>13504828262</v>
      </c>
      <c r="M251" s="304">
        <f t="shared" si="9"/>
        <v>0.42202588318750001</v>
      </c>
    </row>
    <row r="252" spans="1:13" x14ac:dyDescent="0.35">
      <c r="A252" s="301">
        <v>2014</v>
      </c>
      <c r="B252" s="301" t="s">
        <v>88</v>
      </c>
      <c r="C252" s="301" t="s">
        <v>44</v>
      </c>
      <c r="D252" s="302" t="s">
        <v>12</v>
      </c>
      <c r="E252" s="302" t="s">
        <v>226</v>
      </c>
      <c r="F252" s="301" t="s">
        <v>76</v>
      </c>
      <c r="G252" s="301" t="s">
        <v>77</v>
      </c>
      <c r="H252" s="303">
        <v>0</v>
      </c>
      <c r="I252" s="303">
        <v>0</v>
      </c>
      <c r="J252" s="303">
        <v>0</v>
      </c>
      <c r="K252" s="304">
        <v>0</v>
      </c>
      <c r="L252" s="303">
        <v>0</v>
      </c>
      <c r="M252" s="304">
        <v>0</v>
      </c>
    </row>
    <row r="253" spans="1:13" x14ac:dyDescent="0.35">
      <c r="A253" s="301">
        <v>2014</v>
      </c>
      <c r="B253" s="301" t="s">
        <v>88</v>
      </c>
      <c r="C253" s="301" t="s">
        <v>44</v>
      </c>
      <c r="D253" s="302" t="s">
        <v>12</v>
      </c>
      <c r="E253" s="302" t="s">
        <v>226</v>
      </c>
      <c r="F253" s="301" t="s">
        <v>78</v>
      </c>
      <c r="G253" s="301" t="s">
        <v>77</v>
      </c>
      <c r="H253" s="303">
        <v>0</v>
      </c>
      <c r="I253" s="303">
        <v>0</v>
      </c>
      <c r="J253" s="303">
        <v>0</v>
      </c>
      <c r="K253" s="304">
        <v>0</v>
      </c>
      <c r="L253" s="303">
        <v>0</v>
      </c>
      <c r="M253" s="304">
        <v>0</v>
      </c>
    </row>
    <row r="254" spans="1:13" x14ac:dyDescent="0.35">
      <c r="A254" s="301">
        <v>2014</v>
      </c>
      <c r="B254" s="301" t="s">
        <v>88</v>
      </c>
      <c r="C254" s="301" t="s">
        <v>45</v>
      </c>
      <c r="D254" s="302" t="s">
        <v>22</v>
      </c>
      <c r="E254" s="302" t="s">
        <v>226</v>
      </c>
      <c r="F254" s="301" t="s">
        <v>76</v>
      </c>
      <c r="G254" s="301" t="s">
        <v>77</v>
      </c>
      <c r="H254" s="303">
        <v>0</v>
      </c>
      <c r="I254" s="303">
        <v>0</v>
      </c>
      <c r="J254" s="303">
        <v>0</v>
      </c>
      <c r="K254" s="304">
        <v>0</v>
      </c>
      <c r="L254" s="303">
        <v>0</v>
      </c>
      <c r="M254" s="304">
        <v>0</v>
      </c>
    </row>
    <row r="255" spans="1:13" x14ac:dyDescent="0.35">
      <c r="A255" s="301">
        <v>2014</v>
      </c>
      <c r="B255" s="301" t="s">
        <v>88</v>
      </c>
      <c r="C255" s="301" t="s">
        <v>45</v>
      </c>
      <c r="D255" s="302" t="s">
        <v>22</v>
      </c>
      <c r="E255" s="302" t="s">
        <v>226</v>
      </c>
      <c r="F255" s="301" t="s">
        <v>78</v>
      </c>
      <c r="G255" s="301" t="s">
        <v>77</v>
      </c>
      <c r="H255" s="303">
        <v>0</v>
      </c>
      <c r="I255" s="303">
        <v>0</v>
      </c>
      <c r="J255" s="303">
        <v>0</v>
      </c>
      <c r="K255" s="304">
        <v>0</v>
      </c>
      <c r="L255" s="303">
        <v>0</v>
      </c>
      <c r="M255" s="304">
        <v>0</v>
      </c>
    </row>
    <row r="256" spans="1:13" x14ac:dyDescent="0.35">
      <c r="A256" s="301">
        <v>2014</v>
      </c>
      <c r="B256" s="301" t="s">
        <v>88</v>
      </c>
      <c r="C256" s="301" t="s">
        <v>46</v>
      </c>
      <c r="D256" s="302" t="s">
        <v>10</v>
      </c>
      <c r="E256" s="302" t="s">
        <v>228</v>
      </c>
      <c r="F256" s="301" t="s">
        <v>76</v>
      </c>
      <c r="G256" s="301" t="s">
        <v>77</v>
      </c>
      <c r="H256" s="303">
        <v>8547325000</v>
      </c>
      <c r="I256" s="303">
        <v>8547325000</v>
      </c>
      <c r="J256" s="303">
        <v>8115379446</v>
      </c>
      <c r="K256" s="304">
        <f t="shared" ref="K256:K303" si="11">+J256/I256</f>
        <v>0.94946424126846707</v>
      </c>
      <c r="L256" s="303">
        <v>7761782774</v>
      </c>
      <c r="M256" s="304">
        <f t="shared" ref="M256:M298" si="12">+L256/I256</f>
        <v>0.90809496234201925</v>
      </c>
    </row>
    <row r="257" spans="1:13" x14ac:dyDescent="0.35">
      <c r="A257" s="301">
        <v>2014</v>
      </c>
      <c r="B257" s="301" t="s">
        <v>88</v>
      </c>
      <c r="C257" s="301" t="s">
        <v>46</v>
      </c>
      <c r="D257" s="302" t="s">
        <v>10</v>
      </c>
      <c r="E257" s="302" t="s">
        <v>228</v>
      </c>
      <c r="F257" s="301" t="s">
        <v>78</v>
      </c>
      <c r="G257" s="301" t="s">
        <v>77</v>
      </c>
      <c r="H257" s="303">
        <v>47738200000</v>
      </c>
      <c r="I257" s="303">
        <v>47738200000</v>
      </c>
      <c r="J257" s="303">
        <v>44590650565</v>
      </c>
      <c r="K257" s="304">
        <f t="shared" si="11"/>
        <v>0.93406644081678825</v>
      </c>
      <c r="L257" s="303">
        <v>23963860335</v>
      </c>
      <c r="M257" s="304">
        <f t="shared" si="12"/>
        <v>0.50198500016758063</v>
      </c>
    </row>
    <row r="258" spans="1:13" x14ac:dyDescent="0.35">
      <c r="A258" s="301">
        <v>2014</v>
      </c>
      <c r="B258" s="301" t="s">
        <v>88</v>
      </c>
      <c r="C258" s="301" t="s">
        <v>47</v>
      </c>
      <c r="D258" s="302" t="s">
        <v>21</v>
      </c>
      <c r="E258" s="302" t="s">
        <v>228</v>
      </c>
      <c r="F258" s="301" t="s">
        <v>76</v>
      </c>
      <c r="G258" s="301" t="s">
        <v>77</v>
      </c>
      <c r="H258" s="303">
        <v>22743239000</v>
      </c>
      <c r="I258" s="303">
        <v>22743239000</v>
      </c>
      <c r="J258" s="303">
        <v>11706375993</v>
      </c>
      <c r="K258" s="304">
        <f t="shared" si="11"/>
        <v>0.51471894539735519</v>
      </c>
      <c r="L258" s="303">
        <v>7490515096</v>
      </c>
      <c r="M258" s="304">
        <f t="shared" si="12"/>
        <v>0.32935128967338384</v>
      </c>
    </row>
    <row r="259" spans="1:13" x14ac:dyDescent="0.35">
      <c r="A259" s="301">
        <v>2014</v>
      </c>
      <c r="B259" s="301" t="s">
        <v>88</v>
      </c>
      <c r="C259" s="301" t="s">
        <v>47</v>
      </c>
      <c r="D259" s="302" t="s">
        <v>21</v>
      </c>
      <c r="E259" s="302" t="s">
        <v>228</v>
      </c>
      <c r="F259" s="301" t="s">
        <v>78</v>
      </c>
      <c r="G259" s="301" t="s">
        <v>77</v>
      </c>
      <c r="H259" s="303">
        <v>2290906657000</v>
      </c>
      <c r="I259" s="303">
        <v>1977138798000</v>
      </c>
      <c r="J259" s="303">
        <v>1587523333225</v>
      </c>
      <c r="K259" s="304">
        <f t="shared" si="11"/>
        <v>0.80293975052782307</v>
      </c>
      <c r="L259" s="303">
        <v>1382048451275</v>
      </c>
      <c r="M259" s="304">
        <f t="shared" si="12"/>
        <v>0.69901438010979744</v>
      </c>
    </row>
    <row r="260" spans="1:13" x14ac:dyDescent="0.35">
      <c r="A260" s="301">
        <v>2014</v>
      </c>
      <c r="B260" s="301" t="s">
        <v>88</v>
      </c>
      <c r="C260" s="301" t="s">
        <v>47</v>
      </c>
      <c r="D260" s="302" t="s">
        <v>21</v>
      </c>
      <c r="E260" s="302" t="s">
        <v>228</v>
      </c>
      <c r="F260" s="301" t="s">
        <v>80</v>
      </c>
      <c r="G260" s="301" t="s">
        <v>77</v>
      </c>
      <c r="H260" s="303">
        <v>3579323000</v>
      </c>
      <c r="I260" s="303">
        <v>3513645000</v>
      </c>
      <c r="J260" s="303">
        <v>3360880194</v>
      </c>
      <c r="K260" s="304">
        <f t="shared" si="11"/>
        <v>0.95652241304969621</v>
      </c>
      <c r="L260" s="303">
        <v>3360880194</v>
      </c>
      <c r="M260" s="304">
        <f t="shared" si="12"/>
        <v>0.95652241304969621</v>
      </c>
    </row>
    <row r="261" spans="1:13" x14ac:dyDescent="0.35">
      <c r="A261" s="301">
        <v>2014</v>
      </c>
      <c r="B261" s="301" t="s">
        <v>88</v>
      </c>
      <c r="C261" s="301" t="s">
        <v>48</v>
      </c>
      <c r="D261" s="302" t="s">
        <v>8</v>
      </c>
      <c r="E261" s="302" t="s">
        <v>228</v>
      </c>
      <c r="F261" s="301" t="s">
        <v>76</v>
      </c>
      <c r="G261" s="301" t="s">
        <v>77</v>
      </c>
      <c r="H261" s="303">
        <v>4640254000</v>
      </c>
      <c r="I261" s="303">
        <v>4640254000</v>
      </c>
      <c r="J261" s="303">
        <v>4491316577</v>
      </c>
      <c r="K261" s="304">
        <f t="shared" si="11"/>
        <v>0.96790317448139696</v>
      </c>
      <c r="L261" s="303">
        <v>4146100155</v>
      </c>
      <c r="M261" s="304">
        <f t="shared" si="12"/>
        <v>0.89350715607378384</v>
      </c>
    </row>
    <row r="262" spans="1:13" x14ac:dyDescent="0.35">
      <c r="A262" s="301">
        <v>2014</v>
      </c>
      <c r="B262" s="301" t="s">
        <v>88</v>
      </c>
      <c r="C262" s="301" t="s">
        <v>48</v>
      </c>
      <c r="D262" s="302" t="s">
        <v>8</v>
      </c>
      <c r="E262" s="302" t="s">
        <v>228</v>
      </c>
      <c r="F262" s="301" t="s">
        <v>78</v>
      </c>
      <c r="G262" s="301" t="s">
        <v>77</v>
      </c>
      <c r="H262" s="303">
        <v>83721506000</v>
      </c>
      <c r="I262" s="303">
        <v>84321506000</v>
      </c>
      <c r="J262" s="303">
        <v>62134651444</v>
      </c>
      <c r="K262" s="304">
        <f t="shared" si="11"/>
        <v>0.73687786653146348</v>
      </c>
      <c r="L262" s="303">
        <v>22789242535</v>
      </c>
      <c r="M262" s="304">
        <f t="shared" si="12"/>
        <v>0.27026607583360762</v>
      </c>
    </row>
    <row r="263" spans="1:13" x14ac:dyDescent="0.35">
      <c r="A263" s="301">
        <v>2014</v>
      </c>
      <c r="B263" s="301" t="s">
        <v>88</v>
      </c>
      <c r="C263" s="301" t="s">
        <v>49</v>
      </c>
      <c r="D263" s="302" t="s">
        <v>18</v>
      </c>
      <c r="E263" s="302" t="s">
        <v>228</v>
      </c>
      <c r="F263" s="301" t="s">
        <v>76</v>
      </c>
      <c r="G263" s="301" t="s">
        <v>77</v>
      </c>
      <c r="H263" s="303">
        <v>51713737000</v>
      </c>
      <c r="I263" s="303">
        <v>51713737000</v>
      </c>
      <c r="J263" s="303">
        <v>49678481958</v>
      </c>
      <c r="K263" s="304">
        <f t="shared" si="11"/>
        <v>0.96064382193071829</v>
      </c>
      <c r="L263" s="303">
        <v>44335682655</v>
      </c>
      <c r="M263" s="304">
        <f t="shared" si="12"/>
        <v>0.85732892703151586</v>
      </c>
    </row>
    <row r="264" spans="1:13" x14ac:dyDescent="0.35">
      <c r="A264" s="301">
        <v>2014</v>
      </c>
      <c r="B264" s="301" t="s">
        <v>88</v>
      </c>
      <c r="C264" s="301" t="s">
        <v>49</v>
      </c>
      <c r="D264" s="302" t="s">
        <v>18</v>
      </c>
      <c r="E264" s="302" t="s">
        <v>228</v>
      </c>
      <c r="F264" s="301" t="s">
        <v>79</v>
      </c>
      <c r="G264" s="301" t="s">
        <v>77</v>
      </c>
      <c r="H264" s="303">
        <v>0</v>
      </c>
      <c r="I264" s="303">
        <v>0</v>
      </c>
      <c r="J264" s="303">
        <v>0</v>
      </c>
      <c r="K264" s="304">
        <v>0</v>
      </c>
      <c r="L264" s="303">
        <v>0</v>
      </c>
      <c r="M264" s="304">
        <v>0</v>
      </c>
    </row>
    <row r="265" spans="1:13" x14ac:dyDescent="0.35">
      <c r="A265" s="301">
        <v>2014</v>
      </c>
      <c r="B265" s="301" t="s">
        <v>88</v>
      </c>
      <c r="C265" s="301" t="s">
        <v>49</v>
      </c>
      <c r="D265" s="302" t="s">
        <v>18</v>
      </c>
      <c r="E265" s="302" t="s">
        <v>228</v>
      </c>
      <c r="F265" s="301" t="s">
        <v>78</v>
      </c>
      <c r="G265" s="301" t="s">
        <v>77</v>
      </c>
      <c r="H265" s="303">
        <v>1854528317000</v>
      </c>
      <c r="I265" s="303">
        <v>1465327432454</v>
      </c>
      <c r="J265" s="303">
        <v>1116300844607</v>
      </c>
      <c r="K265" s="304">
        <f t="shared" si="11"/>
        <v>0.76180983163436633</v>
      </c>
      <c r="L265" s="303">
        <v>202443565747</v>
      </c>
      <c r="M265" s="304">
        <f t="shared" si="12"/>
        <v>0.13815585599729444</v>
      </c>
    </row>
    <row r="266" spans="1:13" x14ac:dyDescent="0.35">
      <c r="A266" s="301">
        <v>2014</v>
      </c>
      <c r="B266" s="301" t="s">
        <v>88</v>
      </c>
      <c r="C266" s="301" t="s">
        <v>49</v>
      </c>
      <c r="D266" s="302" t="s">
        <v>18</v>
      </c>
      <c r="E266" s="302" t="s">
        <v>228</v>
      </c>
      <c r="F266" s="301" t="s">
        <v>80</v>
      </c>
      <c r="G266" s="301" t="s">
        <v>77</v>
      </c>
      <c r="H266" s="303">
        <v>0</v>
      </c>
      <c r="I266" s="303">
        <v>0</v>
      </c>
      <c r="J266" s="303">
        <v>0</v>
      </c>
      <c r="K266" s="304">
        <v>0</v>
      </c>
      <c r="L266" s="303">
        <v>0</v>
      </c>
      <c r="M266" s="304">
        <v>0</v>
      </c>
    </row>
    <row r="267" spans="1:13" x14ac:dyDescent="0.35">
      <c r="A267" s="301">
        <v>2014</v>
      </c>
      <c r="B267" s="301" t="s">
        <v>88</v>
      </c>
      <c r="C267" s="301" t="s">
        <v>50</v>
      </c>
      <c r="D267" s="302" t="s">
        <v>16</v>
      </c>
      <c r="E267" s="302" t="s">
        <v>228</v>
      </c>
      <c r="F267" s="301" t="s">
        <v>76</v>
      </c>
      <c r="G267" s="301" t="s">
        <v>77</v>
      </c>
      <c r="H267" s="303">
        <v>368537910000</v>
      </c>
      <c r="I267" s="303">
        <v>671289872305</v>
      </c>
      <c r="J267" s="303">
        <v>621444583306</v>
      </c>
      <c r="K267" s="304">
        <f t="shared" si="11"/>
        <v>0.92574699685569983</v>
      </c>
      <c r="L267" s="303">
        <v>619319781953</v>
      </c>
      <c r="M267" s="304">
        <f t="shared" si="12"/>
        <v>0.92258174523987535</v>
      </c>
    </row>
    <row r="268" spans="1:13" x14ac:dyDescent="0.35">
      <c r="A268" s="301">
        <v>2014</v>
      </c>
      <c r="B268" s="301" t="s">
        <v>88</v>
      </c>
      <c r="C268" s="301" t="s">
        <v>50</v>
      </c>
      <c r="D268" s="302" t="s">
        <v>16</v>
      </c>
      <c r="E268" s="302" t="s">
        <v>228</v>
      </c>
      <c r="F268" s="301" t="s">
        <v>79</v>
      </c>
      <c r="G268" s="301" t="s">
        <v>77</v>
      </c>
      <c r="H268" s="303">
        <v>178340000000</v>
      </c>
      <c r="I268" s="303">
        <v>178340000000</v>
      </c>
      <c r="J268" s="303">
        <v>120735505121</v>
      </c>
      <c r="K268" s="304">
        <f t="shared" si="11"/>
        <v>0.67699621577324209</v>
      </c>
      <c r="L268" s="303">
        <v>120735505121</v>
      </c>
      <c r="M268" s="304">
        <f t="shared" si="12"/>
        <v>0.67699621577324209</v>
      </c>
    </row>
    <row r="269" spans="1:13" x14ac:dyDescent="0.35">
      <c r="A269" s="301">
        <v>2014</v>
      </c>
      <c r="B269" s="301" t="s">
        <v>88</v>
      </c>
      <c r="C269" s="301" t="s">
        <v>50</v>
      </c>
      <c r="D269" s="302" t="s">
        <v>16</v>
      </c>
      <c r="E269" s="302" t="s">
        <v>228</v>
      </c>
      <c r="F269" s="301" t="s">
        <v>78</v>
      </c>
      <c r="G269" s="301" t="s">
        <v>77</v>
      </c>
      <c r="H269" s="303">
        <v>8298750000</v>
      </c>
      <c r="I269" s="303">
        <v>8298750000</v>
      </c>
      <c r="J269" s="303">
        <v>5705944629</v>
      </c>
      <c r="K269" s="304">
        <f t="shared" si="11"/>
        <v>0.68756675752372343</v>
      </c>
      <c r="L269" s="303">
        <v>2284785067</v>
      </c>
      <c r="M269" s="304">
        <f t="shared" si="12"/>
        <v>0.27531677264648291</v>
      </c>
    </row>
    <row r="270" spans="1:13" x14ac:dyDescent="0.35">
      <c r="A270" s="301">
        <v>2014</v>
      </c>
      <c r="B270" s="301" t="s">
        <v>88</v>
      </c>
      <c r="C270" s="301" t="s">
        <v>51</v>
      </c>
      <c r="D270" s="302" t="s">
        <v>15</v>
      </c>
      <c r="E270" s="302" t="s">
        <v>228</v>
      </c>
      <c r="F270" s="301" t="s">
        <v>76</v>
      </c>
      <c r="G270" s="301" t="s">
        <v>77</v>
      </c>
      <c r="H270" s="303">
        <v>8944431000</v>
      </c>
      <c r="I270" s="303">
        <v>8944431000</v>
      </c>
      <c r="J270" s="303">
        <v>8616127282</v>
      </c>
      <c r="K270" s="304">
        <f t="shared" si="11"/>
        <v>0.96329518132567626</v>
      </c>
      <c r="L270" s="303">
        <v>8226617067</v>
      </c>
      <c r="M270" s="304">
        <f t="shared" si="12"/>
        <v>0.91974738996812655</v>
      </c>
    </row>
    <row r="271" spans="1:13" x14ac:dyDescent="0.35">
      <c r="A271" s="301">
        <v>2014</v>
      </c>
      <c r="B271" s="301" t="s">
        <v>88</v>
      </c>
      <c r="C271" s="301" t="s">
        <v>51</v>
      </c>
      <c r="D271" s="302" t="s">
        <v>15</v>
      </c>
      <c r="E271" s="302" t="s">
        <v>228</v>
      </c>
      <c r="F271" s="301" t="s">
        <v>78</v>
      </c>
      <c r="G271" s="301" t="s">
        <v>77</v>
      </c>
      <c r="H271" s="303">
        <v>76376135000</v>
      </c>
      <c r="I271" s="303">
        <v>116985613173</v>
      </c>
      <c r="J271" s="303">
        <v>93005841505</v>
      </c>
      <c r="K271" s="304">
        <f t="shared" si="11"/>
        <v>0.79501948130546296</v>
      </c>
      <c r="L271" s="303">
        <v>75306953943</v>
      </c>
      <c r="M271" s="304">
        <f t="shared" si="12"/>
        <v>0.64372833462551504</v>
      </c>
    </row>
    <row r="272" spans="1:13" x14ac:dyDescent="0.35">
      <c r="A272" s="301">
        <v>2014</v>
      </c>
      <c r="B272" s="301" t="s">
        <v>88</v>
      </c>
      <c r="C272" s="301" t="s">
        <v>52</v>
      </c>
      <c r="D272" s="302" t="s">
        <v>9</v>
      </c>
      <c r="E272" s="302" t="s">
        <v>228</v>
      </c>
      <c r="F272" s="301" t="s">
        <v>76</v>
      </c>
      <c r="G272" s="301" t="s">
        <v>77</v>
      </c>
      <c r="H272" s="303">
        <v>26290347000</v>
      </c>
      <c r="I272" s="303">
        <v>26290347000</v>
      </c>
      <c r="J272" s="303">
        <v>24260115995</v>
      </c>
      <c r="K272" s="304">
        <f t="shared" si="11"/>
        <v>0.92277656110815121</v>
      </c>
      <c r="L272" s="303">
        <v>23437589512</v>
      </c>
      <c r="M272" s="304">
        <f t="shared" si="12"/>
        <v>0.89149030676544516</v>
      </c>
    </row>
    <row r="273" spans="1:13" x14ac:dyDescent="0.35">
      <c r="A273" s="301">
        <v>2014</v>
      </c>
      <c r="B273" s="301" t="s">
        <v>88</v>
      </c>
      <c r="C273" s="301" t="s">
        <v>52</v>
      </c>
      <c r="D273" s="302" t="s">
        <v>9</v>
      </c>
      <c r="E273" s="302" t="s">
        <v>228</v>
      </c>
      <c r="F273" s="301" t="s">
        <v>79</v>
      </c>
      <c r="G273" s="301" t="s">
        <v>77</v>
      </c>
      <c r="H273" s="303">
        <v>0</v>
      </c>
      <c r="I273" s="303">
        <v>0</v>
      </c>
      <c r="J273" s="303">
        <v>0</v>
      </c>
      <c r="K273" s="304">
        <v>0</v>
      </c>
      <c r="L273" s="303">
        <v>0</v>
      </c>
      <c r="M273" s="304">
        <v>0</v>
      </c>
    </row>
    <row r="274" spans="1:13" x14ac:dyDescent="0.35">
      <c r="A274" s="301">
        <v>2014</v>
      </c>
      <c r="B274" s="301" t="s">
        <v>88</v>
      </c>
      <c r="C274" s="301" t="s">
        <v>52</v>
      </c>
      <c r="D274" s="302" t="s">
        <v>9</v>
      </c>
      <c r="E274" s="302" t="s">
        <v>228</v>
      </c>
      <c r="F274" s="301" t="s">
        <v>78</v>
      </c>
      <c r="G274" s="301" t="s">
        <v>77</v>
      </c>
      <c r="H274" s="303">
        <v>210690875000</v>
      </c>
      <c r="I274" s="303">
        <v>179620875000</v>
      </c>
      <c r="J274" s="303">
        <v>131781741354</v>
      </c>
      <c r="K274" s="304">
        <f t="shared" si="11"/>
        <v>0.73366606945879764</v>
      </c>
      <c r="L274" s="303">
        <v>88093930982</v>
      </c>
      <c r="M274" s="304">
        <f t="shared" si="12"/>
        <v>0.49044372477308107</v>
      </c>
    </row>
    <row r="275" spans="1:13" x14ac:dyDescent="0.35">
      <c r="A275" s="301">
        <v>2014</v>
      </c>
      <c r="B275" s="301" t="s">
        <v>88</v>
      </c>
      <c r="C275" s="301" t="s">
        <v>53</v>
      </c>
      <c r="D275" s="302" t="s">
        <v>9</v>
      </c>
      <c r="E275" s="302" t="s">
        <v>228</v>
      </c>
      <c r="F275" s="301" t="s">
        <v>76</v>
      </c>
      <c r="G275" s="301" t="s">
        <v>77</v>
      </c>
      <c r="H275" s="303">
        <v>5112974000</v>
      </c>
      <c r="I275" s="303">
        <v>5112974000</v>
      </c>
      <c r="J275" s="303">
        <v>3819372460</v>
      </c>
      <c r="K275" s="304">
        <f t="shared" si="11"/>
        <v>0.74699626088456539</v>
      </c>
      <c r="L275" s="303">
        <v>3633365537</v>
      </c>
      <c r="M275" s="304">
        <f t="shared" si="12"/>
        <v>0.71061686153694503</v>
      </c>
    </row>
    <row r="276" spans="1:13" x14ac:dyDescent="0.35">
      <c r="A276" s="301">
        <v>2014</v>
      </c>
      <c r="B276" s="301" t="s">
        <v>88</v>
      </c>
      <c r="C276" s="301" t="s">
        <v>53</v>
      </c>
      <c r="D276" s="302" t="s">
        <v>9</v>
      </c>
      <c r="E276" s="302" t="s">
        <v>228</v>
      </c>
      <c r="F276" s="301" t="s">
        <v>78</v>
      </c>
      <c r="G276" s="301" t="s">
        <v>77</v>
      </c>
      <c r="H276" s="303">
        <v>22996133000</v>
      </c>
      <c r="I276" s="303">
        <v>23511658087</v>
      </c>
      <c r="J276" s="303">
        <v>18876235159</v>
      </c>
      <c r="K276" s="304">
        <f t="shared" si="11"/>
        <v>0.80284576651941852</v>
      </c>
      <c r="L276" s="303">
        <v>9721075793</v>
      </c>
      <c r="M276" s="304">
        <f t="shared" si="12"/>
        <v>0.41345768797033289</v>
      </c>
    </row>
    <row r="277" spans="1:13" x14ac:dyDescent="0.35">
      <c r="A277" s="301">
        <v>2014</v>
      </c>
      <c r="B277" s="301" t="s">
        <v>88</v>
      </c>
      <c r="C277" s="301" t="s">
        <v>54</v>
      </c>
      <c r="D277" s="302" t="s">
        <v>17</v>
      </c>
      <c r="E277" s="302" t="s">
        <v>228</v>
      </c>
      <c r="F277" s="301" t="s">
        <v>76</v>
      </c>
      <c r="G277" s="301" t="s">
        <v>77</v>
      </c>
      <c r="H277" s="303">
        <v>11207303000</v>
      </c>
      <c r="I277" s="303">
        <v>11207303000</v>
      </c>
      <c r="J277" s="303">
        <v>10186427767</v>
      </c>
      <c r="K277" s="304">
        <f t="shared" si="11"/>
        <v>0.90890982130134257</v>
      </c>
      <c r="L277" s="303">
        <v>9976422164</v>
      </c>
      <c r="M277" s="304">
        <f t="shared" si="12"/>
        <v>0.89017153939712346</v>
      </c>
    </row>
    <row r="278" spans="1:13" x14ac:dyDescent="0.35">
      <c r="A278" s="301">
        <v>2014</v>
      </c>
      <c r="B278" s="301" t="s">
        <v>88</v>
      </c>
      <c r="C278" s="301" t="s">
        <v>54</v>
      </c>
      <c r="D278" s="302" t="s">
        <v>17</v>
      </c>
      <c r="E278" s="302" t="s">
        <v>228</v>
      </c>
      <c r="F278" s="301" t="s">
        <v>78</v>
      </c>
      <c r="G278" s="301" t="s">
        <v>77</v>
      </c>
      <c r="H278" s="303">
        <v>77100400000</v>
      </c>
      <c r="I278" s="303">
        <v>83238299000</v>
      </c>
      <c r="J278" s="303">
        <v>70615009870</v>
      </c>
      <c r="K278" s="304">
        <f t="shared" si="11"/>
        <v>0.84834758420519862</v>
      </c>
      <c r="L278" s="303">
        <v>55379254802</v>
      </c>
      <c r="M278" s="304">
        <f t="shared" si="12"/>
        <v>0.66530978488640191</v>
      </c>
    </row>
    <row r="279" spans="1:13" x14ac:dyDescent="0.35">
      <c r="A279" s="301">
        <v>2014</v>
      </c>
      <c r="B279" s="301" t="s">
        <v>88</v>
      </c>
      <c r="C279" s="301" t="s">
        <v>55</v>
      </c>
      <c r="D279" s="302" t="s">
        <v>9</v>
      </c>
      <c r="E279" s="302" t="s">
        <v>228</v>
      </c>
      <c r="F279" s="301" t="s">
        <v>76</v>
      </c>
      <c r="G279" s="301" t="s">
        <v>77</v>
      </c>
      <c r="H279" s="303">
        <v>3519601000</v>
      </c>
      <c r="I279" s="303">
        <v>3519601000</v>
      </c>
      <c r="J279" s="303">
        <v>3166259676</v>
      </c>
      <c r="K279" s="304">
        <f t="shared" si="11"/>
        <v>0.89960756233448058</v>
      </c>
      <c r="L279" s="303">
        <v>2999180570</v>
      </c>
      <c r="M279" s="304">
        <f t="shared" si="12"/>
        <v>0.85213652627101766</v>
      </c>
    </row>
    <row r="280" spans="1:13" x14ac:dyDescent="0.35">
      <c r="A280" s="301">
        <v>2014</v>
      </c>
      <c r="B280" s="301" t="s">
        <v>88</v>
      </c>
      <c r="C280" s="301" t="s">
        <v>55</v>
      </c>
      <c r="D280" s="302" t="s">
        <v>9</v>
      </c>
      <c r="E280" s="302" t="s">
        <v>228</v>
      </c>
      <c r="F280" s="301" t="s">
        <v>78</v>
      </c>
      <c r="G280" s="301" t="s">
        <v>77</v>
      </c>
      <c r="H280" s="303">
        <v>3320000000</v>
      </c>
      <c r="I280" s="303">
        <v>3320000000</v>
      </c>
      <c r="J280" s="303">
        <v>3178753131</v>
      </c>
      <c r="K280" s="304">
        <f t="shared" si="11"/>
        <v>0.95745576234939755</v>
      </c>
      <c r="L280" s="303">
        <v>2591990669</v>
      </c>
      <c r="M280" s="304">
        <f t="shared" si="12"/>
        <v>0.7807200810240964</v>
      </c>
    </row>
    <row r="281" spans="1:13" x14ac:dyDescent="0.35">
      <c r="A281" s="301">
        <v>2014</v>
      </c>
      <c r="B281" s="301" t="s">
        <v>88</v>
      </c>
      <c r="C281" s="301" t="s">
        <v>56</v>
      </c>
      <c r="D281" s="302" t="s">
        <v>9</v>
      </c>
      <c r="E281" s="302" t="s">
        <v>228</v>
      </c>
      <c r="F281" s="301" t="s">
        <v>76</v>
      </c>
      <c r="G281" s="301" t="s">
        <v>77</v>
      </c>
      <c r="H281" s="303">
        <v>19423432000</v>
      </c>
      <c r="I281" s="303">
        <v>19973663569</v>
      </c>
      <c r="J281" s="303">
        <v>19735020380</v>
      </c>
      <c r="K281" s="304">
        <f t="shared" si="11"/>
        <v>0.98805210730742532</v>
      </c>
      <c r="L281" s="303">
        <v>19593815678</v>
      </c>
      <c r="M281" s="304">
        <f t="shared" si="12"/>
        <v>0.98098256287897323</v>
      </c>
    </row>
    <row r="282" spans="1:13" x14ac:dyDescent="0.35">
      <c r="A282" s="301">
        <v>2014</v>
      </c>
      <c r="B282" s="301" t="s">
        <v>88</v>
      </c>
      <c r="C282" s="301" t="s">
        <v>56</v>
      </c>
      <c r="D282" s="302" t="s">
        <v>9</v>
      </c>
      <c r="E282" s="302" t="s">
        <v>228</v>
      </c>
      <c r="F282" s="301" t="s">
        <v>78</v>
      </c>
      <c r="G282" s="301" t="s">
        <v>77</v>
      </c>
      <c r="H282" s="303">
        <v>14917000000</v>
      </c>
      <c r="I282" s="303">
        <v>15216947433</v>
      </c>
      <c r="J282" s="303">
        <v>14737586674</v>
      </c>
      <c r="K282" s="304">
        <f t="shared" si="11"/>
        <v>0.96849823125757528</v>
      </c>
      <c r="L282" s="303">
        <v>13587797089</v>
      </c>
      <c r="M282" s="304">
        <f t="shared" si="12"/>
        <v>0.89293842597714645</v>
      </c>
    </row>
    <row r="283" spans="1:13" x14ac:dyDescent="0.35">
      <c r="A283" s="301">
        <v>2014</v>
      </c>
      <c r="B283" s="301" t="s">
        <v>88</v>
      </c>
      <c r="C283" s="301" t="s">
        <v>57</v>
      </c>
      <c r="D283" s="302" t="s">
        <v>22</v>
      </c>
      <c r="E283" s="302" t="s">
        <v>228</v>
      </c>
      <c r="F283" s="301" t="s">
        <v>76</v>
      </c>
      <c r="G283" s="301" t="s">
        <v>77</v>
      </c>
      <c r="H283" s="303">
        <v>8180697000</v>
      </c>
      <c r="I283" s="303">
        <v>9680697000</v>
      </c>
      <c r="J283" s="303">
        <v>8801517964</v>
      </c>
      <c r="K283" s="304">
        <f t="shared" si="11"/>
        <v>0.90918225867414304</v>
      </c>
      <c r="L283" s="303">
        <v>6086015028</v>
      </c>
      <c r="M283" s="304">
        <f t="shared" si="12"/>
        <v>0.62867529352483609</v>
      </c>
    </row>
    <row r="284" spans="1:13" x14ac:dyDescent="0.35">
      <c r="A284" s="301">
        <v>2014</v>
      </c>
      <c r="B284" s="301" t="s">
        <v>88</v>
      </c>
      <c r="C284" s="301" t="s">
        <v>57</v>
      </c>
      <c r="D284" s="302" t="s">
        <v>22</v>
      </c>
      <c r="E284" s="302" t="s">
        <v>228</v>
      </c>
      <c r="F284" s="301" t="s">
        <v>79</v>
      </c>
      <c r="G284" s="301" t="s">
        <v>77</v>
      </c>
      <c r="H284" s="303">
        <v>0</v>
      </c>
      <c r="I284" s="303">
        <v>0</v>
      </c>
      <c r="J284" s="303">
        <v>0</v>
      </c>
      <c r="K284" s="304">
        <v>0</v>
      </c>
      <c r="L284" s="303">
        <v>0</v>
      </c>
      <c r="M284" s="304">
        <v>0</v>
      </c>
    </row>
    <row r="285" spans="1:13" x14ac:dyDescent="0.35">
      <c r="A285" s="301">
        <v>2014</v>
      </c>
      <c r="B285" s="301" t="s">
        <v>88</v>
      </c>
      <c r="C285" s="301" t="s">
        <v>57</v>
      </c>
      <c r="D285" s="302" t="s">
        <v>22</v>
      </c>
      <c r="E285" s="302" t="s">
        <v>228</v>
      </c>
      <c r="F285" s="301" t="s">
        <v>78</v>
      </c>
      <c r="G285" s="301" t="s">
        <v>77</v>
      </c>
      <c r="H285" s="303">
        <v>177079921000</v>
      </c>
      <c r="I285" s="303">
        <v>166424307981</v>
      </c>
      <c r="J285" s="303">
        <v>150028265158</v>
      </c>
      <c r="K285" s="304">
        <f t="shared" si="11"/>
        <v>0.90148048069473197</v>
      </c>
      <c r="L285" s="303">
        <v>93829546090</v>
      </c>
      <c r="M285" s="304">
        <f t="shared" si="12"/>
        <v>0.5637971233187411</v>
      </c>
    </row>
    <row r="286" spans="1:13" x14ac:dyDescent="0.35">
      <c r="A286" s="301">
        <v>2014</v>
      </c>
      <c r="B286" s="301" t="s">
        <v>88</v>
      </c>
      <c r="C286" s="301" t="s">
        <v>58</v>
      </c>
      <c r="D286" s="302" t="s">
        <v>8</v>
      </c>
      <c r="E286" s="302" t="s">
        <v>228</v>
      </c>
      <c r="F286" s="301" t="s">
        <v>76</v>
      </c>
      <c r="G286" s="301" t="s">
        <v>77</v>
      </c>
      <c r="H286" s="303">
        <v>5784316000</v>
      </c>
      <c r="I286" s="303">
        <v>5784316000</v>
      </c>
      <c r="J286" s="303">
        <v>5285013060</v>
      </c>
      <c r="K286" s="304">
        <f t="shared" si="11"/>
        <v>0.9136798646546973</v>
      </c>
      <c r="L286" s="303">
        <v>4979955513</v>
      </c>
      <c r="M286" s="304">
        <f t="shared" si="12"/>
        <v>0.86094112302993131</v>
      </c>
    </row>
    <row r="287" spans="1:13" x14ac:dyDescent="0.35">
      <c r="A287" s="301">
        <v>2014</v>
      </c>
      <c r="B287" s="301" t="s">
        <v>88</v>
      </c>
      <c r="C287" s="301" t="s">
        <v>58</v>
      </c>
      <c r="D287" s="302" t="s">
        <v>8</v>
      </c>
      <c r="E287" s="302" t="s">
        <v>228</v>
      </c>
      <c r="F287" s="301" t="s">
        <v>78</v>
      </c>
      <c r="G287" s="301" t="s">
        <v>77</v>
      </c>
      <c r="H287" s="303">
        <v>20400000000</v>
      </c>
      <c r="I287" s="303">
        <v>24629574673</v>
      </c>
      <c r="J287" s="303">
        <v>24524601381</v>
      </c>
      <c r="K287" s="304">
        <f t="shared" si="11"/>
        <v>0.9957379169801468</v>
      </c>
      <c r="L287" s="303">
        <v>15774112288</v>
      </c>
      <c r="M287" s="304">
        <f t="shared" si="12"/>
        <v>0.64045410842162287</v>
      </c>
    </row>
    <row r="288" spans="1:13" x14ac:dyDescent="0.35">
      <c r="A288" s="301">
        <v>2014</v>
      </c>
      <c r="B288" s="301" t="s">
        <v>88</v>
      </c>
      <c r="C288" s="301" t="s">
        <v>59</v>
      </c>
      <c r="D288" s="302" t="s">
        <v>11</v>
      </c>
      <c r="E288" s="302" t="s">
        <v>228</v>
      </c>
      <c r="F288" s="301" t="s">
        <v>76</v>
      </c>
      <c r="G288" s="301" t="s">
        <v>77</v>
      </c>
      <c r="H288" s="303">
        <v>4394904000</v>
      </c>
      <c r="I288" s="303">
        <v>4394904000</v>
      </c>
      <c r="J288" s="303">
        <v>4199682273</v>
      </c>
      <c r="K288" s="304">
        <f t="shared" si="11"/>
        <v>0.95557997922138915</v>
      </c>
      <c r="L288" s="303">
        <v>4147088612</v>
      </c>
      <c r="M288" s="304">
        <f t="shared" si="12"/>
        <v>0.94361301452773483</v>
      </c>
    </row>
    <row r="289" spans="1:13" x14ac:dyDescent="0.35">
      <c r="A289" s="301">
        <v>2014</v>
      </c>
      <c r="B289" s="301" t="s">
        <v>88</v>
      </c>
      <c r="C289" s="301" t="s">
        <v>59</v>
      </c>
      <c r="D289" s="302" t="s">
        <v>11</v>
      </c>
      <c r="E289" s="302" t="s">
        <v>228</v>
      </c>
      <c r="F289" s="301" t="s">
        <v>78</v>
      </c>
      <c r="G289" s="301" t="s">
        <v>77</v>
      </c>
      <c r="H289" s="303">
        <v>6026000000</v>
      </c>
      <c r="I289" s="303">
        <v>6026000000</v>
      </c>
      <c r="J289" s="303">
        <v>5293219462</v>
      </c>
      <c r="K289" s="304">
        <f t="shared" si="11"/>
        <v>0.87839685728509787</v>
      </c>
      <c r="L289" s="303">
        <v>4761085704</v>
      </c>
      <c r="M289" s="304">
        <f t="shared" si="12"/>
        <v>0.79009055824759378</v>
      </c>
    </row>
    <row r="290" spans="1:13" x14ac:dyDescent="0.35">
      <c r="A290" s="301">
        <v>2014</v>
      </c>
      <c r="B290" s="301" t="s">
        <v>88</v>
      </c>
      <c r="C290" s="301" t="s">
        <v>60</v>
      </c>
      <c r="D290" s="302" t="s">
        <v>14</v>
      </c>
      <c r="E290" s="302" t="s">
        <v>228</v>
      </c>
      <c r="F290" s="301" t="s">
        <v>76</v>
      </c>
      <c r="G290" s="301" t="s">
        <v>77</v>
      </c>
      <c r="H290" s="303">
        <v>10435593000</v>
      </c>
      <c r="I290" s="303">
        <v>10435593000</v>
      </c>
      <c r="J290" s="303">
        <v>9362438848</v>
      </c>
      <c r="K290" s="304">
        <f t="shared" si="11"/>
        <v>0.89716404693053864</v>
      </c>
      <c r="L290" s="303">
        <v>8902174152</v>
      </c>
      <c r="M290" s="304">
        <f t="shared" si="12"/>
        <v>0.85305877222310222</v>
      </c>
    </row>
    <row r="291" spans="1:13" x14ac:dyDescent="0.35">
      <c r="A291" s="301">
        <v>2014</v>
      </c>
      <c r="B291" s="301" t="s">
        <v>88</v>
      </c>
      <c r="C291" s="301" t="s">
        <v>60</v>
      </c>
      <c r="D291" s="302" t="s">
        <v>14</v>
      </c>
      <c r="E291" s="302" t="s">
        <v>228</v>
      </c>
      <c r="F291" s="301" t="s">
        <v>78</v>
      </c>
      <c r="G291" s="301" t="s">
        <v>77</v>
      </c>
      <c r="H291" s="303">
        <v>18500000000</v>
      </c>
      <c r="I291" s="303">
        <v>18500000000</v>
      </c>
      <c r="J291" s="303">
        <v>18436613011</v>
      </c>
      <c r="K291" s="304">
        <f t="shared" si="11"/>
        <v>0.99657367627027027</v>
      </c>
      <c r="L291" s="303">
        <v>11081769162</v>
      </c>
      <c r="M291" s="304">
        <f t="shared" si="12"/>
        <v>0.59901454929729725</v>
      </c>
    </row>
    <row r="292" spans="1:13" x14ac:dyDescent="0.35">
      <c r="A292" s="301">
        <v>2014</v>
      </c>
      <c r="B292" s="301" t="s">
        <v>88</v>
      </c>
      <c r="C292" s="301" t="s">
        <v>61</v>
      </c>
      <c r="D292" s="302" t="s">
        <v>10</v>
      </c>
      <c r="E292" s="302" t="s">
        <v>228</v>
      </c>
      <c r="F292" s="301" t="s">
        <v>76</v>
      </c>
      <c r="G292" s="301" t="s">
        <v>77</v>
      </c>
      <c r="H292" s="303">
        <v>4034675000</v>
      </c>
      <c r="I292" s="303">
        <v>4034675000</v>
      </c>
      <c r="J292" s="303">
        <v>3961848416</v>
      </c>
      <c r="K292" s="304">
        <f t="shared" si="11"/>
        <v>0.98194982644203066</v>
      </c>
      <c r="L292" s="303">
        <v>3856604284</v>
      </c>
      <c r="M292" s="304">
        <f t="shared" si="12"/>
        <v>0.95586491700074971</v>
      </c>
    </row>
    <row r="293" spans="1:13" x14ac:dyDescent="0.35">
      <c r="A293" s="301">
        <v>2014</v>
      </c>
      <c r="B293" s="301" t="s">
        <v>88</v>
      </c>
      <c r="C293" s="301" t="s">
        <v>61</v>
      </c>
      <c r="D293" s="302" t="s">
        <v>10</v>
      </c>
      <c r="E293" s="302" t="s">
        <v>228</v>
      </c>
      <c r="F293" s="301" t="s">
        <v>78</v>
      </c>
      <c r="G293" s="301" t="s">
        <v>77</v>
      </c>
      <c r="H293" s="303">
        <v>13500000000</v>
      </c>
      <c r="I293" s="303">
        <v>13500000000</v>
      </c>
      <c r="J293" s="303">
        <v>13135186983</v>
      </c>
      <c r="K293" s="304">
        <f t="shared" si="11"/>
        <v>0.97297681355555554</v>
      </c>
      <c r="L293" s="303">
        <v>7104499724</v>
      </c>
      <c r="M293" s="304">
        <f t="shared" si="12"/>
        <v>0.52625923881481484</v>
      </c>
    </row>
    <row r="294" spans="1:13" x14ac:dyDescent="0.35">
      <c r="A294" s="301">
        <v>2014</v>
      </c>
      <c r="B294" s="301" t="s">
        <v>88</v>
      </c>
      <c r="C294" s="301" t="s">
        <v>61</v>
      </c>
      <c r="D294" s="302" t="s">
        <v>10</v>
      </c>
      <c r="E294" s="302" t="s">
        <v>228</v>
      </c>
      <c r="F294" s="301" t="s">
        <v>80</v>
      </c>
      <c r="G294" s="301" t="s">
        <v>77</v>
      </c>
      <c r="H294" s="303">
        <v>0</v>
      </c>
      <c r="I294" s="303">
        <v>0</v>
      </c>
      <c r="J294" s="303">
        <v>0</v>
      </c>
      <c r="K294" s="304">
        <v>0</v>
      </c>
      <c r="L294" s="303">
        <v>0</v>
      </c>
      <c r="M294" s="304">
        <v>0</v>
      </c>
    </row>
    <row r="295" spans="1:13" x14ac:dyDescent="0.35">
      <c r="A295" s="301">
        <v>2014</v>
      </c>
      <c r="B295" s="301" t="s">
        <v>88</v>
      </c>
      <c r="C295" s="301" t="s">
        <v>62</v>
      </c>
      <c r="D295" s="302" t="s">
        <v>9</v>
      </c>
      <c r="E295" s="302" t="s">
        <v>228</v>
      </c>
      <c r="F295" s="301" t="s">
        <v>76</v>
      </c>
      <c r="G295" s="301" t="s">
        <v>77</v>
      </c>
      <c r="H295" s="303">
        <v>7804497000</v>
      </c>
      <c r="I295" s="303">
        <v>8033269003</v>
      </c>
      <c r="J295" s="303">
        <v>7924063634</v>
      </c>
      <c r="K295" s="304">
        <f t="shared" si="11"/>
        <v>0.98640586180305712</v>
      </c>
      <c r="L295" s="303">
        <v>7031763158</v>
      </c>
      <c r="M295" s="304">
        <f t="shared" si="12"/>
        <v>0.87533022426785523</v>
      </c>
    </row>
    <row r="296" spans="1:13" x14ac:dyDescent="0.35">
      <c r="A296" s="301">
        <v>2014</v>
      </c>
      <c r="B296" s="301" t="s">
        <v>88</v>
      </c>
      <c r="C296" s="301" t="s">
        <v>62</v>
      </c>
      <c r="D296" s="302" t="s">
        <v>9</v>
      </c>
      <c r="E296" s="302" t="s">
        <v>228</v>
      </c>
      <c r="F296" s="301" t="s">
        <v>78</v>
      </c>
      <c r="G296" s="301" t="s">
        <v>77</v>
      </c>
      <c r="H296" s="303">
        <v>74105681000</v>
      </c>
      <c r="I296" s="303">
        <v>79005951279</v>
      </c>
      <c r="J296" s="303">
        <v>73414316004</v>
      </c>
      <c r="K296" s="304">
        <f t="shared" si="11"/>
        <v>0.92922513830314102</v>
      </c>
      <c r="L296" s="303">
        <v>64439375186</v>
      </c>
      <c r="M296" s="304">
        <f t="shared" si="12"/>
        <v>0.81562685016525027</v>
      </c>
    </row>
    <row r="297" spans="1:13" x14ac:dyDescent="0.35">
      <c r="A297" s="301">
        <v>2014</v>
      </c>
      <c r="B297" s="301" t="s">
        <v>88</v>
      </c>
      <c r="C297" s="301" t="s">
        <v>63</v>
      </c>
      <c r="D297" s="302" t="s">
        <v>16</v>
      </c>
      <c r="E297" s="302" t="s">
        <v>228</v>
      </c>
      <c r="F297" s="301" t="s">
        <v>76</v>
      </c>
      <c r="G297" s="301" t="s">
        <v>77</v>
      </c>
      <c r="H297" s="303">
        <v>37538439000</v>
      </c>
      <c r="I297" s="303">
        <v>37617718549</v>
      </c>
      <c r="J297" s="303">
        <v>34840863951</v>
      </c>
      <c r="K297" s="304">
        <f t="shared" si="11"/>
        <v>0.92618226981567398</v>
      </c>
      <c r="L297" s="303">
        <v>31282892306</v>
      </c>
      <c r="M297" s="304">
        <f t="shared" si="12"/>
        <v>0.83159993515427055</v>
      </c>
    </row>
    <row r="298" spans="1:13" x14ac:dyDescent="0.35">
      <c r="A298" s="301">
        <v>2014</v>
      </c>
      <c r="B298" s="301" t="s">
        <v>88</v>
      </c>
      <c r="C298" s="301" t="s">
        <v>63</v>
      </c>
      <c r="D298" s="302" t="s">
        <v>16</v>
      </c>
      <c r="E298" s="302" t="s">
        <v>228</v>
      </c>
      <c r="F298" s="301" t="s">
        <v>78</v>
      </c>
      <c r="G298" s="301" t="s">
        <v>77</v>
      </c>
      <c r="H298" s="303">
        <v>14876328000</v>
      </c>
      <c r="I298" s="303">
        <v>13614706160</v>
      </c>
      <c r="J298" s="303">
        <v>11195987738</v>
      </c>
      <c r="K298" s="304">
        <f t="shared" si="11"/>
        <v>0.82234516165275795</v>
      </c>
      <c r="L298" s="303">
        <v>8034937115</v>
      </c>
      <c r="M298" s="304">
        <f t="shared" si="12"/>
        <v>0.5901660322722676</v>
      </c>
    </row>
    <row r="299" spans="1:13" x14ac:dyDescent="0.35">
      <c r="A299" s="301">
        <v>2014</v>
      </c>
      <c r="B299" s="301" t="s">
        <v>88</v>
      </c>
      <c r="C299" s="301" t="s">
        <v>63</v>
      </c>
      <c r="D299" s="302" t="s">
        <v>16</v>
      </c>
      <c r="E299" s="302" t="s">
        <v>228</v>
      </c>
      <c r="F299" s="301" t="s">
        <v>80</v>
      </c>
      <c r="G299" s="301" t="s">
        <v>77</v>
      </c>
      <c r="H299" s="303">
        <v>0</v>
      </c>
      <c r="I299" s="303">
        <v>0</v>
      </c>
      <c r="J299" s="303">
        <v>0</v>
      </c>
      <c r="K299" s="304">
        <v>0</v>
      </c>
      <c r="L299" s="303">
        <v>0</v>
      </c>
      <c r="M299" s="304">
        <v>0</v>
      </c>
    </row>
    <row r="300" spans="1:13" x14ac:dyDescent="0.35">
      <c r="A300" s="301">
        <v>2014</v>
      </c>
      <c r="B300" s="301" t="s">
        <v>88</v>
      </c>
      <c r="C300" s="301" t="s">
        <v>64</v>
      </c>
      <c r="D300" s="302" t="s">
        <v>18</v>
      </c>
      <c r="E300" s="302" t="s">
        <v>228</v>
      </c>
      <c r="F300" s="301" t="s">
        <v>76</v>
      </c>
      <c r="G300" s="301" t="s">
        <v>77</v>
      </c>
      <c r="H300" s="303">
        <v>16772128000</v>
      </c>
      <c r="I300" s="303">
        <v>16772128000</v>
      </c>
      <c r="J300" s="303">
        <v>15720906626</v>
      </c>
      <c r="K300" s="304">
        <f t="shared" si="11"/>
        <v>0.93732331556258097</v>
      </c>
      <c r="L300" s="303">
        <v>15160728514</v>
      </c>
      <c r="M300" s="304">
        <f t="shared" ref="M300:M311" si="13">+L300/I300</f>
        <v>0.90392396921845575</v>
      </c>
    </row>
    <row r="301" spans="1:13" x14ac:dyDescent="0.35">
      <c r="A301" s="301">
        <v>2014</v>
      </c>
      <c r="B301" s="301" t="s">
        <v>88</v>
      </c>
      <c r="C301" s="301" t="s">
        <v>64</v>
      </c>
      <c r="D301" s="302" t="s">
        <v>18</v>
      </c>
      <c r="E301" s="302" t="s">
        <v>228</v>
      </c>
      <c r="F301" s="301" t="s">
        <v>78</v>
      </c>
      <c r="G301" s="301" t="s">
        <v>77</v>
      </c>
      <c r="H301" s="303">
        <v>193824085000</v>
      </c>
      <c r="I301" s="303">
        <v>190980085000</v>
      </c>
      <c r="J301" s="303">
        <v>128047369016</v>
      </c>
      <c r="K301" s="304">
        <f t="shared" si="11"/>
        <v>0.67047498180765808</v>
      </c>
      <c r="L301" s="303">
        <v>46464713683</v>
      </c>
      <c r="M301" s="304">
        <f t="shared" si="13"/>
        <v>0.24329612002738402</v>
      </c>
    </row>
    <row r="302" spans="1:13" x14ac:dyDescent="0.35">
      <c r="A302" s="301">
        <v>2014</v>
      </c>
      <c r="B302" s="301" t="s">
        <v>88</v>
      </c>
      <c r="C302" s="301" t="s">
        <v>65</v>
      </c>
      <c r="D302" s="302" t="s">
        <v>15</v>
      </c>
      <c r="E302" s="302" t="s">
        <v>228</v>
      </c>
      <c r="F302" s="301" t="s">
        <v>76</v>
      </c>
      <c r="G302" s="301" t="s">
        <v>77</v>
      </c>
      <c r="H302" s="303">
        <v>192615105000</v>
      </c>
      <c r="I302" s="303">
        <v>192615105000</v>
      </c>
      <c r="J302" s="303">
        <v>151855963101</v>
      </c>
      <c r="K302" s="304">
        <f t="shared" si="11"/>
        <v>0.78839072927847487</v>
      </c>
      <c r="L302" s="303">
        <v>135248214234</v>
      </c>
      <c r="M302" s="304">
        <f t="shared" si="13"/>
        <v>0.70216826574426761</v>
      </c>
    </row>
    <row r="303" spans="1:13" x14ac:dyDescent="0.35">
      <c r="A303" s="301">
        <v>2014</v>
      </c>
      <c r="B303" s="301" t="s">
        <v>88</v>
      </c>
      <c r="C303" s="301" t="s">
        <v>65</v>
      </c>
      <c r="D303" s="302" t="s">
        <v>15</v>
      </c>
      <c r="E303" s="302" t="s">
        <v>228</v>
      </c>
      <c r="F303" s="301" t="s">
        <v>78</v>
      </c>
      <c r="G303" s="301" t="s">
        <v>77</v>
      </c>
      <c r="H303" s="303">
        <v>195710779000</v>
      </c>
      <c r="I303" s="303">
        <v>195710779000</v>
      </c>
      <c r="J303" s="303">
        <v>184318992154</v>
      </c>
      <c r="K303" s="304">
        <f t="shared" si="11"/>
        <v>0.94179274690843673</v>
      </c>
      <c r="L303" s="303">
        <v>150413353665</v>
      </c>
      <c r="M303" s="304">
        <f t="shared" si="13"/>
        <v>0.76854915418327574</v>
      </c>
    </row>
    <row r="304" spans="1:13" x14ac:dyDescent="0.35">
      <c r="A304" s="301">
        <v>2014</v>
      </c>
      <c r="B304" s="301" t="s">
        <v>88</v>
      </c>
      <c r="C304" s="301" t="s">
        <v>66</v>
      </c>
      <c r="D304" s="302" t="s">
        <v>8</v>
      </c>
      <c r="E304" s="302" t="s">
        <v>228</v>
      </c>
      <c r="F304" s="301" t="s">
        <v>76</v>
      </c>
      <c r="G304" s="301" t="s">
        <v>77</v>
      </c>
      <c r="H304" s="303">
        <v>0</v>
      </c>
      <c r="I304" s="303">
        <v>0</v>
      </c>
      <c r="J304" s="303">
        <v>0</v>
      </c>
      <c r="K304" s="304">
        <v>0</v>
      </c>
      <c r="L304" s="303">
        <v>0</v>
      </c>
      <c r="M304" s="304">
        <v>0</v>
      </c>
    </row>
    <row r="305" spans="1:13" x14ac:dyDescent="0.35">
      <c r="A305" s="301">
        <v>2014</v>
      </c>
      <c r="B305" s="301" t="s">
        <v>88</v>
      </c>
      <c r="C305" s="301" t="s">
        <v>66</v>
      </c>
      <c r="D305" s="302" t="s">
        <v>8</v>
      </c>
      <c r="E305" s="302" t="s">
        <v>228</v>
      </c>
      <c r="F305" s="301" t="s">
        <v>78</v>
      </c>
      <c r="G305" s="301" t="s">
        <v>77</v>
      </c>
      <c r="H305" s="303">
        <v>0</v>
      </c>
      <c r="I305" s="303">
        <v>0</v>
      </c>
      <c r="J305" s="303">
        <v>0</v>
      </c>
      <c r="K305" s="304">
        <v>0</v>
      </c>
      <c r="L305" s="303">
        <v>0</v>
      </c>
      <c r="M305" s="304">
        <v>0</v>
      </c>
    </row>
    <row r="306" spans="1:13" x14ac:dyDescent="0.35">
      <c r="A306" s="301">
        <v>2014</v>
      </c>
      <c r="B306" s="301" t="s">
        <v>88</v>
      </c>
      <c r="C306" s="301" t="s">
        <v>67</v>
      </c>
      <c r="D306" s="302" t="s">
        <v>11</v>
      </c>
      <c r="E306" s="302" t="s">
        <v>229</v>
      </c>
      <c r="F306" s="301" t="s">
        <v>76</v>
      </c>
      <c r="G306" s="301" t="s">
        <v>77</v>
      </c>
      <c r="H306" s="303">
        <v>211325320000</v>
      </c>
      <c r="I306" s="303">
        <v>214962566298</v>
      </c>
      <c r="J306" s="303">
        <v>202086716260</v>
      </c>
      <c r="K306" s="304">
        <f t="shared" ref="K306" si="14">+J306/I306</f>
        <v>0.94010189653136922</v>
      </c>
      <c r="L306" s="303">
        <v>186383726397</v>
      </c>
      <c r="M306" s="304">
        <f t="shared" si="13"/>
        <v>0.86705201564545198</v>
      </c>
    </row>
    <row r="307" spans="1:13" x14ac:dyDescent="0.35">
      <c r="A307" s="301">
        <v>2014</v>
      </c>
      <c r="B307" s="301" t="s">
        <v>88</v>
      </c>
      <c r="C307" s="301" t="s">
        <v>67</v>
      </c>
      <c r="D307" s="302" t="s">
        <v>11</v>
      </c>
      <c r="E307" s="302" t="s">
        <v>229</v>
      </c>
      <c r="F307" s="301" t="s">
        <v>79</v>
      </c>
      <c r="G307" s="301" t="s">
        <v>77</v>
      </c>
      <c r="H307" s="303">
        <v>0</v>
      </c>
      <c r="I307" s="303">
        <v>0</v>
      </c>
      <c r="J307" s="303">
        <v>0</v>
      </c>
      <c r="K307" s="304">
        <v>0</v>
      </c>
      <c r="L307" s="303">
        <v>0</v>
      </c>
      <c r="M307" s="304">
        <v>0</v>
      </c>
    </row>
    <row r="308" spans="1:13" x14ac:dyDescent="0.35">
      <c r="A308" s="301">
        <v>2014</v>
      </c>
      <c r="B308" s="301" t="s">
        <v>88</v>
      </c>
      <c r="C308" s="301" t="s">
        <v>67</v>
      </c>
      <c r="D308" s="302" t="s">
        <v>11</v>
      </c>
      <c r="E308" s="302" t="s">
        <v>229</v>
      </c>
      <c r="F308" s="301" t="s">
        <v>78</v>
      </c>
      <c r="G308" s="301" t="s">
        <v>77</v>
      </c>
      <c r="H308" s="303">
        <v>48000000000</v>
      </c>
      <c r="I308" s="303">
        <v>24933750000</v>
      </c>
      <c r="J308" s="303">
        <v>8803990305</v>
      </c>
      <c r="K308" s="304">
        <f t="shared" ref="K308:K311" si="15">+J308/I308</f>
        <v>0.35309531478417805</v>
      </c>
      <c r="L308" s="303">
        <v>4437201485</v>
      </c>
      <c r="M308" s="304">
        <f t="shared" si="13"/>
        <v>0.17795965247906953</v>
      </c>
    </row>
    <row r="309" spans="1:13" x14ac:dyDescent="0.35">
      <c r="A309" s="301">
        <v>2014</v>
      </c>
      <c r="B309" s="301" t="s">
        <v>88</v>
      </c>
      <c r="C309" s="301" t="s">
        <v>67</v>
      </c>
      <c r="D309" s="302" t="s">
        <v>11</v>
      </c>
      <c r="E309" s="302" t="s">
        <v>229</v>
      </c>
      <c r="F309" s="301" t="s">
        <v>80</v>
      </c>
      <c r="G309" s="301" t="s">
        <v>77</v>
      </c>
      <c r="H309" s="303">
        <v>266956000</v>
      </c>
      <c r="I309" s="303">
        <v>266956000</v>
      </c>
      <c r="J309" s="303">
        <v>77470000</v>
      </c>
      <c r="K309" s="304">
        <f t="shared" si="15"/>
        <v>0.2901976355654115</v>
      </c>
      <c r="L309" s="303">
        <v>67200000</v>
      </c>
      <c r="M309" s="304">
        <f t="shared" si="13"/>
        <v>0.25172687633917201</v>
      </c>
    </row>
    <row r="310" spans="1:13" x14ac:dyDescent="0.35">
      <c r="A310" s="301">
        <v>2014</v>
      </c>
      <c r="B310" s="301" t="s">
        <v>88</v>
      </c>
      <c r="C310" s="301" t="s">
        <v>68</v>
      </c>
      <c r="D310" s="302" t="s">
        <v>19</v>
      </c>
      <c r="E310" s="302" t="s">
        <v>227</v>
      </c>
      <c r="F310" s="301" t="s">
        <v>76</v>
      </c>
      <c r="G310" s="301" t="s">
        <v>77</v>
      </c>
      <c r="H310" s="303">
        <v>95031785000</v>
      </c>
      <c r="I310" s="303">
        <v>95031785000</v>
      </c>
      <c r="J310" s="303">
        <v>94154667957</v>
      </c>
      <c r="K310" s="304">
        <f t="shared" si="15"/>
        <v>0.9907702770920277</v>
      </c>
      <c r="L310" s="303">
        <v>92138994580</v>
      </c>
      <c r="M310" s="304">
        <f t="shared" si="13"/>
        <v>0.96955975919004367</v>
      </c>
    </row>
    <row r="311" spans="1:13" x14ac:dyDescent="0.35">
      <c r="A311" s="301">
        <v>2014</v>
      </c>
      <c r="B311" s="301" t="s">
        <v>88</v>
      </c>
      <c r="C311" s="301" t="s">
        <v>68</v>
      </c>
      <c r="D311" s="302" t="s">
        <v>19</v>
      </c>
      <c r="E311" s="302" t="s">
        <v>227</v>
      </c>
      <c r="F311" s="301" t="s">
        <v>78</v>
      </c>
      <c r="G311" s="301" t="s">
        <v>77</v>
      </c>
      <c r="H311" s="303">
        <v>8163910000</v>
      </c>
      <c r="I311" s="303">
        <v>8163910000</v>
      </c>
      <c r="J311" s="303">
        <v>7128498963</v>
      </c>
      <c r="K311" s="304">
        <f t="shared" si="15"/>
        <v>0.87317216419583266</v>
      </c>
      <c r="L311" s="303">
        <v>2747098016</v>
      </c>
      <c r="M311" s="304">
        <f t="shared" si="13"/>
        <v>0.33649293243066131</v>
      </c>
    </row>
    <row r="312" spans="1:13" x14ac:dyDescent="0.35">
      <c r="A312" s="301">
        <v>2014</v>
      </c>
      <c r="B312" s="301" t="s">
        <v>88</v>
      </c>
      <c r="C312" s="301" t="s">
        <v>69</v>
      </c>
      <c r="D312" s="302" t="s">
        <v>11</v>
      </c>
      <c r="E312" s="302" t="s">
        <v>228</v>
      </c>
      <c r="F312" s="301" t="s">
        <v>76</v>
      </c>
      <c r="G312" s="301" t="s">
        <v>77</v>
      </c>
      <c r="H312" s="303">
        <v>0</v>
      </c>
      <c r="I312" s="303">
        <v>0</v>
      </c>
      <c r="J312" s="303">
        <v>0</v>
      </c>
      <c r="K312" s="304">
        <v>0</v>
      </c>
      <c r="L312" s="303">
        <v>0</v>
      </c>
      <c r="M312" s="304">
        <v>0</v>
      </c>
    </row>
    <row r="313" spans="1:13" x14ac:dyDescent="0.35">
      <c r="A313" s="301">
        <v>2014</v>
      </c>
      <c r="B313" s="301" t="s">
        <v>88</v>
      </c>
      <c r="C313" s="301" t="s">
        <v>69</v>
      </c>
      <c r="D313" s="302" t="s">
        <v>11</v>
      </c>
      <c r="E313" s="302" t="s">
        <v>228</v>
      </c>
      <c r="F313" s="301" t="s">
        <v>78</v>
      </c>
      <c r="G313" s="301" t="s">
        <v>77</v>
      </c>
      <c r="H313" s="303">
        <v>0</v>
      </c>
      <c r="I313" s="303">
        <v>0</v>
      </c>
      <c r="J313" s="303">
        <v>0</v>
      </c>
      <c r="K313" s="304">
        <v>0</v>
      </c>
      <c r="L313" s="303">
        <v>0</v>
      </c>
      <c r="M313" s="304">
        <v>0</v>
      </c>
    </row>
    <row r="314" spans="1:13" x14ac:dyDescent="0.35">
      <c r="A314" s="301">
        <v>2015</v>
      </c>
      <c r="B314" s="301" t="s">
        <v>88</v>
      </c>
      <c r="C314" s="301" t="s">
        <v>25</v>
      </c>
      <c r="D314" s="302" t="s">
        <v>265</v>
      </c>
      <c r="E314" s="302" t="s">
        <v>226</v>
      </c>
      <c r="F314" s="301" t="s">
        <v>76</v>
      </c>
      <c r="G314" s="301" t="s">
        <v>77</v>
      </c>
      <c r="H314" s="303">
        <v>55158327000</v>
      </c>
      <c r="I314" s="303">
        <v>55158327000</v>
      </c>
      <c r="J314" s="303">
        <v>53278302901</v>
      </c>
      <c r="K314" s="304">
        <f t="shared" ref="K314:K342" si="16">+J314/I314</f>
        <v>0.96591586073667535</v>
      </c>
      <c r="L314" s="303">
        <v>53278302901</v>
      </c>
      <c r="M314" s="304">
        <f t="shared" ref="M314:M355" si="17">+L314/I314</f>
        <v>0.96591586073667535</v>
      </c>
    </row>
    <row r="315" spans="1:13" x14ac:dyDescent="0.35">
      <c r="A315" s="301">
        <v>2015</v>
      </c>
      <c r="B315" s="301" t="s">
        <v>88</v>
      </c>
      <c r="C315" s="301" t="s">
        <v>26</v>
      </c>
      <c r="D315" s="302" t="s">
        <v>265</v>
      </c>
      <c r="E315" s="302" t="s">
        <v>226</v>
      </c>
      <c r="F315" s="301" t="s">
        <v>76</v>
      </c>
      <c r="G315" s="301" t="s">
        <v>77</v>
      </c>
      <c r="H315" s="303">
        <v>103185371000</v>
      </c>
      <c r="I315" s="303">
        <v>103185371000</v>
      </c>
      <c r="J315" s="303">
        <v>103099531900</v>
      </c>
      <c r="K315" s="304">
        <f t="shared" si="16"/>
        <v>0.99916810785125731</v>
      </c>
      <c r="L315" s="303">
        <v>99915197569</v>
      </c>
      <c r="M315" s="304">
        <f t="shared" si="17"/>
        <v>0.96830778046046861</v>
      </c>
    </row>
    <row r="316" spans="1:13" x14ac:dyDescent="0.35">
      <c r="A316" s="301">
        <v>2015</v>
      </c>
      <c r="B316" s="301" t="s">
        <v>88</v>
      </c>
      <c r="C316" s="301" t="s">
        <v>26</v>
      </c>
      <c r="D316" s="302" t="s">
        <v>265</v>
      </c>
      <c r="E316" s="302" t="s">
        <v>226</v>
      </c>
      <c r="F316" s="301" t="s">
        <v>78</v>
      </c>
      <c r="G316" s="301" t="s">
        <v>77</v>
      </c>
      <c r="H316" s="303">
        <v>7000000000</v>
      </c>
      <c r="I316" s="303">
        <v>7000000000</v>
      </c>
      <c r="J316" s="303">
        <v>6995782666</v>
      </c>
      <c r="K316" s="304">
        <f t="shared" si="16"/>
        <v>0.9993975237142857</v>
      </c>
      <c r="L316" s="303">
        <v>5541287983</v>
      </c>
      <c r="M316" s="304">
        <f t="shared" si="17"/>
        <v>0.79161256899999999</v>
      </c>
    </row>
    <row r="317" spans="1:13" x14ac:dyDescent="0.35">
      <c r="A317" s="301">
        <v>2015</v>
      </c>
      <c r="B317" s="301" t="s">
        <v>88</v>
      </c>
      <c r="C317" s="301" t="s">
        <v>27</v>
      </c>
      <c r="D317" s="302" t="s">
        <v>13</v>
      </c>
      <c r="E317" s="302" t="s">
        <v>226</v>
      </c>
      <c r="F317" s="301" t="s">
        <v>76</v>
      </c>
      <c r="G317" s="301" t="s">
        <v>77</v>
      </c>
      <c r="H317" s="303">
        <v>75439899000</v>
      </c>
      <c r="I317" s="303">
        <v>75439899000</v>
      </c>
      <c r="J317" s="303">
        <v>65984962990</v>
      </c>
      <c r="K317" s="304">
        <f t="shared" si="16"/>
        <v>0.87466929124600235</v>
      </c>
      <c r="L317" s="303">
        <v>59341708956</v>
      </c>
      <c r="M317" s="304">
        <f t="shared" si="17"/>
        <v>0.78660907215689668</v>
      </c>
    </row>
    <row r="318" spans="1:13" x14ac:dyDescent="0.35">
      <c r="A318" s="301">
        <v>2015</v>
      </c>
      <c r="B318" s="301" t="s">
        <v>88</v>
      </c>
      <c r="C318" s="301" t="s">
        <v>27</v>
      </c>
      <c r="D318" s="302" t="s">
        <v>13</v>
      </c>
      <c r="E318" s="302" t="s">
        <v>226</v>
      </c>
      <c r="F318" s="301" t="s">
        <v>78</v>
      </c>
      <c r="G318" s="301" t="s">
        <v>77</v>
      </c>
      <c r="H318" s="303">
        <v>104038000000</v>
      </c>
      <c r="I318" s="303">
        <v>104038000000</v>
      </c>
      <c r="J318" s="303">
        <v>98791667001</v>
      </c>
      <c r="K318" s="304">
        <f t="shared" si="16"/>
        <v>0.94957291567504176</v>
      </c>
      <c r="L318" s="303">
        <v>76778282800</v>
      </c>
      <c r="M318" s="304">
        <f t="shared" si="17"/>
        <v>0.73798307157000331</v>
      </c>
    </row>
    <row r="319" spans="1:13" x14ac:dyDescent="0.35">
      <c r="A319" s="301">
        <v>2015</v>
      </c>
      <c r="B319" s="301" t="s">
        <v>88</v>
      </c>
      <c r="C319" s="301" t="s">
        <v>28</v>
      </c>
      <c r="D319" s="302" t="s">
        <v>265</v>
      </c>
      <c r="E319" s="302" t="s">
        <v>226</v>
      </c>
      <c r="F319" s="301" t="s">
        <v>76</v>
      </c>
      <c r="G319" s="301" t="s">
        <v>77</v>
      </c>
      <c r="H319" s="303">
        <v>16377989000</v>
      </c>
      <c r="I319" s="303">
        <v>16377989000</v>
      </c>
      <c r="J319" s="303">
        <v>15789540162</v>
      </c>
      <c r="K319" s="304">
        <f t="shared" si="16"/>
        <v>0.96407075142131304</v>
      </c>
      <c r="L319" s="303">
        <v>15187316495</v>
      </c>
      <c r="M319" s="304">
        <f t="shared" si="17"/>
        <v>0.92730044543319701</v>
      </c>
    </row>
    <row r="320" spans="1:13" x14ac:dyDescent="0.35">
      <c r="A320" s="301">
        <v>2015</v>
      </c>
      <c r="B320" s="301" t="s">
        <v>88</v>
      </c>
      <c r="C320" s="301" t="s">
        <v>28</v>
      </c>
      <c r="D320" s="302" t="s">
        <v>265</v>
      </c>
      <c r="E320" s="302" t="s">
        <v>226</v>
      </c>
      <c r="F320" s="301" t="s">
        <v>78</v>
      </c>
      <c r="G320" s="301" t="s">
        <v>77</v>
      </c>
      <c r="H320" s="303">
        <v>1187719000</v>
      </c>
      <c r="I320" s="303">
        <v>1187719000</v>
      </c>
      <c r="J320" s="303">
        <v>1169940319</v>
      </c>
      <c r="K320" s="304">
        <f t="shared" si="16"/>
        <v>0.98503123971242357</v>
      </c>
      <c r="L320" s="303">
        <v>1166117311</v>
      </c>
      <c r="M320" s="304">
        <f t="shared" si="17"/>
        <v>0.98181245816560991</v>
      </c>
    </row>
    <row r="321" spans="1:13" x14ac:dyDescent="0.35">
      <c r="A321" s="301">
        <v>2015</v>
      </c>
      <c r="B321" s="301" t="s">
        <v>88</v>
      </c>
      <c r="C321" s="301" t="s">
        <v>29</v>
      </c>
      <c r="D321" s="302" t="s">
        <v>14</v>
      </c>
      <c r="E321" s="302" t="s">
        <v>226</v>
      </c>
      <c r="F321" s="301" t="s">
        <v>76</v>
      </c>
      <c r="G321" s="301" t="s">
        <v>77</v>
      </c>
      <c r="H321" s="303">
        <v>94526438000</v>
      </c>
      <c r="I321" s="303">
        <v>94526438000</v>
      </c>
      <c r="J321" s="303">
        <v>87797738703.940002</v>
      </c>
      <c r="K321" s="304">
        <f t="shared" si="16"/>
        <v>0.92881674758483967</v>
      </c>
      <c r="L321" s="303">
        <v>84678227587.509979</v>
      </c>
      <c r="M321" s="304">
        <f t="shared" si="17"/>
        <v>0.89581528066793314</v>
      </c>
    </row>
    <row r="322" spans="1:13" x14ac:dyDescent="0.35">
      <c r="A322" s="301">
        <v>2015</v>
      </c>
      <c r="B322" s="301" t="s">
        <v>88</v>
      </c>
      <c r="C322" s="301" t="s">
        <v>29</v>
      </c>
      <c r="D322" s="302" t="s">
        <v>14</v>
      </c>
      <c r="E322" s="302" t="s">
        <v>226</v>
      </c>
      <c r="F322" s="301" t="s">
        <v>78</v>
      </c>
      <c r="G322" s="301" t="s">
        <v>77</v>
      </c>
      <c r="H322" s="303">
        <v>86038925000</v>
      </c>
      <c r="I322" s="303">
        <v>86238925000</v>
      </c>
      <c r="J322" s="303">
        <v>79430982972</v>
      </c>
      <c r="K322" s="304">
        <f t="shared" si="16"/>
        <v>0.92105720209290642</v>
      </c>
      <c r="L322" s="303">
        <v>55303859816</v>
      </c>
      <c r="M322" s="304">
        <f t="shared" si="17"/>
        <v>0.64128651668605563</v>
      </c>
    </row>
    <row r="323" spans="1:13" x14ac:dyDescent="0.35">
      <c r="A323" s="301">
        <v>2015</v>
      </c>
      <c r="B323" s="301" t="s">
        <v>88</v>
      </c>
      <c r="C323" s="301" t="s">
        <v>30</v>
      </c>
      <c r="D323" s="302" t="s">
        <v>16</v>
      </c>
      <c r="E323" s="302" t="s">
        <v>226</v>
      </c>
      <c r="F323" s="301" t="s">
        <v>76</v>
      </c>
      <c r="G323" s="301" t="s">
        <v>77</v>
      </c>
      <c r="H323" s="303">
        <v>245916182000</v>
      </c>
      <c r="I323" s="303">
        <v>244501262205</v>
      </c>
      <c r="J323" s="303">
        <v>172794949174</v>
      </c>
      <c r="K323" s="304">
        <f t="shared" si="16"/>
        <v>0.70672416009501637</v>
      </c>
      <c r="L323" s="303">
        <v>157194798717.25</v>
      </c>
      <c r="M323" s="304">
        <f t="shared" si="17"/>
        <v>0.64292019312951998</v>
      </c>
    </row>
    <row r="324" spans="1:13" x14ac:dyDescent="0.35">
      <c r="A324" s="301">
        <v>2015</v>
      </c>
      <c r="B324" s="301" t="s">
        <v>88</v>
      </c>
      <c r="C324" s="301" t="s">
        <v>30</v>
      </c>
      <c r="D324" s="302" t="s">
        <v>16</v>
      </c>
      <c r="E324" s="302" t="s">
        <v>226</v>
      </c>
      <c r="F324" s="301" t="s">
        <v>79</v>
      </c>
      <c r="G324" s="301" t="s">
        <v>77</v>
      </c>
      <c r="H324" s="303">
        <v>577908099000</v>
      </c>
      <c r="I324" s="303">
        <v>577908099000</v>
      </c>
      <c r="J324" s="303">
        <v>495134262270</v>
      </c>
      <c r="K324" s="304">
        <f t="shared" si="16"/>
        <v>0.85676989667867587</v>
      </c>
      <c r="L324" s="303">
        <v>494956062270</v>
      </c>
      <c r="M324" s="304">
        <f t="shared" si="17"/>
        <v>0.85646154315272882</v>
      </c>
    </row>
    <row r="325" spans="1:13" x14ac:dyDescent="0.35">
      <c r="A325" s="301">
        <v>2015</v>
      </c>
      <c r="B325" s="301" t="s">
        <v>88</v>
      </c>
      <c r="C325" s="301" t="s">
        <v>30</v>
      </c>
      <c r="D325" s="302" t="s">
        <v>16</v>
      </c>
      <c r="E325" s="302" t="s">
        <v>226</v>
      </c>
      <c r="F325" s="301" t="s">
        <v>78</v>
      </c>
      <c r="G325" s="301" t="s">
        <v>77</v>
      </c>
      <c r="H325" s="303">
        <v>28291604000</v>
      </c>
      <c r="I325" s="303">
        <v>28291604000</v>
      </c>
      <c r="J325" s="303">
        <v>25848117851</v>
      </c>
      <c r="K325" s="304">
        <f t="shared" si="16"/>
        <v>0.91363210975948905</v>
      </c>
      <c r="L325" s="303">
        <v>17366352408</v>
      </c>
      <c r="M325" s="304">
        <f t="shared" si="17"/>
        <v>0.61383413990949398</v>
      </c>
    </row>
    <row r="326" spans="1:13" x14ac:dyDescent="0.35">
      <c r="A326" s="301">
        <v>2015</v>
      </c>
      <c r="B326" s="301" t="s">
        <v>88</v>
      </c>
      <c r="C326" s="301" t="s">
        <v>30</v>
      </c>
      <c r="D326" s="302" t="s">
        <v>16</v>
      </c>
      <c r="E326" s="302" t="s">
        <v>226</v>
      </c>
      <c r="F326" s="301" t="s">
        <v>80</v>
      </c>
      <c r="G326" s="301" t="s">
        <v>77</v>
      </c>
      <c r="H326" s="303">
        <v>4767431908000</v>
      </c>
      <c r="I326" s="303">
        <v>3515250488492</v>
      </c>
      <c r="J326" s="303">
        <v>2557669044193</v>
      </c>
      <c r="K326" s="304">
        <f t="shared" si="16"/>
        <v>0.7275922590911037</v>
      </c>
      <c r="L326" s="303">
        <v>2557669044193</v>
      </c>
      <c r="M326" s="304">
        <f t="shared" si="17"/>
        <v>0.7275922590911037</v>
      </c>
    </row>
    <row r="327" spans="1:13" x14ac:dyDescent="0.35">
      <c r="A327" s="301">
        <v>2015</v>
      </c>
      <c r="B327" s="301" t="s">
        <v>88</v>
      </c>
      <c r="C327" s="301" t="s">
        <v>31</v>
      </c>
      <c r="D327" s="302" t="s">
        <v>11</v>
      </c>
      <c r="E327" s="302" t="s">
        <v>226</v>
      </c>
      <c r="F327" s="301" t="s">
        <v>76</v>
      </c>
      <c r="G327" s="301" t="s">
        <v>77</v>
      </c>
      <c r="H327" s="303">
        <v>87399717000</v>
      </c>
      <c r="I327" s="303">
        <v>87399717000</v>
      </c>
      <c r="J327" s="303">
        <v>82325866270</v>
      </c>
      <c r="K327" s="304">
        <f t="shared" si="16"/>
        <v>0.94194660001015795</v>
      </c>
      <c r="L327" s="303">
        <v>78935769665</v>
      </c>
      <c r="M327" s="304">
        <f t="shared" si="17"/>
        <v>0.90315818373874135</v>
      </c>
    </row>
    <row r="328" spans="1:13" x14ac:dyDescent="0.35">
      <c r="A328" s="301">
        <v>2015</v>
      </c>
      <c r="B328" s="301" t="s">
        <v>88</v>
      </c>
      <c r="C328" s="301" t="s">
        <v>31</v>
      </c>
      <c r="D328" s="302" t="s">
        <v>11</v>
      </c>
      <c r="E328" s="302" t="s">
        <v>226</v>
      </c>
      <c r="F328" s="301" t="s">
        <v>78</v>
      </c>
      <c r="G328" s="301" t="s">
        <v>77</v>
      </c>
      <c r="H328" s="303">
        <v>3175850071000</v>
      </c>
      <c r="I328" s="303">
        <v>3175850071000</v>
      </c>
      <c r="J328" s="303">
        <v>3088418073326</v>
      </c>
      <c r="K328" s="304">
        <f t="shared" si="16"/>
        <v>0.97246973386043067</v>
      </c>
      <c r="L328" s="303">
        <v>2639166361974</v>
      </c>
      <c r="M328" s="304">
        <f t="shared" si="17"/>
        <v>0.83101100586369592</v>
      </c>
    </row>
    <row r="329" spans="1:13" x14ac:dyDescent="0.35">
      <c r="A329" s="301">
        <v>2015</v>
      </c>
      <c r="B329" s="301" t="s">
        <v>88</v>
      </c>
      <c r="C329" s="301" t="s">
        <v>32</v>
      </c>
      <c r="D329" s="302" t="s">
        <v>18</v>
      </c>
      <c r="E329" s="302" t="s">
        <v>226</v>
      </c>
      <c r="F329" s="301" t="s">
        <v>76</v>
      </c>
      <c r="G329" s="301" t="s">
        <v>77</v>
      </c>
      <c r="H329" s="303">
        <v>33029687000</v>
      </c>
      <c r="I329" s="303">
        <v>33029687000</v>
      </c>
      <c r="J329" s="303">
        <v>30554809031</v>
      </c>
      <c r="K329" s="304">
        <f t="shared" si="16"/>
        <v>0.92507110439768925</v>
      </c>
      <c r="L329" s="303">
        <v>28543833203</v>
      </c>
      <c r="M329" s="304">
        <f t="shared" si="17"/>
        <v>0.86418721445952551</v>
      </c>
    </row>
    <row r="330" spans="1:13" x14ac:dyDescent="0.35">
      <c r="A330" s="301">
        <v>2015</v>
      </c>
      <c r="B330" s="301" t="s">
        <v>88</v>
      </c>
      <c r="C330" s="301" t="s">
        <v>32</v>
      </c>
      <c r="D330" s="302" t="s">
        <v>18</v>
      </c>
      <c r="E330" s="302" t="s">
        <v>226</v>
      </c>
      <c r="F330" s="301" t="s">
        <v>78</v>
      </c>
      <c r="G330" s="301" t="s">
        <v>77</v>
      </c>
      <c r="H330" s="303">
        <v>264825634000</v>
      </c>
      <c r="I330" s="303">
        <v>264825634000</v>
      </c>
      <c r="J330" s="303">
        <v>194059461394</v>
      </c>
      <c r="K330" s="304">
        <f t="shared" si="16"/>
        <v>0.73278201382121488</v>
      </c>
      <c r="L330" s="303">
        <v>116577868196</v>
      </c>
      <c r="M330" s="304">
        <f t="shared" si="17"/>
        <v>0.44020613274921866</v>
      </c>
    </row>
    <row r="331" spans="1:13" x14ac:dyDescent="0.35">
      <c r="A331" s="301">
        <v>2015</v>
      </c>
      <c r="B331" s="301" t="s">
        <v>88</v>
      </c>
      <c r="C331" s="301" t="s">
        <v>32</v>
      </c>
      <c r="D331" s="302" t="s">
        <v>18</v>
      </c>
      <c r="E331" s="302" t="s">
        <v>226</v>
      </c>
      <c r="F331" s="301" t="s">
        <v>80</v>
      </c>
      <c r="G331" s="301" t="s">
        <v>77</v>
      </c>
      <c r="H331" s="303">
        <v>0</v>
      </c>
      <c r="I331" s="303">
        <v>0</v>
      </c>
      <c r="J331" s="303">
        <v>0</v>
      </c>
      <c r="K331" s="304">
        <v>0</v>
      </c>
      <c r="L331" s="303">
        <v>0</v>
      </c>
      <c r="M331" s="304">
        <v>0</v>
      </c>
    </row>
    <row r="332" spans="1:13" x14ac:dyDescent="0.35">
      <c r="A332" s="301">
        <v>2015</v>
      </c>
      <c r="B332" s="301" t="s">
        <v>88</v>
      </c>
      <c r="C332" s="301" t="s">
        <v>33</v>
      </c>
      <c r="D332" s="302" t="s">
        <v>21</v>
      </c>
      <c r="E332" s="302" t="s">
        <v>226</v>
      </c>
      <c r="F332" s="301" t="s">
        <v>76</v>
      </c>
      <c r="G332" s="301" t="s">
        <v>77</v>
      </c>
      <c r="H332" s="303">
        <v>53549205000</v>
      </c>
      <c r="I332" s="303">
        <v>53549205000</v>
      </c>
      <c r="J332" s="303">
        <v>32376280143</v>
      </c>
      <c r="K332" s="304">
        <f t="shared" si="16"/>
        <v>0.60460804493736187</v>
      </c>
      <c r="L332" s="303">
        <v>31280842965</v>
      </c>
      <c r="M332" s="304">
        <f t="shared" si="17"/>
        <v>0.58415139804596539</v>
      </c>
    </row>
    <row r="333" spans="1:13" x14ac:dyDescent="0.35">
      <c r="A333" s="301">
        <v>2015</v>
      </c>
      <c r="B333" s="301" t="s">
        <v>88</v>
      </c>
      <c r="C333" s="301" t="s">
        <v>34</v>
      </c>
      <c r="D333" s="302" t="s">
        <v>10</v>
      </c>
      <c r="E333" s="302" t="s">
        <v>226</v>
      </c>
      <c r="F333" s="301" t="s">
        <v>76</v>
      </c>
      <c r="G333" s="301" t="s">
        <v>77</v>
      </c>
      <c r="H333" s="303">
        <v>10846298000</v>
      </c>
      <c r="I333" s="303">
        <v>10846298000</v>
      </c>
      <c r="J333" s="303">
        <v>9826807716</v>
      </c>
      <c r="K333" s="304">
        <f t="shared" si="16"/>
        <v>0.90600569115840257</v>
      </c>
      <c r="L333" s="303">
        <v>9160939856</v>
      </c>
      <c r="M333" s="304">
        <f t="shared" si="17"/>
        <v>0.84461443489751065</v>
      </c>
    </row>
    <row r="334" spans="1:13" x14ac:dyDescent="0.35">
      <c r="A334" s="301">
        <v>2015</v>
      </c>
      <c r="B334" s="301" t="s">
        <v>88</v>
      </c>
      <c r="C334" s="301" t="s">
        <v>34</v>
      </c>
      <c r="D334" s="302" t="s">
        <v>10</v>
      </c>
      <c r="E334" s="302" t="s">
        <v>226</v>
      </c>
      <c r="F334" s="301" t="s">
        <v>78</v>
      </c>
      <c r="G334" s="301" t="s">
        <v>77</v>
      </c>
      <c r="H334" s="303">
        <v>38941000000</v>
      </c>
      <c r="I334" s="303">
        <v>38941000000</v>
      </c>
      <c r="J334" s="303">
        <v>35914172620</v>
      </c>
      <c r="K334" s="304">
        <f t="shared" si="16"/>
        <v>0.92227145219691331</v>
      </c>
      <c r="L334" s="303">
        <v>27250590945</v>
      </c>
      <c r="M334" s="304">
        <f t="shared" si="17"/>
        <v>0.69979176048380887</v>
      </c>
    </row>
    <row r="335" spans="1:13" x14ac:dyDescent="0.35">
      <c r="A335" s="301">
        <v>2015</v>
      </c>
      <c r="B335" s="301" t="s">
        <v>88</v>
      </c>
      <c r="C335" s="301" t="s">
        <v>34</v>
      </c>
      <c r="D335" s="302" t="s">
        <v>10</v>
      </c>
      <c r="E335" s="302" t="s">
        <v>226</v>
      </c>
      <c r="F335" s="301" t="s">
        <v>80</v>
      </c>
      <c r="G335" s="301" t="s">
        <v>77</v>
      </c>
      <c r="H335" s="303">
        <v>0</v>
      </c>
      <c r="I335" s="303">
        <v>0</v>
      </c>
      <c r="J335" s="303">
        <v>0</v>
      </c>
      <c r="K335" s="304">
        <v>0</v>
      </c>
      <c r="L335" s="303">
        <v>0</v>
      </c>
      <c r="M335" s="304">
        <v>0</v>
      </c>
    </row>
    <row r="336" spans="1:13" x14ac:dyDescent="0.35">
      <c r="A336" s="301">
        <v>2015</v>
      </c>
      <c r="B336" s="301" t="s">
        <v>88</v>
      </c>
      <c r="C336" s="301" t="s">
        <v>35</v>
      </c>
      <c r="D336" s="302" t="s">
        <v>15</v>
      </c>
      <c r="E336" s="302" t="s">
        <v>226</v>
      </c>
      <c r="F336" s="301" t="s">
        <v>76</v>
      </c>
      <c r="G336" s="301" t="s">
        <v>77</v>
      </c>
      <c r="H336" s="303">
        <v>13908918000</v>
      </c>
      <c r="I336" s="303">
        <v>13908918000</v>
      </c>
      <c r="J336" s="303">
        <v>13654306473</v>
      </c>
      <c r="K336" s="304">
        <f t="shared" si="16"/>
        <v>0.98169436853391467</v>
      </c>
      <c r="L336" s="303">
        <v>12782841524</v>
      </c>
      <c r="M336" s="304">
        <f t="shared" si="17"/>
        <v>0.91903924690619354</v>
      </c>
    </row>
    <row r="337" spans="1:13" x14ac:dyDescent="0.35">
      <c r="A337" s="301">
        <v>2015</v>
      </c>
      <c r="B337" s="301" t="s">
        <v>88</v>
      </c>
      <c r="C337" s="301" t="s">
        <v>35</v>
      </c>
      <c r="D337" s="302" t="s">
        <v>15</v>
      </c>
      <c r="E337" s="302" t="s">
        <v>226</v>
      </c>
      <c r="F337" s="301" t="s">
        <v>78</v>
      </c>
      <c r="G337" s="301" t="s">
        <v>77</v>
      </c>
      <c r="H337" s="303">
        <v>186716692000</v>
      </c>
      <c r="I337" s="303">
        <v>186716692000</v>
      </c>
      <c r="J337" s="303">
        <v>167352177197</v>
      </c>
      <c r="K337" s="304">
        <f t="shared" si="16"/>
        <v>0.89628932156210217</v>
      </c>
      <c r="L337" s="303">
        <v>105404457870</v>
      </c>
      <c r="M337" s="304">
        <f t="shared" si="17"/>
        <v>0.56451545248027424</v>
      </c>
    </row>
    <row r="338" spans="1:13" x14ac:dyDescent="0.35">
      <c r="A338" s="301">
        <v>2015</v>
      </c>
      <c r="B338" s="301" t="s">
        <v>88</v>
      </c>
      <c r="C338" s="301" t="s">
        <v>35</v>
      </c>
      <c r="D338" s="302" t="s">
        <v>15</v>
      </c>
      <c r="E338" s="302" t="s">
        <v>226</v>
      </c>
      <c r="F338" s="301" t="s">
        <v>80</v>
      </c>
      <c r="G338" s="301" t="s">
        <v>77</v>
      </c>
      <c r="H338" s="303">
        <v>0</v>
      </c>
      <c r="I338" s="303">
        <v>0</v>
      </c>
      <c r="J338" s="303">
        <v>0</v>
      </c>
      <c r="K338" s="304">
        <v>0</v>
      </c>
      <c r="L338" s="303">
        <v>0</v>
      </c>
      <c r="M338" s="304">
        <v>0</v>
      </c>
    </row>
    <row r="339" spans="1:13" x14ac:dyDescent="0.35">
      <c r="A339" s="301">
        <v>2015</v>
      </c>
      <c r="B339" s="301" t="s">
        <v>88</v>
      </c>
      <c r="C339" s="301" t="s">
        <v>36</v>
      </c>
      <c r="D339" s="302" t="s">
        <v>9</v>
      </c>
      <c r="E339" s="302" t="s">
        <v>226</v>
      </c>
      <c r="F339" s="301" t="s">
        <v>76</v>
      </c>
      <c r="G339" s="301" t="s">
        <v>77</v>
      </c>
      <c r="H339" s="303">
        <v>13117031000</v>
      </c>
      <c r="I339" s="303">
        <v>13117031000</v>
      </c>
      <c r="J339" s="303">
        <v>12404693719</v>
      </c>
      <c r="K339" s="304">
        <f t="shared" si="16"/>
        <v>0.94569371064229402</v>
      </c>
      <c r="L339" s="303">
        <v>12045221183</v>
      </c>
      <c r="M339" s="304">
        <f t="shared" si="17"/>
        <v>0.91828868766110261</v>
      </c>
    </row>
    <row r="340" spans="1:13" x14ac:dyDescent="0.35">
      <c r="A340" s="301">
        <v>2015</v>
      </c>
      <c r="B340" s="301" t="s">
        <v>88</v>
      </c>
      <c r="C340" s="301" t="s">
        <v>36</v>
      </c>
      <c r="D340" s="302" t="s">
        <v>9</v>
      </c>
      <c r="E340" s="302" t="s">
        <v>226</v>
      </c>
      <c r="F340" s="301" t="s">
        <v>78</v>
      </c>
      <c r="G340" s="301" t="s">
        <v>77</v>
      </c>
      <c r="H340" s="303">
        <v>54505861000</v>
      </c>
      <c r="I340" s="303">
        <v>53015637214</v>
      </c>
      <c r="J340" s="303">
        <v>50314105843</v>
      </c>
      <c r="K340" s="304">
        <f t="shared" si="16"/>
        <v>0.94904274450017179</v>
      </c>
      <c r="L340" s="303">
        <v>44474577662</v>
      </c>
      <c r="M340" s="304">
        <f t="shared" si="17"/>
        <v>0.8388954655487092</v>
      </c>
    </row>
    <row r="341" spans="1:13" x14ac:dyDescent="0.35">
      <c r="A341" s="301">
        <v>2015</v>
      </c>
      <c r="B341" s="301" t="s">
        <v>88</v>
      </c>
      <c r="C341" s="301" t="s">
        <v>37</v>
      </c>
      <c r="D341" s="302" t="s">
        <v>20</v>
      </c>
      <c r="E341" s="302" t="s">
        <v>226</v>
      </c>
      <c r="F341" s="301" t="s">
        <v>76</v>
      </c>
      <c r="G341" s="301" t="s">
        <v>77</v>
      </c>
      <c r="H341" s="303">
        <v>56232669000</v>
      </c>
      <c r="I341" s="303">
        <v>56232669000</v>
      </c>
      <c r="J341" s="303">
        <v>54445286952</v>
      </c>
      <c r="K341" s="304">
        <f t="shared" si="16"/>
        <v>0.96821452583017176</v>
      </c>
      <c r="L341" s="303">
        <v>53070007756</v>
      </c>
      <c r="M341" s="304">
        <f t="shared" si="17"/>
        <v>0.94375758255401321</v>
      </c>
    </row>
    <row r="342" spans="1:13" x14ac:dyDescent="0.35">
      <c r="A342" s="301">
        <v>2015</v>
      </c>
      <c r="B342" s="301" t="s">
        <v>88</v>
      </c>
      <c r="C342" s="301" t="s">
        <v>37</v>
      </c>
      <c r="D342" s="302" t="s">
        <v>20</v>
      </c>
      <c r="E342" s="302" t="s">
        <v>226</v>
      </c>
      <c r="F342" s="301" t="s">
        <v>78</v>
      </c>
      <c r="G342" s="301" t="s">
        <v>77</v>
      </c>
      <c r="H342" s="303">
        <v>15343797000</v>
      </c>
      <c r="I342" s="303">
        <v>15343797000</v>
      </c>
      <c r="J342" s="303">
        <v>15304183853</v>
      </c>
      <c r="K342" s="304">
        <f t="shared" si="16"/>
        <v>0.99741829568000673</v>
      </c>
      <c r="L342" s="303">
        <v>12146996566</v>
      </c>
      <c r="M342" s="304">
        <f t="shared" si="17"/>
        <v>0.79165519238816828</v>
      </c>
    </row>
    <row r="343" spans="1:13" x14ac:dyDescent="0.35">
      <c r="A343" s="301">
        <v>2015</v>
      </c>
      <c r="B343" s="301" t="s">
        <v>88</v>
      </c>
      <c r="C343" s="301" t="s">
        <v>37</v>
      </c>
      <c r="D343" s="302" t="s">
        <v>20</v>
      </c>
      <c r="E343" s="302" t="s">
        <v>226</v>
      </c>
      <c r="F343" s="301" t="s">
        <v>80</v>
      </c>
      <c r="G343" s="301" t="s">
        <v>77</v>
      </c>
      <c r="H343" s="303">
        <v>0</v>
      </c>
      <c r="I343" s="303">
        <v>0</v>
      </c>
      <c r="J343" s="303">
        <v>0</v>
      </c>
      <c r="K343" s="304">
        <v>0</v>
      </c>
      <c r="L343" s="303">
        <v>0</v>
      </c>
      <c r="M343" s="304">
        <v>0</v>
      </c>
    </row>
    <row r="344" spans="1:13" x14ac:dyDescent="0.35">
      <c r="A344" s="301">
        <v>2015</v>
      </c>
      <c r="B344" s="301" t="s">
        <v>88</v>
      </c>
      <c r="C344" s="301" t="s">
        <v>38</v>
      </c>
      <c r="D344" s="302" t="s">
        <v>248</v>
      </c>
      <c r="E344" s="302" t="s">
        <v>226</v>
      </c>
      <c r="F344" s="301" t="s">
        <v>76</v>
      </c>
      <c r="G344" s="301" t="s">
        <v>77</v>
      </c>
      <c r="H344" s="303">
        <v>11397644000</v>
      </c>
      <c r="I344" s="303">
        <v>11397644000</v>
      </c>
      <c r="J344" s="303">
        <v>10841663595</v>
      </c>
      <c r="K344" s="304">
        <f t="shared" ref="K344:K355" si="18">+J344/I344</f>
        <v>0.95121970777469445</v>
      </c>
      <c r="L344" s="303">
        <v>10277337927</v>
      </c>
      <c r="M344" s="304">
        <f t="shared" si="17"/>
        <v>0.90170722361568756</v>
      </c>
    </row>
    <row r="345" spans="1:13" x14ac:dyDescent="0.35">
      <c r="A345" s="301">
        <v>2015</v>
      </c>
      <c r="B345" s="301" t="s">
        <v>88</v>
      </c>
      <c r="C345" s="301" t="s">
        <v>38</v>
      </c>
      <c r="D345" s="302" t="s">
        <v>248</v>
      </c>
      <c r="E345" s="302" t="s">
        <v>226</v>
      </c>
      <c r="F345" s="301" t="s">
        <v>78</v>
      </c>
      <c r="G345" s="301" t="s">
        <v>77</v>
      </c>
      <c r="H345" s="303">
        <v>25769200000</v>
      </c>
      <c r="I345" s="303">
        <v>25769200000</v>
      </c>
      <c r="J345" s="303">
        <v>25517139133</v>
      </c>
      <c r="K345" s="304">
        <f t="shared" si="18"/>
        <v>0.99021852184002612</v>
      </c>
      <c r="L345" s="303">
        <v>19927699811</v>
      </c>
      <c r="M345" s="304">
        <f t="shared" si="17"/>
        <v>0.77331464736972821</v>
      </c>
    </row>
    <row r="346" spans="1:13" x14ac:dyDescent="0.35">
      <c r="A346" s="301">
        <v>2015</v>
      </c>
      <c r="B346" s="301" t="s">
        <v>88</v>
      </c>
      <c r="C346" s="301" t="s">
        <v>39</v>
      </c>
      <c r="D346" s="302" t="s">
        <v>17</v>
      </c>
      <c r="E346" s="302" t="s">
        <v>226</v>
      </c>
      <c r="F346" s="301" t="s">
        <v>76</v>
      </c>
      <c r="G346" s="301" t="s">
        <v>77</v>
      </c>
      <c r="H346" s="303">
        <v>20919762000</v>
      </c>
      <c r="I346" s="303">
        <v>20919762000</v>
      </c>
      <c r="J346" s="303">
        <v>18851935419</v>
      </c>
      <c r="K346" s="304">
        <f t="shared" si="18"/>
        <v>0.90115439262645536</v>
      </c>
      <c r="L346" s="303">
        <v>17741793637</v>
      </c>
      <c r="M346" s="304">
        <f t="shared" si="17"/>
        <v>0.84808773813965954</v>
      </c>
    </row>
    <row r="347" spans="1:13" x14ac:dyDescent="0.35">
      <c r="A347" s="301">
        <v>2015</v>
      </c>
      <c r="B347" s="301" t="s">
        <v>88</v>
      </c>
      <c r="C347" s="301" t="s">
        <v>39</v>
      </c>
      <c r="D347" s="302" t="s">
        <v>17</v>
      </c>
      <c r="E347" s="302" t="s">
        <v>226</v>
      </c>
      <c r="F347" s="301" t="s">
        <v>78</v>
      </c>
      <c r="G347" s="301" t="s">
        <v>77</v>
      </c>
      <c r="H347" s="303">
        <v>1087266308000</v>
      </c>
      <c r="I347" s="303">
        <v>1032177281874</v>
      </c>
      <c r="J347" s="303">
        <v>1018213027535</v>
      </c>
      <c r="K347" s="304">
        <f t="shared" si="18"/>
        <v>0.98647106985958188</v>
      </c>
      <c r="L347" s="303">
        <v>853823683523</v>
      </c>
      <c r="M347" s="304">
        <f t="shared" si="17"/>
        <v>0.82720642908630493</v>
      </c>
    </row>
    <row r="348" spans="1:13" x14ac:dyDescent="0.35">
      <c r="A348" s="301">
        <v>2015</v>
      </c>
      <c r="B348" s="301" t="s">
        <v>88</v>
      </c>
      <c r="C348" s="301" t="s">
        <v>40</v>
      </c>
      <c r="D348" s="302" t="s">
        <v>13</v>
      </c>
      <c r="E348" s="302" t="s">
        <v>226</v>
      </c>
      <c r="F348" s="301" t="s">
        <v>76</v>
      </c>
      <c r="G348" s="301" t="s">
        <v>77</v>
      </c>
      <c r="H348" s="303">
        <v>6715665000</v>
      </c>
      <c r="I348" s="303">
        <v>6715665000</v>
      </c>
      <c r="J348" s="303">
        <v>6405806702</v>
      </c>
      <c r="K348" s="304">
        <f t="shared" si="18"/>
        <v>0.95386037004525981</v>
      </c>
      <c r="L348" s="303">
        <v>6252880978</v>
      </c>
      <c r="M348" s="304">
        <f t="shared" si="17"/>
        <v>0.9310888762319145</v>
      </c>
    </row>
    <row r="349" spans="1:13" x14ac:dyDescent="0.35">
      <c r="A349" s="301">
        <v>2015</v>
      </c>
      <c r="B349" s="301" t="s">
        <v>88</v>
      </c>
      <c r="C349" s="301" t="s">
        <v>40</v>
      </c>
      <c r="D349" s="302" t="s">
        <v>13</v>
      </c>
      <c r="E349" s="302" t="s">
        <v>226</v>
      </c>
      <c r="F349" s="301" t="s">
        <v>78</v>
      </c>
      <c r="G349" s="301" t="s">
        <v>77</v>
      </c>
      <c r="H349" s="303">
        <v>4815000000</v>
      </c>
      <c r="I349" s="303">
        <v>4815000000</v>
      </c>
      <c r="J349" s="303">
        <v>3839529014</v>
      </c>
      <c r="K349" s="304">
        <f t="shared" si="18"/>
        <v>0.79740997175493256</v>
      </c>
      <c r="L349" s="303">
        <v>2965981973</v>
      </c>
      <c r="M349" s="304">
        <f t="shared" si="17"/>
        <v>0.61598794870197304</v>
      </c>
    </row>
    <row r="350" spans="1:13" x14ac:dyDescent="0.35">
      <c r="A350" s="301">
        <v>2015</v>
      </c>
      <c r="B350" s="301" t="s">
        <v>88</v>
      </c>
      <c r="C350" s="301" t="s">
        <v>41</v>
      </c>
      <c r="D350" s="302" t="s">
        <v>8</v>
      </c>
      <c r="E350" s="302" t="s">
        <v>226</v>
      </c>
      <c r="F350" s="301" t="s">
        <v>76</v>
      </c>
      <c r="G350" s="301" t="s">
        <v>77</v>
      </c>
      <c r="H350" s="303">
        <v>23006817000</v>
      </c>
      <c r="I350" s="303">
        <v>23006817000</v>
      </c>
      <c r="J350" s="303">
        <v>20771766931</v>
      </c>
      <c r="K350" s="304">
        <f t="shared" si="18"/>
        <v>0.90285270365735515</v>
      </c>
      <c r="L350" s="303">
        <v>19024342527</v>
      </c>
      <c r="M350" s="304">
        <f t="shared" si="17"/>
        <v>0.82690024121980887</v>
      </c>
    </row>
    <row r="351" spans="1:13" x14ac:dyDescent="0.35">
      <c r="A351" s="301">
        <v>2015</v>
      </c>
      <c r="B351" s="301" t="s">
        <v>88</v>
      </c>
      <c r="C351" s="301" t="s">
        <v>41</v>
      </c>
      <c r="D351" s="302" t="s">
        <v>8</v>
      </c>
      <c r="E351" s="302" t="s">
        <v>226</v>
      </c>
      <c r="F351" s="301" t="s">
        <v>78</v>
      </c>
      <c r="G351" s="301" t="s">
        <v>77</v>
      </c>
      <c r="H351" s="303">
        <v>79239710000</v>
      </c>
      <c r="I351" s="303">
        <v>76173769372</v>
      </c>
      <c r="J351" s="303">
        <v>60125064129</v>
      </c>
      <c r="K351" s="304">
        <f t="shared" si="18"/>
        <v>0.78931454521273581</v>
      </c>
      <c r="L351" s="303">
        <v>46134070645</v>
      </c>
      <c r="M351" s="304">
        <f t="shared" si="17"/>
        <v>0.60564248067731818</v>
      </c>
    </row>
    <row r="352" spans="1:13" x14ac:dyDescent="0.35">
      <c r="A352" s="301">
        <v>2015</v>
      </c>
      <c r="B352" s="301" t="s">
        <v>88</v>
      </c>
      <c r="C352" s="301" t="s">
        <v>42</v>
      </c>
      <c r="D352" s="302" t="s">
        <v>14</v>
      </c>
      <c r="E352" s="302" t="s">
        <v>226</v>
      </c>
      <c r="F352" s="301" t="s">
        <v>76</v>
      </c>
      <c r="G352" s="301" t="s">
        <v>77</v>
      </c>
      <c r="H352" s="303">
        <v>9382522000</v>
      </c>
      <c r="I352" s="303">
        <v>9382522000</v>
      </c>
      <c r="J352" s="303">
        <v>7903044200</v>
      </c>
      <c r="K352" s="304">
        <f t="shared" si="18"/>
        <v>0.84231555225769783</v>
      </c>
      <c r="L352" s="303">
        <v>7522914286</v>
      </c>
      <c r="M352" s="304">
        <f t="shared" si="17"/>
        <v>0.8018008682526937</v>
      </c>
    </row>
    <row r="353" spans="1:13" x14ac:dyDescent="0.35">
      <c r="A353" s="301">
        <v>2015</v>
      </c>
      <c r="B353" s="301" t="s">
        <v>88</v>
      </c>
      <c r="C353" s="301" t="s">
        <v>42</v>
      </c>
      <c r="D353" s="302" t="s">
        <v>14</v>
      </c>
      <c r="E353" s="302" t="s">
        <v>226</v>
      </c>
      <c r="F353" s="301" t="s">
        <v>78</v>
      </c>
      <c r="G353" s="301" t="s">
        <v>77</v>
      </c>
      <c r="H353" s="303">
        <v>26296000000</v>
      </c>
      <c r="I353" s="303">
        <v>26296000000</v>
      </c>
      <c r="J353" s="303">
        <v>26243694880</v>
      </c>
      <c r="K353" s="304">
        <f t="shared" si="18"/>
        <v>0.99801090964405237</v>
      </c>
      <c r="L353" s="303">
        <v>16261530579</v>
      </c>
      <c r="M353" s="304">
        <f t="shared" si="17"/>
        <v>0.61840320120930936</v>
      </c>
    </row>
    <row r="354" spans="1:13" x14ac:dyDescent="0.35">
      <c r="A354" s="301">
        <v>2015</v>
      </c>
      <c r="B354" s="301" t="s">
        <v>88</v>
      </c>
      <c r="C354" s="301" t="s">
        <v>43</v>
      </c>
      <c r="D354" s="302" t="s">
        <v>22</v>
      </c>
      <c r="E354" s="302" t="s">
        <v>226</v>
      </c>
      <c r="F354" s="301" t="s">
        <v>76</v>
      </c>
      <c r="G354" s="301" t="s">
        <v>77</v>
      </c>
      <c r="H354" s="303">
        <v>49851235000</v>
      </c>
      <c r="I354" s="303">
        <v>49851235000</v>
      </c>
      <c r="J354" s="303">
        <v>43629465163</v>
      </c>
      <c r="K354" s="304">
        <f t="shared" si="18"/>
        <v>0.87519326578368617</v>
      </c>
      <c r="L354" s="303">
        <v>41941483690</v>
      </c>
      <c r="M354" s="304">
        <f t="shared" si="17"/>
        <v>0.84133289155223534</v>
      </c>
    </row>
    <row r="355" spans="1:13" x14ac:dyDescent="0.35">
      <c r="A355" s="301">
        <v>2015</v>
      </c>
      <c r="B355" s="301" t="s">
        <v>88</v>
      </c>
      <c r="C355" s="301" t="s">
        <v>43</v>
      </c>
      <c r="D355" s="302" t="s">
        <v>22</v>
      </c>
      <c r="E355" s="302" t="s">
        <v>226</v>
      </c>
      <c r="F355" s="301" t="s">
        <v>78</v>
      </c>
      <c r="G355" s="301" t="s">
        <v>77</v>
      </c>
      <c r="H355" s="303">
        <v>30098587000</v>
      </c>
      <c r="I355" s="303">
        <v>30098587000</v>
      </c>
      <c r="J355" s="303">
        <v>30007193133</v>
      </c>
      <c r="K355" s="304">
        <f t="shared" si="18"/>
        <v>0.99696351636041913</v>
      </c>
      <c r="L355" s="303">
        <v>15147560984</v>
      </c>
      <c r="M355" s="304">
        <f t="shared" si="17"/>
        <v>0.50326485372884777</v>
      </c>
    </row>
    <row r="356" spans="1:13" x14ac:dyDescent="0.35">
      <c r="A356" s="301">
        <v>2015</v>
      </c>
      <c r="B356" s="301" t="s">
        <v>88</v>
      </c>
      <c r="C356" s="301" t="s">
        <v>44</v>
      </c>
      <c r="D356" s="302" t="s">
        <v>12</v>
      </c>
      <c r="E356" s="302" t="s">
        <v>226</v>
      </c>
      <c r="F356" s="301" t="s">
        <v>76</v>
      </c>
      <c r="G356" s="301" t="s">
        <v>77</v>
      </c>
      <c r="H356" s="303">
        <v>0</v>
      </c>
      <c r="I356" s="303">
        <v>0</v>
      </c>
      <c r="J356" s="303">
        <v>0</v>
      </c>
      <c r="K356" s="304">
        <v>0</v>
      </c>
      <c r="L356" s="303">
        <v>0</v>
      </c>
      <c r="M356" s="304">
        <v>0</v>
      </c>
    </row>
    <row r="357" spans="1:13" x14ac:dyDescent="0.35">
      <c r="A357" s="301">
        <v>2015</v>
      </c>
      <c r="B357" s="301" t="s">
        <v>88</v>
      </c>
      <c r="C357" s="301" t="s">
        <v>44</v>
      </c>
      <c r="D357" s="302" t="s">
        <v>12</v>
      </c>
      <c r="E357" s="302" t="s">
        <v>226</v>
      </c>
      <c r="F357" s="301" t="s">
        <v>78</v>
      </c>
      <c r="G357" s="301" t="s">
        <v>77</v>
      </c>
      <c r="H357" s="303">
        <v>0</v>
      </c>
      <c r="I357" s="303">
        <v>0</v>
      </c>
      <c r="J357" s="303">
        <v>0</v>
      </c>
      <c r="K357" s="304">
        <v>0</v>
      </c>
      <c r="L357" s="303">
        <v>0</v>
      </c>
      <c r="M357" s="304">
        <v>0</v>
      </c>
    </row>
    <row r="358" spans="1:13" x14ac:dyDescent="0.35">
      <c r="A358" s="301">
        <v>2015</v>
      </c>
      <c r="B358" s="301" t="s">
        <v>88</v>
      </c>
      <c r="C358" s="301" t="s">
        <v>45</v>
      </c>
      <c r="D358" s="302" t="s">
        <v>22</v>
      </c>
      <c r="E358" s="302" t="s">
        <v>226</v>
      </c>
      <c r="F358" s="301" t="s">
        <v>76</v>
      </c>
      <c r="G358" s="301" t="s">
        <v>77</v>
      </c>
      <c r="H358" s="303">
        <v>0</v>
      </c>
      <c r="I358" s="303">
        <v>0</v>
      </c>
      <c r="J358" s="303">
        <v>0</v>
      </c>
      <c r="K358" s="304">
        <v>0</v>
      </c>
      <c r="L358" s="303">
        <v>0</v>
      </c>
      <c r="M358" s="304">
        <v>0</v>
      </c>
    </row>
    <row r="359" spans="1:13" x14ac:dyDescent="0.35">
      <c r="A359" s="301">
        <v>2015</v>
      </c>
      <c r="B359" s="301" t="s">
        <v>88</v>
      </c>
      <c r="C359" s="301" t="s">
        <v>45</v>
      </c>
      <c r="D359" s="302" t="s">
        <v>22</v>
      </c>
      <c r="E359" s="302" t="s">
        <v>226</v>
      </c>
      <c r="F359" s="301" t="s">
        <v>78</v>
      </c>
      <c r="G359" s="301" t="s">
        <v>77</v>
      </c>
      <c r="H359" s="303">
        <v>0</v>
      </c>
      <c r="I359" s="303">
        <v>0</v>
      </c>
      <c r="J359" s="303">
        <v>0</v>
      </c>
      <c r="K359" s="304">
        <v>0</v>
      </c>
      <c r="L359" s="303">
        <v>0</v>
      </c>
      <c r="M359" s="304">
        <v>0</v>
      </c>
    </row>
    <row r="360" spans="1:13" x14ac:dyDescent="0.35">
      <c r="A360" s="301">
        <v>2015</v>
      </c>
      <c r="B360" s="301" t="s">
        <v>88</v>
      </c>
      <c r="C360" s="301" t="s">
        <v>46</v>
      </c>
      <c r="D360" s="302" t="s">
        <v>10</v>
      </c>
      <c r="E360" s="302" t="s">
        <v>228</v>
      </c>
      <c r="F360" s="301" t="s">
        <v>76</v>
      </c>
      <c r="G360" s="301" t="s">
        <v>77</v>
      </c>
      <c r="H360" s="303">
        <v>8933770000</v>
      </c>
      <c r="I360" s="303">
        <v>8933770000</v>
      </c>
      <c r="J360" s="303">
        <v>8630512261</v>
      </c>
      <c r="K360" s="304">
        <f t="shared" ref="K360:K407" si="19">+J360/I360</f>
        <v>0.96605489742852124</v>
      </c>
      <c r="L360" s="303">
        <v>8206723807</v>
      </c>
      <c r="M360" s="304">
        <f t="shared" ref="M360:M402" si="20">+L360/I360</f>
        <v>0.91861821011734124</v>
      </c>
    </row>
    <row r="361" spans="1:13" x14ac:dyDescent="0.35">
      <c r="A361" s="301">
        <v>2015</v>
      </c>
      <c r="B361" s="301" t="s">
        <v>88</v>
      </c>
      <c r="C361" s="301" t="s">
        <v>46</v>
      </c>
      <c r="D361" s="302" t="s">
        <v>10</v>
      </c>
      <c r="E361" s="302" t="s">
        <v>228</v>
      </c>
      <c r="F361" s="301" t="s">
        <v>78</v>
      </c>
      <c r="G361" s="301" t="s">
        <v>77</v>
      </c>
      <c r="H361" s="303">
        <v>40880300000</v>
      </c>
      <c r="I361" s="303">
        <v>43180300000</v>
      </c>
      <c r="J361" s="303">
        <v>36426554020</v>
      </c>
      <c r="K361" s="304">
        <f t="shared" si="19"/>
        <v>0.84359196253847235</v>
      </c>
      <c r="L361" s="303">
        <v>25984789721</v>
      </c>
      <c r="M361" s="304">
        <f t="shared" si="20"/>
        <v>0.60177418223124901</v>
      </c>
    </row>
    <row r="362" spans="1:13" x14ac:dyDescent="0.35">
      <c r="A362" s="301">
        <v>2015</v>
      </c>
      <c r="B362" s="301" t="s">
        <v>88</v>
      </c>
      <c r="C362" s="301" t="s">
        <v>47</v>
      </c>
      <c r="D362" s="302" t="s">
        <v>21</v>
      </c>
      <c r="E362" s="302" t="s">
        <v>228</v>
      </c>
      <c r="F362" s="301" t="s">
        <v>76</v>
      </c>
      <c r="G362" s="301" t="s">
        <v>77</v>
      </c>
      <c r="H362" s="303">
        <v>20402400000</v>
      </c>
      <c r="I362" s="303">
        <v>21444561000</v>
      </c>
      <c r="J362" s="303">
        <v>20028367099</v>
      </c>
      <c r="K362" s="304">
        <f t="shared" si="19"/>
        <v>0.93396022884310848</v>
      </c>
      <c r="L362" s="303">
        <v>15230224431</v>
      </c>
      <c r="M362" s="304">
        <f t="shared" si="20"/>
        <v>0.71021385940239112</v>
      </c>
    </row>
    <row r="363" spans="1:13" x14ac:dyDescent="0.35">
      <c r="A363" s="301">
        <v>2015</v>
      </c>
      <c r="B363" s="301" t="s">
        <v>88</v>
      </c>
      <c r="C363" s="301" t="s">
        <v>47</v>
      </c>
      <c r="D363" s="302" t="s">
        <v>21</v>
      </c>
      <c r="E363" s="302" t="s">
        <v>228</v>
      </c>
      <c r="F363" s="301" t="s">
        <v>78</v>
      </c>
      <c r="G363" s="301" t="s">
        <v>77</v>
      </c>
      <c r="H363" s="303">
        <v>2146402481000</v>
      </c>
      <c r="I363" s="303">
        <v>2101604481000</v>
      </c>
      <c r="J363" s="303">
        <v>1738236207947</v>
      </c>
      <c r="K363" s="304">
        <f t="shared" si="19"/>
        <v>0.82709959160341173</v>
      </c>
      <c r="L363" s="303">
        <v>1521009748722</v>
      </c>
      <c r="M363" s="304">
        <f t="shared" si="20"/>
        <v>0.72373739325025732</v>
      </c>
    </row>
    <row r="364" spans="1:13" x14ac:dyDescent="0.35">
      <c r="A364" s="301">
        <v>2015</v>
      </c>
      <c r="B364" s="301" t="s">
        <v>88</v>
      </c>
      <c r="C364" s="301" t="s">
        <v>47</v>
      </c>
      <c r="D364" s="302" t="s">
        <v>21</v>
      </c>
      <c r="E364" s="302" t="s">
        <v>228</v>
      </c>
      <c r="F364" s="301" t="s">
        <v>80</v>
      </c>
      <c r="G364" s="301" t="s">
        <v>77</v>
      </c>
      <c r="H364" s="303">
        <v>3008735000</v>
      </c>
      <c r="I364" s="303">
        <v>3008735000</v>
      </c>
      <c r="J364" s="303">
        <v>2838009044</v>
      </c>
      <c r="K364" s="304">
        <f t="shared" si="19"/>
        <v>0.94325656596543062</v>
      </c>
      <c r="L364" s="303">
        <v>2838009044</v>
      </c>
      <c r="M364" s="304">
        <f t="shared" si="20"/>
        <v>0.94325656596543062</v>
      </c>
    </row>
    <row r="365" spans="1:13" x14ac:dyDescent="0.35">
      <c r="A365" s="301">
        <v>2015</v>
      </c>
      <c r="B365" s="301" t="s">
        <v>88</v>
      </c>
      <c r="C365" s="301" t="s">
        <v>48</v>
      </c>
      <c r="D365" s="302" t="s">
        <v>8</v>
      </c>
      <c r="E365" s="302" t="s">
        <v>228</v>
      </c>
      <c r="F365" s="301" t="s">
        <v>76</v>
      </c>
      <c r="G365" s="301" t="s">
        <v>77</v>
      </c>
      <c r="H365" s="303">
        <v>10413986000</v>
      </c>
      <c r="I365" s="303">
        <v>10413986000</v>
      </c>
      <c r="J365" s="303">
        <v>8732227145</v>
      </c>
      <c r="K365" s="304">
        <f t="shared" si="19"/>
        <v>0.83850959133227176</v>
      </c>
      <c r="L365" s="303">
        <v>8340401379</v>
      </c>
      <c r="M365" s="304">
        <f t="shared" si="20"/>
        <v>0.8008846352395711</v>
      </c>
    </row>
    <row r="366" spans="1:13" x14ac:dyDescent="0.35">
      <c r="A366" s="301">
        <v>2015</v>
      </c>
      <c r="B366" s="301" t="s">
        <v>88</v>
      </c>
      <c r="C366" s="301" t="s">
        <v>48</v>
      </c>
      <c r="D366" s="302" t="s">
        <v>8</v>
      </c>
      <c r="E366" s="302" t="s">
        <v>228</v>
      </c>
      <c r="F366" s="301" t="s">
        <v>78</v>
      </c>
      <c r="G366" s="301" t="s">
        <v>77</v>
      </c>
      <c r="H366" s="303">
        <v>11766716000</v>
      </c>
      <c r="I366" s="303">
        <v>18561716000</v>
      </c>
      <c r="J366" s="303">
        <v>15339456045</v>
      </c>
      <c r="K366" s="304">
        <f t="shared" si="19"/>
        <v>0.82640290612139522</v>
      </c>
      <c r="L366" s="303">
        <v>7532912689</v>
      </c>
      <c r="M366" s="304">
        <f t="shared" si="20"/>
        <v>0.4058306187315871</v>
      </c>
    </row>
    <row r="367" spans="1:13" x14ac:dyDescent="0.35">
      <c r="A367" s="301">
        <v>2015</v>
      </c>
      <c r="B367" s="301" t="s">
        <v>88</v>
      </c>
      <c r="C367" s="301" t="s">
        <v>49</v>
      </c>
      <c r="D367" s="302" t="s">
        <v>18</v>
      </c>
      <c r="E367" s="302" t="s">
        <v>228</v>
      </c>
      <c r="F367" s="301" t="s">
        <v>76</v>
      </c>
      <c r="G367" s="301" t="s">
        <v>77</v>
      </c>
      <c r="H367" s="303">
        <v>53737063000</v>
      </c>
      <c r="I367" s="303">
        <v>53737063000</v>
      </c>
      <c r="J367" s="303">
        <v>49743259104</v>
      </c>
      <c r="K367" s="304">
        <f t="shared" si="19"/>
        <v>0.92567878344970211</v>
      </c>
      <c r="L367" s="303">
        <v>47015613874</v>
      </c>
      <c r="M367" s="304">
        <f t="shared" si="20"/>
        <v>0.8749196783233204</v>
      </c>
    </row>
    <row r="368" spans="1:13" x14ac:dyDescent="0.35">
      <c r="A368" s="301">
        <v>2015</v>
      </c>
      <c r="B368" s="301" t="s">
        <v>88</v>
      </c>
      <c r="C368" s="301" t="s">
        <v>49</v>
      </c>
      <c r="D368" s="302" t="s">
        <v>18</v>
      </c>
      <c r="E368" s="302" t="s">
        <v>228</v>
      </c>
      <c r="F368" s="301" t="s">
        <v>79</v>
      </c>
      <c r="G368" s="301" t="s">
        <v>77</v>
      </c>
      <c r="H368" s="303">
        <v>0</v>
      </c>
      <c r="I368" s="303">
        <v>0</v>
      </c>
      <c r="J368" s="303">
        <v>0</v>
      </c>
      <c r="K368" s="304">
        <v>0</v>
      </c>
      <c r="L368" s="303">
        <v>0</v>
      </c>
      <c r="M368" s="304">
        <v>0</v>
      </c>
    </row>
    <row r="369" spans="1:13" x14ac:dyDescent="0.35">
      <c r="A369" s="301">
        <v>2015</v>
      </c>
      <c r="B369" s="301" t="s">
        <v>88</v>
      </c>
      <c r="C369" s="301" t="s">
        <v>49</v>
      </c>
      <c r="D369" s="302" t="s">
        <v>18</v>
      </c>
      <c r="E369" s="302" t="s">
        <v>228</v>
      </c>
      <c r="F369" s="301" t="s">
        <v>78</v>
      </c>
      <c r="G369" s="301" t="s">
        <v>77</v>
      </c>
      <c r="H369" s="303">
        <v>791696757000</v>
      </c>
      <c r="I369" s="303">
        <v>791696757000</v>
      </c>
      <c r="J369" s="303">
        <v>640865651796</v>
      </c>
      <c r="K369" s="304">
        <f t="shared" si="19"/>
        <v>0.8094837399921293</v>
      </c>
      <c r="L369" s="303">
        <v>253201409000</v>
      </c>
      <c r="M369" s="304">
        <f t="shared" si="20"/>
        <v>0.31982120270324665</v>
      </c>
    </row>
    <row r="370" spans="1:13" x14ac:dyDescent="0.35">
      <c r="A370" s="301">
        <v>2015</v>
      </c>
      <c r="B370" s="301" t="s">
        <v>88</v>
      </c>
      <c r="C370" s="301" t="s">
        <v>49</v>
      </c>
      <c r="D370" s="302" t="s">
        <v>18</v>
      </c>
      <c r="E370" s="302" t="s">
        <v>228</v>
      </c>
      <c r="F370" s="301" t="s">
        <v>80</v>
      </c>
      <c r="G370" s="301" t="s">
        <v>77</v>
      </c>
      <c r="H370" s="303">
        <v>0</v>
      </c>
      <c r="I370" s="303">
        <v>0</v>
      </c>
      <c r="J370" s="303">
        <v>0</v>
      </c>
      <c r="K370" s="304">
        <v>0</v>
      </c>
      <c r="L370" s="303">
        <v>0</v>
      </c>
      <c r="M370" s="304">
        <v>0</v>
      </c>
    </row>
    <row r="371" spans="1:13" x14ac:dyDescent="0.35">
      <c r="A371" s="301">
        <v>2015</v>
      </c>
      <c r="B371" s="301" t="s">
        <v>88</v>
      </c>
      <c r="C371" s="301" t="s">
        <v>50</v>
      </c>
      <c r="D371" s="302" t="s">
        <v>16</v>
      </c>
      <c r="E371" s="302" t="s">
        <v>228</v>
      </c>
      <c r="F371" s="301" t="s">
        <v>76</v>
      </c>
      <c r="G371" s="301" t="s">
        <v>77</v>
      </c>
      <c r="H371" s="303">
        <v>418914896000</v>
      </c>
      <c r="I371" s="303">
        <v>418914896000</v>
      </c>
      <c r="J371" s="303">
        <v>373115785415</v>
      </c>
      <c r="K371" s="304">
        <f t="shared" si="19"/>
        <v>0.89067204097464225</v>
      </c>
      <c r="L371" s="303">
        <v>371847178839</v>
      </c>
      <c r="M371" s="304">
        <f t="shared" si="20"/>
        <v>0.88764372522814272</v>
      </c>
    </row>
    <row r="372" spans="1:13" x14ac:dyDescent="0.35">
      <c r="A372" s="301">
        <v>2015</v>
      </c>
      <c r="B372" s="301" t="s">
        <v>88</v>
      </c>
      <c r="C372" s="301" t="s">
        <v>50</v>
      </c>
      <c r="D372" s="302" t="s">
        <v>16</v>
      </c>
      <c r="E372" s="302" t="s">
        <v>228</v>
      </c>
      <c r="F372" s="301" t="s">
        <v>79</v>
      </c>
      <c r="G372" s="301" t="s">
        <v>77</v>
      </c>
      <c r="H372" s="303">
        <v>217711857000</v>
      </c>
      <c r="I372" s="303">
        <v>217711857000</v>
      </c>
      <c r="J372" s="303">
        <v>142252555326</v>
      </c>
      <c r="K372" s="304">
        <f t="shared" si="19"/>
        <v>0.65339829114589754</v>
      </c>
      <c r="L372" s="303">
        <v>142252555326</v>
      </c>
      <c r="M372" s="304">
        <f t="shared" si="20"/>
        <v>0.65339829114589754</v>
      </c>
    </row>
    <row r="373" spans="1:13" x14ac:dyDescent="0.35">
      <c r="A373" s="301">
        <v>2015</v>
      </c>
      <c r="B373" s="301" t="s">
        <v>88</v>
      </c>
      <c r="C373" s="301" t="s">
        <v>50</v>
      </c>
      <c r="D373" s="302" t="s">
        <v>16</v>
      </c>
      <c r="E373" s="302" t="s">
        <v>228</v>
      </c>
      <c r="F373" s="301" t="s">
        <v>78</v>
      </c>
      <c r="G373" s="301" t="s">
        <v>77</v>
      </c>
      <c r="H373" s="303">
        <v>3186252000</v>
      </c>
      <c r="I373" s="303">
        <v>3186252000</v>
      </c>
      <c r="J373" s="303">
        <v>2782485978</v>
      </c>
      <c r="K373" s="304">
        <f t="shared" si="19"/>
        <v>0.87327869170423433</v>
      </c>
      <c r="L373" s="303">
        <v>1826600920</v>
      </c>
      <c r="M373" s="304">
        <f t="shared" si="20"/>
        <v>0.5732757233263408</v>
      </c>
    </row>
    <row r="374" spans="1:13" x14ac:dyDescent="0.35">
      <c r="A374" s="301">
        <v>2015</v>
      </c>
      <c r="B374" s="301" t="s">
        <v>88</v>
      </c>
      <c r="C374" s="301" t="s">
        <v>51</v>
      </c>
      <c r="D374" s="302" t="s">
        <v>15</v>
      </c>
      <c r="E374" s="302" t="s">
        <v>228</v>
      </c>
      <c r="F374" s="301" t="s">
        <v>76</v>
      </c>
      <c r="G374" s="301" t="s">
        <v>77</v>
      </c>
      <c r="H374" s="303">
        <v>9404972000</v>
      </c>
      <c r="I374" s="303">
        <v>9522172000</v>
      </c>
      <c r="J374" s="303">
        <v>9214236246</v>
      </c>
      <c r="K374" s="304">
        <f t="shared" si="19"/>
        <v>0.96766118549423386</v>
      </c>
      <c r="L374" s="303">
        <v>8839007102</v>
      </c>
      <c r="M374" s="304">
        <f t="shared" si="20"/>
        <v>0.9282553499348678</v>
      </c>
    </row>
    <row r="375" spans="1:13" x14ac:dyDescent="0.35">
      <c r="A375" s="301">
        <v>2015</v>
      </c>
      <c r="B375" s="301" t="s">
        <v>88</v>
      </c>
      <c r="C375" s="301" t="s">
        <v>51</v>
      </c>
      <c r="D375" s="302" t="s">
        <v>15</v>
      </c>
      <c r="E375" s="302" t="s">
        <v>228</v>
      </c>
      <c r="F375" s="301" t="s">
        <v>78</v>
      </c>
      <c r="G375" s="301" t="s">
        <v>77</v>
      </c>
      <c r="H375" s="303">
        <v>104227470000</v>
      </c>
      <c r="I375" s="303">
        <v>117967917494</v>
      </c>
      <c r="J375" s="303">
        <v>107931448656</v>
      </c>
      <c r="K375" s="304">
        <f t="shared" si="19"/>
        <v>0.91492204786517095</v>
      </c>
      <c r="L375" s="303">
        <v>69026322288</v>
      </c>
      <c r="M375" s="304">
        <f t="shared" si="20"/>
        <v>0.5851279208307697</v>
      </c>
    </row>
    <row r="376" spans="1:13" x14ac:dyDescent="0.35">
      <c r="A376" s="301">
        <v>2015</v>
      </c>
      <c r="B376" s="301" t="s">
        <v>88</v>
      </c>
      <c r="C376" s="301" t="s">
        <v>52</v>
      </c>
      <c r="D376" s="302" t="s">
        <v>9</v>
      </c>
      <c r="E376" s="302" t="s">
        <v>228</v>
      </c>
      <c r="F376" s="301" t="s">
        <v>76</v>
      </c>
      <c r="G376" s="301" t="s">
        <v>77</v>
      </c>
      <c r="H376" s="303">
        <v>28431314000</v>
      </c>
      <c r="I376" s="303">
        <v>28431314000</v>
      </c>
      <c r="J376" s="303">
        <v>26165809309</v>
      </c>
      <c r="K376" s="304">
        <f t="shared" si="19"/>
        <v>0.92031656746501411</v>
      </c>
      <c r="L376" s="303">
        <v>25237563474</v>
      </c>
      <c r="M376" s="304">
        <f t="shared" si="20"/>
        <v>0.88766785362083511</v>
      </c>
    </row>
    <row r="377" spans="1:13" x14ac:dyDescent="0.35">
      <c r="A377" s="301">
        <v>2015</v>
      </c>
      <c r="B377" s="301" t="s">
        <v>88</v>
      </c>
      <c r="C377" s="301" t="s">
        <v>52</v>
      </c>
      <c r="D377" s="302" t="s">
        <v>9</v>
      </c>
      <c r="E377" s="302" t="s">
        <v>228</v>
      </c>
      <c r="F377" s="301" t="s">
        <v>79</v>
      </c>
      <c r="G377" s="301" t="s">
        <v>77</v>
      </c>
      <c r="H377" s="303">
        <v>0</v>
      </c>
      <c r="I377" s="303">
        <v>0</v>
      </c>
      <c r="J377" s="303">
        <v>0</v>
      </c>
      <c r="K377" s="304">
        <v>0</v>
      </c>
      <c r="L377" s="303">
        <v>0</v>
      </c>
      <c r="M377" s="304">
        <v>0</v>
      </c>
    </row>
    <row r="378" spans="1:13" x14ac:dyDescent="0.35">
      <c r="A378" s="301">
        <v>2015</v>
      </c>
      <c r="B378" s="301" t="s">
        <v>88</v>
      </c>
      <c r="C378" s="301" t="s">
        <v>52</v>
      </c>
      <c r="D378" s="302" t="s">
        <v>9</v>
      </c>
      <c r="E378" s="302" t="s">
        <v>228</v>
      </c>
      <c r="F378" s="301" t="s">
        <v>78</v>
      </c>
      <c r="G378" s="301" t="s">
        <v>77</v>
      </c>
      <c r="H378" s="303">
        <v>217392218000</v>
      </c>
      <c r="I378" s="303">
        <v>217392218000</v>
      </c>
      <c r="J378" s="303">
        <v>189565142834.88</v>
      </c>
      <c r="K378" s="304">
        <f t="shared" si="19"/>
        <v>0.87199599221569191</v>
      </c>
      <c r="L378" s="303">
        <v>113868888545</v>
      </c>
      <c r="M378" s="304">
        <f t="shared" si="20"/>
        <v>0.52379468590269407</v>
      </c>
    </row>
    <row r="379" spans="1:13" x14ac:dyDescent="0.35">
      <c r="A379" s="301">
        <v>2015</v>
      </c>
      <c r="B379" s="301" t="s">
        <v>88</v>
      </c>
      <c r="C379" s="301" t="s">
        <v>53</v>
      </c>
      <c r="D379" s="302" t="s">
        <v>9</v>
      </c>
      <c r="E379" s="302" t="s">
        <v>228</v>
      </c>
      <c r="F379" s="301" t="s">
        <v>76</v>
      </c>
      <c r="G379" s="301" t="s">
        <v>77</v>
      </c>
      <c r="H379" s="303">
        <v>5500699000</v>
      </c>
      <c r="I379" s="303">
        <v>5500699000</v>
      </c>
      <c r="J379" s="303">
        <v>4257837492</v>
      </c>
      <c r="K379" s="304">
        <f t="shared" si="19"/>
        <v>0.77405389605939168</v>
      </c>
      <c r="L379" s="303">
        <v>3776625225</v>
      </c>
      <c r="M379" s="304">
        <f t="shared" si="20"/>
        <v>0.68657187477446047</v>
      </c>
    </row>
    <row r="380" spans="1:13" x14ac:dyDescent="0.35">
      <c r="A380" s="301">
        <v>2015</v>
      </c>
      <c r="B380" s="301" t="s">
        <v>88</v>
      </c>
      <c r="C380" s="301" t="s">
        <v>53</v>
      </c>
      <c r="D380" s="302" t="s">
        <v>9</v>
      </c>
      <c r="E380" s="302" t="s">
        <v>228</v>
      </c>
      <c r="F380" s="301" t="s">
        <v>78</v>
      </c>
      <c r="G380" s="301" t="s">
        <v>77</v>
      </c>
      <c r="H380" s="303">
        <v>26405000000</v>
      </c>
      <c r="I380" s="303">
        <v>28334892185</v>
      </c>
      <c r="J380" s="303">
        <v>26929880859</v>
      </c>
      <c r="K380" s="304">
        <f t="shared" si="19"/>
        <v>0.95041409309671598</v>
      </c>
      <c r="L380" s="303">
        <v>12797063956</v>
      </c>
      <c r="M380" s="304">
        <f t="shared" si="20"/>
        <v>0.45163623254492363</v>
      </c>
    </row>
    <row r="381" spans="1:13" x14ac:dyDescent="0.35">
      <c r="A381" s="301">
        <v>2015</v>
      </c>
      <c r="B381" s="301" t="s">
        <v>88</v>
      </c>
      <c r="C381" s="301" t="s">
        <v>54</v>
      </c>
      <c r="D381" s="302" t="s">
        <v>17</v>
      </c>
      <c r="E381" s="302" t="s">
        <v>228</v>
      </c>
      <c r="F381" s="301" t="s">
        <v>76</v>
      </c>
      <c r="G381" s="301" t="s">
        <v>77</v>
      </c>
      <c r="H381" s="303">
        <v>11452247000</v>
      </c>
      <c r="I381" s="303">
        <v>11452247000</v>
      </c>
      <c r="J381" s="303">
        <v>10735110840</v>
      </c>
      <c r="K381" s="304">
        <f t="shared" si="19"/>
        <v>0.93738030973310305</v>
      </c>
      <c r="L381" s="303">
        <v>10639405653</v>
      </c>
      <c r="M381" s="304">
        <f t="shared" si="20"/>
        <v>0.92902341811174693</v>
      </c>
    </row>
    <row r="382" spans="1:13" x14ac:dyDescent="0.35">
      <c r="A382" s="301">
        <v>2015</v>
      </c>
      <c r="B382" s="301" t="s">
        <v>88</v>
      </c>
      <c r="C382" s="301" t="s">
        <v>54</v>
      </c>
      <c r="D382" s="302" t="s">
        <v>17</v>
      </c>
      <c r="E382" s="302" t="s">
        <v>228</v>
      </c>
      <c r="F382" s="301" t="s">
        <v>78</v>
      </c>
      <c r="G382" s="301" t="s">
        <v>77</v>
      </c>
      <c r="H382" s="303">
        <v>132383130000</v>
      </c>
      <c r="I382" s="303">
        <v>125852130000</v>
      </c>
      <c r="J382" s="303">
        <v>92837769551</v>
      </c>
      <c r="K382" s="304">
        <f t="shared" si="19"/>
        <v>0.7376734072836113</v>
      </c>
      <c r="L382" s="303">
        <v>82051677607</v>
      </c>
      <c r="M382" s="304">
        <f t="shared" si="20"/>
        <v>0.65196892263166306</v>
      </c>
    </row>
    <row r="383" spans="1:13" x14ac:dyDescent="0.35">
      <c r="A383" s="301">
        <v>2015</v>
      </c>
      <c r="B383" s="301" t="s">
        <v>88</v>
      </c>
      <c r="C383" s="301" t="s">
        <v>55</v>
      </c>
      <c r="D383" s="302" t="s">
        <v>9</v>
      </c>
      <c r="E383" s="302" t="s">
        <v>228</v>
      </c>
      <c r="F383" s="301" t="s">
        <v>76</v>
      </c>
      <c r="G383" s="301" t="s">
        <v>77</v>
      </c>
      <c r="H383" s="303">
        <v>3761761000</v>
      </c>
      <c r="I383" s="303">
        <v>3761761000</v>
      </c>
      <c r="J383" s="303">
        <v>3310864808</v>
      </c>
      <c r="K383" s="304">
        <f t="shared" si="19"/>
        <v>0.88013693799260506</v>
      </c>
      <c r="L383" s="303">
        <v>3172303170</v>
      </c>
      <c r="M383" s="304">
        <f t="shared" si="20"/>
        <v>0.84330268988380708</v>
      </c>
    </row>
    <row r="384" spans="1:13" x14ac:dyDescent="0.35">
      <c r="A384" s="301">
        <v>2015</v>
      </c>
      <c r="B384" s="301" t="s">
        <v>88</v>
      </c>
      <c r="C384" s="301" t="s">
        <v>55</v>
      </c>
      <c r="D384" s="302" t="s">
        <v>9</v>
      </c>
      <c r="E384" s="302" t="s">
        <v>228</v>
      </c>
      <c r="F384" s="301" t="s">
        <v>78</v>
      </c>
      <c r="G384" s="301" t="s">
        <v>77</v>
      </c>
      <c r="H384" s="303">
        <v>3544000000</v>
      </c>
      <c r="I384" s="303">
        <v>3544000000</v>
      </c>
      <c r="J384" s="303">
        <v>3498201665</v>
      </c>
      <c r="K384" s="304">
        <f t="shared" si="19"/>
        <v>0.98707721924379233</v>
      </c>
      <c r="L384" s="303">
        <v>3005557152</v>
      </c>
      <c r="M384" s="304">
        <f t="shared" si="20"/>
        <v>0.84806917381489844</v>
      </c>
    </row>
    <row r="385" spans="1:13" x14ac:dyDescent="0.35">
      <c r="A385" s="301">
        <v>2015</v>
      </c>
      <c r="B385" s="301" t="s">
        <v>88</v>
      </c>
      <c r="C385" s="301" t="s">
        <v>56</v>
      </c>
      <c r="D385" s="302" t="s">
        <v>9</v>
      </c>
      <c r="E385" s="302" t="s">
        <v>228</v>
      </c>
      <c r="F385" s="301" t="s">
        <v>76</v>
      </c>
      <c r="G385" s="301" t="s">
        <v>77</v>
      </c>
      <c r="H385" s="303">
        <v>22155894000</v>
      </c>
      <c r="I385" s="303">
        <v>22155894000</v>
      </c>
      <c r="J385" s="303">
        <v>20816926277</v>
      </c>
      <c r="K385" s="304">
        <f t="shared" si="19"/>
        <v>0.9395660710869983</v>
      </c>
      <c r="L385" s="303">
        <v>20577927736</v>
      </c>
      <c r="M385" s="304">
        <f t="shared" si="20"/>
        <v>0.92877893963565628</v>
      </c>
    </row>
    <row r="386" spans="1:13" x14ac:dyDescent="0.35">
      <c r="A386" s="301">
        <v>2015</v>
      </c>
      <c r="B386" s="301" t="s">
        <v>88</v>
      </c>
      <c r="C386" s="301" t="s">
        <v>56</v>
      </c>
      <c r="D386" s="302" t="s">
        <v>9</v>
      </c>
      <c r="E386" s="302" t="s">
        <v>228</v>
      </c>
      <c r="F386" s="301" t="s">
        <v>78</v>
      </c>
      <c r="G386" s="301" t="s">
        <v>77</v>
      </c>
      <c r="H386" s="303">
        <v>26128500000</v>
      </c>
      <c r="I386" s="303">
        <v>26563447433</v>
      </c>
      <c r="J386" s="303">
        <v>25257779081</v>
      </c>
      <c r="K386" s="304">
        <f t="shared" si="19"/>
        <v>0.95084717993425971</v>
      </c>
      <c r="L386" s="303">
        <v>22350684331</v>
      </c>
      <c r="M386" s="304">
        <f t="shared" si="20"/>
        <v>0.84140751637656608</v>
      </c>
    </row>
    <row r="387" spans="1:13" x14ac:dyDescent="0.35">
      <c r="A387" s="301">
        <v>2015</v>
      </c>
      <c r="B387" s="301" t="s">
        <v>88</v>
      </c>
      <c r="C387" s="301" t="s">
        <v>57</v>
      </c>
      <c r="D387" s="302" t="s">
        <v>22</v>
      </c>
      <c r="E387" s="302" t="s">
        <v>228</v>
      </c>
      <c r="F387" s="301" t="s">
        <v>76</v>
      </c>
      <c r="G387" s="301" t="s">
        <v>77</v>
      </c>
      <c r="H387" s="303">
        <v>12177241000</v>
      </c>
      <c r="I387" s="303">
        <v>12177241000</v>
      </c>
      <c r="J387" s="303">
        <v>8822996962</v>
      </c>
      <c r="K387" s="304">
        <f t="shared" si="19"/>
        <v>0.72454811085696669</v>
      </c>
      <c r="L387" s="303">
        <v>7873803099</v>
      </c>
      <c r="M387" s="304">
        <f t="shared" si="20"/>
        <v>0.64659992349662787</v>
      </c>
    </row>
    <row r="388" spans="1:13" x14ac:dyDescent="0.35">
      <c r="A388" s="301">
        <v>2015</v>
      </c>
      <c r="B388" s="301" t="s">
        <v>88</v>
      </c>
      <c r="C388" s="301" t="s">
        <v>57</v>
      </c>
      <c r="D388" s="302" t="s">
        <v>22</v>
      </c>
      <c r="E388" s="302" t="s">
        <v>228</v>
      </c>
      <c r="F388" s="301" t="s">
        <v>79</v>
      </c>
      <c r="G388" s="301" t="s">
        <v>77</v>
      </c>
      <c r="H388" s="303">
        <v>0</v>
      </c>
      <c r="I388" s="303">
        <v>0</v>
      </c>
      <c r="J388" s="303">
        <v>0</v>
      </c>
      <c r="K388" s="304">
        <v>0</v>
      </c>
      <c r="L388" s="303">
        <v>0</v>
      </c>
      <c r="M388" s="304">
        <v>0</v>
      </c>
    </row>
    <row r="389" spans="1:13" x14ac:dyDescent="0.35">
      <c r="A389" s="301">
        <v>2015</v>
      </c>
      <c r="B389" s="301" t="s">
        <v>88</v>
      </c>
      <c r="C389" s="301" t="s">
        <v>57</v>
      </c>
      <c r="D389" s="302" t="s">
        <v>22</v>
      </c>
      <c r="E389" s="302" t="s">
        <v>228</v>
      </c>
      <c r="F389" s="301" t="s">
        <v>78</v>
      </c>
      <c r="G389" s="301" t="s">
        <v>77</v>
      </c>
      <c r="H389" s="303">
        <v>167251000000</v>
      </c>
      <c r="I389" s="303">
        <v>167251000000</v>
      </c>
      <c r="J389" s="303">
        <v>147127384911</v>
      </c>
      <c r="K389" s="304">
        <f t="shared" si="19"/>
        <v>0.87968015085709506</v>
      </c>
      <c r="L389" s="303">
        <v>97665873686</v>
      </c>
      <c r="M389" s="304">
        <f t="shared" si="20"/>
        <v>0.58394792070600476</v>
      </c>
    </row>
    <row r="390" spans="1:13" x14ac:dyDescent="0.35">
      <c r="A390" s="301">
        <v>2015</v>
      </c>
      <c r="B390" s="301" t="s">
        <v>88</v>
      </c>
      <c r="C390" s="301" t="s">
        <v>58</v>
      </c>
      <c r="D390" s="302" t="s">
        <v>8</v>
      </c>
      <c r="E390" s="302" t="s">
        <v>228</v>
      </c>
      <c r="F390" s="301" t="s">
        <v>76</v>
      </c>
      <c r="G390" s="301" t="s">
        <v>77</v>
      </c>
      <c r="H390" s="303">
        <v>6046958000</v>
      </c>
      <c r="I390" s="303">
        <v>6046958000</v>
      </c>
      <c r="J390" s="303">
        <v>5589852408</v>
      </c>
      <c r="K390" s="304">
        <f t="shared" si="19"/>
        <v>0.92440734795908952</v>
      </c>
      <c r="L390" s="303">
        <v>5290300262</v>
      </c>
      <c r="M390" s="304">
        <f t="shared" si="20"/>
        <v>0.87486968852768621</v>
      </c>
    </row>
    <row r="391" spans="1:13" x14ac:dyDescent="0.35">
      <c r="A391" s="301">
        <v>2015</v>
      </c>
      <c r="B391" s="301" t="s">
        <v>88</v>
      </c>
      <c r="C391" s="301" t="s">
        <v>58</v>
      </c>
      <c r="D391" s="302" t="s">
        <v>8</v>
      </c>
      <c r="E391" s="302" t="s">
        <v>228</v>
      </c>
      <c r="F391" s="301" t="s">
        <v>78</v>
      </c>
      <c r="G391" s="301" t="s">
        <v>77</v>
      </c>
      <c r="H391" s="303">
        <v>34463714000</v>
      </c>
      <c r="I391" s="303">
        <v>50775629826</v>
      </c>
      <c r="J391" s="303">
        <v>45952230062</v>
      </c>
      <c r="K391" s="304">
        <f t="shared" si="19"/>
        <v>0.90500561429707471</v>
      </c>
      <c r="L391" s="303">
        <v>23419581537</v>
      </c>
      <c r="M391" s="304">
        <f t="shared" si="20"/>
        <v>0.46123665264724784</v>
      </c>
    </row>
    <row r="392" spans="1:13" x14ac:dyDescent="0.35">
      <c r="A392" s="301">
        <v>2015</v>
      </c>
      <c r="B392" s="301" t="s">
        <v>88</v>
      </c>
      <c r="C392" s="301" t="s">
        <v>59</v>
      </c>
      <c r="D392" s="302" t="s">
        <v>11</v>
      </c>
      <c r="E392" s="302" t="s">
        <v>228</v>
      </c>
      <c r="F392" s="301" t="s">
        <v>76</v>
      </c>
      <c r="G392" s="301" t="s">
        <v>77</v>
      </c>
      <c r="H392" s="303">
        <v>4828126000</v>
      </c>
      <c r="I392" s="303">
        <v>4828126000</v>
      </c>
      <c r="J392" s="303">
        <v>4487658242</v>
      </c>
      <c r="K392" s="304">
        <f t="shared" si="19"/>
        <v>0.92948242071561515</v>
      </c>
      <c r="L392" s="303">
        <v>4348820315</v>
      </c>
      <c r="M392" s="304">
        <f t="shared" si="20"/>
        <v>0.90072635117641919</v>
      </c>
    </row>
    <row r="393" spans="1:13" x14ac:dyDescent="0.35">
      <c r="A393" s="301">
        <v>2015</v>
      </c>
      <c r="B393" s="301" t="s">
        <v>88</v>
      </c>
      <c r="C393" s="301" t="s">
        <v>59</v>
      </c>
      <c r="D393" s="302" t="s">
        <v>11</v>
      </c>
      <c r="E393" s="302" t="s">
        <v>228</v>
      </c>
      <c r="F393" s="301" t="s">
        <v>78</v>
      </c>
      <c r="G393" s="301" t="s">
        <v>77</v>
      </c>
      <c r="H393" s="303">
        <v>5553644000</v>
      </c>
      <c r="I393" s="303">
        <v>8813912826</v>
      </c>
      <c r="J393" s="303">
        <v>7704143990</v>
      </c>
      <c r="K393" s="304">
        <f t="shared" si="19"/>
        <v>0.87408897070931846</v>
      </c>
      <c r="L393" s="303">
        <v>6505043344</v>
      </c>
      <c r="M393" s="304">
        <f t="shared" si="20"/>
        <v>0.73804262334100834</v>
      </c>
    </row>
    <row r="394" spans="1:13" x14ac:dyDescent="0.35">
      <c r="A394" s="301">
        <v>2015</v>
      </c>
      <c r="B394" s="301" t="s">
        <v>88</v>
      </c>
      <c r="C394" s="301" t="s">
        <v>60</v>
      </c>
      <c r="D394" s="302" t="s">
        <v>14</v>
      </c>
      <c r="E394" s="302" t="s">
        <v>228</v>
      </c>
      <c r="F394" s="301" t="s">
        <v>76</v>
      </c>
      <c r="G394" s="301" t="s">
        <v>77</v>
      </c>
      <c r="H394" s="303">
        <v>11060503000</v>
      </c>
      <c r="I394" s="303">
        <v>11060503000</v>
      </c>
      <c r="J394" s="303">
        <v>10477597437</v>
      </c>
      <c r="K394" s="304">
        <f t="shared" si="19"/>
        <v>0.94729845803576929</v>
      </c>
      <c r="L394" s="303">
        <v>9913717754</v>
      </c>
      <c r="M394" s="304">
        <f t="shared" si="20"/>
        <v>0.89631708015449207</v>
      </c>
    </row>
    <row r="395" spans="1:13" x14ac:dyDescent="0.35">
      <c r="A395" s="301">
        <v>2015</v>
      </c>
      <c r="B395" s="301" t="s">
        <v>88</v>
      </c>
      <c r="C395" s="301" t="s">
        <v>60</v>
      </c>
      <c r="D395" s="302" t="s">
        <v>14</v>
      </c>
      <c r="E395" s="302" t="s">
        <v>228</v>
      </c>
      <c r="F395" s="301" t="s">
        <v>78</v>
      </c>
      <c r="G395" s="301" t="s">
        <v>77</v>
      </c>
      <c r="H395" s="303">
        <v>8701398000</v>
      </c>
      <c r="I395" s="303">
        <v>8701398000</v>
      </c>
      <c r="J395" s="303">
        <v>8694881790</v>
      </c>
      <c r="K395" s="304">
        <f t="shared" si="19"/>
        <v>0.9992511306803803</v>
      </c>
      <c r="L395" s="303">
        <v>8109434951</v>
      </c>
      <c r="M395" s="304">
        <f t="shared" si="20"/>
        <v>0.93196920207534473</v>
      </c>
    </row>
    <row r="396" spans="1:13" x14ac:dyDescent="0.35">
      <c r="A396" s="301">
        <v>2015</v>
      </c>
      <c r="B396" s="301" t="s">
        <v>88</v>
      </c>
      <c r="C396" s="301" t="s">
        <v>61</v>
      </c>
      <c r="D396" s="302" t="s">
        <v>10</v>
      </c>
      <c r="E396" s="302" t="s">
        <v>228</v>
      </c>
      <c r="F396" s="301" t="s">
        <v>76</v>
      </c>
      <c r="G396" s="301" t="s">
        <v>77</v>
      </c>
      <c r="H396" s="303">
        <v>4403312000</v>
      </c>
      <c r="I396" s="303">
        <v>4403312000</v>
      </c>
      <c r="J396" s="303">
        <v>4323503841</v>
      </c>
      <c r="K396" s="304">
        <f t="shared" si="19"/>
        <v>0.98187542490743329</v>
      </c>
      <c r="L396" s="303">
        <v>4060009703</v>
      </c>
      <c r="M396" s="304">
        <f t="shared" si="20"/>
        <v>0.92203543673489408</v>
      </c>
    </row>
    <row r="397" spans="1:13" x14ac:dyDescent="0.35">
      <c r="A397" s="301">
        <v>2015</v>
      </c>
      <c r="B397" s="301" t="s">
        <v>88</v>
      </c>
      <c r="C397" s="301" t="s">
        <v>61</v>
      </c>
      <c r="D397" s="302" t="s">
        <v>10</v>
      </c>
      <c r="E397" s="302" t="s">
        <v>228</v>
      </c>
      <c r="F397" s="301" t="s">
        <v>78</v>
      </c>
      <c r="G397" s="301" t="s">
        <v>77</v>
      </c>
      <c r="H397" s="303">
        <v>9200000000</v>
      </c>
      <c r="I397" s="303">
        <v>9200000000</v>
      </c>
      <c r="J397" s="303">
        <v>9062686986</v>
      </c>
      <c r="K397" s="304">
        <f t="shared" si="19"/>
        <v>0.98507467239130431</v>
      </c>
      <c r="L397" s="303">
        <v>7548184866</v>
      </c>
      <c r="M397" s="304">
        <f t="shared" si="20"/>
        <v>0.82045487673913042</v>
      </c>
    </row>
    <row r="398" spans="1:13" x14ac:dyDescent="0.35">
      <c r="A398" s="301">
        <v>2015</v>
      </c>
      <c r="B398" s="301" t="s">
        <v>88</v>
      </c>
      <c r="C398" s="301" t="s">
        <v>61</v>
      </c>
      <c r="D398" s="302" t="s">
        <v>10</v>
      </c>
      <c r="E398" s="302" t="s">
        <v>228</v>
      </c>
      <c r="F398" s="301" t="s">
        <v>80</v>
      </c>
      <c r="G398" s="301" t="s">
        <v>77</v>
      </c>
      <c r="H398" s="303">
        <v>0</v>
      </c>
      <c r="I398" s="303">
        <v>0</v>
      </c>
      <c r="J398" s="303">
        <v>0</v>
      </c>
      <c r="K398" s="304">
        <v>0</v>
      </c>
      <c r="L398" s="303">
        <v>0</v>
      </c>
      <c r="M398" s="304">
        <v>0</v>
      </c>
    </row>
    <row r="399" spans="1:13" x14ac:dyDescent="0.35">
      <c r="A399" s="301">
        <v>2015</v>
      </c>
      <c r="B399" s="301" t="s">
        <v>88</v>
      </c>
      <c r="C399" s="301" t="s">
        <v>62</v>
      </c>
      <c r="D399" s="302" t="s">
        <v>9</v>
      </c>
      <c r="E399" s="302" t="s">
        <v>228</v>
      </c>
      <c r="F399" s="301" t="s">
        <v>76</v>
      </c>
      <c r="G399" s="301" t="s">
        <v>77</v>
      </c>
      <c r="H399" s="303">
        <v>9127006000</v>
      </c>
      <c r="I399" s="303">
        <v>9382564795</v>
      </c>
      <c r="J399" s="303">
        <v>9128940444</v>
      </c>
      <c r="K399" s="304">
        <f t="shared" si="19"/>
        <v>0.97296854788200804</v>
      </c>
      <c r="L399" s="303">
        <v>7957207100</v>
      </c>
      <c r="M399" s="304">
        <f t="shared" si="20"/>
        <v>0.84808442828344999</v>
      </c>
    </row>
    <row r="400" spans="1:13" x14ac:dyDescent="0.35">
      <c r="A400" s="301">
        <v>2015</v>
      </c>
      <c r="B400" s="301" t="s">
        <v>88</v>
      </c>
      <c r="C400" s="301" t="s">
        <v>62</v>
      </c>
      <c r="D400" s="302" t="s">
        <v>9</v>
      </c>
      <c r="E400" s="302" t="s">
        <v>228</v>
      </c>
      <c r="F400" s="301" t="s">
        <v>78</v>
      </c>
      <c r="G400" s="301" t="s">
        <v>77</v>
      </c>
      <c r="H400" s="303">
        <v>128535000000</v>
      </c>
      <c r="I400" s="303">
        <v>137455522992</v>
      </c>
      <c r="J400" s="303">
        <v>131456756786</v>
      </c>
      <c r="K400" s="304">
        <f t="shared" si="19"/>
        <v>0.95635849272968732</v>
      </c>
      <c r="L400" s="303">
        <v>117804217946</v>
      </c>
      <c r="M400" s="304">
        <f t="shared" si="20"/>
        <v>0.85703517313637723</v>
      </c>
    </row>
    <row r="401" spans="1:13" x14ac:dyDescent="0.35">
      <c r="A401" s="301">
        <v>2015</v>
      </c>
      <c r="B401" s="301" t="s">
        <v>88</v>
      </c>
      <c r="C401" s="301" t="s">
        <v>63</v>
      </c>
      <c r="D401" s="302" t="s">
        <v>16</v>
      </c>
      <c r="E401" s="302" t="s">
        <v>228</v>
      </c>
      <c r="F401" s="301" t="s">
        <v>76</v>
      </c>
      <c r="G401" s="301" t="s">
        <v>77</v>
      </c>
      <c r="H401" s="303">
        <v>39350237000</v>
      </c>
      <c r="I401" s="303">
        <v>39546074460</v>
      </c>
      <c r="J401" s="303">
        <v>35335412045</v>
      </c>
      <c r="K401" s="304">
        <f t="shared" si="19"/>
        <v>0.8935251482606954</v>
      </c>
      <c r="L401" s="303">
        <v>33193877760</v>
      </c>
      <c r="M401" s="304">
        <f t="shared" si="20"/>
        <v>0.83937225662119486</v>
      </c>
    </row>
    <row r="402" spans="1:13" x14ac:dyDescent="0.35">
      <c r="A402" s="301">
        <v>2015</v>
      </c>
      <c r="B402" s="301" t="s">
        <v>88</v>
      </c>
      <c r="C402" s="301" t="s">
        <v>63</v>
      </c>
      <c r="D402" s="302" t="s">
        <v>16</v>
      </c>
      <c r="E402" s="302" t="s">
        <v>228</v>
      </c>
      <c r="F402" s="301" t="s">
        <v>78</v>
      </c>
      <c r="G402" s="301" t="s">
        <v>77</v>
      </c>
      <c r="H402" s="303">
        <v>14184670000</v>
      </c>
      <c r="I402" s="303">
        <v>14388059672</v>
      </c>
      <c r="J402" s="303">
        <v>13802106706</v>
      </c>
      <c r="K402" s="304">
        <f t="shared" si="19"/>
        <v>0.95927505310946837</v>
      </c>
      <c r="L402" s="303">
        <v>10223354568</v>
      </c>
      <c r="M402" s="304">
        <f t="shared" si="20"/>
        <v>0.71054435421165518</v>
      </c>
    </row>
    <row r="403" spans="1:13" x14ac:dyDescent="0.35">
      <c r="A403" s="301">
        <v>2015</v>
      </c>
      <c r="B403" s="301" t="s">
        <v>88</v>
      </c>
      <c r="C403" s="301" t="s">
        <v>63</v>
      </c>
      <c r="D403" s="302" t="s">
        <v>16</v>
      </c>
      <c r="E403" s="302" t="s">
        <v>228</v>
      </c>
      <c r="F403" s="301" t="s">
        <v>80</v>
      </c>
      <c r="G403" s="301" t="s">
        <v>77</v>
      </c>
      <c r="H403" s="303">
        <v>0</v>
      </c>
      <c r="I403" s="303">
        <v>0</v>
      </c>
      <c r="J403" s="303">
        <v>0</v>
      </c>
      <c r="K403" s="304">
        <v>0</v>
      </c>
      <c r="L403" s="303">
        <v>0</v>
      </c>
      <c r="M403" s="304">
        <v>0</v>
      </c>
    </row>
    <row r="404" spans="1:13" x14ac:dyDescent="0.35">
      <c r="A404" s="301">
        <v>2015</v>
      </c>
      <c r="B404" s="301" t="s">
        <v>88</v>
      </c>
      <c r="C404" s="301" t="s">
        <v>64</v>
      </c>
      <c r="D404" s="302" t="s">
        <v>18</v>
      </c>
      <c r="E404" s="302" t="s">
        <v>228</v>
      </c>
      <c r="F404" s="301" t="s">
        <v>76</v>
      </c>
      <c r="G404" s="301" t="s">
        <v>77</v>
      </c>
      <c r="H404" s="303">
        <v>17916762000</v>
      </c>
      <c r="I404" s="303">
        <v>17916762000</v>
      </c>
      <c r="J404" s="303">
        <v>15858072597</v>
      </c>
      <c r="K404" s="304">
        <f t="shared" si="19"/>
        <v>0.88509701680471053</v>
      </c>
      <c r="L404" s="303">
        <v>14888042400</v>
      </c>
      <c r="M404" s="304">
        <f t="shared" ref="M404:M415" si="21">+L404/I404</f>
        <v>0.83095608458715919</v>
      </c>
    </row>
    <row r="405" spans="1:13" x14ac:dyDescent="0.35">
      <c r="A405" s="301">
        <v>2015</v>
      </c>
      <c r="B405" s="301" t="s">
        <v>88</v>
      </c>
      <c r="C405" s="301" t="s">
        <v>64</v>
      </c>
      <c r="D405" s="302" t="s">
        <v>18</v>
      </c>
      <c r="E405" s="302" t="s">
        <v>228</v>
      </c>
      <c r="F405" s="301" t="s">
        <v>78</v>
      </c>
      <c r="G405" s="301" t="s">
        <v>77</v>
      </c>
      <c r="H405" s="303">
        <v>206201249000</v>
      </c>
      <c r="I405" s="303">
        <v>202248438000</v>
      </c>
      <c r="J405" s="303">
        <v>158253861868</v>
      </c>
      <c r="K405" s="304">
        <f t="shared" si="19"/>
        <v>0.78247260365986115</v>
      </c>
      <c r="L405" s="303">
        <v>108213914058</v>
      </c>
      <c r="M405" s="304">
        <f t="shared" si="21"/>
        <v>0.5350543872086666</v>
      </c>
    </row>
    <row r="406" spans="1:13" x14ac:dyDescent="0.35">
      <c r="A406" s="301">
        <v>2015</v>
      </c>
      <c r="B406" s="301" t="s">
        <v>88</v>
      </c>
      <c r="C406" s="301" t="s">
        <v>65</v>
      </c>
      <c r="D406" s="302" t="s">
        <v>15</v>
      </c>
      <c r="E406" s="302" t="s">
        <v>228</v>
      </c>
      <c r="F406" s="301" t="s">
        <v>76</v>
      </c>
      <c r="G406" s="301" t="s">
        <v>77</v>
      </c>
      <c r="H406" s="303">
        <v>198020233000</v>
      </c>
      <c r="I406" s="303">
        <v>198020233000</v>
      </c>
      <c r="J406" s="303">
        <v>177187715396</v>
      </c>
      <c r="K406" s="304">
        <f t="shared" si="19"/>
        <v>0.89479601509205375</v>
      </c>
      <c r="L406" s="303">
        <v>127297848684</v>
      </c>
      <c r="M406" s="304">
        <f t="shared" si="21"/>
        <v>0.64285273658879094</v>
      </c>
    </row>
    <row r="407" spans="1:13" x14ac:dyDescent="0.35">
      <c r="A407" s="301">
        <v>2015</v>
      </c>
      <c r="B407" s="301" t="s">
        <v>88</v>
      </c>
      <c r="C407" s="301" t="s">
        <v>65</v>
      </c>
      <c r="D407" s="302" t="s">
        <v>15</v>
      </c>
      <c r="E407" s="302" t="s">
        <v>228</v>
      </c>
      <c r="F407" s="301" t="s">
        <v>78</v>
      </c>
      <c r="G407" s="301" t="s">
        <v>77</v>
      </c>
      <c r="H407" s="303">
        <v>199687660000</v>
      </c>
      <c r="I407" s="303">
        <v>199687660000</v>
      </c>
      <c r="J407" s="303">
        <v>182836076518</v>
      </c>
      <c r="K407" s="304">
        <f t="shared" si="19"/>
        <v>0.91561029118173853</v>
      </c>
      <c r="L407" s="303">
        <v>159110876425</v>
      </c>
      <c r="M407" s="304">
        <f t="shared" si="21"/>
        <v>0.79679874272150819</v>
      </c>
    </row>
    <row r="408" spans="1:13" x14ac:dyDescent="0.35">
      <c r="A408" s="301">
        <v>2015</v>
      </c>
      <c r="B408" s="301" t="s">
        <v>88</v>
      </c>
      <c r="C408" s="301" t="s">
        <v>66</v>
      </c>
      <c r="D408" s="302" t="s">
        <v>8</v>
      </c>
      <c r="E408" s="302" t="s">
        <v>228</v>
      </c>
      <c r="F408" s="301" t="s">
        <v>76</v>
      </c>
      <c r="G408" s="301" t="s">
        <v>77</v>
      </c>
      <c r="H408" s="303">
        <v>0</v>
      </c>
      <c r="I408" s="303">
        <v>0</v>
      </c>
      <c r="J408" s="303">
        <v>0</v>
      </c>
      <c r="K408" s="304">
        <v>0</v>
      </c>
      <c r="L408" s="303">
        <v>0</v>
      </c>
      <c r="M408" s="304">
        <v>0</v>
      </c>
    </row>
    <row r="409" spans="1:13" x14ac:dyDescent="0.35">
      <c r="A409" s="301">
        <v>2015</v>
      </c>
      <c r="B409" s="301" t="s">
        <v>88</v>
      </c>
      <c r="C409" s="301" t="s">
        <v>66</v>
      </c>
      <c r="D409" s="302" t="s">
        <v>8</v>
      </c>
      <c r="E409" s="302" t="s">
        <v>228</v>
      </c>
      <c r="F409" s="301" t="s">
        <v>78</v>
      </c>
      <c r="G409" s="301" t="s">
        <v>77</v>
      </c>
      <c r="H409" s="303">
        <v>0</v>
      </c>
      <c r="I409" s="303">
        <v>0</v>
      </c>
      <c r="J409" s="303">
        <v>0</v>
      </c>
      <c r="K409" s="304">
        <v>0</v>
      </c>
      <c r="L409" s="303">
        <v>0</v>
      </c>
      <c r="M409" s="304">
        <v>0</v>
      </c>
    </row>
    <row r="410" spans="1:13" x14ac:dyDescent="0.35">
      <c r="A410" s="301">
        <v>2015</v>
      </c>
      <c r="B410" s="301" t="s">
        <v>88</v>
      </c>
      <c r="C410" s="301" t="s">
        <v>67</v>
      </c>
      <c r="D410" s="302" t="s">
        <v>11</v>
      </c>
      <c r="E410" s="302" t="s">
        <v>229</v>
      </c>
      <c r="F410" s="301" t="s">
        <v>76</v>
      </c>
      <c r="G410" s="301" t="s">
        <v>77</v>
      </c>
      <c r="H410" s="303">
        <v>213853520000</v>
      </c>
      <c r="I410" s="303">
        <v>225325463606</v>
      </c>
      <c r="J410" s="303">
        <v>220839753441</v>
      </c>
      <c r="K410" s="304">
        <f t="shared" ref="K410" si="22">+J410/I410</f>
        <v>0.9800923069536267</v>
      </c>
      <c r="L410" s="303">
        <v>211129670449</v>
      </c>
      <c r="M410" s="304">
        <f t="shared" si="21"/>
        <v>0.93699871763351827</v>
      </c>
    </row>
    <row r="411" spans="1:13" x14ac:dyDescent="0.35">
      <c r="A411" s="301">
        <v>2015</v>
      </c>
      <c r="B411" s="301" t="s">
        <v>88</v>
      </c>
      <c r="C411" s="301" t="s">
        <v>67</v>
      </c>
      <c r="D411" s="302" t="s">
        <v>11</v>
      </c>
      <c r="E411" s="302" t="s">
        <v>229</v>
      </c>
      <c r="F411" s="301" t="s">
        <v>79</v>
      </c>
      <c r="G411" s="301" t="s">
        <v>77</v>
      </c>
      <c r="H411" s="303">
        <v>0</v>
      </c>
      <c r="I411" s="303">
        <v>0</v>
      </c>
      <c r="J411" s="303">
        <v>0</v>
      </c>
      <c r="K411" s="304">
        <v>0</v>
      </c>
      <c r="L411" s="303">
        <v>0</v>
      </c>
      <c r="M411" s="304">
        <v>0</v>
      </c>
    </row>
    <row r="412" spans="1:13" x14ac:dyDescent="0.35">
      <c r="A412" s="301">
        <v>2015</v>
      </c>
      <c r="B412" s="301" t="s">
        <v>88</v>
      </c>
      <c r="C412" s="301" t="s">
        <v>67</v>
      </c>
      <c r="D412" s="302" t="s">
        <v>11</v>
      </c>
      <c r="E412" s="302" t="s">
        <v>229</v>
      </c>
      <c r="F412" s="301" t="s">
        <v>78</v>
      </c>
      <c r="G412" s="301" t="s">
        <v>77</v>
      </c>
      <c r="H412" s="303">
        <v>44700000000</v>
      </c>
      <c r="I412" s="303">
        <v>58222189481</v>
      </c>
      <c r="J412" s="303">
        <v>24750840409</v>
      </c>
      <c r="K412" s="304">
        <f t="shared" ref="K412:K415" si="23">+J412/I412</f>
        <v>0.42511009341338996</v>
      </c>
      <c r="L412" s="303">
        <v>6457098880</v>
      </c>
      <c r="M412" s="304">
        <f t="shared" si="21"/>
        <v>0.11090443244335881</v>
      </c>
    </row>
    <row r="413" spans="1:13" x14ac:dyDescent="0.35">
      <c r="A413" s="301">
        <v>2015</v>
      </c>
      <c r="B413" s="301" t="s">
        <v>88</v>
      </c>
      <c r="C413" s="301" t="s">
        <v>67</v>
      </c>
      <c r="D413" s="302" t="s">
        <v>11</v>
      </c>
      <c r="E413" s="302" t="s">
        <v>229</v>
      </c>
      <c r="F413" s="301" t="s">
        <v>80</v>
      </c>
      <c r="G413" s="301" t="s">
        <v>77</v>
      </c>
      <c r="H413" s="303">
        <v>268055000</v>
      </c>
      <c r="I413" s="303">
        <v>268055000</v>
      </c>
      <c r="J413" s="303">
        <v>57000000</v>
      </c>
      <c r="K413" s="304">
        <f t="shared" si="23"/>
        <v>0.21264292775736324</v>
      </c>
      <c r="L413" s="303">
        <v>55450000</v>
      </c>
      <c r="M413" s="304">
        <f t="shared" si="21"/>
        <v>0.20686053235343493</v>
      </c>
    </row>
    <row r="414" spans="1:13" x14ac:dyDescent="0.35">
      <c r="A414" s="301">
        <v>2015</v>
      </c>
      <c r="B414" s="301" t="s">
        <v>88</v>
      </c>
      <c r="C414" s="301" t="s">
        <v>68</v>
      </c>
      <c r="D414" s="302" t="s">
        <v>19</v>
      </c>
      <c r="E414" s="302" t="s">
        <v>227</v>
      </c>
      <c r="F414" s="301" t="s">
        <v>76</v>
      </c>
      <c r="G414" s="301" t="s">
        <v>77</v>
      </c>
      <c r="H414" s="303">
        <v>101256903000</v>
      </c>
      <c r="I414" s="303">
        <v>101256903000</v>
      </c>
      <c r="J414" s="303">
        <v>99086626668</v>
      </c>
      <c r="K414" s="304">
        <f t="shared" si="23"/>
        <v>0.97856663330894089</v>
      </c>
      <c r="L414" s="303">
        <v>98013904466</v>
      </c>
      <c r="M414" s="304">
        <f t="shared" si="21"/>
        <v>0.96797256840849655</v>
      </c>
    </row>
    <row r="415" spans="1:13" x14ac:dyDescent="0.35">
      <c r="A415" s="301">
        <v>2015</v>
      </c>
      <c r="B415" s="301" t="s">
        <v>88</v>
      </c>
      <c r="C415" s="301" t="s">
        <v>68</v>
      </c>
      <c r="D415" s="302" t="s">
        <v>19</v>
      </c>
      <c r="E415" s="302" t="s">
        <v>227</v>
      </c>
      <c r="F415" s="301" t="s">
        <v>78</v>
      </c>
      <c r="G415" s="301" t="s">
        <v>77</v>
      </c>
      <c r="H415" s="303">
        <v>6126000000</v>
      </c>
      <c r="I415" s="303">
        <v>6126000000</v>
      </c>
      <c r="J415" s="303">
        <v>5182657068</v>
      </c>
      <c r="K415" s="304">
        <f t="shared" si="23"/>
        <v>0.84600996865817824</v>
      </c>
      <c r="L415" s="303">
        <v>2820700029</v>
      </c>
      <c r="M415" s="304">
        <f t="shared" si="21"/>
        <v>0.46044727864838392</v>
      </c>
    </row>
    <row r="416" spans="1:13" x14ac:dyDescent="0.35">
      <c r="A416" s="301">
        <v>2015</v>
      </c>
      <c r="B416" s="301" t="s">
        <v>88</v>
      </c>
      <c r="C416" s="301" t="s">
        <v>69</v>
      </c>
      <c r="D416" s="302" t="s">
        <v>11</v>
      </c>
      <c r="E416" s="302" t="s">
        <v>228</v>
      </c>
      <c r="F416" s="301" t="s">
        <v>76</v>
      </c>
      <c r="G416" s="301" t="s">
        <v>77</v>
      </c>
      <c r="H416" s="303">
        <v>0</v>
      </c>
      <c r="I416" s="303">
        <v>0</v>
      </c>
      <c r="J416" s="303">
        <v>0</v>
      </c>
      <c r="K416" s="304">
        <v>0</v>
      </c>
      <c r="L416" s="303">
        <v>0</v>
      </c>
      <c r="M416" s="304">
        <v>0</v>
      </c>
    </row>
    <row r="417" spans="1:13" x14ac:dyDescent="0.35">
      <c r="A417" s="301">
        <v>2015</v>
      </c>
      <c r="B417" s="301" t="s">
        <v>88</v>
      </c>
      <c r="C417" s="301" t="s">
        <v>69</v>
      </c>
      <c r="D417" s="302" t="s">
        <v>11</v>
      </c>
      <c r="E417" s="302" t="s">
        <v>228</v>
      </c>
      <c r="F417" s="301" t="s">
        <v>78</v>
      </c>
      <c r="G417" s="301" t="s">
        <v>77</v>
      </c>
      <c r="H417" s="303">
        <v>0</v>
      </c>
      <c r="I417" s="303">
        <v>0</v>
      </c>
      <c r="J417" s="303">
        <v>0</v>
      </c>
      <c r="K417" s="304">
        <v>0</v>
      </c>
      <c r="L417" s="303">
        <v>0</v>
      </c>
      <c r="M417" s="304">
        <v>0</v>
      </c>
    </row>
    <row r="418" spans="1:13" x14ac:dyDescent="0.35">
      <c r="A418" s="301">
        <v>2016</v>
      </c>
      <c r="B418" s="301" t="s">
        <v>87</v>
      </c>
      <c r="C418" s="301" t="s">
        <v>25</v>
      </c>
      <c r="D418" s="302" t="s">
        <v>265</v>
      </c>
      <c r="E418" s="302" t="s">
        <v>226</v>
      </c>
      <c r="F418" s="301" t="s">
        <v>76</v>
      </c>
      <c r="G418" s="301" t="s">
        <v>77</v>
      </c>
      <c r="H418" s="303">
        <v>58334370000</v>
      </c>
      <c r="I418" s="303">
        <v>58334370000</v>
      </c>
      <c r="J418" s="303">
        <v>52416789571</v>
      </c>
      <c r="K418" s="304">
        <f t="shared" ref="K418:K446" si="24">+J418/I418</f>
        <v>0.89855756685124055</v>
      </c>
      <c r="L418" s="303">
        <v>52416561030</v>
      </c>
      <c r="M418" s="304">
        <f t="shared" ref="M418:M480" si="25">+L418/I418</f>
        <v>0.89855364907515067</v>
      </c>
    </row>
    <row r="419" spans="1:13" x14ac:dyDescent="0.35">
      <c r="A419" s="301">
        <v>2016</v>
      </c>
      <c r="B419" s="301" t="s">
        <v>87</v>
      </c>
      <c r="C419" s="301" t="s">
        <v>26</v>
      </c>
      <c r="D419" s="302" t="s">
        <v>265</v>
      </c>
      <c r="E419" s="302" t="s">
        <v>226</v>
      </c>
      <c r="F419" s="301" t="s">
        <v>76</v>
      </c>
      <c r="G419" s="301" t="s">
        <v>77</v>
      </c>
      <c r="H419" s="303">
        <v>109667923000</v>
      </c>
      <c r="I419" s="303">
        <v>109667923000</v>
      </c>
      <c r="J419" s="303">
        <v>109490015562</v>
      </c>
      <c r="K419" s="304">
        <f t="shared" si="24"/>
        <v>0.99837776231068043</v>
      </c>
      <c r="L419" s="303">
        <v>107748162117</v>
      </c>
      <c r="M419" s="304">
        <f t="shared" si="25"/>
        <v>0.98249478215248043</v>
      </c>
    </row>
    <row r="420" spans="1:13" x14ac:dyDescent="0.35">
      <c r="A420" s="301">
        <v>2016</v>
      </c>
      <c r="B420" s="301" t="s">
        <v>87</v>
      </c>
      <c r="C420" s="301" t="s">
        <v>26</v>
      </c>
      <c r="D420" s="302" t="s">
        <v>265</v>
      </c>
      <c r="E420" s="302" t="s">
        <v>226</v>
      </c>
      <c r="F420" s="301" t="s">
        <v>78</v>
      </c>
      <c r="G420" s="301" t="s">
        <v>77</v>
      </c>
      <c r="H420" s="303">
        <v>7258000000</v>
      </c>
      <c r="I420" s="303">
        <v>7258000000</v>
      </c>
      <c r="J420" s="303">
        <v>7137758600</v>
      </c>
      <c r="K420" s="304">
        <f t="shared" si="24"/>
        <v>0.98343325985119867</v>
      </c>
      <c r="L420" s="303">
        <v>5928092944.6300001</v>
      </c>
      <c r="M420" s="304">
        <f t="shared" si="25"/>
        <v>0.816766732519978</v>
      </c>
    </row>
    <row r="421" spans="1:13" x14ac:dyDescent="0.35">
      <c r="A421" s="301">
        <v>2016</v>
      </c>
      <c r="B421" s="301" t="s">
        <v>87</v>
      </c>
      <c r="C421" s="301" t="s">
        <v>27</v>
      </c>
      <c r="D421" s="302" t="s">
        <v>13</v>
      </c>
      <c r="E421" s="302" t="s">
        <v>226</v>
      </c>
      <c r="F421" s="301" t="s">
        <v>76</v>
      </c>
      <c r="G421" s="301" t="s">
        <v>77</v>
      </c>
      <c r="H421" s="303">
        <v>83224313000</v>
      </c>
      <c r="I421" s="303">
        <v>76938938332</v>
      </c>
      <c r="J421" s="303">
        <v>60140069414</v>
      </c>
      <c r="K421" s="304">
        <f t="shared" si="24"/>
        <v>0.7816597254629245</v>
      </c>
      <c r="L421" s="303">
        <v>53049952153</v>
      </c>
      <c r="M421" s="304">
        <f t="shared" si="25"/>
        <v>0.68950720276492006</v>
      </c>
    </row>
    <row r="422" spans="1:13" x14ac:dyDescent="0.35">
      <c r="A422" s="301">
        <v>2016</v>
      </c>
      <c r="B422" s="301" t="s">
        <v>87</v>
      </c>
      <c r="C422" s="301" t="s">
        <v>27</v>
      </c>
      <c r="D422" s="302" t="s">
        <v>13</v>
      </c>
      <c r="E422" s="302" t="s">
        <v>226</v>
      </c>
      <c r="F422" s="301" t="s">
        <v>78</v>
      </c>
      <c r="G422" s="301" t="s">
        <v>77</v>
      </c>
      <c r="H422" s="303">
        <v>85497094000</v>
      </c>
      <c r="I422" s="303">
        <v>83395450087</v>
      </c>
      <c r="J422" s="303">
        <v>70120245266</v>
      </c>
      <c r="K422" s="304">
        <f t="shared" si="24"/>
        <v>0.84081619792025808</v>
      </c>
      <c r="L422" s="303">
        <v>50496626577</v>
      </c>
      <c r="M422" s="304">
        <f t="shared" si="25"/>
        <v>0.60550817250006794</v>
      </c>
    </row>
    <row r="423" spans="1:13" x14ac:dyDescent="0.35">
      <c r="A423" s="301">
        <v>2016</v>
      </c>
      <c r="B423" s="301" t="s">
        <v>87</v>
      </c>
      <c r="C423" s="301" t="s">
        <v>28</v>
      </c>
      <c r="D423" s="302" t="s">
        <v>265</v>
      </c>
      <c r="E423" s="302" t="s">
        <v>226</v>
      </c>
      <c r="F423" s="301" t="s">
        <v>76</v>
      </c>
      <c r="G423" s="301" t="s">
        <v>77</v>
      </c>
      <c r="H423" s="303">
        <v>17365912000</v>
      </c>
      <c r="I423" s="303">
        <v>17365912000</v>
      </c>
      <c r="J423" s="303">
        <v>15020675162</v>
      </c>
      <c r="K423" s="304">
        <f t="shared" si="24"/>
        <v>0.86495170319877235</v>
      </c>
      <c r="L423" s="303">
        <v>14345349700</v>
      </c>
      <c r="M423" s="304">
        <f t="shared" si="25"/>
        <v>0.82606371033090575</v>
      </c>
    </row>
    <row r="424" spans="1:13" x14ac:dyDescent="0.35">
      <c r="A424" s="301">
        <v>2016</v>
      </c>
      <c r="B424" s="301" t="s">
        <v>87</v>
      </c>
      <c r="C424" s="301" t="s">
        <v>28</v>
      </c>
      <c r="D424" s="302" t="s">
        <v>265</v>
      </c>
      <c r="E424" s="302" t="s">
        <v>226</v>
      </c>
      <c r="F424" s="301" t="s">
        <v>78</v>
      </c>
      <c r="G424" s="301" t="s">
        <v>77</v>
      </c>
      <c r="H424" s="303">
        <v>1215000000</v>
      </c>
      <c r="I424" s="303">
        <v>1215000000</v>
      </c>
      <c r="J424" s="303">
        <v>906908166</v>
      </c>
      <c r="K424" s="304">
        <f t="shared" si="24"/>
        <v>0.74642647407407403</v>
      </c>
      <c r="L424" s="303">
        <v>868026549</v>
      </c>
      <c r="M424" s="304">
        <f t="shared" si="25"/>
        <v>0.71442514320987649</v>
      </c>
    </row>
    <row r="425" spans="1:13" x14ac:dyDescent="0.35">
      <c r="A425" s="301">
        <v>2016</v>
      </c>
      <c r="B425" s="301" t="s">
        <v>87</v>
      </c>
      <c r="C425" s="301" t="s">
        <v>29</v>
      </c>
      <c r="D425" s="302" t="s">
        <v>14</v>
      </c>
      <c r="E425" s="302" t="s">
        <v>226</v>
      </c>
      <c r="F425" s="301" t="s">
        <v>76</v>
      </c>
      <c r="G425" s="301" t="s">
        <v>77</v>
      </c>
      <c r="H425" s="303">
        <v>116518327000</v>
      </c>
      <c r="I425" s="303">
        <v>104926972772</v>
      </c>
      <c r="J425" s="303">
        <v>100954181318</v>
      </c>
      <c r="K425" s="304">
        <f t="shared" si="24"/>
        <v>0.96213755768373654</v>
      </c>
      <c r="L425" s="303">
        <v>96862024716</v>
      </c>
      <c r="M425" s="304">
        <f t="shared" si="25"/>
        <v>0.92313751323480331</v>
      </c>
    </row>
    <row r="426" spans="1:13" x14ac:dyDescent="0.35">
      <c r="A426" s="301">
        <v>2016</v>
      </c>
      <c r="B426" s="301" t="s">
        <v>87</v>
      </c>
      <c r="C426" s="301" t="s">
        <v>29</v>
      </c>
      <c r="D426" s="302" t="s">
        <v>14</v>
      </c>
      <c r="E426" s="302" t="s">
        <v>226</v>
      </c>
      <c r="F426" s="301" t="s">
        <v>78</v>
      </c>
      <c r="G426" s="301" t="s">
        <v>77</v>
      </c>
      <c r="H426" s="303">
        <v>42436516000</v>
      </c>
      <c r="I426" s="303">
        <v>31308885898</v>
      </c>
      <c r="J426" s="303">
        <v>31008216915</v>
      </c>
      <c r="K426" s="304">
        <f t="shared" si="24"/>
        <v>0.9903966885318265</v>
      </c>
      <c r="L426" s="303">
        <v>24976687554</v>
      </c>
      <c r="M426" s="304">
        <f t="shared" si="25"/>
        <v>0.79775076108969756</v>
      </c>
    </row>
    <row r="427" spans="1:13" x14ac:dyDescent="0.35">
      <c r="A427" s="301">
        <v>2016</v>
      </c>
      <c r="B427" s="301" t="s">
        <v>87</v>
      </c>
      <c r="C427" s="301" t="s">
        <v>30</v>
      </c>
      <c r="D427" s="302" t="s">
        <v>16</v>
      </c>
      <c r="E427" s="302" t="s">
        <v>226</v>
      </c>
      <c r="F427" s="301" t="s">
        <v>76</v>
      </c>
      <c r="G427" s="301" t="s">
        <v>77</v>
      </c>
      <c r="H427" s="303">
        <v>266610755000</v>
      </c>
      <c r="I427" s="303">
        <v>262162608538</v>
      </c>
      <c r="J427" s="303">
        <v>186832614411</v>
      </c>
      <c r="K427" s="304">
        <f t="shared" si="24"/>
        <v>0.71265927453540323</v>
      </c>
      <c r="L427" s="303">
        <v>165884252033</v>
      </c>
      <c r="M427" s="304">
        <f t="shared" si="25"/>
        <v>0.63275328605435122</v>
      </c>
    </row>
    <row r="428" spans="1:13" x14ac:dyDescent="0.35">
      <c r="A428" s="301">
        <v>2016</v>
      </c>
      <c r="B428" s="301" t="s">
        <v>87</v>
      </c>
      <c r="C428" s="301" t="s">
        <v>30</v>
      </c>
      <c r="D428" s="302" t="s">
        <v>16</v>
      </c>
      <c r="E428" s="302" t="s">
        <v>226</v>
      </c>
      <c r="F428" s="301" t="s">
        <v>79</v>
      </c>
      <c r="G428" s="301" t="s">
        <v>77</v>
      </c>
      <c r="H428" s="303">
        <v>314284513000</v>
      </c>
      <c r="I428" s="303">
        <v>238284513000</v>
      </c>
      <c r="J428" s="303">
        <v>180922115956</v>
      </c>
      <c r="K428" s="304">
        <f t="shared" si="24"/>
        <v>0.75926930239062573</v>
      </c>
      <c r="L428" s="303">
        <v>180755115956</v>
      </c>
      <c r="M428" s="304">
        <f t="shared" si="25"/>
        <v>0.75856845952888263</v>
      </c>
    </row>
    <row r="429" spans="1:13" x14ac:dyDescent="0.35">
      <c r="A429" s="301">
        <v>2016</v>
      </c>
      <c r="B429" s="301" t="s">
        <v>87</v>
      </c>
      <c r="C429" s="301" t="s">
        <v>30</v>
      </c>
      <c r="D429" s="302" t="s">
        <v>16</v>
      </c>
      <c r="E429" s="302" t="s">
        <v>226</v>
      </c>
      <c r="F429" s="301" t="s">
        <v>78</v>
      </c>
      <c r="G429" s="301" t="s">
        <v>77</v>
      </c>
      <c r="H429" s="303">
        <v>29263250000</v>
      </c>
      <c r="I429" s="303">
        <v>29263250000</v>
      </c>
      <c r="J429" s="303">
        <v>28295610338</v>
      </c>
      <c r="K429" s="304">
        <f t="shared" si="24"/>
        <v>0.96693328109488863</v>
      </c>
      <c r="L429" s="303">
        <v>15727051246</v>
      </c>
      <c r="M429" s="304">
        <f t="shared" si="25"/>
        <v>0.53743351288732455</v>
      </c>
    </row>
    <row r="430" spans="1:13" x14ac:dyDescent="0.35">
      <c r="A430" s="301">
        <v>2016</v>
      </c>
      <c r="B430" s="301" t="s">
        <v>87</v>
      </c>
      <c r="C430" s="301" t="s">
        <v>30</v>
      </c>
      <c r="D430" s="302" t="s">
        <v>16</v>
      </c>
      <c r="E430" s="302" t="s">
        <v>226</v>
      </c>
      <c r="F430" s="301" t="s">
        <v>80</v>
      </c>
      <c r="G430" s="301" t="s">
        <v>77</v>
      </c>
      <c r="H430" s="303">
        <v>4057611532000</v>
      </c>
      <c r="I430" s="303">
        <v>2253229298269</v>
      </c>
      <c r="J430" s="303">
        <v>2172905081298</v>
      </c>
      <c r="K430" s="304">
        <f t="shared" si="24"/>
        <v>0.96435151227941718</v>
      </c>
      <c r="L430" s="303">
        <v>2172905081298</v>
      </c>
      <c r="M430" s="304">
        <f t="shared" si="25"/>
        <v>0.96435151227941718</v>
      </c>
    </row>
    <row r="431" spans="1:13" x14ac:dyDescent="0.35">
      <c r="A431" s="301">
        <v>2016</v>
      </c>
      <c r="B431" s="301" t="s">
        <v>87</v>
      </c>
      <c r="C431" s="301" t="s">
        <v>31</v>
      </c>
      <c r="D431" s="302" t="s">
        <v>11</v>
      </c>
      <c r="E431" s="302" t="s">
        <v>226</v>
      </c>
      <c r="F431" s="301" t="s">
        <v>76</v>
      </c>
      <c r="G431" s="301" t="s">
        <v>77</v>
      </c>
      <c r="H431" s="303">
        <v>86374342000</v>
      </c>
      <c r="I431" s="303">
        <v>85086014185</v>
      </c>
      <c r="J431" s="303">
        <v>76891134659</v>
      </c>
      <c r="K431" s="304">
        <f t="shared" si="24"/>
        <v>0.90368711468629714</v>
      </c>
      <c r="L431" s="303">
        <v>74665730039</v>
      </c>
      <c r="M431" s="304">
        <f t="shared" si="25"/>
        <v>0.87753235069463376</v>
      </c>
    </row>
    <row r="432" spans="1:13" x14ac:dyDescent="0.35">
      <c r="A432" s="301">
        <v>2016</v>
      </c>
      <c r="B432" s="301" t="s">
        <v>87</v>
      </c>
      <c r="C432" s="301" t="s">
        <v>31</v>
      </c>
      <c r="D432" s="302" t="s">
        <v>11</v>
      </c>
      <c r="E432" s="302" t="s">
        <v>226</v>
      </c>
      <c r="F432" s="301" t="s">
        <v>78</v>
      </c>
      <c r="G432" s="301" t="s">
        <v>77</v>
      </c>
      <c r="H432" s="303">
        <v>2904271488000</v>
      </c>
      <c r="I432" s="303">
        <v>3045442320796</v>
      </c>
      <c r="J432" s="303">
        <v>2995247473581</v>
      </c>
      <c r="K432" s="304">
        <f t="shared" si="24"/>
        <v>0.98351804371002494</v>
      </c>
      <c r="L432" s="303">
        <v>2817934063212</v>
      </c>
      <c r="M432" s="304">
        <f t="shared" si="25"/>
        <v>0.92529549614831152</v>
      </c>
    </row>
    <row r="433" spans="1:13" x14ac:dyDescent="0.35">
      <c r="A433" s="301">
        <v>2016</v>
      </c>
      <c r="B433" s="301" t="s">
        <v>87</v>
      </c>
      <c r="C433" s="301" t="s">
        <v>32</v>
      </c>
      <c r="D433" s="302" t="s">
        <v>18</v>
      </c>
      <c r="E433" s="302" t="s">
        <v>226</v>
      </c>
      <c r="F433" s="301" t="s">
        <v>76</v>
      </c>
      <c r="G433" s="301" t="s">
        <v>77</v>
      </c>
      <c r="H433" s="303">
        <v>34007154000</v>
      </c>
      <c r="I433" s="303">
        <v>34007154000</v>
      </c>
      <c r="J433" s="303">
        <v>31992572872</v>
      </c>
      <c r="K433" s="304">
        <f t="shared" si="24"/>
        <v>0.94076007865874334</v>
      </c>
      <c r="L433" s="303">
        <v>28094362260</v>
      </c>
      <c r="M433" s="304">
        <f t="shared" si="25"/>
        <v>0.82613094468299231</v>
      </c>
    </row>
    <row r="434" spans="1:13" x14ac:dyDescent="0.35">
      <c r="A434" s="301">
        <v>2016</v>
      </c>
      <c r="B434" s="301" t="s">
        <v>87</v>
      </c>
      <c r="C434" s="301" t="s">
        <v>32</v>
      </c>
      <c r="D434" s="302" t="s">
        <v>18</v>
      </c>
      <c r="E434" s="302" t="s">
        <v>226</v>
      </c>
      <c r="F434" s="301" t="s">
        <v>78</v>
      </c>
      <c r="G434" s="301" t="s">
        <v>77</v>
      </c>
      <c r="H434" s="303">
        <v>344322560000</v>
      </c>
      <c r="I434" s="303">
        <v>344322560000</v>
      </c>
      <c r="J434" s="303">
        <v>287066831984</v>
      </c>
      <c r="K434" s="304">
        <f t="shared" si="24"/>
        <v>0.83371485151597391</v>
      </c>
      <c r="L434" s="303">
        <v>97200758401</v>
      </c>
      <c r="M434" s="304">
        <f t="shared" si="25"/>
        <v>0.28229564278622926</v>
      </c>
    </row>
    <row r="435" spans="1:13" x14ac:dyDescent="0.35">
      <c r="A435" s="301">
        <v>2016</v>
      </c>
      <c r="B435" s="301" t="s">
        <v>87</v>
      </c>
      <c r="C435" s="301" t="s">
        <v>32</v>
      </c>
      <c r="D435" s="302" t="s">
        <v>18</v>
      </c>
      <c r="E435" s="302" t="s">
        <v>226</v>
      </c>
      <c r="F435" s="301" t="s">
        <v>80</v>
      </c>
      <c r="G435" s="301" t="s">
        <v>77</v>
      </c>
      <c r="H435" s="303">
        <v>0</v>
      </c>
      <c r="I435" s="303">
        <v>0</v>
      </c>
      <c r="J435" s="303">
        <v>0</v>
      </c>
      <c r="K435" s="304">
        <v>0</v>
      </c>
      <c r="L435" s="303">
        <v>0</v>
      </c>
      <c r="M435" s="304">
        <v>0</v>
      </c>
    </row>
    <row r="436" spans="1:13" x14ac:dyDescent="0.35">
      <c r="A436" s="301">
        <v>2016</v>
      </c>
      <c r="B436" s="301" t="s">
        <v>87</v>
      </c>
      <c r="C436" s="301" t="s">
        <v>33</v>
      </c>
      <c r="D436" s="302" t="s">
        <v>21</v>
      </c>
      <c r="E436" s="302" t="s">
        <v>226</v>
      </c>
      <c r="F436" s="301" t="s">
        <v>76</v>
      </c>
      <c r="G436" s="301" t="s">
        <v>77</v>
      </c>
      <c r="H436" s="303">
        <v>57403572000</v>
      </c>
      <c r="I436" s="303">
        <v>56829533480</v>
      </c>
      <c r="J436" s="303">
        <v>38854644610</v>
      </c>
      <c r="K436" s="304">
        <f t="shared" si="24"/>
        <v>0.68370514819858763</v>
      </c>
      <c r="L436" s="303">
        <v>36557511661</v>
      </c>
      <c r="M436" s="304">
        <f t="shared" si="25"/>
        <v>0.64328368407010894</v>
      </c>
    </row>
    <row r="437" spans="1:13" x14ac:dyDescent="0.35">
      <c r="A437" s="301">
        <v>2016</v>
      </c>
      <c r="B437" s="301" t="s">
        <v>87</v>
      </c>
      <c r="C437" s="301" t="s">
        <v>34</v>
      </c>
      <c r="D437" s="302" t="s">
        <v>10</v>
      </c>
      <c r="E437" s="302" t="s">
        <v>226</v>
      </c>
      <c r="F437" s="301" t="s">
        <v>76</v>
      </c>
      <c r="G437" s="301" t="s">
        <v>77</v>
      </c>
      <c r="H437" s="303">
        <v>19200618000</v>
      </c>
      <c r="I437" s="303">
        <v>19200618000</v>
      </c>
      <c r="J437" s="303">
        <v>12105113195</v>
      </c>
      <c r="K437" s="304">
        <f t="shared" si="24"/>
        <v>0.6304543528234352</v>
      </c>
      <c r="L437" s="303">
        <v>10658907798</v>
      </c>
      <c r="M437" s="304">
        <f t="shared" si="25"/>
        <v>0.55513357945041142</v>
      </c>
    </row>
    <row r="438" spans="1:13" x14ac:dyDescent="0.35">
      <c r="A438" s="301">
        <v>2016</v>
      </c>
      <c r="B438" s="301" t="s">
        <v>87</v>
      </c>
      <c r="C438" s="301" t="s">
        <v>34</v>
      </c>
      <c r="D438" s="302" t="s">
        <v>10</v>
      </c>
      <c r="E438" s="302" t="s">
        <v>226</v>
      </c>
      <c r="F438" s="301" t="s">
        <v>78</v>
      </c>
      <c r="G438" s="301" t="s">
        <v>77</v>
      </c>
      <c r="H438" s="303">
        <v>17986000000</v>
      </c>
      <c r="I438" s="303">
        <v>17986000000</v>
      </c>
      <c r="J438" s="303">
        <v>17749514470</v>
      </c>
      <c r="K438" s="304">
        <f t="shared" si="24"/>
        <v>0.98685168853552763</v>
      </c>
      <c r="L438" s="303">
        <v>13582735038</v>
      </c>
      <c r="M438" s="304">
        <f t="shared" si="25"/>
        <v>0.75518375614366728</v>
      </c>
    </row>
    <row r="439" spans="1:13" x14ac:dyDescent="0.35">
      <c r="A439" s="301">
        <v>2016</v>
      </c>
      <c r="B439" s="301" t="s">
        <v>87</v>
      </c>
      <c r="C439" s="301" t="s">
        <v>34</v>
      </c>
      <c r="D439" s="302" t="s">
        <v>10</v>
      </c>
      <c r="E439" s="302" t="s">
        <v>226</v>
      </c>
      <c r="F439" s="301" t="s">
        <v>80</v>
      </c>
      <c r="G439" s="301" t="s">
        <v>77</v>
      </c>
      <c r="H439" s="303">
        <v>0</v>
      </c>
      <c r="I439" s="303">
        <v>0</v>
      </c>
      <c r="J439" s="303">
        <v>0</v>
      </c>
      <c r="K439" s="304">
        <v>0</v>
      </c>
      <c r="L439" s="303">
        <v>0</v>
      </c>
      <c r="M439" s="304">
        <v>0</v>
      </c>
    </row>
    <row r="440" spans="1:13" x14ac:dyDescent="0.35">
      <c r="A440" s="301">
        <v>2016</v>
      </c>
      <c r="B440" s="301" t="s">
        <v>87</v>
      </c>
      <c r="C440" s="301" t="s">
        <v>35</v>
      </c>
      <c r="D440" s="302" t="s">
        <v>15</v>
      </c>
      <c r="E440" s="302" t="s">
        <v>226</v>
      </c>
      <c r="F440" s="301" t="s">
        <v>76</v>
      </c>
      <c r="G440" s="301" t="s">
        <v>77</v>
      </c>
      <c r="H440" s="303">
        <v>15289280000</v>
      </c>
      <c r="I440" s="303">
        <v>15289280000</v>
      </c>
      <c r="J440" s="303">
        <v>13680639827</v>
      </c>
      <c r="K440" s="304">
        <f t="shared" si="24"/>
        <v>0.89478640112549446</v>
      </c>
      <c r="L440" s="303">
        <v>12701764119</v>
      </c>
      <c r="M440" s="304">
        <f t="shared" si="25"/>
        <v>0.83076273827152092</v>
      </c>
    </row>
    <row r="441" spans="1:13" x14ac:dyDescent="0.35">
      <c r="A441" s="301">
        <v>2016</v>
      </c>
      <c r="B441" s="301" t="s">
        <v>87</v>
      </c>
      <c r="C441" s="301" t="s">
        <v>35</v>
      </c>
      <c r="D441" s="302" t="s">
        <v>15</v>
      </c>
      <c r="E441" s="302" t="s">
        <v>226</v>
      </c>
      <c r="F441" s="301" t="s">
        <v>78</v>
      </c>
      <c r="G441" s="301" t="s">
        <v>77</v>
      </c>
      <c r="H441" s="303">
        <v>117538987000</v>
      </c>
      <c r="I441" s="303">
        <v>117538987000</v>
      </c>
      <c r="J441" s="303">
        <v>106770039995</v>
      </c>
      <c r="K441" s="304">
        <f t="shared" si="24"/>
        <v>0.90837978716798029</v>
      </c>
      <c r="L441" s="303">
        <v>85323913544</v>
      </c>
      <c r="M441" s="304">
        <f t="shared" si="25"/>
        <v>0.72592010295273346</v>
      </c>
    </row>
    <row r="442" spans="1:13" x14ac:dyDescent="0.35">
      <c r="A442" s="301">
        <v>2016</v>
      </c>
      <c r="B442" s="301" t="s">
        <v>87</v>
      </c>
      <c r="C442" s="301" t="s">
        <v>35</v>
      </c>
      <c r="D442" s="302" t="s">
        <v>15</v>
      </c>
      <c r="E442" s="302" t="s">
        <v>226</v>
      </c>
      <c r="F442" s="301" t="s">
        <v>80</v>
      </c>
      <c r="G442" s="301" t="s">
        <v>77</v>
      </c>
      <c r="H442" s="303">
        <v>0</v>
      </c>
      <c r="I442" s="303">
        <v>0</v>
      </c>
      <c r="J442" s="303">
        <v>0</v>
      </c>
      <c r="K442" s="304">
        <v>0</v>
      </c>
      <c r="L442" s="303">
        <v>0</v>
      </c>
      <c r="M442" s="304">
        <v>0</v>
      </c>
    </row>
    <row r="443" spans="1:13" x14ac:dyDescent="0.35">
      <c r="A443" s="301">
        <v>2016</v>
      </c>
      <c r="B443" s="301" t="s">
        <v>87</v>
      </c>
      <c r="C443" s="301" t="s">
        <v>36</v>
      </c>
      <c r="D443" s="302" t="s">
        <v>9</v>
      </c>
      <c r="E443" s="302" t="s">
        <v>226</v>
      </c>
      <c r="F443" s="301" t="s">
        <v>76</v>
      </c>
      <c r="G443" s="301" t="s">
        <v>77</v>
      </c>
      <c r="H443" s="303">
        <v>13805003000</v>
      </c>
      <c r="I443" s="303">
        <v>13805003000</v>
      </c>
      <c r="J443" s="303">
        <v>12880253124</v>
      </c>
      <c r="K443" s="304">
        <f t="shared" si="24"/>
        <v>0.93301342448096536</v>
      </c>
      <c r="L443" s="303">
        <v>12732597591</v>
      </c>
      <c r="M443" s="304">
        <f t="shared" si="25"/>
        <v>0.92231762579117149</v>
      </c>
    </row>
    <row r="444" spans="1:13" x14ac:dyDescent="0.35">
      <c r="A444" s="301">
        <v>2016</v>
      </c>
      <c r="B444" s="301" t="s">
        <v>87</v>
      </c>
      <c r="C444" s="301" t="s">
        <v>36</v>
      </c>
      <c r="D444" s="302" t="s">
        <v>9</v>
      </c>
      <c r="E444" s="302" t="s">
        <v>226</v>
      </c>
      <c r="F444" s="301" t="s">
        <v>78</v>
      </c>
      <c r="G444" s="301" t="s">
        <v>77</v>
      </c>
      <c r="H444" s="303">
        <v>52019275000</v>
      </c>
      <c r="I444" s="303">
        <v>52019275000</v>
      </c>
      <c r="J444" s="303">
        <v>49898467040</v>
      </c>
      <c r="K444" s="304">
        <f t="shared" si="24"/>
        <v>0.95923034375238792</v>
      </c>
      <c r="L444" s="303">
        <v>46116358502</v>
      </c>
      <c r="M444" s="304">
        <f t="shared" si="25"/>
        <v>0.88652443737441555</v>
      </c>
    </row>
    <row r="445" spans="1:13" x14ac:dyDescent="0.35">
      <c r="A445" s="301">
        <v>2016</v>
      </c>
      <c r="B445" s="301" t="s">
        <v>87</v>
      </c>
      <c r="C445" s="301" t="s">
        <v>37</v>
      </c>
      <c r="D445" s="302" t="s">
        <v>20</v>
      </c>
      <c r="E445" s="302" t="s">
        <v>226</v>
      </c>
      <c r="F445" s="301" t="s">
        <v>76</v>
      </c>
      <c r="G445" s="301" t="s">
        <v>77</v>
      </c>
      <c r="H445" s="303">
        <v>60025790000</v>
      </c>
      <c r="I445" s="303">
        <v>59424790000</v>
      </c>
      <c r="J445" s="303">
        <v>55713516846</v>
      </c>
      <c r="K445" s="304">
        <f t="shared" si="24"/>
        <v>0.93754671822988356</v>
      </c>
      <c r="L445" s="303">
        <v>54402597016</v>
      </c>
      <c r="M445" s="304">
        <f t="shared" si="25"/>
        <v>0.91548656740730594</v>
      </c>
    </row>
    <row r="446" spans="1:13" x14ac:dyDescent="0.35">
      <c r="A446" s="301">
        <v>2016</v>
      </c>
      <c r="B446" s="301" t="s">
        <v>87</v>
      </c>
      <c r="C446" s="301" t="s">
        <v>37</v>
      </c>
      <c r="D446" s="302" t="s">
        <v>20</v>
      </c>
      <c r="E446" s="302" t="s">
        <v>226</v>
      </c>
      <c r="F446" s="301" t="s">
        <v>78</v>
      </c>
      <c r="G446" s="301" t="s">
        <v>77</v>
      </c>
      <c r="H446" s="303">
        <v>15252063000</v>
      </c>
      <c r="I446" s="303">
        <v>15252063000</v>
      </c>
      <c r="J446" s="303">
        <v>15190960686</v>
      </c>
      <c r="K446" s="304">
        <f t="shared" si="24"/>
        <v>0.99599383283428611</v>
      </c>
      <c r="L446" s="303">
        <v>12141313846</v>
      </c>
      <c r="M446" s="304">
        <f t="shared" si="25"/>
        <v>0.79604403981284366</v>
      </c>
    </row>
    <row r="447" spans="1:13" x14ac:dyDescent="0.35">
      <c r="A447" s="301">
        <v>2016</v>
      </c>
      <c r="B447" s="301" t="s">
        <v>87</v>
      </c>
      <c r="C447" s="301" t="s">
        <v>37</v>
      </c>
      <c r="D447" s="302" t="s">
        <v>20</v>
      </c>
      <c r="E447" s="302" t="s">
        <v>226</v>
      </c>
      <c r="F447" s="301" t="s">
        <v>80</v>
      </c>
      <c r="G447" s="301" t="s">
        <v>77</v>
      </c>
      <c r="H447" s="303">
        <v>0</v>
      </c>
      <c r="I447" s="303">
        <v>0</v>
      </c>
      <c r="J447" s="303">
        <v>0</v>
      </c>
      <c r="K447" s="304">
        <v>0</v>
      </c>
      <c r="L447" s="303">
        <v>0</v>
      </c>
      <c r="M447" s="304">
        <v>0</v>
      </c>
    </row>
    <row r="448" spans="1:13" x14ac:dyDescent="0.35">
      <c r="A448" s="301">
        <v>2016</v>
      </c>
      <c r="B448" s="301" t="s">
        <v>87</v>
      </c>
      <c r="C448" s="301" t="s">
        <v>38</v>
      </c>
      <c r="D448" s="302" t="s">
        <v>248</v>
      </c>
      <c r="E448" s="302" t="s">
        <v>226</v>
      </c>
      <c r="F448" s="301" t="s">
        <v>76</v>
      </c>
      <c r="G448" s="301" t="s">
        <v>77</v>
      </c>
      <c r="H448" s="303">
        <v>12704776000</v>
      </c>
      <c r="I448" s="303">
        <v>12577728240</v>
      </c>
      <c r="J448" s="303">
        <v>12345536343</v>
      </c>
      <c r="K448" s="304">
        <f t="shared" ref="K448:K491" si="26">+J448/I448</f>
        <v>0.98153944078219324</v>
      </c>
      <c r="L448" s="303">
        <v>12042451151</v>
      </c>
      <c r="M448" s="304">
        <f t="shared" ref="M448:M449" si="27">+L448/I448</f>
        <v>0.9574424666532626</v>
      </c>
    </row>
    <row r="449" spans="1:13" x14ac:dyDescent="0.35">
      <c r="A449" s="301">
        <v>2016</v>
      </c>
      <c r="B449" s="301" t="s">
        <v>87</v>
      </c>
      <c r="C449" s="301" t="s">
        <v>38</v>
      </c>
      <c r="D449" s="302" t="s">
        <v>248</v>
      </c>
      <c r="E449" s="302" t="s">
        <v>226</v>
      </c>
      <c r="F449" s="301" t="s">
        <v>78</v>
      </c>
      <c r="G449" s="301" t="s">
        <v>77</v>
      </c>
      <c r="H449" s="303">
        <v>25058400000</v>
      </c>
      <c r="I449" s="303">
        <v>25058400000</v>
      </c>
      <c r="J449" s="303">
        <v>22062391607</v>
      </c>
      <c r="K449" s="304">
        <f t="shared" si="26"/>
        <v>0.8804389588720748</v>
      </c>
      <c r="L449" s="303">
        <v>18199555635</v>
      </c>
      <c r="M449" s="304">
        <f t="shared" si="27"/>
        <v>0.72628562218657222</v>
      </c>
    </row>
    <row r="450" spans="1:13" x14ac:dyDescent="0.35">
      <c r="A450" s="301">
        <v>2016</v>
      </c>
      <c r="B450" s="301" t="s">
        <v>87</v>
      </c>
      <c r="C450" s="301" t="s">
        <v>39</v>
      </c>
      <c r="D450" s="302" t="s">
        <v>17</v>
      </c>
      <c r="E450" s="302" t="s">
        <v>226</v>
      </c>
      <c r="F450" s="301" t="s">
        <v>76</v>
      </c>
      <c r="G450" s="301" t="s">
        <v>77</v>
      </c>
      <c r="H450" s="303">
        <v>22306739000</v>
      </c>
      <c r="I450" s="303">
        <v>22150651891</v>
      </c>
      <c r="J450" s="303">
        <v>21934657732</v>
      </c>
      <c r="K450" s="304">
        <f t="shared" si="26"/>
        <v>0.99024885768315651</v>
      </c>
      <c r="L450" s="303">
        <v>21220486430</v>
      </c>
      <c r="M450" s="304">
        <f t="shared" si="25"/>
        <v>0.95800730987163707</v>
      </c>
    </row>
    <row r="451" spans="1:13" x14ac:dyDescent="0.35">
      <c r="A451" s="301">
        <v>2016</v>
      </c>
      <c r="B451" s="301" t="s">
        <v>87</v>
      </c>
      <c r="C451" s="301" t="s">
        <v>39</v>
      </c>
      <c r="D451" s="302" t="s">
        <v>17</v>
      </c>
      <c r="E451" s="302" t="s">
        <v>226</v>
      </c>
      <c r="F451" s="301" t="s">
        <v>78</v>
      </c>
      <c r="G451" s="301" t="s">
        <v>77</v>
      </c>
      <c r="H451" s="303">
        <v>863997800000</v>
      </c>
      <c r="I451" s="303">
        <v>883796765000</v>
      </c>
      <c r="J451" s="303">
        <v>875698179184</v>
      </c>
      <c r="K451" s="304">
        <f t="shared" si="26"/>
        <v>0.99083659712648986</v>
      </c>
      <c r="L451" s="303">
        <v>741591918491</v>
      </c>
      <c r="M451" s="304">
        <f t="shared" si="25"/>
        <v>0.83909779698163978</v>
      </c>
    </row>
    <row r="452" spans="1:13" x14ac:dyDescent="0.35">
      <c r="A452" s="301">
        <v>2016</v>
      </c>
      <c r="B452" s="301" t="s">
        <v>87</v>
      </c>
      <c r="C452" s="301" t="s">
        <v>40</v>
      </c>
      <c r="D452" s="302" t="s">
        <v>13</v>
      </c>
      <c r="E452" s="302" t="s">
        <v>226</v>
      </c>
      <c r="F452" s="301" t="s">
        <v>76</v>
      </c>
      <c r="G452" s="301" t="s">
        <v>77</v>
      </c>
      <c r="H452" s="303">
        <v>7596257000</v>
      </c>
      <c r="I452" s="303">
        <v>7596257000</v>
      </c>
      <c r="J452" s="303">
        <v>6511515923</v>
      </c>
      <c r="K452" s="304">
        <f t="shared" si="26"/>
        <v>0.85720058220778994</v>
      </c>
      <c r="L452" s="303">
        <v>6017657056</v>
      </c>
      <c r="M452" s="304">
        <f t="shared" si="25"/>
        <v>0.7921871332157403</v>
      </c>
    </row>
    <row r="453" spans="1:13" x14ac:dyDescent="0.35">
      <c r="A453" s="301">
        <v>2016</v>
      </c>
      <c r="B453" s="301" t="s">
        <v>87</v>
      </c>
      <c r="C453" s="301" t="s">
        <v>40</v>
      </c>
      <c r="D453" s="302" t="s">
        <v>13</v>
      </c>
      <c r="E453" s="302" t="s">
        <v>226</v>
      </c>
      <c r="F453" s="301" t="s">
        <v>78</v>
      </c>
      <c r="G453" s="301" t="s">
        <v>77</v>
      </c>
      <c r="H453" s="303">
        <v>3375000000</v>
      </c>
      <c r="I453" s="303">
        <v>3375000000</v>
      </c>
      <c r="J453" s="303">
        <v>3090056015</v>
      </c>
      <c r="K453" s="304">
        <f t="shared" si="26"/>
        <v>0.91557215259259261</v>
      </c>
      <c r="L453" s="303">
        <v>2619475101</v>
      </c>
      <c r="M453" s="304">
        <f t="shared" si="25"/>
        <v>0.77614077066666665</v>
      </c>
    </row>
    <row r="454" spans="1:13" x14ac:dyDescent="0.35">
      <c r="A454" s="301">
        <v>2016</v>
      </c>
      <c r="B454" s="301" t="s">
        <v>87</v>
      </c>
      <c r="C454" s="301" t="s">
        <v>41</v>
      </c>
      <c r="D454" s="302" t="s">
        <v>8</v>
      </c>
      <c r="E454" s="302" t="s">
        <v>226</v>
      </c>
      <c r="F454" s="301" t="s">
        <v>76</v>
      </c>
      <c r="G454" s="301" t="s">
        <v>77</v>
      </c>
      <c r="H454" s="303">
        <v>25159411000</v>
      </c>
      <c r="I454" s="303">
        <v>23886425000</v>
      </c>
      <c r="J454" s="303">
        <v>21807332126</v>
      </c>
      <c r="K454" s="304">
        <f t="shared" si="26"/>
        <v>0.91295922792967132</v>
      </c>
      <c r="L454" s="303">
        <v>18909113804</v>
      </c>
      <c r="M454" s="304">
        <f t="shared" si="25"/>
        <v>0.79162594670403796</v>
      </c>
    </row>
    <row r="455" spans="1:13" x14ac:dyDescent="0.35">
      <c r="A455" s="301">
        <v>2016</v>
      </c>
      <c r="B455" s="301" t="s">
        <v>87</v>
      </c>
      <c r="C455" s="301" t="s">
        <v>41</v>
      </c>
      <c r="D455" s="302" t="s">
        <v>8</v>
      </c>
      <c r="E455" s="302" t="s">
        <v>226</v>
      </c>
      <c r="F455" s="301" t="s">
        <v>78</v>
      </c>
      <c r="G455" s="301" t="s">
        <v>77</v>
      </c>
      <c r="H455" s="303">
        <v>84541343000</v>
      </c>
      <c r="I455" s="303">
        <v>84541343000</v>
      </c>
      <c r="J455" s="303">
        <v>59294478610</v>
      </c>
      <c r="K455" s="304">
        <f t="shared" si="26"/>
        <v>0.70136665098873574</v>
      </c>
      <c r="L455" s="303">
        <v>29020903435</v>
      </c>
      <c r="M455" s="304">
        <f t="shared" si="25"/>
        <v>0.34327469147254969</v>
      </c>
    </row>
    <row r="456" spans="1:13" x14ac:dyDescent="0.35">
      <c r="A456" s="301">
        <v>2016</v>
      </c>
      <c r="B456" s="301" t="s">
        <v>87</v>
      </c>
      <c r="C456" s="301" t="s">
        <v>42</v>
      </c>
      <c r="D456" s="302" t="s">
        <v>14</v>
      </c>
      <c r="E456" s="302" t="s">
        <v>226</v>
      </c>
      <c r="F456" s="301" t="s">
        <v>76</v>
      </c>
      <c r="G456" s="301" t="s">
        <v>77</v>
      </c>
      <c r="H456" s="303">
        <v>8975747000</v>
      </c>
      <c r="I456" s="303">
        <v>8975747000</v>
      </c>
      <c r="J456" s="303">
        <v>8514113001</v>
      </c>
      <c r="K456" s="304">
        <f t="shared" si="26"/>
        <v>0.94856873762150384</v>
      </c>
      <c r="L456" s="303">
        <v>8204198518</v>
      </c>
      <c r="M456" s="304">
        <f t="shared" si="25"/>
        <v>0.91404074981168704</v>
      </c>
    </row>
    <row r="457" spans="1:13" x14ac:dyDescent="0.35">
      <c r="A457" s="301">
        <v>2016</v>
      </c>
      <c r="B457" s="301" t="s">
        <v>87</v>
      </c>
      <c r="C457" s="301" t="s">
        <v>42</v>
      </c>
      <c r="D457" s="302" t="s">
        <v>14</v>
      </c>
      <c r="E457" s="302" t="s">
        <v>226</v>
      </c>
      <c r="F457" s="301" t="s">
        <v>78</v>
      </c>
      <c r="G457" s="301" t="s">
        <v>77</v>
      </c>
      <c r="H457" s="303">
        <v>16500000000</v>
      </c>
      <c r="I457" s="303">
        <v>16500000000</v>
      </c>
      <c r="J457" s="303">
        <v>16312470194</v>
      </c>
      <c r="K457" s="304">
        <f t="shared" si="26"/>
        <v>0.98863455721212123</v>
      </c>
      <c r="L457" s="303">
        <v>12793625020</v>
      </c>
      <c r="M457" s="304">
        <f t="shared" si="25"/>
        <v>0.77537121333333336</v>
      </c>
    </row>
    <row r="458" spans="1:13" x14ac:dyDescent="0.35">
      <c r="A458" s="301">
        <v>2016</v>
      </c>
      <c r="B458" s="301" t="s">
        <v>87</v>
      </c>
      <c r="C458" s="301" t="s">
        <v>43</v>
      </c>
      <c r="D458" s="302" t="s">
        <v>22</v>
      </c>
      <c r="E458" s="302" t="s">
        <v>226</v>
      </c>
      <c r="F458" s="301" t="s">
        <v>76</v>
      </c>
      <c r="G458" s="301" t="s">
        <v>77</v>
      </c>
      <c r="H458" s="303">
        <v>54503765000</v>
      </c>
      <c r="I458" s="303">
        <v>54503765000</v>
      </c>
      <c r="J458" s="303">
        <v>48826982873</v>
      </c>
      <c r="K458" s="304">
        <f t="shared" si="26"/>
        <v>0.89584605527709871</v>
      </c>
      <c r="L458" s="303">
        <v>47469718569</v>
      </c>
      <c r="M458" s="304">
        <f t="shared" si="25"/>
        <v>0.87094384340237785</v>
      </c>
    </row>
    <row r="459" spans="1:13" x14ac:dyDescent="0.35">
      <c r="A459" s="301">
        <v>2016</v>
      </c>
      <c r="B459" s="301" t="s">
        <v>87</v>
      </c>
      <c r="C459" s="301" t="s">
        <v>43</v>
      </c>
      <c r="D459" s="302" t="s">
        <v>22</v>
      </c>
      <c r="E459" s="302" t="s">
        <v>226</v>
      </c>
      <c r="F459" s="301" t="s">
        <v>78</v>
      </c>
      <c r="G459" s="301" t="s">
        <v>77</v>
      </c>
      <c r="H459" s="303">
        <v>40454000000</v>
      </c>
      <c r="I459" s="303">
        <v>40454000000</v>
      </c>
      <c r="J459" s="303">
        <v>36802962332</v>
      </c>
      <c r="K459" s="304">
        <f t="shared" si="26"/>
        <v>0.90974841380333216</v>
      </c>
      <c r="L459" s="303">
        <v>11002029109</v>
      </c>
      <c r="M459" s="304">
        <f t="shared" si="25"/>
        <v>0.27196393703960053</v>
      </c>
    </row>
    <row r="460" spans="1:13" x14ac:dyDescent="0.35">
      <c r="A460" s="301">
        <v>2016</v>
      </c>
      <c r="B460" s="301" t="s">
        <v>87</v>
      </c>
      <c r="C460" s="301" t="s">
        <v>44</v>
      </c>
      <c r="D460" s="302" t="s">
        <v>12</v>
      </c>
      <c r="E460" s="302" t="s">
        <v>226</v>
      </c>
      <c r="F460" s="301" t="s">
        <v>76</v>
      </c>
      <c r="G460" s="301" t="s">
        <v>77</v>
      </c>
      <c r="H460" s="303">
        <v>0</v>
      </c>
      <c r="I460" s="303">
        <v>6285374668</v>
      </c>
      <c r="J460" s="303">
        <v>3455017923</v>
      </c>
      <c r="K460" s="304">
        <f t="shared" si="26"/>
        <v>0.54969164218485378</v>
      </c>
      <c r="L460" s="303">
        <v>3021986692</v>
      </c>
      <c r="M460" s="304">
        <f t="shared" si="25"/>
        <v>0.48079658757424448</v>
      </c>
    </row>
    <row r="461" spans="1:13" x14ac:dyDescent="0.35">
      <c r="A461" s="301">
        <v>2016</v>
      </c>
      <c r="B461" s="301" t="s">
        <v>87</v>
      </c>
      <c r="C461" s="301" t="s">
        <v>44</v>
      </c>
      <c r="D461" s="302" t="s">
        <v>12</v>
      </c>
      <c r="E461" s="302" t="s">
        <v>226</v>
      </c>
      <c r="F461" s="301" t="s">
        <v>78</v>
      </c>
      <c r="G461" s="301" t="s">
        <v>77</v>
      </c>
      <c r="H461" s="303">
        <v>0</v>
      </c>
      <c r="I461" s="303">
        <v>2101643913</v>
      </c>
      <c r="J461" s="303">
        <v>1828667837</v>
      </c>
      <c r="K461" s="304">
        <f t="shared" si="26"/>
        <v>0.87011306991090642</v>
      </c>
      <c r="L461" s="303">
        <v>246119961</v>
      </c>
      <c r="M461" s="304">
        <f t="shared" si="25"/>
        <v>0.11710830720541762</v>
      </c>
    </row>
    <row r="462" spans="1:13" x14ac:dyDescent="0.35">
      <c r="A462" s="301">
        <v>2016</v>
      </c>
      <c r="B462" s="301" t="s">
        <v>87</v>
      </c>
      <c r="C462" s="301" t="s">
        <v>45</v>
      </c>
      <c r="D462" s="302" t="s">
        <v>22</v>
      </c>
      <c r="E462" s="302" t="s">
        <v>226</v>
      </c>
      <c r="F462" s="301" t="s">
        <v>76</v>
      </c>
      <c r="G462" s="301" t="s">
        <v>77</v>
      </c>
      <c r="H462" s="303">
        <v>0</v>
      </c>
      <c r="I462" s="303">
        <v>21412773089</v>
      </c>
      <c r="J462" s="303">
        <v>17930806940</v>
      </c>
      <c r="K462" s="304">
        <f t="shared" si="26"/>
        <v>0.83738835999767225</v>
      </c>
      <c r="L462" s="303">
        <v>12826814737</v>
      </c>
      <c r="M462" s="304">
        <f t="shared" si="25"/>
        <v>0.59902632338589012</v>
      </c>
    </row>
    <row r="463" spans="1:13" x14ac:dyDescent="0.35">
      <c r="A463" s="301">
        <v>2016</v>
      </c>
      <c r="B463" s="301" t="s">
        <v>87</v>
      </c>
      <c r="C463" s="301" t="s">
        <v>45</v>
      </c>
      <c r="D463" s="302" t="s">
        <v>22</v>
      </c>
      <c r="E463" s="302" t="s">
        <v>226</v>
      </c>
      <c r="F463" s="301" t="s">
        <v>78</v>
      </c>
      <c r="G463" s="301" t="s">
        <v>77</v>
      </c>
      <c r="H463" s="303">
        <v>0</v>
      </c>
      <c r="I463" s="303">
        <v>192357088685</v>
      </c>
      <c r="J463" s="303">
        <v>169250209376</v>
      </c>
      <c r="K463" s="304">
        <f t="shared" si="26"/>
        <v>0.87987508301896089</v>
      </c>
      <c r="L463" s="303">
        <v>47873078835</v>
      </c>
      <c r="M463" s="304">
        <f t="shared" si="25"/>
        <v>0.24887608334203876</v>
      </c>
    </row>
    <row r="464" spans="1:13" x14ac:dyDescent="0.35">
      <c r="A464" s="301">
        <v>2016</v>
      </c>
      <c r="B464" s="301" t="s">
        <v>87</v>
      </c>
      <c r="C464" s="301" t="s">
        <v>46</v>
      </c>
      <c r="D464" s="302" t="s">
        <v>10</v>
      </c>
      <c r="E464" s="302" t="s">
        <v>228</v>
      </c>
      <c r="F464" s="301" t="s">
        <v>76</v>
      </c>
      <c r="G464" s="301" t="s">
        <v>77</v>
      </c>
      <c r="H464" s="303">
        <v>9685557000</v>
      </c>
      <c r="I464" s="303">
        <v>10090697885</v>
      </c>
      <c r="J464" s="303">
        <v>9802980661</v>
      </c>
      <c r="K464" s="304">
        <f t="shared" si="26"/>
        <v>0.97148688551782958</v>
      </c>
      <c r="L464" s="303">
        <v>9461788584</v>
      </c>
      <c r="M464" s="304">
        <f t="shared" si="25"/>
        <v>0.93767435036035662</v>
      </c>
    </row>
    <row r="465" spans="1:13" x14ac:dyDescent="0.35">
      <c r="A465" s="301">
        <v>2016</v>
      </c>
      <c r="B465" s="301" t="s">
        <v>87</v>
      </c>
      <c r="C465" s="301" t="s">
        <v>46</v>
      </c>
      <c r="D465" s="302" t="s">
        <v>10</v>
      </c>
      <c r="E465" s="302" t="s">
        <v>228</v>
      </c>
      <c r="F465" s="301" t="s">
        <v>78</v>
      </c>
      <c r="G465" s="301" t="s">
        <v>77</v>
      </c>
      <c r="H465" s="303">
        <v>38309000000</v>
      </c>
      <c r="I465" s="303">
        <v>37309000000</v>
      </c>
      <c r="J465" s="303">
        <v>35612092238</v>
      </c>
      <c r="K465" s="304">
        <f t="shared" si="26"/>
        <v>0.95451746865367604</v>
      </c>
      <c r="L465" s="303">
        <v>20305989037</v>
      </c>
      <c r="M465" s="304">
        <f t="shared" si="25"/>
        <v>0.54426516489318932</v>
      </c>
    </row>
    <row r="466" spans="1:13" x14ac:dyDescent="0.35">
      <c r="A466" s="301">
        <v>2016</v>
      </c>
      <c r="B466" s="301" t="s">
        <v>87</v>
      </c>
      <c r="C466" s="301" t="s">
        <v>47</v>
      </c>
      <c r="D466" s="302" t="s">
        <v>21</v>
      </c>
      <c r="E466" s="302" t="s">
        <v>228</v>
      </c>
      <c r="F466" s="301" t="s">
        <v>76</v>
      </c>
      <c r="G466" s="301" t="s">
        <v>77</v>
      </c>
      <c r="H466" s="303">
        <v>21317570000</v>
      </c>
      <c r="I466" s="303">
        <v>21317570000</v>
      </c>
      <c r="J466" s="303">
        <v>15755526350</v>
      </c>
      <c r="K466" s="304">
        <f t="shared" si="26"/>
        <v>0.739086413226273</v>
      </c>
      <c r="L466" s="303">
        <v>10616768791</v>
      </c>
      <c r="M466" s="304">
        <f t="shared" si="25"/>
        <v>0.49802903384391373</v>
      </c>
    </row>
    <row r="467" spans="1:13" x14ac:dyDescent="0.35">
      <c r="A467" s="301">
        <v>2016</v>
      </c>
      <c r="B467" s="301" t="s">
        <v>87</v>
      </c>
      <c r="C467" s="301" t="s">
        <v>47</v>
      </c>
      <c r="D467" s="302" t="s">
        <v>21</v>
      </c>
      <c r="E467" s="302" t="s">
        <v>228</v>
      </c>
      <c r="F467" s="301" t="s">
        <v>78</v>
      </c>
      <c r="G467" s="301" t="s">
        <v>77</v>
      </c>
      <c r="H467" s="303">
        <v>1941283017000</v>
      </c>
      <c r="I467" s="303">
        <v>2083635451799</v>
      </c>
      <c r="J467" s="303">
        <v>1862201505443</v>
      </c>
      <c r="K467" s="304">
        <f t="shared" si="26"/>
        <v>0.89372711710927399</v>
      </c>
      <c r="L467" s="303">
        <v>1632466445461</v>
      </c>
      <c r="M467" s="304">
        <f t="shared" si="25"/>
        <v>0.78347027741898756</v>
      </c>
    </row>
    <row r="468" spans="1:13" x14ac:dyDescent="0.35">
      <c r="A468" s="301">
        <v>2016</v>
      </c>
      <c r="B468" s="301" t="s">
        <v>87</v>
      </c>
      <c r="C468" s="301" t="s">
        <v>47</v>
      </c>
      <c r="D468" s="302" t="s">
        <v>21</v>
      </c>
      <c r="E468" s="302" t="s">
        <v>228</v>
      </c>
      <c r="F468" s="301" t="s">
        <v>80</v>
      </c>
      <c r="G468" s="301" t="s">
        <v>77</v>
      </c>
      <c r="H468" s="303">
        <v>3009403000</v>
      </c>
      <c r="I468" s="303">
        <v>3047903000</v>
      </c>
      <c r="J468" s="303">
        <v>3047903000</v>
      </c>
      <c r="K468" s="304">
        <f t="shared" si="26"/>
        <v>1</v>
      </c>
      <c r="L468" s="303">
        <v>3022818528</v>
      </c>
      <c r="M468" s="304">
        <f t="shared" si="25"/>
        <v>0.99176992443657164</v>
      </c>
    </row>
    <row r="469" spans="1:13" x14ac:dyDescent="0.35">
      <c r="A469" s="301">
        <v>2016</v>
      </c>
      <c r="B469" s="301" t="s">
        <v>87</v>
      </c>
      <c r="C469" s="301" t="s">
        <v>48</v>
      </c>
      <c r="D469" s="302" t="s">
        <v>8</v>
      </c>
      <c r="E469" s="302" t="s">
        <v>228</v>
      </c>
      <c r="F469" s="301" t="s">
        <v>76</v>
      </c>
      <c r="G469" s="301" t="s">
        <v>77</v>
      </c>
      <c r="H469" s="303">
        <v>15167996000</v>
      </c>
      <c r="I469" s="303">
        <v>15167996000</v>
      </c>
      <c r="J469" s="303">
        <v>14528471914</v>
      </c>
      <c r="K469" s="304">
        <f t="shared" si="26"/>
        <v>0.95783727224084181</v>
      </c>
      <c r="L469" s="303">
        <v>13996304806</v>
      </c>
      <c r="M469" s="304">
        <f t="shared" si="25"/>
        <v>0.92275240618470622</v>
      </c>
    </row>
    <row r="470" spans="1:13" x14ac:dyDescent="0.35">
      <c r="A470" s="301">
        <v>2016</v>
      </c>
      <c r="B470" s="301" t="s">
        <v>87</v>
      </c>
      <c r="C470" s="301" t="s">
        <v>48</v>
      </c>
      <c r="D470" s="302" t="s">
        <v>8</v>
      </c>
      <c r="E470" s="302" t="s">
        <v>228</v>
      </c>
      <c r="F470" s="301" t="s">
        <v>78</v>
      </c>
      <c r="G470" s="301" t="s">
        <v>77</v>
      </c>
      <c r="H470" s="303">
        <v>14959033000</v>
      </c>
      <c r="I470" s="303">
        <v>18823687842</v>
      </c>
      <c r="J470" s="303">
        <v>15305093978</v>
      </c>
      <c r="K470" s="304">
        <f t="shared" si="26"/>
        <v>0.81307627423839857</v>
      </c>
      <c r="L470" s="303">
        <v>8539914846</v>
      </c>
      <c r="M470" s="304">
        <f t="shared" si="25"/>
        <v>0.45367915775491535</v>
      </c>
    </row>
    <row r="471" spans="1:13" x14ac:dyDescent="0.35">
      <c r="A471" s="301">
        <v>2016</v>
      </c>
      <c r="B471" s="301" t="s">
        <v>87</v>
      </c>
      <c r="C471" s="301" t="s">
        <v>49</v>
      </c>
      <c r="D471" s="302" t="s">
        <v>18</v>
      </c>
      <c r="E471" s="302" t="s">
        <v>228</v>
      </c>
      <c r="F471" s="301" t="s">
        <v>76</v>
      </c>
      <c r="G471" s="301" t="s">
        <v>77</v>
      </c>
      <c r="H471" s="303">
        <v>58188976000</v>
      </c>
      <c r="I471" s="303">
        <v>57607086000</v>
      </c>
      <c r="J471" s="303">
        <v>51509599614</v>
      </c>
      <c r="K471" s="304">
        <f t="shared" si="26"/>
        <v>0.89415388263173046</v>
      </c>
      <c r="L471" s="303">
        <v>48028247667</v>
      </c>
      <c r="M471" s="304">
        <f t="shared" si="25"/>
        <v>0.83372117914452404</v>
      </c>
    </row>
    <row r="472" spans="1:13" x14ac:dyDescent="0.35">
      <c r="A472" s="301">
        <v>2016</v>
      </c>
      <c r="B472" s="301" t="s">
        <v>87</v>
      </c>
      <c r="C472" s="301" t="s">
        <v>49</v>
      </c>
      <c r="D472" s="302" t="s">
        <v>18</v>
      </c>
      <c r="E472" s="302" t="s">
        <v>228</v>
      </c>
      <c r="F472" s="301" t="s">
        <v>79</v>
      </c>
      <c r="G472" s="301" t="s">
        <v>77</v>
      </c>
      <c r="H472" s="303">
        <v>0</v>
      </c>
      <c r="I472" s="303">
        <v>0</v>
      </c>
      <c r="J472" s="303">
        <v>0</v>
      </c>
      <c r="K472" s="304">
        <v>0</v>
      </c>
      <c r="L472" s="303">
        <v>0</v>
      </c>
      <c r="M472" s="304">
        <v>0</v>
      </c>
    </row>
    <row r="473" spans="1:13" x14ac:dyDescent="0.35">
      <c r="A473" s="301">
        <v>2016</v>
      </c>
      <c r="B473" s="301" t="s">
        <v>87</v>
      </c>
      <c r="C473" s="301" t="s">
        <v>49</v>
      </c>
      <c r="D473" s="302" t="s">
        <v>18</v>
      </c>
      <c r="E473" s="302" t="s">
        <v>228</v>
      </c>
      <c r="F473" s="301" t="s">
        <v>78</v>
      </c>
      <c r="G473" s="301" t="s">
        <v>77</v>
      </c>
      <c r="H473" s="303">
        <v>1557667462000</v>
      </c>
      <c r="I473" s="303">
        <v>1321111942439</v>
      </c>
      <c r="J473" s="303">
        <v>821468422433</v>
      </c>
      <c r="K473" s="304">
        <f t="shared" si="26"/>
        <v>0.62180076952179231</v>
      </c>
      <c r="L473" s="303">
        <v>466554124971</v>
      </c>
      <c r="M473" s="304">
        <f t="shared" si="25"/>
        <v>0.35315260575849522</v>
      </c>
    </row>
    <row r="474" spans="1:13" x14ac:dyDescent="0.35">
      <c r="A474" s="301">
        <v>2016</v>
      </c>
      <c r="B474" s="301" t="s">
        <v>87</v>
      </c>
      <c r="C474" s="301" t="s">
        <v>49</v>
      </c>
      <c r="D474" s="302" t="s">
        <v>18</v>
      </c>
      <c r="E474" s="302" t="s">
        <v>228</v>
      </c>
      <c r="F474" s="301" t="s">
        <v>80</v>
      </c>
      <c r="G474" s="301" t="s">
        <v>77</v>
      </c>
      <c r="H474" s="303">
        <v>0</v>
      </c>
      <c r="I474" s="303">
        <v>80000000</v>
      </c>
      <c r="J474" s="303">
        <v>80000000</v>
      </c>
      <c r="K474" s="304" t="e">
        <f>+[1]!Tabla1[[#This Row],[Compromisos]]/[1]!Tabla1[[#This Row],[Presupuesto Disponible]]</f>
        <v>#REF!</v>
      </c>
      <c r="L474" s="303">
        <v>0</v>
      </c>
      <c r="M474" s="304">
        <v>0</v>
      </c>
    </row>
    <row r="475" spans="1:13" x14ac:dyDescent="0.35">
      <c r="A475" s="301">
        <v>2016</v>
      </c>
      <c r="B475" s="301" t="s">
        <v>87</v>
      </c>
      <c r="C475" s="301" t="s">
        <v>50</v>
      </c>
      <c r="D475" s="302" t="s">
        <v>16</v>
      </c>
      <c r="E475" s="302" t="s">
        <v>228</v>
      </c>
      <c r="F475" s="301" t="s">
        <v>76</v>
      </c>
      <c r="G475" s="301" t="s">
        <v>77</v>
      </c>
      <c r="H475" s="303">
        <v>733303623000</v>
      </c>
      <c r="I475" s="303">
        <v>733303623000</v>
      </c>
      <c r="J475" s="303">
        <v>702407040871</v>
      </c>
      <c r="K475" s="304">
        <f t="shared" si="26"/>
        <v>0.95786659010001918</v>
      </c>
      <c r="L475" s="303">
        <v>701870363873</v>
      </c>
      <c r="M475" s="304">
        <f t="shared" si="25"/>
        <v>0.95713472817929879</v>
      </c>
    </row>
    <row r="476" spans="1:13" x14ac:dyDescent="0.35">
      <c r="A476" s="301">
        <v>2016</v>
      </c>
      <c r="B476" s="301" t="s">
        <v>87</v>
      </c>
      <c r="C476" s="301" t="s">
        <v>50</v>
      </c>
      <c r="D476" s="302" t="s">
        <v>16</v>
      </c>
      <c r="E476" s="302" t="s">
        <v>228</v>
      </c>
      <c r="F476" s="301" t="s">
        <v>79</v>
      </c>
      <c r="G476" s="301" t="s">
        <v>77</v>
      </c>
      <c r="H476" s="303">
        <v>220539432000</v>
      </c>
      <c r="I476" s="303">
        <v>220539432000</v>
      </c>
      <c r="J476" s="303">
        <v>220539432000</v>
      </c>
      <c r="K476" s="304">
        <f t="shared" si="26"/>
        <v>1</v>
      </c>
      <c r="L476" s="303">
        <v>220539432000</v>
      </c>
      <c r="M476" s="304">
        <f t="shared" si="25"/>
        <v>1</v>
      </c>
    </row>
    <row r="477" spans="1:13" x14ac:dyDescent="0.35">
      <c r="A477" s="301">
        <v>2016</v>
      </c>
      <c r="B477" s="301" t="s">
        <v>87</v>
      </c>
      <c r="C477" s="301" t="s">
        <v>50</v>
      </c>
      <c r="D477" s="302" t="s">
        <v>16</v>
      </c>
      <c r="E477" s="302" t="s">
        <v>228</v>
      </c>
      <c r="F477" s="301" t="s">
        <v>78</v>
      </c>
      <c r="G477" s="301" t="s">
        <v>77</v>
      </c>
      <c r="H477" s="303">
        <v>5000000000</v>
      </c>
      <c r="I477" s="303">
        <v>5000000000</v>
      </c>
      <c r="J477" s="303">
        <v>3334079527</v>
      </c>
      <c r="K477" s="304">
        <f t="shared" si="26"/>
        <v>0.66681590540000002</v>
      </c>
      <c r="L477" s="303">
        <v>2624583458</v>
      </c>
      <c r="M477" s="304">
        <f t="shared" si="25"/>
        <v>0.52491669159999998</v>
      </c>
    </row>
    <row r="478" spans="1:13" x14ac:dyDescent="0.35">
      <c r="A478" s="301">
        <v>2016</v>
      </c>
      <c r="B478" s="301" t="s">
        <v>87</v>
      </c>
      <c r="C478" s="301" t="s">
        <v>51</v>
      </c>
      <c r="D478" s="302" t="s">
        <v>15</v>
      </c>
      <c r="E478" s="302" t="s">
        <v>228</v>
      </c>
      <c r="F478" s="301" t="s">
        <v>76</v>
      </c>
      <c r="G478" s="301" t="s">
        <v>77</v>
      </c>
      <c r="H478" s="303">
        <v>10150453000</v>
      </c>
      <c r="I478" s="303">
        <v>10048026570</v>
      </c>
      <c r="J478" s="303">
        <v>9878380230</v>
      </c>
      <c r="K478" s="304">
        <f t="shared" si="26"/>
        <v>0.98311645189051289</v>
      </c>
      <c r="L478" s="303">
        <v>8882046411</v>
      </c>
      <c r="M478" s="304">
        <f t="shared" si="25"/>
        <v>0.88395928783854716</v>
      </c>
    </row>
    <row r="479" spans="1:13" x14ac:dyDescent="0.35">
      <c r="A479" s="301">
        <v>2016</v>
      </c>
      <c r="B479" s="301" t="s">
        <v>87</v>
      </c>
      <c r="C479" s="301" t="s">
        <v>51</v>
      </c>
      <c r="D479" s="302" t="s">
        <v>15</v>
      </c>
      <c r="E479" s="302" t="s">
        <v>228</v>
      </c>
      <c r="F479" s="301" t="s">
        <v>78</v>
      </c>
      <c r="G479" s="301" t="s">
        <v>77</v>
      </c>
      <c r="H479" s="303">
        <v>78553315000</v>
      </c>
      <c r="I479" s="303">
        <v>78553315000</v>
      </c>
      <c r="J479" s="303">
        <v>69854908786</v>
      </c>
      <c r="K479" s="304">
        <f t="shared" si="26"/>
        <v>0.88926748395023181</v>
      </c>
      <c r="L479" s="303">
        <v>32765513567</v>
      </c>
      <c r="M479" s="304">
        <f t="shared" si="25"/>
        <v>0.41711178665088799</v>
      </c>
    </row>
    <row r="480" spans="1:13" x14ac:dyDescent="0.35">
      <c r="A480" s="301">
        <v>2016</v>
      </c>
      <c r="B480" s="301" t="s">
        <v>87</v>
      </c>
      <c r="C480" s="301" t="s">
        <v>52</v>
      </c>
      <c r="D480" s="302" t="s">
        <v>9</v>
      </c>
      <c r="E480" s="302" t="s">
        <v>228</v>
      </c>
      <c r="F480" s="301" t="s">
        <v>76</v>
      </c>
      <c r="G480" s="301" t="s">
        <v>77</v>
      </c>
      <c r="H480" s="303">
        <v>31812738000</v>
      </c>
      <c r="I480" s="303">
        <v>31492738000</v>
      </c>
      <c r="J480" s="303">
        <v>27550849682</v>
      </c>
      <c r="K480" s="304">
        <f t="shared" si="26"/>
        <v>0.87483183208776572</v>
      </c>
      <c r="L480" s="303">
        <v>26348011057</v>
      </c>
      <c r="M480" s="304">
        <f t="shared" si="25"/>
        <v>0.8366376736440001</v>
      </c>
    </row>
    <row r="481" spans="1:13" x14ac:dyDescent="0.35">
      <c r="A481" s="301">
        <v>2016</v>
      </c>
      <c r="B481" s="301" t="s">
        <v>87</v>
      </c>
      <c r="C481" s="301" t="s">
        <v>52</v>
      </c>
      <c r="D481" s="302" t="s">
        <v>9</v>
      </c>
      <c r="E481" s="302" t="s">
        <v>228</v>
      </c>
      <c r="F481" s="301" t="s">
        <v>79</v>
      </c>
      <c r="G481" s="301" t="s">
        <v>77</v>
      </c>
      <c r="H481" s="303">
        <v>0</v>
      </c>
      <c r="I481" s="303">
        <v>0</v>
      </c>
      <c r="J481" s="303">
        <v>0</v>
      </c>
      <c r="K481" s="304">
        <v>0</v>
      </c>
      <c r="L481" s="303">
        <v>0</v>
      </c>
      <c r="M481" s="304">
        <v>0</v>
      </c>
    </row>
    <row r="482" spans="1:13" x14ac:dyDescent="0.35">
      <c r="A482" s="301">
        <v>2016</v>
      </c>
      <c r="B482" s="301" t="s">
        <v>87</v>
      </c>
      <c r="C482" s="301" t="s">
        <v>52</v>
      </c>
      <c r="D482" s="302" t="s">
        <v>9</v>
      </c>
      <c r="E482" s="302" t="s">
        <v>228</v>
      </c>
      <c r="F482" s="301" t="s">
        <v>78</v>
      </c>
      <c r="G482" s="301" t="s">
        <v>77</v>
      </c>
      <c r="H482" s="303">
        <v>270747972000</v>
      </c>
      <c r="I482" s="303">
        <v>248397847770</v>
      </c>
      <c r="J482" s="303">
        <v>200339967839</v>
      </c>
      <c r="K482" s="304">
        <f t="shared" si="26"/>
        <v>0.80652859772159369</v>
      </c>
      <c r="L482" s="303">
        <v>107462864237</v>
      </c>
      <c r="M482" s="304">
        <f t="shared" ref="M482:M506" si="28">+L482/I482</f>
        <v>0.43262397481198595</v>
      </c>
    </row>
    <row r="483" spans="1:13" x14ac:dyDescent="0.35">
      <c r="A483" s="301">
        <v>2016</v>
      </c>
      <c r="B483" s="301" t="s">
        <v>87</v>
      </c>
      <c r="C483" s="301" t="s">
        <v>53</v>
      </c>
      <c r="D483" s="302" t="s">
        <v>9</v>
      </c>
      <c r="E483" s="302" t="s">
        <v>228</v>
      </c>
      <c r="F483" s="301" t="s">
        <v>76</v>
      </c>
      <c r="G483" s="301" t="s">
        <v>77</v>
      </c>
      <c r="H483" s="303">
        <v>6054677000</v>
      </c>
      <c r="I483" s="303">
        <v>6054677000</v>
      </c>
      <c r="J483" s="303">
        <v>3972483436</v>
      </c>
      <c r="K483" s="304">
        <f t="shared" si="26"/>
        <v>0.65610162788204884</v>
      </c>
      <c r="L483" s="303">
        <v>3638353470</v>
      </c>
      <c r="M483" s="304">
        <f t="shared" si="28"/>
        <v>0.60091619585982869</v>
      </c>
    </row>
    <row r="484" spans="1:13" x14ac:dyDescent="0.35">
      <c r="A484" s="301">
        <v>2016</v>
      </c>
      <c r="B484" s="301" t="s">
        <v>87</v>
      </c>
      <c r="C484" s="301" t="s">
        <v>53</v>
      </c>
      <c r="D484" s="302" t="s">
        <v>9</v>
      </c>
      <c r="E484" s="302" t="s">
        <v>228</v>
      </c>
      <c r="F484" s="301" t="s">
        <v>78</v>
      </c>
      <c r="G484" s="301" t="s">
        <v>77</v>
      </c>
      <c r="H484" s="303">
        <v>17521206000</v>
      </c>
      <c r="I484" s="303">
        <v>18244359862</v>
      </c>
      <c r="J484" s="303">
        <v>17176315233</v>
      </c>
      <c r="K484" s="304">
        <f t="shared" si="26"/>
        <v>0.94145891458627928</v>
      </c>
      <c r="L484" s="303">
        <v>11144573309</v>
      </c>
      <c r="M484" s="304">
        <f t="shared" si="28"/>
        <v>0.61085033365365216</v>
      </c>
    </row>
    <row r="485" spans="1:13" x14ac:dyDescent="0.35">
      <c r="A485" s="301">
        <v>2016</v>
      </c>
      <c r="B485" s="301" t="s">
        <v>87</v>
      </c>
      <c r="C485" s="301" t="s">
        <v>54</v>
      </c>
      <c r="D485" s="302" t="s">
        <v>17</v>
      </c>
      <c r="E485" s="302" t="s">
        <v>228</v>
      </c>
      <c r="F485" s="301" t="s">
        <v>76</v>
      </c>
      <c r="G485" s="301" t="s">
        <v>77</v>
      </c>
      <c r="H485" s="303">
        <v>12240642000</v>
      </c>
      <c r="I485" s="303">
        <v>12118235580</v>
      </c>
      <c r="J485" s="303">
        <v>11843955490</v>
      </c>
      <c r="K485" s="304">
        <f t="shared" si="26"/>
        <v>0.97736633454686483</v>
      </c>
      <c r="L485" s="303">
        <v>11397189949</v>
      </c>
      <c r="M485" s="304">
        <f t="shared" si="28"/>
        <v>0.94049912413074244</v>
      </c>
    </row>
    <row r="486" spans="1:13" x14ac:dyDescent="0.35">
      <c r="A486" s="301">
        <v>2016</v>
      </c>
      <c r="B486" s="301" t="s">
        <v>87</v>
      </c>
      <c r="C486" s="301" t="s">
        <v>54</v>
      </c>
      <c r="D486" s="302" t="s">
        <v>17</v>
      </c>
      <c r="E486" s="302" t="s">
        <v>228</v>
      </c>
      <c r="F486" s="301" t="s">
        <v>78</v>
      </c>
      <c r="G486" s="301" t="s">
        <v>77</v>
      </c>
      <c r="H486" s="303">
        <v>112004327000</v>
      </c>
      <c r="I486" s="303">
        <v>107136327000</v>
      </c>
      <c r="J486" s="303">
        <v>93130200041</v>
      </c>
      <c r="K486" s="304">
        <f t="shared" si="26"/>
        <v>0.8692681805397342</v>
      </c>
      <c r="L486" s="303">
        <v>68956842566</v>
      </c>
      <c r="M486" s="304">
        <f t="shared" si="28"/>
        <v>0.64363642563553625</v>
      </c>
    </row>
    <row r="487" spans="1:13" x14ac:dyDescent="0.35">
      <c r="A487" s="301">
        <v>2016</v>
      </c>
      <c r="B487" s="301" t="s">
        <v>87</v>
      </c>
      <c r="C487" s="301" t="s">
        <v>55</v>
      </c>
      <c r="D487" s="302" t="s">
        <v>9</v>
      </c>
      <c r="E487" s="302" t="s">
        <v>228</v>
      </c>
      <c r="F487" s="301" t="s">
        <v>76</v>
      </c>
      <c r="G487" s="301" t="s">
        <v>77</v>
      </c>
      <c r="H487" s="303">
        <v>4007276000</v>
      </c>
      <c r="I487" s="303">
        <v>3966597604</v>
      </c>
      <c r="J487" s="303">
        <v>3655443524</v>
      </c>
      <c r="K487" s="304">
        <f t="shared" si="26"/>
        <v>0.92155642919608838</v>
      </c>
      <c r="L487" s="303">
        <v>3608456960</v>
      </c>
      <c r="M487" s="304">
        <f t="shared" si="28"/>
        <v>0.90971087068704837</v>
      </c>
    </row>
    <row r="488" spans="1:13" x14ac:dyDescent="0.35">
      <c r="A488" s="301">
        <v>2016</v>
      </c>
      <c r="B488" s="301" t="s">
        <v>87</v>
      </c>
      <c r="C488" s="301" t="s">
        <v>55</v>
      </c>
      <c r="D488" s="302" t="s">
        <v>9</v>
      </c>
      <c r="E488" s="302" t="s">
        <v>228</v>
      </c>
      <c r="F488" s="301" t="s">
        <v>78</v>
      </c>
      <c r="G488" s="301" t="s">
        <v>77</v>
      </c>
      <c r="H488" s="303">
        <v>3486694000</v>
      </c>
      <c r="I488" s="303">
        <v>5172171067</v>
      </c>
      <c r="J488" s="303">
        <v>3183977899</v>
      </c>
      <c r="K488" s="304">
        <f t="shared" si="26"/>
        <v>0.61559794866699835</v>
      </c>
      <c r="L488" s="303">
        <v>3056547146</v>
      </c>
      <c r="M488" s="304">
        <f t="shared" si="28"/>
        <v>0.59096018024262309</v>
      </c>
    </row>
    <row r="489" spans="1:13" x14ac:dyDescent="0.35">
      <c r="A489" s="301">
        <v>2016</v>
      </c>
      <c r="B489" s="301" t="s">
        <v>87</v>
      </c>
      <c r="C489" s="301" t="s">
        <v>56</v>
      </c>
      <c r="D489" s="302" t="s">
        <v>9</v>
      </c>
      <c r="E489" s="302" t="s">
        <v>228</v>
      </c>
      <c r="F489" s="301" t="s">
        <v>76</v>
      </c>
      <c r="G489" s="301" t="s">
        <v>77</v>
      </c>
      <c r="H489" s="303">
        <v>23960968000</v>
      </c>
      <c r="I489" s="303">
        <v>23721358320</v>
      </c>
      <c r="J489" s="303">
        <v>21735675580</v>
      </c>
      <c r="K489" s="304">
        <f t="shared" si="26"/>
        <v>0.91629135594963684</v>
      </c>
      <c r="L489" s="303">
        <v>21366401434</v>
      </c>
      <c r="M489" s="304">
        <f t="shared" si="28"/>
        <v>0.90072419739916476</v>
      </c>
    </row>
    <row r="490" spans="1:13" x14ac:dyDescent="0.35">
      <c r="A490" s="301">
        <v>2016</v>
      </c>
      <c r="B490" s="301" t="s">
        <v>87</v>
      </c>
      <c r="C490" s="301" t="s">
        <v>56</v>
      </c>
      <c r="D490" s="302" t="s">
        <v>9</v>
      </c>
      <c r="E490" s="302" t="s">
        <v>228</v>
      </c>
      <c r="F490" s="301" t="s">
        <v>78</v>
      </c>
      <c r="G490" s="301" t="s">
        <v>77</v>
      </c>
      <c r="H490" s="303">
        <v>49836922000</v>
      </c>
      <c r="I490" s="303">
        <v>49836922000</v>
      </c>
      <c r="J490" s="303">
        <v>29558618948</v>
      </c>
      <c r="K490" s="304">
        <f t="shared" si="26"/>
        <v>0.5931068324805453</v>
      </c>
      <c r="L490" s="303">
        <v>26400042654</v>
      </c>
      <c r="M490" s="304">
        <f t="shared" si="28"/>
        <v>0.52972859467524902</v>
      </c>
    </row>
    <row r="491" spans="1:13" x14ac:dyDescent="0.35">
      <c r="A491" s="301">
        <v>2016</v>
      </c>
      <c r="B491" s="301" t="s">
        <v>87</v>
      </c>
      <c r="C491" s="301" t="s">
        <v>57</v>
      </c>
      <c r="D491" s="302" t="s">
        <v>22</v>
      </c>
      <c r="E491" s="302" t="s">
        <v>228</v>
      </c>
      <c r="F491" s="301" t="s">
        <v>76</v>
      </c>
      <c r="G491" s="301" t="s">
        <v>77</v>
      </c>
      <c r="H491" s="303">
        <v>13677527000</v>
      </c>
      <c r="I491" s="303">
        <v>9282606269</v>
      </c>
      <c r="J491" s="303">
        <v>9091918309</v>
      </c>
      <c r="K491" s="304">
        <f t="shared" si="26"/>
        <v>0.97945749776796875</v>
      </c>
      <c r="L491" s="303">
        <v>9044297428</v>
      </c>
      <c r="M491" s="304">
        <f t="shared" si="28"/>
        <v>0.97432737809898806</v>
      </c>
    </row>
    <row r="492" spans="1:13" x14ac:dyDescent="0.35">
      <c r="A492" s="301">
        <v>2016</v>
      </c>
      <c r="B492" s="301" t="s">
        <v>87</v>
      </c>
      <c r="C492" s="301" t="s">
        <v>57</v>
      </c>
      <c r="D492" s="302" t="s">
        <v>22</v>
      </c>
      <c r="E492" s="302" t="s">
        <v>228</v>
      </c>
      <c r="F492" s="301" t="s">
        <v>79</v>
      </c>
      <c r="G492" s="301" t="s">
        <v>77</v>
      </c>
      <c r="H492" s="303">
        <v>0</v>
      </c>
      <c r="I492" s="303">
        <v>0</v>
      </c>
      <c r="J492" s="303">
        <v>0</v>
      </c>
      <c r="K492" s="304">
        <v>0</v>
      </c>
      <c r="L492" s="303">
        <v>0</v>
      </c>
      <c r="M492" s="304">
        <v>0</v>
      </c>
    </row>
    <row r="493" spans="1:13" x14ac:dyDescent="0.35">
      <c r="A493" s="301">
        <v>2016</v>
      </c>
      <c r="B493" s="301" t="s">
        <v>87</v>
      </c>
      <c r="C493" s="301" t="s">
        <v>57</v>
      </c>
      <c r="D493" s="302" t="s">
        <v>22</v>
      </c>
      <c r="E493" s="302" t="s">
        <v>228</v>
      </c>
      <c r="F493" s="301" t="s">
        <v>78</v>
      </c>
      <c r="G493" s="301" t="s">
        <v>77</v>
      </c>
      <c r="H493" s="303">
        <v>211042697000</v>
      </c>
      <c r="I493" s="303">
        <v>30858238417</v>
      </c>
      <c r="J493" s="303">
        <v>30858238417</v>
      </c>
      <c r="K493" s="304">
        <f t="shared" ref="K493:K511" si="29">+J493/I493</f>
        <v>1</v>
      </c>
      <c r="L493" s="303">
        <v>30858238417</v>
      </c>
      <c r="M493" s="304">
        <f t="shared" si="28"/>
        <v>1</v>
      </c>
    </row>
    <row r="494" spans="1:13" x14ac:dyDescent="0.35">
      <c r="A494" s="301">
        <v>2016</v>
      </c>
      <c r="B494" s="301" t="s">
        <v>87</v>
      </c>
      <c r="C494" s="301" t="s">
        <v>58</v>
      </c>
      <c r="D494" s="302" t="s">
        <v>8</v>
      </c>
      <c r="E494" s="302" t="s">
        <v>228</v>
      </c>
      <c r="F494" s="301" t="s">
        <v>76</v>
      </c>
      <c r="G494" s="301" t="s">
        <v>77</v>
      </c>
      <c r="H494" s="303">
        <v>6483132000</v>
      </c>
      <c r="I494" s="303">
        <v>6483132000</v>
      </c>
      <c r="J494" s="303">
        <v>6404833692</v>
      </c>
      <c r="K494" s="304">
        <f t="shared" si="29"/>
        <v>0.98792276510797561</v>
      </c>
      <c r="L494" s="303">
        <v>6268465286</v>
      </c>
      <c r="M494" s="304">
        <f t="shared" si="28"/>
        <v>0.96688842460711888</v>
      </c>
    </row>
    <row r="495" spans="1:13" x14ac:dyDescent="0.35">
      <c r="A495" s="301">
        <v>2016</v>
      </c>
      <c r="B495" s="301" t="s">
        <v>87</v>
      </c>
      <c r="C495" s="301" t="s">
        <v>58</v>
      </c>
      <c r="D495" s="302" t="s">
        <v>8</v>
      </c>
      <c r="E495" s="302" t="s">
        <v>228</v>
      </c>
      <c r="F495" s="301" t="s">
        <v>78</v>
      </c>
      <c r="G495" s="301" t="s">
        <v>77</v>
      </c>
      <c r="H495" s="303">
        <v>39957393000</v>
      </c>
      <c r="I495" s="303">
        <v>40187393000</v>
      </c>
      <c r="J495" s="303">
        <v>39367367436</v>
      </c>
      <c r="K495" s="304">
        <f t="shared" si="29"/>
        <v>0.97959495496510562</v>
      </c>
      <c r="L495" s="303">
        <v>21334114389</v>
      </c>
      <c r="M495" s="304">
        <f t="shared" si="28"/>
        <v>0.53086584613736953</v>
      </c>
    </row>
    <row r="496" spans="1:13" x14ac:dyDescent="0.35">
      <c r="A496" s="301">
        <v>2016</v>
      </c>
      <c r="B496" s="301" t="s">
        <v>87</v>
      </c>
      <c r="C496" s="301" t="s">
        <v>59</v>
      </c>
      <c r="D496" s="302" t="s">
        <v>11</v>
      </c>
      <c r="E496" s="302" t="s">
        <v>228</v>
      </c>
      <c r="F496" s="301" t="s">
        <v>76</v>
      </c>
      <c r="G496" s="301" t="s">
        <v>77</v>
      </c>
      <c r="H496" s="303">
        <v>5192468000</v>
      </c>
      <c r="I496" s="303">
        <v>5192468000</v>
      </c>
      <c r="J496" s="303">
        <v>4944121726</v>
      </c>
      <c r="K496" s="304">
        <f t="shared" si="29"/>
        <v>0.95217182388028199</v>
      </c>
      <c r="L496" s="303">
        <v>4788680127</v>
      </c>
      <c r="M496" s="304">
        <f t="shared" si="28"/>
        <v>0.92223584757768362</v>
      </c>
    </row>
    <row r="497" spans="1:13" x14ac:dyDescent="0.35">
      <c r="A497" s="301">
        <v>2016</v>
      </c>
      <c r="B497" s="301" t="s">
        <v>87</v>
      </c>
      <c r="C497" s="301" t="s">
        <v>59</v>
      </c>
      <c r="D497" s="302" t="s">
        <v>11</v>
      </c>
      <c r="E497" s="302" t="s">
        <v>228</v>
      </c>
      <c r="F497" s="301" t="s">
        <v>78</v>
      </c>
      <c r="G497" s="301" t="s">
        <v>77</v>
      </c>
      <c r="H497" s="303">
        <v>3892000000</v>
      </c>
      <c r="I497" s="303">
        <v>4759565916</v>
      </c>
      <c r="J497" s="303">
        <v>4649344726</v>
      </c>
      <c r="K497" s="304">
        <f t="shared" si="29"/>
        <v>0.97684217595779588</v>
      </c>
      <c r="L497" s="303">
        <v>4311638132</v>
      </c>
      <c r="M497" s="304">
        <f t="shared" si="28"/>
        <v>0.90588894199485226</v>
      </c>
    </row>
    <row r="498" spans="1:13" x14ac:dyDescent="0.35">
      <c r="A498" s="301">
        <v>2016</v>
      </c>
      <c r="B498" s="301" t="s">
        <v>87</v>
      </c>
      <c r="C498" s="301" t="s">
        <v>60</v>
      </c>
      <c r="D498" s="302" t="s">
        <v>14</v>
      </c>
      <c r="E498" s="302" t="s">
        <v>228</v>
      </c>
      <c r="F498" s="301" t="s">
        <v>76</v>
      </c>
      <c r="G498" s="301" t="s">
        <v>77</v>
      </c>
      <c r="H498" s="303">
        <v>11832735000</v>
      </c>
      <c r="I498" s="303">
        <v>11832735000</v>
      </c>
      <c r="J498" s="303">
        <v>11495792063</v>
      </c>
      <c r="K498" s="304">
        <f t="shared" si="29"/>
        <v>0.97152450916884392</v>
      </c>
      <c r="L498" s="303">
        <v>10733328338</v>
      </c>
      <c r="M498" s="304">
        <f t="shared" si="28"/>
        <v>0.90708769680044388</v>
      </c>
    </row>
    <row r="499" spans="1:13" x14ac:dyDescent="0.35">
      <c r="A499" s="301">
        <v>2016</v>
      </c>
      <c r="B499" s="301" t="s">
        <v>87</v>
      </c>
      <c r="C499" s="301" t="s">
        <v>60</v>
      </c>
      <c r="D499" s="302" t="s">
        <v>14</v>
      </c>
      <c r="E499" s="302" t="s">
        <v>228</v>
      </c>
      <c r="F499" s="301" t="s">
        <v>78</v>
      </c>
      <c r="G499" s="301" t="s">
        <v>77</v>
      </c>
      <c r="H499" s="303">
        <v>15431000000</v>
      </c>
      <c r="I499" s="303">
        <v>15431000000</v>
      </c>
      <c r="J499" s="303">
        <v>15270526602</v>
      </c>
      <c r="K499" s="304">
        <f t="shared" si="29"/>
        <v>0.98960058337113599</v>
      </c>
      <c r="L499" s="303">
        <v>11877973963</v>
      </c>
      <c r="M499" s="304">
        <f t="shared" si="28"/>
        <v>0.76974751882574044</v>
      </c>
    </row>
    <row r="500" spans="1:13" x14ac:dyDescent="0.35">
      <c r="A500" s="301">
        <v>2016</v>
      </c>
      <c r="B500" s="301" t="s">
        <v>87</v>
      </c>
      <c r="C500" s="301" t="s">
        <v>61</v>
      </c>
      <c r="D500" s="302" t="s">
        <v>10</v>
      </c>
      <c r="E500" s="302" t="s">
        <v>228</v>
      </c>
      <c r="F500" s="301" t="s">
        <v>76</v>
      </c>
      <c r="G500" s="301" t="s">
        <v>77</v>
      </c>
      <c r="H500" s="303">
        <v>6095017000</v>
      </c>
      <c r="I500" s="303">
        <v>6095017000</v>
      </c>
      <c r="J500" s="303">
        <v>4696999568</v>
      </c>
      <c r="K500" s="304">
        <f t="shared" si="29"/>
        <v>0.77062944500400898</v>
      </c>
      <c r="L500" s="303">
        <v>4430352825</v>
      </c>
      <c r="M500" s="304">
        <f t="shared" si="28"/>
        <v>0.72688112682868644</v>
      </c>
    </row>
    <row r="501" spans="1:13" x14ac:dyDescent="0.35">
      <c r="A501" s="301">
        <v>2016</v>
      </c>
      <c r="B501" s="301" t="s">
        <v>87</v>
      </c>
      <c r="C501" s="301" t="s">
        <v>61</v>
      </c>
      <c r="D501" s="302" t="s">
        <v>10</v>
      </c>
      <c r="E501" s="302" t="s">
        <v>228</v>
      </c>
      <c r="F501" s="301" t="s">
        <v>78</v>
      </c>
      <c r="G501" s="301" t="s">
        <v>77</v>
      </c>
      <c r="H501" s="303">
        <v>7563000000</v>
      </c>
      <c r="I501" s="303">
        <v>8183000000</v>
      </c>
      <c r="J501" s="303">
        <v>8027729974</v>
      </c>
      <c r="K501" s="304">
        <f t="shared" si="29"/>
        <v>0.98102529316876452</v>
      </c>
      <c r="L501" s="303">
        <v>5675101077</v>
      </c>
      <c r="M501" s="304">
        <f t="shared" si="28"/>
        <v>0.69352328938042285</v>
      </c>
    </row>
    <row r="502" spans="1:13" x14ac:dyDescent="0.35">
      <c r="A502" s="301">
        <v>2016</v>
      </c>
      <c r="B502" s="301" t="s">
        <v>87</v>
      </c>
      <c r="C502" s="301" t="s">
        <v>61</v>
      </c>
      <c r="D502" s="302" t="s">
        <v>10</v>
      </c>
      <c r="E502" s="302" t="s">
        <v>228</v>
      </c>
      <c r="F502" s="301" t="s">
        <v>80</v>
      </c>
      <c r="G502" s="301" t="s">
        <v>77</v>
      </c>
      <c r="H502" s="303">
        <v>0</v>
      </c>
      <c r="I502" s="303">
        <v>80000000</v>
      </c>
      <c r="J502" s="303">
        <v>80000000</v>
      </c>
      <c r="K502" s="304" t="e">
        <f>+[1]!Tabla1[[#This Row],[Compromisos]]/[1]!Tabla1[[#This Row],[Presupuesto Disponible]]</f>
        <v>#REF!</v>
      </c>
      <c r="L502" s="303">
        <v>80000000</v>
      </c>
      <c r="M502" s="304" t="e">
        <f>+[1]!Tabla1[[#This Row],[Giros]]/[1]!Tabla1[[#This Row],[Presupuesto Disponible]]</f>
        <v>#REF!</v>
      </c>
    </row>
    <row r="503" spans="1:13" x14ac:dyDescent="0.35">
      <c r="A503" s="301">
        <v>2016</v>
      </c>
      <c r="B503" s="301" t="s">
        <v>87</v>
      </c>
      <c r="C503" s="301" t="s">
        <v>62</v>
      </c>
      <c r="D503" s="302" t="s">
        <v>9</v>
      </c>
      <c r="E503" s="302" t="s">
        <v>228</v>
      </c>
      <c r="F503" s="301" t="s">
        <v>76</v>
      </c>
      <c r="G503" s="301" t="s">
        <v>77</v>
      </c>
      <c r="H503" s="303">
        <v>10282276000</v>
      </c>
      <c r="I503" s="303">
        <v>10282276000</v>
      </c>
      <c r="J503" s="303">
        <v>9705233701</v>
      </c>
      <c r="K503" s="304">
        <f t="shared" si="29"/>
        <v>0.94387990567458024</v>
      </c>
      <c r="L503" s="303">
        <v>8261401843</v>
      </c>
      <c r="M503" s="304">
        <f t="shared" si="28"/>
        <v>0.80346042481256097</v>
      </c>
    </row>
    <row r="504" spans="1:13" x14ac:dyDescent="0.35">
      <c r="A504" s="301">
        <v>2016</v>
      </c>
      <c r="B504" s="301" t="s">
        <v>87</v>
      </c>
      <c r="C504" s="301" t="s">
        <v>62</v>
      </c>
      <c r="D504" s="302" t="s">
        <v>9</v>
      </c>
      <c r="E504" s="302" t="s">
        <v>228</v>
      </c>
      <c r="F504" s="301" t="s">
        <v>78</v>
      </c>
      <c r="G504" s="301" t="s">
        <v>77</v>
      </c>
      <c r="H504" s="303">
        <v>130668120000</v>
      </c>
      <c r="I504" s="303">
        <v>130668120000</v>
      </c>
      <c r="J504" s="303">
        <v>116390833692</v>
      </c>
      <c r="K504" s="304">
        <f t="shared" si="29"/>
        <v>0.89073626904557901</v>
      </c>
      <c r="L504" s="303">
        <v>101390240851</v>
      </c>
      <c r="M504" s="304">
        <f t="shared" si="28"/>
        <v>0.77593709047776915</v>
      </c>
    </row>
    <row r="505" spans="1:13" x14ac:dyDescent="0.35">
      <c r="A505" s="301">
        <v>2016</v>
      </c>
      <c r="B505" s="301" t="s">
        <v>87</v>
      </c>
      <c r="C505" s="301" t="s">
        <v>63</v>
      </c>
      <c r="D505" s="302" t="s">
        <v>16</v>
      </c>
      <c r="E505" s="302" t="s">
        <v>228</v>
      </c>
      <c r="F505" s="301" t="s">
        <v>76</v>
      </c>
      <c r="G505" s="301" t="s">
        <v>77</v>
      </c>
      <c r="H505" s="303">
        <v>41894602000</v>
      </c>
      <c r="I505" s="303">
        <v>42096478000</v>
      </c>
      <c r="J505" s="303">
        <v>38321941794</v>
      </c>
      <c r="K505" s="304">
        <f t="shared" si="29"/>
        <v>0.91033605694994246</v>
      </c>
      <c r="L505" s="303">
        <v>35705850169</v>
      </c>
      <c r="M505" s="304">
        <f t="shared" si="28"/>
        <v>0.848190914427568</v>
      </c>
    </row>
    <row r="506" spans="1:13" x14ac:dyDescent="0.35">
      <c r="A506" s="301">
        <v>2016</v>
      </c>
      <c r="B506" s="301" t="s">
        <v>87</v>
      </c>
      <c r="C506" s="301" t="s">
        <v>63</v>
      </c>
      <c r="D506" s="302" t="s">
        <v>16</v>
      </c>
      <c r="E506" s="302" t="s">
        <v>228</v>
      </c>
      <c r="F506" s="301" t="s">
        <v>78</v>
      </c>
      <c r="G506" s="301" t="s">
        <v>77</v>
      </c>
      <c r="H506" s="303">
        <v>10536032000</v>
      </c>
      <c r="I506" s="303">
        <v>10536032000</v>
      </c>
      <c r="J506" s="303">
        <v>9622365763</v>
      </c>
      <c r="K506" s="304">
        <f t="shared" si="29"/>
        <v>0.91328175189672922</v>
      </c>
      <c r="L506" s="303">
        <v>6230215735</v>
      </c>
      <c r="M506" s="304">
        <f t="shared" si="28"/>
        <v>0.59132467849376313</v>
      </c>
    </row>
    <row r="507" spans="1:13" x14ac:dyDescent="0.35">
      <c r="A507" s="301">
        <v>2016</v>
      </c>
      <c r="B507" s="301" t="s">
        <v>87</v>
      </c>
      <c r="C507" s="301" t="s">
        <v>63</v>
      </c>
      <c r="D507" s="302" t="s">
        <v>16</v>
      </c>
      <c r="E507" s="302" t="s">
        <v>228</v>
      </c>
      <c r="F507" s="301" t="s">
        <v>80</v>
      </c>
      <c r="G507" s="301" t="s">
        <v>77</v>
      </c>
      <c r="H507" s="303">
        <v>0</v>
      </c>
      <c r="I507" s="303">
        <v>0</v>
      </c>
      <c r="J507" s="303">
        <v>0</v>
      </c>
      <c r="K507" s="304">
        <v>0</v>
      </c>
      <c r="L507" s="303">
        <v>0</v>
      </c>
      <c r="M507" s="304">
        <v>0</v>
      </c>
    </row>
    <row r="508" spans="1:13" x14ac:dyDescent="0.35">
      <c r="A508" s="301">
        <v>2016</v>
      </c>
      <c r="B508" s="301" t="s">
        <v>87</v>
      </c>
      <c r="C508" s="301" t="s">
        <v>64</v>
      </c>
      <c r="D508" s="302" t="s">
        <v>18</v>
      </c>
      <c r="E508" s="302" t="s">
        <v>228</v>
      </c>
      <c r="F508" s="301" t="s">
        <v>76</v>
      </c>
      <c r="G508" s="301" t="s">
        <v>77</v>
      </c>
      <c r="H508" s="303">
        <v>19924287000</v>
      </c>
      <c r="I508" s="303">
        <v>23967292577</v>
      </c>
      <c r="J508" s="303">
        <v>21421909548</v>
      </c>
      <c r="K508" s="304">
        <f t="shared" si="29"/>
        <v>0.89379764022897379</v>
      </c>
      <c r="L508" s="303">
        <v>20160284885</v>
      </c>
      <c r="M508" s="304">
        <f t="shared" ref="M508:M519" si="30">+L508/I508</f>
        <v>0.84115820843054412</v>
      </c>
    </row>
    <row r="509" spans="1:13" x14ac:dyDescent="0.35">
      <c r="A509" s="301">
        <v>2016</v>
      </c>
      <c r="B509" s="301" t="s">
        <v>87</v>
      </c>
      <c r="C509" s="301" t="s">
        <v>64</v>
      </c>
      <c r="D509" s="302" t="s">
        <v>18</v>
      </c>
      <c r="E509" s="302" t="s">
        <v>228</v>
      </c>
      <c r="F509" s="301" t="s">
        <v>78</v>
      </c>
      <c r="G509" s="301" t="s">
        <v>77</v>
      </c>
      <c r="H509" s="303">
        <v>141841558000</v>
      </c>
      <c r="I509" s="303">
        <v>141841558000</v>
      </c>
      <c r="J509" s="303">
        <v>81072733332</v>
      </c>
      <c r="K509" s="304">
        <f t="shared" si="29"/>
        <v>0.57157249592534787</v>
      </c>
      <c r="L509" s="303">
        <v>35563814043</v>
      </c>
      <c r="M509" s="304">
        <f t="shared" si="30"/>
        <v>0.25072915543553181</v>
      </c>
    </row>
    <row r="510" spans="1:13" x14ac:dyDescent="0.35">
      <c r="A510" s="301">
        <v>2016</v>
      </c>
      <c r="B510" s="301" t="s">
        <v>87</v>
      </c>
      <c r="C510" s="301" t="s">
        <v>65</v>
      </c>
      <c r="D510" s="302" t="s">
        <v>15</v>
      </c>
      <c r="E510" s="302" t="s">
        <v>228</v>
      </c>
      <c r="F510" s="301" t="s">
        <v>76</v>
      </c>
      <c r="G510" s="301" t="s">
        <v>77</v>
      </c>
      <c r="H510" s="303">
        <v>213121737000</v>
      </c>
      <c r="I510" s="303">
        <v>213121737000</v>
      </c>
      <c r="J510" s="303">
        <v>211509500212</v>
      </c>
      <c r="K510" s="304">
        <f t="shared" si="29"/>
        <v>0.99243513678757223</v>
      </c>
      <c r="L510" s="303">
        <v>190762140872</v>
      </c>
      <c r="M510" s="304">
        <f t="shared" si="30"/>
        <v>0.89508533271761015</v>
      </c>
    </row>
    <row r="511" spans="1:13" x14ac:dyDescent="0.35">
      <c r="A511" s="301">
        <v>2016</v>
      </c>
      <c r="B511" s="301" t="s">
        <v>87</v>
      </c>
      <c r="C511" s="301" t="s">
        <v>65</v>
      </c>
      <c r="D511" s="302" t="s">
        <v>15</v>
      </c>
      <c r="E511" s="302" t="s">
        <v>228</v>
      </c>
      <c r="F511" s="301" t="s">
        <v>78</v>
      </c>
      <c r="G511" s="301" t="s">
        <v>77</v>
      </c>
      <c r="H511" s="303">
        <v>65314273000</v>
      </c>
      <c r="I511" s="303">
        <v>65314273000</v>
      </c>
      <c r="J511" s="303">
        <v>59619550129</v>
      </c>
      <c r="K511" s="304">
        <f t="shared" si="29"/>
        <v>0.91281043775837478</v>
      </c>
      <c r="L511" s="303">
        <v>35747127255</v>
      </c>
      <c r="M511" s="304">
        <f t="shared" si="30"/>
        <v>0.54730957894915255</v>
      </c>
    </row>
    <row r="512" spans="1:13" x14ac:dyDescent="0.35">
      <c r="A512" s="301">
        <v>2016</v>
      </c>
      <c r="B512" s="301" t="s">
        <v>87</v>
      </c>
      <c r="C512" s="301" t="s">
        <v>66</v>
      </c>
      <c r="D512" s="302" t="s">
        <v>8</v>
      </c>
      <c r="E512" s="302" t="s">
        <v>228</v>
      </c>
      <c r="F512" s="301" t="s">
        <v>76</v>
      </c>
      <c r="G512" s="301" t="s">
        <v>77</v>
      </c>
      <c r="H512" s="303">
        <v>0</v>
      </c>
      <c r="I512" s="303">
        <v>0</v>
      </c>
      <c r="J512" s="303">
        <v>0</v>
      </c>
      <c r="K512" s="304">
        <v>0</v>
      </c>
      <c r="L512" s="303">
        <v>0</v>
      </c>
      <c r="M512" s="304">
        <v>0</v>
      </c>
    </row>
    <row r="513" spans="1:13" x14ac:dyDescent="0.35">
      <c r="A513" s="301">
        <v>2016</v>
      </c>
      <c r="B513" s="301" t="s">
        <v>87</v>
      </c>
      <c r="C513" s="301" t="s">
        <v>66</v>
      </c>
      <c r="D513" s="302" t="s">
        <v>8</v>
      </c>
      <c r="E513" s="302" t="s">
        <v>228</v>
      </c>
      <c r="F513" s="301" t="s">
        <v>78</v>
      </c>
      <c r="G513" s="301" t="s">
        <v>77</v>
      </c>
      <c r="H513" s="303">
        <v>0</v>
      </c>
      <c r="I513" s="303">
        <v>0</v>
      </c>
      <c r="J513" s="303">
        <v>0</v>
      </c>
      <c r="K513" s="304">
        <v>0</v>
      </c>
      <c r="L513" s="303">
        <v>0</v>
      </c>
      <c r="M513" s="304">
        <v>0</v>
      </c>
    </row>
    <row r="514" spans="1:13" x14ac:dyDescent="0.35">
      <c r="A514" s="301">
        <v>2016</v>
      </c>
      <c r="B514" s="301" t="s">
        <v>87</v>
      </c>
      <c r="C514" s="301" t="s">
        <v>67</v>
      </c>
      <c r="D514" s="302" t="s">
        <v>11</v>
      </c>
      <c r="E514" s="302" t="s">
        <v>229</v>
      </c>
      <c r="F514" s="301" t="s">
        <v>76</v>
      </c>
      <c r="G514" s="301" t="s">
        <v>77</v>
      </c>
      <c r="H514" s="303">
        <v>241705103000</v>
      </c>
      <c r="I514" s="303">
        <v>251714383642</v>
      </c>
      <c r="J514" s="303">
        <v>243323139865.13998</v>
      </c>
      <c r="K514" s="304">
        <f t="shared" ref="K514" si="31">+J514/I514</f>
        <v>0.96666363020082935</v>
      </c>
      <c r="L514" s="303">
        <v>231667838758.73999</v>
      </c>
      <c r="M514" s="304">
        <f t="shared" si="30"/>
        <v>0.92035995482971233</v>
      </c>
    </row>
    <row r="515" spans="1:13" x14ac:dyDescent="0.35">
      <c r="A515" s="301">
        <v>2016</v>
      </c>
      <c r="B515" s="301" t="s">
        <v>87</v>
      </c>
      <c r="C515" s="301" t="s">
        <v>67</v>
      </c>
      <c r="D515" s="302" t="s">
        <v>11</v>
      </c>
      <c r="E515" s="302" t="s">
        <v>229</v>
      </c>
      <c r="F515" s="301" t="s">
        <v>79</v>
      </c>
      <c r="G515" s="301" t="s">
        <v>77</v>
      </c>
      <c r="H515" s="303">
        <v>0</v>
      </c>
      <c r="I515" s="303">
        <v>0</v>
      </c>
      <c r="J515" s="303">
        <v>0</v>
      </c>
      <c r="K515" s="304">
        <v>0</v>
      </c>
      <c r="L515" s="303">
        <v>0</v>
      </c>
      <c r="M515" s="304">
        <v>0</v>
      </c>
    </row>
    <row r="516" spans="1:13" x14ac:dyDescent="0.35">
      <c r="A516" s="301">
        <v>2016</v>
      </c>
      <c r="B516" s="301" t="s">
        <v>87</v>
      </c>
      <c r="C516" s="301" t="s">
        <v>67</v>
      </c>
      <c r="D516" s="302" t="s">
        <v>11</v>
      </c>
      <c r="E516" s="302" t="s">
        <v>229</v>
      </c>
      <c r="F516" s="301" t="s">
        <v>78</v>
      </c>
      <c r="G516" s="301" t="s">
        <v>77</v>
      </c>
      <c r="H516" s="303">
        <v>42949140000</v>
      </c>
      <c r="I516" s="303">
        <v>75616166121</v>
      </c>
      <c r="J516" s="303">
        <v>53053716584</v>
      </c>
      <c r="K516" s="304">
        <f t="shared" ref="K516:K519" si="32">+J516/I516</f>
        <v>0.70161870543798976</v>
      </c>
      <c r="L516" s="303">
        <v>23822276997</v>
      </c>
      <c r="M516" s="304">
        <f t="shared" si="30"/>
        <v>0.31504211624376599</v>
      </c>
    </row>
    <row r="517" spans="1:13" x14ac:dyDescent="0.35">
      <c r="A517" s="301">
        <v>2016</v>
      </c>
      <c r="B517" s="301" t="s">
        <v>87</v>
      </c>
      <c r="C517" s="301" t="s">
        <v>67</v>
      </c>
      <c r="D517" s="302" t="s">
        <v>11</v>
      </c>
      <c r="E517" s="302" t="s">
        <v>229</v>
      </c>
      <c r="F517" s="301" t="s">
        <v>80</v>
      </c>
      <c r="G517" s="301" t="s">
        <v>77</v>
      </c>
      <c r="H517" s="303">
        <v>268055000</v>
      </c>
      <c r="I517" s="303">
        <v>1381753842</v>
      </c>
      <c r="J517" s="303">
        <v>1296797798</v>
      </c>
      <c r="K517" s="304">
        <f t="shared" si="32"/>
        <v>0.93851578955841253</v>
      </c>
      <c r="L517" s="303">
        <v>1296797798</v>
      </c>
      <c r="M517" s="304">
        <f t="shared" si="30"/>
        <v>0.93851578955841253</v>
      </c>
    </row>
    <row r="518" spans="1:13" x14ac:dyDescent="0.35">
      <c r="A518" s="301">
        <v>2016</v>
      </c>
      <c r="B518" s="301" t="s">
        <v>87</v>
      </c>
      <c r="C518" s="301" t="s">
        <v>68</v>
      </c>
      <c r="D518" s="302" t="s">
        <v>19</v>
      </c>
      <c r="E518" s="302" t="s">
        <v>227</v>
      </c>
      <c r="F518" s="301" t="s">
        <v>76</v>
      </c>
      <c r="G518" s="301" t="s">
        <v>77</v>
      </c>
      <c r="H518" s="303">
        <v>108149929000</v>
      </c>
      <c r="I518" s="303">
        <v>108149929000</v>
      </c>
      <c r="J518" s="303">
        <v>106062696841</v>
      </c>
      <c r="K518" s="304">
        <f t="shared" si="32"/>
        <v>0.98070056838409947</v>
      </c>
      <c r="L518" s="303">
        <v>104388704694</v>
      </c>
      <c r="M518" s="304">
        <f t="shared" si="30"/>
        <v>0.96522212875424074</v>
      </c>
    </row>
    <row r="519" spans="1:13" x14ac:dyDescent="0.35">
      <c r="A519" s="301">
        <v>2016</v>
      </c>
      <c r="B519" s="301" t="s">
        <v>87</v>
      </c>
      <c r="C519" s="301" t="s">
        <v>68</v>
      </c>
      <c r="D519" s="302" t="s">
        <v>19</v>
      </c>
      <c r="E519" s="302" t="s">
        <v>227</v>
      </c>
      <c r="F519" s="301" t="s">
        <v>78</v>
      </c>
      <c r="G519" s="301" t="s">
        <v>77</v>
      </c>
      <c r="H519" s="303">
        <v>8111000000</v>
      </c>
      <c r="I519" s="303">
        <v>8111000000</v>
      </c>
      <c r="J519" s="303">
        <v>8085417030</v>
      </c>
      <c r="K519" s="304">
        <f t="shared" si="32"/>
        <v>0.99684589199852047</v>
      </c>
      <c r="L519" s="303">
        <v>1456938346</v>
      </c>
      <c r="M519" s="304">
        <f t="shared" si="30"/>
        <v>0.17962499642460855</v>
      </c>
    </row>
    <row r="520" spans="1:13" x14ac:dyDescent="0.35">
      <c r="A520" s="301">
        <v>2016</v>
      </c>
      <c r="B520" s="301" t="s">
        <v>87</v>
      </c>
      <c r="C520" s="301" t="s">
        <v>69</v>
      </c>
      <c r="D520" s="302" t="s">
        <v>11</v>
      </c>
      <c r="E520" s="302" t="s">
        <v>228</v>
      </c>
      <c r="F520" s="301" t="s">
        <v>76</v>
      </c>
      <c r="G520" s="301" t="s">
        <v>77</v>
      </c>
      <c r="H520" s="303">
        <v>0</v>
      </c>
      <c r="I520" s="303">
        <v>0</v>
      </c>
      <c r="J520" s="303">
        <v>0</v>
      </c>
      <c r="K520" s="304">
        <v>0</v>
      </c>
      <c r="L520" s="303">
        <v>0</v>
      </c>
      <c r="M520" s="304">
        <v>0</v>
      </c>
    </row>
    <row r="521" spans="1:13" x14ac:dyDescent="0.35">
      <c r="A521" s="301">
        <v>2016</v>
      </c>
      <c r="B521" s="301" t="s">
        <v>87</v>
      </c>
      <c r="C521" s="301" t="s">
        <v>69</v>
      </c>
      <c r="D521" s="302" t="s">
        <v>11</v>
      </c>
      <c r="E521" s="302" t="s">
        <v>228</v>
      </c>
      <c r="F521" s="301" t="s">
        <v>78</v>
      </c>
      <c r="G521" s="301" t="s">
        <v>77</v>
      </c>
      <c r="H521" s="303">
        <v>0</v>
      </c>
      <c r="I521" s="303">
        <v>0</v>
      </c>
      <c r="J521" s="303">
        <v>0</v>
      </c>
      <c r="K521" s="304">
        <v>0</v>
      </c>
      <c r="L521" s="303">
        <v>0</v>
      </c>
      <c r="M521" s="304">
        <v>0</v>
      </c>
    </row>
    <row r="522" spans="1:13" x14ac:dyDescent="0.35">
      <c r="A522" s="301">
        <v>2017</v>
      </c>
      <c r="B522" s="301" t="s">
        <v>87</v>
      </c>
      <c r="C522" s="301" t="s">
        <v>25</v>
      </c>
      <c r="D522" s="302" t="s">
        <v>265</v>
      </c>
      <c r="E522" s="302" t="s">
        <v>226</v>
      </c>
      <c r="F522" s="301" t="s">
        <v>76</v>
      </c>
      <c r="G522" s="301" t="s">
        <v>77</v>
      </c>
      <c r="H522" s="303">
        <v>64904805000</v>
      </c>
      <c r="I522" s="303">
        <v>64904805000</v>
      </c>
      <c r="J522" s="303">
        <v>61014860713</v>
      </c>
      <c r="K522" s="304">
        <f t="shared" ref="K522:K550" si="33">+J522/I522</f>
        <v>0.94006692898930977</v>
      </c>
      <c r="L522" s="303">
        <v>61014860713</v>
      </c>
      <c r="M522" s="304">
        <f t="shared" ref="M522:M584" si="34">+L522/I522</f>
        <v>0.94006692898930977</v>
      </c>
    </row>
    <row r="523" spans="1:13" x14ac:dyDescent="0.35">
      <c r="A523" s="301">
        <v>2017</v>
      </c>
      <c r="B523" s="301" t="s">
        <v>87</v>
      </c>
      <c r="C523" s="301" t="s">
        <v>26</v>
      </c>
      <c r="D523" s="302" t="s">
        <v>265</v>
      </c>
      <c r="E523" s="302" t="s">
        <v>226</v>
      </c>
      <c r="F523" s="301" t="s">
        <v>76</v>
      </c>
      <c r="G523" s="301" t="s">
        <v>77</v>
      </c>
      <c r="H523" s="303">
        <v>114052629000</v>
      </c>
      <c r="I523" s="303">
        <v>119052629000</v>
      </c>
      <c r="J523" s="303">
        <v>118725438626</v>
      </c>
      <c r="K523" s="304">
        <f t="shared" si="33"/>
        <v>0.99725171651606281</v>
      </c>
      <c r="L523" s="303">
        <v>116578089263</v>
      </c>
      <c r="M523" s="304">
        <f t="shared" si="34"/>
        <v>0.97921474092772864</v>
      </c>
    </row>
    <row r="524" spans="1:13" x14ac:dyDescent="0.35">
      <c r="A524" s="301">
        <v>2017</v>
      </c>
      <c r="B524" s="301" t="s">
        <v>87</v>
      </c>
      <c r="C524" s="301" t="s">
        <v>26</v>
      </c>
      <c r="D524" s="302" t="s">
        <v>265</v>
      </c>
      <c r="E524" s="302" t="s">
        <v>226</v>
      </c>
      <c r="F524" s="301" t="s">
        <v>78</v>
      </c>
      <c r="G524" s="301" t="s">
        <v>77</v>
      </c>
      <c r="H524" s="303">
        <v>20080544000</v>
      </c>
      <c r="I524" s="303">
        <v>20080544000</v>
      </c>
      <c r="J524" s="303">
        <v>14764133512</v>
      </c>
      <c r="K524" s="304">
        <f t="shared" si="33"/>
        <v>0.73524569414055718</v>
      </c>
      <c r="L524" s="303">
        <v>11409724790</v>
      </c>
      <c r="M524" s="304">
        <f t="shared" si="34"/>
        <v>0.56819799254442505</v>
      </c>
    </row>
    <row r="525" spans="1:13" x14ac:dyDescent="0.35">
      <c r="A525" s="301">
        <v>2017</v>
      </c>
      <c r="B525" s="301" t="s">
        <v>87</v>
      </c>
      <c r="C525" s="301" t="s">
        <v>27</v>
      </c>
      <c r="D525" s="302" t="s">
        <v>13</v>
      </c>
      <c r="E525" s="302" t="s">
        <v>226</v>
      </c>
      <c r="F525" s="301" t="s">
        <v>76</v>
      </c>
      <c r="G525" s="301" t="s">
        <v>77</v>
      </c>
      <c r="H525" s="303">
        <v>68805005000</v>
      </c>
      <c r="I525" s="303">
        <v>68805005000</v>
      </c>
      <c r="J525" s="303">
        <v>58365757569</v>
      </c>
      <c r="K525" s="304">
        <f t="shared" si="33"/>
        <v>0.848277789806134</v>
      </c>
      <c r="L525" s="303">
        <v>51938415792</v>
      </c>
      <c r="M525" s="304">
        <f t="shared" si="34"/>
        <v>0.75486392003023617</v>
      </c>
    </row>
    <row r="526" spans="1:13" x14ac:dyDescent="0.35">
      <c r="A526" s="301">
        <v>2017</v>
      </c>
      <c r="B526" s="301" t="s">
        <v>87</v>
      </c>
      <c r="C526" s="301" t="s">
        <v>27</v>
      </c>
      <c r="D526" s="302" t="s">
        <v>13</v>
      </c>
      <c r="E526" s="302" t="s">
        <v>226</v>
      </c>
      <c r="F526" s="301" t="s">
        <v>78</v>
      </c>
      <c r="G526" s="301" t="s">
        <v>77</v>
      </c>
      <c r="H526" s="303">
        <v>117337213000</v>
      </c>
      <c r="I526" s="303">
        <v>117337213000</v>
      </c>
      <c r="J526" s="303">
        <v>114166644911</v>
      </c>
      <c r="K526" s="304">
        <f t="shared" si="33"/>
        <v>0.97297900633620815</v>
      </c>
      <c r="L526" s="303">
        <v>84323132454</v>
      </c>
      <c r="M526" s="304">
        <f t="shared" si="34"/>
        <v>0.71863929863410003</v>
      </c>
    </row>
    <row r="527" spans="1:13" x14ac:dyDescent="0.35">
      <c r="A527" s="301">
        <v>2017</v>
      </c>
      <c r="B527" s="301" t="s">
        <v>87</v>
      </c>
      <c r="C527" s="301" t="s">
        <v>28</v>
      </c>
      <c r="D527" s="302" t="s">
        <v>265</v>
      </c>
      <c r="E527" s="302" t="s">
        <v>226</v>
      </c>
      <c r="F527" s="301" t="s">
        <v>76</v>
      </c>
      <c r="G527" s="301" t="s">
        <v>77</v>
      </c>
      <c r="H527" s="303">
        <v>18433514000</v>
      </c>
      <c r="I527" s="303">
        <v>18433514000</v>
      </c>
      <c r="J527" s="303">
        <v>17470713673</v>
      </c>
      <c r="K527" s="304">
        <f t="shared" si="33"/>
        <v>0.94776902944278552</v>
      </c>
      <c r="L527" s="303">
        <v>17021243245</v>
      </c>
      <c r="M527" s="304">
        <f t="shared" si="34"/>
        <v>0.923385700903257</v>
      </c>
    </row>
    <row r="528" spans="1:13" x14ac:dyDescent="0.35">
      <c r="A528" s="301">
        <v>2017</v>
      </c>
      <c r="B528" s="301" t="s">
        <v>87</v>
      </c>
      <c r="C528" s="301" t="s">
        <v>28</v>
      </c>
      <c r="D528" s="302" t="s">
        <v>265</v>
      </c>
      <c r="E528" s="302" t="s">
        <v>226</v>
      </c>
      <c r="F528" s="301" t="s">
        <v>78</v>
      </c>
      <c r="G528" s="301" t="s">
        <v>77</v>
      </c>
      <c r="H528" s="303">
        <v>3185294000</v>
      </c>
      <c r="I528" s="303">
        <v>3185294000</v>
      </c>
      <c r="J528" s="303">
        <v>3017846852</v>
      </c>
      <c r="K528" s="304">
        <f t="shared" si="33"/>
        <v>0.9474311796650482</v>
      </c>
      <c r="L528" s="303">
        <v>2948698861</v>
      </c>
      <c r="M528" s="304">
        <f t="shared" si="34"/>
        <v>0.92572266830000627</v>
      </c>
    </row>
    <row r="529" spans="1:13" x14ac:dyDescent="0.35">
      <c r="A529" s="301">
        <v>2017</v>
      </c>
      <c r="B529" s="301" t="s">
        <v>87</v>
      </c>
      <c r="C529" s="301" t="s">
        <v>29</v>
      </c>
      <c r="D529" s="302" t="s">
        <v>14</v>
      </c>
      <c r="E529" s="302" t="s">
        <v>226</v>
      </c>
      <c r="F529" s="301" t="s">
        <v>76</v>
      </c>
      <c r="G529" s="301" t="s">
        <v>77</v>
      </c>
      <c r="H529" s="303">
        <v>87885891000</v>
      </c>
      <c r="I529" s="303">
        <v>87885891000</v>
      </c>
      <c r="J529" s="303">
        <v>81786338435</v>
      </c>
      <c r="K529" s="304">
        <f t="shared" si="33"/>
        <v>0.93059690815446139</v>
      </c>
      <c r="L529" s="303">
        <v>79197548220.630005</v>
      </c>
      <c r="M529" s="304">
        <f t="shared" si="34"/>
        <v>0.90114064179687281</v>
      </c>
    </row>
    <row r="530" spans="1:13" x14ac:dyDescent="0.35">
      <c r="A530" s="301">
        <v>2017</v>
      </c>
      <c r="B530" s="301" t="s">
        <v>87</v>
      </c>
      <c r="C530" s="301" t="s">
        <v>29</v>
      </c>
      <c r="D530" s="302" t="s">
        <v>14</v>
      </c>
      <c r="E530" s="302" t="s">
        <v>226</v>
      </c>
      <c r="F530" s="301" t="s">
        <v>78</v>
      </c>
      <c r="G530" s="301" t="s">
        <v>77</v>
      </c>
      <c r="H530" s="303">
        <v>38695109000</v>
      </c>
      <c r="I530" s="303">
        <v>38695109000</v>
      </c>
      <c r="J530" s="303">
        <v>38483337612</v>
      </c>
      <c r="K530" s="304">
        <f t="shared" si="33"/>
        <v>0.99452717944275593</v>
      </c>
      <c r="L530" s="303">
        <v>31150949244.57</v>
      </c>
      <c r="M530" s="304">
        <f t="shared" si="34"/>
        <v>0.80503583139073209</v>
      </c>
    </row>
    <row r="531" spans="1:13" x14ac:dyDescent="0.35">
      <c r="A531" s="301">
        <v>2017</v>
      </c>
      <c r="B531" s="301" t="s">
        <v>87</v>
      </c>
      <c r="C531" s="301" t="s">
        <v>30</v>
      </c>
      <c r="D531" s="302" t="s">
        <v>16</v>
      </c>
      <c r="E531" s="302" t="s">
        <v>226</v>
      </c>
      <c r="F531" s="301" t="s">
        <v>76</v>
      </c>
      <c r="G531" s="301" t="s">
        <v>77</v>
      </c>
      <c r="H531" s="303">
        <v>351997168000</v>
      </c>
      <c r="I531" s="303">
        <v>316613297000</v>
      </c>
      <c r="J531" s="303">
        <v>243966081679</v>
      </c>
      <c r="K531" s="304">
        <f t="shared" si="33"/>
        <v>0.77054907039801301</v>
      </c>
      <c r="L531" s="303">
        <v>180348640159</v>
      </c>
      <c r="M531" s="304">
        <f t="shared" si="34"/>
        <v>0.56961802257787042</v>
      </c>
    </row>
    <row r="532" spans="1:13" x14ac:dyDescent="0.35">
      <c r="A532" s="301">
        <v>2017</v>
      </c>
      <c r="B532" s="301" t="s">
        <v>87</v>
      </c>
      <c r="C532" s="301" t="s">
        <v>30</v>
      </c>
      <c r="D532" s="302" t="s">
        <v>16</v>
      </c>
      <c r="E532" s="302" t="s">
        <v>226</v>
      </c>
      <c r="F532" s="301" t="s">
        <v>79</v>
      </c>
      <c r="G532" s="301" t="s">
        <v>77</v>
      </c>
      <c r="H532" s="303">
        <v>251184038000</v>
      </c>
      <c r="I532" s="303">
        <v>251184038000</v>
      </c>
      <c r="J532" s="303">
        <v>179973323001</v>
      </c>
      <c r="K532" s="304">
        <f t="shared" si="33"/>
        <v>0.71649983985447352</v>
      </c>
      <c r="L532" s="303">
        <v>179636571001</v>
      </c>
      <c r="M532" s="304">
        <f t="shared" si="34"/>
        <v>0.71515918141661539</v>
      </c>
    </row>
    <row r="533" spans="1:13" x14ac:dyDescent="0.35">
      <c r="A533" s="301">
        <v>2017</v>
      </c>
      <c r="B533" s="301" t="s">
        <v>87</v>
      </c>
      <c r="C533" s="301" t="s">
        <v>30</v>
      </c>
      <c r="D533" s="302" t="s">
        <v>16</v>
      </c>
      <c r="E533" s="302" t="s">
        <v>226</v>
      </c>
      <c r="F533" s="301" t="s">
        <v>78</v>
      </c>
      <c r="G533" s="301" t="s">
        <v>77</v>
      </c>
      <c r="H533" s="303">
        <v>43537791000</v>
      </c>
      <c r="I533" s="303">
        <v>55787791000</v>
      </c>
      <c r="J533" s="303">
        <v>52337801763</v>
      </c>
      <c r="K533" s="304">
        <f t="shared" si="33"/>
        <v>0.93815870506505628</v>
      </c>
      <c r="L533" s="303">
        <v>28852961973</v>
      </c>
      <c r="M533" s="304">
        <f t="shared" si="34"/>
        <v>0.51719133265197759</v>
      </c>
    </row>
    <row r="534" spans="1:13" x14ac:dyDescent="0.35">
      <c r="A534" s="301">
        <v>2017</v>
      </c>
      <c r="B534" s="301" t="s">
        <v>87</v>
      </c>
      <c r="C534" s="301" t="s">
        <v>30</v>
      </c>
      <c r="D534" s="302" t="s">
        <v>16</v>
      </c>
      <c r="E534" s="302" t="s">
        <v>226</v>
      </c>
      <c r="F534" s="301" t="s">
        <v>80</v>
      </c>
      <c r="G534" s="301" t="s">
        <v>77</v>
      </c>
      <c r="H534" s="303">
        <v>4692783171000</v>
      </c>
      <c r="I534" s="303">
        <v>3397802158736</v>
      </c>
      <c r="J534" s="303">
        <v>3258383525842</v>
      </c>
      <c r="K534" s="304">
        <f t="shared" si="33"/>
        <v>0.95896799566874591</v>
      </c>
      <c r="L534" s="303">
        <v>3258383525842</v>
      </c>
      <c r="M534" s="304">
        <f t="shared" si="34"/>
        <v>0.95896799566874591</v>
      </c>
    </row>
    <row r="535" spans="1:13" x14ac:dyDescent="0.35">
      <c r="A535" s="301">
        <v>2017</v>
      </c>
      <c r="B535" s="301" t="s">
        <v>87</v>
      </c>
      <c r="C535" s="301" t="s">
        <v>31</v>
      </c>
      <c r="D535" s="302" t="s">
        <v>11</v>
      </c>
      <c r="E535" s="302" t="s">
        <v>226</v>
      </c>
      <c r="F535" s="301" t="s">
        <v>76</v>
      </c>
      <c r="G535" s="301" t="s">
        <v>77</v>
      </c>
      <c r="H535" s="303">
        <v>94237353000</v>
      </c>
      <c r="I535" s="303">
        <v>94237353000</v>
      </c>
      <c r="J535" s="303">
        <v>93562659418</v>
      </c>
      <c r="K535" s="304">
        <f t="shared" si="33"/>
        <v>0.992840486701701</v>
      </c>
      <c r="L535" s="303">
        <v>91679998986</v>
      </c>
      <c r="M535" s="304">
        <f t="shared" si="34"/>
        <v>0.97286262896199982</v>
      </c>
    </row>
    <row r="536" spans="1:13" x14ac:dyDescent="0.35">
      <c r="A536" s="301">
        <v>2017</v>
      </c>
      <c r="B536" s="301" t="s">
        <v>87</v>
      </c>
      <c r="C536" s="301" t="s">
        <v>31</v>
      </c>
      <c r="D536" s="302" t="s">
        <v>11</v>
      </c>
      <c r="E536" s="302" t="s">
        <v>226</v>
      </c>
      <c r="F536" s="301" t="s">
        <v>78</v>
      </c>
      <c r="G536" s="301" t="s">
        <v>77</v>
      </c>
      <c r="H536" s="303">
        <v>3358836232000</v>
      </c>
      <c r="I536" s="303">
        <v>3481616232000</v>
      </c>
      <c r="J536" s="303">
        <v>3450413877002</v>
      </c>
      <c r="K536" s="304">
        <f t="shared" si="33"/>
        <v>0.99103796831160917</v>
      </c>
      <c r="L536" s="303">
        <v>3208483974159</v>
      </c>
      <c r="M536" s="304">
        <f t="shared" si="34"/>
        <v>0.92155015382493766</v>
      </c>
    </row>
    <row r="537" spans="1:13" x14ac:dyDescent="0.35">
      <c r="A537" s="301">
        <v>2017</v>
      </c>
      <c r="B537" s="301" t="s">
        <v>87</v>
      </c>
      <c r="C537" s="301" t="s">
        <v>32</v>
      </c>
      <c r="D537" s="302" t="s">
        <v>18</v>
      </c>
      <c r="E537" s="302" t="s">
        <v>226</v>
      </c>
      <c r="F537" s="301" t="s">
        <v>76</v>
      </c>
      <c r="G537" s="301" t="s">
        <v>77</v>
      </c>
      <c r="H537" s="303">
        <v>38007464000</v>
      </c>
      <c r="I537" s="303">
        <v>38007464000</v>
      </c>
      <c r="J537" s="303">
        <v>35952861170</v>
      </c>
      <c r="K537" s="304">
        <f t="shared" si="33"/>
        <v>0.94594212257887034</v>
      </c>
      <c r="L537" s="303">
        <v>29803521419</v>
      </c>
      <c r="M537" s="304">
        <f t="shared" si="34"/>
        <v>0.7841491718310909</v>
      </c>
    </row>
    <row r="538" spans="1:13" x14ac:dyDescent="0.35">
      <c r="A538" s="301">
        <v>2017</v>
      </c>
      <c r="B538" s="301" t="s">
        <v>87</v>
      </c>
      <c r="C538" s="301" t="s">
        <v>32</v>
      </c>
      <c r="D538" s="302" t="s">
        <v>18</v>
      </c>
      <c r="E538" s="302" t="s">
        <v>226</v>
      </c>
      <c r="F538" s="301" t="s">
        <v>78</v>
      </c>
      <c r="G538" s="301" t="s">
        <v>77</v>
      </c>
      <c r="H538" s="303">
        <v>390460177000</v>
      </c>
      <c r="I538" s="303">
        <v>392416250379</v>
      </c>
      <c r="J538" s="303">
        <v>347511805922</v>
      </c>
      <c r="K538" s="304">
        <f t="shared" si="33"/>
        <v>0.88556935546468629</v>
      </c>
      <c r="L538" s="303">
        <v>107913340759</v>
      </c>
      <c r="M538" s="304">
        <f t="shared" si="34"/>
        <v>0.27499712525864078</v>
      </c>
    </row>
    <row r="539" spans="1:13" x14ac:dyDescent="0.35">
      <c r="A539" s="301">
        <v>2017</v>
      </c>
      <c r="B539" s="301" t="s">
        <v>87</v>
      </c>
      <c r="C539" s="301" t="s">
        <v>32</v>
      </c>
      <c r="D539" s="302" t="s">
        <v>18</v>
      </c>
      <c r="E539" s="302" t="s">
        <v>226</v>
      </c>
      <c r="F539" s="301" t="s">
        <v>80</v>
      </c>
      <c r="G539" s="301" t="s">
        <v>77</v>
      </c>
      <c r="H539" s="303">
        <v>0</v>
      </c>
      <c r="I539" s="303">
        <v>0</v>
      </c>
      <c r="J539" s="303">
        <v>0</v>
      </c>
      <c r="K539" s="304">
        <v>0</v>
      </c>
      <c r="L539" s="303">
        <v>0</v>
      </c>
      <c r="M539" s="304">
        <v>0</v>
      </c>
    </row>
    <row r="540" spans="1:13" x14ac:dyDescent="0.35">
      <c r="A540" s="301">
        <v>2017</v>
      </c>
      <c r="B540" s="301" t="s">
        <v>87</v>
      </c>
      <c r="C540" s="301" t="s">
        <v>33</v>
      </c>
      <c r="D540" s="302" t="s">
        <v>21</v>
      </c>
      <c r="E540" s="302" t="s">
        <v>226</v>
      </c>
      <c r="F540" s="301" t="s">
        <v>76</v>
      </c>
      <c r="G540" s="301" t="s">
        <v>77</v>
      </c>
      <c r="H540" s="303">
        <v>63593553000</v>
      </c>
      <c r="I540" s="303">
        <v>63593553000</v>
      </c>
      <c r="J540" s="303">
        <v>49869456690</v>
      </c>
      <c r="K540" s="304">
        <f t="shared" si="33"/>
        <v>0.78419044600322929</v>
      </c>
      <c r="L540" s="303">
        <v>48450470674</v>
      </c>
      <c r="M540" s="304">
        <f t="shared" si="34"/>
        <v>0.76187708326345593</v>
      </c>
    </row>
    <row r="541" spans="1:13" x14ac:dyDescent="0.35">
      <c r="A541" s="301">
        <v>2017</v>
      </c>
      <c r="B541" s="301" t="s">
        <v>87</v>
      </c>
      <c r="C541" s="301" t="s">
        <v>34</v>
      </c>
      <c r="D541" s="302" t="s">
        <v>10</v>
      </c>
      <c r="E541" s="302" t="s">
        <v>226</v>
      </c>
      <c r="F541" s="301" t="s">
        <v>76</v>
      </c>
      <c r="G541" s="301" t="s">
        <v>77</v>
      </c>
      <c r="H541" s="303">
        <v>19818104000</v>
      </c>
      <c r="I541" s="303">
        <v>19818104000</v>
      </c>
      <c r="J541" s="303">
        <v>17693453669</v>
      </c>
      <c r="K541" s="304">
        <f t="shared" si="33"/>
        <v>0.89279245224467485</v>
      </c>
      <c r="L541" s="303">
        <v>17076396836.709999</v>
      </c>
      <c r="M541" s="304">
        <f t="shared" si="34"/>
        <v>0.86165643477852372</v>
      </c>
    </row>
    <row r="542" spans="1:13" x14ac:dyDescent="0.35">
      <c r="A542" s="301">
        <v>2017</v>
      </c>
      <c r="B542" s="301" t="s">
        <v>87</v>
      </c>
      <c r="C542" s="301" t="s">
        <v>34</v>
      </c>
      <c r="D542" s="302" t="s">
        <v>10</v>
      </c>
      <c r="E542" s="302" t="s">
        <v>226</v>
      </c>
      <c r="F542" s="301" t="s">
        <v>78</v>
      </c>
      <c r="G542" s="301" t="s">
        <v>77</v>
      </c>
      <c r="H542" s="303">
        <v>21250000000</v>
      </c>
      <c r="I542" s="303">
        <v>22750000000</v>
      </c>
      <c r="J542" s="303">
        <v>22340504079</v>
      </c>
      <c r="K542" s="304">
        <f t="shared" si="33"/>
        <v>0.98200017929670325</v>
      </c>
      <c r="L542" s="303">
        <v>17981098090</v>
      </c>
      <c r="M542" s="304">
        <f t="shared" si="34"/>
        <v>0.79037793802197798</v>
      </c>
    </row>
    <row r="543" spans="1:13" x14ac:dyDescent="0.35">
      <c r="A543" s="301">
        <v>2017</v>
      </c>
      <c r="B543" s="301" t="s">
        <v>87</v>
      </c>
      <c r="C543" s="301" t="s">
        <v>34</v>
      </c>
      <c r="D543" s="302" t="s">
        <v>10</v>
      </c>
      <c r="E543" s="302" t="s">
        <v>226</v>
      </c>
      <c r="F543" s="301" t="s">
        <v>80</v>
      </c>
      <c r="G543" s="301" t="s">
        <v>77</v>
      </c>
      <c r="H543" s="303">
        <v>0</v>
      </c>
      <c r="I543" s="303">
        <v>0</v>
      </c>
      <c r="J543" s="303">
        <v>0</v>
      </c>
      <c r="K543" s="304">
        <v>0</v>
      </c>
      <c r="L543" s="303">
        <v>0</v>
      </c>
      <c r="M543" s="304">
        <v>0</v>
      </c>
    </row>
    <row r="544" spans="1:13" x14ac:dyDescent="0.35">
      <c r="A544" s="301">
        <v>2017</v>
      </c>
      <c r="B544" s="301" t="s">
        <v>87</v>
      </c>
      <c r="C544" s="301" t="s">
        <v>35</v>
      </c>
      <c r="D544" s="302" t="s">
        <v>15</v>
      </c>
      <c r="E544" s="302" t="s">
        <v>226</v>
      </c>
      <c r="F544" s="301" t="s">
        <v>76</v>
      </c>
      <c r="G544" s="301" t="s">
        <v>77</v>
      </c>
      <c r="H544" s="303">
        <v>12740386000</v>
      </c>
      <c r="I544" s="303">
        <v>12740386000</v>
      </c>
      <c r="J544" s="303">
        <v>11690731177</v>
      </c>
      <c r="K544" s="304">
        <f t="shared" si="33"/>
        <v>0.91761200775235541</v>
      </c>
      <c r="L544" s="303">
        <v>10895808214</v>
      </c>
      <c r="M544" s="304">
        <f t="shared" si="34"/>
        <v>0.85521806121101829</v>
      </c>
    </row>
    <row r="545" spans="1:13" x14ac:dyDescent="0.35">
      <c r="A545" s="301">
        <v>2017</v>
      </c>
      <c r="B545" s="301" t="s">
        <v>87</v>
      </c>
      <c r="C545" s="301" t="s">
        <v>35</v>
      </c>
      <c r="D545" s="302" t="s">
        <v>15</v>
      </c>
      <c r="E545" s="302" t="s">
        <v>226</v>
      </c>
      <c r="F545" s="301" t="s">
        <v>78</v>
      </c>
      <c r="G545" s="301" t="s">
        <v>77</v>
      </c>
      <c r="H545" s="303">
        <v>215752087000</v>
      </c>
      <c r="I545" s="303">
        <v>152846112117</v>
      </c>
      <c r="J545" s="303">
        <v>113193784885</v>
      </c>
      <c r="K545" s="304">
        <f t="shared" si="33"/>
        <v>0.74057353057402531</v>
      </c>
      <c r="L545" s="303">
        <v>76506010978</v>
      </c>
      <c r="M545" s="304">
        <f t="shared" si="34"/>
        <v>0.50054273490081647</v>
      </c>
    </row>
    <row r="546" spans="1:13" x14ac:dyDescent="0.35">
      <c r="A546" s="301">
        <v>2017</v>
      </c>
      <c r="B546" s="301" t="s">
        <v>87</v>
      </c>
      <c r="C546" s="301" t="s">
        <v>35</v>
      </c>
      <c r="D546" s="302" t="s">
        <v>15</v>
      </c>
      <c r="E546" s="302" t="s">
        <v>226</v>
      </c>
      <c r="F546" s="301" t="s">
        <v>80</v>
      </c>
      <c r="G546" s="301" t="s">
        <v>77</v>
      </c>
      <c r="H546" s="303">
        <v>0</v>
      </c>
      <c r="I546" s="303">
        <v>0</v>
      </c>
      <c r="J546" s="303">
        <v>0</v>
      </c>
      <c r="K546" s="304">
        <v>0</v>
      </c>
      <c r="L546" s="303">
        <v>0</v>
      </c>
      <c r="M546" s="304">
        <v>0</v>
      </c>
    </row>
    <row r="547" spans="1:13" x14ac:dyDescent="0.35">
      <c r="A547" s="301">
        <v>2017</v>
      </c>
      <c r="B547" s="301" t="s">
        <v>87</v>
      </c>
      <c r="C547" s="301" t="s">
        <v>36</v>
      </c>
      <c r="D547" s="302" t="s">
        <v>9</v>
      </c>
      <c r="E547" s="302" t="s">
        <v>226</v>
      </c>
      <c r="F547" s="301" t="s">
        <v>76</v>
      </c>
      <c r="G547" s="301" t="s">
        <v>77</v>
      </c>
      <c r="H547" s="303">
        <v>20566522000</v>
      </c>
      <c r="I547" s="303">
        <v>20566522000</v>
      </c>
      <c r="J547" s="303">
        <v>19169762191</v>
      </c>
      <c r="K547" s="304">
        <f t="shared" si="33"/>
        <v>0.93208575523853765</v>
      </c>
      <c r="L547" s="303">
        <v>18736828937</v>
      </c>
      <c r="M547" s="304">
        <f t="shared" si="34"/>
        <v>0.91103536791490558</v>
      </c>
    </row>
    <row r="548" spans="1:13" x14ac:dyDescent="0.35">
      <c r="A548" s="301">
        <v>2017</v>
      </c>
      <c r="B548" s="301" t="s">
        <v>87</v>
      </c>
      <c r="C548" s="301" t="s">
        <v>36</v>
      </c>
      <c r="D548" s="302" t="s">
        <v>9</v>
      </c>
      <c r="E548" s="302" t="s">
        <v>226</v>
      </c>
      <c r="F548" s="301" t="s">
        <v>78</v>
      </c>
      <c r="G548" s="301" t="s">
        <v>77</v>
      </c>
      <c r="H548" s="303">
        <v>50773624000</v>
      </c>
      <c r="I548" s="303">
        <v>59021183797</v>
      </c>
      <c r="J548" s="303">
        <v>57893354926</v>
      </c>
      <c r="K548" s="304">
        <f t="shared" si="33"/>
        <v>0.98089111741846613</v>
      </c>
      <c r="L548" s="303">
        <v>49926546140</v>
      </c>
      <c r="M548" s="304">
        <f t="shared" si="34"/>
        <v>0.84590892503477244</v>
      </c>
    </row>
    <row r="549" spans="1:13" x14ac:dyDescent="0.35">
      <c r="A549" s="301">
        <v>2017</v>
      </c>
      <c r="B549" s="301" t="s">
        <v>87</v>
      </c>
      <c r="C549" s="301" t="s">
        <v>37</v>
      </c>
      <c r="D549" s="302" t="s">
        <v>20</v>
      </c>
      <c r="E549" s="302" t="s">
        <v>226</v>
      </c>
      <c r="F549" s="301" t="s">
        <v>76</v>
      </c>
      <c r="G549" s="301" t="s">
        <v>77</v>
      </c>
      <c r="H549" s="303">
        <v>67158201000</v>
      </c>
      <c r="I549" s="303">
        <v>67158201000</v>
      </c>
      <c r="J549" s="303">
        <v>62028781211</v>
      </c>
      <c r="K549" s="304">
        <f t="shared" si="33"/>
        <v>0.92362184048080742</v>
      </c>
      <c r="L549" s="303">
        <v>60062058026</v>
      </c>
      <c r="M549" s="304">
        <f t="shared" si="34"/>
        <v>0.89433691093065459</v>
      </c>
    </row>
    <row r="550" spans="1:13" x14ac:dyDescent="0.35">
      <c r="A550" s="301">
        <v>2017</v>
      </c>
      <c r="B550" s="301" t="s">
        <v>87</v>
      </c>
      <c r="C550" s="301" t="s">
        <v>37</v>
      </c>
      <c r="D550" s="302" t="s">
        <v>20</v>
      </c>
      <c r="E550" s="302" t="s">
        <v>226</v>
      </c>
      <c r="F550" s="301" t="s">
        <v>78</v>
      </c>
      <c r="G550" s="301" t="s">
        <v>77</v>
      </c>
      <c r="H550" s="303">
        <v>20515000000</v>
      </c>
      <c r="I550" s="303">
        <v>21165000000</v>
      </c>
      <c r="J550" s="303">
        <v>20366306006</v>
      </c>
      <c r="K550" s="304">
        <f t="shared" si="33"/>
        <v>0.96226345409874792</v>
      </c>
      <c r="L550" s="303">
        <v>18135176179</v>
      </c>
      <c r="M550" s="304">
        <f t="shared" si="34"/>
        <v>0.85684744526340662</v>
      </c>
    </row>
    <row r="551" spans="1:13" x14ac:dyDescent="0.35">
      <c r="A551" s="301">
        <v>2017</v>
      </c>
      <c r="B551" s="301" t="s">
        <v>87</v>
      </c>
      <c r="C551" s="301" t="s">
        <v>37</v>
      </c>
      <c r="D551" s="302" t="s">
        <v>20</v>
      </c>
      <c r="E551" s="302" t="s">
        <v>226</v>
      </c>
      <c r="F551" s="301" t="s">
        <v>80</v>
      </c>
      <c r="G551" s="301" t="s">
        <v>77</v>
      </c>
      <c r="H551" s="303">
        <v>0</v>
      </c>
      <c r="I551" s="303">
        <v>0</v>
      </c>
      <c r="J551" s="303">
        <v>0</v>
      </c>
      <c r="K551" s="304">
        <v>0</v>
      </c>
      <c r="L551" s="303">
        <v>0</v>
      </c>
      <c r="M551" s="304">
        <v>0</v>
      </c>
    </row>
    <row r="552" spans="1:13" x14ac:dyDescent="0.35">
      <c r="A552" s="301">
        <v>2017</v>
      </c>
      <c r="B552" s="301" t="s">
        <v>87</v>
      </c>
      <c r="C552" s="301" t="s">
        <v>38</v>
      </c>
      <c r="D552" s="302" t="s">
        <v>248</v>
      </c>
      <c r="E552" s="302" t="s">
        <v>226</v>
      </c>
      <c r="F552" s="301" t="s">
        <v>76</v>
      </c>
      <c r="G552" s="301" t="s">
        <v>77</v>
      </c>
      <c r="H552" s="303">
        <v>13810748000</v>
      </c>
      <c r="I552" s="303">
        <v>13810748000</v>
      </c>
      <c r="J552" s="303">
        <v>13128635969</v>
      </c>
      <c r="K552" s="304">
        <f t="shared" ref="K552:K595" si="35">+J552/I552</f>
        <v>0.95061005884692129</v>
      </c>
      <c r="L552" s="303">
        <v>12862896716</v>
      </c>
      <c r="M552" s="304">
        <f t="shared" si="34"/>
        <v>0.93136857728487987</v>
      </c>
    </row>
    <row r="553" spans="1:13" x14ac:dyDescent="0.35">
      <c r="A553" s="301">
        <v>2017</v>
      </c>
      <c r="B553" s="301" t="s">
        <v>87</v>
      </c>
      <c r="C553" s="301" t="s">
        <v>38</v>
      </c>
      <c r="D553" s="302" t="s">
        <v>248</v>
      </c>
      <c r="E553" s="302" t="s">
        <v>226</v>
      </c>
      <c r="F553" s="301" t="s">
        <v>78</v>
      </c>
      <c r="G553" s="301" t="s">
        <v>77</v>
      </c>
      <c r="H553" s="303">
        <v>28372000000</v>
      </c>
      <c r="I553" s="303">
        <v>28372000000</v>
      </c>
      <c r="J553" s="303">
        <v>26993018647</v>
      </c>
      <c r="K553" s="304">
        <f t="shared" si="35"/>
        <v>0.951396399513605</v>
      </c>
      <c r="L553" s="303">
        <v>25322625199</v>
      </c>
      <c r="M553" s="304">
        <f t="shared" si="34"/>
        <v>0.89252168331453541</v>
      </c>
    </row>
    <row r="554" spans="1:13" x14ac:dyDescent="0.35">
      <c r="A554" s="301">
        <v>2017</v>
      </c>
      <c r="B554" s="301" t="s">
        <v>87</v>
      </c>
      <c r="C554" s="301" t="s">
        <v>39</v>
      </c>
      <c r="D554" s="302" t="s">
        <v>17</v>
      </c>
      <c r="E554" s="302" t="s">
        <v>226</v>
      </c>
      <c r="F554" s="301" t="s">
        <v>76</v>
      </c>
      <c r="G554" s="301" t="s">
        <v>77</v>
      </c>
      <c r="H554" s="303">
        <v>25749803000</v>
      </c>
      <c r="I554" s="303">
        <v>25749803000</v>
      </c>
      <c r="J554" s="303">
        <v>25081744298</v>
      </c>
      <c r="K554" s="304">
        <f t="shared" si="35"/>
        <v>0.97405577425194279</v>
      </c>
      <c r="L554" s="303">
        <v>24060689122</v>
      </c>
      <c r="M554" s="304">
        <f t="shared" si="34"/>
        <v>0.93440284269359264</v>
      </c>
    </row>
    <row r="555" spans="1:13" x14ac:dyDescent="0.35">
      <c r="A555" s="301">
        <v>2017</v>
      </c>
      <c r="B555" s="301" t="s">
        <v>87</v>
      </c>
      <c r="C555" s="301" t="s">
        <v>39</v>
      </c>
      <c r="D555" s="302" t="s">
        <v>17</v>
      </c>
      <c r="E555" s="302" t="s">
        <v>226</v>
      </c>
      <c r="F555" s="301" t="s">
        <v>78</v>
      </c>
      <c r="G555" s="301" t="s">
        <v>77</v>
      </c>
      <c r="H555" s="303">
        <v>963727850000</v>
      </c>
      <c r="I555" s="303">
        <v>962501982486</v>
      </c>
      <c r="J555" s="303">
        <v>947933241575</v>
      </c>
      <c r="K555" s="304">
        <f t="shared" si="35"/>
        <v>0.98486367698342703</v>
      </c>
      <c r="L555" s="303">
        <v>761787143235</v>
      </c>
      <c r="M555" s="304">
        <f t="shared" si="34"/>
        <v>0.79146553160069</v>
      </c>
    </row>
    <row r="556" spans="1:13" x14ac:dyDescent="0.35">
      <c r="A556" s="301">
        <v>2017</v>
      </c>
      <c r="B556" s="301" t="s">
        <v>87</v>
      </c>
      <c r="C556" s="301" t="s">
        <v>40</v>
      </c>
      <c r="D556" s="302" t="s">
        <v>13</v>
      </c>
      <c r="E556" s="302" t="s">
        <v>226</v>
      </c>
      <c r="F556" s="301" t="s">
        <v>76</v>
      </c>
      <c r="G556" s="301" t="s">
        <v>77</v>
      </c>
      <c r="H556" s="303">
        <v>8756201000</v>
      </c>
      <c r="I556" s="303">
        <v>8756201000</v>
      </c>
      <c r="J556" s="303">
        <v>7943100942</v>
      </c>
      <c r="K556" s="304">
        <f t="shared" si="35"/>
        <v>0.90714008757907683</v>
      </c>
      <c r="L556" s="303">
        <v>7403817703</v>
      </c>
      <c r="M556" s="304">
        <f t="shared" si="34"/>
        <v>0.84555136445588674</v>
      </c>
    </row>
    <row r="557" spans="1:13" x14ac:dyDescent="0.35">
      <c r="A557" s="301">
        <v>2017</v>
      </c>
      <c r="B557" s="301" t="s">
        <v>87</v>
      </c>
      <c r="C557" s="301" t="s">
        <v>40</v>
      </c>
      <c r="D557" s="302" t="s">
        <v>13</v>
      </c>
      <c r="E557" s="302" t="s">
        <v>226</v>
      </c>
      <c r="F557" s="301" t="s">
        <v>78</v>
      </c>
      <c r="G557" s="301" t="s">
        <v>77</v>
      </c>
      <c r="H557" s="303">
        <v>3129002000</v>
      </c>
      <c r="I557" s="303">
        <v>3129002000</v>
      </c>
      <c r="J557" s="303">
        <v>3115364476</v>
      </c>
      <c r="K557" s="304">
        <f t="shared" si="35"/>
        <v>0.99564157389480734</v>
      </c>
      <c r="L557" s="303">
        <v>2686616089</v>
      </c>
      <c r="M557" s="304">
        <f t="shared" si="34"/>
        <v>0.85861756847710546</v>
      </c>
    </row>
    <row r="558" spans="1:13" x14ac:dyDescent="0.35">
      <c r="A558" s="301">
        <v>2017</v>
      </c>
      <c r="B558" s="301" t="s">
        <v>87</v>
      </c>
      <c r="C558" s="301" t="s">
        <v>41</v>
      </c>
      <c r="D558" s="302" t="s">
        <v>8</v>
      </c>
      <c r="E558" s="302" t="s">
        <v>226</v>
      </c>
      <c r="F558" s="301" t="s">
        <v>76</v>
      </c>
      <c r="G558" s="301" t="s">
        <v>77</v>
      </c>
      <c r="H558" s="303">
        <v>25682036000</v>
      </c>
      <c r="I558" s="303">
        <v>25682036000</v>
      </c>
      <c r="J558" s="303">
        <v>22586166518</v>
      </c>
      <c r="K558" s="304">
        <f t="shared" si="35"/>
        <v>0.87945389212911318</v>
      </c>
      <c r="L558" s="303">
        <v>19331880069</v>
      </c>
      <c r="M558" s="304">
        <f t="shared" si="34"/>
        <v>0.75273938830239162</v>
      </c>
    </row>
    <row r="559" spans="1:13" x14ac:dyDescent="0.35">
      <c r="A559" s="301">
        <v>2017</v>
      </c>
      <c r="B559" s="301" t="s">
        <v>87</v>
      </c>
      <c r="C559" s="301" t="s">
        <v>41</v>
      </c>
      <c r="D559" s="302" t="s">
        <v>8</v>
      </c>
      <c r="E559" s="302" t="s">
        <v>226</v>
      </c>
      <c r="F559" s="301" t="s">
        <v>78</v>
      </c>
      <c r="G559" s="301" t="s">
        <v>77</v>
      </c>
      <c r="H559" s="303">
        <v>118781796000</v>
      </c>
      <c r="I559" s="303">
        <v>117698916000</v>
      </c>
      <c r="J559" s="303">
        <v>100124468053</v>
      </c>
      <c r="K559" s="304">
        <f t="shared" si="35"/>
        <v>0.8506830092895673</v>
      </c>
      <c r="L559" s="303">
        <v>39260836240</v>
      </c>
      <c r="M559" s="304">
        <f t="shared" si="34"/>
        <v>0.33357007502091185</v>
      </c>
    </row>
    <row r="560" spans="1:13" x14ac:dyDescent="0.35">
      <c r="A560" s="301">
        <v>2017</v>
      </c>
      <c r="B560" s="301" t="s">
        <v>87</v>
      </c>
      <c r="C560" s="301" t="s">
        <v>42</v>
      </c>
      <c r="D560" s="302" t="s">
        <v>14</v>
      </c>
      <c r="E560" s="302" t="s">
        <v>226</v>
      </c>
      <c r="F560" s="301" t="s">
        <v>76</v>
      </c>
      <c r="G560" s="301" t="s">
        <v>77</v>
      </c>
      <c r="H560" s="303">
        <v>9993515000</v>
      </c>
      <c r="I560" s="303">
        <v>9993515000</v>
      </c>
      <c r="J560" s="303">
        <v>9334522095</v>
      </c>
      <c r="K560" s="304">
        <f t="shared" si="35"/>
        <v>0.93405794607803161</v>
      </c>
      <c r="L560" s="303">
        <v>9101505794</v>
      </c>
      <c r="M560" s="304">
        <f t="shared" si="34"/>
        <v>0.91074119506499962</v>
      </c>
    </row>
    <row r="561" spans="1:13" x14ac:dyDescent="0.35">
      <c r="A561" s="301">
        <v>2017</v>
      </c>
      <c r="B561" s="301" t="s">
        <v>87</v>
      </c>
      <c r="C561" s="301" t="s">
        <v>42</v>
      </c>
      <c r="D561" s="302" t="s">
        <v>14</v>
      </c>
      <c r="E561" s="302" t="s">
        <v>226</v>
      </c>
      <c r="F561" s="301" t="s">
        <v>78</v>
      </c>
      <c r="G561" s="301" t="s">
        <v>77</v>
      </c>
      <c r="H561" s="303">
        <v>17709581000</v>
      </c>
      <c r="I561" s="303">
        <v>23730581000</v>
      </c>
      <c r="J561" s="303">
        <v>23479488307</v>
      </c>
      <c r="K561" s="304">
        <f t="shared" si="35"/>
        <v>0.98941902463323594</v>
      </c>
      <c r="L561" s="303">
        <v>18949256550</v>
      </c>
      <c r="M561" s="304">
        <f t="shared" si="34"/>
        <v>0.79851633426084256</v>
      </c>
    </row>
    <row r="562" spans="1:13" x14ac:dyDescent="0.35">
      <c r="A562" s="301">
        <v>2017</v>
      </c>
      <c r="B562" s="301" t="s">
        <v>87</v>
      </c>
      <c r="C562" s="301" t="s">
        <v>43</v>
      </c>
      <c r="D562" s="302" t="s">
        <v>22</v>
      </c>
      <c r="E562" s="302" t="s">
        <v>226</v>
      </c>
      <c r="F562" s="301" t="s">
        <v>76</v>
      </c>
      <c r="G562" s="301" t="s">
        <v>77</v>
      </c>
      <c r="H562" s="303">
        <v>59540239000</v>
      </c>
      <c r="I562" s="303">
        <v>63950839000</v>
      </c>
      <c r="J562" s="303">
        <v>61849911385</v>
      </c>
      <c r="K562" s="304">
        <f t="shared" si="35"/>
        <v>0.96714777088381909</v>
      </c>
      <c r="L562" s="303">
        <v>59426523322</v>
      </c>
      <c r="M562" s="304">
        <f t="shared" si="34"/>
        <v>0.92925322405856159</v>
      </c>
    </row>
    <row r="563" spans="1:13" x14ac:dyDescent="0.35">
      <c r="A563" s="301">
        <v>2017</v>
      </c>
      <c r="B563" s="301" t="s">
        <v>87</v>
      </c>
      <c r="C563" s="301" t="s">
        <v>43</v>
      </c>
      <c r="D563" s="302" t="s">
        <v>22</v>
      </c>
      <c r="E563" s="302" t="s">
        <v>226</v>
      </c>
      <c r="F563" s="301" t="s">
        <v>78</v>
      </c>
      <c r="G563" s="301" t="s">
        <v>77</v>
      </c>
      <c r="H563" s="303">
        <v>41993847000</v>
      </c>
      <c r="I563" s="303">
        <v>41993847000</v>
      </c>
      <c r="J563" s="303">
        <v>35830549099</v>
      </c>
      <c r="K563" s="304">
        <f t="shared" si="35"/>
        <v>0.85323331056094953</v>
      </c>
      <c r="L563" s="303">
        <v>14203171143</v>
      </c>
      <c r="M563" s="304">
        <f t="shared" si="34"/>
        <v>0.33822029077259819</v>
      </c>
    </row>
    <row r="564" spans="1:13" x14ac:dyDescent="0.35">
      <c r="A564" s="301">
        <v>2017</v>
      </c>
      <c r="B564" s="301" t="s">
        <v>87</v>
      </c>
      <c r="C564" s="301" t="s">
        <v>44</v>
      </c>
      <c r="D564" s="302" t="s">
        <v>12</v>
      </c>
      <c r="E564" s="302" t="s">
        <v>226</v>
      </c>
      <c r="F564" s="301" t="s">
        <v>76</v>
      </c>
      <c r="G564" s="301" t="s">
        <v>77</v>
      </c>
      <c r="H564" s="303">
        <v>19913169000</v>
      </c>
      <c r="I564" s="303">
        <v>18974432000</v>
      </c>
      <c r="J564" s="303">
        <v>15309778074</v>
      </c>
      <c r="K564" s="304">
        <f t="shared" si="35"/>
        <v>0.80686357694396338</v>
      </c>
      <c r="L564" s="303">
        <v>15162068748</v>
      </c>
      <c r="M564" s="304">
        <f t="shared" si="34"/>
        <v>0.79907892620975429</v>
      </c>
    </row>
    <row r="565" spans="1:13" x14ac:dyDescent="0.35">
      <c r="A565" s="301">
        <v>2017</v>
      </c>
      <c r="B565" s="301" t="s">
        <v>87</v>
      </c>
      <c r="C565" s="301" t="s">
        <v>44</v>
      </c>
      <c r="D565" s="302" t="s">
        <v>12</v>
      </c>
      <c r="E565" s="302" t="s">
        <v>226</v>
      </c>
      <c r="F565" s="301" t="s">
        <v>78</v>
      </c>
      <c r="G565" s="301" t="s">
        <v>77</v>
      </c>
      <c r="H565" s="303">
        <v>10552000000</v>
      </c>
      <c r="I565" s="303">
        <v>10552000000</v>
      </c>
      <c r="J565" s="303">
        <v>7393141012</v>
      </c>
      <c r="K565" s="304">
        <f t="shared" si="35"/>
        <v>0.70063883737680066</v>
      </c>
      <c r="L565" s="303">
        <v>7289701690</v>
      </c>
      <c r="M565" s="304">
        <f t="shared" si="34"/>
        <v>0.6908360206595906</v>
      </c>
    </row>
    <row r="566" spans="1:13" x14ac:dyDescent="0.35">
      <c r="A566" s="301">
        <v>2017</v>
      </c>
      <c r="B566" s="301" t="s">
        <v>87</v>
      </c>
      <c r="C566" s="301" t="s">
        <v>45</v>
      </c>
      <c r="D566" s="302" t="s">
        <v>22</v>
      </c>
      <c r="E566" s="302" t="s">
        <v>226</v>
      </c>
      <c r="F566" s="301" t="s">
        <v>76</v>
      </c>
      <c r="G566" s="301" t="s">
        <v>77</v>
      </c>
      <c r="H566" s="303">
        <v>65639068000</v>
      </c>
      <c r="I566" s="303">
        <v>65639068000</v>
      </c>
      <c r="J566" s="303">
        <v>62937088090</v>
      </c>
      <c r="K566" s="304">
        <f t="shared" si="35"/>
        <v>0.95883579715056289</v>
      </c>
      <c r="L566" s="303">
        <v>61257294197</v>
      </c>
      <c r="M566" s="304">
        <f t="shared" si="34"/>
        <v>0.9332444238391685</v>
      </c>
    </row>
    <row r="567" spans="1:13" x14ac:dyDescent="0.35">
      <c r="A567" s="301">
        <v>2017</v>
      </c>
      <c r="B567" s="301" t="s">
        <v>87</v>
      </c>
      <c r="C567" s="301" t="s">
        <v>45</v>
      </c>
      <c r="D567" s="302" t="s">
        <v>22</v>
      </c>
      <c r="E567" s="302" t="s">
        <v>226</v>
      </c>
      <c r="F567" s="301" t="s">
        <v>78</v>
      </c>
      <c r="G567" s="301" t="s">
        <v>77</v>
      </c>
      <c r="H567" s="303">
        <v>332814548000</v>
      </c>
      <c r="I567" s="303">
        <v>318525289000</v>
      </c>
      <c r="J567" s="303">
        <v>293978335472</v>
      </c>
      <c r="K567" s="304">
        <f t="shared" si="35"/>
        <v>0.92293562120274852</v>
      </c>
      <c r="L567" s="303">
        <v>137589077143</v>
      </c>
      <c r="M567" s="304">
        <f t="shared" si="34"/>
        <v>0.43195652557119257</v>
      </c>
    </row>
    <row r="568" spans="1:13" x14ac:dyDescent="0.35">
      <c r="A568" s="301">
        <v>2017</v>
      </c>
      <c r="B568" s="301" t="s">
        <v>87</v>
      </c>
      <c r="C568" s="301" t="s">
        <v>46</v>
      </c>
      <c r="D568" s="302" t="s">
        <v>10</v>
      </c>
      <c r="E568" s="302" t="s">
        <v>228</v>
      </c>
      <c r="F568" s="301" t="s">
        <v>76</v>
      </c>
      <c r="G568" s="301" t="s">
        <v>77</v>
      </c>
      <c r="H568" s="303">
        <v>12007115000</v>
      </c>
      <c r="I568" s="303">
        <v>12007115000</v>
      </c>
      <c r="J568" s="303">
        <v>11657345743</v>
      </c>
      <c r="K568" s="304">
        <f t="shared" si="35"/>
        <v>0.9708698336777819</v>
      </c>
      <c r="L568" s="303">
        <v>11415038288</v>
      </c>
      <c r="M568" s="304">
        <f t="shared" si="34"/>
        <v>0.95068951101076316</v>
      </c>
    </row>
    <row r="569" spans="1:13" x14ac:dyDescent="0.35">
      <c r="A569" s="301">
        <v>2017</v>
      </c>
      <c r="B569" s="301" t="s">
        <v>87</v>
      </c>
      <c r="C569" s="301" t="s">
        <v>46</v>
      </c>
      <c r="D569" s="302" t="s">
        <v>10</v>
      </c>
      <c r="E569" s="302" t="s">
        <v>228</v>
      </c>
      <c r="F569" s="301" t="s">
        <v>78</v>
      </c>
      <c r="G569" s="301" t="s">
        <v>77</v>
      </c>
      <c r="H569" s="303">
        <v>37700819000</v>
      </c>
      <c r="I569" s="303">
        <v>37700819000</v>
      </c>
      <c r="J569" s="303">
        <v>36846592153</v>
      </c>
      <c r="K569" s="304">
        <f t="shared" si="35"/>
        <v>0.97734195517078815</v>
      </c>
      <c r="L569" s="303">
        <v>20689087683.700001</v>
      </c>
      <c r="M569" s="304">
        <f t="shared" si="34"/>
        <v>0.54877024511589523</v>
      </c>
    </row>
    <row r="570" spans="1:13" x14ac:dyDescent="0.35">
      <c r="A570" s="301">
        <v>2017</v>
      </c>
      <c r="B570" s="301" t="s">
        <v>87</v>
      </c>
      <c r="C570" s="301" t="s">
        <v>47</v>
      </c>
      <c r="D570" s="302" t="s">
        <v>21</v>
      </c>
      <c r="E570" s="302" t="s">
        <v>228</v>
      </c>
      <c r="F570" s="301" t="s">
        <v>76</v>
      </c>
      <c r="G570" s="301" t="s">
        <v>77</v>
      </c>
      <c r="H570" s="303">
        <v>22765000000</v>
      </c>
      <c r="I570" s="303">
        <v>49338271000</v>
      </c>
      <c r="J570" s="303">
        <v>43237585438</v>
      </c>
      <c r="K570" s="304">
        <f t="shared" si="35"/>
        <v>0.87634983070241756</v>
      </c>
      <c r="L570" s="303">
        <v>37231897602</v>
      </c>
      <c r="M570" s="304">
        <f t="shared" si="34"/>
        <v>0.7546250982731032</v>
      </c>
    </row>
    <row r="571" spans="1:13" x14ac:dyDescent="0.35">
      <c r="A571" s="301">
        <v>2017</v>
      </c>
      <c r="B571" s="301" t="s">
        <v>87</v>
      </c>
      <c r="C571" s="301" t="s">
        <v>47</v>
      </c>
      <c r="D571" s="302" t="s">
        <v>21</v>
      </c>
      <c r="E571" s="302" t="s">
        <v>228</v>
      </c>
      <c r="F571" s="301" t="s">
        <v>78</v>
      </c>
      <c r="G571" s="301" t="s">
        <v>77</v>
      </c>
      <c r="H571" s="303">
        <v>2312396471000</v>
      </c>
      <c r="I571" s="303">
        <v>1987188042546</v>
      </c>
      <c r="J571" s="303">
        <v>1793563093041</v>
      </c>
      <c r="K571" s="304">
        <f t="shared" si="35"/>
        <v>0.90256334812838035</v>
      </c>
      <c r="L571" s="303">
        <v>1575117608528</v>
      </c>
      <c r="M571" s="304">
        <f t="shared" si="34"/>
        <v>0.79263641628496706</v>
      </c>
    </row>
    <row r="572" spans="1:13" x14ac:dyDescent="0.35">
      <c r="A572" s="301">
        <v>2017</v>
      </c>
      <c r="B572" s="301" t="s">
        <v>87</v>
      </c>
      <c r="C572" s="301" t="s">
        <v>47</v>
      </c>
      <c r="D572" s="302" t="s">
        <v>21</v>
      </c>
      <c r="E572" s="302" t="s">
        <v>228</v>
      </c>
      <c r="F572" s="301" t="s">
        <v>80</v>
      </c>
      <c r="G572" s="301" t="s">
        <v>77</v>
      </c>
      <c r="H572" s="303">
        <v>3400709000</v>
      </c>
      <c r="I572" s="303">
        <v>3400709000</v>
      </c>
      <c r="J572" s="303">
        <v>3016245891</v>
      </c>
      <c r="K572" s="304">
        <f t="shared" si="35"/>
        <v>0.88694619004448783</v>
      </c>
      <c r="L572" s="303">
        <v>2759548001</v>
      </c>
      <c r="M572" s="304">
        <f t="shared" si="34"/>
        <v>0.81146255119153099</v>
      </c>
    </row>
    <row r="573" spans="1:13" x14ac:dyDescent="0.35">
      <c r="A573" s="301">
        <v>2017</v>
      </c>
      <c r="B573" s="301" t="s">
        <v>87</v>
      </c>
      <c r="C573" s="301" t="s">
        <v>48</v>
      </c>
      <c r="D573" s="302" t="s">
        <v>8</v>
      </c>
      <c r="E573" s="302" t="s">
        <v>228</v>
      </c>
      <c r="F573" s="301" t="s">
        <v>76</v>
      </c>
      <c r="G573" s="301" t="s">
        <v>77</v>
      </c>
      <c r="H573" s="303">
        <v>16921033000</v>
      </c>
      <c r="I573" s="303">
        <v>16921033000</v>
      </c>
      <c r="J573" s="303">
        <v>15570824880</v>
      </c>
      <c r="K573" s="304">
        <f t="shared" si="35"/>
        <v>0.92020533734553911</v>
      </c>
      <c r="L573" s="303">
        <v>14851923948</v>
      </c>
      <c r="M573" s="304">
        <f t="shared" si="34"/>
        <v>0.87771969642751713</v>
      </c>
    </row>
    <row r="574" spans="1:13" x14ac:dyDescent="0.35">
      <c r="A574" s="301">
        <v>2017</v>
      </c>
      <c r="B574" s="301" t="s">
        <v>87</v>
      </c>
      <c r="C574" s="301" t="s">
        <v>48</v>
      </c>
      <c r="D574" s="302" t="s">
        <v>8</v>
      </c>
      <c r="E574" s="302" t="s">
        <v>228</v>
      </c>
      <c r="F574" s="301" t="s">
        <v>78</v>
      </c>
      <c r="G574" s="301" t="s">
        <v>77</v>
      </c>
      <c r="H574" s="303">
        <v>25302023000</v>
      </c>
      <c r="I574" s="303">
        <v>23030954025</v>
      </c>
      <c r="J574" s="303">
        <v>20764784437</v>
      </c>
      <c r="K574" s="304">
        <f t="shared" si="35"/>
        <v>0.90160331241423686</v>
      </c>
      <c r="L574" s="303">
        <v>13400262726</v>
      </c>
      <c r="M574" s="304">
        <f t="shared" si="34"/>
        <v>0.58183706638700561</v>
      </c>
    </row>
    <row r="575" spans="1:13" x14ac:dyDescent="0.35">
      <c r="A575" s="301">
        <v>2017</v>
      </c>
      <c r="B575" s="301" t="s">
        <v>87</v>
      </c>
      <c r="C575" s="301" t="s">
        <v>49</v>
      </c>
      <c r="D575" s="302" t="s">
        <v>18</v>
      </c>
      <c r="E575" s="302" t="s">
        <v>228</v>
      </c>
      <c r="F575" s="301" t="s">
        <v>76</v>
      </c>
      <c r="G575" s="301" t="s">
        <v>77</v>
      </c>
      <c r="H575" s="303">
        <v>63346694000</v>
      </c>
      <c r="I575" s="303">
        <v>63346694000</v>
      </c>
      <c r="J575" s="303">
        <v>56632697716</v>
      </c>
      <c r="K575" s="304">
        <f t="shared" si="35"/>
        <v>0.894011891386155</v>
      </c>
      <c r="L575" s="303">
        <v>52307104166</v>
      </c>
      <c r="M575" s="304">
        <f t="shared" si="34"/>
        <v>0.82572745100162603</v>
      </c>
    </row>
    <row r="576" spans="1:13" x14ac:dyDescent="0.35">
      <c r="A576" s="301">
        <v>2017</v>
      </c>
      <c r="B576" s="301" t="s">
        <v>87</v>
      </c>
      <c r="C576" s="301" t="s">
        <v>49</v>
      </c>
      <c r="D576" s="302" t="s">
        <v>18</v>
      </c>
      <c r="E576" s="302" t="s">
        <v>228</v>
      </c>
      <c r="F576" s="301" t="s">
        <v>79</v>
      </c>
      <c r="G576" s="301" t="s">
        <v>77</v>
      </c>
      <c r="H576" s="303">
        <v>0</v>
      </c>
      <c r="I576" s="303">
        <v>0</v>
      </c>
      <c r="J576" s="303">
        <v>0</v>
      </c>
      <c r="K576" s="304">
        <v>0</v>
      </c>
      <c r="L576" s="303">
        <v>0</v>
      </c>
      <c r="M576" s="304">
        <v>0</v>
      </c>
    </row>
    <row r="577" spans="1:13" x14ac:dyDescent="0.35">
      <c r="A577" s="301">
        <v>2017</v>
      </c>
      <c r="B577" s="301" t="s">
        <v>87</v>
      </c>
      <c r="C577" s="301" t="s">
        <v>49</v>
      </c>
      <c r="D577" s="302" t="s">
        <v>18</v>
      </c>
      <c r="E577" s="302" t="s">
        <v>228</v>
      </c>
      <c r="F577" s="301" t="s">
        <v>78</v>
      </c>
      <c r="G577" s="301" t="s">
        <v>77</v>
      </c>
      <c r="H577" s="303">
        <v>1537250577000</v>
      </c>
      <c r="I577" s="303">
        <v>1373165881189</v>
      </c>
      <c r="J577" s="303">
        <v>1069893266413</v>
      </c>
      <c r="K577" s="304">
        <f t="shared" si="35"/>
        <v>0.77914349684147288</v>
      </c>
      <c r="L577" s="303">
        <v>397215177942</v>
      </c>
      <c r="M577" s="304">
        <f t="shared" si="34"/>
        <v>0.28926962385495508</v>
      </c>
    </row>
    <row r="578" spans="1:13" x14ac:dyDescent="0.35">
      <c r="A578" s="301">
        <v>2017</v>
      </c>
      <c r="B578" s="301" t="s">
        <v>87</v>
      </c>
      <c r="C578" s="301" t="s">
        <v>49</v>
      </c>
      <c r="D578" s="302" t="s">
        <v>18</v>
      </c>
      <c r="E578" s="302" t="s">
        <v>228</v>
      </c>
      <c r="F578" s="301" t="s">
        <v>80</v>
      </c>
      <c r="G578" s="301" t="s">
        <v>77</v>
      </c>
      <c r="H578" s="303">
        <v>0</v>
      </c>
      <c r="I578" s="303">
        <v>0</v>
      </c>
      <c r="J578" s="303">
        <v>0</v>
      </c>
      <c r="K578" s="304">
        <v>0</v>
      </c>
      <c r="L578" s="303">
        <v>0</v>
      </c>
      <c r="M578" s="304">
        <v>0</v>
      </c>
    </row>
    <row r="579" spans="1:13" x14ac:dyDescent="0.35">
      <c r="A579" s="301">
        <v>2017</v>
      </c>
      <c r="B579" s="301" t="s">
        <v>87</v>
      </c>
      <c r="C579" s="301" t="s">
        <v>50</v>
      </c>
      <c r="D579" s="302" t="s">
        <v>16</v>
      </c>
      <c r="E579" s="302" t="s">
        <v>228</v>
      </c>
      <c r="F579" s="301" t="s">
        <v>76</v>
      </c>
      <c r="G579" s="301" t="s">
        <v>77</v>
      </c>
      <c r="H579" s="303">
        <v>704075524000</v>
      </c>
      <c r="I579" s="303">
        <v>584711406209</v>
      </c>
      <c r="J579" s="303">
        <v>537780933442</v>
      </c>
      <c r="K579" s="304">
        <f t="shared" si="35"/>
        <v>0.919737374252239</v>
      </c>
      <c r="L579" s="303">
        <v>537226451101</v>
      </c>
      <c r="M579" s="304">
        <f t="shared" si="34"/>
        <v>0.9187890733723314</v>
      </c>
    </row>
    <row r="580" spans="1:13" x14ac:dyDescent="0.35">
      <c r="A580" s="301">
        <v>2017</v>
      </c>
      <c r="B580" s="301" t="s">
        <v>87</v>
      </c>
      <c r="C580" s="301" t="s">
        <v>50</v>
      </c>
      <c r="D580" s="302" t="s">
        <v>16</v>
      </c>
      <c r="E580" s="302" t="s">
        <v>228</v>
      </c>
      <c r="F580" s="301" t="s">
        <v>79</v>
      </c>
      <c r="G580" s="301" t="s">
        <v>77</v>
      </c>
      <c r="H580" s="303">
        <v>269908714000</v>
      </c>
      <c r="I580" s="303">
        <v>269908714000</v>
      </c>
      <c r="J580" s="303">
        <v>137924515463</v>
      </c>
      <c r="K580" s="304">
        <f t="shared" si="35"/>
        <v>0.51100430741558056</v>
      </c>
      <c r="L580" s="303">
        <v>137924515463</v>
      </c>
      <c r="M580" s="304">
        <f t="shared" si="34"/>
        <v>0.51100430741558056</v>
      </c>
    </row>
    <row r="581" spans="1:13" x14ac:dyDescent="0.35">
      <c r="A581" s="301">
        <v>2017</v>
      </c>
      <c r="B581" s="301" t="s">
        <v>87</v>
      </c>
      <c r="C581" s="301" t="s">
        <v>50</v>
      </c>
      <c r="D581" s="302" t="s">
        <v>16</v>
      </c>
      <c r="E581" s="302" t="s">
        <v>228</v>
      </c>
      <c r="F581" s="301" t="s">
        <v>78</v>
      </c>
      <c r="G581" s="301" t="s">
        <v>77</v>
      </c>
      <c r="H581" s="303">
        <v>5972401000</v>
      </c>
      <c r="I581" s="303">
        <v>5704782253</v>
      </c>
      <c r="J581" s="303">
        <v>5025811847</v>
      </c>
      <c r="K581" s="304">
        <f t="shared" si="35"/>
        <v>0.88098223983168744</v>
      </c>
      <c r="L581" s="303">
        <v>4344576126</v>
      </c>
      <c r="M581" s="304">
        <f t="shared" si="34"/>
        <v>0.76156738913484345</v>
      </c>
    </row>
    <row r="582" spans="1:13" x14ac:dyDescent="0.35">
      <c r="A582" s="301">
        <v>2017</v>
      </c>
      <c r="B582" s="301" t="s">
        <v>87</v>
      </c>
      <c r="C582" s="301" t="s">
        <v>51</v>
      </c>
      <c r="D582" s="302" t="s">
        <v>15</v>
      </c>
      <c r="E582" s="302" t="s">
        <v>228</v>
      </c>
      <c r="F582" s="301" t="s">
        <v>76</v>
      </c>
      <c r="G582" s="301" t="s">
        <v>77</v>
      </c>
      <c r="H582" s="303">
        <v>10279839000</v>
      </c>
      <c r="I582" s="303">
        <v>10279839000</v>
      </c>
      <c r="J582" s="303">
        <v>9767856307</v>
      </c>
      <c r="K582" s="304">
        <f t="shared" si="35"/>
        <v>0.95019545607669531</v>
      </c>
      <c r="L582" s="303">
        <v>9185454870</v>
      </c>
      <c r="M582" s="304">
        <f t="shared" si="34"/>
        <v>0.89354073249590782</v>
      </c>
    </row>
    <row r="583" spans="1:13" x14ac:dyDescent="0.35">
      <c r="A583" s="301">
        <v>2017</v>
      </c>
      <c r="B583" s="301" t="s">
        <v>87</v>
      </c>
      <c r="C583" s="301" t="s">
        <v>51</v>
      </c>
      <c r="D583" s="302" t="s">
        <v>15</v>
      </c>
      <c r="E583" s="302" t="s">
        <v>228</v>
      </c>
      <c r="F583" s="301" t="s">
        <v>78</v>
      </c>
      <c r="G583" s="301" t="s">
        <v>77</v>
      </c>
      <c r="H583" s="303">
        <v>68372024000</v>
      </c>
      <c r="I583" s="303">
        <v>76221224000</v>
      </c>
      <c r="J583" s="303">
        <v>68310663535</v>
      </c>
      <c r="K583" s="304">
        <f t="shared" si="35"/>
        <v>0.89621577757659732</v>
      </c>
      <c r="L583" s="303">
        <v>44569249709</v>
      </c>
      <c r="M583" s="304">
        <f t="shared" si="34"/>
        <v>0.58473542367936782</v>
      </c>
    </row>
    <row r="584" spans="1:13" x14ac:dyDescent="0.35">
      <c r="A584" s="301">
        <v>2017</v>
      </c>
      <c r="B584" s="301" t="s">
        <v>87</v>
      </c>
      <c r="C584" s="301" t="s">
        <v>52</v>
      </c>
      <c r="D584" s="302" t="s">
        <v>9</v>
      </c>
      <c r="E584" s="302" t="s">
        <v>228</v>
      </c>
      <c r="F584" s="301" t="s">
        <v>76</v>
      </c>
      <c r="G584" s="301" t="s">
        <v>77</v>
      </c>
      <c r="H584" s="303">
        <v>32868313000</v>
      </c>
      <c r="I584" s="303">
        <v>32868313000</v>
      </c>
      <c r="J584" s="303">
        <v>28217319185</v>
      </c>
      <c r="K584" s="304">
        <f t="shared" si="35"/>
        <v>0.8584961201081418</v>
      </c>
      <c r="L584" s="303">
        <v>27115327114</v>
      </c>
      <c r="M584" s="304">
        <f t="shared" si="34"/>
        <v>0.82496862902577328</v>
      </c>
    </row>
    <row r="585" spans="1:13" x14ac:dyDescent="0.35">
      <c r="A585" s="301">
        <v>2017</v>
      </c>
      <c r="B585" s="301" t="s">
        <v>87</v>
      </c>
      <c r="C585" s="301" t="s">
        <v>52</v>
      </c>
      <c r="D585" s="302" t="s">
        <v>9</v>
      </c>
      <c r="E585" s="302" t="s">
        <v>228</v>
      </c>
      <c r="F585" s="301" t="s">
        <v>79</v>
      </c>
      <c r="G585" s="301" t="s">
        <v>77</v>
      </c>
      <c r="H585" s="303">
        <v>0</v>
      </c>
      <c r="I585" s="303">
        <v>0</v>
      </c>
      <c r="J585" s="303">
        <v>0</v>
      </c>
      <c r="K585" s="304">
        <v>0</v>
      </c>
      <c r="L585" s="303">
        <v>0</v>
      </c>
      <c r="M585" s="304">
        <v>0</v>
      </c>
    </row>
    <row r="586" spans="1:13" x14ac:dyDescent="0.35">
      <c r="A586" s="301">
        <v>2017</v>
      </c>
      <c r="B586" s="301" t="s">
        <v>87</v>
      </c>
      <c r="C586" s="301" t="s">
        <v>52</v>
      </c>
      <c r="D586" s="302" t="s">
        <v>9</v>
      </c>
      <c r="E586" s="302" t="s">
        <v>228</v>
      </c>
      <c r="F586" s="301" t="s">
        <v>78</v>
      </c>
      <c r="G586" s="301" t="s">
        <v>77</v>
      </c>
      <c r="H586" s="303">
        <v>347928220000</v>
      </c>
      <c r="I586" s="303">
        <v>402314541315</v>
      </c>
      <c r="J586" s="303">
        <v>393774465312</v>
      </c>
      <c r="K586" s="304">
        <f t="shared" si="35"/>
        <v>0.97877263900259226</v>
      </c>
      <c r="L586" s="303">
        <v>205169359988</v>
      </c>
      <c r="M586" s="304">
        <f t="shared" ref="M586:M610" si="36">+L586/I586</f>
        <v>0.50997251880925343</v>
      </c>
    </row>
    <row r="587" spans="1:13" x14ac:dyDescent="0.35">
      <c r="A587" s="301">
        <v>2017</v>
      </c>
      <c r="B587" s="301" t="s">
        <v>87</v>
      </c>
      <c r="C587" s="301" t="s">
        <v>53</v>
      </c>
      <c r="D587" s="302" t="s">
        <v>9</v>
      </c>
      <c r="E587" s="302" t="s">
        <v>228</v>
      </c>
      <c r="F587" s="301" t="s">
        <v>76</v>
      </c>
      <c r="G587" s="301" t="s">
        <v>77</v>
      </c>
      <c r="H587" s="303">
        <v>5690476000</v>
      </c>
      <c r="I587" s="303">
        <v>5690476000</v>
      </c>
      <c r="J587" s="303">
        <v>4966694984</v>
      </c>
      <c r="K587" s="304">
        <f t="shared" si="35"/>
        <v>0.87280835276345947</v>
      </c>
      <c r="L587" s="303">
        <v>4706499426</v>
      </c>
      <c r="M587" s="304">
        <f t="shared" si="36"/>
        <v>0.82708360882288234</v>
      </c>
    </row>
    <row r="588" spans="1:13" x14ac:dyDescent="0.35">
      <c r="A588" s="301">
        <v>2017</v>
      </c>
      <c r="B588" s="301" t="s">
        <v>87</v>
      </c>
      <c r="C588" s="301" t="s">
        <v>53</v>
      </c>
      <c r="D588" s="302" t="s">
        <v>9</v>
      </c>
      <c r="E588" s="302" t="s">
        <v>228</v>
      </c>
      <c r="F588" s="301" t="s">
        <v>78</v>
      </c>
      <c r="G588" s="301" t="s">
        <v>77</v>
      </c>
      <c r="H588" s="303">
        <v>20968420000</v>
      </c>
      <c r="I588" s="303">
        <v>26296302002</v>
      </c>
      <c r="J588" s="303">
        <v>25147827725</v>
      </c>
      <c r="K588" s="304">
        <f t="shared" si="35"/>
        <v>0.95632563556226835</v>
      </c>
      <c r="L588" s="303">
        <v>17777324164</v>
      </c>
      <c r="M588" s="304">
        <f t="shared" si="36"/>
        <v>0.67603894124154496</v>
      </c>
    </row>
    <row r="589" spans="1:13" x14ac:dyDescent="0.35">
      <c r="A589" s="301">
        <v>2017</v>
      </c>
      <c r="B589" s="301" t="s">
        <v>87</v>
      </c>
      <c r="C589" s="301" t="s">
        <v>54</v>
      </c>
      <c r="D589" s="302" t="s">
        <v>17</v>
      </c>
      <c r="E589" s="302" t="s">
        <v>228</v>
      </c>
      <c r="F589" s="301" t="s">
        <v>76</v>
      </c>
      <c r="G589" s="301" t="s">
        <v>77</v>
      </c>
      <c r="H589" s="303">
        <v>14207555000</v>
      </c>
      <c r="I589" s="303">
        <v>14207555000</v>
      </c>
      <c r="J589" s="303">
        <v>12390995051</v>
      </c>
      <c r="K589" s="304">
        <f t="shared" si="35"/>
        <v>0.87214126927539604</v>
      </c>
      <c r="L589" s="303">
        <v>11909639742</v>
      </c>
      <c r="M589" s="304">
        <f t="shared" si="36"/>
        <v>0.83826103379504779</v>
      </c>
    </row>
    <row r="590" spans="1:13" x14ac:dyDescent="0.35">
      <c r="A590" s="301">
        <v>2017</v>
      </c>
      <c r="B590" s="301" t="s">
        <v>87</v>
      </c>
      <c r="C590" s="301" t="s">
        <v>54</v>
      </c>
      <c r="D590" s="302" t="s">
        <v>17</v>
      </c>
      <c r="E590" s="302" t="s">
        <v>228</v>
      </c>
      <c r="F590" s="301" t="s">
        <v>78</v>
      </c>
      <c r="G590" s="301" t="s">
        <v>77</v>
      </c>
      <c r="H590" s="303">
        <v>82884856000</v>
      </c>
      <c r="I590" s="303">
        <v>83697856000</v>
      </c>
      <c r="J590" s="303">
        <v>81428272215</v>
      </c>
      <c r="K590" s="304">
        <f t="shared" si="35"/>
        <v>0.97288360904967508</v>
      </c>
      <c r="L590" s="303">
        <v>55925659222</v>
      </c>
      <c r="M590" s="304">
        <f t="shared" si="36"/>
        <v>0.66818508734560655</v>
      </c>
    </row>
    <row r="591" spans="1:13" x14ac:dyDescent="0.35">
      <c r="A591" s="301">
        <v>2017</v>
      </c>
      <c r="B591" s="301" t="s">
        <v>87</v>
      </c>
      <c r="C591" s="301" t="s">
        <v>55</v>
      </c>
      <c r="D591" s="302" t="s">
        <v>9</v>
      </c>
      <c r="E591" s="302" t="s">
        <v>228</v>
      </c>
      <c r="F591" s="301" t="s">
        <v>76</v>
      </c>
      <c r="G591" s="301" t="s">
        <v>77</v>
      </c>
      <c r="H591" s="303">
        <v>4320382000</v>
      </c>
      <c r="I591" s="303">
        <v>4320382000</v>
      </c>
      <c r="J591" s="303">
        <v>4110082768</v>
      </c>
      <c r="K591" s="304">
        <f t="shared" si="35"/>
        <v>0.95132392644909636</v>
      </c>
      <c r="L591" s="303">
        <v>4044958000</v>
      </c>
      <c r="M591" s="304">
        <f t="shared" si="36"/>
        <v>0.93625008159000755</v>
      </c>
    </row>
    <row r="592" spans="1:13" x14ac:dyDescent="0.35">
      <c r="A592" s="301">
        <v>2017</v>
      </c>
      <c r="B592" s="301" t="s">
        <v>87</v>
      </c>
      <c r="C592" s="301" t="s">
        <v>55</v>
      </c>
      <c r="D592" s="302" t="s">
        <v>9</v>
      </c>
      <c r="E592" s="302" t="s">
        <v>228</v>
      </c>
      <c r="F592" s="301" t="s">
        <v>78</v>
      </c>
      <c r="G592" s="301" t="s">
        <v>77</v>
      </c>
      <c r="H592" s="303">
        <v>5311837000</v>
      </c>
      <c r="I592" s="303">
        <v>5311837000</v>
      </c>
      <c r="J592" s="303">
        <v>5283364050</v>
      </c>
      <c r="K592" s="304">
        <f t="shared" si="35"/>
        <v>0.99463971691902442</v>
      </c>
      <c r="L592" s="303">
        <v>4339217539</v>
      </c>
      <c r="M592" s="304">
        <f t="shared" si="36"/>
        <v>0.81689583829473678</v>
      </c>
    </row>
    <row r="593" spans="1:13" x14ac:dyDescent="0.35">
      <c r="A593" s="301">
        <v>2017</v>
      </c>
      <c r="B593" s="301" t="s">
        <v>87</v>
      </c>
      <c r="C593" s="301" t="s">
        <v>56</v>
      </c>
      <c r="D593" s="302" t="s">
        <v>9</v>
      </c>
      <c r="E593" s="302" t="s">
        <v>228</v>
      </c>
      <c r="F593" s="301" t="s">
        <v>76</v>
      </c>
      <c r="G593" s="301" t="s">
        <v>77</v>
      </c>
      <c r="H593" s="303">
        <v>23507752000</v>
      </c>
      <c r="I593" s="303">
        <v>23507752000</v>
      </c>
      <c r="J593" s="303">
        <v>22980224812</v>
      </c>
      <c r="K593" s="304">
        <f t="shared" si="35"/>
        <v>0.97755943707420434</v>
      </c>
      <c r="L593" s="303">
        <v>22464364025</v>
      </c>
      <c r="M593" s="304">
        <f t="shared" si="36"/>
        <v>0.95561515303547528</v>
      </c>
    </row>
    <row r="594" spans="1:13" x14ac:dyDescent="0.35">
      <c r="A594" s="301">
        <v>2017</v>
      </c>
      <c r="B594" s="301" t="s">
        <v>87</v>
      </c>
      <c r="C594" s="301" t="s">
        <v>56</v>
      </c>
      <c r="D594" s="302" t="s">
        <v>9</v>
      </c>
      <c r="E594" s="302" t="s">
        <v>228</v>
      </c>
      <c r="F594" s="301" t="s">
        <v>78</v>
      </c>
      <c r="G594" s="301" t="s">
        <v>77</v>
      </c>
      <c r="H594" s="303">
        <v>32923531000</v>
      </c>
      <c r="I594" s="303">
        <v>32923531000</v>
      </c>
      <c r="J594" s="303">
        <v>32700342718</v>
      </c>
      <c r="K594" s="304">
        <f t="shared" si="35"/>
        <v>0.99322101016443221</v>
      </c>
      <c r="L594" s="303">
        <v>30191568635</v>
      </c>
      <c r="M594" s="304">
        <f t="shared" si="36"/>
        <v>0.9170209791592524</v>
      </c>
    </row>
    <row r="595" spans="1:13" x14ac:dyDescent="0.35">
      <c r="A595" s="301">
        <v>2017</v>
      </c>
      <c r="B595" s="301" t="s">
        <v>87</v>
      </c>
      <c r="C595" s="301" t="s">
        <v>57</v>
      </c>
      <c r="D595" s="302" t="s">
        <v>22</v>
      </c>
      <c r="E595" s="302" t="s">
        <v>228</v>
      </c>
      <c r="F595" s="301" t="s">
        <v>76</v>
      </c>
      <c r="G595" s="301" t="s">
        <v>77</v>
      </c>
      <c r="H595" s="303">
        <v>3233696000</v>
      </c>
      <c r="I595" s="303">
        <v>3233696000</v>
      </c>
      <c r="J595" s="303">
        <v>2885877041</v>
      </c>
      <c r="K595" s="304">
        <f t="shared" si="35"/>
        <v>0.89243919063511223</v>
      </c>
      <c r="L595" s="303">
        <v>2475132675</v>
      </c>
      <c r="M595" s="304">
        <f t="shared" si="36"/>
        <v>0.76541909783727347</v>
      </c>
    </row>
    <row r="596" spans="1:13" x14ac:dyDescent="0.35">
      <c r="A596" s="301">
        <v>2017</v>
      </c>
      <c r="B596" s="301" t="s">
        <v>87</v>
      </c>
      <c r="C596" s="301" t="s">
        <v>57</v>
      </c>
      <c r="D596" s="302" t="s">
        <v>22</v>
      </c>
      <c r="E596" s="302" t="s">
        <v>228</v>
      </c>
      <c r="F596" s="301" t="s">
        <v>79</v>
      </c>
      <c r="G596" s="301" t="s">
        <v>77</v>
      </c>
      <c r="H596" s="303">
        <v>0</v>
      </c>
      <c r="I596" s="303">
        <v>0</v>
      </c>
      <c r="J596" s="303">
        <v>0</v>
      </c>
      <c r="K596" s="304">
        <v>0</v>
      </c>
      <c r="L596" s="303">
        <v>0</v>
      </c>
      <c r="M596" s="304">
        <v>0</v>
      </c>
    </row>
    <row r="597" spans="1:13" x14ac:dyDescent="0.35">
      <c r="A597" s="301">
        <v>2017</v>
      </c>
      <c r="B597" s="301" t="s">
        <v>87</v>
      </c>
      <c r="C597" s="301" t="s">
        <v>57</v>
      </c>
      <c r="D597" s="302" t="s">
        <v>22</v>
      </c>
      <c r="E597" s="302" t="s">
        <v>228</v>
      </c>
      <c r="F597" s="301" t="s">
        <v>78</v>
      </c>
      <c r="G597" s="301" t="s">
        <v>77</v>
      </c>
      <c r="H597" s="303">
        <v>0</v>
      </c>
      <c r="I597" s="303">
        <v>0</v>
      </c>
      <c r="J597" s="303">
        <v>0</v>
      </c>
      <c r="K597" s="304">
        <v>0</v>
      </c>
      <c r="L597" s="303">
        <v>0</v>
      </c>
      <c r="M597" s="304">
        <v>0</v>
      </c>
    </row>
    <row r="598" spans="1:13" x14ac:dyDescent="0.35">
      <c r="A598" s="301">
        <v>2017</v>
      </c>
      <c r="B598" s="301" t="s">
        <v>87</v>
      </c>
      <c r="C598" s="301" t="s">
        <v>58</v>
      </c>
      <c r="D598" s="302" t="s">
        <v>8</v>
      </c>
      <c r="E598" s="302" t="s">
        <v>228</v>
      </c>
      <c r="F598" s="301" t="s">
        <v>76</v>
      </c>
      <c r="G598" s="301" t="s">
        <v>77</v>
      </c>
      <c r="H598" s="303">
        <v>7085527000</v>
      </c>
      <c r="I598" s="303">
        <v>7085527000</v>
      </c>
      <c r="J598" s="303">
        <v>6988226239</v>
      </c>
      <c r="K598" s="304">
        <f t="shared" ref="K598:K618" si="37">+J598/I598</f>
        <v>0.98626767479680766</v>
      </c>
      <c r="L598" s="303">
        <v>6828941164</v>
      </c>
      <c r="M598" s="304">
        <f t="shared" si="36"/>
        <v>0.96378733212081469</v>
      </c>
    </row>
    <row r="599" spans="1:13" x14ac:dyDescent="0.35">
      <c r="A599" s="301">
        <v>2017</v>
      </c>
      <c r="B599" s="301" t="s">
        <v>87</v>
      </c>
      <c r="C599" s="301" t="s">
        <v>58</v>
      </c>
      <c r="D599" s="302" t="s">
        <v>8</v>
      </c>
      <c r="E599" s="302" t="s">
        <v>228</v>
      </c>
      <c r="F599" s="301" t="s">
        <v>78</v>
      </c>
      <c r="G599" s="301" t="s">
        <v>77</v>
      </c>
      <c r="H599" s="303">
        <v>25253148000</v>
      </c>
      <c r="I599" s="303">
        <v>28546747815</v>
      </c>
      <c r="J599" s="303">
        <v>26334232300</v>
      </c>
      <c r="K599" s="304">
        <f t="shared" si="37"/>
        <v>0.92249500610933255</v>
      </c>
      <c r="L599" s="303">
        <v>19879367263</v>
      </c>
      <c r="M599" s="304">
        <f t="shared" si="36"/>
        <v>0.69637940517183217</v>
      </c>
    </row>
    <row r="600" spans="1:13" x14ac:dyDescent="0.35">
      <c r="A600" s="301">
        <v>2017</v>
      </c>
      <c r="B600" s="301" t="s">
        <v>87</v>
      </c>
      <c r="C600" s="301" t="s">
        <v>59</v>
      </c>
      <c r="D600" s="302" t="s">
        <v>11</v>
      </c>
      <c r="E600" s="302" t="s">
        <v>228</v>
      </c>
      <c r="F600" s="301" t="s">
        <v>76</v>
      </c>
      <c r="G600" s="301" t="s">
        <v>77</v>
      </c>
      <c r="H600" s="303">
        <v>5614437000</v>
      </c>
      <c r="I600" s="303">
        <v>5614437000</v>
      </c>
      <c r="J600" s="303">
        <v>5266444884</v>
      </c>
      <c r="K600" s="304">
        <f t="shared" si="37"/>
        <v>0.93801834164316034</v>
      </c>
      <c r="L600" s="303">
        <v>5139496531</v>
      </c>
      <c r="M600" s="304">
        <f t="shared" si="36"/>
        <v>0.91540728500471191</v>
      </c>
    </row>
    <row r="601" spans="1:13" x14ac:dyDescent="0.35">
      <c r="A601" s="301">
        <v>2017</v>
      </c>
      <c r="B601" s="301" t="s">
        <v>87</v>
      </c>
      <c r="C601" s="301" t="s">
        <v>59</v>
      </c>
      <c r="D601" s="302" t="s">
        <v>11</v>
      </c>
      <c r="E601" s="302" t="s">
        <v>228</v>
      </c>
      <c r="F601" s="301" t="s">
        <v>78</v>
      </c>
      <c r="G601" s="301" t="s">
        <v>77</v>
      </c>
      <c r="H601" s="303">
        <v>3893023000</v>
      </c>
      <c r="I601" s="303">
        <v>6186914900</v>
      </c>
      <c r="J601" s="303">
        <v>6174755746</v>
      </c>
      <c r="K601" s="304">
        <f t="shared" si="37"/>
        <v>0.99803469835992087</v>
      </c>
      <c r="L601" s="303">
        <v>6144220032</v>
      </c>
      <c r="M601" s="304">
        <f t="shared" si="36"/>
        <v>0.99309916675918719</v>
      </c>
    </row>
    <row r="602" spans="1:13" x14ac:dyDescent="0.35">
      <c r="A602" s="301">
        <v>2017</v>
      </c>
      <c r="B602" s="301" t="s">
        <v>87</v>
      </c>
      <c r="C602" s="301" t="s">
        <v>60</v>
      </c>
      <c r="D602" s="302" t="s">
        <v>14</v>
      </c>
      <c r="E602" s="302" t="s">
        <v>228</v>
      </c>
      <c r="F602" s="301" t="s">
        <v>76</v>
      </c>
      <c r="G602" s="301" t="s">
        <v>77</v>
      </c>
      <c r="H602" s="303">
        <v>14247409000</v>
      </c>
      <c r="I602" s="303">
        <v>14247409000</v>
      </c>
      <c r="J602" s="303">
        <v>13808875460</v>
      </c>
      <c r="K602" s="304">
        <f t="shared" si="37"/>
        <v>0.96922011995303847</v>
      </c>
      <c r="L602" s="303">
        <v>12949786722</v>
      </c>
      <c r="M602" s="304">
        <f t="shared" si="36"/>
        <v>0.90892222733270311</v>
      </c>
    </row>
    <row r="603" spans="1:13" x14ac:dyDescent="0.35">
      <c r="A603" s="301">
        <v>2017</v>
      </c>
      <c r="B603" s="301" t="s">
        <v>87</v>
      </c>
      <c r="C603" s="301" t="s">
        <v>60</v>
      </c>
      <c r="D603" s="302" t="s">
        <v>14</v>
      </c>
      <c r="E603" s="302" t="s">
        <v>228</v>
      </c>
      <c r="F603" s="301" t="s">
        <v>78</v>
      </c>
      <c r="G603" s="301" t="s">
        <v>77</v>
      </c>
      <c r="H603" s="303">
        <v>15906717000</v>
      </c>
      <c r="I603" s="303">
        <v>16006717000</v>
      </c>
      <c r="J603" s="303">
        <v>16000464578</v>
      </c>
      <c r="K603" s="304">
        <f t="shared" si="37"/>
        <v>0.99960938760896445</v>
      </c>
      <c r="L603" s="303">
        <v>14776089065</v>
      </c>
      <c r="M603" s="304">
        <f t="shared" si="36"/>
        <v>0.92311803007449933</v>
      </c>
    </row>
    <row r="604" spans="1:13" x14ac:dyDescent="0.35">
      <c r="A604" s="301">
        <v>2017</v>
      </c>
      <c r="B604" s="301" t="s">
        <v>87</v>
      </c>
      <c r="C604" s="301" t="s">
        <v>61</v>
      </c>
      <c r="D604" s="302" t="s">
        <v>10</v>
      </c>
      <c r="E604" s="302" t="s">
        <v>228</v>
      </c>
      <c r="F604" s="301" t="s">
        <v>76</v>
      </c>
      <c r="G604" s="301" t="s">
        <v>77</v>
      </c>
      <c r="H604" s="303">
        <v>6403812000</v>
      </c>
      <c r="I604" s="303">
        <v>6403812000</v>
      </c>
      <c r="J604" s="303">
        <v>6170775435</v>
      </c>
      <c r="K604" s="304">
        <f t="shared" si="37"/>
        <v>0.96360971168422804</v>
      </c>
      <c r="L604" s="303">
        <v>6038101295</v>
      </c>
      <c r="M604" s="304">
        <f t="shared" si="36"/>
        <v>0.94289171746453515</v>
      </c>
    </row>
    <row r="605" spans="1:13" x14ac:dyDescent="0.35">
      <c r="A605" s="301">
        <v>2017</v>
      </c>
      <c r="B605" s="301" t="s">
        <v>87</v>
      </c>
      <c r="C605" s="301" t="s">
        <v>61</v>
      </c>
      <c r="D605" s="302" t="s">
        <v>10</v>
      </c>
      <c r="E605" s="302" t="s">
        <v>228</v>
      </c>
      <c r="F605" s="301" t="s">
        <v>78</v>
      </c>
      <c r="G605" s="301" t="s">
        <v>77</v>
      </c>
      <c r="H605" s="303">
        <v>12362087000</v>
      </c>
      <c r="I605" s="303">
        <v>12862087000</v>
      </c>
      <c r="J605" s="303">
        <v>12741229232</v>
      </c>
      <c r="K605" s="304">
        <f t="shared" si="37"/>
        <v>0.99060356472476041</v>
      </c>
      <c r="L605" s="303">
        <v>9368311259</v>
      </c>
      <c r="M605" s="304">
        <f t="shared" si="36"/>
        <v>0.72836634202520945</v>
      </c>
    </row>
    <row r="606" spans="1:13" x14ac:dyDescent="0.35">
      <c r="A606" s="301">
        <v>2017</v>
      </c>
      <c r="B606" s="301" t="s">
        <v>87</v>
      </c>
      <c r="C606" s="301" t="s">
        <v>61</v>
      </c>
      <c r="D606" s="302" t="s">
        <v>10</v>
      </c>
      <c r="E606" s="302" t="s">
        <v>228</v>
      </c>
      <c r="F606" s="301" t="s">
        <v>80</v>
      </c>
      <c r="G606" s="301" t="s">
        <v>77</v>
      </c>
      <c r="H606" s="303">
        <v>0</v>
      </c>
      <c r="I606" s="303">
        <v>0</v>
      </c>
      <c r="J606" s="303">
        <v>0</v>
      </c>
      <c r="K606" s="304">
        <v>0</v>
      </c>
      <c r="L606" s="303">
        <v>0</v>
      </c>
      <c r="M606" s="304">
        <v>0</v>
      </c>
    </row>
    <row r="607" spans="1:13" x14ac:dyDescent="0.35">
      <c r="A607" s="301">
        <v>2017</v>
      </c>
      <c r="B607" s="301" t="s">
        <v>87</v>
      </c>
      <c r="C607" s="301" t="s">
        <v>62</v>
      </c>
      <c r="D607" s="302" t="s">
        <v>9</v>
      </c>
      <c r="E607" s="302" t="s">
        <v>228</v>
      </c>
      <c r="F607" s="301" t="s">
        <v>76</v>
      </c>
      <c r="G607" s="301" t="s">
        <v>77</v>
      </c>
      <c r="H607" s="303">
        <v>11037567000</v>
      </c>
      <c r="I607" s="303">
        <v>11037567000</v>
      </c>
      <c r="J607" s="303">
        <v>10395638760</v>
      </c>
      <c r="K607" s="304">
        <f t="shared" si="37"/>
        <v>0.94184150909344422</v>
      </c>
      <c r="L607" s="303">
        <v>8775410473</v>
      </c>
      <c r="M607" s="304">
        <f t="shared" si="36"/>
        <v>0.79504935036860935</v>
      </c>
    </row>
    <row r="608" spans="1:13" x14ac:dyDescent="0.35">
      <c r="A608" s="301">
        <v>2017</v>
      </c>
      <c r="B608" s="301" t="s">
        <v>87</v>
      </c>
      <c r="C608" s="301" t="s">
        <v>62</v>
      </c>
      <c r="D608" s="302" t="s">
        <v>9</v>
      </c>
      <c r="E608" s="302" t="s">
        <v>228</v>
      </c>
      <c r="F608" s="301" t="s">
        <v>78</v>
      </c>
      <c r="G608" s="301" t="s">
        <v>77</v>
      </c>
      <c r="H608" s="303">
        <v>108656612000</v>
      </c>
      <c r="I608" s="303">
        <v>113640596448</v>
      </c>
      <c r="J608" s="303">
        <v>111432180526</v>
      </c>
      <c r="K608" s="304">
        <f t="shared" si="37"/>
        <v>0.9805666637537358</v>
      </c>
      <c r="L608" s="303">
        <v>98307444924</v>
      </c>
      <c r="M608" s="304">
        <f t="shared" si="36"/>
        <v>0.8650732924389728</v>
      </c>
    </row>
    <row r="609" spans="1:13" x14ac:dyDescent="0.35">
      <c r="A609" s="301">
        <v>2017</v>
      </c>
      <c r="B609" s="301" t="s">
        <v>87</v>
      </c>
      <c r="C609" s="301" t="s">
        <v>63</v>
      </c>
      <c r="D609" s="302" t="s">
        <v>16</v>
      </c>
      <c r="E609" s="302" t="s">
        <v>228</v>
      </c>
      <c r="F609" s="301" t="s">
        <v>76</v>
      </c>
      <c r="G609" s="301" t="s">
        <v>77</v>
      </c>
      <c r="H609" s="303">
        <v>45813962000</v>
      </c>
      <c r="I609" s="303">
        <v>46089416475</v>
      </c>
      <c r="J609" s="303">
        <v>42602895656</v>
      </c>
      <c r="K609" s="304">
        <f t="shared" si="37"/>
        <v>0.92435311432308609</v>
      </c>
      <c r="L609" s="303">
        <v>39914849137</v>
      </c>
      <c r="M609" s="304">
        <f t="shared" si="36"/>
        <v>0.86603068968449115</v>
      </c>
    </row>
    <row r="610" spans="1:13" x14ac:dyDescent="0.35">
      <c r="A610" s="301">
        <v>2017</v>
      </c>
      <c r="B610" s="301" t="s">
        <v>87</v>
      </c>
      <c r="C610" s="301" t="s">
        <v>63</v>
      </c>
      <c r="D610" s="302" t="s">
        <v>16</v>
      </c>
      <c r="E610" s="302" t="s">
        <v>228</v>
      </c>
      <c r="F610" s="301" t="s">
        <v>78</v>
      </c>
      <c r="G610" s="301" t="s">
        <v>77</v>
      </c>
      <c r="H610" s="303">
        <v>17394777000</v>
      </c>
      <c r="I610" s="303">
        <v>17394777000</v>
      </c>
      <c r="J610" s="303">
        <v>13913489826</v>
      </c>
      <c r="K610" s="304">
        <f t="shared" si="37"/>
        <v>0.79986594976181646</v>
      </c>
      <c r="L610" s="303">
        <v>9425931085</v>
      </c>
      <c r="M610" s="304">
        <f t="shared" si="36"/>
        <v>0.54188283557759898</v>
      </c>
    </row>
    <row r="611" spans="1:13" x14ac:dyDescent="0.35">
      <c r="A611" s="301">
        <v>2017</v>
      </c>
      <c r="B611" s="301" t="s">
        <v>87</v>
      </c>
      <c r="C611" s="301" t="s">
        <v>63</v>
      </c>
      <c r="D611" s="302" t="s">
        <v>16</v>
      </c>
      <c r="E611" s="302" t="s">
        <v>228</v>
      </c>
      <c r="F611" s="301" t="s">
        <v>80</v>
      </c>
      <c r="G611" s="301" t="s">
        <v>77</v>
      </c>
      <c r="H611" s="303">
        <v>0</v>
      </c>
      <c r="I611" s="303">
        <v>0</v>
      </c>
      <c r="J611" s="303">
        <v>0</v>
      </c>
      <c r="K611" s="304">
        <v>0</v>
      </c>
      <c r="L611" s="303">
        <v>0</v>
      </c>
      <c r="M611" s="304">
        <v>0</v>
      </c>
    </row>
    <row r="612" spans="1:13" x14ac:dyDescent="0.35">
      <c r="A612" s="301">
        <v>2017</v>
      </c>
      <c r="B612" s="301" t="s">
        <v>87</v>
      </c>
      <c r="C612" s="301" t="s">
        <v>64</v>
      </c>
      <c r="D612" s="302" t="s">
        <v>18</v>
      </c>
      <c r="E612" s="302" t="s">
        <v>228</v>
      </c>
      <c r="F612" s="301" t="s">
        <v>76</v>
      </c>
      <c r="G612" s="301" t="s">
        <v>77</v>
      </c>
      <c r="H612" s="303">
        <v>20800049000</v>
      </c>
      <c r="I612" s="303">
        <v>20800049000</v>
      </c>
      <c r="J612" s="303">
        <v>18551877798</v>
      </c>
      <c r="K612" s="304">
        <f t="shared" si="37"/>
        <v>0.8919151006807724</v>
      </c>
      <c r="L612" s="303">
        <v>17187501506</v>
      </c>
      <c r="M612" s="304">
        <f t="shared" ref="M612:M622" si="38">+L612/I612</f>
        <v>0.82632024116866265</v>
      </c>
    </row>
    <row r="613" spans="1:13" x14ac:dyDescent="0.35">
      <c r="A613" s="301">
        <v>2017</v>
      </c>
      <c r="B613" s="301" t="s">
        <v>87</v>
      </c>
      <c r="C613" s="301" t="s">
        <v>64</v>
      </c>
      <c r="D613" s="302" t="s">
        <v>18</v>
      </c>
      <c r="E613" s="302" t="s">
        <v>228</v>
      </c>
      <c r="F613" s="301" t="s">
        <v>78</v>
      </c>
      <c r="G613" s="301" t="s">
        <v>77</v>
      </c>
      <c r="H613" s="303">
        <v>147971912000</v>
      </c>
      <c r="I613" s="303">
        <v>140193984000</v>
      </c>
      <c r="J613" s="303">
        <v>85400396619</v>
      </c>
      <c r="K613" s="304">
        <f t="shared" si="37"/>
        <v>0.60915878258370915</v>
      </c>
      <c r="L613" s="303">
        <v>32558766935</v>
      </c>
      <c r="M613" s="304">
        <f t="shared" si="38"/>
        <v>0.23224082807290788</v>
      </c>
    </row>
    <row r="614" spans="1:13" x14ac:dyDescent="0.35">
      <c r="A614" s="301">
        <v>2017</v>
      </c>
      <c r="B614" s="301" t="s">
        <v>87</v>
      </c>
      <c r="C614" s="301" t="s">
        <v>65</v>
      </c>
      <c r="D614" s="302" t="s">
        <v>15</v>
      </c>
      <c r="E614" s="302" t="s">
        <v>228</v>
      </c>
      <c r="F614" s="301" t="s">
        <v>76</v>
      </c>
      <c r="G614" s="301" t="s">
        <v>77</v>
      </c>
      <c r="H614" s="303">
        <v>235061160000</v>
      </c>
      <c r="I614" s="303">
        <v>235061160000</v>
      </c>
      <c r="J614" s="303">
        <v>215622240921</v>
      </c>
      <c r="K614" s="304">
        <f t="shared" si="37"/>
        <v>0.91730271781607819</v>
      </c>
      <c r="L614" s="303">
        <v>206268257035</v>
      </c>
      <c r="M614" s="304">
        <f t="shared" si="38"/>
        <v>0.87750888762311907</v>
      </c>
    </row>
    <row r="615" spans="1:13" x14ac:dyDescent="0.35">
      <c r="A615" s="301">
        <v>2017</v>
      </c>
      <c r="B615" s="301" t="s">
        <v>87</v>
      </c>
      <c r="C615" s="301" t="s">
        <v>65</v>
      </c>
      <c r="D615" s="302" t="s">
        <v>15</v>
      </c>
      <c r="E615" s="302" t="s">
        <v>228</v>
      </c>
      <c r="F615" s="301" t="s">
        <v>78</v>
      </c>
      <c r="G615" s="301" t="s">
        <v>77</v>
      </c>
      <c r="H615" s="303">
        <v>64051665000</v>
      </c>
      <c r="I615" s="303">
        <v>64051665000</v>
      </c>
      <c r="J615" s="303">
        <v>53977856499</v>
      </c>
      <c r="K615" s="304">
        <f t="shared" si="37"/>
        <v>0.84272370591771506</v>
      </c>
      <c r="L615" s="303">
        <v>33740188037</v>
      </c>
      <c r="M615" s="304">
        <f t="shared" si="38"/>
        <v>0.52676519864081595</v>
      </c>
    </row>
    <row r="616" spans="1:13" x14ac:dyDescent="0.35">
      <c r="A616" s="301">
        <v>2017</v>
      </c>
      <c r="B616" s="301" t="s">
        <v>87</v>
      </c>
      <c r="C616" s="301" t="s">
        <v>66</v>
      </c>
      <c r="D616" s="302" t="s">
        <v>8</v>
      </c>
      <c r="E616" s="302" t="s">
        <v>228</v>
      </c>
      <c r="F616" s="301" t="s">
        <v>76</v>
      </c>
      <c r="G616" s="301" t="s">
        <v>77</v>
      </c>
      <c r="H616" s="303">
        <v>0</v>
      </c>
      <c r="I616" s="303">
        <v>4907679467</v>
      </c>
      <c r="J616" s="303">
        <v>2636672701</v>
      </c>
      <c r="K616" s="304">
        <f t="shared" si="37"/>
        <v>0.53725446389263953</v>
      </c>
      <c r="L616" s="303">
        <v>1498757427</v>
      </c>
      <c r="M616" s="304">
        <f t="shared" si="38"/>
        <v>0.30539024340890192</v>
      </c>
    </row>
    <row r="617" spans="1:13" x14ac:dyDescent="0.35">
      <c r="A617" s="301">
        <v>2017</v>
      </c>
      <c r="B617" s="301" t="s">
        <v>87</v>
      </c>
      <c r="C617" s="301" t="s">
        <v>66</v>
      </c>
      <c r="D617" s="302" t="s">
        <v>8</v>
      </c>
      <c r="E617" s="302" t="s">
        <v>228</v>
      </c>
      <c r="F617" s="301" t="s">
        <v>78</v>
      </c>
      <c r="G617" s="301" t="s">
        <v>77</v>
      </c>
      <c r="H617" s="303">
        <v>0</v>
      </c>
      <c r="I617" s="303">
        <v>15092320533</v>
      </c>
      <c r="J617" s="303">
        <v>10442445925</v>
      </c>
      <c r="K617" s="304">
        <f t="shared" si="37"/>
        <v>0.691904594934036</v>
      </c>
      <c r="L617" s="303">
        <v>1538449999</v>
      </c>
      <c r="M617" s="304">
        <f t="shared" si="38"/>
        <v>0.10193594786408848</v>
      </c>
    </row>
    <row r="618" spans="1:13" x14ac:dyDescent="0.35">
      <c r="A618" s="301">
        <v>2017</v>
      </c>
      <c r="B618" s="301" t="s">
        <v>87</v>
      </c>
      <c r="C618" s="301" t="s">
        <v>67</v>
      </c>
      <c r="D618" s="302" t="s">
        <v>11</v>
      </c>
      <c r="E618" s="302" t="s">
        <v>229</v>
      </c>
      <c r="F618" s="301" t="s">
        <v>76</v>
      </c>
      <c r="G618" s="301" t="s">
        <v>77</v>
      </c>
      <c r="H618" s="303">
        <v>259772141000</v>
      </c>
      <c r="I618" s="303">
        <v>270368121382</v>
      </c>
      <c r="J618" s="303">
        <v>255600817736.82001</v>
      </c>
      <c r="K618" s="304">
        <f t="shared" si="37"/>
        <v>0.94538075136337751</v>
      </c>
      <c r="L618" s="303">
        <v>246024618901</v>
      </c>
      <c r="M618" s="304">
        <f t="shared" si="38"/>
        <v>0.90996163912902528</v>
      </c>
    </row>
    <row r="619" spans="1:13" x14ac:dyDescent="0.35">
      <c r="A619" s="301">
        <v>2017</v>
      </c>
      <c r="B619" s="301" t="s">
        <v>87</v>
      </c>
      <c r="C619" s="301" t="s">
        <v>67</v>
      </c>
      <c r="D619" s="302" t="s">
        <v>11</v>
      </c>
      <c r="E619" s="302" t="s">
        <v>229</v>
      </c>
      <c r="F619" s="301" t="s">
        <v>79</v>
      </c>
      <c r="G619" s="301" t="s">
        <v>77</v>
      </c>
      <c r="H619" s="303">
        <v>0</v>
      </c>
      <c r="I619" s="303">
        <v>0</v>
      </c>
      <c r="J619" s="303">
        <v>0</v>
      </c>
      <c r="K619" s="304">
        <v>0</v>
      </c>
      <c r="L619" s="303">
        <v>0</v>
      </c>
      <c r="M619" s="304">
        <v>0</v>
      </c>
    </row>
    <row r="620" spans="1:13" x14ac:dyDescent="0.35">
      <c r="A620" s="301">
        <v>2017</v>
      </c>
      <c r="B620" s="301" t="s">
        <v>87</v>
      </c>
      <c r="C620" s="301" t="s">
        <v>67</v>
      </c>
      <c r="D620" s="302" t="s">
        <v>11</v>
      </c>
      <c r="E620" s="302" t="s">
        <v>229</v>
      </c>
      <c r="F620" s="301" t="s">
        <v>78</v>
      </c>
      <c r="G620" s="301" t="s">
        <v>77</v>
      </c>
      <c r="H620" s="303">
        <v>28143008000</v>
      </c>
      <c r="I620" s="303">
        <v>43109207714</v>
      </c>
      <c r="J620" s="303">
        <v>28471721492</v>
      </c>
      <c r="K620" s="304">
        <f t="shared" ref="K620:K623" si="39">+J620/I620</f>
        <v>0.66045568920891162</v>
      </c>
      <c r="L620" s="303">
        <v>10465315926</v>
      </c>
      <c r="M620" s="304">
        <f t="shared" si="38"/>
        <v>0.2427628917569116</v>
      </c>
    </row>
    <row r="621" spans="1:13" x14ac:dyDescent="0.35">
      <c r="A621" s="301">
        <v>2017</v>
      </c>
      <c r="B621" s="301" t="s">
        <v>87</v>
      </c>
      <c r="C621" s="301" t="s">
        <v>67</v>
      </c>
      <c r="D621" s="302" t="s">
        <v>11</v>
      </c>
      <c r="E621" s="302" t="s">
        <v>229</v>
      </c>
      <c r="F621" s="301" t="s">
        <v>80</v>
      </c>
      <c r="G621" s="301" t="s">
        <v>77</v>
      </c>
      <c r="H621" s="303">
        <v>188336000</v>
      </c>
      <c r="I621" s="303">
        <v>188336000</v>
      </c>
      <c r="J621" s="303">
        <v>114200000</v>
      </c>
      <c r="K621" s="304">
        <f t="shared" si="39"/>
        <v>0.60636309574377711</v>
      </c>
      <c r="L621" s="303">
        <v>114200000</v>
      </c>
      <c r="M621" s="304">
        <f t="shared" si="38"/>
        <v>0.60636309574377711</v>
      </c>
    </row>
    <row r="622" spans="1:13" x14ac:dyDescent="0.35">
      <c r="A622" s="301">
        <v>2017</v>
      </c>
      <c r="B622" s="301" t="s">
        <v>87</v>
      </c>
      <c r="C622" s="301" t="s">
        <v>68</v>
      </c>
      <c r="D622" s="302" t="s">
        <v>19</v>
      </c>
      <c r="E622" s="302" t="s">
        <v>227</v>
      </c>
      <c r="F622" s="301" t="s">
        <v>76</v>
      </c>
      <c r="G622" s="301" t="s">
        <v>77</v>
      </c>
      <c r="H622" s="303">
        <v>123702694000</v>
      </c>
      <c r="I622" s="303">
        <v>123702694000</v>
      </c>
      <c r="J622" s="303">
        <v>120966111954</v>
      </c>
      <c r="K622" s="304">
        <f t="shared" si="39"/>
        <v>0.97787774900035729</v>
      </c>
      <c r="L622" s="303">
        <v>118461016249</v>
      </c>
      <c r="M622" s="304">
        <f t="shared" si="38"/>
        <v>0.95762681004344175</v>
      </c>
    </row>
    <row r="623" spans="1:13" x14ac:dyDescent="0.35">
      <c r="A623" s="301">
        <v>2017</v>
      </c>
      <c r="B623" s="301" t="s">
        <v>87</v>
      </c>
      <c r="C623" s="301" t="s">
        <v>68</v>
      </c>
      <c r="D623" s="302" t="s">
        <v>19</v>
      </c>
      <c r="E623" s="302" t="s">
        <v>227</v>
      </c>
      <c r="F623" s="301" t="s">
        <v>78</v>
      </c>
      <c r="G623" s="301" t="s">
        <v>77</v>
      </c>
      <c r="H623" s="303">
        <v>10694000000</v>
      </c>
      <c r="I623" s="303">
        <v>10694000000</v>
      </c>
      <c r="J623" s="303">
        <v>9758927725</v>
      </c>
      <c r="K623" s="304">
        <f t="shared" si="39"/>
        <v>0.91256103656255849</v>
      </c>
      <c r="L623" s="303">
        <v>7893771435</v>
      </c>
      <c r="M623" s="304">
        <f>+L623/I623</f>
        <v>0.73814956377407892</v>
      </c>
    </row>
    <row r="624" spans="1:13" x14ac:dyDescent="0.35">
      <c r="A624" s="301">
        <v>2017</v>
      </c>
      <c r="B624" s="301" t="s">
        <v>87</v>
      </c>
      <c r="C624" s="301" t="s">
        <v>69</v>
      </c>
      <c r="D624" s="302" t="s">
        <v>11</v>
      </c>
      <c r="E624" s="302" t="s">
        <v>228</v>
      </c>
      <c r="F624" s="301" t="s">
        <v>76</v>
      </c>
      <c r="G624" s="301" t="s">
        <v>77</v>
      </c>
      <c r="H624" s="303">
        <v>0</v>
      </c>
      <c r="I624" s="303">
        <v>0</v>
      </c>
      <c r="J624" s="303">
        <v>0</v>
      </c>
      <c r="K624" s="304">
        <v>0</v>
      </c>
      <c r="L624" s="303">
        <v>0</v>
      </c>
      <c r="M624" s="304">
        <v>0</v>
      </c>
    </row>
    <row r="625" spans="1:13" x14ac:dyDescent="0.35">
      <c r="A625" s="301">
        <v>2017</v>
      </c>
      <c r="B625" s="301" t="s">
        <v>87</v>
      </c>
      <c r="C625" s="301" t="s">
        <v>69</v>
      </c>
      <c r="D625" s="302" t="s">
        <v>11</v>
      </c>
      <c r="E625" s="302" t="s">
        <v>228</v>
      </c>
      <c r="F625" s="301" t="s">
        <v>78</v>
      </c>
      <c r="G625" s="301" t="s">
        <v>77</v>
      </c>
      <c r="H625" s="303">
        <v>0</v>
      </c>
      <c r="I625" s="303">
        <v>0</v>
      </c>
      <c r="J625" s="303">
        <v>0</v>
      </c>
      <c r="K625" s="304">
        <v>0</v>
      </c>
      <c r="L625" s="303">
        <v>0</v>
      </c>
      <c r="M625" s="304">
        <v>0</v>
      </c>
    </row>
    <row r="626" spans="1:13" x14ac:dyDescent="0.35">
      <c r="A626" s="301">
        <v>2018</v>
      </c>
      <c r="B626" s="301" t="s">
        <v>87</v>
      </c>
      <c r="C626" s="301" t="s">
        <v>25</v>
      </c>
      <c r="D626" s="302" t="s">
        <v>265</v>
      </c>
      <c r="E626" s="302" t="s">
        <v>226</v>
      </c>
      <c r="F626" s="301" t="s">
        <v>76</v>
      </c>
      <c r="G626" s="301" t="s">
        <v>77</v>
      </c>
      <c r="H626" s="303">
        <v>67864462000</v>
      </c>
      <c r="I626" s="303">
        <v>67864462000</v>
      </c>
      <c r="J626" s="303">
        <v>64495323457</v>
      </c>
      <c r="K626" s="304">
        <f t="shared" ref="K626:K688" si="40">+J626/I626</f>
        <v>0.95035489203465573</v>
      </c>
      <c r="L626" s="303">
        <v>64494075187</v>
      </c>
      <c r="M626" s="304">
        <f t="shared" ref="M626:M688" si="41">+L626/I626</f>
        <v>0.95033649846071133</v>
      </c>
    </row>
    <row r="627" spans="1:13" x14ac:dyDescent="0.35">
      <c r="A627" s="301">
        <v>2018</v>
      </c>
      <c r="B627" s="301" t="s">
        <v>87</v>
      </c>
      <c r="C627" s="301" t="s">
        <v>26</v>
      </c>
      <c r="D627" s="302" t="s">
        <v>265</v>
      </c>
      <c r="E627" s="302" t="s">
        <v>226</v>
      </c>
      <c r="F627" s="301" t="s">
        <v>76</v>
      </c>
      <c r="G627" s="301" t="s">
        <v>77</v>
      </c>
      <c r="H627" s="303">
        <v>129680508000</v>
      </c>
      <c r="I627" s="303">
        <v>136725209544</v>
      </c>
      <c r="J627" s="303">
        <v>135653704529</v>
      </c>
      <c r="K627" s="304">
        <f t="shared" si="40"/>
        <v>0.9921630764467384</v>
      </c>
      <c r="L627" s="303">
        <v>132161312013</v>
      </c>
      <c r="M627" s="304">
        <f t="shared" si="41"/>
        <v>0.96661992659421536</v>
      </c>
    </row>
    <row r="628" spans="1:13" x14ac:dyDescent="0.35">
      <c r="A628" s="301">
        <v>2018</v>
      </c>
      <c r="B628" s="301" t="s">
        <v>87</v>
      </c>
      <c r="C628" s="301" t="s">
        <v>26</v>
      </c>
      <c r="D628" s="302" t="s">
        <v>265</v>
      </c>
      <c r="E628" s="302" t="s">
        <v>226</v>
      </c>
      <c r="F628" s="301" t="s">
        <v>78</v>
      </c>
      <c r="G628" s="301" t="s">
        <v>77</v>
      </c>
      <c r="H628" s="303">
        <v>14870847000</v>
      </c>
      <c r="I628" s="303">
        <v>14870847000</v>
      </c>
      <c r="J628" s="303">
        <v>14630034932</v>
      </c>
      <c r="K628" s="304">
        <f t="shared" si="40"/>
        <v>0.98380643227652065</v>
      </c>
      <c r="L628" s="303">
        <v>14234120394</v>
      </c>
      <c r="M628" s="304">
        <f t="shared" si="41"/>
        <v>0.9571828957691515</v>
      </c>
    </row>
    <row r="629" spans="1:13" x14ac:dyDescent="0.35">
      <c r="A629" s="301">
        <v>2018</v>
      </c>
      <c r="B629" s="301" t="s">
        <v>87</v>
      </c>
      <c r="C629" s="301" t="s">
        <v>27</v>
      </c>
      <c r="D629" s="302" t="s">
        <v>13</v>
      </c>
      <c r="E629" s="302" t="s">
        <v>226</v>
      </c>
      <c r="F629" s="301" t="s">
        <v>76</v>
      </c>
      <c r="G629" s="301" t="s">
        <v>77</v>
      </c>
      <c r="H629" s="303">
        <v>72843861000</v>
      </c>
      <c r="I629" s="303">
        <v>71647861000</v>
      </c>
      <c r="J629" s="303">
        <v>69309856421</v>
      </c>
      <c r="K629" s="304">
        <f t="shared" si="40"/>
        <v>0.96736811753528829</v>
      </c>
      <c r="L629" s="303">
        <v>66391550515</v>
      </c>
      <c r="M629" s="304">
        <f t="shared" si="41"/>
        <v>0.92663688194404015</v>
      </c>
    </row>
    <row r="630" spans="1:13" x14ac:dyDescent="0.35">
      <c r="A630" s="301">
        <v>2018</v>
      </c>
      <c r="B630" s="301" t="s">
        <v>87</v>
      </c>
      <c r="C630" s="301" t="s">
        <v>27</v>
      </c>
      <c r="D630" s="302" t="s">
        <v>13</v>
      </c>
      <c r="E630" s="302" t="s">
        <v>226</v>
      </c>
      <c r="F630" s="301" t="s">
        <v>78</v>
      </c>
      <c r="G630" s="301" t="s">
        <v>77</v>
      </c>
      <c r="H630" s="303">
        <v>118159927000</v>
      </c>
      <c r="I630" s="303">
        <v>118473356493</v>
      </c>
      <c r="J630" s="303">
        <v>117405564656</v>
      </c>
      <c r="K630" s="304">
        <f t="shared" si="40"/>
        <v>0.99098707195770985</v>
      </c>
      <c r="L630" s="303">
        <v>97532923592</v>
      </c>
      <c r="M630" s="304">
        <f t="shared" si="41"/>
        <v>0.82324774513974996</v>
      </c>
    </row>
    <row r="631" spans="1:13" x14ac:dyDescent="0.35">
      <c r="A631" s="301">
        <v>2018</v>
      </c>
      <c r="B631" s="301" t="s">
        <v>87</v>
      </c>
      <c r="C631" s="301" t="s">
        <v>28</v>
      </c>
      <c r="D631" s="302" t="s">
        <v>265</v>
      </c>
      <c r="E631" s="302" t="s">
        <v>226</v>
      </c>
      <c r="F631" s="301" t="s">
        <v>76</v>
      </c>
      <c r="G631" s="301" t="s">
        <v>77</v>
      </c>
      <c r="H631" s="303">
        <v>19512600000</v>
      </c>
      <c r="I631" s="303">
        <v>19512600000</v>
      </c>
      <c r="J631" s="303">
        <v>19235398898</v>
      </c>
      <c r="K631" s="304">
        <f t="shared" si="40"/>
        <v>0.98579373830243022</v>
      </c>
      <c r="L631" s="303">
        <v>18703650026</v>
      </c>
      <c r="M631" s="304">
        <f t="shared" si="41"/>
        <v>0.95854217408238784</v>
      </c>
    </row>
    <row r="632" spans="1:13" x14ac:dyDescent="0.35">
      <c r="A632" s="301">
        <v>2018</v>
      </c>
      <c r="B632" s="301" t="s">
        <v>87</v>
      </c>
      <c r="C632" s="301" t="s">
        <v>28</v>
      </c>
      <c r="D632" s="302" t="s">
        <v>265</v>
      </c>
      <c r="E632" s="302" t="s">
        <v>226</v>
      </c>
      <c r="F632" s="301" t="s">
        <v>78</v>
      </c>
      <c r="G632" s="301" t="s">
        <v>77</v>
      </c>
      <c r="H632" s="303">
        <v>1233892000</v>
      </c>
      <c r="I632" s="303">
        <v>1233892000</v>
      </c>
      <c r="J632" s="303">
        <v>1233555680</v>
      </c>
      <c r="K632" s="304">
        <f t="shared" si="40"/>
        <v>0.99972743157423827</v>
      </c>
      <c r="L632" s="303">
        <v>1225662755</v>
      </c>
      <c r="M632" s="304">
        <f t="shared" si="41"/>
        <v>0.99333066021985716</v>
      </c>
    </row>
    <row r="633" spans="1:13" x14ac:dyDescent="0.35">
      <c r="A633" s="301">
        <v>2018</v>
      </c>
      <c r="B633" s="301" t="s">
        <v>87</v>
      </c>
      <c r="C633" s="301" t="s">
        <v>29</v>
      </c>
      <c r="D633" s="302" t="s">
        <v>14</v>
      </c>
      <c r="E633" s="302" t="s">
        <v>226</v>
      </c>
      <c r="F633" s="301" t="s">
        <v>76</v>
      </c>
      <c r="G633" s="301" t="s">
        <v>77</v>
      </c>
      <c r="H633" s="303">
        <v>97408985000</v>
      </c>
      <c r="I633" s="303">
        <v>97408985000</v>
      </c>
      <c r="J633" s="303">
        <v>87325368591</v>
      </c>
      <c r="K633" s="304">
        <f t="shared" si="40"/>
        <v>0.8964816601979787</v>
      </c>
      <c r="L633" s="303">
        <v>84778869683</v>
      </c>
      <c r="M633" s="304">
        <f t="shared" si="41"/>
        <v>0.87033931913981033</v>
      </c>
    </row>
    <row r="634" spans="1:13" x14ac:dyDescent="0.35">
      <c r="A634" s="301">
        <v>2018</v>
      </c>
      <c r="B634" s="301" t="s">
        <v>87</v>
      </c>
      <c r="C634" s="301" t="s">
        <v>29</v>
      </c>
      <c r="D634" s="302" t="s">
        <v>14</v>
      </c>
      <c r="E634" s="302" t="s">
        <v>226</v>
      </c>
      <c r="F634" s="301" t="s">
        <v>78</v>
      </c>
      <c r="G634" s="301" t="s">
        <v>77</v>
      </c>
      <c r="H634" s="303">
        <v>49241687000</v>
      </c>
      <c r="I634" s="303">
        <v>49241687000</v>
      </c>
      <c r="J634" s="303">
        <v>48395637210</v>
      </c>
      <c r="K634" s="304">
        <f t="shared" si="40"/>
        <v>0.98281842395042229</v>
      </c>
      <c r="L634" s="303">
        <v>44351620557</v>
      </c>
      <c r="M634" s="304">
        <f t="shared" si="41"/>
        <v>0.90069254851077707</v>
      </c>
    </row>
    <row r="635" spans="1:13" x14ac:dyDescent="0.35">
      <c r="A635" s="301">
        <v>2018</v>
      </c>
      <c r="B635" s="301" t="s">
        <v>87</v>
      </c>
      <c r="C635" s="301" t="s">
        <v>30</v>
      </c>
      <c r="D635" s="302" t="s">
        <v>16</v>
      </c>
      <c r="E635" s="302" t="s">
        <v>226</v>
      </c>
      <c r="F635" s="301" t="s">
        <v>76</v>
      </c>
      <c r="G635" s="301" t="s">
        <v>77</v>
      </c>
      <c r="H635" s="303">
        <v>320960554000</v>
      </c>
      <c r="I635" s="303">
        <v>285694400014</v>
      </c>
      <c r="J635" s="303">
        <v>211307527713</v>
      </c>
      <c r="K635" s="304">
        <f t="shared" si="40"/>
        <v>0.73962782505588209</v>
      </c>
      <c r="L635" s="303">
        <v>199810268662</v>
      </c>
      <c r="M635" s="304">
        <f t="shared" si="41"/>
        <v>0.69938461745210478</v>
      </c>
    </row>
    <row r="636" spans="1:13" x14ac:dyDescent="0.35">
      <c r="A636" s="301">
        <v>2018</v>
      </c>
      <c r="B636" s="301" t="s">
        <v>87</v>
      </c>
      <c r="C636" s="301" t="s">
        <v>30</v>
      </c>
      <c r="D636" s="302" t="s">
        <v>16</v>
      </c>
      <c r="E636" s="302" t="s">
        <v>226</v>
      </c>
      <c r="F636" s="301" t="s">
        <v>79</v>
      </c>
      <c r="G636" s="301" t="s">
        <v>77</v>
      </c>
      <c r="H636" s="303">
        <v>247880520000</v>
      </c>
      <c r="I636" s="303">
        <v>247880520000</v>
      </c>
      <c r="J636" s="303">
        <v>173276440181</v>
      </c>
      <c r="K636" s="304">
        <f t="shared" si="40"/>
        <v>0.69903209893621332</v>
      </c>
      <c r="L636" s="303">
        <v>173060014280</v>
      </c>
      <c r="M636" s="304">
        <f t="shared" si="41"/>
        <v>0.69815899321172958</v>
      </c>
    </row>
    <row r="637" spans="1:13" x14ac:dyDescent="0.35">
      <c r="A637" s="301">
        <v>2018</v>
      </c>
      <c r="B637" s="301" t="s">
        <v>87</v>
      </c>
      <c r="C637" s="301" t="s">
        <v>30</v>
      </c>
      <c r="D637" s="302" t="s">
        <v>16</v>
      </c>
      <c r="E637" s="302" t="s">
        <v>226</v>
      </c>
      <c r="F637" s="301" t="s">
        <v>78</v>
      </c>
      <c r="G637" s="301" t="s">
        <v>77</v>
      </c>
      <c r="H637" s="303">
        <v>48070304000</v>
      </c>
      <c r="I637" s="303">
        <v>47894945018</v>
      </c>
      <c r="J637" s="303">
        <v>30431122341</v>
      </c>
      <c r="K637" s="304">
        <f t="shared" si="40"/>
        <v>0.63537232018041356</v>
      </c>
      <c r="L637" s="303">
        <v>13182366735</v>
      </c>
      <c r="M637" s="304">
        <f t="shared" si="41"/>
        <v>0.2752350322157332</v>
      </c>
    </row>
    <row r="638" spans="1:13" x14ac:dyDescent="0.35">
      <c r="A638" s="301">
        <v>2018</v>
      </c>
      <c r="B638" s="301" t="s">
        <v>87</v>
      </c>
      <c r="C638" s="301" t="s">
        <v>30</v>
      </c>
      <c r="D638" s="302" t="s">
        <v>16</v>
      </c>
      <c r="E638" s="302" t="s">
        <v>226</v>
      </c>
      <c r="F638" s="301" t="s">
        <v>80</v>
      </c>
      <c r="G638" s="301" t="s">
        <v>77</v>
      </c>
      <c r="H638" s="303">
        <v>4659327187000</v>
      </c>
      <c r="I638" s="303">
        <v>4510324953798</v>
      </c>
      <c r="J638" s="303">
        <v>3950110474054</v>
      </c>
      <c r="K638" s="304">
        <f t="shared" si="40"/>
        <v>0.87579287845496334</v>
      </c>
      <c r="L638" s="303">
        <v>3950110474054</v>
      </c>
      <c r="M638" s="304">
        <f t="shared" si="41"/>
        <v>0.87579287845496334</v>
      </c>
    </row>
    <row r="639" spans="1:13" x14ac:dyDescent="0.35">
      <c r="A639" s="301">
        <v>2018</v>
      </c>
      <c r="B639" s="301" t="s">
        <v>87</v>
      </c>
      <c r="C639" s="301" t="s">
        <v>31</v>
      </c>
      <c r="D639" s="302" t="s">
        <v>11</v>
      </c>
      <c r="E639" s="302" t="s">
        <v>226</v>
      </c>
      <c r="F639" s="301" t="s">
        <v>76</v>
      </c>
      <c r="G639" s="301" t="s">
        <v>77</v>
      </c>
      <c r="H639" s="303">
        <v>102763891000</v>
      </c>
      <c r="I639" s="303">
        <v>102763891000</v>
      </c>
      <c r="J639" s="303">
        <v>100600915767</v>
      </c>
      <c r="K639" s="304">
        <f t="shared" si="40"/>
        <v>0.97895199167769931</v>
      </c>
      <c r="L639" s="303">
        <v>98438449072</v>
      </c>
      <c r="M639" s="304">
        <f t="shared" si="41"/>
        <v>0.95790893196132487</v>
      </c>
    </row>
    <row r="640" spans="1:13" x14ac:dyDescent="0.35">
      <c r="A640" s="301">
        <v>2018</v>
      </c>
      <c r="B640" s="301" t="s">
        <v>87</v>
      </c>
      <c r="C640" s="301" t="s">
        <v>31</v>
      </c>
      <c r="D640" s="302" t="s">
        <v>11</v>
      </c>
      <c r="E640" s="302" t="s">
        <v>226</v>
      </c>
      <c r="F640" s="301" t="s">
        <v>78</v>
      </c>
      <c r="G640" s="301" t="s">
        <v>77</v>
      </c>
      <c r="H640" s="303">
        <v>3737122018000</v>
      </c>
      <c r="I640" s="303">
        <v>3730145044246</v>
      </c>
      <c r="J640" s="303">
        <v>3687486748443</v>
      </c>
      <c r="K640" s="304">
        <f t="shared" si="40"/>
        <v>0.98856390427262253</v>
      </c>
      <c r="L640" s="303">
        <v>3427823344867</v>
      </c>
      <c r="M640" s="304">
        <f t="shared" si="41"/>
        <v>0.9189517576949584</v>
      </c>
    </row>
    <row r="641" spans="1:13" x14ac:dyDescent="0.35">
      <c r="A641" s="301">
        <v>2018</v>
      </c>
      <c r="B641" s="301" t="s">
        <v>87</v>
      </c>
      <c r="C641" s="301" t="s">
        <v>32</v>
      </c>
      <c r="D641" s="302" t="s">
        <v>18</v>
      </c>
      <c r="E641" s="302" t="s">
        <v>226</v>
      </c>
      <c r="F641" s="301" t="s">
        <v>76</v>
      </c>
      <c r="G641" s="301" t="s">
        <v>77</v>
      </c>
      <c r="H641" s="303">
        <v>43345454000</v>
      </c>
      <c r="I641" s="303">
        <v>40826454000</v>
      </c>
      <c r="J641" s="303">
        <v>37722313320</v>
      </c>
      <c r="K641" s="304">
        <f t="shared" si="40"/>
        <v>0.92396741877215205</v>
      </c>
      <c r="L641" s="303">
        <v>33789733676</v>
      </c>
      <c r="M641" s="304">
        <f t="shared" si="41"/>
        <v>0.82764311776868993</v>
      </c>
    </row>
    <row r="642" spans="1:13" x14ac:dyDescent="0.35">
      <c r="A642" s="301">
        <v>2018</v>
      </c>
      <c r="B642" s="301" t="s">
        <v>87</v>
      </c>
      <c r="C642" s="301" t="s">
        <v>32</v>
      </c>
      <c r="D642" s="302" t="s">
        <v>18</v>
      </c>
      <c r="E642" s="302" t="s">
        <v>226</v>
      </c>
      <c r="F642" s="301" t="s">
        <v>78</v>
      </c>
      <c r="G642" s="301" t="s">
        <v>77</v>
      </c>
      <c r="H642" s="303">
        <v>376409092000</v>
      </c>
      <c r="I642" s="303">
        <v>378571338886</v>
      </c>
      <c r="J642" s="303">
        <v>360593964499</v>
      </c>
      <c r="K642" s="304">
        <f t="shared" si="40"/>
        <v>0.95251258470886624</v>
      </c>
      <c r="L642" s="303">
        <v>115429741793</v>
      </c>
      <c r="M642" s="304">
        <f t="shared" si="41"/>
        <v>0.30490882414043396</v>
      </c>
    </row>
    <row r="643" spans="1:13" x14ac:dyDescent="0.35">
      <c r="A643" s="301">
        <v>2018</v>
      </c>
      <c r="B643" s="301" t="s">
        <v>87</v>
      </c>
      <c r="C643" s="301" t="s">
        <v>32</v>
      </c>
      <c r="D643" s="302" t="s">
        <v>18</v>
      </c>
      <c r="E643" s="302" t="s">
        <v>226</v>
      </c>
      <c r="F643" s="301" t="s">
        <v>80</v>
      </c>
      <c r="G643" s="301" t="s">
        <v>77</v>
      </c>
      <c r="H643" s="303">
        <v>0</v>
      </c>
      <c r="I643" s="303">
        <v>0</v>
      </c>
      <c r="J643" s="303">
        <v>0</v>
      </c>
      <c r="K643" s="304">
        <v>0</v>
      </c>
      <c r="L643" s="303">
        <v>0</v>
      </c>
      <c r="M643" s="304">
        <v>0</v>
      </c>
    </row>
    <row r="644" spans="1:13" x14ac:dyDescent="0.35">
      <c r="A644" s="301">
        <v>2018</v>
      </c>
      <c r="B644" s="301" t="s">
        <v>87</v>
      </c>
      <c r="C644" s="301" t="s">
        <v>33</v>
      </c>
      <c r="D644" s="302" t="s">
        <v>21</v>
      </c>
      <c r="E644" s="302" t="s">
        <v>226</v>
      </c>
      <c r="F644" s="301" t="s">
        <v>76</v>
      </c>
      <c r="G644" s="301" t="s">
        <v>77</v>
      </c>
      <c r="H644" s="303">
        <v>65663523000</v>
      </c>
      <c r="I644" s="303">
        <v>65663523000</v>
      </c>
      <c r="J644" s="303">
        <v>55611901056</v>
      </c>
      <c r="K644" s="304">
        <f t="shared" si="40"/>
        <v>0.84692228676186021</v>
      </c>
      <c r="L644" s="303">
        <v>55347578905</v>
      </c>
      <c r="M644" s="304">
        <f t="shared" si="41"/>
        <v>0.84289688363202808</v>
      </c>
    </row>
    <row r="645" spans="1:13" x14ac:dyDescent="0.35">
      <c r="A645" s="301">
        <v>2018</v>
      </c>
      <c r="B645" s="301" t="s">
        <v>87</v>
      </c>
      <c r="C645" s="301" t="s">
        <v>34</v>
      </c>
      <c r="D645" s="302" t="s">
        <v>10</v>
      </c>
      <c r="E645" s="302" t="s">
        <v>226</v>
      </c>
      <c r="F645" s="301" t="s">
        <v>76</v>
      </c>
      <c r="G645" s="301" t="s">
        <v>77</v>
      </c>
      <c r="H645" s="303">
        <v>22051284000</v>
      </c>
      <c r="I645" s="303">
        <v>22051284000</v>
      </c>
      <c r="J645" s="303">
        <v>22044921177</v>
      </c>
      <c r="K645" s="304">
        <f t="shared" si="40"/>
        <v>0.99971145340108081</v>
      </c>
      <c r="L645" s="303">
        <v>21684733508</v>
      </c>
      <c r="M645" s="304">
        <f t="shared" si="41"/>
        <v>0.98337736287827959</v>
      </c>
    </row>
    <row r="646" spans="1:13" x14ac:dyDescent="0.35">
      <c r="A646" s="301">
        <v>2018</v>
      </c>
      <c r="B646" s="301" t="s">
        <v>87</v>
      </c>
      <c r="C646" s="301" t="s">
        <v>34</v>
      </c>
      <c r="D646" s="302" t="s">
        <v>10</v>
      </c>
      <c r="E646" s="302" t="s">
        <v>226</v>
      </c>
      <c r="F646" s="301" t="s">
        <v>78</v>
      </c>
      <c r="G646" s="301" t="s">
        <v>77</v>
      </c>
      <c r="H646" s="303">
        <v>33832793000</v>
      </c>
      <c r="I646" s="303">
        <v>33832793000</v>
      </c>
      <c r="J646" s="303">
        <v>33826475853</v>
      </c>
      <c r="K646" s="304">
        <f t="shared" si="40"/>
        <v>0.9998132833136183</v>
      </c>
      <c r="L646" s="303">
        <v>29369038914</v>
      </c>
      <c r="M646" s="304">
        <f t="shared" si="41"/>
        <v>0.86806427462255331</v>
      </c>
    </row>
    <row r="647" spans="1:13" x14ac:dyDescent="0.35">
      <c r="A647" s="301">
        <v>2018</v>
      </c>
      <c r="B647" s="301" t="s">
        <v>87</v>
      </c>
      <c r="C647" s="301" t="s">
        <v>34</v>
      </c>
      <c r="D647" s="302" t="s">
        <v>10</v>
      </c>
      <c r="E647" s="302" t="s">
        <v>226</v>
      </c>
      <c r="F647" s="301" t="s">
        <v>80</v>
      </c>
      <c r="G647" s="301" t="s">
        <v>77</v>
      </c>
      <c r="H647" s="303">
        <v>0</v>
      </c>
      <c r="I647" s="303">
        <v>0</v>
      </c>
      <c r="J647" s="303">
        <v>0</v>
      </c>
      <c r="K647" s="304">
        <v>0</v>
      </c>
      <c r="L647" s="303">
        <v>0</v>
      </c>
      <c r="M647" s="304">
        <v>0</v>
      </c>
    </row>
    <row r="648" spans="1:13" x14ac:dyDescent="0.35">
      <c r="A648" s="301">
        <v>2018</v>
      </c>
      <c r="B648" s="301" t="s">
        <v>87</v>
      </c>
      <c r="C648" s="301" t="s">
        <v>35</v>
      </c>
      <c r="D648" s="302" t="s">
        <v>15</v>
      </c>
      <c r="E648" s="302" t="s">
        <v>226</v>
      </c>
      <c r="F648" s="301" t="s">
        <v>76</v>
      </c>
      <c r="G648" s="301" t="s">
        <v>77</v>
      </c>
      <c r="H648" s="303">
        <v>18954471000</v>
      </c>
      <c r="I648" s="303">
        <v>18799471000</v>
      </c>
      <c r="J648" s="303">
        <v>14186848878</v>
      </c>
      <c r="K648" s="304">
        <f t="shared" si="40"/>
        <v>0.75464085547939086</v>
      </c>
      <c r="L648" s="303">
        <v>13850482392</v>
      </c>
      <c r="M648" s="304">
        <f t="shared" si="41"/>
        <v>0.73674851765775751</v>
      </c>
    </row>
    <row r="649" spans="1:13" x14ac:dyDescent="0.35">
      <c r="A649" s="301">
        <v>2018</v>
      </c>
      <c r="B649" s="301" t="s">
        <v>87</v>
      </c>
      <c r="C649" s="301" t="s">
        <v>35</v>
      </c>
      <c r="D649" s="302" t="s">
        <v>15</v>
      </c>
      <c r="E649" s="302" t="s">
        <v>226</v>
      </c>
      <c r="F649" s="301" t="s">
        <v>78</v>
      </c>
      <c r="G649" s="301" t="s">
        <v>77</v>
      </c>
      <c r="H649" s="303">
        <v>146640573000</v>
      </c>
      <c r="I649" s="303">
        <v>146091573000</v>
      </c>
      <c r="J649" s="303">
        <v>133705460236</v>
      </c>
      <c r="K649" s="304">
        <f t="shared" si="40"/>
        <v>0.91521678828114195</v>
      </c>
      <c r="L649" s="303">
        <v>102847459972</v>
      </c>
      <c r="M649" s="304">
        <f t="shared" si="41"/>
        <v>0.70399310418815186</v>
      </c>
    </row>
    <row r="650" spans="1:13" x14ac:dyDescent="0.35">
      <c r="A650" s="301">
        <v>2018</v>
      </c>
      <c r="B650" s="301" t="s">
        <v>87</v>
      </c>
      <c r="C650" s="301" t="s">
        <v>35</v>
      </c>
      <c r="D650" s="302" t="s">
        <v>15</v>
      </c>
      <c r="E650" s="302" t="s">
        <v>226</v>
      </c>
      <c r="F650" s="301" t="s">
        <v>80</v>
      </c>
      <c r="G650" s="301" t="s">
        <v>77</v>
      </c>
      <c r="H650" s="303">
        <v>0</v>
      </c>
      <c r="I650" s="303">
        <v>0</v>
      </c>
      <c r="J650" s="303">
        <v>0</v>
      </c>
      <c r="K650" s="304">
        <v>0</v>
      </c>
      <c r="L650" s="303">
        <v>0</v>
      </c>
      <c r="M650" s="304">
        <v>0</v>
      </c>
    </row>
    <row r="651" spans="1:13" x14ac:dyDescent="0.35">
      <c r="A651" s="301">
        <v>2018</v>
      </c>
      <c r="B651" s="301" t="s">
        <v>87</v>
      </c>
      <c r="C651" s="301" t="s">
        <v>36</v>
      </c>
      <c r="D651" s="302" t="s">
        <v>9</v>
      </c>
      <c r="E651" s="302" t="s">
        <v>226</v>
      </c>
      <c r="F651" s="301" t="s">
        <v>76</v>
      </c>
      <c r="G651" s="301" t="s">
        <v>77</v>
      </c>
      <c r="H651" s="303">
        <v>21914052000</v>
      </c>
      <c r="I651" s="303">
        <v>21914052000</v>
      </c>
      <c r="J651" s="303">
        <v>21764275646</v>
      </c>
      <c r="K651" s="304">
        <f t="shared" si="40"/>
        <v>0.99316528253195713</v>
      </c>
      <c r="L651" s="303">
        <v>21545759024</v>
      </c>
      <c r="M651" s="304">
        <f t="shared" si="41"/>
        <v>0.9831937527573632</v>
      </c>
    </row>
    <row r="652" spans="1:13" x14ac:dyDescent="0.35">
      <c r="A652" s="301">
        <v>2018</v>
      </c>
      <c r="B652" s="301" t="s">
        <v>87</v>
      </c>
      <c r="C652" s="301" t="s">
        <v>36</v>
      </c>
      <c r="D652" s="302" t="s">
        <v>9</v>
      </c>
      <c r="E652" s="302" t="s">
        <v>226</v>
      </c>
      <c r="F652" s="301" t="s">
        <v>78</v>
      </c>
      <c r="G652" s="301" t="s">
        <v>77</v>
      </c>
      <c r="H652" s="303">
        <v>116315659000</v>
      </c>
      <c r="I652" s="303">
        <v>121745681751</v>
      </c>
      <c r="J652" s="303">
        <v>119003847289</v>
      </c>
      <c r="K652" s="304">
        <f t="shared" si="40"/>
        <v>0.97747900030156532</v>
      </c>
      <c r="L652" s="303">
        <v>108325059268</v>
      </c>
      <c r="M652" s="304">
        <f t="shared" si="41"/>
        <v>0.88976510468397152</v>
      </c>
    </row>
    <row r="653" spans="1:13" x14ac:dyDescent="0.35">
      <c r="A653" s="301">
        <v>2018</v>
      </c>
      <c r="B653" s="301" t="s">
        <v>87</v>
      </c>
      <c r="C653" s="301" t="s">
        <v>37</v>
      </c>
      <c r="D653" s="302" t="s">
        <v>20</v>
      </c>
      <c r="E653" s="302" t="s">
        <v>226</v>
      </c>
      <c r="F653" s="301" t="s">
        <v>76</v>
      </c>
      <c r="G653" s="301" t="s">
        <v>77</v>
      </c>
      <c r="H653" s="303">
        <v>70185352000</v>
      </c>
      <c r="I653" s="303">
        <v>70185352000</v>
      </c>
      <c r="J653" s="303">
        <v>66737629588</v>
      </c>
      <c r="K653" s="304">
        <f t="shared" si="40"/>
        <v>0.95087689505354334</v>
      </c>
      <c r="L653" s="303">
        <v>64802113421</v>
      </c>
      <c r="M653" s="304">
        <f t="shared" si="41"/>
        <v>0.92329968539589291</v>
      </c>
    </row>
    <row r="654" spans="1:13" x14ac:dyDescent="0.35">
      <c r="A654" s="301">
        <v>2018</v>
      </c>
      <c r="B654" s="301" t="s">
        <v>87</v>
      </c>
      <c r="C654" s="301" t="s">
        <v>37</v>
      </c>
      <c r="D654" s="302" t="s">
        <v>20</v>
      </c>
      <c r="E654" s="302" t="s">
        <v>226</v>
      </c>
      <c r="F654" s="301" t="s">
        <v>78</v>
      </c>
      <c r="G654" s="301" t="s">
        <v>77</v>
      </c>
      <c r="H654" s="303">
        <v>26741497000</v>
      </c>
      <c r="I654" s="303">
        <v>31601240000</v>
      </c>
      <c r="J654" s="303">
        <v>27714981733</v>
      </c>
      <c r="K654" s="304">
        <f t="shared" si="40"/>
        <v>0.87702196916956421</v>
      </c>
      <c r="L654" s="303">
        <v>24361381064</v>
      </c>
      <c r="M654" s="304">
        <f t="shared" si="41"/>
        <v>0.77089953001844236</v>
      </c>
    </row>
    <row r="655" spans="1:13" x14ac:dyDescent="0.35">
      <c r="A655" s="301">
        <v>2018</v>
      </c>
      <c r="B655" s="301" t="s">
        <v>87</v>
      </c>
      <c r="C655" s="301" t="s">
        <v>37</v>
      </c>
      <c r="D655" s="302" t="s">
        <v>20</v>
      </c>
      <c r="E655" s="302" t="s">
        <v>226</v>
      </c>
      <c r="F655" s="301" t="s">
        <v>80</v>
      </c>
      <c r="G655" s="301" t="s">
        <v>77</v>
      </c>
      <c r="H655" s="303">
        <v>0</v>
      </c>
      <c r="I655" s="303">
        <v>0</v>
      </c>
      <c r="J655" s="303">
        <v>0</v>
      </c>
      <c r="K655" s="304">
        <v>0</v>
      </c>
      <c r="L655" s="303">
        <v>0</v>
      </c>
      <c r="M655" s="304">
        <v>0</v>
      </c>
    </row>
    <row r="656" spans="1:13" x14ac:dyDescent="0.35">
      <c r="A656" s="301">
        <v>2018</v>
      </c>
      <c r="B656" s="301" t="s">
        <v>87</v>
      </c>
      <c r="C656" s="301" t="s">
        <v>38</v>
      </c>
      <c r="D656" s="302" t="s">
        <v>248</v>
      </c>
      <c r="E656" s="302" t="s">
        <v>226</v>
      </c>
      <c r="F656" s="301" t="s">
        <v>76</v>
      </c>
      <c r="G656" s="301" t="s">
        <v>77</v>
      </c>
      <c r="H656" s="303">
        <v>14800962000</v>
      </c>
      <c r="I656" s="303">
        <v>14800962000</v>
      </c>
      <c r="J656" s="303">
        <v>14154313777</v>
      </c>
      <c r="K656" s="304">
        <f t="shared" si="40"/>
        <v>0.95631039232449888</v>
      </c>
      <c r="L656" s="303">
        <v>13894915511</v>
      </c>
      <c r="M656" s="304">
        <f t="shared" si="41"/>
        <v>0.93878462163472887</v>
      </c>
    </row>
    <row r="657" spans="1:13" x14ac:dyDescent="0.35">
      <c r="A657" s="301">
        <v>2018</v>
      </c>
      <c r="B657" s="301" t="s">
        <v>87</v>
      </c>
      <c r="C657" s="301" t="s">
        <v>38</v>
      </c>
      <c r="D657" s="302" t="s">
        <v>248</v>
      </c>
      <c r="E657" s="302" t="s">
        <v>226</v>
      </c>
      <c r="F657" s="301" t="s">
        <v>78</v>
      </c>
      <c r="G657" s="301" t="s">
        <v>77</v>
      </c>
      <c r="H657" s="303">
        <v>34947020000</v>
      </c>
      <c r="I657" s="303">
        <v>35947020000</v>
      </c>
      <c r="J657" s="303">
        <v>35425392836</v>
      </c>
      <c r="K657" s="304">
        <f t="shared" si="40"/>
        <v>0.98548900120232497</v>
      </c>
      <c r="L657" s="303">
        <v>32301043039</v>
      </c>
      <c r="M657" s="304">
        <f t="shared" si="41"/>
        <v>0.8985735963370538</v>
      </c>
    </row>
    <row r="658" spans="1:13" x14ac:dyDescent="0.35">
      <c r="A658" s="301">
        <v>2018</v>
      </c>
      <c r="B658" s="301" t="s">
        <v>87</v>
      </c>
      <c r="C658" s="301" t="s">
        <v>39</v>
      </c>
      <c r="D658" s="302" t="s">
        <v>17</v>
      </c>
      <c r="E658" s="302" t="s">
        <v>226</v>
      </c>
      <c r="F658" s="301" t="s">
        <v>76</v>
      </c>
      <c r="G658" s="301" t="s">
        <v>77</v>
      </c>
      <c r="H658" s="303">
        <v>28092344000</v>
      </c>
      <c r="I658" s="303">
        <v>28092344000</v>
      </c>
      <c r="J658" s="303">
        <v>27759168779</v>
      </c>
      <c r="K658" s="304">
        <f t="shared" si="40"/>
        <v>0.98813999924676987</v>
      </c>
      <c r="L658" s="303">
        <v>27105649397</v>
      </c>
      <c r="M658" s="304">
        <f t="shared" si="41"/>
        <v>0.9648767435355341</v>
      </c>
    </row>
    <row r="659" spans="1:13" x14ac:dyDescent="0.35">
      <c r="A659" s="301">
        <v>2018</v>
      </c>
      <c r="B659" s="301" t="s">
        <v>87</v>
      </c>
      <c r="C659" s="301" t="s">
        <v>39</v>
      </c>
      <c r="D659" s="302" t="s">
        <v>17</v>
      </c>
      <c r="E659" s="302" t="s">
        <v>226</v>
      </c>
      <c r="F659" s="301" t="s">
        <v>78</v>
      </c>
      <c r="G659" s="301" t="s">
        <v>77</v>
      </c>
      <c r="H659" s="303">
        <v>1053827122000</v>
      </c>
      <c r="I659" s="303">
        <v>1046698661017</v>
      </c>
      <c r="J659" s="303">
        <v>1002003751311</v>
      </c>
      <c r="K659" s="304">
        <f t="shared" si="40"/>
        <v>0.95729916224162048</v>
      </c>
      <c r="L659" s="303">
        <v>841992685662</v>
      </c>
      <c r="M659" s="304">
        <f t="shared" si="41"/>
        <v>0.80442702090007234</v>
      </c>
    </row>
    <row r="660" spans="1:13" x14ac:dyDescent="0.35">
      <c r="A660" s="301">
        <v>2018</v>
      </c>
      <c r="B660" s="301" t="s">
        <v>87</v>
      </c>
      <c r="C660" s="301" t="s">
        <v>40</v>
      </c>
      <c r="D660" s="302" t="s">
        <v>13</v>
      </c>
      <c r="E660" s="302" t="s">
        <v>226</v>
      </c>
      <c r="F660" s="301" t="s">
        <v>76</v>
      </c>
      <c r="G660" s="301" t="s">
        <v>77</v>
      </c>
      <c r="H660" s="303">
        <v>9588020000</v>
      </c>
      <c r="I660" s="303">
        <v>9636472442</v>
      </c>
      <c r="J660" s="303">
        <v>9380723231</v>
      </c>
      <c r="K660" s="304">
        <f t="shared" si="40"/>
        <v>0.97346028720163902</v>
      </c>
      <c r="L660" s="303">
        <v>9204681960</v>
      </c>
      <c r="M660" s="304">
        <f t="shared" si="41"/>
        <v>0.95519205968793452</v>
      </c>
    </row>
    <row r="661" spans="1:13" x14ac:dyDescent="0.35">
      <c r="A661" s="301">
        <v>2018</v>
      </c>
      <c r="B661" s="301" t="s">
        <v>87</v>
      </c>
      <c r="C661" s="301" t="s">
        <v>40</v>
      </c>
      <c r="D661" s="302" t="s">
        <v>13</v>
      </c>
      <c r="E661" s="302" t="s">
        <v>226</v>
      </c>
      <c r="F661" s="301" t="s">
        <v>78</v>
      </c>
      <c r="G661" s="301" t="s">
        <v>77</v>
      </c>
      <c r="H661" s="303">
        <v>3257292000</v>
      </c>
      <c r="I661" s="303">
        <v>3257292000</v>
      </c>
      <c r="J661" s="303">
        <v>3183320477</v>
      </c>
      <c r="K661" s="304">
        <f t="shared" si="40"/>
        <v>0.97729048454974254</v>
      </c>
      <c r="L661" s="303">
        <v>2837422534</v>
      </c>
      <c r="M661" s="304">
        <f t="shared" si="41"/>
        <v>0.87109861013381673</v>
      </c>
    </row>
    <row r="662" spans="1:13" x14ac:dyDescent="0.35">
      <c r="A662" s="301">
        <v>2018</v>
      </c>
      <c r="B662" s="301" t="s">
        <v>87</v>
      </c>
      <c r="C662" s="301" t="s">
        <v>41</v>
      </c>
      <c r="D662" s="302" t="s">
        <v>8</v>
      </c>
      <c r="E662" s="302" t="s">
        <v>226</v>
      </c>
      <c r="F662" s="301" t="s">
        <v>76</v>
      </c>
      <c r="G662" s="301" t="s">
        <v>77</v>
      </c>
      <c r="H662" s="303">
        <v>27110004000</v>
      </c>
      <c r="I662" s="303">
        <v>25898004000</v>
      </c>
      <c r="J662" s="303">
        <v>23987047869</v>
      </c>
      <c r="K662" s="304">
        <f t="shared" si="40"/>
        <v>0.92621222349799626</v>
      </c>
      <c r="L662" s="303">
        <v>21102774323</v>
      </c>
      <c r="M662" s="304">
        <f t="shared" si="41"/>
        <v>0.81484172768681329</v>
      </c>
    </row>
    <row r="663" spans="1:13" x14ac:dyDescent="0.35">
      <c r="A663" s="301">
        <v>2018</v>
      </c>
      <c r="B663" s="301" t="s">
        <v>87</v>
      </c>
      <c r="C663" s="301" t="s">
        <v>41</v>
      </c>
      <c r="D663" s="302" t="s">
        <v>8</v>
      </c>
      <c r="E663" s="302" t="s">
        <v>226</v>
      </c>
      <c r="F663" s="301" t="s">
        <v>78</v>
      </c>
      <c r="G663" s="301" t="s">
        <v>77</v>
      </c>
      <c r="H663" s="303">
        <v>138867663000</v>
      </c>
      <c r="I663" s="303">
        <v>116702663000</v>
      </c>
      <c r="J663" s="303">
        <v>106038907698</v>
      </c>
      <c r="K663" s="304">
        <f t="shared" si="40"/>
        <v>0.90862457609900471</v>
      </c>
      <c r="L663" s="303">
        <v>55613982709</v>
      </c>
      <c r="M663" s="304">
        <f t="shared" si="41"/>
        <v>0.47654424740076412</v>
      </c>
    </row>
    <row r="664" spans="1:13" x14ac:dyDescent="0.35">
      <c r="A664" s="301">
        <v>2018</v>
      </c>
      <c r="B664" s="301" t="s">
        <v>87</v>
      </c>
      <c r="C664" s="301" t="s">
        <v>42</v>
      </c>
      <c r="D664" s="302" t="s">
        <v>14</v>
      </c>
      <c r="E664" s="302" t="s">
        <v>226</v>
      </c>
      <c r="F664" s="301" t="s">
        <v>76</v>
      </c>
      <c r="G664" s="301" t="s">
        <v>77</v>
      </c>
      <c r="H664" s="303">
        <v>10358124000</v>
      </c>
      <c r="I664" s="303">
        <v>10358124000</v>
      </c>
      <c r="J664" s="303">
        <v>9807367452</v>
      </c>
      <c r="K664" s="304">
        <f t="shared" si="40"/>
        <v>0.94682854269750005</v>
      </c>
      <c r="L664" s="303">
        <v>9464381911</v>
      </c>
      <c r="M664" s="304">
        <f t="shared" si="41"/>
        <v>0.91371583416070323</v>
      </c>
    </row>
    <row r="665" spans="1:13" x14ac:dyDescent="0.35">
      <c r="A665" s="301">
        <v>2018</v>
      </c>
      <c r="B665" s="301" t="s">
        <v>87</v>
      </c>
      <c r="C665" s="301" t="s">
        <v>42</v>
      </c>
      <c r="D665" s="302" t="s">
        <v>14</v>
      </c>
      <c r="E665" s="302" t="s">
        <v>226</v>
      </c>
      <c r="F665" s="301" t="s">
        <v>78</v>
      </c>
      <c r="G665" s="301" t="s">
        <v>77</v>
      </c>
      <c r="H665" s="303">
        <v>26260397000</v>
      </c>
      <c r="I665" s="303">
        <v>33260397000</v>
      </c>
      <c r="J665" s="303">
        <v>32463459683</v>
      </c>
      <c r="K665" s="304">
        <f t="shared" si="40"/>
        <v>0.97603945265596204</v>
      </c>
      <c r="L665" s="303">
        <v>26698472425</v>
      </c>
      <c r="M665" s="304">
        <f t="shared" si="41"/>
        <v>0.80271057573365701</v>
      </c>
    </row>
    <row r="666" spans="1:13" x14ac:dyDescent="0.35">
      <c r="A666" s="301">
        <v>2018</v>
      </c>
      <c r="B666" s="301" t="s">
        <v>87</v>
      </c>
      <c r="C666" s="301" t="s">
        <v>43</v>
      </c>
      <c r="D666" s="302" t="s">
        <v>22</v>
      </c>
      <c r="E666" s="302" t="s">
        <v>226</v>
      </c>
      <c r="F666" s="301" t="s">
        <v>76</v>
      </c>
      <c r="G666" s="301" t="s">
        <v>77</v>
      </c>
      <c r="H666" s="303">
        <v>65406132000</v>
      </c>
      <c r="I666" s="303">
        <v>65406132000</v>
      </c>
      <c r="J666" s="303">
        <v>60296261395</v>
      </c>
      <c r="K666" s="304">
        <f t="shared" si="40"/>
        <v>0.92187474708028905</v>
      </c>
      <c r="L666" s="303">
        <v>58323553802</v>
      </c>
      <c r="M666" s="304">
        <f t="shared" si="41"/>
        <v>0.89171385034663109</v>
      </c>
    </row>
    <row r="667" spans="1:13" x14ac:dyDescent="0.35">
      <c r="A667" s="301">
        <v>2018</v>
      </c>
      <c r="B667" s="301" t="s">
        <v>87</v>
      </c>
      <c r="C667" s="301" t="s">
        <v>43</v>
      </c>
      <c r="D667" s="302" t="s">
        <v>22</v>
      </c>
      <c r="E667" s="302" t="s">
        <v>226</v>
      </c>
      <c r="F667" s="301" t="s">
        <v>78</v>
      </c>
      <c r="G667" s="301" t="s">
        <v>77</v>
      </c>
      <c r="H667" s="303">
        <v>43119261000</v>
      </c>
      <c r="I667" s="303">
        <v>41711261000</v>
      </c>
      <c r="J667" s="303">
        <v>37998506644</v>
      </c>
      <c r="K667" s="304">
        <f t="shared" si="40"/>
        <v>0.91098916055306978</v>
      </c>
      <c r="L667" s="303">
        <v>15589481033</v>
      </c>
      <c r="M667" s="304">
        <f t="shared" si="41"/>
        <v>0.37374753625885343</v>
      </c>
    </row>
    <row r="668" spans="1:13" x14ac:dyDescent="0.35">
      <c r="A668" s="301">
        <v>2018</v>
      </c>
      <c r="B668" s="301" t="s">
        <v>87</v>
      </c>
      <c r="C668" s="301" t="s">
        <v>44</v>
      </c>
      <c r="D668" s="302" t="s">
        <v>12</v>
      </c>
      <c r="E668" s="302" t="s">
        <v>226</v>
      </c>
      <c r="F668" s="301" t="s">
        <v>76</v>
      </c>
      <c r="G668" s="301" t="s">
        <v>77</v>
      </c>
      <c r="H668" s="303">
        <v>22524242000</v>
      </c>
      <c r="I668" s="303">
        <v>22524242000</v>
      </c>
      <c r="J668" s="303">
        <v>19807602197</v>
      </c>
      <c r="K668" s="304">
        <f t="shared" si="40"/>
        <v>0.87939040066253948</v>
      </c>
      <c r="L668" s="303">
        <v>19395657050</v>
      </c>
      <c r="M668" s="304">
        <f t="shared" si="41"/>
        <v>0.86110143240336345</v>
      </c>
    </row>
    <row r="669" spans="1:13" x14ac:dyDescent="0.35">
      <c r="A669" s="301">
        <v>2018</v>
      </c>
      <c r="B669" s="301" t="s">
        <v>87</v>
      </c>
      <c r="C669" s="301" t="s">
        <v>44</v>
      </c>
      <c r="D669" s="302" t="s">
        <v>12</v>
      </c>
      <c r="E669" s="302" t="s">
        <v>226</v>
      </c>
      <c r="F669" s="301" t="s">
        <v>78</v>
      </c>
      <c r="G669" s="301" t="s">
        <v>77</v>
      </c>
      <c r="H669" s="303">
        <v>13414459000</v>
      </c>
      <c r="I669" s="303">
        <v>13414459000</v>
      </c>
      <c r="J669" s="303">
        <v>9625620566</v>
      </c>
      <c r="K669" s="304">
        <f t="shared" si="40"/>
        <v>0.71755562904176751</v>
      </c>
      <c r="L669" s="303">
        <v>8809808726</v>
      </c>
      <c r="M669" s="304">
        <f t="shared" si="41"/>
        <v>0.65673977057144084</v>
      </c>
    </row>
    <row r="670" spans="1:13" x14ac:dyDescent="0.35">
      <c r="A670" s="301">
        <v>2018</v>
      </c>
      <c r="B670" s="301" t="s">
        <v>87</v>
      </c>
      <c r="C670" s="301" t="s">
        <v>45</v>
      </c>
      <c r="D670" s="302" t="s">
        <v>22</v>
      </c>
      <c r="E670" s="302" t="s">
        <v>226</v>
      </c>
      <c r="F670" s="301" t="s">
        <v>76</v>
      </c>
      <c r="G670" s="301" t="s">
        <v>77</v>
      </c>
      <c r="H670" s="303">
        <v>74480880000</v>
      </c>
      <c r="I670" s="303">
        <v>74480880000</v>
      </c>
      <c r="J670" s="303">
        <v>68412438253</v>
      </c>
      <c r="K670" s="304">
        <f t="shared" si="40"/>
        <v>0.91852349560048163</v>
      </c>
      <c r="L670" s="303">
        <v>64911834448</v>
      </c>
      <c r="M670" s="304">
        <f t="shared" si="41"/>
        <v>0.87152346277326476</v>
      </c>
    </row>
    <row r="671" spans="1:13" x14ac:dyDescent="0.35">
      <c r="A671" s="301">
        <v>2018</v>
      </c>
      <c r="B671" s="301" t="s">
        <v>87</v>
      </c>
      <c r="C671" s="301" t="s">
        <v>45</v>
      </c>
      <c r="D671" s="302" t="s">
        <v>22</v>
      </c>
      <c r="E671" s="302" t="s">
        <v>226</v>
      </c>
      <c r="F671" s="301" t="s">
        <v>78</v>
      </c>
      <c r="G671" s="301" t="s">
        <v>77</v>
      </c>
      <c r="H671" s="303">
        <v>498755809000</v>
      </c>
      <c r="I671" s="303">
        <v>489721809000</v>
      </c>
      <c r="J671" s="303">
        <v>459897558361</v>
      </c>
      <c r="K671" s="304">
        <f t="shared" si="40"/>
        <v>0.93909960697911254</v>
      </c>
      <c r="L671" s="303">
        <v>311806560381</v>
      </c>
      <c r="M671" s="304">
        <f t="shared" si="41"/>
        <v>0.63670139791752667</v>
      </c>
    </row>
    <row r="672" spans="1:13" x14ac:dyDescent="0.35">
      <c r="A672" s="301">
        <v>2018</v>
      </c>
      <c r="B672" s="301" t="s">
        <v>87</v>
      </c>
      <c r="C672" s="301" t="s">
        <v>46</v>
      </c>
      <c r="D672" s="302" t="s">
        <v>10</v>
      </c>
      <c r="E672" s="302" t="s">
        <v>228</v>
      </c>
      <c r="F672" s="301" t="s">
        <v>76</v>
      </c>
      <c r="G672" s="301" t="s">
        <v>77</v>
      </c>
      <c r="H672" s="303">
        <v>12704442000</v>
      </c>
      <c r="I672" s="303">
        <v>12704442000</v>
      </c>
      <c r="J672" s="303">
        <v>12224241686</v>
      </c>
      <c r="K672" s="304">
        <f t="shared" si="40"/>
        <v>0.9622021719647349</v>
      </c>
      <c r="L672" s="303">
        <v>11849143528</v>
      </c>
      <c r="M672" s="304">
        <f t="shared" si="41"/>
        <v>0.93267721069528275</v>
      </c>
    </row>
    <row r="673" spans="1:13" x14ac:dyDescent="0.35">
      <c r="A673" s="301">
        <v>2018</v>
      </c>
      <c r="B673" s="301" t="s">
        <v>87</v>
      </c>
      <c r="C673" s="301" t="s">
        <v>46</v>
      </c>
      <c r="D673" s="302" t="s">
        <v>10</v>
      </c>
      <c r="E673" s="302" t="s">
        <v>228</v>
      </c>
      <c r="F673" s="301" t="s">
        <v>78</v>
      </c>
      <c r="G673" s="301" t="s">
        <v>77</v>
      </c>
      <c r="H673" s="303">
        <v>46559113000</v>
      </c>
      <c r="I673" s="303">
        <v>45820313000</v>
      </c>
      <c r="J673" s="303">
        <v>44349622892</v>
      </c>
      <c r="K673" s="304">
        <f t="shared" si="40"/>
        <v>0.96790309773745975</v>
      </c>
      <c r="L673" s="303">
        <v>30186076243</v>
      </c>
      <c r="M673" s="304">
        <f t="shared" si="41"/>
        <v>0.65879244960635686</v>
      </c>
    </row>
    <row r="674" spans="1:13" x14ac:dyDescent="0.35">
      <c r="A674" s="301">
        <v>2018</v>
      </c>
      <c r="B674" s="301" t="s">
        <v>87</v>
      </c>
      <c r="C674" s="301" t="s">
        <v>47</v>
      </c>
      <c r="D674" s="302" t="s">
        <v>21</v>
      </c>
      <c r="E674" s="302" t="s">
        <v>228</v>
      </c>
      <c r="F674" s="301" t="s">
        <v>76</v>
      </c>
      <c r="G674" s="301" t="s">
        <v>77</v>
      </c>
      <c r="H674" s="303">
        <v>24451211000</v>
      </c>
      <c r="I674" s="303">
        <v>22257211000</v>
      </c>
      <c r="J674" s="303">
        <v>16785577360</v>
      </c>
      <c r="K674" s="304">
        <f t="shared" si="40"/>
        <v>0.75416355445432948</v>
      </c>
      <c r="L674" s="303">
        <v>11283453570</v>
      </c>
      <c r="M674" s="304">
        <f t="shared" si="41"/>
        <v>0.50695720905912245</v>
      </c>
    </row>
    <row r="675" spans="1:13" x14ac:dyDescent="0.35">
      <c r="A675" s="301">
        <v>2018</v>
      </c>
      <c r="B675" s="301" t="s">
        <v>87</v>
      </c>
      <c r="C675" s="301" t="s">
        <v>47</v>
      </c>
      <c r="D675" s="302" t="s">
        <v>21</v>
      </c>
      <c r="E675" s="302" t="s">
        <v>228</v>
      </c>
      <c r="F675" s="301" t="s">
        <v>78</v>
      </c>
      <c r="G675" s="301" t="s">
        <v>77</v>
      </c>
      <c r="H675" s="303">
        <v>2515866623000</v>
      </c>
      <c r="I675" s="303">
        <v>2458576662941</v>
      </c>
      <c r="J675" s="303">
        <v>2160166514244</v>
      </c>
      <c r="K675" s="304">
        <f t="shared" si="40"/>
        <v>0.87862483476922149</v>
      </c>
      <c r="L675" s="303">
        <v>1929600027179</v>
      </c>
      <c r="M675" s="304">
        <f t="shared" si="41"/>
        <v>0.78484435985444223</v>
      </c>
    </row>
    <row r="676" spans="1:13" x14ac:dyDescent="0.35">
      <c r="A676" s="301">
        <v>2018</v>
      </c>
      <c r="B676" s="301" t="s">
        <v>87</v>
      </c>
      <c r="C676" s="301" t="s">
        <v>47</v>
      </c>
      <c r="D676" s="302" t="s">
        <v>21</v>
      </c>
      <c r="E676" s="302" t="s">
        <v>228</v>
      </c>
      <c r="F676" s="301" t="s">
        <v>80</v>
      </c>
      <c r="G676" s="301" t="s">
        <v>77</v>
      </c>
      <c r="H676" s="303">
        <v>3646535000</v>
      </c>
      <c r="I676" s="303">
        <v>3926115000</v>
      </c>
      <c r="J676" s="303">
        <v>3853484599</v>
      </c>
      <c r="K676" s="304">
        <f t="shared" si="40"/>
        <v>0.98150069445240395</v>
      </c>
      <c r="L676" s="303">
        <v>3808497041</v>
      </c>
      <c r="M676" s="304">
        <f t="shared" si="41"/>
        <v>0.97004215133790017</v>
      </c>
    </row>
    <row r="677" spans="1:13" x14ac:dyDescent="0.35">
      <c r="A677" s="301">
        <v>2018</v>
      </c>
      <c r="B677" s="301" t="s">
        <v>87</v>
      </c>
      <c r="C677" s="301" t="s">
        <v>48</v>
      </c>
      <c r="D677" s="302" t="s">
        <v>8</v>
      </c>
      <c r="E677" s="302" t="s">
        <v>228</v>
      </c>
      <c r="F677" s="301" t="s">
        <v>76</v>
      </c>
      <c r="G677" s="301" t="s">
        <v>77</v>
      </c>
      <c r="H677" s="303">
        <v>17089787000</v>
      </c>
      <c r="I677" s="303">
        <v>17066787000</v>
      </c>
      <c r="J677" s="303">
        <v>16666050784</v>
      </c>
      <c r="K677" s="304">
        <f t="shared" si="40"/>
        <v>0.97651952789942242</v>
      </c>
      <c r="L677" s="303">
        <v>16258246116</v>
      </c>
      <c r="M677" s="304">
        <f t="shared" si="41"/>
        <v>0.95262489160965091</v>
      </c>
    </row>
    <row r="678" spans="1:13" x14ac:dyDescent="0.35">
      <c r="A678" s="301">
        <v>2018</v>
      </c>
      <c r="B678" s="301" t="s">
        <v>87</v>
      </c>
      <c r="C678" s="301" t="s">
        <v>48</v>
      </c>
      <c r="D678" s="302" t="s">
        <v>8</v>
      </c>
      <c r="E678" s="302" t="s">
        <v>228</v>
      </c>
      <c r="F678" s="301" t="s">
        <v>78</v>
      </c>
      <c r="G678" s="301" t="s">
        <v>77</v>
      </c>
      <c r="H678" s="303">
        <v>25165944000</v>
      </c>
      <c r="I678" s="303">
        <v>24839944000</v>
      </c>
      <c r="J678" s="303">
        <v>22870477977</v>
      </c>
      <c r="K678" s="304">
        <f t="shared" si="40"/>
        <v>0.9207137494754416</v>
      </c>
      <c r="L678" s="303">
        <v>13790538984</v>
      </c>
      <c r="M678" s="304">
        <f t="shared" si="41"/>
        <v>0.55517592889903455</v>
      </c>
    </row>
    <row r="679" spans="1:13" x14ac:dyDescent="0.35">
      <c r="A679" s="301">
        <v>2018</v>
      </c>
      <c r="B679" s="301" t="s">
        <v>87</v>
      </c>
      <c r="C679" s="301" t="s">
        <v>49</v>
      </c>
      <c r="D679" s="302" t="s">
        <v>18</v>
      </c>
      <c r="E679" s="302" t="s">
        <v>228</v>
      </c>
      <c r="F679" s="301" t="s">
        <v>76</v>
      </c>
      <c r="G679" s="301" t="s">
        <v>77</v>
      </c>
      <c r="H679" s="303">
        <v>66323100000</v>
      </c>
      <c r="I679" s="303">
        <v>65348100000</v>
      </c>
      <c r="J679" s="303">
        <v>61677617442</v>
      </c>
      <c r="K679" s="304">
        <f t="shared" si="40"/>
        <v>0.94383183967093154</v>
      </c>
      <c r="L679" s="303">
        <v>57658937130</v>
      </c>
      <c r="M679" s="304">
        <f t="shared" si="41"/>
        <v>0.8823353261992315</v>
      </c>
    </row>
    <row r="680" spans="1:13" x14ac:dyDescent="0.35">
      <c r="A680" s="301">
        <v>2018</v>
      </c>
      <c r="B680" s="301" t="s">
        <v>87</v>
      </c>
      <c r="C680" s="301" t="s">
        <v>49</v>
      </c>
      <c r="D680" s="302" t="s">
        <v>18</v>
      </c>
      <c r="E680" s="302" t="s">
        <v>228</v>
      </c>
      <c r="F680" s="301" t="s">
        <v>79</v>
      </c>
      <c r="G680" s="301" t="s">
        <v>77</v>
      </c>
      <c r="H680" s="303">
        <v>0</v>
      </c>
      <c r="I680" s="303">
        <v>0</v>
      </c>
      <c r="J680" s="303">
        <v>0</v>
      </c>
      <c r="K680" s="304">
        <v>0</v>
      </c>
      <c r="L680" s="303">
        <v>0</v>
      </c>
      <c r="M680" s="304">
        <v>0</v>
      </c>
    </row>
    <row r="681" spans="1:13" x14ac:dyDescent="0.35">
      <c r="A681" s="301">
        <v>2018</v>
      </c>
      <c r="B681" s="301" t="s">
        <v>87</v>
      </c>
      <c r="C681" s="301" t="s">
        <v>49</v>
      </c>
      <c r="D681" s="302" t="s">
        <v>18</v>
      </c>
      <c r="E681" s="302" t="s">
        <v>228</v>
      </c>
      <c r="F681" s="301" t="s">
        <v>78</v>
      </c>
      <c r="G681" s="301" t="s">
        <v>77</v>
      </c>
      <c r="H681" s="303">
        <v>2606142387000</v>
      </c>
      <c r="I681" s="303">
        <v>2316854423371</v>
      </c>
      <c r="J681" s="303">
        <v>1308102959182</v>
      </c>
      <c r="K681" s="304">
        <f t="shared" si="40"/>
        <v>0.56460300051080603</v>
      </c>
      <c r="L681" s="303">
        <v>499503451680</v>
      </c>
      <c r="M681" s="304">
        <f t="shared" si="41"/>
        <v>0.21559552755724182</v>
      </c>
    </row>
    <row r="682" spans="1:13" x14ac:dyDescent="0.35">
      <c r="A682" s="301">
        <v>2018</v>
      </c>
      <c r="B682" s="301" t="s">
        <v>87</v>
      </c>
      <c r="C682" s="301" t="s">
        <v>49</v>
      </c>
      <c r="D682" s="302" t="s">
        <v>18</v>
      </c>
      <c r="E682" s="302" t="s">
        <v>228</v>
      </c>
      <c r="F682" s="301" t="s">
        <v>80</v>
      </c>
      <c r="G682" s="301" t="s">
        <v>77</v>
      </c>
      <c r="H682" s="303">
        <v>0</v>
      </c>
      <c r="I682" s="303">
        <v>0</v>
      </c>
      <c r="J682" s="303">
        <v>0</v>
      </c>
      <c r="K682" s="304">
        <v>0</v>
      </c>
      <c r="L682" s="303">
        <v>0</v>
      </c>
      <c r="M682" s="304">
        <v>0</v>
      </c>
    </row>
    <row r="683" spans="1:13" x14ac:dyDescent="0.35">
      <c r="A683" s="301">
        <v>2018</v>
      </c>
      <c r="B683" s="301" t="s">
        <v>87</v>
      </c>
      <c r="C683" s="301" t="s">
        <v>50</v>
      </c>
      <c r="D683" s="302" t="s">
        <v>16</v>
      </c>
      <c r="E683" s="302" t="s">
        <v>228</v>
      </c>
      <c r="F683" s="301" t="s">
        <v>76</v>
      </c>
      <c r="G683" s="301" t="s">
        <v>77</v>
      </c>
      <c r="H683" s="303">
        <v>405284459000</v>
      </c>
      <c r="I683" s="303">
        <v>348005845926</v>
      </c>
      <c r="J683" s="303">
        <v>343834135029</v>
      </c>
      <c r="K683" s="304">
        <f t="shared" si="40"/>
        <v>0.98801252638184967</v>
      </c>
      <c r="L683" s="303">
        <v>343513661065</v>
      </c>
      <c r="M683" s="304">
        <f t="shared" si="41"/>
        <v>0.98709163965609004</v>
      </c>
    </row>
    <row r="684" spans="1:13" x14ac:dyDescent="0.35">
      <c r="A684" s="301">
        <v>2018</v>
      </c>
      <c r="B684" s="301" t="s">
        <v>87</v>
      </c>
      <c r="C684" s="301" t="s">
        <v>50</v>
      </c>
      <c r="D684" s="302" t="s">
        <v>16</v>
      </c>
      <c r="E684" s="302" t="s">
        <v>228</v>
      </c>
      <c r="F684" s="301" t="s">
        <v>79</v>
      </c>
      <c r="G684" s="301" t="s">
        <v>77</v>
      </c>
      <c r="H684" s="303">
        <v>257295216000</v>
      </c>
      <c r="I684" s="303">
        <v>207295216000</v>
      </c>
      <c r="J684" s="303">
        <v>195829837000</v>
      </c>
      <c r="K684" s="304">
        <f t="shared" si="40"/>
        <v>0.94469057597547257</v>
      </c>
      <c r="L684" s="303">
        <v>195829837000</v>
      </c>
      <c r="M684" s="304">
        <f t="shared" si="41"/>
        <v>0.94469057597547257</v>
      </c>
    </row>
    <row r="685" spans="1:13" x14ac:dyDescent="0.35">
      <c r="A685" s="301">
        <v>2018</v>
      </c>
      <c r="B685" s="301" t="s">
        <v>87</v>
      </c>
      <c r="C685" s="301" t="s">
        <v>50</v>
      </c>
      <c r="D685" s="302" t="s">
        <v>16</v>
      </c>
      <c r="E685" s="302" t="s">
        <v>228</v>
      </c>
      <c r="F685" s="301" t="s">
        <v>78</v>
      </c>
      <c r="G685" s="301" t="s">
        <v>77</v>
      </c>
      <c r="H685" s="303">
        <v>4700105000</v>
      </c>
      <c r="I685" s="303">
        <v>4617105000</v>
      </c>
      <c r="J685" s="303">
        <v>3656744116</v>
      </c>
      <c r="K685" s="304">
        <f t="shared" si="40"/>
        <v>0.79199934071241607</v>
      </c>
      <c r="L685" s="303">
        <v>3196618559</v>
      </c>
      <c r="M685" s="304">
        <f t="shared" si="41"/>
        <v>0.69234261707281941</v>
      </c>
    </row>
    <row r="686" spans="1:13" x14ac:dyDescent="0.35">
      <c r="A686" s="301">
        <v>2018</v>
      </c>
      <c r="B686" s="301" t="s">
        <v>87</v>
      </c>
      <c r="C686" s="301" t="s">
        <v>51</v>
      </c>
      <c r="D686" s="302" t="s">
        <v>15</v>
      </c>
      <c r="E686" s="302" t="s">
        <v>228</v>
      </c>
      <c r="F686" s="301" t="s">
        <v>76</v>
      </c>
      <c r="G686" s="301" t="s">
        <v>77</v>
      </c>
      <c r="H686" s="303">
        <v>10855923000</v>
      </c>
      <c r="I686" s="303">
        <v>11107923000</v>
      </c>
      <c r="J686" s="303">
        <v>10901994634</v>
      </c>
      <c r="K686" s="304">
        <f t="shared" si="40"/>
        <v>0.98146112770137139</v>
      </c>
      <c r="L686" s="303">
        <v>10555393976</v>
      </c>
      <c r="M686" s="304">
        <f t="shared" si="41"/>
        <v>0.95025811540105198</v>
      </c>
    </row>
    <row r="687" spans="1:13" x14ac:dyDescent="0.35">
      <c r="A687" s="301">
        <v>2018</v>
      </c>
      <c r="B687" s="301" t="s">
        <v>87</v>
      </c>
      <c r="C687" s="301" t="s">
        <v>51</v>
      </c>
      <c r="D687" s="302" t="s">
        <v>15</v>
      </c>
      <c r="E687" s="302" t="s">
        <v>228</v>
      </c>
      <c r="F687" s="301" t="s">
        <v>78</v>
      </c>
      <c r="G687" s="301" t="s">
        <v>77</v>
      </c>
      <c r="H687" s="303">
        <v>82807257000</v>
      </c>
      <c r="I687" s="303">
        <v>84553257000</v>
      </c>
      <c r="J687" s="303">
        <v>76658560118</v>
      </c>
      <c r="K687" s="304">
        <f t="shared" si="40"/>
        <v>0.90663048163833593</v>
      </c>
      <c r="L687" s="303">
        <v>56663909255</v>
      </c>
      <c r="M687" s="304">
        <f t="shared" si="41"/>
        <v>0.67015643471900788</v>
      </c>
    </row>
    <row r="688" spans="1:13" x14ac:dyDescent="0.35">
      <c r="A688" s="301">
        <v>2018</v>
      </c>
      <c r="B688" s="301" t="s">
        <v>87</v>
      </c>
      <c r="C688" s="301" t="s">
        <v>52</v>
      </c>
      <c r="D688" s="302" t="s">
        <v>9</v>
      </c>
      <c r="E688" s="302" t="s">
        <v>228</v>
      </c>
      <c r="F688" s="301" t="s">
        <v>76</v>
      </c>
      <c r="G688" s="301" t="s">
        <v>77</v>
      </c>
      <c r="H688" s="303">
        <v>33979100000</v>
      </c>
      <c r="I688" s="303">
        <v>33979100000</v>
      </c>
      <c r="J688" s="303">
        <v>30883024072</v>
      </c>
      <c r="K688" s="304">
        <f t="shared" si="40"/>
        <v>0.90888293309710966</v>
      </c>
      <c r="L688" s="303">
        <v>29109214905</v>
      </c>
      <c r="M688" s="304">
        <f t="shared" si="41"/>
        <v>0.85667998578537985</v>
      </c>
    </row>
    <row r="689" spans="1:13" x14ac:dyDescent="0.35">
      <c r="A689" s="301">
        <v>2018</v>
      </c>
      <c r="B689" s="301" t="s">
        <v>87</v>
      </c>
      <c r="C689" s="301" t="s">
        <v>52</v>
      </c>
      <c r="D689" s="302" t="s">
        <v>9</v>
      </c>
      <c r="E689" s="302" t="s">
        <v>228</v>
      </c>
      <c r="F689" s="301" t="s">
        <v>79</v>
      </c>
      <c r="G689" s="301" t="s">
        <v>77</v>
      </c>
      <c r="H689" s="303">
        <v>0</v>
      </c>
      <c r="I689" s="303">
        <v>0</v>
      </c>
      <c r="J689" s="303">
        <v>0</v>
      </c>
      <c r="K689" s="304">
        <v>0</v>
      </c>
      <c r="L689" s="303">
        <v>0</v>
      </c>
      <c r="M689" s="304">
        <v>0</v>
      </c>
    </row>
    <row r="690" spans="1:13" x14ac:dyDescent="0.35">
      <c r="A690" s="301">
        <v>2018</v>
      </c>
      <c r="B690" s="301" t="s">
        <v>87</v>
      </c>
      <c r="C690" s="301" t="s">
        <v>52</v>
      </c>
      <c r="D690" s="302" t="s">
        <v>9</v>
      </c>
      <c r="E690" s="302" t="s">
        <v>228</v>
      </c>
      <c r="F690" s="301" t="s">
        <v>78</v>
      </c>
      <c r="G690" s="301" t="s">
        <v>77</v>
      </c>
      <c r="H690" s="303">
        <v>543159915000</v>
      </c>
      <c r="I690" s="303">
        <v>635058552816</v>
      </c>
      <c r="J690" s="303">
        <v>612026234233</v>
      </c>
      <c r="K690" s="304">
        <f t="shared" ref="K690:K714" si="42">+J690/I690</f>
        <v>0.96373197639671293</v>
      </c>
      <c r="L690" s="303">
        <v>285078864677</v>
      </c>
      <c r="M690" s="304">
        <f t="shared" ref="M690:M714" si="43">+L690/I690</f>
        <v>0.44890170113116784</v>
      </c>
    </row>
    <row r="691" spans="1:13" x14ac:dyDescent="0.35">
      <c r="A691" s="301">
        <v>2018</v>
      </c>
      <c r="B691" s="301" t="s">
        <v>87</v>
      </c>
      <c r="C691" s="301" t="s">
        <v>53</v>
      </c>
      <c r="D691" s="302" t="s">
        <v>9</v>
      </c>
      <c r="E691" s="302" t="s">
        <v>228</v>
      </c>
      <c r="F691" s="301" t="s">
        <v>76</v>
      </c>
      <c r="G691" s="301" t="s">
        <v>77</v>
      </c>
      <c r="H691" s="303">
        <v>5925090000</v>
      </c>
      <c r="I691" s="303">
        <v>5907090000</v>
      </c>
      <c r="J691" s="303">
        <v>5726359325</v>
      </c>
      <c r="K691" s="304">
        <f t="shared" si="42"/>
        <v>0.96940444872179021</v>
      </c>
      <c r="L691" s="303">
        <v>5572776483</v>
      </c>
      <c r="M691" s="304">
        <f t="shared" si="43"/>
        <v>0.94340470231535323</v>
      </c>
    </row>
    <row r="692" spans="1:13" x14ac:dyDescent="0.35">
      <c r="A692" s="301">
        <v>2018</v>
      </c>
      <c r="B692" s="301" t="s">
        <v>87</v>
      </c>
      <c r="C692" s="301" t="s">
        <v>53</v>
      </c>
      <c r="D692" s="302" t="s">
        <v>9</v>
      </c>
      <c r="E692" s="302" t="s">
        <v>228</v>
      </c>
      <c r="F692" s="301" t="s">
        <v>78</v>
      </c>
      <c r="G692" s="301" t="s">
        <v>77</v>
      </c>
      <c r="H692" s="303">
        <v>31880047000</v>
      </c>
      <c r="I692" s="303">
        <v>31219776704</v>
      </c>
      <c r="J692" s="303">
        <v>30130436872</v>
      </c>
      <c r="K692" s="304">
        <f t="shared" si="42"/>
        <v>0.96510737913572486</v>
      </c>
      <c r="L692" s="303">
        <v>21197511071</v>
      </c>
      <c r="M692" s="304">
        <f t="shared" si="43"/>
        <v>0.67897702382618552</v>
      </c>
    </row>
    <row r="693" spans="1:13" x14ac:dyDescent="0.35">
      <c r="A693" s="301">
        <v>2018</v>
      </c>
      <c r="B693" s="301" t="s">
        <v>87</v>
      </c>
      <c r="C693" s="301" t="s">
        <v>54</v>
      </c>
      <c r="D693" s="302" t="s">
        <v>17</v>
      </c>
      <c r="E693" s="302" t="s">
        <v>228</v>
      </c>
      <c r="F693" s="301" t="s">
        <v>76</v>
      </c>
      <c r="G693" s="301" t="s">
        <v>77</v>
      </c>
      <c r="H693" s="303">
        <v>14001924000</v>
      </c>
      <c r="I693" s="303">
        <v>14001924000</v>
      </c>
      <c r="J693" s="303">
        <v>12124483050</v>
      </c>
      <c r="K693" s="304">
        <f t="shared" si="42"/>
        <v>0.8659155020410052</v>
      </c>
      <c r="L693" s="303">
        <v>11837566824</v>
      </c>
      <c r="M693" s="304">
        <f t="shared" si="43"/>
        <v>0.84542430197450003</v>
      </c>
    </row>
    <row r="694" spans="1:13" x14ac:dyDescent="0.35">
      <c r="A694" s="301">
        <v>2018</v>
      </c>
      <c r="B694" s="301" t="s">
        <v>87</v>
      </c>
      <c r="C694" s="301" t="s">
        <v>54</v>
      </c>
      <c r="D694" s="302" t="s">
        <v>17</v>
      </c>
      <c r="E694" s="302" t="s">
        <v>228</v>
      </c>
      <c r="F694" s="301" t="s">
        <v>78</v>
      </c>
      <c r="G694" s="301" t="s">
        <v>77</v>
      </c>
      <c r="H694" s="303">
        <v>86419359000</v>
      </c>
      <c r="I694" s="303">
        <v>85346359000</v>
      </c>
      <c r="J694" s="303">
        <v>82861649709</v>
      </c>
      <c r="K694" s="304">
        <f t="shared" si="42"/>
        <v>0.97088675697342874</v>
      </c>
      <c r="L694" s="303">
        <v>71912631004</v>
      </c>
      <c r="M694" s="304">
        <f t="shared" si="43"/>
        <v>0.84259752667363352</v>
      </c>
    </row>
    <row r="695" spans="1:13" x14ac:dyDescent="0.35">
      <c r="A695" s="301">
        <v>2018</v>
      </c>
      <c r="B695" s="301" t="s">
        <v>87</v>
      </c>
      <c r="C695" s="301" t="s">
        <v>55</v>
      </c>
      <c r="D695" s="302" t="s">
        <v>9</v>
      </c>
      <c r="E695" s="302" t="s">
        <v>228</v>
      </c>
      <c r="F695" s="301" t="s">
        <v>76</v>
      </c>
      <c r="G695" s="301" t="s">
        <v>77</v>
      </c>
      <c r="H695" s="303">
        <v>4569880000</v>
      </c>
      <c r="I695" s="303">
        <v>4569880000</v>
      </c>
      <c r="J695" s="303">
        <v>4356239782</v>
      </c>
      <c r="K695" s="304">
        <f t="shared" si="42"/>
        <v>0.95325036587393974</v>
      </c>
      <c r="L695" s="303">
        <v>4272205505</v>
      </c>
      <c r="M695" s="304">
        <f t="shared" si="43"/>
        <v>0.93486163859882532</v>
      </c>
    </row>
    <row r="696" spans="1:13" x14ac:dyDescent="0.35">
      <c r="A696" s="301">
        <v>2018</v>
      </c>
      <c r="B696" s="301" t="s">
        <v>87</v>
      </c>
      <c r="C696" s="301" t="s">
        <v>55</v>
      </c>
      <c r="D696" s="302" t="s">
        <v>9</v>
      </c>
      <c r="E696" s="302" t="s">
        <v>228</v>
      </c>
      <c r="F696" s="301" t="s">
        <v>78</v>
      </c>
      <c r="G696" s="301" t="s">
        <v>77</v>
      </c>
      <c r="H696" s="303">
        <v>6598709000</v>
      </c>
      <c r="I696" s="303">
        <v>6598709000</v>
      </c>
      <c r="J696" s="303">
        <v>6327593093</v>
      </c>
      <c r="K696" s="304">
        <f t="shared" si="42"/>
        <v>0.95891379556213197</v>
      </c>
      <c r="L696" s="303">
        <v>5838598717</v>
      </c>
      <c r="M696" s="304">
        <f t="shared" si="43"/>
        <v>0.88480924329289257</v>
      </c>
    </row>
    <row r="697" spans="1:13" x14ac:dyDescent="0.35">
      <c r="A697" s="301">
        <v>2018</v>
      </c>
      <c r="B697" s="301" t="s">
        <v>87</v>
      </c>
      <c r="C697" s="301" t="s">
        <v>56</v>
      </c>
      <c r="D697" s="302" t="s">
        <v>9</v>
      </c>
      <c r="E697" s="302" t="s">
        <v>228</v>
      </c>
      <c r="F697" s="301" t="s">
        <v>76</v>
      </c>
      <c r="G697" s="301" t="s">
        <v>77</v>
      </c>
      <c r="H697" s="303">
        <v>24976718000</v>
      </c>
      <c r="I697" s="303">
        <v>24976718000</v>
      </c>
      <c r="J697" s="303">
        <v>24320029616</v>
      </c>
      <c r="K697" s="304">
        <f t="shared" si="42"/>
        <v>0.97370797940706222</v>
      </c>
      <c r="L697" s="303">
        <v>23885657949</v>
      </c>
      <c r="M697" s="304">
        <f t="shared" si="43"/>
        <v>0.95631691677825725</v>
      </c>
    </row>
    <row r="698" spans="1:13" x14ac:dyDescent="0.35">
      <c r="A698" s="301">
        <v>2018</v>
      </c>
      <c r="B698" s="301" t="s">
        <v>87</v>
      </c>
      <c r="C698" s="301" t="s">
        <v>56</v>
      </c>
      <c r="D698" s="302" t="s">
        <v>9</v>
      </c>
      <c r="E698" s="302" t="s">
        <v>228</v>
      </c>
      <c r="F698" s="301" t="s">
        <v>78</v>
      </c>
      <c r="G698" s="301" t="s">
        <v>77</v>
      </c>
      <c r="H698" s="303">
        <v>34275808000</v>
      </c>
      <c r="I698" s="303">
        <v>34275808000</v>
      </c>
      <c r="J698" s="303">
        <v>34158173124</v>
      </c>
      <c r="K698" s="304">
        <f t="shared" si="42"/>
        <v>0.99656799116157957</v>
      </c>
      <c r="L698" s="303">
        <v>30478392736</v>
      </c>
      <c r="M698" s="304">
        <f t="shared" si="43"/>
        <v>0.88921004388868086</v>
      </c>
    </row>
    <row r="699" spans="1:13" x14ac:dyDescent="0.35">
      <c r="A699" s="301">
        <v>2018</v>
      </c>
      <c r="B699" s="301" t="s">
        <v>87</v>
      </c>
      <c r="C699" s="301" t="s">
        <v>57</v>
      </c>
      <c r="D699" s="302" t="s">
        <v>22</v>
      </c>
      <c r="E699" s="302" t="s">
        <v>228</v>
      </c>
      <c r="F699" s="301" t="s">
        <v>76</v>
      </c>
      <c r="G699" s="301" t="s">
        <v>77</v>
      </c>
      <c r="H699" s="303">
        <v>9754600000</v>
      </c>
      <c r="I699" s="303">
        <v>9601600000</v>
      </c>
      <c r="J699" s="303">
        <v>7882195667</v>
      </c>
      <c r="K699" s="304">
        <f t="shared" si="42"/>
        <v>0.82092522777453758</v>
      </c>
      <c r="L699" s="303">
        <v>5857865667</v>
      </c>
      <c r="M699" s="304">
        <f t="shared" si="43"/>
        <v>0.61009265820279956</v>
      </c>
    </row>
    <row r="700" spans="1:13" x14ac:dyDescent="0.35">
      <c r="A700" s="301">
        <v>2018</v>
      </c>
      <c r="B700" s="301" t="s">
        <v>87</v>
      </c>
      <c r="C700" s="301" t="s">
        <v>57</v>
      </c>
      <c r="D700" s="302" t="s">
        <v>22</v>
      </c>
      <c r="E700" s="302" t="s">
        <v>228</v>
      </c>
      <c r="F700" s="301" t="s">
        <v>79</v>
      </c>
      <c r="G700" s="301" t="s">
        <v>77</v>
      </c>
      <c r="H700" s="303">
        <v>0</v>
      </c>
      <c r="I700" s="303">
        <v>0</v>
      </c>
      <c r="J700" s="303">
        <v>0</v>
      </c>
      <c r="K700" s="304">
        <v>0</v>
      </c>
      <c r="L700" s="303">
        <v>0</v>
      </c>
      <c r="M700" s="304">
        <v>0</v>
      </c>
    </row>
    <row r="701" spans="1:13" x14ac:dyDescent="0.35">
      <c r="A701" s="301">
        <v>2018</v>
      </c>
      <c r="B701" s="301" t="s">
        <v>87</v>
      </c>
      <c r="C701" s="301" t="s">
        <v>57</v>
      </c>
      <c r="D701" s="302" t="s">
        <v>22</v>
      </c>
      <c r="E701" s="302" t="s">
        <v>228</v>
      </c>
      <c r="F701" s="301" t="s">
        <v>78</v>
      </c>
      <c r="G701" s="301" t="s">
        <v>77</v>
      </c>
      <c r="H701" s="303">
        <v>0</v>
      </c>
      <c r="I701" s="303">
        <v>0</v>
      </c>
      <c r="J701" s="303">
        <v>0</v>
      </c>
      <c r="K701" s="304">
        <v>0</v>
      </c>
      <c r="L701" s="303">
        <v>0</v>
      </c>
      <c r="M701" s="304">
        <v>0</v>
      </c>
    </row>
    <row r="702" spans="1:13" x14ac:dyDescent="0.35">
      <c r="A702" s="301">
        <v>2018</v>
      </c>
      <c r="B702" s="301" t="s">
        <v>87</v>
      </c>
      <c r="C702" s="301" t="s">
        <v>58</v>
      </c>
      <c r="D702" s="302" t="s">
        <v>8</v>
      </c>
      <c r="E702" s="302" t="s">
        <v>228</v>
      </c>
      <c r="F702" s="301" t="s">
        <v>76</v>
      </c>
      <c r="G702" s="301" t="s">
        <v>77</v>
      </c>
      <c r="H702" s="303">
        <v>7415370000</v>
      </c>
      <c r="I702" s="303">
        <v>7415370000</v>
      </c>
      <c r="J702" s="303">
        <v>7045485143</v>
      </c>
      <c r="K702" s="304">
        <f t="shared" si="42"/>
        <v>0.95011916370996996</v>
      </c>
      <c r="L702" s="303">
        <v>6935721326</v>
      </c>
      <c r="M702" s="304">
        <f t="shared" si="43"/>
        <v>0.93531696004380094</v>
      </c>
    </row>
    <row r="703" spans="1:13" x14ac:dyDescent="0.35">
      <c r="A703" s="301">
        <v>2018</v>
      </c>
      <c r="B703" s="301" t="s">
        <v>87</v>
      </c>
      <c r="C703" s="301" t="s">
        <v>58</v>
      </c>
      <c r="D703" s="302" t="s">
        <v>8</v>
      </c>
      <c r="E703" s="302" t="s">
        <v>228</v>
      </c>
      <c r="F703" s="301" t="s">
        <v>78</v>
      </c>
      <c r="G703" s="301" t="s">
        <v>77</v>
      </c>
      <c r="H703" s="303">
        <v>42086423000</v>
      </c>
      <c r="I703" s="303">
        <v>46309712507</v>
      </c>
      <c r="J703" s="303">
        <v>40829477263</v>
      </c>
      <c r="K703" s="304">
        <f t="shared" si="42"/>
        <v>0.8816612121448254</v>
      </c>
      <c r="L703" s="303">
        <v>27194185386</v>
      </c>
      <c r="M703" s="304">
        <f t="shared" si="43"/>
        <v>0.58722423253846434</v>
      </c>
    </row>
    <row r="704" spans="1:13" x14ac:dyDescent="0.35">
      <c r="A704" s="301">
        <v>2018</v>
      </c>
      <c r="B704" s="301" t="s">
        <v>87</v>
      </c>
      <c r="C704" s="301" t="s">
        <v>59</v>
      </c>
      <c r="D704" s="302" t="s">
        <v>11</v>
      </c>
      <c r="E704" s="302" t="s">
        <v>228</v>
      </c>
      <c r="F704" s="301" t="s">
        <v>76</v>
      </c>
      <c r="G704" s="301" t="s">
        <v>77</v>
      </c>
      <c r="H704" s="303">
        <v>5857095000</v>
      </c>
      <c r="I704" s="303">
        <v>5857095000</v>
      </c>
      <c r="J704" s="303">
        <v>5563093329</v>
      </c>
      <c r="K704" s="304">
        <f t="shared" si="42"/>
        <v>0.94980418261954092</v>
      </c>
      <c r="L704" s="303">
        <v>5485785781</v>
      </c>
      <c r="M704" s="304">
        <f t="shared" si="43"/>
        <v>0.93660522511586375</v>
      </c>
    </row>
    <row r="705" spans="1:13" x14ac:dyDescent="0.35">
      <c r="A705" s="301">
        <v>2018</v>
      </c>
      <c r="B705" s="301" t="s">
        <v>87</v>
      </c>
      <c r="C705" s="301" t="s">
        <v>59</v>
      </c>
      <c r="D705" s="302" t="s">
        <v>11</v>
      </c>
      <c r="E705" s="302" t="s">
        <v>228</v>
      </c>
      <c r="F705" s="301" t="s">
        <v>78</v>
      </c>
      <c r="G705" s="301" t="s">
        <v>77</v>
      </c>
      <c r="H705" s="303">
        <v>5180365000</v>
      </c>
      <c r="I705" s="303">
        <v>6911692484</v>
      </c>
      <c r="J705" s="303">
        <v>6895463756</v>
      </c>
      <c r="K705" s="304">
        <f t="shared" si="42"/>
        <v>0.99765198928662291</v>
      </c>
      <c r="L705" s="303">
        <v>6871046871</v>
      </c>
      <c r="M705" s="304">
        <f t="shared" si="43"/>
        <v>0.99411929667095411</v>
      </c>
    </row>
    <row r="706" spans="1:13" x14ac:dyDescent="0.35">
      <c r="A706" s="301">
        <v>2018</v>
      </c>
      <c r="B706" s="301" t="s">
        <v>87</v>
      </c>
      <c r="C706" s="301" t="s">
        <v>60</v>
      </c>
      <c r="D706" s="302" t="s">
        <v>14</v>
      </c>
      <c r="E706" s="302" t="s">
        <v>228</v>
      </c>
      <c r="F706" s="301" t="s">
        <v>76</v>
      </c>
      <c r="G706" s="301" t="s">
        <v>77</v>
      </c>
      <c r="H706" s="303">
        <v>15377043000</v>
      </c>
      <c r="I706" s="303">
        <v>15218043000</v>
      </c>
      <c r="J706" s="303">
        <v>14599311197</v>
      </c>
      <c r="K706" s="304">
        <f t="shared" si="42"/>
        <v>0.9593422227154963</v>
      </c>
      <c r="L706" s="303">
        <v>14028075074</v>
      </c>
      <c r="M706" s="304">
        <f t="shared" si="43"/>
        <v>0.92180545645718048</v>
      </c>
    </row>
    <row r="707" spans="1:13" x14ac:dyDescent="0.35">
      <c r="A707" s="301">
        <v>2018</v>
      </c>
      <c r="B707" s="301" t="s">
        <v>87</v>
      </c>
      <c r="C707" s="301" t="s">
        <v>60</v>
      </c>
      <c r="D707" s="302" t="s">
        <v>14</v>
      </c>
      <c r="E707" s="302" t="s">
        <v>228</v>
      </c>
      <c r="F707" s="301" t="s">
        <v>78</v>
      </c>
      <c r="G707" s="301" t="s">
        <v>77</v>
      </c>
      <c r="H707" s="303">
        <v>21558893000</v>
      </c>
      <c r="I707" s="303">
        <v>21558893000</v>
      </c>
      <c r="J707" s="303">
        <v>21508165897</v>
      </c>
      <c r="K707" s="304">
        <f t="shared" si="42"/>
        <v>0.99764704509642499</v>
      </c>
      <c r="L707" s="303">
        <v>19242994156</v>
      </c>
      <c r="M707" s="304">
        <f t="shared" si="43"/>
        <v>0.89257802596821645</v>
      </c>
    </row>
    <row r="708" spans="1:13" x14ac:dyDescent="0.35">
      <c r="A708" s="301">
        <v>2018</v>
      </c>
      <c r="B708" s="301" t="s">
        <v>87</v>
      </c>
      <c r="C708" s="301" t="s">
        <v>61</v>
      </c>
      <c r="D708" s="302" t="s">
        <v>10</v>
      </c>
      <c r="E708" s="302" t="s">
        <v>228</v>
      </c>
      <c r="F708" s="301" t="s">
        <v>76</v>
      </c>
      <c r="G708" s="301" t="s">
        <v>77</v>
      </c>
      <c r="H708" s="303">
        <v>7090197000</v>
      </c>
      <c r="I708" s="303">
        <v>7090197000</v>
      </c>
      <c r="J708" s="303">
        <v>6703338748</v>
      </c>
      <c r="K708" s="304">
        <f t="shared" si="42"/>
        <v>0.9454375877003135</v>
      </c>
      <c r="L708" s="303">
        <v>6570132773</v>
      </c>
      <c r="M708" s="304">
        <f t="shared" si="43"/>
        <v>0.92665024300453147</v>
      </c>
    </row>
    <row r="709" spans="1:13" x14ac:dyDescent="0.35">
      <c r="A709" s="301">
        <v>2018</v>
      </c>
      <c r="B709" s="301" t="s">
        <v>87</v>
      </c>
      <c r="C709" s="301" t="s">
        <v>61</v>
      </c>
      <c r="D709" s="302" t="s">
        <v>10</v>
      </c>
      <c r="E709" s="302" t="s">
        <v>228</v>
      </c>
      <c r="F709" s="301" t="s">
        <v>78</v>
      </c>
      <c r="G709" s="301" t="s">
        <v>77</v>
      </c>
      <c r="H709" s="303">
        <v>13266433000</v>
      </c>
      <c r="I709" s="303">
        <v>13181433000</v>
      </c>
      <c r="J709" s="303">
        <v>13095504815</v>
      </c>
      <c r="K709" s="304">
        <f t="shared" si="42"/>
        <v>0.99348111961726771</v>
      </c>
      <c r="L709" s="303">
        <v>11060445577</v>
      </c>
      <c r="M709" s="304">
        <f t="shared" si="43"/>
        <v>0.83909280402214237</v>
      </c>
    </row>
    <row r="710" spans="1:13" x14ac:dyDescent="0.35">
      <c r="A710" s="301">
        <v>2018</v>
      </c>
      <c r="B710" s="301" t="s">
        <v>87</v>
      </c>
      <c r="C710" s="301" t="s">
        <v>61</v>
      </c>
      <c r="D710" s="302" t="s">
        <v>10</v>
      </c>
      <c r="E710" s="302" t="s">
        <v>228</v>
      </c>
      <c r="F710" s="301" t="s">
        <v>80</v>
      </c>
      <c r="G710" s="301" t="s">
        <v>77</v>
      </c>
      <c r="H710" s="303">
        <v>0</v>
      </c>
      <c r="I710" s="303">
        <v>0</v>
      </c>
      <c r="J710" s="303">
        <v>0</v>
      </c>
      <c r="K710" s="304">
        <v>0</v>
      </c>
      <c r="L710" s="303">
        <v>0</v>
      </c>
      <c r="M710" s="304">
        <v>0</v>
      </c>
    </row>
    <row r="711" spans="1:13" x14ac:dyDescent="0.35">
      <c r="A711" s="301">
        <v>2018</v>
      </c>
      <c r="B711" s="301" t="s">
        <v>87</v>
      </c>
      <c r="C711" s="301" t="s">
        <v>62</v>
      </c>
      <c r="D711" s="302" t="s">
        <v>9</v>
      </c>
      <c r="E711" s="302" t="s">
        <v>228</v>
      </c>
      <c r="F711" s="301" t="s">
        <v>76</v>
      </c>
      <c r="G711" s="301" t="s">
        <v>77</v>
      </c>
      <c r="H711" s="303">
        <v>12092303000</v>
      </c>
      <c r="I711" s="303">
        <v>11451303000</v>
      </c>
      <c r="J711" s="303">
        <v>10932411635</v>
      </c>
      <c r="K711" s="304">
        <f t="shared" si="42"/>
        <v>0.95468713342053735</v>
      </c>
      <c r="L711" s="303">
        <v>10591355128</v>
      </c>
      <c r="M711" s="304">
        <f t="shared" si="43"/>
        <v>0.92490392822546041</v>
      </c>
    </row>
    <row r="712" spans="1:13" x14ac:dyDescent="0.35">
      <c r="A712" s="301">
        <v>2018</v>
      </c>
      <c r="B712" s="301" t="s">
        <v>87</v>
      </c>
      <c r="C712" s="301" t="s">
        <v>62</v>
      </c>
      <c r="D712" s="302" t="s">
        <v>9</v>
      </c>
      <c r="E712" s="302" t="s">
        <v>228</v>
      </c>
      <c r="F712" s="301" t="s">
        <v>78</v>
      </c>
      <c r="G712" s="301" t="s">
        <v>77</v>
      </c>
      <c r="H712" s="303">
        <v>115893965000</v>
      </c>
      <c r="I712" s="303">
        <v>122283872674</v>
      </c>
      <c r="J712" s="303">
        <v>118847787821</v>
      </c>
      <c r="K712" s="304">
        <f t="shared" si="42"/>
        <v>0.97190075209541038</v>
      </c>
      <c r="L712" s="303">
        <v>103948844867</v>
      </c>
      <c r="M712" s="304">
        <f t="shared" si="43"/>
        <v>0.85006176688662893</v>
      </c>
    </row>
    <row r="713" spans="1:13" x14ac:dyDescent="0.35">
      <c r="A713" s="301">
        <v>2018</v>
      </c>
      <c r="B713" s="301" t="s">
        <v>87</v>
      </c>
      <c r="C713" s="301" t="s">
        <v>63</v>
      </c>
      <c r="D713" s="302" t="s">
        <v>16</v>
      </c>
      <c r="E713" s="302" t="s">
        <v>228</v>
      </c>
      <c r="F713" s="301" t="s">
        <v>76</v>
      </c>
      <c r="G713" s="301" t="s">
        <v>77</v>
      </c>
      <c r="H713" s="303">
        <v>48002608000</v>
      </c>
      <c r="I713" s="303">
        <v>47768333273</v>
      </c>
      <c r="J713" s="303">
        <v>45820237229</v>
      </c>
      <c r="K713" s="304">
        <f t="shared" si="42"/>
        <v>0.95921783511125525</v>
      </c>
      <c r="L713" s="303">
        <v>44156297155</v>
      </c>
      <c r="M713" s="304">
        <f t="shared" si="43"/>
        <v>0.92438429665617783</v>
      </c>
    </row>
    <row r="714" spans="1:13" x14ac:dyDescent="0.35">
      <c r="A714" s="301">
        <v>2018</v>
      </c>
      <c r="B714" s="301" t="s">
        <v>87</v>
      </c>
      <c r="C714" s="301" t="s">
        <v>63</v>
      </c>
      <c r="D714" s="302" t="s">
        <v>16</v>
      </c>
      <c r="E714" s="302" t="s">
        <v>228</v>
      </c>
      <c r="F714" s="301" t="s">
        <v>78</v>
      </c>
      <c r="G714" s="301" t="s">
        <v>77</v>
      </c>
      <c r="H714" s="303">
        <v>25779031000</v>
      </c>
      <c r="I714" s="303">
        <v>25672031000</v>
      </c>
      <c r="J714" s="303">
        <v>22130746561</v>
      </c>
      <c r="K714" s="304">
        <f t="shared" si="42"/>
        <v>0.86205670914778809</v>
      </c>
      <c r="L714" s="303">
        <v>13544201948</v>
      </c>
      <c r="M714" s="304">
        <f t="shared" si="43"/>
        <v>0.52758591433611157</v>
      </c>
    </row>
    <row r="715" spans="1:13" x14ac:dyDescent="0.35">
      <c r="A715" s="301">
        <v>2018</v>
      </c>
      <c r="B715" s="301" t="s">
        <v>87</v>
      </c>
      <c r="C715" s="301" t="s">
        <v>63</v>
      </c>
      <c r="D715" s="302" t="s">
        <v>16</v>
      </c>
      <c r="E715" s="302" t="s">
        <v>228</v>
      </c>
      <c r="F715" s="301" t="s">
        <v>80</v>
      </c>
      <c r="G715" s="301" t="s">
        <v>77</v>
      </c>
      <c r="H715" s="303">
        <v>0</v>
      </c>
      <c r="I715" s="303">
        <v>0</v>
      </c>
      <c r="J715" s="303">
        <v>0</v>
      </c>
      <c r="K715" s="304">
        <v>0</v>
      </c>
      <c r="L715" s="303">
        <v>0</v>
      </c>
      <c r="M715" s="304">
        <v>0</v>
      </c>
    </row>
    <row r="716" spans="1:13" x14ac:dyDescent="0.35">
      <c r="A716" s="301">
        <v>2018</v>
      </c>
      <c r="B716" s="301" t="s">
        <v>87</v>
      </c>
      <c r="C716" s="301" t="s">
        <v>64</v>
      </c>
      <c r="D716" s="302" t="s">
        <v>18</v>
      </c>
      <c r="E716" s="302" t="s">
        <v>228</v>
      </c>
      <c r="F716" s="301" t="s">
        <v>76</v>
      </c>
      <c r="G716" s="301" t="s">
        <v>77</v>
      </c>
      <c r="H716" s="303">
        <v>26827676000</v>
      </c>
      <c r="I716" s="303">
        <v>26537676000</v>
      </c>
      <c r="J716" s="303">
        <v>21846260007</v>
      </c>
      <c r="K716" s="304">
        <f t="shared" ref="K716:K722" si="44">+J716/I716</f>
        <v>0.82321677327735854</v>
      </c>
      <c r="L716" s="303">
        <v>20199345203</v>
      </c>
      <c r="M716" s="304">
        <f t="shared" ref="M716:M727" si="45">+L716/I716</f>
        <v>0.76115727703511038</v>
      </c>
    </row>
    <row r="717" spans="1:13" x14ac:dyDescent="0.35">
      <c r="A717" s="301">
        <v>2018</v>
      </c>
      <c r="B717" s="301" t="s">
        <v>87</v>
      </c>
      <c r="C717" s="301" t="s">
        <v>64</v>
      </c>
      <c r="D717" s="302" t="s">
        <v>18</v>
      </c>
      <c r="E717" s="302" t="s">
        <v>228</v>
      </c>
      <c r="F717" s="301" t="s">
        <v>78</v>
      </c>
      <c r="G717" s="301" t="s">
        <v>77</v>
      </c>
      <c r="H717" s="303">
        <v>139140251000</v>
      </c>
      <c r="I717" s="303">
        <v>139102251000</v>
      </c>
      <c r="J717" s="303">
        <v>124147765540</v>
      </c>
      <c r="K717" s="304">
        <f t="shared" si="44"/>
        <v>0.89249285793369371</v>
      </c>
      <c r="L717" s="303">
        <v>63648603788</v>
      </c>
      <c r="M717" s="304">
        <f t="shared" si="45"/>
        <v>0.45756702950838662</v>
      </c>
    </row>
    <row r="718" spans="1:13" x14ac:dyDescent="0.35">
      <c r="A718" s="301">
        <v>2018</v>
      </c>
      <c r="B718" s="301" t="s">
        <v>87</v>
      </c>
      <c r="C718" s="301" t="s">
        <v>65</v>
      </c>
      <c r="D718" s="302" t="s">
        <v>15</v>
      </c>
      <c r="E718" s="302" t="s">
        <v>228</v>
      </c>
      <c r="F718" s="301" t="s">
        <v>76</v>
      </c>
      <c r="G718" s="301" t="s">
        <v>77</v>
      </c>
      <c r="H718" s="303">
        <v>243334653000</v>
      </c>
      <c r="I718" s="303">
        <v>243334653000</v>
      </c>
      <c r="J718" s="303">
        <v>237819224877</v>
      </c>
      <c r="K718" s="304">
        <f t="shared" si="44"/>
        <v>0.97733397995311422</v>
      </c>
      <c r="L718" s="303">
        <v>218548729009</v>
      </c>
      <c r="M718" s="304">
        <f t="shared" si="45"/>
        <v>0.89814059080602882</v>
      </c>
    </row>
    <row r="719" spans="1:13" x14ac:dyDescent="0.35">
      <c r="A719" s="301">
        <v>2018</v>
      </c>
      <c r="B719" s="301" t="s">
        <v>87</v>
      </c>
      <c r="C719" s="301" t="s">
        <v>65</v>
      </c>
      <c r="D719" s="302" t="s">
        <v>15</v>
      </c>
      <c r="E719" s="302" t="s">
        <v>228</v>
      </c>
      <c r="F719" s="301" t="s">
        <v>78</v>
      </c>
      <c r="G719" s="301" t="s">
        <v>77</v>
      </c>
      <c r="H719" s="303">
        <v>130516813000</v>
      </c>
      <c r="I719" s="303">
        <v>179515813000</v>
      </c>
      <c r="J719" s="303">
        <v>142768927780</v>
      </c>
      <c r="K719" s="304">
        <f t="shared" si="44"/>
        <v>0.7953000094760454</v>
      </c>
      <c r="L719" s="303">
        <v>67985546480</v>
      </c>
      <c r="M719" s="304">
        <f t="shared" si="45"/>
        <v>0.37871619966983078</v>
      </c>
    </row>
    <row r="720" spans="1:13" x14ac:dyDescent="0.35">
      <c r="A720" s="301">
        <v>2018</v>
      </c>
      <c r="B720" s="301" t="s">
        <v>87</v>
      </c>
      <c r="C720" s="301" t="s">
        <v>66</v>
      </c>
      <c r="D720" s="302" t="s">
        <v>8</v>
      </c>
      <c r="E720" s="302" t="s">
        <v>228</v>
      </c>
      <c r="F720" s="301" t="s">
        <v>76</v>
      </c>
      <c r="G720" s="301" t="s">
        <v>77</v>
      </c>
      <c r="H720" s="303">
        <v>5732465000</v>
      </c>
      <c r="I720" s="303">
        <v>5220465000</v>
      </c>
      <c r="J720" s="303">
        <v>4573624401</v>
      </c>
      <c r="K720" s="304">
        <f t="shared" si="44"/>
        <v>0.87609521393209222</v>
      </c>
      <c r="L720" s="303">
        <v>4209635725</v>
      </c>
      <c r="M720" s="304">
        <f t="shared" si="45"/>
        <v>0.80637179350881583</v>
      </c>
    </row>
    <row r="721" spans="1:13" x14ac:dyDescent="0.35">
      <c r="A721" s="301">
        <v>2018</v>
      </c>
      <c r="B721" s="301" t="s">
        <v>87</v>
      </c>
      <c r="C721" s="301" t="s">
        <v>66</v>
      </c>
      <c r="D721" s="302" t="s">
        <v>8</v>
      </c>
      <c r="E721" s="302" t="s">
        <v>228</v>
      </c>
      <c r="F721" s="301" t="s">
        <v>78</v>
      </c>
      <c r="G721" s="301" t="s">
        <v>77</v>
      </c>
      <c r="H721" s="303">
        <v>23385729000</v>
      </c>
      <c r="I721" s="303">
        <v>22759729000</v>
      </c>
      <c r="J721" s="303">
        <v>21464967973</v>
      </c>
      <c r="K721" s="304">
        <f t="shared" si="44"/>
        <v>0.94311175554858317</v>
      </c>
      <c r="L721" s="303">
        <v>15653909946</v>
      </c>
      <c r="M721" s="304">
        <f t="shared" si="45"/>
        <v>0.68778982148689027</v>
      </c>
    </row>
    <row r="722" spans="1:13" x14ac:dyDescent="0.35">
      <c r="A722" s="301">
        <v>2018</v>
      </c>
      <c r="B722" s="301" t="s">
        <v>87</v>
      </c>
      <c r="C722" s="301" t="s">
        <v>67</v>
      </c>
      <c r="D722" s="302" t="s">
        <v>11</v>
      </c>
      <c r="E722" s="302" t="s">
        <v>229</v>
      </c>
      <c r="F722" s="301" t="s">
        <v>76</v>
      </c>
      <c r="G722" s="301" t="s">
        <v>77</v>
      </c>
      <c r="H722" s="303">
        <v>271651439000</v>
      </c>
      <c r="I722" s="303">
        <v>292900608950</v>
      </c>
      <c r="J722" s="303">
        <v>280716050743.59003</v>
      </c>
      <c r="K722" s="304">
        <f t="shared" si="44"/>
        <v>0.95840036574150667</v>
      </c>
      <c r="L722" s="303">
        <v>267110852575</v>
      </c>
      <c r="M722" s="304">
        <f t="shared" si="45"/>
        <v>0.91195048563588865</v>
      </c>
    </row>
    <row r="723" spans="1:13" x14ac:dyDescent="0.35">
      <c r="A723" s="301">
        <v>2018</v>
      </c>
      <c r="B723" s="301" t="s">
        <v>87</v>
      </c>
      <c r="C723" s="301" t="s">
        <v>67</v>
      </c>
      <c r="D723" s="302" t="s">
        <v>11</v>
      </c>
      <c r="E723" s="302" t="s">
        <v>229</v>
      </c>
      <c r="F723" s="301" t="s">
        <v>79</v>
      </c>
      <c r="G723" s="301" t="s">
        <v>77</v>
      </c>
      <c r="H723" s="303">
        <v>0</v>
      </c>
      <c r="I723" s="303">
        <v>0</v>
      </c>
      <c r="J723" s="303">
        <v>0</v>
      </c>
      <c r="K723" s="304">
        <v>0</v>
      </c>
      <c r="L723" s="303">
        <v>0</v>
      </c>
      <c r="M723" s="304">
        <v>0</v>
      </c>
    </row>
    <row r="724" spans="1:13" x14ac:dyDescent="0.35">
      <c r="A724" s="301">
        <v>2018</v>
      </c>
      <c r="B724" s="301" t="s">
        <v>87</v>
      </c>
      <c r="C724" s="301" t="s">
        <v>67</v>
      </c>
      <c r="D724" s="302" t="s">
        <v>11</v>
      </c>
      <c r="E724" s="302" t="s">
        <v>229</v>
      </c>
      <c r="F724" s="301" t="s">
        <v>78</v>
      </c>
      <c r="G724" s="301" t="s">
        <v>77</v>
      </c>
      <c r="H724" s="303">
        <v>41332216000</v>
      </c>
      <c r="I724" s="303">
        <v>30771702244</v>
      </c>
      <c r="J724" s="303">
        <v>17723790110</v>
      </c>
      <c r="K724" s="304">
        <f t="shared" ref="K724:K727" si="46">+J724/I724</f>
        <v>0.57597691442162124</v>
      </c>
      <c r="L724" s="303">
        <v>7432854083</v>
      </c>
      <c r="M724" s="304">
        <f t="shared" si="45"/>
        <v>0.24154835582582337</v>
      </c>
    </row>
    <row r="725" spans="1:13" x14ac:dyDescent="0.35">
      <c r="A725" s="301">
        <v>2018</v>
      </c>
      <c r="B725" s="301" t="s">
        <v>87</v>
      </c>
      <c r="C725" s="301" t="s">
        <v>67</v>
      </c>
      <c r="D725" s="302" t="s">
        <v>11</v>
      </c>
      <c r="E725" s="302" t="s">
        <v>229</v>
      </c>
      <c r="F725" s="301" t="s">
        <v>80</v>
      </c>
      <c r="G725" s="301" t="s">
        <v>77</v>
      </c>
      <c r="H725" s="303">
        <v>188336000</v>
      </c>
      <c r="I725" s="303">
        <v>188336000</v>
      </c>
      <c r="J725" s="303">
        <v>120700000</v>
      </c>
      <c r="K725" s="304">
        <f t="shared" si="46"/>
        <v>0.6408758814034492</v>
      </c>
      <c r="L725" s="303">
        <v>120700000</v>
      </c>
      <c r="M725" s="304">
        <f t="shared" si="45"/>
        <v>0.6408758814034492</v>
      </c>
    </row>
    <row r="726" spans="1:13" x14ac:dyDescent="0.35">
      <c r="A726" s="301">
        <v>2018</v>
      </c>
      <c r="B726" s="301" t="s">
        <v>87</v>
      </c>
      <c r="C726" s="301" t="s">
        <v>68</v>
      </c>
      <c r="D726" s="302" t="s">
        <v>19</v>
      </c>
      <c r="E726" s="302" t="s">
        <v>227</v>
      </c>
      <c r="F726" s="301" t="s">
        <v>76</v>
      </c>
      <c r="G726" s="301" t="s">
        <v>77</v>
      </c>
      <c r="H726" s="303">
        <v>133154181000</v>
      </c>
      <c r="I726" s="303">
        <v>132594181000</v>
      </c>
      <c r="J726" s="303">
        <v>131886514312</v>
      </c>
      <c r="K726" s="304">
        <f t="shared" si="46"/>
        <v>0.99466291293733322</v>
      </c>
      <c r="L726" s="303">
        <v>130925584103</v>
      </c>
      <c r="M726" s="304">
        <f t="shared" si="45"/>
        <v>0.98741576074895776</v>
      </c>
    </row>
    <row r="727" spans="1:13" x14ac:dyDescent="0.35">
      <c r="A727" s="301">
        <v>2018</v>
      </c>
      <c r="B727" s="301" t="s">
        <v>87</v>
      </c>
      <c r="C727" s="301" t="s">
        <v>68</v>
      </c>
      <c r="D727" s="302" t="s">
        <v>19</v>
      </c>
      <c r="E727" s="302" t="s">
        <v>227</v>
      </c>
      <c r="F727" s="301" t="s">
        <v>78</v>
      </c>
      <c r="G727" s="301" t="s">
        <v>77</v>
      </c>
      <c r="H727" s="303">
        <v>16807888000</v>
      </c>
      <c r="I727" s="303">
        <v>15858385000</v>
      </c>
      <c r="J727" s="303">
        <v>15735690082</v>
      </c>
      <c r="K727" s="304">
        <f t="shared" si="46"/>
        <v>0.99226308870669999</v>
      </c>
      <c r="L727" s="303">
        <v>13116591091</v>
      </c>
      <c r="M727" s="304">
        <f t="shared" si="45"/>
        <v>0.82710762104716207</v>
      </c>
    </row>
    <row r="728" spans="1:13" x14ac:dyDescent="0.35">
      <c r="A728" s="301">
        <v>2018</v>
      </c>
      <c r="B728" s="301" t="s">
        <v>87</v>
      </c>
      <c r="C728" s="301" t="s">
        <v>69</v>
      </c>
      <c r="D728" s="302" t="s">
        <v>11</v>
      </c>
      <c r="E728" s="302" t="s">
        <v>228</v>
      </c>
      <c r="F728" s="301" t="s">
        <v>76</v>
      </c>
      <c r="G728" s="301" t="s">
        <v>77</v>
      </c>
      <c r="H728" s="303">
        <v>0</v>
      </c>
      <c r="I728" s="303">
        <v>0</v>
      </c>
      <c r="J728" s="303">
        <v>0</v>
      </c>
      <c r="K728" s="304">
        <v>0</v>
      </c>
      <c r="L728" s="303">
        <v>0</v>
      </c>
      <c r="M728" s="304">
        <v>0</v>
      </c>
    </row>
    <row r="729" spans="1:13" x14ac:dyDescent="0.35">
      <c r="A729" s="301">
        <v>2018</v>
      </c>
      <c r="B729" s="301" t="s">
        <v>87</v>
      </c>
      <c r="C729" s="301" t="s">
        <v>69</v>
      </c>
      <c r="D729" s="302" t="s">
        <v>11</v>
      </c>
      <c r="E729" s="302" t="s">
        <v>228</v>
      </c>
      <c r="F729" s="301" t="s">
        <v>78</v>
      </c>
      <c r="G729" s="301" t="s">
        <v>77</v>
      </c>
      <c r="H729" s="303">
        <v>0</v>
      </c>
      <c r="I729" s="303">
        <v>0</v>
      </c>
      <c r="J729" s="303">
        <v>0</v>
      </c>
      <c r="K729" s="304">
        <v>0</v>
      </c>
      <c r="L729" s="303">
        <v>0</v>
      </c>
      <c r="M729" s="304">
        <v>0</v>
      </c>
    </row>
    <row r="730" spans="1:13" x14ac:dyDescent="0.35">
      <c r="A730" s="301">
        <v>2019</v>
      </c>
      <c r="B730" s="301" t="s">
        <v>87</v>
      </c>
      <c r="C730" s="301" t="s">
        <v>25</v>
      </c>
      <c r="D730" s="302" t="s">
        <v>265</v>
      </c>
      <c r="E730" s="302" t="s">
        <v>226</v>
      </c>
      <c r="F730" s="301" t="s">
        <v>76</v>
      </c>
      <c r="G730" s="301" t="s">
        <v>77</v>
      </c>
      <c r="H730" s="303">
        <v>71564292000</v>
      </c>
      <c r="I730" s="303">
        <v>71564292000</v>
      </c>
      <c r="J730" s="303">
        <v>67213703277</v>
      </c>
      <c r="K730" s="304">
        <f t="shared" ref="K730:K792" si="47">+J730/I730</f>
        <v>0.93920726941587018</v>
      </c>
      <c r="L730" s="303">
        <v>67213703277</v>
      </c>
      <c r="M730" s="304">
        <f t="shared" ref="M730:M792" si="48">+L730/I730</f>
        <v>0.93920726941587018</v>
      </c>
    </row>
    <row r="731" spans="1:13" x14ac:dyDescent="0.35">
      <c r="A731" s="301">
        <v>2019</v>
      </c>
      <c r="B731" s="301" t="s">
        <v>87</v>
      </c>
      <c r="C731" s="301" t="s">
        <v>26</v>
      </c>
      <c r="D731" s="302" t="s">
        <v>265</v>
      </c>
      <c r="E731" s="302" t="s">
        <v>226</v>
      </c>
      <c r="F731" s="301" t="s">
        <v>76</v>
      </c>
      <c r="G731" s="301" t="s">
        <v>77</v>
      </c>
      <c r="H731" s="303">
        <v>138124290000</v>
      </c>
      <c r="I731" s="303">
        <v>138124290000</v>
      </c>
      <c r="J731" s="303">
        <v>137591003351</v>
      </c>
      <c r="K731" s="304">
        <f t="shared" si="47"/>
        <v>0.99613908133754026</v>
      </c>
      <c r="L731" s="303">
        <v>134041938938</v>
      </c>
      <c r="M731" s="304">
        <f t="shared" si="48"/>
        <v>0.97044436527420341</v>
      </c>
    </row>
    <row r="732" spans="1:13" x14ac:dyDescent="0.35">
      <c r="A732" s="301">
        <v>2019</v>
      </c>
      <c r="B732" s="301" t="s">
        <v>87</v>
      </c>
      <c r="C732" s="301" t="s">
        <v>26</v>
      </c>
      <c r="D732" s="302" t="s">
        <v>265</v>
      </c>
      <c r="E732" s="302" t="s">
        <v>226</v>
      </c>
      <c r="F732" s="301" t="s">
        <v>78</v>
      </c>
      <c r="G732" s="301" t="s">
        <v>77</v>
      </c>
      <c r="H732" s="303">
        <v>21206000000</v>
      </c>
      <c r="I732" s="303">
        <v>21206000000</v>
      </c>
      <c r="J732" s="303">
        <v>20920303032</v>
      </c>
      <c r="K732" s="304">
        <f t="shared" si="47"/>
        <v>0.98652754088465533</v>
      </c>
      <c r="L732" s="303">
        <v>17738760430</v>
      </c>
      <c r="M732" s="304">
        <f t="shared" si="48"/>
        <v>0.83649723804583609</v>
      </c>
    </row>
    <row r="733" spans="1:13" x14ac:dyDescent="0.35">
      <c r="A733" s="301">
        <v>2019</v>
      </c>
      <c r="B733" s="301" t="s">
        <v>87</v>
      </c>
      <c r="C733" s="301" t="s">
        <v>27</v>
      </c>
      <c r="D733" s="302" t="s">
        <v>13</v>
      </c>
      <c r="E733" s="302" t="s">
        <v>226</v>
      </c>
      <c r="F733" s="301" t="s">
        <v>76</v>
      </c>
      <c r="G733" s="301" t="s">
        <v>77</v>
      </c>
      <c r="H733" s="303">
        <v>87789219000</v>
      </c>
      <c r="I733" s="303">
        <v>87776219000</v>
      </c>
      <c r="J733" s="303">
        <v>85989998523</v>
      </c>
      <c r="K733" s="304">
        <f t="shared" si="47"/>
        <v>0.97965029141890925</v>
      </c>
      <c r="L733" s="303">
        <v>82389138460</v>
      </c>
      <c r="M733" s="304">
        <f t="shared" si="48"/>
        <v>0.93862710650592052</v>
      </c>
    </row>
    <row r="734" spans="1:13" x14ac:dyDescent="0.35">
      <c r="A734" s="301">
        <v>2019</v>
      </c>
      <c r="B734" s="301" t="s">
        <v>87</v>
      </c>
      <c r="C734" s="301" t="s">
        <v>27</v>
      </c>
      <c r="D734" s="302" t="s">
        <v>13</v>
      </c>
      <c r="E734" s="302" t="s">
        <v>226</v>
      </c>
      <c r="F734" s="301" t="s">
        <v>78</v>
      </c>
      <c r="G734" s="301" t="s">
        <v>77</v>
      </c>
      <c r="H734" s="303">
        <v>134471277000</v>
      </c>
      <c r="I734" s="303">
        <v>134471277000</v>
      </c>
      <c r="J734" s="303">
        <v>133803740815</v>
      </c>
      <c r="K734" s="304">
        <f t="shared" si="47"/>
        <v>0.9950358455731777</v>
      </c>
      <c r="L734" s="303">
        <v>113369660029</v>
      </c>
      <c r="M734" s="304">
        <f t="shared" si="48"/>
        <v>0.84307714300207026</v>
      </c>
    </row>
    <row r="735" spans="1:13" x14ac:dyDescent="0.35">
      <c r="A735" s="301">
        <v>2019</v>
      </c>
      <c r="B735" s="301" t="s">
        <v>87</v>
      </c>
      <c r="C735" s="301" t="s">
        <v>28</v>
      </c>
      <c r="D735" s="302" t="s">
        <v>265</v>
      </c>
      <c r="E735" s="302" t="s">
        <v>226</v>
      </c>
      <c r="F735" s="301" t="s">
        <v>76</v>
      </c>
      <c r="G735" s="301" t="s">
        <v>77</v>
      </c>
      <c r="H735" s="303">
        <v>20290893000</v>
      </c>
      <c r="I735" s="303">
        <v>20290893000</v>
      </c>
      <c r="J735" s="303">
        <v>19780427170</v>
      </c>
      <c r="K735" s="304">
        <f t="shared" si="47"/>
        <v>0.97484261387608717</v>
      </c>
      <c r="L735" s="303">
        <v>19083772119</v>
      </c>
      <c r="M735" s="304">
        <f t="shared" si="48"/>
        <v>0.94050922840113538</v>
      </c>
    </row>
    <row r="736" spans="1:13" x14ac:dyDescent="0.35">
      <c r="A736" s="301">
        <v>2019</v>
      </c>
      <c r="B736" s="301" t="s">
        <v>87</v>
      </c>
      <c r="C736" s="301" t="s">
        <v>28</v>
      </c>
      <c r="D736" s="302" t="s">
        <v>265</v>
      </c>
      <c r="E736" s="302" t="s">
        <v>226</v>
      </c>
      <c r="F736" s="301" t="s">
        <v>78</v>
      </c>
      <c r="G736" s="301" t="s">
        <v>77</v>
      </c>
      <c r="H736" s="303">
        <v>1738350000</v>
      </c>
      <c r="I736" s="303">
        <v>1738350000</v>
      </c>
      <c r="J736" s="303">
        <v>1735875988</v>
      </c>
      <c r="K736" s="304">
        <f t="shared" si="47"/>
        <v>0.99857680444099295</v>
      </c>
      <c r="L736" s="303">
        <v>1658405895</v>
      </c>
      <c r="M736" s="304">
        <f t="shared" si="48"/>
        <v>0.9540115022866511</v>
      </c>
    </row>
    <row r="737" spans="1:13" x14ac:dyDescent="0.35">
      <c r="A737" s="301">
        <v>2019</v>
      </c>
      <c r="B737" s="301" t="s">
        <v>87</v>
      </c>
      <c r="C737" s="301" t="s">
        <v>29</v>
      </c>
      <c r="D737" s="302" t="s">
        <v>14</v>
      </c>
      <c r="E737" s="302" t="s">
        <v>226</v>
      </c>
      <c r="F737" s="301" t="s">
        <v>76</v>
      </c>
      <c r="G737" s="301" t="s">
        <v>77</v>
      </c>
      <c r="H737" s="303">
        <v>100533751000</v>
      </c>
      <c r="I737" s="303">
        <v>100533751000</v>
      </c>
      <c r="J737" s="303">
        <v>95442589120</v>
      </c>
      <c r="K737" s="304">
        <f t="shared" si="47"/>
        <v>0.94935867975323029</v>
      </c>
      <c r="L737" s="303">
        <v>92773143696</v>
      </c>
      <c r="M737" s="304">
        <f t="shared" si="48"/>
        <v>0.92280595096864537</v>
      </c>
    </row>
    <row r="738" spans="1:13" x14ac:dyDescent="0.35">
      <c r="A738" s="301">
        <v>2019</v>
      </c>
      <c r="B738" s="301" t="s">
        <v>87</v>
      </c>
      <c r="C738" s="301" t="s">
        <v>29</v>
      </c>
      <c r="D738" s="302" t="s">
        <v>14</v>
      </c>
      <c r="E738" s="302" t="s">
        <v>226</v>
      </c>
      <c r="F738" s="301" t="s">
        <v>78</v>
      </c>
      <c r="G738" s="301" t="s">
        <v>77</v>
      </c>
      <c r="H738" s="303">
        <v>48798000000</v>
      </c>
      <c r="I738" s="303">
        <v>48798000000</v>
      </c>
      <c r="J738" s="303">
        <v>48776412288</v>
      </c>
      <c r="K738" s="304">
        <f t="shared" si="47"/>
        <v>0.99955761072175087</v>
      </c>
      <c r="L738" s="303">
        <v>43151198605</v>
      </c>
      <c r="M738" s="304">
        <f t="shared" si="48"/>
        <v>0.88428211412352964</v>
      </c>
    </row>
    <row r="739" spans="1:13" x14ac:dyDescent="0.35">
      <c r="A739" s="301">
        <v>2019</v>
      </c>
      <c r="B739" s="301" t="s">
        <v>87</v>
      </c>
      <c r="C739" s="301" t="s">
        <v>30</v>
      </c>
      <c r="D739" s="302" t="s">
        <v>16</v>
      </c>
      <c r="E739" s="302" t="s">
        <v>226</v>
      </c>
      <c r="F739" s="301" t="s">
        <v>76</v>
      </c>
      <c r="G739" s="301" t="s">
        <v>77</v>
      </c>
      <c r="H739" s="303">
        <v>686292123000</v>
      </c>
      <c r="I739" s="303">
        <v>682469773406</v>
      </c>
      <c r="J739" s="303">
        <v>571698579133</v>
      </c>
      <c r="K739" s="304">
        <f t="shared" si="47"/>
        <v>0.8376906954865202</v>
      </c>
      <c r="L739" s="303">
        <v>553829835819</v>
      </c>
      <c r="M739" s="304">
        <f t="shared" si="48"/>
        <v>0.81150822703107128</v>
      </c>
    </row>
    <row r="740" spans="1:13" x14ac:dyDescent="0.35">
      <c r="A740" s="301">
        <v>2019</v>
      </c>
      <c r="B740" s="301" t="s">
        <v>87</v>
      </c>
      <c r="C740" s="301" t="s">
        <v>30</v>
      </c>
      <c r="D740" s="302" t="s">
        <v>16</v>
      </c>
      <c r="E740" s="302" t="s">
        <v>226</v>
      </c>
      <c r="F740" s="301" t="s">
        <v>79</v>
      </c>
      <c r="G740" s="301" t="s">
        <v>77</v>
      </c>
      <c r="H740" s="303">
        <v>268108378000</v>
      </c>
      <c r="I740" s="303">
        <v>268108378000</v>
      </c>
      <c r="J740" s="303">
        <v>191664125331</v>
      </c>
      <c r="K740" s="304">
        <f t="shared" si="47"/>
        <v>0.71487555428424543</v>
      </c>
      <c r="L740" s="303">
        <v>190793023352</v>
      </c>
      <c r="M740" s="304">
        <f t="shared" si="48"/>
        <v>0.71162648767357806</v>
      </c>
    </row>
    <row r="741" spans="1:13" x14ac:dyDescent="0.35">
      <c r="A741" s="301">
        <v>2019</v>
      </c>
      <c r="B741" s="301" t="s">
        <v>87</v>
      </c>
      <c r="C741" s="301" t="s">
        <v>30</v>
      </c>
      <c r="D741" s="302" t="s">
        <v>16</v>
      </c>
      <c r="E741" s="302" t="s">
        <v>226</v>
      </c>
      <c r="F741" s="301" t="s">
        <v>78</v>
      </c>
      <c r="G741" s="301" t="s">
        <v>77</v>
      </c>
      <c r="H741" s="303">
        <v>80025341000</v>
      </c>
      <c r="I741" s="303">
        <v>79800699981</v>
      </c>
      <c r="J741" s="303">
        <v>74002166230</v>
      </c>
      <c r="K741" s="304">
        <f t="shared" si="47"/>
        <v>0.92733730716170926</v>
      </c>
      <c r="L741" s="303">
        <v>42888348181</v>
      </c>
      <c r="M741" s="304">
        <f t="shared" si="48"/>
        <v>0.53744325790640213</v>
      </c>
    </row>
    <row r="742" spans="1:13" x14ac:dyDescent="0.35">
      <c r="A742" s="301">
        <v>2019</v>
      </c>
      <c r="B742" s="301" t="s">
        <v>87</v>
      </c>
      <c r="C742" s="301" t="s">
        <v>30</v>
      </c>
      <c r="D742" s="302" t="s">
        <v>16</v>
      </c>
      <c r="E742" s="302" t="s">
        <v>226</v>
      </c>
      <c r="F742" s="301" t="s">
        <v>80</v>
      </c>
      <c r="G742" s="301" t="s">
        <v>77</v>
      </c>
      <c r="H742" s="303">
        <v>5988571192000</v>
      </c>
      <c r="I742" s="303">
        <v>4113157305429</v>
      </c>
      <c r="J742" s="303">
        <v>3403959630863</v>
      </c>
      <c r="K742" s="304">
        <f t="shared" si="47"/>
        <v>0.82757827578587317</v>
      </c>
      <c r="L742" s="303">
        <v>3403959630863</v>
      </c>
      <c r="M742" s="304">
        <f t="shared" si="48"/>
        <v>0.82757827578587317</v>
      </c>
    </row>
    <row r="743" spans="1:13" x14ac:dyDescent="0.35">
      <c r="A743" s="301">
        <v>2019</v>
      </c>
      <c r="B743" s="301" t="s">
        <v>87</v>
      </c>
      <c r="C743" s="301" t="s">
        <v>31</v>
      </c>
      <c r="D743" s="302" t="s">
        <v>11</v>
      </c>
      <c r="E743" s="302" t="s">
        <v>226</v>
      </c>
      <c r="F743" s="301" t="s">
        <v>76</v>
      </c>
      <c r="G743" s="301" t="s">
        <v>77</v>
      </c>
      <c r="H743" s="303">
        <v>111966713000</v>
      </c>
      <c r="I743" s="303">
        <v>111966713000</v>
      </c>
      <c r="J743" s="303">
        <v>104663269015</v>
      </c>
      <c r="K743" s="304">
        <f t="shared" si="47"/>
        <v>0.93477129238401413</v>
      </c>
      <c r="L743" s="303">
        <v>99333712093</v>
      </c>
      <c r="M743" s="304">
        <f t="shared" si="48"/>
        <v>0.88717181590389282</v>
      </c>
    </row>
    <row r="744" spans="1:13" x14ac:dyDescent="0.35">
      <c r="A744" s="301">
        <v>2019</v>
      </c>
      <c r="B744" s="301" t="s">
        <v>87</v>
      </c>
      <c r="C744" s="301" t="s">
        <v>31</v>
      </c>
      <c r="D744" s="302" t="s">
        <v>11</v>
      </c>
      <c r="E744" s="302" t="s">
        <v>226</v>
      </c>
      <c r="F744" s="301" t="s">
        <v>78</v>
      </c>
      <c r="G744" s="301" t="s">
        <v>77</v>
      </c>
      <c r="H744" s="303">
        <v>4053262318000</v>
      </c>
      <c r="I744" s="303">
        <v>4041050749255</v>
      </c>
      <c r="J744" s="303">
        <v>4030477591579</v>
      </c>
      <c r="K744" s="304">
        <f t="shared" si="47"/>
        <v>0.997383562263367</v>
      </c>
      <c r="L744" s="303">
        <v>3643234670002</v>
      </c>
      <c r="M744" s="304">
        <f t="shared" si="48"/>
        <v>0.90155627733050847</v>
      </c>
    </row>
    <row r="745" spans="1:13" x14ac:dyDescent="0.35">
      <c r="A745" s="301">
        <v>2019</v>
      </c>
      <c r="B745" s="301" t="s">
        <v>87</v>
      </c>
      <c r="C745" s="301" t="s">
        <v>32</v>
      </c>
      <c r="D745" s="302" t="s">
        <v>18</v>
      </c>
      <c r="E745" s="302" t="s">
        <v>226</v>
      </c>
      <c r="F745" s="301" t="s">
        <v>76</v>
      </c>
      <c r="G745" s="301" t="s">
        <v>77</v>
      </c>
      <c r="H745" s="303">
        <v>64338940000</v>
      </c>
      <c r="I745" s="303">
        <v>64121940000</v>
      </c>
      <c r="J745" s="303">
        <v>53357659905</v>
      </c>
      <c r="K745" s="304">
        <f t="shared" si="47"/>
        <v>0.83212797218861434</v>
      </c>
      <c r="L745" s="303">
        <v>48931937536</v>
      </c>
      <c r="M745" s="304">
        <f t="shared" si="48"/>
        <v>0.76310756561638649</v>
      </c>
    </row>
    <row r="746" spans="1:13" x14ac:dyDescent="0.35">
      <c r="A746" s="301">
        <v>2019</v>
      </c>
      <c r="B746" s="301" t="s">
        <v>87</v>
      </c>
      <c r="C746" s="301" t="s">
        <v>32</v>
      </c>
      <c r="D746" s="302" t="s">
        <v>18</v>
      </c>
      <c r="E746" s="302" t="s">
        <v>226</v>
      </c>
      <c r="F746" s="301" t="s">
        <v>78</v>
      </c>
      <c r="G746" s="301" t="s">
        <v>77</v>
      </c>
      <c r="H746" s="303">
        <v>433401882000</v>
      </c>
      <c r="I746" s="303">
        <v>429426311157</v>
      </c>
      <c r="J746" s="303">
        <v>408074463345</v>
      </c>
      <c r="K746" s="304">
        <f t="shared" si="47"/>
        <v>0.95027820313461497</v>
      </c>
      <c r="L746" s="303">
        <v>213456723051</v>
      </c>
      <c r="M746" s="304">
        <f t="shared" si="48"/>
        <v>0.4970741603510162</v>
      </c>
    </row>
    <row r="747" spans="1:13" x14ac:dyDescent="0.35">
      <c r="A747" s="301">
        <v>2019</v>
      </c>
      <c r="B747" s="301" t="s">
        <v>87</v>
      </c>
      <c r="C747" s="301" t="s">
        <v>32</v>
      </c>
      <c r="D747" s="302" t="s">
        <v>18</v>
      </c>
      <c r="E747" s="302" t="s">
        <v>226</v>
      </c>
      <c r="F747" s="301" t="s">
        <v>80</v>
      </c>
      <c r="G747" s="301" t="s">
        <v>77</v>
      </c>
      <c r="H747" s="303">
        <v>0</v>
      </c>
      <c r="I747" s="303">
        <v>0</v>
      </c>
      <c r="J747" s="303">
        <v>0</v>
      </c>
      <c r="K747" s="304">
        <v>0</v>
      </c>
      <c r="L747" s="303">
        <v>0</v>
      </c>
      <c r="M747" s="304">
        <v>0</v>
      </c>
    </row>
    <row r="748" spans="1:13" x14ac:dyDescent="0.35">
      <c r="A748" s="301">
        <v>2019</v>
      </c>
      <c r="B748" s="301" t="s">
        <v>87</v>
      </c>
      <c r="C748" s="301" t="s">
        <v>33</v>
      </c>
      <c r="D748" s="302" t="s">
        <v>21</v>
      </c>
      <c r="E748" s="302" t="s">
        <v>226</v>
      </c>
      <c r="F748" s="301" t="s">
        <v>76</v>
      </c>
      <c r="G748" s="301" t="s">
        <v>77</v>
      </c>
      <c r="H748" s="303">
        <v>68390316000</v>
      </c>
      <c r="I748" s="303">
        <v>68390316000</v>
      </c>
      <c r="J748" s="303">
        <v>60263518369</v>
      </c>
      <c r="K748" s="304">
        <f t="shared" si="47"/>
        <v>0.88117034536000682</v>
      </c>
      <c r="L748" s="303">
        <v>59978870021</v>
      </c>
      <c r="M748" s="304">
        <f t="shared" si="48"/>
        <v>0.8770082305366157</v>
      </c>
    </row>
    <row r="749" spans="1:13" x14ac:dyDescent="0.35">
      <c r="A749" s="301">
        <v>2019</v>
      </c>
      <c r="B749" s="301" t="s">
        <v>87</v>
      </c>
      <c r="C749" s="301" t="s">
        <v>34</v>
      </c>
      <c r="D749" s="302" t="s">
        <v>10</v>
      </c>
      <c r="E749" s="302" t="s">
        <v>226</v>
      </c>
      <c r="F749" s="301" t="s">
        <v>76</v>
      </c>
      <c r="G749" s="301" t="s">
        <v>77</v>
      </c>
      <c r="H749" s="303">
        <v>24901099000</v>
      </c>
      <c r="I749" s="303">
        <v>24901099000</v>
      </c>
      <c r="J749" s="303">
        <v>24211646892</v>
      </c>
      <c r="K749" s="304">
        <f t="shared" si="47"/>
        <v>0.97231238235709994</v>
      </c>
      <c r="L749" s="303">
        <v>23639015013</v>
      </c>
      <c r="M749" s="304">
        <f t="shared" si="48"/>
        <v>0.94931613311524921</v>
      </c>
    </row>
    <row r="750" spans="1:13" x14ac:dyDescent="0.35">
      <c r="A750" s="301">
        <v>2019</v>
      </c>
      <c r="B750" s="301" t="s">
        <v>87</v>
      </c>
      <c r="C750" s="301" t="s">
        <v>34</v>
      </c>
      <c r="D750" s="302" t="s">
        <v>10</v>
      </c>
      <c r="E750" s="302" t="s">
        <v>226</v>
      </c>
      <c r="F750" s="301" t="s">
        <v>78</v>
      </c>
      <c r="G750" s="301" t="s">
        <v>77</v>
      </c>
      <c r="H750" s="303">
        <v>117340298000</v>
      </c>
      <c r="I750" s="303">
        <v>117340298000</v>
      </c>
      <c r="J750" s="303">
        <v>113368943067</v>
      </c>
      <c r="K750" s="304">
        <f t="shared" si="47"/>
        <v>0.96615523395892522</v>
      </c>
      <c r="L750" s="303">
        <v>68796225457</v>
      </c>
      <c r="M750" s="304">
        <f t="shared" si="48"/>
        <v>0.58629666559224181</v>
      </c>
    </row>
    <row r="751" spans="1:13" x14ac:dyDescent="0.35">
      <c r="A751" s="301">
        <v>2019</v>
      </c>
      <c r="B751" s="301" t="s">
        <v>87</v>
      </c>
      <c r="C751" s="301" t="s">
        <v>34</v>
      </c>
      <c r="D751" s="302" t="s">
        <v>10</v>
      </c>
      <c r="E751" s="302" t="s">
        <v>226</v>
      </c>
      <c r="F751" s="301" t="s">
        <v>80</v>
      </c>
      <c r="G751" s="301" t="s">
        <v>77</v>
      </c>
      <c r="H751" s="303">
        <v>0</v>
      </c>
      <c r="I751" s="303">
        <v>0</v>
      </c>
      <c r="J751" s="303">
        <v>0</v>
      </c>
      <c r="K751" s="304">
        <v>0</v>
      </c>
      <c r="L751" s="303">
        <v>0</v>
      </c>
      <c r="M751" s="304">
        <v>0</v>
      </c>
    </row>
    <row r="752" spans="1:13" x14ac:dyDescent="0.35">
      <c r="A752" s="301">
        <v>2019</v>
      </c>
      <c r="B752" s="301" t="s">
        <v>87</v>
      </c>
      <c r="C752" s="301" t="s">
        <v>35</v>
      </c>
      <c r="D752" s="302" t="s">
        <v>15</v>
      </c>
      <c r="E752" s="302" t="s">
        <v>226</v>
      </c>
      <c r="F752" s="301" t="s">
        <v>76</v>
      </c>
      <c r="G752" s="301" t="s">
        <v>77</v>
      </c>
      <c r="H752" s="303">
        <v>19908007000</v>
      </c>
      <c r="I752" s="303">
        <v>19908007000</v>
      </c>
      <c r="J752" s="303">
        <v>19227635856</v>
      </c>
      <c r="K752" s="304">
        <f t="shared" si="47"/>
        <v>0.96582424629446839</v>
      </c>
      <c r="L752" s="303">
        <v>18999892390</v>
      </c>
      <c r="M752" s="304">
        <f t="shared" si="48"/>
        <v>0.95438445395362781</v>
      </c>
    </row>
    <row r="753" spans="1:13" x14ac:dyDescent="0.35">
      <c r="A753" s="301">
        <v>2019</v>
      </c>
      <c r="B753" s="301" t="s">
        <v>87</v>
      </c>
      <c r="C753" s="301" t="s">
        <v>35</v>
      </c>
      <c r="D753" s="302" t="s">
        <v>15</v>
      </c>
      <c r="E753" s="302" t="s">
        <v>226</v>
      </c>
      <c r="F753" s="301" t="s">
        <v>78</v>
      </c>
      <c r="G753" s="301" t="s">
        <v>77</v>
      </c>
      <c r="H753" s="303">
        <v>157062778000</v>
      </c>
      <c r="I753" s="303">
        <v>157099581212</v>
      </c>
      <c r="J753" s="303">
        <v>132479555887</v>
      </c>
      <c r="K753" s="304">
        <f t="shared" si="47"/>
        <v>0.84328395317759508</v>
      </c>
      <c r="L753" s="303">
        <v>104647757625</v>
      </c>
      <c r="M753" s="304">
        <f t="shared" si="48"/>
        <v>0.66612372113062335</v>
      </c>
    </row>
    <row r="754" spans="1:13" x14ac:dyDescent="0.35">
      <c r="A754" s="301">
        <v>2019</v>
      </c>
      <c r="B754" s="301" t="s">
        <v>87</v>
      </c>
      <c r="C754" s="301" t="s">
        <v>35</v>
      </c>
      <c r="D754" s="302" t="s">
        <v>15</v>
      </c>
      <c r="E754" s="302" t="s">
        <v>226</v>
      </c>
      <c r="F754" s="301" t="s">
        <v>80</v>
      </c>
      <c r="G754" s="301" t="s">
        <v>77</v>
      </c>
      <c r="H754" s="303">
        <v>0</v>
      </c>
      <c r="I754" s="303">
        <v>0</v>
      </c>
      <c r="J754" s="303">
        <v>0</v>
      </c>
      <c r="K754" s="304">
        <v>0</v>
      </c>
      <c r="L754" s="303">
        <v>0</v>
      </c>
      <c r="M754" s="304">
        <v>0</v>
      </c>
    </row>
    <row r="755" spans="1:13" x14ac:dyDescent="0.35">
      <c r="A755" s="301">
        <v>2019</v>
      </c>
      <c r="B755" s="301" t="s">
        <v>87</v>
      </c>
      <c r="C755" s="301" t="s">
        <v>36</v>
      </c>
      <c r="D755" s="302" t="s">
        <v>9</v>
      </c>
      <c r="E755" s="302" t="s">
        <v>226</v>
      </c>
      <c r="F755" s="301" t="s">
        <v>76</v>
      </c>
      <c r="G755" s="301" t="s">
        <v>77</v>
      </c>
      <c r="H755" s="303">
        <v>22831867000</v>
      </c>
      <c r="I755" s="303">
        <v>22831867000</v>
      </c>
      <c r="J755" s="303">
        <v>22319115333</v>
      </c>
      <c r="K755" s="304">
        <f t="shared" si="47"/>
        <v>0.97754228040133551</v>
      </c>
      <c r="L755" s="303">
        <v>21849015201</v>
      </c>
      <c r="M755" s="304">
        <f t="shared" si="48"/>
        <v>0.95695263120619967</v>
      </c>
    </row>
    <row r="756" spans="1:13" x14ac:dyDescent="0.35">
      <c r="A756" s="301">
        <v>2019</v>
      </c>
      <c r="B756" s="301" t="s">
        <v>87</v>
      </c>
      <c r="C756" s="301" t="s">
        <v>36</v>
      </c>
      <c r="D756" s="302" t="s">
        <v>9</v>
      </c>
      <c r="E756" s="302" t="s">
        <v>226</v>
      </c>
      <c r="F756" s="301" t="s">
        <v>78</v>
      </c>
      <c r="G756" s="301" t="s">
        <v>77</v>
      </c>
      <c r="H756" s="303">
        <v>175711625000</v>
      </c>
      <c r="I756" s="303">
        <v>178900059877</v>
      </c>
      <c r="J756" s="303">
        <v>175353965435</v>
      </c>
      <c r="K756" s="304">
        <f t="shared" si="47"/>
        <v>0.98017834960794281</v>
      </c>
      <c r="L756" s="303">
        <v>79071060622</v>
      </c>
      <c r="M756" s="304">
        <f t="shared" si="48"/>
        <v>0.44198453972773455</v>
      </c>
    </row>
    <row r="757" spans="1:13" x14ac:dyDescent="0.35">
      <c r="A757" s="301">
        <v>2019</v>
      </c>
      <c r="B757" s="301" t="s">
        <v>87</v>
      </c>
      <c r="C757" s="301" t="s">
        <v>37</v>
      </c>
      <c r="D757" s="302" t="s">
        <v>20</v>
      </c>
      <c r="E757" s="302" t="s">
        <v>226</v>
      </c>
      <c r="F757" s="301" t="s">
        <v>76</v>
      </c>
      <c r="G757" s="301" t="s">
        <v>77</v>
      </c>
      <c r="H757" s="303">
        <v>74256856000</v>
      </c>
      <c r="I757" s="303">
        <v>74256856000</v>
      </c>
      <c r="J757" s="303">
        <v>70502793143</v>
      </c>
      <c r="K757" s="304">
        <f t="shared" si="47"/>
        <v>0.94944489897336892</v>
      </c>
      <c r="L757" s="303">
        <v>68438320749</v>
      </c>
      <c r="M757" s="304">
        <f t="shared" si="48"/>
        <v>0.92164312409079108</v>
      </c>
    </row>
    <row r="758" spans="1:13" x14ac:dyDescent="0.35">
      <c r="A758" s="301">
        <v>2019</v>
      </c>
      <c r="B758" s="301" t="s">
        <v>87</v>
      </c>
      <c r="C758" s="301" t="s">
        <v>37</v>
      </c>
      <c r="D758" s="302" t="s">
        <v>20</v>
      </c>
      <c r="E758" s="302" t="s">
        <v>226</v>
      </c>
      <c r="F758" s="301" t="s">
        <v>78</v>
      </c>
      <c r="G758" s="301" t="s">
        <v>77</v>
      </c>
      <c r="H758" s="303">
        <v>45394514000</v>
      </c>
      <c r="I758" s="303">
        <v>44229654000</v>
      </c>
      <c r="J758" s="303">
        <v>43492960065</v>
      </c>
      <c r="K758" s="304">
        <f t="shared" si="47"/>
        <v>0.98334389106910036</v>
      </c>
      <c r="L758" s="303">
        <v>36091003410</v>
      </c>
      <c r="M758" s="304">
        <f t="shared" si="48"/>
        <v>0.8159910862065527</v>
      </c>
    </row>
    <row r="759" spans="1:13" x14ac:dyDescent="0.35">
      <c r="A759" s="301">
        <v>2019</v>
      </c>
      <c r="B759" s="301" t="s">
        <v>87</v>
      </c>
      <c r="C759" s="301" t="s">
        <v>37</v>
      </c>
      <c r="D759" s="302" t="s">
        <v>20</v>
      </c>
      <c r="E759" s="302" t="s">
        <v>226</v>
      </c>
      <c r="F759" s="301" t="s">
        <v>80</v>
      </c>
      <c r="G759" s="301" t="s">
        <v>77</v>
      </c>
      <c r="H759" s="303">
        <v>0</v>
      </c>
      <c r="I759" s="303">
        <v>0</v>
      </c>
      <c r="J759" s="303">
        <v>0</v>
      </c>
      <c r="K759" s="304">
        <v>0</v>
      </c>
      <c r="L759" s="303">
        <v>0</v>
      </c>
      <c r="M759" s="304">
        <v>0</v>
      </c>
    </row>
    <row r="760" spans="1:13" x14ac:dyDescent="0.35">
      <c r="A760" s="301">
        <v>2019</v>
      </c>
      <c r="B760" s="301" t="s">
        <v>87</v>
      </c>
      <c r="C760" s="301" t="s">
        <v>38</v>
      </c>
      <c r="D760" s="302" t="s">
        <v>248</v>
      </c>
      <c r="E760" s="302" t="s">
        <v>226</v>
      </c>
      <c r="F760" s="301" t="s">
        <v>76</v>
      </c>
      <c r="G760" s="301" t="s">
        <v>77</v>
      </c>
      <c r="H760" s="303">
        <v>15567172000</v>
      </c>
      <c r="I760" s="303">
        <v>15567172000</v>
      </c>
      <c r="J760" s="303">
        <v>14721821572</v>
      </c>
      <c r="K760" s="304">
        <f t="shared" si="47"/>
        <v>0.94569659614475898</v>
      </c>
      <c r="L760" s="303">
        <v>14428163473</v>
      </c>
      <c r="M760" s="304">
        <f t="shared" ref="M760:M761" si="49">+L760/I760</f>
        <v>0.9268326625414044</v>
      </c>
    </row>
    <row r="761" spans="1:13" x14ac:dyDescent="0.35">
      <c r="A761" s="301">
        <v>2019</v>
      </c>
      <c r="B761" s="301" t="s">
        <v>87</v>
      </c>
      <c r="C761" s="301" t="s">
        <v>38</v>
      </c>
      <c r="D761" s="302" t="s">
        <v>248</v>
      </c>
      <c r="E761" s="302" t="s">
        <v>226</v>
      </c>
      <c r="F761" s="301" t="s">
        <v>78</v>
      </c>
      <c r="G761" s="301" t="s">
        <v>77</v>
      </c>
      <c r="H761" s="303">
        <v>37187524000</v>
      </c>
      <c r="I761" s="303">
        <v>39471459000</v>
      </c>
      <c r="J761" s="303">
        <v>39339394654</v>
      </c>
      <c r="K761" s="304">
        <f t="shared" si="47"/>
        <v>0.99665418129084105</v>
      </c>
      <c r="L761" s="303">
        <v>34795881577</v>
      </c>
      <c r="M761" s="304">
        <f t="shared" si="49"/>
        <v>0.88154536109242887</v>
      </c>
    </row>
    <row r="762" spans="1:13" x14ac:dyDescent="0.35">
      <c r="A762" s="301">
        <v>2019</v>
      </c>
      <c r="B762" s="301" t="s">
        <v>87</v>
      </c>
      <c r="C762" s="301" t="s">
        <v>39</v>
      </c>
      <c r="D762" s="302" t="s">
        <v>17</v>
      </c>
      <c r="E762" s="302" t="s">
        <v>226</v>
      </c>
      <c r="F762" s="301" t="s">
        <v>76</v>
      </c>
      <c r="G762" s="301" t="s">
        <v>77</v>
      </c>
      <c r="H762" s="303">
        <v>29494154000</v>
      </c>
      <c r="I762" s="303">
        <v>29494154000</v>
      </c>
      <c r="J762" s="303">
        <v>28008990853</v>
      </c>
      <c r="K762" s="304">
        <f t="shared" si="47"/>
        <v>0.94964550781826118</v>
      </c>
      <c r="L762" s="303">
        <v>25739635558</v>
      </c>
      <c r="M762" s="304">
        <f t="shared" si="48"/>
        <v>0.87270296201748998</v>
      </c>
    </row>
    <row r="763" spans="1:13" x14ac:dyDescent="0.35">
      <c r="A763" s="301">
        <v>2019</v>
      </c>
      <c r="B763" s="301" t="s">
        <v>87</v>
      </c>
      <c r="C763" s="301" t="s">
        <v>39</v>
      </c>
      <c r="D763" s="302" t="s">
        <v>17</v>
      </c>
      <c r="E763" s="302" t="s">
        <v>226</v>
      </c>
      <c r="F763" s="301" t="s">
        <v>78</v>
      </c>
      <c r="G763" s="301" t="s">
        <v>77</v>
      </c>
      <c r="H763" s="303">
        <v>1184157126000</v>
      </c>
      <c r="I763" s="303">
        <v>1191411330799</v>
      </c>
      <c r="J763" s="303">
        <v>1150569764673</v>
      </c>
      <c r="K763" s="304">
        <f t="shared" si="47"/>
        <v>0.96572001199735924</v>
      </c>
      <c r="L763" s="303">
        <v>978123424544</v>
      </c>
      <c r="M763" s="304">
        <f t="shared" si="48"/>
        <v>0.82097878311098316</v>
      </c>
    </row>
    <row r="764" spans="1:13" x14ac:dyDescent="0.35">
      <c r="A764" s="301">
        <v>2019</v>
      </c>
      <c r="B764" s="301" t="s">
        <v>87</v>
      </c>
      <c r="C764" s="301" t="s">
        <v>40</v>
      </c>
      <c r="D764" s="302" t="s">
        <v>13</v>
      </c>
      <c r="E764" s="302" t="s">
        <v>226</v>
      </c>
      <c r="F764" s="301" t="s">
        <v>76</v>
      </c>
      <c r="G764" s="301" t="s">
        <v>77</v>
      </c>
      <c r="H764" s="303">
        <v>9768712000</v>
      </c>
      <c r="I764" s="303">
        <v>9768712000</v>
      </c>
      <c r="J764" s="303">
        <v>9277202133</v>
      </c>
      <c r="K764" s="304">
        <f t="shared" si="47"/>
        <v>0.94968529454036521</v>
      </c>
      <c r="L764" s="303">
        <v>9184238667</v>
      </c>
      <c r="M764" s="304">
        <f t="shared" si="48"/>
        <v>0.94016884385577137</v>
      </c>
    </row>
    <row r="765" spans="1:13" x14ac:dyDescent="0.35">
      <c r="A765" s="301">
        <v>2019</v>
      </c>
      <c r="B765" s="301" t="s">
        <v>87</v>
      </c>
      <c r="C765" s="301" t="s">
        <v>40</v>
      </c>
      <c r="D765" s="302" t="s">
        <v>13</v>
      </c>
      <c r="E765" s="302" t="s">
        <v>226</v>
      </c>
      <c r="F765" s="301" t="s">
        <v>78</v>
      </c>
      <c r="G765" s="301" t="s">
        <v>77</v>
      </c>
      <c r="H765" s="303">
        <v>4329227000</v>
      </c>
      <c r="I765" s="303">
        <v>4329227000</v>
      </c>
      <c r="J765" s="303">
        <v>4156994458</v>
      </c>
      <c r="K765" s="304">
        <f t="shared" si="47"/>
        <v>0.96021632915067745</v>
      </c>
      <c r="L765" s="303">
        <v>3958247158</v>
      </c>
      <c r="M765" s="304">
        <f t="shared" si="48"/>
        <v>0.91430806423409994</v>
      </c>
    </row>
    <row r="766" spans="1:13" x14ac:dyDescent="0.35">
      <c r="A766" s="301">
        <v>2019</v>
      </c>
      <c r="B766" s="301" t="s">
        <v>87</v>
      </c>
      <c r="C766" s="301" t="s">
        <v>41</v>
      </c>
      <c r="D766" s="302" t="s">
        <v>8</v>
      </c>
      <c r="E766" s="302" t="s">
        <v>226</v>
      </c>
      <c r="F766" s="301" t="s">
        <v>76</v>
      </c>
      <c r="G766" s="301" t="s">
        <v>77</v>
      </c>
      <c r="H766" s="303">
        <v>27710562000</v>
      </c>
      <c r="I766" s="303">
        <v>27538562000</v>
      </c>
      <c r="J766" s="303">
        <v>26157274833</v>
      </c>
      <c r="K766" s="304">
        <f t="shared" si="47"/>
        <v>0.94984171043498933</v>
      </c>
      <c r="L766" s="303">
        <v>22641765166</v>
      </c>
      <c r="M766" s="304">
        <f t="shared" si="48"/>
        <v>0.82218400387064505</v>
      </c>
    </row>
    <row r="767" spans="1:13" x14ac:dyDescent="0.35">
      <c r="A767" s="301">
        <v>2019</v>
      </c>
      <c r="B767" s="301" t="s">
        <v>87</v>
      </c>
      <c r="C767" s="301" t="s">
        <v>41</v>
      </c>
      <c r="D767" s="302" t="s">
        <v>8</v>
      </c>
      <c r="E767" s="302" t="s">
        <v>226</v>
      </c>
      <c r="F767" s="301" t="s">
        <v>78</v>
      </c>
      <c r="G767" s="301" t="s">
        <v>77</v>
      </c>
      <c r="H767" s="303">
        <v>342692487000</v>
      </c>
      <c r="I767" s="303">
        <v>340756487000</v>
      </c>
      <c r="J767" s="303">
        <v>327182271990</v>
      </c>
      <c r="K767" s="304">
        <f t="shared" si="47"/>
        <v>0.96016447073537292</v>
      </c>
      <c r="L767" s="303">
        <v>293169286753</v>
      </c>
      <c r="M767" s="304">
        <f t="shared" si="48"/>
        <v>0.8603483658786516</v>
      </c>
    </row>
    <row r="768" spans="1:13" x14ac:dyDescent="0.35">
      <c r="A768" s="301">
        <v>2019</v>
      </c>
      <c r="B768" s="301" t="s">
        <v>87</v>
      </c>
      <c r="C768" s="301" t="s">
        <v>42</v>
      </c>
      <c r="D768" s="302" t="s">
        <v>14</v>
      </c>
      <c r="E768" s="302" t="s">
        <v>226</v>
      </c>
      <c r="F768" s="301" t="s">
        <v>76</v>
      </c>
      <c r="G768" s="301" t="s">
        <v>77</v>
      </c>
      <c r="H768" s="303">
        <v>10923273000</v>
      </c>
      <c r="I768" s="303">
        <v>10923273000</v>
      </c>
      <c r="J768" s="303">
        <v>10238495815</v>
      </c>
      <c r="K768" s="304">
        <f t="shared" si="47"/>
        <v>0.93731025627575182</v>
      </c>
      <c r="L768" s="303">
        <v>10014940477</v>
      </c>
      <c r="M768" s="304">
        <f t="shared" si="48"/>
        <v>0.91684428989369759</v>
      </c>
    </row>
    <row r="769" spans="1:13" x14ac:dyDescent="0.35">
      <c r="A769" s="301">
        <v>2019</v>
      </c>
      <c r="B769" s="301" t="s">
        <v>87</v>
      </c>
      <c r="C769" s="301" t="s">
        <v>42</v>
      </c>
      <c r="D769" s="302" t="s">
        <v>14</v>
      </c>
      <c r="E769" s="302" t="s">
        <v>226</v>
      </c>
      <c r="F769" s="301" t="s">
        <v>78</v>
      </c>
      <c r="G769" s="301" t="s">
        <v>77</v>
      </c>
      <c r="H769" s="303">
        <v>30341307000</v>
      </c>
      <c r="I769" s="303">
        <v>30341307000</v>
      </c>
      <c r="J769" s="303">
        <v>29415086110</v>
      </c>
      <c r="K769" s="304">
        <f t="shared" si="47"/>
        <v>0.96947326988913163</v>
      </c>
      <c r="L769" s="303">
        <v>23254677820</v>
      </c>
      <c r="M769" s="304">
        <f t="shared" si="48"/>
        <v>0.76643625866215981</v>
      </c>
    </row>
    <row r="770" spans="1:13" x14ac:dyDescent="0.35">
      <c r="A770" s="301">
        <v>2019</v>
      </c>
      <c r="B770" s="301" t="s">
        <v>87</v>
      </c>
      <c r="C770" s="301" t="s">
        <v>43</v>
      </c>
      <c r="D770" s="302" t="s">
        <v>22</v>
      </c>
      <c r="E770" s="302" t="s">
        <v>226</v>
      </c>
      <c r="F770" s="301" t="s">
        <v>76</v>
      </c>
      <c r="G770" s="301" t="s">
        <v>77</v>
      </c>
      <c r="H770" s="303">
        <v>87009563000</v>
      </c>
      <c r="I770" s="303">
        <v>87009563000</v>
      </c>
      <c r="J770" s="303">
        <v>76047870742</v>
      </c>
      <c r="K770" s="304">
        <f t="shared" si="47"/>
        <v>0.87401738521546191</v>
      </c>
      <c r="L770" s="303">
        <v>72297254840</v>
      </c>
      <c r="M770" s="304">
        <f t="shared" si="48"/>
        <v>0.8309115957748231</v>
      </c>
    </row>
    <row r="771" spans="1:13" x14ac:dyDescent="0.35">
      <c r="A771" s="301">
        <v>2019</v>
      </c>
      <c r="B771" s="301" t="s">
        <v>87</v>
      </c>
      <c r="C771" s="301" t="s">
        <v>43</v>
      </c>
      <c r="D771" s="302" t="s">
        <v>22</v>
      </c>
      <c r="E771" s="302" t="s">
        <v>226</v>
      </c>
      <c r="F771" s="301" t="s">
        <v>78</v>
      </c>
      <c r="G771" s="301" t="s">
        <v>77</v>
      </c>
      <c r="H771" s="303">
        <v>44644427000</v>
      </c>
      <c r="I771" s="303">
        <v>43036427000</v>
      </c>
      <c r="J771" s="303">
        <v>40344395904</v>
      </c>
      <c r="K771" s="304">
        <f t="shared" si="47"/>
        <v>0.93744761627167605</v>
      </c>
      <c r="L771" s="303">
        <v>20822999960</v>
      </c>
      <c r="M771" s="304">
        <f t="shared" si="48"/>
        <v>0.48384592800884701</v>
      </c>
    </row>
    <row r="772" spans="1:13" x14ac:dyDescent="0.35">
      <c r="A772" s="301">
        <v>2019</v>
      </c>
      <c r="B772" s="301" t="s">
        <v>87</v>
      </c>
      <c r="C772" s="301" t="s">
        <v>44</v>
      </c>
      <c r="D772" s="302" t="s">
        <v>12</v>
      </c>
      <c r="E772" s="302" t="s">
        <v>226</v>
      </c>
      <c r="F772" s="301" t="s">
        <v>76</v>
      </c>
      <c r="G772" s="301" t="s">
        <v>77</v>
      </c>
      <c r="H772" s="303">
        <v>21431358000</v>
      </c>
      <c r="I772" s="303">
        <v>21431358000</v>
      </c>
      <c r="J772" s="303">
        <v>19380454183</v>
      </c>
      <c r="K772" s="304">
        <f t="shared" si="47"/>
        <v>0.90430359956657902</v>
      </c>
      <c r="L772" s="303">
        <v>19117456709</v>
      </c>
      <c r="M772" s="304">
        <f t="shared" si="48"/>
        <v>0.89203197991466521</v>
      </c>
    </row>
    <row r="773" spans="1:13" x14ac:dyDescent="0.35">
      <c r="A773" s="301">
        <v>2019</v>
      </c>
      <c r="B773" s="301" t="s">
        <v>87</v>
      </c>
      <c r="C773" s="301" t="s">
        <v>44</v>
      </c>
      <c r="D773" s="302" t="s">
        <v>12</v>
      </c>
      <c r="E773" s="302" t="s">
        <v>226</v>
      </c>
      <c r="F773" s="301" t="s">
        <v>78</v>
      </c>
      <c r="G773" s="301" t="s">
        <v>77</v>
      </c>
      <c r="H773" s="303">
        <v>16738020000</v>
      </c>
      <c r="I773" s="303">
        <v>16738020000</v>
      </c>
      <c r="J773" s="303">
        <v>15873909346</v>
      </c>
      <c r="K773" s="304">
        <f t="shared" si="47"/>
        <v>0.94837438036279087</v>
      </c>
      <c r="L773" s="303">
        <v>12972138375</v>
      </c>
      <c r="M773" s="304">
        <f t="shared" si="48"/>
        <v>0.77501032828255667</v>
      </c>
    </row>
    <row r="774" spans="1:13" x14ac:dyDescent="0.35">
      <c r="A774" s="301">
        <v>2019</v>
      </c>
      <c r="B774" s="301" t="s">
        <v>87</v>
      </c>
      <c r="C774" s="301" t="s">
        <v>45</v>
      </c>
      <c r="D774" s="302" t="s">
        <v>22</v>
      </c>
      <c r="E774" s="302" t="s">
        <v>226</v>
      </c>
      <c r="F774" s="301" t="s">
        <v>76</v>
      </c>
      <c r="G774" s="301" t="s">
        <v>77</v>
      </c>
      <c r="H774" s="303">
        <v>78263261000</v>
      </c>
      <c r="I774" s="303">
        <v>78195261000</v>
      </c>
      <c r="J774" s="303">
        <v>72768341017</v>
      </c>
      <c r="K774" s="304">
        <f t="shared" si="47"/>
        <v>0.9305978404113262</v>
      </c>
      <c r="L774" s="303">
        <v>70044343754</v>
      </c>
      <c r="M774" s="304">
        <f t="shared" si="48"/>
        <v>0.89576200473325363</v>
      </c>
    </row>
    <row r="775" spans="1:13" x14ac:dyDescent="0.35">
      <c r="A775" s="301">
        <v>2019</v>
      </c>
      <c r="B775" s="301" t="s">
        <v>87</v>
      </c>
      <c r="C775" s="301" t="s">
        <v>45</v>
      </c>
      <c r="D775" s="302" t="s">
        <v>22</v>
      </c>
      <c r="E775" s="302" t="s">
        <v>226</v>
      </c>
      <c r="F775" s="301" t="s">
        <v>78</v>
      </c>
      <c r="G775" s="301" t="s">
        <v>77</v>
      </c>
      <c r="H775" s="303">
        <v>341371557000</v>
      </c>
      <c r="I775" s="303">
        <v>335204557000</v>
      </c>
      <c r="J775" s="303">
        <v>319502411538</v>
      </c>
      <c r="K775" s="304">
        <f t="shared" si="47"/>
        <v>0.95315652745735191</v>
      </c>
      <c r="L775" s="303">
        <v>202113303345</v>
      </c>
      <c r="M775" s="304">
        <f t="shared" si="48"/>
        <v>0.60295511837268967</v>
      </c>
    </row>
    <row r="776" spans="1:13" x14ac:dyDescent="0.35">
      <c r="A776" s="301">
        <v>2019</v>
      </c>
      <c r="B776" s="301" t="s">
        <v>87</v>
      </c>
      <c r="C776" s="301" t="s">
        <v>46</v>
      </c>
      <c r="D776" s="302" t="s">
        <v>10</v>
      </c>
      <c r="E776" s="302" t="s">
        <v>228</v>
      </c>
      <c r="F776" s="301" t="s">
        <v>76</v>
      </c>
      <c r="G776" s="301" t="s">
        <v>77</v>
      </c>
      <c r="H776" s="303">
        <v>13189476000</v>
      </c>
      <c r="I776" s="303">
        <v>13189476000</v>
      </c>
      <c r="J776" s="303">
        <v>12463617084</v>
      </c>
      <c r="K776" s="304">
        <f t="shared" si="47"/>
        <v>0.94496681172170904</v>
      </c>
      <c r="L776" s="303">
        <v>12135998098</v>
      </c>
      <c r="M776" s="304">
        <f t="shared" si="48"/>
        <v>0.92012738777491998</v>
      </c>
    </row>
    <row r="777" spans="1:13" x14ac:dyDescent="0.35">
      <c r="A777" s="301">
        <v>2019</v>
      </c>
      <c r="B777" s="301" t="s">
        <v>87</v>
      </c>
      <c r="C777" s="301" t="s">
        <v>46</v>
      </c>
      <c r="D777" s="302" t="s">
        <v>10</v>
      </c>
      <c r="E777" s="302" t="s">
        <v>228</v>
      </c>
      <c r="F777" s="301" t="s">
        <v>78</v>
      </c>
      <c r="G777" s="301" t="s">
        <v>77</v>
      </c>
      <c r="H777" s="303">
        <v>48498378000</v>
      </c>
      <c r="I777" s="303">
        <v>48194615340</v>
      </c>
      <c r="J777" s="303">
        <v>48165867662</v>
      </c>
      <c r="K777" s="304">
        <f t="shared" si="47"/>
        <v>0.99940350850821835</v>
      </c>
      <c r="L777" s="303">
        <v>35143022818</v>
      </c>
      <c r="M777" s="304">
        <f t="shared" si="48"/>
        <v>0.72918981861511833</v>
      </c>
    </row>
    <row r="778" spans="1:13" x14ac:dyDescent="0.35">
      <c r="A778" s="301">
        <v>2019</v>
      </c>
      <c r="B778" s="301" t="s">
        <v>87</v>
      </c>
      <c r="C778" s="301" t="s">
        <v>47</v>
      </c>
      <c r="D778" s="302" t="s">
        <v>21</v>
      </c>
      <c r="E778" s="302" t="s">
        <v>228</v>
      </c>
      <c r="F778" s="301" t="s">
        <v>76</v>
      </c>
      <c r="G778" s="301" t="s">
        <v>77</v>
      </c>
      <c r="H778" s="303">
        <v>22796486000</v>
      </c>
      <c r="I778" s="303">
        <v>22796486000</v>
      </c>
      <c r="J778" s="303">
        <v>17544032356</v>
      </c>
      <c r="K778" s="304">
        <f t="shared" si="47"/>
        <v>0.76959371527699494</v>
      </c>
      <c r="L778" s="303">
        <v>12686848560</v>
      </c>
      <c r="M778" s="304">
        <f t="shared" si="48"/>
        <v>0.55652649974210933</v>
      </c>
    </row>
    <row r="779" spans="1:13" x14ac:dyDescent="0.35">
      <c r="A779" s="301">
        <v>2019</v>
      </c>
      <c r="B779" s="301" t="s">
        <v>87</v>
      </c>
      <c r="C779" s="301" t="s">
        <v>47</v>
      </c>
      <c r="D779" s="302" t="s">
        <v>21</v>
      </c>
      <c r="E779" s="302" t="s">
        <v>228</v>
      </c>
      <c r="F779" s="301" t="s">
        <v>78</v>
      </c>
      <c r="G779" s="301" t="s">
        <v>77</v>
      </c>
      <c r="H779" s="303">
        <v>2565974353000</v>
      </c>
      <c r="I779" s="303">
        <v>2413766580747</v>
      </c>
      <c r="J779" s="303">
        <v>2264239030493</v>
      </c>
      <c r="K779" s="304">
        <f t="shared" si="47"/>
        <v>0.93805219135657891</v>
      </c>
      <c r="L779" s="303">
        <v>2070122112816</v>
      </c>
      <c r="M779" s="304">
        <f t="shared" si="48"/>
        <v>0.85763144180053619</v>
      </c>
    </row>
    <row r="780" spans="1:13" x14ac:dyDescent="0.35">
      <c r="A780" s="301">
        <v>2019</v>
      </c>
      <c r="B780" s="301" t="s">
        <v>87</v>
      </c>
      <c r="C780" s="301" t="s">
        <v>47</v>
      </c>
      <c r="D780" s="302" t="s">
        <v>21</v>
      </c>
      <c r="E780" s="302" t="s">
        <v>228</v>
      </c>
      <c r="F780" s="301" t="s">
        <v>80</v>
      </c>
      <c r="G780" s="301" t="s">
        <v>77</v>
      </c>
      <c r="H780" s="303">
        <v>3524917000</v>
      </c>
      <c r="I780" s="303">
        <v>3956817000</v>
      </c>
      <c r="J780" s="303">
        <v>3362208194</v>
      </c>
      <c r="K780" s="304">
        <f t="shared" si="47"/>
        <v>0.84972547226722894</v>
      </c>
      <c r="L780" s="303">
        <v>2973288577</v>
      </c>
      <c r="M780" s="304">
        <f t="shared" si="48"/>
        <v>0.75143444263406678</v>
      </c>
    </row>
    <row r="781" spans="1:13" x14ac:dyDescent="0.35">
      <c r="A781" s="301">
        <v>2019</v>
      </c>
      <c r="B781" s="301" t="s">
        <v>87</v>
      </c>
      <c r="C781" s="301" t="s">
        <v>48</v>
      </c>
      <c r="D781" s="302" t="s">
        <v>8</v>
      </c>
      <c r="E781" s="302" t="s">
        <v>228</v>
      </c>
      <c r="F781" s="301" t="s">
        <v>76</v>
      </c>
      <c r="G781" s="301" t="s">
        <v>77</v>
      </c>
      <c r="H781" s="303">
        <v>18024409000</v>
      </c>
      <c r="I781" s="303">
        <v>18024409000</v>
      </c>
      <c r="J781" s="303">
        <v>17983885653</v>
      </c>
      <c r="K781" s="304">
        <f t="shared" si="47"/>
        <v>0.99775175169404995</v>
      </c>
      <c r="L781" s="303">
        <v>17411144115</v>
      </c>
      <c r="M781" s="304">
        <f t="shared" si="48"/>
        <v>0.96597586722538309</v>
      </c>
    </row>
    <row r="782" spans="1:13" x14ac:dyDescent="0.35">
      <c r="A782" s="301">
        <v>2019</v>
      </c>
      <c r="B782" s="301" t="s">
        <v>87</v>
      </c>
      <c r="C782" s="301" t="s">
        <v>48</v>
      </c>
      <c r="D782" s="302" t="s">
        <v>8</v>
      </c>
      <c r="E782" s="302" t="s">
        <v>228</v>
      </c>
      <c r="F782" s="301" t="s">
        <v>78</v>
      </c>
      <c r="G782" s="301" t="s">
        <v>77</v>
      </c>
      <c r="H782" s="303">
        <v>23434923000</v>
      </c>
      <c r="I782" s="303">
        <v>22949923000</v>
      </c>
      <c r="J782" s="303">
        <v>21621780187</v>
      </c>
      <c r="K782" s="304">
        <f t="shared" si="47"/>
        <v>0.94212865929876977</v>
      </c>
      <c r="L782" s="303">
        <v>16118764049</v>
      </c>
      <c r="M782" s="304">
        <f t="shared" si="48"/>
        <v>0.70234501653883541</v>
      </c>
    </row>
    <row r="783" spans="1:13" x14ac:dyDescent="0.35">
      <c r="A783" s="301">
        <v>2019</v>
      </c>
      <c r="B783" s="301" t="s">
        <v>87</v>
      </c>
      <c r="C783" s="301" t="s">
        <v>49</v>
      </c>
      <c r="D783" s="302" t="s">
        <v>18</v>
      </c>
      <c r="E783" s="302" t="s">
        <v>228</v>
      </c>
      <c r="F783" s="301" t="s">
        <v>76</v>
      </c>
      <c r="G783" s="301" t="s">
        <v>77</v>
      </c>
      <c r="H783" s="303">
        <v>69524860000</v>
      </c>
      <c r="I783" s="303">
        <v>69385860000</v>
      </c>
      <c r="J783" s="303">
        <v>66539910378</v>
      </c>
      <c r="K783" s="304">
        <f t="shared" si="47"/>
        <v>0.9589837234560471</v>
      </c>
      <c r="L783" s="303">
        <v>58165189150</v>
      </c>
      <c r="M783" s="304">
        <f t="shared" si="48"/>
        <v>0.83828591517061257</v>
      </c>
    </row>
    <row r="784" spans="1:13" x14ac:dyDescent="0.35">
      <c r="A784" s="301">
        <v>2019</v>
      </c>
      <c r="B784" s="301" t="s">
        <v>87</v>
      </c>
      <c r="C784" s="301" t="s">
        <v>49</v>
      </c>
      <c r="D784" s="302" t="s">
        <v>18</v>
      </c>
      <c r="E784" s="302" t="s">
        <v>228</v>
      </c>
      <c r="F784" s="301" t="s">
        <v>79</v>
      </c>
      <c r="G784" s="301" t="s">
        <v>77</v>
      </c>
      <c r="H784" s="303">
        <v>0</v>
      </c>
      <c r="I784" s="303">
        <v>0</v>
      </c>
      <c r="J784" s="303">
        <v>0</v>
      </c>
      <c r="K784" s="304">
        <v>0</v>
      </c>
      <c r="L784" s="303">
        <v>0</v>
      </c>
      <c r="M784" s="304">
        <v>0</v>
      </c>
    </row>
    <row r="785" spans="1:13" x14ac:dyDescent="0.35">
      <c r="A785" s="301">
        <v>2019</v>
      </c>
      <c r="B785" s="301" t="s">
        <v>87</v>
      </c>
      <c r="C785" s="301" t="s">
        <v>49</v>
      </c>
      <c r="D785" s="302" t="s">
        <v>18</v>
      </c>
      <c r="E785" s="302" t="s">
        <v>228</v>
      </c>
      <c r="F785" s="301" t="s">
        <v>78</v>
      </c>
      <c r="G785" s="301" t="s">
        <v>77</v>
      </c>
      <c r="H785" s="303">
        <v>4241540003000</v>
      </c>
      <c r="I785" s="303">
        <v>2656649126536</v>
      </c>
      <c r="J785" s="303">
        <v>1602302174507</v>
      </c>
      <c r="K785" s="304">
        <f t="shared" si="47"/>
        <v>0.60312901636214145</v>
      </c>
      <c r="L785" s="303">
        <v>488644699096</v>
      </c>
      <c r="M785" s="304">
        <f t="shared" si="48"/>
        <v>0.18393271968630007</v>
      </c>
    </row>
    <row r="786" spans="1:13" x14ac:dyDescent="0.35">
      <c r="A786" s="301">
        <v>2019</v>
      </c>
      <c r="B786" s="301" t="s">
        <v>87</v>
      </c>
      <c r="C786" s="301" t="s">
        <v>49</v>
      </c>
      <c r="D786" s="302" t="s">
        <v>18</v>
      </c>
      <c r="E786" s="302" t="s">
        <v>228</v>
      </c>
      <c r="F786" s="301" t="s">
        <v>80</v>
      </c>
      <c r="G786" s="301" t="s">
        <v>77</v>
      </c>
      <c r="H786" s="303">
        <v>80000000000</v>
      </c>
      <c r="I786" s="303">
        <v>80000000000</v>
      </c>
      <c r="J786" s="303">
        <v>0</v>
      </c>
      <c r="K786" s="304">
        <f t="shared" si="47"/>
        <v>0</v>
      </c>
      <c r="L786" s="303">
        <v>0</v>
      </c>
      <c r="M786" s="304">
        <f t="shared" si="48"/>
        <v>0</v>
      </c>
    </row>
    <row r="787" spans="1:13" x14ac:dyDescent="0.35">
      <c r="A787" s="301">
        <v>2019</v>
      </c>
      <c r="B787" s="301" t="s">
        <v>87</v>
      </c>
      <c r="C787" s="301" t="s">
        <v>50</v>
      </c>
      <c r="D787" s="302" t="s">
        <v>16</v>
      </c>
      <c r="E787" s="302" t="s">
        <v>228</v>
      </c>
      <c r="F787" s="301" t="s">
        <v>76</v>
      </c>
      <c r="G787" s="301" t="s">
        <v>77</v>
      </c>
      <c r="H787" s="303">
        <v>429979379000</v>
      </c>
      <c r="I787" s="303">
        <v>506687836953</v>
      </c>
      <c r="J787" s="303">
        <v>497979954578</v>
      </c>
      <c r="K787" s="304">
        <f t="shared" si="47"/>
        <v>0.98281410813536518</v>
      </c>
      <c r="L787" s="303">
        <v>497108906915</v>
      </c>
      <c r="M787" s="304">
        <f t="shared" si="48"/>
        <v>0.98109500694628171</v>
      </c>
    </row>
    <row r="788" spans="1:13" x14ac:dyDescent="0.35">
      <c r="A788" s="301">
        <v>2019</v>
      </c>
      <c r="B788" s="301" t="s">
        <v>87</v>
      </c>
      <c r="C788" s="301" t="s">
        <v>50</v>
      </c>
      <c r="D788" s="302" t="s">
        <v>16</v>
      </c>
      <c r="E788" s="302" t="s">
        <v>228</v>
      </c>
      <c r="F788" s="301" t="s">
        <v>79</v>
      </c>
      <c r="G788" s="301" t="s">
        <v>77</v>
      </c>
      <c r="H788" s="303">
        <v>91121842000</v>
      </c>
      <c r="I788" s="303">
        <v>91121842000</v>
      </c>
      <c r="J788" s="303">
        <v>90075967000</v>
      </c>
      <c r="K788" s="304">
        <f t="shared" si="47"/>
        <v>0.98852223597499267</v>
      </c>
      <c r="L788" s="303">
        <v>90075967000</v>
      </c>
      <c r="M788" s="304">
        <f t="shared" si="48"/>
        <v>0.98852223597499267</v>
      </c>
    </row>
    <row r="789" spans="1:13" x14ac:dyDescent="0.35">
      <c r="A789" s="301">
        <v>2019</v>
      </c>
      <c r="B789" s="301" t="s">
        <v>87</v>
      </c>
      <c r="C789" s="301" t="s">
        <v>50</v>
      </c>
      <c r="D789" s="302" t="s">
        <v>16</v>
      </c>
      <c r="E789" s="302" t="s">
        <v>228</v>
      </c>
      <c r="F789" s="301" t="s">
        <v>78</v>
      </c>
      <c r="G789" s="301" t="s">
        <v>77</v>
      </c>
      <c r="H789" s="303">
        <v>5460266000</v>
      </c>
      <c r="I789" s="303">
        <v>5460266000</v>
      </c>
      <c r="J789" s="303">
        <v>4931392678</v>
      </c>
      <c r="K789" s="304">
        <f t="shared" si="47"/>
        <v>0.90314147296120739</v>
      </c>
      <c r="L789" s="303">
        <v>4467653185</v>
      </c>
      <c r="M789" s="304">
        <f t="shared" si="48"/>
        <v>0.81821163749165338</v>
      </c>
    </row>
    <row r="790" spans="1:13" x14ac:dyDescent="0.35">
      <c r="A790" s="301">
        <v>2019</v>
      </c>
      <c r="B790" s="301" t="s">
        <v>87</v>
      </c>
      <c r="C790" s="301" t="s">
        <v>51</v>
      </c>
      <c r="D790" s="302" t="s">
        <v>15</v>
      </c>
      <c r="E790" s="302" t="s">
        <v>228</v>
      </c>
      <c r="F790" s="301" t="s">
        <v>76</v>
      </c>
      <c r="G790" s="301" t="s">
        <v>77</v>
      </c>
      <c r="H790" s="303">
        <v>11188914000</v>
      </c>
      <c r="I790" s="303">
        <v>11188914000</v>
      </c>
      <c r="J790" s="303">
        <v>10978457440</v>
      </c>
      <c r="K790" s="304">
        <f t="shared" si="47"/>
        <v>0.98119061778471084</v>
      </c>
      <c r="L790" s="303">
        <v>10551080141</v>
      </c>
      <c r="M790" s="304">
        <f t="shared" si="48"/>
        <v>0.94299412266463034</v>
      </c>
    </row>
    <row r="791" spans="1:13" x14ac:dyDescent="0.35">
      <c r="A791" s="301">
        <v>2019</v>
      </c>
      <c r="B791" s="301" t="s">
        <v>87</v>
      </c>
      <c r="C791" s="301" t="s">
        <v>51</v>
      </c>
      <c r="D791" s="302" t="s">
        <v>15</v>
      </c>
      <c r="E791" s="302" t="s">
        <v>228</v>
      </c>
      <c r="F791" s="301" t="s">
        <v>78</v>
      </c>
      <c r="G791" s="301" t="s">
        <v>77</v>
      </c>
      <c r="H791" s="303">
        <v>88463064000</v>
      </c>
      <c r="I791" s="303">
        <v>88057184485</v>
      </c>
      <c r="J791" s="303">
        <v>81612964642</v>
      </c>
      <c r="K791" s="304">
        <f t="shared" si="47"/>
        <v>0.9268177845943083</v>
      </c>
      <c r="L791" s="303">
        <v>65466486072</v>
      </c>
      <c r="M791" s="304">
        <f t="shared" si="48"/>
        <v>0.74345422755541102</v>
      </c>
    </row>
    <row r="792" spans="1:13" x14ac:dyDescent="0.35">
      <c r="A792" s="301">
        <v>2019</v>
      </c>
      <c r="B792" s="301" t="s">
        <v>87</v>
      </c>
      <c r="C792" s="301" t="s">
        <v>52</v>
      </c>
      <c r="D792" s="302" t="s">
        <v>9</v>
      </c>
      <c r="E792" s="302" t="s">
        <v>228</v>
      </c>
      <c r="F792" s="301" t="s">
        <v>76</v>
      </c>
      <c r="G792" s="301" t="s">
        <v>77</v>
      </c>
      <c r="H792" s="303">
        <v>35256442000</v>
      </c>
      <c r="I792" s="303">
        <v>35208442000</v>
      </c>
      <c r="J792" s="303">
        <v>32511482821</v>
      </c>
      <c r="K792" s="304">
        <f t="shared" si="47"/>
        <v>0.92340021239792436</v>
      </c>
      <c r="L792" s="303">
        <v>30385348159</v>
      </c>
      <c r="M792" s="304">
        <f t="shared" si="48"/>
        <v>0.86301314210381708</v>
      </c>
    </row>
    <row r="793" spans="1:13" x14ac:dyDescent="0.35">
      <c r="A793" s="301">
        <v>2019</v>
      </c>
      <c r="B793" s="301" t="s">
        <v>87</v>
      </c>
      <c r="C793" s="301" t="s">
        <v>52</v>
      </c>
      <c r="D793" s="302" t="s">
        <v>9</v>
      </c>
      <c r="E793" s="302" t="s">
        <v>228</v>
      </c>
      <c r="F793" s="301" t="s">
        <v>79</v>
      </c>
      <c r="G793" s="301" t="s">
        <v>77</v>
      </c>
      <c r="H793" s="303">
        <v>0</v>
      </c>
      <c r="I793" s="303">
        <v>0</v>
      </c>
      <c r="J793" s="303">
        <v>0</v>
      </c>
      <c r="K793" s="304">
        <v>0</v>
      </c>
      <c r="L793" s="303">
        <v>0</v>
      </c>
      <c r="M793" s="304">
        <v>0</v>
      </c>
    </row>
    <row r="794" spans="1:13" x14ac:dyDescent="0.35">
      <c r="A794" s="301">
        <v>2019</v>
      </c>
      <c r="B794" s="301" t="s">
        <v>87</v>
      </c>
      <c r="C794" s="301" t="s">
        <v>52</v>
      </c>
      <c r="D794" s="302" t="s">
        <v>9</v>
      </c>
      <c r="E794" s="302" t="s">
        <v>228</v>
      </c>
      <c r="F794" s="301" t="s">
        <v>78</v>
      </c>
      <c r="G794" s="301" t="s">
        <v>77</v>
      </c>
      <c r="H794" s="303">
        <v>761374022000</v>
      </c>
      <c r="I794" s="303">
        <v>735144387317</v>
      </c>
      <c r="J794" s="303">
        <v>683133289658</v>
      </c>
      <c r="K794" s="304">
        <f t="shared" ref="K794:K818" si="50">+J794/I794</f>
        <v>0.92925050023326583</v>
      </c>
      <c r="L794" s="303">
        <v>349670643791</v>
      </c>
      <c r="M794" s="304">
        <f t="shared" ref="M794:M818" si="51">+L794/I794</f>
        <v>0.47564893349341358</v>
      </c>
    </row>
    <row r="795" spans="1:13" x14ac:dyDescent="0.35">
      <c r="A795" s="301">
        <v>2019</v>
      </c>
      <c r="B795" s="301" t="s">
        <v>87</v>
      </c>
      <c r="C795" s="301" t="s">
        <v>53</v>
      </c>
      <c r="D795" s="302" t="s">
        <v>9</v>
      </c>
      <c r="E795" s="302" t="s">
        <v>228</v>
      </c>
      <c r="F795" s="301" t="s">
        <v>76</v>
      </c>
      <c r="G795" s="301" t="s">
        <v>77</v>
      </c>
      <c r="H795" s="303">
        <v>6282000000</v>
      </c>
      <c r="I795" s="303">
        <v>6282000000</v>
      </c>
      <c r="J795" s="303">
        <v>5829110233</v>
      </c>
      <c r="K795" s="304">
        <f t="shared" si="50"/>
        <v>0.92790675469595674</v>
      </c>
      <c r="L795" s="303">
        <v>5540370252</v>
      </c>
      <c r="M795" s="304">
        <f t="shared" si="51"/>
        <v>0.88194368863419292</v>
      </c>
    </row>
    <row r="796" spans="1:13" x14ac:dyDescent="0.35">
      <c r="A796" s="301">
        <v>2019</v>
      </c>
      <c r="B796" s="301" t="s">
        <v>87</v>
      </c>
      <c r="C796" s="301" t="s">
        <v>53</v>
      </c>
      <c r="D796" s="302" t="s">
        <v>9</v>
      </c>
      <c r="E796" s="302" t="s">
        <v>228</v>
      </c>
      <c r="F796" s="301" t="s">
        <v>78</v>
      </c>
      <c r="G796" s="301" t="s">
        <v>77</v>
      </c>
      <c r="H796" s="303">
        <v>32715162000</v>
      </c>
      <c r="I796" s="303">
        <v>36959281368</v>
      </c>
      <c r="J796" s="303">
        <v>36008573459</v>
      </c>
      <c r="K796" s="304">
        <f t="shared" si="50"/>
        <v>0.97427688326691497</v>
      </c>
      <c r="L796" s="303">
        <v>25082730617</v>
      </c>
      <c r="M796" s="304">
        <f t="shared" si="51"/>
        <v>0.67865850440255238</v>
      </c>
    </row>
    <row r="797" spans="1:13" x14ac:dyDescent="0.35">
      <c r="A797" s="301">
        <v>2019</v>
      </c>
      <c r="B797" s="301" t="s">
        <v>87</v>
      </c>
      <c r="C797" s="301" t="s">
        <v>54</v>
      </c>
      <c r="D797" s="302" t="s">
        <v>17</v>
      </c>
      <c r="E797" s="302" t="s">
        <v>228</v>
      </c>
      <c r="F797" s="301" t="s">
        <v>76</v>
      </c>
      <c r="G797" s="301" t="s">
        <v>77</v>
      </c>
      <c r="H797" s="303">
        <v>14661361000</v>
      </c>
      <c r="I797" s="303">
        <v>14661361000</v>
      </c>
      <c r="J797" s="303">
        <v>13280898653</v>
      </c>
      <c r="K797" s="304">
        <f t="shared" si="50"/>
        <v>0.90584350613834552</v>
      </c>
      <c r="L797" s="303">
        <v>12938550514</v>
      </c>
      <c r="M797" s="304">
        <f t="shared" si="51"/>
        <v>0.88249314057542139</v>
      </c>
    </row>
    <row r="798" spans="1:13" x14ac:dyDescent="0.35">
      <c r="A798" s="301">
        <v>2019</v>
      </c>
      <c r="B798" s="301" t="s">
        <v>87</v>
      </c>
      <c r="C798" s="301" t="s">
        <v>54</v>
      </c>
      <c r="D798" s="302" t="s">
        <v>17</v>
      </c>
      <c r="E798" s="302" t="s">
        <v>228</v>
      </c>
      <c r="F798" s="301" t="s">
        <v>78</v>
      </c>
      <c r="G798" s="301" t="s">
        <v>77</v>
      </c>
      <c r="H798" s="303">
        <v>93151306000</v>
      </c>
      <c r="I798" s="303">
        <v>103890361546</v>
      </c>
      <c r="J798" s="303">
        <v>101770990744</v>
      </c>
      <c r="K798" s="304">
        <f t="shared" si="50"/>
        <v>0.97959992851635624</v>
      </c>
      <c r="L798" s="303">
        <v>81503737700</v>
      </c>
      <c r="M798" s="304">
        <f t="shared" si="51"/>
        <v>0.78451683570195518</v>
      </c>
    </row>
    <row r="799" spans="1:13" x14ac:dyDescent="0.35">
      <c r="A799" s="301">
        <v>2019</v>
      </c>
      <c r="B799" s="301" t="s">
        <v>87</v>
      </c>
      <c r="C799" s="301" t="s">
        <v>55</v>
      </c>
      <c r="D799" s="302" t="s">
        <v>9</v>
      </c>
      <c r="E799" s="302" t="s">
        <v>228</v>
      </c>
      <c r="F799" s="301" t="s">
        <v>76</v>
      </c>
      <c r="G799" s="301" t="s">
        <v>77</v>
      </c>
      <c r="H799" s="303">
        <v>4792063000</v>
      </c>
      <c r="I799" s="303">
        <v>4792063000</v>
      </c>
      <c r="J799" s="303">
        <v>4600796516</v>
      </c>
      <c r="K799" s="304">
        <f t="shared" si="50"/>
        <v>0.96008681772338966</v>
      </c>
      <c r="L799" s="303">
        <v>4525897885</v>
      </c>
      <c r="M799" s="304">
        <f t="shared" si="51"/>
        <v>0.94445709186210614</v>
      </c>
    </row>
    <row r="800" spans="1:13" x14ac:dyDescent="0.35">
      <c r="A800" s="301">
        <v>2019</v>
      </c>
      <c r="B800" s="301" t="s">
        <v>87</v>
      </c>
      <c r="C800" s="301" t="s">
        <v>55</v>
      </c>
      <c r="D800" s="302" t="s">
        <v>9</v>
      </c>
      <c r="E800" s="302" t="s">
        <v>228</v>
      </c>
      <c r="F800" s="301" t="s">
        <v>78</v>
      </c>
      <c r="G800" s="301" t="s">
        <v>77</v>
      </c>
      <c r="H800" s="303">
        <v>184575714000</v>
      </c>
      <c r="I800" s="303">
        <v>186278020715</v>
      </c>
      <c r="J800" s="303">
        <v>186239988825</v>
      </c>
      <c r="K800" s="304">
        <f t="shared" si="50"/>
        <v>0.9997958326492089</v>
      </c>
      <c r="L800" s="303">
        <v>183780394502</v>
      </c>
      <c r="M800" s="304">
        <f t="shared" si="51"/>
        <v>0.98659194357223012</v>
      </c>
    </row>
    <row r="801" spans="1:13" x14ac:dyDescent="0.35">
      <c r="A801" s="301">
        <v>2019</v>
      </c>
      <c r="B801" s="301" t="s">
        <v>87</v>
      </c>
      <c r="C801" s="301" t="s">
        <v>56</v>
      </c>
      <c r="D801" s="302" t="s">
        <v>9</v>
      </c>
      <c r="E801" s="302" t="s">
        <v>228</v>
      </c>
      <c r="F801" s="301" t="s">
        <v>76</v>
      </c>
      <c r="G801" s="301" t="s">
        <v>77</v>
      </c>
      <c r="H801" s="303">
        <v>26734875000</v>
      </c>
      <c r="I801" s="303">
        <v>26734875000</v>
      </c>
      <c r="J801" s="303">
        <v>25330582123</v>
      </c>
      <c r="K801" s="304">
        <f t="shared" si="50"/>
        <v>0.94747337038231894</v>
      </c>
      <c r="L801" s="303">
        <v>24903467596</v>
      </c>
      <c r="M801" s="304">
        <f t="shared" si="51"/>
        <v>0.93149743905666293</v>
      </c>
    </row>
    <row r="802" spans="1:13" x14ac:dyDescent="0.35">
      <c r="A802" s="301">
        <v>2019</v>
      </c>
      <c r="B802" s="301" t="s">
        <v>87</v>
      </c>
      <c r="C802" s="301" t="s">
        <v>56</v>
      </c>
      <c r="D802" s="302" t="s">
        <v>9</v>
      </c>
      <c r="E802" s="302" t="s">
        <v>228</v>
      </c>
      <c r="F802" s="301" t="s">
        <v>78</v>
      </c>
      <c r="G802" s="301" t="s">
        <v>77</v>
      </c>
      <c r="H802" s="303">
        <v>36030518000</v>
      </c>
      <c r="I802" s="303">
        <v>36030518000</v>
      </c>
      <c r="J802" s="303">
        <v>35935548828</v>
      </c>
      <c r="K802" s="304">
        <f t="shared" si="50"/>
        <v>0.99736420186909336</v>
      </c>
      <c r="L802" s="303">
        <v>31897414368</v>
      </c>
      <c r="M802" s="304">
        <f t="shared" si="51"/>
        <v>0.88528880900352303</v>
      </c>
    </row>
    <row r="803" spans="1:13" x14ac:dyDescent="0.35">
      <c r="A803" s="301">
        <v>2019</v>
      </c>
      <c r="B803" s="301" t="s">
        <v>87</v>
      </c>
      <c r="C803" s="301" t="s">
        <v>57</v>
      </c>
      <c r="D803" s="302" t="s">
        <v>22</v>
      </c>
      <c r="E803" s="302" t="s">
        <v>228</v>
      </c>
      <c r="F803" s="301" t="s">
        <v>76</v>
      </c>
      <c r="G803" s="301" t="s">
        <v>77</v>
      </c>
      <c r="H803" s="303">
        <v>0</v>
      </c>
      <c r="I803" s="303">
        <v>0</v>
      </c>
      <c r="J803" s="303">
        <v>0</v>
      </c>
      <c r="K803" s="304">
        <v>0</v>
      </c>
      <c r="L803" s="303">
        <v>0</v>
      </c>
      <c r="M803" s="304">
        <v>0</v>
      </c>
    </row>
    <row r="804" spans="1:13" x14ac:dyDescent="0.35">
      <c r="A804" s="301">
        <v>2019</v>
      </c>
      <c r="B804" s="301" t="s">
        <v>87</v>
      </c>
      <c r="C804" s="301" t="s">
        <v>57</v>
      </c>
      <c r="D804" s="302" t="s">
        <v>22</v>
      </c>
      <c r="E804" s="302" t="s">
        <v>228</v>
      </c>
      <c r="F804" s="301" t="s">
        <v>79</v>
      </c>
      <c r="G804" s="301" t="s">
        <v>77</v>
      </c>
      <c r="H804" s="303">
        <v>0</v>
      </c>
      <c r="I804" s="303">
        <v>0</v>
      </c>
      <c r="J804" s="303">
        <v>0</v>
      </c>
      <c r="K804" s="304">
        <v>0</v>
      </c>
      <c r="L804" s="303">
        <v>0</v>
      </c>
      <c r="M804" s="304">
        <v>0</v>
      </c>
    </row>
    <row r="805" spans="1:13" x14ac:dyDescent="0.35">
      <c r="A805" s="301">
        <v>2019</v>
      </c>
      <c r="B805" s="301" t="s">
        <v>87</v>
      </c>
      <c r="C805" s="301" t="s">
        <v>57</v>
      </c>
      <c r="D805" s="302" t="s">
        <v>22</v>
      </c>
      <c r="E805" s="302" t="s">
        <v>228</v>
      </c>
      <c r="F805" s="301" t="s">
        <v>78</v>
      </c>
      <c r="G805" s="301" t="s">
        <v>77</v>
      </c>
      <c r="H805" s="303">
        <v>0</v>
      </c>
      <c r="I805" s="303">
        <v>0</v>
      </c>
      <c r="J805" s="303">
        <v>0</v>
      </c>
      <c r="K805" s="304">
        <v>0</v>
      </c>
      <c r="L805" s="303">
        <v>0</v>
      </c>
      <c r="M805" s="304">
        <v>0</v>
      </c>
    </row>
    <row r="806" spans="1:13" x14ac:dyDescent="0.35">
      <c r="A806" s="301">
        <v>2019</v>
      </c>
      <c r="B806" s="301" t="s">
        <v>87</v>
      </c>
      <c r="C806" s="301" t="s">
        <v>58</v>
      </c>
      <c r="D806" s="302" t="s">
        <v>8</v>
      </c>
      <c r="E806" s="302" t="s">
        <v>228</v>
      </c>
      <c r="F806" s="301" t="s">
        <v>76</v>
      </c>
      <c r="G806" s="301" t="s">
        <v>77</v>
      </c>
      <c r="H806" s="303">
        <v>7693269000</v>
      </c>
      <c r="I806" s="303">
        <v>7693269000</v>
      </c>
      <c r="J806" s="303">
        <v>7176188941</v>
      </c>
      <c r="K806" s="304">
        <f t="shared" si="50"/>
        <v>0.93278799181466288</v>
      </c>
      <c r="L806" s="303">
        <v>6933870060</v>
      </c>
      <c r="M806" s="304">
        <f t="shared" si="51"/>
        <v>0.90129047352952296</v>
      </c>
    </row>
    <row r="807" spans="1:13" x14ac:dyDescent="0.35">
      <c r="A807" s="301">
        <v>2019</v>
      </c>
      <c r="B807" s="301" t="s">
        <v>87</v>
      </c>
      <c r="C807" s="301" t="s">
        <v>58</v>
      </c>
      <c r="D807" s="302" t="s">
        <v>8</v>
      </c>
      <c r="E807" s="302" t="s">
        <v>228</v>
      </c>
      <c r="F807" s="301" t="s">
        <v>78</v>
      </c>
      <c r="G807" s="301" t="s">
        <v>77</v>
      </c>
      <c r="H807" s="303">
        <v>56783186000</v>
      </c>
      <c r="I807" s="303">
        <v>57548128710</v>
      </c>
      <c r="J807" s="303">
        <v>54691210702</v>
      </c>
      <c r="K807" s="304">
        <f t="shared" si="50"/>
        <v>0.95035602247995321</v>
      </c>
      <c r="L807" s="303">
        <v>44113476651</v>
      </c>
      <c r="M807" s="304">
        <f t="shared" si="51"/>
        <v>0.76654928039970316</v>
      </c>
    </row>
    <row r="808" spans="1:13" x14ac:dyDescent="0.35">
      <c r="A808" s="301">
        <v>2019</v>
      </c>
      <c r="B808" s="301" t="s">
        <v>87</v>
      </c>
      <c r="C808" s="301" t="s">
        <v>59</v>
      </c>
      <c r="D808" s="302" t="s">
        <v>11</v>
      </c>
      <c r="E808" s="302" t="s">
        <v>228</v>
      </c>
      <c r="F808" s="301" t="s">
        <v>76</v>
      </c>
      <c r="G808" s="301" t="s">
        <v>77</v>
      </c>
      <c r="H808" s="303">
        <v>6112823000</v>
      </c>
      <c r="I808" s="303">
        <v>6112823000</v>
      </c>
      <c r="J808" s="303">
        <v>5857925249</v>
      </c>
      <c r="K808" s="304">
        <f t="shared" si="50"/>
        <v>0.95830113991522414</v>
      </c>
      <c r="L808" s="303">
        <v>5778825622</v>
      </c>
      <c r="M808" s="304">
        <f t="shared" si="51"/>
        <v>0.94536118942099256</v>
      </c>
    </row>
    <row r="809" spans="1:13" x14ac:dyDescent="0.35">
      <c r="A809" s="301">
        <v>2019</v>
      </c>
      <c r="B809" s="301" t="s">
        <v>87</v>
      </c>
      <c r="C809" s="301" t="s">
        <v>59</v>
      </c>
      <c r="D809" s="302" t="s">
        <v>11</v>
      </c>
      <c r="E809" s="302" t="s">
        <v>228</v>
      </c>
      <c r="F809" s="301" t="s">
        <v>78</v>
      </c>
      <c r="G809" s="301" t="s">
        <v>77</v>
      </c>
      <c r="H809" s="303">
        <v>6509629000</v>
      </c>
      <c r="I809" s="303">
        <v>7098387128</v>
      </c>
      <c r="J809" s="303">
        <v>7098387128</v>
      </c>
      <c r="K809" s="304">
        <f t="shared" si="50"/>
        <v>1</v>
      </c>
      <c r="L809" s="303">
        <v>7055045266</v>
      </c>
      <c r="M809" s="304">
        <f t="shared" si="51"/>
        <v>0.99389412535292199</v>
      </c>
    </row>
    <row r="810" spans="1:13" x14ac:dyDescent="0.35">
      <c r="A810" s="301">
        <v>2019</v>
      </c>
      <c r="B810" s="301" t="s">
        <v>87</v>
      </c>
      <c r="C810" s="301" t="s">
        <v>60</v>
      </c>
      <c r="D810" s="302" t="s">
        <v>14</v>
      </c>
      <c r="E810" s="302" t="s">
        <v>228</v>
      </c>
      <c r="F810" s="301" t="s">
        <v>76</v>
      </c>
      <c r="G810" s="301" t="s">
        <v>77</v>
      </c>
      <c r="H810" s="303">
        <v>16104517000</v>
      </c>
      <c r="I810" s="303">
        <v>16104517000</v>
      </c>
      <c r="J810" s="303">
        <v>15343912161</v>
      </c>
      <c r="K810" s="304">
        <f t="shared" si="50"/>
        <v>0.95277071401768831</v>
      </c>
      <c r="L810" s="303">
        <v>14948746904</v>
      </c>
      <c r="M810" s="304">
        <f t="shared" si="51"/>
        <v>0.92823317234537361</v>
      </c>
    </row>
    <row r="811" spans="1:13" x14ac:dyDescent="0.35">
      <c r="A811" s="301">
        <v>2019</v>
      </c>
      <c r="B811" s="301" t="s">
        <v>87</v>
      </c>
      <c r="C811" s="301" t="s">
        <v>60</v>
      </c>
      <c r="D811" s="302" t="s">
        <v>14</v>
      </c>
      <c r="E811" s="302" t="s">
        <v>228</v>
      </c>
      <c r="F811" s="301" t="s">
        <v>78</v>
      </c>
      <c r="G811" s="301" t="s">
        <v>77</v>
      </c>
      <c r="H811" s="303">
        <v>21924588000</v>
      </c>
      <c r="I811" s="303">
        <v>21924588000</v>
      </c>
      <c r="J811" s="303">
        <v>21887340263</v>
      </c>
      <c r="K811" s="304">
        <f t="shared" si="50"/>
        <v>0.99830109751663287</v>
      </c>
      <c r="L811" s="303">
        <v>20541868133</v>
      </c>
      <c r="M811" s="304">
        <f t="shared" si="51"/>
        <v>0.93693291445202986</v>
      </c>
    </row>
    <row r="812" spans="1:13" x14ac:dyDescent="0.35">
      <c r="A812" s="301">
        <v>2019</v>
      </c>
      <c r="B812" s="301" t="s">
        <v>87</v>
      </c>
      <c r="C812" s="301" t="s">
        <v>61</v>
      </c>
      <c r="D812" s="302" t="s">
        <v>10</v>
      </c>
      <c r="E812" s="302" t="s">
        <v>228</v>
      </c>
      <c r="F812" s="301" t="s">
        <v>76</v>
      </c>
      <c r="G812" s="301" t="s">
        <v>77</v>
      </c>
      <c r="H812" s="303">
        <v>7388182000</v>
      </c>
      <c r="I812" s="303">
        <v>7388182000</v>
      </c>
      <c r="J812" s="303">
        <v>6869225050</v>
      </c>
      <c r="K812" s="304">
        <f t="shared" si="50"/>
        <v>0.92975850486628508</v>
      </c>
      <c r="L812" s="303">
        <v>6723621575</v>
      </c>
      <c r="M812" s="304">
        <f t="shared" si="51"/>
        <v>0.91005088599604067</v>
      </c>
    </row>
    <row r="813" spans="1:13" x14ac:dyDescent="0.35">
      <c r="A813" s="301">
        <v>2019</v>
      </c>
      <c r="B813" s="301" t="s">
        <v>87</v>
      </c>
      <c r="C813" s="301" t="s">
        <v>61</v>
      </c>
      <c r="D813" s="302" t="s">
        <v>10</v>
      </c>
      <c r="E813" s="302" t="s">
        <v>228</v>
      </c>
      <c r="F813" s="301" t="s">
        <v>78</v>
      </c>
      <c r="G813" s="301" t="s">
        <v>77</v>
      </c>
      <c r="H813" s="303">
        <v>16153137000</v>
      </c>
      <c r="I813" s="303">
        <v>16153137000</v>
      </c>
      <c r="J813" s="303">
        <v>15960611266</v>
      </c>
      <c r="K813" s="304">
        <f t="shared" si="50"/>
        <v>0.98808121704161855</v>
      </c>
      <c r="L813" s="303">
        <v>13735745388</v>
      </c>
      <c r="M813" s="304">
        <f t="shared" si="51"/>
        <v>0.85034537799066523</v>
      </c>
    </row>
    <row r="814" spans="1:13" x14ac:dyDescent="0.35">
      <c r="A814" s="301">
        <v>2019</v>
      </c>
      <c r="B814" s="301" t="s">
        <v>87</v>
      </c>
      <c r="C814" s="301" t="s">
        <v>61</v>
      </c>
      <c r="D814" s="302" t="s">
        <v>10</v>
      </c>
      <c r="E814" s="302" t="s">
        <v>228</v>
      </c>
      <c r="F814" s="301" t="s">
        <v>80</v>
      </c>
      <c r="G814" s="301" t="s">
        <v>77</v>
      </c>
      <c r="H814" s="303">
        <v>0</v>
      </c>
      <c r="I814" s="303">
        <v>0</v>
      </c>
      <c r="J814" s="303">
        <v>0</v>
      </c>
      <c r="K814" s="304">
        <v>0</v>
      </c>
      <c r="L814" s="303">
        <v>0</v>
      </c>
      <c r="M814" s="304">
        <v>0</v>
      </c>
    </row>
    <row r="815" spans="1:13" x14ac:dyDescent="0.35">
      <c r="A815" s="301">
        <v>2019</v>
      </c>
      <c r="B815" s="301" t="s">
        <v>87</v>
      </c>
      <c r="C815" s="301" t="s">
        <v>62</v>
      </c>
      <c r="D815" s="302" t="s">
        <v>9</v>
      </c>
      <c r="E815" s="302" t="s">
        <v>228</v>
      </c>
      <c r="F815" s="301" t="s">
        <v>76</v>
      </c>
      <c r="G815" s="301" t="s">
        <v>77</v>
      </c>
      <c r="H815" s="303">
        <v>12579731000</v>
      </c>
      <c r="I815" s="303">
        <v>12579731000</v>
      </c>
      <c r="J815" s="303">
        <v>12192409198</v>
      </c>
      <c r="K815" s="304">
        <f>+J815/I815</f>
        <v>0.96921064512428767</v>
      </c>
      <c r="L815" s="303">
        <v>11288752962</v>
      </c>
      <c r="M815" s="304">
        <f t="shared" si="51"/>
        <v>0.89737633992332588</v>
      </c>
    </row>
    <row r="816" spans="1:13" x14ac:dyDescent="0.35">
      <c r="A816" s="301">
        <v>2019</v>
      </c>
      <c r="B816" s="301" t="s">
        <v>87</v>
      </c>
      <c r="C816" s="301" t="s">
        <v>62</v>
      </c>
      <c r="D816" s="302" t="s">
        <v>9</v>
      </c>
      <c r="E816" s="302" t="s">
        <v>228</v>
      </c>
      <c r="F816" s="301" t="s">
        <v>78</v>
      </c>
      <c r="G816" s="301" t="s">
        <v>77</v>
      </c>
      <c r="H816" s="303">
        <v>127542323000</v>
      </c>
      <c r="I816" s="303">
        <v>128383844983</v>
      </c>
      <c r="J816" s="303">
        <v>126438315888</v>
      </c>
      <c r="K816" s="304">
        <f t="shared" si="50"/>
        <v>0.98484599759995017</v>
      </c>
      <c r="L816" s="303">
        <v>116663799442</v>
      </c>
      <c r="M816" s="304">
        <f t="shared" si="51"/>
        <v>0.90871090095056806</v>
      </c>
    </row>
    <row r="817" spans="1:13" x14ac:dyDescent="0.35">
      <c r="A817" s="301">
        <v>2019</v>
      </c>
      <c r="B817" s="301" t="s">
        <v>87</v>
      </c>
      <c r="C817" s="301" t="s">
        <v>63</v>
      </c>
      <c r="D817" s="302" t="s">
        <v>16</v>
      </c>
      <c r="E817" s="302" t="s">
        <v>228</v>
      </c>
      <c r="F817" s="301" t="s">
        <v>76</v>
      </c>
      <c r="G817" s="301" t="s">
        <v>77</v>
      </c>
      <c r="H817" s="303">
        <v>50543112000</v>
      </c>
      <c r="I817" s="303">
        <v>50543112000</v>
      </c>
      <c r="J817" s="303">
        <v>49357269843</v>
      </c>
      <c r="K817" s="304">
        <f t="shared" si="50"/>
        <v>0.97653800666251023</v>
      </c>
      <c r="L817" s="303">
        <v>47868909036</v>
      </c>
      <c r="M817" s="304">
        <f t="shared" si="51"/>
        <v>0.94709065472660248</v>
      </c>
    </row>
    <row r="818" spans="1:13" x14ac:dyDescent="0.35">
      <c r="A818" s="301">
        <v>2019</v>
      </c>
      <c r="B818" s="301" t="s">
        <v>87</v>
      </c>
      <c r="C818" s="301" t="s">
        <v>63</v>
      </c>
      <c r="D818" s="302" t="s">
        <v>16</v>
      </c>
      <c r="E818" s="302" t="s">
        <v>228</v>
      </c>
      <c r="F818" s="301" t="s">
        <v>78</v>
      </c>
      <c r="G818" s="301" t="s">
        <v>77</v>
      </c>
      <c r="H818" s="303">
        <v>19326807000</v>
      </c>
      <c r="I818" s="303">
        <v>18874807000</v>
      </c>
      <c r="J818" s="303">
        <v>18557109021</v>
      </c>
      <c r="K818" s="304">
        <f t="shared" si="50"/>
        <v>0.98316814688489262</v>
      </c>
      <c r="L818" s="303">
        <v>16002224301</v>
      </c>
      <c r="M818" s="304">
        <f t="shared" si="51"/>
        <v>0.84780863195051481</v>
      </c>
    </row>
    <row r="819" spans="1:13" x14ac:dyDescent="0.35">
      <c r="A819" s="301">
        <v>2019</v>
      </c>
      <c r="B819" s="301" t="s">
        <v>87</v>
      </c>
      <c r="C819" s="301" t="s">
        <v>63</v>
      </c>
      <c r="D819" s="302" t="s">
        <v>16</v>
      </c>
      <c r="E819" s="302" t="s">
        <v>228</v>
      </c>
      <c r="F819" s="301" t="s">
        <v>80</v>
      </c>
      <c r="G819" s="301" t="s">
        <v>77</v>
      </c>
      <c r="H819" s="303">
        <v>0</v>
      </c>
      <c r="I819" s="303">
        <v>0</v>
      </c>
      <c r="J819" s="303">
        <v>0</v>
      </c>
      <c r="K819" s="304">
        <v>0</v>
      </c>
      <c r="L819" s="303">
        <v>0</v>
      </c>
      <c r="M819" s="304">
        <v>0</v>
      </c>
    </row>
    <row r="820" spans="1:13" x14ac:dyDescent="0.35">
      <c r="A820" s="301">
        <v>2019</v>
      </c>
      <c r="B820" s="301" t="s">
        <v>87</v>
      </c>
      <c r="C820" s="301" t="s">
        <v>64</v>
      </c>
      <c r="D820" s="302" t="s">
        <v>18</v>
      </c>
      <c r="E820" s="302" t="s">
        <v>228</v>
      </c>
      <c r="F820" s="301" t="s">
        <v>76</v>
      </c>
      <c r="G820" s="301" t="s">
        <v>77</v>
      </c>
      <c r="H820" s="303">
        <v>28072610000</v>
      </c>
      <c r="I820" s="303">
        <v>28003610000</v>
      </c>
      <c r="J820" s="303">
        <v>24069815717</v>
      </c>
      <c r="K820" s="304">
        <f t="shared" ref="K820:K826" si="52">+J820/I820</f>
        <v>0.85952545821770832</v>
      </c>
      <c r="L820" s="303">
        <v>22089562996</v>
      </c>
      <c r="M820" s="304">
        <f t="shared" ref="M820:M831" si="53">+L820/I820</f>
        <v>0.78881126383348432</v>
      </c>
    </row>
    <row r="821" spans="1:13" x14ac:dyDescent="0.35">
      <c r="A821" s="301">
        <v>2019</v>
      </c>
      <c r="B821" s="301" t="s">
        <v>87</v>
      </c>
      <c r="C821" s="301" t="s">
        <v>64</v>
      </c>
      <c r="D821" s="302" t="s">
        <v>18</v>
      </c>
      <c r="E821" s="302" t="s">
        <v>228</v>
      </c>
      <c r="F821" s="301" t="s">
        <v>78</v>
      </c>
      <c r="G821" s="301" t="s">
        <v>77</v>
      </c>
      <c r="H821" s="303">
        <v>129977394000</v>
      </c>
      <c r="I821" s="303">
        <v>142016968010</v>
      </c>
      <c r="J821" s="303">
        <v>127692631935</v>
      </c>
      <c r="K821" s="304">
        <f t="shared" si="52"/>
        <v>0.89913644632948819</v>
      </c>
      <c r="L821" s="303">
        <v>75167389839</v>
      </c>
      <c r="M821" s="304">
        <f t="shared" si="53"/>
        <v>0.52928456995157902</v>
      </c>
    </row>
    <row r="822" spans="1:13" x14ac:dyDescent="0.35">
      <c r="A822" s="301">
        <v>2019</v>
      </c>
      <c r="B822" s="301" t="s">
        <v>87</v>
      </c>
      <c r="C822" s="301" t="s">
        <v>65</v>
      </c>
      <c r="D822" s="302" t="s">
        <v>15</v>
      </c>
      <c r="E822" s="302" t="s">
        <v>228</v>
      </c>
      <c r="F822" s="301" t="s">
        <v>76</v>
      </c>
      <c r="G822" s="301" t="s">
        <v>77</v>
      </c>
      <c r="H822" s="303">
        <v>241232162000</v>
      </c>
      <c r="I822" s="303">
        <v>240359162000</v>
      </c>
      <c r="J822" s="303">
        <v>226519311578</v>
      </c>
      <c r="K822" s="304">
        <f t="shared" si="52"/>
        <v>0.94242012533726505</v>
      </c>
      <c r="L822" s="303">
        <v>225503444508</v>
      </c>
      <c r="M822" s="304">
        <f t="shared" si="53"/>
        <v>0.93819367080336213</v>
      </c>
    </row>
    <row r="823" spans="1:13" x14ac:dyDescent="0.35">
      <c r="A823" s="301">
        <v>2019</v>
      </c>
      <c r="B823" s="301" t="s">
        <v>87</v>
      </c>
      <c r="C823" s="301" t="s">
        <v>65</v>
      </c>
      <c r="D823" s="302" t="s">
        <v>15</v>
      </c>
      <c r="E823" s="302" t="s">
        <v>228</v>
      </c>
      <c r="F823" s="301" t="s">
        <v>78</v>
      </c>
      <c r="G823" s="301" t="s">
        <v>77</v>
      </c>
      <c r="H823" s="303">
        <v>161437106000</v>
      </c>
      <c r="I823" s="303">
        <v>158134106000</v>
      </c>
      <c r="J823" s="303">
        <v>151041312609</v>
      </c>
      <c r="K823" s="304">
        <f t="shared" si="52"/>
        <v>0.95514697258920223</v>
      </c>
      <c r="L823" s="303">
        <v>91788133182</v>
      </c>
      <c r="M823" s="304">
        <f t="shared" si="53"/>
        <v>0.58044488632958158</v>
      </c>
    </row>
    <row r="824" spans="1:13" x14ac:dyDescent="0.35">
      <c r="A824" s="301">
        <v>2019</v>
      </c>
      <c r="B824" s="301" t="s">
        <v>87</v>
      </c>
      <c r="C824" s="301" t="s">
        <v>66</v>
      </c>
      <c r="D824" s="302" t="s">
        <v>8</v>
      </c>
      <c r="E824" s="302" t="s">
        <v>228</v>
      </c>
      <c r="F824" s="301" t="s">
        <v>76</v>
      </c>
      <c r="G824" s="301" t="s">
        <v>77</v>
      </c>
      <c r="H824" s="303">
        <v>5711095000</v>
      </c>
      <c r="I824" s="303">
        <v>5695095000</v>
      </c>
      <c r="J824" s="303">
        <v>5122930282</v>
      </c>
      <c r="K824" s="304">
        <f t="shared" si="52"/>
        <v>0.89953377107844557</v>
      </c>
      <c r="L824" s="303">
        <v>4761753772</v>
      </c>
      <c r="M824" s="304">
        <f t="shared" si="53"/>
        <v>0.83611489746878676</v>
      </c>
    </row>
    <row r="825" spans="1:13" x14ac:dyDescent="0.35">
      <c r="A825" s="301">
        <v>2019</v>
      </c>
      <c r="B825" s="301" t="s">
        <v>87</v>
      </c>
      <c r="C825" s="301" t="s">
        <v>66</v>
      </c>
      <c r="D825" s="302" t="s">
        <v>8</v>
      </c>
      <c r="E825" s="302" t="s">
        <v>228</v>
      </c>
      <c r="F825" s="301" t="s">
        <v>78</v>
      </c>
      <c r="G825" s="301" t="s">
        <v>77</v>
      </c>
      <c r="H825" s="303">
        <v>19058078000</v>
      </c>
      <c r="I825" s="303">
        <v>18893078000</v>
      </c>
      <c r="J825" s="303">
        <v>18854590183</v>
      </c>
      <c r="K825" s="304">
        <f t="shared" si="52"/>
        <v>0.99796286147762692</v>
      </c>
      <c r="L825" s="303">
        <v>16498150207</v>
      </c>
      <c r="M825" s="304">
        <f t="shared" si="53"/>
        <v>0.87323781794581068</v>
      </c>
    </row>
    <row r="826" spans="1:13" x14ac:dyDescent="0.35">
      <c r="A826" s="301">
        <v>2019</v>
      </c>
      <c r="B826" s="301" t="s">
        <v>87</v>
      </c>
      <c r="C826" s="301" t="s">
        <v>67</v>
      </c>
      <c r="D826" s="302" t="s">
        <v>11</v>
      </c>
      <c r="E826" s="302" t="s">
        <v>229</v>
      </c>
      <c r="F826" s="301" t="s">
        <v>76</v>
      </c>
      <c r="G826" s="301" t="s">
        <v>77</v>
      </c>
      <c r="H826" s="303">
        <v>292424083000</v>
      </c>
      <c r="I826" s="303">
        <v>328983058866</v>
      </c>
      <c r="J826" s="303">
        <v>292728411007.08002</v>
      </c>
      <c r="K826" s="304">
        <f t="shared" si="52"/>
        <v>0.88979782732919666</v>
      </c>
      <c r="L826" s="303">
        <v>278229656894</v>
      </c>
      <c r="M826" s="304">
        <f t="shared" si="53"/>
        <v>0.84572639652951653</v>
      </c>
    </row>
    <row r="827" spans="1:13" x14ac:dyDescent="0.35">
      <c r="A827" s="301">
        <v>2019</v>
      </c>
      <c r="B827" s="301" t="s">
        <v>87</v>
      </c>
      <c r="C827" s="301" t="s">
        <v>67</v>
      </c>
      <c r="D827" s="302" t="s">
        <v>11</v>
      </c>
      <c r="E827" s="302" t="s">
        <v>229</v>
      </c>
      <c r="F827" s="301" t="s">
        <v>79</v>
      </c>
      <c r="G827" s="301" t="s">
        <v>77</v>
      </c>
      <c r="H827" s="303">
        <v>0</v>
      </c>
      <c r="I827" s="303">
        <v>0</v>
      </c>
      <c r="J827" s="303">
        <v>0</v>
      </c>
      <c r="K827" s="304">
        <v>0</v>
      </c>
      <c r="L827" s="303">
        <v>0</v>
      </c>
      <c r="M827" s="304">
        <v>0</v>
      </c>
    </row>
    <row r="828" spans="1:13" x14ac:dyDescent="0.35">
      <c r="A828" s="301">
        <v>2019</v>
      </c>
      <c r="B828" s="301" t="s">
        <v>87</v>
      </c>
      <c r="C828" s="301" t="s">
        <v>67</v>
      </c>
      <c r="D828" s="302" t="s">
        <v>11</v>
      </c>
      <c r="E828" s="302" t="s">
        <v>229</v>
      </c>
      <c r="F828" s="301" t="s">
        <v>78</v>
      </c>
      <c r="G828" s="301" t="s">
        <v>77</v>
      </c>
      <c r="H828" s="303">
        <v>40067181000</v>
      </c>
      <c r="I828" s="303">
        <v>57172070009</v>
      </c>
      <c r="J828" s="303">
        <v>34959427562</v>
      </c>
      <c r="K828" s="304">
        <f t="shared" ref="K828:K831" si="54">+J828/I828</f>
        <v>0.6114773797152474</v>
      </c>
      <c r="L828" s="303">
        <v>15000193630</v>
      </c>
      <c r="M828" s="304">
        <f t="shared" si="53"/>
        <v>0.26236925875936756</v>
      </c>
    </row>
    <row r="829" spans="1:13" x14ac:dyDescent="0.35">
      <c r="A829" s="301">
        <v>2019</v>
      </c>
      <c r="B829" s="301" t="s">
        <v>87</v>
      </c>
      <c r="C829" s="301" t="s">
        <v>67</v>
      </c>
      <c r="D829" s="302" t="s">
        <v>11</v>
      </c>
      <c r="E829" s="302" t="s">
        <v>229</v>
      </c>
      <c r="F829" s="301" t="s">
        <v>80</v>
      </c>
      <c r="G829" s="301" t="s">
        <v>77</v>
      </c>
      <c r="H829" s="303">
        <v>149145000</v>
      </c>
      <c r="I829" s="303">
        <v>782398280</v>
      </c>
      <c r="J829" s="303">
        <v>83531853</v>
      </c>
      <c r="K829" s="304">
        <f t="shared" si="54"/>
        <v>0.10676385050335234</v>
      </c>
      <c r="L829" s="303">
        <v>39781853</v>
      </c>
      <c r="M829" s="304">
        <f t="shared" si="53"/>
        <v>5.0846038414092631E-2</v>
      </c>
    </row>
    <row r="830" spans="1:13" x14ac:dyDescent="0.35">
      <c r="A830" s="301">
        <v>2019</v>
      </c>
      <c r="B830" s="301" t="s">
        <v>87</v>
      </c>
      <c r="C830" s="301" t="s">
        <v>68</v>
      </c>
      <c r="D830" s="302" t="s">
        <v>19</v>
      </c>
      <c r="E830" s="302" t="s">
        <v>227</v>
      </c>
      <c r="F830" s="301" t="s">
        <v>76</v>
      </c>
      <c r="G830" s="301" t="s">
        <v>77</v>
      </c>
      <c r="H830" s="303">
        <v>141469846000</v>
      </c>
      <c r="I830" s="303">
        <v>145020195594</v>
      </c>
      <c r="J830" s="303">
        <v>143447743184</v>
      </c>
      <c r="K830" s="304">
        <f t="shared" si="54"/>
        <v>0.98915701083177232</v>
      </c>
      <c r="L830" s="303">
        <v>141770038272</v>
      </c>
      <c r="M830" s="304">
        <f t="shared" si="53"/>
        <v>0.97758824342576967</v>
      </c>
    </row>
    <row r="831" spans="1:13" x14ac:dyDescent="0.35">
      <c r="A831" s="301">
        <v>2019</v>
      </c>
      <c r="B831" s="301" t="s">
        <v>87</v>
      </c>
      <c r="C831" s="301" t="s">
        <v>68</v>
      </c>
      <c r="D831" s="302" t="s">
        <v>19</v>
      </c>
      <c r="E831" s="302" t="s">
        <v>227</v>
      </c>
      <c r="F831" s="301" t="s">
        <v>78</v>
      </c>
      <c r="G831" s="301" t="s">
        <v>77</v>
      </c>
      <c r="H831" s="303">
        <v>19751000000</v>
      </c>
      <c r="I831" s="303">
        <v>22396187000</v>
      </c>
      <c r="J831" s="303">
        <v>21921141964</v>
      </c>
      <c r="K831" s="304">
        <f t="shared" si="54"/>
        <v>0.97878902172052773</v>
      </c>
      <c r="L831" s="303">
        <v>20498875035</v>
      </c>
      <c r="M831" s="304">
        <f t="shared" si="53"/>
        <v>0.91528415238718985</v>
      </c>
    </row>
    <row r="832" spans="1:13" x14ac:dyDescent="0.35">
      <c r="A832" s="301">
        <v>2019</v>
      </c>
      <c r="B832" s="301" t="s">
        <v>87</v>
      </c>
      <c r="C832" s="301" t="s">
        <v>69</v>
      </c>
      <c r="D832" s="302" t="s">
        <v>11</v>
      </c>
      <c r="E832" s="302" t="s">
        <v>228</v>
      </c>
      <c r="F832" s="301" t="s">
        <v>76</v>
      </c>
      <c r="G832" s="301" t="s">
        <v>77</v>
      </c>
      <c r="H832" s="303">
        <v>0</v>
      </c>
      <c r="I832" s="303">
        <v>0</v>
      </c>
      <c r="J832" s="303">
        <v>0</v>
      </c>
      <c r="K832" s="304">
        <v>0</v>
      </c>
      <c r="L832" s="303">
        <v>0</v>
      </c>
      <c r="M832" s="304">
        <v>0</v>
      </c>
    </row>
    <row r="833" spans="1:13" x14ac:dyDescent="0.35">
      <c r="A833" s="301">
        <v>2019</v>
      </c>
      <c r="B833" s="301" t="s">
        <v>87</v>
      </c>
      <c r="C833" s="301" t="s">
        <v>69</v>
      </c>
      <c r="D833" s="302" t="s">
        <v>11</v>
      </c>
      <c r="E833" s="302" t="s">
        <v>228</v>
      </c>
      <c r="F833" s="301" t="s">
        <v>78</v>
      </c>
      <c r="G833" s="301" t="s">
        <v>77</v>
      </c>
      <c r="H833" s="303">
        <v>0</v>
      </c>
      <c r="I833" s="303">
        <v>0</v>
      </c>
      <c r="J833" s="303">
        <v>0</v>
      </c>
      <c r="K833" s="304">
        <v>0</v>
      </c>
      <c r="L833" s="303">
        <v>0</v>
      </c>
      <c r="M833" s="304">
        <v>0</v>
      </c>
    </row>
    <row r="834" spans="1:13" x14ac:dyDescent="0.35">
      <c r="A834" s="301">
        <v>2020</v>
      </c>
      <c r="B834" s="301" t="s">
        <v>86</v>
      </c>
      <c r="C834" s="301" t="s">
        <v>25</v>
      </c>
      <c r="D834" s="302" t="s">
        <v>265</v>
      </c>
      <c r="E834" s="302" t="s">
        <v>226</v>
      </c>
      <c r="F834" s="301" t="s">
        <v>76</v>
      </c>
      <c r="G834" s="301" t="s">
        <v>77</v>
      </c>
      <c r="H834" s="303">
        <v>76449023000</v>
      </c>
      <c r="I834" s="303">
        <v>76449023000</v>
      </c>
      <c r="J834" s="303">
        <v>68438456521</v>
      </c>
      <c r="K834" s="304">
        <f t="shared" ref="K834:K857" si="55">+J834/I834</f>
        <v>0.89521688878875538</v>
      </c>
      <c r="L834" s="303">
        <v>68136493589</v>
      </c>
      <c r="M834" s="304">
        <f t="shared" ref="M834:M896" si="56">+L834/I834</f>
        <v>0.8912670288670661</v>
      </c>
    </row>
    <row r="835" spans="1:13" x14ac:dyDescent="0.35">
      <c r="A835" s="301">
        <v>2020</v>
      </c>
      <c r="B835" s="301" t="s">
        <v>86</v>
      </c>
      <c r="C835" s="301" t="s">
        <v>26</v>
      </c>
      <c r="D835" s="302" t="s">
        <v>265</v>
      </c>
      <c r="E835" s="302" t="s">
        <v>226</v>
      </c>
      <c r="F835" s="301" t="s">
        <v>76</v>
      </c>
      <c r="G835" s="301" t="s">
        <v>77</v>
      </c>
      <c r="H835" s="303">
        <v>152485241000</v>
      </c>
      <c r="I835" s="303">
        <v>152485241000</v>
      </c>
      <c r="J835" s="303">
        <v>151668633049</v>
      </c>
      <c r="K835" s="304">
        <f t="shared" si="55"/>
        <v>0.99464467547387092</v>
      </c>
      <c r="L835" s="303">
        <v>145954014571</v>
      </c>
      <c r="M835" s="304">
        <f t="shared" si="56"/>
        <v>0.95716814043006304</v>
      </c>
    </row>
    <row r="836" spans="1:13" x14ac:dyDescent="0.35">
      <c r="A836" s="301">
        <v>2020</v>
      </c>
      <c r="B836" s="301" t="s">
        <v>86</v>
      </c>
      <c r="C836" s="301" t="s">
        <v>26</v>
      </c>
      <c r="D836" s="302" t="s">
        <v>265</v>
      </c>
      <c r="E836" s="302" t="s">
        <v>226</v>
      </c>
      <c r="F836" s="301" t="s">
        <v>78</v>
      </c>
      <c r="G836" s="301" t="s">
        <v>77</v>
      </c>
      <c r="H836" s="303">
        <v>8212000000</v>
      </c>
      <c r="I836" s="303">
        <v>8212000000</v>
      </c>
      <c r="J836" s="303">
        <v>7690140863</v>
      </c>
      <c r="K836" s="304">
        <f t="shared" si="55"/>
        <v>0.93645163943010223</v>
      </c>
      <c r="L836" s="303">
        <v>7236572097</v>
      </c>
      <c r="M836" s="304">
        <f t="shared" si="56"/>
        <v>0.88121920323916225</v>
      </c>
    </row>
    <row r="837" spans="1:13" x14ac:dyDescent="0.35">
      <c r="A837" s="301">
        <v>2020</v>
      </c>
      <c r="B837" s="301" t="s">
        <v>86</v>
      </c>
      <c r="C837" s="301" t="s">
        <v>27</v>
      </c>
      <c r="D837" s="302" t="s">
        <v>13</v>
      </c>
      <c r="E837" s="302" t="s">
        <v>226</v>
      </c>
      <c r="F837" s="301" t="s">
        <v>76</v>
      </c>
      <c r="G837" s="301" t="s">
        <v>77</v>
      </c>
      <c r="H837" s="303">
        <v>96610625000</v>
      </c>
      <c r="I837" s="303">
        <v>94884732429</v>
      </c>
      <c r="J837" s="303">
        <v>91812967372</v>
      </c>
      <c r="K837" s="304">
        <f t="shared" si="55"/>
        <v>0.96762635064288627</v>
      </c>
      <c r="L837" s="303">
        <v>88203113832</v>
      </c>
      <c r="M837" s="304">
        <f t="shared" si="56"/>
        <v>0.92958173115996612</v>
      </c>
    </row>
    <row r="838" spans="1:13" x14ac:dyDescent="0.35">
      <c r="A838" s="301">
        <v>2020</v>
      </c>
      <c r="B838" s="301" t="s">
        <v>86</v>
      </c>
      <c r="C838" s="301" t="s">
        <v>27</v>
      </c>
      <c r="D838" s="302" t="s">
        <v>13</v>
      </c>
      <c r="E838" s="302" t="s">
        <v>226</v>
      </c>
      <c r="F838" s="301" t="s">
        <v>78</v>
      </c>
      <c r="G838" s="301" t="s">
        <v>77</v>
      </c>
      <c r="H838" s="303">
        <v>107707652000</v>
      </c>
      <c r="I838" s="303">
        <v>99564019024</v>
      </c>
      <c r="J838" s="303">
        <v>98683776415</v>
      </c>
      <c r="K838" s="304">
        <f t="shared" si="55"/>
        <v>0.99115902895816388</v>
      </c>
      <c r="L838" s="303">
        <v>83586556104</v>
      </c>
      <c r="M838" s="304">
        <f t="shared" si="56"/>
        <v>0.83952573352680127</v>
      </c>
    </row>
    <row r="839" spans="1:13" x14ac:dyDescent="0.35">
      <c r="A839" s="301">
        <v>2020</v>
      </c>
      <c r="B839" s="301" t="s">
        <v>86</v>
      </c>
      <c r="C839" s="301" t="s">
        <v>28</v>
      </c>
      <c r="D839" s="302" t="s">
        <v>265</v>
      </c>
      <c r="E839" s="302" t="s">
        <v>226</v>
      </c>
      <c r="F839" s="301" t="s">
        <v>76</v>
      </c>
      <c r="G839" s="301" t="s">
        <v>77</v>
      </c>
      <c r="H839" s="303">
        <v>21244083000</v>
      </c>
      <c r="I839" s="303">
        <v>21244083000</v>
      </c>
      <c r="J839" s="303">
        <v>19790496025</v>
      </c>
      <c r="K839" s="304">
        <f t="shared" si="55"/>
        <v>0.93157685483529695</v>
      </c>
      <c r="L839" s="303">
        <v>19087420161</v>
      </c>
      <c r="M839" s="304">
        <f t="shared" si="56"/>
        <v>0.89848171657962361</v>
      </c>
    </row>
    <row r="840" spans="1:13" x14ac:dyDescent="0.35">
      <c r="A840" s="301">
        <v>2020</v>
      </c>
      <c r="B840" s="301" t="s">
        <v>86</v>
      </c>
      <c r="C840" s="301" t="s">
        <v>28</v>
      </c>
      <c r="D840" s="302" t="s">
        <v>265</v>
      </c>
      <c r="E840" s="302" t="s">
        <v>226</v>
      </c>
      <c r="F840" s="301" t="s">
        <v>78</v>
      </c>
      <c r="G840" s="301" t="s">
        <v>77</v>
      </c>
      <c r="H840" s="303">
        <v>1742287000</v>
      </c>
      <c r="I840" s="303">
        <v>1742287000</v>
      </c>
      <c r="J840" s="303">
        <v>1637809228</v>
      </c>
      <c r="K840" s="304">
        <f t="shared" si="55"/>
        <v>0.9400341206701307</v>
      </c>
      <c r="L840" s="303">
        <v>1622809228</v>
      </c>
      <c r="M840" s="304">
        <f t="shared" si="56"/>
        <v>0.93142474689876009</v>
      </c>
    </row>
    <row r="841" spans="1:13" x14ac:dyDescent="0.35">
      <c r="A841" s="301">
        <v>2020</v>
      </c>
      <c r="B841" s="301" t="s">
        <v>86</v>
      </c>
      <c r="C841" s="301" t="s">
        <v>29</v>
      </c>
      <c r="D841" s="302" t="s">
        <v>14</v>
      </c>
      <c r="E841" s="302" t="s">
        <v>226</v>
      </c>
      <c r="F841" s="301" t="s">
        <v>76</v>
      </c>
      <c r="G841" s="301" t="s">
        <v>77</v>
      </c>
      <c r="H841" s="303">
        <v>105061274000</v>
      </c>
      <c r="I841" s="303">
        <v>105061274000</v>
      </c>
      <c r="J841" s="303">
        <v>99316646985</v>
      </c>
      <c r="K841" s="304">
        <f t="shared" si="55"/>
        <v>0.94532117500307489</v>
      </c>
      <c r="L841" s="303">
        <v>96120445678</v>
      </c>
      <c r="M841" s="304">
        <f t="shared" si="56"/>
        <v>0.91489891582696781</v>
      </c>
    </row>
    <row r="842" spans="1:13" x14ac:dyDescent="0.35">
      <c r="A842" s="301">
        <v>2020</v>
      </c>
      <c r="B842" s="301" t="s">
        <v>86</v>
      </c>
      <c r="C842" s="301" t="s">
        <v>29</v>
      </c>
      <c r="D842" s="302" t="s">
        <v>14</v>
      </c>
      <c r="E842" s="302" t="s">
        <v>226</v>
      </c>
      <c r="F842" s="301" t="s">
        <v>78</v>
      </c>
      <c r="G842" s="301" t="s">
        <v>77</v>
      </c>
      <c r="H842" s="303">
        <v>44242276000</v>
      </c>
      <c r="I842" s="303">
        <v>42934847370</v>
      </c>
      <c r="J842" s="303">
        <v>42331556873</v>
      </c>
      <c r="K842" s="304">
        <f t="shared" si="55"/>
        <v>0.98594869822638431</v>
      </c>
      <c r="L842" s="303">
        <v>36589423424</v>
      </c>
      <c r="M842" s="304">
        <f t="shared" si="56"/>
        <v>0.85220807025777956</v>
      </c>
    </row>
    <row r="843" spans="1:13" x14ac:dyDescent="0.35">
      <c r="A843" s="301">
        <v>2020</v>
      </c>
      <c r="B843" s="301" t="s">
        <v>86</v>
      </c>
      <c r="C843" s="301" t="s">
        <v>30</v>
      </c>
      <c r="D843" s="302" t="s">
        <v>16</v>
      </c>
      <c r="E843" s="302" t="s">
        <v>226</v>
      </c>
      <c r="F843" s="301" t="s">
        <v>76</v>
      </c>
      <c r="G843" s="301" t="s">
        <v>77</v>
      </c>
      <c r="H843" s="303">
        <v>420487140000</v>
      </c>
      <c r="I843" s="303">
        <v>410398108202</v>
      </c>
      <c r="J843" s="303">
        <v>264866440335</v>
      </c>
      <c r="K843" s="304">
        <f t="shared" si="55"/>
        <v>0.64538903820831317</v>
      </c>
      <c r="L843" s="303">
        <v>246790903131</v>
      </c>
      <c r="M843" s="304">
        <f t="shared" si="56"/>
        <v>0.60134512854413136</v>
      </c>
    </row>
    <row r="844" spans="1:13" x14ac:dyDescent="0.35">
      <c r="A844" s="301">
        <v>2020</v>
      </c>
      <c r="B844" s="301" t="s">
        <v>86</v>
      </c>
      <c r="C844" s="301" t="s">
        <v>30</v>
      </c>
      <c r="D844" s="302" t="s">
        <v>16</v>
      </c>
      <c r="E844" s="302" t="s">
        <v>226</v>
      </c>
      <c r="F844" s="301" t="s">
        <v>79</v>
      </c>
      <c r="G844" s="301" t="s">
        <v>77</v>
      </c>
      <c r="H844" s="303">
        <v>315907304000</v>
      </c>
      <c r="I844" s="303">
        <v>315907304000</v>
      </c>
      <c r="J844" s="303">
        <v>256769233944</v>
      </c>
      <c r="K844" s="304">
        <f>+J844/I844</f>
        <v>0.81279929489696134</v>
      </c>
      <c r="L844" s="303">
        <v>256138731215</v>
      </c>
      <c r="M844" s="304">
        <f t="shared" si="56"/>
        <v>0.81080344763095447</v>
      </c>
    </row>
    <row r="845" spans="1:13" x14ac:dyDescent="0.35">
      <c r="A845" s="301">
        <v>2020</v>
      </c>
      <c r="B845" s="301" t="s">
        <v>86</v>
      </c>
      <c r="C845" s="301" t="s">
        <v>30</v>
      </c>
      <c r="D845" s="302" t="s">
        <v>16</v>
      </c>
      <c r="E845" s="302" t="s">
        <v>226</v>
      </c>
      <c r="F845" s="301" t="s">
        <v>78</v>
      </c>
      <c r="G845" s="301" t="s">
        <v>77</v>
      </c>
      <c r="H845" s="303">
        <v>66181143000</v>
      </c>
      <c r="I845" s="303">
        <v>47821722368</v>
      </c>
      <c r="J845" s="303">
        <v>34124525322</v>
      </c>
      <c r="K845" s="304">
        <f t="shared" si="55"/>
        <v>0.7135779230075262</v>
      </c>
      <c r="L845" s="303">
        <v>9237956656</v>
      </c>
      <c r="M845" s="304">
        <f t="shared" si="56"/>
        <v>0.19317490459485409</v>
      </c>
    </row>
    <row r="846" spans="1:13" x14ac:dyDescent="0.35">
      <c r="A846" s="301">
        <v>2020</v>
      </c>
      <c r="B846" s="301" t="s">
        <v>86</v>
      </c>
      <c r="C846" s="301" t="s">
        <v>30</v>
      </c>
      <c r="D846" s="302" t="s">
        <v>16</v>
      </c>
      <c r="E846" s="302" t="s">
        <v>226</v>
      </c>
      <c r="F846" s="301" t="s">
        <v>80</v>
      </c>
      <c r="G846" s="301" t="s">
        <v>77</v>
      </c>
      <c r="H846" s="303">
        <v>4758993747000</v>
      </c>
      <c r="I846" s="303">
        <v>4755744675492</v>
      </c>
      <c r="J846" s="303">
        <v>4439008867030</v>
      </c>
      <c r="K846" s="304">
        <f t="shared" si="55"/>
        <v>0.93339932438041739</v>
      </c>
      <c r="L846" s="303">
        <v>4439008867030</v>
      </c>
      <c r="M846" s="304">
        <f t="shared" si="56"/>
        <v>0.93339932438041739</v>
      </c>
    </row>
    <row r="847" spans="1:13" x14ac:dyDescent="0.35">
      <c r="A847" s="301">
        <v>2020</v>
      </c>
      <c r="B847" s="301" t="s">
        <v>86</v>
      </c>
      <c r="C847" s="301" t="s">
        <v>31</v>
      </c>
      <c r="D847" s="302" t="s">
        <v>11</v>
      </c>
      <c r="E847" s="302" t="s">
        <v>226</v>
      </c>
      <c r="F847" s="301" t="s">
        <v>76</v>
      </c>
      <c r="G847" s="301" t="s">
        <v>77</v>
      </c>
      <c r="H847" s="303">
        <v>119554181000</v>
      </c>
      <c r="I847" s="303">
        <v>115554581000</v>
      </c>
      <c r="J847" s="303">
        <v>107482625825</v>
      </c>
      <c r="K847" s="304">
        <f t="shared" si="55"/>
        <v>0.93014595262995237</v>
      </c>
      <c r="L847" s="303">
        <v>100104127774</v>
      </c>
      <c r="M847" s="304">
        <f t="shared" si="56"/>
        <v>0.866293027136674</v>
      </c>
    </row>
    <row r="848" spans="1:13" x14ac:dyDescent="0.35">
      <c r="A848" s="301">
        <v>2020</v>
      </c>
      <c r="B848" s="301" t="s">
        <v>86</v>
      </c>
      <c r="C848" s="301" t="s">
        <v>31</v>
      </c>
      <c r="D848" s="302" t="s">
        <v>11</v>
      </c>
      <c r="E848" s="302" t="s">
        <v>226</v>
      </c>
      <c r="F848" s="301" t="s">
        <v>78</v>
      </c>
      <c r="G848" s="301" t="s">
        <v>77</v>
      </c>
      <c r="H848" s="303">
        <v>3881254832000</v>
      </c>
      <c r="I848" s="303">
        <v>4076946938881</v>
      </c>
      <c r="J848" s="303">
        <v>4033061683360</v>
      </c>
      <c r="K848" s="304">
        <f t="shared" si="55"/>
        <v>0.98923575504442418</v>
      </c>
      <c r="L848" s="303">
        <v>3639652690524</v>
      </c>
      <c r="M848" s="304">
        <f t="shared" si="56"/>
        <v>0.89273977441633712</v>
      </c>
    </row>
    <row r="849" spans="1:13" x14ac:dyDescent="0.35">
      <c r="A849" s="301">
        <v>2020</v>
      </c>
      <c r="B849" s="301" t="s">
        <v>86</v>
      </c>
      <c r="C849" s="301" t="s">
        <v>32</v>
      </c>
      <c r="D849" s="302" t="s">
        <v>18</v>
      </c>
      <c r="E849" s="302" t="s">
        <v>226</v>
      </c>
      <c r="F849" s="301" t="s">
        <v>76</v>
      </c>
      <c r="G849" s="301" t="s">
        <v>77</v>
      </c>
      <c r="H849" s="303">
        <v>73548486000</v>
      </c>
      <c r="I849" s="303">
        <v>72311486000</v>
      </c>
      <c r="J849" s="303">
        <v>66166038784</v>
      </c>
      <c r="K849" s="304">
        <f t="shared" si="55"/>
        <v>0.91501423140439953</v>
      </c>
      <c r="L849" s="303">
        <v>59792644329</v>
      </c>
      <c r="M849" s="304">
        <f t="shared" si="56"/>
        <v>0.82687616638109196</v>
      </c>
    </row>
    <row r="850" spans="1:13" x14ac:dyDescent="0.35">
      <c r="A850" s="301">
        <v>2020</v>
      </c>
      <c r="B850" s="301" t="s">
        <v>86</v>
      </c>
      <c r="C850" s="301" t="s">
        <v>32</v>
      </c>
      <c r="D850" s="302" t="s">
        <v>18</v>
      </c>
      <c r="E850" s="302" t="s">
        <v>226</v>
      </c>
      <c r="F850" s="301" t="s">
        <v>78</v>
      </c>
      <c r="G850" s="301" t="s">
        <v>77</v>
      </c>
      <c r="H850" s="303">
        <v>452279596000</v>
      </c>
      <c r="I850" s="303">
        <v>297776951873</v>
      </c>
      <c r="J850" s="303">
        <v>291234943599</v>
      </c>
      <c r="K850" s="304">
        <f t="shared" si="55"/>
        <v>0.97803050829538307</v>
      </c>
      <c r="L850" s="303">
        <v>209722356067</v>
      </c>
      <c r="M850" s="304">
        <f t="shared" si="56"/>
        <v>0.70429344765556356</v>
      </c>
    </row>
    <row r="851" spans="1:13" x14ac:dyDescent="0.35">
      <c r="A851" s="301">
        <v>2020</v>
      </c>
      <c r="B851" s="301" t="s">
        <v>86</v>
      </c>
      <c r="C851" s="301" t="s">
        <v>32</v>
      </c>
      <c r="D851" s="302" t="s">
        <v>18</v>
      </c>
      <c r="E851" s="302" t="s">
        <v>226</v>
      </c>
      <c r="F851" s="301" t="s">
        <v>80</v>
      </c>
      <c r="G851" s="301" t="s">
        <v>77</v>
      </c>
      <c r="H851" s="303">
        <v>0</v>
      </c>
      <c r="I851" s="303">
        <v>0</v>
      </c>
      <c r="J851" s="303">
        <v>0</v>
      </c>
      <c r="K851" s="304">
        <v>0</v>
      </c>
      <c r="L851" s="303">
        <v>0</v>
      </c>
      <c r="M851" s="304">
        <v>0</v>
      </c>
    </row>
    <row r="852" spans="1:13" x14ac:dyDescent="0.35">
      <c r="A852" s="301">
        <v>2020</v>
      </c>
      <c r="B852" s="301" t="s">
        <v>86</v>
      </c>
      <c r="C852" s="301" t="s">
        <v>33</v>
      </c>
      <c r="D852" s="302" t="s">
        <v>21</v>
      </c>
      <c r="E852" s="302" t="s">
        <v>226</v>
      </c>
      <c r="F852" s="301" t="s">
        <v>76</v>
      </c>
      <c r="G852" s="301" t="s">
        <v>77</v>
      </c>
      <c r="H852" s="303">
        <v>71985141000</v>
      </c>
      <c r="I852" s="303">
        <v>71985141000</v>
      </c>
      <c r="J852" s="303">
        <v>67952422138</v>
      </c>
      <c r="K852" s="304">
        <f t="shared" si="55"/>
        <v>0.9439784543590739</v>
      </c>
      <c r="L852" s="303">
        <v>67742354250</v>
      </c>
      <c r="M852" s="304">
        <f t="shared" si="56"/>
        <v>0.94106024255755782</v>
      </c>
    </row>
    <row r="853" spans="1:13" x14ac:dyDescent="0.35">
      <c r="A853" s="301">
        <v>2020</v>
      </c>
      <c r="B853" s="301" t="s">
        <v>86</v>
      </c>
      <c r="C853" s="301" t="s">
        <v>34</v>
      </c>
      <c r="D853" s="302" t="s">
        <v>10</v>
      </c>
      <c r="E853" s="302" t="s">
        <v>226</v>
      </c>
      <c r="F853" s="301" t="s">
        <v>76</v>
      </c>
      <c r="G853" s="301" t="s">
        <v>77</v>
      </c>
      <c r="H853" s="303">
        <v>32400034000</v>
      </c>
      <c r="I853" s="303">
        <v>32400034000</v>
      </c>
      <c r="J853" s="303">
        <v>25189737806</v>
      </c>
      <c r="K853" s="304">
        <f t="shared" si="55"/>
        <v>0.77746022754173649</v>
      </c>
      <c r="L853" s="303">
        <v>24223328101</v>
      </c>
      <c r="M853" s="304">
        <f t="shared" si="56"/>
        <v>0.74763279881126055</v>
      </c>
    </row>
    <row r="854" spans="1:13" x14ac:dyDescent="0.35">
      <c r="A854" s="301">
        <v>2020</v>
      </c>
      <c r="B854" s="301" t="s">
        <v>86</v>
      </c>
      <c r="C854" s="301" t="s">
        <v>34</v>
      </c>
      <c r="D854" s="302" t="s">
        <v>10</v>
      </c>
      <c r="E854" s="302" t="s">
        <v>226</v>
      </c>
      <c r="F854" s="301" t="s">
        <v>78</v>
      </c>
      <c r="G854" s="301" t="s">
        <v>77</v>
      </c>
      <c r="H854" s="303">
        <v>44733221000</v>
      </c>
      <c r="I854" s="303">
        <v>46733221000</v>
      </c>
      <c r="J854" s="303">
        <v>45878152953</v>
      </c>
      <c r="K854" s="304">
        <f t="shared" si="55"/>
        <v>0.98170320751056295</v>
      </c>
      <c r="L854" s="303">
        <v>41893965857</v>
      </c>
      <c r="M854" s="304">
        <f t="shared" si="56"/>
        <v>0.89644935573775242</v>
      </c>
    </row>
    <row r="855" spans="1:13" x14ac:dyDescent="0.35">
      <c r="A855" s="301">
        <v>2020</v>
      </c>
      <c r="B855" s="301" t="s">
        <v>86</v>
      </c>
      <c r="C855" s="301" t="s">
        <v>34</v>
      </c>
      <c r="D855" s="302" t="s">
        <v>10</v>
      </c>
      <c r="E855" s="302" t="s">
        <v>226</v>
      </c>
      <c r="F855" s="301" t="s">
        <v>80</v>
      </c>
      <c r="G855" s="301" t="s">
        <v>77</v>
      </c>
      <c r="H855" s="303">
        <v>0</v>
      </c>
      <c r="I855" s="303">
        <v>0</v>
      </c>
      <c r="J855" s="303">
        <v>0</v>
      </c>
      <c r="K855" s="304">
        <v>0</v>
      </c>
      <c r="L855" s="303">
        <v>0</v>
      </c>
      <c r="M855" s="304">
        <v>0</v>
      </c>
    </row>
    <row r="856" spans="1:13" x14ac:dyDescent="0.35">
      <c r="A856" s="301">
        <v>2020</v>
      </c>
      <c r="B856" s="301" t="s">
        <v>86</v>
      </c>
      <c r="C856" s="301" t="s">
        <v>35</v>
      </c>
      <c r="D856" s="302" t="s">
        <v>15</v>
      </c>
      <c r="E856" s="302" t="s">
        <v>226</v>
      </c>
      <c r="F856" s="301" t="s">
        <v>76</v>
      </c>
      <c r="G856" s="301" t="s">
        <v>77</v>
      </c>
      <c r="H856" s="303">
        <v>21371078000</v>
      </c>
      <c r="I856" s="303">
        <v>21371078000</v>
      </c>
      <c r="J856" s="303">
        <v>19920650838</v>
      </c>
      <c r="K856" s="304">
        <f t="shared" si="55"/>
        <v>0.93213130558973212</v>
      </c>
      <c r="L856" s="303">
        <v>19446026542</v>
      </c>
      <c r="M856" s="304">
        <f t="shared" si="56"/>
        <v>0.90992258518732649</v>
      </c>
    </row>
    <row r="857" spans="1:13" x14ac:dyDescent="0.35">
      <c r="A857" s="301">
        <v>2020</v>
      </c>
      <c r="B857" s="301" t="s">
        <v>86</v>
      </c>
      <c r="C857" s="301" t="s">
        <v>35</v>
      </c>
      <c r="D857" s="302" t="s">
        <v>15</v>
      </c>
      <c r="E857" s="302" t="s">
        <v>226</v>
      </c>
      <c r="F857" s="301" t="s">
        <v>78</v>
      </c>
      <c r="G857" s="301" t="s">
        <v>77</v>
      </c>
      <c r="H857" s="303">
        <v>87465735000</v>
      </c>
      <c r="I857" s="303">
        <v>108394539379</v>
      </c>
      <c r="J857" s="303">
        <v>103478912180</v>
      </c>
      <c r="K857" s="304">
        <f t="shared" si="55"/>
        <v>0.95465060115424649</v>
      </c>
      <c r="L857" s="303">
        <v>84015072978</v>
      </c>
      <c r="M857" s="304">
        <f t="shared" si="56"/>
        <v>0.7750858434320429</v>
      </c>
    </row>
    <row r="858" spans="1:13" x14ac:dyDescent="0.35">
      <c r="A858" s="301">
        <v>2020</v>
      </c>
      <c r="B858" s="301" t="s">
        <v>86</v>
      </c>
      <c r="C858" s="301" t="s">
        <v>35</v>
      </c>
      <c r="D858" s="302" t="s">
        <v>15</v>
      </c>
      <c r="E858" s="302" t="s">
        <v>226</v>
      </c>
      <c r="F858" s="301" t="s">
        <v>80</v>
      </c>
      <c r="G858" s="301" t="s">
        <v>77</v>
      </c>
      <c r="H858" s="303">
        <v>0</v>
      </c>
      <c r="I858" s="303">
        <v>0</v>
      </c>
      <c r="J858" s="303">
        <v>0</v>
      </c>
      <c r="K858" s="304">
        <v>0</v>
      </c>
      <c r="L858" s="303">
        <v>0</v>
      </c>
      <c r="M858" s="304">
        <v>0</v>
      </c>
    </row>
    <row r="859" spans="1:13" x14ac:dyDescent="0.35">
      <c r="A859" s="301">
        <v>2020</v>
      </c>
      <c r="B859" s="301" t="s">
        <v>86</v>
      </c>
      <c r="C859" s="301" t="s">
        <v>36</v>
      </c>
      <c r="D859" s="302" t="s">
        <v>9</v>
      </c>
      <c r="E859" s="302" t="s">
        <v>226</v>
      </c>
      <c r="F859" s="301" t="s">
        <v>76</v>
      </c>
      <c r="G859" s="301" t="s">
        <v>77</v>
      </c>
      <c r="H859" s="303">
        <v>24224442000</v>
      </c>
      <c r="I859" s="303">
        <v>23835856500</v>
      </c>
      <c r="J859" s="303">
        <v>21880014241</v>
      </c>
      <c r="K859" s="304">
        <f t="shared" ref="K859:K922" si="57">+J859/I859</f>
        <v>0.91794537532141962</v>
      </c>
      <c r="L859" s="303">
        <v>20973155293</v>
      </c>
      <c r="M859" s="304">
        <f t="shared" si="56"/>
        <v>0.87989937735193191</v>
      </c>
    </row>
    <row r="860" spans="1:13" x14ac:dyDescent="0.35">
      <c r="A860" s="301">
        <v>2020</v>
      </c>
      <c r="B860" s="301" t="s">
        <v>86</v>
      </c>
      <c r="C860" s="301" t="s">
        <v>36</v>
      </c>
      <c r="D860" s="302" t="s">
        <v>9</v>
      </c>
      <c r="E860" s="302" t="s">
        <v>226</v>
      </c>
      <c r="F860" s="301" t="s">
        <v>78</v>
      </c>
      <c r="G860" s="301" t="s">
        <v>77</v>
      </c>
      <c r="H860" s="303">
        <v>114425161000</v>
      </c>
      <c r="I860" s="303">
        <v>94590972816</v>
      </c>
      <c r="J860" s="303">
        <v>85559079481</v>
      </c>
      <c r="K860" s="304">
        <f t="shared" si="57"/>
        <v>0.90451632892528766</v>
      </c>
      <c r="L860" s="303">
        <v>77522442987</v>
      </c>
      <c r="M860" s="304">
        <f t="shared" si="56"/>
        <v>0.81955434730328869</v>
      </c>
    </row>
    <row r="861" spans="1:13" x14ac:dyDescent="0.35">
      <c r="A861" s="301">
        <v>2020</v>
      </c>
      <c r="B861" s="301" t="s">
        <v>86</v>
      </c>
      <c r="C861" s="301" t="s">
        <v>37</v>
      </c>
      <c r="D861" s="302" t="s">
        <v>20</v>
      </c>
      <c r="E861" s="302" t="s">
        <v>226</v>
      </c>
      <c r="F861" s="301" t="s">
        <v>76</v>
      </c>
      <c r="G861" s="301" t="s">
        <v>77</v>
      </c>
      <c r="H861" s="303">
        <v>78137955000</v>
      </c>
      <c r="I861" s="303">
        <v>77699585000</v>
      </c>
      <c r="J861" s="303">
        <v>71014271857</v>
      </c>
      <c r="K861" s="304">
        <f t="shared" si="57"/>
        <v>0.91395947426231428</v>
      </c>
      <c r="L861" s="303">
        <v>68272942526</v>
      </c>
      <c r="M861" s="304">
        <f t="shared" si="56"/>
        <v>0.87867834205292084</v>
      </c>
    </row>
    <row r="862" spans="1:13" x14ac:dyDescent="0.35">
      <c r="A862" s="301">
        <v>2020</v>
      </c>
      <c r="B862" s="301" t="s">
        <v>86</v>
      </c>
      <c r="C862" s="301" t="s">
        <v>37</v>
      </c>
      <c r="D862" s="302" t="s">
        <v>20</v>
      </c>
      <c r="E862" s="302" t="s">
        <v>226</v>
      </c>
      <c r="F862" s="301" t="s">
        <v>78</v>
      </c>
      <c r="G862" s="301" t="s">
        <v>77</v>
      </c>
      <c r="H862" s="303">
        <v>42064241000</v>
      </c>
      <c r="I862" s="303">
        <v>41477669936</v>
      </c>
      <c r="J862" s="303">
        <v>41226143375</v>
      </c>
      <c r="K862" s="304">
        <f t="shared" si="57"/>
        <v>0.99393585605488188</v>
      </c>
      <c r="L862" s="303">
        <v>35610531407</v>
      </c>
      <c r="M862" s="304">
        <f t="shared" si="56"/>
        <v>0.85854705584829161</v>
      </c>
    </row>
    <row r="863" spans="1:13" x14ac:dyDescent="0.35">
      <c r="A863" s="301">
        <v>2020</v>
      </c>
      <c r="B863" s="301" t="s">
        <v>86</v>
      </c>
      <c r="C863" s="301" t="s">
        <v>37</v>
      </c>
      <c r="D863" s="302" t="s">
        <v>20</v>
      </c>
      <c r="E863" s="302" t="s">
        <v>226</v>
      </c>
      <c r="F863" s="301" t="s">
        <v>80</v>
      </c>
      <c r="G863" s="301" t="s">
        <v>77</v>
      </c>
      <c r="H863" s="303">
        <v>0</v>
      </c>
      <c r="I863" s="303">
        <v>364000000</v>
      </c>
      <c r="J863" s="303">
        <v>364000000</v>
      </c>
      <c r="K863" s="304">
        <f t="shared" si="57"/>
        <v>1</v>
      </c>
      <c r="L863" s="303">
        <v>364000000</v>
      </c>
      <c r="M863" s="304">
        <f t="shared" si="56"/>
        <v>1</v>
      </c>
    </row>
    <row r="864" spans="1:13" x14ac:dyDescent="0.35">
      <c r="A864" s="301">
        <v>2020</v>
      </c>
      <c r="B864" s="301" t="s">
        <v>86</v>
      </c>
      <c r="C864" s="301" t="s">
        <v>38</v>
      </c>
      <c r="D864" s="302" t="s">
        <v>248</v>
      </c>
      <c r="E864" s="302" t="s">
        <v>226</v>
      </c>
      <c r="F864" s="301" t="s">
        <v>76</v>
      </c>
      <c r="G864" s="301" t="s">
        <v>77</v>
      </c>
      <c r="H864" s="303">
        <v>16748812000</v>
      </c>
      <c r="I864" s="303">
        <v>16331738400</v>
      </c>
      <c r="J864" s="303">
        <v>15654775566</v>
      </c>
      <c r="K864" s="304">
        <f t="shared" si="57"/>
        <v>0.95854924825393972</v>
      </c>
      <c r="L864" s="303">
        <v>14643125861</v>
      </c>
      <c r="M864" s="304">
        <f t="shared" si="56"/>
        <v>0.89660546246564909</v>
      </c>
    </row>
    <row r="865" spans="1:13" x14ac:dyDescent="0.35">
      <c r="A865" s="301">
        <v>2020</v>
      </c>
      <c r="B865" s="301" t="s">
        <v>86</v>
      </c>
      <c r="C865" s="301" t="s">
        <v>38</v>
      </c>
      <c r="D865" s="302" t="s">
        <v>248</v>
      </c>
      <c r="E865" s="302" t="s">
        <v>226</v>
      </c>
      <c r="F865" s="301" t="s">
        <v>78</v>
      </c>
      <c r="G865" s="301" t="s">
        <v>77</v>
      </c>
      <c r="H865" s="303">
        <v>40880334000</v>
      </c>
      <c r="I865" s="303">
        <v>39763940000</v>
      </c>
      <c r="J865" s="303">
        <v>38720852695</v>
      </c>
      <c r="K865" s="304">
        <f t="shared" si="57"/>
        <v>0.97376800928177643</v>
      </c>
      <c r="L865" s="303">
        <v>32155989973</v>
      </c>
      <c r="M865" s="304">
        <f t="shared" si="56"/>
        <v>0.80867212788772946</v>
      </c>
    </row>
    <row r="866" spans="1:13" x14ac:dyDescent="0.35">
      <c r="A866" s="301">
        <v>2020</v>
      </c>
      <c r="B866" s="301" t="s">
        <v>86</v>
      </c>
      <c r="C866" s="301" t="s">
        <v>39</v>
      </c>
      <c r="D866" s="302" t="s">
        <v>17</v>
      </c>
      <c r="E866" s="302" t="s">
        <v>226</v>
      </c>
      <c r="F866" s="301" t="s">
        <v>76</v>
      </c>
      <c r="G866" s="301" t="s">
        <v>77</v>
      </c>
      <c r="H866" s="303">
        <v>30621730000</v>
      </c>
      <c r="I866" s="303">
        <v>30621730000</v>
      </c>
      <c r="J866" s="303">
        <v>27079298373</v>
      </c>
      <c r="K866" s="304">
        <f t="shared" si="57"/>
        <v>0.88431641102576508</v>
      </c>
      <c r="L866" s="303">
        <v>20157988528</v>
      </c>
      <c r="M866" s="304">
        <f t="shared" si="56"/>
        <v>0.65829032285243194</v>
      </c>
    </row>
    <row r="867" spans="1:13" x14ac:dyDescent="0.35">
      <c r="A867" s="301">
        <v>2020</v>
      </c>
      <c r="B867" s="301" t="s">
        <v>86</v>
      </c>
      <c r="C867" s="301" t="s">
        <v>39</v>
      </c>
      <c r="D867" s="302" t="s">
        <v>17</v>
      </c>
      <c r="E867" s="302" t="s">
        <v>226</v>
      </c>
      <c r="F867" s="301" t="s">
        <v>78</v>
      </c>
      <c r="G867" s="301" t="s">
        <v>77</v>
      </c>
      <c r="H867" s="303">
        <v>1171558166000</v>
      </c>
      <c r="I867" s="303">
        <v>1311446100402</v>
      </c>
      <c r="J867" s="303">
        <v>1264065730545</v>
      </c>
      <c r="K867" s="304">
        <f t="shared" si="57"/>
        <v>0.96387166057188589</v>
      </c>
      <c r="L867" s="303">
        <v>993424356346</v>
      </c>
      <c r="M867" s="304">
        <f t="shared" si="56"/>
        <v>0.75750300072681886</v>
      </c>
    </row>
    <row r="868" spans="1:13" x14ac:dyDescent="0.35">
      <c r="A868" s="301">
        <v>2020</v>
      </c>
      <c r="B868" s="301" t="s">
        <v>86</v>
      </c>
      <c r="C868" s="301" t="s">
        <v>40</v>
      </c>
      <c r="D868" s="302" t="s">
        <v>13</v>
      </c>
      <c r="E868" s="302" t="s">
        <v>226</v>
      </c>
      <c r="F868" s="301" t="s">
        <v>76</v>
      </c>
      <c r="G868" s="301" t="s">
        <v>77</v>
      </c>
      <c r="H868" s="303">
        <v>10667471000</v>
      </c>
      <c r="I868" s="303">
        <v>10548189500</v>
      </c>
      <c r="J868" s="303">
        <v>9856150521</v>
      </c>
      <c r="K868" s="304">
        <f t="shared" si="57"/>
        <v>0.93439262927538413</v>
      </c>
      <c r="L868" s="303">
        <v>8999348467</v>
      </c>
      <c r="M868" s="304">
        <f t="shared" si="56"/>
        <v>0.85316522489475566</v>
      </c>
    </row>
    <row r="869" spans="1:13" x14ac:dyDescent="0.35">
      <c r="A869" s="301">
        <v>2020</v>
      </c>
      <c r="B869" s="301" t="s">
        <v>86</v>
      </c>
      <c r="C869" s="301" t="s">
        <v>40</v>
      </c>
      <c r="D869" s="302" t="s">
        <v>13</v>
      </c>
      <c r="E869" s="302" t="s">
        <v>226</v>
      </c>
      <c r="F869" s="301" t="s">
        <v>78</v>
      </c>
      <c r="G869" s="301" t="s">
        <v>77</v>
      </c>
      <c r="H869" s="303">
        <v>4339032000</v>
      </c>
      <c r="I869" s="303">
        <v>3689032000</v>
      </c>
      <c r="J869" s="303">
        <v>3571208291</v>
      </c>
      <c r="K869" s="304">
        <f t="shared" si="57"/>
        <v>0.96806107699797672</v>
      </c>
      <c r="L869" s="303">
        <v>2884516291</v>
      </c>
      <c r="M869" s="304">
        <f t="shared" si="56"/>
        <v>0.78191685271366584</v>
      </c>
    </row>
    <row r="870" spans="1:13" x14ac:dyDescent="0.35">
      <c r="A870" s="301">
        <v>2020</v>
      </c>
      <c r="B870" s="301" t="s">
        <v>86</v>
      </c>
      <c r="C870" s="301" t="s">
        <v>41</v>
      </c>
      <c r="D870" s="302" t="s">
        <v>8</v>
      </c>
      <c r="E870" s="302" t="s">
        <v>226</v>
      </c>
      <c r="F870" s="301" t="s">
        <v>76</v>
      </c>
      <c r="G870" s="301" t="s">
        <v>77</v>
      </c>
      <c r="H870" s="303">
        <v>29254299000</v>
      </c>
      <c r="I870" s="303">
        <v>29254299000</v>
      </c>
      <c r="J870" s="303">
        <v>26417004242</v>
      </c>
      <c r="K870" s="304">
        <f t="shared" si="57"/>
        <v>0.90301272445461778</v>
      </c>
      <c r="L870" s="303">
        <v>21972138043</v>
      </c>
      <c r="M870" s="304">
        <f t="shared" si="56"/>
        <v>0.75107381800534678</v>
      </c>
    </row>
    <row r="871" spans="1:13" x14ac:dyDescent="0.35">
      <c r="A871" s="301">
        <v>2020</v>
      </c>
      <c r="B871" s="301" t="s">
        <v>86</v>
      </c>
      <c r="C871" s="301" t="s">
        <v>41</v>
      </c>
      <c r="D871" s="302" t="s">
        <v>8</v>
      </c>
      <c r="E871" s="302" t="s">
        <v>226</v>
      </c>
      <c r="F871" s="301" t="s">
        <v>78</v>
      </c>
      <c r="G871" s="301" t="s">
        <v>77</v>
      </c>
      <c r="H871" s="303">
        <v>89592951000</v>
      </c>
      <c r="I871" s="303">
        <v>80161044692</v>
      </c>
      <c r="J871" s="303">
        <v>74887968184</v>
      </c>
      <c r="K871" s="304">
        <f t="shared" si="57"/>
        <v>0.93421896473205213</v>
      </c>
      <c r="L871" s="303">
        <v>43796805248</v>
      </c>
      <c r="M871" s="304">
        <f t="shared" si="56"/>
        <v>0.54636021045233307</v>
      </c>
    </row>
    <row r="872" spans="1:13" x14ac:dyDescent="0.35">
      <c r="A872" s="301">
        <v>2020</v>
      </c>
      <c r="B872" s="301" t="s">
        <v>86</v>
      </c>
      <c r="C872" s="301" t="s">
        <v>42</v>
      </c>
      <c r="D872" s="302" t="s">
        <v>14</v>
      </c>
      <c r="E872" s="302" t="s">
        <v>226</v>
      </c>
      <c r="F872" s="301" t="s">
        <v>76</v>
      </c>
      <c r="G872" s="301" t="s">
        <v>77</v>
      </c>
      <c r="H872" s="303">
        <v>11875317000</v>
      </c>
      <c r="I872" s="303">
        <v>11775317000</v>
      </c>
      <c r="J872" s="303">
        <v>11586998067</v>
      </c>
      <c r="K872" s="304">
        <f t="shared" si="57"/>
        <v>0.98400731521707652</v>
      </c>
      <c r="L872" s="303">
        <v>11225129248</v>
      </c>
      <c r="M872" s="304">
        <f t="shared" si="56"/>
        <v>0.95327618339276976</v>
      </c>
    </row>
    <row r="873" spans="1:13" x14ac:dyDescent="0.35">
      <c r="A873" s="301">
        <v>2020</v>
      </c>
      <c r="B873" s="301" t="s">
        <v>86</v>
      </c>
      <c r="C873" s="301" t="s">
        <v>42</v>
      </c>
      <c r="D873" s="302" t="s">
        <v>14</v>
      </c>
      <c r="E873" s="302" t="s">
        <v>226</v>
      </c>
      <c r="F873" s="301" t="s">
        <v>78</v>
      </c>
      <c r="G873" s="301" t="s">
        <v>77</v>
      </c>
      <c r="H873" s="303">
        <v>25942894000</v>
      </c>
      <c r="I873" s="303">
        <v>24439882064</v>
      </c>
      <c r="J873" s="303">
        <v>23696101949</v>
      </c>
      <c r="K873" s="304">
        <f t="shared" si="57"/>
        <v>0.96956695154860872</v>
      </c>
      <c r="L873" s="303">
        <v>18769718872</v>
      </c>
      <c r="M873" s="304">
        <f t="shared" si="56"/>
        <v>0.76799547652678068</v>
      </c>
    </row>
    <row r="874" spans="1:13" x14ac:dyDescent="0.35">
      <c r="A874" s="301">
        <v>2020</v>
      </c>
      <c r="B874" s="301" t="s">
        <v>86</v>
      </c>
      <c r="C874" s="301" t="s">
        <v>43</v>
      </c>
      <c r="D874" s="302" t="s">
        <v>22</v>
      </c>
      <c r="E874" s="302" t="s">
        <v>226</v>
      </c>
      <c r="F874" s="301" t="s">
        <v>76</v>
      </c>
      <c r="G874" s="301" t="s">
        <v>77</v>
      </c>
      <c r="H874" s="303">
        <v>72350460000</v>
      </c>
      <c r="I874" s="303">
        <v>75559460000</v>
      </c>
      <c r="J874" s="303">
        <v>74686938916</v>
      </c>
      <c r="K874" s="304">
        <f t="shared" si="57"/>
        <v>0.98845252356223823</v>
      </c>
      <c r="L874" s="303">
        <v>70209116838</v>
      </c>
      <c r="M874" s="304">
        <f t="shared" si="56"/>
        <v>0.92919029381628715</v>
      </c>
    </row>
    <row r="875" spans="1:13" x14ac:dyDescent="0.35">
      <c r="A875" s="301">
        <v>2020</v>
      </c>
      <c r="B875" s="301" t="s">
        <v>86</v>
      </c>
      <c r="C875" s="301" t="s">
        <v>43</v>
      </c>
      <c r="D875" s="302" t="s">
        <v>22</v>
      </c>
      <c r="E875" s="302" t="s">
        <v>226</v>
      </c>
      <c r="F875" s="301" t="s">
        <v>78</v>
      </c>
      <c r="G875" s="301" t="s">
        <v>77</v>
      </c>
      <c r="H875" s="303">
        <v>43195525000</v>
      </c>
      <c r="I875" s="303">
        <v>43195525000</v>
      </c>
      <c r="J875" s="303">
        <v>40004739729</v>
      </c>
      <c r="K875" s="304">
        <f t="shared" si="57"/>
        <v>0.92613157795859635</v>
      </c>
      <c r="L875" s="303">
        <v>22436706220</v>
      </c>
      <c r="M875" s="304">
        <f t="shared" si="56"/>
        <v>0.51942200540449501</v>
      </c>
    </row>
    <row r="876" spans="1:13" x14ac:dyDescent="0.35">
      <c r="A876" s="301">
        <v>2020</v>
      </c>
      <c r="B876" s="301" t="s">
        <v>86</v>
      </c>
      <c r="C876" s="301" t="s">
        <v>44</v>
      </c>
      <c r="D876" s="302" t="s">
        <v>12</v>
      </c>
      <c r="E876" s="302" t="s">
        <v>226</v>
      </c>
      <c r="F876" s="301" t="s">
        <v>76</v>
      </c>
      <c r="G876" s="301" t="s">
        <v>77</v>
      </c>
      <c r="H876" s="303">
        <v>23253456000</v>
      </c>
      <c r="I876" s="303">
        <v>23037456000</v>
      </c>
      <c r="J876" s="303">
        <v>21080419890</v>
      </c>
      <c r="K876" s="304">
        <f t="shared" si="57"/>
        <v>0.91504981669851049</v>
      </c>
      <c r="L876" s="303">
        <v>20676357557</v>
      </c>
      <c r="M876" s="304">
        <f t="shared" si="56"/>
        <v>0.89751045241280114</v>
      </c>
    </row>
    <row r="877" spans="1:13" x14ac:dyDescent="0.35">
      <c r="A877" s="301">
        <v>2020</v>
      </c>
      <c r="B877" s="301" t="s">
        <v>86</v>
      </c>
      <c r="C877" s="301" t="s">
        <v>44</v>
      </c>
      <c r="D877" s="302" t="s">
        <v>12</v>
      </c>
      <c r="E877" s="302" t="s">
        <v>226</v>
      </c>
      <c r="F877" s="301" t="s">
        <v>78</v>
      </c>
      <c r="G877" s="301" t="s">
        <v>77</v>
      </c>
      <c r="H877" s="303">
        <v>6845090000</v>
      </c>
      <c r="I877" s="303">
        <v>6525090000</v>
      </c>
      <c r="J877" s="303">
        <v>6469583324</v>
      </c>
      <c r="K877" s="304">
        <f t="shared" si="57"/>
        <v>0.99149334706494474</v>
      </c>
      <c r="L877" s="303">
        <v>5761598088</v>
      </c>
      <c r="M877" s="304">
        <f t="shared" si="56"/>
        <v>0.88299135919964322</v>
      </c>
    </row>
    <row r="878" spans="1:13" x14ac:dyDescent="0.35">
      <c r="A878" s="301">
        <v>2020</v>
      </c>
      <c r="B878" s="301" t="s">
        <v>86</v>
      </c>
      <c r="C878" s="301" t="s">
        <v>45</v>
      </c>
      <c r="D878" s="302" t="s">
        <v>22</v>
      </c>
      <c r="E878" s="302" t="s">
        <v>226</v>
      </c>
      <c r="F878" s="301" t="s">
        <v>76</v>
      </c>
      <c r="G878" s="301" t="s">
        <v>77</v>
      </c>
      <c r="H878" s="303">
        <v>81688950000</v>
      </c>
      <c r="I878" s="303">
        <v>80145427400</v>
      </c>
      <c r="J878" s="303">
        <v>74552378177</v>
      </c>
      <c r="K878" s="304">
        <f t="shared" si="57"/>
        <v>0.93021374513251398</v>
      </c>
      <c r="L878" s="303">
        <v>71325486577</v>
      </c>
      <c r="M878" s="304">
        <f t="shared" si="56"/>
        <v>0.88995079184018422</v>
      </c>
    </row>
    <row r="879" spans="1:13" x14ac:dyDescent="0.35">
      <c r="A879" s="301">
        <v>2020</v>
      </c>
      <c r="B879" s="301" t="s">
        <v>86</v>
      </c>
      <c r="C879" s="301" t="s">
        <v>45</v>
      </c>
      <c r="D879" s="302" t="s">
        <v>22</v>
      </c>
      <c r="E879" s="302" t="s">
        <v>226</v>
      </c>
      <c r="F879" s="301" t="s">
        <v>78</v>
      </c>
      <c r="G879" s="301" t="s">
        <v>77</v>
      </c>
      <c r="H879" s="303">
        <v>328072647000</v>
      </c>
      <c r="I879" s="303">
        <v>334201447000</v>
      </c>
      <c r="J879" s="303">
        <v>310349134585</v>
      </c>
      <c r="K879" s="304">
        <f t="shared" si="57"/>
        <v>0.92862893733969976</v>
      </c>
      <c r="L879" s="303">
        <v>201718650858</v>
      </c>
      <c r="M879" s="304">
        <f t="shared" si="56"/>
        <v>0.60358401397944872</v>
      </c>
    </row>
    <row r="880" spans="1:13" x14ac:dyDescent="0.35">
      <c r="A880" s="301">
        <v>2020</v>
      </c>
      <c r="B880" s="301" t="s">
        <v>86</v>
      </c>
      <c r="C880" s="301" t="s">
        <v>46</v>
      </c>
      <c r="D880" s="302" t="s">
        <v>10</v>
      </c>
      <c r="E880" s="302" t="s">
        <v>228</v>
      </c>
      <c r="F880" s="301" t="s">
        <v>76</v>
      </c>
      <c r="G880" s="301" t="s">
        <v>77</v>
      </c>
      <c r="H880" s="303">
        <v>14243155000</v>
      </c>
      <c r="I880" s="303">
        <v>13908168000</v>
      </c>
      <c r="J880" s="303">
        <v>13316268527</v>
      </c>
      <c r="K880" s="304">
        <f t="shared" si="57"/>
        <v>0.95744231210034281</v>
      </c>
      <c r="L880" s="303">
        <v>12898328165</v>
      </c>
      <c r="M880" s="304">
        <f t="shared" si="56"/>
        <v>0.92739231831251967</v>
      </c>
    </row>
    <row r="881" spans="1:13" x14ac:dyDescent="0.35">
      <c r="A881" s="301">
        <v>2020</v>
      </c>
      <c r="B881" s="301" t="s">
        <v>86</v>
      </c>
      <c r="C881" s="301" t="s">
        <v>46</v>
      </c>
      <c r="D881" s="302" t="s">
        <v>10</v>
      </c>
      <c r="E881" s="302" t="s">
        <v>228</v>
      </c>
      <c r="F881" s="301" t="s">
        <v>78</v>
      </c>
      <c r="G881" s="301" t="s">
        <v>77</v>
      </c>
      <c r="H881" s="303">
        <v>44894150000</v>
      </c>
      <c r="I881" s="303">
        <v>47907654318</v>
      </c>
      <c r="J881" s="303">
        <v>47069254115</v>
      </c>
      <c r="K881" s="304">
        <f t="shared" si="57"/>
        <v>0.98249966075494133</v>
      </c>
      <c r="L881" s="303">
        <v>32369087528</v>
      </c>
      <c r="M881" s="304">
        <f t="shared" si="56"/>
        <v>0.6756558631140952</v>
      </c>
    </row>
    <row r="882" spans="1:13" x14ac:dyDescent="0.35">
      <c r="A882" s="301">
        <v>2020</v>
      </c>
      <c r="B882" s="301" t="s">
        <v>86</v>
      </c>
      <c r="C882" s="301" t="s">
        <v>47</v>
      </c>
      <c r="D882" s="302" t="s">
        <v>21</v>
      </c>
      <c r="E882" s="302" t="s">
        <v>228</v>
      </c>
      <c r="F882" s="301" t="s">
        <v>76</v>
      </c>
      <c r="G882" s="301" t="s">
        <v>77</v>
      </c>
      <c r="H882" s="303">
        <v>23637175000</v>
      </c>
      <c r="I882" s="303">
        <v>23637175000</v>
      </c>
      <c r="J882" s="303">
        <v>18816485171</v>
      </c>
      <c r="K882" s="304">
        <f t="shared" si="57"/>
        <v>0.79605473881713873</v>
      </c>
      <c r="L882" s="303">
        <v>14485895943</v>
      </c>
      <c r="M882" s="304">
        <f t="shared" si="56"/>
        <v>0.61284379131600963</v>
      </c>
    </row>
    <row r="883" spans="1:13" x14ac:dyDescent="0.35">
      <c r="A883" s="301">
        <v>2020</v>
      </c>
      <c r="B883" s="301" t="s">
        <v>86</v>
      </c>
      <c r="C883" s="301" t="s">
        <v>47</v>
      </c>
      <c r="D883" s="302" t="s">
        <v>21</v>
      </c>
      <c r="E883" s="302" t="s">
        <v>228</v>
      </c>
      <c r="F883" s="301" t="s">
        <v>78</v>
      </c>
      <c r="G883" s="301" t="s">
        <v>77</v>
      </c>
      <c r="H883" s="303">
        <v>2718045469000</v>
      </c>
      <c r="I883" s="303">
        <v>2947176153481</v>
      </c>
      <c r="J883" s="303">
        <v>2654551337396</v>
      </c>
      <c r="K883" s="304">
        <f t="shared" si="57"/>
        <v>0.9007101032154553</v>
      </c>
      <c r="L883" s="303">
        <v>2427779338474</v>
      </c>
      <c r="M883" s="304">
        <f t="shared" si="56"/>
        <v>0.82376458414488574</v>
      </c>
    </row>
    <row r="884" spans="1:13" x14ac:dyDescent="0.35">
      <c r="A884" s="301">
        <v>2020</v>
      </c>
      <c r="B884" s="301" t="s">
        <v>86</v>
      </c>
      <c r="C884" s="301" t="s">
        <v>47</v>
      </c>
      <c r="D884" s="302" t="s">
        <v>21</v>
      </c>
      <c r="E884" s="302" t="s">
        <v>228</v>
      </c>
      <c r="F884" s="301" t="s">
        <v>80</v>
      </c>
      <c r="G884" s="301" t="s">
        <v>77</v>
      </c>
      <c r="H884" s="303">
        <v>3934666000</v>
      </c>
      <c r="I884" s="303">
        <v>3934666000</v>
      </c>
      <c r="J884" s="303">
        <v>3849425002</v>
      </c>
      <c r="K884" s="304">
        <f t="shared" si="57"/>
        <v>0.9783358999213656</v>
      </c>
      <c r="L884" s="303">
        <v>3849425001.9999995</v>
      </c>
      <c r="M884" s="304">
        <f t="shared" si="56"/>
        <v>0.97833589992136549</v>
      </c>
    </row>
    <row r="885" spans="1:13" x14ac:dyDescent="0.35">
      <c r="A885" s="301">
        <v>2020</v>
      </c>
      <c r="B885" s="301" t="s">
        <v>86</v>
      </c>
      <c r="C885" s="301" t="s">
        <v>48</v>
      </c>
      <c r="D885" s="302" t="s">
        <v>8</v>
      </c>
      <c r="E885" s="302" t="s">
        <v>228</v>
      </c>
      <c r="F885" s="301" t="s">
        <v>76</v>
      </c>
      <c r="G885" s="301" t="s">
        <v>77</v>
      </c>
      <c r="H885" s="303">
        <v>19326455000</v>
      </c>
      <c r="I885" s="303">
        <v>19107455000</v>
      </c>
      <c r="J885" s="303">
        <v>17215338632</v>
      </c>
      <c r="K885" s="304">
        <f t="shared" si="57"/>
        <v>0.90097496668185273</v>
      </c>
      <c r="L885" s="303">
        <v>16776669366</v>
      </c>
      <c r="M885" s="304">
        <f t="shared" si="56"/>
        <v>0.87801695024271942</v>
      </c>
    </row>
    <row r="886" spans="1:13" x14ac:dyDescent="0.35">
      <c r="A886" s="301">
        <v>2020</v>
      </c>
      <c r="B886" s="301" t="s">
        <v>86</v>
      </c>
      <c r="C886" s="301" t="s">
        <v>48</v>
      </c>
      <c r="D886" s="302" t="s">
        <v>8</v>
      </c>
      <c r="E886" s="302" t="s">
        <v>228</v>
      </c>
      <c r="F886" s="301" t="s">
        <v>78</v>
      </c>
      <c r="G886" s="301" t="s">
        <v>77</v>
      </c>
      <c r="H886" s="303">
        <v>22372313000</v>
      </c>
      <c r="I886" s="303">
        <v>22372313000</v>
      </c>
      <c r="J886" s="303">
        <v>21068881275</v>
      </c>
      <c r="K886" s="304">
        <f t="shared" si="57"/>
        <v>0.94173907163734027</v>
      </c>
      <c r="L886" s="303">
        <v>15108309986</v>
      </c>
      <c r="M886" s="304">
        <f t="shared" si="56"/>
        <v>0.67531282912052948</v>
      </c>
    </row>
    <row r="887" spans="1:13" x14ac:dyDescent="0.35">
      <c r="A887" s="301">
        <v>2020</v>
      </c>
      <c r="B887" s="301" t="s">
        <v>86</v>
      </c>
      <c r="C887" s="301" t="s">
        <v>49</v>
      </c>
      <c r="D887" s="302" t="s">
        <v>18</v>
      </c>
      <c r="E887" s="302" t="s">
        <v>228</v>
      </c>
      <c r="F887" s="301" t="s">
        <v>76</v>
      </c>
      <c r="G887" s="301" t="s">
        <v>77</v>
      </c>
      <c r="H887" s="303">
        <v>73147178000</v>
      </c>
      <c r="I887" s="303">
        <v>71561878000</v>
      </c>
      <c r="J887" s="303">
        <v>68234872838</v>
      </c>
      <c r="K887" s="304">
        <f t="shared" si="57"/>
        <v>0.95350869408430006</v>
      </c>
      <c r="L887" s="303">
        <v>58554139815</v>
      </c>
      <c r="M887" s="304">
        <f t="shared" si="56"/>
        <v>0.81823089962787166</v>
      </c>
    </row>
    <row r="888" spans="1:13" x14ac:dyDescent="0.35">
      <c r="A888" s="301">
        <v>2020</v>
      </c>
      <c r="B888" s="301" t="s">
        <v>86</v>
      </c>
      <c r="C888" s="301" t="s">
        <v>49</v>
      </c>
      <c r="D888" s="302" t="s">
        <v>18</v>
      </c>
      <c r="E888" s="302" t="s">
        <v>228</v>
      </c>
      <c r="F888" s="301" t="s">
        <v>79</v>
      </c>
      <c r="G888" s="301" t="s">
        <v>77</v>
      </c>
      <c r="H888" s="303">
        <v>0</v>
      </c>
      <c r="I888" s="303">
        <v>0</v>
      </c>
      <c r="J888" s="303">
        <v>0</v>
      </c>
      <c r="K888" s="304">
        <v>0</v>
      </c>
      <c r="L888" s="303">
        <v>0</v>
      </c>
      <c r="M888" s="304">
        <v>0</v>
      </c>
    </row>
    <row r="889" spans="1:13" x14ac:dyDescent="0.35">
      <c r="A889" s="301">
        <v>2020</v>
      </c>
      <c r="B889" s="301" t="s">
        <v>86</v>
      </c>
      <c r="C889" s="301" t="s">
        <v>49</v>
      </c>
      <c r="D889" s="302" t="s">
        <v>18</v>
      </c>
      <c r="E889" s="302" t="s">
        <v>228</v>
      </c>
      <c r="F889" s="301" t="s">
        <v>78</v>
      </c>
      <c r="G889" s="301" t="s">
        <v>77</v>
      </c>
      <c r="H889" s="303">
        <v>2035128081000</v>
      </c>
      <c r="I889" s="303">
        <v>1499454294352</v>
      </c>
      <c r="J889" s="303">
        <v>919185687564</v>
      </c>
      <c r="K889" s="304">
        <f t="shared" si="57"/>
        <v>0.61301347498640013</v>
      </c>
      <c r="L889" s="303">
        <v>301998576082</v>
      </c>
      <c r="M889" s="304">
        <f t="shared" si="56"/>
        <v>0.20140565619074829</v>
      </c>
    </row>
    <row r="890" spans="1:13" x14ac:dyDescent="0.35">
      <c r="A890" s="301">
        <v>2020</v>
      </c>
      <c r="B890" s="301" t="s">
        <v>86</v>
      </c>
      <c r="C890" s="301" t="s">
        <v>49</v>
      </c>
      <c r="D890" s="302" t="s">
        <v>18</v>
      </c>
      <c r="E890" s="302" t="s">
        <v>228</v>
      </c>
      <c r="F890" s="301" t="s">
        <v>80</v>
      </c>
      <c r="G890" s="301" t="s">
        <v>77</v>
      </c>
      <c r="H890" s="303">
        <v>80000000000</v>
      </c>
      <c r="I890" s="303">
        <v>58378332086</v>
      </c>
      <c r="J890" s="303">
        <v>58378332086</v>
      </c>
      <c r="K890" s="304">
        <f t="shared" si="57"/>
        <v>1</v>
      </c>
      <c r="L890" s="303">
        <v>58378332086</v>
      </c>
      <c r="M890" s="304">
        <f t="shared" si="56"/>
        <v>1</v>
      </c>
    </row>
    <row r="891" spans="1:13" x14ac:dyDescent="0.35">
      <c r="A891" s="301">
        <v>2020</v>
      </c>
      <c r="B891" s="301" t="s">
        <v>86</v>
      </c>
      <c r="C891" s="301" t="s">
        <v>50</v>
      </c>
      <c r="D891" s="302" t="s">
        <v>16</v>
      </c>
      <c r="E891" s="302" t="s">
        <v>228</v>
      </c>
      <c r="F891" s="301" t="s">
        <v>76</v>
      </c>
      <c r="G891" s="301" t="s">
        <v>77</v>
      </c>
      <c r="H891" s="303">
        <v>563569415000</v>
      </c>
      <c r="I891" s="303">
        <v>456370036000</v>
      </c>
      <c r="J891" s="303">
        <v>438001327050</v>
      </c>
      <c r="K891" s="304">
        <f t="shared" si="57"/>
        <v>0.95975040537061029</v>
      </c>
      <c r="L891" s="303">
        <v>436148777196</v>
      </c>
      <c r="M891" s="304">
        <f t="shared" si="56"/>
        <v>0.95569109010478503</v>
      </c>
    </row>
    <row r="892" spans="1:13" x14ac:dyDescent="0.35">
      <c r="A892" s="301">
        <v>2020</v>
      </c>
      <c r="B892" s="301" t="s">
        <v>86</v>
      </c>
      <c r="C892" s="301" t="s">
        <v>50</v>
      </c>
      <c r="D892" s="302" t="s">
        <v>16</v>
      </c>
      <c r="E892" s="302" t="s">
        <v>228</v>
      </c>
      <c r="F892" s="301" t="s">
        <v>79</v>
      </c>
      <c r="G892" s="301" t="s">
        <v>77</v>
      </c>
      <c r="H892" s="303">
        <v>173466465000</v>
      </c>
      <c r="I892" s="303">
        <v>173466465000</v>
      </c>
      <c r="J892" s="303">
        <v>125508971000</v>
      </c>
      <c r="K892" s="304">
        <f>+J892/I892</f>
        <v>0.72353449411677351</v>
      </c>
      <c r="L892" s="303">
        <v>125508971000</v>
      </c>
      <c r="M892" s="304">
        <f t="shared" si="56"/>
        <v>0.72353449411677351</v>
      </c>
    </row>
    <row r="893" spans="1:13" x14ac:dyDescent="0.35">
      <c r="A893" s="301">
        <v>2020</v>
      </c>
      <c r="B893" s="301" t="s">
        <v>86</v>
      </c>
      <c r="C893" s="301" t="s">
        <v>50</v>
      </c>
      <c r="D893" s="302" t="s">
        <v>16</v>
      </c>
      <c r="E893" s="302" t="s">
        <v>228</v>
      </c>
      <c r="F893" s="301" t="s">
        <v>78</v>
      </c>
      <c r="G893" s="301" t="s">
        <v>77</v>
      </c>
      <c r="H893" s="303">
        <v>5340323000</v>
      </c>
      <c r="I893" s="303">
        <v>2536414406</v>
      </c>
      <c r="J893" s="303">
        <v>1604248243</v>
      </c>
      <c r="K893" s="304">
        <f t="shared" si="57"/>
        <v>0.6324866469789322</v>
      </c>
      <c r="L893" s="303">
        <v>1367194627</v>
      </c>
      <c r="M893" s="304">
        <f t="shared" si="56"/>
        <v>0.53902651860273343</v>
      </c>
    </row>
    <row r="894" spans="1:13" x14ac:dyDescent="0.35">
      <c r="A894" s="301">
        <v>2020</v>
      </c>
      <c r="B894" s="301" t="s">
        <v>86</v>
      </c>
      <c r="C894" s="301" t="s">
        <v>51</v>
      </c>
      <c r="D894" s="302" t="s">
        <v>15</v>
      </c>
      <c r="E894" s="302" t="s">
        <v>228</v>
      </c>
      <c r="F894" s="301" t="s">
        <v>76</v>
      </c>
      <c r="G894" s="301" t="s">
        <v>77</v>
      </c>
      <c r="H894" s="303">
        <v>11784922000</v>
      </c>
      <c r="I894" s="303">
        <v>11379922000</v>
      </c>
      <c r="J894" s="303">
        <v>10959936265</v>
      </c>
      <c r="K894" s="304">
        <f t="shared" si="57"/>
        <v>0.96309414642736568</v>
      </c>
      <c r="L894" s="303">
        <v>9921166813</v>
      </c>
      <c r="M894" s="304">
        <f t="shared" si="56"/>
        <v>0.87181325258644127</v>
      </c>
    </row>
    <row r="895" spans="1:13" x14ac:dyDescent="0.35">
      <c r="A895" s="301">
        <v>2020</v>
      </c>
      <c r="B895" s="301" t="s">
        <v>86</v>
      </c>
      <c r="C895" s="301" t="s">
        <v>51</v>
      </c>
      <c r="D895" s="302" t="s">
        <v>15</v>
      </c>
      <c r="E895" s="302" t="s">
        <v>228</v>
      </c>
      <c r="F895" s="301" t="s">
        <v>78</v>
      </c>
      <c r="G895" s="301" t="s">
        <v>77</v>
      </c>
      <c r="H895" s="303">
        <v>63968272000</v>
      </c>
      <c r="I895" s="303">
        <v>62567809138</v>
      </c>
      <c r="J895" s="303">
        <v>59905670305</v>
      </c>
      <c r="K895" s="304">
        <f t="shared" si="57"/>
        <v>0.95745194102724029</v>
      </c>
      <c r="L895" s="303">
        <v>39590101656</v>
      </c>
      <c r="M895" s="304">
        <f t="shared" si="56"/>
        <v>0.63275512122663258</v>
      </c>
    </row>
    <row r="896" spans="1:13" x14ac:dyDescent="0.35">
      <c r="A896" s="301">
        <v>2020</v>
      </c>
      <c r="B896" s="301" t="s">
        <v>86</v>
      </c>
      <c r="C896" s="301" t="s">
        <v>52</v>
      </c>
      <c r="D896" s="302" t="s">
        <v>9</v>
      </c>
      <c r="E896" s="302" t="s">
        <v>228</v>
      </c>
      <c r="F896" s="301" t="s">
        <v>76</v>
      </c>
      <c r="G896" s="301" t="s">
        <v>77</v>
      </c>
      <c r="H896" s="303">
        <v>36334476000</v>
      </c>
      <c r="I896" s="303">
        <v>35540176000</v>
      </c>
      <c r="J896" s="303">
        <v>32238228430</v>
      </c>
      <c r="K896" s="304">
        <f t="shared" si="57"/>
        <v>0.90709253747083296</v>
      </c>
      <c r="L896" s="303">
        <v>30024855484</v>
      </c>
      <c r="M896" s="304">
        <f t="shared" si="56"/>
        <v>0.84481448499298373</v>
      </c>
    </row>
    <row r="897" spans="1:13" x14ac:dyDescent="0.35">
      <c r="A897" s="301">
        <v>2020</v>
      </c>
      <c r="B897" s="301" t="s">
        <v>86</v>
      </c>
      <c r="C897" s="301" t="s">
        <v>52</v>
      </c>
      <c r="D897" s="302" t="s">
        <v>9</v>
      </c>
      <c r="E897" s="302" t="s">
        <v>228</v>
      </c>
      <c r="F897" s="301" t="s">
        <v>79</v>
      </c>
      <c r="G897" s="301" t="s">
        <v>77</v>
      </c>
      <c r="H897" s="303">
        <v>0</v>
      </c>
      <c r="I897" s="303">
        <v>0</v>
      </c>
      <c r="J897" s="303">
        <v>0</v>
      </c>
      <c r="K897" s="304">
        <v>0</v>
      </c>
      <c r="L897" s="303">
        <v>0</v>
      </c>
      <c r="M897" s="304">
        <v>0</v>
      </c>
    </row>
    <row r="898" spans="1:13" x14ac:dyDescent="0.35">
      <c r="A898" s="301">
        <v>2020</v>
      </c>
      <c r="B898" s="301" t="s">
        <v>86</v>
      </c>
      <c r="C898" s="301" t="s">
        <v>52</v>
      </c>
      <c r="D898" s="302" t="s">
        <v>9</v>
      </c>
      <c r="E898" s="302" t="s">
        <v>228</v>
      </c>
      <c r="F898" s="301" t="s">
        <v>78</v>
      </c>
      <c r="G898" s="301" t="s">
        <v>77</v>
      </c>
      <c r="H898" s="303">
        <v>215425697000</v>
      </c>
      <c r="I898" s="303">
        <v>170129042000</v>
      </c>
      <c r="J898" s="303">
        <v>152208784250</v>
      </c>
      <c r="K898" s="304">
        <f t="shared" si="57"/>
        <v>0.89466667454695947</v>
      </c>
      <c r="L898" s="303">
        <v>90468423958</v>
      </c>
      <c r="M898" s="304">
        <f t="shared" ref="M898:M935" si="58">+L898/I898</f>
        <v>0.53176355367944761</v>
      </c>
    </row>
    <row r="899" spans="1:13" x14ac:dyDescent="0.35">
      <c r="A899" s="301">
        <v>2020</v>
      </c>
      <c r="B899" s="301" t="s">
        <v>86</v>
      </c>
      <c r="C899" s="301" t="s">
        <v>53</v>
      </c>
      <c r="D899" s="302" t="s">
        <v>9</v>
      </c>
      <c r="E899" s="302" t="s">
        <v>228</v>
      </c>
      <c r="F899" s="301" t="s">
        <v>76</v>
      </c>
      <c r="G899" s="301" t="s">
        <v>77</v>
      </c>
      <c r="H899" s="303">
        <v>6704530000</v>
      </c>
      <c r="I899" s="303">
        <v>6509530000</v>
      </c>
      <c r="J899" s="303">
        <v>6075338453</v>
      </c>
      <c r="K899" s="304">
        <f t="shared" si="57"/>
        <v>0.93329909425104429</v>
      </c>
      <c r="L899" s="303">
        <v>5844161651</v>
      </c>
      <c r="M899" s="304">
        <f t="shared" si="58"/>
        <v>0.89778550079652453</v>
      </c>
    </row>
    <row r="900" spans="1:13" x14ac:dyDescent="0.35">
      <c r="A900" s="301">
        <v>2020</v>
      </c>
      <c r="B900" s="301" t="s">
        <v>86</v>
      </c>
      <c r="C900" s="301" t="s">
        <v>53</v>
      </c>
      <c r="D900" s="302" t="s">
        <v>9</v>
      </c>
      <c r="E900" s="302" t="s">
        <v>228</v>
      </c>
      <c r="F900" s="301" t="s">
        <v>78</v>
      </c>
      <c r="G900" s="301" t="s">
        <v>77</v>
      </c>
      <c r="H900" s="303">
        <v>30196336000</v>
      </c>
      <c r="I900" s="303">
        <v>28197635693</v>
      </c>
      <c r="J900" s="303">
        <v>27219605770</v>
      </c>
      <c r="K900" s="304">
        <f t="shared" si="57"/>
        <v>0.96531517983818782</v>
      </c>
      <c r="L900" s="303">
        <v>22390972104</v>
      </c>
      <c r="M900" s="304">
        <f t="shared" si="58"/>
        <v>0.79407267856710795</v>
      </c>
    </row>
    <row r="901" spans="1:13" x14ac:dyDescent="0.35">
      <c r="A901" s="301">
        <v>2020</v>
      </c>
      <c r="B901" s="301" t="s">
        <v>86</v>
      </c>
      <c r="C901" s="301" t="s">
        <v>54</v>
      </c>
      <c r="D901" s="302" t="s">
        <v>17</v>
      </c>
      <c r="E901" s="302" t="s">
        <v>228</v>
      </c>
      <c r="F901" s="301" t="s">
        <v>76</v>
      </c>
      <c r="G901" s="301" t="s">
        <v>77</v>
      </c>
      <c r="H901" s="303">
        <v>15211446000</v>
      </c>
      <c r="I901" s="303">
        <v>15211446000</v>
      </c>
      <c r="J901" s="303">
        <v>14589778340</v>
      </c>
      <c r="K901" s="304">
        <f t="shared" si="57"/>
        <v>0.95913158683270483</v>
      </c>
      <c r="L901" s="303">
        <v>13654808280</v>
      </c>
      <c r="M901" s="304">
        <f t="shared" si="58"/>
        <v>0.89766668336461897</v>
      </c>
    </row>
    <row r="902" spans="1:13" x14ac:dyDescent="0.35">
      <c r="A902" s="301">
        <v>2020</v>
      </c>
      <c r="B902" s="301" t="s">
        <v>86</v>
      </c>
      <c r="C902" s="301" t="s">
        <v>54</v>
      </c>
      <c r="D902" s="302" t="s">
        <v>17</v>
      </c>
      <c r="E902" s="302" t="s">
        <v>228</v>
      </c>
      <c r="F902" s="301" t="s">
        <v>78</v>
      </c>
      <c r="G902" s="301" t="s">
        <v>77</v>
      </c>
      <c r="H902" s="303">
        <v>96699861000</v>
      </c>
      <c r="I902" s="303">
        <v>86280954998</v>
      </c>
      <c r="J902" s="303">
        <v>84513019399</v>
      </c>
      <c r="K902" s="304">
        <f t="shared" si="57"/>
        <v>0.97950954994597617</v>
      </c>
      <c r="L902" s="303">
        <v>69590433407</v>
      </c>
      <c r="M902" s="304">
        <f t="shared" si="58"/>
        <v>0.80655613291036377</v>
      </c>
    </row>
    <row r="903" spans="1:13" x14ac:dyDescent="0.35">
      <c r="A903" s="301">
        <v>2020</v>
      </c>
      <c r="B903" s="301" t="s">
        <v>86</v>
      </c>
      <c r="C903" s="301" t="s">
        <v>55</v>
      </c>
      <c r="D903" s="302" t="s">
        <v>9</v>
      </c>
      <c r="E903" s="302" t="s">
        <v>228</v>
      </c>
      <c r="F903" s="301" t="s">
        <v>76</v>
      </c>
      <c r="G903" s="301" t="s">
        <v>77</v>
      </c>
      <c r="H903" s="303">
        <v>5146497000</v>
      </c>
      <c r="I903" s="303">
        <v>5146497000</v>
      </c>
      <c r="J903" s="303">
        <v>5049901129</v>
      </c>
      <c r="K903" s="304">
        <f t="shared" si="57"/>
        <v>0.98123075346201505</v>
      </c>
      <c r="L903" s="303">
        <v>4760525805</v>
      </c>
      <c r="M903" s="304">
        <f t="shared" si="58"/>
        <v>0.92500312445533339</v>
      </c>
    </row>
    <row r="904" spans="1:13" x14ac:dyDescent="0.35">
      <c r="A904" s="301">
        <v>2020</v>
      </c>
      <c r="B904" s="301" t="s">
        <v>86</v>
      </c>
      <c r="C904" s="301" t="s">
        <v>55</v>
      </c>
      <c r="D904" s="302" t="s">
        <v>9</v>
      </c>
      <c r="E904" s="302" t="s">
        <v>228</v>
      </c>
      <c r="F904" s="301" t="s">
        <v>78</v>
      </c>
      <c r="G904" s="301" t="s">
        <v>77</v>
      </c>
      <c r="H904" s="303">
        <v>10677892000</v>
      </c>
      <c r="I904" s="303">
        <v>11232239826</v>
      </c>
      <c r="J904" s="303">
        <v>11156238829</v>
      </c>
      <c r="K904" s="304">
        <f t="shared" si="57"/>
        <v>0.99323367394416961</v>
      </c>
      <c r="L904" s="303">
        <v>8882768047</v>
      </c>
      <c r="M904" s="304">
        <f t="shared" si="58"/>
        <v>0.7908278477493399</v>
      </c>
    </row>
    <row r="905" spans="1:13" x14ac:dyDescent="0.35">
      <c r="A905" s="301">
        <v>2020</v>
      </c>
      <c r="B905" s="301" t="s">
        <v>86</v>
      </c>
      <c r="C905" s="301" t="s">
        <v>56</v>
      </c>
      <c r="D905" s="302" t="s">
        <v>9</v>
      </c>
      <c r="E905" s="302" t="s">
        <v>228</v>
      </c>
      <c r="F905" s="301" t="s">
        <v>76</v>
      </c>
      <c r="G905" s="301" t="s">
        <v>77</v>
      </c>
      <c r="H905" s="303">
        <v>27956131000</v>
      </c>
      <c r="I905" s="303">
        <v>27761151000</v>
      </c>
      <c r="J905" s="303">
        <v>26849762168</v>
      </c>
      <c r="K905" s="304">
        <f t="shared" si="57"/>
        <v>0.96717035140221674</v>
      </c>
      <c r="L905" s="303">
        <v>26317966462</v>
      </c>
      <c r="M905" s="304">
        <f t="shared" si="58"/>
        <v>0.94801423982744804</v>
      </c>
    </row>
    <row r="906" spans="1:13" x14ac:dyDescent="0.35">
      <c r="A906" s="301">
        <v>2020</v>
      </c>
      <c r="B906" s="301" t="s">
        <v>86</v>
      </c>
      <c r="C906" s="301" t="s">
        <v>56</v>
      </c>
      <c r="D906" s="302" t="s">
        <v>9</v>
      </c>
      <c r="E906" s="302" t="s">
        <v>228</v>
      </c>
      <c r="F906" s="301" t="s">
        <v>78</v>
      </c>
      <c r="G906" s="301" t="s">
        <v>77</v>
      </c>
      <c r="H906" s="303">
        <v>38232503000</v>
      </c>
      <c r="I906" s="303">
        <v>36189997350</v>
      </c>
      <c r="J906" s="303">
        <v>32838228031</v>
      </c>
      <c r="K906" s="304">
        <f t="shared" si="57"/>
        <v>0.90738409603669123</v>
      </c>
      <c r="L906" s="303">
        <v>26259354080</v>
      </c>
      <c r="M906" s="304">
        <f t="shared" si="58"/>
        <v>0.72559701582846348</v>
      </c>
    </row>
    <row r="907" spans="1:13" x14ac:dyDescent="0.35">
      <c r="A907" s="301">
        <v>2020</v>
      </c>
      <c r="B907" s="301" t="s">
        <v>86</v>
      </c>
      <c r="C907" s="301" t="s">
        <v>57</v>
      </c>
      <c r="D907" s="302" t="s">
        <v>22</v>
      </c>
      <c r="E907" s="302" t="s">
        <v>228</v>
      </c>
      <c r="F907" s="301" t="s">
        <v>76</v>
      </c>
      <c r="G907" s="301" t="s">
        <v>77</v>
      </c>
      <c r="H907" s="303">
        <v>0</v>
      </c>
      <c r="I907" s="303">
        <v>0</v>
      </c>
      <c r="J907" s="303">
        <v>0</v>
      </c>
      <c r="K907" s="304">
        <v>0</v>
      </c>
      <c r="L907" s="303">
        <v>0</v>
      </c>
      <c r="M907" s="304">
        <v>0</v>
      </c>
    </row>
    <row r="908" spans="1:13" x14ac:dyDescent="0.35">
      <c r="A908" s="301">
        <v>2020</v>
      </c>
      <c r="B908" s="301" t="s">
        <v>86</v>
      </c>
      <c r="C908" s="301" t="s">
        <v>57</v>
      </c>
      <c r="D908" s="302" t="s">
        <v>22</v>
      </c>
      <c r="E908" s="302" t="s">
        <v>228</v>
      </c>
      <c r="F908" s="301" t="s">
        <v>79</v>
      </c>
      <c r="G908" s="301" t="s">
        <v>77</v>
      </c>
      <c r="H908" s="303">
        <v>0</v>
      </c>
      <c r="I908" s="303">
        <v>0</v>
      </c>
      <c r="J908" s="303">
        <v>0</v>
      </c>
      <c r="K908" s="304">
        <v>0</v>
      </c>
      <c r="L908" s="303">
        <v>0</v>
      </c>
      <c r="M908" s="304">
        <v>0</v>
      </c>
    </row>
    <row r="909" spans="1:13" x14ac:dyDescent="0.35">
      <c r="A909" s="301">
        <v>2020</v>
      </c>
      <c r="B909" s="301" t="s">
        <v>86</v>
      </c>
      <c r="C909" s="301" t="s">
        <v>57</v>
      </c>
      <c r="D909" s="302" t="s">
        <v>22</v>
      </c>
      <c r="E909" s="302" t="s">
        <v>228</v>
      </c>
      <c r="F909" s="301" t="s">
        <v>78</v>
      </c>
      <c r="G909" s="301" t="s">
        <v>77</v>
      </c>
      <c r="H909" s="303">
        <v>0</v>
      </c>
      <c r="I909" s="303">
        <v>0</v>
      </c>
      <c r="J909" s="303">
        <v>0</v>
      </c>
      <c r="K909" s="304">
        <v>0</v>
      </c>
      <c r="L909" s="303">
        <v>0</v>
      </c>
      <c r="M909" s="304">
        <v>0</v>
      </c>
    </row>
    <row r="910" spans="1:13" x14ac:dyDescent="0.35">
      <c r="A910" s="301">
        <v>2020</v>
      </c>
      <c r="B910" s="301" t="s">
        <v>86</v>
      </c>
      <c r="C910" s="301" t="s">
        <v>58</v>
      </c>
      <c r="D910" s="302" t="s">
        <v>8</v>
      </c>
      <c r="E910" s="302" t="s">
        <v>228</v>
      </c>
      <c r="F910" s="301" t="s">
        <v>76</v>
      </c>
      <c r="G910" s="301" t="s">
        <v>77</v>
      </c>
      <c r="H910" s="303">
        <v>8153094000</v>
      </c>
      <c r="I910" s="303">
        <v>7923326701</v>
      </c>
      <c r="J910" s="303">
        <v>7825059451</v>
      </c>
      <c r="K910" s="304">
        <f t="shared" si="57"/>
        <v>0.98759772836482962</v>
      </c>
      <c r="L910" s="303">
        <v>6976073437</v>
      </c>
      <c r="M910" s="304">
        <f t="shared" si="58"/>
        <v>0.88044753173178536</v>
      </c>
    </row>
    <row r="911" spans="1:13" x14ac:dyDescent="0.35">
      <c r="A911" s="301">
        <v>2020</v>
      </c>
      <c r="B911" s="301" t="s">
        <v>86</v>
      </c>
      <c r="C911" s="301" t="s">
        <v>58</v>
      </c>
      <c r="D911" s="302" t="s">
        <v>8</v>
      </c>
      <c r="E911" s="302" t="s">
        <v>228</v>
      </c>
      <c r="F911" s="301" t="s">
        <v>78</v>
      </c>
      <c r="G911" s="301" t="s">
        <v>77</v>
      </c>
      <c r="H911" s="303">
        <v>50142538000</v>
      </c>
      <c r="I911" s="303">
        <v>48575111745</v>
      </c>
      <c r="J911" s="303">
        <v>43988696650</v>
      </c>
      <c r="K911" s="304">
        <f t="shared" si="57"/>
        <v>0.90558096666711019</v>
      </c>
      <c r="L911" s="303">
        <v>21110696151</v>
      </c>
      <c r="M911" s="304">
        <f t="shared" si="58"/>
        <v>0.43459902391625471</v>
      </c>
    </row>
    <row r="912" spans="1:13" x14ac:dyDescent="0.35">
      <c r="A912" s="301">
        <v>2020</v>
      </c>
      <c r="B912" s="301" t="s">
        <v>86</v>
      </c>
      <c r="C912" s="301" t="s">
        <v>59</v>
      </c>
      <c r="D912" s="302" t="s">
        <v>11</v>
      </c>
      <c r="E912" s="302" t="s">
        <v>228</v>
      </c>
      <c r="F912" s="301" t="s">
        <v>76</v>
      </c>
      <c r="G912" s="301" t="s">
        <v>77</v>
      </c>
      <c r="H912" s="303">
        <v>6660046000</v>
      </c>
      <c r="I912" s="303">
        <v>6636192728</v>
      </c>
      <c r="J912" s="303">
        <v>6008384545</v>
      </c>
      <c r="K912" s="304">
        <f t="shared" si="57"/>
        <v>0.90539633058710045</v>
      </c>
      <c r="L912" s="303">
        <v>5867336456</v>
      </c>
      <c r="M912" s="304">
        <f t="shared" si="58"/>
        <v>0.88414196158650205</v>
      </c>
    </row>
    <row r="913" spans="1:13" x14ac:dyDescent="0.35">
      <c r="A913" s="301">
        <v>2020</v>
      </c>
      <c r="B913" s="301" t="s">
        <v>86</v>
      </c>
      <c r="C913" s="301" t="s">
        <v>59</v>
      </c>
      <c r="D913" s="302" t="s">
        <v>11</v>
      </c>
      <c r="E913" s="302" t="s">
        <v>228</v>
      </c>
      <c r="F913" s="301" t="s">
        <v>78</v>
      </c>
      <c r="G913" s="301" t="s">
        <v>77</v>
      </c>
      <c r="H913" s="303">
        <v>4119931000</v>
      </c>
      <c r="I913" s="303">
        <v>5467733100</v>
      </c>
      <c r="J913" s="303">
        <v>5416343090</v>
      </c>
      <c r="K913" s="304">
        <f t="shared" si="57"/>
        <v>0.99060122192138456</v>
      </c>
      <c r="L913" s="303">
        <v>4396782550</v>
      </c>
      <c r="M913" s="304">
        <f t="shared" si="58"/>
        <v>0.80413262125029472</v>
      </c>
    </row>
    <row r="914" spans="1:13" x14ac:dyDescent="0.35">
      <c r="A914" s="301">
        <v>2020</v>
      </c>
      <c r="B914" s="301" t="s">
        <v>86</v>
      </c>
      <c r="C914" s="301" t="s">
        <v>60</v>
      </c>
      <c r="D914" s="302" t="s">
        <v>14</v>
      </c>
      <c r="E914" s="302" t="s">
        <v>228</v>
      </c>
      <c r="F914" s="301" t="s">
        <v>76</v>
      </c>
      <c r="G914" s="301" t="s">
        <v>77</v>
      </c>
      <c r="H914" s="303">
        <v>17213305000</v>
      </c>
      <c r="I914" s="303">
        <v>16730805000</v>
      </c>
      <c r="J914" s="303">
        <v>15299909589</v>
      </c>
      <c r="K914" s="304">
        <f t="shared" si="57"/>
        <v>0.91447539965949043</v>
      </c>
      <c r="L914" s="303">
        <v>14641632554</v>
      </c>
      <c r="M914" s="304">
        <f t="shared" si="58"/>
        <v>0.87513018973085877</v>
      </c>
    </row>
    <row r="915" spans="1:13" x14ac:dyDescent="0.35">
      <c r="A915" s="301">
        <v>2020</v>
      </c>
      <c r="B915" s="301" t="s">
        <v>86</v>
      </c>
      <c r="C915" s="301" t="s">
        <v>60</v>
      </c>
      <c r="D915" s="302" t="s">
        <v>14</v>
      </c>
      <c r="E915" s="302" t="s">
        <v>228</v>
      </c>
      <c r="F915" s="301" t="s">
        <v>78</v>
      </c>
      <c r="G915" s="301" t="s">
        <v>77</v>
      </c>
      <c r="H915" s="303">
        <v>22182843000</v>
      </c>
      <c r="I915" s="303">
        <v>21386843000</v>
      </c>
      <c r="J915" s="303">
        <v>20865272576</v>
      </c>
      <c r="K915" s="304">
        <f t="shared" si="57"/>
        <v>0.9756125565610595</v>
      </c>
      <c r="L915" s="303">
        <v>16973703150</v>
      </c>
      <c r="M915" s="304">
        <f t="shared" si="58"/>
        <v>0.79365164601432758</v>
      </c>
    </row>
    <row r="916" spans="1:13" x14ac:dyDescent="0.35">
      <c r="A916" s="301">
        <v>2020</v>
      </c>
      <c r="B916" s="301" t="s">
        <v>86</v>
      </c>
      <c r="C916" s="301" t="s">
        <v>61</v>
      </c>
      <c r="D916" s="302" t="s">
        <v>10</v>
      </c>
      <c r="E916" s="302" t="s">
        <v>228</v>
      </c>
      <c r="F916" s="301" t="s">
        <v>76</v>
      </c>
      <c r="G916" s="301" t="s">
        <v>77</v>
      </c>
      <c r="H916" s="303">
        <v>7757497000</v>
      </c>
      <c r="I916" s="303">
        <v>7726974200</v>
      </c>
      <c r="J916" s="303">
        <v>7451075962</v>
      </c>
      <c r="K916" s="304">
        <f t="shared" si="57"/>
        <v>0.96429414271889247</v>
      </c>
      <c r="L916" s="303">
        <v>7226954445</v>
      </c>
      <c r="M916" s="304">
        <f t="shared" si="58"/>
        <v>0.93528906114375276</v>
      </c>
    </row>
    <row r="917" spans="1:13" x14ac:dyDescent="0.35">
      <c r="A917" s="301">
        <v>2020</v>
      </c>
      <c r="B917" s="301" t="s">
        <v>86</v>
      </c>
      <c r="C917" s="301" t="s">
        <v>61</v>
      </c>
      <c r="D917" s="302" t="s">
        <v>10</v>
      </c>
      <c r="E917" s="302" t="s">
        <v>228</v>
      </c>
      <c r="F917" s="301" t="s">
        <v>78</v>
      </c>
      <c r="G917" s="301" t="s">
        <v>77</v>
      </c>
      <c r="H917" s="303">
        <v>16189720000</v>
      </c>
      <c r="I917" s="303">
        <v>15639720000</v>
      </c>
      <c r="J917" s="303">
        <v>15219754023</v>
      </c>
      <c r="K917" s="304">
        <f t="shared" si="57"/>
        <v>0.97314747469903551</v>
      </c>
      <c r="L917" s="303">
        <v>13229862596</v>
      </c>
      <c r="M917" s="304">
        <f t="shared" si="58"/>
        <v>0.845914287212303</v>
      </c>
    </row>
    <row r="918" spans="1:13" x14ac:dyDescent="0.35">
      <c r="A918" s="301">
        <v>2020</v>
      </c>
      <c r="B918" s="301" t="s">
        <v>86</v>
      </c>
      <c r="C918" s="301" t="s">
        <v>61</v>
      </c>
      <c r="D918" s="302" t="s">
        <v>10</v>
      </c>
      <c r="E918" s="302" t="s">
        <v>228</v>
      </c>
      <c r="F918" s="301" t="s">
        <v>80</v>
      </c>
      <c r="G918" s="301" t="s">
        <v>77</v>
      </c>
      <c r="H918" s="303">
        <v>0</v>
      </c>
      <c r="I918" s="303">
        <v>0</v>
      </c>
      <c r="J918" s="303">
        <v>0</v>
      </c>
      <c r="K918" s="304">
        <v>0</v>
      </c>
      <c r="L918" s="303">
        <v>0</v>
      </c>
      <c r="M918" s="304">
        <v>0</v>
      </c>
    </row>
    <row r="919" spans="1:13" x14ac:dyDescent="0.35">
      <c r="A919" s="301">
        <v>2020</v>
      </c>
      <c r="B919" s="301" t="s">
        <v>86</v>
      </c>
      <c r="C919" s="301" t="s">
        <v>62</v>
      </c>
      <c r="D919" s="302" t="s">
        <v>9</v>
      </c>
      <c r="E919" s="302" t="s">
        <v>228</v>
      </c>
      <c r="F919" s="301" t="s">
        <v>76</v>
      </c>
      <c r="G919" s="301" t="s">
        <v>77</v>
      </c>
      <c r="H919" s="303">
        <v>13298634000</v>
      </c>
      <c r="I919" s="303">
        <v>13095044000</v>
      </c>
      <c r="J919" s="303">
        <v>12198749476</v>
      </c>
      <c r="K919" s="304">
        <f t="shared" si="57"/>
        <v>0.93155467641040379</v>
      </c>
      <c r="L919" s="303">
        <v>11619005538</v>
      </c>
      <c r="M919" s="304">
        <f t="shared" si="58"/>
        <v>0.88728266495324493</v>
      </c>
    </row>
    <row r="920" spans="1:13" x14ac:dyDescent="0.35">
      <c r="A920" s="301">
        <v>2020</v>
      </c>
      <c r="B920" s="301" t="s">
        <v>86</v>
      </c>
      <c r="C920" s="301" t="s">
        <v>62</v>
      </c>
      <c r="D920" s="302" t="s">
        <v>9</v>
      </c>
      <c r="E920" s="302" t="s">
        <v>228</v>
      </c>
      <c r="F920" s="301" t="s">
        <v>78</v>
      </c>
      <c r="G920" s="301" t="s">
        <v>77</v>
      </c>
      <c r="H920" s="303">
        <v>128890734000</v>
      </c>
      <c r="I920" s="303">
        <v>129711345919</v>
      </c>
      <c r="J920" s="303">
        <v>118858428609</v>
      </c>
      <c r="K920" s="304">
        <f t="shared" si="57"/>
        <v>0.91633023901565824</v>
      </c>
      <c r="L920" s="303">
        <v>83794765520</v>
      </c>
      <c r="M920" s="304">
        <f t="shared" si="58"/>
        <v>0.64600952928456057</v>
      </c>
    </row>
    <row r="921" spans="1:13" x14ac:dyDescent="0.35">
      <c r="A921" s="301">
        <v>2020</v>
      </c>
      <c r="B921" s="301" t="s">
        <v>86</v>
      </c>
      <c r="C921" s="301" t="s">
        <v>63</v>
      </c>
      <c r="D921" s="302" t="s">
        <v>16</v>
      </c>
      <c r="E921" s="302" t="s">
        <v>228</v>
      </c>
      <c r="F921" s="301" t="s">
        <v>76</v>
      </c>
      <c r="G921" s="301" t="s">
        <v>77</v>
      </c>
      <c r="H921" s="303">
        <v>53973848000</v>
      </c>
      <c r="I921" s="303">
        <v>52977088000</v>
      </c>
      <c r="J921" s="303">
        <v>50498469957</v>
      </c>
      <c r="K921" s="304">
        <f t="shared" si="57"/>
        <v>0.95321339589295662</v>
      </c>
      <c r="L921" s="303">
        <v>48051916807</v>
      </c>
      <c r="M921" s="304">
        <f t="shared" si="58"/>
        <v>0.90703205142192789</v>
      </c>
    </row>
    <row r="922" spans="1:13" x14ac:dyDescent="0.35">
      <c r="A922" s="301">
        <v>2020</v>
      </c>
      <c r="B922" s="301" t="s">
        <v>86</v>
      </c>
      <c r="C922" s="301" t="s">
        <v>63</v>
      </c>
      <c r="D922" s="302" t="s">
        <v>16</v>
      </c>
      <c r="E922" s="302" t="s">
        <v>228</v>
      </c>
      <c r="F922" s="301" t="s">
        <v>78</v>
      </c>
      <c r="G922" s="301" t="s">
        <v>77</v>
      </c>
      <c r="H922" s="303">
        <v>23497873000</v>
      </c>
      <c r="I922" s="303">
        <v>26387300310</v>
      </c>
      <c r="J922" s="303">
        <v>23061356162</v>
      </c>
      <c r="K922" s="304">
        <f t="shared" si="57"/>
        <v>0.87395663410327862</v>
      </c>
      <c r="L922" s="303">
        <v>18569803795</v>
      </c>
      <c r="M922" s="304">
        <f t="shared" si="58"/>
        <v>0.70374019232132656</v>
      </c>
    </row>
    <row r="923" spans="1:13" x14ac:dyDescent="0.35">
      <c r="A923" s="301">
        <v>2020</v>
      </c>
      <c r="B923" s="301" t="s">
        <v>86</v>
      </c>
      <c r="C923" s="301" t="s">
        <v>63</v>
      </c>
      <c r="D923" s="302" t="s">
        <v>16</v>
      </c>
      <c r="E923" s="302" t="s">
        <v>228</v>
      </c>
      <c r="F923" s="301" t="s">
        <v>80</v>
      </c>
      <c r="G923" s="301" t="s">
        <v>77</v>
      </c>
      <c r="H923" s="303">
        <v>0</v>
      </c>
      <c r="I923" s="303">
        <v>2548000000</v>
      </c>
      <c r="J923" s="303">
        <v>2548000000</v>
      </c>
      <c r="K923" s="304">
        <f t="shared" ref="K923:K930" si="59">+J923/I923</f>
        <v>1</v>
      </c>
      <c r="L923" s="303">
        <v>2548000000</v>
      </c>
      <c r="M923" s="304">
        <f t="shared" si="58"/>
        <v>1</v>
      </c>
    </row>
    <row r="924" spans="1:13" x14ac:dyDescent="0.35">
      <c r="A924" s="301">
        <v>2020</v>
      </c>
      <c r="B924" s="301" t="s">
        <v>86</v>
      </c>
      <c r="C924" s="301" t="s">
        <v>64</v>
      </c>
      <c r="D924" s="302" t="s">
        <v>18</v>
      </c>
      <c r="E924" s="302" t="s">
        <v>228</v>
      </c>
      <c r="F924" s="301" t="s">
        <v>76</v>
      </c>
      <c r="G924" s="301" t="s">
        <v>77</v>
      </c>
      <c r="H924" s="303">
        <v>29765291000</v>
      </c>
      <c r="I924" s="303">
        <v>28953811000</v>
      </c>
      <c r="J924" s="303">
        <v>23586819855</v>
      </c>
      <c r="K924" s="304">
        <f t="shared" si="59"/>
        <v>0.81463610627975713</v>
      </c>
      <c r="L924" s="303">
        <v>21221613382</v>
      </c>
      <c r="M924" s="304">
        <f t="shared" si="58"/>
        <v>0.73294715441777247</v>
      </c>
    </row>
    <row r="925" spans="1:13" x14ac:dyDescent="0.35">
      <c r="A925" s="301">
        <v>2020</v>
      </c>
      <c r="B925" s="301" t="s">
        <v>86</v>
      </c>
      <c r="C925" s="301" t="s">
        <v>64</v>
      </c>
      <c r="D925" s="302" t="s">
        <v>18</v>
      </c>
      <c r="E925" s="302" t="s">
        <v>228</v>
      </c>
      <c r="F925" s="301" t="s">
        <v>78</v>
      </c>
      <c r="G925" s="301" t="s">
        <v>77</v>
      </c>
      <c r="H925" s="303">
        <v>152874298000</v>
      </c>
      <c r="I925" s="303">
        <v>106074298000</v>
      </c>
      <c r="J925" s="303">
        <v>98586651977</v>
      </c>
      <c r="K925" s="304">
        <f t="shared" si="59"/>
        <v>0.92941130731781985</v>
      </c>
      <c r="L925" s="303">
        <v>60674517461</v>
      </c>
      <c r="M925" s="304">
        <f t="shared" si="58"/>
        <v>0.5720001791668704</v>
      </c>
    </row>
    <row r="926" spans="1:13" x14ac:dyDescent="0.35">
      <c r="A926" s="301">
        <v>2020</v>
      </c>
      <c r="B926" s="301" t="s">
        <v>86</v>
      </c>
      <c r="C926" s="301" t="s">
        <v>65</v>
      </c>
      <c r="D926" s="302" t="s">
        <v>15</v>
      </c>
      <c r="E926" s="302" t="s">
        <v>228</v>
      </c>
      <c r="F926" s="301" t="s">
        <v>76</v>
      </c>
      <c r="G926" s="301" t="s">
        <v>77</v>
      </c>
      <c r="H926" s="303">
        <v>312543876000</v>
      </c>
      <c r="I926" s="303">
        <v>312493768800</v>
      </c>
      <c r="J926" s="303">
        <v>214699055385</v>
      </c>
      <c r="K926" s="304">
        <f t="shared" si="59"/>
        <v>0.68705067691256949</v>
      </c>
      <c r="L926" s="303">
        <v>211596072908</v>
      </c>
      <c r="M926" s="304">
        <f t="shared" si="58"/>
        <v>0.67712093498870429</v>
      </c>
    </row>
    <row r="927" spans="1:13" x14ac:dyDescent="0.35">
      <c r="A927" s="301">
        <v>2020</v>
      </c>
      <c r="B927" s="301" t="s">
        <v>86</v>
      </c>
      <c r="C927" s="301" t="s">
        <v>65</v>
      </c>
      <c r="D927" s="302" t="s">
        <v>15</v>
      </c>
      <c r="E927" s="302" t="s">
        <v>228</v>
      </c>
      <c r="F927" s="301" t="s">
        <v>78</v>
      </c>
      <c r="G927" s="301" t="s">
        <v>77</v>
      </c>
      <c r="H927" s="303">
        <v>134260868000</v>
      </c>
      <c r="I927" s="303">
        <v>132435675200</v>
      </c>
      <c r="J927" s="303">
        <v>86896031760</v>
      </c>
      <c r="K927" s="304">
        <f t="shared" si="59"/>
        <v>0.65613764288793386</v>
      </c>
      <c r="L927" s="303">
        <v>44969873646</v>
      </c>
      <c r="M927" s="304">
        <f t="shared" si="58"/>
        <v>0.33956011911509476</v>
      </c>
    </row>
    <row r="928" spans="1:13" x14ac:dyDescent="0.35">
      <c r="A928" s="301">
        <v>2020</v>
      </c>
      <c r="B928" s="301" t="s">
        <v>86</v>
      </c>
      <c r="C928" s="301" t="s">
        <v>66</v>
      </c>
      <c r="D928" s="302" t="s">
        <v>8</v>
      </c>
      <c r="E928" s="302" t="s">
        <v>228</v>
      </c>
      <c r="F928" s="301" t="s">
        <v>76</v>
      </c>
      <c r="G928" s="301" t="s">
        <v>77</v>
      </c>
      <c r="H928" s="303">
        <v>6097681000</v>
      </c>
      <c r="I928" s="303">
        <v>5884704200</v>
      </c>
      <c r="J928" s="303">
        <v>5228024991</v>
      </c>
      <c r="K928" s="304">
        <f t="shared" si="59"/>
        <v>0.88840913889945394</v>
      </c>
      <c r="L928" s="303">
        <v>4695986251</v>
      </c>
      <c r="M928" s="304">
        <f t="shared" si="58"/>
        <v>0.79799869142105728</v>
      </c>
    </row>
    <row r="929" spans="1:13" x14ac:dyDescent="0.35">
      <c r="A929" s="301">
        <v>2020</v>
      </c>
      <c r="B929" s="301" t="s">
        <v>86</v>
      </c>
      <c r="C929" s="301" t="s">
        <v>66</v>
      </c>
      <c r="D929" s="302" t="s">
        <v>8</v>
      </c>
      <c r="E929" s="302" t="s">
        <v>228</v>
      </c>
      <c r="F929" s="301" t="s">
        <v>78</v>
      </c>
      <c r="G929" s="301" t="s">
        <v>77</v>
      </c>
      <c r="H929" s="303">
        <v>25074631000</v>
      </c>
      <c r="I929" s="303">
        <v>24634631000</v>
      </c>
      <c r="J929" s="303">
        <v>19466484541</v>
      </c>
      <c r="K929" s="304">
        <f t="shared" si="59"/>
        <v>0.79020808312493096</v>
      </c>
      <c r="L929" s="303">
        <v>14208895317</v>
      </c>
      <c r="M929" s="304">
        <f t="shared" si="58"/>
        <v>0.57678539276679242</v>
      </c>
    </row>
    <row r="930" spans="1:13" x14ac:dyDescent="0.35">
      <c r="A930" s="301">
        <v>2020</v>
      </c>
      <c r="B930" s="301" t="s">
        <v>86</v>
      </c>
      <c r="C930" s="301" t="s">
        <v>67</v>
      </c>
      <c r="D930" s="302" t="s">
        <v>11</v>
      </c>
      <c r="E930" s="302" t="s">
        <v>229</v>
      </c>
      <c r="F930" s="301" t="s">
        <v>76</v>
      </c>
      <c r="G930" s="301" t="s">
        <v>77</v>
      </c>
      <c r="H930" s="303">
        <v>317190347000</v>
      </c>
      <c r="I930" s="303">
        <v>346217637279</v>
      </c>
      <c r="J930" s="303">
        <v>303931825250</v>
      </c>
      <c r="K930" s="304">
        <f t="shared" si="59"/>
        <v>0.87786349545524767</v>
      </c>
      <c r="L930" s="303">
        <v>262548139569</v>
      </c>
      <c r="M930" s="304">
        <f t="shared" si="58"/>
        <v>0.75833265350784307</v>
      </c>
    </row>
    <row r="931" spans="1:13" x14ac:dyDescent="0.35">
      <c r="A931" s="301">
        <v>2020</v>
      </c>
      <c r="B931" s="301" t="s">
        <v>86</v>
      </c>
      <c r="C931" s="301" t="s">
        <v>67</v>
      </c>
      <c r="D931" s="302" t="s">
        <v>11</v>
      </c>
      <c r="E931" s="302" t="s">
        <v>229</v>
      </c>
      <c r="F931" s="301" t="s">
        <v>79</v>
      </c>
      <c r="G931" s="301" t="s">
        <v>77</v>
      </c>
      <c r="H931" s="303">
        <v>0</v>
      </c>
      <c r="I931" s="303">
        <v>0</v>
      </c>
      <c r="J931" s="303">
        <v>0</v>
      </c>
      <c r="K931" s="304">
        <v>0</v>
      </c>
      <c r="L931" s="303">
        <v>0</v>
      </c>
      <c r="M931" s="304">
        <v>0</v>
      </c>
    </row>
    <row r="932" spans="1:13" x14ac:dyDescent="0.35">
      <c r="A932" s="301">
        <v>2020</v>
      </c>
      <c r="B932" s="301" t="s">
        <v>86</v>
      </c>
      <c r="C932" s="301" t="s">
        <v>67</v>
      </c>
      <c r="D932" s="302" t="s">
        <v>11</v>
      </c>
      <c r="E932" s="302" t="s">
        <v>229</v>
      </c>
      <c r="F932" s="301" t="s">
        <v>78</v>
      </c>
      <c r="G932" s="301" t="s">
        <v>77</v>
      </c>
      <c r="H932" s="303">
        <v>28675645000</v>
      </c>
      <c r="I932" s="303">
        <v>42566242836</v>
      </c>
      <c r="J932" s="303">
        <v>35534111235</v>
      </c>
      <c r="K932" s="304">
        <f t="shared" ref="K932:K935" si="60">+J932/I932</f>
        <v>0.83479557667108362</v>
      </c>
      <c r="L932" s="303">
        <v>1680625897</v>
      </c>
      <c r="M932" s="304">
        <f t="shared" si="58"/>
        <v>3.9482599003984126E-2</v>
      </c>
    </row>
    <row r="933" spans="1:13" x14ac:dyDescent="0.35">
      <c r="A933" s="301">
        <v>2020</v>
      </c>
      <c r="B933" s="301" t="s">
        <v>86</v>
      </c>
      <c r="C933" s="301" t="s">
        <v>67</v>
      </c>
      <c r="D933" s="302" t="s">
        <v>11</v>
      </c>
      <c r="E933" s="302" t="s">
        <v>229</v>
      </c>
      <c r="F933" s="301" t="s">
        <v>80</v>
      </c>
      <c r="G933" s="301" t="s">
        <v>77</v>
      </c>
      <c r="H933" s="303">
        <v>213200000</v>
      </c>
      <c r="I933" s="303">
        <v>905816427</v>
      </c>
      <c r="J933" s="303">
        <v>168413953</v>
      </c>
      <c r="K933" s="304">
        <f t="shared" si="60"/>
        <v>0.18592503732547125</v>
      </c>
      <c r="L933" s="303">
        <v>12600000</v>
      </c>
      <c r="M933" s="304">
        <f t="shared" si="58"/>
        <v>1.3910103222272431E-2</v>
      </c>
    </row>
    <row r="934" spans="1:13" x14ac:dyDescent="0.35">
      <c r="A934" s="301">
        <v>2020</v>
      </c>
      <c r="B934" s="301" t="s">
        <v>86</v>
      </c>
      <c r="C934" s="301" t="s">
        <v>68</v>
      </c>
      <c r="D934" s="302" t="s">
        <v>19</v>
      </c>
      <c r="E934" s="302" t="s">
        <v>227</v>
      </c>
      <c r="F934" s="301" t="s">
        <v>76</v>
      </c>
      <c r="G934" s="301" t="s">
        <v>77</v>
      </c>
      <c r="H934" s="303">
        <v>159118761000</v>
      </c>
      <c r="I934" s="303">
        <v>159118761000</v>
      </c>
      <c r="J934" s="303">
        <v>158367836589</v>
      </c>
      <c r="K934" s="304">
        <f t="shared" si="60"/>
        <v>0.99528072990085692</v>
      </c>
      <c r="L934" s="303">
        <v>156404564295</v>
      </c>
      <c r="M934" s="304">
        <f t="shared" si="58"/>
        <v>0.9829423212703372</v>
      </c>
    </row>
    <row r="935" spans="1:13" x14ac:dyDescent="0.35">
      <c r="A935" s="301">
        <v>2020</v>
      </c>
      <c r="B935" s="301" t="s">
        <v>86</v>
      </c>
      <c r="C935" s="301" t="s">
        <v>68</v>
      </c>
      <c r="D935" s="302" t="s">
        <v>19</v>
      </c>
      <c r="E935" s="302" t="s">
        <v>227</v>
      </c>
      <c r="F935" s="301" t="s">
        <v>78</v>
      </c>
      <c r="G935" s="301" t="s">
        <v>77</v>
      </c>
      <c r="H935" s="303">
        <v>9256350000</v>
      </c>
      <c r="I935" s="303">
        <v>9256350000</v>
      </c>
      <c r="J935" s="303">
        <v>9211108548</v>
      </c>
      <c r="K935" s="304">
        <f t="shared" si="60"/>
        <v>0.99511238749615127</v>
      </c>
      <c r="L935" s="303">
        <v>8777394913</v>
      </c>
      <c r="M935" s="304">
        <f t="shared" si="58"/>
        <v>0.94825659282546582</v>
      </c>
    </row>
    <row r="936" spans="1:13" x14ac:dyDescent="0.35">
      <c r="A936" s="301">
        <v>2020</v>
      </c>
      <c r="B936" s="301" t="s">
        <v>86</v>
      </c>
      <c r="C936" s="301" t="s">
        <v>69</v>
      </c>
      <c r="D936" s="302" t="s">
        <v>11</v>
      </c>
      <c r="E936" s="302" t="s">
        <v>228</v>
      </c>
      <c r="F936" s="301" t="s">
        <v>76</v>
      </c>
      <c r="G936" s="301" t="s">
        <v>77</v>
      </c>
      <c r="H936" s="303">
        <v>0</v>
      </c>
      <c r="I936" s="303">
        <v>0</v>
      </c>
      <c r="J936" s="303">
        <v>0</v>
      </c>
      <c r="K936" s="304">
        <v>0</v>
      </c>
      <c r="L936" s="303">
        <v>0</v>
      </c>
      <c r="M936" s="304">
        <v>0</v>
      </c>
    </row>
    <row r="937" spans="1:13" x14ac:dyDescent="0.35">
      <c r="A937" s="301">
        <v>2020</v>
      </c>
      <c r="B937" s="301" t="s">
        <v>86</v>
      </c>
      <c r="C937" s="301" t="s">
        <v>69</v>
      </c>
      <c r="D937" s="302" t="s">
        <v>11</v>
      </c>
      <c r="E937" s="302" t="s">
        <v>228</v>
      </c>
      <c r="F937" s="301" t="s">
        <v>78</v>
      </c>
      <c r="G937" s="301" t="s">
        <v>77</v>
      </c>
      <c r="H937" s="303">
        <v>0</v>
      </c>
      <c r="I937" s="303">
        <v>0</v>
      </c>
      <c r="J937" s="303">
        <v>0</v>
      </c>
      <c r="K937" s="304">
        <v>0</v>
      </c>
      <c r="L937" s="303">
        <v>0</v>
      </c>
      <c r="M937" s="304">
        <v>0</v>
      </c>
    </row>
    <row r="938" spans="1:13" x14ac:dyDescent="0.35">
      <c r="A938" s="301">
        <v>2021</v>
      </c>
      <c r="B938" s="301" t="s">
        <v>86</v>
      </c>
      <c r="C938" s="301" t="s">
        <v>25</v>
      </c>
      <c r="D938" s="302" t="s">
        <v>265</v>
      </c>
      <c r="E938" s="302" t="s">
        <v>226</v>
      </c>
      <c r="F938" s="301" t="s">
        <v>76</v>
      </c>
      <c r="G938" s="301" t="s">
        <v>77</v>
      </c>
      <c r="H938" s="303">
        <v>78282420000</v>
      </c>
      <c r="I938" s="303">
        <v>78282420000</v>
      </c>
      <c r="J938" s="303">
        <v>73737680619</v>
      </c>
      <c r="K938" s="304">
        <f t="shared" ref="K938:K966" si="61">+J938/I938</f>
        <v>0.94194431673164936</v>
      </c>
      <c r="L938" s="303">
        <v>73737680619</v>
      </c>
      <c r="M938" s="304">
        <f t="shared" ref="M938:M1000" si="62">+L938/I938</f>
        <v>0.94194431673164936</v>
      </c>
    </row>
    <row r="939" spans="1:13" x14ac:dyDescent="0.35">
      <c r="A939" s="301">
        <v>2021</v>
      </c>
      <c r="B939" s="301" t="s">
        <v>86</v>
      </c>
      <c r="C939" s="301" t="s">
        <v>26</v>
      </c>
      <c r="D939" s="302" t="s">
        <v>265</v>
      </c>
      <c r="E939" s="302" t="s">
        <v>226</v>
      </c>
      <c r="F939" s="301" t="s">
        <v>76</v>
      </c>
      <c r="G939" s="301" t="s">
        <v>77</v>
      </c>
      <c r="H939" s="303">
        <v>154426484000</v>
      </c>
      <c r="I939" s="303">
        <v>155626484000</v>
      </c>
      <c r="J939" s="303">
        <v>155114999277</v>
      </c>
      <c r="K939" s="304">
        <f t="shared" si="61"/>
        <v>0.99671338251784958</v>
      </c>
      <c r="L939" s="303">
        <v>153245364278</v>
      </c>
      <c r="M939" s="304">
        <f t="shared" si="62"/>
        <v>0.98469977820741617</v>
      </c>
    </row>
    <row r="940" spans="1:13" x14ac:dyDescent="0.35">
      <c r="A940" s="301">
        <v>2021</v>
      </c>
      <c r="B940" s="301" t="s">
        <v>86</v>
      </c>
      <c r="C940" s="301" t="s">
        <v>26</v>
      </c>
      <c r="D940" s="302" t="s">
        <v>265</v>
      </c>
      <c r="E940" s="302" t="s">
        <v>226</v>
      </c>
      <c r="F940" s="301" t="s">
        <v>78</v>
      </c>
      <c r="G940" s="301" t="s">
        <v>77</v>
      </c>
      <c r="H940" s="303">
        <v>6075983000</v>
      </c>
      <c r="I940" s="303">
        <v>6875983000</v>
      </c>
      <c r="J940" s="303">
        <v>6751383489</v>
      </c>
      <c r="K940" s="304">
        <f t="shared" si="61"/>
        <v>0.98187902573348418</v>
      </c>
      <c r="L940" s="303">
        <v>5356793147</v>
      </c>
      <c r="M940" s="304">
        <f t="shared" si="62"/>
        <v>0.77905852108709406</v>
      </c>
    </row>
    <row r="941" spans="1:13" x14ac:dyDescent="0.35">
      <c r="A941" s="301">
        <v>2021</v>
      </c>
      <c r="B941" s="301" t="s">
        <v>86</v>
      </c>
      <c r="C941" s="301" t="s">
        <v>27</v>
      </c>
      <c r="D941" s="302" t="s">
        <v>13</v>
      </c>
      <c r="E941" s="302" t="s">
        <v>226</v>
      </c>
      <c r="F941" s="301" t="s">
        <v>76</v>
      </c>
      <c r="G941" s="301" t="s">
        <v>77</v>
      </c>
      <c r="H941" s="303">
        <v>96538449000</v>
      </c>
      <c r="I941" s="303">
        <v>101588878151</v>
      </c>
      <c r="J941" s="303">
        <v>98072249445</v>
      </c>
      <c r="K941" s="304">
        <f t="shared" si="61"/>
        <v>0.96538372339565615</v>
      </c>
      <c r="L941" s="303">
        <v>94678511227</v>
      </c>
      <c r="M941" s="304">
        <f t="shared" si="62"/>
        <v>0.93197713125910742</v>
      </c>
    </row>
    <row r="942" spans="1:13" x14ac:dyDescent="0.35">
      <c r="A942" s="301">
        <v>2021</v>
      </c>
      <c r="B942" s="301" t="s">
        <v>86</v>
      </c>
      <c r="C942" s="301" t="s">
        <v>27</v>
      </c>
      <c r="D942" s="302" t="s">
        <v>13</v>
      </c>
      <c r="E942" s="302" t="s">
        <v>226</v>
      </c>
      <c r="F942" s="301" t="s">
        <v>78</v>
      </c>
      <c r="G942" s="301" t="s">
        <v>77</v>
      </c>
      <c r="H942" s="303">
        <v>94103410000</v>
      </c>
      <c r="I942" s="303">
        <v>91652980849</v>
      </c>
      <c r="J942" s="303">
        <v>91381856445</v>
      </c>
      <c r="K942" s="304">
        <f t="shared" si="61"/>
        <v>0.99704183757594655</v>
      </c>
      <c r="L942" s="303">
        <v>81951142922</v>
      </c>
      <c r="M942" s="304">
        <f t="shared" si="62"/>
        <v>0.89414596407961944</v>
      </c>
    </row>
    <row r="943" spans="1:13" x14ac:dyDescent="0.35">
      <c r="A943" s="301">
        <v>2021</v>
      </c>
      <c r="B943" s="301" t="s">
        <v>86</v>
      </c>
      <c r="C943" s="301" t="s">
        <v>28</v>
      </c>
      <c r="D943" s="302" t="s">
        <v>265</v>
      </c>
      <c r="E943" s="302" t="s">
        <v>226</v>
      </c>
      <c r="F943" s="301" t="s">
        <v>76</v>
      </c>
      <c r="G943" s="301" t="s">
        <v>77</v>
      </c>
      <c r="H943" s="303">
        <v>20806235000</v>
      </c>
      <c r="I943" s="303">
        <v>20806235000</v>
      </c>
      <c r="J943" s="303">
        <v>19990744289</v>
      </c>
      <c r="K943" s="304">
        <f t="shared" si="61"/>
        <v>0.96080546475611761</v>
      </c>
      <c r="L943" s="303">
        <v>19622939720</v>
      </c>
      <c r="M943" s="304">
        <f t="shared" si="62"/>
        <v>0.94312785181941861</v>
      </c>
    </row>
    <row r="944" spans="1:13" x14ac:dyDescent="0.35">
      <c r="A944" s="301">
        <v>2021</v>
      </c>
      <c r="B944" s="301" t="s">
        <v>86</v>
      </c>
      <c r="C944" s="301" t="s">
        <v>28</v>
      </c>
      <c r="D944" s="302" t="s">
        <v>265</v>
      </c>
      <c r="E944" s="302" t="s">
        <v>226</v>
      </c>
      <c r="F944" s="301" t="s">
        <v>78</v>
      </c>
      <c r="G944" s="301" t="s">
        <v>77</v>
      </c>
      <c r="H944" s="303">
        <v>1881819000</v>
      </c>
      <c r="I944" s="303">
        <v>1881819000</v>
      </c>
      <c r="J944" s="303">
        <v>1865294703</v>
      </c>
      <c r="K944" s="304">
        <f t="shared" si="61"/>
        <v>0.99121897642653201</v>
      </c>
      <c r="L944" s="303">
        <v>1739855224</v>
      </c>
      <c r="M944" s="304">
        <f t="shared" si="62"/>
        <v>0.92456034507038132</v>
      </c>
    </row>
    <row r="945" spans="1:13" x14ac:dyDescent="0.35">
      <c r="A945" s="301">
        <v>2021</v>
      </c>
      <c r="B945" s="301" t="s">
        <v>86</v>
      </c>
      <c r="C945" s="301" t="s">
        <v>29</v>
      </c>
      <c r="D945" s="302" t="s">
        <v>14</v>
      </c>
      <c r="E945" s="302" t="s">
        <v>226</v>
      </c>
      <c r="F945" s="301" t="s">
        <v>76</v>
      </c>
      <c r="G945" s="301" t="s">
        <v>77</v>
      </c>
      <c r="H945" s="303">
        <v>131334725000</v>
      </c>
      <c r="I945" s="303">
        <v>131334725000</v>
      </c>
      <c r="J945" s="303">
        <v>115607444059</v>
      </c>
      <c r="K945" s="304">
        <f t="shared" si="61"/>
        <v>0.88025039881112932</v>
      </c>
      <c r="L945" s="303">
        <v>112187282785</v>
      </c>
      <c r="M945" s="304">
        <f t="shared" si="62"/>
        <v>0.85420883764746913</v>
      </c>
    </row>
    <row r="946" spans="1:13" x14ac:dyDescent="0.35">
      <c r="A946" s="301">
        <v>2021</v>
      </c>
      <c r="B946" s="301" t="s">
        <v>86</v>
      </c>
      <c r="C946" s="301" t="s">
        <v>29</v>
      </c>
      <c r="D946" s="302" t="s">
        <v>14</v>
      </c>
      <c r="E946" s="302" t="s">
        <v>226</v>
      </c>
      <c r="F946" s="301" t="s">
        <v>78</v>
      </c>
      <c r="G946" s="301" t="s">
        <v>77</v>
      </c>
      <c r="H946" s="303">
        <v>75043144000</v>
      </c>
      <c r="I946" s="303">
        <v>75043144000</v>
      </c>
      <c r="J946" s="303">
        <v>69344745605</v>
      </c>
      <c r="K946" s="304">
        <f t="shared" si="61"/>
        <v>0.92406503657416061</v>
      </c>
      <c r="L946" s="303">
        <v>56986360127</v>
      </c>
      <c r="M946" s="304">
        <f t="shared" si="62"/>
        <v>0.75938129840348911</v>
      </c>
    </row>
    <row r="947" spans="1:13" x14ac:dyDescent="0.35">
      <c r="A947" s="301">
        <v>2021</v>
      </c>
      <c r="B947" s="301" t="s">
        <v>86</v>
      </c>
      <c r="C947" s="301" t="s">
        <v>30</v>
      </c>
      <c r="D947" s="302" t="s">
        <v>16</v>
      </c>
      <c r="E947" s="302" t="s">
        <v>226</v>
      </c>
      <c r="F947" s="301" t="s">
        <v>76</v>
      </c>
      <c r="G947" s="301" t="s">
        <v>77</v>
      </c>
      <c r="H947" s="303">
        <v>442160254000</v>
      </c>
      <c r="I947" s="303">
        <v>414916802699</v>
      </c>
      <c r="J947" s="303">
        <v>320391348479</v>
      </c>
      <c r="K947" s="304">
        <f t="shared" si="61"/>
        <v>0.77218214927638595</v>
      </c>
      <c r="L947" s="303">
        <v>301387988682</v>
      </c>
      <c r="M947" s="304">
        <f t="shared" si="62"/>
        <v>0.72638173899320468</v>
      </c>
    </row>
    <row r="948" spans="1:13" x14ac:dyDescent="0.35">
      <c r="A948" s="301">
        <v>2021</v>
      </c>
      <c r="B948" s="301" t="s">
        <v>86</v>
      </c>
      <c r="C948" s="301" t="s">
        <v>30</v>
      </c>
      <c r="D948" s="302" t="s">
        <v>16</v>
      </c>
      <c r="E948" s="302" t="s">
        <v>226</v>
      </c>
      <c r="F948" s="301" t="s">
        <v>79</v>
      </c>
      <c r="G948" s="301" t="s">
        <v>77</v>
      </c>
      <c r="H948" s="303">
        <v>491800986000</v>
      </c>
      <c r="I948" s="303">
        <v>486300986000</v>
      </c>
      <c r="J948" s="303">
        <v>313594948341</v>
      </c>
      <c r="K948" s="304">
        <f>+J948/I948</f>
        <v>0.64485772673510477</v>
      </c>
      <c r="L948" s="303">
        <v>312052809231</v>
      </c>
      <c r="M948" s="304">
        <f t="shared" si="62"/>
        <v>0.64168656493532172</v>
      </c>
    </row>
    <row r="949" spans="1:13" x14ac:dyDescent="0.35">
      <c r="A949" s="301">
        <v>2021</v>
      </c>
      <c r="B949" s="301" t="s">
        <v>86</v>
      </c>
      <c r="C949" s="301" t="s">
        <v>30</v>
      </c>
      <c r="D949" s="302" t="s">
        <v>16</v>
      </c>
      <c r="E949" s="302" t="s">
        <v>226</v>
      </c>
      <c r="F949" s="301" t="s">
        <v>78</v>
      </c>
      <c r="G949" s="301" t="s">
        <v>77</v>
      </c>
      <c r="H949" s="303">
        <v>58971433000</v>
      </c>
      <c r="I949" s="303">
        <v>53282140535</v>
      </c>
      <c r="J949" s="303">
        <v>48190162638</v>
      </c>
      <c r="K949" s="304">
        <f t="shared" si="61"/>
        <v>0.90443368367201427</v>
      </c>
      <c r="L949" s="303">
        <v>28406526639</v>
      </c>
      <c r="M949" s="304">
        <f t="shared" si="62"/>
        <v>0.53313411123827326</v>
      </c>
    </row>
    <row r="950" spans="1:13" x14ac:dyDescent="0.35">
      <c r="A950" s="301">
        <v>2021</v>
      </c>
      <c r="B950" s="301" t="s">
        <v>86</v>
      </c>
      <c r="C950" s="301" t="s">
        <v>30</v>
      </c>
      <c r="D950" s="302" t="s">
        <v>16</v>
      </c>
      <c r="E950" s="302" t="s">
        <v>226</v>
      </c>
      <c r="F950" s="301" t="s">
        <v>80</v>
      </c>
      <c r="G950" s="301" t="s">
        <v>77</v>
      </c>
      <c r="H950" s="303">
        <v>4862345733000</v>
      </c>
      <c r="I950" s="303">
        <v>6017535239885</v>
      </c>
      <c r="J950" s="303">
        <v>5659624009814</v>
      </c>
      <c r="K950" s="304">
        <f t="shared" si="61"/>
        <v>0.94052195528516092</v>
      </c>
      <c r="L950" s="303">
        <v>5659624009814</v>
      </c>
      <c r="M950" s="304">
        <f t="shared" si="62"/>
        <v>0.94052195528516092</v>
      </c>
    </row>
    <row r="951" spans="1:13" x14ac:dyDescent="0.35">
      <c r="A951" s="301">
        <v>2021</v>
      </c>
      <c r="B951" s="301" t="s">
        <v>86</v>
      </c>
      <c r="C951" s="301" t="s">
        <v>31</v>
      </c>
      <c r="D951" s="302" t="s">
        <v>11</v>
      </c>
      <c r="E951" s="302" t="s">
        <v>226</v>
      </c>
      <c r="F951" s="301" t="s">
        <v>76</v>
      </c>
      <c r="G951" s="301" t="s">
        <v>77</v>
      </c>
      <c r="H951" s="303">
        <v>119463681000</v>
      </c>
      <c r="I951" s="303">
        <v>118316681000</v>
      </c>
      <c r="J951" s="303">
        <v>110210915437</v>
      </c>
      <c r="K951" s="304">
        <f t="shared" si="61"/>
        <v>0.93149093184079423</v>
      </c>
      <c r="L951" s="303">
        <v>102510490727</v>
      </c>
      <c r="M951" s="304">
        <f t="shared" si="62"/>
        <v>0.8664077614465876</v>
      </c>
    </row>
    <row r="952" spans="1:13" x14ac:dyDescent="0.35">
      <c r="A952" s="301">
        <v>2021</v>
      </c>
      <c r="B952" s="301" t="s">
        <v>86</v>
      </c>
      <c r="C952" s="301" t="s">
        <v>31</v>
      </c>
      <c r="D952" s="302" t="s">
        <v>11</v>
      </c>
      <c r="E952" s="302" t="s">
        <v>226</v>
      </c>
      <c r="F952" s="301" t="s">
        <v>78</v>
      </c>
      <c r="G952" s="301" t="s">
        <v>77</v>
      </c>
      <c r="H952" s="303">
        <v>4688886533000</v>
      </c>
      <c r="I952" s="303">
        <v>4666492861573</v>
      </c>
      <c r="J952" s="303">
        <v>4655565781907</v>
      </c>
      <c r="K952" s="304">
        <f t="shared" si="61"/>
        <v>0.99765839571812465</v>
      </c>
      <c r="L952" s="303">
        <v>3968894402828</v>
      </c>
      <c r="M952" s="304">
        <f t="shared" si="62"/>
        <v>0.8505090483498885</v>
      </c>
    </row>
    <row r="953" spans="1:13" x14ac:dyDescent="0.35">
      <c r="A953" s="301">
        <v>2021</v>
      </c>
      <c r="B953" s="301" t="s">
        <v>86</v>
      </c>
      <c r="C953" s="301" t="s">
        <v>32</v>
      </c>
      <c r="D953" s="302" t="s">
        <v>18</v>
      </c>
      <c r="E953" s="302" t="s">
        <v>226</v>
      </c>
      <c r="F953" s="301" t="s">
        <v>76</v>
      </c>
      <c r="G953" s="301" t="s">
        <v>77</v>
      </c>
      <c r="H953" s="303">
        <v>73006977000</v>
      </c>
      <c r="I953" s="303">
        <v>71618977000</v>
      </c>
      <c r="J953" s="303">
        <v>68761314135</v>
      </c>
      <c r="K953" s="304">
        <f t="shared" si="61"/>
        <v>0.96009908288692813</v>
      </c>
      <c r="L953" s="303">
        <v>66224657849</v>
      </c>
      <c r="M953" s="304">
        <f t="shared" si="62"/>
        <v>0.92468030992679495</v>
      </c>
    </row>
    <row r="954" spans="1:13" x14ac:dyDescent="0.35">
      <c r="A954" s="301">
        <v>2021</v>
      </c>
      <c r="B954" s="301" t="s">
        <v>86</v>
      </c>
      <c r="C954" s="301" t="s">
        <v>32</v>
      </c>
      <c r="D954" s="302" t="s">
        <v>18</v>
      </c>
      <c r="E954" s="302" t="s">
        <v>226</v>
      </c>
      <c r="F954" s="301" t="s">
        <v>78</v>
      </c>
      <c r="G954" s="301" t="s">
        <v>77</v>
      </c>
      <c r="H954" s="303">
        <v>430877239000</v>
      </c>
      <c r="I954" s="303">
        <v>362842439718</v>
      </c>
      <c r="J954" s="303">
        <v>359155436813</v>
      </c>
      <c r="K954" s="304">
        <f t="shared" si="61"/>
        <v>0.989838556625665</v>
      </c>
      <c r="L954" s="303">
        <v>208629646421</v>
      </c>
      <c r="M954" s="304">
        <f t="shared" si="62"/>
        <v>0.57498689123341329</v>
      </c>
    </row>
    <row r="955" spans="1:13" x14ac:dyDescent="0.35">
      <c r="A955" s="301">
        <v>2021</v>
      </c>
      <c r="B955" s="301" t="s">
        <v>86</v>
      </c>
      <c r="C955" s="301" t="s">
        <v>32</v>
      </c>
      <c r="D955" s="302" t="s">
        <v>18</v>
      </c>
      <c r="E955" s="302" t="s">
        <v>226</v>
      </c>
      <c r="F955" s="301" t="s">
        <v>80</v>
      </c>
      <c r="G955" s="301" t="s">
        <v>77</v>
      </c>
      <c r="H955" s="303">
        <v>0</v>
      </c>
      <c r="I955" s="303">
        <v>0</v>
      </c>
      <c r="J955" s="303">
        <v>0</v>
      </c>
      <c r="K955" s="304">
        <v>0</v>
      </c>
      <c r="L955" s="303">
        <v>0</v>
      </c>
      <c r="M955" s="304">
        <v>0</v>
      </c>
    </row>
    <row r="956" spans="1:13" x14ac:dyDescent="0.35">
      <c r="A956" s="301">
        <v>2021</v>
      </c>
      <c r="B956" s="301" t="s">
        <v>86</v>
      </c>
      <c r="C956" s="301" t="s">
        <v>33</v>
      </c>
      <c r="D956" s="302" t="s">
        <v>21</v>
      </c>
      <c r="E956" s="302" t="s">
        <v>226</v>
      </c>
      <c r="F956" s="301" t="s">
        <v>76</v>
      </c>
      <c r="G956" s="301" t="s">
        <v>77</v>
      </c>
      <c r="H956" s="303">
        <v>73605457000</v>
      </c>
      <c r="I956" s="303">
        <v>73605457000</v>
      </c>
      <c r="J956" s="303">
        <v>66914629632</v>
      </c>
      <c r="K956" s="304">
        <f t="shared" si="61"/>
        <v>0.90909875924009276</v>
      </c>
      <c r="L956" s="303">
        <v>66730177329</v>
      </c>
      <c r="M956" s="304">
        <f t="shared" si="62"/>
        <v>0.90659279962082162</v>
      </c>
    </row>
    <row r="957" spans="1:13" x14ac:dyDescent="0.35">
      <c r="A957" s="301">
        <v>2021</v>
      </c>
      <c r="B957" s="301" t="s">
        <v>86</v>
      </c>
      <c r="C957" s="301" t="s">
        <v>34</v>
      </c>
      <c r="D957" s="302" t="s">
        <v>10</v>
      </c>
      <c r="E957" s="302" t="s">
        <v>226</v>
      </c>
      <c r="F957" s="301" t="s">
        <v>76</v>
      </c>
      <c r="G957" s="301" t="s">
        <v>77</v>
      </c>
      <c r="H957" s="303">
        <v>32477255000</v>
      </c>
      <c r="I957" s="303">
        <v>27651183943</v>
      </c>
      <c r="J957" s="303">
        <v>25739341354</v>
      </c>
      <c r="K957" s="304">
        <f t="shared" si="61"/>
        <v>0.93085856312912096</v>
      </c>
      <c r="L957" s="303">
        <v>24517489468</v>
      </c>
      <c r="M957" s="304">
        <f t="shared" si="62"/>
        <v>0.88667051358597226</v>
      </c>
    </row>
    <row r="958" spans="1:13" x14ac:dyDescent="0.35">
      <c r="A958" s="301">
        <v>2021</v>
      </c>
      <c r="B958" s="301" t="s">
        <v>86</v>
      </c>
      <c r="C958" s="301" t="s">
        <v>34</v>
      </c>
      <c r="D958" s="302" t="s">
        <v>10</v>
      </c>
      <c r="E958" s="302" t="s">
        <v>226</v>
      </c>
      <c r="F958" s="301" t="s">
        <v>78</v>
      </c>
      <c r="G958" s="301" t="s">
        <v>77</v>
      </c>
      <c r="H958" s="303">
        <v>164619095000</v>
      </c>
      <c r="I958" s="303">
        <v>195939095000</v>
      </c>
      <c r="J958" s="303">
        <v>193058381321</v>
      </c>
      <c r="K958" s="304">
        <f t="shared" si="61"/>
        <v>0.98529791270598654</v>
      </c>
      <c r="L958" s="303">
        <v>137628191190</v>
      </c>
      <c r="M958" s="304">
        <f t="shared" si="62"/>
        <v>0.70240291346655448</v>
      </c>
    </row>
    <row r="959" spans="1:13" x14ac:dyDescent="0.35">
      <c r="A959" s="301">
        <v>2021</v>
      </c>
      <c r="B959" s="301" t="s">
        <v>86</v>
      </c>
      <c r="C959" s="301" t="s">
        <v>34</v>
      </c>
      <c r="D959" s="302" t="s">
        <v>10</v>
      </c>
      <c r="E959" s="302" t="s">
        <v>226</v>
      </c>
      <c r="F959" s="301" t="s">
        <v>80</v>
      </c>
      <c r="G959" s="301" t="s">
        <v>77</v>
      </c>
      <c r="H959" s="303">
        <v>0</v>
      </c>
      <c r="I959" s="303">
        <v>0</v>
      </c>
      <c r="J959" s="303">
        <v>0</v>
      </c>
      <c r="K959" s="304">
        <v>0</v>
      </c>
      <c r="L959" s="303">
        <v>0</v>
      </c>
      <c r="M959" s="304">
        <v>0</v>
      </c>
    </row>
    <row r="960" spans="1:13" x14ac:dyDescent="0.35">
      <c r="A960" s="301">
        <v>2021</v>
      </c>
      <c r="B960" s="301" t="s">
        <v>86</v>
      </c>
      <c r="C960" s="301" t="s">
        <v>35</v>
      </c>
      <c r="D960" s="302" t="s">
        <v>15</v>
      </c>
      <c r="E960" s="302" t="s">
        <v>226</v>
      </c>
      <c r="F960" s="301" t="s">
        <v>76</v>
      </c>
      <c r="G960" s="301" t="s">
        <v>77</v>
      </c>
      <c r="H960" s="303">
        <v>21194509000</v>
      </c>
      <c r="I960" s="303">
        <v>21194509000</v>
      </c>
      <c r="J960" s="303">
        <v>20904510439</v>
      </c>
      <c r="K960" s="304">
        <f t="shared" si="61"/>
        <v>0.98631727864042518</v>
      </c>
      <c r="L960" s="303">
        <v>20415094562</v>
      </c>
      <c r="M960" s="304">
        <f t="shared" si="62"/>
        <v>0.96322564311350645</v>
      </c>
    </row>
    <row r="961" spans="1:13" x14ac:dyDescent="0.35">
      <c r="A961" s="301">
        <v>2021</v>
      </c>
      <c r="B961" s="301" t="s">
        <v>86</v>
      </c>
      <c r="C961" s="301" t="s">
        <v>35</v>
      </c>
      <c r="D961" s="302" t="s">
        <v>15</v>
      </c>
      <c r="E961" s="302" t="s">
        <v>226</v>
      </c>
      <c r="F961" s="301" t="s">
        <v>78</v>
      </c>
      <c r="G961" s="301" t="s">
        <v>77</v>
      </c>
      <c r="H961" s="303">
        <v>152661000000</v>
      </c>
      <c r="I961" s="303">
        <v>261643000000</v>
      </c>
      <c r="J961" s="303">
        <v>258814024411</v>
      </c>
      <c r="K961" s="304">
        <f t="shared" si="61"/>
        <v>0.98918765039003531</v>
      </c>
      <c r="L961" s="303">
        <v>213196264829</v>
      </c>
      <c r="M961" s="304">
        <f t="shared" si="62"/>
        <v>0.81483649411220638</v>
      </c>
    </row>
    <row r="962" spans="1:13" x14ac:dyDescent="0.35">
      <c r="A962" s="301">
        <v>2021</v>
      </c>
      <c r="B962" s="301" t="s">
        <v>86</v>
      </c>
      <c r="C962" s="301" t="s">
        <v>35</v>
      </c>
      <c r="D962" s="302" t="s">
        <v>15</v>
      </c>
      <c r="E962" s="302" t="s">
        <v>226</v>
      </c>
      <c r="F962" s="301" t="s">
        <v>80</v>
      </c>
      <c r="G962" s="301" t="s">
        <v>77</v>
      </c>
      <c r="H962" s="303">
        <v>179155153000</v>
      </c>
      <c r="I962" s="303">
        <v>179155153000</v>
      </c>
      <c r="J962" s="303">
        <v>179155153000</v>
      </c>
      <c r="K962" s="304">
        <f t="shared" si="61"/>
        <v>1</v>
      </c>
      <c r="L962" s="303">
        <v>179155153000</v>
      </c>
      <c r="M962" s="304">
        <f t="shared" si="62"/>
        <v>1</v>
      </c>
    </row>
    <row r="963" spans="1:13" x14ac:dyDescent="0.35">
      <c r="A963" s="301">
        <v>2021</v>
      </c>
      <c r="B963" s="301" t="s">
        <v>86</v>
      </c>
      <c r="C963" s="301" t="s">
        <v>36</v>
      </c>
      <c r="D963" s="302" t="s">
        <v>9</v>
      </c>
      <c r="E963" s="302" t="s">
        <v>226</v>
      </c>
      <c r="F963" s="301" t="s">
        <v>76</v>
      </c>
      <c r="G963" s="301" t="s">
        <v>77</v>
      </c>
      <c r="H963" s="303">
        <v>24140799000</v>
      </c>
      <c r="I963" s="303">
        <v>24128799000</v>
      </c>
      <c r="J963" s="303">
        <v>23315452837</v>
      </c>
      <c r="K963" s="304">
        <f t="shared" si="61"/>
        <v>0.96629147754100819</v>
      </c>
      <c r="L963" s="303">
        <v>22595220971</v>
      </c>
      <c r="M963" s="304">
        <f t="shared" si="62"/>
        <v>0.93644200737052852</v>
      </c>
    </row>
    <row r="964" spans="1:13" x14ac:dyDescent="0.35">
      <c r="A964" s="301">
        <v>2021</v>
      </c>
      <c r="B964" s="301" t="s">
        <v>86</v>
      </c>
      <c r="C964" s="301" t="s">
        <v>36</v>
      </c>
      <c r="D964" s="302" t="s">
        <v>9</v>
      </c>
      <c r="E964" s="302" t="s">
        <v>226</v>
      </c>
      <c r="F964" s="301" t="s">
        <v>78</v>
      </c>
      <c r="G964" s="301" t="s">
        <v>77</v>
      </c>
      <c r="H964" s="303">
        <v>123851856000</v>
      </c>
      <c r="I964" s="303">
        <v>143080160731</v>
      </c>
      <c r="J964" s="303">
        <v>111826914922</v>
      </c>
      <c r="K964" s="304">
        <f t="shared" si="61"/>
        <v>0.78156827858365263</v>
      </c>
      <c r="L964" s="303">
        <v>104528962660</v>
      </c>
      <c r="M964" s="304">
        <f t="shared" si="62"/>
        <v>0.7305622395582938</v>
      </c>
    </row>
    <row r="965" spans="1:13" x14ac:dyDescent="0.35">
      <c r="A965" s="301">
        <v>2021</v>
      </c>
      <c r="B965" s="301" t="s">
        <v>86</v>
      </c>
      <c r="C965" s="301" t="s">
        <v>37</v>
      </c>
      <c r="D965" s="302" t="s">
        <v>20</v>
      </c>
      <c r="E965" s="302" t="s">
        <v>226</v>
      </c>
      <c r="F965" s="301" t="s">
        <v>76</v>
      </c>
      <c r="G965" s="301" t="s">
        <v>77</v>
      </c>
      <c r="H965" s="303">
        <v>79294842000</v>
      </c>
      <c r="I965" s="303">
        <v>79654842000</v>
      </c>
      <c r="J965" s="303">
        <v>77703966140</v>
      </c>
      <c r="K965" s="304">
        <f t="shared" si="61"/>
        <v>0.97550838328196043</v>
      </c>
      <c r="L965" s="303">
        <v>75732637357</v>
      </c>
      <c r="M965" s="304">
        <f t="shared" si="62"/>
        <v>0.95075999720142557</v>
      </c>
    </row>
    <row r="966" spans="1:13" x14ac:dyDescent="0.35">
      <c r="A966" s="301">
        <v>2021</v>
      </c>
      <c r="B966" s="301" t="s">
        <v>86</v>
      </c>
      <c r="C966" s="301" t="s">
        <v>37</v>
      </c>
      <c r="D966" s="302" t="s">
        <v>20</v>
      </c>
      <c r="E966" s="302" t="s">
        <v>226</v>
      </c>
      <c r="F966" s="301" t="s">
        <v>78</v>
      </c>
      <c r="G966" s="301" t="s">
        <v>77</v>
      </c>
      <c r="H966" s="303">
        <v>42985779000</v>
      </c>
      <c r="I966" s="303">
        <v>42985779000</v>
      </c>
      <c r="J966" s="303">
        <v>40153550651</v>
      </c>
      <c r="K966" s="304">
        <f t="shared" si="61"/>
        <v>0.93411243404475697</v>
      </c>
      <c r="L966" s="303">
        <v>32998689511</v>
      </c>
      <c r="M966" s="304">
        <f t="shared" si="62"/>
        <v>0.76766526694793646</v>
      </c>
    </row>
    <row r="967" spans="1:13" x14ac:dyDescent="0.35">
      <c r="A967" s="301">
        <v>2021</v>
      </c>
      <c r="B967" s="301" t="s">
        <v>86</v>
      </c>
      <c r="C967" s="301" t="s">
        <v>37</v>
      </c>
      <c r="D967" s="302" t="s">
        <v>20</v>
      </c>
      <c r="E967" s="302" t="s">
        <v>226</v>
      </c>
      <c r="F967" s="301" t="s">
        <v>80</v>
      </c>
      <c r="G967" s="301" t="s">
        <v>77</v>
      </c>
      <c r="H967" s="303">
        <v>0</v>
      </c>
      <c r="I967" s="303">
        <v>0</v>
      </c>
      <c r="J967" s="303">
        <v>0</v>
      </c>
      <c r="K967" s="304">
        <v>0</v>
      </c>
      <c r="L967" s="303">
        <v>0</v>
      </c>
      <c r="M967" s="304">
        <v>0</v>
      </c>
    </row>
    <row r="968" spans="1:13" x14ac:dyDescent="0.35">
      <c r="A968" s="301">
        <v>2021</v>
      </c>
      <c r="B968" s="301" t="s">
        <v>86</v>
      </c>
      <c r="C968" s="301" t="s">
        <v>38</v>
      </c>
      <c r="D968" s="302" t="s">
        <v>248</v>
      </c>
      <c r="E968" s="302" t="s">
        <v>226</v>
      </c>
      <c r="F968" s="301" t="s">
        <v>76</v>
      </c>
      <c r="G968" s="301" t="s">
        <v>77</v>
      </c>
      <c r="H968" s="303">
        <v>16842134000</v>
      </c>
      <c r="I968" s="303">
        <v>20380478892</v>
      </c>
      <c r="J968" s="303">
        <v>19358350480</v>
      </c>
      <c r="K968" s="304">
        <f t="shared" ref="K968:K1010" si="63">+J968/I968</f>
        <v>0.949847674462585</v>
      </c>
      <c r="L968" s="303">
        <v>18951432428</v>
      </c>
      <c r="M968" s="304">
        <f t="shared" si="62"/>
        <v>0.92988160525703112</v>
      </c>
    </row>
    <row r="969" spans="1:13" x14ac:dyDescent="0.35">
      <c r="A969" s="301">
        <v>2021</v>
      </c>
      <c r="B969" s="301" t="s">
        <v>86</v>
      </c>
      <c r="C969" s="301" t="s">
        <v>38</v>
      </c>
      <c r="D969" s="302" t="s">
        <v>248</v>
      </c>
      <c r="E969" s="302" t="s">
        <v>226</v>
      </c>
      <c r="F969" s="301" t="s">
        <v>78</v>
      </c>
      <c r="G969" s="301" t="s">
        <v>77</v>
      </c>
      <c r="H969" s="303">
        <v>96766078000</v>
      </c>
      <c r="I969" s="303">
        <v>93083733108</v>
      </c>
      <c r="J969" s="303">
        <v>83329267305</v>
      </c>
      <c r="K969" s="304">
        <f t="shared" si="63"/>
        <v>0.89520762138232657</v>
      </c>
      <c r="L969" s="303">
        <v>66374146480</v>
      </c>
      <c r="M969" s="304">
        <f t="shared" si="62"/>
        <v>0.71305849329215965</v>
      </c>
    </row>
    <row r="970" spans="1:13" x14ac:dyDescent="0.35">
      <c r="A970" s="301">
        <v>2021</v>
      </c>
      <c r="B970" s="301" t="s">
        <v>86</v>
      </c>
      <c r="C970" s="301" t="s">
        <v>39</v>
      </c>
      <c r="D970" s="302" t="s">
        <v>17</v>
      </c>
      <c r="E970" s="302" t="s">
        <v>226</v>
      </c>
      <c r="F970" s="301" t="s">
        <v>76</v>
      </c>
      <c r="G970" s="301" t="s">
        <v>77</v>
      </c>
      <c r="H970" s="303">
        <v>29719731000</v>
      </c>
      <c r="I970" s="303">
        <v>27544731000</v>
      </c>
      <c r="J970" s="303">
        <v>25788264134</v>
      </c>
      <c r="K970" s="304">
        <f t="shared" si="63"/>
        <v>0.93623220114220751</v>
      </c>
      <c r="L970" s="303">
        <v>23994215581</v>
      </c>
      <c r="M970" s="304">
        <f t="shared" si="62"/>
        <v>0.87110001477233523</v>
      </c>
    </row>
    <row r="971" spans="1:13" x14ac:dyDescent="0.35">
      <c r="A971" s="301">
        <v>2021</v>
      </c>
      <c r="B971" s="301" t="s">
        <v>86</v>
      </c>
      <c r="C971" s="301" t="s">
        <v>39</v>
      </c>
      <c r="D971" s="302" t="s">
        <v>17</v>
      </c>
      <c r="E971" s="302" t="s">
        <v>226</v>
      </c>
      <c r="F971" s="301" t="s">
        <v>78</v>
      </c>
      <c r="G971" s="301" t="s">
        <v>77</v>
      </c>
      <c r="H971" s="303">
        <v>1096605704000</v>
      </c>
      <c r="I971" s="303">
        <v>1260122089485</v>
      </c>
      <c r="J971" s="303">
        <v>1240163606640</v>
      </c>
      <c r="K971" s="304">
        <f t="shared" si="63"/>
        <v>0.98416146894690426</v>
      </c>
      <c r="L971" s="303">
        <v>911409057937</v>
      </c>
      <c r="M971" s="304">
        <f t="shared" si="62"/>
        <v>0.72327043985831907</v>
      </c>
    </row>
    <row r="972" spans="1:13" x14ac:dyDescent="0.35">
      <c r="A972" s="301">
        <v>2021</v>
      </c>
      <c r="B972" s="301" t="s">
        <v>86</v>
      </c>
      <c r="C972" s="301" t="s">
        <v>40</v>
      </c>
      <c r="D972" s="302" t="s">
        <v>13</v>
      </c>
      <c r="E972" s="302" t="s">
        <v>226</v>
      </c>
      <c r="F972" s="301" t="s">
        <v>76</v>
      </c>
      <c r="G972" s="301" t="s">
        <v>77</v>
      </c>
      <c r="H972" s="303">
        <v>10747217000</v>
      </c>
      <c r="I972" s="303">
        <v>11517217000</v>
      </c>
      <c r="J972" s="303">
        <v>11147319609</v>
      </c>
      <c r="K972" s="304">
        <f t="shared" si="63"/>
        <v>0.96788309267768424</v>
      </c>
      <c r="L972" s="303">
        <v>10783777266</v>
      </c>
      <c r="M972" s="304">
        <f t="shared" si="62"/>
        <v>0.93631797212816259</v>
      </c>
    </row>
    <row r="973" spans="1:13" x14ac:dyDescent="0.35">
      <c r="A973" s="301">
        <v>2021</v>
      </c>
      <c r="B973" s="301" t="s">
        <v>86</v>
      </c>
      <c r="C973" s="301" t="s">
        <v>40</v>
      </c>
      <c r="D973" s="302" t="s">
        <v>13</v>
      </c>
      <c r="E973" s="302" t="s">
        <v>226</v>
      </c>
      <c r="F973" s="301" t="s">
        <v>78</v>
      </c>
      <c r="G973" s="301" t="s">
        <v>77</v>
      </c>
      <c r="H973" s="303">
        <v>3799703000</v>
      </c>
      <c r="I973" s="303">
        <v>3799703000</v>
      </c>
      <c r="J973" s="303">
        <v>3794071773</v>
      </c>
      <c r="K973" s="304">
        <f t="shared" si="63"/>
        <v>0.99851798232651345</v>
      </c>
      <c r="L973" s="303">
        <v>3501117303</v>
      </c>
      <c r="M973" s="304">
        <f t="shared" si="62"/>
        <v>0.92141867482800632</v>
      </c>
    </row>
    <row r="974" spans="1:13" x14ac:dyDescent="0.35">
      <c r="A974" s="301">
        <v>2021</v>
      </c>
      <c r="B974" s="301" t="s">
        <v>86</v>
      </c>
      <c r="C974" s="301" t="s">
        <v>41</v>
      </c>
      <c r="D974" s="302" t="s">
        <v>8</v>
      </c>
      <c r="E974" s="302" t="s">
        <v>226</v>
      </c>
      <c r="F974" s="301" t="s">
        <v>76</v>
      </c>
      <c r="G974" s="301" t="s">
        <v>77</v>
      </c>
      <c r="H974" s="303">
        <v>28662345000</v>
      </c>
      <c r="I974" s="303">
        <v>28662345000</v>
      </c>
      <c r="J974" s="303">
        <v>27408720263</v>
      </c>
      <c r="K974" s="304">
        <f t="shared" si="63"/>
        <v>0.95626231081232194</v>
      </c>
      <c r="L974" s="303">
        <v>24432153727</v>
      </c>
      <c r="M974" s="304">
        <f t="shared" si="62"/>
        <v>0.85241293854358391</v>
      </c>
    </row>
    <row r="975" spans="1:13" x14ac:dyDescent="0.35">
      <c r="A975" s="301">
        <v>2021</v>
      </c>
      <c r="B975" s="301" t="s">
        <v>86</v>
      </c>
      <c r="C975" s="301" t="s">
        <v>41</v>
      </c>
      <c r="D975" s="302" t="s">
        <v>8</v>
      </c>
      <c r="E975" s="302" t="s">
        <v>226</v>
      </c>
      <c r="F975" s="301" t="s">
        <v>78</v>
      </c>
      <c r="G975" s="301" t="s">
        <v>77</v>
      </c>
      <c r="H975" s="303">
        <v>142714813000</v>
      </c>
      <c r="I975" s="303">
        <v>142542813000</v>
      </c>
      <c r="J975" s="303">
        <v>124536338198</v>
      </c>
      <c r="K975" s="304">
        <f t="shared" si="63"/>
        <v>0.87367672614963754</v>
      </c>
      <c r="L975" s="303">
        <v>96195644889</v>
      </c>
      <c r="M975" s="304">
        <f t="shared" si="62"/>
        <v>0.6748544024383748</v>
      </c>
    </row>
    <row r="976" spans="1:13" x14ac:dyDescent="0.35">
      <c r="A976" s="301">
        <v>2021</v>
      </c>
      <c r="B976" s="301" t="s">
        <v>86</v>
      </c>
      <c r="C976" s="301" t="s">
        <v>42</v>
      </c>
      <c r="D976" s="302" t="s">
        <v>14</v>
      </c>
      <c r="E976" s="302" t="s">
        <v>226</v>
      </c>
      <c r="F976" s="301" t="s">
        <v>76</v>
      </c>
      <c r="G976" s="301" t="s">
        <v>77</v>
      </c>
      <c r="H976" s="303">
        <v>11868430000</v>
      </c>
      <c r="I976" s="303">
        <v>11868430000</v>
      </c>
      <c r="J976" s="303">
        <v>11233933950</v>
      </c>
      <c r="K976" s="304">
        <f t="shared" si="63"/>
        <v>0.94653917577977875</v>
      </c>
      <c r="L976" s="303">
        <v>10871485742</v>
      </c>
      <c r="M976" s="304">
        <f t="shared" si="62"/>
        <v>0.91600032540108511</v>
      </c>
    </row>
    <row r="977" spans="1:13" x14ac:dyDescent="0.35">
      <c r="A977" s="301">
        <v>2021</v>
      </c>
      <c r="B977" s="301" t="s">
        <v>86</v>
      </c>
      <c r="C977" s="301" t="s">
        <v>42</v>
      </c>
      <c r="D977" s="302" t="s">
        <v>14</v>
      </c>
      <c r="E977" s="302" t="s">
        <v>226</v>
      </c>
      <c r="F977" s="301" t="s">
        <v>78</v>
      </c>
      <c r="G977" s="301" t="s">
        <v>77</v>
      </c>
      <c r="H977" s="303">
        <v>24677620000</v>
      </c>
      <c r="I977" s="303">
        <v>24513620000</v>
      </c>
      <c r="J977" s="303">
        <v>23591811229</v>
      </c>
      <c r="K977" s="304">
        <f t="shared" si="63"/>
        <v>0.9623960569267207</v>
      </c>
      <c r="L977" s="303">
        <v>20324642742</v>
      </c>
      <c r="M977" s="304">
        <f t="shared" si="62"/>
        <v>0.82911633377689631</v>
      </c>
    </row>
    <row r="978" spans="1:13" x14ac:dyDescent="0.35">
      <c r="A978" s="301">
        <v>2021</v>
      </c>
      <c r="B978" s="301" t="s">
        <v>86</v>
      </c>
      <c r="C978" s="301" t="s">
        <v>43</v>
      </c>
      <c r="D978" s="302" t="s">
        <v>22</v>
      </c>
      <c r="E978" s="302" t="s">
        <v>226</v>
      </c>
      <c r="F978" s="301" t="s">
        <v>76</v>
      </c>
      <c r="G978" s="301" t="s">
        <v>77</v>
      </c>
      <c r="H978" s="303">
        <v>72881360000</v>
      </c>
      <c r="I978" s="303">
        <v>78826360000</v>
      </c>
      <c r="J978" s="303">
        <v>77030756427</v>
      </c>
      <c r="K978" s="304">
        <f t="shared" si="63"/>
        <v>0.97722077268314811</v>
      </c>
      <c r="L978" s="303">
        <v>75645692456</v>
      </c>
      <c r="M978" s="304">
        <f t="shared" si="62"/>
        <v>0.95964969657358279</v>
      </c>
    </row>
    <row r="979" spans="1:13" x14ac:dyDescent="0.35">
      <c r="A979" s="301">
        <v>2021</v>
      </c>
      <c r="B979" s="301" t="s">
        <v>86</v>
      </c>
      <c r="C979" s="301" t="s">
        <v>43</v>
      </c>
      <c r="D979" s="302" t="s">
        <v>22</v>
      </c>
      <c r="E979" s="302" t="s">
        <v>226</v>
      </c>
      <c r="F979" s="301" t="s">
        <v>78</v>
      </c>
      <c r="G979" s="301" t="s">
        <v>77</v>
      </c>
      <c r="H979" s="303">
        <v>56000000000</v>
      </c>
      <c r="I979" s="303">
        <v>47629825447</v>
      </c>
      <c r="J979" s="303">
        <v>45659509770</v>
      </c>
      <c r="K979" s="304">
        <f t="shared" si="63"/>
        <v>0.95863273361787849</v>
      </c>
      <c r="L979" s="303">
        <v>32300514618</v>
      </c>
      <c r="M979" s="304">
        <f t="shared" si="62"/>
        <v>0.67815731665744472</v>
      </c>
    </row>
    <row r="980" spans="1:13" x14ac:dyDescent="0.35">
      <c r="A980" s="301">
        <v>2021</v>
      </c>
      <c r="B980" s="301" t="s">
        <v>86</v>
      </c>
      <c r="C980" s="301" t="s">
        <v>44</v>
      </c>
      <c r="D980" s="302" t="s">
        <v>12</v>
      </c>
      <c r="E980" s="302" t="s">
        <v>226</v>
      </c>
      <c r="F980" s="301" t="s">
        <v>76</v>
      </c>
      <c r="G980" s="301" t="s">
        <v>77</v>
      </c>
      <c r="H980" s="303">
        <v>23481627000</v>
      </c>
      <c r="I980" s="303">
        <v>23481627000</v>
      </c>
      <c r="J980" s="303">
        <v>22901733213</v>
      </c>
      <c r="K980" s="304">
        <f t="shared" si="63"/>
        <v>0.97530436085199723</v>
      </c>
      <c r="L980" s="303">
        <v>22585412017</v>
      </c>
      <c r="M980" s="304">
        <f t="shared" si="62"/>
        <v>0.96183335239078616</v>
      </c>
    </row>
    <row r="981" spans="1:13" x14ac:dyDescent="0.35">
      <c r="A981" s="301">
        <v>2021</v>
      </c>
      <c r="B981" s="301" t="s">
        <v>86</v>
      </c>
      <c r="C981" s="301" t="s">
        <v>44</v>
      </c>
      <c r="D981" s="302" t="s">
        <v>12</v>
      </c>
      <c r="E981" s="302" t="s">
        <v>226</v>
      </c>
      <c r="F981" s="301" t="s">
        <v>78</v>
      </c>
      <c r="G981" s="301" t="s">
        <v>77</v>
      </c>
      <c r="H981" s="303">
        <v>9583170000</v>
      </c>
      <c r="I981" s="303">
        <v>9583170000</v>
      </c>
      <c r="J981" s="303">
        <v>9571238002</v>
      </c>
      <c r="K981" s="304">
        <f t="shared" si="63"/>
        <v>0.99875490072700368</v>
      </c>
      <c r="L981" s="303">
        <v>9254285425</v>
      </c>
      <c r="M981" s="304">
        <f t="shared" si="62"/>
        <v>0.96568102465050709</v>
      </c>
    </row>
    <row r="982" spans="1:13" x14ac:dyDescent="0.35">
      <c r="A982" s="301">
        <v>2021</v>
      </c>
      <c r="B982" s="301" t="s">
        <v>86</v>
      </c>
      <c r="C982" s="301" t="s">
        <v>45</v>
      </c>
      <c r="D982" s="302" t="s">
        <v>22</v>
      </c>
      <c r="E982" s="302" t="s">
        <v>226</v>
      </c>
      <c r="F982" s="301" t="s">
        <v>76</v>
      </c>
      <c r="G982" s="301" t="s">
        <v>77</v>
      </c>
      <c r="H982" s="303">
        <v>81994328000</v>
      </c>
      <c r="I982" s="303">
        <v>79794328000</v>
      </c>
      <c r="J982" s="303">
        <v>77295809770</v>
      </c>
      <c r="K982" s="304">
        <f t="shared" si="63"/>
        <v>0.96868802216117411</v>
      </c>
      <c r="L982" s="303">
        <v>73805201283</v>
      </c>
      <c r="M982" s="304">
        <f t="shared" si="62"/>
        <v>0.92494295187246889</v>
      </c>
    </row>
    <row r="983" spans="1:13" x14ac:dyDescent="0.35">
      <c r="A983" s="301">
        <v>2021</v>
      </c>
      <c r="B983" s="301" t="s">
        <v>86</v>
      </c>
      <c r="C983" s="301" t="s">
        <v>45</v>
      </c>
      <c r="D983" s="302" t="s">
        <v>22</v>
      </c>
      <c r="E983" s="302" t="s">
        <v>226</v>
      </c>
      <c r="F983" s="301" t="s">
        <v>78</v>
      </c>
      <c r="G983" s="301" t="s">
        <v>77</v>
      </c>
      <c r="H983" s="303">
        <v>505548869000</v>
      </c>
      <c r="I983" s="303">
        <v>478599094375</v>
      </c>
      <c r="J983" s="303">
        <v>420616617909</v>
      </c>
      <c r="K983" s="304">
        <f t="shared" si="63"/>
        <v>0.87884959009017971</v>
      </c>
      <c r="L983" s="303">
        <v>233136421311</v>
      </c>
      <c r="M983" s="304">
        <f t="shared" si="62"/>
        <v>0.48712257095983769</v>
      </c>
    </row>
    <row r="984" spans="1:13" x14ac:dyDescent="0.35">
      <c r="A984" s="301">
        <v>2021</v>
      </c>
      <c r="B984" s="301" t="s">
        <v>86</v>
      </c>
      <c r="C984" s="301" t="s">
        <v>46</v>
      </c>
      <c r="D984" s="302" t="s">
        <v>10</v>
      </c>
      <c r="E984" s="302" t="s">
        <v>228</v>
      </c>
      <c r="F984" s="301" t="s">
        <v>76</v>
      </c>
      <c r="G984" s="301" t="s">
        <v>77</v>
      </c>
      <c r="H984" s="303">
        <v>14337097000</v>
      </c>
      <c r="I984" s="303">
        <v>14337097000</v>
      </c>
      <c r="J984" s="303">
        <v>13644697654</v>
      </c>
      <c r="K984" s="304">
        <f t="shared" si="63"/>
        <v>0.9517057500552587</v>
      </c>
      <c r="L984" s="303">
        <v>13096171375</v>
      </c>
      <c r="M984" s="304">
        <f t="shared" si="62"/>
        <v>0.91344652093795553</v>
      </c>
    </row>
    <row r="985" spans="1:13" x14ac:dyDescent="0.35">
      <c r="A985" s="301">
        <v>2021</v>
      </c>
      <c r="B985" s="301" t="s">
        <v>86</v>
      </c>
      <c r="C985" s="301" t="s">
        <v>46</v>
      </c>
      <c r="D985" s="302" t="s">
        <v>10</v>
      </c>
      <c r="E985" s="302" t="s">
        <v>228</v>
      </c>
      <c r="F985" s="301" t="s">
        <v>78</v>
      </c>
      <c r="G985" s="301" t="s">
        <v>77</v>
      </c>
      <c r="H985" s="303">
        <v>48550090000</v>
      </c>
      <c r="I985" s="303">
        <v>46430841500</v>
      </c>
      <c r="J985" s="303">
        <v>46188506388</v>
      </c>
      <c r="K985" s="304">
        <f t="shared" si="63"/>
        <v>0.99478072970096831</v>
      </c>
      <c r="L985" s="303">
        <v>39088990064</v>
      </c>
      <c r="M985" s="304">
        <f t="shared" si="62"/>
        <v>0.84187554653731611</v>
      </c>
    </row>
    <row r="986" spans="1:13" x14ac:dyDescent="0.35">
      <c r="A986" s="301">
        <v>2021</v>
      </c>
      <c r="B986" s="301" t="s">
        <v>86</v>
      </c>
      <c r="C986" s="301" t="s">
        <v>47</v>
      </c>
      <c r="D986" s="302" t="s">
        <v>21</v>
      </c>
      <c r="E986" s="302" t="s">
        <v>228</v>
      </c>
      <c r="F986" s="301" t="s">
        <v>76</v>
      </c>
      <c r="G986" s="301" t="s">
        <v>77</v>
      </c>
      <c r="H986" s="303">
        <v>21272261000</v>
      </c>
      <c r="I986" s="303">
        <v>21272261000</v>
      </c>
      <c r="J986" s="303">
        <v>16496991483</v>
      </c>
      <c r="K986" s="304">
        <f t="shared" si="63"/>
        <v>0.77551659802406525</v>
      </c>
      <c r="L986" s="303">
        <v>13056651944</v>
      </c>
      <c r="M986" s="304">
        <f t="shared" si="62"/>
        <v>0.61378769017548251</v>
      </c>
    </row>
    <row r="987" spans="1:13" x14ac:dyDescent="0.35">
      <c r="A987" s="301">
        <v>2021</v>
      </c>
      <c r="B987" s="301" t="s">
        <v>86</v>
      </c>
      <c r="C987" s="301" t="s">
        <v>47</v>
      </c>
      <c r="D987" s="302" t="s">
        <v>21</v>
      </c>
      <c r="E987" s="302" t="s">
        <v>228</v>
      </c>
      <c r="F987" s="301" t="s">
        <v>78</v>
      </c>
      <c r="G987" s="301" t="s">
        <v>77</v>
      </c>
      <c r="H987" s="303">
        <v>3385717044000</v>
      </c>
      <c r="I987" s="303">
        <v>3335911564215</v>
      </c>
      <c r="J987" s="303">
        <v>3211477100335</v>
      </c>
      <c r="K987" s="304">
        <f t="shared" si="63"/>
        <v>0.96269851239018633</v>
      </c>
      <c r="L987" s="303">
        <v>2843936965016</v>
      </c>
      <c r="M987" s="304">
        <f t="shared" si="62"/>
        <v>0.85252169018012613</v>
      </c>
    </row>
    <row r="988" spans="1:13" x14ac:dyDescent="0.35">
      <c r="A988" s="301">
        <v>2021</v>
      </c>
      <c r="B988" s="301" t="s">
        <v>86</v>
      </c>
      <c r="C988" s="301" t="s">
        <v>47</v>
      </c>
      <c r="D988" s="302" t="s">
        <v>21</v>
      </c>
      <c r="E988" s="302" t="s">
        <v>228</v>
      </c>
      <c r="F988" s="301" t="s">
        <v>80</v>
      </c>
      <c r="G988" s="301" t="s">
        <v>77</v>
      </c>
      <c r="H988" s="303">
        <v>1915869000</v>
      </c>
      <c r="I988" s="303">
        <v>3567869000</v>
      </c>
      <c r="J988" s="303">
        <v>3172546973</v>
      </c>
      <c r="K988" s="304">
        <f t="shared" si="63"/>
        <v>0.88919939969769068</v>
      </c>
      <c r="L988" s="303">
        <v>3172546973</v>
      </c>
      <c r="M988" s="304">
        <f t="shared" si="62"/>
        <v>0.88919939969769068</v>
      </c>
    </row>
    <row r="989" spans="1:13" x14ac:dyDescent="0.35">
      <c r="A989" s="301">
        <v>2021</v>
      </c>
      <c r="B989" s="301" t="s">
        <v>86</v>
      </c>
      <c r="C989" s="301" t="s">
        <v>48</v>
      </c>
      <c r="D989" s="302" t="s">
        <v>8</v>
      </c>
      <c r="E989" s="302" t="s">
        <v>228</v>
      </c>
      <c r="F989" s="301" t="s">
        <v>76</v>
      </c>
      <c r="G989" s="301" t="s">
        <v>77</v>
      </c>
      <c r="H989" s="303">
        <v>19504783000</v>
      </c>
      <c r="I989" s="303">
        <v>19504783000</v>
      </c>
      <c r="J989" s="303">
        <v>18523714087</v>
      </c>
      <c r="K989" s="304">
        <f t="shared" si="63"/>
        <v>0.94970111110695254</v>
      </c>
      <c r="L989" s="303">
        <v>18022311975</v>
      </c>
      <c r="M989" s="304">
        <f t="shared" si="62"/>
        <v>0.92399448765977044</v>
      </c>
    </row>
    <row r="990" spans="1:13" x14ac:dyDescent="0.35">
      <c r="A990" s="301">
        <v>2021</v>
      </c>
      <c r="B990" s="301" t="s">
        <v>86</v>
      </c>
      <c r="C990" s="301" t="s">
        <v>48</v>
      </c>
      <c r="D990" s="302" t="s">
        <v>8</v>
      </c>
      <c r="E990" s="302" t="s">
        <v>228</v>
      </c>
      <c r="F990" s="301" t="s">
        <v>78</v>
      </c>
      <c r="G990" s="301" t="s">
        <v>77</v>
      </c>
      <c r="H990" s="303">
        <v>22286937000</v>
      </c>
      <c r="I990" s="303">
        <v>20781937000</v>
      </c>
      <c r="J990" s="303">
        <v>20561870782</v>
      </c>
      <c r="K990" s="304">
        <f t="shared" si="63"/>
        <v>0.98941069747252142</v>
      </c>
      <c r="L990" s="303">
        <v>14669147631</v>
      </c>
      <c r="M990" s="304">
        <f t="shared" si="62"/>
        <v>0.70586046098590327</v>
      </c>
    </row>
    <row r="991" spans="1:13" x14ac:dyDescent="0.35">
      <c r="A991" s="301">
        <v>2021</v>
      </c>
      <c r="B991" s="301" t="s">
        <v>86</v>
      </c>
      <c r="C991" s="301" t="s">
        <v>49</v>
      </c>
      <c r="D991" s="302" t="s">
        <v>18</v>
      </c>
      <c r="E991" s="302" t="s">
        <v>228</v>
      </c>
      <c r="F991" s="301" t="s">
        <v>76</v>
      </c>
      <c r="G991" s="301" t="s">
        <v>77</v>
      </c>
      <c r="H991" s="303">
        <v>72781216000</v>
      </c>
      <c r="I991" s="303">
        <v>70192216000</v>
      </c>
      <c r="J991" s="303">
        <v>63605173542</v>
      </c>
      <c r="K991" s="304">
        <f t="shared" si="63"/>
        <v>0.90615708075094825</v>
      </c>
      <c r="L991" s="303">
        <v>59356881575</v>
      </c>
      <c r="M991" s="304">
        <f t="shared" si="62"/>
        <v>0.84563339010411065</v>
      </c>
    </row>
    <row r="992" spans="1:13" x14ac:dyDescent="0.35">
      <c r="A992" s="301">
        <v>2021</v>
      </c>
      <c r="B992" s="301" t="s">
        <v>86</v>
      </c>
      <c r="C992" s="301" t="s">
        <v>49</v>
      </c>
      <c r="D992" s="302" t="s">
        <v>18</v>
      </c>
      <c r="E992" s="302" t="s">
        <v>228</v>
      </c>
      <c r="F992" s="301" t="s">
        <v>79</v>
      </c>
      <c r="G992" s="301" t="s">
        <v>77</v>
      </c>
      <c r="H992" s="303">
        <v>0</v>
      </c>
      <c r="I992" s="303">
        <v>0</v>
      </c>
      <c r="J992" s="303">
        <v>0</v>
      </c>
      <c r="K992" s="304">
        <v>0</v>
      </c>
      <c r="L992" s="303">
        <v>0</v>
      </c>
      <c r="M992" s="304">
        <v>0</v>
      </c>
    </row>
    <row r="993" spans="1:13" x14ac:dyDescent="0.35">
      <c r="A993" s="301">
        <v>2021</v>
      </c>
      <c r="B993" s="301" t="s">
        <v>86</v>
      </c>
      <c r="C993" s="301" t="s">
        <v>49</v>
      </c>
      <c r="D993" s="302" t="s">
        <v>18</v>
      </c>
      <c r="E993" s="302" t="s">
        <v>228</v>
      </c>
      <c r="F993" s="301" t="s">
        <v>78</v>
      </c>
      <c r="G993" s="301" t="s">
        <v>77</v>
      </c>
      <c r="H993" s="303">
        <v>2615039772000</v>
      </c>
      <c r="I993" s="303">
        <v>2160131426796</v>
      </c>
      <c r="J993" s="303">
        <v>1677040849008</v>
      </c>
      <c r="K993" s="304">
        <f t="shared" si="63"/>
        <v>0.77636056223461336</v>
      </c>
      <c r="L993" s="303">
        <v>561949360749</v>
      </c>
      <c r="M993" s="304">
        <f t="shared" si="62"/>
        <v>0.26014591231724615</v>
      </c>
    </row>
    <row r="994" spans="1:13" x14ac:dyDescent="0.35">
      <c r="A994" s="301">
        <v>2021</v>
      </c>
      <c r="B994" s="301" t="s">
        <v>86</v>
      </c>
      <c r="C994" s="301" t="s">
        <v>49</v>
      </c>
      <c r="D994" s="302" t="s">
        <v>18</v>
      </c>
      <c r="E994" s="302" t="s">
        <v>228</v>
      </c>
      <c r="F994" s="301" t="s">
        <v>80</v>
      </c>
      <c r="G994" s="301" t="s">
        <v>77</v>
      </c>
      <c r="H994" s="303">
        <v>2000000000</v>
      </c>
      <c r="I994" s="303">
        <v>2000000000</v>
      </c>
      <c r="J994" s="303">
        <v>1999999913</v>
      </c>
      <c r="K994" s="304">
        <f t="shared" si="63"/>
        <v>0.99999995649999995</v>
      </c>
      <c r="L994" s="303">
        <v>1999999913</v>
      </c>
      <c r="M994" s="304">
        <f t="shared" si="62"/>
        <v>0.99999995649999995</v>
      </c>
    </row>
    <row r="995" spans="1:13" x14ac:dyDescent="0.35">
      <c r="A995" s="301">
        <v>2021</v>
      </c>
      <c r="B995" s="301" t="s">
        <v>86</v>
      </c>
      <c r="C995" s="301" t="s">
        <v>50</v>
      </c>
      <c r="D995" s="302" t="s">
        <v>16</v>
      </c>
      <c r="E995" s="302" t="s">
        <v>228</v>
      </c>
      <c r="F995" s="301" t="s">
        <v>76</v>
      </c>
      <c r="G995" s="301" t="s">
        <v>77</v>
      </c>
      <c r="H995" s="303">
        <v>525343327000</v>
      </c>
      <c r="I995" s="303">
        <v>263967106000</v>
      </c>
      <c r="J995" s="303">
        <v>259965248563</v>
      </c>
      <c r="K995" s="304">
        <f t="shared" si="63"/>
        <v>0.98483956013443585</v>
      </c>
      <c r="L995" s="303">
        <v>259171380554</v>
      </c>
      <c r="M995" s="304">
        <f t="shared" si="62"/>
        <v>0.9818321096189917</v>
      </c>
    </row>
    <row r="996" spans="1:13" x14ac:dyDescent="0.35">
      <c r="A996" s="301">
        <v>2021</v>
      </c>
      <c r="B996" s="301" t="s">
        <v>86</v>
      </c>
      <c r="C996" s="301" t="s">
        <v>50</v>
      </c>
      <c r="D996" s="302" t="s">
        <v>16</v>
      </c>
      <c r="E996" s="302" t="s">
        <v>228</v>
      </c>
      <c r="F996" s="301" t="s">
        <v>79</v>
      </c>
      <c r="G996" s="301" t="s">
        <v>77</v>
      </c>
      <c r="H996" s="303">
        <v>95639482000</v>
      </c>
      <c r="I996" s="303">
        <v>60572982000</v>
      </c>
      <c r="J996" s="303">
        <v>55337285000</v>
      </c>
      <c r="K996" s="304">
        <f>+J996/I996</f>
        <v>0.91356382289384397</v>
      </c>
      <c r="L996" s="303">
        <v>55337285000</v>
      </c>
      <c r="M996" s="304">
        <f t="shared" si="62"/>
        <v>0.91356382289384397</v>
      </c>
    </row>
    <row r="997" spans="1:13" x14ac:dyDescent="0.35">
      <c r="A997" s="301">
        <v>2021</v>
      </c>
      <c r="B997" s="301" t="s">
        <v>86</v>
      </c>
      <c r="C997" s="301" t="s">
        <v>50</v>
      </c>
      <c r="D997" s="302" t="s">
        <v>16</v>
      </c>
      <c r="E997" s="302" t="s">
        <v>228</v>
      </c>
      <c r="F997" s="301" t="s">
        <v>78</v>
      </c>
      <c r="G997" s="301" t="s">
        <v>77</v>
      </c>
      <c r="H997" s="303">
        <v>5466978000</v>
      </c>
      <c r="I997" s="303">
        <v>5466978000</v>
      </c>
      <c r="J997" s="303">
        <v>4622788142</v>
      </c>
      <c r="K997" s="304">
        <f t="shared" si="63"/>
        <v>0.84558382016536371</v>
      </c>
      <c r="L997" s="303">
        <v>4384683435</v>
      </c>
      <c r="M997" s="304">
        <f t="shared" si="62"/>
        <v>0.80203056149119312</v>
      </c>
    </row>
    <row r="998" spans="1:13" x14ac:dyDescent="0.35">
      <c r="A998" s="301">
        <v>2021</v>
      </c>
      <c r="B998" s="301" t="s">
        <v>86</v>
      </c>
      <c r="C998" s="301" t="s">
        <v>51</v>
      </c>
      <c r="D998" s="302" t="s">
        <v>15</v>
      </c>
      <c r="E998" s="302" t="s">
        <v>228</v>
      </c>
      <c r="F998" s="301" t="s">
        <v>76</v>
      </c>
      <c r="G998" s="301" t="s">
        <v>77</v>
      </c>
      <c r="H998" s="303">
        <v>11766415000</v>
      </c>
      <c r="I998" s="303">
        <v>11783112370</v>
      </c>
      <c r="J998" s="303">
        <v>11414737507</v>
      </c>
      <c r="K998" s="304">
        <f t="shared" si="63"/>
        <v>0.96873704914009917</v>
      </c>
      <c r="L998" s="303">
        <v>11093123916</v>
      </c>
      <c r="M998" s="304">
        <f t="shared" si="62"/>
        <v>0.94144259747902248</v>
      </c>
    </row>
    <row r="999" spans="1:13" x14ac:dyDescent="0.35">
      <c r="A999" s="301">
        <v>2021</v>
      </c>
      <c r="B999" s="301" t="s">
        <v>86</v>
      </c>
      <c r="C999" s="301" t="s">
        <v>51</v>
      </c>
      <c r="D999" s="302" t="s">
        <v>15</v>
      </c>
      <c r="E999" s="302" t="s">
        <v>228</v>
      </c>
      <c r="F999" s="301" t="s">
        <v>78</v>
      </c>
      <c r="G999" s="301" t="s">
        <v>77</v>
      </c>
      <c r="H999" s="303">
        <v>119580962000</v>
      </c>
      <c r="I999" s="303">
        <v>118190295026</v>
      </c>
      <c r="J999" s="303">
        <v>111756998599</v>
      </c>
      <c r="K999" s="304">
        <f t="shared" si="63"/>
        <v>0.945568319077427</v>
      </c>
      <c r="L999" s="303">
        <v>65989391524</v>
      </c>
      <c r="M999" s="304">
        <f t="shared" si="62"/>
        <v>0.55833172689418686</v>
      </c>
    </row>
    <row r="1000" spans="1:13" x14ac:dyDescent="0.35">
      <c r="A1000" s="301">
        <v>2021</v>
      </c>
      <c r="B1000" s="301" t="s">
        <v>86</v>
      </c>
      <c r="C1000" s="301" t="s">
        <v>52</v>
      </c>
      <c r="D1000" s="302" t="s">
        <v>9</v>
      </c>
      <c r="E1000" s="302" t="s">
        <v>228</v>
      </c>
      <c r="F1000" s="301" t="s">
        <v>76</v>
      </c>
      <c r="G1000" s="301" t="s">
        <v>77</v>
      </c>
      <c r="H1000" s="303">
        <v>36583231000</v>
      </c>
      <c r="I1000" s="303">
        <v>36234231000</v>
      </c>
      <c r="J1000" s="303">
        <v>34709123809</v>
      </c>
      <c r="K1000" s="304">
        <f t="shared" si="63"/>
        <v>0.9579097679484353</v>
      </c>
      <c r="L1000" s="303">
        <v>32379046857</v>
      </c>
      <c r="M1000" s="304">
        <f t="shared" si="62"/>
        <v>0.89360380953027541</v>
      </c>
    </row>
    <row r="1001" spans="1:13" x14ac:dyDescent="0.35">
      <c r="A1001" s="301">
        <v>2021</v>
      </c>
      <c r="B1001" s="301" t="s">
        <v>86</v>
      </c>
      <c r="C1001" s="301" t="s">
        <v>52</v>
      </c>
      <c r="D1001" s="302" t="s">
        <v>9</v>
      </c>
      <c r="E1001" s="302" t="s">
        <v>228</v>
      </c>
      <c r="F1001" s="301" t="s">
        <v>79</v>
      </c>
      <c r="G1001" s="301" t="s">
        <v>77</v>
      </c>
      <c r="H1001" s="303">
        <v>0</v>
      </c>
      <c r="I1001" s="303">
        <v>0</v>
      </c>
      <c r="J1001" s="303">
        <v>0</v>
      </c>
      <c r="K1001" s="304">
        <v>0</v>
      </c>
      <c r="L1001" s="303">
        <v>0</v>
      </c>
      <c r="M1001" s="304">
        <v>0</v>
      </c>
    </row>
    <row r="1002" spans="1:13" x14ac:dyDescent="0.35">
      <c r="A1002" s="301">
        <v>2021</v>
      </c>
      <c r="B1002" s="301" t="s">
        <v>86</v>
      </c>
      <c r="C1002" s="301" t="s">
        <v>52</v>
      </c>
      <c r="D1002" s="302" t="s">
        <v>9</v>
      </c>
      <c r="E1002" s="302" t="s">
        <v>228</v>
      </c>
      <c r="F1002" s="301" t="s">
        <v>78</v>
      </c>
      <c r="G1002" s="301" t="s">
        <v>77</v>
      </c>
      <c r="H1002" s="303">
        <v>337446954000</v>
      </c>
      <c r="I1002" s="303">
        <v>328951595084</v>
      </c>
      <c r="J1002" s="303">
        <v>319560677873</v>
      </c>
      <c r="K1002" s="304">
        <f t="shared" si="63"/>
        <v>0.97145197849366871</v>
      </c>
      <c r="L1002" s="303">
        <v>229692938138</v>
      </c>
      <c r="M1002" s="304">
        <f t="shared" ref="M1002:M1026" si="64">+L1002/I1002</f>
        <v>0.69825755998947614</v>
      </c>
    </row>
    <row r="1003" spans="1:13" x14ac:dyDescent="0.35">
      <c r="A1003" s="301">
        <v>2021</v>
      </c>
      <c r="B1003" s="301" t="s">
        <v>86</v>
      </c>
      <c r="C1003" s="301" t="s">
        <v>53</v>
      </c>
      <c r="D1003" s="302" t="s">
        <v>9</v>
      </c>
      <c r="E1003" s="302" t="s">
        <v>228</v>
      </c>
      <c r="F1003" s="301" t="s">
        <v>76</v>
      </c>
      <c r="G1003" s="301" t="s">
        <v>77</v>
      </c>
      <c r="H1003" s="303">
        <v>6721138000</v>
      </c>
      <c r="I1003" s="303">
        <v>6721138000</v>
      </c>
      <c r="J1003" s="303">
        <v>6571244875</v>
      </c>
      <c r="K1003" s="304">
        <f t="shared" si="63"/>
        <v>0.97769825214122963</v>
      </c>
      <c r="L1003" s="303">
        <v>6392226713</v>
      </c>
      <c r="M1003" s="304">
        <f t="shared" si="64"/>
        <v>0.951063155227582</v>
      </c>
    </row>
    <row r="1004" spans="1:13" x14ac:dyDescent="0.35">
      <c r="A1004" s="301">
        <v>2021</v>
      </c>
      <c r="B1004" s="301" t="s">
        <v>86</v>
      </c>
      <c r="C1004" s="301" t="s">
        <v>53</v>
      </c>
      <c r="D1004" s="302" t="s">
        <v>9</v>
      </c>
      <c r="E1004" s="302" t="s">
        <v>228</v>
      </c>
      <c r="F1004" s="301" t="s">
        <v>78</v>
      </c>
      <c r="G1004" s="301" t="s">
        <v>77</v>
      </c>
      <c r="H1004" s="303">
        <v>24304000000</v>
      </c>
      <c r="I1004" s="303">
        <v>24743999362</v>
      </c>
      <c r="J1004" s="303">
        <v>24561868355</v>
      </c>
      <c r="K1004" s="304">
        <f t="shared" si="63"/>
        <v>0.99263938685353736</v>
      </c>
      <c r="L1004" s="303">
        <v>21070547661</v>
      </c>
      <c r="M1004" s="304">
        <f t="shared" si="64"/>
        <v>0.85154171533638923</v>
      </c>
    </row>
    <row r="1005" spans="1:13" x14ac:dyDescent="0.35">
      <c r="A1005" s="301">
        <v>2021</v>
      </c>
      <c r="B1005" s="301" t="s">
        <v>86</v>
      </c>
      <c r="C1005" s="301" t="s">
        <v>54</v>
      </c>
      <c r="D1005" s="302" t="s">
        <v>17</v>
      </c>
      <c r="E1005" s="302" t="s">
        <v>228</v>
      </c>
      <c r="F1005" s="301" t="s">
        <v>76</v>
      </c>
      <c r="G1005" s="301" t="s">
        <v>77</v>
      </c>
      <c r="H1005" s="303">
        <v>15407682000</v>
      </c>
      <c r="I1005" s="303">
        <v>15276682000</v>
      </c>
      <c r="J1005" s="303">
        <v>14830012646</v>
      </c>
      <c r="K1005" s="304">
        <f t="shared" si="63"/>
        <v>0.97076136336411267</v>
      </c>
      <c r="L1005" s="303">
        <v>14400394534</v>
      </c>
      <c r="M1005" s="304">
        <f t="shared" si="64"/>
        <v>0.94263888807792162</v>
      </c>
    </row>
    <row r="1006" spans="1:13" x14ac:dyDescent="0.35">
      <c r="A1006" s="301">
        <v>2021</v>
      </c>
      <c r="B1006" s="301" t="s">
        <v>86</v>
      </c>
      <c r="C1006" s="301" t="s">
        <v>54</v>
      </c>
      <c r="D1006" s="302" t="s">
        <v>17</v>
      </c>
      <c r="E1006" s="302" t="s">
        <v>228</v>
      </c>
      <c r="F1006" s="301" t="s">
        <v>78</v>
      </c>
      <c r="G1006" s="301" t="s">
        <v>77</v>
      </c>
      <c r="H1006" s="303">
        <v>84169716000</v>
      </c>
      <c r="I1006" s="303">
        <v>83444716000</v>
      </c>
      <c r="J1006" s="303">
        <v>82957947845</v>
      </c>
      <c r="K1006" s="304">
        <f t="shared" si="63"/>
        <v>0.99416657904378269</v>
      </c>
      <c r="L1006" s="303">
        <v>68594059674</v>
      </c>
      <c r="M1006" s="304">
        <f t="shared" si="64"/>
        <v>0.82202999736975557</v>
      </c>
    </row>
    <row r="1007" spans="1:13" x14ac:dyDescent="0.35">
      <c r="A1007" s="301">
        <v>2021</v>
      </c>
      <c r="B1007" s="301" t="s">
        <v>86</v>
      </c>
      <c r="C1007" s="301" t="s">
        <v>55</v>
      </c>
      <c r="D1007" s="302" t="s">
        <v>9</v>
      </c>
      <c r="E1007" s="302" t="s">
        <v>228</v>
      </c>
      <c r="F1007" s="301" t="s">
        <v>76</v>
      </c>
      <c r="G1007" s="301" t="s">
        <v>77</v>
      </c>
      <c r="H1007" s="303">
        <v>5181213000</v>
      </c>
      <c r="I1007" s="303">
        <v>5148213000</v>
      </c>
      <c r="J1007" s="303">
        <v>4674731995</v>
      </c>
      <c r="K1007" s="304">
        <f t="shared" si="63"/>
        <v>0.9080300280893584</v>
      </c>
      <c r="L1007" s="303">
        <v>4526851170</v>
      </c>
      <c r="M1007" s="304">
        <f t="shared" si="64"/>
        <v>0.87930533759966811</v>
      </c>
    </row>
    <row r="1008" spans="1:13" x14ac:dyDescent="0.35">
      <c r="A1008" s="301">
        <v>2021</v>
      </c>
      <c r="B1008" s="301" t="s">
        <v>86</v>
      </c>
      <c r="C1008" s="301" t="s">
        <v>55</v>
      </c>
      <c r="D1008" s="302" t="s">
        <v>9</v>
      </c>
      <c r="E1008" s="302" t="s">
        <v>228</v>
      </c>
      <c r="F1008" s="301" t="s">
        <v>78</v>
      </c>
      <c r="G1008" s="301" t="s">
        <v>77</v>
      </c>
      <c r="H1008" s="303">
        <v>9640067000</v>
      </c>
      <c r="I1008" s="303">
        <v>10291181685</v>
      </c>
      <c r="J1008" s="303">
        <v>9382705248</v>
      </c>
      <c r="K1008" s="304">
        <f t="shared" si="63"/>
        <v>0.91172282592929466</v>
      </c>
      <c r="L1008" s="303">
        <v>8593354345</v>
      </c>
      <c r="M1008" s="304">
        <f t="shared" si="64"/>
        <v>0.83502114801114791</v>
      </c>
    </row>
    <row r="1009" spans="1:13" x14ac:dyDescent="0.35">
      <c r="A1009" s="301">
        <v>2021</v>
      </c>
      <c r="B1009" s="301" t="s">
        <v>86</v>
      </c>
      <c r="C1009" s="301" t="s">
        <v>56</v>
      </c>
      <c r="D1009" s="302" t="s">
        <v>9</v>
      </c>
      <c r="E1009" s="302" t="s">
        <v>228</v>
      </c>
      <c r="F1009" s="301" t="s">
        <v>76</v>
      </c>
      <c r="G1009" s="301" t="s">
        <v>77</v>
      </c>
      <c r="H1009" s="303">
        <v>28321510000</v>
      </c>
      <c r="I1009" s="303">
        <v>28852550711</v>
      </c>
      <c r="J1009" s="303">
        <v>28548633615</v>
      </c>
      <c r="K1009" s="304">
        <f t="shared" si="63"/>
        <v>0.9894665432167794</v>
      </c>
      <c r="L1009" s="303">
        <v>28171844244</v>
      </c>
      <c r="M1009" s="304">
        <f t="shared" si="64"/>
        <v>0.97640740765631917</v>
      </c>
    </row>
    <row r="1010" spans="1:13" x14ac:dyDescent="0.35">
      <c r="A1010" s="301">
        <v>2021</v>
      </c>
      <c r="B1010" s="301" t="s">
        <v>86</v>
      </c>
      <c r="C1010" s="301" t="s">
        <v>56</v>
      </c>
      <c r="D1010" s="302" t="s">
        <v>9</v>
      </c>
      <c r="E1010" s="302" t="s">
        <v>228</v>
      </c>
      <c r="F1010" s="301" t="s">
        <v>78</v>
      </c>
      <c r="G1010" s="301" t="s">
        <v>77</v>
      </c>
      <c r="H1010" s="303">
        <v>31446000000</v>
      </c>
      <c r="I1010" s="303">
        <v>31402000000</v>
      </c>
      <c r="J1010" s="303">
        <v>31182839961</v>
      </c>
      <c r="K1010" s="304">
        <f t="shared" si="63"/>
        <v>0.99302082545697723</v>
      </c>
      <c r="L1010" s="303">
        <v>26341449981</v>
      </c>
      <c r="M1010" s="304">
        <f t="shared" si="64"/>
        <v>0.83884625122603651</v>
      </c>
    </row>
    <row r="1011" spans="1:13" x14ac:dyDescent="0.35">
      <c r="A1011" s="301">
        <v>2021</v>
      </c>
      <c r="B1011" s="301" t="s">
        <v>86</v>
      </c>
      <c r="C1011" s="301" t="s">
        <v>57</v>
      </c>
      <c r="D1011" s="302" t="s">
        <v>22</v>
      </c>
      <c r="E1011" s="302" t="s">
        <v>228</v>
      </c>
      <c r="F1011" s="301" t="s">
        <v>76</v>
      </c>
      <c r="G1011" s="301" t="s">
        <v>77</v>
      </c>
      <c r="H1011" s="303">
        <v>0</v>
      </c>
      <c r="I1011" s="303">
        <v>0</v>
      </c>
      <c r="J1011" s="303">
        <v>0</v>
      </c>
      <c r="K1011" s="304">
        <v>0</v>
      </c>
      <c r="L1011" s="303">
        <v>0</v>
      </c>
      <c r="M1011" s="304">
        <v>0</v>
      </c>
    </row>
    <row r="1012" spans="1:13" x14ac:dyDescent="0.35">
      <c r="A1012" s="301">
        <v>2021</v>
      </c>
      <c r="B1012" s="301" t="s">
        <v>86</v>
      </c>
      <c r="C1012" s="301" t="s">
        <v>57</v>
      </c>
      <c r="D1012" s="302" t="s">
        <v>22</v>
      </c>
      <c r="E1012" s="302" t="s">
        <v>228</v>
      </c>
      <c r="F1012" s="301" t="s">
        <v>79</v>
      </c>
      <c r="G1012" s="301" t="s">
        <v>77</v>
      </c>
      <c r="H1012" s="303">
        <v>0</v>
      </c>
      <c r="I1012" s="303">
        <v>0</v>
      </c>
      <c r="J1012" s="303">
        <v>0</v>
      </c>
      <c r="K1012" s="304">
        <v>0</v>
      </c>
      <c r="L1012" s="303">
        <v>0</v>
      </c>
      <c r="M1012" s="304">
        <v>0</v>
      </c>
    </row>
    <row r="1013" spans="1:13" x14ac:dyDescent="0.35">
      <c r="A1013" s="301">
        <v>2021</v>
      </c>
      <c r="B1013" s="301" t="s">
        <v>86</v>
      </c>
      <c r="C1013" s="301" t="s">
        <v>57</v>
      </c>
      <c r="D1013" s="302" t="s">
        <v>22</v>
      </c>
      <c r="E1013" s="302" t="s">
        <v>228</v>
      </c>
      <c r="F1013" s="301" t="s">
        <v>78</v>
      </c>
      <c r="G1013" s="301" t="s">
        <v>77</v>
      </c>
      <c r="H1013" s="303">
        <v>0</v>
      </c>
      <c r="I1013" s="303">
        <v>0</v>
      </c>
      <c r="J1013" s="303">
        <v>0</v>
      </c>
      <c r="K1013" s="304">
        <v>0</v>
      </c>
      <c r="L1013" s="303">
        <v>0</v>
      </c>
      <c r="M1013" s="304">
        <v>0</v>
      </c>
    </row>
    <row r="1014" spans="1:13" x14ac:dyDescent="0.35">
      <c r="A1014" s="301">
        <v>2021</v>
      </c>
      <c r="B1014" s="301" t="s">
        <v>86</v>
      </c>
      <c r="C1014" s="301" t="s">
        <v>58</v>
      </c>
      <c r="D1014" s="302" t="s">
        <v>8</v>
      </c>
      <c r="E1014" s="302" t="s">
        <v>228</v>
      </c>
      <c r="F1014" s="301" t="s">
        <v>76</v>
      </c>
      <c r="G1014" s="301" t="s">
        <v>77</v>
      </c>
      <c r="H1014" s="303">
        <v>8079997000</v>
      </c>
      <c r="I1014" s="303">
        <v>7879997000</v>
      </c>
      <c r="J1014" s="303">
        <v>7654639027</v>
      </c>
      <c r="K1014" s="304">
        <f t="shared" ref="K1014:K1034" si="65">+J1014/I1014</f>
        <v>0.97140126157408435</v>
      </c>
      <c r="L1014" s="303">
        <v>7240829526</v>
      </c>
      <c r="M1014" s="304">
        <f t="shared" si="64"/>
        <v>0.9188873455154869</v>
      </c>
    </row>
    <row r="1015" spans="1:13" x14ac:dyDescent="0.35">
      <c r="A1015" s="301">
        <v>2021</v>
      </c>
      <c r="B1015" s="301" t="s">
        <v>86</v>
      </c>
      <c r="C1015" s="301" t="s">
        <v>58</v>
      </c>
      <c r="D1015" s="302" t="s">
        <v>8</v>
      </c>
      <c r="E1015" s="302" t="s">
        <v>228</v>
      </c>
      <c r="F1015" s="301" t="s">
        <v>78</v>
      </c>
      <c r="G1015" s="301" t="s">
        <v>77</v>
      </c>
      <c r="H1015" s="303">
        <v>53181000000</v>
      </c>
      <c r="I1015" s="303">
        <v>51057704336</v>
      </c>
      <c r="J1015" s="303">
        <v>47294574052</v>
      </c>
      <c r="K1015" s="304">
        <f t="shared" si="65"/>
        <v>0.92629652404198137</v>
      </c>
      <c r="L1015" s="303">
        <v>32900896854</v>
      </c>
      <c r="M1015" s="304">
        <f t="shared" si="64"/>
        <v>0.64438652857335943</v>
      </c>
    </row>
    <row r="1016" spans="1:13" x14ac:dyDescent="0.35">
      <c r="A1016" s="301">
        <v>2021</v>
      </c>
      <c r="B1016" s="301" t="s">
        <v>86</v>
      </c>
      <c r="C1016" s="301" t="s">
        <v>59</v>
      </c>
      <c r="D1016" s="302" t="s">
        <v>11</v>
      </c>
      <c r="E1016" s="302" t="s">
        <v>228</v>
      </c>
      <c r="F1016" s="301" t="s">
        <v>76</v>
      </c>
      <c r="G1016" s="301" t="s">
        <v>77</v>
      </c>
      <c r="H1016" s="303">
        <v>6743525000</v>
      </c>
      <c r="I1016" s="303">
        <v>6743525000</v>
      </c>
      <c r="J1016" s="303">
        <v>6279856136</v>
      </c>
      <c r="K1016" s="304">
        <f t="shared" si="65"/>
        <v>0.9312423600416696</v>
      </c>
      <c r="L1016" s="303">
        <v>6177613643</v>
      </c>
      <c r="M1016" s="304">
        <f t="shared" si="64"/>
        <v>0.9160807801557791</v>
      </c>
    </row>
    <row r="1017" spans="1:13" x14ac:dyDescent="0.35">
      <c r="A1017" s="301">
        <v>2021</v>
      </c>
      <c r="B1017" s="301" t="s">
        <v>86</v>
      </c>
      <c r="C1017" s="301" t="s">
        <v>59</v>
      </c>
      <c r="D1017" s="302" t="s">
        <v>11</v>
      </c>
      <c r="E1017" s="302" t="s">
        <v>228</v>
      </c>
      <c r="F1017" s="301" t="s">
        <v>78</v>
      </c>
      <c r="G1017" s="301" t="s">
        <v>77</v>
      </c>
      <c r="H1017" s="303">
        <v>5704000000</v>
      </c>
      <c r="I1017" s="303">
        <v>5487757224</v>
      </c>
      <c r="J1017" s="303">
        <v>5484470023</v>
      </c>
      <c r="K1017" s="304">
        <f t="shared" si="65"/>
        <v>0.99940099372734204</v>
      </c>
      <c r="L1017" s="303">
        <v>5076530955</v>
      </c>
      <c r="M1017" s="304">
        <f t="shared" si="64"/>
        <v>0.92506478471723297</v>
      </c>
    </row>
    <row r="1018" spans="1:13" x14ac:dyDescent="0.35">
      <c r="A1018" s="301">
        <v>2021</v>
      </c>
      <c r="B1018" s="301" t="s">
        <v>86</v>
      </c>
      <c r="C1018" s="301" t="s">
        <v>60</v>
      </c>
      <c r="D1018" s="302" t="s">
        <v>14</v>
      </c>
      <c r="E1018" s="302" t="s">
        <v>228</v>
      </c>
      <c r="F1018" s="301" t="s">
        <v>76</v>
      </c>
      <c r="G1018" s="301" t="s">
        <v>77</v>
      </c>
      <c r="H1018" s="303">
        <v>16643757000</v>
      </c>
      <c r="I1018" s="303">
        <v>16626757000</v>
      </c>
      <c r="J1018" s="303">
        <v>15796807952</v>
      </c>
      <c r="K1018" s="304">
        <f t="shared" si="65"/>
        <v>0.95008352813480101</v>
      </c>
      <c r="L1018" s="303">
        <v>15047340014</v>
      </c>
      <c r="M1018" s="304">
        <f t="shared" si="64"/>
        <v>0.90500751373223298</v>
      </c>
    </row>
    <row r="1019" spans="1:13" x14ac:dyDescent="0.35">
      <c r="A1019" s="301">
        <v>2021</v>
      </c>
      <c r="B1019" s="301" t="s">
        <v>86</v>
      </c>
      <c r="C1019" s="301" t="s">
        <v>60</v>
      </c>
      <c r="D1019" s="302" t="s">
        <v>14</v>
      </c>
      <c r="E1019" s="302" t="s">
        <v>228</v>
      </c>
      <c r="F1019" s="301" t="s">
        <v>78</v>
      </c>
      <c r="G1019" s="301" t="s">
        <v>77</v>
      </c>
      <c r="H1019" s="303">
        <v>21664000000</v>
      </c>
      <c r="I1019" s="303">
        <v>22874418218</v>
      </c>
      <c r="J1019" s="303">
        <v>22647378115</v>
      </c>
      <c r="K1019" s="304">
        <f t="shared" si="65"/>
        <v>0.99007449715939266</v>
      </c>
      <c r="L1019" s="303">
        <v>19124620252</v>
      </c>
      <c r="M1019" s="304">
        <f t="shared" si="64"/>
        <v>0.83607023661702295</v>
      </c>
    </row>
    <row r="1020" spans="1:13" x14ac:dyDescent="0.35">
      <c r="A1020" s="301">
        <v>2021</v>
      </c>
      <c r="B1020" s="301" t="s">
        <v>86</v>
      </c>
      <c r="C1020" s="301" t="s">
        <v>61</v>
      </c>
      <c r="D1020" s="302" t="s">
        <v>10</v>
      </c>
      <c r="E1020" s="302" t="s">
        <v>228</v>
      </c>
      <c r="F1020" s="301" t="s">
        <v>76</v>
      </c>
      <c r="G1020" s="301" t="s">
        <v>77</v>
      </c>
      <c r="H1020" s="303">
        <v>7766402000</v>
      </c>
      <c r="I1020" s="303">
        <v>7766402000</v>
      </c>
      <c r="J1020" s="303">
        <v>7661009109</v>
      </c>
      <c r="K1020" s="304">
        <f t="shared" si="65"/>
        <v>0.98642963743056311</v>
      </c>
      <c r="L1020" s="303">
        <v>7422171679</v>
      </c>
      <c r="M1020" s="304">
        <f t="shared" si="64"/>
        <v>0.95567698903559206</v>
      </c>
    </row>
    <row r="1021" spans="1:13" x14ac:dyDescent="0.35">
      <c r="A1021" s="301">
        <v>2021</v>
      </c>
      <c r="B1021" s="301" t="s">
        <v>86</v>
      </c>
      <c r="C1021" s="301" t="s">
        <v>61</v>
      </c>
      <c r="D1021" s="302" t="s">
        <v>10</v>
      </c>
      <c r="E1021" s="302" t="s">
        <v>228</v>
      </c>
      <c r="F1021" s="301" t="s">
        <v>78</v>
      </c>
      <c r="G1021" s="301" t="s">
        <v>77</v>
      </c>
      <c r="H1021" s="303">
        <v>24809041000</v>
      </c>
      <c r="I1021" s="303">
        <v>25763673885</v>
      </c>
      <c r="J1021" s="303">
        <v>24579571826</v>
      </c>
      <c r="K1021" s="304">
        <f t="shared" si="65"/>
        <v>0.95403985998715024</v>
      </c>
      <c r="L1021" s="303">
        <v>18222980417</v>
      </c>
      <c r="M1021" s="304">
        <f t="shared" si="64"/>
        <v>0.70731295925965332</v>
      </c>
    </row>
    <row r="1022" spans="1:13" x14ac:dyDescent="0.35">
      <c r="A1022" s="301">
        <v>2021</v>
      </c>
      <c r="B1022" s="301" t="s">
        <v>86</v>
      </c>
      <c r="C1022" s="301" t="s">
        <v>61</v>
      </c>
      <c r="D1022" s="302" t="s">
        <v>10</v>
      </c>
      <c r="E1022" s="302" t="s">
        <v>228</v>
      </c>
      <c r="F1022" s="301" t="s">
        <v>80</v>
      </c>
      <c r="G1022" s="301" t="s">
        <v>77</v>
      </c>
      <c r="H1022" s="303">
        <v>0</v>
      </c>
      <c r="I1022" s="303">
        <v>0</v>
      </c>
      <c r="J1022" s="303">
        <v>0</v>
      </c>
      <c r="K1022" s="304">
        <v>0</v>
      </c>
      <c r="L1022" s="303">
        <v>0</v>
      </c>
      <c r="M1022" s="304">
        <v>0</v>
      </c>
    </row>
    <row r="1023" spans="1:13" x14ac:dyDescent="0.35">
      <c r="A1023" s="301">
        <v>2021</v>
      </c>
      <c r="B1023" s="301" t="s">
        <v>86</v>
      </c>
      <c r="C1023" s="301" t="s">
        <v>62</v>
      </c>
      <c r="D1023" s="302" t="s">
        <v>9</v>
      </c>
      <c r="E1023" s="302" t="s">
        <v>228</v>
      </c>
      <c r="F1023" s="301" t="s">
        <v>76</v>
      </c>
      <c r="G1023" s="301" t="s">
        <v>77</v>
      </c>
      <c r="H1023" s="303">
        <v>13005176000</v>
      </c>
      <c r="I1023" s="303">
        <v>13354119000</v>
      </c>
      <c r="J1023" s="303">
        <v>12653501774</v>
      </c>
      <c r="K1023" s="304">
        <f t="shared" si="65"/>
        <v>0.94753549627646716</v>
      </c>
      <c r="L1023" s="303">
        <v>12260016710</v>
      </c>
      <c r="M1023" s="304">
        <f t="shared" si="64"/>
        <v>0.9180700508959071</v>
      </c>
    </row>
    <row r="1024" spans="1:13" x14ac:dyDescent="0.35">
      <c r="A1024" s="301">
        <v>2021</v>
      </c>
      <c r="B1024" s="301" t="s">
        <v>86</v>
      </c>
      <c r="C1024" s="301" t="s">
        <v>62</v>
      </c>
      <c r="D1024" s="302" t="s">
        <v>9</v>
      </c>
      <c r="E1024" s="302" t="s">
        <v>228</v>
      </c>
      <c r="F1024" s="301" t="s">
        <v>78</v>
      </c>
      <c r="G1024" s="301" t="s">
        <v>77</v>
      </c>
      <c r="H1024" s="303">
        <v>136602000000</v>
      </c>
      <c r="I1024" s="303">
        <v>150450238927</v>
      </c>
      <c r="J1024" s="303">
        <v>141508725712</v>
      </c>
      <c r="K1024" s="304">
        <f t="shared" si="65"/>
        <v>0.94056830166060079</v>
      </c>
      <c r="L1024" s="303">
        <v>111485677052</v>
      </c>
      <c r="M1024" s="304">
        <f t="shared" si="64"/>
        <v>0.74101362581480512</v>
      </c>
    </row>
    <row r="1025" spans="1:13" x14ac:dyDescent="0.35">
      <c r="A1025" s="301">
        <v>2021</v>
      </c>
      <c r="B1025" s="301" t="s">
        <v>86</v>
      </c>
      <c r="C1025" s="301" t="s">
        <v>63</v>
      </c>
      <c r="D1025" s="302" t="s">
        <v>16</v>
      </c>
      <c r="E1025" s="302" t="s">
        <v>228</v>
      </c>
      <c r="F1025" s="301" t="s">
        <v>76</v>
      </c>
      <c r="G1025" s="301" t="s">
        <v>77</v>
      </c>
      <c r="H1025" s="303">
        <v>54528704000</v>
      </c>
      <c r="I1025" s="303">
        <v>54369704000</v>
      </c>
      <c r="J1025" s="303">
        <v>52879248466</v>
      </c>
      <c r="K1025" s="304">
        <f t="shared" si="65"/>
        <v>0.97258665351571527</v>
      </c>
      <c r="L1025" s="303">
        <v>49327293675</v>
      </c>
      <c r="M1025" s="304">
        <f t="shared" si="64"/>
        <v>0.90725698405494359</v>
      </c>
    </row>
    <row r="1026" spans="1:13" x14ac:dyDescent="0.35">
      <c r="A1026" s="301">
        <v>2021</v>
      </c>
      <c r="B1026" s="301" t="s">
        <v>86</v>
      </c>
      <c r="C1026" s="301" t="s">
        <v>63</v>
      </c>
      <c r="D1026" s="302" t="s">
        <v>16</v>
      </c>
      <c r="E1026" s="302" t="s">
        <v>228</v>
      </c>
      <c r="F1026" s="301" t="s">
        <v>78</v>
      </c>
      <c r="G1026" s="301" t="s">
        <v>77</v>
      </c>
      <c r="H1026" s="303">
        <v>53085100000</v>
      </c>
      <c r="I1026" s="303">
        <v>55585100000</v>
      </c>
      <c r="J1026" s="303">
        <v>52978403280</v>
      </c>
      <c r="K1026" s="304">
        <f t="shared" si="65"/>
        <v>0.95310439812107917</v>
      </c>
      <c r="L1026" s="303">
        <v>33555234813</v>
      </c>
      <c r="M1026" s="304">
        <f t="shared" si="64"/>
        <v>0.60367319322984037</v>
      </c>
    </row>
    <row r="1027" spans="1:13" x14ac:dyDescent="0.35">
      <c r="A1027" s="301">
        <v>2021</v>
      </c>
      <c r="B1027" s="301" t="s">
        <v>86</v>
      </c>
      <c r="C1027" s="301" t="s">
        <v>63</v>
      </c>
      <c r="D1027" s="302" t="s">
        <v>16</v>
      </c>
      <c r="E1027" s="302" t="s">
        <v>228</v>
      </c>
      <c r="F1027" s="301" t="s">
        <v>80</v>
      </c>
      <c r="G1027" s="301" t="s">
        <v>77</v>
      </c>
      <c r="H1027" s="303">
        <v>0</v>
      </c>
      <c r="I1027" s="303">
        <v>0</v>
      </c>
      <c r="J1027" s="303">
        <v>0</v>
      </c>
      <c r="K1027" s="304">
        <v>0</v>
      </c>
      <c r="L1027" s="303">
        <v>0</v>
      </c>
      <c r="M1027" s="304">
        <v>0</v>
      </c>
    </row>
    <row r="1028" spans="1:13" x14ac:dyDescent="0.35">
      <c r="A1028" s="301">
        <v>2021</v>
      </c>
      <c r="B1028" s="301" t="s">
        <v>86</v>
      </c>
      <c r="C1028" s="301" t="s">
        <v>64</v>
      </c>
      <c r="D1028" s="302" t="s">
        <v>18</v>
      </c>
      <c r="E1028" s="302" t="s">
        <v>228</v>
      </c>
      <c r="F1028" s="301" t="s">
        <v>76</v>
      </c>
      <c r="G1028" s="301" t="s">
        <v>77</v>
      </c>
      <c r="H1028" s="303">
        <v>29552359000</v>
      </c>
      <c r="I1028" s="303">
        <v>29022359000</v>
      </c>
      <c r="J1028" s="303">
        <v>23175871672</v>
      </c>
      <c r="K1028" s="304">
        <f t="shared" si="65"/>
        <v>0.79855230486260609</v>
      </c>
      <c r="L1028" s="303">
        <v>20837282143</v>
      </c>
      <c r="M1028" s="304">
        <f t="shared" ref="M1028:M1091" si="66">+L1028/I1028</f>
        <v>0.71797341294689376</v>
      </c>
    </row>
    <row r="1029" spans="1:13" x14ac:dyDescent="0.35">
      <c r="A1029" s="301">
        <v>2021</v>
      </c>
      <c r="B1029" s="301" t="s">
        <v>86</v>
      </c>
      <c r="C1029" s="301" t="s">
        <v>64</v>
      </c>
      <c r="D1029" s="302" t="s">
        <v>18</v>
      </c>
      <c r="E1029" s="302" t="s">
        <v>228</v>
      </c>
      <c r="F1029" s="301" t="s">
        <v>78</v>
      </c>
      <c r="G1029" s="301" t="s">
        <v>77</v>
      </c>
      <c r="H1029" s="303">
        <v>134333689000</v>
      </c>
      <c r="I1029" s="303">
        <v>153961689000</v>
      </c>
      <c r="J1029" s="303">
        <v>145538098594</v>
      </c>
      <c r="K1029" s="304">
        <f t="shared" si="65"/>
        <v>0.94528775008437327</v>
      </c>
      <c r="L1029" s="303">
        <v>93368966179</v>
      </c>
      <c r="M1029" s="304">
        <f t="shared" si="66"/>
        <v>0.60644285461820313</v>
      </c>
    </row>
    <row r="1030" spans="1:13" x14ac:dyDescent="0.35">
      <c r="A1030" s="301">
        <v>2021</v>
      </c>
      <c r="B1030" s="301" t="s">
        <v>86</v>
      </c>
      <c r="C1030" s="301" t="s">
        <v>65</v>
      </c>
      <c r="D1030" s="302" t="s">
        <v>15</v>
      </c>
      <c r="E1030" s="302" t="s">
        <v>228</v>
      </c>
      <c r="F1030" s="301" t="s">
        <v>76</v>
      </c>
      <c r="G1030" s="301" t="s">
        <v>77</v>
      </c>
      <c r="H1030" s="303">
        <v>231353018000</v>
      </c>
      <c r="I1030" s="303">
        <v>231353018000</v>
      </c>
      <c r="J1030" s="303">
        <v>199748554712</v>
      </c>
      <c r="K1030" s="304">
        <f t="shared" si="65"/>
        <v>0.86339290681740755</v>
      </c>
      <c r="L1030" s="303">
        <v>197583591358</v>
      </c>
      <c r="M1030" s="304">
        <f t="shared" si="66"/>
        <v>0.8540350718830908</v>
      </c>
    </row>
    <row r="1031" spans="1:13" x14ac:dyDescent="0.35">
      <c r="A1031" s="301">
        <v>2021</v>
      </c>
      <c r="B1031" s="301" t="s">
        <v>86</v>
      </c>
      <c r="C1031" s="301" t="s">
        <v>65</v>
      </c>
      <c r="D1031" s="302" t="s">
        <v>15</v>
      </c>
      <c r="E1031" s="302" t="s">
        <v>228</v>
      </c>
      <c r="F1031" s="301" t="s">
        <v>78</v>
      </c>
      <c r="G1031" s="301" t="s">
        <v>77</v>
      </c>
      <c r="H1031" s="303">
        <v>147117947000</v>
      </c>
      <c r="I1031" s="303">
        <v>147117947000</v>
      </c>
      <c r="J1031" s="303">
        <v>126431479534</v>
      </c>
      <c r="K1031" s="304">
        <f t="shared" si="65"/>
        <v>0.85938855260126756</v>
      </c>
      <c r="L1031" s="303">
        <v>72232295446</v>
      </c>
      <c r="M1031" s="304">
        <f t="shared" si="66"/>
        <v>0.49098221473957898</v>
      </c>
    </row>
    <row r="1032" spans="1:13" x14ac:dyDescent="0.35">
      <c r="A1032" s="301">
        <v>2021</v>
      </c>
      <c r="B1032" s="301" t="s">
        <v>86</v>
      </c>
      <c r="C1032" s="301" t="s">
        <v>66</v>
      </c>
      <c r="D1032" s="302" t="s">
        <v>8</v>
      </c>
      <c r="E1032" s="302" t="s">
        <v>228</v>
      </c>
      <c r="F1032" s="301" t="s">
        <v>76</v>
      </c>
      <c r="G1032" s="301" t="s">
        <v>77</v>
      </c>
      <c r="H1032" s="303">
        <v>6023223000</v>
      </c>
      <c r="I1032" s="303">
        <v>5903223000</v>
      </c>
      <c r="J1032" s="303">
        <v>5588442427</v>
      </c>
      <c r="K1032" s="304">
        <f t="shared" si="65"/>
        <v>0.94667648960576278</v>
      </c>
      <c r="L1032" s="303">
        <v>5372506212</v>
      </c>
      <c r="M1032" s="304">
        <f t="shared" si="66"/>
        <v>0.91009711339043098</v>
      </c>
    </row>
    <row r="1033" spans="1:13" x14ac:dyDescent="0.35">
      <c r="A1033" s="301">
        <v>2021</v>
      </c>
      <c r="B1033" s="301" t="s">
        <v>86</v>
      </c>
      <c r="C1033" s="301" t="s">
        <v>66</v>
      </c>
      <c r="D1033" s="302" t="s">
        <v>8</v>
      </c>
      <c r="E1033" s="302" t="s">
        <v>228</v>
      </c>
      <c r="F1033" s="301" t="s">
        <v>78</v>
      </c>
      <c r="G1033" s="301" t="s">
        <v>77</v>
      </c>
      <c r="H1033" s="303">
        <v>28815000000</v>
      </c>
      <c r="I1033" s="303">
        <v>24453459554</v>
      </c>
      <c r="J1033" s="303">
        <v>23362448382</v>
      </c>
      <c r="K1033" s="304">
        <f t="shared" si="65"/>
        <v>0.95538417909372919</v>
      </c>
      <c r="L1033" s="303">
        <v>17764570805</v>
      </c>
      <c r="M1033" s="304">
        <f t="shared" si="66"/>
        <v>0.7264645219532605</v>
      </c>
    </row>
    <row r="1034" spans="1:13" x14ac:dyDescent="0.35">
      <c r="A1034" s="301">
        <v>2021</v>
      </c>
      <c r="B1034" s="301" t="s">
        <v>86</v>
      </c>
      <c r="C1034" s="301" t="s">
        <v>67</v>
      </c>
      <c r="D1034" s="302" t="s">
        <v>11</v>
      </c>
      <c r="E1034" s="302" t="s">
        <v>229</v>
      </c>
      <c r="F1034" s="301" t="s">
        <v>76</v>
      </c>
      <c r="G1034" s="301" t="s">
        <v>77</v>
      </c>
      <c r="H1034" s="303">
        <v>330861642000</v>
      </c>
      <c r="I1034" s="303">
        <v>365119561186</v>
      </c>
      <c r="J1034" s="303">
        <v>321572065407</v>
      </c>
      <c r="K1034" s="304">
        <f t="shared" si="65"/>
        <v>0.88073086076914975</v>
      </c>
      <c r="L1034" s="303">
        <v>310224275636</v>
      </c>
      <c r="M1034" s="304">
        <f t="shared" si="66"/>
        <v>0.84965120638377656</v>
      </c>
    </row>
    <row r="1035" spans="1:13" x14ac:dyDescent="0.35">
      <c r="A1035" s="301">
        <v>2021</v>
      </c>
      <c r="B1035" s="301" t="s">
        <v>86</v>
      </c>
      <c r="C1035" s="301" t="s">
        <v>67</v>
      </c>
      <c r="D1035" s="302" t="s">
        <v>11</v>
      </c>
      <c r="E1035" s="302" t="s">
        <v>229</v>
      </c>
      <c r="F1035" s="301" t="s">
        <v>79</v>
      </c>
      <c r="G1035" s="301" t="s">
        <v>77</v>
      </c>
      <c r="H1035" s="303">
        <v>0</v>
      </c>
      <c r="I1035" s="303">
        <v>0</v>
      </c>
      <c r="J1035" s="303">
        <v>0</v>
      </c>
      <c r="K1035" s="304">
        <v>0</v>
      </c>
      <c r="L1035" s="303">
        <v>0</v>
      </c>
      <c r="M1035" s="304">
        <v>0</v>
      </c>
    </row>
    <row r="1036" spans="1:13" x14ac:dyDescent="0.35">
      <c r="A1036" s="301">
        <v>2021</v>
      </c>
      <c r="B1036" s="301" t="s">
        <v>86</v>
      </c>
      <c r="C1036" s="301" t="s">
        <v>67</v>
      </c>
      <c r="D1036" s="302" t="s">
        <v>11</v>
      </c>
      <c r="E1036" s="302" t="s">
        <v>229</v>
      </c>
      <c r="F1036" s="301" t="s">
        <v>78</v>
      </c>
      <c r="G1036" s="301" t="s">
        <v>77</v>
      </c>
      <c r="H1036" s="303">
        <v>29786034000</v>
      </c>
      <c r="I1036" s="303">
        <v>31691782980</v>
      </c>
      <c r="J1036" s="303">
        <v>20690947462</v>
      </c>
      <c r="K1036" s="304">
        <f t="shared" ref="K1036:K1070" si="67">+J1036/I1036</f>
        <v>0.65288051085852794</v>
      </c>
      <c r="L1036" s="303">
        <v>7114268979</v>
      </c>
      <c r="M1036" s="304">
        <f t="shared" si="66"/>
        <v>0.22448307763213138</v>
      </c>
    </row>
    <row r="1037" spans="1:13" x14ac:dyDescent="0.35">
      <c r="A1037" s="301">
        <v>2021</v>
      </c>
      <c r="B1037" s="301" t="s">
        <v>86</v>
      </c>
      <c r="C1037" s="301" t="s">
        <v>67</v>
      </c>
      <c r="D1037" s="302" t="s">
        <v>11</v>
      </c>
      <c r="E1037" s="302" t="s">
        <v>229</v>
      </c>
      <c r="F1037" s="301" t="s">
        <v>80</v>
      </c>
      <c r="G1037" s="301" t="s">
        <v>77</v>
      </c>
      <c r="H1037" s="303">
        <v>218317000</v>
      </c>
      <c r="I1037" s="303">
        <v>240205659</v>
      </c>
      <c r="J1037" s="303">
        <v>42250000</v>
      </c>
      <c r="K1037" s="304">
        <f t="shared" si="67"/>
        <v>0.17589094351852885</v>
      </c>
      <c r="L1037" s="303">
        <v>40450000</v>
      </c>
      <c r="M1037" s="304">
        <f t="shared" si="66"/>
        <v>0.16839736485975129</v>
      </c>
    </row>
    <row r="1038" spans="1:13" x14ac:dyDescent="0.35">
      <c r="A1038" s="301">
        <v>2021</v>
      </c>
      <c r="B1038" s="301" t="s">
        <v>86</v>
      </c>
      <c r="C1038" s="301" t="s">
        <v>68</v>
      </c>
      <c r="D1038" s="302" t="s">
        <v>19</v>
      </c>
      <c r="E1038" s="302" t="s">
        <v>227</v>
      </c>
      <c r="F1038" s="301" t="s">
        <v>76</v>
      </c>
      <c r="G1038" s="301" t="s">
        <v>77</v>
      </c>
      <c r="H1038" s="303">
        <v>158967624000</v>
      </c>
      <c r="I1038" s="303">
        <v>164514333000</v>
      </c>
      <c r="J1038" s="303">
        <v>163882312792</v>
      </c>
      <c r="K1038" s="304">
        <f t="shared" si="67"/>
        <v>0.99615826659917828</v>
      </c>
      <c r="L1038" s="303">
        <v>162238433272</v>
      </c>
      <c r="M1038" s="304">
        <f t="shared" si="66"/>
        <v>0.98616594866539686</v>
      </c>
    </row>
    <row r="1039" spans="1:13" x14ac:dyDescent="0.35">
      <c r="A1039" s="301">
        <v>2021</v>
      </c>
      <c r="B1039" s="301" t="s">
        <v>86</v>
      </c>
      <c r="C1039" s="301" t="s">
        <v>68</v>
      </c>
      <c r="D1039" s="302" t="s">
        <v>19</v>
      </c>
      <c r="E1039" s="302" t="s">
        <v>227</v>
      </c>
      <c r="F1039" s="301" t="s">
        <v>78</v>
      </c>
      <c r="G1039" s="301" t="s">
        <v>77</v>
      </c>
      <c r="H1039" s="303">
        <v>9132087000</v>
      </c>
      <c r="I1039" s="303">
        <v>12132087000</v>
      </c>
      <c r="J1039" s="303">
        <v>12126849807</v>
      </c>
      <c r="K1039" s="304">
        <f t="shared" si="67"/>
        <v>0.99956831887209519</v>
      </c>
      <c r="L1039" s="303">
        <v>10938293282</v>
      </c>
      <c r="M1039" s="304">
        <f t="shared" si="66"/>
        <v>0.90160030026161209</v>
      </c>
    </row>
    <row r="1040" spans="1:13" x14ac:dyDescent="0.35">
      <c r="A1040" s="301">
        <v>2021</v>
      </c>
      <c r="B1040" s="301" t="s">
        <v>86</v>
      </c>
      <c r="C1040" s="301" t="s">
        <v>69</v>
      </c>
      <c r="D1040" s="302" t="s">
        <v>11</v>
      </c>
      <c r="E1040" s="302" t="s">
        <v>228</v>
      </c>
      <c r="F1040" s="301" t="s">
        <v>76</v>
      </c>
      <c r="G1040" s="301" t="s">
        <v>77</v>
      </c>
      <c r="H1040" s="303">
        <v>0</v>
      </c>
      <c r="I1040" s="303">
        <v>3000000000</v>
      </c>
      <c r="J1040" s="303">
        <v>1513024329</v>
      </c>
      <c r="K1040" s="304">
        <f t="shared" si="67"/>
        <v>0.50434144299999994</v>
      </c>
      <c r="L1040" s="303">
        <v>635713749</v>
      </c>
      <c r="M1040" s="304">
        <f t="shared" si="66"/>
        <v>0.21190458300000001</v>
      </c>
    </row>
    <row r="1041" spans="1:13" x14ac:dyDescent="0.35">
      <c r="A1041" s="301">
        <v>2021</v>
      </c>
      <c r="B1041" s="301" t="s">
        <v>86</v>
      </c>
      <c r="C1041" s="301" t="s">
        <v>69</v>
      </c>
      <c r="D1041" s="302" t="s">
        <v>11</v>
      </c>
      <c r="E1041" s="302" t="s">
        <v>228</v>
      </c>
      <c r="F1041" s="301" t="s">
        <v>78</v>
      </c>
      <c r="G1041" s="301" t="s">
        <v>77</v>
      </c>
      <c r="H1041" s="303">
        <v>0</v>
      </c>
      <c r="I1041" s="303">
        <v>120698886757</v>
      </c>
      <c r="J1041" s="303">
        <v>120698886757</v>
      </c>
      <c r="K1041" s="304">
        <f t="shared" si="67"/>
        <v>1</v>
      </c>
      <c r="L1041" s="303">
        <v>120698886757</v>
      </c>
      <c r="M1041" s="304">
        <f t="shared" si="66"/>
        <v>1</v>
      </c>
    </row>
    <row r="1042" spans="1:13" x14ac:dyDescent="0.35">
      <c r="A1042" s="301">
        <v>2022</v>
      </c>
      <c r="B1042" s="301" t="s">
        <v>86</v>
      </c>
      <c r="C1042" s="301" t="s">
        <v>25</v>
      </c>
      <c r="D1042" s="302" t="s">
        <v>265</v>
      </c>
      <c r="E1042" s="302" t="s">
        <v>226</v>
      </c>
      <c r="F1042" s="301" t="s">
        <v>76</v>
      </c>
      <c r="G1042" s="301" t="s">
        <v>77</v>
      </c>
      <c r="H1042" s="303">
        <v>83918583000</v>
      </c>
      <c r="I1042" s="303">
        <v>81818583000</v>
      </c>
      <c r="J1042" s="303">
        <v>80270215824</v>
      </c>
      <c r="K1042" s="304">
        <f t="shared" si="67"/>
        <v>0.98107560508594971</v>
      </c>
      <c r="L1042" s="303">
        <v>80270215824</v>
      </c>
      <c r="M1042" s="304">
        <f t="shared" si="66"/>
        <v>0.98107560508594971</v>
      </c>
    </row>
    <row r="1043" spans="1:13" x14ac:dyDescent="0.35">
      <c r="A1043" s="301">
        <v>2022</v>
      </c>
      <c r="B1043" s="301" t="s">
        <v>86</v>
      </c>
      <c r="C1043" s="301" t="s">
        <v>26</v>
      </c>
      <c r="D1043" s="302" t="s">
        <v>265</v>
      </c>
      <c r="E1043" s="302" t="s">
        <v>226</v>
      </c>
      <c r="F1043" s="301" t="s">
        <v>76</v>
      </c>
      <c r="G1043" s="301" t="s">
        <v>77</v>
      </c>
      <c r="H1043" s="303">
        <v>160825844000</v>
      </c>
      <c r="I1043" s="303">
        <v>165319834242</v>
      </c>
      <c r="J1043" s="303">
        <v>165159383579</v>
      </c>
      <c r="K1043" s="304">
        <f t="shared" si="67"/>
        <v>0.99902945303728574</v>
      </c>
      <c r="L1043" s="303">
        <v>162135012367</v>
      </c>
      <c r="M1043" s="304">
        <f t="shared" si="66"/>
        <v>0.98073539155417999</v>
      </c>
    </row>
    <row r="1044" spans="1:13" x14ac:dyDescent="0.35">
      <c r="A1044" s="301">
        <v>2022</v>
      </c>
      <c r="B1044" s="301" t="s">
        <v>86</v>
      </c>
      <c r="C1044" s="301" t="s">
        <v>26</v>
      </c>
      <c r="D1044" s="302" t="s">
        <v>265</v>
      </c>
      <c r="E1044" s="302" t="s">
        <v>226</v>
      </c>
      <c r="F1044" s="301" t="s">
        <v>78</v>
      </c>
      <c r="G1044" s="301" t="s">
        <v>77</v>
      </c>
      <c r="H1044" s="303">
        <v>7500000000</v>
      </c>
      <c r="I1044" s="303">
        <v>8000000000</v>
      </c>
      <c r="J1044" s="303">
        <v>7884524602</v>
      </c>
      <c r="K1044" s="304">
        <f t="shared" si="67"/>
        <v>0.98556557524999999</v>
      </c>
      <c r="L1044" s="303">
        <v>6982829136</v>
      </c>
      <c r="M1044" s="304">
        <f t="shared" si="66"/>
        <v>0.87285364200000004</v>
      </c>
    </row>
    <row r="1045" spans="1:13" x14ac:dyDescent="0.35">
      <c r="A1045" s="301">
        <v>2022</v>
      </c>
      <c r="B1045" s="301" t="s">
        <v>86</v>
      </c>
      <c r="C1045" s="301" t="s">
        <v>27</v>
      </c>
      <c r="D1045" s="302" t="s">
        <v>13</v>
      </c>
      <c r="E1045" s="302" t="s">
        <v>226</v>
      </c>
      <c r="F1045" s="301" t="s">
        <v>76</v>
      </c>
      <c r="G1045" s="301" t="s">
        <v>77</v>
      </c>
      <c r="H1045" s="303">
        <v>107907955000</v>
      </c>
      <c r="I1045" s="303">
        <v>107907955000</v>
      </c>
      <c r="J1045" s="303">
        <v>100312484189</v>
      </c>
      <c r="K1045" s="304">
        <f t="shared" si="67"/>
        <v>0.92961157672759154</v>
      </c>
      <c r="L1045" s="303">
        <v>96075791474</v>
      </c>
      <c r="M1045" s="304">
        <f t="shared" si="66"/>
        <v>0.89034947862740976</v>
      </c>
    </row>
    <row r="1046" spans="1:13" x14ac:dyDescent="0.35">
      <c r="A1046" s="301">
        <v>2022</v>
      </c>
      <c r="B1046" s="301" t="s">
        <v>86</v>
      </c>
      <c r="C1046" s="301" t="s">
        <v>27</v>
      </c>
      <c r="D1046" s="302" t="s">
        <v>13</v>
      </c>
      <c r="E1046" s="302" t="s">
        <v>226</v>
      </c>
      <c r="F1046" s="301" t="s">
        <v>78</v>
      </c>
      <c r="G1046" s="301" t="s">
        <v>77</v>
      </c>
      <c r="H1046" s="303">
        <v>96724570000</v>
      </c>
      <c r="I1046" s="303">
        <v>105650570000</v>
      </c>
      <c r="J1046" s="303">
        <v>105563723600</v>
      </c>
      <c r="K1046" s="304">
        <f t="shared" si="67"/>
        <v>0.99917798455796314</v>
      </c>
      <c r="L1046" s="303">
        <v>93312639548</v>
      </c>
      <c r="M1046" s="304">
        <f t="shared" si="66"/>
        <v>0.88321946155141429</v>
      </c>
    </row>
    <row r="1047" spans="1:13" x14ac:dyDescent="0.35">
      <c r="A1047" s="301">
        <v>2022</v>
      </c>
      <c r="B1047" s="301" t="s">
        <v>86</v>
      </c>
      <c r="C1047" s="301" t="s">
        <v>28</v>
      </c>
      <c r="D1047" s="302" t="s">
        <v>265</v>
      </c>
      <c r="E1047" s="302" t="s">
        <v>226</v>
      </c>
      <c r="F1047" s="301" t="s">
        <v>76</v>
      </c>
      <c r="G1047" s="301" t="s">
        <v>77</v>
      </c>
      <c r="H1047" s="303">
        <v>21449978000</v>
      </c>
      <c r="I1047" s="303">
        <v>21449978000</v>
      </c>
      <c r="J1047" s="303">
        <v>20490204003</v>
      </c>
      <c r="K1047" s="304">
        <f t="shared" si="67"/>
        <v>0.95525524562309572</v>
      </c>
      <c r="L1047" s="303">
        <v>19731337031</v>
      </c>
      <c r="M1047" s="304">
        <f t="shared" si="66"/>
        <v>0.91987679572445247</v>
      </c>
    </row>
    <row r="1048" spans="1:13" x14ac:dyDescent="0.35">
      <c r="A1048" s="301">
        <v>2022</v>
      </c>
      <c r="B1048" s="301" t="s">
        <v>86</v>
      </c>
      <c r="C1048" s="301" t="s">
        <v>28</v>
      </c>
      <c r="D1048" s="302" t="s">
        <v>265</v>
      </c>
      <c r="E1048" s="302" t="s">
        <v>226</v>
      </c>
      <c r="F1048" s="301" t="s">
        <v>78</v>
      </c>
      <c r="G1048" s="301" t="s">
        <v>77</v>
      </c>
      <c r="H1048" s="303">
        <v>2500000000</v>
      </c>
      <c r="I1048" s="303">
        <v>2500000000</v>
      </c>
      <c r="J1048" s="303">
        <v>2468882189</v>
      </c>
      <c r="K1048" s="304">
        <f t="shared" si="67"/>
        <v>0.98755287560000005</v>
      </c>
      <c r="L1048" s="303">
        <v>2291937636</v>
      </c>
      <c r="M1048" s="304">
        <f t="shared" si="66"/>
        <v>0.91677505439999996</v>
      </c>
    </row>
    <row r="1049" spans="1:13" x14ac:dyDescent="0.35">
      <c r="A1049" s="301">
        <v>2022</v>
      </c>
      <c r="B1049" s="301" t="s">
        <v>86</v>
      </c>
      <c r="C1049" s="301" t="s">
        <v>29</v>
      </c>
      <c r="D1049" s="302" t="s">
        <v>14</v>
      </c>
      <c r="E1049" s="302" t="s">
        <v>226</v>
      </c>
      <c r="F1049" s="301" t="s">
        <v>76</v>
      </c>
      <c r="G1049" s="301" t="s">
        <v>77</v>
      </c>
      <c r="H1049" s="303">
        <v>136255931000</v>
      </c>
      <c r="I1049" s="303">
        <v>136255931000</v>
      </c>
      <c r="J1049" s="303">
        <v>133413286743</v>
      </c>
      <c r="K1049" s="304">
        <f t="shared" si="67"/>
        <v>0.97913746406385793</v>
      </c>
      <c r="L1049" s="303">
        <v>130099963295</v>
      </c>
      <c r="M1049" s="304">
        <f t="shared" si="66"/>
        <v>0.95482055232516816</v>
      </c>
    </row>
    <row r="1050" spans="1:13" x14ac:dyDescent="0.35">
      <c r="A1050" s="301">
        <v>2022</v>
      </c>
      <c r="B1050" s="301" t="s">
        <v>86</v>
      </c>
      <c r="C1050" s="301" t="s">
        <v>29</v>
      </c>
      <c r="D1050" s="302" t="s">
        <v>14</v>
      </c>
      <c r="E1050" s="302" t="s">
        <v>226</v>
      </c>
      <c r="F1050" s="301" t="s">
        <v>78</v>
      </c>
      <c r="G1050" s="301" t="s">
        <v>77</v>
      </c>
      <c r="H1050" s="303">
        <v>91994438000</v>
      </c>
      <c r="I1050" s="303">
        <v>95214438000</v>
      </c>
      <c r="J1050" s="303">
        <v>92909788596</v>
      </c>
      <c r="K1050" s="304">
        <f t="shared" si="67"/>
        <v>0.97579516875371364</v>
      </c>
      <c r="L1050" s="303">
        <v>82533693785</v>
      </c>
      <c r="M1050" s="304">
        <f t="shared" si="66"/>
        <v>0.86681910347462221</v>
      </c>
    </row>
    <row r="1051" spans="1:13" x14ac:dyDescent="0.35">
      <c r="A1051" s="301">
        <v>2022</v>
      </c>
      <c r="B1051" s="301" t="s">
        <v>86</v>
      </c>
      <c r="C1051" s="301" t="s">
        <v>30</v>
      </c>
      <c r="D1051" s="302" t="s">
        <v>16</v>
      </c>
      <c r="E1051" s="302" t="s">
        <v>226</v>
      </c>
      <c r="F1051" s="301" t="s">
        <v>76</v>
      </c>
      <c r="G1051" s="301" t="s">
        <v>77</v>
      </c>
      <c r="H1051" s="303">
        <v>462709529000</v>
      </c>
      <c r="I1051" s="303">
        <v>444844331709</v>
      </c>
      <c r="J1051" s="303">
        <v>385323138862</v>
      </c>
      <c r="K1051" s="304">
        <f t="shared" si="67"/>
        <v>0.86619770422086328</v>
      </c>
      <c r="L1051" s="303">
        <v>347652348786</v>
      </c>
      <c r="M1051" s="304">
        <f t="shared" si="66"/>
        <v>0.7815146198455345</v>
      </c>
    </row>
    <row r="1052" spans="1:13" x14ac:dyDescent="0.35">
      <c r="A1052" s="301">
        <v>2022</v>
      </c>
      <c r="B1052" s="301" t="s">
        <v>86</v>
      </c>
      <c r="C1052" s="301" t="s">
        <v>30</v>
      </c>
      <c r="D1052" s="302" t="s">
        <v>16</v>
      </c>
      <c r="E1052" s="302" t="s">
        <v>226</v>
      </c>
      <c r="F1052" s="301" t="s">
        <v>79</v>
      </c>
      <c r="G1052" s="301" t="s">
        <v>77</v>
      </c>
      <c r="H1052" s="303">
        <v>582461819000</v>
      </c>
      <c r="I1052" s="303">
        <v>572461819000</v>
      </c>
      <c r="J1052" s="303">
        <v>570497911266</v>
      </c>
      <c r="K1052" s="304">
        <f>+J1052/I1052</f>
        <v>0.99656936468281743</v>
      </c>
      <c r="L1052" s="303">
        <v>568921886739</v>
      </c>
      <c r="M1052" s="304">
        <f t="shared" si="66"/>
        <v>0.9938162998063631</v>
      </c>
    </row>
    <row r="1053" spans="1:13" x14ac:dyDescent="0.35">
      <c r="A1053" s="301">
        <v>2022</v>
      </c>
      <c r="B1053" s="301" t="s">
        <v>86</v>
      </c>
      <c r="C1053" s="301" t="s">
        <v>30</v>
      </c>
      <c r="D1053" s="302" t="s">
        <v>16</v>
      </c>
      <c r="E1053" s="302" t="s">
        <v>226</v>
      </c>
      <c r="F1053" s="301" t="s">
        <v>78</v>
      </c>
      <c r="G1053" s="301" t="s">
        <v>77</v>
      </c>
      <c r="H1053" s="303">
        <v>61160705000</v>
      </c>
      <c r="I1053" s="303">
        <v>64687721000</v>
      </c>
      <c r="J1053" s="303">
        <v>64101868698</v>
      </c>
      <c r="K1053" s="304">
        <f t="shared" si="67"/>
        <v>0.99094337699731294</v>
      </c>
      <c r="L1053" s="303">
        <v>35518953599</v>
      </c>
      <c r="M1053" s="304">
        <f t="shared" si="66"/>
        <v>0.54908339712570797</v>
      </c>
    </row>
    <row r="1054" spans="1:13" x14ac:dyDescent="0.35">
      <c r="A1054" s="301">
        <v>2022</v>
      </c>
      <c r="B1054" s="301" t="s">
        <v>86</v>
      </c>
      <c r="C1054" s="301" t="s">
        <v>30</v>
      </c>
      <c r="D1054" s="302" t="s">
        <v>16</v>
      </c>
      <c r="E1054" s="302" t="s">
        <v>226</v>
      </c>
      <c r="F1054" s="301" t="s">
        <v>80</v>
      </c>
      <c r="G1054" s="301" t="s">
        <v>77</v>
      </c>
      <c r="H1054" s="303">
        <v>8107793700000</v>
      </c>
      <c r="I1054" s="303">
        <v>8154418779000</v>
      </c>
      <c r="J1054" s="303">
        <v>7697872282263</v>
      </c>
      <c r="K1054" s="304">
        <f t="shared" si="67"/>
        <v>0.94401238039028113</v>
      </c>
      <c r="L1054" s="303">
        <v>7687490064053</v>
      </c>
      <c r="M1054" s="304">
        <f t="shared" si="66"/>
        <v>0.94273917889163639</v>
      </c>
    </row>
    <row r="1055" spans="1:13" x14ac:dyDescent="0.35">
      <c r="A1055" s="301">
        <v>2022</v>
      </c>
      <c r="B1055" s="301" t="s">
        <v>86</v>
      </c>
      <c r="C1055" s="301" t="s">
        <v>31</v>
      </c>
      <c r="D1055" s="302" t="s">
        <v>11</v>
      </c>
      <c r="E1055" s="302" t="s">
        <v>226</v>
      </c>
      <c r="F1055" s="301" t="s">
        <v>76</v>
      </c>
      <c r="G1055" s="301" t="s">
        <v>77</v>
      </c>
      <c r="H1055" s="303">
        <v>122614871000</v>
      </c>
      <c r="I1055" s="303">
        <v>122614871000</v>
      </c>
      <c r="J1055" s="303">
        <v>122082462100</v>
      </c>
      <c r="K1055" s="304">
        <f t="shared" si="67"/>
        <v>0.9956578766045433</v>
      </c>
      <c r="L1055" s="303">
        <v>114995093723</v>
      </c>
      <c r="M1055" s="304">
        <f t="shared" si="66"/>
        <v>0.93785601032846988</v>
      </c>
    </row>
    <row r="1056" spans="1:13" x14ac:dyDescent="0.35">
      <c r="A1056" s="301">
        <v>2022</v>
      </c>
      <c r="B1056" s="301" t="s">
        <v>86</v>
      </c>
      <c r="C1056" s="301" t="s">
        <v>31</v>
      </c>
      <c r="D1056" s="302" t="s">
        <v>11</v>
      </c>
      <c r="E1056" s="302" t="s">
        <v>226</v>
      </c>
      <c r="F1056" s="301" t="s">
        <v>78</v>
      </c>
      <c r="G1056" s="301" t="s">
        <v>77</v>
      </c>
      <c r="H1056" s="303">
        <v>4812127827000</v>
      </c>
      <c r="I1056" s="303">
        <v>5095379830823</v>
      </c>
      <c r="J1056" s="303">
        <v>5091054221605</v>
      </c>
      <c r="K1056" s="304">
        <f t="shared" si="67"/>
        <v>0.99915107227299649</v>
      </c>
      <c r="L1056" s="303">
        <v>4502967763713</v>
      </c>
      <c r="M1056" s="304">
        <f t="shared" si="66"/>
        <v>0.8837354452897942</v>
      </c>
    </row>
    <row r="1057" spans="1:13" x14ac:dyDescent="0.35">
      <c r="A1057" s="301">
        <v>2022</v>
      </c>
      <c r="B1057" s="301" t="s">
        <v>86</v>
      </c>
      <c r="C1057" s="301" t="s">
        <v>32</v>
      </c>
      <c r="D1057" s="302" t="s">
        <v>18</v>
      </c>
      <c r="E1057" s="302" t="s">
        <v>226</v>
      </c>
      <c r="F1057" s="301" t="s">
        <v>76</v>
      </c>
      <c r="G1057" s="301" t="s">
        <v>77</v>
      </c>
      <c r="H1057" s="303">
        <v>88610798000</v>
      </c>
      <c r="I1057" s="303">
        <v>93499971000</v>
      </c>
      <c r="J1057" s="303">
        <v>92705926036</v>
      </c>
      <c r="K1057" s="304">
        <f t="shared" si="67"/>
        <v>0.99150753785795287</v>
      </c>
      <c r="L1057" s="303">
        <v>87957978394</v>
      </c>
      <c r="M1057" s="304">
        <f t="shared" si="66"/>
        <v>0.94072733342345105</v>
      </c>
    </row>
    <row r="1058" spans="1:13" x14ac:dyDescent="0.35">
      <c r="A1058" s="301">
        <v>2022</v>
      </c>
      <c r="B1058" s="301" t="s">
        <v>86</v>
      </c>
      <c r="C1058" s="301" t="s">
        <v>32</v>
      </c>
      <c r="D1058" s="302" t="s">
        <v>18</v>
      </c>
      <c r="E1058" s="302" t="s">
        <v>226</v>
      </c>
      <c r="F1058" s="301" t="s">
        <v>78</v>
      </c>
      <c r="G1058" s="301" t="s">
        <v>77</v>
      </c>
      <c r="H1058" s="303">
        <v>420491759000</v>
      </c>
      <c r="I1058" s="303">
        <v>369226705374</v>
      </c>
      <c r="J1058" s="303">
        <v>366450289414</v>
      </c>
      <c r="K1058" s="304">
        <f t="shared" si="67"/>
        <v>0.99248045734615076</v>
      </c>
      <c r="L1058" s="303">
        <v>254826146934</v>
      </c>
      <c r="M1058" s="304">
        <f t="shared" si="66"/>
        <v>0.69016174405878772</v>
      </c>
    </row>
    <row r="1059" spans="1:13" x14ac:dyDescent="0.35">
      <c r="A1059" s="301">
        <v>2022</v>
      </c>
      <c r="B1059" s="301" t="s">
        <v>86</v>
      </c>
      <c r="C1059" s="301" t="s">
        <v>32</v>
      </c>
      <c r="D1059" s="302" t="s">
        <v>18</v>
      </c>
      <c r="E1059" s="302" t="s">
        <v>226</v>
      </c>
      <c r="F1059" s="301" t="s">
        <v>80</v>
      </c>
      <c r="G1059" s="301" t="s">
        <v>77</v>
      </c>
      <c r="H1059" s="303">
        <v>0</v>
      </c>
      <c r="I1059" s="303">
        <v>0</v>
      </c>
      <c r="J1059" s="303">
        <v>0</v>
      </c>
      <c r="K1059" s="304">
        <v>0</v>
      </c>
      <c r="L1059" s="303">
        <v>0</v>
      </c>
      <c r="M1059" s="304">
        <v>0</v>
      </c>
    </row>
    <row r="1060" spans="1:13" x14ac:dyDescent="0.35">
      <c r="A1060" s="301">
        <v>2022</v>
      </c>
      <c r="B1060" s="301" t="s">
        <v>86</v>
      </c>
      <c r="C1060" s="301" t="s">
        <v>33</v>
      </c>
      <c r="D1060" s="302" t="s">
        <v>21</v>
      </c>
      <c r="E1060" s="302" t="s">
        <v>226</v>
      </c>
      <c r="F1060" s="301" t="s">
        <v>76</v>
      </c>
      <c r="G1060" s="301" t="s">
        <v>77</v>
      </c>
      <c r="H1060" s="303">
        <v>75904775000</v>
      </c>
      <c r="I1060" s="303">
        <v>75904775000</v>
      </c>
      <c r="J1060" s="303">
        <v>74431192998</v>
      </c>
      <c r="K1060" s="304">
        <f t="shared" si="67"/>
        <v>0.9805864387056018</v>
      </c>
      <c r="L1060" s="303">
        <v>74174955475</v>
      </c>
      <c r="M1060" s="304">
        <f t="shared" si="66"/>
        <v>0.97721066263617806</v>
      </c>
    </row>
    <row r="1061" spans="1:13" x14ac:dyDescent="0.35">
      <c r="A1061" s="301">
        <v>2022</v>
      </c>
      <c r="B1061" s="301" t="s">
        <v>86</v>
      </c>
      <c r="C1061" s="301" t="s">
        <v>34</v>
      </c>
      <c r="D1061" s="302" t="s">
        <v>10</v>
      </c>
      <c r="E1061" s="302" t="s">
        <v>226</v>
      </c>
      <c r="F1061" s="301" t="s">
        <v>76</v>
      </c>
      <c r="G1061" s="301" t="s">
        <v>77</v>
      </c>
      <c r="H1061" s="303">
        <v>28771857000</v>
      </c>
      <c r="I1061" s="303">
        <v>28771857000</v>
      </c>
      <c r="J1061" s="303">
        <v>28003580074</v>
      </c>
      <c r="K1061" s="304">
        <f t="shared" si="67"/>
        <v>0.97329762461978031</v>
      </c>
      <c r="L1061" s="303">
        <v>26801932677</v>
      </c>
      <c r="M1061" s="304">
        <f t="shared" si="66"/>
        <v>0.93153294474527659</v>
      </c>
    </row>
    <row r="1062" spans="1:13" x14ac:dyDescent="0.35">
      <c r="A1062" s="301">
        <v>2022</v>
      </c>
      <c r="B1062" s="301" t="s">
        <v>86</v>
      </c>
      <c r="C1062" s="301" t="s">
        <v>34</v>
      </c>
      <c r="D1062" s="302" t="s">
        <v>10</v>
      </c>
      <c r="E1062" s="302" t="s">
        <v>226</v>
      </c>
      <c r="F1062" s="301" t="s">
        <v>78</v>
      </c>
      <c r="G1062" s="301" t="s">
        <v>77</v>
      </c>
      <c r="H1062" s="303">
        <v>239653000000</v>
      </c>
      <c r="I1062" s="303">
        <v>228153000000</v>
      </c>
      <c r="J1062" s="303">
        <v>223045650388</v>
      </c>
      <c r="K1062" s="304">
        <f t="shared" si="67"/>
        <v>0.97761436574579341</v>
      </c>
      <c r="L1062" s="303">
        <v>147297987065</v>
      </c>
      <c r="M1062" s="304">
        <f t="shared" si="66"/>
        <v>0.64561056424855245</v>
      </c>
    </row>
    <row r="1063" spans="1:13" x14ac:dyDescent="0.35">
      <c r="A1063" s="301">
        <v>2022</v>
      </c>
      <c r="B1063" s="301" t="s">
        <v>86</v>
      </c>
      <c r="C1063" s="301" t="s">
        <v>34</v>
      </c>
      <c r="D1063" s="302" t="s">
        <v>10</v>
      </c>
      <c r="E1063" s="302" t="s">
        <v>226</v>
      </c>
      <c r="F1063" s="301" t="s">
        <v>80</v>
      </c>
      <c r="G1063" s="301" t="s">
        <v>77</v>
      </c>
      <c r="H1063" s="303">
        <v>0</v>
      </c>
      <c r="I1063" s="303">
        <v>0</v>
      </c>
      <c r="J1063" s="303">
        <v>0</v>
      </c>
      <c r="K1063" s="304">
        <v>0</v>
      </c>
      <c r="L1063" s="303">
        <v>0</v>
      </c>
      <c r="M1063" s="304">
        <v>0</v>
      </c>
    </row>
    <row r="1064" spans="1:13" x14ac:dyDescent="0.35">
      <c r="A1064" s="301">
        <v>2022</v>
      </c>
      <c r="B1064" s="301" t="s">
        <v>86</v>
      </c>
      <c r="C1064" s="301" t="s">
        <v>35</v>
      </c>
      <c r="D1064" s="302" t="s">
        <v>15</v>
      </c>
      <c r="E1064" s="302" t="s">
        <v>226</v>
      </c>
      <c r="F1064" s="301" t="s">
        <v>76</v>
      </c>
      <c r="G1064" s="301" t="s">
        <v>77</v>
      </c>
      <c r="H1064" s="303">
        <v>21349462000</v>
      </c>
      <c r="I1064" s="303">
        <v>21349462000</v>
      </c>
      <c r="J1064" s="303">
        <v>20759882589</v>
      </c>
      <c r="K1064" s="304">
        <f t="shared" si="67"/>
        <v>0.97238434340874724</v>
      </c>
      <c r="L1064" s="303">
        <v>20326349717</v>
      </c>
      <c r="M1064" s="304">
        <f t="shared" si="66"/>
        <v>0.95207784238310078</v>
      </c>
    </row>
    <row r="1065" spans="1:13" x14ac:dyDescent="0.35">
      <c r="A1065" s="301">
        <v>2022</v>
      </c>
      <c r="B1065" s="301" t="s">
        <v>86</v>
      </c>
      <c r="C1065" s="301" t="s">
        <v>35</v>
      </c>
      <c r="D1065" s="302" t="s">
        <v>15</v>
      </c>
      <c r="E1065" s="302" t="s">
        <v>226</v>
      </c>
      <c r="F1065" s="301" t="s">
        <v>78</v>
      </c>
      <c r="G1065" s="301" t="s">
        <v>77</v>
      </c>
      <c r="H1065" s="303">
        <v>207808752000</v>
      </c>
      <c r="I1065" s="303">
        <v>247016360000</v>
      </c>
      <c r="J1065" s="303">
        <v>246700661836</v>
      </c>
      <c r="K1065" s="304">
        <f t="shared" si="67"/>
        <v>0.99872195443249179</v>
      </c>
      <c r="L1065" s="303">
        <v>169972234043</v>
      </c>
      <c r="M1065" s="304">
        <f t="shared" si="66"/>
        <v>0.68810112027802528</v>
      </c>
    </row>
    <row r="1066" spans="1:13" x14ac:dyDescent="0.35">
      <c r="A1066" s="301">
        <v>2022</v>
      </c>
      <c r="B1066" s="301" t="s">
        <v>86</v>
      </c>
      <c r="C1066" s="301" t="s">
        <v>35</v>
      </c>
      <c r="D1066" s="302" t="s">
        <v>15</v>
      </c>
      <c r="E1066" s="302" t="s">
        <v>226</v>
      </c>
      <c r="F1066" s="301" t="s">
        <v>80</v>
      </c>
      <c r="G1066" s="301" t="s">
        <v>77</v>
      </c>
      <c r="H1066" s="303">
        <v>185381251000</v>
      </c>
      <c r="I1066" s="303">
        <v>182507617830</v>
      </c>
      <c r="J1066" s="303">
        <v>181085033608</v>
      </c>
      <c r="K1066" s="304">
        <f t="shared" si="67"/>
        <v>0.99220534332257249</v>
      </c>
      <c r="L1066" s="303">
        <v>181085033608</v>
      </c>
      <c r="M1066" s="304">
        <f t="shared" si="66"/>
        <v>0.99220534332257249</v>
      </c>
    </row>
    <row r="1067" spans="1:13" x14ac:dyDescent="0.35">
      <c r="A1067" s="301">
        <v>2022</v>
      </c>
      <c r="B1067" s="301" t="s">
        <v>86</v>
      </c>
      <c r="C1067" s="301" t="s">
        <v>36</v>
      </c>
      <c r="D1067" s="302" t="s">
        <v>9</v>
      </c>
      <c r="E1067" s="302" t="s">
        <v>226</v>
      </c>
      <c r="F1067" s="301" t="s">
        <v>76</v>
      </c>
      <c r="G1067" s="301" t="s">
        <v>77</v>
      </c>
      <c r="H1067" s="303">
        <v>26297537000</v>
      </c>
      <c r="I1067" s="303">
        <v>26297537000</v>
      </c>
      <c r="J1067" s="303">
        <v>24291790924</v>
      </c>
      <c r="K1067" s="304">
        <f t="shared" si="67"/>
        <v>0.92372874782912184</v>
      </c>
      <c r="L1067" s="303">
        <v>23295759734</v>
      </c>
      <c r="M1067" s="304">
        <f t="shared" si="66"/>
        <v>0.88585329242050315</v>
      </c>
    </row>
    <row r="1068" spans="1:13" x14ac:dyDescent="0.35">
      <c r="A1068" s="301">
        <v>2022</v>
      </c>
      <c r="B1068" s="301" t="s">
        <v>86</v>
      </c>
      <c r="C1068" s="301" t="s">
        <v>36</v>
      </c>
      <c r="D1068" s="302" t="s">
        <v>9</v>
      </c>
      <c r="E1068" s="302" t="s">
        <v>226</v>
      </c>
      <c r="F1068" s="301" t="s">
        <v>78</v>
      </c>
      <c r="G1068" s="301" t="s">
        <v>77</v>
      </c>
      <c r="H1068" s="303">
        <v>154990095000</v>
      </c>
      <c r="I1068" s="303">
        <v>177199898885</v>
      </c>
      <c r="J1068" s="303">
        <v>161243050064</v>
      </c>
      <c r="K1068" s="304">
        <f t="shared" si="67"/>
        <v>0.90995001170200585</v>
      </c>
      <c r="L1068" s="303">
        <v>148954749131</v>
      </c>
      <c r="M1068" s="304">
        <f t="shared" si="66"/>
        <v>0.8406029014027222</v>
      </c>
    </row>
    <row r="1069" spans="1:13" x14ac:dyDescent="0.35">
      <c r="A1069" s="301">
        <v>2022</v>
      </c>
      <c r="B1069" s="301" t="s">
        <v>86</v>
      </c>
      <c r="C1069" s="301" t="s">
        <v>37</v>
      </c>
      <c r="D1069" s="302" t="s">
        <v>20</v>
      </c>
      <c r="E1069" s="302" t="s">
        <v>226</v>
      </c>
      <c r="F1069" s="301" t="s">
        <v>76</v>
      </c>
      <c r="G1069" s="301" t="s">
        <v>77</v>
      </c>
      <c r="H1069" s="303">
        <v>83717557000</v>
      </c>
      <c r="I1069" s="303">
        <v>85307220738</v>
      </c>
      <c r="J1069" s="303">
        <v>84370772653</v>
      </c>
      <c r="K1069" s="304">
        <f t="shared" si="67"/>
        <v>0.98902263985511762</v>
      </c>
      <c r="L1069" s="303">
        <v>82731399555</v>
      </c>
      <c r="M1069" s="304">
        <f t="shared" si="66"/>
        <v>0.96980535573992033</v>
      </c>
    </row>
    <row r="1070" spans="1:13" x14ac:dyDescent="0.35">
      <c r="A1070" s="301">
        <v>2022</v>
      </c>
      <c r="B1070" s="301" t="s">
        <v>86</v>
      </c>
      <c r="C1070" s="301" t="s">
        <v>37</v>
      </c>
      <c r="D1070" s="302" t="s">
        <v>20</v>
      </c>
      <c r="E1070" s="302" t="s">
        <v>226</v>
      </c>
      <c r="F1070" s="301" t="s">
        <v>78</v>
      </c>
      <c r="G1070" s="301" t="s">
        <v>77</v>
      </c>
      <c r="H1070" s="303">
        <v>56885779000</v>
      </c>
      <c r="I1070" s="303">
        <v>62175056000</v>
      </c>
      <c r="J1070" s="303">
        <v>61313385590</v>
      </c>
      <c r="K1070" s="304">
        <f t="shared" si="67"/>
        <v>0.98614122020251982</v>
      </c>
      <c r="L1070" s="303">
        <v>52348335245</v>
      </c>
      <c r="M1070" s="304">
        <f t="shared" si="66"/>
        <v>0.8419507534500652</v>
      </c>
    </row>
    <row r="1071" spans="1:13" x14ac:dyDescent="0.35">
      <c r="A1071" s="301">
        <v>2022</v>
      </c>
      <c r="B1071" s="301" t="s">
        <v>86</v>
      </c>
      <c r="C1071" s="301" t="s">
        <v>37</v>
      </c>
      <c r="D1071" s="302" t="s">
        <v>20</v>
      </c>
      <c r="E1071" s="302" t="s">
        <v>226</v>
      </c>
      <c r="F1071" s="301" t="s">
        <v>80</v>
      </c>
      <c r="G1071" s="301" t="s">
        <v>77</v>
      </c>
      <c r="H1071" s="303">
        <v>0</v>
      </c>
      <c r="I1071" s="303">
        <v>0</v>
      </c>
      <c r="J1071" s="303">
        <v>0</v>
      </c>
      <c r="K1071" s="304">
        <v>0</v>
      </c>
      <c r="L1071" s="303">
        <v>0</v>
      </c>
      <c r="M1071" s="304">
        <v>0</v>
      </c>
    </row>
    <row r="1072" spans="1:13" x14ac:dyDescent="0.35">
      <c r="A1072" s="301">
        <v>2022</v>
      </c>
      <c r="B1072" s="301" t="s">
        <v>86</v>
      </c>
      <c r="C1072" s="301" t="s">
        <v>38</v>
      </c>
      <c r="D1072" s="302" t="s">
        <v>248</v>
      </c>
      <c r="E1072" s="302" t="s">
        <v>226</v>
      </c>
      <c r="F1072" s="301" t="s">
        <v>76</v>
      </c>
      <c r="G1072" s="301" t="s">
        <v>77</v>
      </c>
      <c r="H1072" s="303">
        <v>25515482000</v>
      </c>
      <c r="I1072" s="303">
        <v>25515482000</v>
      </c>
      <c r="J1072" s="303">
        <v>23577147545</v>
      </c>
      <c r="K1072" s="304">
        <f t="shared" ref="K1072:K1114" si="68">+J1072/I1072</f>
        <v>0.92403300650953801</v>
      </c>
      <c r="L1072" s="303">
        <v>23250819017</v>
      </c>
      <c r="M1072" s="304">
        <f t="shared" si="66"/>
        <v>0.91124357427384672</v>
      </c>
    </row>
    <row r="1073" spans="1:13" x14ac:dyDescent="0.35">
      <c r="A1073" s="301">
        <v>2022</v>
      </c>
      <c r="B1073" s="301" t="s">
        <v>86</v>
      </c>
      <c r="C1073" s="301" t="s">
        <v>38</v>
      </c>
      <c r="D1073" s="302" t="s">
        <v>248</v>
      </c>
      <c r="E1073" s="302" t="s">
        <v>226</v>
      </c>
      <c r="F1073" s="301" t="s">
        <v>78</v>
      </c>
      <c r="G1073" s="301" t="s">
        <v>77</v>
      </c>
      <c r="H1073" s="303">
        <v>101548173000</v>
      </c>
      <c r="I1073" s="303">
        <v>98278173000</v>
      </c>
      <c r="J1073" s="303">
        <v>96375329963</v>
      </c>
      <c r="K1073" s="304">
        <f t="shared" si="68"/>
        <v>0.98063819280604658</v>
      </c>
      <c r="L1073" s="303">
        <v>85032512276</v>
      </c>
      <c r="M1073" s="304">
        <f t="shared" si="66"/>
        <v>0.86522276188426905</v>
      </c>
    </row>
    <row r="1074" spans="1:13" x14ac:dyDescent="0.35">
      <c r="A1074" s="301">
        <v>2022</v>
      </c>
      <c r="B1074" s="301" t="s">
        <v>86</v>
      </c>
      <c r="C1074" s="301" t="s">
        <v>39</v>
      </c>
      <c r="D1074" s="302" t="s">
        <v>17</v>
      </c>
      <c r="E1074" s="302" t="s">
        <v>226</v>
      </c>
      <c r="F1074" s="301" t="s">
        <v>76</v>
      </c>
      <c r="G1074" s="301" t="s">
        <v>77</v>
      </c>
      <c r="H1074" s="303">
        <v>29485902000</v>
      </c>
      <c r="I1074" s="303">
        <v>29485902000</v>
      </c>
      <c r="J1074" s="303">
        <v>29253323192</v>
      </c>
      <c r="K1074" s="304">
        <f t="shared" si="68"/>
        <v>0.99211220304537406</v>
      </c>
      <c r="L1074" s="303">
        <v>27654454315</v>
      </c>
      <c r="M1074" s="304">
        <f t="shared" si="66"/>
        <v>0.93788734409413688</v>
      </c>
    </row>
    <row r="1075" spans="1:13" x14ac:dyDescent="0.35">
      <c r="A1075" s="301">
        <v>2022</v>
      </c>
      <c r="B1075" s="301" t="s">
        <v>86</v>
      </c>
      <c r="C1075" s="301" t="s">
        <v>39</v>
      </c>
      <c r="D1075" s="302" t="s">
        <v>17</v>
      </c>
      <c r="E1075" s="302" t="s">
        <v>226</v>
      </c>
      <c r="F1075" s="301" t="s">
        <v>78</v>
      </c>
      <c r="G1075" s="301" t="s">
        <v>77</v>
      </c>
      <c r="H1075" s="303">
        <v>1165673038000</v>
      </c>
      <c r="I1075" s="303">
        <v>1266480095279</v>
      </c>
      <c r="J1075" s="303">
        <v>1228769962373</v>
      </c>
      <c r="K1075" s="304">
        <f t="shared" si="68"/>
        <v>0.97022445670755475</v>
      </c>
      <c r="L1075" s="303">
        <v>1014322052327</v>
      </c>
      <c r="M1075" s="304">
        <f t="shared" si="66"/>
        <v>0.80089853453523829</v>
      </c>
    </row>
    <row r="1076" spans="1:13" x14ac:dyDescent="0.35">
      <c r="A1076" s="301">
        <v>2022</v>
      </c>
      <c r="B1076" s="301" t="s">
        <v>86</v>
      </c>
      <c r="C1076" s="301" t="s">
        <v>40</v>
      </c>
      <c r="D1076" s="302" t="s">
        <v>13</v>
      </c>
      <c r="E1076" s="302" t="s">
        <v>226</v>
      </c>
      <c r="F1076" s="301" t="s">
        <v>76</v>
      </c>
      <c r="G1076" s="301" t="s">
        <v>77</v>
      </c>
      <c r="H1076" s="303">
        <v>12315529000</v>
      </c>
      <c r="I1076" s="303">
        <v>12774940403</v>
      </c>
      <c r="J1076" s="303">
        <v>12624536685</v>
      </c>
      <c r="K1076" s="304">
        <f t="shared" si="68"/>
        <v>0.9882266599095304</v>
      </c>
      <c r="L1076" s="303">
        <v>12414590623</v>
      </c>
      <c r="M1076" s="304">
        <f t="shared" si="66"/>
        <v>0.97179244923010544</v>
      </c>
    </row>
    <row r="1077" spans="1:13" x14ac:dyDescent="0.35">
      <c r="A1077" s="301">
        <v>2022</v>
      </c>
      <c r="B1077" s="301" t="s">
        <v>86</v>
      </c>
      <c r="C1077" s="301" t="s">
        <v>40</v>
      </c>
      <c r="D1077" s="302" t="s">
        <v>13</v>
      </c>
      <c r="E1077" s="302" t="s">
        <v>226</v>
      </c>
      <c r="F1077" s="301" t="s">
        <v>78</v>
      </c>
      <c r="G1077" s="301" t="s">
        <v>77</v>
      </c>
      <c r="H1077" s="303">
        <v>5000000000</v>
      </c>
      <c r="I1077" s="303">
        <v>5000000000</v>
      </c>
      <c r="J1077" s="303">
        <v>4999951684</v>
      </c>
      <c r="K1077" s="304">
        <f t="shared" si="68"/>
        <v>0.99999033680000005</v>
      </c>
      <c r="L1077" s="303">
        <v>4584399496</v>
      </c>
      <c r="M1077" s="304">
        <f t="shared" si="66"/>
        <v>0.91687989920000001</v>
      </c>
    </row>
    <row r="1078" spans="1:13" x14ac:dyDescent="0.35">
      <c r="A1078" s="301">
        <v>2022</v>
      </c>
      <c r="B1078" s="301" t="s">
        <v>86</v>
      </c>
      <c r="C1078" s="301" t="s">
        <v>41</v>
      </c>
      <c r="D1078" s="302" t="s">
        <v>8</v>
      </c>
      <c r="E1078" s="302" t="s">
        <v>226</v>
      </c>
      <c r="F1078" s="301" t="s">
        <v>76</v>
      </c>
      <c r="G1078" s="301" t="s">
        <v>77</v>
      </c>
      <c r="H1078" s="303">
        <v>28826780000</v>
      </c>
      <c r="I1078" s="303">
        <v>29250923113</v>
      </c>
      <c r="J1078" s="303">
        <v>28964675832</v>
      </c>
      <c r="K1078" s="304">
        <f t="shared" si="68"/>
        <v>0.99021407700898223</v>
      </c>
      <c r="L1078" s="303">
        <v>28219213762</v>
      </c>
      <c r="M1078" s="304">
        <f t="shared" si="66"/>
        <v>0.96472899856820327</v>
      </c>
    </row>
    <row r="1079" spans="1:13" x14ac:dyDescent="0.35">
      <c r="A1079" s="301">
        <v>2022</v>
      </c>
      <c r="B1079" s="301" t="s">
        <v>86</v>
      </c>
      <c r="C1079" s="301" t="s">
        <v>41</v>
      </c>
      <c r="D1079" s="302" t="s">
        <v>8</v>
      </c>
      <c r="E1079" s="302" t="s">
        <v>226</v>
      </c>
      <c r="F1079" s="301" t="s">
        <v>78</v>
      </c>
      <c r="G1079" s="301" t="s">
        <v>77</v>
      </c>
      <c r="H1079" s="303">
        <v>161884857000</v>
      </c>
      <c r="I1079" s="303">
        <v>174457253505</v>
      </c>
      <c r="J1079" s="303">
        <v>170579107859</v>
      </c>
      <c r="K1079" s="304">
        <f t="shared" si="68"/>
        <v>0.97777022412032388</v>
      </c>
      <c r="L1079" s="303">
        <v>131665499153</v>
      </c>
      <c r="M1079" s="304">
        <f t="shared" si="66"/>
        <v>0.75471496029958096</v>
      </c>
    </row>
    <row r="1080" spans="1:13" x14ac:dyDescent="0.35">
      <c r="A1080" s="301">
        <v>2022</v>
      </c>
      <c r="B1080" s="301" t="s">
        <v>86</v>
      </c>
      <c r="C1080" s="301" t="s">
        <v>42</v>
      </c>
      <c r="D1080" s="302" t="s">
        <v>14</v>
      </c>
      <c r="E1080" s="302" t="s">
        <v>226</v>
      </c>
      <c r="F1080" s="301" t="s">
        <v>76</v>
      </c>
      <c r="G1080" s="301" t="s">
        <v>77</v>
      </c>
      <c r="H1080" s="303">
        <v>12316161000</v>
      </c>
      <c r="I1080" s="303">
        <v>12316161000</v>
      </c>
      <c r="J1080" s="303">
        <v>12151336109</v>
      </c>
      <c r="K1080" s="304">
        <f t="shared" si="68"/>
        <v>0.9866171860695877</v>
      </c>
      <c r="L1080" s="303">
        <v>11737821410</v>
      </c>
      <c r="M1080" s="304">
        <f t="shared" si="66"/>
        <v>0.95304221908109188</v>
      </c>
    </row>
    <row r="1081" spans="1:13" x14ac:dyDescent="0.35">
      <c r="A1081" s="301">
        <v>2022</v>
      </c>
      <c r="B1081" s="301" t="s">
        <v>86</v>
      </c>
      <c r="C1081" s="301" t="s">
        <v>42</v>
      </c>
      <c r="D1081" s="302" t="s">
        <v>14</v>
      </c>
      <c r="E1081" s="302" t="s">
        <v>226</v>
      </c>
      <c r="F1081" s="301" t="s">
        <v>78</v>
      </c>
      <c r="G1081" s="301" t="s">
        <v>77</v>
      </c>
      <c r="H1081" s="303">
        <v>26549029000</v>
      </c>
      <c r="I1081" s="303">
        <v>27349029000</v>
      </c>
      <c r="J1081" s="303">
        <v>27340264965</v>
      </c>
      <c r="K1081" s="304">
        <f t="shared" si="68"/>
        <v>0.99967954858653296</v>
      </c>
      <c r="L1081" s="303">
        <v>25958607829</v>
      </c>
      <c r="M1081" s="304">
        <f t="shared" si="66"/>
        <v>0.94916012663557447</v>
      </c>
    </row>
    <row r="1082" spans="1:13" x14ac:dyDescent="0.35">
      <c r="A1082" s="301">
        <v>2022</v>
      </c>
      <c r="B1082" s="301" t="s">
        <v>86</v>
      </c>
      <c r="C1082" s="301" t="s">
        <v>43</v>
      </c>
      <c r="D1082" s="302" t="s">
        <v>22</v>
      </c>
      <c r="E1082" s="302" t="s">
        <v>226</v>
      </c>
      <c r="F1082" s="301" t="s">
        <v>76</v>
      </c>
      <c r="G1082" s="301" t="s">
        <v>77</v>
      </c>
      <c r="H1082" s="303">
        <v>80639410000</v>
      </c>
      <c r="I1082" s="303">
        <v>85029410000</v>
      </c>
      <c r="J1082" s="303">
        <v>84220623836</v>
      </c>
      <c r="K1082" s="304">
        <f t="shared" si="68"/>
        <v>0.99048815975554816</v>
      </c>
      <c r="L1082" s="303">
        <v>82657886656</v>
      </c>
      <c r="M1082" s="304">
        <f t="shared" si="66"/>
        <v>0.9721093755207757</v>
      </c>
    </row>
    <row r="1083" spans="1:13" x14ac:dyDescent="0.35">
      <c r="A1083" s="301">
        <v>2022</v>
      </c>
      <c r="B1083" s="301" t="s">
        <v>86</v>
      </c>
      <c r="C1083" s="301" t="s">
        <v>43</v>
      </c>
      <c r="D1083" s="302" t="s">
        <v>22</v>
      </c>
      <c r="E1083" s="302" t="s">
        <v>226</v>
      </c>
      <c r="F1083" s="301" t="s">
        <v>78</v>
      </c>
      <c r="G1083" s="301" t="s">
        <v>77</v>
      </c>
      <c r="H1083" s="303">
        <v>56000000000</v>
      </c>
      <c r="I1083" s="303">
        <v>56000000000</v>
      </c>
      <c r="J1083" s="303">
        <v>55511828129</v>
      </c>
      <c r="K1083" s="304">
        <f t="shared" si="68"/>
        <v>0.99128264516071429</v>
      </c>
      <c r="L1083" s="303">
        <v>39447852233</v>
      </c>
      <c r="M1083" s="304">
        <f t="shared" si="66"/>
        <v>0.70442593273214282</v>
      </c>
    </row>
    <row r="1084" spans="1:13" x14ac:dyDescent="0.35">
      <c r="A1084" s="301">
        <v>2022</v>
      </c>
      <c r="B1084" s="301" t="s">
        <v>86</v>
      </c>
      <c r="C1084" s="301" t="s">
        <v>44</v>
      </c>
      <c r="D1084" s="302" t="s">
        <v>12</v>
      </c>
      <c r="E1084" s="302" t="s">
        <v>226</v>
      </c>
      <c r="F1084" s="301" t="s">
        <v>76</v>
      </c>
      <c r="G1084" s="301" t="s">
        <v>77</v>
      </c>
      <c r="H1084" s="303">
        <v>24642418000</v>
      </c>
      <c r="I1084" s="303">
        <v>24642418000</v>
      </c>
      <c r="J1084" s="303">
        <v>23898515125</v>
      </c>
      <c r="K1084" s="304">
        <f t="shared" si="68"/>
        <v>0.96981209899937582</v>
      </c>
      <c r="L1084" s="303">
        <v>23406460722</v>
      </c>
      <c r="M1084" s="304">
        <f t="shared" si="66"/>
        <v>0.94984431811845738</v>
      </c>
    </row>
    <row r="1085" spans="1:13" x14ac:dyDescent="0.35">
      <c r="A1085" s="301">
        <v>2022</v>
      </c>
      <c r="B1085" s="301" t="s">
        <v>86</v>
      </c>
      <c r="C1085" s="301" t="s">
        <v>44</v>
      </c>
      <c r="D1085" s="302" t="s">
        <v>12</v>
      </c>
      <c r="E1085" s="302" t="s">
        <v>226</v>
      </c>
      <c r="F1085" s="301" t="s">
        <v>78</v>
      </c>
      <c r="G1085" s="301" t="s">
        <v>77</v>
      </c>
      <c r="H1085" s="303">
        <v>9870665000</v>
      </c>
      <c r="I1085" s="303">
        <v>9870665000</v>
      </c>
      <c r="J1085" s="303">
        <v>9755361591</v>
      </c>
      <c r="K1085" s="304">
        <f t="shared" si="68"/>
        <v>0.98831857742107543</v>
      </c>
      <c r="L1085" s="303">
        <v>8420145538</v>
      </c>
      <c r="M1085" s="304">
        <f t="shared" si="66"/>
        <v>0.85304744290278312</v>
      </c>
    </row>
    <row r="1086" spans="1:13" x14ac:dyDescent="0.35">
      <c r="A1086" s="301">
        <v>2022</v>
      </c>
      <c r="B1086" s="301" t="s">
        <v>86</v>
      </c>
      <c r="C1086" s="301" t="s">
        <v>45</v>
      </c>
      <c r="D1086" s="302" t="s">
        <v>22</v>
      </c>
      <c r="E1086" s="302" t="s">
        <v>226</v>
      </c>
      <c r="F1086" s="301" t="s">
        <v>76</v>
      </c>
      <c r="G1086" s="301" t="s">
        <v>77</v>
      </c>
      <c r="H1086" s="303">
        <v>83959257000</v>
      </c>
      <c r="I1086" s="303">
        <v>83959257000</v>
      </c>
      <c r="J1086" s="303">
        <v>82508216053</v>
      </c>
      <c r="K1086" s="304">
        <f t="shared" si="68"/>
        <v>0.98271732029500924</v>
      </c>
      <c r="L1086" s="303">
        <v>79684784612</v>
      </c>
      <c r="M1086" s="304">
        <f t="shared" si="66"/>
        <v>0.9490887301682529</v>
      </c>
    </row>
    <row r="1087" spans="1:13" x14ac:dyDescent="0.35">
      <c r="A1087" s="301">
        <v>2022</v>
      </c>
      <c r="B1087" s="301" t="s">
        <v>86</v>
      </c>
      <c r="C1087" s="301" t="s">
        <v>45</v>
      </c>
      <c r="D1087" s="302" t="s">
        <v>22</v>
      </c>
      <c r="E1087" s="302" t="s">
        <v>226</v>
      </c>
      <c r="F1087" s="301" t="s">
        <v>78</v>
      </c>
      <c r="G1087" s="301" t="s">
        <v>77</v>
      </c>
      <c r="H1087" s="303">
        <v>534627576000</v>
      </c>
      <c r="I1087" s="303">
        <v>482504439548</v>
      </c>
      <c r="J1087" s="303">
        <v>452435605552</v>
      </c>
      <c r="K1087" s="304">
        <f t="shared" si="68"/>
        <v>0.93768174646399549</v>
      </c>
      <c r="L1087" s="303">
        <v>254141904770</v>
      </c>
      <c r="M1087" s="304">
        <f t="shared" si="66"/>
        <v>0.52671412724839339</v>
      </c>
    </row>
    <row r="1088" spans="1:13" x14ac:dyDescent="0.35">
      <c r="A1088" s="301">
        <v>2022</v>
      </c>
      <c r="B1088" s="301" t="s">
        <v>86</v>
      </c>
      <c r="C1088" s="301" t="s">
        <v>46</v>
      </c>
      <c r="D1088" s="302" t="s">
        <v>10</v>
      </c>
      <c r="E1088" s="302" t="s">
        <v>228</v>
      </c>
      <c r="F1088" s="301" t="s">
        <v>76</v>
      </c>
      <c r="G1088" s="301" t="s">
        <v>77</v>
      </c>
      <c r="H1088" s="303">
        <v>15878810000</v>
      </c>
      <c r="I1088" s="303">
        <v>16309727408</v>
      </c>
      <c r="J1088" s="303">
        <v>15716110296</v>
      </c>
      <c r="K1088" s="304">
        <f t="shared" si="68"/>
        <v>0.96360349274085177</v>
      </c>
      <c r="L1088" s="303">
        <v>15381957210</v>
      </c>
      <c r="M1088" s="304">
        <f t="shared" si="66"/>
        <v>0.94311553008881532</v>
      </c>
    </row>
    <row r="1089" spans="1:13" x14ac:dyDescent="0.35">
      <c r="A1089" s="301">
        <v>2022</v>
      </c>
      <c r="B1089" s="301" t="s">
        <v>86</v>
      </c>
      <c r="C1089" s="301" t="s">
        <v>46</v>
      </c>
      <c r="D1089" s="302" t="s">
        <v>10</v>
      </c>
      <c r="E1089" s="302" t="s">
        <v>228</v>
      </c>
      <c r="F1089" s="301" t="s">
        <v>78</v>
      </c>
      <c r="G1089" s="301" t="s">
        <v>77</v>
      </c>
      <c r="H1089" s="303">
        <v>67875722000</v>
      </c>
      <c r="I1089" s="303">
        <v>66132492000</v>
      </c>
      <c r="J1089" s="303">
        <v>57168558486</v>
      </c>
      <c r="K1089" s="304">
        <f t="shared" si="68"/>
        <v>0.86445492612012864</v>
      </c>
      <c r="L1089" s="303">
        <v>42648291882</v>
      </c>
      <c r="M1089" s="304">
        <f t="shared" si="66"/>
        <v>0.64489164996232107</v>
      </c>
    </row>
    <row r="1090" spans="1:13" x14ac:dyDescent="0.35">
      <c r="A1090" s="301">
        <v>2022</v>
      </c>
      <c r="B1090" s="301" t="s">
        <v>86</v>
      </c>
      <c r="C1090" s="301" t="s">
        <v>47</v>
      </c>
      <c r="D1090" s="302" t="s">
        <v>21</v>
      </c>
      <c r="E1090" s="302" t="s">
        <v>228</v>
      </c>
      <c r="F1090" s="301" t="s">
        <v>76</v>
      </c>
      <c r="G1090" s="301" t="s">
        <v>77</v>
      </c>
      <c r="H1090" s="303">
        <v>23016670000</v>
      </c>
      <c r="I1090" s="303">
        <v>23016670000</v>
      </c>
      <c r="J1090" s="303">
        <v>21056073983</v>
      </c>
      <c r="K1090" s="304">
        <f t="shared" si="68"/>
        <v>0.91481843303136379</v>
      </c>
      <c r="L1090" s="303">
        <v>15949582378</v>
      </c>
      <c r="M1090" s="304">
        <f t="shared" si="66"/>
        <v>0.69295785958611733</v>
      </c>
    </row>
    <row r="1091" spans="1:13" x14ac:dyDescent="0.35">
      <c r="A1091" s="301">
        <v>2022</v>
      </c>
      <c r="B1091" s="301" t="s">
        <v>86</v>
      </c>
      <c r="C1091" s="301" t="s">
        <v>47</v>
      </c>
      <c r="D1091" s="302" t="s">
        <v>21</v>
      </c>
      <c r="E1091" s="302" t="s">
        <v>228</v>
      </c>
      <c r="F1091" s="301" t="s">
        <v>78</v>
      </c>
      <c r="G1091" s="301" t="s">
        <v>77</v>
      </c>
      <c r="H1091" s="303">
        <v>3101519433000</v>
      </c>
      <c r="I1091" s="303">
        <v>3549265697000</v>
      </c>
      <c r="J1091" s="303">
        <v>3423113741509</v>
      </c>
      <c r="K1091" s="304">
        <f t="shared" si="68"/>
        <v>0.96445688594189238</v>
      </c>
      <c r="L1091" s="303">
        <v>2999053936809</v>
      </c>
      <c r="M1091" s="304">
        <f t="shared" si="66"/>
        <v>0.84497870625575766</v>
      </c>
    </row>
    <row r="1092" spans="1:13" x14ac:dyDescent="0.35">
      <c r="A1092" s="301">
        <v>2022</v>
      </c>
      <c r="B1092" s="301" t="s">
        <v>86</v>
      </c>
      <c r="C1092" s="301" t="s">
        <v>47</v>
      </c>
      <c r="D1092" s="302" t="s">
        <v>21</v>
      </c>
      <c r="E1092" s="302" t="s">
        <v>228</v>
      </c>
      <c r="F1092" s="301" t="s">
        <v>80</v>
      </c>
      <c r="G1092" s="301" t="s">
        <v>77</v>
      </c>
      <c r="H1092" s="303">
        <v>3236948000</v>
      </c>
      <c r="I1092" s="303">
        <v>3796948000</v>
      </c>
      <c r="J1092" s="303">
        <v>3773768666</v>
      </c>
      <c r="K1092" s="304">
        <f t="shared" si="68"/>
        <v>0.99389527220283236</v>
      </c>
      <c r="L1092" s="303">
        <v>3773768666</v>
      </c>
      <c r="M1092" s="304">
        <f t="shared" ref="M1092:M1130" si="69">+L1092/I1092</f>
        <v>0.99389527220283236</v>
      </c>
    </row>
    <row r="1093" spans="1:13" x14ac:dyDescent="0.35">
      <c r="A1093" s="301">
        <v>2022</v>
      </c>
      <c r="B1093" s="301" t="s">
        <v>86</v>
      </c>
      <c r="C1093" s="301" t="s">
        <v>48</v>
      </c>
      <c r="D1093" s="302" t="s">
        <v>8</v>
      </c>
      <c r="E1093" s="302" t="s">
        <v>228</v>
      </c>
      <c r="F1093" s="301" t="s">
        <v>76</v>
      </c>
      <c r="G1093" s="301" t="s">
        <v>77</v>
      </c>
      <c r="H1093" s="303">
        <v>20174512000</v>
      </c>
      <c r="I1093" s="303">
        <v>20174512000</v>
      </c>
      <c r="J1093" s="303">
        <v>19547621975</v>
      </c>
      <c r="K1093" s="304">
        <f t="shared" si="68"/>
        <v>0.96892663252523781</v>
      </c>
      <c r="L1093" s="303">
        <v>19172060988</v>
      </c>
      <c r="M1093" s="304">
        <f t="shared" si="69"/>
        <v>0.95031101560226094</v>
      </c>
    </row>
    <row r="1094" spans="1:13" x14ac:dyDescent="0.35">
      <c r="A1094" s="301">
        <v>2022</v>
      </c>
      <c r="B1094" s="301" t="s">
        <v>86</v>
      </c>
      <c r="C1094" s="301" t="s">
        <v>48</v>
      </c>
      <c r="D1094" s="302" t="s">
        <v>8</v>
      </c>
      <c r="E1094" s="302" t="s">
        <v>228</v>
      </c>
      <c r="F1094" s="301" t="s">
        <v>78</v>
      </c>
      <c r="G1094" s="301" t="s">
        <v>77</v>
      </c>
      <c r="H1094" s="303">
        <v>27341974000</v>
      </c>
      <c r="I1094" s="303">
        <v>29341974000</v>
      </c>
      <c r="J1094" s="303">
        <v>28508985865</v>
      </c>
      <c r="K1094" s="304">
        <f t="shared" si="68"/>
        <v>0.97161103970032825</v>
      </c>
      <c r="L1094" s="303">
        <v>21558889851</v>
      </c>
      <c r="M1094" s="304">
        <f t="shared" si="69"/>
        <v>0.7347457213001416</v>
      </c>
    </row>
    <row r="1095" spans="1:13" x14ac:dyDescent="0.35">
      <c r="A1095" s="301">
        <v>2022</v>
      </c>
      <c r="B1095" s="301" t="s">
        <v>86</v>
      </c>
      <c r="C1095" s="301" t="s">
        <v>49</v>
      </c>
      <c r="D1095" s="302" t="s">
        <v>18</v>
      </c>
      <c r="E1095" s="302" t="s">
        <v>228</v>
      </c>
      <c r="F1095" s="301" t="s">
        <v>76</v>
      </c>
      <c r="G1095" s="301" t="s">
        <v>77</v>
      </c>
      <c r="H1095" s="303">
        <v>89065956000</v>
      </c>
      <c r="I1095" s="303">
        <v>89065956000</v>
      </c>
      <c r="J1095" s="303">
        <v>78245506045</v>
      </c>
      <c r="K1095" s="304">
        <f t="shared" si="68"/>
        <v>0.87851194282358569</v>
      </c>
      <c r="L1095" s="303">
        <v>74468037676</v>
      </c>
      <c r="M1095" s="304">
        <f t="shared" si="69"/>
        <v>0.83609990865645678</v>
      </c>
    </row>
    <row r="1096" spans="1:13" x14ac:dyDescent="0.35">
      <c r="A1096" s="301">
        <v>2022</v>
      </c>
      <c r="B1096" s="301" t="s">
        <v>86</v>
      </c>
      <c r="C1096" s="301" t="s">
        <v>49</v>
      </c>
      <c r="D1096" s="302" t="s">
        <v>18</v>
      </c>
      <c r="E1096" s="302" t="s">
        <v>228</v>
      </c>
      <c r="F1096" s="301" t="s">
        <v>79</v>
      </c>
      <c r="G1096" s="301" t="s">
        <v>77</v>
      </c>
      <c r="H1096" s="303">
        <v>0</v>
      </c>
      <c r="I1096" s="303">
        <v>0</v>
      </c>
      <c r="J1096" s="303">
        <v>0</v>
      </c>
      <c r="K1096" s="304">
        <v>0</v>
      </c>
      <c r="L1096" s="303">
        <v>0</v>
      </c>
      <c r="M1096" s="304">
        <v>0</v>
      </c>
    </row>
    <row r="1097" spans="1:13" x14ac:dyDescent="0.35">
      <c r="A1097" s="301">
        <v>2022</v>
      </c>
      <c r="B1097" s="301" t="s">
        <v>86</v>
      </c>
      <c r="C1097" s="301" t="s">
        <v>49</v>
      </c>
      <c r="D1097" s="302" t="s">
        <v>18</v>
      </c>
      <c r="E1097" s="302" t="s">
        <v>228</v>
      </c>
      <c r="F1097" s="301" t="s">
        <v>78</v>
      </c>
      <c r="G1097" s="301" t="s">
        <v>77</v>
      </c>
      <c r="H1097" s="303">
        <v>2743836631000</v>
      </c>
      <c r="I1097" s="303">
        <v>2327173382422</v>
      </c>
      <c r="J1097" s="303">
        <v>1693937084605</v>
      </c>
      <c r="K1097" s="304">
        <f t="shared" si="68"/>
        <v>0.72789466285577709</v>
      </c>
      <c r="L1097" s="303">
        <v>574602289503</v>
      </c>
      <c r="M1097" s="304">
        <f t="shared" si="69"/>
        <v>0.24690996117572644</v>
      </c>
    </row>
    <row r="1098" spans="1:13" x14ac:dyDescent="0.35">
      <c r="A1098" s="301">
        <v>2022</v>
      </c>
      <c r="B1098" s="301" t="s">
        <v>86</v>
      </c>
      <c r="C1098" s="301" t="s">
        <v>49</v>
      </c>
      <c r="D1098" s="302" t="s">
        <v>18</v>
      </c>
      <c r="E1098" s="302" t="s">
        <v>228</v>
      </c>
      <c r="F1098" s="301" t="s">
        <v>80</v>
      </c>
      <c r="G1098" s="301" t="s">
        <v>77</v>
      </c>
      <c r="H1098" s="303">
        <v>15000000000</v>
      </c>
      <c r="I1098" s="303">
        <v>8010653454</v>
      </c>
      <c r="J1098" s="303">
        <v>7710653454</v>
      </c>
      <c r="K1098" s="304">
        <f t="shared" si="68"/>
        <v>0.96254987165245554</v>
      </c>
      <c r="L1098" s="303">
        <v>7710653454</v>
      </c>
      <c r="M1098" s="304">
        <f t="shared" si="69"/>
        <v>0.96254987165245554</v>
      </c>
    </row>
    <row r="1099" spans="1:13" x14ac:dyDescent="0.35">
      <c r="A1099" s="301">
        <v>2022</v>
      </c>
      <c r="B1099" s="301" t="s">
        <v>86</v>
      </c>
      <c r="C1099" s="301" t="s">
        <v>50</v>
      </c>
      <c r="D1099" s="302" t="s">
        <v>16</v>
      </c>
      <c r="E1099" s="302" t="s">
        <v>228</v>
      </c>
      <c r="F1099" s="301" t="s">
        <v>76</v>
      </c>
      <c r="G1099" s="301" t="s">
        <v>77</v>
      </c>
      <c r="H1099" s="303">
        <v>560617848000</v>
      </c>
      <c r="I1099" s="303">
        <v>661428762833</v>
      </c>
      <c r="J1099" s="303">
        <v>655182941424</v>
      </c>
      <c r="K1099" s="304">
        <f t="shared" si="68"/>
        <v>0.9905570761963115</v>
      </c>
      <c r="L1099" s="303">
        <v>654508011785</v>
      </c>
      <c r="M1099" s="304">
        <f t="shared" si="69"/>
        <v>0.98953666451038902</v>
      </c>
    </row>
    <row r="1100" spans="1:13" x14ac:dyDescent="0.35">
      <c r="A1100" s="301">
        <v>2022</v>
      </c>
      <c r="B1100" s="301" t="s">
        <v>86</v>
      </c>
      <c r="C1100" s="301" t="s">
        <v>50</v>
      </c>
      <c r="D1100" s="302" t="s">
        <v>16</v>
      </c>
      <c r="E1100" s="302" t="s">
        <v>228</v>
      </c>
      <c r="F1100" s="301" t="s">
        <v>79</v>
      </c>
      <c r="G1100" s="301" t="s">
        <v>77</v>
      </c>
      <c r="H1100" s="303">
        <v>120239514000</v>
      </c>
      <c r="I1100" s="303">
        <v>190821820000</v>
      </c>
      <c r="J1100" s="303">
        <v>188498321000</v>
      </c>
      <c r="K1100" s="304">
        <f>+J1100/I1100</f>
        <v>0.98782372477109803</v>
      </c>
      <c r="L1100" s="303">
        <v>188498321000</v>
      </c>
      <c r="M1100" s="304">
        <f t="shared" si="69"/>
        <v>0.98782372477109803</v>
      </c>
    </row>
    <row r="1101" spans="1:13" x14ac:dyDescent="0.35">
      <c r="A1101" s="301">
        <v>2022</v>
      </c>
      <c r="B1101" s="301" t="s">
        <v>86</v>
      </c>
      <c r="C1101" s="301" t="s">
        <v>50</v>
      </c>
      <c r="D1101" s="302" t="s">
        <v>16</v>
      </c>
      <c r="E1101" s="302" t="s">
        <v>228</v>
      </c>
      <c r="F1101" s="301" t="s">
        <v>78</v>
      </c>
      <c r="G1101" s="301" t="s">
        <v>77</v>
      </c>
      <c r="H1101" s="303">
        <v>5242940000</v>
      </c>
      <c r="I1101" s="303">
        <v>5242940000</v>
      </c>
      <c r="J1101" s="303">
        <v>5238003413</v>
      </c>
      <c r="K1101" s="304">
        <f t="shared" si="68"/>
        <v>0.99905843152887497</v>
      </c>
      <c r="L1101" s="303">
        <v>5177147078</v>
      </c>
      <c r="M1101" s="304">
        <f t="shared" si="69"/>
        <v>0.98745113962776609</v>
      </c>
    </row>
    <row r="1102" spans="1:13" x14ac:dyDescent="0.35">
      <c r="A1102" s="301">
        <v>2022</v>
      </c>
      <c r="B1102" s="301" t="s">
        <v>86</v>
      </c>
      <c r="C1102" s="301" t="s">
        <v>51</v>
      </c>
      <c r="D1102" s="302" t="s">
        <v>15</v>
      </c>
      <c r="E1102" s="302" t="s">
        <v>228</v>
      </c>
      <c r="F1102" s="301" t="s">
        <v>76</v>
      </c>
      <c r="G1102" s="301" t="s">
        <v>77</v>
      </c>
      <c r="H1102" s="303">
        <v>11998239000</v>
      </c>
      <c r="I1102" s="303">
        <v>11998239000</v>
      </c>
      <c r="J1102" s="303">
        <v>11802889443</v>
      </c>
      <c r="K1102" s="304">
        <f t="shared" si="68"/>
        <v>0.98371848093707748</v>
      </c>
      <c r="L1102" s="303">
        <v>11492233586</v>
      </c>
      <c r="M1102" s="304">
        <f t="shared" si="69"/>
        <v>0.9578266932338988</v>
      </c>
    </row>
    <row r="1103" spans="1:13" x14ac:dyDescent="0.35">
      <c r="A1103" s="301">
        <v>2022</v>
      </c>
      <c r="B1103" s="301" t="s">
        <v>86</v>
      </c>
      <c r="C1103" s="301" t="s">
        <v>51</v>
      </c>
      <c r="D1103" s="302" t="s">
        <v>15</v>
      </c>
      <c r="E1103" s="302" t="s">
        <v>228</v>
      </c>
      <c r="F1103" s="301" t="s">
        <v>78</v>
      </c>
      <c r="G1103" s="301" t="s">
        <v>77</v>
      </c>
      <c r="H1103" s="303">
        <v>93563653000</v>
      </c>
      <c r="I1103" s="303">
        <v>93563653000</v>
      </c>
      <c r="J1103" s="303">
        <v>92813228541</v>
      </c>
      <c r="K1103" s="304">
        <f t="shared" si="68"/>
        <v>0.99197953013869611</v>
      </c>
      <c r="L1103" s="303">
        <v>72778739432</v>
      </c>
      <c r="M1103" s="304">
        <f t="shared" si="69"/>
        <v>0.77785269277590097</v>
      </c>
    </row>
    <row r="1104" spans="1:13" x14ac:dyDescent="0.35">
      <c r="A1104" s="301">
        <v>2022</v>
      </c>
      <c r="B1104" s="301" t="s">
        <v>86</v>
      </c>
      <c r="C1104" s="301" t="s">
        <v>52</v>
      </c>
      <c r="D1104" s="302" t="s">
        <v>9</v>
      </c>
      <c r="E1104" s="302" t="s">
        <v>228</v>
      </c>
      <c r="F1104" s="301" t="s">
        <v>76</v>
      </c>
      <c r="G1104" s="301" t="s">
        <v>77</v>
      </c>
      <c r="H1104" s="303">
        <v>38558138000</v>
      </c>
      <c r="I1104" s="303">
        <v>38558138000</v>
      </c>
      <c r="J1104" s="303">
        <v>37778016078</v>
      </c>
      <c r="K1104" s="304">
        <f t="shared" si="68"/>
        <v>0.9797676453671077</v>
      </c>
      <c r="L1104" s="303">
        <v>35712803893</v>
      </c>
      <c r="M1104" s="304">
        <f t="shared" si="69"/>
        <v>0.92620665170605487</v>
      </c>
    </row>
    <row r="1105" spans="1:13" x14ac:dyDescent="0.35">
      <c r="A1105" s="301">
        <v>2022</v>
      </c>
      <c r="B1105" s="301" t="s">
        <v>86</v>
      </c>
      <c r="C1105" s="301" t="s">
        <v>52</v>
      </c>
      <c r="D1105" s="302" t="s">
        <v>9</v>
      </c>
      <c r="E1105" s="302" t="s">
        <v>228</v>
      </c>
      <c r="F1105" s="301" t="s">
        <v>79</v>
      </c>
      <c r="G1105" s="301" t="s">
        <v>77</v>
      </c>
      <c r="H1105" s="303">
        <v>0</v>
      </c>
      <c r="I1105" s="303">
        <v>0</v>
      </c>
      <c r="J1105" s="303">
        <v>0</v>
      </c>
      <c r="K1105" s="304">
        <v>0</v>
      </c>
      <c r="L1105" s="303">
        <v>0</v>
      </c>
      <c r="M1105" s="304">
        <v>0</v>
      </c>
    </row>
    <row r="1106" spans="1:13" x14ac:dyDescent="0.35">
      <c r="A1106" s="301">
        <v>2022</v>
      </c>
      <c r="B1106" s="301" t="s">
        <v>86</v>
      </c>
      <c r="C1106" s="301" t="s">
        <v>52</v>
      </c>
      <c r="D1106" s="302" t="s">
        <v>9</v>
      </c>
      <c r="E1106" s="302" t="s">
        <v>228</v>
      </c>
      <c r="F1106" s="301" t="s">
        <v>78</v>
      </c>
      <c r="G1106" s="301" t="s">
        <v>77</v>
      </c>
      <c r="H1106" s="303">
        <v>387081783000</v>
      </c>
      <c r="I1106" s="303">
        <v>416568009717</v>
      </c>
      <c r="J1106" s="303">
        <v>412385203003</v>
      </c>
      <c r="K1106" s="304">
        <f t="shared" si="68"/>
        <v>0.98995888638486274</v>
      </c>
      <c r="L1106" s="303">
        <v>243044206554</v>
      </c>
      <c r="M1106" s="304">
        <f t="shared" si="69"/>
        <v>0.5834442417196527</v>
      </c>
    </row>
    <row r="1107" spans="1:13" x14ac:dyDescent="0.35">
      <c r="A1107" s="301">
        <v>2022</v>
      </c>
      <c r="B1107" s="301" t="s">
        <v>86</v>
      </c>
      <c r="C1107" s="301" t="s">
        <v>53</v>
      </c>
      <c r="D1107" s="302" t="s">
        <v>9</v>
      </c>
      <c r="E1107" s="302" t="s">
        <v>228</v>
      </c>
      <c r="F1107" s="301" t="s">
        <v>76</v>
      </c>
      <c r="G1107" s="301" t="s">
        <v>77</v>
      </c>
      <c r="H1107" s="303">
        <v>7193402000</v>
      </c>
      <c r="I1107" s="303">
        <v>7193402000</v>
      </c>
      <c r="J1107" s="303">
        <v>6984049236</v>
      </c>
      <c r="K1107" s="304">
        <f t="shared" si="68"/>
        <v>0.97089655715056655</v>
      </c>
      <c r="L1107" s="303">
        <v>6639358758</v>
      </c>
      <c r="M1107" s="304">
        <f t="shared" si="69"/>
        <v>0.92297896850474925</v>
      </c>
    </row>
    <row r="1108" spans="1:13" x14ac:dyDescent="0.35">
      <c r="A1108" s="301">
        <v>2022</v>
      </c>
      <c r="B1108" s="301" t="s">
        <v>86</v>
      </c>
      <c r="C1108" s="301" t="s">
        <v>53</v>
      </c>
      <c r="D1108" s="302" t="s">
        <v>9</v>
      </c>
      <c r="E1108" s="302" t="s">
        <v>228</v>
      </c>
      <c r="F1108" s="301" t="s">
        <v>78</v>
      </c>
      <c r="G1108" s="301" t="s">
        <v>77</v>
      </c>
      <c r="H1108" s="303">
        <v>27345104000</v>
      </c>
      <c r="I1108" s="303">
        <v>29868831829</v>
      </c>
      <c r="J1108" s="303">
        <v>28489536885</v>
      </c>
      <c r="K1108" s="304">
        <f t="shared" si="68"/>
        <v>0.95382159731266003</v>
      </c>
      <c r="L1108" s="303">
        <v>24769523706</v>
      </c>
      <c r="M1108" s="304">
        <f t="shared" si="69"/>
        <v>0.82927661342118431</v>
      </c>
    </row>
    <row r="1109" spans="1:13" x14ac:dyDescent="0.35">
      <c r="A1109" s="301">
        <v>2022</v>
      </c>
      <c r="B1109" s="301" t="s">
        <v>86</v>
      </c>
      <c r="C1109" s="301" t="s">
        <v>54</v>
      </c>
      <c r="D1109" s="302" t="s">
        <v>17</v>
      </c>
      <c r="E1109" s="302" t="s">
        <v>228</v>
      </c>
      <c r="F1109" s="301" t="s">
        <v>76</v>
      </c>
      <c r="G1109" s="301" t="s">
        <v>77</v>
      </c>
      <c r="H1109" s="303">
        <v>21296583000</v>
      </c>
      <c r="I1109" s="303">
        <v>21296583000</v>
      </c>
      <c r="J1109" s="303">
        <v>19330535881</v>
      </c>
      <c r="K1109" s="304">
        <f t="shared" si="68"/>
        <v>0.90768250855078492</v>
      </c>
      <c r="L1109" s="303">
        <v>18558514165</v>
      </c>
      <c r="M1109" s="304">
        <f t="shared" si="69"/>
        <v>0.87143154209292639</v>
      </c>
    </row>
    <row r="1110" spans="1:13" x14ac:dyDescent="0.35">
      <c r="A1110" s="301">
        <v>2022</v>
      </c>
      <c r="B1110" s="301" t="s">
        <v>86</v>
      </c>
      <c r="C1110" s="301" t="s">
        <v>54</v>
      </c>
      <c r="D1110" s="302" t="s">
        <v>17</v>
      </c>
      <c r="E1110" s="302" t="s">
        <v>228</v>
      </c>
      <c r="F1110" s="301" t="s">
        <v>78</v>
      </c>
      <c r="G1110" s="301" t="s">
        <v>77</v>
      </c>
      <c r="H1110" s="303">
        <v>98965706000</v>
      </c>
      <c r="I1110" s="303">
        <v>100828936876</v>
      </c>
      <c r="J1110" s="303">
        <v>99973226922</v>
      </c>
      <c r="K1110" s="304">
        <f t="shared" si="68"/>
        <v>0.99151325025818371</v>
      </c>
      <c r="L1110" s="303">
        <v>87519027490</v>
      </c>
      <c r="M1110" s="304">
        <f t="shared" si="69"/>
        <v>0.86799514307714454</v>
      </c>
    </row>
    <row r="1111" spans="1:13" x14ac:dyDescent="0.35">
      <c r="A1111" s="301">
        <v>2022</v>
      </c>
      <c r="B1111" s="301" t="s">
        <v>86</v>
      </c>
      <c r="C1111" s="301" t="s">
        <v>55</v>
      </c>
      <c r="D1111" s="302" t="s">
        <v>9</v>
      </c>
      <c r="E1111" s="302" t="s">
        <v>228</v>
      </c>
      <c r="F1111" s="301" t="s">
        <v>76</v>
      </c>
      <c r="G1111" s="301" t="s">
        <v>77</v>
      </c>
      <c r="H1111" s="303">
        <v>5287899000</v>
      </c>
      <c r="I1111" s="303">
        <v>5504638512</v>
      </c>
      <c r="J1111" s="303">
        <v>5449329691</v>
      </c>
      <c r="K1111" s="304">
        <f t="shared" si="68"/>
        <v>0.98995232459326299</v>
      </c>
      <c r="L1111" s="303">
        <v>5190718863</v>
      </c>
      <c r="M1111" s="304">
        <f t="shared" si="69"/>
        <v>0.94297179581989599</v>
      </c>
    </row>
    <row r="1112" spans="1:13" x14ac:dyDescent="0.35">
      <c r="A1112" s="301">
        <v>2022</v>
      </c>
      <c r="B1112" s="301" t="s">
        <v>86</v>
      </c>
      <c r="C1112" s="301" t="s">
        <v>55</v>
      </c>
      <c r="D1112" s="302" t="s">
        <v>9</v>
      </c>
      <c r="E1112" s="302" t="s">
        <v>228</v>
      </c>
      <c r="F1112" s="301" t="s">
        <v>78</v>
      </c>
      <c r="G1112" s="301" t="s">
        <v>77</v>
      </c>
      <c r="H1112" s="303">
        <v>15562917000</v>
      </c>
      <c r="I1112" s="303">
        <v>16106690915</v>
      </c>
      <c r="J1112" s="303">
        <v>15897557004</v>
      </c>
      <c r="K1112" s="304">
        <f t="shared" si="68"/>
        <v>0.9870157121593961</v>
      </c>
      <c r="L1112" s="303">
        <v>11988350482</v>
      </c>
      <c r="M1112" s="304">
        <f t="shared" si="69"/>
        <v>0.74430871898307616</v>
      </c>
    </row>
    <row r="1113" spans="1:13" x14ac:dyDescent="0.35">
      <c r="A1113" s="301">
        <v>2022</v>
      </c>
      <c r="B1113" s="301" t="s">
        <v>86</v>
      </c>
      <c r="C1113" s="301" t="s">
        <v>56</v>
      </c>
      <c r="D1113" s="302" t="s">
        <v>9</v>
      </c>
      <c r="E1113" s="302" t="s">
        <v>228</v>
      </c>
      <c r="F1113" s="301" t="s">
        <v>76</v>
      </c>
      <c r="G1113" s="301" t="s">
        <v>77</v>
      </c>
      <c r="H1113" s="303">
        <v>32915918000</v>
      </c>
      <c r="I1113" s="303">
        <v>32915918000</v>
      </c>
      <c r="J1113" s="303">
        <v>31870215788</v>
      </c>
      <c r="K1113" s="304">
        <f t="shared" si="68"/>
        <v>0.96823110897286835</v>
      </c>
      <c r="L1113" s="303">
        <v>31442212605</v>
      </c>
      <c r="M1113" s="304">
        <f t="shared" si="69"/>
        <v>0.95522818488610894</v>
      </c>
    </row>
    <row r="1114" spans="1:13" x14ac:dyDescent="0.35">
      <c r="A1114" s="301">
        <v>2022</v>
      </c>
      <c r="B1114" s="301" t="s">
        <v>86</v>
      </c>
      <c r="C1114" s="301" t="s">
        <v>56</v>
      </c>
      <c r="D1114" s="302" t="s">
        <v>9</v>
      </c>
      <c r="E1114" s="302" t="s">
        <v>228</v>
      </c>
      <c r="F1114" s="301" t="s">
        <v>78</v>
      </c>
      <c r="G1114" s="301" t="s">
        <v>77</v>
      </c>
      <c r="H1114" s="303">
        <v>32344060000</v>
      </c>
      <c r="I1114" s="303">
        <v>34027520199</v>
      </c>
      <c r="J1114" s="303">
        <v>33378543004</v>
      </c>
      <c r="K1114" s="304">
        <f t="shared" si="68"/>
        <v>0.98092787275697302</v>
      </c>
      <c r="L1114" s="303">
        <v>30153752237</v>
      </c>
      <c r="M1114" s="304">
        <f t="shared" si="69"/>
        <v>0.8861577940635873</v>
      </c>
    </row>
    <row r="1115" spans="1:13" x14ac:dyDescent="0.35">
      <c r="A1115" s="301">
        <v>2022</v>
      </c>
      <c r="B1115" s="301" t="s">
        <v>86</v>
      </c>
      <c r="C1115" s="301" t="s">
        <v>57</v>
      </c>
      <c r="D1115" s="302" t="s">
        <v>22</v>
      </c>
      <c r="E1115" s="302" t="s">
        <v>228</v>
      </c>
      <c r="F1115" s="301" t="s">
        <v>76</v>
      </c>
      <c r="G1115" s="301" t="s">
        <v>77</v>
      </c>
      <c r="H1115" s="303">
        <v>0</v>
      </c>
      <c r="I1115" s="303">
        <v>0</v>
      </c>
      <c r="J1115" s="303">
        <v>0</v>
      </c>
      <c r="K1115" s="304">
        <v>0</v>
      </c>
      <c r="L1115" s="303">
        <v>0</v>
      </c>
      <c r="M1115" s="304">
        <v>0</v>
      </c>
    </row>
    <row r="1116" spans="1:13" x14ac:dyDescent="0.35">
      <c r="A1116" s="301">
        <v>2022</v>
      </c>
      <c r="B1116" s="301" t="s">
        <v>86</v>
      </c>
      <c r="C1116" s="301" t="s">
        <v>57</v>
      </c>
      <c r="D1116" s="302" t="s">
        <v>22</v>
      </c>
      <c r="E1116" s="302" t="s">
        <v>228</v>
      </c>
      <c r="F1116" s="301" t="s">
        <v>79</v>
      </c>
      <c r="G1116" s="301" t="s">
        <v>77</v>
      </c>
      <c r="H1116" s="303">
        <v>0</v>
      </c>
      <c r="I1116" s="303">
        <v>0</v>
      </c>
      <c r="J1116" s="303">
        <v>0</v>
      </c>
      <c r="K1116" s="304">
        <v>0</v>
      </c>
      <c r="L1116" s="303">
        <v>0</v>
      </c>
      <c r="M1116" s="304">
        <v>0</v>
      </c>
    </row>
    <row r="1117" spans="1:13" x14ac:dyDescent="0.35">
      <c r="A1117" s="301">
        <v>2022</v>
      </c>
      <c r="B1117" s="301" t="s">
        <v>86</v>
      </c>
      <c r="C1117" s="301" t="s">
        <v>57</v>
      </c>
      <c r="D1117" s="302" t="s">
        <v>22</v>
      </c>
      <c r="E1117" s="302" t="s">
        <v>228</v>
      </c>
      <c r="F1117" s="301" t="s">
        <v>78</v>
      </c>
      <c r="G1117" s="301" t="s">
        <v>77</v>
      </c>
      <c r="H1117" s="303">
        <v>0</v>
      </c>
      <c r="I1117" s="303">
        <v>0</v>
      </c>
      <c r="J1117" s="303">
        <v>0</v>
      </c>
      <c r="K1117" s="304">
        <v>0</v>
      </c>
      <c r="L1117" s="303">
        <v>0</v>
      </c>
      <c r="M1117" s="304">
        <v>0</v>
      </c>
    </row>
    <row r="1118" spans="1:13" x14ac:dyDescent="0.35">
      <c r="A1118" s="301">
        <v>2022</v>
      </c>
      <c r="B1118" s="301" t="s">
        <v>86</v>
      </c>
      <c r="C1118" s="301" t="s">
        <v>58</v>
      </c>
      <c r="D1118" s="302" t="s">
        <v>8</v>
      </c>
      <c r="E1118" s="302" t="s">
        <v>228</v>
      </c>
      <c r="F1118" s="301" t="s">
        <v>76</v>
      </c>
      <c r="G1118" s="301" t="s">
        <v>77</v>
      </c>
      <c r="H1118" s="303">
        <v>8318831000</v>
      </c>
      <c r="I1118" s="303">
        <v>8640588000</v>
      </c>
      <c r="J1118" s="303">
        <v>8516595801</v>
      </c>
      <c r="K1118" s="304">
        <f t="shared" ref="K1118:K1138" si="70">+J1118/I1118</f>
        <v>0.98565002763700804</v>
      </c>
      <c r="L1118" s="303">
        <v>8221243933</v>
      </c>
      <c r="M1118" s="304">
        <f t="shared" si="69"/>
        <v>0.95146810992492636</v>
      </c>
    </row>
    <row r="1119" spans="1:13" x14ac:dyDescent="0.35">
      <c r="A1119" s="301">
        <v>2022</v>
      </c>
      <c r="B1119" s="301" t="s">
        <v>86</v>
      </c>
      <c r="C1119" s="301" t="s">
        <v>58</v>
      </c>
      <c r="D1119" s="302" t="s">
        <v>8</v>
      </c>
      <c r="E1119" s="302" t="s">
        <v>228</v>
      </c>
      <c r="F1119" s="301" t="s">
        <v>78</v>
      </c>
      <c r="G1119" s="301" t="s">
        <v>77</v>
      </c>
      <c r="H1119" s="303">
        <v>50324610000</v>
      </c>
      <c r="I1119" s="303">
        <v>59902081926</v>
      </c>
      <c r="J1119" s="303">
        <v>54559168210</v>
      </c>
      <c r="K1119" s="304">
        <f t="shared" si="70"/>
        <v>0.91080587611962527</v>
      </c>
      <c r="L1119" s="303">
        <v>48241494387</v>
      </c>
      <c r="M1119" s="304">
        <f t="shared" si="69"/>
        <v>0.80533919416348665</v>
      </c>
    </row>
    <row r="1120" spans="1:13" x14ac:dyDescent="0.35">
      <c r="A1120" s="301">
        <v>2022</v>
      </c>
      <c r="B1120" s="301" t="s">
        <v>86</v>
      </c>
      <c r="C1120" s="301" t="s">
        <v>59</v>
      </c>
      <c r="D1120" s="302" t="s">
        <v>11</v>
      </c>
      <c r="E1120" s="302" t="s">
        <v>228</v>
      </c>
      <c r="F1120" s="301" t="s">
        <v>76</v>
      </c>
      <c r="G1120" s="301" t="s">
        <v>77</v>
      </c>
      <c r="H1120" s="303">
        <v>6734280000</v>
      </c>
      <c r="I1120" s="303">
        <v>6966280000</v>
      </c>
      <c r="J1120" s="303">
        <v>6663419142</v>
      </c>
      <c r="K1120" s="304">
        <f t="shared" si="70"/>
        <v>0.95652473658825088</v>
      </c>
      <c r="L1120" s="303">
        <v>6536774698</v>
      </c>
      <c r="M1120" s="304">
        <f t="shared" si="69"/>
        <v>0.93834509924952769</v>
      </c>
    </row>
    <row r="1121" spans="1:13" x14ac:dyDescent="0.35">
      <c r="A1121" s="301">
        <v>2022</v>
      </c>
      <c r="B1121" s="301" t="s">
        <v>86</v>
      </c>
      <c r="C1121" s="301" t="s">
        <v>59</v>
      </c>
      <c r="D1121" s="302" t="s">
        <v>11</v>
      </c>
      <c r="E1121" s="302" t="s">
        <v>228</v>
      </c>
      <c r="F1121" s="301" t="s">
        <v>78</v>
      </c>
      <c r="G1121" s="301" t="s">
        <v>77</v>
      </c>
      <c r="H1121" s="303">
        <v>5875120000</v>
      </c>
      <c r="I1121" s="303">
        <v>6054790927</v>
      </c>
      <c r="J1121" s="303">
        <v>5972448048</v>
      </c>
      <c r="K1121" s="304">
        <f t="shared" si="70"/>
        <v>0.98640037616611831</v>
      </c>
      <c r="L1121" s="303">
        <v>5295823724</v>
      </c>
      <c r="M1121" s="304">
        <f t="shared" si="69"/>
        <v>0.87465013868347563</v>
      </c>
    </row>
    <row r="1122" spans="1:13" x14ac:dyDescent="0.35">
      <c r="A1122" s="301">
        <v>2022</v>
      </c>
      <c r="B1122" s="301" t="s">
        <v>86</v>
      </c>
      <c r="C1122" s="301" t="s">
        <v>60</v>
      </c>
      <c r="D1122" s="302" t="s">
        <v>14</v>
      </c>
      <c r="E1122" s="302" t="s">
        <v>228</v>
      </c>
      <c r="F1122" s="301" t="s">
        <v>76</v>
      </c>
      <c r="G1122" s="301" t="s">
        <v>77</v>
      </c>
      <c r="H1122" s="303">
        <v>16095123000</v>
      </c>
      <c r="I1122" s="303">
        <v>16095123000</v>
      </c>
      <c r="J1122" s="303">
        <v>15798439352</v>
      </c>
      <c r="K1122" s="304">
        <f t="shared" si="70"/>
        <v>0.98156686047071529</v>
      </c>
      <c r="L1122" s="303">
        <v>15087397071</v>
      </c>
      <c r="M1122" s="304">
        <f t="shared" si="69"/>
        <v>0.93738936142333307</v>
      </c>
    </row>
    <row r="1123" spans="1:13" x14ac:dyDescent="0.35">
      <c r="A1123" s="301">
        <v>2022</v>
      </c>
      <c r="B1123" s="301" t="s">
        <v>86</v>
      </c>
      <c r="C1123" s="301" t="s">
        <v>60</v>
      </c>
      <c r="D1123" s="302" t="s">
        <v>14</v>
      </c>
      <c r="E1123" s="302" t="s">
        <v>228</v>
      </c>
      <c r="F1123" s="301" t="s">
        <v>78</v>
      </c>
      <c r="G1123" s="301" t="s">
        <v>77</v>
      </c>
      <c r="H1123" s="303">
        <v>23530651000</v>
      </c>
      <c r="I1123" s="303">
        <v>26465094633</v>
      </c>
      <c r="J1123" s="303">
        <v>25649159898</v>
      </c>
      <c r="K1123" s="304">
        <f t="shared" si="70"/>
        <v>0.96916940043801736</v>
      </c>
      <c r="L1123" s="303">
        <v>21296449102</v>
      </c>
      <c r="M1123" s="304">
        <f t="shared" si="69"/>
        <v>0.80469952582164261</v>
      </c>
    </row>
    <row r="1124" spans="1:13" x14ac:dyDescent="0.35">
      <c r="A1124" s="301">
        <v>2022</v>
      </c>
      <c r="B1124" s="301" t="s">
        <v>86</v>
      </c>
      <c r="C1124" s="301" t="s">
        <v>61</v>
      </c>
      <c r="D1124" s="302" t="s">
        <v>10</v>
      </c>
      <c r="E1124" s="302" t="s">
        <v>228</v>
      </c>
      <c r="F1124" s="301" t="s">
        <v>76</v>
      </c>
      <c r="G1124" s="301" t="s">
        <v>77</v>
      </c>
      <c r="H1124" s="303">
        <v>9281530000</v>
      </c>
      <c r="I1124" s="303">
        <v>9281530000</v>
      </c>
      <c r="J1124" s="303">
        <v>8799587681</v>
      </c>
      <c r="K1124" s="304">
        <f t="shared" si="70"/>
        <v>0.94807512134314065</v>
      </c>
      <c r="L1124" s="303">
        <v>8645637208</v>
      </c>
      <c r="M1124" s="304">
        <f t="shared" si="69"/>
        <v>0.93148836538803403</v>
      </c>
    </row>
    <row r="1125" spans="1:13" x14ac:dyDescent="0.35">
      <c r="A1125" s="301">
        <v>2022</v>
      </c>
      <c r="B1125" s="301" t="s">
        <v>86</v>
      </c>
      <c r="C1125" s="301" t="s">
        <v>61</v>
      </c>
      <c r="D1125" s="302" t="s">
        <v>10</v>
      </c>
      <c r="E1125" s="302" t="s">
        <v>228</v>
      </c>
      <c r="F1125" s="301" t="s">
        <v>78</v>
      </c>
      <c r="G1125" s="301" t="s">
        <v>77</v>
      </c>
      <c r="H1125" s="303">
        <v>20000000000</v>
      </c>
      <c r="I1125" s="303">
        <v>23621000000</v>
      </c>
      <c r="J1125" s="303">
        <v>22256342675</v>
      </c>
      <c r="K1125" s="304">
        <f t="shared" si="70"/>
        <v>0.9422269453029084</v>
      </c>
      <c r="L1125" s="303">
        <v>19259782151</v>
      </c>
      <c r="M1125" s="304">
        <f t="shared" si="69"/>
        <v>0.81536692565937086</v>
      </c>
    </row>
    <row r="1126" spans="1:13" x14ac:dyDescent="0.35">
      <c r="A1126" s="301">
        <v>2022</v>
      </c>
      <c r="B1126" s="301" t="s">
        <v>86</v>
      </c>
      <c r="C1126" s="301" t="s">
        <v>61</v>
      </c>
      <c r="D1126" s="302" t="s">
        <v>10</v>
      </c>
      <c r="E1126" s="302" t="s">
        <v>228</v>
      </c>
      <c r="F1126" s="301" t="s">
        <v>80</v>
      </c>
      <c r="G1126" s="301" t="s">
        <v>77</v>
      </c>
      <c r="H1126" s="303">
        <v>0</v>
      </c>
      <c r="I1126" s="303">
        <v>0</v>
      </c>
      <c r="J1126" s="303">
        <v>0</v>
      </c>
      <c r="K1126" s="304">
        <v>0</v>
      </c>
      <c r="L1126" s="303">
        <v>0</v>
      </c>
      <c r="M1126" s="304">
        <v>0</v>
      </c>
    </row>
    <row r="1127" spans="1:13" x14ac:dyDescent="0.35">
      <c r="A1127" s="301">
        <v>2022</v>
      </c>
      <c r="B1127" s="301" t="s">
        <v>86</v>
      </c>
      <c r="C1127" s="301" t="s">
        <v>62</v>
      </c>
      <c r="D1127" s="302" t="s">
        <v>9</v>
      </c>
      <c r="E1127" s="302" t="s">
        <v>228</v>
      </c>
      <c r="F1127" s="301" t="s">
        <v>76</v>
      </c>
      <c r="G1127" s="301" t="s">
        <v>77</v>
      </c>
      <c r="H1127" s="303">
        <v>14529131000</v>
      </c>
      <c r="I1127" s="303">
        <v>14529131000</v>
      </c>
      <c r="J1127" s="303">
        <v>13792983123</v>
      </c>
      <c r="K1127" s="304">
        <f t="shared" si="70"/>
        <v>0.94933297270153316</v>
      </c>
      <c r="L1127" s="303">
        <v>13600659927</v>
      </c>
      <c r="M1127" s="304">
        <f t="shared" si="69"/>
        <v>0.93609589775190272</v>
      </c>
    </row>
    <row r="1128" spans="1:13" x14ac:dyDescent="0.35">
      <c r="A1128" s="301">
        <v>2022</v>
      </c>
      <c r="B1128" s="301" t="s">
        <v>86</v>
      </c>
      <c r="C1128" s="301" t="s">
        <v>62</v>
      </c>
      <c r="D1128" s="302" t="s">
        <v>9</v>
      </c>
      <c r="E1128" s="302" t="s">
        <v>228</v>
      </c>
      <c r="F1128" s="301" t="s">
        <v>78</v>
      </c>
      <c r="G1128" s="301" t="s">
        <v>77</v>
      </c>
      <c r="H1128" s="303">
        <v>159091531000</v>
      </c>
      <c r="I1128" s="303">
        <v>177318856640</v>
      </c>
      <c r="J1128" s="303">
        <v>170301497338</v>
      </c>
      <c r="K1128" s="304">
        <f t="shared" si="70"/>
        <v>0.96042519428011575</v>
      </c>
      <c r="L1128" s="303">
        <v>139683286052</v>
      </c>
      <c r="M1128" s="304">
        <f t="shared" si="69"/>
        <v>0.78775201182122845</v>
      </c>
    </row>
    <row r="1129" spans="1:13" x14ac:dyDescent="0.35">
      <c r="A1129" s="301">
        <v>2022</v>
      </c>
      <c r="B1129" s="301" t="s">
        <v>86</v>
      </c>
      <c r="C1129" s="301" t="s">
        <v>63</v>
      </c>
      <c r="D1129" s="302" t="s">
        <v>16</v>
      </c>
      <c r="E1129" s="302" t="s">
        <v>228</v>
      </c>
      <c r="F1129" s="301" t="s">
        <v>76</v>
      </c>
      <c r="G1129" s="301" t="s">
        <v>77</v>
      </c>
      <c r="H1129" s="303">
        <v>59513488000</v>
      </c>
      <c r="I1129" s="303">
        <v>59513488000</v>
      </c>
      <c r="J1129" s="303">
        <v>57824513144</v>
      </c>
      <c r="K1129" s="304">
        <f t="shared" si="70"/>
        <v>0.97162030133404376</v>
      </c>
      <c r="L1129" s="303">
        <v>55858686050</v>
      </c>
      <c r="M1129" s="304">
        <f t="shared" si="69"/>
        <v>0.93858867841857962</v>
      </c>
    </row>
    <row r="1130" spans="1:13" x14ac:dyDescent="0.35">
      <c r="A1130" s="301">
        <v>2022</v>
      </c>
      <c r="B1130" s="301" t="s">
        <v>86</v>
      </c>
      <c r="C1130" s="301" t="s">
        <v>63</v>
      </c>
      <c r="D1130" s="302" t="s">
        <v>16</v>
      </c>
      <c r="E1130" s="302" t="s">
        <v>228</v>
      </c>
      <c r="F1130" s="301" t="s">
        <v>78</v>
      </c>
      <c r="G1130" s="301" t="s">
        <v>77</v>
      </c>
      <c r="H1130" s="303">
        <v>59553622000</v>
      </c>
      <c r="I1130" s="303">
        <v>66553622000</v>
      </c>
      <c r="J1130" s="303">
        <v>63243440571</v>
      </c>
      <c r="K1130" s="304">
        <f t="shared" si="70"/>
        <v>0.95026294092604002</v>
      </c>
      <c r="L1130" s="303">
        <v>54077829783</v>
      </c>
      <c r="M1130" s="304">
        <f t="shared" si="69"/>
        <v>0.81254525535815314</v>
      </c>
    </row>
    <row r="1131" spans="1:13" x14ac:dyDescent="0.35">
      <c r="A1131" s="301">
        <v>2022</v>
      </c>
      <c r="B1131" s="301" t="s">
        <v>86</v>
      </c>
      <c r="C1131" s="301" t="s">
        <v>63</v>
      </c>
      <c r="D1131" s="302" t="s">
        <v>16</v>
      </c>
      <c r="E1131" s="302" t="s">
        <v>228</v>
      </c>
      <c r="F1131" s="301" t="s">
        <v>80</v>
      </c>
      <c r="G1131" s="301" t="s">
        <v>77</v>
      </c>
      <c r="H1131" s="303">
        <v>0</v>
      </c>
      <c r="I1131" s="303">
        <v>0</v>
      </c>
      <c r="J1131" s="303">
        <v>0</v>
      </c>
      <c r="K1131" s="304">
        <v>0</v>
      </c>
      <c r="L1131" s="303">
        <v>0</v>
      </c>
      <c r="M1131" s="304">
        <v>0</v>
      </c>
    </row>
    <row r="1132" spans="1:13" x14ac:dyDescent="0.35">
      <c r="A1132" s="301">
        <v>2022</v>
      </c>
      <c r="B1132" s="301" t="s">
        <v>86</v>
      </c>
      <c r="C1132" s="301" t="s">
        <v>64</v>
      </c>
      <c r="D1132" s="302" t="s">
        <v>18</v>
      </c>
      <c r="E1132" s="302" t="s">
        <v>228</v>
      </c>
      <c r="F1132" s="301" t="s">
        <v>76</v>
      </c>
      <c r="G1132" s="301" t="s">
        <v>77</v>
      </c>
      <c r="H1132" s="303">
        <v>31245528000</v>
      </c>
      <c r="I1132" s="303">
        <v>31245528000</v>
      </c>
      <c r="J1132" s="303">
        <v>28700767966</v>
      </c>
      <c r="K1132" s="304">
        <f t="shared" si="70"/>
        <v>0.91855602395325175</v>
      </c>
      <c r="L1132" s="303">
        <v>25712052204</v>
      </c>
      <c r="M1132" s="304">
        <f t="shared" ref="M1132:M1195" si="71">+L1132/I1132</f>
        <v>0.82290343130063281</v>
      </c>
    </row>
    <row r="1133" spans="1:13" x14ac:dyDescent="0.35">
      <c r="A1133" s="301">
        <v>2022</v>
      </c>
      <c r="B1133" s="301" t="s">
        <v>86</v>
      </c>
      <c r="C1133" s="301" t="s">
        <v>64</v>
      </c>
      <c r="D1133" s="302" t="s">
        <v>18</v>
      </c>
      <c r="E1133" s="302" t="s">
        <v>228</v>
      </c>
      <c r="F1133" s="301" t="s">
        <v>78</v>
      </c>
      <c r="G1133" s="301" t="s">
        <v>77</v>
      </c>
      <c r="H1133" s="303">
        <v>168175998000</v>
      </c>
      <c r="I1133" s="303">
        <v>185488843466</v>
      </c>
      <c r="J1133" s="303">
        <v>179964813761</v>
      </c>
      <c r="K1133" s="304">
        <f t="shared" si="70"/>
        <v>0.97021907300849308</v>
      </c>
      <c r="L1133" s="303">
        <v>131582346159</v>
      </c>
      <c r="M1133" s="304">
        <f t="shared" si="71"/>
        <v>0.7093814576676627</v>
      </c>
    </row>
    <row r="1134" spans="1:13" x14ac:dyDescent="0.35">
      <c r="A1134" s="301">
        <v>2022</v>
      </c>
      <c r="B1134" s="301" t="s">
        <v>86</v>
      </c>
      <c r="C1134" s="301" t="s">
        <v>65</v>
      </c>
      <c r="D1134" s="302" t="s">
        <v>15</v>
      </c>
      <c r="E1134" s="302" t="s">
        <v>228</v>
      </c>
      <c r="F1134" s="301" t="s">
        <v>76</v>
      </c>
      <c r="G1134" s="301" t="s">
        <v>77</v>
      </c>
      <c r="H1134" s="303">
        <v>242012527000</v>
      </c>
      <c r="I1134" s="303">
        <v>242012527000</v>
      </c>
      <c r="J1134" s="303">
        <v>239298739902</v>
      </c>
      <c r="K1134" s="304">
        <f t="shared" si="70"/>
        <v>0.98878658418371868</v>
      </c>
      <c r="L1134" s="303">
        <v>237054612109</v>
      </c>
      <c r="M1134" s="304">
        <f t="shared" si="71"/>
        <v>0.97951380884097794</v>
      </c>
    </row>
    <row r="1135" spans="1:13" x14ac:dyDescent="0.35">
      <c r="A1135" s="301">
        <v>2022</v>
      </c>
      <c r="B1135" s="301" t="s">
        <v>86</v>
      </c>
      <c r="C1135" s="301" t="s">
        <v>65</v>
      </c>
      <c r="D1135" s="302" t="s">
        <v>15</v>
      </c>
      <c r="E1135" s="302" t="s">
        <v>228</v>
      </c>
      <c r="F1135" s="301" t="s">
        <v>78</v>
      </c>
      <c r="G1135" s="301" t="s">
        <v>77</v>
      </c>
      <c r="H1135" s="303">
        <v>153182552000</v>
      </c>
      <c r="I1135" s="303">
        <v>155282552000</v>
      </c>
      <c r="J1135" s="303">
        <v>143291395005</v>
      </c>
      <c r="K1135" s="304">
        <f t="shared" si="70"/>
        <v>0.9227784651877694</v>
      </c>
      <c r="L1135" s="303">
        <v>67876580157</v>
      </c>
      <c r="M1135" s="304">
        <f t="shared" si="71"/>
        <v>0.43711659347922105</v>
      </c>
    </row>
    <row r="1136" spans="1:13" x14ac:dyDescent="0.35">
      <c r="A1136" s="301">
        <v>2022</v>
      </c>
      <c r="B1136" s="301" t="s">
        <v>86</v>
      </c>
      <c r="C1136" s="301" t="s">
        <v>66</v>
      </c>
      <c r="D1136" s="302" t="s">
        <v>8</v>
      </c>
      <c r="E1136" s="302" t="s">
        <v>228</v>
      </c>
      <c r="F1136" s="301" t="s">
        <v>76</v>
      </c>
      <c r="G1136" s="301" t="s">
        <v>77</v>
      </c>
      <c r="H1136" s="303">
        <v>6119202000</v>
      </c>
      <c r="I1136" s="303">
        <v>6231354253</v>
      </c>
      <c r="J1136" s="303">
        <v>6130851757</v>
      </c>
      <c r="K1136" s="304">
        <f t="shared" si="70"/>
        <v>0.9838714841237578</v>
      </c>
      <c r="L1136" s="303">
        <v>5896090277</v>
      </c>
      <c r="M1136" s="304">
        <f t="shared" si="71"/>
        <v>0.94619725305480884</v>
      </c>
    </row>
    <row r="1137" spans="1:13" x14ac:dyDescent="0.35">
      <c r="A1137" s="301">
        <v>2022</v>
      </c>
      <c r="B1137" s="301" t="s">
        <v>86</v>
      </c>
      <c r="C1137" s="301" t="s">
        <v>66</v>
      </c>
      <c r="D1137" s="302" t="s">
        <v>8</v>
      </c>
      <c r="E1137" s="302" t="s">
        <v>228</v>
      </c>
      <c r="F1137" s="301" t="s">
        <v>78</v>
      </c>
      <c r="G1137" s="301" t="s">
        <v>77</v>
      </c>
      <c r="H1137" s="303">
        <v>27837080000</v>
      </c>
      <c r="I1137" s="303">
        <v>27837080000</v>
      </c>
      <c r="J1137" s="303">
        <v>27785219992</v>
      </c>
      <c r="K1137" s="304">
        <f t="shared" si="70"/>
        <v>0.99813701695723833</v>
      </c>
      <c r="L1137" s="303">
        <v>25535235640</v>
      </c>
      <c r="M1137" s="304">
        <f t="shared" si="71"/>
        <v>0.91731013597690558</v>
      </c>
    </row>
    <row r="1138" spans="1:13" x14ac:dyDescent="0.35">
      <c r="A1138" s="301">
        <v>2022</v>
      </c>
      <c r="B1138" s="301" t="s">
        <v>86</v>
      </c>
      <c r="C1138" s="301" t="s">
        <v>67</v>
      </c>
      <c r="D1138" s="302" t="s">
        <v>11</v>
      </c>
      <c r="E1138" s="302" t="s">
        <v>229</v>
      </c>
      <c r="F1138" s="301" t="s">
        <v>76</v>
      </c>
      <c r="G1138" s="301" t="s">
        <v>77</v>
      </c>
      <c r="H1138" s="303">
        <v>333399365000</v>
      </c>
      <c r="I1138" s="303">
        <v>394450780311</v>
      </c>
      <c r="J1138" s="303">
        <v>373063949406</v>
      </c>
      <c r="K1138" s="304">
        <f t="shared" si="70"/>
        <v>0.9457807362223043</v>
      </c>
      <c r="L1138" s="303">
        <v>285928150861</v>
      </c>
      <c r="M1138" s="304">
        <f t="shared" si="71"/>
        <v>0.72487662626896909</v>
      </c>
    </row>
    <row r="1139" spans="1:13" x14ac:dyDescent="0.35">
      <c r="A1139" s="301">
        <v>2022</v>
      </c>
      <c r="B1139" s="301" t="s">
        <v>86</v>
      </c>
      <c r="C1139" s="301" t="s">
        <v>67</v>
      </c>
      <c r="D1139" s="302" t="s">
        <v>11</v>
      </c>
      <c r="E1139" s="302" t="s">
        <v>229</v>
      </c>
      <c r="F1139" s="301" t="s">
        <v>79</v>
      </c>
      <c r="G1139" s="301" t="s">
        <v>77</v>
      </c>
      <c r="H1139" s="303">
        <v>0</v>
      </c>
      <c r="I1139" s="303">
        <v>0</v>
      </c>
      <c r="J1139" s="303">
        <v>0</v>
      </c>
      <c r="K1139" s="304">
        <v>0</v>
      </c>
      <c r="L1139" s="303">
        <v>0</v>
      </c>
      <c r="M1139" s="304">
        <v>0</v>
      </c>
    </row>
    <row r="1140" spans="1:13" x14ac:dyDescent="0.35">
      <c r="A1140" s="301">
        <v>2022</v>
      </c>
      <c r="B1140" s="301" t="s">
        <v>86</v>
      </c>
      <c r="C1140" s="301" t="s">
        <v>67</v>
      </c>
      <c r="D1140" s="302" t="s">
        <v>11</v>
      </c>
      <c r="E1140" s="302" t="s">
        <v>229</v>
      </c>
      <c r="F1140" s="301" t="s">
        <v>78</v>
      </c>
      <c r="G1140" s="301" t="s">
        <v>77</v>
      </c>
      <c r="H1140" s="303">
        <v>24090500000</v>
      </c>
      <c r="I1140" s="303">
        <v>42382307753</v>
      </c>
      <c r="J1140" s="303">
        <v>35176665234</v>
      </c>
      <c r="K1140" s="304">
        <f t="shared" ref="K1140:K1155" si="72">+J1140/I1140</f>
        <v>0.82998465866951399</v>
      </c>
      <c r="L1140" s="303">
        <v>978990034</v>
      </c>
      <c r="M1140" s="304">
        <f t="shared" si="71"/>
        <v>2.3099026124425773E-2</v>
      </c>
    </row>
    <row r="1141" spans="1:13" x14ac:dyDescent="0.35">
      <c r="A1141" s="301">
        <v>2022</v>
      </c>
      <c r="B1141" s="301" t="s">
        <v>86</v>
      </c>
      <c r="C1141" s="301" t="s">
        <v>67</v>
      </c>
      <c r="D1141" s="302" t="s">
        <v>11</v>
      </c>
      <c r="E1141" s="302" t="s">
        <v>229</v>
      </c>
      <c r="F1141" s="301" t="s">
        <v>80</v>
      </c>
      <c r="G1141" s="301" t="s">
        <v>77</v>
      </c>
      <c r="H1141" s="303">
        <v>210633000</v>
      </c>
      <c r="I1141" s="303">
        <v>1271043260</v>
      </c>
      <c r="J1141" s="303">
        <v>1083596524</v>
      </c>
      <c r="K1141" s="304">
        <f t="shared" si="72"/>
        <v>0.85252529013056566</v>
      </c>
      <c r="L1141" s="303">
        <v>1900000</v>
      </c>
      <c r="M1141" s="304">
        <f t="shared" si="71"/>
        <v>1.4948350381087736E-3</v>
      </c>
    </row>
    <row r="1142" spans="1:13" x14ac:dyDescent="0.35">
      <c r="A1142" s="301">
        <v>2022</v>
      </c>
      <c r="B1142" s="301" t="s">
        <v>86</v>
      </c>
      <c r="C1142" s="301" t="s">
        <v>68</v>
      </c>
      <c r="D1142" s="302" t="s">
        <v>19</v>
      </c>
      <c r="E1142" s="302" t="s">
        <v>227</v>
      </c>
      <c r="F1142" s="301" t="s">
        <v>76</v>
      </c>
      <c r="G1142" s="301" t="s">
        <v>77</v>
      </c>
      <c r="H1142" s="303">
        <v>166388462000</v>
      </c>
      <c r="I1142" s="303">
        <v>178988462000</v>
      </c>
      <c r="J1142" s="303">
        <v>178901043425</v>
      </c>
      <c r="K1142" s="304">
        <f t="shared" si="72"/>
        <v>0.9995115965910697</v>
      </c>
      <c r="L1142" s="303">
        <v>177785409451</v>
      </c>
      <c r="M1142" s="304">
        <f t="shared" si="71"/>
        <v>0.99327860279060898</v>
      </c>
    </row>
    <row r="1143" spans="1:13" x14ac:dyDescent="0.35">
      <c r="A1143" s="301">
        <v>2022</v>
      </c>
      <c r="B1143" s="301" t="s">
        <v>86</v>
      </c>
      <c r="C1143" s="301" t="s">
        <v>68</v>
      </c>
      <c r="D1143" s="302" t="s">
        <v>19</v>
      </c>
      <c r="E1143" s="302" t="s">
        <v>227</v>
      </c>
      <c r="F1143" s="301" t="s">
        <v>78</v>
      </c>
      <c r="G1143" s="301" t="s">
        <v>77</v>
      </c>
      <c r="H1143" s="303">
        <v>12496050000</v>
      </c>
      <c r="I1143" s="303">
        <v>17496050000</v>
      </c>
      <c r="J1143" s="303">
        <v>17466393655</v>
      </c>
      <c r="K1143" s="304">
        <f t="shared" si="72"/>
        <v>0.99830496912160172</v>
      </c>
      <c r="L1143" s="303">
        <v>16426113709</v>
      </c>
      <c r="M1143" s="304">
        <f t="shared" si="71"/>
        <v>0.93884698026125901</v>
      </c>
    </row>
    <row r="1144" spans="1:13" x14ac:dyDescent="0.35">
      <c r="A1144" s="301">
        <v>2022</v>
      </c>
      <c r="B1144" s="301" t="s">
        <v>86</v>
      </c>
      <c r="C1144" s="301" t="s">
        <v>69</v>
      </c>
      <c r="D1144" s="302" t="s">
        <v>11</v>
      </c>
      <c r="E1144" s="302" t="s">
        <v>228</v>
      </c>
      <c r="F1144" s="301" t="s">
        <v>76</v>
      </c>
      <c r="G1144" s="301" t="s">
        <v>77</v>
      </c>
      <c r="H1144" s="303">
        <v>6091219000</v>
      </c>
      <c r="I1144" s="303">
        <v>7368533000</v>
      </c>
      <c r="J1144" s="303">
        <v>7242306853</v>
      </c>
      <c r="K1144" s="304">
        <f t="shared" si="72"/>
        <v>0.98286956888162136</v>
      </c>
      <c r="L1144" s="303">
        <v>7098351501</v>
      </c>
      <c r="M1144" s="304">
        <f t="shared" si="71"/>
        <v>0.96333306792546092</v>
      </c>
    </row>
    <row r="1145" spans="1:13" x14ac:dyDescent="0.35">
      <c r="A1145" s="301">
        <v>2022</v>
      </c>
      <c r="B1145" s="301" t="s">
        <v>86</v>
      </c>
      <c r="C1145" s="301" t="s">
        <v>69</v>
      </c>
      <c r="D1145" s="302" t="s">
        <v>11</v>
      </c>
      <c r="E1145" s="302" t="s">
        <v>228</v>
      </c>
      <c r="F1145" s="301" t="s">
        <v>78</v>
      </c>
      <c r="G1145" s="301" t="s">
        <v>77</v>
      </c>
      <c r="H1145" s="303">
        <v>533329000000</v>
      </c>
      <c r="I1145" s="303">
        <v>253945714188</v>
      </c>
      <c r="J1145" s="303">
        <v>243555796762</v>
      </c>
      <c r="K1145" s="304">
        <f t="shared" si="72"/>
        <v>0.95908606900800786</v>
      </c>
      <c r="L1145" s="303">
        <v>179074208202</v>
      </c>
      <c r="M1145" s="304">
        <f t="shared" si="71"/>
        <v>0.70516727866266937</v>
      </c>
    </row>
    <row r="1146" spans="1:13" x14ac:dyDescent="0.35">
      <c r="A1146" s="301">
        <v>2023</v>
      </c>
      <c r="B1146" s="301" t="s">
        <v>86</v>
      </c>
      <c r="C1146" s="301" t="s">
        <v>25</v>
      </c>
      <c r="D1146" s="302" t="s">
        <v>265</v>
      </c>
      <c r="E1146" s="302" t="s">
        <v>226</v>
      </c>
      <c r="F1146" s="301" t="s">
        <v>76</v>
      </c>
      <c r="G1146" s="301" t="s">
        <v>77</v>
      </c>
      <c r="H1146" s="303">
        <v>91882346000</v>
      </c>
      <c r="I1146" s="303">
        <v>96923346000</v>
      </c>
      <c r="J1146" s="303">
        <v>94920497754</v>
      </c>
      <c r="K1146" s="304">
        <f t="shared" si="72"/>
        <v>0.97933575006789386</v>
      </c>
      <c r="L1146" s="303">
        <v>94920497754</v>
      </c>
      <c r="M1146" s="304">
        <f t="shared" si="71"/>
        <v>0.97933575006789386</v>
      </c>
    </row>
    <row r="1147" spans="1:13" x14ac:dyDescent="0.35">
      <c r="A1147" s="301">
        <v>2023</v>
      </c>
      <c r="B1147" s="301" t="s">
        <v>86</v>
      </c>
      <c r="C1147" s="301" t="s">
        <v>26</v>
      </c>
      <c r="D1147" s="302" t="s">
        <v>265</v>
      </c>
      <c r="E1147" s="302" t="s">
        <v>226</v>
      </c>
      <c r="F1147" s="301" t="s">
        <v>76</v>
      </c>
      <c r="G1147" s="301" t="s">
        <v>77</v>
      </c>
      <c r="H1147" s="303">
        <v>176646681000</v>
      </c>
      <c r="I1147" s="303">
        <v>187088981000</v>
      </c>
      <c r="J1147" s="303">
        <v>186941030848</v>
      </c>
      <c r="K1147" s="304">
        <f t="shared" si="72"/>
        <v>0.99920919900675498</v>
      </c>
      <c r="L1147" s="303">
        <v>184538923022</v>
      </c>
      <c r="M1147" s="304">
        <f t="shared" si="71"/>
        <v>0.98636981203077911</v>
      </c>
    </row>
    <row r="1148" spans="1:13" x14ac:dyDescent="0.35">
      <c r="A1148" s="301">
        <v>2023</v>
      </c>
      <c r="B1148" s="301" t="s">
        <v>86</v>
      </c>
      <c r="C1148" s="301" t="s">
        <v>26</v>
      </c>
      <c r="D1148" s="302" t="s">
        <v>265</v>
      </c>
      <c r="E1148" s="302" t="s">
        <v>226</v>
      </c>
      <c r="F1148" s="301" t="s">
        <v>78</v>
      </c>
      <c r="G1148" s="301" t="s">
        <v>77</v>
      </c>
      <c r="H1148" s="303">
        <v>5834967000</v>
      </c>
      <c r="I1148" s="303">
        <v>6234967000</v>
      </c>
      <c r="J1148" s="303">
        <v>6195047224</v>
      </c>
      <c r="K1148" s="304">
        <f t="shared" si="72"/>
        <v>0.99359743588057481</v>
      </c>
      <c r="L1148" s="303">
        <v>5874599198</v>
      </c>
      <c r="M1148" s="304">
        <f t="shared" si="71"/>
        <v>0.94220213162315058</v>
      </c>
    </row>
    <row r="1149" spans="1:13" x14ac:dyDescent="0.35">
      <c r="A1149" s="301">
        <v>2023</v>
      </c>
      <c r="B1149" s="301" t="s">
        <v>86</v>
      </c>
      <c r="C1149" s="301" t="s">
        <v>27</v>
      </c>
      <c r="D1149" s="302" t="s">
        <v>13</v>
      </c>
      <c r="E1149" s="302" t="s">
        <v>226</v>
      </c>
      <c r="F1149" s="301" t="s">
        <v>76</v>
      </c>
      <c r="G1149" s="301" t="s">
        <v>77</v>
      </c>
      <c r="H1149" s="303">
        <v>116851419000</v>
      </c>
      <c r="I1149" s="303">
        <v>128390219282</v>
      </c>
      <c r="J1149" s="303">
        <v>128220482209</v>
      </c>
      <c r="K1149" s="304">
        <f t="shared" si="72"/>
        <v>0.99867795947425575</v>
      </c>
      <c r="L1149" s="303">
        <v>124543429286</v>
      </c>
      <c r="M1149" s="304">
        <f t="shared" si="71"/>
        <v>0.97003829405765873</v>
      </c>
    </row>
    <row r="1150" spans="1:13" x14ac:dyDescent="0.35">
      <c r="A1150" s="301">
        <v>2023</v>
      </c>
      <c r="B1150" s="301" t="s">
        <v>86</v>
      </c>
      <c r="C1150" s="301" t="s">
        <v>27</v>
      </c>
      <c r="D1150" s="302" t="s">
        <v>13</v>
      </c>
      <c r="E1150" s="302" t="s">
        <v>226</v>
      </c>
      <c r="F1150" s="301" t="s">
        <v>78</v>
      </c>
      <c r="G1150" s="301" t="s">
        <v>77</v>
      </c>
      <c r="H1150" s="303">
        <v>81558450000</v>
      </c>
      <c r="I1150" s="303">
        <v>82804934052</v>
      </c>
      <c r="J1150" s="303">
        <v>82717481311</v>
      </c>
      <c r="K1150" s="304">
        <f t="shared" si="72"/>
        <v>0.99894387041060762</v>
      </c>
      <c r="L1150" s="303">
        <v>74536354613</v>
      </c>
      <c r="M1150" s="304">
        <f t="shared" si="71"/>
        <v>0.90014387990687272</v>
      </c>
    </row>
    <row r="1151" spans="1:13" x14ac:dyDescent="0.35">
      <c r="A1151" s="301">
        <v>2023</v>
      </c>
      <c r="B1151" s="301" t="s">
        <v>86</v>
      </c>
      <c r="C1151" s="301" t="s">
        <v>28</v>
      </c>
      <c r="D1151" s="302" t="s">
        <v>265</v>
      </c>
      <c r="E1151" s="302" t="s">
        <v>226</v>
      </c>
      <c r="F1151" s="301" t="s">
        <v>76</v>
      </c>
      <c r="G1151" s="301" t="s">
        <v>77</v>
      </c>
      <c r="H1151" s="303">
        <v>23487007000</v>
      </c>
      <c r="I1151" s="303">
        <v>25375969000</v>
      </c>
      <c r="J1151" s="303">
        <v>24667017104</v>
      </c>
      <c r="K1151" s="304">
        <f t="shared" si="72"/>
        <v>0.97206207589550575</v>
      </c>
      <c r="L1151" s="303">
        <v>23702768813</v>
      </c>
      <c r="M1151" s="304">
        <f t="shared" si="71"/>
        <v>0.93406359430057628</v>
      </c>
    </row>
    <row r="1152" spans="1:13" x14ac:dyDescent="0.35">
      <c r="A1152" s="301">
        <v>2023</v>
      </c>
      <c r="B1152" s="301" t="s">
        <v>86</v>
      </c>
      <c r="C1152" s="301" t="s">
        <v>28</v>
      </c>
      <c r="D1152" s="302" t="s">
        <v>265</v>
      </c>
      <c r="E1152" s="302" t="s">
        <v>226</v>
      </c>
      <c r="F1152" s="301" t="s">
        <v>78</v>
      </c>
      <c r="G1152" s="301" t="s">
        <v>77</v>
      </c>
      <c r="H1152" s="303">
        <v>1823427000</v>
      </c>
      <c r="I1152" s="303">
        <v>1823427000</v>
      </c>
      <c r="J1152" s="303">
        <v>1778397407</v>
      </c>
      <c r="K1152" s="304">
        <f t="shared" si="72"/>
        <v>0.97530496532079436</v>
      </c>
      <c r="L1152" s="303">
        <v>1749164656</v>
      </c>
      <c r="M1152" s="304">
        <f t="shared" si="71"/>
        <v>0.95927320150463935</v>
      </c>
    </row>
    <row r="1153" spans="1:13" x14ac:dyDescent="0.35">
      <c r="A1153" s="301">
        <v>2023</v>
      </c>
      <c r="B1153" s="301" t="s">
        <v>86</v>
      </c>
      <c r="C1153" s="301" t="s">
        <v>29</v>
      </c>
      <c r="D1153" s="302" t="s">
        <v>14</v>
      </c>
      <c r="E1153" s="302" t="s">
        <v>226</v>
      </c>
      <c r="F1153" s="301" t="s">
        <v>76</v>
      </c>
      <c r="G1153" s="301" t="s">
        <v>77</v>
      </c>
      <c r="H1153" s="303">
        <v>150893621000</v>
      </c>
      <c r="I1153" s="303">
        <v>153893621000</v>
      </c>
      <c r="J1153" s="303">
        <v>153537075597</v>
      </c>
      <c r="K1153" s="304">
        <f t="shared" si="72"/>
        <v>0.99768316970720961</v>
      </c>
      <c r="L1153" s="303">
        <v>149996643946</v>
      </c>
      <c r="M1153" s="304">
        <f t="shared" si="71"/>
        <v>0.97467746207622208</v>
      </c>
    </row>
    <row r="1154" spans="1:13" x14ac:dyDescent="0.35">
      <c r="A1154" s="301">
        <v>2023</v>
      </c>
      <c r="B1154" s="301" t="s">
        <v>86</v>
      </c>
      <c r="C1154" s="301" t="s">
        <v>29</v>
      </c>
      <c r="D1154" s="302" t="s">
        <v>14</v>
      </c>
      <c r="E1154" s="302" t="s">
        <v>226</v>
      </c>
      <c r="F1154" s="301" t="s">
        <v>78</v>
      </c>
      <c r="G1154" s="301" t="s">
        <v>77</v>
      </c>
      <c r="H1154" s="303">
        <v>72446639000</v>
      </c>
      <c r="I1154" s="303">
        <v>72446639000</v>
      </c>
      <c r="J1154" s="303">
        <v>72406561718</v>
      </c>
      <c r="K1154" s="304">
        <f t="shared" si="72"/>
        <v>0.99944680274263653</v>
      </c>
      <c r="L1154" s="303">
        <v>69260705719</v>
      </c>
      <c r="M1154" s="304">
        <f t="shared" si="71"/>
        <v>0.95602372553128379</v>
      </c>
    </row>
    <row r="1155" spans="1:13" x14ac:dyDescent="0.35">
      <c r="A1155" s="301">
        <v>2023</v>
      </c>
      <c r="B1155" s="301" t="s">
        <v>86</v>
      </c>
      <c r="C1155" s="301" t="s">
        <v>30</v>
      </c>
      <c r="D1155" s="302" t="s">
        <v>16</v>
      </c>
      <c r="E1155" s="302" t="s">
        <v>226</v>
      </c>
      <c r="F1155" s="301" t="s">
        <v>76</v>
      </c>
      <c r="G1155" s="301" t="s">
        <v>77</v>
      </c>
      <c r="H1155" s="303">
        <v>502013573000</v>
      </c>
      <c r="I1155" s="303">
        <v>416478271768</v>
      </c>
      <c r="J1155" s="303">
        <v>412603248296</v>
      </c>
      <c r="K1155" s="304">
        <f t="shared" si="72"/>
        <v>0.99069573676544986</v>
      </c>
      <c r="L1155" s="303">
        <v>393020113584</v>
      </c>
      <c r="M1155" s="304">
        <f t="shared" si="71"/>
        <v>0.94367495311479921</v>
      </c>
    </row>
    <row r="1156" spans="1:13" x14ac:dyDescent="0.35">
      <c r="A1156" s="301">
        <v>2023</v>
      </c>
      <c r="B1156" s="301" t="s">
        <v>86</v>
      </c>
      <c r="C1156" s="301" t="s">
        <v>30</v>
      </c>
      <c r="D1156" s="302" t="s">
        <v>16</v>
      </c>
      <c r="E1156" s="302" t="s">
        <v>226</v>
      </c>
      <c r="F1156" s="301" t="s">
        <v>79</v>
      </c>
      <c r="G1156" s="301" t="s">
        <v>77</v>
      </c>
      <c r="H1156" s="303">
        <v>1361817349000</v>
      </c>
      <c r="I1156" s="303">
        <v>1348817349000</v>
      </c>
      <c r="J1156" s="303">
        <v>1251761545470</v>
      </c>
      <c r="K1156" s="304">
        <f>+J1156/I1156</f>
        <v>0.92804377582928022</v>
      </c>
      <c r="L1156" s="303">
        <v>1251102368584</v>
      </c>
      <c r="M1156" s="304">
        <f t="shared" si="71"/>
        <v>0.92755506852840752</v>
      </c>
    </row>
    <row r="1157" spans="1:13" x14ac:dyDescent="0.35">
      <c r="A1157" s="301">
        <v>2023</v>
      </c>
      <c r="B1157" s="301" t="s">
        <v>86</v>
      </c>
      <c r="C1157" s="301" t="s">
        <v>30</v>
      </c>
      <c r="D1157" s="302" t="s">
        <v>16</v>
      </c>
      <c r="E1157" s="302" t="s">
        <v>226</v>
      </c>
      <c r="F1157" s="301" t="s">
        <v>78</v>
      </c>
      <c r="G1157" s="301" t="s">
        <v>77</v>
      </c>
      <c r="H1157" s="303">
        <v>45770148000</v>
      </c>
      <c r="I1157" s="303">
        <v>45770148000</v>
      </c>
      <c r="J1157" s="303">
        <v>43636584725</v>
      </c>
      <c r="K1157" s="304">
        <f t="shared" ref="K1157:K1166" si="73">+J1157/I1157</f>
        <v>0.95338526598166129</v>
      </c>
      <c r="L1157" s="303">
        <v>32745717665</v>
      </c>
      <c r="M1157" s="304">
        <f t="shared" si="71"/>
        <v>0.71543831724118523</v>
      </c>
    </row>
    <row r="1158" spans="1:13" x14ac:dyDescent="0.35">
      <c r="A1158" s="301">
        <v>2023</v>
      </c>
      <c r="B1158" s="301" t="s">
        <v>86</v>
      </c>
      <c r="C1158" s="301" t="s">
        <v>30</v>
      </c>
      <c r="D1158" s="302" t="s">
        <v>16</v>
      </c>
      <c r="E1158" s="302" t="s">
        <v>226</v>
      </c>
      <c r="F1158" s="301" t="s">
        <v>80</v>
      </c>
      <c r="G1158" s="301" t="s">
        <v>77</v>
      </c>
      <c r="H1158" s="303">
        <v>5034020929000</v>
      </c>
      <c r="I1158" s="303">
        <v>4373488874080</v>
      </c>
      <c r="J1158" s="303">
        <v>4310821313684</v>
      </c>
      <c r="K1158" s="304">
        <f t="shared" si="73"/>
        <v>0.98567103696835567</v>
      </c>
      <c r="L1158" s="303">
        <v>4310821313684</v>
      </c>
      <c r="M1158" s="304">
        <f t="shared" si="71"/>
        <v>0.98567103696835567</v>
      </c>
    </row>
    <row r="1159" spans="1:13" x14ac:dyDescent="0.35">
      <c r="A1159" s="301">
        <v>2023</v>
      </c>
      <c r="B1159" s="301" t="s">
        <v>86</v>
      </c>
      <c r="C1159" s="301" t="s">
        <v>31</v>
      </c>
      <c r="D1159" s="302" t="s">
        <v>11</v>
      </c>
      <c r="E1159" s="302" t="s">
        <v>226</v>
      </c>
      <c r="F1159" s="301" t="s">
        <v>76</v>
      </c>
      <c r="G1159" s="301" t="s">
        <v>77</v>
      </c>
      <c r="H1159" s="303">
        <v>134941442000</v>
      </c>
      <c r="I1159" s="303">
        <v>135574586000</v>
      </c>
      <c r="J1159" s="303">
        <v>135396669600</v>
      </c>
      <c r="K1159" s="304">
        <f t="shared" si="73"/>
        <v>0.99868768620101112</v>
      </c>
      <c r="L1159" s="303">
        <v>127670854477</v>
      </c>
      <c r="M1159" s="304">
        <f t="shared" si="71"/>
        <v>0.94170196822138919</v>
      </c>
    </row>
    <row r="1160" spans="1:13" x14ac:dyDescent="0.35">
      <c r="A1160" s="301">
        <v>2023</v>
      </c>
      <c r="B1160" s="301" t="s">
        <v>86</v>
      </c>
      <c r="C1160" s="301" t="s">
        <v>31</v>
      </c>
      <c r="D1160" s="302" t="s">
        <v>11</v>
      </c>
      <c r="E1160" s="302" t="s">
        <v>226</v>
      </c>
      <c r="F1160" s="301" t="s">
        <v>78</v>
      </c>
      <c r="G1160" s="301" t="s">
        <v>77</v>
      </c>
      <c r="H1160" s="303">
        <v>5644045901000</v>
      </c>
      <c r="I1160" s="303">
        <v>5695609044275</v>
      </c>
      <c r="J1160" s="303">
        <v>5694229861189</v>
      </c>
      <c r="K1160" s="304">
        <f t="shared" si="73"/>
        <v>0.99975785151767282</v>
      </c>
      <c r="L1160" s="303">
        <v>5073360757976</v>
      </c>
      <c r="M1160" s="304">
        <f t="shared" si="71"/>
        <v>0.89074947359238799</v>
      </c>
    </row>
    <row r="1161" spans="1:13" x14ac:dyDescent="0.35">
      <c r="A1161" s="301">
        <v>2023</v>
      </c>
      <c r="B1161" s="301" t="s">
        <v>86</v>
      </c>
      <c r="C1161" s="301" t="s">
        <v>32</v>
      </c>
      <c r="D1161" s="302" t="s">
        <v>18</v>
      </c>
      <c r="E1161" s="302" t="s">
        <v>226</v>
      </c>
      <c r="F1161" s="301" t="s">
        <v>76</v>
      </c>
      <c r="G1161" s="301" t="s">
        <v>77</v>
      </c>
      <c r="H1161" s="303">
        <v>117550132000</v>
      </c>
      <c r="I1161" s="303">
        <v>117550132000</v>
      </c>
      <c r="J1161" s="303">
        <v>116535529600</v>
      </c>
      <c r="K1161" s="304">
        <f t="shared" si="73"/>
        <v>0.99136876851826927</v>
      </c>
      <c r="L1161" s="303">
        <v>109592186737</v>
      </c>
      <c r="M1161" s="304">
        <f t="shared" si="71"/>
        <v>0.93230169011634967</v>
      </c>
    </row>
    <row r="1162" spans="1:13" x14ac:dyDescent="0.35">
      <c r="A1162" s="301">
        <v>2023</v>
      </c>
      <c r="B1162" s="301" t="s">
        <v>86</v>
      </c>
      <c r="C1162" s="301" t="s">
        <v>32</v>
      </c>
      <c r="D1162" s="302" t="s">
        <v>18</v>
      </c>
      <c r="E1162" s="302" t="s">
        <v>226</v>
      </c>
      <c r="F1162" s="301" t="s">
        <v>78</v>
      </c>
      <c r="G1162" s="301" t="s">
        <v>77</v>
      </c>
      <c r="H1162" s="303">
        <v>476381558000</v>
      </c>
      <c r="I1162" s="303">
        <v>469757841716</v>
      </c>
      <c r="J1162" s="303">
        <v>460531083711</v>
      </c>
      <c r="K1162" s="304">
        <f t="shared" si="73"/>
        <v>0.98035848008136461</v>
      </c>
      <c r="L1162" s="303">
        <v>336723605695</v>
      </c>
      <c r="M1162" s="304">
        <f t="shared" si="71"/>
        <v>0.71680252205043959</v>
      </c>
    </row>
    <row r="1163" spans="1:13" x14ac:dyDescent="0.35">
      <c r="A1163" s="301">
        <v>2023</v>
      </c>
      <c r="B1163" s="301" t="s">
        <v>86</v>
      </c>
      <c r="C1163" s="301" t="s">
        <v>32</v>
      </c>
      <c r="D1163" s="302" t="s">
        <v>18</v>
      </c>
      <c r="E1163" s="302" t="s">
        <v>226</v>
      </c>
      <c r="F1163" s="301" t="s">
        <v>80</v>
      </c>
      <c r="G1163" s="301" t="s">
        <v>77</v>
      </c>
      <c r="H1163" s="303">
        <v>2990462000000</v>
      </c>
      <c r="I1163" s="303">
        <v>2990462000000</v>
      </c>
      <c r="J1163" s="303">
        <v>2990462000000</v>
      </c>
      <c r="K1163" s="304">
        <f t="shared" si="73"/>
        <v>1</v>
      </c>
      <c r="L1163" s="303">
        <v>2990462000000</v>
      </c>
      <c r="M1163" s="304">
        <f t="shared" si="71"/>
        <v>1</v>
      </c>
    </row>
    <row r="1164" spans="1:13" x14ac:dyDescent="0.35">
      <c r="A1164" s="301">
        <v>2023</v>
      </c>
      <c r="B1164" s="301" t="s">
        <v>86</v>
      </c>
      <c r="C1164" s="301" t="s">
        <v>33</v>
      </c>
      <c r="D1164" s="302" t="s">
        <v>21</v>
      </c>
      <c r="E1164" s="302" t="s">
        <v>226</v>
      </c>
      <c r="F1164" s="301" t="s">
        <v>76</v>
      </c>
      <c r="G1164" s="301" t="s">
        <v>77</v>
      </c>
      <c r="H1164" s="303">
        <v>83727683000</v>
      </c>
      <c r="I1164" s="303">
        <v>84164835000</v>
      </c>
      <c r="J1164" s="303">
        <v>83828936759</v>
      </c>
      <c r="K1164" s="304">
        <f t="shared" si="73"/>
        <v>0.99600904295719228</v>
      </c>
      <c r="L1164" s="303">
        <v>83389430096</v>
      </c>
      <c r="M1164" s="304">
        <f t="shared" si="71"/>
        <v>0.99078706797203364</v>
      </c>
    </row>
    <row r="1165" spans="1:13" x14ac:dyDescent="0.35">
      <c r="A1165" s="301">
        <v>2023</v>
      </c>
      <c r="B1165" s="301" t="s">
        <v>86</v>
      </c>
      <c r="C1165" s="301" t="s">
        <v>34</v>
      </c>
      <c r="D1165" s="302" t="s">
        <v>10</v>
      </c>
      <c r="E1165" s="302" t="s">
        <v>226</v>
      </c>
      <c r="F1165" s="301" t="s">
        <v>76</v>
      </c>
      <c r="G1165" s="301" t="s">
        <v>77</v>
      </c>
      <c r="H1165" s="303">
        <v>37690716000</v>
      </c>
      <c r="I1165" s="303">
        <v>37690716000</v>
      </c>
      <c r="J1165" s="303">
        <v>34852612430</v>
      </c>
      <c r="K1165" s="304">
        <f t="shared" si="73"/>
        <v>0.92470019487026989</v>
      </c>
      <c r="L1165" s="303">
        <v>33694769549</v>
      </c>
      <c r="M1165" s="304">
        <f t="shared" si="71"/>
        <v>0.89398061711005972</v>
      </c>
    </row>
    <row r="1166" spans="1:13" x14ac:dyDescent="0.35">
      <c r="A1166" s="301">
        <v>2023</v>
      </c>
      <c r="B1166" s="301" t="s">
        <v>86</v>
      </c>
      <c r="C1166" s="301" t="s">
        <v>34</v>
      </c>
      <c r="D1166" s="302" t="s">
        <v>10</v>
      </c>
      <c r="E1166" s="302" t="s">
        <v>226</v>
      </c>
      <c r="F1166" s="301" t="s">
        <v>78</v>
      </c>
      <c r="G1166" s="301" t="s">
        <v>77</v>
      </c>
      <c r="H1166" s="303">
        <v>170983808000</v>
      </c>
      <c r="I1166" s="303">
        <v>145225253331</v>
      </c>
      <c r="J1166" s="303">
        <v>140029023989</v>
      </c>
      <c r="K1166" s="304">
        <f t="shared" si="73"/>
        <v>0.96421951952008889</v>
      </c>
      <c r="L1166" s="303">
        <v>116104773894</v>
      </c>
      <c r="M1166" s="304">
        <f t="shared" si="71"/>
        <v>0.79948060844054392</v>
      </c>
    </row>
    <row r="1167" spans="1:13" x14ac:dyDescent="0.35">
      <c r="A1167" s="301">
        <v>2023</v>
      </c>
      <c r="B1167" s="301" t="s">
        <v>86</v>
      </c>
      <c r="C1167" s="301" t="s">
        <v>34</v>
      </c>
      <c r="D1167" s="302" t="s">
        <v>10</v>
      </c>
      <c r="E1167" s="302" t="s">
        <v>226</v>
      </c>
      <c r="F1167" s="301" t="s">
        <v>80</v>
      </c>
      <c r="G1167" s="301" t="s">
        <v>77</v>
      </c>
      <c r="H1167" s="303">
        <v>0</v>
      </c>
      <c r="I1167" s="303">
        <v>0</v>
      </c>
      <c r="J1167" s="303">
        <v>0</v>
      </c>
      <c r="K1167" s="304">
        <v>0</v>
      </c>
      <c r="L1167" s="303">
        <v>0</v>
      </c>
      <c r="M1167" s="304">
        <v>0</v>
      </c>
    </row>
    <row r="1168" spans="1:13" x14ac:dyDescent="0.35">
      <c r="A1168" s="301">
        <v>2023</v>
      </c>
      <c r="B1168" s="301" t="s">
        <v>86</v>
      </c>
      <c r="C1168" s="301" t="s">
        <v>35</v>
      </c>
      <c r="D1168" s="302" t="s">
        <v>15</v>
      </c>
      <c r="E1168" s="302" t="s">
        <v>226</v>
      </c>
      <c r="F1168" s="301" t="s">
        <v>76</v>
      </c>
      <c r="G1168" s="301" t="s">
        <v>77</v>
      </c>
      <c r="H1168" s="303">
        <v>25950500000</v>
      </c>
      <c r="I1168" s="303">
        <v>25950500000</v>
      </c>
      <c r="J1168" s="303">
        <v>23145935631</v>
      </c>
      <c r="K1168" s="304">
        <f t="shared" ref="K1168:K1174" si="74">+J1168/I1168</f>
        <v>0.89192638411591296</v>
      </c>
      <c r="L1168" s="303">
        <v>22622774844</v>
      </c>
      <c r="M1168" s="304">
        <f t="shared" si="71"/>
        <v>0.87176643394154252</v>
      </c>
    </row>
    <row r="1169" spans="1:13" x14ac:dyDescent="0.35">
      <c r="A1169" s="301">
        <v>2023</v>
      </c>
      <c r="B1169" s="301" t="s">
        <v>86</v>
      </c>
      <c r="C1169" s="301" t="s">
        <v>35</v>
      </c>
      <c r="D1169" s="302" t="s">
        <v>15</v>
      </c>
      <c r="E1169" s="302" t="s">
        <v>226</v>
      </c>
      <c r="F1169" s="301" t="s">
        <v>78</v>
      </c>
      <c r="G1169" s="301" t="s">
        <v>77</v>
      </c>
      <c r="H1169" s="303">
        <v>210620669000</v>
      </c>
      <c r="I1169" s="303">
        <v>290620669000</v>
      </c>
      <c r="J1169" s="303">
        <v>285756222159</v>
      </c>
      <c r="K1169" s="304">
        <f t="shared" si="74"/>
        <v>0.98326186895881107</v>
      </c>
      <c r="L1169" s="303">
        <v>246548355864</v>
      </c>
      <c r="M1169" s="304">
        <f t="shared" si="71"/>
        <v>0.84835107121716802</v>
      </c>
    </row>
    <row r="1170" spans="1:13" x14ac:dyDescent="0.35">
      <c r="A1170" s="301">
        <v>2023</v>
      </c>
      <c r="B1170" s="301" t="s">
        <v>86</v>
      </c>
      <c r="C1170" s="301" t="s">
        <v>35</v>
      </c>
      <c r="D1170" s="302" t="s">
        <v>15</v>
      </c>
      <c r="E1170" s="302" t="s">
        <v>226</v>
      </c>
      <c r="F1170" s="301" t="s">
        <v>80</v>
      </c>
      <c r="G1170" s="301" t="s">
        <v>77</v>
      </c>
      <c r="H1170" s="303">
        <v>181269346000</v>
      </c>
      <c r="I1170" s="303">
        <v>180489106646</v>
      </c>
      <c r="J1170" s="303">
        <v>180484275061</v>
      </c>
      <c r="K1170" s="304">
        <f t="shared" si="74"/>
        <v>0.99997323060050669</v>
      </c>
      <c r="L1170" s="303">
        <v>177484275061</v>
      </c>
      <c r="M1170" s="304">
        <f t="shared" si="71"/>
        <v>0.98335172886143485</v>
      </c>
    </row>
    <row r="1171" spans="1:13" x14ac:dyDescent="0.35">
      <c r="A1171" s="301">
        <v>2023</v>
      </c>
      <c r="B1171" s="301" t="s">
        <v>86</v>
      </c>
      <c r="C1171" s="301" t="s">
        <v>36</v>
      </c>
      <c r="D1171" s="302" t="s">
        <v>9</v>
      </c>
      <c r="E1171" s="302" t="s">
        <v>226</v>
      </c>
      <c r="F1171" s="301" t="s">
        <v>76</v>
      </c>
      <c r="G1171" s="301" t="s">
        <v>77</v>
      </c>
      <c r="H1171" s="303">
        <v>30277191000</v>
      </c>
      <c r="I1171" s="303">
        <v>30277191000</v>
      </c>
      <c r="J1171" s="303">
        <v>28422441974</v>
      </c>
      <c r="K1171" s="304">
        <f t="shared" si="74"/>
        <v>0.93874104681639725</v>
      </c>
      <c r="L1171" s="303">
        <v>27787980809</v>
      </c>
      <c r="M1171" s="304">
        <f t="shared" si="71"/>
        <v>0.91778596003176116</v>
      </c>
    </row>
    <row r="1172" spans="1:13" x14ac:dyDescent="0.35">
      <c r="A1172" s="301">
        <v>2023</v>
      </c>
      <c r="B1172" s="301" t="s">
        <v>86</v>
      </c>
      <c r="C1172" s="301" t="s">
        <v>36</v>
      </c>
      <c r="D1172" s="302" t="s">
        <v>9</v>
      </c>
      <c r="E1172" s="302" t="s">
        <v>226</v>
      </c>
      <c r="F1172" s="301" t="s">
        <v>78</v>
      </c>
      <c r="G1172" s="301" t="s">
        <v>77</v>
      </c>
      <c r="H1172" s="303">
        <v>182930955000</v>
      </c>
      <c r="I1172" s="303">
        <v>227654228814</v>
      </c>
      <c r="J1172" s="303">
        <v>222497345422</v>
      </c>
      <c r="K1172" s="304">
        <f t="shared" si="74"/>
        <v>0.97734773731695834</v>
      </c>
      <c r="L1172" s="303">
        <v>181230236793</v>
      </c>
      <c r="M1172" s="304">
        <f t="shared" si="71"/>
        <v>0.79607674207128509</v>
      </c>
    </row>
    <row r="1173" spans="1:13" x14ac:dyDescent="0.35">
      <c r="A1173" s="301">
        <v>2023</v>
      </c>
      <c r="B1173" s="301" t="s">
        <v>86</v>
      </c>
      <c r="C1173" s="301" t="s">
        <v>37</v>
      </c>
      <c r="D1173" s="302" t="s">
        <v>20</v>
      </c>
      <c r="E1173" s="302" t="s">
        <v>226</v>
      </c>
      <c r="F1173" s="301" t="s">
        <v>76</v>
      </c>
      <c r="G1173" s="301" t="s">
        <v>77</v>
      </c>
      <c r="H1173" s="303">
        <v>103556093000</v>
      </c>
      <c r="I1173" s="303">
        <v>107266020000</v>
      </c>
      <c r="J1173" s="303">
        <v>105528361590</v>
      </c>
      <c r="K1173" s="304">
        <f t="shared" si="74"/>
        <v>0.98380047651623503</v>
      </c>
      <c r="L1173" s="303">
        <v>103648318011</v>
      </c>
      <c r="M1173" s="304">
        <f t="shared" si="71"/>
        <v>0.96627355066404064</v>
      </c>
    </row>
    <row r="1174" spans="1:13" x14ac:dyDescent="0.35">
      <c r="A1174" s="301">
        <v>2023</v>
      </c>
      <c r="B1174" s="301" t="s">
        <v>86</v>
      </c>
      <c r="C1174" s="301" t="s">
        <v>37</v>
      </c>
      <c r="D1174" s="302" t="s">
        <v>20</v>
      </c>
      <c r="E1174" s="302" t="s">
        <v>226</v>
      </c>
      <c r="F1174" s="301" t="s">
        <v>78</v>
      </c>
      <c r="G1174" s="301" t="s">
        <v>77</v>
      </c>
      <c r="H1174" s="303">
        <v>63728168000</v>
      </c>
      <c r="I1174" s="303">
        <v>63728168000</v>
      </c>
      <c r="J1174" s="303">
        <v>63439756857</v>
      </c>
      <c r="K1174" s="304">
        <f t="shared" si="74"/>
        <v>0.99547435377398574</v>
      </c>
      <c r="L1174" s="303">
        <v>57371812185</v>
      </c>
      <c r="M1174" s="304">
        <f t="shared" si="71"/>
        <v>0.90025829998753459</v>
      </c>
    </row>
    <row r="1175" spans="1:13" x14ac:dyDescent="0.35">
      <c r="A1175" s="301">
        <v>2023</v>
      </c>
      <c r="B1175" s="301" t="s">
        <v>86</v>
      </c>
      <c r="C1175" s="301" t="s">
        <v>37</v>
      </c>
      <c r="D1175" s="302" t="s">
        <v>20</v>
      </c>
      <c r="E1175" s="302" t="s">
        <v>226</v>
      </c>
      <c r="F1175" s="301" t="s">
        <v>80</v>
      </c>
      <c r="G1175" s="301" t="s">
        <v>77</v>
      </c>
      <c r="H1175" s="303">
        <v>0</v>
      </c>
      <c r="I1175" s="303">
        <v>0</v>
      </c>
      <c r="J1175" s="303">
        <v>0</v>
      </c>
      <c r="K1175" s="304">
        <v>0</v>
      </c>
      <c r="L1175" s="303">
        <v>0</v>
      </c>
      <c r="M1175" s="304">
        <v>0</v>
      </c>
    </row>
    <row r="1176" spans="1:13" x14ac:dyDescent="0.35">
      <c r="A1176" s="301">
        <v>2023</v>
      </c>
      <c r="B1176" s="301" t="s">
        <v>86</v>
      </c>
      <c r="C1176" s="301" t="s">
        <v>38</v>
      </c>
      <c r="D1176" s="302" t="s">
        <v>248</v>
      </c>
      <c r="E1176" s="302" t="s">
        <v>226</v>
      </c>
      <c r="F1176" s="301" t="s">
        <v>76</v>
      </c>
      <c r="G1176" s="301" t="s">
        <v>77</v>
      </c>
      <c r="H1176" s="303">
        <v>27785835000</v>
      </c>
      <c r="I1176" s="303">
        <v>28400582000</v>
      </c>
      <c r="J1176" s="303">
        <v>27789506091</v>
      </c>
      <c r="K1176" s="304">
        <f t="shared" ref="K1176:K1218" si="75">+J1176/I1176</f>
        <v>0.97848368357380844</v>
      </c>
      <c r="L1176" s="303">
        <v>27446178016</v>
      </c>
      <c r="M1176" s="304">
        <f t="shared" si="71"/>
        <v>0.96639491458308846</v>
      </c>
    </row>
    <row r="1177" spans="1:13" x14ac:dyDescent="0.35">
      <c r="A1177" s="301">
        <v>2023</v>
      </c>
      <c r="B1177" s="301" t="s">
        <v>86</v>
      </c>
      <c r="C1177" s="301" t="s">
        <v>38</v>
      </c>
      <c r="D1177" s="302" t="s">
        <v>248</v>
      </c>
      <c r="E1177" s="302" t="s">
        <v>226</v>
      </c>
      <c r="F1177" s="301" t="s">
        <v>78</v>
      </c>
      <c r="G1177" s="301" t="s">
        <v>77</v>
      </c>
      <c r="H1177" s="303">
        <v>95662798000</v>
      </c>
      <c r="I1177" s="303">
        <v>95662798000</v>
      </c>
      <c r="J1177" s="303">
        <v>94319132663</v>
      </c>
      <c r="K1177" s="304">
        <f t="shared" si="75"/>
        <v>0.98595414973122575</v>
      </c>
      <c r="L1177" s="303">
        <v>83446970361</v>
      </c>
      <c r="M1177" s="304">
        <f t="shared" si="71"/>
        <v>0.87230325796032016</v>
      </c>
    </row>
    <row r="1178" spans="1:13" x14ac:dyDescent="0.35">
      <c r="A1178" s="301">
        <v>2023</v>
      </c>
      <c r="B1178" s="301" t="s">
        <v>86</v>
      </c>
      <c r="C1178" s="301" t="s">
        <v>39</v>
      </c>
      <c r="D1178" s="302" t="s">
        <v>17</v>
      </c>
      <c r="E1178" s="302" t="s">
        <v>226</v>
      </c>
      <c r="F1178" s="301" t="s">
        <v>76</v>
      </c>
      <c r="G1178" s="301" t="s">
        <v>77</v>
      </c>
      <c r="H1178" s="303">
        <v>31861530000</v>
      </c>
      <c r="I1178" s="303">
        <v>32677946000</v>
      </c>
      <c r="J1178" s="303">
        <v>32342791451</v>
      </c>
      <c r="K1178" s="304">
        <f t="shared" si="75"/>
        <v>0.98974370821838065</v>
      </c>
      <c r="L1178" s="303">
        <v>31729268732</v>
      </c>
      <c r="M1178" s="304">
        <f t="shared" si="71"/>
        <v>0.97096888317276731</v>
      </c>
    </row>
    <row r="1179" spans="1:13" x14ac:dyDescent="0.35">
      <c r="A1179" s="301">
        <v>2023</v>
      </c>
      <c r="B1179" s="301" t="s">
        <v>86</v>
      </c>
      <c r="C1179" s="301" t="s">
        <v>39</v>
      </c>
      <c r="D1179" s="302" t="s">
        <v>17</v>
      </c>
      <c r="E1179" s="302" t="s">
        <v>226</v>
      </c>
      <c r="F1179" s="301" t="s">
        <v>78</v>
      </c>
      <c r="G1179" s="301" t="s">
        <v>77</v>
      </c>
      <c r="H1179" s="303">
        <v>1810422284000</v>
      </c>
      <c r="I1179" s="303">
        <v>1969564267349</v>
      </c>
      <c r="J1179" s="303">
        <v>1949798385488</v>
      </c>
      <c r="K1179" s="304">
        <f t="shared" si="75"/>
        <v>0.98996433770216363</v>
      </c>
      <c r="L1179" s="303">
        <v>1700826946058</v>
      </c>
      <c r="M1179" s="304">
        <f t="shared" si="71"/>
        <v>0.86355493661919658</v>
      </c>
    </row>
    <row r="1180" spans="1:13" x14ac:dyDescent="0.35">
      <c r="A1180" s="301">
        <v>2023</v>
      </c>
      <c r="B1180" s="301" t="s">
        <v>86</v>
      </c>
      <c r="C1180" s="301" t="s">
        <v>40</v>
      </c>
      <c r="D1180" s="302" t="s">
        <v>13</v>
      </c>
      <c r="E1180" s="302" t="s">
        <v>226</v>
      </c>
      <c r="F1180" s="301" t="s">
        <v>76</v>
      </c>
      <c r="G1180" s="301" t="s">
        <v>77</v>
      </c>
      <c r="H1180" s="303">
        <v>14982247000</v>
      </c>
      <c r="I1180" s="303">
        <v>15353879000</v>
      </c>
      <c r="J1180" s="303">
        <v>15332215417</v>
      </c>
      <c r="K1180" s="304">
        <f t="shared" si="75"/>
        <v>0.99858904821380967</v>
      </c>
      <c r="L1180" s="303">
        <v>15090995331</v>
      </c>
      <c r="M1180" s="304">
        <f t="shared" si="71"/>
        <v>0.9828783547792711</v>
      </c>
    </row>
    <row r="1181" spans="1:13" x14ac:dyDescent="0.35">
      <c r="A1181" s="301">
        <v>2023</v>
      </c>
      <c r="B1181" s="301" t="s">
        <v>86</v>
      </c>
      <c r="C1181" s="301" t="s">
        <v>40</v>
      </c>
      <c r="D1181" s="302" t="s">
        <v>13</v>
      </c>
      <c r="E1181" s="302" t="s">
        <v>226</v>
      </c>
      <c r="F1181" s="301" t="s">
        <v>78</v>
      </c>
      <c r="G1181" s="301" t="s">
        <v>77</v>
      </c>
      <c r="H1181" s="303">
        <v>4146854000</v>
      </c>
      <c r="I1181" s="303">
        <v>4146854000</v>
      </c>
      <c r="J1181" s="303">
        <v>4146352520</v>
      </c>
      <c r="K1181" s="304">
        <f t="shared" si="75"/>
        <v>0.99987906977192831</v>
      </c>
      <c r="L1181" s="303">
        <v>3846118079</v>
      </c>
      <c r="M1181" s="304">
        <f t="shared" si="71"/>
        <v>0.92747853650019996</v>
      </c>
    </row>
    <row r="1182" spans="1:13" x14ac:dyDescent="0.35">
      <c r="A1182" s="301">
        <v>2023</v>
      </c>
      <c r="B1182" s="301" t="s">
        <v>86</v>
      </c>
      <c r="C1182" s="301" t="s">
        <v>41</v>
      </c>
      <c r="D1182" s="302" t="s">
        <v>8</v>
      </c>
      <c r="E1182" s="302" t="s">
        <v>226</v>
      </c>
      <c r="F1182" s="301" t="s">
        <v>76</v>
      </c>
      <c r="G1182" s="301" t="s">
        <v>77</v>
      </c>
      <c r="H1182" s="303">
        <v>31517336000</v>
      </c>
      <c r="I1182" s="303">
        <v>34103705000</v>
      </c>
      <c r="J1182" s="303">
        <v>32783569296</v>
      </c>
      <c r="K1182" s="304">
        <f t="shared" si="75"/>
        <v>0.96129054881280496</v>
      </c>
      <c r="L1182" s="303">
        <v>31515993593</v>
      </c>
      <c r="M1182" s="304">
        <f t="shared" si="71"/>
        <v>0.92412227917758494</v>
      </c>
    </row>
    <row r="1183" spans="1:13" x14ac:dyDescent="0.35">
      <c r="A1183" s="301">
        <v>2023</v>
      </c>
      <c r="B1183" s="301" t="s">
        <v>86</v>
      </c>
      <c r="C1183" s="301" t="s">
        <v>41</v>
      </c>
      <c r="D1183" s="302" t="s">
        <v>8</v>
      </c>
      <c r="E1183" s="302" t="s">
        <v>226</v>
      </c>
      <c r="F1183" s="301" t="s">
        <v>78</v>
      </c>
      <c r="G1183" s="301" t="s">
        <v>77</v>
      </c>
      <c r="H1183" s="303">
        <v>178412484000</v>
      </c>
      <c r="I1183" s="303">
        <v>177648824664</v>
      </c>
      <c r="J1183" s="303">
        <v>166046163578</v>
      </c>
      <c r="K1183" s="304">
        <f t="shared" si="75"/>
        <v>0.93468765634703777</v>
      </c>
      <c r="L1183" s="303">
        <v>118803568588</v>
      </c>
      <c r="M1183" s="304">
        <f t="shared" si="71"/>
        <v>0.66875516239807231</v>
      </c>
    </row>
    <row r="1184" spans="1:13" x14ac:dyDescent="0.35">
      <c r="A1184" s="301">
        <v>2023</v>
      </c>
      <c r="B1184" s="301" t="s">
        <v>86</v>
      </c>
      <c r="C1184" s="301" t="s">
        <v>42</v>
      </c>
      <c r="D1184" s="302" t="s">
        <v>14</v>
      </c>
      <c r="E1184" s="302" t="s">
        <v>226</v>
      </c>
      <c r="F1184" s="301" t="s">
        <v>76</v>
      </c>
      <c r="G1184" s="301" t="s">
        <v>77</v>
      </c>
      <c r="H1184" s="303">
        <v>14190126000</v>
      </c>
      <c r="I1184" s="303">
        <v>14660682000</v>
      </c>
      <c r="J1184" s="303">
        <v>14371813684</v>
      </c>
      <c r="K1184" s="304">
        <f t="shared" si="75"/>
        <v>0.98029639303273886</v>
      </c>
      <c r="L1184" s="303">
        <v>13949321337</v>
      </c>
      <c r="M1184" s="304">
        <f t="shared" si="71"/>
        <v>0.9514783375698348</v>
      </c>
    </row>
    <row r="1185" spans="1:13" x14ac:dyDescent="0.35">
      <c r="A1185" s="301">
        <v>2023</v>
      </c>
      <c r="B1185" s="301" t="s">
        <v>86</v>
      </c>
      <c r="C1185" s="301" t="s">
        <v>42</v>
      </c>
      <c r="D1185" s="302" t="s">
        <v>14</v>
      </c>
      <c r="E1185" s="302" t="s">
        <v>226</v>
      </c>
      <c r="F1185" s="301" t="s">
        <v>78</v>
      </c>
      <c r="G1185" s="301" t="s">
        <v>77</v>
      </c>
      <c r="H1185" s="303">
        <v>23010271000</v>
      </c>
      <c r="I1185" s="303">
        <v>23010271000</v>
      </c>
      <c r="J1185" s="303">
        <v>22968116368</v>
      </c>
      <c r="K1185" s="304">
        <f t="shared" si="75"/>
        <v>0.99816800801694161</v>
      </c>
      <c r="L1185" s="303">
        <v>22163084333</v>
      </c>
      <c r="M1185" s="304">
        <f t="shared" si="71"/>
        <v>0.96318223861857166</v>
      </c>
    </row>
    <row r="1186" spans="1:13" x14ac:dyDescent="0.35">
      <c r="A1186" s="301">
        <v>2023</v>
      </c>
      <c r="B1186" s="301" t="s">
        <v>86</v>
      </c>
      <c r="C1186" s="301" t="s">
        <v>43</v>
      </c>
      <c r="D1186" s="302" t="s">
        <v>22</v>
      </c>
      <c r="E1186" s="302" t="s">
        <v>226</v>
      </c>
      <c r="F1186" s="301" t="s">
        <v>76</v>
      </c>
      <c r="G1186" s="301" t="s">
        <v>77</v>
      </c>
      <c r="H1186" s="303">
        <v>88941521000</v>
      </c>
      <c r="I1186" s="303">
        <v>97831448000</v>
      </c>
      <c r="J1186" s="303">
        <v>97054823306</v>
      </c>
      <c r="K1186" s="304">
        <f t="shared" si="75"/>
        <v>0.99206160483283456</v>
      </c>
      <c r="L1186" s="303">
        <v>95234824236</v>
      </c>
      <c r="M1186" s="304">
        <f t="shared" si="71"/>
        <v>0.97345818939529549</v>
      </c>
    </row>
    <row r="1187" spans="1:13" x14ac:dyDescent="0.35">
      <c r="A1187" s="301">
        <v>2023</v>
      </c>
      <c r="B1187" s="301" t="s">
        <v>86</v>
      </c>
      <c r="C1187" s="301" t="s">
        <v>43</v>
      </c>
      <c r="D1187" s="302" t="s">
        <v>22</v>
      </c>
      <c r="E1187" s="302" t="s">
        <v>226</v>
      </c>
      <c r="F1187" s="301" t="s">
        <v>78</v>
      </c>
      <c r="G1187" s="301" t="s">
        <v>77</v>
      </c>
      <c r="H1187" s="303">
        <v>36241955000</v>
      </c>
      <c r="I1187" s="303">
        <v>36241955000</v>
      </c>
      <c r="J1187" s="303">
        <v>36231626760</v>
      </c>
      <c r="K1187" s="304">
        <f t="shared" si="75"/>
        <v>0.99971501978852961</v>
      </c>
      <c r="L1187" s="303">
        <v>23595302787</v>
      </c>
      <c r="M1187" s="304">
        <f t="shared" si="71"/>
        <v>0.65104939253414995</v>
      </c>
    </row>
    <row r="1188" spans="1:13" x14ac:dyDescent="0.35">
      <c r="A1188" s="301">
        <v>2023</v>
      </c>
      <c r="B1188" s="301" t="s">
        <v>86</v>
      </c>
      <c r="C1188" s="301" t="s">
        <v>44</v>
      </c>
      <c r="D1188" s="302" t="s">
        <v>12</v>
      </c>
      <c r="E1188" s="302" t="s">
        <v>226</v>
      </c>
      <c r="F1188" s="301" t="s">
        <v>76</v>
      </c>
      <c r="G1188" s="301" t="s">
        <v>77</v>
      </c>
      <c r="H1188" s="303">
        <v>26819740000</v>
      </c>
      <c r="I1188" s="303">
        <v>27836173000</v>
      </c>
      <c r="J1188" s="303">
        <v>27623874012</v>
      </c>
      <c r="K1188" s="304">
        <f t="shared" si="75"/>
        <v>0.99237326955828298</v>
      </c>
      <c r="L1188" s="303">
        <v>27233658400</v>
      </c>
      <c r="M1188" s="304">
        <f t="shared" si="71"/>
        <v>0.97835497717304742</v>
      </c>
    </row>
    <row r="1189" spans="1:13" x14ac:dyDescent="0.35">
      <c r="A1189" s="301">
        <v>2023</v>
      </c>
      <c r="B1189" s="301" t="s">
        <v>86</v>
      </c>
      <c r="C1189" s="301" t="s">
        <v>44</v>
      </c>
      <c r="D1189" s="302" t="s">
        <v>12</v>
      </c>
      <c r="E1189" s="302" t="s">
        <v>226</v>
      </c>
      <c r="F1189" s="301" t="s">
        <v>78</v>
      </c>
      <c r="G1189" s="301" t="s">
        <v>77</v>
      </c>
      <c r="H1189" s="303">
        <v>7799376000</v>
      </c>
      <c r="I1189" s="303">
        <v>7799376000</v>
      </c>
      <c r="J1189" s="303">
        <v>7657841810</v>
      </c>
      <c r="K1189" s="304">
        <f t="shared" si="75"/>
        <v>0.98185313927678319</v>
      </c>
      <c r="L1189" s="303">
        <v>6936659712</v>
      </c>
      <c r="M1189" s="304">
        <f t="shared" si="71"/>
        <v>0.88938649861219665</v>
      </c>
    </row>
    <row r="1190" spans="1:13" x14ac:dyDescent="0.35">
      <c r="A1190" s="301">
        <v>2023</v>
      </c>
      <c r="B1190" s="301" t="s">
        <v>86</v>
      </c>
      <c r="C1190" s="301" t="s">
        <v>45</v>
      </c>
      <c r="D1190" s="302" t="s">
        <v>22</v>
      </c>
      <c r="E1190" s="302" t="s">
        <v>226</v>
      </c>
      <c r="F1190" s="301" t="s">
        <v>76</v>
      </c>
      <c r="G1190" s="301" t="s">
        <v>77</v>
      </c>
      <c r="H1190" s="303">
        <v>101093413000</v>
      </c>
      <c r="I1190" s="303">
        <v>101093413000</v>
      </c>
      <c r="J1190" s="303">
        <v>99925325707</v>
      </c>
      <c r="K1190" s="304">
        <f t="shared" si="75"/>
        <v>0.9884454658485019</v>
      </c>
      <c r="L1190" s="303">
        <v>94716696956</v>
      </c>
      <c r="M1190" s="304">
        <f t="shared" si="71"/>
        <v>0.93692253674331882</v>
      </c>
    </row>
    <row r="1191" spans="1:13" x14ac:dyDescent="0.35">
      <c r="A1191" s="301">
        <v>2023</v>
      </c>
      <c r="B1191" s="301" t="s">
        <v>86</v>
      </c>
      <c r="C1191" s="301" t="s">
        <v>45</v>
      </c>
      <c r="D1191" s="302" t="s">
        <v>22</v>
      </c>
      <c r="E1191" s="302" t="s">
        <v>226</v>
      </c>
      <c r="F1191" s="301" t="s">
        <v>78</v>
      </c>
      <c r="G1191" s="301" t="s">
        <v>77</v>
      </c>
      <c r="H1191" s="303">
        <v>328456605000</v>
      </c>
      <c r="I1191" s="303">
        <v>423013461959</v>
      </c>
      <c r="J1191" s="303">
        <v>394052057110</v>
      </c>
      <c r="K1191" s="304">
        <f t="shared" si="75"/>
        <v>0.9315355007500753</v>
      </c>
      <c r="L1191" s="303">
        <v>252696261282</v>
      </c>
      <c r="M1191" s="304">
        <f t="shared" si="71"/>
        <v>0.59737167727889529</v>
      </c>
    </row>
    <row r="1192" spans="1:13" x14ac:dyDescent="0.35">
      <c r="A1192" s="301">
        <v>2023</v>
      </c>
      <c r="B1192" s="301" t="s">
        <v>86</v>
      </c>
      <c r="C1192" s="301" t="s">
        <v>46</v>
      </c>
      <c r="D1192" s="302" t="s">
        <v>10</v>
      </c>
      <c r="E1192" s="302" t="s">
        <v>228</v>
      </c>
      <c r="F1192" s="301" t="s">
        <v>76</v>
      </c>
      <c r="G1192" s="301" t="s">
        <v>77</v>
      </c>
      <c r="H1192" s="303">
        <v>17410813000</v>
      </c>
      <c r="I1192" s="303">
        <v>18777757000</v>
      </c>
      <c r="J1192" s="303">
        <v>17869343531</v>
      </c>
      <c r="K1192" s="304">
        <f t="shared" si="75"/>
        <v>0.9516228978253366</v>
      </c>
      <c r="L1192" s="303">
        <v>17237155781</v>
      </c>
      <c r="M1192" s="304">
        <f t="shared" si="71"/>
        <v>0.91795605731824093</v>
      </c>
    </row>
    <row r="1193" spans="1:13" x14ac:dyDescent="0.35">
      <c r="A1193" s="301">
        <v>2023</v>
      </c>
      <c r="B1193" s="301" t="s">
        <v>86</v>
      </c>
      <c r="C1193" s="301" t="s">
        <v>46</v>
      </c>
      <c r="D1193" s="302" t="s">
        <v>10</v>
      </c>
      <c r="E1193" s="302" t="s">
        <v>228</v>
      </c>
      <c r="F1193" s="301" t="s">
        <v>78</v>
      </c>
      <c r="G1193" s="301" t="s">
        <v>77</v>
      </c>
      <c r="H1193" s="303">
        <v>47871304000</v>
      </c>
      <c r="I1193" s="303">
        <v>45272888030</v>
      </c>
      <c r="J1193" s="303">
        <v>41769452382</v>
      </c>
      <c r="K1193" s="304">
        <f t="shared" si="75"/>
        <v>0.92261515002801553</v>
      </c>
      <c r="L1193" s="303">
        <v>29731736825</v>
      </c>
      <c r="M1193" s="304">
        <f t="shared" si="71"/>
        <v>0.6567227786594555</v>
      </c>
    </row>
    <row r="1194" spans="1:13" x14ac:dyDescent="0.35">
      <c r="A1194" s="301">
        <v>2023</v>
      </c>
      <c r="B1194" s="301" t="s">
        <v>86</v>
      </c>
      <c r="C1194" s="301" t="s">
        <v>47</v>
      </c>
      <c r="D1194" s="302" t="s">
        <v>21</v>
      </c>
      <c r="E1194" s="302" t="s">
        <v>228</v>
      </c>
      <c r="F1194" s="301" t="s">
        <v>76</v>
      </c>
      <c r="G1194" s="301" t="s">
        <v>77</v>
      </c>
      <c r="H1194" s="303">
        <v>24742920000</v>
      </c>
      <c r="I1194" s="303">
        <v>25407998000</v>
      </c>
      <c r="J1194" s="303">
        <v>24584423423</v>
      </c>
      <c r="K1194" s="304">
        <f t="shared" si="75"/>
        <v>0.96758601063334471</v>
      </c>
      <c r="L1194" s="303">
        <v>18831588228</v>
      </c>
      <c r="M1194" s="304">
        <f t="shared" si="71"/>
        <v>0.74116773104279998</v>
      </c>
    </row>
    <row r="1195" spans="1:13" x14ac:dyDescent="0.35">
      <c r="A1195" s="301">
        <v>2023</v>
      </c>
      <c r="B1195" s="301" t="s">
        <v>86</v>
      </c>
      <c r="C1195" s="301" t="s">
        <v>47</v>
      </c>
      <c r="D1195" s="302" t="s">
        <v>21</v>
      </c>
      <c r="E1195" s="302" t="s">
        <v>228</v>
      </c>
      <c r="F1195" s="301" t="s">
        <v>78</v>
      </c>
      <c r="G1195" s="301" t="s">
        <v>77</v>
      </c>
      <c r="H1195" s="303">
        <v>3634406080000</v>
      </c>
      <c r="I1195" s="303">
        <v>3700843504151</v>
      </c>
      <c r="J1195" s="303">
        <v>3564854202390</v>
      </c>
      <c r="K1195" s="304">
        <f t="shared" si="75"/>
        <v>0.96325451167862963</v>
      </c>
      <c r="L1195" s="303">
        <v>3233325781949</v>
      </c>
      <c r="M1195" s="304">
        <f t="shared" si="71"/>
        <v>0.87367265822572204</v>
      </c>
    </row>
    <row r="1196" spans="1:13" x14ac:dyDescent="0.35">
      <c r="A1196" s="301">
        <v>2023</v>
      </c>
      <c r="B1196" s="301" t="s">
        <v>86</v>
      </c>
      <c r="C1196" s="301" t="s">
        <v>47</v>
      </c>
      <c r="D1196" s="302" t="s">
        <v>21</v>
      </c>
      <c r="E1196" s="302" t="s">
        <v>228</v>
      </c>
      <c r="F1196" s="301" t="s">
        <v>80</v>
      </c>
      <c r="G1196" s="301" t="s">
        <v>77</v>
      </c>
      <c r="H1196" s="303">
        <v>4048568000</v>
      </c>
      <c r="I1196" s="303">
        <v>4048568000</v>
      </c>
      <c r="J1196" s="303">
        <v>4048067447</v>
      </c>
      <c r="K1196" s="304">
        <f t="shared" si="75"/>
        <v>0.99987636295104843</v>
      </c>
      <c r="L1196" s="303">
        <v>3047349289</v>
      </c>
      <c r="M1196" s="304">
        <f t="shared" ref="M1196:M1234" si="76">+L1196/I1196</f>
        <v>0.75269806237662307</v>
      </c>
    </row>
    <row r="1197" spans="1:13" x14ac:dyDescent="0.35">
      <c r="A1197" s="301">
        <v>2023</v>
      </c>
      <c r="B1197" s="301" t="s">
        <v>86</v>
      </c>
      <c r="C1197" s="301" t="s">
        <v>48</v>
      </c>
      <c r="D1197" s="302" t="s">
        <v>8</v>
      </c>
      <c r="E1197" s="302" t="s">
        <v>228</v>
      </c>
      <c r="F1197" s="301" t="s">
        <v>76</v>
      </c>
      <c r="G1197" s="301" t="s">
        <v>77</v>
      </c>
      <c r="H1197" s="303">
        <v>23420999000</v>
      </c>
      <c r="I1197" s="303">
        <v>24409699000</v>
      </c>
      <c r="J1197" s="303">
        <v>24228267329</v>
      </c>
      <c r="K1197" s="304">
        <f t="shared" si="75"/>
        <v>0.99256723030464244</v>
      </c>
      <c r="L1197" s="303">
        <v>23766562264</v>
      </c>
      <c r="M1197" s="304">
        <f t="shared" si="76"/>
        <v>0.97365241021611937</v>
      </c>
    </row>
    <row r="1198" spans="1:13" x14ac:dyDescent="0.35">
      <c r="A1198" s="301">
        <v>2023</v>
      </c>
      <c r="B1198" s="301" t="s">
        <v>86</v>
      </c>
      <c r="C1198" s="301" t="s">
        <v>48</v>
      </c>
      <c r="D1198" s="302" t="s">
        <v>8</v>
      </c>
      <c r="E1198" s="302" t="s">
        <v>228</v>
      </c>
      <c r="F1198" s="301" t="s">
        <v>78</v>
      </c>
      <c r="G1198" s="301" t="s">
        <v>77</v>
      </c>
      <c r="H1198" s="303">
        <v>21355446000</v>
      </c>
      <c r="I1198" s="303">
        <v>21355446000</v>
      </c>
      <c r="J1198" s="303">
        <v>21274673641</v>
      </c>
      <c r="K1198" s="304">
        <f t="shared" si="75"/>
        <v>0.99621771612730536</v>
      </c>
      <c r="L1198" s="303">
        <v>17288218882</v>
      </c>
      <c r="M1198" s="304">
        <f t="shared" si="76"/>
        <v>0.80954614022109395</v>
      </c>
    </row>
    <row r="1199" spans="1:13" x14ac:dyDescent="0.35">
      <c r="A1199" s="301">
        <v>2023</v>
      </c>
      <c r="B1199" s="301" t="s">
        <v>86</v>
      </c>
      <c r="C1199" s="301" t="s">
        <v>49</v>
      </c>
      <c r="D1199" s="302" t="s">
        <v>18</v>
      </c>
      <c r="E1199" s="302" t="s">
        <v>228</v>
      </c>
      <c r="F1199" s="301" t="s">
        <v>76</v>
      </c>
      <c r="G1199" s="301" t="s">
        <v>77</v>
      </c>
      <c r="H1199" s="303">
        <v>101644481000</v>
      </c>
      <c r="I1199" s="303">
        <v>101644481000</v>
      </c>
      <c r="J1199" s="303">
        <v>97074270012</v>
      </c>
      <c r="K1199" s="304">
        <f t="shared" si="75"/>
        <v>0.95503729328894893</v>
      </c>
      <c r="L1199" s="303">
        <v>92203133925</v>
      </c>
      <c r="M1199" s="304">
        <f t="shared" si="76"/>
        <v>0.90711402151780385</v>
      </c>
    </row>
    <row r="1200" spans="1:13" x14ac:dyDescent="0.35">
      <c r="A1200" s="301">
        <v>2023</v>
      </c>
      <c r="B1200" s="301" t="s">
        <v>86</v>
      </c>
      <c r="C1200" s="301" t="s">
        <v>49</v>
      </c>
      <c r="D1200" s="302" t="s">
        <v>18</v>
      </c>
      <c r="E1200" s="302" t="s">
        <v>228</v>
      </c>
      <c r="F1200" s="301" t="s">
        <v>79</v>
      </c>
      <c r="G1200" s="301" t="s">
        <v>77</v>
      </c>
      <c r="H1200" s="303">
        <v>0</v>
      </c>
      <c r="I1200" s="303">
        <v>0</v>
      </c>
      <c r="J1200" s="303">
        <v>0</v>
      </c>
      <c r="K1200" s="304">
        <v>0</v>
      </c>
      <c r="L1200" s="303">
        <v>0</v>
      </c>
      <c r="M1200" s="304">
        <v>0</v>
      </c>
    </row>
    <row r="1201" spans="1:13" x14ac:dyDescent="0.35">
      <c r="A1201" s="301">
        <v>2023</v>
      </c>
      <c r="B1201" s="301" t="s">
        <v>86</v>
      </c>
      <c r="C1201" s="301" t="s">
        <v>49</v>
      </c>
      <c r="D1201" s="302" t="s">
        <v>18</v>
      </c>
      <c r="E1201" s="302" t="s">
        <v>228</v>
      </c>
      <c r="F1201" s="301" t="s">
        <v>78</v>
      </c>
      <c r="G1201" s="301" t="s">
        <v>77</v>
      </c>
      <c r="H1201" s="303">
        <v>2566374986000</v>
      </c>
      <c r="I1201" s="303">
        <v>2525490926231</v>
      </c>
      <c r="J1201" s="303">
        <v>2155215543609</v>
      </c>
      <c r="K1201" s="304">
        <f t="shared" si="75"/>
        <v>0.85338478995266365</v>
      </c>
      <c r="L1201" s="303">
        <v>862230536716</v>
      </c>
      <c r="M1201" s="304">
        <f t="shared" si="76"/>
        <v>0.34141106101805652</v>
      </c>
    </row>
    <row r="1202" spans="1:13" x14ac:dyDescent="0.35">
      <c r="A1202" s="301">
        <v>2023</v>
      </c>
      <c r="B1202" s="301" t="s">
        <v>86</v>
      </c>
      <c r="C1202" s="301" t="s">
        <v>49</v>
      </c>
      <c r="D1202" s="302" t="s">
        <v>18</v>
      </c>
      <c r="E1202" s="302" t="s">
        <v>228</v>
      </c>
      <c r="F1202" s="301" t="s">
        <v>80</v>
      </c>
      <c r="G1202" s="301" t="s">
        <v>77</v>
      </c>
      <c r="H1202" s="303">
        <v>1600000000</v>
      </c>
      <c r="I1202" s="303">
        <v>1600000000</v>
      </c>
      <c r="J1202" s="303">
        <v>903349213</v>
      </c>
      <c r="K1202" s="304">
        <f t="shared" si="75"/>
        <v>0.56459325812500005</v>
      </c>
      <c r="L1202" s="303">
        <v>903349213</v>
      </c>
      <c r="M1202" s="304">
        <f t="shared" si="76"/>
        <v>0.56459325812500005</v>
      </c>
    </row>
    <row r="1203" spans="1:13" x14ac:dyDescent="0.35">
      <c r="A1203" s="301">
        <v>2023</v>
      </c>
      <c r="B1203" s="301" t="s">
        <v>86</v>
      </c>
      <c r="C1203" s="301" t="s">
        <v>50</v>
      </c>
      <c r="D1203" s="302" t="s">
        <v>16</v>
      </c>
      <c r="E1203" s="302" t="s">
        <v>228</v>
      </c>
      <c r="F1203" s="301" t="s">
        <v>76</v>
      </c>
      <c r="G1203" s="301" t="s">
        <v>77</v>
      </c>
      <c r="H1203" s="303">
        <v>601005286000</v>
      </c>
      <c r="I1203" s="303">
        <v>601005286000</v>
      </c>
      <c r="J1203" s="303">
        <v>564347747335</v>
      </c>
      <c r="K1203" s="304">
        <f t="shared" si="75"/>
        <v>0.93900629575327899</v>
      </c>
      <c r="L1203" s="303">
        <v>562386611533</v>
      </c>
      <c r="M1203" s="304">
        <f t="shared" si="76"/>
        <v>0.93574320331851457</v>
      </c>
    </row>
    <row r="1204" spans="1:13" x14ac:dyDescent="0.35">
      <c r="A1204" s="301">
        <v>2023</v>
      </c>
      <c r="B1204" s="301" t="s">
        <v>86</v>
      </c>
      <c r="C1204" s="301" t="s">
        <v>50</v>
      </c>
      <c r="D1204" s="302" t="s">
        <v>16</v>
      </c>
      <c r="E1204" s="302" t="s">
        <v>228</v>
      </c>
      <c r="F1204" s="301" t="s">
        <v>79</v>
      </c>
      <c r="G1204" s="301" t="s">
        <v>77</v>
      </c>
      <c r="H1204" s="303">
        <v>188670305000</v>
      </c>
      <c r="I1204" s="303">
        <v>188670305000</v>
      </c>
      <c r="J1204" s="303">
        <v>143863014000</v>
      </c>
      <c r="K1204" s="304">
        <f t="shared" si="75"/>
        <v>0.76251010459754121</v>
      </c>
      <c r="L1204" s="303">
        <v>143863014000</v>
      </c>
      <c r="M1204" s="304">
        <f t="shared" si="76"/>
        <v>0.76251010459754121</v>
      </c>
    </row>
    <row r="1205" spans="1:13" x14ac:dyDescent="0.35">
      <c r="A1205" s="301">
        <v>2023</v>
      </c>
      <c r="B1205" s="301" t="s">
        <v>86</v>
      </c>
      <c r="C1205" s="301" t="s">
        <v>50</v>
      </c>
      <c r="D1205" s="302" t="s">
        <v>16</v>
      </c>
      <c r="E1205" s="302" t="s">
        <v>228</v>
      </c>
      <c r="F1205" s="301" t="s">
        <v>78</v>
      </c>
      <c r="G1205" s="301" t="s">
        <v>77</v>
      </c>
      <c r="H1205" s="303">
        <v>4710350000</v>
      </c>
      <c r="I1205" s="303">
        <v>4710350000</v>
      </c>
      <c r="J1205" s="303">
        <v>4650821268</v>
      </c>
      <c r="K1205" s="304">
        <f t="shared" si="75"/>
        <v>0.98736214251594889</v>
      </c>
      <c r="L1205" s="303">
        <v>4067045269</v>
      </c>
      <c r="M1205" s="304">
        <f t="shared" si="76"/>
        <v>0.86342740327151912</v>
      </c>
    </row>
    <row r="1206" spans="1:13" x14ac:dyDescent="0.35">
      <c r="A1206" s="301">
        <v>2023</v>
      </c>
      <c r="B1206" s="301" t="s">
        <v>86</v>
      </c>
      <c r="C1206" s="301" t="s">
        <v>51</v>
      </c>
      <c r="D1206" s="302" t="s">
        <v>15</v>
      </c>
      <c r="E1206" s="302" t="s">
        <v>228</v>
      </c>
      <c r="F1206" s="301" t="s">
        <v>76</v>
      </c>
      <c r="G1206" s="301" t="s">
        <v>77</v>
      </c>
      <c r="H1206" s="303">
        <v>13195303000</v>
      </c>
      <c r="I1206" s="303">
        <v>14040247000</v>
      </c>
      <c r="J1206" s="303">
        <v>13706953084</v>
      </c>
      <c r="K1206" s="304">
        <f t="shared" si="75"/>
        <v>0.97626153471516564</v>
      </c>
      <c r="L1206" s="303">
        <v>12914546422</v>
      </c>
      <c r="M1206" s="304">
        <f t="shared" si="76"/>
        <v>0.91982330666974732</v>
      </c>
    </row>
    <row r="1207" spans="1:13" x14ac:dyDescent="0.35">
      <c r="A1207" s="301">
        <v>2023</v>
      </c>
      <c r="B1207" s="301" t="s">
        <v>86</v>
      </c>
      <c r="C1207" s="301" t="s">
        <v>51</v>
      </c>
      <c r="D1207" s="302" t="s">
        <v>15</v>
      </c>
      <c r="E1207" s="302" t="s">
        <v>228</v>
      </c>
      <c r="F1207" s="301" t="s">
        <v>78</v>
      </c>
      <c r="G1207" s="301" t="s">
        <v>77</v>
      </c>
      <c r="H1207" s="303">
        <v>80076742000</v>
      </c>
      <c r="I1207" s="303">
        <v>80776742000</v>
      </c>
      <c r="J1207" s="303">
        <v>76750800506</v>
      </c>
      <c r="K1207" s="304">
        <f t="shared" si="75"/>
        <v>0.95015964503742922</v>
      </c>
      <c r="L1207" s="303">
        <v>54664541628</v>
      </c>
      <c r="M1207" s="304">
        <f t="shared" si="76"/>
        <v>0.67673615293867628</v>
      </c>
    </row>
    <row r="1208" spans="1:13" x14ac:dyDescent="0.35">
      <c r="A1208" s="301">
        <v>2023</v>
      </c>
      <c r="B1208" s="301" t="s">
        <v>86</v>
      </c>
      <c r="C1208" s="301" t="s">
        <v>52</v>
      </c>
      <c r="D1208" s="302" t="s">
        <v>9</v>
      </c>
      <c r="E1208" s="302" t="s">
        <v>228</v>
      </c>
      <c r="F1208" s="301" t="s">
        <v>76</v>
      </c>
      <c r="G1208" s="301" t="s">
        <v>77</v>
      </c>
      <c r="H1208" s="303">
        <v>42111299000</v>
      </c>
      <c r="I1208" s="303">
        <v>43829299000</v>
      </c>
      <c r="J1208" s="303">
        <v>42831982088</v>
      </c>
      <c r="K1208" s="304">
        <f t="shared" si="75"/>
        <v>0.97724542863439368</v>
      </c>
      <c r="L1208" s="303">
        <v>40305615193</v>
      </c>
      <c r="M1208" s="304">
        <f t="shared" si="76"/>
        <v>0.91960437681195861</v>
      </c>
    </row>
    <row r="1209" spans="1:13" x14ac:dyDescent="0.35">
      <c r="A1209" s="301">
        <v>2023</v>
      </c>
      <c r="B1209" s="301" t="s">
        <v>86</v>
      </c>
      <c r="C1209" s="301" t="s">
        <v>52</v>
      </c>
      <c r="D1209" s="302" t="s">
        <v>9</v>
      </c>
      <c r="E1209" s="302" t="s">
        <v>228</v>
      </c>
      <c r="F1209" s="301" t="s">
        <v>79</v>
      </c>
      <c r="G1209" s="301" t="s">
        <v>77</v>
      </c>
      <c r="H1209" s="303">
        <v>0</v>
      </c>
      <c r="I1209" s="303">
        <v>0</v>
      </c>
      <c r="J1209" s="303">
        <v>0</v>
      </c>
      <c r="K1209" s="304">
        <v>0</v>
      </c>
      <c r="L1209" s="303">
        <v>0</v>
      </c>
      <c r="M1209" s="304">
        <v>0</v>
      </c>
    </row>
    <row r="1210" spans="1:13" x14ac:dyDescent="0.35">
      <c r="A1210" s="301">
        <v>2023</v>
      </c>
      <c r="B1210" s="301" t="s">
        <v>86</v>
      </c>
      <c r="C1210" s="301" t="s">
        <v>52</v>
      </c>
      <c r="D1210" s="302" t="s">
        <v>9</v>
      </c>
      <c r="E1210" s="302" t="s">
        <v>228</v>
      </c>
      <c r="F1210" s="301" t="s">
        <v>78</v>
      </c>
      <c r="G1210" s="301" t="s">
        <v>77</v>
      </c>
      <c r="H1210" s="303">
        <v>629304938000</v>
      </c>
      <c r="I1210" s="303">
        <v>626931814888</v>
      </c>
      <c r="J1210" s="303">
        <v>596463417966</v>
      </c>
      <c r="K1210" s="304">
        <f t="shared" si="75"/>
        <v>0.9514007804382314</v>
      </c>
      <c r="L1210" s="303">
        <v>273919920570</v>
      </c>
      <c r="M1210" s="304">
        <f t="shared" si="76"/>
        <v>0.43692139091543025</v>
      </c>
    </row>
    <row r="1211" spans="1:13" x14ac:dyDescent="0.35">
      <c r="A1211" s="301">
        <v>2023</v>
      </c>
      <c r="B1211" s="301" t="s">
        <v>86</v>
      </c>
      <c r="C1211" s="301" t="s">
        <v>53</v>
      </c>
      <c r="D1211" s="302" t="s">
        <v>9</v>
      </c>
      <c r="E1211" s="302" t="s">
        <v>228</v>
      </c>
      <c r="F1211" s="301" t="s">
        <v>76</v>
      </c>
      <c r="G1211" s="301" t="s">
        <v>77</v>
      </c>
      <c r="H1211" s="303">
        <v>13562788000</v>
      </c>
      <c r="I1211" s="303">
        <v>13562788000</v>
      </c>
      <c r="J1211" s="303">
        <v>13346044014</v>
      </c>
      <c r="K1211" s="304">
        <f t="shared" si="75"/>
        <v>0.98401921596061226</v>
      </c>
      <c r="L1211" s="303">
        <v>12933907159</v>
      </c>
      <c r="M1211" s="304">
        <f t="shared" si="76"/>
        <v>0.95363189036059548</v>
      </c>
    </row>
    <row r="1212" spans="1:13" x14ac:dyDescent="0.35">
      <c r="A1212" s="301">
        <v>2023</v>
      </c>
      <c r="B1212" s="301" t="s">
        <v>86</v>
      </c>
      <c r="C1212" s="301" t="s">
        <v>53</v>
      </c>
      <c r="D1212" s="302" t="s">
        <v>9</v>
      </c>
      <c r="E1212" s="302" t="s">
        <v>228</v>
      </c>
      <c r="F1212" s="301" t="s">
        <v>78</v>
      </c>
      <c r="G1212" s="301" t="s">
        <v>77</v>
      </c>
      <c r="H1212" s="303">
        <v>21214543000</v>
      </c>
      <c r="I1212" s="303">
        <v>26720001456</v>
      </c>
      <c r="J1212" s="303">
        <v>25917251790</v>
      </c>
      <c r="K1212" s="304">
        <f t="shared" si="75"/>
        <v>0.9699569752149193</v>
      </c>
      <c r="L1212" s="303">
        <v>20376343930</v>
      </c>
      <c r="M1212" s="304">
        <f t="shared" si="76"/>
        <v>0.76258768037695879</v>
      </c>
    </row>
    <row r="1213" spans="1:13" x14ac:dyDescent="0.35">
      <c r="A1213" s="301">
        <v>2023</v>
      </c>
      <c r="B1213" s="301" t="s">
        <v>86</v>
      </c>
      <c r="C1213" s="301" t="s">
        <v>54</v>
      </c>
      <c r="D1213" s="302" t="s">
        <v>17</v>
      </c>
      <c r="E1213" s="302" t="s">
        <v>228</v>
      </c>
      <c r="F1213" s="301" t="s">
        <v>76</v>
      </c>
      <c r="G1213" s="301" t="s">
        <v>77</v>
      </c>
      <c r="H1213" s="303">
        <v>25827051000</v>
      </c>
      <c r="I1213" s="303">
        <v>25827051000</v>
      </c>
      <c r="J1213" s="303">
        <v>25211310566</v>
      </c>
      <c r="K1213" s="304">
        <f t="shared" si="75"/>
        <v>0.97615908862378442</v>
      </c>
      <c r="L1213" s="303">
        <v>23892706851</v>
      </c>
      <c r="M1213" s="304">
        <f t="shared" si="76"/>
        <v>0.92510394822080155</v>
      </c>
    </row>
    <row r="1214" spans="1:13" x14ac:dyDescent="0.35">
      <c r="A1214" s="301">
        <v>2023</v>
      </c>
      <c r="B1214" s="301" t="s">
        <v>86</v>
      </c>
      <c r="C1214" s="301" t="s">
        <v>54</v>
      </c>
      <c r="D1214" s="302" t="s">
        <v>17</v>
      </c>
      <c r="E1214" s="302" t="s">
        <v>228</v>
      </c>
      <c r="F1214" s="301" t="s">
        <v>78</v>
      </c>
      <c r="G1214" s="301" t="s">
        <v>77</v>
      </c>
      <c r="H1214" s="303">
        <v>80389869000</v>
      </c>
      <c r="I1214" s="303">
        <v>80389869000</v>
      </c>
      <c r="J1214" s="303">
        <v>79701925889</v>
      </c>
      <c r="K1214" s="304">
        <f t="shared" si="75"/>
        <v>0.99144241532474697</v>
      </c>
      <c r="L1214" s="303">
        <v>69886380194</v>
      </c>
      <c r="M1214" s="304">
        <f t="shared" si="76"/>
        <v>0.86934312822427906</v>
      </c>
    </row>
    <row r="1215" spans="1:13" x14ac:dyDescent="0.35">
      <c r="A1215" s="301">
        <v>2023</v>
      </c>
      <c r="B1215" s="301" t="s">
        <v>86</v>
      </c>
      <c r="C1215" s="301" t="s">
        <v>55</v>
      </c>
      <c r="D1215" s="302" t="s">
        <v>9</v>
      </c>
      <c r="E1215" s="302" t="s">
        <v>228</v>
      </c>
      <c r="F1215" s="301" t="s">
        <v>76</v>
      </c>
      <c r="G1215" s="301" t="s">
        <v>77</v>
      </c>
      <c r="H1215" s="303">
        <v>6108882000</v>
      </c>
      <c r="I1215" s="303">
        <v>6928882000</v>
      </c>
      <c r="J1215" s="303">
        <v>6783930723</v>
      </c>
      <c r="K1215" s="304">
        <f t="shared" si="75"/>
        <v>0.97908013486158374</v>
      </c>
      <c r="L1215" s="303">
        <v>6577368644</v>
      </c>
      <c r="M1215" s="304">
        <f t="shared" si="76"/>
        <v>0.94926838759846111</v>
      </c>
    </row>
    <row r="1216" spans="1:13" x14ac:dyDescent="0.35">
      <c r="A1216" s="301">
        <v>2023</v>
      </c>
      <c r="B1216" s="301" t="s">
        <v>86</v>
      </c>
      <c r="C1216" s="301" t="s">
        <v>55</v>
      </c>
      <c r="D1216" s="302" t="s">
        <v>9</v>
      </c>
      <c r="E1216" s="302" t="s">
        <v>228</v>
      </c>
      <c r="F1216" s="301" t="s">
        <v>78</v>
      </c>
      <c r="G1216" s="301" t="s">
        <v>77</v>
      </c>
      <c r="H1216" s="303">
        <v>12624167000</v>
      </c>
      <c r="I1216" s="303">
        <v>14392985154</v>
      </c>
      <c r="J1216" s="303">
        <v>14391691394</v>
      </c>
      <c r="K1216" s="304">
        <f t="shared" si="75"/>
        <v>0.99991011176721456</v>
      </c>
      <c r="L1216" s="303">
        <v>13007351005</v>
      </c>
      <c r="M1216" s="304">
        <f t="shared" si="76"/>
        <v>0.90372850842447272</v>
      </c>
    </row>
    <row r="1217" spans="1:13" x14ac:dyDescent="0.35">
      <c r="A1217" s="301">
        <v>2023</v>
      </c>
      <c r="B1217" s="301" t="s">
        <v>86</v>
      </c>
      <c r="C1217" s="301" t="s">
        <v>56</v>
      </c>
      <c r="D1217" s="302" t="s">
        <v>9</v>
      </c>
      <c r="E1217" s="302" t="s">
        <v>228</v>
      </c>
      <c r="F1217" s="301" t="s">
        <v>76</v>
      </c>
      <c r="G1217" s="301" t="s">
        <v>77</v>
      </c>
      <c r="H1217" s="303">
        <v>33427165000</v>
      </c>
      <c r="I1217" s="303">
        <v>34928249000</v>
      </c>
      <c r="J1217" s="303">
        <v>34880778629</v>
      </c>
      <c r="K1217" s="304">
        <f t="shared" si="75"/>
        <v>0.99864091752781536</v>
      </c>
      <c r="L1217" s="303">
        <v>34531924233</v>
      </c>
      <c r="M1217" s="304">
        <f t="shared" si="76"/>
        <v>0.98865317391089369</v>
      </c>
    </row>
    <row r="1218" spans="1:13" x14ac:dyDescent="0.35">
      <c r="A1218" s="301">
        <v>2023</v>
      </c>
      <c r="B1218" s="301" t="s">
        <v>86</v>
      </c>
      <c r="C1218" s="301" t="s">
        <v>56</v>
      </c>
      <c r="D1218" s="302" t="s">
        <v>9</v>
      </c>
      <c r="E1218" s="302" t="s">
        <v>228</v>
      </c>
      <c r="F1218" s="301" t="s">
        <v>78</v>
      </c>
      <c r="G1218" s="301" t="s">
        <v>77</v>
      </c>
      <c r="H1218" s="303">
        <v>34031535000</v>
      </c>
      <c r="I1218" s="303">
        <v>35331535000</v>
      </c>
      <c r="J1218" s="303">
        <v>34354068214</v>
      </c>
      <c r="K1218" s="304">
        <f t="shared" si="75"/>
        <v>0.97233443760651783</v>
      </c>
      <c r="L1218" s="303">
        <v>30688765727</v>
      </c>
      <c r="M1218" s="304">
        <f t="shared" si="76"/>
        <v>0.86859418157178847</v>
      </c>
    </row>
    <row r="1219" spans="1:13" x14ac:dyDescent="0.35">
      <c r="A1219" s="301">
        <v>2023</v>
      </c>
      <c r="B1219" s="301" t="s">
        <v>86</v>
      </c>
      <c r="C1219" s="301" t="s">
        <v>57</v>
      </c>
      <c r="D1219" s="302" t="s">
        <v>22</v>
      </c>
      <c r="E1219" s="302" t="s">
        <v>228</v>
      </c>
      <c r="F1219" s="301" t="s">
        <v>76</v>
      </c>
      <c r="G1219" s="301" t="s">
        <v>77</v>
      </c>
      <c r="H1219" s="303">
        <v>0</v>
      </c>
      <c r="I1219" s="303">
        <v>0</v>
      </c>
      <c r="J1219" s="303">
        <v>0</v>
      </c>
      <c r="K1219" s="304">
        <v>0</v>
      </c>
      <c r="L1219" s="303">
        <v>0</v>
      </c>
      <c r="M1219" s="304">
        <v>0</v>
      </c>
    </row>
    <row r="1220" spans="1:13" x14ac:dyDescent="0.35">
      <c r="A1220" s="301">
        <v>2023</v>
      </c>
      <c r="B1220" s="301" t="s">
        <v>86</v>
      </c>
      <c r="C1220" s="301" t="s">
        <v>57</v>
      </c>
      <c r="D1220" s="302" t="s">
        <v>22</v>
      </c>
      <c r="E1220" s="302" t="s">
        <v>228</v>
      </c>
      <c r="F1220" s="301" t="s">
        <v>79</v>
      </c>
      <c r="G1220" s="301" t="s">
        <v>77</v>
      </c>
      <c r="H1220" s="303">
        <v>0</v>
      </c>
      <c r="I1220" s="303">
        <v>0</v>
      </c>
      <c r="J1220" s="303">
        <v>0</v>
      </c>
      <c r="K1220" s="304">
        <v>0</v>
      </c>
      <c r="L1220" s="303">
        <v>0</v>
      </c>
      <c r="M1220" s="304">
        <v>0</v>
      </c>
    </row>
    <row r="1221" spans="1:13" x14ac:dyDescent="0.35">
      <c r="A1221" s="301">
        <v>2023</v>
      </c>
      <c r="B1221" s="301" t="s">
        <v>86</v>
      </c>
      <c r="C1221" s="301" t="s">
        <v>57</v>
      </c>
      <c r="D1221" s="302" t="s">
        <v>22</v>
      </c>
      <c r="E1221" s="302" t="s">
        <v>228</v>
      </c>
      <c r="F1221" s="301" t="s">
        <v>78</v>
      </c>
      <c r="G1221" s="301" t="s">
        <v>77</v>
      </c>
      <c r="H1221" s="303">
        <v>0</v>
      </c>
      <c r="I1221" s="303">
        <v>0</v>
      </c>
      <c r="J1221" s="303">
        <v>0</v>
      </c>
      <c r="K1221" s="304">
        <v>0</v>
      </c>
      <c r="L1221" s="303">
        <v>0</v>
      </c>
      <c r="M1221" s="304">
        <v>0</v>
      </c>
    </row>
    <row r="1222" spans="1:13" x14ac:dyDescent="0.35">
      <c r="A1222" s="301">
        <v>2023</v>
      </c>
      <c r="B1222" s="301" t="s">
        <v>86</v>
      </c>
      <c r="C1222" s="301" t="s">
        <v>58</v>
      </c>
      <c r="D1222" s="302" t="s">
        <v>8</v>
      </c>
      <c r="E1222" s="302" t="s">
        <v>228</v>
      </c>
      <c r="F1222" s="301" t="s">
        <v>76</v>
      </c>
      <c r="G1222" s="301" t="s">
        <v>77</v>
      </c>
      <c r="H1222" s="303">
        <v>10172010000</v>
      </c>
      <c r="I1222" s="303">
        <v>10450050000</v>
      </c>
      <c r="J1222" s="303">
        <v>10098009687</v>
      </c>
      <c r="K1222" s="304">
        <f t="shared" ref="K1222:K1249" si="77">+J1222/I1222</f>
        <v>0.96631209295649301</v>
      </c>
      <c r="L1222" s="303">
        <v>9818331900</v>
      </c>
      <c r="M1222" s="304">
        <f t="shared" si="76"/>
        <v>0.93954879641724198</v>
      </c>
    </row>
    <row r="1223" spans="1:13" x14ac:dyDescent="0.35">
      <c r="A1223" s="301">
        <v>2023</v>
      </c>
      <c r="B1223" s="301" t="s">
        <v>86</v>
      </c>
      <c r="C1223" s="301" t="s">
        <v>58</v>
      </c>
      <c r="D1223" s="302" t="s">
        <v>8</v>
      </c>
      <c r="E1223" s="302" t="s">
        <v>228</v>
      </c>
      <c r="F1223" s="301" t="s">
        <v>78</v>
      </c>
      <c r="G1223" s="301" t="s">
        <v>77</v>
      </c>
      <c r="H1223" s="303">
        <v>58241229000</v>
      </c>
      <c r="I1223" s="303">
        <v>59404083888</v>
      </c>
      <c r="J1223" s="303">
        <v>58862840845</v>
      </c>
      <c r="K1223" s="304">
        <f t="shared" si="77"/>
        <v>0.99088879067606772</v>
      </c>
      <c r="L1223" s="303">
        <v>50149506399</v>
      </c>
      <c r="M1223" s="304">
        <f t="shared" si="76"/>
        <v>0.84420974311381503</v>
      </c>
    </row>
    <row r="1224" spans="1:13" x14ac:dyDescent="0.35">
      <c r="A1224" s="301">
        <v>2023</v>
      </c>
      <c r="B1224" s="301" t="s">
        <v>86</v>
      </c>
      <c r="C1224" s="301" t="s">
        <v>59</v>
      </c>
      <c r="D1224" s="302" t="s">
        <v>11</v>
      </c>
      <c r="E1224" s="302" t="s">
        <v>228</v>
      </c>
      <c r="F1224" s="301" t="s">
        <v>76</v>
      </c>
      <c r="G1224" s="301" t="s">
        <v>77</v>
      </c>
      <c r="H1224" s="303">
        <v>7485665000</v>
      </c>
      <c r="I1224" s="303">
        <v>7625308000</v>
      </c>
      <c r="J1224" s="303">
        <v>7484051160</v>
      </c>
      <c r="K1224" s="304">
        <f t="shared" si="77"/>
        <v>0.98147526106486449</v>
      </c>
      <c r="L1224" s="303">
        <v>7232133765</v>
      </c>
      <c r="M1224" s="304">
        <f t="shared" si="76"/>
        <v>0.94843824865828374</v>
      </c>
    </row>
    <row r="1225" spans="1:13" x14ac:dyDescent="0.35">
      <c r="A1225" s="301">
        <v>2023</v>
      </c>
      <c r="B1225" s="301" t="s">
        <v>86</v>
      </c>
      <c r="C1225" s="301" t="s">
        <v>59</v>
      </c>
      <c r="D1225" s="302" t="s">
        <v>11</v>
      </c>
      <c r="E1225" s="302" t="s">
        <v>228</v>
      </c>
      <c r="F1225" s="301" t="s">
        <v>78</v>
      </c>
      <c r="G1225" s="301" t="s">
        <v>77</v>
      </c>
      <c r="H1225" s="303">
        <v>4634622000</v>
      </c>
      <c r="I1225" s="303">
        <v>5680402000</v>
      </c>
      <c r="J1225" s="303">
        <v>5664021447</v>
      </c>
      <c r="K1225" s="304">
        <f t="shared" si="77"/>
        <v>0.99711630391651862</v>
      </c>
      <c r="L1225" s="303">
        <v>5388040721</v>
      </c>
      <c r="M1225" s="304">
        <f t="shared" si="76"/>
        <v>0.94853158649687119</v>
      </c>
    </row>
    <row r="1226" spans="1:13" x14ac:dyDescent="0.35">
      <c r="A1226" s="301">
        <v>2023</v>
      </c>
      <c r="B1226" s="301" t="s">
        <v>86</v>
      </c>
      <c r="C1226" s="301" t="s">
        <v>60</v>
      </c>
      <c r="D1226" s="302" t="s">
        <v>14</v>
      </c>
      <c r="E1226" s="302" t="s">
        <v>228</v>
      </c>
      <c r="F1226" s="301" t="s">
        <v>76</v>
      </c>
      <c r="G1226" s="301" t="s">
        <v>77</v>
      </c>
      <c r="H1226" s="303">
        <v>17997303000</v>
      </c>
      <c r="I1226" s="303">
        <v>18769030000</v>
      </c>
      <c r="J1226" s="303">
        <v>18423347827</v>
      </c>
      <c r="K1226" s="304">
        <f t="shared" si="77"/>
        <v>0.98158231016733422</v>
      </c>
      <c r="L1226" s="303">
        <v>17903527594</v>
      </c>
      <c r="M1226" s="304">
        <f t="shared" si="76"/>
        <v>0.95388667363204172</v>
      </c>
    </row>
    <row r="1227" spans="1:13" x14ac:dyDescent="0.35">
      <c r="A1227" s="301">
        <v>2023</v>
      </c>
      <c r="B1227" s="301" t="s">
        <v>86</v>
      </c>
      <c r="C1227" s="301" t="s">
        <v>60</v>
      </c>
      <c r="D1227" s="302" t="s">
        <v>14</v>
      </c>
      <c r="E1227" s="302" t="s">
        <v>228</v>
      </c>
      <c r="F1227" s="301" t="s">
        <v>78</v>
      </c>
      <c r="G1227" s="301" t="s">
        <v>77</v>
      </c>
      <c r="H1227" s="303">
        <v>17162572000</v>
      </c>
      <c r="I1227" s="303">
        <v>20951371996</v>
      </c>
      <c r="J1227" s="303">
        <v>20520533301</v>
      </c>
      <c r="K1227" s="304">
        <f t="shared" si="77"/>
        <v>0.97943625386049871</v>
      </c>
      <c r="L1227" s="303">
        <v>17038538299</v>
      </c>
      <c r="M1227" s="304">
        <f t="shared" si="76"/>
        <v>0.81324212573061894</v>
      </c>
    </row>
    <row r="1228" spans="1:13" x14ac:dyDescent="0.35">
      <c r="A1228" s="301">
        <v>2023</v>
      </c>
      <c r="B1228" s="301" t="s">
        <v>86</v>
      </c>
      <c r="C1228" s="301" t="s">
        <v>61</v>
      </c>
      <c r="D1228" s="302" t="s">
        <v>10</v>
      </c>
      <c r="E1228" s="302" t="s">
        <v>228</v>
      </c>
      <c r="F1228" s="301" t="s">
        <v>76</v>
      </c>
      <c r="G1228" s="301" t="s">
        <v>77</v>
      </c>
      <c r="H1228" s="303">
        <v>15067832000</v>
      </c>
      <c r="I1228" s="303">
        <v>15067832000</v>
      </c>
      <c r="J1228" s="303">
        <v>13237440444</v>
      </c>
      <c r="K1228" s="304">
        <f t="shared" si="77"/>
        <v>0.87852323041562985</v>
      </c>
      <c r="L1228" s="303">
        <v>12971425747</v>
      </c>
      <c r="M1228" s="304">
        <f t="shared" si="76"/>
        <v>0.86086875318227596</v>
      </c>
    </row>
    <row r="1229" spans="1:13" x14ac:dyDescent="0.35">
      <c r="A1229" s="301">
        <v>2023</v>
      </c>
      <c r="B1229" s="301" t="s">
        <v>86</v>
      </c>
      <c r="C1229" s="301" t="s">
        <v>61</v>
      </c>
      <c r="D1229" s="302" t="s">
        <v>10</v>
      </c>
      <c r="E1229" s="302" t="s">
        <v>228</v>
      </c>
      <c r="F1229" s="301" t="s">
        <v>78</v>
      </c>
      <c r="G1229" s="301" t="s">
        <v>77</v>
      </c>
      <c r="H1229" s="303">
        <v>13128676000</v>
      </c>
      <c r="I1229" s="303">
        <v>13128676000</v>
      </c>
      <c r="J1229" s="303">
        <v>12923689705</v>
      </c>
      <c r="K1229" s="304">
        <f t="shared" si="77"/>
        <v>0.98438636957755676</v>
      </c>
      <c r="L1229" s="303">
        <v>12596254629</v>
      </c>
      <c r="M1229" s="304">
        <f t="shared" si="76"/>
        <v>0.95944592044163479</v>
      </c>
    </row>
    <row r="1230" spans="1:13" x14ac:dyDescent="0.35">
      <c r="A1230" s="301">
        <v>2023</v>
      </c>
      <c r="B1230" s="301" t="s">
        <v>86</v>
      </c>
      <c r="C1230" s="301" t="s">
        <v>61</v>
      </c>
      <c r="D1230" s="302" t="s">
        <v>10</v>
      </c>
      <c r="E1230" s="302" t="s">
        <v>228</v>
      </c>
      <c r="F1230" s="301" t="s">
        <v>80</v>
      </c>
      <c r="G1230" s="301" t="s">
        <v>77</v>
      </c>
      <c r="H1230" s="303">
        <v>0</v>
      </c>
      <c r="I1230" s="303">
        <v>0</v>
      </c>
      <c r="J1230" s="303">
        <v>0</v>
      </c>
      <c r="K1230" s="304">
        <v>0</v>
      </c>
      <c r="L1230" s="303">
        <v>0</v>
      </c>
      <c r="M1230" s="304">
        <v>0</v>
      </c>
    </row>
    <row r="1231" spans="1:13" x14ac:dyDescent="0.35">
      <c r="A1231" s="301">
        <v>2023</v>
      </c>
      <c r="B1231" s="301" t="s">
        <v>86</v>
      </c>
      <c r="C1231" s="301" t="s">
        <v>62</v>
      </c>
      <c r="D1231" s="302" t="s">
        <v>9</v>
      </c>
      <c r="E1231" s="302" t="s">
        <v>228</v>
      </c>
      <c r="F1231" s="301" t="s">
        <v>76</v>
      </c>
      <c r="G1231" s="301" t="s">
        <v>77</v>
      </c>
      <c r="H1231" s="303">
        <v>16101669000</v>
      </c>
      <c r="I1231" s="303">
        <v>16177669000</v>
      </c>
      <c r="J1231" s="303">
        <v>15660724885</v>
      </c>
      <c r="K1231" s="304">
        <f t="shared" si="77"/>
        <v>0.96804582199079481</v>
      </c>
      <c r="L1231" s="303">
        <v>14898743481</v>
      </c>
      <c r="M1231" s="304">
        <f t="shared" si="76"/>
        <v>0.9209450064159429</v>
      </c>
    </row>
    <row r="1232" spans="1:13" x14ac:dyDescent="0.35">
      <c r="A1232" s="301">
        <v>2023</v>
      </c>
      <c r="B1232" s="301" t="s">
        <v>86</v>
      </c>
      <c r="C1232" s="301" t="s">
        <v>62</v>
      </c>
      <c r="D1232" s="302" t="s">
        <v>9</v>
      </c>
      <c r="E1232" s="302" t="s">
        <v>228</v>
      </c>
      <c r="F1232" s="301" t="s">
        <v>78</v>
      </c>
      <c r="G1232" s="301" t="s">
        <v>77</v>
      </c>
      <c r="H1232" s="303">
        <v>197097143000</v>
      </c>
      <c r="I1232" s="303">
        <v>215226361069</v>
      </c>
      <c r="J1232" s="303">
        <v>211280477226</v>
      </c>
      <c r="K1232" s="304">
        <f t="shared" si="77"/>
        <v>0.98166635432852489</v>
      </c>
      <c r="L1232" s="303">
        <v>181742684527</v>
      </c>
      <c r="M1232" s="304">
        <f t="shared" si="76"/>
        <v>0.84442576468936636</v>
      </c>
    </row>
    <row r="1233" spans="1:13" x14ac:dyDescent="0.35">
      <c r="A1233" s="301">
        <v>2023</v>
      </c>
      <c r="B1233" s="301" t="s">
        <v>86</v>
      </c>
      <c r="C1233" s="301" t="s">
        <v>63</v>
      </c>
      <c r="D1233" s="302" t="s">
        <v>16</v>
      </c>
      <c r="E1233" s="302" t="s">
        <v>228</v>
      </c>
      <c r="F1233" s="301" t="s">
        <v>76</v>
      </c>
      <c r="G1233" s="301" t="s">
        <v>77</v>
      </c>
      <c r="H1233" s="303">
        <v>67004510000</v>
      </c>
      <c r="I1233" s="303">
        <v>68070574000</v>
      </c>
      <c r="J1233" s="303">
        <v>66557796964</v>
      </c>
      <c r="K1233" s="304">
        <f t="shared" si="77"/>
        <v>0.97777634376933564</v>
      </c>
      <c r="L1233" s="303">
        <v>63502318969</v>
      </c>
      <c r="M1233" s="304">
        <f t="shared" si="76"/>
        <v>0.93288942985848777</v>
      </c>
    </row>
    <row r="1234" spans="1:13" x14ac:dyDescent="0.35">
      <c r="A1234" s="301">
        <v>2023</v>
      </c>
      <c r="B1234" s="301" t="s">
        <v>86</v>
      </c>
      <c r="C1234" s="301" t="s">
        <v>63</v>
      </c>
      <c r="D1234" s="302" t="s">
        <v>16</v>
      </c>
      <c r="E1234" s="302" t="s">
        <v>228</v>
      </c>
      <c r="F1234" s="301" t="s">
        <v>78</v>
      </c>
      <c r="G1234" s="301" t="s">
        <v>77</v>
      </c>
      <c r="H1234" s="303">
        <v>50999036000</v>
      </c>
      <c r="I1234" s="303">
        <v>48537036000</v>
      </c>
      <c r="J1234" s="303">
        <v>45391697883</v>
      </c>
      <c r="K1234" s="304">
        <f t="shared" si="77"/>
        <v>0.93519715301527684</v>
      </c>
      <c r="L1234" s="303">
        <v>38507703646</v>
      </c>
      <c r="M1234" s="304">
        <f t="shared" si="76"/>
        <v>0.79336743277854871</v>
      </c>
    </row>
    <row r="1235" spans="1:13" x14ac:dyDescent="0.35">
      <c r="A1235" s="301">
        <v>2023</v>
      </c>
      <c r="B1235" s="301" t="s">
        <v>86</v>
      </c>
      <c r="C1235" s="301" t="s">
        <v>63</v>
      </c>
      <c r="D1235" s="302" t="s">
        <v>16</v>
      </c>
      <c r="E1235" s="302" t="s">
        <v>228</v>
      </c>
      <c r="F1235" s="301" t="s">
        <v>80</v>
      </c>
      <c r="G1235" s="301" t="s">
        <v>77</v>
      </c>
      <c r="H1235" s="303">
        <v>0</v>
      </c>
      <c r="I1235" s="303">
        <v>0</v>
      </c>
      <c r="J1235" s="303">
        <v>0</v>
      </c>
      <c r="K1235" s="304">
        <v>0</v>
      </c>
      <c r="L1235" s="303">
        <v>0</v>
      </c>
      <c r="M1235" s="304">
        <v>0</v>
      </c>
    </row>
    <row r="1236" spans="1:13" x14ac:dyDescent="0.35">
      <c r="A1236" s="301">
        <v>2023</v>
      </c>
      <c r="B1236" s="301" t="s">
        <v>86</v>
      </c>
      <c r="C1236" s="301" t="s">
        <v>64</v>
      </c>
      <c r="D1236" s="302" t="s">
        <v>18</v>
      </c>
      <c r="E1236" s="302" t="s">
        <v>228</v>
      </c>
      <c r="F1236" s="301" t="s">
        <v>76</v>
      </c>
      <c r="G1236" s="301" t="s">
        <v>77</v>
      </c>
      <c r="H1236" s="303">
        <v>42281806000</v>
      </c>
      <c r="I1236" s="303">
        <v>42281806000</v>
      </c>
      <c r="J1236" s="303">
        <v>36356520254</v>
      </c>
      <c r="K1236" s="304">
        <f t="shared" si="77"/>
        <v>0.85986204690499735</v>
      </c>
      <c r="L1236" s="303">
        <v>33886404206</v>
      </c>
      <c r="M1236" s="304">
        <f t="shared" ref="M1236:M1249" si="78">+L1236/I1236</f>
        <v>0.80144174082819453</v>
      </c>
    </row>
    <row r="1237" spans="1:13" x14ac:dyDescent="0.35">
      <c r="A1237" s="301">
        <v>2023</v>
      </c>
      <c r="B1237" s="301" t="s">
        <v>86</v>
      </c>
      <c r="C1237" s="301" t="s">
        <v>64</v>
      </c>
      <c r="D1237" s="302" t="s">
        <v>18</v>
      </c>
      <c r="E1237" s="302" t="s">
        <v>228</v>
      </c>
      <c r="F1237" s="301" t="s">
        <v>78</v>
      </c>
      <c r="G1237" s="301" t="s">
        <v>77</v>
      </c>
      <c r="H1237" s="303">
        <v>235109684000</v>
      </c>
      <c r="I1237" s="303">
        <v>235109684000</v>
      </c>
      <c r="J1237" s="303">
        <v>227845926793</v>
      </c>
      <c r="K1237" s="304">
        <f t="shared" si="77"/>
        <v>0.96910481489567224</v>
      </c>
      <c r="L1237" s="303">
        <v>143335298947</v>
      </c>
      <c r="M1237" s="304">
        <f t="shared" si="78"/>
        <v>0.60965289267710465</v>
      </c>
    </row>
    <row r="1238" spans="1:13" x14ac:dyDescent="0.35">
      <c r="A1238" s="301">
        <v>2023</v>
      </c>
      <c r="B1238" s="301" t="s">
        <v>86</v>
      </c>
      <c r="C1238" s="301" t="s">
        <v>65</v>
      </c>
      <c r="D1238" s="302" t="s">
        <v>15</v>
      </c>
      <c r="E1238" s="302" t="s">
        <v>228</v>
      </c>
      <c r="F1238" s="301" t="s">
        <v>76</v>
      </c>
      <c r="G1238" s="301" t="s">
        <v>77</v>
      </c>
      <c r="H1238" s="303">
        <v>260415469000</v>
      </c>
      <c r="I1238" s="303">
        <v>305728394000</v>
      </c>
      <c r="J1238" s="303">
        <v>304711956793</v>
      </c>
      <c r="K1238" s="304">
        <f t="shared" si="77"/>
        <v>0.99667535882519309</v>
      </c>
      <c r="L1238" s="303">
        <v>231178012158</v>
      </c>
      <c r="M1238" s="304">
        <f t="shared" si="78"/>
        <v>0.75615486390838793</v>
      </c>
    </row>
    <row r="1239" spans="1:13" x14ac:dyDescent="0.35">
      <c r="A1239" s="301">
        <v>2023</v>
      </c>
      <c r="B1239" s="301" t="s">
        <v>86</v>
      </c>
      <c r="C1239" s="301" t="s">
        <v>65</v>
      </c>
      <c r="D1239" s="302" t="s">
        <v>15</v>
      </c>
      <c r="E1239" s="302" t="s">
        <v>228</v>
      </c>
      <c r="F1239" s="301" t="s">
        <v>78</v>
      </c>
      <c r="G1239" s="301" t="s">
        <v>77</v>
      </c>
      <c r="H1239" s="303">
        <v>125650876000</v>
      </c>
      <c r="I1239" s="303">
        <v>129159138466</v>
      </c>
      <c r="J1239" s="303">
        <v>100370210852</v>
      </c>
      <c r="K1239" s="304">
        <f t="shared" si="77"/>
        <v>0.77710498880744372</v>
      </c>
      <c r="L1239" s="303">
        <v>64413746616</v>
      </c>
      <c r="M1239" s="304">
        <f t="shared" si="78"/>
        <v>0.49871613717024249</v>
      </c>
    </row>
    <row r="1240" spans="1:13" x14ac:dyDescent="0.35">
      <c r="A1240" s="301">
        <v>2023</v>
      </c>
      <c r="B1240" s="301" t="s">
        <v>86</v>
      </c>
      <c r="C1240" s="301" t="s">
        <v>66</v>
      </c>
      <c r="D1240" s="302" t="s">
        <v>8</v>
      </c>
      <c r="E1240" s="302" t="s">
        <v>228</v>
      </c>
      <c r="F1240" s="301" t="s">
        <v>76</v>
      </c>
      <c r="G1240" s="301" t="s">
        <v>77</v>
      </c>
      <c r="H1240" s="303">
        <v>7231221000</v>
      </c>
      <c r="I1240" s="303">
        <v>7604427000</v>
      </c>
      <c r="J1240" s="303">
        <v>7409642144</v>
      </c>
      <c r="K1240" s="304">
        <f t="shared" si="77"/>
        <v>0.97438533422702334</v>
      </c>
      <c r="L1240" s="303">
        <v>6995101419</v>
      </c>
      <c r="M1240" s="304">
        <f t="shared" si="78"/>
        <v>0.91987225585833099</v>
      </c>
    </row>
    <row r="1241" spans="1:13" x14ac:dyDescent="0.35">
      <c r="A1241" s="301">
        <v>2023</v>
      </c>
      <c r="B1241" s="301" t="s">
        <v>86</v>
      </c>
      <c r="C1241" s="301" t="s">
        <v>66</v>
      </c>
      <c r="D1241" s="302" t="s">
        <v>8</v>
      </c>
      <c r="E1241" s="302" t="s">
        <v>228</v>
      </c>
      <c r="F1241" s="301" t="s">
        <v>78</v>
      </c>
      <c r="G1241" s="301" t="s">
        <v>77</v>
      </c>
      <c r="H1241" s="303">
        <v>20572756000</v>
      </c>
      <c r="I1241" s="303">
        <v>20572756000</v>
      </c>
      <c r="J1241" s="303">
        <v>20552713604</v>
      </c>
      <c r="K1241" s="304">
        <f t="shared" si="77"/>
        <v>0.99902577972538054</v>
      </c>
      <c r="L1241" s="303">
        <v>18326388916</v>
      </c>
      <c r="M1241" s="304">
        <f t="shared" si="78"/>
        <v>0.89080864595876219</v>
      </c>
    </row>
    <row r="1242" spans="1:13" x14ac:dyDescent="0.35">
      <c r="A1242" s="301">
        <v>2023</v>
      </c>
      <c r="B1242" s="301" t="s">
        <v>86</v>
      </c>
      <c r="C1242" s="301" t="s">
        <v>67</v>
      </c>
      <c r="D1242" s="302" t="s">
        <v>11</v>
      </c>
      <c r="E1242" s="302" t="s">
        <v>229</v>
      </c>
      <c r="F1242" s="301" t="s">
        <v>76</v>
      </c>
      <c r="G1242" s="301" t="s">
        <v>77</v>
      </c>
      <c r="H1242" s="303">
        <v>397990109000</v>
      </c>
      <c r="I1242" s="303">
        <v>451683848477</v>
      </c>
      <c r="J1242" s="303">
        <v>414500376202</v>
      </c>
      <c r="K1242" s="304">
        <f t="shared" si="77"/>
        <v>0.91767810073267786</v>
      </c>
      <c r="L1242" s="303">
        <v>323131524037</v>
      </c>
      <c r="M1242" s="304">
        <f t="shared" si="78"/>
        <v>0.71539313421665118</v>
      </c>
    </row>
    <row r="1243" spans="1:13" x14ac:dyDescent="0.35">
      <c r="A1243" s="301">
        <v>2023</v>
      </c>
      <c r="B1243" s="301" t="s">
        <v>86</v>
      </c>
      <c r="C1243" s="301" t="s">
        <v>67</v>
      </c>
      <c r="D1243" s="302" t="s">
        <v>11</v>
      </c>
      <c r="E1243" s="302" t="s">
        <v>229</v>
      </c>
      <c r="F1243" s="301" t="s">
        <v>79</v>
      </c>
      <c r="G1243" s="301" t="s">
        <v>77</v>
      </c>
      <c r="H1243" s="303">
        <v>0</v>
      </c>
      <c r="I1243" s="303">
        <v>0</v>
      </c>
      <c r="J1243" s="303">
        <v>0</v>
      </c>
      <c r="K1243" s="304">
        <v>0</v>
      </c>
      <c r="L1243" s="303">
        <v>0</v>
      </c>
      <c r="M1243" s="304">
        <v>0</v>
      </c>
    </row>
    <row r="1244" spans="1:13" x14ac:dyDescent="0.35">
      <c r="A1244" s="301">
        <v>2023</v>
      </c>
      <c r="B1244" s="301" t="s">
        <v>86</v>
      </c>
      <c r="C1244" s="301" t="s">
        <v>67</v>
      </c>
      <c r="D1244" s="302" t="s">
        <v>11</v>
      </c>
      <c r="E1244" s="302" t="s">
        <v>229</v>
      </c>
      <c r="F1244" s="301" t="s">
        <v>78</v>
      </c>
      <c r="G1244" s="301" t="s">
        <v>77</v>
      </c>
      <c r="H1244" s="303">
        <v>31200346000</v>
      </c>
      <c r="I1244" s="303">
        <v>46502354714</v>
      </c>
      <c r="J1244" s="303">
        <v>42759941912</v>
      </c>
      <c r="K1244" s="304">
        <f t="shared" si="77"/>
        <v>0.91952207958034204</v>
      </c>
      <c r="L1244" s="303">
        <v>7669461495</v>
      </c>
      <c r="M1244" s="304">
        <f t="shared" si="78"/>
        <v>0.16492630410156481</v>
      </c>
    </row>
    <row r="1245" spans="1:13" x14ac:dyDescent="0.35">
      <c r="A1245" s="301">
        <v>2023</v>
      </c>
      <c r="B1245" s="301" t="s">
        <v>86</v>
      </c>
      <c r="C1245" s="301" t="s">
        <v>67</v>
      </c>
      <c r="D1245" s="302" t="s">
        <v>11</v>
      </c>
      <c r="E1245" s="302" t="s">
        <v>229</v>
      </c>
      <c r="F1245" s="301" t="s">
        <v>80</v>
      </c>
      <c r="G1245" s="301" t="s">
        <v>77</v>
      </c>
      <c r="H1245" s="303">
        <v>200000000</v>
      </c>
      <c r="I1245" s="303">
        <v>491303941</v>
      </c>
      <c r="J1245" s="303">
        <v>264522481</v>
      </c>
      <c r="K1245" s="304">
        <f t="shared" si="77"/>
        <v>0.53840903547728713</v>
      </c>
      <c r="L1245" s="303">
        <v>21450000</v>
      </c>
      <c r="M1245" s="304">
        <f t="shared" si="78"/>
        <v>4.3659328187640165E-2</v>
      </c>
    </row>
    <row r="1246" spans="1:13" x14ac:dyDescent="0.35">
      <c r="A1246" s="301">
        <v>2023</v>
      </c>
      <c r="B1246" s="301" t="s">
        <v>86</v>
      </c>
      <c r="C1246" s="301" t="s">
        <v>68</v>
      </c>
      <c r="D1246" s="302" t="s">
        <v>19</v>
      </c>
      <c r="E1246" s="302" t="s">
        <v>227</v>
      </c>
      <c r="F1246" s="301" t="s">
        <v>76</v>
      </c>
      <c r="G1246" s="301" t="s">
        <v>77</v>
      </c>
      <c r="H1246" s="303">
        <v>182112096000</v>
      </c>
      <c r="I1246" s="303">
        <v>197279911000</v>
      </c>
      <c r="J1246" s="303">
        <v>197139516844</v>
      </c>
      <c r="K1246" s="304">
        <f t="shared" si="77"/>
        <v>0.99928835046970388</v>
      </c>
      <c r="L1246" s="303">
        <v>196586830118</v>
      </c>
      <c r="M1246" s="304">
        <f t="shared" si="78"/>
        <v>0.99648681470664291</v>
      </c>
    </row>
    <row r="1247" spans="1:13" x14ac:dyDescent="0.35">
      <c r="A1247" s="301">
        <v>2023</v>
      </c>
      <c r="B1247" s="301" t="s">
        <v>86</v>
      </c>
      <c r="C1247" s="301" t="s">
        <v>68</v>
      </c>
      <c r="D1247" s="302" t="s">
        <v>19</v>
      </c>
      <c r="E1247" s="302" t="s">
        <v>227</v>
      </c>
      <c r="F1247" s="301" t="s">
        <v>78</v>
      </c>
      <c r="G1247" s="301" t="s">
        <v>77</v>
      </c>
      <c r="H1247" s="303">
        <v>13139064000</v>
      </c>
      <c r="I1247" s="303">
        <v>18139064000</v>
      </c>
      <c r="J1247" s="303">
        <v>18137662743</v>
      </c>
      <c r="K1247" s="304">
        <f t="shared" si="77"/>
        <v>0.99992274921131541</v>
      </c>
      <c r="L1247" s="303">
        <v>17573958297</v>
      </c>
      <c r="M1247" s="304">
        <f t="shared" si="78"/>
        <v>0.9688459281581453</v>
      </c>
    </row>
    <row r="1248" spans="1:13" x14ac:dyDescent="0.35">
      <c r="A1248" s="301">
        <v>2023</v>
      </c>
      <c r="B1248" s="301" t="s">
        <v>86</v>
      </c>
      <c r="C1248" s="301" t="s">
        <v>69</v>
      </c>
      <c r="D1248" s="302" t="s">
        <v>11</v>
      </c>
      <c r="E1248" s="302" t="s">
        <v>228</v>
      </c>
      <c r="F1248" s="301" t="s">
        <v>76</v>
      </c>
      <c r="G1248" s="301" t="s">
        <v>77</v>
      </c>
      <c r="H1248" s="303">
        <v>10825760000</v>
      </c>
      <c r="I1248" s="303">
        <v>12086634000</v>
      </c>
      <c r="J1248" s="303">
        <v>10369512376</v>
      </c>
      <c r="K1248" s="304">
        <f t="shared" si="77"/>
        <v>0.85793218988843378</v>
      </c>
      <c r="L1248" s="303">
        <v>9838200449</v>
      </c>
      <c r="M1248" s="304">
        <f t="shared" si="78"/>
        <v>0.81397355533393334</v>
      </c>
    </row>
    <row r="1249" spans="1:13" x14ac:dyDescent="0.35">
      <c r="A1249" s="301">
        <v>2023</v>
      </c>
      <c r="B1249" s="301" t="s">
        <v>86</v>
      </c>
      <c r="C1249" s="301" t="s">
        <v>69</v>
      </c>
      <c r="D1249" s="302" t="s">
        <v>11</v>
      </c>
      <c r="E1249" s="302" t="s">
        <v>228</v>
      </c>
      <c r="F1249" s="301" t="s">
        <v>78</v>
      </c>
      <c r="G1249" s="301" t="s">
        <v>77</v>
      </c>
      <c r="H1249" s="303">
        <v>523839802000</v>
      </c>
      <c r="I1249" s="303">
        <v>513640802000</v>
      </c>
      <c r="J1249" s="303">
        <v>512193078903</v>
      </c>
      <c r="K1249" s="304">
        <f t="shared" si="77"/>
        <v>0.99718144841421685</v>
      </c>
      <c r="L1249" s="303">
        <v>283519808328</v>
      </c>
      <c r="M1249" s="304">
        <f t="shared" si="78"/>
        <v>0.55198069784183534</v>
      </c>
    </row>
    <row r="1250" spans="1:13" x14ac:dyDescent="0.35">
      <c r="A1250" s="301">
        <v>2024</v>
      </c>
      <c r="B1250" s="301" t="s">
        <v>85</v>
      </c>
      <c r="C1250" s="301" t="s">
        <v>25</v>
      </c>
      <c r="D1250" s="302" t="s">
        <v>265</v>
      </c>
      <c r="E1250" s="302" t="s">
        <v>226</v>
      </c>
      <c r="F1250" s="301" t="s">
        <v>76</v>
      </c>
      <c r="G1250" s="301" t="s">
        <v>77</v>
      </c>
      <c r="H1250" s="333">
        <v>113791760000</v>
      </c>
      <c r="I1250" s="333">
        <v>113791760000</v>
      </c>
      <c r="J1250" s="333">
        <v>108428002849</v>
      </c>
      <c r="K1250" s="304">
        <v>0.95286339581178814</v>
      </c>
      <c r="L1250" s="333">
        <v>108322921076</v>
      </c>
      <c r="M1250" s="304">
        <v>0.95193993902546192</v>
      </c>
    </row>
    <row r="1251" spans="1:13" x14ac:dyDescent="0.35">
      <c r="A1251" s="301">
        <v>2024</v>
      </c>
      <c r="B1251" s="301" t="s">
        <v>85</v>
      </c>
      <c r="C1251" s="301" t="s">
        <v>26</v>
      </c>
      <c r="D1251" s="302" t="s">
        <v>265</v>
      </c>
      <c r="E1251" s="302" t="s">
        <v>226</v>
      </c>
      <c r="F1251" s="301" t="s">
        <v>76</v>
      </c>
      <c r="G1251" s="301" t="s">
        <v>77</v>
      </c>
      <c r="H1251" s="333">
        <v>213296571000</v>
      </c>
      <c r="I1251" s="333">
        <v>227491571000</v>
      </c>
      <c r="J1251" s="333">
        <v>227110504591</v>
      </c>
      <c r="K1251" s="304">
        <v>0.99832492075497603</v>
      </c>
      <c r="L1251" s="333">
        <v>223799276744</v>
      </c>
      <c r="M1251" s="304">
        <v>0.9837695337907707</v>
      </c>
    </row>
    <row r="1252" spans="1:13" x14ac:dyDescent="0.35">
      <c r="A1252" s="301">
        <v>2024</v>
      </c>
      <c r="B1252" s="301" t="s">
        <v>85</v>
      </c>
      <c r="C1252" s="301" t="s">
        <v>26</v>
      </c>
      <c r="D1252" s="302" t="s">
        <v>265</v>
      </c>
      <c r="E1252" s="302" t="s">
        <v>226</v>
      </c>
      <c r="F1252" s="301" t="s">
        <v>78</v>
      </c>
      <c r="G1252" s="301" t="s">
        <v>77</v>
      </c>
      <c r="H1252" s="333">
        <v>6749270000</v>
      </c>
      <c r="I1252" s="333">
        <v>11749270000</v>
      </c>
      <c r="J1252" s="333">
        <v>11655413366</v>
      </c>
      <c r="K1252" s="304">
        <v>0.99201170506763403</v>
      </c>
      <c r="L1252" s="333">
        <v>8426283794</v>
      </c>
      <c r="M1252" s="304">
        <v>0.71717509206954988</v>
      </c>
    </row>
    <row r="1253" spans="1:13" x14ac:dyDescent="0.35">
      <c r="A1253" s="301">
        <v>2024</v>
      </c>
      <c r="B1253" s="301" t="s">
        <v>85</v>
      </c>
      <c r="C1253" s="301" t="s">
        <v>27</v>
      </c>
      <c r="D1253" s="302" t="s">
        <v>13</v>
      </c>
      <c r="E1253" s="302" t="s">
        <v>226</v>
      </c>
      <c r="F1253" s="301" t="s">
        <v>76</v>
      </c>
      <c r="G1253" s="301" t="s">
        <v>77</v>
      </c>
      <c r="H1253" s="322">
        <v>149558863000</v>
      </c>
      <c r="I1253" s="322">
        <v>130746453059</v>
      </c>
      <c r="J1253" s="322">
        <v>128982367698</v>
      </c>
      <c r="K1253" s="304">
        <v>0.98650758533232297</v>
      </c>
      <c r="L1253" s="322">
        <v>124841522856</v>
      </c>
      <c r="M1253" s="304">
        <v>0.95483678474753442</v>
      </c>
    </row>
    <row r="1254" spans="1:13" x14ac:dyDescent="0.35">
      <c r="A1254" s="301">
        <v>2024</v>
      </c>
      <c r="B1254" s="301" t="s">
        <v>85</v>
      </c>
      <c r="C1254" s="301" t="s">
        <v>27</v>
      </c>
      <c r="D1254" s="302" t="s">
        <v>13</v>
      </c>
      <c r="E1254" s="302" t="s">
        <v>226</v>
      </c>
      <c r="F1254" s="301" t="s">
        <v>78</v>
      </c>
      <c r="G1254" s="301" t="s">
        <v>77</v>
      </c>
      <c r="H1254" s="322">
        <v>88286022000</v>
      </c>
      <c r="I1254" s="322">
        <v>88004818429</v>
      </c>
      <c r="J1254" s="322">
        <v>86332735571</v>
      </c>
      <c r="K1254" s="304">
        <v>0.98100009876903504</v>
      </c>
      <c r="L1254" s="322">
        <v>71395464910</v>
      </c>
      <c r="M1254" s="304">
        <v>0.81126768038956876</v>
      </c>
    </row>
    <row r="1255" spans="1:13" x14ac:dyDescent="0.35">
      <c r="A1255" s="301">
        <v>2024</v>
      </c>
      <c r="B1255" s="301" t="s">
        <v>85</v>
      </c>
      <c r="C1255" s="301" t="s">
        <v>28</v>
      </c>
      <c r="D1255" s="302" t="s">
        <v>265</v>
      </c>
      <c r="E1255" s="302" t="s">
        <v>226</v>
      </c>
      <c r="F1255" s="301" t="s">
        <v>76</v>
      </c>
      <c r="G1255" s="301" t="s">
        <v>77</v>
      </c>
      <c r="H1255" s="322">
        <v>29927564000</v>
      </c>
      <c r="I1255" s="322">
        <v>29927564000</v>
      </c>
      <c r="J1255" s="322">
        <v>28838956153</v>
      </c>
      <c r="K1255" s="304">
        <v>0.96362524370510072</v>
      </c>
      <c r="L1255" s="322">
        <v>27805164914</v>
      </c>
      <c r="M1255" s="304">
        <v>0.92908213023953434</v>
      </c>
    </row>
    <row r="1256" spans="1:13" x14ac:dyDescent="0.35">
      <c r="A1256" s="301">
        <v>2024</v>
      </c>
      <c r="B1256" s="301" t="s">
        <v>85</v>
      </c>
      <c r="C1256" s="301" t="s">
        <v>28</v>
      </c>
      <c r="D1256" s="302" t="s">
        <v>265</v>
      </c>
      <c r="E1256" s="302" t="s">
        <v>226</v>
      </c>
      <c r="F1256" s="301" t="s">
        <v>78</v>
      </c>
      <c r="G1256" s="301" t="s">
        <v>77</v>
      </c>
      <c r="H1256" s="322">
        <v>3025656000</v>
      </c>
      <c r="I1256" s="322">
        <v>3025656000</v>
      </c>
      <c r="J1256" s="322">
        <v>3013124940</v>
      </c>
      <c r="K1256" s="304">
        <v>0.99585839897199158</v>
      </c>
      <c r="L1256" s="322">
        <v>2511762065</v>
      </c>
      <c r="M1256" s="304">
        <v>0.83015454004024247</v>
      </c>
    </row>
    <row r="1257" spans="1:13" x14ac:dyDescent="0.35">
      <c r="A1257" s="301">
        <v>2024</v>
      </c>
      <c r="B1257" s="301" t="s">
        <v>85</v>
      </c>
      <c r="C1257" s="301" t="s">
        <v>29</v>
      </c>
      <c r="D1257" s="302" t="s">
        <v>14</v>
      </c>
      <c r="E1257" s="302" t="s">
        <v>226</v>
      </c>
      <c r="F1257" s="301" t="s">
        <v>76</v>
      </c>
      <c r="G1257" s="301" t="s">
        <v>77</v>
      </c>
      <c r="H1257" s="322">
        <v>182487963000</v>
      </c>
      <c r="I1257" s="322">
        <v>179614300975</v>
      </c>
      <c r="J1257" s="322">
        <v>170248506831</v>
      </c>
      <c r="K1257" s="304">
        <v>0.94785607775572611</v>
      </c>
      <c r="L1257" s="322">
        <v>164810495695</v>
      </c>
      <c r="M1257" s="304">
        <v>0.91758003009982758</v>
      </c>
    </row>
    <row r="1258" spans="1:13" x14ac:dyDescent="0.35">
      <c r="A1258" s="301">
        <v>2024</v>
      </c>
      <c r="B1258" s="301" t="s">
        <v>85</v>
      </c>
      <c r="C1258" s="301" t="s">
        <v>29</v>
      </c>
      <c r="D1258" s="302" t="s">
        <v>14</v>
      </c>
      <c r="E1258" s="302" t="s">
        <v>226</v>
      </c>
      <c r="F1258" s="301" t="s">
        <v>78</v>
      </c>
      <c r="G1258" s="301" t="s">
        <v>77</v>
      </c>
      <c r="H1258" s="322">
        <v>79411989000</v>
      </c>
      <c r="I1258" s="322">
        <v>75372535292</v>
      </c>
      <c r="J1258" s="322">
        <v>70423510816</v>
      </c>
      <c r="K1258" s="304">
        <v>0.93433915342203855</v>
      </c>
      <c r="L1258" s="322">
        <v>62369017915</v>
      </c>
      <c r="M1258" s="304">
        <v>0.82747671513737464</v>
      </c>
    </row>
    <row r="1259" spans="1:13" x14ac:dyDescent="0.35">
      <c r="A1259" s="301">
        <v>2024</v>
      </c>
      <c r="B1259" s="301" t="s">
        <v>85</v>
      </c>
      <c r="C1259" s="301" t="s">
        <v>30</v>
      </c>
      <c r="D1259" s="302" t="s">
        <v>16</v>
      </c>
      <c r="E1259" s="302" t="s">
        <v>226</v>
      </c>
      <c r="F1259" s="301" t="s">
        <v>76</v>
      </c>
      <c r="G1259" s="301" t="s">
        <v>77</v>
      </c>
      <c r="H1259" s="322">
        <v>671645563000</v>
      </c>
      <c r="I1259" s="322">
        <v>605936862292</v>
      </c>
      <c r="J1259" s="322">
        <v>539861111630</v>
      </c>
      <c r="K1259" s="304">
        <v>0.8909527464428163</v>
      </c>
      <c r="L1259" s="322">
        <v>522675118847</v>
      </c>
      <c r="M1259" s="304">
        <v>0.86259006733794596</v>
      </c>
    </row>
    <row r="1260" spans="1:13" x14ac:dyDescent="0.35">
      <c r="A1260" s="301">
        <v>2024</v>
      </c>
      <c r="B1260" s="301" t="s">
        <v>85</v>
      </c>
      <c r="C1260" s="301" t="s">
        <v>30</v>
      </c>
      <c r="D1260" s="302" t="s">
        <v>16</v>
      </c>
      <c r="E1260" s="302" t="s">
        <v>226</v>
      </c>
      <c r="F1260" s="301" t="s">
        <v>79</v>
      </c>
      <c r="G1260" s="301" t="s">
        <v>77</v>
      </c>
      <c r="H1260" s="322">
        <v>1913449624000</v>
      </c>
      <c r="I1260" s="322">
        <v>1863449624000</v>
      </c>
      <c r="J1260" s="322">
        <v>1677414756809</v>
      </c>
      <c r="K1260" s="304">
        <v>0.90016640922566737</v>
      </c>
      <c r="L1260" s="322">
        <v>1674385255530</v>
      </c>
      <c r="M1260" s="304">
        <v>0.89854066027062074</v>
      </c>
    </row>
    <row r="1261" spans="1:13" x14ac:dyDescent="0.35">
      <c r="A1261" s="301">
        <v>2024</v>
      </c>
      <c r="B1261" s="301" t="s">
        <v>85</v>
      </c>
      <c r="C1261" s="301" t="s">
        <v>30</v>
      </c>
      <c r="D1261" s="302" t="s">
        <v>16</v>
      </c>
      <c r="E1261" s="302" t="s">
        <v>226</v>
      </c>
      <c r="F1261" s="301" t="s">
        <v>78</v>
      </c>
      <c r="G1261" s="301" t="s">
        <v>77</v>
      </c>
      <c r="H1261" s="322">
        <v>41730000000</v>
      </c>
      <c r="I1261" s="322">
        <v>41123267000</v>
      </c>
      <c r="J1261" s="322">
        <v>31052950592</v>
      </c>
      <c r="K1261" s="304">
        <v>0.75511876505336994</v>
      </c>
      <c r="L1261" s="322">
        <v>25718011740</v>
      </c>
      <c r="M1261" s="304">
        <v>0.62538834134943611</v>
      </c>
    </row>
    <row r="1262" spans="1:13" x14ac:dyDescent="0.35">
      <c r="A1262" s="301">
        <v>2024</v>
      </c>
      <c r="B1262" s="301" t="s">
        <v>85</v>
      </c>
      <c r="C1262" s="301" t="s">
        <v>30</v>
      </c>
      <c r="D1262" s="302" t="s">
        <v>16</v>
      </c>
      <c r="E1262" s="302" t="s">
        <v>226</v>
      </c>
      <c r="F1262" s="301" t="s">
        <v>80</v>
      </c>
      <c r="G1262" s="301" t="s">
        <v>77</v>
      </c>
      <c r="H1262" s="322">
        <v>5163878794000</v>
      </c>
      <c r="I1262" s="322">
        <v>4840640996008</v>
      </c>
      <c r="J1262" s="322">
        <v>4409992996872</v>
      </c>
      <c r="K1262" s="304">
        <v>0.91103492295934596</v>
      </c>
      <c r="L1262" s="322">
        <v>4409992996872</v>
      </c>
      <c r="M1262" s="304">
        <v>0.91103492295934596</v>
      </c>
    </row>
    <row r="1263" spans="1:13" x14ac:dyDescent="0.35">
      <c r="A1263" s="301">
        <v>2024</v>
      </c>
      <c r="B1263" s="301" t="s">
        <v>85</v>
      </c>
      <c r="C1263" s="301" t="s">
        <v>31</v>
      </c>
      <c r="D1263" s="302" t="s">
        <v>11</v>
      </c>
      <c r="E1263" s="302" t="s">
        <v>226</v>
      </c>
      <c r="F1263" s="301" t="s">
        <v>76</v>
      </c>
      <c r="G1263" s="301" t="s">
        <v>77</v>
      </c>
      <c r="H1263" s="322">
        <v>158879406000</v>
      </c>
      <c r="I1263" s="322">
        <v>157535817084</v>
      </c>
      <c r="J1263" s="322">
        <v>153834107924</v>
      </c>
      <c r="K1263" s="304">
        <v>0.97650242828253964</v>
      </c>
      <c r="L1263" s="322">
        <v>149184497634</v>
      </c>
      <c r="M1263" s="304">
        <v>0.94698780503009694</v>
      </c>
    </row>
    <row r="1264" spans="1:13" x14ac:dyDescent="0.35">
      <c r="A1264" s="301">
        <v>2024</v>
      </c>
      <c r="B1264" s="301" t="s">
        <v>85</v>
      </c>
      <c r="C1264" s="301" t="s">
        <v>31</v>
      </c>
      <c r="D1264" s="302" t="s">
        <v>11</v>
      </c>
      <c r="E1264" s="302" t="s">
        <v>226</v>
      </c>
      <c r="F1264" s="301" t="s">
        <v>78</v>
      </c>
      <c r="G1264" s="301" t="s">
        <v>77</v>
      </c>
      <c r="H1264" s="322">
        <v>5943968644000</v>
      </c>
      <c r="I1264" s="322">
        <v>6538303712183</v>
      </c>
      <c r="J1264" s="322">
        <v>6518362266397</v>
      </c>
      <c r="K1264" s="304">
        <v>0.99695005820105254</v>
      </c>
      <c r="L1264" s="322">
        <v>6163970880488</v>
      </c>
      <c r="M1264" s="304">
        <v>0.94274771436550198</v>
      </c>
    </row>
    <row r="1265" spans="1:13" x14ac:dyDescent="0.35">
      <c r="A1265" s="301">
        <v>2024</v>
      </c>
      <c r="B1265" s="301" t="s">
        <v>85</v>
      </c>
      <c r="C1265" s="301" t="s">
        <v>32</v>
      </c>
      <c r="D1265" s="302" t="s">
        <v>18</v>
      </c>
      <c r="E1265" s="302" t="s">
        <v>226</v>
      </c>
      <c r="F1265" s="301" t="s">
        <v>76</v>
      </c>
      <c r="G1265" s="301" t="s">
        <v>77</v>
      </c>
      <c r="H1265" s="322">
        <v>157950017000</v>
      </c>
      <c r="I1265" s="322">
        <v>140918236089</v>
      </c>
      <c r="J1265" s="322">
        <v>134955742322</v>
      </c>
      <c r="K1265" s="304">
        <v>0.95768827419018887</v>
      </c>
      <c r="L1265" s="322">
        <v>132787901685</v>
      </c>
      <c r="M1265" s="304">
        <v>0.94230459712208492</v>
      </c>
    </row>
    <row r="1266" spans="1:13" x14ac:dyDescent="0.35">
      <c r="A1266" s="301">
        <v>2024</v>
      </c>
      <c r="B1266" s="301" t="s">
        <v>85</v>
      </c>
      <c r="C1266" s="301" t="s">
        <v>32</v>
      </c>
      <c r="D1266" s="302" t="s">
        <v>18</v>
      </c>
      <c r="E1266" s="302" t="s">
        <v>226</v>
      </c>
      <c r="F1266" s="301" t="s">
        <v>78</v>
      </c>
      <c r="G1266" s="301" t="s">
        <v>77</v>
      </c>
      <c r="H1266" s="322">
        <v>512473834000</v>
      </c>
      <c r="I1266" s="322">
        <v>484897746357</v>
      </c>
      <c r="J1266" s="322">
        <v>480854925626</v>
      </c>
      <c r="K1266" s="304">
        <v>0.99166252934484966</v>
      </c>
      <c r="L1266" s="322">
        <v>305339327610</v>
      </c>
      <c r="M1266" s="304">
        <v>0.62969838466767725</v>
      </c>
    </row>
    <row r="1267" spans="1:13" x14ac:dyDescent="0.35">
      <c r="A1267" s="301">
        <v>2024</v>
      </c>
      <c r="B1267" s="301" t="s">
        <v>85</v>
      </c>
      <c r="C1267" s="301" t="s">
        <v>32</v>
      </c>
      <c r="D1267" s="302" t="s">
        <v>18</v>
      </c>
      <c r="E1267" s="302" t="s">
        <v>226</v>
      </c>
      <c r="F1267" s="301" t="s">
        <v>80</v>
      </c>
      <c r="G1267" s="301" t="s">
        <v>77</v>
      </c>
      <c r="H1267" s="322">
        <v>3077169474000</v>
      </c>
      <c r="I1267" s="322">
        <v>2922169474000</v>
      </c>
      <c r="J1267" s="322">
        <v>2922169474000</v>
      </c>
      <c r="K1267" s="304">
        <v>1</v>
      </c>
      <c r="L1267" s="322">
        <v>2922169474000</v>
      </c>
      <c r="M1267" s="304">
        <v>1</v>
      </c>
    </row>
    <row r="1268" spans="1:13" x14ac:dyDescent="0.35">
      <c r="A1268" s="301">
        <v>2024</v>
      </c>
      <c r="B1268" s="301" t="s">
        <v>85</v>
      </c>
      <c r="C1268" s="301" t="s">
        <v>33</v>
      </c>
      <c r="D1268" s="302" t="s">
        <v>21</v>
      </c>
      <c r="E1268" s="302" t="s">
        <v>226</v>
      </c>
      <c r="F1268" s="301" t="s">
        <v>76</v>
      </c>
      <c r="G1268" s="301" t="s">
        <v>77</v>
      </c>
      <c r="H1268" s="322">
        <v>101289291000</v>
      </c>
      <c r="I1268" s="322">
        <v>99247737233</v>
      </c>
      <c r="J1268" s="322">
        <v>93883279673</v>
      </c>
      <c r="K1268" s="304">
        <v>0.94594881747876958</v>
      </c>
      <c r="L1268" s="322">
        <v>90671215584</v>
      </c>
      <c r="M1268" s="304">
        <v>0.91358471348454784</v>
      </c>
    </row>
    <row r="1269" spans="1:13" x14ac:dyDescent="0.35">
      <c r="A1269" s="301">
        <v>2024</v>
      </c>
      <c r="B1269" s="301" t="s">
        <v>85</v>
      </c>
      <c r="C1269" s="301" t="s">
        <v>34</v>
      </c>
      <c r="D1269" s="302" t="s">
        <v>10</v>
      </c>
      <c r="E1269" s="302" t="s">
        <v>226</v>
      </c>
      <c r="F1269" s="301" t="s">
        <v>76</v>
      </c>
      <c r="G1269" s="301" t="s">
        <v>77</v>
      </c>
      <c r="H1269" s="322">
        <v>42266123000</v>
      </c>
      <c r="I1269" s="322">
        <v>41760626391</v>
      </c>
      <c r="J1269" s="322">
        <v>37843625370</v>
      </c>
      <c r="K1269" s="304">
        <v>0.90620348975789866</v>
      </c>
      <c r="L1269" s="322">
        <v>37151366294</v>
      </c>
      <c r="M1269" s="304">
        <v>0.88962665325361689</v>
      </c>
    </row>
    <row r="1270" spans="1:13" x14ac:dyDescent="0.35">
      <c r="A1270" s="301">
        <v>2024</v>
      </c>
      <c r="B1270" s="301" t="s">
        <v>85</v>
      </c>
      <c r="C1270" s="301" t="s">
        <v>34</v>
      </c>
      <c r="D1270" s="302" t="s">
        <v>10</v>
      </c>
      <c r="E1270" s="302" t="s">
        <v>226</v>
      </c>
      <c r="F1270" s="301" t="s">
        <v>78</v>
      </c>
      <c r="G1270" s="301" t="s">
        <v>77</v>
      </c>
      <c r="H1270" s="322">
        <v>125462815000</v>
      </c>
      <c r="I1270" s="322">
        <v>120082536640</v>
      </c>
      <c r="J1270" s="322">
        <v>117915354042</v>
      </c>
      <c r="K1270" s="304">
        <v>0.98195255814342863</v>
      </c>
      <c r="L1270" s="322">
        <v>106405436091</v>
      </c>
      <c r="M1270" s="304">
        <v>0.88610250139865798</v>
      </c>
    </row>
    <row r="1271" spans="1:13" x14ac:dyDescent="0.35">
      <c r="A1271" s="301">
        <v>2024</v>
      </c>
      <c r="B1271" s="301" t="s">
        <v>85</v>
      </c>
      <c r="C1271" s="301" t="s">
        <v>34</v>
      </c>
      <c r="D1271" s="302" t="s">
        <v>10</v>
      </c>
      <c r="E1271" s="302" t="s">
        <v>226</v>
      </c>
      <c r="F1271" s="301" t="s">
        <v>80</v>
      </c>
      <c r="G1271" s="301" t="s">
        <v>77</v>
      </c>
      <c r="H1271" s="322">
        <v>0</v>
      </c>
      <c r="I1271" s="322">
        <v>0</v>
      </c>
      <c r="J1271" s="322">
        <v>0</v>
      </c>
      <c r="K1271" s="304">
        <v>0</v>
      </c>
      <c r="L1271" s="322">
        <v>0</v>
      </c>
      <c r="M1271" s="304" t="s">
        <v>239</v>
      </c>
    </row>
    <row r="1272" spans="1:13" x14ac:dyDescent="0.35">
      <c r="A1272" s="301">
        <v>2024</v>
      </c>
      <c r="B1272" s="301" t="s">
        <v>85</v>
      </c>
      <c r="C1272" s="301" t="s">
        <v>35</v>
      </c>
      <c r="D1272" s="302" t="s">
        <v>15</v>
      </c>
      <c r="E1272" s="302" t="s">
        <v>226</v>
      </c>
      <c r="F1272" s="301" t="s">
        <v>76</v>
      </c>
      <c r="G1272" s="301" t="s">
        <v>77</v>
      </c>
      <c r="H1272" s="322">
        <v>43179765000</v>
      </c>
      <c r="I1272" s="322">
        <v>28886869876</v>
      </c>
      <c r="J1272" s="322">
        <v>27436362866</v>
      </c>
      <c r="K1272" s="304">
        <v>0.94978663260413965</v>
      </c>
      <c r="L1272" s="322">
        <v>26587181333</v>
      </c>
      <c r="M1272" s="304">
        <v>0.92038983272082919</v>
      </c>
    </row>
    <row r="1273" spans="1:13" x14ac:dyDescent="0.35">
      <c r="A1273" s="301">
        <v>2024</v>
      </c>
      <c r="B1273" s="301" t="s">
        <v>85</v>
      </c>
      <c r="C1273" s="301" t="s">
        <v>35</v>
      </c>
      <c r="D1273" s="302" t="s">
        <v>15</v>
      </c>
      <c r="E1273" s="302" t="s">
        <v>226</v>
      </c>
      <c r="F1273" s="301" t="s">
        <v>78</v>
      </c>
      <c r="G1273" s="301" t="s">
        <v>77</v>
      </c>
      <c r="H1273" s="322">
        <v>149158531000</v>
      </c>
      <c r="I1273" s="322">
        <v>194457690351</v>
      </c>
      <c r="J1273" s="322">
        <v>183229145124</v>
      </c>
      <c r="K1273" s="304">
        <v>0.94225712952399954</v>
      </c>
      <c r="L1273" s="322">
        <v>123924785794</v>
      </c>
      <c r="M1273" s="304">
        <v>0.63728405685737244</v>
      </c>
    </row>
    <row r="1274" spans="1:13" x14ac:dyDescent="0.35">
      <c r="A1274" s="301">
        <v>2024</v>
      </c>
      <c r="B1274" s="301" t="s">
        <v>85</v>
      </c>
      <c r="C1274" s="301" t="s">
        <v>35</v>
      </c>
      <c r="D1274" s="302" t="s">
        <v>15</v>
      </c>
      <c r="E1274" s="302" t="s">
        <v>226</v>
      </c>
      <c r="F1274" s="301" t="s">
        <v>80</v>
      </c>
      <c r="G1274" s="301" t="s">
        <v>77</v>
      </c>
      <c r="H1274" s="322">
        <v>228010411000</v>
      </c>
      <c r="I1274" s="322">
        <v>245117629342</v>
      </c>
      <c r="J1274" s="322">
        <v>242990113516</v>
      </c>
      <c r="K1274" s="304">
        <v>0.99132042916818686</v>
      </c>
      <c r="L1274" s="322">
        <v>242990113516</v>
      </c>
      <c r="M1274" s="304">
        <v>0.99132042916818686</v>
      </c>
    </row>
    <row r="1275" spans="1:13" x14ac:dyDescent="0.35">
      <c r="A1275" s="301">
        <v>2024</v>
      </c>
      <c r="B1275" s="301" t="s">
        <v>85</v>
      </c>
      <c r="C1275" s="301" t="s">
        <v>36</v>
      </c>
      <c r="D1275" s="302" t="s">
        <v>9</v>
      </c>
      <c r="E1275" s="302" t="s">
        <v>226</v>
      </c>
      <c r="F1275" s="301" t="s">
        <v>76</v>
      </c>
      <c r="G1275" s="301" t="s">
        <v>77</v>
      </c>
      <c r="H1275" s="322">
        <v>35801000000</v>
      </c>
      <c r="I1275" s="322">
        <v>34814430128</v>
      </c>
      <c r="J1275" s="322">
        <v>32559709153</v>
      </c>
      <c r="K1275" s="304">
        <v>0.93523602234159198</v>
      </c>
      <c r="L1275" s="322">
        <v>31442633578</v>
      </c>
      <c r="M1275" s="304">
        <v>0.90314945447611439</v>
      </c>
    </row>
    <row r="1276" spans="1:13" x14ac:dyDescent="0.35">
      <c r="A1276" s="301">
        <v>2024</v>
      </c>
      <c r="B1276" s="301" t="s">
        <v>85</v>
      </c>
      <c r="C1276" s="301" t="s">
        <v>36</v>
      </c>
      <c r="D1276" s="302" t="s">
        <v>9</v>
      </c>
      <c r="E1276" s="302" t="s">
        <v>226</v>
      </c>
      <c r="F1276" s="301" t="s">
        <v>78</v>
      </c>
      <c r="G1276" s="301" t="s">
        <v>77</v>
      </c>
      <c r="H1276" s="322">
        <v>202415696000</v>
      </c>
      <c r="I1276" s="322">
        <v>210360472037</v>
      </c>
      <c r="J1276" s="322">
        <v>205659801469</v>
      </c>
      <c r="K1276" s="304">
        <v>0.97765421173245326</v>
      </c>
      <c r="L1276" s="322">
        <v>169015298484</v>
      </c>
      <c r="M1276" s="304">
        <v>0.80345559623136875</v>
      </c>
    </row>
    <row r="1277" spans="1:13" x14ac:dyDescent="0.35">
      <c r="A1277" s="301">
        <v>2024</v>
      </c>
      <c r="B1277" s="301" t="s">
        <v>85</v>
      </c>
      <c r="C1277" s="301" t="s">
        <v>37</v>
      </c>
      <c r="D1277" s="302" t="s">
        <v>20</v>
      </c>
      <c r="E1277" s="302" t="s">
        <v>226</v>
      </c>
      <c r="F1277" s="301" t="s">
        <v>76</v>
      </c>
      <c r="G1277" s="301" t="s">
        <v>77</v>
      </c>
      <c r="H1277" s="322">
        <v>123512248000</v>
      </c>
      <c r="I1277" s="322">
        <v>122263697399</v>
      </c>
      <c r="J1277" s="322">
        <v>119880796894</v>
      </c>
      <c r="K1277" s="304">
        <v>0.98051015505261918</v>
      </c>
      <c r="L1277" s="322">
        <v>116225016953</v>
      </c>
      <c r="M1277" s="304">
        <v>0.95060937486379837</v>
      </c>
    </row>
    <row r="1278" spans="1:13" x14ac:dyDescent="0.35">
      <c r="A1278" s="301">
        <v>2024</v>
      </c>
      <c r="B1278" s="301" t="s">
        <v>85</v>
      </c>
      <c r="C1278" s="301" t="s">
        <v>37</v>
      </c>
      <c r="D1278" s="302" t="s">
        <v>20</v>
      </c>
      <c r="E1278" s="302" t="s">
        <v>226</v>
      </c>
      <c r="F1278" s="301" t="s">
        <v>78</v>
      </c>
      <c r="G1278" s="301" t="s">
        <v>77</v>
      </c>
      <c r="H1278" s="322">
        <v>72086695000</v>
      </c>
      <c r="I1278" s="322">
        <v>67746543693</v>
      </c>
      <c r="J1278" s="322">
        <v>66447368591</v>
      </c>
      <c r="K1278" s="304">
        <v>0.98082300540840373</v>
      </c>
      <c r="L1278" s="322">
        <v>47083785390</v>
      </c>
      <c r="M1278" s="304">
        <v>0.6949990777885986</v>
      </c>
    </row>
    <row r="1279" spans="1:13" x14ac:dyDescent="0.35">
      <c r="A1279" s="301">
        <v>2024</v>
      </c>
      <c r="B1279" s="301" t="s">
        <v>85</v>
      </c>
      <c r="C1279" s="301" t="s">
        <v>37</v>
      </c>
      <c r="D1279" s="302" t="s">
        <v>20</v>
      </c>
      <c r="E1279" s="302" t="s">
        <v>226</v>
      </c>
      <c r="F1279" s="301" t="s">
        <v>80</v>
      </c>
      <c r="G1279" s="301" t="s">
        <v>77</v>
      </c>
      <c r="H1279" s="322">
        <v>0</v>
      </c>
      <c r="I1279" s="322">
        <v>0</v>
      </c>
      <c r="J1279" s="322">
        <v>0</v>
      </c>
      <c r="K1279" s="304">
        <v>0</v>
      </c>
      <c r="L1279" s="322">
        <v>0</v>
      </c>
      <c r="M1279" s="304" t="s">
        <v>239</v>
      </c>
    </row>
    <row r="1280" spans="1:13" x14ac:dyDescent="0.35">
      <c r="A1280" s="301">
        <v>2024</v>
      </c>
      <c r="B1280" s="301" t="s">
        <v>85</v>
      </c>
      <c r="C1280" s="301" t="s">
        <v>38</v>
      </c>
      <c r="D1280" s="302" t="s">
        <v>248</v>
      </c>
      <c r="E1280" s="302" t="s">
        <v>226</v>
      </c>
      <c r="F1280" s="301" t="s">
        <v>76</v>
      </c>
      <c r="G1280" s="301" t="s">
        <v>77</v>
      </c>
      <c r="H1280" s="322">
        <v>32872408000</v>
      </c>
      <c r="I1280" s="322">
        <v>32360119307</v>
      </c>
      <c r="J1280" s="322">
        <v>30974201328</v>
      </c>
      <c r="K1280" s="304">
        <v>0.9571720374127235</v>
      </c>
      <c r="L1280" s="322">
        <v>30669620284</v>
      </c>
      <c r="M1280" s="304">
        <v>0.94775980252228798</v>
      </c>
    </row>
    <row r="1281" spans="1:13" x14ac:dyDescent="0.35">
      <c r="A1281" s="301">
        <v>2024</v>
      </c>
      <c r="B1281" s="301" t="s">
        <v>85</v>
      </c>
      <c r="C1281" s="301" t="s">
        <v>38</v>
      </c>
      <c r="D1281" s="302" t="s">
        <v>248</v>
      </c>
      <c r="E1281" s="302" t="s">
        <v>226</v>
      </c>
      <c r="F1281" s="301" t="s">
        <v>78</v>
      </c>
      <c r="G1281" s="301" t="s">
        <v>77</v>
      </c>
      <c r="H1281" s="322">
        <v>91526611000</v>
      </c>
      <c r="I1281" s="322">
        <v>90029056215</v>
      </c>
      <c r="J1281" s="322">
        <v>89006236838</v>
      </c>
      <c r="K1281" s="304">
        <v>0.98863900811580885</v>
      </c>
      <c r="L1281" s="322">
        <v>76908932558</v>
      </c>
      <c r="M1281" s="304">
        <v>0.85426789740339393</v>
      </c>
    </row>
    <row r="1282" spans="1:13" x14ac:dyDescent="0.35">
      <c r="A1282" s="301">
        <v>2024</v>
      </c>
      <c r="B1282" s="301" t="s">
        <v>85</v>
      </c>
      <c r="C1282" s="301" t="s">
        <v>39</v>
      </c>
      <c r="D1282" s="302" t="s">
        <v>17</v>
      </c>
      <c r="E1282" s="302" t="s">
        <v>226</v>
      </c>
      <c r="F1282" s="301" t="s">
        <v>76</v>
      </c>
      <c r="G1282" s="301" t="s">
        <v>77</v>
      </c>
      <c r="H1282" s="322">
        <v>55573989000</v>
      </c>
      <c r="I1282" s="322">
        <v>55573989000</v>
      </c>
      <c r="J1282" s="322">
        <v>52032583453</v>
      </c>
      <c r="K1282" s="304">
        <v>0.9362758439564236</v>
      </c>
      <c r="L1282" s="322">
        <v>51541200267</v>
      </c>
      <c r="M1282" s="304">
        <v>0.92743388038961894</v>
      </c>
    </row>
    <row r="1283" spans="1:13" x14ac:dyDescent="0.35">
      <c r="A1283" s="301">
        <v>2024</v>
      </c>
      <c r="B1283" s="301" t="s">
        <v>85</v>
      </c>
      <c r="C1283" s="301" t="s">
        <v>39</v>
      </c>
      <c r="D1283" s="302" t="s">
        <v>17</v>
      </c>
      <c r="E1283" s="302" t="s">
        <v>226</v>
      </c>
      <c r="F1283" s="301" t="s">
        <v>78</v>
      </c>
      <c r="G1283" s="301" t="s">
        <v>77</v>
      </c>
      <c r="H1283" s="322">
        <v>1977814543000</v>
      </c>
      <c r="I1283" s="322">
        <v>2144884501627</v>
      </c>
      <c r="J1283" s="322">
        <v>2074884619252</v>
      </c>
      <c r="K1283" s="304">
        <v>0.96736426491873961</v>
      </c>
      <c r="L1283" s="322">
        <v>1762165450398</v>
      </c>
      <c r="M1283" s="304">
        <v>0.82156659207584892</v>
      </c>
    </row>
    <row r="1284" spans="1:13" x14ac:dyDescent="0.35">
      <c r="A1284" s="301">
        <v>2024</v>
      </c>
      <c r="B1284" s="301" t="s">
        <v>85</v>
      </c>
      <c r="C1284" s="301" t="s">
        <v>40</v>
      </c>
      <c r="D1284" s="302" t="s">
        <v>13</v>
      </c>
      <c r="E1284" s="302" t="s">
        <v>226</v>
      </c>
      <c r="F1284" s="301" t="s">
        <v>76</v>
      </c>
      <c r="G1284" s="301" t="s">
        <v>77</v>
      </c>
      <c r="H1284" s="322">
        <v>18808235000</v>
      </c>
      <c r="I1284" s="322">
        <v>17852078899</v>
      </c>
      <c r="J1284" s="322">
        <v>17406175491</v>
      </c>
      <c r="K1284" s="304">
        <v>0.97502232594182758</v>
      </c>
      <c r="L1284" s="322">
        <v>16837378529</v>
      </c>
      <c r="M1284" s="304">
        <v>0.94316066068603144</v>
      </c>
    </row>
    <row r="1285" spans="1:13" x14ac:dyDescent="0.35">
      <c r="A1285" s="301">
        <v>2024</v>
      </c>
      <c r="B1285" s="301" t="s">
        <v>85</v>
      </c>
      <c r="C1285" s="301" t="s">
        <v>40</v>
      </c>
      <c r="D1285" s="302" t="s">
        <v>13</v>
      </c>
      <c r="E1285" s="302" t="s">
        <v>226</v>
      </c>
      <c r="F1285" s="301" t="s">
        <v>78</v>
      </c>
      <c r="G1285" s="301" t="s">
        <v>77</v>
      </c>
      <c r="H1285" s="322">
        <v>4517765000</v>
      </c>
      <c r="I1285" s="322">
        <v>4185318481</v>
      </c>
      <c r="J1285" s="322">
        <v>4122338685</v>
      </c>
      <c r="K1285" s="304">
        <v>0.98495220942303241</v>
      </c>
      <c r="L1285" s="322">
        <v>3517707439</v>
      </c>
      <c r="M1285" s="304">
        <v>0.84048739778567882</v>
      </c>
    </row>
    <row r="1286" spans="1:13" x14ac:dyDescent="0.35">
      <c r="A1286" s="301">
        <v>2024</v>
      </c>
      <c r="B1286" s="301" t="s">
        <v>85</v>
      </c>
      <c r="C1286" s="301" t="s">
        <v>41</v>
      </c>
      <c r="D1286" s="302" t="s">
        <v>8</v>
      </c>
      <c r="E1286" s="302" t="s">
        <v>226</v>
      </c>
      <c r="F1286" s="301" t="s">
        <v>76</v>
      </c>
      <c r="G1286" s="301" t="s">
        <v>77</v>
      </c>
      <c r="H1286" s="322">
        <v>38071000000</v>
      </c>
      <c r="I1286" s="322">
        <v>37682158676</v>
      </c>
      <c r="J1286" s="322">
        <v>34075367101</v>
      </c>
      <c r="K1286" s="304">
        <v>0.90428383877866347</v>
      </c>
      <c r="L1286" s="322">
        <v>32979337829</v>
      </c>
      <c r="M1286" s="304">
        <v>0.87519767942606597</v>
      </c>
    </row>
    <row r="1287" spans="1:13" x14ac:dyDescent="0.35">
      <c r="A1287" s="301">
        <v>2024</v>
      </c>
      <c r="B1287" s="301" t="s">
        <v>85</v>
      </c>
      <c r="C1287" s="301" t="s">
        <v>41</v>
      </c>
      <c r="D1287" s="302" t="s">
        <v>8</v>
      </c>
      <c r="E1287" s="302" t="s">
        <v>226</v>
      </c>
      <c r="F1287" s="301" t="s">
        <v>78</v>
      </c>
      <c r="G1287" s="301" t="s">
        <v>77</v>
      </c>
      <c r="H1287" s="322">
        <v>151968606000</v>
      </c>
      <c r="I1287" s="322">
        <v>130590975435</v>
      </c>
      <c r="J1287" s="322">
        <v>116252877533</v>
      </c>
      <c r="K1287" s="304">
        <v>0.89020605861745317</v>
      </c>
      <c r="L1287" s="322">
        <v>89353747268</v>
      </c>
      <c r="M1287" s="304">
        <v>0.68422604985039481</v>
      </c>
    </row>
    <row r="1288" spans="1:13" x14ac:dyDescent="0.35">
      <c r="A1288" s="301">
        <v>2024</v>
      </c>
      <c r="B1288" s="301" t="s">
        <v>85</v>
      </c>
      <c r="C1288" s="301" t="s">
        <v>42</v>
      </c>
      <c r="D1288" s="302" t="s">
        <v>14</v>
      </c>
      <c r="E1288" s="302" t="s">
        <v>226</v>
      </c>
      <c r="F1288" s="301" t="s">
        <v>76</v>
      </c>
      <c r="G1288" s="301" t="s">
        <v>77</v>
      </c>
      <c r="H1288" s="322">
        <v>17005444000</v>
      </c>
      <c r="I1288" s="322">
        <v>16831387386</v>
      </c>
      <c r="J1288" s="322">
        <v>16474950278</v>
      </c>
      <c r="K1288" s="304">
        <v>0.97882307026594395</v>
      </c>
      <c r="L1288" s="322">
        <v>16147056516</v>
      </c>
      <c r="M1288" s="304">
        <v>0.95934198088927525</v>
      </c>
    </row>
    <row r="1289" spans="1:13" x14ac:dyDescent="0.35">
      <c r="A1289" s="301">
        <v>2024</v>
      </c>
      <c r="B1289" s="301" t="s">
        <v>85</v>
      </c>
      <c r="C1289" s="301" t="s">
        <v>42</v>
      </c>
      <c r="D1289" s="302" t="s">
        <v>14</v>
      </c>
      <c r="E1289" s="302" t="s">
        <v>226</v>
      </c>
      <c r="F1289" s="301" t="s">
        <v>78</v>
      </c>
      <c r="G1289" s="301" t="s">
        <v>77</v>
      </c>
      <c r="H1289" s="322">
        <v>25185269000</v>
      </c>
      <c r="I1289" s="322">
        <v>25131812402</v>
      </c>
      <c r="J1289" s="322">
        <v>25033803895</v>
      </c>
      <c r="K1289" s="304">
        <v>0.99610022128797204</v>
      </c>
      <c r="L1289" s="322">
        <v>22021674327</v>
      </c>
      <c r="M1289" s="304">
        <v>0.87624696439511485</v>
      </c>
    </row>
    <row r="1290" spans="1:13" x14ac:dyDescent="0.35">
      <c r="A1290" s="301">
        <v>2024</v>
      </c>
      <c r="B1290" s="301" t="s">
        <v>85</v>
      </c>
      <c r="C1290" s="301" t="s">
        <v>43</v>
      </c>
      <c r="D1290" s="302" t="s">
        <v>22</v>
      </c>
      <c r="E1290" s="302" t="s">
        <v>226</v>
      </c>
      <c r="F1290" s="301" t="s">
        <v>76</v>
      </c>
      <c r="G1290" s="301" t="s">
        <v>77</v>
      </c>
      <c r="H1290" s="322">
        <v>116909119000</v>
      </c>
      <c r="I1290" s="322">
        <v>115050780138</v>
      </c>
      <c r="J1290" s="322">
        <v>113986891333</v>
      </c>
      <c r="K1290" s="304">
        <v>0.99075287621931896</v>
      </c>
      <c r="L1290" s="322">
        <v>111791432086</v>
      </c>
      <c r="M1290" s="304">
        <v>0.9716703524470629</v>
      </c>
    </row>
    <row r="1291" spans="1:13" x14ac:dyDescent="0.35">
      <c r="A1291" s="301">
        <v>2024</v>
      </c>
      <c r="B1291" s="301" t="s">
        <v>85</v>
      </c>
      <c r="C1291" s="301" t="s">
        <v>43</v>
      </c>
      <c r="D1291" s="302" t="s">
        <v>22</v>
      </c>
      <c r="E1291" s="302" t="s">
        <v>226</v>
      </c>
      <c r="F1291" s="301" t="s">
        <v>78</v>
      </c>
      <c r="G1291" s="301" t="s">
        <v>77</v>
      </c>
      <c r="H1291" s="322">
        <v>44520010000</v>
      </c>
      <c r="I1291" s="322">
        <v>42823418746</v>
      </c>
      <c r="J1291" s="322">
        <v>42639069404</v>
      </c>
      <c r="K1291" s="304">
        <v>0.995695127866987</v>
      </c>
      <c r="L1291" s="322">
        <v>30138553414</v>
      </c>
      <c r="M1291" s="304">
        <v>0.70378671989646191</v>
      </c>
    </row>
    <row r="1292" spans="1:13" x14ac:dyDescent="0.35">
      <c r="A1292" s="301">
        <v>2024</v>
      </c>
      <c r="B1292" s="301" t="s">
        <v>85</v>
      </c>
      <c r="C1292" s="301" t="s">
        <v>44</v>
      </c>
      <c r="D1292" s="302" t="s">
        <v>12</v>
      </c>
      <c r="E1292" s="302" t="s">
        <v>226</v>
      </c>
      <c r="F1292" s="301" t="s">
        <v>76</v>
      </c>
      <c r="G1292" s="301" t="s">
        <v>77</v>
      </c>
      <c r="H1292" s="322">
        <v>32102496000</v>
      </c>
      <c r="I1292" s="322">
        <v>30607384363</v>
      </c>
      <c r="J1292" s="322">
        <v>29454823188</v>
      </c>
      <c r="K1292" s="304">
        <v>0.96234368930939151</v>
      </c>
      <c r="L1292" s="322">
        <v>28786705972</v>
      </c>
      <c r="M1292" s="304">
        <v>0.94051506102556925</v>
      </c>
    </row>
    <row r="1293" spans="1:13" x14ac:dyDescent="0.35">
      <c r="A1293" s="301">
        <v>2024</v>
      </c>
      <c r="B1293" s="301" t="s">
        <v>85</v>
      </c>
      <c r="C1293" s="301" t="s">
        <v>44</v>
      </c>
      <c r="D1293" s="302" t="s">
        <v>12</v>
      </c>
      <c r="E1293" s="302" t="s">
        <v>226</v>
      </c>
      <c r="F1293" s="301" t="s">
        <v>78</v>
      </c>
      <c r="G1293" s="301" t="s">
        <v>77</v>
      </c>
      <c r="H1293" s="322">
        <v>8443294000</v>
      </c>
      <c r="I1293" s="322">
        <v>7359163544</v>
      </c>
      <c r="J1293" s="322">
        <v>7106643991</v>
      </c>
      <c r="K1293" s="304">
        <v>0.96568637841920479</v>
      </c>
      <c r="L1293" s="322">
        <v>6267646936</v>
      </c>
      <c r="M1293" s="304">
        <v>0.85167925655220367</v>
      </c>
    </row>
    <row r="1294" spans="1:13" x14ac:dyDescent="0.35">
      <c r="A1294" s="301">
        <v>2024</v>
      </c>
      <c r="B1294" s="301" t="s">
        <v>85</v>
      </c>
      <c r="C1294" s="301" t="s">
        <v>45</v>
      </c>
      <c r="D1294" s="302" t="s">
        <v>22</v>
      </c>
      <c r="E1294" s="302" t="s">
        <v>226</v>
      </c>
      <c r="F1294" s="301" t="s">
        <v>76</v>
      </c>
      <c r="G1294" s="301" t="s">
        <v>77</v>
      </c>
      <c r="H1294" s="322">
        <v>126458908000</v>
      </c>
      <c r="I1294" s="322">
        <v>122919765677</v>
      </c>
      <c r="J1294" s="322">
        <v>122400105945</v>
      </c>
      <c r="K1294" s="304">
        <v>0.99577236639577127</v>
      </c>
      <c r="L1294" s="322">
        <v>117100830917</v>
      </c>
      <c r="M1294" s="304">
        <v>0.95266070734880348</v>
      </c>
    </row>
    <row r="1295" spans="1:13" x14ac:dyDescent="0.35">
      <c r="A1295" s="301">
        <v>2024</v>
      </c>
      <c r="B1295" s="301" t="s">
        <v>85</v>
      </c>
      <c r="C1295" s="301" t="s">
        <v>45</v>
      </c>
      <c r="D1295" s="302" t="s">
        <v>22</v>
      </c>
      <c r="E1295" s="302" t="s">
        <v>226</v>
      </c>
      <c r="F1295" s="301" t="s">
        <v>78</v>
      </c>
      <c r="G1295" s="301" t="s">
        <v>77</v>
      </c>
      <c r="H1295" s="322">
        <v>481267299000</v>
      </c>
      <c r="I1295" s="322">
        <v>505459133200</v>
      </c>
      <c r="J1295" s="322">
        <v>489037542825</v>
      </c>
      <c r="K1295" s="304">
        <v>0.96751153694456582</v>
      </c>
      <c r="L1295" s="322">
        <v>275094408461</v>
      </c>
      <c r="M1295" s="304">
        <v>0.54424658769030632</v>
      </c>
    </row>
    <row r="1296" spans="1:13" x14ac:dyDescent="0.35">
      <c r="A1296" s="301">
        <v>2024</v>
      </c>
      <c r="B1296" s="301" t="s">
        <v>85</v>
      </c>
      <c r="C1296" s="301" t="s">
        <v>46</v>
      </c>
      <c r="D1296" s="302" t="s">
        <v>10</v>
      </c>
      <c r="E1296" s="302" t="s">
        <v>228</v>
      </c>
      <c r="F1296" s="301" t="s">
        <v>76</v>
      </c>
      <c r="G1296" s="301" t="s">
        <v>77</v>
      </c>
      <c r="H1296" s="322">
        <v>21023486000</v>
      </c>
      <c r="I1296" s="322">
        <v>21996655055</v>
      </c>
      <c r="J1296" s="322">
        <v>20874084043</v>
      </c>
      <c r="K1296" s="304">
        <v>0.94896628559237095</v>
      </c>
      <c r="L1296" s="322">
        <v>20476273450</v>
      </c>
      <c r="M1296" s="304">
        <v>0.93088123620621099</v>
      </c>
    </row>
    <row r="1297" spans="1:13" x14ac:dyDescent="0.35">
      <c r="A1297" s="301">
        <v>2024</v>
      </c>
      <c r="B1297" s="301" t="s">
        <v>85</v>
      </c>
      <c r="C1297" s="301" t="s">
        <v>46</v>
      </c>
      <c r="D1297" s="302" t="s">
        <v>10</v>
      </c>
      <c r="E1297" s="302" t="s">
        <v>228</v>
      </c>
      <c r="F1297" s="301" t="s">
        <v>78</v>
      </c>
      <c r="G1297" s="301" t="s">
        <v>77</v>
      </c>
      <c r="H1297" s="322">
        <v>52547069000</v>
      </c>
      <c r="I1297" s="322">
        <v>52525742903</v>
      </c>
      <c r="J1297" s="322">
        <v>46761005944</v>
      </c>
      <c r="K1297" s="304">
        <v>0.89024930176340733</v>
      </c>
      <c r="L1297" s="322">
        <v>34836055641</v>
      </c>
      <c r="M1297" s="304">
        <v>0.66321871363784834</v>
      </c>
    </row>
    <row r="1298" spans="1:13" x14ac:dyDescent="0.35">
      <c r="A1298" s="301">
        <v>2024</v>
      </c>
      <c r="B1298" s="301" t="s">
        <v>85</v>
      </c>
      <c r="C1298" s="301" t="s">
        <v>47</v>
      </c>
      <c r="D1298" s="302" t="s">
        <v>21</v>
      </c>
      <c r="E1298" s="302" t="s">
        <v>228</v>
      </c>
      <c r="F1298" s="301" t="s">
        <v>76</v>
      </c>
      <c r="G1298" s="301" t="s">
        <v>77</v>
      </c>
      <c r="H1298" s="322">
        <v>28283103000</v>
      </c>
      <c r="I1298" s="322">
        <v>28283103000</v>
      </c>
      <c r="J1298" s="322">
        <v>21363757095</v>
      </c>
      <c r="K1298" s="304">
        <v>0.75535407465722559</v>
      </c>
      <c r="L1298" s="322">
        <v>17997873424</v>
      </c>
      <c r="M1298" s="304">
        <v>0.6363472008004214</v>
      </c>
    </row>
    <row r="1299" spans="1:13" x14ac:dyDescent="0.35">
      <c r="A1299" s="301">
        <v>2024</v>
      </c>
      <c r="B1299" s="301" t="s">
        <v>85</v>
      </c>
      <c r="C1299" s="301" t="s">
        <v>47</v>
      </c>
      <c r="D1299" s="302" t="s">
        <v>21</v>
      </c>
      <c r="E1299" s="302" t="s">
        <v>228</v>
      </c>
      <c r="F1299" s="301" t="s">
        <v>78</v>
      </c>
      <c r="G1299" s="301" t="s">
        <v>77</v>
      </c>
      <c r="H1299" s="322">
        <v>3974094892000</v>
      </c>
      <c r="I1299" s="322">
        <v>4093971989862</v>
      </c>
      <c r="J1299" s="322">
        <v>3948728283923</v>
      </c>
      <c r="K1299" s="304">
        <v>0.96452254526932024</v>
      </c>
      <c r="L1299" s="322">
        <v>3839699328566</v>
      </c>
      <c r="M1299" s="304">
        <v>0.93789096214491419</v>
      </c>
    </row>
    <row r="1300" spans="1:13" x14ac:dyDescent="0.35">
      <c r="A1300" s="301">
        <v>2024</v>
      </c>
      <c r="B1300" s="301" t="s">
        <v>85</v>
      </c>
      <c r="C1300" s="301" t="s">
        <v>47</v>
      </c>
      <c r="D1300" s="302" t="s">
        <v>21</v>
      </c>
      <c r="E1300" s="302" t="s">
        <v>228</v>
      </c>
      <c r="F1300" s="301" t="s">
        <v>80</v>
      </c>
      <c r="G1300" s="301" t="s">
        <v>77</v>
      </c>
      <c r="H1300" s="322">
        <v>4382218000</v>
      </c>
      <c r="I1300" s="322">
        <v>4382218000</v>
      </c>
      <c r="J1300" s="322">
        <v>4101214435</v>
      </c>
      <c r="K1300" s="304">
        <v>0.93587640665069605</v>
      </c>
      <c r="L1300" s="322">
        <v>4101214435</v>
      </c>
      <c r="M1300" s="304">
        <v>0.93587640665069605</v>
      </c>
    </row>
    <row r="1301" spans="1:13" x14ac:dyDescent="0.35">
      <c r="A1301" s="301">
        <v>2024</v>
      </c>
      <c r="B1301" s="301" t="s">
        <v>85</v>
      </c>
      <c r="C1301" s="301" t="s">
        <v>48</v>
      </c>
      <c r="D1301" s="302" t="s">
        <v>8</v>
      </c>
      <c r="E1301" s="302" t="s">
        <v>228</v>
      </c>
      <c r="F1301" s="301" t="s">
        <v>76</v>
      </c>
      <c r="G1301" s="301" t="s">
        <v>77</v>
      </c>
      <c r="H1301" s="322">
        <v>28139000000</v>
      </c>
      <c r="I1301" s="322">
        <v>27828556905</v>
      </c>
      <c r="J1301" s="322">
        <v>27403022553</v>
      </c>
      <c r="K1301" s="304">
        <v>0.98470871653702086</v>
      </c>
      <c r="L1301" s="322">
        <v>26846434091</v>
      </c>
      <c r="M1301" s="304">
        <v>0.9647080940146221</v>
      </c>
    </row>
    <row r="1302" spans="1:13" x14ac:dyDescent="0.35">
      <c r="A1302" s="301">
        <v>2024</v>
      </c>
      <c r="B1302" s="301" t="s">
        <v>85</v>
      </c>
      <c r="C1302" s="301" t="s">
        <v>48</v>
      </c>
      <c r="D1302" s="302" t="s">
        <v>8</v>
      </c>
      <c r="E1302" s="302" t="s">
        <v>228</v>
      </c>
      <c r="F1302" s="301" t="s">
        <v>78</v>
      </c>
      <c r="G1302" s="301" t="s">
        <v>77</v>
      </c>
      <c r="H1302" s="322">
        <v>22209000000</v>
      </c>
      <c r="I1302" s="322">
        <v>20943011910</v>
      </c>
      <c r="J1302" s="322">
        <v>18522319530</v>
      </c>
      <c r="K1302" s="304">
        <v>0.88441526985695151</v>
      </c>
      <c r="L1302" s="322">
        <v>12622799064</v>
      </c>
      <c r="M1302" s="304">
        <v>0.60272128566057814</v>
      </c>
    </row>
    <row r="1303" spans="1:13" x14ac:dyDescent="0.35">
      <c r="A1303" s="301">
        <v>2024</v>
      </c>
      <c r="B1303" s="301" t="s">
        <v>85</v>
      </c>
      <c r="C1303" s="301" t="s">
        <v>49</v>
      </c>
      <c r="D1303" s="302" t="s">
        <v>18</v>
      </c>
      <c r="E1303" s="302" t="s">
        <v>228</v>
      </c>
      <c r="F1303" s="301" t="s">
        <v>76</v>
      </c>
      <c r="G1303" s="301" t="s">
        <v>77</v>
      </c>
      <c r="H1303" s="322">
        <v>119305213000</v>
      </c>
      <c r="I1303" s="322">
        <v>116689253667</v>
      </c>
      <c r="J1303" s="322">
        <v>107756526761</v>
      </c>
      <c r="K1303" s="304">
        <v>0.92344858994906576</v>
      </c>
      <c r="L1303" s="322">
        <v>101756084754</v>
      </c>
      <c r="M1303" s="304">
        <v>0.87202618541365184</v>
      </c>
    </row>
    <row r="1304" spans="1:13" x14ac:dyDescent="0.35">
      <c r="A1304" s="301">
        <v>2024</v>
      </c>
      <c r="B1304" s="301" t="s">
        <v>85</v>
      </c>
      <c r="C1304" s="301" t="s">
        <v>49</v>
      </c>
      <c r="D1304" s="302" t="s">
        <v>18</v>
      </c>
      <c r="E1304" s="302" t="s">
        <v>228</v>
      </c>
      <c r="F1304" s="301" t="s">
        <v>79</v>
      </c>
      <c r="G1304" s="301" t="s">
        <v>77</v>
      </c>
      <c r="H1304" s="322">
        <v>0</v>
      </c>
      <c r="I1304" s="322">
        <v>0</v>
      </c>
      <c r="J1304" s="322">
        <v>0</v>
      </c>
      <c r="K1304" s="304">
        <v>0</v>
      </c>
      <c r="L1304" s="322">
        <v>0</v>
      </c>
      <c r="M1304" s="304" t="s">
        <v>239</v>
      </c>
    </row>
    <row r="1305" spans="1:13" x14ac:dyDescent="0.35">
      <c r="A1305" s="301">
        <v>2024</v>
      </c>
      <c r="B1305" s="301" t="s">
        <v>85</v>
      </c>
      <c r="C1305" s="301" t="s">
        <v>49</v>
      </c>
      <c r="D1305" s="302" t="s">
        <v>18</v>
      </c>
      <c r="E1305" s="302" t="s">
        <v>228</v>
      </c>
      <c r="F1305" s="301" t="s">
        <v>78</v>
      </c>
      <c r="G1305" s="301" t="s">
        <v>77</v>
      </c>
      <c r="H1305" s="322">
        <v>1969406659000</v>
      </c>
      <c r="I1305" s="322">
        <v>2071054128924</v>
      </c>
      <c r="J1305" s="322">
        <v>1544511048439</v>
      </c>
      <c r="K1305" s="304">
        <v>0.74576083109978331</v>
      </c>
      <c r="L1305" s="322">
        <v>702133387092</v>
      </c>
      <c r="M1305" s="304">
        <v>0.33902222896356066</v>
      </c>
    </row>
    <row r="1306" spans="1:13" x14ac:dyDescent="0.35">
      <c r="A1306" s="301">
        <v>2024</v>
      </c>
      <c r="B1306" s="301" t="s">
        <v>85</v>
      </c>
      <c r="C1306" s="301" t="s">
        <v>49</v>
      </c>
      <c r="D1306" s="302" t="s">
        <v>18</v>
      </c>
      <c r="E1306" s="302" t="s">
        <v>228</v>
      </c>
      <c r="F1306" s="301" t="s">
        <v>80</v>
      </c>
      <c r="G1306" s="301" t="s">
        <v>77</v>
      </c>
      <c r="H1306" s="322">
        <v>545852000</v>
      </c>
      <c r="I1306" s="322">
        <v>545852000</v>
      </c>
      <c r="J1306" s="322">
        <v>545851931</v>
      </c>
      <c r="K1306" s="304">
        <v>0.99999987359210918</v>
      </c>
      <c r="L1306" s="322">
        <v>545851931</v>
      </c>
      <c r="M1306" s="304">
        <v>0.99999987359210918</v>
      </c>
    </row>
    <row r="1307" spans="1:13" x14ac:dyDescent="0.35">
      <c r="A1307" s="301">
        <v>2024</v>
      </c>
      <c r="B1307" s="301" t="s">
        <v>85</v>
      </c>
      <c r="C1307" s="301" t="s">
        <v>50</v>
      </c>
      <c r="D1307" s="302" t="s">
        <v>16</v>
      </c>
      <c r="E1307" s="302" t="s">
        <v>228</v>
      </c>
      <c r="F1307" s="301" t="s">
        <v>76</v>
      </c>
      <c r="G1307" s="301" t="s">
        <v>77</v>
      </c>
      <c r="H1307" s="322">
        <v>599534982000</v>
      </c>
      <c r="I1307" s="322">
        <v>585534982000</v>
      </c>
      <c r="J1307" s="322">
        <v>547388556682</v>
      </c>
      <c r="K1307" s="304">
        <v>0.93485201313215471</v>
      </c>
      <c r="L1307" s="322">
        <v>546919114587</v>
      </c>
      <c r="M1307" s="304">
        <v>0.93405028119566735</v>
      </c>
    </row>
    <row r="1308" spans="1:13" x14ac:dyDescent="0.35">
      <c r="A1308" s="301">
        <v>2024</v>
      </c>
      <c r="B1308" s="301" t="s">
        <v>85</v>
      </c>
      <c r="C1308" s="301" t="s">
        <v>50</v>
      </c>
      <c r="D1308" s="302" t="s">
        <v>16</v>
      </c>
      <c r="E1308" s="302" t="s">
        <v>228</v>
      </c>
      <c r="F1308" s="301" t="s">
        <v>79</v>
      </c>
      <c r="G1308" s="301" t="s">
        <v>77</v>
      </c>
      <c r="H1308" s="322">
        <v>219149278000</v>
      </c>
      <c r="I1308" s="322">
        <v>219149278000</v>
      </c>
      <c r="J1308" s="322">
        <v>125374991000</v>
      </c>
      <c r="K1308" s="304">
        <v>0.57209858113244616</v>
      </c>
      <c r="L1308" s="322">
        <v>125374991000</v>
      </c>
      <c r="M1308" s="304">
        <v>0.57209858113244616</v>
      </c>
    </row>
    <row r="1309" spans="1:13" x14ac:dyDescent="0.35">
      <c r="A1309" s="301">
        <v>2024</v>
      </c>
      <c r="B1309" s="301" t="s">
        <v>85</v>
      </c>
      <c r="C1309" s="301" t="s">
        <v>50</v>
      </c>
      <c r="D1309" s="302" t="s">
        <v>16</v>
      </c>
      <c r="E1309" s="302" t="s">
        <v>228</v>
      </c>
      <c r="F1309" s="301" t="s">
        <v>78</v>
      </c>
      <c r="G1309" s="301" t="s">
        <v>77</v>
      </c>
      <c r="H1309" s="322">
        <v>5741505000</v>
      </c>
      <c r="I1309" s="322">
        <v>5741505000</v>
      </c>
      <c r="J1309" s="322">
        <v>5127691221</v>
      </c>
      <c r="K1309" s="304">
        <v>0.89309183236799405</v>
      </c>
      <c r="L1309" s="322">
        <v>5070187564</v>
      </c>
      <c r="M1309" s="304">
        <v>0.88307639965479434</v>
      </c>
    </row>
    <row r="1310" spans="1:13" x14ac:dyDescent="0.35">
      <c r="A1310" s="301">
        <v>2024</v>
      </c>
      <c r="B1310" s="301" t="s">
        <v>85</v>
      </c>
      <c r="C1310" s="301" t="s">
        <v>51</v>
      </c>
      <c r="D1310" s="302" t="s">
        <v>15</v>
      </c>
      <c r="E1310" s="302" t="s">
        <v>228</v>
      </c>
      <c r="F1310" s="301" t="s">
        <v>76</v>
      </c>
      <c r="G1310" s="301" t="s">
        <v>77</v>
      </c>
      <c r="H1310" s="322">
        <v>15482000000</v>
      </c>
      <c r="I1310" s="322">
        <v>15238577907</v>
      </c>
      <c r="J1310" s="322">
        <v>15014090661</v>
      </c>
      <c r="K1310" s="304">
        <v>0.98526849110395798</v>
      </c>
      <c r="L1310" s="322">
        <v>14693456616</v>
      </c>
      <c r="M1310" s="304">
        <v>0.96422754837578428</v>
      </c>
    </row>
    <row r="1311" spans="1:13" x14ac:dyDescent="0.35">
      <c r="A1311" s="301">
        <v>2024</v>
      </c>
      <c r="B1311" s="301" t="s">
        <v>85</v>
      </c>
      <c r="C1311" s="301" t="s">
        <v>51</v>
      </c>
      <c r="D1311" s="302" t="s">
        <v>15</v>
      </c>
      <c r="E1311" s="302" t="s">
        <v>228</v>
      </c>
      <c r="F1311" s="301" t="s">
        <v>78</v>
      </c>
      <c r="G1311" s="301" t="s">
        <v>77</v>
      </c>
      <c r="H1311" s="322">
        <v>64043382000</v>
      </c>
      <c r="I1311" s="322">
        <v>60916122949</v>
      </c>
      <c r="J1311" s="322">
        <v>55334620413</v>
      </c>
      <c r="K1311" s="304">
        <v>0.90837396955362826</v>
      </c>
      <c r="L1311" s="322">
        <v>49563865140</v>
      </c>
      <c r="M1311" s="304">
        <v>0.8136411633008177</v>
      </c>
    </row>
    <row r="1312" spans="1:13" x14ac:dyDescent="0.35">
      <c r="A1312" s="301">
        <v>2024</v>
      </c>
      <c r="B1312" s="301" t="s">
        <v>85</v>
      </c>
      <c r="C1312" s="301" t="s">
        <v>52</v>
      </c>
      <c r="D1312" s="302" t="s">
        <v>9</v>
      </c>
      <c r="E1312" s="302" t="s">
        <v>228</v>
      </c>
      <c r="F1312" s="301" t="s">
        <v>76</v>
      </c>
      <c r="G1312" s="301" t="s">
        <v>77</v>
      </c>
      <c r="H1312" s="322">
        <v>48721000000</v>
      </c>
      <c r="I1312" s="322">
        <v>49285470901</v>
      </c>
      <c r="J1312" s="322">
        <v>47374017649</v>
      </c>
      <c r="K1312" s="304">
        <v>0.96121669901785967</v>
      </c>
      <c r="L1312" s="322">
        <v>45350477811</v>
      </c>
      <c r="M1312" s="304">
        <v>0.92015916621950833</v>
      </c>
    </row>
    <row r="1313" spans="1:13" x14ac:dyDescent="0.35">
      <c r="A1313" s="301">
        <v>2024</v>
      </c>
      <c r="B1313" s="301" t="s">
        <v>85</v>
      </c>
      <c r="C1313" s="301" t="s">
        <v>52</v>
      </c>
      <c r="D1313" s="302" t="s">
        <v>9</v>
      </c>
      <c r="E1313" s="302" t="s">
        <v>228</v>
      </c>
      <c r="F1313" s="301" t="s">
        <v>79</v>
      </c>
      <c r="G1313" s="301" t="s">
        <v>77</v>
      </c>
      <c r="H1313" s="322">
        <v>0</v>
      </c>
      <c r="I1313" s="322">
        <v>0</v>
      </c>
      <c r="J1313" s="322">
        <v>0</v>
      </c>
      <c r="K1313" s="304">
        <v>0</v>
      </c>
      <c r="L1313" s="322">
        <v>0</v>
      </c>
      <c r="M1313" s="304" t="s">
        <v>239</v>
      </c>
    </row>
    <row r="1314" spans="1:13" x14ac:dyDescent="0.35">
      <c r="A1314" s="301">
        <v>2024</v>
      </c>
      <c r="B1314" s="301" t="s">
        <v>85</v>
      </c>
      <c r="C1314" s="301" t="s">
        <v>52</v>
      </c>
      <c r="D1314" s="302" t="s">
        <v>9</v>
      </c>
      <c r="E1314" s="302" t="s">
        <v>228</v>
      </c>
      <c r="F1314" s="301" t="s">
        <v>78</v>
      </c>
      <c r="G1314" s="301" t="s">
        <v>77</v>
      </c>
      <c r="H1314" s="322">
        <v>408340357000</v>
      </c>
      <c r="I1314" s="322">
        <v>396682507440</v>
      </c>
      <c r="J1314" s="322">
        <v>382686725714</v>
      </c>
      <c r="K1314" s="304">
        <v>0.96471792563699843</v>
      </c>
      <c r="L1314" s="322">
        <v>256138805455</v>
      </c>
      <c r="M1314" s="304">
        <v>0.64570229503689958</v>
      </c>
    </row>
    <row r="1315" spans="1:13" x14ac:dyDescent="0.35">
      <c r="A1315" s="301">
        <v>2024</v>
      </c>
      <c r="B1315" s="301" t="s">
        <v>85</v>
      </c>
      <c r="C1315" s="301" t="s">
        <v>53</v>
      </c>
      <c r="D1315" s="302" t="s">
        <v>9</v>
      </c>
      <c r="E1315" s="302" t="s">
        <v>228</v>
      </c>
      <c r="F1315" s="301" t="s">
        <v>76</v>
      </c>
      <c r="G1315" s="301" t="s">
        <v>77</v>
      </c>
      <c r="H1315" s="322">
        <v>16231000000</v>
      </c>
      <c r="I1315" s="322">
        <v>15817922830</v>
      </c>
      <c r="J1315" s="322">
        <v>15458824192</v>
      </c>
      <c r="K1315" s="304">
        <v>0.977297990269687</v>
      </c>
      <c r="L1315" s="322">
        <v>14835320833</v>
      </c>
      <c r="M1315" s="304">
        <v>0.93788046587656793</v>
      </c>
    </row>
    <row r="1316" spans="1:13" x14ac:dyDescent="0.35">
      <c r="A1316" s="301">
        <v>2024</v>
      </c>
      <c r="B1316" s="301" t="s">
        <v>85</v>
      </c>
      <c r="C1316" s="301" t="s">
        <v>53</v>
      </c>
      <c r="D1316" s="302" t="s">
        <v>9</v>
      </c>
      <c r="E1316" s="302" t="s">
        <v>228</v>
      </c>
      <c r="F1316" s="301" t="s">
        <v>78</v>
      </c>
      <c r="G1316" s="301" t="s">
        <v>77</v>
      </c>
      <c r="H1316" s="322">
        <v>28182900000</v>
      </c>
      <c r="I1316" s="322">
        <v>28216130705</v>
      </c>
      <c r="J1316" s="322">
        <v>27544818300</v>
      </c>
      <c r="K1316" s="304">
        <v>0.97620820473159198</v>
      </c>
      <c r="L1316" s="322">
        <v>21536568256</v>
      </c>
      <c r="M1316" s="304">
        <v>0.76327149463422506</v>
      </c>
    </row>
    <row r="1317" spans="1:13" x14ac:dyDescent="0.35">
      <c r="A1317" s="301">
        <v>2024</v>
      </c>
      <c r="B1317" s="301" t="s">
        <v>85</v>
      </c>
      <c r="C1317" s="301" t="s">
        <v>54</v>
      </c>
      <c r="D1317" s="302" t="s">
        <v>17</v>
      </c>
      <c r="E1317" s="302" t="s">
        <v>228</v>
      </c>
      <c r="F1317" s="301" t="s">
        <v>76</v>
      </c>
      <c r="G1317" s="301" t="s">
        <v>77</v>
      </c>
      <c r="H1317" s="322">
        <v>30616314000</v>
      </c>
      <c r="I1317" s="322">
        <v>29319791762</v>
      </c>
      <c r="J1317" s="322">
        <v>26968869410</v>
      </c>
      <c r="K1317" s="304">
        <v>0.91981790419647802</v>
      </c>
      <c r="L1317" s="322">
        <v>26787605775</v>
      </c>
      <c r="M1317" s="304">
        <v>0.91363560807134225</v>
      </c>
    </row>
    <row r="1318" spans="1:13" x14ac:dyDescent="0.35">
      <c r="A1318" s="301">
        <v>2024</v>
      </c>
      <c r="B1318" s="301" t="s">
        <v>85</v>
      </c>
      <c r="C1318" s="301" t="s">
        <v>54</v>
      </c>
      <c r="D1318" s="302" t="s">
        <v>17</v>
      </c>
      <c r="E1318" s="302" t="s">
        <v>228</v>
      </c>
      <c r="F1318" s="301" t="s">
        <v>78</v>
      </c>
      <c r="G1318" s="301" t="s">
        <v>77</v>
      </c>
      <c r="H1318" s="322">
        <v>82164225000</v>
      </c>
      <c r="I1318" s="322">
        <v>81833796682</v>
      </c>
      <c r="J1318" s="322">
        <v>80563780508</v>
      </c>
      <c r="K1318" s="304">
        <v>0.98448054195829149</v>
      </c>
      <c r="L1318" s="322">
        <v>66375865912</v>
      </c>
      <c r="M1318" s="304">
        <v>0.81110578517982779</v>
      </c>
    </row>
    <row r="1319" spans="1:13" x14ac:dyDescent="0.35">
      <c r="A1319" s="301">
        <v>2024</v>
      </c>
      <c r="B1319" s="301" t="s">
        <v>85</v>
      </c>
      <c r="C1319" s="301" t="s">
        <v>55</v>
      </c>
      <c r="D1319" s="302" t="s">
        <v>9</v>
      </c>
      <c r="E1319" s="302" t="s">
        <v>228</v>
      </c>
      <c r="F1319" s="301" t="s">
        <v>76</v>
      </c>
      <c r="G1319" s="301" t="s">
        <v>77</v>
      </c>
      <c r="H1319" s="322">
        <v>7733000000</v>
      </c>
      <c r="I1319" s="322">
        <v>7753067240</v>
      </c>
      <c r="J1319" s="322">
        <v>7245076934</v>
      </c>
      <c r="K1319" s="304">
        <v>0.93447879525935851</v>
      </c>
      <c r="L1319" s="322">
        <v>6847279966</v>
      </c>
      <c r="M1319" s="304">
        <v>0.88317046067563831</v>
      </c>
    </row>
    <row r="1320" spans="1:13" x14ac:dyDescent="0.35">
      <c r="A1320" s="301">
        <v>2024</v>
      </c>
      <c r="B1320" s="301" t="s">
        <v>85</v>
      </c>
      <c r="C1320" s="301" t="s">
        <v>55</v>
      </c>
      <c r="D1320" s="302" t="s">
        <v>9</v>
      </c>
      <c r="E1320" s="302" t="s">
        <v>228</v>
      </c>
      <c r="F1320" s="301" t="s">
        <v>78</v>
      </c>
      <c r="G1320" s="301" t="s">
        <v>77</v>
      </c>
      <c r="H1320" s="322">
        <v>15047000000</v>
      </c>
      <c r="I1320" s="322">
        <v>19744333089</v>
      </c>
      <c r="J1320" s="322">
        <v>19668144033</v>
      </c>
      <c r="K1320" s="304">
        <v>0.99614121906996966</v>
      </c>
      <c r="L1320" s="322">
        <v>17962306856</v>
      </c>
      <c r="M1320" s="304">
        <v>0.90974492655855743</v>
      </c>
    </row>
    <row r="1321" spans="1:13" x14ac:dyDescent="0.35">
      <c r="A1321" s="301">
        <v>2024</v>
      </c>
      <c r="B1321" s="301" t="s">
        <v>85</v>
      </c>
      <c r="C1321" s="301" t="s">
        <v>56</v>
      </c>
      <c r="D1321" s="302" t="s">
        <v>9</v>
      </c>
      <c r="E1321" s="302" t="s">
        <v>228</v>
      </c>
      <c r="F1321" s="301" t="s">
        <v>76</v>
      </c>
      <c r="G1321" s="301" t="s">
        <v>77</v>
      </c>
      <c r="H1321" s="322">
        <v>37085000000</v>
      </c>
      <c r="I1321" s="322">
        <v>39443421006</v>
      </c>
      <c r="J1321" s="322">
        <v>39273493157</v>
      </c>
      <c r="K1321" s="304">
        <v>0.99569185824489836</v>
      </c>
      <c r="L1321" s="322">
        <v>38917373847</v>
      </c>
      <c r="M1321" s="304">
        <v>0.98666324711236431</v>
      </c>
    </row>
    <row r="1322" spans="1:13" x14ac:dyDescent="0.35">
      <c r="A1322" s="301">
        <v>2024</v>
      </c>
      <c r="B1322" s="301" t="s">
        <v>85</v>
      </c>
      <c r="C1322" s="301" t="s">
        <v>56</v>
      </c>
      <c r="D1322" s="302" t="s">
        <v>9</v>
      </c>
      <c r="E1322" s="302" t="s">
        <v>228</v>
      </c>
      <c r="F1322" s="301" t="s">
        <v>78</v>
      </c>
      <c r="G1322" s="301" t="s">
        <v>77</v>
      </c>
      <c r="H1322" s="322">
        <v>36392000000</v>
      </c>
      <c r="I1322" s="322">
        <v>36423658930</v>
      </c>
      <c r="J1322" s="322">
        <v>36217404725</v>
      </c>
      <c r="K1322" s="304">
        <v>0.99433735623880115</v>
      </c>
      <c r="L1322" s="322">
        <v>33128270799</v>
      </c>
      <c r="M1322" s="304">
        <v>0.90952616437208655</v>
      </c>
    </row>
    <row r="1323" spans="1:13" x14ac:dyDescent="0.35">
      <c r="A1323" s="301">
        <v>2024</v>
      </c>
      <c r="B1323" s="301" t="s">
        <v>85</v>
      </c>
      <c r="C1323" s="301" t="s">
        <v>57</v>
      </c>
      <c r="D1323" s="302" t="s">
        <v>22</v>
      </c>
      <c r="E1323" s="302" t="s">
        <v>228</v>
      </c>
      <c r="F1323" s="301" t="s">
        <v>76</v>
      </c>
      <c r="G1323" s="301" t="s">
        <v>77</v>
      </c>
      <c r="H1323" s="322">
        <v>0</v>
      </c>
      <c r="I1323" s="322">
        <v>0</v>
      </c>
      <c r="J1323" s="322">
        <v>0</v>
      </c>
      <c r="K1323" s="304">
        <v>0</v>
      </c>
      <c r="L1323" s="322">
        <v>0</v>
      </c>
      <c r="M1323" s="304" t="s">
        <v>239</v>
      </c>
    </row>
    <row r="1324" spans="1:13" x14ac:dyDescent="0.35">
      <c r="A1324" s="301">
        <v>2024</v>
      </c>
      <c r="B1324" s="301" t="s">
        <v>85</v>
      </c>
      <c r="C1324" s="301" t="s">
        <v>57</v>
      </c>
      <c r="D1324" s="302" t="s">
        <v>22</v>
      </c>
      <c r="E1324" s="302" t="s">
        <v>228</v>
      </c>
      <c r="F1324" s="301" t="s">
        <v>79</v>
      </c>
      <c r="G1324" s="301" t="s">
        <v>77</v>
      </c>
      <c r="H1324" s="322">
        <v>0</v>
      </c>
      <c r="I1324" s="322">
        <v>0</v>
      </c>
      <c r="J1324" s="322">
        <v>0</v>
      </c>
      <c r="K1324" s="304">
        <v>0</v>
      </c>
      <c r="L1324" s="322">
        <v>0</v>
      </c>
      <c r="M1324" s="304" t="s">
        <v>239</v>
      </c>
    </row>
    <row r="1325" spans="1:13" x14ac:dyDescent="0.35">
      <c r="A1325" s="301">
        <v>2024</v>
      </c>
      <c r="B1325" s="301" t="s">
        <v>85</v>
      </c>
      <c r="C1325" s="301" t="s">
        <v>57</v>
      </c>
      <c r="D1325" s="302" t="s">
        <v>22</v>
      </c>
      <c r="E1325" s="302" t="s">
        <v>228</v>
      </c>
      <c r="F1325" s="301" t="s">
        <v>78</v>
      </c>
      <c r="G1325" s="301" t="s">
        <v>77</v>
      </c>
      <c r="H1325" s="322">
        <v>0</v>
      </c>
      <c r="I1325" s="322">
        <v>0</v>
      </c>
      <c r="J1325" s="322">
        <v>0</v>
      </c>
      <c r="K1325" s="304">
        <v>0</v>
      </c>
      <c r="L1325" s="322">
        <v>0</v>
      </c>
      <c r="M1325" s="304" t="s">
        <v>239</v>
      </c>
    </row>
    <row r="1326" spans="1:13" x14ac:dyDescent="0.35">
      <c r="A1326" s="301">
        <v>2024</v>
      </c>
      <c r="B1326" s="301" t="s">
        <v>85</v>
      </c>
      <c r="C1326" s="301" t="s">
        <v>58</v>
      </c>
      <c r="D1326" s="302" t="s">
        <v>8</v>
      </c>
      <c r="E1326" s="302" t="s">
        <v>228</v>
      </c>
      <c r="F1326" s="301" t="s">
        <v>76</v>
      </c>
      <c r="G1326" s="301" t="s">
        <v>77</v>
      </c>
      <c r="H1326" s="322">
        <v>12080000000</v>
      </c>
      <c r="I1326" s="322">
        <v>11906674962</v>
      </c>
      <c r="J1326" s="322">
        <v>11363635242</v>
      </c>
      <c r="K1326" s="304">
        <v>0.95439199258121143</v>
      </c>
      <c r="L1326" s="322">
        <v>10731512930</v>
      </c>
      <c r="M1326" s="304">
        <v>0.90130224972542594</v>
      </c>
    </row>
    <row r="1327" spans="1:13" x14ac:dyDescent="0.35">
      <c r="A1327" s="301">
        <v>2024</v>
      </c>
      <c r="B1327" s="301" t="s">
        <v>85</v>
      </c>
      <c r="C1327" s="301" t="s">
        <v>58</v>
      </c>
      <c r="D1327" s="302" t="s">
        <v>8</v>
      </c>
      <c r="E1327" s="302" t="s">
        <v>228</v>
      </c>
      <c r="F1327" s="301" t="s">
        <v>78</v>
      </c>
      <c r="G1327" s="301" t="s">
        <v>77</v>
      </c>
      <c r="H1327" s="322">
        <v>42957719000</v>
      </c>
      <c r="I1327" s="322">
        <v>39740241672</v>
      </c>
      <c r="J1327" s="322">
        <v>38240162767</v>
      </c>
      <c r="K1327" s="304">
        <v>0.96225289928075808</v>
      </c>
      <c r="L1327" s="322">
        <v>34824789449</v>
      </c>
      <c r="M1327" s="304">
        <v>0.87631045972064869</v>
      </c>
    </row>
    <row r="1328" spans="1:13" x14ac:dyDescent="0.35">
      <c r="A1328" s="301">
        <v>2024</v>
      </c>
      <c r="B1328" s="301" t="s">
        <v>85</v>
      </c>
      <c r="C1328" s="301" t="s">
        <v>59</v>
      </c>
      <c r="D1328" s="302" t="s">
        <v>11</v>
      </c>
      <c r="E1328" s="302" t="s">
        <v>228</v>
      </c>
      <c r="F1328" s="301" t="s">
        <v>76</v>
      </c>
      <c r="G1328" s="301" t="s">
        <v>77</v>
      </c>
      <c r="H1328" s="322">
        <v>9536353000</v>
      </c>
      <c r="I1328" s="322">
        <v>9338497871</v>
      </c>
      <c r="J1328" s="322">
        <v>8849183470</v>
      </c>
      <c r="K1328" s="304">
        <v>0.94760245086958483</v>
      </c>
      <c r="L1328" s="322">
        <v>8419647606</v>
      </c>
      <c r="M1328" s="304">
        <v>0.90160620287193938</v>
      </c>
    </row>
    <row r="1329" spans="1:13" x14ac:dyDescent="0.35">
      <c r="A1329" s="301">
        <v>2024</v>
      </c>
      <c r="B1329" s="301" t="s">
        <v>85</v>
      </c>
      <c r="C1329" s="301" t="s">
        <v>59</v>
      </c>
      <c r="D1329" s="302" t="s">
        <v>11</v>
      </c>
      <c r="E1329" s="302" t="s">
        <v>228</v>
      </c>
      <c r="F1329" s="301" t="s">
        <v>78</v>
      </c>
      <c r="G1329" s="301" t="s">
        <v>77</v>
      </c>
      <c r="H1329" s="322">
        <v>5137539000</v>
      </c>
      <c r="I1329" s="322">
        <v>5242499625</v>
      </c>
      <c r="J1329" s="322">
        <v>5125933561</v>
      </c>
      <c r="K1329" s="304">
        <v>0.97776517456594003</v>
      </c>
      <c r="L1329" s="322">
        <v>4004453654</v>
      </c>
      <c r="M1329" s="304">
        <v>0.76384433770941851</v>
      </c>
    </row>
    <row r="1330" spans="1:13" x14ac:dyDescent="0.35">
      <c r="A1330" s="301">
        <v>2024</v>
      </c>
      <c r="B1330" s="301" t="s">
        <v>85</v>
      </c>
      <c r="C1330" s="301" t="s">
        <v>60</v>
      </c>
      <c r="D1330" s="302" t="s">
        <v>14</v>
      </c>
      <c r="E1330" s="302" t="s">
        <v>228</v>
      </c>
      <c r="F1330" s="301" t="s">
        <v>76</v>
      </c>
      <c r="G1330" s="301" t="s">
        <v>77</v>
      </c>
      <c r="H1330" s="322">
        <v>21582357000</v>
      </c>
      <c r="I1330" s="322">
        <v>21322394759</v>
      </c>
      <c r="J1330" s="322">
        <v>20317666967</v>
      </c>
      <c r="K1330" s="304">
        <v>0.9528792237759357</v>
      </c>
      <c r="L1330" s="322">
        <v>19544856373</v>
      </c>
      <c r="M1330" s="304">
        <v>0.91663514318673256</v>
      </c>
    </row>
    <row r="1331" spans="1:13" x14ac:dyDescent="0.35">
      <c r="A1331" s="301">
        <v>2024</v>
      </c>
      <c r="B1331" s="301" t="s">
        <v>85</v>
      </c>
      <c r="C1331" s="301" t="s">
        <v>60</v>
      </c>
      <c r="D1331" s="302" t="s">
        <v>14</v>
      </c>
      <c r="E1331" s="302" t="s">
        <v>228</v>
      </c>
      <c r="F1331" s="301" t="s">
        <v>78</v>
      </c>
      <c r="G1331" s="301" t="s">
        <v>77</v>
      </c>
      <c r="H1331" s="322">
        <v>18579516000</v>
      </c>
      <c r="I1331" s="322">
        <v>17764050162</v>
      </c>
      <c r="J1331" s="322">
        <v>17264302363</v>
      </c>
      <c r="K1331" s="304">
        <v>0.97186746296916926</v>
      </c>
      <c r="L1331" s="322">
        <v>14343648050</v>
      </c>
      <c r="M1331" s="304">
        <v>0.80745370110940362</v>
      </c>
    </row>
    <row r="1332" spans="1:13" x14ac:dyDescent="0.35">
      <c r="A1332" s="301">
        <v>2024</v>
      </c>
      <c r="B1332" s="301" t="s">
        <v>85</v>
      </c>
      <c r="C1332" s="301" t="s">
        <v>61</v>
      </c>
      <c r="D1332" s="302" t="s">
        <v>10</v>
      </c>
      <c r="E1332" s="302" t="s">
        <v>228</v>
      </c>
      <c r="F1332" s="301" t="s">
        <v>76</v>
      </c>
      <c r="G1332" s="301" t="s">
        <v>77</v>
      </c>
      <c r="H1332" s="322">
        <v>16692115000</v>
      </c>
      <c r="I1332" s="322">
        <v>16670490466</v>
      </c>
      <c r="J1332" s="322">
        <v>16476742452</v>
      </c>
      <c r="K1332" s="304">
        <v>0.9883777856209357</v>
      </c>
      <c r="L1332" s="322">
        <v>16114919722</v>
      </c>
      <c r="M1332" s="304">
        <v>0.96667340141352742</v>
      </c>
    </row>
    <row r="1333" spans="1:13" x14ac:dyDescent="0.35">
      <c r="A1333" s="301">
        <v>2024</v>
      </c>
      <c r="B1333" s="301" t="s">
        <v>85</v>
      </c>
      <c r="C1333" s="301" t="s">
        <v>61</v>
      </c>
      <c r="D1333" s="302" t="s">
        <v>10</v>
      </c>
      <c r="E1333" s="302" t="s">
        <v>228</v>
      </c>
      <c r="F1333" s="301" t="s">
        <v>78</v>
      </c>
      <c r="G1333" s="301" t="s">
        <v>77</v>
      </c>
      <c r="H1333" s="322">
        <v>13975941000</v>
      </c>
      <c r="I1333" s="322">
        <v>13004803428</v>
      </c>
      <c r="J1333" s="322">
        <v>12928937035</v>
      </c>
      <c r="K1333" s="304">
        <v>0.99416627914293143</v>
      </c>
      <c r="L1333" s="322">
        <v>11119753660</v>
      </c>
      <c r="M1333" s="304">
        <v>0.85504973001426587</v>
      </c>
    </row>
    <row r="1334" spans="1:13" x14ac:dyDescent="0.35">
      <c r="A1334" s="301">
        <v>2024</v>
      </c>
      <c r="B1334" s="301" t="s">
        <v>85</v>
      </c>
      <c r="C1334" s="301" t="s">
        <v>61</v>
      </c>
      <c r="D1334" s="302" t="s">
        <v>10</v>
      </c>
      <c r="E1334" s="302" t="s">
        <v>228</v>
      </c>
      <c r="F1334" s="301" t="s">
        <v>80</v>
      </c>
      <c r="G1334" s="301" t="s">
        <v>77</v>
      </c>
      <c r="H1334" s="322">
        <v>0</v>
      </c>
      <c r="I1334" s="322">
        <v>0</v>
      </c>
      <c r="J1334" s="322">
        <v>0</v>
      </c>
      <c r="K1334" s="304">
        <v>0</v>
      </c>
      <c r="L1334" s="322">
        <v>0</v>
      </c>
      <c r="M1334" s="304" t="s">
        <v>239</v>
      </c>
    </row>
    <row r="1335" spans="1:13" x14ac:dyDescent="0.35">
      <c r="A1335" s="301">
        <v>2024</v>
      </c>
      <c r="B1335" s="301" t="s">
        <v>85</v>
      </c>
      <c r="C1335" s="301" t="s">
        <v>62</v>
      </c>
      <c r="D1335" s="302" t="s">
        <v>9</v>
      </c>
      <c r="E1335" s="302" t="s">
        <v>228</v>
      </c>
      <c r="F1335" s="301" t="s">
        <v>76</v>
      </c>
      <c r="G1335" s="301" t="s">
        <v>77</v>
      </c>
      <c r="H1335" s="322">
        <v>18691000000</v>
      </c>
      <c r="I1335" s="322">
        <v>18465489487</v>
      </c>
      <c r="J1335" s="322">
        <v>18054875630</v>
      </c>
      <c r="K1335" s="304">
        <v>0.97776317506833066</v>
      </c>
      <c r="L1335" s="322">
        <v>17436078352</v>
      </c>
      <c r="M1335" s="304">
        <v>0.94425216099877984</v>
      </c>
    </row>
    <row r="1336" spans="1:13" x14ac:dyDescent="0.35">
      <c r="A1336" s="301">
        <v>2024</v>
      </c>
      <c r="B1336" s="301" t="s">
        <v>85</v>
      </c>
      <c r="C1336" s="301" t="s">
        <v>62</v>
      </c>
      <c r="D1336" s="302" t="s">
        <v>9</v>
      </c>
      <c r="E1336" s="302" t="s">
        <v>228</v>
      </c>
      <c r="F1336" s="301" t="s">
        <v>78</v>
      </c>
      <c r="G1336" s="301" t="s">
        <v>77</v>
      </c>
      <c r="H1336" s="322">
        <v>196482248000</v>
      </c>
      <c r="I1336" s="322">
        <v>190564021503</v>
      </c>
      <c r="J1336" s="322">
        <v>180675322724</v>
      </c>
      <c r="K1336" s="304">
        <v>0.94810825936078225</v>
      </c>
      <c r="L1336" s="322">
        <v>156226142685</v>
      </c>
      <c r="M1336" s="304">
        <v>0.8198092244948797</v>
      </c>
    </row>
    <row r="1337" spans="1:13" x14ac:dyDescent="0.35">
      <c r="A1337" s="301">
        <v>2024</v>
      </c>
      <c r="B1337" s="301" t="s">
        <v>85</v>
      </c>
      <c r="C1337" s="301" t="s">
        <v>63</v>
      </c>
      <c r="D1337" s="302" t="s">
        <v>16</v>
      </c>
      <c r="E1337" s="302" t="s">
        <v>228</v>
      </c>
      <c r="F1337" s="301" t="s">
        <v>76</v>
      </c>
      <c r="G1337" s="301" t="s">
        <v>77</v>
      </c>
      <c r="H1337" s="322">
        <v>79943145000</v>
      </c>
      <c r="I1337" s="322">
        <v>78695536372</v>
      </c>
      <c r="J1337" s="322">
        <v>77091351329</v>
      </c>
      <c r="K1337" s="304">
        <v>0.97961529818645765</v>
      </c>
      <c r="L1337" s="322">
        <v>75047593558</v>
      </c>
      <c r="M1337" s="304">
        <v>0.95364485735562066</v>
      </c>
    </row>
    <row r="1338" spans="1:13" x14ac:dyDescent="0.35">
      <c r="A1338" s="301">
        <v>2024</v>
      </c>
      <c r="B1338" s="301" t="s">
        <v>85</v>
      </c>
      <c r="C1338" s="301" t="s">
        <v>63</v>
      </c>
      <c r="D1338" s="302" t="s">
        <v>16</v>
      </c>
      <c r="E1338" s="302" t="s">
        <v>228</v>
      </c>
      <c r="F1338" s="301" t="s">
        <v>78</v>
      </c>
      <c r="G1338" s="301" t="s">
        <v>77</v>
      </c>
      <c r="H1338" s="322">
        <v>48420395000</v>
      </c>
      <c r="I1338" s="322">
        <v>32430395000</v>
      </c>
      <c r="J1338" s="322">
        <v>27671733815</v>
      </c>
      <c r="K1338" s="304">
        <v>0.85326539547236468</v>
      </c>
      <c r="L1338" s="322">
        <v>25578561469</v>
      </c>
      <c r="M1338" s="304">
        <v>0.78872186012535461</v>
      </c>
    </row>
    <row r="1339" spans="1:13" x14ac:dyDescent="0.35">
      <c r="A1339" s="301">
        <v>2024</v>
      </c>
      <c r="B1339" s="301" t="s">
        <v>85</v>
      </c>
      <c r="C1339" s="301" t="s">
        <v>63</v>
      </c>
      <c r="D1339" s="302" t="s">
        <v>16</v>
      </c>
      <c r="E1339" s="302" t="s">
        <v>228</v>
      </c>
      <c r="F1339" s="301" t="s">
        <v>80</v>
      </c>
      <c r="G1339" s="301" t="s">
        <v>77</v>
      </c>
      <c r="H1339" s="322">
        <v>0</v>
      </c>
      <c r="I1339" s="322">
        <v>0</v>
      </c>
      <c r="J1339" s="322">
        <v>0</v>
      </c>
      <c r="K1339" s="304">
        <v>0</v>
      </c>
      <c r="L1339" s="322">
        <v>0</v>
      </c>
      <c r="M1339" s="304" t="s">
        <v>239</v>
      </c>
    </row>
    <row r="1340" spans="1:13" x14ac:dyDescent="0.35">
      <c r="A1340" s="301">
        <v>2024</v>
      </c>
      <c r="B1340" s="301" t="s">
        <v>85</v>
      </c>
      <c r="C1340" s="301" t="s">
        <v>64</v>
      </c>
      <c r="D1340" s="302" t="s">
        <v>18</v>
      </c>
      <c r="E1340" s="302" t="s">
        <v>228</v>
      </c>
      <c r="F1340" s="301" t="s">
        <v>76</v>
      </c>
      <c r="G1340" s="301" t="s">
        <v>77</v>
      </c>
      <c r="H1340" s="322">
        <v>47695371000</v>
      </c>
      <c r="I1340" s="322">
        <v>46136621533</v>
      </c>
      <c r="J1340" s="322">
        <v>44409277471</v>
      </c>
      <c r="K1340" s="304">
        <v>0.96256023946693869</v>
      </c>
      <c r="L1340" s="322">
        <v>42353189079</v>
      </c>
      <c r="M1340" s="304">
        <v>0.91799502589729431</v>
      </c>
    </row>
    <row r="1341" spans="1:13" x14ac:dyDescent="0.35">
      <c r="A1341" s="301">
        <v>2024</v>
      </c>
      <c r="B1341" s="301" t="s">
        <v>85</v>
      </c>
      <c r="C1341" s="301" t="s">
        <v>64</v>
      </c>
      <c r="D1341" s="302" t="s">
        <v>18</v>
      </c>
      <c r="E1341" s="302" t="s">
        <v>228</v>
      </c>
      <c r="F1341" s="301" t="s">
        <v>78</v>
      </c>
      <c r="G1341" s="301" t="s">
        <v>77</v>
      </c>
      <c r="H1341" s="322">
        <v>147250835000</v>
      </c>
      <c r="I1341" s="322">
        <v>175991792994</v>
      </c>
      <c r="J1341" s="322">
        <v>163105154358</v>
      </c>
      <c r="K1341" s="304">
        <v>0.92677704785677517</v>
      </c>
      <c r="L1341" s="322">
        <v>93414667907</v>
      </c>
      <c r="M1341" s="304">
        <v>0.53078990967598549</v>
      </c>
    </row>
    <row r="1342" spans="1:13" x14ac:dyDescent="0.35">
      <c r="A1342" s="301">
        <v>2024</v>
      </c>
      <c r="B1342" s="301" t="s">
        <v>85</v>
      </c>
      <c r="C1342" s="301" t="s">
        <v>65</v>
      </c>
      <c r="D1342" s="302" t="s">
        <v>15</v>
      </c>
      <c r="E1342" s="302" t="s">
        <v>228</v>
      </c>
      <c r="F1342" s="301" t="s">
        <v>76</v>
      </c>
      <c r="G1342" s="301" t="s">
        <v>77</v>
      </c>
      <c r="H1342" s="322">
        <v>350159000000</v>
      </c>
      <c r="I1342" s="322">
        <v>340159000000</v>
      </c>
      <c r="J1342" s="322">
        <v>308768928763</v>
      </c>
      <c r="K1342" s="304">
        <v>0.90771941581142934</v>
      </c>
      <c r="L1342" s="322">
        <v>302992730653</v>
      </c>
      <c r="M1342" s="304">
        <v>0.89073853889798593</v>
      </c>
    </row>
    <row r="1343" spans="1:13" x14ac:dyDescent="0.35">
      <c r="A1343" s="301">
        <v>2024</v>
      </c>
      <c r="B1343" s="301" t="s">
        <v>85</v>
      </c>
      <c r="C1343" s="301" t="s">
        <v>65</v>
      </c>
      <c r="D1343" s="302" t="s">
        <v>15</v>
      </c>
      <c r="E1343" s="302" t="s">
        <v>228</v>
      </c>
      <c r="F1343" s="301" t="s">
        <v>78</v>
      </c>
      <c r="G1343" s="301" t="s">
        <v>77</v>
      </c>
      <c r="H1343" s="322">
        <v>209272523000</v>
      </c>
      <c r="I1343" s="322">
        <v>185954263146</v>
      </c>
      <c r="J1343" s="322">
        <v>161286353706</v>
      </c>
      <c r="K1343" s="304">
        <v>0.8673442112987092</v>
      </c>
      <c r="L1343" s="322">
        <v>92171596862</v>
      </c>
      <c r="M1343" s="304">
        <v>0.49566810301967884</v>
      </c>
    </row>
    <row r="1344" spans="1:13" x14ac:dyDescent="0.35">
      <c r="A1344" s="301">
        <v>2024</v>
      </c>
      <c r="B1344" s="301" t="s">
        <v>85</v>
      </c>
      <c r="C1344" s="301" t="s">
        <v>66</v>
      </c>
      <c r="D1344" s="302" t="s">
        <v>8</v>
      </c>
      <c r="E1344" s="302" t="s">
        <v>228</v>
      </c>
      <c r="F1344" s="301" t="s">
        <v>76</v>
      </c>
      <c r="G1344" s="301" t="s">
        <v>77</v>
      </c>
      <c r="H1344" s="322">
        <v>8528080000</v>
      </c>
      <c r="I1344" s="322">
        <v>8405433558</v>
      </c>
      <c r="J1344" s="322">
        <v>8126711317</v>
      </c>
      <c r="K1344" s="304">
        <v>0.96684023030141952</v>
      </c>
      <c r="L1344" s="322">
        <v>7687421454</v>
      </c>
      <c r="M1344" s="304">
        <v>0.91457762421825095</v>
      </c>
    </row>
    <row r="1345" spans="1:13" x14ac:dyDescent="0.35">
      <c r="A1345" s="301">
        <v>2024</v>
      </c>
      <c r="B1345" s="301" t="s">
        <v>85</v>
      </c>
      <c r="C1345" s="301" t="s">
        <v>66</v>
      </c>
      <c r="D1345" s="302" t="s">
        <v>8</v>
      </c>
      <c r="E1345" s="302" t="s">
        <v>228</v>
      </c>
      <c r="F1345" s="301" t="s">
        <v>78</v>
      </c>
      <c r="G1345" s="301" t="s">
        <v>77</v>
      </c>
      <c r="H1345" s="322">
        <v>29242221000</v>
      </c>
      <c r="I1345" s="322">
        <v>25398809473</v>
      </c>
      <c r="J1345" s="322">
        <v>23925378581</v>
      </c>
      <c r="K1345" s="304">
        <v>0.94198819068404294</v>
      </c>
      <c r="L1345" s="322">
        <v>19220757767</v>
      </c>
      <c r="M1345" s="304">
        <v>0.75675821685392275</v>
      </c>
    </row>
    <row r="1346" spans="1:13" x14ac:dyDescent="0.35">
      <c r="A1346" s="301">
        <v>2024</v>
      </c>
      <c r="B1346" s="301" t="s">
        <v>85</v>
      </c>
      <c r="C1346" s="301" t="s">
        <v>67</v>
      </c>
      <c r="D1346" s="302" t="s">
        <v>11</v>
      </c>
      <c r="E1346" s="302" t="s">
        <v>229</v>
      </c>
      <c r="F1346" s="301" t="s">
        <v>76</v>
      </c>
      <c r="G1346" s="301" t="s">
        <v>77</v>
      </c>
      <c r="H1346" s="322">
        <v>448839560000</v>
      </c>
      <c r="I1346" s="322">
        <v>497675709421</v>
      </c>
      <c r="J1346" s="322">
        <v>471583821271</v>
      </c>
      <c r="K1346" s="304">
        <v>0.94757251025902889</v>
      </c>
      <c r="L1346" s="322">
        <v>431961044366</v>
      </c>
      <c r="M1346" s="304">
        <v>0.86795685662164834</v>
      </c>
    </row>
    <row r="1347" spans="1:13" x14ac:dyDescent="0.35">
      <c r="A1347" s="301">
        <v>2024</v>
      </c>
      <c r="B1347" s="301" t="s">
        <v>85</v>
      </c>
      <c r="C1347" s="301" t="s">
        <v>67</v>
      </c>
      <c r="D1347" s="302" t="s">
        <v>11</v>
      </c>
      <c r="E1347" s="302" t="s">
        <v>229</v>
      </c>
      <c r="F1347" s="301" t="s">
        <v>79</v>
      </c>
      <c r="G1347" s="301" t="s">
        <v>77</v>
      </c>
      <c r="H1347" s="322">
        <v>0</v>
      </c>
      <c r="I1347" s="322">
        <v>0</v>
      </c>
      <c r="J1347" s="322">
        <v>0</v>
      </c>
      <c r="K1347" s="304" t="s">
        <v>239</v>
      </c>
      <c r="L1347" s="322">
        <v>0</v>
      </c>
      <c r="M1347" s="304" t="s">
        <v>239</v>
      </c>
    </row>
    <row r="1348" spans="1:13" x14ac:dyDescent="0.35">
      <c r="A1348" s="301">
        <v>2024</v>
      </c>
      <c r="B1348" s="301" t="s">
        <v>85</v>
      </c>
      <c r="C1348" s="301" t="s">
        <v>67</v>
      </c>
      <c r="D1348" s="302" t="s">
        <v>11</v>
      </c>
      <c r="E1348" s="302" t="s">
        <v>229</v>
      </c>
      <c r="F1348" s="301" t="s">
        <v>78</v>
      </c>
      <c r="G1348" s="301" t="s">
        <v>77</v>
      </c>
      <c r="H1348" s="322">
        <v>34865642000</v>
      </c>
      <c r="I1348" s="322">
        <v>51051547742</v>
      </c>
      <c r="J1348" s="322">
        <v>48156954029</v>
      </c>
      <c r="K1348" s="304">
        <v>0.94330056891461056</v>
      </c>
      <c r="L1348" s="322">
        <v>5139815731</v>
      </c>
      <c r="M1348" s="304">
        <v>0.10067894037170365</v>
      </c>
    </row>
    <row r="1349" spans="1:13" x14ac:dyDescent="0.35">
      <c r="A1349" s="301">
        <v>2024</v>
      </c>
      <c r="B1349" s="301" t="s">
        <v>85</v>
      </c>
      <c r="C1349" s="301" t="s">
        <v>67</v>
      </c>
      <c r="D1349" s="302" t="s">
        <v>11</v>
      </c>
      <c r="E1349" s="302" t="s">
        <v>229</v>
      </c>
      <c r="F1349" s="301" t="s">
        <v>80</v>
      </c>
      <c r="G1349" s="301" t="s">
        <v>77</v>
      </c>
      <c r="H1349" s="322">
        <v>200000000</v>
      </c>
      <c r="I1349" s="322">
        <v>200000000</v>
      </c>
      <c r="J1349" s="322">
        <v>143000000</v>
      </c>
      <c r="K1349" s="304">
        <v>0.71499999999999997</v>
      </c>
      <c r="L1349" s="322">
        <v>18000000</v>
      </c>
      <c r="M1349" s="304">
        <v>0.09</v>
      </c>
    </row>
    <row r="1350" spans="1:13" x14ac:dyDescent="0.35">
      <c r="A1350" s="301">
        <v>2024</v>
      </c>
      <c r="B1350" s="301" t="s">
        <v>85</v>
      </c>
      <c r="C1350" s="301" t="s">
        <v>68</v>
      </c>
      <c r="D1350" s="302" t="s">
        <v>19</v>
      </c>
      <c r="E1350" s="302" t="s">
        <v>227</v>
      </c>
      <c r="F1350" s="301" t="s">
        <v>76</v>
      </c>
      <c r="G1350" s="301" t="s">
        <v>77</v>
      </c>
      <c r="H1350" s="322">
        <v>216920557000</v>
      </c>
      <c r="I1350" s="322">
        <v>234248208000</v>
      </c>
      <c r="J1350" s="322">
        <v>233939763065</v>
      </c>
      <c r="K1350" s="304">
        <v>0.99868325594618845</v>
      </c>
      <c r="L1350" s="322">
        <v>232788763054</v>
      </c>
      <c r="M1350" s="304">
        <v>0.99376966441510617</v>
      </c>
    </row>
    <row r="1351" spans="1:13" x14ac:dyDescent="0.35">
      <c r="A1351" s="301">
        <v>2024</v>
      </c>
      <c r="B1351" s="301" t="s">
        <v>85</v>
      </c>
      <c r="C1351" s="301" t="s">
        <v>68</v>
      </c>
      <c r="D1351" s="302" t="s">
        <v>19</v>
      </c>
      <c r="E1351" s="302" t="s">
        <v>227</v>
      </c>
      <c r="F1351" s="301" t="s">
        <v>78</v>
      </c>
      <c r="G1351" s="301" t="s">
        <v>77</v>
      </c>
      <c r="H1351" s="322">
        <v>18160438000</v>
      </c>
      <c r="I1351" s="322">
        <v>22460438000</v>
      </c>
      <c r="J1351" s="322">
        <v>22353954499</v>
      </c>
      <c r="K1351" s="304">
        <v>0.99525906391496011</v>
      </c>
      <c r="L1351" s="322">
        <v>19398027948</v>
      </c>
      <c r="M1351" s="304">
        <v>0.86365314639011048</v>
      </c>
    </row>
    <row r="1352" spans="1:13" x14ac:dyDescent="0.35">
      <c r="A1352" s="301">
        <v>2024</v>
      </c>
      <c r="B1352" s="301" t="s">
        <v>85</v>
      </c>
      <c r="C1352" s="301" t="s">
        <v>69</v>
      </c>
      <c r="D1352" s="302" t="s">
        <v>11</v>
      </c>
      <c r="E1352" s="302" t="s">
        <v>228</v>
      </c>
      <c r="F1352" s="301" t="s">
        <v>76</v>
      </c>
      <c r="G1352" s="301" t="s">
        <v>77</v>
      </c>
      <c r="H1352" s="322">
        <v>12741778000</v>
      </c>
      <c r="I1352" s="322">
        <v>12485644274</v>
      </c>
      <c r="J1352" s="322">
        <v>11676284722</v>
      </c>
      <c r="K1352" s="304">
        <v>0.93517678909966995</v>
      </c>
      <c r="L1352" s="322">
        <v>11174126072</v>
      </c>
      <c r="M1352" s="304">
        <v>0.89495790740001346</v>
      </c>
    </row>
    <row r="1353" spans="1:13" x14ac:dyDescent="0.35">
      <c r="A1353" s="301">
        <v>2024</v>
      </c>
      <c r="B1353" s="301" t="s">
        <v>85</v>
      </c>
      <c r="C1353" s="301" t="s">
        <v>69</v>
      </c>
      <c r="D1353" s="302" t="s">
        <v>11</v>
      </c>
      <c r="E1353" s="302" t="s">
        <v>228</v>
      </c>
      <c r="F1353" s="301" t="s">
        <v>78</v>
      </c>
      <c r="G1353" s="301" t="s">
        <v>77</v>
      </c>
      <c r="H1353" s="322">
        <v>510000000000</v>
      </c>
      <c r="I1353" s="322">
        <v>560348394909</v>
      </c>
      <c r="J1353" s="322">
        <v>558524385423</v>
      </c>
      <c r="K1353" s="304">
        <v>0.99674486533276108</v>
      </c>
      <c r="L1353" s="322">
        <v>378179693628</v>
      </c>
      <c r="M1353" s="304">
        <v>0.67490100277598897</v>
      </c>
    </row>
    <row r="1354" spans="1:13" x14ac:dyDescent="0.35">
      <c r="A1354" s="301">
        <v>2025</v>
      </c>
      <c r="B1354" s="301" t="s">
        <v>85</v>
      </c>
      <c r="C1354" s="301" t="s">
        <v>25</v>
      </c>
      <c r="D1354" s="302" t="s">
        <v>265</v>
      </c>
      <c r="E1354" s="302" t="s">
        <v>226</v>
      </c>
      <c r="F1354" s="301" t="s">
        <v>76</v>
      </c>
      <c r="G1354" s="301" t="s">
        <v>77</v>
      </c>
      <c r="H1354" s="322">
        <v>122042178000</v>
      </c>
      <c r="I1354" s="322">
        <v>122042178000</v>
      </c>
      <c r="J1354" s="322">
        <v>60477646677</v>
      </c>
      <c r="K1354" s="364">
        <v>0.49554709419394333</v>
      </c>
      <c r="L1354" s="322">
        <v>59909498224</v>
      </c>
      <c r="M1354" s="364">
        <v>0.49089174911316313</v>
      </c>
    </row>
    <row r="1355" spans="1:13" x14ac:dyDescent="0.35">
      <c r="A1355" s="301">
        <v>2025</v>
      </c>
      <c r="B1355" s="301" t="s">
        <v>85</v>
      </c>
      <c r="C1355" s="301" t="s">
        <v>26</v>
      </c>
      <c r="D1355" s="302" t="s">
        <v>265</v>
      </c>
      <c r="E1355" s="302" t="s">
        <v>226</v>
      </c>
      <c r="F1355" s="301" t="s">
        <v>76</v>
      </c>
      <c r="G1355" s="301" t="s">
        <v>77</v>
      </c>
      <c r="H1355" s="322">
        <v>253914202000</v>
      </c>
      <c r="I1355" s="322">
        <v>253914202000</v>
      </c>
      <c r="J1355" s="322">
        <v>121086802674</v>
      </c>
      <c r="K1355" s="364">
        <v>0.47688077988642796</v>
      </c>
      <c r="L1355" s="322">
        <v>99399477277</v>
      </c>
      <c r="M1355" s="364">
        <v>0.39146875792713637</v>
      </c>
    </row>
    <row r="1356" spans="1:13" x14ac:dyDescent="0.35">
      <c r="A1356" s="301">
        <v>2025</v>
      </c>
      <c r="B1356" s="301" t="s">
        <v>85</v>
      </c>
      <c r="C1356" s="301" t="s">
        <v>26</v>
      </c>
      <c r="D1356" s="302" t="s">
        <v>265</v>
      </c>
      <c r="E1356" s="302" t="s">
        <v>226</v>
      </c>
      <c r="F1356" s="301" t="s">
        <v>78</v>
      </c>
      <c r="G1356" s="301" t="s">
        <v>77</v>
      </c>
      <c r="H1356" s="322">
        <v>7568846000</v>
      </c>
      <c r="I1356" s="322">
        <v>7568846000</v>
      </c>
      <c r="J1356" s="322">
        <v>7370360454</v>
      </c>
      <c r="K1356" s="364">
        <v>0.97377598302303947</v>
      </c>
      <c r="L1356" s="322">
        <v>2200000237</v>
      </c>
      <c r="M1356" s="364">
        <v>0.29066521329671657</v>
      </c>
    </row>
    <row r="1357" spans="1:13" x14ac:dyDescent="0.35">
      <c r="A1357" s="301">
        <v>2025</v>
      </c>
      <c r="B1357" s="301" t="s">
        <v>85</v>
      </c>
      <c r="C1357" s="301" t="s">
        <v>27</v>
      </c>
      <c r="D1357" s="302" t="s">
        <v>13</v>
      </c>
      <c r="E1357" s="302" t="s">
        <v>226</v>
      </c>
      <c r="F1357" s="301" t="s">
        <v>76</v>
      </c>
      <c r="G1357" s="301" t="s">
        <v>77</v>
      </c>
      <c r="H1357" s="322">
        <v>153273896000</v>
      </c>
      <c r="I1357" s="322">
        <v>153273896000</v>
      </c>
      <c r="J1357" s="322">
        <v>71232715406</v>
      </c>
      <c r="K1357" s="364">
        <v>0.46474133733770295</v>
      </c>
      <c r="L1357" s="322">
        <v>50988140097</v>
      </c>
      <c r="M1357" s="364">
        <v>0.33266029916144363</v>
      </c>
    </row>
    <row r="1358" spans="1:13" x14ac:dyDescent="0.35">
      <c r="A1358" s="301">
        <v>2025</v>
      </c>
      <c r="B1358" s="301" t="s">
        <v>85</v>
      </c>
      <c r="C1358" s="301" t="s">
        <v>27</v>
      </c>
      <c r="D1358" s="302" t="s">
        <v>13</v>
      </c>
      <c r="E1358" s="302" t="s">
        <v>226</v>
      </c>
      <c r="F1358" s="301" t="s">
        <v>78</v>
      </c>
      <c r="G1358" s="301" t="s">
        <v>77</v>
      </c>
      <c r="H1358" s="322">
        <v>113197556000</v>
      </c>
      <c r="I1358" s="322">
        <v>113197556000</v>
      </c>
      <c r="J1358" s="322">
        <v>72378875445</v>
      </c>
      <c r="K1358" s="364">
        <v>0.6394031638368588</v>
      </c>
      <c r="L1358" s="322">
        <v>22842456210</v>
      </c>
      <c r="M1358" s="364">
        <v>0.20179283914928339</v>
      </c>
    </row>
    <row r="1359" spans="1:13" x14ac:dyDescent="0.35">
      <c r="A1359" s="301">
        <v>2025</v>
      </c>
      <c r="B1359" s="301" t="s">
        <v>85</v>
      </c>
      <c r="C1359" s="301" t="s">
        <v>28</v>
      </c>
      <c r="D1359" s="302" t="s">
        <v>265</v>
      </c>
      <c r="E1359" s="302" t="s">
        <v>226</v>
      </c>
      <c r="F1359" s="301" t="s">
        <v>76</v>
      </c>
      <c r="G1359" s="301" t="s">
        <v>77</v>
      </c>
      <c r="H1359" s="322">
        <v>32180104000</v>
      </c>
      <c r="I1359" s="322">
        <v>32180104000</v>
      </c>
      <c r="J1359" s="322">
        <v>17510643153</v>
      </c>
      <c r="K1359" s="364">
        <v>0.54414501435421092</v>
      </c>
      <c r="L1359" s="322">
        <v>10554347514</v>
      </c>
      <c r="M1359" s="364">
        <v>0.32797742089335696</v>
      </c>
    </row>
    <row r="1360" spans="1:13" x14ac:dyDescent="0.35">
      <c r="A1360" s="301">
        <v>2025</v>
      </c>
      <c r="B1360" s="301" t="s">
        <v>85</v>
      </c>
      <c r="C1360" s="301" t="s">
        <v>28</v>
      </c>
      <c r="D1360" s="302" t="s">
        <v>265</v>
      </c>
      <c r="E1360" s="302" t="s">
        <v>226</v>
      </c>
      <c r="F1360" s="301" t="s">
        <v>78</v>
      </c>
      <c r="G1360" s="301" t="s">
        <v>77</v>
      </c>
      <c r="H1360" s="322">
        <v>3243791000</v>
      </c>
      <c r="I1360" s="322">
        <v>3243791000</v>
      </c>
      <c r="J1360" s="322">
        <v>2473184177</v>
      </c>
      <c r="K1360" s="364">
        <v>0.76243635209543403</v>
      </c>
      <c r="L1360" s="322">
        <v>793295077</v>
      </c>
      <c r="M1360" s="364">
        <v>0.24455801159815782</v>
      </c>
    </row>
    <row r="1361" spans="1:13" x14ac:dyDescent="0.35">
      <c r="A1361" s="301">
        <v>2025</v>
      </c>
      <c r="B1361" s="301" t="s">
        <v>85</v>
      </c>
      <c r="C1361" s="301" t="s">
        <v>29</v>
      </c>
      <c r="D1361" s="302" t="s">
        <v>14</v>
      </c>
      <c r="E1361" s="302" t="s">
        <v>226</v>
      </c>
      <c r="F1361" s="301" t="s">
        <v>76</v>
      </c>
      <c r="G1361" s="301" t="s">
        <v>77</v>
      </c>
      <c r="H1361" s="322">
        <v>192224706000</v>
      </c>
      <c r="I1361" s="322">
        <v>192224706000</v>
      </c>
      <c r="J1361" s="322">
        <v>90141152172</v>
      </c>
      <c r="K1361" s="364">
        <v>0.46893635083515228</v>
      </c>
      <c r="L1361" s="322">
        <v>76204917011</v>
      </c>
      <c r="M1361" s="364">
        <v>0.39643664228572156</v>
      </c>
    </row>
    <row r="1362" spans="1:13" x14ac:dyDescent="0.35">
      <c r="A1362" s="301">
        <v>2025</v>
      </c>
      <c r="B1362" s="301" t="s">
        <v>85</v>
      </c>
      <c r="C1362" s="301" t="s">
        <v>29</v>
      </c>
      <c r="D1362" s="302" t="s">
        <v>14</v>
      </c>
      <c r="E1362" s="302" t="s">
        <v>226</v>
      </c>
      <c r="F1362" s="301" t="s">
        <v>78</v>
      </c>
      <c r="G1362" s="301" t="s">
        <v>77</v>
      </c>
      <c r="H1362" s="322">
        <v>80867391000</v>
      </c>
      <c r="I1362" s="322">
        <v>80867391000</v>
      </c>
      <c r="J1362" s="322">
        <v>56534287640</v>
      </c>
      <c r="K1362" s="364">
        <v>0.69909869653146095</v>
      </c>
      <c r="L1362" s="322">
        <v>19022189644</v>
      </c>
      <c r="M1362" s="364">
        <v>0.23522694882044606</v>
      </c>
    </row>
    <row r="1363" spans="1:13" x14ac:dyDescent="0.35">
      <c r="A1363" s="301">
        <v>2025</v>
      </c>
      <c r="B1363" s="301" t="s">
        <v>85</v>
      </c>
      <c r="C1363" s="301" t="s">
        <v>30</v>
      </c>
      <c r="D1363" s="302" t="s">
        <v>16</v>
      </c>
      <c r="E1363" s="302" t="s">
        <v>226</v>
      </c>
      <c r="F1363" s="301" t="s">
        <v>76</v>
      </c>
      <c r="G1363" s="301" t="s">
        <v>77</v>
      </c>
      <c r="H1363" s="322">
        <v>838381365000</v>
      </c>
      <c r="I1363" s="322">
        <v>835708492363</v>
      </c>
      <c r="J1363" s="322">
        <v>343961607929</v>
      </c>
      <c r="K1363" s="364">
        <v>0.41158084556067448</v>
      </c>
      <c r="L1363" s="322">
        <v>275904396131</v>
      </c>
      <c r="M1363" s="364">
        <v>0.33014430109579118</v>
      </c>
    </row>
    <row r="1364" spans="1:13" x14ac:dyDescent="0.35">
      <c r="A1364" s="301">
        <v>2025</v>
      </c>
      <c r="B1364" s="301" t="s">
        <v>85</v>
      </c>
      <c r="C1364" s="301" t="s">
        <v>30</v>
      </c>
      <c r="D1364" s="302" t="s">
        <v>16</v>
      </c>
      <c r="E1364" s="302" t="s">
        <v>226</v>
      </c>
      <c r="F1364" s="301" t="s">
        <v>79</v>
      </c>
      <c r="G1364" s="301" t="s">
        <v>77</v>
      </c>
      <c r="H1364" s="322">
        <v>1833195412000</v>
      </c>
      <c r="I1364" s="322">
        <v>1833195412000</v>
      </c>
      <c r="J1364" s="322">
        <v>916816139608</v>
      </c>
      <c r="K1364" s="364">
        <v>0.50011915456834011</v>
      </c>
      <c r="L1364" s="322">
        <v>915775064682</v>
      </c>
      <c r="M1364" s="364">
        <v>0.49955125279464752</v>
      </c>
    </row>
    <row r="1365" spans="1:13" x14ac:dyDescent="0.35">
      <c r="A1365" s="301">
        <v>2025</v>
      </c>
      <c r="B1365" s="301" t="s">
        <v>85</v>
      </c>
      <c r="C1365" s="301" t="s">
        <v>30</v>
      </c>
      <c r="D1365" s="302" t="s">
        <v>16</v>
      </c>
      <c r="E1365" s="302" t="s">
        <v>226</v>
      </c>
      <c r="F1365" s="301" t="s">
        <v>78</v>
      </c>
      <c r="G1365" s="301" t="s">
        <v>77</v>
      </c>
      <c r="H1365" s="322">
        <v>55625752000</v>
      </c>
      <c r="I1365" s="322">
        <v>55625752000</v>
      </c>
      <c r="J1365" s="322">
        <v>27892416661</v>
      </c>
      <c r="K1365" s="364">
        <v>0.50142992513611317</v>
      </c>
      <c r="L1365" s="322">
        <v>24222370149</v>
      </c>
      <c r="M1365" s="364">
        <v>0.43545245283155903</v>
      </c>
    </row>
    <row r="1366" spans="1:13" x14ac:dyDescent="0.35">
      <c r="A1366" s="301">
        <v>2025</v>
      </c>
      <c r="B1366" s="301" t="s">
        <v>85</v>
      </c>
      <c r="C1366" s="301" t="s">
        <v>30</v>
      </c>
      <c r="D1366" s="302" t="s">
        <v>16</v>
      </c>
      <c r="E1366" s="302" t="s">
        <v>226</v>
      </c>
      <c r="F1366" s="301" t="s">
        <v>80</v>
      </c>
      <c r="G1366" s="301" t="s">
        <v>77</v>
      </c>
      <c r="H1366" s="322">
        <v>5924196675000</v>
      </c>
      <c r="I1366" s="322">
        <v>5924196675000</v>
      </c>
      <c r="J1366" s="322">
        <v>2268519018604</v>
      </c>
      <c r="K1366" s="364">
        <v>0.38292432595580567</v>
      </c>
      <c r="L1366" s="322">
        <v>1583778713110</v>
      </c>
      <c r="M1366" s="364">
        <v>0.26734067081086565</v>
      </c>
    </row>
    <row r="1367" spans="1:13" x14ac:dyDescent="0.35">
      <c r="A1367" s="301">
        <v>2025</v>
      </c>
      <c r="B1367" s="301" t="s">
        <v>85</v>
      </c>
      <c r="C1367" s="301" t="s">
        <v>31</v>
      </c>
      <c r="D1367" s="302" t="s">
        <v>11</v>
      </c>
      <c r="E1367" s="302" t="s">
        <v>226</v>
      </c>
      <c r="F1367" s="301" t="s">
        <v>76</v>
      </c>
      <c r="G1367" s="301" t="s">
        <v>77</v>
      </c>
      <c r="H1367" s="322">
        <v>166512612000</v>
      </c>
      <c r="I1367" s="322">
        <v>166512612000</v>
      </c>
      <c r="J1367" s="322">
        <v>91744377545</v>
      </c>
      <c r="K1367" s="364">
        <v>0.55097554739577326</v>
      </c>
      <c r="L1367" s="322">
        <v>70605732783</v>
      </c>
      <c r="M1367" s="364">
        <v>0.42402633611320684</v>
      </c>
    </row>
    <row r="1368" spans="1:13" x14ac:dyDescent="0.35">
      <c r="A1368" s="301">
        <v>2025</v>
      </c>
      <c r="B1368" s="301" t="s">
        <v>85</v>
      </c>
      <c r="C1368" s="301" t="s">
        <v>31</v>
      </c>
      <c r="D1368" s="302" t="s">
        <v>11</v>
      </c>
      <c r="E1368" s="302" t="s">
        <v>226</v>
      </c>
      <c r="F1368" s="301" t="s">
        <v>78</v>
      </c>
      <c r="G1368" s="301" t="s">
        <v>77</v>
      </c>
      <c r="H1368" s="322">
        <v>6930295145000</v>
      </c>
      <c r="I1368" s="322">
        <v>6930295145000</v>
      </c>
      <c r="J1368" s="322">
        <v>3530785345080</v>
      </c>
      <c r="K1368" s="364">
        <v>0.50947113668417943</v>
      </c>
      <c r="L1368" s="322">
        <v>2628936368089</v>
      </c>
      <c r="M1368" s="364">
        <v>0.37933974139408749</v>
      </c>
    </row>
    <row r="1369" spans="1:13" x14ac:dyDescent="0.35">
      <c r="A1369" s="301">
        <v>2025</v>
      </c>
      <c r="B1369" s="301" t="s">
        <v>85</v>
      </c>
      <c r="C1369" s="301" t="s">
        <v>32</v>
      </c>
      <c r="D1369" s="302" t="s">
        <v>18</v>
      </c>
      <c r="E1369" s="302" t="s">
        <v>226</v>
      </c>
      <c r="F1369" s="301" t="s">
        <v>76</v>
      </c>
      <c r="G1369" s="301" t="s">
        <v>77</v>
      </c>
      <c r="H1369" s="322">
        <v>167965124000</v>
      </c>
      <c r="I1369" s="322">
        <v>167965124000</v>
      </c>
      <c r="J1369" s="322">
        <v>80441970932</v>
      </c>
      <c r="K1369" s="364">
        <v>0.47892067719963105</v>
      </c>
      <c r="L1369" s="322">
        <v>68556616305</v>
      </c>
      <c r="M1369" s="364">
        <v>0.40815982909047238</v>
      </c>
    </row>
    <row r="1370" spans="1:13" x14ac:dyDescent="0.35">
      <c r="A1370" s="301">
        <v>2025</v>
      </c>
      <c r="B1370" s="301" t="s">
        <v>85</v>
      </c>
      <c r="C1370" s="301" t="s">
        <v>32</v>
      </c>
      <c r="D1370" s="302" t="s">
        <v>18</v>
      </c>
      <c r="E1370" s="302" t="s">
        <v>226</v>
      </c>
      <c r="F1370" s="301" t="s">
        <v>78</v>
      </c>
      <c r="G1370" s="301" t="s">
        <v>77</v>
      </c>
      <c r="H1370" s="322">
        <v>608759626000</v>
      </c>
      <c r="I1370" s="322">
        <v>608759626000</v>
      </c>
      <c r="J1370" s="322">
        <v>365354068912</v>
      </c>
      <c r="K1370" s="364">
        <v>0.6001614648997764</v>
      </c>
      <c r="L1370" s="322">
        <v>81960287926</v>
      </c>
      <c r="M1370" s="364">
        <v>0.1346348943416954</v>
      </c>
    </row>
    <row r="1371" spans="1:13" x14ac:dyDescent="0.35">
      <c r="A1371" s="301">
        <v>2025</v>
      </c>
      <c r="B1371" s="301" t="s">
        <v>85</v>
      </c>
      <c r="C1371" s="301" t="s">
        <v>32</v>
      </c>
      <c r="D1371" s="302" t="s">
        <v>18</v>
      </c>
      <c r="E1371" s="302" t="s">
        <v>226</v>
      </c>
      <c r="F1371" s="301" t="s">
        <v>80</v>
      </c>
      <c r="G1371" s="301" t="s">
        <v>77</v>
      </c>
      <c r="H1371" s="322">
        <v>3091064000000</v>
      </c>
      <c r="I1371" s="322">
        <v>3091064000000</v>
      </c>
      <c r="J1371" s="322">
        <v>2440483030260</v>
      </c>
      <c r="K1371" s="364">
        <v>0.78952846989256775</v>
      </c>
      <c r="L1371" s="322">
        <v>1278253882827</v>
      </c>
      <c r="M1371" s="364">
        <v>0.41353200154606956</v>
      </c>
    </row>
    <row r="1372" spans="1:13" x14ac:dyDescent="0.35">
      <c r="A1372" s="301">
        <v>2025</v>
      </c>
      <c r="B1372" s="301" t="s">
        <v>85</v>
      </c>
      <c r="C1372" s="301" t="s">
        <v>33</v>
      </c>
      <c r="D1372" s="302" t="s">
        <v>21</v>
      </c>
      <c r="E1372" s="302" t="s">
        <v>226</v>
      </c>
      <c r="F1372" s="301" t="s">
        <v>76</v>
      </c>
      <c r="G1372" s="301" t="s">
        <v>77</v>
      </c>
      <c r="H1372" s="322">
        <v>105438400000</v>
      </c>
      <c r="I1372" s="322">
        <v>105438400000</v>
      </c>
      <c r="J1372" s="322">
        <v>43332182990</v>
      </c>
      <c r="K1372" s="364">
        <v>0.41097155296362614</v>
      </c>
      <c r="L1372" s="322">
        <v>42046409328</v>
      </c>
      <c r="M1372" s="364">
        <v>0.3987770046586443</v>
      </c>
    </row>
    <row r="1373" spans="1:13" x14ac:dyDescent="0.35">
      <c r="A1373" s="301">
        <v>2025</v>
      </c>
      <c r="B1373" s="301" t="s">
        <v>85</v>
      </c>
      <c r="C1373" s="301" t="s">
        <v>34</v>
      </c>
      <c r="D1373" s="302" t="s">
        <v>10</v>
      </c>
      <c r="E1373" s="302" t="s">
        <v>226</v>
      </c>
      <c r="F1373" s="301" t="s">
        <v>76</v>
      </c>
      <c r="G1373" s="301" t="s">
        <v>77</v>
      </c>
      <c r="H1373" s="322">
        <v>44992058000</v>
      </c>
      <c r="I1373" s="322">
        <v>44992058000</v>
      </c>
      <c r="J1373" s="322">
        <v>22463581870</v>
      </c>
      <c r="K1373" s="364">
        <v>0.49927882538736057</v>
      </c>
      <c r="L1373" s="322">
        <v>18535482873</v>
      </c>
      <c r="M1373" s="364">
        <v>0.41197232793841082</v>
      </c>
    </row>
    <row r="1374" spans="1:13" x14ac:dyDescent="0.35">
      <c r="A1374" s="301">
        <v>2025</v>
      </c>
      <c r="B1374" s="301" t="s">
        <v>85</v>
      </c>
      <c r="C1374" s="301" t="s">
        <v>34</v>
      </c>
      <c r="D1374" s="302" t="s">
        <v>10</v>
      </c>
      <c r="E1374" s="302" t="s">
        <v>226</v>
      </c>
      <c r="F1374" s="301" t="s">
        <v>78</v>
      </c>
      <c r="G1374" s="301" t="s">
        <v>77</v>
      </c>
      <c r="H1374" s="322">
        <v>178277524000</v>
      </c>
      <c r="I1374" s="322">
        <v>178277524000</v>
      </c>
      <c r="J1374" s="322">
        <v>83080394008</v>
      </c>
      <c r="K1374" s="364">
        <v>0.46601720813668018</v>
      </c>
      <c r="L1374" s="322">
        <v>19984587038</v>
      </c>
      <c r="M1374" s="364">
        <v>0.11209818596089544</v>
      </c>
    </row>
    <row r="1375" spans="1:13" x14ac:dyDescent="0.35">
      <c r="A1375" s="301">
        <v>2025</v>
      </c>
      <c r="B1375" s="301" t="s">
        <v>85</v>
      </c>
      <c r="C1375" s="301" t="s">
        <v>34</v>
      </c>
      <c r="D1375" s="302" t="s">
        <v>10</v>
      </c>
      <c r="E1375" s="302" t="s">
        <v>226</v>
      </c>
      <c r="F1375" s="301" t="s">
        <v>80</v>
      </c>
      <c r="G1375" s="301" t="s">
        <v>77</v>
      </c>
      <c r="H1375" s="322">
        <v>0</v>
      </c>
      <c r="I1375" s="322">
        <v>0</v>
      </c>
      <c r="J1375" s="322">
        <v>0</v>
      </c>
      <c r="K1375" s="364">
        <v>0</v>
      </c>
      <c r="L1375" s="322">
        <v>0</v>
      </c>
      <c r="M1375" s="364">
        <v>0</v>
      </c>
    </row>
    <row r="1376" spans="1:13" x14ac:dyDescent="0.35">
      <c r="A1376" s="301">
        <v>2025</v>
      </c>
      <c r="B1376" s="301" t="s">
        <v>85</v>
      </c>
      <c r="C1376" s="301" t="s">
        <v>35</v>
      </c>
      <c r="D1376" s="302" t="s">
        <v>15</v>
      </c>
      <c r="E1376" s="302" t="s">
        <v>226</v>
      </c>
      <c r="F1376" s="301" t="s">
        <v>76</v>
      </c>
      <c r="G1376" s="301" t="s">
        <v>77</v>
      </c>
      <c r="H1376" s="322">
        <v>30922402000</v>
      </c>
      <c r="I1376" s="322">
        <v>30922402000</v>
      </c>
      <c r="J1376" s="322">
        <v>12844052504</v>
      </c>
      <c r="K1376" s="364">
        <v>0.41536399740227165</v>
      </c>
      <c r="L1376" s="322">
        <v>11333087130</v>
      </c>
      <c r="M1376" s="364">
        <v>0.36650086658856579</v>
      </c>
    </row>
    <row r="1377" spans="1:13" x14ac:dyDescent="0.35">
      <c r="A1377" s="301">
        <v>2025</v>
      </c>
      <c r="B1377" s="301" t="s">
        <v>85</v>
      </c>
      <c r="C1377" s="301" t="s">
        <v>35</v>
      </c>
      <c r="D1377" s="302" t="s">
        <v>15</v>
      </c>
      <c r="E1377" s="302" t="s">
        <v>226</v>
      </c>
      <c r="F1377" s="301" t="s">
        <v>78</v>
      </c>
      <c r="G1377" s="301" t="s">
        <v>77</v>
      </c>
      <c r="H1377" s="322">
        <v>551375905000</v>
      </c>
      <c r="I1377" s="322">
        <v>551375905000</v>
      </c>
      <c r="J1377" s="322">
        <v>396386136232</v>
      </c>
      <c r="K1377" s="364">
        <v>0.71890362389339446</v>
      </c>
      <c r="L1377" s="322">
        <v>324467217205</v>
      </c>
      <c r="M1377" s="364">
        <v>0.58846825598046404</v>
      </c>
    </row>
    <row r="1378" spans="1:13" x14ac:dyDescent="0.35">
      <c r="A1378" s="301">
        <v>2025</v>
      </c>
      <c r="B1378" s="301" t="s">
        <v>85</v>
      </c>
      <c r="C1378" s="301" t="s">
        <v>35</v>
      </c>
      <c r="D1378" s="302" t="s">
        <v>15</v>
      </c>
      <c r="E1378" s="302" t="s">
        <v>226</v>
      </c>
      <c r="F1378" s="301" t="s">
        <v>80</v>
      </c>
      <c r="G1378" s="301" t="s">
        <v>77</v>
      </c>
      <c r="H1378" s="322">
        <v>242027022000</v>
      </c>
      <c r="I1378" s="322">
        <v>242027022000</v>
      </c>
      <c r="J1378" s="322">
        <v>68528338610</v>
      </c>
      <c r="K1378" s="364">
        <v>0.28314333682129095</v>
      </c>
      <c r="L1378" s="322">
        <v>67505572975</v>
      </c>
      <c r="M1378" s="364">
        <v>0.2789175044057684</v>
      </c>
    </row>
    <row r="1379" spans="1:13" x14ac:dyDescent="0.35">
      <c r="A1379" s="301">
        <v>2025</v>
      </c>
      <c r="B1379" s="301" t="s">
        <v>85</v>
      </c>
      <c r="C1379" s="301" t="s">
        <v>36</v>
      </c>
      <c r="D1379" s="302" t="s">
        <v>9</v>
      </c>
      <c r="E1379" s="302" t="s">
        <v>226</v>
      </c>
      <c r="F1379" s="301" t="s">
        <v>76</v>
      </c>
      <c r="G1379" s="301" t="s">
        <v>77</v>
      </c>
      <c r="H1379" s="322">
        <v>38111160000</v>
      </c>
      <c r="I1379" s="322">
        <v>38111160000</v>
      </c>
      <c r="J1379" s="322">
        <v>30338559279</v>
      </c>
      <c r="K1379" s="364">
        <v>0.79605447010796837</v>
      </c>
      <c r="L1379" s="322">
        <v>14403514967</v>
      </c>
      <c r="M1379" s="364">
        <v>0.37793431023878571</v>
      </c>
    </row>
    <row r="1380" spans="1:13" x14ac:dyDescent="0.35">
      <c r="A1380" s="301">
        <v>2025</v>
      </c>
      <c r="B1380" s="301" t="s">
        <v>85</v>
      </c>
      <c r="C1380" s="301" t="s">
        <v>36</v>
      </c>
      <c r="D1380" s="302" t="s">
        <v>9</v>
      </c>
      <c r="E1380" s="302" t="s">
        <v>226</v>
      </c>
      <c r="F1380" s="301" t="s">
        <v>78</v>
      </c>
      <c r="G1380" s="301" t="s">
        <v>77</v>
      </c>
      <c r="H1380" s="322">
        <v>247844692000</v>
      </c>
      <c r="I1380" s="322">
        <v>254266680245</v>
      </c>
      <c r="J1380" s="322">
        <v>132815122287</v>
      </c>
      <c r="K1380" s="364">
        <v>0.52234575981023268</v>
      </c>
      <c r="L1380" s="322">
        <v>57452607314</v>
      </c>
      <c r="M1380" s="364">
        <v>0.22595413311190141</v>
      </c>
    </row>
    <row r="1381" spans="1:13" x14ac:dyDescent="0.35">
      <c r="A1381" s="301">
        <v>2025</v>
      </c>
      <c r="B1381" s="301" t="s">
        <v>85</v>
      </c>
      <c r="C1381" s="301" t="s">
        <v>37</v>
      </c>
      <c r="D1381" s="302" t="s">
        <v>20</v>
      </c>
      <c r="E1381" s="302" t="s">
        <v>226</v>
      </c>
      <c r="F1381" s="301" t="s">
        <v>76</v>
      </c>
      <c r="G1381" s="301" t="s">
        <v>77</v>
      </c>
      <c r="H1381" s="322">
        <v>131201709000</v>
      </c>
      <c r="I1381" s="322">
        <v>131201709000</v>
      </c>
      <c r="J1381" s="322">
        <v>62180127920</v>
      </c>
      <c r="K1381" s="364">
        <v>0.47392772848713427</v>
      </c>
      <c r="L1381" s="322">
        <v>56464625993</v>
      </c>
      <c r="M1381" s="364">
        <v>0.43036501904864671</v>
      </c>
    </row>
    <row r="1382" spans="1:13" x14ac:dyDescent="0.35">
      <c r="A1382" s="301">
        <v>2025</v>
      </c>
      <c r="B1382" s="301" t="s">
        <v>85</v>
      </c>
      <c r="C1382" s="301" t="s">
        <v>37</v>
      </c>
      <c r="D1382" s="302" t="s">
        <v>20</v>
      </c>
      <c r="E1382" s="302" t="s">
        <v>226</v>
      </c>
      <c r="F1382" s="301" t="s">
        <v>78</v>
      </c>
      <c r="G1382" s="301" t="s">
        <v>77</v>
      </c>
      <c r="H1382" s="322">
        <v>82062242000</v>
      </c>
      <c r="I1382" s="322">
        <v>82062242000</v>
      </c>
      <c r="J1382" s="322">
        <v>70179271637</v>
      </c>
      <c r="K1382" s="364">
        <v>0.85519564085270783</v>
      </c>
      <c r="L1382" s="322">
        <v>16880125601</v>
      </c>
      <c r="M1382" s="364">
        <v>0.20569905463952592</v>
      </c>
    </row>
    <row r="1383" spans="1:13" x14ac:dyDescent="0.35">
      <c r="A1383" s="301">
        <v>2025</v>
      </c>
      <c r="B1383" s="301" t="s">
        <v>85</v>
      </c>
      <c r="C1383" s="301" t="s">
        <v>37</v>
      </c>
      <c r="D1383" s="302" t="s">
        <v>20</v>
      </c>
      <c r="E1383" s="302" t="s">
        <v>226</v>
      </c>
      <c r="F1383" s="301" t="s">
        <v>80</v>
      </c>
      <c r="G1383" s="301" t="s">
        <v>77</v>
      </c>
      <c r="H1383" s="322">
        <v>0</v>
      </c>
      <c r="I1383" s="322">
        <v>0</v>
      </c>
      <c r="J1383" s="322">
        <v>0</v>
      </c>
      <c r="K1383" s="364">
        <v>0</v>
      </c>
      <c r="L1383" s="322">
        <v>0</v>
      </c>
      <c r="M1383" s="364">
        <v>0</v>
      </c>
    </row>
    <row r="1384" spans="1:13" x14ac:dyDescent="0.35">
      <c r="A1384" s="301">
        <v>2025</v>
      </c>
      <c r="B1384" s="301" t="s">
        <v>85</v>
      </c>
      <c r="C1384" s="301" t="s">
        <v>38</v>
      </c>
      <c r="D1384" s="302" t="s">
        <v>248</v>
      </c>
      <c r="E1384" s="302" t="s">
        <v>226</v>
      </c>
      <c r="F1384" s="301" t="s">
        <v>76</v>
      </c>
      <c r="G1384" s="301" t="s">
        <v>77</v>
      </c>
      <c r="H1384" s="322">
        <v>34284374000</v>
      </c>
      <c r="I1384" s="322">
        <v>34284374000</v>
      </c>
      <c r="J1384" s="322">
        <v>16515941924</v>
      </c>
      <c r="K1384" s="364">
        <v>0.4817338045606433</v>
      </c>
      <c r="L1384" s="322">
        <v>14443086406</v>
      </c>
      <c r="M1384" s="364">
        <v>0.42127315511142188</v>
      </c>
    </row>
    <row r="1385" spans="1:13" x14ac:dyDescent="0.35">
      <c r="A1385" s="301">
        <v>2025</v>
      </c>
      <c r="B1385" s="301" t="s">
        <v>85</v>
      </c>
      <c r="C1385" s="301" t="s">
        <v>38</v>
      </c>
      <c r="D1385" s="302" t="s">
        <v>248</v>
      </c>
      <c r="E1385" s="302" t="s">
        <v>226</v>
      </c>
      <c r="F1385" s="301" t="s">
        <v>78</v>
      </c>
      <c r="G1385" s="301" t="s">
        <v>77</v>
      </c>
      <c r="H1385" s="322">
        <v>107158461000</v>
      </c>
      <c r="I1385" s="322">
        <v>107158461000</v>
      </c>
      <c r="J1385" s="322">
        <v>84058947630</v>
      </c>
      <c r="K1385" s="364">
        <v>0.78443593576805848</v>
      </c>
      <c r="L1385" s="322">
        <v>28304024695</v>
      </c>
      <c r="M1385" s="364">
        <v>0.26413242996276326</v>
      </c>
    </row>
    <row r="1386" spans="1:13" x14ac:dyDescent="0.35">
      <c r="A1386" s="301">
        <v>2025</v>
      </c>
      <c r="B1386" s="301" t="s">
        <v>85</v>
      </c>
      <c r="C1386" s="301" t="s">
        <v>39</v>
      </c>
      <c r="D1386" s="302" t="s">
        <v>17</v>
      </c>
      <c r="E1386" s="302" t="s">
        <v>226</v>
      </c>
      <c r="F1386" s="301" t="s">
        <v>76</v>
      </c>
      <c r="G1386" s="301" t="s">
        <v>77</v>
      </c>
      <c r="H1386" s="322">
        <v>61276696000</v>
      </c>
      <c r="I1386" s="322">
        <v>61276696000</v>
      </c>
      <c r="J1386" s="322">
        <v>23716011662</v>
      </c>
      <c r="K1386" s="364">
        <v>0.38703150153526555</v>
      </c>
      <c r="L1386" s="322">
        <v>19416802583</v>
      </c>
      <c r="M1386" s="364">
        <v>0.31687091260599298</v>
      </c>
    </row>
    <row r="1387" spans="1:13" x14ac:dyDescent="0.35">
      <c r="A1387" s="301">
        <v>2025</v>
      </c>
      <c r="B1387" s="301" t="s">
        <v>85</v>
      </c>
      <c r="C1387" s="301" t="s">
        <v>39</v>
      </c>
      <c r="D1387" s="302" t="s">
        <v>17</v>
      </c>
      <c r="E1387" s="302" t="s">
        <v>226</v>
      </c>
      <c r="F1387" s="301" t="s">
        <v>78</v>
      </c>
      <c r="G1387" s="301" t="s">
        <v>77</v>
      </c>
      <c r="H1387" s="322">
        <v>2294704094000</v>
      </c>
      <c r="I1387" s="322">
        <v>2294704094000</v>
      </c>
      <c r="J1387" s="322">
        <v>1463721612092</v>
      </c>
      <c r="K1387" s="364">
        <v>0.63786943855602851</v>
      </c>
      <c r="L1387" s="322">
        <v>690364153424</v>
      </c>
      <c r="M1387" s="364">
        <v>0.30085105754119074</v>
      </c>
    </row>
    <row r="1388" spans="1:13" x14ac:dyDescent="0.35">
      <c r="A1388" s="301">
        <v>2025</v>
      </c>
      <c r="B1388" s="301" t="s">
        <v>85</v>
      </c>
      <c r="C1388" s="301" t="s">
        <v>40</v>
      </c>
      <c r="D1388" s="302" t="s">
        <v>13</v>
      </c>
      <c r="E1388" s="302" t="s">
        <v>226</v>
      </c>
      <c r="F1388" s="301" t="s">
        <v>76</v>
      </c>
      <c r="G1388" s="301" t="s">
        <v>77</v>
      </c>
      <c r="H1388" s="322">
        <v>20830879000</v>
      </c>
      <c r="I1388" s="322">
        <v>20830879000</v>
      </c>
      <c r="J1388" s="322">
        <v>11274027072</v>
      </c>
      <c r="K1388" s="364">
        <v>0.54121705915530494</v>
      </c>
      <c r="L1388" s="322">
        <v>10508019080</v>
      </c>
      <c r="M1388" s="364">
        <v>0.50444434341920952</v>
      </c>
    </row>
    <row r="1389" spans="1:13" x14ac:dyDescent="0.35">
      <c r="A1389" s="301">
        <v>2025</v>
      </c>
      <c r="B1389" s="301" t="s">
        <v>85</v>
      </c>
      <c r="C1389" s="301" t="s">
        <v>40</v>
      </c>
      <c r="D1389" s="302" t="s">
        <v>13</v>
      </c>
      <c r="E1389" s="302" t="s">
        <v>226</v>
      </c>
      <c r="F1389" s="301" t="s">
        <v>78</v>
      </c>
      <c r="G1389" s="301" t="s">
        <v>77</v>
      </c>
      <c r="H1389" s="322">
        <v>4716565000</v>
      </c>
      <c r="I1389" s="322">
        <v>4886565000</v>
      </c>
      <c r="J1389" s="322">
        <v>3590811879</v>
      </c>
      <c r="K1389" s="364">
        <v>0.73483354442230897</v>
      </c>
      <c r="L1389" s="322">
        <v>1064361765</v>
      </c>
      <c r="M1389" s="364">
        <v>0.21781389687848213</v>
      </c>
    </row>
    <row r="1390" spans="1:13" x14ac:dyDescent="0.35">
      <c r="A1390" s="301">
        <v>2025</v>
      </c>
      <c r="B1390" s="301" t="s">
        <v>85</v>
      </c>
      <c r="C1390" s="301" t="s">
        <v>41</v>
      </c>
      <c r="D1390" s="302" t="s">
        <v>8</v>
      </c>
      <c r="E1390" s="302" t="s">
        <v>226</v>
      </c>
      <c r="F1390" s="301" t="s">
        <v>76</v>
      </c>
      <c r="G1390" s="301" t="s">
        <v>77</v>
      </c>
      <c r="H1390" s="322">
        <v>39580822000</v>
      </c>
      <c r="I1390" s="322">
        <v>39580822000</v>
      </c>
      <c r="J1390" s="322">
        <v>20289394507</v>
      </c>
      <c r="K1390" s="364">
        <v>0.51260669894627253</v>
      </c>
      <c r="L1390" s="322">
        <v>13414445030</v>
      </c>
      <c r="M1390" s="364">
        <v>0.33891274491469631</v>
      </c>
    </row>
    <row r="1391" spans="1:13" x14ac:dyDescent="0.35">
      <c r="A1391" s="301">
        <v>2025</v>
      </c>
      <c r="B1391" s="301" t="s">
        <v>85</v>
      </c>
      <c r="C1391" s="301" t="s">
        <v>41</v>
      </c>
      <c r="D1391" s="302" t="s">
        <v>8</v>
      </c>
      <c r="E1391" s="302" t="s">
        <v>226</v>
      </c>
      <c r="F1391" s="301" t="s">
        <v>78</v>
      </c>
      <c r="G1391" s="301" t="s">
        <v>77</v>
      </c>
      <c r="H1391" s="322">
        <v>199518678000</v>
      </c>
      <c r="I1391" s="322">
        <v>199518678000</v>
      </c>
      <c r="J1391" s="322">
        <v>107926076016</v>
      </c>
      <c r="K1391" s="364">
        <v>0.54093219290476657</v>
      </c>
      <c r="L1391" s="322">
        <v>27865581052</v>
      </c>
      <c r="M1391" s="364">
        <v>0.13966402209220732</v>
      </c>
    </row>
    <row r="1392" spans="1:13" x14ac:dyDescent="0.35">
      <c r="A1392" s="301">
        <v>2025</v>
      </c>
      <c r="B1392" s="301" t="s">
        <v>85</v>
      </c>
      <c r="C1392" s="301" t="s">
        <v>42</v>
      </c>
      <c r="D1392" s="302" t="s">
        <v>14</v>
      </c>
      <c r="E1392" s="302" t="s">
        <v>226</v>
      </c>
      <c r="F1392" s="301" t="s">
        <v>76</v>
      </c>
      <c r="G1392" s="301" t="s">
        <v>77</v>
      </c>
      <c r="H1392" s="322">
        <v>17851899000</v>
      </c>
      <c r="I1392" s="322">
        <v>17851899000</v>
      </c>
      <c r="J1392" s="322">
        <v>7930235557</v>
      </c>
      <c r="K1392" s="364">
        <v>0.4442236401292658</v>
      </c>
      <c r="L1392" s="322">
        <v>7110980275</v>
      </c>
      <c r="M1392" s="364">
        <v>0.39833186794301267</v>
      </c>
    </row>
    <row r="1393" spans="1:13" x14ac:dyDescent="0.35">
      <c r="A1393" s="301">
        <v>2025</v>
      </c>
      <c r="B1393" s="301" t="s">
        <v>85</v>
      </c>
      <c r="C1393" s="301" t="s">
        <v>42</v>
      </c>
      <c r="D1393" s="302" t="s">
        <v>14</v>
      </c>
      <c r="E1393" s="302" t="s">
        <v>226</v>
      </c>
      <c r="F1393" s="301" t="s">
        <v>78</v>
      </c>
      <c r="G1393" s="301" t="s">
        <v>77</v>
      </c>
      <c r="H1393" s="322">
        <v>35502671000</v>
      </c>
      <c r="I1393" s="322">
        <v>35502671000</v>
      </c>
      <c r="J1393" s="322">
        <v>27988761558</v>
      </c>
      <c r="K1393" s="364">
        <v>0.7883565030360673</v>
      </c>
      <c r="L1393" s="322">
        <v>9858880792</v>
      </c>
      <c r="M1393" s="364">
        <v>0.27769405834282157</v>
      </c>
    </row>
    <row r="1394" spans="1:13" x14ac:dyDescent="0.35">
      <c r="A1394" s="301">
        <v>2025</v>
      </c>
      <c r="B1394" s="301" t="s">
        <v>85</v>
      </c>
      <c r="C1394" s="301" t="s">
        <v>43</v>
      </c>
      <c r="D1394" s="302" t="s">
        <v>22</v>
      </c>
      <c r="E1394" s="302" t="s">
        <v>226</v>
      </c>
      <c r="F1394" s="301" t="s">
        <v>76</v>
      </c>
      <c r="G1394" s="301" t="s">
        <v>77</v>
      </c>
      <c r="H1394" s="322">
        <v>126727014000</v>
      </c>
      <c r="I1394" s="322">
        <v>126727014000</v>
      </c>
      <c r="J1394" s="322">
        <v>55493096990</v>
      </c>
      <c r="K1394" s="364">
        <v>0.43789477269621457</v>
      </c>
      <c r="L1394" s="322">
        <v>51828154694</v>
      </c>
      <c r="M1394" s="364">
        <v>0.40897479596575992</v>
      </c>
    </row>
    <row r="1395" spans="1:13" x14ac:dyDescent="0.35">
      <c r="A1395" s="301">
        <v>2025</v>
      </c>
      <c r="B1395" s="301" t="s">
        <v>85</v>
      </c>
      <c r="C1395" s="301" t="s">
        <v>43</v>
      </c>
      <c r="D1395" s="302" t="s">
        <v>22</v>
      </c>
      <c r="E1395" s="302" t="s">
        <v>226</v>
      </c>
      <c r="F1395" s="301" t="s">
        <v>78</v>
      </c>
      <c r="G1395" s="301" t="s">
        <v>77</v>
      </c>
      <c r="H1395" s="322">
        <v>68127427000</v>
      </c>
      <c r="I1395" s="322">
        <v>68127427000</v>
      </c>
      <c r="J1395" s="322">
        <v>28945118487</v>
      </c>
      <c r="K1395" s="364">
        <v>0.42486733701244872</v>
      </c>
      <c r="L1395" s="322">
        <v>9373673399</v>
      </c>
      <c r="M1395" s="364">
        <v>0.13759030410762468</v>
      </c>
    </row>
    <row r="1396" spans="1:13" x14ac:dyDescent="0.35">
      <c r="A1396" s="301">
        <v>2025</v>
      </c>
      <c r="B1396" s="301" t="s">
        <v>85</v>
      </c>
      <c r="C1396" s="301" t="s">
        <v>44</v>
      </c>
      <c r="D1396" s="302" t="s">
        <v>12</v>
      </c>
      <c r="E1396" s="302" t="s">
        <v>226</v>
      </c>
      <c r="F1396" s="301" t="s">
        <v>76</v>
      </c>
      <c r="G1396" s="301" t="s">
        <v>77</v>
      </c>
      <c r="H1396" s="322">
        <v>33557193000</v>
      </c>
      <c r="I1396" s="322">
        <v>36230065637</v>
      </c>
      <c r="J1396" s="322">
        <v>18090143402</v>
      </c>
      <c r="K1396" s="364">
        <v>0.49931301762604091</v>
      </c>
      <c r="L1396" s="322">
        <v>13054947322</v>
      </c>
      <c r="M1396" s="364">
        <v>0.36033463071255434</v>
      </c>
    </row>
    <row r="1397" spans="1:13" x14ac:dyDescent="0.35">
      <c r="A1397" s="301">
        <v>2025</v>
      </c>
      <c r="B1397" s="301" t="s">
        <v>85</v>
      </c>
      <c r="C1397" s="301" t="s">
        <v>44</v>
      </c>
      <c r="D1397" s="302" t="s">
        <v>12</v>
      </c>
      <c r="E1397" s="302" t="s">
        <v>226</v>
      </c>
      <c r="F1397" s="301" t="s">
        <v>78</v>
      </c>
      <c r="G1397" s="301" t="s">
        <v>77</v>
      </c>
      <c r="H1397" s="322">
        <v>10506982000</v>
      </c>
      <c r="I1397" s="322">
        <v>10506982000</v>
      </c>
      <c r="J1397" s="322">
        <v>7645264877</v>
      </c>
      <c r="K1397" s="364">
        <v>0.7276366207727395</v>
      </c>
      <c r="L1397" s="322">
        <v>2941610034</v>
      </c>
      <c r="M1397" s="364">
        <v>0.27996717173399555</v>
      </c>
    </row>
    <row r="1398" spans="1:13" x14ac:dyDescent="0.35">
      <c r="A1398" s="301">
        <v>2025</v>
      </c>
      <c r="B1398" s="301" t="s">
        <v>85</v>
      </c>
      <c r="C1398" s="301" t="s">
        <v>45</v>
      </c>
      <c r="D1398" s="302" t="s">
        <v>22</v>
      </c>
      <c r="E1398" s="302" t="s">
        <v>226</v>
      </c>
      <c r="F1398" s="301" t="s">
        <v>76</v>
      </c>
      <c r="G1398" s="301" t="s">
        <v>77</v>
      </c>
      <c r="H1398" s="322">
        <v>131657322000</v>
      </c>
      <c r="I1398" s="322">
        <v>131657322000</v>
      </c>
      <c r="J1398" s="322">
        <v>63158648564</v>
      </c>
      <c r="K1398" s="364">
        <v>0.47971998522041942</v>
      </c>
      <c r="L1398" s="322">
        <v>48723920962</v>
      </c>
      <c r="M1398" s="364">
        <v>0.37008136138451914</v>
      </c>
    </row>
    <row r="1399" spans="1:13" x14ac:dyDescent="0.35">
      <c r="A1399" s="301">
        <v>2025</v>
      </c>
      <c r="B1399" s="301" t="s">
        <v>85</v>
      </c>
      <c r="C1399" s="301" t="s">
        <v>45</v>
      </c>
      <c r="D1399" s="302" t="s">
        <v>22</v>
      </c>
      <c r="E1399" s="302" t="s">
        <v>226</v>
      </c>
      <c r="F1399" s="301" t="s">
        <v>78</v>
      </c>
      <c r="G1399" s="301" t="s">
        <v>77</v>
      </c>
      <c r="H1399" s="322">
        <v>719149683000</v>
      </c>
      <c r="I1399" s="322">
        <v>719149683000</v>
      </c>
      <c r="J1399" s="322">
        <v>262097547352</v>
      </c>
      <c r="K1399" s="364">
        <v>0.36445479091172733</v>
      </c>
      <c r="L1399" s="322">
        <v>45612510337</v>
      </c>
      <c r="M1399" s="364">
        <v>6.3425614187470905E-2</v>
      </c>
    </row>
    <row r="1400" spans="1:13" x14ac:dyDescent="0.35">
      <c r="A1400" s="301">
        <v>2025</v>
      </c>
      <c r="B1400" s="301" t="s">
        <v>85</v>
      </c>
      <c r="C1400" s="301" t="s">
        <v>46</v>
      </c>
      <c r="D1400" s="302" t="s">
        <v>10</v>
      </c>
      <c r="E1400" s="302" t="s">
        <v>228</v>
      </c>
      <c r="F1400" s="301" t="s">
        <v>76</v>
      </c>
      <c r="G1400" s="301" t="s">
        <v>77</v>
      </c>
      <c r="H1400" s="322">
        <v>22546246000</v>
      </c>
      <c r="I1400" s="322">
        <v>22546246000</v>
      </c>
      <c r="J1400" s="322">
        <v>11874460001</v>
      </c>
      <c r="K1400" s="364">
        <v>0.52667126939890574</v>
      </c>
      <c r="L1400" s="322">
        <v>8282174110</v>
      </c>
      <c r="M1400" s="364">
        <v>0.36734160134684951</v>
      </c>
    </row>
    <row r="1401" spans="1:13" x14ac:dyDescent="0.35">
      <c r="A1401" s="301">
        <v>2025</v>
      </c>
      <c r="B1401" s="301" t="s">
        <v>85</v>
      </c>
      <c r="C1401" s="301" t="s">
        <v>46</v>
      </c>
      <c r="D1401" s="302" t="s">
        <v>10</v>
      </c>
      <c r="E1401" s="302" t="s">
        <v>228</v>
      </c>
      <c r="F1401" s="301" t="s">
        <v>78</v>
      </c>
      <c r="G1401" s="301" t="s">
        <v>77</v>
      </c>
      <c r="H1401" s="322">
        <v>67302643000</v>
      </c>
      <c r="I1401" s="322">
        <v>70159824171</v>
      </c>
      <c r="J1401" s="322">
        <v>35119565616</v>
      </c>
      <c r="K1401" s="364">
        <v>0.50056518856722554</v>
      </c>
      <c r="L1401" s="322">
        <v>13604597085</v>
      </c>
      <c r="M1401" s="364">
        <v>0.19390865421557529</v>
      </c>
    </row>
    <row r="1402" spans="1:13" x14ac:dyDescent="0.35">
      <c r="A1402" s="301">
        <v>2025</v>
      </c>
      <c r="B1402" s="301" t="s">
        <v>85</v>
      </c>
      <c r="C1402" s="301" t="s">
        <v>47</v>
      </c>
      <c r="D1402" s="302" t="s">
        <v>21</v>
      </c>
      <c r="E1402" s="302" t="s">
        <v>228</v>
      </c>
      <c r="F1402" s="301" t="s">
        <v>76</v>
      </c>
      <c r="G1402" s="301" t="s">
        <v>77</v>
      </c>
      <c r="H1402" s="322">
        <v>31244029000</v>
      </c>
      <c r="I1402" s="322">
        <v>31244029000</v>
      </c>
      <c r="J1402" s="322">
        <v>11884719953</v>
      </c>
      <c r="K1402" s="364">
        <v>0.38038371917399</v>
      </c>
      <c r="L1402" s="322">
        <v>6063463198</v>
      </c>
      <c r="M1402" s="364">
        <v>0.19406790327841522</v>
      </c>
    </row>
    <row r="1403" spans="1:13" x14ac:dyDescent="0.35">
      <c r="A1403" s="301">
        <v>2025</v>
      </c>
      <c r="B1403" s="301" t="s">
        <v>85</v>
      </c>
      <c r="C1403" s="301" t="s">
        <v>47</v>
      </c>
      <c r="D1403" s="302" t="s">
        <v>21</v>
      </c>
      <c r="E1403" s="302" t="s">
        <v>228</v>
      </c>
      <c r="F1403" s="301" t="s">
        <v>78</v>
      </c>
      <c r="G1403" s="301" t="s">
        <v>77</v>
      </c>
      <c r="H1403" s="322">
        <v>4552632071000</v>
      </c>
      <c r="I1403" s="322">
        <v>4552632071000</v>
      </c>
      <c r="J1403" s="322">
        <v>2154103490868</v>
      </c>
      <c r="K1403" s="364">
        <v>0.47315562893595403</v>
      </c>
      <c r="L1403" s="322">
        <v>1852334168255</v>
      </c>
      <c r="M1403" s="364">
        <v>0.40687104500586824</v>
      </c>
    </row>
    <row r="1404" spans="1:13" x14ac:dyDescent="0.35">
      <c r="A1404" s="301">
        <v>2025</v>
      </c>
      <c r="B1404" s="301" t="s">
        <v>85</v>
      </c>
      <c r="C1404" s="301" t="s">
        <v>47</v>
      </c>
      <c r="D1404" s="302" t="s">
        <v>21</v>
      </c>
      <c r="E1404" s="302" t="s">
        <v>228</v>
      </c>
      <c r="F1404" s="301" t="s">
        <v>80</v>
      </c>
      <c r="G1404" s="301" t="s">
        <v>77</v>
      </c>
      <c r="H1404" s="322">
        <v>4338235000</v>
      </c>
      <c r="I1404" s="322">
        <v>4338235000</v>
      </c>
      <c r="J1404" s="322">
        <v>1923454663</v>
      </c>
      <c r="K1404" s="364">
        <v>0.44337263034390711</v>
      </c>
      <c r="L1404" s="322">
        <v>1923454663</v>
      </c>
      <c r="M1404" s="364">
        <v>0.44337263034390711</v>
      </c>
    </row>
    <row r="1405" spans="1:13" x14ac:dyDescent="0.35">
      <c r="A1405" s="301">
        <v>2025</v>
      </c>
      <c r="B1405" s="301" t="s">
        <v>85</v>
      </c>
      <c r="C1405" s="301" t="s">
        <v>48</v>
      </c>
      <c r="D1405" s="302" t="s">
        <v>8</v>
      </c>
      <c r="E1405" s="302" t="s">
        <v>228</v>
      </c>
      <c r="F1405" s="301" t="s">
        <v>76</v>
      </c>
      <c r="G1405" s="301" t="s">
        <v>77</v>
      </c>
      <c r="H1405" s="322">
        <v>29279665000</v>
      </c>
      <c r="I1405" s="322">
        <v>29279665000</v>
      </c>
      <c r="J1405" s="322">
        <v>13022657003</v>
      </c>
      <c r="K1405" s="364">
        <v>0.44476796449003086</v>
      </c>
      <c r="L1405" s="322">
        <v>12544015900</v>
      </c>
      <c r="M1405" s="364">
        <v>0.42842074525101292</v>
      </c>
    </row>
    <row r="1406" spans="1:13" x14ac:dyDescent="0.35">
      <c r="A1406" s="301">
        <v>2025</v>
      </c>
      <c r="B1406" s="301" t="s">
        <v>85</v>
      </c>
      <c r="C1406" s="301" t="s">
        <v>48</v>
      </c>
      <c r="D1406" s="302" t="s">
        <v>8</v>
      </c>
      <c r="E1406" s="302" t="s">
        <v>228</v>
      </c>
      <c r="F1406" s="301" t="s">
        <v>78</v>
      </c>
      <c r="G1406" s="301" t="s">
        <v>77</v>
      </c>
      <c r="H1406" s="322">
        <v>32918518000</v>
      </c>
      <c r="I1406" s="322">
        <v>32918518000</v>
      </c>
      <c r="J1406" s="322">
        <v>18294177945</v>
      </c>
      <c r="K1406" s="364">
        <v>0.55574123795609509</v>
      </c>
      <c r="L1406" s="322">
        <v>7339437353</v>
      </c>
      <c r="M1406" s="364">
        <v>0.22295770887984689</v>
      </c>
    </row>
    <row r="1407" spans="1:13" x14ac:dyDescent="0.35">
      <c r="A1407" s="301">
        <v>2025</v>
      </c>
      <c r="B1407" s="301" t="s">
        <v>85</v>
      </c>
      <c r="C1407" s="301" t="s">
        <v>49</v>
      </c>
      <c r="D1407" s="302" t="s">
        <v>18</v>
      </c>
      <c r="E1407" s="302" t="s">
        <v>228</v>
      </c>
      <c r="F1407" s="301" t="s">
        <v>76</v>
      </c>
      <c r="G1407" s="301" t="s">
        <v>77</v>
      </c>
      <c r="H1407" s="322">
        <v>124077407000</v>
      </c>
      <c r="I1407" s="322">
        <v>124077407000</v>
      </c>
      <c r="J1407" s="322">
        <v>51531093850</v>
      </c>
      <c r="K1407" s="364">
        <v>0.4153140776870039</v>
      </c>
      <c r="L1407" s="322">
        <v>43720440408</v>
      </c>
      <c r="M1407" s="364">
        <v>0.35236423346596857</v>
      </c>
    </row>
    <row r="1408" spans="1:13" x14ac:dyDescent="0.35">
      <c r="A1408" s="301">
        <v>2025</v>
      </c>
      <c r="B1408" s="301" t="s">
        <v>85</v>
      </c>
      <c r="C1408" s="301" t="s">
        <v>49</v>
      </c>
      <c r="D1408" s="302" t="s">
        <v>18</v>
      </c>
      <c r="E1408" s="302" t="s">
        <v>228</v>
      </c>
      <c r="F1408" s="301" t="s">
        <v>79</v>
      </c>
      <c r="G1408" s="301" t="s">
        <v>77</v>
      </c>
      <c r="H1408" s="322">
        <v>0</v>
      </c>
      <c r="I1408" s="322">
        <v>0</v>
      </c>
      <c r="J1408" s="322">
        <v>0</v>
      </c>
      <c r="K1408" s="364">
        <v>0</v>
      </c>
      <c r="L1408" s="322">
        <v>0</v>
      </c>
      <c r="M1408" s="364">
        <v>0</v>
      </c>
    </row>
    <row r="1409" spans="1:13" x14ac:dyDescent="0.35">
      <c r="A1409" s="301">
        <v>2025</v>
      </c>
      <c r="B1409" s="301" t="s">
        <v>85</v>
      </c>
      <c r="C1409" s="301" t="s">
        <v>49</v>
      </c>
      <c r="D1409" s="302" t="s">
        <v>18</v>
      </c>
      <c r="E1409" s="302" t="s">
        <v>228</v>
      </c>
      <c r="F1409" s="301" t="s">
        <v>78</v>
      </c>
      <c r="G1409" s="301" t="s">
        <v>77</v>
      </c>
      <c r="H1409" s="322">
        <v>2641214597000</v>
      </c>
      <c r="I1409" s="322">
        <v>2641214597000</v>
      </c>
      <c r="J1409" s="322">
        <v>565560725999</v>
      </c>
      <c r="K1409" s="364">
        <v>0.21412903239342501</v>
      </c>
      <c r="L1409" s="322">
        <v>262705263887</v>
      </c>
      <c r="M1409" s="364">
        <v>9.9463808879971902E-2</v>
      </c>
    </row>
    <row r="1410" spans="1:13" x14ac:dyDescent="0.35">
      <c r="A1410" s="301">
        <v>2025</v>
      </c>
      <c r="B1410" s="301" t="s">
        <v>85</v>
      </c>
      <c r="C1410" s="301" t="s">
        <v>49</v>
      </c>
      <c r="D1410" s="302" t="s">
        <v>18</v>
      </c>
      <c r="E1410" s="302" t="s">
        <v>228</v>
      </c>
      <c r="F1410" s="301" t="s">
        <v>80</v>
      </c>
      <c r="G1410" s="301" t="s">
        <v>77</v>
      </c>
      <c r="H1410" s="322">
        <v>335023000</v>
      </c>
      <c r="I1410" s="322">
        <v>335023000</v>
      </c>
      <c r="J1410" s="322">
        <v>0</v>
      </c>
      <c r="K1410" s="364">
        <v>0</v>
      </c>
      <c r="L1410" s="322">
        <v>0</v>
      </c>
      <c r="M1410" s="364">
        <v>0</v>
      </c>
    </row>
    <row r="1411" spans="1:13" x14ac:dyDescent="0.35">
      <c r="A1411" s="301">
        <v>2025</v>
      </c>
      <c r="B1411" s="301" t="s">
        <v>85</v>
      </c>
      <c r="C1411" s="301" t="s">
        <v>50</v>
      </c>
      <c r="D1411" s="302" t="s">
        <v>16</v>
      </c>
      <c r="E1411" s="302" t="s">
        <v>228</v>
      </c>
      <c r="F1411" s="301" t="s">
        <v>76</v>
      </c>
      <c r="G1411" s="301" t="s">
        <v>77</v>
      </c>
      <c r="H1411" s="322">
        <v>715072128000</v>
      </c>
      <c r="I1411" s="322">
        <v>715072128000</v>
      </c>
      <c r="J1411" s="322">
        <v>244372401671</v>
      </c>
      <c r="K1411" s="364">
        <v>0.34174510808369812</v>
      </c>
      <c r="L1411" s="322">
        <v>235373766890</v>
      </c>
      <c r="M1411" s="364">
        <v>0.32916087436986496</v>
      </c>
    </row>
    <row r="1412" spans="1:13" x14ac:dyDescent="0.35">
      <c r="A1412" s="301">
        <v>2025</v>
      </c>
      <c r="B1412" s="301" t="s">
        <v>85</v>
      </c>
      <c r="C1412" s="301" t="s">
        <v>50</v>
      </c>
      <c r="D1412" s="302" t="s">
        <v>16</v>
      </c>
      <c r="E1412" s="302" t="s">
        <v>228</v>
      </c>
      <c r="F1412" s="301" t="s">
        <v>79</v>
      </c>
      <c r="G1412" s="301" t="s">
        <v>77</v>
      </c>
      <c r="H1412" s="322">
        <v>179939404000</v>
      </c>
      <c r="I1412" s="322">
        <v>179939404000</v>
      </c>
      <c r="J1412" s="322">
        <v>76994076000</v>
      </c>
      <c r="K1412" s="364">
        <v>0.42788891309209848</v>
      </c>
      <c r="L1412" s="322">
        <v>76994076000</v>
      </c>
      <c r="M1412" s="364">
        <v>0.42788891309209848</v>
      </c>
    </row>
    <row r="1413" spans="1:13" x14ac:dyDescent="0.35">
      <c r="A1413" s="301">
        <v>2025</v>
      </c>
      <c r="B1413" s="301" t="s">
        <v>85</v>
      </c>
      <c r="C1413" s="301" t="s">
        <v>50</v>
      </c>
      <c r="D1413" s="302" t="s">
        <v>16</v>
      </c>
      <c r="E1413" s="302" t="s">
        <v>228</v>
      </c>
      <c r="F1413" s="301" t="s">
        <v>78</v>
      </c>
      <c r="G1413" s="301" t="s">
        <v>77</v>
      </c>
      <c r="H1413" s="322">
        <v>5867593000</v>
      </c>
      <c r="I1413" s="322">
        <v>5867593000</v>
      </c>
      <c r="J1413" s="322">
        <v>798093919</v>
      </c>
      <c r="K1413" s="364">
        <v>0.1360172593770563</v>
      </c>
      <c r="L1413" s="322">
        <v>145322834</v>
      </c>
      <c r="M1413" s="364">
        <v>2.4767026956368652E-2</v>
      </c>
    </row>
    <row r="1414" spans="1:13" x14ac:dyDescent="0.35">
      <c r="A1414" s="301">
        <v>2025</v>
      </c>
      <c r="B1414" s="301" t="s">
        <v>85</v>
      </c>
      <c r="C1414" s="301" t="s">
        <v>51</v>
      </c>
      <c r="D1414" s="302" t="s">
        <v>15</v>
      </c>
      <c r="E1414" s="302" t="s">
        <v>228</v>
      </c>
      <c r="F1414" s="301" t="s">
        <v>76</v>
      </c>
      <c r="G1414" s="301" t="s">
        <v>77</v>
      </c>
      <c r="H1414" s="322">
        <v>16208311000</v>
      </c>
      <c r="I1414" s="322">
        <v>16208311000</v>
      </c>
      <c r="J1414" s="322">
        <v>9140455063</v>
      </c>
      <c r="K1414" s="364">
        <v>0.56393630792252192</v>
      </c>
      <c r="L1414" s="322">
        <v>7645557873</v>
      </c>
      <c r="M1414" s="364">
        <v>0.47170602001652118</v>
      </c>
    </row>
    <row r="1415" spans="1:13" x14ac:dyDescent="0.35">
      <c r="A1415" s="301">
        <v>2025</v>
      </c>
      <c r="B1415" s="301" t="s">
        <v>85</v>
      </c>
      <c r="C1415" s="301" t="s">
        <v>51</v>
      </c>
      <c r="D1415" s="302" t="s">
        <v>15</v>
      </c>
      <c r="E1415" s="302" t="s">
        <v>228</v>
      </c>
      <c r="F1415" s="301" t="s">
        <v>78</v>
      </c>
      <c r="G1415" s="301" t="s">
        <v>77</v>
      </c>
      <c r="H1415" s="322">
        <v>100061651000</v>
      </c>
      <c r="I1415" s="322">
        <v>100061651000</v>
      </c>
      <c r="J1415" s="322">
        <v>49694853952</v>
      </c>
      <c r="K1415" s="364">
        <v>0.49664235454200129</v>
      </c>
      <c r="L1415" s="322">
        <v>18283083831</v>
      </c>
      <c r="M1415" s="364">
        <v>0.1827181907182403</v>
      </c>
    </row>
    <row r="1416" spans="1:13" x14ac:dyDescent="0.35">
      <c r="A1416" s="301">
        <v>2025</v>
      </c>
      <c r="B1416" s="301" t="s">
        <v>85</v>
      </c>
      <c r="C1416" s="301" t="s">
        <v>52</v>
      </c>
      <c r="D1416" s="302" t="s">
        <v>9</v>
      </c>
      <c r="E1416" s="302" t="s">
        <v>228</v>
      </c>
      <c r="F1416" s="301" t="s">
        <v>76</v>
      </c>
      <c r="G1416" s="301" t="s">
        <v>77</v>
      </c>
      <c r="H1416" s="322">
        <v>52614305000</v>
      </c>
      <c r="I1416" s="322">
        <v>52614305000</v>
      </c>
      <c r="J1416" s="322">
        <v>22671791651</v>
      </c>
      <c r="K1416" s="364">
        <v>0.43090546669769753</v>
      </c>
      <c r="L1416" s="322">
        <v>20113793988</v>
      </c>
      <c r="M1416" s="364">
        <v>0.38228755445881113</v>
      </c>
    </row>
    <row r="1417" spans="1:13" x14ac:dyDescent="0.35">
      <c r="A1417" s="301">
        <v>2025</v>
      </c>
      <c r="B1417" s="301" t="s">
        <v>85</v>
      </c>
      <c r="C1417" s="301" t="s">
        <v>52</v>
      </c>
      <c r="D1417" s="302" t="s">
        <v>9</v>
      </c>
      <c r="E1417" s="302" t="s">
        <v>228</v>
      </c>
      <c r="F1417" s="301" t="s">
        <v>79</v>
      </c>
      <c r="G1417" s="301" t="s">
        <v>77</v>
      </c>
      <c r="H1417" s="322">
        <v>0</v>
      </c>
      <c r="I1417" s="322">
        <v>0</v>
      </c>
      <c r="J1417" s="322">
        <v>0</v>
      </c>
      <c r="K1417" s="364">
        <v>0</v>
      </c>
      <c r="L1417" s="322">
        <v>0</v>
      </c>
      <c r="M1417" s="364">
        <v>0</v>
      </c>
    </row>
    <row r="1418" spans="1:13" x14ac:dyDescent="0.35">
      <c r="A1418" s="301">
        <v>2025</v>
      </c>
      <c r="B1418" s="301" t="s">
        <v>85</v>
      </c>
      <c r="C1418" s="301" t="s">
        <v>52</v>
      </c>
      <c r="D1418" s="302" t="s">
        <v>9</v>
      </c>
      <c r="E1418" s="302" t="s">
        <v>228</v>
      </c>
      <c r="F1418" s="301" t="s">
        <v>78</v>
      </c>
      <c r="G1418" s="301" t="s">
        <v>77</v>
      </c>
      <c r="H1418" s="322">
        <v>556552598000</v>
      </c>
      <c r="I1418" s="322">
        <v>556552598000</v>
      </c>
      <c r="J1418" s="322">
        <v>240802906860</v>
      </c>
      <c r="K1418" s="364">
        <v>0.43266873198568734</v>
      </c>
      <c r="L1418" s="322">
        <v>75213294802</v>
      </c>
      <c r="M1418" s="364">
        <v>0.13514139557030691</v>
      </c>
    </row>
    <row r="1419" spans="1:13" x14ac:dyDescent="0.35">
      <c r="A1419" s="301">
        <v>2025</v>
      </c>
      <c r="B1419" s="301" t="s">
        <v>85</v>
      </c>
      <c r="C1419" s="301" t="s">
        <v>53</v>
      </c>
      <c r="D1419" s="302" t="s">
        <v>9</v>
      </c>
      <c r="E1419" s="302" t="s">
        <v>228</v>
      </c>
      <c r="F1419" s="301" t="s">
        <v>76</v>
      </c>
      <c r="G1419" s="301" t="s">
        <v>77</v>
      </c>
      <c r="H1419" s="322">
        <v>17162763000</v>
      </c>
      <c r="I1419" s="322">
        <v>17162763000</v>
      </c>
      <c r="J1419" s="322">
        <v>8225156761</v>
      </c>
      <c r="K1419" s="364">
        <v>0.47924432452979743</v>
      </c>
      <c r="L1419" s="322">
        <v>7467537229</v>
      </c>
      <c r="M1419" s="364">
        <v>0.43510110982712979</v>
      </c>
    </row>
    <row r="1420" spans="1:13" x14ac:dyDescent="0.35">
      <c r="A1420" s="301">
        <v>2025</v>
      </c>
      <c r="B1420" s="301" t="s">
        <v>85</v>
      </c>
      <c r="C1420" s="301" t="s">
        <v>53</v>
      </c>
      <c r="D1420" s="302" t="s">
        <v>9</v>
      </c>
      <c r="E1420" s="302" t="s">
        <v>228</v>
      </c>
      <c r="F1420" s="301" t="s">
        <v>78</v>
      </c>
      <c r="G1420" s="301" t="s">
        <v>77</v>
      </c>
      <c r="H1420" s="322">
        <v>30378487000</v>
      </c>
      <c r="I1420" s="322">
        <v>30662273296</v>
      </c>
      <c r="J1420" s="322">
        <v>18698136863</v>
      </c>
      <c r="K1420" s="364">
        <v>0.60980921676930055</v>
      </c>
      <c r="L1420" s="322">
        <v>6885648765</v>
      </c>
      <c r="M1420" s="364">
        <v>0.22456419648109577</v>
      </c>
    </row>
    <row r="1421" spans="1:13" x14ac:dyDescent="0.35">
      <c r="A1421" s="301">
        <v>2025</v>
      </c>
      <c r="B1421" s="301" t="s">
        <v>85</v>
      </c>
      <c r="C1421" s="301" t="s">
        <v>54</v>
      </c>
      <c r="D1421" s="302" t="s">
        <v>17</v>
      </c>
      <c r="E1421" s="302" t="s">
        <v>228</v>
      </c>
      <c r="F1421" s="301" t="s">
        <v>76</v>
      </c>
      <c r="G1421" s="301" t="s">
        <v>77</v>
      </c>
      <c r="H1421" s="322">
        <v>31964803000</v>
      </c>
      <c r="I1421" s="322">
        <v>31964803000</v>
      </c>
      <c r="J1421" s="322">
        <v>13434870983</v>
      </c>
      <c r="K1421" s="364">
        <v>0.42030201102756681</v>
      </c>
      <c r="L1421" s="322">
        <v>12951802615</v>
      </c>
      <c r="M1421" s="364">
        <v>0.40518950218463728</v>
      </c>
    </row>
    <row r="1422" spans="1:13" x14ac:dyDescent="0.35">
      <c r="A1422" s="301">
        <v>2025</v>
      </c>
      <c r="B1422" s="301" t="s">
        <v>85</v>
      </c>
      <c r="C1422" s="301" t="s">
        <v>54</v>
      </c>
      <c r="D1422" s="302" t="s">
        <v>17</v>
      </c>
      <c r="E1422" s="302" t="s">
        <v>228</v>
      </c>
      <c r="F1422" s="301" t="s">
        <v>78</v>
      </c>
      <c r="G1422" s="301" t="s">
        <v>77</v>
      </c>
      <c r="H1422" s="322">
        <v>90031754000</v>
      </c>
      <c r="I1422" s="322">
        <v>90031754000</v>
      </c>
      <c r="J1422" s="322">
        <v>57398846838</v>
      </c>
      <c r="K1422" s="364">
        <v>0.6375400265777339</v>
      </c>
      <c r="L1422" s="322">
        <v>26148474700</v>
      </c>
      <c r="M1422" s="364">
        <v>0.29043613545505287</v>
      </c>
    </row>
    <row r="1423" spans="1:13" x14ac:dyDescent="0.35">
      <c r="A1423" s="301">
        <v>2025</v>
      </c>
      <c r="B1423" s="301" t="s">
        <v>85</v>
      </c>
      <c r="C1423" s="301" t="s">
        <v>55</v>
      </c>
      <c r="D1423" s="302" t="s">
        <v>9</v>
      </c>
      <c r="E1423" s="302" t="s">
        <v>228</v>
      </c>
      <c r="F1423" s="301" t="s">
        <v>76</v>
      </c>
      <c r="G1423" s="301" t="s">
        <v>77</v>
      </c>
      <c r="H1423" s="322">
        <v>8472141000</v>
      </c>
      <c r="I1423" s="322">
        <v>8472141000</v>
      </c>
      <c r="J1423" s="322">
        <v>7469678505</v>
      </c>
      <c r="K1423" s="364">
        <v>0.88167542360307738</v>
      </c>
      <c r="L1423" s="322">
        <v>3321537671</v>
      </c>
      <c r="M1423" s="364">
        <v>0.39205410663018947</v>
      </c>
    </row>
    <row r="1424" spans="1:13" x14ac:dyDescent="0.35">
      <c r="A1424" s="301">
        <v>2025</v>
      </c>
      <c r="B1424" s="301" t="s">
        <v>85</v>
      </c>
      <c r="C1424" s="301" t="s">
        <v>55</v>
      </c>
      <c r="D1424" s="302" t="s">
        <v>9</v>
      </c>
      <c r="E1424" s="302" t="s">
        <v>228</v>
      </c>
      <c r="F1424" s="301" t="s">
        <v>78</v>
      </c>
      <c r="G1424" s="301" t="s">
        <v>77</v>
      </c>
      <c r="H1424" s="322">
        <v>40397037000</v>
      </c>
      <c r="I1424" s="322">
        <v>45020977057</v>
      </c>
      <c r="J1424" s="322">
        <v>32000046602</v>
      </c>
      <c r="K1424" s="364">
        <v>0.71078081138677851</v>
      </c>
      <c r="L1424" s="322">
        <v>23894685934</v>
      </c>
      <c r="M1424" s="364">
        <v>0.53074561006855758</v>
      </c>
    </row>
    <row r="1425" spans="1:13" x14ac:dyDescent="0.35">
      <c r="A1425" s="301">
        <v>2025</v>
      </c>
      <c r="B1425" s="301" t="s">
        <v>85</v>
      </c>
      <c r="C1425" s="301" t="s">
        <v>56</v>
      </c>
      <c r="D1425" s="302" t="s">
        <v>9</v>
      </c>
      <c r="E1425" s="302" t="s">
        <v>228</v>
      </c>
      <c r="F1425" s="301" t="s">
        <v>76</v>
      </c>
      <c r="G1425" s="301" t="s">
        <v>77</v>
      </c>
      <c r="H1425" s="322">
        <v>40312340000</v>
      </c>
      <c r="I1425" s="322">
        <v>40312340000</v>
      </c>
      <c r="J1425" s="322">
        <v>18143274649</v>
      </c>
      <c r="K1425" s="364">
        <v>0.45006751404160611</v>
      </c>
      <c r="L1425" s="322">
        <v>17069403055</v>
      </c>
      <c r="M1425" s="364">
        <v>0.42342873311249113</v>
      </c>
    </row>
    <row r="1426" spans="1:13" x14ac:dyDescent="0.35">
      <c r="A1426" s="301">
        <v>2025</v>
      </c>
      <c r="B1426" s="301" t="s">
        <v>85</v>
      </c>
      <c r="C1426" s="301" t="s">
        <v>56</v>
      </c>
      <c r="D1426" s="302" t="s">
        <v>9</v>
      </c>
      <c r="E1426" s="302" t="s">
        <v>228</v>
      </c>
      <c r="F1426" s="301" t="s">
        <v>78</v>
      </c>
      <c r="G1426" s="301" t="s">
        <v>77</v>
      </c>
      <c r="H1426" s="322">
        <v>41907247000</v>
      </c>
      <c r="I1426" s="322">
        <v>41907247000</v>
      </c>
      <c r="J1426" s="322">
        <v>33654523700</v>
      </c>
      <c r="K1426" s="364">
        <v>0.80307169067918016</v>
      </c>
      <c r="L1426" s="322">
        <v>9865595671</v>
      </c>
      <c r="M1426" s="364">
        <v>0.23541502668977515</v>
      </c>
    </row>
    <row r="1427" spans="1:13" x14ac:dyDescent="0.35">
      <c r="A1427" s="301">
        <v>2025</v>
      </c>
      <c r="B1427" s="301" t="s">
        <v>85</v>
      </c>
      <c r="C1427" s="301" t="s">
        <v>57</v>
      </c>
      <c r="D1427" s="302" t="s">
        <v>22</v>
      </c>
      <c r="E1427" s="302" t="s">
        <v>228</v>
      </c>
      <c r="F1427" s="301" t="s">
        <v>76</v>
      </c>
      <c r="G1427" s="301" t="s">
        <v>77</v>
      </c>
      <c r="H1427" s="322">
        <v>0</v>
      </c>
      <c r="I1427" s="322">
        <v>0</v>
      </c>
      <c r="J1427" s="322">
        <v>0</v>
      </c>
      <c r="K1427" s="364">
        <v>0</v>
      </c>
      <c r="L1427" s="322">
        <v>0</v>
      </c>
      <c r="M1427" s="364">
        <v>0</v>
      </c>
    </row>
    <row r="1428" spans="1:13" x14ac:dyDescent="0.35">
      <c r="A1428" s="301">
        <v>2025</v>
      </c>
      <c r="B1428" s="301" t="s">
        <v>85</v>
      </c>
      <c r="C1428" s="301" t="s">
        <v>57</v>
      </c>
      <c r="D1428" s="302" t="s">
        <v>22</v>
      </c>
      <c r="E1428" s="302" t="s">
        <v>228</v>
      </c>
      <c r="F1428" s="301" t="s">
        <v>79</v>
      </c>
      <c r="G1428" s="301" t="s">
        <v>77</v>
      </c>
      <c r="H1428" s="322">
        <v>0</v>
      </c>
      <c r="I1428" s="322">
        <v>0</v>
      </c>
      <c r="J1428" s="322">
        <v>0</v>
      </c>
      <c r="K1428" s="364">
        <v>0</v>
      </c>
      <c r="L1428" s="322">
        <v>0</v>
      </c>
      <c r="M1428" s="364">
        <v>0</v>
      </c>
    </row>
    <row r="1429" spans="1:13" x14ac:dyDescent="0.35">
      <c r="A1429" s="301">
        <v>2025</v>
      </c>
      <c r="B1429" s="301" t="s">
        <v>85</v>
      </c>
      <c r="C1429" s="301" t="s">
        <v>57</v>
      </c>
      <c r="D1429" s="302" t="s">
        <v>22</v>
      </c>
      <c r="E1429" s="302" t="s">
        <v>228</v>
      </c>
      <c r="F1429" s="301" t="s">
        <v>78</v>
      </c>
      <c r="G1429" s="301" t="s">
        <v>77</v>
      </c>
      <c r="H1429" s="322">
        <v>0</v>
      </c>
      <c r="I1429" s="322">
        <v>0</v>
      </c>
      <c r="J1429" s="322">
        <v>0</v>
      </c>
      <c r="K1429" s="364">
        <v>0</v>
      </c>
      <c r="L1429" s="322">
        <v>0</v>
      </c>
      <c r="M1429" s="364">
        <v>0</v>
      </c>
    </row>
    <row r="1430" spans="1:13" x14ac:dyDescent="0.35">
      <c r="A1430" s="301">
        <v>2025</v>
      </c>
      <c r="B1430" s="301" t="s">
        <v>85</v>
      </c>
      <c r="C1430" s="301" t="s">
        <v>58</v>
      </c>
      <c r="D1430" s="302" t="s">
        <v>8</v>
      </c>
      <c r="E1430" s="302" t="s">
        <v>228</v>
      </c>
      <c r="F1430" s="301" t="s">
        <v>76</v>
      </c>
      <c r="G1430" s="301" t="s">
        <v>77</v>
      </c>
      <c r="H1430" s="322">
        <v>12622884000</v>
      </c>
      <c r="I1430" s="322">
        <v>12622884000</v>
      </c>
      <c r="J1430" s="322">
        <v>4276654284</v>
      </c>
      <c r="K1430" s="364">
        <v>0.33880167828524765</v>
      </c>
      <c r="L1430" s="322">
        <v>4143057643</v>
      </c>
      <c r="M1430" s="364">
        <v>0.32821799225913822</v>
      </c>
    </row>
    <row r="1431" spans="1:13" x14ac:dyDescent="0.35">
      <c r="A1431" s="301">
        <v>2025</v>
      </c>
      <c r="B1431" s="301" t="s">
        <v>85</v>
      </c>
      <c r="C1431" s="301" t="s">
        <v>58</v>
      </c>
      <c r="D1431" s="302" t="s">
        <v>8</v>
      </c>
      <c r="E1431" s="302" t="s">
        <v>228</v>
      </c>
      <c r="F1431" s="301" t="s">
        <v>78</v>
      </c>
      <c r="G1431" s="301" t="s">
        <v>77</v>
      </c>
      <c r="H1431" s="322">
        <v>61124165000</v>
      </c>
      <c r="I1431" s="322">
        <v>61124165000</v>
      </c>
      <c r="J1431" s="322">
        <v>47960352739</v>
      </c>
      <c r="K1431" s="364">
        <v>0.78463816624734262</v>
      </c>
      <c r="L1431" s="322">
        <v>14365093736</v>
      </c>
      <c r="M1431" s="364">
        <v>0.23501496889159959</v>
      </c>
    </row>
    <row r="1432" spans="1:13" x14ac:dyDescent="0.35">
      <c r="A1432" s="301">
        <v>2025</v>
      </c>
      <c r="B1432" s="301" t="s">
        <v>85</v>
      </c>
      <c r="C1432" s="301" t="s">
        <v>59</v>
      </c>
      <c r="D1432" s="302" t="s">
        <v>11</v>
      </c>
      <c r="E1432" s="302" t="s">
        <v>228</v>
      </c>
      <c r="F1432" s="301" t="s">
        <v>76</v>
      </c>
      <c r="G1432" s="301" t="s">
        <v>77</v>
      </c>
      <c r="H1432" s="322">
        <v>9743385000</v>
      </c>
      <c r="I1432" s="322">
        <v>9743385000</v>
      </c>
      <c r="J1432" s="322">
        <v>4715831610</v>
      </c>
      <c r="K1432" s="364">
        <v>0.48400341462438362</v>
      </c>
      <c r="L1432" s="322">
        <v>4505604597</v>
      </c>
      <c r="M1432" s="364">
        <v>0.46242703095484783</v>
      </c>
    </row>
    <row r="1433" spans="1:13" x14ac:dyDescent="0.35">
      <c r="A1433" s="301">
        <v>2025</v>
      </c>
      <c r="B1433" s="301" t="s">
        <v>85</v>
      </c>
      <c r="C1433" s="301" t="s">
        <v>59</v>
      </c>
      <c r="D1433" s="302" t="s">
        <v>11</v>
      </c>
      <c r="E1433" s="302" t="s">
        <v>228</v>
      </c>
      <c r="F1433" s="301" t="s">
        <v>78</v>
      </c>
      <c r="G1433" s="301" t="s">
        <v>77</v>
      </c>
      <c r="H1433" s="322">
        <v>6997427000</v>
      </c>
      <c r="I1433" s="322">
        <v>6997427000</v>
      </c>
      <c r="J1433" s="322">
        <v>5247061846</v>
      </c>
      <c r="K1433" s="364">
        <v>0.74985588931474378</v>
      </c>
      <c r="L1433" s="322">
        <v>1067356208</v>
      </c>
      <c r="M1433" s="364">
        <v>0.1525355259869092</v>
      </c>
    </row>
    <row r="1434" spans="1:13" x14ac:dyDescent="0.35">
      <c r="A1434" s="301">
        <v>2025</v>
      </c>
      <c r="B1434" s="301" t="s">
        <v>85</v>
      </c>
      <c r="C1434" s="301" t="s">
        <v>60</v>
      </c>
      <c r="D1434" s="302" t="s">
        <v>14</v>
      </c>
      <c r="E1434" s="302" t="s">
        <v>228</v>
      </c>
      <c r="F1434" s="301" t="s">
        <v>76</v>
      </c>
      <c r="G1434" s="301" t="s">
        <v>77</v>
      </c>
      <c r="H1434" s="322">
        <v>22599412000</v>
      </c>
      <c r="I1434" s="322">
        <v>22599412000</v>
      </c>
      <c r="J1434" s="322">
        <v>9724614912</v>
      </c>
      <c r="K1434" s="364">
        <v>0.4303038907383962</v>
      </c>
      <c r="L1434" s="322">
        <v>7611494182</v>
      </c>
      <c r="M1434" s="364">
        <v>0.33680054073973253</v>
      </c>
    </row>
    <row r="1435" spans="1:13" x14ac:dyDescent="0.35">
      <c r="A1435" s="301">
        <v>2025</v>
      </c>
      <c r="B1435" s="301" t="s">
        <v>85</v>
      </c>
      <c r="C1435" s="301" t="s">
        <v>60</v>
      </c>
      <c r="D1435" s="302" t="s">
        <v>14</v>
      </c>
      <c r="E1435" s="302" t="s">
        <v>228</v>
      </c>
      <c r="F1435" s="301" t="s">
        <v>78</v>
      </c>
      <c r="G1435" s="301" t="s">
        <v>77</v>
      </c>
      <c r="H1435" s="322">
        <v>25977663000</v>
      </c>
      <c r="I1435" s="322">
        <v>27600657850</v>
      </c>
      <c r="J1435" s="322">
        <v>12726616068</v>
      </c>
      <c r="K1435" s="364">
        <v>0.46109828748157899</v>
      </c>
      <c r="L1435" s="322">
        <v>4419303756</v>
      </c>
      <c r="M1435" s="364">
        <v>0.16011588491902559</v>
      </c>
    </row>
    <row r="1436" spans="1:13" x14ac:dyDescent="0.35">
      <c r="A1436" s="301">
        <v>2025</v>
      </c>
      <c r="B1436" s="301" t="s">
        <v>85</v>
      </c>
      <c r="C1436" s="301" t="s">
        <v>61</v>
      </c>
      <c r="D1436" s="302" t="s">
        <v>10</v>
      </c>
      <c r="E1436" s="302" t="s">
        <v>228</v>
      </c>
      <c r="F1436" s="301" t="s">
        <v>76</v>
      </c>
      <c r="G1436" s="301" t="s">
        <v>77</v>
      </c>
      <c r="H1436" s="322">
        <v>18241795000</v>
      </c>
      <c r="I1436" s="322">
        <v>18241795000</v>
      </c>
      <c r="J1436" s="322">
        <v>8699563950</v>
      </c>
      <c r="K1436" s="364">
        <v>0.47690284590962678</v>
      </c>
      <c r="L1436" s="322">
        <v>7664757930</v>
      </c>
      <c r="M1436" s="364">
        <v>0.42017564225450399</v>
      </c>
    </row>
    <row r="1437" spans="1:13" x14ac:dyDescent="0.35">
      <c r="A1437" s="301">
        <v>2025</v>
      </c>
      <c r="B1437" s="301" t="s">
        <v>85</v>
      </c>
      <c r="C1437" s="301" t="s">
        <v>61</v>
      </c>
      <c r="D1437" s="302" t="s">
        <v>10</v>
      </c>
      <c r="E1437" s="302" t="s">
        <v>228</v>
      </c>
      <c r="F1437" s="301" t="s">
        <v>78</v>
      </c>
      <c r="G1437" s="301" t="s">
        <v>77</v>
      </c>
      <c r="H1437" s="322">
        <v>14973826000</v>
      </c>
      <c r="I1437" s="322">
        <v>14973826000</v>
      </c>
      <c r="J1437" s="322">
        <v>9947199532</v>
      </c>
      <c r="K1437" s="364">
        <v>0.6643058048090047</v>
      </c>
      <c r="L1437" s="322">
        <v>3128309367</v>
      </c>
      <c r="M1437" s="364">
        <v>0.20891850666623213</v>
      </c>
    </row>
    <row r="1438" spans="1:13" x14ac:dyDescent="0.35">
      <c r="A1438" s="301">
        <v>2025</v>
      </c>
      <c r="B1438" s="301" t="s">
        <v>85</v>
      </c>
      <c r="C1438" s="301" t="s">
        <v>61</v>
      </c>
      <c r="D1438" s="302" t="s">
        <v>10</v>
      </c>
      <c r="E1438" s="302" t="s">
        <v>228</v>
      </c>
      <c r="F1438" s="301" t="s">
        <v>80</v>
      </c>
      <c r="G1438" s="301" t="s">
        <v>77</v>
      </c>
      <c r="H1438" s="322">
        <v>0</v>
      </c>
      <c r="I1438" s="322">
        <v>0</v>
      </c>
      <c r="J1438" s="322">
        <v>0</v>
      </c>
      <c r="K1438" s="364">
        <v>0</v>
      </c>
      <c r="L1438" s="322">
        <v>0</v>
      </c>
      <c r="M1438" s="364">
        <v>0</v>
      </c>
    </row>
    <row r="1439" spans="1:13" x14ac:dyDescent="0.35">
      <c r="A1439" s="301">
        <v>2025</v>
      </c>
      <c r="B1439" s="301" t="s">
        <v>85</v>
      </c>
      <c r="C1439" s="301" t="s">
        <v>62</v>
      </c>
      <c r="D1439" s="302" t="s">
        <v>9</v>
      </c>
      <c r="E1439" s="302" t="s">
        <v>228</v>
      </c>
      <c r="F1439" s="301" t="s">
        <v>76</v>
      </c>
      <c r="G1439" s="301" t="s">
        <v>77</v>
      </c>
      <c r="H1439" s="322">
        <v>19480583000</v>
      </c>
      <c r="I1439" s="322">
        <v>19480583000</v>
      </c>
      <c r="J1439" s="322">
        <v>15418109719</v>
      </c>
      <c r="K1439" s="364">
        <v>0.79146038488683834</v>
      </c>
      <c r="L1439" s="322">
        <v>7560573797</v>
      </c>
      <c r="M1439" s="364">
        <v>0.38810818942123038</v>
      </c>
    </row>
    <row r="1440" spans="1:13" x14ac:dyDescent="0.35">
      <c r="A1440" s="301">
        <v>2025</v>
      </c>
      <c r="B1440" s="301" t="s">
        <v>85</v>
      </c>
      <c r="C1440" s="301" t="s">
        <v>62</v>
      </c>
      <c r="D1440" s="302" t="s">
        <v>9</v>
      </c>
      <c r="E1440" s="302" t="s">
        <v>228</v>
      </c>
      <c r="F1440" s="301" t="s">
        <v>78</v>
      </c>
      <c r="G1440" s="301" t="s">
        <v>77</v>
      </c>
      <c r="H1440" s="322">
        <v>200148665000</v>
      </c>
      <c r="I1440" s="322">
        <v>205643107824</v>
      </c>
      <c r="J1440" s="322">
        <v>151605966865</v>
      </c>
      <c r="K1440" s="364">
        <v>0.73722853378948261</v>
      </c>
      <c r="L1440" s="322">
        <v>52532854578</v>
      </c>
      <c r="M1440" s="364">
        <v>0.25545643194111001</v>
      </c>
    </row>
    <row r="1441" spans="1:13" x14ac:dyDescent="0.35">
      <c r="A1441" s="301">
        <v>2025</v>
      </c>
      <c r="B1441" s="301" t="s">
        <v>85</v>
      </c>
      <c r="C1441" s="301" t="s">
        <v>63</v>
      </c>
      <c r="D1441" s="302" t="s">
        <v>16</v>
      </c>
      <c r="E1441" s="302" t="s">
        <v>228</v>
      </c>
      <c r="F1441" s="301" t="s">
        <v>76</v>
      </c>
      <c r="G1441" s="301" t="s">
        <v>77</v>
      </c>
      <c r="H1441" s="322">
        <v>83871298000</v>
      </c>
      <c r="I1441" s="322">
        <v>83871298000</v>
      </c>
      <c r="J1441" s="322">
        <v>40755976734</v>
      </c>
      <c r="K1441" s="364">
        <v>0.4859347322131583</v>
      </c>
      <c r="L1441" s="322">
        <v>35228418379</v>
      </c>
      <c r="M1441" s="364">
        <v>0.42002948826426889</v>
      </c>
    </row>
    <row r="1442" spans="1:13" x14ac:dyDescent="0.35">
      <c r="A1442" s="301">
        <v>2025</v>
      </c>
      <c r="B1442" s="301" t="s">
        <v>85</v>
      </c>
      <c r="C1442" s="301" t="s">
        <v>63</v>
      </c>
      <c r="D1442" s="302" t="s">
        <v>16</v>
      </c>
      <c r="E1442" s="302" t="s">
        <v>228</v>
      </c>
      <c r="F1442" s="301" t="s">
        <v>78</v>
      </c>
      <c r="G1442" s="301" t="s">
        <v>77</v>
      </c>
      <c r="H1442" s="322">
        <v>42858523000</v>
      </c>
      <c r="I1442" s="322">
        <v>42858523000</v>
      </c>
      <c r="J1442" s="322">
        <v>28837341874</v>
      </c>
      <c r="K1442" s="364">
        <v>0.67284964239201617</v>
      </c>
      <c r="L1442" s="322">
        <v>13422118110</v>
      </c>
      <c r="M1442" s="364">
        <v>0.31317267069609467</v>
      </c>
    </row>
    <row r="1443" spans="1:13" x14ac:dyDescent="0.35">
      <c r="A1443" s="301">
        <v>2025</v>
      </c>
      <c r="B1443" s="301" t="s">
        <v>85</v>
      </c>
      <c r="C1443" s="301" t="s">
        <v>63</v>
      </c>
      <c r="D1443" s="302" t="s">
        <v>16</v>
      </c>
      <c r="E1443" s="302" t="s">
        <v>228</v>
      </c>
      <c r="F1443" s="301" t="s">
        <v>80</v>
      </c>
      <c r="G1443" s="301" t="s">
        <v>77</v>
      </c>
      <c r="H1443" s="322">
        <v>0</v>
      </c>
      <c r="I1443" s="322">
        <v>0</v>
      </c>
      <c r="J1443" s="322">
        <v>0</v>
      </c>
      <c r="K1443" s="364">
        <v>0</v>
      </c>
      <c r="L1443" s="322">
        <v>0</v>
      </c>
      <c r="M1443" s="364">
        <v>0</v>
      </c>
    </row>
    <row r="1444" spans="1:13" x14ac:dyDescent="0.35">
      <c r="A1444" s="301">
        <v>2025</v>
      </c>
      <c r="B1444" s="301" t="s">
        <v>85</v>
      </c>
      <c r="C1444" s="301" t="s">
        <v>64</v>
      </c>
      <c r="D1444" s="302" t="s">
        <v>18</v>
      </c>
      <c r="E1444" s="302" t="s">
        <v>228</v>
      </c>
      <c r="F1444" s="301" t="s">
        <v>76</v>
      </c>
      <c r="G1444" s="301" t="s">
        <v>77</v>
      </c>
      <c r="H1444" s="322">
        <v>50560931000</v>
      </c>
      <c r="I1444" s="322">
        <v>50560931000</v>
      </c>
      <c r="J1444" s="322">
        <v>22533423718</v>
      </c>
      <c r="K1444" s="364">
        <v>0.44566868671781379</v>
      </c>
      <c r="L1444" s="322">
        <v>18649330775</v>
      </c>
      <c r="M1444" s="364">
        <v>0.36884864273958878</v>
      </c>
    </row>
    <row r="1445" spans="1:13" x14ac:dyDescent="0.35">
      <c r="A1445" s="301">
        <v>2025</v>
      </c>
      <c r="B1445" s="301" t="s">
        <v>85</v>
      </c>
      <c r="C1445" s="301" t="s">
        <v>64</v>
      </c>
      <c r="D1445" s="302" t="s">
        <v>18</v>
      </c>
      <c r="E1445" s="302" t="s">
        <v>228</v>
      </c>
      <c r="F1445" s="301" t="s">
        <v>78</v>
      </c>
      <c r="G1445" s="301" t="s">
        <v>77</v>
      </c>
      <c r="H1445" s="322">
        <v>191598633000</v>
      </c>
      <c r="I1445" s="322">
        <v>191598633000</v>
      </c>
      <c r="J1445" s="322">
        <v>85932415681</v>
      </c>
      <c r="K1445" s="364">
        <v>0.44850223791001681</v>
      </c>
      <c r="L1445" s="322">
        <v>21241616018</v>
      </c>
      <c r="M1445" s="364">
        <v>0.11086517521239309</v>
      </c>
    </row>
    <row r="1446" spans="1:13" x14ac:dyDescent="0.35">
      <c r="A1446" s="301">
        <v>2025</v>
      </c>
      <c r="B1446" s="301" t="s">
        <v>85</v>
      </c>
      <c r="C1446" s="301" t="s">
        <v>65</v>
      </c>
      <c r="D1446" s="302" t="s">
        <v>15</v>
      </c>
      <c r="E1446" s="302" t="s">
        <v>228</v>
      </c>
      <c r="F1446" s="301" t="s">
        <v>76</v>
      </c>
      <c r="G1446" s="301" t="s">
        <v>77</v>
      </c>
      <c r="H1446" s="322">
        <v>354796211000</v>
      </c>
      <c r="I1446" s="322">
        <v>354796211000</v>
      </c>
      <c r="J1446" s="322">
        <v>313103987369</v>
      </c>
      <c r="K1446" s="364">
        <v>0.88248965930755108</v>
      </c>
      <c r="L1446" s="322">
        <v>106014339015</v>
      </c>
      <c r="M1446" s="364">
        <v>0.29880347007144337</v>
      </c>
    </row>
    <row r="1447" spans="1:13" x14ac:dyDescent="0.35">
      <c r="A1447" s="301">
        <v>2025</v>
      </c>
      <c r="B1447" s="301" t="s">
        <v>85</v>
      </c>
      <c r="C1447" s="301" t="s">
        <v>65</v>
      </c>
      <c r="D1447" s="302" t="s">
        <v>15</v>
      </c>
      <c r="E1447" s="302" t="s">
        <v>228</v>
      </c>
      <c r="F1447" s="301" t="s">
        <v>78</v>
      </c>
      <c r="G1447" s="301" t="s">
        <v>77</v>
      </c>
      <c r="H1447" s="322">
        <v>192112925000</v>
      </c>
      <c r="I1447" s="322">
        <v>192112925000</v>
      </c>
      <c r="J1447" s="322">
        <v>102695390129</v>
      </c>
      <c r="K1447" s="364">
        <v>0.53455742308332455</v>
      </c>
      <c r="L1447" s="322">
        <v>17246115637</v>
      </c>
      <c r="M1447" s="364">
        <v>8.9770720200111467E-2</v>
      </c>
    </row>
    <row r="1448" spans="1:13" x14ac:dyDescent="0.35">
      <c r="A1448" s="301">
        <v>2025</v>
      </c>
      <c r="B1448" s="301" t="s">
        <v>85</v>
      </c>
      <c r="C1448" s="301" t="s">
        <v>66</v>
      </c>
      <c r="D1448" s="302" t="s">
        <v>8</v>
      </c>
      <c r="E1448" s="302" t="s">
        <v>228</v>
      </c>
      <c r="F1448" s="301" t="s">
        <v>76</v>
      </c>
      <c r="G1448" s="301" t="s">
        <v>77</v>
      </c>
      <c r="H1448" s="322">
        <v>8709602000</v>
      </c>
      <c r="I1448" s="322">
        <v>8709602000</v>
      </c>
      <c r="J1448" s="322">
        <v>4262953530</v>
      </c>
      <c r="K1448" s="364">
        <v>0.48945445842416219</v>
      </c>
      <c r="L1448" s="322">
        <v>3191355257</v>
      </c>
      <c r="M1448" s="364">
        <v>0.36641803574950954</v>
      </c>
    </row>
    <row r="1449" spans="1:13" x14ac:dyDescent="0.35">
      <c r="A1449" s="301">
        <v>2025</v>
      </c>
      <c r="B1449" s="301" t="s">
        <v>85</v>
      </c>
      <c r="C1449" s="301" t="s">
        <v>66</v>
      </c>
      <c r="D1449" s="302" t="s">
        <v>8</v>
      </c>
      <c r="E1449" s="302" t="s">
        <v>228</v>
      </c>
      <c r="F1449" s="301" t="s">
        <v>78</v>
      </c>
      <c r="G1449" s="301" t="s">
        <v>77</v>
      </c>
      <c r="H1449" s="322">
        <v>40248159000</v>
      </c>
      <c r="I1449" s="322">
        <v>40248159000</v>
      </c>
      <c r="J1449" s="322">
        <v>21449958835</v>
      </c>
      <c r="K1449" s="364">
        <v>0.53294260825693918</v>
      </c>
      <c r="L1449" s="322">
        <v>6810020336</v>
      </c>
      <c r="M1449" s="364">
        <v>0.16920079092313267</v>
      </c>
    </row>
    <row r="1450" spans="1:13" x14ac:dyDescent="0.35">
      <c r="A1450" s="301">
        <v>2025</v>
      </c>
      <c r="B1450" s="301" t="s">
        <v>85</v>
      </c>
      <c r="C1450" s="301" t="s">
        <v>67</v>
      </c>
      <c r="D1450" s="302" t="s">
        <v>11</v>
      </c>
      <c r="E1450" s="302" t="s">
        <v>229</v>
      </c>
      <c r="F1450" s="301" t="s">
        <v>76</v>
      </c>
      <c r="G1450" s="301" t="s">
        <v>77</v>
      </c>
      <c r="H1450" s="322">
        <v>479086495000</v>
      </c>
      <c r="I1450" s="322">
        <v>498167768930</v>
      </c>
      <c r="J1450" s="322">
        <v>283211357684</v>
      </c>
      <c r="K1450" s="364">
        <v>0.56850598402281505</v>
      </c>
      <c r="L1450" s="322">
        <v>155670903505</v>
      </c>
      <c r="M1450" s="364">
        <v>0.31248690343689034</v>
      </c>
    </row>
    <row r="1451" spans="1:13" x14ac:dyDescent="0.35">
      <c r="A1451" s="301">
        <v>2025</v>
      </c>
      <c r="B1451" s="301" t="s">
        <v>85</v>
      </c>
      <c r="C1451" s="301" t="s">
        <v>67</v>
      </c>
      <c r="D1451" s="302" t="s">
        <v>11</v>
      </c>
      <c r="E1451" s="302" t="s">
        <v>229</v>
      </c>
      <c r="F1451" s="301" t="s">
        <v>79</v>
      </c>
      <c r="G1451" s="301" t="s">
        <v>77</v>
      </c>
      <c r="H1451" s="322">
        <v>0</v>
      </c>
      <c r="I1451" s="322">
        <v>0</v>
      </c>
      <c r="J1451" s="322">
        <v>0</v>
      </c>
      <c r="K1451" s="364" t="s">
        <v>239</v>
      </c>
      <c r="L1451" s="322">
        <v>0</v>
      </c>
      <c r="M1451" s="364">
        <v>0</v>
      </c>
    </row>
    <row r="1452" spans="1:13" x14ac:dyDescent="0.35">
      <c r="A1452" s="301">
        <v>2025</v>
      </c>
      <c r="B1452" s="301" t="s">
        <v>85</v>
      </c>
      <c r="C1452" s="301" t="s">
        <v>67</v>
      </c>
      <c r="D1452" s="302" t="s">
        <v>11</v>
      </c>
      <c r="E1452" s="302" t="s">
        <v>229</v>
      </c>
      <c r="F1452" s="301" t="s">
        <v>78</v>
      </c>
      <c r="G1452" s="301" t="s">
        <v>77</v>
      </c>
      <c r="H1452" s="322">
        <v>37757084000</v>
      </c>
      <c r="I1452" s="322">
        <v>49191320809</v>
      </c>
      <c r="J1452" s="322">
        <v>13742915131</v>
      </c>
      <c r="K1452" s="364">
        <v>0.27937682715129714</v>
      </c>
      <c r="L1452" s="322">
        <v>678197641</v>
      </c>
      <c r="M1452" s="364">
        <v>1.3786937001210132E-2</v>
      </c>
    </row>
    <row r="1453" spans="1:13" x14ac:dyDescent="0.35">
      <c r="A1453" s="301">
        <v>2025</v>
      </c>
      <c r="B1453" s="301" t="s">
        <v>85</v>
      </c>
      <c r="C1453" s="301" t="s">
        <v>67</v>
      </c>
      <c r="D1453" s="302" t="s">
        <v>11</v>
      </c>
      <c r="E1453" s="302" t="s">
        <v>229</v>
      </c>
      <c r="F1453" s="301" t="s">
        <v>80</v>
      </c>
      <c r="G1453" s="301" t="s">
        <v>77</v>
      </c>
      <c r="H1453" s="322">
        <v>230000000</v>
      </c>
      <c r="I1453" s="322">
        <v>750000000</v>
      </c>
      <c r="J1453" s="322">
        <v>0</v>
      </c>
      <c r="K1453" s="364">
        <v>0</v>
      </c>
      <c r="L1453" s="322">
        <v>0</v>
      </c>
      <c r="M1453" s="364">
        <v>0</v>
      </c>
    </row>
    <row r="1454" spans="1:13" x14ac:dyDescent="0.35">
      <c r="A1454" s="301">
        <v>2025</v>
      </c>
      <c r="B1454" s="301" t="s">
        <v>85</v>
      </c>
      <c r="C1454" s="301" t="s">
        <v>68</v>
      </c>
      <c r="D1454" s="302" t="s">
        <v>19</v>
      </c>
      <c r="E1454" s="302" t="s">
        <v>227</v>
      </c>
      <c r="F1454" s="301" t="s">
        <v>76</v>
      </c>
      <c r="G1454" s="301" t="s">
        <v>77</v>
      </c>
      <c r="H1454" s="322">
        <v>235885613000</v>
      </c>
      <c r="I1454" s="322">
        <v>235885613000</v>
      </c>
      <c r="J1454" s="322">
        <v>125793432560</v>
      </c>
      <c r="K1454" s="364">
        <v>0.5332814958918245</v>
      </c>
      <c r="L1454" s="322">
        <v>117425663286</v>
      </c>
      <c r="M1454" s="364">
        <v>0.49780765258456011</v>
      </c>
    </row>
    <row r="1455" spans="1:13" x14ac:dyDescent="0.35">
      <c r="A1455" s="301">
        <v>2025</v>
      </c>
      <c r="B1455" s="301" t="s">
        <v>85</v>
      </c>
      <c r="C1455" s="301" t="s">
        <v>68</v>
      </c>
      <c r="D1455" s="302" t="s">
        <v>19</v>
      </c>
      <c r="E1455" s="302" t="s">
        <v>227</v>
      </c>
      <c r="F1455" s="301" t="s">
        <v>78</v>
      </c>
      <c r="G1455" s="301" t="s">
        <v>77</v>
      </c>
      <c r="H1455" s="322">
        <v>36952930000</v>
      </c>
      <c r="I1455" s="322">
        <v>36952930000</v>
      </c>
      <c r="J1455" s="322">
        <v>24243103163</v>
      </c>
      <c r="K1455" s="364">
        <v>0.65605361098565118</v>
      </c>
      <c r="L1455" s="322">
        <v>17953992405</v>
      </c>
      <c r="M1455" s="364">
        <v>0.48586113212132298</v>
      </c>
    </row>
    <row r="1456" spans="1:13" x14ac:dyDescent="0.35">
      <c r="A1456" s="301">
        <v>2025</v>
      </c>
      <c r="B1456" s="301" t="s">
        <v>85</v>
      </c>
      <c r="C1456" s="301" t="s">
        <v>69</v>
      </c>
      <c r="D1456" s="302" t="s">
        <v>11</v>
      </c>
      <c r="E1456" s="302" t="s">
        <v>228</v>
      </c>
      <c r="F1456" s="301" t="s">
        <v>76</v>
      </c>
      <c r="G1456" s="301" t="s">
        <v>77</v>
      </c>
      <c r="H1456" s="322">
        <v>13516243000</v>
      </c>
      <c r="I1456" s="322">
        <v>13516243000</v>
      </c>
      <c r="J1456" s="322">
        <v>5262833208</v>
      </c>
      <c r="K1456" s="364">
        <v>0.38937101145636405</v>
      </c>
      <c r="L1456" s="322">
        <v>4818599090</v>
      </c>
      <c r="M1456" s="364">
        <v>0.35650432520338676</v>
      </c>
    </row>
    <row r="1457" spans="1:13" x14ac:dyDescent="0.35">
      <c r="A1457" s="301">
        <v>2025</v>
      </c>
      <c r="B1457" s="301" t="s">
        <v>85</v>
      </c>
      <c r="C1457" s="301" t="s">
        <v>69</v>
      </c>
      <c r="D1457" s="302" t="s">
        <v>11</v>
      </c>
      <c r="E1457" s="302" t="s">
        <v>228</v>
      </c>
      <c r="F1457" s="301" t="s">
        <v>78</v>
      </c>
      <c r="G1457" s="301" t="s">
        <v>77</v>
      </c>
      <c r="H1457" s="322">
        <v>707905432000</v>
      </c>
      <c r="I1457" s="322">
        <v>707905432000</v>
      </c>
      <c r="J1457" s="322">
        <v>421641027731</v>
      </c>
      <c r="K1457" s="364">
        <v>0.59561773179189281</v>
      </c>
      <c r="L1457" s="322">
        <v>108167174893</v>
      </c>
      <c r="M1457" s="364">
        <v>0.15279890505629007</v>
      </c>
    </row>
    <row r="1458" spans="1:13" x14ac:dyDescent="0.35">
      <c r="A1458" s="301">
        <v>2012</v>
      </c>
      <c r="B1458" s="301" t="s">
        <v>88</v>
      </c>
      <c r="C1458" s="301" t="s">
        <v>25</v>
      </c>
      <c r="D1458" s="302" t="s">
        <v>265</v>
      </c>
      <c r="E1458" s="302" t="s">
        <v>226</v>
      </c>
      <c r="F1458" s="301" t="s">
        <v>76</v>
      </c>
      <c r="G1458" s="301" t="s">
        <v>288</v>
      </c>
      <c r="H1458" s="322">
        <v>122042178000</v>
      </c>
      <c r="I1458" s="322">
        <v>122042178000</v>
      </c>
      <c r="J1458" s="322">
        <v>45078137291</v>
      </c>
      <c r="K1458" s="364">
        <v>0.36936523118261622</v>
      </c>
      <c r="L1458" s="322">
        <v>44515758564</v>
      </c>
      <c r="M1458" s="364">
        <v>0.36475716259341096</v>
      </c>
    </row>
    <row r="1459" spans="1:13" x14ac:dyDescent="0.35">
      <c r="A1459" s="301">
        <v>2012</v>
      </c>
      <c r="B1459" s="301" t="s">
        <v>88</v>
      </c>
      <c r="C1459" s="301" t="s">
        <v>26</v>
      </c>
      <c r="D1459" s="302" t="s">
        <v>265</v>
      </c>
      <c r="E1459" s="302" t="s">
        <v>226</v>
      </c>
      <c r="F1459" s="301" t="s">
        <v>76</v>
      </c>
      <c r="G1459" s="301" t="s">
        <v>288</v>
      </c>
      <c r="H1459" s="322">
        <v>253914202000</v>
      </c>
      <c r="I1459" s="322">
        <v>253914202000</v>
      </c>
      <c r="J1459" s="322">
        <v>93392632480</v>
      </c>
      <c r="K1459" s="364">
        <v>0.36781177163142692</v>
      </c>
      <c r="L1459" s="322">
        <v>72532195415</v>
      </c>
      <c r="M1459" s="364">
        <v>0.2856563155730848</v>
      </c>
    </row>
    <row r="1460" spans="1:13" x14ac:dyDescent="0.35">
      <c r="A1460" s="301">
        <v>2012</v>
      </c>
      <c r="B1460" s="301" t="s">
        <v>88</v>
      </c>
      <c r="C1460" s="301" t="s">
        <v>26</v>
      </c>
      <c r="D1460" s="302" t="s">
        <v>265</v>
      </c>
      <c r="E1460" s="302" t="s">
        <v>226</v>
      </c>
      <c r="F1460" s="301" t="s">
        <v>78</v>
      </c>
      <c r="G1460" s="301" t="s">
        <v>288</v>
      </c>
      <c r="H1460" s="322">
        <v>7568846000</v>
      </c>
      <c r="I1460" s="322">
        <v>7568846000</v>
      </c>
      <c r="J1460" s="322">
        <v>6871360454</v>
      </c>
      <c r="K1460" s="364">
        <v>0.90784783492754373</v>
      </c>
      <c r="L1460" s="322">
        <v>1527618753</v>
      </c>
      <c r="M1460" s="364">
        <v>0.20182981038324732</v>
      </c>
    </row>
    <row r="1461" spans="1:13" x14ac:dyDescent="0.35">
      <c r="A1461" s="301">
        <v>2012</v>
      </c>
      <c r="B1461" s="301" t="s">
        <v>88</v>
      </c>
      <c r="C1461" s="301" t="s">
        <v>27</v>
      </c>
      <c r="D1461" s="302" t="s">
        <v>13</v>
      </c>
      <c r="E1461" s="302" t="s">
        <v>226</v>
      </c>
      <c r="F1461" s="301" t="s">
        <v>76</v>
      </c>
      <c r="G1461" s="301" t="s">
        <v>288</v>
      </c>
      <c r="H1461" s="322">
        <v>153273896000</v>
      </c>
      <c r="I1461" s="322">
        <v>153273896000</v>
      </c>
      <c r="J1461" s="322">
        <v>57611259410</v>
      </c>
      <c r="K1461" s="364">
        <v>0.37587130563967658</v>
      </c>
      <c r="L1461" s="322">
        <v>37463925310</v>
      </c>
      <c r="M1461" s="364">
        <v>0.24442469518749624</v>
      </c>
    </row>
    <row r="1462" spans="1:13" x14ac:dyDescent="0.35">
      <c r="A1462" s="301">
        <v>2012</v>
      </c>
      <c r="B1462" s="301" t="s">
        <v>88</v>
      </c>
      <c r="C1462" s="301" t="s">
        <v>27</v>
      </c>
      <c r="D1462" s="302" t="s">
        <v>13</v>
      </c>
      <c r="E1462" s="302" t="s">
        <v>226</v>
      </c>
      <c r="F1462" s="301" t="s">
        <v>78</v>
      </c>
      <c r="G1462" s="301" t="s">
        <v>288</v>
      </c>
      <c r="H1462" s="322">
        <v>113197556000</v>
      </c>
      <c r="I1462" s="322">
        <v>113197556000</v>
      </c>
      <c r="J1462" s="322">
        <v>62565420718</v>
      </c>
      <c r="K1462" s="364">
        <v>0.55270999594726233</v>
      </c>
      <c r="L1462" s="322">
        <v>17441573846</v>
      </c>
      <c r="M1462" s="364">
        <v>0.15408083409504</v>
      </c>
    </row>
    <row r="1463" spans="1:13" x14ac:dyDescent="0.35">
      <c r="A1463" s="301">
        <v>2012</v>
      </c>
      <c r="B1463" s="301" t="s">
        <v>88</v>
      </c>
      <c r="C1463" s="301" t="s">
        <v>28</v>
      </c>
      <c r="D1463" s="302" t="s">
        <v>265</v>
      </c>
      <c r="E1463" s="302" t="s">
        <v>226</v>
      </c>
      <c r="F1463" s="301" t="s">
        <v>76</v>
      </c>
      <c r="G1463" s="301" t="s">
        <v>288</v>
      </c>
      <c r="H1463" s="322">
        <v>32180104000</v>
      </c>
      <c r="I1463" s="322">
        <v>32180104000</v>
      </c>
      <c r="J1463" s="322">
        <v>14907646106</v>
      </c>
      <c r="K1463" s="364">
        <v>0.46325661675922492</v>
      </c>
      <c r="L1463" s="322">
        <v>7540417499</v>
      </c>
      <c r="M1463" s="364">
        <v>0.23431923958356382</v>
      </c>
    </row>
    <row r="1464" spans="1:13" x14ac:dyDescent="0.35">
      <c r="A1464" s="301">
        <v>2012</v>
      </c>
      <c r="B1464" s="301" t="s">
        <v>88</v>
      </c>
      <c r="C1464" s="301" t="s">
        <v>28</v>
      </c>
      <c r="D1464" s="302" t="s">
        <v>265</v>
      </c>
      <c r="E1464" s="302" t="s">
        <v>226</v>
      </c>
      <c r="F1464" s="301" t="s">
        <v>78</v>
      </c>
      <c r="G1464" s="301" t="s">
        <v>288</v>
      </c>
      <c r="H1464" s="322">
        <v>3243791000</v>
      </c>
      <c r="I1464" s="322">
        <v>3243791000</v>
      </c>
      <c r="J1464" s="322">
        <v>2005697601</v>
      </c>
      <c r="K1464" s="364">
        <v>0.6183189980488879</v>
      </c>
      <c r="L1464" s="322">
        <v>397226834</v>
      </c>
      <c r="M1464" s="364">
        <v>0.12245759174990004</v>
      </c>
    </row>
    <row r="1465" spans="1:13" x14ac:dyDescent="0.35">
      <c r="A1465" s="301">
        <v>2012</v>
      </c>
      <c r="B1465" s="301" t="s">
        <v>88</v>
      </c>
      <c r="C1465" s="301" t="s">
        <v>29</v>
      </c>
      <c r="D1465" s="302" t="s">
        <v>14</v>
      </c>
      <c r="E1465" s="302" t="s">
        <v>226</v>
      </c>
      <c r="F1465" s="301" t="s">
        <v>76</v>
      </c>
      <c r="G1465" s="301" t="s">
        <v>288</v>
      </c>
      <c r="H1465" s="322">
        <v>192224706000</v>
      </c>
      <c r="I1465" s="322">
        <v>192224706000</v>
      </c>
      <c r="J1465" s="322">
        <v>69036057602</v>
      </c>
      <c r="K1465" s="364">
        <v>0.3591424798537603</v>
      </c>
      <c r="L1465" s="322">
        <v>54965396282</v>
      </c>
      <c r="M1465" s="364">
        <v>0.28594345350175748</v>
      </c>
    </row>
    <row r="1466" spans="1:13" x14ac:dyDescent="0.35">
      <c r="A1466" s="301">
        <v>2012</v>
      </c>
      <c r="B1466" s="301" t="s">
        <v>88</v>
      </c>
      <c r="C1466" s="301" t="s">
        <v>29</v>
      </c>
      <c r="D1466" s="302" t="s">
        <v>14</v>
      </c>
      <c r="E1466" s="302" t="s">
        <v>226</v>
      </c>
      <c r="F1466" s="301" t="s">
        <v>78</v>
      </c>
      <c r="G1466" s="301" t="s">
        <v>288</v>
      </c>
      <c r="H1466" s="322">
        <v>80867391000</v>
      </c>
      <c r="I1466" s="322">
        <v>80867391000</v>
      </c>
      <c r="J1466" s="322">
        <v>53158814116</v>
      </c>
      <c r="K1466" s="364">
        <v>0.65735784793650631</v>
      </c>
      <c r="L1466" s="322">
        <v>13109039117</v>
      </c>
      <c r="M1466" s="364">
        <v>0.1621053796208165</v>
      </c>
    </row>
    <row r="1467" spans="1:13" x14ac:dyDescent="0.35">
      <c r="A1467" s="301">
        <v>2012</v>
      </c>
      <c r="B1467" s="301" t="s">
        <v>88</v>
      </c>
      <c r="C1467" s="301" t="s">
        <v>30</v>
      </c>
      <c r="D1467" s="302" t="s">
        <v>16</v>
      </c>
      <c r="E1467" s="302" t="s">
        <v>226</v>
      </c>
      <c r="F1467" s="301" t="s">
        <v>76</v>
      </c>
      <c r="G1467" s="301" t="s">
        <v>288</v>
      </c>
      <c r="H1467" s="322">
        <v>838381365000</v>
      </c>
      <c r="I1467" s="322">
        <v>835708492363</v>
      </c>
      <c r="J1467" s="322">
        <v>268829157127</v>
      </c>
      <c r="K1467" s="364">
        <v>0.32167814445306708</v>
      </c>
      <c r="L1467" s="322">
        <v>190615466850</v>
      </c>
      <c r="M1467" s="364">
        <v>0.22808846456858056</v>
      </c>
    </row>
    <row r="1468" spans="1:13" x14ac:dyDescent="0.35">
      <c r="A1468" s="301">
        <v>2012</v>
      </c>
      <c r="B1468" s="301" t="s">
        <v>88</v>
      </c>
      <c r="C1468" s="301" t="s">
        <v>30</v>
      </c>
      <c r="D1468" s="302" t="s">
        <v>16</v>
      </c>
      <c r="E1468" s="302" t="s">
        <v>226</v>
      </c>
      <c r="F1468" s="301" t="s">
        <v>79</v>
      </c>
      <c r="G1468" s="301" t="s">
        <v>288</v>
      </c>
      <c r="H1468" s="322">
        <v>1833195412000</v>
      </c>
      <c r="I1468" s="322">
        <v>1833195412000</v>
      </c>
      <c r="J1468" s="322">
        <v>764740475976</v>
      </c>
      <c r="K1468" s="364">
        <v>0.41716255177710426</v>
      </c>
      <c r="L1468" s="322">
        <v>763604584159</v>
      </c>
      <c r="M1468" s="364">
        <v>0.41654292780817848</v>
      </c>
    </row>
    <row r="1469" spans="1:13" x14ac:dyDescent="0.35">
      <c r="A1469" s="301">
        <v>2012</v>
      </c>
      <c r="B1469" s="301" t="s">
        <v>88</v>
      </c>
      <c r="C1469" s="301" t="s">
        <v>30</v>
      </c>
      <c r="D1469" s="302" t="s">
        <v>16</v>
      </c>
      <c r="E1469" s="302" t="s">
        <v>226</v>
      </c>
      <c r="F1469" s="301" t="s">
        <v>78</v>
      </c>
      <c r="G1469" s="301" t="s">
        <v>288</v>
      </c>
      <c r="H1469" s="322">
        <v>55625752000</v>
      </c>
      <c r="I1469" s="322">
        <v>55625752000</v>
      </c>
      <c r="J1469" s="322">
        <v>27350234050</v>
      </c>
      <c r="K1469" s="364">
        <v>0.49168295378730342</v>
      </c>
      <c r="L1469" s="322">
        <v>23150539008</v>
      </c>
      <c r="M1469" s="364">
        <v>0.41618383888095573</v>
      </c>
    </row>
    <row r="1470" spans="1:13" x14ac:dyDescent="0.35">
      <c r="A1470" s="301">
        <v>2012</v>
      </c>
      <c r="B1470" s="301" t="s">
        <v>88</v>
      </c>
      <c r="C1470" s="301" t="s">
        <v>30</v>
      </c>
      <c r="D1470" s="302" t="s">
        <v>16</v>
      </c>
      <c r="E1470" s="302" t="s">
        <v>226</v>
      </c>
      <c r="F1470" s="301" t="s">
        <v>80</v>
      </c>
      <c r="G1470" s="301" t="s">
        <v>288</v>
      </c>
      <c r="H1470" s="322">
        <v>5924196675000</v>
      </c>
      <c r="I1470" s="322">
        <v>5924196675000</v>
      </c>
      <c r="J1470" s="322">
        <v>1270150254843</v>
      </c>
      <c r="K1470" s="364">
        <v>0.21440041992579525</v>
      </c>
      <c r="L1470" s="322">
        <v>585409949349</v>
      </c>
      <c r="M1470" s="364">
        <v>9.8816764780855285E-2</v>
      </c>
    </row>
    <row r="1471" spans="1:13" x14ac:dyDescent="0.35">
      <c r="A1471" s="301">
        <v>2012</v>
      </c>
      <c r="B1471" s="301" t="s">
        <v>88</v>
      </c>
      <c r="C1471" s="301" t="s">
        <v>31</v>
      </c>
      <c r="D1471" s="302" t="s">
        <v>11</v>
      </c>
      <c r="E1471" s="302" t="s">
        <v>226</v>
      </c>
      <c r="F1471" s="301" t="s">
        <v>76</v>
      </c>
      <c r="G1471" s="301" t="s">
        <v>288</v>
      </c>
      <c r="H1471" s="322">
        <v>166512612000</v>
      </c>
      <c r="I1471" s="322">
        <v>166512612000</v>
      </c>
      <c r="J1471" s="322">
        <v>77510109056</v>
      </c>
      <c r="K1471" s="364">
        <v>0.46549092062768194</v>
      </c>
      <c r="L1471" s="322">
        <v>54598682376</v>
      </c>
      <c r="M1471" s="364">
        <v>0.32789517694911902</v>
      </c>
    </row>
    <row r="1472" spans="1:13" x14ac:dyDescent="0.35">
      <c r="A1472" s="301">
        <v>2012</v>
      </c>
      <c r="B1472" s="301" t="s">
        <v>88</v>
      </c>
      <c r="C1472" s="301" t="s">
        <v>31</v>
      </c>
      <c r="D1472" s="302" t="s">
        <v>11</v>
      </c>
      <c r="E1472" s="302" t="s">
        <v>226</v>
      </c>
      <c r="F1472" s="301" t="s">
        <v>78</v>
      </c>
      <c r="G1472" s="301" t="s">
        <v>288</v>
      </c>
      <c r="H1472" s="322">
        <v>6930295145000</v>
      </c>
      <c r="I1472" s="322">
        <v>6930295145000</v>
      </c>
      <c r="J1472" s="322">
        <v>3216410057060</v>
      </c>
      <c r="K1472" s="364">
        <v>0.46410866922176369</v>
      </c>
      <c r="L1472" s="322">
        <v>2068477522552</v>
      </c>
      <c r="M1472" s="364">
        <v>0.29846889335504628</v>
      </c>
    </row>
    <row r="1473" spans="1:13" x14ac:dyDescent="0.35">
      <c r="A1473" s="301">
        <v>2012</v>
      </c>
      <c r="B1473" s="301" t="s">
        <v>88</v>
      </c>
      <c r="C1473" s="301" t="s">
        <v>32</v>
      </c>
      <c r="D1473" s="302" t="s">
        <v>18</v>
      </c>
      <c r="E1473" s="302" t="s">
        <v>226</v>
      </c>
      <c r="F1473" s="301" t="s">
        <v>76</v>
      </c>
      <c r="G1473" s="301" t="s">
        <v>288</v>
      </c>
      <c r="H1473" s="322">
        <v>167965124000</v>
      </c>
      <c r="I1473" s="322">
        <v>167965124000</v>
      </c>
      <c r="J1473" s="322">
        <v>58009563033</v>
      </c>
      <c r="K1473" s="364">
        <v>0.34536671453890633</v>
      </c>
      <c r="L1473" s="322">
        <v>49532774377</v>
      </c>
      <c r="M1473" s="364">
        <v>0.29489916238206687</v>
      </c>
    </row>
    <row r="1474" spans="1:13" x14ac:dyDescent="0.35">
      <c r="A1474" s="301">
        <v>2012</v>
      </c>
      <c r="B1474" s="301" t="s">
        <v>88</v>
      </c>
      <c r="C1474" s="301" t="s">
        <v>32</v>
      </c>
      <c r="D1474" s="302" t="s">
        <v>18</v>
      </c>
      <c r="E1474" s="302" t="s">
        <v>226</v>
      </c>
      <c r="F1474" s="301" t="s">
        <v>78</v>
      </c>
      <c r="G1474" s="301" t="s">
        <v>288</v>
      </c>
      <c r="H1474" s="322">
        <v>608759626000</v>
      </c>
      <c r="I1474" s="322">
        <v>608759626000</v>
      </c>
      <c r="J1474" s="322">
        <v>335016789186</v>
      </c>
      <c r="K1474" s="364">
        <v>0.55032688581420475</v>
      </c>
      <c r="L1474" s="322">
        <v>58834624029</v>
      </c>
      <c r="M1474" s="364">
        <v>9.6646724776389817E-2</v>
      </c>
    </row>
    <row r="1475" spans="1:13" x14ac:dyDescent="0.35">
      <c r="A1475" s="301">
        <v>2012</v>
      </c>
      <c r="B1475" s="301" t="s">
        <v>88</v>
      </c>
      <c r="C1475" s="301" t="s">
        <v>32</v>
      </c>
      <c r="D1475" s="302" t="s">
        <v>18</v>
      </c>
      <c r="E1475" s="302" t="s">
        <v>226</v>
      </c>
      <c r="F1475" s="301" t="s">
        <v>80</v>
      </c>
      <c r="G1475" s="301" t="s">
        <v>288</v>
      </c>
      <c r="H1475" s="322">
        <v>3091064000000</v>
      </c>
      <c r="I1475" s="322">
        <v>3091064000000</v>
      </c>
      <c r="J1475" s="322">
        <v>996160858960</v>
      </c>
      <c r="K1475" s="364">
        <v>0.32227118524883341</v>
      </c>
      <c r="L1475" s="322">
        <v>996160858960</v>
      </c>
      <c r="M1475" s="364">
        <v>0.32227118524883341</v>
      </c>
    </row>
    <row r="1476" spans="1:13" x14ac:dyDescent="0.35">
      <c r="A1476" s="301">
        <v>2012</v>
      </c>
      <c r="B1476" s="301" t="s">
        <v>88</v>
      </c>
      <c r="C1476" s="301" t="s">
        <v>33</v>
      </c>
      <c r="D1476" s="302" t="s">
        <v>21</v>
      </c>
      <c r="E1476" s="302" t="s">
        <v>226</v>
      </c>
      <c r="F1476" s="301" t="s">
        <v>76</v>
      </c>
      <c r="G1476" s="301" t="s">
        <v>288</v>
      </c>
      <c r="H1476" s="322">
        <v>105438400000</v>
      </c>
      <c r="I1476" s="322">
        <v>105438400000</v>
      </c>
      <c r="J1476" s="322">
        <v>31497893172</v>
      </c>
      <c r="K1476" s="364">
        <v>0.29873265500993945</v>
      </c>
      <c r="L1476" s="322">
        <v>30128858814</v>
      </c>
      <c r="M1476" s="364">
        <v>0.28574844472222644</v>
      </c>
    </row>
    <row r="1477" spans="1:13" x14ac:dyDescent="0.35">
      <c r="A1477" s="301">
        <v>2012</v>
      </c>
      <c r="B1477" s="301" t="s">
        <v>88</v>
      </c>
      <c r="C1477" s="301" t="s">
        <v>34</v>
      </c>
      <c r="D1477" s="302" t="s">
        <v>10</v>
      </c>
      <c r="E1477" s="302" t="s">
        <v>226</v>
      </c>
      <c r="F1477" s="301" t="s">
        <v>76</v>
      </c>
      <c r="G1477" s="301" t="s">
        <v>288</v>
      </c>
      <c r="H1477" s="322">
        <v>44992058000</v>
      </c>
      <c r="I1477" s="322">
        <v>44992058000</v>
      </c>
      <c r="J1477" s="322">
        <v>17739818061</v>
      </c>
      <c r="K1477" s="364">
        <v>0.39428776654315301</v>
      </c>
      <c r="L1477" s="322">
        <v>13596591067</v>
      </c>
      <c r="M1477" s="364">
        <v>0.30219980306302058</v>
      </c>
    </row>
    <row r="1478" spans="1:13" x14ac:dyDescent="0.35">
      <c r="A1478" s="301">
        <v>2012</v>
      </c>
      <c r="B1478" s="301" t="s">
        <v>88</v>
      </c>
      <c r="C1478" s="301" t="s">
        <v>34</v>
      </c>
      <c r="D1478" s="302" t="s">
        <v>10</v>
      </c>
      <c r="E1478" s="302" t="s">
        <v>226</v>
      </c>
      <c r="F1478" s="301" t="s">
        <v>78</v>
      </c>
      <c r="G1478" s="301" t="s">
        <v>288</v>
      </c>
      <c r="H1478" s="322">
        <v>178277524000</v>
      </c>
      <c r="I1478" s="322">
        <v>178277524000</v>
      </c>
      <c r="J1478" s="322">
        <v>64695308703</v>
      </c>
      <c r="K1478" s="364">
        <v>0.36289099854785956</v>
      </c>
      <c r="L1478" s="322">
        <v>14010200852</v>
      </c>
      <c r="M1478" s="364">
        <v>7.8586467534740953E-2</v>
      </c>
    </row>
    <row r="1479" spans="1:13" x14ac:dyDescent="0.35">
      <c r="A1479" s="301">
        <v>2012</v>
      </c>
      <c r="B1479" s="301" t="s">
        <v>88</v>
      </c>
      <c r="C1479" s="301" t="s">
        <v>34</v>
      </c>
      <c r="D1479" s="302" t="s">
        <v>10</v>
      </c>
      <c r="E1479" s="302" t="s">
        <v>226</v>
      </c>
      <c r="F1479" s="301" t="s">
        <v>80</v>
      </c>
      <c r="G1479" s="301" t="s">
        <v>288</v>
      </c>
      <c r="H1479" s="322">
        <v>0</v>
      </c>
      <c r="I1479" s="322">
        <v>0</v>
      </c>
      <c r="J1479" s="322">
        <v>0</v>
      </c>
      <c r="K1479" s="364">
        <v>0</v>
      </c>
      <c r="L1479" s="322">
        <v>0</v>
      </c>
      <c r="M1479" s="364">
        <v>0</v>
      </c>
    </row>
    <row r="1480" spans="1:13" x14ac:dyDescent="0.35">
      <c r="A1480" s="301">
        <v>2012</v>
      </c>
      <c r="B1480" s="301" t="s">
        <v>88</v>
      </c>
      <c r="C1480" s="301" t="s">
        <v>35</v>
      </c>
      <c r="D1480" s="302" t="s">
        <v>15</v>
      </c>
      <c r="E1480" s="302" t="s">
        <v>226</v>
      </c>
      <c r="F1480" s="301" t="s">
        <v>76</v>
      </c>
      <c r="G1480" s="301" t="s">
        <v>288</v>
      </c>
      <c r="H1480" s="322">
        <v>30922402000</v>
      </c>
      <c r="I1480" s="322">
        <v>30922402000</v>
      </c>
      <c r="J1480" s="322">
        <v>9540917867</v>
      </c>
      <c r="K1480" s="364">
        <v>0.30854387919153242</v>
      </c>
      <c r="L1480" s="322">
        <v>8260676819</v>
      </c>
      <c r="M1480" s="364">
        <v>0.26714214565220384</v>
      </c>
    </row>
    <row r="1481" spans="1:13" x14ac:dyDescent="0.35">
      <c r="A1481" s="301">
        <v>2012</v>
      </c>
      <c r="B1481" s="301" t="s">
        <v>88</v>
      </c>
      <c r="C1481" s="301" t="s">
        <v>35</v>
      </c>
      <c r="D1481" s="302" t="s">
        <v>15</v>
      </c>
      <c r="E1481" s="302" t="s">
        <v>226</v>
      </c>
      <c r="F1481" s="301" t="s">
        <v>78</v>
      </c>
      <c r="G1481" s="301" t="s">
        <v>288</v>
      </c>
      <c r="H1481" s="322">
        <v>551375905000</v>
      </c>
      <c r="I1481" s="322">
        <v>551375905000</v>
      </c>
      <c r="J1481" s="322">
        <v>297258464854</v>
      </c>
      <c r="K1481" s="364">
        <v>0.53912124588396726</v>
      </c>
      <c r="L1481" s="322">
        <v>236778719527</v>
      </c>
      <c r="M1481" s="364">
        <v>0.42943247497730247</v>
      </c>
    </row>
    <row r="1482" spans="1:13" x14ac:dyDescent="0.35">
      <c r="A1482" s="301">
        <v>2012</v>
      </c>
      <c r="B1482" s="301" t="s">
        <v>88</v>
      </c>
      <c r="C1482" s="301" t="s">
        <v>35</v>
      </c>
      <c r="D1482" s="302" t="s">
        <v>15</v>
      </c>
      <c r="E1482" s="302" t="s">
        <v>226</v>
      </c>
      <c r="F1482" s="301" t="s">
        <v>80</v>
      </c>
      <c r="G1482" s="301" t="s">
        <v>288</v>
      </c>
      <c r="H1482" s="322">
        <v>242027022000</v>
      </c>
      <c r="I1482" s="322">
        <v>242027022000</v>
      </c>
      <c r="J1482" s="322">
        <v>56205932650</v>
      </c>
      <c r="K1482" s="364">
        <v>0.23222998897205785</v>
      </c>
      <c r="L1482" s="322">
        <v>50102353274</v>
      </c>
      <c r="M1482" s="364">
        <v>0.20701140252843336</v>
      </c>
    </row>
    <row r="1483" spans="1:13" x14ac:dyDescent="0.35">
      <c r="A1483" s="301">
        <v>2012</v>
      </c>
      <c r="B1483" s="301" t="s">
        <v>88</v>
      </c>
      <c r="C1483" s="301" t="s">
        <v>36</v>
      </c>
      <c r="D1483" s="302" t="s">
        <v>9</v>
      </c>
      <c r="E1483" s="302" t="s">
        <v>226</v>
      </c>
      <c r="F1483" s="301" t="s">
        <v>76</v>
      </c>
      <c r="G1483" s="301" t="s">
        <v>288</v>
      </c>
      <c r="H1483" s="322">
        <v>38111160000</v>
      </c>
      <c r="I1483" s="322">
        <v>38111160000</v>
      </c>
      <c r="J1483" s="322">
        <v>13226754499</v>
      </c>
      <c r="K1483" s="364">
        <v>0.34705725301985035</v>
      </c>
      <c r="L1483" s="322">
        <v>10342402510</v>
      </c>
      <c r="M1483" s="364">
        <v>0.27137464485468299</v>
      </c>
    </row>
    <row r="1484" spans="1:13" x14ac:dyDescent="0.35">
      <c r="A1484" s="301">
        <v>2012</v>
      </c>
      <c r="B1484" s="301" t="s">
        <v>88</v>
      </c>
      <c r="C1484" s="301" t="s">
        <v>36</v>
      </c>
      <c r="D1484" s="302" t="s">
        <v>9</v>
      </c>
      <c r="E1484" s="302" t="s">
        <v>226</v>
      </c>
      <c r="F1484" s="301" t="s">
        <v>78</v>
      </c>
      <c r="G1484" s="301" t="s">
        <v>288</v>
      </c>
      <c r="H1484" s="322">
        <v>247844692000</v>
      </c>
      <c r="I1484" s="322">
        <v>254266680245</v>
      </c>
      <c r="J1484" s="322">
        <v>91019874109</v>
      </c>
      <c r="K1484" s="364">
        <v>0.3579701202741048</v>
      </c>
      <c r="L1484" s="322">
        <v>31289003986</v>
      </c>
      <c r="M1484" s="364">
        <v>0.12305585598494979</v>
      </c>
    </row>
    <row r="1485" spans="1:13" x14ac:dyDescent="0.35">
      <c r="A1485" s="301">
        <v>2012</v>
      </c>
      <c r="B1485" s="301" t="s">
        <v>88</v>
      </c>
      <c r="C1485" s="301" t="s">
        <v>37</v>
      </c>
      <c r="D1485" s="302" t="s">
        <v>20</v>
      </c>
      <c r="E1485" s="302" t="s">
        <v>226</v>
      </c>
      <c r="F1485" s="301" t="s">
        <v>76</v>
      </c>
      <c r="G1485" s="301" t="s">
        <v>288</v>
      </c>
      <c r="H1485" s="322">
        <v>131201709000</v>
      </c>
      <c r="I1485" s="322">
        <v>131201709000</v>
      </c>
      <c r="J1485" s="322">
        <v>46158405811</v>
      </c>
      <c r="K1485" s="364">
        <v>0.35181253478184493</v>
      </c>
      <c r="L1485" s="322">
        <v>38731345727</v>
      </c>
      <c r="M1485" s="364">
        <v>0.29520458248756498</v>
      </c>
    </row>
    <row r="1486" spans="1:13" x14ac:dyDescent="0.35">
      <c r="A1486" s="301">
        <v>2012</v>
      </c>
      <c r="B1486" s="301" t="s">
        <v>88</v>
      </c>
      <c r="C1486" s="301" t="s">
        <v>37</v>
      </c>
      <c r="D1486" s="302" t="s">
        <v>20</v>
      </c>
      <c r="E1486" s="302" t="s">
        <v>226</v>
      </c>
      <c r="F1486" s="301" t="s">
        <v>78</v>
      </c>
      <c r="G1486" s="301" t="s">
        <v>288</v>
      </c>
      <c r="H1486" s="322">
        <v>82062242000</v>
      </c>
      <c r="I1486" s="322">
        <v>82062242000</v>
      </c>
      <c r="J1486" s="322">
        <v>67864358949</v>
      </c>
      <c r="K1486" s="364">
        <v>0.82698641049802168</v>
      </c>
      <c r="L1486" s="322">
        <v>9603123907</v>
      </c>
      <c r="M1486" s="364">
        <v>0.11702244141708924</v>
      </c>
    </row>
    <row r="1487" spans="1:13" x14ac:dyDescent="0.35">
      <c r="A1487" s="301">
        <v>2012</v>
      </c>
      <c r="B1487" s="301" t="s">
        <v>88</v>
      </c>
      <c r="C1487" s="301" t="s">
        <v>37</v>
      </c>
      <c r="D1487" s="302" t="s">
        <v>20</v>
      </c>
      <c r="E1487" s="302" t="s">
        <v>226</v>
      </c>
      <c r="F1487" s="301" t="s">
        <v>80</v>
      </c>
      <c r="G1487" s="301" t="s">
        <v>288</v>
      </c>
      <c r="H1487" s="322">
        <v>0</v>
      </c>
      <c r="I1487" s="322">
        <v>0</v>
      </c>
      <c r="J1487" s="322">
        <v>0</v>
      </c>
      <c r="K1487" s="364">
        <v>0</v>
      </c>
      <c r="L1487" s="322">
        <v>0</v>
      </c>
      <c r="M1487" s="364">
        <v>0</v>
      </c>
    </row>
    <row r="1488" spans="1:13" x14ac:dyDescent="0.35">
      <c r="A1488" s="301">
        <v>2012</v>
      </c>
      <c r="B1488" s="301" t="s">
        <v>88</v>
      </c>
      <c r="C1488" s="301" t="s">
        <v>38</v>
      </c>
      <c r="D1488" s="302" t="s">
        <v>248</v>
      </c>
      <c r="E1488" s="302" t="s">
        <v>226</v>
      </c>
      <c r="F1488" s="301" t="s">
        <v>76</v>
      </c>
      <c r="G1488" s="301" t="s">
        <v>288</v>
      </c>
      <c r="H1488" s="322">
        <v>34284374000</v>
      </c>
      <c r="I1488" s="322">
        <v>34284374000</v>
      </c>
      <c r="J1488" s="322">
        <v>12940991370</v>
      </c>
      <c r="K1488" s="364">
        <v>0.37746033717868088</v>
      </c>
      <c r="L1488" s="322">
        <v>9754007285</v>
      </c>
      <c r="M1488" s="364">
        <v>0.28450300084230795</v>
      </c>
    </row>
    <row r="1489" spans="1:13" x14ac:dyDescent="0.35">
      <c r="A1489" s="301">
        <v>2012</v>
      </c>
      <c r="B1489" s="301" t="s">
        <v>88</v>
      </c>
      <c r="C1489" s="301" t="s">
        <v>38</v>
      </c>
      <c r="D1489" s="302" t="s">
        <v>248</v>
      </c>
      <c r="E1489" s="302" t="s">
        <v>226</v>
      </c>
      <c r="F1489" s="301" t="s">
        <v>78</v>
      </c>
      <c r="G1489" s="301" t="s">
        <v>288</v>
      </c>
      <c r="H1489" s="322">
        <v>107158461000</v>
      </c>
      <c r="I1489" s="322">
        <v>107158461000</v>
      </c>
      <c r="J1489" s="322">
        <v>77458763468</v>
      </c>
      <c r="K1489" s="364">
        <v>0.7228431870442783</v>
      </c>
      <c r="L1489" s="322">
        <v>20237884418</v>
      </c>
      <c r="M1489" s="364">
        <v>0.1888594165046846</v>
      </c>
    </row>
    <row r="1490" spans="1:13" x14ac:dyDescent="0.35">
      <c r="A1490" s="301">
        <v>2012</v>
      </c>
      <c r="B1490" s="301" t="s">
        <v>88</v>
      </c>
      <c r="C1490" s="301" t="s">
        <v>39</v>
      </c>
      <c r="D1490" s="302" t="s">
        <v>17</v>
      </c>
      <c r="E1490" s="302" t="s">
        <v>226</v>
      </c>
      <c r="F1490" s="301" t="s">
        <v>76</v>
      </c>
      <c r="G1490" s="301" t="s">
        <v>288</v>
      </c>
      <c r="H1490" s="322">
        <v>61276696000</v>
      </c>
      <c r="I1490" s="322">
        <v>61276696000</v>
      </c>
      <c r="J1490" s="322">
        <v>17073431560</v>
      </c>
      <c r="K1490" s="364">
        <v>0.27862846195232199</v>
      </c>
      <c r="L1490" s="322">
        <v>14755902094</v>
      </c>
      <c r="M1490" s="364">
        <v>0.24080773046249099</v>
      </c>
    </row>
    <row r="1491" spans="1:13" x14ac:dyDescent="0.35">
      <c r="A1491" s="301">
        <v>2012</v>
      </c>
      <c r="B1491" s="301" t="s">
        <v>88</v>
      </c>
      <c r="C1491" s="301" t="s">
        <v>39</v>
      </c>
      <c r="D1491" s="302" t="s">
        <v>17</v>
      </c>
      <c r="E1491" s="302" t="s">
        <v>226</v>
      </c>
      <c r="F1491" s="301" t="s">
        <v>78</v>
      </c>
      <c r="G1491" s="301" t="s">
        <v>288</v>
      </c>
      <c r="H1491" s="322">
        <v>2294704094000</v>
      </c>
      <c r="I1491" s="322">
        <v>2294704094000</v>
      </c>
      <c r="J1491" s="322">
        <v>1350269805995</v>
      </c>
      <c r="K1491" s="364">
        <v>0.58842872574532479</v>
      </c>
      <c r="L1491" s="322">
        <v>522806508385</v>
      </c>
      <c r="M1491" s="364">
        <v>0.22783177567512547</v>
      </c>
    </row>
    <row r="1492" spans="1:13" x14ac:dyDescent="0.35">
      <c r="A1492" s="301">
        <v>2012</v>
      </c>
      <c r="B1492" s="301" t="s">
        <v>88</v>
      </c>
      <c r="C1492" s="301" t="s">
        <v>40</v>
      </c>
      <c r="D1492" s="302" t="s">
        <v>13</v>
      </c>
      <c r="E1492" s="302" t="s">
        <v>226</v>
      </c>
      <c r="F1492" s="301" t="s">
        <v>76</v>
      </c>
      <c r="G1492" s="301" t="s">
        <v>288</v>
      </c>
      <c r="H1492" s="322">
        <v>20830879000</v>
      </c>
      <c r="I1492" s="322">
        <v>20830879000</v>
      </c>
      <c r="J1492" s="322">
        <v>9972124577</v>
      </c>
      <c r="K1492" s="364">
        <v>0.47871837655050464</v>
      </c>
      <c r="L1492" s="322">
        <v>9142370914</v>
      </c>
      <c r="M1492" s="364">
        <v>0.43888550809593779</v>
      </c>
    </row>
    <row r="1493" spans="1:13" x14ac:dyDescent="0.35">
      <c r="A1493" s="301">
        <v>2012</v>
      </c>
      <c r="B1493" s="301" t="s">
        <v>88</v>
      </c>
      <c r="C1493" s="301" t="s">
        <v>40</v>
      </c>
      <c r="D1493" s="302" t="s">
        <v>13</v>
      </c>
      <c r="E1493" s="302" t="s">
        <v>226</v>
      </c>
      <c r="F1493" s="301" t="s">
        <v>78</v>
      </c>
      <c r="G1493" s="301" t="s">
        <v>288</v>
      </c>
      <c r="H1493" s="322">
        <v>4716565000</v>
      </c>
      <c r="I1493" s="322">
        <v>4886565000</v>
      </c>
      <c r="J1493" s="322">
        <v>3255188848</v>
      </c>
      <c r="K1493" s="364">
        <v>0.66615073123963353</v>
      </c>
      <c r="L1493" s="322">
        <v>761716937</v>
      </c>
      <c r="M1493" s="364">
        <v>0.15587983317524681</v>
      </c>
    </row>
    <row r="1494" spans="1:13" x14ac:dyDescent="0.35">
      <c r="A1494" s="301">
        <v>2012</v>
      </c>
      <c r="B1494" s="301" t="s">
        <v>88</v>
      </c>
      <c r="C1494" s="301" t="s">
        <v>41</v>
      </c>
      <c r="D1494" s="302" t="s">
        <v>8</v>
      </c>
      <c r="E1494" s="302" t="s">
        <v>226</v>
      </c>
      <c r="F1494" s="301" t="s">
        <v>76</v>
      </c>
      <c r="G1494" s="301" t="s">
        <v>288</v>
      </c>
      <c r="H1494" s="322">
        <v>39580822000</v>
      </c>
      <c r="I1494" s="322">
        <v>39580822000</v>
      </c>
      <c r="J1494" s="322">
        <v>16447792906</v>
      </c>
      <c r="K1494" s="364">
        <v>0.41554955341756167</v>
      </c>
      <c r="L1494" s="322">
        <v>9672184213</v>
      </c>
      <c r="M1494" s="364">
        <v>0.24436542053118554</v>
      </c>
    </row>
    <row r="1495" spans="1:13" x14ac:dyDescent="0.35">
      <c r="A1495" s="301">
        <v>2012</v>
      </c>
      <c r="B1495" s="301" t="s">
        <v>88</v>
      </c>
      <c r="C1495" s="301" t="s">
        <v>41</v>
      </c>
      <c r="D1495" s="302" t="s">
        <v>8</v>
      </c>
      <c r="E1495" s="302" t="s">
        <v>226</v>
      </c>
      <c r="F1495" s="301" t="s">
        <v>78</v>
      </c>
      <c r="G1495" s="301" t="s">
        <v>288</v>
      </c>
      <c r="H1495" s="322">
        <v>199518678000</v>
      </c>
      <c r="I1495" s="322">
        <v>199518678000</v>
      </c>
      <c r="J1495" s="322">
        <v>106009427147</v>
      </c>
      <c r="K1495" s="364">
        <v>0.53132582979023146</v>
      </c>
      <c r="L1495" s="322">
        <v>19574825901</v>
      </c>
      <c r="M1495" s="364">
        <v>9.8110242595933803E-2</v>
      </c>
    </row>
    <row r="1496" spans="1:13" x14ac:dyDescent="0.35">
      <c r="A1496" s="301">
        <v>2012</v>
      </c>
      <c r="B1496" s="301" t="s">
        <v>88</v>
      </c>
      <c r="C1496" s="301" t="s">
        <v>42</v>
      </c>
      <c r="D1496" s="302" t="s">
        <v>14</v>
      </c>
      <c r="E1496" s="302" t="s">
        <v>226</v>
      </c>
      <c r="F1496" s="301" t="s">
        <v>76</v>
      </c>
      <c r="G1496" s="301" t="s">
        <v>288</v>
      </c>
      <c r="H1496" s="322">
        <v>17851899000</v>
      </c>
      <c r="I1496" s="322">
        <v>17851899000</v>
      </c>
      <c r="J1496" s="322">
        <v>5944627852</v>
      </c>
      <c r="K1496" s="364">
        <v>0.33299694626325188</v>
      </c>
      <c r="L1496" s="322">
        <v>5082218785</v>
      </c>
      <c r="M1496" s="364">
        <v>0.28468785225594206</v>
      </c>
    </row>
    <row r="1497" spans="1:13" x14ac:dyDescent="0.35">
      <c r="A1497" s="301">
        <v>2012</v>
      </c>
      <c r="B1497" s="301" t="s">
        <v>88</v>
      </c>
      <c r="C1497" s="301" t="s">
        <v>42</v>
      </c>
      <c r="D1497" s="302" t="s">
        <v>14</v>
      </c>
      <c r="E1497" s="302" t="s">
        <v>226</v>
      </c>
      <c r="F1497" s="301" t="s">
        <v>78</v>
      </c>
      <c r="G1497" s="301" t="s">
        <v>288</v>
      </c>
      <c r="H1497" s="322">
        <v>35502671000</v>
      </c>
      <c r="I1497" s="322">
        <v>35502671000</v>
      </c>
      <c r="J1497" s="322">
        <v>27262382983</v>
      </c>
      <c r="K1497" s="364">
        <v>0.76789667411220974</v>
      </c>
      <c r="L1497" s="322">
        <v>7593043541</v>
      </c>
      <c r="M1497" s="364">
        <v>0.21387245880739508</v>
      </c>
    </row>
    <row r="1498" spans="1:13" x14ac:dyDescent="0.35">
      <c r="A1498" s="301">
        <v>2012</v>
      </c>
      <c r="B1498" s="301" t="s">
        <v>88</v>
      </c>
      <c r="C1498" s="301" t="s">
        <v>43</v>
      </c>
      <c r="D1498" s="302" t="s">
        <v>22</v>
      </c>
      <c r="E1498" s="302" t="s">
        <v>226</v>
      </c>
      <c r="F1498" s="301" t="s">
        <v>76</v>
      </c>
      <c r="G1498" s="301" t="s">
        <v>288</v>
      </c>
      <c r="H1498" s="322">
        <v>126727014000</v>
      </c>
      <c r="I1498" s="322">
        <v>126727014000</v>
      </c>
      <c r="J1498" s="322">
        <v>41624198234</v>
      </c>
      <c r="K1498" s="364">
        <v>0.32845560642658239</v>
      </c>
      <c r="L1498" s="322">
        <v>37279847469</v>
      </c>
      <c r="M1498" s="364">
        <v>0.29417443284034139</v>
      </c>
    </row>
    <row r="1499" spans="1:13" x14ac:dyDescent="0.35">
      <c r="A1499" s="301">
        <v>2012</v>
      </c>
      <c r="B1499" s="301" t="s">
        <v>88</v>
      </c>
      <c r="C1499" s="301" t="s">
        <v>43</v>
      </c>
      <c r="D1499" s="302" t="s">
        <v>22</v>
      </c>
      <c r="E1499" s="302" t="s">
        <v>226</v>
      </c>
      <c r="F1499" s="301" t="s">
        <v>78</v>
      </c>
      <c r="G1499" s="301" t="s">
        <v>288</v>
      </c>
      <c r="H1499" s="322">
        <v>68127427000</v>
      </c>
      <c r="I1499" s="322">
        <v>68127427000</v>
      </c>
      <c r="J1499" s="322">
        <v>27737261343</v>
      </c>
      <c r="K1499" s="364">
        <v>0.40713795551092807</v>
      </c>
      <c r="L1499" s="322">
        <v>6090947120</v>
      </c>
      <c r="M1499" s="364">
        <v>8.9405212969513731E-2</v>
      </c>
    </row>
    <row r="1500" spans="1:13" x14ac:dyDescent="0.35">
      <c r="A1500" s="301">
        <v>2012</v>
      </c>
      <c r="B1500" s="301" t="s">
        <v>88</v>
      </c>
      <c r="C1500" s="301" t="s">
        <v>44</v>
      </c>
      <c r="D1500" s="302" t="s">
        <v>12</v>
      </c>
      <c r="E1500" s="302" t="s">
        <v>226</v>
      </c>
      <c r="F1500" s="301" t="s">
        <v>76</v>
      </c>
      <c r="G1500" s="301" t="s">
        <v>288</v>
      </c>
      <c r="H1500" s="322">
        <v>33557193000</v>
      </c>
      <c r="I1500" s="322">
        <v>36230065637</v>
      </c>
      <c r="J1500" s="322">
        <v>12184674853</v>
      </c>
      <c r="K1500" s="364">
        <v>0.33631390500591268</v>
      </c>
      <c r="L1500" s="322">
        <v>9116637367</v>
      </c>
      <c r="M1500" s="364">
        <v>0.25163182033238224</v>
      </c>
    </row>
    <row r="1501" spans="1:13" x14ac:dyDescent="0.35">
      <c r="A1501" s="301">
        <v>2012</v>
      </c>
      <c r="B1501" s="301" t="s">
        <v>88</v>
      </c>
      <c r="C1501" s="301" t="s">
        <v>44</v>
      </c>
      <c r="D1501" s="302" t="s">
        <v>12</v>
      </c>
      <c r="E1501" s="302" t="s">
        <v>226</v>
      </c>
      <c r="F1501" s="301" t="s">
        <v>78</v>
      </c>
      <c r="G1501" s="301" t="s">
        <v>288</v>
      </c>
      <c r="H1501" s="322">
        <v>10506982000</v>
      </c>
      <c r="I1501" s="322">
        <v>10506982000</v>
      </c>
      <c r="J1501" s="322">
        <v>7610743364</v>
      </c>
      <c r="K1501" s="364">
        <v>0.72435104238305537</v>
      </c>
      <c r="L1501" s="322">
        <v>2135449881</v>
      </c>
      <c r="M1501" s="364">
        <v>0.20324103353370168</v>
      </c>
    </row>
    <row r="1502" spans="1:13" x14ac:dyDescent="0.35">
      <c r="A1502" s="301">
        <v>2012</v>
      </c>
      <c r="B1502" s="301" t="s">
        <v>88</v>
      </c>
      <c r="C1502" s="301" t="s">
        <v>45</v>
      </c>
      <c r="D1502" s="302" t="s">
        <v>22</v>
      </c>
      <c r="E1502" s="302" t="s">
        <v>226</v>
      </c>
      <c r="F1502" s="301" t="s">
        <v>76</v>
      </c>
      <c r="G1502" s="301" t="s">
        <v>288</v>
      </c>
      <c r="H1502" s="322">
        <v>131657322000</v>
      </c>
      <c r="I1502" s="322">
        <v>131657322000</v>
      </c>
      <c r="J1502" s="322">
        <v>42695935515</v>
      </c>
      <c r="K1502" s="364">
        <v>0.32429594394301897</v>
      </c>
      <c r="L1502" s="322">
        <v>33857464542</v>
      </c>
      <c r="M1502" s="364">
        <v>0.25716355176964634</v>
      </c>
    </row>
    <row r="1503" spans="1:13" x14ac:dyDescent="0.35">
      <c r="A1503" s="301">
        <v>2012</v>
      </c>
      <c r="B1503" s="301" t="s">
        <v>88</v>
      </c>
      <c r="C1503" s="301" t="s">
        <v>45</v>
      </c>
      <c r="D1503" s="302" t="s">
        <v>22</v>
      </c>
      <c r="E1503" s="302" t="s">
        <v>226</v>
      </c>
      <c r="F1503" s="301" t="s">
        <v>78</v>
      </c>
      <c r="G1503" s="301" t="s">
        <v>288</v>
      </c>
      <c r="H1503" s="322">
        <v>719149683000</v>
      </c>
      <c r="I1503" s="322">
        <v>719149683000</v>
      </c>
      <c r="J1503" s="322">
        <v>193606351461</v>
      </c>
      <c r="K1503" s="364">
        <v>0.26921565292687477</v>
      </c>
      <c r="L1503" s="322">
        <v>32081676887</v>
      </c>
      <c r="M1503" s="364">
        <v>4.4610569461934951E-2</v>
      </c>
    </row>
    <row r="1504" spans="1:13" x14ac:dyDescent="0.35">
      <c r="A1504" s="301">
        <v>2012</v>
      </c>
      <c r="B1504" s="301" t="s">
        <v>88</v>
      </c>
      <c r="C1504" s="301" t="s">
        <v>46</v>
      </c>
      <c r="D1504" s="302" t="s">
        <v>10</v>
      </c>
      <c r="E1504" s="302" t="s">
        <v>228</v>
      </c>
      <c r="F1504" s="301" t="s">
        <v>76</v>
      </c>
      <c r="G1504" s="301" t="s">
        <v>288</v>
      </c>
      <c r="H1504" s="322">
        <v>22546246000</v>
      </c>
      <c r="I1504" s="322">
        <v>22546246000</v>
      </c>
      <c r="J1504" s="322">
        <v>9636547980</v>
      </c>
      <c r="K1504" s="364">
        <v>0.4274125271231406</v>
      </c>
      <c r="L1504" s="322">
        <v>6066595463</v>
      </c>
      <c r="M1504" s="364">
        <v>0.26907341749930341</v>
      </c>
    </row>
    <row r="1505" spans="1:13" x14ac:dyDescent="0.35">
      <c r="A1505" s="301">
        <v>2012</v>
      </c>
      <c r="B1505" s="301" t="s">
        <v>88</v>
      </c>
      <c r="C1505" s="301" t="s">
        <v>46</v>
      </c>
      <c r="D1505" s="302" t="s">
        <v>10</v>
      </c>
      <c r="E1505" s="302" t="s">
        <v>228</v>
      </c>
      <c r="F1505" s="301" t="s">
        <v>78</v>
      </c>
      <c r="G1505" s="301" t="s">
        <v>288</v>
      </c>
      <c r="H1505" s="322">
        <v>67302643000</v>
      </c>
      <c r="I1505" s="322">
        <v>67302643000</v>
      </c>
      <c r="J1505" s="322">
        <v>30546331598</v>
      </c>
      <c r="K1505" s="364">
        <v>0.45386526050693138</v>
      </c>
      <c r="L1505" s="322">
        <v>10049588174</v>
      </c>
      <c r="M1505" s="364">
        <v>0.14931936883964572</v>
      </c>
    </row>
    <row r="1506" spans="1:13" x14ac:dyDescent="0.35">
      <c r="A1506" s="301">
        <v>2012</v>
      </c>
      <c r="B1506" s="301" t="s">
        <v>88</v>
      </c>
      <c r="C1506" s="301" t="s">
        <v>47</v>
      </c>
      <c r="D1506" s="302" t="s">
        <v>21</v>
      </c>
      <c r="E1506" s="302" t="s">
        <v>228</v>
      </c>
      <c r="F1506" s="301" t="s">
        <v>76</v>
      </c>
      <c r="G1506" s="301" t="s">
        <v>288</v>
      </c>
      <c r="H1506" s="322">
        <v>31244029000</v>
      </c>
      <c r="I1506" s="322">
        <v>31244029000</v>
      </c>
      <c r="J1506" s="322">
        <v>10402227273</v>
      </c>
      <c r="K1506" s="364">
        <v>0.33293488727078058</v>
      </c>
      <c r="L1506" s="322">
        <v>5211966346</v>
      </c>
      <c r="M1506" s="364">
        <v>0.16681479670883675</v>
      </c>
    </row>
    <row r="1507" spans="1:13" x14ac:dyDescent="0.35">
      <c r="A1507" s="301">
        <v>2012</v>
      </c>
      <c r="B1507" s="301" t="s">
        <v>88</v>
      </c>
      <c r="C1507" s="301" t="s">
        <v>47</v>
      </c>
      <c r="D1507" s="302" t="s">
        <v>21</v>
      </c>
      <c r="E1507" s="302" t="s">
        <v>228</v>
      </c>
      <c r="F1507" s="301" t="s">
        <v>78</v>
      </c>
      <c r="G1507" s="301" t="s">
        <v>288</v>
      </c>
      <c r="H1507" s="322">
        <v>4552632071000</v>
      </c>
      <c r="I1507" s="322">
        <v>4552632071000</v>
      </c>
      <c r="J1507" s="322">
        <v>1879382491655</v>
      </c>
      <c r="K1507" s="364">
        <v>0.41281229459032204</v>
      </c>
      <c r="L1507" s="322">
        <v>1556327146323</v>
      </c>
      <c r="M1507" s="364">
        <v>0.3418521686030182</v>
      </c>
    </row>
    <row r="1508" spans="1:13" x14ac:dyDescent="0.35">
      <c r="A1508" s="301">
        <v>2012</v>
      </c>
      <c r="B1508" s="301" t="s">
        <v>88</v>
      </c>
      <c r="C1508" s="301" t="s">
        <v>47</v>
      </c>
      <c r="D1508" s="302" t="s">
        <v>21</v>
      </c>
      <c r="E1508" s="302" t="s">
        <v>228</v>
      </c>
      <c r="F1508" s="301" t="s">
        <v>80</v>
      </c>
      <c r="G1508" s="301" t="s">
        <v>288</v>
      </c>
      <c r="H1508" s="322">
        <v>4338235000</v>
      </c>
      <c r="I1508" s="322">
        <v>4338235000</v>
      </c>
      <c r="J1508" s="322">
        <v>1607941827</v>
      </c>
      <c r="K1508" s="364">
        <v>0.3706442428775758</v>
      </c>
      <c r="L1508" s="322">
        <v>1607941827</v>
      </c>
      <c r="M1508" s="364">
        <v>0.3706442428775758</v>
      </c>
    </row>
    <row r="1509" spans="1:13" x14ac:dyDescent="0.35">
      <c r="A1509" s="301">
        <v>2012</v>
      </c>
      <c r="B1509" s="301" t="s">
        <v>88</v>
      </c>
      <c r="C1509" s="301" t="s">
        <v>48</v>
      </c>
      <c r="D1509" s="302" t="s">
        <v>8</v>
      </c>
      <c r="E1509" s="302" t="s">
        <v>228</v>
      </c>
      <c r="F1509" s="301" t="s">
        <v>76</v>
      </c>
      <c r="G1509" s="301" t="s">
        <v>288</v>
      </c>
      <c r="H1509" s="322">
        <v>29279665000</v>
      </c>
      <c r="I1509" s="322">
        <v>29279665000</v>
      </c>
      <c r="J1509" s="322">
        <v>9536677369</v>
      </c>
      <c r="K1509" s="364">
        <v>0.32570992082730454</v>
      </c>
      <c r="L1509" s="322">
        <v>8949116767</v>
      </c>
      <c r="M1509" s="364">
        <v>0.30564273078260973</v>
      </c>
    </row>
    <row r="1510" spans="1:13" x14ac:dyDescent="0.35">
      <c r="A1510" s="301">
        <v>2012</v>
      </c>
      <c r="B1510" s="301" t="s">
        <v>88</v>
      </c>
      <c r="C1510" s="301" t="s">
        <v>48</v>
      </c>
      <c r="D1510" s="302" t="s">
        <v>8</v>
      </c>
      <c r="E1510" s="302" t="s">
        <v>228</v>
      </c>
      <c r="F1510" s="301" t="s">
        <v>78</v>
      </c>
      <c r="G1510" s="301" t="s">
        <v>288</v>
      </c>
      <c r="H1510" s="322">
        <v>32918518000</v>
      </c>
      <c r="I1510" s="322">
        <v>32918518000</v>
      </c>
      <c r="J1510" s="322">
        <v>15344465635</v>
      </c>
      <c r="K1510" s="364">
        <v>0.46613476448119567</v>
      </c>
      <c r="L1510" s="322">
        <v>1607309917</v>
      </c>
      <c r="M1510" s="364">
        <v>4.8826922190118034E-2</v>
      </c>
    </row>
    <row r="1511" spans="1:13" x14ac:dyDescent="0.35">
      <c r="A1511" s="301">
        <v>2012</v>
      </c>
      <c r="B1511" s="301" t="s">
        <v>88</v>
      </c>
      <c r="C1511" s="301" t="s">
        <v>49</v>
      </c>
      <c r="D1511" s="302" t="s">
        <v>18</v>
      </c>
      <c r="E1511" s="302" t="s">
        <v>228</v>
      </c>
      <c r="F1511" s="301" t="s">
        <v>76</v>
      </c>
      <c r="G1511" s="301" t="s">
        <v>288</v>
      </c>
      <c r="H1511" s="322">
        <v>124077407000</v>
      </c>
      <c r="I1511" s="322">
        <v>124077407000</v>
      </c>
      <c r="J1511" s="322">
        <v>37591426493</v>
      </c>
      <c r="K1511" s="364">
        <v>0.30296753778066943</v>
      </c>
      <c r="L1511" s="322">
        <v>30807893760</v>
      </c>
      <c r="M1511" s="364">
        <v>0.24829575750241137</v>
      </c>
    </row>
    <row r="1512" spans="1:13" x14ac:dyDescent="0.35">
      <c r="A1512" s="301">
        <v>2012</v>
      </c>
      <c r="B1512" s="301" t="s">
        <v>88</v>
      </c>
      <c r="C1512" s="301" t="s">
        <v>49</v>
      </c>
      <c r="D1512" s="302" t="s">
        <v>18</v>
      </c>
      <c r="E1512" s="302" t="s">
        <v>228</v>
      </c>
      <c r="F1512" s="301" t="s">
        <v>79</v>
      </c>
      <c r="G1512" s="301" t="s">
        <v>288</v>
      </c>
      <c r="H1512" s="322">
        <v>0</v>
      </c>
      <c r="I1512" s="322">
        <v>0</v>
      </c>
      <c r="J1512" s="322">
        <v>0</v>
      </c>
      <c r="K1512" s="364">
        <v>0</v>
      </c>
      <c r="L1512" s="322">
        <v>0</v>
      </c>
      <c r="M1512" s="364">
        <v>0</v>
      </c>
    </row>
    <row r="1513" spans="1:13" x14ac:dyDescent="0.35">
      <c r="A1513" s="301">
        <v>2012</v>
      </c>
      <c r="B1513" s="301" t="s">
        <v>88</v>
      </c>
      <c r="C1513" s="301" t="s">
        <v>49</v>
      </c>
      <c r="D1513" s="302" t="s">
        <v>18</v>
      </c>
      <c r="E1513" s="302" t="s">
        <v>228</v>
      </c>
      <c r="F1513" s="301" t="s">
        <v>78</v>
      </c>
      <c r="G1513" s="301" t="s">
        <v>288</v>
      </c>
      <c r="H1513" s="322">
        <v>2641214597000</v>
      </c>
      <c r="I1513" s="322">
        <v>2641214597000</v>
      </c>
      <c r="J1513" s="322">
        <v>528037152322</v>
      </c>
      <c r="K1513" s="364">
        <v>0.19992209376768033</v>
      </c>
      <c r="L1513" s="322">
        <v>190231482719</v>
      </c>
      <c r="M1513" s="364">
        <v>7.2024243291352666E-2</v>
      </c>
    </row>
    <row r="1514" spans="1:13" x14ac:dyDescent="0.35">
      <c r="A1514" s="301">
        <v>2012</v>
      </c>
      <c r="B1514" s="301" t="s">
        <v>88</v>
      </c>
      <c r="C1514" s="301" t="s">
        <v>49</v>
      </c>
      <c r="D1514" s="302" t="s">
        <v>18</v>
      </c>
      <c r="E1514" s="302" t="s">
        <v>228</v>
      </c>
      <c r="F1514" s="301" t="s">
        <v>80</v>
      </c>
      <c r="G1514" s="301" t="s">
        <v>288</v>
      </c>
      <c r="H1514" s="322">
        <v>335023000</v>
      </c>
      <c r="I1514" s="322">
        <v>335023000</v>
      </c>
      <c r="J1514" s="322">
        <v>0</v>
      </c>
      <c r="K1514" s="364">
        <v>0</v>
      </c>
      <c r="L1514" s="322">
        <v>0</v>
      </c>
      <c r="M1514" s="364">
        <v>0</v>
      </c>
    </row>
    <row r="1515" spans="1:13" x14ac:dyDescent="0.35">
      <c r="A1515" s="301">
        <v>2012</v>
      </c>
      <c r="B1515" s="301" t="s">
        <v>88</v>
      </c>
      <c r="C1515" s="301" t="s">
        <v>50</v>
      </c>
      <c r="D1515" s="302" t="s">
        <v>16</v>
      </c>
      <c r="E1515" s="302" t="s">
        <v>228</v>
      </c>
      <c r="F1515" s="301" t="s">
        <v>76</v>
      </c>
      <c r="G1515" s="301" t="s">
        <v>288</v>
      </c>
      <c r="H1515" s="322">
        <v>715072128000</v>
      </c>
      <c r="I1515" s="322">
        <v>715072128000</v>
      </c>
      <c r="J1515" s="322">
        <v>183689317254</v>
      </c>
      <c r="K1515" s="364">
        <v>0.25688222217213869</v>
      </c>
      <c r="L1515" s="322">
        <v>173821889372</v>
      </c>
      <c r="M1515" s="364">
        <v>0.24308301577655675</v>
      </c>
    </row>
    <row r="1516" spans="1:13" x14ac:dyDescent="0.35">
      <c r="A1516" s="301">
        <v>2012</v>
      </c>
      <c r="B1516" s="301" t="s">
        <v>88</v>
      </c>
      <c r="C1516" s="301" t="s">
        <v>50</v>
      </c>
      <c r="D1516" s="302" t="s">
        <v>16</v>
      </c>
      <c r="E1516" s="302" t="s">
        <v>228</v>
      </c>
      <c r="F1516" s="301" t="s">
        <v>79</v>
      </c>
      <c r="G1516" s="301" t="s">
        <v>288</v>
      </c>
      <c r="H1516" s="322">
        <v>179939404000</v>
      </c>
      <c r="I1516" s="322">
        <v>179939404000</v>
      </c>
      <c r="J1516" s="322">
        <v>64062633000</v>
      </c>
      <c r="K1516" s="364">
        <v>0.35602336995625483</v>
      </c>
      <c r="L1516" s="322">
        <v>64062633000</v>
      </c>
      <c r="M1516" s="364">
        <v>0.35602336995625483</v>
      </c>
    </row>
    <row r="1517" spans="1:13" x14ac:dyDescent="0.35">
      <c r="A1517" s="301">
        <v>2012</v>
      </c>
      <c r="B1517" s="301" t="s">
        <v>88</v>
      </c>
      <c r="C1517" s="301" t="s">
        <v>50</v>
      </c>
      <c r="D1517" s="302" t="s">
        <v>16</v>
      </c>
      <c r="E1517" s="302" t="s">
        <v>228</v>
      </c>
      <c r="F1517" s="301" t="s">
        <v>78</v>
      </c>
      <c r="G1517" s="301" t="s">
        <v>288</v>
      </c>
      <c r="H1517" s="322">
        <v>5867593000</v>
      </c>
      <c r="I1517" s="322">
        <v>5867593000</v>
      </c>
      <c r="J1517" s="322">
        <v>388257919</v>
      </c>
      <c r="K1517" s="364">
        <v>6.6169879028760176E-2</v>
      </c>
      <c r="L1517" s="322">
        <v>105546167</v>
      </c>
      <c r="M1517" s="364">
        <v>1.7987983658716615E-2</v>
      </c>
    </row>
    <row r="1518" spans="1:13" x14ac:dyDescent="0.35">
      <c r="A1518" s="301">
        <v>2012</v>
      </c>
      <c r="B1518" s="301" t="s">
        <v>88</v>
      </c>
      <c r="C1518" s="301" t="s">
        <v>51</v>
      </c>
      <c r="D1518" s="302" t="s">
        <v>15</v>
      </c>
      <c r="E1518" s="302" t="s">
        <v>228</v>
      </c>
      <c r="F1518" s="301" t="s">
        <v>76</v>
      </c>
      <c r="G1518" s="301" t="s">
        <v>288</v>
      </c>
      <c r="H1518" s="322">
        <v>16208311000</v>
      </c>
      <c r="I1518" s="322">
        <v>16208311000</v>
      </c>
      <c r="J1518" s="322">
        <v>7734678553</v>
      </c>
      <c r="K1518" s="364">
        <v>0.47720447571619273</v>
      </c>
      <c r="L1518" s="322">
        <v>5847428397</v>
      </c>
      <c r="M1518" s="364">
        <v>0.36076728765878197</v>
      </c>
    </row>
    <row r="1519" spans="1:13" x14ac:dyDescent="0.35">
      <c r="A1519" s="301">
        <v>2012</v>
      </c>
      <c r="B1519" s="301" t="s">
        <v>88</v>
      </c>
      <c r="C1519" s="301" t="s">
        <v>51</v>
      </c>
      <c r="D1519" s="302" t="s">
        <v>15</v>
      </c>
      <c r="E1519" s="302" t="s">
        <v>228</v>
      </c>
      <c r="F1519" s="301" t="s">
        <v>78</v>
      </c>
      <c r="G1519" s="301" t="s">
        <v>288</v>
      </c>
      <c r="H1519" s="322">
        <v>100061651000</v>
      </c>
      <c r="I1519" s="322">
        <v>100061651000</v>
      </c>
      <c r="J1519" s="322">
        <v>47711783532</v>
      </c>
      <c r="K1519" s="364">
        <v>0.47682386863674675</v>
      </c>
      <c r="L1519" s="322">
        <v>13579989324</v>
      </c>
      <c r="M1519" s="364">
        <v>0.13571622283146217</v>
      </c>
    </row>
    <row r="1520" spans="1:13" x14ac:dyDescent="0.35">
      <c r="A1520" s="301">
        <v>2012</v>
      </c>
      <c r="B1520" s="301" t="s">
        <v>88</v>
      </c>
      <c r="C1520" s="301" t="s">
        <v>52</v>
      </c>
      <c r="D1520" s="302" t="s">
        <v>9</v>
      </c>
      <c r="E1520" s="302" t="s">
        <v>228</v>
      </c>
      <c r="F1520" s="301" t="s">
        <v>76</v>
      </c>
      <c r="G1520" s="301" t="s">
        <v>288</v>
      </c>
      <c r="H1520" s="322">
        <v>52614305000</v>
      </c>
      <c r="I1520" s="322">
        <v>52614305000</v>
      </c>
      <c r="J1520" s="322">
        <v>18121638405</v>
      </c>
      <c r="K1520" s="364">
        <v>0.34442417143018422</v>
      </c>
      <c r="L1520" s="322">
        <v>14796669327</v>
      </c>
      <c r="M1520" s="364">
        <v>0.28122901798284705</v>
      </c>
    </row>
    <row r="1521" spans="1:13" x14ac:dyDescent="0.35">
      <c r="A1521" s="301">
        <v>2012</v>
      </c>
      <c r="B1521" s="301" t="s">
        <v>88</v>
      </c>
      <c r="C1521" s="301" t="s">
        <v>52</v>
      </c>
      <c r="D1521" s="302" t="s">
        <v>9</v>
      </c>
      <c r="E1521" s="302" t="s">
        <v>228</v>
      </c>
      <c r="F1521" s="301" t="s">
        <v>79</v>
      </c>
      <c r="G1521" s="301" t="s">
        <v>288</v>
      </c>
      <c r="H1521" s="322">
        <v>0</v>
      </c>
      <c r="I1521" s="322">
        <v>0</v>
      </c>
      <c r="J1521" s="322">
        <v>0</v>
      </c>
      <c r="K1521" s="364">
        <v>0</v>
      </c>
      <c r="L1521" s="322">
        <v>0</v>
      </c>
      <c r="M1521" s="364">
        <v>0</v>
      </c>
    </row>
    <row r="1522" spans="1:13" x14ac:dyDescent="0.35">
      <c r="A1522" s="301">
        <v>2012</v>
      </c>
      <c r="B1522" s="301" t="s">
        <v>88</v>
      </c>
      <c r="C1522" s="301" t="s">
        <v>52</v>
      </c>
      <c r="D1522" s="302" t="s">
        <v>9</v>
      </c>
      <c r="E1522" s="302" t="s">
        <v>228</v>
      </c>
      <c r="F1522" s="301" t="s">
        <v>78</v>
      </c>
      <c r="G1522" s="301" t="s">
        <v>288</v>
      </c>
      <c r="H1522" s="322">
        <v>556552598000</v>
      </c>
      <c r="I1522" s="322">
        <v>556552598000</v>
      </c>
      <c r="J1522" s="322">
        <v>210149493241</v>
      </c>
      <c r="K1522" s="364">
        <v>0.37759143339943585</v>
      </c>
      <c r="L1522" s="322">
        <v>52718447905</v>
      </c>
      <c r="M1522" s="364">
        <v>9.4723208721774754E-2</v>
      </c>
    </row>
    <row r="1523" spans="1:13" x14ac:dyDescent="0.35">
      <c r="A1523" s="301">
        <v>2012</v>
      </c>
      <c r="B1523" s="301" t="s">
        <v>88</v>
      </c>
      <c r="C1523" s="301" t="s">
        <v>53</v>
      </c>
      <c r="D1523" s="302" t="s">
        <v>9</v>
      </c>
      <c r="E1523" s="302" t="s">
        <v>228</v>
      </c>
      <c r="F1523" s="301" t="s">
        <v>76</v>
      </c>
      <c r="G1523" s="301" t="s">
        <v>288</v>
      </c>
      <c r="H1523" s="322">
        <v>17162763000</v>
      </c>
      <c r="I1523" s="322">
        <v>17162763000</v>
      </c>
      <c r="J1523" s="322">
        <v>6109122044</v>
      </c>
      <c r="K1523" s="364">
        <v>0.35595212985228541</v>
      </c>
      <c r="L1523" s="322">
        <v>5491757354</v>
      </c>
      <c r="M1523" s="364">
        <v>0.31998095842726487</v>
      </c>
    </row>
    <row r="1524" spans="1:13" x14ac:dyDescent="0.35">
      <c r="A1524" s="301">
        <v>2012</v>
      </c>
      <c r="B1524" s="301" t="s">
        <v>88</v>
      </c>
      <c r="C1524" s="301" t="s">
        <v>53</v>
      </c>
      <c r="D1524" s="302" t="s">
        <v>9</v>
      </c>
      <c r="E1524" s="302" t="s">
        <v>228</v>
      </c>
      <c r="F1524" s="301" t="s">
        <v>78</v>
      </c>
      <c r="G1524" s="301" t="s">
        <v>288</v>
      </c>
      <c r="H1524" s="322">
        <v>30378487000</v>
      </c>
      <c r="I1524" s="322">
        <v>30662273296</v>
      </c>
      <c r="J1524" s="322">
        <v>17628968367</v>
      </c>
      <c r="K1524" s="364">
        <v>0.5749400312500561</v>
      </c>
      <c r="L1524" s="322">
        <v>5045423949</v>
      </c>
      <c r="M1524" s="364">
        <v>0.16454826751734006</v>
      </c>
    </row>
    <row r="1525" spans="1:13" x14ac:dyDescent="0.35">
      <c r="A1525" s="301">
        <v>2012</v>
      </c>
      <c r="B1525" s="301" t="s">
        <v>88</v>
      </c>
      <c r="C1525" s="301" t="s">
        <v>54</v>
      </c>
      <c r="D1525" s="302" t="s">
        <v>17</v>
      </c>
      <c r="E1525" s="302" t="s">
        <v>228</v>
      </c>
      <c r="F1525" s="301" t="s">
        <v>76</v>
      </c>
      <c r="G1525" s="301" t="s">
        <v>288</v>
      </c>
      <c r="H1525" s="322">
        <v>31964803000</v>
      </c>
      <c r="I1525" s="322">
        <v>31964803000</v>
      </c>
      <c r="J1525" s="322">
        <v>9798690596</v>
      </c>
      <c r="K1525" s="364">
        <v>0.30654625326488011</v>
      </c>
      <c r="L1525" s="322">
        <v>9240837968</v>
      </c>
      <c r="M1525" s="364">
        <v>0.2890941629766966</v>
      </c>
    </row>
    <row r="1526" spans="1:13" x14ac:dyDescent="0.35">
      <c r="A1526" s="301">
        <v>2012</v>
      </c>
      <c r="B1526" s="301" t="s">
        <v>88</v>
      </c>
      <c r="C1526" s="301" t="s">
        <v>54</v>
      </c>
      <c r="D1526" s="302" t="s">
        <v>17</v>
      </c>
      <c r="E1526" s="302" t="s">
        <v>228</v>
      </c>
      <c r="F1526" s="301" t="s">
        <v>78</v>
      </c>
      <c r="G1526" s="301" t="s">
        <v>288</v>
      </c>
      <c r="H1526" s="322">
        <v>90031754000</v>
      </c>
      <c r="I1526" s="322">
        <v>90031754000</v>
      </c>
      <c r="J1526" s="322">
        <v>45772350541</v>
      </c>
      <c r="K1526" s="364">
        <v>0.50840229704954987</v>
      </c>
      <c r="L1526" s="322">
        <v>20319110648</v>
      </c>
      <c r="M1526" s="364">
        <v>0.22568826825255453</v>
      </c>
    </row>
    <row r="1527" spans="1:13" x14ac:dyDescent="0.35">
      <c r="A1527" s="301">
        <v>2012</v>
      </c>
      <c r="B1527" s="301" t="s">
        <v>88</v>
      </c>
      <c r="C1527" s="301" t="s">
        <v>55</v>
      </c>
      <c r="D1527" s="302" t="s">
        <v>9</v>
      </c>
      <c r="E1527" s="302" t="s">
        <v>228</v>
      </c>
      <c r="F1527" s="301" t="s">
        <v>76</v>
      </c>
      <c r="G1527" s="301" t="s">
        <v>288</v>
      </c>
      <c r="H1527" s="322">
        <v>8472141000</v>
      </c>
      <c r="I1527" s="322">
        <v>8472141000</v>
      </c>
      <c r="J1527" s="322">
        <v>7458346154</v>
      </c>
      <c r="K1527" s="364">
        <v>0.88033782180915077</v>
      </c>
      <c r="L1527" s="322">
        <v>2441557284</v>
      </c>
      <c r="M1527" s="364">
        <v>0.28818657338210024</v>
      </c>
    </row>
    <row r="1528" spans="1:13" x14ac:dyDescent="0.35">
      <c r="A1528" s="301">
        <v>2012</v>
      </c>
      <c r="B1528" s="301" t="s">
        <v>88</v>
      </c>
      <c r="C1528" s="301" t="s">
        <v>55</v>
      </c>
      <c r="D1528" s="302" t="s">
        <v>9</v>
      </c>
      <c r="E1528" s="302" t="s">
        <v>228</v>
      </c>
      <c r="F1528" s="301" t="s">
        <v>78</v>
      </c>
      <c r="G1528" s="301" t="s">
        <v>288</v>
      </c>
      <c r="H1528" s="322">
        <v>40397037000</v>
      </c>
      <c r="I1528" s="322">
        <v>45020977057</v>
      </c>
      <c r="J1528" s="322">
        <v>28513772261</v>
      </c>
      <c r="K1528" s="364">
        <v>0.63334414588335974</v>
      </c>
      <c r="L1528" s="322">
        <v>22857051787</v>
      </c>
      <c r="M1528" s="364">
        <v>0.50769781735436847</v>
      </c>
    </row>
    <row r="1529" spans="1:13" x14ac:dyDescent="0.35">
      <c r="A1529" s="301">
        <v>2012</v>
      </c>
      <c r="B1529" s="301" t="s">
        <v>88</v>
      </c>
      <c r="C1529" s="301" t="s">
        <v>56</v>
      </c>
      <c r="D1529" s="302" t="s">
        <v>9</v>
      </c>
      <c r="E1529" s="302" t="s">
        <v>228</v>
      </c>
      <c r="F1529" s="301" t="s">
        <v>76</v>
      </c>
      <c r="G1529" s="301" t="s">
        <v>288</v>
      </c>
      <c r="H1529" s="322">
        <v>40312340000</v>
      </c>
      <c r="I1529" s="322">
        <v>40312340000</v>
      </c>
      <c r="J1529" s="322">
        <v>12768966483</v>
      </c>
      <c r="K1529" s="364">
        <v>0.3167508133489646</v>
      </c>
      <c r="L1529" s="322">
        <v>11790449489</v>
      </c>
      <c r="M1529" s="364">
        <v>0.29247742723443987</v>
      </c>
    </row>
    <row r="1530" spans="1:13" x14ac:dyDescent="0.35">
      <c r="A1530" s="301">
        <v>2012</v>
      </c>
      <c r="B1530" s="301" t="s">
        <v>88</v>
      </c>
      <c r="C1530" s="301" t="s">
        <v>56</v>
      </c>
      <c r="D1530" s="302" t="s">
        <v>9</v>
      </c>
      <c r="E1530" s="302" t="s">
        <v>228</v>
      </c>
      <c r="F1530" s="301" t="s">
        <v>78</v>
      </c>
      <c r="G1530" s="301" t="s">
        <v>288</v>
      </c>
      <c r="H1530" s="322">
        <v>41907247000</v>
      </c>
      <c r="I1530" s="322">
        <v>41907247000</v>
      </c>
      <c r="J1530" s="322">
        <v>31966907635</v>
      </c>
      <c r="K1530" s="364">
        <v>0.76280142274676266</v>
      </c>
      <c r="L1530" s="322">
        <v>6774251783</v>
      </c>
      <c r="M1530" s="364">
        <v>0.16164869486654659</v>
      </c>
    </row>
    <row r="1531" spans="1:13" x14ac:dyDescent="0.35">
      <c r="A1531" s="301">
        <v>2012</v>
      </c>
      <c r="B1531" s="301" t="s">
        <v>88</v>
      </c>
      <c r="C1531" s="301" t="s">
        <v>57</v>
      </c>
      <c r="D1531" s="302" t="s">
        <v>22</v>
      </c>
      <c r="E1531" s="302" t="s">
        <v>228</v>
      </c>
      <c r="F1531" s="301" t="s">
        <v>76</v>
      </c>
      <c r="G1531" s="301" t="s">
        <v>288</v>
      </c>
      <c r="H1531" s="322">
        <v>0</v>
      </c>
      <c r="I1531" s="322">
        <v>0</v>
      </c>
      <c r="J1531" s="322">
        <v>0</v>
      </c>
      <c r="K1531" s="364">
        <v>0</v>
      </c>
      <c r="L1531" s="322">
        <v>0</v>
      </c>
      <c r="M1531" s="364">
        <v>0</v>
      </c>
    </row>
    <row r="1532" spans="1:13" x14ac:dyDescent="0.35">
      <c r="A1532" s="301">
        <v>2012</v>
      </c>
      <c r="B1532" s="301" t="s">
        <v>88</v>
      </c>
      <c r="C1532" s="301" t="s">
        <v>57</v>
      </c>
      <c r="D1532" s="302" t="s">
        <v>22</v>
      </c>
      <c r="E1532" s="302" t="s">
        <v>228</v>
      </c>
      <c r="F1532" s="301" t="s">
        <v>79</v>
      </c>
      <c r="G1532" s="301" t="s">
        <v>288</v>
      </c>
      <c r="H1532" s="322">
        <v>0</v>
      </c>
      <c r="I1532" s="322">
        <v>0</v>
      </c>
      <c r="J1532" s="322">
        <v>0</v>
      </c>
      <c r="K1532" s="364">
        <v>0</v>
      </c>
      <c r="L1532" s="322">
        <v>0</v>
      </c>
      <c r="M1532" s="364">
        <v>0</v>
      </c>
    </row>
    <row r="1533" spans="1:13" x14ac:dyDescent="0.35">
      <c r="A1533" s="301">
        <v>2012</v>
      </c>
      <c r="B1533" s="301" t="s">
        <v>88</v>
      </c>
      <c r="C1533" s="301" t="s">
        <v>57</v>
      </c>
      <c r="D1533" s="302" t="s">
        <v>22</v>
      </c>
      <c r="E1533" s="302" t="s">
        <v>228</v>
      </c>
      <c r="F1533" s="301" t="s">
        <v>78</v>
      </c>
      <c r="G1533" s="301" t="s">
        <v>288</v>
      </c>
      <c r="H1533" s="322">
        <v>0</v>
      </c>
      <c r="I1533" s="322">
        <v>0</v>
      </c>
      <c r="J1533" s="322">
        <v>0</v>
      </c>
      <c r="K1533" s="364">
        <v>0</v>
      </c>
      <c r="L1533" s="322">
        <v>0</v>
      </c>
      <c r="M1533" s="364">
        <v>0</v>
      </c>
    </row>
    <row r="1534" spans="1:13" x14ac:dyDescent="0.35">
      <c r="A1534" s="301">
        <v>2012</v>
      </c>
      <c r="B1534" s="301" t="s">
        <v>88</v>
      </c>
      <c r="C1534" s="301" t="s">
        <v>58</v>
      </c>
      <c r="D1534" s="302" t="s">
        <v>8</v>
      </c>
      <c r="E1534" s="302" t="s">
        <v>228</v>
      </c>
      <c r="F1534" s="301" t="s">
        <v>76</v>
      </c>
      <c r="G1534" s="301" t="s">
        <v>288</v>
      </c>
      <c r="H1534" s="322">
        <v>12622884000</v>
      </c>
      <c r="I1534" s="322">
        <v>12622884000</v>
      </c>
      <c r="J1534" s="322">
        <v>3120732437</v>
      </c>
      <c r="K1534" s="364">
        <v>0.24722816410259335</v>
      </c>
      <c r="L1534" s="322">
        <v>3027862429</v>
      </c>
      <c r="M1534" s="364">
        <v>0.23987089075681911</v>
      </c>
    </row>
    <row r="1535" spans="1:13" x14ac:dyDescent="0.35">
      <c r="A1535" s="301">
        <v>2012</v>
      </c>
      <c r="B1535" s="301" t="s">
        <v>88</v>
      </c>
      <c r="C1535" s="301" t="s">
        <v>58</v>
      </c>
      <c r="D1535" s="302" t="s">
        <v>8</v>
      </c>
      <c r="E1535" s="302" t="s">
        <v>228</v>
      </c>
      <c r="F1535" s="301" t="s">
        <v>78</v>
      </c>
      <c r="G1535" s="301" t="s">
        <v>288</v>
      </c>
      <c r="H1535" s="322">
        <v>61124165000</v>
      </c>
      <c r="I1535" s="322">
        <v>61124165000</v>
      </c>
      <c r="J1535" s="322">
        <v>41006265384</v>
      </c>
      <c r="K1535" s="364">
        <v>0.67086831180434126</v>
      </c>
      <c r="L1535" s="322">
        <v>10054919511</v>
      </c>
      <c r="M1535" s="364">
        <v>0.16449990786786209</v>
      </c>
    </row>
    <row r="1536" spans="1:13" x14ac:dyDescent="0.35">
      <c r="A1536" s="301">
        <v>2012</v>
      </c>
      <c r="B1536" s="301" t="s">
        <v>88</v>
      </c>
      <c r="C1536" s="301" t="s">
        <v>59</v>
      </c>
      <c r="D1536" s="302" t="s">
        <v>11</v>
      </c>
      <c r="E1536" s="302" t="s">
        <v>228</v>
      </c>
      <c r="F1536" s="301" t="s">
        <v>76</v>
      </c>
      <c r="G1536" s="301" t="s">
        <v>288</v>
      </c>
      <c r="H1536" s="322">
        <v>9743385000</v>
      </c>
      <c r="I1536" s="322">
        <v>9743385000</v>
      </c>
      <c r="J1536" s="322">
        <v>3586391228</v>
      </c>
      <c r="K1536" s="364">
        <v>0.36808472907516226</v>
      </c>
      <c r="L1536" s="322">
        <v>3437396596</v>
      </c>
      <c r="M1536" s="364">
        <v>0.35279285340772226</v>
      </c>
    </row>
    <row r="1537" spans="1:13" x14ac:dyDescent="0.35">
      <c r="A1537" s="301">
        <v>2012</v>
      </c>
      <c r="B1537" s="301" t="s">
        <v>88</v>
      </c>
      <c r="C1537" s="301" t="s">
        <v>59</v>
      </c>
      <c r="D1537" s="302" t="s">
        <v>11</v>
      </c>
      <c r="E1537" s="302" t="s">
        <v>228</v>
      </c>
      <c r="F1537" s="301" t="s">
        <v>78</v>
      </c>
      <c r="G1537" s="301" t="s">
        <v>288</v>
      </c>
      <c r="H1537" s="322">
        <v>6997427000</v>
      </c>
      <c r="I1537" s="322">
        <v>6997427000</v>
      </c>
      <c r="J1537" s="322">
        <v>4820061846</v>
      </c>
      <c r="K1537" s="364">
        <v>0.68883345921293637</v>
      </c>
      <c r="L1537" s="322">
        <v>613088395</v>
      </c>
      <c r="M1537" s="364">
        <v>8.7616261663037001E-2</v>
      </c>
    </row>
    <row r="1538" spans="1:13" x14ac:dyDescent="0.35">
      <c r="A1538" s="301">
        <v>2012</v>
      </c>
      <c r="B1538" s="301" t="s">
        <v>88</v>
      </c>
      <c r="C1538" s="301" t="s">
        <v>60</v>
      </c>
      <c r="D1538" s="302" t="s">
        <v>14</v>
      </c>
      <c r="E1538" s="302" t="s">
        <v>228</v>
      </c>
      <c r="F1538" s="301" t="s">
        <v>76</v>
      </c>
      <c r="G1538" s="301" t="s">
        <v>288</v>
      </c>
      <c r="H1538" s="322">
        <v>22599412000</v>
      </c>
      <c r="I1538" s="322">
        <v>22599412000</v>
      </c>
      <c r="J1538" s="322">
        <v>7162660060</v>
      </c>
      <c r="K1538" s="364">
        <v>0.31694010711429127</v>
      </c>
      <c r="L1538" s="322">
        <v>5366051740</v>
      </c>
      <c r="M1538" s="364">
        <v>0.2374420953961103</v>
      </c>
    </row>
    <row r="1539" spans="1:13" x14ac:dyDescent="0.35">
      <c r="A1539" s="301">
        <v>2012</v>
      </c>
      <c r="B1539" s="301" t="s">
        <v>88</v>
      </c>
      <c r="C1539" s="301" t="s">
        <v>60</v>
      </c>
      <c r="D1539" s="302" t="s">
        <v>14</v>
      </c>
      <c r="E1539" s="302" t="s">
        <v>228</v>
      </c>
      <c r="F1539" s="301" t="s">
        <v>78</v>
      </c>
      <c r="G1539" s="301" t="s">
        <v>288</v>
      </c>
      <c r="H1539" s="322">
        <v>25977663000</v>
      </c>
      <c r="I1539" s="322">
        <v>25977663000</v>
      </c>
      <c r="J1539" s="322">
        <v>12117344602</v>
      </c>
      <c r="K1539" s="364">
        <v>0.46645245193919099</v>
      </c>
      <c r="L1539" s="322">
        <v>2554547871</v>
      </c>
      <c r="M1539" s="364">
        <v>9.8336323440642068E-2</v>
      </c>
    </row>
    <row r="1540" spans="1:13" x14ac:dyDescent="0.35">
      <c r="A1540" s="301">
        <v>2012</v>
      </c>
      <c r="B1540" s="301" t="s">
        <v>88</v>
      </c>
      <c r="C1540" s="301" t="s">
        <v>61</v>
      </c>
      <c r="D1540" s="302" t="s">
        <v>10</v>
      </c>
      <c r="E1540" s="302" t="s">
        <v>228</v>
      </c>
      <c r="F1540" s="301" t="s">
        <v>76</v>
      </c>
      <c r="G1540" s="301" t="s">
        <v>288</v>
      </c>
      <c r="H1540" s="322">
        <v>18241795000</v>
      </c>
      <c r="I1540" s="322">
        <v>18241795000</v>
      </c>
      <c r="J1540" s="322">
        <v>6700379051</v>
      </c>
      <c r="K1540" s="364">
        <v>0.36730919577815668</v>
      </c>
      <c r="L1540" s="322">
        <v>5556104126</v>
      </c>
      <c r="M1540" s="364">
        <v>0.30458099797744687</v>
      </c>
    </row>
    <row r="1541" spans="1:13" x14ac:dyDescent="0.35">
      <c r="A1541" s="301">
        <v>2012</v>
      </c>
      <c r="B1541" s="301" t="s">
        <v>88</v>
      </c>
      <c r="C1541" s="301" t="s">
        <v>61</v>
      </c>
      <c r="D1541" s="302" t="s">
        <v>10</v>
      </c>
      <c r="E1541" s="302" t="s">
        <v>228</v>
      </c>
      <c r="F1541" s="301" t="s">
        <v>78</v>
      </c>
      <c r="G1541" s="301" t="s">
        <v>288</v>
      </c>
      <c r="H1541" s="322">
        <v>14973826000</v>
      </c>
      <c r="I1541" s="322">
        <v>14973826000</v>
      </c>
      <c r="J1541" s="322">
        <v>8960253663</v>
      </c>
      <c r="K1541" s="364">
        <v>0.59839440253947118</v>
      </c>
      <c r="L1541" s="322">
        <v>1871845656</v>
      </c>
      <c r="M1541" s="364">
        <v>0.12500784074824964</v>
      </c>
    </row>
    <row r="1542" spans="1:13" x14ac:dyDescent="0.35">
      <c r="A1542" s="301">
        <v>2012</v>
      </c>
      <c r="B1542" s="301" t="s">
        <v>88</v>
      </c>
      <c r="C1542" s="301" t="s">
        <v>61</v>
      </c>
      <c r="D1542" s="302" t="s">
        <v>10</v>
      </c>
      <c r="E1542" s="302" t="s">
        <v>228</v>
      </c>
      <c r="F1542" s="301" t="s">
        <v>80</v>
      </c>
      <c r="G1542" s="301" t="s">
        <v>288</v>
      </c>
      <c r="H1542" s="322">
        <v>0</v>
      </c>
      <c r="I1542" s="322">
        <v>0</v>
      </c>
      <c r="J1542" s="322">
        <v>0</v>
      </c>
      <c r="K1542" s="364">
        <v>0</v>
      </c>
      <c r="L1542" s="322">
        <v>0</v>
      </c>
      <c r="M1542" s="364">
        <v>0</v>
      </c>
    </row>
    <row r="1543" spans="1:13" x14ac:dyDescent="0.35">
      <c r="A1543" s="301">
        <v>2012</v>
      </c>
      <c r="B1543" s="301" t="s">
        <v>88</v>
      </c>
      <c r="C1543" s="301" t="s">
        <v>62</v>
      </c>
      <c r="D1543" s="302" t="s">
        <v>9</v>
      </c>
      <c r="E1543" s="302" t="s">
        <v>228</v>
      </c>
      <c r="F1543" s="301" t="s">
        <v>76</v>
      </c>
      <c r="G1543" s="301" t="s">
        <v>288</v>
      </c>
      <c r="H1543" s="322">
        <v>19480583000</v>
      </c>
      <c r="I1543" s="322">
        <v>19480583000</v>
      </c>
      <c r="J1543" s="322">
        <v>14550576327</v>
      </c>
      <c r="K1543" s="364">
        <v>0.74692714930554183</v>
      </c>
      <c r="L1543" s="322">
        <v>5742187764</v>
      </c>
      <c r="M1543" s="364">
        <v>0.29476467742264184</v>
      </c>
    </row>
    <row r="1544" spans="1:13" x14ac:dyDescent="0.35">
      <c r="A1544" s="301">
        <v>2012</v>
      </c>
      <c r="B1544" s="301" t="s">
        <v>88</v>
      </c>
      <c r="C1544" s="301" t="s">
        <v>62</v>
      </c>
      <c r="D1544" s="302" t="s">
        <v>9</v>
      </c>
      <c r="E1544" s="302" t="s">
        <v>228</v>
      </c>
      <c r="F1544" s="301" t="s">
        <v>78</v>
      </c>
      <c r="G1544" s="301" t="s">
        <v>288</v>
      </c>
      <c r="H1544" s="322">
        <v>200148665000</v>
      </c>
      <c r="I1544" s="322">
        <v>200148665000</v>
      </c>
      <c r="J1544" s="322">
        <v>123127825380</v>
      </c>
      <c r="K1544" s="364">
        <v>0.61518184685368749</v>
      </c>
      <c r="L1544" s="322">
        <v>40844520069</v>
      </c>
      <c r="M1544" s="364">
        <v>0.20407090933631758</v>
      </c>
    </row>
    <row r="1545" spans="1:13" x14ac:dyDescent="0.35">
      <c r="A1545" s="301">
        <v>2012</v>
      </c>
      <c r="B1545" s="301" t="s">
        <v>88</v>
      </c>
      <c r="C1545" s="301" t="s">
        <v>63</v>
      </c>
      <c r="D1545" s="302" t="s">
        <v>16</v>
      </c>
      <c r="E1545" s="302" t="s">
        <v>228</v>
      </c>
      <c r="F1545" s="301" t="s">
        <v>76</v>
      </c>
      <c r="G1545" s="301" t="s">
        <v>288</v>
      </c>
      <c r="H1545" s="322">
        <v>83871298000</v>
      </c>
      <c r="I1545" s="322">
        <v>83871298000</v>
      </c>
      <c r="J1545" s="322">
        <v>31819274130</v>
      </c>
      <c r="K1545" s="364">
        <v>0.37938215919825158</v>
      </c>
      <c r="L1545" s="322">
        <v>25710041877</v>
      </c>
      <c r="M1545" s="364">
        <v>0.3065415999285</v>
      </c>
    </row>
    <row r="1546" spans="1:13" x14ac:dyDescent="0.35">
      <c r="A1546" s="301">
        <v>2012</v>
      </c>
      <c r="B1546" s="301" t="s">
        <v>88</v>
      </c>
      <c r="C1546" s="301" t="s">
        <v>63</v>
      </c>
      <c r="D1546" s="302" t="s">
        <v>16</v>
      </c>
      <c r="E1546" s="302" t="s">
        <v>228</v>
      </c>
      <c r="F1546" s="301" t="s">
        <v>78</v>
      </c>
      <c r="G1546" s="301" t="s">
        <v>288</v>
      </c>
      <c r="H1546" s="322">
        <v>42858523000</v>
      </c>
      <c r="I1546" s="322">
        <v>42858523000</v>
      </c>
      <c r="J1546" s="322">
        <v>26976317795</v>
      </c>
      <c r="K1546" s="364">
        <v>0.62942714556448898</v>
      </c>
      <c r="L1546" s="322">
        <v>11263588763</v>
      </c>
      <c r="M1546" s="364">
        <v>0.26280860782346604</v>
      </c>
    </row>
    <row r="1547" spans="1:13" x14ac:dyDescent="0.35">
      <c r="A1547" s="301">
        <v>2012</v>
      </c>
      <c r="B1547" s="301" t="s">
        <v>88</v>
      </c>
      <c r="C1547" s="301" t="s">
        <v>63</v>
      </c>
      <c r="D1547" s="302" t="s">
        <v>16</v>
      </c>
      <c r="E1547" s="302" t="s">
        <v>228</v>
      </c>
      <c r="F1547" s="301" t="s">
        <v>80</v>
      </c>
      <c r="G1547" s="301" t="s">
        <v>288</v>
      </c>
      <c r="H1547" s="322">
        <v>0</v>
      </c>
      <c r="I1547" s="322">
        <v>0</v>
      </c>
      <c r="J1547" s="322">
        <v>0</v>
      </c>
      <c r="K1547" s="364">
        <v>0</v>
      </c>
      <c r="L1547" s="322">
        <v>0</v>
      </c>
      <c r="M1547" s="364">
        <v>0</v>
      </c>
    </row>
    <row r="1548" spans="1:13" x14ac:dyDescent="0.35">
      <c r="A1548" s="301">
        <v>2012</v>
      </c>
      <c r="B1548" s="301" t="s">
        <v>88</v>
      </c>
      <c r="C1548" s="301" t="s">
        <v>64</v>
      </c>
      <c r="D1548" s="302" t="s">
        <v>18</v>
      </c>
      <c r="E1548" s="302" t="s">
        <v>228</v>
      </c>
      <c r="F1548" s="301" t="s">
        <v>76</v>
      </c>
      <c r="G1548" s="301" t="s">
        <v>288</v>
      </c>
      <c r="H1548" s="322">
        <v>50560931000</v>
      </c>
      <c r="I1548" s="322">
        <v>50560931000</v>
      </c>
      <c r="J1548" s="322">
        <v>16046992277</v>
      </c>
      <c r="K1548" s="364">
        <v>0.3173792879130331</v>
      </c>
      <c r="L1548" s="322">
        <v>12737076382</v>
      </c>
      <c r="M1548" s="364">
        <v>0.25191538466726415</v>
      </c>
    </row>
    <row r="1549" spans="1:13" x14ac:dyDescent="0.35">
      <c r="A1549" s="301">
        <v>2012</v>
      </c>
      <c r="B1549" s="301" t="s">
        <v>88</v>
      </c>
      <c r="C1549" s="301" t="s">
        <v>64</v>
      </c>
      <c r="D1549" s="302" t="s">
        <v>18</v>
      </c>
      <c r="E1549" s="302" t="s">
        <v>228</v>
      </c>
      <c r="F1549" s="301" t="s">
        <v>78</v>
      </c>
      <c r="G1549" s="301" t="s">
        <v>288</v>
      </c>
      <c r="H1549" s="322">
        <v>191598633000</v>
      </c>
      <c r="I1549" s="322">
        <v>191598633000</v>
      </c>
      <c r="J1549" s="322">
        <v>70018176867</v>
      </c>
      <c r="K1549" s="364">
        <v>0.36544194376898292</v>
      </c>
      <c r="L1549" s="322">
        <v>14755658431</v>
      </c>
      <c r="M1549" s="364">
        <v>7.7013380523440367E-2</v>
      </c>
    </row>
    <row r="1550" spans="1:13" x14ac:dyDescent="0.35">
      <c r="A1550" s="301">
        <v>2012</v>
      </c>
      <c r="B1550" s="301" t="s">
        <v>88</v>
      </c>
      <c r="C1550" s="301" t="s">
        <v>65</v>
      </c>
      <c r="D1550" s="302" t="s">
        <v>15</v>
      </c>
      <c r="E1550" s="302" t="s">
        <v>228</v>
      </c>
      <c r="F1550" s="301" t="s">
        <v>76</v>
      </c>
      <c r="G1550" s="301" t="s">
        <v>288</v>
      </c>
      <c r="H1550" s="322">
        <v>354796211000</v>
      </c>
      <c r="I1550" s="322">
        <v>354796211000</v>
      </c>
      <c r="J1550" s="322">
        <v>309291938153</v>
      </c>
      <c r="K1550" s="364">
        <v>0.8717453246787914</v>
      </c>
      <c r="L1550" s="322">
        <v>78953506493</v>
      </c>
      <c r="M1550" s="364">
        <v>0.22253198891405299</v>
      </c>
    </row>
    <row r="1551" spans="1:13" x14ac:dyDescent="0.35">
      <c r="A1551" s="301">
        <v>2012</v>
      </c>
      <c r="B1551" s="301" t="s">
        <v>88</v>
      </c>
      <c r="C1551" s="301" t="s">
        <v>65</v>
      </c>
      <c r="D1551" s="302" t="s">
        <v>15</v>
      </c>
      <c r="E1551" s="302" t="s">
        <v>228</v>
      </c>
      <c r="F1551" s="301" t="s">
        <v>78</v>
      </c>
      <c r="G1551" s="301" t="s">
        <v>288</v>
      </c>
      <c r="H1551" s="322">
        <v>192112925000</v>
      </c>
      <c r="I1551" s="322">
        <v>192112925000</v>
      </c>
      <c r="J1551" s="322">
        <v>86152906130</v>
      </c>
      <c r="K1551" s="364">
        <v>0.44844929683934592</v>
      </c>
      <c r="L1551" s="322">
        <v>11312286434</v>
      </c>
      <c r="M1551" s="364">
        <v>5.8883526103202063E-2</v>
      </c>
    </row>
    <row r="1552" spans="1:13" x14ac:dyDescent="0.35">
      <c r="A1552" s="301">
        <v>2012</v>
      </c>
      <c r="B1552" s="301" t="s">
        <v>88</v>
      </c>
      <c r="C1552" s="301" t="s">
        <v>66</v>
      </c>
      <c r="D1552" s="302" t="s">
        <v>8</v>
      </c>
      <c r="E1552" s="302" t="s">
        <v>228</v>
      </c>
      <c r="F1552" s="301" t="s">
        <v>76</v>
      </c>
      <c r="G1552" s="301" t="s">
        <v>288</v>
      </c>
      <c r="H1552" s="322">
        <v>8709602000</v>
      </c>
      <c r="I1552" s="322">
        <v>8709602000</v>
      </c>
      <c r="J1552" s="322">
        <v>3305295381</v>
      </c>
      <c r="K1552" s="364">
        <v>0.37950016326808045</v>
      </c>
      <c r="L1552" s="322">
        <v>2129078114</v>
      </c>
      <c r="M1552" s="364">
        <v>0.24445182615692429</v>
      </c>
    </row>
    <row r="1553" spans="1:13" x14ac:dyDescent="0.35">
      <c r="A1553" s="301">
        <v>2012</v>
      </c>
      <c r="B1553" s="301" t="s">
        <v>88</v>
      </c>
      <c r="C1553" s="301" t="s">
        <v>66</v>
      </c>
      <c r="D1553" s="302" t="s">
        <v>8</v>
      </c>
      <c r="E1553" s="302" t="s">
        <v>228</v>
      </c>
      <c r="F1553" s="301" t="s">
        <v>78</v>
      </c>
      <c r="G1553" s="301" t="s">
        <v>288</v>
      </c>
      <c r="H1553" s="322">
        <v>40248159000</v>
      </c>
      <c r="I1553" s="322">
        <v>40248159000</v>
      </c>
      <c r="J1553" s="322">
        <v>20522125234</v>
      </c>
      <c r="K1553" s="364">
        <v>0.50988978735648505</v>
      </c>
      <c r="L1553" s="322">
        <v>5106018204</v>
      </c>
      <c r="M1553" s="364">
        <v>0.12686339775193195</v>
      </c>
    </row>
    <row r="1554" spans="1:13" x14ac:dyDescent="0.35">
      <c r="A1554" s="301">
        <v>2012</v>
      </c>
      <c r="B1554" s="301" t="s">
        <v>88</v>
      </c>
      <c r="C1554" s="301" t="s">
        <v>67</v>
      </c>
      <c r="D1554" s="302" t="s">
        <v>11</v>
      </c>
      <c r="E1554" s="302" t="s">
        <v>229</v>
      </c>
      <c r="F1554" s="301" t="s">
        <v>76</v>
      </c>
      <c r="G1554" s="301" t="s">
        <v>288</v>
      </c>
      <c r="H1554" s="322">
        <v>479086495000</v>
      </c>
      <c r="I1554" s="322">
        <v>497991144469</v>
      </c>
      <c r="J1554" s="322">
        <v>245165021343</v>
      </c>
      <c r="K1554" s="364">
        <v>0.49230799395924107</v>
      </c>
      <c r="L1554" s="322">
        <v>125920822594</v>
      </c>
      <c r="M1554" s="364">
        <v>0.25285755377892788</v>
      </c>
    </row>
    <row r="1555" spans="1:13" x14ac:dyDescent="0.35">
      <c r="A1555" s="301">
        <v>2012</v>
      </c>
      <c r="B1555" s="301" t="s">
        <v>88</v>
      </c>
      <c r="C1555" s="301" t="s">
        <v>67</v>
      </c>
      <c r="D1555" s="302" t="s">
        <v>11</v>
      </c>
      <c r="E1555" s="302" t="s">
        <v>229</v>
      </c>
      <c r="F1555" s="301" t="s">
        <v>79</v>
      </c>
      <c r="G1555" s="301" t="s">
        <v>288</v>
      </c>
      <c r="H1555" s="322">
        <v>0</v>
      </c>
      <c r="I1555" s="322">
        <v>0</v>
      </c>
      <c r="J1555" s="322">
        <v>0</v>
      </c>
      <c r="K1555" s="364" t="s">
        <v>239</v>
      </c>
      <c r="L1555" s="322">
        <v>0</v>
      </c>
      <c r="M1555" s="364">
        <v>0</v>
      </c>
    </row>
    <row r="1556" spans="1:13" x14ac:dyDescent="0.35">
      <c r="A1556" s="301">
        <v>2012</v>
      </c>
      <c r="B1556" s="301" t="s">
        <v>88</v>
      </c>
      <c r="C1556" s="301" t="s">
        <v>67</v>
      </c>
      <c r="D1556" s="302" t="s">
        <v>11</v>
      </c>
      <c r="E1556" s="302" t="s">
        <v>229</v>
      </c>
      <c r="F1556" s="301" t="s">
        <v>78</v>
      </c>
      <c r="G1556" s="301" t="s">
        <v>288</v>
      </c>
      <c r="H1556" s="322">
        <v>37757084000</v>
      </c>
      <c r="I1556" s="322">
        <v>47338347433</v>
      </c>
      <c r="J1556" s="322">
        <v>11237265244</v>
      </c>
      <c r="K1556" s="364">
        <v>0.23738186593658736</v>
      </c>
      <c r="L1556" s="322">
        <v>678197641</v>
      </c>
      <c r="M1556" s="364">
        <v>1.4326601535042649E-2</v>
      </c>
    </row>
    <row r="1557" spans="1:13" x14ac:dyDescent="0.35">
      <c r="A1557" s="301">
        <v>2012</v>
      </c>
      <c r="B1557" s="301" t="s">
        <v>88</v>
      </c>
      <c r="C1557" s="301" t="s">
        <v>67</v>
      </c>
      <c r="D1557" s="302" t="s">
        <v>11</v>
      </c>
      <c r="E1557" s="302" t="s">
        <v>229</v>
      </c>
      <c r="F1557" s="301" t="s">
        <v>80</v>
      </c>
      <c r="G1557" s="301" t="s">
        <v>288</v>
      </c>
      <c r="H1557" s="322">
        <v>230000000</v>
      </c>
      <c r="I1557" s="322">
        <v>230000000</v>
      </c>
      <c r="J1557" s="322">
        <v>0</v>
      </c>
      <c r="K1557" s="364">
        <v>0</v>
      </c>
      <c r="L1557" s="322">
        <v>0</v>
      </c>
      <c r="M1557" s="364">
        <v>0</v>
      </c>
    </row>
    <row r="1558" spans="1:13" x14ac:dyDescent="0.35">
      <c r="A1558" s="301">
        <v>2012</v>
      </c>
      <c r="B1558" s="301" t="s">
        <v>88</v>
      </c>
      <c r="C1558" s="301" t="s">
        <v>68</v>
      </c>
      <c r="D1558" s="302" t="s">
        <v>19</v>
      </c>
      <c r="E1558" s="302" t="s">
        <v>227</v>
      </c>
      <c r="F1558" s="301" t="s">
        <v>76</v>
      </c>
      <c r="G1558" s="301" t="s">
        <v>288</v>
      </c>
      <c r="H1558" s="322">
        <v>235885613000</v>
      </c>
      <c r="I1558" s="322">
        <v>235885613000</v>
      </c>
      <c r="J1558" s="322">
        <v>95979655851</v>
      </c>
      <c r="K1558" s="364">
        <v>0.40689067311197141</v>
      </c>
      <c r="L1558" s="322">
        <v>88498700578</v>
      </c>
      <c r="M1558" s="364">
        <v>0.37517633844841569</v>
      </c>
    </row>
    <row r="1559" spans="1:13" x14ac:dyDescent="0.35">
      <c r="A1559" s="301">
        <v>2012</v>
      </c>
      <c r="B1559" s="301" t="s">
        <v>88</v>
      </c>
      <c r="C1559" s="301" t="s">
        <v>68</v>
      </c>
      <c r="D1559" s="302" t="s">
        <v>19</v>
      </c>
      <c r="E1559" s="302" t="s">
        <v>227</v>
      </c>
      <c r="F1559" s="301" t="s">
        <v>78</v>
      </c>
      <c r="G1559" s="301" t="s">
        <v>288</v>
      </c>
      <c r="H1559" s="322">
        <v>36952930000</v>
      </c>
      <c r="I1559" s="322">
        <v>36952930000</v>
      </c>
      <c r="J1559" s="322">
        <v>23402927464</v>
      </c>
      <c r="K1559" s="364">
        <v>0.63331723530448059</v>
      </c>
      <c r="L1559" s="322">
        <v>12010571223</v>
      </c>
      <c r="M1559" s="364">
        <v>0.32502351567250554</v>
      </c>
    </row>
    <row r="1560" spans="1:13" x14ac:dyDescent="0.35">
      <c r="A1560" s="301">
        <v>2012</v>
      </c>
      <c r="B1560" s="301" t="s">
        <v>88</v>
      </c>
      <c r="C1560" s="301" t="s">
        <v>69</v>
      </c>
      <c r="D1560" s="302" t="s">
        <v>11</v>
      </c>
      <c r="E1560" s="302" t="s">
        <v>228</v>
      </c>
      <c r="F1560" s="301" t="s">
        <v>76</v>
      </c>
      <c r="G1560" s="301" t="s">
        <v>288</v>
      </c>
      <c r="H1560" s="322">
        <v>13516243000</v>
      </c>
      <c r="I1560" s="322">
        <v>13516243000</v>
      </c>
      <c r="J1560" s="322">
        <v>4480489707</v>
      </c>
      <c r="K1560" s="364">
        <v>0.33148928344955031</v>
      </c>
      <c r="L1560" s="322">
        <v>3769627397</v>
      </c>
      <c r="M1560" s="364">
        <v>0.27889609538686155</v>
      </c>
    </row>
    <row r="1561" spans="1:13" x14ac:dyDescent="0.35">
      <c r="A1561" s="301">
        <v>2012</v>
      </c>
      <c r="B1561" s="301" t="s">
        <v>88</v>
      </c>
      <c r="C1561" s="301" t="s">
        <v>69</v>
      </c>
      <c r="D1561" s="302" t="s">
        <v>11</v>
      </c>
      <c r="E1561" s="302" t="s">
        <v>228</v>
      </c>
      <c r="F1561" s="301" t="s">
        <v>78</v>
      </c>
      <c r="G1561" s="301" t="s">
        <v>288</v>
      </c>
      <c r="H1561" s="322">
        <v>707905432000</v>
      </c>
      <c r="I1561" s="322">
        <v>707905432000</v>
      </c>
      <c r="J1561" s="322">
        <v>376547895814</v>
      </c>
      <c r="K1561" s="364">
        <v>0.53191835913755214</v>
      </c>
      <c r="L1561" s="322">
        <v>65642854120</v>
      </c>
      <c r="M1561" s="364">
        <v>9.2728281423895054E-2</v>
      </c>
    </row>
    <row r="1562" spans="1:13" x14ac:dyDescent="0.35">
      <c r="A1562" s="301">
        <v>2013</v>
      </c>
      <c r="B1562" s="301" t="s">
        <v>88</v>
      </c>
      <c r="C1562" s="301" t="s">
        <v>25</v>
      </c>
      <c r="D1562" s="302" t="s">
        <v>265</v>
      </c>
      <c r="E1562" s="302" t="s">
        <v>226</v>
      </c>
      <c r="F1562" s="301" t="s">
        <v>76</v>
      </c>
      <c r="G1562" s="301" t="s">
        <v>288</v>
      </c>
      <c r="H1562" s="322">
        <v>88570404907.471481</v>
      </c>
      <c r="I1562" s="322">
        <v>90098710265.842529</v>
      </c>
      <c r="J1562" s="322">
        <v>89818527941.24527</v>
      </c>
      <c r="K1562" s="364">
        <v>0</v>
      </c>
      <c r="L1562" s="322">
        <v>89818527941.24527</v>
      </c>
      <c r="M1562" s="364">
        <v>0</v>
      </c>
    </row>
    <row r="1563" spans="1:13" x14ac:dyDescent="0.35">
      <c r="A1563" s="301">
        <v>2013</v>
      </c>
      <c r="B1563" s="301" t="s">
        <v>88</v>
      </c>
      <c r="C1563" s="301" t="s">
        <v>26</v>
      </c>
      <c r="D1563" s="302" t="s">
        <v>265</v>
      </c>
      <c r="E1563" s="302" t="s">
        <v>226</v>
      </c>
      <c r="F1563" s="301" t="s">
        <v>76</v>
      </c>
      <c r="G1563" s="301" t="s">
        <v>288</v>
      </c>
      <c r="H1563" s="322">
        <v>142010554982.74026</v>
      </c>
      <c r="I1563" s="322">
        <v>158929064485.00272</v>
      </c>
      <c r="J1563" s="322">
        <v>158585521120.42712</v>
      </c>
      <c r="K1563" s="364">
        <v>0</v>
      </c>
      <c r="L1563" s="322">
        <v>148351148754.46985</v>
      </c>
      <c r="M1563" s="364">
        <v>0</v>
      </c>
    </row>
    <row r="1564" spans="1:13" x14ac:dyDescent="0.35">
      <c r="A1564" s="301">
        <v>2013</v>
      </c>
      <c r="B1564" s="301" t="s">
        <v>88</v>
      </c>
      <c r="C1564" s="301" t="s">
        <v>26</v>
      </c>
      <c r="D1564" s="302" t="s">
        <v>265</v>
      </c>
      <c r="E1564" s="302" t="s">
        <v>226</v>
      </c>
      <c r="F1564" s="301" t="s">
        <v>78</v>
      </c>
      <c r="G1564" s="301" t="s">
        <v>288</v>
      </c>
      <c r="H1564" s="322">
        <v>15978592307.692307</v>
      </c>
      <c r="I1564" s="322">
        <v>15978592307.692307</v>
      </c>
      <c r="J1564" s="322">
        <v>15961232597.299244</v>
      </c>
      <c r="K1564" s="364">
        <v>0</v>
      </c>
      <c r="L1564" s="322">
        <v>12511655617.111921</v>
      </c>
      <c r="M1564" s="364">
        <v>0</v>
      </c>
    </row>
    <row r="1565" spans="1:13" x14ac:dyDescent="0.35">
      <c r="A1565" s="301">
        <v>2013</v>
      </c>
      <c r="B1565" s="301" t="s">
        <v>88</v>
      </c>
      <c r="C1565" s="301" t="s">
        <v>27</v>
      </c>
      <c r="D1565" s="302" t="s">
        <v>13</v>
      </c>
      <c r="E1565" s="302" t="s">
        <v>226</v>
      </c>
      <c r="F1565" s="301" t="s">
        <v>76</v>
      </c>
      <c r="G1565" s="301" t="s">
        <v>288</v>
      </c>
      <c r="H1565" s="322">
        <v>129200761908.13393</v>
      </c>
      <c r="I1565" s="322">
        <v>129200761908.13393</v>
      </c>
      <c r="J1565" s="322">
        <v>112624049212.55646</v>
      </c>
      <c r="K1565" s="364">
        <v>0</v>
      </c>
      <c r="L1565" s="322">
        <v>96561012933.823456</v>
      </c>
      <c r="M1565" s="364">
        <v>0</v>
      </c>
    </row>
    <row r="1566" spans="1:13" x14ac:dyDescent="0.35">
      <c r="A1566" s="301">
        <v>2013</v>
      </c>
      <c r="B1566" s="301" t="s">
        <v>88</v>
      </c>
      <c r="C1566" s="301" t="s">
        <v>27</v>
      </c>
      <c r="D1566" s="302" t="s">
        <v>13</v>
      </c>
      <c r="E1566" s="302" t="s">
        <v>226</v>
      </c>
      <c r="F1566" s="301" t="s">
        <v>78</v>
      </c>
      <c r="G1566" s="301" t="s">
        <v>288</v>
      </c>
      <c r="H1566" s="322">
        <v>323556944672.07239</v>
      </c>
      <c r="I1566" s="322">
        <v>272513825011.07562</v>
      </c>
      <c r="J1566" s="322">
        <v>259033971412.53253</v>
      </c>
      <c r="K1566" s="364">
        <v>0</v>
      </c>
      <c r="L1566" s="322">
        <v>144969038229.69931</v>
      </c>
      <c r="M1566" s="364">
        <v>0</v>
      </c>
    </row>
    <row r="1567" spans="1:13" x14ac:dyDescent="0.35">
      <c r="A1567" s="301">
        <v>2013</v>
      </c>
      <c r="B1567" s="301" t="s">
        <v>88</v>
      </c>
      <c r="C1567" s="301" t="s">
        <v>28</v>
      </c>
      <c r="D1567" s="302" t="s">
        <v>265</v>
      </c>
      <c r="E1567" s="302" t="s">
        <v>226</v>
      </c>
      <c r="F1567" s="301" t="s">
        <v>76</v>
      </c>
      <c r="G1567" s="301" t="s">
        <v>288</v>
      </c>
      <c r="H1567" s="322">
        <v>29400609846.153843</v>
      </c>
      <c r="I1567" s="322">
        <v>29400609846.153843</v>
      </c>
      <c r="J1567" s="322">
        <v>27302112793.777592</v>
      </c>
      <c r="K1567" s="364">
        <v>0</v>
      </c>
      <c r="L1567" s="322">
        <v>24370611475.267235</v>
      </c>
      <c r="M1567" s="364">
        <v>0</v>
      </c>
    </row>
    <row r="1568" spans="1:13" x14ac:dyDescent="0.35">
      <c r="A1568" s="301">
        <v>2013</v>
      </c>
      <c r="B1568" s="301" t="s">
        <v>88</v>
      </c>
      <c r="C1568" s="301" t="s">
        <v>28</v>
      </c>
      <c r="D1568" s="302" t="s">
        <v>265</v>
      </c>
      <c r="E1568" s="302" t="s">
        <v>226</v>
      </c>
      <c r="F1568" s="301" t="s">
        <v>78</v>
      </c>
      <c r="G1568" s="301" t="s">
        <v>288</v>
      </c>
      <c r="H1568" s="322">
        <v>2819751583.7104068</v>
      </c>
      <c r="I1568" s="322">
        <v>2819751583.7104068</v>
      </c>
      <c r="J1568" s="322">
        <v>2791980553.4205046</v>
      </c>
      <c r="K1568" s="364">
        <v>0</v>
      </c>
      <c r="L1568" s="322">
        <v>1991460994.7877328</v>
      </c>
      <c r="M1568" s="364">
        <v>0</v>
      </c>
    </row>
    <row r="1569" spans="1:13" x14ac:dyDescent="0.35">
      <c r="A1569" s="301">
        <v>2013</v>
      </c>
      <c r="B1569" s="301" t="s">
        <v>88</v>
      </c>
      <c r="C1569" s="301" t="s">
        <v>29</v>
      </c>
      <c r="D1569" s="302" t="s">
        <v>14</v>
      </c>
      <c r="E1569" s="302" t="s">
        <v>226</v>
      </c>
      <c r="F1569" s="301" t="s">
        <v>76</v>
      </c>
      <c r="G1569" s="301" t="s">
        <v>288</v>
      </c>
      <c r="H1569" s="322">
        <v>164481899767.74658</v>
      </c>
      <c r="I1569" s="322">
        <v>164481899767.74658</v>
      </c>
      <c r="J1569" s="322">
        <v>150386545275.84009</v>
      </c>
      <c r="K1569" s="364">
        <v>0</v>
      </c>
      <c r="L1569" s="322">
        <v>142156662796.20288</v>
      </c>
      <c r="M1569" s="364">
        <v>0</v>
      </c>
    </row>
    <row r="1570" spans="1:13" x14ac:dyDescent="0.35">
      <c r="A1570" s="301">
        <v>2013</v>
      </c>
      <c r="B1570" s="301" t="s">
        <v>88</v>
      </c>
      <c r="C1570" s="301" t="s">
        <v>29</v>
      </c>
      <c r="D1570" s="302" t="s">
        <v>14</v>
      </c>
      <c r="E1570" s="302" t="s">
        <v>226</v>
      </c>
      <c r="F1570" s="301" t="s">
        <v>78</v>
      </c>
      <c r="G1570" s="301" t="s">
        <v>288</v>
      </c>
      <c r="H1570" s="322">
        <v>85078439584.879639</v>
      </c>
      <c r="I1570" s="322">
        <v>84604721318.816284</v>
      </c>
      <c r="J1570" s="322">
        <v>77422711501.418961</v>
      </c>
      <c r="K1570" s="364">
        <v>0</v>
      </c>
      <c r="L1570" s="322">
        <v>46987425953.03096</v>
      </c>
      <c r="M1570" s="364">
        <v>0</v>
      </c>
    </row>
    <row r="1571" spans="1:13" x14ac:dyDescent="0.35">
      <c r="A1571" s="301">
        <v>2013</v>
      </c>
      <c r="B1571" s="301" t="s">
        <v>88</v>
      </c>
      <c r="C1571" s="301" t="s">
        <v>30</v>
      </c>
      <c r="D1571" s="302" t="s">
        <v>16</v>
      </c>
      <c r="E1571" s="302" t="s">
        <v>226</v>
      </c>
      <c r="F1571" s="301" t="s">
        <v>76</v>
      </c>
      <c r="G1571" s="301" t="s">
        <v>288</v>
      </c>
      <c r="H1571" s="322">
        <v>424973618960.63708</v>
      </c>
      <c r="I1571" s="322">
        <v>413210339185.50861</v>
      </c>
      <c r="J1571" s="322">
        <v>289039515303.69757</v>
      </c>
      <c r="K1571" s="364">
        <v>0</v>
      </c>
      <c r="L1571" s="322">
        <v>257306371390.73181</v>
      </c>
      <c r="M1571" s="364">
        <v>0</v>
      </c>
    </row>
    <row r="1572" spans="1:13" x14ac:dyDescent="0.35">
      <c r="A1572" s="301">
        <v>2013</v>
      </c>
      <c r="B1572" s="301" t="s">
        <v>88</v>
      </c>
      <c r="C1572" s="301" t="s">
        <v>30</v>
      </c>
      <c r="D1572" s="302" t="s">
        <v>16</v>
      </c>
      <c r="E1572" s="302" t="s">
        <v>226</v>
      </c>
      <c r="F1572" s="301" t="s">
        <v>79</v>
      </c>
      <c r="G1572" s="301" t="s">
        <v>288</v>
      </c>
      <c r="H1572" s="322">
        <v>439268041321.41718</v>
      </c>
      <c r="I1572" s="322">
        <v>439268041321.41718</v>
      </c>
      <c r="J1572" s="322">
        <v>312819769048.76007</v>
      </c>
      <c r="K1572" s="364">
        <v>0</v>
      </c>
      <c r="L1572" s="322">
        <v>312071440554.16534</v>
      </c>
      <c r="M1572" s="364">
        <v>0</v>
      </c>
    </row>
    <row r="1573" spans="1:13" x14ac:dyDescent="0.35">
      <c r="A1573" s="301">
        <v>2013</v>
      </c>
      <c r="B1573" s="301" t="s">
        <v>88</v>
      </c>
      <c r="C1573" s="301" t="s">
        <v>30</v>
      </c>
      <c r="D1573" s="302" t="s">
        <v>16</v>
      </c>
      <c r="E1573" s="302" t="s">
        <v>226</v>
      </c>
      <c r="F1573" s="301" t="s">
        <v>78</v>
      </c>
      <c r="G1573" s="301" t="s">
        <v>288</v>
      </c>
      <c r="H1573" s="322">
        <v>77481197931.563797</v>
      </c>
      <c r="I1573" s="322">
        <v>73456975313.117706</v>
      </c>
      <c r="J1573" s="322">
        <v>57707108096.935104</v>
      </c>
      <c r="K1573" s="364">
        <v>0</v>
      </c>
      <c r="L1573" s="322">
        <v>29182664954.443165</v>
      </c>
      <c r="M1573" s="364">
        <v>0</v>
      </c>
    </row>
    <row r="1574" spans="1:13" x14ac:dyDescent="0.35">
      <c r="A1574" s="301">
        <v>2013</v>
      </c>
      <c r="B1574" s="301" t="s">
        <v>88</v>
      </c>
      <c r="C1574" s="301" t="s">
        <v>30</v>
      </c>
      <c r="D1574" s="302" t="s">
        <v>16</v>
      </c>
      <c r="E1574" s="302" t="s">
        <v>226</v>
      </c>
      <c r="F1574" s="301" t="s">
        <v>80</v>
      </c>
      <c r="G1574" s="301" t="s">
        <v>288</v>
      </c>
      <c r="H1574" s="322">
        <v>3440074417350.2178</v>
      </c>
      <c r="I1574" s="322">
        <v>2942875472572.5732</v>
      </c>
      <c r="J1574" s="322">
        <v>2660218701747.5049</v>
      </c>
      <c r="K1574" s="364">
        <v>0</v>
      </c>
      <c r="L1574" s="322">
        <v>2660218701747.5049</v>
      </c>
      <c r="M1574" s="364">
        <v>0</v>
      </c>
    </row>
    <row r="1575" spans="1:13" x14ac:dyDescent="0.35">
      <c r="A1575" s="301">
        <v>2013</v>
      </c>
      <c r="B1575" s="301" t="s">
        <v>88</v>
      </c>
      <c r="C1575" s="301" t="s">
        <v>31</v>
      </c>
      <c r="D1575" s="302" t="s">
        <v>11</v>
      </c>
      <c r="E1575" s="302" t="s">
        <v>226</v>
      </c>
      <c r="F1575" s="301" t="s">
        <v>76</v>
      </c>
      <c r="G1575" s="301" t="s">
        <v>288</v>
      </c>
      <c r="H1575" s="322">
        <v>142879959589.37375</v>
      </c>
      <c r="I1575" s="322">
        <v>142879959589.37375</v>
      </c>
      <c r="J1575" s="322">
        <v>132252706501.83511</v>
      </c>
      <c r="K1575" s="364">
        <v>0</v>
      </c>
      <c r="L1575" s="322">
        <v>125714061420.79723</v>
      </c>
      <c r="M1575" s="364">
        <v>0</v>
      </c>
    </row>
    <row r="1576" spans="1:13" x14ac:dyDescent="0.35">
      <c r="A1576" s="301">
        <v>2013</v>
      </c>
      <c r="B1576" s="301" t="s">
        <v>88</v>
      </c>
      <c r="C1576" s="301" t="s">
        <v>31</v>
      </c>
      <c r="D1576" s="302" t="s">
        <v>11</v>
      </c>
      <c r="E1576" s="302" t="s">
        <v>226</v>
      </c>
      <c r="F1576" s="301" t="s">
        <v>78</v>
      </c>
      <c r="G1576" s="301" t="s">
        <v>288</v>
      </c>
      <c r="H1576" s="322">
        <v>5852618437494.6064</v>
      </c>
      <c r="I1576" s="322">
        <v>5469661621288.7217</v>
      </c>
      <c r="J1576" s="322">
        <v>5081784651580.4863</v>
      </c>
      <c r="K1576" s="364">
        <v>0</v>
      </c>
      <c r="L1576" s="322">
        <v>3977277066984.6089</v>
      </c>
      <c r="M1576" s="364">
        <v>0</v>
      </c>
    </row>
    <row r="1577" spans="1:13" x14ac:dyDescent="0.35">
      <c r="A1577" s="301">
        <v>2013</v>
      </c>
      <c r="B1577" s="301" t="s">
        <v>88</v>
      </c>
      <c r="C1577" s="301" t="s">
        <v>32</v>
      </c>
      <c r="D1577" s="302" t="s">
        <v>18</v>
      </c>
      <c r="E1577" s="302" t="s">
        <v>226</v>
      </c>
      <c r="F1577" s="301" t="s">
        <v>76</v>
      </c>
      <c r="G1577" s="301" t="s">
        <v>288</v>
      </c>
      <c r="H1577" s="322">
        <v>58075372398.469681</v>
      </c>
      <c r="I1577" s="322">
        <v>58075372398.469681</v>
      </c>
      <c r="J1577" s="322">
        <v>54853293617.079636</v>
      </c>
      <c r="K1577" s="364">
        <v>0</v>
      </c>
      <c r="L1577" s="322">
        <v>50793622989.755051</v>
      </c>
      <c r="M1577" s="364">
        <v>0</v>
      </c>
    </row>
    <row r="1578" spans="1:13" x14ac:dyDescent="0.35">
      <c r="A1578" s="301">
        <v>2013</v>
      </c>
      <c r="B1578" s="301" t="s">
        <v>88</v>
      </c>
      <c r="C1578" s="301" t="s">
        <v>32</v>
      </c>
      <c r="D1578" s="302" t="s">
        <v>18</v>
      </c>
      <c r="E1578" s="302" t="s">
        <v>226</v>
      </c>
      <c r="F1578" s="301" t="s">
        <v>78</v>
      </c>
      <c r="G1578" s="301" t="s">
        <v>288</v>
      </c>
      <c r="H1578" s="322">
        <v>386759636800.62891</v>
      </c>
      <c r="I1578" s="322">
        <v>386759636800.62891</v>
      </c>
      <c r="J1578" s="322">
        <v>341362696897.93439</v>
      </c>
      <c r="K1578" s="364">
        <v>0</v>
      </c>
      <c r="L1578" s="322">
        <v>184757865870.62683</v>
      </c>
      <c r="M1578" s="364">
        <v>0</v>
      </c>
    </row>
    <row r="1579" spans="1:13" x14ac:dyDescent="0.35">
      <c r="A1579" s="301">
        <v>2013</v>
      </c>
      <c r="B1579" s="301" t="s">
        <v>88</v>
      </c>
      <c r="C1579" s="301" t="s">
        <v>32</v>
      </c>
      <c r="D1579" s="302" t="s">
        <v>18</v>
      </c>
      <c r="E1579" s="302" t="s">
        <v>226</v>
      </c>
      <c r="F1579" s="301" t="s">
        <v>80</v>
      </c>
      <c r="G1579" s="301" t="s">
        <v>288</v>
      </c>
      <c r="H1579" s="322">
        <v>0</v>
      </c>
      <c r="I1579" s="322">
        <v>0</v>
      </c>
      <c r="J1579" s="322">
        <v>0</v>
      </c>
      <c r="K1579" s="364">
        <v>0</v>
      </c>
      <c r="L1579" s="322">
        <v>0</v>
      </c>
      <c r="M1579" s="364">
        <v>0</v>
      </c>
    </row>
    <row r="1580" spans="1:13" x14ac:dyDescent="0.35">
      <c r="A1580" s="301">
        <v>2013</v>
      </c>
      <c r="B1580" s="301" t="s">
        <v>88</v>
      </c>
      <c r="C1580" s="301" t="s">
        <v>33</v>
      </c>
      <c r="D1580" s="302" t="s">
        <v>21</v>
      </c>
      <c r="E1580" s="302" t="s">
        <v>226</v>
      </c>
      <c r="F1580" s="301" t="s">
        <v>76</v>
      </c>
      <c r="G1580" s="301" t="s">
        <v>288</v>
      </c>
      <c r="H1580" s="322">
        <v>56688387349.971039</v>
      </c>
      <c r="I1580" s="322">
        <v>64198812611.693207</v>
      </c>
      <c r="J1580" s="322">
        <v>56912052598.406044</v>
      </c>
      <c r="K1580" s="364">
        <v>0</v>
      </c>
      <c r="L1580" s="322">
        <v>50283486787.942444</v>
      </c>
      <c r="M1580" s="364">
        <v>0</v>
      </c>
    </row>
    <row r="1581" spans="1:13" x14ac:dyDescent="0.35">
      <c r="A1581" s="301">
        <v>2013</v>
      </c>
      <c r="B1581" s="301" t="s">
        <v>88</v>
      </c>
      <c r="C1581" s="301" t="s">
        <v>34</v>
      </c>
      <c r="D1581" s="302" t="s">
        <v>10</v>
      </c>
      <c r="E1581" s="302" t="s">
        <v>226</v>
      </c>
      <c r="F1581" s="301" t="s">
        <v>76</v>
      </c>
      <c r="G1581" s="301" t="s">
        <v>288</v>
      </c>
      <c r="H1581" s="322">
        <v>18518199691.726696</v>
      </c>
      <c r="I1581" s="322">
        <v>18518199691.726696</v>
      </c>
      <c r="J1581" s="322">
        <v>15450574066.583103</v>
      </c>
      <c r="K1581" s="364">
        <v>0</v>
      </c>
      <c r="L1581" s="322">
        <v>14553456557.898697</v>
      </c>
      <c r="M1581" s="364">
        <v>0</v>
      </c>
    </row>
    <row r="1582" spans="1:13" x14ac:dyDescent="0.35">
      <c r="A1582" s="301">
        <v>2013</v>
      </c>
      <c r="B1582" s="301" t="s">
        <v>88</v>
      </c>
      <c r="C1582" s="301" t="s">
        <v>34</v>
      </c>
      <c r="D1582" s="302" t="s">
        <v>10</v>
      </c>
      <c r="E1582" s="302" t="s">
        <v>226</v>
      </c>
      <c r="F1582" s="301" t="s">
        <v>78</v>
      </c>
      <c r="G1582" s="301" t="s">
        <v>288</v>
      </c>
      <c r="H1582" s="322">
        <v>145846951081.44794</v>
      </c>
      <c r="I1582" s="322">
        <v>141286472853.39365</v>
      </c>
      <c r="J1582" s="322">
        <v>140152968582.10239</v>
      </c>
      <c r="K1582" s="364">
        <v>0</v>
      </c>
      <c r="L1582" s="322">
        <v>113002547558.08563</v>
      </c>
      <c r="M1582" s="364">
        <v>0</v>
      </c>
    </row>
    <row r="1583" spans="1:13" x14ac:dyDescent="0.35">
      <c r="A1583" s="301">
        <v>2013</v>
      </c>
      <c r="B1583" s="301" t="s">
        <v>88</v>
      </c>
      <c r="C1583" s="301" t="s">
        <v>34</v>
      </c>
      <c r="D1583" s="302" t="s">
        <v>10</v>
      </c>
      <c r="E1583" s="302" t="s">
        <v>226</v>
      </c>
      <c r="F1583" s="301" t="s">
        <v>80</v>
      </c>
      <c r="G1583" s="301" t="s">
        <v>288</v>
      </c>
      <c r="H1583" s="322">
        <v>0</v>
      </c>
      <c r="I1583" s="322">
        <v>0</v>
      </c>
      <c r="J1583" s="322">
        <v>0</v>
      </c>
      <c r="K1583" s="364">
        <v>0</v>
      </c>
      <c r="L1583" s="322">
        <v>0</v>
      </c>
      <c r="M1583" s="364">
        <v>0</v>
      </c>
    </row>
    <row r="1584" spans="1:13" x14ac:dyDescent="0.35">
      <c r="A1584" s="301">
        <v>2013</v>
      </c>
      <c r="B1584" s="301" t="s">
        <v>88</v>
      </c>
      <c r="C1584" s="301" t="s">
        <v>35</v>
      </c>
      <c r="D1584" s="302" t="s">
        <v>15</v>
      </c>
      <c r="E1584" s="302" t="s">
        <v>226</v>
      </c>
      <c r="F1584" s="301" t="s">
        <v>76</v>
      </c>
      <c r="G1584" s="301" t="s">
        <v>288</v>
      </c>
      <c r="H1584" s="322">
        <v>24033128114.013573</v>
      </c>
      <c r="I1584" s="322">
        <v>24033128114.013573</v>
      </c>
      <c r="J1584" s="322">
        <v>20771618178.374737</v>
      </c>
      <c r="K1584" s="364">
        <v>0</v>
      </c>
      <c r="L1584" s="322">
        <v>20052071130.693584</v>
      </c>
      <c r="M1584" s="364">
        <v>0</v>
      </c>
    </row>
    <row r="1585" spans="1:13" x14ac:dyDescent="0.35">
      <c r="A1585" s="301">
        <v>2013</v>
      </c>
      <c r="B1585" s="301" t="s">
        <v>88</v>
      </c>
      <c r="C1585" s="301" t="s">
        <v>35</v>
      </c>
      <c r="D1585" s="302" t="s">
        <v>15</v>
      </c>
      <c r="E1585" s="302" t="s">
        <v>226</v>
      </c>
      <c r="F1585" s="301" t="s">
        <v>78</v>
      </c>
      <c r="G1585" s="301" t="s">
        <v>288</v>
      </c>
      <c r="H1585" s="322">
        <v>493687741139.68231</v>
      </c>
      <c r="I1585" s="322">
        <v>423646038558.66968</v>
      </c>
      <c r="J1585" s="322">
        <v>390386330397.1626</v>
      </c>
      <c r="K1585" s="364">
        <v>0</v>
      </c>
      <c r="L1585" s="322">
        <v>294258532524.3999</v>
      </c>
      <c r="M1585" s="364">
        <v>0</v>
      </c>
    </row>
    <row r="1586" spans="1:13" x14ac:dyDescent="0.35">
      <c r="A1586" s="301">
        <v>2013</v>
      </c>
      <c r="B1586" s="301" t="s">
        <v>88</v>
      </c>
      <c r="C1586" s="301" t="s">
        <v>35</v>
      </c>
      <c r="D1586" s="302" t="s">
        <v>15</v>
      </c>
      <c r="E1586" s="302" t="s">
        <v>226</v>
      </c>
      <c r="F1586" s="301" t="s">
        <v>80</v>
      </c>
      <c r="G1586" s="301" t="s">
        <v>288</v>
      </c>
      <c r="H1586" s="322">
        <v>0</v>
      </c>
      <c r="I1586" s="322">
        <v>0</v>
      </c>
      <c r="J1586" s="322">
        <v>0</v>
      </c>
      <c r="K1586" s="364">
        <v>0</v>
      </c>
      <c r="L1586" s="322">
        <v>0</v>
      </c>
      <c r="M1586" s="364">
        <v>0</v>
      </c>
    </row>
    <row r="1587" spans="1:13" x14ac:dyDescent="0.35">
      <c r="A1587" s="301">
        <v>2013</v>
      </c>
      <c r="B1587" s="301" t="s">
        <v>88</v>
      </c>
      <c r="C1587" s="301" t="s">
        <v>36</v>
      </c>
      <c r="D1587" s="302" t="s">
        <v>9</v>
      </c>
      <c r="E1587" s="302" t="s">
        <v>226</v>
      </c>
      <c r="F1587" s="301" t="s">
        <v>76</v>
      </c>
      <c r="G1587" s="301" t="s">
        <v>288</v>
      </c>
      <c r="H1587" s="322">
        <v>20030381710.54208</v>
      </c>
      <c r="I1587" s="322">
        <v>20030381710.54208</v>
      </c>
      <c r="J1587" s="322">
        <v>19855814845.166122</v>
      </c>
      <c r="K1587" s="364">
        <v>0</v>
      </c>
      <c r="L1587" s="322">
        <v>19088633673.826653</v>
      </c>
      <c r="M1587" s="364">
        <v>0</v>
      </c>
    </row>
    <row r="1588" spans="1:13" x14ac:dyDescent="0.35">
      <c r="A1588" s="301">
        <v>2013</v>
      </c>
      <c r="B1588" s="301" t="s">
        <v>88</v>
      </c>
      <c r="C1588" s="301" t="s">
        <v>36</v>
      </c>
      <c r="D1588" s="302" t="s">
        <v>9</v>
      </c>
      <c r="E1588" s="302" t="s">
        <v>226</v>
      </c>
      <c r="F1588" s="301" t="s">
        <v>78</v>
      </c>
      <c r="G1588" s="301" t="s">
        <v>288</v>
      </c>
      <c r="H1588" s="322">
        <v>115459428180.99547</v>
      </c>
      <c r="I1588" s="322">
        <v>96850947561.016083</v>
      </c>
      <c r="J1588" s="322">
        <v>93504667166.579681</v>
      </c>
      <c r="K1588" s="364">
        <v>0</v>
      </c>
      <c r="L1588" s="322">
        <v>89158813258.813889</v>
      </c>
      <c r="M1588" s="364">
        <v>0</v>
      </c>
    </row>
    <row r="1589" spans="1:13" x14ac:dyDescent="0.35">
      <c r="A1589" s="301">
        <v>2013</v>
      </c>
      <c r="B1589" s="301" t="s">
        <v>88</v>
      </c>
      <c r="C1589" s="301" t="s">
        <v>37</v>
      </c>
      <c r="D1589" s="302" t="s">
        <v>20</v>
      </c>
      <c r="E1589" s="302" t="s">
        <v>226</v>
      </c>
      <c r="F1589" s="301" t="s">
        <v>76</v>
      </c>
      <c r="G1589" s="301" t="s">
        <v>288</v>
      </c>
      <c r="H1589" s="322">
        <v>91065324868.407227</v>
      </c>
      <c r="I1589" s="322">
        <v>93418130289.441162</v>
      </c>
      <c r="J1589" s="322">
        <v>86110601796.268921</v>
      </c>
      <c r="K1589" s="364">
        <v>0</v>
      </c>
      <c r="L1589" s="322">
        <v>83274931885.861496</v>
      </c>
      <c r="M1589" s="364">
        <v>0</v>
      </c>
    </row>
    <row r="1590" spans="1:13" x14ac:dyDescent="0.35">
      <c r="A1590" s="301">
        <v>2013</v>
      </c>
      <c r="B1590" s="301" t="s">
        <v>88</v>
      </c>
      <c r="C1590" s="301" t="s">
        <v>37</v>
      </c>
      <c r="D1590" s="302" t="s">
        <v>20</v>
      </c>
      <c r="E1590" s="302" t="s">
        <v>226</v>
      </c>
      <c r="F1590" s="301" t="s">
        <v>78</v>
      </c>
      <c r="G1590" s="301" t="s">
        <v>288</v>
      </c>
      <c r="H1590" s="322">
        <v>24813813936.651581</v>
      </c>
      <c r="I1590" s="322">
        <v>26693648325.791855</v>
      </c>
      <c r="J1590" s="322">
        <v>26373311001.675575</v>
      </c>
      <c r="K1590" s="364">
        <v>0</v>
      </c>
      <c r="L1590" s="322">
        <v>22544399862.113136</v>
      </c>
      <c r="M1590" s="364">
        <v>0</v>
      </c>
    </row>
    <row r="1591" spans="1:13" x14ac:dyDescent="0.35">
      <c r="A1591" s="301">
        <v>2013</v>
      </c>
      <c r="B1591" s="301" t="s">
        <v>88</v>
      </c>
      <c r="C1591" s="301" t="s">
        <v>37</v>
      </c>
      <c r="D1591" s="302" t="s">
        <v>20</v>
      </c>
      <c r="E1591" s="302" t="s">
        <v>226</v>
      </c>
      <c r="F1591" s="301" t="s">
        <v>80</v>
      </c>
      <c r="G1591" s="301" t="s">
        <v>288</v>
      </c>
      <c r="H1591" s="322">
        <v>0</v>
      </c>
      <c r="I1591" s="322">
        <v>0</v>
      </c>
      <c r="J1591" s="322">
        <v>0</v>
      </c>
      <c r="K1591" s="364">
        <v>0</v>
      </c>
      <c r="L1591" s="322">
        <v>0</v>
      </c>
      <c r="M1591" s="364">
        <v>0</v>
      </c>
    </row>
    <row r="1592" spans="1:13" x14ac:dyDescent="0.35">
      <c r="A1592" s="301">
        <v>2013</v>
      </c>
      <c r="B1592" s="301" t="s">
        <v>88</v>
      </c>
      <c r="C1592" s="301" t="s">
        <v>38</v>
      </c>
      <c r="D1592" s="302" t="s">
        <v>248</v>
      </c>
      <c r="E1592" s="302" t="s">
        <v>226</v>
      </c>
      <c r="F1592" s="301" t="s">
        <v>76</v>
      </c>
      <c r="G1592" s="301" t="s">
        <v>288</v>
      </c>
      <c r="H1592" s="322">
        <v>19299547216.069683</v>
      </c>
      <c r="I1592" s="322">
        <v>19299547216.069683</v>
      </c>
      <c r="J1592" s="322">
        <v>12354360677.622725</v>
      </c>
      <c r="K1592" s="364">
        <v>0</v>
      </c>
      <c r="L1592" s="322">
        <v>9881937924.2335091</v>
      </c>
      <c r="M1592" s="364">
        <v>0</v>
      </c>
    </row>
    <row r="1593" spans="1:13" x14ac:dyDescent="0.35">
      <c r="A1593" s="301">
        <v>2013</v>
      </c>
      <c r="B1593" s="301" t="s">
        <v>88</v>
      </c>
      <c r="C1593" s="301" t="s">
        <v>38</v>
      </c>
      <c r="D1593" s="302" t="s">
        <v>248</v>
      </c>
      <c r="E1593" s="302" t="s">
        <v>226</v>
      </c>
      <c r="F1593" s="301" t="s">
        <v>78</v>
      </c>
      <c r="G1593" s="301" t="s">
        <v>288</v>
      </c>
      <c r="H1593" s="322">
        <v>22558012669.683254</v>
      </c>
      <c r="I1593" s="322">
        <v>28197515837.104069</v>
      </c>
      <c r="J1593" s="322">
        <v>27055285761.824291</v>
      </c>
      <c r="K1593" s="364">
        <v>0</v>
      </c>
      <c r="L1593" s="322">
        <v>12113429751.870464</v>
      </c>
      <c r="M1593" s="364">
        <v>0</v>
      </c>
    </row>
    <row r="1594" spans="1:13" x14ac:dyDescent="0.35">
      <c r="A1594" s="301">
        <v>2013</v>
      </c>
      <c r="B1594" s="301" t="s">
        <v>88</v>
      </c>
      <c r="C1594" s="301" t="s">
        <v>39</v>
      </c>
      <c r="D1594" s="302" t="s">
        <v>17</v>
      </c>
      <c r="E1594" s="302" t="s">
        <v>226</v>
      </c>
      <c r="F1594" s="301" t="s">
        <v>76</v>
      </c>
      <c r="G1594" s="301" t="s">
        <v>288</v>
      </c>
      <c r="H1594" s="322">
        <v>34783609611.176468</v>
      </c>
      <c r="I1594" s="322">
        <v>34783609611.176468</v>
      </c>
      <c r="J1594" s="322">
        <v>31172356938.598335</v>
      </c>
      <c r="K1594" s="364">
        <v>0</v>
      </c>
      <c r="L1594" s="322">
        <v>25110952453.911274</v>
      </c>
      <c r="M1594" s="364">
        <v>0</v>
      </c>
    </row>
    <row r="1595" spans="1:13" x14ac:dyDescent="0.35">
      <c r="A1595" s="301">
        <v>2013</v>
      </c>
      <c r="B1595" s="301" t="s">
        <v>88</v>
      </c>
      <c r="C1595" s="301" t="s">
        <v>39</v>
      </c>
      <c r="D1595" s="302" t="s">
        <v>17</v>
      </c>
      <c r="E1595" s="302" t="s">
        <v>226</v>
      </c>
      <c r="F1595" s="301" t="s">
        <v>78</v>
      </c>
      <c r="G1595" s="301" t="s">
        <v>288</v>
      </c>
      <c r="H1595" s="322">
        <v>1713200599711.085</v>
      </c>
      <c r="I1595" s="322">
        <v>1637627654572.5586</v>
      </c>
      <c r="J1595" s="322">
        <v>1542702801166.1401</v>
      </c>
      <c r="K1595" s="364">
        <v>0</v>
      </c>
      <c r="L1595" s="322">
        <v>974180668676.06458</v>
      </c>
      <c r="M1595" s="364">
        <v>0</v>
      </c>
    </row>
    <row r="1596" spans="1:13" x14ac:dyDescent="0.35">
      <c r="A1596" s="301">
        <v>2013</v>
      </c>
      <c r="B1596" s="301" t="s">
        <v>88</v>
      </c>
      <c r="C1596" s="301" t="s">
        <v>40</v>
      </c>
      <c r="D1596" s="302" t="s">
        <v>13</v>
      </c>
      <c r="E1596" s="302" t="s">
        <v>226</v>
      </c>
      <c r="F1596" s="301" t="s">
        <v>76</v>
      </c>
      <c r="G1596" s="301" t="s">
        <v>288</v>
      </c>
      <c r="H1596" s="322">
        <v>16780405589.029863</v>
      </c>
      <c r="I1596" s="322">
        <v>16780405589.029863</v>
      </c>
      <c r="J1596" s="322">
        <v>15319823065.408945</v>
      </c>
      <c r="K1596" s="364">
        <v>0</v>
      </c>
      <c r="L1596" s="322">
        <v>11296730904.171114</v>
      </c>
      <c r="M1596" s="364">
        <v>0</v>
      </c>
    </row>
    <row r="1597" spans="1:13" x14ac:dyDescent="0.35">
      <c r="A1597" s="301">
        <v>2013</v>
      </c>
      <c r="B1597" s="301" t="s">
        <v>88</v>
      </c>
      <c r="C1597" s="301" t="s">
        <v>40</v>
      </c>
      <c r="D1597" s="302" t="s">
        <v>13</v>
      </c>
      <c r="E1597" s="302" t="s">
        <v>226</v>
      </c>
      <c r="F1597" s="301" t="s">
        <v>78</v>
      </c>
      <c r="G1597" s="301" t="s">
        <v>288</v>
      </c>
      <c r="H1597" s="322">
        <v>5714696542.9864244</v>
      </c>
      <c r="I1597" s="322">
        <v>5714696542.9864244</v>
      </c>
      <c r="J1597" s="322">
        <v>5406706732.4709501</v>
      </c>
      <c r="K1597" s="364">
        <v>0</v>
      </c>
      <c r="L1597" s="322">
        <v>4003354432.1449914</v>
      </c>
      <c r="M1597" s="364">
        <v>0</v>
      </c>
    </row>
    <row r="1598" spans="1:13" x14ac:dyDescent="0.35">
      <c r="A1598" s="301">
        <v>2013</v>
      </c>
      <c r="B1598" s="301" t="s">
        <v>88</v>
      </c>
      <c r="C1598" s="301" t="s">
        <v>41</v>
      </c>
      <c r="D1598" s="302" t="s">
        <v>8</v>
      </c>
      <c r="E1598" s="302" t="s">
        <v>226</v>
      </c>
      <c r="F1598" s="301" t="s">
        <v>76</v>
      </c>
      <c r="G1598" s="301" t="s">
        <v>288</v>
      </c>
      <c r="H1598" s="322">
        <v>40145429282.13665</v>
      </c>
      <c r="I1598" s="322">
        <v>40145429282.13665</v>
      </c>
      <c r="J1598" s="322">
        <v>38063243302.736992</v>
      </c>
      <c r="K1598" s="364">
        <v>0</v>
      </c>
      <c r="L1598" s="322">
        <v>32548137660.942913</v>
      </c>
      <c r="M1598" s="364">
        <v>0</v>
      </c>
    </row>
    <row r="1599" spans="1:13" x14ac:dyDescent="0.35">
      <c r="A1599" s="301">
        <v>2013</v>
      </c>
      <c r="B1599" s="301" t="s">
        <v>88</v>
      </c>
      <c r="C1599" s="301" t="s">
        <v>41</v>
      </c>
      <c r="D1599" s="302" t="s">
        <v>8</v>
      </c>
      <c r="E1599" s="302" t="s">
        <v>226</v>
      </c>
      <c r="F1599" s="301" t="s">
        <v>78</v>
      </c>
      <c r="G1599" s="301" t="s">
        <v>288</v>
      </c>
      <c r="H1599" s="322">
        <v>132073919586.83981</v>
      </c>
      <c r="I1599" s="322">
        <v>117764651944.54889</v>
      </c>
      <c r="J1599" s="322">
        <v>107265123971.48093</v>
      </c>
      <c r="K1599" s="364">
        <v>0</v>
      </c>
      <c r="L1599" s="322">
        <v>66996241353.775681</v>
      </c>
      <c r="M1599" s="364">
        <v>0</v>
      </c>
    </row>
    <row r="1600" spans="1:13" x14ac:dyDescent="0.35">
      <c r="A1600" s="301">
        <v>2013</v>
      </c>
      <c r="B1600" s="301" t="s">
        <v>88</v>
      </c>
      <c r="C1600" s="301" t="s">
        <v>42</v>
      </c>
      <c r="D1600" s="302" t="s">
        <v>14</v>
      </c>
      <c r="E1600" s="302" t="s">
        <v>226</v>
      </c>
      <c r="F1600" s="301" t="s">
        <v>76</v>
      </c>
      <c r="G1600" s="301" t="s">
        <v>288</v>
      </c>
      <c r="H1600" s="322">
        <v>17903275785.688686</v>
      </c>
      <c r="I1600" s="322">
        <v>17903275785.688686</v>
      </c>
      <c r="J1600" s="322">
        <v>17118142714.767218</v>
      </c>
      <c r="K1600" s="364">
        <v>0</v>
      </c>
      <c r="L1600" s="322">
        <v>16341172065.227499</v>
      </c>
      <c r="M1600" s="364">
        <v>0</v>
      </c>
    </row>
    <row r="1601" spans="1:13" x14ac:dyDescent="0.35">
      <c r="A1601" s="301">
        <v>2013</v>
      </c>
      <c r="B1601" s="301" t="s">
        <v>88</v>
      </c>
      <c r="C1601" s="301" t="s">
        <v>42</v>
      </c>
      <c r="D1601" s="302" t="s">
        <v>14</v>
      </c>
      <c r="E1601" s="302" t="s">
        <v>226</v>
      </c>
      <c r="F1601" s="301" t="s">
        <v>78</v>
      </c>
      <c r="G1601" s="301" t="s">
        <v>288</v>
      </c>
      <c r="H1601" s="322">
        <v>15978592307.692307</v>
      </c>
      <c r="I1601" s="322">
        <v>16550509973.52174</v>
      </c>
      <c r="J1601" s="322">
        <v>16498992260.522373</v>
      </c>
      <c r="K1601" s="364">
        <v>0</v>
      </c>
      <c r="L1601" s="322">
        <v>13517346102.144388</v>
      </c>
      <c r="M1601" s="364">
        <v>0</v>
      </c>
    </row>
    <row r="1602" spans="1:13" x14ac:dyDescent="0.35">
      <c r="A1602" s="301">
        <v>2013</v>
      </c>
      <c r="B1602" s="301" t="s">
        <v>88</v>
      </c>
      <c r="C1602" s="301" t="s">
        <v>43</v>
      </c>
      <c r="D1602" s="302" t="s">
        <v>22</v>
      </c>
      <c r="E1602" s="302" t="s">
        <v>226</v>
      </c>
      <c r="F1602" s="301" t="s">
        <v>76</v>
      </c>
      <c r="G1602" s="301" t="s">
        <v>288</v>
      </c>
      <c r="H1602" s="322">
        <v>84469093147.474197</v>
      </c>
      <c r="I1602" s="322">
        <v>84469093147.474197</v>
      </c>
      <c r="J1602" s="322">
        <v>66949512428.650597</v>
      </c>
      <c r="K1602" s="364">
        <v>0</v>
      </c>
      <c r="L1602" s="322">
        <v>64953630497.621353</v>
      </c>
      <c r="M1602" s="364">
        <v>0</v>
      </c>
    </row>
    <row r="1603" spans="1:13" x14ac:dyDescent="0.35">
      <c r="A1603" s="301">
        <v>2013</v>
      </c>
      <c r="B1603" s="301" t="s">
        <v>88</v>
      </c>
      <c r="C1603" s="301" t="s">
        <v>43</v>
      </c>
      <c r="D1603" s="302" t="s">
        <v>22</v>
      </c>
      <c r="E1603" s="302" t="s">
        <v>226</v>
      </c>
      <c r="F1603" s="301" t="s">
        <v>78</v>
      </c>
      <c r="G1603" s="301" t="s">
        <v>288</v>
      </c>
      <c r="H1603" s="322">
        <v>72561607420.814468</v>
      </c>
      <c r="I1603" s="322">
        <v>60775045800.904976</v>
      </c>
      <c r="J1603" s="322">
        <v>56445517813.047791</v>
      </c>
      <c r="K1603" s="364">
        <v>0</v>
      </c>
      <c r="L1603" s="322">
        <v>31996998520.833549</v>
      </c>
      <c r="M1603" s="364">
        <v>0</v>
      </c>
    </row>
    <row r="1604" spans="1:13" x14ac:dyDescent="0.35">
      <c r="A1604" s="301">
        <v>2013</v>
      </c>
      <c r="B1604" s="301" t="s">
        <v>88</v>
      </c>
      <c r="C1604" s="301" t="s">
        <v>44</v>
      </c>
      <c r="D1604" s="302" t="s">
        <v>12</v>
      </c>
      <c r="E1604" s="302" t="s">
        <v>226</v>
      </c>
      <c r="F1604" s="301" t="s">
        <v>76</v>
      </c>
      <c r="G1604" s="301" t="s">
        <v>288</v>
      </c>
      <c r="H1604" s="322">
        <v>0</v>
      </c>
      <c r="I1604" s="322">
        <v>0</v>
      </c>
      <c r="J1604" s="322">
        <v>0</v>
      </c>
      <c r="K1604" s="364">
        <v>0</v>
      </c>
      <c r="L1604" s="322">
        <v>0</v>
      </c>
      <c r="M1604" s="364">
        <v>0</v>
      </c>
    </row>
    <row r="1605" spans="1:13" x14ac:dyDescent="0.35">
      <c r="A1605" s="301">
        <v>2013</v>
      </c>
      <c r="B1605" s="301" t="s">
        <v>88</v>
      </c>
      <c r="C1605" s="301" t="s">
        <v>44</v>
      </c>
      <c r="D1605" s="302" t="s">
        <v>12</v>
      </c>
      <c r="E1605" s="302" t="s">
        <v>226</v>
      </c>
      <c r="F1605" s="301" t="s">
        <v>78</v>
      </c>
      <c r="G1605" s="301" t="s">
        <v>288</v>
      </c>
      <c r="H1605" s="322">
        <v>0</v>
      </c>
      <c r="I1605" s="322">
        <v>0</v>
      </c>
      <c r="J1605" s="322">
        <v>0</v>
      </c>
      <c r="K1605" s="364">
        <v>0</v>
      </c>
      <c r="L1605" s="322">
        <v>0</v>
      </c>
      <c r="M1605" s="364">
        <v>0</v>
      </c>
    </row>
    <row r="1606" spans="1:13" x14ac:dyDescent="0.35">
      <c r="A1606" s="301">
        <v>2013</v>
      </c>
      <c r="B1606" s="301" t="s">
        <v>88</v>
      </c>
      <c r="C1606" s="301" t="s">
        <v>45</v>
      </c>
      <c r="D1606" s="302" t="s">
        <v>22</v>
      </c>
      <c r="E1606" s="302" t="s">
        <v>226</v>
      </c>
      <c r="F1606" s="301" t="s">
        <v>76</v>
      </c>
      <c r="G1606" s="301" t="s">
        <v>288</v>
      </c>
      <c r="H1606" s="322">
        <v>0</v>
      </c>
      <c r="I1606" s="322">
        <v>0</v>
      </c>
      <c r="J1606" s="322">
        <v>0</v>
      </c>
      <c r="K1606" s="364">
        <v>0</v>
      </c>
      <c r="L1606" s="322">
        <v>0</v>
      </c>
      <c r="M1606" s="364">
        <v>0</v>
      </c>
    </row>
    <row r="1607" spans="1:13" x14ac:dyDescent="0.35">
      <c r="A1607" s="301">
        <v>2013</v>
      </c>
      <c r="B1607" s="301" t="s">
        <v>88</v>
      </c>
      <c r="C1607" s="301" t="s">
        <v>45</v>
      </c>
      <c r="D1607" s="302" t="s">
        <v>22</v>
      </c>
      <c r="E1607" s="302" t="s">
        <v>226</v>
      </c>
      <c r="F1607" s="301" t="s">
        <v>78</v>
      </c>
      <c r="G1607" s="301" t="s">
        <v>288</v>
      </c>
      <c r="H1607" s="322">
        <v>0</v>
      </c>
      <c r="I1607" s="322">
        <v>0</v>
      </c>
      <c r="J1607" s="322">
        <v>0</v>
      </c>
      <c r="K1607" s="364">
        <v>0</v>
      </c>
      <c r="L1607" s="322">
        <v>0</v>
      </c>
      <c r="M1607" s="364">
        <v>0</v>
      </c>
    </row>
    <row r="1608" spans="1:13" x14ac:dyDescent="0.35">
      <c r="A1608" s="301">
        <v>2013</v>
      </c>
      <c r="B1608" s="301" t="s">
        <v>88</v>
      </c>
      <c r="C1608" s="301" t="s">
        <v>46</v>
      </c>
      <c r="D1608" s="302" t="s">
        <v>10</v>
      </c>
      <c r="E1608" s="302" t="s">
        <v>228</v>
      </c>
      <c r="F1608" s="301" t="s">
        <v>76</v>
      </c>
      <c r="G1608" s="301" t="s">
        <v>288</v>
      </c>
      <c r="H1608" s="322">
        <v>15270312066.220814</v>
      </c>
      <c r="I1608" s="322">
        <v>15270312066.220814</v>
      </c>
      <c r="J1608" s="322">
        <v>14926161633.567097</v>
      </c>
      <c r="K1608" s="364">
        <v>0</v>
      </c>
      <c r="L1608" s="322">
        <v>14637943543.309887</v>
      </c>
      <c r="M1608" s="364">
        <v>0</v>
      </c>
    </row>
    <row r="1609" spans="1:13" x14ac:dyDescent="0.35">
      <c r="A1609" s="301">
        <v>2013</v>
      </c>
      <c r="B1609" s="301" t="s">
        <v>88</v>
      </c>
      <c r="C1609" s="301" t="s">
        <v>46</v>
      </c>
      <c r="D1609" s="302" t="s">
        <v>10</v>
      </c>
      <c r="E1609" s="302" t="s">
        <v>228</v>
      </c>
      <c r="F1609" s="301" t="s">
        <v>78</v>
      </c>
      <c r="G1609" s="301" t="s">
        <v>288</v>
      </c>
      <c r="H1609" s="322">
        <v>91514097732.126694</v>
      </c>
      <c r="I1609" s="322">
        <v>112588470119.06633</v>
      </c>
      <c r="J1609" s="322">
        <v>96883228627.937881</v>
      </c>
      <c r="K1609" s="364">
        <v>0</v>
      </c>
      <c r="L1609" s="322">
        <v>48132432212.852646</v>
      </c>
      <c r="M1609" s="364">
        <v>0</v>
      </c>
    </row>
    <row r="1610" spans="1:13" x14ac:dyDescent="0.35">
      <c r="A1610" s="301">
        <v>2013</v>
      </c>
      <c r="B1610" s="301" t="s">
        <v>88</v>
      </c>
      <c r="C1610" s="301" t="s">
        <v>47</v>
      </c>
      <c r="D1610" s="302" t="s">
        <v>21</v>
      </c>
      <c r="E1610" s="302" t="s">
        <v>228</v>
      </c>
      <c r="F1610" s="301" t="s">
        <v>76</v>
      </c>
      <c r="G1610" s="301" t="s">
        <v>288</v>
      </c>
      <c r="H1610" s="322">
        <v>37654477651.596375</v>
      </c>
      <c r="I1610" s="322">
        <v>37654477651.596375</v>
      </c>
      <c r="J1610" s="322">
        <v>22512961833.240837</v>
      </c>
      <c r="K1610" s="364">
        <v>0</v>
      </c>
      <c r="L1610" s="322">
        <v>15686945151.371166</v>
      </c>
      <c r="M1610" s="364">
        <v>0</v>
      </c>
    </row>
    <row r="1611" spans="1:13" x14ac:dyDescent="0.35">
      <c r="A1611" s="301">
        <v>2013</v>
      </c>
      <c r="B1611" s="301" t="s">
        <v>88</v>
      </c>
      <c r="C1611" s="301" t="s">
        <v>47</v>
      </c>
      <c r="D1611" s="302" t="s">
        <v>21</v>
      </c>
      <c r="E1611" s="302" t="s">
        <v>228</v>
      </c>
      <c r="F1611" s="301" t="s">
        <v>78</v>
      </c>
      <c r="G1611" s="301" t="s">
        <v>288</v>
      </c>
      <c r="H1611" s="322">
        <v>4157987129494.1108</v>
      </c>
      <c r="I1611" s="322">
        <v>3982082645599.8115</v>
      </c>
      <c r="J1611" s="322">
        <v>3204020492381.5254</v>
      </c>
      <c r="K1611" s="364">
        <v>0</v>
      </c>
      <c r="L1611" s="322">
        <v>2502105099352.1187</v>
      </c>
      <c r="M1611" s="364">
        <v>0</v>
      </c>
    </row>
    <row r="1612" spans="1:13" x14ac:dyDescent="0.35">
      <c r="A1612" s="301">
        <v>2013</v>
      </c>
      <c r="B1612" s="301" t="s">
        <v>88</v>
      </c>
      <c r="C1612" s="301" t="s">
        <v>47</v>
      </c>
      <c r="D1612" s="302" t="s">
        <v>21</v>
      </c>
      <c r="E1612" s="302" t="s">
        <v>228</v>
      </c>
      <c r="F1612" s="301" t="s">
        <v>80</v>
      </c>
      <c r="G1612" s="301" t="s">
        <v>288</v>
      </c>
      <c r="H1612" s="322">
        <v>5488783685.6027145</v>
      </c>
      <c r="I1612" s="322">
        <v>5488783685.6027145</v>
      </c>
      <c r="J1612" s="322">
        <v>5154412683.4344387</v>
      </c>
      <c r="K1612" s="364">
        <v>0</v>
      </c>
      <c r="L1612" s="322">
        <v>4705198878.2413273</v>
      </c>
      <c r="M1612" s="364">
        <v>0</v>
      </c>
    </row>
    <row r="1613" spans="1:13" x14ac:dyDescent="0.35">
      <c r="A1613" s="301">
        <v>2013</v>
      </c>
      <c r="B1613" s="301" t="s">
        <v>88</v>
      </c>
      <c r="C1613" s="301" t="s">
        <v>48</v>
      </c>
      <c r="D1613" s="302" t="s">
        <v>8</v>
      </c>
      <c r="E1613" s="302" t="s">
        <v>228</v>
      </c>
      <c r="F1613" s="301" t="s">
        <v>76</v>
      </c>
      <c r="G1613" s="301" t="s">
        <v>288</v>
      </c>
      <c r="H1613" s="322">
        <v>7574286995.590045</v>
      </c>
      <c r="I1613" s="322">
        <v>7574286995.590045</v>
      </c>
      <c r="J1613" s="322">
        <v>7451439220.4723921</v>
      </c>
      <c r="K1613" s="364">
        <v>0</v>
      </c>
      <c r="L1613" s="322">
        <v>7013882952.5860577</v>
      </c>
      <c r="M1613" s="364">
        <v>0</v>
      </c>
    </row>
    <row r="1614" spans="1:13" x14ac:dyDescent="0.35">
      <c r="A1614" s="301">
        <v>2013</v>
      </c>
      <c r="B1614" s="301" t="s">
        <v>88</v>
      </c>
      <c r="C1614" s="301" t="s">
        <v>48</v>
      </c>
      <c r="D1614" s="302" t="s">
        <v>8</v>
      </c>
      <c r="E1614" s="302" t="s">
        <v>228</v>
      </c>
      <c r="F1614" s="301" t="s">
        <v>78</v>
      </c>
      <c r="G1614" s="301" t="s">
        <v>288</v>
      </c>
      <c r="H1614" s="322">
        <v>64767958790.686874</v>
      </c>
      <c r="I1614" s="322">
        <v>63264091279.374657</v>
      </c>
      <c r="J1614" s="322">
        <v>50997020978.548141</v>
      </c>
      <c r="K1614" s="364">
        <v>0</v>
      </c>
      <c r="L1614" s="322">
        <v>26998441959.166199</v>
      </c>
      <c r="M1614" s="364">
        <v>0</v>
      </c>
    </row>
    <row r="1615" spans="1:13" x14ac:dyDescent="0.35">
      <c r="A1615" s="301">
        <v>2013</v>
      </c>
      <c r="B1615" s="301" t="s">
        <v>88</v>
      </c>
      <c r="C1615" s="301" t="s">
        <v>49</v>
      </c>
      <c r="D1615" s="302" t="s">
        <v>18</v>
      </c>
      <c r="E1615" s="302" t="s">
        <v>228</v>
      </c>
      <c r="F1615" s="301" t="s">
        <v>76</v>
      </c>
      <c r="G1615" s="301" t="s">
        <v>288</v>
      </c>
      <c r="H1615" s="322">
        <v>89763295175.457001</v>
      </c>
      <c r="I1615" s="322">
        <v>89763295175.457001</v>
      </c>
      <c r="J1615" s="322">
        <v>85266491758.058258</v>
      </c>
      <c r="K1615" s="364">
        <v>0</v>
      </c>
      <c r="L1615" s="322">
        <v>79032387448.231537</v>
      </c>
      <c r="M1615" s="364">
        <v>0</v>
      </c>
    </row>
    <row r="1616" spans="1:13" x14ac:dyDescent="0.35">
      <c r="A1616" s="301">
        <v>2013</v>
      </c>
      <c r="B1616" s="301" t="s">
        <v>88</v>
      </c>
      <c r="C1616" s="301" t="s">
        <v>49</v>
      </c>
      <c r="D1616" s="302" t="s">
        <v>18</v>
      </c>
      <c r="E1616" s="302" t="s">
        <v>228</v>
      </c>
      <c r="F1616" s="301" t="s">
        <v>79</v>
      </c>
      <c r="G1616" s="301" t="s">
        <v>288</v>
      </c>
      <c r="H1616" s="322">
        <v>22274157676.923077</v>
      </c>
      <c r="I1616" s="322">
        <v>22274157676.923077</v>
      </c>
      <c r="J1616" s="322">
        <v>0</v>
      </c>
      <c r="K1616" s="364">
        <v>0</v>
      </c>
      <c r="L1616" s="322">
        <v>0</v>
      </c>
      <c r="M1616" s="364">
        <v>0</v>
      </c>
    </row>
    <row r="1617" spans="1:13" x14ac:dyDescent="0.35">
      <c r="A1617" s="301">
        <v>2013</v>
      </c>
      <c r="B1617" s="301" t="s">
        <v>88</v>
      </c>
      <c r="C1617" s="301" t="s">
        <v>49</v>
      </c>
      <c r="D1617" s="302" t="s">
        <v>18</v>
      </c>
      <c r="E1617" s="302" t="s">
        <v>228</v>
      </c>
      <c r="F1617" s="301" t="s">
        <v>78</v>
      </c>
      <c r="G1617" s="301" t="s">
        <v>288</v>
      </c>
      <c r="H1617" s="322">
        <v>2344732479769.1113</v>
      </c>
      <c r="I1617" s="322">
        <v>1353352564739.48</v>
      </c>
      <c r="J1617" s="322">
        <v>905466787074.46484</v>
      </c>
      <c r="K1617" s="364">
        <v>0</v>
      </c>
      <c r="L1617" s="322">
        <v>249514526237.69949</v>
      </c>
      <c r="M1617" s="364">
        <v>0</v>
      </c>
    </row>
    <row r="1618" spans="1:13" x14ac:dyDescent="0.35">
      <c r="A1618" s="301">
        <v>2013</v>
      </c>
      <c r="B1618" s="301" t="s">
        <v>88</v>
      </c>
      <c r="C1618" s="301" t="s">
        <v>49</v>
      </c>
      <c r="D1618" s="302" t="s">
        <v>18</v>
      </c>
      <c r="E1618" s="302" t="s">
        <v>228</v>
      </c>
      <c r="F1618" s="301" t="s">
        <v>80</v>
      </c>
      <c r="G1618" s="301" t="s">
        <v>288</v>
      </c>
      <c r="H1618" s="322">
        <v>0</v>
      </c>
      <c r="I1618" s="322">
        <v>0</v>
      </c>
      <c r="J1618" s="322">
        <v>0</v>
      </c>
      <c r="K1618" s="364">
        <v>0</v>
      </c>
      <c r="L1618" s="322">
        <v>0</v>
      </c>
      <c r="M1618" s="364">
        <v>0</v>
      </c>
    </row>
    <row r="1619" spans="1:13" x14ac:dyDescent="0.35">
      <c r="A1619" s="301">
        <v>2013</v>
      </c>
      <c r="B1619" s="301" t="s">
        <v>88</v>
      </c>
      <c r="C1619" s="301" t="s">
        <v>50</v>
      </c>
      <c r="D1619" s="302" t="s">
        <v>16</v>
      </c>
      <c r="E1619" s="302" t="s">
        <v>228</v>
      </c>
      <c r="F1619" s="301" t="s">
        <v>76</v>
      </c>
      <c r="G1619" s="301" t="s">
        <v>288</v>
      </c>
      <c r="H1619" s="322">
        <v>633120520580.95105</v>
      </c>
      <c r="I1619" s="322">
        <v>633120520580.95105</v>
      </c>
      <c r="J1619" s="322">
        <v>566209335982.87061</v>
      </c>
      <c r="K1619" s="364">
        <v>0</v>
      </c>
      <c r="L1619" s="322">
        <v>561547863633.46143</v>
      </c>
      <c r="M1619" s="364">
        <v>0</v>
      </c>
    </row>
    <row r="1620" spans="1:13" x14ac:dyDescent="0.35">
      <c r="A1620" s="301">
        <v>2013</v>
      </c>
      <c r="B1620" s="301" t="s">
        <v>88</v>
      </c>
      <c r="C1620" s="301" t="s">
        <v>50</v>
      </c>
      <c r="D1620" s="302" t="s">
        <v>16</v>
      </c>
      <c r="E1620" s="302" t="s">
        <v>228</v>
      </c>
      <c r="F1620" s="301" t="s">
        <v>79</v>
      </c>
      <c r="G1620" s="301" t="s">
        <v>288</v>
      </c>
      <c r="H1620" s="322">
        <v>376148388997.1665</v>
      </c>
      <c r="I1620" s="322">
        <v>376148388997.1665</v>
      </c>
      <c r="J1620" s="322">
        <v>249560970779.59836</v>
      </c>
      <c r="K1620" s="364">
        <v>0</v>
      </c>
      <c r="L1620" s="322">
        <v>249560970779.59836</v>
      </c>
      <c r="M1620" s="364">
        <v>0</v>
      </c>
    </row>
    <row r="1621" spans="1:13" x14ac:dyDescent="0.35">
      <c r="A1621" s="301">
        <v>2013</v>
      </c>
      <c r="B1621" s="301" t="s">
        <v>88</v>
      </c>
      <c r="C1621" s="301" t="s">
        <v>50</v>
      </c>
      <c r="D1621" s="302" t="s">
        <v>16</v>
      </c>
      <c r="E1621" s="302" t="s">
        <v>228</v>
      </c>
      <c r="F1621" s="301" t="s">
        <v>78</v>
      </c>
      <c r="G1621" s="301" t="s">
        <v>288</v>
      </c>
      <c r="H1621" s="322">
        <v>16515206072.747511</v>
      </c>
      <c r="I1621" s="322">
        <v>16515206072.747511</v>
      </c>
      <c r="J1621" s="322">
        <v>12049361617.826168</v>
      </c>
      <c r="K1621" s="364">
        <v>0</v>
      </c>
      <c r="L1621" s="322">
        <v>3851696548.2788396</v>
      </c>
      <c r="M1621" s="364">
        <v>0</v>
      </c>
    </row>
    <row r="1622" spans="1:13" x14ac:dyDescent="0.35">
      <c r="A1622" s="301">
        <v>2013</v>
      </c>
      <c r="B1622" s="301" t="s">
        <v>88</v>
      </c>
      <c r="C1622" s="301" t="s">
        <v>51</v>
      </c>
      <c r="D1622" s="302" t="s">
        <v>15</v>
      </c>
      <c r="E1622" s="302" t="s">
        <v>228</v>
      </c>
      <c r="F1622" s="301" t="s">
        <v>76</v>
      </c>
      <c r="G1622" s="301" t="s">
        <v>288</v>
      </c>
      <c r="H1622" s="322">
        <v>16635366966.735744</v>
      </c>
      <c r="I1622" s="322">
        <v>16635366966.735744</v>
      </c>
      <c r="J1622" s="322">
        <v>14845355286.816633</v>
      </c>
      <c r="K1622" s="364">
        <v>0</v>
      </c>
      <c r="L1622" s="322">
        <v>13747249902.451441</v>
      </c>
      <c r="M1622" s="364">
        <v>0</v>
      </c>
    </row>
    <row r="1623" spans="1:13" x14ac:dyDescent="0.35">
      <c r="A1623" s="301">
        <v>2013</v>
      </c>
      <c r="B1623" s="301" t="s">
        <v>88</v>
      </c>
      <c r="C1623" s="301" t="s">
        <v>51</v>
      </c>
      <c r="D1623" s="302" t="s">
        <v>15</v>
      </c>
      <c r="E1623" s="302" t="s">
        <v>228</v>
      </c>
      <c r="F1623" s="301" t="s">
        <v>78</v>
      </c>
      <c r="G1623" s="301" t="s">
        <v>288</v>
      </c>
      <c r="H1623" s="322">
        <v>198555742188.44977</v>
      </c>
      <c r="I1623" s="322">
        <v>314494729859.94464</v>
      </c>
      <c r="J1623" s="322">
        <v>308549244413.54755</v>
      </c>
      <c r="K1623" s="364">
        <v>0</v>
      </c>
      <c r="L1623" s="322">
        <v>136883515926.96635</v>
      </c>
      <c r="M1623" s="364">
        <v>0</v>
      </c>
    </row>
    <row r="1624" spans="1:13" x14ac:dyDescent="0.35">
      <c r="A1624" s="301">
        <v>2013</v>
      </c>
      <c r="B1624" s="301" t="s">
        <v>88</v>
      </c>
      <c r="C1624" s="301" t="s">
        <v>52</v>
      </c>
      <c r="D1624" s="302" t="s">
        <v>9</v>
      </c>
      <c r="E1624" s="302" t="s">
        <v>228</v>
      </c>
      <c r="F1624" s="301" t="s">
        <v>76</v>
      </c>
      <c r="G1624" s="301" t="s">
        <v>288</v>
      </c>
      <c r="H1624" s="322">
        <v>50328400056.224434</v>
      </c>
      <c r="I1624" s="322">
        <v>50328400056.224434</v>
      </c>
      <c r="J1624" s="322">
        <v>42597087967.612083</v>
      </c>
      <c r="K1624" s="364">
        <v>0</v>
      </c>
      <c r="L1624" s="322">
        <v>40507689960.887451</v>
      </c>
      <c r="M1624" s="364">
        <v>0</v>
      </c>
    </row>
    <row r="1625" spans="1:13" x14ac:dyDescent="0.35">
      <c r="A1625" s="301">
        <v>2013</v>
      </c>
      <c r="B1625" s="301" t="s">
        <v>88</v>
      </c>
      <c r="C1625" s="301" t="s">
        <v>52</v>
      </c>
      <c r="D1625" s="302" t="s">
        <v>9</v>
      </c>
      <c r="E1625" s="302" t="s">
        <v>228</v>
      </c>
      <c r="F1625" s="301" t="s">
        <v>79</v>
      </c>
      <c r="G1625" s="301" t="s">
        <v>288</v>
      </c>
      <c r="H1625" s="322">
        <v>0</v>
      </c>
      <c r="I1625" s="322">
        <v>0</v>
      </c>
      <c r="J1625" s="322">
        <v>0</v>
      </c>
      <c r="K1625" s="364">
        <v>0</v>
      </c>
      <c r="L1625" s="322">
        <v>0</v>
      </c>
      <c r="M1625" s="364">
        <v>0</v>
      </c>
    </row>
    <row r="1626" spans="1:13" x14ac:dyDescent="0.35">
      <c r="A1626" s="301">
        <v>2013</v>
      </c>
      <c r="B1626" s="301" t="s">
        <v>88</v>
      </c>
      <c r="C1626" s="301" t="s">
        <v>52</v>
      </c>
      <c r="D1626" s="302" t="s">
        <v>9</v>
      </c>
      <c r="E1626" s="302" t="s">
        <v>228</v>
      </c>
      <c r="F1626" s="301" t="s">
        <v>78</v>
      </c>
      <c r="G1626" s="301" t="s">
        <v>288</v>
      </c>
      <c r="H1626" s="322">
        <v>264436615572.87057</v>
      </c>
      <c r="I1626" s="322">
        <v>263591053251.68408</v>
      </c>
      <c r="J1626" s="322">
        <v>229651209819.4118</v>
      </c>
      <c r="K1626" s="364">
        <v>0</v>
      </c>
      <c r="L1626" s="322">
        <v>154404946890.90909</v>
      </c>
      <c r="M1626" s="364">
        <v>0</v>
      </c>
    </row>
    <row r="1627" spans="1:13" x14ac:dyDescent="0.35">
      <c r="A1627" s="301">
        <v>2013</v>
      </c>
      <c r="B1627" s="301" t="s">
        <v>88</v>
      </c>
      <c r="C1627" s="301" t="s">
        <v>53</v>
      </c>
      <c r="D1627" s="302" t="s">
        <v>9</v>
      </c>
      <c r="E1627" s="302" t="s">
        <v>228</v>
      </c>
      <c r="F1627" s="301" t="s">
        <v>76</v>
      </c>
      <c r="G1627" s="301" t="s">
        <v>288</v>
      </c>
      <c r="H1627" s="322">
        <v>8733481232.1502247</v>
      </c>
      <c r="I1627" s="322">
        <v>8733481232.1502247</v>
      </c>
      <c r="J1627" s="322">
        <v>5550424451.5348501</v>
      </c>
      <c r="K1627" s="364">
        <v>0</v>
      </c>
      <c r="L1627" s="322">
        <v>5144434819.5107155</v>
      </c>
      <c r="M1627" s="364">
        <v>0</v>
      </c>
    </row>
    <row r="1628" spans="1:13" x14ac:dyDescent="0.35">
      <c r="A1628" s="301">
        <v>2013</v>
      </c>
      <c r="B1628" s="301" t="s">
        <v>88</v>
      </c>
      <c r="C1628" s="301" t="s">
        <v>53</v>
      </c>
      <c r="D1628" s="302" t="s">
        <v>9</v>
      </c>
      <c r="E1628" s="302" t="s">
        <v>228</v>
      </c>
      <c r="F1628" s="301" t="s">
        <v>78</v>
      </c>
      <c r="G1628" s="301" t="s">
        <v>288</v>
      </c>
      <c r="H1628" s="322">
        <v>30469664143.920361</v>
      </c>
      <c r="I1628" s="322">
        <v>37793337062.750618</v>
      </c>
      <c r="J1628" s="322">
        <v>34374843969.43502</v>
      </c>
      <c r="K1628" s="364">
        <v>0</v>
      </c>
      <c r="L1628" s="322">
        <v>17042563326.488804</v>
      </c>
      <c r="M1628" s="364">
        <v>0</v>
      </c>
    </row>
    <row r="1629" spans="1:13" x14ac:dyDescent="0.35">
      <c r="A1629" s="301">
        <v>2013</v>
      </c>
      <c r="B1629" s="301" t="s">
        <v>88</v>
      </c>
      <c r="C1629" s="301" t="s">
        <v>54</v>
      </c>
      <c r="D1629" s="302" t="s">
        <v>17</v>
      </c>
      <c r="E1629" s="302" t="s">
        <v>228</v>
      </c>
      <c r="F1629" s="301" t="s">
        <v>76</v>
      </c>
      <c r="G1629" s="301" t="s">
        <v>288</v>
      </c>
      <c r="H1629" s="322">
        <v>19381887721.982803</v>
      </c>
      <c r="I1629" s="322">
        <v>19381887721.982803</v>
      </c>
      <c r="J1629" s="322">
        <v>18865359867.066162</v>
      </c>
      <c r="K1629" s="364">
        <v>0</v>
      </c>
      <c r="L1629" s="322">
        <v>18056463234.402248</v>
      </c>
      <c r="M1629" s="364">
        <v>0</v>
      </c>
    </row>
    <row r="1630" spans="1:13" x14ac:dyDescent="0.35">
      <c r="A1630" s="301">
        <v>2013</v>
      </c>
      <c r="B1630" s="301" t="s">
        <v>88</v>
      </c>
      <c r="C1630" s="301" t="s">
        <v>54</v>
      </c>
      <c r="D1630" s="302" t="s">
        <v>17</v>
      </c>
      <c r="E1630" s="302" t="s">
        <v>228</v>
      </c>
      <c r="F1630" s="301" t="s">
        <v>78</v>
      </c>
      <c r="G1630" s="301" t="s">
        <v>288</v>
      </c>
      <c r="H1630" s="322">
        <v>110698089648.46153</v>
      </c>
      <c r="I1630" s="322">
        <v>109532411821.73685</v>
      </c>
      <c r="J1630" s="322">
        <v>95659295135.778305</v>
      </c>
      <c r="K1630" s="364">
        <v>0</v>
      </c>
      <c r="L1630" s="322">
        <v>74080357426.839096</v>
      </c>
      <c r="M1630" s="364">
        <v>0</v>
      </c>
    </row>
    <row r="1631" spans="1:13" x14ac:dyDescent="0.35">
      <c r="A1631" s="301">
        <v>2013</v>
      </c>
      <c r="B1631" s="301" t="s">
        <v>88</v>
      </c>
      <c r="C1631" s="301" t="s">
        <v>55</v>
      </c>
      <c r="D1631" s="302" t="s">
        <v>9</v>
      </c>
      <c r="E1631" s="302" t="s">
        <v>228</v>
      </c>
      <c r="F1631" s="301" t="s">
        <v>76</v>
      </c>
      <c r="G1631" s="301" t="s">
        <v>288</v>
      </c>
      <c r="H1631" s="322">
        <v>5528938827.9891396</v>
      </c>
      <c r="I1631" s="322">
        <v>5528938827.9891396</v>
      </c>
      <c r="J1631" s="322">
        <v>5394970336.1115484</v>
      </c>
      <c r="K1631" s="364">
        <v>0</v>
      </c>
      <c r="L1631" s="322">
        <v>5190248338.6018286</v>
      </c>
      <c r="M1631" s="364">
        <v>0</v>
      </c>
    </row>
    <row r="1632" spans="1:13" x14ac:dyDescent="0.35">
      <c r="A1632" s="301">
        <v>2013</v>
      </c>
      <c r="B1632" s="301" t="s">
        <v>88</v>
      </c>
      <c r="C1632" s="301" t="s">
        <v>55</v>
      </c>
      <c r="D1632" s="302" t="s">
        <v>9</v>
      </c>
      <c r="E1632" s="302" t="s">
        <v>228</v>
      </c>
      <c r="F1632" s="301" t="s">
        <v>78</v>
      </c>
      <c r="G1632" s="301" t="s">
        <v>288</v>
      </c>
      <c r="H1632" s="322">
        <v>9211188506.7873287</v>
      </c>
      <c r="I1632" s="322">
        <v>9211188506.7873287</v>
      </c>
      <c r="J1632" s="322">
        <v>8534568332.7068453</v>
      </c>
      <c r="K1632" s="364">
        <v>0</v>
      </c>
      <c r="L1632" s="322">
        <v>7483255165.6107836</v>
      </c>
      <c r="M1632" s="364">
        <v>0</v>
      </c>
    </row>
    <row r="1633" spans="1:13" x14ac:dyDescent="0.35">
      <c r="A1633" s="301">
        <v>2013</v>
      </c>
      <c r="B1633" s="301" t="s">
        <v>88</v>
      </c>
      <c r="C1633" s="301" t="s">
        <v>56</v>
      </c>
      <c r="D1633" s="302" t="s">
        <v>9</v>
      </c>
      <c r="E1633" s="302" t="s">
        <v>228</v>
      </c>
      <c r="F1633" s="301" t="s">
        <v>76</v>
      </c>
      <c r="G1633" s="301" t="s">
        <v>288</v>
      </c>
      <c r="H1633" s="322">
        <v>36586485460.259727</v>
      </c>
      <c r="I1633" s="322">
        <v>36795147077.454292</v>
      </c>
      <c r="J1633" s="322">
        <v>36327587468.421616</v>
      </c>
      <c r="K1633" s="364">
        <v>0</v>
      </c>
      <c r="L1633" s="322">
        <v>36248180395.197052</v>
      </c>
      <c r="M1633" s="364">
        <v>0</v>
      </c>
    </row>
    <row r="1634" spans="1:13" x14ac:dyDescent="0.35">
      <c r="A1634" s="301">
        <v>2013</v>
      </c>
      <c r="B1634" s="301" t="s">
        <v>88</v>
      </c>
      <c r="C1634" s="301" t="s">
        <v>56</v>
      </c>
      <c r="D1634" s="302" t="s">
        <v>9</v>
      </c>
      <c r="E1634" s="302" t="s">
        <v>228</v>
      </c>
      <c r="F1634" s="301" t="s">
        <v>78</v>
      </c>
      <c r="G1634" s="301" t="s">
        <v>288</v>
      </c>
      <c r="H1634" s="322">
        <v>21832396595.475113</v>
      </c>
      <c r="I1634" s="322">
        <v>19937523531.221718</v>
      </c>
      <c r="J1634" s="322">
        <v>19235165905.37582</v>
      </c>
      <c r="K1634" s="364">
        <v>0</v>
      </c>
      <c r="L1634" s="322">
        <v>15528930244.710098</v>
      </c>
      <c r="M1634" s="364">
        <v>0</v>
      </c>
    </row>
    <row r="1635" spans="1:13" x14ac:dyDescent="0.35">
      <c r="A1635" s="301">
        <v>2013</v>
      </c>
      <c r="B1635" s="301" t="s">
        <v>88</v>
      </c>
      <c r="C1635" s="301" t="s">
        <v>57</v>
      </c>
      <c r="D1635" s="302" t="s">
        <v>22</v>
      </c>
      <c r="E1635" s="302" t="s">
        <v>228</v>
      </c>
      <c r="F1635" s="301" t="s">
        <v>76</v>
      </c>
      <c r="G1635" s="301" t="s">
        <v>288</v>
      </c>
      <c r="H1635" s="322">
        <v>10947529497.501356</v>
      </c>
      <c r="I1635" s="322">
        <v>11110611614.308083</v>
      </c>
      <c r="J1635" s="322">
        <v>10978183105.320089</v>
      </c>
      <c r="K1635" s="364">
        <v>0</v>
      </c>
      <c r="L1635" s="322">
        <v>9823375610.8138828</v>
      </c>
      <c r="M1635" s="364">
        <v>0</v>
      </c>
    </row>
    <row r="1636" spans="1:13" x14ac:dyDescent="0.35">
      <c r="A1636" s="301">
        <v>2013</v>
      </c>
      <c r="B1636" s="301" t="s">
        <v>88</v>
      </c>
      <c r="C1636" s="301" t="s">
        <v>57</v>
      </c>
      <c r="D1636" s="302" t="s">
        <v>22</v>
      </c>
      <c r="E1636" s="302" t="s">
        <v>228</v>
      </c>
      <c r="F1636" s="301" t="s">
        <v>79</v>
      </c>
      <c r="G1636" s="301" t="s">
        <v>288</v>
      </c>
      <c r="H1636" s="322">
        <v>0</v>
      </c>
      <c r="I1636" s="322">
        <v>0</v>
      </c>
      <c r="J1636" s="322">
        <v>0</v>
      </c>
      <c r="K1636" s="364">
        <v>0</v>
      </c>
      <c r="L1636" s="322">
        <v>0</v>
      </c>
      <c r="M1636" s="364">
        <v>0</v>
      </c>
    </row>
    <row r="1637" spans="1:13" x14ac:dyDescent="0.35">
      <c r="A1637" s="301">
        <v>2013</v>
      </c>
      <c r="B1637" s="301" t="s">
        <v>88</v>
      </c>
      <c r="C1637" s="301" t="s">
        <v>57</v>
      </c>
      <c r="D1637" s="302" t="s">
        <v>22</v>
      </c>
      <c r="E1637" s="302" t="s">
        <v>228</v>
      </c>
      <c r="F1637" s="301" t="s">
        <v>78</v>
      </c>
      <c r="G1637" s="301" t="s">
        <v>288</v>
      </c>
      <c r="H1637" s="322">
        <v>295010576688.3692</v>
      </c>
      <c r="I1637" s="322">
        <v>297604896917.3562</v>
      </c>
      <c r="J1637" s="322">
        <v>233014828875.73563</v>
      </c>
      <c r="K1637" s="364">
        <v>0</v>
      </c>
      <c r="L1637" s="322">
        <v>144686191503.03226</v>
      </c>
      <c r="M1637" s="364">
        <v>0</v>
      </c>
    </row>
    <row r="1638" spans="1:13" x14ac:dyDescent="0.35">
      <c r="A1638" s="301">
        <v>2013</v>
      </c>
      <c r="B1638" s="301" t="s">
        <v>88</v>
      </c>
      <c r="C1638" s="301" t="s">
        <v>58</v>
      </c>
      <c r="D1638" s="302" t="s">
        <v>8</v>
      </c>
      <c r="E1638" s="302" t="s">
        <v>228</v>
      </c>
      <c r="F1638" s="301" t="s">
        <v>76</v>
      </c>
      <c r="G1638" s="301" t="s">
        <v>288</v>
      </c>
      <c r="H1638" s="322">
        <v>10038144573.079638</v>
      </c>
      <c r="I1638" s="322">
        <v>10038144573.079638</v>
      </c>
      <c r="J1638" s="322">
        <v>9387255290.1425476</v>
      </c>
      <c r="K1638" s="364">
        <v>0</v>
      </c>
      <c r="L1638" s="322">
        <v>8750889694.1683369</v>
      </c>
      <c r="M1638" s="364">
        <v>0</v>
      </c>
    </row>
    <row r="1639" spans="1:13" x14ac:dyDescent="0.35">
      <c r="A1639" s="301">
        <v>2013</v>
      </c>
      <c r="B1639" s="301" t="s">
        <v>88</v>
      </c>
      <c r="C1639" s="301" t="s">
        <v>58</v>
      </c>
      <c r="D1639" s="302" t="s">
        <v>8</v>
      </c>
      <c r="E1639" s="302" t="s">
        <v>228</v>
      </c>
      <c r="F1639" s="301" t="s">
        <v>78</v>
      </c>
      <c r="G1639" s="301" t="s">
        <v>288</v>
      </c>
      <c r="H1639" s="322">
        <v>39252940309.204521</v>
      </c>
      <c r="I1639" s="322">
        <v>40199981844.88987</v>
      </c>
      <c r="J1639" s="322">
        <v>40179111152.769531</v>
      </c>
      <c r="K1639" s="364">
        <v>0</v>
      </c>
      <c r="L1639" s="322">
        <v>23320462504.647041</v>
      </c>
      <c r="M1639" s="364">
        <v>0</v>
      </c>
    </row>
    <row r="1640" spans="1:13" x14ac:dyDescent="0.35">
      <c r="A1640" s="301">
        <v>2013</v>
      </c>
      <c r="B1640" s="301" t="s">
        <v>88</v>
      </c>
      <c r="C1640" s="301" t="s">
        <v>59</v>
      </c>
      <c r="D1640" s="302" t="s">
        <v>11</v>
      </c>
      <c r="E1640" s="302" t="s">
        <v>228</v>
      </c>
      <c r="F1640" s="301" t="s">
        <v>76</v>
      </c>
      <c r="G1640" s="301" t="s">
        <v>288</v>
      </c>
      <c r="H1640" s="322">
        <v>8059474131.2615376</v>
      </c>
      <c r="I1640" s="322">
        <v>8059474131.2615376</v>
      </c>
      <c r="J1640" s="322">
        <v>7377367934.9721689</v>
      </c>
      <c r="K1640" s="364">
        <v>0</v>
      </c>
      <c r="L1640" s="322">
        <v>7202007540.7450275</v>
      </c>
      <c r="M1640" s="364">
        <v>0</v>
      </c>
    </row>
    <row r="1641" spans="1:13" x14ac:dyDescent="0.35">
      <c r="A1641" s="301">
        <v>2013</v>
      </c>
      <c r="B1641" s="301" t="s">
        <v>88</v>
      </c>
      <c r="C1641" s="301" t="s">
        <v>59</v>
      </c>
      <c r="D1641" s="302" t="s">
        <v>11</v>
      </c>
      <c r="E1641" s="302" t="s">
        <v>228</v>
      </c>
      <c r="F1641" s="301" t="s">
        <v>78</v>
      </c>
      <c r="G1641" s="301" t="s">
        <v>288</v>
      </c>
      <c r="H1641" s="322">
        <v>10564669266.968325</v>
      </c>
      <c r="I1641" s="322">
        <v>10854163762.895927</v>
      </c>
      <c r="J1641" s="322">
        <v>10667623574.3535</v>
      </c>
      <c r="K1641" s="364">
        <v>0</v>
      </c>
      <c r="L1641" s="322">
        <v>7969018654.7463179</v>
      </c>
      <c r="M1641" s="364">
        <v>0</v>
      </c>
    </row>
    <row r="1642" spans="1:13" x14ac:dyDescent="0.35">
      <c r="A1642" s="301">
        <v>2013</v>
      </c>
      <c r="B1642" s="301" t="s">
        <v>88</v>
      </c>
      <c r="C1642" s="301" t="s">
        <v>60</v>
      </c>
      <c r="D1642" s="302" t="s">
        <v>14</v>
      </c>
      <c r="E1642" s="302" t="s">
        <v>228</v>
      </c>
      <c r="F1642" s="301" t="s">
        <v>76</v>
      </c>
      <c r="G1642" s="301" t="s">
        <v>288</v>
      </c>
      <c r="H1642" s="322">
        <v>18204293666.421719</v>
      </c>
      <c r="I1642" s="322">
        <v>18204293666.421719</v>
      </c>
      <c r="J1642" s="322">
        <v>17577196857.079979</v>
      </c>
      <c r="K1642" s="364">
        <v>0</v>
      </c>
      <c r="L1642" s="322">
        <v>16940263844.374411</v>
      </c>
      <c r="M1642" s="364">
        <v>0</v>
      </c>
    </row>
    <row r="1643" spans="1:13" x14ac:dyDescent="0.35">
      <c r="A1643" s="301">
        <v>2013</v>
      </c>
      <c r="B1643" s="301" t="s">
        <v>88</v>
      </c>
      <c r="C1643" s="301" t="s">
        <v>60</v>
      </c>
      <c r="D1643" s="302" t="s">
        <v>14</v>
      </c>
      <c r="E1643" s="302" t="s">
        <v>228</v>
      </c>
      <c r="F1643" s="301" t="s">
        <v>78</v>
      </c>
      <c r="G1643" s="301" t="s">
        <v>288</v>
      </c>
      <c r="H1643" s="322">
        <v>25511232495.022621</v>
      </c>
      <c r="I1643" s="322">
        <v>23388386962.914406</v>
      </c>
      <c r="J1643" s="322">
        <v>15402445997.640692</v>
      </c>
      <c r="K1643" s="364">
        <v>0</v>
      </c>
      <c r="L1643" s="322">
        <v>12101618047.465601</v>
      </c>
      <c r="M1643" s="364">
        <v>0</v>
      </c>
    </row>
    <row r="1644" spans="1:13" x14ac:dyDescent="0.35">
      <c r="A1644" s="301">
        <v>2013</v>
      </c>
      <c r="B1644" s="301" t="s">
        <v>88</v>
      </c>
      <c r="C1644" s="301" t="s">
        <v>61</v>
      </c>
      <c r="D1644" s="302" t="s">
        <v>10</v>
      </c>
      <c r="E1644" s="302" t="s">
        <v>228</v>
      </c>
      <c r="F1644" s="301" t="s">
        <v>76</v>
      </c>
      <c r="G1644" s="301" t="s">
        <v>288</v>
      </c>
      <c r="H1644" s="322">
        <v>7296691851.3457012</v>
      </c>
      <c r="I1644" s="322">
        <v>7296691851.3457012</v>
      </c>
      <c r="J1644" s="322">
        <v>6978176154.4265394</v>
      </c>
      <c r="K1644" s="364">
        <v>0</v>
      </c>
      <c r="L1644" s="322">
        <v>6846035292.0572681</v>
      </c>
      <c r="M1644" s="364">
        <v>0</v>
      </c>
    </row>
    <row r="1645" spans="1:13" x14ac:dyDescent="0.35">
      <c r="A1645" s="301">
        <v>2013</v>
      </c>
      <c r="B1645" s="301" t="s">
        <v>88</v>
      </c>
      <c r="C1645" s="301" t="s">
        <v>61</v>
      </c>
      <c r="D1645" s="302" t="s">
        <v>10</v>
      </c>
      <c r="E1645" s="302" t="s">
        <v>228</v>
      </c>
      <c r="F1645" s="301" t="s">
        <v>78</v>
      </c>
      <c r="G1645" s="301" t="s">
        <v>288</v>
      </c>
      <c r="H1645" s="322">
        <v>14230346325.791855</v>
      </c>
      <c r="I1645" s="322">
        <v>14230346325.791855</v>
      </c>
      <c r="J1645" s="322">
        <v>13536716757.855896</v>
      </c>
      <c r="K1645" s="364">
        <v>0</v>
      </c>
      <c r="L1645" s="322">
        <v>11724670696.895864</v>
      </c>
      <c r="M1645" s="364">
        <v>0</v>
      </c>
    </row>
    <row r="1646" spans="1:13" x14ac:dyDescent="0.35">
      <c r="A1646" s="301">
        <v>2013</v>
      </c>
      <c r="B1646" s="301" t="s">
        <v>88</v>
      </c>
      <c r="C1646" s="301" t="s">
        <v>61</v>
      </c>
      <c r="D1646" s="302" t="s">
        <v>10</v>
      </c>
      <c r="E1646" s="302" t="s">
        <v>228</v>
      </c>
      <c r="F1646" s="301" t="s">
        <v>80</v>
      </c>
      <c r="G1646" s="301" t="s">
        <v>288</v>
      </c>
      <c r="H1646" s="322">
        <v>0</v>
      </c>
      <c r="I1646" s="322">
        <v>0</v>
      </c>
      <c r="J1646" s="322">
        <v>0</v>
      </c>
      <c r="K1646" s="364">
        <v>0</v>
      </c>
      <c r="L1646" s="322">
        <v>0</v>
      </c>
      <c r="M1646" s="364">
        <v>0</v>
      </c>
    </row>
    <row r="1647" spans="1:13" x14ac:dyDescent="0.35">
      <c r="A1647" s="301">
        <v>2013</v>
      </c>
      <c r="B1647" s="301" t="s">
        <v>88</v>
      </c>
      <c r="C1647" s="301" t="s">
        <v>62</v>
      </c>
      <c r="D1647" s="302" t="s">
        <v>9</v>
      </c>
      <c r="E1647" s="302" t="s">
        <v>228</v>
      </c>
      <c r="F1647" s="301" t="s">
        <v>76</v>
      </c>
      <c r="G1647" s="301" t="s">
        <v>288</v>
      </c>
      <c r="H1647" s="322">
        <v>13383986608.934841</v>
      </c>
      <c r="I1647" s="322">
        <v>14511887242.419003</v>
      </c>
      <c r="J1647" s="322">
        <v>13733245781.035542</v>
      </c>
      <c r="K1647" s="364">
        <v>0</v>
      </c>
      <c r="L1647" s="322">
        <v>12558089252.211657</v>
      </c>
      <c r="M1647" s="364">
        <v>0</v>
      </c>
    </row>
    <row r="1648" spans="1:13" x14ac:dyDescent="0.35">
      <c r="A1648" s="301">
        <v>2013</v>
      </c>
      <c r="B1648" s="301" t="s">
        <v>88</v>
      </c>
      <c r="C1648" s="301" t="s">
        <v>62</v>
      </c>
      <c r="D1648" s="302" t="s">
        <v>9</v>
      </c>
      <c r="E1648" s="302" t="s">
        <v>228</v>
      </c>
      <c r="F1648" s="301" t="s">
        <v>78</v>
      </c>
      <c r="G1648" s="301" t="s">
        <v>288</v>
      </c>
      <c r="H1648" s="322">
        <v>93480522932.733932</v>
      </c>
      <c r="I1648" s="322">
        <v>120355697753.92778</v>
      </c>
      <c r="J1648" s="322">
        <v>115215770279.1261</v>
      </c>
      <c r="K1648" s="364">
        <v>0</v>
      </c>
      <c r="L1648" s="322">
        <v>93206538119.464325</v>
      </c>
      <c r="M1648" s="364">
        <v>0</v>
      </c>
    </row>
    <row r="1649" spans="1:13" x14ac:dyDescent="0.35">
      <c r="A1649" s="301">
        <v>2013</v>
      </c>
      <c r="B1649" s="301" t="s">
        <v>88</v>
      </c>
      <c r="C1649" s="301" t="s">
        <v>63</v>
      </c>
      <c r="D1649" s="302" t="s">
        <v>16</v>
      </c>
      <c r="E1649" s="302" t="s">
        <v>228</v>
      </c>
      <c r="F1649" s="301" t="s">
        <v>76</v>
      </c>
      <c r="G1649" s="301" t="s">
        <v>288</v>
      </c>
      <c r="H1649" s="322">
        <v>63099186567.256104</v>
      </c>
      <c r="I1649" s="322">
        <v>63475153445.08416</v>
      </c>
      <c r="J1649" s="322">
        <v>60427603791.394714</v>
      </c>
      <c r="K1649" s="364">
        <v>0</v>
      </c>
      <c r="L1649" s="322">
        <v>56235395395.347763</v>
      </c>
      <c r="M1649" s="364">
        <v>0</v>
      </c>
    </row>
    <row r="1650" spans="1:13" x14ac:dyDescent="0.35">
      <c r="A1650" s="301">
        <v>2013</v>
      </c>
      <c r="B1650" s="301" t="s">
        <v>88</v>
      </c>
      <c r="C1650" s="301" t="s">
        <v>63</v>
      </c>
      <c r="D1650" s="302" t="s">
        <v>16</v>
      </c>
      <c r="E1650" s="302" t="s">
        <v>228</v>
      </c>
      <c r="F1650" s="301" t="s">
        <v>78</v>
      </c>
      <c r="G1650" s="301" t="s">
        <v>288</v>
      </c>
      <c r="H1650" s="322">
        <v>24081618442.081448</v>
      </c>
      <c r="I1650" s="322">
        <v>25086491325.103539</v>
      </c>
      <c r="J1650" s="322">
        <v>22918142929.695858</v>
      </c>
      <c r="K1650" s="364">
        <v>0</v>
      </c>
      <c r="L1650" s="322">
        <v>14002677635.414648</v>
      </c>
      <c r="M1650" s="364">
        <v>0</v>
      </c>
    </row>
    <row r="1651" spans="1:13" x14ac:dyDescent="0.35">
      <c r="A1651" s="301">
        <v>2013</v>
      </c>
      <c r="B1651" s="301" t="s">
        <v>88</v>
      </c>
      <c r="C1651" s="301" t="s">
        <v>63</v>
      </c>
      <c r="D1651" s="302" t="s">
        <v>16</v>
      </c>
      <c r="E1651" s="302" t="s">
        <v>228</v>
      </c>
      <c r="F1651" s="301" t="s">
        <v>80</v>
      </c>
      <c r="G1651" s="301" t="s">
        <v>288</v>
      </c>
      <c r="H1651" s="322">
        <v>0</v>
      </c>
      <c r="I1651" s="322">
        <v>0</v>
      </c>
      <c r="J1651" s="322">
        <v>0</v>
      </c>
      <c r="K1651" s="364">
        <v>0</v>
      </c>
      <c r="L1651" s="322">
        <v>0</v>
      </c>
      <c r="M1651" s="364">
        <v>0</v>
      </c>
    </row>
    <row r="1652" spans="1:13" x14ac:dyDescent="0.35">
      <c r="A1652" s="301">
        <v>2013</v>
      </c>
      <c r="B1652" s="301" t="s">
        <v>88</v>
      </c>
      <c r="C1652" s="301" t="s">
        <v>64</v>
      </c>
      <c r="D1652" s="302" t="s">
        <v>18</v>
      </c>
      <c r="E1652" s="302" t="s">
        <v>228</v>
      </c>
      <c r="F1652" s="301" t="s">
        <v>76</v>
      </c>
      <c r="G1652" s="301" t="s">
        <v>288</v>
      </c>
      <c r="H1652" s="322">
        <v>30506315275.005428</v>
      </c>
      <c r="I1652" s="322">
        <v>30506315275.005428</v>
      </c>
      <c r="J1652" s="322">
        <v>27673874812.927994</v>
      </c>
      <c r="K1652" s="364">
        <v>0</v>
      </c>
      <c r="L1652" s="322">
        <v>26667398756.383312</v>
      </c>
      <c r="M1652" s="364">
        <v>0</v>
      </c>
    </row>
    <row r="1653" spans="1:13" x14ac:dyDescent="0.35">
      <c r="A1653" s="301">
        <v>2013</v>
      </c>
      <c r="B1653" s="301" t="s">
        <v>88</v>
      </c>
      <c r="C1653" s="301" t="s">
        <v>64</v>
      </c>
      <c r="D1653" s="302" t="s">
        <v>18</v>
      </c>
      <c r="E1653" s="302" t="s">
        <v>228</v>
      </c>
      <c r="F1653" s="301" t="s">
        <v>78</v>
      </c>
      <c r="G1653" s="301" t="s">
        <v>288</v>
      </c>
      <c r="H1653" s="322">
        <v>283041186135.44067</v>
      </c>
      <c r="I1653" s="322">
        <v>588458773510.48535</v>
      </c>
      <c r="J1653" s="322">
        <v>428614256694.95111</v>
      </c>
      <c r="K1653" s="364">
        <v>0</v>
      </c>
      <c r="L1653" s="322">
        <v>171072197665.48138</v>
      </c>
      <c r="M1653" s="364">
        <v>0</v>
      </c>
    </row>
    <row r="1654" spans="1:13" x14ac:dyDescent="0.35">
      <c r="A1654" s="301">
        <v>2013</v>
      </c>
      <c r="B1654" s="301" t="s">
        <v>88</v>
      </c>
      <c r="C1654" s="301" t="s">
        <v>65</v>
      </c>
      <c r="D1654" s="302" t="s">
        <v>15</v>
      </c>
      <c r="E1654" s="302" t="s">
        <v>228</v>
      </c>
      <c r="F1654" s="301" t="s">
        <v>76</v>
      </c>
      <c r="G1654" s="301" t="s">
        <v>288</v>
      </c>
      <c r="H1654" s="322">
        <v>315938316142.91132</v>
      </c>
      <c r="I1654" s="322">
        <v>315938316142.91132</v>
      </c>
      <c r="J1654" s="322">
        <v>287004404877.72552</v>
      </c>
      <c r="K1654" s="364">
        <v>0</v>
      </c>
      <c r="L1654" s="322">
        <v>281663745077.56946</v>
      </c>
      <c r="M1654" s="364">
        <v>0</v>
      </c>
    </row>
    <row r="1655" spans="1:13" x14ac:dyDescent="0.35">
      <c r="A1655" s="301">
        <v>2013</v>
      </c>
      <c r="B1655" s="301" t="s">
        <v>88</v>
      </c>
      <c r="C1655" s="301" t="s">
        <v>65</v>
      </c>
      <c r="D1655" s="302" t="s">
        <v>15</v>
      </c>
      <c r="E1655" s="302" t="s">
        <v>228</v>
      </c>
      <c r="F1655" s="301" t="s">
        <v>78</v>
      </c>
      <c r="G1655" s="301" t="s">
        <v>288</v>
      </c>
      <c r="H1655" s="322">
        <v>146334600800.16922</v>
      </c>
      <c r="I1655" s="322">
        <v>137792704329.74136</v>
      </c>
      <c r="J1655" s="322">
        <v>72552006228.706482</v>
      </c>
      <c r="K1655" s="364">
        <v>0</v>
      </c>
      <c r="L1655" s="322">
        <v>53595188363.805862</v>
      </c>
      <c r="M1655" s="364">
        <v>0</v>
      </c>
    </row>
    <row r="1656" spans="1:13" x14ac:dyDescent="0.35">
      <c r="A1656" s="301">
        <v>2013</v>
      </c>
      <c r="B1656" s="301" t="s">
        <v>88</v>
      </c>
      <c r="C1656" s="301" t="s">
        <v>66</v>
      </c>
      <c r="D1656" s="302" t="s">
        <v>8</v>
      </c>
      <c r="E1656" s="302" t="s">
        <v>228</v>
      </c>
      <c r="F1656" s="301" t="s">
        <v>76</v>
      </c>
      <c r="G1656" s="301" t="s">
        <v>288</v>
      </c>
      <c r="H1656" s="322">
        <v>0</v>
      </c>
      <c r="I1656" s="322">
        <v>0</v>
      </c>
      <c r="J1656" s="322">
        <v>0</v>
      </c>
      <c r="K1656" s="364">
        <v>0</v>
      </c>
      <c r="L1656" s="322">
        <v>0</v>
      </c>
      <c r="M1656" s="364">
        <v>0</v>
      </c>
    </row>
    <row r="1657" spans="1:13" x14ac:dyDescent="0.35">
      <c r="A1657" s="301">
        <v>2013</v>
      </c>
      <c r="B1657" s="301" t="s">
        <v>88</v>
      </c>
      <c r="C1657" s="301" t="s">
        <v>66</v>
      </c>
      <c r="D1657" s="302" t="s">
        <v>8</v>
      </c>
      <c r="E1657" s="302" t="s">
        <v>228</v>
      </c>
      <c r="F1657" s="301" t="s">
        <v>78</v>
      </c>
      <c r="G1657" s="301" t="s">
        <v>288</v>
      </c>
      <c r="H1657" s="322">
        <v>0</v>
      </c>
      <c r="I1657" s="322">
        <v>0</v>
      </c>
      <c r="J1657" s="322">
        <v>0</v>
      </c>
      <c r="K1657" s="364">
        <v>0</v>
      </c>
      <c r="L1657" s="322">
        <v>0</v>
      </c>
      <c r="M1657" s="364">
        <v>0</v>
      </c>
    </row>
    <row r="1658" spans="1:13" x14ac:dyDescent="0.35">
      <c r="A1658" s="301">
        <v>2013</v>
      </c>
      <c r="B1658" s="301" t="s">
        <v>88</v>
      </c>
      <c r="C1658" s="301" t="s">
        <v>67</v>
      </c>
      <c r="D1658" s="302" t="s">
        <v>11</v>
      </c>
      <c r="E1658" s="302" t="s">
        <v>229</v>
      </c>
      <c r="F1658" s="301" t="s">
        <v>76</v>
      </c>
      <c r="G1658" s="301" t="s">
        <v>288</v>
      </c>
      <c r="H1658" s="322">
        <v>385744704814.76013</v>
      </c>
      <c r="I1658" s="322">
        <v>388873200494.41449</v>
      </c>
      <c r="J1658" s="322">
        <v>379086918762.68018</v>
      </c>
      <c r="K1658" s="364">
        <v>0</v>
      </c>
      <c r="L1658" s="322">
        <v>356694932835.02618</v>
      </c>
      <c r="M1658" s="364">
        <v>0</v>
      </c>
    </row>
    <row r="1659" spans="1:13" x14ac:dyDescent="0.35">
      <c r="A1659" s="301">
        <v>2013</v>
      </c>
      <c r="B1659" s="301" t="s">
        <v>88</v>
      </c>
      <c r="C1659" s="301" t="s">
        <v>67</v>
      </c>
      <c r="D1659" s="302" t="s">
        <v>11</v>
      </c>
      <c r="E1659" s="302" t="s">
        <v>229</v>
      </c>
      <c r="F1659" s="301" t="s">
        <v>79</v>
      </c>
      <c r="G1659" s="301" t="s">
        <v>288</v>
      </c>
      <c r="H1659" s="322">
        <v>0</v>
      </c>
      <c r="I1659" s="322">
        <v>0</v>
      </c>
      <c r="J1659" s="322">
        <v>0</v>
      </c>
      <c r="K1659" s="364">
        <v>0</v>
      </c>
      <c r="L1659" s="322">
        <v>0</v>
      </c>
      <c r="M1659" s="364">
        <v>0</v>
      </c>
    </row>
    <row r="1660" spans="1:13" x14ac:dyDescent="0.35">
      <c r="A1660" s="301">
        <v>2013</v>
      </c>
      <c r="B1660" s="301" t="s">
        <v>88</v>
      </c>
      <c r="C1660" s="301" t="s">
        <v>67</v>
      </c>
      <c r="D1660" s="302" t="s">
        <v>11</v>
      </c>
      <c r="E1660" s="302" t="s">
        <v>229</v>
      </c>
      <c r="F1660" s="301" t="s">
        <v>78</v>
      </c>
      <c r="G1660" s="301" t="s">
        <v>288</v>
      </c>
      <c r="H1660" s="322">
        <v>90232050678.733017</v>
      </c>
      <c r="I1660" s="322">
        <v>181656237949.08945</v>
      </c>
      <c r="J1660" s="322">
        <v>163481445950.53079</v>
      </c>
      <c r="K1660" s="364">
        <v>0</v>
      </c>
      <c r="L1660" s="322">
        <v>38365940095.520149</v>
      </c>
      <c r="M1660" s="364">
        <v>0</v>
      </c>
    </row>
    <row r="1661" spans="1:13" x14ac:dyDescent="0.35">
      <c r="A1661" s="301">
        <v>2013</v>
      </c>
      <c r="B1661" s="301" t="s">
        <v>88</v>
      </c>
      <c r="C1661" s="301" t="s">
        <v>67</v>
      </c>
      <c r="D1661" s="302" t="s">
        <v>11</v>
      </c>
      <c r="E1661" s="302" t="s">
        <v>229</v>
      </c>
      <c r="F1661" s="301" t="s">
        <v>80</v>
      </c>
      <c r="G1661" s="301" t="s">
        <v>288</v>
      </c>
      <c r="H1661" s="322">
        <v>529784326.71945697</v>
      </c>
      <c r="I1661" s="322">
        <v>529784326.71945697</v>
      </c>
      <c r="J1661" s="322">
        <v>201591785.63714024</v>
      </c>
      <c r="K1661" s="364">
        <v>0</v>
      </c>
      <c r="L1661" s="322">
        <v>201591785.63714024</v>
      </c>
      <c r="M1661" s="364">
        <v>0</v>
      </c>
    </row>
    <row r="1662" spans="1:13" x14ac:dyDescent="0.35">
      <c r="A1662" s="301">
        <v>2013</v>
      </c>
      <c r="B1662" s="301" t="s">
        <v>88</v>
      </c>
      <c r="C1662" s="301" t="s">
        <v>68</v>
      </c>
      <c r="D1662" s="302" t="s">
        <v>19</v>
      </c>
      <c r="E1662" s="302" t="s">
        <v>227</v>
      </c>
      <c r="F1662" s="301" t="s">
        <v>76</v>
      </c>
      <c r="G1662" s="301" t="s">
        <v>288</v>
      </c>
      <c r="H1662" s="322">
        <v>170097606111.63528</v>
      </c>
      <c r="I1662" s="322">
        <v>170097606111.63528</v>
      </c>
      <c r="J1662" s="322">
        <v>160347313010.35144</v>
      </c>
      <c r="K1662" s="364">
        <v>0</v>
      </c>
      <c r="L1662" s="322">
        <v>157146949985.59271</v>
      </c>
      <c r="M1662" s="364">
        <v>0</v>
      </c>
    </row>
    <row r="1663" spans="1:13" x14ac:dyDescent="0.35">
      <c r="A1663" s="301">
        <v>2013</v>
      </c>
      <c r="B1663" s="301" t="s">
        <v>88</v>
      </c>
      <c r="C1663" s="301" t="s">
        <v>68</v>
      </c>
      <c r="D1663" s="302" t="s">
        <v>19</v>
      </c>
      <c r="E1663" s="302" t="s">
        <v>227</v>
      </c>
      <c r="F1663" s="301" t="s">
        <v>78</v>
      </c>
      <c r="G1663" s="301" t="s">
        <v>288</v>
      </c>
      <c r="H1663" s="322">
        <v>20678178280.542984</v>
      </c>
      <c r="I1663" s="322">
        <v>14504802146.606333</v>
      </c>
      <c r="J1663" s="322">
        <v>13295272795.221491</v>
      </c>
      <c r="K1663" s="364">
        <v>0</v>
      </c>
      <c r="L1663" s="322">
        <v>2916629704.279398</v>
      </c>
      <c r="M1663" s="364">
        <v>0</v>
      </c>
    </row>
    <row r="1664" spans="1:13" x14ac:dyDescent="0.35">
      <c r="A1664" s="301">
        <v>2013</v>
      </c>
      <c r="B1664" s="301" t="s">
        <v>88</v>
      </c>
      <c r="C1664" s="301" t="s">
        <v>69</v>
      </c>
      <c r="D1664" s="302" t="s">
        <v>11</v>
      </c>
      <c r="E1664" s="302" t="s">
        <v>228</v>
      </c>
      <c r="F1664" s="301" t="s">
        <v>76</v>
      </c>
      <c r="G1664" s="301" t="s">
        <v>288</v>
      </c>
      <c r="H1664" s="322">
        <v>0</v>
      </c>
      <c r="I1664" s="322">
        <v>0</v>
      </c>
      <c r="J1664" s="322">
        <v>0</v>
      </c>
      <c r="K1664" s="364">
        <v>0</v>
      </c>
      <c r="L1664" s="322">
        <v>0</v>
      </c>
      <c r="M1664" s="364">
        <v>0</v>
      </c>
    </row>
    <row r="1665" spans="1:13" x14ac:dyDescent="0.35">
      <c r="A1665" s="301">
        <v>2013</v>
      </c>
      <c r="B1665" s="301" t="s">
        <v>88</v>
      </c>
      <c r="C1665" s="301" t="s">
        <v>69</v>
      </c>
      <c r="D1665" s="302" t="s">
        <v>11</v>
      </c>
      <c r="E1665" s="302" t="s">
        <v>228</v>
      </c>
      <c r="F1665" s="301" t="s">
        <v>78</v>
      </c>
      <c r="G1665" s="301" t="s">
        <v>288</v>
      </c>
      <c r="H1665" s="322">
        <v>0</v>
      </c>
      <c r="I1665" s="322">
        <v>0</v>
      </c>
      <c r="J1665" s="322">
        <v>0</v>
      </c>
      <c r="K1665" s="364">
        <v>0</v>
      </c>
      <c r="L1665" s="322">
        <v>0</v>
      </c>
      <c r="M1665" s="364">
        <v>0</v>
      </c>
    </row>
    <row r="1666" spans="1:13" x14ac:dyDescent="0.35">
      <c r="A1666" s="301">
        <v>2014</v>
      </c>
      <c r="B1666" s="301" t="s">
        <v>88</v>
      </c>
      <c r="C1666" s="301" t="s">
        <v>25</v>
      </c>
      <c r="D1666" s="302" t="s">
        <v>265</v>
      </c>
      <c r="E1666" s="302" t="s">
        <v>226</v>
      </c>
      <c r="F1666" s="301" t="s">
        <v>76</v>
      </c>
      <c r="G1666" s="301" t="s">
        <v>288</v>
      </c>
      <c r="H1666" s="322">
        <v>91732644737.115158</v>
      </c>
      <c r="I1666" s="322">
        <v>91732644737.115158</v>
      </c>
      <c r="J1666" s="322">
        <v>91136516685.728653</v>
      </c>
      <c r="K1666" s="364">
        <v>0</v>
      </c>
      <c r="L1666" s="322">
        <v>91136516685.728653</v>
      </c>
      <c r="M1666" s="364">
        <v>0</v>
      </c>
    </row>
    <row r="1667" spans="1:13" x14ac:dyDescent="0.35">
      <c r="A1667" s="301">
        <v>2014</v>
      </c>
      <c r="B1667" s="301" t="s">
        <v>88</v>
      </c>
      <c r="C1667" s="301" t="s">
        <v>26</v>
      </c>
      <c r="D1667" s="302" t="s">
        <v>265</v>
      </c>
      <c r="E1667" s="302" t="s">
        <v>226</v>
      </c>
      <c r="F1667" s="301" t="s">
        <v>76</v>
      </c>
      <c r="G1667" s="301" t="s">
        <v>288</v>
      </c>
      <c r="H1667" s="322">
        <v>164062857974.94565</v>
      </c>
      <c r="I1667" s="322">
        <v>164062857974.94565</v>
      </c>
      <c r="J1667" s="322">
        <v>163971607056.55267</v>
      </c>
      <c r="K1667" s="364">
        <v>0</v>
      </c>
      <c r="L1667" s="322">
        <v>160565454350.67703</v>
      </c>
      <c r="M1667" s="364">
        <v>0</v>
      </c>
    </row>
    <row r="1668" spans="1:13" x14ac:dyDescent="0.35">
      <c r="A1668" s="301">
        <v>2014</v>
      </c>
      <c r="B1668" s="301" t="s">
        <v>88</v>
      </c>
      <c r="C1668" s="301" t="s">
        <v>26</v>
      </c>
      <c r="D1668" s="302" t="s">
        <v>265</v>
      </c>
      <c r="E1668" s="302" t="s">
        <v>226</v>
      </c>
      <c r="F1668" s="301" t="s">
        <v>78</v>
      </c>
      <c r="G1668" s="301" t="s">
        <v>288</v>
      </c>
      <c r="H1668" s="322">
        <v>16274152671.553291</v>
      </c>
      <c r="I1668" s="322">
        <v>16274152671.553291</v>
      </c>
      <c r="J1668" s="322">
        <v>16267314400.044655</v>
      </c>
      <c r="K1668" s="364">
        <v>0</v>
      </c>
      <c r="L1668" s="322">
        <v>14186019628.273167</v>
      </c>
      <c r="M1668" s="364">
        <v>0</v>
      </c>
    </row>
    <row r="1669" spans="1:13" x14ac:dyDescent="0.35">
      <c r="A1669" s="301">
        <v>2014</v>
      </c>
      <c r="B1669" s="301" t="s">
        <v>88</v>
      </c>
      <c r="C1669" s="301" t="s">
        <v>27</v>
      </c>
      <c r="D1669" s="302" t="s">
        <v>13</v>
      </c>
      <c r="E1669" s="302" t="s">
        <v>226</v>
      </c>
      <c r="F1669" s="301" t="s">
        <v>76</v>
      </c>
      <c r="G1669" s="301" t="s">
        <v>288</v>
      </c>
      <c r="H1669" s="322">
        <v>130401014403.55939</v>
      </c>
      <c r="I1669" s="322">
        <v>130401014403.55939</v>
      </c>
      <c r="J1669" s="322">
        <v>118643892187.78535</v>
      </c>
      <c r="K1669" s="364">
        <v>0</v>
      </c>
      <c r="L1669" s="322">
        <v>107583418296.19206</v>
      </c>
      <c r="M1669" s="364">
        <v>0</v>
      </c>
    </row>
    <row r="1670" spans="1:13" x14ac:dyDescent="0.35">
      <c r="A1670" s="301">
        <v>2014</v>
      </c>
      <c r="B1670" s="301" t="s">
        <v>88</v>
      </c>
      <c r="C1670" s="301" t="s">
        <v>27</v>
      </c>
      <c r="D1670" s="302" t="s">
        <v>13</v>
      </c>
      <c r="E1670" s="302" t="s">
        <v>226</v>
      </c>
      <c r="F1670" s="301" t="s">
        <v>78</v>
      </c>
      <c r="G1670" s="301" t="s">
        <v>288</v>
      </c>
      <c r="H1670" s="322">
        <v>220651308729.38434</v>
      </c>
      <c r="I1670" s="322">
        <v>220651308729.38434</v>
      </c>
      <c r="J1670" s="322">
        <v>209091129125.50116</v>
      </c>
      <c r="K1670" s="364">
        <v>0</v>
      </c>
      <c r="L1670" s="322">
        <v>148863592107.3812</v>
      </c>
      <c r="M1670" s="364">
        <v>0</v>
      </c>
    </row>
    <row r="1671" spans="1:13" x14ac:dyDescent="0.35">
      <c r="A1671" s="301">
        <v>2014</v>
      </c>
      <c r="B1671" s="301" t="s">
        <v>88</v>
      </c>
      <c r="C1671" s="301" t="s">
        <v>28</v>
      </c>
      <c r="D1671" s="302" t="s">
        <v>265</v>
      </c>
      <c r="E1671" s="302" t="s">
        <v>226</v>
      </c>
      <c r="F1671" s="301" t="s">
        <v>76</v>
      </c>
      <c r="G1671" s="301" t="s">
        <v>288</v>
      </c>
      <c r="H1671" s="322">
        <v>28711267682.702072</v>
      </c>
      <c r="I1671" s="322">
        <v>28711267682.702072</v>
      </c>
      <c r="J1671" s="322">
        <v>26464874897.970581</v>
      </c>
      <c r="K1671" s="364">
        <v>0</v>
      </c>
      <c r="L1671" s="322">
        <v>25268310939.415848</v>
      </c>
      <c r="M1671" s="364">
        <v>0</v>
      </c>
    </row>
    <row r="1672" spans="1:13" x14ac:dyDescent="0.35">
      <c r="A1672" s="301">
        <v>2014</v>
      </c>
      <c r="B1672" s="301" t="s">
        <v>88</v>
      </c>
      <c r="C1672" s="301" t="s">
        <v>28</v>
      </c>
      <c r="D1672" s="302" t="s">
        <v>265</v>
      </c>
      <c r="E1672" s="302" t="s">
        <v>226</v>
      </c>
      <c r="F1672" s="301" t="s">
        <v>78</v>
      </c>
      <c r="G1672" s="301" t="s">
        <v>288</v>
      </c>
      <c r="H1672" s="322">
        <v>2153932424.6108403</v>
      </c>
      <c r="I1672" s="322">
        <v>2153932424.6108403</v>
      </c>
      <c r="J1672" s="322">
        <v>2146788710.167907</v>
      </c>
      <c r="K1672" s="364">
        <v>0</v>
      </c>
      <c r="L1672" s="322">
        <v>1876440385.0443945</v>
      </c>
      <c r="M1672" s="364">
        <v>0</v>
      </c>
    </row>
    <row r="1673" spans="1:13" x14ac:dyDescent="0.35">
      <c r="A1673" s="301">
        <v>2014</v>
      </c>
      <c r="B1673" s="301" t="s">
        <v>88</v>
      </c>
      <c r="C1673" s="301" t="s">
        <v>29</v>
      </c>
      <c r="D1673" s="302" t="s">
        <v>14</v>
      </c>
      <c r="E1673" s="302" t="s">
        <v>226</v>
      </c>
      <c r="F1673" s="301" t="s">
        <v>76</v>
      </c>
      <c r="G1673" s="301" t="s">
        <v>288</v>
      </c>
      <c r="H1673" s="322">
        <v>161987031327.53931</v>
      </c>
      <c r="I1673" s="322">
        <v>161987031327.53931</v>
      </c>
      <c r="J1673" s="322">
        <v>155335608037.82651</v>
      </c>
      <c r="K1673" s="364">
        <v>0</v>
      </c>
      <c r="L1673" s="322">
        <v>147588578223.37509</v>
      </c>
      <c r="M1673" s="364">
        <v>0</v>
      </c>
    </row>
    <row r="1674" spans="1:13" x14ac:dyDescent="0.35">
      <c r="A1674" s="301">
        <v>2014</v>
      </c>
      <c r="B1674" s="301" t="s">
        <v>88</v>
      </c>
      <c r="C1674" s="301" t="s">
        <v>29</v>
      </c>
      <c r="D1674" s="302" t="s">
        <v>14</v>
      </c>
      <c r="E1674" s="302" t="s">
        <v>226</v>
      </c>
      <c r="F1674" s="301" t="s">
        <v>78</v>
      </c>
      <c r="G1674" s="301" t="s">
        <v>288</v>
      </c>
      <c r="H1674" s="322">
        <v>105316554001.58195</v>
      </c>
      <c r="I1674" s="322">
        <v>105316554001.58195</v>
      </c>
      <c r="J1674" s="322">
        <v>100735518649.64505</v>
      </c>
      <c r="K1674" s="364">
        <v>0</v>
      </c>
      <c r="L1674" s="322">
        <v>73681028408.042267</v>
      </c>
      <c r="M1674" s="364">
        <v>0</v>
      </c>
    </row>
    <row r="1675" spans="1:13" x14ac:dyDescent="0.35">
      <c r="A1675" s="301">
        <v>2014</v>
      </c>
      <c r="B1675" s="301" t="s">
        <v>88</v>
      </c>
      <c r="C1675" s="301" t="s">
        <v>30</v>
      </c>
      <c r="D1675" s="302" t="s">
        <v>16</v>
      </c>
      <c r="E1675" s="302" t="s">
        <v>226</v>
      </c>
      <c r="F1675" s="301" t="s">
        <v>76</v>
      </c>
      <c r="G1675" s="301" t="s">
        <v>288</v>
      </c>
      <c r="H1675" s="322">
        <v>434328213505.1803</v>
      </c>
      <c r="I1675" s="322">
        <v>428207034653.44153</v>
      </c>
      <c r="J1675" s="322">
        <v>301302039734.0152</v>
      </c>
      <c r="K1675" s="364">
        <v>0</v>
      </c>
      <c r="L1675" s="322">
        <v>271685593852.54596</v>
      </c>
      <c r="M1675" s="364">
        <v>0</v>
      </c>
    </row>
    <row r="1676" spans="1:13" x14ac:dyDescent="0.35">
      <c r="A1676" s="301">
        <v>2014</v>
      </c>
      <c r="B1676" s="301" t="s">
        <v>88</v>
      </c>
      <c r="C1676" s="301" t="s">
        <v>30</v>
      </c>
      <c r="D1676" s="302" t="s">
        <v>16</v>
      </c>
      <c r="E1676" s="302" t="s">
        <v>226</v>
      </c>
      <c r="F1676" s="301" t="s">
        <v>79</v>
      </c>
      <c r="G1676" s="301" t="s">
        <v>288</v>
      </c>
      <c r="H1676" s="322">
        <v>558340025175.33057</v>
      </c>
      <c r="I1676" s="322">
        <v>558340025175.33057</v>
      </c>
      <c r="J1676" s="322">
        <v>334094846028.17261</v>
      </c>
      <c r="K1676" s="364">
        <v>0</v>
      </c>
      <c r="L1676" s="322">
        <v>333923232734.09698</v>
      </c>
      <c r="M1676" s="364">
        <v>0</v>
      </c>
    </row>
    <row r="1677" spans="1:13" x14ac:dyDescent="0.35">
      <c r="A1677" s="301">
        <v>2014</v>
      </c>
      <c r="B1677" s="301" t="s">
        <v>88</v>
      </c>
      <c r="C1677" s="301" t="s">
        <v>30</v>
      </c>
      <c r="D1677" s="302" t="s">
        <v>16</v>
      </c>
      <c r="E1677" s="302" t="s">
        <v>226</v>
      </c>
      <c r="F1677" s="301" t="s">
        <v>78</v>
      </c>
      <c r="G1677" s="301" t="s">
        <v>288</v>
      </c>
      <c r="H1677" s="322">
        <v>72689265145.633469</v>
      </c>
      <c r="I1677" s="322">
        <v>72689265145.633469</v>
      </c>
      <c r="J1677" s="322">
        <v>61428477564.234642</v>
      </c>
      <c r="K1677" s="364">
        <v>0</v>
      </c>
      <c r="L1677" s="322">
        <v>30622305000.81324</v>
      </c>
      <c r="M1677" s="364">
        <v>0</v>
      </c>
    </row>
    <row r="1678" spans="1:13" x14ac:dyDescent="0.35">
      <c r="A1678" s="301">
        <v>2014</v>
      </c>
      <c r="B1678" s="301" t="s">
        <v>88</v>
      </c>
      <c r="C1678" s="301" t="s">
        <v>30</v>
      </c>
      <c r="D1678" s="302" t="s">
        <v>16</v>
      </c>
      <c r="E1678" s="302" t="s">
        <v>226</v>
      </c>
      <c r="F1678" s="301" t="s">
        <v>80</v>
      </c>
      <c r="G1678" s="301" t="s">
        <v>288</v>
      </c>
      <c r="H1678" s="322">
        <v>4037607498495.3784</v>
      </c>
      <c r="I1678" s="322">
        <v>3400223973766.8701</v>
      </c>
      <c r="J1678" s="322">
        <v>3054207890666.3662</v>
      </c>
      <c r="K1678" s="364">
        <v>0</v>
      </c>
      <c r="L1678" s="322">
        <v>3054207890666.3662</v>
      </c>
      <c r="M1678" s="364">
        <v>0</v>
      </c>
    </row>
    <row r="1679" spans="1:13" x14ac:dyDescent="0.35">
      <c r="A1679" s="301">
        <v>2014</v>
      </c>
      <c r="B1679" s="301" t="s">
        <v>88</v>
      </c>
      <c r="C1679" s="301" t="s">
        <v>31</v>
      </c>
      <c r="D1679" s="302" t="s">
        <v>11</v>
      </c>
      <c r="E1679" s="302" t="s">
        <v>226</v>
      </c>
      <c r="F1679" s="301" t="s">
        <v>76</v>
      </c>
      <c r="G1679" s="301" t="s">
        <v>288</v>
      </c>
      <c r="H1679" s="322">
        <v>144960312835.59198</v>
      </c>
      <c r="I1679" s="322">
        <v>144960312835.59198</v>
      </c>
      <c r="J1679" s="322">
        <v>129087097382.51625</v>
      </c>
      <c r="K1679" s="364">
        <v>0</v>
      </c>
      <c r="L1679" s="322">
        <v>123078885230.92273</v>
      </c>
      <c r="M1679" s="364">
        <v>0</v>
      </c>
    </row>
    <row r="1680" spans="1:13" x14ac:dyDescent="0.35">
      <c r="A1680" s="301">
        <v>2014</v>
      </c>
      <c r="B1680" s="301" t="s">
        <v>88</v>
      </c>
      <c r="C1680" s="301" t="s">
        <v>31</v>
      </c>
      <c r="D1680" s="302" t="s">
        <v>11</v>
      </c>
      <c r="E1680" s="302" t="s">
        <v>226</v>
      </c>
      <c r="F1680" s="301" t="s">
        <v>78</v>
      </c>
      <c r="G1680" s="301" t="s">
        <v>288</v>
      </c>
      <c r="H1680" s="322">
        <v>5147229946797.7471</v>
      </c>
      <c r="I1680" s="322">
        <v>5147229946797.7471</v>
      </c>
      <c r="J1680" s="322">
        <v>4552031331882.8906</v>
      </c>
      <c r="K1680" s="364">
        <v>0</v>
      </c>
      <c r="L1680" s="322">
        <v>4056696405148.0835</v>
      </c>
      <c r="M1680" s="364">
        <v>0</v>
      </c>
    </row>
    <row r="1681" spans="1:13" x14ac:dyDescent="0.35">
      <c r="A1681" s="301">
        <v>2014</v>
      </c>
      <c r="B1681" s="301" t="s">
        <v>88</v>
      </c>
      <c r="C1681" s="301" t="s">
        <v>32</v>
      </c>
      <c r="D1681" s="302" t="s">
        <v>18</v>
      </c>
      <c r="E1681" s="302" t="s">
        <v>226</v>
      </c>
      <c r="F1681" s="301" t="s">
        <v>76</v>
      </c>
      <c r="G1681" s="301" t="s">
        <v>288</v>
      </c>
      <c r="H1681" s="322">
        <v>59677498063.484612</v>
      </c>
      <c r="I1681" s="322">
        <v>59677498063.484612</v>
      </c>
      <c r="J1681" s="322">
        <v>53066122680.612106</v>
      </c>
      <c r="K1681" s="364">
        <v>0</v>
      </c>
      <c r="L1681" s="322">
        <v>49117388285.651932</v>
      </c>
      <c r="M1681" s="364">
        <v>0</v>
      </c>
    </row>
    <row r="1682" spans="1:13" x14ac:dyDescent="0.35">
      <c r="A1682" s="301">
        <v>2014</v>
      </c>
      <c r="B1682" s="301" t="s">
        <v>88</v>
      </c>
      <c r="C1682" s="301" t="s">
        <v>32</v>
      </c>
      <c r="D1682" s="302" t="s">
        <v>18</v>
      </c>
      <c r="E1682" s="302" t="s">
        <v>226</v>
      </c>
      <c r="F1682" s="301" t="s">
        <v>78</v>
      </c>
      <c r="G1682" s="301" t="s">
        <v>288</v>
      </c>
      <c r="H1682" s="322">
        <v>340366929071.58966</v>
      </c>
      <c r="I1682" s="322">
        <v>340366929071.58966</v>
      </c>
      <c r="J1682" s="322">
        <v>284148735138.76996</v>
      </c>
      <c r="K1682" s="364">
        <v>0</v>
      </c>
      <c r="L1682" s="322">
        <v>154236223240.11853</v>
      </c>
      <c r="M1682" s="364">
        <v>0</v>
      </c>
    </row>
    <row r="1683" spans="1:13" x14ac:dyDescent="0.35">
      <c r="A1683" s="301">
        <v>2014</v>
      </c>
      <c r="B1683" s="301" t="s">
        <v>88</v>
      </c>
      <c r="C1683" s="301" t="s">
        <v>32</v>
      </c>
      <c r="D1683" s="302" t="s">
        <v>18</v>
      </c>
      <c r="E1683" s="302" t="s">
        <v>226</v>
      </c>
      <c r="F1683" s="301" t="s">
        <v>80</v>
      </c>
      <c r="G1683" s="301" t="s">
        <v>288</v>
      </c>
      <c r="H1683" s="322">
        <v>0</v>
      </c>
      <c r="I1683" s="322">
        <v>0</v>
      </c>
      <c r="J1683" s="322">
        <v>0</v>
      </c>
      <c r="K1683" s="364">
        <v>0</v>
      </c>
      <c r="L1683" s="322">
        <v>0</v>
      </c>
      <c r="M1683" s="364">
        <v>0</v>
      </c>
    </row>
    <row r="1684" spans="1:13" x14ac:dyDescent="0.35">
      <c r="A1684" s="301">
        <v>2014</v>
      </c>
      <c r="B1684" s="301" t="s">
        <v>88</v>
      </c>
      <c r="C1684" s="301" t="s">
        <v>33</v>
      </c>
      <c r="D1684" s="302" t="s">
        <v>21</v>
      </c>
      <c r="E1684" s="302" t="s">
        <v>226</v>
      </c>
      <c r="F1684" s="301" t="s">
        <v>76</v>
      </c>
      <c r="G1684" s="301" t="s">
        <v>288</v>
      </c>
      <c r="H1684" s="322">
        <v>93440025529.194321</v>
      </c>
      <c r="I1684" s="322">
        <v>93440025529.194321</v>
      </c>
      <c r="J1684" s="322">
        <v>51059366517.636658</v>
      </c>
      <c r="K1684" s="364">
        <v>0</v>
      </c>
      <c r="L1684" s="322">
        <v>49392271834.5438</v>
      </c>
      <c r="M1684" s="364">
        <v>0</v>
      </c>
    </row>
    <row r="1685" spans="1:13" x14ac:dyDescent="0.35">
      <c r="A1685" s="301">
        <v>2014</v>
      </c>
      <c r="B1685" s="301" t="s">
        <v>88</v>
      </c>
      <c r="C1685" s="301" t="s">
        <v>34</v>
      </c>
      <c r="D1685" s="302" t="s">
        <v>10</v>
      </c>
      <c r="E1685" s="302" t="s">
        <v>226</v>
      </c>
      <c r="F1685" s="301" t="s">
        <v>76</v>
      </c>
      <c r="G1685" s="301" t="s">
        <v>288</v>
      </c>
      <c r="H1685" s="322">
        <v>18865478536.61142</v>
      </c>
      <c r="I1685" s="322">
        <v>18865478536.61142</v>
      </c>
      <c r="J1685" s="322">
        <v>18134710160.027012</v>
      </c>
      <c r="K1685" s="364">
        <v>0</v>
      </c>
      <c r="L1685" s="322">
        <v>16768729157.922724</v>
      </c>
      <c r="M1685" s="364">
        <v>0</v>
      </c>
    </row>
    <row r="1686" spans="1:13" x14ac:dyDescent="0.35">
      <c r="A1686" s="301">
        <v>2014</v>
      </c>
      <c r="B1686" s="301" t="s">
        <v>88</v>
      </c>
      <c r="C1686" s="301" t="s">
        <v>34</v>
      </c>
      <c r="D1686" s="302" t="s">
        <v>10</v>
      </c>
      <c r="E1686" s="302" t="s">
        <v>226</v>
      </c>
      <c r="F1686" s="301" t="s">
        <v>78</v>
      </c>
      <c r="G1686" s="301" t="s">
        <v>288</v>
      </c>
      <c r="H1686" s="322">
        <v>78560966553.655869</v>
      </c>
      <c r="I1686" s="322">
        <v>78560966553.655869</v>
      </c>
      <c r="J1686" s="322">
        <v>78560917090.351089</v>
      </c>
      <c r="K1686" s="364">
        <v>0</v>
      </c>
      <c r="L1686" s="322">
        <v>64092808403.615356</v>
      </c>
      <c r="M1686" s="364">
        <v>0</v>
      </c>
    </row>
    <row r="1687" spans="1:13" x14ac:dyDescent="0.35">
      <c r="A1687" s="301">
        <v>2014</v>
      </c>
      <c r="B1687" s="301" t="s">
        <v>88</v>
      </c>
      <c r="C1687" s="301" t="s">
        <v>34</v>
      </c>
      <c r="D1687" s="302" t="s">
        <v>10</v>
      </c>
      <c r="E1687" s="302" t="s">
        <v>226</v>
      </c>
      <c r="F1687" s="301" t="s">
        <v>80</v>
      </c>
      <c r="G1687" s="301" t="s">
        <v>288</v>
      </c>
      <c r="H1687" s="322">
        <v>0</v>
      </c>
      <c r="I1687" s="322">
        <v>0</v>
      </c>
      <c r="J1687" s="322">
        <v>0</v>
      </c>
      <c r="K1687" s="364">
        <v>0</v>
      </c>
      <c r="L1687" s="322">
        <v>0</v>
      </c>
      <c r="M1687" s="364">
        <v>0</v>
      </c>
    </row>
    <row r="1688" spans="1:13" x14ac:dyDescent="0.35">
      <c r="A1688" s="301">
        <v>2014</v>
      </c>
      <c r="B1688" s="301" t="s">
        <v>88</v>
      </c>
      <c r="C1688" s="301" t="s">
        <v>35</v>
      </c>
      <c r="D1688" s="302" t="s">
        <v>15</v>
      </c>
      <c r="E1688" s="302" t="s">
        <v>226</v>
      </c>
      <c r="F1688" s="301" t="s">
        <v>76</v>
      </c>
      <c r="G1688" s="301" t="s">
        <v>288</v>
      </c>
      <c r="H1688" s="322">
        <v>24243636812.440594</v>
      </c>
      <c r="I1688" s="322">
        <v>24243636812.440594</v>
      </c>
      <c r="J1688" s="322">
        <v>23159690253.331001</v>
      </c>
      <c r="K1688" s="364">
        <v>0</v>
      </c>
      <c r="L1688" s="322">
        <v>22207367002.651127</v>
      </c>
      <c r="M1688" s="364">
        <v>0</v>
      </c>
    </row>
    <row r="1689" spans="1:13" x14ac:dyDescent="0.35">
      <c r="A1689" s="301">
        <v>2014</v>
      </c>
      <c r="B1689" s="301" t="s">
        <v>88</v>
      </c>
      <c r="C1689" s="301" t="s">
        <v>35</v>
      </c>
      <c r="D1689" s="302" t="s">
        <v>15</v>
      </c>
      <c r="E1689" s="302" t="s">
        <v>226</v>
      </c>
      <c r="F1689" s="301" t="s">
        <v>78</v>
      </c>
      <c r="G1689" s="301" t="s">
        <v>288</v>
      </c>
      <c r="H1689" s="322">
        <v>312707277544.15308</v>
      </c>
      <c r="I1689" s="322">
        <v>312707277544.15308</v>
      </c>
      <c r="J1689" s="322">
        <v>308428664513.56744</v>
      </c>
      <c r="K1689" s="364">
        <v>0</v>
      </c>
      <c r="L1689" s="322">
        <v>252202598813.60965</v>
      </c>
      <c r="M1689" s="364">
        <v>0</v>
      </c>
    </row>
    <row r="1690" spans="1:13" x14ac:dyDescent="0.35">
      <c r="A1690" s="301">
        <v>2014</v>
      </c>
      <c r="B1690" s="301" t="s">
        <v>88</v>
      </c>
      <c r="C1690" s="301" t="s">
        <v>35</v>
      </c>
      <c r="D1690" s="302" t="s">
        <v>15</v>
      </c>
      <c r="E1690" s="302" t="s">
        <v>226</v>
      </c>
      <c r="F1690" s="301" t="s">
        <v>80</v>
      </c>
      <c r="G1690" s="301" t="s">
        <v>288</v>
      </c>
      <c r="H1690" s="322">
        <v>0</v>
      </c>
      <c r="I1690" s="322">
        <v>0</v>
      </c>
      <c r="J1690" s="322">
        <v>0</v>
      </c>
      <c r="K1690" s="364">
        <v>0</v>
      </c>
      <c r="L1690" s="322">
        <v>0</v>
      </c>
      <c r="M1690" s="364">
        <v>0</v>
      </c>
    </row>
    <row r="1691" spans="1:13" x14ac:dyDescent="0.35">
      <c r="A1691" s="301">
        <v>2014</v>
      </c>
      <c r="B1691" s="301" t="s">
        <v>88</v>
      </c>
      <c r="C1691" s="301" t="s">
        <v>36</v>
      </c>
      <c r="D1691" s="302" t="s">
        <v>9</v>
      </c>
      <c r="E1691" s="302" t="s">
        <v>226</v>
      </c>
      <c r="F1691" s="301" t="s">
        <v>76</v>
      </c>
      <c r="G1691" s="301" t="s">
        <v>288</v>
      </c>
      <c r="H1691" s="322">
        <v>21460271820.137939</v>
      </c>
      <c r="I1691" s="322">
        <v>21460271820.137939</v>
      </c>
      <c r="J1691" s="322">
        <v>20126632826.485916</v>
      </c>
      <c r="K1691" s="364">
        <v>0</v>
      </c>
      <c r="L1691" s="322">
        <v>19632181301.380596</v>
      </c>
      <c r="M1691" s="364">
        <v>0</v>
      </c>
    </row>
    <row r="1692" spans="1:13" x14ac:dyDescent="0.35">
      <c r="A1692" s="301">
        <v>2014</v>
      </c>
      <c r="B1692" s="301" t="s">
        <v>88</v>
      </c>
      <c r="C1692" s="301" t="s">
        <v>36</v>
      </c>
      <c r="D1692" s="302" t="s">
        <v>9</v>
      </c>
      <c r="E1692" s="302" t="s">
        <v>226</v>
      </c>
      <c r="F1692" s="301" t="s">
        <v>78</v>
      </c>
      <c r="G1692" s="301" t="s">
        <v>288</v>
      </c>
      <c r="H1692" s="322">
        <v>98142911312.318359</v>
      </c>
      <c r="I1692" s="322">
        <v>96510758267.574814</v>
      </c>
      <c r="J1692" s="322">
        <v>81779414078.941864</v>
      </c>
      <c r="K1692" s="364">
        <v>0</v>
      </c>
      <c r="L1692" s="322">
        <v>78476820159.897736</v>
      </c>
      <c r="M1692" s="364">
        <v>0</v>
      </c>
    </row>
    <row r="1693" spans="1:13" x14ac:dyDescent="0.35">
      <c r="A1693" s="301">
        <v>2014</v>
      </c>
      <c r="B1693" s="301" t="s">
        <v>88</v>
      </c>
      <c r="C1693" s="301" t="s">
        <v>37</v>
      </c>
      <c r="D1693" s="302" t="s">
        <v>20</v>
      </c>
      <c r="E1693" s="302" t="s">
        <v>226</v>
      </c>
      <c r="F1693" s="301" t="s">
        <v>76</v>
      </c>
      <c r="G1693" s="301" t="s">
        <v>288</v>
      </c>
      <c r="H1693" s="322">
        <v>97253462256.571838</v>
      </c>
      <c r="I1693" s="322">
        <v>97253462256.571838</v>
      </c>
      <c r="J1693" s="322">
        <v>91205102420.705246</v>
      </c>
      <c r="K1693" s="364">
        <v>0</v>
      </c>
      <c r="L1693" s="322">
        <v>88893338874.354111</v>
      </c>
      <c r="M1693" s="364">
        <v>0</v>
      </c>
    </row>
    <row r="1694" spans="1:13" x14ac:dyDescent="0.35">
      <c r="A1694" s="301">
        <v>2014</v>
      </c>
      <c r="B1694" s="301" t="s">
        <v>88</v>
      </c>
      <c r="C1694" s="301" t="s">
        <v>37</v>
      </c>
      <c r="D1694" s="302" t="s">
        <v>20</v>
      </c>
      <c r="E1694" s="302" t="s">
        <v>226</v>
      </c>
      <c r="F1694" s="301" t="s">
        <v>78</v>
      </c>
      <c r="G1694" s="301" t="s">
        <v>288</v>
      </c>
      <c r="H1694" s="322">
        <v>22382258753.583118</v>
      </c>
      <c r="I1694" s="322">
        <v>22382258753.583118</v>
      </c>
      <c r="J1694" s="322">
        <v>20620519258.496567</v>
      </c>
      <c r="K1694" s="364">
        <v>0</v>
      </c>
      <c r="L1694" s="322">
        <v>17077860457.058971</v>
      </c>
      <c r="M1694" s="364">
        <v>0</v>
      </c>
    </row>
    <row r="1695" spans="1:13" x14ac:dyDescent="0.35">
      <c r="A1695" s="301">
        <v>2014</v>
      </c>
      <c r="B1695" s="301" t="s">
        <v>88</v>
      </c>
      <c r="C1695" s="301" t="s">
        <v>37</v>
      </c>
      <c r="D1695" s="302" t="s">
        <v>20</v>
      </c>
      <c r="E1695" s="302" t="s">
        <v>226</v>
      </c>
      <c r="F1695" s="301" t="s">
        <v>80</v>
      </c>
      <c r="G1695" s="301" t="s">
        <v>288</v>
      </c>
      <c r="H1695" s="322">
        <v>0</v>
      </c>
      <c r="I1695" s="322">
        <v>0</v>
      </c>
      <c r="J1695" s="322">
        <v>0</v>
      </c>
      <c r="K1695" s="364">
        <v>0</v>
      </c>
      <c r="L1695" s="322">
        <v>0</v>
      </c>
      <c r="M1695" s="364">
        <v>0</v>
      </c>
    </row>
    <row r="1696" spans="1:13" x14ac:dyDescent="0.35">
      <c r="A1696" s="301">
        <v>2014</v>
      </c>
      <c r="B1696" s="301" t="s">
        <v>88</v>
      </c>
      <c r="C1696" s="301" t="s">
        <v>38</v>
      </c>
      <c r="D1696" s="302" t="s">
        <v>248</v>
      </c>
      <c r="E1696" s="302" t="s">
        <v>226</v>
      </c>
      <c r="F1696" s="301" t="s">
        <v>76</v>
      </c>
      <c r="G1696" s="301" t="s">
        <v>288</v>
      </c>
      <c r="H1696" s="322">
        <v>19184096572.985958</v>
      </c>
      <c r="I1696" s="322">
        <v>19184096572.985958</v>
      </c>
      <c r="J1696" s="322">
        <v>17237348611.296913</v>
      </c>
      <c r="K1696" s="364">
        <v>0</v>
      </c>
      <c r="L1696" s="322">
        <v>15948199911.678499</v>
      </c>
      <c r="M1696" s="364">
        <v>0</v>
      </c>
    </row>
    <row r="1697" spans="1:13" x14ac:dyDescent="0.35">
      <c r="A1697" s="301">
        <v>2014</v>
      </c>
      <c r="B1697" s="301" t="s">
        <v>88</v>
      </c>
      <c r="C1697" s="301" t="s">
        <v>38</v>
      </c>
      <c r="D1697" s="302" t="s">
        <v>248</v>
      </c>
      <c r="E1697" s="302" t="s">
        <v>226</v>
      </c>
      <c r="F1697" s="301" t="s">
        <v>78</v>
      </c>
      <c r="G1697" s="301" t="s">
        <v>288</v>
      </c>
      <c r="H1697" s="322">
        <v>43674601973.954163</v>
      </c>
      <c r="I1697" s="322">
        <v>43674601973.954163</v>
      </c>
      <c r="J1697" s="322">
        <v>42978831793.449074</v>
      </c>
      <c r="K1697" s="364">
        <v>0</v>
      </c>
      <c r="L1697" s="322">
        <v>21216707821.050465</v>
      </c>
      <c r="M1697" s="364">
        <v>0</v>
      </c>
    </row>
    <row r="1698" spans="1:13" x14ac:dyDescent="0.35">
      <c r="A1698" s="301">
        <v>2014</v>
      </c>
      <c r="B1698" s="301" t="s">
        <v>88</v>
      </c>
      <c r="C1698" s="301" t="s">
        <v>39</v>
      </c>
      <c r="D1698" s="302" t="s">
        <v>17</v>
      </c>
      <c r="E1698" s="302" t="s">
        <v>226</v>
      </c>
      <c r="F1698" s="301" t="s">
        <v>76</v>
      </c>
      <c r="G1698" s="301" t="s">
        <v>288</v>
      </c>
      <c r="H1698" s="322">
        <v>35126147810.511749</v>
      </c>
      <c r="I1698" s="322">
        <v>35126147810.511749</v>
      </c>
      <c r="J1698" s="322">
        <v>34319731768.069878</v>
      </c>
      <c r="K1698" s="364">
        <v>0</v>
      </c>
      <c r="L1698" s="322">
        <v>29573426526.576344</v>
      </c>
      <c r="M1698" s="364">
        <v>0</v>
      </c>
    </row>
    <row r="1699" spans="1:13" x14ac:dyDescent="0.35">
      <c r="A1699" s="301">
        <v>2014</v>
      </c>
      <c r="B1699" s="301" t="s">
        <v>88</v>
      </c>
      <c r="C1699" s="301" t="s">
        <v>39</v>
      </c>
      <c r="D1699" s="302" t="s">
        <v>17</v>
      </c>
      <c r="E1699" s="302" t="s">
        <v>226</v>
      </c>
      <c r="F1699" s="301" t="s">
        <v>78</v>
      </c>
      <c r="G1699" s="301" t="s">
        <v>288</v>
      </c>
      <c r="H1699" s="322">
        <v>1444425324120.3464</v>
      </c>
      <c r="I1699" s="322">
        <v>1505534739249.2026</v>
      </c>
      <c r="J1699" s="322">
        <v>1497112024420.8044</v>
      </c>
      <c r="K1699" s="364">
        <v>0</v>
      </c>
      <c r="L1699" s="322">
        <v>1181045715315.9807</v>
      </c>
      <c r="M1699" s="364">
        <v>0</v>
      </c>
    </row>
    <row r="1700" spans="1:13" x14ac:dyDescent="0.35">
      <c r="A1700" s="301">
        <v>2014</v>
      </c>
      <c r="B1700" s="301" t="s">
        <v>88</v>
      </c>
      <c r="C1700" s="301" t="s">
        <v>40</v>
      </c>
      <c r="D1700" s="302" t="s">
        <v>13</v>
      </c>
      <c r="E1700" s="302" t="s">
        <v>226</v>
      </c>
      <c r="F1700" s="301" t="s">
        <v>76</v>
      </c>
      <c r="G1700" s="301" t="s">
        <v>288</v>
      </c>
      <c r="H1700" s="322">
        <v>12727137726.179409</v>
      </c>
      <c r="I1700" s="322">
        <v>14715335890.116842</v>
      </c>
      <c r="J1700" s="322">
        <v>14505025899.451946</v>
      </c>
      <c r="K1700" s="364">
        <v>0</v>
      </c>
      <c r="L1700" s="322">
        <v>14262764918.86672</v>
      </c>
      <c r="M1700" s="364">
        <v>0</v>
      </c>
    </row>
    <row r="1701" spans="1:13" x14ac:dyDescent="0.35">
      <c r="A1701" s="301">
        <v>2014</v>
      </c>
      <c r="B1701" s="301" t="s">
        <v>88</v>
      </c>
      <c r="C1701" s="301" t="s">
        <v>40</v>
      </c>
      <c r="D1701" s="302" t="s">
        <v>13</v>
      </c>
      <c r="E1701" s="302" t="s">
        <v>226</v>
      </c>
      <c r="F1701" s="301" t="s">
        <v>78</v>
      </c>
      <c r="G1701" s="301" t="s">
        <v>288</v>
      </c>
      <c r="H1701" s="322">
        <v>3853694688.9778099</v>
      </c>
      <c r="I1701" s="322">
        <v>3853694688.9778099</v>
      </c>
      <c r="J1701" s="322">
        <v>3807248894.2462602</v>
      </c>
      <c r="K1701" s="364">
        <v>0</v>
      </c>
      <c r="L1701" s="322">
        <v>3622382816.6753922</v>
      </c>
      <c r="M1701" s="364">
        <v>0</v>
      </c>
    </row>
    <row r="1702" spans="1:13" x14ac:dyDescent="0.35">
      <c r="A1702" s="301">
        <v>2014</v>
      </c>
      <c r="B1702" s="301" t="s">
        <v>88</v>
      </c>
      <c r="C1702" s="301" t="s">
        <v>41</v>
      </c>
      <c r="D1702" s="302" t="s">
        <v>8</v>
      </c>
      <c r="E1702" s="302" t="s">
        <v>226</v>
      </c>
      <c r="F1702" s="301" t="s">
        <v>76</v>
      </c>
      <c r="G1702" s="301" t="s">
        <v>288</v>
      </c>
      <c r="H1702" s="322">
        <v>39332398438.174461</v>
      </c>
      <c r="I1702" s="322">
        <v>39332398438.174461</v>
      </c>
      <c r="J1702" s="322">
        <v>37156852912.372887</v>
      </c>
      <c r="K1702" s="364">
        <v>0</v>
      </c>
      <c r="L1702" s="322">
        <v>33655626118.304234</v>
      </c>
      <c r="M1702" s="364">
        <v>0</v>
      </c>
    </row>
    <row r="1703" spans="1:13" x14ac:dyDescent="0.35">
      <c r="A1703" s="301">
        <v>2014</v>
      </c>
      <c r="B1703" s="301" t="s">
        <v>88</v>
      </c>
      <c r="C1703" s="301" t="s">
        <v>41</v>
      </c>
      <c r="D1703" s="302" t="s">
        <v>8</v>
      </c>
      <c r="E1703" s="302" t="s">
        <v>226</v>
      </c>
      <c r="F1703" s="301" t="s">
        <v>78</v>
      </c>
      <c r="G1703" s="301" t="s">
        <v>288</v>
      </c>
      <c r="H1703" s="322">
        <v>182986513700.08527</v>
      </c>
      <c r="I1703" s="322">
        <v>91971856714.359543</v>
      </c>
      <c r="J1703" s="322">
        <v>85656341187.991714</v>
      </c>
      <c r="K1703" s="364">
        <v>0</v>
      </c>
      <c r="L1703" s="322">
        <v>59375104698.34182</v>
      </c>
      <c r="M1703" s="364">
        <v>0</v>
      </c>
    </row>
    <row r="1704" spans="1:13" x14ac:dyDescent="0.35">
      <c r="A1704" s="301">
        <v>2014</v>
      </c>
      <c r="B1704" s="301" t="s">
        <v>88</v>
      </c>
      <c r="C1704" s="301" t="s">
        <v>42</v>
      </c>
      <c r="D1704" s="302" t="s">
        <v>14</v>
      </c>
      <c r="E1704" s="302" t="s">
        <v>226</v>
      </c>
      <c r="F1704" s="301" t="s">
        <v>76</v>
      </c>
      <c r="G1704" s="301" t="s">
        <v>288</v>
      </c>
      <c r="H1704" s="322">
        <v>15338323266.785303</v>
      </c>
      <c r="I1704" s="322">
        <v>15338323266.785303</v>
      </c>
      <c r="J1704" s="322">
        <v>14680335655.659718</v>
      </c>
      <c r="K1704" s="364">
        <v>0</v>
      </c>
      <c r="L1704" s="322">
        <v>14041217004.99724</v>
      </c>
      <c r="M1704" s="364">
        <v>0</v>
      </c>
    </row>
    <row r="1705" spans="1:13" x14ac:dyDescent="0.35">
      <c r="A1705" s="301">
        <v>2014</v>
      </c>
      <c r="B1705" s="301" t="s">
        <v>88</v>
      </c>
      <c r="C1705" s="301" t="s">
        <v>42</v>
      </c>
      <c r="D1705" s="302" t="s">
        <v>14</v>
      </c>
      <c r="E1705" s="302" t="s">
        <v>226</v>
      </c>
      <c r="F1705" s="301" t="s">
        <v>78</v>
      </c>
      <c r="G1705" s="301" t="s">
        <v>288</v>
      </c>
      <c r="H1705" s="322">
        <v>16321530447.435431</v>
      </c>
      <c r="I1705" s="322">
        <v>16321530447.435431</v>
      </c>
      <c r="J1705" s="322">
        <v>15874005688.988401</v>
      </c>
      <c r="K1705" s="364">
        <v>0</v>
      </c>
      <c r="L1705" s="322">
        <v>12629324770.926617</v>
      </c>
      <c r="M1705" s="364">
        <v>0</v>
      </c>
    </row>
    <row r="1706" spans="1:13" x14ac:dyDescent="0.35">
      <c r="A1706" s="301">
        <v>2014</v>
      </c>
      <c r="B1706" s="301" t="s">
        <v>88</v>
      </c>
      <c r="C1706" s="301" t="s">
        <v>43</v>
      </c>
      <c r="D1706" s="302" t="s">
        <v>22</v>
      </c>
      <c r="E1706" s="302" t="s">
        <v>226</v>
      </c>
      <c r="F1706" s="301" t="s">
        <v>76</v>
      </c>
      <c r="G1706" s="301" t="s">
        <v>288</v>
      </c>
      <c r="H1706" s="322">
        <v>85950769778.661911</v>
      </c>
      <c r="I1706" s="322">
        <v>85950769778.661911</v>
      </c>
      <c r="J1706" s="322">
        <v>72400060113.889206</v>
      </c>
      <c r="K1706" s="364">
        <v>0</v>
      </c>
      <c r="L1706" s="322">
        <v>69575757558.66098</v>
      </c>
      <c r="M1706" s="364">
        <v>0</v>
      </c>
    </row>
    <row r="1707" spans="1:13" x14ac:dyDescent="0.35">
      <c r="A1707" s="301">
        <v>2014</v>
      </c>
      <c r="B1707" s="301" t="s">
        <v>88</v>
      </c>
      <c r="C1707" s="301" t="s">
        <v>43</v>
      </c>
      <c r="D1707" s="302" t="s">
        <v>22</v>
      </c>
      <c r="E1707" s="302" t="s">
        <v>226</v>
      </c>
      <c r="F1707" s="301" t="s">
        <v>78</v>
      </c>
      <c r="G1707" s="301" t="s">
        <v>288</v>
      </c>
      <c r="H1707" s="322">
        <v>58032108257.548195</v>
      </c>
      <c r="I1707" s="322">
        <v>58032108257.548195</v>
      </c>
      <c r="J1707" s="322">
        <v>41834151967.197983</v>
      </c>
      <c r="K1707" s="364">
        <v>0</v>
      </c>
      <c r="L1707" s="322">
        <v>24491051740.62439</v>
      </c>
      <c r="M1707" s="364">
        <v>0</v>
      </c>
    </row>
    <row r="1708" spans="1:13" x14ac:dyDescent="0.35">
      <c r="A1708" s="301">
        <v>2014</v>
      </c>
      <c r="B1708" s="301" t="s">
        <v>88</v>
      </c>
      <c r="C1708" s="301" t="s">
        <v>44</v>
      </c>
      <c r="D1708" s="302" t="s">
        <v>12</v>
      </c>
      <c r="E1708" s="302" t="s">
        <v>226</v>
      </c>
      <c r="F1708" s="301" t="s">
        <v>76</v>
      </c>
      <c r="G1708" s="301" t="s">
        <v>288</v>
      </c>
      <c r="H1708" s="322">
        <v>0</v>
      </c>
      <c r="I1708" s="322">
        <v>0</v>
      </c>
      <c r="J1708" s="322">
        <v>0</v>
      </c>
      <c r="K1708" s="364">
        <v>0</v>
      </c>
      <c r="L1708" s="322">
        <v>0</v>
      </c>
      <c r="M1708" s="364">
        <v>0</v>
      </c>
    </row>
    <row r="1709" spans="1:13" x14ac:dyDescent="0.35">
      <c r="A1709" s="301">
        <v>2014</v>
      </c>
      <c r="B1709" s="301" t="s">
        <v>88</v>
      </c>
      <c r="C1709" s="301" t="s">
        <v>44</v>
      </c>
      <c r="D1709" s="302" t="s">
        <v>12</v>
      </c>
      <c r="E1709" s="302" t="s">
        <v>226</v>
      </c>
      <c r="F1709" s="301" t="s">
        <v>78</v>
      </c>
      <c r="G1709" s="301" t="s">
        <v>288</v>
      </c>
      <c r="H1709" s="322">
        <v>0</v>
      </c>
      <c r="I1709" s="322">
        <v>0</v>
      </c>
      <c r="J1709" s="322">
        <v>0</v>
      </c>
      <c r="K1709" s="364">
        <v>0</v>
      </c>
      <c r="L1709" s="322">
        <v>0</v>
      </c>
      <c r="M1709" s="364">
        <v>0</v>
      </c>
    </row>
    <row r="1710" spans="1:13" x14ac:dyDescent="0.35">
      <c r="A1710" s="301">
        <v>2014</v>
      </c>
      <c r="B1710" s="301" t="s">
        <v>88</v>
      </c>
      <c r="C1710" s="301" t="s">
        <v>45</v>
      </c>
      <c r="D1710" s="302" t="s">
        <v>22</v>
      </c>
      <c r="E1710" s="302" t="s">
        <v>226</v>
      </c>
      <c r="F1710" s="301" t="s">
        <v>76</v>
      </c>
      <c r="G1710" s="301" t="s">
        <v>288</v>
      </c>
      <c r="H1710" s="322">
        <v>0</v>
      </c>
      <c r="I1710" s="322">
        <v>0</v>
      </c>
      <c r="J1710" s="322">
        <v>0</v>
      </c>
      <c r="K1710" s="364">
        <v>0</v>
      </c>
      <c r="L1710" s="322">
        <v>0</v>
      </c>
      <c r="M1710" s="364">
        <v>0</v>
      </c>
    </row>
    <row r="1711" spans="1:13" x14ac:dyDescent="0.35">
      <c r="A1711" s="301">
        <v>2014</v>
      </c>
      <c r="B1711" s="301" t="s">
        <v>88</v>
      </c>
      <c r="C1711" s="301" t="s">
        <v>45</v>
      </c>
      <c r="D1711" s="302" t="s">
        <v>22</v>
      </c>
      <c r="E1711" s="302" t="s">
        <v>226</v>
      </c>
      <c r="F1711" s="301" t="s">
        <v>78</v>
      </c>
      <c r="G1711" s="301" t="s">
        <v>288</v>
      </c>
      <c r="H1711" s="322">
        <v>0</v>
      </c>
      <c r="I1711" s="322">
        <v>0</v>
      </c>
      <c r="J1711" s="322">
        <v>0</v>
      </c>
      <c r="K1711" s="364">
        <v>0</v>
      </c>
      <c r="L1711" s="322">
        <v>0</v>
      </c>
      <c r="M1711" s="364">
        <v>0</v>
      </c>
    </row>
    <row r="1712" spans="1:13" x14ac:dyDescent="0.35">
      <c r="A1712" s="301">
        <v>2014</v>
      </c>
      <c r="B1712" s="301" t="s">
        <v>88</v>
      </c>
      <c r="C1712" s="301" t="s">
        <v>46</v>
      </c>
      <c r="D1712" s="302" t="s">
        <v>10</v>
      </c>
      <c r="E1712" s="302" t="s">
        <v>228</v>
      </c>
      <c r="F1712" s="301" t="s">
        <v>76</v>
      </c>
      <c r="G1712" s="301" t="s">
        <v>288</v>
      </c>
      <c r="H1712" s="322">
        <v>15500602803.514004</v>
      </c>
      <c r="I1712" s="322">
        <v>15500602803.514004</v>
      </c>
      <c r="J1712" s="322">
        <v>14717268080.042297</v>
      </c>
      <c r="K1712" s="364">
        <v>0</v>
      </c>
      <c r="L1712" s="322">
        <v>14076019319.135649</v>
      </c>
      <c r="M1712" s="364">
        <v>0</v>
      </c>
    </row>
    <row r="1713" spans="1:13" x14ac:dyDescent="0.35">
      <c r="A1713" s="301">
        <v>2014</v>
      </c>
      <c r="B1713" s="301" t="s">
        <v>88</v>
      </c>
      <c r="C1713" s="301" t="s">
        <v>46</v>
      </c>
      <c r="D1713" s="302" t="s">
        <v>10</v>
      </c>
      <c r="E1713" s="302" t="s">
        <v>228</v>
      </c>
      <c r="F1713" s="301" t="s">
        <v>78</v>
      </c>
      <c r="G1713" s="301" t="s">
        <v>288</v>
      </c>
      <c r="H1713" s="322">
        <v>86573387200.640228</v>
      </c>
      <c r="I1713" s="322">
        <v>86573387200.640228</v>
      </c>
      <c r="J1713" s="322">
        <v>80865295651.955704</v>
      </c>
      <c r="K1713" s="364">
        <v>0</v>
      </c>
      <c r="L1713" s="322">
        <v>43458541788.42141</v>
      </c>
      <c r="M1713" s="364">
        <v>0</v>
      </c>
    </row>
    <row r="1714" spans="1:13" x14ac:dyDescent="0.35">
      <c r="A1714" s="301">
        <v>2014</v>
      </c>
      <c r="B1714" s="301" t="s">
        <v>88</v>
      </c>
      <c r="C1714" s="301" t="s">
        <v>47</v>
      </c>
      <c r="D1714" s="302" t="s">
        <v>21</v>
      </c>
      <c r="E1714" s="302" t="s">
        <v>228</v>
      </c>
      <c r="F1714" s="301" t="s">
        <v>76</v>
      </c>
      <c r="G1714" s="301" t="s">
        <v>288</v>
      </c>
      <c r="H1714" s="322">
        <v>41244940867.977882</v>
      </c>
      <c r="I1714" s="322">
        <v>41244940867.977882</v>
      </c>
      <c r="J1714" s="322">
        <v>21229552466.541851</v>
      </c>
      <c r="K1714" s="364">
        <v>0</v>
      </c>
      <c r="L1714" s="322">
        <v>13584074467.37097</v>
      </c>
      <c r="M1714" s="364">
        <v>0</v>
      </c>
    </row>
    <row r="1715" spans="1:13" x14ac:dyDescent="0.35">
      <c r="A1715" s="301">
        <v>2014</v>
      </c>
      <c r="B1715" s="301" t="s">
        <v>88</v>
      </c>
      <c r="C1715" s="301" t="s">
        <v>47</v>
      </c>
      <c r="D1715" s="302" t="s">
        <v>21</v>
      </c>
      <c r="E1715" s="302" t="s">
        <v>228</v>
      </c>
      <c r="F1715" s="301" t="s">
        <v>78</v>
      </c>
      <c r="G1715" s="301" t="s">
        <v>288</v>
      </c>
      <c r="H1715" s="322">
        <v>4154566972717.5571</v>
      </c>
      <c r="I1715" s="322">
        <v>3585547898929.21</v>
      </c>
      <c r="J1715" s="322">
        <v>2878978935471.7798</v>
      </c>
      <c r="K1715" s="364">
        <v>0</v>
      </c>
      <c r="L1715" s="322">
        <v>2506349541923.9883</v>
      </c>
      <c r="M1715" s="364">
        <v>0</v>
      </c>
    </row>
    <row r="1716" spans="1:13" x14ac:dyDescent="0.35">
      <c r="A1716" s="301">
        <v>2014</v>
      </c>
      <c r="B1716" s="301" t="s">
        <v>88</v>
      </c>
      <c r="C1716" s="301" t="s">
        <v>47</v>
      </c>
      <c r="D1716" s="302" t="s">
        <v>21</v>
      </c>
      <c r="E1716" s="302" t="s">
        <v>228</v>
      </c>
      <c r="F1716" s="301" t="s">
        <v>80</v>
      </c>
      <c r="G1716" s="301" t="s">
        <v>288</v>
      </c>
      <c r="H1716" s="322">
        <v>6491114369.5228806</v>
      </c>
      <c r="I1716" s="322">
        <v>6372007094.3310289</v>
      </c>
      <c r="J1716" s="322">
        <v>6094967601.8392992</v>
      </c>
      <c r="K1716" s="364">
        <v>0</v>
      </c>
      <c r="L1716" s="322">
        <v>6094967601.8392992</v>
      </c>
      <c r="M1716" s="364">
        <v>0</v>
      </c>
    </row>
    <row r="1717" spans="1:13" x14ac:dyDescent="0.35">
      <c r="A1717" s="301">
        <v>2014</v>
      </c>
      <c r="B1717" s="301" t="s">
        <v>88</v>
      </c>
      <c r="C1717" s="301" t="s">
        <v>48</v>
      </c>
      <c r="D1717" s="302" t="s">
        <v>8</v>
      </c>
      <c r="E1717" s="302" t="s">
        <v>228</v>
      </c>
      <c r="F1717" s="301" t="s">
        <v>76</v>
      </c>
      <c r="G1717" s="301" t="s">
        <v>288</v>
      </c>
      <c r="H1717" s="322">
        <v>8415116327.203783</v>
      </c>
      <c r="I1717" s="322">
        <v>8415116327.203783</v>
      </c>
      <c r="J1717" s="322">
        <v>8145017806.7307749</v>
      </c>
      <c r="K1717" s="364">
        <v>0</v>
      </c>
      <c r="L1717" s="322">
        <v>7518966657.5499172</v>
      </c>
      <c r="M1717" s="364">
        <v>0</v>
      </c>
    </row>
    <row r="1718" spans="1:13" x14ac:dyDescent="0.35">
      <c r="A1718" s="301">
        <v>2014</v>
      </c>
      <c r="B1718" s="301" t="s">
        <v>88</v>
      </c>
      <c r="C1718" s="301" t="s">
        <v>48</v>
      </c>
      <c r="D1718" s="302" t="s">
        <v>8</v>
      </c>
      <c r="E1718" s="302" t="s">
        <v>228</v>
      </c>
      <c r="F1718" s="301" t="s">
        <v>78</v>
      </c>
      <c r="G1718" s="301" t="s">
        <v>288</v>
      </c>
      <c r="H1718" s="322">
        <v>151829234364.90533</v>
      </c>
      <c r="I1718" s="322">
        <v>152917336394.73438</v>
      </c>
      <c r="J1718" s="322">
        <v>112681400598.22598</v>
      </c>
      <c r="K1718" s="364">
        <v>0</v>
      </c>
      <c r="L1718" s="322">
        <v>41328368434.332565</v>
      </c>
      <c r="M1718" s="364">
        <v>0</v>
      </c>
    </row>
    <row r="1719" spans="1:13" x14ac:dyDescent="0.35">
      <c r="A1719" s="301">
        <v>2014</v>
      </c>
      <c r="B1719" s="301" t="s">
        <v>88</v>
      </c>
      <c r="C1719" s="301" t="s">
        <v>49</v>
      </c>
      <c r="D1719" s="302" t="s">
        <v>18</v>
      </c>
      <c r="E1719" s="302" t="s">
        <v>228</v>
      </c>
      <c r="F1719" s="301" t="s">
        <v>76</v>
      </c>
      <c r="G1719" s="301" t="s">
        <v>288</v>
      </c>
      <c r="H1719" s="322">
        <v>93783036999.574234</v>
      </c>
      <c r="I1719" s="322">
        <v>93783036999.574234</v>
      </c>
      <c r="J1719" s="322">
        <v>90092095095.54097</v>
      </c>
      <c r="K1719" s="364">
        <v>0</v>
      </c>
      <c r="L1719" s="322">
        <v>80402910484.601929</v>
      </c>
      <c r="M1719" s="364">
        <v>0</v>
      </c>
    </row>
    <row r="1720" spans="1:13" x14ac:dyDescent="0.35">
      <c r="A1720" s="301">
        <v>2014</v>
      </c>
      <c r="B1720" s="301" t="s">
        <v>88</v>
      </c>
      <c r="C1720" s="301" t="s">
        <v>49</v>
      </c>
      <c r="D1720" s="302" t="s">
        <v>18</v>
      </c>
      <c r="E1720" s="302" t="s">
        <v>228</v>
      </c>
      <c r="F1720" s="301" t="s">
        <v>79</v>
      </c>
      <c r="G1720" s="301" t="s">
        <v>288</v>
      </c>
      <c r="H1720" s="322">
        <v>0</v>
      </c>
      <c r="I1720" s="322">
        <v>0</v>
      </c>
      <c r="J1720" s="322">
        <v>0</v>
      </c>
      <c r="K1720" s="364">
        <v>0</v>
      </c>
      <c r="L1720" s="322">
        <v>0</v>
      </c>
      <c r="M1720" s="364">
        <v>0</v>
      </c>
    </row>
    <row r="1721" spans="1:13" x14ac:dyDescent="0.35">
      <c r="A1721" s="301">
        <v>2014</v>
      </c>
      <c r="B1721" s="301" t="s">
        <v>88</v>
      </c>
      <c r="C1721" s="301" t="s">
        <v>49</v>
      </c>
      <c r="D1721" s="302" t="s">
        <v>18</v>
      </c>
      <c r="E1721" s="302" t="s">
        <v>228</v>
      </c>
      <c r="F1721" s="301" t="s">
        <v>78</v>
      </c>
      <c r="G1721" s="301" t="s">
        <v>288</v>
      </c>
      <c r="H1721" s="322">
        <v>3363193376838.5205</v>
      </c>
      <c r="I1721" s="322">
        <v>2657376256028.9272</v>
      </c>
      <c r="J1721" s="322">
        <v>2024415358194.5596</v>
      </c>
      <c r="K1721" s="364">
        <v>0</v>
      </c>
      <c r="L1721" s="322">
        <v>367132091358.56189</v>
      </c>
      <c r="M1721" s="364">
        <v>0</v>
      </c>
    </row>
    <row r="1722" spans="1:13" x14ac:dyDescent="0.35">
      <c r="A1722" s="301">
        <v>2014</v>
      </c>
      <c r="B1722" s="301" t="s">
        <v>88</v>
      </c>
      <c r="C1722" s="301" t="s">
        <v>49</v>
      </c>
      <c r="D1722" s="302" t="s">
        <v>18</v>
      </c>
      <c r="E1722" s="302" t="s">
        <v>228</v>
      </c>
      <c r="F1722" s="301" t="s">
        <v>80</v>
      </c>
      <c r="G1722" s="301" t="s">
        <v>288</v>
      </c>
      <c r="H1722" s="322">
        <v>0</v>
      </c>
      <c r="I1722" s="322">
        <v>0</v>
      </c>
      <c r="J1722" s="322">
        <v>0</v>
      </c>
      <c r="K1722" s="364">
        <v>0</v>
      </c>
      <c r="L1722" s="322">
        <v>0</v>
      </c>
      <c r="M1722" s="364">
        <v>0</v>
      </c>
    </row>
    <row r="1723" spans="1:13" x14ac:dyDescent="0.35">
      <c r="A1723" s="301">
        <v>2014</v>
      </c>
      <c r="B1723" s="301" t="s">
        <v>88</v>
      </c>
      <c r="C1723" s="301" t="s">
        <v>50</v>
      </c>
      <c r="D1723" s="302" t="s">
        <v>16</v>
      </c>
      <c r="E1723" s="302" t="s">
        <v>228</v>
      </c>
      <c r="F1723" s="301" t="s">
        <v>76</v>
      </c>
      <c r="G1723" s="301" t="s">
        <v>288</v>
      </c>
      <c r="H1723" s="322">
        <v>668344746566.57983</v>
      </c>
      <c r="I1723" s="322">
        <v>1217386454431.2332</v>
      </c>
      <c r="J1723" s="322">
        <v>1126991854202.5225</v>
      </c>
      <c r="K1723" s="364">
        <v>0</v>
      </c>
      <c r="L1723" s="322">
        <v>1123138519760.5513</v>
      </c>
      <c r="M1723" s="364">
        <v>0</v>
      </c>
    </row>
    <row r="1724" spans="1:13" x14ac:dyDescent="0.35">
      <c r="A1724" s="301">
        <v>2014</v>
      </c>
      <c r="B1724" s="301" t="s">
        <v>88</v>
      </c>
      <c r="C1724" s="301" t="s">
        <v>50</v>
      </c>
      <c r="D1724" s="302" t="s">
        <v>16</v>
      </c>
      <c r="E1724" s="302" t="s">
        <v>228</v>
      </c>
      <c r="F1724" s="301" t="s">
        <v>79</v>
      </c>
      <c r="G1724" s="301" t="s">
        <v>288</v>
      </c>
      <c r="H1724" s="322">
        <v>323420193332.84827</v>
      </c>
      <c r="I1724" s="322">
        <v>323420193332.84827</v>
      </c>
      <c r="J1724" s="322">
        <v>218954246990.98865</v>
      </c>
      <c r="K1724" s="364">
        <v>0</v>
      </c>
      <c r="L1724" s="322">
        <v>218954246990.98865</v>
      </c>
      <c r="M1724" s="364">
        <v>0</v>
      </c>
    </row>
    <row r="1725" spans="1:13" x14ac:dyDescent="0.35">
      <c r="A1725" s="301">
        <v>2014</v>
      </c>
      <c r="B1725" s="301" t="s">
        <v>88</v>
      </c>
      <c r="C1725" s="301" t="s">
        <v>50</v>
      </c>
      <c r="D1725" s="302" t="s">
        <v>16</v>
      </c>
      <c r="E1725" s="302" t="s">
        <v>228</v>
      </c>
      <c r="F1725" s="301" t="s">
        <v>78</v>
      </c>
      <c r="G1725" s="301" t="s">
        <v>288</v>
      </c>
      <c r="H1725" s="322">
        <v>15049811200.072752</v>
      </c>
      <c r="I1725" s="322">
        <v>15049811200.072752</v>
      </c>
      <c r="J1725" s="322">
        <v>10347749888.17824</v>
      </c>
      <c r="K1725" s="364">
        <v>0</v>
      </c>
      <c r="L1725" s="322">
        <v>4143465448.542922</v>
      </c>
      <c r="M1725" s="364">
        <v>0</v>
      </c>
    </row>
    <row r="1726" spans="1:13" x14ac:dyDescent="0.35">
      <c r="A1726" s="301">
        <v>2014</v>
      </c>
      <c r="B1726" s="301" t="s">
        <v>88</v>
      </c>
      <c r="C1726" s="301" t="s">
        <v>51</v>
      </c>
      <c r="D1726" s="302" t="s">
        <v>15</v>
      </c>
      <c r="E1726" s="302" t="s">
        <v>228</v>
      </c>
      <c r="F1726" s="301" t="s">
        <v>76</v>
      </c>
      <c r="G1726" s="301" t="s">
        <v>288</v>
      </c>
      <c r="H1726" s="322">
        <v>16220755877.942814</v>
      </c>
      <c r="I1726" s="322">
        <v>16220755877.942814</v>
      </c>
      <c r="J1726" s="322">
        <v>15625375974.682453</v>
      </c>
      <c r="K1726" s="364">
        <v>0</v>
      </c>
      <c r="L1726" s="322">
        <v>14918997882.04805</v>
      </c>
      <c r="M1726" s="364">
        <v>0</v>
      </c>
    </row>
    <row r="1727" spans="1:13" x14ac:dyDescent="0.35">
      <c r="A1727" s="301">
        <v>2014</v>
      </c>
      <c r="B1727" s="301" t="s">
        <v>88</v>
      </c>
      <c r="C1727" s="301" t="s">
        <v>51</v>
      </c>
      <c r="D1727" s="302" t="s">
        <v>15</v>
      </c>
      <c r="E1727" s="302" t="s">
        <v>228</v>
      </c>
      <c r="F1727" s="301" t="s">
        <v>78</v>
      </c>
      <c r="G1727" s="301" t="s">
        <v>288</v>
      </c>
      <c r="H1727" s="322">
        <v>138508379206.65988</v>
      </c>
      <c r="I1727" s="322">
        <v>212153805257.22476</v>
      </c>
      <c r="J1727" s="322">
        <v>168666408212.57904</v>
      </c>
      <c r="K1727" s="364">
        <v>0</v>
      </c>
      <c r="L1727" s="322">
        <v>136569415742.69913</v>
      </c>
      <c r="M1727" s="364">
        <v>0</v>
      </c>
    </row>
    <row r="1728" spans="1:13" x14ac:dyDescent="0.35">
      <c r="A1728" s="301">
        <v>2014</v>
      </c>
      <c r="B1728" s="301" t="s">
        <v>88</v>
      </c>
      <c r="C1728" s="301" t="s">
        <v>52</v>
      </c>
      <c r="D1728" s="302" t="s">
        <v>9</v>
      </c>
      <c r="E1728" s="302" t="s">
        <v>228</v>
      </c>
      <c r="F1728" s="301" t="s">
        <v>76</v>
      </c>
      <c r="G1728" s="301" t="s">
        <v>288</v>
      </c>
      <c r="H1728" s="322">
        <v>47677633226.015854</v>
      </c>
      <c r="I1728" s="322">
        <v>47677633226.015854</v>
      </c>
      <c r="J1728" s="322">
        <v>43995802430.078644</v>
      </c>
      <c r="K1728" s="364">
        <v>0</v>
      </c>
      <c r="L1728" s="322">
        <v>42504147870.511253</v>
      </c>
      <c r="M1728" s="364">
        <v>0</v>
      </c>
    </row>
    <row r="1729" spans="1:13" x14ac:dyDescent="0.35">
      <c r="A1729" s="301">
        <v>2014</v>
      </c>
      <c r="B1729" s="301" t="s">
        <v>88</v>
      </c>
      <c r="C1729" s="301" t="s">
        <v>52</v>
      </c>
      <c r="D1729" s="302" t="s">
        <v>9</v>
      </c>
      <c r="E1729" s="302" t="s">
        <v>228</v>
      </c>
      <c r="F1729" s="301" t="s">
        <v>79</v>
      </c>
      <c r="G1729" s="301" t="s">
        <v>288</v>
      </c>
      <c r="H1729" s="322">
        <v>0</v>
      </c>
      <c r="I1729" s="322">
        <v>0</v>
      </c>
      <c r="J1729" s="322">
        <v>0</v>
      </c>
      <c r="K1729" s="364">
        <v>0</v>
      </c>
      <c r="L1729" s="322">
        <v>0</v>
      </c>
      <c r="M1729" s="364">
        <v>0</v>
      </c>
    </row>
    <row r="1730" spans="1:13" x14ac:dyDescent="0.35">
      <c r="A1730" s="301">
        <v>2014</v>
      </c>
      <c r="B1730" s="301" t="s">
        <v>88</v>
      </c>
      <c r="C1730" s="301" t="s">
        <v>52</v>
      </c>
      <c r="D1730" s="302" t="s">
        <v>9</v>
      </c>
      <c r="E1730" s="302" t="s">
        <v>228</v>
      </c>
      <c r="F1730" s="301" t="s">
        <v>78</v>
      </c>
      <c r="G1730" s="301" t="s">
        <v>288</v>
      </c>
      <c r="H1730" s="322">
        <v>382088614589.92358</v>
      </c>
      <c r="I1730" s="322">
        <v>325743064478.61035</v>
      </c>
      <c r="J1730" s="322">
        <v>238986633769.48575</v>
      </c>
      <c r="K1730" s="364">
        <v>0</v>
      </c>
      <c r="L1730" s="322">
        <v>159758641861.8876</v>
      </c>
      <c r="M1730" s="364">
        <v>0</v>
      </c>
    </row>
    <row r="1731" spans="1:13" x14ac:dyDescent="0.35">
      <c r="A1731" s="301">
        <v>2014</v>
      </c>
      <c r="B1731" s="301" t="s">
        <v>88</v>
      </c>
      <c r="C1731" s="301" t="s">
        <v>53</v>
      </c>
      <c r="D1731" s="302" t="s">
        <v>9</v>
      </c>
      <c r="E1731" s="302" t="s">
        <v>228</v>
      </c>
      <c r="F1731" s="301" t="s">
        <v>76</v>
      </c>
      <c r="G1731" s="301" t="s">
        <v>288</v>
      </c>
      <c r="H1731" s="322">
        <v>9272395646.4384136</v>
      </c>
      <c r="I1731" s="322">
        <v>9272395646.4384136</v>
      </c>
      <c r="J1731" s="322">
        <v>6926444877.3318176</v>
      </c>
      <c r="K1731" s="364">
        <v>0</v>
      </c>
      <c r="L1731" s="322">
        <v>6589120693.2008982</v>
      </c>
      <c r="M1731" s="364">
        <v>0</v>
      </c>
    </row>
    <row r="1732" spans="1:13" x14ac:dyDescent="0.35">
      <c r="A1732" s="301">
        <v>2014</v>
      </c>
      <c r="B1732" s="301" t="s">
        <v>88</v>
      </c>
      <c r="C1732" s="301" t="s">
        <v>53</v>
      </c>
      <c r="D1732" s="302" t="s">
        <v>9</v>
      </c>
      <c r="E1732" s="302" t="s">
        <v>228</v>
      </c>
      <c r="F1732" s="301" t="s">
        <v>78</v>
      </c>
      <c r="G1732" s="301" t="s">
        <v>288</v>
      </c>
      <c r="H1732" s="322">
        <v>41703564992.530518</v>
      </c>
      <c r="I1732" s="322">
        <v>42638471481.851326</v>
      </c>
      <c r="J1732" s="322">
        <v>34232116320.063297</v>
      </c>
      <c r="K1732" s="364">
        <v>0</v>
      </c>
      <c r="L1732" s="322">
        <v>17629203837.475224</v>
      </c>
      <c r="M1732" s="364">
        <v>0</v>
      </c>
    </row>
    <row r="1733" spans="1:13" x14ac:dyDescent="0.35">
      <c r="A1733" s="301">
        <v>2014</v>
      </c>
      <c r="B1733" s="301" t="s">
        <v>88</v>
      </c>
      <c r="C1733" s="301" t="s">
        <v>54</v>
      </c>
      <c r="D1733" s="302" t="s">
        <v>17</v>
      </c>
      <c r="E1733" s="302" t="s">
        <v>228</v>
      </c>
      <c r="F1733" s="301" t="s">
        <v>76</v>
      </c>
      <c r="G1733" s="301" t="s">
        <v>288</v>
      </c>
      <c r="H1733" s="322">
        <v>20324481905.34827</v>
      </c>
      <c r="I1733" s="322">
        <v>20324481905.34827</v>
      </c>
      <c r="J1733" s="322">
        <v>18473121216.632465</v>
      </c>
      <c r="K1733" s="364">
        <v>0</v>
      </c>
      <c r="L1733" s="322">
        <v>18092275345.132851</v>
      </c>
      <c r="M1733" s="364">
        <v>0</v>
      </c>
    </row>
    <row r="1734" spans="1:13" x14ac:dyDescent="0.35">
      <c r="A1734" s="301">
        <v>2014</v>
      </c>
      <c r="B1734" s="301" t="s">
        <v>88</v>
      </c>
      <c r="C1734" s="301" t="s">
        <v>54</v>
      </c>
      <c r="D1734" s="302" t="s">
        <v>17</v>
      </c>
      <c r="E1734" s="302" t="s">
        <v>228</v>
      </c>
      <c r="F1734" s="301" t="s">
        <v>78</v>
      </c>
      <c r="G1734" s="301" t="s">
        <v>288</v>
      </c>
      <c r="H1734" s="322">
        <v>139821836234.38339</v>
      </c>
      <c r="I1734" s="322">
        <v>150952936835.69269</v>
      </c>
      <c r="J1734" s="322">
        <v>128060559293.23982</v>
      </c>
      <c r="K1734" s="364">
        <v>0</v>
      </c>
      <c r="L1734" s="322">
        <v>100430465934.12531</v>
      </c>
      <c r="M1734" s="364">
        <v>0</v>
      </c>
    </row>
    <row r="1735" spans="1:13" x14ac:dyDescent="0.35">
      <c r="A1735" s="301">
        <v>2014</v>
      </c>
      <c r="B1735" s="301" t="s">
        <v>88</v>
      </c>
      <c r="C1735" s="301" t="s">
        <v>55</v>
      </c>
      <c r="D1735" s="302" t="s">
        <v>9</v>
      </c>
      <c r="E1735" s="302" t="s">
        <v>228</v>
      </c>
      <c r="F1735" s="301" t="s">
        <v>76</v>
      </c>
      <c r="G1735" s="301" t="s">
        <v>288</v>
      </c>
      <c r="H1735" s="322">
        <v>6382808320.4804649</v>
      </c>
      <c r="I1735" s="322">
        <v>6382808320.4804649</v>
      </c>
      <c r="J1735" s="322">
        <v>5742022634.0356712</v>
      </c>
      <c r="K1735" s="364">
        <v>0</v>
      </c>
      <c r="L1735" s="322">
        <v>5439024110.0679722</v>
      </c>
      <c r="M1735" s="364">
        <v>0</v>
      </c>
    </row>
    <row r="1736" spans="1:13" x14ac:dyDescent="0.35">
      <c r="A1736" s="301">
        <v>2014</v>
      </c>
      <c r="B1736" s="301" t="s">
        <v>88</v>
      </c>
      <c r="C1736" s="301" t="s">
        <v>55</v>
      </c>
      <c r="D1736" s="302" t="s">
        <v>9</v>
      </c>
      <c r="E1736" s="302" t="s">
        <v>228</v>
      </c>
      <c r="F1736" s="301" t="s">
        <v>78</v>
      </c>
      <c r="G1736" s="301" t="s">
        <v>288</v>
      </c>
      <c r="H1736" s="322">
        <v>6020831231.7206249</v>
      </c>
      <c r="I1736" s="322">
        <v>6020831231.7206249</v>
      </c>
      <c r="J1736" s="322">
        <v>5764679556.9441338</v>
      </c>
      <c r="K1736" s="364">
        <v>0</v>
      </c>
      <c r="L1736" s="322">
        <v>4700583847.0613365</v>
      </c>
      <c r="M1736" s="364">
        <v>0</v>
      </c>
    </row>
    <row r="1737" spans="1:13" x14ac:dyDescent="0.35">
      <c r="A1737" s="301">
        <v>2014</v>
      </c>
      <c r="B1737" s="301" t="s">
        <v>88</v>
      </c>
      <c r="C1737" s="301" t="s">
        <v>56</v>
      </c>
      <c r="D1737" s="302" t="s">
        <v>9</v>
      </c>
      <c r="E1737" s="302" t="s">
        <v>228</v>
      </c>
      <c r="F1737" s="301" t="s">
        <v>76</v>
      </c>
      <c r="G1737" s="301" t="s">
        <v>288</v>
      </c>
      <c r="H1737" s="322">
        <v>35224459642.410187</v>
      </c>
      <c r="I1737" s="322">
        <v>36222306454.251701</v>
      </c>
      <c r="J1737" s="322">
        <v>35789526223.658745</v>
      </c>
      <c r="K1737" s="364">
        <v>0</v>
      </c>
      <c r="L1737" s="322">
        <v>35533451018.87941</v>
      </c>
      <c r="M1737" s="364">
        <v>0</v>
      </c>
    </row>
    <row r="1738" spans="1:13" x14ac:dyDescent="0.35">
      <c r="A1738" s="301">
        <v>2014</v>
      </c>
      <c r="B1738" s="301" t="s">
        <v>88</v>
      </c>
      <c r="C1738" s="301" t="s">
        <v>56</v>
      </c>
      <c r="D1738" s="302" t="s">
        <v>9</v>
      </c>
      <c r="E1738" s="302" t="s">
        <v>228</v>
      </c>
      <c r="F1738" s="301" t="s">
        <v>78</v>
      </c>
      <c r="G1738" s="301" t="s">
        <v>288</v>
      </c>
      <c r="H1738" s="322">
        <v>27052029964.932701</v>
      </c>
      <c r="I1738" s="322">
        <v>27595985649.414879</v>
      </c>
      <c r="J1738" s="322">
        <v>26726663291.267738</v>
      </c>
      <c r="K1738" s="364">
        <v>0</v>
      </c>
      <c r="L1738" s="322">
        <v>24641515989.076447</v>
      </c>
      <c r="M1738" s="364">
        <v>0</v>
      </c>
    </row>
    <row r="1739" spans="1:13" x14ac:dyDescent="0.35">
      <c r="A1739" s="301">
        <v>2014</v>
      </c>
      <c r="B1739" s="301" t="s">
        <v>88</v>
      </c>
      <c r="C1739" s="301" t="s">
        <v>57</v>
      </c>
      <c r="D1739" s="302" t="s">
        <v>22</v>
      </c>
      <c r="E1739" s="302" t="s">
        <v>228</v>
      </c>
      <c r="F1739" s="301" t="s">
        <v>76</v>
      </c>
      <c r="G1739" s="301" t="s">
        <v>288</v>
      </c>
      <c r="H1739" s="322">
        <v>14835721685.193743</v>
      </c>
      <c r="I1739" s="322">
        <v>17555976759.766315</v>
      </c>
      <c r="J1739" s="322">
        <v>15961582603.675098</v>
      </c>
      <c r="K1739" s="364">
        <v>0</v>
      </c>
      <c r="L1739" s="322">
        <v>11037008842.561287</v>
      </c>
      <c r="M1739" s="364">
        <v>0</v>
      </c>
    </row>
    <row r="1740" spans="1:13" x14ac:dyDescent="0.35">
      <c r="A1740" s="301">
        <v>2014</v>
      </c>
      <c r="B1740" s="301" t="s">
        <v>88</v>
      </c>
      <c r="C1740" s="301" t="s">
        <v>57</v>
      </c>
      <c r="D1740" s="302" t="s">
        <v>22</v>
      </c>
      <c r="E1740" s="302" t="s">
        <v>228</v>
      </c>
      <c r="F1740" s="301" t="s">
        <v>79</v>
      </c>
      <c r="G1740" s="301" t="s">
        <v>288</v>
      </c>
      <c r="H1740" s="322">
        <v>0</v>
      </c>
      <c r="I1740" s="322">
        <v>0</v>
      </c>
      <c r="J1740" s="322">
        <v>0</v>
      </c>
      <c r="K1740" s="364">
        <v>0</v>
      </c>
      <c r="L1740" s="322">
        <v>0</v>
      </c>
      <c r="M1740" s="364">
        <v>0</v>
      </c>
    </row>
    <row r="1741" spans="1:13" x14ac:dyDescent="0.35">
      <c r="A1741" s="301">
        <v>2014</v>
      </c>
      <c r="B1741" s="301" t="s">
        <v>88</v>
      </c>
      <c r="C1741" s="301" t="s">
        <v>57</v>
      </c>
      <c r="D1741" s="302" t="s">
        <v>22</v>
      </c>
      <c r="E1741" s="302" t="s">
        <v>228</v>
      </c>
      <c r="F1741" s="301" t="s">
        <v>78</v>
      </c>
      <c r="G1741" s="301" t="s">
        <v>288</v>
      </c>
      <c r="H1741" s="322">
        <v>321135035803.44006</v>
      </c>
      <c r="I1741" s="322">
        <v>301811045545.02917</v>
      </c>
      <c r="J1741" s="322">
        <v>272076766416.91257</v>
      </c>
      <c r="K1741" s="364">
        <v>0</v>
      </c>
      <c r="L1741" s="322">
        <v>170160199264.10901</v>
      </c>
      <c r="M1741" s="364">
        <v>0</v>
      </c>
    </row>
    <row r="1742" spans="1:13" x14ac:dyDescent="0.35">
      <c r="A1742" s="301">
        <v>2014</v>
      </c>
      <c r="B1742" s="301" t="s">
        <v>88</v>
      </c>
      <c r="C1742" s="301" t="s">
        <v>58</v>
      </c>
      <c r="D1742" s="302" t="s">
        <v>8</v>
      </c>
      <c r="E1742" s="302" t="s">
        <v>228</v>
      </c>
      <c r="F1742" s="301" t="s">
        <v>76</v>
      </c>
      <c r="G1742" s="301" t="s">
        <v>288</v>
      </c>
      <c r="H1742" s="322">
        <v>10489876634.62088</v>
      </c>
      <c r="I1742" s="322">
        <v>10489876634.62088</v>
      </c>
      <c r="J1742" s="322">
        <v>9584389063.7648773</v>
      </c>
      <c r="K1742" s="364">
        <v>0</v>
      </c>
      <c r="L1742" s="322">
        <v>9031166170.2559357</v>
      </c>
      <c r="M1742" s="364">
        <v>0</v>
      </c>
    </row>
    <row r="1743" spans="1:13" x14ac:dyDescent="0.35">
      <c r="A1743" s="301">
        <v>2014</v>
      </c>
      <c r="B1743" s="301" t="s">
        <v>88</v>
      </c>
      <c r="C1743" s="301" t="s">
        <v>58</v>
      </c>
      <c r="D1743" s="302" t="s">
        <v>8</v>
      </c>
      <c r="E1743" s="302" t="s">
        <v>228</v>
      </c>
      <c r="F1743" s="301" t="s">
        <v>78</v>
      </c>
      <c r="G1743" s="301" t="s">
        <v>288</v>
      </c>
      <c r="H1743" s="322">
        <v>36995469014.186974</v>
      </c>
      <c r="I1743" s="322">
        <v>44665816992.528221</v>
      </c>
      <c r="J1743" s="322">
        <v>44475447572.356499</v>
      </c>
      <c r="K1743" s="364">
        <v>0</v>
      </c>
      <c r="L1743" s="322">
        <v>28606405998.873039</v>
      </c>
      <c r="M1743" s="364">
        <v>0</v>
      </c>
    </row>
    <row r="1744" spans="1:13" x14ac:dyDescent="0.35">
      <c r="A1744" s="301">
        <v>2014</v>
      </c>
      <c r="B1744" s="301" t="s">
        <v>88</v>
      </c>
      <c r="C1744" s="301" t="s">
        <v>59</v>
      </c>
      <c r="D1744" s="302" t="s">
        <v>11</v>
      </c>
      <c r="E1744" s="302" t="s">
        <v>228</v>
      </c>
      <c r="F1744" s="301" t="s">
        <v>76</v>
      </c>
      <c r="G1744" s="301" t="s">
        <v>288</v>
      </c>
      <c r="H1744" s="322">
        <v>7970173272.1728621</v>
      </c>
      <c r="I1744" s="322">
        <v>7970173272.1728621</v>
      </c>
      <c r="J1744" s="322">
        <v>7616138009.8138151</v>
      </c>
      <c r="K1744" s="364">
        <v>0</v>
      </c>
      <c r="L1744" s="322">
        <v>7520759227.663415</v>
      </c>
      <c r="M1744" s="364">
        <v>0</v>
      </c>
    </row>
    <row r="1745" spans="1:13" x14ac:dyDescent="0.35">
      <c r="A1745" s="301">
        <v>2014</v>
      </c>
      <c r="B1745" s="301" t="s">
        <v>88</v>
      </c>
      <c r="C1745" s="301" t="s">
        <v>59</v>
      </c>
      <c r="D1745" s="302" t="s">
        <v>11</v>
      </c>
      <c r="E1745" s="302" t="s">
        <v>228</v>
      </c>
      <c r="F1745" s="301" t="s">
        <v>78</v>
      </c>
      <c r="G1745" s="301" t="s">
        <v>288</v>
      </c>
      <c r="H1745" s="322">
        <v>10928171386.249544</v>
      </c>
      <c r="I1745" s="322">
        <v>10928171386.249544</v>
      </c>
      <c r="J1745" s="322">
        <v>9599271401.5545311</v>
      </c>
      <c r="K1745" s="364">
        <v>0</v>
      </c>
      <c r="L1745" s="322">
        <v>8634245031.1872826</v>
      </c>
      <c r="M1745" s="364">
        <v>0</v>
      </c>
    </row>
    <row r="1746" spans="1:13" x14ac:dyDescent="0.35">
      <c r="A1746" s="301">
        <v>2014</v>
      </c>
      <c r="B1746" s="301" t="s">
        <v>88</v>
      </c>
      <c r="C1746" s="301" t="s">
        <v>60</v>
      </c>
      <c r="D1746" s="302" t="s">
        <v>14</v>
      </c>
      <c r="E1746" s="302" t="s">
        <v>228</v>
      </c>
      <c r="F1746" s="301" t="s">
        <v>76</v>
      </c>
      <c r="G1746" s="301" t="s">
        <v>288</v>
      </c>
      <c r="H1746" s="322">
        <v>18924983209.616005</v>
      </c>
      <c r="I1746" s="322">
        <v>18924983209.616005</v>
      </c>
      <c r="J1746" s="322">
        <v>16978814524.431587</v>
      </c>
      <c r="K1746" s="364">
        <v>0</v>
      </c>
      <c r="L1746" s="322">
        <v>16144122941.137854</v>
      </c>
      <c r="M1746" s="364">
        <v>0</v>
      </c>
    </row>
    <row r="1747" spans="1:13" x14ac:dyDescent="0.35">
      <c r="A1747" s="301">
        <v>2014</v>
      </c>
      <c r="B1747" s="301" t="s">
        <v>88</v>
      </c>
      <c r="C1747" s="301" t="s">
        <v>60</v>
      </c>
      <c r="D1747" s="302" t="s">
        <v>14</v>
      </c>
      <c r="E1747" s="302" t="s">
        <v>228</v>
      </c>
      <c r="F1747" s="301" t="s">
        <v>78</v>
      </c>
      <c r="G1747" s="301" t="s">
        <v>288</v>
      </c>
      <c r="H1747" s="322">
        <v>33549812586.39505</v>
      </c>
      <c r="I1747" s="322">
        <v>33549812586.39505</v>
      </c>
      <c r="J1747" s="322">
        <v>33434860067.402298</v>
      </c>
      <c r="K1747" s="364">
        <v>0</v>
      </c>
      <c r="L1747" s="322">
        <v>20096825865.448223</v>
      </c>
      <c r="M1747" s="364">
        <v>0</v>
      </c>
    </row>
    <row r="1748" spans="1:13" x14ac:dyDescent="0.35">
      <c r="A1748" s="301">
        <v>2014</v>
      </c>
      <c r="B1748" s="301" t="s">
        <v>88</v>
      </c>
      <c r="C1748" s="301" t="s">
        <v>61</v>
      </c>
      <c r="D1748" s="302" t="s">
        <v>10</v>
      </c>
      <c r="E1748" s="302" t="s">
        <v>228</v>
      </c>
      <c r="F1748" s="301" t="s">
        <v>76</v>
      </c>
      <c r="G1748" s="301" t="s">
        <v>288</v>
      </c>
      <c r="H1748" s="322">
        <v>7316896762.0007267</v>
      </c>
      <c r="I1748" s="322">
        <v>7316896762.0007267</v>
      </c>
      <c r="J1748" s="322">
        <v>7184825505.5408697</v>
      </c>
      <c r="K1748" s="364">
        <v>0</v>
      </c>
      <c r="L1748" s="322">
        <v>6993964916.1128798</v>
      </c>
      <c r="M1748" s="364">
        <v>0</v>
      </c>
    </row>
    <row r="1749" spans="1:13" x14ac:dyDescent="0.35">
      <c r="A1749" s="301">
        <v>2014</v>
      </c>
      <c r="B1749" s="301" t="s">
        <v>88</v>
      </c>
      <c r="C1749" s="301" t="s">
        <v>61</v>
      </c>
      <c r="D1749" s="302" t="s">
        <v>10</v>
      </c>
      <c r="E1749" s="302" t="s">
        <v>228</v>
      </c>
      <c r="F1749" s="301" t="s">
        <v>78</v>
      </c>
      <c r="G1749" s="301" t="s">
        <v>288</v>
      </c>
      <c r="H1749" s="322">
        <v>24482295671.153145</v>
      </c>
      <c r="I1749" s="322">
        <v>24482295671.153145</v>
      </c>
      <c r="J1749" s="322">
        <v>23820706030.643559</v>
      </c>
      <c r="K1749" s="364">
        <v>0</v>
      </c>
      <c r="L1749" s="322">
        <v>12884034284.34029</v>
      </c>
      <c r="M1749" s="364">
        <v>0</v>
      </c>
    </row>
    <row r="1750" spans="1:13" x14ac:dyDescent="0.35">
      <c r="A1750" s="301">
        <v>2014</v>
      </c>
      <c r="B1750" s="301" t="s">
        <v>88</v>
      </c>
      <c r="C1750" s="301" t="s">
        <v>61</v>
      </c>
      <c r="D1750" s="302" t="s">
        <v>10</v>
      </c>
      <c r="E1750" s="302" t="s">
        <v>228</v>
      </c>
      <c r="F1750" s="301" t="s">
        <v>80</v>
      </c>
      <c r="G1750" s="301" t="s">
        <v>288</v>
      </c>
      <c r="H1750" s="322">
        <v>0</v>
      </c>
      <c r="I1750" s="322">
        <v>0</v>
      </c>
      <c r="J1750" s="322">
        <v>0</v>
      </c>
      <c r="K1750" s="364">
        <v>0</v>
      </c>
      <c r="L1750" s="322">
        <v>0</v>
      </c>
      <c r="M1750" s="364">
        <v>0</v>
      </c>
    </row>
    <row r="1751" spans="1:13" x14ac:dyDescent="0.35">
      <c r="A1751" s="301">
        <v>2014</v>
      </c>
      <c r="B1751" s="301" t="s">
        <v>88</v>
      </c>
      <c r="C1751" s="301" t="s">
        <v>62</v>
      </c>
      <c r="D1751" s="302" t="s">
        <v>9</v>
      </c>
      <c r="E1751" s="302" t="s">
        <v>228</v>
      </c>
      <c r="F1751" s="301" t="s">
        <v>76</v>
      </c>
      <c r="G1751" s="301" t="s">
        <v>288</v>
      </c>
      <c r="H1751" s="322">
        <v>14153481712.490942</v>
      </c>
      <c r="I1751" s="322">
        <v>14568360513.878195</v>
      </c>
      <c r="J1751" s="322">
        <v>14370316207.749649</v>
      </c>
      <c r="K1751" s="364">
        <v>0</v>
      </c>
      <c r="L1751" s="322">
        <v>12752126275.827969</v>
      </c>
      <c r="M1751" s="364">
        <v>0</v>
      </c>
    </row>
    <row r="1752" spans="1:13" x14ac:dyDescent="0.35">
      <c r="A1752" s="301">
        <v>2014</v>
      </c>
      <c r="B1752" s="301" t="s">
        <v>88</v>
      </c>
      <c r="C1752" s="301" t="s">
        <v>62</v>
      </c>
      <c r="D1752" s="302" t="s">
        <v>9</v>
      </c>
      <c r="E1752" s="302" t="s">
        <v>228</v>
      </c>
      <c r="F1752" s="301" t="s">
        <v>78</v>
      </c>
      <c r="G1752" s="301" t="s">
        <v>288</v>
      </c>
      <c r="H1752" s="322">
        <v>134390903196.60414</v>
      </c>
      <c r="I1752" s="322">
        <v>143277559925.42206</v>
      </c>
      <c r="J1752" s="322">
        <v>133137110437.4369</v>
      </c>
      <c r="K1752" s="364">
        <v>0</v>
      </c>
      <c r="L1752" s="322">
        <v>116861024901.3349</v>
      </c>
      <c r="M1752" s="364">
        <v>0</v>
      </c>
    </row>
    <row r="1753" spans="1:13" x14ac:dyDescent="0.35">
      <c r="A1753" s="301">
        <v>2014</v>
      </c>
      <c r="B1753" s="301" t="s">
        <v>88</v>
      </c>
      <c r="C1753" s="301" t="s">
        <v>63</v>
      </c>
      <c r="D1753" s="302" t="s">
        <v>16</v>
      </c>
      <c r="E1753" s="302" t="s">
        <v>228</v>
      </c>
      <c r="F1753" s="301" t="s">
        <v>76</v>
      </c>
      <c r="G1753" s="301" t="s">
        <v>288</v>
      </c>
      <c r="H1753" s="322">
        <v>68076086120.855286</v>
      </c>
      <c r="I1753" s="322">
        <v>68219859851.17334</v>
      </c>
      <c r="J1753" s="322">
        <v>63184024643.466888</v>
      </c>
      <c r="K1753" s="364">
        <v>0</v>
      </c>
      <c r="L1753" s="322">
        <v>56731631028.46917</v>
      </c>
      <c r="M1753" s="364">
        <v>0</v>
      </c>
    </row>
    <row r="1754" spans="1:13" x14ac:dyDescent="0.35">
      <c r="A1754" s="301">
        <v>2014</v>
      </c>
      <c r="B1754" s="301" t="s">
        <v>88</v>
      </c>
      <c r="C1754" s="301" t="s">
        <v>63</v>
      </c>
      <c r="D1754" s="302" t="s">
        <v>16</v>
      </c>
      <c r="E1754" s="302" t="s">
        <v>228</v>
      </c>
      <c r="F1754" s="301" t="s">
        <v>78</v>
      </c>
      <c r="G1754" s="301" t="s">
        <v>288</v>
      </c>
      <c r="H1754" s="322">
        <v>26978271155.337357</v>
      </c>
      <c r="I1754" s="322">
        <v>24690315680.369633</v>
      </c>
      <c r="J1754" s="322">
        <v>20303961639.43119</v>
      </c>
      <c r="K1754" s="364">
        <v>0</v>
      </c>
      <c r="L1754" s="322">
        <v>14571385640.633499</v>
      </c>
      <c r="M1754" s="364">
        <v>0</v>
      </c>
    </row>
    <row r="1755" spans="1:13" x14ac:dyDescent="0.35">
      <c r="A1755" s="301">
        <v>2014</v>
      </c>
      <c r="B1755" s="301" t="s">
        <v>88</v>
      </c>
      <c r="C1755" s="301" t="s">
        <v>63</v>
      </c>
      <c r="D1755" s="302" t="s">
        <v>16</v>
      </c>
      <c r="E1755" s="302" t="s">
        <v>228</v>
      </c>
      <c r="F1755" s="301" t="s">
        <v>80</v>
      </c>
      <c r="G1755" s="301" t="s">
        <v>288</v>
      </c>
      <c r="H1755" s="322">
        <v>0</v>
      </c>
      <c r="I1755" s="322">
        <v>0</v>
      </c>
      <c r="J1755" s="322">
        <v>0</v>
      </c>
      <c r="K1755" s="364">
        <v>0</v>
      </c>
      <c r="L1755" s="322">
        <v>0</v>
      </c>
      <c r="M1755" s="364">
        <v>0</v>
      </c>
    </row>
    <row r="1756" spans="1:13" x14ac:dyDescent="0.35">
      <c r="A1756" s="301">
        <v>2014</v>
      </c>
      <c r="B1756" s="301" t="s">
        <v>88</v>
      </c>
      <c r="C1756" s="301" t="s">
        <v>64</v>
      </c>
      <c r="D1756" s="302" t="s">
        <v>18</v>
      </c>
      <c r="E1756" s="302" t="s">
        <v>228</v>
      </c>
      <c r="F1756" s="301" t="s">
        <v>76</v>
      </c>
      <c r="G1756" s="301" t="s">
        <v>288</v>
      </c>
      <c r="H1756" s="322">
        <v>30416310868.920479</v>
      </c>
      <c r="I1756" s="322">
        <v>30416310868.920479</v>
      </c>
      <c r="J1756" s="322">
        <v>28509917350.838711</v>
      </c>
      <c r="K1756" s="364">
        <v>0</v>
      </c>
      <c r="L1756" s="322">
        <v>27494032449.617054</v>
      </c>
      <c r="M1756" s="364">
        <v>0</v>
      </c>
    </row>
    <row r="1757" spans="1:13" x14ac:dyDescent="0.35">
      <c r="A1757" s="301">
        <v>2014</v>
      </c>
      <c r="B1757" s="301" t="s">
        <v>88</v>
      </c>
      <c r="C1757" s="301" t="s">
        <v>64</v>
      </c>
      <c r="D1757" s="302" t="s">
        <v>18</v>
      </c>
      <c r="E1757" s="302" t="s">
        <v>228</v>
      </c>
      <c r="F1757" s="301" t="s">
        <v>78</v>
      </c>
      <c r="G1757" s="301" t="s">
        <v>288</v>
      </c>
      <c r="H1757" s="322">
        <v>351500633863.75696</v>
      </c>
      <c r="I1757" s="322">
        <v>346343030242.36737</v>
      </c>
      <c r="J1757" s="322">
        <v>232214336900.96045</v>
      </c>
      <c r="K1757" s="364">
        <v>0</v>
      </c>
      <c r="L1757" s="322">
        <v>84263915456.494904</v>
      </c>
      <c r="M1757" s="364">
        <v>0</v>
      </c>
    </row>
    <row r="1758" spans="1:13" x14ac:dyDescent="0.35">
      <c r="A1758" s="301">
        <v>2014</v>
      </c>
      <c r="B1758" s="301" t="s">
        <v>88</v>
      </c>
      <c r="C1758" s="301" t="s">
        <v>65</v>
      </c>
      <c r="D1758" s="302" t="s">
        <v>15</v>
      </c>
      <c r="E1758" s="302" t="s">
        <v>228</v>
      </c>
      <c r="F1758" s="301" t="s">
        <v>76</v>
      </c>
      <c r="G1758" s="301" t="s">
        <v>288</v>
      </c>
      <c r="H1758" s="322">
        <v>349308144543.71912</v>
      </c>
      <c r="I1758" s="322">
        <v>349308144543.71912</v>
      </c>
      <c r="J1758" s="322">
        <v>275391302819.73364</v>
      </c>
      <c r="K1758" s="364">
        <v>0</v>
      </c>
      <c r="L1758" s="322">
        <v>245273094064.61121</v>
      </c>
      <c r="M1758" s="364">
        <v>0</v>
      </c>
    </row>
    <row r="1759" spans="1:13" x14ac:dyDescent="0.35">
      <c r="A1759" s="301">
        <v>2014</v>
      </c>
      <c r="B1759" s="301" t="s">
        <v>88</v>
      </c>
      <c r="C1759" s="301" t="s">
        <v>65</v>
      </c>
      <c r="D1759" s="302" t="s">
        <v>15</v>
      </c>
      <c r="E1759" s="302" t="s">
        <v>228</v>
      </c>
      <c r="F1759" s="301" t="s">
        <v>78</v>
      </c>
      <c r="G1759" s="301" t="s">
        <v>288</v>
      </c>
      <c r="H1759" s="322">
        <v>354922159815.53406</v>
      </c>
      <c r="I1759" s="322">
        <v>354922159815.53406</v>
      </c>
      <c r="J1759" s="322">
        <v>334263115831.34698</v>
      </c>
      <c r="K1759" s="364">
        <v>0</v>
      </c>
      <c r="L1759" s="322">
        <v>272775125727.13013</v>
      </c>
      <c r="M1759" s="364">
        <v>0</v>
      </c>
    </row>
    <row r="1760" spans="1:13" x14ac:dyDescent="0.35">
      <c r="A1760" s="301">
        <v>2014</v>
      </c>
      <c r="B1760" s="301" t="s">
        <v>88</v>
      </c>
      <c r="C1760" s="301" t="s">
        <v>66</v>
      </c>
      <c r="D1760" s="302" t="s">
        <v>8</v>
      </c>
      <c r="E1760" s="302" t="s">
        <v>228</v>
      </c>
      <c r="F1760" s="301" t="s">
        <v>76</v>
      </c>
      <c r="G1760" s="301" t="s">
        <v>288</v>
      </c>
      <c r="H1760" s="322">
        <v>0</v>
      </c>
      <c r="I1760" s="322">
        <v>0</v>
      </c>
      <c r="J1760" s="322">
        <v>0</v>
      </c>
      <c r="K1760" s="364">
        <v>0</v>
      </c>
      <c r="L1760" s="322">
        <v>0</v>
      </c>
      <c r="M1760" s="364">
        <v>0</v>
      </c>
    </row>
    <row r="1761" spans="1:13" x14ac:dyDescent="0.35">
      <c r="A1761" s="301">
        <v>2014</v>
      </c>
      <c r="B1761" s="301" t="s">
        <v>88</v>
      </c>
      <c r="C1761" s="301" t="s">
        <v>66</v>
      </c>
      <c r="D1761" s="302" t="s">
        <v>8</v>
      </c>
      <c r="E1761" s="302" t="s">
        <v>228</v>
      </c>
      <c r="F1761" s="301" t="s">
        <v>78</v>
      </c>
      <c r="G1761" s="301" t="s">
        <v>288</v>
      </c>
      <c r="H1761" s="322">
        <v>0</v>
      </c>
      <c r="I1761" s="322">
        <v>0</v>
      </c>
      <c r="J1761" s="322">
        <v>0</v>
      </c>
      <c r="K1761" s="364">
        <v>0</v>
      </c>
      <c r="L1761" s="322">
        <v>0</v>
      </c>
      <c r="M1761" s="364">
        <v>0</v>
      </c>
    </row>
    <row r="1762" spans="1:13" x14ac:dyDescent="0.35">
      <c r="A1762" s="301">
        <v>2014</v>
      </c>
      <c r="B1762" s="301" t="s">
        <v>88</v>
      </c>
      <c r="C1762" s="301" t="s">
        <v>67</v>
      </c>
      <c r="D1762" s="302" t="s">
        <v>11</v>
      </c>
      <c r="E1762" s="302" t="s">
        <v>229</v>
      </c>
      <c r="F1762" s="301" t="s">
        <v>76</v>
      </c>
      <c r="G1762" s="301" t="s">
        <v>288</v>
      </c>
      <c r="H1762" s="322">
        <v>383239182743.78174</v>
      </c>
      <c r="I1762" s="322">
        <v>389835341210.18494</v>
      </c>
      <c r="J1762" s="322">
        <v>366484943606.64832</v>
      </c>
      <c r="K1762" s="364">
        <v>0</v>
      </c>
      <c r="L1762" s="322">
        <v>338007518366.12335</v>
      </c>
      <c r="M1762" s="364">
        <v>0</v>
      </c>
    </row>
    <row r="1763" spans="1:13" x14ac:dyDescent="0.35">
      <c r="A1763" s="301">
        <v>2014</v>
      </c>
      <c r="B1763" s="301" t="s">
        <v>88</v>
      </c>
      <c r="C1763" s="301" t="s">
        <v>67</v>
      </c>
      <c r="D1763" s="302" t="s">
        <v>11</v>
      </c>
      <c r="E1763" s="302" t="s">
        <v>229</v>
      </c>
      <c r="F1763" s="301" t="s">
        <v>79</v>
      </c>
      <c r="G1763" s="301" t="s">
        <v>288</v>
      </c>
      <c r="H1763" s="322">
        <v>0</v>
      </c>
      <c r="I1763" s="322">
        <v>0</v>
      </c>
      <c r="J1763" s="322">
        <v>0</v>
      </c>
      <c r="K1763" s="364">
        <v>0</v>
      </c>
      <c r="L1763" s="322">
        <v>0</v>
      </c>
      <c r="M1763" s="364">
        <v>0</v>
      </c>
    </row>
    <row r="1764" spans="1:13" x14ac:dyDescent="0.35">
      <c r="A1764" s="301">
        <v>2014</v>
      </c>
      <c r="B1764" s="301" t="s">
        <v>88</v>
      </c>
      <c r="C1764" s="301" t="s">
        <v>67</v>
      </c>
      <c r="D1764" s="302" t="s">
        <v>11</v>
      </c>
      <c r="E1764" s="302" t="s">
        <v>229</v>
      </c>
      <c r="F1764" s="301" t="s">
        <v>78</v>
      </c>
      <c r="G1764" s="301" t="s">
        <v>288</v>
      </c>
      <c r="H1764" s="322">
        <v>87048162386.322296</v>
      </c>
      <c r="I1764" s="322">
        <v>45217439977.082573</v>
      </c>
      <c r="J1764" s="322">
        <v>15966066202.442648</v>
      </c>
      <c r="K1764" s="364">
        <v>0</v>
      </c>
      <c r="L1764" s="322">
        <v>8046879904.3148003</v>
      </c>
      <c r="M1764" s="364">
        <v>0</v>
      </c>
    </row>
    <row r="1765" spans="1:13" x14ac:dyDescent="0.35">
      <c r="A1765" s="301">
        <v>2014</v>
      </c>
      <c r="B1765" s="301" t="s">
        <v>88</v>
      </c>
      <c r="C1765" s="301" t="s">
        <v>67</v>
      </c>
      <c r="D1765" s="302" t="s">
        <v>11</v>
      </c>
      <c r="E1765" s="302" t="s">
        <v>229</v>
      </c>
      <c r="F1765" s="301" t="s">
        <v>80</v>
      </c>
      <c r="G1765" s="301" t="s">
        <v>288</v>
      </c>
      <c r="H1765" s="322">
        <v>484125609.1250636</v>
      </c>
      <c r="I1765" s="322">
        <v>484125609.1250636</v>
      </c>
      <c r="J1765" s="322">
        <v>140492107.08475807</v>
      </c>
      <c r="K1765" s="364">
        <v>0</v>
      </c>
      <c r="L1765" s="322">
        <v>121867427.3408512</v>
      </c>
      <c r="M1765" s="364">
        <v>0</v>
      </c>
    </row>
    <row r="1766" spans="1:13" x14ac:dyDescent="0.35">
      <c r="A1766" s="301">
        <v>2014</v>
      </c>
      <c r="B1766" s="301" t="s">
        <v>88</v>
      </c>
      <c r="C1766" s="301" t="s">
        <v>68</v>
      </c>
      <c r="D1766" s="302" t="s">
        <v>19</v>
      </c>
      <c r="E1766" s="302" t="s">
        <v>227</v>
      </c>
      <c r="F1766" s="301" t="s">
        <v>76</v>
      </c>
      <c r="G1766" s="301" t="s">
        <v>288</v>
      </c>
      <c r="H1766" s="322">
        <v>172340463594.6264</v>
      </c>
      <c r="I1766" s="322">
        <v>172340463594.6264</v>
      </c>
      <c r="J1766" s="322">
        <v>170749808869.8165</v>
      </c>
      <c r="K1766" s="364">
        <v>0</v>
      </c>
      <c r="L1766" s="322">
        <v>167094378381.50644</v>
      </c>
      <c r="M1766" s="364">
        <v>0</v>
      </c>
    </row>
    <row r="1767" spans="1:13" x14ac:dyDescent="0.35">
      <c r="A1767" s="301">
        <v>2014</v>
      </c>
      <c r="B1767" s="301" t="s">
        <v>88</v>
      </c>
      <c r="C1767" s="301" t="s">
        <v>68</v>
      </c>
      <c r="D1767" s="302" t="s">
        <v>19</v>
      </c>
      <c r="E1767" s="302" t="s">
        <v>227</v>
      </c>
      <c r="F1767" s="301" t="s">
        <v>78</v>
      </c>
      <c r="G1767" s="301" t="s">
        <v>288</v>
      </c>
      <c r="H1767" s="322">
        <v>14805278403.90251</v>
      </c>
      <c r="I1767" s="322">
        <v>14805278403.90251</v>
      </c>
      <c r="J1767" s="322">
        <v>12927556985.457376</v>
      </c>
      <c r="K1767" s="364">
        <v>0</v>
      </c>
      <c r="L1767" s="322">
        <v>4981871545.5814953</v>
      </c>
      <c r="M1767" s="364">
        <v>0</v>
      </c>
    </row>
    <row r="1768" spans="1:13" x14ac:dyDescent="0.35">
      <c r="A1768" s="301">
        <v>2014</v>
      </c>
      <c r="B1768" s="301" t="s">
        <v>88</v>
      </c>
      <c r="C1768" s="301" t="s">
        <v>69</v>
      </c>
      <c r="D1768" s="302" t="s">
        <v>11</v>
      </c>
      <c r="E1768" s="302" t="s">
        <v>228</v>
      </c>
      <c r="F1768" s="301" t="s">
        <v>76</v>
      </c>
      <c r="G1768" s="301" t="s">
        <v>288</v>
      </c>
      <c r="H1768" s="322">
        <v>0</v>
      </c>
      <c r="I1768" s="322">
        <v>0</v>
      </c>
      <c r="J1768" s="322">
        <v>0</v>
      </c>
      <c r="K1768" s="364">
        <v>0</v>
      </c>
      <c r="L1768" s="322">
        <v>0</v>
      </c>
      <c r="M1768" s="364">
        <v>0</v>
      </c>
    </row>
    <row r="1769" spans="1:13" x14ac:dyDescent="0.35">
      <c r="A1769" s="301">
        <v>2014</v>
      </c>
      <c r="B1769" s="301" t="s">
        <v>88</v>
      </c>
      <c r="C1769" s="301" t="s">
        <v>69</v>
      </c>
      <c r="D1769" s="302" t="s">
        <v>11</v>
      </c>
      <c r="E1769" s="302" t="s">
        <v>228</v>
      </c>
      <c r="F1769" s="301" t="s">
        <v>78</v>
      </c>
      <c r="G1769" s="301" t="s">
        <v>288</v>
      </c>
      <c r="H1769" s="322">
        <v>0</v>
      </c>
      <c r="I1769" s="322">
        <v>0</v>
      </c>
      <c r="J1769" s="322">
        <v>0</v>
      </c>
      <c r="K1769" s="364">
        <v>0</v>
      </c>
      <c r="L1769" s="322">
        <v>0</v>
      </c>
      <c r="M1769" s="364">
        <v>0</v>
      </c>
    </row>
    <row r="1770" spans="1:13" x14ac:dyDescent="0.35">
      <c r="A1770" s="301">
        <v>2015</v>
      </c>
      <c r="B1770" s="301" t="s">
        <v>88</v>
      </c>
      <c r="C1770" s="301" t="s">
        <v>25</v>
      </c>
      <c r="D1770" s="302" t="s">
        <v>265</v>
      </c>
      <c r="E1770" s="302" t="s">
        <v>226</v>
      </c>
      <c r="F1770" s="301" t="s">
        <v>76</v>
      </c>
      <c r="G1770" s="301" t="s">
        <v>288</v>
      </c>
      <c r="H1770" s="322">
        <v>93690614952.743301</v>
      </c>
      <c r="I1770" s="322">
        <v>93690614952.743301</v>
      </c>
      <c r="J1770" s="322">
        <v>90497250985.027481</v>
      </c>
      <c r="K1770" s="364">
        <v>0</v>
      </c>
      <c r="L1770" s="322">
        <v>90497250985.027481</v>
      </c>
      <c r="M1770" s="364">
        <v>0</v>
      </c>
    </row>
    <row r="1771" spans="1:13" x14ac:dyDescent="0.35">
      <c r="A1771" s="301">
        <v>2015</v>
      </c>
      <c r="B1771" s="301" t="s">
        <v>88</v>
      </c>
      <c r="C1771" s="301" t="s">
        <v>26</v>
      </c>
      <c r="D1771" s="302" t="s">
        <v>265</v>
      </c>
      <c r="E1771" s="302" t="s">
        <v>226</v>
      </c>
      <c r="F1771" s="301" t="s">
        <v>76</v>
      </c>
      <c r="G1771" s="301" t="s">
        <v>288</v>
      </c>
      <c r="H1771" s="322">
        <v>175268203169.34134</v>
      </c>
      <c r="I1771" s="322">
        <v>175268203169.34134</v>
      </c>
      <c r="J1771" s="322">
        <v>175122398927.2005</v>
      </c>
      <c r="K1771" s="364">
        <v>0</v>
      </c>
      <c r="L1771" s="322">
        <v>169713564796.19937</v>
      </c>
      <c r="M1771" s="364">
        <v>0</v>
      </c>
    </row>
    <row r="1772" spans="1:13" x14ac:dyDescent="0.35">
      <c r="A1772" s="301">
        <v>2015</v>
      </c>
      <c r="B1772" s="301" t="s">
        <v>88</v>
      </c>
      <c r="C1772" s="301" t="s">
        <v>26</v>
      </c>
      <c r="D1772" s="302" t="s">
        <v>265</v>
      </c>
      <c r="E1772" s="302" t="s">
        <v>226</v>
      </c>
      <c r="F1772" s="301" t="s">
        <v>78</v>
      </c>
      <c r="G1772" s="301" t="s">
        <v>288</v>
      </c>
      <c r="H1772" s="322">
        <v>11890032572.402044</v>
      </c>
      <c r="I1772" s="322">
        <v>11890032572.402044</v>
      </c>
      <c r="J1772" s="322">
        <v>11882869109.740801</v>
      </c>
      <c r="K1772" s="364">
        <v>0</v>
      </c>
      <c r="L1772" s="322">
        <v>9412299230.1328602</v>
      </c>
      <c r="M1772" s="364">
        <v>0</v>
      </c>
    </row>
    <row r="1773" spans="1:13" x14ac:dyDescent="0.35">
      <c r="A1773" s="301">
        <v>2015</v>
      </c>
      <c r="B1773" s="301" t="s">
        <v>88</v>
      </c>
      <c r="C1773" s="301" t="s">
        <v>27</v>
      </c>
      <c r="D1773" s="302" t="s">
        <v>13</v>
      </c>
      <c r="E1773" s="302" t="s">
        <v>226</v>
      </c>
      <c r="F1773" s="301" t="s">
        <v>76</v>
      </c>
      <c r="G1773" s="301" t="s">
        <v>288</v>
      </c>
      <c r="H1773" s="322">
        <v>128140408052.67435</v>
      </c>
      <c r="I1773" s="322">
        <v>128140408052.67435</v>
      </c>
      <c r="J1773" s="322">
        <v>112080479891.4062</v>
      </c>
      <c r="K1773" s="364">
        <v>0</v>
      </c>
      <c r="L1773" s="322">
        <v>100796407484.1203</v>
      </c>
      <c r="M1773" s="364">
        <v>0</v>
      </c>
    </row>
    <row r="1774" spans="1:13" x14ac:dyDescent="0.35">
      <c r="A1774" s="301">
        <v>2015</v>
      </c>
      <c r="B1774" s="301" t="s">
        <v>88</v>
      </c>
      <c r="C1774" s="301" t="s">
        <v>27</v>
      </c>
      <c r="D1774" s="302" t="s">
        <v>13</v>
      </c>
      <c r="E1774" s="302" t="s">
        <v>226</v>
      </c>
      <c r="F1774" s="301" t="s">
        <v>78</v>
      </c>
      <c r="G1774" s="301" t="s">
        <v>288</v>
      </c>
      <c r="H1774" s="322">
        <v>176716458395.36627</v>
      </c>
      <c r="I1774" s="322">
        <v>176716458395.36627</v>
      </c>
      <c r="J1774" s="322">
        <v>167805162646.25516</v>
      </c>
      <c r="K1774" s="364">
        <v>0</v>
      </c>
      <c r="L1774" s="322">
        <v>130413754763.58508</v>
      </c>
      <c r="M1774" s="364">
        <v>0</v>
      </c>
    </row>
    <row r="1775" spans="1:13" x14ac:dyDescent="0.35">
      <c r="A1775" s="301">
        <v>2015</v>
      </c>
      <c r="B1775" s="301" t="s">
        <v>88</v>
      </c>
      <c r="C1775" s="301" t="s">
        <v>28</v>
      </c>
      <c r="D1775" s="302" t="s">
        <v>265</v>
      </c>
      <c r="E1775" s="302" t="s">
        <v>226</v>
      </c>
      <c r="F1775" s="301" t="s">
        <v>76</v>
      </c>
      <c r="G1775" s="301" t="s">
        <v>288</v>
      </c>
      <c r="H1775" s="322">
        <v>27819260382.920341</v>
      </c>
      <c r="I1775" s="322">
        <v>27819260382.920341</v>
      </c>
      <c r="J1775" s="322">
        <v>26819735261.347179</v>
      </c>
      <c r="K1775" s="364">
        <v>0</v>
      </c>
      <c r="L1775" s="322">
        <v>25796812544.704121</v>
      </c>
      <c r="M1775" s="364">
        <v>0</v>
      </c>
    </row>
    <row r="1776" spans="1:13" x14ac:dyDescent="0.35">
      <c r="A1776" s="301">
        <v>2015</v>
      </c>
      <c r="B1776" s="301" t="s">
        <v>88</v>
      </c>
      <c r="C1776" s="301" t="s">
        <v>28</v>
      </c>
      <c r="D1776" s="302" t="s">
        <v>265</v>
      </c>
      <c r="E1776" s="302" t="s">
        <v>226</v>
      </c>
      <c r="F1776" s="301" t="s">
        <v>78</v>
      </c>
      <c r="G1776" s="301" t="s">
        <v>288</v>
      </c>
      <c r="H1776" s="322">
        <v>2017431085.2658262</v>
      </c>
      <c r="I1776" s="322">
        <v>2017431085.2658262</v>
      </c>
      <c r="J1776" s="322">
        <v>1987232642.9537768</v>
      </c>
      <c r="K1776" s="364">
        <v>0</v>
      </c>
      <c r="L1776" s="322">
        <v>1980738973.004555</v>
      </c>
      <c r="M1776" s="364">
        <v>0</v>
      </c>
    </row>
    <row r="1777" spans="1:13" x14ac:dyDescent="0.35">
      <c r="A1777" s="301">
        <v>2015</v>
      </c>
      <c r="B1777" s="301" t="s">
        <v>88</v>
      </c>
      <c r="C1777" s="301" t="s">
        <v>29</v>
      </c>
      <c r="D1777" s="302" t="s">
        <v>14</v>
      </c>
      <c r="E1777" s="302" t="s">
        <v>226</v>
      </c>
      <c r="F1777" s="301" t="s">
        <v>76</v>
      </c>
      <c r="G1777" s="301" t="s">
        <v>288</v>
      </c>
      <c r="H1777" s="322">
        <v>160560346681.87747</v>
      </c>
      <c r="I1777" s="322">
        <v>160560346681.87747</v>
      </c>
      <c r="J1777" s="322">
        <v>149131138996.15576</v>
      </c>
      <c r="K1777" s="364">
        <v>0</v>
      </c>
      <c r="L1777" s="322">
        <v>143832412026.96671</v>
      </c>
      <c r="M1777" s="364">
        <v>0</v>
      </c>
    </row>
    <row r="1778" spans="1:13" x14ac:dyDescent="0.35">
      <c r="A1778" s="301">
        <v>2015</v>
      </c>
      <c r="B1778" s="301" t="s">
        <v>88</v>
      </c>
      <c r="C1778" s="301" t="s">
        <v>29</v>
      </c>
      <c r="D1778" s="302" t="s">
        <v>14</v>
      </c>
      <c r="E1778" s="302" t="s">
        <v>226</v>
      </c>
      <c r="F1778" s="301" t="s">
        <v>78</v>
      </c>
      <c r="G1778" s="301" t="s">
        <v>288</v>
      </c>
      <c r="H1778" s="322">
        <v>146143660106.35092</v>
      </c>
      <c r="I1778" s="322">
        <v>146483375322.70529</v>
      </c>
      <c r="J1778" s="322">
        <v>134919567827.85602</v>
      </c>
      <c r="K1778" s="364">
        <v>0</v>
      </c>
      <c r="L1778" s="322">
        <v>93937813513.113785</v>
      </c>
      <c r="M1778" s="364">
        <v>0</v>
      </c>
    </row>
    <row r="1779" spans="1:13" x14ac:dyDescent="0.35">
      <c r="A1779" s="301">
        <v>2015</v>
      </c>
      <c r="B1779" s="301" t="s">
        <v>88</v>
      </c>
      <c r="C1779" s="301" t="s">
        <v>30</v>
      </c>
      <c r="D1779" s="302" t="s">
        <v>16</v>
      </c>
      <c r="E1779" s="302" t="s">
        <v>226</v>
      </c>
      <c r="F1779" s="301" t="s">
        <v>76</v>
      </c>
      <c r="G1779" s="301" t="s">
        <v>288</v>
      </c>
      <c r="H1779" s="322">
        <v>417707344865.82135</v>
      </c>
      <c r="I1779" s="322">
        <v>415303995944.409</v>
      </c>
      <c r="J1779" s="322">
        <v>293505367717.9165</v>
      </c>
      <c r="K1779" s="364">
        <v>0</v>
      </c>
      <c r="L1779" s="322">
        <v>267007325280.0408</v>
      </c>
      <c r="M1779" s="364">
        <v>0</v>
      </c>
    </row>
    <row r="1780" spans="1:13" x14ac:dyDescent="0.35">
      <c r="A1780" s="301">
        <v>2015</v>
      </c>
      <c r="B1780" s="301" t="s">
        <v>88</v>
      </c>
      <c r="C1780" s="301" t="s">
        <v>30</v>
      </c>
      <c r="D1780" s="302" t="s">
        <v>16</v>
      </c>
      <c r="E1780" s="302" t="s">
        <v>226</v>
      </c>
      <c r="F1780" s="301" t="s">
        <v>79</v>
      </c>
      <c r="G1780" s="301" t="s">
        <v>288</v>
      </c>
      <c r="H1780" s="322">
        <v>981620874423.5636</v>
      </c>
      <c r="I1780" s="322">
        <v>981620874423.5636</v>
      </c>
      <c r="J1780" s="322">
        <v>841023215157.50806</v>
      </c>
      <c r="K1780" s="364">
        <v>0</v>
      </c>
      <c r="L1780" s="322">
        <v>840720528899.73633</v>
      </c>
      <c r="M1780" s="364">
        <v>0</v>
      </c>
    </row>
    <row r="1781" spans="1:13" x14ac:dyDescent="0.35">
      <c r="A1781" s="301">
        <v>2015</v>
      </c>
      <c r="B1781" s="301" t="s">
        <v>88</v>
      </c>
      <c r="C1781" s="301" t="s">
        <v>30</v>
      </c>
      <c r="D1781" s="302" t="s">
        <v>16</v>
      </c>
      <c r="E1781" s="302" t="s">
        <v>226</v>
      </c>
      <c r="F1781" s="301" t="s">
        <v>78</v>
      </c>
      <c r="G1781" s="301" t="s">
        <v>288</v>
      </c>
      <c r="H1781" s="322">
        <v>48055441869.35714</v>
      </c>
      <c r="I1781" s="322">
        <v>48055441869.35714</v>
      </c>
      <c r="J1781" s="322">
        <v>43904994740.525246</v>
      </c>
      <c r="K1781" s="364">
        <v>0</v>
      </c>
      <c r="L1781" s="322">
        <v>29498070827.847527</v>
      </c>
      <c r="M1781" s="364">
        <v>0</v>
      </c>
    </row>
    <row r="1782" spans="1:13" x14ac:dyDescent="0.35">
      <c r="A1782" s="301">
        <v>2015</v>
      </c>
      <c r="B1782" s="301" t="s">
        <v>88</v>
      </c>
      <c r="C1782" s="301" t="s">
        <v>30</v>
      </c>
      <c r="D1782" s="302" t="s">
        <v>16</v>
      </c>
      <c r="E1782" s="302" t="s">
        <v>226</v>
      </c>
      <c r="F1782" s="301" t="s">
        <v>80</v>
      </c>
      <c r="G1782" s="301" t="s">
        <v>288</v>
      </c>
      <c r="H1782" s="322">
        <v>8097845810404.1182</v>
      </c>
      <c r="I1782" s="322">
        <v>5970920401188.8682</v>
      </c>
      <c r="J1782" s="322">
        <v>4344395463554.1675</v>
      </c>
      <c r="K1782" s="364">
        <v>0</v>
      </c>
      <c r="L1782" s="322">
        <v>4344395463554.1675</v>
      </c>
      <c r="M1782" s="364">
        <v>0</v>
      </c>
    </row>
    <row r="1783" spans="1:13" x14ac:dyDescent="0.35">
      <c r="A1783" s="301">
        <v>2015</v>
      </c>
      <c r="B1783" s="301" t="s">
        <v>88</v>
      </c>
      <c r="C1783" s="301" t="s">
        <v>31</v>
      </c>
      <c r="D1783" s="302" t="s">
        <v>11</v>
      </c>
      <c r="E1783" s="302" t="s">
        <v>226</v>
      </c>
      <c r="F1783" s="301" t="s">
        <v>76</v>
      </c>
      <c r="G1783" s="301" t="s">
        <v>288</v>
      </c>
      <c r="H1783" s="322">
        <v>148455068849.81723</v>
      </c>
      <c r="I1783" s="322">
        <v>148455068849.81723</v>
      </c>
      <c r="J1783" s="322">
        <v>139836747357.35925</v>
      </c>
      <c r="K1783" s="364">
        <v>0</v>
      </c>
      <c r="L1783" s="322">
        <v>134078410349.21074</v>
      </c>
      <c r="M1783" s="364">
        <v>0</v>
      </c>
    </row>
    <row r="1784" spans="1:13" x14ac:dyDescent="0.35">
      <c r="A1784" s="301">
        <v>2015</v>
      </c>
      <c r="B1784" s="301" t="s">
        <v>88</v>
      </c>
      <c r="C1784" s="301" t="s">
        <v>31</v>
      </c>
      <c r="D1784" s="302" t="s">
        <v>11</v>
      </c>
      <c r="E1784" s="302" t="s">
        <v>226</v>
      </c>
      <c r="F1784" s="301" t="s">
        <v>78</v>
      </c>
      <c r="G1784" s="301" t="s">
        <v>288</v>
      </c>
      <c r="H1784" s="322">
        <v>5394422969893.6211</v>
      </c>
      <c r="I1784" s="322">
        <v>5394422969893.6211</v>
      </c>
      <c r="J1784" s="322">
        <v>5245913069863.0439</v>
      </c>
      <c r="K1784" s="364">
        <v>0</v>
      </c>
      <c r="L1784" s="322">
        <v>4482824858265.5234</v>
      </c>
      <c r="M1784" s="364">
        <v>0</v>
      </c>
    </row>
    <row r="1785" spans="1:13" x14ac:dyDescent="0.35">
      <c r="A1785" s="301">
        <v>2015</v>
      </c>
      <c r="B1785" s="301" t="s">
        <v>88</v>
      </c>
      <c r="C1785" s="301" t="s">
        <v>32</v>
      </c>
      <c r="D1785" s="302" t="s">
        <v>18</v>
      </c>
      <c r="E1785" s="302" t="s">
        <v>226</v>
      </c>
      <c r="F1785" s="301" t="s">
        <v>76</v>
      </c>
      <c r="G1785" s="301" t="s">
        <v>288</v>
      </c>
      <c r="H1785" s="322">
        <v>56103436326.606339</v>
      </c>
      <c r="I1785" s="322">
        <v>56103436326.606339</v>
      </c>
      <c r="J1785" s="322">
        <v>51899667803.159164</v>
      </c>
      <c r="K1785" s="364">
        <v>0</v>
      </c>
      <c r="L1785" s="322">
        <v>48483872360.697281</v>
      </c>
      <c r="M1785" s="364">
        <v>0</v>
      </c>
    </row>
    <row r="1786" spans="1:13" x14ac:dyDescent="0.35">
      <c r="A1786" s="301">
        <v>2015</v>
      </c>
      <c r="B1786" s="301" t="s">
        <v>88</v>
      </c>
      <c r="C1786" s="301" t="s">
        <v>32</v>
      </c>
      <c r="D1786" s="302" t="s">
        <v>18</v>
      </c>
      <c r="E1786" s="302" t="s">
        <v>226</v>
      </c>
      <c r="F1786" s="301" t="s">
        <v>78</v>
      </c>
      <c r="G1786" s="301" t="s">
        <v>288</v>
      </c>
      <c r="H1786" s="322">
        <v>449826487752.43176</v>
      </c>
      <c r="I1786" s="322">
        <v>449826487752.43176</v>
      </c>
      <c r="J1786" s="322">
        <v>329624759565.35101</v>
      </c>
      <c r="K1786" s="364">
        <v>0</v>
      </c>
      <c r="L1786" s="322">
        <v>198016378581.66177</v>
      </c>
      <c r="M1786" s="364">
        <v>0</v>
      </c>
    </row>
    <row r="1787" spans="1:13" x14ac:dyDescent="0.35">
      <c r="A1787" s="301">
        <v>2015</v>
      </c>
      <c r="B1787" s="301" t="s">
        <v>88</v>
      </c>
      <c r="C1787" s="301" t="s">
        <v>32</v>
      </c>
      <c r="D1787" s="302" t="s">
        <v>18</v>
      </c>
      <c r="E1787" s="302" t="s">
        <v>226</v>
      </c>
      <c r="F1787" s="301" t="s">
        <v>80</v>
      </c>
      <c r="G1787" s="301" t="s">
        <v>288</v>
      </c>
      <c r="H1787" s="322">
        <v>0</v>
      </c>
      <c r="I1787" s="322">
        <v>0</v>
      </c>
      <c r="J1787" s="322">
        <v>0</v>
      </c>
      <c r="K1787" s="364">
        <v>0</v>
      </c>
      <c r="L1787" s="322">
        <v>0</v>
      </c>
      <c r="M1787" s="364">
        <v>0</v>
      </c>
    </row>
    <row r="1788" spans="1:13" x14ac:dyDescent="0.35">
      <c r="A1788" s="301">
        <v>2015</v>
      </c>
      <c r="B1788" s="301" t="s">
        <v>88</v>
      </c>
      <c r="C1788" s="301" t="s">
        <v>33</v>
      </c>
      <c r="D1788" s="302" t="s">
        <v>21</v>
      </c>
      <c r="E1788" s="302" t="s">
        <v>226</v>
      </c>
      <c r="F1788" s="301" t="s">
        <v>76</v>
      </c>
      <c r="G1788" s="301" t="s">
        <v>288</v>
      </c>
      <c r="H1788" s="322">
        <v>90957398810.890625</v>
      </c>
      <c r="I1788" s="322">
        <v>90957398810.890625</v>
      </c>
      <c r="J1788" s="322">
        <v>54993575067.640503</v>
      </c>
      <c r="K1788" s="364">
        <v>0</v>
      </c>
      <c r="L1788" s="322">
        <v>53132891678.006187</v>
      </c>
      <c r="M1788" s="364">
        <v>0</v>
      </c>
    </row>
    <row r="1789" spans="1:13" x14ac:dyDescent="0.35">
      <c r="A1789" s="301">
        <v>2015</v>
      </c>
      <c r="B1789" s="301" t="s">
        <v>88</v>
      </c>
      <c r="C1789" s="301" t="s">
        <v>34</v>
      </c>
      <c r="D1789" s="302" t="s">
        <v>10</v>
      </c>
      <c r="E1789" s="302" t="s">
        <v>226</v>
      </c>
      <c r="F1789" s="301" t="s">
        <v>76</v>
      </c>
      <c r="G1789" s="301" t="s">
        <v>288</v>
      </c>
      <c r="H1789" s="322">
        <v>18423262358.568451</v>
      </c>
      <c r="I1789" s="322">
        <v>18423262358.568451</v>
      </c>
      <c r="J1789" s="322">
        <v>16691580546.56739</v>
      </c>
      <c r="K1789" s="364">
        <v>0</v>
      </c>
      <c r="L1789" s="322">
        <v>15560553325.950871</v>
      </c>
      <c r="M1789" s="364">
        <v>0</v>
      </c>
    </row>
    <row r="1790" spans="1:13" x14ac:dyDescent="0.35">
      <c r="A1790" s="301">
        <v>2015</v>
      </c>
      <c r="B1790" s="301" t="s">
        <v>88</v>
      </c>
      <c r="C1790" s="301" t="s">
        <v>34</v>
      </c>
      <c r="D1790" s="302" t="s">
        <v>10</v>
      </c>
      <c r="E1790" s="302" t="s">
        <v>226</v>
      </c>
      <c r="F1790" s="301" t="s">
        <v>78</v>
      </c>
      <c r="G1790" s="301" t="s">
        <v>288</v>
      </c>
      <c r="H1790" s="322">
        <v>66144251200.272568</v>
      </c>
      <c r="I1790" s="322">
        <v>66144251200.272568</v>
      </c>
      <c r="J1790" s="322">
        <v>61002954608.952812</v>
      </c>
      <c r="K1790" s="364">
        <v>0</v>
      </c>
      <c r="L1790" s="322">
        <v>46287201993.322029</v>
      </c>
      <c r="M1790" s="364">
        <v>0</v>
      </c>
    </row>
    <row r="1791" spans="1:13" x14ac:dyDescent="0.35">
      <c r="A1791" s="301">
        <v>2015</v>
      </c>
      <c r="B1791" s="301" t="s">
        <v>88</v>
      </c>
      <c r="C1791" s="301" t="s">
        <v>34</v>
      </c>
      <c r="D1791" s="302" t="s">
        <v>10</v>
      </c>
      <c r="E1791" s="302" t="s">
        <v>226</v>
      </c>
      <c r="F1791" s="301" t="s">
        <v>80</v>
      </c>
      <c r="G1791" s="301" t="s">
        <v>288</v>
      </c>
      <c r="H1791" s="322">
        <v>0</v>
      </c>
      <c r="I1791" s="322">
        <v>0</v>
      </c>
      <c r="J1791" s="322">
        <v>0</v>
      </c>
      <c r="K1791" s="364">
        <v>0</v>
      </c>
      <c r="L1791" s="322">
        <v>0</v>
      </c>
      <c r="M1791" s="364">
        <v>0</v>
      </c>
    </row>
    <row r="1792" spans="1:13" x14ac:dyDescent="0.35">
      <c r="A1792" s="301">
        <v>2015</v>
      </c>
      <c r="B1792" s="301" t="s">
        <v>88</v>
      </c>
      <c r="C1792" s="301" t="s">
        <v>35</v>
      </c>
      <c r="D1792" s="302" t="s">
        <v>15</v>
      </c>
      <c r="E1792" s="302" t="s">
        <v>226</v>
      </c>
      <c r="F1792" s="301" t="s">
        <v>76</v>
      </c>
      <c r="G1792" s="301" t="s">
        <v>288</v>
      </c>
      <c r="H1792" s="322">
        <v>23625355438.124157</v>
      </c>
      <c r="I1792" s="322">
        <v>23625355438.124157</v>
      </c>
      <c r="J1792" s="322">
        <v>23192878388.218582</v>
      </c>
      <c r="K1792" s="364">
        <v>0</v>
      </c>
      <c r="L1792" s="322">
        <v>21712628869.74477</v>
      </c>
      <c r="M1792" s="364">
        <v>0</v>
      </c>
    </row>
    <row r="1793" spans="1:13" x14ac:dyDescent="0.35">
      <c r="A1793" s="301">
        <v>2015</v>
      </c>
      <c r="B1793" s="301" t="s">
        <v>88</v>
      </c>
      <c r="C1793" s="301" t="s">
        <v>35</v>
      </c>
      <c r="D1793" s="302" t="s">
        <v>15</v>
      </c>
      <c r="E1793" s="302" t="s">
        <v>226</v>
      </c>
      <c r="F1793" s="301" t="s">
        <v>78</v>
      </c>
      <c r="G1793" s="301" t="s">
        <v>288</v>
      </c>
      <c r="H1793" s="322">
        <v>317152507098.73718</v>
      </c>
      <c r="I1793" s="322">
        <v>317152507098.73718</v>
      </c>
      <c r="J1793" s="322">
        <v>284260405419.24695</v>
      </c>
      <c r="K1793" s="364">
        <v>0</v>
      </c>
      <c r="L1793" s="322">
        <v>179037491050.09698</v>
      </c>
      <c r="M1793" s="364">
        <v>0</v>
      </c>
    </row>
    <row r="1794" spans="1:13" x14ac:dyDescent="0.35">
      <c r="A1794" s="301">
        <v>2015</v>
      </c>
      <c r="B1794" s="301" t="s">
        <v>88</v>
      </c>
      <c r="C1794" s="301" t="s">
        <v>35</v>
      </c>
      <c r="D1794" s="302" t="s">
        <v>15</v>
      </c>
      <c r="E1794" s="302" t="s">
        <v>226</v>
      </c>
      <c r="F1794" s="301" t="s">
        <v>80</v>
      </c>
      <c r="G1794" s="301" t="s">
        <v>288</v>
      </c>
      <c r="H1794" s="322">
        <v>0</v>
      </c>
      <c r="I1794" s="322">
        <v>0</v>
      </c>
      <c r="J1794" s="322">
        <v>0</v>
      </c>
      <c r="K1794" s="364">
        <v>0</v>
      </c>
      <c r="L1794" s="322">
        <v>0</v>
      </c>
      <c r="M1794" s="364">
        <v>0</v>
      </c>
    </row>
    <row r="1795" spans="1:13" x14ac:dyDescent="0.35">
      <c r="A1795" s="301">
        <v>2015</v>
      </c>
      <c r="B1795" s="301" t="s">
        <v>88</v>
      </c>
      <c r="C1795" s="301" t="s">
        <v>36</v>
      </c>
      <c r="D1795" s="302" t="s">
        <v>9</v>
      </c>
      <c r="E1795" s="302" t="s">
        <v>226</v>
      </c>
      <c r="F1795" s="301" t="s">
        <v>76</v>
      </c>
      <c r="G1795" s="301" t="s">
        <v>288</v>
      </c>
      <c r="H1795" s="322">
        <v>22280275120.458195</v>
      </c>
      <c r="I1795" s="322">
        <v>22280275120.458195</v>
      </c>
      <c r="J1795" s="322">
        <v>21070316052.797295</v>
      </c>
      <c r="K1795" s="364">
        <v>0</v>
      </c>
      <c r="L1795" s="322">
        <v>20459724601.093868</v>
      </c>
      <c r="M1795" s="364">
        <v>0</v>
      </c>
    </row>
    <row r="1796" spans="1:13" x14ac:dyDescent="0.35">
      <c r="A1796" s="301">
        <v>2015</v>
      </c>
      <c r="B1796" s="301" t="s">
        <v>88</v>
      </c>
      <c r="C1796" s="301" t="s">
        <v>36</v>
      </c>
      <c r="D1796" s="302" t="s">
        <v>9</v>
      </c>
      <c r="E1796" s="302" t="s">
        <v>226</v>
      </c>
      <c r="F1796" s="301" t="s">
        <v>78</v>
      </c>
      <c r="G1796" s="301" t="s">
        <v>288</v>
      </c>
      <c r="H1796" s="322">
        <v>92582351810.97403</v>
      </c>
      <c r="I1796" s="322">
        <v>90051093331.587143</v>
      </c>
      <c r="J1796" s="322">
        <v>85462336760.650574</v>
      </c>
      <c r="K1796" s="364">
        <v>0</v>
      </c>
      <c r="L1796" s="322">
        <v>75543453863.572052</v>
      </c>
      <c r="M1796" s="364">
        <v>0</v>
      </c>
    </row>
    <row r="1797" spans="1:13" x14ac:dyDescent="0.35">
      <c r="A1797" s="301">
        <v>2015</v>
      </c>
      <c r="B1797" s="301" t="s">
        <v>88</v>
      </c>
      <c r="C1797" s="301" t="s">
        <v>37</v>
      </c>
      <c r="D1797" s="302" t="s">
        <v>20</v>
      </c>
      <c r="E1797" s="302" t="s">
        <v>226</v>
      </c>
      <c r="F1797" s="301" t="s">
        <v>76</v>
      </c>
      <c r="G1797" s="301" t="s">
        <v>288</v>
      </c>
      <c r="H1797" s="322">
        <v>95515466577.58609</v>
      </c>
      <c r="I1797" s="322">
        <v>95515466577.58609</v>
      </c>
      <c r="J1797" s="322">
        <v>92479462181.865143</v>
      </c>
      <c r="K1797" s="364">
        <v>0</v>
      </c>
      <c r="L1797" s="322">
        <v>90143445833.781296</v>
      </c>
      <c r="M1797" s="364">
        <v>0</v>
      </c>
    </row>
    <row r="1798" spans="1:13" x14ac:dyDescent="0.35">
      <c r="A1798" s="301">
        <v>2015</v>
      </c>
      <c r="B1798" s="301" t="s">
        <v>88</v>
      </c>
      <c r="C1798" s="301" t="s">
        <v>37</v>
      </c>
      <c r="D1798" s="302" t="s">
        <v>20</v>
      </c>
      <c r="E1798" s="302" t="s">
        <v>226</v>
      </c>
      <c r="F1798" s="301" t="s">
        <v>78</v>
      </c>
      <c r="G1798" s="301" t="s">
        <v>288</v>
      </c>
      <c r="H1798" s="322">
        <v>26062606587.760681</v>
      </c>
      <c r="I1798" s="322">
        <v>26062606587.760681</v>
      </c>
      <c r="J1798" s="322">
        <v>25995320643.742775</v>
      </c>
      <c r="K1798" s="364">
        <v>0</v>
      </c>
      <c r="L1798" s="322">
        <v>20632597832.370827</v>
      </c>
      <c r="M1798" s="364">
        <v>0</v>
      </c>
    </row>
    <row r="1799" spans="1:13" x14ac:dyDescent="0.35">
      <c r="A1799" s="301">
        <v>2015</v>
      </c>
      <c r="B1799" s="301" t="s">
        <v>88</v>
      </c>
      <c r="C1799" s="301" t="s">
        <v>37</v>
      </c>
      <c r="D1799" s="302" t="s">
        <v>20</v>
      </c>
      <c r="E1799" s="302" t="s">
        <v>226</v>
      </c>
      <c r="F1799" s="301" t="s">
        <v>80</v>
      </c>
      <c r="G1799" s="301" t="s">
        <v>288</v>
      </c>
      <c r="H1799" s="322">
        <v>0</v>
      </c>
      <c r="I1799" s="322">
        <v>0</v>
      </c>
      <c r="J1799" s="322">
        <v>0</v>
      </c>
      <c r="K1799" s="364">
        <v>0</v>
      </c>
      <c r="L1799" s="322">
        <v>0</v>
      </c>
      <c r="M1799" s="364">
        <v>0</v>
      </c>
    </row>
    <row r="1800" spans="1:13" x14ac:dyDescent="0.35">
      <c r="A1800" s="301">
        <v>2015</v>
      </c>
      <c r="B1800" s="301" t="s">
        <v>88</v>
      </c>
      <c r="C1800" s="301" t="s">
        <v>38</v>
      </c>
      <c r="D1800" s="302" t="s">
        <v>248</v>
      </c>
      <c r="E1800" s="302" t="s">
        <v>226</v>
      </c>
      <c r="F1800" s="301" t="s">
        <v>76</v>
      </c>
      <c r="G1800" s="301" t="s">
        <v>288</v>
      </c>
      <c r="H1800" s="322">
        <v>19359765486.948959</v>
      </c>
      <c r="I1800" s="322">
        <v>19359765486.948959</v>
      </c>
      <c r="J1800" s="322">
        <v>18415390469.082207</v>
      </c>
      <c r="K1800" s="364">
        <v>0</v>
      </c>
      <c r="L1800" s="322">
        <v>17456840387.087559</v>
      </c>
      <c r="M1800" s="364">
        <v>0</v>
      </c>
    </row>
    <row r="1801" spans="1:13" x14ac:dyDescent="0.35">
      <c r="A1801" s="301">
        <v>2015</v>
      </c>
      <c r="B1801" s="301" t="s">
        <v>88</v>
      </c>
      <c r="C1801" s="301" t="s">
        <v>38</v>
      </c>
      <c r="D1801" s="302" t="s">
        <v>248</v>
      </c>
      <c r="E1801" s="302" t="s">
        <v>226</v>
      </c>
      <c r="F1801" s="301" t="s">
        <v>78</v>
      </c>
      <c r="G1801" s="301" t="s">
        <v>288</v>
      </c>
      <c r="H1801" s="322">
        <v>43770946766.391823</v>
      </c>
      <c r="I1801" s="322">
        <v>43770946766.391823</v>
      </c>
      <c r="J1801" s="322">
        <v>43342802206.554977</v>
      </c>
      <c r="K1801" s="364">
        <v>0</v>
      </c>
      <c r="L1801" s="322">
        <v>33848714263.691437</v>
      </c>
      <c r="M1801" s="364">
        <v>0</v>
      </c>
    </row>
    <row r="1802" spans="1:13" x14ac:dyDescent="0.35">
      <c r="A1802" s="301">
        <v>2015</v>
      </c>
      <c r="B1802" s="301" t="s">
        <v>88</v>
      </c>
      <c r="C1802" s="301" t="s">
        <v>39</v>
      </c>
      <c r="D1802" s="302" t="s">
        <v>17</v>
      </c>
      <c r="E1802" s="302" t="s">
        <v>226</v>
      </c>
      <c r="F1802" s="301" t="s">
        <v>76</v>
      </c>
      <c r="G1802" s="301" t="s">
        <v>288</v>
      </c>
      <c r="H1802" s="322">
        <v>35533807369.556931</v>
      </c>
      <c r="I1802" s="322">
        <v>35533807369.556931</v>
      </c>
      <c r="J1802" s="322">
        <v>32021446597.818539</v>
      </c>
      <c r="K1802" s="364">
        <v>0</v>
      </c>
      <c r="L1802" s="322">
        <v>30135786319.537903</v>
      </c>
      <c r="M1802" s="364">
        <v>0</v>
      </c>
    </row>
    <row r="1803" spans="1:13" x14ac:dyDescent="0.35">
      <c r="A1803" s="301">
        <v>2015</v>
      </c>
      <c r="B1803" s="301" t="s">
        <v>88</v>
      </c>
      <c r="C1803" s="301" t="s">
        <v>39</v>
      </c>
      <c r="D1803" s="302" t="s">
        <v>17</v>
      </c>
      <c r="E1803" s="302" t="s">
        <v>226</v>
      </c>
      <c r="F1803" s="301" t="s">
        <v>78</v>
      </c>
      <c r="G1803" s="301" t="s">
        <v>288</v>
      </c>
      <c r="H1803" s="322">
        <v>1846804545285.0447</v>
      </c>
      <c r="I1803" s="322">
        <v>1753231643139.3237</v>
      </c>
      <c r="J1803" s="322">
        <v>1729512294719.3213</v>
      </c>
      <c r="K1803" s="364">
        <v>0</v>
      </c>
      <c r="L1803" s="322">
        <v>1450284486882.395</v>
      </c>
      <c r="M1803" s="364">
        <v>0</v>
      </c>
    </row>
    <row r="1804" spans="1:13" x14ac:dyDescent="0.35">
      <c r="A1804" s="301">
        <v>2015</v>
      </c>
      <c r="B1804" s="301" t="s">
        <v>88</v>
      </c>
      <c r="C1804" s="301" t="s">
        <v>40</v>
      </c>
      <c r="D1804" s="302" t="s">
        <v>13</v>
      </c>
      <c r="E1804" s="302" t="s">
        <v>226</v>
      </c>
      <c r="F1804" s="301" t="s">
        <v>76</v>
      </c>
      <c r="G1804" s="301" t="s">
        <v>288</v>
      </c>
      <c r="H1804" s="322">
        <v>11407067942.191483</v>
      </c>
      <c r="I1804" s="322">
        <v>11407067942.191483</v>
      </c>
      <c r="J1804" s="322">
        <v>10880750048.470188</v>
      </c>
      <c r="K1804" s="364">
        <v>0</v>
      </c>
      <c r="L1804" s="322">
        <v>10620994071.396164</v>
      </c>
      <c r="M1804" s="364">
        <v>0</v>
      </c>
    </row>
    <row r="1805" spans="1:13" x14ac:dyDescent="0.35">
      <c r="A1805" s="301">
        <v>2015</v>
      </c>
      <c r="B1805" s="301" t="s">
        <v>88</v>
      </c>
      <c r="C1805" s="301" t="s">
        <v>40</v>
      </c>
      <c r="D1805" s="302" t="s">
        <v>13</v>
      </c>
      <c r="E1805" s="302" t="s">
        <v>226</v>
      </c>
      <c r="F1805" s="301" t="s">
        <v>78</v>
      </c>
      <c r="G1805" s="301" t="s">
        <v>288</v>
      </c>
      <c r="H1805" s="322">
        <v>8178643833.730835</v>
      </c>
      <c r="I1805" s="322">
        <v>8178643833.730835</v>
      </c>
      <c r="J1805" s="322">
        <v>6521732148.4489574</v>
      </c>
      <c r="K1805" s="364">
        <v>0</v>
      </c>
      <c r="L1805" s="322">
        <v>5037946038.3038969</v>
      </c>
      <c r="M1805" s="364">
        <v>0</v>
      </c>
    </row>
    <row r="1806" spans="1:13" x14ac:dyDescent="0.35">
      <c r="A1806" s="301">
        <v>2015</v>
      </c>
      <c r="B1806" s="301" t="s">
        <v>88</v>
      </c>
      <c r="C1806" s="301" t="s">
        <v>41</v>
      </c>
      <c r="D1806" s="302" t="s">
        <v>8</v>
      </c>
      <c r="E1806" s="302" t="s">
        <v>226</v>
      </c>
      <c r="F1806" s="301" t="s">
        <v>76</v>
      </c>
      <c r="G1806" s="301" t="s">
        <v>288</v>
      </c>
      <c r="H1806" s="322">
        <v>39078829073.89901</v>
      </c>
      <c r="I1806" s="322">
        <v>39078829073.89901</v>
      </c>
      <c r="J1806" s="322">
        <v>35282426485.133377</v>
      </c>
      <c r="K1806" s="364">
        <v>0</v>
      </c>
      <c r="L1806" s="322">
        <v>32314293187.794773</v>
      </c>
      <c r="M1806" s="364">
        <v>0</v>
      </c>
    </row>
    <row r="1807" spans="1:13" x14ac:dyDescent="0.35">
      <c r="A1807" s="301">
        <v>2015</v>
      </c>
      <c r="B1807" s="301" t="s">
        <v>88</v>
      </c>
      <c r="C1807" s="301" t="s">
        <v>41</v>
      </c>
      <c r="D1807" s="302" t="s">
        <v>8</v>
      </c>
      <c r="E1807" s="302" t="s">
        <v>226</v>
      </c>
      <c r="F1807" s="301" t="s">
        <v>78</v>
      </c>
      <c r="G1807" s="301" t="s">
        <v>288</v>
      </c>
      <c r="H1807" s="322">
        <v>134594676132.52742</v>
      </c>
      <c r="I1807" s="322">
        <v>129386942713.67445</v>
      </c>
      <c r="J1807" s="322">
        <v>102126995844.51025</v>
      </c>
      <c r="K1807" s="364">
        <v>0</v>
      </c>
      <c r="L1807" s="322">
        <v>78362228952.363861</v>
      </c>
      <c r="M1807" s="364">
        <v>0</v>
      </c>
    </row>
    <row r="1808" spans="1:13" x14ac:dyDescent="0.35">
      <c r="A1808" s="301">
        <v>2015</v>
      </c>
      <c r="B1808" s="301" t="s">
        <v>88</v>
      </c>
      <c r="C1808" s="301" t="s">
        <v>42</v>
      </c>
      <c r="D1808" s="302" t="s">
        <v>14</v>
      </c>
      <c r="E1808" s="302" t="s">
        <v>226</v>
      </c>
      <c r="F1808" s="301" t="s">
        <v>76</v>
      </c>
      <c r="G1808" s="301" t="s">
        <v>288</v>
      </c>
      <c r="H1808" s="322">
        <v>15936927455.896967</v>
      </c>
      <c r="I1808" s="322">
        <v>15936927455.896967</v>
      </c>
      <c r="J1808" s="322">
        <v>13423921851.304722</v>
      </c>
      <c r="K1808" s="364">
        <v>0</v>
      </c>
      <c r="L1808" s="322">
        <v>12778242271.418381</v>
      </c>
      <c r="M1808" s="364">
        <v>0</v>
      </c>
    </row>
    <row r="1809" spans="1:13" x14ac:dyDescent="0.35">
      <c r="A1809" s="301">
        <v>2015</v>
      </c>
      <c r="B1809" s="301" t="s">
        <v>88</v>
      </c>
      <c r="C1809" s="301" t="s">
        <v>42</v>
      </c>
      <c r="D1809" s="302" t="s">
        <v>14</v>
      </c>
      <c r="E1809" s="302" t="s">
        <v>226</v>
      </c>
      <c r="F1809" s="301" t="s">
        <v>78</v>
      </c>
      <c r="G1809" s="301" t="s">
        <v>288</v>
      </c>
      <c r="H1809" s="322">
        <v>44665756646.269165</v>
      </c>
      <c r="I1809" s="322">
        <v>44665756646.269165</v>
      </c>
      <c r="J1809" s="322">
        <v>44576912420.482964</v>
      </c>
      <c r="K1809" s="364">
        <v>0</v>
      </c>
      <c r="L1809" s="322">
        <v>27621446894.488838</v>
      </c>
      <c r="M1809" s="364">
        <v>0</v>
      </c>
    </row>
    <row r="1810" spans="1:13" x14ac:dyDescent="0.35">
      <c r="A1810" s="301">
        <v>2015</v>
      </c>
      <c r="B1810" s="301" t="s">
        <v>88</v>
      </c>
      <c r="C1810" s="301" t="s">
        <v>43</v>
      </c>
      <c r="D1810" s="302" t="s">
        <v>22</v>
      </c>
      <c r="E1810" s="302" t="s">
        <v>226</v>
      </c>
      <c r="F1810" s="301" t="s">
        <v>76</v>
      </c>
      <c r="G1810" s="301" t="s">
        <v>288</v>
      </c>
      <c r="H1810" s="322">
        <v>84676115417.781265</v>
      </c>
      <c r="I1810" s="322">
        <v>84676115417.781265</v>
      </c>
      <c r="J1810" s="322">
        <v>74107965986.364319</v>
      </c>
      <c r="K1810" s="364">
        <v>0</v>
      </c>
      <c r="L1810" s="322">
        <v>71240801029.852722</v>
      </c>
      <c r="M1810" s="364">
        <v>0</v>
      </c>
    </row>
    <row r="1811" spans="1:13" x14ac:dyDescent="0.35">
      <c r="A1811" s="301">
        <v>2015</v>
      </c>
      <c r="B1811" s="301" t="s">
        <v>88</v>
      </c>
      <c r="C1811" s="301" t="s">
        <v>43</v>
      </c>
      <c r="D1811" s="302" t="s">
        <v>22</v>
      </c>
      <c r="E1811" s="302" t="s">
        <v>226</v>
      </c>
      <c r="F1811" s="301" t="s">
        <v>78</v>
      </c>
      <c r="G1811" s="301" t="s">
        <v>288</v>
      </c>
      <c r="H1811" s="322">
        <v>51124739973.325249</v>
      </c>
      <c r="I1811" s="322">
        <v>51124739973.325249</v>
      </c>
      <c r="J1811" s="322">
        <v>50969500536.81842</v>
      </c>
      <c r="K1811" s="364">
        <v>0</v>
      </c>
      <c r="L1811" s="322">
        <v>25729284784.60091</v>
      </c>
      <c r="M1811" s="364">
        <v>0</v>
      </c>
    </row>
    <row r="1812" spans="1:13" x14ac:dyDescent="0.35">
      <c r="A1812" s="301">
        <v>2015</v>
      </c>
      <c r="B1812" s="301" t="s">
        <v>88</v>
      </c>
      <c r="C1812" s="301" t="s">
        <v>44</v>
      </c>
      <c r="D1812" s="302" t="s">
        <v>12</v>
      </c>
      <c r="E1812" s="302" t="s">
        <v>226</v>
      </c>
      <c r="F1812" s="301" t="s">
        <v>76</v>
      </c>
      <c r="G1812" s="301" t="s">
        <v>288</v>
      </c>
      <c r="H1812" s="322">
        <v>0</v>
      </c>
      <c r="I1812" s="322">
        <v>0</v>
      </c>
      <c r="J1812" s="322">
        <v>0</v>
      </c>
      <c r="K1812" s="364">
        <v>0</v>
      </c>
      <c r="L1812" s="322">
        <v>0</v>
      </c>
      <c r="M1812" s="364">
        <v>0</v>
      </c>
    </row>
    <row r="1813" spans="1:13" x14ac:dyDescent="0.35">
      <c r="A1813" s="301">
        <v>2015</v>
      </c>
      <c r="B1813" s="301" t="s">
        <v>88</v>
      </c>
      <c r="C1813" s="301" t="s">
        <v>44</v>
      </c>
      <c r="D1813" s="302" t="s">
        <v>12</v>
      </c>
      <c r="E1813" s="302" t="s">
        <v>226</v>
      </c>
      <c r="F1813" s="301" t="s">
        <v>78</v>
      </c>
      <c r="G1813" s="301" t="s">
        <v>288</v>
      </c>
      <c r="H1813" s="322">
        <v>0</v>
      </c>
      <c r="I1813" s="322">
        <v>0</v>
      </c>
      <c r="J1813" s="322">
        <v>0</v>
      </c>
      <c r="K1813" s="364">
        <v>0</v>
      </c>
      <c r="L1813" s="322">
        <v>0</v>
      </c>
      <c r="M1813" s="364">
        <v>0</v>
      </c>
    </row>
    <row r="1814" spans="1:13" x14ac:dyDescent="0.35">
      <c r="A1814" s="301">
        <v>2015</v>
      </c>
      <c r="B1814" s="301" t="s">
        <v>88</v>
      </c>
      <c r="C1814" s="301" t="s">
        <v>45</v>
      </c>
      <c r="D1814" s="302" t="s">
        <v>22</v>
      </c>
      <c r="E1814" s="302" t="s">
        <v>226</v>
      </c>
      <c r="F1814" s="301" t="s">
        <v>76</v>
      </c>
      <c r="G1814" s="301" t="s">
        <v>288</v>
      </c>
      <c r="H1814" s="322">
        <v>0</v>
      </c>
      <c r="I1814" s="322">
        <v>0</v>
      </c>
      <c r="J1814" s="322">
        <v>0</v>
      </c>
      <c r="K1814" s="364">
        <v>0</v>
      </c>
      <c r="L1814" s="322">
        <v>0</v>
      </c>
      <c r="M1814" s="364">
        <v>0</v>
      </c>
    </row>
    <row r="1815" spans="1:13" x14ac:dyDescent="0.35">
      <c r="A1815" s="301">
        <v>2015</v>
      </c>
      <c r="B1815" s="301" t="s">
        <v>88</v>
      </c>
      <c r="C1815" s="301" t="s">
        <v>45</v>
      </c>
      <c r="D1815" s="302" t="s">
        <v>22</v>
      </c>
      <c r="E1815" s="302" t="s">
        <v>226</v>
      </c>
      <c r="F1815" s="301" t="s">
        <v>78</v>
      </c>
      <c r="G1815" s="301" t="s">
        <v>288</v>
      </c>
      <c r="H1815" s="322">
        <v>0</v>
      </c>
      <c r="I1815" s="322">
        <v>0</v>
      </c>
      <c r="J1815" s="322">
        <v>0</v>
      </c>
      <c r="K1815" s="364">
        <v>0</v>
      </c>
      <c r="L1815" s="322">
        <v>0</v>
      </c>
      <c r="M1815" s="364">
        <v>0</v>
      </c>
    </row>
    <row r="1816" spans="1:13" x14ac:dyDescent="0.35">
      <c r="A1816" s="301">
        <v>2015</v>
      </c>
      <c r="B1816" s="301" t="s">
        <v>88</v>
      </c>
      <c r="C1816" s="301" t="s">
        <v>46</v>
      </c>
      <c r="D1816" s="302" t="s">
        <v>10</v>
      </c>
      <c r="E1816" s="302" t="s">
        <v>228</v>
      </c>
      <c r="F1816" s="301" t="s">
        <v>76</v>
      </c>
      <c r="G1816" s="301" t="s">
        <v>288</v>
      </c>
      <c r="H1816" s="322">
        <v>15174688042.049744</v>
      </c>
      <c r="I1816" s="322">
        <v>15174688042.049744</v>
      </c>
      <c r="J1816" s="322">
        <v>14659581699.972174</v>
      </c>
      <c r="K1816" s="364">
        <v>0</v>
      </c>
      <c r="L1816" s="322">
        <v>13939744768.276758</v>
      </c>
      <c r="M1816" s="364">
        <v>0</v>
      </c>
    </row>
    <row r="1817" spans="1:13" x14ac:dyDescent="0.35">
      <c r="A1817" s="301">
        <v>2015</v>
      </c>
      <c r="B1817" s="301" t="s">
        <v>88</v>
      </c>
      <c r="C1817" s="301" t="s">
        <v>46</v>
      </c>
      <c r="D1817" s="302" t="s">
        <v>10</v>
      </c>
      <c r="E1817" s="302" t="s">
        <v>228</v>
      </c>
      <c r="F1817" s="301" t="s">
        <v>78</v>
      </c>
      <c r="G1817" s="301" t="s">
        <v>288</v>
      </c>
      <c r="H1817" s="322">
        <v>69438299795.652466</v>
      </c>
      <c r="I1817" s="322">
        <v>73345024783.727432</v>
      </c>
      <c r="J1817" s="322">
        <v>61873273399.737518</v>
      </c>
      <c r="K1817" s="364">
        <v>0</v>
      </c>
      <c r="L1817" s="322">
        <v>44137142309.95826</v>
      </c>
      <c r="M1817" s="364">
        <v>0</v>
      </c>
    </row>
    <row r="1818" spans="1:13" x14ac:dyDescent="0.35">
      <c r="A1818" s="301">
        <v>2015</v>
      </c>
      <c r="B1818" s="301" t="s">
        <v>88</v>
      </c>
      <c r="C1818" s="301" t="s">
        <v>47</v>
      </c>
      <c r="D1818" s="302" t="s">
        <v>21</v>
      </c>
      <c r="E1818" s="302" t="s">
        <v>228</v>
      </c>
      <c r="F1818" s="301" t="s">
        <v>76</v>
      </c>
      <c r="G1818" s="301" t="s">
        <v>288</v>
      </c>
      <c r="H1818" s="322">
        <v>34655028650.739349</v>
      </c>
      <c r="I1818" s="322">
        <v>36425218398.694649</v>
      </c>
      <c r="J1818" s="322">
        <v>34019705311.305061</v>
      </c>
      <c r="K1818" s="364">
        <v>0</v>
      </c>
      <c r="L1818" s="322">
        <v>25869694938.511913</v>
      </c>
      <c r="M1818" s="364">
        <v>0</v>
      </c>
    </row>
    <row r="1819" spans="1:13" x14ac:dyDescent="0.35">
      <c r="A1819" s="301">
        <v>2015</v>
      </c>
      <c r="B1819" s="301" t="s">
        <v>88</v>
      </c>
      <c r="C1819" s="301" t="s">
        <v>47</v>
      </c>
      <c r="D1819" s="302" t="s">
        <v>21</v>
      </c>
      <c r="E1819" s="302" t="s">
        <v>228</v>
      </c>
      <c r="F1819" s="301" t="s">
        <v>78</v>
      </c>
      <c r="G1819" s="301" t="s">
        <v>288</v>
      </c>
      <c r="H1819" s="322">
        <v>3645827916082.0801</v>
      </c>
      <c r="I1819" s="322">
        <v>3569735104770.8706</v>
      </c>
      <c r="J1819" s="322">
        <v>2952526447288.3491</v>
      </c>
      <c r="K1819" s="364">
        <v>0</v>
      </c>
      <c r="L1819" s="322">
        <v>2583550779320.8042</v>
      </c>
      <c r="M1819" s="364">
        <v>0</v>
      </c>
    </row>
    <row r="1820" spans="1:13" x14ac:dyDescent="0.35">
      <c r="A1820" s="301">
        <v>2015</v>
      </c>
      <c r="B1820" s="301" t="s">
        <v>88</v>
      </c>
      <c r="C1820" s="301" t="s">
        <v>47</v>
      </c>
      <c r="D1820" s="302" t="s">
        <v>21</v>
      </c>
      <c r="E1820" s="302" t="s">
        <v>228</v>
      </c>
      <c r="F1820" s="301" t="s">
        <v>80</v>
      </c>
      <c r="G1820" s="301" t="s">
        <v>288</v>
      </c>
      <c r="H1820" s="322">
        <v>5110565307.3894377</v>
      </c>
      <c r="I1820" s="322">
        <v>5110565307.3894377</v>
      </c>
      <c r="J1820" s="322">
        <v>4820574281.9902267</v>
      </c>
      <c r="K1820" s="364">
        <v>0</v>
      </c>
      <c r="L1820" s="322">
        <v>4820574281.9902267</v>
      </c>
      <c r="M1820" s="364">
        <v>0</v>
      </c>
    </row>
    <row r="1821" spans="1:13" x14ac:dyDescent="0.35">
      <c r="A1821" s="301">
        <v>2015</v>
      </c>
      <c r="B1821" s="301" t="s">
        <v>88</v>
      </c>
      <c r="C1821" s="301" t="s">
        <v>48</v>
      </c>
      <c r="D1821" s="302" t="s">
        <v>8</v>
      </c>
      <c r="E1821" s="302" t="s">
        <v>228</v>
      </c>
      <c r="F1821" s="301" t="s">
        <v>76</v>
      </c>
      <c r="G1821" s="301" t="s">
        <v>288</v>
      </c>
      <c r="H1821" s="322">
        <v>17688947535.505554</v>
      </c>
      <c r="I1821" s="322">
        <v>17688947535.505554</v>
      </c>
      <c r="J1821" s="322">
        <v>14832352169.094759</v>
      </c>
      <c r="K1821" s="364">
        <v>0</v>
      </c>
      <c r="L1821" s="322">
        <v>14166806294.745275</v>
      </c>
      <c r="M1821" s="364">
        <v>0</v>
      </c>
    </row>
    <row r="1822" spans="1:13" x14ac:dyDescent="0.35">
      <c r="A1822" s="301">
        <v>2015</v>
      </c>
      <c r="B1822" s="301" t="s">
        <v>88</v>
      </c>
      <c r="C1822" s="301" t="s">
        <v>48</v>
      </c>
      <c r="D1822" s="302" t="s">
        <v>8</v>
      </c>
      <c r="E1822" s="302" t="s">
        <v>228</v>
      </c>
      <c r="F1822" s="301" t="s">
        <v>78</v>
      </c>
      <c r="G1822" s="301" t="s">
        <v>288</v>
      </c>
      <c r="H1822" s="322">
        <v>19986662358.600613</v>
      </c>
      <c r="I1822" s="322">
        <v>31528486834.239456</v>
      </c>
      <c r="J1822" s="322">
        <v>26055233145.425632</v>
      </c>
      <c r="K1822" s="364">
        <v>0</v>
      </c>
      <c r="L1822" s="322">
        <v>12795225319.610096</v>
      </c>
      <c r="M1822" s="364">
        <v>0</v>
      </c>
    </row>
    <row r="1823" spans="1:13" x14ac:dyDescent="0.35">
      <c r="A1823" s="301">
        <v>2015</v>
      </c>
      <c r="B1823" s="301" t="s">
        <v>88</v>
      </c>
      <c r="C1823" s="301" t="s">
        <v>49</v>
      </c>
      <c r="D1823" s="302" t="s">
        <v>18</v>
      </c>
      <c r="E1823" s="302" t="s">
        <v>228</v>
      </c>
      <c r="F1823" s="301" t="s">
        <v>76</v>
      </c>
      <c r="G1823" s="301" t="s">
        <v>288</v>
      </c>
      <c r="H1823" s="322">
        <v>91276489916.460098</v>
      </c>
      <c r="I1823" s="322">
        <v>91276489916.460098</v>
      </c>
      <c r="J1823" s="322">
        <v>84492710143.427795</v>
      </c>
      <c r="K1823" s="364">
        <v>0</v>
      </c>
      <c r="L1823" s="322">
        <v>79859597196.191071</v>
      </c>
      <c r="M1823" s="364">
        <v>0</v>
      </c>
    </row>
    <row r="1824" spans="1:13" x14ac:dyDescent="0.35">
      <c r="A1824" s="301">
        <v>2015</v>
      </c>
      <c r="B1824" s="301" t="s">
        <v>88</v>
      </c>
      <c r="C1824" s="301" t="s">
        <v>49</v>
      </c>
      <c r="D1824" s="302" t="s">
        <v>18</v>
      </c>
      <c r="E1824" s="302" t="s">
        <v>228</v>
      </c>
      <c r="F1824" s="301" t="s">
        <v>79</v>
      </c>
      <c r="G1824" s="301" t="s">
        <v>288</v>
      </c>
      <c r="H1824" s="322">
        <v>0</v>
      </c>
      <c r="I1824" s="322">
        <v>0</v>
      </c>
      <c r="J1824" s="322">
        <v>0</v>
      </c>
      <c r="K1824" s="364">
        <v>0</v>
      </c>
      <c r="L1824" s="322">
        <v>0</v>
      </c>
      <c r="M1824" s="364">
        <v>0</v>
      </c>
    </row>
    <row r="1825" spans="1:13" x14ac:dyDescent="0.35">
      <c r="A1825" s="301">
        <v>2015</v>
      </c>
      <c r="B1825" s="301" t="s">
        <v>88</v>
      </c>
      <c r="C1825" s="301" t="s">
        <v>49</v>
      </c>
      <c r="D1825" s="302" t="s">
        <v>18</v>
      </c>
      <c r="E1825" s="302" t="s">
        <v>228</v>
      </c>
      <c r="F1825" s="301" t="s">
        <v>78</v>
      </c>
      <c r="G1825" s="301" t="s">
        <v>288</v>
      </c>
      <c r="H1825" s="322">
        <v>1344757175456.438</v>
      </c>
      <c r="I1825" s="322">
        <v>1344757175456.438</v>
      </c>
      <c r="J1825" s="322">
        <v>1088559067769.7295</v>
      </c>
      <c r="K1825" s="364">
        <v>0</v>
      </c>
      <c r="L1825" s="322">
        <v>430081857198.29889</v>
      </c>
      <c r="M1825" s="364">
        <v>0</v>
      </c>
    </row>
    <row r="1826" spans="1:13" x14ac:dyDescent="0.35">
      <c r="A1826" s="301">
        <v>2015</v>
      </c>
      <c r="B1826" s="301" t="s">
        <v>88</v>
      </c>
      <c r="C1826" s="301" t="s">
        <v>49</v>
      </c>
      <c r="D1826" s="302" t="s">
        <v>18</v>
      </c>
      <c r="E1826" s="302" t="s">
        <v>228</v>
      </c>
      <c r="F1826" s="301" t="s">
        <v>80</v>
      </c>
      <c r="G1826" s="301" t="s">
        <v>288</v>
      </c>
      <c r="H1826" s="322">
        <v>0</v>
      </c>
      <c r="I1826" s="322">
        <v>0</v>
      </c>
      <c r="J1826" s="322">
        <v>0</v>
      </c>
      <c r="K1826" s="364">
        <v>0</v>
      </c>
      <c r="L1826" s="322">
        <v>0</v>
      </c>
      <c r="M1826" s="364">
        <v>0</v>
      </c>
    </row>
    <row r="1827" spans="1:13" x14ac:dyDescent="0.35">
      <c r="A1827" s="301">
        <v>2015</v>
      </c>
      <c r="B1827" s="301" t="s">
        <v>88</v>
      </c>
      <c r="C1827" s="301" t="s">
        <v>50</v>
      </c>
      <c r="D1827" s="302" t="s">
        <v>16</v>
      </c>
      <c r="E1827" s="302" t="s">
        <v>228</v>
      </c>
      <c r="F1827" s="301" t="s">
        <v>76</v>
      </c>
      <c r="G1827" s="301" t="s">
        <v>288</v>
      </c>
      <c r="H1827" s="322">
        <v>711558822643.48779</v>
      </c>
      <c r="I1827" s="322">
        <v>711558822643.48779</v>
      </c>
      <c r="J1827" s="322">
        <v>633765548837.38879</v>
      </c>
      <c r="K1827" s="364">
        <v>0</v>
      </c>
      <c r="L1827" s="322">
        <v>631610724050.21692</v>
      </c>
      <c r="M1827" s="364">
        <v>0</v>
      </c>
    </row>
    <row r="1828" spans="1:13" x14ac:dyDescent="0.35">
      <c r="A1828" s="301">
        <v>2015</v>
      </c>
      <c r="B1828" s="301" t="s">
        <v>88</v>
      </c>
      <c r="C1828" s="301" t="s">
        <v>50</v>
      </c>
      <c r="D1828" s="302" t="s">
        <v>16</v>
      </c>
      <c r="E1828" s="302" t="s">
        <v>228</v>
      </c>
      <c r="F1828" s="301" t="s">
        <v>79</v>
      </c>
      <c r="G1828" s="301" t="s">
        <v>288</v>
      </c>
      <c r="H1828" s="322">
        <v>369800153018.30511</v>
      </c>
      <c r="I1828" s="322">
        <v>369800153018.30511</v>
      </c>
      <c r="J1828" s="322">
        <v>241626788047.65198</v>
      </c>
      <c r="K1828" s="364">
        <v>0</v>
      </c>
      <c r="L1828" s="322">
        <v>241626788047.65198</v>
      </c>
      <c r="M1828" s="364">
        <v>0</v>
      </c>
    </row>
    <row r="1829" spans="1:13" x14ac:dyDescent="0.35">
      <c r="A1829" s="301">
        <v>2015</v>
      </c>
      <c r="B1829" s="301" t="s">
        <v>88</v>
      </c>
      <c r="C1829" s="301" t="s">
        <v>50</v>
      </c>
      <c r="D1829" s="302" t="s">
        <v>16</v>
      </c>
      <c r="E1829" s="302" t="s">
        <v>228</v>
      </c>
      <c r="F1829" s="301" t="s">
        <v>78</v>
      </c>
      <c r="G1829" s="301" t="s">
        <v>288</v>
      </c>
      <c r="H1829" s="322">
        <v>5412091437.6973085</v>
      </c>
      <c r="I1829" s="322">
        <v>5412091437.6973085</v>
      </c>
      <c r="J1829" s="322">
        <v>4726264130.095994</v>
      </c>
      <c r="K1829" s="364">
        <v>0</v>
      </c>
      <c r="L1829" s="322">
        <v>3102620633.6542201</v>
      </c>
      <c r="M1829" s="364">
        <v>0</v>
      </c>
    </row>
    <row r="1830" spans="1:13" x14ac:dyDescent="0.35">
      <c r="A1830" s="301">
        <v>2015</v>
      </c>
      <c r="B1830" s="301" t="s">
        <v>88</v>
      </c>
      <c r="C1830" s="301" t="s">
        <v>51</v>
      </c>
      <c r="D1830" s="302" t="s">
        <v>15</v>
      </c>
      <c r="E1830" s="302" t="s">
        <v>228</v>
      </c>
      <c r="F1830" s="301" t="s">
        <v>76</v>
      </c>
      <c r="G1830" s="301" t="s">
        <v>288</v>
      </c>
      <c r="H1830" s="322">
        <v>15975060488.932743</v>
      </c>
      <c r="I1830" s="322">
        <v>16174133605.716389</v>
      </c>
      <c r="J1830" s="322">
        <v>15651081299.249647</v>
      </c>
      <c r="K1830" s="364">
        <v>0</v>
      </c>
      <c r="L1830" s="322">
        <v>15013726050.067572</v>
      </c>
      <c r="M1830" s="364">
        <v>0</v>
      </c>
    </row>
    <row r="1831" spans="1:13" x14ac:dyDescent="0.35">
      <c r="A1831" s="301">
        <v>2015</v>
      </c>
      <c r="B1831" s="301" t="s">
        <v>88</v>
      </c>
      <c r="C1831" s="301" t="s">
        <v>51</v>
      </c>
      <c r="D1831" s="302" t="s">
        <v>15</v>
      </c>
      <c r="E1831" s="302" t="s">
        <v>228</v>
      </c>
      <c r="F1831" s="301" t="s">
        <v>78</v>
      </c>
      <c r="G1831" s="301" t="s">
        <v>288</v>
      </c>
      <c r="H1831" s="322">
        <v>177038287605.57956</v>
      </c>
      <c r="I1831" s="322">
        <v>200377483071.72812</v>
      </c>
      <c r="J1831" s="322">
        <v>183329777158.05411</v>
      </c>
      <c r="K1831" s="364">
        <v>0</v>
      </c>
      <c r="L1831" s="322">
        <v>117246460051.06303</v>
      </c>
      <c r="M1831" s="364">
        <v>0</v>
      </c>
    </row>
    <row r="1832" spans="1:13" x14ac:dyDescent="0.35">
      <c r="A1832" s="301">
        <v>2015</v>
      </c>
      <c r="B1832" s="301" t="s">
        <v>88</v>
      </c>
      <c r="C1832" s="301" t="s">
        <v>52</v>
      </c>
      <c r="D1832" s="302" t="s">
        <v>9</v>
      </c>
      <c r="E1832" s="302" t="s">
        <v>228</v>
      </c>
      <c r="F1832" s="301" t="s">
        <v>76</v>
      </c>
      <c r="G1832" s="301" t="s">
        <v>288</v>
      </c>
      <c r="H1832" s="322">
        <v>48292749933.741463</v>
      </c>
      <c r="I1832" s="322">
        <v>48292749933.741463</v>
      </c>
      <c r="J1832" s="322">
        <v>44444617852.467232</v>
      </c>
      <c r="K1832" s="364">
        <v>0</v>
      </c>
      <c r="L1832" s="322">
        <v>42867921679.132011</v>
      </c>
      <c r="M1832" s="364">
        <v>0</v>
      </c>
    </row>
    <row r="1833" spans="1:13" x14ac:dyDescent="0.35">
      <c r="A1833" s="301">
        <v>2015</v>
      </c>
      <c r="B1833" s="301" t="s">
        <v>88</v>
      </c>
      <c r="C1833" s="301" t="s">
        <v>52</v>
      </c>
      <c r="D1833" s="302" t="s">
        <v>9</v>
      </c>
      <c r="E1833" s="302" t="s">
        <v>228</v>
      </c>
      <c r="F1833" s="301" t="s">
        <v>79</v>
      </c>
      <c r="G1833" s="301" t="s">
        <v>288</v>
      </c>
      <c r="H1833" s="322">
        <v>0</v>
      </c>
      <c r="I1833" s="322">
        <v>0</v>
      </c>
      <c r="J1833" s="322">
        <v>0</v>
      </c>
      <c r="K1833" s="364">
        <v>0</v>
      </c>
      <c r="L1833" s="322">
        <v>0</v>
      </c>
      <c r="M1833" s="364">
        <v>0</v>
      </c>
    </row>
    <row r="1834" spans="1:13" x14ac:dyDescent="0.35">
      <c r="A1834" s="301">
        <v>2015</v>
      </c>
      <c r="B1834" s="301" t="s">
        <v>88</v>
      </c>
      <c r="C1834" s="301" t="s">
        <v>52</v>
      </c>
      <c r="D1834" s="302" t="s">
        <v>9</v>
      </c>
      <c r="E1834" s="302" t="s">
        <v>228</v>
      </c>
      <c r="F1834" s="301" t="s">
        <v>78</v>
      </c>
      <c r="G1834" s="301" t="s">
        <v>288</v>
      </c>
      <c r="H1834" s="322">
        <v>369257221858.1037</v>
      </c>
      <c r="I1834" s="322">
        <v>369257221858.1037</v>
      </c>
      <c r="J1834" s="322">
        <v>321990817556.96704</v>
      </c>
      <c r="K1834" s="364">
        <v>0</v>
      </c>
      <c r="L1834" s="322">
        <v>193414970540.46686</v>
      </c>
      <c r="M1834" s="364">
        <v>0</v>
      </c>
    </row>
    <row r="1835" spans="1:13" x14ac:dyDescent="0.35">
      <c r="A1835" s="301">
        <v>2015</v>
      </c>
      <c r="B1835" s="301" t="s">
        <v>88</v>
      </c>
      <c r="C1835" s="301" t="s">
        <v>53</v>
      </c>
      <c r="D1835" s="302" t="s">
        <v>9</v>
      </c>
      <c r="E1835" s="302" t="s">
        <v>228</v>
      </c>
      <c r="F1835" s="301" t="s">
        <v>76</v>
      </c>
      <c r="G1835" s="301" t="s">
        <v>288</v>
      </c>
      <c r="H1835" s="322">
        <v>9343355754.425621</v>
      </c>
      <c r="I1835" s="322">
        <v>9343355754.425621</v>
      </c>
      <c r="J1835" s="322">
        <v>7232260923.98209</v>
      </c>
      <c r="K1835" s="364">
        <v>0</v>
      </c>
      <c r="L1835" s="322">
        <v>6414885277.0007429</v>
      </c>
      <c r="M1835" s="364">
        <v>0</v>
      </c>
    </row>
    <row r="1836" spans="1:13" x14ac:dyDescent="0.35">
      <c r="A1836" s="301">
        <v>2015</v>
      </c>
      <c r="B1836" s="301" t="s">
        <v>88</v>
      </c>
      <c r="C1836" s="301" t="s">
        <v>53</v>
      </c>
      <c r="D1836" s="302" t="s">
        <v>9</v>
      </c>
      <c r="E1836" s="302" t="s">
        <v>228</v>
      </c>
      <c r="F1836" s="301" t="s">
        <v>78</v>
      </c>
      <c r="G1836" s="301" t="s">
        <v>288</v>
      </c>
      <c r="H1836" s="322">
        <v>44850901439.182281</v>
      </c>
      <c r="I1836" s="322">
        <v>48128970145.021446</v>
      </c>
      <c r="J1836" s="322">
        <v>45742451512.059479</v>
      </c>
      <c r="K1836" s="364">
        <v>0</v>
      </c>
      <c r="L1836" s="322">
        <v>21736786752.564594</v>
      </c>
      <c r="M1836" s="364">
        <v>0</v>
      </c>
    </row>
    <row r="1837" spans="1:13" x14ac:dyDescent="0.35">
      <c r="A1837" s="301">
        <v>2015</v>
      </c>
      <c r="B1837" s="301" t="s">
        <v>88</v>
      </c>
      <c r="C1837" s="301" t="s">
        <v>54</v>
      </c>
      <c r="D1837" s="302" t="s">
        <v>17</v>
      </c>
      <c r="E1837" s="302" t="s">
        <v>228</v>
      </c>
      <c r="F1837" s="301" t="s">
        <v>76</v>
      </c>
      <c r="G1837" s="301" t="s">
        <v>288</v>
      </c>
      <c r="H1837" s="322">
        <v>19452512836.741943</v>
      </c>
      <c r="I1837" s="322">
        <v>19452512836.741943</v>
      </c>
      <c r="J1837" s="322">
        <v>18234402507.992325</v>
      </c>
      <c r="K1837" s="364">
        <v>0</v>
      </c>
      <c r="L1837" s="322">
        <v>18071839966.452633</v>
      </c>
      <c r="M1837" s="364">
        <v>0</v>
      </c>
    </row>
    <row r="1838" spans="1:13" x14ac:dyDescent="0.35">
      <c r="A1838" s="301">
        <v>2015</v>
      </c>
      <c r="B1838" s="301" t="s">
        <v>88</v>
      </c>
      <c r="C1838" s="301" t="s">
        <v>54</v>
      </c>
      <c r="D1838" s="302" t="s">
        <v>17</v>
      </c>
      <c r="E1838" s="302" t="s">
        <v>228</v>
      </c>
      <c r="F1838" s="301" t="s">
        <v>78</v>
      </c>
      <c r="G1838" s="301" t="s">
        <v>288</v>
      </c>
      <c r="H1838" s="322">
        <v>224862818248.07632</v>
      </c>
      <c r="I1838" s="322">
        <v>213769417858.02521</v>
      </c>
      <c r="J1838" s="322">
        <v>157692014844.36353</v>
      </c>
      <c r="K1838" s="364">
        <v>0</v>
      </c>
      <c r="L1838" s="322">
        <v>139371017052.49448</v>
      </c>
      <c r="M1838" s="364">
        <v>0</v>
      </c>
    </row>
    <row r="1839" spans="1:13" x14ac:dyDescent="0.35">
      <c r="A1839" s="301">
        <v>2015</v>
      </c>
      <c r="B1839" s="301" t="s">
        <v>88</v>
      </c>
      <c r="C1839" s="301" t="s">
        <v>55</v>
      </c>
      <c r="D1839" s="302" t="s">
        <v>9</v>
      </c>
      <c r="E1839" s="302" t="s">
        <v>228</v>
      </c>
      <c r="F1839" s="301" t="s">
        <v>76</v>
      </c>
      <c r="G1839" s="301" t="s">
        <v>288</v>
      </c>
      <c r="H1839" s="322">
        <v>6389637259.9416695</v>
      </c>
      <c r="I1839" s="322">
        <v>6389637259.9416695</v>
      </c>
      <c r="J1839" s="322">
        <v>5623755772.8485203</v>
      </c>
      <c r="K1839" s="364">
        <v>0</v>
      </c>
      <c r="L1839" s="322">
        <v>5388398288.690608</v>
      </c>
      <c r="M1839" s="364">
        <v>0</v>
      </c>
    </row>
    <row r="1840" spans="1:13" x14ac:dyDescent="0.35">
      <c r="A1840" s="301">
        <v>2015</v>
      </c>
      <c r="B1840" s="301" t="s">
        <v>88</v>
      </c>
      <c r="C1840" s="301" t="s">
        <v>55</v>
      </c>
      <c r="D1840" s="302" t="s">
        <v>9</v>
      </c>
      <c r="E1840" s="302" t="s">
        <v>228</v>
      </c>
      <c r="F1840" s="301" t="s">
        <v>78</v>
      </c>
      <c r="G1840" s="301" t="s">
        <v>288</v>
      </c>
      <c r="H1840" s="322">
        <v>6019753633.7989779</v>
      </c>
      <c r="I1840" s="322">
        <v>6019753633.7989779</v>
      </c>
      <c r="J1840" s="322">
        <v>5941961677.383009</v>
      </c>
      <c r="K1840" s="364">
        <v>0</v>
      </c>
      <c r="L1840" s="322">
        <v>5105167490.7851315</v>
      </c>
      <c r="M1840" s="364">
        <v>0</v>
      </c>
    </row>
    <row r="1841" spans="1:13" x14ac:dyDescent="0.35">
      <c r="A1841" s="301">
        <v>2015</v>
      </c>
      <c r="B1841" s="301" t="s">
        <v>88</v>
      </c>
      <c r="C1841" s="301" t="s">
        <v>56</v>
      </c>
      <c r="D1841" s="302" t="s">
        <v>9</v>
      </c>
      <c r="E1841" s="302" t="s">
        <v>228</v>
      </c>
      <c r="F1841" s="301" t="s">
        <v>76</v>
      </c>
      <c r="G1841" s="301" t="s">
        <v>288</v>
      </c>
      <c r="H1841" s="322">
        <v>37633471618.669571</v>
      </c>
      <c r="I1841" s="322">
        <v>37633471618.669571</v>
      </c>
      <c r="J1841" s="322">
        <v>35359133070.117432</v>
      </c>
      <c r="K1841" s="364">
        <v>0</v>
      </c>
      <c r="L1841" s="322">
        <v>34953175864.796494</v>
      </c>
      <c r="M1841" s="364">
        <v>0</v>
      </c>
    </row>
    <row r="1842" spans="1:13" x14ac:dyDescent="0.35">
      <c r="A1842" s="301">
        <v>2015</v>
      </c>
      <c r="B1842" s="301" t="s">
        <v>88</v>
      </c>
      <c r="C1842" s="301" t="s">
        <v>56</v>
      </c>
      <c r="D1842" s="302" t="s">
        <v>9</v>
      </c>
      <c r="E1842" s="302" t="s">
        <v>228</v>
      </c>
      <c r="F1842" s="301" t="s">
        <v>78</v>
      </c>
      <c r="G1842" s="301" t="s">
        <v>288</v>
      </c>
      <c r="H1842" s="322">
        <v>44381245152.572403</v>
      </c>
      <c r="I1842" s="322">
        <v>45120036459.094208</v>
      </c>
      <c r="J1842" s="322">
        <v>42902259425.660713</v>
      </c>
      <c r="K1842" s="364">
        <v>0</v>
      </c>
      <c r="L1842" s="322">
        <v>37964337815.86657</v>
      </c>
      <c r="M1842" s="364">
        <v>0</v>
      </c>
    </row>
    <row r="1843" spans="1:13" x14ac:dyDescent="0.35">
      <c r="A1843" s="301">
        <v>2015</v>
      </c>
      <c r="B1843" s="301" t="s">
        <v>88</v>
      </c>
      <c r="C1843" s="301" t="s">
        <v>57</v>
      </c>
      <c r="D1843" s="302" t="s">
        <v>22</v>
      </c>
      <c r="E1843" s="302" t="s">
        <v>228</v>
      </c>
      <c r="F1843" s="301" t="s">
        <v>76</v>
      </c>
      <c r="G1843" s="301" t="s">
        <v>288</v>
      </c>
      <c r="H1843" s="322">
        <v>20683970304.56995</v>
      </c>
      <c r="I1843" s="322">
        <v>20683970304.56995</v>
      </c>
      <c r="J1843" s="322">
        <v>14986531609.197754</v>
      </c>
      <c r="K1843" s="364">
        <v>0</v>
      </c>
      <c r="L1843" s="322">
        <v>13374253616.541451</v>
      </c>
      <c r="M1843" s="364">
        <v>0</v>
      </c>
    </row>
    <row r="1844" spans="1:13" x14ac:dyDescent="0.35">
      <c r="A1844" s="301">
        <v>2015</v>
      </c>
      <c r="B1844" s="301" t="s">
        <v>88</v>
      </c>
      <c r="C1844" s="301" t="s">
        <v>57</v>
      </c>
      <c r="D1844" s="302" t="s">
        <v>22</v>
      </c>
      <c r="E1844" s="302" t="s">
        <v>228</v>
      </c>
      <c r="F1844" s="301" t="s">
        <v>79</v>
      </c>
      <c r="G1844" s="301" t="s">
        <v>288</v>
      </c>
      <c r="H1844" s="322">
        <v>0</v>
      </c>
      <c r="I1844" s="322">
        <v>0</v>
      </c>
      <c r="J1844" s="322">
        <v>0</v>
      </c>
      <c r="K1844" s="364">
        <v>0</v>
      </c>
      <c r="L1844" s="322">
        <v>0</v>
      </c>
      <c r="M1844" s="364">
        <v>0</v>
      </c>
    </row>
    <row r="1845" spans="1:13" x14ac:dyDescent="0.35">
      <c r="A1845" s="301">
        <v>2015</v>
      </c>
      <c r="B1845" s="301" t="s">
        <v>88</v>
      </c>
      <c r="C1845" s="301" t="s">
        <v>57</v>
      </c>
      <c r="D1845" s="302" t="s">
        <v>22</v>
      </c>
      <c r="E1845" s="302" t="s">
        <v>228</v>
      </c>
      <c r="F1845" s="301" t="s">
        <v>78</v>
      </c>
      <c r="G1845" s="301" t="s">
        <v>288</v>
      </c>
      <c r="H1845" s="322">
        <v>284088548252.40204</v>
      </c>
      <c r="I1845" s="322">
        <v>284088548252.40204</v>
      </c>
      <c r="J1845" s="322">
        <v>249907056983.44614</v>
      </c>
      <c r="K1845" s="364">
        <v>0</v>
      </c>
      <c r="L1845" s="322">
        <v>165892917048.37769</v>
      </c>
      <c r="M1845" s="364">
        <v>0</v>
      </c>
    </row>
    <row r="1846" spans="1:13" x14ac:dyDescent="0.35">
      <c r="A1846" s="301">
        <v>2015</v>
      </c>
      <c r="B1846" s="301" t="s">
        <v>88</v>
      </c>
      <c r="C1846" s="301" t="s">
        <v>58</v>
      </c>
      <c r="D1846" s="302" t="s">
        <v>8</v>
      </c>
      <c r="E1846" s="302" t="s">
        <v>228</v>
      </c>
      <c r="F1846" s="301" t="s">
        <v>76</v>
      </c>
      <c r="G1846" s="301" t="s">
        <v>288</v>
      </c>
      <c r="H1846" s="322">
        <v>10271218226.27816</v>
      </c>
      <c r="I1846" s="322">
        <v>10271218226.27816</v>
      </c>
      <c r="J1846" s="322">
        <v>9494789600.8628578</v>
      </c>
      <c r="K1846" s="364">
        <v>0</v>
      </c>
      <c r="L1846" s="322">
        <v>8985977490.4238663</v>
      </c>
      <c r="M1846" s="364">
        <v>0</v>
      </c>
    </row>
    <row r="1847" spans="1:13" x14ac:dyDescent="0.35">
      <c r="A1847" s="301">
        <v>2015</v>
      </c>
      <c r="B1847" s="301" t="s">
        <v>88</v>
      </c>
      <c r="C1847" s="301" t="s">
        <v>58</v>
      </c>
      <c r="D1847" s="302" t="s">
        <v>8</v>
      </c>
      <c r="E1847" s="302" t="s">
        <v>228</v>
      </c>
      <c r="F1847" s="301" t="s">
        <v>78</v>
      </c>
      <c r="G1847" s="301" t="s">
        <v>288</v>
      </c>
      <c r="H1847" s="322">
        <v>58539240289.421188</v>
      </c>
      <c r="I1847" s="322">
        <v>86246270359.338394</v>
      </c>
      <c r="J1847" s="322">
        <v>78053358887.384628</v>
      </c>
      <c r="K1847" s="364">
        <v>0</v>
      </c>
      <c r="L1847" s="322">
        <v>39779941043.850792</v>
      </c>
      <c r="M1847" s="364">
        <v>0</v>
      </c>
    </row>
    <row r="1848" spans="1:13" x14ac:dyDescent="0.35">
      <c r="A1848" s="301">
        <v>2015</v>
      </c>
      <c r="B1848" s="301" t="s">
        <v>88</v>
      </c>
      <c r="C1848" s="301" t="s">
        <v>59</v>
      </c>
      <c r="D1848" s="302" t="s">
        <v>11</v>
      </c>
      <c r="E1848" s="302" t="s">
        <v>228</v>
      </c>
      <c r="F1848" s="301" t="s">
        <v>76</v>
      </c>
      <c r="G1848" s="301" t="s">
        <v>288</v>
      </c>
      <c r="H1848" s="322">
        <v>8200939343.3801699</v>
      </c>
      <c r="I1848" s="322">
        <v>8200939343.3801699</v>
      </c>
      <c r="J1848" s="322">
        <v>7622628953.0269279</v>
      </c>
      <c r="K1848" s="364">
        <v>0</v>
      </c>
      <c r="L1848" s="322">
        <v>7386802170.9819593</v>
      </c>
      <c r="M1848" s="364">
        <v>0</v>
      </c>
    </row>
    <row r="1849" spans="1:13" x14ac:dyDescent="0.35">
      <c r="A1849" s="301">
        <v>2015</v>
      </c>
      <c r="B1849" s="301" t="s">
        <v>88</v>
      </c>
      <c r="C1849" s="301" t="s">
        <v>59</v>
      </c>
      <c r="D1849" s="302" t="s">
        <v>11</v>
      </c>
      <c r="E1849" s="302" t="s">
        <v>228</v>
      </c>
      <c r="F1849" s="301" t="s">
        <v>78</v>
      </c>
      <c r="G1849" s="301" t="s">
        <v>288</v>
      </c>
      <c r="H1849" s="322">
        <v>9433286865.0750256</v>
      </c>
      <c r="I1849" s="322">
        <v>14971101513.064592</v>
      </c>
      <c r="J1849" s="322">
        <v>13086074711.93935</v>
      </c>
      <c r="K1849" s="364">
        <v>0</v>
      </c>
      <c r="L1849" s="322">
        <v>11049311035.006731</v>
      </c>
      <c r="M1849" s="364">
        <v>0</v>
      </c>
    </row>
    <row r="1850" spans="1:13" x14ac:dyDescent="0.35">
      <c r="A1850" s="301">
        <v>2015</v>
      </c>
      <c r="B1850" s="301" t="s">
        <v>88</v>
      </c>
      <c r="C1850" s="301" t="s">
        <v>60</v>
      </c>
      <c r="D1850" s="302" t="s">
        <v>14</v>
      </c>
      <c r="E1850" s="302" t="s">
        <v>228</v>
      </c>
      <c r="F1850" s="301" t="s">
        <v>76</v>
      </c>
      <c r="G1850" s="301" t="s">
        <v>288</v>
      </c>
      <c r="H1850" s="322">
        <v>18787105848.16436</v>
      </c>
      <c r="I1850" s="322">
        <v>18787105848.16436</v>
      </c>
      <c r="J1850" s="322">
        <v>17796996400.920883</v>
      </c>
      <c r="K1850" s="364">
        <v>0</v>
      </c>
      <c r="L1850" s="322">
        <v>16839203858.380062</v>
      </c>
      <c r="M1850" s="364">
        <v>0</v>
      </c>
    </row>
    <row r="1851" spans="1:13" x14ac:dyDescent="0.35">
      <c r="A1851" s="301">
        <v>2015</v>
      </c>
      <c r="B1851" s="301" t="s">
        <v>88</v>
      </c>
      <c r="C1851" s="301" t="s">
        <v>60</v>
      </c>
      <c r="D1851" s="302" t="s">
        <v>14</v>
      </c>
      <c r="E1851" s="302" t="s">
        <v>228</v>
      </c>
      <c r="F1851" s="301" t="s">
        <v>78</v>
      </c>
      <c r="G1851" s="301" t="s">
        <v>288</v>
      </c>
      <c r="H1851" s="322">
        <v>14779986520.776285</v>
      </c>
      <c r="I1851" s="322">
        <v>14779986520.776285</v>
      </c>
      <c r="J1851" s="322">
        <v>14768918242.326485</v>
      </c>
      <c r="K1851" s="364">
        <v>0</v>
      </c>
      <c r="L1851" s="322">
        <v>13774492244.452225</v>
      </c>
      <c r="M1851" s="364">
        <v>0</v>
      </c>
    </row>
    <row r="1852" spans="1:13" x14ac:dyDescent="0.35">
      <c r="A1852" s="301">
        <v>2015</v>
      </c>
      <c r="B1852" s="301" t="s">
        <v>88</v>
      </c>
      <c r="C1852" s="301" t="s">
        <v>61</v>
      </c>
      <c r="D1852" s="302" t="s">
        <v>10</v>
      </c>
      <c r="E1852" s="302" t="s">
        <v>228</v>
      </c>
      <c r="F1852" s="301" t="s">
        <v>76</v>
      </c>
      <c r="G1852" s="301" t="s">
        <v>288</v>
      </c>
      <c r="H1852" s="322">
        <v>7479360443.7783985</v>
      </c>
      <c r="I1852" s="322">
        <v>7479360443.7783985</v>
      </c>
      <c r="J1852" s="322">
        <v>7343800213.7707644</v>
      </c>
      <c r="K1852" s="364">
        <v>0</v>
      </c>
      <c r="L1852" s="322">
        <v>6896235373.276907</v>
      </c>
      <c r="M1852" s="364">
        <v>0</v>
      </c>
    </row>
    <row r="1853" spans="1:13" x14ac:dyDescent="0.35">
      <c r="A1853" s="301">
        <v>2015</v>
      </c>
      <c r="B1853" s="301" t="s">
        <v>88</v>
      </c>
      <c r="C1853" s="301" t="s">
        <v>61</v>
      </c>
      <c r="D1853" s="302" t="s">
        <v>10</v>
      </c>
      <c r="E1853" s="302" t="s">
        <v>228</v>
      </c>
      <c r="F1853" s="301" t="s">
        <v>78</v>
      </c>
      <c r="G1853" s="301" t="s">
        <v>288</v>
      </c>
      <c r="H1853" s="322">
        <v>15626899952.299829</v>
      </c>
      <c r="I1853" s="322">
        <v>15626899952.299829</v>
      </c>
      <c r="J1853" s="322">
        <v>15393663351.003445</v>
      </c>
      <c r="K1853" s="364">
        <v>0</v>
      </c>
      <c r="L1853" s="322">
        <v>12821166274.178881</v>
      </c>
      <c r="M1853" s="364">
        <v>0</v>
      </c>
    </row>
    <row r="1854" spans="1:13" x14ac:dyDescent="0.35">
      <c r="A1854" s="301">
        <v>2015</v>
      </c>
      <c r="B1854" s="301" t="s">
        <v>88</v>
      </c>
      <c r="C1854" s="301" t="s">
        <v>61</v>
      </c>
      <c r="D1854" s="302" t="s">
        <v>10</v>
      </c>
      <c r="E1854" s="302" t="s">
        <v>228</v>
      </c>
      <c r="F1854" s="301" t="s">
        <v>80</v>
      </c>
      <c r="G1854" s="301" t="s">
        <v>288</v>
      </c>
      <c r="H1854" s="322">
        <v>0</v>
      </c>
      <c r="I1854" s="322">
        <v>0</v>
      </c>
      <c r="J1854" s="322">
        <v>0</v>
      </c>
      <c r="K1854" s="364">
        <v>0</v>
      </c>
      <c r="L1854" s="322">
        <v>0</v>
      </c>
      <c r="M1854" s="364">
        <v>0</v>
      </c>
    </row>
    <row r="1855" spans="1:13" x14ac:dyDescent="0.35">
      <c r="A1855" s="301">
        <v>2015</v>
      </c>
      <c r="B1855" s="301" t="s">
        <v>88</v>
      </c>
      <c r="C1855" s="301" t="s">
        <v>62</v>
      </c>
      <c r="D1855" s="302" t="s">
        <v>9</v>
      </c>
      <c r="E1855" s="302" t="s">
        <v>228</v>
      </c>
      <c r="F1855" s="301" t="s">
        <v>76</v>
      </c>
      <c r="G1855" s="301" t="s">
        <v>288</v>
      </c>
      <c r="H1855" s="322">
        <v>15502914089.786985</v>
      </c>
      <c r="I1855" s="322">
        <v>15937000146.460386</v>
      </c>
      <c r="J1855" s="322">
        <v>15506199890.09691</v>
      </c>
      <c r="K1855" s="364">
        <v>0</v>
      </c>
      <c r="L1855" s="322">
        <v>13515921657.764116</v>
      </c>
      <c r="M1855" s="364">
        <v>0</v>
      </c>
    </row>
    <row r="1856" spans="1:13" x14ac:dyDescent="0.35">
      <c r="A1856" s="301">
        <v>2015</v>
      </c>
      <c r="B1856" s="301" t="s">
        <v>88</v>
      </c>
      <c r="C1856" s="301" t="s">
        <v>62</v>
      </c>
      <c r="D1856" s="302" t="s">
        <v>9</v>
      </c>
      <c r="E1856" s="302" t="s">
        <v>228</v>
      </c>
      <c r="F1856" s="301" t="s">
        <v>78</v>
      </c>
      <c r="G1856" s="301" t="s">
        <v>288</v>
      </c>
      <c r="H1856" s="322">
        <v>218326476670.52811</v>
      </c>
      <c r="I1856" s="322">
        <v>233478663661.634</v>
      </c>
      <c r="J1856" s="322">
        <v>223289302863.98193</v>
      </c>
      <c r="K1856" s="364">
        <v>0</v>
      </c>
      <c r="L1856" s="322">
        <v>200099426934.8985</v>
      </c>
      <c r="M1856" s="364">
        <v>0</v>
      </c>
    </row>
    <row r="1857" spans="1:13" x14ac:dyDescent="0.35">
      <c r="A1857" s="301">
        <v>2015</v>
      </c>
      <c r="B1857" s="301" t="s">
        <v>88</v>
      </c>
      <c r="C1857" s="301" t="s">
        <v>63</v>
      </c>
      <c r="D1857" s="302" t="s">
        <v>16</v>
      </c>
      <c r="E1857" s="302" t="s">
        <v>228</v>
      </c>
      <c r="F1857" s="301" t="s">
        <v>76</v>
      </c>
      <c r="G1857" s="301" t="s">
        <v>288</v>
      </c>
      <c r="H1857" s="322">
        <v>66839371380.248589</v>
      </c>
      <c r="I1857" s="322">
        <v>67172016205.719513</v>
      </c>
      <c r="J1857" s="322">
        <v>60019885739.185364</v>
      </c>
      <c r="K1857" s="364">
        <v>0</v>
      </c>
      <c r="L1857" s="322">
        <v>56382326824.390259</v>
      </c>
      <c r="M1857" s="364">
        <v>0</v>
      </c>
    </row>
    <row r="1858" spans="1:13" x14ac:dyDescent="0.35">
      <c r="A1858" s="301">
        <v>2015</v>
      </c>
      <c r="B1858" s="301" t="s">
        <v>88</v>
      </c>
      <c r="C1858" s="301" t="s">
        <v>63</v>
      </c>
      <c r="D1858" s="302" t="s">
        <v>16</v>
      </c>
      <c r="E1858" s="302" t="s">
        <v>228</v>
      </c>
      <c r="F1858" s="301" t="s">
        <v>78</v>
      </c>
      <c r="G1858" s="301" t="s">
        <v>288</v>
      </c>
      <c r="H1858" s="322">
        <v>24093741189.824871</v>
      </c>
      <c r="I1858" s="322">
        <v>24439214021.963467</v>
      </c>
      <c r="J1858" s="322">
        <v>23443928328.872669</v>
      </c>
      <c r="K1858" s="364">
        <v>0</v>
      </c>
      <c r="L1858" s="322">
        <v>17365145544.67646</v>
      </c>
      <c r="M1858" s="364">
        <v>0</v>
      </c>
    </row>
    <row r="1859" spans="1:13" x14ac:dyDescent="0.35">
      <c r="A1859" s="301">
        <v>2015</v>
      </c>
      <c r="B1859" s="301" t="s">
        <v>88</v>
      </c>
      <c r="C1859" s="301" t="s">
        <v>63</v>
      </c>
      <c r="D1859" s="302" t="s">
        <v>16</v>
      </c>
      <c r="E1859" s="302" t="s">
        <v>228</v>
      </c>
      <c r="F1859" s="301" t="s">
        <v>80</v>
      </c>
      <c r="G1859" s="301" t="s">
        <v>288</v>
      </c>
      <c r="H1859" s="322">
        <v>0</v>
      </c>
      <c r="I1859" s="322">
        <v>0</v>
      </c>
      <c r="J1859" s="322">
        <v>0</v>
      </c>
      <c r="K1859" s="364">
        <v>0</v>
      </c>
      <c r="L1859" s="322">
        <v>0</v>
      </c>
      <c r="M1859" s="364">
        <v>0</v>
      </c>
    </row>
    <row r="1860" spans="1:13" x14ac:dyDescent="0.35">
      <c r="A1860" s="301">
        <v>2015</v>
      </c>
      <c r="B1860" s="301" t="s">
        <v>88</v>
      </c>
      <c r="C1860" s="301" t="s">
        <v>64</v>
      </c>
      <c r="D1860" s="302" t="s">
        <v>18</v>
      </c>
      <c r="E1860" s="302" t="s">
        <v>228</v>
      </c>
      <c r="F1860" s="301" t="s">
        <v>76</v>
      </c>
      <c r="G1860" s="301" t="s">
        <v>288</v>
      </c>
      <c r="H1860" s="322">
        <v>30432983395.996456</v>
      </c>
      <c r="I1860" s="322">
        <v>30432983395.996456</v>
      </c>
      <c r="J1860" s="322">
        <v>26936142816.263752</v>
      </c>
      <c r="K1860" s="364">
        <v>0</v>
      </c>
      <c r="L1860" s="322">
        <v>25288472725.043243</v>
      </c>
      <c r="M1860" s="364">
        <v>0</v>
      </c>
    </row>
    <row r="1861" spans="1:13" x14ac:dyDescent="0.35">
      <c r="A1861" s="301">
        <v>2015</v>
      </c>
      <c r="B1861" s="301" t="s">
        <v>88</v>
      </c>
      <c r="C1861" s="301" t="s">
        <v>64</v>
      </c>
      <c r="D1861" s="302" t="s">
        <v>18</v>
      </c>
      <c r="E1861" s="302" t="s">
        <v>228</v>
      </c>
      <c r="F1861" s="301" t="s">
        <v>78</v>
      </c>
      <c r="G1861" s="301" t="s">
        <v>288</v>
      </c>
      <c r="H1861" s="322">
        <v>350248509582.85492</v>
      </c>
      <c r="I1861" s="322">
        <v>343534359362.49078</v>
      </c>
      <c r="J1861" s="322">
        <v>268806224616.99054</v>
      </c>
      <c r="K1861" s="364">
        <v>0</v>
      </c>
      <c r="L1861" s="322">
        <v>183809566133.81937</v>
      </c>
      <c r="M1861" s="364">
        <v>0</v>
      </c>
    </row>
    <row r="1862" spans="1:13" x14ac:dyDescent="0.35">
      <c r="A1862" s="301">
        <v>2015</v>
      </c>
      <c r="B1862" s="301" t="s">
        <v>88</v>
      </c>
      <c r="C1862" s="301" t="s">
        <v>65</v>
      </c>
      <c r="D1862" s="302" t="s">
        <v>15</v>
      </c>
      <c r="E1862" s="302" t="s">
        <v>228</v>
      </c>
      <c r="F1862" s="301" t="s">
        <v>76</v>
      </c>
      <c r="G1862" s="301" t="s">
        <v>288</v>
      </c>
      <c r="H1862" s="322">
        <v>336352431480.66315</v>
      </c>
      <c r="I1862" s="322">
        <v>336352431480.66315</v>
      </c>
      <c r="J1862" s="322">
        <v>300966815355.42047</v>
      </c>
      <c r="K1862" s="364">
        <v>0</v>
      </c>
      <c r="L1862" s="322">
        <v>216225081035.63809</v>
      </c>
      <c r="M1862" s="364">
        <v>0</v>
      </c>
    </row>
    <row r="1863" spans="1:13" x14ac:dyDescent="0.35">
      <c r="A1863" s="301">
        <v>2015</v>
      </c>
      <c r="B1863" s="301" t="s">
        <v>88</v>
      </c>
      <c r="C1863" s="301" t="s">
        <v>65</v>
      </c>
      <c r="D1863" s="302" t="s">
        <v>15</v>
      </c>
      <c r="E1863" s="302" t="s">
        <v>228</v>
      </c>
      <c r="F1863" s="301" t="s">
        <v>78</v>
      </c>
      <c r="G1863" s="301" t="s">
        <v>288</v>
      </c>
      <c r="H1863" s="322">
        <v>339184683100.96356</v>
      </c>
      <c r="I1863" s="322">
        <v>339184683100.96356</v>
      </c>
      <c r="J1863" s="322">
        <v>310560986458.45892</v>
      </c>
      <c r="K1863" s="364">
        <v>0</v>
      </c>
      <c r="L1863" s="322">
        <v>270261929045.24094</v>
      </c>
      <c r="M1863" s="364">
        <v>0</v>
      </c>
    </row>
    <row r="1864" spans="1:13" x14ac:dyDescent="0.35">
      <c r="A1864" s="301">
        <v>2015</v>
      </c>
      <c r="B1864" s="301" t="s">
        <v>88</v>
      </c>
      <c r="C1864" s="301" t="s">
        <v>66</v>
      </c>
      <c r="D1864" s="302" t="s">
        <v>8</v>
      </c>
      <c r="E1864" s="302" t="s">
        <v>228</v>
      </c>
      <c r="F1864" s="301" t="s">
        <v>76</v>
      </c>
      <c r="G1864" s="301" t="s">
        <v>288</v>
      </c>
      <c r="H1864" s="322">
        <v>0</v>
      </c>
      <c r="I1864" s="322">
        <v>0</v>
      </c>
      <c r="J1864" s="322">
        <v>0</v>
      </c>
      <c r="K1864" s="364">
        <v>0</v>
      </c>
      <c r="L1864" s="322">
        <v>0</v>
      </c>
      <c r="M1864" s="364">
        <v>0</v>
      </c>
    </row>
    <row r="1865" spans="1:13" x14ac:dyDescent="0.35">
      <c r="A1865" s="301">
        <v>2015</v>
      </c>
      <c r="B1865" s="301" t="s">
        <v>88</v>
      </c>
      <c r="C1865" s="301" t="s">
        <v>66</v>
      </c>
      <c r="D1865" s="302" t="s">
        <v>8</v>
      </c>
      <c r="E1865" s="302" t="s">
        <v>228</v>
      </c>
      <c r="F1865" s="301" t="s">
        <v>78</v>
      </c>
      <c r="G1865" s="301" t="s">
        <v>288</v>
      </c>
      <c r="H1865" s="322">
        <v>0</v>
      </c>
      <c r="I1865" s="322">
        <v>0</v>
      </c>
      <c r="J1865" s="322">
        <v>0</v>
      </c>
      <c r="K1865" s="364">
        <v>0</v>
      </c>
      <c r="L1865" s="322">
        <v>0</v>
      </c>
      <c r="M1865" s="364">
        <v>0</v>
      </c>
    </row>
    <row r="1866" spans="1:13" x14ac:dyDescent="0.35">
      <c r="A1866" s="301">
        <v>2015</v>
      </c>
      <c r="B1866" s="301" t="s">
        <v>88</v>
      </c>
      <c r="C1866" s="301" t="s">
        <v>67</v>
      </c>
      <c r="D1866" s="302" t="s">
        <v>11</v>
      </c>
      <c r="E1866" s="302" t="s">
        <v>229</v>
      </c>
      <c r="F1866" s="301" t="s">
        <v>76</v>
      </c>
      <c r="G1866" s="301" t="s">
        <v>288</v>
      </c>
      <c r="H1866" s="322">
        <v>363246474074.69031</v>
      </c>
      <c r="I1866" s="322">
        <v>382732443095.27588</v>
      </c>
      <c r="J1866" s="322">
        <v>375113123099.24664</v>
      </c>
      <c r="K1866" s="364">
        <v>0</v>
      </c>
      <c r="L1866" s="322">
        <v>358619808377.01703</v>
      </c>
      <c r="M1866" s="364">
        <v>0</v>
      </c>
    </row>
    <row r="1867" spans="1:13" x14ac:dyDescent="0.35">
      <c r="A1867" s="301">
        <v>2015</v>
      </c>
      <c r="B1867" s="301" t="s">
        <v>88</v>
      </c>
      <c r="C1867" s="301" t="s">
        <v>67</v>
      </c>
      <c r="D1867" s="302" t="s">
        <v>11</v>
      </c>
      <c r="E1867" s="302" t="s">
        <v>229</v>
      </c>
      <c r="F1867" s="301" t="s">
        <v>79</v>
      </c>
      <c r="G1867" s="301" t="s">
        <v>288</v>
      </c>
      <c r="H1867" s="322">
        <v>0</v>
      </c>
      <c r="I1867" s="322">
        <v>0</v>
      </c>
      <c r="J1867" s="322">
        <v>0</v>
      </c>
      <c r="K1867" s="364">
        <v>0</v>
      </c>
      <c r="L1867" s="322">
        <v>0</v>
      </c>
      <c r="M1867" s="364">
        <v>0</v>
      </c>
    </row>
    <row r="1868" spans="1:13" x14ac:dyDescent="0.35">
      <c r="A1868" s="301">
        <v>2015</v>
      </c>
      <c r="B1868" s="301" t="s">
        <v>88</v>
      </c>
      <c r="C1868" s="301" t="s">
        <v>67</v>
      </c>
      <c r="D1868" s="302" t="s">
        <v>11</v>
      </c>
      <c r="E1868" s="302" t="s">
        <v>229</v>
      </c>
      <c r="F1868" s="301" t="s">
        <v>78</v>
      </c>
      <c r="G1868" s="301" t="s">
        <v>288</v>
      </c>
      <c r="H1868" s="322">
        <v>75926350855.195908</v>
      </c>
      <c r="I1868" s="322">
        <v>98894818480.807663</v>
      </c>
      <c r="J1868" s="322">
        <v>42041185522.476387</v>
      </c>
      <c r="K1868" s="364">
        <v>0</v>
      </c>
      <c r="L1868" s="322">
        <v>10967873715.202965</v>
      </c>
      <c r="M1868" s="364">
        <v>0</v>
      </c>
    </row>
    <row r="1869" spans="1:13" x14ac:dyDescent="0.35">
      <c r="A1869" s="301">
        <v>2015</v>
      </c>
      <c r="B1869" s="301" t="s">
        <v>88</v>
      </c>
      <c r="C1869" s="301" t="s">
        <v>67</v>
      </c>
      <c r="D1869" s="302" t="s">
        <v>11</v>
      </c>
      <c r="E1869" s="302" t="s">
        <v>229</v>
      </c>
      <c r="F1869" s="301" t="s">
        <v>80</v>
      </c>
      <c r="G1869" s="301" t="s">
        <v>288</v>
      </c>
      <c r="H1869" s="322">
        <v>455311811.59931856</v>
      </c>
      <c r="I1869" s="322">
        <v>455311811.59931856</v>
      </c>
      <c r="J1869" s="322">
        <v>96818836.660988078</v>
      </c>
      <c r="K1869" s="364">
        <v>0</v>
      </c>
      <c r="L1869" s="322">
        <v>94186043.734241903</v>
      </c>
      <c r="M1869" s="364">
        <v>0</v>
      </c>
    </row>
    <row r="1870" spans="1:13" x14ac:dyDescent="0.35">
      <c r="A1870" s="301">
        <v>2015</v>
      </c>
      <c r="B1870" s="301" t="s">
        <v>88</v>
      </c>
      <c r="C1870" s="301" t="s">
        <v>68</v>
      </c>
      <c r="D1870" s="302" t="s">
        <v>19</v>
      </c>
      <c r="E1870" s="302" t="s">
        <v>227</v>
      </c>
      <c r="F1870" s="301" t="s">
        <v>76</v>
      </c>
      <c r="G1870" s="301" t="s">
        <v>288</v>
      </c>
      <c r="H1870" s="322">
        <v>171992553550.07919</v>
      </c>
      <c r="I1870" s="322">
        <v>171992553550.07919</v>
      </c>
      <c r="J1870" s="322">
        <v>168306174081.70871</v>
      </c>
      <c r="K1870" s="364">
        <v>0</v>
      </c>
      <c r="L1870" s="322">
        <v>166484073807.00601</v>
      </c>
      <c r="M1870" s="364">
        <v>0</v>
      </c>
    </row>
    <row r="1871" spans="1:13" x14ac:dyDescent="0.35">
      <c r="A1871" s="301">
        <v>2015</v>
      </c>
      <c r="B1871" s="301" t="s">
        <v>88</v>
      </c>
      <c r="C1871" s="301" t="s">
        <v>68</v>
      </c>
      <c r="D1871" s="302" t="s">
        <v>19</v>
      </c>
      <c r="E1871" s="302" t="s">
        <v>227</v>
      </c>
      <c r="F1871" s="301" t="s">
        <v>78</v>
      </c>
      <c r="G1871" s="301" t="s">
        <v>288</v>
      </c>
      <c r="H1871" s="322">
        <v>10405477076.933559</v>
      </c>
      <c r="I1871" s="322">
        <v>10405477076.933559</v>
      </c>
      <c r="J1871" s="322">
        <v>8803137335.7299538</v>
      </c>
      <c r="K1871" s="364">
        <v>0</v>
      </c>
      <c r="L1871" s="322">
        <v>4791173603.1121988</v>
      </c>
      <c r="M1871" s="364">
        <v>0</v>
      </c>
    </row>
    <row r="1872" spans="1:13" x14ac:dyDescent="0.35">
      <c r="A1872" s="301">
        <v>2015</v>
      </c>
      <c r="B1872" s="301" t="s">
        <v>88</v>
      </c>
      <c r="C1872" s="301" t="s">
        <v>69</v>
      </c>
      <c r="D1872" s="302" t="s">
        <v>11</v>
      </c>
      <c r="E1872" s="302" t="s">
        <v>228</v>
      </c>
      <c r="F1872" s="301" t="s">
        <v>76</v>
      </c>
      <c r="G1872" s="301" t="s">
        <v>288</v>
      </c>
      <c r="H1872" s="322">
        <v>0</v>
      </c>
      <c r="I1872" s="322">
        <v>0</v>
      </c>
      <c r="J1872" s="322">
        <v>0</v>
      </c>
      <c r="K1872" s="364">
        <v>0</v>
      </c>
      <c r="L1872" s="322">
        <v>0</v>
      </c>
      <c r="M1872" s="364">
        <v>0</v>
      </c>
    </row>
    <row r="1873" spans="1:13" x14ac:dyDescent="0.35">
      <c r="A1873" s="301">
        <v>2015</v>
      </c>
      <c r="B1873" s="301" t="s">
        <v>88</v>
      </c>
      <c r="C1873" s="301" t="s">
        <v>69</v>
      </c>
      <c r="D1873" s="302" t="s">
        <v>11</v>
      </c>
      <c r="E1873" s="302" t="s">
        <v>228</v>
      </c>
      <c r="F1873" s="301" t="s">
        <v>78</v>
      </c>
      <c r="G1873" s="301" t="s">
        <v>288</v>
      </c>
      <c r="H1873" s="322">
        <v>0</v>
      </c>
      <c r="I1873" s="322">
        <v>0</v>
      </c>
      <c r="J1873" s="322">
        <v>0</v>
      </c>
      <c r="K1873" s="364">
        <v>0</v>
      </c>
      <c r="L1873" s="322">
        <v>0</v>
      </c>
      <c r="M1873" s="364">
        <v>0</v>
      </c>
    </row>
    <row r="1874" spans="1:13" x14ac:dyDescent="0.35">
      <c r="A1874" s="301">
        <v>2016</v>
      </c>
      <c r="B1874" s="301" t="s">
        <v>87</v>
      </c>
      <c r="C1874" s="301" t="s">
        <v>25</v>
      </c>
      <c r="D1874" s="302" t="s">
        <v>265</v>
      </c>
      <c r="E1874" s="302" t="s">
        <v>226</v>
      </c>
      <c r="F1874" s="301" t="s">
        <v>76</v>
      </c>
      <c r="G1874" s="301" t="s">
        <v>288</v>
      </c>
      <c r="H1874" s="322">
        <v>93700638422.047897</v>
      </c>
      <c r="I1874" s="322">
        <v>93700638422.047897</v>
      </c>
      <c r="J1874" s="322">
        <v>84195417672.923218</v>
      </c>
      <c r="K1874" s="364">
        <v>0</v>
      </c>
      <c r="L1874" s="322">
        <v>84195050574.802399</v>
      </c>
      <c r="M1874" s="364">
        <v>0</v>
      </c>
    </row>
    <row r="1875" spans="1:13" x14ac:dyDescent="0.35">
      <c r="A1875" s="301">
        <v>2016</v>
      </c>
      <c r="B1875" s="301" t="s">
        <v>87</v>
      </c>
      <c r="C1875" s="301" t="s">
        <v>26</v>
      </c>
      <c r="D1875" s="302" t="s">
        <v>265</v>
      </c>
      <c r="E1875" s="302" t="s">
        <v>226</v>
      </c>
      <c r="F1875" s="301" t="s">
        <v>76</v>
      </c>
      <c r="G1875" s="301" t="s">
        <v>288</v>
      </c>
      <c r="H1875" s="322">
        <v>176156087732.15497</v>
      </c>
      <c r="I1875" s="322">
        <v>176156087732.15497</v>
      </c>
      <c r="J1875" s="322">
        <v>175870320687.4328</v>
      </c>
      <c r="K1875" s="364">
        <v>0</v>
      </c>
      <c r="L1875" s="322">
        <v>173072437041.23685</v>
      </c>
      <c r="M1875" s="364">
        <v>0</v>
      </c>
    </row>
    <row r="1876" spans="1:13" x14ac:dyDescent="0.35">
      <c r="A1876" s="301">
        <v>2016</v>
      </c>
      <c r="B1876" s="301" t="s">
        <v>87</v>
      </c>
      <c r="C1876" s="301" t="s">
        <v>26</v>
      </c>
      <c r="D1876" s="302" t="s">
        <v>265</v>
      </c>
      <c r="E1876" s="302" t="s">
        <v>226</v>
      </c>
      <c r="F1876" s="301" t="s">
        <v>78</v>
      </c>
      <c r="G1876" s="301" t="s">
        <v>288</v>
      </c>
      <c r="H1876" s="322">
        <v>11658293964.04253</v>
      </c>
      <c r="I1876" s="322">
        <v>11658293964.04253</v>
      </c>
      <c r="J1876" s="322">
        <v>11465154037.361898</v>
      </c>
      <c r="K1876" s="364">
        <v>0</v>
      </c>
      <c r="L1876" s="322">
        <v>9522106667.7683983</v>
      </c>
      <c r="M1876" s="364">
        <v>0</v>
      </c>
    </row>
    <row r="1877" spans="1:13" x14ac:dyDescent="0.35">
      <c r="A1877" s="301">
        <v>2016</v>
      </c>
      <c r="B1877" s="301" t="s">
        <v>87</v>
      </c>
      <c r="C1877" s="301" t="s">
        <v>27</v>
      </c>
      <c r="D1877" s="302" t="s">
        <v>13</v>
      </c>
      <c r="E1877" s="302" t="s">
        <v>226</v>
      </c>
      <c r="F1877" s="301" t="s">
        <v>76</v>
      </c>
      <c r="G1877" s="301" t="s">
        <v>288</v>
      </c>
      <c r="H1877" s="322">
        <v>133680560196.95319</v>
      </c>
      <c r="I1877" s="322">
        <v>123584563289.58336</v>
      </c>
      <c r="J1877" s="322">
        <v>96601075812.391144</v>
      </c>
      <c r="K1877" s="364">
        <v>0</v>
      </c>
      <c r="L1877" s="322">
        <v>85212446538.724838</v>
      </c>
      <c r="M1877" s="364">
        <v>0</v>
      </c>
    </row>
    <row r="1878" spans="1:13" x14ac:dyDescent="0.35">
      <c r="A1878" s="301">
        <v>2016</v>
      </c>
      <c r="B1878" s="301" t="s">
        <v>87</v>
      </c>
      <c r="C1878" s="301" t="s">
        <v>27</v>
      </c>
      <c r="D1878" s="302" t="s">
        <v>13</v>
      </c>
      <c r="E1878" s="302" t="s">
        <v>226</v>
      </c>
      <c r="F1878" s="301" t="s">
        <v>78</v>
      </c>
      <c r="G1878" s="301" t="s">
        <v>288</v>
      </c>
      <c r="H1878" s="322">
        <v>137331255845.05054</v>
      </c>
      <c r="I1878" s="322">
        <v>133955452242.75037</v>
      </c>
      <c r="J1878" s="322">
        <v>112631914045.43808</v>
      </c>
      <c r="K1878" s="364">
        <v>0</v>
      </c>
      <c r="L1878" s="322">
        <v>81111121083.927902</v>
      </c>
      <c r="M1878" s="364">
        <v>0</v>
      </c>
    </row>
    <row r="1879" spans="1:13" x14ac:dyDescent="0.35">
      <c r="A1879" s="301">
        <v>2016</v>
      </c>
      <c r="B1879" s="301" t="s">
        <v>87</v>
      </c>
      <c r="C1879" s="301" t="s">
        <v>28</v>
      </c>
      <c r="D1879" s="302" t="s">
        <v>265</v>
      </c>
      <c r="E1879" s="302" t="s">
        <v>226</v>
      </c>
      <c r="F1879" s="301" t="s">
        <v>76</v>
      </c>
      <c r="G1879" s="301" t="s">
        <v>288</v>
      </c>
      <c r="H1879" s="322">
        <v>27894310698.497345</v>
      </c>
      <c r="I1879" s="322">
        <v>27894310698.497345</v>
      </c>
      <c r="J1879" s="322">
        <v>24127231548.221016</v>
      </c>
      <c r="K1879" s="364">
        <v>0</v>
      </c>
      <c r="L1879" s="322">
        <v>23042477792.723797</v>
      </c>
      <c r="M1879" s="364">
        <v>0</v>
      </c>
    </row>
    <row r="1880" spans="1:13" x14ac:dyDescent="0.35">
      <c r="A1880" s="301">
        <v>2016</v>
      </c>
      <c r="B1880" s="301" t="s">
        <v>87</v>
      </c>
      <c r="C1880" s="301" t="s">
        <v>28</v>
      </c>
      <c r="D1880" s="302" t="s">
        <v>265</v>
      </c>
      <c r="E1880" s="302" t="s">
        <v>226</v>
      </c>
      <c r="F1880" s="301" t="s">
        <v>78</v>
      </c>
      <c r="G1880" s="301" t="s">
        <v>288</v>
      </c>
      <c r="H1880" s="322">
        <v>1951615757.2763395</v>
      </c>
      <c r="I1880" s="322">
        <v>1951615757.2763395</v>
      </c>
      <c r="J1880" s="322">
        <v>1456737668.4511821</v>
      </c>
      <c r="K1880" s="364">
        <v>0</v>
      </c>
      <c r="L1880" s="322">
        <v>1394283366.8828006</v>
      </c>
      <c r="M1880" s="364">
        <v>0</v>
      </c>
    </row>
    <row r="1881" spans="1:13" x14ac:dyDescent="0.35">
      <c r="A1881" s="301">
        <v>2016</v>
      </c>
      <c r="B1881" s="301" t="s">
        <v>87</v>
      </c>
      <c r="C1881" s="301" t="s">
        <v>29</v>
      </c>
      <c r="D1881" s="302" t="s">
        <v>14</v>
      </c>
      <c r="E1881" s="302" t="s">
        <v>226</v>
      </c>
      <c r="F1881" s="301" t="s">
        <v>76</v>
      </c>
      <c r="G1881" s="301" t="s">
        <v>288</v>
      </c>
      <c r="H1881" s="322">
        <v>187159673238.41742</v>
      </c>
      <c r="I1881" s="322">
        <v>168540850555.67133</v>
      </c>
      <c r="J1881" s="322">
        <v>162159482323.57321</v>
      </c>
      <c r="K1881" s="364">
        <v>0</v>
      </c>
      <c r="L1881" s="322">
        <v>155586381660.44104</v>
      </c>
      <c r="M1881" s="364">
        <v>0</v>
      </c>
    </row>
    <row r="1882" spans="1:13" x14ac:dyDescent="0.35">
      <c r="A1882" s="301">
        <v>2016</v>
      </c>
      <c r="B1882" s="301" t="s">
        <v>87</v>
      </c>
      <c r="C1882" s="301" t="s">
        <v>29</v>
      </c>
      <c r="D1882" s="302" t="s">
        <v>14</v>
      </c>
      <c r="E1882" s="302" t="s">
        <v>226</v>
      </c>
      <c r="F1882" s="301" t="s">
        <v>78</v>
      </c>
      <c r="G1882" s="301" t="s">
        <v>288</v>
      </c>
      <c r="H1882" s="322">
        <v>68164422476.962555</v>
      </c>
      <c r="I1882" s="322">
        <v>50290465071.031921</v>
      </c>
      <c r="J1882" s="322">
        <v>49807510071.0755</v>
      </c>
      <c r="K1882" s="364">
        <v>0</v>
      </c>
      <c r="L1882" s="322">
        <v>40119256785.970566</v>
      </c>
      <c r="M1882" s="364">
        <v>0</v>
      </c>
    </row>
    <row r="1883" spans="1:13" x14ac:dyDescent="0.35">
      <c r="A1883" s="301">
        <v>2016</v>
      </c>
      <c r="B1883" s="301" t="s">
        <v>87</v>
      </c>
      <c r="C1883" s="301" t="s">
        <v>30</v>
      </c>
      <c r="D1883" s="302" t="s">
        <v>16</v>
      </c>
      <c r="E1883" s="302" t="s">
        <v>226</v>
      </c>
      <c r="F1883" s="301" t="s">
        <v>76</v>
      </c>
      <c r="G1883" s="301" t="s">
        <v>288</v>
      </c>
      <c r="H1883" s="322">
        <v>428248354335.26062</v>
      </c>
      <c r="I1883" s="322">
        <v>421103438511.4646</v>
      </c>
      <c r="J1883" s="322">
        <v>300103270993.94415</v>
      </c>
      <c r="K1883" s="364">
        <v>0</v>
      </c>
      <c r="L1883" s="322">
        <v>266454584486.91562</v>
      </c>
      <c r="M1883" s="364">
        <v>0</v>
      </c>
    </row>
    <row r="1884" spans="1:13" x14ac:dyDescent="0.35">
      <c r="A1884" s="301">
        <v>2016</v>
      </c>
      <c r="B1884" s="301" t="s">
        <v>87</v>
      </c>
      <c r="C1884" s="301" t="s">
        <v>30</v>
      </c>
      <c r="D1884" s="302" t="s">
        <v>16</v>
      </c>
      <c r="E1884" s="302" t="s">
        <v>226</v>
      </c>
      <c r="F1884" s="301" t="s">
        <v>79</v>
      </c>
      <c r="G1884" s="301" t="s">
        <v>288</v>
      </c>
      <c r="H1884" s="322">
        <v>504825191636.80707</v>
      </c>
      <c r="I1884" s="322">
        <v>382748815049.9743</v>
      </c>
      <c r="J1884" s="322">
        <v>290609425793.83264</v>
      </c>
      <c r="K1884" s="364">
        <v>0</v>
      </c>
      <c r="L1884" s="322">
        <v>290341179018.96423</v>
      </c>
      <c r="M1884" s="364">
        <v>0</v>
      </c>
    </row>
    <row r="1885" spans="1:13" x14ac:dyDescent="0.35">
      <c r="A1885" s="301">
        <v>2016</v>
      </c>
      <c r="B1885" s="301" t="s">
        <v>87</v>
      </c>
      <c r="C1885" s="301" t="s">
        <v>30</v>
      </c>
      <c r="D1885" s="302" t="s">
        <v>16</v>
      </c>
      <c r="E1885" s="302" t="s">
        <v>226</v>
      </c>
      <c r="F1885" s="301" t="s">
        <v>78</v>
      </c>
      <c r="G1885" s="301" t="s">
        <v>288</v>
      </c>
      <c r="H1885" s="322">
        <v>47004625357.297813</v>
      </c>
      <c r="I1885" s="322">
        <v>47004625357.297813</v>
      </c>
      <c r="J1885" s="322">
        <v>45450336623.367981</v>
      </c>
      <c r="K1885" s="364">
        <v>0</v>
      </c>
      <c r="L1885" s="322">
        <v>25261860927.725178</v>
      </c>
      <c r="M1885" s="364">
        <v>0</v>
      </c>
    </row>
    <row r="1886" spans="1:13" x14ac:dyDescent="0.35">
      <c r="A1886" s="301">
        <v>2016</v>
      </c>
      <c r="B1886" s="301" t="s">
        <v>87</v>
      </c>
      <c r="C1886" s="301" t="s">
        <v>30</v>
      </c>
      <c r="D1886" s="302" t="s">
        <v>16</v>
      </c>
      <c r="E1886" s="302" t="s">
        <v>226</v>
      </c>
      <c r="F1886" s="301" t="s">
        <v>80</v>
      </c>
      <c r="G1886" s="301" t="s">
        <v>288</v>
      </c>
      <c r="H1886" s="322">
        <v>6517612018730.3613</v>
      </c>
      <c r="I1886" s="322">
        <v>3619290373052.2549</v>
      </c>
      <c r="J1886" s="322">
        <v>3490268144631.2778</v>
      </c>
      <c r="K1886" s="364">
        <v>0</v>
      </c>
      <c r="L1886" s="322">
        <v>3490268144631.2778</v>
      </c>
      <c r="M1886" s="364">
        <v>0</v>
      </c>
    </row>
    <row r="1887" spans="1:13" x14ac:dyDescent="0.35">
      <c r="A1887" s="301">
        <v>2016</v>
      </c>
      <c r="B1887" s="301" t="s">
        <v>87</v>
      </c>
      <c r="C1887" s="301" t="s">
        <v>31</v>
      </c>
      <c r="D1887" s="302" t="s">
        <v>11</v>
      </c>
      <c r="E1887" s="302" t="s">
        <v>226</v>
      </c>
      <c r="F1887" s="301" t="s">
        <v>76</v>
      </c>
      <c r="G1887" s="301" t="s">
        <v>288</v>
      </c>
      <c r="H1887" s="322">
        <v>138740351334.63007</v>
      </c>
      <c r="I1887" s="322">
        <v>136670951446.3244</v>
      </c>
      <c r="J1887" s="322">
        <v>123507777773.95992</v>
      </c>
      <c r="K1887" s="364">
        <v>0</v>
      </c>
      <c r="L1887" s="322">
        <v>119933181294.3652</v>
      </c>
      <c r="M1887" s="364">
        <v>0</v>
      </c>
    </row>
    <row r="1888" spans="1:13" x14ac:dyDescent="0.35">
      <c r="A1888" s="301">
        <v>2016</v>
      </c>
      <c r="B1888" s="301" t="s">
        <v>87</v>
      </c>
      <c r="C1888" s="301" t="s">
        <v>31</v>
      </c>
      <c r="D1888" s="302" t="s">
        <v>11</v>
      </c>
      <c r="E1888" s="302" t="s">
        <v>226</v>
      </c>
      <c r="F1888" s="301" t="s">
        <v>78</v>
      </c>
      <c r="G1888" s="301" t="s">
        <v>288</v>
      </c>
      <c r="H1888" s="322">
        <v>4665038682624.8574</v>
      </c>
      <c r="I1888" s="322">
        <v>4891796889828.5586</v>
      </c>
      <c r="J1888" s="322">
        <v>4811170507310.9678</v>
      </c>
      <c r="K1888" s="364">
        <v>0</v>
      </c>
      <c r="L1888" s="322">
        <v>4526357630230.6836</v>
      </c>
      <c r="M1888" s="364">
        <v>0</v>
      </c>
    </row>
    <row r="1889" spans="1:13" x14ac:dyDescent="0.35">
      <c r="A1889" s="301">
        <v>2016</v>
      </c>
      <c r="B1889" s="301" t="s">
        <v>87</v>
      </c>
      <c r="C1889" s="301" t="s">
        <v>32</v>
      </c>
      <c r="D1889" s="302" t="s">
        <v>18</v>
      </c>
      <c r="E1889" s="302" t="s">
        <v>226</v>
      </c>
      <c r="F1889" s="301" t="s">
        <v>76</v>
      </c>
      <c r="G1889" s="301" t="s">
        <v>288</v>
      </c>
      <c r="H1889" s="322">
        <v>54624607083.558105</v>
      </c>
      <c r="I1889" s="322">
        <v>54624607083.558105</v>
      </c>
      <c r="J1889" s="322">
        <v>51388649656.631081</v>
      </c>
      <c r="K1889" s="364">
        <v>0</v>
      </c>
      <c r="L1889" s="322">
        <v>45127078252.877136</v>
      </c>
      <c r="M1889" s="364">
        <v>0</v>
      </c>
    </row>
    <row r="1890" spans="1:13" x14ac:dyDescent="0.35">
      <c r="A1890" s="301">
        <v>2016</v>
      </c>
      <c r="B1890" s="301" t="s">
        <v>87</v>
      </c>
      <c r="C1890" s="301" t="s">
        <v>32</v>
      </c>
      <c r="D1890" s="302" t="s">
        <v>18</v>
      </c>
      <c r="E1890" s="302" t="s">
        <v>226</v>
      </c>
      <c r="F1890" s="301" t="s">
        <v>78</v>
      </c>
      <c r="G1890" s="301" t="s">
        <v>288</v>
      </c>
      <c r="H1890" s="322">
        <v>553074348709.24109</v>
      </c>
      <c r="I1890" s="322">
        <v>553074348709.24109</v>
      </c>
      <c r="J1890" s="322">
        <v>461106298511.41888</v>
      </c>
      <c r="K1890" s="364">
        <v>0</v>
      </c>
      <c r="L1890" s="322">
        <v>156130478777.45032</v>
      </c>
      <c r="M1890" s="364">
        <v>0</v>
      </c>
    </row>
    <row r="1891" spans="1:13" x14ac:dyDescent="0.35">
      <c r="A1891" s="301">
        <v>2016</v>
      </c>
      <c r="B1891" s="301" t="s">
        <v>87</v>
      </c>
      <c r="C1891" s="301" t="s">
        <v>32</v>
      </c>
      <c r="D1891" s="302" t="s">
        <v>18</v>
      </c>
      <c r="E1891" s="302" t="s">
        <v>226</v>
      </c>
      <c r="F1891" s="301" t="s">
        <v>80</v>
      </c>
      <c r="G1891" s="301" t="s">
        <v>288</v>
      </c>
      <c r="H1891" s="322">
        <v>0</v>
      </c>
      <c r="I1891" s="322">
        <v>0</v>
      </c>
      <c r="J1891" s="322">
        <v>0</v>
      </c>
      <c r="K1891" s="364">
        <v>0</v>
      </c>
      <c r="L1891" s="322">
        <v>0</v>
      </c>
      <c r="M1891" s="364">
        <v>0</v>
      </c>
    </row>
    <row r="1892" spans="1:13" x14ac:dyDescent="0.35">
      <c r="A1892" s="301">
        <v>2016</v>
      </c>
      <c r="B1892" s="301" t="s">
        <v>87</v>
      </c>
      <c r="C1892" s="301" t="s">
        <v>33</v>
      </c>
      <c r="D1892" s="302" t="s">
        <v>21</v>
      </c>
      <c r="E1892" s="302" t="s">
        <v>226</v>
      </c>
      <c r="F1892" s="301" t="s">
        <v>76</v>
      </c>
      <c r="G1892" s="301" t="s">
        <v>288</v>
      </c>
      <c r="H1892" s="322">
        <v>92205527275.018021</v>
      </c>
      <c r="I1892" s="322">
        <v>91283467504.717117</v>
      </c>
      <c r="J1892" s="322">
        <v>62410976678.393578</v>
      </c>
      <c r="K1892" s="364">
        <v>0</v>
      </c>
      <c r="L1892" s="322">
        <v>58721165271.128502</v>
      </c>
      <c r="M1892" s="364">
        <v>0</v>
      </c>
    </row>
    <row r="1893" spans="1:13" x14ac:dyDescent="0.35">
      <c r="A1893" s="301">
        <v>2016</v>
      </c>
      <c r="B1893" s="301" t="s">
        <v>87</v>
      </c>
      <c r="C1893" s="301" t="s">
        <v>34</v>
      </c>
      <c r="D1893" s="302" t="s">
        <v>10</v>
      </c>
      <c r="E1893" s="302" t="s">
        <v>226</v>
      </c>
      <c r="F1893" s="301" t="s">
        <v>76</v>
      </c>
      <c r="G1893" s="301" t="s">
        <v>288</v>
      </c>
      <c r="H1893" s="322">
        <v>30841340442.998943</v>
      </c>
      <c r="I1893" s="322">
        <v>30841340442.998943</v>
      </c>
      <c r="J1893" s="322">
        <v>19444057329.198135</v>
      </c>
      <c r="K1893" s="364">
        <v>0</v>
      </c>
      <c r="L1893" s="322">
        <v>17121063715.170742</v>
      </c>
      <c r="M1893" s="364">
        <v>0</v>
      </c>
    </row>
    <row r="1894" spans="1:13" x14ac:dyDescent="0.35">
      <c r="A1894" s="301">
        <v>2016</v>
      </c>
      <c r="B1894" s="301" t="s">
        <v>87</v>
      </c>
      <c r="C1894" s="301" t="s">
        <v>34</v>
      </c>
      <c r="D1894" s="302" t="s">
        <v>10</v>
      </c>
      <c r="E1894" s="302" t="s">
        <v>226</v>
      </c>
      <c r="F1894" s="301" t="s">
        <v>78</v>
      </c>
      <c r="G1894" s="301" t="s">
        <v>288</v>
      </c>
      <c r="H1894" s="322">
        <v>28890338280.141766</v>
      </c>
      <c r="I1894" s="322">
        <v>28890338280.141766</v>
      </c>
      <c r="J1894" s="322">
        <v>28510479114.120491</v>
      </c>
      <c r="K1894" s="364">
        <v>0</v>
      </c>
      <c r="L1894" s="322">
        <v>21817514178.658634</v>
      </c>
      <c r="M1894" s="364">
        <v>0</v>
      </c>
    </row>
    <row r="1895" spans="1:13" x14ac:dyDescent="0.35">
      <c r="A1895" s="301">
        <v>2016</v>
      </c>
      <c r="B1895" s="301" t="s">
        <v>87</v>
      </c>
      <c r="C1895" s="301" t="s">
        <v>34</v>
      </c>
      <c r="D1895" s="302" t="s">
        <v>10</v>
      </c>
      <c r="E1895" s="302" t="s">
        <v>226</v>
      </c>
      <c r="F1895" s="301" t="s">
        <v>80</v>
      </c>
      <c r="G1895" s="301" t="s">
        <v>288</v>
      </c>
      <c r="H1895" s="322">
        <v>0</v>
      </c>
      <c r="I1895" s="322">
        <v>0</v>
      </c>
      <c r="J1895" s="322">
        <v>0</v>
      </c>
      <c r="K1895" s="364">
        <v>0</v>
      </c>
      <c r="L1895" s="322">
        <v>0</v>
      </c>
      <c r="M1895" s="364">
        <v>0</v>
      </c>
    </row>
    <row r="1896" spans="1:13" x14ac:dyDescent="0.35">
      <c r="A1896" s="301">
        <v>2016</v>
      </c>
      <c r="B1896" s="301" t="s">
        <v>87</v>
      </c>
      <c r="C1896" s="301" t="s">
        <v>35</v>
      </c>
      <c r="D1896" s="302" t="s">
        <v>15</v>
      </c>
      <c r="E1896" s="302" t="s">
        <v>226</v>
      </c>
      <c r="F1896" s="301" t="s">
        <v>76</v>
      </c>
      <c r="G1896" s="301" t="s">
        <v>288</v>
      </c>
      <c r="H1896" s="322">
        <v>24558682934.493824</v>
      </c>
      <c r="I1896" s="322">
        <v>24558682934.493824</v>
      </c>
      <c r="J1896" s="322">
        <v>21974775519.337826</v>
      </c>
      <c r="K1896" s="364">
        <v>0</v>
      </c>
      <c r="L1896" s="322">
        <v>20402438683.002159</v>
      </c>
      <c r="M1896" s="364">
        <v>0</v>
      </c>
    </row>
    <row r="1897" spans="1:13" x14ac:dyDescent="0.35">
      <c r="A1897" s="301">
        <v>2016</v>
      </c>
      <c r="B1897" s="301" t="s">
        <v>87</v>
      </c>
      <c r="C1897" s="301" t="s">
        <v>35</v>
      </c>
      <c r="D1897" s="302" t="s">
        <v>15</v>
      </c>
      <c r="E1897" s="302" t="s">
        <v>226</v>
      </c>
      <c r="F1897" s="301" t="s">
        <v>78</v>
      </c>
      <c r="G1897" s="301" t="s">
        <v>288</v>
      </c>
      <c r="H1897" s="322">
        <v>188799126850.61633</v>
      </c>
      <c r="I1897" s="322">
        <v>188799126850.61633</v>
      </c>
      <c r="J1897" s="322">
        <v>171501310666.06339</v>
      </c>
      <c r="K1897" s="364">
        <v>0</v>
      </c>
      <c r="L1897" s="322">
        <v>137053081600.78558</v>
      </c>
      <c r="M1897" s="364">
        <v>0</v>
      </c>
    </row>
    <row r="1898" spans="1:13" x14ac:dyDescent="0.35">
      <c r="A1898" s="301">
        <v>2016</v>
      </c>
      <c r="B1898" s="301" t="s">
        <v>87</v>
      </c>
      <c r="C1898" s="301" t="s">
        <v>35</v>
      </c>
      <c r="D1898" s="302" t="s">
        <v>15</v>
      </c>
      <c r="E1898" s="302" t="s">
        <v>226</v>
      </c>
      <c r="F1898" s="301" t="s">
        <v>80</v>
      </c>
      <c r="G1898" s="301" t="s">
        <v>288</v>
      </c>
      <c r="H1898" s="322">
        <v>0</v>
      </c>
      <c r="I1898" s="322">
        <v>0</v>
      </c>
      <c r="J1898" s="322">
        <v>0</v>
      </c>
      <c r="K1898" s="364">
        <v>0</v>
      </c>
      <c r="L1898" s="322">
        <v>0</v>
      </c>
      <c r="M1898" s="364">
        <v>0</v>
      </c>
    </row>
    <row r="1899" spans="1:13" x14ac:dyDescent="0.35">
      <c r="A1899" s="301">
        <v>2016</v>
      </c>
      <c r="B1899" s="301" t="s">
        <v>87</v>
      </c>
      <c r="C1899" s="301" t="s">
        <v>36</v>
      </c>
      <c r="D1899" s="302" t="s">
        <v>9</v>
      </c>
      <c r="E1899" s="302" t="s">
        <v>226</v>
      </c>
      <c r="F1899" s="301" t="s">
        <v>76</v>
      </c>
      <c r="G1899" s="301" t="s">
        <v>288</v>
      </c>
      <c r="H1899" s="322">
        <v>22174536118.557316</v>
      </c>
      <c r="I1899" s="322">
        <v>22174536118.557316</v>
      </c>
      <c r="J1899" s="322">
        <v>20689139880.252014</v>
      </c>
      <c r="K1899" s="364">
        <v>0</v>
      </c>
      <c r="L1899" s="322">
        <v>20451965505.888363</v>
      </c>
      <c r="M1899" s="364">
        <v>0</v>
      </c>
    </row>
    <row r="1900" spans="1:13" x14ac:dyDescent="0.35">
      <c r="A1900" s="301">
        <v>2016</v>
      </c>
      <c r="B1900" s="301" t="s">
        <v>87</v>
      </c>
      <c r="C1900" s="301" t="s">
        <v>36</v>
      </c>
      <c r="D1900" s="302" t="s">
        <v>9</v>
      </c>
      <c r="E1900" s="302" t="s">
        <v>226</v>
      </c>
      <c r="F1900" s="301" t="s">
        <v>78</v>
      </c>
      <c r="G1900" s="301" t="s">
        <v>288</v>
      </c>
      <c r="H1900" s="322">
        <v>83556902693.079147</v>
      </c>
      <c r="I1900" s="322">
        <v>83556902693.079147</v>
      </c>
      <c r="J1900" s="322">
        <v>80150316493.167145</v>
      </c>
      <c r="K1900" s="364">
        <v>0</v>
      </c>
      <c r="L1900" s="322">
        <v>74075236148.730774</v>
      </c>
      <c r="M1900" s="364">
        <v>0</v>
      </c>
    </row>
    <row r="1901" spans="1:13" x14ac:dyDescent="0.35">
      <c r="A1901" s="301">
        <v>2016</v>
      </c>
      <c r="B1901" s="301" t="s">
        <v>87</v>
      </c>
      <c r="C1901" s="301" t="s">
        <v>37</v>
      </c>
      <c r="D1901" s="302" t="s">
        <v>20</v>
      </c>
      <c r="E1901" s="302" t="s">
        <v>226</v>
      </c>
      <c r="F1901" s="301" t="s">
        <v>76</v>
      </c>
      <c r="G1901" s="301" t="s">
        <v>288</v>
      </c>
      <c r="H1901" s="322">
        <v>96417512433.712372</v>
      </c>
      <c r="I1901" s="322">
        <v>95452145297.808609</v>
      </c>
      <c r="J1901" s="322">
        <v>89490845571.962463</v>
      </c>
      <c r="K1901" s="364">
        <v>0</v>
      </c>
      <c r="L1901" s="322">
        <v>87385156850.354218</v>
      </c>
      <c r="M1901" s="364">
        <v>0</v>
      </c>
    </row>
    <row r="1902" spans="1:13" x14ac:dyDescent="0.35">
      <c r="A1902" s="301">
        <v>2016</v>
      </c>
      <c r="B1902" s="301" t="s">
        <v>87</v>
      </c>
      <c r="C1902" s="301" t="s">
        <v>37</v>
      </c>
      <c r="D1902" s="302" t="s">
        <v>20</v>
      </c>
      <c r="E1902" s="302" t="s">
        <v>226</v>
      </c>
      <c r="F1902" s="301" t="s">
        <v>78</v>
      </c>
      <c r="G1902" s="301" t="s">
        <v>288</v>
      </c>
      <c r="H1902" s="322">
        <v>24498902454.132874</v>
      </c>
      <c r="I1902" s="322">
        <v>24498902454.132874</v>
      </c>
      <c r="J1902" s="322">
        <v>24400755755.525097</v>
      </c>
      <c r="K1902" s="364">
        <v>0</v>
      </c>
      <c r="L1902" s="322">
        <v>19502205280.568722</v>
      </c>
      <c r="M1902" s="364">
        <v>0</v>
      </c>
    </row>
    <row r="1903" spans="1:13" x14ac:dyDescent="0.35">
      <c r="A1903" s="301">
        <v>2016</v>
      </c>
      <c r="B1903" s="301" t="s">
        <v>87</v>
      </c>
      <c r="C1903" s="301" t="s">
        <v>37</v>
      </c>
      <c r="D1903" s="302" t="s">
        <v>20</v>
      </c>
      <c r="E1903" s="302" t="s">
        <v>226</v>
      </c>
      <c r="F1903" s="301" t="s">
        <v>80</v>
      </c>
      <c r="G1903" s="301" t="s">
        <v>288</v>
      </c>
      <c r="H1903" s="322">
        <v>0</v>
      </c>
      <c r="I1903" s="322">
        <v>0</v>
      </c>
      <c r="J1903" s="322">
        <v>0</v>
      </c>
      <c r="K1903" s="364">
        <v>0</v>
      </c>
      <c r="L1903" s="322">
        <v>0</v>
      </c>
      <c r="M1903" s="364">
        <v>0</v>
      </c>
    </row>
    <row r="1904" spans="1:13" x14ac:dyDescent="0.35">
      <c r="A1904" s="301">
        <v>2016</v>
      </c>
      <c r="B1904" s="301" t="s">
        <v>87</v>
      </c>
      <c r="C1904" s="301" t="s">
        <v>38</v>
      </c>
      <c r="D1904" s="302" t="s">
        <v>248</v>
      </c>
      <c r="E1904" s="302" t="s">
        <v>226</v>
      </c>
      <c r="F1904" s="301" t="s">
        <v>76</v>
      </c>
      <c r="G1904" s="301" t="s">
        <v>288</v>
      </c>
      <c r="H1904" s="322">
        <v>20407276571.412563</v>
      </c>
      <c r="I1904" s="322">
        <v>20203203805.698437</v>
      </c>
      <c r="J1904" s="322">
        <v>19830241365.453922</v>
      </c>
      <c r="K1904" s="364">
        <v>0</v>
      </c>
      <c r="L1904" s="322">
        <v>19343405286.026497</v>
      </c>
      <c r="M1904" s="364">
        <v>0</v>
      </c>
    </row>
    <row r="1905" spans="1:13" x14ac:dyDescent="0.35">
      <c r="A1905" s="301">
        <v>2016</v>
      </c>
      <c r="B1905" s="301" t="s">
        <v>87</v>
      </c>
      <c r="C1905" s="301" t="s">
        <v>38</v>
      </c>
      <c r="D1905" s="302" t="s">
        <v>248</v>
      </c>
      <c r="E1905" s="302" t="s">
        <v>226</v>
      </c>
      <c r="F1905" s="301" t="s">
        <v>78</v>
      </c>
      <c r="G1905" s="301" t="s">
        <v>288</v>
      </c>
      <c r="H1905" s="322">
        <v>40250508882.414345</v>
      </c>
      <c r="I1905" s="322">
        <v>40250508882.414345</v>
      </c>
      <c r="J1905" s="322">
        <v>35438116134.504089</v>
      </c>
      <c r="K1905" s="364">
        <v>0</v>
      </c>
      <c r="L1905" s="322">
        <v>29233365886.990452</v>
      </c>
      <c r="M1905" s="364">
        <v>0</v>
      </c>
    </row>
    <row r="1906" spans="1:13" x14ac:dyDescent="0.35">
      <c r="A1906" s="301">
        <v>2016</v>
      </c>
      <c r="B1906" s="301" t="s">
        <v>87</v>
      </c>
      <c r="C1906" s="301" t="s">
        <v>39</v>
      </c>
      <c r="D1906" s="302" t="s">
        <v>17</v>
      </c>
      <c r="E1906" s="302" t="s">
        <v>226</v>
      </c>
      <c r="F1906" s="301" t="s">
        <v>76</v>
      </c>
      <c r="G1906" s="301" t="s">
        <v>288</v>
      </c>
      <c r="H1906" s="322">
        <v>35830603560.370911</v>
      </c>
      <c r="I1906" s="322">
        <v>35579885814.336258</v>
      </c>
      <c r="J1906" s="322">
        <v>35232941284.143623</v>
      </c>
      <c r="K1906" s="364">
        <v>0</v>
      </c>
      <c r="L1906" s="322">
        <v>34085790694.532295</v>
      </c>
      <c r="M1906" s="364">
        <v>0</v>
      </c>
    </row>
    <row r="1907" spans="1:13" x14ac:dyDescent="0.35">
      <c r="A1907" s="301">
        <v>2016</v>
      </c>
      <c r="B1907" s="301" t="s">
        <v>87</v>
      </c>
      <c r="C1907" s="301" t="s">
        <v>39</v>
      </c>
      <c r="D1907" s="302" t="s">
        <v>17</v>
      </c>
      <c r="E1907" s="302" t="s">
        <v>226</v>
      </c>
      <c r="F1907" s="301" t="s">
        <v>78</v>
      </c>
      <c r="G1907" s="301" t="s">
        <v>288</v>
      </c>
      <c r="H1907" s="322">
        <v>1387812115828.8818</v>
      </c>
      <c r="I1907" s="322">
        <v>1419614561978.4807</v>
      </c>
      <c r="J1907" s="322">
        <v>1406606061821.9702</v>
      </c>
      <c r="K1907" s="364">
        <v>0</v>
      </c>
      <c r="L1907" s="322">
        <v>1191195451519.1987</v>
      </c>
      <c r="M1907" s="364">
        <v>0</v>
      </c>
    </row>
    <row r="1908" spans="1:13" x14ac:dyDescent="0.35">
      <c r="A1908" s="301">
        <v>2016</v>
      </c>
      <c r="B1908" s="301" t="s">
        <v>87</v>
      </c>
      <c r="C1908" s="301" t="s">
        <v>40</v>
      </c>
      <c r="D1908" s="302" t="s">
        <v>13</v>
      </c>
      <c r="E1908" s="302" t="s">
        <v>226</v>
      </c>
      <c r="F1908" s="301" t="s">
        <v>76</v>
      </c>
      <c r="G1908" s="301" t="s">
        <v>288</v>
      </c>
      <c r="H1908" s="322">
        <v>12201625397.136375</v>
      </c>
      <c r="I1908" s="322">
        <v>12201625397.136375</v>
      </c>
      <c r="J1908" s="322">
        <v>10459240394.306658</v>
      </c>
      <c r="K1908" s="364">
        <v>0</v>
      </c>
      <c r="L1908" s="322">
        <v>9665970643.9298344</v>
      </c>
      <c r="M1908" s="364">
        <v>0</v>
      </c>
    </row>
    <row r="1909" spans="1:13" x14ac:dyDescent="0.35">
      <c r="A1909" s="301">
        <v>2016</v>
      </c>
      <c r="B1909" s="301" t="s">
        <v>87</v>
      </c>
      <c r="C1909" s="301" t="s">
        <v>40</v>
      </c>
      <c r="D1909" s="302" t="s">
        <v>13</v>
      </c>
      <c r="E1909" s="302" t="s">
        <v>226</v>
      </c>
      <c r="F1909" s="301" t="s">
        <v>78</v>
      </c>
      <c r="G1909" s="301" t="s">
        <v>288</v>
      </c>
      <c r="H1909" s="322">
        <v>5421154881.3231659</v>
      </c>
      <c r="I1909" s="322">
        <v>5421154881.3231659</v>
      </c>
      <c r="J1909" s="322">
        <v>4963458444.2308912</v>
      </c>
      <c r="K1909" s="364">
        <v>0</v>
      </c>
      <c r="L1909" s="322">
        <v>4207579327.4935236</v>
      </c>
      <c r="M1909" s="364">
        <v>0</v>
      </c>
    </row>
    <row r="1910" spans="1:13" x14ac:dyDescent="0.35">
      <c r="A1910" s="301">
        <v>2016</v>
      </c>
      <c r="B1910" s="301" t="s">
        <v>87</v>
      </c>
      <c r="C1910" s="301" t="s">
        <v>41</v>
      </c>
      <c r="D1910" s="302" t="s">
        <v>8</v>
      </c>
      <c r="E1910" s="302" t="s">
        <v>226</v>
      </c>
      <c r="F1910" s="301" t="s">
        <v>76</v>
      </c>
      <c r="G1910" s="301" t="s">
        <v>288</v>
      </c>
      <c r="H1910" s="322">
        <v>40412759630.77504</v>
      </c>
      <c r="I1910" s="322">
        <v>38368002810.699173</v>
      </c>
      <c r="J1910" s="322">
        <v>35028422223.259377</v>
      </c>
      <c r="K1910" s="364">
        <v>0</v>
      </c>
      <c r="L1910" s="322">
        <v>30373106548.162918</v>
      </c>
      <c r="M1910" s="364">
        <v>0</v>
      </c>
    </row>
    <row r="1911" spans="1:13" x14ac:dyDescent="0.35">
      <c r="A1911" s="301">
        <v>2016</v>
      </c>
      <c r="B1911" s="301" t="s">
        <v>87</v>
      </c>
      <c r="C1911" s="301" t="s">
        <v>41</v>
      </c>
      <c r="D1911" s="302" t="s">
        <v>8</v>
      </c>
      <c r="E1911" s="302" t="s">
        <v>226</v>
      </c>
      <c r="F1911" s="301" t="s">
        <v>78</v>
      </c>
      <c r="G1911" s="301" t="s">
        <v>288</v>
      </c>
      <c r="H1911" s="322">
        <v>135796063489.79735</v>
      </c>
      <c r="I1911" s="322">
        <v>135796063489.79735</v>
      </c>
      <c r="J1911" s="322">
        <v>95242830267.292892</v>
      </c>
      <c r="K1911" s="364">
        <v>0</v>
      </c>
      <c r="L1911" s="322">
        <v>46615351797.646957</v>
      </c>
      <c r="M1911" s="364">
        <v>0</v>
      </c>
    </row>
    <row r="1912" spans="1:13" x14ac:dyDescent="0.35">
      <c r="A1912" s="301">
        <v>2016</v>
      </c>
      <c r="B1912" s="301" t="s">
        <v>87</v>
      </c>
      <c r="C1912" s="301" t="s">
        <v>42</v>
      </c>
      <c r="D1912" s="302" t="s">
        <v>14</v>
      </c>
      <c r="E1912" s="302" t="s">
        <v>226</v>
      </c>
      <c r="F1912" s="301" t="s">
        <v>76</v>
      </c>
      <c r="G1912" s="301" t="s">
        <v>288</v>
      </c>
      <c r="H1912" s="322">
        <v>14417456196.317558</v>
      </c>
      <c r="I1912" s="322">
        <v>14417456196.317558</v>
      </c>
      <c r="J1912" s="322">
        <v>13675948223.854275</v>
      </c>
      <c r="K1912" s="364">
        <v>0</v>
      </c>
      <c r="L1912" s="322">
        <v>13178142472.059254</v>
      </c>
      <c r="M1912" s="364">
        <v>0</v>
      </c>
    </row>
    <row r="1913" spans="1:13" x14ac:dyDescent="0.35">
      <c r="A1913" s="301">
        <v>2016</v>
      </c>
      <c r="B1913" s="301" t="s">
        <v>87</v>
      </c>
      <c r="C1913" s="301" t="s">
        <v>42</v>
      </c>
      <c r="D1913" s="302" t="s">
        <v>14</v>
      </c>
      <c r="E1913" s="302" t="s">
        <v>226</v>
      </c>
      <c r="F1913" s="301" t="s">
        <v>78</v>
      </c>
      <c r="G1913" s="301" t="s">
        <v>288</v>
      </c>
      <c r="H1913" s="322">
        <v>26503423864.246586</v>
      </c>
      <c r="I1913" s="322">
        <v>26503423864.246586</v>
      </c>
      <c r="J1913" s="322">
        <v>26202200716.63459</v>
      </c>
      <c r="K1913" s="364">
        <v>0</v>
      </c>
      <c r="L1913" s="322">
        <v>20549991919.108498</v>
      </c>
      <c r="M1913" s="364">
        <v>0</v>
      </c>
    </row>
    <row r="1914" spans="1:13" x14ac:dyDescent="0.35">
      <c r="A1914" s="301">
        <v>2016</v>
      </c>
      <c r="B1914" s="301" t="s">
        <v>87</v>
      </c>
      <c r="C1914" s="301" t="s">
        <v>43</v>
      </c>
      <c r="D1914" s="302" t="s">
        <v>22</v>
      </c>
      <c r="E1914" s="302" t="s">
        <v>226</v>
      </c>
      <c r="F1914" s="301" t="s">
        <v>76</v>
      </c>
      <c r="G1914" s="301" t="s">
        <v>288</v>
      </c>
      <c r="H1914" s="322">
        <v>87547659757.108353</v>
      </c>
      <c r="I1914" s="322">
        <v>87547659757.108353</v>
      </c>
      <c r="J1914" s="322">
        <v>78429225642.147125</v>
      </c>
      <c r="K1914" s="364">
        <v>0</v>
      </c>
      <c r="L1914" s="322">
        <v>76249095269.739639</v>
      </c>
      <c r="M1914" s="364">
        <v>0</v>
      </c>
    </row>
    <row r="1915" spans="1:13" x14ac:dyDescent="0.35">
      <c r="A1915" s="301">
        <v>2016</v>
      </c>
      <c r="B1915" s="301" t="s">
        <v>87</v>
      </c>
      <c r="C1915" s="301" t="s">
        <v>43</v>
      </c>
      <c r="D1915" s="302" t="s">
        <v>22</v>
      </c>
      <c r="E1915" s="302" t="s">
        <v>226</v>
      </c>
      <c r="F1915" s="301" t="s">
        <v>78</v>
      </c>
      <c r="G1915" s="301" t="s">
        <v>288</v>
      </c>
      <c r="H1915" s="322">
        <v>64979970242.680695</v>
      </c>
      <c r="I1915" s="322">
        <v>64979970242.680695</v>
      </c>
      <c r="J1915" s="322">
        <v>59115424857.266487</v>
      </c>
      <c r="K1915" s="364">
        <v>0</v>
      </c>
      <c r="L1915" s="322">
        <v>17672208535.915527</v>
      </c>
      <c r="M1915" s="364">
        <v>0</v>
      </c>
    </row>
    <row r="1916" spans="1:13" x14ac:dyDescent="0.35">
      <c r="A1916" s="301">
        <v>2016</v>
      </c>
      <c r="B1916" s="301" t="s">
        <v>87</v>
      </c>
      <c r="C1916" s="301" t="s">
        <v>44</v>
      </c>
      <c r="D1916" s="302" t="s">
        <v>12</v>
      </c>
      <c r="E1916" s="302" t="s">
        <v>226</v>
      </c>
      <c r="F1916" s="301" t="s">
        <v>76</v>
      </c>
      <c r="G1916" s="301" t="s">
        <v>288</v>
      </c>
      <c r="H1916" s="322">
        <v>0</v>
      </c>
      <c r="I1916" s="322">
        <v>10095996907.369829</v>
      </c>
      <c r="J1916" s="322">
        <v>5549685119.5053263</v>
      </c>
      <c r="K1916" s="364">
        <v>0</v>
      </c>
      <c r="L1916" s="322">
        <v>4854120861.2235394</v>
      </c>
      <c r="M1916" s="364">
        <v>0</v>
      </c>
    </row>
    <row r="1917" spans="1:13" x14ac:dyDescent="0.35">
      <c r="A1917" s="301">
        <v>2016</v>
      </c>
      <c r="B1917" s="301" t="s">
        <v>87</v>
      </c>
      <c r="C1917" s="301" t="s">
        <v>44</v>
      </c>
      <c r="D1917" s="302" t="s">
        <v>12</v>
      </c>
      <c r="E1917" s="302" t="s">
        <v>226</v>
      </c>
      <c r="F1917" s="301" t="s">
        <v>78</v>
      </c>
      <c r="G1917" s="301" t="s">
        <v>288</v>
      </c>
      <c r="H1917" s="322">
        <v>0</v>
      </c>
      <c r="I1917" s="322">
        <v>3375803602.3001685</v>
      </c>
      <c r="J1917" s="322">
        <v>2937330835.8136964</v>
      </c>
      <c r="K1917" s="364">
        <v>0</v>
      </c>
      <c r="L1917" s="322">
        <v>395334645.32332361</v>
      </c>
      <c r="M1917" s="364">
        <v>0</v>
      </c>
    </row>
    <row r="1918" spans="1:13" x14ac:dyDescent="0.35">
      <c r="A1918" s="301">
        <v>2016</v>
      </c>
      <c r="B1918" s="301" t="s">
        <v>87</v>
      </c>
      <c r="C1918" s="301" t="s">
        <v>45</v>
      </c>
      <c r="D1918" s="302" t="s">
        <v>22</v>
      </c>
      <c r="E1918" s="302" t="s">
        <v>226</v>
      </c>
      <c r="F1918" s="301" t="s">
        <v>76</v>
      </c>
      <c r="G1918" s="301" t="s">
        <v>288</v>
      </c>
      <c r="H1918" s="322">
        <v>0</v>
      </c>
      <c r="I1918" s="322">
        <v>34394654623.436348</v>
      </c>
      <c r="J1918" s="322">
        <v>28801683427.805717</v>
      </c>
      <c r="K1918" s="364">
        <v>0</v>
      </c>
      <c r="L1918" s="322">
        <v>20603303503.204582</v>
      </c>
      <c r="M1918" s="364">
        <v>0</v>
      </c>
    </row>
    <row r="1919" spans="1:13" x14ac:dyDescent="0.35">
      <c r="A1919" s="301">
        <v>2016</v>
      </c>
      <c r="B1919" s="301" t="s">
        <v>87</v>
      </c>
      <c r="C1919" s="301" t="s">
        <v>45</v>
      </c>
      <c r="D1919" s="302" t="s">
        <v>22</v>
      </c>
      <c r="E1919" s="302" t="s">
        <v>226</v>
      </c>
      <c r="F1919" s="301" t="s">
        <v>78</v>
      </c>
      <c r="G1919" s="301" t="s">
        <v>288</v>
      </c>
      <c r="H1919" s="322">
        <v>0</v>
      </c>
      <c r="I1919" s="322">
        <v>308977057861.27429</v>
      </c>
      <c r="J1919" s="322">
        <v>271861214436.64304</v>
      </c>
      <c r="K1919" s="364">
        <v>0</v>
      </c>
      <c r="L1919" s="322">
        <v>76897000003.06044</v>
      </c>
      <c r="M1919" s="364">
        <v>0</v>
      </c>
    </row>
    <row r="1920" spans="1:13" x14ac:dyDescent="0.35">
      <c r="A1920" s="301">
        <v>2016</v>
      </c>
      <c r="B1920" s="301" t="s">
        <v>87</v>
      </c>
      <c r="C1920" s="301" t="s">
        <v>46</v>
      </c>
      <c r="D1920" s="302" t="s">
        <v>10</v>
      </c>
      <c r="E1920" s="302" t="s">
        <v>228</v>
      </c>
      <c r="F1920" s="301" t="s">
        <v>76</v>
      </c>
      <c r="G1920" s="301" t="s">
        <v>288</v>
      </c>
      <c r="H1920" s="322">
        <v>15557601365.595186</v>
      </c>
      <c r="I1920" s="322">
        <v>16208366250.437065</v>
      </c>
      <c r="J1920" s="322">
        <v>15746215247.969406</v>
      </c>
      <c r="K1920" s="364">
        <v>0</v>
      </c>
      <c r="L1920" s="322">
        <v>15198169294.281305</v>
      </c>
      <c r="M1920" s="364">
        <v>0</v>
      </c>
    </row>
    <row r="1921" spans="1:13" x14ac:dyDescent="0.35">
      <c r="A1921" s="301">
        <v>2016</v>
      </c>
      <c r="B1921" s="301" t="s">
        <v>87</v>
      </c>
      <c r="C1921" s="301" t="s">
        <v>46</v>
      </c>
      <c r="D1921" s="302" t="s">
        <v>10</v>
      </c>
      <c r="E1921" s="302" t="s">
        <v>228</v>
      </c>
      <c r="F1921" s="301" t="s">
        <v>78</v>
      </c>
      <c r="G1921" s="301" t="s">
        <v>288</v>
      </c>
      <c r="H1921" s="322">
        <v>61534525140.328636</v>
      </c>
      <c r="I1921" s="322">
        <v>59928257027.343994</v>
      </c>
      <c r="J1921" s="322">
        <v>57202568198.567268</v>
      </c>
      <c r="K1921" s="364">
        <v>0</v>
      </c>
      <c r="L1921" s="322">
        <v>32616862692.74881</v>
      </c>
      <c r="M1921" s="364">
        <v>0</v>
      </c>
    </row>
    <row r="1922" spans="1:13" x14ac:dyDescent="0.35">
      <c r="A1922" s="301">
        <v>2016</v>
      </c>
      <c r="B1922" s="301" t="s">
        <v>87</v>
      </c>
      <c r="C1922" s="301" t="s">
        <v>47</v>
      </c>
      <c r="D1922" s="302" t="s">
        <v>21</v>
      </c>
      <c r="E1922" s="302" t="s">
        <v>228</v>
      </c>
      <c r="F1922" s="301" t="s">
        <v>76</v>
      </c>
      <c r="G1922" s="301" t="s">
        <v>288</v>
      </c>
      <c r="H1922" s="322">
        <v>34241732937.318008</v>
      </c>
      <c r="I1922" s="322">
        <v>34241732937.318008</v>
      </c>
      <c r="J1922" s="322">
        <v>25307599579.2943</v>
      </c>
      <c r="K1922" s="364">
        <v>0</v>
      </c>
      <c r="L1922" s="322">
        <v>17053377171.913805</v>
      </c>
      <c r="M1922" s="364">
        <v>0</v>
      </c>
    </row>
    <row r="1923" spans="1:13" x14ac:dyDescent="0.35">
      <c r="A1923" s="301">
        <v>2016</v>
      </c>
      <c r="B1923" s="301" t="s">
        <v>87</v>
      </c>
      <c r="C1923" s="301" t="s">
        <v>47</v>
      </c>
      <c r="D1923" s="302" t="s">
        <v>21</v>
      </c>
      <c r="E1923" s="302" t="s">
        <v>228</v>
      </c>
      <c r="F1923" s="301" t="s">
        <v>78</v>
      </c>
      <c r="G1923" s="301" t="s">
        <v>288</v>
      </c>
      <c r="H1923" s="322">
        <v>3118221008485.7222</v>
      </c>
      <c r="I1923" s="322">
        <v>3346877185309.0811</v>
      </c>
      <c r="J1923" s="322">
        <v>2991194898145.0864</v>
      </c>
      <c r="K1923" s="364">
        <v>0</v>
      </c>
      <c r="L1923" s="322">
        <v>2622178796861.3857</v>
      </c>
      <c r="M1923" s="364">
        <v>0</v>
      </c>
    </row>
    <row r="1924" spans="1:13" x14ac:dyDescent="0.35">
      <c r="A1924" s="301">
        <v>2016</v>
      </c>
      <c r="B1924" s="301" t="s">
        <v>87</v>
      </c>
      <c r="C1924" s="301" t="s">
        <v>47</v>
      </c>
      <c r="D1924" s="302" t="s">
        <v>21</v>
      </c>
      <c r="E1924" s="302" t="s">
        <v>228</v>
      </c>
      <c r="F1924" s="301" t="s">
        <v>80</v>
      </c>
      <c r="G1924" s="301" t="s">
        <v>288</v>
      </c>
      <c r="H1924" s="322">
        <v>4833908078.0203199</v>
      </c>
      <c r="I1924" s="322">
        <v>4895749400.3702288</v>
      </c>
      <c r="J1924" s="322">
        <v>4895749400.3702288</v>
      </c>
      <c r="K1924" s="364">
        <v>0</v>
      </c>
      <c r="L1924" s="322">
        <v>4855457012.865572</v>
      </c>
      <c r="M1924" s="364">
        <v>0</v>
      </c>
    </row>
    <row r="1925" spans="1:13" x14ac:dyDescent="0.35">
      <c r="A1925" s="301">
        <v>2016</v>
      </c>
      <c r="B1925" s="301" t="s">
        <v>87</v>
      </c>
      <c r="C1925" s="301" t="s">
        <v>48</v>
      </c>
      <c r="D1925" s="302" t="s">
        <v>8</v>
      </c>
      <c r="E1925" s="302" t="s">
        <v>228</v>
      </c>
      <c r="F1925" s="301" t="s">
        <v>76</v>
      </c>
      <c r="G1925" s="301" t="s">
        <v>288</v>
      </c>
      <c r="H1925" s="322">
        <v>24363868312.678593</v>
      </c>
      <c r="I1925" s="322">
        <v>24363868312.678593</v>
      </c>
      <c r="J1925" s="322">
        <v>23336621165.851147</v>
      </c>
      <c r="K1925" s="364">
        <v>0</v>
      </c>
      <c r="L1925" s="322">
        <v>22481818109.491489</v>
      </c>
      <c r="M1925" s="364">
        <v>0</v>
      </c>
    </row>
    <row r="1926" spans="1:13" x14ac:dyDescent="0.35">
      <c r="A1926" s="301">
        <v>2016</v>
      </c>
      <c r="B1926" s="301" t="s">
        <v>87</v>
      </c>
      <c r="C1926" s="301" t="s">
        <v>48</v>
      </c>
      <c r="D1926" s="302" t="s">
        <v>8</v>
      </c>
      <c r="E1926" s="302" t="s">
        <v>228</v>
      </c>
      <c r="F1926" s="301" t="s">
        <v>78</v>
      </c>
      <c r="G1926" s="301" t="s">
        <v>288</v>
      </c>
      <c r="H1926" s="322">
        <v>24028217708.984982</v>
      </c>
      <c r="I1926" s="322">
        <v>30235889549.381283</v>
      </c>
      <c r="J1926" s="322">
        <v>24584084423.094662</v>
      </c>
      <c r="K1926" s="364">
        <v>0</v>
      </c>
      <c r="L1926" s="322">
        <v>13717392904.733946</v>
      </c>
      <c r="M1926" s="364">
        <v>0</v>
      </c>
    </row>
    <row r="1927" spans="1:13" x14ac:dyDescent="0.35">
      <c r="A1927" s="301">
        <v>2016</v>
      </c>
      <c r="B1927" s="301" t="s">
        <v>87</v>
      </c>
      <c r="C1927" s="301" t="s">
        <v>49</v>
      </c>
      <c r="D1927" s="302" t="s">
        <v>18</v>
      </c>
      <c r="E1927" s="302" t="s">
        <v>228</v>
      </c>
      <c r="F1927" s="301" t="s">
        <v>76</v>
      </c>
      <c r="G1927" s="301" t="s">
        <v>288</v>
      </c>
      <c r="H1927" s="322">
        <v>93467096676.028595</v>
      </c>
      <c r="I1927" s="322">
        <v>92532425323.763977</v>
      </c>
      <c r="J1927" s="322">
        <v>82738227372.574203</v>
      </c>
      <c r="K1927" s="364">
        <v>0</v>
      </c>
      <c r="L1927" s="322">
        <v>77146242750.031113</v>
      </c>
      <c r="M1927" s="364">
        <v>0</v>
      </c>
    </row>
    <row r="1928" spans="1:13" x14ac:dyDescent="0.35">
      <c r="A1928" s="301">
        <v>2016</v>
      </c>
      <c r="B1928" s="301" t="s">
        <v>87</v>
      </c>
      <c r="C1928" s="301" t="s">
        <v>49</v>
      </c>
      <c r="D1928" s="302" t="s">
        <v>18</v>
      </c>
      <c r="E1928" s="302" t="s">
        <v>228</v>
      </c>
      <c r="F1928" s="301" t="s">
        <v>79</v>
      </c>
      <c r="G1928" s="301" t="s">
        <v>288</v>
      </c>
      <c r="H1928" s="322">
        <v>0</v>
      </c>
      <c r="I1928" s="322">
        <v>0</v>
      </c>
      <c r="J1928" s="322">
        <v>0</v>
      </c>
      <c r="K1928" s="364">
        <v>0</v>
      </c>
      <c r="L1928" s="322">
        <v>0</v>
      </c>
      <c r="M1928" s="364">
        <v>0</v>
      </c>
    </row>
    <row r="1929" spans="1:13" x14ac:dyDescent="0.35">
      <c r="A1929" s="301">
        <v>2016</v>
      </c>
      <c r="B1929" s="301" t="s">
        <v>87</v>
      </c>
      <c r="C1929" s="301" t="s">
        <v>49</v>
      </c>
      <c r="D1929" s="302" t="s">
        <v>18</v>
      </c>
      <c r="E1929" s="302" t="s">
        <v>228</v>
      </c>
      <c r="F1929" s="301" t="s">
        <v>78</v>
      </c>
      <c r="G1929" s="301" t="s">
        <v>288</v>
      </c>
      <c r="H1929" s="322">
        <v>2502031574844.3159</v>
      </c>
      <c r="I1929" s="322">
        <v>2122059986822.967</v>
      </c>
      <c r="J1929" s="322">
        <v>1319498532777.9253</v>
      </c>
      <c r="K1929" s="364">
        <v>0</v>
      </c>
      <c r="L1929" s="322">
        <v>749411013922.3689</v>
      </c>
      <c r="M1929" s="364">
        <v>0</v>
      </c>
    </row>
    <row r="1930" spans="1:13" x14ac:dyDescent="0.35">
      <c r="A1930" s="301">
        <v>2016</v>
      </c>
      <c r="B1930" s="301" t="s">
        <v>87</v>
      </c>
      <c r="C1930" s="301" t="s">
        <v>49</v>
      </c>
      <c r="D1930" s="302" t="s">
        <v>18</v>
      </c>
      <c r="E1930" s="302" t="s">
        <v>228</v>
      </c>
      <c r="F1930" s="301" t="s">
        <v>80</v>
      </c>
      <c r="G1930" s="301" t="s">
        <v>288</v>
      </c>
      <c r="H1930" s="322">
        <v>0</v>
      </c>
      <c r="I1930" s="322">
        <v>128501449.03877133</v>
      </c>
      <c r="J1930" s="322">
        <v>128501449.03877133</v>
      </c>
      <c r="K1930" s="364">
        <v>0</v>
      </c>
      <c r="L1930" s="322">
        <v>0</v>
      </c>
      <c r="M1930" s="364">
        <v>0</v>
      </c>
    </row>
    <row r="1931" spans="1:13" x14ac:dyDescent="0.35">
      <c r="A1931" s="301">
        <v>2016</v>
      </c>
      <c r="B1931" s="301" t="s">
        <v>87</v>
      </c>
      <c r="C1931" s="301" t="s">
        <v>50</v>
      </c>
      <c r="D1931" s="302" t="s">
        <v>16</v>
      </c>
      <c r="E1931" s="302" t="s">
        <v>228</v>
      </c>
      <c r="F1931" s="301" t="s">
        <v>76</v>
      </c>
      <c r="G1931" s="301" t="s">
        <v>288</v>
      </c>
      <c r="H1931" s="322">
        <v>1177882226761.011</v>
      </c>
      <c r="I1931" s="322">
        <v>1177882226761.011</v>
      </c>
      <c r="J1931" s="322">
        <v>1128254032086.9873</v>
      </c>
      <c r="K1931" s="364">
        <v>0</v>
      </c>
      <c r="L1931" s="322">
        <v>1127391984938.1274</v>
      </c>
      <c r="M1931" s="364">
        <v>0</v>
      </c>
    </row>
    <row r="1932" spans="1:13" x14ac:dyDescent="0.35">
      <c r="A1932" s="301">
        <v>2016</v>
      </c>
      <c r="B1932" s="301" t="s">
        <v>87</v>
      </c>
      <c r="C1932" s="301" t="s">
        <v>50</v>
      </c>
      <c r="D1932" s="302" t="s">
        <v>16</v>
      </c>
      <c r="E1932" s="302" t="s">
        <v>228</v>
      </c>
      <c r="F1932" s="301" t="s">
        <v>79</v>
      </c>
      <c r="G1932" s="301" t="s">
        <v>288</v>
      </c>
      <c r="H1932" s="322">
        <v>354245457277.34473</v>
      </c>
      <c r="I1932" s="322">
        <v>354245457277.34473</v>
      </c>
      <c r="J1932" s="322">
        <v>354245457277.34473</v>
      </c>
      <c r="K1932" s="364">
        <v>0</v>
      </c>
      <c r="L1932" s="322">
        <v>354245457277.34473</v>
      </c>
      <c r="M1932" s="364">
        <v>0</v>
      </c>
    </row>
    <row r="1933" spans="1:13" x14ac:dyDescent="0.35">
      <c r="A1933" s="301">
        <v>2016</v>
      </c>
      <c r="B1933" s="301" t="s">
        <v>87</v>
      </c>
      <c r="C1933" s="301" t="s">
        <v>50</v>
      </c>
      <c r="D1933" s="302" t="s">
        <v>16</v>
      </c>
      <c r="E1933" s="302" t="s">
        <v>228</v>
      </c>
      <c r="F1933" s="301" t="s">
        <v>78</v>
      </c>
      <c r="G1933" s="301" t="s">
        <v>288</v>
      </c>
      <c r="H1933" s="322">
        <v>8031340564.9232082</v>
      </c>
      <c r="I1933" s="322">
        <v>8031340564.9232082</v>
      </c>
      <c r="J1933" s="322">
        <v>5355425630.3750162</v>
      </c>
      <c r="K1933" s="364">
        <v>0</v>
      </c>
      <c r="L1933" s="322">
        <v>4215784718.4523654</v>
      </c>
      <c r="M1933" s="364">
        <v>0</v>
      </c>
    </row>
    <row r="1934" spans="1:13" x14ac:dyDescent="0.35">
      <c r="A1934" s="301">
        <v>2016</v>
      </c>
      <c r="B1934" s="301" t="s">
        <v>87</v>
      </c>
      <c r="C1934" s="301" t="s">
        <v>51</v>
      </c>
      <c r="D1934" s="302" t="s">
        <v>15</v>
      </c>
      <c r="E1934" s="302" t="s">
        <v>228</v>
      </c>
      <c r="F1934" s="301" t="s">
        <v>76</v>
      </c>
      <c r="G1934" s="301" t="s">
        <v>288</v>
      </c>
      <c r="H1934" s="322">
        <v>16304348986.249294</v>
      </c>
      <c r="I1934" s="322">
        <v>16139824677.813442</v>
      </c>
      <c r="J1934" s="322">
        <v>15867327171.38689</v>
      </c>
      <c r="K1934" s="364">
        <v>0</v>
      </c>
      <c r="L1934" s="322">
        <v>14266947928.038979</v>
      </c>
      <c r="M1934" s="364">
        <v>0</v>
      </c>
    </row>
    <row r="1935" spans="1:13" x14ac:dyDescent="0.35">
      <c r="A1935" s="301">
        <v>2016</v>
      </c>
      <c r="B1935" s="301" t="s">
        <v>87</v>
      </c>
      <c r="C1935" s="301" t="s">
        <v>51</v>
      </c>
      <c r="D1935" s="302" t="s">
        <v>15</v>
      </c>
      <c r="E1935" s="302" t="s">
        <v>228</v>
      </c>
      <c r="F1935" s="301" t="s">
        <v>78</v>
      </c>
      <c r="G1935" s="301" t="s">
        <v>288</v>
      </c>
      <c r="H1935" s="322">
        <v>126177685053.73814</v>
      </c>
      <c r="I1935" s="322">
        <v>126177685053.73814</v>
      </c>
      <c r="J1935" s="322">
        <v>112205712518.40248</v>
      </c>
      <c r="K1935" s="364">
        <v>0</v>
      </c>
      <c r="L1935" s="322">
        <v>52630199648.237762</v>
      </c>
      <c r="M1935" s="364">
        <v>0</v>
      </c>
    </row>
    <row r="1936" spans="1:13" x14ac:dyDescent="0.35">
      <c r="A1936" s="301">
        <v>2016</v>
      </c>
      <c r="B1936" s="301" t="s">
        <v>87</v>
      </c>
      <c r="C1936" s="301" t="s">
        <v>52</v>
      </c>
      <c r="D1936" s="302" t="s">
        <v>9</v>
      </c>
      <c r="E1936" s="302" t="s">
        <v>228</v>
      </c>
      <c r="F1936" s="301" t="s">
        <v>76</v>
      </c>
      <c r="G1936" s="301" t="s">
        <v>288</v>
      </c>
      <c r="H1936" s="322">
        <v>51099786636.134804</v>
      </c>
      <c r="I1936" s="322">
        <v>50585780839.979721</v>
      </c>
      <c r="J1936" s="322">
        <v>44254051329.829659</v>
      </c>
      <c r="K1936" s="364">
        <v>0</v>
      </c>
      <c r="L1936" s="322">
        <v>42321970001.425865</v>
      </c>
      <c r="M1936" s="364">
        <v>0</v>
      </c>
    </row>
    <row r="1937" spans="1:13" x14ac:dyDescent="0.35">
      <c r="A1937" s="301">
        <v>2016</v>
      </c>
      <c r="B1937" s="301" t="s">
        <v>87</v>
      </c>
      <c r="C1937" s="301" t="s">
        <v>52</v>
      </c>
      <c r="D1937" s="302" t="s">
        <v>9</v>
      </c>
      <c r="E1937" s="302" t="s">
        <v>228</v>
      </c>
      <c r="F1937" s="301" t="s">
        <v>79</v>
      </c>
      <c r="G1937" s="301" t="s">
        <v>288</v>
      </c>
      <c r="H1937" s="322">
        <v>0</v>
      </c>
      <c r="I1937" s="322">
        <v>0</v>
      </c>
      <c r="J1937" s="322">
        <v>0</v>
      </c>
      <c r="K1937" s="364">
        <v>0</v>
      </c>
      <c r="L1937" s="322">
        <v>0</v>
      </c>
      <c r="M1937" s="364">
        <v>0</v>
      </c>
    </row>
    <row r="1938" spans="1:13" x14ac:dyDescent="0.35">
      <c r="A1938" s="301">
        <v>2016</v>
      </c>
      <c r="B1938" s="301" t="s">
        <v>87</v>
      </c>
      <c r="C1938" s="301" t="s">
        <v>52</v>
      </c>
      <c r="D1938" s="302" t="s">
        <v>9</v>
      </c>
      <c r="E1938" s="302" t="s">
        <v>228</v>
      </c>
      <c r="F1938" s="301" t="s">
        <v>78</v>
      </c>
      <c r="G1938" s="301" t="s">
        <v>288</v>
      </c>
      <c r="H1938" s="322">
        <v>434893834078.85858</v>
      </c>
      <c r="I1938" s="322">
        <v>398993542206.96417</v>
      </c>
      <c r="J1938" s="322">
        <v>321799702096.15436</v>
      </c>
      <c r="K1938" s="364">
        <v>0</v>
      </c>
      <c r="L1938" s="322">
        <v>172614172153.89072</v>
      </c>
      <c r="M1938" s="364">
        <v>0</v>
      </c>
    </row>
    <row r="1939" spans="1:13" x14ac:dyDescent="0.35">
      <c r="A1939" s="301">
        <v>2016</v>
      </c>
      <c r="B1939" s="301" t="s">
        <v>87</v>
      </c>
      <c r="C1939" s="301" t="s">
        <v>53</v>
      </c>
      <c r="D1939" s="302" t="s">
        <v>9</v>
      </c>
      <c r="E1939" s="302" t="s">
        <v>228</v>
      </c>
      <c r="F1939" s="301" t="s">
        <v>76</v>
      </c>
      <c r="G1939" s="301" t="s">
        <v>288</v>
      </c>
      <c r="H1939" s="322">
        <v>9725434599.5215111</v>
      </c>
      <c r="I1939" s="322">
        <v>9725434599.5215111</v>
      </c>
      <c r="J1939" s="322">
        <v>6380873472.6064653</v>
      </c>
      <c r="K1939" s="364">
        <v>0</v>
      </c>
      <c r="L1939" s="322">
        <v>5844171162.6280231</v>
      </c>
      <c r="M1939" s="364">
        <v>0</v>
      </c>
    </row>
    <row r="1940" spans="1:13" x14ac:dyDescent="0.35">
      <c r="A1940" s="301">
        <v>2016</v>
      </c>
      <c r="B1940" s="301" t="s">
        <v>87</v>
      </c>
      <c r="C1940" s="301" t="s">
        <v>53</v>
      </c>
      <c r="D1940" s="302" t="s">
        <v>9</v>
      </c>
      <c r="E1940" s="302" t="s">
        <v>228</v>
      </c>
      <c r="F1940" s="301" t="s">
        <v>78</v>
      </c>
      <c r="G1940" s="301" t="s">
        <v>288</v>
      </c>
      <c r="H1940" s="322">
        <v>28143754498.835182</v>
      </c>
      <c r="I1940" s="322">
        <v>29305333488.147476</v>
      </c>
      <c r="J1940" s="322">
        <v>27589767457.340267</v>
      </c>
      <c r="K1940" s="364">
        <v>0</v>
      </c>
      <c r="L1940" s="322">
        <v>17901172739.066433</v>
      </c>
      <c r="M1940" s="364">
        <v>0</v>
      </c>
    </row>
    <row r="1941" spans="1:13" x14ac:dyDescent="0.35">
      <c r="A1941" s="301">
        <v>2016</v>
      </c>
      <c r="B1941" s="301" t="s">
        <v>87</v>
      </c>
      <c r="C1941" s="301" t="s">
        <v>54</v>
      </c>
      <c r="D1941" s="302" t="s">
        <v>17</v>
      </c>
      <c r="E1941" s="302" t="s">
        <v>228</v>
      </c>
      <c r="F1941" s="301" t="s">
        <v>76</v>
      </c>
      <c r="G1941" s="301" t="s">
        <v>288</v>
      </c>
      <c r="H1941" s="322">
        <v>19661752927.060551</v>
      </c>
      <c r="I1941" s="322">
        <v>19465135397.789944</v>
      </c>
      <c r="J1941" s="322">
        <v>19024568035.196388</v>
      </c>
      <c r="K1941" s="364">
        <v>0</v>
      </c>
      <c r="L1941" s="322">
        <v>18306942792.707756</v>
      </c>
      <c r="M1941" s="364">
        <v>0</v>
      </c>
    </row>
    <row r="1942" spans="1:13" x14ac:dyDescent="0.35">
      <c r="A1942" s="301">
        <v>2016</v>
      </c>
      <c r="B1942" s="301" t="s">
        <v>87</v>
      </c>
      <c r="C1942" s="301" t="s">
        <v>54</v>
      </c>
      <c r="D1942" s="302" t="s">
        <v>17</v>
      </c>
      <c r="E1942" s="302" t="s">
        <v>228</v>
      </c>
      <c r="F1942" s="301" t="s">
        <v>78</v>
      </c>
      <c r="G1942" s="301" t="s">
        <v>288</v>
      </c>
      <c r="H1942" s="322">
        <v>179908978976.40475</v>
      </c>
      <c r="I1942" s="322">
        <v>172089665802.39551</v>
      </c>
      <c r="J1942" s="322">
        <v>149592070681.73926</v>
      </c>
      <c r="K1942" s="364">
        <v>0</v>
      </c>
      <c r="L1942" s="322">
        <v>110763177385.86784</v>
      </c>
      <c r="M1942" s="364">
        <v>0</v>
      </c>
    </row>
    <row r="1943" spans="1:13" x14ac:dyDescent="0.35">
      <c r="A1943" s="301">
        <v>2016</v>
      </c>
      <c r="B1943" s="301" t="s">
        <v>87</v>
      </c>
      <c r="C1943" s="301" t="s">
        <v>55</v>
      </c>
      <c r="D1943" s="302" t="s">
        <v>9</v>
      </c>
      <c r="E1943" s="302" t="s">
        <v>228</v>
      </c>
      <c r="F1943" s="301" t="s">
        <v>76</v>
      </c>
      <c r="G1943" s="301" t="s">
        <v>288</v>
      </c>
      <c r="H1943" s="322">
        <v>6436759658.7286425</v>
      </c>
      <c r="I1943" s="322">
        <v>6371419248.3464813</v>
      </c>
      <c r="J1943" s="322">
        <v>5871622371.4174089</v>
      </c>
      <c r="K1943" s="364">
        <v>0</v>
      </c>
      <c r="L1943" s="322">
        <v>5796149351.9254971</v>
      </c>
      <c r="M1943" s="364">
        <v>0</v>
      </c>
    </row>
    <row r="1944" spans="1:13" x14ac:dyDescent="0.35">
      <c r="A1944" s="301">
        <v>2016</v>
      </c>
      <c r="B1944" s="301" t="s">
        <v>87</v>
      </c>
      <c r="C1944" s="301" t="s">
        <v>55</v>
      </c>
      <c r="D1944" s="302" t="s">
        <v>9</v>
      </c>
      <c r="E1944" s="302" t="s">
        <v>228</v>
      </c>
      <c r="F1944" s="301" t="s">
        <v>78</v>
      </c>
      <c r="G1944" s="301" t="s">
        <v>288</v>
      </c>
      <c r="H1944" s="322">
        <v>5600565391.9348726</v>
      </c>
      <c r="I1944" s="322">
        <v>8307893459.8238506</v>
      </c>
      <c r="J1944" s="322">
        <v>5114322171.6115341</v>
      </c>
      <c r="K1944" s="364">
        <v>0</v>
      </c>
      <c r="L1944" s="322">
        <v>4909634216.4540119</v>
      </c>
      <c r="M1944" s="364">
        <v>0</v>
      </c>
    </row>
    <row r="1945" spans="1:13" x14ac:dyDescent="0.35">
      <c r="A1945" s="301">
        <v>2016</v>
      </c>
      <c r="B1945" s="301" t="s">
        <v>87</v>
      </c>
      <c r="C1945" s="301" t="s">
        <v>56</v>
      </c>
      <c r="D1945" s="302" t="s">
        <v>9</v>
      </c>
      <c r="E1945" s="302" t="s">
        <v>228</v>
      </c>
      <c r="F1945" s="301" t="s">
        <v>76</v>
      </c>
      <c r="G1945" s="301" t="s">
        <v>288</v>
      </c>
      <c r="H1945" s="322">
        <v>38487738854.645386</v>
      </c>
      <c r="I1945" s="322">
        <v>38102861466.09893</v>
      </c>
      <c r="J1945" s="322">
        <v>34913322598.332954</v>
      </c>
      <c r="K1945" s="364">
        <v>0</v>
      </c>
      <c r="L1945" s="322">
        <v>34320169312.663521</v>
      </c>
      <c r="M1945" s="364">
        <v>0</v>
      </c>
    </row>
    <row r="1946" spans="1:13" x14ac:dyDescent="0.35">
      <c r="A1946" s="301">
        <v>2016</v>
      </c>
      <c r="B1946" s="301" t="s">
        <v>87</v>
      </c>
      <c r="C1946" s="301" t="s">
        <v>56</v>
      </c>
      <c r="D1946" s="302" t="s">
        <v>9</v>
      </c>
      <c r="E1946" s="302" t="s">
        <v>228</v>
      </c>
      <c r="F1946" s="301" t="s">
        <v>78</v>
      </c>
      <c r="G1946" s="301" t="s">
        <v>288</v>
      </c>
      <c r="H1946" s="322">
        <v>80051458657.902771</v>
      </c>
      <c r="I1946" s="322">
        <v>80051458657.902771</v>
      </c>
      <c r="J1946" s="322">
        <v>47479067080.036034</v>
      </c>
      <c r="K1946" s="364">
        <v>0</v>
      </c>
      <c r="L1946" s="322">
        <v>42405546696.554634</v>
      </c>
      <c r="M1946" s="364">
        <v>0</v>
      </c>
    </row>
    <row r="1947" spans="1:13" x14ac:dyDescent="0.35">
      <c r="A1947" s="301">
        <v>2016</v>
      </c>
      <c r="B1947" s="301" t="s">
        <v>87</v>
      </c>
      <c r="C1947" s="301" t="s">
        <v>57</v>
      </c>
      <c r="D1947" s="302" t="s">
        <v>22</v>
      </c>
      <c r="E1947" s="302" t="s">
        <v>228</v>
      </c>
      <c r="F1947" s="301" t="s">
        <v>76</v>
      </c>
      <c r="G1947" s="301" t="s">
        <v>288</v>
      </c>
      <c r="H1947" s="322">
        <v>21969775484.586487</v>
      </c>
      <c r="I1947" s="322">
        <v>14910354455.286036</v>
      </c>
      <c r="J1947" s="322">
        <v>14604058465.607944</v>
      </c>
      <c r="K1947" s="364">
        <v>0</v>
      </c>
      <c r="L1947" s="322">
        <v>14527566562.945408</v>
      </c>
      <c r="M1947" s="364">
        <v>0</v>
      </c>
    </row>
    <row r="1948" spans="1:13" x14ac:dyDescent="0.35">
      <c r="A1948" s="301">
        <v>2016</v>
      </c>
      <c r="B1948" s="301" t="s">
        <v>87</v>
      </c>
      <c r="C1948" s="301" t="s">
        <v>57</v>
      </c>
      <c r="D1948" s="302" t="s">
        <v>22</v>
      </c>
      <c r="E1948" s="302" t="s">
        <v>228</v>
      </c>
      <c r="F1948" s="301" t="s">
        <v>79</v>
      </c>
      <c r="G1948" s="301" t="s">
        <v>288</v>
      </c>
      <c r="H1948" s="322">
        <v>0</v>
      </c>
      <c r="I1948" s="322">
        <v>0</v>
      </c>
      <c r="J1948" s="322">
        <v>0</v>
      </c>
      <c r="K1948" s="364">
        <v>0</v>
      </c>
      <c r="L1948" s="322">
        <v>0</v>
      </c>
      <c r="M1948" s="364">
        <v>0</v>
      </c>
    </row>
    <row r="1949" spans="1:13" x14ac:dyDescent="0.35">
      <c r="A1949" s="301">
        <v>2016</v>
      </c>
      <c r="B1949" s="301" t="s">
        <v>87</v>
      </c>
      <c r="C1949" s="301" t="s">
        <v>57</v>
      </c>
      <c r="D1949" s="302" t="s">
        <v>22</v>
      </c>
      <c r="E1949" s="302" t="s">
        <v>228</v>
      </c>
      <c r="F1949" s="301" t="s">
        <v>78</v>
      </c>
      <c r="G1949" s="301" t="s">
        <v>288</v>
      </c>
      <c r="H1949" s="322">
        <v>338991154669.37952</v>
      </c>
      <c r="I1949" s="322">
        <v>49566604392.104767</v>
      </c>
      <c r="J1949" s="322">
        <v>49566604392.104767</v>
      </c>
      <c r="K1949" s="364">
        <v>0</v>
      </c>
      <c r="L1949" s="322">
        <v>49566604392.104767</v>
      </c>
      <c r="M1949" s="364">
        <v>0</v>
      </c>
    </row>
    <row r="1950" spans="1:13" x14ac:dyDescent="0.35">
      <c r="A1950" s="301">
        <v>2016</v>
      </c>
      <c r="B1950" s="301" t="s">
        <v>87</v>
      </c>
      <c r="C1950" s="301" t="s">
        <v>58</v>
      </c>
      <c r="D1950" s="302" t="s">
        <v>8</v>
      </c>
      <c r="E1950" s="302" t="s">
        <v>228</v>
      </c>
      <c r="F1950" s="301" t="s">
        <v>76</v>
      </c>
      <c r="G1950" s="301" t="s">
        <v>288</v>
      </c>
      <c r="H1950" s="322">
        <v>10413648203.870346</v>
      </c>
      <c r="I1950" s="322">
        <v>10413648203.870346</v>
      </c>
      <c r="J1950" s="322">
        <v>10287880128.429296</v>
      </c>
      <c r="K1950" s="364">
        <v>0</v>
      </c>
      <c r="L1950" s="322">
        <v>10068835906.252953</v>
      </c>
      <c r="M1950" s="364">
        <v>0</v>
      </c>
    </row>
    <row r="1951" spans="1:13" x14ac:dyDescent="0.35">
      <c r="A1951" s="301">
        <v>2016</v>
      </c>
      <c r="B1951" s="301" t="s">
        <v>87</v>
      </c>
      <c r="C1951" s="301" t="s">
        <v>58</v>
      </c>
      <c r="D1951" s="302" t="s">
        <v>8</v>
      </c>
      <c r="E1951" s="302" t="s">
        <v>228</v>
      </c>
      <c r="F1951" s="301" t="s">
        <v>78</v>
      </c>
      <c r="G1951" s="301" t="s">
        <v>288</v>
      </c>
      <c r="H1951" s="322">
        <v>64182286253.895729</v>
      </c>
      <c r="I1951" s="322">
        <v>64551727919.882195</v>
      </c>
      <c r="J1951" s="322">
        <v>63234547004.596748</v>
      </c>
      <c r="K1951" s="364">
        <v>0</v>
      </c>
      <c r="L1951" s="322">
        <v>34268307661.81752</v>
      </c>
      <c r="M1951" s="364">
        <v>0</v>
      </c>
    </row>
    <row r="1952" spans="1:13" x14ac:dyDescent="0.35">
      <c r="A1952" s="301">
        <v>2016</v>
      </c>
      <c r="B1952" s="301" t="s">
        <v>87</v>
      </c>
      <c r="C1952" s="301" t="s">
        <v>59</v>
      </c>
      <c r="D1952" s="302" t="s">
        <v>11</v>
      </c>
      <c r="E1952" s="302" t="s">
        <v>228</v>
      </c>
      <c r="F1952" s="301" t="s">
        <v>76</v>
      </c>
      <c r="G1952" s="301" t="s">
        <v>288</v>
      </c>
      <c r="H1952" s="322">
        <v>8340495776.0931368</v>
      </c>
      <c r="I1952" s="322">
        <v>8340495776.0931368</v>
      </c>
      <c r="J1952" s="322">
        <v>7941585075.1883898</v>
      </c>
      <c r="K1952" s="364">
        <v>0</v>
      </c>
      <c r="L1952" s="322">
        <v>7691904191.2833443</v>
      </c>
      <c r="M1952" s="364">
        <v>0</v>
      </c>
    </row>
    <row r="1953" spans="1:13" x14ac:dyDescent="0.35">
      <c r="A1953" s="301">
        <v>2016</v>
      </c>
      <c r="B1953" s="301" t="s">
        <v>87</v>
      </c>
      <c r="C1953" s="301" t="s">
        <v>59</v>
      </c>
      <c r="D1953" s="302" t="s">
        <v>11</v>
      </c>
      <c r="E1953" s="302" t="s">
        <v>228</v>
      </c>
      <c r="F1953" s="301" t="s">
        <v>78</v>
      </c>
      <c r="G1953" s="301" t="s">
        <v>288</v>
      </c>
      <c r="H1953" s="322">
        <v>6251595495.7362251</v>
      </c>
      <c r="I1953" s="322">
        <v>7645138962.5193377</v>
      </c>
      <c r="J1953" s="322">
        <v>7468094179.6471157</v>
      </c>
      <c r="K1953" s="364">
        <v>0</v>
      </c>
      <c r="L1953" s="322">
        <v>6925646846.160265</v>
      </c>
      <c r="M1953" s="364">
        <v>0</v>
      </c>
    </row>
    <row r="1954" spans="1:13" x14ac:dyDescent="0.35">
      <c r="A1954" s="301">
        <v>2016</v>
      </c>
      <c r="B1954" s="301" t="s">
        <v>87</v>
      </c>
      <c r="C1954" s="301" t="s">
        <v>60</v>
      </c>
      <c r="D1954" s="302" t="s">
        <v>14</v>
      </c>
      <c r="E1954" s="302" t="s">
        <v>228</v>
      </c>
      <c r="F1954" s="301" t="s">
        <v>76</v>
      </c>
      <c r="G1954" s="301" t="s">
        <v>288</v>
      </c>
      <c r="H1954" s="322">
        <v>19006544919.897324</v>
      </c>
      <c r="I1954" s="322">
        <v>19006544919.897324</v>
      </c>
      <c r="J1954" s="322">
        <v>18465324224.298832</v>
      </c>
      <c r="K1954" s="364">
        <v>0</v>
      </c>
      <c r="L1954" s="322">
        <v>17240603055.523842</v>
      </c>
      <c r="M1954" s="364">
        <v>0</v>
      </c>
    </row>
    <row r="1955" spans="1:13" x14ac:dyDescent="0.35">
      <c r="A1955" s="301">
        <v>2016</v>
      </c>
      <c r="B1955" s="301" t="s">
        <v>87</v>
      </c>
      <c r="C1955" s="301" t="s">
        <v>60</v>
      </c>
      <c r="D1955" s="302" t="s">
        <v>14</v>
      </c>
      <c r="E1955" s="302" t="s">
        <v>228</v>
      </c>
      <c r="F1955" s="301" t="s">
        <v>78</v>
      </c>
      <c r="G1955" s="301" t="s">
        <v>288</v>
      </c>
      <c r="H1955" s="322">
        <v>24786323251.466007</v>
      </c>
      <c r="I1955" s="322">
        <v>24786323251.466007</v>
      </c>
      <c r="J1955" s="322">
        <v>24528559949.276314</v>
      </c>
      <c r="K1955" s="364">
        <v>0</v>
      </c>
      <c r="L1955" s="322">
        <v>19079210823.628716</v>
      </c>
      <c r="M1955" s="364">
        <v>0</v>
      </c>
    </row>
    <row r="1956" spans="1:13" x14ac:dyDescent="0.35">
      <c r="A1956" s="301">
        <v>2016</v>
      </c>
      <c r="B1956" s="301" t="s">
        <v>87</v>
      </c>
      <c r="C1956" s="301" t="s">
        <v>61</v>
      </c>
      <c r="D1956" s="302" t="s">
        <v>10</v>
      </c>
      <c r="E1956" s="302" t="s">
        <v>228</v>
      </c>
      <c r="F1956" s="301" t="s">
        <v>76</v>
      </c>
      <c r="G1956" s="301" t="s">
        <v>288</v>
      </c>
      <c r="H1956" s="322">
        <v>9790231455.1993122</v>
      </c>
      <c r="I1956" s="322">
        <v>9790231455.1993122</v>
      </c>
      <c r="J1956" s="322">
        <v>7544640632.7810373</v>
      </c>
      <c r="K1956" s="364">
        <v>0</v>
      </c>
      <c r="L1956" s="322">
        <v>7116334472.0689268</v>
      </c>
      <c r="M1956" s="364">
        <v>0</v>
      </c>
    </row>
    <row r="1957" spans="1:13" x14ac:dyDescent="0.35">
      <c r="A1957" s="301">
        <v>2016</v>
      </c>
      <c r="B1957" s="301" t="s">
        <v>87</v>
      </c>
      <c r="C1957" s="301" t="s">
        <v>61</v>
      </c>
      <c r="D1957" s="302" t="s">
        <v>10</v>
      </c>
      <c r="E1957" s="302" t="s">
        <v>228</v>
      </c>
      <c r="F1957" s="301" t="s">
        <v>78</v>
      </c>
      <c r="G1957" s="301" t="s">
        <v>288</v>
      </c>
      <c r="H1957" s="322">
        <v>12148205738.502846</v>
      </c>
      <c r="I1957" s="322">
        <v>13144091968.553324</v>
      </c>
      <c r="J1957" s="322">
        <v>12894686676.887226</v>
      </c>
      <c r="K1957" s="364">
        <v>0</v>
      </c>
      <c r="L1957" s="322">
        <v>9115733897.9498978</v>
      </c>
      <c r="M1957" s="364">
        <v>0</v>
      </c>
    </row>
    <row r="1958" spans="1:13" x14ac:dyDescent="0.35">
      <c r="A1958" s="301">
        <v>2016</v>
      </c>
      <c r="B1958" s="301" t="s">
        <v>87</v>
      </c>
      <c r="C1958" s="301" t="s">
        <v>61</v>
      </c>
      <c r="D1958" s="302" t="s">
        <v>10</v>
      </c>
      <c r="E1958" s="302" t="s">
        <v>228</v>
      </c>
      <c r="F1958" s="301" t="s">
        <v>80</v>
      </c>
      <c r="G1958" s="301" t="s">
        <v>288</v>
      </c>
      <c r="H1958" s="322">
        <v>0</v>
      </c>
      <c r="I1958" s="322">
        <v>128501449.03877133</v>
      </c>
      <c r="J1958" s="322">
        <v>128501449.03877133</v>
      </c>
      <c r="K1958" s="364">
        <v>0</v>
      </c>
      <c r="L1958" s="322">
        <v>128501449.03877133</v>
      </c>
      <c r="M1958" s="364">
        <v>0</v>
      </c>
    </row>
    <row r="1959" spans="1:13" x14ac:dyDescent="0.35">
      <c r="A1959" s="301">
        <v>2016</v>
      </c>
      <c r="B1959" s="301" t="s">
        <v>87</v>
      </c>
      <c r="C1959" s="301" t="s">
        <v>62</v>
      </c>
      <c r="D1959" s="302" t="s">
        <v>9</v>
      </c>
      <c r="E1959" s="302" t="s">
        <v>228</v>
      </c>
      <c r="F1959" s="301" t="s">
        <v>76</v>
      </c>
      <c r="G1959" s="301" t="s">
        <v>288</v>
      </c>
      <c r="H1959" s="322">
        <v>16516092067.70727</v>
      </c>
      <c r="I1959" s="322">
        <v>16516092067.70727</v>
      </c>
      <c r="J1959" s="322">
        <v>15589207422.980221</v>
      </c>
      <c r="K1959" s="364">
        <v>0</v>
      </c>
      <c r="L1959" s="322">
        <v>13270026348.963451</v>
      </c>
      <c r="M1959" s="364">
        <v>0</v>
      </c>
    </row>
    <row r="1960" spans="1:13" x14ac:dyDescent="0.35">
      <c r="A1960" s="301">
        <v>2016</v>
      </c>
      <c r="B1960" s="301" t="s">
        <v>87</v>
      </c>
      <c r="C1960" s="301" t="s">
        <v>62</v>
      </c>
      <c r="D1960" s="302" t="s">
        <v>9</v>
      </c>
      <c r="E1960" s="302" t="s">
        <v>228</v>
      </c>
      <c r="F1960" s="301" t="s">
        <v>78</v>
      </c>
      <c r="G1960" s="301" t="s">
        <v>288</v>
      </c>
      <c r="H1960" s="322">
        <v>209888034539.65073</v>
      </c>
      <c r="I1960" s="322">
        <v>209888034539.65073</v>
      </c>
      <c r="J1960" s="322">
        <v>186954884803.15808</v>
      </c>
      <c r="K1960" s="364">
        <v>0</v>
      </c>
      <c r="L1960" s="322">
        <v>162859910846.7941</v>
      </c>
      <c r="M1960" s="364">
        <v>0</v>
      </c>
    </row>
    <row r="1961" spans="1:13" x14ac:dyDescent="0.35">
      <c r="A1961" s="301">
        <v>2016</v>
      </c>
      <c r="B1961" s="301" t="s">
        <v>87</v>
      </c>
      <c r="C1961" s="301" t="s">
        <v>63</v>
      </c>
      <c r="D1961" s="302" t="s">
        <v>16</v>
      </c>
      <c r="E1961" s="302" t="s">
        <v>228</v>
      </c>
      <c r="F1961" s="301" t="s">
        <v>76</v>
      </c>
      <c r="G1961" s="301" t="s">
        <v>288</v>
      </c>
      <c r="H1961" s="322">
        <v>67293963298.782593</v>
      </c>
      <c r="I1961" s="322">
        <v>67618230280.359482</v>
      </c>
      <c r="J1961" s="322">
        <v>61555313131.355652</v>
      </c>
      <c r="K1961" s="364">
        <v>0</v>
      </c>
      <c r="L1961" s="322">
        <v>57353168573.471977</v>
      </c>
      <c r="M1961" s="364">
        <v>0</v>
      </c>
    </row>
    <row r="1962" spans="1:13" x14ac:dyDescent="0.35">
      <c r="A1962" s="301">
        <v>2016</v>
      </c>
      <c r="B1962" s="301" t="s">
        <v>87</v>
      </c>
      <c r="C1962" s="301" t="s">
        <v>63</v>
      </c>
      <c r="D1962" s="302" t="s">
        <v>16</v>
      </c>
      <c r="E1962" s="302" t="s">
        <v>228</v>
      </c>
      <c r="F1962" s="301" t="s">
        <v>78</v>
      </c>
      <c r="G1962" s="301" t="s">
        <v>288</v>
      </c>
      <c r="H1962" s="322">
        <v>16923692238.9858</v>
      </c>
      <c r="I1962" s="322">
        <v>16923692238.9858</v>
      </c>
      <c r="J1962" s="322">
        <v>15456099296.582031</v>
      </c>
      <c r="K1962" s="364">
        <v>0</v>
      </c>
      <c r="L1962" s="322">
        <v>10007396872.145672</v>
      </c>
      <c r="M1962" s="364">
        <v>0</v>
      </c>
    </row>
    <row r="1963" spans="1:13" x14ac:dyDescent="0.35">
      <c r="A1963" s="301">
        <v>2016</v>
      </c>
      <c r="B1963" s="301" t="s">
        <v>87</v>
      </c>
      <c r="C1963" s="301" t="s">
        <v>63</v>
      </c>
      <c r="D1963" s="302" t="s">
        <v>16</v>
      </c>
      <c r="E1963" s="302" t="s">
        <v>228</v>
      </c>
      <c r="F1963" s="301" t="s">
        <v>80</v>
      </c>
      <c r="G1963" s="301" t="s">
        <v>288</v>
      </c>
      <c r="H1963" s="322">
        <v>0</v>
      </c>
      <c r="I1963" s="322">
        <v>0</v>
      </c>
      <c r="J1963" s="322">
        <v>0</v>
      </c>
      <c r="K1963" s="364">
        <v>0</v>
      </c>
      <c r="L1963" s="322">
        <v>0</v>
      </c>
      <c r="M1963" s="364">
        <v>0</v>
      </c>
    </row>
    <row r="1964" spans="1:13" x14ac:dyDescent="0.35">
      <c r="A1964" s="301">
        <v>2016</v>
      </c>
      <c r="B1964" s="301" t="s">
        <v>87</v>
      </c>
      <c r="C1964" s="301" t="s">
        <v>64</v>
      </c>
      <c r="D1964" s="302" t="s">
        <v>18</v>
      </c>
      <c r="E1964" s="302" t="s">
        <v>228</v>
      </c>
      <c r="F1964" s="301" t="s">
        <v>76</v>
      </c>
      <c r="G1964" s="301" t="s">
        <v>288</v>
      </c>
      <c r="H1964" s="322">
        <v>32003746882.054428</v>
      </c>
      <c r="I1964" s="322">
        <v>38497897821.008598</v>
      </c>
      <c r="J1964" s="322">
        <v>34409330226.193642</v>
      </c>
      <c r="K1964" s="364">
        <v>0</v>
      </c>
      <c r="L1964" s="322">
        <v>32382822759.461742</v>
      </c>
      <c r="M1964" s="364">
        <v>0</v>
      </c>
    </row>
    <row r="1965" spans="1:13" x14ac:dyDescent="0.35">
      <c r="A1965" s="301">
        <v>2016</v>
      </c>
      <c r="B1965" s="301" t="s">
        <v>87</v>
      </c>
      <c r="C1965" s="301" t="s">
        <v>64</v>
      </c>
      <c r="D1965" s="302" t="s">
        <v>18</v>
      </c>
      <c r="E1965" s="302" t="s">
        <v>228</v>
      </c>
      <c r="F1965" s="301" t="s">
        <v>78</v>
      </c>
      <c r="G1965" s="301" t="s">
        <v>288</v>
      </c>
      <c r="H1965" s="322">
        <v>227835571711.46161</v>
      </c>
      <c r="I1965" s="322">
        <v>227835571711.46161</v>
      </c>
      <c r="J1965" s="322">
        <v>130224546383.6987</v>
      </c>
      <c r="K1965" s="364">
        <v>0</v>
      </c>
      <c r="L1965" s="322">
        <v>57125020473.386307</v>
      </c>
      <c r="M1965" s="364">
        <v>0</v>
      </c>
    </row>
    <row r="1966" spans="1:13" x14ac:dyDescent="0.35">
      <c r="A1966" s="301">
        <v>2016</v>
      </c>
      <c r="B1966" s="301" t="s">
        <v>87</v>
      </c>
      <c r="C1966" s="301" t="s">
        <v>65</v>
      </c>
      <c r="D1966" s="302" t="s">
        <v>15</v>
      </c>
      <c r="E1966" s="302" t="s">
        <v>228</v>
      </c>
      <c r="F1966" s="301" t="s">
        <v>76</v>
      </c>
      <c r="G1966" s="301" t="s">
        <v>288</v>
      </c>
      <c r="H1966" s="322">
        <v>342330650326.99908</v>
      </c>
      <c r="I1966" s="322">
        <v>342330650326.99908</v>
      </c>
      <c r="J1966" s="322">
        <v>339740965783.85388</v>
      </c>
      <c r="K1966" s="364">
        <v>0</v>
      </c>
      <c r="L1966" s="322">
        <v>306415144047.37781</v>
      </c>
      <c r="M1966" s="364">
        <v>0</v>
      </c>
    </row>
    <row r="1967" spans="1:13" x14ac:dyDescent="0.35">
      <c r="A1967" s="301">
        <v>2016</v>
      </c>
      <c r="B1967" s="301" t="s">
        <v>87</v>
      </c>
      <c r="C1967" s="301" t="s">
        <v>65</v>
      </c>
      <c r="D1967" s="302" t="s">
        <v>15</v>
      </c>
      <c r="E1967" s="302" t="s">
        <v>228</v>
      </c>
      <c r="F1967" s="301" t="s">
        <v>78</v>
      </c>
      <c r="G1967" s="301" t="s">
        <v>288</v>
      </c>
      <c r="H1967" s="322">
        <v>104912234042.67374</v>
      </c>
      <c r="I1967" s="322">
        <v>104912234042.67374</v>
      </c>
      <c r="J1967" s="322">
        <v>95764982282.702087</v>
      </c>
      <c r="K1967" s="364">
        <v>0</v>
      </c>
      <c r="L1967" s="322">
        <v>57419470640.510704</v>
      </c>
      <c r="M1967" s="364">
        <v>0</v>
      </c>
    </row>
    <row r="1968" spans="1:13" x14ac:dyDescent="0.35">
      <c r="A1968" s="301">
        <v>2016</v>
      </c>
      <c r="B1968" s="301" t="s">
        <v>87</v>
      </c>
      <c r="C1968" s="301" t="s">
        <v>66</v>
      </c>
      <c r="D1968" s="302" t="s">
        <v>8</v>
      </c>
      <c r="E1968" s="302" t="s">
        <v>228</v>
      </c>
      <c r="F1968" s="301" t="s">
        <v>76</v>
      </c>
      <c r="G1968" s="301" t="s">
        <v>288</v>
      </c>
      <c r="H1968" s="322">
        <v>0</v>
      </c>
      <c r="I1968" s="322">
        <v>0</v>
      </c>
      <c r="J1968" s="322">
        <v>0</v>
      </c>
      <c r="K1968" s="364">
        <v>0</v>
      </c>
      <c r="L1968" s="322">
        <v>0</v>
      </c>
      <c r="M1968" s="364">
        <v>0</v>
      </c>
    </row>
    <row r="1969" spans="1:13" x14ac:dyDescent="0.35">
      <c r="A1969" s="301">
        <v>2016</v>
      </c>
      <c r="B1969" s="301" t="s">
        <v>87</v>
      </c>
      <c r="C1969" s="301" t="s">
        <v>66</v>
      </c>
      <c r="D1969" s="302" t="s">
        <v>8</v>
      </c>
      <c r="E1969" s="302" t="s">
        <v>228</v>
      </c>
      <c r="F1969" s="301" t="s">
        <v>78</v>
      </c>
      <c r="G1969" s="301" t="s">
        <v>288</v>
      </c>
      <c r="H1969" s="322">
        <v>0</v>
      </c>
      <c r="I1969" s="322">
        <v>0</v>
      </c>
      <c r="J1969" s="322">
        <v>0</v>
      </c>
      <c r="K1969" s="364">
        <v>0</v>
      </c>
      <c r="L1969" s="322">
        <v>0</v>
      </c>
      <c r="M1969" s="364">
        <v>0</v>
      </c>
    </row>
    <row r="1970" spans="1:13" x14ac:dyDescent="0.35">
      <c r="A1970" s="301">
        <v>2016</v>
      </c>
      <c r="B1970" s="301" t="s">
        <v>87</v>
      </c>
      <c r="C1970" s="301" t="s">
        <v>67</v>
      </c>
      <c r="D1970" s="302" t="s">
        <v>11</v>
      </c>
      <c r="E1970" s="302" t="s">
        <v>229</v>
      </c>
      <c r="F1970" s="301" t="s">
        <v>76</v>
      </c>
      <c r="G1970" s="301" t="s">
        <v>288</v>
      </c>
      <c r="H1970" s="322">
        <v>388243199694.56848</v>
      </c>
      <c r="I1970" s="322">
        <v>404320788023.72748</v>
      </c>
      <c r="J1970" s="322">
        <v>390842200716.67645</v>
      </c>
      <c r="K1970" s="364">
        <v>0</v>
      </c>
      <c r="L1970" s="322">
        <v>372120662202.23151</v>
      </c>
      <c r="M1970" s="364">
        <v>0</v>
      </c>
    </row>
    <row r="1971" spans="1:13" x14ac:dyDescent="0.35">
      <c r="A1971" s="301">
        <v>2016</v>
      </c>
      <c r="B1971" s="301" t="s">
        <v>87</v>
      </c>
      <c r="C1971" s="301" t="s">
        <v>67</v>
      </c>
      <c r="D1971" s="302" t="s">
        <v>11</v>
      </c>
      <c r="E1971" s="302" t="s">
        <v>229</v>
      </c>
      <c r="F1971" s="301" t="s">
        <v>79</v>
      </c>
      <c r="G1971" s="301" t="s">
        <v>288</v>
      </c>
      <c r="H1971" s="322">
        <v>0</v>
      </c>
      <c r="I1971" s="322">
        <v>0</v>
      </c>
      <c r="J1971" s="322">
        <v>0</v>
      </c>
      <c r="K1971" s="364">
        <v>0</v>
      </c>
      <c r="L1971" s="322">
        <v>0</v>
      </c>
      <c r="M1971" s="364">
        <v>0</v>
      </c>
    </row>
    <row r="1972" spans="1:13" x14ac:dyDescent="0.35">
      <c r="A1972" s="301">
        <v>2016</v>
      </c>
      <c r="B1972" s="301" t="s">
        <v>87</v>
      </c>
      <c r="C1972" s="301" t="s">
        <v>67</v>
      </c>
      <c r="D1972" s="302" t="s">
        <v>11</v>
      </c>
      <c r="E1972" s="302" t="s">
        <v>229</v>
      </c>
      <c r="F1972" s="301" t="s">
        <v>78</v>
      </c>
      <c r="G1972" s="301" t="s">
        <v>288</v>
      </c>
      <c r="H1972" s="322">
        <v>68987834062.11319</v>
      </c>
      <c r="I1972" s="322">
        <v>121459836466.31186</v>
      </c>
      <c r="J1972" s="322">
        <v>85218493224.203674</v>
      </c>
      <c r="K1972" s="364">
        <v>0</v>
      </c>
      <c r="L1972" s="322">
        <v>38264963918.968628</v>
      </c>
      <c r="M1972" s="364">
        <v>0</v>
      </c>
    </row>
    <row r="1973" spans="1:13" x14ac:dyDescent="0.35">
      <c r="A1973" s="301">
        <v>2016</v>
      </c>
      <c r="B1973" s="301" t="s">
        <v>87</v>
      </c>
      <c r="C1973" s="301" t="s">
        <v>67</v>
      </c>
      <c r="D1973" s="302" t="s">
        <v>11</v>
      </c>
      <c r="E1973" s="302" t="s">
        <v>229</v>
      </c>
      <c r="F1973" s="301" t="s">
        <v>80</v>
      </c>
      <c r="G1973" s="301" t="s">
        <v>288</v>
      </c>
      <c r="H1973" s="322">
        <v>430568199.02609813</v>
      </c>
      <c r="I1973" s="322">
        <v>2219467136.3986187</v>
      </c>
      <c r="J1973" s="322">
        <v>2083004951.9160986</v>
      </c>
      <c r="K1973" s="364">
        <v>0</v>
      </c>
      <c r="L1973" s="322">
        <v>2083004951.9160986</v>
      </c>
      <c r="M1973" s="364">
        <v>0</v>
      </c>
    </row>
    <row r="1974" spans="1:13" x14ac:dyDescent="0.35">
      <c r="A1974" s="301">
        <v>2016</v>
      </c>
      <c r="B1974" s="301" t="s">
        <v>87</v>
      </c>
      <c r="C1974" s="301" t="s">
        <v>68</v>
      </c>
      <c r="D1974" s="302" t="s">
        <v>19</v>
      </c>
      <c r="E1974" s="302" t="s">
        <v>227</v>
      </c>
      <c r="F1974" s="301" t="s">
        <v>76</v>
      </c>
      <c r="G1974" s="301" t="s">
        <v>288</v>
      </c>
      <c r="H1974" s="322">
        <v>173717782374.25296</v>
      </c>
      <c r="I1974" s="322">
        <v>173717782374.25296</v>
      </c>
      <c r="J1974" s="322">
        <v>170365127912.85519</v>
      </c>
      <c r="K1974" s="364">
        <v>0</v>
      </c>
      <c r="L1974" s="322">
        <v>167676247705.7424</v>
      </c>
      <c r="M1974" s="364">
        <v>0</v>
      </c>
    </row>
    <row r="1975" spans="1:13" x14ac:dyDescent="0.35">
      <c r="A1975" s="301">
        <v>2016</v>
      </c>
      <c r="B1975" s="301" t="s">
        <v>87</v>
      </c>
      <c r="C1975" s="301" t="s">
        <v>68</v>
      </c>
      <c r="D1975" s="302" t="s">
        <v>19</v>
      </c>
      <c r="E1975" s="302" t="s">
        <v>227</v>
      </c>
      <c r="F1975" s="301" t="s">
        <v>78</v>
      </c>
      <c r="G1975" s="301" t="s">
        <v>288</v>
      </c>
      <c r="H1975" s="322">
        <v>13028440664.418428</v>
      </c>
      <c r="I1975" s="322">
        <v>13028440664.418428</v>
      </c>
      <c r="J1975" s="322">
        <v>12987347555.471987</v>
      </c>
      <c r="K1975" s="364">
        <v>0</v>
      </c>
      <c r="L1975" s="322">
        <v>2340233607.7643847</v>
      </c>
      <c r="M1975" s="364">
        <v>0</v>
      </c>
    </row>
    <row r="1976" spans="1:13" x14ac:dyDescent="0.35">
      <c r="A1976" s="301">
        <v>2016</v>
      </c>
      <c r="B1976" s="301" t="s">
        <v>87</v>
      </c>
      <c r="C1976" s="301" t="s">
        <v>69</v>
      </c>
      <c r="D1976" s="302" t="s">
        <v>11</v>
      </c>
      <c r="E1976" s="302" t="s">
        <v>228</v>
      </c>
      <c r="F1976" s="301" t="s">
        <v>76</v>
      </c>
      <c r="G1976" s="301" t="s">
        <v>288</v>
      </c>
      <c r="H1976" s="322">
        <v>0</v>
      </c>
      <c r="I1976" s="322">
        <v>0</v>
      </c>
      <c r="J1976" s="322">
        <v>0</v>
      </c>
      <c r="K1976" s="364">
        <v>0</v>
      </c>
      <c r="L1976" s="322">
        <v>0</v>
      </c>
      <c r="M1976" s="364">
        <v>0</v>
      </c>
    </row>
    <row r="1977" spans="1:13" x14ac:dyDescent="0.35">
      <c r="A1977" s="301">
        <v>2016</v>
      </c>
      <c r="B1977" s="301" t="s">
        <v>87</v>
      </c>
      <c r="C1977" s="301" t="s">
        <v>69</v>
      </c>
      <c r="D1977" s="302" t="s">
        <v>11</v>
      </c>
      <c r="E1977" s="302" t="s">
        <v>228</v>
      </c>
      <c r="F1977" s="301" t="s">
        <v>78</v>
      </c>
      <c r="G1977" s="301" t="s">
        <v>288</v>
      </c>
      <c r="H1977" s="322">
        <v>0</v>
      </c>
      <c r="I1977" s="322">
        <v>0</v>
      </c>
      <c r="J1977" s="322">
        <v>0</v>
      </c>
      <c r="K1977" s="364">
        <v>0</v>
      </c>
      <c r="L1977" s="322">
        <v>0</v>
      </c>
      <c r="M1977" s="364">
        <v>0</v>
      </c>
    </row>
    <row r="1978" spans="1:13" x14ac:dyDescent="0.35">
      <c r="A1978" s="301">
        <v>2017</v>
      </c>
      <c r="B1978" s="301" t="s">
        <v>87</v>
      </c>
      <c r="C1978" s="301" t="s">
        <v>25</v>
      </c>
      <c r="D1978" s="302" t="s">
        <v>265</v>
      </c>
      <c r="E1978" s="302" t="s">
        <v>226</v>
      </c>
      <c r="F1978" s="301" t="s">
        <v>76</v>
      </c>
      <c r="G1978" s="301" t="s">
        <v>288</v>
      </c>
      <c r="H1978" s="322">
        <v>100156193062.2505</v>
      </c>
      <c r="I1978" s="322">
        <v>100156193062.2505</v>
      </c>
      <c r="J1978" s="322">
        <v>94153524831.290253</v>
      </c>
      <c r="K1978" s="364">
        <v>0</v>
      </c>
      <c r="L1978" s="322">
        <v>94153524831.290253</v>
      </c>
      <c r="M1978" s="364">
        <v>0</v>
      </c>
    </row>
    <row r="1979" spans="1:13" x14ac:dyDescent="0.35">
      <c r="A1979" s="301">
        <v>2017</v>
      </c>
      <c r="B1979" s="301" t="s">
        <v>87</v>
      </c>
      <c r="C1979" s="301" t="s">
        <v>26</v>
      </c>
      <c r="D1979" s="302" t="s">
        <v>265</v>
      </c>
      <c r="E1979" s="302" t="s">
        <v>226</v>
      </c>
      <c r="F1979" s="301" t="s">
        <v>76</v>
      </c>
      <c r="G1979" s="301" t="s">
        <v>288</v>
      </c>
      <c r="H1979" s="322">
        <v>175997403110.31256</v>
      </c>
      <c r="I1979" s="322">
        <v>183713025479.27667</v>
      </c>
      <c r="J1979" s="322">
        <v>183208130005.56784</v>
      </c>
      <c r="K1979" s="364">
        <v>0</v>
      </c>
      <c r="L1979" s="322">
        <v>179894502649.73914</v>
      </c>
      <c r="M1979" s="364">
        <v>0</v>
      </c>
    </row>
    <row r="1980" spans="1:13" x14ac:dyDescent="0.35">
      <c r="A1980" s="301">
        <v>2017</v>
      </c>
      <c r="B1980" s="301" t="s">
        <v>87</v>
      </c>
      <c r="C1980" s="301" t="s">
        <v>26</v>
      </c>
      <c r="D1980" s="302" t="s">
        <v>265</v>
      </c>
      <c r="E1980" s="302" t="s">
        <v>226</v>
      </c>
      <c r="F1980" s="301" t="s">
        <v>78</v>
      </c>
      <c r="G1980" s="301" t="s">
        <v>288</v>
      </c>
      <c r="H1980" s="322">
        <v>30986778893.473541</v>
      </c>
      <c r="I1980" s="322">
        <v>30986778893.473541</v>
      </c>
      <c r="J1980" s="322">
        <v>22782895756.711922</v>
      </c>
      <c r="K1980" s="364">
        <v>0</v>
      </c>
      <c r="L1980" s="322">
        <v>17606625562.689629</v>
      </c>
      <c r="M1980" s="364">
        <v>0</v>
      </c>
    </row>
    <row r="1981" spans="1:13" x14ac:dyDescent="0.35">
      <c r="A1981" s="301">
        <v>2017</v>
      </c>
      <c r="B1981" s="301" t="s">
        <v>87</v>
      </c>
      <c r="C1981" s="301" t="s">
        <v>27</v>
      </c>
      <c r="D1981" s="302" t="s">
        <v>13</v>
      </c>
      <c r="E1981" s="302" t="s">
        <v>226</v>
      </c>
      <c r="F1981" s="301" t="s">
        <v>76</v>
      </c>
      <c r="G1981" s="301" t="s">
        <v>288</v>
      </c>
      <c r="H1981" s="322">
        <v>106174687134.93726</v>
      </c>
      <c r="I1981" s="322">
        <v>106174687134.93726</v>
      </c>
      <c r="J1981" s="322">
        <v>90065628936.182343</v>
      </c>
      <c r="K1981" s="364">
        <v>0</v>
      </c>
      <c r="L1981" s="322">
        <v>80147440538.662628</v>
      </c>
      <c r="M1981" s="364">
        <v>0</v>
      </c>
    </row>
    <row r="1982" spans="1:13" x14ac:dyDescent="0.35">
      <c r="A1982" s="301">
        <v>2017</v>
      </c>
      <c r="B1982" s="301" t="s">
        <v>87</v>
      </c>
      <c r="C1982" s="301" t="s">
        <v>27</v>
      </c>
      <c r="D1982" s="302" t="s">
        <v>13</v>
      </c>
      <c r="E1982" s="302" t="s">
        <v>226</v>
      </c>
      <c r="F1982" s="301" t="s">
        <v>78</v>
      </c>
      <c r="G1982" s="301" t="s">
        <v>288</v>
      </c>
      <c r="H1982" s="322">
        <v>181065925066.94089</v>
      </c>
      <c r="I1982" s="322">
        <v>181065925066.94089</v>
      </c>
      <c r="J1982" s="322">
        <v>176173343852.97845</v>
      </c>
      <c r="K1982" s="364">
        <v>0</v>
      </c>
      <c r="L1982" s="322">
        <v>130121089396.6409</v>
      </c>
      <c r="M1982" s="364">
        <v>0</v>
      </c>
    </row>
    <row r="1983" spans="1:13" x14ac:dyDescent="0.35">
      <c r="A1983" s="301">
        <v>2017</v>
      </c>
      <c r="B1983" s="301" t="s">
        <v>87</v>
      </c>
      <c r="C1983" s="301" t="s">
        <v>28</v>
      </c>
      <c r="D1983" s="302" t="s">
        <v>265</v>
      </c>
      <c r="E1983" s="302" t="s">
        <v>226</v>
      </c>
      <c r="F1983" s="301" t="s">
        <v>76</v>
      </c>
      <c r="G1983" s="301" t="s">
        <v>288</v>
      </c>
      <c r="H1983" s="322">
        <v>28445206591.402557</v>
      </c>
      <c r="I1983" s="322">
        <v>28445206591.402557</v>
      </c>
      <c r="J1983" s="322">
        <v>26959485843.433128</v>
      </c>
      <c r="K1983" s="364">
        <v>0</v>
      </c>
      <c r="L1983" s="322">
        <v>26265897025.740196</v>
      </c>
      <c r="M1983" s="364">
        <v>0</v>
      </c>
    </row>
    <row r="1984" spans="1:13" x14ac:dyDescent="0.35">
      <c r="A1984" s="301">
        <v>2017</v>
      </c>
      <c r="B1984" s="301" t="s">
        <v>87</v>
      </c>
      <c r="C1984" s="301" t="s">
        <v>28</v>
      </c>
      <c r="D1984" s="302" t="s">
        <v>265</v>
      </c>
      <c r="E1984" s="302" t="s">
        <v>226</v>
      </c>
      <c r="F1984" s="301" t="s">
        <v>78</v>
      </c>
      <c r="G1984" s="301" t="s">
        <v>288</v>
      </c>
      <c r="H1984" s="322">
        <v>4915305127.6254225</v>
      </c>
      <c r="I1984" s="322">
        <v>4915305127.6254225</v>
      </c>
      <c r="J1984" s="322">
        <v>4656913335.4798145</v>
      </c>
      <c r="K1984" s="364">
        <v>0</v>
      </c>
      <c r="L1984" s="322">
        <v>4550209378.2541084</v>
      </c>
      <c r="M1984" s="364">
        <v>0</v>
      </c>
    </row>
    <row r="1985" spans="1:13" x14ac:dyDescent="0.35">
      <c r="A1985" s="301">
        <v>2017</v>
      </c>
      <c r="B1985" s="301" t="s">
        <v>87</v>
      </c>
      <c r="C1985" s="301" t="s">
        <v>29</v>
      </c>
      <c r="D1985" s="302" t="s">
        <v>14</v>
      </c>
      <c r="E1985" s="302" t="s">
        <v>226</v>
      </c>
      <c r="F1985" s="301" t="s">
        <v>76</v>
      </c>
      <c r="G1985" s="301" t="s">
        <v>288</v>
      </c>
      <c r="H1985" s="322">
        <v>135618869303.18802</v>
      </c>
      <c r="I1985" s="322">
        <v>135618869303.18802</v>
      </c>
      <c r="J1985" s="322">
        <v>126206500460.95076</v>
      </c>
      <c r="K1985" s="364">
        <v>0</v>
      </c>
      <c r="L1985" s="322">
        <v>122211674923.64107</v>
      </c>
      <c r="M1985" s="364">
        <v>0</v>
      </c>
    </row>
    <row r="1986" spans="1:13" x14ac:dyDescent="0.35">
      <c r="A1986" s="301">
        <v>2017</v>
      </c>
      <c r="B1986" s="301" t="s">
        <v>87</v>
      </c>
      <c r="C1986" s="301" t="s">
        <v>29</v>
      </c>
      <c r="D1986" s="302" t="s">
        <v>14</v>
      </c>
      <c r="E1986" s="302" t="s">
        <v>226</v>
      </c>
      <c r="F1986" s="301" t="s">
        <v>78</v>
      </c>
      <c r="G1986" s="301" t="s">
        <v>288</v>
      </c>
      <c r="H1986" s="322">
        <v>59711369713.980766</v>
      </c>
      <c r="I1986" s="322">
        <v>59711369713.980766</v>
      </c>
      <c r="J1986" s="322">
        <v>59384580102.308891</v>
      </c>
      <c r="K1986" s="364">
        <v>0</v>
      </c>
      <c r="L1986" s="322">
        <v>48069792161.173882</v>
      </c>
      <c r="M1986" s="364">
        <v>0</v>
      </c>
    </row>
    <row r="1987" spans="1:13" x14ac:dyDescent="0.35">
      <c r="A1987" s="301">
        <v>2017</v>
      </c>
      <c r="B1987" s="301" t="s">
        <v>87</v>
      </c>
      <c r="C1987" s="301" t="s">
        <v>30</v>
      </c>
      <c r="D1987" s="302" t="s">
        <v>16</v>
      </c>
      <c r="E1987" s="302" t="s">
        <v>226</v>
      </c>
      <c r="F1987" s="301" t="s">
        <v>76</v>
      </c>
      <c r="G1987" s="301" t="s">
        <v>288</v>
      </c>
      <c r="H1987" s="322">
        <v>543175444646.56238</v>
      </c>
      <c r="I1987" s="322">
        <v>488573727328.93445</v>
      </c>
      <c r="J1987" s="322">
        <v>376470031414.2027</v>
      </c>
      <c r="K1987" s="364">
        <v>0</v>
      </c>
      <c r="L1987" s="322">
        <v>278300400444.6073</v>
      </c>
      <c r="M1987" s="364">
        <v>0</v>
      </c>
    </row>
    <row r="1988" spans="1:13" x14ac:dyDescent="0.35">
      <c r="A1988" s="301">
        <v>2017</v>
      </c>
      <c r="B1988" s="301" t="s">
        <v>87</v>
      </c>
      <c r="C1988" s="301" t="s">
        <v>30</v>
      </c>
      <c r="D1988" s="302" t="s">
        <v>16</v>
      </c>
      <c r="E1988" s="302" t="s">
        <v>226</v>
      </c>
      <c r="F1988" s="301" t="s">
        <v>79</v>
      </c>
      <c r="G1988" s="301" t="s">
        <v>288</v>
      </c>
      <c r="H1988" s="322">
        <v>387608236463.9054</v>
      </c>
      <c r="I1988" s="322">
        <v>387608236463.9054</v>
      </c>
      <c r="J1988" s="322">
        <v>277721239352.66315</v>
      </c>
      <c r="K1988" s="364">
        <v>0</v>
      </c>
      <c r="L1988" s="322">
        <v>277201589099.86444</v>
      </c>
      <c r="M1988" s="364">
        <v>0</v>
      </c>
    </row>
    <row r="1989" spans="1:13" x14ac:dyDescent="0.35">
      <c r="A1989" s="301">
        <v>2017</v>
      </c>
      <c r="B1989" s="301" t="s">
        <v>87</v>
      </c>
      <c r="C1989" s="301" t="s">
        <v>30</v>
      </c>
      <c r="D1989" s="302" t="s">
        <v>16</v>
      </c>
      <c r="E1989" s="302" t="s">
        <v>226</v>
      </c>
      <c r="F1989" s="301" t="s">
        <v>78</v>
      </c>
      <c r="G1989" s="301" t="s">
        <v>288</v>
      </c>
      <c r="H1989" s="322">
        <v>67184230826.976715</v>
      </c>
      <c r="I1989" s="322">
        <v>86087505630.938751</v>
      </c>
      <c r="J1989" s="322">
        <v>80763742805.002228</v>
      </c>
      <c r="K1989" s="364">
        <v>0</v>
      </c>
      <c r="L1989" s="322">
        <v>44523711761.949837</v>
      </c>
      <c r="M1989" s="364">
        <v>0</v>
      </c>
    </row>
    <row r="1990" spans="1:13" x14ac:dyDescent="0.35">
      <c r="A1990" s="301">
        <v>2017</v>
      </c>
      <c r="B1990" s="301" t="s">
        <v>87</v>
      </c>
      <c r="C1990" s="301" t="s">
        <v>30</v>
      </c>
      <c r="D1990" s="302" t="s">
        <v>16</v>
      </c>
      <c r="E1990" s="302" t="s">
        <v>226</v>
      </c>
      <c r="F1990" s="301" t="s">
        <v>80</v>
      </c>
      <c r="G1990" s="301" t="s">
        <v>288</v>
      </c>
      <c r="H1990" s="322">
        <v>7241548561373.1699</v>
      </c>
      <c r="I1990" s="322">
        <v>5243231668251.5938</v>
      </c>
      <c r="J1990" s="322">
        <v>5028091363730.126</v>
      </c>
      <c r="K1990" s="364">
        <v>0</v>
      </c>
      <c r="L1990" s="322">
        <v>5028091363730.126</v>
      </c>
      <c r="M1990" s="364">
        <v>0</v>
      </c>
    </row>
    <row r="1991" spans="1:13" x14ac:dyDescent="0.35">
      <c r="A1991" s="301">
        <v>2017</v>
      </c>
      <c r="B1991" s="301" t="s">
        <v>87</v>
      </c>
      <c r="C1991" s="301" t="s">
        <v>31</v>
      </c>
      <c r="D1991" s="302" t="s">
        <v>11</v>
      </c>
      <c r="E1991" s="302" t="s">
        <v>226</v>
      </c>
      <c r="F1991" s="301" t="s">
        <v>76</v>
      </c>
      <c r="G1991" s="301" t="s">
        <v>288</v>
      </c>
      <c r="H1991" s="322">
        <v>145419965759.75311</v>
      </c>
      <c r="I1991" s="322">
        <v>145419965759.75311</v>
      </c>
      <c r="J1991" s="322">
        <v>144378829581.05795</v>
      </c>
      <c r="K1991" s="364">
        <v>0</v>
      </c>
      <c r="L1991" s="322">
        <v>141473650192.59741</v>
      </c>
      <c r="M1991" s="364">
        <v>0</v>
      </c>
    </row>
    <row r="1992" spans="1:13" x14ac:dyDescent="0.35">
      <c r="A1992" s="301">
        <v>2017</v>
      </c>
      <c r="B1992" s="301" t="s">
        <v>87</v>
      </c>
      <c r="C1992" s="301" t="s">
        <v>31</v>
      </c>
      <c r="D1992" s="302" t="s">
        <v>11</v>
      </c>
      <c r="E1992" s="302" t="s">
        <v>226</v>
      </c>
      <c r="F1992" s="301" t="s">
        <v>78</v>
      </c>
      <c r="G1992" s="301" t="s">
        <v>288</v>
      </c>
      <c r="H1992" s="322">
        <v>5183102393061.2539</v>
      </c>
      <c r="I1992" s="322">
        <v>5372567215953.5361</v>
      </c>
      <c r="J1992" s="322">
        <v>5324418098316.1504</v>
      </c>
      <c r="K1992" s="364">
        <v>0</v>
      </c>
      <c r="L1992" s="322">
        <v>4951090144296.7988</v>
      </c>
      <c r="M1992" s="364">
        <v>0</v>
      </c>
    </row>
    <row r="1993" spans="1:13" x14ac:dyDescent="0.35">
      <c r="A1993" s="301">
        <v>2017</v>
      </c>
      <c r="B1993" s="301" t="s">
        <v>87</v>
      </c>
      <c r="C1993" s="301" t="s">
        <v>32</v>
      </c>
      <c r="D1993" s="302" t="s">
        <v>18</v>
      </c>
      <c r="E1993" s="302" t="s">
        <v>226</v>
      </c>
      <c r="F1993" s="301" t="s">
        <v>76</v>
      </c>
      <c r="G1993" s="301" t="s">
        <v>288</v>
      </c>
      <c r="H1993" s="322">
        <v>58650247885.199501</v>
      </c>
      <c r="I1993" s="322">
        <v>58650247885.199501</v>
      </c>
      <c r="J1993" s="322">
        <v>55479739974.302513</v>
      </c>
      <c r="K1993" s="364">
        <v>0</v>
      </c>
      <c r="L1993" s="322">
        <v>45990543306.867378</v>
      </c>
      <c r="M1993" s="364">
        <v>0</v>
      </c>
    </row>
    <row r="1994" spans="1:13" x14ac:dyDescent="0.35">
      <c r="A1994" s="301">
        <v>2017</v>
      </c>
      <c r="B1994" s="301" t="s">
        <v>87</v>
      </c>
      <c r="C1994" s="301" t="s">
        <v>32</v>
      </c>
      <c r="D1994" s="302" t="s">
        <v>18</v>
      </c>
      <c r="E1994" s="302" t="s">
        <v>226</v>
      </c>
      <c r="F1994" s="301" t="s">
        <v>78</v>
      </c>
      <c r="G1994" s="301" t="s">
        <v>288</v>
      </c>
      <c r="H1994" s="322">
        <v>602528655170.1759</v>
      </c>
      <c r="I1994" s="322">
        <v>605547119873.84534</v>
      </c>
      <c r="J1994" s="322">
        <v>536253972650.17841</v>
      </c>
      <c r="K1994" s="364">
        <v>0</v>
      </c>
      <c r="L1994" s="322">
        <v>166523717173.957</v>
      </c>
      <c r="M1994" s="364">
        <v>0</v>
      </c>
    </row>
    <row r="1995" spans="1:13" x14ac:dyDescent="0.35">
      <c r="A1995" s="301">
        <v>2017</v>
      </c>
      <c r="B1995" s="301" t="s">
        <v>87</v>
      </c>
      <c r="C1995" s="301" t="s">
        <v>32</v>
      </c>
      <c r="D1995" s="302" t="s">
        <v>18</v>
      </c>
      <c r="E1995" s="302" t="s">
        <v>226</v>
      </c>
      <c r="F1995" s="301" t="s">
        <v>80</v>
      </c>
      <c r="G1995" s="301" t="s">
        <v>288</v>
      </c>
      <c r="H1995" s="322">
        <v>0</v>
      </c>
      <c r="I1995" s="322">
        <v>0</v>
      </c>
      <c r="J1995" s="322">
        <v>0</v>
      </c>
      <c r="K1995" s="364">
        <v>0</v>
      </c>
      <c r="L1995" s="322">
        <v>0</v>
      </c>
      <c r="M1995" s="364">
        <v>0</v>
      </c>
    </row>
    <row r="1996" spans="1:13" x14ac:dyDescent="0.35">
      <c r="A1996" s="301">
        <v>2017</v>
      </c>
      <c r="B1996" s="301" t="s">
        <v>87</v>
      </c>
      <c r="C1996" s="301" t="s">
        <v>33</v>
      </c>
      <c r="D1996" s="302" t="s">
        <v>21</v>
      </c>
      <c r="E1996" s="302" t="s">
        <v>226</v>
      </c>
      <c r="F1996" s="301" t="s">
        <v>76</v>
      </c>
      <c r="G1996" s="301" t="s">
        <v>288</v>
      </c>
      <c r="H1996" s="322">
        <v>98132768009.740723</v>
      </c>
      <c r="I1996" s="322">
        <v>98132768009.740723</v>
      </c>
      <c r="J1996" s="322">
        <v>76954779113.090012</v>
      </c>
      <c r="K1996" s="364">
        <v>0</v>
      </c>
      <c r="L1996" s="322">
        <v>74765107063.830643</v>
      </c>
      <c r="M1996" s="364">
        <v>0</v>
      </c>
    </row>
    <row r="1997" spans="1:13" x14ac:dyDescent="0.35">
      <c r="A1997" s="301">
        <v>2017</v>
      </c>
      <c r="B1997" s="301" t="s">
        <v>87</v>
      </c>
      <c r="C1997" s="301" t="s">
        <v>34</v>
      </c>
      <c r="D1997" s="302" t="s">
        <v>10</v>
      </c>
      <c r="E1997" s="302" t="s">
        <v>226</v>
      </c>
      <c r="F1997" s="301" t="s">
        <v>76</v>
      </c>
      <c r="G1997" s="301" t="s">
        <v>288</v>
      </c>
      <c r="H1997" s="322">
        <v>30581801306.571354</v>
      </c>
      <c r="I1997" s="322">
        <v>30581801306.571354</v>
      </c>
      <c r="J1997" s="322">
        <v>27303201382.553242</v>
      </c>
      <c r="K1997" s="364">
        <v>0</v>
      </c>
      <c r="L1997" s="322">
        <v>26351005882.925472</v>
      </c>
      <c r="M1997" s="364">
        <v>0</v>
      </c>
    </row>
    <row r="1998" spans="1:13" x14ac:dyDescent="0.35">
      <c r="A1998" s="301">
        <v>2017</v>
      </c>
      <c r="B1998" s="301" t="s">
        <v>87</v>
      </c>
      <c r="C1998" s="301" t="s">
        <v>34</v>
      </c>
      <c r="D1998" s="302" t="s">
        <v>10</v>
      </c>
      <c r="E1998" s="302" t="s">
        <v>226</v>
      </c>
      <c r="F1998" s="301" t="s">
        <v>78</v>
      </c>
      <c r="G1998" s="301" t="s">
        <v>288</v>
      </c>
      <c r="H1998" s="322">
        <v>32791395068.097397</v>
      </c>
      <c r="I1998" s="322">
        <v>35106081778.786629</v>
      </c>
      <c r="J1998" s="322">
        <v>34474178601.173195</v>
      </c>
      <c r="K1998" s="364">
        <v>0</v>
      </c>
      <c r="L1998" s="322">
        <v>27747072528.348309</v>
      </c>
      <c r="M1998" s="364">
        <v>0</v>
      </c>
    </row>
    <row r="1999" spans="1:13" x14ac:dyDescent="0.35">
      <c r="A1999" s="301">
        <v>2017</v>
      </c>
      <c r="B1999" s="301" t="s">
        <v>87</v>
      </c>
      <c r="C1999" s="301" t="s">
        <v>34</v>
      </c>
      <c r="D1999" s="302" t="s">
        <v>10</v>
      </c>
      <c r="E1999" s="302" t="s">
        <v>226</v>
      </c>
      <c r="F1999" s="301" t="s">
        <v>80</v>
      </c>
      <c r="G1999" s="301" t="s">
        <v>288</v>
      </c>
      <c r="H1999" s="322">
        <v>0</v>
      </c>
      <c r="I1999" s="322">
        <v>0</v>
      </c>
      <c r="J1999" s="322">
        <v>0</v>
      </c>
      <c r="K1999" s="364">
        <v>0</v>
      </c>
      <c r="L1999" s="322">
        <v>0</v>
      </c>
      <c r="M1999" s="364">
        <v>0</v>
      </c>
    </row>
    <row r="2000" spans="1:13" x14ac:dyDescent="0.35">
      <c r="A2000" s="301">
        <v>2017</v>
      </c>
      <c r="B2000" s="301" t="s">
        <v>87</v>
      </c>
      <c r="C2000" s="301" t="s">
        <v>35</v>
      </c>
      <c r="D2000" s="302" t="s">
        <v>15</v>
      </c>
      <c r="E2000" s="302" t="s">
        <v>226</v>
      </c>
      <c r="F2000" s="301" t="s">
        <v>76</v>
      </c>
      <c r="G2000" s="301" t="s">
        <v>288</v>
      </c>
      <c r="H2000" s="322">
        <v>19660001442.167393</v>
      </c>
      <c r="I2000" s="322">
        <v>19660001442.167393</v>
      </c>
      <c r="J2000" s="322">
        <v>18040253395.761425</v>
      </c>
      <c r="K2000" s="364">
        <v>0</v>
      </c>
      <c r="L2000" s="322">
        <v>16813588316.776222</v>
      </c>
      <c r="M2000" s="364">
        <v>0</v>
      </c>
    </row>
    <row r="2001" spans="1:13" x14ac:dyDescent="0.35">
      <c r="A2001" s="301">
        <v>2017</v>
      </c>
      <c r="B2001" s="301" t="s">
        <v>87</v>
      </c>
      <c r="C2001" s="301" t="s">
        <v>35</v>
      </c>
      <c r="D2001" s="302" t="s">
        <v>15</v>
      </c>
      <c r="E2001" s="302" t="s">
        <v>226</v>
      </c>
      <c r="F2001" s="301" t="s">
        <v>78</v>
      </c>
      <c r="G2001" s="301" t="s">
        <v>288</v>
      </c>
      <c r="H2001" s="322">
        <v>332932325721.57745</v>
      </c>
      <c r="I2001" s="322">
        <v>235860576331.82379</v>
      </c>
      <c r="J2001" s="322">
        <v>174672099737.28314</v>
      </c>
      <c r="K2001" s="364">
        <v>0</v>
      </c>
      <c r="L2001" s="322">
        <v>118058297932.41386</v>
      </c>
      <c r="M2001" s="364">
        <v>0</v>
      </c>
    </row>
    <row r="2002" spans="1:13" x14ac:dyDescent="0.35">
      <c r="A2002" s="301">
        <v>2017</v>
      </c>
      <c r="B2002" s="301" t="s">
        <v>87</v>
      </c>
      <c r="C2002" s="301" t="s">
        <v>35</v>
      </c>
      <c r="D2002" s="302" t="s">
        <v>15</v>
      </c>
      <c r="E2002" s="302" t="s">
        <v>226</v>
      </c>
      <c r="F2002" s="301" t="s">
        <v>80</v>
      </c>
      <c r="G2002" s="301" t="s">
        <v>288</v>
      </c>
      <c r="H2002" s="322">
        <v>0</v>
      </c>
      <c r="I2002" s="322">
        <v>0</v>
      </c>
      <c r="J2002" s="322">
        <v>0</v>
      </c>
      <c r="K2002" s="364">
        <v>0</v>
      </c>
      <c r="L2002" s="322">
        <v>0</v>
      </c>
      <c r="M2002" s="364">
        <v>0</v>
      </c>
    </row>
    <row r="2003" spans="1:13" x14ac:dyDescent="0.35">
      <c r="A2003" s="301">
        <v>2017</v>
      </c>
      <c r="B2003" s="301" t="s">
        <v>87</v>
      </c>
      <c r="C2003" s="301" t="s">
        <v>36</v>
      </c>
      <c r="D2003" s="302" t="s">
        <v>9</v>
      </c>
      <c r="E2003" s="302" t="s">
        <v>226</v>
      </c>
      <c r="F2003" s="301" t="s">
        <v>76</v>
      </c>
      <c r="G2003" s="301" t="s">
        <v>288</v>
      </c>
      <c r="H2003" s="322">
        <v>31736703438.998428</v>
      </c>
      <c r="I2003" s="322">
        <v>31736703438.998428</v>
      </c>
      <c r="J2003" s="322">
        <v>29581329193.720345</v>
      </c>
      <c r="K2003" s="364">
        <v>0</v>
      </c>
      <c r="L2003" s="322">
        <v>28913259293.954182</v>
      </c>
      <c r="M2003" s="364">
        <v>0</v>
      </c>
    </row>
    <row r="2004" spans="1:13" x14ac:dyDescent="0.35">
      <c r="A2004" s="301">
        <v>2017</v>
      </c>
      <c r="B2004" s="301" t="s">
        <v>87</v>
      </c>
      <c r="C2004" s="301" t="s">
        <v>36</v>
      </c>
      <c r="D2004" s="302" t="s">
        <v>9</v>
      </c>
      <c r="E2004" s="302" t="s">
        <v>226</v>
      </c>
      <c r="F2004" s="301" t="s">
        <v>78</v>
      </c>
      <c r="G2004" s="301" t="s">
        <v>288</v>
      </c>
      <c r="H2004" s="322">
        <v>78350021817.554428</v>
      </c>
      <c r="I2004" s="322">
        <v>91077033189.374863</v>
      </c>
      <c r="J2004" s="322">
        <v>89336652856.284637</v>
      </c>
      <c r="K2004" s="364">
        <v>0</v>
      </c>
      <c r="L2004" s="322">
        <v>77042875240.580383</v>
      </c>
      <c r="M2004" s="364">
        <v>0</v>
      </c>
    </row>
    <row r="2005" spans="1:13" x14ac:dyDescent="0.35">
      <c r="A2005" s="301">
        <v>2017</v>
      </c>
      <c r="B2005" s="301" t="s">
        <v>87</v>
      </c>
      <c r="C2005" s="301" t="s">
        <v>37</v>
      </c>
      <c r="D2005" s="302" t="s">
        <v>20</v>
      </c>
      <c r="E2005" s="302" t="s">
        <v>226</v>
      </c>
      <c r="F2005" s="301" t="s">
        <v>76</v>
      </c>
      <c r="G2005" s="301" t="s">
        <v>288</v>
      </c>
      <c r="H2005" s="322">
        <v>103633463578.99734</v>
      </c>
      <c r="I2005" s="322">
        <v>103633463578.99734</v>
      </c>
      <c r="J2005" s="322">
        <v>95718130366.234253</v>
      </c>
      <c r="K2005" s="364">
        <v>0</v>
      </c>
      <c r="L2005" s="322">
        <v>92683231686.284988</v>
      </c>
      <c r="M2005" s="364">
        <v>0</v>
      </c>
    </row>
    <row r="2006" spans="1:13" x14ac:dyDescent="0.35">
      <c r="A2006" s="301">
        <v>2017</v>
      </c>
      <c r="B2006" s="301" t="s">
        <v>87</v>
      </c>
      <c r="C2006" s="301" t="s">
        <v>37</v>
      </c>
      <c r="D2006" s="302" t="s">
        <v>20</v>
      </c>
      <c r="E2006" s="302" t="s">
        <v>226</v>
      </c>
      <c r="F2006" s="301" t="s">
        <v>78</v>
      </c>
      <c r="G2006" s="301" t="s">
        <v>288</v>
      </c>
      <c r="H2006" s="322">
        <v>31657198579.859676</v>
      </c>
      <c r="I2006" s="322">
        <v>32660229487.825008</v>
      </c>
      <c r="J2006" s="322">
        <v>31427745238.612274</v>
      </c>
      <c r="K2006" s="364">
        <v>0</v>
      </c>
      <c r="L2006" s="322">
        <v>27984834198.359436</v>
      </c>
      <c r="M2006" s="364">
        <v>0</v>
      </c>
    </row>
    <row r="2007" spans="1:13" x14ac:dyDescent="0.35">
      <c r="A2007" s="301">
        <v>2017</v>
      </c>
      <c r="B2007" s="301" t="s">
        <v>87</v>
      </c>
      <c r="C2007" s="301" t="s">
        <v>37</v>
      </c>
      <c r="D2007" s="302" t="s">
        <v>20</v>
      </c>
      <c r="E2007" s="302" t="s">
        <v>226</v>
      </c>
      <c r="F2007" s="301" t="s">
        <v>80</v>
      </c>
      <c r="G2007" s="301" t="s">
        <v>288</v>
      </c>
      <c r="H2007" s="322">
        <v>0</v>
      </c>
      <c r="I2007" s="322">
        <v>0</v>
      </c>
      <c r="J2007" s="322">
        <v>0</v>
      </c>
      <c r="K2007" s="364">
        <v>0</v>
      </c>
      <c r="L2007" s="322">
        <v>0</v>
      </c>
      <c r="M2007" s="364">
        <v>0</v>
      </c>
    </row>
    <row r="2008" spans="1:13" x14ac:dyDescent="0.35">
      <c r="A2008" s="301">
        <v>2017</v>
      </c>
      <c r="B2008" s="301" t="s">
        <v>87</v>
      </c>
      <c r="C2008" s="301" t="s">
        <v>38</v>
      </c>
      <c r="D2008" s="302" t="s">
        <v>248</v>
      </c>
      <c r="E2008" s="302" t="s">
        <v>226</v>
      </c>
      <c r="F2008" s="301" t="s">
        <v>76</v>
      </c>
      <c r="G2008" s="301" t="s">
        <v>288</v>
      </c>
      <c r="H2008" s="322">
        <v>21311703240.185223</v>
      </c>
      <c r="I2008" s="322">
        <v>21311703240.185223</v>
      </c>
      <c r="J2008" s="322">
        <v>20259119471.280598</v>
      </c>
      <c r="K2008" s="364">
        <v>0</v>
      </c>
      <c r="L2008" s="322">
        <v>19849050726.328876</v>
      </c>
      <c r="M2008" s="364">
        <v>0</v>
      </c>
    </row>
    <row r="2009" spans="1:13" x14ac:dyDescent="0.35">
      <c r="A2009" s="301">
        <v>2017</v>
      </c>
      <c r="B2009" s="301" t="s">
        <v>87</v>
      </c>
      <c r="C2009" s="301" t="s">
        <v>38</v>
      </c>
      <c r="D2009" s="302" t="s">
        <v>248</v>
      </c>
      <c r="E2009" s="302" t="s">
        <v>226</v>
      </c>
      <c r="F2009" s="301" t="s">
        <v>78</v>
      </c>
      <c r="G2009" s="301" t="s">
        <v>288</v>
      </c>
      <c r="H2009" s="322">
        <v>43781527570.449852</v>
      </c>
      <c r="I2009" s="322">
        <v>43781527570.449852</v>
      </c>
      <c r="J2009" s="322">
        <v>41653587695.731621</v>
      </c>
      <c r="K2009" s="364">
        <v>0</v>
      </c>
      <c r="L2009" s="322">
        <v>39075962685.259644</v>
      </c>
      <c r="M2009" s="364">
        <v>0</v>
      </c>
    </row>
    <row r="2010" spans="1:13" x14ac:dyDescent="0.35">
      <c r="A2010" s="301">
        <v>2017</v>
      </c>
      <c r="B2010" s="301" t="s">
        <v>87</v>
      </c>
      <c r="C2010" s="301" t="s">
        <v>39</v>
      </c>
      <c r="D2010" s="302" t="s">
        <v>17</v>
      </c>
      <c r="E2010" s="302" t="s">
        <v>226</v>
      </c>
      <c r="F2010" s="301" t="s">
        <v>76</v>
      </c>
      <c r="G2010" s="301" t="s">
        <v>288</v>
      </c>
      <c r="H2010" s="322">
        <v>39735151204.643745</v>
      </c>
      <c r="I2010" s="322">
        <v>39735151204.643745</v>
      </c>
      <c r="J2010" s="322">
        <v>38704253471.65728</v>
      </c>
      <c r="K2010" s="364">
        <v>0</v>
      </c>
      <c r="L2010" s="322">
        <v>37128638240.478844</v>
      </c>
      <c r="M2010" s="364">
        <v>0</v>
      </c>
    </row>
    <row r="2011" spans="1:13" x14ac:dyDescent="0.35">
      <c r="A2011" s="301">
        <v>2017</v>
      </c>
      <c r="B2011" s="301" t="s">
        <v>87</v>
      </c>
      <c r="C2011" s="301" t="s">
        <v>39</v>
      </c>
      <c r="D2011" s="302" t="s">
        <v>17</v>
      </c>
      <c r="E2011" s="302" t="s">
        <v>226</v>
      </c>
      <c r="F2011" s="301" t="s">
        <v>78</v>
      </c>
      <c r="G2011" s="301" t="s">
        <v>288</v>
      </c>
      <c r="H2011" s="322">
        <v>1487152031410.7346</v>
      </c>
      <c r="I2011" s="322">
        <v>1485260365248.2537</v>
      </c>
      <c r="J2011" s="322">
        <v>1462778984596.1428</v>
      </c>
      <c r="K2011" s="364">
        <v>0</v>
      </c>
      <c r="L2011" s="322">
        <v>1175532384546.644</v>
      </c>
      <c r="M2011" s="364">
        <v>0</v>
      </c>
    </row>
    <row r="2012" spans="1:13" x14ac:dyDescent="0.35">
      <c r="A2012" s="301">
        <v>2017</v>
      </c>
      <c r="B2012" s="301" t="s">
        <v>87</v>
      </c>
      <c r="C2012" s="301" t="s">
        <v>40</v>
      </c>
      <c r="D2012" s="302" t="s">
        <v>13</v>
      </c>
      <c r="E2012" s="302" t="s">
        <v>226</v>
      </c>
      <c r="F2012" s="301" t="s">
        <v>76</v>
      </c>
      <c r="G2012" s="301" t="s">
        <v>288</v>
      </c>
      <c r="H2012" s="322">
        <v>13511908060.549152</v>
      </c>
      <c r="I2012" s="322">
        <v>13511908060.549152</v>
      </c>
      <c r="J2012" s="322">
        <v>12257193461.406992</v>
      </c>
      <c r="K2012" s="364">
        <v>0</v>
      </c>
      <c r="L2012" s="322">
        <v>11425012296.99983</v>
      </c>
      <c r="M2012" s="364">
        <v>0</v>
      </c>
    </row>
    <row r="2013" spans="1:13" x14ac:dyDescent="0.35">
      <c r="A2013" s="301">
        <v>2017</v>
      </c>
      <c r="B2013" s="301" t="s">
        <v>87</v>
      </c>
      <c r="C2013" s="301" t="s">
        <v>40</v>
      </c>
      <c r="D2013" s="302" t="s">
        <v>13</v>
      </c>
      <c r="E2013" s="302" t="s">
        <v>226</v>
      </c>
      <c r="F2013" s="301" t="s">
        <v>78</v>
      </c>
      <c r="G2013" s="301" t="s">
        <v>288</v>
      </c>
      <c r="H2013" s="322">
        <v>4828439564.7466774</v>
      </c>
      <c r="I2013" s="322">
        <v>4828439564.7466774</v>
      </c>
      <c r="J2013" s="322">
        <v>4807395167.7003403</v>
      </c>
      <c r="K2013" s="364">
        <v>0</v>
      </c>
      <c r="L2013" s="322">
        <v>4145783038.6214457</v>
      </c>
      <c r="M2013" s="364">
        <v>0</v>
      </c>
    </row>
    <row r="2014" spans="1:13" x14ac:dyDescent="0.35">
      <c r="A2014" s="301">
        <v>2017</v>
      </c>
      <c r="B2014" s="301" t="s">
        <v>87</v>
      </c>
      <c r="C2014" s="301" t="s">
        <v>41</v>
      </c>
      <c r="D2014" s="302" t="s">
        <v>8</v>
      </c>
      <c r="E2014" s="302" t="s">
        <v>226</v>
      </c>
      <c r="F2014" s="301" t="s">
        <v>76</v>
      </c>
      <c r="G2014" s="301" t="s">
        <v>288</v>
      </c>
      <c r="H2014" s="322">
        <v>39630578288.428223</v>
      </c>
      <c r="I2014" s="322">
        <v>39630578288.428223</v>
      </c>
      <c r="J2014" s="322">
        <v>34853266323.085732</v>
      </c>
      <c r="K2014" s="364">
        <v>0</v>
      </c>
      <c r="L2014" s="322">
        <v>29831497258.901505</v>
      </c>
      <c r="M2014" s="364">
        <v>0</v>
      </c>
    </row>
    <row r="2015" spans="1:13" x14ac:dyDescent="0.35">
      <c r="A2015" s="301">
        <v>2017</v>
      </c>
      <c r="B2015" s="301" t="s">
        <v>87</v>
      </c>
      <c r="C2015" s="301" t="s">
        <v>41</v>
      </c>
      <c r="D2015" s="302" t="s">
        <v>8</v>
      </c>
      <c r="E2015" s="302" t="s">
        <v>226</v>
      </c>
      <c r="F2015" s="301" t="s">
        <v>78</v>
      </c>
      <c r="G2015" s="301" t="s">
        <v>288</v>
      </c>
      <c r="H2015" s="322">
        <v>183295096448.66592</v>
      </c>
      <c r="I2015" s="322">
        <v>181624077818.48517</v>
      </c>
      <c r="J2015" s="322">
        <v>154504517078.0715</v>
      </c>
      <c r="K2015" s="364">
        <v>0</v>
      </c>
      <c r="L2015" s="322">
        <v>60584357263.516029</v>
      </c>
      <c r="M2015" s="364">
        <v>0</v>
      </c>
    </row>
    <row r="2016" spans="1:13" x14ac:dyDescent="0.35">
      <c r="A2016" s="301">
        <v>2017</v>
      </c>
      <c r="B2016" s="301" t="s">
        <v>87</v>
      </c>
      <c r="C2016" s="301" t="s">
        <v>42</v>
      </c>
      <c r="D2016" s="302" t="s">
        <v>14</v>
      </c>
      <c r="E2016" s="302" t="s">
        <v>226</v>
      </c>
      <c r="F2016" s="301" t="s">
        <v>76</v>
      </c>
      <c r="G2016" s="301" t="s">
        <v>288</v>
      </c>
      <c r="H2016" s="322">
        <v>15421237575.715641</v>
      </c>
      <c r="I2016" s="322">
        <v>15421237575.715641</v>
      </c>
      <c r="J2016" s="322">
        <v>14404329495.954315</v>
      </c>
      <c r="K2016" s="364">
        <v>0</v>
      </c>
      <c r="L2016" s="322">
        <v>14044756339.088541</v>
      </c>
      <c r="M2016" s="364">
        <v>0</v>
      </c>
    </row>
    <row r="2017" spans="1:13" x14ac:dyDescent="0.35">
      <c r="A2017" s="301">
        <v>2017</v>
      </c>
      <c r="B2017" s="301" t="s">
        <v>87</v>
      </c>
      <c r="C2017" s="301" t="s">
        <v>42</v>
      </c>
      <c r="D2017" s="302" t="s">
        <v>14</v>
      </c>
      <c r="E2017" s="302" t="s">
        <v>226</v>
      </c>
      <c r="F2017" s="301" t="s">
        <v>78</v>
      </c>
      <c r="G2017" s="301" t="s">
        <v>288</v>
      </c>
      <c r="H2017" s="322">
        <v>27328087861.716301</v>
      </c>
      <c r="I2017" s="322">
        <v>36619240318.422859</v>
      </c>
      <c r="J2017" s="322">
        <v>36231773038.664017</v>
      </c>
      <c r="K2017" s="364">
        <v>0</v>
      </c>
      <c r="L2017" s="322">
        <v>29241061542.483871</v>
      </c>
      <c r="M2017" s="364">
        <v>0</v>
      </c>
    </row>
    <row r="2018" spans="1:13" x14ac:dyDescent="0.35">
      <c r="A2018" s="301">
        <v>2017</v>
      </c>
      <c r="B2018" s="301" t="s">
        <v>87</v>
      </c>
      <c r="C2018" s="301" t="s">
        <v>43</v>
      </c>
      <c r="D2018" s="302" t="s">
        <v>22</v>
      </c>
      <c r="E2018" s="302" t="s">
        <v>226</v>
      </c>
      <c r="F2018" s="301" t="s">
        <v>76</v>
      </c>
      <c r="G2018" s="301" t="s">
        <v>288</v>
      </c>
      <c r="H2018" s="322">
        <v>91877999976.373657</v>
      </c>
      <c r="I2018" s="322">
        <v>98684104780.484268</v>
      </c>
      <c r="J2018" s="322">
        <v>95442111960.110596</v>
      </c>
      <c r="K2018" s="364">
        <v>0</v>
      </c>
      <c r="L2018" s="322">
        <v>91702522530.597916</v>
      </c>
      <c r="M2018" s="364">
        <v>0</v>
      </c>
    </row>
    <row r="2019" spans="1:13" x14ac:dyDescent="0.35">
      <c r="A2019" s="301">
        <v>2017</v>
      </c>
      <c r="B2019" s="301" t="s">
        <v>87</v>
      </c>
      <c r="C2019" s="301" t="s">
        <v>43</v>
      </c>
      <c r="D2019" s="302" t="s">
        <v>22</v>
      </c>
      <c r="E2019" s="302" t="s">
        <v>226</v>
      </c>
      <c r="F2019" s="301" t="s">
        <v>78</v>
      </c>
      <c r="G2019" s="301" t="s">
        <v>288</v>
      </c>
      <c r="H2019" s="322">
        <v>64801733054.41114</v>
      </c>
      <c r="I2019" s="322">
        <v>64801733054.41114</v>
      </c>
      <c r="J2019" s="322">
        <v>55290997224.102127</v>
      </c>
      <c r="K2019" s="364">
        <v>0</v>
      </c>
      <c r="L2019" s="322">
        <v>21917260996.231224</v>
      </c>
      <c r="M2019" s="364">
        <v>0</v>
      </c>
    </row>
    <row r="2020" spans="1:13" x14ac:dyDescent="0.35">
      <c r="A2020" s="301">
        <v>2017</v>
      </c>
      <c r="B2020" s="301" t="s">
        <v>87</v>
      </c>
      <c r="C2020" s="301" t="s">
        <v>44</v>
      </c>
      <c r="D2020" s="302" t="s">
        <v>12</v>
      </c>
      <c r="E2020" s="302" t="s">
        <v>226</v>
      </c>
      <c r="F2020" s="301" t="s">
        <v>76</v>
      </c>
      <c r="G2020" s="301" t="s">
        <v>288</v>
      </c>
      <c r="H2020" s="322">
        <v>30728498434.67247</v>
      </c>
      <c r="I2020" s="322">
        <v>29279910395.51762</v>
      </c>
      <c r="J2020" s="322">
        <v>23624893234.326084</v>
      </c>
      <c r="K2020" s="364">
        <v>0</v>
      </c>
      <c r="L2020" s="322">
        <v>23396959358.368042</v>
      </c>
      <c r="M2020" s="364">
        <v>0</v>
      </c>
    </row>
    <row r="2021" spans="1:13" x14ac:dyDescent="0.35">
      <c r="A2021" s="301">
        <v>2017</v>
      </c>
      <c r="B2021" s="301" t="s">
        <v>87</v>
      </c>
      <c r="C2021" s="301" t="s">
        <v>44</v>
      </c>
      <c r="D2021" s="302" t="s">
        <v>12</v>
      </c>
      <c r="E2021" s="302" t="s">
        <v>226</v>
      </c>
      <c r="F2021" s="301" t="s">
        <v>78</v>
      </c>
      <c r="G2021" s="301" t="s">
        <v>288</v>
      </c>
      <c r="H2021" s="322">
        <v>16283049447.461823</v>
      </c>
      <c r="I2021" s="322">
        <v>16283049447.461823</v>
      </c>
      <c r="J2021" s="322">
        <v>11408536833.818607</v>
      </c>
      <c r="K2021" s="364">
        <v>0</v>
      </c>
      <c r="L2021" s="322">
        <v>11248917084.487871</v>
      </c>
      <c r="M2021" s="364">
        <v>0</v>
      </c>
    </row>
    <row r="2022" spans="1:13" x14ac:dyDescent="0.35">
      <c r="A2022" s="301">
        <v>2017</v>
      </c>
      <c r="B2022" s="301" t="s">
        <v>87</v>
      </c>
      <c r="C2022" s="301" t="s">
        <v>45</v>
      </c>
      <c r="D2022" s="302" t="s">
        <v>22</v>
      </c>
      <c r="E2022" s="302" t="s">
        <v>226</v>
      </c>
      <c r="F2022" s="301" t="s">
        <v>76</v>
      </c>
      <c r="G2022" s="301" t="s">
        <v>288</v>
      </c>
      <c r="H2022" s="322">
        <v>101289252267.75104</v>
      </c>
      <c r="I2022" s="322">
        <v>101289252267.75104</v>
      </c>
      <c r="J2022" s="322">
        <v>97119760940.933533</v>
      </c>
      <c r="K2022" s="364">
        <v>0</v>
      </c>
      <c r="L2022" s="322">
        <v>94527629873.717514</v>
      </c>
      <c r="M2022" s="364">
        <v>0</v>
      </c>
    </row>
    <row r="2023" spans="1:13" x14ac:dyDescent="0.35">
      <c r="A2023" s="301">
        <v>2017</v>
      </c>
      <c r="B2023" s="301" t="s">
        <v>87</v>
      </c>
      <c r="C2023" s="301" t="s">
        <v>45</v>
      </c>
      <c r="D2023" s="302" t="s">
        <v>22</v>
      </c>
      <c r="E2023" s="302" t="s">
        <v>226</v>
      </c>
      <c r="F2023" s="301" t="s">
        <v>78</v>
      </c>
      <c r="G2023" s="301" t="s">
        <v>288</v>
      </c>
      <c r="H2023" s="322">
        <v>513574274253.09479</v>
      </c>
      <c r="I2023" s="322">
        <v>491524168977.83051</v>
      </c>
      <c r="J2023" s="322">
        <v>453645164231.71875</v>
      </c>
      <c r="K2023" s="364">
        <v>0</v>
      </c>
      <c r="L2023" s="322">
        <v>212317072265.93143</v>
      </c>
      <c r="M2023" s="364">
        <v>0</v>
      </c>
    </row>
    <row r="2024" spans="1:13" x14ac:dyDescent="0.35">
      <c r="A2024" s="301">
        <v>2017</v>
      </c>
      <c r="B2024" s="301" t="s">
        <v>87</v>
      </c>
      <c r="C2024" s="301" t="s">
        <v>46</v>
      </c>
      <c r="D2024" s="302" t="s">
        <v>10</v>
      </c>
      <c r="E2024" s="302" t="s">
        <v>228</v>
      </c>
      <c r="F2024" s="301" t="s">
        <v>76</v>
      </c>
      <c r="G2024" s="301" t="s">
        <v>288</v>
      </c>
      <c r="H2024" s="322">
        <v>18528473016.144859</v>
      </c>
      <c r="I2024" s="322">
        <v>18528473016.144859</v>
      </c>
      <c r="J2024" s="322">
        <v>17988735515.487831</v>
      </c>
      <c r="K2024" s="364">
        <v>0</v>
      </c>
      <c r="L2024" s="322">
        <v>17614824951.494877</v>
      </c>
      <c r="M2024" s="364">
        <v>0</v>
      </c>
    </row>
    <row r="2025" spans="1:13" x14ac:dyDescent="0.35">
      <c r="A2025" s="301">
        <v>2017</v>
      </c>
      <c r="B2025" s="301" t="s">
        <v>87</v>
      </c>
      <c r="C2025" s="301" t="s">
        <v>46</v>
      </c>
      <c r="D2025" s="302" t="s">
        <v>10</v>
      </c>
      <c r="E2025" s="302" t="s">
        <v>228</v>
      </c>
      <c r="F2025" s="301" t="s">
        <v>78</v>
      </c>
      <c r="G2025" s="301" t="s">
        <v>288</v>
      </c>
      <c r="H2025" s="322">
        <v>58177056480.933304</v>
      </c>
      <c r="I2025" s="322">
        <v>58177056480.933304</v>
      </c>
      <c r="J2025" s="322">
        <v>56858878127.156731</v>
      </c>
      <c r="K2025" s="364">
        <v>0</v>
      </c>
      <c r="L2025" s="322">
        <v>31925837545.163052</v>
      </c>
      <c r="M2025" s="364">
        <v>0</v>
      </c>
    </row>
    <row r="2026" spans="1:13" x14ac:dyDescent="0.35">
      <c r="A2026" s="301">
        <v>2017</v>
      </c>
      <c r="B2026" s="301" t="s">
        <v>87</v>
      </c>
      <c r="C2026" s="301" t="s">
        <v>47</v>
      </c>
      <c r="D2026" s="302" t="s">
        <v>21</v>
      </c>
      <c r="E2026" s="302" t="s">
        <v>228</v>
      </c>
      <c r="F2026" s="301" t="s">
        <v>76</v>
      </c>
      <c r="G2026" s="301" t="s">
        <v>288</v>
      </c>
      <c r="H2026" s="322">
        <v>35129228645.893517</v>
      </c>
      <c r="I2026" s="322">
        <v>76135093474.722488</v>
      </c>
      <c r="J2026" s="322">
        <v>66720976277.085793</v>
      </c>
      <c r="K2026" s="364">
        <v>0</v>
      </c>
      <c r="L2026" s="322">
        <v>57453452395.394356</v>
      </c>
      <c r="M2026" s="364">
        <v>0</v>
      </c>
    </row>
    <row r="2027" spans="1:13" x14ac:dyDescent="0.35">
      <c r="A2027" s="301">
        <v>2017</v>
      </c>
      <c r="B2027" s="301" t="s">
        <v>87</v>
      </c>
      <c r="C2027" s="301" t="s">
        <v>47</v>
      </c>
      <c r="D2027" s="302" t="s">
        <v>21</v>
      </c>
      <c r="E2027" s="302" t="s">
        <v>228</v>
      </c>
      <c r="F2027" s="301" t="s">
        <v>78</v>
      </c>
      <c r="G2027" s="301" t="s">
        <v>288</v>
      </c>
      <c r="H2027" s="322">
        <v>3568315587512.2461</v>
      </c>
      <c r="I2027" s="322">
        <v>3066478502481.1777</v>
      </c>
      <c r="J2027" s="322">
        <v>2767691104163.1133</v>
      </c>
      <c r="K2027" s="364">
        <v>0</v>
      </c>
      <c r="L2027" s="322">
        <v>2430602530821.5728</v>
      </c>
      <c r="M2027" s="364">
        <v>0</v>
      </c>
    </row>
    <row r="2028" spans="1:13" x14ac:dyDescent="0.35">
      <c r="A2028" s="301">
        <v>2017</v>
      </c>
      <c r="B2028" s="301" t="s">
        <v>87</v>
      </c>
      <c r="C2028" s="301" t="s">
        <v>47</v>
      </c>
      <c r="D2028" s="302" t="s">
        <v>21</v>
      </c>
      <c r="E2028" s="302" t="s">
        <v>228</v>
      </c>
      <c r="F2028" s="301" t="s">
        <v>80</v>
      </c>
      <c r="G2028" s="301" t="s">
        <v>288</v>
      </c>
      <c r="H2028" s="322">
        <v>5247717286.1475029</v>
      </c>
      <c r="I2028" s="322">
        <v>5247717286.1475029</v>
      </c>
      <c r="J2028" s="322">
        <v>4654442853.3791265</v>
      </c>
      <c r="K2028" s="364">
        <v>0</v>
      </c>
      <c r="L2028" s="322">
        <v>4258326056.9491496</v>
      </c>
      <c r="M2028" s="364">
        <v>0</v>
      </c>
    </row>
    <row r="2029" spans="1:13" x14ac:dyDescent="0.35">
      <c r="A2029" s="301">
        <v>2017</v>
      </c>
      <c r="B2029" s="301" t="s">
        <v>87</v>
      </c>
      <c r="C2029" s="301" t="s">
        <v>48</v>
      </c>
      <c r="D2029" s="302" t="s">
        <v>8</v>
      </c>
      <c r="E2029" s="302" t="s">
        <v>228</v>
      </c>
      <c r="F2029" s="301" t="s">
        <v>76</v>
      </c>
      <c r="G2029" s="301" t="s">
        <v>288</v>
      </c>
      <c r="H2029" s="322">
        <v>26111260144.155922</v>
      </c>
      <c r="I2029" s="322">
        <v>26111260144.155922</v>
      </c>
      <c r="J2029" s="322">
        <v>24027720949.470131</v>
      </c>
      <c r="K2029" s="364">
        <v>0</v>
      </c>
      <c r="L2029" s="322">
        <v>22918367327.068462</v>
      </c>
      <c r="M2029" s="364">
        <v>0</v>
      </c>
    </row>
    <row r="2030" spans="1:13" x14ac:dyDescent="0.35">
      <c r="A2030" s="301">
        <v>2017</v>
      </c>
      <c r="B2030" s="301" t="s">
        <v>87</v>
      </c>
      <c r="C2030" s="301" t="s">
        <v>48</v>
      </c>
      <c r="D2030" s="302" t="s">
        <v>8</v>
      </c>
      <c r="E2030" s="302" t="s">
        <v>228</v>
      </c>
      <c r="F2030" s="301" t="s">
        <v>78</v>
      </c>
      <c r="G2030" s="301" t="s">
        <v>288</v>
      </c>
      <c r="H2030" s="322">
        <v>39044170927.768799</v>
      </c>
      <c r="I2030" s="322">
        <v>35539628810.774727</v>
      </c>
      <c r="J2030" s="322">
        <v>32042647057.766937</v>
      </c>
      <c r="K2030" s="364">
        <v>0</v>
      </c>
      <c r="L2030" s="322">
        <v>20678273367.74427</v>
      </c>
      <c r="M2030" s="364">
        <v>0</v>
      </c>
    </row>
    <row r="2031" spans="1:13" x14ac:dyDescent="0.35">
      <c r="A2031" s="301">
        <v>2017</v>
      </c>
      <c r="B2031" s="301" t="s">
        <v>87</v>
      </c>
      <c r="C2031" s="301" t="s">
        <v>49</v>
      </c>
      <c r="D2031" s="302" t="s">
        <v>18</v>
      </c>
      <c r="E2031" s="302" t="s">
        <v>228</v>
      </c>
      <c r="F2031" s="301" t="s">
        <v>76</v>
      </c>
      <c r="G2031" s="301" t="s">
        <v>288</v>
      </c>
      <c r="H2031" s="322">
        <v>97751833845.264709</v>
      </c>
      <c r="I2031" s="322">
        <v>97751833845.264709</v>
      </c>
      <c r="J2031" s="322">
        <v>87391301862.470261</v>
      </c>
      <c r="K2031" s="364">
        <v>0</v>
      </c>
      <c r="L2031" s="322">
        <v>80716372591.784912</v>
      </c>
      <c r="M2031" s="364">
        <v>0</v>
      </c>
    </row>
    <row r="2032" spans="1:13" x14ac:dyDescent="0.35">
      <c r="A2032" s="301">
        <v>2017</v>
      </c>
      <c r="B2032" s="301" t="s">
        <v>87</v>
      </c>
      <c r="C2032" s="301" t="s">
        <v>49</v>
      </c>
      <c r="D2032" s="302" t="s">
        <v>18</v>
      </c>
      <c r="E2032" s="302" t="s">
        <v>228</v>
      </c>
      <c r="F2032" s="301" t="s">
        <v>79</v>
      </c>
      <c r="G2032" s="301" t="s">
        <v>288</v>
      </c>
      <c r="H2032" s="322">
        <v>0</v>
      </c>
      <c r="I2032" s="322">
        <v>0</v>
      </c>
      <c r="J2032" s="322">
        <v>0</v>
      </c>
      <c r="K2032" s="364">
        <v>0</v>
      </c>
      <c r="L2032" s="322">
        <v>0</v>
      </c>
      <c r="M2032" s="364">
        <v>0</v>
      </c>
    </row>
    <row r="2033" spans="1:13" x14ac:dyDescent="0.35">
      <c r="A2033" s="301">
        <v>2017</v>
      </c>
      <c r="B2033" s="301" t="s">
        <v>87</v>
      </c>
      <c r="C2033" s="301" t="s">
        <v>49</v>
      </c>
      <c r="D2033" s="302" t="s">
        <v>18</v>
      </c>
      <c r="E2033" s="302" t="s">
        <v>228</v>
      </c>
      <c r="F2033" s="301" t="s">
        <v>78</v>
      </c>
      <c r="G2033" s="301" t="s">
        <v>288</v>
      </c>
      <c r="H2033" s="322">
        <v>2372168987720.832</v>
      </c>
      <c r="I2033" s="322">
        <v>2118965877840.0278</v>
      </c>
      <c r="J2033" s="322">
        <v>1650978483748.0405</v>
      </c>
      <c r="K2033" s="364">
        <v>0</v>
      </c>
      <c r="L2033" s="322">
        <v>612952462444.26965</v>
      </c>
      <c r="M2033" s="364">
        <v>0</v>
      </c>
    </row>
    <row r="2034" spans="1:13" x14ac:dyDescent="0.35">
      <c r="A2034" s="301">
        <v>2017</v>
      </c>
      <c r="B2034" s="301" t="s">
        <v>87</v>
      </c>
      <c r="C2034" s="301" t="s">
        <v>49</v>
      </c>
      <c r="D2034" s="302" t="s">
        <v>18</v>
      </c>
      <c r="E2034" s="302" t="s">
        <v>228</v>
      </c>
      <c r="F2034" s="301" t="s">
        <v>80</v>
      </c>
      <c r="G2034" s="301" t="s">
        <v>288</v>
      </c>
      <c r="H2034" s="322">
        <v>0</v>
      </c>
      <c r="I2034" s="322">
        <v>0</v>
      </c>
      <c r="J2034" s="322">
        <v>0</v>
      </c>
      <c r="K2034" s="364">
        <v>0</v>
      </c>
      <c r="L2034" s="322">
        <v>0</v>
      </c>
      <c r="M2034" s="364">
        <v>0</v>
      </c>
    </row>
    <row r="2035" spans="1:13" x14ac:dyDescent="0.35">
      <c r="A2035" s="301">
        <v>2017</v>
      </c>
      <c r="B2035" s="301" t="s">
        <v>87</v>
      </c>
      <c r="C2035" s="301" t="s">
        <v>50</v>
      </c>
      <c r="D2035" s="302" t="s">
        <v>16</v>
      </c>
      <c r="E2035" s="302" t="s">
        <v>228</v>
      </c>
      <c r="F2035" s="301" t="s">
        <v>76</v>
      </c>
      <c r="G2035" s="301" t="s">
        <v>288</v>
      </c>
      <c r="H2035" s="322">
        <v>1086476172482.9031</v>
      </c>
      <c r="I2035" s="322">
        <v>902282481026.92224</v>
      </c>
      <c r="J2035" s="322">
        <v>829862919933.49707</v>
      </c>
      <c r="K2035" s="364">
        <v>0</v>
      </c>
      <c r="L2035" s="322">
        <v>829007284662.81409</v>
      </c>
      <c r="M2035" s="364">
        <v>0</v>
      </c>
    </row>
    <row r="2036" spans="1:13" x14ac:dyDescent="0.35">
      <c r="A2036" s="301">
        <v>2017</v>
      </c>
      <c r="B2036" s="301" t="s">
        <v>87</v>
      </c>
      <c r="C2036" s="301" t="s">
        <v>50</v>
      </c>
      <c r="D2036" s="302" t="s">
        <v>16</v>
      </c>
      <c r="E2036" s="302" t="s">
        <v>228</v>
      </c>
      <c r="F2036" s="301" t="s">
        <v>79</v>
      </c>
      <c r="G2036" s="301" t="s">
        <v>288</v>
      </c>
      <c r="H2036" s="322">
        <v>416502742263.34637</v>
      </c>
      <c r="I2036" s="322">
        <v>416502742263.34637</v>
      </c>
      <c r="J2036" s="322">
        <v>212834695346.97137</v>
      </c>
      <c r="K2036" s="364">
        <v>0</v>
      </c>
      <c r="L2036" s="322">
        <v>212834695346.97137</v>
      </c>
      <c r="M2036" s="364">
        <v>0</v>
      </c>
    </row>
    <row r="2037" spans="1:13" x14ac:dyDescent="0.35">
      <c r="A2037" s="301">
        <v>2017</v>
      </c>
      <c r="B2037" s="301" t="s">
        <v>87</v>
      </c>
      <c r="C2037" s="301" t="s">
        <v>50</v>
      </c>
      <c r="D2037" s="302" t="s">
        <v>16</v>
      </c>
      <c r="E2037" s="302" t="s">
        <v>228</v>
      </c>
      <c r="F2037" s="301" t="s">
        <v>78</v>
      </c>
      <c r="G2037" s="301" t="s">
        <v>288</v>
      </c>
      <c r="H2037" s="322">
        <v>9216158150.404705</v>
      </c>
      <c r="I2037" s="322">
        <v>8803189112.2632351</v>
      </c>
      <c r="J2037" s="322">
        <v>7755453261.7835894</v>
      </c>
      <c r="K2037" s="364">
        <v>0</v>
      </c>
      <c r="L2037" s="322">
        <v>6704221748.2865925</v>
      </c>
      <c r="M2037" s="364">
        <v>0</v>
      </c>
    </row>
    <row r="2038" spans="1:13" x14ac:dyDescent="0.35">
      <c r="A2038" s="301">
        <v>2017</v>
      </c>
      <c r="B2038" s="301" t="s">
        <v>87</v>
      </c>
      <c r="C2038" s="301" t="s">
        <v>51</v>
      </c>
      <c r="D2038" s="302" t="s">
        <v>15</v>
      </c>
      <c r="E2038" s="302" t="s">
        <v>228</v>
      </c>
      <c r="F2038" s="301" t="s">
        <v>76</v>
      </c>
      <c r="G2038" s="301" t="s">
        <v>288</v>
      </c>
      <c r="H2038" s="322">
        <v>15863071147.549896</v>
      </c>
      <c r="I2038" s="322">
        <v>15863071147.549896</v>
      </c>
      <c r="J2038" s="322">
        <v>15073018123.82324</v>
      </c>
      <c r="K2038" s="364">
        <v>0</v>
      </c>
      <c r="L2038" s="322">
        <v>14174300212.816433</v>
      </c>
      <c r="M2038" s="364">
        <v>0</v>
      </c>
    </row>
    <row r="2039" spans="1:13" x14ac:dyDescent="0.35">
      <c r="A2039" s="301">
        <v>2017</v>
      </c>
      <c r="B2039" s="301" t="s">
        <v>87</v>
      </c>
      <c r="C2039" s="301" t="s">
        <v>51</v>
      </c>
      <c r="D2039" s="302" t="s">
        <v>15</v>
      </c>
      <c r="E2039" s="302" t="s">
        <v>228</v>
      </c>
      <c r="F2039" s="301" t="s">
        <v>78</v>
      </c>
      <c r="G2039" s="301" t="s">
        <v>288</v>
      </c>
      <c r="H2039" s="322">
        <v>105506543557.14996</v>
      </c>
      <c r="I2039" s="322">
        <v>117618836176.84456</v>
      </c>
      <c r="J2039" s="322">
        <v>105411856721.88516</v>
      </c>
      <c r="K2039" s="364">
        <v>0</v>
      </c>
      <c r="L2039" s="322">
        <v>68775900004.541367</v>
      </c>
      <c r="M2039" s="364">
        <v>0</v>
      </c>
    </row>
    <row r="2040" spans="1:13" x14ac:dyDescent="0.35">
      <c r="A2040" s="301">
        <v>2017</v>
      </c>
      <c r="B2040" s="301" t="s">
        <v>87</v>
      </c>
      <c r="C2040" s="301" t="s">
        <v>52</v>
      </c>
      <c r="D2040" s="302" t="s">
        <v>9</v>
      </c>
      <c r="E2040" s="302" t="s">
        <v>228</v>
      </c>
      <c r="F2040" s="301" t="s">
        <v>76</v>
      </c>
      <c r="G2040" s="301" t="s">
        <v>288</v>
      </c>
      <c r="H2040" s="322">
        <v>50719898202.582664</v>
      </c>
      <c r="I2040" s="322">
        <v>50719898202.582664</v>
      </c>
      <c r="J2040" s="322">
        <v>43542835819.197136</v>
      </c>
      <c r="K2040" s="364">
        <v>0</v>
      </c>
      <c r="L2040" s="322">
        <v>41842324884.511398</v>
      </c>
      <c r="M2040" s="364">
        <v>0</v>
      </c>
    </row>
    <row r="2041" spans="1:13" x14ac:dyDescent="0.35">
      <c r="A2041" s="301">
        <v>2017</v>
      </c>
      <c r="B2041" s="301" t="s">
        <v>87</v>
      </c>
      <c r="C2041" s="301" t="s">
        <v>52</v>
      </c>
      <c r="D2041" s="302" t="s">
        <v>9</v>
      </c>
      <c r="E2041" s="302" t="s">
        <v>228</v>
      </c>
      <c r="F2041" s="301" t="s">
        <v>79</v>
      </c>
      <c r="G2041" s="301" t="s">
        <v>288</v>
      </c>
      <c r="H2041" s="322">
        <v>0</v>
      </c>
      <c r="I2041" s="322">
        <v>0</v>
      </c>
      <c r="J2041" s="322">
        <v>0</v>
      </c>
      <c r="K2041" s="364">
        <v>0</v>
      </c>
      <c r="L2041" s="322">
        <v>0</v>
      </c>
      <c r="M2041" s="364">
        <v>0</v>
      </c>
    </row>
    <row r="2042" spans="1:13" x14ac:dyDescent="0.35">
      <c r="A2042" s="301">
        <v>2017</v>
      </c>
      <c r="B2042" s="301" t="s">
        <v>87</v>
      </c>
      <c r="C2042" s="301" t="s">
        <v>52</v>
      </c>
      <c r="D2042" s="302" t="s">
        <v>9</v>
      </c>
      <c r="E2042" s="302" t="s">
        <v>228</v>
      </c>
      <c r="F2042" s="301" t="s">
        <v>78</v>
      </c>
      <c r="G2042" s="301" t="s">
        <v>288</v>
      </c>
      <c r="H2042" s="322">
        <v>536896551405.17206</v>
      </c>
      <c r="I2042" s="322">
        <v>620821414865.90857</v>
      </c>
      <c r="J2042" s="322">
        <v>607643014577.62854</v>
      </c>
      <c r="K2042" s="364">
        <v>0</v>
      </c>
      <c r="L2042" s="322">
        <v>316601860669.89191</v>
      </c>
      <c r="M2042" s="364">
        <v>0</v>
      </c>
    </row>
    <row r="2043" spans="1:13" x14ac:dyDescent="0.35">
      <c r="A2043" s="301">
        <v>2017</v>
      </c>
      <c r="B2043" s="301" t="s">
        <v>87</v>
      </c>
      <c r="C2043" s="301" t="s">
        <v>53</v>
      </c>
      <c r="D2043" s="302" t="s">
        <v>9</v>
      </c>
      <c r="E2043" s="302" t="s">
        <v>228</v>
      </c>
      <c r="F2043" s="301" t="s">
        <v>76</v>
      </c>
      <c r="G2043" s="301" t="s">
        <v>288</v>
      </c>
      <c r="H2043" s="322">
        <v>8781112783.1306629</v>
      </c>
      <c r="I2043" s="322">
        <v>8781112783.1306629</v>
      </c>
      <c r="J2043" s="322">
        <v>7664228583.6744318</v>
      </c>
      <c r="K2043" s="364">
        <v>0</v>
      </c>
      <c r="L2043" s="322">
        <v>7262714450.1524534</v>
      </c>
      <c r="M2043" s="364">
        <v>0</v>
      </c>
    </row>
    <row r="2044" spans="1:13" x14ac:dyDescent="0.35">
      <c r="A2044" s="301">
        <v>2017</v>
      </c>
      <c r="B2044" s="301" t="s">
        <v>87</v>
      </c>
      <c r="C2044" s="301" t="s">
        <v>53</v>
      </c>
      <c r="D2044" s="302" t="s">
        <v>9</v>
      </c>
      <c r="E2044" s="302" t="s">
        <v>228</v>
      </c>
      <c r="F2044" s="301" t="s">
        <v>78</v>
      </c>
      <c r="G2044" s="301" t="s">
        <v>288</v>
      </c>
      <c r="H2044" s="322">
        <v>32356882078.766815</v>
      </c>
      <c r="I2044" s="322">
        <v>40578467189.533295</v>
      </c>
      <c r="J2044" s="322">
        <v>38806228425.17308</v>
      </c>
      <c r="K2044" s="364">
        <v>0</v>
      </c>
      <c r="L2044" s="322">
        <v>27432623996.016861</v>
      </c>
      <c r="M2044" s="364">
        <v>0</v>
      </c>
    </row>
    <row r="2045" spans="1:13" x14ac:dyDescent="0.35">
      <c r="A2045" s="301">
        <v>2017</v>
      </c>
      <c r="B2045" s="301" t="s">
        <v>87</v>
      </c>
      <c r="C2045" s="301" t="s">
        <v>54</v>
      </c>
      <c r="D2045" s="302" t="s">
        <v>17</v>
      </c>
      <c r="E2045" s="302" t="s">
        <v>228</v>
      </c>
      <c r="F2045" s="301" t="s">
        <v>76</v>
      </c>
      <c r="G2045" s="301" t="s">
        <v>288</v>
      </c>
      <c r="H2045" s="322">
        <v>21924025833.25753</v>
      </c>
      <c r="I2045" s="322">
        <v>21924025833.25753</v>
      </c>
      <c r="J2045" s="322">
        <v>19120847717.843796</v>
      </c>
      <c r="K2045" s="364">
        <v>0</v>
      </c>
      <c r="L2045" s="322">
        <v>18378056559.935791</v>
      </c>
      <c r="M2045" s="364">
        <v>0</v>
      </c>
    </row>
    <row r="2046" spans="1:13" x14ac:dyDescent="0.35">
      <c r="A2046" s="301">
        <v>2017</v>
      </c>
      <c r="B2046" s="301" t="s">
        <v>87</v>
      </c>
      <c r="C2046" s="301" t="s">
        <v>54</v>
      </c>
      <c r="D2046" s="302" t="s">
        <v>17</v>
      </c>
      <c r="E2046" s="302" t="s">
        <v>228</v>
      </c>
      <c r="F2046" s="301" t="s">
        <v>78</v>
      </c>
      <c r="G2046" s="301" t="s">
        <v>288</v>
      </c>
      <c r="H2046" s="322">
        <v>127901649800.39355</v>
      </c>
      <c r="I2046" s="322">
        <v>129156209997.58711</v>
      </c>
      <c r="J2046" s="322">
        <v>125653959713.63028</v>
      </c>
      <c r="K2046" s="364">
        <v>0</v>
      </c>
      <c r="L2046" s="322">
        <v>86300253458.465256</v>
      </c>
      <c r="M2046" s="364">
        <v>0</v>
      </c>
    </row>
    <row r="2047" spans="1:13" x14ac:dyDescent="0.35">
      <c r="A2047" s="301">
        <v>2017</v>
      </c>
      <c r="B2047" s="301" t="s">
        <v>87</v>
      </c>
      <c r="C2047" s="301" t="s">
        <v>55</v>
      </c>
      <c r="D2047" s="302" t="s">
        <v>9</v>
      </c>
      <c r="E2047" s="302" t="s">
        <v>228</v>
      </c>
      <c r="F2047" s="301" t="s">
        <v>76</v>
      </c>
      <c r="G2047" s="301" t="s">
        <v>288</v>
      </c>
      <c r="H2047" s="322">
        <v>6666887200.3339653</v>
      </c>
      <c r="I2047" s="322">
        <v>6666887200.3339653</v>
      </c>
      <c r="J2047" s="322">
        <v>6342369308.6149321</v>
      </c>
      <c r="K2047" s="364">
        <v>0</v>
      </c>
      <c r="L2047" s="322">
        <v>6241873685.2640524</v>
      </c>
      <c r="M2047" s="364">
        <v>0</v>
      </c>
    </row>
    <row r="2048" spans="1:13" x14ac:dyDescent="0.35">
      <c r="A2048" s="301">
        <v>2017</v>
      </c>
      <c r="B2048" s="301" t="s">
        <v>87</v>
      </c>
      <c r="C2048" s="301" t="s">
        <v>55</v>
      </c>
      <c r="D2048" s="302" t="s">
        <v>9</v>
      </c>
      <c r="E2048" s="302" t="s">
        <v>228</v>
      </c>
      <c r="F2048" s="301" t="s">
        <v>78</v>
      </c>
      <c r="G2048" s="301" t="s">
        <v>288</v>
      </c>
      <c r="H2048" s="322">
        <v>8196825675.4982243</v>
      </c>
      <c r="I2048" s="322">
        <v>8196825675.4982243</v>
      </c>
      <c r="J2048" s="322">
        <v>8152888369.512145</v>
      </c>
      <c r="K2048" s="364">
        <v>0</v>
      </c>
      <c r="L2048" s="322">
        <v>6695952781.5419445</v>
      </c>
      <c r="M2048" s="364">
        <v>0</v>
      </c>
    </row>
    <row r="2049" spans="1:13" x14ac:dyDescent="0.35">
      <c r="A2049" s="301">
        <v>2017</v>
      </c>
      <c r="B2049" s="301" t="s">
        <v>87</v>
      </c>
      <c r="C2049" s="301" t="s">
        <v>56</v>
      </c>
      <c r="D2049" s="302" t="s">
        <v>9</v>
      </c>
      <c r="E2049" s="302" t="s">
        <v>228</v>
      </c>
      <c r="F2049" s="301" t="s">
        <v>76</v>
      </c>
      <c r="G2049" s="301" t="s">
        <v>288</v>
      </c>
      <c r="H2049" s="322">
        <v>36275387435.052078</v>
      </c>
      <c r="I2049" s="322">
        <v>36275387435.052078</v>
      </c>
      <c r="J2049" s="322">
        <v>35461347320.658173</v>
      </c>
      <c r="K2049" s="364">
        <v>0</v>
      </c>
      <c r="L2049" s="322">
        <v>34665309915.168449</v>
      </c>
      <c r="M2049" s="364">
        <v>0</v>
      </c>
    </row>
    <row r="2050" spans="1:13" x14ac:dyDescent="0.35">
      <c r="A2050" s="301">
        <v>2017</v>
      </c>
      <c r="B2050" s="301" t="s">
        <v>87</v>
      </c>
      <c r="C2050" s="301" t="s">
        <v>56</v>
      </c>
      <c r="D2050" s="302" t="s">
        <v>9</v>
      </c>
      <c r="E2050" s="302" t="s">
        <v>228</v>
      </c>
      <c r="F2050" s="301" t="s">
        <v>78</v>
      </c>
      <c r="G2050" s="301" t="s">
        <v>288</v>
      </c>
      <c r="H2050" s="322">
        <v>50805106449.77655</v>
      </c>
      <c r="I2050" s="322">
        <v>50805106449.77655</v>
      </c>
      <c r="J2050" s="322">
        <v>50460699149.558578</v>
      </c>
      <c r="K2050" s="364">
        <v>0</v>
      </c>
      <c r="L2050" s="322">
        <v>46589348462.864143</v>
      </c>
      <c r="M2050" s="364">
        <v>0</v>
      </c>
    </row>
    <row r="2051" spans="1:13" x14ac:dyDescent="0.35">
      <c r="A2051" s="301">
        <v>2017</v>
      </c>
      <c r="B2051" s="301" t="s">
        <v>87</v>
      </c>
      <c r="C2051" s="301" t="s">
        <v>57</v>
      </c>
      <c r="D2051" s="302" t="s">
        <v>22</v>
      </c>
      <c r="E2051" s="302" t="s">
        <v>228</v>
      </c>
      <c r="F2051" s="301" t="s">
        <v>76</v>
      </c>
      <c r="G2051" s="301" t="s">
        <v>288</v>
      </c>
      <c r="H2051" s="322">
        <v>4989995438.4059429</v>
      </c>
      <c r="I2051" s="322">
        <v>4989995438.4059429</v>
      </c>
      <c r="J2051" s="322">
        <v>4453267490.3239021</v>
      </c>
      <c r="K2051" s="364">
        <v>0</v>
      </c>
      <c r="L2051" s="322">
        <v>3819437806.6767869</v>
      </c>
      <c r="M2051" s="364">
        <v>0</v>
      </c>
    </row>
    <row r="2052" spans="1:13" x14ac:dyDescent="0.35">
      <c r="A2052" s="301">
        <v>2017</v>
      </c>
      <c r="B2052" s="301" t="s">
        <v>87</v>
      </c>
      <c r="C2052" s="301" t="s">
        <v>57</v>
      </c>
      <c r="D2052" s="302" t="s">
        <v>22</v>
      </c>
      <c r="E2052" s="302" t="s">
        <v>228</v>
      </c>
      <c r="F2052" s="301" t="s">
        <v>79</v>
      </c>
      <c r="G2052" s="301" t="s">
        <v>288</v>
      </c>
      <c r="H2052" s="322">
        <v>0</v>
      </c>
      <c r="I2052" s="322">
        <v>0</v>
      </c>
      <c r="J2052" s="322">
        <v>0</v>
      </c>
      <c r="K2052" s="364">
        <v>0</v>
      </c>
      <c r="L2052" s="322">
        <v>0</v>
      </c>
      <c r="M2052" s="364">
        <v>0</v>
      </c>
    </row>
    <row r="2053" spans="1:13" x14ac:dyDescent="0.35">
      <c r="A2053" s="301">
        <v>2017</v>
      </c>
      <c r="B2053" s="301" t="s">
        <v>87</v>
      </c>
      <c r="C2053" s="301" t="s">
        <v>57</v>
      </c>
      <c r="D2053" s="302" t="s">
        <v>22</v>
      </c>
      <c r="E2053" s="302" t="s">
        <v>228</v>
      </c>
      <c r="F2053" s="301" t="s">
        <v>78</v>
      </c>
      <c r="G2053" s="301" t="s">
        <v>288</v>
      </c>
      <c r="H2053" s="322">
        <v>0</v>
      </c>
      <c r="I2053" s="322">
        <v>0</v>
      </c>
      <c r="J2053" s="322">
        <v>0</v>
      </c>
      <c r="K2053" s="364">
        <v>0</v>
      </c>
      <c r="L2053" s="322">
        <v>0</v>
      </c>
      <c r="M2053" s="364">
        <v>0</v>
      </c>
    </row>
    <row r="2054" spans="1:13" x14ac:dyDescent="0.35">
      <c r="A2054" s="301">
        <v>2017</v>
      </c>
      <c r="B2054" s="301" t="s">
        <v>87</v>
      </c>
      <c r="C2054" s="301" t="s">
        <v>58</v>
      </c>
      <c r="D2054" s="302" t="s">
        <v>8</v>
      </c>
      <c r="E2054" s="302" t="s">
        <v>228</v>
      </c>
      <c r="F2054" s="301" t="s">
        <v>76</v>
      </c>
      <c r="G2054" s="301" t="s">
        <v>288</v>
      </c>
      <c r="H2054" s="322">
        <v>10933850123.419809</v>
      </c>
      <c r="I2054" s="322">
        <v>10933850123.419809</v>
      </c>
      <c r="J2054" s="322">
        <v>10783702937.802044</v>
      </c>
      <c r="K2054" s="364">
        <v>0</v>
      </c>
      <c r="L2054" s="322">
        <v>10537906240.259619</v>
      </c>
      <c r="M2054" s="364">
        <v>0</v>
      </c>
    </row>
    <row r="2055" spans="1:13" x14ac:dyDescent="0.35">
      <c r="A2055" s="301">
        <v>2017</v>
      </c>
      <c r="B2055" s="301" t="s">
        <v>87</v>
      </c>
      <c r="C2055" s="301" t="s">
        <v>58</v>
      </c>
      <c r="D2055" s="302" t="s">
        <v>8</v>
      </c>
      <c r="E2055" s="302" t="s">
        <v>228</v>
      </c>
      <c r="F2055" s="301" t="s">
        <v>78</v>
      </c>
      <c r="G2055" s="301" t="s">
        <v>288</v>
      </c>
      <c r="H2055" s="322">
        <v>38968750719.112175</v>
      </c>
      <c r="I2055" s="322">
        <v>44051185200.518173</v>
      </c>
      <c r="J2055" s="322">
        <v>40636998360.675346</v>
      </c>
      <c r="K2055" s="364">
        <v>0</v>
      </c>
      <c r="L2055" s="322">
        <v>30676338147.05106</v>
      </c>
      <c r="M2055" s="364">
        <v>0</v>
      </c>
    </row>
    <row r="2056" spans="1:13" x14ac:dyDescent="0.35">
      <c r="A2056" s="301">
        <v>2017</v>
      </c>
      <c r="B2056" s="301" t="s">
        <v>87</v>
      </c>
      <c r="C2056" s="301" t="s">
        <v>59</v>
      </c>
      <c r="D2056" s="302" t="s">
        <v>11</v>
      </c>
      <c r="E2056" s="302" t="s">
        <v>228</v>
      </c>
      <c r="F2056" s="301" t="s">
        <v>76</v>
      </c>
      <c r="G2056" s="301" t="s">
        <v>288</v>
      </c>
      <c r="H2056" s="322">
        <v>8663775141.267931</v>
      </c>
      <c r="I2056" s="322">
        <v>8663775141.267931</v>
      </c>
      <c r="J2056" s="322">
        <v>8126779990.381382</v>
      </c>
      <c r="K2056" s="364">
        <v>0</v>
      </c>
      <c r="L2056" s="322">
        <v>7930882879.9593925</v>
      </c>
      <c r="M2056" s="364">
        <v>0</v>
      </c>
    </row>
    <row r="2057" spans="1:13" x14ac:dyDescent="0.35">
      <c r="A2057" s="301">
        <v>2017</v>
      </c>
      <c r="B2057" s="301" t="s">
        <v>87</v>
      </c>
      <c r="C2057" s="301" t="s">
        <v>59</v>
      </c>
      <c r="D2057" s="302" t="s">
        <v>11</v>
      </c>
      <c r="E2057" s="302" t="s">
        <v>228</v>
      </c>
      <c r="F2057" s="301" t="s">
        <v>78</v>
      </c>
      <c r="G2057" s="301" t="s">
        <v>288</v>
      </c>
      <c r="H2057" s="322">
        <v>6007419068.3383408</v>
      </c>
      <c r="I2057" s="322">
        <v>9547179799.4634495</v>
      </c>
      <c r="J2057" s="322">
        <v>9528416711.3454342</v>
      </c>
      <c r="K2057" s="364">
        <v>0</v>
      </c>
      <c r="L2057" s="322">
        <v>9481296303.7472954</v>
      </c>
      <c r="M2057" s="364">
        <v>0</v>
      </c>
    </row>
    <row r="2058" spans="1:13" x14ac:dyDescent="0.35">
      <c r="A2058" s="301">
        <v>2017</v>
      </c>
      <c r="B2058" s="301" t="s">
        <v>87</v>
      </c>
      <c r="C2058" s="301" t="s">
        <v>60</v>
      </c>
      <c r="D2058" s="302" t="s">
        <v>14</v>
      </c>
      <c r="E2058" s="302" t="s">
        <v>228</v>
      </c>
      <c r="F2058" s="301" t="s">
        <v>76</v>
      </c>
      <c r="G2058" s="301" t="s">
        <v>288</v>
      </c>
      <c r="H2058" s="322">
        <v>21985525516.036068</v>
      </c>
      <c r="I2058" s="322">
        <v>21985525516.036068</v>
      </c>
      <c r="J2058" s="322">
        <v>21308813677.883068</v>
      </c>
      <c r="K2058" s="364">
        <v>0</v>
      </c>
      <c r="L2058" s="322">
        <v>19983132821.115482</v>
      </c>
      <c r="M2058" s="364">
        <v>0</v>
      </c>
    </row>
    <row r="2059" spans="1:13" x14ac:dyDescent="0.35">
      <c r="A2059" s="301">
        <v>2017</v>
      </c>
      <c r="B2059" s="301" t="s">
        <v>87</v>
      </c>
      <c r="C2059" s="301" t="s">
        <v>60</v>
      </c>
      <c r="D2059" s="302" t="s">
        <v>14</v>
      </c>
      <c r="E2059" s="302" t="s">
        <v>228</v>
      </c>
      <c r="F2059" s="301" t="s">
        <v>78</v>
      </c>
      <c r="G2059" s="301" t="s">
        <v>288</v>
      </c>
      <c r="H2059" s="322">
        <v>24546044300.396282</v>
      </c>
      <c r="I2059" s="322">
        <v>24700356747.775566</v>
      </c>
      <c r="J2059" s="322">
        <v>24690708482.366886</v>
      </c>
      <c r="K2059" s="364">
        <v>0</v>
      </c>
      <c r="L2059" s="322">
        <v>22801344663.143948</v>
      </c>
      <c r="M2059" s="364">
        <v>0</v>
      </c>
    </row>
    <row r="2060" spans="1:13" x14ac:dyDescent="0.35">
      <c r="A2060" s="301">
        <v>2017</v>
      </c>
      <c r="B2060" s="301" t="s">
        <v>87</v>
      </c>
      <c r="C2060" s="301" t="s">
        <v>61</v>
      </c>
      <c r="D2060" s="302" t="s">
        <v>10</v>
      </c>
      <c r="E2060" s="302" t="s">
        <v>228</v>
      </c>
      <c r="F2060" s="301" t="s">
        <v>76</v>
      </c>
      <c r="G2060" s="301" t="s">
        <v>288</v>
      </c>
      <c r="H2060" s="322">
        <v>9881879022.768137</v>
      </c>
      <c r="I2060" s="322">
        <v>9881879022.768137</v>
      </c>
      <c r="J2060" s="322">
        <v>9522274596.0280266</v>
      </c>
      <c r="K2060" s="364">
        <v>0</v>
      </c>
      <c r="L2060" s="322">
        <v>9317541883.5546112</v>
      </c>
      <c r="M2060" s="364">
        <v>0</v>
      </c>
    </row>
    <row r="2061" spans="1:13" x14ac:dyDescent="0.35">
      <c r="A2061" s="301">
        <v>2017</v>
      </c>
      <c r="B2061" s="301" t="s">
        <v>87</v>
      </c>
      <c r="C2061" s="301" t="s">
        <v>61</v>
      </c>
      <c r="D2061" s="302" t="s">
        <v>10</v>
      </c>
      <c r="E2061" s="302" t="s">
        <v>228</v>
      </c>
      <c r="F2061" s="301" t="s">
        <v>78</v>
      </c>
      <c r="G2061" s="301" t="s">
        <v>288</v>
      </c>
      <c r="H2061" s="322">
        <v>19076238996.856045</v>
      </c>
      <c r="I2061" s="322">
        <v>19847801233.752453</v>
      </c>
      <c r="J2061" s="322">
        <v>19661302654.10368</v>
      </c>
      <c r="K2061" s="364">
        <v>0</v>
      </c>
      <c r="L2061" s="322">
        <v>14456470381.871714</v>
      </c>
      <c r="M2061" s="364">
        <v>0</v>
      </c>
    </row>
    <row r="2062" spans="1:13" x14ac:dyDescent="0.35">
      <c r="A2062" s="301">
        <v>2017</v>
      </c>
      <c r="B2062" s="301" t="s">
        <v>87</v>
      </c>
      <c r="C2062" s="301" t="s">
        <v>61</v>
      </c>
      <c r="D2062" s="302" t="s">
        <v>10</v>
      </c>
      <c r="E2062" s="302" t="s">
        <v>228</v>
      </c>
      <c r="F2062" s="301" t="s">
        <v>80</v>
      </c>
      <c r="G2062" s="301" t="s">
        <v>288</v>
      </c>
      <c r="H2062" s="322">
        <v>0</v>
      </c>
      <c r="I2062" s="322">
        <v>0</v>
      </c>
      <c r="J2062" s="322">
        <v>0</v>
      </c>
      <c r="K2062" s="364">
        <v>0</v>
      </c>
      <c r="L2062" s="322">
        <v>0</v>
      </c>
      <c r="M2062" s="364">
        <v>0</v>
      </c>
    </row>
    <row r="2063" spans="1:13" x14ac:dyDescent="0.35">
      <c r="A2063" s="301">
        <v>2017</v>
      </c>
      <c r="B2063" s="301" t="s">
        <v>87</v>
      </c>
      <c r="C2063" s="301" t="s">
        <v>62</v>
      </c>
      <c r="D2063" s="302" t="s">
        <v>9</v>
      </c>
      <c r="E2063" s="302" t="s">
        <v>228</v>
      </c>
      <c r="F2063" s="301" t="s">
        <v>76</v>
      </c>
      <c r="G2063" s="301" t="s">
        <v>288</v>
      </c>
      <c r="H2063" s="322">
        <v>17032339768.82798</v>
      </c>
      <c r="I2063" s="322">
        <v>17032339768.82798</v>
      </c>
      <c r="J2063" s="322">
        <v>16041764591.26523</v>
      </c>
      <c r="K2063" s="364">
        <v>0</v>
      </c>
      <c r="L2063" s="322">
        <v>13541550668.464115</v>
      </c>
      <c r="M2063" s="364">
        <v>0</v>
      </c>
    </row>
    <row r="2064" spans="1:13" x14ac:dyDescent="0.35">
      <c r="A2064" s="301">
        <v>2017</v>
      </c>
      <c r="B2064" s="301" t="s">
        <v>87</v>
      </c>
      <c r="C2064" s="301" t="s">
        <v>62</v>
      </c>
      <c r="D2064" s="302" t="s">
        <v>9</v>
      </c>
      <c r="E2064" s="302" t="s">
        <v>228</v>
      </c>
      <c r="F2064" s="301" t="s">
        <v>78</v>
      </c>
      <c r="G2064" s="301" t="s">
        <v>288</v>
      </c>
      <c r="H2064" s="322">
        <v>167670677216.61047</v>
      </c>
      <c r="I2064" s="322">
        <v>175361585595.32205</v>
      </c>
      <c r="J2064" s="322">
        <v>171953724937.77014</v>
      </c>
      <c r="K2064" s="364">
        <v>0</v>
      </c>
      <c r="L2064" s="322">
        <v>151700624218.26401</v>
      </c>
      <c r="M2064" s="364">
        <v>0</v>
      </c>
    </row>
    <row r="2065" spans="1:13" x14ac:dyDescent="0.35">
      <c r="A2065" s="301">
        <v>2017</v>
      </c>
      <c r="B2065" s="301" t="s">
        <v>87</v>
      </c>
      <c r="C2065" s="301" t="s">
        <v>63</v>
      </c>
      <c r="D2065" s="302" t="s">
        <v>16</v>
      </c>
      <c r="E2065" s="302" t="s">
        <v>228</v>
      </c>
      <c r="F2065" s="301" t="s">
        <v>76</v>
      </c>
      <c r="G2065" s="301" t="s">
        <v>288</v>
      </c>
      <c r="H2065" s="322">
        <v>70696646003.614197</v>
      </c>
      <c r="I2065" s="322">
        <v>71121706545.402451</v>
      </c>
      <c r="J2065" s="322">
        <v>65741570941.215363</v>
      </c>
      <c r="K2065" s="364">
        <v>0</v>
      </c>
      <c r="L2065" s="322">
        <v>61593580571.052872</v>
      </c>
      <c r="M2065" s="364">
        <v>0</v>
      </c>
    </row>
    <row r="2066" spans="1:13" x14ac:dyDescent="0.35">
      <c r="A2066" s="301">
        <v>2017</v>
      </c>
      <c r="B2066" s="301" t="s">
        <v>87</v>
      </c>
      <c r="C2066" s="301" t="s">
        <v>63</v>
      </c>
      <c r="D2066" s="302" t="s">
        <v>16</v>
      </c>
      <c r="E2066" s="302" t="s">
        <v>228</v>
      </c>
      <c r="F2066" s="301" t="s">
        <v>78</v>
      </c>
      <c r="G2066" s="301" t="s">
        <v>288</v>
      </c>
      <c r="H2066" s="322">
        <v>26842306104.868427</v>
      </c>
      <c r="I2066" s="322">
        <v>26842306104.868427</v>
      </c>
      <c r="J2066" s="322">
        <v>21470246666.367985</v>
      </c>
      <c r="K2066" s="364">
        <v>0</v>
      </c>
      <c r="L2066" s="322">
        <v>14545384945.547998</v>
      </c>
      <c r="M2066" s="364">
        <v>0</v>
      </c>
    </row>
    <row r="2067" spans="1:13" x14ac:dyDescent="0.35">
      <c r="A2067" s="301">
        <v>2017</v>
      </c>
      <c r="B2067" s="301" t="s">
        <v>87</v>
      </c>
      <c r="C2067" s="301" t="s">
        <v>63</v>
      </c>
      <c r="D2067" s="302" t="s">
        <v>16</v>
      </c>
      <c r="E2067" s="302" t="s">
        <v>228</v>
      </c>
      <c r="F2067" s="301" t="s">
        <v>80</v>
      </c>
      <c r="G2067" s="301" t="s">
        <v>288</v>
      </c>
      <c r="H2067" s="322">
        <v>0</v>
      </c>
      <c r="I2067" s="322">
        <v>0</v>
      </c>
      <c r="J2067" s="322">
        <v>0</v>
      </c>
      <c r="K2067" s="364">
        <v>0</v>
      </c>
      <c r="L2067" s="322">
        <v>0</v>
      </c>
      <c r="M2067" s="364">
        <v>0</v>
      </c>
    </row>
    <row r="2068" spans="1:13" x14ac:dyDescent="0.35">
      <c r="A2068" s="301">
        <v>2017</v>
      </c>
      <c r="B2068" s="301" t="s">
        <v>87</v>
      </c>
      <c r="C2068" s="301" t="s">
        <v>64</v>
      </c>
      <c r="D2068" s="302" t="s">
        <v>18</v>
      </c>
      <c r="E2068" s="302" t="s">
        <v>228</v>
      </c>
      <c r="F2068" s="301" t="s">
        <v>76</v>
      </c>
      <c r="G2068" s="301" t="s">
        <v>288</v>
      </c>
      <c r="H2068" s="322">
        <v>32097064667.989845</v>
      </c>
      <c r="I2068" s="322">
        <v>32097064667.989845</v>
      </c>
      <c r="J2068" s="322">
        <v>28627856664.907425</v>
      </c>
      <c r="K2068" s="364">
        <v>0</v>
      </c>
      <c r="L2068" s="322">
        <v>26522454217.259529</v>
      </c>
      <c r="M2068" s="364">
        <v>0</v>
      </c>
    </row>
    <row r="2069" spans="1:13" x14ac:dyDescent="0.35">
      <c r="A2069" s="301">
        <v>2017</v>
      </c>
      <c r="B2069" s="301" t="s">
        <v>87</v>
      </c>
      <c r="C2069" s="301" t="s">
        <v>64</v>
      </c>
      <c r="D2069" s="302" t="s">
        <v>18</v>
      </c>
      <c r="E2069" s="302" t="s">
        <v>228</v>
      </c>
      <c r="F2069" s="301" t="s">
        <v>78</v>
      </c>
      <c r="G2069" s="301" t="s">
        <v>288</v>
      </c>
      <c r="H2069" s="322">
        <v>228339078841.11728</v>
      </c>
      <c r="I2069" s="322">
        <v>216336767788.91885</v>
      </c>
      <c r="J2069" s="322">
        <v>131783442094.3924</v>
      </c>
      <c r="K2069" s="364">
        <v>0</v>
      </c>
      <c r="L2069" s="322">
        <v>50242230093.914902</v>
      </c>
      <c r="M2069" s="364">
        <v>0</v>
      </c>
    </row>
    <row r="2070" spans="1:13" x14ac:dyDescent="0.35">
      <c r="A2070" s="301">
        <v>2017</v>
      </c>
      <c r="B2070" s="301" t="s">
        <v>87</v>
      </c>
      <c r="C2070" s="301" t="s">
        <v>65</v>
      </c>
      <c r="D2070" s="302" t="s">
        <v>15</v>
      </c>
      <c r="E2070" s="302" t="s">
        <v>228</v>
      </c>
      <c r="F2070" s="301" t="s">
        <v>76</v>
      </c>
      <c r="G2070" s="301" t="s">
        <v>288</v>
      </c>
      <c r="H2070" s="322">
        <v>362728628834.12958</v>
      </c>
      <c r="I2070" s="322">
        <v>362728628834.12958</v>
      </c>
      <c r="J2070" s="322">
        <v>332731957059.24652</v>
      </c>
      <c r="K2070" s="364">
        <v>0</v>
      </c>
      <c r="L2070" s="322">
        <v>318297595597.29626</v>
      </c>
      <c r="M2070" s="364">
        <v>0</v>
      </c>
    </row>
    <row r="2071" spans="1:13" x14ac:dyDescent="0.35">
      <c r="A2071" s="301">
        <v>2017</v>
      </c>
      <c r="B2071" s="301" t="s">
        <v>87</v>
      </c>
      <c r="C2071" s="301" t="s">
        <v>65</v>
      </c>
      <c r="D2071" s="302" t="s">
        <v>15</v>
      </c>
      <c r="E2071" s="302" t="s">
        <v>228</v>
      </c>
      <c r="F2071" s="301" t="s">
        <v>78</v>
      </c>
      <c r="G2071" s="301" t="s">
        <v>288</v>
      </c>
      <c r="H2071" s="322">
        <v>98839691848.678909</v>
      </c>
      <c r="I2071" s="322">
        <v>98839691848.678909</v>
      </c>
      <c r="J2071" s="322">
        <v>83294551406.483658</v>
      </c>
      <c r="K2071" s="364">
        <v>0</v>
      </c>
      <c r="L2071" s="322">
        <v>52065309910.26638</v>
      </c>
      <c r="M2071" s="364">
        <v>0</v>
      </c>
    </row>
    <row r="2072" spans="1:13" x14ac:dyDescent="0.35">
      <c r="A2072" s="301">
        <v>2017</v>
      </c>
      <c r="B2072" s="301" t="s">
        <v>87</v>
      </c>
      <c r="C2072" s="301" t="s">
        <v>66</v>
      </c>
      <c r="D2072" s="302" t="s">
        <v>8</v>
      </c>
      <c r="E2072" s="302" t="s">
        <v>228</v>
      </c>
      <c r="F2072" s="301" t="s">
        <v>76</v>
      </c>
      <c r="G2072" s="301" t="s">
        <v>288</v>
      </c>
      <c r="H2072" s="322">
        <v>0</v>
      </c>
      <c r="I2072" s="322">
        <v>7573160295.0581961</v>
      </c>
      <c r="J2072" s="322">
        <v>4068714174.2945151</v>
      </c>
      <c r="K2072" s="364">
        <v>0</v>
      </c>
      <c r="L2072" s="322">
        <v>2312769265.8824539</v>
      </c>
      <c r="M2072" s="364">
        <v>0</v>
      </c>
    </row>
    <row r="2073" spans="1:13" x14ac:dyDescent="0.35">
      <c r="A2073" s="301">
        <v>2017</v>
      </c>
      <c r="B2073" s="301" t="s">
        <v>87</v>
      </c>
      <c r="C2073" s="301" t="s">
        <v>66</v>
      </c>
      <c r="D2073" s="302" t="s">
        <v>8</v>
      </c>
      <c r="E2073" s="302" t="s">
        <v>228</v>
      </c>
      <c r="F2073" s="301" t="s">
        <v>78</v>
      </c>
      <c r="G2073" s="301" t="s">
        <v>288</v>
      </c>
      <c r="H2073" s="322">
        <v>0</v>
      </c>
      <c r="I2073" s="322">
        <v>23289329180.79818</v>
      </c>
      <c r="J2073" s="322">
        <v>16113993873.125589</v>
      </c>
      <c r="K2073" s="364">
        <v>0</v>
      </c>
      <c r="L2073" s="322">
        <v>2374019845.1634374</v>
      </c>
      <c r="M2073" s="364">
        <v>0</v>
      </c>
    </row>
    <row r="2074" spans="1:13" x14ac:dyDescent="0.35">
      <c r="A2074" s="301">
        <v>2017</v>
      </c>
      <c r="B2074" s="301" t="s">
        <v>87</v>
      </c>
      <c r="C2074" s="301" t="s">
        <v>67</v>
      </c>
      <c r="D2074" s="302" t="s">
        <v>11</v>
      </c>
      <c r="E2074" s="302" t="s">
        <v>229</v>
      </c>
      <c r="F2074" s="301" t="s">
        <v>76</v>
      </c>
      <c r="G2074" s="301" t="s">
        <v>288</v>
      </c>
      <c r="H2074" s="322">
        <v>400860748386.65887</v>
      </c>
      <c r="I2074" s="322">
        <v>417211665037.95166</v>
      </c>
      <c r="J2074" s="322">
        <v>394423877371.14453</v>
      </c>
      <c r="K2074" s="364">
        <v>0</v>
      </c>
      <c r="L2074" s="322">
        <v>379646610581.68439</v>
      </c>
      <c r="M2074" s="364">
        <v>0</v>
      </c>
    </row>
    <row r="2075" spans="1:13" x14ac:dyDescent="0.35">
      <c r="A2075" s="301">
        <v>2017</v>
      </c>
      <c r="B2075" s="301" t="s">
        <v>87</v>
      </c>
      <c r="C2075" s="301" t="s">
        <v>67</v>
      </c>
      <c r="D2075" s="302" t="s">
        <v>11</v>
      </c>
      <c r="E2075" s="302" t="s">
        <v>229</v>
      </c>
      <c r="F2075" s="301" t="s">
        <v>79</v>
      </c>
      <c r="G2075" s="301" t="s">
        <v>288</v>
      </c>
      <c r="H2075" s="322">
        <v>0</v>
      </c>
      <c r="I2075" s="322">
        <v>0</v>
      </c>
      <c r="J2075" s="322">
        <v>0</v>
      </c>
      <c r="K2075" s="364">
        <v>0</v>
      </c>
      <c r="L2075" s="322">
        <v>0</v>
      </c>
      <c r="M2075" s="364">
        <v>0</v>
      </c>
    </row>
    <row r="2076" spans="1:13" x14ac:dyDescent="0.35">
      <c r="A2076" s="301">
        <v>2017</v>
      </c>
      <c r="B2076" s="301" t="s">
        <v>87</v>
      </c>
      <c r="C2076" s="301" t="s">
        <v>67</v>
      </c>
      <c r="D2076" s="302" t="s">
        <v>11</v>
      </c>
      <c r="E2076" s="302" t="s">
        <v>229</v>
      </c>
      <c r="F2076" s="301" t="s">
        <v>78</v>
      </c>
      <c r="G2076" s="301" t="s">
        <v>288</v>
      </c>
      <c r="H2076" s="322">
        <v>43428164410.94709</v>
      </c>
      <c r="I2076" s="322">
        <v>66522873469.291573</v>
      </c>
      <c r="J2076" s="322">
        <v>43935410245.318184</v>
      </c>
      <c r="K2076" s="364">
        <v>0</v>
      </c>
      <c r="L2076" s="322">
        <v>16149285131.384356</v>
      </c>
      <c r="M2076" s="364">
        <v>0</v>
      </c>
    </row>
    <row r="2077" spans="1:13" x14ac:dyDescent="0.35">
      <c r="A2077" s="301">
        <v>2017</v>
      </c>
      <c r="B2077" s="301" t="s">
        <v>87</v>
      </c>
      <c r="C2077" s="301" t="s">
        <v>67</v>
      </c>
      <c r="D2077" s="302" t="s">
        <v>11</v>
      </c>
      <c r="E2077" s="302" t="s">
        <v>229</v>
      </c>
      <c r="F2077" s="301" t="s">
        <v>80</v>
      </c>
      <c r="G2077" s="301" t="s">
        <v>288</v>
      </c>
      <c r="H2077" s="322">
        <v>290625890.89624429</v>
      </c>
      <c r="I2077" s="322">
        <v>290625890.89624429</v>
      </c>
      <c r="J2077" s="322">
        <v>176224814.9071399</v>
      </c>
      <c r="K2077" s="364">
        <v>0</v>
      </c>
      <c r="L2077" s="322">
        <v>176224814.9071399</v>
      </c>
      <c r="M2077" s="364">
        <v>0</v>
      </c>
    </row>
    <row r="2078" spans="1:13" x14ac:dyDescent="0.35">
      <c r="A2078" s="301">
        <v>2017</v>
      </c>
      <c r="B2078" s="301" t="s">
        <v>87</v>
      </c>
      <c r="C2078" s="301" t="s">
        <v>68</v>
      </c>
      <c r="D2078" s="302" t="s">
        <v>19</v>
      </c>
      <c r="E2078" s="302" t="s">
        <v>227</v>
      </c>
      <c r="F2078" s="301" t="s">
        <v>76</v>
      </c>
      <c r="G2078" s="301" t="s">
        <v>288</v>
      </c>
      <c r="H2078" s="322">
        <v>190888654585.50406</v>
      </c>
      <c r="I2078" s="322">
        <v>190888654585.50406</v>
      </c>
      <c r="J2078" s="322">
        <v>186665767855.77945</v>
      </c>
      <c r="K2078" s="364">
        <v>0</v>
      </c>
      <c r="L2078" s="322">
        <v>182800093364.20068</v>
      </c>
      <c r="M2078" s="364">
        <v>0</v>
      </c>
    </row>
    <row r="2079" spans="1:13" x14ac:dyDescent="0.35">
      <c r="A2079" s="301">
        <v>2017</v>
      </c>
      <c r="B2079" s="301" t="s">
        <v>87</v>
      </c>
      <c r="C2079" s="301" t="s">
        <v>68</v>
      </c>
      <c r="D2079" s="302" t="s">
        <v>19</v>
      </c>
      <c r="E2079" s="302" t="s">
        <v>227</v>
      </c>
      <c r="F2079" s="301" t="s">
        <v>78</v>
      </c>
      <c r="G2079" s="301" t="s">
        <v>288</v>
      </c>
      <c r="H2079" s="322">
        <v>16502173122.740402</v>
      </c>
      <c r="I2079" s="322">
        <v>16502173122.740402</v>
      </c>
      <c r="J2079" s="322">
        <v>15059240210.422773</v>
      </c>
      <c r="K2079" s="364">
        <v>0</v>
      </c>
      <c r="L2079" s="322">
        <v>12181071891.875158</v>
      </c>
      <c r="M2079" s="364">
        <v>0</v>
      </c>
    </row>
    <row r="2080" spans="1:13" x14ac:dyDescent="0.35">
      <c r="A2080" s="301">
        <v>2017</v>
      </c>
      <c r="B2080" s="301" t="s">
        <v>87</v>
      </c>
      <c r="C2080" s="301" t="s">
        <v>69</v>
      </c>
      <c r="D2080" s="302" t="s">
        <v>11</v>
      </c>
      <c r="E2080" s="302" t="s">
        <v>228</v>
      </c>
      <c r="F2080" s="301" t="s">
        <v>76</v>
      </c>
      <c r="G2080" s="301" t="s">
        <v>288</v>
      </c>
      <c r="H2080" s="322">
        <v>0</v>
      </c>
      <c r="I2080" s="322">
        <v>0</v>
      </c>
      <c r="J2080" s="322">
        <v>0</v>
      </c>
      <c r="K2080" s="364">
        <v>0</v>
      </c>
      <c r="L2080" s="322">
        <v>0</v>
      </c>
      <c r="M2080" s="364">
        <v>0</v>
      </c>
    </row>
    <row r="2081" spans="1:13" x14ac:dyDescent="0.35">
      <c r="A2081" s="301">
        <v>2017</v>
      </c>
      <c r="B2081" s="301" t="s">
        <v>87</v>
      </c>
      <c r="C2081" s="301" t="s">
        <v>69</v>
      </c>
      <c r="D2081" s="302" t="s">
        <v>11</v>
      </c>
      <c r="E2081" s="302" t="s">
        <v>228</v>
      </c>
      <c r="F2081" s="301" t="s">
        <v>78</v>
      </c>
      <c r="G2081" s="301" t="s">
        <v>288</v>
      </c>
      <c r="H2081" s="322">
        <v>0</v>
      </c>
      <c r="I2081" s="322">
        <v>0</v>
      </c>
      <c r="J2081" s="322">
        <v>0</v>
      </c>
      <c r="K2081" s="364">
        <v>0</v>
      </c>
      <c r="L2081" s="322">
        <v>0</v>
      </c>
      <c r="M2081" s="364">
        <v>0</v>
      </c>
    </row>
    <row r="2082" spans="1:13" x14ac:dyDescent="0.35">
      <c r="A2082" s="301">
        <v>2018</v>
      </c>
      <c r="B2082" s="301" t="s">
        <v>87</v>
      </c>
      <c r="C2082" s="301" t="s">
        <v>25</v>
      </c>
      <c r="D2082" s="302" t="s">
        <v>265</v>
      </c>
      <c r="E2082" s="302" t="s">
        <v>226</v>
      </c>
      <c r="F2082" s="301" t="s">
        <v>76</v>
      </c>
      <c r="G2082" s="301" t="s">
        <v>288</v>
      </c>
      <c r="H2082" s="322">
        <v>101497834196.82286</v>
      </c>
      <c r="I2082" s="322">
        <v>101497834196.82286</v>
      </c>
      <c r="J2082" s="322">
        <v>96458963259.872986</v>
      </c>
      <c r="K2082" s="364">
        <v>0</v>
      </c>
      <c r="L2082" s="322">
        <v>96457096351.954483</v>
      </c>
      <c r="M2082" s="364">
        <v>0</v>
      </c>
    </row>
    <row r="2083" spans="1:13" x14ac:dyDescent="0.35">
      <c r="A2083" s="301">
        <v>2018</v>
      </c>
      <c r="B2083" s="301" t="s">
        <v>87</v>
      </c>
      <c r="C2083" s="301" t="s">
        <v>26</v>
      </c>
      <c r="D2083" s="302" t="s">
        <v>265</v>
      </c>
      <c r="E2083" s="302" t="s">
        <v>226</v>
      </c>
      <c r="F2083" s="301" t="s">
        <v>76</v>
      </c>
      <c r="G2083" s="301" t="s">
        <v>288</v>
      </c>
      <c r="H2083" s="322">
        <v>193949680166.0899</v>
      </c>
      <c r="I2083" s="322">
        <v>204485709307.21848</v>
      </c>
      <c r="J2083" s="322">
        <v>202883170435.64334</v>
      </c>
      <c r="K2083" s="364">
        <v>0</v>
      </c>
      <c r="L2083" s="322">
        <v>197659961320.10962</v>
      </c>
      <c r="M2083" s="364">
        <v>0</v>
      </c>
    </row>
    <row r="2084" spans="1:13" x14ac:dyDescent="0.35">
      <c r="A2084" s="301">
        <v>2018</v>
      </c>
      <c r="B2084" s="301" t="s">
        <v>87</v>
      </c>
      <c r="C2084" s="301" t="s">
        <v>26</v>
      </c>
      <c r="D2084" s="302" t="s">
        <v>265</v>
      </c>
      <c r="E2084" s="302" t="s">
        <v>226</v>
      </c>
      <c r="F2084" s="301" t="s">
        <v>78</v>
      </c>
      <c r="G2084" s="301" t="s">
        <v>288</v>
      </c>
      <c r="H2084" s="322">
        <v>22240782858.815277</v>
      </c>
      <c r="I2084" s="322">
        <v>22240782858.815277</v>
      </c>
      <c r="J2084" s="322">
        <v>21880625235.367851</v>
      </c>
      <c r="K2084" s="364">
        <v>0</v>
      </c>
      <c r="L2084" s="322">
        <v>21288496940.973717</v>
      </c>
      <c r="M2084" s="364">
        <v>0</v>
      </c>
    </row>
    <row r="2085" spans="1:13" x14ac:dyDescent="0.35">
      <c r="A2085" s="301">
        <v>2018</v>
      </c>
      <c r="B2085" s="301" t="s">
        <v>87</v>
      </c>
      <c r="C2085" s="301" t="s">
        <v>27</v>
      </c>
      <c r="D2085" s="302" t="s">
        <v>13</v>
      </c>
      <c r="E2085" s="302" t="s">
        <v>226</v>
      </c>
      <c r="F2085" s="301" t="s">
        <v>76</v>
      </c>
      <c r="G2085" s="301" t="s">
        <v>288</v>
      </c>
      <c r="H2085" s="322">
        <v>108945004618.68263</v>
      </c>
      <c r="I2085" s="322">
        <v>107156271515.64262</v>
      </c>
      <c r="J2085" s="322">
        <v>103659560658.18744</v>
      </c>
      <c r="K2085" s="364">
        <v>0</v>
      </c>
      <c r="L2085" s="322">
        <v>99294953318.004044</v>
      </c>
      <c r="M2085" s="364">
        <v>0</v>
      </c>
    </row>
    <row r="2086" spans="1:13" x14ac:dyDescent="0.35">
      <c r="A2086" s="301">
        <v>2018</v>
      </c>
      <c r="B2086" s="301" t="s">
        <v>87</v>
      </c>
      <c r="C2086" s="301" t="s">
        <v>27</v>
      </c>
      <c r="D2086" s="302" t="s">
        <v>13</v>
      </c>
      <c r="E2086" s="302" t="s">
        <v>226</v>
      </c>
      <c r="F2086" s="301" t="s">
        <v>78</v>
      </c>
      <c r="G2086" s="301" t="s">
        <v>288</v>
      </c>
      <c r="H2086" s="322">
        <v>176719542539.87445</v>
      </c>
      <c r="I2086" s="322">
        <v>177188306511.11035</v>
      </c>
      <c r="J2086" s="322">
        <v>175591321054.59048</v>
      </c>
      <c r="K2086" s="364">
        <v>0</v>
      </c>
      <c r="L2086" s="322">
        <v>145869873800.40247</v>
      </c>
      <c r="M2086" s="364">
        <v>0</v>
      </c>
    </row>
    <row r="2087" spans="1:13" x14ac:dyDescent="0.35">
      <c r="A2087" s="301">
        <v>2018</v>
      </c>
      <c r="B2087" s="301" t="s">
        <v>87</v>
      </c>
      <c r="C2087" s="301" t="s">
        <v>28</v>
      </c>
      <c r="D2087" s="302" t="s">
        <v>265</v>
      </c>
      <c r="E2087" s="302" t="s">
        <v>226</v>
      </c>
      <c r="F2087" s="301" t="s">
        <v>76</v>
      </c>
      <c r="G2087" s="301" t="s">
        <v>288</v>
      </c>
      <c r="H2087" s="322">
        <v>29182971192.623997</v>
      </c>
      <c r="I2087" s="322">
        <v>29182971192.623997</v>
      </c>
      <c r="J2087" s="322">
        <v>28768390266.74894</v>
      </c>
      <c r="K2087" s="364">
        <v>0</v>
      </c>
      <c r="L2087" s="322">
        <v>27973108653.161499</v>
      </c>
      <c r="M2087" s="364">
        <v>0</v>
      </c>
    </row>
    <row r="2088" spans="1:13" x14ac:dyDescent="0.35">
      <c r="A2088" s="301">
        <v>2018</v>
      </c>
      <c r="B2088" s="301" t="s">
        <v>87</v>
      </c>
      <c r="C2088" s="301" t="s">
        <v>28</v>
      </c>
      <c r="D2088" s="302" t="s">
        <v>265</v>
      </c>
      <c r="E2088" s="302" t="s">
        <v>226</v>
      </c>
      <c r="F2088" s="301" t="s">
        <v>78</v>
      </c>
      <c r="G2088" s="301" t="s">
        <v>288</v>
      </c>
      <c r="H2088" s="322">
        <v>1845404235.7660797</v>
      </c>
      <c r="I2088" s="322">
        <v>1845404235.7660797</v>
      </c>
      <c r="J2088" s="322">
        <v>1844901236.8386428</v>
      </c>
      <c r="K2088" s="364">
        <v>0</v>
      </c>
      <c r="L2088" s="322">
        <v>1833096607.8860409</v>
      </c>
      <c r="M2088" s="364">
        <v>0</v>
      </c>
    </row>
    <row r="2089" spans="1:13" x14ac:dyDescent="0.35">
      <c r="A2089" s="301">
        <v>2018</v>
      </c>
      <c r="B2089" s="301" t="s">
        <v>87</v>
      </c>
      <c r="C2089" s="301" t="s">
        <v>29</v>
      </c>
      <c r="D2089" s="302" t="s">
        <v>14</v>
      </c>
      <c r="E2089" s="302" t="s">
        <v>226</v>
      </c>
      <c r="F2089" s="301" t="s">
        <v>76</v>
      </c>
      <c r="G2089" s="301" t="s">
        <v>288</v>
      </c>
      <c r="H2089" s="322">
        <v>145684511708.21637</v>
      </c>
      <c r="I2089" s="322">
        <v>145684511708.21637</v>
      </c>
      <c r="J2089" s="322">
        <v>130603492921.31367</v>
      </c>
      <c r="K2089" s="364">
        <v>0</v>
      </c>
      <c r="L2089" s="322">
        <v>126794958729.34477</v>
      </c>
      <c r="M2089" s="364">
        <v>0</v>
      </c>
    </row>
    <row r="2090" spans="1:13" x14ac:dyDescent="0.35">
      <c r="A2090" s="301">
        <v>2018</v>
      </c>
      <c r="B2090" s="301" t="s">
        <v>87</v>
      </c>
      <c r="C2090" s="301" t="s">
        <v>29</v>
      </c>
      <c r="D2090" s="302" t="s">
        <v>14</v>
      </c>
      <c r="E2090" s="302" t="s">
        <v>226</v>
      </c>
      <c r="F2090" s="301" t="s">
        <v>78</v>
      </c>
      <c r="G2090" s="301" t="s">
        <v>288</v>
      </c>
      <c r="H2090" s="322">
        <v>73645681928.456863</v>
      </c>
      <c r="I2090" s="322">
        <v>73645681928.456863</v>
      </c>
      <c r="J2090" s="322">
        <v>72380333043.680084</v>
      </c>
      <c r="K2090" s="364">
        <v>0</v>
      </c>
      <c r="L2090" s="322">
        <v>66332116942.955894</v>
      </c>
      <c r="M2090" s="364">
        <v>0</v>
      </c>
    </row>
    <row r="2091" spans="1:13" x14ac:dyDescent="0.35">
      <c r="A2091" s="301">
        <v>2018</v>
      </c>
      <c r="B2091" s="301" t="s">
        <v>87</v>
      </c>
      <c r="C2091" s="301" t="s">
        <v>30</v>
      </c>
      <c r="D2091" s="302" t="s">
        <v>16</v>
      </c>
      <c r="E2091" s="302" t="s">
        <v>226</v>
      </c>
      <c r="F2091" s="301" t="s">
        <v>76</v>
      </c>
      <c r="G2091" s="301" t="s">
        <v>288</v>
      </c>
      <c r="H2091" s="322">
        <v>480027397750.71692</v>
      </c>
      <c r="I2091" s="322">
        <v>427283470449.99426</v>
      </c>
      <c r="J2091" s="322">
        <v>316030743931.25854</v>
      </c>
      <c r="K2091" s="364">
        <v>0</v>
      </c>
      <c r="L2091" s="322">
        <v>298835486524.27698</v>
      </c>
      <c r="M2091" s="364">
        <v>0</v>
      </c>
    </row>
    <row r="2092" spans="1:13" x14ac:dyDescent="0.35">
      <c r="A2092" s="301">
        <v>2018</v>
      </c>
      <c r="B2092" s="301" t="s">
        <v>87</v>
      </c>
      <c r="C2092" s="301" t="s">
        <v>30</v>
      </c>
      <c r="D2092" s="302" t="s">
        <v>16</v>
      </c>
      <c r="E2092" s="302" t="s">
        <v>226</v>
      </c>
      <c r="F2092" s="301" t="s">
        <v>79</v>
      </c>
      <c r="G2092" s="301" t="s">
        <v>288</v>
      </c>
      <c r="H2092" s="322">
        <v>370729173681.24475</v>
      </c>
      <c r="I2092" s="322">
        <v>370729173681.24475</v>
      </c>
      <c r="J2092" s="322">
        <v>259151592415.28848</v>
      </c>
      <c r="K2092" s="364">
        <v>0</v>
      </c>
      <c r="L2092" s="322">
        <v>258827906651.51428</v>
      </c>
      <c r="M2092" s="364">
        <v>0</v>
      </c>
    </row>
    <row r="2093" spans="1:13" x14ac:dyDescent="0.35">
      <c r="A2093" s="301">
        <v>2018</v>
      </c>
      <c r="B2093" s="301" t="s">
        <v>87</v>
      </c>
      <c r="C2093" s="301" t="s">
        <v>30</v>
      </c>
      <c r="D2093" s="302" t="s">
        <v>16</v>
      </c>
      <c r="E2093" s="302" t="s">
        <v>226</v>
      </c>
      <c r="F2093" s="301" t="s">
        <v>78</v>
      </c>
      <c r="G2093" s="301" t="s">
        <v>288</v>
      </c>
      <c r="H2093" s="322">
        <v>71893765918.056946</v>
      </c>
      <c r="I2093" s="322">
        <v>71631499683.927521</v>
      </c>
      <c r="J2093" s="322">
        <v>45512672152.179588</v>
      </c>
      <c r="K2093" s="364">
        <v>0</v>
      </c>
      <c r="L2093" s="322">
        <v>19715498123.167072</v>
      </c>
      <c r="M2093" s="364">
        <v>0</v>
      </c>
    </row>
    <row r="2094" spans="1:13" x14ac:dyDescent="0.35">
      <c r="A2094" s="301">
        <v>2018</v>
      </c>
      <c r="B2094" s="301" t="s">
        <v>87</v>
      </c>
      <c r="C2094" s="301" t="s">
        <v>30</v>
      </c>
      <c r="D2094" s="302" t="s">
        <v>16</v>
      </c>
      <c r="E2094" s="302" t="s">
        <v>226</v>
      </c>
      <c r="F2094" s="301" t="s">
        <v>80</v>
      </c>
      <c r="G2094" s="301" t="s">
        <v>288</v>
      </c>
      <c r="H2094" s="322">
        <v>6968472221806.9756</v>
      </c>
      <c r="I2094" s="322">
        <v>6745625042078.4619</v>
      </c>
      <c r="J2094" s="322">
        <v>5907770372579.7793</v>
      </c>
      <c r="K2094" s="364">
        <v>0</v>
      </c>
      <c r="L2094" s="322">
        <v>5907770372579.7793</v>
      </c>
      <c r="M2094" s="364">
        <v>0</v>
      </c>
    </row>
    <row r="2095" spans="1:13" x14ac:dyDescent="0.35">
      <c r="A2095" s="301">
        <v>2018</v>
      </c>
      <c r="B2095" s="301" t="s">
        <v>87</v>
      </c>
      <c r="C2095" s="301" t="s">
        <v>31</v>
      </c>
      <c r="D2095" s="302" t="s">
        <v>11</v>
      </c>
      <c r="E2095" s="302" t="s">
        <v>226</v>
      </c>
      <c r="F2095" s="301" t="s">
        <v>76</v>
      </c>
      <c r="G2095" s="301" t="s">
        <v>288</v>
      </c>
      <c r="H2095" s="322">
        <v>153693288987.36981</v>
      </c>
      <c r="I2095" s="322">
        <v>153693288987.36981</v>
      </c>
      <c r="J2095" s="322">
        <v>150458351361.68188</v>
      </c>
      <c r="K2095" s="364">
        <v>0</v>
      </c>
      <c r="L2095" s="322">
        <v>147224174303.51468</v>
      </c>
      <c r="M2095" s="364">
        <v>0</v>
      </c>
    </row>
    <row r="2096" spans="1:13" x14ac:dyDescent="0.35">
      <c r="A2096" s="301">
        <v>2018</v>
      </c>
      <c r="B2096" s="301" t="s">
        <v>87</v>
      </c>
      <c r="C2096" s="301" t="s">
        <v>31</v>
      </c>
      <c r="D2096" s="302" t="s">
        <v>11</v>
      </c>
      <c r="E2096" s="302" t="s">
        <v>226</v>
      </c>
      <c r="F2096" s="301" t="s">
        <v>78</v>
      </c>
      <c r="G2096" s="301" t="s">
        <v>288</v>
      </c>
      <c r="H2096" s="322">
        <v>5589225638542.0117</v>
      </c>
      <c r="I2096" s="322">
        <v>5578790902828.9502</v>
      </c>
      <c r="J2096" s="322">
        <v>5514991316021.1758</v>
      </c>
      <c r="K2096" s="364">
        <v>0</v>
      </c>
      <c r="L2096" s="322">
        <v>5126639705967.3076</v>
      </c>
      <c r="M2096" s="364">
        <v>0</v>
      </c>
    </row>
    <row r="2097" spans="1:13" x14ac:dyDescent="0.35">
      <c r="A2097" s="301">
        <v>2018</v>
      </c>
      <c r="B2097" s="301" t="s">
        <v>87</v>
      </c>
      <c r="C2097" s="301" t="s">
        <v>32</v>
      </c>
      <c r="D2097" s="302" t="s">
        <v>18</v>
      </c>
      <c r="E2097" s="302" t="s">
        <v>226</v>
      </c>
      <c r="F2097" s="301" t="s">
        <v>76</v>
      </c>
      <c r="G2097" s="301" t="s">
        <v>288</v>
      </c>
      <c r="H2097" s="322">
        <v>64827298023.49295</v>
      </c>
      <c r="I2097" s="322">
        <v>61059891094.932953</v>
      </c>
      <c r="J2097" s="322">
        <v>56417349965.493912</v>
      </c>
      <c r="K2097" s="364">
        <v>0</v>
      </c>
      <c r="L2097" s="322">
        <v>50535798636.426971</v>
      </c>
      <c r="M2097" s="364">
        <v>0</v>
      </c>
    </row>
    <row r="2098" spans="1:13" x14ac:dyDescent="0.35">
      <c r="A2098" s="301">
        <v>2018</v>
      </c>
      <c r="B2098" s="301" t="s">
        <v>87</v>
      </c>
      <c r="C2098" s="301" t="s">
        <v>32</v>
      </c>
      <c r="D2098" s="302" t="s">
        <v>18</v>
      </c>
      <c r="E2098" s="302" t="s">
        <v>226</v>
      </c>
      <c r="F2098" s="301" t="s">
        <v>78</v>
      </c>
      <c r="G2098" s="301" t="s">
        <v>288</v>
      </c>
      <c r="H2098" s="322">
        <v>562956022697.01404</v>
      </c>
      <c r="I2098" s="322">
        <v>566189871009.66736</v>
      </c>
      <c r="J2098" s="322">
        <v>539302977471.39783</v>
      </c>
      <c r="K2098" s="364">
        <v>0</v>
      </c>
      <c r="L2098" s="322">
        <v>172636287809.78165</v>
      </c>
      <c r="M2098" s="364">
        <v>0</v>
      </c>
    </row>
    <row r="2099" spans="1:13" x14ac:dyDescent="0.35">
      <c r="A2099" s="301">
        <v>2018</v>
      </c>
      <c r="B2099" s="301" t="s">
        <v>87</v>
      </c>
      <c r="C2099" s="301" t="s">
        <v>32</v>
      </c>
      <c r="D2099" s="302" t="s">
        <v>18</v>
      </c>
      <c r="E2099" s="302" t="s">
        <v>226</v>
      </c>
      <c r="F2099" s="301" t="s">
        <v>80</v>
      </c>
      <c r="G2099" s="301" t="s">
        <v>288</v>
      </c>
      <c r="H2099" s="322">
        <v>0</v>
      </c>
      <c r="I2099" s="322">
        <v>0</v>
      </c>
      <c r="J2099" s="322">
        <v>0</v>
      </c>
      <c r="K2099" s="364">
        <v>0</v>
      </c>
      <c r="L2099" s="322">
        <v>0</v>
      </c>
      <c r="M2099" s="364">
        <v>0</v>
      </c>
    </row>
    <row r="2100" spans="1:13" x14ac:dyDescent="0.35">
      <c r="A2100" s="301">
        <v>2018</v>
      </c>
      <c r="B2100" s="301" t="s">
        <v>87</v>
      </c>
      <c r="C2100" s="301" t="s">
        <v>33</v>
      </c>
      <c r="D2100" s="302" t="s">
        <v>21</v>
      </c>
      <c r="E2100" s="302" t="s">
        <v>226</v>
      </c>
      <c r="F2100" s="301" t="s">
        <v>76</v>
      </c>
      <c r="G2100" s="301" t="s">
        <v>288</v>
      </c>
      <c r="H2100" s="322">
        <v>98206118103.953506</v>
      </c>
      <c r="I2100" s="322">
        <v>98206118103.953506</v>
      </c>
      <c r="J2100" s="322">
        <v>83172950118.605621</v>
      </c>
      <c r="K2100" s="364">
        <v>0</v>
      </c>
      <c r="L2100" s="322">
        <v>82777630903.42131</v>
      </c>
      <c r="M2100" s="364">
        <v>0</v>
      </c>
    </row>
    <row r="2101" spans="1:13" x14ac:dyDescent="0.35">
      <c r="A2101" s="301">
        <v>2018</v>
      </c>
      <c r="B2101" s="301" t="s">
        <v>87</v>
      </c>
      <c r="C2101" s="301" t="s">
        <v>34</v>
      </c>
      <c r="D2101" s="302" t="s">
        <v>10</v>
      </c>
      <c r="E2101" s="302" t="s">
        <v>226</v>
      </c>
      <c r="F2101" s="301" t="s">
        <v>76</v>
      </c>
      <c r="G2101" s="301" t="s">
        <v>288</v>
      </c>
      <c r="H2101" s="322">
        <v>32979817437.572155</v>
      </c>
      <c r="I2101" s="322">
        <v>32979817437.572155</v>
      </c>
      <c r="J2101" s="322">
        <v>32970301223.417568</v>
      </c>
      <c r="K2101" s="364">
        <v>0</v>
      </c>
      <c r="L2101" s="322">
        <v>32431605899.966805</v>
      </c>
      <c r="M2101" s="364">
        <v>0</v>
      </c>
    </row>
    <row r="2102" spans="1:13" x14ac:dyDescent="0.35">
      <c r="A2102" s="301">
        <v>2018</v>
      </c>
      <c r="B2102" s="301" t="s">
        <v>87</v>
      </c>
      <c r="C2102" s="301" t="s">
        <v>34</v>
      </c>
      <c r="D2102" s="302" t="s">
        <v>10</v>
      </c>
      <c r="E2102" s="302" t="s">
        <v>226</v>
      </c>
      <c r="F2102" s="301" t="s">
        <v>78</v>
      </c>
      <c r="G2102" s="301" t="s">
        <v>288</v>
      </c>
      <c r="H2102" s="322">
        <v>50600197999.498314</v>
      </c>
      <c r="I2102" s="322">
        <v>50600197999.498314</v>
      </c>
      <c r="J2102" s="322">
        <v>50590750098.197586</v>
      </c>
      <c r="K2102" s="364">
        <v>0</v>
      </c>
      <c r="L2102" s="322">
        <v>43924224172.192078</v>
      </c>
      <c r="M2102" s="364">
        <v>0</v>
      </c>
    </row>
    <row r="2103" spans="1:13" x14ac:dyDescent="0.35">
      <c r="A2103" s="301">
        <v>2018</v>
      </c>
      <c r="B2103" s="301" t="s">
        <v>87</v>
      </c>
      <c r="C2103" s="301" t="s">
        <v>34</v>
      </c>
      <c r="D2103" s="302" t="s">
        <v>10</v>
      </c>
      <c r="E2103" s="302" t="s">
        <v>226</v>
      </c>
      <c r="F2103" s="301" t="s">
        <v>80</v>
      </c>
      <c r="G2103" s="301" t="s">
        <v>288</v>
      </c>
      <c r="H2103" s="322">
        <v>0</v>
      </c>
      <c r="I2103" s="322">
        <v>0</v>
      </c>
      <c r="J2103" s="322">
        <v>0</v>
      </c>
      <c r="K2103" s="364">
        <v>0</v>
      </c>
      <c r="L2103" s="322">
        <v>0</v>
      </c>
      <c r="M2103" s="364">
        <v>0</v>
      </c>
    </row>
    <row r="2104" spans="1:13" x14ac:dyDescent="0.35">
      <c r="A2104" s="301">
        <v>2018</v>
      </c>
      <c r="B2104" s="301" t="s">
        <v>87</v>
      </c>
      <c r="C2104" s="301" t="s">
        <v>35</v>
      </c>
      <c r="D2104" s="302" t="s">
        <v>15</v>
      </c>
      <c r="E2104" s="302" t="s">
        <v>226</v>
      </c>
      <c r="F2104" s="301" t="s">
        <v>76</v>
      </c>
      <c r="G2104" s="301" t="s">
        <v>288</v>
      </c>
      <c r="H2104" s="322">
        <v>28348235558.789036</v>
      </c>
      <c r="I2104" s="322">
        <v>28116418141.589035</v>
      </c>
      <c r="J2104" s="322">
        <v>21217797839.385017</v>
      </c>
      <c r="K2104" s="364">
        <v>0</v>
      </c>
      <c r="L2104" s="322">
        <v>20714729387.661404</v>
      </c>
      <c r="M2104" s="364">
        <v>0</v>
      </c>
    </row>
    <row r="2105" spans="1:13" x14ac:dyDescent="0.35">
      <c r="A2105" s="301">
        <v>2018</v>
      </c>
      <c r="B2105" s="301" t="s">
        <v>87</v>
      </c>
      <c r="C2105" s="301" t="s">
        <v>35</v>
      </c>
      <c r="D2105" s="302" t="s">
        <v>15</v>
      </c>
      <c r="E2105" s="302" t="s">
        <v>226</v>
      </c>
      <c r="F2105" s="301" t="s">
        <v>78</v>
      </c>
      <c r="G2105" s="301" t="s">
        <v>288</v>
      </c>
      <c r="H2105" s="322">
        <v>219315089610.24548</v>
      </c>
      <c r="I2105" s="322">
        <v>218494007274.4855</v>
      </c>
      <c r="J2105" s="322">
        <v>199969383596.43109</v>
      </c>
      <c r="K2105" s="364">
        <v>0</v>
      </c>
      <c r="L2105" s="322">
        <v>153818274427.67368</v>
      </c>
      <c r="M2105" s="364">
        <v>0</v>
      </c>
    </row>
    <row r="2106" spans="1:13" x14ac:dyDescent="0.35">
      <c r="A2106" s="301">
        <v>2018</v>
      </c>
      <c r="B2106" s="301" t="s">
        <v>87</v>
      </c>
      <c r="C2106" s="301" t="s">
        <v>35</v>
      </c>
      <c r="D2106" s="302" t="s">
        <v>15</v>
      </c>
      <c r="E2106" s="302" t="s">
        <v>226</v>
      </c>
      <c r="F2106" s="301" t="s">
        <v>80</v>
      </c>
      <c r="G2106" s="301" t="s">
        <v>288</v>
      </c>
      <c r="H2106" s="322">
        <v>0</v>
      </c>
      <c r="I2106" s="322">
        <v>0</v>
      </c>
      <c r="J2106" s="322">
        <v>0</v>
      </c>
      <c r="K2106" s="364">
        <v>0</v>
      </c>
      <c r="L2106" s="322">
        <v>0</v>
      </c>
      <c r="M2106" s="364">
        <v>0</v>
      </c>
    </row>
    <row r="2107" spans="1:13" x14ac:dyDescent="0.35">
      <c r="A2107" s="301">
        <v>2018</v>
      </c>
      <c r="B2107" s="301" t="s">
        <v>87</v>
      </c>
      <c r="C2107" s="301" t="s">
        <v>36</v>
      </c>
      <c r="D2107" s="302" t="s">
        <v>9</v>
      </c>
      <c r="E2107" s="302" t="s">
        <v>226</v>
      </c>
      <c r="F2107" s="301" t="s">
        <v>76</v>
      </c>
      <c r="G2107" s="301" t="s">
        <v>288</v>
      </c>
      <c r="H2107" s="322">
        <v>32774573774.364475</v>
      </c>
      <c r="I2107" s="322">
        <v>32774573774.364475</v>
      </c>
      <c r="J2107" s="322">
        <v>32550568822.481167</v>
      </c>
      <c r="K2107" s="364">
        <v>0</v>
      </c>
      <c r="L2107" s="322">
        <v>32223756184.240467</v>
      </c>
      <c r="M2107" s="364">
        <v>0</v>
      </c>
    </row>
    <row r="2108" spans="1:13" x14ac:dyDescent="0.35">
      <c r="A2108" s="301">
        <v>2018</v>
      </c>
      <c r="B2108" s="301" t="s">
        <v>87</v>
      </c>
      <c r="C2108" s="301" t="s">
        <v>36</v>
      </c>
      <c r="D2108" s="302" t="s">
        <v>9</v>
      </c>
      <c r="E2108" s="302" t="s">
        <v>226</v>
      </c>
      <c r="F2108" s="301" t="s">
        <v>78</v>
      </c>
      <c r="G2108" s="301" t="s">
        <v>288</v>
      </c>
      <c r="H2108" s="322">
        <v>173961262253.52213</v>
      </c>
      <c r="I2108" s="322">
        <v>182082383863.0322</v>
      </c>
      <c r="J2108" s="322">
        <v>177981706550.96255</v>
      </c>
      <c r="K2108" s="364">
        <v>0</v>
      </c>
      <c r="L2108" s="322">
        <v>162010551338.99792</v>
      </c>
      <c r="M2108" s="364">
        <v>0</v>
      </c>
    </row>
    <row r="2109" spans="1:13" x14ac:dyDescent="0.35">
      <c r="A2109" s="301">
        <v>2018</v>
      </c>
      <c r="B2109" s="301" t="s">
        <v>87</v>
      </c>
      <c r="C2109" s="301" t="s">
        <v>37</v>
      </c>
      <c r="D2109" s="302" t="s">
        <v>20</v>
      </c>
      <c r="E2109" s="302" t="s">
        <v>226</v>
      </c>
      <c r="F2109" s="301" t="s">
        <v>76</v>
      </c>
      <c r="G2109" s="301" t="s">
        <v>288</v>
      </c>
      <c r="H2109" s="322">
        <v>104968948554.27646</v>
      </c>
      <c r="I2109" s="322">
        <v>104968948554.27646</v>
      </c>
      <c r="J2109" s="322">
        <v>99812547878.325531</v>
      </c>
      <c r="K2109" s="364">
        <v>0</v>
      </c>
      <c r="L2109" s="322">
        <v>96917797176.501129</v>
      </c>
      <c r="M2109" s="364">
        <v>0</v>
      </c>
    </row>
    <row r="2110" spans="1:13" x14ac:dyDescent="0.35">
      <c r="A2110" s="301">
        <v>2018</v>
      </c>
      <c r="B2110" s="301" t="s">
        <v>87</v>
      </c>
      <c r="C2110" s="301" t="s">
        <v>37</v>
      </c>
      <c r="D2110" s="302" t="s">
        <v>20</v>
      </c>
      <c r="E2110" s="302" t="s">
        <v>226</v>
      </c>
      <c r="F2110" s="301" t="s">
        <v>78</v>
      </c>
      <c r="G2110" s="301" t="s">
        <v>288</v>
      </c>
      <c r="H2110" s="322">
        <v>39994482365.171272</v>
      </c>
      <c r="I2110" s="322">
        <v>47262695723.337593</v>
      </c>
      <c r="J2110" s="322">
        <v>41450422471.54348</v>
      </c>
      <c r="K2110" s="364">
        <v>0</v>
      </c>
      <c r="L2110" s="322">
        <v>36434789920.525597</v>
      </c>
      <c r="M2110" s="364">
        <v>0</v>
      </c>
    </row>
    <row r="2111" spans="1:13" x14ac:dyDescent="0.35">
      <c r="A2111" s="301">
        <v>2018</v>
      </c>
      <c r="B2111" s="301" t="s">
        <v>87</v>
      </c>
      <c r="C2111" s="301" t="s">
        <v>37</v>
      </c>
      <c r="D2111" s="302" t="s">
        <v>20</v>
      </c>
      <c r="E2111" s="302" t="s">
        <v>226</v>
      </c>
      <c r="F2111" s="301" t="s">
        <v>80</v>
      </c>
      <c r="G2111" s="301" t="s">
        <v>288</v>
      </c>
      <c r="H2111" s="322">
        <v>0</v>
      </c>
      <c r="I2111" s="322">
        <v>0</v>
      </c>
      <c r="J2111" s="322">
        <v>0</v>
      </c>
      <c r="K2111" s="364">
        <v>0</v>
      </c>
      <c r="L2111" s="322">
        <v>0</v>
      </c>
      <c r="M2111" s="364">
        <v>0</v>
      </c>
    </row>
    <row r="2112" spans="1:13" x14ac:dyDescent="0.35">
      <c r="A2112" s="301">
        <v>2018</v>
      </c>
      <c r="B2112" s="301" t="s">
        <v>87</v>
      </c>
      <c r="C2112" s="301" t="s">
        <v>38</v>
      </c>
      <c r="D2112" s="302" t="s">
        <v>248</v>
      </c>
      <c r="E2112" s="302" t="s">
        <v>226</v>
      </c>
      <c r="F2112" s="301" t="s">
        <v>76</v>
      </c>
      <c r="G2112" s="301" t="s">
        <v>288</v>
      </c>
      <c r="H2112" s="322">
        <v>22136263115.582878</v>
      </c>
      <c r="I2112" s="322">
        <v>22136263115.582878</v>
      </c>
      <c r="J2112" s="322">
        <v>21169138464.661396</v>
      </c>
      <c r="K2112" s="364">
        <v>0</v>
      </c>
      <c r="L2112" s="322">
        <v>20781183393.369274</v>
      </c>
      <c r="M2112" s="364">
        <v>0</v>
      </c>
    </row>
    <row r="2113" spans="1:13" x14ac:dyDescent="0.35">
      <c r="A2113" s="301">
        <v>2018</v>
      </c>
      <c r="B2113" s="301" t="s">
        <v>87</v>
      </c>
      <c r="C2113" s="301" t="s">
        <v>38</v>
      </c>
      <c r="D2113" s="302" t="s">
        <v>248</v>
      </c>
      <c r="E2113" s="302" t="s">
        <v>226</v>
      </c>
      <c r="F2113" s="301" t="s">
        <v>78</v>
      </c>
      <c r="G2113" s="301" t="s">
        <v>288</v>
      </c>
      <c r="H2113" s="322">
        <v>52266631711.204796</v>
      </c>
      <c r="I2113" s="322">
        <v>53762227951.204796</v>
      </c>
      <c r="J2113" s="322">
        <v>52982084326.044533</v>
      </c>
      <c r="K2113" s="364">
        <v>0</v>
      </c>
      <c r="L2113" s="322">
        <v>48309318517.206566</v>
      </c>
      <c r="M2113" s="364">
        <v>0</v>
      </c>
    </row>
    <row r="2114" spans="1:13" x14ac:dyDescent="0.35">
      <c r="A2114" s="301">
        <v>2018</v>
      </c>
      <c r="B2114" s="301" t="s">
        <v>87</v>
      </c>
      <c r="C2114" s="301" t="s">
        <v>39</v>
      </c>
      <c r="D2114" s="302" t="s">
        <v>17</v>
      </c>
      <c r="E2114" s="302" t="s">
        <v>226</v>
      </c>
      <c r="F2114" s="301" t="s">
        <v>76</v>
      </c>
      <c r="G2114" s="301" t="s">
        <v>288</v>
      </c>
      <c r="H2114" s="322">
        <v>42014804059.186554</v>
      </c>
      <c r="I2114" s="322">
        <v>42014804059.186554</v>
      </c>
      <c r="J2114" s="322">
        <v>41516508451.397789</v>
      </c>
      <c r="K2114" s="364">
        <v>0</v>
      </c>
      <c r="L2114" s="322">
        <v>40539107320.911461</v>
      </c>
      <c r="M2114" s="364">
        <v>0</v>
      </c>
    </row>
    <row r="2115" spans="1:13" x14ac:dyDescent="0.35">
      <c r="A2115" s="301">
        <v>2018</v>
      </c>
      <c r="B2115" s="301" t="s">
        <v>87</v>
      </c>
      <c r="C2115" s="301" t="s">
        <v>39</v>
      </c>
      <c r="D2115" s="302" t="s">
        <v>17</v>
      </c>
      <c r="E2115" s="302" t="s">
        <v>226</v>
      </c>
      <c r="F2115" s="301" t="s">
        <v>78</v>
      </c>
      <c r="G2115" s="301" t="s">
        <v>288</v>
      </c>
      <c r="H2115" s="322">
        <v>1576099881273.2209</v>
      </c>
      <c r="I2115" s="322">
        <v>1565438581830.0596</v>
      </c>
      <c r="J2115" s="322">
        <v>1498593042926.6265</v>
      </c>
      <c r="K2115" s="364">
        <v>0</v>
      </c>
      <c r="L2115" s="322">
        <v>1259281094783.5889</v>
      </c>
      <c r="M2115" s="364">
        <v>0</v>
      </c>
    </row>
    <row r="2116" spans="1:13" x14ac:dyDescent="0.35">
      <c r="A2116" s="301">
        <v>2018</v>
      </c>
      <c r="B2116" s="301" t="s">
        <v>87</v>
      </c>
      <c r="C2116" s="301" t="s">
        <v>40</v>
      </c>
      <c r="D2116" s="302" t="s">
        <v>13</v>
      </c>
      <c r="E2116" s="302" t="s">
        <v>226</v>
      </c>
      <c r="F2116" s="301" t="s">
        <v>76</v>
      </c>
      <c r="G2116" s="301" t="s">
        <v>288</v>
      </c>
      <c r="H2116" s="322">
        <v>14339806661.044798</v>
      </c>
      <c r="I2116" s="322">
        <v>14412271951.118816</v>
      </c>
      <c r="J2116" s="322">
        <v>14029774392.76425</v>
      </c>
      <c r="K2116" s="364">
        <v>0</v>
      </c>
      <c r="L2116" s="322">
        <v>13766487729.771828</v>
      </c>
      <c r="M2116" s="364">
        <v>0</v>
      </c>
    </row>
    <row r="2117" spans="1:13" x14ac:dyDescent="0.35">
      <c r="A2117" s="301">
        <v>2018</v>
      </c>
      <c r="B2117" s="301" t="s">
        <v>87</v>
      </c>
      <c r="C2117" s="301" t="s">
        <v>40</v>
      </c>
      <c r="D2117" s="302" t="s">
        <v>13</v>
      </c>
      <c r="E2117" s="302" t="s">
        <v>226</v>
      </c>
      <c r="F2117" s="301" t="s">
        <v>78</v>
      </c>
      <c r="G2117" s="301" t="s">
        <v>288</v>
      </c>
      <c r="H2117" s="322">
        <v>4871593667.7820797</v>
      </c>
      <c r="I2117" s="322">
        <v>4871593667.7820797</v>
      </c>
      <c r="J2117" s="322">
        <v>4760962136.1162062</v>
      </c>
      <c r="K2117" s="364">
        <v>0</v>
      </c>
      <c r="L2117" s="322">
        <v>4243638473.1416717</v>
      </c>
      <c r="M2117" s="364">
        <v>0</v>
      </c>
    </row>
    <row r="2118" spans="1:13" x14ac:dyDescent="0.35">
      <c r="A2118" s="301">
        <v>2018</v>
      </c>
      <c r="B2118" s="301" t="s">
        <v>87</v>
      </c>
      <c r="C2118" s="301" t="s">
        <v>41</v>
      </c>
      <c r="D2118" s="302" t="s">
        <v>8</v>
      </c>
      <c r="E2118" s="302" t="s">
        <v>226</v>
      </c>
      <c r="F2118" s="301" t="s">
        <v>76</v>
      </c>
      <c r="G2118" s="301" t="s">
        <v>288</v>
      </c>
      <c r="H2118" s="322">
        <v>40545620048.784958</v>
      </c>
      <c r="I2118" s="322">
        <v>38732957405.904953</v>
      </c>
      <c r="J2118" s="322">
        <v>35874938601.576408</v>
      </c>
      <c r="K2118" s="364">
        <v>0</v>
      </c>
      <c r="L2118" s="322">
        <v>31561229931.04734</v>
      </c>
      <c r="M2118" s="364">
        <v>0</v>
      </c>
    </row>
    <row r="2119" spans="1:13" x14ac:dyDescent="0.35">
      <c r="A2119" s="301">
        <v>2018</v>
      </c>
      <c r="B2119" s="301" t="s">
        <v>87</v>
      </c>
      <c r="C2119" s="301" t="s">
        <v>41</v>
      </c>
      <c r="D2119" s="302" t="s">
        <v>8</v>
      </c>
      <c r="E2119" s="302" t="s">
        <v>226</v>
      </c>
      <c r="F2119" s="301" t="s">
        <v>78</v>
      </c>
      <c r="G2119" s="301" t="s">
        <v>288</v>
      </c>
      <c r="H2119" s="322">
        <v>207689954640.38708</v>
      </c>
      <c r="I2119" s="322">
        <v>174540063980.78711</v>
      </c>
      <c r="J2119" s="322">
        <v>158591391646.83585</v>
      </c>
      <c r="K2119" s="364">
        <v>0</v>
      </c>
      <c r="L2119" s="322">
        <v>83176063431.005402</v>
      </c>
      <c r="M2119" s="364">
        <v>0</v>
      </c>
    </row>
    <row r="2120" spans="1:13" x14ac:dyDescent="0.35">
      <c r="A2120" s="301">
        <v>2018</v>
      </c>
      <c r="B2120" s="301" t="s">
        <v>87</v>
      </c>
      <c r="C2120" s="301" t="s">
        <v>42</v>
      </c>
      <c r="D2120" s="302" t="s">
        <v>14</v>
      </c>
      <c r="E2120" s="302" t="s">
        <v>226</v>
      </c>
      <c r="F2120" s="301" t="s">
        <v>76</v>
      </c>
      <c r="G2120" s="301" t="s">
        <v>288</v>
      </c>
      <c r="H2120" s="322">
        <v>15491571307.853758</v>
      </c>
      <c r="I2120" s="322">
        <v>15491571307.853758</v>
      </c>
      <c r="J2120" s="322">
        <v>14667861885.509579</v>
      </c>
      <c r="K2120" s="364">
        <v>0</v>
      </c>
      <c r="L2120" s="322">
        <v>14154894000.015614</v>
      </c>
      <c r="M2120" s="364">
        <v>0</v>
      </c>
    </row>
    <row r="2121" spans="1:13" x14ac:dyDescent="0.35">
      <c r="A2121" s="301">
        <v>2018</v>
      </c>
      <c r="B2121" s="301" t="s">
        <v>87</v>
      </c>
      <c r="C2121" s="301" t="s">
        <v>42</v>
      </c>
      <c r="D2121" s="302" t="s">
        <v>14</v>
      </c>
      <c r="E2121" s="302" t="s">
        <v>226</v>
      </c>
      <c r="F2121" s="301" t="s">
        <v>78</v>
      </c>
      <c r="G2121" s="301" t="s">
        <v>288</v>
      </c>
      <c r="H2121" s="322">
        <v>39274951014.107277</v>
      </c>
      <c r="I2121" s="322">
        <v>49744124694.107277</v>
      </c>
      <c r="J2121" s="322">
        <v>48552228239.286385</v>
      </c>
      <c r="K2121" s="364">
        <v>0</v>
      </c>
      <c r="L2121" s="322">
        <v>39930134972.573677</v>
      </c>
      <c r="M2121" s="364">
        <v>0</v>
      </c>
    </row>
    <row r="2122" spans="1:13" x14ac:dyDescent="0.35">
      <c r="A2122" s="301">
        <v>2018</v>
      </c>
      <c r="B2122" s="301" t="s">
        <v>87</v>
      </c>
      <c r="C2122" s="301" t="s">
        <v>43</v>
      </c>
      <c r="D2122" s="302" t="s">
        <v>22</v>
      </c>
      <c r="E2122" s="302" t="s">
        <v>226</v>
      </c>
      <c r="F2122" s="301" t="s">
        <v>76</v>
      </c>
      <c r="G2122" s="301" t="s">
        <v>288</v>
      </c>
      <c r="H2122" s="322">
        <v>97821165092.143661</v>
      </c>
      <c r="I2122" s="322">
        <v>97821165092.143661</v>
      </c>
      <c r="J2122" s="322">
        <v>90178861828.419144</v>
      </c>
      <c r="K2122" s="364">
        <v>0</v>
      </c>
      <c r="L2122" s="322">
        <v>87228487769.708893</v>
      </c>
      <c r="M2122" s="364">
        <v>0</v>
      </c>
    </row>
    <row r="2123" spans="1:13" x14ac:dyDescent="0.35">
      <c r="A2123" s="301">
        <v>2018</v>
      </c>
      <c r="B2123" s="301" t="s">
        <v>87</v>
      </c>
      <c r="C2123" s="301" t="s">
        <v>43</v>
      </c>
      <c r="D2123" s="302" t="s">
        <v>22</v>
      </c>
      <c r="E2123" s="302" t="s">
        <v>226</v>
      </c>
      <c r="F2123" s="301" t="s">
        <v>78</v>
      </c>
      <c r="G2123" s="301" t="s">
        <v>288</v>
      </c>
      <c r="H2123" s="322">
        <v>64489004623.178635</v>
      </c>
      <c r="I2123" s="322">
        <v>62383205117.258629</v>
      </c>
      <c r="J2123" s="322">
        <v>56830423662.381409</v>
      </c>
      <c r="K2123" s="364">
        <v>0</v>
      </c>
      <c r="L2123" s="322">
        <v>23315569216.506111</v>
      </c>
      <c r="M2123" s="364">
        <v>0</v>
      </c>
    </row>
    <row r="2124" spans="1:13" x14ac:dyDescent="0.35">
      <c r="A2124" s="301">
        <v>2018</v>
      </c>
      <c r="B2124" s="301" t="s">
        <v>87</v>
      </c>
      <c r="C2124" s="301" t="s">
        <v>44</v>
      </c>
      <c r="D2124" s="302" t="s">
        <v>12</v>
      </c>
      <c r="E2124" s="302" t="s">
        <v>226</v>
      </c>
      <c r="F2124" s="301" t="s">
        <v>76</v>
      </c>
      <c r="G2124" s="301" t="s">
        <v>288</v>
      </c>
      <c r="H2124" s="322">
        <v>33687171644.050076</v>
      </c>
      <c r="I2124" s="322">
        <v>33687171644.050076</v>
      </c>
      <c r="J2124" s="322">
        <v>29624175369.248936</v>
      </c>
      <c r="K2124" s="364">
        <v>0</v>
      </c>
      <c r="L2124" s="322">
        <v>29008071756.309486</v>
      </c>
      <c r="M2124" s="364">
        <v>0</v>
      </c>
    </row>
    <row r="2125" spans="1:13" x14ac:dyDescent="0.35">
      <c r="A2125" s="301">
        <v>2018</v>
      </c>
      <c r="B2125" s="301" t="s">
        <v>87</v>
      </c>
      <c r="C2125" s="301" t="s">
        <v>44</v>
      </c>
      <c r="D2125" s="302" t="s">
        <v>12</v>
      </c>
      <c r="E2125" s="302" t="s">
        <v>226</v>
      </c>
      <c r="F2125" s="301" t="s">
        <v>78</v>
      </c>
      <c r="G2125" s="301" t="s">
        <v>288</v>
      </c>
      <c r="H2125" s="322">
        <v>20062614442.034157</v>
      </c>
      <c r="I2125" s="322">
        <v>20062614442.034157</v>
      </c>
      <c r="J2125" s="322">
        <v>14396041926.17627</v>
      </c>
      <c r="K2125" s="364">
        <v>0</v>
      </c>
      <c r="L2125" s="322">
        <v>13175916805.724789</v>
      </c>
      <c r="M2125" s="364">
        <v>0</v>
      </c>
    </row>
    <row r="2126" spans="1:13" x14ac:dyDescent="0.35">
      <c r="A2126" s="301">
        <v>2018</v>
      </c>
      <c r="B2126" s="301" t="s">
        <v>87</v>
      </c>
      <c r="C2126" s="301" t="s">
        <v>45</v>
      </c>
      <c r="D2126" s="302" t="s">
        <v>22</v>
      </c>
      <c r="E2126" s="302" t="s">
        <v>226</v>
      </c>
      <c r="F2126" s="301" t="s">
        <v>76</v>
      </c>
      <c r="G2126" s="301" t="s">
        <v>288</v>
      </c>
      <c r="H2126" s="322">
        <v>111393324079.89119</v>
      </c>
      <c r="I2126" s="322">
        <v>111393324079.89119</v>
      </c>
      <c r="J2126" s="322">
        <v>102317385420.41896</v>
      </c>
      <c r="K2126" s="364">
        <v>0</v>
      </c>
      <c r="L2126" s="322">
        <v>97081895531.931259</v>
      </c>
      <c r="M2126" s="364">
        <v>0</v>
      </c>
    </row>
    <row r="2127" spans="1:13" x14ac:dyDescent="0.35">
      <c r="A2127" s="301">
        <v>2018</v>
      </c>
      <c r="B2127" s="301" t="s">
        <v>87</v>
      </c>
      <c r="C2127" s="301" t="s">
        <v>45</v>
      </c>
      <c r="D2127" s="302" t="s">
        <v>22</v>
      </c>
      <c r="E2127" s="302" t="s">
        <v>226</v>
      </c>
      <c r="F2127" s="301" t="s">
        <v>78</v>
      </c>
      <c r="G2127" s="301" t="s">
        <v>288</v>
      </c>
      <c r="H2127" s="322">
        <v>745937312618.55811</v>
      </c>
      <c r="I2127" s="322">
        <v>732426096186.39807</v>
      </c>
      <c r="J2127" s="322">
        <v>687821059069.89209</v>
      </c>
      <c r="K2127" s="364">
        <v>0</v>
      </c>
      <c r="L2127" s="322">
        <v>466336719313.15649</v>
      </c>
      <c r="M2127" s="364">
        <v>0</v>
      </c>
    </row>
    <row r="2128" spans="1:13" x14ac:dyDescent="0.35">
      <c r="A2128" s="301">
        <v>2018</v>
      </c>
      <c r="B2128" s="301" t="s">
        <v>87</v>
      </c>
      <c r="C2128" s="301" t="s">
        <v>46</v>
      </c>
      <c r="D2128" s="302" t="s">
        <v>10</v>
      </c>
      <c r="E2128" s="302" t="s">
        <v>228</v>
      </c>
      <c r="F2128" s="301" t="s">
        <v>76</v>
      </c>
      <c r="G2128" s="301" t="s">
        <v>288</v>
      </c>
      <c r="H2128" s="322">
        <v>19000715686.498077</v>
      </c>
      <c r="I2128" s="322">
        <v>19000715686.498077</v>
      </c>
      <c r="J2128" s="322">
        <v>18282529902.432858</v>
      </c>
      <c r="K2128" s="364">
        <v>0</v>
      </c>
      <c r="L2128" s="322">
        <v>17721534507.697132</v>
      </c>
      <c r="M2128" s="364">
        <v>0</v>
      </c>
    </row>
    <row r="2129" spans="1:13" x14ac:dyDescent="0.35">
      <c r="A2129" s="301">
        <v>2018</v>
      </c>
      <c r="B2129" s="301" t="s">
        <v>87</v>
      </c>
      <c r="C2129" s="301" t="s">
        <v>46</v>
      </c>
      <c r="D2129" s="302" t="s">
        <v>10</v>
      </c>
      <c r="E2129" s="302" t="s">
        <v>228</v>
      </c>
      <c r="F2129" s="301" t="s">
        <v>78</v>
      </c>
      <c r="G2129" s="301" t="s">
        <v>288</v>
      </c>
      <c r="H2129" s="322">
        <v>69633634340.53511</v>
      </c>
      <c r="I2129" s="322">
        <v>68528687838.423111</v>
      </c>
      <c r="J2129" s="322">
        <v>66329129242.693115</v>
      </c>
      <c r="K2129" s="364">
        <v>0</v>
      </c>
      <c r="L2129" s="322">
        <v>45146182129.384117</v>
      </c>
      <c r="M2129" s="364">
        <v>0</v>
      </c>
    </row>
    <row r="2130" spans="1:13" x14ac:dyDescent="0.35">
      <c r="A2130" s="301">
        <v>2018</v>
      </c>
      <c r="B2130" s="301" t="s">
        <v>87</v>
      </c>
      <c r="C2130" s="301" t="s">
        <v>47</v>
      </c>
      <c r="D2130" s="302" t="s">
        <v>21</v>
      </c>
      <c r="E2130" s="302" t="s">
        <v>228</v>
      </c>
      <c r="F2130" s="301" t="s">
        <v>76</v>
      </c>
      <c r="G2130" s="301" t="s">
        <v>288</v>
      </c>
      <c r="H2130" s="322">
        <v>36569139235.046638</v>
      </c>
      <c r="I2130" s="322">
        <v>33287801084.486637</v>
      </c>
      <c r="J2130" s="322">
        <v>25104446385.845123</v>
      </c>
      <c r="K2130" s="364">
        <v>0</v>
      </c>
      <c r="L2130" s="322">
        <v>16875490733.506575</v>
      </c>
      <c r="M2130" s="364">
        <v>0</v>
      </c>
    </row>
    <row r="2131" spans="1:13" x14ac:dyDescent="0.35">
      <c r="A2131" s="301">
        <v>2018</v>
      </c>
      <c r="B2131" s="301" t="s">
        <v>87</v>
      </c>
      <c r="C2131" s="301" t="s">
        <v>47</v>
      </c>
      <c r="D2131" s="302" t="s">
        <v>21</v>
      </c>
      <c r="E2131" s="302" t="s">
        <v>228</v>
      </c>
      <c r="F2131" s="301" t="s">
        <v>78</v>
      </c>
      <c r="G2131" s="301" t="s">
        <v>288</v>
      </c>
      <c r="H2131" s="322">
        <v>3762720661700.2969</v>
      </c>
      <c r="I2131" s="322">
        <v>3677038012846.3066</v>
      </c>
      <c r="J2131" s="322">
        <v>3230736916477.2324</v>
      </c>
      <c r="K2131" s="364">
        <v>0</v>
      </c>
      <c r="L2131" s="322">
        <v>2885902545352.8101</v>
      </c>
      <c r="M2131" s="364">
        <v>0</v>
      </c>
    </row>
    <row r="2132" spans="1:13" x14ac:dyDescent="0.35">
      <c r="A2132" s="301">
        <v>2018</v>
      </c>
      <c r="B2132" s="301" t="s">
        <v>87</v>
      </c>
      <c r="C2132" s="301" t="s">
        <v>47</v>
      </c>
      <c r="D2132" s="302" t="s">
        <v>21</v>
      </c>
      <c r="E2132" s="302" t="s">
        <v>228</v>
      </c>
      <c r="F2132" s="301" t="s">
        <v>80</v>
      </c>
      <c r="G2132" s="301" t="s">
        <v>288</v>
      </c>
      <c r="H2132" s="322">
        <v>5453744035.0283995</v>
      </c>
      <c r="I2132" s="322">
        <v>5871882831.8075991</v>
      </c>
      <c r="J2132" s="322">
        <v>5763257077.1623068</v>
      </c>
      <c r="K2132" s="364">
        <v>0</v>
      </c>
      <c r="L2132" s="322">
        <v>5695973854.5707254</v>
      </c>
      <c r="M2132" s="364">
        <v>0</v>
      </c>
    </row>
    <row r="2133" spans="1:13" x14ac:dyDescent="0.35">
      <c r="A2133" s="301">
        <v>2018</v>
      </c>
      <c r="B2133" s="301" t="s">
        <v>87</v>
      </c>
      <c r="C2133" s="301" t="s">
        <v>48</v>
      </c>
      <c r="D2133" s="302" t="s">
        <v>8</v>
      </c>
      <c r="E2133" s="302" t="s">
        <v>228</v>
      </c>
      <c r="F2133" s="301" t="s">
        <v>76</v>
      </c>
      <c r="G2133" s="301" t="s">
        <v>288</v>
      </c>
      <c r="H2133" s="322">
        <v>25559421179.600876</v>
      </c>
      <c r="I2133" s="322">
        <v>25525022466.080875</v>
      </c>
      <c r="J2133" s="322">
        <v>24925682888.199448</v>
      </c>
      <c r="K2133" s="364">
        <v>0</v>
      </c>
      <c r="L2133" s="322">
        <v>24315771760.084202</v>
      </c>
      <c r="M2133" s="364">
        <v>0</v>
      </c>
    </row>
    <row r="2134" spans="1:13" x14ac:dyDescent="0.35">
      <c r="A2134" s="301">
        <v>2018</v>
      </c>
      <c r="B2134" s="301" t="s">
        <v>87</v>
      </c>
      <c r="C2134" s="301" t="s">
        <v>48</v>
      </c>
      <c r="D2134" s="302" t="s">
        <v>8</v>
      </c>
      <c r="E2134" s="302" t="s">
        <v>228</v>
      </c>
      <c r="F2134" s="301" t="s">
        <v>78</v>
      </c>
      <c r="G2134" s="301" t="s">
        <v>288</v>
      </c>
      <c r="H2134" s="322">
        <v>37638091222.450554</v>
      </c>
      <c r="I2134" s="322">
        <v>37150526848.210556</v>
      </c>
      <c r="J2134" s="322">
        <v>34205000869.404003</v>
      </c>
      <c r="K2134" s="364">
        <v>0</v>
      </c>
      <c r="L2134" s="322">
        <v>20625078252.043816</v>
      </c>
      <c r="M2134" s="364">
        <v>0</v>
      </c>
    </row>
    <row r="2135" spans="1:13" x14ac:dyDescent="0.35">
      <c r="A2135" s="301">
        <v>2018</v>
      </c>
      <c r="B2135" s="301" t="s">
        <v>87</v>
      </c>
      <c r="C2135" s="301" t="s">
        <v>49</v>
      </c>
      <c r="D2135" s="302" t="s">
        <v>18</v>
      </c>
      <c r="E2135" s="302" t="s">
        <v>228</v>
      </c>
      <c r="F2135" s="301" t="s">
        <v>76</v>
      </c>
      <c r="G2135" s="301" t="s">
        <v>288</v>
      </c>
      <c r="H2135" s="322">
        <v>99192578985.143982</v>
      </c>
      <c r="I2135" s="322">
        <v>97734372651.143982</v>
      </c>
      <c r="J2135" s="322">
        <v>92244812738.413605</v>
      </c>
      <c r="K2135" s="364">
        <v>0</v>
      </c>
      <c r="L2135" s="322">
        <v>86234489574.024384</v>
      </c>
      <c r="M2135" s="364">
        <v>0</v>
      </c>
    </row>
    <row r="2136" spans="1:13" x14ac:dyDescent="0.35">
      <c r="A2136" s="301">
        <v>2018</v>
      </c>
      <c r="B2136" s="301" t="s">
        <v>87</v>
      </c>
      <c r="C2136" s="301" t="s">
        <v>49</v>
      </c>
      <c r="D2136" s="302" t="s">
        <v>18</v>
      </c>
      <c r="E2136" s="302" t="s">
        <v>228</v>
      </c>
      <c r="F2136" s="301" t="s">
        <v>79</v>
      </c>
      <c r="G2136" s="301" t="s">
        <v>288</v>
      </c>
      <c r="H2136" s="322">
        <v>0</v>
      </c>
      <c r="I2136" s="322">
        <v>0</v>
      </c>
      <c r="J2136" s="322">
        <v>0</v>
      </c>
      <c r="K2136" s="364">
        <v>0</v>
      </c>
      <c r="L2136" s="322">
        <v>0</v>
      </c>
      <c r="M2136" s="364">
        <v>0</v>
      </c>
    </row>
    <row r="2137" spans="1:13" x14ac:dyDescent="0.35">
      <c r="A2137" s="301">
        <v>2018</v>
      </c>
      <c r="B2137" s="301" t="s">
        <v>87</v>
      </c>
      <c r="C2137" s="301" t="s">
        <v>49</v>
      </c>
      <c r="D2137" s="302" t="s">
        <v>18</v>
      </c>
      <c r="E2137" s="302" t="s">
        <v>228</v>
      </c>
      <c r="F2137" s="301" t="s">
        <v>78</v>
      </c>
      <c r="G2137" s="301" t="s">
        <v>288</v>
      </c>
      <c r="H2137" s="322">
        <v>3897736754901.8242</v>
      </c>
      <c r="I2137" s="322">
        <v>3465078764221.0352</v>
      </c>
      <c r="J2137" s="322">
        <v>1956393867285.4724</v>
      </c>
      <c r="K2137" s="364">
        <v>0</v>
      </c>
      <c r="L2137" s="322">
        <v>747055484199.62964</v>
      </c>
      <c r="M2137" s="364">
        <v>0</v>
      </c>
    </row>
    <row r="2138" spans="1:13" x14ac:dyDescent="0.35">
      <c r="A2138" s="301">
        <v>2018</v>
      </c>
      <c r="B2138" s="301" t="s">
        <v>87</v>
      </c>
      <c r="C2138" s="301" t="s">
        <v>49</v>
      </c>
      <c r="D2138" s="302" t="s">
        <v>18</v>
      </c>
      <c r="E2138" s="302" t="s">
        <v>228</v>
      </c>
      <c r="F2138" s="301" t="s">
        <v>80</v>
      </c>
      <c r="G2138" s="301" t="s">
        <v>288</v>
      </c>
      <c r="H2138" s="322">
        <v>0</v>
      </c>
      <c r="I2138" s="322">
        <v>0</v>
      </c>
      <c r="J2138" s="322">
        <v>0</v>
      </c>
      <c r="K2138" s="364">
        <v>0</v>
      </c>
      <c r="L2138" s="322">
        <v>0</v>
      </c>
      <c r="M2138" s="364">
        <v>0</v>
      </c>
    </row>
    <row r="2139" spans="1:13" x14ac:dyDescent="0.35">
      <c r="A2139" s="301">
        <v>2018</v>
      </c>
      <c r="B2139" s="301" t="s">
        <v>87</v>
      </c>
      <c r="C2139" s="301" t="s">
        <v>50</v>
      </c>
      <c r="D2139" s="302" t="s">
        <v>16</v>
      </c>
      <c r="E2139" s="302" t="s">
        <v>228</v>
      </c>
      <c r="F2139" s="301" t="s">
        <v>76</v>
      </c>
      <c r="G2139" s="301" t="s">
        <v>288</v>
      </c>
      <c r="H2139" s="322">
        <v>606141913010.83411</v>
      </c>
      <c r="I2139" s="322">
        <v>520476234664.94482</v>
      </c>
      <c r="J2139" s="322">
        <v>514237039533.0246</v>
      </c>
      <c r="K2139" s="364">
        <v>0</v>
      </c>
      <c r="L2139" s="322">
        <v>513757739877.4483</v>
      </c>
      <c r="M2139" s="364">
        <v>0</v>
      </c>
    </row>
    <row r="2140" spans="1:13" x14ac:dyDescent="0.35">
      <c r="A2140" s="301">
        <v>2018</v>
      </c>
      <c r="B2140" s="301" t="s">
        <v>87</v>
      </c>
      <c r="C2140" s="301" t="s">
        <v>50</v>
      </c>
      <c r="D2140" s="302" t="s">
        <v>16</v>
      </c>
      <c r="E2140" s="302" t="s">
        <v>228</v>
      </c>
      <c r="F2140" s="301" t="s">
        <v>79</v>
      </c>
      <c r="G2140" s="301" t="s">
        <v>288</v>
      </c>
      <c r="H2140" s="322">
        <v>384809757619.58777</v>
      </c>
      <c r="I2140" s="322">
        <v>310029945619.58777</v>
      </c>
      <c r="J2140" s="322">
        <v>292882367897.01282</v>
      </c>
      <c r="K2140" s="364">
        <v>0</v>
      </c>
      <c r="L2140" s="322">
        <v>292882367897.01282</v>
      </c>
      <c r="M2140" s="364">
        <v>0</v>
      </c>
    </row>
    <row r="2141" spans="1:13" x14ac:dyDescent="0.35">
      <c r="A2141" s="301">
        <v>2018</v>
      </c>
      <c r="B2141" s="301" t="s">
        <v>87</v>
      </c>
      <c r="C2141" s="301" t="s">
        <v>50</v>
      </c>
      <c r="D2141" s="302" t="s">
        <v>16</v>
      </c>
      <c r="E2141" s="302" t="s">
        <v>228</v>
      </c>
      <c r="F2141" s="301" t="s">
        <v>78</v>
      </c>
      <c r="G2141" s="301" t="s">
        <v>288</v>
      </c>
      <c r="H2141" s="322">
        <v>7029459365.6051989</v>
      </c>
      <c r="I2141" s="322">
        <v>6905324877.6851988</v>
      </c>
      <c r="J2141" s="322">
        <v>5469012750.531723</v>
      </c>
      <c r="K2141" s="364">
        <v>0</v>
      </c>
      <c r="L2141" s="322">
        <v>4780850697.5546179</v>
      </c>
      <c r="M2141" s="364">
        <v>0</v>
      </c>
    </row>
    <row r="2142" spans="1:13" x14ac:dyDescent="0.35">
      <c r="A2142" s="301">
        <v>2018</v>
      </c>
      <c r="B2142" s="301" t="s">
        <v>87</v>
      </c>
      <c r="C2142" s="301" t="s">
        <v>51</v>
      </c>
      <c r="D2142" s="302" t="s">
        <v>15</v>
      </c>
      <c r="E2142" s="302" t="s">
        <v>228</v>
      </c>
      <c r="F2142" s="301" t="s">
        <v>76</v>
      </c>
      <c r="G2142" s="301" t="s">
        <v>288</v>
      </c>
      <c r="H2142" s="322">
        <v>16236077620.529518</v>
      </c>
      <c r="I2142" s="322">
        <v>16612967873.009518</v>
      </c>
      <c r="J2142" s="322">
        <v>16304982183.110575</v>
      </c>
      <c r="K2142" s="364">
        <v>0</v>
      </c>
      <c r="L2142" s="322">
        <v>15786607542.224249</v>
      </c>
      <c r="M2142" s="364">
        <v>0</v>
      </c>
    </row>
    <row r="2143" spans="1:13" x14ac:dyDescent="0.35">
      <c r="A2143" s="301">
        <v>2018</v>
      </c>
      <c r="B2143" s="301" t="s">
        <v>87</v>
      </c>
      <c r="C2143" s="301" t="s">
        <v>51</v>
      </c>
      <c r="D2143" s="302" t="s">
        <v>15</v>
      </c>
      <c r="E2143" s="302" t="s">
        <v>228</v>
      </c>
      <c r="F2143" s="301" t="s">
        <v>78</v>
      </c>
      <c r="G2143" s="301" t="s">
        <v>288</v>
      </c>
      <c r="H2143" s="322">
        <v>123846222213.91367</v>
      </c>
      <c r="I2143" s="322">
        <v>126457533248.95366</v>
      </c>
      <c r="J2143" s="322">
        <v>114650254276.29474</v>
      </c>
      <c r="K2143" s="364">
        <v>0</v>
      </c>
      <c r="L2143" s="322">
        <v>84746329625.479187</v>
      </c>
      <c r="M2143" s="364">
        <v>0</v>
      </c>
    </row>
    <row r="2144" spans="1:13" x14ac:dyDescent="0.35">
      <c r="A2144" s="301">
        <v>2018</v>
      </c>
      <c r="B2144" s="301" t="s">
        <v>87</v>
      </c>
      <c r="C2144" s="301" t="s">
        <v>52</v>
      </c>
      <c r="D2144" s="302" t="s">
        <v>9</v>
      </c>
      <c r="E2144" s="302" t="s">
        <v>228</v>
      </c>
      <c r="F2144" s="301" t="s">
        <v>76</v>
      </c>
      <c r="G2144" s="301" t="s">
        <v>288</v>
      </c>
      <c r="H2144" s="322">
        <v>50819014198.583992</v>
      </c>
      <c r="I2144" s="322">
        <v>50819014198.583992</v>
      </c>
      <c r="J2144" s="322">
        <v>46188534681.912682</v>
      </c>
      <c r="K2144" s="364">
        <v>0</v>
      </c>
      <c r="L2144" s="322">
        <v>43535632361.269951</v>
      </c>
      <c r="M2144" s="364">
        <v>0</v>
      </c>
    </row>
    <row r="2145" spans="1:13" x14ac:dyDescent="0.35">
      <c r="A2145" s="301">
        <v>2018</v>
      </c>
      <c r="B2145" s="301" t="s">
        <v>87</v>
      </c>
      <c r="C2145" s="301" t="s">
        <v>52</v>
      </c>
      <c r="D2145" s="302" t="s">
        <v>9</v>
      </c>
      <c r="E2145" s="302" t="s">
        <v>228</v>
      </c>
      <c r="F2145" s="301" t="s">
        <v>79</v>
      </c>
      <c r="G2145" s="301" t="s">
        <v>288</v>
      </c>
      <c r="H2145" s="322">
        <v>0</v>
      </c>
      <c r="I2145" s="322">
        <v>0</v>
      </c>
      <c r="J2145" s="322">
        <v>0</v>
      </c>
      <c r="K2145" s="364">
        <v>0</v>
      </c>
      <c r="L2145" s="322">
        <v>0</v>
      </c>
      <c r="M2145" s="364">
        <v>0</v>
      </c>
    </row>
    <row r="2146" spans="1:13" x14ac:dyDescent="0.35">
      <c r="A2146" s="301">
        <v>2018</v>
      </c>
      <c r="B2146" s="301" t="s">
        <v>87</v>
      </c>
      <c r="C2146" s="301" t="s">
        <v>52</v>
      </c>
      <c r="D2146" s="302" t="s">
        <v>9</v>
      </c>
      <c r="E2146" s="302" t="s">
        <v>228</v>
      </c>
      <c r="F2146" s="301" t="s">
        <v>78</v>
      </c>
      <c r="G2146" s="301" t="s">
        <v>288</v>
      </c>
      <c r="H2146" s="322">
        <v>812347926592.71948</v>
      </c>
      <c r="I2146" s="322">
        <v>949791183771.45093</v>
      </c>
      <c r="J2146" s="322">
        <v>915344134700.23401</v>
      </c>
      <c r="K2146" s="364">
        <v>0</v>
      </c>
      <c r="L2146" s="322">
        <v>426362878114.38995</v>
      </c>
      <c r="M2146" s="364">
        <v>0</v>
      </c>
    </row>
    <row r="2147" spans="1:13" x14ac:dyDescent="0.35">
      <c r="A2147" s="301">
        <v>2018</v>
      </c>
      <c r="B2147" s="301" t="s">
        <v>87</v>
      </c>
      <c r="C2147" s="301" t="s">
        <v>53</v>
      </c>
      <c r="D2147" s="302" t="s">
        <v>9</v>
      </c>
      <c r="E2147" s="302" t="s">
        <v>228</v>
      </c>
      <c r="F2147" s="301" t="s">
        <v>76</v>
      </c>
      <c r="G2147" s="301" t="s">
        <v>288</v>
      </c>
      <c r="H2147" s="322">
        <v>8861542325.6615982</v>
      </c>
      <c r="I2147" s="322">
        <v>8834621593.3415985</v>
      </c>
      <c r="J2147" s="322">
        <v>8564321475.3589373</v>
      </c>
      <c r="K2147" s="364">
        <v>0</v>
      </c>
      <c r="L2147" s="322">
        <v>8334623554.3352232</v>
      </c>
      <c r="M2147" s="364">
        <v>0</v>
      </c>
    </row>
    <row r="2148" spans="1:13" x14ac:dyDescent="0.35">
      <c r="A2148" s="301">
        <v>2018</v>
      </c>
      <c r="B2148" s="301" t="s">
        <v>87</v>
      </c>
      <c r="C2148" s="301" t="s">
        <v>53</v>
      </c>
      <c r="D2148" s="302" t="s">
        <v>9</v>
      </c>
      <c r="E2148" s="302" t="s">
        <v>228</v>
      </c>
      <c r="F2148" s="301" t="s">
        <v>78</v>
      </c>
      <c r="G2148" s="301" t="s">
        <v>288</v>
      </c>
      <c r="H2148" s="322">
        <v>47679678424.223274</v>
      </c>
      <c r="I2148" s="322">
        <v>46692180652.141983</v>
      </c>
      <c r="J2148" s="322">
        <v>45062968095.320557</v>
      </c>
      <c r="K2148" s="364">
        <v>0</v>
      </c>
      <c r="L2148" s="322">
        <v>31702917855.145969</v>
      </c>
      <c r="M2148" s="364">
        <v>0</v>
      </c>
    </row>
    <row r="2149" spans="1:13" x14ac:dyDescent="0.35">
      <c r="A2149" s="301">
        <v>2018</v>
      </c>
      <c r="B2149" s="301" t="s">
        <v>87</v>
      </c>
      <c r="C2149" s="301" t="s">
        <v>54</v>
      </c>
      <c r="D2149" s="302" t="s">
        <v>17</v>
      </c>
      <c r="E2149" s="302" t="s">
        <v>228</v>
      </c>
      <c r="F2149" s="301" t="s">
        <v>76</v>
      </c>
      <c r="G2149" s="301" t="s">
        <v>288</v>
      </c>
      <c r="H2149" s="322">
        <v>20941224887.165756</v>
      </c>
      <c r="I2149" s="322">
        <v>20941224887.165756</v>
      </c>
      <c r="J2149" s="322">
        <v>18133331261.523731</v>
      </c>
      <c r="K2149" s="364">
        <v>0</v>
      </c>
      <c r="L2149" s="322">
        <v>17704220432.723141</v>
      </c>
      <c r="M2149" s="364">
        <v>0</v>
      </c>
    </row>
    <row r="2150" spans="1:13" x14ac:dyDescent="0.35">
      <c r="A2150" s="301">
        <v>2018</v>
      </c>
      <c r="B2150" s="301" t="s">
        <v>87</v>
      </c>
      <c r="C2150" s="301" t="s">
        <v>54</v>
      </c>
      <c r="D2150" s="302" t="s">
        <v>17</v>
      </c>
      <c r="E2150" s="302" t="s">
        <v>228</v>
      </c>
      <c r="F2150" s="301" t="s">
        <v>78</v>
      </c>
      <c r="G2150" s="301" t="s">
        <v>288</v>
      </c>
      <c r="H2150" s="322">
        <v>129248468383.61014</v>
      </c>
      <c r="I2150" s="322">
        <v>127643693618.09015</v>
      </c>
      <c r="J2150" s="322">
        <v>123927571744.97748</v>
      </c>
      <c r="K2150" s="364">
        <v>0</v>
      </c>
      <c r="L2150" s="322">
        <v>107552260538.08981</v>
      </c>
      <c r="M2150" s="364">
        <v>0</v>
      </c>
    </row>
    <row r="2151" spans="1:13" x14ac:dyDescent="0.35">
      <c r="A2151" s="301">
        <v>2018</v>
      </c>
      <c r="B2151" s="301" t="s">
        <v>87</v>
      </c>
      <c r="C2151" s="301" t="s">
        <v>55</v>
      </c>
      <c r="D2151" s="302" t="s">
        <v>9</v>
      </c>
      <c r="E2151" s="302" t="s">
        <v>228</v>
      </c>
      <c r="F2151" s="301" t="s">
        <v>76</v>
      </c>
      <c r="G2151" s="301" t="s">
        <v>288</v>
      </c>
      <c r="H2151" s="322">
        <v>6834695345.2511988</v>
      </c>
      <c r="I2151" s="322">
        <v>6834695345.2511988</v>
      </c>
      <c r="J2151" s="322">
        <v>6515175838.4976187</v>
      </c>
      <c r="K2151" s="364">
        <v>0</v>
      </c>
      <c r="L2151" s="322">
        <v>6389494489.7853003</v>
      </c>
      <c r="M2151" s="364">
        <v>0</v>
      </c>
    </row>
    <row r="2152" spans="1:13" x14ac:dyDescent="0.35">
      <c r="A2152" s="301">
        <v>2018</v>
      </c>
      <c r="B2152" s="301" t="s">
        <v>87</v>
      </c>
      <c r="C2152" s="301" t="s">
        <v>55</v>
      </c>
      <c r="D2152" s="302" t="s">
        <v>9</v>
      </c>
      <c r="E2152" s="302" t="s">
        <v>228</v>
      </c>
      <c r="F2152" s="301" t="s">
        <v>78</v>
      </c>
      <c r="G2152" s="301" t="s">
        <v>288</v>
      </c>
      <c r="H2152" s="322">
        <v>9869004369.254158</v>
      </c>
      <c r="I2152" s="322">
        <v>9869004369.254158</v>
      </c>
      <c r="J2152" s="322">
        <v>9463524438.14077</v>
      </c>
      <c r="K2152" s="364">
        <v>0</v>
      </c>
      <c r="L2152" s="322">
        <v>8732186288.0140228</v>
      </c>
      <c r="M2152" s="364">
        <v>0</v>
      </c>
    </row>
    <row r="2153" spans="1:13" x14ac:dyDescent="0.35">
      <c r="A2153" s="301">
        <v>2018</v>
      </c>
      <c r="B2153" s="301" t="s">
        <v>87</v>
      </c>
      <c r="C2153" s="301" t="s">
        <v>56</v>
      </c>
      <c r="D2153" s="302" t="s">
        <v>9</v>
      </c>
      <c r="E2153" s="302" t="s">
        <v>228</v>
      </c>
      <c r="F2153" s="301" t="s">
        <v>76</v>
      </c>
      <c r="G2153" s="301" t="s">
        <v>288</v>
      </c>
      <c r="H2153" s="322">
        <v>37355085528.340317</v>
      </c>
      <c r="I2153" s="322">
        <v>37355085528.340317</v>
      </c>
      <c r="J2153" s="322">
        <v>36372944850.378242</v>
      </c>
      <c r="K2153" s="364">
        <v>0</v>
      </c>
      <c r="L2153" s="322">
        <v>35723300218.450508</v>
      </c>
      <c r="M2153" s="364">
        <v>0</v>
      </c>
    </row>
    <row r="2154" spans="1:13" x14ac:dyDescent="0.35">
      <c r="A2154" s="301">
        <v>2018</v>
      </c>
      <c r="B2154" s="301" t="s">
        <v>87</v>
      </c>
      <c r="C2154" s="301" t="s">
        <v>56</v>
      </c>
      <c r="D2154" s="302" t="s">
        <v>9</v>
      </c>
      <c r="E2154" s="302" t="s">
        <v>228</v>
      </c>
      <c r="F2154" s="301" t="s">
        <v>78</v>
      </c>
      <c r="G2154" s="301" t="s">
        <v>288</v>
      </c>
      <c r="H2154" s="322">
        <v>51262769567.761909</v>
      </c>
      <c r="I2154" s="322">
        <v>51262769567.761909</v>
      </c>
      <c r="J2154" s="322">
        <v>51086835289.523445</v>
      </c>
      <c r="K2154" s="364">
        <v>0</v>
      </c>
      <c r="L2154" s="322">
        <v>45583369577.20491</v>
      </c>
      <c r="M2154" s="364">
        <v>0</v>
      </c>
    </row>
    <row r="2155" spans="1:13" x14ac:dyDescent="0.35">
      <c r="A2155" s="301">
        <v>2018</v>
      </c>
      <c r="B2155" s="301" t="s">
        <v>87</v>
      </c>
      <c r="C2155" s="301" t="s">
        <v>57</v>
      </c>
      <c r="D2155" s="302" t="s">
        <v>22</v>
      </c>
      <c r="E2155" s="302" t="s">
        <v>228</v>
      </c>
      <c r="F2155" s="301" t="s">
        <v>76</v>
      </c>
      <c r="G2155" s="301" t="s">
        <v>288</v>
      </c>
      <c r="H2155" s="322">
        <v>14588943082.703999</v>
      </c>
      <c r="I2155" s="322">
        <v>14360116857.983997</v>
      </c>
      <c r="J2155" s="322">
        <v>11788582202.509491</v>
      </c>
      <c r="K2155" s="364">
        <v>0</v>
      </c>
      <c r="L2155" s="322">
        <v>8761001865.9902916</v>
      </c>
      <c r="M2155" s="364">
        <v>0</v>
      </c>
    </row>
    <row r="2156" spans="1:13" x14ac:dyDescent="0.35">
      <c r="A2156" s="301">
        <v>2018</v>
      </c>
      <c r="B2156" s="301" t="s">
        <v>87</v>
      </c>
      <c r="C2156" s="301" t="s">
        <v>57</v>
      </c>
      <c r="D2156" s="302" t="s">
        <v>22</v>
      </c>
      <c r="E2156" s="302" t="s">
        <v>228</v>
      </c>
      <c r="F2156" s="301" t="s">
        <v>79</v>
      </c>
      <c r="G2156" s="301" t="s">
        <v>288</v>
      </c>
      <c r="H2156" s="322">
        <v>0</v>
      </c>
      <c r="I2156" s="322">
        <v>0</v>
      </c>
      <c r="J2156" s="322">
        <v>0</v>
      </c>
      <c r="K2156" s="364">
        <v>0</v>
      </c>
      <c r="L2156" s="322">
        <v>0</v>
      </c>
      <c r="M2156" s="364">
        <v>0</v>
      </c>
    </row>
    <row r="2157" spans="1:13" x14ac:dyDescent="0.35">
      <c r="A2157" s="301">
        <v>2018</v>
      </c>
      <c r="B2157" s="301" t="s">
        <v>87</v>
      </c>
      <c r="C2157" s="301" t="s">
        <v>57</v>
      </c>
      <c r="D2157" s="302" t="s">
        <v>22</v>
      </c>
      <c r="E2157" s="302" t="s">
        <v>228</v>
      </c>
      <c r="F2157" s="301" t="s">
        <v>78</v>
      </c>
      <c r="G2157" s="301" t="s">
        <v>288</v>
      </c>
      <c r="H2157" s="322">
        <v>0</v>
      </c>
      <c r="I2157" s="322">
        <v>0</v>
      </c>
      <c r="J2157" s="322">
        <v>0</v>
      </c>
      <c r="K2157" s="364">
        <v>0</v>
      </c>
      <c r="L2157" s="322">
        <v>0</v>
      </c>
      <c r="M2157" s="364">
        <v>0</v>
      </c>
    </row>
    <row r="2158" spans="1:13" x14ac:dyDescent="0.35">
      <c r="A2158" s="301">
        <v>2018</v>
      </c>
      <c r="B2158" s="301" t="s">
        <v>87</v>
      </c>
      <c r="C2158" s="301" t="s">
        <v>58</v>
      </c>
      <c r="D2158" s="302" t="s">
        <v>8</v>
      </c>
      <c r="E2158" s="302" t="s">
        <v>228</v>
      </c>
      <c r="F2158" s="301" t="s">
        <v>76</v>
      </c>
      <c r="G2158" s="301" t="s">
        <v>288</v>
      </c>
      <c r="H2158" s="322">
        <v>11090399490.208799</v>
      </c>
      <c r="I2158" s="322">
        <v>11090399490.208799</v>
      </c>
      <c r="J2158" s="322">
        <v>10537201088.846661</v>
      </c>
      <c r="K2158" s="364">
        <v>0</v>
      </c>
      <c r="L2158" s="322">
        <v>10373038736.853413</v>
      </c>
      <c r="M2158" s="364">
        <v>0</v>
      </c>
    </row>
    <row r="2159" spans="1:13" x14ac:dyDescent="0.35">
      <c r="A2159" s="301">
        <v>2018</v>
      </c>
      <c r="B2159" s="301" t="s">
        <v>87</v>
      </c>
      <c r="C2159" s="301" t="s">
        <v>58</v>
      </c>
      <c r="D2159" s="302" t="s">
        <v>8</v>
      </c>
      <c r="E2159" s="302" t="s">
        <v>228</v>
      </c>
      <c r="F2159" s="301" t="s">
        <v>78</v>
      </c>
      <c r="G2159" s="301" t="s">
        <v>288</v>
      </c>
      <c r="H2159" s="322">
        <v>62944295993.84951</v>
      </c>
      <c r="I2159" s="322">
        <v>69260631900.950165</v>
      </c>
      <c r="J2159" s="322">
        <v>61064412675.708282</v>
      </c>
      <c r="K2159" s="364">
        <v>0</v>
      </c>
      <c r="L2159" s="322">
        <v>40671521413.164543</v>
      </c>
      <c r="M2159" s="364">
        <v>0</v>
      </c>
    </row>
    <row r="2160" spans="1:13" x14ac:dyDescent="0.35">
      <c r="A2160" s="301">
        <v>2018</v>
      </c>
      <c r="B2160" s="301" t="s">
        <v>87</v>
      </c>
      <c r="C2160" s="301" t="s">
        <v>59</v>
      </c>
      <c r="D2160" s="302" t="s">
        <v>11</v>
      </c>
      <c r="E2160" s="302" t="s">
        <v>228</v>
      </c>
      <c r="F2160" s="301" t="s">
        <v>76</v>
      </c>
      <c r="G2160" s="301" t="s">
        <v>288</v>
      </c>
      <c r="H2160" s="322">
        <v>8759849259.3227997</v>
      </c>
      <c r="I2160" s="322">
        <v>8759849259.3227997</v>
      </c>
      <c r="J2160" s="322">
        <v>8320141465.6214819</v>
      </c>
      <c r="K2160" s="364">
        <v>0</v>
      </c>
      <c r="L2160" s="322">
        <v>8204520587.5090628</v>
      </c>
      <c r="M2160" s="364">
        <v>0</v>
      </c>
    </row>
    <row r="2161" spans="1:13" x14ac:dyDescent="0.35">
      <c r="A2161" s="301">
        <v>2018</v>
      </c>
      <c r="B2161" s="301" t="s">
        <v>87</v>
      </c>
      <c r="C2161" s="301" t="s">
        <v>59</v>
      </c>
      <c r="D2161" s="302" t="s">
        <v>11</v>
      </c>
      <c r="E2161" s="302" t="s">
        <v>228</v>
      </c>
      <c r="F2161" s="301" t="s">
        <v>78</v>
      </c>
      <c r="G2161" s="301" t="s">
        <v>288</v>
      </c>
      <c r="H2161" s="322">
        <v>7747734415.8275986</v>
      </c>
      <c r="I2161" s="322">
        <v>10337101291.106659</v>
      </c>
      <c r="J2161" s="322">
        <v>10312829666.529877</v>
      </c>
      <c r="K2161" s="364">
        <v>0</v>
      </c>
      <c r="L2161" s="322">
        <v>10276311865.131363</v>
      </c>
      <c r="M2161" s="364">
        <v>0</v>
      </c>
    </row>
    <row r="2162" spans="1:13" x14ac:dyDescent="0.35">
      <c r="A2162" s="301">
        <v>2018</v>
      </c>
      <c r="B2162" s="301" t="s">
        <v>87</v>
      </c>
      <c r="C2162" s="301" t="s">
        <v>60</v>
      </c>
      <c r="D2162" s="302" t="s">
        <v>14</v>
      </c>
      <c r="E2162" s="302" t="s">
        <v>228</v>
      </c>
      <c r="F2162" s="301" t="s">
        <v>76</v>
      </c>
      <c r="G2162" s="301" t="s">
        <v>288</v>
      </c>
      <c r="H2162" s="322">
        <v>22997847693.118317</v>
      </c>
      <c r="I2162" s="322">
        <v>22760047890.958317</v>
      </c>
      <c r="J2162" s="322">
        <v>21834674932.823097</v>
      </c>
      <c r="K2162" s="364">
        <v>0</v>
      </c>
      <c r="L2162" s="322">
        <v>20980336335.112118</v>
      </c>
      <c r="M2162" s="364">
        <v>0</v>
      </c>
    </row>
    <row r="2163" spans="1:13" x14ac:dyDescent="0.35">
      <c r="A2163" s="301">
        <v>2018</v>
      </c>
      <c r="B2163" s="301" t="s">
        <v>87</v>
      </c>
      <c r="C2163" s="301" t="s">
        <v>60</v>
      </c>
      <c r="D2163" s="302" t="s">
        <v>14</v>
      </c>
      <c r="E2163" s="302" t="s">
        <v>228</v>
      </c>
      <c r="F2163" s="301" t="s">
        <v>78</v>
      </c>
      <c r="G2163" s="301" t="s">
        <v>288</v>
      </c>
      <c r="H2163" s="322">
        <v>32243399309.362316</v>
      </c>
      <c r="I2163" s="322">
        <v>32243399309.362316</v>
      </c>
      <c r="J2163" s="322">
        <v>32167532044.849422</v>
      </c>
      <c r="K2163" s="364">
        <v>0</v>
      </c>
      <c r="L2163" s="322">
        <v>28779749706.055569</v>
      </c>
      <c r="M2163" s="364">
        <v>0</v>
      </c>
    </row>
    <row r="2164" spans="1:13" x14ac:dyDescent="0.35">
      <c r="A2164" s="301">
        <v>2018</v>
      </c>
      <c r="B2164" s="301" t="s">
        <v>87</v>
      </c>
      <c r="C2164" s="301" t="s">
        <v>61</v>
      </c>
      <c r="D2164" s="302" t="s">
        <v>10</v>
      </c>
      <c r="E2164" s="302" t="s">
        <v>228</v>
      </c>
      <c r="F2164" s="301" t="s">
        <v>76</v>
      </c>
      <c r="G2164" s="301" t="s">
        <v>288</v>
      </c>
      <c r="H2164" s="322">
        <v>10604071974.059278</v>
      </c>
      <c r="I2164" s="322">
        <v>10604071974.059278</v>
      </c>
      <c r="J2164" s="322">
        <v>10025488226.955107</v>
      </c>
      <c r="K2164" s="364">
        <v>0</v>
      </c>
      <c r="L2164" s="322">
        <v>9826265871.5995731</v>
      </c>
      <c r="M2164" s="364">
        <v>0</v>
      </c>
    </row>
    <row r="2165" spans="1:13" x14ac:dyDescent="0.35">
      <c r="A2165" s="301">
        <v>2018</v>
      </c>
      <c r="B2165" s="301" t="s">
        <v>87</v>
      </c>
      <c r="C2165" s="301" t="s">
        <v>61</v>
      </c>
      <c r="D2165" s="302" t="s">
        <v>10</v>
      </c>
      <c r="E2165" s="302" t="s">
        <v>228</v>
      </c>
      <c r="F2165" s="301" t="s">
        <v>78</v>
      </c>
      <c r="G2165" s="301" t="s">
        <v>288</v>
      </c>
      <c r="H2165" s="322">
        <v>19841227313.011917</v>
      </c>
      <c r="I2165" s="322">
        <v>19714101632.611916</v>
      </c>
      <c r="J2165" s="322">
        <v>19585587762.215893</v>
      </c>
      <c r="K2165" s="364">
        <v>0</v>
      </c>
      <c r="L2165" s="322">
        <v>16541960817.685829</v>
      </c>
      <c r="M2165" s="364">
        <v>0</v>
      </c>
    </row>
    <row r="2166" spans="1:13" x14ac:dyDescent="0.35">
      <c r="A2166" s="301">
        <v>2018</v>
      </c>
      <c r="B2166" s="301" t="s">
        <v>87</v>
      </c>
      <c r="C2166" s="301" t="s">
        <v>61</v>
      </c>
      <c r="D2166" s="302" t="s">
        <v>10</v>
      </c>
      <c r="E2166" s="302" t="s">
        <v>228</v>
      </c>
      <c r="F2166" s="301" t="s">
        <v>80</v>
      </c>
      <c r="G2166" s="301" t="s">
        <v>288</v>
      </c>
      <c r="H2166" s="322">
        <v>0</v>
      </c>
      <c r="I2166" s="322">
        <v>0</v>
      </c>
      <c r="J2166" s="322">
        <v>0</v>
      </c>
      <c r="K2166" s="364">
        <v>0</v>
      </c>
      <c r="L2166" s="322">
        <v>0</v>
      </c>
      <c r="M2166" s="364">
        <v>0</v>
      </c>
    </row>
    <row r="2167" spans="1:13" x14ac:dyDescent="0.35">
      <c r="A2167" s="301">
        <v>2018</v>
      </c>
      <c r="B2167" s="301" t="s">
        <v>87</v>
      </c>
      <c r="C2167" s="301" t="s">
        <v>62</v>
      </c>
      <c r="D2167" s="302" t="s">
        <v>9</v>
      </c>
      <c r="E2167" s="302" t="s">
        <v>228</v>
      </c>
      <c r="F2167" s="301" t="s">
        <v>76</v>
      </c>
      <c r="G2167" s="301" t="s">
        <v>288</v>
      </c>
      <c r="H2167" s="322">
        <v>18085202899.740719</v>
      </c>
      <c r="I2167" s="322">
        <v>17126525709.900717</v>
      </c>
      <c r="J2167" s="322">
        <v>16350473735.43825</v>
      </c>
      <c r="K2167" s="364">
        <v>0</v>
      </c>
      <c r="L2167" s="322">
        <v>15840390905.941517</v>
      </c>
      <c r="M2167" s="364">
        <v>0</v>
      </c>
    </row>
    <row r="2168" spans="1:13" x14ac:dyDescent="0.35">
      <c r="A2168" s="301">
        <v>2018</v>
      </c>
      <c r="B2168" s="301" t="s">
        <v>87</v>
      </c>
      <c r="C2168" s="301" t="s">
        <v>62</v>
      </c>
      <c r="D2168" s="302" t="s">
        <v>9</v>
      </c>
      <c r="E2168" s="302" t="s">
        <v>228</v>
      </c>
      <c r="F2168" s="301" t="s">
        <v>78</v>
      </c>
      <c r="G2168" s="301" t="s">
        <v>288</v>
      </c>
      <c r="H2168" s="322">
        <v>173330578292.69159</v>
      </c>
      <c r="I2168" s="322">
        <v>182887300183.87311</v>
      </c>
      <c r="J2168" s="322">
        <v>177748304597.40536</v>
      </c>
      <c r="K2168" s="364">
        <v>0</v>
      </c>
      <c r="L2168" s="322">
        <v>155465501535.42847</v>
      </c>
      <c r="M2168" s="364">
        <v>0</v>
      </c>
    </row>
    <row r="2169" spans="1:13" x14ac:dyDescent="0.35">
      <c r="A2169" s="301">
        <v>2018</v>
      </c>
      <c r="B2169" s="301" t="s">
        <v>87</v>
      </c>
      <c r="C2169" s="301" t="s">
        <v>63</v>
      </c>
      <c r="D2169" s="302" t="s">
        <v>16</v>
      </c>
      <c r="E2169" s="302" t="s">
        <v>228</v>
      </c>
      <c r="F2169" s="301" t="s">
        <v>76</v>
      </c>
      <c r="G2169" s="301" t="s">
        <v>288</v>
      </c>
      <c r="H2169" s="322">
        <v>71792520034.993912</v>
      </c>
      <c r="I2169" s="322">
        <v>71442139634.16568</v>
      </c>
      <c r="J2169" s="322">
        <v>68528574515.60041</v>
      </c>
      <c r="K2169" s="364">
        <v>0</v>
      </c>
      <c r="L2169" s="322">
        <v>66039991997.340691</v>
      </c>
      <c r="M2169" s="364">
        <v>0</v>
      </c>
    </row>
    <row r="2170" spans="1:13" x14ac:dyDescent="0.35">
      <c r="A2170" s="301">
        <v>2018</v>
      </c>
      <c r="B2170" s="301" t="s">
        <v>87</v>
      </c>
      <c r="C2170" s="301" t="s">
        <v>63</v>
      </c>
      <c r="D2170" s="302" t="s">
        <v>16</v>
      </c>
      <c r="E2170" s="302" t="s">
        <v>228</v>
      </c>
      <c r="F2170" s="301" t="s">
        <v>78</v>
      </c>
      <c r="G2170" s="301" t="s">
        <v>288</v>
      </c>
      <c r="H2170" s="322">
        <v>38555021834.443436</v>
      </c>
      <c r="I2170" s="322">
        <v>38394993036.763435</v>
      </c>
      <c r="J2170" s="322">
        <v>33098661345.024525</v>
      </c>
      <c r="K2170" s="364">
        <v>0</v>
      </c>
      <c r="L2170" s="322">
        <v>20256657507.229473</v>
      </c>
      <c r="M2170" s="364">
        <v>0</v>
      </c>
    </row>
    <row r="2171" spans="1:13" x14ac:dyDescent="0.35">
      <c r="A2171" s="301">
        <v>2018</v>
      </c>
      <c r="B2171" s="301" t="s">
        <v>87</v>
      </c>
      <c r="C2171" s="301" t="s">
        <v>63</v>
      </c>
      <c r="D2171" s="302" t="s">
        <v>16</v>
      </c>
      <c r="E2171" s="302" t="s">
        <v>228</v>
      </c>
      <c r="F2171" s="301" t="s">
        <v>80</v>
      </c>
      <c r="G2171" s="301" t="s">
        <v>288</v>
      </c>
      <c r="H2171" s="322">
        <v>0</v>
      </c>
      <c r="I2171" s="322">
        <v>0</v>
      </c>
      <c r="J2171" s="322">
        <v>0</v>
      </c>
      <c r="K2171" s="364">
        <v>0</v>
      </c>
      <c r="L2171" s="322">
        <v>0</v>
      </c>
      <c r="M2171" s="364">
        <v>0</v>
      </c>
    </row>
    <row r="2172" spans="1:13" x14ac:dyDescent="0.35">
      <c r="A2172" s="301">
        <v>2018</v>
      </c>
      <c r="B2172" s="301" t="s">
        <v>87</v>
      </c>
      <c r="C2172" s="301" t="s">
        <v>64</v>
      </c>
      <c r="D2172" s="302" t="s">
        <v>18</v>
      </c>
      <c r="E2172" s="302" t="s">
        <v>228</v>
      </c>
      <c r="F2172" s="301" t="s">
        <v>76</v>
      </c>
      <c r="G2172" s="301" t="s">
        <v>288</v>
      </c>
      <c r="H2172" s="322">
        <v>40123371353.538231</v>
      </c>
      <c r="I2172" s="322">
        <v>39689648443.938232</v>
      </c>
      <c r="J2172" s="322">
        <v>32673184324.53157</v>
      </c>
      <c r="K2172" s="364">
        <v>0</v>
      </c>
      <c r="L2172" s="322">
        <v>30210064736.068832</v>
      </c>
      <c r="M2172" s="364">
        <v>0</v>
      </c>
    </row>
    <row r="2173" spans="1:13" x14ac:dyDescent="0.35">
      <c r="A2173" s="301">
        <v>2018</v>
      </c>
      <c r="B2173" s="301" t="s">
        <v>87</v>
      </c>
      <c r="C2173" s="301" t="s">
        <v>64</v>
      </c>
      <c r="D2173" s="302" t="s">
        <v>18</v>
      </c>
      <c r="E2173" s="302" t="s">
        <v>228</v>
      </c>
      <c r="F2173" s="301" t="s">
        <v>78</v>
      </c>
      <c r="G2173" s="301" t="s">
        <v>288</v>
      </c>
      <c r="H2173" s="322">
        <v>208097636228.25623</v>
      </c>
      <c r="I2173" s="322">
        <v>208040803571.1362</v>
      </c>
      <c r="J2173" s="322">
        <v>185674931346.02554</v>
      </c>
      <c r="K2173" s="364">
        <v>0</v>
      </c>
      <c r="L2173" s="322">
        <v>95192612506.58255</v>
      </c>
      <c r="M2173" s="364">
        <v>0</v>
      </c>
    </row>
    <row r="2174" spans="1:13" x14ac:dyDescent="0.35">
      <c r="A2174" s="301">
        <v>2018</v>
      </c>
      <c r="B2174" s="301" t="s">
        <v>87</v>
      </c>
      <c r="C2174" s="301" t="s">
        <v>65</v>
      </c>
      <c r="D2174" s="302" t="s">
        <v>15</v>
      </c>
      <c r="E2174" s="302" t="s">
        <v>228</v>
      </c>
      <c r="F2174" s="301" t="s">
        <v>76</v>
      </c>
      <c r="G2174" s="301" t="s">
        <v>288</v>
      </c>
      <c r="H2174" s="322">
        <v>363930392088.5047</v>
      </c>
      <c r="I2174" s="322">
        <v>363930392088.5047</v>
      </c>
      <c r="J2174" s="322">
        <v>355681538525.75562</v>
      </c>
      <c r="K2174" s="364">
        <v>0</v>
      </c>
      <c r="L2174" s="322">
        <v>326860657362.63928</v>
      </c>
      <c r="M2174" s="364">
        <v>0</v>
      </c>
    </row>
    <row r="2175" spans="1:13" x14ac:dyDescent="0.35">
      <c r="A2175" s="301">
        <v>2018</v>
      </c>
      <c r="B2175" s="301" t="s">
        <v>87</v>
      </c>
      <c r="C2175" s="301" t="s">
        <v>65</v>
      </c>
      <c r="D2175" s="302" t="s">
        <v>15</v>
      </c>
      <c r="E2175" s="302" t="s">
        <v>228</v>
      </c>
      <c r="F2175" s="301" t="s">
        <v>78</v>
      </c>
      <c r="G2175" s="301" t="s">
        <v>288</v>
      </c>
      <c r="H2175" s="322">
        <v>195200454779.5831</v>
      </c>
      <c r="I2175" s="322">
        <v>268483174943.34308</v>
      </c>
      <c r="J2175" s="322">
        <v>213524671576.59952</v>
      </c>
      <c r="K2175" s="364">
        <v>0</v>
      </c>
      <c r="L2175" s="322">
        <v>101678927689.83322</v>
      </c>
      <c r="M2175" s="364">
        <v>0</v>
      </c>
    </row>
    <row r="2176" spans="1:13" x14ac:dyDescent="0.35">
      <c r="A2176" s="301">
        <v>2018</v>
      </c>
      <c r="B2176" s="301" t="s">
        <v>87</v>
      </c>
      <c r="C2176" s="301" t="s">
        <v>66</v>
      </c>
      <c r="D2176" s="302" t="s">
        <v>8</v>
      </c>
      <c r="E2176" s="302" t="s">
        <v>228</v>
      </c>
      <c r="F2176" s="301" t="s">
        <v>76</v>
      </c>
      <c r="G2176" s="301" t="s">
        <v>288</v>
      </c>
      <c r="H2176" s="322">
        <v>8573453099.9315987</v>
      </c>
      <c r="I2176" s="322">
        <v>7807707825.0515985</v>
      </c>
      <c r="J2176" s="322">
        <v>6840295457.3078518</v>
      </c>
      <c r="K2176" s="364">
        <v>0</v>
      </c>
      <c r="L2176" s="322">
        <v>6295915362.0796728</v>
      </c>
      <c r="M2176" s="364">
        <v>0</v>
      </c>
    </row>
    <row r="2177" spans="1:13" x14ac:dyDescent="0.35">
      <c r="A2177" s="301">
        <v>2018</v>
      </c>
      <c r="B2177" s="301" t="s">
        <v>87</v>
      </c>
      <c r="C2177" s="301" t="s">
        <v>66</v>
      </c>
      <c r="D2177" s="302" t="s">
        <v>8</v>
      </c>
      <c r="E2177" s="302" t="s">
        <v>228</v>
      </c>
      <c r="F2177" s="301" t="s">
        <v>78</v>
      </c>
      <c r="G2177" s="301" t="s">
        <v>288</v>
      </c>
      <c r="H2177" s="322">
        <v>34975608362.058952</v>
      </c>
      <c r="I2177" s="322">
        <v>34039365115.818954</v>
      </c>
      <c r="J2177" s="322">
        <v>32102925392.139217</v>
      </c>
      <c r="K2177" s="364">
        <v>0</v>
      </c>
      <c r="L2177" s="322">
        <v>23411928856.536201</v>
      </c>
      <c r="M2177" s="364">
        <v>0</v>
      </c>
    </row>
    <row r="2178" spans="1:13" x14ac:dyDescent="0.35">
      <c r="A2178" s="301">
        <v>2018</v>
      </c>
      <c r="B2178" s="301" t="s">
        <v>87</v>
      </c>
      <c r="C2178" s="301" t="s">
        <v>67</v>
      </c>
      <c r="D2178" s="302" t="s">
        <v>11</v>
      </c>
      <c r="E2178" s="302" t="s">
        <v>229</v>
      </c>
      <c r="F2178" s="301" t="s">
        <v>76</v>
      </c>
      <c r="G2178" s="301" t="s">
        <v>288</v>
      </c>
      <c r="H2178" s="322">
        <v>406280870758.98932</v>
      </c>
      <c r="I2178" s="322">
        <v>438061049439.33026</v>
      </c>
      <c r="J2178" s="322">
        <v>419837869999.76239</v>
      </c>
      <c r="K2178" s="364">
        <v>0</v>
      </c>
      <c r="L2178" s="322">
        <v>399489986774.36426</v>
      </c>
      <c r="M2178" s="364">
        <v>0</v>
      </c>
    </row>
    <row r="2179" spans="1:13" x14ac:dyDescent="0.35">
      <c r="A2179" s="301">
        <v>2018</v>
      </c>
      <c r="B2179" s="301" t="s">
        <v>87</v>
      </c>
      <c r="C2179" s="301" t="s">
        <v>67</v>
      </c>
      <c r="D2179" s="302" t="s">
        <v>11</v>
      </c>
      <c r="E2179" s="302" t="s">
        <v>229</v>
      </c>
      <c r="F2179" s="301" t="s">
        <v>79</v>
      </c>
      <c r="G2179" s="301" t="s">
        <v>288</v>
      </c>
      <c r="H2179" s="322">
        <v>0</v>
      </c>
      <c r="I2179" s="322">
        <v>0</v>
      </c>
      <c r="J2179" s="322">
        <v>0</v>
      </c>
      <c r="K2179" s="364">
        <v>0</v>
      </c>
      <c r="L2179" s="322">
        <v>0</v>
      </c>
      <c r="M2179" s="364">
        <v>0</v>
      </c>
    </row>
    <row r="2180" spans="1:13" x14ac:dyDescent="0.35">
      <c r="A2180" s="301">
        <v>2018</v>
      </c>
      <c r="B2180" s="301" t="s">
        <v>87</v>
      </c>
      <c r="C2180" s="301" t="s">
        <v>67</v>
      </c>
      <c r="D2180" s="302" t="s">
        <v>11</v>
      </c>
      <c r="E2180" s="302" t="s">
        <v>229</v>
      </c>
      <c r="F2180" s="301" t="s">
        <v>78</v>
      </c>
      <c r="G2180" s="301" t="s">
        <v>288</v>
      </c>
      <c r="H2180" s="322">
        <v>61816306840.467834</v>
      </c>
      <c r="I2180" s="322">
        <v>46022042174.525955</v>
      </c>
      <c r="J2180" s="322">
        <v>26507633847.065182</v>
      </c>
      <c r="K2180" s="364">
        <v>0</v>
      </c>
      <c r="L2180" s="322">
        <v>11116548619.003447</v>
      </c>
      <c r="M2180" s="364">
        <v>0</v>
      </c>
    </row>
    <row r="2181" spans="1:13" x14ac:dyDescent="0.35">
      <c r="A2181" s="301">
        <v>2018</v>
      </c>
      <c r="B2181" s="301" t="s">
        <v>87</v>
      </c>
      <c r="C2181" s="301" t="s">
        <v>67</v>
      </c>
      <c r="D2181" s="302" t="s">
        <v>11</v>
      </c>
      <c r="E2181" s="302" t="s">
        <v>229</v>
      </c>
      <c r="F2181" s="301" t="s">
        <v>80</v>
      </c>
      <c r="G2181" s="301" t="s">
        <v>288</v>
      </c>
      <c r="H2181" s="322">
        <v>281674613.45663995</v>
      </c>
      <c r="I2181" s="322">
        <v>281674613.45663995</v>
      </c>
      <c r="J2181" s="322">
        <v>180518466.16799998</v>
      </c>
      <c r="K2181" s="364">
        <v>0</v>
      </c>
      <c r="L2181" s="322">
        <v>180518466.16799998</v>
      </c>
      <c r="M2181" s="364">
        <v>0</v>
      </c>
    </row>
    <row r="2182" spans="1:13" x14ac:dyDescent="0.35">
      <c r="A2182" s="301">
        <v>2018</v>
      </c>
      <c r="B2182" s="301" t="s">
        <v>87</v>
      </c>
      <c r="C2182" s="301" t="s">
        <v>68</v>
      </c>
      <c r="D2182" s="302" t="s">
        <v>19</v>
      </c>
      <c r="E2182" s="302" t="s">
        <v>227</v>
      </c>
      <c r="F2182" s="301" t="s">
        <v>76</v>
      </c>
      <c r="G2182" s="301" t="s">
        <v>288</v>
      </c>
      <c r="H2182" s="322">
        <v>199144892443.87943</v>
      </c>
      <c r="I2182" s="322">
        <v>198307358549.4794</v>
      </c>
      <c r="J2182" s="322">
        <v>197248974911.73337</v>
      </c>
      <c r="K2182" s="364">
        <v>0</v>
      </c>
      <c r="L2182" s="322">
        <v>195811811304.25055</v>
      </c>
      <c r="M2182" s="364">
        <v>0</v>
      </c>
    </row>
    <row r="2183" spans="1:13" x14ac:dyDescent="0.35">
      <c r="A2183" s="301">
        <v>2018</v>
      </c>
      <c r="B2183" s="301" t="s">
        <v>87</v>
      </c>
      <c r="C2183" s="301" t="s">
        <v>68</v>
      </c>
      <c r="D2183" s="302" t="s">
        <v>19</v>
      </c>
      <c r="E2183" s="302" t="s">
        <v>227</v>
      </c>
      <c r="F2183" s="301" t="s">
        <v>78</v>
      </c>
      <c r="G2183" s="301" t="s">
        <v>288</v>
      </c>
      <c r="H2183" s="322">
        <v>25137814095.141117</v>
      </c>
      <c r="I2183" s="322">
        <v>23717740978.472397</v>
      </c>
      <c r="J2183" s="322">
        <v>23534238920.444489</v>
      </c>
      <c r="K2183" s="364">
        <v>0</v>
      </c>
      <c r="L2183" s="322">
        <v>19617124317.317097</v>
      </c>
      <c r="M2183" s="364">
        <v>0</v>
      </c>
    </row>
    <row r="2184" spans="1:13" x14ac:dyDescent="0.35">
      <c r="A2184" s="301">
        <v>2018</v>
      </c>
      <c r="B2184" s="301" t="s">
        <v>87</v>
      </c>
      <c r="C2184" s="301" t="s">
        <v>69</v>
      </c>
      <c r="D2184" s="302" t="s">
        <v>11</v>
      </c>
      <c r="E2184" s="302" t="s">
        <v>228</v>
      </c>
      <c r="F2184" s="301" t="s">
        <v>76</v>
      </c>
      <c r="G2184" s="301" t="s">
        <v>288</v>
      </c>
      <c r="H2184" s="322">
        <v>0</v>
      </c>
      <c r="I2184" s="322">
        <v>0</v>
      </c>
      <c r="J2184" s="322">
        <v>0</v>
      </c>
      <c r="K2184" s="364">
        <v>0</v>
      </c>
      <c r="L2184" s="322">
        <v>0</v>
      </c>
      <c r="M2184" s="364">
        <v>0</v>
      </c>
    </row>
    <row r="2185" spans="1:13" x14ac:dyDescent="0.35">
      <c r="A2185" s="301">
        <v>2018</v>
      </c>
      <c r="B2185" s="301" t="s">
        <v>87</v>
      </c>
      <c r="C2185" s="301" t="s">
        <v>69</v>
      </c>
      <c r="D2185" s="302" t="s">
        <v>11</v>
      </c>
      <c r="E2185" s="302" t="s">
        <v>228</v>
      </c>
      <c r="F2185" s="301" t="s">
        <v>78</v>
      </c>
      <c r="G2185" s="301" t="s">
        <v>288</v>
      </c>
      <c r="H2185" s="322">
        <v>0</v>
      </c>
      <c r="I2185" s="322">
        <v>0</v>
      </c>
      <c r="J2185" s="322">
        <v>0</v>
      </c>
      <c r="K2185" s="364">
        <v>0</v>
      </c>
      <c r="L2185" s="322">
        <v>0</v>
      </c>
      <c r="M2185" s="364">
        <v>0</v>
      </c>
    </row>
    <row r="2186" spans="1:13" x14ac:dyDescent="0.35">
      <c r="A2186" s="301">
        <v>2019</v>
      </c>
      <c r="B2186" s="301" t="s">
        <v>87</v>
      </c>
      <c r="C2186" s="301" t="s">
        <v>25</v>
      </c>
      <c r="D2186" s="302" t="s">
        <v>265</v>
      </c>
      <c r="E2186" s="302" t="s">
        <v>226</v>
      </c>
      <c r="F2186" s="301" t="s">
        <v>76</v>
      </c>
      <c r="G2186" s="301" t="s">
        <v>288</v>
      </c>
      <c r="H2186" s="322">
        <v>103112992325.10797</v>
      </c>
      <c r="I2186" s="322">
        <v>103112992325.10797</v>
      </c>
      <c r="J2186" s="322">
        <v>96844471962.964233</v>
      </c>
      <c r="K2186" s="364">
        <v>0</v>
      </c>
      <c r="L2186" s="322">
        <v>96844471962.964233</v>
      </c>
      <c r="M2186" s="364">
        <v>0</v>
      </c>
    </row>
    <row r="2187" spans="1:13" x14ac:dyDescent="0.35">
      <c r="A2187" s="301">
        <v>2019</v>
      </c>
      <c r="B2187" s="301" t="s">
        <v>87</v>
      </c>
      <c r="C2187" s="301" t="s">
        <v>26</v>
      </c>
      <c r="D2187" s="302" t="s">
        <v>265</v>
      </c>
      <c r="E2187" s="302" t="s">
        <v>226</v>
      </c>
      <c r="F2187" s="301" t="s">
        <v>76</v>
      </c>
      <c r="G2187" s="301" t="s">
        <v>288</v>
      </c>
      <c r="H2187" s="322">
        <v>199015576856.13641</v>
      </c>
      <c r="I2187" s="322">
        <v>199015576856.13641</v>
      </c>
      <c r="J2187" s="322">
        <v>198247193901.33237</v>
      </c>
      <c r="K2187" s="364">
        <v>0</v>
      </c>
      <c r="L2187" s="322">
        <v>193133545161.83273</v>
      </c>
      <c r="M2187" s="364">
        <v>0</v>
      </c>
    </row>
    <row r="2188" spans="1:13" x14ac:dyDescent="0.35">
      <c r="A2188" s="301">
        <v>2019</v>
      </c>
      <c r="B2188" s="301" t="s">
        <v>87</v>
      </c>
      <c r="C2188" s="301" t="s">
        <v>26</v>
      </c>
      <c r="D2188" s="302" t="s">
        <v>265</v>
      </c>
      <c r="E2188" s="302" t="s">
        <v>226</v>
      </c>
      <c r="F2188" s="301" t="s">
        <v>78</v>
      </c>
      <c r="G2188" s="301" t="s">
        <v>288</v>
      </c>
      <c r="H2188" s="322">
        <v>30554541296.184971</v>
      </c>
      <c r="I2188" s="322">
        <v>30554541296.184971</v>
      </c>
      <c r="J2188" s="322">
        <v>30142896487.784008</v>
      </c>
      <c r="K2188" s="364">
        <v>0</v>
      </c>
      <c r="L2188" s="322">
        <v>25558789404.016171</v>
      </c>
      <c r="M2188" s="364">
        <v>0</v>
      </c>
    </row>
    <row r="2189" spans="1:13" x14ac:dyDescent="0.35">
      <c r="A2189" s="301">
        <v>2019</v>
      </c>
      <c r="B2189" s="301" t="s">
        <v>87</v>
      </c>
      <c r="C2189" s="301" t="s">
        <v>27</v>
      </c>
      <c r="D2189" s="302" t="s">
        <v>13</v>
      </c>
      <c r="E2189" s="302" t="s">
        <v>226</v>
      </c>
      <c r="F2189" s="301" t="s">
        <v>76</v>
      </c>
      <c r="G2189" s="301" t="s">
        <v>288</v>
      </c>
      <c r="H2189" s="322">
        <v>126490583669.49573</v>
      </c>
      <c r="I2189" s="322">
        <v>126471852695.39168</v>
      </c>
      <c r="J2189" s="322">
        <v>123898187349.32982</v>
      </c>
      <c r="K2189" s="364">
        <v>0</v>
      </c>
      <c r="L2189" s="322">
        <v>118709909149.91849</v>
      </c>
      <c r="M2189" s="364">
        <v>0</v>
      </c>
    </row>
    <row r="2190" spans="1:13" x14ac:dyDescent="0.35">
      <c r="A2190" s="301">
        <v>2019</v>
      </c>
      <c r="B2190" s="301" t="s">
        <v>87</v>
      </c>
      <c r="C2190" s="301" t="s">
        <v>27</v>
      </c>
      <c r="D2190" s="302" t="s">
        <v>13</v>
      </c>
      <c r="E2190" s="302" t="s">
        <v>226</v>
      </c>
      <c r="F2190" s="301" t="s">
        <v>78</v>
      </c>
      <c r="G2190" s="301" t="s">
        <v>288</v>
      </c>
      <c r="H2190" s="322">
        <v>193752154401.92532</v>
      </c>
      <c r="I2190" s="322">
        <v>193752154401.92532</v>
      </c>
      <c r="J2190" s="322">
        <v>192790338786.94464</v>
      </c>
      <c r="K2190" s="364">
        <v>0</v>
      </c>
      <c r="L2190" s="322">
        <v>163348012783.67117</v>
      </c>
      <c r="M2190" s="364">
        <v>0</v>
      </c>
    </row>
    <row r="2191" spans="1:13" x14ac:dyDescent="0.35">
      <c r="A2191" s="301">
        <v>2019</v>
      </c>
      <c r="B2191" s="301" t="s">
        <v>87</v>
      </c>
      <c r="C2191" s="301" t="s">
        <v>28</v>
      </c>
      <c r="D2191" s="302" t="s">
        <v>265</v>
      </c>
      <c r="E2191" s="302" t="s">
        <v>226</v>
      </c>
      <c r="F2191" s="301" t="s">
        <v>76</v>
      </c>
      <c r="G2191" s="301" t="s">
        <v>288</v>
      </c>
      <c r="H2191" s="322">
        <v>29236014717.767166</v>
      </c>
      <c r="I2191" s="322">
        <v>29236014717.767166</v>
      </c>
      <c r="J2191" s="322">
        <v>28500513006.787899</v>
      </c>
      <c r="K2191" s="364">
        <v>0</v>
      </c>
      <c r="L2191" s="322">
        <v>27496741643.731438</v>
      </c>
      <c r="M2191" s="364">
        <v>0</v>
      </c>
    </row>
    <row r="2192" spans="1:13" x14ac:dyDescent="0.35">
      <c r="A2192" s="301">
        <v>2019</v>
      </c>
      <c r="B2192" s="301" t="s">
        <v>87</v>
      </c>
      <c r="C2192" s="301" t="s">
        <v>28</v>
      </c>
      <c r="D2192" s="302" t="s">
        <v>265</v>
      </c>
      <c r="E2192" s="302" t="s">
        <v>226</v>
      </c>
      <c r="F2192" s="301" t="s">
        <v>78</v>
      </c>
      <c r="G2192" s="301" t="s">
        <v>288</v>
      </c>
      <c r="H2192" s="322">
        <v>2504691448.7514453</v>
      </c>
      <c r="I2192" s="322">
        <v>2504691448.7514453</v>
      </c>
      <c r="J2192" s="322">
        <v>2501126783.004899</v>
      </c>
      <c r="K2192" s="364">
        <v>0</v>
      </c>
      <c r="L2192" s="322">
        <v>2389504451.7878947</v>
      </c>
      <c r="M2192" s="364">
        <v>0</v>
      </c>
    </row>
    <row r="2193" spans="1:13" x14ac:dyDescent="0.35">
      <c r="A2193" s="301">
        <v>2019</v>
      </c>
      <c r="B2193" s="301" t="s">
        <v>87</v>
      </c>
      <c r="C2193" s="301" t="s">
        <v>29</v>
      </c>
      <c r="D2193" s="302" t="s">
        <v>14</v>
      </c>
      <c r="E2193" s="302" t="s">
        <v>226</v>
      </c>
      <c r="F2193" s="301" t="s">
        <v>76</v>
      </c>
      <c r="G2193" s="301" t="s">
        <v>288</v>
      </c>
      <c r="H2193" s="322">
        <v>144853468197.20255</v>
      </c>
      <c r="I2193" s="322">
        <v>144853468197.20255</v>
      </c>
      <c r="J2193" s="322">
        <v>137517897325.37274</v>
      </c>
      <c r="K2193" s="364">
        <v>0</v>
      </c>
      <c r="L2193" s="322">
        <v>133671642470.82591</v>
      </c>
      <c r="M2193" s="364">
        <v>0</v>
      </c>
    </row>
    <row r="2194" spans="1:13" x14ac:dyDescent="0.35">
      <c r="A2194" s="301">
        <v>2019</v>
      </c>
      <c r="B2194" s="301" t="s">
        <v>87</v>
      </c>
      <c r="C2194" s="301" t="s">
        <v>29</v>
      </c>
      <c r="D2194" s="302" t="s">
        <v>14</v>
      </c>
      <c r="E2194" s="302" t="s">
        <v>226</v>
      </c>
      <c r="F2194" s="301" t="s">
        <v>78</v>
      </c>
      <c r="G2194" s="301" t="s">
        <v>288</v>
      </c>
      <c r="H2194" s="322">
        <v>70310313409.9422</v>
      </c>
      <c r="I2194" s="322">
        <v>70310313409.9422</v>
      </c>
      <c r="J2194" s="322">
        <v>70279208881.139297</v>
      </c>
      <c r="K2194" s="364">
        <v>0</v>
      </c>
      <c r="L2194" s="322">
        <v>62174152586.831642</v>
      </c>
      <c r="M2194" s="364">
        <v>0</v>
      </c>
    </row>
    <row r="2195" spans="1:13" x14ac:dyDescent="0.35">
      <c r="A2195" s="301">
        <v>2019</v>
      </c>
      <c r="B2195" s="301" t="s">
        <v>87</v>
      </c>
      <c r="C2195" s="301" t="s">
        <v>30</v>
      </c>
      <c r="D2195" s="302" t="s">
        <v>16</v>
      </c>
      <c r="E2195" s="302" t="s">
        <v>226</v>
      </c>
      <c r="F2195" s="301" t="s">
        <v>76</v>
      </c>
      <c r="G2195" s="301" t="s">
        <v>288</v>
      </c>
      <c r="H2195" s="322">
        <v>988839998747.99377</v>
      </c>
      <c r="I2195" s="322">
        <v>983332588650.9303</v>
      </c>
      <c r="J2195" s="322">
        <v>823728560081.55811</v>
      </c>
      <c r="K2195" s="364">
        <v>0</v>
      </c>
      <c r="L2195" s="322">
        <v>797982485597.99011</v>
      </c>
      <c r="M2195" s="364">
        <v>0</v>
      </c>
    </row>
    <row r="2196" spans="1:13" x14ac:dyDescent="0.35">
      <c r="A2196" s="301">
        <v>2019</v>
      </c>
      <c r="B2196" s="301" t="s">
        <v>87</v>
      </c>
      <c r="C2196" s="301" t="s">
        <v>30</v>
      </c>
      <c r="D2196" s="302" t="s">
        <v>16</v>
      </c>
      <c r="E2196" s="302" t="s">
        <v>226</v>
      </c>
      <c r="F2196" s="301" t="s">
        <v>79</v>
      </c>
      <c r="G2196" s="301" t="s">
        <v>288</v>
      </c>
      <c r="H2196" s="322">
        <v>386302391184.29547</v>
      </c>
      <c r="I2196" s="322">
        <v>386302391184.29547</v>
      </c>
      <c r="J2196" s="322">
        <v>276158136019.20264</v>
      </c>
      <c r="K2196" s="364">
        <v>0</v>
      </c>
      <c r="L2196" s="322">
        <v>274903013818.38477</v>
      </c>
      <c r="M2196" s="364">
        <v>0</v>
      </c>
    </row>
    <row r="2197" spans="1:13" x14ac:dyDescent="0.35">
      <c r="A2197" s="301">
        <v>2019</v>
      </c>
      <c r="B2197" s="301" t="s">
        <v>87</v>
      </c>
      <c r="C2197" s="301" t="s">
        <v>30</v>
      </c>
      <c r="D2197" s="302" t="s">
        <v>16</v>
      </c>
      <c r="E2197" s="302" t="s">
        <v>226</v>
      </c>
      <c r="F2197" s="301" t="s">
        <v>78</v>
      </c>
      <c r="G2197" s="301" t="s">
        <v>288</v>
      </c>
      <c r="H2197" s="322">
        <v>115304045379.88231</v>
      </c>
      <c r="I2197" s="322">
        <v>114980372679.1442</v>
      </c>
      <c r="J2197" s="322">
        <v>106625589176.72734</v>
      </c>
      <c r="K2197" s="364">
        <v>0</v>
      </c>
      <c r="L2197" s="322">
        <v>61795426087.971519</v>
      </c>
      <c r="M2197" s="364">
        <v>0</v>
      </c>
    </row>
    <row r="2198" spans="1:13" x14ac:dyDescent="0.35">
      <c r="A2198" s="301">
        <v>2019</v>
      </c>
      <c r="B2198" s="301" t="s">
        <v>87</v>
      </c>
      <c r="C2198" s="301" t="s">
        <v>30</v>
      </c>
      <c r="D2198" s="302" t="s">
        <v>16</v>
      </c>
      <c r="E2198" s="302" t="s">
        <v>226</v>
      </c>
      <c r="F2198" s="301" t="s">
        <v>80</v>
      </c>
      <c r="G2198" s="301" t="s">
        <v>288</v>
      </c>
      <c r="H2198" s="322">
        <v>8628597839814.5645</v>
      </c>
      <c r="I2198" s="322">
        <v>5926418690296.8633</v>
      </c>
      <c r="J2198" s="322">
        <v>4904575361301.0508</v>
      </c>
      <c r="K2198" s="364">
        <v>0</v>
      </c>
      <c r="L2198" s="322">
        <v>4904575361301.0508</v>
      </c>
      <c r="M2198" s="364">
        <v>0</v>
      </c>
    </row>
    <row r="2199" spans="1:13" x14ac:dyDescent="0.35">
      <c r="A2199" s="301">
        <v>2019</v>
      </c>
      <c r="B2199" s="301" t="s">
        <v>87</v>
      </c>
      <c r="C2199" s="301" t="s">
        <v>31</v>
      </c>
      <c r="D2199" s="302" t="s">
        <v>11</v>
      </c>
      <c r="E2199" s="302" t="s">
        <v>226</v>
      </c>
      <c r="F2199" s="301" t="s">
        <v>76</v>
      </c>
      <c r="G2199" s="301" t="s">
        <v>288</v>
      </c>
      <c r="H2199" s="322">
        <v>161326584747.55212</v>
      </c>
      <c r="I2199" s="322">
        <v>161326584747.55212</v>
      </c>
      <c r="J2199" s="322">
        <v>150803460120.3685</v>
      </c>
      <c r="K2199" s="364">
        <v>0</v>
      </c>
      <c r="L2199" s="322">
        <v>143124399144.05908</v>
      </c>
      <c r="M2199" s="364">
        <v>0</v>
      </c>
    </row>
    <row r="2200" spans="1:13" x14ac:dyDescent="0.35">
      <c r="A2200" s="301">
        <v>2019</v>
      </c>
      <c r="B2200" s="301" t="s">
        <v>87</v>
      </c>
      <c r="C2200" s="301" t="s">
        <v>31</v>
      </c>
      <c r="D2200" s="302" t="s">
        <v>11</v>
      </c>
      <c r="E2200" s="302" t="s">
        <v>226</v>
      </c>
      <c r="F2200" s="301" t="s">
        <v>78</v>
      </c>
      <c r="G2200" s="301" t="s">
        <v>288</v>
      </c>
      <c r="H2200" s="322">
        <v>5840119347335.7266</v>
      </c>
      <c r="I2200" s="322">
        <v>5822524379802.4668</v>
      </c>
      <c r="J2200" s="322">
        <v>5807290107292.6855</v>
      </c>
      <c r="K2200" s="364">
        <v>0</v>
      </c>
      <c r="L2200" s="322">
        <v>5249333404520.8398</v>
      </c>
      <c r="M2200" s="364">
        <v>0</v>
      </c>
    </row>
    <row r="2201" spans="1:13" x14ac:dyDescent="0.35">
      <c r="A2201" s="301">
        <v>2019</v>
      </c>
      <c r="B2201" s="301" t="s">
        <v>87</v>
      </c>
      <c r="C2201" s="301" t="s">
        <v>32</v>
      </c>
      <c r="D2201" s="302" t="s">
        <v>18</v>
      </c>
      <c r="E2201" s="302" t="s">
        <v>226</v>
      </c>
      <c r="F2201" s="301" t="s">
        <v>76</v>
      </c>
      <c r="G2201" s="301" t="s">
        <v>288</v>
      </c>
      <c r="H2201" s="322">
        <v>92702386078.598846</v>
      </c>
      <c r="I2201" s="322">
        <v>92389722895.477463</v>
      </c>
      <c r="J2201" s="322">
        <v>76880072764.08165</v>
      </c>
      <c r="K2201" s="364">
        <v>0</v>
      </c>
      <c r="L2201" s="322">
        <v>70503296526.740326</v>
      </c>
      <c r="M2201" s="364">
        <v>0</v>
      </c>
    </row>
    <row r="2202" spans="1:13" x14ac:dyDescent="0.35">
      <c r="A2202" s="301">
        <v>2019</v>
      </c>
      <c r="B2202" s="301" t="s">
        <v>87</v>
      </c>
      <c r="C2202" s="301" t="s">
        <v>32</v>
      </c>
      <c r="D2202" s="302" t="s">
        <v>18</v>
      </c>
      <c r="E2202" s="302" t="s">
        <v>226</v>
      </c>
      <c r="F2202" s="301" t="s">
        <v>78</v>
      </c>
      <c r="G2202" s="301" t="s">
        <v>288</v>
      </c>
      <c r="H2202" s="322">
        <v>624464571414.37732</v>
      </c>
      <c r="I2202" s="322">
        <v>618736393375.22083</v>
      </c>
      <c r="J2202" s="322">
        <v>587971708110.59717</v>
      </c>
      <c r="K2202" s="364">
        <v>0</v>
      </c>
      <c r="L2202" s="322">
        <v>307557873215.604</v>
      </c>
      <c r="M2202" s="364">
        <v>0</v>
      </c>
    </row>
    <row r="2203" spans="1:13" x14ac:dyDescent="0.35">
      <c r="A2203" s="301">
        <v>2019</v>
      </c>
      <c r="B2203" s="301" t="s">
        <v>87</v>
      </c>
      <c r="C2203" s="301" t="s">
        <v>32</v>
      </c>
      <c r="D2203" s="302" t="s">
        <v>18</v>
      </c>
      <c r="E2203" s="302" t="s">
        <v>226</v>
      </c>
      <c r="F2203" s="301" t="s">
        <v>80</v>
      </c>
      <c r="G2203" s="301" t="s">
        <v>288</v>
      </c>
      <c r="H2203" s="322">
        <v>0</v>
      </c>
      <c r="I2203" s="322">
        <v>0</v>
      </c>
      <c r="J2203" s="322">
        <v>0</v>
      </c>
      <c r="K2203" s="364">
        <v>0</v>
      </c>
      <c r="L2203" s="322">
        <v>0</v>
      </c>
      <c r="M2203" s="364">
        <v>0</v>
      </c>
    </row>
    <row r="2204" spans="1:13" x14ac:dyDescent="0.35">
      <c r="A2204" s="301">
        <v>2019</v>
      </c>
      <c r="B2204" s="301" t="s">
        <v>87</v>
      </c>
      <c r="C2204" s="301" t="s">
        <v>33</v>
      </c>
      <c r="D2204" s="302" t="s">
        <v>21</v>
      </c>
      <c r="E2204" s="302" t="s">
        <v>226</v>
      </c>
      <c r="F2204" s="301" t="s">
        <v>76</v>
      </c>
      <c r="G2204" s="301" t="s">
        <v>288</v>
      </c>
      <c r="H2204" s="322">
        <v>98539787535.656876</v>
      </c>
      <c r="I2204" s="322">
        <v>98539787535.656876</v>
      </c>
      <c r="J2204" s="322">
        <v>86830338614.49646</v>
      </c>
      <c r="K2204" s="364">
        <v>0</v>
      </c>
      <c r="L2204" s="322">
        <v>86420204704.100494</v>
      </c>
      <c r="M2204" s="364">
        <v>0</v>
      </c>
    </row>
    <row r="2205" spans="1:13" x14ac:dyDescent="0.35">
      <c r="A2205" s="301">
        <v>2019</v>
      </c>
      <c r="B2205" s="301" t="s">
        <v>87</v>
      </c>
      <c r="C2205" s="301" t="s">
        <v>34</v>
      </c>
      <c r="D2205" s="302" t="s">
        <v>10</v>
      </c>
      <c r="E2205" s="302" t="s">
        <v>226</v>
      </c>
      <c r="F2205" s="301" t="s">
        <v>76</v>
      </c>
      <c r="G2205" s="301" t="s">
        <v>288</v>
      </c>
      <c r="H2205" s="322">
        <v>35878603117.791679</v>
      </c>
      <c r="I2205" s="322">
        <v>35878603117.791679</v>
      </c>
      <c r="J2205" s="322">
        <v>34885210073.104897</v>
      </c>
      <c r="K2205" s="364">
        <v>0</v>
      </c>
      <c r="L2205" s="322">
        <v>34060136773.358719</v>
      </c>
      <c r="M2205" s="364">
        <v>0</v>
      </c>
    </row>
    <row r="2206" spans="1:13" x14ac:dyDescent="0.35">
      <c r="A2206" s="301">
        <v>2019</v>
      </c>
      <c r="B2206" s="301" t="s">
        <v>87</v>
      </c>
      <c r="C2206" s="301" t="s">
        <v>34</v>
      </c>
      <c r="D2206" s="302" t="s">
        <v>10</v>
      </c>
      <c r="E2206" s="302" t="s">
        <v>226</v>
      </c>
      <c r="F2206" s="301" t="s">
        <v>78</v>
      </c>
      <c r="G2206" s="301" t="s">
        <v>288</v>
      </c>
      <c r="H2206" s="322">
        <v>169069083323.00531</v>
      </c>
      <c r="I2206" s="322">
        <v>169069083323.00531</v>
      </c>
      <c r="J2206" s="322">
        <v>163346979753.15921</v>
      </c>
      <c r="K2206" s="364">
        <v>0</v>
      </c>
      <c r="L2206" s="322">
        <v>99124639807.014908</v>
      </c>
      <c r="M2206" s="364">
        <v>0</v>
      </c>
    </row>
    <row r="2207" spans="1:13" x14ac:dyDescent="0.35">
      <c r="A2207" s="301">
        <v>2019</v>
      </c>
      <c r="B2207" s="301" t="s">
        <v>87</v>
      </c>
      <c r="C2207" s="301" t="s">
        <v>34</v>
      </c>
      <c r="D2207" s="302" t="s">
        <v>10</v>
      </c>
      <c r="E2207" s="302" t="s">
        <v>226</v>
      </c>
      <c r="F2207" s="301" t="s">
        <v>80</v>
      </c>
      <c r="G2207" s="301" t="s">
        <v>288</v>
      </c>
      <c r="H2207" s="322">
        <v>0</v>
      </c>
      <c r="I2207" s="322">
        <v>0</v>
      </c>
      <c r="J2207" s="322">
        <v>0</v>
      </c>
      <c r="K2207" s="364">
        <v>0</v>
      </c>
      <c r="L2207" s="322">
        <v>0</v>
      </c>
      <c r="M2207" s="364">
        <v>0</v>
      </c>
    </row>
    <row r="2208" spans="1:13" x14ac:dyDescent="0.35">
      <c r="A2208" s="301">
        <v>2019</v>
      </c>
      <c r="B2208" s="301" t="s">
        <v>87</v>
      </c>
      <c r="C2208" s="301" t="s">
        <v>35</v>
      </c>
      <c r="D2208" s="302" t="s">
        <v>15</v>
      </c>
      <c r="E2208" s="302" t="s">
        <v>226</v>
      </c>
      <c r="F2208" s="301" t="s">
        <v>76</v>
      </c>
      <c r="G2208" s="301" t="s">
        <v>288</v>
      </c>
      <c r="H2208" s="322">
        <v>28684335660.01318</v>
      </c>
      <c r="I2208" s="322">
        <v>28684335660.01318</v>
      </c>
      <c r="J2208" s="322">
        <v>27704026869.289772</v>
      </c>
      <c r="K2208" s="364">
        <v>0</v>
      </c>
      <c r="L2208" s="322">
        <v>27375884025.904251</v>
      </c>
      <c r="M2208" s="364">
        <v>0</v>
      </c>
    </row>
    <row r="2209" spans="1:13" x14ac:dyDescent="0.35">
      <c r="A2209" s="301">
        <v>2019</v>
      </c>
      <c r="B2209" s="301" t="s">
        <v>87</v>
      </c>
      <c r="C2209" s="301" t="s">
        <v>35</v>
      </c>
      <c r="D2209" s="302" t="s">
        <v>15</v>
      </c>
      <c r="E2209" s="302" t="s">
        <v>226</v>
      </c>
      <c r="F2209" s="301" t="s">
        <v>78</v>
      </c>
      <c r="G2209" s="301" t="s">
        <v>288</v>
      </c>
      <c r="H2209" s="322">
        <v>226302986725.19724</v>
      </c>
      <c r="I2209" s="322">
        <v>226356014418.34476</v>
      </c>
      <c r="J2209" s="322">
        <v>190882394664.22647</v>
      </c>
      <c r="K2209" s="364">
        <v>0</v>
      </c>
      <c r="L2209" s="322">
        <v>150781110624.64484</v>
      </c>
      <c r="M2209" s="364">
        <v>0</v>
      </c>
    </row>
    <row r="2210" spans="1:13" x14ac:dyDescent="0.35">
      <c r="A2210" s="301">
        <v>2019</v>
      </c>
      <c r="B2210" s="301" t="s">
        <v>87</v>
      </c>
      <c r="C2210" s="301" t="s">
        <v>35</v>
      </c>
      <c r="D2210" s="302" t="s">
        <v>15</v>
      </c>
      <c r="E2210" s="302" t="s">
        <v>226</v>
      </c>
      <c r="F2210" s="301" t="s">
        <v>80</v>
      </c>
      <c r="G2210" s="301" t="s">
        <v>288</v>
      </c>
      <c r="H2210" s="322">
        <v>0</v>
      </c>
      <c r="I2210" s="322">
        <v>0</v>
      </c>
      <c r="J2210" s="322">
        <v>0</v>
      </c>
      <c r="K2210" s="364">
        <v>0</v>
      </c>
      <c r="L2210" s="322">
        <v>0</v>
      </c>
      <c r="M2210" s="364">
        <v>0</v>
      </c>
    </row>
    <row r="2211" spans="1:13" x14ac:dyDescent="0.35">
      <c r="A2211" s="301">
        <v>2019</v>
      </c>
      <c r="B2211" s="301" t="s">
        <v>87</v>
      </c>
      <c r="C2211" s="301" t="s">
        <v>36</v>
      </c>
      <c r="D2211" s="302" t="s">
        <v>9</v>
      </c>
      <c r="E2211" s="302" t="s">
        <v>226</v>
      </c>
      <c r="F2211" s="301" t="s">
        <v>76</v>
      </c>
      <c r="G2211" s="301" t="s">
        <v>288</v>
      </c>
      <c r="H2211" s="322">
        <v>32897162271.079075</v>
      </c>
      <c r="I2211" s="322">
        <v>32897162271.079075</v>
      </c>
      <c r="J2211" s="322">
        <v>32158367025.203419</v>
      </c>
      <c r="K2211" s="364">
        <v>0</v>
      </c>
      <c r="L2211" s="322">
        <v>31481025994.52644</v>
      </c>
      <c r="M2211" s="364">
        <v>0</v>
      </c>
    </row>
    <row r="2212" spans="1:13" x14ac:dyDescent="0.35">
      <c r="A2212" s="301">
        <v>2019</v>
      </c>
      <c r="B2212" s="301" t="s">
        <v>87</v>
      </c>
      <c r="C2212" s="301" t="s">
        <v>36</v>
      </c>
      <c r="D2212" s="302" t="s">
        <v>9</v>
      </c>
      <c r="E2212" s="302" t="s">
        <v>226</v>
      </c>
      <c r="F2212" s="301" t="s">
        <v>78</v>
      </c>
      <c r="G2212" s="301" t="s">
        <v>288</v>
      </c>
      <c r="H2212" s="322">
        <v>253173069050.37573</v>
      </c>
      <c r="I2212" s="322">
        <v>257767106828.33917</v>
      </c>
      <c r="J2212" s="322">
        <v>252657737354.21576</v>
      </c>
      <c r="K2212" s="364">
        <v>0</v>
      </c>
      <c r="L2212" s="322">
        <v>113929076068.47328</v>
      </c>
      <c r="M2212" s="364">
        <v>0</v>
      </c>
    </row>
    <row r="2213" spans="1:13" x14ac:dyDescent="0.35">
      <c r="A2213" s="301">
        <v>2019</v>
      </c>
      <c r="B2213" s="301" t="s">
        <v>87</v>
      </c>
      <c r="C2213" s="301" t="s">
        <v>37</v>
      </c>
      <c r="D2213" s="302" t="s">
        <v>20</v>
      </c>
      <c r="E2213" s="302" t="s">
        <v>226</v>
      </c>
      <c r="F2213" s="301" t="s">
        <v>76</v>
      </c>
      <c r="G2213" s="301" t="s">
        <v>288</v>
      </c>
      <c r="H2213" s="322">
        <v>106992557444.91469</v>
      </c>
      <c r="I2213" s="322">
        <v>106992557444.91469</v>
      </c>
      <c r="J2213" s="322">
        <v>101583537894.18939</v>
      </c>
      <c r="K2213" s="364">
        <v>0</v>
      </c>
      <c r="L2213" s="322">
        <v>98608954897.994583</v>
      </c>
      <c r="M2213" s="364">
        <v>0</v>
      </c>
    </row>
    <row r="2214" spans="1:13" x14ac:dyDescent="0.35">
      <c r="A2214" s="301">
        <v>2019</v>
      </c>
      <c r="B2214" s="301" t="s">
        <v>87</v>
      </c>
      <c r="C2214" s="301" t="s">
        <v>37</v>
      </c>
      <c r="D2214" s="302" t="s">
        <v>20</v>
      </c>
      <c r="E2214" s="302" t="s">
        <v>226</v>
      </c>
      <c r="F2214" s="301" t="s">
        <v>78</v>
      </c>
      <c r="G2214" s="301" t="s">
        <v>288</v>
      </c>
      <c r="H2214" s="322">
        <v>65406420476.904968</v>
      </c>
      <c r="I2214" s="322">
        <v>63728038746.532715</v>
      </c>
      <c r="J2214" s="322">
        <v>62666577591.217873</v>
      </c>
      <c r="K2214" s="364">
        <v>0</v>
      </c>
      <c r="L2214" s="322">
        <v>52001511558.596512</v>
      </c>
      <c r="M2214" s="364">
        <v>0</v>
      </c>
    </row>
    <row r="2215" spans="1:13" x14ac:dyDescent="0.35">
      <c r="A2215" s="301">
        <v>2019</v>
      </c>
      <c r="B2215" s="301" t="s">
        <v>87</v>
      </c>
      <c r="C2215" s="301" t="s">
        <v>37</v>
      </c>
      <c r="D2215" s="302" t="s">
        <v>20</v>
      </c>
      <c r="E2215" s="302" t="s">
        <v>226</v>
      </c>
      <c r="F2215" s="301" t="s">
        <v>80</v>
      </c>
      <c r="G2215" s="301" t="s">
        <v>288</v>
      </c>
      <c r="H2215" s="322">
        <v>0</v>
      </c>
      <c r="I2215" s="322">
        <v>0</v>
      </c>
      <c r="J2215" s="322">
        <v>0</v>
      </c>
      <c r="K2215" s="364">
        <v>0</v>
      </c>
      <c r="L2215" s="322">
        <v>0</v>
      </c>
      <c r="M2215" s="364">
        <v>0</v>
      </c>
    </row>
    <row r="2216" spans="1:13" x14ac:dyDescent="0.35">
      <c r="A2216" s="301">
        <v>2019</v>
      </c>
      <c r="B2216" s="301" t="s">
        <v>87</v>
      </c>
      <c r="C2216" s="301" t="s">
        <v>38</v>
      </c>
      <c r="D2216" s="302" t="s">
        <v>248</v>
      </c>
      <c r="E2216" s="302" t="s">
        <v>226</v>
      </c>
      <c r="F2216" s="301" t="s">
        <v>76</v>
      </c>
      <c r="G2216" s="301" t="s">
        <v>288</v>
      </c>
      <c r="H2216" s="322">
        <v>22429868892.710289</v>
      </c>
      <c r="I2216" s="322">
        <v>22429868892.710289</v>
      </c>
      <c r="J2216" s="322">
        <v>21211850663.809334</v>
      </c>
      <c r="K2216" s="364">
        <v>0</v>
      </c>
      <c r="L2216" s="322">
        <v>20788735106.285301</v>
      </c>
      <c r="M2216" s="364">
        <v>0</v>
      </c>
    </row>
    <row r="2217" spans="1:13" x14ac:dyDescent="0.35">
      <c r="A2217" s="301">
        <v>2019</v>
      </c>
      <c r="B2217" s="301" t="s">
        <v>87</v>
      </c>
      <c r="C2217" s="301" t="s">
        <v>38</v>
      </c>
      <c r="D2217" s="302" t="s">
        <v>248</v>
      </c>
      <c r="E2217" s="302" t="s">
        <v>226</v>
      </c>
      <c r="F2217" s="301" t="s">
        <v>78</v>
      </c>
      <c r="G2217" s="301" t="s">
        <v>288</v>
      </c>
      <c r="H2217" s="322">
        <v>53581426849.046013</v>
      </c>
      <c r="I2217" s="322">
        <v>56872221259.840233</v>
      </c>
      <c r="J2217" s="322">
        <v>56681937117.917633</v>
      </c>
      <c r="K2217" s="364">
        <v>0</v>
      </c>
      <c r="L2217" s="322">
        <v>50135442826.634361</v>
      </c>
      <c r="M2217" s="364">
        <v>0</v>
      </c>
    </row>
    <row r="2218" spans="1:13" x14ac:dyDescent="0.35">
      <c r="A2218" s="301">
        <v>2019</v>
      </c>
      <c r="B2218" s="301" t="s">
        <v>87</v>
      </c>
      <c r="C2218" s="301" t="s">
        <v>39</v>
      </c>
      <c r="D2218" s="302" t="s">
        <v>17</v>
      </c>
      <c r="E2218" s="302" t="s">
        <v>226</v>
      </c>
      <c r="F2218" s="301" t="s">
        <v>76</v>
      </c>
      <c r="G2218" s="301" t="s">
        <v>288</v>
      </c>
      <c r="H2218" s="322">
        <v>42496479599.596298</v>
      </c>
      <c r="I2218" s="322">
        <v>42496479599.596298</v>
      </c>
      <c r="J2218" s="322">
        <v>40356590949.847008</v>
      </c>
      <c r="K2218" s="364">
        <v>0</v>
      </c>
      <c r="L2218" s="322">
        <v>37086803621.88353</v>
      </c>
      <c r="M2218" s="364">
        <v>0</v>
      </c>
    </row>
    <row r="2219" spans="1:13" x14ac:dyDescent="0.35">
      <c r="A2219" s="301">
        <v>2019</v>
      </c>
      <c r="B2219" s="301" t="s">
        <v>87</v>
      </c>
      <c r="C2219" s="301" t="s">
        <v>39</v>
      </c>
      <c r="D2219" s="302" t="s">
        <v>17</v>
      </c>
      <c r="E2219" s="302" t="s">
        <v>226</v>
      </c>
      <c r="F2219" s="301" t="s">
        <v>78</v>
      </c>
      <c r="G2219" s="301" t="s">
        <v>288</v>
      </c>
      <c r="H2219" s="322">
        <v>1706185881709.8325</v>
      </c>
      <c r="I2219" s="322">
        <v>1716638060343.334</v>
      </c>
      <c r="J2219" s="322">
        <v>1657791728229.8879</v>
      </c>
      <c r="K2219" s="364">
        <v>0</v>
      </c>
      <c r="L2219" s="322">
        <v>1409323425822.6687</v>
      </c>
      <c r="M2219" s="364">
        <v>0</v>
      </c>
    </row>
    <row r="2220" spans="1:13" x14ac:dyDescent="0.35">
      <c r="A2220" s="301">
        <v>2019</v>
      </c>
      <c r="B2220" s="301" t="s">
        <v>87</v>
      </c>
      <c r="C2220" s="301" t="s">
        <v>40</v>
      </c>
      <c r="D2220" s="302" t="s">
        <v>13</v>
      </c>
      <c r="E2220" s="302" t="s">
        <v>226</v>
      </c>
      <c r="F2220" s="301" t="s">
        <v>76</v>
      </c>
      <c r="G2220" s="301" t="s">
        <v>288</v>
      </c>
      <c r="H2220" s="322">
        <v>14075191653.991215</v>
      </c>
      <c r="I2220" s="322">
        <v>14075191653.991215</v>
      </c>
      <c r="J2220" s="322">
        <v>13367002531.632736</v>
      </c>
      <c r="K2220" s="364">
        <v>0</v>
      </c>
      <c r="L2220" s="322">
        <v>13233056664.381321</v>
      </c>
      <c r="M2220" s="364">
        <v>0</v>
      </c>
    </row>
    <row r="2221" spans="1:13" x14ac:dyDescent="0.35">
      <c r="A2221" s="301">
        <v>2019</v>
      </c>
      <c r="B2221" s="301" t="s">
        <v>87</v>
      </c>
      <c r="C2221" s="301" t="s">
        <v>40</v>
      </c>
      <c r="D2221" s="302" t="s">
        <v>13</v>
      </c>
      <c r="E2221" s="302" t="s">
        <v>226</v>
      </c>
      <c r="F2221" s="301" t="s">
        <v>78</v>
      </c>
      <c r="G2221" s="301" t="s">
        <v>288</v>
      </c>
      <c r="H2221" s="322">
        <v>6237741448.2721386</v>
      </c>
      <c r="I2221" s="322">
        <v>6237741448.2721386</v>
      </c>
      <c r="J2221" s="322">
        <v>5989581195.6509037</v>
      </c>
      <c r="K2221" s="364">
        <v>0</v>
      </c>
      <c r="L2221" s="322">
        <v>5703217308.7625103</v>
      </c>
      <c r="M2221" s="364">
        <v>0</v>
      </c>
    </row>
    <row r="2222" spans="1:13" x14ac:dyDescent="0.35">
      <c r="A2222" s="301">
        <v>2019</v>
      </c>
      <c r="B2222" s="301" t="s">
        <v>87</v>
      </c>
      <c r="C2222" s="301" t="s">
        <v>41</v>
      </c>
      <c r="D2222" s="302" t="s">
        <v>8</v>
      </c>
      <c r="E2222" s="302" t="s">
        <v>226</v>
      </c>
      <c r="F2222" s="301" t="s">
        <v>76</v>
      </c>
      <c r="G2222" s="301" t="s">
        <v>288</v>
      </c>
      <c r="H2222" s="322">
        <v>39926601479.274452</v>
      </c>
      <c r="I2222" s="322">
        <v>39678776283.436302</v>
      </c>
      <c r="J2222" s="322">
        <v>37688556733.026421</v>
      </c>
      <c r="K2222" s="364">
        <v>0</v>
      </c>
      <c r="L2222" s="322">
        <v>32623255153.403252</v>
      </c>
      <c r="M2222" s="364">
        <v>0</v>
      </c>
    </row>
    <row r="2223" spans="1:13" x14ac:dyDescent="0.35">
      <c r="A2223" s="301">
        <v>2019</v>
      </c>
      <c r="B2223" s="301" t="s">
        <v>87</v>
      </c>
      <c r="C2223" s="301" t="s">
        <v>41</v>
      </c>
      <c r="D2223" s="302" t="s">
        <v>8</v>
      </c>
      <c r="E2223" s="302" t="s">
        <v>226</v>
      </c>
      <c r="F2223" s="301" t="s">
        <v>78</v>
      </c>
      <c r="G2223" s="301" t="s">
        <v>288</v>
      </c>
      <c r="H2223" s="322">
        <v>493766469203.70795</v>
      </c>
      <c r="I2223" s="322">
        <v>490976994906.36694</v>
      </c>
      <c r="J2223" s="322">
        <v>471418666457.51575</v>
      </c>
      <c r="K2223" s="364">
        <v>0</v>
      </c>
      <c r="L2223" s="322">
        <v>422411255251.70386</v>
      </c>
      <c r="M2223" s="364">
        <v>0</v>
      </c>
    </row>
    <row r="2224" spans="1:13" x14ac:dyDescent="0.35">
      <c r="A2224" s="301">
        <v>2019</v>
      </c>
      <c r="B2224" s="301" t="s">
        <v>87</v>
      </c>
      <c r="C2224" s="301" t="s">
        <v>42</v>
      </c>
      <c r="D2224" s="302" t="s">
        <v>14</v>
      </c>
      <c r="E2224" s="302" t="s">
        <v>226</v>
      </c>
      <c r="F2224" s="301" t="s">
        <v>76</v>
      </c>
      <c r="G2224" s="301" t="s">
        <v>288</v>
      </c>
      <c r="H2224" s="322">
        <v>15738734130.340578</v>
      </c>
      <c r="I2224" s="322">
        <v>15738734130.340578</v>
      </c>
      <c r="J2224" s="322">
        <v>14752076921.165449</v>
      </c>
      <c r="K2224" s="364">
        <v>0</v>
      </c>
      <c r="L2224" s="322">
        <v>14429968517.55781</v>
      </c>
      <c r="M2224" s="364">
        <v>0</v>
      </c>
    </row>
    <row r="2225" spans="1:13" x14ac:dyDescent="0.35">
      <c r="A2225" s="301">
        <v>2019</v>
      </c>
      <c r="B2225" s="301" t="s">
        <v>87</v>
      </c>
      <c r="C2225" s="301" t="s">
        <v>42</v>
      </c>
      <c r="D2225" s="302" t="s">
        <v>14</v>
      </c>
      <c r="E2225" s="302" t="s">
        <v>226</v>
      </c>
      <c r="F2225" s="301" t="s">
        <v>78</v>
      </c>
      <c r="G2225" s="301" t="s">
        <v>288</v>
      </c>
      <c r="H2225" s="322">
        <v>43717095053.839767</v>
      </c>
      <c r="I2225" s="322">
        <v>43717095053.839767</v>
      </c>
      <c r="J2225" s="322">
        <v>42382555091.900024</v>
      </c>
      <c r="K2225" s="364">
        <v>0</v>
      </c>
      <c r="L2225" s="322">
        <v>33506366772.642963</v>
      </c>
      <c r="M2225" s="364">
        <v>0</v>
      </c>
    </row>
    <row r="2226" spans="1:13" x14ac:dyDescent="0.35">
      <c r="A2226" s="301">
        <v>2019</v>
      </c>
      <c r="B2226" s="301" t="s">
        <v>87</v>
      </c>
      <c r="C2226" s="301" t="s">
        <v>43</v>
      </c>
      <c r="D2226" s="302" t="s">
        <v>22</v>
      </c>
      <c r="E2226" s="302" t="s">
        <v>226</v>
      </c>
      <c r="F2226" s="301" t="s">
        <v>76</v>
      </c>
      <c r="G2226" s="301" t="s">
        <v>288</v>
      </c>
      <c r="H2226" s="322">
        <v>125367220873.64462</v>
      </c>
      <c r="I2226" s="322">
        <v>125367220873.64462</v>
      </c>
      <c r="J2226" s="322">
        <v>109573130579.71214</v>
      </c>
      <c r="K2226" s="364">
        <v>0</v>
      </c>
      <c r="L2226" s="322">
        <v>104169077553.97476</v>
      </c>
      <c r="M2226" s="364">
        <v>0</v>
      </c>
    </row>
    <row r="2227" spans="1:13" x14ac:dyDescent="0.35">
      <c r="A2227" s="301">
        <v>2019</v>
      </c>
      <c r="B2227" s="301" t="s">
        <v>87</v>
      </c>
      <c r="C2227" s="301" t="s">
        <v>43</v>
      </c>
      <c r="D2227" s="302" t="s">
        <v>22</v>
      </c>
      <c r="E2227" s="302" t="s">
        <v>226</v>
      </c>
      <c r="F2227" s="301" t="s">
        <v>78</v>
      </c>
      <c r="G2227" s="301" t="s">
        <v>288</v>
      </c>
      <c r="H2227" s="322">
        <v>64325662002.075607</v>
      </c>
      <c r="I2227" s="322">
        <v>62008784589.821274</v>
      </c>
      <c r="J2227" s="322">
        <v>58129987301.63179</v>
      </c>
      <c r="K2227" s="364">
        <v>0</v>
      </c>
      <c r="L2227" s="322">
        <v>30002697924.562767</v>
      </c>
      <c r="M2227" s="364">
        <v>0</v>
      </c>
    </row>
    <row r="2228" spans="1:13" x14ac:dyDescent="0.35">
      <c r="A2228" s="301">
        <v>2019</v>
      </c>
      <c r="B2228" s="301" t="s">
        <v>87</v>
      </c>
      <c r="C2228" s="301" t="s">
        <v>44</v>
      </c>
      <c r="D2228" s="302" t="s">
        <v>12</v>
      </c>
      <c r="E2228" s="302" t="s">
        <v>226</v>
      </c>
      <c r="F2228" s="301" t="s">
        <v>76</v>
      </c>
      <c r="G2228" s="301" t="s">
        <v>288</v>
      </c>
      <c r="H2228" s="322">
        <v>30879247054.8111</v>
      </c>
      <c r="I2228" s="322">
        <v>30879247054.8111</v>
      </c>
      <c r="J2228" s="322">
        <v>27924214263.571362</v>
      </c>
      <c r="K2228" s="364">
        <v>0</v>
      </c>
      <c r="L2228" s="322">
        <v>27545275888.57724</v>
      </c>
      <c r="M2228" s="364">
        <v>0</v>
      </c>
    </row>
    <row r="2229" spans="1:13" x14ac:dyDescent="0.35">
      <c r="A2229" s="301">
        <v>2019</v>
      </c>
      <c r="B2229" s="301" t="s">
        <v>87</v>
      </c>
      <c r="C2229" s="301" t="s">
        <v>44</v>
      </c>
      <c r="D2229" s="302" t="s">
        <v>12</v>
      </c>
      <c r="E2229" s="302" t="s">
        <v>226</v>
      </c>
      <c r="F2229" s="301" t="s">
        <v>78</v>
      </c>
      <c r="G2229" s="301" t="s">
        <v>288</v>
      </c>
      <c r="H2229" s="322">
        <v>24116878397.923698</v>
      </c>
      <c r="I2229" s="322">
        <v>24116878397.923698</v>
      </c>
      <c r="J2229" s="322">
        <v>22871829606.915665</v>
      </c>
      <c r="K2229" s="364">
        <v>0</v>
      </c>
      <c r="L2229" s="322">
        <v>18690829844.325348</v>
      </c>
      <c r="M2229" s="364">
        <v>0</v>
      </c>
    </row>
    <row r="2230" spans="1:13" x14ac:dyDescent="0.35">
      <c r="A2230" s="301">
        <v>2019</v>
      </c>
      <c r="B2230" s="301" t="s">
        <v>87</v>
      </c>
      <c r="C2230" s="301" t="s">
        <v>45</v>
      </c>
      <c r="D2230" s="302" t="s">
        <v>22</v>
      </c>
      <c r="E2230" s="302" t="s">
        <v>226</v>
      </c>
      <c r="F2230" s="301" t="s">
        <v>76</v>
      </c>
      <c r="G2230" s="301" t="s">
        <v>288</v>
      </c>
      <c r="H2230" s="322">
        <v>112765162699.17017</v>
      </c>
      <c r="I2230" s="322">
        <v>112667185296.1644</v>
      </c>
      <c r="J2230" s="322">
        <v>104847839321.83331</v>
      </c>
      <c r="K2230" s="364">
        <v>0</v>
      </c>
      <c r="L2230" s="322">
        <v>100922983768.54517</v>
      </c>
      <c r="M2230" s="364">
        <v>0</v>
      </c>
    </row>
    <row r="2231" spans="1:13" x14ac:dyDescent="0.35">
      <c r="A2231" s="301">
        <v>2019</v>
      </c>
      <c r="B2231" s="301" t="s">
        <v>87</v>
      </c>
      <c r="C2231" s="301" t="s">
        <v>45</v>
      </c>
      <c r="D2231" s="302" t="s">
        <v>22</v>
      </c>
      <c r="E2231" s="302" t="s">
        <v>226</v>
      </c>
      <c r="F2231" s="301" t="s">
        <v>78</v>
      </c>
      <c r="G2231" s="301" t="s">
        <v>288</v>
      </c>
      <c r="H2231" s="322">
        <v>491863214924.99585</v>
      </c>
      <c r="I2231" s="322">
        <v>482977528978.86865</v>
      </c>
      <c r="J2231" s="322">
        <v>460353184361.43103</v>
      </c>
      <c r="K2231" s="364">
        <v>0</v>
      </c>
      <c r="L2231" s="322">
        <v>291213773156.80292</v>
      </c>
      <c r="M2231" s="364">
        <v>0</v>
      </c>
    </row>
    <row r="2232" spans="1:13" x14ac:dyDescent="0.35">
      <c r="A2232" s="301">
        <v>2019</v>
      </c>
      <c r="B2232" s="301" t="s">
        <v>87</v>
      </c>
      <c r="C2232" s="301" t="s">
        <v>46</v>
      </c>
      <c r="D2232" s="302" t="s">
        <v>10</v>
      </c>
      <c r="E2232" s="302" t="s">
        <v>228</v>
      </c>
      <c r="F2232" s="301" t="s">
        <v>76</v>
      </c>
      <c r="G2232" s="301" t="s">
        <v>288</v>
      </c>
      <c r="H2232" s="322">
        <v>19003979492.456879</v>
      </c>
      <c r="I2232" s="322">
        <v>19003979492.456879</v>
      </c>
      <c r="J2232" s="322">
        <v>17958129911.011719</v>
      </c>
      <c r="K2232" s="364">
        <v>0</v>
      </c>
      <c r="L2232" s="322">
        <v>17486082007.722496</v>
      </c>
      <c r="M2232" s="364">
        <v>0</v>
      </c>
    </row>
    <row r="2233" spans="1:13" x14ac:dyDescent="0.35">
      <c r="A2233" s="301">
        <v>2019</v>
      </c>
      <c r="B2233" s="301" t="s">
        <v>87</v>
      </c>
      <c r="C2233" s="301" t="s">
        <v>46</v>
      </c>
      <c r="D2233" s="302" t="s">
        <v>10</v>
      </c>
      <c r="E2233" s="302" t="s">
        <v>228</v>
      </c>
      <c r="F2233" s="301" t="s">
        <v>78</v>
      </c>
      <c r="G2233" s="301" t="s">
        <v>288</v>
      </c>
      <c r="H2233" s="322">
        <v>69878604800.480469</v>
      </c>
      <c r="I2233" s="322">
        <v>69440930145.231522</v>
      </c>
      <c r="J2233" s="322">
        <v>69399509221.218491</v>
      </c>
      <c r="K2233" s="364">
        <v>0</v>
      </c>
      <c r="L2233" s="322">
        <v>50635619257.066475</v>
      </c>
      <c r="M2233" s="364">
        <v>0</v>
      </c>
    </row>
    <row r="2234" spans="1:13" x14ac:dyDescent="0.35">
      <c r="A2234" s="301">
        <v>2019</v>
      </c>
      <c r="B2234" s="301" t="s">
        <v>87</v>
      </c>
      <c r="C2234" s="301" t="s">
        <v>47</v>
      </c>
      <c r="D2234" s="302" t="s">
        <v>21</v>
      </c>
      <c r="E2234" s="302" t="s">
        <v>228</v>
      </c>
      <c r="F2234" s="301" t="s">
        <v>76</v>
      </c>
      <c r="G2234" s="301" t="s">
        <v>288</v>
      </c>
      <c r="H2234" s="322">
        <v>32846183763.78867</v>
      </c>
      <c r="I2234" s="322">
        <v>32846183763.78867</v>
      </c>
      <c r="J2234" s="322">
        <v>25278216595.44503</v>
      </c>
      <c r="K2234" s="364">
        <v>0</v>
      </c>
      <c r="L2234" s="322">
        <v>18279771679.947414</v>
      </c>
      <c r="M2234" s="364">
        <v>0</v>
      </c>
    </row>
    <row r="2235" spans="1:13" x14ac:dyDescent="0.35">
      <c r="A2235" s="301">
        <v>2019</v>
      </c>
      <c r="B2235" s="301" t="s">
        <v>87</v>
      </c>
      <c r="C2235" s="301" t="s">
        <v>47</v>
      </c>
      <c r="D2235" s="302" t="s">
        <v>21</v>
      </c>
      <c r="E2235" s="302" t="s">
        <v>228</v>
      </c>
      <c r="F2235" s="301" t="s">
        <v>78</v>
      </c>
      <c r="G2235" s="301" t="s">
        <v>288</v>
      </c>
      <c r="H2235" s="322">
        <v>3697169165976.1396</v>
      </c>
      <c r="I2235" s="322">
        <v>3477861485937.2539</v>
      </c>
      <c r="J2235" s="322">
        <v>3262415588118.0889</v>
      </c>
      <c r="K2235" s="364">
        <v>0</v>
      </c>
      <c r="L2235" s="322">
        <v>2982723360566.9224</v>
      </c>
      <c r="M2235" s="364">
        <v>0</v>
      </c>
    </row>
    <row r="2236" spans="1:13" x14ac:dyDescent="0.35">
      <c r="A2236" s="301">
        <v>2019</v>
      </c>
      <c r="B2236" s="301" t="s">
        <v>87</v>
      </c>
      <c r="C2236" s="301" t="s">
        <v>47</v>
      </c>
      <c r="D2236" s="302" t="s">
        <v>21</v>
      </c>
      <c r="E2236" s="302" t="s">
        <v>228</v>
      </c>
      <c r="F2236" s="301" t="s">
        <v>80</v>
      </c>
      <c r="G2236" s="301" t="s">
        <v>288</v>
      </c>
      <c r="H2236" s="322">
        <v>5078856080.4547977</v>
      </c>
      <c r="I2236" s="322">
        <v>5701156673.9576874</v>
      </c>
      <c r="J2236" s="322">
        <v>4844418047.2481604</v>
      </c>
      <c r="K2236" s="364">
        <v>0</v>
      </c>
      <c r="L2236" s="322">
        <v>4284045487.664885</v>
      </c>
      <c r="M2236" s="364">
        <v>0</v>
      </c>
    </row>
    <row r="2237" spans="1:13" x14ac:dyDescent="0.35">
      <c r="A2237" s="301">
        <v>2019</v>
      </c>
      <c r="B2237" s="301" t="s">
        <v>87</v>
      </c>
      <c r="C2237" s="301" t="s">
        <v>48</v>
      </c>
      <c r="D2237" s="302" t="s">
        <v>8</v>
      </c>
      <c r="E2237" s="302" t="s">
        <v>228</v>
      </c>
      <c r="F2237" s="301" t="s">
        <v>76</v>
      </c>
      <c r="G2237" s="301" t="s">
        <v>288</v>
      </c>
      <c r="H2237" s="322">
        <v>25970364478.441387</v>
      </c>
      <c r="I2237" s="322">
        <v>25970364478.441387</v>
      </c>
      <c r="J2237" s="322">
        <v>25911976650.497826</v>
      </c>
      <c r="K2237" s="364">
        <v>0</v>
      </c>
      <c r="L2237" s="322">
        <v>25086745349.221703</v>
      </c>
      <c r="M2237" s="364">
        <v>0</v>
      </c>
    </row>
    <row r="2238" spans="1:13" x14ac:dyDescent="0.35">
      <c r="A2238" s="301">
        <v>2019</v>
      </c>
      <c r="B2238" s="301" t="s">
        <v>87</v>
      </c>
      <c r="C2238" s="301" t="s">
        <v>48</v>
      </c>
      <c r="D2238" s="302" t="s">
        <v>8</v>
      </c>
      <c r="E2238" s="302" t="s">
        <v>228</v>
      </c>
      <c r="F2238" s="301" t="s">
        <v>78</v>
      </c>
      <c r="G2238" s="301" t="s">
        <v>288</v>
      </c>
      <c r="H2238" s="322">
        <v>33766071987.947514</v>
      </c>
      <c r="I2238" s="322">
        <v>33067262569.450405</v>
      </c>
      <c r="J2238" s="322">
        <v>31153615751.236702</v>
      </c>
      <c r="K2238" s="364">
        <v>0</v>
      </c>
      <c r="L2238" s="322">
        <v>23224627076.234657</v>
      </c>
      <c r="M2238" s="364">
        <v>0</v>
      </c>
    </row>
    <row r="2239" spans="1:13" x14ac:dyDescent="0.35">
      <c r="A2239" s="301">
        <v>2019</v>
      </c>
      <c r="B2239" s="301" t="s">
        <v>87</v>
      </c>
      <c r="C2239" s="301" t="s">
        <v>49</v>
      </c>
      <c r="D2239" s="302" t="s">
        <v>18</v>
      </c>
      <c r="E2239" s="302" t="s">
        <v>228</v>
      </c>
      <c r="F2239" s="301" t="s">
        <v>76</v>
      </c>
      <c r="G2239" s="301" t="s">
        <v>288</v>
      </c>
      <c r="H2239" s="322">
        <v>100174488634.4185</v>
      </c>
      <c r="I2239" s="322">
        <v>99974211295.921387</v>
      </c>
      <c r="J2239" s="322">
        <v>95873641398.144302</v>
      </c>
      <c r="K2239" s="364">
        <v>0</v>
      </c>
      <c r="L2239" s="322">
        <v>83806973209.661652</v>
      </c>
      <c r="M2239" s="364">
        <v>0</v>
      </c>
    </row>
    <row r="2240" spans="1:13" x14ac:dyDescent="0.35">
      <c r="A2240" s="301">
        <v>2019</v>
      </c>
      <c r="B2240" s="301" t="s">
        <v>87</v>
      </c>
      <c r="C2240" s="301" t="s">
        <v>49</v>
      </c>
      <c r="D2240" s="302" t="s">
        <v>18</v>
      </c>
      <c r="E2240" s="302" t="s">
        <v>228</v>
      </c>
      <c r="F2240" s="301" t="s">
        <v>79</v>
      </c>
      <c r="G2240" s="301" t="s">
        <v>288</v>
      </c>
      <c r="H2240" s="322">
        <v>0</v>
      </c>
      <c r="I2240" s="322">
        <v>0</v>
      </c>
      <c r="J2240" s="322">
        <v>0</v>
      </c>
      <c r="K2240" s="364">
        <v>0</v>
      </c>
      <c r="L2240" s="322">
        <v>0</v>
      </c>
      <c r="M2240" s="364">
        <v>0</v>
      </c>
    </row>
    <row r="2241" spans="1:13" x14ac:dyDescent="0.35">
      <c r="A2241" s="301">
        <v>2019</v>
      </c>
      <c r="B2241" s="301" t="s">
        <v>87</v>
      </c>
      <c r="C2241" s="301" t="s">
        <v>49</v>
      </c>
      <c r="D2241" s="302" t="s">
        <v>18</v>
      </c>
      <c r="E2241" s="302" t="s">
        <v>228</v>
      </c>
      <c r="F2241" s="301" t="s">
        <v>78</v>
      </c>
      <c r="G2241" s="301" t="s">
        <v>288</v>
      </c>
      <c r="H2241" s="322">
        <v>6111398150574.5557</v>
      </c>
      <c r="I2241" s="322">
        <v>3827817384052.5298</v>
      </c>
      <c r="J2241" s="322">
        <v>2308667733657.5078</v>
      </c>
      <c r="K2241" s="364">
        <v>0</v>
      </c>
      <c r="L2241" s="322">
        <v>704060861911.2804</v>
      </c>
      <c r="M2241" s="364">
        <v>0</v>
      </c>
    </row>
    <row r="2242" spans="1:13" x14ac:dyDescent="0.35">
      <c r="A2242" s="301">
        <v>2019</v>
      </c>
      <c r="B2242" s="301" t="s">
        <v>87</v>
      </c>
      <c r="C2242" s="301" t="s">
        <v>49</v>
      </c>
      <c r="D2242" s="302" t="s">
        <v>18</v>
      </c>
      <c r="E2242" s="302" t="s">
        <v>228</v>
      </c>
      <c r="F2242" s="301" t="s">
        <v>80</v>
      </c>
      <c r="G2242" s="301" t="s">
        <v>288</v>
      </c>
      <c r="H2242" s="322">
        <v>115267532947.97688</v>
      </c>
      <c r="I2242" s="322">
        <v>115267532947.97688</v>
      </c>
      <c r="J2242" s="322">
        <v>0</v>
      </c>
      <c r="K2242" s="364">
        <v>0</v>
      </c>
      <c r="L2242" s="322">
        <v>0</v>
      </c>
      <c r="M2242" s="364">
        <v>0</v>
      </c>
    </row>
    <row r="2243" spans="1:13" x14ac:dyDescent="0.35">
      <c r="A2243" s="301">
        <v>2019</v>
      </c>
      <c r="B2243" s="301" t="s">
        <v>87</v>
      </c>
      <c r="C2243" s="301" t="s">
        <v>50</v>
      </c>
      <c r="D2243" s="302" t="s">
        <v>16</v>
      </c>
      <c r="E2243" s="302" t="s">
        <v>228</v>
      </c>
      <c r="F2243" s="301" t="s">
        <v>76</v>
      </c>
      <c r="G2243" s="301" t="s">
        <v>288</v>
      </c>
      <c r="H2243" s="322">
        <v>619533277947.91418</v>
      </c>
      <c r="I2243" s="322">
        <v>730058211753.98828</v>
      </c>
      <c r="J2243" s="322">
        <v>717511510271.89551</v>
      </c>
      <c r="K2243" s="364">
        <v>0</v>
      </c>
      <c r="L2243" s="322">
        <v>716256466331.96912</v>
      </c>
      <c r="M2243" s="364">
        <v>0</v>
      </c>
    </row>
    <row r="2244" spans="1:13" x14ac:dyDescent="0.35">
      <c r="A2244" s="301">
        <v>2019</v>
      </c>
      <c r="B2244" s="301" t="s">
        <v>87</v>
      </c>
      <c r="C2244" s="301" t="s">
        <v>50</v>
      </c>
      <c r="D2244" s="302" t="s">
        <v>16</v>
      </c>
      <c r="E2244" s="302" t="s">
        <v>228</v>
      </c>
      <c r="F2244" s="301" t="s">
        <v>79</v>
      </c>
      <c r="G2244" s="301" t="s">
        <v>288</v>
      </c>
      <c r="H2244" s="322">
        <v>131292374062.69179</v>
      </c>
      <c r="I2244" s="322">
        <v>131292374062.69179</v>
      </c>
      <c r="J2244" s="322">
        <v>129785431174.91722</v>
      </c>
      <c r="K2244" s="364">
        <v>0</v>
      </c>
      <c r="L2244" s="322">
        <v>129785431174.91722</v>
      </c>
      <c r="M2244" s="364">
        <v>0</v>
      </c>
    </row>
    <row r="2245" spans="1:13" x14ac:dyDescent="0.35">
      <c r="A2245" s="301">
        <v>2019</v>
      </c>
      <c r="B2245" s="301" t="s">
        <v>87</v>
      </c>
      <c r="C2245" s="301" t="s">
        <v>50</v>
      </c>
      <c r="D2245" s="302" t="s">
        <v>16</v>
      </c>
      <c r="E2245" s="302" t="s">
        <v>228</v>
      </c>
      <c r="F2245" s="301" t="s">
        <v>78</v>
      </c>
      <c r="G2245" s="301" t="s">
        <v>288</v>
      </c>
      <c r="H2245" s="322">
        <v>7867392388.2464743</v>
      </c>
      <c r="I2245" s="322">
        <v>7867392388.2464743</v>
      </c>
      <c r="J2245" s="322">
        <v>7105368349.8847113</v>
      </c>
      <c r="K2245" s="364">
        <v>0</v>
      </c>
      <c r="L2245" s="322">
        <v>6437192008.7765169</v>
      </c>
      <c r="M2245" s="364">
        <v>0</v>
      </c>
    </row>
    <row r="2246" spans="1:13" x14ac:dyDescent="0.35">
      <c r="A2246" s="301">
        <v>2019</v>
      </c>
      <c r="B2246" s="301" t="s">
        <v>87</v>
      </c>
      <c r="C2246" s="301" t="s">
        <v>51</v>
      </c>
      <c r="D2246" s="302" t="s">
        <v>15</v>
      </c>
      <c r="E2246" s="302" t="s">
        <v>228</v>
      </c>
      <c r="F2246" s="301" t="s">
        <v>76</v>
      </c>
      <c r="G2246" s="301" t="s">
        <v>288</v>
      </c>
      <c r="H2246" s="322">
        <v>16121481414.338497</v>
      </c>
      <c r="I2246" s="322">
        <v>16121481414.338497</v>
      </c>
      <c r="J2246" s="322">
        <v>15818246308.539524</v>
      </c>
      <c r="K2246" s="364">
        <v>0</v>
      </c>
      <c r="L2246" s="322">
        <v>15202462222.368275</v>
      </c>
      <c r="M2246" s="364">
        <v>0</v>
      </c>
    </row>
    <row r="2247" spans="1:13" x14ac:dyDescent="0.35">
      <c r="A2247" s="301">
        <v>2019</v>
      </c>
      <c r="B2247" s="301" t="s">
        <v>87</v>
      </c>
      <c r="C2247" s="301" t="s">
        <v>51</v>
      </c>
      <c r="D2247" s="302" t="s">
        <v>15</v>
      </c>
      <c r="E2247" s="302" t="s">
        <v>228</v>
      </c>
      <c r="F2247" s="301" t="s">
        <v>78</v>
      </c>
      <c r="G2247" s="301" t="s">
        <v>288</v>
      </c>
      <c r="H2247" s="322">
        <v>127461489303.73734</v>
      </c>
      <c r="I2247" s="322">
        <v>126876680174.13519</v>
      </c>
      <c r="J2247" s="322">
        <v>117591563635.67259</v>
      </c>
      <c r="K2247" s="364">
        <v>0</v>
      </c>
      <c r="L2247" s="322">
        <v>94327004253.656616</v>
      </c>
      <c r="M2247" s="364">
        <v>0</v>
      </c>
    </row>
    <row r="2248" spans="1:13" x14ac:dyDescent="0.35">
      <c r="A2248" s="301">
        <v>2019</v>
      </c>
      <c r="B2248" s="301" t="s">
        <v>87</v>
      </c>
      <c r="C2248" s="301" t="s">
        <v>52</v>
      </c>
      <c r="D2248" s="302" t="s">
        <v>9</v>
      </c>
      <c r="E2248" s="302" t="s">
        <v>228</v>
      </c>
      <c r="F2248" s="301" t="s">
        <v>76</v>
      </c>
      <c r="G2248" s="301" t="s">
        <v>288</v>
      </c>
      <c r="H2248" s="322">
        <v>50799038623.292946</v>
      </c>
      <c r="I2248" s="322">
        <v>50729878103.524162</v>
      </c>
      <c r="J2248" s="322">
        <v>46843980215.715019</v>
      </c>
      <c r="K2248" s="364">
        <v>0</v>
      </c>
      <c r="L2248" s="322">
        <v>43780551500.666016</v>
      </c>
      <c r="M2248" s="364">
        <v>0</v>
      </c>
    </row>
    <row r="2249" spans="1:13" x14ac:dyDescent="0.35">
      <c r="A2249" s="301">
        <v>2019</v>
      </c>
      <c r="B2249" s="301" t="s">
        <v>87</v>
      </c>
      <c r="C2249" s="301" t="s">
        <v>52</v>
      </c>
      <c r="D2249" s="302" t="s">
        <v>9</v>
      </c>
      <c r="E2249" s="302" t="s">
        <v>228</v>
      </c>
      <c r="F2249" s="301" t="s">
        <v>79</v>
      </c>
      <c r="G2249" s="301" t="s">
        <v>288</v>
      </c>
      <c r="H2249" s="322">
        <v>0</v>
      </c>
      <c r="I2249" s="322">
        <v>0</v>
      </c>
      <c r="J2249" s="322">
        <v>0</v>
      </c>
      <c r="K2249" s="364">
        <v>0</v>
      </c>
      <c r="L2249" s="322">
        <v>0</v>
      </c>
      <c r="M2249" s="364">
        <v>0</v>
      </c>
    </row>
    <row r="2250" spans="1:13" x14ac:dyDescent="0.35">
      <c r="A2250" s="301">
        <v>2019</v>
      </c>
      <c r="B2250" s="301" t="s">
        <v>87</v>
      </c>
      <c r="C2250" s="301" t="s">
        <v>52</v>
      </c>
      <c r="D2250" s="302" t="s">
        <v>9</v>
      </c>
      <c r="E2250" s="302" t="s">
        <v>228</v>
      </c>
      <c r="F2250" s="301" t="s">
        <v>78</v>
      </c>
      <c r="G2250" s="301" t="s">
        <v>288</v>
      </c>
      <c r="H2250" s="322">
        <v>1097021314582.7334</v>
      </c>
      <c r="I2250" s="322">
        <v>1059228498582.2821</v>
      </c>
      <c r="J2250" s="322">
        <v>984288612168.91687</v>
      </c>
      <c r="K2250" s="364">
        <v>0</v>
      </c>
      <c r="L2250" s="322">
        <v>503820905676.49225</v>
      </c>
      <c r="M2250" s="364">
        <v>0</v>
      </c>
    </row>
    <row r="2251" spans="1:13" x14ac:dyDescent="0.35">
      <c r="A2251" s="301">
        <v>2019</v>
      </c>
      <c r="B2251" s="301" t="s">
        <v>87</v>
      </c>
      <c r="C2251" s="301" t="s">
        <v>53</v>
      </c>
      <c r="D2251" s="302" t="s">
        <v>9</v>
      </c>
      <c r="E2251" s="302" t="s">
        <v>228</v>
      </c>
      <c r="F2251" s="301" t="s">
        <v>76</v>
      </c>
      <c r="G2251" s="301" t="s">
        <v>288</v>
      </c>
      <c r="H2251" s="322">
        <v>9051383024.7398853</v>
      </c>
      <c r="I2251" s="322">
        <v>9051383024.7398853</v>
      </c>
      <c r="J2251" s="322">
        <v>8398839447.9964581</v>
      </c>
      <c r="K2251" s="364">
        <v>0</v>
      </c>
      <c r="L2251" s="322">
        <v>7982810132.0800123</v>
      </c>
      <c r="M2251" s="364">
        <v>0</v>
      </c>
    </row>
    <row r="2252" spans="1:13" x14ac:dyDescent="0.35">
      <c r="A2252" s="301">
        <v>2019</v>
      </c>
      <c r="B2252" s="301" t="s">
        <v>87</v>
      </c>
      <c r="C2252" s="301" t="s">
        <v>53</v>
      </c>
      <c r="D2252" s="302" t="s">
        <v>9</v>
      </c>
      <c r="E2252" s="302" t="s">
        <v>228</v>
      </c>
      <c r="F2252" s="301" t="s">
        <v>78</v>
      </c>
      <c r="G2252" s="301" t="s">
        <v>288</v>
      </c>
      <c r="H2252" s="322">
        <v>47137450171.667511</v>
      </c>
      <c r="I2252" s="322">
        <v>53252564785.243599</v>
      </c>
      <c r="J2252" s="322">
        <v>51882742844.9366</v>
      </c>
      <c r="K2252" s="364">
        <v>0</v>
      </c>
      <c r="L2252" s="322">
        <v>36140305972.753448</v>
      </c>
      <c r="M2252" s="364">
        <v>0</v>
      </c>
    </row>
    <row r="2253" spans="1:13" x14ac:dyDescent="0.35">
      <c r="A2253" s="301">
        <v>2019</v>
      </c>
      <c r="B2253" s="301" t="s">
        <v>87</v>
      </c>
      <c r="C2253" s="301" t="s">
        <v>54</v>
      </c>
      <c r="D2253" s="302" t="s">
        <v>17</v>
      </c>
      <c r="E2253" s="302" t="s">
        <v>228</v>
      </c>
      <c r="F2253" s="301" t="s">
        <v>76</v>
      </c>
      <c r="G2253" s="301" t="s">
        <v>288</v>
      </c>
      <c r="H2253" s="322">
        <v>21124736401.62104</v>
      </c>
      <c r="I2253" s="322">
        <v>21124736401.62104</v>
      </c>
      <c r="J2253" s="322">
        <v>19135705288.29274</v>
      </c>
      <c r="K2253" s="364">
        <v>0</v>
      </c>
      <c r="L2253" s="322">
        <v>18642434970.894478</v>
      </c>
      <c r="M2253" s="364">
        <v>0</v>
      </c>
    </row>
    <row r="2254" spans="1:13" x14ac:dyDescent="0.35">
      <c r="A2254" s="301">
        <v>2019</v>
      </c>
      <c r="B2254" s="301" t="s">
        <v>87</v>
      </c>
      <c r="C2254" s="301" t="s">
        <v>54</v>
      </c>
      <c r="D2254" s="302" t="s">
        <v>17</v>
      </c>
      <c r="E2254" s="302" t="s">
        <v>228</v>
      </c>
      <c r="F2254" s="301" t="s">
        <v>78</v>
      </c>
      <c r="G2254" s="301" t="s">
        <v>288</v>
      </c>
      <c r="H2254" s="322">
        <v>134216515418.77596</v>
      </c>
      <c r="I2254" s="322">
        <v>149689820906.00983</v>
      </c>
      <c r="J2254" s="322">
        <v>146636137859.15338</v>
      </c>
      <c r="K2254" s="364">
        <v>0</v>
      </c>
      <c r="L2254" s="322">
        <v>117434184633.97519</v>
      </c>
      <c r="M2254" s="364">
        <v>0</v>
      </c>
    </row>
    <row r="2255" spans="1:13" x14ac:dyDescent="0.35">
      <c r="A2255" s="301">
        <v>2019</v>
      </c>
      <c r="B2255" s="301" t="s">
        <v>87</v>
      </c>
      <c r="C2255" s="301" t="s">
        <v>55</v>
      </c>
      <c r="D2255" s="302" t="s">
        <v>9</v>
      </c>
      <c r="E2255" s="302" t="s">
        <v>228</v>
      </c>
      <c r="F2255" s="301" t="s">
        <v>76</v>
      </c>
      <c r="G2255" s="301" t="s">
        <v>288</v>
      </c>
      <c r="H2255" s="322">
        <v>6904615996.7660112</v>
      </c>
      <c r="I2255" s="322">
        <v>6904615996.7660112</v>
      </c>
      <c r="J2255" s="322">
        <v>6629030799.9370899</v>
      </c>
      <c r="K2255" s="364">
        <v>0</v>
      </c>
      <c r="L2255" s="322">
        <v>6521113544.7302046</v>
      </c>
      <c r="M2255" s="364">
        <v>0</v>
      </c>
    </row>
    <row r="2256" spans="1:13" x14ac:dyDescent="0.35">
      <c r="A2256" s="301">
        <v>2019</v>
      </c>
      <c r="B2256" s="301" t="s">
        <v>87</v>
      </c>
      <c r="C2256" s="301" t="s">
        <v>55</v>
      </c>
      <c r="D2256" s="302" t="s">
        <v>9</v>
      </c>
      <c r="E2256" s="302" t="s">
        <v>228</v>
      </c>
      <c r="F2256" s="301" t="s">
        <v>78</v>
      </c>
      <c r="G2256" s="301" t="s">
        <v>288</v>
      </c>
      <c r="H2256" s="322">
        <v>265944839936.14197</v>
      </c>
      <c r="I2256" s="322">
        <v>268397598628.12729</v>
      </c>
      <c r="J2256" s="322">
        <v>268342800601.45667</v>
      </c>
      <c r="K2256" s="364">
        <v>0</v>
      </c>
      <c r="L2256" s="322">
        <v>264798908480.64343</v>
      </c>
      <c r="M2256" s="364">
        <v>0</v>
      </c>
    </row>
    <row r="2257" spans="1:13" x14ac:dyDescent="0.35">
      <c r="A2257" s="301">
        <v>2019</v>
      </c>
      <c r="B2257" s="301" t="s">
        <v>87</v>
      </c>
      <c r="C2257" s="301" t="s">
        <v>56</v>
      </c>
      <c r="D2257" s="302" t="s">
        <v>9</v>
      </c>
      <c r="E2257" s="302" t="s">
        <v>228</v>
      </c>
      <c r="F2257" s="301" t="s">
        <v>76</v>
      </c>
      <c r="G2257" s="301" t="s">
        <v>288</v>
      </c>
      <c r="H2257" s="322">
        <v>38520788561.531792</v>
      </c>
      <c r="I2257" s="322">
        <v>38520788561.531792</v>
      </c>
      <c r="J2257" s="322">
        <v>36497421368.179207</v>
      </c>
      <c r="K2257" s="364">
        <v>0</v>
      </c>
      <c r="L2257" s="322">
        <v>35882015895.510056</v>
      </c>
      <c r="M2257" s="364">
        <v>0</v>
      </c>
    </row>
    <row r="2258" spans="1:13" x14ac:dyDescent="0.35">
      <c r="A2258" s="301">
        <v>2019</v>
      </c>
      <c r="B2258" s="301" t="s">
        <v>87</v>
      </c>
      <c r="C2258" s="301" t="s">
        <v>56</v>
      </c>
      <c r="D2258" s="302" t="s">
        <v>9</v>
      </c>
      <c r="E2258" s="302" t="s">
        <v>228</v>
      </c>
      <c r="F2258" s="301" t="s">
        <v>78</v>
      </c>
      <c r="G2258" s="301" t="s">
        <v>288</v>
      </c>
      <c r="H2258" s="322">
        <v>51914361508.720924</v>
      </c>
      <c r="I2258" s="322">
        <v>51914361508.720924</v>
      </c>
      <c r="J2258" s="322">
        <v>51777525731.689026</v>
      </c>
      <c r="K2258" s="364">
        <v>0</v>
      </c>
      <c r="L2258" s="322">
        <v>45959203270.233887</v>
      </c>
      <c r="M2258" s="364">
        <v>0</v>
      </c>
    </row>
    <row r="2259" spans="1:13" x14ac:dyDescent="0.35">
      <c r="A2259" s="301">
        <v>2019</v>
      </c>
      <c r="B2259" s="301" t="s">
        <v>87</v>
      </c>
      <c r="C2259" s="301" t="s">
        <v>57</v>
      </c>
      <c r="D2259" s="302" t="s">
        <v>22</v>
      </c>
      <c r="E2259" s="302" t="s">
        <v>228</v>
      </c>
      <c r="F2259" s="301" t="s">
        <v>76</v>
      </c>
      <c r="G2259" s="301" t="s">
        <v>288</v>
      </c>
      <c r="H2259" s="322">
        <v>0</v>
      </c>
      <c r="I2259" s="322">
        <v>0</v>
      </c>
      <c r="J2259" s="322">
        <v>0</v>
      </c>
      <c r="K2259" s="364">
        <v>0</v>
      </c>
      <c r="L2259" s="322">
        <v>0</v>
      </c>
      <c r="M2259" s="364">
        <v>0</v>
      </c>
    </row>
    <row r="2260" spans="1:13" x14ac:dyDescent="0.35">
      <c r="A2260" s="301">
        <v>2019</v>
      </c>
      <c r="B2260" s="301" t="s">
        <v>87</v>
      </c>
      <c r="C2260" s="301" t="s">
        <v>57</v>
      </c>
      <c r="D2260" s="302" t="s">
        <v>22</v>
      </c>
      <c r="E2260" s="302" t="s">
        <v>228</v>
      </c>
      <c r="F2260" s="301" t="s">
        <v>79</v>
      </c>
      <c r="G2260" s="301" t="s">
        <v>288</v>
      </c>
      <c r="H2260" s="322">
        <v>0</v>
      </c>
      <c r="I2260" s="322">
        <v>0</v>
      </c>
      <c r="J2260" s="322">
        <v>0</v>
      </c>
      <c r="K2260" s="364">
        <v>0</v>
      </c>
      <c r="L2260" s="322">
        <v>0</v>
      </c>
      <c r="M2260" s="364">
        <v>0</v>
      </c>
    </row>
    <row r="2261" spans="1:13" x14ac:dyDescent="0.35">
      <c r="A2261" s="301">
        <v>2019</v>
      </c>
      <c r="B2261" s="301" t="s">
        <v>87</v>
      </c>
      <c r="C2261" s="301" t="s">
        <v>57</v>
      </c>
      <c r="D2261" s="302" t="s">
        <v>22</v>
      </c>
      <c r="E2261" s="302" t="s">
        <v>228</v>
      </c>
      <c r="F2261" s="301" t="s">
        <v>78</v>
      </c>
      <c r="G2261" s="301" t="s">
        <v>288</v>
      </c>
      <c r="H2261" s="322">
        <v>0</v>
      </c>
      <c r="I2261" s="322">
        <v>0</v>
      </c>
      <c r="J2261" s="322">
        <v>0</v>
      </c>
      <c r="K2261" s="364">
        <v>0</v>
      </c>
      <c r="L2261" s="322">
        <v>0</v>
      </c>
      <c r="M2261" s="364">
        <v>0</v>
      </c>
    </row>
    <row r="2262" spans="1:13" x14ac:dyDescent="0.35">
      <c r="A2262" s="301">
        <v>2019</v>
      </c>
      <c r="B2262" s="301" t="s">
        <v>87</v>
      </c>
      <c r="C2262" s="301" t="s">
        <v>58</v>
      </c>
      <c r="D2262" s="302" t="s">
        <v>8</v>
      </c>
      <c r="E2262" s="302" t="s">
        <v>228</v>
      </c>
      <c r="F2262" s="301" t="s">
        <v>76</v>
      </c>
      <c r="G2262" s="301" t="s">
        <v>288</v>
      </c>
      <c r="H2262" s="322">
        <v>11084801724.189363</v>
      </c>
      <c r="I2262" s="322">
        <v>11084801724.189363</v>
      </c>
      <c r="J2262" s="322">
        <v>10339769939.97031</v>
      </c>
      <c r="K2262" s="364">
        <v>0</v>
      </c>
      <c r="L2262" s="322">
        <v>9990626194.9755058</v>
      </c>
      <c r="M2262" s="364">
        <v>0</v>
      </c>
    </row>
    <row r="2263" spans="1:13" x14ac:dyDescent="0.35">
      <c r="A2263" s="301">
        <v>2019</v>
      </c>
      <c r="B2263" s="301" t="s">
        <v>87</v>
      </c>
      <c r="C2263" s="301" t="s">
        <v>58</v>
      </c>
      <c r="D2263" s="302" t="s">
        <v>8</v>
      </c>
      <c r="E2263" s="302" t="s">
        <v>228</v>
      </c>
      <c r="F2263" s="301" t="s">
        <v>78</v>
      </c>
      <c r="G2263" s="301" t="s">
        <v>288</v>
      </c>
      <c r="H2263" s="322">
        <v>81815722039.326248</v>
      </c>
      <c r="I2263" s="322">
        <v>82917885277.179245</v>
      </c>
      <c r="J2263" s="322">
        <v>78801511644.469131</v>
      </c>
      <c r="K2263" s="364">
        <v>0</v>
      </c>
      <c r="L2263" s="322">
        <v>63560645291.486893</v>
      </c>
      <c r="M2263" s="364">
        <v>0</v>
      </c>
    </row>
    <row r="2264" spans="1:13" x14ac:dyDescent="0.35">
      <c r="A2264" s="301">
        <v>2019</v>
      </c>
      <c r="B2264" s="301" t="s">
        <v>87</v>
      </c>
      <c r="C2264" s="301" t="s">
        <v>59</v>
      </c>
      <c r="D2264" s="302" t="s">
        <v>11</v>
      </c>
      <c r="E2264" s="302" t="s">
        <v>228</v>
      </c>
      <c r="F2264" s="301" t="s">
        <v>76</v>
      </c>
      <c r="G2264" s="301" t="s">
        <v>288</v>
      </c>
      <c r="H2264" s="322">
        <v>8807625331.9706364</v>
      </c>
      <c r="I2264" s="322">
        <v>8807625331.9706364</v>
      </c>
      <c r="J2264" s="322">
        <v>8440357395.5736647</v>
      </c>
      <c r="K2264" s="364">
        <v>0</v>
      </c>
      <c r="L2264" s="322">
        <v>8326387159.8062248</v>
      </c>
      <c r="M2264" s="364">
        <v>0</v>
      </c>
    </row>
    <row r="2265" spans="1:13" x14ac:dyDescent="0.35">
      <c r="A2265" s="301">
        <v>2019</v>
      </c>
      <c r="B2265" s="301" t="s">
        <v>87</v>
      </c>
      <c r="C2265" s="301" t="s">
        <v>59</v>
      </c>
      <c r="D2265" s="302" t="s">
        <v>11</v>
      </c>
      <c r="E2265" s="302" t="s">
        <v>228</v>
      </c>
      <c r="F2265" s="301" t="s">
        <v>78</v>
      </c>
      <c r="G2265" s="301" t="s">
        <v>288</v>
      </c>
      <c r="H2265" s="322">
        <v>9379360940.4575729</v>
      </c>
      <c r="I2265" s="322">
        <v>10227669651.927937</v>
      </c>
      <c r="J2265" s="322">
        <v>10227669651.927937</v>
      </c>
      <c r="K2265" s="364">
        <v>0</v>
      </c>
      <c r="L2265" s="322">
        <v>10165220783.101542</v>
      </c>
      <c r="M2265" s="364">
        <v>0</v>
      </c>
    </row>
    <row r="2266" spans="1:13" x14ac:dyDescent="0.35">
      <c r="A2266" s="301">
        <v>2019</v>
      </c>
      <c r="B2266" s="301" t="s">
        <v>87</v>
      </c>
      <c r="C2266" s="301" t="s">
        <v>60</v>
      </c>
      <c r="D2266" s="302" t="s">
        <v>14</v>
      </c>
      <c r="E2266" s="302" t="s">
        <v>228</v>
      </c>
      <c r="F2266" s="301" t="s">
        <v>76</v>
      </c>
      <c r="G2266" s="301" t="s">
        <v>288</v>
      </c>
      <c r="H2266" s="322">
        <v>23204099298.859421</v>
      </c>
      <c r="I2266" s="322">
        <v>23204099298.859421</v>
      </c>
      <c r="J2266" s="322">
        <v>22108186257.111633</v>
      </c>
      <c r="K2266" s="364">
        <v>0</v>
      </c>
      <c r="L2266" s="322">
        <v>21538814703.597343</v>
      </c>
      <c r="M2266" s="364">
        <v>0</v>
      </c>
    </row>
    <row r="2267" spans="1:13" x14ac:dyDescent="0.35">
      <c r="A2267" s="301">
        <v>2019</v>
      </c>
      <c r="B2267" s="301" t="s">
        <v>87</v>
      </c>
      <c r="C2267" s="301" t="s">
        <v>60</v>
      </c>
      <c r="D2267" s="302" t="s">
        <v>14</v>
      </c>
      <c r="E2267" s="302" t="s">
        <v>228</v>
      </c>
      <c r="F2267" s="301" t="s">
        <v>78</v>
      </c>
      <c r="G2267" s="301" t="s">
        <v>288</v>
      </c>
      <c r="H2267" s="322">
        <v>31589914620.760231</v>
      </c>
      <c r="I2267" s="322">
        <v>31589914620.760231</v>
      </c>
      <c r="J2267" s="322">
        <v>31536246436.361668</v>
      </c>
      <c r="K2267" s="364">
        <v>0</v>
      </c>
      <c r="L2267" s="322">
        <v>29597630772.919674</v>
      </c>
      <c r="M2267" s="364">
        <v>0</v>
      </c>
    </row>
    <row r="2268" spans="1:13" x14ac:dyDescent="0.35">
      <c r="A2268" s="301">
        <v>2019</v>
      </c>
      <c r="B2268" s="301" t="s">
        <v>87</v>
      </c>
      <c r="C2268" s="301" t="s">
        <v>61</v>
      </c>
      <c r="D2268" s="302" t="s">
        <v>10</v>
      </c>
      <c r="E2268" s="302" t="s">
        <v>228</v>
      </c>
      <c r="F2268" s="301" t="s">
        <v>76</v>
      </c>
      <c r="G2268" s="301" t="s">
        <v>288</v>
      </c>
      <c r="H2268" s="322">
        <v>10645218901.383121</v>
      </c>
      <c r="I2268" s="322">
        <v>10645218901.383121</v>
      </c>
      <c r="J2268" s="322">
        <v>9897482809.7242889</v>
      </c>
      <c r="K2268" s="364">
        <v>0</v>
      </c>
      <c r="L2268" s="322">
        <v>9687690892.8255081</v>
      </c>
      <c r="M2268" s="364">
        <v>0</v>
      </c>
    </row>
    <row r="2269" spans="1:13" x14ac:dyDescent="0.35">
      <c r="A2269" s="301">
        <v>2019</v>
      </c>
      <c r="B2269" s="301" t="s">
        <v>87</v>
      </c>
      <c r="C2269" s="301" t="s">
        <v>61</v>
      </c>
      <c r="D2269" s="302" t="s">
        <v>10</v>
      </c>
      <c r="E2269" s="302" t="s">
        <v>228</v>
      </c>
      <c r="F2269" s="301" t="s">
        <v>78</v>
      </c>
      <c r="G2269" s="301" t="s">
        <v>288</v>
      </c>
      <c r="H2269" s="322">
        <v>23274153142.008556</v>
      </c>
      <c r="I2269" s="322">
        <v>23274153142.008556</v>
      </c>
      <c r="J2269" s="322">
        <v>22996753562.168823</v>
      </c>
      <c r="K2269" s="364">
        <v>0</v>
      </c>
      <c r="L2269" s="322">
        <v>19791068550.953892</v>
      </c>
      <c r="M2269" s="364">
        <v>0</v>
      </c>
    </row>
    <row r="2270" spans="1:13" x14ac:dyDescent="0.35">
      <c r="A2270" s="301">
        <v>2019</v>
      </c>
      <c r="B2270" s="301" t="s">
        <v>87</v>
      </c>
      <c r="C2270" s="301" t="s">
        <v>61</v>
      </c>
      <c r="D2270" s="302" t="s">
        <v>10</v>
      </c>
      <c r="E2270" s="302" t="s">
        <v>228</v>
      </c>
      <c r="F2270" s="301" t="s">
        <v>80</v>
      </c>
      <c r="G2270" s="301" t="s">
        <v>288</v>
      </c>
      <c r="H2270" s="322">
        <v>0</v>
      </c>
      <c r="I2270" s="322">
        <v>0</v>
      </c>
      <c r="J2270" s="322">
        <v>0</v>
      </c>
      <c r="K2270" s="364">
        <v>0</v>
      </c>
      <c r="L2270" s="322">
        <v>0</v>
      </c>
      <c r="M2270" s="364">
        <v>0</v>
      </c>
    </row>
    <row r="2271" spans="1:13" x14ac:dyDescent="0.35">
      <c r="A2271" s="301">
        <v>2019</v>
      </c>
      <c r="B2271" s="301" t="s">
        <v>87</v>
      </c>
      <c r="C2271" s="301" t="s">
        <v>62</v>
      </c>
      <c r="D2271" s="302" t="s">
        <v>9</v>
      </c>
      <c r="E2271" s="302" t="s">
        <v>228</v>
      </c>
      <c r="F2271" s="301" t="s">
        <v>76</v>
      </c>
      <c r="G2271" s="301" t="s">
        <v>288</v>
      </c>
      <c r="H2271" s="322">
        <v>18125431968.989826</v>
      </c>
      <c r="I2271" s="322">
        <v>18125431968.989826</v>
      </c>
      <c r="J2271" s="322">
        <v>17567361611.821018</v>
      </c>
      <c r="K2271" s="364">
        <v>0</v>
      </c>
      <c r="L2271" s="322">
        <v>16265333799.861332</v>
      </c>
      <c r="M2271" s="364">
        <v>0</v>
      </c>
    </row>
    <row r="2272" spans="1:13" x14ac:dyDescent="0.35">
      <c r="A2272" s="301">
        <v>2019</v>
      </c>
      <c r="B2272" s="301" t="s">
        <v>87</v>
      </c>
      <c r="C2272" s="301" t="s">
        <v>62</v>
      </c>
      <c r="D2272" s="302" t="s">
        <v>9</v>
      </c>
      <c r="E2272" s="302" t="s">
        <v>228</v>
      </c>
      <c r="F2272" s="301" t="s">
        <v>78</v>
      </c>
      <c r="G2272" s="301" t="s">
        <v>288</v>
      </c>
      <c r="H2272" s="322">
        <v>183768611483.30011</v>
      </c>
      <c r="I2272" s="322">
        <v>184981113519.57385</v>
      </c>
      <c r="J2272" s="322">
        <v>182177909281.33435</v>
      </c>
      <c r="K2272" s="364">
        <v>0</v>
      </c>
      <c r="L2272" s="322">
        <v>168094354325.21127</v>
      </c>
      <c r="M2272" s="364">
        <v>0</v>
      </c>
    </row>
    <row r="2273" spans="1:13" x14ac:dyDescent="0.35">
      <c r="A2273" s="301">
        <v>2019</v>
      </c>
      <c r="B2273" s="301" t="s">
        <v>87</v>
      </c>
      <c r="C2273" s="301" t="s">
        <v>63</v>
      </c>
      <c r="D2273" s="302" t="s">
        <v>16</v>
      </c>
      <c r="E2273" s="302" t="s">
        <v>228</v>
      </c>
      <c r="F2273" s="301" t="s">
        <v>76</v>
      </c>
      <c r="G2273" s="301" t="s">
        <v>288</v>
      </c>
      <c r="H2273" s="322">
        <v>72824747846.916077</v>
      </c>
      <c r="I2273" s="322">
        <v>72824747846.916077</v>
      </c>
      <c r="J2273" s="322">
        <v>71116134098.12735</v>
      </c>
      <c r="K2273" s="364">
        <v>0</v>
      </c>
      <c r="L2273" s="322">
        <v>68971638118.635483</v>
      </c>
      <c r="M2273" s="364">
        <v>0</v>
      </c>
    </row>
    <row r="2274" spans="1:13" x14ac:dyDescent="0.35">
      <c r="A2274" s="301">
        <v>2019</v>
      </c>
      <c r="B2274" s="301" t="s">
        <v>87</v>
      </c>
      <c r="C2274" s="301" t="s">
        <v>63</v>
      </c>
      <c r="D2274" s="302" t="s">
        <v>16</v>
      </c>
      <c r="E2274" s="302" t="s">
        <v>228</v>
      </c>
      <c r="F2274" s="301" t="s">
        <v>78</v>
      </c>
      <c r="G2274" s="301" t="s">
        <v>288</v>
      </c>
      <c r="H2274" s="322">
        <v>27846917033.146126</v>
      </c>
      <c r="I2274" s="322">
        <v>27195655471.990059</v>
      </c>
      <c r="J2274" s="322">
        <v>26737902193.716457</v>
      </c>
      <c r="K2274" s="364">
        <v>0</v>
      </c>
      <c r="L2274" s="322">
        <v>23056711460.705421</v>
      </c>
      <c r="M2274" s="364">
        <v>0</v>
      </c>
    </row>
    <row r="2275" spans="1:13" x14ac:dyDescent="0.35">
      <c r="A2275" s="301">
        <v>2019</v>
      </c>
      <c r="B2275" s="301" t="s">
        <v>87</v>
      </c>
      <c r="C2275" s="301" t="s">
        <v>63</v>
      </c>
      <c r="D2275" s="302" t="s">
        <v>16</v>
      </c>
      <c r="E2275" s="302" t="s">
        <v>228</v>
      </c>
      <c r="F2275" s="301" t="s">
        <v>80</v>
      </c>
      <c r="G2275" s="301" t="s">
        <v>288</v>
      </c>
      <c r="H2275" s="322">
        <v>0</v>
      </c>
      <c r="I2275" s="322">
        <v>0</v>
      </c>
      <c r="J2275" s="322">
        <v>0</v>
      </c>
      <c r="K2275" s="364">
        <v>0</v>
      </c>
      <c r="L2275" s="322">
        <v>0</v>
      </c>
      <c r="M2275" s="364">
        <v>0</v>
      </c>
    </row>
    <row r="2276" spans="1:13" x14ac:dyDescent="0.35">
      <c r="A2276" s="301">
        <v>2019</v>
      </c>
      <c r="B2276" s="301" t="s">
        <v>87</v>
      </c>
      <c r="C2276" s="301" t="s">
        <v>64</v>
      </c>
      <c r="D2276" s="302" t="s">
        <v>18</v>
      </c>
      <c r="E2276" s="302" t="s">
        <v>228</v>
      </c>
      <c r="F2276" s="301" t="s">
        <v>76</v>
      </c>
      <c r="G2276" s="301" t="s">
        <v>288</v>
      </c>
      <c r="H2276" s="322">
        <v>40448256226.383812</v>
      </c>
      <c r="I2276" s="322">
        <v>40348837979.216187</v>
      </c>
      <c r="J2276" s="322">
        <v>34680853452.637863</v>
      </c>
      <c r="K2276" s="364">
        <v>0</v>
      </c>
      <c r="L2276" s="322">
        <v>31827617880.598011</v>
      </c>
      <c r="M2276" s="364">
        <v>0</v>
      </c>
    </row>
    <row r="2277" spans="1:13" x14ac:dyDescent="0.35">
      <c r="A2277" s="301">
        <v>2019</v>
      </c>
      <c r="B2277" s="301" t="s">
        <v>87</v>
      </c>
      <c r="C2277" s="301" t="s">
        <v>64</v>
      </c>
      <c r="D2277" s="302" t="s">
        <v>18</v>
      </c>
      <c r="E2277" s="302" t="s">
        <v>228</v>
      </c>
      <c r="F2277" s="301" t="s">
        <v>78</v>
      </c>
      <c r="G2277" s="301" t="s">
        <v>288</v>
      </c>
      <c r="H2277" s="322">
        <v>187277169317.33966</v>
      </c>
      <c r="I2277" s="322">
        <v>204624319240.80566</v>
      </c>
      <c r="J2277" s="322">
        <v>183985183234.76871</v>
      </c>
      <c r="K2277" s="364">
        <v>0</v>
      </c>
      <c r="L2277" s="322">
        <v>108304494811.00444</v>
      </c>
      <c r="M2277" s="364">
        <v>0</v>
      </c>
    </row>
    <row r="2278" spans="1:13" x14ac:dyDescent="0.35">
      <c r="A2278" s="301">
        <v>2019</v>
      </c>
      <c r="B2278" s="301" t="s">
        <v>87</v>
      </c>
      <c r="C2278" s="301" t="s">
        <v>65</v>
      </c>
      <c r="D2278" s="302" t="s">
        <v>15</v>
      </c>
      <c r="E2278" s="302" t="s">
        <v>228</v>
      </c>
      <c r="F2278" s="301" t="s">
        <v>76</v>
      </c>
      <c r="G2278" s="301" t="s">
        <v>288</v>
      </c>
      <c r="H2278" s="322">
        <v>347577952268.08368</v>
      </c>
      <c r="I2278" s="322">
        <v>346320095314.78888</v>
      </c>
      <c r="J2278" s="322">
        <v>326379027633.37695</v>
      </c>
      <c r="K2278" s="364">
        <v>0</v>
      </c>
      <c r="L2278" s="322">
        <v>324915321496.35205</v>
      </c>
      <c r="M2278" s="364">
        <v>0</v>
      </c>
    </row>
    <row r="2279" spans="1:13" x14ac:dyDescent="0.35">
      <c r="A2279" s="301">
        <v>2019</v>
      </c>
      <c r="B2279" s="301" t="s">
        <v>87</v>
      </c>
      <c r="C2279" s="301" t="s">
        <v>65</v>
      </c>
      <c r="D2279" s="302" t="s">
        <v>15</v>
      </c>
      <c r="E2279" s="302" t="s">
        <v>228</v>
      </c>
      <c r="F2279" s="301" t="s">
        <v>78</v>
      </c>
      <c r="G2279" s="301" t="s">
        <v>288</v>
      </c>
      <c r="H2279" s="322">
        <v>232605711686.01294</v>
      </c>
      <c r="I2279" s="322">
        <v>227846603419.42334</v>
      </c>
      <c r="J2279" s="322">
        <v>217626993470.7948</v>
      </c>
      <c r="K2279" s="364">
        <v>0</v>
      </c>
      <c r="L2279" s="322">
        <v>132252395822.36844</v>
      </c>
      <c r="M2279" s="364">
        <v>0</v>
      </c>
    </row>
    <row r="2280" spans="1:13" x14ac:dyDescent="0.35">
      <c r="A2280" s="301">
        <v>2019</v>
      </c>
      <c r="B2280" s="301" t="s">
        <v>87</v>
      </c>
      <c r="C2280" s="301" t="s">
        <v>66</v>
      </c>
      <c r="D2280" s="302" t="s">
        <v>8</v>
      </c>
      <c r="E2280" s="302" t="s">
        <v>228</v>
      </c>
      <c r="F2280" s="301" t="s">
        <v>76</v>
      </c>
      <c r="G2280" s="301" t="s">
        <v>288</v>
      </c>
      <c r="H2280" s="322">
        <v>8228797888.5190754</v>
      </c>
      <c r="I2280" s="322">
        <v>8205744381.9294796</v>
      </c>
      <c r="J2280" s="322">
        <v>7381344188.3827934</v>
      </c>
      <c r="K2280" s="364">
        <v>0</v>
      </c>
      <c r="L2280" s="322">
        <v>6860945122.5520401</v>
      </c>
      <c r="M2280" s="364">
        <v>0</v>
      </c>
    </row>
    <row r="2281" spans="1:13" x14ac:dyDescent="0.35">
      <c r="A2281" s="301">
        <v>2019</v>
      </c>
      <c r="B2281" s="301" t="s">
        <v>87</v>
      </c>
      <c r="C2281" s="301" t="s">
        <v>66</v>
      </c>
      <c r="D2281" s="302" t="s">
        <v>8</v>
      </c>
      <c r="E2281" s="302" t="s">
        <v>228</v>
      </c>
      <c r="F2281" s="301" t="s">
        <v>78</v>
      </c>
      <c r="G2281" s="301" t="s">
        <v>288</v>
      </c>
      <c r="H2281" s="322">
        <v>27459720422.376415</v>
      </c>
      <c r="I2281" s="322">
        <v>27221981135.671215</v>
      </c>
      <c r="J2281" s="322">
        <v>27166526189.244423</v>
      </c>
      <c r="K2281" s="364">
        <v>0</v>
      </c>
      <c r="L2281" s="322">
        <v>23771263407.07555</v>
      </c>
      <c r="M2281" s="364">
        <v>0</v>
      </c>
    </row>
    <row r="2282" spans="1:13" x14ac:dyDescent="0.35">
      <c r="A2282" s="301">
        <v>2019</v>
      </c>
      <c r="B2282" s="301" t="s">
        <v>87</v>
      </c>
      <c r="C2282" s="301" t="s">
        <v>67</v>
      </c>
      <c r="D2282" s="302" t="s">
        <v>11</v>
      </c>
      <c r="E2282" s="302" t="s">
        <v>229</v>
      </c>
      <c r="F2282" s="301" t="s">
        <v>76</v>
      </c>
      <c r="G2282" s="301" t="s">
        <v>288</v>
      </c>
      <c r="H2282" s="322">
        <v>421337532774.8053</v>
      </c>
      <c r="I2282" s="322">
        <v>474013319714.53589</v>
      </c>
      <c r="J2282" s="322">
        <v>421776022007.09393</v>
      </c>
      <c r="K2282" s="364">
        <v>0</v>
      </c>
      <c r="L2282" s="322">
        <v>400885576789.16809</v>
      </c>
      <c r="M2282" s="364">
        <v>0</v>
      </c>
    </row>
    <row r="2283" spans="1:13" x14ac:dyDescent="0.35">
      <c r="A2283" s="301">
        <v>2019</v>
      </c>
      <c r="B2283" s="301" t="s">
        <v>87</v>
      </c>
      <c r="C2283" s="301" t="s">
        <v>67</v>
      </c>
      <c r="D2283" s="302" t="s">
        <v>11</v>
      </c>
      <c r="E2283" s="302" t="s">
        <v>229</v>
      </c>
      <c r="F2283" s="301" t="s">
        <v>79</v>
      </c>
      <c r="G2283" s="301" t="s">
        <v>288</v>
      </c>
      <c r="H2283" s="322">
        <v>0</v>
      </c>
      <c r="I2283" s="322">
        <v>0</v>
      </c>
      <c r="J2283" s="322">
        <v>0</v>
      </c>
      <c r="K2283" s="364">
        <v>0</v>
      </c>
      <c r="L2283" s="322">
        <v>0</v>
      </c>
      <c r="M2283" s="364">
        <v>0</v>
      </c>
    </row>
    <row r="2284" spans="1:13" x14ac:dyDescent="0.35">
      <c r="A2284" s="301">
        <v>2019</v>
      </c>
      <c r="B2284" s="301" t="s">
        <v>87</v>
      </c>
      <c r="C2284" s="301" t="s">
        <v>67</v>
      </c>
      <c r="D2284" s="302" t="s">
        <v>11</v>
      </c>
      <c r="E2284" s="302" t="s">
        <v>229</v>
      </c>
      <c r="F2284" s="301" t="s">
        <v>78</v>
      </c>
      <c r="G2284" s="301" t="s">
        <v>288</v>
      </c>
      <c r="H2284" s="322">
        <v>57730563825.625664</v>
      </c>
      <c r="I2284" s="322">
        <v>82376043293.330597</v>
      </c>
      <c r="J2284" s="322">
        <v>50371087104.315575</v>
      </c>
      <c r="K2284" s="364">
        <v>0</v>
      </c>
      <c r="L2284" s="322">
        <v>21612941418.400723</v>
      </c>
      <c r="M2284" s="364">
        <v>0</v>
      </c>
    </row>
    <row r="2285" spans="1:13" x14ac:dyDescent="0.35">
      <c r="A2285" s="301">
        <v>2019</v>
      </c>
      <c r="B2285" s="301" t="s">
        <v>87</v>
      </c>
      <c r="C2285" s="301" t="s">
        <v>67</v>
      </c>
      <c r="D2285" s="302" t="s">
        <v>11</v>
      </c>
      <c r="E2285" s="302" t="s">
        <v>229</v>
      </c>
      <c r="F2285" s="301" t="s">
        <v>80</v>
      </c>
      <c r="G2285" s="301" t="s">
        <v>288</v>
      </c>
      <c r="H2285" s="322">
        <v>214894702.51907516</v>
      </c>
      <c r="I2285" s="322">
        <v>1127313993.9792554</v>
      </c>
      <c r="J2285" s="322">
        <v>120356382.72353826</v>
      </c>
      <c r="K2285" s="364">
        <v>0</v>
      </c>
      <c r="L2285" s="322">
        <v>57319450.642613411</v>
      </c>
      <c r="M2285" s="364">
        <v>0</v>
      </c>
    </row>
    <row r="2286" spans="1:13" x14ac:dyDescent="0.35">
      <c r="A2286" s="301">
        <v>2019</v>
      </c>
      <c r="B2286" s="301" t="s">
        <v>87</v>
      </c>
      <c r="C2286" s="301" t="s">
        <v>68</v>
      </c>
      <c r="D2286" s="302" t="s">
        <v>19</v>
      </c>
      <c r="E2286" s="302" t="s">
        <v>227</v>
      </c>
      <c r="F2286" s="301" t="s">
        <v>76</v>
      </c>
      <c r="G2286" s="301" t="s">
        <v>288</v>
      </c>
      <c r="H2286" s="322">
        <v>203836001686.87769</v>
      </c>
      <c r="I2286" s="322">
        <v>208951502171.91809</v>
      </c>
      <c r="J2286" s="322">
        <v>206685843297.18307</v>
      </c>
      <c r="K2286" s="364">
        <v>0</v>
      </c>
      <c r="L2286" s="322">
        <v>204268531969.4213</v>
      </c>
      <c r="M2286" s="364">
        <v>0</v>
      </c>
    </row>
    <row r="2287" spans="1:13" x14ac:dyDescent="0.35">
      <c r="A2287" s="301">
        <v>2019</v>
      </c>
      <c r="B2287" s="301" t="s">
        <v>87</v>
      </c>
      <c r="C2287" s="301" t="s">
        <v>68</v>
      </c>
      <c r="D2287" s="302" t="s">
        <v>19</v>
      </c>
      <c r="E2287" s="302" t="s">
        <v>227</v>
      </c>
      <c r="F2287" s="301" t="s">
        <v>78</v>
      </c>
      <c r="G2287" s="301" t="s">
        <v>288</v>
      </c>
      <c r="H2287" s="322">
        <v>28458113040.693642</v>
      </c>
      <c r="I2287" s="322">
        <v>32269415286.644394</v>
      </c>
      <c r="J2287" s="322">
        <v>31584949419.908108</v>
      </c>
      <c r="K2287" s="364">
        <v>0</v>
      </c>
      <c r="L2287" s="322">
        <v>29535684418.666538</v>
      </c>
      <c r="M2287" s="364">
        <v>0</v>
      </c>
    </row>
    <row r="2288" spans="1:13" x14ac:dyDescent="0.35">
      <c r="A2288" s="301">
        <v>2019</v>
      </c>
      <c r="B2288" s="301" t="s">
        <v>87</v>
      </c>
      <c r="C2288" s="301" t="s">
        <v>69</v>
      </c>
      <c r="D2288" s="302" t="s">
        <v>11</v>
      </c>
      <c r="E2288" s="302" t="s">
        <v>228</v>
      </c>
      <c r="F2288" s="301" t="s">
        <v>76</v>
      </c>
      <c r="G2288" s="301" t="s">
        <v>288</v>
      </c>
      <c r="H2288" s="322">
        <v>0</v>
      </c>
      <c r="I2288" s="322">
        <v>0</v>
      </c>
      <c r="J2288" s="322">
        <v>0</v>
      </c>
      <c r="K2288" s="364">
        <v>0</v>
      </c>
      <c r="L2288" s="322">
        <v>0</v>
      </c>
      <c r="M2288" s="364">
        <v>0</v>
      </c>
    </row>
    <row r="2289" spans="1:13" x14ac:dyDescent="0.35">
      <c r="A2289" s="301">
        <v>2019</v>
      </c>
      <c r="B2289" s="301" t="s">
        <v>87</v>
      </c>
      <c r="C2289" s="301" t="s">
        <v>69</v>
      </c>
      <c r="D2289" s="302" t="s">
        <v>11</v>
      </c>
      <c r="E2289" s="302" t="s">
        <v>228</v>
      </c>
      <c r="F2289" s="301" t="s">
        <v>78</v>
      </c>
      <c r="G2289" s="301" t="s">
        <v>288</v>
      </c>
      <c r="H2289" s="322">
        <v>0</v>
      </c>
      <c r="I2289" s="322">
        <v>0</v>
      </c>
      <c r="J2289" s="322">
        <v>0</v>
      </c>
      <c r="K2289" s="364">
        <v>0</v>
      </c>
      <c r="L2289" s="322">
        <v>0</v>
      </c>
      <c r="M2289" s="364">
        <v>0</v>
      </c>
    </row>
    <row r="2290" spans="1:13" x14ac:dyDescent="0.35">
      <c r="A2290" s="301">
        <v>2020</v>
      </c>
      <c r="B2290" s="301" t="s">
        <v>86</v>
      </c>
      <c r="C2290" s="301" t="s">
        <v>25</v>
      </c>
      <c r="D2290" s="302" t="s">
        <v>265</v>
      </c>
      <c r="E2290" s="302" t="s">
        <v>226</v>
      </c>
      <c r="F2290" s="301" t="s">
        <v>76</v>
      </c>
      <c r="G2290" s="301" t="s">
        <v>288</v>
      </c>
      <c r="H2290" s="322">
        <v>108396730518.08258</v>
      </c>
      <c r="I2290" s="322">
        <v>108396730518.08258</v>
      </c>
      <c r="J2290" s="322">
        <v>97038583849.271011</v>
      </c>
      <c r="K2290" s="364">
        <v>0</v>
      </c>
      <c r="L2290" s="322">
        <v>96610431947.755493</v>
      </c>
      <c r="M2290" s="364">
        <v>0</v>
      </c>
    </row>
    <row r="2291" spans="1:13" x14ac:dyDescent="0.35">
      <c r="A2291" s="301">
        <v>2020</v>
      </c>
      <c r="B2291" s="301" t="s">
        <v>86</v>
      </c>
      <c r="C2291" s="301" t="s">
        <v>26</v>
      </c>
      <c r="D2291" s="302" t="s">
        <v>265</v>
      </c>
      <c r="E2291" s="302" t="s">
        <v>226</v>
      </c>
      <c r="F2291" s="301" t="s">
        <v>76</v>
      </c>
      <c r="G2291" s="301" t="s">
        <v>288</v>
      </c>
      <c r="H2291" s="322">
        <v>216208146658.22318</v>
      </c>
      <c r="I2291" s="322">
        <v>216208146658.22318</v>
      </c>
      <c r="J2291" s="322">
        <v>215050281867.67548</v>
      </c>
      <c r="K2291" s="364">
        <v>0</v>
      </c>
      <c r="L2291" s="322">
        <v>206947549682.68182</v>
      </c>
      <c r="M2291" s="364">
        <v>0</v>
      </c>
    </row>
    <row r="2292" spans="1:13" x14ac:dyDescent="0.35">
      <c r="A2292" s="301">
        <v>2020</v>
      </c>
      <c r="B2292" s="301" t="s">
        <v>86</v>
      </c>
      <c r="C2292" s="301" t="s">
        <v>26</v>
      </c>
      <c r="D2292" s="302" t="s">
        <v>265</v>
      </c>
      <c r="E2292" s="302" t="s">
        <v>226</v>
      </c>
      <c r="F2292" s="301" t="s">
        <v>78</v>
      </c>
      <c r="G2292" s="301" t="s">
        <v>288</v>
      </c>
      <c r="H2292" s="322">
        <v>11643758364.505117</v>
      </c>
      <c r="I2292" s="322">
        <v>11643758364.505117</v>
      </c>
      <c r="J2292" s="322">
        <v>10903816609.568783</v>
      </c>
      <c r="K2292" s="364">
        <v>0</v>
      </c>
      <c r="L2292" s="322">
        <v>10260703468.67853</v>
      </c>
      <c r="M2292" s="364">
        <v>0</v>
      </c>
    </row>
    <row r="2293" spans="1:13" x14ac:dyDescent="0.35">
      <c r="A2293" s="301">
        <v>2020</v>
      </c>
      <c r="B2293" s="301" t="s">
        <v>86</v>
      </c>
      <c r="C2293" s="301" t="s">
        <v>27</v>
      </c>
      <c r="D2293" s="302" t="s">
        <v>13</v>
      </c>
      <c r="E2293" s="302" t="s">
        <v>226</v>
      </c>
      <c r="F2293" s="301" t="s">
        <v>76</v>
      </c>
      <c r="G2293" s="301" t="s">
        <v>288</v>
      </c>
      <c r="H2293" s="322">
        <v>136983776539.67574</v>
      </c>
      <c r="I2293" s="322">
        <v>134536641120.79868</v>
      </c>
      <c r="J2293" s="322">
        <v>130181199075.47009</v>
      </c>
      <c r="K2293" s="364">
        <v>0</v>
      </c>
      <c r="L2293" s="322">
        <v>125062803757.51912</v>
      </c>
      <c r="M2293" s="364">
        <v>0</v>
      </c>
    </row>
    <row r="2294" spans="1:13" x14ac:dyDescent="0.35">
      <c r="A2294" s="301">
        <v>2020</v>
      </c>
      <c r="B2294" s="301" t="s">
        <v>86</v>
      </c>
      <c r="C2294" s="301" t="s">
        <v>27</v>
      </c>
      <c r="D2294" s="302" t="s">
        <v>13</v>
      </c>
      <c r="E2294" s="302" t="s">
        <v>226</v>
      </c>
      <c r="F2294" s="301" t="s">
        <v>78</v>
      </c>
      <c r="G2294" s="301" t="s">
        <v>288</v>
      </c>
      <c r="H2294" s="322">
        <v>152718201887.01978</v>
      </c>
      <c r="I2294" s="322">
        <v>141171380822.50934</v>
      </c>
      <c r="J2294" s="322">
        <v>139923288732.72153</v>
      </c>
      <c r="K2294" s="364">
        <v>0</v>
      </c>
      <c r="L2294" s="322">
        <v>118517007038.00856</v>
      </c>
      <c r="M2294" s="364">
        <v>0</v>
      </c>
    </row>
    <row r="2295" spans="1:13" x14ac:dyDescent="0.35">
      <c r="A2295" s="301">
        <v>2020</v>
      </c>
      <c r="B2295" s="301" t="s">
        <v>86</v>
      </c>
      <c r="C2295" s="301" t="s">
        <v>28</v>
      </c>
      <c r="D2295" s="302" t="s">
        <v>265</v>
      </c>
      <c r="E2295" s="302" t="s">
        <v>226</v>
      </c>
      <c r="F2295" s="301" t="s">
        <v>76</v>
      </c>
      <c r="G2295" s="301" t="s">
        <v>288</v>
      </c>
      <c r="H2295" s="322">
        <v>30121891028.676445</v>
      </c>
      <c r="I2295" s="322">
        <v>30121891028.676445</v>
      </c>
      <c r="J2295" s="322">
        <v>28060856506.185951</v>
      </c>
      <c r="K2295" s="364">
        <v>0</v>
      </c>
      <c r="L2295" s="322">
        <v>27063968358.069576</v>
      </c>
      <c r="M2295" s="364">
        <v>0</v>
      </c>
    </row>
    <row r="2296" spans="1:13" x14ac:dyDescent="0.35">
      <c r="A2296" s="301">
        <v>2020</v>
      </c>
      <c r="B2296" s="301" t="s">
        <v>86</v>
      </c>
      <c r="C2296" s="301" t="s">
        <v>28</v>
      </c>
      <c r="D2296" s="302" t="s">
        <v>265</v>
      </c>
      <c r="E2296" s="302" t="s">
        <v>226</v>
      </c>
      <c r="F2296" s="301" t="s">
        <v>78</v>
      </c>
      <c r="G2296" s="301" t="s">
        <v>288</v>
      </c>
      <c r="H2296" s="322">
        <v>2470381007.0163817</v>
      </c>
      <c r="I2296" s="322">
        <v>2470381007.0163817</v>
      </c>
      <c r="J2296" s="322">
        <v>2322242437.6508365</v>
      </c>
      <c r="K2296" s="364">
        <v>0</v>
      </c>
      <c r="L2296" s="322">
        <v>2300974004.2037373</v>
      </c>
      <c r="M2296" s="364">
        <v>0</v>
      </c>
    </row>
    <row r="2297" spans="1:13" x14ac:dyDescent="0.35">
      <c r="A2297" s="301">
        <v>2020</v>
      </c>
      <c r="B2297" s="301" t="s">
        <v>86</v>
      </c>
      <c r="C2297" s="301" t="s">
        <v>29</v>
      </c>
      <c r="D2297" s="302" t="s">
        <v>14</v>
      </c>
      <c r="E2297" s="302" t="s">
        <v>226</v>
      </c>
      <c r="F2297" s="301" t="s">
        <v>76</v>
      </c>
      <c r="G2297" s="301" t="s">
        <v>288</v>
      </c>
      <c r="H2297" s="322">
        <v>148965914262.42865</v>
      </c>
      <c r="I2297" s="322">
        <v>148965914262.42865</v>
      </c>
      <c r="J2297" s="322">
        <v>140820633105.96634</v>
      </c>
      <c r="K2297" s="364">
        <v>0</v>
      </c>
      <c r="L2297" s="322">
        <v>136288753453.869</v>
      </c>
      <c r="M2297" s="364">
        <v>0</v>
      </c>
    </row>
    <row r="2298" spans="1:13" x14ac:dyDescent="0.35">
      <c r="A2298" s="301">
        <v>2020</v>
      </c>
      <c r="B2298" s="301" t="s">
        <v>86</v>
      </c>
      <c r="C2298" s="301" t="s">
        <v>29</v>
      </c>
      <c r="D2298" s="302" t="s">
        <v>14</v>
      </c>
      <c r="E2298" s="302" t="s">
        <v>226</v>
      </c>
      <c r="F2298" s="301" t="s">
        <v>78</v>
      </c>
      <c r="G2298" s="301" t="s">
        <v>288</v>
      </c>
      <c r="H2298" s="322">
        <v>62730926843.612274</v>
      </c>
      <c r="I2298" s="322">
        <v>60877129590.013153</v>
      </c>
      <c r="J2298" s="322">
        <v>60021726671.032372</v>
      </c>
      <c r="K2298" s="364">
        <v>0</v>
      </c>
      <c r="L2298" s="322">
        <v>51879981130.737877</v>
      </c>
      <c r="M2298" s="364">
        <v>0</v>
      </c>
    </row>
    <row r="2299" spans="1:13" x14ac:dyDescent="0.35">
      <c r="A2299" s="301">
        <v>2020</v>
      </c>
      <c r="B2299" s="301" t="s">
        <v>86</v>
      </c>
      <c r="C2299" s="301" t="s">
        <v>30</v>
      </c>
      <c r="D2299" s="302" t="s">
        <v>16</v>
      </c>
      <c r="E2299" s="302" t="s">
        <v>226</v>
      </c>
      <c r="F2299" s="301" t="s">
        <v>76</v>
      </c>
      <c r="G2299" s="301" t="s">
        <v>288</v>
      </c>
      <c r="H2299" s="322">
        <v>596206850163.39917</v>
      </c>
      <c r="I2299" s="322">
        <v>581901656740.63733</v>
      </c>
      <c r="J2299" s="322">
        <v>375552950575.66388</v>
      </c>
      <c r="K2299" s="364">
        <v>0</v>
      </c>
      <c r="L2299" s="322">
        <v>349923726572.74152</v>
      </c>
      <c r="M2299" s="364">
        <v>0</v>
      </c>
    </row>
    <row r="2300" spans="1:13" x14ac:dyDescent="0.35">
      <c r="A2300" s="301">
        <v>2020</v>
      </c>
      <c r="B2300" s="301" t="s">
        <v>86</v>
      </c>
      <c r="C2300" s="301" t="s">
        <v>30</v>
      </c>
      <c r="D2300" s="302" t="s">
        <v>16</v>
      </c>
      <c r="E2300" s="302" t="s">
        <v>226</v>
      </c>
      <c r="F2300" s="301" t="s">
        <v>79</v>
      </c>
      <c r="G2300" s="301" t="s">
        <v>288</v>
      </c>
      <c r="H2300" s="322">
        <v>447923564705.09753</v>
      </c>
      <c r="I2300" s="322">
        <v>447923564705.09753</v>
      </c>
      <c r="J2300" s="322">
        <v>364071957560.03668</v>
      </c>
      <c r="K2300" s="364">
        <v>0</v>
      </c>
      <c r="L2300" s="322">
        <v>363177970538.03998</v>
      </c>
      <c r="M2300" s="364">
        <v>0</v>
      </c>
    </row>
    <row r="2301" spans="1:13" x14ac:dyDescent="0.35">
      <c r="A2301" s="301">
        <v>2020</v>
      </c>
      <c r="B2301" s="301" t="s">
        <v>86</v>
      </c>
      <c r="C2301" s="301" t="s">
        <v>30</v>
      </c>
      <c r="D2301" s="302" t="s">
        <v>16</v>
      </c>
      <c r="E2301" s="302" t="s">
        <v>226</v>
      </c>
      <c r="F2301" s="301" t="s">
        <v>78</v>
      </c>
      <c r="G2301" s="301" t="s">
        <v>288</v>
      </c>
      <c r="H2301" s="322">
        <v>93837949023.22934</v>
      </c>
      <c r="I2301" s="322">
        <v>67806207967.296814</v>
      </c>
      <c r="J2301" s="322">
        <v>48385013048.320038</v>
      </c>
      <c r="K2301" s="364">
        <v>0</v>
      </c>
      <c r="L2301" s="322">
        <v>13098457755.021399</v>
      </c>
      <c r="M2301" s="364">
        <v>0</v>
      </c>
    </row>
    <row r="2302" spans="1:13" x14ac:dyDescent="0.35">
      <c r="A2302" s="301">
        <v>2020</v>
      </c>
      <c r="B2302" s="301" t="s">
        <v>86</v>
      </c>
      <c r="C2302" s="301" t="s">
        <v>30</v>
      </c>
      <c r="D2302" s="302" t="s">
        <v>16</v>
      </c>
      <c r="E2302" s="302" t="s">
        <v>226</v>
      </c>
      <c r="F2302" s="301" t="s">
        <v>80</v>
      </c>
      <c r="G2302" s="301" t="s">
        <v>288</v>
      </c>
      <c r="H2302" s="322">
        <v>6747756118881.9775</v>
      </c>
      <c r="I2302" s="322">
        <v>6743149274806.46</v>
      </c>
      <c r="J2302" s="322">
        <v>6294050977300.6514</v>
      </c>
      <c r="K2302" s="364">
        <v>0</v>
      </c>
      <c r="L2302" s="322">
        <v>6294050977300.6514</v>
      </c>
      <c r="M2302" s="364">
        <v>0</v>
      </c>
    </row>
    <row r="2303" spans="1:13" x14ac:dyDescent="0.35">
      <c r="A2303" s="301">
        <v>2020</v>
      </c>
      <c r="B2303" s="301" t="s">
        <v>86</v>
      </c>
      <c r="C2303" s="301" t="s">
        <v>31</v>
      </c>
      <c r="D2303" s="302" t="s">
        <v>11</v>
      </c>
      <c r="E2303" s="302" t="s">
        <v>226</v>
      </c>
      <c r="F2303" s="301" t="s">
        <v>76</v>
      </c>
      <c r="G2303" s="301" t="s">
        <v>288</v>
      </c>
      <c r="H2303" s="322">
        <v>169515342794.7283</v>
      </c>
      <c r="I2303" s="322">
        <v>163844327700.39383</v>
      </c>
      <c r="J2303" s="322">
        <v>152399138271.89691</v>
      </c>
      <c r="K2303" s="364">
        <v>0</v>
      </c>
      <c r="L2303" s="322">
        <v>141937198622.74738</v>
      </c>
      <c r="M2303" s="364">
        <v>0</v>
      </c>
    </row>
    <row r="2304" spans="1:13" x14ac:dyDescent="0.35">
      <c r="A2304" s="301">
        <v>2020</v>
      </c>
      <c r="B2304" s="301" t="s">
        <v>86</v>
      </c>
      <c r="C2304" s="301" t="s">
        <v>31</v>
      </c>
      <c r="D2304" s="302" t="s">
        <v>11</v>
      </c>
      <c r="E2304" s="302" t="s">
        <v>226</v>
      </c>
      <c r="F2304" s="301" t="s">
        <v>78</v>
      </c>
      <c r="G2304" s="301" t="s">
        <v>288</v>
      </c>
      <c r="H2304" s="322">
        <v>5503214005708.2197</v>
      </c>
      <c r="I2304" s="322">
        <v>5780684975796.2949</v>
      </c>
      <c r="J2304" s="322">
        <v>5718460266705.8076</v>
      </c>
      <c r="K2304" s="364">
        <v>0</v>
      </c>
      <c r="L2304" s="322">
        <v>5160647401264.2939</v>
      </c>
      <c r="M2304" s="364">
        <v>0</v>
      </c>
    </row>
    <row r="2305" spans="1:13" x14ac:dyDescent="0.35">
      <c r="A2305" s="301">
        <v>2020</v>
      </c>
      <c r="B2305" s="301" t="s">
        <v>86</v>
      </c>
      <c r="C2305" s="301" t="s">
        <v>32</v>
      </c>
      <c r="D2305" s="302" t="s">
        <v>18</v>
      </c>
      <c r="E2305" s="302" t="s">
        <v>226</v>
      </c>
      <c r="F2305" s="301" t="s">
        <v>76</v>
      </c>
      <c r="G2305" s="301" t="s">
        <v>288</v>
      </c>
      <c r="H2305" s="322">
        <v>104284071975.05937</v>
      </c>
      <c r="I2305" s="322">
        <v>102530135163.45528</v>
      </c>
      <c r="J2305" s="322">
        <v>93816532822.37822</v>
      </c>
      <c r="K2305" s="364">
        <v>0</v>
      </c>
      <c r="L2305" s="322">
        <v>84779725102.493088</v>
      </c>
      <c r="M2305" s="364">
        <v>0</v>
      </c>
    </row>
    <row r="2306" spans="1:13" x14ac:dyDescent="0.35">
      <c r="A2306" s="301">
        <v>2020</v>
      </c>
      <c r="B2306" s="301" t="s">
        <v>86</v>
      </c>
      <c r="C2306" s="301" t="s">
        <v>32</v>
      </c>
      <c r="D2306" s="302" t="s">
        <v>18</v>
      </c>
      <c r="E2306" s="302" t="s">
        <v>226</v>
      </c>
      <c r="F2306" s="301" t="s">
        <v>78</v>
      </c>
      <c r="G2306" s="301" t="s">
        <v>288</v>
      </c>
      <c r="H2306" s="322">
        <v>641285232467.12073</v>
      </c>
      <c r="I2306" s="322">
        <v>422216618866.05963</v>
      </c>
      <c r="J2306" s="322">
        <v>412940734360.33026</v>
      </c>
      <c r="K2306" s="364">
        <v>0</v>
      </c>
      <c r="L2306" s="322">
        <v>297364398158.65216</v>
      </c>
      <c r="M2306" s="364">
        <v>0</v>
      </c>
    </row>
    <row r="2307" spans="1:13" x14ac:dyDescent="0.35">
      <c r="A2307" s="301">
        <v>2020</v>
      </c>
      <c r="B2307" s="301" t="s">
        <v>86</v>
      </c>
      <c r="C2307" s="301" t="s">
        <v>32</v>
      </c>
      <c r="D2307" s="302" t="s">
        <v>18</v>
      </c>
      <c r="E2307" s="302" t="s">
        <v>226</v>
      </c>
      <c r="F2307" s="301" t="s">
        <v>80</v>
      </c>
      <c r="G2307" s="301" t="s">
        <v>288</v>
      </c>
      <c r="H2307" s="322">
        <v>0</v>
      </c>
      <c r="I2307" s="322">
        <v>0</v>
      </c>
      <c r="J2307" s="322">
        <v>0</v>
      </c>
      <c r="K2307" s="364">
        <v>0</v>
      </c>
      <c r="L2307" s="322">
        <v>0</v>
      </c>
      <c r="M2307" s="364">
        <v>0</v>
      </c>
    </row>
    <row r="2308" spans="1:13" x14ac:dyDescent="0.35">
      <c r="A2308" s="301">
        <v>2020</v>
      </c>
      <c r="B2308" s="301" t="s">
        <v>86</v>
      </c>
      <c r="C2308" s="301" t="s">
        <v>33</v>
      </c>
      <c r="D2308" s="302" t="s">
        <v>21</v>
      </c>
      <c r="E2308" s="302" t="s">
        <v>226</v>
      </c>
      <c r="F2308" s="301" t="s">
        <v>76</v>
      </c>
      <c r="G2308" s="301" t="s">
        <v>288</v>
      </c>
      <c r="H2308" s="322">
        <v>102067412035.90237</v>
      </c>
      <c r="I2308" s="322">
        <v>102067412035.90237</v>
      </c>
      <c r="J2308" s="322">
        <v>96349437854.081863</v>
      </c>
      <c r="K2308" s="364">
        <v>0</v>
      </c>
      <c r="L2308" s="322">
        <v>96051583527.728485</v>
      </c>
      <c r="M2308" s="364">
        <v>0</v>
      </c>
    </row>
    <row r="2309" spans="1:13" x14ac:dyDescent="0.35">
      <c r="A2309" s="301">
        <v>2020</v>
      </c>
      <c r="B2309" s="301" t="s">
        <v>86</v>
      </c>
      <c r="C2309" s="301" t="s">
        <v>34</v>
      </c>
      <c r="D2309" s="302" t="s">
        <v>10</v>
      </c>
      <c r="E2309" s="302" t="s">
        <v>226</v>
      </c>
      <c r="F2309" s="301" t="s">
        <v>76</v>
      </c>
      <c r="G2309" s="301" t="s">
        <v>288</v>
      </c>
      <c r="H2309" s="322">
        <v>45939864454.18293</v>
      </c>
      <c r="I2309" s="322">
        <v>45939864454.18293</v>
      </c>
      <c r="J2309" s="322">
        <v>35716417471.785591</v>
      </c>
      <c r="K2309" s="364">
        <v>0</v>
      </c>
      <c r="L2309" s="322">
        <v>34346149438.89072</v>
      </c>
      <c r="M2309" s="364">
        <v>0</v>
      </c>
    </row>
    <row r="2310" spans="1:13" x14ac:dyDescent="0.35">
      <c r="A2310" s="301">
        <v>2020</v>
      </c>
      <c r="B2310" s="301" t="s">
        <v>86</v>
      </c>
      <c r="C2310" s="301" t="s">
        <v>34</v>
      </c>
      <c r="D2310" s="302" t="s">
        <v>10</v>
      </c>
      <c r="E2310" s="302" t="s">
        <v>226</v>
      </c>
      <c r="F2310" s="301" t="s">
        <v>78</v>
      </c>
      <c r="G2310" s="301" t="s">
        <v>288</v>
      </c>
      <c r="H2310" s="322">
        <v>63427035580.858009</v>
      </c>
      <c r="I2310" s="322">
        <v>66262826707.137871</v>
      </c>
      <c r="J2310" s="322">
        <v>65050429517.113846</v>
      </c>
      <c r="K2310" s="364">
        <v>0</v>
      </c>
      <c r="L2310" s="322">
        <v>59401268310.976074</v>
      </c>
      <c r="M2310" s="364">
        <v>0</v>
      </c>
    </row>
    <row r="2311" spans="1:13" x14ac:dyDescent="0.35">
      <c r="A2311" s="301">
        <v>2020</v>
      </c>
      <c r="B2311" s="301" t="s">
        <v>86</v>
      </c>
      <c r="C2311" s="301" t="s">
        <v>34</v>
      </c>
      <c r="D2311" s="302" t="s">
        <v>10</v>
      </c>
      <c r="E2311" s="302" t="s">
        <v>226</v>
      </c>
      <c r="F2311" s="301" t="s">
        <v>80</v>
      </c>
      <c r="G2311" s="301" t="s">
        <v>288</v>
      </c>
      <c r="H2311" s="322">
        <v>0</v>
      </c>
      <c r="I2311" s="322">
        <v>0</v>
      </c>
      <c r="J2311" s="322">
        <v>0</v>
      </c>
      <c r="K2311" s="364">
        <v>0</v>
      </c>
      <c r="L2311" s="322">
        <v>0</v>
      </c>
      <c r="M2311" s="364">
        <v>0</v>
      </c>
    </row>
    <row r="2312" spans="1:13" x14ac:dyDescent="0.35">
      <c r="A2312" s="301">
        <v>2020</v>
      </c>
      <c r="B2312" s="301" t="s">
        <v>86</v>
      </c>
      <c r="C2312" s="301" t="s">
        <v>35</v>
      </c>
      <c r="D2312" s="302" t="s">
        <v>15</v>
      </c>
      <c r="E2312" s="302" t="s">
        <v>226</v>
      </c>
      <c r="F2312" s="301" t="s">
        <v>76</v>
      </c>
      <c r="G2312" s="301" t="s">
        <v>288</v>
      </c>
      <c r="H2312" s="322">
        <v>30301956675.7174</v>
      </c>
      <c r="I2312" s="322">
        <v>30301956675.7174</v>
      </c>
      <c r="J2312" s="322">
        <v>28245402438.059959</v>
      </c>
      <c r="K2312" s="364">
        <v>0</v>
      </c>
      <c r="L2312" s="322">
        <v>27572434754.603146</v>
      </c>
      <c r="M2312" s="364">
        <v>0</v>
      </c>
    </row>
    <row r="2313" spans="1:13" x14ac:dyDescent="0.35">
      <c r="A2313" s="301">
        <v>2020</v>
      </c>
      <c r="B2313" s="301" t="s">
        <v>86</v>
      </c>
      <c r="C2313" s="301" t="s">
        <v>35</v>
      </c>
      <c r="D2313" s="302" t="s">
        <v>15</v>
      </c>
      <c r="E2313" s="302" t="s">
        <v>226</v>
      </c>
      <c r="F2313" s="301" t="s">
        <v>78</v>
      </c>
      <c r="G2313" s="301" t="s">
        <v>288</v>
      </c>
      <c r="H2313" s="322">
        <v>124017277583.27301</v>
      </c>
      <c r="I2313" s="322">
        <v>153692136454.08069</v>
      </c>
      <c r="J2313" s="322">
        <v>146722290458.5686</v>
      </c>
      <c r="K2313" s="364">
        <v>0</v>
      </c>
      <c r="L2313" s="322">
        <v>119124599212.38374</v>
      </c>
      <c r="M2313" s="364">
        <v>0</v>
      </c>
    </row>
    <row r="2314" spans="1:13" x14ac:dyDescent="0.35">
      <c r="A2314" s="301">
        <v>2020</v>
      </c>
      <c r="B2314" s="301" t="s">
        <v>86</v>
      </c>
      <c r="C2314" s="301" t="s">
        <v>35</v>
      </c>
      <c r="D2314" s="302" t="s">
        <v>15</v>
      </c>
      <c r="E2314" s="302" t="s">
        <v>226</v>
      </c>
      <c r="F2314" s="301" t="s">
        <v>80</v>
      </c>
      <c r="G2314" s="301" t="s">
        <v>288</v>
      </c>
      <c r="H2314" s="322">
        <v>0</v>
      </c>
      <c r="I2314" s="322">
        <v>0</v>
      </c>
      <c r="J2314" s="322">
        <v>0</v>
      </c>
      <c r="K2314" s="364">
        <v>0</v>
      </c>
      <c r="L2314" s="322">
        <v>0</v>
      </c>
      <c r="M2314" s="364">
        <v>0</v>
      </c>
    </row>
    <row r="2315" spans="1:13" x14ac:dyDescent="0.35">
      <c r="A2315" s="301">
        <v>2020</v>
      </c>
      <c r="B2315" s="301" t="s">
        <v>86</v>
      </c>
      <c r="C2315" s="301" t="s">
        <v>36</v>
      </c>
      <c r="D2315" s="302" t="s">
        <v>9</v>
      </c>
      <c r="E2315" s="302" t="s">
        <v>226</v>
      </c>
      <c r="F2315" s="301" t="s">
        <v>76</v>
      </c>
      <c r="G2315" s="301" t="s">
        <v>288</v>
      </c>
      <c r="H2315" s="322">
        <v>34347728831.340607</v>
      </c>
      <c r="I2315" s="322">
        <v>33796755174.990097</v>
      </c>
      <c r="J2315" s="322">
        <v>31023575113.752415</v>
      </c>
      <c r="K2315" s="364">
        <v>0</v>
      </c>
      <c r="L2315" s="322">
        <v>29737743834.989471</v>
      </c>
      <c r="M2315" s="364">
        <v>0</v>
      </c>
    </row>
    <row r="2316" spans="1:13" x14ac:dyDescent="0.35">
      <c r="A2316" s="301">
        <v>2020</v>
      </c>
      <c r="B2316" s="301" t="s">
        <v>86</v>
      </c>
      <c r="C2316" s="301" t="s">
        <v>36</v>
      </c>
      <c r="D2316" s="302" t="s">
        <v>9</v>
      </c>
      <c r="E2316" s="302" t="s">
        <v>226</v>
      </c>
      <c r="F2316" s="301" t="s">
        <v>78</v>
      </c>
      <c r="G2316" s="301" t="s">
        <v>288</v>
      </c>
      <c r="H2316" s="322">
        <v>162242928093.47232</v>
      </c>
      <c r="I2316" s="322">
        <v>134120120668.89627</v>
      </c>
      <c r="J2316" s="322">
        <v>121313839182.44666</v>
      </c>
      <c r="K2316" s="364">
        <v>0</v>
      </c>
      <c r="L2316" s="322">
        <v>109918727955.0356</v>
      </c>
      <c r="M2316" s="364">
        <v>0</v>
      </c>
    </row>
    <row r="2317" spans="1:13" x14ac:dyDescent="0.35">
      <c r="A2317" s="301">
        <v>2020</v>
      </c>
      <c r="B2317" s="301" t="s">
        <v>86</v>
      </c>
      <c r="C2317" s="301" t="s">
        <v>37</v>
      </c>
      <c r="D2317" s="302" t="s">
        <v>20</v>
      </c>
      <c r="E2317" s="302" t="s">
        <v>226</v>
      </c>
      <c r="F2317" s="301" t="s">
        <v>76</v>
      </c>
      <c r="G2317" s="301" t="s">
        <v>288</v>
      </c>
      <c r="H2317" s="322">
        <v>110791459707.32762</v>
      </c>
      <c r="I2317" s="322">
        <v>110169896829.31398</v>
      </c>
      <c r="J2317" s="322">
        <v>100690820985.6532</v>
      </c>
      <c r="K2317" s="364">
        <v>0</v>
      </c>
      <c r="L2317" s="322">
        <v>96803902290.12294</v>
      </c>
      <c r="M2317" s="364">
        <v>0</v>
      </c>
    </row>
    <row r="2318" spans="1:13" x14ac:dyDescent="0.35">
      <c r="A2318" s="301">
        <v>2020</v>
      </c>
      <c r="B2318" s="301" t="s">
        <v>86</v>
      </c>
      <c r="C2318" s="301" t="s">
        <v>37</v>
      </c>
      <c r="D2318" s="302" t="s">
        <v>20</v>
      </c>
      <c r="E2318" s="302" t="s">
        <v>226</v>
      </c>
      <c r="F2318" s="301" t="s">
        <v>78</v>
      </c>
      <c r="G2318" s="301" t="s">
        <v>288</v>
      </c>
      <c r="H2318" s="322">
        <v>59642700680.748795</v>
      </c>
      <c r="I2318" s="322">
        <v>58811004171.636925</v>
      </c>
      <c r="J2318" s="322">
        <v>58454365776.78318</v>
      </c>
      <c r="K2318" s="364">
        <v>0</v>
      </c>
      <c r="L2318" s="322">
        <v>50492014483.040482</v>
      </c>
      <c r="M2318" s="364">
        <v>0</v>
      </c>
    </row>
    <row r="2319" spans="1:13" x14ac:dyDescent="0.35">
      <c r="A2319" s="301">
        <v>2020</v>
      </c>
      <c r="B2319" s="301" t="s">
        <v>86</v>
      </c>
      <c r="C2319" s="301" t="s">
        <v>37</v>
      </c>
      <c r="D2319" s="302" t="s">
        <v>20</v>
      </c>
      <c r="E2319" s="302" t="s">
        <v>226</v>
      </c>
      <c r="F2319" s="301" t="s">
        <v>80</v>
      </c>
      <c r="G2319" s="301" t="s">
        <v>288</v>
      </c>
      <c r="H2319" s="322">
        <v>0</v>
      </c>
      <c r="I2319" s="322">
        <v>516113984.98293507</v>
      </c>
      <c r="J2319" s="322">
        <v>516113984.98293507</v>
      </c>
      <c r="K2319" s="364">
        <v>0</v>
      </c>
      <c r="L2319" s="322">
        <v>516113984.98293507</v>
      </c>
      <c r="M2319" s="364">
        <v>0</v>
      </c>
    </row>
    <row r="2320" spans="1:13" x14ac:dyDescent="0.35">
      <c r="A2320" s="301">
        <v>2020</v>
      </c>
      <c r="B2320" s="301" t="s">
        <v>86</v>
      </c>
      <c r="C2320" s="301" t="s">
        <v>38</v>
      </c>
      <c r="D2320" s="302" t="s">
        <v>248</v>
      </c>
      <c r="E2320" s="302" t="s">
        <v>226</v>
      </c>
      <c r="F2320" s="301" t="s">
        <v>76</v>
      </c>
      <c r="G2320" s="301" t="s">
        <v>288</v>
      </c>
      <c r="H2320" s="322">
        <v>23748066222.664841</v>
      </c>
      <c r="I2320" s="322">
        <v>23156699415.722042</v>
      </c>
      <c r="J2320" s="322">
        <v>22196836816.982811</v>
      </c>
      <c r="K2320" s="364">
        <v>0</v>
      </c>
      <c r="L2320" s="322">
        <v>20762423188.811489</v>
      </c>
      <c r="M2320" s="364">
        <v>0</v>
      </c>
    </row>
    <row r="2321" spans="1:13" x14ac:dyDescent="0.35">
      <c r="A2321" s="301">
        <v>2020</v>
      </c>
      <c r="B2321" s="301" t="s">
        <v>86</v>
      </c>
      <c r="C2321" s="301" t="s">
        <v>38</v>
      </c>
      <c r="D2321" s="302" t="s">
        <v>248</v>
      </c>
      <c r="E2321" s="302" t="s">
        <v>226</v>
      </c>
      <c r="F2321" s="301" t="s">
        <v>78</v>
      </c>
      <c r="G2321" s="301" t="s">
        <v>288</v>
      </c>
      <c r="H2321" s="322">
        <v>57964044198.278488</v>
      </c>
      <c r="I2321" s="322">
        <v>56381114098.962448</v>
      </c>
      <c r="J2321" s="322">
        <v>54902125237.235359</v>
      </c>
      <c r="K2321" s="364">
        <v>0</v>
      </c>
      <c r="L2321" s="322">
        <v>45593835511.088821</v>
      </c>
      <c r="M2321" s="364">
        <v>0</v>
      </c>
    </row>
    <row r="2322" spans="1:13" x14ac:dyDescent="0.35">
      <c r="A2322" s="301">
        <v>2020</v>
      </c>
      <c r="B2322" s="301" t="s">
        <v>86</v>
      </c>
      <c r="C2322" s="301" t="s">
        <v>39</v>
      </c>
      <c r="D2322" s="302" t="s">
        <v>17</v>
      </c>
      <c r="E2322" s="302" t="s">
        <v>226</v>
      </c>
      <c r="F2322" s="301" t="s">
        <v>76</v>
      </c>
      <c r="G2322" s="301" t="s">
        <v>288</v>
      </c>
      <c r="H2322" s="322">
        <v>43418415102.668938</v>
      </c>
      <c r="I2322" s="322">
        <v>43418415102.668938</v>
      </c>
      <c r="J2322" s="322">
        <v>38395617016.019066</v>
      </c>
      <c r="K2322" s="364">
        <v>0</v>
      </c>
      <c r="L2322" s="322">
        <v>28581922495.676838</v>
      </c>
      <c r="M2322" s="364">
        <v>0</v>
      </c>
    </row>
    <row r="2323" spans="1:13" x14ac:dyDescent="0.35">
      <c r="A2323" s="301">
        <v>2020</v>
      </c>
      <c r="B2323" s="301" t="s">
        <v>86</v>
      </c>
      <c r="C2323" s="301" t="s">
        <v>39</v>
      </c>
      <c r="D2323" s="302" t="s">
        <v>17</v>
      </c>
      <c r="E2323" s="302" t="s">
        <v>226</v>
      </c>
      <c r="F2323" s="301" t="s">
        <v>78</v>
      </c>
      <c r="G2323" s="301" t="s">
        <v>288</v>
      </c>
      <c r="H2323" s="322">
        <v>1661147125531.7554</v>
      </c>
      <c r="I2323" s="322">
        <v>1859493607057.1609</v>
      </c>
      <c r="J2323" s="322">
        <v>1792313190856.9917</v>
      </c>
      <c r="K2323" s="364">
        <v>0</v>
      </c>
      <c r="L2323" s="322">
        <v>1408571987178.1357</v>
      </c>
      <c r="M2323" s="364">
        <v>0</v>
      </c>
    </row>
    <row r="2324" spans="1:13" x14ac:dyDescent="0.35">
      <c r="A2324" s="301">
        <v>2020</v>
      </c>
      <c r="B2324" s="301" t="s">
        <v>86</v>
      </c>
      <c r="C2324" s="301" t="s">
        <v>40</v>
      </c>
      <c r="D2324" s="302" t="s">
        <v>13</v>
      </c>
      <c r="E2324" s="302" t="s">
        <v>226</v>
      </c>
      <c r="F2324" s="301" t="s">
        <v>76</v>
      </c>
      <c r="G2324" s="301" t="s">
        <v>288</v>
      </c>
      <c r="H2324" s="322">
        <v>15125359800.823889</v>
      </c>
      <c r="I2324" s="322">
        <v>14956231091.209211</v>
      </c>
      <c r="J2324" s="322">
        <v>13974992093.365225</v>
      </c>
      <c r="K2324" s="364">
        <v>0</v>
      </c>
      <c r="L2324" s="322">
        <v>12760136262.509443</v>
      </c>
      <c r="M2324" s="364">
        <v>0</v>
      </c>
    </row>
    <row r="2325" spans="1:13" x14ac:dyDescent="0.35">
      <c r="A2325" s="301">
        <v>2020</v>
      </c>
      <c r="B2325" s="301" t="s">
        <v>86</v>
      </c>
      <c r="C2325" s="301" t="s">
        <v>40</v>
      </c>
      <c r="D2325" s="302" t="s">
        <v>13</v>
      </c>
      <c r="E2325" s="302" t="s">
        <v>226</v>
      </c>
      <c r="F2325" s="301" t="s">
        <v>78</v>
      </c>
      <c r="G2325" s="301" t="s">
        <v>288</v>
      </c>
      <c r="H2325" s="322">
        <v>6152294221.1221828</v>
      </c>
      <c r="I2325" s="322">
        <v>5230662105.0812273</v>
      </c>
      <c r="J2325" s="322">
        <v>5063600390.8574371</v>
      </c>
      <c r="K2325" s="364">
        <v>0</v>
      </c>
      <c r="L2325" s="322">
        <v>4089942850.8137517</v>
      </c>
      <c r="M2325" s="364">
        <v>0</v>
      </c>
    </row>
    <row r="2326" spans="1:13" x14ac:dyDescent="0.35">
      <c r="A2326" s="301">
        <v>2020</v>
      </c>
      <c r="B2326" s="301" t="s">
        <v>86</v>
      </c>
      <c r="C2326" s="301" t="s">
        <v>41</v>
      </c>
      <c r="D2326" s="302" t="s">
        <v>8</v>
      </c>
      <c r="E2326" s="302" t="s">
        <v>226</v>
      </c>
      <c r="F2326" s="301" t="s">
        <v>76</v>
      </c>
      <c r="G2326" s="301" t="s">
        <v>288</v>
      </c>
      <c r="H2326" s="322">
        <v>41479540754.868935</v>
      </c>
      <c r="I2326" s="322">
        <v>41479540754.868935</v>
      </c>
      <c r="J2326" s="322">
        <v>37456553106.18055</v>
      </c>
      <c r="K2326" s="364">
        <v>0</v>
      </c>
      <c r="L2326" s="322">
        <v>31154197043.867798</v>
      </c>
      <c r="M2326" s="364">
        <v>0</v>
      </c>
    </row>
    <row r="2327" spans="1:13" x14ac:dyDescent="0.35">
      <c r="A2327" s="301">
        <v>2020</v>
      </c>
      <c r="B2327" s="301" t="s">
        <v>86</v>
      </c>
      <c r="C2327" s="301" t="s">
        <v>41</v>
      </c>
      <c r="D2327" s="302" t="s">
        <v>8</v>
      </c>
      <c r="E2327" s="302" t="s">
        <v>226</v>
      </c>
      <c r="F2327" s="301" t="s">
        <v>78</v>
      </c>
      <c r="G2327" s="301" t="s">
        <v>288</v>
      </c>
      <c r="H2327" s="322">
        <v>127033447711.51329</v>
      </c>
      <c r="I2327" s="322">
        <v>113659989605.44856</v>
      </c>
      <c r="J2327" s="322">
        <v>106183317820.65796</v>
      </c>
      <c r="K2327" s="364">
        <v>0</v>
      </c>
      <c r="L2327" s="322">
        <v>62099295840.842865</v>
      </c>
      <c r="M2327" s="364">
        <v>0</v>
      </c>
    </row>
    <row r="2328" spans="1:13" x14ac:dyDescent="0.35">
      <c r="A2328" s="301">
        <v>2020</v>
      </c>
      <c r="B2328" s="301" t="s">
        <v>86</v>
      </c>
      <c r="C2328" s="301" t="s">
        <v>42</v>
      </c>
      <c r="D2328" s="302" t="s">
        <v>14</v>
      </c>
      <c r="E2328" s="302" t="s">
        <v>226</v>
      </c>
      <c r="F2328" s="301" t="s">
        <v>76</v>
      </c>
      <c r="G2328" s="301" t="s">
        <v>288</v>
      </c>
      <c r="H2328" s="322">
        <v>16837959285.180202</v>
      </c>
      <c r="I2328" s="322">
        <v>16696169728.866209</v>
      </c>
      <c r="J2328" s="322">
        <v>16429153149.310263</v>
      </c>
      <c r="K2328" s="364">
        <v>0</v>
      </c>
      <c r="L2328" s="322">
        <v>15916060956.411476</v>
      </c>
      <c r="M2328" s="364">
        <v>0</v>
      </c>
    </row>
    <row r="2329" spans="1:13" x14ac:dyDescent="0.35">
      <c r="A2329" s="301">
        <v>2020</v>
      </c>
      <c r="B2329" s="301" t="s">
        <v>86</v>
      </c>
      <c r="C2329" s="301" t="s">
        <v>42</v>
      </c>
      <c r="D2329" s="302" t="s">
        <v>14</v>
      </c>
      <c r="E2329" s="302" t="s">
        <v>226</v>
      </c>
      <c r="F2329" s="301" t="s">
        <v>78</v>
      </c>
      <c r="G2329" s="301" t="s">
        <v>288</v>
      </c>
      <c r="H2329" s="322">
        <v>36784314297.60955</v>
      </c>
      <c r="I2329" s="322">
        <v>34653200342.208794</v>
      </c>
      <c r="J2329" s="322">
        <v>33598597817.198582</v>
      </c>
      <c r="K2329" s="364">
        <v>0</v>
      </c>
      <c r="L2329" s="322">
        <v>26613501109.992638</v>
      </c>
      <c r="M2329" s="364">
        <v>0</v>
      </c>
    </row>
    <row r="2330" spans="1:13" x14ac:dyDescent="0.35">
      <c r="A2330" s="301">
        <v>2020</v>
      </c>
      <c r="B2330" s="301" t="s">
        <v>86</v>
      </c>
      <c r="C2330" s="301" t="s">
        <v>43</v>
      </c>
      <c r="D2330" s="302" t="s">
        <v>22</v>
      </c>
      <c r="E2330" s="302" t="s">
        <v>226</v>
      </c>
      <c r="F2330" s="301" t="s">
        <v>76</v>
      </c>
      <c r="G2330" s="301" t="s">
        <v>288</v>
      </c>
      <c r="H2330" s="322">
        <v>102585396225.13309</v>
      </c>
      <c r="I2330" s="322">
        <v>107135423087.24913</v>
      </c>
      <c r="J2330" s="322">
        <v>105898279313.49948</v>
      </c>
      <c r="K2330" s="364">
        <v>0</v>
      </c>
      <c r="L2330" s="322">
        <v>99549195256.573257</v>
      </c>
      <c r="M2330" s="364">
        <v>0</v>
      </c>
    </row>
    <row r="2331" spans="1:13" x14ac:dyDescent="0.35">
      <c r="A2331" s="301">
        <v>2020</v>
      </c>
      <c r="B2331" s="301" t="s">
        <v>86</v>
      </c>
      <c r="C2331" s="301" t="s">
        <v>43</v>
      </c>
      <c r="D2331" s="302" t="s">
        <v>22</v>
      </c>
      <c r="E2331" s="302" t="s">
        <v>226</v>
      </c>
      <c r="F2331" s="301" t="s">
        <v>78</v>
      </c>
      <c r="G2331" s="301" t="s">
        <v>288</v>
      </c>
      <c r="H2331" s="322">
        <v>61246743244.999992</v>
      </c>
      <c r="I2331" s="322">
        <v>61246743244.999992</v>
      </c>
      <c r="J2331" s="322">
        <v>56722542966.316841</v>
      </c>
      <c r="K2331" s="364">
        <v>0</v>
      </c>
      <c r="L2331" s="322">
        <v>31812906200.812103</v>
      </c>
      <c r="M2331" s="364">
        <v>0</v>
      </c>
    </row>
    <row r="2332" spans="1:13" x14ac:dyDescent="0.35">
      <c r="A2332" s="301">
        <v>2020</v>
      </c>
      <c r="B2332" s="301" t="s">
        <v>86</v>
      </c>
      <c r="C2332" s="301" t="s">
        <v>44</v>
      </c>
      <c r="D2332" s="302" t="s">
        <v>12</v>
      </c>
      <c r="E2332" s="302" t="s">
        <v>226</v>
      </c>
      <c r="F2332" s="301" t="s">
        <v>76</v>
      </c>
      <c r="G2332" s="301" t="s">
        <v>288</v>
      </c>
      <c r="H2332" s="322">
        <v>32970972090.069618</v>
      </c>
      <c r="I2332" s="322">
        <v>32664706648.431393</v>
      </c>
      <c r="J2332" s="322">
        <v>29889833831.157761</v>
      </c>
      <c r="K2332" s="364">
        <v>0</v>
      </c>
      <c r="L2332" s="322">
        <v>29316915641.965092</v>
      </c>
      <c r="M2332" s="364">
        <v>0</v>
      </c>
    </row>
    <row r="2333" spans="1:13" x14ac:dyDescent="0.35">
      <c r="A2333" s="301">
        <v>2020</v>
      </c>
      <c r="B2333" s="301" t="s">
        <v>86</v>
      </c>
      <c r="C2333" s="301" t="s">
        <v>44</v>
      </c>
      <c r="D2333" s="302" t="s">
        <v>12</v>
      </c>
      <c r="E2333" s="302" t="s">
        <v>226</v>
      </c>
      <c r="F2333" s="301" t="s">
        <v>78</v>
      </c>
      <c r="G2333" s="301" t="s">
        <v>288</v>
      </c>
      <c r="H2333" s="322">
        <v>9705622740.2935143</v>
      </c>
      <c r="I2333" s="322">
        <v>9251896160.0887356</v>
      </c>
      <c r="J2333" s="322">
        <v>9173193490.4636898</v>
      </c>
      <c r="K2333" s="364">
        <v>0</v>
      </c>
      <c r="L2333" s="322">
        <v>8169344365.5707121</v>
      </c>
      <c r="M2333" s="364">
        <v>0</v>
      </c>
    </row>
    <row r="2334" spans="1:13" x14ac:dyDescent="0.35">
      <c r="A2334" s="301">
        <v>2020</v>
      </c>
      <c r="B2334" s="301" t="s">
        <v>86</v>
      </c>
      <c r="C2334" s="301" t="s">
        <v>45</v>
      </c>
      <c r="D2334" s="302" t="s">
        <v>22</v>
      </c>
      <c r="E2334" s="302" t="s">
        <v>226</v>
      </c>
      <c r="F2334" s="301" t="s">
        <v>76</v>
      </c>
      <c r="G2334" s="301" t="s">
        <v>288</v>
      </c>
      <c r="H2334" s="322">
        <v>115826399762.55971</v>
      </c>
      <c r="I2334" s="322">
        <v>113637845916.4135</v>
      </c>
      <c r="J2334" s="322">
        <v>105707486238.69855</v>
      </c>
      <c r="K2334" s="364">
        <v>0</v>
      </c>
      <c r="L2334" s="322">
        <v>101132090956.32504</v>
      </c>
      <c r="M2334" s="364">
        <v>0</v>
      </c>
    </row>
    <row r="2335" spans="1:13" x14ac:dyDescent="0.35">
      <c r="A2335" s="301">
        <v>2020</v>
      </c>
      <c r="B2335" s="301" t="s">
        <v>86</v>
      </c>
      <c r="C2335" s="301" t="s">
        <v>45</v>
      </c>
      <c r="D2335" s="302" t="s">
        <v>22</v>
      </c>
      <c r="E2335" s="302" t="s">
        <v>226</v>
      </c>
      <c r="F2335" s="301" t="s">
        <v>78</v>
      </c>
      <c r="G2335" s="301" t="s">
        <v>288</v>
      </c>
      <c r="H2335" s="322">
        <v>465172750568.87292</v>
      </c>
      <c r="I2335" s="322">
        <v>473862748896.24493</v>
      </c>
      <c r="J2335" s="322">
        <v>440042660952.38898</v>
      </c>
      <c r="K2335" s="364">
        <v>0</v>
      </c>
      <c r="L2335" s="322">
        <v>286015980054.1311</v>
      </c>
      <c r="M2335" s="364">
        <v>0</v>
      </c>
    </row>
    <row r="2336" spans="1:13" x14ac:dyDescent="0.35">
      <c r="A2336" s="301">
        <v>2020</v>
      </c>
      <c r="B2336" s="301" t="s">
        <v>86</v>
      </c>
      <c r="C2336" s="301" t="s">
        <v>46</v>
      </c>
      <c r="D2336" s="302" t="s">
        <v>10</v>
      </c>
      <c r="E2336" s="302" t="s">
        <v>228</v>
      </c>
      <c r="F2336" s="301" t="s">
        <v>76</v>
      </c>
      <c r="G2336" s="301" t="s">
        <v>288</v>
      </c>
      <c r="H2336" s="322">
        <v>20195306279.61433</v>
      </c>
      <c r="I2336" s="322">
        <v>19720329698.604774</v>
      </c>
      <c r="J2336" s="322">
        <v>18881078062.01321</v>
      </c>
      <c r="K2336" s="364">
        <v>0</v>
      </c>
      <c r="L2336" s="322">
        <v>18288482277.076313</v>
      </c>
      <c r="M2336" s="364">
        <v>0</v>
      </c>
    </row>
    <row r="2337" spans="1:13" x14ac:dyDescent="0.35">
      <c r="A2337" s="301">
        <v>2020</v>
      </c>
      <c r="B2337" s="301" t="s">
        <v>86</v>
      </c>
      <c r="C2337" s="301" t="s">
        <v>46</v>
      </c>
      <c r="D2337" s="302" t="s">
        <v>10</v>
      </c>
      <c r="E2337" s="302" t="s">
        <v>228</v>
      </c>
      <c r="F2337" s="301" t="s">
        <v>78</v>
      </c>
      <c r="G2337" s="301" t="s">
        <v>288</v>
      </c>
      <c r="H2337" s="322">
        <v>63655216095.938553</v>
      </c>
      <c r="I2337" s="322">
        <v>67928050497.933777</v>
      </c>
      <c r="J2337" s="322">
        <v>66739286569.964462</v>
      </c>
      <c r="K2337" s="364">
        <v>0</v>
      </c>
      <c r="L2337" s="322">
        <v>45895985588.839294</v>
      </c>
      <c r="M2337" s="364">
        <v>0</v>
      </c>
    </row>
    <row r="2338" spans="1:13" x14ac:dyDescent="0.35">
      <c r="A2338" s="301">
        <v>2020</v>
      </c>
      <c r="B2338" s="301" t="s">
        <v>86</v>
      </c>
      <c r="C2338" s="301" t="s">
        <v>47</v>
      </c>
      <c r="D2338" s="302" t="s">
        <v>21</v>
      </c>
      <c r="E2338" s="302" t="s">
        <v>228</v>
      </c>
      <c r="F2338" s="301" t="s">
        <v>76</v>
      </c>
      <c r="G2338" s="301" t="s">
        <v>288</v>
      </c>
      <c r="H2338" s="322">
        <v>33515045557.662109</v>
      </c>
      <c r="I2338" s="322">
        <v>33515045557.662109</v>
      </c>
      <c r="J2338" s="322">
        <v>26679810837.849216</v>
      </c>
      <c r="K2338" s="364">
        <v>0</v>
      </c>
      <c r="L2338" s="322">
        <v>20539487585.686432</v>
      </c>
      <c r="M2338" s="364">
        <v>0</v>
      </c>
    </row>
    <row r="2339" spans="1:13" x14ac:dyDescent="0.35">
      <c r="A2339" s="301">
        <v>2020</v>
      </c>
      <c r="B2339" s="301" t="s">
        <v>86</v>
      </c>
      <c r="C2339" s="301" t="s">
        <v>47</v>
      </c>
      <c r="D2339" s="302" t="s">
        <v>21</v>
      </c>
      <c r="E2339" s="302" t="s">
        <v>228</v>
      </c>
      <c r="F2339" s="301" t="s">
        <v>78</v>
      </c>
      <c r="G2339" s="301" t="s">
        <v>288</v>
      </c>
      <c r="H2339" s="322">
        <v>3853904610907.6943</v>
      </c>
      <c r="I2339" s="322">
        <v>4178787991812.5195</v>
      </c>
      <c r="J2339" s="322">
        <v>3763876563420.9595</v>
      </c>
      <c r="K2339" s="364">
        <v>0</v>
      </c>
      <c r="L2339" s="322">
        <v>3442337552305.0825</v>
      </c>
      <c r="M2339" s="364">
        <v>0</v>
      </c>
    </row>
    <row r="2340" spans="1:13" x14ac:dyDescent="0.35">
      <c r="A2340" s="301">
        <v>2020</v>
      </c>
      <c r="B2340" s="301" t="s">
        <v>86</v>
      </c>
      <c r="C2340" s="301" t="s">
        <v>47</v>
      </c>
      <c r="D2340" s="302" t="s">
        <v>21</v>
      </c>
      <c r="E2340" s="302" t="s">
        <v>228</v>
      </c>
      <c r="F2340" s="301" t="s">
        <v>80</v>
      </c>
      <c r="G2340" s="301" t="s">
        <v>288</v>
      </c>
      <c r="H2340" s="322">
        <v>5578945463.8375416</v>
      </c>
      <c r="I2340" s="322">
        <v>5578945463.8375416</v>
      </c>
      <c r="J2340" s="322">
        <v>5458082630.9757223</v>
      </c>
      <c r="K2340" s="364">
        <v>0</v>
      </c>
      <c r="L2340" s="322">
        <v>5458082630.9757214</v>
      </c>
      <c r="M2340" s="364">
        <v>0</v>
      </c>
    </row>
    <row r="2341" spans="1:13" x14ac:dyDescent="0.35">
      <c r="A2341" s="301">
        <v>2020</v>
      </c>
      <c r="B2341" s="301" t="s">
        <v>86</v>
      </c>
      <c r="C2341" s="301" t="s">
        <v>48</v>
      </c>
      <c r="D2341" s="302" t="s">
        <v>8</v>
      </c>
      <c r="E2341" s="302" t="s">
        <v>228</v>
      </c>
      <c r="F2341" s="301" t="s">
        <v>76</v>
      </c>
      <c r="G2341" s="301" t="s">
        <v>288</v>
      </c>
      <c r="H2341" s="322">
        <v>27402894795.723545</v>
      </c>
      <c r="I2341" s="322">
        <v>27092375667.395901</v>
      </c>
      <c r="J2341" s="322">
        <v>24409552264.264259</v>
      </c>
      <c r="K2341" s="364">
        <v>0</v>
      </c>
      <c r="L2341" s="322">
        <v>23787565058.317009</v>
      </c>
      <c r="M2341" s="364">
        <v>0</v>
      </c>
    </row>
    <row r="2342" spans="1:13" x14ac:dyDescent="0.35">
      <c r="A2342" s="301">
        <v>2020</v>
      </c>
      <c r="B2342" s="301" t="s">
        <v>86</v>
      </c>
      <c r="C2342" s="301" t="s">
        <v>48</v>
      </c>
      <c r="D2342" s="302" t="s">
        <v>8</v>
      </c>
      <c r="E2342" s="302" t="s">
        <v>228</v>
      </c>
      <c r="F2342" s="301" t="s">
        <v>78</v>
      </c>
      <c r="G2342" s="301" t="s">
        <v>288</v>
      </c>
      <c r="H2342" s="322">
        <v>31721603339.877811</v>
      </c>
      <c r="I2342" s="322">
        <v>31721603339.877811</v>
      </c>
      <c r="J2342" s="322">
        <v>29873473280.144482</v>
      </c>
      <c r="K2342" s="364">
        <v>0</v>
      </c>
      <c r="L2342" s="322">
        <v>21422005695.69212</v>
      </c>
      <c r="M2342" s="364">
        <v>0</v>
      </c>
    </row>
    <row r="2343" spans="1:13" x14ac:dyDescent="0.35">
      <c r="A2343" s="301">
        <v>2020</v>
      </c>
      <c r="B2343" s="301" t="s">
        <v>86</v>
      </c>
      <c r="C2343" s="301" t="s">
        <v>49</v>
      </c>
      <c r="D2343" s="302" t="s">
        <v>18</v>
      </c>
      <c r="E2343" s="302" t="s">
        <v>228</v>
      </c>
      <c r="F2343" s="301" t="s">
        <v>76</v>
      </c>
      <c r="G2343" s="301" t="s">
        <v>288</v>
      </c>
      <c r="H2343" s="322">
        <v>103715059142.4068</v>
      </c>
      <c r="I2343" s="322">
        <v>101467269306.16107</v>
      </c>
      <c r="J2343" s="322">
        <v>96749923448.417618</v>
      </c>
      <c r="K2343" s="364">
        <v>0</v>
      </c>
      <c r="L2343" s="322">
        <v>83023655047.163712</v>
      </c>
      <c r="M2343" s="364">
        <v>0</v>
      </c>
    </row>
    <row r="2344" spans="1:13" x14ac:dyDescent="0.35">
      <c r="A2344" s="301">
        <v>2020</v>
      </c>
      <c r="B2344" s="301" t="s">
        <v>86</v>
      </c>
      <c r="C2344" s="301" t="s">
        <v>49</v>
      </c>
      <c r="D2344" s="302" t="s">
        <v>18</v>
      </c>
      <c r="E2344" s="302" t="s">
        <v>228</v>
      </c>
      <c r="F2344" s="301" t="s">
        <v>79</v>
      </c>
      <c r="G2344" s="301" t="s">
        <v>288</v>
      </c>
      <c r="H2344" s="322">
        <v>0</v>
      </c>
      <c r="I2344" s="322">
        <v>0</v>
      </c>
      <c r="J2344" s="322">
        <v>0</v>
      </c>
      <c r="K2344" s="364">
        <v>0</v>
      </c>
      <c r="L2344" s="322">
        <v>0</v>
      </c>
      <c r="M2344" s="364">
        <v>0</v>
      </c>
    </row>
    <row r="2345" spans="1:13" x14ac:dyDescent="0.35">
      <c r="A2345" s="301">
        <v>2020</v>
      </c>
      <c r="B2345" s="301" t="s">
        <v>86</v>
      </c>
      <c r="C2345" s="301" t="s">
        <v>49</v>
      </c>
      <c r="D2345" s="302" t="s">
        <v>18</v>
      </c>
      <c r="E2345" s="302" t="s">
        <v>228</v>
      </c>
      <c r="F2345" s="301" t="s">
        <v>78</v>
      </c>
      <c r="G2345" s="301" t="s">
        <v>288</v>
      </c>
      <c r="H2345" s="322">
        <v>2885599076471.3833</v>
      </c>
      <c r="I2345" s="322">
        <v>2126069591092.8176</v>
      </c>
      <c r="J2345" s="322">
        <v>1303309308098.7229</v>
      </c>
      <c r="K2345" s="364">
        <v>0</v>
      </c>
      <c r="L2345" s="322">
        <v>428202441101.24481</v>
      </c>
      <c r="M2345" s="364">
        <v>0</v>
      </c>
    </row>
    <row r="2346" spans="1:13" x14ac:dyDescent="0.35">
      <c r="A2346" s="301">
        <v>2020</v>
      </c>
      <c r="B2346" s="301" t="s">
        <v>86</v>
      </c>
      <c r="C2346" s="301" t="s">
        <v>49</v>
      </c>
      <c r="D2346" s="302" t="s">
        <v>18</v>
      </c>
      <c r="E2346" s="302" t="s">
        <v>228</v>
      </c>
      <c r="F2346" s="301" t="s">
        <v>80</v>
      </c>
      <c r="G2346" s="301" t="s">
        <v>288</v>
      </c>
      <c r="H2346" s="322">
        <v>113431645051.19452</v>
      </c>
      <c r="I2346" s="322">
        <v>82774378048.248901</v>
      </c>
      <c r="J2346" s="322">
        <v>82774378048.248901</v>
      </c>
      <c r="K2346" s="364">
        <v>0</v>
      </c>
      <c r="L2346" s="322">
        <v>82774378048.248901</v>
      </c>
      <c r="M2346" s="364">
        <v>0</v>
      </c>
    </row>
    <row r="2347" spans="1:13" x14ac:dyDescent="0.35">
      <c r="A2347" s="301">
        <v>2020</v>
      </c>
      <c r="B2347" s="301" t="s">
        <v>86</v>
      </c>
      <c r="C2347" s="301" t="s">
        <v>50</v>
      </c>
      <c r="D2347" s="302" t="s">
        <v>16</v>
      </c>
      <c r="E2347" s="302" t="s">
        <v>228</v>
      </c>
      <c r="F2347" s="301" t="s">
        <v>76</v>
      </c>
      <c r="G2347" s="301" t="s">
        <v>288</v>
      </c>
      <c r="H2347" s="322">
        <v>799082573049.8667</v>
      </c>
      <c r="I2347" s="322">
        <v>647085049194.41077</v>
      </c>
      <c r="J2347" s="322">
        <v>621040138273.59705</v>
      </c>
      <c r="K2347" s="364">
        <v>0</v>
      </c>
      <c r="L2347" s="322">
        <v>618413416055.11487</v>
      </c>
      <c r="M2347" s="364">
        <v>0</v>
      </c>
    </row>
    <row r="2348" spans="1:13" x14ac:dyDescent="0.35">
      <c r="A2348" s="301">
        <v>2020</v>
      </c>
      <c r="B2348" s="301" t="s">
        <v>86</v>
      </c>
      <c r="C2348" s="301" t="s">
        <v>50</v>
      </c>
      <c r="D2348" s="302" t="s">
        <v>16</v>
      </c>
      <c r="E2348" s="302" t="s">
        <v>228</v>
      </c>
      <c r="F2348" s="301" t="s">
        <v>79</v>
      </c>
      <c r="G2348" s="301" t="s">
        <v>288</v>
      </c>
      <c r="H2348" s="322">
        <v>245957331077.06821</v>
      </c>
      <c r="I2348" s="322">
        <v>245957331077.06821</v>
      </c>
      <c r="J2348" s="322">
        <v>177958613115.15833</v>
      </c>
      <c r="K2348" s="364">
        <v>0</v>
      </c>
      <c r="L2348" s="322">
        <v>177958613115.15833</v>
      </c>
      <c r="M2348" s="364">
        <v>0</v>
      </c>
    </row>
    <row r="2349" spans="1:13" x14ac:dyDescent="0.35">
      <c r="A2349" s="301">
        <v>2020</v>
      </c>
      <c r="B2349" s="301" t="s">
        <v>86</v>
      </c>
      <c r="C2349" s="301" t="s">
        <v>50</v>
      </c>
      <c r="D2349" s="302" t="s">
        <v>16</v>
      </c>
      <c r="E2349" s="302" t="s">
        <v>228</v>
      </c>
      <c r="F2349" s="301" t="s">
        <v>78</v>
      </c>
      <c r="G2349" s="301" t="s">
        <v>288</v>
      </c>
      <c r="H2349" s="322">
        <v>7572020287.4341288</v>
      </c>
      <c r="I2349" s="322">
        <v>3596370732.5516047</v>
      </c>
      <c r="J2349" s="322">
        <v>2274656465.9247308</v>
      </c>
      <c r="K2349" s="364">
        <v>0</v>
      </c>
      <c r="L2349" s="322">
        <v>1938539195.5720537</v>
      </c>
      <c r="M2349" s="364">
        <v>0</v>
      </c>
    </row>
    <row r="2350" spans="1:13" x14ac:dyDescent="0.35">
      <c r="A2350" s="301">
        <v>2020</v>
      </c>
      <c r="B2350" s="301" t="s">
        <v>86</v>
      </c>
      <c r="C2350" s="301" t="s">
        <v>51</v>
      </c>
      <c r="D2350" s="302" t="s">
        <v>15</v>
      </c>
      <c r="E2350" s="302" t="s">
        <v>228</v>
      </c>
      <c r="F2350" s="301" t="s">
        <v>76</v>
      </c>
      <c r="G2350" s="301" t="s">
        <v>288</v>
      </c>
      <c r="H2350" s="322">
        <v>16709788615.750168</v>
      </c>
      <c r="I2350" s="322">
        <v>16135540912.678495</v>
      </c>
      <c r="J2350" s="322">
        <v>15540045002.439932</v>
      </c>
      <c r="K2350" s="364">
        <v>0</v>
      </c>
      <c r="L2350" s="322">
        <v>14067178405.323833</v>
      </c>
      <c r="M2350" s="364">
        <v>0</v>
      </c>
    </row>
    <row r="2351" spans="1:13" x14ac:dyDescent="0.35">
      <c r="A2351" s="301">
        <v>2020</v>
      </c>
      <c r="B2351" s="301" t="s">
        <v>86</v>
      </c>
      <c r="C2351" s="301" t="s">
        <v>51</v>
      </c>
      <c r="D2351" s="302" t="s">
        <v>15</v>
      </c>
      <c r="E2351" s="302" t="s">
        <v>228</v>
      </c>
      <c r="F2351" s="301" t="s">
        <v>78</v>
      </c>
      <c r="G2351" s="301" t="s">
        <v>288</v>
      </c>
      <c r="H2351" s="322">
        <v>90700329050.528305</v>
      </c>
      <c r="I2351" s="322">
        <v>88714618972.156265</v>
      </c>
      <c r="J2351" s="322">
        <v>84939984132.383041</v>
      </c>
      <c r="K2351" s="364">
        <v>0</v>
      </c>
      <c r="L2351" s="322">
        <v>56134629482.301254</v>
      </c>
      <c r="M2351" s="364">
        <v>0</v>
      </c>
    </row>
    <row r="2352" spans="1:13" x14ac:dyDescent="0.35">
      <c r="A2352" s="301">
        <v>2020</v>
      </c>
      <c r="B2352" s="301" t="s">
        <v>86</v>
      </c>
      <c r="C2352" s="301" t="s">
        <v>52</v>
      </c>
      <c r="D2352" s="302" t="s">
        <v>9</v>
      </c>
      <c r="E2352" s="302" t="s">
        <v>228</v>
      </c>
      <c r="F2352" s="301" t="s">
        <v>76</v>
      </c>
      <c r="G2352" s="301" t="s">
        <v>288</v>
      </c>
      <c r="H2352" s="322">
        <v>51518492309.414322</v>
      </c>
      <c r="I2352" s="322">
        <v>50392257863.612274</v>
      </c>
      <c r="J2352" s="322">
        <v>45710441054.388596</v>
      </c>
      <c r="K2352" s="364">
        <v>0</v>
      </c>
      <c r="L2352" s="322">
        <v>42572109374.681236</v>
      </c>
      <c r="M2352" s="364">
        <v>0</v>
      </c>
    </row>
    <row r="2353" spans="1:13" x14ac:dyDescent="0.35">
      <c r="A2353" s="301">
        <v>2020</v>
      </c>
      <c r="B2353" s="301" t="s">
        <v>86</v>
      </c>
      <c r="C2353" s="301" t="s">
        <v>52</v>
      </c>
      <c r="D2353" s="302" t="s">
        <v>9</v>
      </c>
      <c r="E2353" s="302" t="s">
        <v>228</v>
      </c>
      <c r="F2353" s="301" t="s">
        <v>79</v>
      </c>
      <c r="G2353" s="301" t="s">
        <v>288</v>
      </c>
      <c r="H2353" s="322">
        <v>0</v>
      </c>
      <c r="I2353" s="322">
        <v>0</v>
      </c>
      <c r="J2353" s="322">
        <v>0</v>
      </c>
      <c r="K2353" s="364">
        <v>0</v>
      </c>
      <c r="L2353" s="322">
        <v>0</v>
      </c>
      <c r="M2353" s="364">
        <v>0</v>
      </c>
    </row>
    <row r="2354" spans="1:13" x14ac:dyDescent="0.35">
      <c r="A2354" s="301">
        <v>2020</v>
      </c>
      <c r="B2354" s="301" t="s">
        <v>86</v>
      </c>
      <c r="C2354" s="301" t="s">
        <v>52</v>
      </c>
      <c r="D2354" s="302" t="s">
        <v>9</v>
      </c>
      <c r="E2354" s="302" t="s">
        <v>228</v>
      </c>
      <c r="F2354" s="301" t="s">
        <v>78</v>
      </c>
      <c r="G2354" s="301" t="s">
        <v>288</v>
      </c>
      <c r="H2354" s="322">
        <v>305451139962.62726</v>
      </c>
      <c r="I2354" s="322">
        <v>241225213813.04706</v>
      </c>
      <c r="J2354" s="322">
        <v>215816159858.99808</v>
      </c>
      <c r="K2354" s="364">
        <v>0</v>
      </c>
      <c r="L2354" s="322">
        <v>128274776934.31049</v>
      </c>
      <c r="M2354" s="364">
        <v>0</v>
      </c>
    </row>
    <row r="2355" spans="1:13" x14ac:dyDescent="0.35">
      <c r="A2355" s="301">
        <v>2020</v>
      </c>
      <c r="B2355" s="301" t="s">
        <v>86</v>
      </c>
      <c r="C2355" s="301" t="s">
        <v>53</v>
      </c>
      <c r="D2355" s="302" t="s">
        <v>9</v>
      </c>
      <c r="E2355" s="302" t="s">
        <v>228</v>
      </c>
      <c r="F2355" s="301" t="s">
        <v>76</v>
      </c>
      <c r="G2355" s="301" t="s">
        <v>288</v>
      </c>
      <c r="H2355" s="322">
        <v>9506323339.9385643</v>
      </c>
      <c r="I2355" s="322">
        <v>9229833705.1262779</v>
      </c>
      <c r="J2355" s="322">
        <v>8614195437.0821152</v>
      </c>
      <c r="K2355" s="364">
        <v>0</v>
      </c>
      <c r="L2355" s="322">
        <v>8286410875.2254372</v>
      </c>
      <c r="M2355" s="364">
        <v>0</v>
      </c>
    </row>
    <row r="2356" spans="1:13" x14ac:dyDescent="0.35">
      <c r="A2356" s="301">
        <v>2020</v>
      </c>
      <c r="B2356" s="301" t="s">
        <v>86</v>
      </c>
      <c r="C2356" s="301" t="s">
        <v>53</v>
      </c>
      <c r="D2356" s="302" t="s">
        <v>9</v>
      </c>
      <c r="E2356" s="302" t="s">
        <v>228</v>
      </c>
      <c r="F2356" s="301" t="s">
        <v>78</v>
      </c>
      <c r="G2356" s="301" t="s">
        <v>288</v>
      </c>
      <c r="H2356" s="322">
        <v>42815250837.48259</v>
      </c>
      <c r="I2356" s="322">
        <v>39981302540.140869</v>
      </c>
      <c r="J2356" s="322">
        <v>38594558251.70108</v>
      </c>
      <c r="K2356" s="364">
        <v>0</v>
      </c>
      <c r="L2356" s="322">
        <v>31748060000.651577</v>
      </c>
      <c r="M2356" s="364">
        <v>0</v>
      </c>
    </row>
    <row r="2357" spans="1:13" x14ac:dyDescent="0.35">
      <c r="A2357" s="301">
        <v>2020</v>
      </c>
      <c r="B2357" s="301" t="s">
        <v>86</v>
      </c>
      <c r="C2357" s="301" t="s">
        <v>54</v>
      </c>
      <c r="D2357" s="302" t="s">
        <v>17</v>
      </c>
      <c r="E2357" s="302" t="s">
        <v>228</v>
      </c>
      <c r="F2357" s="301" t="s">
        <v>76</v>
      </c>
      <c r="G2357" s="301" t="s">
        <v>288</v>
      </c>
      <c r="H2357" s="322">
        <v>21568241792.342659</v>
      </c>
      <c r="I2357" s="322">
        <v>21568241792.342659</v>
      </c>
      <c r="J2357" s="322">
        <v>20686781975.481075</v>
      </c>
      <c r="K2357" s="364">
        <v>0</v>
      </c>
      <c r="L2357" s="322">
        <v>19361092075.7384</v>
      </c>
      <c r="M2357" s="364">
        <v>0</v>
      </c>
    </row>
    <row r="2358" spans="1:13" x14ac:dyDescent="0.35">
      <c r="A2358" s="301">
        <v>2020</v>
      </c>
      <c r="B2358" s="301" t="s">
        <v>86</v>
      </c>
      <c r="C2358" s="301" t="s">
        <v>54</v>
      </c>
      <c r="D2358" s="302" t="s">
        <v>17</v>
      </c>
      <c r="E2358" s="302" t="s">
        <v>228</v>
      </c>
      <c r="F2358" s="301" t="s">
        <v>78</v>
      </c>
      <c r="G2358" s="301" t="s">
        <v>288</v>
      </c>
      <c r="H2358" s="322">
        <v>137110303868.1481</v>
      </c>
      <c r="I2358" s="322">
        <v>122337383275.14029</v>
      </c>
      <c r="J2358" s="322">
        <v>119830635233.40106</v>
      </c>
      <c r="K2358" s="364">
        <v>0</v>
      </c>
      <c r="L2358" s="322">
        <v>98671966764.770172</v>
      </c>
      <c r="M2358" s="364">
        <v>0</v>
      </c>
    </row>
    <row r="2359" spans="1:13" x14ac:dyDescent="0.35">
      <c r="A2359" s="301">
        <v>2020</v>
      </c>
      <c r="B2359" s="301" t="s">
        <v>86</v>
      </c>
      <c r="C2359" s="301" t="s">
        <v>55</v>
      </c>
      <c r="D2359" s="302" t="s">
        <v>9</v>
      </c>
      <c r="E2359" s="302" t="s">
        <v>228</v>
      </c>
      <c r="F2359" s="301" t="s">
        <v>76</v>
      </c>
      <c r="G2359" s="301" t="s">
        <v>288</v>
      </c>
      <c r="H2359" s="322">
        <v>7297195262.0129681</v>
      </c>
      <c r="I2359" s="322">
        <v>7297195262.0129681</v>
      </c>
      <c r="J2359" s="322">
        <v>7160232405.1044312</v>
      </c>
      <c r="K2359" s="364">
        <v>0</v>
      </c>
      <c r="L2359" s="322">
        <v>6749928417.1226511</v>
      </c>
      <c r="M2359" s="364">
        <v>0</v>
      </c>
    </row>
    <row r="2360" spans="1:13" x14ac:dyDescent="0.35">
      <c r="A2360" s="301">
        <v>2020</v>
      </c>
      <c r="B2360" s="301" t="s">
        <v>86</v>
      </c>
      <c r="C2360" s="301" t="s">
        <v>55</v>
      </c>
      <c r="D2360" s="302" t="s">
        <v>9</v>
      </c>
      <c r="E2360" s="302" t="s">
        <v>228</v>
      </c>
      <c r="F2360" s="301" t="s">
        <v>78</v>
      </c>
      <c r="G2360" s="301" t="s">
        <v>288</v>
      </c>
      <c r="H2360" s="322">
        <v>15140135690.48737</v>
      </c>
      <c r="I2360" s="322">
        <v>15926143013.409037</v>
      </c>
      <c r="J2360" s="322">
        <v>15818381536.968525</v>
      </c>
      <c r="K2360" s="364">
        <v>0</v>
      </c>
      <c r="L2360" s="322">
        <v>12594837402.242455</v>
      </c>
      <c r="M2360" s="364">
        <v>0</v>
      </c>
    </row>
    <row r="2361" spans="1:13" x14ac:dyDescent="0.35">
      <c r="A2361" s="301">
        <v>2020</v>
      </c>
      <c r="B2361" s="301" t="s">
        <v>86</v>
      </c>
      <c r="C2361" s="301" t="s">
        <v>56</v>
      </c>
      <c r="D2361" s="302" t="s">
        <v>9</v>
      </c>
      <c r="E2361" s="302" t="s">
        <v>228</v>
      </c>
      <c r="F2361" s="301" t="s">
        <v>76</v>
      </c>
      <c r="G2361" s="301" t="s">
        <v>288</v>
      </c>
      <c r="H2361" s="322">
        <v>39638874107.458694</v>
      </c>
      <c r="I2361" s="322">
        <v>39362412830.557671</v>
      </c>
      <c r="J2361" s="322">
        <v>38070158649.369591</v>
      </c>
      <c r="K2361" s="364">
        <v>0</v>
      </c>
      <c r="L2361" s="322">
        <v>37316127877.33532</v>
      </c>
      <c r="M2361" s="364">
        <v>0</v>
      </c>
    </row>
    <row r="2362" spans="1:13" x14ac:dyDescent="0.35">
      <c r="A2362" s="301">
        <v>2020</v>
      </c>
      <c r="B2362" s="301" t="s">
        <v>86</v>
      </c>
      <c r="C2362" s="301" t="s">
        <v>56</v>
      </c>
      <c r="D2362" s="302" t="s">
        <v>9</v>
      </c>
      <c r="E2362" s="302" t="s">
        <v>228</v>
      </c>
      <c r="F2362" s="301" t="s">
        <v>78</v>
      </c>
      <c r="G2362" s="301" t="s">
        <v>288</v>
      </c>
      <c r="H2362" s="322">
        <v>54209696371.43412</v>
      </c>
      <c r="I2362" s="322">
        <v>51313636672.610878</v>
      </c>
      <c r="J2362" s="322">
        <v>46561177826.532227</v>
      </c>
      <c r="K2362" s="364">
        <v>0</v>
      </c>
      <c r="L2362" s="322">
        <v>37233021640.952454</v>
      </c>
      <c r="M2362" s="364">
        <v>0</v>
      </c>
    </row>
    <row r="2363" spans="1:13" x14ac:dyDescent="0.35">
      <c r="A2363" s="301">
        <v>2020</v>
      </c>
      <c r="B2363" s="301" t="s">
        <v>86</v>
      </c>
      <c r="C2363" s="301" t="s">
        <v>57</v>
      </c>
      <c r="D2363" s="302" t="s">
        <v>22</v>
      </c>
      <c r="E2363" s="302" t="s">
        <v>228</v>
      </c>
      <c r="F2363" s="301" t="s">
        <v>76</v>
      </c>
      <c r="G2363" s="301" t="s">
        <v>288</v>
      </c>
      <c r="H2363" s="322">
        <v>0</v>
      </c>
      <c r="I2363" s="322">
        <v>0</v>
      </c>
      <c r="J2363" s="322">
        <v>0</v>
      </c>
      <c r="K2363" s="364">
        <v>0</v>
      </c>
      <c r="L2363" s="322">
        <v>0</v>
      </c>
      <c r="M2363" s="364">
        <v>0</v>
      </c>
    </row>
    <row r="2364" spans="1:13" x14ac:dyDescent="0.35">
      <c r="A2364" s="301">
        <v>2020</v>
      </c>
      <c r="B2364" s="301" t="s">
        <v>86</v>
      </c>
      <c r="C2364" s="301" t="s">
        <v>57</v>
      </c>
      <c r="D2364" s="302" t="s">
        <v>22</v>
      </c>
      <c r="E2364" s="302" t="s">
        <v>228</v>
      </c>
      <c r="F2364" s="301" t="s">
        <v>79</v>
      </c>
      <c r="G2364" s="301" t="s">
        <v>288</v>
      </c>
      <c r="H2364" s="322">
        <v>0</v>
      </c>
      <c r="I2364" s="322">
        <v>0</v>
      </c>
      <c r="J2364" s="322">
        <v>0</v>
      </c>
      <c r="K2364" s="364">
        <v>0</v>
      </c>
      <c r="L2364" s="322">
        <v>0</v>
      </c>
      <c r="M2364" s="364">
        <v>0</v>
      </c>
    </row>
    <row r="2365" spans="1:13" x14ac:dyDescent="0.35">
      <c r="A2365" s="301">
        <v>2020</v>
      </c>
      <c r="B2365" s="301" t="s">
        <v>86</v>
      </c>
      <c r="C2365" s="301" t="s">
        <v>57</v>
      </c>
      <c r="D2365" s="302" t="s">
        <v>22</v>
      </c>
      <c r="E2365" s="302" t="s">
        <v>228</v>
      </c>
      <c r="F2365" s="301" t="s">
        <v>78</v>
      </c>
      <c r="G2365" s="301" t="s">
        <v>288</v>
      </c>
      <c r="H2365" s="322">
        <v>0</v>
      </c>
      <c r="I2365" s="322">
        <v>0</v>
      </c>
      <c r="J2365" s="322">
        <v>0</v>
      </c>
      <c r="K2365" s="364">
        <v>0</v>
      </c>
      <c r="L2365" s="322">
        <v>0</v>
      </c>
      <c r="M2365" s="364">
        <v>0</v>
      </c>
    </row>
    <row r="2366" spans="1:13" x14ac:dyDescent="0.35">
      <c r="A2366" s="301">
        <v>2020</v>
      </c>
      <c r="B2366" s="301" t="s">
        <v>86</v>
      </c>
      <c r="C2366" s="301" t="s">
        <v>58</v>
      </c>
      <c r="D2366" s="302" t="s">
        <v>8</v>
      </c>
      <c r="E2366" s="302" t="s">
        <v>228</v>
      </c>
      <c r="F2366" s="301" t="s">
        <v>76</v>
      </c>
      <c r="G2366" s="301" t="s">
        <v>288</v>
      </c>
      <c r="H2366" s="322">
        <v>11560235808.462797</v>
      </c>
      <c r="I2366" s="322">
        <v>11234449774.65605</v>
      </c>
      <c r="J2366" s="322">
        <v>11095117076.879087</v>
      </c>
      <c r="K2366" s="364">
        <v>0</v>
      </c>
      <c r="L2366" s="322">
        <v>9891343574.4606323</v>
      </c>
      <c r="M2366" s="364">
        <v>0</v>
      </c>
    </row>
    <row r="2367" spans="1:13" x14ac:dyDescent="0.35">
      <c r="A2367" s="301">
        <v>2020</v>
      </c>
      <c r="B2367" s="301" t="s">
        <v>86</v>
      </c>
      <c r="C2367" s="301" t="s">
        <v>58</v>
      </c>
      <c r="D2367" s="302" t="s">
        <v>8</v>
      </c>
      <c r="E2367" s="302" t="s">
        <v>228</v>
      </c>
      <c r="F2367" s="301" t="s">
        <v>78</v>
      </c>
      <c r="G2367" s="301" t="s">
        <v>288</v>
      </c>
      <c r="H2367" s="322">
        <v>71096882154.775421</v>
      </c>
      <c r="I2367" s="322">
        <v>68874435422.261871</v>
      </c>
      <c r="J2367" s="322">
        <v>62371377808.343369</v>
      </c>
      <c r="K2367" s="364">
        <v>0</v>
      </c>
      <c r="L2367" s="322">
        <v>29932762407.29813</v>
      </c>
      <c r="M2367" s="364">
        <v>0</v>
      </c>
    </row>
    <row r="2368" spans="1:13" x14ac:dyDescent="0.35">
      <c r="A2368" s="301">
        <v>2020</v>
      </c>
      <c r="B2368" s="301" t="s">
        <v>86</v>
      </c>
      <c r="C2368" s="301" t="s">
        <v>59</v>
      </c>
      <c r="D2368" s="302" t="s">
        <v>11</v>
      </c>
      <c r="E2368" s="302" t="s">
        <v>228</v>
      </c>
      <c r="F2368" s="301" t="s">
        <v>76</v>
      </c>
      <c r="G2368" s="301" t="s">
        <v>288</v>
      </c>
      <c r="H2368" s="322">
        <v>9443249673.7078476</v>
      </c>
      <c r="I2368" s="322">
        <v>9409428225.172678</v>
      </c>
      <c r="J2368" s="322">
        <v>8519261787.9940357</v>
      </c>
      <c r="K2368" s="364">
        <v>0</v>
      </c>
      <c r="L2368" s="322">
        <v>8319270328.4115696</v>
      </c>
      <c r="M2368" s="364">
        <v>0</v>
      </c>
    </row>
    <row r="2369" spans="1:13" x14ac:dyDescent="0.35">
      <c r="A2369" s="301">
        <v>2020</v>
      </c>
      <c r="B2369" s="301" t="s">
        <v>86</v>
      </c>
      <c r="C2369" s="301" t="s">
        <v>59</v>
      </c>
      <c r="D2369" s="302" t="s">
        <v>11</v>
      </c>
      <c r="E2369" s="302" t="s">
        <v>228</v>
      </c>
      <c r="F2369" s="301" t="s">
        <v>78</v>
      </c>
      <c r="G2369" s="301" t="s">
        <v>288</v>
      </c>
      <c r="H2369" s="322">
        <v>5841631885.3426609</v>
      </c>
      <c r="I2369" s="322">
        <v>7752674502.9233437</v>
      </c>
      <c r="J2369" s="322">
        <v>7679808835.7546263</v>
      </c>
      <c r="K2369" s="364">
        <v>0</v>
      </c>
      <c r="L2369" s="322">
        <v>6234178469.7360735</v>
      </c>
      <c r="M2369" s="364">
        <v>0</v>
      </c>
    </row>
    <row r="2370" spans="1:13" x14ac:dyDescent="0.35">
      <c r="A2370" s="301">
        <v>2020</v>
      </c>
      <c r="B2370" s="301" t="s">
        <v>86</v>
      </c>
      <c r="C2370" s="301" t="s">
        <v>60</v>
      </c>
      <c r="D2370" s="302" t="s">
        <v>14</v>
      </c>
      <c r="E2370" s="302" t="s">
        <v>228</v>
      </c>
      <c r="F2370" s="301" t="s">
        <v>76</v>
      </c>
      <c r="G2370" s="301" t="s">
        <v>288</v>
      </c>
      <c r="H2370" s="322">
        <v>24406668786.4744</v>
      </c>
      <c r="I2370" s="322">
        <v>23722534177.25938</v>
      </c>
      <c r="J2370" s="322">
        <v>21693673922.685192</v>
      </c>
      <c r="K2370" s="364">
        <v>0</v>
      </c>
      <c r="L2370" s="322">
        <v>20760305835.441784</v>
      </c>
      <c r="M2370" s="364">
        <v>0</v>
      </c>
    </row>
    <row r="2371" spans="1:13" x14ac:dyDescent="0.35">
      <c r="A2371" s="301">
        <v>2020</v>
      </c>
      <c r="B2371" s="301" t="s">
        <v>86</v>
      </c>
      <c r="C2371" s="301" t="s">
        <v>60</v>
      </c>
      <c r="D2371" s="302" t="s">
        <v>14</v>
      </c>
      <c r="E2371" s="302" t="s">
        <v>228</v>
      </c>
      <c r="F2371" s="301" t="s">
        <v>78</v>
      </c>
      <c r="G2371" s="301" t="s">
        <v>288</v>
      </c>
      <c r="H2371" s="322">
        <v>31452954667.529686</v>
      </c>
      <c r="I2371" s="322">
        <v>30324309799.270302</v>
      </c>
      <c r="J2371" s="322">
        <v>29584777409.215691</v>
      </c>
      <c r="K2371" s="364">
        <v>0</v>
      </c>
      <c r="L2371" s="322">
        <v>24066938386.439278</v>
      </c>
      <c r="M2371" s="364">
        <v>0</v>
      </c>
    </row>
    <row r="2372" spans="1:13" x14ac:dyDescent="0.35">
      <c r="A2372" s="301">
        <v>2020</v>
      </c>
      <c r="B2372" s="301" t="s">
        <v>86</v>
      </c>
      <c r="C2372" s="301" t="s">
        <v>61</v>
      </c>
      <c r="D2372" s="302" t="s">
        <v>10</v>
      </c>
      <c r="E2372" s="302" t="s">
        <v>228</v>
      </c>
      <c r="F2372" s="301" t="s">
        <v>76</v>
      </c>
      <c r="G2372" s="301" t="s">
        <v>288</v>
      </c>
      <c r="H2372" s="322">
        <v>10999320577.371328</v>
      </c>
      <c r="I2372" s="322">
        <v>10956042434.676722</v>
      </c>
      <c r="J2372" s="322">
        <v>10564847547.138397</v>
      </c>
      <c r="K2372" s="364">
        <v>0</v>
      </c>
      <c r="L2372" s="322">
        <v>10247066642.579906</v>
      </c>
      <c r="M2372" s="364">
        <v>0</v>
      </c>
    </row>
    <row r="2373" spans="1:13" x14ac:dyDescent="0.35">
      <c r="A2373" s="301">
        <v>2020</v>
      </c>
      <c r="B2373" s="301" t="s">
        <v>86</v>
      </c>
      <c r="C2373" s="301" t="s">
        <v>61</v>
      </c>
      <c r="D2373" s="302" t="s">
        <v>10</v>
      </c>
      <c r="E2373" s="302" t="s">
        <v>228</v>
      </c>
      <c r="F2373" s="301" t="s">
        <v>78</v>
      </c>
      <c r="G2373" s="301" t="s">
        <v>288</v>
      </c>
      <c r="H2373" s="322">
        <v>22955332156.47781</v>
      </c>
      <c r="I2373" s="322">
        <v>22175489596.750851</v>
      </c>
      <c r="J2373" s="322">
        <v>21580021701.292824</v>
      </c>
      <c r="K2373" s="364">
        <v>0</v>
      </c>
      <c r="L2373" s="322">
        <v>18758563475.819336</v>
      </c>
      <c r="M2373" s="364">
        <v>0</v>
      </c>
    </row>
    <row r="2374" spans="1:13" x14ac:dyDescent="0.35">
      <c r="A2374" s="301">
        <v>2020</v>
      </c>
      <c r="B2374" s="301" t="s">
        <v>86</v>
      </c>
      <c r="C2374" s="301" t="s">
        <v>61</v>
      </c>
      <c r="D2374" s="302" t="s">
        <v>10</v>
      </c>
      <c r="E2374" s="302" t="s">
        <v>228</v>
      </c>
      <c r="F2374" s="301" t="s">
        <v>80</v>
      </c>
      <c r="G2374" s="301" t="s">
        <v>288</v>
      </c>
      <c r="H2374" s="322">
        <v>0</v>
      </c>
      <c r="I2374" s="322">
        <v>0</v>
      </c>
      <c r="J2374" s="322">
        <v>0</v>
      </c>
      <c r="K2374" s="364">
        <v>0</v>
      </c>
      <c r="L2374" s="322">
        <v>0</v>
      </c>
      <c r="M2374" s="364">
        <v>0</v>
      </c>
    </row>
    <row r="2375" spans="1:13" x14ac:dyDescent="0.35">
      <c r="A2375" s="301">
        <v>2020</v>
      </c>
      <c r="B2375" s="301" t="s">
        <v>86</v>
      </c>
      <c r="C2375" s="301" t="s">
        <v>62</v>
      </c>
      <c r="D2375" s="302" t="s">
        <v>9</v>
      </c>
      <c r="E2375" s="302" t="s">
        <v>228</v>
      </c>
      <c r="F2375" s="301" t="s">
        <v>76</v>
      </c>
      <c r="G2375" s="301" t="s">
        <v>288</v>
      </c>
      <c r="H2375" s="322">
        <v>18856074144.421841</v>
      </c>
      <c r="I2375" s="322">
        <v>18567404786.722179</v>
      </c>
      <c r="J2375" s="322">
        <v>17296552757.875965</v>
      </c>
      <c r="K2375" s="364">
        <v>0</v>
      </c>
      <c r="L2375" s="322">
        <v>16474536400.428492</v>
      </c>
      <c r="M2375" s="364">
        <v>0</v>
      </c>
    </row>
    <row r="2376" spans="1:13" x14ac:dyDescent="0.35">
      <c r="A2376" s="301">
        <v>2020</v>
      </c>
      <c r="B2376" s="301" t="s">
        <v>86</v>
      </c>
      <c r="C2376" s="301" t="s">
        <v>62</v>
      </c>
      <c r="D2376" s="302" t="s">
        <v>9</v>
      </c>
      <c r="E2376" s="302" t="s">
        <v>228</v>
      </c>
      <c r="F2376" s="301" t="s">
        <v>78</v>
      </c>
      <c r="G2376" s="301" t="s">
        <v>288</v>
      </c>
      <c r="H2376" s="322">
        <v>182753599868.44913</v>
      </c>
      <c r="I2376" s="322">
        <v>183917141867.45895</v>
      </c>
      <c r="J2376" s="322">
        <v>168528838566.48541</v>
      </c>
      <c r="K2376" s="364">
        <v>0</v>
      </c>
      <c r="L2376" s="322">
        <v>118812226245.15892</v>
      </c>
      <c r="M2376" s="364">
        <v>0</v>
      </c>
    </row>
    <row r="2377" spans="1:13" x14ac:dyDescent="0.35">
      <c r="A2377" s="301">
        <v>2020</v>
      </c>
      <c r="B2377" s="301" t="s">
        <v>86</v>
      </c>
      <c r="C2377" s="301" t="s">
        <v>63</v>
      </c>
      <c r="D2377" s="302" t="s">
        <v>16</v>
      </c>
      <c r="E2377" s="302" t="s">
        <v>228</v>
      </c>
      <c r="F2377" s="301" t="s">
        <v>76</v>
      </c>
      <c r="G2377" s="301" t="s">
        <v>288</v>
      </c>
      <c r="H2377" s="322">
        <v>76529279604.789063</v>
      </c>
      <c r="I2377" s="322">
        <v>75115978023.273712</v>
      </c>
      <c r="J2377" s="322">
        <v>71601556497.385422</v>
      </c>
      <c r="K2377" s="364">
        <v>0</v>
      </c>
      <c r="L2377" s="322">
        <v>68132599641.014404</v>
      </c>
      <c r="M2377" s="364">
        <v>0</v>
      </c>
    </row>
    <row r="2378" spans="1:13" x14ac:dyDescent="0.35">
      <c r="A2378" s="301">
        <v>2020</v>
      </c>
      <c r="B2378" s="301" t="s">
        <v>86</v>
      </c>
      <c r="C2378" s="301" t="s">
        <v>63</v>
      </c>
      <c r="D2378" s="302" t="s">
        <v>16</v>
      </c>
      <c r="E2378" s="302" t="s">
        <v>228</v>
      </c>
      <c r="F2378" s="301" t="s">
        <v>78</v>
      </c>
      <c r="G2378" s="301" t="s">
        <v>288</v>
      </c>
      <c r="H2378" s="322">
        <v>33317529869.925591</v>
      </c>
      <c r="I2378" s="322">
        <v>37414436032.78994</v>
      </c>
      <c r="J2378" s="322">
        <v>32698594582.08952</v>
      </c>
      <c r="K2378" s="364">
        <v>0</v>
      </c>
      <c r="L2378" s="322">
        <v>26330042409.309563</v>
      </c>
      <c r="M2378" s="364">
        <v>0</v>
      </c>
    </row>
    <row r="2379" spans="1:13" x14ac:dyDescent="0.35">
      <c r="A2379" s="301">
        <v>2020</v>
      </c>
      <c r="B2379" s="301" t="s">
        <v>86</v>
      </c>
      <c r="C2379" s="301" t="s">
        <v>63</v>
      </c>
      <c r="D2379" s="302" t="s">
        <v>16</v>
      </c>
      <c r="E2379" s="302" t="s">
        <v>228</v>
      </c>
      <c r="F2379" s="301" t="s">
        <v>80</v>
      </c>
      <c r="G2379" s="301" t="s">
        <v>288</v>
      </c>
      <c r="H2379" s="322">
        <v>0</v>
      </c>
      <c r="I2379" s="322">
        <v>3612797894.8805456</v>
      </c>
      <c r="J2379" s="322">
        <v>3612797894.8805456</v>
      </c>
      <c r="K2379" s="364">
        <v>0</v>
      </c>
      <c r="L2379" s="322">
        <v>3612797894.8805456</v>
      </c>
      <c r="M2379" s="364">
        <v>0</v>
      </c>
    </row>
    <row r="2380" spans="1:13" x14ac:dyDescent="0.35">
      <c r="A2380" s="301">
        <v>2020</v>
      </c>
      <c r="B2380" s="301" t="s">
        <v>86</v>
      </c>
      <c r="C2380" s="301" t="s">
        <v>64</v>
      </c>
      <c r="D2380" s="302" t="s">
        <v>18</v>
      </c>
      <c r="E2380" s="302" t="s">
        <v>228</v>
      </c>
      <c r="F2380" s="301" t="s">
        <v>76</v>
      </c>
      <c r="G2380" s="301" t="s">
        <v>288</v>
      </c>
      <c r="H2380" s="322">
        <v>42204074044.468933</v>
      </c>
      <c r="I2380" s="322">
        <v>41053480152.892143</v>
      </c>
      <c r="J2380" s="322">
        <v>33443647220.98534</v>
      </c>
      <c r="K2380" s="364">
        <v>0</v>
      </c>
      <c r="L2380" s="322">
        <v>30090031457.008797</v>
      </c>
      <c r="M2380" s="364">
        <v>0</v>
      </c>
    </row>
    <row r="2381" spans="1:13" x14ac:dyDescent="0.35">
      <c r="A2381" s="301">
        <v>2020</v>
      </c>
      <c r="B2381" s="301" t="s">
        <v>86</v>
      </c>
      <c r="C2381" s="301" t="s">
        <v>64</v>
      </c>
      <c r="D2381" s="302" t="s">
        <v>18</v>
      </c>
      <c r="E2381" s="302" t="s">
        <v>228</v>
      </c>
      <c r="F2381" s="301" t="s">
        <v>78</v>
      </c>
      <c r="G2381" s="301" t="s">
        <v>288</v>
      </c>
      <c r="H2381" s="322">
        <v>216759788852.3317</v>
      </c>
      <c r="I2381" s="322">
        <v>150402276497.3829</v>
      </c>
      <c r="J2381" s="322">
        <v>139785576423.00885</v>
      </c>
      <c r="K2381" s="364">
        <v>0</v>
      </c>
      <c r="L2381" s="322">
        <v>86030129103.6082</v>
      </c>
      <c r="M2381" s="364">
        <v>0</v>
      </c>
    </row>
    <row r="2382" spans="1:13" x14ac:dyDescent="0.35">
      <c r="A2382" s="301">
        <v>2020</v>
      </c>
      <c r="B2382" s="301" t="s">
        <v>86</v>
      </c>
      <c r="C2382" s="301" t="s">
        <v>65</v>
      </c>
      <c r="D2382" s="302" t="s">
        <v>15</v>
      </c>
      <c r="E2382" s="302" t="s">
        <v>228</v>
      </c>
      <c r="F2382" s="301" t="s">
        <v>76</v>
      </c>
      <c r="G2382" s="301" t="s">
        <v>288</v>
      </c>
      <c r="H2382" s="322">
        <v>443154575066.95691</v>
      </c>
      <c r="I2382" s="322">
        <v>443083528290.39557</v>
      </c>
      <c r="J2382" s="322">
        <v>304420838040.72589</v>
      </c>
      <c r="K2382" s="364">
        <v>0</v>
      </c>
      <c r="L2382" s="322">
        <v>300021132954.08667</v>
      </c>
      <c r="M2382" s="364">
        <v>0</v>
      </c>
    </row>
    <row r="2383" spans="1:13" x14ac:dyDescent="0.35">
      <c r="A2383" s="301">
        <v>2020</v>
      </c>
      <c r="B2383" s="301" t="s">
        <v>86</v>
      </c>
      <c r="C2383" s="301" t="s">
        <v>65</v>
      </c>
      <c r="D2383" s="302" t="s">
        <v>15</v>
      </c>
      <c r="E2383" s="302" t="s">
        <v>228</v>
      </c>
      <c r="F2383" s="301" t="s">
        <v>78</v>
      </c>
      <c r="G2383" s="301" t="s">
        <v>288</v>
      </c>
      <c r="H2383" s="322">
        <v>190367889040.51599</v>
      </c>
      <c r="I2383" s="322">
        <v>187779956267.52106</v>
      </c>
      <c r="J2383" s="322">
        <v>123209497886.97057</v>
      </c>
      <c r="K2383" s="364">
        <v>0</v>
      </c>
      <c r="L2383" s="322">
        <v>63762584317.626732</v>
      </c>
      <c r="M2383" s="364">
        <v>0</v>
      </c>
    </row>
    <row r="2384" spans="1:13" x14ac:dyDescent="0.35">
      <c r="A2384" s="301">
        <v>2020</v>
      </c>
      <c r="B2384" s="301" t="s">
        <v>86</v>
      </c>
      <c r="C2384" s="301" t="s">
        <v>66</v>
      </c>
      <c r="D2384" s="302" t="s">
        <v>8</v>
      </c>
      <c r="E2384" s="302" t="s">
        <v>228</v>
      </c>
      <c r="F2384" s="301" t="s">
        <v>76</v>
      </c>
      <c r="G2384" s="301" t="s">
        <v>288</v>
      </c>
      <c r="H2384" s="322">
        <v>8645874835.3426609</v>
      </c>
      <c r="I2384" s="322">
        <v>8343895975.57092</v>
      </c>
      <c r="J2384" s="322">
        <v>7412793438.7235804</v>
      </c>
      <c r="K2384" s="364">
        <v>0</v>
      </c>
      <c r="L2384" s="322">
        <v>6658418069.8590202</v>
      </c>
      <c r="M2384" s="364">
        <v>0</v>
      </c>
    </row>
    <row r="2385" spans="1:13" x14ac:dyDescent="0.35">
      <c r="A2385" s="301">
        <v>2020</v>
      </c>
      <c r="B2385" s="301" t="s">
        <v>86</v>
      </c>
      <c r="C2385" s="301" t="s">
        <v>66</v>
      </c>
      <c r="D2385" s="302" t="s">
        <v>8</v>
      </c>
      <c r="E2385" s="302" t="s">
        <v>228</v>
      </c>
      <c r="F2385" s="301" t="s">
        <v>78</v>
      </c>
      <c r="G2385" s="301" t="s">
        <v>288</v>
      </c>
      <c r="H2385" s="322">
        <v>35553208042.270981</v>
      </c>
      <c r="I2385" s="322">
        <v>34929333994.48941</v>
      </c>
      <c r="J2385" s="322">
        <v>27601442060.615967</v>
      </c>
      <c r="K2385" s="364">
        <v>0</v>
      </c>
      <c r="L2385" s="322">
        <v>20146729627.094051</v>
      </c>
      <c r="M2385" s="364">
        <v>0</v>
      </c>
    </row>
    <row r="2386" spans="1:13" x14ac:dyDescent="0.35">
      <c r="A2386" s="301">
        <v>2020</v>
      </c>
      <c r="B2386" s="301" t="s">
        <v>86</v>
      </c>
      <c r="C2386" s="301" t="s">
        <v>67</v>
      </c>
      <c r="D2386" s="302" t="s">
        <v>11</v>
      </c>
      <c r="E2386" s="302" t="s">
        <v>229</v>
      </c>
      <c r="F2386" s="301" t="s">
        <v>76</v>
      </c>
      <c r="G2386" s="301" t="s">
        <v>288</v>
      </c>
      <c r="H2386" s="322">
        <v>449742785682.1153</v>
      </c>
      <c r="I2386" s="322">
        <v>490900451778.68427</v>
      </c>
      <c r="J2386" s="322">
        <v>430943586518.99597</v>
      </c>
      <c r="K2386" s="364">
        <v>0</v>
      </c>
      <c r="L2386" s="322">
        <v>372265842205.52856</v>
      </c>
      <c r="M2386" s="364">
        <v>0</v>
      </c>
    </row>
    <row r="2387" spans="1:13" x14ac:dyDescent="0.35">
      <c r="A2387" s="301">
        <v>2020</v>
      </c>
      <c r="B2387" s="301" t="s">
        <v>86</v>
      </c>
      <c r="C2387" s="301" t="s">
        <v>67</v>
      </c>
      <c r="D2387" s="302" t="s">
        <v>11</v>
      </c>
      <c r="E2387" s="302" t="s">
        <v>229</v>
      </c>
      <c r="F2387" s="301" t="s">
        <v>79</v>
      </c>
      <c r="G2387" s="301" t="s">
        <v>288</v>
      </c>
      <c r="H2387" s="322">
        <v>0</v>
      </c>
      <c r="I2387" s="322">
        <v>0</v>
      </c>
      <c r="J2387" s="322">
        <v>0</v>
      </c>
      <c r="K2387" s="364">
        <v>0</v>
      </c>
      <c r="L2387" s="322">
        <v>0</v>
      </c>
      <c r="M2387" s="364">
        <v>0</v>
      </c>
    </row>
    <row r="2388" spans="1:13" x14ac:dyDescent="0.35">
      <c r="A2388" s="301">
        <v>2020</v>
      </c>
      <c r="B2388" s="301" t="s">
        <v>86</v>
      </c>
      <c r="C2388" s="301" t="s">
        <v>67</v>
      </c>
      <c r="D2388" s="302" t="s">
        <v>11</v>
      </c>
      <c r="E2388" s="302" t="s">
        <v>229</v>
      </c>
      <c r="F2388" s="301" t="s">
        <v>78</v>
      </c>
      <c r="G2388" s="301" t="s">
        <v>288</v>
      </c>
      <c r="H2388" s="322">
        <v>40659069815.675758</v>
      </c>
      <c r="I2388" s="322">
        <v>60354486856.701294</v>
      </c>
      <c r="J2388" s="322">
        <v>50383658660.227295</v>
      </c>
      <c r="K2388" s="364">
        <v>0</v>
      </c>
      <c r="L2388" s="322">
        <v>2382952002.6543674</v>
      </c>
      <c r="M2388" s="364">
        <v>0</v>
      </c>
    </row>
    <row r="2389" spans="1:13" x14ac:dyDescent="0.35">
      <c r="A2389" s="301">
        <v>2020</v>
      </c>
      <c r="B2389" s="301" t="s">
        <v>86</v>
      </c>
      <c r="C2389" s="301" t="s">
        <v>67</v>
      </c>
      <c r="D2389" s="302" t="s">
        <v>11</v>
      </c>
      <c r="E2389" s="302" t="s">
        <v>229</v>
      </c>
      <c r="F2389" s="301" t="s">
        <v>80</v>
      </c>
      <c r="G2389" s="301" t="s">
        <v>288</v>
      </c>
      <c r="H2389" s="322">
        <v>302295334.06143337</v>
      </c>
      <c r="I2389" s="322">
        <v>1284353092.8625655</v>
      </c>
      <c r="J2389" s="322">
        <v>238793396.72955695</v>
      </c>
      <c r="K2389" s="364">
        <v>0</v>
      </c>
      <c r="L2389" s="322">
        <v>17865484.095563136</v>
      </c>
      <c r="M2389" s="364">
        <v>0</v>
      </c>
    </row>
    <row r="2390" spans="1:13" x14ac:dyDescent="0.35">
      <c r="A2390" s="301">
        <v>2020</v>
      </c>
      <c r="B2390" s="301" t="s">
        <v>86</v>
      </c>
      <c r="C2390" s="301" t="s">
        <v>68</v>
      </c>
      <c r="D2390" s="302" t="s">
        <v>19</v>
      </c>
      <c r="E2390" s="302" t="s">
        <v>227</v>
      </c>
      <c r="F2390" s="301" t="s">
        <v>76</v>
      </c>
      <c r="G2390" s="301" t="s">
        <v>288</v>
      </c>
      <c r="H2390" s="322">
        <v>225613785234.22318</v>
      </c>
      <c r="I2390" s="322">
        <v>225613785234.22318</v>
      </c>
      <c r="J2390" s="322">
        <v>224549052843.61279</v>
      </c>
      <c r="K2390" s="364">
        <v>0</v>
      </c>
      <c r="L2390" s="322">
        <v>221765337768.71463</v>
      </c>
      <c r="M2390" s="364">
        <v>0</v>
      </c>
    </row>
    <row r="2391" spans="1:13" x14ac:dyDescent="0.35">
      <c r="A2391" s="301">
        <v>2020</v>
      </c>
      <c r="B2391" s="301" t="s">
        <v>86</v>
      </c>
      <c r="C2391" s="301" t="s">
        <v>68</v>
      </c>
      <c r="D2391" s="302" t="s">
        <v>19</v>
      </c>
      <c r="E2391" s="302" t="s">
        <v>227</v>
      </c>
      <c r="F2391" s="301" t="s">
        <v>78</v>
      </c>
      <c r="G2391" s="301" t="s">
        <v>288</v>
      </c>
      <c r="H2391" s="322">
        <v>13124537595.870304</v>
      </c>
      <c r="I2391" s="322">
        <v>13124537595.870304</v>
      </c>
      <c r="J2391" s="322">
        <v>13060389941.809496</v>
      </c>
      <c r="K2391" s="364">
        <v>0</v>
      </c>
      <c r="L2391" s="322">
        <v>12445429303.069704</v>
      </c>
      <c r="M2391" s="364">
        <v>0</v>
      </c>
    </row>
    <row r="2392" spans="1:13" x14ac:dyDescent="0.35">
      <c r="A2392" s="301">
        <v>2020</v>
      </c>
      <c r="B2392" s="301" t="s">
        <v>86</v>
      </c>
      <c r="C2392" s="301" t="s">
        <v>69</v>
      </c>
      <c r="D2392" s="302" t="s">
        <v>11</v>
      </c>
      <c r="E2392" s="302" t="s">
        <v>228</v>
      </c>
      <c r="F2392" s="301" t="s">
        <v>76</v>
      </c>
      <c r="G2392" s="301" t="s">
        <v>288</v>
      </c>
      <c r="H2392" s="322">
        <v>0</v>
      </c>
      <c r="I2392" s="322">
        <v>0</v>
      </c>
      <c r="J2392" s="322">
        <v>0</v>
      </c>
      <c r="K2392" s="364">
        <v>0</v>
      </c>
      <c r="L2392" s="322">
        <v>0</v>
      </c>
      <c r="M2392" s="364">
        <v>0</v>
      </c>
    </row>
    <row r="2393" spans="1:13" x14ac:dyDescent="0.35">
      <c r="A2393" s="301">
        <v>2020</v>
      </c>
      <c r="B2393" s="301" t="s">
        <v>86</v>
      </c>
      <c r="C2393" s="301" t="s">
        <v>69</v>
      </c>
      <c r="D2393" s="302" t="s">
        <v>11</v>
      </c>
      <c r="E2393" s="302" t="s">
        <v>228</v>
      </c>
      <c r="F2393" s="301" t="s">
        <v>78</v>
      </c>
      <c r="G2393" s="301" t="s">
        <v>288</v>
      </c>
      <c r="H2393" s="322">
        <v>0</v>
      </c>
      <c r="I2393" s="322">
        <v>0</v>
      </c>
      <c r="J2393" s="322">
        <v>0</v>
      </c>
      <c r="K2393" s="364">
        <v>0</v>
      </c>
      <c r="L2393" s="322">
        <v>0</v>
      </c>
      <c r="M2393" s="364">
        <v>0</v>
      </c>
    </row>
    <row r="2394" spans="1:13" x14ac:dyDescent="0.35">
      <c r="A2394" s="301">
        <v>2021</v>
      </c>
      <c r="B2394" s="301" t="s">
        <v>86</v>
      </c>
      <c r="C2394" s="301" t="s">
        <v>25</v>
      </c>
      <c r="D2394" s="302" t="s">
        <v>265</v>
      </c>
      <c r="E2394" s="302" t="s">
        <v>226</v>
      </c>
      <c r="F2394" s="301" t="s">
        <v>76</v>
      </c>
      <c r="G2394" s="301" t="s">
        <v>288</v>
      </c>
      <c r="H2394" s="322">
        <v>105088316138.67767</v>
      </c>
      <c r="I2394" s="322">
        <v>105088316138.67767</v>
      </c>
      <c r="J2394" s="322">
        <v>98987342141.726303</v>
      </c>
      <c r="K2394" s="364">
        <v>0</v>
      </c>
      <c r="L2394" s="322">
        <v>98987342141.726303</v>
      </c>
      <c r="M2394" s="364">
        <v>0</v>
      </c>
    </row>
    <row r="2395" spans="1:13" x14ac:dyDescent="0.35">
      <c r="A2395" s="301">
        <v>2021</v>
      </c>
      <c r="B2395" s="301" t="s">
        <v>86</v>
      </c>
      <c r="C2395" s="301" t="s">
        <v>26</v>
      </c>
      <c r="D2395" s="302" t="s">
        <v>265</v>
      </c>
      <c r="E2395" s="302" t="s">
        <v>226</v>
      </c>
      <c r="F2395" s="301" t="s">
        <v>76</v>
      </c>
      <c r="G2395" s="301" t="s">
        <v>288</v>
      </c>
      <c r="H2395" s="322">
        <v>207306048673.20721</v>
      </c>
      <c r="I2395" s="322">
        <v>208916959262.92087</v>
      </c>
      <c r="J2395" s="322">
        <v>208230329132.28964</v>
      </c>
      <c r="K2395" s="364">
        <v>0</v>
      </c>
      <c r="L2395" s="322">
        <v>205720483449.96597</v>
      </c>
      <c r="M2395" s="364">
        <v>0</v>
      </c>
    </row>
    <row r="2396" spans="1:13" x14ac:dyDescent="0.35">
      <c r="A2396" s="301">
        <v>2021</v>
      </c>
      <c r="B2396" s="301" t="s">
        <v>86</v>
      </c>
      <c r="C2396" s="301" t="s">
        <v>26</v>
      </c>
      <c r="D2396" s="302" t="s">
        <v>265</v>
      </c>
      <c r="E2396" s="302" t="s">
        <v>226</v>
      </c>
      <c r="F2396" s="301" t="s">
        <v>78</v>
      </c>
      <c r="G2396" s="301" t="s">
        <v>288</v>
      </c>
      <c r="H2396" s="322">
        <v>8156554464.6835289</v>
      </c>
      <c r="I2396" s="322">
        <v>9230494857.8259754</v>
      </c>
      <c r="J2396" s="322">
        <v>9063229298.0401039</v>
      </c>
      <c r="K2396" s="364">
        <v>0</v>
      </c>
      <c r="L2396" s="322">
        <v>7191095672.8399305</v>
      </c>
      <c r="M2396" s="364">
        <v>0</v>
      </c>
    </row>
    <row r="2397" spans="1:13" x14ac:dyDescent="0.35">
      <c r="A2397" s="301">
        <v>2021</v>
      </c>
      <c r="B2397" s="301" t="s">
        <v>86</v>
      </c>
      <c r="C2397" s="301" t="s">
        <v>27</v>
      </c>
      <c r="D2397" s="302" t="s">
        <v>13</v>
      </c>
      <c r="E2397" s="302" t="s">
        <v>226</v>
      </c>
      <c r="F2397" s="301" t="s">
        <v>76</v>
      </c>
      <c r="G2397" s="301" t="s">
        <v>288</v>
      </c>
      <c r="H2397" s="322">
        <v>129595674840.52756</v>
      </c>
      <c r="I2397" s="322">
        <v>136375499675.48132</v>
      </c>
      <c r="J2397" s="322">
        <v>131654687656.65926</v>
      </c>
      <c r="K2397" s="364">
        <v>0</v>
      </c>
      <c r="L2397" s="322">
        <v>127098846961.58243</v>
      </c>
      <c r="M2397" s="364">
        <v>0</v>
      </c>
    </row>
    <row r="2398" spans="1:13" x14ac:dyDescent="0.35">
      <c r="A2398" s="301">
        <v>2021</v>
      </c>
      <c r="B2398" s="301" t="s">
        <v>86</v>
      </c>
      <c r="C2398" s="301" t="s">
        <v>27</v>
      </c>
      <c r="D2398" s="302" t="s">
        <v>13</v>
      </c>
      <c r="E2398" s="302" t="s">
        <v>226</v>
      </c>
      <c r="F2398" s="301" t="s">
        <v>78</v>
      </c>
      <c r="G2398" s="301" t="s">
        <v>288</v>
      </c>
      <c r="H2398" s="322">
        <v>126326816414.30608</v>
      </c>
      <c r="I2398" s="322">
        <v>123037297857.06526</v>
      </c>
      <c r="J2398" s="322">
        <v>122673333545.78741</v>
      </c>
      <c r="K2398" s="364">
        <v>0</v>
      </c>
      <c r="L2398" s="322">
        <v>110013303310.15691</v>
      </c>
      <c r="M2398" s="364">
        <v>0</v>
      </c>
    </row>
    <row r="2399" spans="1:13" x14ac:dyDescent="0.35">
      <c r="A2399" s="301">
        <v>2021</v>
      </c>
      <c r="B2399" s="301" t="s">
        <v>86</v>
      </c>
      <c r="C2399" s="301" t="s">
        <v>28</v>
      </c>
      <c r="D2399" s="302" t="s">
        <v>265</v>
      </c>
      <c r="E2399" s="302" t="s">
        <v>226</v>
      </c>
      <c r="F2399" s="301" t="s">
        <v>76</v>
      </c>
      <c r="G2399" s="301" t="s">
        <v>288</v>
      </c>
      <c r="H2399" s="322">
        <v>27930820244.64267</v>
      </c>
      <c r="I2399" s="322">
        <v>27930820244.64267</v>
      </c>
      <c r="J2399" s="322">
        <v>26836084726.173477</v>
      </c>
      <c r="K2399" s="364">
        <v>0</v>
      </c>
      <c r="L2399" s="322">
        <v>26342334496.884167</v>
      </c>
      <c r="M2399" s="364">
        <v>0</v>
      </c>
    </row>
    <row r="2400" spans="1:13" x14ac:dyDescent="0.35">
      <c r="A2400" s="301">
        <v>2021</v>
      </c>
      <c r="B2400" s="301" t="s">
        <v>86</v>
      </c>
      <c r="C2400" s="301" t="s">
        <v>28</v>
      </c>
      <c r="D2400" s="302" t="s">
        <v>265</v>
      </c>
      <c r="E2400" s="302" t="s">
        <v>226</v>
      </c>
      <c r="F2400" s="301" t="s">
        <v>78</v>
      </c>
      <c r="G2400" s="301" t="s">
        <v>288</v>
      </c>
      <c r="H2400" s="322">
        <v>2526201795.8536577</v>
      </c>
      <c r="I2400" s="322">
        <v>2526201795.8536577</v>
      </c>
      <c r="J2400" s="322">
        <v>2504019158.3329291</v>
      </c>
      <c r="K2400" s="364">
        <v>0</v>
      </c>
      <c r="L2400" s="322">
        <v>2335626004.0918746</v>
      </c>
      <c r="M2400" s="364">
        <v>0</v>
      </c>
    </row>
    <row r="2401" spans="1:13" x14ac:dyDescent="0.35">
      <c r="A2401" s="301">
        <v>2021</v>
      </c>
      <c r="B2401" s="301" t="s">
        <v>86</v>
      </c>
      <c r="C2401" s="301" t="s">
        <v>29</v>
      </c>
      <c r="D2401" s="302" t="s">
        <v>14</v>
      </c>
      <c r="E2401" s="302" t="s">
        <v>226</v>
      </c>
      <c r="F2401" s="301" t="s">
        <v>76</v>
      </c>
      <c r="G2401" s="301" t="s">
        <v>288</v>
      </c>
      <c r="H2401" s="322">
        <v>176307082749.69391</v>
      </c>
      <c r="I2401" s="322">
        <v>176307082749.69391</v>
      </c>
      <c r="J2401" s="322">
        <v>155194379903.64484</v>
      </c>
      <c r="K2401" s="364">
        <v>0</v>
      </c>
      <c r="L2401" s="322">
        <v>150603068224.63217</v>
      </c>
      <c r="M2401" s="364">
        <v>0</v>
      </c>
    </row>
    <row r="2402" spans="1:13" x14ac:dyDescent="0.35">
      <c r="A2402" s="301">
        <v>2021</v>
      </c>
      <c r="B2402" s="301" t="s">
        <v>86</v>
      </c>
      <c r="C2402" s="301" t="s">
        <v>29</v>
      </c>
      <c r="D2402" s="302" t="s">
        <v>14</v>
      </c>
      <c r="E2402" s="302" t="s">
        <v>226</v>
      </c>
      <c r="F2402" s="301" t="s">
        <v>78</v>
      </c>
      <c r="G2402" s="301" t="s">
        <v>288</v>
      </c>
      <c r="H2402" s="322">
        <v>100739829462.50656</v>
      </c>
      <c r="I2402" s="322">
        <v>100739829462.50656</v>
      </c>
      <c r="J2402" s="322">
        <v>93090154196.745819</v>
      </c>
      <c r="K2402" s="364">
        <v>0</v>
      </c>
      <c r="L2402" s="322">
        <v>76499942498.184296</v>
      </c>
      <c r="M2402" s="364">
        <v>0</v>
      </c>
    </row>
    <row r="2403" spans="1:13" x14ac:dyDescent="0.35">
      <c r="A2403" s="301">
        <v>2021</v>
      </c>
      <c r="B2403" s="301" t="s">
        <v>86</v>
      </c>
      <c r="C2403" s="301" t="s">
        <v>30</v>
      </c>
      <c r="D2403" s="302" t="s">
        <v>16</v>
      </c>
      <c r="E2403" s="302" t="s">
        <v>226</v>
      </c>
      <c r="F2403" s="301" t="s">
        <v>76</v>
      </c>
      <c r="G2403" s="301" t="s">
        <v>288</v>
      </c>
      <c r="H2403" s="322">
        <v>593567196265.90515</v>
      </c>
      <c r="I2403" s="322">
        <v>556994892764.96387</v>
      </c>
      <c r="J2403" s="322">
        <v>430101513431.21991</v>
      </c>
      <c r="K2403" s="364">
        <v>0</v>
      </c>
      <c r="L2403" s="322">
        <v>404590918816.948</v>
      </c>
      <c r="M2403" s="364">
        <v>0</v>
      </c>
    </row>
    <row r="2404" spans="1:13" x14ac:dyDescent="0.35">
      <c r="A2404" s="301">
        <v>2021</v>
      </c>
      <c r="B2404" s="301" t="s">
        <v>86</v>
      </c>
      <c r="C2404" s="301" t="s">
        <v>30</v>
      </c>
      <c r="D2404" s="302" t="s">
        <v>16</v>
      </c>
      <c r="E2404" s="302" t="s">
        <v>226</v>
      </c>
      <c r="F2404" s="301" t="s">
        <v>79</v>
      </c>
      <c r="G2404" s="301" t="s">
        <v>288</v>
      </c>
      <c r="H2404" s="322">
        <v>660206180315.85364</v>
      </c>
      <c r="I2404" s="322">
        <v>652822840112.99939</v>
      </c>
      <c r="J2404" s="322">
        <v>420977852636.0235</v>
      </c>
      <c r="K2404" s="364">
        <v>0</v>
      </c>
      <c r="L2404" s="322">
        <v>418907645783.43134</v>
      </c>
      <c r="M2404" s="364">
        <v>0</v>
      </c>
    </row>
    <row r="2405" spans="1:13" x14ac:dyDescent="0.35">
      <c r="A2405" s="301">
        <v>2021</v>
      </c>
      <c r="B2405" s="301" t="s">
        <v>86</v>
      </c>
      <c r="C2405" s="301" t="s">
        <v>30</v>
      </c>
      <c r="D2405" s="302" t="s">
        <v>16</v>
      </c>
      <c r="E2405" s="302" t="s">
        <v>226</v>
      </c>
      <c r="F2405" s="301" t="s">
        <v>78</v>
      </c>
      <c r="G2405" s="301" t="s">
        <v>288</v>
      </c>
      <c r="H2405" s="322">
        <v>79164754925.241821</v>
      </c>
      <c r="I2405" s="322">
        <v>71527303692.036255</v>
      </c>
      <c r="J2405" s="322">
        <v>64691702761.315208</v>
      </c>
      <c r="K2405" s="364">
        <v>0</v>
      </c>
      <c r="L2405" s="322">
        <v>38133645483.12381</v>
      </c>
      <c r="M2405" s="364">
        <v>0</v>
      </c>
    </row>
    <row r="2406" spans="1:13" x14ac:dyDescent="0.35">
      <c r="A2406" s="301">
        <v>2021</v>
      </c>
      <c r="B2406" s="301" t="s">
        <v>86</v>
      </c>
      <c r="C2406" s="301" t="s">
        <v>30</v>
      </c>
      <c r="D2406" s="302" t="s">
        <v>16</v>
      </c>
      <c r="E2406" s="302" t="s">
        <v>226</v>
      </c>
      <c r="F2406" s="301" t="s">
        <v>80</v>
      </c>
      <c r="G2406" s="301" t="s">
        <v>288</v>
      </c>
      <c r="H2406" s="322">
        <v>6527336860115.6484</v>
      </c>
      <c r="I2406" s="322">
        <v>8078092701588.2803</v>
      </c>
      <c r="J2406" s="322">
        <v>7597623542672.5977</v>
      </c>
      <c r="K2406" s="364">
        <v>0</v>
      </c>
      <c r="L2406" s="322">
        <v>7597623542672.5977</v>
      </c>
      <c r="M2406" s="364">
        <v>0</v>
      </c>
    </row>
    <row r="2407" spans="1:13" x14ac:dyDescent="0.35">
      <c r="A2407" s="301">
        <v>2021</v>
      </c>
      <c r="B2407" s="301" t="s">
        <v>86</v>
      </c>
      <c r="C2407" s="301" t="s">
        <v>31</v>
      </c>
      <c r="D2407" s="302" t="s">
        <v>11</v>
      </c>
      <c r="E2407" s="302" t="s">
        <v>226</v>
      </c>
      <c r="F2407" s="301" t="s">
        <v>76</v>
      </c>
      <c r="G2407" s="301" t="s">
        <v>288</v>
      </c>
      <c r="H2407" s="322">
        <v>160371090674.2298</v>
      </c>
      <c r="I2407" s="322">
        <v>158831328635.56183</v>
      </c>
      <c r="J2407" s="322">
        <v>147949942316.25092</v>
      </c>
      <c r="K2407" s="364">
        <v>0</v>
      </c>
      <c r="L2407" s="322">
        <v>137612695890.7244</v>
      </c>
      <c r="M2407" s="364">
        <v>0</v>
      </c>
    </row>
    <row r="2408" spans="1:13" x14ac:dyDescent="0.35">
      <c r="A2408" s="301">
        <v>2021</v>
      </c>
      <c r="B2408" s="301" t="s">
        <v>86</v>
      </c>
      <c r="C2408" s="301" t="s">
        <v>31</v>
      </c>
      <c r="D2408" s="302" t="s">
        <v>11</v>
      </c>
      <c r="E2408" s="302" t="s">
        <v>226</v>
      </c>
      <c r="F2408" s="301" t="s">
        <v>78</v>
      </c>
      <c r="G2408" s="301" t="s">
        <v>288</v>
      </c>
      <c r="H2408" s="322">
        <v>6294480808312.9307</v>
      </c>
      <c r="I2408" s="322">
        <v>6264418972942.6611</v>
      </c>
      <c r="J2408" s="322">
        <v>6249750182652.1572</v>
      </c>
      <c r="K2408" s="364">
        <v>0</v>
      </c>
      <c r="L2408" s="322">
        <v>5327945019142.4482</v>
      </c>
      <c r="M2408" s="364">
        <v>0</v>
      </c>
    </row>
    <row r="2409" spans="1:13" x14ac:dyDescent="0.35">
      <c r="A2409" s="301">
        <v>2021</v>
      </c>
      <c r="B2409" s="301" t="s">
        <v>86</v>
      </c>
      <c r="C2409" s="301" t="s">
        <v>32</v>
      </c>
      <c r="D2409" s="302" t="s">
        <v>18</v>
      </c>
      <c r="E2409" s="302" t="s">
        <v>226</v>
      </c>
      <c r="F2409" s="301" t="s">
        <v>76</v>
      </c>
      <c r="G2409" s="301" t="s">
        <v>288</v>
      </c>
      <c r="H2409" s="322">
        <v>98006426976.901962</v>
      </c>
      <c r="I2409" s="322">
        <v>96143140394.79982</v>
      </c>
      <c r="J2409" s="322">
        <v>92306940918.916473</v>
      </c>
      <c r="K2409" s="364">
        <v>0</v>
      </c>
      <c r="L2409" s="322">
        <v>88901668857.598846</v>
      </c>
      <c r="M2409" s="364">
        <v>0</v>
      </c>
    </row>
    <row r="2410" spans="1:13" x14ac:dyDescent="0.35">
      <c r="A2410" s="301">
        <v>2021</v>
      </c>
      <c r="B2410" s="301" t="s">
        <v>86</v>
      </c>
      <c r="C2410" s="301" t="s">
        <v>32</v>
      </c>
      <c r="D2410" s="302" t="s">
        <v>18</v>
      </c>
      <c r="E2410" s="302" t="s">
        <v>226</v>
      </c>
      <c r="F2410" s="301" t="s">
        <v>78</v>
      </c>
      <c r="G2410" s="301" t="s">
        <v>288</v>
      </c>
      <c r="H2410" s="322">
        <v>578420589309.73999</v>
      </c>
      <c r="I2410" s="322">
        <v>487088940449.39185</v>
      </c>
      <c r="J2410" s="322">
        <v>482139413762.75055</v>
      </c>
      <c r="K2410" s="364">
        <v>0</v>
      </c>
      <c r="L2410" s="322">
        <v>280069755623.17297</v>
      </c>
      <c r="M2410" s="364">
        <v>0</v>
      </c>
    </row>
    <row r="2411" spans="1:13" x14ac:dyDescent="0.35">
      <c r="A2411" s="301">
        <v>2021</v>
      </c>
      <c r="B2411" s="301" t="s">
        <v>86</v>
      </c>
      <c r="C2411" s="301" t="s">
        <v>32</v>
      </c>
      <c r="D2411" s="302" t="s">
        <v>18</v>
      </c>
      <c r="E2411" s="302" t="s">
        <v>226</v>
      </c>
      <c r="F2411" s="301" t="s">
        <v>80</v>
      </c>
      <c r="G2411" s="301" t="s">
        <v>288</v>
      </c>
      <c r="H2411" s="322">
        <v>0</v>
      </c>
      <c r="I2411" s="322">
        <v>0</v>
      </c>
      <c r="J2411" s="322">
        <v>0</v>
      </c>
      <c r="K2411" s="364">
        <v>0</v>
      </c>
      <c r="L2411" s="322">
        <v>0</v>
      </c>
      <c r="M2411" s="364">
        <v>0</v>
      </c>
    </row>
    <row r="2412" spans="1:13" x14ac:dyDescent="0.35">
      <c r="A2412" s="301">
        <v>2021</v>
      </c>
      <c r="B2412" s="301" t="s">
        <v>86</v>
      </c>
      <c r="C2412" s="301" t="s">
        <v>33</v>
      </c>
      <c r="D2412" s="302" t="s">
        <v>21</v>
      </c>
      <c r="E2412" s="302" t="s">
        <v>226</v>
      </c>
      <c r="F2412" s="301" t="s">
        <v>76</v>
      </c>
      <c r="G2412" s="301" t="s">
        <v>288</v>
      </c>
      <c r="H2412" s="322">
        <v>98809841785.011826</v>
      </c>
      <c r="I2412" s="322">
        <v>98809841785.011826</v>
      </c>
      <c r="J2412" s="322">
        <v>89827904567.464127</v>
      </c>
      <c r="K2412" s="364">
        <v>0</v>
      </c>
      <c r="L2412" s="322">
        <v>89580291093.96431</v>
      </c>
      <c r="M2412" s="364">
        <v>0</v>
      </c>
    </row>
    <row r="2413" spans="1:13" x14ac:dyDescent="0.35">
      <c r="A2413" s="301">
        <v>2021</v>
      </c>
      <c r="B2413" s="301" t="s">
        <v>86</v>
      </c>
      <c r="C2413" s="301" t="s">
        <v>34</v>
      </c>
      <c r="D2413" s="302" t="s">
        <v>10</v>
      </c>
      <c r="E2413" s="302" t="s">
        <v>226</v>
      </c>
      <c r="F2413" s="301" t="s">
        <v>76</v>
      </c>
      <c r="G2413" s="301" t="s">
        <v>288</v>
      </c>
      <c r="H2413" s="322">
        <v>43598295003.609367</v>
      </c>
      <c r="I2413" s="322">
        <v>37119654193.249413</v>
      </c>
      <c r="J2413" s="322">
        <v>34553147966.177994</v>
      </c>
      <c r="K2413" s="364">
        <v>0</v>
      </c>
      <c r="L2413" s="322">
        <v>32912902847.662148</v>
      </c>
      <c r="M2413" s="364">
        <v>0</v>
      </c>
    </row>
    <row r="2414" spans="1:13" x14ac:dyDescent="0.35">
      <c r="A2414" s="301">
        <v>2021</v>
      </c>
      <c r="B2414" s="301" t="s">
        <v>86</v>
      </c>
      <c r="C2414" s="301" t="s">
        <v>34</v>
      </c>
      <c r="D2414" s="302" t="s">
        <v>10</v>
      </c>
      <c r="E2414" s="302" t="s">
        <v>226</v>
      </c>
      <c r="F2414" s="301" t="s">
        <v>78</v>
      </c>
      <c r="G2414" s="301" t="s">
        <v>288</v>
      </c>
      <c r="H2414" s="322">
        <v>220988869503.81723</v>
      </c>
      <c r="I2414" s="322">
        <v>263033635895.34402</v>
      </c>
      <c r="J2414" s="322">
        <v>259166492419.14893</v>
      </c>
      <c r="K2414" s="364">
        <v>0</v>
      </c>
      <c r="L2414" s="322">
        <v>184755592192.59055</v>
      </c>
      <c r="M2414" s="364">
        <v>0</v>
      </c>
    </row>
    <row r="2415" spans="1:13" x14ac:dyDescent="0.35">
      <c r="A2415" s="301">
        <v>2021</v>
      </c>
      <c r="B2415" s="301" t="s">
        <v>86</v>
      </c>
      <c r="C2415" s="301" t="s">
        <v>34</v>
      </c>
      <c r="D2415" s="302" t="s">
        <v>10</v>
      </c>
      <c r="E2415" s="302" t="s">
        <v>226</v>
      </c>
      <c r="F2415" s="301" t="s">
        <v>80</v>
      </c>
      <c r="G2415" s="301" t="s">
        <v>288</v>
      </c>
      <c r="H2415" s="322">
        <v>0</v>
      </c>
      <c r="I2415" s="322">
        <v>0</v>
      </c>
      <c r="J2415" s="322">
        <v>0</v>
      </c>
      <c r="K2415" s="364">
        <v>0</v>
      </c>
      <c r="L2415" s="322">
        <v>0</v>
      </c>
      <c r="M2415" s="364">
        <v>0</v>
      </c>
    </row>
    <row r="2416" spans="1:13" x14ac:dyDescent="0.35">
      <c r="A2416" s="301">
        <v>2021</v>
      </c>
      <c r="B2416" s="301" t="s">
        <v>86</v>
      </c>
      <c r="C2416" s="301" t="s">
        <v>35</v>
      </c>
      <c r="D2416" s="302" t="s">
        <v>15</v>
      </c>
      <c r="E2416" s="302" t="s">
        <v>226</v>
      </c>
      <c r="F2416" s="301" t="s">
        <v>76</v>
      </c>
      <c r="G2416" s="301" t="s">
        <v>288</v>
      </c>
      <c r="H2416" s="322">
        <v>28452049159.901409</v>
      </c>
      <c r="I2416" s="322">
        <v>28452049159.901409</v>
      </c>
      <c r="J2416" s="322">
        <v>28062747699.137554</v>
      </c>
      <c r="K2416" s="364">
        <v>0</v>
      </c>
      <c r="L2416" s="322">
        <v>27405743349.943134</v>
      </c>
      <c r="M2416" s="364">
        <v>0</v>
      </c>
    </row>
    <row r="2417" spans="1:13" x14ac:dyDescent="0.35">
      <c r="A2417" s="301">
        <v>2021</v>
      </c>
      <c r="B2417" s="301" t="s">
        <v>86</v>
      </c>
      <c r="C2417" s="301" t="s">
        <v>35</v>
      </c>
      <c r="D2417" s="302" t="s">
        <v>15</v>
      </c>
      <c r="E2417" s="302" t="s">
        <v>226</v>
      </c>
      <c r="F2417" s="301" t="s">
        <v>78</v>
      </c>
      <c r="G2417" s="301" t="s">
        <v>288</v>
      </c>
      <c r="H2417" s="322">
        <v>204936017946.89883</v>
      </c>
      <c r="I2417" s="322">
        <v>351236232853.71149</v>
      </c>
      <c r="J2417" s="322">
        <v>347438543908.41022</v>
      </c>
      <c r="K2417" s="364">
        <v>0</v>
      </c>
      <c r="L2417" s="322">
        <v>286200100583.69684</v>
      </c>
      <c r="M2417" s="364">
        <v>0</v>
      </c>
    </row>
    <row r="2418" spans="1:13" x14ac:dyDescent="0.35">
      <c r="A2418" s="301">
        <v>2021</v>
      </c>
      <c r="B2418" s="301" t="s">
        <v>86</v>
      </c>
      <c r="C2418" s="301" t="s">
        <v>35</v>
      </c>
      <c r="D2418" s="302" t="s">
        <v>15</v>
      </c>
      <c r="E2418" s="302" t="s">
        <v>226</v>
      </c>
      <c r="F2418" s="301" t="s">
        <v>80</v>
      </c>
      <c r="G2418" s="301" t="s">
        <v>288</v>
      </c>
      <c r="H2418" s="322">
        <v>240502444307.89401</v>
      </c>
      <c r="I2418" s="322">
        <v>240502444307.89401</v>
      </c>
      <c r="J2418" s="322">
        <v>240502444307.89401</v>
      </c>
      <c r="K2418" s="364">
        <v>0</v>
      </c>
      <c r="L2418" s="322">
        <v>240502444307.89401</v>
      </c>
      <c r="M2418" s="364">
        <v>0</v>
      </c>
    </row>
    <row r="2419" spans="1:13" x14ac:dyDescent="0.35">
      <c r="A2419" s="301">
        <v>2021</v>
      </c>
      <c r="B2419" s="301" t="s">
        <v>86</v>
      </c>
      <c r="C2419" s="301" t="s">
        <v>36</v>
      </c>
      <c r="D2419" s="302" t="s">
        <v>9</v>
      </c>
      <c r="E2419" s="302" t="s">
        <v>226</v>
      </c>
      <c r="F2419" s="301" t="s">
        <v>76</v>
      </c>
      <c r="G2419" s="301" t="s">
        <v>288</v>
      </c>
      <c r="H2419" s="322">
        <v>32407223961.040981</v>
      </c>
      <c r="I2419" s="322">
        <v>32391114855.143845</v>
      </c>
      <c r="J2419" s="322">
        <v>31299258232.577446</v>
      </c>
      <c r="K2419" s="364">
        <v>0</v>
      </c>
      <c r="L2419" s="322">
        <v>30332400615.920246</v>
      </c>
      <c r="M2419" s="364">
        <v>0</v>
      </c>
    </row>
    <row r="2420" spans="1:13" x14ac:dyDescent="0.35">
      <c r="A2420" s="301">
        <v>2021</v>
      </c>
      <c r="B2420" s="301" t="s">
        <v>86</v>
      </c>
      <c r="C2420" s="301" t="s">
        <v>36</v>
      </c>
      <c r="D2420" s="302" t="s">
        <v>9</v>
      </c>
      <c r="E2420" s="302" t="s">
        <v>226</v>
      </c>
      <c r="F2420" s="301" t="s">
        <v>78</v>
      </c>
      <c r="G2420" s="301" t="s">
        <v>288</v>
      </c>
      <c r="H2420" s="322">
        <v>166261888655.07712</v>
      </c>
      <c r="I2420" s="322">
        <v>192074455082.91827</v>
      </c>
      <c r="J2420" s="322">
        <v>150119301219.04953</v>
      </c>
      <c r="K2420" s="364">
        <v>0</v>
      </c>
      <c r="L2420" s="322">
        <v>140322344067.31567</v>
      </c>
      <c r="M2420" s="364">
        <v>0</v>
      </c>
    </row>
    <row r="2421" spans="1:13" x14ac:dyDescent="0.35">
      <c r="A2421" s="301">
        <v>2021</v>
      </c>
      <c r="B2421" s="301" t="s">
        <v>86</v>
      </c>
      <c r="C2421" s="301" t="s">
        <v>37</v>
      </c>
      <c r="D2421" s="302" t="s">
        <v>20</v>
      </c>
      <c r="E2421" s="302" t="s">
        <v>226</v>
      </c>
      <c r="F2421" s="301" t="s">
        <v>76</v>
      </c>
      <c r="G2421" s="301" t="s">
        <v>288</v>
      </c>
      <c r="H2421" s="322">
        <v>106447417239.56024</v>
      </c>
      <c r="I2421" s="322">
        <v>106930690416.47435</v>
      </c>
      <c r="J2421" s="322">
        <v>104311784931.39871</v>
      </c>
      <c r="K2421" s="364">
        <v>0</v>
      </c>
      <c r="L2421" s="322">
        <v>101665422921.11366</v>
      </c>
      <c r="M2421" s="364">
        <v>0</v>
      </c>
    </row>
    <row r="2422" spans="1:13" x14ac:dyDescent="0.35">
      <c r="A2422" s="301">
        <v>2021</v>
      </c>
      <c r="B2422" s="301" t="s">
        <v>86</v>
      </c>
      <c r="C2422" s="301" t="s">
        <v>37</v>
      </c>
      <c r="D2422" s="302" t="s">
        <v>20</v>
      </c>
      <c r="E2422" s="302" t="s">
        <v>226</v>
      </c>
      <c r="F2422" s="301" t="s">
        <v>78</v>
      </c>
      <c r="G2422" s="301" t="s">
        <v>288</v>
      </c>
      <c r="H2422" s="322">
        <v>57705205498.492912</v>
      </c>
      <c r="I2422" s="322">
        <v>57705205498.492912</v>
      </c>
      <c r="J2422" s="322">
        <v>53903149965.250114</v>
      </c>
      <c r="K2422" s="364">
        <v>0</v>
      </c>
      <c r="L2422" s="322">
        <v>44298281983.286095</v>
      </c>
      <c r="M2422" s="364">
        <v>0</v>
      </c>
    </row>
    <row r="2423" spans="1:13" x14ac:dyDescent="0.35">
      <c r="A2423" s="301">
        <v>2021</v>
      </c>
      <c r="B2423" s="301" t="s">
        <v>86</v>
      </c>
      <c r="C2423" s="301" t="s">
        <v>37</v>
      </c>
      <c r="D2423" s="302" t="s">
        <v>20</v>
      </c>
      <c r="E2423" s="302" t="s">
        <v>226</v>
      </c>
      <c r="F2423" s="301" t="s">
        <v>80</v>
      </c>
      <c r="G2423" s="301" t="s">
        <v>288</v>
      </c>
      <c r="H2423" s="322">
        <v>0</v>
      </c>
      <c r="I2423" s="322">
        <v>0</v>
      </c>
      <c r="J2423" s="322">
        <v>0</v>
      </c>
      <c r="K2423" s="364">
        <v>0</v>
      </c>
      <c r="L2423" s="322">
        <v>0</v>
      </c>
      <c r="M2423" s="364">
        <v>0</v>
      </c>
    </row>
    <row r="2424" spans="1:13" x14ac:dyDescent="0.35">
      <c r="A2424" s="301">
        <v>2021</v>
      </c>
      <c r="B2424" s="301" t="s">
        <v>86</v>
      </c>
      <c r="C2424" s="301" t="s">
        <v>38</v>
      </c>
      <c r="D2424" s="302" t="s">
        <v>248</v>
      </c>
      <c r="E2424" s="302" t="s">
        <v>226</v>
      </c>
      <c r="F2424" s="301" t="s">
        <v>76</v>
      </c>
      <c r="G2424" s="301" t="s">
        <v>288</v>
      </c>
      <c r="H2424" s="322">
        <v>22609310011.647213</v>
      </c>
      <c r="I2424" s="322">
        <v>27359274392.132271</v>
      </c>
      <c r="J2424" s="322">
        <v>25987143156.35059</v>
      </c>
      <c r="K2424" s="364">
        <v>0</v>
      </c>
      <c r="L2424" s="322">
        <v>25440885990.423542</v>
      </c>
      <c r="M2424" s="364">
        <v>0</v>
      </c>
    </row>
    <row r="2425" spans="1:13" x14ac:dyDescent="0.35">
      <c r="A2425" s="301">
        <v>2021</v>
      </c>
      <c r="B2425" s="301" t="s">
        <v>86</v>
      </c>
      <c r="C2425" s="301" t="s">
        <v>38</v>
      </c>
      <c r="D2425" s="302" t="s">
        <v>248</v>
      </c>
      <c r="E2425" s="302" t="s">
        <v>226</v>
      </c>
      <c r="F2425" s="301" t="s">
        <v>78</v>
      </c>
      <c r="G2425" s="301" t="s">
        <v>288</v>
      </c>
      <c r="H2425" s="322">
        <v>129901249812.71584</v>
      </c>
      <c r="I2425" s="322">
        <v>124957976161.46513</v>
      </c>
      <c r="J2425" s="322">
        <v>111863332612.25467</v>
      </c>
      <c r="K2425" s="364">
        <v>0</v>
      </c>
      <c r="L2425" s="322">
        <v>89102346206.531937</v>
      </c>
      <c r="M2425" s="364">
        <v>0</v>
      </c>
    </row>
    <row r="2426" spans="1:13" x14ac:dyDescent="0.35">
      <c r="A2426" s="301">
        <v>2021</v>
      </c>
      <c r="B2426" s="301" t="s">
        <v>86</v>
      </c>
      <c r="C2426" s="301" t="s">
        <v>39</v>
      </c>
      <c r="D2426" s="302" t="s">
        <v>17</v>
      </c>
      <c r="E2426" s="302" t="s">
        <v>226</v>
      </c>
      <c r="F2426" s="301" t="s">
        <v>76</v>
      </c>
      <c r="G2426" s="301" t="s">
        <v>288</v>
      </c>
      <c r="H2426" s="322">
        <v>39896524492.784706</v>
      </c>
      <c r="I2426" s="322">
        <v>36976749048.928673</v>
      </c>
      <c r="J2426" s="322">
        <v>34618823153.161522</v>
      </c>
      <c r="K2426" s="364">
        <v>0</v>
      </c>
      <c r="L2426" s="322">
        <v>32210446642.754704</v>
      </c>
      <c r="M2426" s="364">
        <v>0</v>
      </c>
    </row>
    <row r="2427" spans="1:13" x14ac:dyDescent="0.35">
      <c r="A2427" s="301">
        <v>2021</v>
      </c>
      <c r="B2427" s="301" t="s">
        <v>86</v>
      </c>
      <c r="C2427" s="301" t="s">
        <v>39</v>
      </c>
      <c r="D2427" s="302" t="s">
        <v>17</v>
      </c>
      <c r="E2427" s="302" t="s">
        <v>226</v>
      </c>
      <c r="F2427" s="301" t="s">
        <v>78</v>
      </c>
      <c r="G2427" s="301" t="s">
        <v>288</v>
      </c>
      <c r="H2427" s="322">
        <v>1472111451095.012</v>
      </c>
      <c r="I2427" s="322">
        <v>1691620015236.2529</v>
      </c>
      <c r="J2427" s="322">
        <v>1664827239094.8953</v>
      </c>
      <c r="K2427" s="364">
        <v>0</v>
      </c>
      <c r="L2427" s="322">
        <v>1223498752493.061</v>
      </c>
      <c r="M2427" s="364">
        <v>0</v>
      </c>
    </row>
    <row r="2428" spans="1:13" x14ac:dyDescent="0.35">
      <c r="A2428" s="301">
        <v>2021</v>
      </c>
      <c r="B2428" s="301" t="s">
        <v>86</v>
      </c>
      <c r="C2428" s="301" t="s">
        <v>40</v>
      </c>
      <c r="D2428" s="302" t="s">
        <v>13</v>
      </c>
      <c r="E2428" s="302" t="s">
        <v>226</v>
      </c>
      <c r="F2428" s="301" t="s">
        <v>76</v>
      </c>
      <c r="G2428" s="301" t="s">
        <v>288</v>
      </c>
      <c r="H2428" s="322">
        <v>14427338062.708984</v>
      </c>
      <c r="I2428" s="322">
        <v>15461005691.108589</v>
      </c>
      <c r="J2428" s="322">
        <v>14964446004.217457</v>
      </c>
      <c r="K2428" s="364">
        <v>0</v>
      </c>
      <c r="L2428" s="322">
        <v>14476417495.760775</v>
      </c>
      <c r="M2428" s="364">
        <v>0</v>
      </c>
    </row>
    <row r="2429" spans="1:13" x14ac:dyDescent="0.35">
      <c r="A2429" s="301">
        <v>2021</v>
      </c>
      <c r="B2429" s="301" t="s">
        <v>86</v>
      </c>
      <c r="C2429" s="301" t="s">
        <v>40</v>
      </c>
      <c r="D2429" s="302" t="s">
        <v>13</v>
      </c>
      <c r="E2429" s="302" t="s">
        <v>226</v>
      </c>
      <c r="F2429" s="301" t="s">
        <v>78</v>
      </c>
      <c r="G2429" s="301" t="s">
        <v>288</v>
      </c>
      <c r="H2429" s="322">
        <v>5100818167.0556679</v>
      </c>
      <c r="I2429" s="322">
        <v>5100818167.0556679</v>
      </c>
      <c r="J2429" s="322">
        <v>5093258664.3828497</v>
      </c>
      <c r="K2429" s="364">
        <v>0</v>
      </c>
      <c r="L2429" s="322">
        <v>4699989116.0270538</v>
      </c>
      <c r="M2429" s="364">
        <v>0</v>
      </c>
    </row>
    <row r="2430" spans="1:13" x14ac:dyDescent="0.35">
      <c r="A2430" s="301">
        <v>2021</v>
      </c>
      <c r="B2430" s="301" t="s">
        <v>86</v>
      </c>
      <c r="C2430" s="301" t="s">
        <v>41</v>
      </c>
      <c r="D2430" s="302" t="s">
        <v>8</v>
      </c>
      <c r="E2430" s="302" t="s">
        <v>226</v>
      </c>
      <c r="F2430" s="301" t="s">
        <v>76</v>
      </c>
      <c r="G2430" s="301" t="s">
        <v>288</v>
      </c>
      <c r="H2430" s="322">
        <v>38477062572.105553</v>
      </c>
      <c r="I2430" s="322">
        <v>38477062572.105553</v>
      </c>
      <c r="J2430" s="322">
        <v>36794164768.471962</v>
      </c>
      <c r="K2430" s="364">
        <v>0</v>
      </c>
      <c r="L2430" s="322">
        <v>32798345973.613846</v>
      </c>
      <c r="M2430" s="364">
        <v>0</v>
      </c>
    </row>
    <row r="2431" spans="1:13" x14ac:dyDescent="0.35">
      <c r="A2431" s="301">
        <v>2021</v>
      </c>
      <c r="B2431" s="301" t="s">
        <v>86</v>
      </c>
      <c r="C2431" s="301" t="s">
        <v>41</v>
      </c>
      <c r="D2431" s="302" t="s">
        <v>8</v>
      </c>
      <c r="E2431" s="302" t="s">
        <v>226</v>
      </c>
      <c r="F2431" s="301" t="s">
        <v>78</v>
      </c>
      <c r="G2431" s="301" t="s">
        <v>288</v>
      </c>
      <c r="H2431" s="322">
        <v>191584002975.58847</v>
      </c>
      <c r="I2431" s="322">
        <v>191353105791.06284</v>
      </c>
      <c r="J2431" s="322">
        <v>167180755006.10104</v>
      </c>
      <c r="K2431" s="364">
        <v>0</v>
      </c>
      <c r="L2431" s="322">
        <v>129135485863.35483</v>
      </c>
      <c r="M2431" s="364">
        <v>0</v>
      </c>
    </row>
    <row r="2432" spans="1:13" x14ac:dyDescent="0.35">
      <c r="A2432" s="301">
        <v>2021</v>
      </c>
      <c r="B2432" s="301" t="s">
        <v>86</v>
      </c>
      <c r="C2432" s="301" t="s">
        <v>42</v>
      </c>
      <c r="D2432" s="302" t="s">
        <v>14</v>
      </c>
      <c r="E2432" s="302" t="s">
        <v>226</v>
      </c>
      <c r="F2432" s="301" t="s">
        <v>76</v>
      </c>
      <c r="G2432" s="301" t="s">
        <v>288</v>
      </c>
      <c r="H2432" s="322">
        <v>15932482975.229511</v>
      </c>
      <c r="I2432" s="322">
        <v>15932482975.229511</v>
      </c>
      <c r="J2432" s="322">
        <v>15080719303.4991</v>
      </c>
      <c r="K2432" s="364">
        <v>0</v>
      </c>
      <c r="L2432" s="322">
        <v>14594159589.757481</v>
      </c>
      <c r="M2432" s="364">
        <v>0</v>
      </c>
    </row>
    <row r="2433" spans="1:13" x14ac:dyDescent="0.35">
      <c r="A2433" s="301">
        <v>2021</v>
      </c>
      <c r="B2433" s="301" t="s">
        <v>86</v>
      </c>
      <c r="C2433" s="301" t="s">
        <v>42</v>
      </c>
      <c r="D2433" s="302" t="s">
        <v>14</v>
      </c>
      <c r="E2433" s="302" t="s">
        <v>226</v>
      </c>
      <c r="F2433" s="301" t="s">
        <v>78</v>
      </c>
      <c r="G2433" s="301" t="s">
        <v>288</v>
      </c>
      <c r="H2433" s="322">
        <v>33127866155.774883</v>
      </c>
      <c r="I2433" s="322">
        <v>32907708375.180683</v>
      </c>
      <c r="J2433" s="322">
        <v>31670248782.768314</v>
      </c>
      <c r="K2433" s="364">
        <v>0</v>
      </c>
      <c r="L2433" s="322">
        <v>27284318521.029072</v>
      </c>
      <c r="M2433" s="364">
        <v>0</v>
      </c>
    </row>
    <row r="2434" spans="1:13" x14ac:dyDescent="0.35">
      <c r="A2434" s="301">
        <v>2021</v>
      </c>
      <c r="B2434" s="301" t="s">
        <v>86</v>
      </c>
      <c r="C2434" s="301" t="s">
        <v>43</v>
      </c>
      <c r="D2434" s="302" t="s">
        <v>22</v>
      </c>
      <c r="E2434" s="302" t="s">
        <v>226</v>
      </c>
      <c r="F2434" s="301" t="s">
        <v>76</v>
      </c>
      <c r="G2434" s="301" t="s">
        <v>288</v>
      </c>
      <c r="H2434" s="322">
        <v>97837795513.945236</v>
      </c>
      <c r="I2434" s="322">
        <v>105818515060.48505</v>
      </c>
      <c r="J2434" s="322">
        <v>103408051051.59055</v>
      </c>
      <c r="K2434" s="364">
        <v>0</v>
      </c>
      <c r="L2434" s="322">
        <v>101548705869.66158</v>
      </c>
      <c r="M2434" s="364">
        <v>0</v>
      </c>
    </row>
    <row r="2435" spans="1:13" x14ac:dyDescent="0.35">
      <c r="A2435" s="301">
        <v>2021</v>
      </c>
      <c r="B2435" s="301" t="s">
        <v>86</v>
      </c>
      <c r="C2435" s="301" t="s">
        <v>43</v>
      </c>
      <c r="D2435" s="302" t="s">
        <v>22</v>
      </c>
      <c r="E2435" s="302" t="s">
        <v>226</v>
      </c>
      <c r="F2435" s="301" t="s">
        <v>78</v>
      </c>
      <c r="G2435" s="301" t="s">
        <v>288</v>
      </c>
      <c r="H2435" s="322">
        <v>75175827519.971268</v>
      </c>
      <c r="I2435" s="322">
        <v>63939491832.321617</v>
      </c>
      <c r="J2435" s="322">
        <v>61294489841.356483</v>
      </c>
      <c r="K2435" s="364">
        <v>0</v>
      </c>
      <c r="L2435" s="322">
        <v>43361034209.447838</v>
      </c>
      <c r="M2435" s="364">
        <v>0</v>
      </c>
    </row>
    <row r="2436" spans="1:13" x14ac:dyDescent="0.35">
      <c r="A2436" s="301">
        <v>2021</v>
      </c>
      <c r="B2436" s="301" t="s">
        <v>86</v>
      </c>
      <c r="C2436" s="301" t="s">
        <v>44</v>
      </c>
      <c r="D2436" s="302" t="s">
        <v>12</v>
      </c>
      <c r="E2436" s="302" t="s">
        <v>226</v>
      </c>
      <c r="F2436" s="301" t="s">
        <v>76</v>
      </c>
      <c r="G2436" s="301" t="s">
        <v>288</v>
      </c>
      <c r="H2436" s="322">
        <v>31522334665.005367</v>
      </c>
      <c r="I2436" s="322">
        <v>31522334665.005367</v>
      </c>
      <c r="J2436" s="322">
        <v>30743870463.015812</v>
      </c>
      <c r="K2436" s="364">
        <v>0</v>
      </c>
      <c r="L2436" s="322">
        <v>30319232826.026402</v>
      </c>
      <c r="M2436" s="364">
        <v>0</v>
      </c>
    </row>
    <row r="2437" spans="1:13" x14ac:dyDescent="0.35">
      <c r="A2437" s="301">
        <v>2021</v>
      </c>
      <c r="B2437" s="301" t="s">
        <v>86</v>
      </c>
      <c r="C2437" s="301" t="s">
        <v>44</v>
      </c>
      <c r="D2437" s="302" t="s">
        <v>12</v>
      </c>
      <c r="E2437" s="302" t="s">
        <v>226</v>
      </c>
      <c r="F2437" s="301" t="s">
        <v>78</v>
      </c>
      <c r="G2437" s="301" t="s">
        <v>288</v>
      </c>
      <c r="H2437" s="322">
        <v>12864691696.688627</v>
      </c>
      <c r="I2437" s="322">
        <v>12864691696.688627</v>
      </c>
      <c r="J2437" s="322">
        <v>12848673878.409758</v>
      </c>
      <c r="K2437" s="364">
        <v>0</v>
      </c>
      <c r="L2437" s="322">
        <v>12423188659.471144</v>
      </c>
      <c r="M2437" s="364">
        <v>0</v>
      </c>
    </row>
    <row r="2438" spans="1:13" x14ac:dyDescent="0.35">
      <c r="A2438" s="301">
        <v>2021</v>
      </c>
      <c r="B2438" s="301" t="s">
        <v>86</v>
      </c>
      <c r="C2438" s="301" t="s">
        <v>45</v>
      </c>
      <c r="D2438" s="302" t="s">
        <v>22</v>
      </c>
      <c r="E2438" s="302" t="s">
        <v>226</v>
      </c>
      <c r="F2438" s="301" t="s">
        <v>76</v>
      </c>
      <c r="G2438" s="301" t="s">
        <v>288</v>
      </c>
      <c r="H2438" s="322">
        <v>110071276059.71341</v>
      </c>
      <c r="I2438" s="322">
        <v>107117939978.57169</v>
      </c>
      <c r="J2438" s="322">
        <v>103763865415.82198</v>
      </c>
      <c r="K2438" s="364">
        <v>0</v>
      </c>
      <c r="L2438" s="322">
        <v>99077983602.278046</v>
      </c>
      <c r="M2438" s="364">
        <v>0</v>
      </c>
    </row>
    <row r="2439" spans="1:13" x14ac:dyDescent="0.35">
      <c r="A2439" s="301">
        <v>2021</v>
      </c>
      <c r="B2439" s="301" t="s">
        <v>86</v>
      </c>
      <c r="C2439" s="301" t="s">
        <v>45</v>
      </c>
      <c r="D2439" s="302" t="s">
        <v>22</v>
      </c>
      <c r="E2439" s="302" t="s">
        <v>226</v>
      </c>
      <c r="F2439" s="301" t="s">
        <v>78</v>
      </c>
      <c r="G2439" s="301" t="s">
        <v>288</v>
      </c>
      <c r="H2439" s="322">
        <v>678661688908.22412</v>
      </c>
      <c r="I2439" s="322">
        <v>642483624463.38306</v>
      </c>
      <c r="J2439" s="322">
        <v>564646469999.29724</v>
      </c>
      <c r="K2439" s="364">
        <v>0</v>
      </c>
      <c r="L2439" s="322">
        <v>312968274948.19806</v>
      </c>
      <c r="M2439" s="364">
        <v>0</v>
      </c>
    </row>
    <row r="2440" spans="1:13" x14ac:dyDescent="0.35">
      <c r="A2440" s="301">
        <v>2021</v>
      </c>
      <c r="B2440" s="301" t="s">
        <v>86</v>
      </c>
      <c r="C2440" s="301" t="s">
        <v>46</v>
      </c>
      <c r="D2440" s="302" t="s">
        <v>10</v>
      </c>
      <c r="E2440" s="302" t="s">
        <v>228</v>
      </c>
      <c r="F2440" s="301" t="s">
        <v>76</v>
      </c>
      <c r="G2440" s="301" t="s">
        <v>288</v>
      </c>
      <c r="H2440" s="322">
        <v>19246484485.876743</v>
      </c>
      <c r="I2440" s="322">
        <v>19246484485.876743</v>
      </c>
      <c r="J2440" s="322">
        <v>18316989953.558228</v>
      </c>
      <c r="K2440" s="364">
        <v>0</v>
      </c>
      <c r="L2440" s="322">
        <v>17580634293.910446</v>
      </c>
      <c r="M2440" s="364">
        <v>0</v>
      </c>
    </row>
    <row r="2441" spans="1:13" x14ac:dyDescent="0.35">
      <c r="A2441" s="301">
        <v>2021</v>
      </c>
      <c r="B2441" s="301" t="s">
        <v>86</v>
      </c>
      <c r="C2441" s="301" t="s">
        <v>46</v>
      </c>
      <c r="D2441" s="302" t="s">
        <v>10</v>
      </c>
      <c r="E2441" s="302" t="s">
        <v>228</v>
      </c>
      <c r="F2441" s="301" t="s">
        <v>78</v>
      </c>
      <c r="G2441" s="301" t="s">
        <v>288</v>
      </c>
      <c r="H2441" s="322">
        <v>65174878427.126465</v>
      </c>
      <c r="I2441" s="322">
        <v>62329945218.055794</v>
      </c>
      <c r="J2441" s="322">
        <v>62004628386.238914</v>
      </c>
      <c r="K2441" s="364">
        <v>0</v>
      </c>
      <c r="L2441" s="322">
        <v>52474056696.09169</v>
      </c>
      <c r="M2441" s="364">
        <v>0</v>
      </c>
    </row>
    <row r="2442" spans="1:13" x14ac:dyDescent="0.35">
      <c r="A2442" s="301">
        <v>2021</v>
      </c>
      <c r="B2442" s="301" t="s">
        <v>86</v>
      </c>
      <c r="C2442" s="301" t="s">
        <v>47</v>
      </c>
      <c r="D2442" s="302" t="s">
        <v>21</v>
      </c>
      <c r="E2442" s="302" t="s">
        <v>228</v>
      </c>
      <c r="F2442" s="301" t="s">
        <v>76</v>
      </c>
      <c r="G2442" s="301" t="s">
        <v>288</v>
      </c>
      <c r="H2442" s="322">
        <v>28556425426.710922</v>
      </c>
      <c r="I2442" s="322">
        <v>28556425426.710922</v>
      </c>
      <c r="J2442" s="322">
        <v>22145981898.650768</v>
      </c>
      <c r="K2442" s="364">
        <v>0</v>
      </c>
      <c r="L2442" s="322">
        <v>17527582402.329315</v>
      </c>
      <c r="M2442" s="364">
        <v>0</v>
      </c>
    </row>
    <row r="2443" spans="1:13" x14ac:dyDescent="0.35">
      <c r="A2443" s="301">
        <v>2021</v>
      </c>
      <c r="B2443" s="301" t="s">
        <v>86</v>
      </c>
      <c r="C2443" s="301" t="s">
        <v>47</v>
      </c>
      <c r="D2443" s="302" t="s">
        <v>21</v>
      </c>
      <c r="E2443" s="302" t="s">
        <v>228</v>
      </c>
      <c r="F2443" s="301" t="s">
        <v>78</v>
      </c>
      <c r="G2443" s="301" t="s">
        <v>288</v>
      </c>
      <c r="H2443" s="322">
        <v>4545072866628.0537</v>
      </c>
      <c r="I2443" s="322">
        <v>4478212720951.8643</v>
      </c>
      <c r="J2443" s="322">
        <v>4311168724627.1685</v>
      </c>
      <c r="K2443" s="364">
        <v>0</v>
      </c>
      <c r="L2443" s="322">
        <v>3817773477852.0249</v>
      </c>
      <c r="M2443" s="364">
        <v>0</v>
      </c>
    </row>
    <row r="2444" spans="1:13" x14ac:dyDescent="0.35">
      <c r="A2444" s="301">
        <v>2021</v>
      </c>
      <c r="B2444" s="301" t="s">
        <v>86</v>
      </c>
      <c r="C2444" s="301" t="s">
        <v>47</v>
      </c>
      <c r="D2444" s="302" t="s">
        <v>21</v>
      </c>
      <c r="E2444" s="302" t="s">
        <v>228</v>
      </c>
      <c r="F2444" s="301" t="s">
        <v>80</v>
      </c>
      <c r="G2444" s="301" t="s">
        <v>288</v>
      </c>
      <c r="H2444" s="322">
        <v>2571911383.8367829</v>
      </c>
      <c r="I2444" s="322">
        <v>4789598295.6759357</v>
      </c>
      <c r="J2444" s="322">
        <v>4258907929.3081241</v>
      </c>
      <c r="K2444" s="364">
        <v>0</v>
      </c>
      <c r="L2444" s="322">
        <v>4258907929.3081241</v>
      </c>
      <c r="M2444" s="364">
        <v>0</v>
      </c>
    </row>
    <row r="2445" spans="1:13" x14ac:dyDescent="0.35">
      <c r="A2445" s="301">
        <v>2021</v>
      </c>
      <c r="B2445" s="301" t="s">
        <v>86</v>
      </c>
      <c r="C2445" s="301" t="s">
        <v>48</v>
      </c>
      <c r="D2445" s="302" t="s">
        <v>8</v>
      </c>
      <c r="E2445" s="302" t="s">
        <v>228</v>
      </c>
      <c r="F2445" s="301" t="s">
        <v>76</v>
      </c>
      <c r="G2445" s="301" t="s">
        <v>288</v>
      </c>
      <c r="H2445" s="322">
        <v>26183717903.972641</v>
      </c>
      <c r="I2445" s="322">
        <v>26183717903.972641</v>
      </c>
      <c r="J2445" s="322">
        <v>24866705986.313824</v>
      </c>
      <c r="K2445" s="364">
        <v>0</v>
      </c>
      <c r="L2445" s="322">
        <v>24193611009.709156</v>
      </c>
      <c r="M2445" s="364">
        <v>0</v>
      </c>
    </row>
    <row r="2446" spans="1:13" x14ac:dyDescent="0.35">
      <c r="A2446" s="301">
        <v>2021</v>
      </c>
      <c r="B2446" s="301" t="s">
        <v>86</v>
      </c>
      <c r="C2446" s="301" t="s">
        <v>48</v>
      </c>
      <c r="D2446" s="302" t="s">
        <v>8</v>
      </c>
      <c r="E2446" s="302" t="s">
        <v>228</v>
      </c>
      <c r="F2446" s="301" t="s">
        <v>78</v>
      </c>
      <c r="G2446" s="301" t="s">
        <v>288</v>
      </c>
      <c r="H2446" s="322">
        <v>29918552354.65118</v>
      </c>
      <c r="I2446" s="322">
        <v>27898201990.051952</v>
      </c>
      <c r="J2446" s="322">
        <v>27602779489.206585</v>
      </c>
      <c r="K2446" s="364">
        <v>0</v>
      </c>
      <c r="L2446" s="322">
        <v>19692237717.375916</v>
      </c>
      <c r="M2446" s="364">
        <v>0</v>
      </c>
    </row>
    <row r="2447" spans="1:13" x14ac:dyDescent="0.35">
      <c r="A2447" s="301">
        <v>2021</v>
      </c>
      <c r="B2447" s="301" t="s">
        <v>86</v>
      </c>
      <c r="C2447" s="301" t="s">
        <v>49</v>
      </c>
      <c r="D2447" s="302" t="s">
        <v>18</v>
      </c>
      <c r="E2447" s="302" t="s">
        <v>228</v>
      </c>
      <c r="F2447" s="301" t="s">
        <v>76</v>
      </c>
      <c r="G2447" s="301" t="s">
        <v>288</v>
      </c>
      <c r="H2447" s="322">
        <v>97703359655.531677</v>
      </c>
      <c r="I2447" s="322">
        <v>94227820058.224426</v>
      </c>
      <c r="J2447" s="322">
        <v>85385206349.486298</v>
      </c>
      <c r="K2447" s="364">
        <v>0</v>
      </c>
      <c r="L2447" s="322">
        <v>79682190917.956436</v>
      </c>
      <c r="M2447" s="364">
        <v>0</v>
      </c>
    </row>
    <row r="2448" spans="1:13" x14ac:dyDescent="0.35">
      <c r="A2448" s="301">
        <v>2021</v>
      </c>
      <c r="B2448" s="301" t="s">
        <v>86</v>
      </c>
      <c r="C2448" s="301" t="s">
        <v>49</v>
      </c>
      <c r="D2448" s="302" t="s">
        <v>18</v>
      </c>
      <c r="E2448" s="302" t="s">
        <v>228</v>
      </c>
      <c r="F2448" s="301" t="s">
        <v>79</v>
      </c>
      <c r="G2448" s="301" t="s">
        <v>288</v>
      </c>
      <c r="H2448" s="322">
        <v>0</v>
      </c>
      <c r="I2448" s="322">
        <v>0</v>
      </c>
      <c r="J2448" s="322">
        <v>0</v>
      </c>
      <c r="K2448" s="364">
        <v>0</v>
      </c>
      <c r="L2448" s="322">
        <v>0</v>
      </c>
      <c r="M2448" s="364">
        <v>0</v>
      </c>
    </row>
    <row r="2449" spans="1:13" x14ac:dyDescent="0.35">
      <c r="A2449" s="301">
        <v>2021</v>
      </c>
      <c r="B2449" s="301" t="s">
        <v>86</v>
      </c>
      <c r="C2449" s="301" t="s">
        <v>49</v>
      </c>
      <c r="D2449" s="302" t="s">
        <v>18</v>
      </c>
      <c r="E2449" s="302" t="s">
        <v>228</v>
      </c>
      <c r="F2449" s="301" t="s">
        <v>78</v>
      </c>
      <c r="G2449" s="301" t="s">
        <v>288</v>
      </c>
      <c r="H2449" s="322">
        <v>3510496051031.0181</v>
      </c>
      <c r="I2449" s="322">
        <v>2899815492165.8135</v>
      </c>
      <c r="J2449" s="322">
        <v>2251302385874.4927</v>
      </c>
      <c r="K2449" s="364">
        <v>0</v>
      </c>
      <c r="L2449" s="322">
        <v>754375146761.15967</v>
      </c>
      <c r="M2449" s="364">
        <v>0</v>
      </c>
    </row>
    <row r="2450" spans="1:13" x14ac:dyDescent="0.35">
      <c r="A2450" s="301">
        <v>2021</v>
      </c>
      <c r="B2450" s="301" t="s">
        <v>86</v>
      </c>
      <c r="C2450" s="301" t="s">
        <v>49</v>
      </c>
      <c r="D2450" s="302" t="s">
        <v>18</v>
      </c>
      <c r="E2450" s="302" t="s">
        <v>228</v>
      </c>
      <c r="F2450" s="301" t="s">
        <v>80</v>
      </c>
      <c r="G2450" s="301" t="s">
        <v>288</v>
      </c>
      <c r="H2450" s="322">
        <v>2684850982.8561168</v>
      </c>
      <c r="I2450" s="322">
        <v>2684850982.8561168</v>
      </c>
      <c r="J2450" s="322">
        <v>2684850866.0650992</v>
      </c>
      <c r="K2450" s="364">
        <v>0</v>
      </c>
      <c r="L2450" s="322">
        <v>2684850866.0650992</v>
      </c>
      <c r="M2450" s="364">
        <v>0</v>
      </c>
    </row>
    <row r="2451" spans="1:13" x14ac:dyDescent="0.35">
      <c r="A2451" s="301">
        <v>2021</v>
      </c>
      <c r="B2451" s="301" t="s">
        <v>86</v>
      </c>
      <c r="C2451" s="301" t="s">
        <v>50</v>
      </c>
      <c r="D2451" s="302" t="s">
        <v>16</v>
      </c>
      <c r="E2451" s="302" t="s">
        <v>228</v>
      </c>
      <c r="F2451" s="301" t="s">
        <v>76</v>
      </c>
      <c r="G2451" s="301" t="s">
        <v>288</v>
      </c>
      <c r="H2451" s="322">
        <v>705234273916.42615</v>
      </c>
      <c r="I2451" s="322">
        <v>354356171992.8924</v>
      </c>
      <c r="J2451" s="322">
        <v>348983976556.40265</v>
      </c>
      <c r="K2451" s="364">
        <v>0</v>
      </c>
      <c r="L2451" s="322">
        <v>347918267904.29181</v>
      </c>
      <c r="M2451" s="364">
        <v>0</v>
      </c>
    </row>
    <row r="2452" spans="1:13" x14ac:dyDescent="0.35">
      <c r="A2452" s="301">
        <v>2021</v>
      </c>
      <c r="B2452" s="301" t="s">
        <v>86</v>
      </c>
      <c r="C2452" s="301" t="s">
        <v>50</v>
      </c>
      <c r="D2452" s="302" t="s">
        <v>16</v>
      </c>
      <c r="E2452" s="302" t="s">
        <v>228</v>
      </c>
      <c r="F2452" s="301" t="s">
        <v>79</v>
      </c>
      <c r="G2452" s="301" t="s">
        <v>288</v>
      </c>
      <c r="H2452" s="322">
        <v>128388878623.77495</v>
      </c>
      <c r="I2452" s="322">
        <v>81314715128.612946</v>
      </c>
      <c r="J2452" s="322">
        <v>74286182010.419525</v>
      </c>
      <c r="K2452" s="364">
        <v>0</v>
      </c>
      <c r="L2452" s="322">
        <v>74286182010.419525</v>
      </c>
      <c r="M2452" s="364">
        <v>0</v>
      </c>
    </row>
    <row r="2453" spans="1:13" x14ac:dyDescent="0.35">
      <c r="A2453" s="301">
        <v>2021</v>
      </c>
      <c r="B2453" s="301" t="s">
        <v>86</v>
      </c>
      <c r="C2453" s="301" t="s">
        <v>50</v>
      </c>
      <c r="D2453" s="302" t="s">
        <v>16</v>
      </c>
      <c r="E2453" s="302" t="s">
        <v>228</v>
      </c>
      <c r="F2453" s="301" t="s">
        <v>78</v>
      </c>
      <c r="G2453" s="301" t="s">
        <v>288</v>
      </c>
      <c r="H2453" s="322">
        <v>7339010628.2763844</v>
      </c>
      <c r="I2453" s="322">
        <v>7339010628.2763844</v>
      </c>
      <c r="J2453" s="322">
        <v>6205748643.2921515</v>
      </c>
      <c r="K2453" s="364">
        <v>0</v>
      </c>
      <c r="L2453" s="322">
        <v>5886110814.9863424</v>
      </c>
      <c r="M2453" s="364">
        <v>0</v>
      </c>
    </row>
    <row r="2454" spans="1:13" x14ac:dyDescent="0.35">
      <c r="A2454" s="301">
        <v>2021</v>
      </c>
      <c r="B2454" s="301" t="s">
        <v>86</v>
      </c>
      <c r="C2454" s="301" t="s">
        <v>51</v>
      </c>
      <c r="D2454" s="302" t="s">
        <v>15</v>
      </c>
      <c r="E2454" s="302" t="s">
        <v>228</v>
      </c>
      <c r="F2454" s="301" t="s">
        <v>76</v>
      </c>
      <c r="G2454" s="301" t="s">
        <v>288</v>
      </c>
      <c r="H2454" s="322">
        <v>15795535438.721478</v>
      </c>
      <c r="I2454" s="322">
        <v>15817950413.849285</v>
      </c>
      <c r="J2454" s="322">
        <v>15323434607.356766</v>
      </c>
      <c r="K2454" s="364">
        <v>0</v>
      </c>
      <c r="L2454" s="322">
        <v>14891692324.408648</v>
      </c>
      <c r="M2454" s="364">
        <v>0</v>
      </c>
    </row>
    <row r="2455" spans="1:13" x14ac:dyDescent="0.35">
      <c r="A2455" s="301">
        <v>2021</v>
      </c>
      <c r="B2455" s="301" t="s">
        <v>86</v>
      </c>
      <c r="C2455" s="301" t="s">
        <v>51</v>
      </c>
      <c r="D2455" s="302" t="s">
        <v>15</v>
      </c>
      <c r="E2455" s="302" t="s">
        <v>228</v>
      </c>
      <c r="F2455" s="301" t="s">
        <v>78</v>
      </c>
      <c r="G2455" s="301" t="s">
        <v>288</v>
      </c>
      <c r="H2455" s="322">
        <v>160528531678.28998</v>
      </c>
      <c r="I2455" s="322">
        <v>158661664882.30527</v>
      </c>
      <c r="J2455" s="322">
        <v>150025443764.78741</v>
      </c>
      <c r="K2455" s="364">
        <v>0</v>
      </c>
      <c r="L2455" s="322">
        <v>88585841345.644257</v>
      </c>
      <c r="M2455" s="364">
        <v>0</v>
      </c>
    </row>
    <row r="2456" spans="1:13" x14ac:dyDescent="0.35">
      <c r="A2456" s="301">
        <v>2021</v>
      </c>
      <c r="B2456" s="301" t="s">
        <v>86</v>
      </c>
      <c r="C2456" s="301" t="s">
        <v>52</v>
      </c>
      <c r="D2456" s="302" t="s">
        <v>9</v>
      </c>
      <c r="E2456" s="302" t="s">
        <v>228</v>
      </c>
      <c r="F2456" s="301" t="s">
        <v>76</v>
      </c>
      <c r="G2456" s="301" t="s">
        <v>288</v>
      </c>
      <c r="H2456" s="322">
        <v>49110261853.20118</v>
      </c>
      <c r="I2456" s="322">
        <v>48641755356.692787</v>
      </c>
      <c r="J2456" s="322">
        <v>46594412586.334152</v>
      </c>
      <c r="K2456" s="364">
        <v>0</v>
      </c>
      <c r="L2456" s="322">
        <v>43466457888.980354</v>
      </c>
      <c r="M2456" s="364">
        <v>0</v>
      </c>
    </row>
    <row r="2457" spans="1:13" x14ac:dyDescent="0.35">
      <c r="A2457" s="301">
        <v>2021</v>
      </c>
      <c r="B2457" s="301" t="s">
        <v>86</v>
      </c>
      <c r="C2457" s="301" t="s">
        <v>52</v>
      </c>
      <c r="D2457" s="302" t="s">
        <v>9</v>
      </c>
      <c r="E2457" s="302" t="s">
        <v>228</v>
      </c>
      <c r="F2457" s="301" t="s">
        <v>79</v>
      </c>
      <c r="G2457" s="301" t="s">
        <v>288</v>
      </c>
      <c r="H2457" s="322">
        <v>0</v>
      </c>
      <c r="I2457" s="322">
        <v>0</v>
      </c>
      <c r="J2457" s="322">
        <v>0</v>
      </c>
      <c r="K2457" s="364">
        <v>0</v>
      </c>
      <c r="L2457" s="322">
        <v>0</v>
      </c>
      <c r="M2457" s="364">
        <v>0</v>
      </c>
    </row>
    <row r="2458" spans="1:13" x14ac:dyDescent="0.35">
      <c r="A2458" s="301">
        <v>2021</v>
      </c>
      <c r="B2458" s="301" t="s">
        <v>86</v>
      </c>
      <c r="C2458" s="301" t="s">
        <v>52</v>
      </c>
      <c r="D2458" s="302" t="s">
        <v>9</v>
      </c>
      <c r="E2458" s="302" t="s">
        <v>228</v>
      </c>
      <c r="F2458" s="301" t="s">
        <v>78</v>
      </c>
      <c r="G2458" s="301" t="s">
        <v>288</v>
      </c>
      <c r="H2458" s="322">
        <v>452997393054.35144</v>
      </c>
      <c r="I2458" s="322">
        <v>441593006686.68237</v>
      </c>
      <c r="J2458" s="322">
        <v>428986400034.74548</v>
      </c>
      <c r="K2458" s="364">
        <v>0</v>
      </c>
      <c r="L2458" s="322">
        <v>308345655357.45929</v>
      </c>
      <c r="M2458" s="364">
        <v>0</v>
      </c>
    </row>
    <row r="2459" spans="1:13" x14ac:dyDescent="0.35">
      <c r="A2459" s="301">
        <v>2021</v>
      </c>
      <c r="B2459" s="301" t="s">
        <v>86</v>
      </c>
      <c r="C2459" s="301" t="s">
        <v>53</v>
      </c>
      <c r="D2459" s="302" t="s">
        <v>9</v>
      </c>
      <c r="E2459" s="302" t="s">
        <v>228</v>
      </c>
      <c r="F2459" s="301" t="s">
        <v>76</v>
      </c>
      <c r="G2459" s="301" t="s">
        <v>288</v>
      </c>
      <c r="H2459" s="322">
        <v>9022626982.6057987</v>
      </c>
      <c r="I2459" s="322">
        <v>9022626982.6057987</v>
      </c>
      <c r="J2459" s="322">
        <v>8821406630.6159859</v>
      </c>
      <c r="K2459" s="364">
        <v>0</v>
      </c>
      <c r="L2459" s="322">
        <v>8581088086.5185881</v>
      </c>
      <c r="M2459" s="364">
        <v>0</v>
      </c>
    </row>
    <row r="2460" spans="1:13" x14ac:dyDescent="0.35">
      <c r="A2460" s="301">
        <v>2021</v>
      </c>
      <c r="B2460" s="301" t="s">
        <v>86</v>
      </c>
      <c r="C2460" s="301" t="s">
        <v>53</v>
      </c>
      <c r="D2460" s="302" t="s">
        <v>9</v>
      </c>
      <c r="E2460" s="302" t="s">
        <v>228</v>
      </c>
      <c r="F2460" s="301" t="s">
        <v>78</v>
      </c>
      <c r="G2460" s="301" t="s">
        <v>288</v>
      </c>
      <c r="H2460" s="322">
        <v>32626309143.667534</v>
      </c>
      <c r="I2460" s="322">
        <v>33216975503.428413</v>
      </c>
      <c r="J2460" s="322">
        <v>32972478196.852154</v>
      </c>
      <c r="K2460" s="364">
        <v>0</v>
      </c>
      <c r="L2460" s="322">
        <v>28285640298.476254</v>
      </c>
      <c r="M2460" s="364">
        <v>0</v>
      </c>
    </row>
    <row r="2461" spans="1:13" x14ac:dyDescent="0.35">
      <c r="A2461" s="301">
        <v>2021</v>
      </c>
      <c r="B2461" s="301" t="s">
        <v>86</v>
      </c>
      <c r="C2461" s="301" t="s">
        <v>54</v>
      </c>
      <c r="D2461" s="302" t="s">
        <v>17</v>
      </c>
      <c r="E2461" s="302" t="s">
        <v>228</v>
      </c>
      <c r="F2461" s="301" t="s">
        <v>76</v>
      </c>
      <c r="G2461" s="301" t="s">
        <v>288</v>
      </c>
      <c r="H2461" s="322">
        <v>20683665080.617252</v>
      </c>
      <c r="I2461" s="322">
        <v>20507807341.240173</v>
      </c>
      <c r="J2461" s="322">
        <v>19908187014.190872</v>
      </c>
      <c r="K2461" s="364">
        <v>0</v>
      </c>
      <c r="L2461" s="322">
        <v>19331456709.062878</v>
      </c>
      <c r="M2461" s="364">
        <v>0</v>
      </c>
    </row>
    <row r="2462" spans="1:13" x14ac:dyDescent="0.35">
      <c r="A2462" s="301">
        <v>2021</v>
      </c>
      <c r="B2462" s="301" t="s">
        <v>86</v>
      </c>
      <c r="C2462" s="301" t="s">
        <v>54</v>
      </c>
      <c r="D2462" s="302" t="s">
        <v>17</v>
      </c>
      <c r="E2462" s="302" t="s">
        <v>228</v>
      </c>
      <c r="F2462" s="301" t="s">
        <v>78</v>
      </c>
      <c r="G2462" s="301" t="s">
        <v>288</v>
      </c>
      <c r="H2462" s="322">
        <v>112991572364.66011</v>
      </c>
      <c r="I2462" s="322">
        <v>112018313883.37477</v>
      </c>
      <c r="J2462" s="322">
        <v>111364863903.68736</v>
      </c>
      <c r="K2462" s="364">
        <v>0</v>
      </c>
      <c r="L2462" s="322">
        <v>92082414266.915024</v>
      </c>
      <c r="M2462" s="364">
        <v>0</v>
      </c>
    </row>
    <row r="2463" spans="1:13" x14ac:dyDescent="0.35">
      <c r="A2463" s="301">
        <v>2021</v>
      </c>
      <c r="B2463" s="301" t="s">
        <v>86</v>
      </c>
      <c r="C2463" s="301" t="s">
        <v>55</v>
      </c>
      <c r="D2463" s="302" t="s">
        <v>9</v>
      </c>
      <c r="E2463" s="302" t="s">
        <v>228</v>
      </c>
      <c r="F2463" s="301" t="s">
        <v>76</v>
      </c>
      <c r="G2463" s="301" t="s">
        <v>288</v>
      </c>
      <c r="H2463" s="322">
        <v>6955392407.7184448</v>
      </c>
      <c r="I2463" s="322">
        <v>6911092366.5013189</v>
      </c>
      <c r="J2463" s="322">
        <v>6275479395.6823435</v>
      </c>
      <c r="K2463" s="364">
        <v>0</v>
      </c>
      <c r="L2463" s="322">
        <v>6076960406.5089312</v>
      </c>
      <c r="M2463" s="364">
        <v>0</v>
      </c>
    </row>
    <row r="2464" spans="1:13" x14ac:dyDescent="0.35">
      <c r="A2464" s="301">
        <v>2021</v>
      </c>
      <c r="B2464" s="301" t="s">
        <v>86</v>
      </c>
      <c r="C2464" s="301" t="s">
        <v>55</v>
      </c>
      <c r="D2464" s="302" t="s">
        <v>9</v>
      </c>
      <c r="E2464" s="302" t="s">
        <v>228</v>
      </c>
      <c r="F2464" s="301" t="s">
        <v>78</v>
      </c>
      <c r="G2464" s="301" t="s">
        <v>288</v>
      </c>
      <c r="H2464" s="322">
        <v>12941071679.874409</v>
      </c>
      <c r="I2464" s="322">
        <v>13815144630.861559</v>
      </c>
      <c r="J2464" s="322">
        <v>12595582703.471024</v>
      </c>
      <c r="K2464" s="364">
        <v>0</v>
      </c>
      <c r="L2464" s="322">
        <v>11535937929.602066</v>
      </c>
      <c r="M2464" s="364">
        <v>0</v>
      </c>
    </row>
    <row r="2465" spans="1:13" x14ac:dyDescent="0.35">
      <c r="A2465" s="301">
        <v>2021</v>
      </c>
      <c r="B2465" s="301" t="s">
        <v>86</v>
      </c>
      <c r="C2465" s="301" t="s">
        <v>56</v>
      </c>
      <c r="D2465" s="302" t="s">
        <v>9</v>
      </c>
      <c r="E2465" s="302" t="s">
        <v>228</v>
      </c>
      <c r="F2465" s="301" t="s">
        <v>76</v>
      </c>
      <c r="G2465" s="301" t="s">
        <v>288</v>
      </c>
      <c r="H2465" s="322">
        <v>38019516979.734673</v>
      </c>
      <c r="I2465" s="322">
        <v>38732399567.167152</v>
      </c>
      <c r="J2465" s="322">
        <v>38324413510.215965</v>
      </c>
      <c r="K2465" s="364">
        <v>0</v>
      </c>
      <c r="L2465" s="322">
        <v>37818601853.686417</v>
      </c>
      <c r="M2465" s="364">
        <v>0</v>
      </c>
    </row>
    <row r="2466" spans="1:13" x14ac:dyDescent="0.35">
      <c r="A2466" s="301">
        <v>2021</v>
      </c>
      <c r="B2466" s="301" t="s">
        <v>86</v>
      </c>
      <c r="C2466" s="301" t="s">
        <v>56</v>
      </c>
      <c r="D2466" s="302" t="s">
        <v>9</v>
      </c>
      <c r="E2466" s="302" t="s">
        <v>228</v>
      </c>
      <c r="F2466" s="301" t="s">
        <v>78</v>
      </c>
      <c r="G2466" s="301" t="s">
        <v>288</v>
      </c>
      <c r="H2466" s="322">
        <v>42213912003.446724</v>
      </c>
      <c r="I2466" s="322">
        <v>42154845281.823891</v>
      </c>
      <c r="J2466" s="322">
        <v>41860639258.767921</v>
      </c>
      <c r="K2466" s="364">
        <v>0</v>
      </c>
      <c r="L2466" s="322">
        <v>35361433935.671547</v>
      </c>
      <c r="M2466" s="364">
        <v>0</v>
      </c>
    </row>
    <row r="2467" spans="1:13" x14ac:dyDescent="0.35">
      <c r="A2467" s="301">
        <v>2021</v>
      </c>
      <c r="B2467" s="301" t="s">
        <v>86</v>
      </c>
      <c r="C2467" s="301" t="s">
        <v>57</v>
      </c>
      <c r="D2467" s="302" t="s">
        <v>22</v>
      </c>
      <c r="E2467" s="302" t="s">
        <v>228</v>
      </c>
      <c r="F2467" s="301" t="s">
        <v>76</v>
      </c>
      <c r="G2467" s="301" t="s">
        <v>288</v>
      </c>
      <c r="H2467" s="322">
        <v>0</v>
      </c>
      <c r="I2467" s="322">
        <v>0</v>
      </c>
      <c r="J2467" s="322">
        <v>0</v>
      </c>
      <c r="K2467" s="364">
        <v>0</v>
      </c>
      <c r="L2467" s="322">
        <v>0</v>
      </c>
      <c r="M2467" s="364">
        <v>0</v>
      </c>
    </row>
    <row r="2468" spans="1:13" x14ac:dyDescent="0.35">
      <c r="A2468" s="301">
        <v>2021</v>
      </c>
      <c r="B2468" s="301" t="s">
        <v>86</v>
      </c>
      <c r="C2468" s="301" t="s">
        <v>57</v>
      </c>
      <c r="D2468" s="302" t="s">
        <v>22</v>
      </c>
      <c r="E2468" s="302" t="s">
        <v>228</v>
      </c>
      <c r="F2468" s="301" t="s">
        <v>79</v>
      </c>
      <c r="G2468" s="301" t="s">
        <v>288</v>
      </c>
      <c r="H2468" s="322">
        <v>0</v>
      </c>
      <c r="I2468" s="322">
        <v>0</v>
      </c>
      <c r="J2468" s="322">
        <v>0</v>
      </c>
      <c r="K2468" s="364">
        <v>0</v>
      </c>
      <c r="L2468" s="322">
        <v>0</v>
      </c>
      <c r="M2468" s="364">
        <v>0</v>
      </c>
    </row>
    <row r="2469" spans="1:13" x14ac:dyDescent="0.35">
      <c r="A2469" s="301">
        <v>2021</v>
      </c>
      <c r="B2469" s="301" t="s">
        <v>86</v>
      </c>
      <c r="C2469" s="301" t="s">
        <v>57</v>
      </c>
      <c r="D2469" s="302" t="s">
        <v>22</v>
      </c>
      <c r="E2469" s="302" t="s">
        <v>228</v>
      </c>
      <c r="F2469" s="301" t="s">
        <v>78</v>
      </c>
      <c r="G2469" s="301" t="s">
        <v>288</v>
      </c>
      <c r="H2469" s="322">
        <v>0</v>
      </c>
      <c r="I2469" s="322">
        <v>0</v>
      </c>
      <c r="J2469" s="322">
        <v>0</v>
      </c>
      <c r="K2469" s="364">
        <v>0</v>
      </c>
      <c r="L2469" s="322">
        <v>0</v>
      </c>
      <c r="M2469" s="364">
        <v>0</v>
      </c>
    </row>
    <row r="2470" spans="1:13" x14ac:dyDescent="0.35">
      <c r="A2470" s="301">
        <v>2021</v>
      </c>
      <c r="B2470" s="301" t="s">
        <v>86</v>
      </c>
      <c r="C2470" s="301" t="s">
        <v>58</v>
      </c>
      <c r="D2470" s="302" t="s">
        <v>8</v>
      </c>
      <c r="E2470" s="302" t="s">
        <v>228</v>
      </c>
      <c r="F2470" s="301" t="s">
        <v>76</v>
      </c>
      <c r="G2470" s="301" t="s">
        <v>288</v>
      </c>
      <c r="H2470" s="322">
        <v>10846793943.462238</v>
      </c>
      <c r="I2470" s="322">
        <v>10578308845.176626</v>
      </c>
      <c r="J2470" s="322">
        <v>10275782557.52487</v>
      </c>
      <c r="K2470" s="364">
        <v>0</v>
      </c>
      <c r="L2470" s="322">
        <v>9720274134.7873459</v>
      </c>
      <c r="M2470" s="364">
        <v>0</v>
      </c>
    </row>
    <row r="2471" spans="1:13" x14ac:dyDescent="0.35">
      <c r="A2471" s="301">
        <v>2021</v>
      </c>
      <c r="B2471" s="301" t="s">
        <v>86</v>
      </c>
      <c r="C2471" s="301" t="s">
        <v>58</v>
      </c>
      <c r="D2471" s="302" t="s">
        <v>8</v>
      </c>
      <c r="E2471" s="302" t="s">
        <v>228</v>
      </c>
      <c r="F2471" s="301" t="s">
        <v>78</v>
      </c>
      <c r="G2471" s="301" t="s">
        <v>288</v>
      </c>
      <c r="H2471" s="322">
        <v>71391530059.635574</v>
      </c>
      <c r="I2471" s="322">
        <v>68541163834.443314</v>
      </c>
      <c r="J2471" s="322">
        <v>63489441813.636803</v>
      </c>
      <c r="K2471" s="364">
        <v>0</v>
      </c>
      <c r="L2471" s="322">
        <v>44167002627.654816</v>
      </c>
      <c r="M2471" s="364">
        <v>0</v>
      </c>
    </row>
    <row r="2472" spans="1:13" x14ac:dyDescent="0.35">
      <c r="A2472" s="301">
        <v>2021</v>
      </c>
      <c r="B2472" s="301" t="s">
        <v>86</v>
      </c>
      <c r="C2472" s="301" t="s">
        <v>59</v>
      </c>
      <c r="D2472" s="302" t="s">
        <v>11</v>
      </c>
      <c r="E2472" s="302" t="s">
        <v>228</v>
      </c>
      <c r="F2472" s="301" t="s">
        <v>76</v>
      </c>
      <c r="G2472" s="301" t="s">
        <v>288</v>
      </c>
      <c r="H2472" s="322">
        <v>9052679862.0823975</v>
      </c>
      <c r="I2472" s="322">
        <v>9052679862.0823975</v>
      </c>
      <c r="J2472" s="322">
        <v>8430238959.467308</v>
      </c>
      <c r="K2472" s="364">
        <v>0</v>
      </c>
      <c r="L2472" s="322">
        <v>8292986030.5569534</v>
      </c>
      <c r="M2472" s="364">
        <v>0</v>
      </c>
    </row>
    <row r="2473" spans="1:13" x14ac:dyDescent="0.35">
      <c r="A2473" s="301">
        <v>2021</v>
      </c>
      <c r="B2473" s="301" t="s">
        <v>86</v>
      </c>
      <c r="C2473" s="301" t="s">
        <v>59</v>
      </c>
      <c r="D2473" s="302" t="s">
        <v>11</v>
      </c>
      <c r="E2473" s="302" t="s">
        <v>228</v>
      </c>
      <c r="F2473" s="301" t="s">
        <v>78</v>
      </c>
      <c r="G2473" s="301" t="s">
        <v>288</v>
      </c>
      <c r="H2473" s="322">
        <v>7657195003.1056452</v>
      </c>
      <c r="I2473" s="322">
        <v>7366905188.266078</v>
      </c>
      <c r="J2473" s="322">
        <v>7362492365.8482304</v>
      </c>
      <c r="K2473" s="364">
        <v>0</v>
      </c>
      <c r="L2473" s="322">
        <v>6814864562.015626</v>
      </c>
      <c r="M2473" s="364">
        <v>0</v>
      </c>
    </row>
    <row r="2474" spans="1:13" x14ac:dyDescent="0.35">
      <c r="A2474" s="301">
        <v>2021</v>
      </c>
      <c r="B2474" s="301" t="s">
        <v>86</v>
      </c>
      <c r="C2474" s="301" t="s">
        <v>60</v>
      </c>
      <c r="D2474" s="302" t="s">
        <v>14</v>
      </c>
      <c r="E2474" s="302" t="s">
        <v>228</v>
      </c>
      <c r="F2474" s="301" t="s">
        <v>76</v>
      </c>
      <c r="G2474" s="301" t="s">
        <v>288</v>
      </c>
      <c r="H2474" s="322">
        <v>22343003669.934189</v>
      </c>
      <c r="I2474" s="322">
        <v>22320182436.57991</v>
      </c>
      <c r="J2474" s="322">
        <v>21206037677.958263</v>
      </c>
      <c r="K2474" s="364">
        <v>0</v>
      </c>
      <c r="L2474" s="322">
        <v>20199932812.979038</v>
      </c>
      <c r="M2474" s="364">
        <v>0</v>
      </c>
    </row>
    <row r="2475" spans="1:13" x14ac:dyDescent="0.35">
      <c r="A2475" s="301">
        <v>2021</v>
      </c>
      <c r="B2475" s="301" t="s">
        <v>86</v>
      </c>
      <c r="C2475" s="301" t="s">
        <v>60</v>
      </c>
      <c r="D2475" s="302" t="s">
        <v>14</v>
      </c>
      <c r="E2475" s="302" t="s">
        <v>228</v>
      </c>
      <c r="F2475" s="301" t="s">
        <v>78</v>
      </c>
      <c r="G2475" s="301" t="s">
        <v>288</v>
      </c>
      <c r="H2475" s="322">
        <v>29082305846.297459</v>
      </c>
      <c r="I2475" s="322">
        <v>30707202117.429585</v>
      </c>
      <c r="J2475" s="322">
        <v>30402417695.58593</v>
      </c>
      <c r="K2475" s="364">
        <v>0</v>
      </c>
      <c r="L2475" s="322">
        <v>25673377740.1661</v>
      </c>
      <c r="M2475" s="364">
        <v>0</v>
      </c>
    </row>
    <row r="2476" spans="1:13" x14ac:dyDescent="0.35">
      <c r="A2476" s="301">
        <v>2021</v>
      </c>
      <c r="B2476" s="301" t="s">
        <v>86</v>
      </c>
      <c r="C2476" s="301" t="s">
        <v>61</v>
      </c>
      <c r="D2476" s="302" t="s">
        <v>10</v>
      </c>
      <c r="E2476" s="302" t="s">
        <v>228</v>
      </c>
      <c r="F2476" s="301" t="s">
        <v>76</v>
      </c>
      <c r="G2476" s="301" t="s">
        <v>288</v>
      </c>
      <c r="H2476" s="322">
        <v>10425816021.477856</v>
      </c>
      <c r="I2476" s="322">
        <v>10425816021.477856</v>
      </c>
      <c r="J2476" s="322">
        <v>10284333917.984158</v>
      </c>
      <c r="K2476" s="364">
        <v>0</v>
      </c>
      <c r="L2476" s="322">
        <v>9963712463.6449928</v>
      </c>
      <c r="M2476" s="364">
        <v>0</v>
      </c>
    </row>
    <row r="2477" spans="1:13" x14ac:dyDescent="0.35">
      <c r="A2477" s="301">
        <v>2021</v>
      </c>
      <c r="B2477" s="301" t="s">
        <v>86</v>
      </c>
      <c r="C2477" s="301" t="s">
        <v>61</v>
      </c>
      <c r="D2477" s="302" t="s">
        <v>10</v>
      </c>
      <c r="E2477" s="302" t="s">
        <v>228</v>
      </c>
      <c r="F2477" s="301" t="s">
        <v>78</v>
      </c>
      <c r="G2477" s="301" t="s">
        <v>288</v>
      </c>
      <c r="H2477" s="322">
        <v>33304289056.283852</v>
      </c>
      <c r="I2477" s="322">
        <v>34585812576.063362</v>
      </c>
      <c r="J2477" s="322">
        <v>32996243787.60931</v>
      </c>
      <c r="K2477" s="364">
        <v>0</v>
      </c>
      <c r="L2477" s="322">
        <v>24462993441.575111</v>
      </c>
      <c r="M2477" s="364">
        <v>0</v>
      </c>
    </row>
    <row r="2478" spans="1:13" x14ac:dyDescent="0.35">
      <c r="A2478" s="301">
        <v>2021</v>
      </c>
      <c r="B2478" s="301" t="s">
        <v>86</v>
      </c>
      <c r="C2478" s="301" t="s">
        <v>61</v>
      </c>
      <c r="D2478" s="302" t="s">
        <v>10</v>
      </c>
      <c r="E2478" s="302" t="s">
        <v>228</v>
      </c>
      <c r="F2478" s="301" t="s">
        <v>80</v>
      </c>
      <c r="G2478" s="301" t="s">
        <v>288</v>
      </c>
      <c r="H2478" s="322">
        <v>0</v>
      </c>
      <c r="I2478" s="322">
        <v>0</v>
      </c>
      <c r="J2478" s="322">
        <v>0</v>
      </c>
      <c r="K2478" s="364">
        <v>0</v>
      </c>
      <c r="L2478" s="322">
        <v>0</v>
      </c>
      <c r="M2478" s="364">
        <v>0</v>
      </c>
    </row>
    <row r="2479" spans="1:13" x14ac:dyDescent="0.35">
      <c r="A2479" s="301">
        <v>2021</v>
      </c>
      <c r="B2479" s="301" t="s">
        <v>86</v>
      </c>
      <c r="C2479" s="301" t="s">
        <v>62</v>
      </c>
      <c r="D2479" s="302" t="s">
        <v>9</v>
      </c>
      <c r="E2479" s="302" t="s">
        <v>228</v>
      </c>
      <c r="F2479" s="301" t="s">
        <v>76</v>
      </c>
      <c r="G2479" s="301" t="s">
        <v>288</v>
      </c>
      <c r="H2479" s="322">
        <v>17458479782.90839</v>
      </c>
      <c r="I2479" s="322">
        <v>17926909761.163773</v>
      </c>
      <c r="J2479" s="322">
        <v>16986383337.247759</v>
      </c>
      <c r="K2479" s="364">
        <v>0</v>
      </c>
      <c r="L2479" s="322">
        <v>16458158956.837959</v>
      </c>
      <c r="M2479" s="364">
        <v>0</v>
      </c>
    </row>
    <row r="2480" spans="1:13" x14ac:dyDescent="0.35">
      <c r="A2480" s="301">
        <v>2021</v>
      </c>
      <c r="B2480" s="301" t="s">
        <v>86</v>
      </c>
      <c r="C2480" s="301" t="s">
        <v>62</v>
      </c>
      <c r="D2480" s="302" t="s">
        <v>9</v>
      </c>
      <c r="E2480" s="302" t="s">
        <v>228</v>
      </c>
      <c r="F2480" s="301" t="s">
        <v>78</v>
      </c>
      <c r="G2480" s="301" t="s">
        <v>288</v>
      </c>
      <c r="H2480" s="322">
        <v>183378006980.05563</v>
      </c>
      <c r="I2480" s="322">
        <v>201968235927.04678</v>
      </c>
      <c r="J2480" s="322">
        <v>189964920655.28992</v>
      </c>
      <c r="K2480" s="364">
        <v>0</v>
      </c>
      <c r="L2480" s="322">
        <v>149661214803.72092</v>
      </c>
      <c r="M2480" s="364">
        <v>0</v>
      </c>
    </row>
    <row r="2481" spans="1:13" x14ac:dyDescent="0.35">
      <c r="A2481" s="301">
        <v>2021</v>
      </c>
      <c r="B2481" s="301" t="s">
        <v>86</v>
      </c>
      <c r="C2481" s="301" t="s">
        <v>63</v>
      </c>
      <c r="D2481" s="302" t="s">
        <v>16</v>
      </c>
      <c r="E2481" s="302" t="s">
        <v>228</v>
      </c>
      <c r="F2481" s="301" t="s">
        <v>76</v>
      </c>
      <c r="G2481" s="301" t="s">
        <v>288</v>
      </c>
      <c r="H2481" s="322">
        <v>73200722264.135132</v>
      </c>
      <c r="I2481" s="322">
        <v>72987276610.998077</v>
      </c>
      <c r="J2481" s="322">
        <v>70986451108.316452</v>
      </c>
      <c r="K2481" s="364">
        <v>0</v>
      </c>
      <c r="L2481" s="322">
        <v>66218216452.478035</v>
      </c>
      <c r="M2481" s="364">
        <v>0</v>
      </c>
    </row>
    <row r="2482" spans="1:13" x14ac:dyDescent="0.35">
      <c r="A2482" s="301">
        <v>2021</v>
      </c>
      <c r="B2482" s="301" t="s">
        <v>86</v>
      </c>
      <c r="C2482" s="301" t="s">
        <v>63</v>
      </c>
      <c r="D2482" s="302" t="s">
        <v>16</v>
      </c>
      <c r="E2482" s="302" t="s">
        <v>228</v>
      </c>
      <c r="F2482" s="301" t="s">
        <v>78</v>
      </c>
      <c r="G2482" s="301" t="s">
        <v>288</v>
      </c>
      <c r="H2482" s="322">
        <v>71262791455.007629</v>
      </c>
      <c r="I2482" s="322">
        <v>74618855183.577774</v>
      </c>
      <c r="J2482" s="322">
        <v>71119559058.227859</v>
      </c>
      <c r="K2482" s="364">
        <v>0</v>
      </c>
      <c r="L2482" s="322">
        <v>45045402583.825417</v>
      </c>
      <c r="M2482" s="364">
        <v>0</v>
      </c>
    </row>
    <row r="2483" spans="1:13" x14ac:dyDescent="0.35">
      <c r="A2483" s="301">
        <v>2021</v>
      </c>
      <c r="B2483" s="301" t="s">
        <v>86</v>
      </c>
      <c r="C2483" s="301" t="s">
        <v>63</v>
      </c>
      <c r="D2483" s="302" t="s">
        <v>16</v>
      </c>
      <c r="E2483" s="302" t="s">
        <v>228</v>
      </c>
      <c r="F2483" s="301" t="s">
        <v>80</v>
      </c>
      <c r="G2483" s="301" t="s">
        <v>288</v>
      </c>
      <c r="H2483" s="322">
        <v>0</v>
      </c>
      <c r="I2483" s="322">
        <v>0</v>
      </c>
      <c r="J2483" s="322">
        <v>0</v>
      </c>
      <c r="K2483" s="364">
        <v>0</v>
      </c>
      <c r="L2483" s="322">
        <v>0</v>
      </c>
      <c r="M2483" s="364">
        <v>0</v>
      </c>
    </row>
    <row r="2484" spans="1:13" x14ac:dyDescent="0.35">
      <c r="A2484" s="301">
        <v>2021</v>
      </c>
      <c r="B2484" s="301" t="s">
        <v>86</v>
      </c>
      <c r="C2484" s="301" t="s">
        <v>64</v>
      </c>
      <c r="D2484" s="302" t="s">
        <v>18</v>
      </c>
      <c r="E2484" s="302" t="s">
        <v>228</v>
      </c>
      <c r="F2484" s="301" t="s">
        <v>76</v>
      </c>
      <c r="G2484" s="301" t="s">
        <v>288</v>
      </c>
      <c r="H2484" s="322">
        <v>39671840053.433403</v>
      </c>
      <c r="I2484" s="322">
        <v>38960354542.976532</v>
      </c>
      <c r="J2484" s="322">
        <v>31111880918.55822</v>
      </c>
      <c r="K2484" s="364">
        <v>0</v>
      </c>
      <c r="L2484" s="322">
        <v>27972498720.841881</v>
      </c>
      <c r="M2484" s="364">
        <v>0</v>
      </c>
    </row>
    <row r="2485" spans="1:13" x14ac:dyDescent="0.35">
      <c r="A2485" s="301">
        <v>2021</v>
      </c>
      <c r="B2485" s="301" t="s">
        <v>86</v>
      </c>
      <c r="C2485" s="301" t="s">
        <v>64</v>
      </c>
      <c r="D2485" s="302" t="s">
        <v>18</v>
      </c>
      <c r="E2485" s="302" t="s">
        <v>228</v>
      </c>
      <c r="F2485" s="301" t="s">
        <v>78</v>
      </c>
      <c r="G2485" s="301" t="s">
        <v>288</v>
      </c>
      <c r="H2485" s="322">
        <v>180332968471.16898</v>
      </c>
      <c r="I2485" s="322">
        <v>206682096016.91891</v>
      </c>
      <c r="J2485" s="322">
        <v>195374053526.55566</v>
      </c>
      <c r="K2485" s="364">
        <v>0</v>
      </c>
      <c r="L2485" s="322">
        <v>125340880306.97385</v>
      </c>
      <c r="M2485" s="364">
        <v>0</v>
      </c>
    </row>
    <row r="2486" spans="1:13" x14ac:dyDescent="0.35">
      <c r="A2486" s="301">
        <v>2021</v>
      </c>
      <c r="B2486" s="301" t="s">
        <v>86</v>
      </c>
      <c r="C2486" s="301" t="s">
        <v>65</v>
      </c>
      <c r="D2486" s="302" t="s">
        <v>15</v>
      </c>
      <c r="E2486" s="302" t="s">
        <v>228</v>
      </c>
      <c r="F2486" s="301" t="s">
        <v>76</v>
      </c>
      <c r="G2486" s="301" t="s">
        <v>288</v>
      </c>
      <c r="H2486" s="322">
        <v>310574188882.01447</v>
      </c>
      <c r="I2486" s="322">
        <v>310574188882.01447</v>
      </c>
      <c r="J2486" s="322">
        <v>268147551721.30103</v>
      </c>
      <c r="K2486" s="364">
        <v>0</v>
      </c>
      <c r="L2486" s="322">
        <v>265241249726.88382</v>
      </c>
      <c r="M2486" s="364">
        <v>0</v>
      </c>
    </row>
    <row r="2487" spans="1:13" x14ac:dyDescent="0.35">
      <c r="A2487" s="301">
        <v>2021</v>
      </c>
      <c r="B2487" s="301" t="s">
        <v>86</v>
      </c>
      <c r="C2487" s="301" t="s">
        <v>65</v>
      </c>
      <c r="D2487" s="302" t="s">
        <v>15</v>
      </c>
      <c r="E2487" s="302" t="s">
        <v>228</v>
      </c>
      <c r="F2487" s="301" t="s">
        <v>78</v>
      </c>
      <c r="G2487" s="301" t="s">
        <v>288</v>
      </c>
      <c r="H2487" s="322">
        <v>197494882299.36206</v>
      </c>
      <c r="I2487" s="322">
        <v>197494882299.36206</v>
      </c>
      <c r="J2487" s="322">
        <v>169724841045.40646</v>
      </c>
      <c r="K2487" s="364">
        <v>0</v>
      </c>
      <c r="L2487" s="322">
        <v>96966474711.073257</v>
      </c>
      <c r="M2487" s="364">
        <v>0</v>
      </c>
    </row>
    <row r="2488" spans="1:13" x14ac:dyDescent="0.35">
      <c r="A2488" s="301">
        <v>2021</v>
      </c>
      <c r="B2488" s="301" t="s">
        <v>86</v>
      </c>
      <c r="C2488" s="301" t="s">
        <v>66</v>
      </c>
      <c r="D2488" s="302" t="s">
        <v>8</v>
      </c>
      <c r="E2488" s="302" t="s">
        <v>228</v>
      </c>
      <c r="F2488" s="301" t="s">
        <v>76</v>
      </c>
      <c r="G2488" s="301" t="s">
        <v>288</v>
      </c>
      <c r="H2488" s="322">
        <v>8085728095.755784</v>
      </c>
      <c r="I2488" s="322">
        <v>7924637036.7844172</v>
      </c>
      <c r="J2488" s="322">
        <v>7502067571.3828869</v>
      </c>
      <c r="K2488" s="364">
        <v>0</v>
      </c>
      <c r="L2488" s="322">
        <v>7212189291.8443966</v>
      </c>
      <c r="M2488" s="364">
        <v>0</v>
      </c>
    </row>
    <row r="2489" spans="1:13" x14ac:dyDescent="0.35">
      <c r="A2489" s="301">
        <v>2021</v>
      </c>
      <c r="B2489" s="301" t="s">
        <v>86</v>
      </c>
      <c r="C2489" s="301" t="s">
        <v>66</v>
      </c>
      <c r="D2489" s="302" t="s">
        <v>8</v>
      </c>
      <c r="E2489" s="302" t="s">
        <v>228</v>
      </c>
      <c r="F2489" s="301" t="s">
        <v>78</v>
      </c>
      <c r="G2489" s="301" t="s">
        <v>288</v>
      </c>
      <c r="H2489" s="322">
        <v>38681990535.499504</v>
      </c>
      <c r="I2489" s="322">
        <v>32826947458.8946</v>
      </c>
      <c r="J2489" s="322">
        <v>31362346250.168999</v>
      </c>
      <c r="K2489" s="364">
        <v>0</v>
      </c>
      <c r="L2489" s="322">
        <v>23847612692.910664</v>
      </c>
      <c r="M2489" s="364">
        <v>0</v>
      </c>
    </row>
    <row r="2490" spans="1:13" x14ac:dyDescent="0.35">
      <c r="A2490" s="301">
        <v>2021</v>
      </c>
      <c r="B2490" s="301" t="s">
        <v>86</v>
      </c>
      <c r="C2490" s="301" t="s">
        <v>67</v>
      </c>
      <c r="D2490" s="302" t="s">
        <v>11</v>
      </c>
      <c r="E2490" s="302" t="s">
        <v>229</v>
      </c>
      <c r="F2490" s="301" t="s">
        <v>76</v>
      </c>
      <c r="G2490" s="301" t="s">
        <v>288</v>
      </c>
      <c r="H2490" s="322">
        <v>444157102356.54437</v>
      </c>
      <c r="I2490" s="322">
        <v>490145806355.1131</v>
      </c>
      <c r="J2490" s="322">
        <v>431686537933.52771</v>
      </c>
      <c r="K2490" s="364">
        <v>0</v>
      </c>
      <c r="L2490" s="322">
        <v>416452975673.57074</v>
      </c>
      <c r="M2490" s="364">
        <v>0</v>
      </c>
    </row>
    <row r="2491" spans="1:13" x14ac:dyDescent="0.35">
      <c r="A2491" s="301">
        <v>2021</v>
      </c>
      <c r="B2491" s="301" t="s">
        <v>86</v>
      </c>
      <c r="C2491" s="301" t="s">
        <v>67</v>
      </c>
      <c r="D2491" s="302" t="s">
        <v>11</v>
      </c>
      <c r="E2491" s="302" t="s">
        <v>229</v>
      </c>
      <c r="F2491" s="301" t="s">
        <v>79</v>
      </c>
      <c r="G2491" s="301" t="s">
        <v>288</v>
      </c>
      <c r="H2491" s="322">
        <v>0</v>
      </c>
      <c r="I2491" s="322">
        <v>0</v>
      </c>
      <c r="J2491" s="322">
        <v>0</v>
      </c>
      <c r="K2491" s="364">
        <v>0</v>
      </c>
      <c r="L2491" s="322">
        <v>0</v>
      </c>
      <c r="M2491" s="364">
        <v>0</v>
      </c>
    </row>
    <row r="2492" spans="1:13" x14ac:dyDescent="0.35">
      <c r="A2492" s="301">
        <v>2021</v>
      </c>
      <c r="B2492" s="301" t="s">
        <v>86</v>
      </c>
      <c r="C2492" s="301" t="s">
        <v>67</v>
      </c>
      <c r="D2492" s="302" t="s">
        <v>11</v>
      </c>
      <c r="E2492" s="302" t="s">
        <v>229</v>
      </c>
      <c r="F2492" s="301" t="s">
        <v>78</v>
      </c>
      <c r="G2492" s="301" t="s">
        <v>288</v>
      </c>
      <c r="H2492" s="322">
        <v>39985531330.14286</v>
      </c>
      <c r="I2492" s="322">
        <v>42543857341.157875</v>
      </c>
      <c r="J2492" s="322">
        <v>27776055314.787487</v>
      </c>
      <c r="K2492" s="364">
        <v>0</v>
      </c>
      <c r="L2492" s="322">
        <v>9550376030.2854671</v>
      </c>
      <c r="M2492" s="364">
        <v>0</v>
      </c>
    </row>
    <row r="2493" spans="1:13" x14ac:dyDescent="0.35">
      <c r="A2493" s="301">
        <v>2021</v>
      </c>
      <c r="B2493" s="301" t="s">
        <v>86</v>
      </c>
      <c r="C2493" s="301" t="s">
        <v>67</v>
      </c>
      <c r="D2493" s="302" t="s">
        <v>11</v>
      </c>
      <c r="E2493" s="302" t="s">
        <v>229</v>
      </c>
      <c r="F2493" s="301" t="s">
        <v>80</v>
      </c>
      <c r="G2493" s="301" t="s">
        <v>288</v>
      </c>
      <c r="H2493" s="322">
        <v>293074306.01209944</v>
      </c>
      <c r="I2493" s="322">
        <v>322458199.82687563</v>
      </c>
      <c r="J2493" s="322">
        <v>56717477.012835473</v>
      </c>
      <c r="K2493" s="364">
        <v>0</v>
      </c>
      <c r="L2493" s="322">
        <v>54301111.128264964</v>
      </c>
      <c r="M2493" s="364">
        <v>0</v>
      </c>
    </row>
    <row r="2494" spans="1:13" x14ac:dyDescent="0.35">
      <c r="A2494" s="301">
        <v>2021</v>
      </c>
      <c r="B2494" s="301" t="s">
        <v>86</v>
      </c>
      <c r="C2494" s="301" t="s">
        <v>68</v>
      </c>
      <c r="D2494" s="302" t="s">
        <v>19</v>
      </c>
      <c r="E2494" s="302" t="s">
        <v>227</v>
      </c>
      <c r="F2494" s="301" t="s">
        <v>76</v>
      </c>
      <c r="G2494" s="301" t="s">
        <v>288</v>
      </c>
      <c r="H2494" s="322">
        <v>213402190769.35083</v>
      </c>
      <c r="I2494" s="322">
        <v>220848234324.48425</v>
      </c>
      <c r="J2494" s="322">
        <v>219999794286.16739</v>
      </c>
      <c r="K2494" s="364">
        <v>0</v>
      </c>
      <c r="L2494" s="322">
        <v>217793008513.68286</v>
      </c>
      <c r="M2494" s="364">
        <v>0</v>
      </c>
    </row>
    <row r="2495" spans="1:13" x14ac:dyDescent="0.35">
      <c r="A2495" s="301">
        <v>2021</v>
      </c>
      <c r="B2495" s="301" t="s">
        <v>86</v>
      </c>
      <c r="C2495" s="301" t="s">
        <v>68</v>
      </c>
      <c r="D2495" s="302" t="s">
        <v>19</v>
      </c>
      <c r="E2495" s="302" t="s">
        <v>227</v>
      </c>
      <c r="F2495" s="301" t="s">
        <v>78</v>
      </c>
      <c r="G2495" s="301" t="s">
        <v>288</v>
      </c>
      <c r="H2495" s="322">
        <v>12259146378.738785</v>
      </c>
      <c r="I2495" s="322">
        <v>16286422853.022959</v>
      </c>
      <c r="J2495" s="322">
        <v>16279392311.63623</v>
      </c>
      <c r="K2495" s="364">
        <v>0</v>
      </c>
      <c r="L2495" s="322">
        <v>14683843734.47308</v>
      </c>
      <c r="M2495" s="364">
        <v>0</v>
      </c>
    </row>
    <row r="2496" spans="1:13" x14ac:dyDescent="0.35">
      <c r="A2496" s="301">
        <v>2021</v>
      </c>
      <c r="B2496" s="301" t="s">
        <v>86</v>
      </c>
      <c r="C2496" s="301" t="s">
        <v>69</v>
      </c>
      <c r="D2496" s="302" t="s">
        <v>11</v>
      </c>
      <c r="E2496" s="302" t="s">
        <v>228</v>
      </c>
      <c r="F2496" s="301" t="s">
        <v>76</v>
      </c>
      <c r="G2496" s="301" t="s">
        <v>288</v>
      </c>
      <c r="H2496" s="322">
        <v>0</v>
      </c>
      <c r="I2496" s="322">
        <v>4027276474.2841754</v>
      </c>
      <c r="J2496" s="322">
        <v>2031122428.4004333</v>
      </c>
      <c r="K2496" s="364">
        <v>0</v>
      </c>
      <c r="L2496" s="322">
        <v>853398341.90889835</v>
      </c>
      <c r="M2496" s="364">
        <v>0</v>
      </c>
    </row>
    <row r="2497" spans="1:13" x14ac:dyDescent="0.35">
      <c r="A2497" s="301">
        <v>2021</v>
      </c>
      <c r="B2497" s="301" t="s">
        <v>86</v>
      </c>
      <c r="C2497" s="301" t="s">
        <v>69</v>
      </c>
      <c r="D2497" s="302" t="s">
        <v>11</v>
      </c>
      <c r="E2497" s="302" t="s">
        <v>228</v>
      </c>
      <c r="F2497" s="301" t="s">
        <v>78</v>
      </c>
      <c r="G2497" s="301" t="s">
        <v>288</v>
      </c>
      <c r="H2497" s="322">
        <v>0</v>
      </c>
      <c r="I2497" s="322">
        <v>162029262369.5853</v>
      </c>
      <c r="J2497" s="322">
        <v>162029262369.5853</v>
      </c>
      <c r="K2497" s="364">
        <v>0</v>
      </c>
      <c r="L2497" s="322">
        <v>162029262369.5853</v>
      </c>
      <c r="M2497" s="364">
        <v>0</v>
      </c>
    </row>
    <row r="2498" spans="1:13" x14ac:dyDescent="0.35">
      <c r="A2498" s="301">
        <v>2022</v>
      </c>
      <c r="B2498" s="301" t="s">
        <v>86</v>
      </c>
      <c r="C2498" s="301" t="s">
        <v>25</v>
      </c>
      <c r="D2498" s="302" t="s">
        <v>265</v>
      </c>
      <c r="E2498" s="302" t="s">
        <v>226</v>
      </c>
      <c r="F2498" s="301" t="s">
        <v>76</v>
      </c>
      <c r="G2498" s="301" t="s">
        <v>288</v>
      </c>
      <c r="H2498" s="322">
        <v>99586064588.532822</v>
      </c>
      <c r="I2498" s="322">
        <v>97093997537.830612</v>
      </c>
      <c r="J2498" s="322">
        <v>95256552384.640869</v>
      </c>
      <c r="K2498" s="364">
        <v>0</v>
      </c>
      <c r="L2498" s="322">
        <v>95256552384.640869</v>
      </c>
      <c r="M2498" s="364">
        <v>0</v>
      </c>
    </row>
    <row r="2499" spans="1:13" x14ac:dyDescent="0.35">
      <c r="A2499" s="301">
        <v>2022</v>
      </c>
      <c r="B2499" s="301" t="s">
        <v>86</v>
      </c>
      <c r="C2499" s="301" t="s">
        <v>26</v>
      </c>
      <c r="D2499" s="302" t="s">
        <v>265</v>
      </c>
      <c r="E2499" s="302" t="s">
        <v>226</v>
      </c>
      <c r="F2499" s="301" t="s">
        <v>76</v>
      </c>
      <c r="G2499" s="301" t="s">
        <v>288</v>
      </c>
      <c r="H2499" s="322">
        <v>190851803206.5592</v>
      </c>
      <c r="I2499" s="322">
        <v>196184815115.25702</v>
      </c>
      <c r="J2499" s="322">
        <v>195994408538.81625</v>
      </c>
      <c r="K2499" s="364">
        <v>0</v>
      </c>
      <c r="L2499" s="322">
        <v>192405391469.04602</v>
      </c>
      <c r="M2499" s="364">
        <v>0</v>
      </c>
    </row>
    <row r="2500" spans="1:13" x14ac:dyDescent="0.35">
      <c r="A2500" s="301">
        <v>2022</v>
      </c>
      <c r="B2500" s="301" t="s">
        <v>86</v>
      </c>
      <c r="C2500" s="301" t="s">
        <v>26</v>
      </c>
      <c r="D2500" s="302" t="s">
        <v>265</v>
      </c>
      <c r="E2500" s="302" t="s">
        <v>226</v>
      </c>
      <c r="F2500" s="301" t="s">
        <v>78</v>
      </c>
      <c r="G2500" s="301" t="s">
        <v>288</v>
      </c>
      <c r="H2500" s="322">
        <v>8900239466.7936211</v>
      </c>
      <c r="I2500" s="322">
        <v>9493588764.5798607</v>
      </c>
      <c r="J2500" s="322">
        <v>9356554271.9500885</v>
      </c>
      <c r="K2500" s="364">
        <v>0</v>
      </c>
      <c r="L2500" s="322">
        <v>8286513528.8138132</v>
      </c>
      <c r="M2500" s="364">
        <v>0</v>
      </c>
    </row>
    <row r="2501" spans="1:13" x14ac:dyDescent="0.35">
      <c r="A2501" s="301">
        <v>2022</v>
      </c>
      <c r="B2501" s="301" t="s">
        <v>86</v>
      </c>
      <c r="C2501" s="301" t="s">
        <v>27</v>
      </c>
      <c r="D2501" s="302" t="s">
        <v>13</v>
      </c>
      <c r="E2501" s="302" t="s">
        <v>226</v>
      </c>
      <c r="F2501" s="301" t="s">
        <v>76</v>
      </c>
      <c r="G2501" s="301" t="s">
        <v>288</v>
      </c>
      <c r="H2501" s="322">
        <v>128054218649.59866</v>
      </c>
      <c r="I2501" s="322">
        <v>128054218649.59866</v>
      </c>
      <c r="J2501" s="322">
        <v>119040684105.47318</v>
      </c>
      <c r="K2501" s="364">
        <v>0</v>
      </c>
      <c r="L2501" s="322">
        <v>114013006810.71051</v>
      </c>
      <c r="M2501" s="364">
        <v>0</v>
      </c>
    </row>
    <row r="2502" spans="1:13" x14ac:dyDescent="0.35">
      <c r="A2502" s="301">
        <v>2022</v>
      </c>
      <c r="B2502" s="301" t="s">
        <v>86</v>
      </c>
      <c r="C2502" s="301" t="s">
        <v>27</v>
      </c>
      <c r="D2502" s="302" t="s">
        <v>13</v>
      </c>
      <c r="E2502" s="302" t="s">
        <v>226</v>
      </c>
      <c r="F2502" s="301" t="s">
        <v>78</v>
      </c>
      <c r="G2502" s="301" t="s">
        <v>288</v>
      </c>
      <c r="H2502" s="322">
        <v>114782911376.35229</v>
      </c>
      <c r="I2502" s="322">
        <v>125375383040.43227</v>
      </c>
      <c r="J2502" s="322">
        <v>125272322539.52174</v>
      </c>
      <c r="K2502" s="364">
        <v>0</v>
      </c>
      <c r="L2502" s="322">
        <v>110733978300.7729</v>
      </c>
      <c r="M2502" s="364">
        <v>0</v>
      </c>
    </row>
    <row r="2503" spans="1:13" x14ac:dyDescent="0.35">
      <c r="A2503" s="301">
        <v>2022</v>
      </c>
      <c r="B2503" s="301" t="s">
        <v>86</v>
      </c>
      <c r="C2503" s="301" t="s">
        <v>28</v>
      </c>
      <c r="D2503" s="302" t="s">
        <v>265</v>
      </c>
      <c r="E2503" s="302" t="s">
        <v>226</v>
      </c>
      <c r="F2503" s="301" t="s">
        <v>76</v>
      </c>
      <c r="G2503" s="301" t="s">
        <v>288</v>
      </c>
      <c r="H2503" s="322">
        <v>25454658767.660652</v>
      </c>
      <c r="I2503" s="322">
        <v>25454658767.660652</v>
      </c>
      <c r="J2503" s="322">
        <v>24315696313.353764</v>
      </c>
      <c r="K2503" s="364">
        <v>0</v>
      </c>
      <c r="L2503" s="322">
        <v>23415149943.455021</v>
      </c>
      <c r="M2503" s="364">
        <v>0</v>
      </c>
    </row>
    <row r="2504" spans="1:13" x14ac:dyDescent="0.35">
      <c r="A2504" s="301">
        <v>2022</v>
      </c>
      <c r="B2504" s="301" t="s">
        <v>86</v>
      </c>
      <c r="C2504" s="301" t="s">
        <v>28</v>
      </c>
      <c r="D2504" s="302" t="s">
        <v>265</v>
      </c>
      <c r="E2504" s="302" t="s">
        <v>226</v>
      </c>
      <c r="F2504" s="301" t="s">
        <v>78</v>
      </c>
      <c r="G2504" s="301" t="s">
        <v>288</v>
      </c>
      <c r="H2504" s="322">
        <v>2966746488.9312067</v>
      </c>
      <c r="I2504" s="322">
        <v>2966746488.9312067</v>
      </c>
      <c r="J2504" s="322">
        <v>2929819026.3202167</v>
      </c>
      <c r="K2504" s="364">
        <v>0</v>
      </c>
      <c r="L2504" s="322">
        <v>2719839173.7809162</v>
      </c>
      <c r="M2504" s="364">
        <v>0</v>
      </c>
    </row>
    <row r="2505" spans="1:13" x14ac:dyDescent="0.35">
      <c r="A2505" s="301">
        <v>2022</v>
      </c>
      <c r="B2505" s="301" t="s">
        <v>86</v>
      </c>
      <c r="C2505" s="301" t="s">
        <v>29</v>
      </c>
      <c r="D2505" s="302" t="s">
        <v>14</v>
      </c>
      <c r="E2505" s="302" t="s">
        <v>226</v>
      </c>
      <c r="F2505" s="301" t="s">
        <v>76</v>
      </c>
      <c r="G2505" s="301" t="s">
        <v>288</v>
      </c>
      <c r="H2505" s="322">
        <v>161694721956.12109</v>
      </c>
      <c r="I2505" s="322">
        <v>161694721956.12109</v>
      </c>
      <c r="J2505" s="322">
        <v>158321360008.62701</v>
      </c>
      <c r="K2505" s="364">
        <v>0</v>
      </c>
      <c r="L2505" s="322">
        <v>154389443726.20804</v>
      </c>
      <c r="M2505" s="364">
        <v>0</v>
      </c>
    </row>
    <row r="2506" spans="1:13" x14ac:dyDescent="0.35">
      <c r="A2506" s="301">
        <v>2022</v>
      </c>
      <c r="B2506" s="301" t="s">
        <v>86</v>
      </c>
      <c r="C2506" s="301" t="s">
        <v>29</v>
      </c>
      <c r="D2506" s="302" t="s">
        <v>14</v>
      </c>
      <c r="E2506" s="302" t="s">
        <v>226</v>
      </c>
      <c r="F2506" s="301" t="s">
        <v>78</v>
      </c>
      <c r="G2506" s="301" t="s">
        <v>288</v>
      </c>
      <c r="H2506" s="322">
        <v>109169670375.07983</v>
      </c>
      <c r="I2506" s="322">
        <v>112990839852.82323</v>
      </c>
      <c r="J2506" s="322">
        <v>110255915641.80946</v>
      </c>
      <c r="K2506" s="364">
        <v>0</v>
      </c>
      <c r="L2506" s="322">
        <v>97942618502.068848</v>
      </c>
      <c r="M2506" s="364">
        <v>0</v>
      </c>
    </row>
    <row r="2507" spans="1:13" x14ac:dyDescent="0.35">
      <c r="A2507" s="301">
        <v>2022</v>
      </c>
      <c r="B2507" s="301" t="s">
        <v>86</v>
      </c>
      <c r="C2507" s="301" t="s">
        <v>30</v>
      </c>
      <c r="D2507" s="302" t="s">
        <v>16</v>
      </c>
      <c r="E2507" s="302" t="s">
        <v>226</v>
      </c>
      <c r="F2507" s="301" t="s">
        <v>76</v>
      </c>
      <c r="G2507" s="301" t="s">
        <v>288</v>
      </c>
      <c r="H2507" s="322">
        <v>549096748222.30493</v>
      </c>
      <c r="I2507" s="322">
        <v>527896143687.44995</v>
      </c>
      <c r="J2507" s="322">
        <v>457262427729.11615</v>
      </c>
      <c r="K2507" s="364">
        <v>0</v>
      </c>
      <c r="L2507" s="322">
        <v>412558554051.82111</v>
      </c>
      <c r="M2507" s="364">
        <v>0</v>
      </c>
    </row>
    <row r="2508" spans="1:13" x14ac:dyDescent="0.35">
      <c r="A2508" s="301">
        <v>2022</v>
      </c>
      <c r="B2508" s="301" t="s">
        <v>86</v>
      </c>
      <c r="C2508" s="301" t="s">
        <v>30</v>
      </c>
      <c r="D2508" s="302" t="s">
        <v>16</v>
      </c>
      <c r="E2508" s="302" t="s">
        <v>226</v>
      </c>
      <c r="F2508" s="301" t="s">
        <v>79</v>
      </c>
      <c r="G2508" s="301" t="s">
        <v>288</v>
      </c>
      <c r="H2508" s="322">
        <v>691206622581.89368</v>
      </c>
      <c r="I2508" s="322">
        <v>679339636626.16882</v>
      </c>
      <c r="J2508" s="322">
        <v>677009070076.39709</v>
      </c>
      <c r="K2508" s="364">
        <v>0</v>
      </c>
      <c r="L2508" s="322">
        <v>675138803983.61841</v>
      </c>
      <c r="M2508" s="364">
        <v>0</v>
      </c>
    </row>
    <row r="2509" spans="1:13" x14ac:dyDescent="0.35">
      <c r="A2509" s="301">
        <v>2022</v>
      </c>
      <c r="B2509" s="301" t="s">
        <v>86</v>
      </c>
      <c r="C2509" s="301" t="s">
        <v>30</v>
      </c>
      <c r="D2509" s="302" t="s">
        <v>16</v>
      </c>
      <c r="E2509" s="302" t="s">
        <v>226</v>
      </c>
      <c r="F2509" s="301" t="s">
        <v>78</v>
      </c>
      <c r="G2509" s="301" t="s">
        <v>288</v>
      </c>
      <c r="H2509" s="322">
        <v>72579322727.722916</v>
      </c>
      <c r="I2509" s="322">
        <v>76764827661.484589</v>
      </c>
      <c r="J2509" s="322">
        <v>76069597557.488297</v>
      </c>
      <c r="K2509" s="364">
        <v>0</v>
      </c>
      <c r="L2509" s="322">
        <v>42150292352.137482</v>
      </c>
      <c r="M2509" s="364">
        <v>0</v>
      </c>
    </row>
    <row r="2510" spans="1:13" x14ac:dyDescent="0.35">
      <c r="A2510" s="301">
        <v>2022</v>
      </c>
      <c r="B2510" s="301" t="s">
        <v>86</v>
      </c>
      <c r="C2510" s="301" t="s">
        <v>30</v>
      </c>
      <c r="D2510" s="302" t="s">
        <v>16</v>
      </c>
      <c r="E2510" s="302" t="s">
        <v>226</v>
      </c>
      <c r="F2510" s="301" t="s">
        <v>80</v>
      </c>
      <c r="G2510" s="301" t="s">
        <v>288</v>
      </c>
      <c r="H2510" s="322">
        <v>9621507396981.4238</v>
      </c>
      <c r="I2510" s="322">
        <v>9676837312749.1797</v>
      </c>
      <c r="J2510" s="322">
        <v>9135054226257.8438</v>
      </c>
      <c r="K2510" s="364">
        <v>0</v>
      </c>
      <c r="L2510" s="322">
        <v>9122733662489.1094</v>
      </c>
      <c r="M2510" s="364">
        <v>0</v>
      </c>
    </row>
    <row r="2511" spans="1:13" x14ac:dyDescent="0.35">
      <c r="A2511" s="301">
        <v>2022</v>
      </c>
      <c r="B2511" s="301" t="s">
        <v>86</v>
      </c>
      <c r="C2511" s="301" t="s">
        <v>31</v>
      </c>
      <c r="D2511" s="302" t="s">
        <v>11</v>
      </c>
      <c r="E2511" s="302" t="s">
        <v>226</v>
      </c>
      <c r="F2511" s="301" t="s">
        <v>76</v>
      </c>
      <c r="G2511" s="301" t="s">
        <v>288</v>
      </c>
      <c r="H2511" s="322">
        <v>145506895212.00113</v>
      </c>
      <c r="I2511" s="322">
        <v>145506895212.00113</v>
      </c>
      <c r="J2511" s="322">
        <v>144875086318.10086</v>
      </c>
      <c r="K2511" s="364">
        <v>0</v>
      </c>
      <c r="L2511" s="322">
        <v>136464516218.81012</v>
      </c>
      <c r="M2511" s="364">
        <v>0</v>
      </c>
    </row>
    <row r="2512" spans="1:13" x14ac:dyDescent="0.35">
      <c r="A2512" s="301">
        <v>2022</v>
      </c>
      <c r="B2512" s="301" t="s">
        <v>86</v>
      </c>
      <c r="C2512" s="301" t="s">
        <v>31</v>
      </c>
      <c r="D2512" s="302" t="s">
        <v>11</v>
      </c>
      <c r="E2512" s="302" t="s">
        <v>226</v>
      </c>
      <c r="F2512" s="301" t="s">
        <v>78</v>
      </c>
      <c r="G2512" s="301" t="s">
        <v>288</v>
      </c>
      <c r="H2512" s="322">
        <v>5710545334016.1631</v>
      </c>
      <c r="I2512" s="322">
        <v>6046680089146.0088</v>
      </c>
      <c r="J2512" s="322">
        <v>6041546894762.0127</v>
      </c>
      <c r="K2512" s="364">
        <v>0</v>
      </c>
      <c r="L2512" s="322">
        <v>5343665521106.3799</v>
      </c>
      <c r="M2512" s="364">
        <v>0</v>
      </c>
    </row>
    <row r="2513" spans="1:13" x14ac:dyDescent="0.35">
      <c r="A2513" s="301">
        <v>2022</v>
      </c>
      <c r="B2513" s="301" t="s">
        <v>86</v>
      </c>
      <c r="C2513" s="301" t="s">
        <v>32</v>
      </c>
      <c r="D2513" s="302" t="s">
        <v>18</v>
      </c>
      <c r="E2513" s="302" t="s">
        <v>226</v>
      </c>
      <c r="F2513" s="301" t="s">
        <v>76</v>
      </c>
      <c r="G2513" s="301" t="s">
        <v>288</v>
      </c>
      <c r="H2513" s="322">
        <v>105154309539.15695</v>
      </c>
      <c r="I2513" s="322">
        <v>110956284271.76785</v>
      </c>
      <c r="J2513" s="322">
        <v>110013992228.16766</v>
      </c>
      <c r="K2513" s="364">
        <v>0</v>
      </c>
      <c r="L2513" s="322">
        <v>104379609429.55458</v>
      </c>
      <c r="M2513" s="364">
        <v>0</v>
      </c>
    </row>
    <row r="2514" spans="1:13" x14ac:dyDescent="0.35">
      <c r="A2514" s="301">
        <v>2022</v>
      </c>
      <c r="B2514" s="301" t="s">
        <v>86</v>
      </c>
      <c r="C2514" s="301" t="s">
        <v>32</v>
      </c>
      <c r="D2514" s="302" t="s">
        <v>18</v>
      </c>
      <c r="E2514" s="302" t="s">
        <v>226</v>
      </c>
      <c r="F2514" s="301" t="s">
        <v>78</v>
      </c>
      <c r="G2514" s="301" t="s">
        <v>288</v>
      </c>
      <c r="H2514" s="322">
        <v>498996979855.10284</v>
      </c>
      <c r="I2514" s="322">
        <v>438160812715.18066</v>
      </c>
      <c r="J2514" s="322">
        <v>434866043794.72363</v>
      </c>
      <c r="K2514" s="364">
        <v>0</v>
      </c>
      <c r="L2514" s="322">
        <v>302401830681.72491</v>
      </c>
      <c r="M2514" s="364">
        <v>0</v>
      </c>
    </row>
    <row r="2515" spans="1:13" x14ac:dyDescent="0.35">
      <c r="A2515" s="301">
        <v>2022</v>
      </c>
      <c r="B2515" s="301" t="s">
        <v>86</v>
      </c>
      <c r="C2515" s="301" t="s">
        <v>32</v>
      </c>
      <c r="D2515" s="302" t="s">
        <v>18</v>
      </c>
      <c r="E2515" s="302" t="s">
        <v>226</v>
      </c>
      <c r="F2515" s="301" t="s">
        <v>80</v>
      </c>
      <c r="G2515" s="301" t="s">
        <v>288</v>
      </c>
      <c r="H2515" s="322">
        <v>0</v>
      </c>
      <c r="I2515" s="322">
        <v>0</v>
      </c>
      <c r="J2515" s="322">
        <v>0</v>
      </c>
      <c r="K2515" s="364">
        <v>0</v>
      </c>
      <c r="L2515" s="322">
        <v>0</v>
      </c>
      <c r="M2515" s="364">
        <v>0</v>
      </c>
    </row>
    <row r="2516" spans="1:13" x14ac:dyDescent="0.35">
      <c r="A2516" s="301">
        <v>2022</v>
      </c>
      <c r="B2516" s="301" t="s">
        <v>86</v>
      </c>
      <c r="C2516" s="301" t="s">
        <v>33</v>
      </c>
      <c r="D2516" s="302" t="s">
        <v>21</v>
      </c>
      <c r="E2516" s="302" t="s">
        <v>226</v>
      </c>
      <c r="F2516" s="301" t="s">
        <v>76</v>
      </c>
      <c r="G2516" s="301" t="s">
        <v>288</v>
      </c>
      <c r="H2516" s="322">
        <v>90076089889.7453</v>
      </c>
      <c r="I2516" s="322">
        <v>90076089889.7453</v>
      </c>
      <c r="J2516" s="322">
        <v>88327392197.511002</v>
      </c>
      <c r="K2516" s="364">
        <v>0</v>
      </c>
      <c r="L2516" s="322">
        <v>88023315488.833939</v>
      </c>
      <c r="M2516" s="364">
        <v>0</v>
      </c>
    </row>
    <row r="2517" spans="1:13" x14ac:dyDescent="0.35">
      <c r="A2517" s="301">
        <v>2022</v>
      </c>
      <c r="B2517" s="301" t="s">
        <v>86</v>
      </c>
      <c r="C2517" s="301" t="s">
        <v>34</v>
      </c>
      <c r="D2517" s="302" t="s">
        <v>10</v>
      </c>
      <c r="E2517" s="302" t="s">
        <v>226</v>
      </c>
      <c r="F2517" s="301" t="s">
        <v>76</v>
      </c>
      <c r="G2517" s="301" t="s">
        <v>288</v>
      </c>
      <c r="H2517" s="322">
        <v>34143522293.912304</v>
      </c>
      <c r="I2517" s="322">
        <v>34143522293.912304</v>
      </c>
      <c r="J2517" s="322">
        <v>33231809144.81736</v>
      </c>
      <c r="K2517" s="364">
        <v>0</v>
      </c>
      <c r="L2517" s="322">
        <v>31805815866.424133</v>
      </c>
      <c r="M2517" s="364">
        <v>0</v>
      </c>
    </row>
    <row r="2518" spans="1:13" x14ac:dyDescent="0.35">
      <c r="A2518" s="301">
        <v>2022</v>
      </c>
      <c r="B2518" s="301" t="s">
        <v>86</v>
      </c>
      <c r="C2518" s="301" t="s">
        <v>34</v>
      </c>
      <c r="D2518" s="302" t="s">
        <v>10</v>
      </c>
      <c r="E2518" s="302" t="s">
        <v>226</v>
      </c>
      <c r="F2518" s="301" t="s">
        <v>78</v>
      </c>
      <c r="G2518" s="301" t="s">
        <v>288</v>
      </c>
      <c r="H2518" s="322">
        <v>284395878524.73218</v>
      </c>
      <c r="I2518" s="322">
        <v>270748844675.64865</v>
      </c>
      <c r="J2518" s="322">
        <v>264687960063.99057</v>
      </c>
      <c r="K2518" s="364">
        <v>0</v>
      </c>
      <c r="L2518" s="322">
        <v>174798314380.68921</v>
      </c>
      <c r="M2518" s="364">
        <v>0</v>
      </c>
    </row>
    <row r="2519" spans="1:13" x14ac:dyDescent="0.35">
      <c r="A2519" s="301">
        <v>2022</v>
      </c>
      <c r="B2519" s="301" t="s">
        <v>86</v>
      </c>
      <c r="C2519" s="301" t="s">
        <v>34</v>
      </c>
      <c r="D2519" s="302" t="s">
        <v>10</v>
      </c>
      <c r="E2519" s="302" t="s">
        <v>226</v>
      </c>
      <c r="F2519" s="301" t="s">
        <v>80</v>
      </c>
      <c r="G2519" s="301" t="s">
        <v>288</v>
      </c>
      <c r="H2519" s="322">
        <v>0</v>
      </c>
      <c r="I2519" s="322">
        <v>0</v>
      </c>
      <c r="J2519" s="322">
        <v>0</v>
      </c>
      <c r="K2519" s="364">
        <v>0</v>
      </c>
      <c r="L2519" s="322">
        <v>0</v>
      </c>
      <c r="M2519" s="364">
        <v>0</v>
      </c>
    </row>
    <row r="2520" spans="1:13" x14ac:dyDescent="0.35">
      <c r="A2520" s="301">
        <v>2022</v>
      </c>
      <c r="B2520" s="301" t="s">
        <v>86</v>
      </c>
      <c r="C2520" s="301" t="s">
        <v>35</v>
      </c>
      <c r="D2520" s="302" t="s">
        <v>15</v>
      </c>
      <c r="E2520" s="302" t="s">
        <v>226</v>
      </c>
      <c r="F2520" s="301" t="s">
        <v>76</v>
      </c>
      <c r="G2520" s="301" t="s">
        <v>288</v>
      </c>
      <c r="H2520" s="322">
        <v>25335376571.628086</v>
      </c>
      <c r="I2520" s="322">
        <v>25335376571.628086</v>
      </c>
      <c r="J2520" s="322">
        <v>24635723512.615936</v>
      </c>
      <c r="K2520" s="364">
        <v>0</v>
      </c>
      <c r="L2520" s="322">
        <v>24121250662.27903</v>
      </c>
      <c r="M2520" s="364">
        <v>0</v>
      </c>
    </row>
    <row r="2521" spans="1:13" x14ac:dyDescent="0.35">
      <c r="A2521" s="301">
        <v>2022</v>
      </c>
      <c r="B2521" s="301" t="s">
        <v>86</v>
      </c>
      <c r="C2521" s="301" t="s">
        <v>35</v>
      </c>
      <c r="D2521" s="302" t="s">
        <v>15</v>
      </c>
      <c r="E2521" s="302" t="s">
        <v>226</v>
      </c>
      <c r="F2521" s="301" t="s">
        <v>78</v>
      </c>
      <c r="G2521" s="301" t="s">
        <v>288</v>
      </c>
      <c r="H2521" s="322">
        <v>246606354146.07034</v>
      </c>
      <c r="I2521" s="322">
        <v>293133967495.42682</v>
      </c>
      <c r="J2521" s="322">
        <v>292759328927.58319</v>
      </c>
      <c r="K2521" s="364">
        <v>0</v>
      </c>
      <c r="L2521" s="322">
        <v>201705811425.14545</v>
      </c>
      <c r="M2521" s="364">
        <v>0</v>
      </c>
    </row>
    <row r="2522" spans="1:13" x14ac:dyDescent="0.35">
      <c r="A2522" s="301">
        <v>2022</v>
      </c>
      <c r="B2522" s="301" t="s">
        <v>86</v>
      </c>
      <c r="C2522" s="301" t="s">
        <v>35</v>
      </c>
      <c r="D2522" s="302" t="s">
        <v>15</v>
      </c>
      <c r="E2522" s="302" t="s">
        <v>226</v>
      </c>
      <c r="F2522" s="301" t="s">
        <v>80</v>
      </c>
      <c r="G2522" s="301" t="s">
        <v>288</v>
      </c>
      <c r="H2522" s="322">
        <v>219991670207.16989</v>
      </c>
      <c r="I2522" s="322">
        <v>216581533760.14041</v>
      </c>
      <c r="J2522" s="322">
        <v>214893355061.80942</v>
      </c>
      <c r="K2522" s="364">
        <v>0</v>
      </c>
      <c r="L2522" s="322">
        <v>214893355061.80942</v>
      </c>
      <c r="M2522" s="364">
        <v>0</v>
      </c>
    </row>
    <row r="2523" spans="1:13" x14ac:dyDescent="0.35">
      <c r="A2523" s="301">
        <v>2022</v>
      </c>
      <c r="B2523" s="301" t="s">
        <v>86</v>
      </c>
      <c r="C2523" s="301" t="s">
        <v>36</v>
      </c>
      <c r="D2523" s="302" t="s">
        <v>9</v>
      </c>
      <c r="E2523" s="302" t="s">
        <v>226</v>
      </c>
      <c r="F2523" s="301" t="s">
        <v>76</v>
      </c>
      <c r="G2523" s="301" t="s">
        <v>288</v>
      </c>
      <c r="H2523" s="322">
        <v>31207250224.915401</v>
      </c>
      <c r="I2523" s="322">
        <v>31207250224.915401</v>
      </c>
      <c r="J2523" s="322">
        <v>28827034173.451183</v>
      </c>
      <c r="K2523" s="364">
        <v>0</v>
      </c>
      <c r="L2523" s="322">
        <v>27645045359.131794</v>
      </c>
      <c r="M2523" s="364">
        <v>0</v>
      </c>
    </row>
    <row r="2524" spans="1:13" x14ac:dyDescent="0.35">
      <c r="A2524" s="301">
        <v>2022</v>
      </c>
      <c r="B2524" s="301" t="s">
        <v>86</v>
      </c>
      <c r="C2524" s="301" t="s">
        <v>36</v>
      </c>
      <c r="D2524" s="302" t="s">
        <v>9</v>
      </c>
      <c r="E2524" s="302" t="s">
        <v>226</v>
      </c>
      <c r="F2524" s="301" t="s">
        <v>78</v>
      </c>
      <c r="G2524" s="301" t="s">
        <v>288</v>
      </c>
      <c r="H2524" s="322">
        <v>183926528064.14566</v>
      </c>
      <c r="I2524" s="322">
        <v>210282871142.41544</v>
      </c>
      <c r="J2524" s="322">
        <v>191346901056.77231</v>
      </c>
      <c r="K2524" s="364">
        <v>0</v>
      </c>
      <c r="L2524" s="322">
        <v>176764391597.60919</v>
      </c>
      <c r="M2524" s="364">
        <v>0</v>
      </c>
    </row>
    <row r="2525" spans="1:13" x14ac:dyDescent="0.35">
      <c r="A2525" s="301">
        <v>2022</v>
      </c>
      <c r="B2525" s="301" t="s">
        <v>86</v>
      </c>
      <c r="C2525" s="301" t="s">
        <v>37</v>
      </c>
      <c r="D2525" s="302" t="s">
        <v>20</v>
      </c>
      <c r="E2525" s="302" t="s">
        <v>226</v>
      </c>
      <c r="F2525" s="301" t="s">
        <v>76</v>
      </c>
      <c r="G2525" s="301" t="s">
        <v>288</v>
      </c>
      <c r="H2525" s="322">
        <v>99347507316.659271</v>
      </c>
      <c r="I2525" s="322">
        <v>101233959041.97636</v>
      </c>
      <c r="J2525" s="322">
        <v>100122677414.68033</v>
      </c>
      <c r="K2525" s="364">
        <v>0</v>
      </c>
      <c r="L2525" s="322">
        <v>98177235661.664413</v>
      </c>
      <c r="M2525" s="364">
        <v>0</v>
      </c>
    </row>
    <row r="2526" spans="1:13" x14ac:dyDescent="0.35">
      <c r="A2526" s="301">
        <v>2022</v>
      </c>
      <c r="B2526" s="301" t="s">
        <v>86</v>
      </c>
      <c r="C2526" s="301" t="s">
        <v>37</v>
      </c>
      <c r="D2526" s="302" t="s">
        <v>20</v>
      </c>
      <c r="E2526" s="302" t="s">
        <v>226</v>
      </c>
      <c r="F2526" s="301" t="s">
        <v>78</v>
      </c>
      <c r="G2526" s="301" t="s">
        <v>288</v>
      </c>
      <c r="H2526" s="322">
        <v>67506274047.346626</v>
      </c>
      <c r="I2526" s="322">
        <v>73783051634.840469</v>
      </c>
      <c r="J2526" s="322">
        <v>72760508569.447098</v>
      </c>
      <c r="K2526" s="364">
        <v>0</v>
      </c>
      <c r="L2526" s="322">
        <v>62121695915.798996</v>
      </c>
      <c r="M2526" s="364">
        <v>0</v>
      </c>
    </row>
    <row r="2527" spans="1:13" x14ac:dyDescent="0.35">
      <c r="A2527" s="301">
        <v>2022</v>
      </c>
      <c r="B2527" s="301" t="s">
        <v>86</v>
      </c>
      <c r="C2527" s="301" t="s">
        <v>37</v>
      </c>
      <c r="D2527" s="302" t="s">
        <v>20</v>
      </c>
      <c r="E2527" s="302" t="s">
        <v>226</v>
      </c>
      <c r="F2527" s="301" t="s">
        <v>80</v>
      </c>
      <c r="G2527" s="301" t="s">
        <v>288</v>
      </c>
      <c r="H2527" s="322">
        <v>0</v>
      </c>
      <c r="I2527" s="322">
        <v>0</v>
      </c>
      <c r="J2527" s="322">
        <v>0</v>
      </c>
      <c r="K2527" s="364">
        <v>0</v>
      </c>
      <c r="L2527" s="322">
        <v>0</v>
      </c>
      <c r="M2527" s="364">
        <v>0</v>
      </c>
    </row>
    <row r="2528" spans="1:13" x14ac:dyDescent="0.35">
      <c r="A2528" s="301">
        <v>2022</v>
      </c>
      <c r="B2528" s="301" t="s">
        <v>86</v>
      </c>
      <c r="C2528" s="301" t="s">
        <v>38</v>
      </c>
      <c r="D2528" s="302" t="s">
        <v>248</v>
      </c>
      <c r="E2528" s="302" t="s">
        <v>226</v>
      </c>
      <c r="F2528" s="301" t="s">
        <v>76</v>
      </c>
      <c r="G2528" s="301" t="s">
        <v>288</v>
      </c>
      <c r="H2528" s="322">
        <v>30279186654.754963</v>
      </c>
      <c r="I2528" s="322">
        <v>30279186654.754963</v>
      </c>
      <c r="J2528" s="322">
        <v>27978967879.25671</v>
      </c>
      <c r="K2528" s="364">
        <v>0</v>
      </c>
      <c r="L2528" s="322">
        <v>27591714273.383873</v>
      </c>
      <c r="M2528" s="364">
        <v>0</v>
      </c>
    </row>
    <row r="2529" spans="1:13" x14ac:dyDescent="0.35">
      <c r="A2529" s="301">
        <v>2022</v>
      </c>
      <c r="B2529" s="301" t="s">
        <v>86</v>
      </c>
      <c r="C2529" s="301" t="s">
        <v>38</v>
      </c>
      <c r="D2529" s="302" t="s">
        <v>248</v>
      </c>
      <c r="E2529" s="302" t="s">
        <v>226</v>
      </c>
      <c r="F2529" s="301" t="s">
        <v>78</v>
      </c>
      <c r="G2529" s="301" t="s">
        <v>288</v>
      </c>
      <c r="H2529" s="322">
        <v>120507074282.05151</v>
      </c>
      <c r="I2529" s="322">
        <v>116626569874.5295</v>
      </c>
      <c r="J2529" s="322">
        <v>114368468714.92671</v>
      </c>
      <c r="K2529" s="364">
        <v>0</v>
      </c>
      <c r="L2529" s="322">
        <v>100907962895.92909</v>
      </c>
      <c r="M2529" s="364">
        <v>0</v>
      </c>
    </row>
    <row r="2530" spans="1:13" x14ac:dyDescent="0.35">
      <c r="A2530" s="301">
        <v>2022</v>
      </c>
      <c r="B2530" s="301" t="s">
        <v>86</v>
      </c>
      <c r="C2530" s="301" t="s">
        <v>39</v>
      </c>
      <c r="D2530" s="302" t="s">
        <v>17</v>
      </c>
      <c r="E2530" s="302" t="s">
        <v>226</v>
      </c>
      <c r="F2530" s="301" t="s">
        <v>76</v>
      </c>
      <c r="G2530" s="301" t="s">
        <v>288</v>
      </c>
      <c r="H2530" s="322">
        <v>34990878492.58786</v>
      </c>
      <c r="I2530" s="322">
        <v>34990878492.58786</v>
      </c>
      <c r="J2530" s="322">
        <v>34714877547.774338</v>
      </c>
      <c r="K2530" s="364">
        <v>0</v>
      </c>
      <c r="L2530" s="322">
        <v>32817502096.933884</v>
      </c>
      <c r="M2530" s="364">
        <v>0</v>
      </c>
    </row>
    <row r="2531" spans="1:13" x14ac:dyDescent="0.35">
      <c r="A2531" s="301">
        <v>2022</v>
      </c>
      <c r="B2531" s="301" t="s">
        <v>86</v>
      </c>
      <c r="C2531" s="301" t="s">
        <v>39</v>
      </c>
      <c r="D2531" s="302" t="s">
        <v>17</v>
      </c>
      <c r="E2531" s="302" t="s">
        <v>226</v>
      </c>
      <c r="F2531" s="301" t="s">
        <v>78</v>
      </c>
      <c r="G2531" s="301" t="s">
        <v>288</v>
      </c>
      <c r="H2531" s="322">
        <v>1383302557091.3093</v>
      </c>
      <c r="I2531" s="322">
        <v>1502930150388.0933</v>
      </c>
      <c r="J2531" s="322">
        <v>1458179588629.6914</v>
      </c>
      <c r="K2531" s="364">
        <v>0</v>
      </c>
      <c r="L2531" s="322">
        <v>1203694554954.6492</v>
      </c>
      <c r="M2531" s="364">
        <v>0</v>
      </c>
    </row>
    <row r="2532" spans="1:13" x14ac:dyDescent="0.35">
      <c r="A2532" s="301">
        <v>2022</v>
      </c>
      <c r="B2532" s="301" t="s">
        <v>86</v>
      </c>
      <c r="C2532" s="301" t="s">
        <v>40</v>
      </c>
      <c r="D2532" s="302" t="s">
        <v>13</v>
      </c>
      <c r="E2532" s="302" t="s">
        <v>226</v>
      </c>
      <c r="F2532" s="301" t="s">
        <v>76</v>
      </c>
      <c r="G2532" s="301" t="s">
        <v>288</v>
      </c>
      <c r="H2532" s="322">
        <v>14614820968.032183</v>
      </c>
      <c r="I2532" s="322">
        <v>15160003834.762266</v>
      </c>
      <c r="J2532" s="322">
        <v>14981519953.842787</v>
      </c>
      <c r="K2532" s="364">
        <v>0</v>
      </c>
      <c r="L2532" s="322">
        <v>14732377256.921413</v>
      </c>
      <c r="M2532" s="364">
        <v>0</v>
      </c>
    </row>
    <row r="2533" spans="1:13" x14ac:dyDescent="0.35">
      <c r="A2533" s="301">
        <v>2022</v>
      </c>
      <c r="B2533" s="301" t="s">
        <v>86</v>
      </c>
      <c r="C2533" s="301" t="s">
        <v>40</v>
      </c>
      <c r="D2533" s="302" t="s">
        <v>13</v>
      </c>
      <c r="E2533" s="302" t="s">
        <v>226</v>
      </c>
      <c r="F2533" s="301" t="s">
        <v>78</v>
      </c>
      <c r="G2533" s="301" t="s">
        <v>288</v>
      </c>
      <c r="H2533" s="322">
        <v>5933492977.8624134</v>
      </c>
      <c r="I2533" s="322">
        <v>5933492977.8624134</v>
      </c>
      <c r="J2533" s="322">
        <v>5933435641.3330698</v>
      </c>
      <c r="K2533" s="364">
        <v>0</v>
      </c>
      <c r="L2533" s="322">
        <v>5440300443.4463978</v>
      </c>
      <c r="M2533" s="364">
        <v>0</v>
      </c>
    </row>
    <row r="2534" spans="1:13" x14ac:dyDescent="0.35">
      <c r="A2534" s="301">
        <v>2022</v>
      </c>
      <c r="B2534" s="301" t="s">
        <v>86</v>
      </c>
      <c r="C2534" s="301" t="s">
        <v>41</v>
      </c>
      <c r="D2534" s="302" t="s">
        <v>8</v>
      </c>
      <c r="E2534" s="302" t="s">
        <v>226</v>
      </c>
      <c r="F2534" s="301" t="s">
        <v>76</v>
      </c>
      <c r="G2534" s="301" t="s">
        <v>288</v>
      </c>
      <c r="H2534" s="322">
        <v>34208699340.876934</v>
      </c>
      <c r="I2534" s="322">
        <v>34712029377.395775</v>
      </c>
      <c r="J2534" s="322">
        <v>34372340131.046631</v>
      </c>
      <c r="K2534" s="364">
        <v>0</v>
      </c>
      <c r="L2534" s="322">
        <v>33487701339.525078</v>
      </c>
      <c r="M2534" s="364">
        <v>0</v>
      </c>
    </row>
    <row r="2535" spans="1:13" x14ac:dyDescent="0.35">
      <c r="A2535" s="301">
        <v>2022</v>
      </c>
      <c r="B2535" s="301" t="s">
        <v>86</v>
      </c>
      <c r="C2535" s="301" t="s">
        <v>41</v>
      </c>
      <c r="D2535" s="302" t="s">
        <v>8</v>
      </c>
      <c r="E2535" s="302" t="s">
        <v>226</v>
      </c>
      <c r="F2535" s="301" t="s">
        <v>78</v>
      </c>
      <c r="G2535" s="301" t="s">
        <v>288</v>
      </c>
      <c r="H2535" s="322">
        <v>192108532446.3522</v>
      </c>
      <c r="I2535" s="322">
        <v>207028177721.81607</v>
      </c>
      <c r="J2535" s="322">
        <v>202425987730.28235</v>
      </c>
      <c r="K2535" s="364">
        <v>0</v>
      </c>
      <c r="L2535" s="322">
        <v>156247262930.215</v>
      </c>
      <c r="M2535" s="364">
        <v>0</v>
      </c>
    </row>
    <row r="2536" spans="1:13" x14ac:dyDescent="0.35">
      <c r="A2536" s="301">
        <v>2022</v>
      </c>
      <c r="B2536" s="301" t="s">
        <v>86</v>
      </c>
      <c r="C2536" s="301" t="s">
        <v>42</v>
      </c>
      <c r="D2536" s="302" t="s">
        <v>14</v>
      </c>
      <c r="E2536" s="302" t="s">
        <v>226</v>
      </c>
      <c r="F2536" s="301" t="s">
        <v>76</v>
      </c>
      <c r="G2536" s="301" t="s">
        <v>288</v>
      </c>
      <c r="H2536" s="322">
        <v>14615570961.544584</v>
      </c>
      <c r="I2536" s="322">
        <v>14615570961.544584</v>
      </c>
      <c r="J2536" s="322">
        <v>14419973494.879496</v>
      </c>
      <c r="K2536" s="364">
        <v>0</v>
      </c>
      <c r="L2536" s="322">
        <v>13929256182.327618</v>
      </c>
      <c r="M2536" s="364">
        <v>0</v>
      </c>
    </row>
    <row r="2537" spans="1:13" x14ac:dyDescent="0.35">
      <c r="A2537" s="301">
        <v>2022</v>
      </c>
      <c r="B2537" s="301" t="s">
        <v>86</v>
      </c>
      <c r="C2537" s="301" t="s">
        <v>42</v>
      </c>
      <c r="D2537" s="302" t="s">
        <v>14</v>
      </c>
      <c r="E2537" s="302" t="s">
        <v>226</v>
      </c>
      <c r="F2537" s="301" t="s">
        <v>78</v>
      </c>
      <c r="G2537" s="301" t="s">
        <v>288</v>
      </c>
      <c r="H2537" s="322">
        <v>31505695428.113113</v>
      </c>
      <c r="I2537" s="322">
        <v>32455054304.571102</v>
      </c>
      <c r="J2537" s="322">
        <v>32444654036.545052</v>
      </c>
      <c r="K2537" s="364">
        <v>0</v>
      </c>
      <c r="L2537" s="322">
        <v>30805043453.691154</v>
      </c>
      <c r="M2537" s="364">
        <v>0</v>
      </c>
    </row>
    <row r="2538" spans="1:13" x14ac:dyDescent="0.35">
      <c r="A2538" s="301">
        <v>2022</v>
      </c>
      <c r="B2538" s="301" t="s">
        <v>86</v>
      </c>
      <c r="C2538" s="301" t="s">
        <v>43</v>
      </c>
      <c r="D2538" s="302" t="s">
        <v>22</v>
      </c>
      <c r="E2538" s="302" t="s">
        <v>226</v>
      </c>
      <c r="F2538" s="301" t="s">
        <v>76</v>
      </c>
      <c r="G2538" s="301" t="s">
        <v>288</v>
      </c>
      <c r="H2538" s="322">
        <v>95694674594.79361</v>
      </c>
      <c r="I2538" s="322">
        <v>100904281429.35681</v>
      </c>
      <c r="J2538" s="322">
        <v>99944496024.419556</v>
      </c>
      <c r="K2538" s="364">
        <v>0</v>
      </c>
      <c r="L2538" s="322">
        <v>98089998007.664658</v>
      </c>
      <c r="M2538" s="364">
        <v>0</v>
      </c>
    </row>
    <row r="2539" spans="1:13" x14ac:dyDescent="0.35">
      <c r="A2539" s="301">
        <v>2022</v>
      </c>
      <c r="B2539" s="301" t="s">
        <v>86</v>
      </c>
      <c r="C2539" s="301" t="s">
        <v>43</v>
      </c>
      <c r="D2539" s="302" t="s">
        <v>22</v>
      </c>
      <c r="E2539" s="302" t="s">
        <v>226</v>
      </c>
      <c r="F2539" s="301" t="s">
        <v>78</v>
      </c>
      <c r="G2539" s="301" t="s">
        <v>288</v>
      </c>
      <c r="H2539" s="322">
        <v>66455121352.059029</v>
      </c>
      <c r="I2539" s="322">
        <v>66455121352.059029</v>
      </c>
      <c r="J2539" s="322">
        <v>65875808478.345337</v>
      </c>
      <c r="K2539" s="364">
        <v>0</v>
      </c>
      <c r="L2539" s="322">
        <v>46812710843.251923</v>
      </c>
      <c r="M2539" s="364">
        <v>0</v>
      </c>
    </row>
    <row r="2540" spans="1:13" x14ac:dyDescent="0.35">
      <c r="A2540" s="301">
        <v>2022</v>
      </c>
      <c r="B2540" s="301" t="s">
        <v>86</v>
      </c>
      <c r="C2540" s="301" t="s">
        <v>44</v>
      </c>
      <c r="D2540" s="302" t="s">
        <v>12</v>
      </c>
      <c r="E2540" s="302" t="s">
        <v>226</v>
      </c>
      <c r="F2540" s="301" t="s">
        <v>76</v>
      </c>
      <c r="G2540" s="301" t="s">
        <v>288</v>
      </c>
      <c r="H2540" s="322">
        <v>29243122832.110069</v>
      </c>
      <c r="I2540" s="322">
        <v>29243122832.110069</v>
      </c>
      <c r="J2540" s="322">
        <v>28360334335.105236</v>
      </c>
      <c r="K2540" s="364">
        <v>0</v>
      </c>
      <c r="L2540" s="322">
        <v>27776414066.119881</v>
      </c>
      <c r="M2540" s="364">
        <v>0</v>
      </c>
    </row>
    <row r="2541" spans="1:13" x14ac:dyDescent="0.35">
      <c r="A2541" s="301">
        <v>2022</v>
      </c>
      <c r="B2541" s="301" t="s">
        <v>86</v>
      </c>
      <c r="C2541" s="301" t="s">
        <v>44</v>
      </c>
      <c r="D2541" s="302" t="s">
        <v>12</v>
      </c>
      <c r="E2541" s="302" t="s">
        <v>226</v>
      </c>
      <c r="F2541" s="301" t="s">
        <v>78</v>
      </c>
      <c r="G2541" s="301" t="s">
        <v>288</v>
      </c>
      <c r="H2541" s="322">
        <v>11713504292.866461</v>
      </c>
      <c r="I2541" s="322">
        <v>11713504292.866461</v>
      </c>
      <c r="J2541" s="322">
        <v>11576673899.34144</v>
      </c>
      <c r="K2541" s="364">
        <v>0</v>
      </c>
      <c r="L2541" s="322">
        <v>9992174884.4605064</v>
      </c>
      <c r="M2541" s="364">
        <v>0</v>
      </c>
    </row>
    <row r="2542" spans="1:13" x14ac:dyDescent="0.35">
      <c r="A2542" s="301">
        <v>2022</v>
      </c>
      <c r="B2542" s="301" t="s">
        <v>86</v>
      </c>
      <c r="C2542" s="301" t="s">
        <v>45</v>
      </c>
      <c r="D2542" s="302" t="s">
        <v>22</v>
      </c>
      <c r="E2542" s="302" t="s">
        <v>226</v>
      </c>
      <c r="F2542" s="301" t="s">
        <v>76</v>
      </c>
      <c r="G2542" s="301" t="s">
        <v>288</v>
      </c>
      <c r="H2542" s="322">
        <v>99634332367.209137</v>
      </c>
      <c r="I2542" s="322">
        <v>99634332367.209137</v>
      </c>
      <c r="J2542" s="322">
        <v>97912384113.286072</v>
      </c>
      <c r="K2542" s="364">
        <v>0</v>
      </c>
      <c r="L2542" s="322">
        <v>94561821987.556183</v>
      </c>
      <c r="M2542" s="364">
        <v>0</v>
      </c>
    </row>
    <row r="2543" spans="1:13" x14ac:dyDescent="0.35">
      <c r="A2543" s="301">
        <v>2022</v>
      </c>
      <c r="B2543" s="301" t="s">
        <v>86</v>
      </c>
      <c r="C2543" s="301" t="s">
        <v>45</v>
      </c>
      <c r="D2543" s="302" t="s">
        <v>22</v>
      </c>
      <c r="E2543" s="302" t="s">
        <v>226</v>
      </c>
      <c r="F2543" s="301" t="s">
        <v>78</v>
      </c>
      <c r="G2543" s="301" t="s">
        <v>288</v>
      </c>
      <c r="H2543" s="322">
        <v>634441793593.52075</v>
      </c>
      <c r="I2543" s="322">
        <v>572587340769.09949</v>
      </c>
      <c r="J2543" s="322">
        <v>536904697695.54413</v>
      </c>
      <c r="K2543" s="364">
        <v>0</v>
      </c>
      <c r="L2543" s="322">
        <v>301589841466.67462</v>
      </c>
      <c r="M2543" s="364">
        <v>0</v>
      </c>
    </row>
    <row r="2544" spans="1:13" x14ac:dyDescent="0.35">
      <c r="A2544" s="301">
        <v>2022</v>
      </c>
      <c r="B2544" s="301" t="s">
        <v>86</v>
      </c>
      <c r="C2544" s="301" t="s">
        <v>46</v>
      </c>
      <c r="D2544" s="302" t="s">
        <v>10</v>
      </c>
      <c r="E2544" s="302" t="s">
        <v>228</v>
      </c>
      <c r="F2544" s="301" t="s">
        <v>76</v>
      </c>
      <c r="G2544" s="301" t="s">
        <v>288</v>
      </c>
      <c r="H2544" s="322">
        <v>18843361526.362293</v>
      </c>
      <c r="I2544" s="322">
        <v>19354730609.243629</v>
      </c>
      <c r="J2544" s="322">
        <v>18650286016.125435</v>
      </c>
      <c r="K2544" s="364">
        <v>0</v>
      </c>
      <c r="L2544" s="322">
        <v>18253747018.263023</v>
      </c>
      <c r="M2544" s="364">
        <v>0</v>
      </c>
    </row>
    <row r="2545" spans="1:13" x14ac:dyDescent="0.35">
      <c r="A2545" s="301">
        <v>2022</v>
      </c>
      <c r="B2545" s="301" t="s">
        <v>86</v>
      </c>
      <c r="C2545" s="301" t="s">
        <v>46</v>
      </c>
      <c r="D2545" s="302" t="s">
        <v>10</v>
      </c>
      <c r="E2545" s="302" t="s">
        <v>228</v>
      </c>
      <c r="F2545" s="301" t="s">
        <v>78</v>
      </c>
      <c r="G2545" s="301" t="s">
        <v>288</v>
      </c>
      <c r="H2545" s="322">
        <v>80548023970.868271</v>
      </c>
      <c r="I2545" s="322">
        <v>78479335378.108444</v>
      </c>
      <c r="J2545" s="322">
        <v>67841848066.23954</v>
      </c>
      <c r="K2545" s="364">
        <v>0</v>
      </c>
      <c r="L2545" s="322">
        <v>50610668079.934715</v>
      </c>
      <c r="M2545" s="364">
        <v>0</v>
      </c>
    </row>
    <row r="2546" spans="1:13" x14ac:dyDescent="0.35">
      <c r="A2546" s="301">
        <v>2022</v>
      </c>
      <c r="B2546" s="301" t="s">
        <v>86</v>
      </c>
      <c r="C2546" s="301" t="s">
        <v>47</v>
      </c>
      <c r="D2546" s="302" t="s">
        <v>21</v>
      </c>
      <c r="E2546" s="302" t="s">
        <v>228</v>
      </c>
      <c r="F2546" s="301" t="s">
        <v>76</v>
      </c>
      <c r="G2546" s="301" t="s">
        <v>288</v>
      </c>
      <c r="H2546" s="322">
        <v>27313849963.755295</v>
      </c>
      <c r="I2546" s="322">
        <v>27313849963.755295</v>
      </c>
      <c r="J2546" s="322">
        <v>24987213423.896393</v>
      </c>
      <c r="K2546" s="364">
        <v>0</v>
      </c>
      <c r="L2546" s="322">
        <v>18927347007.94022</v>
      </c>
      <c r="M2546" s="364">
        <v>0</v>
      </c>
    </row>
    <row r="2547" spans="1:13" x14ac:dyDescent="0.35">
      <c r="A2547" s="301">
        <v>2022</v>
      </c>
      <c r="B2547" s="301" t="s">
        <v>86</v>
      </c>
      <c r="C2547" s="301" t="s">
        <v>47</v>
      </c>
      <c r="D2547" s="302" t="s">
        <v>21</v>
      </c>
      <c r="E2547" s="302" t="s">
        <v>228</v>
      </c>
      <c r="F2547" s="301" t="s">
        <v>78</v>
      </c>
      <c r="G2547" s="301" t="s">
        <v>288</v>
      </c>
      <c r="H2547" s="322">
        <v>3680568755281.8628</v>
      </c>
      <c r="I2547" s="322">
        <v>4211908617943.4888</v>
      </c>
      <c r="J2547" s="322">
        <v>4062204269533.5967</v>
      </c>
      <c r="K2547" s="364">
        <v>0</v>
      </c>
      <c r="L2547" s="322">
        <v>3558973094857.3657</v>
      </c>
      <c r="M2547" s="364">
        <v>0</v>
      </c>
    </row>
    <row r="2548" spans="1:13" x14ac:dyDescent="0.35">
      <c r="A2548" s="301">
        <v>2022</v>
      </c>
      <c r="B2548" s="301" t="s">
        <v>86</v>
      </c>
      <c r="C2548" s="301" t="s">
        <v>47</v>
      </c>
      <c r="D2548" s="302" t="s">
        <v>21</v>
      </c>
      <c r="E2548" s="302" t="s">
        <v>228</v>
      </c>
      <c r="F2548" s="301" t="s">
        <v>80</v>
      </c>
      <c r="G2548" s="301" t="s">
        <v>288</v>
      </c>
      <c r="H2548" s="322">
        <v>3841281645.5411568</v>
      </c>
      <c r="I2548" s="322">
        <v>4505832859.0617466</v>
      </c>
      <c r="J2548" s="322">
        <v>4478325975.9576416</v>
      </c>
      <c r="K2548" s="364">
        <v>0</v>
      </c>
      <c r="L2548" s="322">
        <v>4478325975.9576416</v>
      </c>
      <c r="M2548" s="364">
        <v>0</v>
      </c>
    </row>
    <row r="2549" spans="1:13" x14ac:dyDescent="0.35">
      <c r="A2549" s="301">
        <v>2022</v>
      </c>
      <c r="B2549" s="301" t="s">
        <v>86</v>
      </c>
      <c r="C2549" s="301" t="s">
        <v>48</v>
      </c>
      <c r="D2549" s="302" t="s">
        <v>8</v>
      </c>
      <c r="E2549" s="302" t="s">
        <v>228</v>
      </c>
      <c r="F2549" s="301" t="s">
        <v>76</v>
      </c>
      <c r="G2549" s="301" t="s">
        <v>288</v>
      </c>
      <c r="H2549" s="322">
        <v>23941065056.760201</v>
      </c>
      <c r="I2549" s="322">
        <v>23941065056.760201</v>
      </c>
      <c r="J2549" s="322">
        <v>23197135544.514301</v>
      </c>
      <c r="K2549" s="364">
        <v>0</v>
      </c>
      <c r="L2549" s="322">
        <v>22751457848.689587</v>
      </c>
      <c r="M2549" s="364">
        <v>0</v>
      </c>
    </row>
    <row r="2550" spans="1:13" x14ac:dyDescent="0.35">
      <c r="A2550" s="301">
        <v>2022</v>
      </c>
      <c r="B2550" s="301" t="s">
        <v>86</v>
      </c>
      <c r="C2550" s="301" t="s">
        <v>48</v>
      </c>
      <c r="D2550" s="302" t="s">
        <v>8</v>
      </c>
      <c r="E2550" s="302" t="s">
        <v>228</v>
      </c>
      <c r="F2550" s="301" t="s">
        <v>78</v>
      </c>
      <c r="G2550" s="301" t="s">
        <v>288</v>
      </c>
      <c r="H2550" s="322">
        <v>32446682145.979336</v>
      </c>
      <c r="I2550" s="322">
        <v>34820079337.124306</v>
      </c>
      <c r="J2550" s="322">
        <v>33831573487.191261</v>
      </c>
      <c r="K2550" s="364">
        <v>0</v>
      </c>
      <c r="L2550" s="322">
        <v>25583904308.28355</v>
      </c>
      <c r="M2550" s="364">
        <v>0</v>
      </c>
    </row>
    <row r="2551" spans="1:13" x14ac:dyDescent="0.35">
      <c r="A2551" s="301">
        <v>2022</v>
      </c>
      <c r="B2551" s="301" t="s">
        <v>86</v>
      </c>
      <c r="C2551" s="301" t="s">
        <v>49</v>
      </c>
      <c r="D2551" s="302" t="s">
        <v>18</v>
      </c>
      <c r="E2551" s="302" t="s">
        <v>228</v>
      </c>
      <c r="F2551" s="301" t="s">
        <v>76</v>
      </c>
      <c r="G2551" s="301" t="s">
        <v>288</v>
      </c>
      <c r="H2551" s="322">
        <v>105694444898.52054</v>
      </c>
      <c r="I2551" s="322">
        <v>105694444898.52054</v>
      </c>
      <c r="J2551" s="322">
        <v>92853832133.459702</v>
      </c>
      <c r="K2551" s="364">
        <v>0</v>
      </c>
      <c r="L2551" s="322">
        <v>88371115725.147934</v>
      </c>
      <c r="M2551" s="364">
        <v>0</v>
      </c>
    </row>
    <row r="2552" spans="1:13" x14ac:dyDescent="0.35">
      <c r="A2552" s="301">
        <v>2022</v>
      </c>
      <c r="B2552" s="301" t="s">
        <v>86</v>
      </c>
      <c r="C2552" s="301" t="s">
        <v>49</v>
      </c>
      <c r="D2552" s="302" t="s">
        <v>18</v>
      </c>
      <c r="E2552" s="302" t="s">
        <v>228</v>
      </c>
      <c r="F2552" s="301" t="s">
        <v>79</v>
      </c>
      <c r="G2552" s="301" t="s">
        <v>288</v>
      </c>
      <c r="H2552" s="322">
        <v>0</v>
      </c>
      <c r="I2552" s="322">
        <v>0</v>
      </c>
      <c r="J2552" s="322">
        <v>0</v>
      </c>
      <c r="K2552" s="364">
        <v>0</v>
      </c>
      <c r="L2552" s="322">
        <v>0</v>
      </c>
      <c r="M2552" s="364">
        <v>0</v>
      </c>
    </row>
    <row r="2553" spans="1:13" x14ac:dyDescent="0.35">
      <c r="A2553" s="301">
        <v>2022</v>
      </c>
      <c r="B2553" s="301" t="s">
        <v>86</v>
      </c>
      <c r="C2553" s="301" t="s">
        <v>49</v>
      </c>
      <c r="D2553" s="302" t="s">
        <v>18</v>
      </c>
      <c r="E2553" s="302" t="s">
        <v>228</v>
      </c>
      <c r="F2553" s="301" t="s">
        <v>78</v>
      </c>
      <c r="G2553" s="301" t="s">
        <v>288</v>
      </c>
      <c r="H2553" s="322">
        <v>3256107076488.0322</v>
      </c>
      <c r="I2553" s="322">
        <v>2761653384573.8516</v>
      </c>
      <c r="J2553" s="322">
        <v>2010192759288.8994</v>
      </c>
      <c r="K2553" s="364">
        <v>0</v>
      </c>
      <c r="L2553" s="322">
        <v>681879729965.94324</v>
      </c>
      <c r="M2553" s="364">
        <v>0</v>
      </c>
    </row>
    <row r="2554" spans="1:13" x14ac:dyDescent="0.35">
      <c r="A2554" s="301">
        <v>2022</v>
      </c>
      <c r="B2554" s="301" t="s">
        <v>86</v>
      </c>
      <c r="C2554" s="301" t="s">
        <v>49</v>
      </c>
      <c r="D2554" s="302" t="s">
        <v>18</v>
      </c>
      <c r="E2554" s="302" t="s">
        <v>228</v>
      </c>
      <c r="F2554" s="301" t="s">
        <v>80</v>
      </c>
      <c r="G2554" s="301" t="s">
        <v>288</v>
      </c>
      <c r="H2554" s="322">
        <v>17800478933.587242</v>
      </c>
      <c r="I2554" s="322">
        <v>9506231203.4796581</v>
      </c>
      <c r="J2554" s="322">
        <v>9150221624.8079128</v>
      </c>
      <c r="K2554" s="364">
        <v>0</v>
      </c>
      <c r="L2554" s="322">
        <v>9150221624.8079128</v>
      </c>
      <c r="M2554" s="364">
        <v>0</v>
      </c>
    </row>
    <row r="2555" spans="1:13" x14ac:dyDescent="0.35">
      <c r="A2555" s="301">
        <v>2022</v>
      </c>
      <c r="B2555" s="301" t="s">
        <v>86</v>
      </c>
      <c r="C2555" s="301" t="s">
        <v>50</v>
      </c>
      <c r="D2555" s="302" t="s">
        <v>16</v>
      </c>
      <c r="E2555" s="302" t="s">
        <v>228</v>
      </c>
      <c r="F2555" s="301" t="s">
        <v>76</v>
      </c>
      <c r="G2555" s="301" t="s">
        <v>288</v>
      </c>
      <c r="H2555" s="322">
        <v>665284412874.46753</v>
      </c>
      <c r="I2555" s="322">
        <v>784916583925.16589</v>
      </c>
      <c r="J2555" s="322">
        <v>777504676430.90894</v>
      </c>
      <c r="K2555" s="364">
        <v>0</v>
      </c>
      <c r="L2555" s="322">
        <v>776703738376.19751</v>
      </c>
      <c r="M2555" s="364">
        <v>0</v>
      </c>
    </row>
    <row r="2556" spans="1:13" x14ac:dyDescent="0.35">
      <c r="A2556" s="301">
        <v>2022</v>
      </c>
      <c r="B2556" s="301" t="s">
        <v>86</v>
      </c>
      <c r="C2556" s="301" t="s">
        <v>50</v>
      </c>
      <c r="D2556" s="302" t="s">
        <v>16</v>
      </c>
      <c r="E2556" s="302" t="s">
        <v>228</v>
      </c>
      <c r="F2556" s="301" t="s">
        <v>79</v>
      </c>
      <c r="G2556" s="301" t="s">
        <v>288</v>
      </c>
      <c r="H2556" s="322">
        <v>142688062396.11786</v>
      </c>
      <c r="I2556" s="322">
        <v>226447985798.58508</v>
      </c>
      <c r="J2556" s="322">
        <v>223690692798.47101</v>
      </c>
      <c r="K2556" s="364">
        <v>0</v>
      </c>
      <c r="L2556" s="322">
        <v>223690692798.47101</v>
      </c>
      <c r="M2556" s="364">
        <v>0</v>
      </c>
    </row>
    <row r="2557" spans="1:13" x14ac:dyDescent="0.35">
      <c r="A2557" s="301">
        <v>2022</v>
      </c>
      <c r="B2557" s="301" t="s">
        <v>86</v>
      </c>
      <c r="C2557" s="301" t="s">
        <v>50</v>
      </c>
      <c r="D2557" s="302" t="s">
        <v>16</v>
      </c>
      <c r="E2557" s="302" t="s">
        <v>228</v>
      </c>
      <c r="F2557" s="301" t="s">
        <v>78</v>
      </c>
      <c r="G2557" s="301" t="s">
        <v>288</v>
      </c>
      <c r="H2557" s="322">
        <v>6221789534.6707926</v>
      </c>
      <c r="I2557" s="322">
        <v>6221789534.6707926</v>
      </c>
      <c r="J2557" s="322">
        <v>6215931293.8109713</v>
      </c>
      <c r="K2557" s="364">
        <v>0</v>
      </c>
      <c r="L2557" s="322">
        <v>6143713166.5347824</v>
      </c>
      <c r="M2557" s="364">
        <v>0</v>
      </c>
    </row>
    <row r="2558" spans="1:13" x14ac:dyDescent="0.35">
      <c r="A2558" s="301">
        <v>2022</v>
      </c>
      <c r="B2558" s="301" t="s">
        <v>86</v>
      </c>
      <c r="C2558" s="301" t="s">
        <v>51</v>
      </c>
      <c r="D2558" s="302" t="s">
        <v>15</v>
      </c>
      <c r="E2558" s="302" t="s">
        <v>228</v>
      </c>
      <c r="F2558" s="301" t="s">
        <v>76</v>
      </c>
      <c r="G2558" s="301" t="s">
        <v>288</v>
      </c>
      <c r="H2558" s="322">
        <v>14238293370.64299</v>
      </c>
      <c r="I2558" s="322">
        <v>14238293370.64299</v>
      </c>
      <c r="J2558" s="322">
        <v>14006472325.705383</v>
      </c>
      <c r="K2558" s="364">
        <v>0</v>
      </c>
      <c r="L2558" s="322">
        <v>13637817456.497116</v>
      </c>
      <c r="M2558" s="364">
        <v>0</v>
      </c>
    </row>
    <row r="2559" spans="1:13" x14ac:dyDescent="0.35">
      <c r="A2559" s="301">
        <v>2022</v>
      </c>
      <c r="B2559" s="301" t="s">
        <v>86</v>
      </c>
      <c r="C2559" s="301" t="s">
        <v>51</v>
      </c>
      <c r="D2559" s="302" t="s">
        <v>15</v>
      </c>
      <c r="E2559" s="302" t="s">
        <v>228</v>
      </c>
      <c r="F2559" s="301" t="s">
        <v>78</v>
      </c>
      <c r="G2559" s="301" t="s">
        <v>288</v>
      </c>
      <c r="H2559" s="322">
        <v>111031855611.73111</v>
      </c>
      <c r="I2559" s="322">
        <v>111031855611.73111</v>
      </c>
      <c r="J2559" s="322">
        <v>110141327960.15257</v>
      </c>
      <c r="K2559" s="364">
        <v>0</v>
      </c>
      <c r="L2559" s="322">
        <v>86366427871.490067</v>
      </c>
      <c r="M2559" s="364">
        <v>0</v>
      </c>
    </row>
    <row r="2560" spans="1:13" x14ac:dyDescent="0.35">
      <c r="A2560" s="301">
        <v>2022</v>
      </c>
      <c r="B2560" s="301" t="s">
        <v>86</v>
      </c>
      <c r="C2560" s="301" t="s">
        <v>52</v>
      </c>
      <c r="D2560" s="302" t="s">
        <v>9</v>
      </c>
      <c r="E2560" s="302" t="s">
        <v>228</v>
      </c>
      <c r="F2560" s="301" t="s">
        <v>76</v>
      </c>
      <c r="G2560" s="301" t="s">
        <v>288</v>
      </c>
      <c r="H2560" s="322">
        <v>45756888212.489975</v>
      </c>
      <c r="I2560" s="322">
        <v>45756888212.489975</v>
      </c>
      <c r="J2560" s="322">
        <v>44831118623.277267</v>
      </c>
      <c r="K2560" s="364">
        <v>0</v>
      </c>
      <c r="L2560" s="322">
        <v>42380334223.778595</v>
      </c>
      <c r="M2560" s="364">
        <v>0</v>
      </c>
    </row>
    <row r="2561" spans="1:13" x14ac:dyDescent="0.35">
      <c r="A2561" s="301">
        <v>2022</v>
      </c>
      <c r="B2561" s="301" t="s">
        <v>86</v>
      </c>
      <c r="C2561" s="301" t="s">
        <v>52</v>
      </c>
      <c r="D2561" s="302" t="s">
        <v>9</v>
      </c>
      <c r="E2561" s="302" t="s">
        <v>228</v>
      </c>
      <c r="F2561" s="301" t="s">
        <v>79</v>
      </c>
      <c r="G2561" s="301" t="s">
        <v>288</v>
      </c>
      <c r="H2561" s="322">
        <v>0</v>
      </c>
      <c r="I2561" s="322">
        <v>0</v>
      </c>
      <c r="J2561" s="322">
        <v>0</v>
      </c>
      <c r="K2561" s="364">
        <v>0</v>
      </c>
      <c r="L2561" s="322">
        <v>0</v>
      </c>
      <c r="M2561" s="364">
        <v>0</v>
      </c>
    </row>
    <row r="2562" spans="1:13" x14ac:dyDescent="0.35">
      <c r="A2562" s="301">
        <v>2022</v>
      </c>
      <c r="B2562" s="301" t="s">
        <v>86</v>
      </c>
      <c r="C2562" s="301" t="s">
        <v>52</v>
      </c>
      <c r="D2562" s="302" t="s">
        <v>9</v>
      </c>
      <c r="E2562" s="302" t="s">
        <v>228</v>
      </c>
      <c r="F2562" s="301" t="s">
        <v>78</v>
      </c>
      <c r="G2562" s="301" t="s">
        <v>288</v>
      </c>
      <c r="H2562" s="322">
        <v>459349408257.79248</v>
      </c>
      <c r="I2562" s="322">
        <v>494340672091.5882</v>
      </c>
      <c r="J2562" s="322">
        <v>489376941238.53326</v>
      </c>
      <c r="K2562" s="364">
        <v>0</v>
      </c>
      <c r="L2562" s="322">
        <v>288420218579.66022</v>
      </c>
      <c r="M2562" s="364">
        <v>0</v>
      </c>
    </row>
    <row r="2563" spans="1:13" x14ac:dyDescent="0.35">
      <c r="A2563" s="301">
        <v>2022</v>
      </c>
      <c r="B2563" s="301" t="s">
        <v>86</v>
      </c>
      <c r="C2563" s="301" t="s">
        <v>53</v>
      </c>
      <c r="D2563" s="302" t="s">
        <v>9</v>
      </c>
      <c r="E2563" s="302" t="s">
        <v>228</v>
      </c>
      <c r="F2563" s="301" t="s">
        <v>76</v>
      </c>
      <c r="G2563" s="301" t="s">
        <v>288</v>
      </c>
      <c r="H2563" s="322">
        <v>8536400050.7882881</v>
      </c>
      <c r="I2563" s="322">
        <v>8536400050.7882881</v>
      </c>
      <c r="J2563" s="322">
        <v>8287961419.7702703</v>
      </c>
      <c r="K2563" s="364">
        <v>0</v>
      </c>
      <c r="L2563" s="322">
        <v>7878917713.6204634</v>
      </c>
      <c r="M2563" s="364">
        <v>0</v>
      </c>
    </row>
    <row r="2564" spans="1:13" x14ac:dyDescent="0.35">
      <c r="A2564" s="301">
        <v>2022</v>
      </c>
      <c r="B2564" s="301" t="s">
        <v>86</v>
      </c>
      <c r="C2564" s="301" t="s">
        <v>53</v>
      </c>
      <c r="D2564" s="302" t="s">
        <v>9</v>
      </c>
      <c r="E2564" s="302" t="s">
        <v>228</v>
      </c>
      <c r="F2564" s="301" t="s">
        <v>78</v>
      </c>
      <c r="G2564" s="301" t="s">
        <v>288</v>
      </c>
      <c r="H2564" s="322">
        <v>32450396512.583477</v>
      </c>
      <c r="I2564" s="322">
        <v>35445300782.864967</v>
      </c>
      <c r="J2564" s="322">
        <v>33808493409.939945</v>
      </c>
      <c r="K2564" s="364">
        <v>0</v>
      </c>
      <c r="L2564" s="322">
        <v>29393958994.909515</v>
      </c>
      <c r="M2564" s="364">
        <v>0</v>
      </c>
    </row>
    <row r="2565" spans="1:13" x14ac:dyDescent="0.35">
      <c r="A2565" s="301">
        <v>2022</v>
      </c>
      <c r="B2565" s="301" t="s">
        <v>86</v>
      </c>
      <c r="C2565" s="301" t="s">
        <v>54</v>
      </c>
      <c r="D2565" s="302" t="s">
        <v>17</v>
      </c>
      <c r="E2565" s="302" t="s">
        <v>228</v>
      </c>
      <c r="F2565" s="301" t="s">
        <v>76</v>
      </c>
      <c r="G2565" s="301" t="s">
        <v>288</v>
      </c>
      <c r="H2565" s="322">
        <v>25272625136.592812</v>
      </c>
      <c r="I2565" s="322">
        <v>25272625136.592812</v>
      </c>
      <c r="J2565" s="322">
        <v>22939519781.646183</v>
      </c>
      <c r="K2565" s="364">
        <v>0</v>
      </c>
      <c r="L2565" s="322">
        <v>22023362695.517525</v>
      </c>
      <c r="M2565" s="364">
        <v>0</v>
      </c>
    </row>
    <row r="2566" spans="1:13" x14ac:dyDescent="0.35">
      <c r="A2566" s="301">
        <v>2022</v>
      </c>
      <c r="B2566" s="301" t="s">
        <v>86</v>
      </c>
      <c r="C2566" s="301" t="s">
        <v>54</v>
      </c>
      <c r="D2566" s="302" t="s">
        <v>17</v>
      </c>
      <c r="E2566" s="302" t="s">
        <v>228</v>
      </c>
      <c r="F2566" s="301" t="s">
        <v>78</v>
      </c>
      <c r="G2566" s="301" t="s">
        <v>288</v>
      </c>
      <c r="H2566" s="322">
        <v>117442464320.03923</v>
      </c>
      <c r="I2566" s="322">
        <v>119653557783.8157</v>
      </c>
      <c r="J2566" s="322">
        <v>118638087983.18652</v>
      </c>
      <c r="K2566" s="364">
        <v>0</v>
      </c>
      <c r="L2566" s="322">
        <v>103858707008.2525</v>
      </c>
      <c r="M2566" s="364">
        <v>0</v>
      </c>
    </row>
    <row r="2567" spans="1:13" x14ac:dyDescent="0.35">
      <c r="A2567" s="301">
        <v>2022</v>
      </c>
      <c r="B2567" s="301" t="s">
        <v>86</v>
      </c>
      <c r="C2567" s="301" t="s">
        <v>55</v>
      </c>
      <c r="D2567" s="302" t="s">
        <v>9</v>
      </c>
      <c r="E2567" s="302" t="s">
        <v>228</v>
      </c>
      <c r="F2567" s="301" t="s">
        <v>76</v>
      </c>
      <c r="G2567" s="301" t="s">
        <v>288</v>
      </c>
      <c r="H2567" s="322">
        <v>6275142316.8291359</v>
      </c>
      <c r="I2567" s="322">
        <v>6532346791.3246012</v>
      </c>
      <c r="J2567" s="322">
        <v>6466711891.1211309</v>
      </c>
      <c r="K2567" s="364">
        <v>0</v>
      </c>
      <c r="L2567" s="322">
        <v>6159818784.7336941</v>
      </c>
      <c r="M2567" s="364">
        <v>0</v>
      </c>
    </row>
    <row r="2568" spans="1:13" x14ac:dyDescent="0.35">
      <c r="A2568" s="301">
        <v>2022</v>
      </c>
      <c r="B2568" s="301" t="s">
        <v>86</v>
      </c>
      <c r="C2568" s="301" t="s">
        <v>55</v>
      </c>
      <c r="D2568" s="302" t="s">
        <v>9</v>
      </c>
      <c r="E2568" s="302" t="s">
        <v>228</v>
      </c>
      <c r="F2568" s="301" t="s">
        <v>78</v>
      </c>
      <c r="G2568" s="301" t="s">
        <v>288</v>
      </c>
      <c r="H2568" s="322">
        <v>18468491746.911118</v>
      </c>
      <c r="I2568" s="322">
        <v>19113787488.150566</v>
      </c>
      <c r="J2568" s="322">
        <v>18865608569.680286</v>
      </c>
      <c r="K2568" s="364">
        <v>0</v>
      </c>
      <c r="L2568" s="322">
        <v>14226558680.220097</v>
      </c>
      <c r="M2568" s="364">
        <v>0</v>
      </c>
    </row>
    <row r="2569" spans="1:13" x14ac:dyDescent="0.35">
      <c r="A2569" s="301">
        <v>2022</v>
      </c>
      <c r="B2569" s="301" t="s">
        <v>86</v>
      </c>
      <c r="C2569" s="301" t="s">
        <v>56</v>
      </c>
      <c r="D2569" s="302" t="s">
        <v>9</v>
      </c>
      <c r="E2569" s="302" t="s">
        <v>228</v>
      </c>
      <c r="F2569" s="301" t="s">
        <v>76</v>
      </c>
      <c r="G2569" s="301" t="s">
        <v>288</v>
      </c>
      <c r="H2569" s="322">
        <v>39061273662.579002</v>
      </c>
      <c r="I2569" s="322">
        <v>39061273662.579002</v>
      </c>
      <c r="J2569" s="322">
        <v>37820340316.211563</v>
      </c>
      <c r="K2569" s="364">
        <v>0</v>
      </c>
      <c r="L2569" s="322">
        <v>37312429540.044914</v>
      </c>
      <c r="M2569" s="364">
        <v>0</v>
      </c>
    </row>
    <row r="2570" spans="1:13" x14ac:dyDescent="0.35">
      <c r="A2570" s="301">
        <v>2022</v>
      </c>
      <c r="B2570" s="301" t="s">
        <v>86</v>
      </c>
      <c r="C2570" s="301" t="s">
        <v>56</v>
      </c>
      <c r="D2570" s="302" t="s">
        <v>9</v>
      </c>
      <c r="E2570" s="302" t="s">
        <v>228</v>
      </c>
      <c r="F2570" s="301" t="s">
        <v>78</v>
      </c>
      <c r="G2570" s="301" t="s">
        <v>288</v>
      </c>
      <c r="H2570" s="322">
        <v>38382650577.112114</v>
      </c>
      <c r="I2570" s="322">
        <v>40380410430.96759</v>
      </c>
      <c r="J2570" s="322">
        <v>39610270105.102516</v>
      </c>
      <c r="K2570" s="364">
        <v>0</v>
      </c>
      <c r="L2570" s="322">
        <v>35783415430.888512</v>
      </c>
      <c r="M2570" s="364">
        <v>0</v>
      </c>
    </row>
    <row r="2571" spans="1:13" x14ac:dyDescent="0.35">
      <c r="A2571" s="301">
        <v>2022</v>
      </c>
      <c r="B2571" s="301" t="s">
        <v>86</v>
      </c>
      <c r="C2571" s="301" t="s">
        <v>57</v>
      </c>
      <c r="D2571" s="302" t="s">
        <v>22</v>
      </c>
      <c r="E2571" s="302" t="s">
        <v>228</v>
      </c>
      <c r="F2571" s="301" t="s">
        <v>76</v>
      </c>
      <c r="G2571" s="301" t="s">
        <v>288</v>
      </c>
      <c r="H2571" s="322">
        <v>0</v>
      </c>
      <c r="I2571" s="322">
        <v>0</v>
      </c>
      <c r="J2571" s="322">
        <v>0</v>
      </c>
      <c r="K2571" s="364">
        <v>0</v>
      </c>
      <c r="L2571" s="322">
        <v>0</v>
      </c>
      <c r="M2571" s="364">
        <v>0</v>
      </c>
    </row>
    <row r="2572" spans="1:13" x14ac:dyDescent="0.35">
      <c r="A2572" s="301">
        <v>2022</v>
      </c>
      <c r="B2572" s="301" t="s">
        <v>86</v>
      </c>
      <c r="C2572" s="301" t="s">
        <v>57</v>
      </c>
      <c r="D2572" s="302" t="s">
        <v>22</v>
      </c>
      <c r="E2572" s="302" t="s">
        <v>228</v>
      </c>
      <c r="F2572" s="301" t="s">
        <v>79</v>
      </c>
      <c r="G2572" s="301" t="s">
        <v>288</v>
      </c>
      <c r="H2572" s="322">
        <v>0</v>
      </c>
      <c r="I2572" s="322">
        <v>0</v>
      </c>
      <c r="J2572" s="322">
        <v>0</v>
      </c>
      <c r="K2572" s="364">
        <v>0</v>
      </c>
      <c r="L2572" s="322">
        <v>0</v>
      </c>
      <c r="M2572" s="364">
        <v>0</v>
      </c>
    </row>
    <row r="2573" spans="1:13" x14ac:dyDescent="0.35">
      <c r="A2573" s="301">
        <v>2022</v>
      </c>
      <c r="B2573" s="301" t="s">
        <v>86</v>
      </c>
      <c r="C2573" s="301" t="s">
        <v>57</v>
      </c>
      <c r="D2573" s="302" t="s">
        <v>22</v>
      </c>
      <c r="E2573" s="302" t="s">
        <v>228</v>
      </c>
      <c r="F2573" s="301" t="s">
        <v>78</v>
      </c>
      <c r="G2573" s="301" t="s">
        <v>288</v>
      </c>
      <c r="H2573" s="322">
        <v>0</v>
      </c>
      <c r="I2573" s="322">
        <v>0</v>
      </c>
      <c r="J2573" s="322">
        <v>0</v>
      </c>
      <c r="K2573" s="364">
        <v>0</v>
      </c>
      <c r="L2573" s="322">
        <v>0</v>
      </c>
      <c r="M2573" s="364">
        <v>0</v>
      </c>
    </row>
    <row r="2574" spans="1:13" x14ac:dyDescent="0.35">
      <c r="A2574" s="301">
        <v>2022</v>
      </c>
      <c r="B2574" s="301" t="s">
        <v>86</v>
      </c>
      <c r="C2574" s="301" t="s">
        <v>58</v>
      </c>
      <c r="D2574" s="302" t="s">
        <v>8</v>
      </c>
      <c r="E2574" s="302" t="s">
        <v>228</v>
      </c>
      <c r="F2574" s="301" t="s">
        <v>76</v>
      </c>
      <c r="G2574" s="301" t="s">
        <v>288</v>
      </c>
      <c r="H2574" s="322">
        <v>9871945064.5048313</v>
      </c>
      <c r="I2574" s="322">
        <v>10253773644.520447</v>
      </c>
      <c r="J2574" s="322">
        <v>10106632276.105204</v>
      </c>
      <c r="K2574" s="364">
        <v>0</v>
      </c>
      <c r="L2574" s="322">
        <v>9756138629.1498947</v>
      </c>
      <c r="M2574" s="364">
        <v>0</v>
      </c>
    </row>
    <row r="2575" spans="1:13" x14ac:dyDescent="0.35">
      <c r="A2575" s="301">
        <v>2022</v>
      </c>
      <c r="B2575" s="301" t="s">
        <v>86</v>
      </c>
      <c r="C2575" s="301" t="s">
        <v>58</v>
      </c>
      <c r="D2575" s="302" t="s">
        <v>8</v>
      </c>
      <c r="E2575" s="302" t="s">
        <v>228</v>
      </c>
      <c r="F2575" s="301" t="s">
        <v>78</v>
      </c>
      <c r="G2575" s="301" t="s">
        <v>288</v>
      </c>
      <c r="H2575" s="322">
        <v>59720144009.732918</v>
      </c>
      <c r="I2575" s="322">
        <v>71085716493.451996</v>
      </c>
      <c r="J2575" s="322">
        <v>64745288290.409843</v>
      </c>
      <c r="K2575" s="364">
        <v>0</v>
      </c>
      <c r="L2575" s="322">
        <v>57248113637.370705</v>
      </c>
      <c r="M2575" s="364">
        <v>0</v>
      </c>
    </row>
    <row r="2576" spans="1:13" x14ac:dyDescent="0.35">
      <c r="A2576" s="301">
        <v>2022</v>
      </c>
      <c r="B2576" s="301" t="s">
        <v>86</v>
      </c>
      <c r="C2576" s="301" t="s">
        <v>59</v>
      </c>
      <c r="D2576" s="302" t="s">
        <v>11</v>
      </c>
      <c r="E2576" s="302" t="s">
        <v>228</v>
      </c>
      <c r="F2576" s="301" t="s">
        <v>76</v>
      </c>
      <c r="G2576" s="301" t="s">
        <v>288</v>
      </c>
      <c r="H2576" s="322">
        <v>7991560618.1918583</v>
      </c>
      <c r="I2576" s="322">
        <v>8266874692.3646746</v>
      </c>
      <c r="J2576" s="322">
        <v>7907470137.5221977</v>
      </c>
      <c r="K2576" s="364">
        <v>0</v>
      </c>
      <c r="L2576" s="322">
        <v>7757181353.69034</v>
      </c>
      <c r="M2576" s="364">
        <v>0</v>
      </c>
    </row>
    <row r="2577" spans="1:13" x14ac:dyDescent="0.35">
      <c r="A2577" s="301">
        <v>2022</v>
      </c>
      <c r="B2577" s="301" t="s">
        <v>86</v>
      </c>
      <c r="C2577" s="301" t="s">
        <v>59</v>
      </c>
      <c r="D2577" s="302" t="s">
        <v>11</v>
      </c>
      <c r="E2577" s="302" t="s">
        <v>228</v>
      </c>
      <c r="F2577" s="301" t="s">
        <v>78</v>
      </c>
      <c r="G2577" s="301" t="s">
        <v>288</v>
      </c>
      <c r="H2577" s="322">
        <v>6971996652.8198042</v>
      </c>
      <c r="I2577" s="322">
        <v>7185211889.5559111</v>
      </c>
      <c r="J2577" s="322">
        <v>7087495710.6912155</v>
      </c>
      <c r="K2577" s="364">
        <v>0</v>
      </c>
      <c r="L2577" s="322">
        <v>6284546575.6702356</v>
      </c>
      <c r="M2577" s="364">
        <v>0</v>
      </c>
    </row>
    <row r="2578" spans="1:13" x14ac:dyDescent="0.35">
      <c r="A2578" s="301">
        <v>2022</v>
      </c>
      <c r="B2578" s="301" t="s">
        <v>86</v>
      </c>
      <c r="C2578" s="301" t="s">
        <v>60</v>
      </c>
      <c r="D2578" s="302" t="s">
        <v>14</v>
      </c>
      <c r="E2578" s="302" t="s">
        <v>228</v>
      </c>
      <c r="F2578" s="301" t="s">
        <v>76</v>
      </c>
      <c r="G2578" s="301" t="s">
        <v>288</v>
      </c>
      <c r="H2578" s="322">
        <v>19100059859.666363</v>
      </c>
      <c r="I2578" s="322">
        <v>19100059859.666363</v>
      </c>
      <c r="J2578" s="322">
        <v>18747985791.255444</v>
      </c>
      <c r="K2578" s="364">
        <v>0</v>
      </c>
      <c r="L2578" s="322">
        <v>17904192915.000088</v>
      </c>
      <c r="M2578" s="364">
        <v>0</v>
      </c>
    </row>
    <row r="2579" spans="1:13" x14ac:dyDescent="0.35">
      <c r="A2579" s="301">
        <v>2022</v>
      </c>
      <c r="B2579" s="301" t="s">
        <v>86</v>
      </c>
      <c r="C2579" s="301" t="s">
        <v>60</v>
      </c>
      <c r="D2579" s="302" t="s">
        <v>14</v>
      </c>
      <c r="E2579" s="302" t="s">
        <v>228</v>
      </c>
      <c r="F2579" s="301" t="s">
        <v>78</v>
      </c>
      <c r="G2579" s="301" t="s">
        <v>288</v>
      </c>
      <c r="H2579" s="322">
        <v>27923790494.606236</v>
      </c>
      <c r="I2579" s="322">
        <v>31406090632.67395</v>
      </c>
      <c r="J2579" s="322">
        <v>30437822028.570644</v>
      </c>
      <c r="K2579" s="364">
        <v>0</v>
      </c>
      <c r="L2579" s="322">
        <v>25272466240.024261</v>
      </c>
      <c r="M2579" s="364">
        <v>0</v>
      </c>
    </row>
    <row r="2580" spans="1:13" x14ac:dyDescent="0.35">
      <c r="A2580" s="301">
        <v>2022</v>
      </c>
      <c r="B2580" s="301" t="s">
        <v>86</v>
      </c>
      <c r="C2580" s="301" t="s">
        <v>61</v>
      </c>
      <c r="D2580" s="302" t="s">
        <v>10</v>
      </c>
      <c r="E2580" s="302" t="s">
        <v>228</v>
      </c>
      <c r="F2580" s="301" t="s">
        <v>76</v>
      </c>
      <c r="G2580" s="301" t="s">
        <v>288</v>
      </c>
      <c r="H2580" s="322">
        <v>11014378615.763865</v>
      </c>
      <c r="I2580" s="322">
        <v>11014378615.763865</v>
      </c>
      <c r="J2580" s="322">
        <v>10442458342.65962</v>
      </c>
      <c r="K2580" s="364">
        <v>0</v>
      </c>
      <c r="L2580" s="322">
        <v>10259765532.562801</v>
      </c>
      <c r="M2580" s="364">
        <v>0</v>
      </c>
    </row>
    <row r="2581" spans="1:13" x14ac:dyDescent="0.35">
      <c r="A2581" s="301">
        <v>2022</v>
      </c>
      <c r="B2581" s="301" t="s">
        <v>86</v>
      </c>
      <c r="C2581" s="301" t="s">
        <v>61</v>
      </c>
      <c r="D2581" s="302" t="s">
        <v>10</v>
      </c>
      <c r="E2581" s="302" t="s">
        <v>228</v>
      </c>
      <c r="F2581" s="301" t="s">
        <v>78</v>
      </c>
      <c r="G2581" s="301" t="s">
        <v>288</v>
      </c>
      <c r="H2581" s="322">
        <v>23733971911.449654</v>
      </c>
      <c r="I2581" s="322">
        <v>28031007526.017612</v>
      </c>
      <c r="J2581" s="322">
        <v>26411570595.002411</v>
      </c>
      <c r="K2581" s="364">
        <v>0</v>
      </c>
      <c r="L2581" s="322">
        <v>22855556429.623669</v>
      </c>
      <c r="M2581" s="364">
        <v>0</v>
      </c>
    </row>
    <row r="2582" spans="1:13" x14ac:dyDescent="0.35">
      <c r="A2582" s="301">
        <v>2022</v>
      </c>
      <c r="B2582" s="301" t="s">
        <v>86</v>
      </c>
      <c r="C2582" s="301" t="s">
        <v>61</v>
      </c>
      <c r="D2582" s="302" t="s">
        <v>10</v>
      </c>
      <c r="E2582" s="302" t="s">
        <v>228</v>
      </c>
      <c r="F2582" s="301" t="s">
        <v>80</v>
      </c>
      <c r="G2582" s="301" t="s">
        <v>288</v>
      </c>
      <c r="H2582" s="322">
        <v>0</v>
      </c>
      <c r="I2582" s="322">
        <v>0</v>
      </c>
      <c r="J2582" s="322">
        <v>0</v>
      </c>
      <c r="K2582" s="364">
        <v>0</v>
      </c>
      <c r="L2582" s="322">
        <v>0</v>
      </c>
      <c r="M2582" s="364">
        <v>0</v>
      </c>
    </row>
    <row r="2583" spans="1:13" x14ac:dyDescent="0.35">
      <c r="A2583" s="301">
        <v>2022</v>
      </c>
      <c r="B2583" s="301" t="s">
        <v>86</v>
      </c>
      <c r="C2583" s="301" t="s">
        <v>62</v>
      </c>
      <c r="D2583" s="302" t="s">
        <v>9</v>
      </c>
      <c r="E2583" s="302" t="s">
        <v>228</v>
      </c>
      <c r="F2583" s="301" t="s">
        <v>76</v>
      </c>
      <c r="G2583" s="301" t="s">
        <v>288</v>
      </c>
      <c r="H2583" s="322">
        <v>17241699352.588619</v>
      </c>
      <c r="I2583" s="322">
        <v>17241699352.588619</v>
      </c>
      <c r="J2583" s="322">
        <v>16368113700.819056</v>
      </c>
      <c r="K2583" s="364">
        <v>0</v>
      </c>
      <c r="L2583" s="322">
        <v>16139884034.229845</v>
      </c>
      <c r="M2583" s="364">
        <v>0</v>
      </c>
    </row>
    <row r="2584" spans="1:13" x14ac:dyDescent="0.35">
      <c r="A2584" s="301">
        <v>2022</v>
      </c>
      <c r="B2584" s="301" t="s">
        <v>86</v>
      </c>
      <c r="C2584" s="301" t="s">
        <v>62</v>
      </c>
      <c r="D2584" s="302" t="s">
        <v>9</v>
      </c>
      <c r="E2584" s="302" t="s">
        <v>228</v>
      </c>
      <c r="F2584" s="301" t="s">
        <v>78</v>
      </c>
      <c r="G2584" s="301" t="s">
        <v>288</v>
      </c>
      <c r="H2584" s="322">
        <v>188793696405.17609</v>
      </c>
      <c r="I2584" s="322">
        <v>210424038143.20639</v>
      </c>
      <c r="J2584" s="322">
        <v>202096547714.89551</v>
      </c>
      <c r="K2584" s="364">
        <v>0</v>
      </c>
      <c r="L2584" s="322">
        <v>165761959382.85776</v>
      </c>
      <c r="M2584" s="364">
        <v>0</v>
      </c>
    </row>
    <row r="2585" spans="1:13" x14ac:dyDescent="0.35">
      <c r="A2585" s="301">
        <v>2022</v>
      </c>
      <c r="B2585" s="301" t="s">
        <v>86</v>
      </c>
      <c r="C2585" s="301" t="s">
        <v>63</v>
      </c>
      <c r="D2585" s="302" t="s">
        <v>16</v>
      </c>
      <c r="E2585" s="302" t="s">
        <v>228</v>
      </c>
      <c r="F2585" s="301" t="s">
        <v>76</v>
      </c>
      <c r="G2585" s="301" t="s">
        <v>288</v>
      </c>
      <c r="H2585" s="322">
        <v>70624572627.219803</v>
      </c>
      <c r="I2585" s="322">
        <v>70624572627.219803</v>
      </c>
      <c r="J2585" s="322">
        <v>68620268537.647369</v>
      </c>
      <c r="K2585" s="364">
        <v>0</v>
      </c>
      <c r="L2585" s="322">
        <v>66287424286.059235</v>
      </c>
      <c r="M2585" s="364">
        <v>0</v>
      </c>
    </row>
    <row r="2586" spans="1:13" x14ac:dyDescent="0.35">
      <c r="A2586" s="301">
        <v>2022</v>
      </c>
      <c r="B2586" s="301" t="s">
        <v>86</v>
      </c>
      <c r="C2586" s="301" t="s">
        <v>63</v>
      </c>
      <c r="D2586" s="302" t="s">
        <v>16</v>
      </c>
      <c r="E2586" s="302" t="s">
        <v>228</v>
      </c>
      <c r="F2586" s="301" t="s">
        <v>78</v>
      </c>
      <c r="G2586" s="301" t="s">
        <v>288</v>
      </c>
      <c r="H2586" s="322">
        <v>70672199588.65451</v>
      </c>
      <c r="I2586" s="322">
        <v>78979089757.66188</v>
      </c>
      <c r="J2586" s="322">
        <v>75050902104.777466</v>
      </c>
      <c r="K2586" s="364">
        <v>0</v>
      </c>
      <c r="L2586" s="322">
        <v>64174084655.09388</v>
      </c>
      <c r="M2586" s="364">
        <v>0</v>
      </c>
    </row>
    <row r="2587" spans="1:13" x14ac:dyDescent="0.35">
      <c r="A2587" s="301">
        <v>2022</v>
      </c>
      <c r="B2587" s="301" t="s">
        <v>86</v>
      </c>
      <c r="C2587" s="301" t="s">
        <v>63</v>
      </c>
      <c r="D2587" s="302" t="s">
        <v>16</v>
      </c>
      <c r="E2587" s="302" t="s">
        <v>228</v>
      </c>
      <c r="F2587" s="301" t="s">
        <v>80</v>
      </c>
      <c r="G2587" s="301" t="s">
        <v>288</v>
      </c>
      <c r="H2587" s="322">
        <v>0</v>
      </c>
      <c r="I2587" s="322">
        <v>0</v>
      </c>
      <c r="J2587" s="322">
        <v>0</v>
      </c>
      <c r="K2587" s="364">
        <v>0</v>
      </c>
      <c r="L2587" s="322">
        <v>0</v>
      </c>
      <c r="M2587" s="364">
        <v>0</v>
      </c>
    </row>
    <row r="2588" spans="1:13" x14ac:dyDescent="0.35">
      <c r="A2588" s="301">
        <v>2022</v>
      </c>
      <c r="B2588" s="301" t="s">
        <v>86</v>
      </c>
      <c r="C2588" s="301" t="s">
        <v>64</v>
      </c>
      <c r="D2588" s="302" t="s">
        <v>18</v>
      </c>
      <c r="E2588" s="302" t="s">
        <v>228</v>
      </c>
      <c r="F2588" s="301" t="s">
        <v>76</v>
      </c>
      <c r="G2588" s="301" t="s">
        <v>288</v>
      </c>
      <c r="H2588" s="322">
        <v>37079024195.520683</v>
      </c>
      <c r="I2588" s="322">
        <v>37079024195.520683</v>
      </c>
      <c r="J2588" s="322">
        <v>34059161037.103901</v>
      </c>
      <c r="K2588" s="364">
        <v>0</v>
      </c>
      <c r="L2588" s="322">
        <v>30512456239.773159</v>
      </c>
      <c r="M2588" s="364">
        <v>0</v>
      </c>
    </row>
    <row r="2589" spans="1:13" x14ac:dyDescent="0.35">
      <c r="A2589" s="301">
        <v>2022</v>
      </c>
      <c r="B2589" s="301" t="s">
        <v>86</v>
      </c>
      <c r="C2589" s="301" t="s">
        <v>64</v>
      </c>
      <c r="D2589" s="302" t="s">
        <v>18</v>
      </c>
      <c r="E2589" s="302" t="s">
        <v>228</v>
      </c>
      <c r="F2589" s="301" t="s">
        <v>78</v>
      </c>
      <c r="G2589" s="301" t="s">
        <v>288</v>
      </c>
      <c r="H2589" s="322">
        <v>199574220635.60065</v>
      </c>
      <c r="I2589" s="322">
        <v>220119350035.46628</v>
      </c>
      <c r="J2589" s="322">
        <v>213563991742.64212</v>
      </c>
      <c r="K2589" s="364">
        <v>0</v>
      </c>
      <c r="L2589" s="322">
        <v>156148585389.01755</v>
      </c>
      <c r="M2589" s="364">
        <v>0</v>
      </c>
    </row>
    <row r="2590" spans="1:13" x14ac:dyDescent="0.35">
      <c r="A2590" s="301">
        <v>2022</v>
      </c>
      <c r="B2590" s="301" t="s">
        <v>86</v>
      </c>
      <c r="C2590" s="301" t="s">
        <v>65</v>
      </c>
      <c r="D2590" s="302" t="s">
        <v>15</v>
      </c>
      <c r="E2590" s="302" t="s">
        <v>228</v>
      </c>
      <c r="F2590" s="301" t="s">
        <v>76</v>
      </c>
      <c r="G2590" s="301" t="s">
        <v>288</v>
      </c>
      <c r="H2590" s="322">
        <v>287195925901.84753</v>
      </c>
      <c r="I2590" s="322">
        <v>287195925901.84753</v>
      </c>
      <c r="J2590" s="322">
        <v>283975478563.9682</v>
      </c>
      <c r="K2590" s="364">
        <v>0</v>
      </c>
      <c r="L2590" s="322">
        <v>281312375263.72998</v>
      </c>
      <c r="M2590" s="364">
        <v>0</v>
      </c>
    </row>
    <row r="2591" spans="1:13" x14ac:dyDescent="0.35">
      <c r="A2591" s="301">
        <v>2022</v>
      </c>
      <c r="B2591" s="301" t="s">
        <v>86</v>
      </c>
      <c r="C2591" s="301" t="s">
        <v>65</v>
      </c>
      <c r="D2591" s="302" t="s">
        <v>15</v>
      </c>
      <c r="E2591" s="302" t="s">
        <v>228</v>
      </c>
      <c r="F2591" s="301" t="s">
        <v>78</v>
      </c>
      <c r="G2591" s="301" t="s">
        <v>288</v>
      </c>
      <c r="H2591" s="322">
        <v>181781519324.6088</v>
      </c>
      <c r="I2591" s="322">
        <v>184273586375.311</v>
      </c>
      <c r="J2591" s="322">
        <v>170043697210.05536</v>
      </c>
      <c r="K2591" s="364">
        <v>0</v>
      </c>
      <c r="L2591" s="322">
        <v>80549042344.574951</v>
      </c>
      <c r="M2591" s="364">
        <v>0</v>
      </c>
    </row>
    <row r="2592" spans="1:13" x14ac:dyDescent="0.35">
      <c r="A2592" s="301">
        <v>2022</v>
      </c>
      <c r="B2592" s="301" t="s">
        <v>86</v>
      </c>
      <c r="C2592" s="301" t="s">
        <v>66</v>
      </c>
      <c r="D2592" s="302" t="s">
        <v>8</v>
      </c>
      <c r="E2592" s="302" t="s">
        <v>228</v>
      </c>
      <c r="F2592" s="301" t="s">
        <v>76</v>
      </c>
      <c r="G2592" s="301" t="s">
        <v>288</v>
      </c>
      <c r="H2592" s="322">
        <v>7261648419.4243269</v>
      </c>
      <c r="I2592" s="322">
        <v>7394739340.5497169</v>
      </c>
      <c r="J2592" s="322">
        <v>7275473169.6949883</v>
      </c>
      <c r="K2592" s="364">
        <v>0</v>
      </c>
      <c r="L2592" s="322">
        <v>6996882051.0844707</v>
      </c>
      <c r="M2592" s="364">
        <v>0</v>
      </c>
    </row>
    <row r="2593" spans="1:13" x14ac:dyDescent="0.35">
      <c r="A2593" s="301">
        <v>2022</v>
      </c>
      <c r="B2593" s="301" t="s">
        <v>86</v>
      </c>
      <c r="C2593" s="301" t="s">
        <v>66</v>
      </c>
      <c r="D2593" s="302" t="s">
        <v>8</v>
      </c>
      <c r="E2593" s="302" t="s">
        <v>228</v>
      </c>
      <c r="F2593" s="301" t="s">
        <v>78</v>
      </c>
      <c r="G2593" s="301" t="s">
        <v>288</v>
      </c>
      <c r="H2593" s="322">
        <v>33034223740.838848</v>
      </c>
      <c r="I2593" s="322">
        <v>33034223740.838848</v>
      </c>
      <c r="J2593" s="322">
        <v>32972681542.178867</v>
      </c>
      <c r="K2593" s="364">
        <v>0</v>
      </c>
      <c r="L2593" s="322">
        <v>30302628271.600407</v>
      </c>
      <c r="M2593" s="364">
        <v>0</v>
      </c>
    </row>
    <row r="2594" spans="1:13" x14ac:dyDescent="0.35">
      <c r="A2594" s="301">
        <v>2022</v>
      </c>
      <c r="B2594" s="301" t="s">
        <v>86</v>
      </c>
      <c r="C2594" s="301" t="s">
        <v>67</v>
      </c>
      <c r="D2594" s="302" t="s">
        <v>11</v>
      </c>
      <c r="E2594" s="302" t="s">
        <v>229</v>
      </c>
      <c r="F2594" s="301" t="s">
        <v>76</v>
      </c>
      <c r="G2594" s="301" t="s">
        <v>288</v>
      </c>
      <c r="H2594" s="322">
        <v>395644558210.25757</v>
      </c>
      <c r="I2594" s="322">
        <v>468094187017.53363</v>
      </c>
      <c r="J2594" s="322">
        <v>442714464818.82391</v>
      </c>
      <c r="K2594" s="364">
        <v>0</v>
      </c>
      <c r="L2594" s="322">
        <v>339310535061.38568</v>
      </c>
      <c r="M2594" s="364">
        <v>0</v>
      </c>
    </row>
    <row r="2595" spans="1:13" x14ac:dyDescent="0.35">
      <c r="A2595" s="301">
        <v>2022</v>
      </c>
      <c r="B2595" s="301" t="s">
        <v>86</v>
      </c>
      <c r="C2595" s="301" t="s">
        <v>67</v>
      </c>
      <c r="D2595" s="302" t="s">
        <v>11</v>
      </c>
      <c r="E2595" s="302" t="s">
        <v>229</v>
      </c>
      <c r="F2595" s="301" t="s">
        <v>79</v>
      </c>
      <c r="G2595" s="301" t="s">
        <v>288</v>
      </c>
      <c r="H2595" s="322">
        <v>0</v>
      </c>
      <c r="I2595" s="322">
        <v>0</v>
      </c>
      <c r="J2595" s="322">
        <v>0</v>
      </c>
      <c r="K2595" s="364">
        <v>0</v>
      </c>
      <c r="L2595" s="322">
        <v>0</v>
      </c>
      <c r="M2595" s="364">
        <v>0</v>
      </c>
    </row>
    <row r="2596" spans="1:13" x14ac:dyDescent="0.35">
      <c r="A2596" s="301">
        <v>2022</v>
      </c>
      <c r="B2596" s="301" t="s">
        <v>86</v>
      </c>
      <c r="C2596" s="301" t="s">
        <v>67</v>
      </c>
      <c r="D2596" s="302" t="s">
        <v>11</v>
      </c>
      <c r="E2596" s="302" t="s">
        <v>229</v>
      </c>
      <c r="F2596" s="301" t="s">
        <v>78</v>
      </c>
      <c r="G2596" s="301" t="s">
        <v>288</v>
      </c>
      <c r="H2596" s="322">
        <v>28588162516.638893</v>
      </c>
      <c r="I2596" s="322">
        <v>50295025087.605843</v>
      </c>
      <c r="J2596" s="322">
        <v>41744099230.111176</v>
      </c>
      <c r="K2596" s="364">
        <v>0</v>
      </c>
      <c r="L2596" s="322">
        <v>1161766098.4272571</v>
      </c>
      <c r="M2596" s="364">
        <v>0</v>
      </c>
    </row>
    <row r="2597" spans="1:13" x14ac:dyDescent="0.35">
      <c r="A2597" s="301">
        <v>2022</v>
      </c>
      <c r="B2597" s="301" t="s">
        <v>86</v>
      </c>
      <c r="C2597" s="301" t="s">
        <v>67</v>
      </c>
      <c r="D2597" s="302" t="s">
        <v>11</v>
      </c>
      <c r="E2597" s="302" t="s">
        <v>229</v>
      </c>
      <c r="F2597" s="301" t="s">
        <v>80</v>
      </c>
      <c r="G2597" s="301" t="s">
        <v>288</v>
      </c>
      <c r="H2597" s="322">
        <v>249957885.28121874</v>
      </c>
      <c r="I2597" s="322">
        <v>1508345251.55387</v>
      </c>
      <c r="J2597" s="322">
        <v>1285902473.198024</v>
      </c>
      <c r="K2597" s="364">
        <v>0</v>
      </c>
      <c r="L2597" s="322">
        <v>2254727.3315877169</v>
      </c>
      <c r="M2597" s="364">
        <v>0</v>
      </c>
    </row>
    <row r="2598" spans="1:13" x14ac:dyDescent="0.35">
      <c r="A2598" s="301">
        <v>2022</v>
      </c>
      <c r="B2598" s="301" t="s">
        <v>86</v>
      </c>
      <c r="C2598" s="301" t="s">
        <v>68</v>
      </c>
      <c r="D2598" s="302" t="s">
        <v>19</v>
      </c>
      <c r="E2598" s="302" t="s">
        <v>227</v>
      </c>
      <c r="F2598" s="301" t="s">
        <v>76</v>
      </c>
      <c r="G2598" s="301" t="s">
        <v>288</v>
      </c>
      <c r="H2598" s="322">
        <v>197452954174.86542</v>
      </c>
      <c r="I2598" s="322">
        <v>212405356479.07867</v>
      </c>
      <c r="J2598" s="322">
        <v>212301616978.89923</v>
      </c>
      <c r="K2598" s="364">
        <v>0</v>
      </c>
      <c r="L2598" s="322">
        <v>210977695708.78049</v>
      </c>
      <c r="M2598" s="364">
        <v>0</v>
      </c>
    </row>
    <row r="2599" spans="1:13" x14ac:dyDescent="0.35">
      <c r="A2599" s="301">
        <v>2022</v>
      </c>
      <c r="B2599" s="301" t="s">
        <v>86</v>
      </c>
      <c r="C2599" s="301" t="s">
        <v>68</v>
      </c>
      <c r="D2599" s="302" t="s">
        <v>19</v>
      </c>
      <c r="E2599" s="302" t="s">
        <v>227</v>
      </c>
      <c r="F2599" s="301" t="s">
        <v>78</v>
      </c>
      <c r="G2599" s="301" t="s">
        <v>288</v>
      </c>
      <c r="H2599" s="322">
        <v>14829044985.203522</v>
      </c>
      <c r="I2599" s="322">
        <v>20762537963.065937</v>
      </c>
      <c r="J2599" s="322">
        <v>20727344820.104622</v>
      </c>
      <c r="K2599" s="364">
        <v>0</v>
      </c>
      <c r="L2599" s="322">
        <v>19492846069.184204</v>
      </c>
      <c r="M2599" s="364">
        <v>0</v>
      </c>
    </row>
    <row r="2600" spans="1:13" x14ac:dyDescent="0.35">
      <c r="A2600" s="301">
        <v>2022</v>
      </c>
      <c r="B2600" s="301" t="s">
        <v>86</v>
      </c>
      <c r="C2600" s="301" t="s">
        <v>69</v>
      </c>
      <c r="D2600" s="302" t="s">
        <v>11</v>
      </c>
      <c r="E2600" s="302" t="s">
        <v>228</v>
      </c>
      <c r="F2600" s="301" t="s">
        <v>76</v>
      </c>
      <c r="G2600" s="301" t="s">
        <v>288</v>
      </c>
      <c r="H2600" s="322">
        <v>7228441032.6244221</v>
      </c>
      <c r="I2600" s="322">
        <v>8744227762.5294933</v>
      </c>
      <c r="J2600" s="322">
        <v>8594435371.1600666</v>
      </c>
      <c r="K2600" s="364">
        <v>0</v>
      </c>
      <c r="L2600" s="322">
        <v>8423603757.1165247</v>
      </c>
      <c r="M2600" s="364">
        <v>0</v>
      </c>
    </row>
    <row r="2601" spans="1:13" x14ac:dyDescent="0.35">
      <c r="A2601" s="301">
        <v>2022</v>
      </c>
      <c r="B2601" s="301" t="s">
        <v>86</v>
      </c>
      <c r="C2601" s="301" t="s">
        <v>69</v>
      </c>
      <c r="D2601" s="302" t="s">
        <v>11</v>
      </c>
      <c r="E2601" s="302" t="s">
        <v>228</v>
      </c>
      <c r="F2601" s="301" t="s">
        <v>78</v>
      </c>
      <c r="G2601" s="301" t="s">
        <v>288</v>
      </c>
      <c r="H2601" s="322">
        <v>632900775278.07666</v>
      </c>
      <c r="I2601" s="322">
        <v>301357022378.55072</v>
      </c>
      <c r="J2601" s="322">
        <v>289027321961.00244</v>
      </c>
      <c r="K2601" s="364">
        <v>0</v>
      </c>
      <c r="L2601" s="322">
        <v>212507111376.56775</v>
      </c>
      <c r="M2601" s="364">
        <v>0</v>
      </c>
    </row>
    <row r="2602" spans="1:13" x14ac:dyDescent="0.35">
      <c r="A2602" s="301">
        <v>2023</v>
      </c>
      <c r="B2602" s="301" t="s">
        <v>86</v>
      </c>
      <c r="C2602" s="301" t="s">
        <v>25</v>
      </c>
      <c r="D2602" s="302" t="s">
        <v>265</v>
      </c>
      <c r="E2602" s="302" t="s">
        <v>226</v>
      </c>
      <c r="F2602" s="301" t="s">
        <v>76</v>
      </c>
      <c r="G2602" s="301" t="s">
        <v>288</v>
      </c>
      <c r="H2602" s="322">
        <v>99781361603.237762</v>
      </c>
      <c r="I2602" s="322">
        <v>105255730355.66296</v>
      </c>
      <c r="J2602" s="322">
        <v>103080699636.80717</v>
      </c>
      <c r="K2602" s="364">
        <v>0</v>
      </c>
      <c r="L2602" s="322">
        <v>103080699636.80717</v>
      </c>
      <c r="M2602" s="364">
        <v>0</v>
      </c>
    </row>
    <row r="2603" spans="1:13" x14ac:dyDescent="0.35">
      <c r="A2603" s="301">
        <v>2023</v>
      </c>
      <c r="B2603" s="301" t="s">
        <v>86</v>
      </c>
      <c r="C2603" s="301" t="s">
        <v>26</v>
      </c>
      <c r="D2603" s="302" t="s">
        <v>265</v>
      </c>
      <c r="E2603" s="302" t="s">
        <v>226</v>
      </c>
      <c r="F2603" s="301" t="s">
        <v>76</v>
      </c>
      <c r="G2603" s="301" t="s">
        <v>288</v>
      </c>
      <c r="H2603" s="322">
        <v>191832785297.76318</v>
      </c>
      <c r="I2603" s="322">
        <v>203172797363.51398</v>
      </c>
      <c r="J2603" s="322">
        <v>203012128113.55853</v>
      </c>
      <c r="K2603" s="364">
        <v>0</v>
      </c>
      <c r="L2603" s="322">
        <v>200403513945.21683</v>
      </c>
      <c r="M2603" s="364">
        <v>0</v>
      </c>
    </row>
    <row r="2604" spans="1:13" x14ac:dyDescent="0.35">
      <c r="A2604" s="301">
        <v>2023</v>
      </c>
      <c r="B2604" s="301" t="s">
        <v>86</v>
      </c>
      <c r="C2604" s="301" t="s">
        <v>26</v>
      </c>
      <c r="D2604" s="302" t="s">
        <v>265</v>
      </c>
      <c r="E2604" s="302" t="s">
        <v>226</v>
      </c>
      <c r="F2604" s="301" t="s">
        <v>78</v>
      </c>
      <c r="G2604" s="301" t="s">
        <v>288</v>
      </c>
      <c r="H2604" s="322">
        <v>6336592147.6358404</v>
      </c>
      <c r="I2604" s="322">
        <v>6770979670.1452799</v>
      </c>
      <c r="J2604" s="322">
        <v>6727628038.6558504</v>
      </c>
      <c r="K2604" s="364">
        <v>0</v>
      </c>
      <c r="L2604" s="322">
        <v>6379631478.3878994</v>
      </c>
      <c r="M2604" s="364">
        <v>0</v>
      </c>
    </row>
    <row r="2605" spans="1:13" x14ac:dyDescent="0.35">
      <c r="A2605" s="301">
        <v>2023</v>
      </c>
      <c r="B2605" s="301" t="s">
        <v>86</v>
      </c>
      <c r="C2605" s="301" t="s">
        <v>27</v>
      </c>
      <c r="D2605" s="302" t="s">
        <v>13</v>
      </c>
      <c r="E2605" s="302" t="s">
        <v>226</v>
      </c>
      <c r="F2605" s="301" t="s">
        <v>76</v>
      </c>
      <c r="G2605" s="301" t="s">
        <v>288</v>
      </c>
      <c r="H2605" s="322">
        <v>126896996002.80609</v>
      </c>
      <c r="I2605" s="322">
        <v>139427773170.87909</v>
      </c>
      <c r="J2605" s="322">
        <v>139243444004.33292</v>
      </c>
      <c r="K2605" s="364">
        <v>0</v>
      </c>
      <c r="L2605" s="322">
        <v>135250279230.93776</v>
      </c>
      <c r="M2605" s="364">
        <v>0</v>
      </c>
    </row>
    <row r="2606" spans="1:13" x14ac:dyDescent="0.35">
      <c r="A2606" s="301">
        <v>2023</v>
      </c>
      <c r="B2606" s="301" t="s">
        <v>86</v>
      </c>
      <c r="C2606" s="301" t="s">
        <v>27</v>
      </c>
      <c r="D2606" s="302" t="s">
        <v>13</v>
      </c>
      <c r="E2606" s="302" t="s">
        <v>226</v>
      </c>
      <c r="F2606" s="301" t="s">
        <v>78</v>
      </c>
      <c r="G2606" s="301" t="s">
        <v>288</v>
      </c>
      <c r="H2606" s="322">
        <v>88569932588.024979</v>
      </c>
      <c r="I2606" s="322">
        <v>89923575386.014496</v>
      </c>
      <c r="J2606" s="322">
        <v>89828604437.265366</v>
      </c>
      <c r="K2606" s="364">
        <v>0</v>
      </c>
      <c r="L2606" s="322">
        <v>80944156043.065247</v>
      </c>
      <c r="M2606" s="364">
        <v>0</v>
      </c>
    </row>
    <row r="2607" spans="1:13" x14ac:dyDescent="0.35">
      <c r="A2607" s="301">
        <v>2023</v>
      </c>
      <c r="B2607" s="301" t="s">
        <v>86</v>
      </c>
      <c r="C2607" s="301" t="s">
        <v>28</v>
      </c>
      <c r="D2607" s="302" t="s">
        <v>265</v>
      </c>
      <c r="E2607" s="302" t="s">
        <v>226</v>
      </c>
      <c r="F2607" s="301" t="s">
        <v>76</v>
      </c>
      <c r="G2607" s="301" t="s">
        <v>288</v>
      </c>
      <c r="H2607" s="322">
        <v>25506156954.729652</v>
      </c>
      <c r="I2607" s="322">
        <v>27557510762.965843</v>
      </c>
      <c r="J2607" s="322">
        <v>26787611118.761318</v>
      </c>
      <c r="K2607" s="364">
        <v>0</v>
      </c>
      <c r="L2607" s="322">
        <v>25740467553.232693</v>
      </c>
      <c r="M2607" s="364">
        <v>0</v>
      </c>
    </row>
    <row r="2608" spans="1:13" x14ac:dyDescent="0.35">
      <c r="A2608" s="301">
        <v>2023</v>
      </c>
      <c r="B2608" s="301" t="s">
        <v>86</v>
      </c>
      <c r="C2608" s="301" t="s">
        <v>28</v>
      </c>
      <c r="D2608" s="302" t="s">
        <v>265</v>
      </c>
      <c r="E2608" s="302" t="s">
        <v>226</v>
      </c>
      <c r="F2608" s="301" t="s">
        <v>78</v>
      </c>
      <c r="G2608" s="301" t="s">
        <v>288</v>
      </c>
      <c r="H2608" s="322">
        <v>1980184842.5170491</v>
      </c>
      <c r="I2608" s="322">
        <v>1980184842.5170491</v>
      </c>
      <c r="J2608" s="322">
        <v>1931284109.159853</v>
      </c>
      <c r="K2608" s="364">
        <v>0</v>
      </c>
      <c r="L2608" s="322">
        <v>1899538253.4522898</v>
      </c>
      <c r="M2608" s="364">
        <v>0</v>
      </c>
    </row>
    <row r="2609" spans="1:13" x14ac:dyDescent="0.35">
      <c r="A2609" s="301">
        <v>2023</v>
      </c>
      <c r="B2609" s="301" t="s">
        <v>86</v>
      </c>
      <c r="C2609" s="301" t="s">
        <v>29</v>
      </c>
      <c r="D2609" s="302" t="s">
        <v>14</v>
      </c>
      <c r="E2609" s="302" t="s">
        <v>226</v>
      </c>
      <c r="F2609" s="301" t="s">
        <v>76</v>
      </c>
      <c r="G2609" s="301" t="s">
        <v>288</v>
      </c>
      <c r="H2609" s="322">
        <v>163865765471.67081</v>
      </c>
      <c r="I2609" s="322">
        <v>167123671890.49161</v>
      </c>
      <c r="J2609" s="322">
        <v>166736474704.81335</v>
      </c>
      <c r="K2609" s="364">
        <v>0</v>
      </c>
      <c r="L2609" s="322">
        <v>162891676371.08362</v>
      </c>
      <c r="M2609" s="364">
        <v>0</v>
      </c>
    </row>
    <row r="2610" spans="1:13" x14ac:dyDescent="0.35">
      <c r="A2610" s="301">
        <v>2023</v>
      </c>
      <c r="B2610" s="301" t="s">
        <v>86</v>
      </c>
      <c r="C2610" s="301" t="s">
        <v>29</v>
      </c>
      <c r="D2610" s="302" t="s">
        <v>14</v>
      </c>
      <c r="E2610" s="302" t="s">
        <v>226</v>
      </c>
      <c r="F2610" s="301" t="s">
        <v>78</v>
      </c>
      <c r="G2610" s="301" t="s">
        <v>288</v>
      </c>
      <c r="H2610" s="322">
        <v>78674790073.364334</v>
      </c>
      <c r="I2610" s="322">
        <v>78674790073.364334</v>
      </c>
      <c r="J2610" s="322">
        <v>78631267395.27211</v>
      </c>
      <c r="K2610" s="364">
        <v>0</v>
      </c>
      <c r="L2610" s="322">
        <v>75214965911.329437</v>
      </c>
      <c r="M2610" s="364">
        <v>0</v>
      </c>
    </row>
    <row r="2611" spans="1:13" x14ac:dyDescent="0.35">
      <c r="A2611" s="301">
        <v>2023</v>
      </c>
      <c r="B2611" s="301" t="s">
        <v>86</v>
      </c>
      <c r="C2611" s="301" t="s">
        <v>30</v>
      </c>
      <c r="D2611" s="302" t="s">
        <v>16</v>
      </c>
      <c r="E2611" s="302" t="s">
        <v>226</v>
      </c>
      <c r="F2611" s="301" t="s">
        <v>76</v>
      </c>
      <c r="G2611" s="301" t="s">
        <v>288</v>
      </c>
      <c r="H2611" s="322">
        <v>545171080603.95404</v>
      </c>
      <c r="I2611" s="322">
        <v>452282411630.78632</v>
      </c>
      <c r="J2611" s="322">
        <v>448074257016.61633</v>
      </c>
      <c r="K2611" s="364">
        <v>0</v>
      </c>
      <c r="L2611" s="322">
        <v>426807583590.33063</v>
      </c>
      <c r="M2611" s="364">
        <v>0</v>
      </c>
    </row>
    <row r="2612" spans="1:13" x14ac:dyDescent="0.35">
      <c r="A2612" s="301">
        <v>2023</v>
      </c>
      <c r="B2612" s="301" t="s">
        <v>86</v>
      </c>
      <c r="C2612" s="301" t="s">
        <v>30</v>
      </c>
      <c r="D2612" s="302" t="s">
        <v>16</v>
      </c>
      <c r="E2612" s="302" t="s">
        <v>226</v>
      </c>
      <c r="F2612" s="301" t="s">
        <v>79</v>
      </c>
      <c r="G2612" s="301" t="s">
        <v>288</v>
      </c>
      <c r="H2612" s="322">
        <v>1478891160856.2065</v>
      </c>
      <c r="I2612" s="322">
        <v>1464773566374.6499</v>
      </c>
      <c r="J2612" s="322">
        <v>1359373991273.2507</v>
      </c>
      <c r="K2612" s="364">
        <v>0</v>
      </c>
      <c r="L2612" s="322">
        <v>1358658145737.2383</v>
      </c>
      <c r="M2612" s="364">
        <v>0</v>
      </c>
    </row>
    <row r="2613" spans="1:13" x14ac:dyDescent="0.35">
      <c r="A2613" s="301">
        <v>2023</v>
      </c>
      <c r="B2613" s="301" t="s">
        <v>86</v>
      </c>
      <c r="C2613" s="301" t="s">
        <v>30</v>
      </c>
      <c r="D2613" s="302" t="s">
        <v>16</v>
      </c>
      <c r="E2613" s="302" t="s">
        <v>226</v>
      </c>
      <c r="F2613" s="301" t="s">
        <v>78</v>
      </c>
      <c r="G2613" s="301" t="s">
        <v>288</v>
      </c>
      <c r="H2613" s="322">
        <v>49704952986.52594</v>
      </c>
      <c r="I2613" s="322">
        <v>49704952986.52594</v>
      </c>
      <c r="J2613" s="322">
        <v>47387969823.664993</v>
      </c>
      <c r="K2613" s="364">
        <v>0</v>
      </c>
      <c r="L2613" s="322">
        <v>35560827923.232338</v>
      </c>
      <c r="M2613" s="364">
        <v>0</v>
      </c>
    </row>
    <row r="2614" spans="1:13" x14ac:dyDescent="0.35">
      <c r="A2614" s="301">
        <v>2023</v>
      </c>
      <c r="B2614" s="301" t="s">
        <v>86</v>
      </c>
      <c r="C2614" s="301" t="s">
        <v>30</v>
      </c>
      <c r="D2614" s="302" t="s">
        <v>16</v>
      </c>
      <c r="E2614" s="302" t="s">
        <v>226</v>
      </c>
      <c r="F2614" s="301" t="s">
        <v>80</v>
      </c>
      <c r="G2614" s="301" t="s">
        <v>288</v>
      </c>
      <c r="H2614" s="322">
        <v>5466789699022.4414</v>
      </c>
      <c r="I2614" s="322">
        <v>4749472491835.5225</v>
      </c>
      <c r="J2614" s="322">
        <v>4681417476080.1992</v>
      </c>
      <c r="K2614" s="364">
        <v>0</v>
      </c>
      <c r="L2614" s="322">
        <v>4681417476080.1992</v>
      </c>
      <c r="M2614" s="364">
        <v>0</v>
      </c>
    </row>
    <row r="2615" spans="1:13" x14ac:dyDescent="0.35">
      <c r="A2615" s="301">
        <v>2023</v>
      </c>
      <c r="B2615" s="301" t="s">
        <v>86</v>
      </c>
      <c r="C2615" s="301" t="s">
        <v>31</v>
      </c>
      <c r="D2615" s="302" t="s">
        <v>11</v>
      </c>
      <c r="E2615" s="302" t="s">
        <v>226</v>
      </c>
      <c r="F2615" s="301" t="s">
        <v>76</v>
      </c>
      <c r="G2615" s="301" t="s">
        <v>288</v>
      </c>
      <c r="H2615" s="322">
        <v>146542196685.57803</v>
      </c>
      <c r="I2615" s="322">
        <v>147229771319.45734</v>
      </c>
      <c r="J2615" s="322">
        <v>147036559658.93283</v>
      </c>
      <c r="K2615" s="364">
        <v>0</v>
      </c>
      <c r="L2615" s="322">
        <v>138646565432.31802</v>
      </c>
      <c r="M2615" s="364">
        <v>0</v>
      </c>
    </row>
    <row r="2616" spans="1:13" x14ac:dyDescent="0.35">
      <c r="A2616" s="301">
        <v>2023</v>
      </c>
      <c r="B2616" s="301" t="s">
        <v>86</v>
      </c>
      <c r="C2616" s="301" t="s">
        <v>31</v>
      </c>
      <c r="D2616" s="302" t="s">
        <v>11</v>
      </c>
      <c r="E2616" s="302" t="s">
        <v>226</v>
      </c>
      <c r="F2616" s="301" t="s">
        <v>78</v>
      </c>
      <c r="G2616" s="301" t="s">
        <v>288</v>
      </c>
      <c r="H2616" s="322">
        <v>6129257789662.3672</v>
      </c>
      <c r="I2616" s="322">
        <v>6185253754812.4336</v>
      </c>
      <c r="J2616" s="322">
        <v>6183756005002.8975</v>
      </c>
      <c r="K2616" s="364">
        <v>0</v>
      </c>
      <c r="L2616" s="322">
        <v>5509511526134.5156</v>
      </c>
      <c r="M2616" s="364">
        <v>0</v>
      </c>
    </row>
    <row r="2617" spans="1:13" x14ac:dyDescent="0.35">
      <c r="A2617" s="301">
        <v>2023</v>
      </c>
      <c r="B2617" s="301" t="s">
        <v>86</v>
      </c>
      <c r="C2617" s="301" t="s">
        <v>32</v>
      </c>
      <c r="D2617" s="302" t="s">
        <v>18</v>
      </c>
      <c r="E2617" s="302" t="s">
        <v>226</v>
      </c>
      <c r="F2617" s="301" t="s">
        <v>76</v>
      </c>
      <c r="G2617" s="301" t="s">
        <v>288</v>
      </c>
      <c r="H2617" s="322">
        <v>127655776525.34395</v>
      </c>
      <c r="I2617" s="322">
        <v>127655776525.34395</v>
      </c>
      <c r="J2617" s="322">
        <v>126553949968.17361</v>
      </c>
      <c r="K2617" s="364">
        <v>0</v>
      </c>
      <c r="L2617" s="322">
        <v>119013696207.69319</v>
      </c>
      <c r="M2617" s="364">
        <v>0</v>
      </c>
    </row>
    <row r="2618" spans="1:13" x14ac:dyDescent="0.35">
      <c r="A2618" s="301">
        <v>2023</v>
      </c>
      <c r="B2618" s="301" t="s">
        <v>86</v>
      </c>
      <c r="C2618" s="301" t="s">
        <v>32</v>
      </c>
      <c r="D2618" s="302" t="s">
        <v>18</v>
      </c>
      <c r="E2618" s="302" t="s">
        <v>226</v>
      </c>
      <c r="F2618" s="301" t="s">
        <v>78</v>
      </c>
      <c r="G2618" s="301" t="s">
        <v>288</v>
      </c>
      <c r="H2618" s="322">
        <v>517335511872.01709</v>
      </c>
      <c r="I2618" s="322">
        <v>510142362605.98657</v>
      </c>
      <c r="J2618" s="322">
        <v>500122391229.52136</v>
      </c>
      <c r="K2618" s="364">
        <v>0</v>
      </c>
      <c r="L2618" s="322">
        <v>365671332120.74103</v>
      </c>
      <c r="M2618" s="364">
        <v>0</v>
      </c>
    </row>
    <row r="2619" spans="1:13" x14ac:dyDescent="0.35">
      <c r="A2619" s="301">
        <v>2023</v>
      </c>
      <c r="B2619" s="301" t="s">
        <v>86</v>
      </c>
      <c r="C2619" s="301" t="s">
        <v>32</v>
      </c>
      <c r="D2619" s="302" t="s">
        <v>18</v>
      </c>
      <c r="E2619" s="302" t="s">
        <v>226</v>
      </c>
      <c r="F2619" s="301" t="s">
        <v>80</v>
      </c>
      <c r="G2619" s="301" t="s">
        <v>288</v>
      </c>
      <c r="H2619" s="322">
        <v>3247548448346.5581</v>
      </c>
      <c r="I2619" s="322">
        <v>3247548448346.5581</v>
      </c>
      <c r="J2619" s="322">
        <v>3247548448346.5581</v>
      </c>
      <c r="K2619" s="364">
        <v>0</v>
      </c>
      <c r="L2619" s="322">
        <v>3247548448346.5581</v>
      </c>
      <c r="M2619" s="364">
        <v>0</v>
      </c>
    </row>
    <row r="2620" spans="1:13" x14ac:dyDescent="0.35">
      <c r="A2620" s="301">
        <v>2023</v>
      </c>
      <c r="B2620" s="301" t="s">
        <v>86</v>
      </c>
      <c r="C2620" s="301" t="s">
        <v>33</v>
      </c>
      <c r="D2620" s="302" t="s">
        <v>21</v>
      </c>
      <c r="E2620" s="302" t="s">
        <v>226</v>
      </c>
      <c r="F2620" s="301" t="s">
        <v>76</v>
      </c>
      <c r="G2620" s="301" t="s">
        <v>288</v>
      </c>
      <c r="H2620" s="322">
        <v>90925651959.56427</v>
      </c>
      <c r="I2620" s="322">
        <v>91400385395.164398</v>
      </c>
      <c r="J2620" s="322">
        <v>91035610383.356216</v>
      </c>
      <c r="K2620" s="364">
        <v>0</v>
      </c>
      <c r="L2620" s="322">
        <v>90558319857.188812</v>
      </c>
      <c r="M2620" s="364">
        <v>0</v>
      </c>
    </row>
    <row r="2621" spans="1:13" x14ac:dyDescent="0.35">
      <c r="A2621" s="301">
        <v>2023</v>
      </c>
      <c r="B2621" s="301" t="s">
        <v>86</v>
      </c>
      <c r="C2621" s="301" t="s">
        <v>34</v>
      </c>
      <c r="D2621" s="302" t="s">
        <v>10</v>
      </c>
      <c r="E2621" s="302" t="s">
        <v>226</v>
      </c>
      <c r="F2621" s="301" t="s">
        <v>76</v>
      </c>
      <c r="G2621" s="301" t="s">
        <v>288</v>
      </c>
      <c r="H2621" s="322">
        <v>40930941862.117226</v>
      </c>
      <c r="I2621" s="322">
        <v>40930941862.117226</v>
      </c>
      <c r="J2621" s="322">
        <v>37848849916.123482</v>
      </c>
      <c r="K2621" s="364">
        <v>0</v>
      </c>
      <c r="L2621" s="322">
        <v>36591468664.791527</v>
      </c>
      <c r="M2621" s="364">
        <v>0</v>
      </c>
    </row>
    <row r="2622" spans="1:13" x14ac:dyDescent="0.35">
      <c r="A2622" s="301">
        <v>2023</v>
      </c>
      <c r="B2622" s="301" t="s">
        <v>86</v>
      </c>
      <c r="C2622" s="301" t="s">
        <v>34</v>
      </c>
      <c r="D2622" s="302" t="s">
        <v>10</v>
      </c>
      <c r="E2622" s="302" t="s">
        <v>226</v>
      </c>
      <c r="F2622" s="301" t="s">
        <v>78</v>
      </c>
      <c r="G2622" s="301" t="s">
        <v>288</v>
      </c>
      <c r="H2622" s="322">
        <v>185683081865.87418</v>
      </c>
      <c r="I2622" s="322">
        <v>157710095000.647</v>
      </c>
      <c r="J2622" s="322">
        <v>152067152024.99142</v>
      </c>
      <c r="K2622" s="364">
        <v>0</v>
      </c>
      <c r="L2622" s="322">
        <v>126086162708.33325</v>
      </c>
      <c r="M2622" s="364">
        <v>0</v>
      </c>
    </row>
    <row r="2623" spans="1:13" x14ac:dyDescent="0.35">
      <c r="A2623" s="301">
        <v>2023</v>
      </c>
      <c r="B2623" s="301" t="s">
        <v>86</v>
      </c>
      <c r="C2623" s="301" t="s">
        <v>34</v>
      </c>
      <c r="D2623" s="302" t="s">
        <v>10</v>
      </c>
      <c r="E2623" s="302" t="s">
        <v>226</v>
      </c>
      <c r="F2623" s="301" t="s">
        <v>80</v>
      </c>
      <c r="G2623" s="301" t="s">
        <v>288</v>
      </c>
      <c r="H2623" s="322">
        <v>0</v>
      </c>
      <c r="I2623" s="322">
        <v>0</v>
      </c>
      <c r="J2623" s="322">
        <v>0</v>
      </c>
      <c r="K2623" s="364">
        <v>0</v>
      </c>
      <c r="L2623" s="322">
        <v>0</v>
      </c>
      <c r="M2623" s="364">
        <v>0</v>
      </c>
    </row>
    <row r="2624" spans="1:13" x14ac:dyDescent="0.35">
      <c r="A2624" s="301">
        <v>2023</v>
      </c>
      <c r="B2624" s="301" t="s">
        <v>86</v>
      </c>
      <c r="C2624" s="301" t="s">
        <v>35</v>
      </c>
      <c r="D2624" s="302" t="s">
        <v>15</v>
      </c>
      <c r="E2624" s="302" t="s">
        <v>226</v>
      </c>
      <c r="F2624" s="301" t="s">
        <v>76</v>
      </c>
      <c r="G2624" s="301" t="s">
        <v>288</v>
      </c>
      <c r="H2624" s="322">
        <v>28181433507.203022</v>
      </c>
      <c r="I2624" s="322">
        <v>28181433507.203022</v>
      </c>
      <c r="J2624" s="322">
        <v>25135764087.282623</v>
      </c>
      <c r="K2624" s="364">
        <v>0</v>
      </c>
      <c r="L2624" s="322">
        <v>24567627791.935074</v>
      </c>
      <c r="M2624" s="364">
        <v>0</v>
      </c>
    </row>
    <row r="2625" spans="1:13" x14ac:dyDescent="0.35">
      <c r="A2625" s="301">
        <v>2023</v>
      </c>
      <c r="B2625" s="301" t="s">
        <v>86</v>
      </c>
      <c r="C2625" s="301" t="s">
        <v>35</v>
      </c>
      <c r="D2625" s="302" t="s">
        <v>15</v>
      </c>
      <c r="E2625" s="302" t="s">
        <v>226</v>
      </c>
      <c r="F2625" s="301" t="s">
        <v>78</v>
      </c>
      <c r="G2625" s="301" t="s">
        <v>288</v>
      </c>
      <c r="H2625" s="322">
        <v>228727476490.47675</v>
      </c>
      <c r="I2625" s="322">
        <v>315604980992.36462</v>
      </c>
      <c r="J2625" s="322">
        <v>310322343463.26245</v>
      </c>
      <c r="K2625" s="364">
        <v>0</v>
      </c>
      <c r="L2625" s="322">
        <v>267743823706.34647</v>
      </c>
      <c r="M2625" s="364">
        <v>0</v>
      </c>
    </row>
    <row r="2626" spans="1:13" x14ac:dyDescent="0.35">
      <c r="A2626" s="301">
        <v>2023</v>
      </c>
      <c r="B2626" s="301" t="s">
        <v>86</v>
      </c>
      <c r="C2626" s="301" t="s">
        <v>35</v>
      </c>
      <c r="D2626" s="302" t="s">
        <v>15</v>
      </c>
      <c r="E2626" s="302" t="s">
        <v>226</v>
      </c>
      <c r="F2626" s="301" t="s">
        <v>80</v>
      </c>
      <c r="G2626" s="301" t="s">
        <v>288</v>
      </c>
      <c r="H2626" s="322">
        <v>196852855289.61591</v>
      </c>
      <c r="I2626" s="322">
        <v>196005539689.74484</v>
      </c>
      <c r="J2626" s="322">
        <v>196000292739.14999</v>
      </c>
      <c r="K2626" s="364">
        <v>0</v>
      </c>
      <c r="L2626" s="322">
        <v>192742386320.32919</v>
      </c>
      <c r="M2626" s="364">
        <v>0</v>
      </c>
    </row>
    <row r="2627" spans="1:13" x14ac:dyDescent="0.35">
      <c r="A2627" s="301">
        <v>2023</v>
      </c>
      <c r="B2627" s="301" t="s">
        <v>86</v>
      </c>
      <c r="C2627" s="301" t="s">
        <v>36</v>
      </c>
      <c r="D2627" s="302" t="s">
        <v>9</v>
      </c>
      <c r="E2627" s="302" t="s">
        <v>226</v>
      </c>
      <c r="F2627" s="301" t="s">
        <v>76</v>
      </c>
      <c r="G2627" s="301" t="s">
        <v>288</v>
      </c>
      <c r="H2627" s="322">
        <v>32880084967.587742</v>
      </c>
      <c r="I2627" s="322">
        <v>32880084967.587742</v>
      </c>
      <c r="J2627" s="322">
        <v>30865885381.885403</v>
      </c>
      <c r="K2627" s="364">
        <v>0</v>
      </c>
      <c r="L2627" s="322">
        <v>30176880347.903397</v>
      </c>
      <c r="M2627" s="364">
        <v>0</v>
      </c>
    </row>
    <row r="2628" spans="1:13" x14ac:dyDescent="0.35">
      <c r="A2628" s="301">
        <v>2023</v>
      </c>
      <c r="B2628" s="301" t="s">
        <v>86</v>
      </c>
      <c r="C2628" s="301" t="s">
        <v>36</v>
      </c>
      <c r="D2628" s="302" t="s">
        <v>9</v>
      </c>
      <c r="E2628" s="302" t="s">
        <v>226</v>
      </c>
      <c r="F2628" s="301" t="s">
        <v>78</v>
      </c>
      <c r="G2628" s="301" t="s">
        <v>288</v>
      </c>
      <c r="H2628" s="322">
        <v>198657310831.83939</v>
      </c>
      <c r="I2628" s="322">
        <v>247225391108.27625</v>
      </c>
      <c r="J2628" s="322">
        <v>241625176606.97388</v>
      </c>
      <c r="K2628" s="364">
        <v>0</v>
      </c>
      <c r="L2628" s="322">
        <v>196810383910.77582</v>
      </c>
      <c r="M2628" s="364">
        <v>0</v>
      </c>
    </row>
    <row r="2629" spans="1:13" x14ac:dyDescent="0.35">
      <c r="A2629" s="301">
        <v>2023</v>
      </c>
      <c r="B2629" s="301" t="s">
        <v>86</v>
      </c>
      <c r="C2629" s="301" t="s">
        <v>37</v>
      </c>
      <c r="D2629" s="302" t="s">
        <v>20</v>
      </c>
      <c r="E2629" s="302" t="s">
        <v>226</v>
      </c>
      <c r="F2629" s="301" t="s">
        <v>76</v>
      </c>
      <c r="G2629" s="301" t="s">
        <v>288</v>
      </c>
      <c r="H2629" s="322">
        <v>112458686697.56776</v>
      </c>
      <c r="I2629" s="322">
        <v>116487551693.11995</v>
      </c>
      <c r="J2629" s="322">
        <v>114600508863.90097</v>
      </c>
      <c r="K2629" s="364">
        <v>0</v>
      </c>
      <c r="L2629" s="322">
        <v>112558840182.672</v>
      </c>
      <c r="M2629" s="364">
        <v>0</v>
      </c>
    </row>
    <row r="2630" spans="1:13" x14ac:dyDescent="0.35">
      <c r="A2630" s="301">
        <v>2023</v>
      </c>
      <c r="B2630" s="301" t="s">
        <v>86</v>
      </c>
      <c r="C2630" s="301" t="s">
        <v>37</v>
      </c>
      <c r="D2630" s="302" t="s">
        <v>20</v>
      </c>
      <c r="E2630" s="302" t="s">
        <v>226</v>
      </c>
      <c r="F2630" s="301" t="s">
        <v>78</v>
      </c>
      <c r="G2630" s="301" t="s">
        <v>288</v>
      </c>
      <c r="H2630" s="322">
        <v>69206802528.963348</v>
      </c>
      <c r="I2630" s="322">
        <v>69206802528.963348</v>
      </c>
      <c r="J2630" s="322">
        <v>68893597024.28363</v>
      </c>
      <c r="K2630" s="364">
        <v>0</v>
      </c>
      <c r="L2630" s="322">
        <v>62303998392.297546</v>
      </c>
      <c r="M2630" s="364">
        <v>0</v>
      </c>
    </row>
    <row r="2631" spans="1:13" x14ac:dyDescent="0.35">
      <c r="A2631" s="301">
        <v>2023</v>
      </c>
      <c r="B2631" s="301" t="s">
        <v>86</v>
      </c>
      <c r="C2631" s="301" t="s">
        <v>37</v>
      </c>
      <c r="D2631" s="302" t="s">
        <v>20</v>
      </c>
      <c r="E2631" s="302" t="s">
        <v>226</v>
      </c>
      <c r="F2631" s="301" t="s">
        <v>80</v>
      </c>
      <c r="G2631" s="301" t="s">
        <v>288</v>
      </c>
      <c r="H2631" s="322">
        <v>0</v>
      </c>
      <c r="I2631" s="322">
        <v>0</v>
      </c>
      <c r="J2631" s="322">
        <v>0</v>
      </c>
      <c r="K2631" s="364">
        <v>0</v>
      </c>
      <c r="L2631" s="322">
        <v>0</v>
      </c>
      <c r="M2631" s="364">
        <v>0</v>
      </c>
    </row>
    <row r="2632" spans="1:13" x14ac:dyDescent="0.35">
      <c r="A2632" s="301">
        <v>2023</v>
      </c>
      <c r="B2632" s="301" t="s">
        <v>86</v>
      </c>
      <c r="C2632" s="301" t="s">
        <v>38</v>
      </c>
      <c r="D2632" s="302" t="s">
        <v>248</v>
      </c>
      <c r="E2632" s="302" t="s">
        <v>226</v>
      </c>
      <c r="F2632" s="301" t="s">
        <v>76</v>
      </c>
      <c r="G2632" s="301" t="s">
        <v>288</v>
      </c>
      <c r="H2632" s="322">
        <v>30174550066.265175</v>
      </c>
      <c r="I2632" s="322">
        <v>30842146132.01545</v>
      </c>
      <c r="J2632" s="322">
        <v>30178536756.576168</v>
      </c>
      <c r="K2632" s="364">
        <v>0</v>
      </c>
      <c r="L2632" s="322">
        <v>29805693176.808205</v>
      </c>
      <c r="M2632" s="364">
        <v>0</v>
      </c>
    </row>
    <row r="2633" spans="1:13" x14ac:dyDescent="0.35">
      <c r="A2633" s="301">
        <v>2023</v>
      </c>
      <c r="B2633" s="301" t="s">
        <v>86</v>
      </c>
      <c r="C2633" s="301" t="s">
        <v>38</v>
      </c>
      <c r="D2633" s="302" t="s">
        <v>248</v>
      </c>
      <c r="E2633" s="302" t="s">
        <v>226</v>
      </c>
      <c r="F2633" s="301" t="s">
        <v>78</v>
      </c>
      <c r="G2633" s="301" t="s">
        <v>288</v>
      </c>
      <c r="H2633" s="322">
        <v>103886814548.8524</v>
      </c>
      <c r="I2633" s="322">
        <v>103886814548.8524</v>
      </c>
      <c r="J2633" s="322">
        <v>102427635906.79929</v>
      </c>
      <c r="K2633" s="364">
        <v>0</v>
      </c>
      <c r="L2633" s="322">
        <v>90620806790.083527</v>
      </c>
      <c r="M2633" s="364">
        <v>0</v>
      </c>
    </row>
    <row r="2634" spans="1:13" x14ac:dyDescent="0.35">
      <c r="A2634" s="301">
        <v>2023</v>
      </c>
      <c r="B2634" s="301" t="s">
        <v>86</v>
      </c>
      <c r="C2634" s="301" t="s">
        <v>39</v>
      </c>
      <c r="D2634" s="302" t="s">
        <v>17</v>
      </c>
      <c r="E2634" s="302" t="s">
        <v>226</v>
      </c>
      <c r="F2634" s="301" t="s">
        <v>76</v>
      </c>
      <c r="G2634" s="301" t="s">
        <v>288</v>
      </c>
      <c r="H2634" s="322">
        <v>34600627700.150452</v>
      </c>
      <c r="I2634" s="322">
        <v>35487230009.093117</v>
      </c>
      <c r="J2634" s="322">
        <v>35123262623.598419</v>
      </c>
      <c r="K2634" s="364">
        <v>0</v>
      </c>
      <c r="L2634" s="322">
        <v>34456996088.824257</v>
      </c>
      <c r="M2634" s="364">
        <v>0</v>
      </c>
    </row>
    <row r="2635" spans="1:13" x14ac:dyDescent="0.35">
      <c r="A2635" s="301">
        <v>2023</v>
      </c>
      <c r="B2635" s="301" t="s">
        <v>86</v>
      </c>
      <c r="C2635" s="301" t="s">
        <v>39</v>
      </c>
      <c r="D2635" s="302" t="s">
        <v>17</v>
      </c>
      <c r="E2635" s="302" t="s">
        <v>226</v>
      </c>
      <c r="F2635" s="301" t="s">
        <v>78</v>
      </c>
      <c r="G2635" s="301" t="s">
        <v>288</v>
      </c>
      <c r="H2635" s="322">
        <v>1966062126606.6018</v>
      </c>
      <c r="I2635" s="322">
        <v>2138885356292.1284</v>
      </c>
      <c r="J2635" s="322">
        <v>2117420225162.5933</v>
      </c>
      <c r="K2635" s="364">
        <v>0</v>
      </c>
      <c r="L2635" s="322">
        <v>1847045008288.5764</v>
      </c>
      <c r="M2635" s="364">
        <v>0</v>
      </c>
    </row>
    <row r="2636" spans="1:13" x14ac:dyDescent="0.35">
      <c r="A2636" s="301">
        <v>2023</v>
      </c>
      <c r="B2636" s="301" t="s">
        <v>86</v>
      </c>
      <c r="C2636" s="301" t="s">
        <v>40</v>
      </c>
      <c r="D2636" s="302" t="s">
        <v>13</v>
      </c>
      <c r="E2636" s="302" t="s">
        <v>226</v>
      </c>
      <c r="F2636" s="301" t="s">
        <v>76</v>
      </c>
      <c r="G2636" s="301" t="s">
        <v>288</v>
      </c>
      <c r="H2636" s="322">
        <v>16270252889.886204</v>
      </c>
      <c r="I2636" s="322">
        <v>16673833649.299274</v>
      </c>
      <c r="J2636" s="322">
        <v>16650307673.929155</v>
      </c>
      <c r="K2636" s="364">
        <v>0</v>
      </c>
      <c r="L2636" s="322">
        <v>16388350185.086519</v>
      </c>
      <c r="M2636" s="364">
        <v>0</v>
      </c>
    </row>
    <row r="2637" spans="1:13" x14ac:dyDescent="0.35">
      <c r="A2637" s="301">
        <v>2023</v>
      </c>
      <c r="B2637" s="301" t="s">
        <v>86</v>
      </c>
      <c r="C2637" s="301" t="s">
        <v>40</v>
      </c>
      <c r="D2637" s="302" t="s">
        <v>13</v>
      </c>
      <c r="E2637" s="302" t="s">
        <v>226</v>
      </c>
      <c r="F2637" s="301" t="s">
        <v>78</v>
      </c>
      <c r="G2637" s="301" t="s">
        <v>288</v>
      </c>
      <c r="H2637" s="322">
        <v>4503354088.1708975</v>
      </c>
      <c r="I2637" s="322">
        <v>4503354088.1708975</v>
      </c>
      <c r="J2637" s="322">
        <v>4502809496.533927</v>
      </c>
      <c r="K2637" s="364">
        <v>0</v>
      </c>
      <c r="L2637" s="322">
        <v>4176764259.0389361</v>
      </c>
      <c r="M2637" s="364">
        <v>0</v>
      </c>
    </row>
    <row r="2638" spans="1:13" x14ac:dyDescent="0.35">
      <c r="A2638" s="301">
        <v>2023</v>
      </c>
      <c r="B2638" s="301" t="s">
        <v>86</v>
      </c>
      <c r="C2638" s="301" t="s">
        <v>41</v>
      </c>
      <c r="D2638" s="302" t="s">
        <v>8</v>
      </c>
      <c r="E2638" s="302" t="s">
        <v>226</v>
      </c>
      <c r="F2638" s="301" t="s">
        <v>76</v>
      </c>
      <c r="G2638" s="301" t="s">
        <v>288</v>
      </c>
      <c r="H2638" s="322">
        <v>34226843752.843914</v>
      </c>
      <c r="I2638" s="322">
        <v>37035559808.356956</v>
      </c>
      <c r="J2638" s="322">
        <v>35601933613.764915</v>
      </c>
      <c r="K2638" s="364">
        <v>0</v>
      </c>
      <c r="L2638" s="322">
        <v>34225385940.716591</v>
      </c>
      <c r="M2638" s="364">
        <v>0</v>
      </c>
    </row>
    <row r="2639" spans="1:13" x14ac:dyDescent="0.35">
      <c r="A2639" s="301">
        <v>2023</v>
      </c>
      <c r="B2639" s="301" t="s">
        <v>86</v>
      </c>
      <c r="C2639" s="301" t="s">
        <v>41</v>
      </c>
      <c r="D2639" s="302" t="s">
        <v>8</v>
      </c>
      <c r="E2639" s="302" t="s">
        <v>226</v>
      </c>
      <c r="F2639" s="301" t="s">
        <v>78</v>
      </c>
      <c r="G2639" s="301" t="s">
        <v>288</v>
      </c>
      <c r="H2639" s="322">
        <v>193750392273.78751</v>
      </c>
      <c r="I2639" s="322">
        <v>192921082056.27191</v>
      </c>
      <c r="J2639" s="322">
        <v>180320954047.11136</v>
      </c>
      <c r="K2639" s="364">
        <v>0</v>
      </c>
      <c r="L2639" s="322">
        <v>129016969560.55396</v>
      </c>
      <c r="M2639" s="364">
        <v>0</v>
      </c>
    </row>
    <row r="2640" spans="1:13" x14ac:dyDescent="0.35">
      <c r="A2640" s="301">
        <v>2023</v>
      </c>
      <c r="B2640" s="301" t="s">
        <v>86</v>
      </c>
      <c r="C2640" s="301" t="s">
        <v>42</v>
      </c>
      <c r="D2640" s="302" t="s">
        <v>14</v>
      </c>
      <c r="E2640" s="302" t="s">
        <v>226</v>
      </c>
      <c r="F2640" s="301" t="s">
        <v>76</v>
      </c>
      <c r="G2640" s="301" t="s">
        <v>288</v>
      </c>
      <c r="H2640" s="322">
        <v>15410034193.091955</v>
      </c>
      <c r="I2640" s="322">
        <v>15921043330.696835</v>
      </c>
      <c r="J2640" s="322">
        <v>15607341350.400049</v>
      </c>
      <c r="K2640" s="364">
        <v>0</v>
      </c>
      <c r="L2640" s="322">
        <v>15148527840.668728</v>
      </c>
      <c r="M2640" s="364">
        <v>0</v>
      </c>
    </row>
    <row r="2641" spans="1:13" x14ac:dyDescent="0.35">
      <c r="A2641" s="301">
        <v>2023</v>
      </c>
      <c r="B2641" s="301" t="s">
        <v>86</v>
      </c>
      <c r="C2641" s="301" t="s">
        <v>42</v>
      </c>
      <c r="D2641" s="302" t="s">
        <v>14</v>
      </c>
      <c r="E2641" s="302" t="s">
        <v>226</v>
      </c>
      <c r="F2641" s="301" t="s">
        <v>78</v>
      </c>
      <c r="G2641" s="301" t="s">
        <v>288</v>
      </c>
      <c r="H2641" s="322">
        <v>24988436529.902004</v>
      </c>
      <c r="I2641" s="322">
        <v>24988436529.902004</v>
      </c>
      <c r="J2641" s="322">
        <v>24942657914.510059</v>
      </c>
      <c r="K2641" s="364">
        <v>0</v>
      </c>
      <c r="L2641" s="322">
        <v>24068418236.449104</v>
      </c>
      <c r="M2641" s="364">
        <v>0</v>
      </c>
    </row>
    <row r="2642" spans="1:13" x14ac:dyDescent="0.35">
      <c r="A2642" s="301">
        <v>2023</v>
      </c>
      <c r="B2642" s="301" t="s">
        <v>86</v>
      </c>
      <c r="C2642" s="301" t="s">
        <v>43</v>
      </c>
      <c r="D2642" s="302" t="s">
        <v>22</v>
      </c>
      <c r="E2642" s="302" t="s">
        <v>226</v>
      </c>
      <c r="F2642" s="301" t="s">
        <v>76</v>
      </c>
      <c r="G2642" s="301" t="s">
        <v>288</v>
      </c>
      <c r="H2642" s="322">
        <v>96587717388.528198</v>
      </c>
      <c r="I2642" s="322">
        <v>106241900800.57764</v>
      </c>
      <c r="J2642" s="322">
        <v>105398510608.71185</v>
      </c>
      <c r="K2642" s="364">
        <v>0</v>
      </c>
      <c r="L2642" s="322">
        <v>103422048391.2449</v>
      </c>
      <c r="M2642" s="364">
        <v>0</v>
      </c>
    </row>
    <row r="2643" spans="1:13" x14ac:dyDescent="0.35">
      <c r="A2643" s="301">
        <v>2023</v>
      </c>
      <c r="B2643" s="301" t="s">
        <v>86</v>
      </c>
      <c r="C2643" s="301" t="s">
        <v>43</v>
      </c>
      <c r="D2643" s="302" t="s">
        <v>22</v>
      </c>
      <c r="E2643" s="302" t="s">
        <v>226</v>
      </c>
      <c r="F2643" s="301" t="s">
        <v>78</v>
      </c>
      <c r="G2643" s="301" t="s">
        <v>288</v>
      </c>
      <c r="H2643" s="322">
        <v>39357632608.371475</v>
      </c>
      <c r="I2643" s="322">
        <v>39357632608.371475</v>
      </c>
      <c r="J2643" s="322">
        <v>39346416461.907768</v>
      </c>
      <c r="K2643" s="364">
        <v>0</v>
      </c>
      <c r="L2643" s="322">
        <v>25623762801.262505</v>
      </c>
      <c r="M2643" s="364">
        <v>0</v>
      </c>
    </row>
    <row r="2644" spans="1:13" x14ac:dyDescent="0.35">
      <c r="A2644" s="301">
        <v>2023</v>
      </c>
      <c r="B2644" s="301" t="s">
        <v>86</v>
      </c>
      <c r="C2644" s="301" t="s">
        <v>44</v>
      </c>
      <c r="D2644" s="302" t="s">
        <v>12</v>
      </c>
      <c r="E2644" s="302" t="s">
        <v>226</v>
      </c>
      <c r="F2644" s="301" t="s">
        <v>76</v>
      </c>
      <c r="G2644" s="301" t="s">
        <v>288</v>
      </c>
      <c r="H2644" s="322">
        <v>29125401032.368282</v>
      </c>
      <c r="I2644" s="322">
        <v>30229215564.035378</v>
      </c>
      <c r="J2644" s="322">
        <v>29998665485.463924</v>
      </c>
      <c r="K2644" s="364">
        <v>0</v>
      </c>
      <c r="L2644" s="322">
        <v>29574903503.110962</v>
      </c>
      <c r="M2644" s="364">
        <v>0</v>
      </c>
    </row>
    <row r="2645" spans="1:13" x14ac:dyDescent="0.35">
      <c r="A2645" s="301">
        <v>2023</v>
      </c>
      <c r="B2645" s="301" t="s">
        <v>86</v>
      </c>
      <c r="C2645" s="301" t="s">
        <v>44</v>
      </c>
      <c r="D2645" s="302" t="s">
        <v>12</v>
      </c>
      <c r="E2645" s="302" t="s">
        <v>226</v>
      </c>
      <c r="F2645" s="301" t="s">
        <v>78</v>
      </c>
      <c r="G2645" s="301" t="s">
        <v>288</v>
      </c>
      <c r="H2645" s="322">
        <v>8469879044.3989544</v>
      </c>
      <c r="I2645" s="322">
        <v>8469879044.3989544</v>
      </c>
      <c r="J2645" s="322">
        <v>8316177329.0377541</v>
      </c>
      <c r="K2645" s="364">
        <v>0</v>
      </c>
      <c r="L2645" s="322">
        <v>7532996066.9668045</v>
      </c>
      <c r="M2645" s="364">
        <v>0</v>
      </c>
    </row>
    <row r="2646" spans="1:13" x14ac:dyDescent="0.35">
      <c r="A2646" s="301">
        <v>2023</v>
      </c>
      <c r="B2646" s="301" t="s">
        <v>86</v>
      </c>
      <c r="C2646" s="301" t="s">
        <v>45</v>
      </c>
      <c r="D2646" s="302" t="s">
        <v>22</v>
      </c>
      <c r="E2646" s="302" t="s">
        <v>226</v>
      </c>
      <c r="F2646" s="301" t="s">
        <v>76</v>
      </c>
      <c r="G2646" s="301" t="s">
        <v>288</v>
      </c>
      <c r="H2646" s="322">
        <v>109784293037.73389</v>
      </c>
      <c r="I2646" s="322">
        <v>109784293037.73389</v>
      </c>
      <c r="J2646" s="322">
        <v>108515786674.53133</v>
      </c>
      <c r="K2646" s="364">
        <v>0</v>
      </c>
      <c r="L2646" s="322">
        <v>102859378327.4855</v>
      </c>
      <c r="M2646" s="364">
        <v>0</v>
      </c>
    </row>
    <row r="2647" spans="1:13" x14ac:dyDescent="0.35">
      <c r="A2647" s="301">
        <v>2023</v>
      </c>
      <c r="B2647" s="301" t="s">
        <v>86</v>
      </c>
      <c r="C2647" s="301" t="s">
        <v>45</v>
      </c>
      <c r="D2647" s="302" t="s">
        <v>22</v>
      </c>
      <c r="E2647" s="302" t="s">
        <v>226</v>
      </c>
      <c r="F2647" s="301" t="s">
        <v>78</v>
      </c>
      <c r="G2647" s="301" t="s">
        <v>288</v>
      </c>
      <c r="H2647" s="322">
        <v>356693627244.52887</v>
      </c>
      <c r="I2647" s="322">
        <v>459379424321.27753</v>
      </c>
      <c r="J2647" s="322">
        <v>427928242069.40259</v>
      </c>
      <c r="K2647" s="364">
        <v>0</v>
      </c>
      <c r="L2647" s="322">
        <v>274420257214.2149</v>
      </c>
      <c r="M2647" s="364">
        <v>0</v>
      </c>
    </row>
    <row r="2648" spans="1:13" x14ac:dyDescent="0.35">
      <c r="A2648" s="301">
        <v>2023</v>
      </c>
      <c r="B2648" s="301" t="s">
        <v>86</v>
      </c>
      <c r="C2648" s="301" t="s">
        <v>46</v>
      </c>
      <c r="D2648" s="302" t="s">
        <v>10</v>
      </c>
      <c r="E2648" s="302" t="s">
        <v>228</v>
      </c>
      <c r="F2648" s="301" t="s">
        <v>76</v>
      </c>
      <c r="G2648" s="301" t="s">
        <v>288</v>
      </c>
      <c r="H2648" s="322">
        <v>18907599809.86285</v>
      </c>
      <c r="I2648" s="322">
        <v>20392058353.785709</v>
      </c>
      <c r="J2648" s="322">
        <v>19405549663.252922</v>
      </c>
      <c r="K2648" s="364">
        <v>0</v>
      </c>
      <c r="L2648" s="322">
        <v>18719013487.044628</v>
      </c>
      <c r="M2648" s="364">
        <v>0</v>
      </c>
    </row>
    <row r="2649" spans="1:13" x14ac:dyDescent="0.35">
      <c r="A2649" s="301">
        <v>2023</v>
      </c>
      <c r="B2649" s="301" t="s">
        <v>86</v>
      </c>
      <c r="C2649" s="301" t="s">
        <v>46</v>
      </c>
      <c r="D2649" s="302" t="s">
        <v>10</v>
      </c>
      <c r="E2649" s="302" t="s">
        <v>228</v>
      </c>
      <c r="F2649" s="301" t="s">
        <v>78</v>
      </c>
      <c r="G2649" s="301" t="s">
        <v>288</v>
      </c>
      <c r="H2649" s="322">
        <v>51986742859.640549</v>
      </c>
      <c r="I2649" s="322">
        <v>49164944170.497391</v>
      </c>
      <c r="J2649" s="322">
        <v>45360322341.98246</v>
      </c>
      <c r="K2649" s="364">
        <v>0</v>
      </c>
      <c r="L2649" s="322">
        <v>32287738748.286041</v>
      </c>
      <c r="M2649" s="364">
        <v>0</v>
      </c>
    </row>
    <row r="2650" spans="1:13" x14ac:dyDescent="0.35">
      <c r="A2650" s="301">
        <v>2023</v>
      </c>
      <c r="B2650" s="301" t="s">
        <v>86</v>
      </c>
      <c r="C2650" s="301" t="s">
        <v>47</v>
      </c>
      <c r="D2650" s="302" t="s">
        <v>21</v>
      </c>
      <c r="E2650" s="302" t="s">
        <v>228</v>
      </c>
      <c r="F2650" s="301" t="s">
        <v>76</v>
      </c>
      <c r="G2650" s="301" t="s">
        <v>288</v>
      </c>
      <c r="H2650" s="322">
        <v>26870039296.12315</v>
      </c>
      <c r="I2650" s="322">
        <v>27592293257.86198</v>
      </c>
      <c r="J2650" s="322">
        <v>26697916957.600006</v>
      </c>
      <c r="K2650" s="364">
        <v>0</v>
      </c>
      <c r="L2650" s="322">
        <v>20450517388.197113</v>
      </c>
      <c r="M2650" s="364">
        <v>0</v>
      </c>
    </row>
    <row r="2651" spans="1:13" x14ac:dyDescent="0.35">
      <c r="A2651" s="301">
        <v>2023</v>
      </c>
      <c r="B2651" s="301" t="s">
        <v>86</v>
      </c>
      <c r="C2651" s="301" t="s">
        <v>47</v>
      </c>
      <c r="D2651" s="302" t="s">
        <v>21</v>
      </c>
      <c r="E2651" s="302" t="s">
        <v>228</v>
      </c>
      <c r="F2651" s="301" t="s">
        <v>78</v>
      </c>
      <c r="G2651" s="301" t="s">
        <v>288</v>
      </c>
      <c r="H2651" s="322">
        <v>3946851632211.1089</v>
      </c>
      <c r="I2651" s="322">
        <v>4019000602408.2632</v>
      </c>
      <c r="J2651" s="322">
        <v>3871320462708.8896</v>
      </c>
      <c r="K2651" s="364">
        <v>0</v>
      </c>
      <c r="L2651" s="322">
        <v>3511290939716.8052</v>
      </c>
      <c r="M2651" s="364">
        <v>0</v>
      </c>
    </row>
    <row r="2652" spans="1:13" x14ac:dyDescent="0.35">
      <c r="A2652" s="301">
        <v>2023</v>
      </c>
      <c r="B2652" s="301" t="s">
        <v>86</v>
      </c>
      <c r="C2652" s="301" t="s">
        <v>47</v>
      </c>
      <c r="D2652" s="302" t="s">
        <v>21</v>
      </c>
      <c r="E2652" s="302" t="s">
        <v>228</v>
      </c>
      <c r="F2652" s="301" t="s">
        <v>80</v>
      </c>
      <c r="G2652" s="301" t="s">
        <v>288</v>
      </c>
      <c r="H2652" s="322">
        <v>4396618558.0774908</v>
      </c>
      <c r="I2652" s="322">
        <v>4396618558.0774908</v>
      </c>
      <c r="J2652" s="322">
        <v>4396074973.133604</v>
      </c>
      <c r="K2652" s="364">
        <v>0</v>
      </c>
      <c r="L2652" s="322">
        <v>3309326269.6740294</v>
      </c>
      <c r="M2652" s="364">
        <v>0</v>
      </c>
    </row>
    <row r="2653" spans="1:13" x14ac:dyDescent="0.35">
      <c r="A2653" s="301">
        <v>2023</v>
      </c>
      <c r="B2653" s="301" t="s">
        <v>86</v>
      </c>
      <c r="C2653" s="301" t="s">
        <v>48</v>
      </c>
      <c r="D2653" s="302" t="s">
        <v>8</v>
      </c>
      <c r="E2653" s="302" t="s">
        <v>228</v>
      </c>
      <c r="F2653" s="301" t="s">
        <v>76</v>
      </c>
      <c r="G2653" s="301" t="s">
        <v>288</v>
      </c>
      <c r="H2653" s="322">
        <v>25434474325.765148</v>
      </c>
      <c r="I2653" s="322">
        <v>26508171684.527855</v>
      </c>
      <c r="J2653" s="322">
        <v>26311142549.351761</v>
      </c>
      <c r="K2653" s="364">
        <v>0</v>
      </c>
      <c r="L2653" s="322">
        <v>25809745251.063236</v>
      </c>
      <c r="M2653" s="364">
        <v>0</v>
      </c>
    </row>
    <row r="2654" spans="1:13" x14ac:dyDescent="0.35">
      <c r="A2654" s="301">
        <v>2023</v>
      </c>
      <c r="B2654" s="301" t="s">
        <v>86</v>
      </c>
      <c r="C2654" s="301" t="s">
        <v>48</v>
      </c>
      <c r="D2654" s="302" t="s">
        <v>8</v>
      </c>
      <c r="E2654" s="302" t="s">
        <v>228</v>
      </c>
      <c r="F2654" s="301" t="s">
        <v>78</v>
      </c>
      <c r="G2654" s="301" t="s">
        <v>288</v>
      </c>
      <c r="H2654" s="322">
        <v>23191348200.060295</v>
      </c>
      <c r="I2654" s="322">
        <v>23191348200.060295</v>
      </c>
      <c r="J2654" s="322">
        <v>23103631937.777164</v>
      </c>
      <c r="K2654" s="364">
        <v>0</v>
      </c>
      <c r="L2654" s="322">
        <v>18774466421.882229</v>
      </c>
      <c r="M2654" s="364">
        <v>0</v>
      </c>
    </row>
    <row r="2655" spans="1:13" x14ac:dyDescent="0.35">
      <c r="A2655" s="301">
        <v>2023</v>
      </c>
      <c r="B2655" s="301" t="s">
        <v>86</v>
      </c>
      <c r="C2655" s="301" t="s">
        <v>49</v>
      </c>
      <c r="D2655" s="302" t="s">
        <v>18</v>
      </c>
      <c r="E2655" s="302" t="s">
        <v>228</v>
      </c>
      <c r="F2655" s="301" t="s">
        <v>76</v>
      </c>
      <c r="G2655" s="301" t="s">
        <v>288</v>
      </c>
      <c r="H2655" s="322">
        <v>110382735695.86948</v>
      </c>
      <c r="I2655" s="322">
        <v>110382735695.86948</v>
      </c>
      <c r="J2655" s="322">
        <v>105419629124.81264</v>
      </c>
      <c r="K2655" s="364">
        <v>0</v>
      </c>
      <c r="L2655" s="322">
        <v>100129727283.217</v>
      </c>
      <c r="M2655" s="364">
        <v>0</v>
      </c>
    </row>
    <row r="2656" spans="1:13" x14ac:dyDescent="0.35">
      <c r="A2656" s="301">
        <v>2023</v>
      </c>
      <c r="B2656" s="301" t="s">
        <v>86</v>
      </c>
      <c r="C2656" s="301" t="s">
        <v>49</v>
      </c>
      <c r="D2656" s="302" t="s">
        <v>18</v>
      </c>
      <c r="E2656" s="302" t="s">
        <v>228</v>
      </c>
      <c r="F2656" s="301" t="s">
        <v>79</v>
      </c>
      <c r="G2656" s="301" t="s">
        <v>288</v>
      </c>
      <c r="H2656" s="322">
        <v>0</v>
      </c>
      <c r="I2656" s="322">
        <v>0</v>
      </c>
      <c r="J2656" s="322">
        <v>0</v>
      </c>
      <c r="K2656" s="364">
        <v>0</v>
      </c>
      <c r="L2656" s="322">
        <v>0</v>
      </c>
      <c r="M2656" s="364">
        <v>0</v>
      </c>
    </row>
    <row r="2657" spans="1:13" x14ac:dyDescent="0.35">
      <c r="A2657" s="301">
        <v>2023</v>
      </c>
      <c r="B2657" s="301" t="s">
        <v>86</v>
      </c>
      <c r="C2657" s="301" t="s">
        <v>49</v>
      </c>
      <c r="D2657" s="302" t="s">
        <v>18</v>
      </c>
      <c r="E2657" s="302" t="s">
        <v>228</v>
      </c>
      <c r="F2657" s="301" t="s">
        <v>78</v>
      </c>
      <c r="G2657" s="301" t="s">
        <v>288</v>
      </c>
      <c r="H2657" s="322">
        <v>2787003179996.8433</v>
      </c>
      <c r="I2657" s="322">
        <v>2742604366413.8838</v>
      </c>
      <c r="J2657" s="322">
        <v>2340496851155.3706</v>
      </c>
      <c r="K2657" s="364">
        <v>0</v>
      </c>
      <c r="L2657" s="322">
        <v>936355466690.11877</v>
      </c>
      <c r="M2657" s="364">
        <v>0</v>
      </c>
    </row>
    <row r="2658" spans="1:13" x14ac:dyDescent="0.35">
      <c r="A2658" s="301">
        <v>2023</v>
      </c>
      <c r="B2658" s="301" t="s">
        <v>86</v>
      </c>
      <c r="C2658" s="301" t="s">
        <v>49</v>
      </c>
      <c r="D2658" s="302" t="s">
        <v>18</v>
      </c>
      <c r="E2658" s="302" t="s">
        <v>228</v>
      </c>
      <c r="F2658" s="301" t="s">
        <v>80</v>
      </c>
      <c r="G2658" s="301" t="s">
        <v>288</v>
      </c>
      <c r="H2658" s="322">
        <v>1737550090.0377579</v>
      </c>
      <c r="I2658" s="322">
        <v>1737550090.0377579</v>
      </c>
      <c r="J2658" s="322">
        <v>981009066.48980474</v>
      </c>
      <c r="K2658" s="364">
        <v>0</v>
      </c>
      <c r="L2658" s="322">
        <v>981009066.48980474</v>
      </c>
      <c r="M2658" s="364">
        <v>0</v>
      </c>
    </row>
    <row r="2659" spans="1:13" x14ac:dyDescent="0.35">
      <c r="A2659" s="301">
        <v>2023</v>
      </c>
      <c r="B2659" s="301" t="s">
        <v>86</v>
      </c>
      <c r="C2659" s="301" t="s">
        <v>50</v>
      </c>
      <c r="D2659" s="302" t="s">
        <v>16</v>
      </c>
      <c r="E2659" s="302" t="s">
        <v>228</v>
      </c>
      <c r="F2659" s="301" t="s">
        <v>76</v>
      </c>
      <c r="G2659" s="301" t="s">
        <v>288</v>
      </c>
      <c r="H2659" s="322">
        <v>652672993001.54272</v>
      </c>
      <c r="I2659" s="322">
        <v>652672993001.54272</v>
      </c>
      <c r="J2659" s="322">
        <v>612864049496.58435</v>
      </c>
      <c r="K2659" s="364">
        <v>0</v>
      </c>
      <c r="L2659" s="322">
        <v>610734317190.74597</v>
      </c>
      <c r="M2659" s="364">
        <v>0</v>
      </c>
    </row>
    <row r="2660" spans="1:13" x14ac:dyDescent="0.35">
      <c r="A2660" s="301">
        <v>2023</v>
      </c>
      <c r="B2660" s="301" t="s">
        <v>86</v>
      </c>
      <c r="C2660" s="301" t="s">
        <v>50</v>
      </c>
      <c r="D2660" s="302" t="s">
        <v>16</v>
      </c>
      <c r="E2660" s="302" t="s">
        <v>228</v>
      </c>
      <c r="F2660" s="301" t="s">
        <v>79</v>
      </c>
      <c r="G2660" s="301" t="s">
        <v>288</v>
      </c>
      <c r="H2660" s="322">
        <v>204890065900.12576</v>
      </c>
      <c r="I2660" s="322">
        <v>204890065900.12576</v>
      </c>
      <c r="J2660" s="322">
        <v>156230745580.50201</v>
      </c>
      <c r="K2660" s="364">
        <v>0</v>
      </c>
      <c r="L2660" s="322">
        <v>156230745580.50201</v>
      </c>
      <c r="M2660" s="364">
        <v>0</v>
      </c>
    </row>
    <row r="2661" spans="1:13" x14ac:dyDescent="0.35">
      <c r="A2661" s="301">
        <v>2023</v>
      </c>
      <c r="B2661" s="301" t="s">
        <v>86</v>
      </c>
      <c r="C2661" s="301" t="s">
        <v>50</v>
      </c>
      <c r="D2661" s="302" t="s">
        <v>16</v>
      </c>
      <c r="E2661" s="302" t="s">
        <v>228</v>
      </c>
      <c r="F2661" s="301" t="s">
        <v>78</v>
      </c>
      <c r="G2661" s="301" t="s">
        <v>288</v>
      </c>
      <c r="H2661" s="322">
        <v>5115293166.6308451</v>
      </c>
      <c r="I2661" s="322">
        <v>5115293166.6308451</v>
      </c>
      <c r="J2661" s="322">
        <v>5050646820.6018238</v>
      </c>
      <c r="K2661" s="364">
        <v>0</v>
      </c>
      <c r="L2661" s="322">
        <v>4416684295.8366165</v>
      </c>
      <c r="M2661" s="364">
        <v>0</v>
      </c>
    </row>
    <row r="2662" spans="1:13" x14ac:dyDescent="0.35">
      <c r="A2662" s="301">
        <v>2023</v>
      </c>
      <c r="B2662" s="301" t="s">
        <v>86</v>
      </c>
      <c r="C2662" s="301" t="s">
        <v>51</v>
      </c>
      <c r="D2662" s="302" t="s">
        <v>15</v>
      </c>
      <c r="E2662" s="302" t="s">
        <v>228</v>
      </c>
      <c r="F2662" s="301" t="s">
        <v>76</v>
      </c>
      <c r="G2662" s="301" t="s">
        <v>288</v>
      </c>
      <c r="H2662" s="322">
        <v>14329687447.328434</v>
      </c>
      <c r="I2662" s="322">
        <v>15247270274.376474</v>
      </c>
      <c r="J2662" s="322">
        <v>14885323478.279701</v>
      </c>
      <c r="K2662" s="364">
        <v>0</v>
      </c>
      <c r="L2662" s="322">
        <v>14024794561.464314</v>
      </c>
      <c r="M2662" s="364">
        <v>0</v>
      </c>
    </row>
    <row r="2663" spans="1:13" x14ac:dyDescent="0.35">
      <c r="A2663" s="301">
        <v>2023</v>
      </c>
      <c r="B2663" s="301" t="s">
        <v>86</v>
      </c>
      <c r="C2663" s="301" t="s">
        <v>51</v>
      </c>
      <c r="D2663" s="302" t="s">
        <v>15</v>
      </c>
      <c r="E2663" s="302" t="s">
        <v>228</v>
      </c>
      <c r="F2663" s="301" t="s">
        <v>78</v>
      </c>
      <c r="G2663" s="301" t="s">
        <v>288</v>
      </c>
      <c r="H2663" s="322">
        <v>86960843920.018936</v>
      </c>
      <c r="I2663" s="322">
        <v>87721022084.410461</v>
      </c>
      <c r="J2663" s="322">
        <v>83348975206.04393</v>
      </c>
      <c r="K2663" s="364">
        <v>0</v>
      </c>
      <c r="L2663" s="322">
        <v>59363987017.252602</v>
      </c>
      <c r="M2663" s="364">
        <v>0</v>
      </c>
    </row>
    <row r="2664" spans="1:13" x14ac:dyDescent="0.35">
      <c r="A2664" s="301">
        <v>2023</v>
      </c>
      <c r="B2664" s="301" t="s">
        <v>86</v>
      </c>
      <c r="C2664" s="301" t="s">
        <v>52</v>
      </c>
      <c r="D2664" s="302" t="s">
        <v>9</v>
      </c>
      <c r="E2664" s="302" t="s">
        <v>228</v>
      </c>
      <c r="F2664" s="301" t="s">
        <v>76</v>
      </c>
      <c r="G2664" s="301" t="s">
        <v>288</v>
      </c>
      <c r="H2664" s="322">
        <v>45731557105.660583</v>
      </c>
      <c r="I2664" s="322">
        <v>47597251514.838631</v>
      </c>
      <c r="J2664" s="322">
        <v>46514196458.437515</v>
      </c>
      <c r="K2664" s="364">
        <v>0</v>
      </c>
      <c r="L2664" s="322">
        <v>43770640817.265228</v>
      </c>
      <c r="M2664" s="364">
        <v>0</v>
      </c>
    </row>
    <row r="2665" spans="1:13" x14ac:dyDescent="0.35">
      <c r="A2665" s="301">
        <v>2023</v>
      </c>
      <c r="B2665" s="301" t="s">
        <v>86</v>
      </c>
      <c r="C2665" s="301" t="s">
        <v>52</v>
      </c>
      <c r="D2665" s="302" t="s">
        <v>9</v>
      </c>
      <c r="E2665" s="302" t="s">
        <v>228</v>
      </c>
      <c r="F2665" s="301" t="s">
        <v>79</v>
      </c>
      <c r="G2665" s="301" t="s">
        <v>288</v>
      </c>
      <c r="H2665" s="322">
        <v>0</v>
      </c>
      <c r="I2665" s="322">
        <v>0</v>
      </c>
      <c r="J2665" s="322">
        <v>0</v>
      </c>
      <c r="K2665" s="364">
        <v>0</v>
      </c>
      <c r="L2665" s="322">
        <v>0</v>
      </c>
      <c r="M2665" s="364">
        <v>0</v>
      </c>
    </row>
    <row r="2666" spans="1:13" x14ac:dyDescent="0.35">
      <c r="A2666" s="301">
        <v>2023</v>
      </c>
      <c r="B2666" s="301" t="s">
        <v>86</v>
      </c>
      <c r="C2666" s="301" t="s">
        <v>52</v>
      </c>
      <c r="D2666" s="302" t="s">
        <v>9</v>
      </c>
      <c r="E2666" s="302" t="s">
        <v>228</v>
      </c>
      <c r="F2666" s="301" t="s">
        <v>78</v>
      </c>
      <c r="G2666" s="301" t="s">
        <v>288</v>
      </c>
      <c r="H2666" s="322">
        <v>683405532301.94092</v>
      </c>
      <c r="I2666" s="322">
        <v>680828394628.86206</v>
      </c>
      <c r="J2666" s="322">
        <v>647740665994.40747</v>
      </c>
      <c r="K2666" s="364">
        <v>0</v>
      </c>
      <c r="L2666" s="322">
        <v>297468489155.96185</v>
      </c>
      <c r="M2666" s="364">
        <v>0</v>
      </c>
    </row>
    <row r="2667" spans="1:13" x14ac:dyDescent="0.35">
      <c r="A2667" s="301">
        <v>2023</v>
      </c>
      <c r="B2667" s="301" t="s">
        <v>86</v>
      </c>
      <c r="C2667" s="301" t="s">
        <v>53</v>
      </c>
      <c r="D2667" s="302" t="s">
        <v>9</v>
      </c>
      <c r="E2667" s="302" t="s">
        <v>228</v>
      </c>
      <c r="F2667" s="301" t="s">
        <v>76</v>
      </c>
      <c r="G2667" s="301" t="s">
        <v>288</v>
      </c>
      <c r="H2667" s="322">
        <v>14728764694.101889</v>
      </c>
      <c r="I2667" s="322">
        <v>14728764694.101889</v>
      </c>
      <c r="J2667" s="322">
        <v>14493387486.358486</v>
      </c>
      <c r="K2667" s="364">
        <v>0</v>
      </c>
      <c r="L2667" s="322">
        <v>14045819717.912781</v>
      </c>
      <c r="M2667" s="364">
        <v>0</v>
      </c>
    </row>
    <row r="2668" spans="1:13" x14ac:dyDescent="0.35">
      <c r="A2668" s="301">
        <v>2023</v>
      </c>
      <c r="B2668" s="301" t="s">
        <v>86</v>
      </c>
      <c r="C2668" s="301" t="s">
        <v>53</v>
      </c>
      <c r="D2668" s="302" t="s">
        <v>9</v>
      </c>
      <c r="E2668" s="302" t="s">
        <v>228</v>
      </c>
      <c r="F2668" s="301" t="s">
        <v>78</v>
      </c>
      <c r="G2668" s="301" t="s">
        <v>288</v>
      </c>
      <c r="H2668" s="322">
        <v>23038331937.349926</v>
      </c>
      <c r="I2668" s="322">
        <v>29017088084.801136</v>
      </c>
      <c r="J2668" s="322">
        <v>28145326988.278587</v>
      </c>
      <c r="K2668" s="364">
        <v>0</v>
      </c>
      <c r="L2668" s="322">
        <v>22128073893.882385</v>
      </c>
      <c r="M2668" s="364">
        <v>0</v>
      </c>
    </row>
    <row r="2669" spans="1:13" x14ac:dyDescent="0.35">
      <c r="A2669" s="301">
        <v>2023</v>
      </c>
      <c r="B2669" s="301" t="s">
        <v>86</v>
      </c>
      <c r="C2669" s="301" t="s">
        <v>54</v>
      </c>
      <c r="D2669" s="302" t="s">
        <v>17</v>
      </c>
      <c r="E2669" s="302" t="s">
        <v>228</v>
      </c>
      <c r="F2669" s="301" t="s">
        <v>76</v>
      </c>
      <c r="G2669" s="301" t="s">
        <v>288</v>
      </c>
      <c r="H2669" s="322">
        <v>28047371744.03735</v>
      </c>
      <c r="I2669" s="322">
        <v>28047371744.03735</v>
      </c>
      <c r="J2669" s="322">
        <v>27378696839.951984</v>
      </c>
      <c r="K2669" s="364">
        <v>0</v>
      </c>
      <c r="L2669" s="322">
        <v>25946734337.6255</v>
      </c>
      <c r="M2669" s="364">
        <v>0</v>
      </c>
    </row>
    <row r="2670" spans="1:13" x14ac:dyDescent="0.35">
      <c r="A2670" s="301">
        <v>2023</v>
      </c>
      <c r="B2670" s="301" t="s">
        <v>86</v>
      </c>
      <c r="C2670" s="301" t="s">
        <v>54</v>
      </c>
      <c r="D2670" s="302" t="s">
        <v>17</v>
      </c>
      <c r="E2670" s="302" t="s">
        <v>228</v>
      </c>
      <c r="F2670" s="301" t="s">
        <v>78</v>
      </c>
      <c r="G2670" s="301" t="s">
        <v>288</v>
      </c>
      <c r="H2670" s="322">
        <v>87300890074.420975</v>
      </c>
      <c r="I2670" s="322">
        <v>87300890074.420975</v>
      </c>
      <c r="J2670" s="322">
        <v>86553805315.384155</v>
      </c>
      <c r="K2670" s="364">
        <v>0</v>
      </c>
      <c r="L2670" s="322">
        <v>75894428874.06105</v>
      </c>
      <c r="M2670" s="364">
        <v>0</v>
      </c>
    </row>
    <row r="2671" spans="1:13" x14ac:dyDescent="0.35">
      <c r="A2671" s="301">
        <v>2023</v>
      </c>
      <c r="B2671" s="301" t="s">
        <v>86</v>
      </c>
      <c r="C2671" s="301" t="s">
        <v>55</v>
      </c>
      <c r="D2671" s="302" t="s">
        <v>9</v>
      </c>
      <c r="E2671" s="302" t="s">
        <v>228</v>
      </c>
      <c r="F2671" s="301" t="s">
        <v>76</v>
      </c>
      <c r="G2671" s="301" t="s">
        <v>288</v>
      </c>
      <c r="H2671" s="322">
        <v>6634055293.2062731</v>
      </c>
      <c r="I2671" s="322">
        <v>7524549714.3506241</v>
      </c>
      <c r="J2671" s="322">
        <v>7367137149.0991011</v>
      </c>
      <c r="K2671" s="364">
        <v>0</v>
      </c>
      <c r="L2671" s="322">
        <v>7142817174.7460775</v>
      </c>
      <c r="M2671" s="364">
        <v>0</v>
      </c>
    </row>
    <row r="2672" spans="1:13" x14ac:dyDescent="0.35">
      <c r="A2672" s="301">
        <v>2023</v>
      </c>
      <c r="B2672" s="301" t="s">
        <v>86</v>
      </c>
      <c r="C2672" s="301" t="s">
        <v>55</v>
      </c>
      <c r="D2672" s="302" t="s">
        <v>9</v>
      </c>
      <c r="E2672" s="302" t="s">
        <v>228</v>
      </c>
      <c r="F2672" s="301" t="s">
        <v>78</v>
      </c>
      <c r="G2672" s="301" t="s">
        <v>288</v>
      </c>
      <c r="H2672" s="322">
        <v>13709451567.188557</v>
      </c>
      <c r="I2672" s="322">
        <v>15630332906.403008</v>
      </c>
      <c r="J2672" s="322">
        <v>15628927923.400202</v>
      </c>
      <c r="K2672" s="364">
        <v>0</v>
      </c>
      <c r="L2672" s="322">
        <v>14125577443.681543</v>
      </c>
      <c r="M2672" s="364">
        <v>0</v>
      </c>
    </row>
    <row r="2673" spans="1:13" x14ac:dyDescent="0.35">
      <c r="A2673" s="301">
        <v>2023</v>
      </c>
      <c r="B2673" s="301" t="s">
        <v>86</v>
      </c>
      <c r="C2673" s="301" t="s">
        <v>56</v>
      </c>
      <c r="D2673" s="302" t="s">
        <v>9</v>
      </c>
      <c r="E2673" s="302" t="s">
        <v>228</v>
      </c>
      <c r="F2673" s="301" t="s">
        <v>76</v>
      </c>
      <c r="G2673" s="301" t="s">
        <v>288</v>
      </c>
      <c r="H2673" s="322">
        <v>36300858472.160614</v>
      </c>
      <c r="I2673" s="322">
        <v>37930988871.757011</v>
      </c>
      <c r="J2673" s="322">
        <v>37879437529.628777</v>
      </c>
      <c r="K2673" s="364">
        <v>0</v>
      </c>
      <c r="L2673" s="322">
        <v>37500592537.641365</v>
      </c>
      <c r="M2673" s="364">
        <v>0</v>
      </c>
    </row>
    <row r="2674" spans="1:13" x14ac:dyDescent="0.35">
      <c r="A2674" s="301">
        <v>2023</v>
      </c>
      <c r="B2674" s="301" t="s">
        <v>86</v>
      </c>
      <c r="C2674" s="301" t="s">
        <v>56</v>
      </c>
      <c r="D2674" s="302" t="s">
        <v>9</v>
      </c>
      <c r="E2674" s="302" t="s">
        <v>228</v>
      </c>
      <c r="F2674" s="301" t="s">
        <v>78</v>
      </c>
      <c r="G2674" s="301" t="s">
        <v>288</v>
      </c>
      <c r="H2674" s="322">
        <v>36957185439.608192</v>
      </c>
      <c r="I2674" s="322">
        <v>38368944887.76387</v>
      </c>
      <c r="J2674" s="322">
        <v>37307446448.999359</v>
      </c>
      <c r="K2674" s="364">
        <v>0</v>
      </c>
      <c r="L2674" s="322">
        <v>33327042282.560314</v>
      </c>
      <c r="M2674" s="364">
        <v>0</v>
      </c>
    </row>
    <row r="2675" spans="1:13" x14ac:dyDescent="0.35">
      <c r="A2675" s="301">
        <v>2023</v>
      </c>
      <c r="B2675" s="301" t="s">
        <v>86</v>
      </c>
      <c r="C2675" s="301" t="s">
        <v>57</v>
      </c>
      <c r="D2675" s="302" t="s">
        <v>22</v>
      </c>
      <c r="E2675" s="302" t="s">
        <v>228</v>
      </c>
      <c r="F2675" s="301" t="s">
        <v>76</v>
      </c>
      <c r="G2675" s="301" t="s">
        <v>288</v>
      </c>
      <c r="H2675" s="322">
        <v>0</v>
      </c>
      <c r="I2675" s="322">
        <v>0</v>
      </c>
      <c r="J2675" s="322">
        <v>0</v>
      </c>
      <c r="K2675" s="364">
        <v>0</v>
      </c>
      <c r="L2675" s="322">
        <v>0</v>
      </c>
      <c r="M2675" s="364">
        <v>0</v>
      </c>
    </row>
    <row r="2676" spans="1:13" x14ac:dyDescent="0.35">
      <c r="A2676" s="301">
        <v>2023</v>
      </c>
      <c r="B2676" s="301" t="s">
        <v>86</v>
      </c>
      <c r="C2676" s="301" t="s">
        <v>57</v>
      </c>
      <c r="D2676" s="302" t="s">
        <v>22</v>
      </c>
      <c r="E2676" s="302" t="s">
        <v>228</v>
      </c>
      <c r="F2676" s="301" t="s">
        <v>79</v>
      </c>
      <c r="G2676" s="301" t="s">
        <v>288</v>
      </c>
      <c r="H2676" s="322">
        <v>0</v>
      </c>
      <c r="I2676" s="322">
        <v>0</v>
      </c>
      <c r="J2676" s="322">
        <v>0</v>
      </c>
      <c r="K2676" s="364">
        <v>0</v>
      </c>
      <c r="L2676" s="322">
        <v>0</v>
      </c>
      <c r="M2676" s="364">
        <v>0</v>
      </c>
    </row>
    <row r="2677" spans="1:13" x14ac:dyDescent="0.35">
      <c r="A2677" s="301">
        <v>2023</v>
      </c>
      <c r="B2677" s="301" t="s">
        <v>86</v>
      </c>
      <c r="C2677" s="301" t="s">
        <v>57</v>
      </c>
      <c r="D2677" s="302" t="s">
        <v>22</v>
      </c>
      <c r="E2677" s="302" t="s">
        <v>228</v>
      </c>
      <c r="F2677" s="301" t="s">
        <v>78</v>
      </c>
      <c r="G2677" s="301" t="s">
        <v>288</v>
      </c>
      <c r="H2677" s="322">
        <v>0</v>
      </c>
      <c r="I2677" s="322">
        <v>0</v>
      </c>
      <c r="J2677" s="322">
        <v>0</v>
      </c>
      <c r="K2677" s="364">
        <v>0</v>
      </c>
      <c r="L2677" s="322">
        <v>0</v>
      </c>
      <c r="M2677" s="364">
        <v>0</v>
      </c>
    </row>
    <row r="2678" spans="1:13" x14ac:dyDescent="0.35">
      <c r="A2678" s="301">
        <v>2023</v>
      </c>
      <c r="B2678" s="301" t="s">
        <v>86</v>
      </c>
      <c r="C2678" s="301" t="s">
        <v>58</v>
      </c>
      <c r="D2678" s="302" t="s">
        <v>8</v>
      </c>
      <c r="E2678" s="302" t="s">
        <v>228</v>
      </c>
      <c r="F2678" s="301" t="s">
        <v>76</v>
      </c>
      <c r="G2678" s="301" t="s">
        <v>288</v>
      </c>
      <c r="H2678" s="322">
        <v>11046485557.103107</v>
      </c>
      <c r="I2678" s="322">
        <v>11348428323.999418</v>
      </c>
      <c r="J2678" s="322">
        <v>10966123525.530624</v>
      </c>
      <c r="K2678" s="364">
        <v>0</v>
      </c>
      <c r="L2678" s="322">
        <v>10662402173.040993</v>
      </c>
      <c r="M2678" s="364">
        <v>0</v>
      </c>
    </row>
    <row r="2679" spans="1:13" x14ac:dyDescent="0.35">
      <c r="A2679" s="301">
        <v>2023</v>
      </c>
      <c r="B2679" s="301" t="s">
        <v>86</v>
      </c>
      <c r="C2679" s="301" t="s">
        <v>58</v>
      </c>
      <c r="D2679" s="302" t="s">
        <v>8</v>
      </c>
      <c r="E2679" s="302" t="s">
        <v>228</v>
      </c>
      <c r="F2679" s="301" t="s">
        <v>78</v>
      </c>
      <c r="G2679" s="301" t="s">
        <v>288</v>
      </c>
      <c r="H2679" s="322">
        <v>63248157933.037292</v>
      </c>
      <c r="I2679" s="322">
        <v>64510982067.628075</v>
      </c>
      <c r="J2679" s="322">
        <v>63923209006.317474</v>
      </c>
      <c r="K2679" s="364">
        <v>0</v>
      </c>
      <c r="L2679" s="322">
        <v>54460799599.332222</v>
      </c>
      <c r="M2679" s="364">
        <v>0</v>
      </c>
    </row>
    <row r="2680" spans="1:13" x14ac:dyDescent="0.35">
      <c r="A2680" s="301">
        <v>2023</v>
      </c>
      <c r="B2680" s="301" t="s">
        <v>86</v>
      </c>
      <c r="C2680" s="301" t="s">
        <v>59</v>
      </c>
      <c r="D2680" s="302" t="s">
        <v>11</v>
      </c>
      <c r="E2680" s="302" t="s">
        <v>228</v>
      </c>
      <c r="F2680" s="301" t="s">
        <v>76</v>
      </c>
      <c r="G2680" s="301" t="s">
        <v>288</v>
      </c>
      <c r="H2680" s="322">
        <v>8129198684.214057</v>
      </c>
      <c r="I2680" s="322">
        <v>8280846626.2285213</v>
      </c>
      <c r="J2680" s="322">
        <v>8127446104.3157406</v>
      </c>
      <c r="K2680" s="364">
        <v>0</v>
      </c>
      <c r="L2680" s="322">
        <v>7853871671.5880365</v>
      </c>
      <c r="M2680" s="364">
        <v>0</v>
      </c>
    </row>
    <row r="2681" spans="1:13" x14ac:dyDescent="0.35">
      <c r="A2681" s="301">
        <v>2023</v>
      </c>
      <c r="B2681" s="301" t="s">
        <v>86</v>
      </c>
      <c r="C2681" s="301" t="s">
        <v>59</v>
      </c>
      <c r="D2681" s="302" t="s">
        <v>11</v>
      </c>
      <c r="E2681" s="302" t="s">
        <v>228</v>
      </c>
      <c r="F2681" s="301" t="s">
        <v>78</v>
      </c>
      <c r="G2681" s="301" t="s">
        <v>288</v>
      </c>
      <c r="H2681" s="322">
        <v>5033054920.8693581</v>
      </c>
      <c r="I2681" s="322">
        <v>6168739379.094162</v>
      </c>
      <c r="J2681" s="322">
        <v>6150950609.5066509</v>
      </c>
      <c r="K2681" s="364">
        <v>0</v>
      </c>
      <c r="L2681" s="322">
        <v>5851244149.9379091</v>
      </c>
      <c r="M2681" s="364">
        <v>0</v>
      </c>
    </row>
    <row r="2682" spans="1:13" x14ac:dyDescent="0.35">
      <c r="A2682" s="301">
        <v>2023</v>
      </c>
      <c r="B2682" s="301" t="s">
        <v>86</v>
      </c>
      <c r="C2682" s="301" t="s">
        <v>60</v>
      </c>
      <c r="D2682" s="302" t="s">
        <v>14</v>
      </c>
      <c r="E2682" s="302" t="s">
        <v>228</v>
      </c>
      <c r="F2682" s="301" t="s">
        <v>76</v>
      </c>
      <c r="G2682" s="301" t="s">
        <v>288</v>
      </c>
      <c r="H2682" s="322">
        <v>19544509655.054256</v>
      </c>
      <c r="I2682" s="322">
        <v>20382581104.013359</v>
      </c>
      <c r="J2682" s="322">
        <v>20007181047.250488</v>
      </c>
      <c r="K2682" s="364">
        <v>0</v>
      </c>
      <c r="L2682" s="322">
        <v>19442672489.342613</v>
      </c>
      <c r="M2682" s="364">
        <v>0</v>
      </c>
    </row>
    <row r="2683" spans="1:13" x14ac:dyDescent="0.35">
      <c r="A2683" s="301">
        <v>2023</v>
      </c>
      <c r="B2683" s="301" t="s">
        <v>86</v>
      </c>
      <c r="C2683" s="301" t="s">
        <v>60</v>
      </c>
      <c r="D2683" s="302" t="s">
        <v>14</v>
      </c>
      <c r="E2683" s="302" t="s">
        <v>228</v>
      </c>
      <c r="F2683" s="301" t="s">
        <v>78</v>
      </c>
      <c r="G2683" s="301" t="s">
        <v>288</v>
      </c>
      <c r="H2683" s="322">
        <v>18638017827.424686</v>
      </c>
      <c r="I2683" s="322">
        <v>22752536436.290222</v>
      </c>
      <c r="J2683" s="322">
        <v>22284659052.984596</v>
      </c>
      <c r="K2683" s="364">
        <v>0</v>
      </c>
      <c r="L2683" s="322">
        <v>18503321097.212021</v>
      </c>
      <c r="M2683" s="364">
        <v>0</v>
      </c>
    </row>
    <row r="2684" spans="1:13" x14ac:dyDescent="0.35">
      <c r="A2684" s="301">
        <v>2023</v>
      </c>
      <c r="B2684" s="301" t="s">
        <v>86</v>
      </c>
      <c r="C2684" s="301" t="s">
        <v>61</v>
      </c>
      <c r="D2684" s="302" t="s">
        <v>10</v>
      </c>
      <c r="E2684" s="302" t="s">
        <v>228</v>
      </c>
      <c r="F2684" s="301" t="s">
        <v>76</v>
      </c>
      <c r="G2684" s="301" t="s">
        <v>288</v>
      </c>
      <c r="H2684" s="322">
        <v>16363195530.171129</v>
      </c>
      <c r="I2684" s="322">
        <v>16363195530.171129</v>
      </c>
      <c r="J2684" s="322">
        <v>14375447397.088535</v>
      </c>
      <c r="K2684" s="364">
        <v>0</v>
      </c>
      <c r="L2684" s="322">
        <v>14086563734.136211</v>
      </c>
      <c r="M2684" s="364">
        <v>0</v>
      </c>
    </row>
    <row r="2685" spans="1:13" x14ac:dyDescent="0.35">
      <c r="A2685" s="301">
        <v>2023</v>
      </c>
      <c r="B2685" s="301" t="s">
        <v>86</v>
      </c>
      <c r="C2685" s="301" t="s">
        <v>61</v>
      </c>
      <c r="D2685" s="302" t="s">
        <v>10</v>
      </c>
      <c r="E2685" s="302" t="s">
        <v>228</v>
      </c>
      <c r="F2685" s="301" t="s">
        <v>78</v>
      </c>
      <c r="G2685" s="301" t="s">
        <v>288</v>
      </c>
      <c r="H2685" s="322">
        <v>14257332603.672844</v>
      </c>
      <c r="I2685" s="322">
        <v>14257332603.672844</v>
      </c>
      <c r="J2685" s="322">
        <v>14034723881.589245</v>
      </c>
      <c r="K2685" s="364">
        <v>0</v>
      </c>
      <c r="L2685" s="322">
        <v>13679139602.973421</v>
      </c>
      <c r="M2685" s="364">
        <v>0</v>
      </c>
    </row>
    <row r="2686" spans="1:13" x14ac:dyDescent="0.35">
      <c r="A2686" s="301">
        <v>2023</v>
      </c>
      <c r="B2686" s="301" t="s">
        <v>86</v>
      </c>
      <c r="C2686" s="301" t="s">
        <v>61</v>
      </c>
      <c r="D2686" s="302" t="s">
        <v>10</v>
      </c>
      <c r="E2686" s="302" t="s">
        <v>228</v>
      </c>
      <c r="F2686" s="301" t="s">
        <v>80</v>
      </c>
      <c r="G2686" s="301" t="s">
        <v>288</v>
      </c>
      <c r="H2686" s="322">
        <v>0</v>
      </c>
      <c r="I2686" s="322">
        <v>0</v>
      </c>
      <c r="J2686" s="322">
        <v>0</v>
      </c>
      <c r="K2686" s="364">
        <v>0</v>
      </c>
      <c r="L2686" s="322">
        <v>0</v>
      </c>
      <c r="M2686" s="364">
        <v>0</v>
      </c>
    </row>
    <row r="2687" spans="1:13" x14ac:dyDescent="0.35">
      <c r="A2687" s="301">
        <v>2023</v>
      </c>
      <c r="B2687" s="301" t="s">
        <v>86</v>
      </c>
      <c r="C2687" s="301" t="s">
        <v>62</v>
      </c>
      <c r="D2687" s="302" t="s">
        <v>9</v>
      </c>
      <c r="E2687" s="302" t="s">
        <v>228</v>
      </c>
      <c r="F2687" s="301" t="s">
        <v>76</v>
      </c>
      <c r="G2687" s="301" t="s">
        <v>288</v>
      </c>
      <c r="H2687" s="322">
        <v>17485910262.942608</v>
      </c>
      <c r="I2687" s="322">
        <v>17568443892.219402</v>
      </c>
      <c r="J2687" s="322">
        <v>17007058708.742689</v>
      </c>
      <c r="K2687" s="364">
        <v>0</v>
      </c>
      <c r="L2687" s="322">
        <v>16179570673.03813</v>
      </c>
      <c r="M2687" s="364">
        <v>0</v>
      </c>
    </row>
    <row r="2688" spans="1:13" x14ac:dyDescent="0.35">
      <c r="A2688" s="301">
        <v>2023</v>
      </c>
      <c r="B2688" s="301" t="s">
        <v>86</v>
      </c>
      <c r="C2688" s="301" t="s">
        <v>62</v>
      </c>
      <c r="D2688" s="302" t="s">
        <v>9</v>
      </c>
      <c r="E2688" s="302" t="s">
        <v>228</v>
      </c>
      <c r="F2688" s="301" t="s">
        <v>78</v>
      </c>
      <c r="G2688" s="301" t="s">
        <v>288</v>
      </c>
      <c r="H2688" s="322">
        <v>214041349103.64676</v>
      </c>
      <c r="I2688" s="322">
        <v>233729114408.71243</v>
      </c>
      <c r="J2688" s="322">
        <v>229444007642.03546</v>
      </c>
      <c r="K2688" s="364">
        <v>0</v>
      </c>
      <c r="L2688" s="322">
        <v>197366886164.74542</v>
      </c>
      <c r="M2688" s="364">
        <v>0</v>
      </c>
    </row>
    <row r="2689" spans="1:13" x14ac:dyDescent="0.35">
      <c r="A2689" s="301">
        <v>2023</v>
      </c>
      <c r="B2689" s="301" t="s">
        <v>86</v>
      </c>
      <c r="C2689" s="301" t="s">
        <v>63</v>
      </c>
      <c r="D2689" s="302" t="s">
        <v>16</v>
      </c>
      <c r="E2689" s="302" t="s">
        <v>228</v>
      </c>
      <c r="F2689" s="301" t="s">
        <v>76</v>
      </c>
      <c r="G2689" s="301" t="s">
        <v>288</v>
      </c>
      <c r="H2689" s="322">
        <v>72764807739.6474</v>
      </c>
      <c r="I2689" s="322">
        <v>73922519989.138657</v>
      </c>
      <c r="J2689" s="322">
        <v>72279691317.195618</v>
      </c>
      <c r="K2689" s="364">
        <v>0</v>
      </c>
      <c r="L2689" s="322">
        <v>68961537526.370224</v>
      </c>
      <c r="M2689" s="364">
        <v>0</v>
      </c>
    </row>
    <row r="2690" spans="1:13" x14ac:dyDescent="0.35">
      <c r="A2690" s="301">
        <v>2023</v>
      </c>
      <c r="B2690" s="301" t="s">
        <v>86</v>
      </c>
      <c r="C2690" s="301" t="s">
        <v>63</v>
      </c>
      <c r="D2690" s="302" t="s">
        <v>16</v>
      </c>
      <c r="E2690" s="302" t="s">
        <v>228</v>
      </c>
      <c r="F2690" s="301" t="s">
        <v>78</v>
      </c>
      <c r="G2690" s="301" t="s">
        <v>288</v>
      </c>
      <c r="H2690" s="322">
        <v>55383362246.024284</v>
      </c>
      <c r="I2690" s="322">
        <v>52709707044.978683</v>
      </c>
      <c r="J2690" s="322">
        <v>49293967964.733345</v>
      </c>
      <c r="K2690" s="364">
        <v>0</v>
      </c>
      <c r="L2690" s="322">
        <v>41818164960.784119</v>
      </c>
      <c r="M2690" s="364">
        <v>0</v>
      </c>
    </row>
    <row r="2691" spans="1:13" x14ac:dyDescent="0.35">
      <c r="A2691" s="301">
        <v>2023</v>
      </c>
      <c r="B2691" s="301" t="s">
        <v>86</v>
      </c>
      <c r="C2691" s="301" t="s">
        <v>63</v>
      </c>
      <c r="D2691" s="302" t="s">
        <v>16</v>
      </c>
      <c r="E2691" s="302" t="s">
        <v>228</v>
      </c>
      <c r="F2691" s="301" t="s">
        <v>80</v>
      </c>
      <c r="G2691" s="301" t="s">
        <v>288</v>
      </c>
      <c r="H2691" s="322">
        <v>0</v>
      </c>
      <c r="I2691" s="322">
        <v>0</v>
      </c>
      <c r="J2691" s="322">
        <v>0</v>
      </c>
      <c r="K2691" s="364">
        <v>0</v>
      </c>
      <c r="L2691" s="322">
        <v>0</v>
      </c>
      <c r="M2691" s="364">
        <v>0</v>
      </c>
    </row>
    <row r="2692" spans="1:13" x14ac:dyDescent="0.35">
      <c r="A2692" s="301">
        <v>2023</v>
      </c>
      <c r="B2692" s="301" t="s">
        <v>86</v>
      </c>
      <c r="C2692" s="301" t="s">
        <v>64</v>
      </c>
      <c r="D2692" s="302" t="s">
        <v>18</v>
      </c>
      <c r="E2692" s="302" t="s">
        <v>228</v>
      </c>
      <c r="F2692" s="301" t="s">
        <v>76</v>
      </c>
      <c r="G2692" s="301" t="s">
        <v>288</v>
      </c>
      <c r="H2692" s="322">
        <v>45916722388.91188</v>
      </c>
      <c r="I2692" s="322">
        <v>45916722388.91188</v>
      </c>
      <c r="J2692" s="322">
        <v>39482046900.498291</v>
      </c>
      <c r="K2692" s="364">
        <v>0</v>
      </c>
      <c r="L2692" s="322">
        <v>36799577924.494469</v>
      </c>
      <c r="M2692" s="364">
        <v>0</v>
      </c>
    </row>
    <row r="2693" spans="1:13" x14ac:dyDescent="0.35">
      <c r="A2693" s="301">
        <v>2023</v>
      </c>
      <c r="B2693" s="301" t="s">
        <v>86</v>
      </c>
      <c r="C2693" s="301" t="s">
        <v>64</v>
      </c>
      <c r="D2693" s="302" t="s">
        <v>18</v>
      </c>
      <c r="E2693" s="302" t="s">
        <v>228</v>
      </c>
      <c r="F2693" s="301" t="s">
        <v>78</v>
      </c>
      <c r="G2693" s="301" t="s">
        <v>288</v>
      </c>
      <c r="H2693" s="322">
        <v>255321782876.84299</v>
      </c>
      <c r="I2693" s="322">
        <v>255321782876.84299</v>
      </c>
      <c r="J2693" s="322">
        <v>247433569133.69595</v>
      </c>
      <c r="K2693" s="364">
        <v>0</v>
      </c>
      <c r="L2693" s="322">
        <v>155657663494.34299</v>
      </c>
      <c r="M2693" s="364">
        <v>0</v>
      </c>
    </row>
    <row r="2694" spans="1:13" x14ac:dyDescent="0.35">
      <c r="A2694" s="301">
        <v>2023</v>
      </c>
      <c r="B2694" s="301" t="s">
        <v>86</v>
      </c>
      <c r="C2694" s="301" t="s">
        <v>65</v>
      </c>
      <c r="D2694" s="302" t="s">
        <v>15</v>
      </c>
      <c r="E2694" s="302" t="s">
        <v>228</v>
      </c>
      <c r="F2694" s="301" t="s">
        <v>76</v>
      </c>
      <c r="G2694" s="301" t="s">
        <v>288</v>
      </c>
      <c r="H2694" s="322">
        <v>282803076005.10931</v>
      </c>
      <c r="I2694" s="322">
        <v>332011499076.12445</v>
      </c>
      <c r="J2694" s="322">
        <v>330907679975.78656</v>
      </c>
      <c r="K2694" s="364">
        <v>0</v>
      </c>
      <c r="L2694" s="322">
        <v>251052109899.92673</v>
      </c>
      <c r="M2694" s="364">
        <v>0</v>
      </c>
    </row>
    <row r="2695" spans="1:13" x14ac:dyDescent="0.35">
      <c r="A2695" s="301">
        <v>2023</v>
      </c>
      <c r="B2695" s="301" t="s">
        <v>86</v>
      </c>
      <c r="C2695" s="301" t="s">
        <v>65</v>
      </c>
      <c r="D2695" s="302" t="s">
        <v>15</v>
      </c>
      <c r="E2695" s="302" t="s">
        <v>228</v>
      </c>
      <c r="F2695" s="301" t="s">
        <v>78</v>
      </c>
      <c r="G2695" s="301" t="s">
        <v>288</v>
      </c>
      <c r="H2695" s="322">
        <v>136452931816.95197</v>
      </c>
      <c r="I2695" s="322">
        <v>140262795419.24844</v>
      </c>
      <c r="J2695" s="322">
        <v>108998918064.37582</v>
      </c>
      <c r="K2695" s="364">
        <v>0</v>
      </c>
      <c r="L2695" s="322">
        <v>69951319520.187576</v>
      </c>
      <c r="M2695" s="364">
        <v>0</v>
      </c>
    </row>
    <row r="2696" spans="1:13" x14ac:dyDescent="0.35">
      <c r="A2696" s="301">
        <v>2023</v>
      </c>
      <c r="B2696" s="301" t="s">
        <v>86</v>
      </c>
      <c r="C2696" s="301" t="s">
        <v>66</v>
      </c>
      <c r="D2696" s="302" t="s">
        <v>8</v>
      </c>
      <c r="E2696" s="302" t="s">
        <v>228</v>
      </c>
      <c r="F2696" s="301" t="s">
        <v>76</v>
      </c>
      <c r="G2696" s="301" t="s">
        <v>288</v>
      </c>
      <c r="H2696" s="322">
        <v>7852880437.2705784</v>
      </c>
      <c r="I2696" s="322">
        <v>8258170511.5847225</v>
      </c>
      <c r="J2696" s="322">
        <v>8046640234.0342274</v>
      </c>
      <c r="K2696" s="364">
        <v>0</v>
      </c>
      <c r="L2696" s="322">
        <v>7596461937.7541857</v>
      </c>
      <c r="M2696" s="364">
        <v>0</v>
      </c>
    </row>
    <row r="2697" spans="1:13" x14ac:dyDescent="0.35">
      <c r="A2697" s="301">
        <v>2023</v>
      </c>
      <c r="B2697" s="301" t="s">
        <v>86</v>
      </c>
      <c r="C2697" s="301" t="s">
        <v>66</v>
      </c>
      <c r="D2697" s="302" t="s">
        <v>8</v>
      </c>
      <c r="E2697" s="302" t="s">
        <v>228</v>
      </c>
      <c r="F2697" s="301" t="s">
        <v>78</v>
      </c>
      <c r="G2697" s="301" t="s">
        <v>288</v>
      </c>
      <c r="H2697" s="322">
        <v>22341371275.078014</v>
      </c>
      <c r="I2697" s="322">
        <v>22341371275.078014</v>
      </c>
      <c r="J2697" s="322">
        <v>22319605858.219032</v>
      </c>
      <c r="K2697" s="364">
        <v>0</v>
      </c>
      <c r="L2697" s="322">
        <v>19901886694.41423</v>
      </c>
      <c r="M2697" s="364">
        <v>0</v>
      </c>
    </row>
    <row r="2698" spans="1:13" x14ac:dyDescent="0.35">
      <c r="A2698" s="301">
        <v>2023</v>
      </c>
      <c r="B2698" s="301" t="s">
        <v>86</v>
      </c>
      <c r="C2698" s="301" t="s">
        <v>67</v>
      </c>
      <c r="D2698" s="302" t="s">
        <v>11</v>
      </c>
      <c r="E2698" s="302" t="s">
        <v>229</v>
      </c>
      <c r="F2698" s="301" t="s">
        <v>76</v>
      </c>
      <c r="G2698" s="301" t="s">
        <v>288</v>
      </c>
      <c r="H2698" s="322">
        <v>432204843579.42938</v>
      </c>
      <c r="I2698" s="322">
        <v>490514569743.63269</v>
      </c>
      <c r="J2698" s="322">
        <v>450134478744.04346</v>
      </c>
      <c r="K2698" s="364">
        <v>0</v>
      </c>
      <c r="L2698" s="322">
        <v>350910755427.82953</v>
      </c>
      <c r="M2698" s="364">
        <v>0</v>
      </c>
    </row>
    <row r="2699" spans="1:13" x14ac:dyDescent="0.35">
      <c r="A2699" s="301">
        <v>2023</v>
      </c>
      <c r="B2699" s="301" t="s">
        <v>86</v>
      </c>
      <c r="C2699" s="301" t="s">
        <v>67</v>
      </c>
      <c r="D2699" s="302" t="s">
        <v>11</v>
      </c>
      <c r="E2699" s="302" t="s">
        <v>229</v>
      </c>
      <c r="F2699" s="301" t="s">
        <v>79</v>
      </c>
      <c r="G2699" s="301" t="s">
        <v>288</v>
      </c>
      <c r="H2699" s="322">
        <v>0</v>
      </c>
      <c r="I2699" s="322">
        <v>0</v>
      </c>
      <c r="J2699" s="322">
        <v>0</v>
      </c>
      <c r="K2699" s="364">
        <v>0</v>
      </c>
      <c r="L2699" s="322">
        <v>0</v>
      </c>
      <c r="M2699" s="364">
        <v>0</v>
      </c>
    </row>
    <row r="2700" spans="1:13" x14ac:dyDescent="0.35">
      <c r="A2700" s="301">
        <v>2023</v>
      </c>
      <c r="B2700" s="301" t="s">
        <v>86</v>
      </c>
      <c r="C2700" s="301" t="s">
        <v>67</v>
      </c>
      <c r="D2700" s="302" t="s">
        <v>11</v>
      </c>
      <c r="E2700" s="302" t="s">
        <v>229</v>
      </c>
      <c r="F2700" s="301" t="s">
        <v>78</v>
      </c>
      <c r="G2700" s="301" t="s">
        <v>288</v>
      </c>
      <c r="H2700" s="322">
        <v>33882602500.943249</v>
      </c>
      <c r="I2700" s="322">
        <v>50500106637.674034</v>
      </c>
      <c r="J2700" s="322">
        <v>46435963074.503059</v>
      </c>
      <c r="K2700" s="364">
        <v>0</v>
      </c>
      <c r="L2700" s="322">
        <v>8328795944.4864788</v>
      </c>
      <c r="M2700" s="364">
        <v>0</v>
      </c>
    </row>
    <row r="2701" spans="1:13" x14ac:dyDescent="0.35">
      <c r="A2701" s="301">
        <v>2023</v>
      </c>
      <c r="B2701" s="301" t="s">
        <v>86</v>
      </c>
      <c r="C2701" s="301" t="s">
        <v>67</v>
      </c>
      <c r="D2701" s="302" t="s">
        <v>11</v>
      </c>
      <c r="E2701" s="302" t="s">
        <v>229</v>
      </c>
      <c r="F2701" s="301" t="s">
        <v>80</v>
      </c>
      <c r="G2701" s="301" t="s">
        <v>288</v>
      </c>
      <c r="H2701" s="322">
        <v>217193761.25471973</v>
      </c>
      <c r="I2701" s="322">
        <v>533540754.32528454</v>
      </c>
      <c r="J2701" s="322">
        <v>287263162.92410064</v>
      </c>
      <c r="K2701" s="364">
        <v>0</v>
      </c>
      <c r="L2701" s="322">
        <v>23294030.894568689</v>
      </c>
      <c r="M2701" s="364">
        <v>0</v>
      </c>
    </row>
    <row r="2702" spans="1:13" x14ac:dyDescent="0.35">
      <c r="A2702" s="301">
        <v>2023</v>
      </c>
      <c r="B2702" s="301" t="s">
        <v>86</v>
      </c>
      <c r="C2702" s="301" t="s">
        <v>68</v>
      </c>
      <c r="D2702" s="302" t="s">
        <v>19</v>
      </c>
      <c r="E2702" s="302" t="s">
        <v>227</v>
      </c>
      <c r="F2702" s="301" t="s">
        <v>76</v>
      </c>
      <c r="G2702" s="301" t="s">
        <v>288</v>
      </c>
      <c r="H2702" s="322">
        <v>197768055501.103</v>
      </c>
      <c r="I2702" s="322">
        <v>214239829450.43176</v>
      </c>
      <c r="J2702" s="322">
        <v>214087365776.43268</v>
      </c>
      <c r="K2702" s="364">
        <v>0</v>
      </c>
      <c r="L2702" s="322">
        <v>213487165232.35519</v>
      </c>
      <c r="M2702" s="364">
        <v>0</v>
      </c>
    </row>
    <row r="2703" spans="1:13" x14ac:dyDescent="0.35">
      <c r="A2703" s="301">
        <v>2023</v>
      </c>
      <c r="B2703" s="301" t="s">
        <v>86</v>
      </c>
      <c r="C2703" s="301" t="s">
        <v>68</v>
      </c>
      <c r="D2703" s="302" t="s">
        <v>19</v>
      </c>
      <c r="E2703" s="302" t="s">
        <v>227</v>
      </c>
      <c r="F2703" s="301" t="s">
        <v>78</v>
      </c>
      <c r="G2703" s="301" t="s">
        <v>288</v>
      </c>
      <c r="H2703" s="322">
        <v>14268613647.632414</v>
      </c>
      <c r="I2703" s="322">
        <v>19698457679.000408</v>
      </c>
      <c r="J2703" s="322">
        <v>19696935957.608833</v>
      </c>
      <c r="K2703" s="364">
        <v>0</v>
      </c>
      <c r="L2703" s="322">
        <v>19084770513.295094</v>
      </c>
      <c r="M2703" s="364">
        <v>0</v>
      </c>
    </row>
    <row r="2704" spans="1:13" x14ac:dyDescent="0.35">
      <c r="A2704" s="301">
        <v>2023</v>
      </c>
      <c r="B2704" s="301" t="s">
        <v>86</v>
      </c>
      <c r="C2704" s="301" t="s">
        <v>69</v>
      </c>
      <c r="D2704" s="302" t="s">
        <v>11</v>
      </c>
      <c r="E2704" s="302" t="s">
        <v>228</v>
      </c>
      <c r="F2704" s="301" t="s">
        <v>76</v>
      </c>
      <c r="G2704" s="301" t="s">
        <v>288</v>
      </c>
      <c r="H2704" s="322">
        <v>11756437664.204473</v>
      </c>
      <c r="I2704" s="322">
        <v>13125707496.84589</v>
      </c>
      <c r="J2704" s="322">
        <v>11260966976.604027</v>
      </c>
      <c r="K2704" s="364">
        <v>0</v>
      </c>
      <c r="L2704" s="322">
        <v>10683978797.480911</v>
      </c>
      <c r="M2704" s="364">
        <v>0</v>
      </c>
    </row>
    <row r="2705" spans="1:13" x14ac:dyDescent="0.35">
      <c r="A2705" s="301">
        <v>2023</v>
      </c>
      <c r="B2705" s="301" t="s">
        <v>86</v>
      </c>
      <c r="C2705" s="301" t="s">
        <v>69</v>
      </c>
      <c r="D2705" s="302" t="s">
        <v>11</v>
      </c>
      <c r="E2705" s="302" t="s">
        <v>228</v>
      </c>
      <c r="F2705" s="301" t="s">
        <v>78</v>
      </c>
      <c r="G2705" s="301" t="s">
        <v>288</v>
      </c>
      <c r="H2705" s="322">
        <v>568873684456.53821</v>
      </c>
      <c r="I2705" s="322">
        <v>557797888601.35376</v>
      </c>
      <c r="J2705" s="322">
        <v>556225706477.89001</v>
      </c>
      <c r="K2705" s="364">
        <v>0</v>
      </c>
      <c r="L2705" s="322">
        <v>307893667804.87762</v>
      </c>
      <c r="M2705" s="364">
        <v>0</v>
      </c>
    </row>
    <row r="2706" spans="1:13" x14ac:dyDescent="0.35">
      <c r="A2706" s="301">
        <v>2024</v>
      </c>
      <c r="B2706" s="301" t="s">
        <v>85</v>
      </c>
      <c r="C2706" s="301" t="s">
        <v>25</v>
      </c>
      <c r="D2706" s="302" t="s">
        <v>265</v>
      </c>
      <c r="E2706" s="302" t="s">
        <v>226</v>
      </c>
      <c r="F2706" s="301" t="s">
        <v>76</v>
      </c>
      <c r="G2706" s="301" t="s">
        <v>288</v>
      </c>
      <c r="H2706" s="322">
        <v>117467233848</v>
      </c>
      <c r="I2706" s="322">
        <v>117467233848</v>
      </c>
      <c r="J2706" s="322">
        <v>111930227341.02271</v>
      </c>
      <c r="K2706" s="364">
        <v>0</v>
      </c>
      <c r="L2706" s="322">
        <v>111821751426.75481</v>
      </c>
      <c r="M2706" s="364">
        <v>0</v>
      </c>
    </row>
    <row r="2707" spans="1:13" x14ac:dyDescent="0.35">
      <c r="A2707" s="301">
        <v>2024</v>
      </c>
      <c r="B2707" s="301" t="s">
        <v>85</v>
      </c>
      <c r="C2707" s="301" t="s">
        <v>26</v>
      </c>
      <c r="D2707" s="302" t="s">
        <v>265</v>
      </c>
      <c r="E2707" s="302" t="s">
        <v>226</v>
      </c>
      <c r="F2707" s="301" t="s">
        <v>76</v>
      </c>
      <c r="G2707" s="301" t="s">
        <v>288</v>
      </c>
      <c r="H2707" s="322">
        <v>220186050243.29999</v>
      </c>
      <c r="I2707" s="322">
        <v>234839548743.29999</v>
      </c>
      <c r="J2707" s="322">
        <v>234446173889.28931</v>
      </c>
      <c r="K2707" s="364">
        <v>0</v>
      </c>
      <c r="L2707" s="322">
        <v>231027993382.83121</v>
      </c>
      <c r="M2707" s="364">
        <v>0</v>
      </c>
    </row>
    <row r="2708" spans="1:13" x14ac:dyDescent="0.35">
      <c r="A2708" s="301">
        <v>2024</v>
      </c>
      <c r="B2708" s="301" t="s">
        <v>85</v>
      </c>
      <c r="C2708" s="301" t="s">
        <v>26</v>
      </c>
      <c r="D2708" s="302" t="s">
        <v>265</v>
      </c>
      <c r="E2708" s="302" t="s">
        <v>226</v>
      </c>
      <c r="F2708" s="301" t="s">
        <v>78</v>
      </c>
      <c r="G2708" s="301" t="s">
        <v>288</v>
      </c>
      <c r="H2708" s="322">
        <v>6967271421</v>
      </c>
      <c r="I2708" s="322">
        <v>12128771421</v>
      </c>
      <c r="J2708" s="322">
        <v>12031883217.7218</v>
      </c>
      <c r="K2708" s="364">
        <v>0</v>
      </c>
      <c r="L2708" s="322">
        <v>8698452760.5461998</v>
      </c>
      <c r="M2708" s="364">
        <v>0</v>
      </c>
    </row>
    <row r="2709" spans="1:13" x14ac:dyDescent="0.35">
      <c r="A2709" s="301">
        <v>2024</v>
      </c>
      <c r="B2709" s="301" t="s">
        <v>85</v>
      </c>
      <c r="C2709" s="301" t="s">
        <v>27</v>
      </c>
      <c r="D2709" s="302" t="s">
        <v>13</v>
      </c>
      <c r="E2709" s="302" t="s">
        <v>226</v>
      </c>
      <c r="F2709" s="301" t="s">
        <v>76</v>
      </c>
      <c r="G2709" s="301" t="s">
        <v>288</v>
      </c>
      <c r="H2709" s="322">
        <v>154389614274.89999</v>
      </c>
      <c r="I2709" s="322">
        <v>134969563492.80569</v>
      </c>
      <c r="J2709" s="322">
        <v>133148498174.6454</v>
      </c>
      <c r="K2709" s="364">
        <v>0</v>
      </c>
      <c r="L2709" s="322">
        <v>128873904044.24879</v>
      </c>
      <c r="M2709" s="364">
        <v>0</v>
      </c>
    </row>
    <row r="2710" spans="1:13" x14ac:dyDescent="0.35">
      <c r="A2710" s="301">
        <v>2024</v>
      </c>
      <c r="B2710" s="301" t="s">
        <v>85</v>
      </c>
      <c r="C2710" s="301" t="s">
        <v>27</v>
      </c>
      <c r="D2710" s="302" t="s">
        <v>13</v>
      </c>
      <c r="E2710" s="302" t="s">
        <v>226</v>
      </c>
      <c r="F2710" s="301" t="s">
        <v>78</v>
      </c>
      <c r="G2710" s="301" t="s">
        <v>288</v>
      </c>
      <c r="H2710" s="322">
        <v>91137660510.600006</v>
      </c>
      <c r="I2710" s="322">
        <v>90847374064.256699</v>
      </c>
      <c r="J2710" s="322">
        <v>89121282929.943298</v>
      </c>
      <c r="K2710" s="364">
        <v>0</v>
      </c>
      <c r="L2710" s="322">
        <v>73701538426.593002</v>
      </c>
      <c r="M2710" s="364">
        <v>0</v>
      </c>
    </row>
    <row r="2711" spans="1:13" x14ac:dyDescent="0.35">
      <c r="A2711" s="301">
        <v>2024</v>
      </c>
      <c r="B2711" s="301" t="s">
        <v>85</v>
      </c>
      <c r="C2711" s="301" t="s">
        <v>28</v>
      </c>
      <c r="D2711" s="302" t="s">
        <v>265</v>
      </c>
      <c r="E2711" s="302" t="s">
        <v>226</v>
      </c>
      <c r="F2711" s="301" t="s">
        <v>76</v>
      </c>
      <c r="G2711" s="301" t="s">
        <v>288</v>
      </c>
      <c r="H2711" s="322">
        <v>30894224317.200001</v>
      </c>
      <c r="I2711" s="322">
        <v>30894224317.200001</v>
      </c>
      <c r="J2711" s="322">
        <v>29770454436.741901</v>
      </c>
      <c r="K2711" s="364">
        <v>0</v>
      </c>
      <c r="L2711" s="322">
        <v>28703271740.722198</v>
      </c>
      <c r="M2711" s="364">
        <v>0</v>
      </c>
    </row>
    <row r="2712" spans="1:13" x14ac:dyDescent="0.35">
      <c r="A2712" s="301">
        <v>2024</v>
      </c>
      <c r="B2712" s="301" t="s">
        <v>85</v>
      </c>
      <c r="C2712" s="301" t="s">
        <v>28</v>
      </c>
      <c r="D2712" s="302" t="s">
        <v>265</v>
      </c>
      <c r="E2712" s="302" t="s">
        <v>226</v>
      </c>
      <c r="F2712" s="301" t="s">
        <v>78</v>
      </c>
      <c r="G2712" s="301" t="s">
        <v>288</v>
      </c>
      <c r="H2712" s="322">
        <v>3123384688.8000002</v>
      </c>
      <c r="I2712" s="322">
        <v>3123384688.8000002</v>
      </c>
      <c r="J2712" s="322">
        <v>3110448875.5619998</v>
      </c>
      <c r="K2712" s="364">
        <v>0</v>
      </c>
      <c r="L2712" s="322">
        <v>2592891979.6995001</v>
      </c>
      <c r="M2712" s="364">
        <v>0</v>
      </c>
    </row>
    <row r="2713" spans="1:13" x14ac:dyDescent="0.35">
      <c r="A2713" s="301">
        <v>2024</v>
      </c>
      <c r="B2713" s="301" t="s">
        <v>85</v>
      </c>
      <c r="C2713" s="301" t="s">
        <v>29</v>
      </c>
      <c r="D2713" s="302" t="s">
        <v>14</v>
      </c>
      <c r="E2713" s="302" t="s">
        <v>226</v>
      </c>
      <c r="F2713" s="301" t="s">
        <v>76</v>
      </c>
      <c r="G2713" s="301" t="s">
        <v>288</v>
      </c>
      <c r="H2713" s="322">
        <v>188382324204.89999</v>
      </c>
      <c r="I2713" s="322">
        <v>185415842896.49249</v>
      </c>
      <c r="J2713" s="322">
        <v>175747533601.6413</v>
      </c>
      <c r="K2713" s="364">
        <v>0</v>
      </c>
      <c r="L2713" s="322">
        <v>170133874705.94849</v>
      </c>
      <c r="M2713" s="364">
        <v>0</v>
      </c>
    </row>
    <row r="2714" spans="1:13" x14ac:dyDescent="0.35">
      <c r="A2714" s="301">
        <v>2024</v>
      </c>
      <c r="B2714" s="301" t="s">
        <v>85</v>
      </c>
      <c r="C2714" s="301" t="s">
        <v>29</v>
      </c>
      <c r="D2714" s="302" t="s">
        <v>14</v>
      </c>
      <c r="E2714" s="302" t="s">
        <v>226</v>
      </c>
      <c r="F2714" s="301" t="s">
        <v>78</v>
      </c>
      <c r="G2714" s="301" t="s">
        <v>288</v>
      </c>
      <c r="H2714" s="322">
        <v>81976996244.699997</v>
      </c>
      <c r="I2714" s="322">
        <v>77807068181.931595</v>
      </c>
      <c r="J2714" s="322">
        <v>72698190215.356796</v>
      </c>
      <c r="K2714" s="364">
        <v>0</v>
      </c>
      <c r="L2714" s="322">
        <v>64383537193.654503</v>
      </c>
      <c r="M2714" s="364">
        <v>0</v>
      </c>
    </row>
    <row r="2715" spans="1:13" x14ac:dyDescent="0.35">
      <c r="A2715" s="301">
        <v>2024</v>
      </c>
      <c r="B2715" s="301" t="s">
        <v>85</v>
      </c>
      <c r="C2715" s="301" t="s">
        <v>30</v>
      </c>
      <c r="D2715" s="302" t="s">
        <v>16</v>
      </c>
      <c r="E2715" s="302" t="s">
        <v>226</v>
      </c>
      <c r="F2715" s="301" t="s">
        <v>76</v>
      </c>
      <c r="G2715" s="301" t="s">
        <v>288</v>
      </c>
      <c r="H2715" s="322">
        <v>693339714684.90002</v>
      </c>
      <c r="I2715" s="322">
        <v>625508622944.03162</v>
      </c>
      <c r="J2715" s="322">
        <v>557298625535.64905</v>
      </c>
      <c r="K2715" s="364">
        <v>0</v>
      </c>
      <c r="L2715" s="322">
        <v>539557525185.75812</v>
      </c>
      <c r="M2715" s="364">
        <v>0</v>
      </c>
    </row>
    <row r="2716" spans="1:13" x14ac:dyDescent="0.35">
      <c r="A2716" s="301">
        <v>2024</v>
      </c>
      <c r="B2716" s="301" t="s">
        <v>85</v>
      </c>
      <c r="C2716" s="301" t="s">
        <v>30</v>
      </c>
      <c r="D2716" s="302" t="s">
        <v>16</v>
      </c>
      <c r="E2716" s="302" t="s">
        <v>226</v>
      </c>
      <c r="F2716" s="301" t="s">
        <v>79</v>
      </c>
      <c r="G2716" s="301" t="s">
        <v>288</v>
      </c>
      <c r="H2716" s="322">
        <v>1975254046855.2</v>
      </c>
      <c r="I2716" s="322">
        <v>1923639046855.2</v>
      </c>
      <c r="J2716" s="322">
        <v>1731595253453.9307</v>
      </c>
      <c r="K2716" s="364">
        <v>0</v>
      </c>
      <c r="L2716" s="322">
        <v>1728467899283.6189</v>
      </c>
      <c r="M2716" s="364">
        <v>0</v>
      </c>
    </row>
    <row r="2717" spans="1:13" x14ac:dyDescent="0.35">
      <c r="A2717" s="301">
        <v>2024</v>
      </c>
      <c r="B2717" s="301" t="s">
        <v>85</v>
      </c>
      <c r="C2717" s="301" t="s">
        <v>30</v>
      </c>
      <c r="D2717" s="302" t="s">
        <v>16</v>
      </c>
      <c r="E2717" s="302" t="s">
        <v>226</v>
      </c>
      <c r="F2717" s="301" t="s">
        <v>78</v>
      </c>
      <c r="G2717" s="301" t="s">
        <v>288</v>
      </c>
      <c r="H2717" s="322">
        <v>43077879000</v>
      </c>
      <c r="I2717" s="322">
        <v>42451548524.099998</v>
      </c>
      <c r="J2717" s="322">
        <v>32055960896.121601</v>
      </c>
      <c r="K2717" s="364">
        <v>0</v>
      </c>
      <c r="L2717" s="322">
        <v>26548703519.202</v>
      </c>
      <c r="M2717" s="364">
        <v>0</v>
      </c>
    </row>
    <row r="2718" spans="1:13" x14ac:dyDescent="0.35">
      <c r="A2718" s="301">
        <v>2024</v>
      </c>
      <c r="B2718" s="301" t="s">
        <v>85</v>
      </c>
      <c r="C2718" s="301" t="s">
        <v>30</v>
      </c>
      <c r="D2718" s="302" t="s">
        <v>16</v>
      </c>
      <c r="E2718" s="302" t="s">
        <v>226</v>
      </c>
      <c r="F2718" s="301" t="s">
        <v>80</v>
      </c>
      <c r="G2718" s="301" t="s">
        <v>288</v>
      </c>
      <c r="H2718" s="322">
        <v>5330672079046.2002</v>
      </c>
      <c r="I2718" s="322">
        <v>4996993700179.0586</v>
      </c>
      <c r="J2718" s="322">
        <v>4552435770670.9658</v>
      </c>
      <c r="K2718" s="364">
        <v>0</v>
      </c>
      <c r="L2718" s="322">
        <v>4552435770670.9658</v>
      </c>
      <c r="M2718" s="364">
        <v>0</v>
      </c>
    </row>
    <row r="2719" spans="1:13" x14ac:dyDescent="0.35">
      <c r="A2719" s="301">
        <v>2024</v>
      </c>
      <c r="B2719" s="301" t="s">
        <v>85</v>
      </c>
      <c r="C2719" s="301" t="s">
        <v>31</v>
      </c>
      <c r="D2719" s="302" t="s">
        <v>11</v>
      </c>
      <c r="E2719" s="302" t="s">
        <v>226</v>
      </c>
      <c r="F2719" s="301" t="s">
        <v>76</v>
      </c>
      <c r="G2719" s="301" t="s">
        <v>288</v>
      </c>
      <c r="H2719" s="322">
        <v>164011210813.79999</v>
      </c>
      <c r="I2719" s="322">
        <v>162624223975.8132</v>
      </c>
      <c r="J2719" s="322">
        <v>158802949609.94519</v>
      </c>
      <c r="K2719" s="364">
        <v>0</v>
      </c>
      <c r="L2719" s="322">
        <v>154003156907.57819</v>
      </c>
      <c r="M2719" s="364">
        <v>0</v>
      </c>
    </row>
    <row r="2720" spans="1:13" x14ac:dyDescent="0.35">
      <c r="A2720" s="301">
        <v>2024</v>
      </c>
      <c r="B2720" s="301" t="s">
        <v>85</v>
      </c>
      <c r="C2720" s="301" t="s">
        <v>31</v>
      </c>
      <c r="D2720" s="302" t="s">
        <v>11</v>
      </c>
      <c r="E2720" s="302" t="s">
        <v>226</v>
      </c>
      <c r="F2720" s="301" t="s">
        <v>78</v>
      </c>
      <c r="G2720" s="301" t="s">
        <v>288</v>
      </c>
      <c r="H2720" s="322">
        <v>6135958831201.2002</v>
      </c>
      <c r="I2720" s="322">
        <v>6749490922086.5107</v>
      </c>
      <c r="J2720" s="322">
        <v>6728905367601.623</v>
      </c>
      <c r="K2720" s="364">
        <v>0</v>
      </c>
      <c r="L2720" s="322">
        <v>6363067139927.7627</v>
      </c>
      <c r="M2720" s="364">
        <v>0</v>
      </c>
    </row>
    <row r="2721" spans="1:13" x14ac:dyDescent="0.35">
      <c r="A2721" s="301">
        <v>2024</v>
      </c>
      <c r="B2721" s="301" t="s">
        <v>85</v>
      </c>
      <c r="C2721" s="301" t="s">
        <v>32</v>
      </c>
      <c r="D2721" s="302" t="s">
        <v>18</v>
      </c>
      <c r="E2721" s="302" t="s">
        <v>226</v>
      </c>
      <c r="F2721" s="301" t="s">
        <v>76</v>
      </c>
      <c r="G2721" s="301" t="s">
        <v>288</v>
      </c>
      <c r="H2721" s="322">
        <v>163051802549.10001</v>
      </c>
      <c r="I2721" s="322">
        <v>145469895114.67471</v>
      </c>
      <c r="J2721" s="322">
        <v>139314812799.00061</v>
      </c>
      <c r="K2721" s="364">
        <v>0</v>
      </c>
      <c r="L2721" s="322">
        <v>137076950909.42551</v>
      </c>
      <c r="M2721" s="364">
        <v>0</v>
      </c>
    </row>
    <row r="2722" spans="1:13" x14ac:dyDescent="0.35">
      <c r="A2722" s="301">
        <v>2024</v>
      </c>
      <c r="B2722" s="301" t="s">
        <v>85</v>
      </c>
      <c r="C2722" s="301" t="s">
        <v>32</v>
      </c>
      <c r="D2722" s="302" t="s">
        <v>18</v>
      </c>
      <c r="E2722" s="302" t="s">
        <v>226</v>
      </c>
      <c r="F2722" s="301" t="s">
        <v>78</v>
      </c>
      <c r="G2722" s="301" t="s">
        <v>288</v>
      </c>
      <c r="H2722" s="322">
        <v>529026738838.20001</v>
      </c>
      <c r="I2722" s="322">
        <v>500559943564.33112</v>
      </c>
      <c r="J2722" s="322">
        <v>496386539723.71979</v>
      </c>
      <c r="K2722" s="364">
        <v>0</v>
      </c>
      <c r="L2722" s="322">
        <v>315201787891.80298</v>
      </c>
      <c r="M2722" s="364">
        <v>0</v>
      </c>
    </row>
    <row r="2723" spans="1:13" x14ac:dyDescent="0.35">
      <c r="A2723" s="301">
        <v>2024</v>
      </c>
      <c r="B2723" s="301" t="s">
        <v>85</v>
      </c>
      <c r="C2723" s="301" t="s">
        <v>32</v>
      </c>
      <c r="D2723" s="302" t="s">
        <v>18</v>
      </c>
      <c r="E2723" s="302" t="s">
        <v>226</v>
      </c>
      <c r="F2723" s="301" t="s">
        <v>80</v>
      </c>
      <c r="G2723" s="301" t="s">
        <v>288</v>
      </c>
      <c r="H2723" s="322">
        <v>3176562048010.2002</v>
      </c>
      <c r="I2723" s="322">
        <v>3016555548010.2002</v>
      </c>
      <c r="J2723" s="322">
        <v>3016555548010.2002</v>
      </c>
      <c r="K2723" s="364">
        <v>0</v>
      </c>
      <c r="L2723" s="322">
        <v>3016555548010.2002</v>
      </c>
      <c r="M2723" s="364">
        <v>0</v>
      </c>
    </row>
    <row r="2724" spans="1:13" x14ac:dyDescent="0.35">
      <c r="A2724" s="301">
        <v>2024</v>
      </c>
      <c r="B2724" s="301" t="s">
        <v>85</v>
      </c>
      <c r="C2724" s="301" t="s">
        <v>33</v>
      </c>
      <c r="D2724" s="302" t="s">
        <v>21</v>
      </c>
      <c r="E2724" s="302" t="s">
        <v>226</v>
      </c>
      <c r="F2724" s="301" t="s">
        <v>76</v>
      </c>
      <c r="G2724" s="301" t="s">
        <v>288</v>
      </c>
      <c r="H2724" s="322">
        <v>104560935099.3</v>
      </c>
      <c r="I2724" s="322">
        <v>102453439145.6259</v>
      </c>
      <c r="J2724" s="322">
        <v>96915709606.437897</v>
      </c>
      <c r="K2724" s="364">
        <v>0</v>
      </c>
      <c r="L2724" s="322">
        <v>93599895847.363205</v>
      </c>
      <c r="M2724" s="364">
        <v>0</v>
      </c>
    </row>
    <row r="2725" spans="1:13" x14ac:dyDescent="0.35">
      <c r="A2725" s="301">
        <v>2024</v>
      </c>
      <c r="B2725" s="301" t="s">
        <v>85</v>
      </c>
      <c r="C2725" s="301" t="s">
        <v>34</v>
      </c>
      <c r="D2725" s="302" t="s">
        <v>10</v>
      </c>
      <c r="E2725" s="302" t="s">
        <v>226</v>
      </c>
      <c r="F2725" s="301" t="s">
        <v>76</v>
      </c>
      <c r="G2725" s="301" t="s">
        <v>288</v>
      </c>
      <c r="H2725" s="322">
        <v>43631318772.900002</v>
      </c>
      <c r="I2725" s="322">
        <v>43109494623.429298</v>
      </c>
      <c r="J2725" s="322">
        <v>39065974469.450996</v>
      </c>
      <c r="K2725" s="364">
        <v>0</v>
      </c>
      <c r="L2725" s="322">
        <v>38351355425.296204</v>
      </c>
      <c r="M2725" s="364">
        <v>0</v>
      </c>
    </row>
    <row r="2726" spans="1:13" x14ac:dyDescent="0.35">
      <c r="A2726" s="301">
        <v>2024</v>
      </c>
      <c r="B2726" s="301" t="s">
        <v>85</v>
      </c>
      <c r="C2726" s="301" t="s">
        <v>34</v>
      </c>
      <c r="D2726" s="302" t="s">
        <v>10</v>
      </c>
      <c r="E2726" s="302" t="s">
        <v>226</v>
      </c>
      <c r="F2726" s="301" t="s">
        <v>78</v>
      </c>
      <c r="G2726" s="301" t="s">
        <v>288</v>
      </c>
      <c r="H2726" s="322">
        <v>129515263924.5</v>
      </c>
      <c r="I2726" s="322">
        <v>123961202573.472</v>
      </c>
      <c r="J2726" s="322">
        <v>121724019977.55659</v>
      </c>
      <c r="K2726" s="364">
        <v>0</v>
      </c>
      <c r="L2726" s="322">
        <v>109842331676.7393</v>
      </c>
      <c r="M2726" s="364">
        <v>0</v>
      </c>
    </row>
    <row r="2727" spans="1:13" x14ac:dyDescent="0.35">
      <c r="A2727" s="301">
        <v>2024</v>
      </c>
      <c r="B2727" s="301" t="s">
        <v>85</v>
      </c>
      <c r="C2727" s="301" t="s">
        <v>34</v>
      </c>
      <c r="D2727" s="302" t="s">
        <v>10</v>
      </c>
      <c r="E2727" s="302" t="s">
        <v>226</v>
      </c>
      <c r="F2727" s="301" t="s">
        <v>80</v>
      </c>
      <c r="G2727" s="301" t="s">
        <v>288</v>
      </c>
      <c r="H2727" s="322">
        <v>0</v>
      </c>
      <c r="I2727" s="322">
        <v>0</v>
      </c>
      <c r="J2727" s="322">
        <v>0</v>
      </c>
      <c r="K2727" s="364">
        <v>0</v>
      </c>
      <c r="L2727" s="322">
        <v>0</v>
      </c>
      <c r="M2727" s="364">
        <v>0</v>
      </c>
    </row>
    <row r="2728" spans="1:13" x14ac:dyDescent="0.35">
      <c r="A2728" s="301">
        <v>2024</v>
      </c>
      <c r="B2728" s="301" t="s">
        <v>85</v>
      </c>
      <c r="C2728" s="301" t="s">
        <v>35</v>
      </c>
      <c r="D2728" s="302" t="s">
        <v>15</v>
      </c>
      <c r="E2728" s="302" t="s">
        <v>226</v>
      </c>
      <c r="F2728" s="301" t="s">
        <v>76</v>
      </c>
      <c r="G2728" s="301" t="s">
        <v>288</v>
      </c>
      <c r="H2728" s="322">
        <v>44574471409.5</v>
      </c>
      <c r="I2728" s="322">
        <v>29819915772.994801</v>
      </c>
      <c r="J2728" s="322">
        <v>28322557386.5718</v>
      </c>
      <c r="K2728" s="364">
        <v>0</v>
      </c>
      <c r="L2728" s="322">
        <v>27445947290.055901</v>
      </c>
      <c r="M2728" s="364">
        <v>0</v>
      </c>
    </row>
    <row r="2729" spans="1:13" x14ac:dyDescent="0.35">
      <c r="A2729" s="301">
        <v>2024</v>
      </c>
      <c r="B2729" s="301" t="s">
        <v>85</v>
      </c>
      <c r="C2729" s="301" t="s">
        <v>35</v>
      </c>
      <c r="D2729" s="302" t="s">
        <v>15</v>
      </c>
      <c r="E2729" s="302" t="s">
        <v>226</v>
      </c>
      <c r="F2729" s="301" t="s">
        <v>78</v>
      </c>
      <c r="G2729" s="301" t="s">
        <v>288</v>
      </c>
      <c r="H2729" s="322">
        <v>153976351551.29999</v>
      </c>
      <c r="I2729" s="322">
        <v>200738673749.33731</v>
      </c>
      <c r="J2729" s="322">
        <v>189147446511.50519</v>
      </c>
      <c r="K2729" s="364">
        <v>0</v>
      </c>
      <c r="L2729" s="322">
        <v>127927556375.14619</v>
      </c>
      <c r="M2729" s="364">
        <v>0</v>
      </c>
    </row>
    <row r="2730" spans="1:13" x14ac:dyDescent="0.35">
      <c r="A2730" s="301">
        <v>2024</v>
      </c>
      <c r="B2730" s="301" t="s">
        <v>85</v>
      </c>
      <c r="C2730" s="301" t="s">
        <v>35</v>
      </c>
      <c r="D2730" s="302" t="s">
        <v>15</v>
      </c>
      <c r="E2730" s="302" t="s">
        <v>226</v>
      </c>
      <c r="F2730" s="301" t="s">
        <v>80</v>
      </c>
      <c r="G2730" s="301" t="s">
        <v>288</v>
      </c>
      <c r="H2730" s="322">
        <v>235375147275.29999</v>
      </c>
      <c r="I2730" s="322">
        <v>253034928769.74661</v>
      </c>
      <c r="J2730" s="322">
        <v>250838694182.5668</v>
      </c>
      <c r="K2730" s="364">
        <v>0</v>
      </c>
      <c r="L2730" s="322">
        <v>250838694182.5668</v>
      </c>
      <c r="M2730" s="364">
        <v>0</v>
      </c>
    </row>
    <row r="2731" spans="1:13" x14ac:dyDescent="0.35">
      <c r="A2731" s="301">
        <v>2024</v>
      </c>
      <c r="B2731" s="301" t="s">
        <v>85</v>
      </c>
      <c r="C2731" s="301" t="s">
        <v>36</v>
      </c>
      <c r="D2731" s="302" t="s">
        <v>9</v>
      </c>
      <c r="E2731" s="302" t="s">
        <v>226</v>
      </c>
      <c r="F2731" s="301" t="s">
        <v>76</v>
      </c>
      <c r="G2731" s="301" t="s">
        <v>288</v>
      </c>
      <c r="H2731" s="322">
        <v>36957372300</v>
      </c>
      <c r="I2731" s="322">
        <v>35938936221.134399</v>
      </c>
      <c r="J2731" s="322">
        <v>33611387758.641899</v>
      </c>
      <c r="K2731" s="364">
        <v>0</v>
      </c>
      <c r="L2731" s="322">
        <v>32458230642.569401</v>
      </c>
      <c r="M2731" s="364">
        <v>0</v>
      </c>
    </row>
    <row r="2732" spans="1:13" x14ac:dyDescent="0.35">
      <c r="A2732" s="301">
        <v>2024</v>
      </c>
      <c r="B2732" s="301" t="s">
        <v>85</v>
      </c>
      <c r="C2732" s="301" t="s">
        <v>36</v>
      </c>
      <c r="D2732" s="302" t="s">
        <v>9</v>
      </c>
      <c r="E2732" s="302" t="s">
        <v>226</v>
      </c>
      <c r="F2732" s="301" t="s">
        <v>78</v>
      </c>
      <c r="G2732" s="301" t="s">
        <v>288</v>
      </c>
      <c r="H2732" s="322">
        <v>208953722980.79999</v>
      </c>
      <c r="I2732" s="322">
        <v>217155115283.7951</v>
      </c>
      <c r="J2732" s="322">
        <v>212302613056.4487</v>
      </c>
      <c r="K2732" s="364">
        <v>0</v>
      </c>
      <c r="L2732" s="322">
        <v>174474492625.0332</v>
      </c>
      <c r="M2732" s="364">
        <v>0</v>
      </c>
    </row>
    <row r="2733" spans="1:13" x14ac:dyDescent="0.35">
      <c r="A2733" s="301">
        <v>2024</v>
      </c>
      <c r="B2733" s="301" t="s">
        <v>85</v>
      </c>
      <c r="C2733" s="301" t="s">
        <v>37</v>
      </c>
      <c r="D2733" s="302" t="s">
        <v>20</v>
      </c>
      <c r="E2733" s="302" t="s">
        <v>226</v>
      </c>
      <c r="F2733" s="301" t="s">
        <v>76</v>
      </c>
      <c r="G2733" s="301" t="s">
        <v>288</v>
      </c>
      <c r="H2733" s="322">
        <v>127501693610.39999</v>
      </c>
      <c r="I2733" s="322">
        <v>126212814824.9877</v>
      </c>
      <c r="J2733" s="322">
        <v>123752946633.67619</v>
      </c>
      <c r="K2733" s="364">
        <v>0</v>
      </c>
      <c r="L2733" s="322">
        <v>119979085000.58189</v>
      </c>
      <c r="M2733" s="364">
        <v>0</v>
      </c>
    </row>
    <row r="2734" spans="1:13" x14ac:dyDescent="0.35">
      <c r="A2734" s="301">
        <v>2024</v>
      </c>
      <c r="B2734" s="301" t="s">
        <v>85</v>
      </c>
      <c r="C2734" s="301" t="s">
        <v>37</v>
      </c>
      <c r="D2734" s="302" t="s">
        <v>20</v>
      </c>
      <c r="E2734" s="302" t="s">
        <v>226</v>
      </c>
      <c r="F2734" s="301" t="s">
        <v>78</v>
      </c>
      <c r="G2734" s="301" t="s">
        <v>288</v>
      </c>
      <c r="H2734" s="322">
        <v>74415095248.5</v>
      </c>
      <c r="I2734" s="322">
        <v>69934757054.283905</v>
      </c>
      <c r="J2734" s="322">
        <v>68593618596.489296</v>
      </c>
      <c r="K2734" s="364">
        <v>0</v>
      </c>
      <c r="L2734" s="322">
        <v>48604591658.097</v>
      </c>
      <c r="M2734" s="364">
        <v>0</v>
      </c>
    </row>
    <row r="2735" spans="1:13" x14ac:dyDescent="0.35">
      <c r="A2735" s="301">
        <v>2024</v>
      </c>
      <c r="B2735" s="301" t="s">
        <v>85</v>
      </c>
      <c r="C2735" s="301" t="s">
        <v>37</v>
      </c>
      <c r="D2735" s="302" t="s">
        <v>20</v>
      </c>
      <c r="E2735" s="302" t="s">
        <v>226</v>
      </c>
      <c r="F2735" s="301" t="s">
        <v>80</v>
      </c>
      <c r="G2735" s="301" t="s">
        <v>288</v>
      </c>
      <c r="H2735" s="322">
        <v>0</v>
      </c>
      <c r="I2735" s="322">
        <v>0</v>
      </c>
      <c r="J2735" s="322">
        <v>0</v>
      </c>
      <c r="K2735" s="364">
        <v>0</v>
      </c>
      <c r="L2735" s="322">
        <v>0</v>
      </c>
      <c r="M2735" s="364">
        <v>0</v>
      </c>
    </row>
    <row r="2736" spans="1:13" x14ac:dyDescent="0.35">
      <c r="A2736" s="301">
        <v>2024</v>
      </c>
      <c r="B2736" s="301" t="s">
        <v>85</v>
      </c>
      <c r="C2736" s="301" t="s">
        <v>38</v>
      </c>
      <c r="D2736" s="302" t="s">
        <v>248</v>
      </c>
      <c r="E2736" s="302" t="s">
        <v>226</v>
      </c>
      <c r="F2736" s="301" t="s">
        <v>76</v>
      </c>
      <c r="G2736" s="301" t="s">
        <v>288</v>
      </c>
      <c r="H2736" s="322">
        <v>33934186778.400002</v>
      </c>
      <c r="I2736" s="322">
        <v>33405351160.6161</v>
      </c>
      <c r="J2736" s="322">
        <v>31974668030.894402</v>
      </c>
      <c r="K2736" s="364">
        <v>0</v>
      </c>
      <c r="L2736" s="322">
        <v>31660249019.173199</v>
      </c>
      <c r="M2736" s="364">
        <v>0</v>
      </c>
    </row>
    <row r="2737" spans="1:13" x14ac:dyDescent="0.35">
      <c r="A2737" s="301">
        <v>2024</v>
      </c>
      <c r="B2737" s="301" t="s">
        <v>85</v>
      </c>
      <c r="C2737" s="301" t="s">
        <v>38</v>
      </c>
      <c r="D2737" s="302" t="s">
        <v>248</v>
      </c>
      <c r="E2737" s="302" t="s">
        <v>226</v>
      </c>
      <c r="F2737" s="301" t="s">
        <v>78</v>
      </c>
      <c r="G2737" s="301" t="s">
        <v>288</v>
      </c>
      <c r="H2737" s="322">
        <v>94482920535.300003</v>
      </c>
      <c r="I2737" s="322">
        <v>92936994730.744507</v>
      </c>
      <c r="J2737" s="322">
        <v>91881138287.867401</v>
      </c>
      <c r="K2737" s="364">
        <v>0</v>
      </c>
      <c r="L2737" s="322">
        <v>79393091079.623398</v>
      </c>
      <c r="M2737" s="364">
        <v>0</v>
      </c>
    </row>
    <row r="2738" spans="1:13" x14ac:dyDescent="0.35">
      <c r="A2738" s="301">
        <v>2024</v>
      </c>
      <c r="B2738" s="301" t="s">
        <v>85</v>
      </c>
      <c r="C2738" s="301" t="s">
        <v>39</v>
      </c>
      <c r="D2738" s="302" t="s">
        <v>17</v>
      </c>
      <c r="E2738" s="302" t="s">
        <v>226</v>
      </c>
      <c r="F2738" s="301" t="s">
        <v>76</v>
      </c>
      <c r="G2738" s="301" t="s">
        <v>288</v>
      </c>
      <c r="H2738" s="322">
        <v>57369028844.699997</v>
      </c>
      <c r="I2738" s="322">
        <v>57369028844.699997</v>
      </c>
      <c r="J2738" s="322">
        <v>53713235898.531898</v>
      </c>
      <c r="K2738" s="364">
        <v>0</v>
      </c>
      <c r="L2738" s="322">
        <v>53205981035.6241</v>
      </c>
      <c r="M2738" s="364">
        <v>0</v>
      </c>
    </row>
    <row r="2739" spans="1:13" x14ac:dyDescent="0.35">
      <c r="A2739" s="301">
        <v>2024</v>
      </c>
      <c r="B2739" s="301" t="s">
        <v>85</v>
      </c>
      <c r="C2739" s="301" t="s">
        <v>39</v>
      </c>
      <c r="D2739" s="302" t="s">
        <v>17</v>
      </c>
      <c r="E2739" s="302" t="s">
        <v>226</v>
      </c>
      <c r="F2739" s="301" t="s">
        <v>78</v>
      </c>
      <c r="G2739" s="301" t="s">
        <v>288</v>
      </c>
      <c r="H2739" s="322">
        <v>2041697952738.8999</v>
      </c>
      <c r="I2739" s="322">
        <v>2214164271029.5522</v>
      </c>
      <c r="J2739" s="322">
        <v>2141903392453.8396</v>
      </c>
      <c r="K2739" s="364">
        <v>0</v>
      </c>
      <c r="L2739" s="322">
        <v>1819083394445.8555</v>
      </c>
      <c r="M2739" s="364">
        <v>0</v>
      </c>
    </row>
    <row r="2740" spans="1:13" x14ac:dyDescent="0.35">
      <c r="A2740" s="301">
        <v>2024</v>
      </c>
      <c r="B2740" s="301" t="s">
        <v>85</v>
      </c>
      <c r="C2740" s="301" t="s">
        <v>40</v>
      </c>
      <c r="D2740" s="302" t="s">
        <v>13</v>
      </c>
      <c r="E2740" s="302" t="s">
        <v>226</v>
      </c>
      <c r="F2740" s="301" t="s">
        <v>76</v>
      </c>
      <c r="G2740" s="301" t="s">
        <v>288</v>
      </c>
      <c r="H2740" s="322">
        <v>19415740990.5</v>
      </c>
      <c r="I2740" s="322">
        <v>18428701047.437698</v>
      </c>
      <c r="J2740" s="322">
        <v>17968394959.359299</v>
      </c>
      <c r="K2740" s="364">
        <v>0</v>
      </c>
      <c r="L2740" s="322">
        <v>17381225855.486698</v>
      </c>
      <c r="M2740" s="364">
        <v>0</v>
      </c>
    </row>
    <row r="2741" spans="1:13" x14ac:dyDescent="0.35">
      <c r="A2741" s="301">
        <v>2024</v>
      </c>
      <c r="B2741" s="301" t="s">
        <v>85</v>
      </c>
      <c r="C2741" s="301" t="s">
        <v>40</v>
      </c>
      <c r="D2741" s="302" t="s">
        <v>13</v>
      </c>
      <c r="E2741" s="302" t="s">
        <v>226</v>
      </c>
      <c r="F2741" s="301" t="s">
        <v>78</v>
      </c>
      <c r="G2741" s="301" t="s">
        <v>288</v>
      </c>
      <c r="H2741" s="322">
        <v>4663688809.5</v>
      </c>
      <c r="I2741" s="322">
        <v>4320504267.9363003</v>
      </c>
      <c r="J2741" s="322">
        <v>4255490224.5254998</v>
      </c>
      <c r="K2741" s="364">
        <v>0</v>
      </c>
      <c r="L2741" s="322">
        <v>3631329389.2796998</v>
      </c>
      <c r="M2741" s="364">
        <v>0</v>
      </c>
    </row>
    <row r="2742" spans="1:13" x14ac:dyDescent="0.35">
      <c r="A2742" s="301">
        <v>2024</v>
      </c>
      <c r="B2742" s="301" t="s">
        <v>85</v>
      </c>
      <c r="C2742" s="301" t="s">
        <v>41</v>
      </c>
      <c r="D2742" s="302" t="s">
        <v>8</v>
      </c>
      <c r="E2742" s="302" t="s">
        <v>226</v>
      </c>
      <c r="F2742" s="301" t="s">
        <v>76</v>
      </c>
      <c r="G2742" s="301" t="s">
        <v>288</v>
      </c>
      <c r="H2742" s="322">
        <v>39300693300</v>
      </c>
      <c r="I2742" s="322">
        <v>38899292401.234802</v>
      </c>
      <c r="J2742" s="322">
        <v>35176001458.362297</v>
      </c>
      <c r="K2742" s="364">
        <v>0</v>
      </c>
      <c r="L2742" s="322">
        <v>34044570440.876701</v>
      </c>
      <c r="M2742" s="364">
        <v>0</v>
      </c>
    </row>
    <row r="2743" spans="1:13" x14ac:dyDescent="0.35">
      <c r="A2743" s="301">
        <v>2024</v>
      </c>
      <c r="B2743" s="301" t="s">
        <v>85</v>
      </c>
      <c r="C2743" s="301" t="s">
        <v>41</v>
      </c>
      <c r="D2743" s="302" t="s">
        <v>8</v>
      </c>
      <c r="E2743" s="302" t="s">
        <v>226</v>
      </c>
      <c r="F2743" s="301" t="s">
        <v>78</v>
      </c>
      <c r="G2743" s="301" t="s">
        <v>288</v>
      </c>
      <c r="H2743" s="322">
        <v>156877191973.79999</v>
      </c>
      <c r="I2743" s="322">
        <v>134809063941.55051</v>
      </c>
      <c r="J2743" s="322">
        <v>120007845477.3159</v>
      </c>
      <c r="K2743" s="364">
        <v>0</v>
      </c>
      <c r="L2743" s="322">
        <v>92239873304.756393</v>
      </c>
      <c r="M2743" s="364">
        <v>0</v>
      </c>
    </row>
    <row r="2744" spans="1:13" x14ac:dyDescent="0.35">
      <c r="A2744" s="301">
        <v>2024</v>
      </c>
      <c r="B2744" s="301" t="s">
        <v>85</v>
      </c>
      <c r="C2744" s="301" t="s">
        <v>42</v>
      </c>
      <c r="D2744" s="302" t="s">
        <v>14</v>
      </c>
      <c r="E2744" s="302" t="s">
        <v>226</v>
      </c>
      <c r="F2744" s="301" t="s">
        <v>76</v>
      </c>
      <c r="G2744" s="301" t="s">
        <v>288</v>
      </c>
      <c r="H2744" s="322">
        <v>17554719841.200001</v>
      </c>
      <c r="I2744" s="322">
        <v>17375041198.567799</v>
      </c>
      <c r="J2744" s="322">
        <v>17007091171.979401</v>
      </c>
      <c r="K2744" s="364">
        <v>0</v>
      </c>
      <c r="L2744" s="322">
        <v>16668606441.466801</v>
      </c>
      <c r="M2744" s="364">
        <v>0</v>
      </c>
    </row>
    <row r="2745" spans="1:13" x14ac:dyDescent="0.35">
      <c r="A2745" s="301">
        <v>2024</v>
      </c>
      <c r="B2745" s="301" t="s">
        <v>85</v>
      </c>
      <c r="C2745" s="301" t="s">
        <v>42</v>
      </c>
      <c r="D2745" s="302" t="s">
        <v>14</v>
      </c>
      <c r="E2745" s="302" t="s">
        <v>226</v>
      </c>
      <c r="F2745" s="301" t="s">
        <v>78</v>
      </c>
      <c r="G2745" s="301" t="s">
        <v>288</v>
      </c>
      <c r="H2745" s="322">
        <v>25998753188.700001</v>
      </c>
      <c r="I2745" s="322">
        <v>25943569942.584599</v>
      </c>
      <c r="J2745" s="322">
        <v>25842395760.808498</v>
      </c>
      <c r="K2745" s="364">
        <v>0</v>
      </c>
      <c r="L2745" s="322">
        <v>22732974407.7621</v>
      </c>
      <c r="M2745" s="364">
        <v>0</v>
      </c>
    </row>
    <row r="2746" spans="1:13" x14ac:dyDescent="0.35">
      <c r="A2746" s="301">
        <v>2024</v>
      </c>
      <c r="B2746" s="301" t="s">
        <v>85</v>
      </c>
      <c r="C2746" s="301" t="s">
        <v>43</v>
      </c>
      <c r="D2746" s="302" t="s">
        <v>22</v>
      </c>
      <c r="E2746" s="302" t="s">
        <v>226</v>
      </c>
      <c r="F2746" s="301" t="s">
        <v>76</v>
      </c>
      <c r="G2746" s="301" t="s">
        <v>288</v>
      </c>
      <c r="H2746" s="322">
        <v>120685283543.7</v>
      </c>
      <c r="I2746" s="322">
        <v>118766920336.4574</v>
      </c>
      <c r="J2746" s="322">
        <v>117668667923.05589</v>
      </c>
      <c r="K2746" s="364">
        <v>0</v>
      </c>
      <c r="L2746" s="322">
        <v>115402295342.37779</v>
      </c>
      <c r="M2746" s="364">
        <v>0</v>
      </c>
    </row>
    <row r="2747" spans="1:13" x14ac:dyDescent="0.35">
      <c r="A2747" s="301">
        <v>2024</v>
      </c>
      <c r="B2747" s="301" t="s">
        <v>85</v>
      </c>
      <c r="C2747" s="301" t="s">
        <v>43</v>
      </c>
      <c r="D2747" s="302" t="s">
        <v>22</v>
      </c>
      <c r="E2747" s="302" t="s">
        <v>226</v>
      </c>
      <c r="F2747" s="301" t="s">
        <v>78</v>
      </c>
      <c r="G2747" s="301" t="s">
        <v>288</v>
      </c>
      <c r="H2747" s="322">
        <v>45958006323</v>
      </c>
      <c r="I2747" s="322">
        <v>44206615171.495796</v>
      </c>
      <c r="J2747" s="322">
        <v>44016311345.749199</v>
      </c>
      <c r="K2747" s="364">
        <v>0</v>
      </c>
      <c r="L2747" s="322">
        <v>31112028689.272202</v>
      </c>
      <c r="M2747" s="364">
        <v>0</v>
      </c>
    </row>
    <row r="2748" spans="1:13" x14ac:dyDescent="0.35">
      <c r="A2748" s="301">
        <v>2024</v>
      </c>
      <c r="B2748" s="301" t="s">
        <v>85</v>
      </c>
      <c r="C2748" s="301" t="s">
        <v>44</v>
      </c>
      <c r="D2748" s="302" t="s">
        <v>12</v>
      </c>
      <c r="E2748" s="302" t="s">
        <v>226</v>
      </c>
      <c r="F2748" s="301" t="s">
        <v>76</v>
      </c>
      <c r="G2748" s="301" t="s">
        <v>288</v>
      </c>
      <c r="H2748" s="322">
        <v>33139406620.799999</v>
      </c>
      <c r="I2748" s="322">
        <v>31596002877.9249</v>
      </c>
      <c r="J2748" s="322">
        <v>30406213976.972401</v>
      </c>
      <c r="K2748" s="364">
        <v>0</v>
      </c>
      <c r="L2748" s="322">
        <v>29716516574.895599</v>
      </c>
      <c r="M2748" s="364">
        <v>0</v>
      </c>
    </row>
    <row r="2749" spans="1:13" x14ac:dyDescent="0.35">
      <c r="A2749" s="301">
        <v>2024</v>
      </c>
      <c r="B2749" s="301" t="s">
        <v>85</v>
      </c>
      <c r="C2749" s="301" t="s">
        <v>44</v>
      </c>
      <c r="D2749" s="302" t="s">
        <v>12</v>
      </c>
      <c r="E2749" s="302" t="s">
        <v>226</v>
      </c>
      <c r="F2749" s="301" t="s">
        <v>78</v>
      </c>
      <c r="G2749" s="301" t="s">
        <v>288</v>
      </c>
      <c r="H2749" s="322">
        <v>8716012396.2000008</v>
      </c>
      <c r="I2749" s="322">
        <v>7596864526.4712</v>
      </c>
      <c r="J2749" s="322">
        <v>7336188591.9092999</v>
      </c>
      <c r="K2749" s="364">
        <v>0</v>
      </c>
      <c r="L2749" s="322">
        <v>6470091932.0327997</v>
      </c>
      <c r="M2749" s="364">
        <v>0</v>
      </c>
    </row>
    <row r="2750" spans="1:13" x14ac:dyDescent="0.35">
      <c r="A2750" s="301">
        <v>2024</v>
      </c>
      <c r="B2750" s="301" t="s">
        <v>85</v>
      </c>
      <c r="C2750" s="301" t="s">
        <v>45</v>
      </c>
      <c r="D2750" s="302" t="s">
        <v>22</v>
      </c>
      <c r="E2750" s="302" t="s">
        <v>226</v>
      </c>
      <c r="F2750" s="301" t="s">
        <v>76</v>
      </c>
      <c r="G2750" s="301" t="s">
        <v>288</v>
      </c>
      <c r="H2750" s="322">
        <v>130543530728.39999</v>
      </c>
      <c r="I2750" s="322">
        <v>126890074108.3671</v>
      </c>
      <c r="J2750" s="322">
        <v>126353629367.0235</v>
      </c>
      <c r="K2750" s="364">
        <v>0</v>
      </c>
      <c r="L2750" s="322">
        <v>120883187755.61909</v>
      </c>
      <c r="M2750" s="364">
        <v>0</v>
      </c>
    </row>
    <row r="2751" spans="1:13" x14ac:dyDescent="0.35">
      <c r="A2751" s="301">
        <v>2024</v>
      </c>
      <c r="B2751" s="301" t="s">
        <v>85</v>
      </c>
      <c r="C2751" s="301" t="s">
        <v>45</v>
      </c>
      <c r="D2751" s="302" t="s">
        <v>22</v>
      </c>
      <c r="E2751" s="302" t="s">
        <v>226</v>
      </c>
      <c r="F2751" s="301" t="s">
        <v>78</v>
      </c>
      <c r="G2751" s="301" t="s">
        <v>288</v>
      </c>
      <c r="H2751" s="322">
        <v>496812232757.70001</v>
      </c>
      <c r="I2751" s="322">
        <v>521785463202.35999</v>
      </c>
      <c r="J2751" s="322">
        <v>504833455458.2475</v>
      </c>
      <c r="K2751" s="364">
        <v>0</v>
      </c>
      <c r="L2751" s="322">
        <v>283979957854.29028</v>
      </c>
      <c r="M2751" s="364">
        <v>0</v>
      </c>
    </row>
    <row r="2752" spans="1:13" x14ac:dyDescent="0.35">
      <c r="A2752" s="301">
        <v>2024</v>
      </c>
      <c r="B2752" s="301" t="s">
        <v>85</v>
      </c>
      <c r="C2752" s="301" t="s">
        <v>46</v>
      </c>
      <c r="D2752" s="302" t="s">
        <v>10</v>
      </c>
      <c r="E2752" s="302" t="s">
        <v>228</v>
      </c>
      <c r="F2752" s="301" t="s">
        <v>76</v>
      </c>
      <c r="G2752" s="301" t="s">
        <v>288</v>
      </c>
      <c r="H2752" s="322">
        <v>21702544597.799999</v>
      </c>
      <c r="I2752" s="322">
        <v>22707147013.276501</v>
      </c>
      <c r="J2752" s="322">
        <v>21548316957.588902</v>
      </c>
      <c r="K2752" s="364">
        <v>0</v>
      </c>
      <c r="L2752" s="322">
        <v>21137657082.435001</v>
      </c>
      <c r="M2752" s="364">
        <v>0</v>
      </c>
    </row>
    <row r="2753" spans="1:13" x14ac:dyDescent="0.35">
      <c r="A2753" s="301">
        <v>2024</v>
      </c>
      <c r="B2753" s="301" t="s">
        <v>85</v>
      </c>
      <c r="C2753" s="301" t="s">
        <v>46</v>
      </c>
      <c r="D2753" s="302" t="s">
        <v>10</v>
      </c>
      <c r="E2753" s="302" t="s">
        <v>228</v>
      </c>
      <c r="F2753" s="301" t="s">
        <v>78</v>
      </c>
      <c r="G2753" s="301" t="s">
        <v>288</v>
      </c>
      <c r="H2753" s="322">
        <v>54244339328.699997</v>
      </c>
      <c r="I2753" s="322">
        <v>54222324398.766899</v>
      </c>
      <c r="J2753" s="322">
        <v>48271386435.991203</v>
      </c>
      <c r="K2753" s="364">
        <v>0</v>
      </c>
      <c r="L2753" s="322">
        <v>35961260238.2043</v>
      </c>
      <c r="M2753" s="364">
        <v>0</v>
      </c>
    </row>
    <row r="2754" spans="1:13" x14ac:dyDescent="0.35">
      <c r="A2754" s="301">
        <v>2024</v>
      </c>
      <c r="B2754" s="301" t="s">
        <v>85</v>
      </c>
      <c r="C2754" s="301" t="s">
        <v>47</v>
      </c>
      <c r="D2754" s="302" t="s">
        <v>21</v>
      </c>
      <c r="E2754" s="302" t="s">
        <v>228</v>
      </c>
      <c r="F2754" s="301" t="s">
        <v>76</v>
      </c>
      <c r="G2754" s="301" t="s">
        <v>288</v>
      </c>
      <c r="H2754" s="322">
        <v>29196647226.900002</v>
      </c>
      <c r="I2754" s="322">
        <v>29196647226.900002</v>
      </c>
      <c r="J2754" s="322">
        <v>22053806449.168499</v>
      </c>
      <c r="K2754" s="364">
        <v>0</v>
      </c>
      <c r="L2754" s="322">
        <v>18579204735.5952</v>
      </c>
      <c r="M2754" s="364">
        <v>0</v>
      </c>
    </row>
    <row r="2755" spans="1:13" x14ac:dyDescent="0.35">
      <c r="A2755" s="301">
        <v>2024</v>
      </c>
      <c r="B2755" s="301" t="s">
        <v>85</v>
      </c>
      <c r="C2755" s="301" t="s">
        <v>47</v>
      </c>
      <c r="D2755" s="302" t="s">
        <v>21</v>
      </c>
      <c r="E2755" s="302" t="s">
        <v>228</v>
      </c>
      <c r="F2755" s="301" t="s">
        <v>78</v>
      </c>
      <c r="G2755" s="301" t="s">
        <v>288</v>
      </c>
      <c r="H2755" s="322">
        <v>4102458157011.6001</v>
      </c>
      <c r="I2755" s="322">
        <v>4226207285134.5425</v>
      </c>
      <c r="J2755" s="322">
        <v>4076272207493.7129</v>
      </c>
      <c r="K2755" s="364">
        <v>0</v>
      </c>
      <c r="L2755" s="322">
        <v>3963721616878.6816</v>
      </c>
      <c r="M2755" s="364">
        <v>0</v>
      </c>
    </row>
    <row r="2756" spans="1:13" x14ac:dyDescent="0.35">
      <c r="A2756" s="301">
        <v>2024</v>
      </c>
      <c r="B2756" s="301" t="s">
        <v>85</v>
      </c>
      <c r="C2756" s="301" t="s">
        <v>47</v>
      </c>
      <c r="D2756" s="302" t="s">
        <v>21</v>
      </c>
      <c r="E2756" s="302" t="s">
        <v>228</v>
      </c>
      <c r="F2756" s="301" t="s">
        <v>80</v>
      </c>
      <c r="G2756" s="301" t="s">
        <v>288</v>
      </c>
      <c r="H2756" s="322">
        <v>4523763641.3999996</v>
      </c>
      <c r="I2756" s="322">
        <v>4523763641.3999996</v>
      </c>
      <c r="J2756" s="322">
        <v>4233683661.2505002</v>
      </c>
      <c r="K2756" s="364">
        <v>0</v>
      </c>
      <c r="L2756" s="322">
        <v>4233683661.2505002</v>
      </c>
      <c r="M2756" s="364">
        <v>0</v>
      </c>
    </row>
    <row r="2757" spans="1:13" x14ac:dyDescent="0.35">
      <c r="A2757" s="301">
        <v>2024</v>
      </c>
      <c r="B2757" s="301" t="s">
        <v>85</v>
      </c>
      <c r="C2757" s="301" t="s">
        <v>48</v>
      </c>
      <c r="D2757" s="302" t="s">
        <v>8</v>
      </c>
      <c r="E2757" s="302" t="s">
        <v>228</v>
      </c>
      <c r="F2757" s="301" t="s">
        <v>76</v>
      </c>
      <c r="G2757" s="301" t="s">
        <v>288</v>
      </c>
      <c r="H2757" s="322">
        <v>29047889700</v>
      </c>
      <c r="I2757" s="322">
        <v>28727419293.031502</v>
      </c>
      <c r="J2757" s="322">
        <v>28288140181.461899</v>
      </c>
      <c r="K2757" s="364">
        <v>0</v>
      </c>
      <c r="L2757" s="322">
        <v>27713573912.139301</v>
      </c>
      <c r="M2757" s="364">
        <v>0</v>
      </c>
    </row>
    <row r="2758" spans="1:13" x14ac:dyDescent="0.35">
      <c r="A2758" s="301">
        <v>2024</v>
      </c>
      <c r="B2758" s="301" t="s">
        <v>85</v>
      </c>
      <c r="C2758" s="301" t="s">
        <v>48</v>
      </c>
      <c r="D2758" s="302" t="s">
        <v>8</v>
      </c>
      <c r="E2758" s="302" t="s">
        <v>228</v>
      </c>
      <c r="F2758" s="301" t="s">
        <v>78</v>
      </c>
      <c r="G2758" s="301" t="s">
        <v>288</v>
      </c>
      <c r="H2758" s="322">
        <v>22926350700</v>
      </c>
      <c r="I2758" s="322">
        <v>21619471194.693001</v>
      </c>
      <c r="J2758" s="322">
        <v>19120590450.819</v>
      </c>
      <c r="K2758" s="364">
        <v>0</v>
      </c>
      <c r="L2758" s="322">
        <v>13030515473.7672</v>
      </c>
      <c r="M2758" s="364">
        <v>0</v>
      </c>
    </row>
    <row r="2759" spans="1:13" x14ac:dyDescent="0.35">
      <c r="A2759" s="301">
        <v>2024</v>
      </c>
      <c r="B2759" s="301" t="s">
        <v>85</v>
      </c>
      <c r="C2759" s="301" t="s">
        <v>49</v>
      </c>
      <c r="D2759" s="302" t="s">
        <v>18</v>
      </c>
      <c r="E2759" s="302" t="s">
        <v>228</v>
      </c>
      <c r="F2759" s="301" t="s">
        <v>76</v>
      </c>
      <c r="G2759" s="301" t="s">
        <v>288</v>
      </c>
      <c r="H2759" s="322">
        <v>123158771379.89999</v>
      </c>
      <c r="I2759" s="322">
        <v>120458316560.44411</v>
      </c>
      <c r="J2759" s="322">
        <v>111237062575.38029</v>
      </c>
      <c r="K2759" s="364">
        <v>0</v>
      </c>
      <c r="L2759" s="322">
        <v>105042806291.5542</v>
      </c>
      <c r="M2759" s="364">
        <v>0</v>
      </c>
    </row>
    <row r="2760" spans="1:13" x14ac:dyDescent="0.35">
      <c r="A2760" s="301">
        <v>2024</v>
      </c>
      <c r="B2760" s="301" t="s">
        <v>85</v>
      </c>
      <c r="C2760" s="301" t="s">
        <v>49</v>
      </c>
      <c r="D2760" s="302" t="s">
        <v>18</v>
      </c>
      <c r="E2760" s="302" t="s">
        <v>228</v>
      </c>
      <c r="F2760" s="301" t="s">
        <v>79</v>
      </c>
      <c r="G2760" s="301" t="s">
        <v>288</v>
      </c>
      <c r="H2760" s="322">
        <v>0</v>
      </c>
      <c r="I2760" s="322">
        <v>0</v>
      </c>
      <c r="J2760" s="322">
        <v>0</v>
      </c>
      <c r="K2760" s="364">
        <v>0</v>
      </c>
      <c r="L2760" s="322">
        <v>0</v>
      </c>
      <c r="M2760" s="364">
        <v>0</v>
      </c>
    </row>
    <row r="2761" spans="1:13" x14ac:dyDescent="0.35">
      <c r="A2761" s="301">
        <v>2024</v>
      </c>
      <c r="B2761" s="301" t="s">
        <v>85</v>
      </c>
      <c r="C2761" s="301" t="s">
        <v>49</v>
      </c>
      <c r="D2761" s="302" t="s">
        <v>18</v>
      </c>
      <c r="E2761" s="302" t="s">
        <v>228</v>
      </c>
      <c r="F2761" s="301" t="s">
        <v>78</v>
      </c>
      <c r="G2761" s="301" t="s">
        <v>288</v>
      </c>
      <c r="H2761" s="322">
        <v>2033018494085.7</v>
      </c>
      <c r="I2761" s="322">
        <v>2137949177288.2451</v>
      </c>
      <c r="J2761" s="322">
        <v>1594398755303.5796</v>
      </c>
      <c r="K2761" s="364">
        <v>0</v>
      </c>
      <c r="L2761" s="322">
        <v>724812295495.07166</v>
      </c>
      <c r="M2761" s="364">
        <v>0</v>
      </c>
    </row>
    <row r="2762" spans="1:13" x14ac:dyDescent="0.35">
      <c r="A2762" s="301">
        <v>2024</v>
      </c>
      <c r="B2762" s="301" t="s">
        <v>85</v>
      </c>
      <c r="C2762" s="301" t="s">
        <v>49</v>
      </c>
      <c r="D2762" s="302" t="s">
        <v>18</v>
      </c>
      <c r="E2762" s="302" t="s">
        <v>228</v>
      </c>
      <c r="F2762" s="301" t="s">
        <v>80</v>
      </c>
      <c r="G2762" s="301" t="s">
        <v>288</v>
      </c>
      <c r="H2762" s="322">
        <v>563483019.60000002</v>
      </c>
      <c r="I2762" s="322">
        <v>563483019.60000002</v>
      </c>
      <c r="J2762" s="322">
        <v>563482948.37129998</v>
      </c>
      <c r="K2762" s="364">
        <v>0</v>
      </c>
      <c r="L2762" s="322">
        <v>563482948.37129998</v>
      </c>
      <c r="M2762" s="364">
        <v>0</v>
      </c>
    </row>
    <row r="2763" spans="1:13" x14ac:dyDescent="0.35">
      <c r="A2763" s="301">
        <v>2024</v>
      </c>
      <c r="B2763" s="301" t="s">
        <v>85</v>
      </c>
      <c r="C2763" s="301" t="s">
        <v>50</v>
      </c>
      <c r="D2763" s="302" t="s">
        <v>16</v>
      </c>
      <c r="E2763" s="302" t="s">
        <v>228</v>
      </c>
      <c r="F2763" s="301" t="s">
        <v>76</v>
      </c>
      <c r="G2763" s="301" t="s">
        <v>288</v>
      </c>
      <c r="H2763" s="322">
        <v>618899961918.59998</v>
      </c>
      <c r="I2763" s="322">
        <v>604447761918.59998</v>
      </c>
      <c r="J2763" s="322">
        <v>565069207062.82861</v>
      </c>
      <c r="K2763" s="364">
        <v>0</v>
      </c>
      <c r="L2763" s="322">
        <v>564584601988.16016</v>
      </c>
      <c r="M2763" s="364">
        <v>0</v>
      </c>
    </row>
    <row r="2764" spans="1:13" x14ac:dyDescent="0.35">
      <c r="A2764" s="301">
        <v>2024</v>
      </c>
      <c r="B2764" s="301" t="s">
        <v>85</v>
      </c>
      <c r="C2764" s="301" t="s">
        <v>50</v>
      </c>
      <c r="D2764" s="302" t="s">
        <v>16</v>
      </c>
      <c r="E2764" s="302" t="s">
        <v>228</v>
      </c>
      <c r="F2764" s="301" t="s">
        <v>79</v>
      </c>
      <c r="G2764" s="301" t="s">
        <v>288</v>
      </c>
      <c r="H2764" s="322">
        <v>226227799679.39999</v>
      </c>
      <c r="I2764" s="322">
        <v>226227799679.39999</v>
      </c>
      <c r="J2764" s="322">
        <v>129424603209.3</v>
      </c>
      <c r="K2764" s="364">
        <v>0</v>
      </c>
      <c r="L2764" s="322">
        <v>129424603209.3</v>
      </c>
      <c r="M2764" s="364">
        <v>0</v>
      </c>
    </row>
    <row r="2765" spans="1:13" x14ac:dyDescent="0.35">
      <c r="A2765" s="301">
        <v>2024</v>
      </c>
      <c r="B2765" s="301" t="s">
        <v>85</v>
      </c>
      <c r="C2765" s="301" t="s">
        <v>50</v>
      </c>
      <c r="D2765" s="302" t="s">
        <v>16</v>
      </c>
      <c r="E2765" s="302" t="s">
        <v>228</v>
      </c>
      <c r="F2765" s="301" t="s">
        <v>78</v>
      </c>
      <c r="G2765" s="301" t="s">
        <v>288</v>
      </c>
      <c r="H2765" s="322">
        <v>5926955611.5</v>
      </c>
      <c r="I2765" s="322">
        <v>5926955611.5</v>
      </c>
      <c r="J2765" s="322">
        <v>5293315647.4383001</v>
      </c>
      <c r="K2765" s="364">
        <v>0</v>
      </c>
      <c r="L2765" s="322">
        <v>5233954622.3171997</v>
      </c>
      <c r="M2765" s="364">
        <v>0</v>
      </c>
    </row>
    <row r="2766" spans="1:13" x14ac:dyDescent="0.35">
      <c r="A2766" s="301">
        <v>2024</v>
      </c>
      <c r="B2766" s="301" t="s">
        <v>85</v>
      </c>
      <c r="C2766" s="301" t="s">
        <v>51</v>
      </c>
      <c r="D2766" s="302" t="s">
        <v>15</v>
      </c>
      <c r="E2766" s="302" t="s">
        <v>228</v>
      </c>
      <c r="F2766" s="301" t="s">
        <v>76</v>
      </c>
      <c r="G2766" s="301" t="s">
        <v>288</v>
      </c>
      <c r="H2766" s="322">
        <v>15982068600</v>
      </c>
      <c r="I2766" s="322">
        <v>15730783973.396099</v>
      </c>
      <c r="J2766" s="322">
        <v>15499045789.3503</v>
      </c>
      <c r="K2766" s="364">
        <v>0</v>
      </c>
      <c r="L2766" s="322">
        <v>15168055264.6968</v>
      </c>
      <c r="M2766" s="364">
        <v>0</v>
      </c>
    </row>
    <row r="2767" spans="1:13" x14ac:dyDescent="0.35">
      <c r="A2767" s="301">
        <v>2024</v>
      </c>
      <c r="B2767" s="301" t="s">
        <v>85</v>
      </c>
      <c r="C2767" s="301" t="s">
        <v>51</v>
      </c>
      <c r="D2767" s="302" t="s">
        <v>15</v>
      </c>
      <c r="E2767" s="302" t="s">
        <v>228</v>
      </c>
      <c r="F2767" s="301" t="s">
        <v>78</v>
      </c>
      <c r="G2767" s="301" t="s">
        <v>288</v>
      </c>
      <c r="H2767" s="322">
        <v>66111983238.599998</v>
      </c>
      <c r="I2767" s="322">
        <v>62883713720.252701</v>
      </c>
      <c r="J2767" s="322">
        <v>57121928652.339897</v>
      </c>
      <c r="K2767" s="364">
        <v>0</v>
      </c>
      <c r="L2767" s="322">
        <v>51164777984.022003</v>
      </c>
      <c r="M2767" s="364">
        <v>0</v>
      </c>
    </row>
    <row r="2768" spans="1:13" x14ac:dyDescent="0.35">
      <c r="A2768" s="301">
        <v>2024</v>
      </c>
      <c r="B2768" s="301" t="s">
        <v>85</v>
      </c>
      <c r="C2768" s="301" t="s">
        <v>52</v>
      </c>
      <c r="D2768" s="302" t="s">
        <v>9</v>
      </c>
      <c r="E2768" s="302" t="s">
        <v>228</v>
      </c>
      <c r="F2768" s="301" t="s">
        <v>76</v>
      </c>
      <c r="G2768" s="301" t="s">
        <v>288</v>
      </c>
      <c r="H2768" s="322">
        <v>50294688300</v>
      </c>
      <c r="I2768" s="322">
        <v>50877391611.102303</v>
      </c>
      <c r="J2768" s="322">
        <v>48904198419.062698</v>
      </c>
      <c r="K2768" s="364">
        <v>0</v>
      </c>
      <c r="L2768" s="322">
        <v>46815298244.295303</v>
      </c>
      <c r="M2768" s="364">
        <v>0</v>
      </c>
    </row>
    <row r="2769" spans="1:13" x14ac:dyDescent="0.35">
      <c r="A2769" s="301">
        <v>2024</v>
      </c>
      <c r="B2769" s="301" t="s">
        <v>85</v>
      </c>
      <c r="C2769" s="301" t="s">
        <v>52</v>
      </c>
      <c r="D2769" s="302" t="s">
        <v>9</v>
      </c>
      <c r="E2769" s="302" t="s">
        <v>228</v>
      </c>
      <c r="F2769" s="301" t="s">
        <v>79</v>
      </c>
      <c r="G2769" s="301" t="s">
        <v>288</v>
      </c>
      <c r="H2769" s="322">
        <v>0</v>
      </c>
      <c r="I2769" s="322">
        <v>0</v>
      </c>
      <c r="J2769" s="322">
        <v>0</v>
      </c>
      <c r="K2769" s="364">
        <v>0</v>
      </c>
      <c r="L2769" s="322">
        <v>0</v>
      </c>
      <c r="M2769" s="364">
        <v>0</v>
      </c>
    </row>
    <row r="2770" spans="1:13" x14ac:dyDescent="0.35">
      <c r="A2770" s="301">
        <v>2024</v>
      </c>
      <c r="B2770" s="301" t="s">
        <v>85</v>
      </c>
      <c r="C2770" s="301" t="s">
        <v>52</v>
      </c>
      <c r="D2770" s="302" t="s">
        <v>9</v>
      </c>
      <c r="E2770" s="302" t="s">
        <v>228</v>
      </c>
      <c r="F2770" s="301" t="s">
        <v>78</v>
      </c>
      <c r="G2770" s="301" t="s">
        <v>288</v>
      </c>
      <c r="H2770" s="322">
        <v>421529750531.09998</v>
      </c>
      <c r="I2770" s="322">
        <v>409495352430.31201</v>
      </c>
      <c r="J2770" s="322">
        <v>395047506954.56219</v>
      </c>
      <c r="K2770" s="364">
        <v>0</v>
      </c>
      <c r="L2770" s="322">
        <v>264412088871.1965</v>
      </c>
      <c r="M2770" s="364">
        <v>0</v>
      </c>
    </row>
    <row r="2771" spans="1:13" x14ac:dyDescent="0.35">
      <c r="A2771" s="301">
        <v>2024</v>
      </c>
      <c r="B2771" s="301" t="s">
        <v>85</v>
      </c>
      <c r="C2771" s="301" t="s">
        <v>53</v>
      </c>
      <c r="D2771" s="302" t="s">
        <v>9</v>
      </c>
      <c r="E2771" s="302" t="s">
        <v>228</v>
      </c>
      <c r="F2771" s="301" t="s">
        <v>76</v>
      </c>
      <c r="G2771" s="301" t="s">
        <v>288</v>
      </c>
      <c r="H2771" s="322">
        <v>16755261300</v>
      </c>
      <c r="I2771" s="322">
        <v>16328841737.409</v>
      </c>
      <c r="J2771" s="322">
        <v>15958144213.4016</v>
      </c>
      <c r="K2771" s="364">
        <v>0</v>
      </c>
      <c r="L2771" s="322">
        <v>15314501695.905899</v>
      </c>
      <c r="M2771" s="364">
        <v>0</v>
      </c>
    </row>
    <row r="2772" spans="1:13" x14ac:dyDescent="0.35">
      <c r="A2772" s="301">
        <v>2024</v>
      </c>
      <c r="B2772" s="301" t="s">
        <v>85</v>
      </c>
      <c r="C2772" s="301" t="s">
        <v>53</v>
      </c>
      <c r="D2772" s="302" t="s">
        <v>9</v>
      </c>
      <c r="E2772" s="302" t="s">
        <v>228</v>
      </c>
      <c r="F2772" s="301" t="s">
        <v>78</v>
      </c>
      <c r="G2772" s="301" t="s">
        <v>288</v>
      </c>
      <c r="H2772" s="322">
        <v>29093207670</v>
      </c>
      <c r="I2772" s="322">
        <v>29127511726.7715</v>
      </c>
      <c r="J2772" s="322">
        <v>28434515931.09</v>
      </c>
      <c r="K2772" s="364">
        <v>0</v>
      </c>
      <c r="L2772" s="322">
        <v>22232199410.6688</v>
      </c>
      <c r="M2772" s="364">
        <v>0</v>
      </c>
    </row>
    <row r="2773" spans="1:13" x14ac:dyDescent="0.35">
      <c r="A2773" s="301">
        <v>2024</v>
      </c>
      <c r="B2773" s="301" t="s">
        <v>85</v>
      </c>
      <c r="C2773" s="301" t="s">
        <v>54</v>
      </c>
      <c r="D2773" s="302" t="s">
        <v>17</v>
      </c>
      <c r="E2773" s="302" t="s">
        <v>228</v>
      </c>
      <c r="F2773" s="301" t="s">
        <v>76</v>
      </c>
      <c r="G2773" s="301" t="s">
        <v>288</v>
      </c>
      <c r="H2773" s="322">
        <v>31605220942.200001</v>
      </c>
      <c r="I2773" s="322">
        <v>30266821035.912601</v>
      </c>
      <c r="J2773" s="322">
        <v>27839963891.943001</v>
      </c>
      <c r="K2773" s="364">
        <v>0</v>
      </c>
      <c r="L2773" s="322">
        <v>27652845441.532501</v>
      </c>
      <c r="M2773" s="364">
        <v>0</v>
      </c>
    </row>
    <row r="2774" spans="1:13" x14ac:dyDescent="0.35">
      <c r="A2774" s="301">
        <v>2024</v>
      </c>
      <c r="B2774" s="301" t="s">
        <v>85</v>
      </c>
      <c r="C2774" s="301" t="s">
        <v>54</v>
      </c>
      <c r="D2774" s="302" t="s">
        <v>17</v>
      </c>
      <c r="E2774" s="302" t="s">
        <v>228</v>
      </c>
      <c r="F2774" s="301" t="s">
        <v>78</v>
      </c>
      <c r="G2774" s="301" t="s">
        <v>288</v>
      </c>
      <c r="H2774" s="322">
        <v>84818129467.5</v>
      </c>
      <c r="I2774" s="322">
        <v>84477028314.828598</v>
      </c>
      <c r="J2774" s="322">
        <v>83165990618.408401</v>
      </c>
      <c r="K2774" s="364">
        <v>0</v>
      </c>
      <c r="L2774" s="322">
        <v>68519806380.957603</v>
      </c>
      <c r="M2774" s="364">
        <v>0</v>
      </c>
    </row>
    <row r="2775" spans="1:13" x14ac:dyDescent="0.35">
      <c r="A2775" s="301">
        <v>2024</v>
      </c>
      <c r="B2775" s="301" t="s">
        <v>85</v>
      </c>
      <c r="C2775" s="301" t="s">
        <v>55</v>
      </c>
      <c r="D2775" s="302" t="s">
        <v>9</v>
      </c>
      <c r="E2775" s="302" t="s">
        <v>228</v>
      </c>
      <c r="F2775" s="301" t="s">
        <v>76</v>
      </c>
      <c r="G2775" s="301" t="s">
        <v>288</v>
      </c>
      <c r="H2775" s="322">
        <v>7982775900</v>
      </c>
      <c r="I2775" s="322">
        <v>8003491311.8520002</v>
      </c>
      <c r="J2775" s="322">
        <v>7479092918.9681997</v>
      </c>
      <c r="K2775" s="364">
        <v>0</v>
      </c>
      <c r="L2775" s="322">
        <v>7068447108.9018002</v>
      </c>
      <c r="M2775" s="364">
        <v>0</v>
      </c>
    </row>
    <row r="2776" spans="1:13" x14ac:dyDescent="0.35">
      <c r="A2776" s="301">
        <v>2024</v>
      </c>
      <c r="B2776" s="301" t="s">
        <v>85</v>
      </c>
      <c r="C2776" s="301" t="s">
        <v>55</v>
      </c>
      <c r="D2776" s="302" t="s">
        <v>9</v>
      </c>
      <c r="E2776" s="302" t="s">
        <v>228</v>
      </c>
      <c r="F2776" s="301" t="s">
        <v>78</v>
      </c>
      <c r="G2776" s="301" t="s">
        <v>288</v>
      </c>
      <c r="H2776" s="322">
        <v>15533018100</v>
      </c>
      <c r="I2776" s="322">
        <v>20382075047.7747</v>
      </c>
      <c r="J2776" s="322">
        <v>20303425085.2659</v>
      </c>
      <c r="K2776" s="364">
        <v>0</v>
      </c>
      <c r="L2776" s="322">
        <v>18542489367.448799</v>
      </c>
      <c r="M2776" s="364">
        <v>0</v>
      </c>
    </row>
    <row r="2777" spans="1:13" x14ac:dyDescent="0.35">
      <c r="A2777" s="301">
        <v>2024</v>
      </c>
      <c r="B2777" s="301" t="s">
        <v>85</v>
      </c>
      <c r="C2777" s="301" t="s">
        <v>56</v>
      </c>
      <c r="D2777" s="302" t="s">
        <v>9</v>
      </c>
      <c r="E2777" s="302" t="s">
        <v>228</v>
      </c>
      <c r="F2777" s="301" t="s">
        <v>76</v>
      </c>
      <c r="G2777" s="301" t="s">
        <v>288</v>
      </c>
      <c r="H2777" s="322">
        <v>38282845500</v>
      </c>
      <c r="I2777" s="322">
        <v>40717443504.493797</v>
      </c>
      <c r="J2777" s="322">
        <v>40542026985.9711</v>
      </c>
      <c r="K2777" s="364">
        <v>0</v>
      </c>
      <c r="L2777" s="322">
        <v>40174405022.258102</v>
      </c>
      <c r="M2777" s="364">
        <v>0</v>
      </c>
    </row>
    <row r="2778" spans="1:13" x14ac:dyDescent="0.35">
      <c r="A2778" s="301">
        <v>2024</v>
      </c>
      <c r="B2778" s="301" t="s">
        <v>85</v>
      </c>
      <c r="C2778" s="301" t="s">
        <v>56</v>
      </c>
      <c r="D2778" s="302" t="s">
        <v>9</v>
      </c>
      <c r="E2778" s="302" t="s">
        <v>228</v>
      </c>
      <c r="F2778" s="301" t="s">
        <v>78</v>
      </c>
      <c r="G2778" s="301" t="s">
        <v>288</v>
      </c>
      <c r="H2778" s="322">
        <v>37567461600</v>
      </c>
      <c r="I2778" s="322">
        <v>37600143113.439003</v>
      </c>
      <c r="J2778" s="322">
        <v>37387226897.6175</v>
      </c>
      <c r="K2778" s="364">
        <v>0</v>
      </c>
      <c r="L2778" s="322">
        <v>34198313945.807701</v>
      </c>
      <c r="M2778" s="364">
        <v>0</v>
      </c>
    </row>
    <row r="2779" spans="1:13" x14ac:dyDescent="0.35">
      <c r="A2779" s="301">
        <v>2024</v>
      </c>
      <c r="B2779" s="301" t="s">
        <v>85</v>
      </c>
      <c r="C2779" s="301" t="s">
        <v>57</v>
      </c>
      <c r="D2779" s="302" t="s">
        <v>22</v>
      </c>
      <c r="E2779" s="302" t="s">
        <v>228</v>
      </c>
      <c r="F2779" s="301" t="s">
        <v>76</v>
      </c>
      <c r="G2779" s="301" t="s">
        <v>288</v>
      </c>
      <c r="H2779" s="322">
        <v>0</v>
      </c>
      <c r="I2779" s="322">
        <v>0</v>
      </c>
      <c r="J2779" s="322">
        <v>0</v>
      </c>
      <c r="K2779" s="364">
        <v>0</v>
      </c>
      <c r="L2779" s="322">
        <v>0</v>
      </c>
      <c r="M2779" s="364">
        <v>0</v>
      </c>
    </row>
    <row r="2780" spans="1:13" x14ac:dyDescent="0.35">
      <c r="A2780" s="301">
        <v>2024</v>
      </c>
      <c r="B2780" s="301" t="s">
        <v>85</v>
      </c>
      <c r="C2780" s="301" t="s">
        <v>57</v>
      </c>
      <c r="D2780" s="302" t="s">
        <v>22</v>
      </c>
      <c r="E2780" s="302" t="s">
        <v>228</v>
      </c>
      <c r="F2780" s="301" t="s">
        <v>79</v>
      </c>
      <c r="G2780" s="301" t="s">
        <v>288</v>
      </c>
      <c r="H2780" s="322">
        <v>0</v>
      </c>
      <c r="I2780" s="322">
        <v>0</v>
      </c>
      <c r="J2780" s="322">
        <v>0</v>
      </c>
      <c r="K2780" s="364">
        <v>0</v>
      </c>
      <c r="L2780" s="322">
        <v>0</v>
      </c>
      <c r="M2780" s="364">
        <v>0</v>
      </c>
    </row>
    <row r="2781" spans="1:13" x14ac:dyDescent="0.35">
      <c r="A2781" s="301">
        <v>2024</v>
      </c>
      <c r="B2781" s="301" t="s">
        <v>85</v>
      </c>
      <c r="C2781" s="301" t="s">
        <v>57</v>
      </c>
      <c r="D2781" s="302" t="s">
        <v>22</v>
      </c>
      <c r="E2781" s="302" t="s">
        <v>228</v>
      </c>
      <c r="F2781" s="301" t="s">
        <v>78</v>
      </c>
      <c r="G2781" s="301" t="s">
        <v>288</v>
      </c>
      <c r="H2781" s="322">
        <v>0</v>
      </c>
      <c r="I2781" s="322">
        <v>0</v>
      </c>
      <c r="J2781" s="322">
        <v>0</v>
      </c>
      <c r="K2781" s="364">
        <v>0</v>
      </c>
      <c r="L2781" s="322">
        <v>0</v>
      </c>
      <c r="M2781" s="364">
        <v>0</v>
      </c>
    </row>
    <row r="2782" spans="1:13" x14ac:dyDescent="0.35">
      <c r="A2782" s="301">
        <v>2024</v>
      </c>
      <c r="B2782" s="301" t="s">
        <v>85</v>
      </c>
      <c r="C2782" s="301" t="s">
        <v>58</v>
      </c>
      <c r="D2782" s="302" t="s">
        <v>8</v>
      </c>
      <c r="E2782" s="302" t="s">
        <v>228</v>
      </c>
      <c r="F2782" s="301" t="s">
        <v>76</v>
      </c>
      <c r="G2782" s="301" t="s">
        <v>288</v>
      </c>
      <c r="H2782" s="322">
        <v>12470184000</v>
      </c>
      <c r="I2782" s="322">
        <v>12291260563.2726</v>
      </c>
      <c r="J2782" s="322">
        <v>11730680660.316601</v>
      </c>
      <c r="K2782" s="364">
        <v>0</v>
      </c>
      <c r="L2782" s="322">
        <v>11078140797.639</v>
      </c>
      <c r="M2782" s="364">
        <v>0</v>
      </c>
    </row>
    <row r="2783" spans="1:13" x14ac:dyDescent="0.35">
      <c r="A2783" s="301">
        <v>2024</v>
      </c>
      <c r="B2783" s="301" t="s">
        <v>85</v>
      </c>
      <c r="C2783" s="301" t="s">
        <v>58</v>
      </c>
      <c r="D2783" s="302" t="s">
        <v>8</v>
      </c>
      <c r="E2783" s="302" t="s">
        <v>228</v>
      </c>
      <c r="F2783" s="301" t="s">
        <v>78</v>
      </c>
      <c r="G2783" s="301" t="s">
        <v>288</v>
      </c>
      <c r="H2783" s="322">
        <v>44345253323.699997</v>
      </c>
      <c r="I2783" s="322">
        <v>41023851478.0056</v>
      </c>
      <c r="J2783" s="322">
        <v>39475320024.3741</v>
      </c>
      <c r="K2783" s="364">
        <v>0</v>
      </c>
      <c r="L2783" s="322">
        <v>35949630148.202698</v>
      </c>
      <c r="M2783" s="364">
        <v>0</v>
      </c>
    </row>
    <row r="2784" spans="1:13" x14ac:dyDescent="0.35">
      <c r="A2784" s="301">
        <v>2024</v>
      </c>
      <c r="B2784" s="301" t="s">
        <v>85</v>
      </c>
      <c r="C2784" s="301" t="s">
        <v>59</v>
      </c>
      <c r="D2784" s="302" t="s">
        <v>11</v>
      </c>
      <c r="E2784" s="302" t="s">
        <v>228</v>
      </c>
      <c r="F2784" s="301" t="s">
        <v>76</v>
      </c>
      <c r="G2784" s="301" t="s">
        <v>288</v>
      </c>
      <c r="H2784" s="322">
        <v>9844377201.8999996</v>
      </c>
      <c r="I2784" s="322">
        <v>9640131352.2332993</v>
      </c>
      <c r="J2784" s="322">
        <v>9135012096.0809994</v>
      </c>
      <c r="K2784" s="364">
        <v>0</v>
      </c>
      <c r="L2784" s="322">
        <v>8691602223.6737995</v>
      </c>
      <c r="M2784" s="364">
        <v>0</v>
      </c>
    </row>
    <row r="2785" spans="1:13" x14ac:dyDescent="0.35">
      <c r="A2785" s="301">
        <v>2024</v>
      </c>
      <c r="B2785" s="301" t="s">
        <v>85</v>
      </c>
      <c r="C2785" s="301" t="s">
        <v>59</v>
      </c>
      <c r="D2785" s="302" t="s">
        <v>11</v>
      </c>
      <c r="E2785" s="302" t="s">
        <v>228</v>
      </c>
      <c r="F2785" s="301" t="s">
        <v>78</v>
      </c>
      <c r="G2785" s="301" t="s">
        <v>288</v>
      </c>
      <c r="H2785" s="322">
        <v>5303481509.6999998</v>
      </c>
      <c r="I2785" s="322">
        <v>5411832362.8874998</v>
      </c>
      <c r="J2785" s="322">
        <v>5291501215.0202999</v>
      </c>
      <c r="K2785" s="364">
        <v>0</v>
      </c>
      <c r="L2785" s="322">
        <v>4133797507.0242</v>
      </c>
      <c r="M2785" s="364">
        <v>0</v>
      </c>
    </row>
    <row r="2786" spans="1:13" x14ac:dyDescent="0.35">
      <c r="A2786" s="301">
        <v>2024</v>
      </c>
      <c r="B2786" s="301" t="s">
        <v>85</v>
      </c>
      <c r="C2786" s="301" t="s">
        <v>60</v>
      </c>
      <c r="D2786" s="302" t="s">
        <v>14</v>
      </c>
      <c r="E2786" s="302" t="s">
        <v>228</v>
      </c>
      <c r="F2786" s="301" t="s">
        <v>76</v>
      </c>
      <c r="G2786" s="301" t="s">
        <v>288</v>
      </c>
      <c r="H2786" s="322">
        <v>22279467131.099998</v>
      </c>
      <c r="I2786" s="322">
        <v>22011108109.715698</v>
      </c>
      <c r="J2786" s="322">
        <v>20973927610.0341</v>
      </c>
      <c r="K2786" s="364">
        <v>0</v>
      </c>
      <c r="L2786" s="322">
        <v>20176155233.8479</v>
      </c>
      <c r="M2786" s="364">
        <v>0</v>
      </c>
    </row>
    <row r="2787" spans="1:13" x14ac:dyDescent="0.35">
      <c r="A2787" s="301">
        <v>2024</v>
      </c>
      <c r="B2787" s="301" t="s">
        <v>85</v>
      </c>
      <c r="C2787" s="301" t="s">
        <v>60</v>
      </c>
      <c r="D2787" s="302" t="s">
        <v>14</v>
      </c>
      <c r="E2787" s="302" t="s">
        <v>228</v>
      </c>
      <c r="F2787" s="301" t="s">
        <v>78</v>
      </c>
      <c r="G2787" s="301" t="s">
        <v>288</v>
      </c>
      <c r="H2787" s="322">
        <v>19179634366.799999</v>
      </c>
      <c r="I2787" s="322">
        <v>18337828982.232601</v>
      </c>
      <c r="J2787" s="322">
        <v>17821939329.324902</v>
      </c>
      <c r="K2787" s="364">
        <v>0</v>
      </c>
      <c r="L2787" s="322">
        <v>14806947882.014999</v>
      </c>
      <c r="M2787" s="364">
        <v>0</v>
      </c>
    </row>
    <row r="2788" spans="1:13" x14ac:dyDescent="0.35">
      <c r="A2788" s="301">
        <v>2024</v>
      </c>
      <c r="B2788" s="301" t="s">
        <v>85</v>
      </c>
      <c r="C2788" s="301" t="s">
        <v>61</v>
      </c>
      <c r="D2788" s="302" t="s">
        <v>10</v>
      </c>
      <c r="E2788" s="302" t="s">
        <v>228</v>
      </c>
      <c r="F2788" s="301" t="s">
        <v>76</v>
      </c>
      <c r="G2788" s="301" t="s">
        <v>288</v>
      </c>
      <c r="H2788" s="322">
        <v>17231270314.5</v>
      </c>
      <c r="I2788" s="322">
        <v>17208947308.0518</v>
      </c>
      <c r="J2788" s="322">
        <v>17008941233.1996</v>
      </c>
      <c r="K2788" s="364">
        <v>0</v>
      </c>
      <c r="L2788" s="322">
        <v>16635431629.020599</v>
      </c>
      <c r="M2788" s="364">
        <v>0</v>
      </c>
    </row>
    <row r="2789" spans="1:13" x14ac:dyDescent="0.35">
      <c r="A2789" s="301">
        <v>2024</v>
      </c>
      <c r="B2789" s="301" t="s">
        <v>85</v>
      </c>
      <c r="C2789" s="301" t="s">
        <v>61</v>
      </c>
      <c r="D2789" s="302" t="s">
        <v>10</v>
      </c>
      <c r="E2789" s="302" t="s">
        <v>228</v>
      </c>
      <c r="F2789" s="301" t="s">
        <v>78</v>
      </c>
      <c r="G2789" s="301" t="s">
        <v>288</v>
      </c>
      <c r="H2789" s="322">
        <v>14427363894.299999</v>
      </c>
      <c r="I2789" s="322">
        <v>13424858578.7244</v>
      </c>
      <c r="J2789" s="322">
        <v>13346541701.230499</v>
      </c>
      <c r="K2789" s="364">
        <v>0</v>
      </c>
      <c r="L2789" s="322">
        <v>11478921703.218</v>
      </c>
      <c r="M2789" s="364">
        <v>0</v>
      </c>
    </row>
    <row r="2790" spans="1:13" x14ac:dyDescent="0.35">
      <c r="A2790" s="301">
        <v>2024</v>
      </c>
      <c r="B2790" s="301" t="s">
        <v>85</v>
      </c>
      <c r="C2790" s="301" t="s">
        <v>61</v>
      </c>
      <c r="D2790" s="302" t="s">
        <v>10</v>
      </c>
      <c r="E2790" s="302" t="s">
        <v>228</v>
      </c>
      <c r="F2790" s="301" t="s">
        <v>80</v>
      </c>
      <c r="G2790" s="301" t="s">
        <v>288</v>
      </c>
      <c r="H2790" s="322">
        <v>0</v>
      </c>
      <c r="I2790" s="322">
        <v>0</v>
      </c>
      <c r="J2790" s="322">
        <v>0</v>
      </c>
      <c r="K2790" s="364">
        <v>0</v>
      </c>
      <c r="L2790" s="322">
        <v>0</v>
      </c>
      <c r="M2790" s="364">
        <v>0</v>
      </c>
    </row>
    <row r="2791" spans="1:13" x14ac:dyDescent="0.35">
      <c r="A2791" s="301">
        <v>2024</v>
      </c>
      <c r="B2791" s="301" t="s">
        <v>85</v>
      </c>
      <c r="C2791" s="301" t="s">
        <v>62</v>
      </c>
      <c r="D2791" s="302" t="s">
        <v>9</v>
      </c>
      <c r="E2791" s="302" t="s">
        <v>228</v>
      </c>
      <c r="F2791" s="301" t="s">
        <v>76</v>
      </c>
      <c r="G2791" s="301" t="s">
        <v>288</v>
      </c>
      <c r="H2791" s="322">
        <v>19294719300</v>
      </c>
      <c r="I2791" s="322">
        <v>19061924797.430099</v>
      </c>
      <c r="J2791" s="322">
        <v>18638048112.848999</v>
      </c>
      <c r="K2791" s="364">
        <v>0</v>
      </c>
      <c r="L2791" s="322">
        <v>17999263682.7696</v>
      </c>
      <c r="M2791" s="364">
        <v>0</v>
      </c>
    </row>
    <row r="2792" spans="1:13" x14ac:dyDescent="0.35">
      <c r="A2792" s="301">
        <v>2024</v>
      </c>
      <c r="B2792" s="301" t="s">
        <v>85</v>
      </c>
      <c r="C2792" s="301" t="s">
        <v>62</v>
      </c>
      <c r="D2792" s="302" t="s">
        <v>9</v>
      </c>
      <c r="E2792" s="302" t="s">
        <v>228</v>
      </c>
      <c r="F2792" s="301" t="s">
        <v>78</v>
      </c>
      <c r="G2792" s="301" t="s">
        <v>288</v>
      </c>
      <c r="H2792" s="322">
        <v>202828624610.39999</v>
      </c>
      <c r="I2792" s="322">
        <v>196719239397.54691</v>
      </c>
      <c r="J2792" s="322">
        <v>186511135647.9852</v>
      </c>
      <c r="K2792" s="364">
        <v>0</v>
      </c>
      <c r="L2792" s="322">
        <v>161272247093.72549</v>
      </c>
      <c r="M2792" s="364">
        <v>0</v>
      </c>
    </row>
    <row r="2793" spans="1:13" x14ac:dyDescent="0.35">
      <c r="A2793" s="301">
        <v>2024</v>
      </c>
      <c r="B2793" s="301" t="s">
        <v>85</v>
      </c>
      <c r="C2793" s="301" t="s">
        <v>63</v>
      </c>
      <c r="D2793" s="302" t="s">
        <v>16</v>
      </c>
      <c r="E2793" s="302" t="s">
        <v>228</v>
      </c>
      <c r="F2793" s="301" t="s">
        <v>76</v>
      </c>
      <c r="G2793" s="301" t="s">
        <v>288</v>
      </c>
      <c r="H2793" s="322">
        <v>82525308583.5</v>
      </c>
      <c r="I2793" s="322">
        <v>81237402196.815598</v>
      </c>
      <c r="J2793" s="322">
        <v>79581401976.926697</v>
      </c>
      <c r="K2793" s="364">
        <v>0</v>
      </c>
      <c r="L2793" s="322">
        <v>77471630829.923401</v>
      </c>
      <c r="M2793" s="364">
        <v>0</v>
      </c>
    </row>
    <row r="2794" spans="1:13" x14ac:dyDescent="0.35">
      <c r="A2794" s="301">
        <v>2024</v>
      </c>
      <c r="B2794" s="301" t="s">
        <v>85</v>
      </c>
      <c r="C2794" s="301" t="s">
        <v>63</v>
      </c>
      <c r="D2794" s="302" t="s">
        <v>16</v>
      </c>
      <c r="E2794" s="302" t="s">
        <v>228</v>
      </c>
      <c r="F2794" s="301" t="s">
        <v>78</v>
      </c>
      <c r="G2794" s="301" t="s">
        <v>288</v>
      </c>
      <c r="H2794" s="322">
        <v>49984373758.5</v>
      </c>
      <c r="I2794" s="322">
        <v>33477896758.5</v>
      </c>
      <c r="J2794" s="322">
        <v>28565530817.224499</v>
      </c>
      <c r="K2794" s="364">
        <v>0</v>
      </c>
      <c r="L2794" s="322">
        <v>26404749004.4487</v>
      </c>
      <c r="M2794" s="364">
        <v>0</v>
      </c>
    </row>
    <row r="2795" spans="1:13" x14ac:dyDescent="0.35">
      <c r="A2795" s="301">
        <v>2024</v>
      </c>
      <c r="B2795" s="301" t="s">
        <v>85</v>
      </c>
      <c r="C2795" s="301" t="s">
        <v>63</v>
      </c>
      <c r="D2795" s="302" t="s">
        <v>16</v>
      </c>
      <c r="E2795" s="302" t="s">
        <v>228</v>
      </c>
      <c r="F2795" s="301" t="s">
        <v>80</v>
      </c>
      <c r="G2795" s="301" t="s">
        <v>288</v>
      </c>
      <c r="H2795" s="322">
        <v>0</v>
      </c>
      <c r="I2795" s="322">
        <v>0</v>
      </c>
      <c r="J2795" s="322">
        <v>0</v>
      </c>
      <c r="K2795" s="364">
        <v>0</v>
      </c>
      <c r="L2795" s="322">
        <v>0</v>
      </c>
      <c r="M2795" s="364">
        <v>0</v>
      </c>
    </row>
    <row r="2796" spans="1:13" x14ac:dyDescent="0.35">
      <c r="A2796" s="301">
        <v>2024</v>
      </c>
      <c r="B2796" s="301" t="s">
        <v>85</v>
      </c>
      <c r="C2796" s="301" t="s">
        <v>64</v>
      </c>
      <c r="D2796" s="302" t="s">
        <v>18</v>
      </c>
      <c r="E2796" s="302" t="s">
        <v>228</v>
      </c>
      <c r="F2796" s="301" t="s">
        <v>76</v>
      </c>
      <c r="G2796" s="301" t="s">
        <v>288</v>
      </c>
      <c r="H2796" s="322">
        <v>49235931483.300003</v>
      </c>
      <c r="I2796" s="322">
        <v>47626834408.5159</v>
      </c>
      <c r="J2796" s="322">
        <v>45843697133.313301</v>
      </c>
      <c r="K2796" s="364">
        <v>0</v>
      </c>
      <c r="L2796" s="322">
        <v>43721197086.251701</v>
      </c>
      <c r="M2796" s="364">
        <v>0</v>
      </c>
    </row>
    <row r="2797" spans="1:13" x14ac:dyDescent="0.35">
      <c r="A2797" s="301">
        <v>2024</v>
      </c>
      <c r="B2797" s="301" t="s">
        <v>85</v>
      </c>
      <c r="C2797" s="301" t="s">
        <v>64</v>
      </c>
      <c r="D2797" s="302" t="s">
        <v>18</v>
      </c>
      <c r="E2797" s="302" t="s">
        <v>228</v>
      </c>
      <c r="F2797" s="301" t="s">
        <v>78</v>
      </c>
      <c r="G2797" s="301" t="s">
        <v>288</v>
      </c>
      <c r="H2797" s="322">
        <v>152007036970.5</v>
      </c>
      <c r="I2797" s="322">
        <v>181676327907.70621</v>
      </c>
      <c r="J2797" s="322">
        <v>168373450843.7634</v>
      </c>
      <c r="K2797" s="364">
        <v>0</v>
      </c>
      <c r="L2797" s="322">
        <v>96431961680.396103</v>
      </c>
      <c r="M2797" s="364">
        <v>0</v>
      </c>
    </row>
    <row r="2798" spans="1:13" x14ac:dyDescent="0.35">
      <c r="A2798" s="301">
        <v>2024</v>
      </c>
      <c r="B2798" s="301" t="s">
        <v>85</v>
      </c>
      <c r="C2798" s="301" t="s">
        <v>65</v>
      </c>
      <c r="D2798" s="302" t="s">
        <v>15</v>
      </c>
      <c r="E2798" s="302" t="s">
        <v>228</v>
      </c>
      <c r="F2798" s="301" t="s">
        <v>76</v>
      </c>
      <c r="G2798" s="301" t="s">
        <v>288</v>
      </c>
      <c r="H2798" s="322">
        <v>361469135700</v>
      </c>
      <c r="I2798" s="322">
        <v>351146135700</v>
      </c>
      <c r="J2798" s="322">
        <v>318742165162.04492</v>
      </c>
      <c r="K2798" s="364">
        <v>0</v>
      </c>
      <c r="L2798" s="322">
        <v>312779395853.09192</v>
      </c>
      <c r="M2798" s="364">
        <v>0</v>
      </c>
    </row>
    <row r="2799" spans="1:13" x14ac:dyDescent="0.35">
      <c r="A2799" s="301">
        <v>2024</v>
      </c>
      <c r="B2799" s="301" t="s">
        <v>85</v>
      </c>
      <c r="C2799" s="301" t="s">
        <v>65</v>
      </c>
      <c r="D2799" s="302" t="s">
        <v>15</v>
      </c>
      <c r="E2799" s="302" t="s">
        <v>228</v>
      </c>
      <c r="F2799" s="301" t="s">
        <v>78</v>
      </c>
      <c r="G2799" s="301" t="s">
        <v>288</v>
      </c>
      <c r="H2799" s="322">
        <v>216032025492.89999</v>
      </c>
      <c r="I2799" s="322">
        <v>191960585845.61581</v>
      </c>
      <c r="J2799" s="322">
        <v>166495902930.7038</v>
      </c>
      <c r="K2799" s="364">
        <v>0</v>
      </c>
      <c r="L2799" s="322">
        <v>95148739440.642593</v>
      </c>
      <c r="M2799" s="364">
        <v>0</v>
      </c>
    </row>
    <row r="2800" spans="1:13" x14ac:dyDescent="0.35">
      <c r="A2800" s="301">
        <v>2024</v>
      </c>
      <c r="B2800" s="301" t="s">
        <v>85</v>
      </c>
      <c r="C2800" s="301" t="s">
        <v>66</v>
      </c>
      <c r="D2800" s="302" t="s">
        <v>8</v>
      </c>
      <c r="E2800" s="302" t="s">
        <v>228</v>
      </c>
      <c r="F2800" s="301" t="s">
        <v>76</v>
      </c>
      <c r="G2800" s="301" t="s">
        <v>288</v>
      </c>
      <c r="H2800" s="322">
        <v>8803536984</v>
      </c>
      <c r="I2800" s="322">
        <v>8676929061.9234009</v>
      </c>
      <c r="J2800" s="322">
        <v>8389204092.5390997</v>
      </c>
      <c r="K2800" s="364">
        <v>0</v>
      </c>
      <c r="L2800" s="322">
        <v>7935725166.9642</v>
      </c>
      <c r="M2800" s="364">
        <v>0</v>
      </c>
    </row>
    <row r="2801" spans="1:13" x14ac:dyDescent="0.35">
      <c r="A2801" s="301">
        <v>2024</v>
      </c>
      <c r="B2801" s="301" t="s">
        <v>85</v>
      </c>
      <c r="C2801" s="301" t="s">
        <v>66</v>
      </c>
      <c r="D2801" s="302" t="s">
        <v>8</v>
      </c>
      <c r="E2801" s="302" t="s">
        <v>228</v>
      </c>
      <c r="F2801" s="301" t="s">
        <v>78</v>
      </c>
      <c r="G2801" s="301" t="s">
        <v>288</v>
      </c>
      <c r="H2801" s="322">
        <v>30186744738.299999</v>
      </c>
      <c r="I2801" s="322">
        <v>26219191018.977901</v>
      </c>
      <c r="J2801" s="322">
        <v>24698168309.166302</v>
      </c>
      <c r="K2801" s="364">
        <v>0</v>
      </c>
      <c r="L2801" s="322">
        <v>19841588242.8741</v>
      </c>
      <c r="M2801" s="364">
        <v>0</v>
      </c>
    </row>
    <row r="2802" spans="1:13" x14ac:dyDescent="0.35">
      <c r="A2802" s="301">
        <v>2024</v>
      </c>
      <c r="B2802" s="301" t="s">
        <v>85</v>
      </c>
      <c r="C2802" s="301" t="s">
        <v>67</v>
      </c>
      <c r="D2802" s="302" t="s">
        <v>11</v>
      </c>
      <c r="E2802" s="302" t="s">
        <v>229</v>
      </c>
      <c r="F2802" s="301" t="s">
        <v>76</v>
      </c>
      <c r="G2802" s="301" t="s">
        <v>288</v>
      </c>
      <c r="H2802" s="322">
        <v>463337077788</v>
      </c>
      <c r="I2802" s="322">
        <v>513750634835.29828</v>
      </c>
      <c r="J2802" s="322">
        <v>486815978698.05328</v>
      </c>
      <c r="K2802" s="364">
        <v>0</v>
      </c>
      <c r="L2802" s="322">
        <v>445913386099.02179</v>
      </c>
      <c r="M2802" s="364">
        <v>0</v>
      </c>
    </row>
    <row r="2803" spans="1:13" x14ac:dyDescent="0.35">
      <c r="A2803" s="301">
        <v>2024</v>
      </c>
      <c r="B2803" s="301" t="s">
        <v>85</v>
      </c>
      <c r="C2803" s="301" t="s">
        <v>67</v>
      </c>
      <c r="D2803" s="302" t="s">
        <v>11</v>
      </c>
      <c r="E2803" s="302" t="s">
        <v>229</v>
      </c>
      <c r="F2803" s="301" t="s">
        <v>79</v>
      </c>
      <c r="G2803" s="301" t="s">
        <v>288</v>
      </c>
      <c r="H2803" s="322">
        <v>0</v>
      </c>
      <c r="I2803" s="322">
        <v>0</v>
      </c>
      <c r="J2803" s="322">
        <v>0</v>
      </c>
      <c r="K2803" s="364">
        <v>0</v>
      </c>
      <c r="L2803" s="322">
        <v>0</v>
      </c>
      <c r="M2803" s="364">
        <v>0</v>
      </c>
    </row>
    <row r="2804" spans="1:13" x14ac:dyDescent="0.35">
      <c r="A2804" s="301">
        <v>2024</v>
      </c>
      <c r="B2804" s="301" t="s">
        <v>85</v>
      </c>
      <c r="C2804" s="301" t="s">
        <v>67</v>
      </c>
      <c r="D2804" s="302" t="s">
        <v>11</v>
      </c>
      <c r="E2804" s="302" t="s">
        <v>229</v>
      </c>
      <c r="F2804" s="301" t="s">
        <v>78</v>
      </c>
      <c r="G2804" s="301" t="s">
        <v>288</v>
      </c>
      <c r="H2804" s="322">
        <v>35991802236.599998</v>
      </c>
      <c r="I2804" s="322">
        <v>52700512734.066597</v>
      </c>
      <c r="J2804" s="322">
        <v>49712423644.136703</v>
      </c>
      <c r="K2804" s="364">
        <v>0</v>
      </c>
      <c r="L2804" s="322">
        <v>5305831779.1112995</v>
      </c>
      <c r="M2804" s="364">
        <v>0</v>
      </c>
    </row>
    <row r="2805" spans="1:13" x14ac:dyDescent="0.35">
      <c r="A2805" s="301">
        <v>2024</v>
      </c>
      <c r="B2805" s="301" t="s">
        <v>85</v>
      </c>
      <c r="C2805" s="301" t="s">
        <v>67</v>
      </c>
      <c r="D2805" s="302" t="s">
        <v>11</v>
      </c>
      <c r="E2805" s="302" t="s">
        <v>229</v>
      </c>
      <c r="F2805" s="301" t="s">
        <v>80</v>
      </c>
      <c r="G2805" s="301" t="s">
        <v>288</v>
      </c>
      <c r="H2805" s="322">
        <v>206460000</v>
      </c>
      <c r="I2805" s="322">
        <v>206460000</v>
      </c>
      <c r="J2805" s="322">
        <v>147618900</v>
      </c>
      <c r="K2805" s="364">
        <v>0</v>
      </c>
      <c r="L2805" s="322">
        <v>18581400</v>
      </c>
      <c r="M2805" s="364">
        <v>0</v>
      </c>
    </row>
    <row r="2806" spans="1:13" x14ac:dyDescent="0.35">
      <c r="A2806" s="301">
        <v>2024</v>
      </c>
      <c r="B2806" s="301" t="s">
        <v>85</v>
      </c>
      <c r="C2806" s="301" t="s">
        <v>68</v>
      </c>
      <c r="D2806" s="302" t="s">
        <v>19</v>
      </c>
      <c r="E2806" s="302" t="s">
        <v>227</v>
      </c>
      <c r="F2806" s="301" t="s">
        <v>76</v>
      </c>
      <c r="G2806" s="301" t="s">
        <v>288</v>
      </c>
      <c r="H2806" s="322">
        <v>223927090991.10001</v>
      </c>
      <c r="I2806" s="322">
        <v>241814425118.39999</v>
      </c>
      <c r="J2806" s="322">
        <v>241496017411.99951</v>
      </c>
      <c r="K2806" s="364">
        <v>0</v>
      </c>
      <c r="L2806" s="322">
        <v>240307840100.6442</v>
      </c>
      <c r="M2806" s="364">
        <v>0</v>
      </c>
    </row>
    <row r="2807" spans="1:13" x14ac:dyDescent="0.35">
      <c r="A2807" s="301">
        <v>2024</v>
      </c>
      <c r="B2807" s="301" t="s">
        <v>85</v>
      </c>
      <c r="C2807" s="301" t="s">
        <v>68</v>
      </c>
      <c r="D2807" s="302" t="s">
        <v>19</v>
      </c>
      <c r="E2807" s="302" t="s">
        <v>227</v>
      </c>
      <c r="F2807" s="301" t="s">
        <v>78</v>
      </c>
      <c r="G2807" s="301" t="s">
        <v>288</v>
      </c>
      <c r="H2807" s="322">
        <v>18747020147.400002</v>
      </c>
      <c r="I2807" s="322">
        <v>23185910147.400002</v>
      </c>
      <c r="J2807" s="322">
        <v>23075987229.317699</v>
      </c>
      <c r="K2807" s="364">
        <v>0</v>
      </c>
      <c r="L2807" s="322">
        <v>20024584250.720402</v>
      </c>
      <c r="M2807" s="364">
        <v>0</v>
      </c>
    </row>
    <row r="2808" spans="1:13" x14ac:dyDescent="0.35">
      <c r="A2808" s="301">
        <v>2024</v>
      </c>
      <c r="B2808" s="301" t="s">
        <v>85</v>
      </c>
      <c r="C2808" s="301" t="s">
        <v>69</v>
      </c>
      <c r="D2808" s="302" t="s">
        <v>11</v>
      </c>
      <c r="E2808" s="302" t="s">
        <v>228</v>
      </c>
      <c r="F2808" s="301" t="s">
        <v>76</v>
      </c>
      <c r="G2808" s="301" t="s">
        <v>288</v>
      </c>
      <c r="H2808" s="322">
        <v>13153337429.4</v>
      </c>
      <c r="I2808" s="322">
        <v>12888930584.0502</v>
      </c>
      <c r="J2808" s="322">
        <v>12053428718.520599</v>
      </c>
      <c r="K2808" s="364">
        <v>0</v>
      </c>
      <c r="L2808" s="322">
        <v>11535050344.125601</v>
      </c>
      <c r="M2808" s="364">
        <v>0</v>
      </c>
    </row>
    <row r="2809" spans="1:13" x14ac:dyDescent="0.35">
      <c r="A2809" s="301">
        <v>2024</v>
      </c>
      <c r="B2809" s="301" t="s">
        <v>85</v>
      </c>
      <c r="C2809" s="301" t="s">
        <v>69</v>
      </c>
      <c r="D2809" s="302" t="s">
        <v>11</v>
      </c>
      <c r="E2809" s="302" t="s">
        <v>228</v>
      </c>
      <c r="F2809" s="301" t="s">
        <v>78</v>
      </c>
      <c r="G2809" s="301" t="s">
        <v>288</v>
      </c>
      <c r="H2809" s="322">
        <v>526473000000</v>
      </c>
      <c r="I2809" s="322">
        <v>578447648064.56067</v>
      </c>
      <c r="J2809" s="322">
        <v>576564723072.16284</v>
      </c>
      <c r="K2809" s="364">
        <v>0</v>
      </c>
      <c r="L2809" s="322">
        <v>390394897732.18439</v>
      </c>
      <c r="M2809" s="364">
        <v>0</v>
      </c>
    </row>
    <row r="2810" spans="1:13" x14ac:dyDescent="0.35">
      <c r="A2810" s="301">
        <v>2025</v>
      </c>
      <c r="B2810" s="301" t="s">
        <v>85</v>
      </c>
      <c r="C2810" s="301" t="s">
        <v>25</v>
      </c>
      <c r="D2810" s="302" t="s">
        <v>265</v>
      </c>
      <c r="E2810" s="302" t="s">
        <v>226</v>
      </c>
      <c r="F2810" s="301" t="s">
        <v>76</v>
      </c>
      <c r="G2810" s="301" t="s">
        <v>288</v>
      </c>
      <c r="H2810" s="322">
        <v>122042178000</v>
      </c>
      <c r="I2810" s="322">
        <v>122042178000</v>
      </c>
      <c r="J2810" s="322">
        <v>60477646677</v>
      </c>
      <c r="K2810" s="364">
        <v>0.49554709419394333</v>
      </c>
      <c r="L2810" s="322">
        <v>59909498224</v>
      </c>
      <c r="M2810" s="364">
        <v>0.49089174911316313</v>
      </c>
    </row>
    <row r="2811" spans="1:13" x14ac:dyDescent="0.35">
      <c r="A2811" s="301">
        <v>2025</v>
      </c>
      <c r="B2811" s="301" t="s">
        <v>85</v>
      </c>
      <c r="C2811" s="301" t="s">
        <v>26</v>
      </c>
      <c r="D2811" s="302" t="s">
        <v>265</v>
      </c>
      <c r="E2811" s="302" t="s">
        <v>226</v>
      </c>
      <c r="F2811" s="301" t="s">
        <v>76</v>
      </c>
      <c r="G2811" s="301" t="s">
        <v>288</v>
      </c>
      <c r="H2811" s="322">
        <v>253914202000</v>
      </c>
      <c r="I2811" s="322">
        <v>253914202000</v>
      </c>
      <c r="J2811" s="322">
        <v>121086802674</v>
      </c>
      <c r="K2811" s="364">
        <v>0.47688077988642796</v>
      </c>
      <c r="L2811" s="322">
        <v>99399477277</v>
      </c>
      <c r="M2811" s="364">
        <v>0.39146875792713637</v>
      </c>
    </row>
    <row r="2812" spans="1:13" x14ac:dyDescent="0.35">
      <c r="A2812" s="301">
        <v>2025</v>
      </c>
      <c r="B2812" s="301" t="s">
        <v>85</v>
      </c>
      <c r="C2812" s="301" t="s">
        <v>26</v>
      </c>
      <c r="D2812" s="302" t="s">
        <v>265</v>
      </c>
      <c r="E2812" s="302" t="s">
        <v>226</v>
      </c>
      <c r="F2812" s="301" t="s">
        <v>78</v>
      </c>
      <c r="G2812" s="301" t="s">
        <v>288</v>
      </c>
      <c r="H2812" s="322">
        <v>7568846000</v>
      </c>
      <c r="I2812" s="322">
        <v>7568846000</v>
      </c>
      <c r="J2812" s="322">
        <v>7370360454</v>
      </c>
      <c r="K2812" s="364">
        <v>0.97377598302303947</v>
      </c>
      <c r="L2812" s="322">
        <v>2200000237</v>
      </c>
      <c r="M2812" s="364">
        <v>0.29066521329671657</v>
      </c>
    </row>
    <row r="2813" spans="1:13" x14ac:dyDescent="0.35">
      <c r="A2813" s="301">
        <v>2025</v>
      </c>
      <c r="B2813" s="301" t="s">
        <v>85</v>
      </c>
      <c r="C2813" s="301" t="s">
        <v>27</v>
      </c>
      <c r="D2813" s="302" t="s">
        <v>13</v>
      </c>
      <c r="E2813" s="302" t="s">
        <v>226</v>
      </c>
      <c r="F2813" s="301" t="s">
        <v>76</v>
      </c>
      <c r="G2813" s="301" t="s">
        <v>288</v>
      </c>
      <c r="H2813" s="322">
        <v>153273896000</v>
      </c>
      <c r="I2813" s="322">
        <v>153273896000</v>
      </c>
      <c r="J2813" s="322">
        <v>71232715406</v>
      </c>
      <c r="K2813" s="364">
        <v>0.46474133733770295</v>
      </c>
      <c r="L2813" s="322">
        <v>50988140097</v>
      </c>
      <c r="M2813" s="364">
        <v>0.33266029916144363</v>
      </c>
    </row>
    <row r="2814" spans="1:13" x14ac:dyDescent="0.35">
      <c r="A2814" s="301">
        <v>2025</v>
      </c>
      <c r="B2814" s="301" t="s">
        <v>85</v>
      </c>
      <c r="C2814" s="301" t="s">
        <v>27</v>
      </c>
      <c r="D2814" s="302" t="s">
        <v>13</v>
      </c>
      <c r="E2814" s="302" t="s">
        <v>226</v>
      </c>
      <c r="F2814" s="301" t="s">
        <v>78</v>
      </c>
      <c r="G2814" s="301" t="s">
        <v>288</v>
      </c>
      <c r="H2814" s="322">
        <v>113197556000</v>
      </c>
      <c r="I2814" s="322">
        <v>113197556000</v>
      </c>
      <c r="J2814" s="322">
        <v>72378875445</v>
      </c>
      <c r="K2814" s="364">
        <v>0.6394031638368588</v>
      </c>
      <c r="L2814" s="322">
        <v>22842456210</v>
      </c>
      <c r="M2814" s="364">
        <v>0.20179283914928339</v>
      </c>
    </row>
    <row r="2815" spans="1:13" x14ac:dyDescent="0.35">
      <c r="A2815" s="301">
        <v>2025</v>
      </c>
      <c r="B2815" s="301" t="s">
        <v>85</v>
      </c>
      <c r="C2815" s="301" t="s">
        <v>28</v>
      </c>
      <c r="D2815" s="302" t="s">
        <v>265</v>
      </c>
      <c r="E2815" s="302" t="s">
        <v>226</v>
      </c>
      <c r="F2815" s="301" t="s">
        <v>76</v>
      </c>
      <c r="G2815" s="301" t="s">
        <v>288</v>
      </c>
      <c r="H2815" s="322">
        <v>32180104000</v>
      </c>
      <c r="I2815" s="322">
        <v>32180104000</v>
      </c>
      <c r="J2815" s="322">
        <v>17510643153</v>
      </c>
      <c r="K2815" s="364">
        <v>0.54414501435421092</v>
      </c>
      <c r="L2815" s="322">
        <v>10554347514</v>
      </c>
      <c r="M2815" s="364">
        <v>0.32797742089335696</v>
      </c>
    </row>
    <row r="2816" spans="1:13" x14ac:dyDescent="0.35">
      <c r="A2816" s="301">
        <v>2025</v>
      </c>
      <c r="B2816" s="301" t="s">
        <v>85</v>
      </c>
      <c r="C2816" s="301" t="s">
        <v>28</v>
      </c>
      <c r="D2816" s="302" t="s">
        <v>265</v>
      </c>
      <c r="E2816" s="302" t="s">
        <v>226</v>
      </c>
      <c r="F2816" s="301" t="s">
        <v>78</v>
      </c>
      <c r="G2816" s="301" t="s">
        <v>288</v>
      </c>
      <c r="H2816" s="322">
        <v>3243791000</v>
      </c>
      <c r="I2816" s="322">
        <v>3243791000</v>
      </c>
      <c r="J2816" s="322">
        <v>2473184177</v>
      </c>
      <c r="K2816" s="364">
        <v>0.76243635209543403</v>
      </c>
      <c r="L2816" s="322">
        <v>793295077</v>
      </c>
      <c r="M2816" s="364">
        <v>0.24455801159815782</v>
      </c>
    </row>
    <row r="2817" spans="1:13" x14ac:dyDescent="0.35">
      <c r="A2817" s="301">
        <v>2025</v>
      </c>
      <c r="B2817" s="301" t="s">
        <v>85</v>
      </c>
      <c r="C2817" s="301" t="s">
        <v>29</v>
      </c>
      <c r="D2817" s="302" t="s">
        <v>14</v>
      </c>
      <c r="E2817" s="302" t="s">
        <v>226</v>
      </c>
      <c r="F2817" s="301" t="s">
        <v>76</v>
      </c>
      <c r="G2817" s="301" t="s">
        <v>288</v>
      </c>
      <c r="H2817" s="322">
        <v>192224706000</v>
      </c>
      <c r="I2817" s="322">
        <v>192224706000</v>
      </c>
      <c r="J2817" s="322">
        <v>90141152172</v>
      </c>
      <c r="K2817" s="364">
        <v>0.46893635083515228</v>
      </c>
      <c r="L2817" s="322">
        <v>76204917011</v>
      </c>
      <c r="M2817" s="364">
        <v>0.39643664228572156</v>
      </c>
    </row>
    <row r="2818" spans="1:13" x14ac:dyDescent="0.35">
      <c r="A2818" s="301">
        <v>2025</v>
      </c>
      <c r="B2818" s="301" t="s">
        <v>85</v>
      </c>
      <c r="C2818" s="301" t="s">
        <v>29</v>
      </c>
      <c r="D2818" s="302" t="s">
        <v>14</v>
      </c>
      <c r="E2818" s="302" t="s">
        <v>226</v>
      </c>
      <c r="F2818" s="301" t="s">
        <v>78</v>
      </c>
      <c r="G2818" s="301" t="s">
        <v>288</v>
      </c>
      <c r="H2818" s="322">
        <v>80867391000</v>
      </c>
      <c r="I2818" s="322">
        <v>80867391000</v>
      </c>
      <c r="J2818" s="322">
        <v>56534287640</v>
      </c>
      <c r="K2818" s="364">
        <v>0.69909869653146095</v>
      </c>
      <c r="L2818" s="322">
        <v>19022189644</v>
      </c>
      <c r="M2818" s="364">
        <v>0.23522694882044606</v>
      </c>
    </row>
    <row r="2819" spans="1:13" x14ac:dyDescent="0.35">
      <c r="A2819" s="301">
        <v>2025</v>
      </c>
      <c r="B2819" s="301" t="s">
        <v>85</v>
      </c>
      <c r="C2819" s="301" t="s">
        <v>30</v>
      </c>
      <c r="D2819" s="302" t="s">
        <v>16</v>
      </c>
      <c r="E2819" s="302" t="s">
        <v>226</v>
      </c>
      <c r="F2819" s="301" t="s">
        <v>76</v>
      </c>
      <c r="G2819" s="301" t="s">
        <v>288</v>
      </c>
      <c r="H2819" s="322">
        <v>838381365000</v>
      </c>
      <c r="I2819" s="322">
        <v>835708492363</v>
      </c>
      <c r="J2819" s="322">
        <v>343961607929</v>
      </c>
      <c r="K2819" s="364">
        <v>0.41158084556067448</v>
      </c>
      <c r="L2819" s="322">
        <v>275904396131</v>
      </c>
      <c r="M2819" s="364">
        <v>0.33014430109579118</v>
      </c>
    </row>
    <row r="2820" spans="1:13" x14ac:dyDescent="0.35">
      <c r="A2820" s="301">
        <v>2025</v>
      </c>
      <c r="B2820" s="301" t="s">
        <v>85</v>
      </c>
      <c r="C2820" s="301" t="s">
        <v>30</v>
      </c>
      <c r="D2820" s="302" t="s">
        <v>16</v>
      </c>
      <c r="E2820" s="302" t="s">
        <v>226</v>
      </c>
      <c r="F2820" s="301" t="s">
        <v>79</v>
      </c>
      <c r="G2820" s="301" t="s">
        <v>288</v>
      </c>
      <c r="H2820" s="322">
        <v>1833195412000</v>
      </c>
      <c r="I2820" s="322">
        <v>1833195412000</v>
      </c>
      <c r="J2820" s="322">
        <v>916816139608</v>
      </c>
      <c r="K2820" s="364">
        <v>0.50011915456834011</v>
      </c>
      <c r="L2820" s="322">
        <v>915775064682</v>
      </c>
      <c r="M2820" s="364">
        <v>0.49955125279464752</v>
      </c>
    </row>
    <row r="2821" spans="1:13" x14ac:dyDescent="0.35">
      <c r="A2821" s="301">
        <v>2025</v>
      </c>
      <c r="B2821" s="301" t="s">
        <v>85</v>
      </c>
      <c r="C2821" s="301" t="s">
        <v>30</v>
      </c>
      <c r="D2821" s="302" t="s">
        <v>16</v>
      </c>
      <c r="E2821" s="302" t="s">
        <v>226</v>
      </c>
      <c r="F2821" s="301" t="s">
        <v>78</v>
      </c>
      <c r="G2821" s="301" t="s">
        <v>288</v>
      </c>
      <c r="H2821" s="322">
        <v>55625752000</v>
      </c>
      <c r="I2821" s="322">
        <v>55625752000</v>
      </c>
      <c r="J2821" s="322">
        <v>27892416661</v>
      </c>
      <c r="K2821" s="364">
        <v>0.50142992513611317</v>
      </c>
      <c r="L2821" s="322">
        <v>24222370149</v>
      </c>
      <c r="M2821" s="364">
        <v>0.43545245283155903</v>
      </c>
    </row>
    <row r="2822" spans="1:13" x14ac:dyDescent="0.35">
      <c r="A2822" s="301">
        <v>2025</v>
      </c>
      <c r="B2822" s="301" t="s">
        <v>85</v>
      </c>
      <c r="C2822" s="301" t="s">
        <v>30</v>
      </c>
      <c r="D2822" s="302" t="s">
        <v>16</v>
      </c>
      <c r="E2822" s="302" t="s">
        <v>226</v>
      </c>
      <c r="F2822" s="301" t="s">
        <v>80</v>
      </c>
      <c r="G2822" s="301" t="s">
        <v>288</v>
      </c>
      <c r="H2822" s="322">
        <v>5924196675000</v>
      </c>
      <c r="I2822" s="322">
        <v>5924196675000</v>
      </c>
      <c r="J2822" s="322">
        <v>2268519018604</v>
      </c>
      <c r="K2822" s="364">
        <v>0.38292432595580567</v>
      </c>
      <c r="L2822" s="322">
        <v>1583778713110</v>
      </c>
      <c r="M2822" s="364">
        <v>0.26734067081086565</v>
      </c>
    </row>
    <row r="2823" spans="1:13" x14ac:dyDescent="0.35">
      <c r="A2823" s="301">
        <v>2025</v>
      </c>
      <c r="B2823" s="301" t="s">
        <v>85</v>
      </c>
      <c r="C2823" s="301" t="s">
        <v>31</v>
      </c>
      <c r="D2823" s="302" t="s">
        <v>11</v>
      </c>
      <c r="E2823" s="302" t="s">
        <v>226</v>
      </c>
      <c r="F2823" s="301" t="s">
        <v>76</v>
      </c>
      <c r="G2823" s="301" t="s">
        <v>288</v>
      </c>
      <c r="H2823" s="322">
        <v>166512612000</v>
      </c>
      <c r="I2823" s="322">
        <v>166512612000</v>
      </c>
      <c r="J2823" s="322">
        <v>91744377545</v>
      </c>
      <c r="K2823" s="364">
        <v>0.55097554739577326</v>
      </c>
      <c r="L2823" s="322">
        <v>70605732783</v>
      </c>
      <c r="M2823" s="364">
        <v>0.42402633611320684</v>
      </c>
    </row>
    <row r="2824" spans="1:13" x14ac:dyDescent="0.35">
      <c r="A2824" s="301">
        <v>2025</v>
      </c>
      <c r="B2824" s="301" t="s">
        <v>85</v>
      </c>
      <c r="C2824" s="301" t="s">
        <v>31</v>
      </c>
      <c r="D2824" s="302" t="s">
        <v>11</v>
      </c>
      <c r="E2824" s="302" t="s">
        <v>226</v>
      </c>
      <c r="F2824" s="301" t="s">
        <v>78</v>
      </c>
      <c r="G2824" s="301" t="s">
        <v>288</v>
      </c>
      <c r="H2824" s="322">
        <v>6930295145000</v>
      </c>
      <c r="I2824" s="322">
        <v>6930295145000</v>
      </c>
      <c r="J2824" s="322">
        <v>3530785345080</v>
      </c>
      <c r="K2824" s="364">
        <v>0.50947113668417943</v>
      </c>
      <c r="L2824" s="322">
        <v>2628936368089</v>
      </c>
      <c r="M2824" s="364">
        <v>0.37933974139408749</v>
      </c>
    </row>
    <row r="2825" spans="1:13" x14ac:dyDescent="0.35">
      <c r="A2825" s="301">
        <v>2025</v>
      </c>
      <c r="B2825" s="301" t="s">
        <v>85</v>
      </c>
      <c r="C2825" s="301" t="s">
        <v>32</v>
      </c>
      <c r="D2825" s="302" t="s">
        <v>18</v>
      </c>
      <c r="E2825" s="302" t="s">
        <v>226</v>
      </c>
      <c r="F2825" s="301" t="s">
        <v>76</v>
      </c>
      <c r="G2825" s="301" t="s">
        <v>288</v>
      </c>
      <c r="H2825" s="322">
        <v>167965124000</v>
      </c>
      <c r="I2825" s="322">
        <v>167965124000</v>
      </c>
      <c r="J2825" s="322">
        <v>80441970932</v>
      </c>
      <c r="K2825" s="364">
        <v>0.47892067719963105</v>
      </c>
      <c r="L2825" s="322">
        <v>68556616305</v>
      </c>
      <c r="M2825" s="364">
        <v>0.40815982909047238</v>
      </c>
    </row>
    <row r="2826" spans="1:13" x14ac:dyDescent="0.35">
      <c r="A2826" s="301">
        <v>2025</v>
      </c>
      <c r="B2826" s="301" t="s">
        <v>85</v>
      </c>
      <c r="C2826" s="301" t="s">
        <v>32</v>
      </c>
      <c r="D2826" s="302" t="s">
        <v>18</v>
      </c>
      <c r="E2826" s="302" t="s">
        <v>226</v>
      </c>
      <c r="F2826" s="301" t="s">
        <v>78</v>
      </c>
      <c r="G2826" s="301" t="s">
        <v>288</v>
      </c>
      <c r="H2826" s="322">
        <v>608759626000</v>
      </c>
      <c r="I2826" s="322">
        <v>608759626000</v>
      </c>
      <c r="J2826" s="322">
        <v>365354068912</v>
      </c>
      <c r="K2826" s="364">
        <v>0.6001614648997764</v>
      </c>
      <c r="L2826" s="322">
        <v>81960287926</v>
      </c>
      <c r="M2826" s="364">
        <v>0.1346348943416954</v>
      </c>
    </row>
    <row r="2827" spans="1:13" x14ac:dyDescent="0.35">
      <c r="A2827" s="301">
        <v>2025</v>
      </c>
      <c r="B2827" s="301" t="s">
        <v>85</v>
      </c>
      <c r="C2827" s="301" t="s">
        <v>32</v>
      </c>
      <c r="D2827" s="302" t="s">
        <v>18</v>
      </c>
      <c r="E2827" s="302" t="s">
        <v>226</v>
      </c>
      <c r="F2827" s="301" t="s">
        <v>80</v>
      </c>
      <c r="G2827" s="301" t="s">
        <v>288</v>
      </c>
      <c r="H2827" s="322">
        <v>3091064000000</v>
      </c>
      <c r="I2827" s="322">
        <v>3091064000000</v>
      </c>
      <c r="J2827" s="322">
        <v>2440483030260</v>
      </c>
      <c r="K2827" s="364">
        <v>0.78952846989256775</v>
      </c>
      <c r="L2827" s="322">
        <v>1278253882827</v>
      </c>
      <c r="M2827" s="364">
        <v>0.41353200154606956</v>
      </c>
    </row>
    <row r="2828" spans="1:13" x14ac:dyDescent="0.35">
      <c r="A2828" s="301">
        <v>2025</v>
      </c>
      <c r="B2828" s="301" t="s">
        <v>85</v>
      </c>
      <c r="C2828" s="301" t="s">
        <v>33</v>
      </c>
      <c r="D2828" s="302" t="s">
        <v>21</v>
      </c>
      <c r="E2828" s="302" t="s">
        <v>226</v>
      </c>
      <c r="F2828" s="301" t="s">
        <v>76</v>
      </c>
      <c r="G2828" s="301" t="s">
        <v>288</v>
      </c>
      <c r="H2828" s="322">
        <v>105438400000</v>
      </c>
      <c r="I2828" s="322">
        <v>105438400000</v>
      </c>
      <c r="J2828" s="322">
        <v>43332182990</v>
      </c>
      <c r="K2828" s="364">
        <v>0.41097155296362614</v>
      </c>
      <c r="L2828" s="322">
        <v>42046409328</v>
      </c>
      <c r="M2828" s="364">
        <v>0.3987770046586443</v>
      </c>
    </row>
    <row r="2829" spans="1:13" x14ac:dyDescent="0.35">
      <c r="A2829" s="301">
        <v>2025</v>
      </c>
      <c r="B2829" s="301" t="s">
        <v>85</v>
      </c>
      <c r="C2829" s="301" t="s">
        <v>34</v>
      </c>
      <c r="D2829" s="302" t="s">
        <v>10</v>
      </c>
      <c r="E2829" s="302" t="s">
        <v>226</v>
      </c>
      <c r="F2829" s="301" t="s">
        <v>76</v>
      </c>
      <c r="G2829" s="301" t="s">
        <v>288</v>
      </c>
      <c r="H2829" s="322">
        <v>44992058000</v>
      </c>
      <c r="I2829" s="322">
        <v>44992058000</v>
      </c>
      <c r="J2829" s="322">
        <v>22463581870</v>
      </c>
      <c r="K2829" s="364">
        <v>0.49927882538736057</v>
      </c>
      <c r="L2829" s="322">
        <v>18535482873</v>
      </c>
      <c r="M2829" s="364">
        <v>0.41197232793841082</v>
      </c>
    </row>
    <row r="2830" spans="1:13" x14ac:dyDescent="0.35">
      <c r="A2830" s="301">
        <v>2025</v>
      </c>
      <c r="B2830" s="301" t="s">
        <v>85</v>
      </c>
      <c r="C2830" s="301" t="s">
        <v>34</v>
      </c>
      <c r="D2830" s="302" t="s">
        <v>10</v>
      </c>
      <c r="E2830" s="302" t="s">
        <v>226</v>
      </c>
      <c r="F2830" s="301" t="s">
        <v>78</v>
      </c>
      <c r="G2830" s="301" t="s">
        <v>288</v>
      </c>
      <c r="H2830" s="322">
        <v>178277524000</v>
      </c>
      <c r="I2830" s="322">
        <v>178277524000</v>
      </c>
      <c r="J2830" s="322">
        <v>83080394008</v>
      </c>
      <c r="K2830" s="364">
        <v>0.46601720813668018</v>
      </c>
      <c r="L2830" s="322">
        <v>19984587038</v>
      </c>
      <c r="M2830" s="364">
        <v>0.11209818596089544</v>
      </c>
    </row>
    <row r="2831" spans="1:13" x14ac:dyDescent="0.35">
      <c r="A2831" s="301">
        <v>2025</v>
      </c>
      <c r="B2831" s="301" t="s">
        <v>85</v>
      </c>
      <c r="C2831" s="301" t="s">
        <v>34</v>
      </c>
      <c r="D2831" s="302" t="s">
        <v>10</v>
      </c>
      <c r="E2831" s="302" t="s">
        <v>226</v>
      </c>
      <c r="F2831" s="301" t="s">
        <v>80</v>
      </c>
      <c r="G2831" s="301" t="s">
        <v>288</v>
      </c>
      <c r="H2831" s="322">
        <v>0</v>
      </c>
      <c r="I2831" s="322">
        <v>0</v>
      </c>
      <c r="J2831" s="322">
        <v>0</v>
      </c>
      <c r="K2831" s="364">
        <v>0</v>
      </c>
      <c r="L2831" s="322">
        <v>0</v>
      </c>
      <c r="M2831" s="364">
        <v>0</v>
      </c>
    </row>
    <row r="2832" spans="1:13" x14ac:dyDescent="0.35">
      <c r="A2832" s="301">
        <v>2025</v>
      </c>
      <c r="B2832" s="301" t="s">
        <v>85</v>
      </c>
      <c r="C2832" s="301" t="s">
        <v>35</v>
      </c>
      <c r="D2832" s="302" t="s">
        <v>15</v>
      </c>
      <c r="E2832" s="302" t="s">
        <v>226</v>
      </c>
      <c r="F2832" s="301" t="s">
        <v>76</v>
      </c>
      <c r="G2832" s="301" t="s">
        <v>288</v>
      </c>
      <c r="H2832" s="322">
        <v>30922402000</v>
      </c>
      <c r="I2832" s="322">
        <v>30922402000</v>
      </c>
      <c r="J2832" s="322">
        <v>12844052504</v>
      </c>
      <c r="K2832" s="364">
        <v>0.41536399740227165</v>
      </c>
      <c r="L2832" s="322">
        <v>11333087130</v>
      </c>
      <c r="M2832" s="364">
        <v>0.36650086658856579</v>
      </c>
    </row>
    <row r="2833" spans="1:13" x14ac:dyDescent="0.35">
      <c r="A2833" s="301">
        <v>2025</v>
      </c>
      <c r="B2833" s="301" t="s">
        <v>85</v>
      </c>
      <c r="C2833" s="301" t="s">
        <v>35</v>
      </c>
      <c r="D2833" s="302" t="s">
        <v>15</v>
      </c>
      <c r="E2833" s="302" t="s">
        <v>226</v>
      </c>
      <c r="F2833" s="301" t="s">
        <v>78</v>
      </c>
      <c r="G2833" s="301" t="s">
        <v>288</v>
      </c>
      <c r="H2833" s="322">
        <v>551375905000</v>
      </c>
      <c r="I2833" s="322">
        <v>551375905000</v>
      </c>
      <c r="J2833" s="322">
        <v>396386136232</v>
      </c>
      <c r="K2833" s="364">
        <v>0.71890362389339446</v>
      </c>
      <c r="L2833" s="322">
        <v>324467217205</v>
      </c>
      <c r="M2833" s="364">
        <v>0.58846825598046404</v>
      </c>
    </row>
    <row r="2834" spans="1:13" x14ac:dyDescent="0.35">
      <c r="A2834" s="301">
        <v>2025</v>
      </c>
      <c r="B2834" s="301" t="s">
        <v>85</v>
      </c>
      <c r="C2834" s="301" t="s">
        <v>35</v>
      </c>
      <c r="D2834" s="302" t="s">
        <v>15</v>
      </c>
      <c r="E2834" s="302" t="s">
        <v>226</v>
      </c>
      <c r="F2834" s="301" t="s">
        <v>80</v>
      </c>
      <c r="G2834" s="301" t="s">
        <v>288</v>
      </c>
      <c r="H2834" s="322">
        <v>242027022000</v>
      </c>
      <c r="I2834" s="322">
        <v>242027022000</v>
      </c>
      <c r="J2834" s="322">
        <v>68528338610</v>
      </c>
      <c r="K2834" s="364">
        <v>0.28314333682129095</v>
      </c>
      <c r="L2834" s="322">
        <v>67505572975</v>
      </c>
      <c r="M2834" s="364">
        <v>0.2789175044057684</v>
      </c>
    </row>
    <row r="2835" spans="1:13" x14ac:dyDescent="0.35">
      <c r="A2835" s="301">
        <v>2025</v>
      </c>
      <c r="B2835" s="301" t="s">
        <v>85</v>
      </c>
      <c r="C2835" s="301" t="s">
        <v>36</v>
      </c>
      <c r="D2835" s="302" t="s">
        <v>9</v>
      </c>
      <c r="E2835" s="302" t="s">
        <v>226</v>
      </c>
      <c r="F2835" s="301" t="s">
        <v>76</v>
      </c>
      <c r="G2835" s="301" t="s">
        <v>288</v>
      </c>
      <c r="H2835" s="322">
        <v>38111160000</v>
      </c>
      <c r="I2835" s="322">
        <v>38111160000</v>
      </c>
      <c r="J2835" s="322">
        <v>30338559279</v>
      </c>
      <c r="K2835" s="364">
        <v>0.79605447010796837</v>
      </c>
      <c r="L2835" s="322">
        <v>14403514967</v>
      </c>
      <c r="M2835" s="364">
        <v>0.37793431023878571</v>
      </c>
    </row>
    <row r="2836" spans="1:13" x14ac:dyDescent="0.35">
      <c r="A2836" s="301">
        <v>2025</v>
      </c>
      <c r="B2836" s="301" t="s">
        <v>85</v>
      </c>
      <c r="C2836" s="301" t="s">
        <v>36</v>
      </c>
      <c r="D2836" s="302" t="s">
        <v>9</v>
      </c>
      <c r="E2836" s="302" t="s">
        <v>226</v>
      </c>
      <c r="F2836" s="301" t="s">
        <v>78</v>
      </c>
      <c r="G2836" s="301" t="s">
        <v>288</v>
      </c>
      <c r="H2836" s="322">
        <v>247844692000</v>
      </c>
      <c r="I2836" s="322">
        <v>254266680245</v>
      </c>
      <c r="J2836" s="322">
        <v>132815122287</v>
      </c>
      <c r="K2836" s="364">
        <v>0.52234575981023268</v>
      </c>
      <c r="L2836" s="322">
        <v>57452607314</v>
      </c>
      <c r="M2836" s="364">
        <v>0.22595413311190141</v>
      </c>
    </row>
    <row r="2837" spans="1:13" x14ac:dyDescent="0.35">
      <c r="A2837" s="301">
        <v>2025</v>
      </c>
      <c r="B2837" s="301" t="s">
        <v>85</v>
      </c>
      <c r="C2837" s="301" t="s">
        <v>37</v>
      </c>
      <c r="D2837" s="302" t="s">
        <v>20</v>
      </c>
      <c r="E2837" s="302" t="s">
        <v>226</v>
      </c>
      <c r="F2837" s="301" t="s">
        <v>76</v>
      </c>
      <c r="G2837" s="301" t="s">
        <v>288</v>
      </c>
      <c r="H2837" s="322">
        <v>131201709000</v>
      </c>
      <c r="I2837" s="322">
        <v>131201709000</v>
      </c>
      <c r="J2837" s="322">
        <v>62180127920</v>
      </c>
      <c r="K2837" s="364">
        <v>0.47392772848713427</v>
      </c>
      <c r="L2837" s="322">
        <v>56464625993</v>
      </c>
      <c r="M2837" s="364">
        <v>0.43036501904864671</v>
      </c>
    </row>
    <row r="2838" spans="1:13" x14ac:dyDescent="0.35">
      <c r="A2838" s="301">
        <v>2025</v>
      </c>
      <c r="B2838" s="301" t="s">
        <v>85</v>
      </c>
      <c r="C2838" s="301" t="s">
        <v>37</v>
      </c>
      <c r="D2838" s="302" t="s">
        <v>20</v>
      </c>
      <c r="E2838" s="302" t="s">
        <v>226</v>
      </c>
      <c r="F2838" s="301" t="s">
        <v>78</v>
      </c>
      <c r="G2838" s="301" t="s">
        <v>288</v>
      </c>
      <c r="H2838" s="322">
        <v>82062242000</v>
      </c>
      <c r="I2838" s="322">
        <v>82062242000</v>
      </c>
      <c r="J2838" s="322">
        <v>70179271637</v>
      </c>
      <c r="K2838" s="364">
        <v>0.85519564085270783</v>
      </c>
      <c r="L2838" s="322">
        <v>16880125601</v>
      </c>
      <c r="M2838" s="364">
        <v>0.20569905463952592</v>
      </c>
    </row>
    <row r="2839" spans="1:13" x14ac:dyDescent="0.35">
      <c r="A2839" s="301">
        <v>2025</v>
      </c>
      <c r="B2839" s="301" t="s">
        <v>85</v>
      </c>
      <c r="C2839" s="301" t="s">
        <v>37</v>
      </c>
      <c r="D2839" s="302" t="s">
        <v>20</v>
      </c>
      <c r="E2839" s="302" t="s">
        <v>226</v>
      </c>
      <c r="F2839" s="301" t="s">
        <v>80</v>
      </c>
      <c r="G2839" s="301" t="s">
        <v>288</v>
      </c>
      <c r="H2839" s="322">
        <v>0</v>
      </c>
      <c r="I2839" s="322">
        <v>0</v>
      </c>
      <c r="J2839" s="322">
        <v>0</v>
      </c>
      <c r="K2839" s="364">
        <v>0</v>
      </c>
      <c r="L2839" s="322">
        <v>0</v>
      </c>
      <c r="M2839" s="364">
        <v>0</v>
      </c>
    </row>
    <row r="2840" spans="1:13" x14ac:dyDescent="0.35">
      <c r="A2840" s="301">
        <v>2025</v>
      </c>
      <c r="B2840" s="301" t="s">
        <v>85</v>
      </c>
      <c r="C2840" s="301" t="s">
        <v>38</v>
      </c>
      <c r="D2840" s="302" t="s">
        <v>248</v>
      </c>
      <c r="E2840" s="302" t="s">
        <v>226</v>
      </c>
      <c r="F2840" s="301" t="s">
        <v>76</v>
      </c>
      <c r="G2840" s="301" t="s">
        <v>288</v>
      </c>
      <c r="H2840" s="322">
        <v>34284374000</v>
      </c>
      <c r="I2840" s="322">
        <v>34284374000</v>
      </c>
      <c r="J2840" s="322">
        <v>16515941924</v>
      </c>
      <c r="K2840" s="364">
        <v>0.4817338045606433</v>
      </c>
      <c r="L2840" s="322">
        <v>14443086406</v>
      </c>
      <c r="M2840" s="364">
        <v>0.42127315511142188</v>
      </c>
    </row>
    <row r="2841" spans="1:13" x14ac:dyDescent="0.35">
      <c r="A2841" s="301">
        <v>2025</v>
      </c>
      <c r="B2841" s="301" t="s">
        <v>85</v>
      </c>
      <c r="C2841" s="301" t="s">
        <v>38</v>
      </c>
      <c r="D2841" s="302" t="s">
        <v>248</v>
      </c>
      <c r="E2841" s="302" t="s">
        <v>226</v>
      </c>
      <c r="F2841" s="301" t="s">
        <v>78</v>
      </c>
      <c r="G2841" s="301" t="s">
        <v>288</v>
      </c>
      <c r="H2841" s="322">
        <v>107158461000</v>
      </c>
      <c r="I2841" s="322">
        <v>107158461000</v>
      </c>
      <c r="J2841" s="322">
        <v>84058947630</v>
      </c>
      <c r="K2841" s="364">
        <v>0.78443593576805848</v>
      </c>
      <c r="L2841" s="322">
        <v>28304024695</v>
      </c>
      <c r="M2841" s="364">
        <v>0.26413242996276326</v>
      </c>
    </row>
    <row r="2842" spans="1:13" x14ac:dyDescent="0.35">
      <c r="A2842" s="301">
        <v>2025</v>
      </c>
      <c r="B2842" s="301" t="s">
        <v>85</v>
      </c>
      <c r="C2842" s="301" t="s">
        <v>39</v>
      </c>
      <c r="D2842" s="302" t="s">
        <v>17</v>
      </c>
      <c r="E2842" s="302" t="s">
        <v>226</v>
      </c>
      <c r="F2842" s="301" t="s">
        <v>76</v>
      </c>
      <c r="G2842" s="301" t="s">
        <v>288</v>
      </c>
      <c r="H2842" s="322">
        <v>61276696000</v>
      </c>
      <c r="I2842" s="322">
        <v>61276696000</v>
      </c>
      <c r="J2842" s="322">
        <v>23716011662</v>
      </c>
      <c r="K2842" s="364">
        <v>0.38703150153526555</v>
      </c>
      <c r="L2842" s="322">
        <v>19416802583</v>
      </c>
      <c r="M2842" s="364">
        <v>0.31687091260599298</v>
      </c>
    </row>
    <row r="2843" spans="1:13" x14ac:dyDescent="0.35">
      <c r="A2843" s="301">
        <v>2025</v>
      </c>
      <c r="B2843" s="301" t="s">
        <v>85</v>
      </c>
      <c r="C2843" s="301" t="s">
        <v>39</v>
      </c>
      <c r="D2843" s="302" t="s">
        <v>17</v>
      </c>
      <c r="E2843" s="302" t="s">
        <v>226</v>
      </c>
      <c r="F2843" s="301" t="s">
        <v>78</v>
      </c>
      <c r="G2843" s="301" t="s">
        <v>288</v>
      </c>
      <c r="H2843" s="322">
        <v>2294704094000</v>
      </c>
      <c r="I2843" s="322">
        <v>2294704094000</v>
      </c>
      <c r="J2843" s="322">
        <v>1463721612092</v>
      </c>
      <c r="K2843" s="364">
        <v>0.63786943855602851</v>
      </c>
      <c r="L2843" s="322">
        <v>690364153424</v>
      </c>
      <c r="M2843" s="364">
        <v>0.30085105754119074</v>
      </c>
    </row>
    <row r="2844" spans="1:13" x14ac:dyDescent="0.35">
      <c r="A2844" s="301">
        <v>2025</v>
      </c>
      <c r="B2844" s="301" t="s">
        <v>85</v>
      </c>
      <c r="C2844" s="301" t="s">
        <v>40</v>
      </c>
      <c r="D2844" s="302" t="s">
        <v>13</v>
      </c>
      <c r="E2844" s="302" t="s">
        <v>226</v>
      </c>
      <c r="F2844" s="301" t="s">
        <v>76</v>
      </c>
      <c r="G2844" s="301" t="s">
        <v>288</v>
      </c>
      <c r="H2844" s="322">
        <v>20830879000</v>
      </c>
      <c r="I2844" s="322">
        <v>20830879000</v>
      </c>
      <c r="J2844" s="322">
        <v>11274027072</v>
      </c>
      <c r="K2844" s="364">
        <v>0.54121705915530494</v>
      </c>
      <c r="L2844" s="322">
        <v>10508019080</v>
      </c>
      <c r="M2844" s="364">
        <v>0.50444434341920952</v>
      </c>
    </row>
    <row r="2845" spans="1:13" x14ac:dyDescent="0.35">
      <c r="A2845" s="301">
        <v>2025</v>
      </c>
      <c r="B2845" s="301" t="s">
        <v>85</v>
      </c>
      <c r="C2845" s="301" t="s">
        <v>40</v>
      </c>
      <c r="D2845" s="302" t="s">
        <v>13</v>
      </c>
      <c r="E2845" s="302" t="s">
        <v>226</v>
      </c>
      <c r="F2845" s="301" t="s">
        <v>78</v>
      </c>
      <c r="G2845" s="301" t="s">
        <v>288</v>
      </c>
      <c r="H2845" s="322">
        <v>4716565000</v>
      </c>
      <c r="I2845" s="322">
        <v>4886565000</v>
      </c>
      <c r="J2845" s="322">
        <v>3590811879</v>
      </c>
      <c r="K2845" s="364">
        <v>0.73483354442230897</v>
      </c>
      <c r="L2845" s="322">
        <v>1064361765</v>
      </c>
      <c r="M2845" s="364">
        <v>0.21781389687848213</v>
      </c>
    </row>
    <row r="2846" spans="1:13" x14ac:dyDescent="0.35">
      <c r="A2846" s="301">
        <v>2025</v>
      </c>
      <c r="B2846" s="301" t="s">
        <v>85</v>
      </c>
      <c r="C2846" s="301" t="s">
        <v>41</v>
      </c>
      <c r="D2846" s="302" t="s">
        <v>8</v>
      </c>
      <c r="E2846" s="302" t="s">
        <v>226</v>
      </c>
      <c r="F2846" s="301" t="s">
        <v>76</v>
      </c>
      <c r="G2846" s="301" t="s">
        <v>288</v>
      </c>
      <c r="H2846" s="322">
        <v>39580822000</v>
      </c>
      <c r="I2846" s="322">
        <v>39580822000</v>
      </c>
      <c r="J2846" s="322">
        <v>20289394507</v>
      </c>
      <c r="K2846" s="364">
        <v>0.51260669894627253</v>
      </c>
      <c r="L2846" s="322">
        <v>13414445030</v>
      </c>
      <c r="M2846" s="364">
        <v>0.33891274491469631</v>
      </c>
    </row>
    <row r="2847" spans="1:13" x14ac:dyDescent="0.35">
      <c r="A2847" s="301">
        <v>2025</v>
      </c>
      <c r="B2847" s="301" t="s">
        <v>85</v>
      </c>
      <c r="C2847" s="301" t="s">
        <v>41</v>
      </c>
      <c r="D2847" s="302" t="s">
        <v>8</v>
      </c>
      <c r="E2847" s="302" t="s">
        <v>226</v>
      </c>
      <c r="F2847" s="301" t="s">
        <v>78</v>
      </c>
      <c r="G2847" s="301" t="s">
        <v>288</v>
      </c>
      <c r="H2847" s="322">
        <v>199518678000</v>
      </c>
      <c r="I2847" s="322">
        <v>199518678000</v>
      </c>
      <c r="J2847" s="322">
        <v>107926076016</v>
      </c>
      <c r="K2847" s="364">
        <v>0.54093219290476657</v>
      </c>
      <c r="L2847" s="322">
        <v>27865581052</v>
      </c>
      <c r="M2847" s="364">
        <v>0.13966402209220732</v>
      </c>
    </row>
    <row r="2848" spans="1:13" x14ac:dyDescent="0.35">
      <c r="A2848" s="301">
        <v>2025</v>
      </c>
      <c r="B2848" s="301" t="s">
        <v>85</v>
      </c>
      <c r="C2848" s="301" t="s">
        <v>42</v>
      </c>
      <c r="D2848" s="302" t="s">
        <v>14</v>
      </c>
      <c r="E2848" s="302" t="s">
        <v>226</v>
      </c>
      <c r="F2848" s="301" t="s">
        <v>76</v>
      </c>
      <c r="G2848" s="301" t="s">
        <v>288</v>
      </c>
      <c r="H2848" s="322">
        <v>17851899000</v>
      </c>
      <c r="I2848" s="322">
        <v>17851899000</v>
      </c>
      <c r="J2848" s="322">
        <v>7930235557</v>
      </c>
      <c r="K2848" s="364">
        <v>0.4442236401292658</v>
      </c>
      <c r="L2848" s="322">
        <v>7110980275</v>
      </c>
      <c r="M2848" s="364">
        <v>0.39833186794301267</v>
      </c>
    </row>
    <row r="2849" spans="1:13" x14ac:dyDescent="0.35">
      <c r="A2849" s="301">
        <v>2025</v>
      </c>
      <c r="B2849" s="301" t="s">
        <v>85</v>
      </c>
      <c r="C2849" s="301" t="s">
        <v>42</v>
      </c>
      <c r="D2849" s="302" t="s">
        <v>14</v>
      </c>
      <c r="E2849" s="302" t="s">
        <v>226</v>
      </c>
      <c r="F2849" s="301" t="s">
        <v>78</v>
      </c>
      <c r="G2849" s="301" t="s">
        <v>288</v>
      </c>
      <c r="H2849" s="322">
        <v>35502671000</v>
      </c>
      <c r="I2849" s="322">
        <v>35502671000</v>
      </c>
      <c r="J2849" s="322">
        <v>27988761558</v>
      </c>
      <c r="K2849" s="364">
        <v>0.7883565030360673</v>
      </c>
      <c r="L2849" s="322">
        <v>9858880792</v>
      </c>
      <c r="M2849" s="364">
        <v>0.27769405834282157</v>
      </c>
    </row>
    <row r="2850" spans="1:13" x14ac:dyDescent="0.35">
      <c r="A2850" s="301">
        <v>2025</v>
      </c>
      <c r="B2850" s="301" t="s">
        <v>85</v>
      </c>
      <c r="C2850" s="301" t="s">
        <v>43</v>
      </c>
      <c r="D2850" s="302" t="s">
        <v>22</v>
      </c>
      <c r="E2850" s="302" t="s">
        <v>226</v>
      </c>
      <c r="F2850" s="301" t="s">
        <v>76</v>
      </c>
      <c r="G2850" s="301" t="s">
        <v>288</v>
      </c>
      <c r="H2850" s="322">
        <v>126727014000</v>
      </c>
      <c r="I2850" s="322">
        <v>126727014000</v>
      </c>
      <c r="J2850" s="322">
        <v>55493096990</v>
      </c>
      <c r="K2850" s="364">
        <v>0.43789477269621457</v>
      </c>
      <c r="L2850" s="322">
        <v>51828154694</v>
      </c>
      <c r="M2850" s="364">
        <v>0.40897479596575992</v>
      </c>
    </row>
    <row r="2851" spans="1:13" x14ac:dyDescent="0.35">
      <c r="A2851" s="301">
        <v>2025</v>
      </c>
      <c r="B2851" s="301" t="s">
        <v>85</v>
      </c>
      <c r="C2851" s="301" t="s">
        <v>43</v>
      </c>
      <c r="D2851" s="302" t="s">
        <v>22</v>
      </c>
      <c r="E2851" s="302" t="s">
        <v>226</v>
      </c>
      <c r="F2851" s="301" t="s">
        <v>78</v>
      </c>
      <c r="G2851" s="301" t="s">
        <v>288</v>
      </c>
      <c r="H2851" s="322">
        <v>68127427000</v>
      </c>
      <c r="I2851" s="322">
        <v>68127427000</v>
      </c>
      <c r="J2851" s="322">
        <v>28945118487</v>
      </c>
      <c r="K2851" s="364">
        <v>0.42486733701244872</v>
      </c>
      <c r="L2851" s="322">
        <v>9373673399</v>
      </c>
      <c r="M2851" s="364">
        <v>0.13759030410762468</v>
      </c>
    </row>
    <row r="2852" spans="1:13" x14ac:dyDescent="0.35">
      <c r="A2852" s="301">
        <v>2025</v>
      </c>
      <c r="B2852" s="301" t="s">
        <v>85</v>
      </c>
      <c r="C2852" s="301" t="s">
        <v>44</v>
      </c>
      <c r="D2852" s="302" t="s">
        <v>12</v>
      </c>
      <c r="E2852" s="302" t="s">
        <v>226</v>
      </c>
      <c r="F2852" s="301" t="s">
        <v>76</v>
      </c>
      <c r="G2852" s="301" t="s">
        <v>288</v>
      </c>
      <c r="H2852" s="322">
        <v>33557193000</v>
      </c>
      <c r="I2852" s="322">
        <v>36230065637</v>
      </c>
      <c r="J2852" s="322">
        <v>18090143402</v>
      </c>
      <c r="K2852" s="364">
        <v>0.49931301762604091</v>
      </c>
      <c r="L2852" s="322">
        <v>13054947322</v>
      </c>
      <c r="M2852" s="364">
        <v>0.36033463071255434</v>
      </c>
    </row>
    <row r="2853" spans="1:13" x14ac:dyDescent="0.35">
      <c r="A2853" s="301">
        <v>2025</v>
      </c>
      <c r="B2853" s="301" t="s">
        <v>85</v>
      </c>
      <c r="C2853" s="301" t="s">
        <v>44</v>
      </c>
      <c r="D2853" s="302" t="s">
        <v>12</v>
      </c>
      <c r="E2853" s="302" t="s">
        <v>226</v>
      </c>
      <c r="F2853" s="301" t="s">
        <v>78</v>
      </c>
      <c r="G2853" s="301" t="s">
        <v>288</v>
      </c>
      <c r="H2853" s="322">
        <v>10506982000</v>
      </c>
      <c r="I2853" s="322">
        <v>10506982000</v>
      </c>
      <c r="J2853" s="322">
        <v>7645264877</v>
      </c>
      <c r="K2853" s="364">
        <v>0.7276366207727395</v>
      </c>
      <c r="L2853" s="322">
        <v>2941610034</v>
      </c>
      <c r="M2853" s="364">
        <v>0.27996717173399555</v>
      </c>
    </row>
    <row r="2854" spans="1:13" x14ac:dyDescent="0.35">
      <c r="A2854" s="301">
        <v>2025</v>
      </c>
      <c r="B2854" s="301" t="s">
        <v>85</v>
      </c>
      <c r="C2854" s="301" t="s">
        <v>45</v>
      </c>
      <c r="D2854" s="302" t="s">
        <v>22</v>
      </c>
      <c r="E2854" s="302" t="s">
        <v>226</v>
      </c>
      <c r="F2854" s="301" t="s">
        <v>76</v>
      </c>
      <c r="G2854" s="301" t="s">
        <v>288</v>
      </c>
      <c r="H2854" s="322">
        <v>131657322000</v>
      </c>
      <c r="I2854" s="322">
        <v>131657322000</v>
      </c>
      <c r="J2854" s="322">
        <v>63158648564</v>
      </c>
      <c r="K2854" s="364">
        <v>0.47971998522041942</v>
      </c>
      <c r="L2854" s="322">
        <v>48723920962</v>
      </c>
      <c r="M2854" s="364">
        <v>0.37008136138451914</v>
      </c>
    </row>
    <row r="2855" spans="1:13" x14ac:dyDescent="0.35">
      <c r="A2855" s="301">
        <v>2025</v>
      </c>
      <c r="B2855" s="301" t="s">
        <v>85</v>
      </c>
      <c r="C2855" s="301" t="s">
        <v>45</v>
      </c>
      <c r="D2855" s="302" t="s">
        <v>22</v>
      </c>
      <c r="E2855" s="302" t="s">
        <v>226</v>
      </c>
      <c r="F2855" s="301" t="s">
        <v>78</v>
      </c>
      <c r="G2855" s="301" t="s">
        <v>288</v>
      </c>
      <c r="H2855" s="322">
        <v>719149683000</v>
      </c>
      <c r="I2855" s="322">
        <v>719149683000</v>
      </c>
      <c r="J2855" s="322">
        <v>262097547352</v>
      </c>
      <c r="K2855" s="364">
        <v>0.36445479091172733</v>
      </c>
      <c r="L2855" s="322">
        <v>45612510337</v>
      </c>
      <c r="M2855" s="364">
        <v>6.3425614187470905E-2</v>
      </c>
    </row>
    <row r="2856" spans="1:13" x14ac:dyDescent="0.35">
      <c r="A2856" s="301">
        <v>2025</v>
      </c>
      <c r="B2856" s="301" t="s">
        <v>85</v>
      </c>
      <c r="C2856" s="301" t="s">
        <v>46</v>
      </c>
      <c r="D2856" s="302" t="s">
        <v>10</v>
      </c>
      <c r="E2856" s="302" t="s">
        <v>228</v>
      </c>
      <c r="F2856" s="301" t="s">
        <v>76</v>
      </c>
      <c r="G2856" s="301" t="s">
        <v>288</v>
      </c>
      <c r="H2856" s="322">
        <v>22546246000</v>
      </c>
      <c r="I2856" s="322">
        <v>22546246000</v>
      </c>
      <c r="J2856" s="322">
        <v>11874460001</v>
      </c>
      <c r="K2856" s="364">
        <v>0.52667126939890574</v>
      </c>
      <c r="L2856" s="322">
        <v>8282174110</v>
      </c>
      <c r="M2856" s="364">
        <v>0.36734160134684951</v>
      </c>
    </row>
    <row r="2857" spans="1:13" x14ac:dyDescent="0.35">
      <c r="A2857" s="301">
        <v>2025</v>
      </c>
      <c r="B2857" s="301" t="s">
        <v>85</v>
      </c>
      <c r="C2857" s="301" t="s">
        <v>46</v>
      </c>
      <c r="D2857" s="302" t="s">
        <v>10</v>
      </c>
      <c r="E2857" s="302" t="s">
        <v>228</v>
      </c>
      <c r="F2857" s="301" t="s">
        <v>78</v>
      </c>
      <c r="G2857" s="301" t="s">
        <v>288</v>
      </c>
      <c r="H2857" s="322">
        <v>67302643000</v>
      </c>
      <c r="I2857" s="322">
        <v>70159824171</v>
      </c>
      <c r="J2857" s="322">
        <v>35119565616</v>
      </c>
      <c r="K2857" s="364">
        <v>0.50056518856722554</v>
      </c>
      <c r="L2857" s="322">
        <v>13604597085</v>
      </c>
      <c r="M2857" s="364">
        <v>0.19390865421557529</v>
      </c>
    </row>
    <row r="2858" spans="1:13" x14ac:dyDescent="0.35">
      <c r="A2858" s="301">
        <v>2025</v>
      </c>
      <c r="B2858" s="301" t="s">
        <v>85</v>
      </c>
      <c r="C2858" s="301" t="s">
        <v>47</v>
      </c>
      <c r="D2858" s="302" t="s">
        <v>21</v>
      </c>
      <c r="E2858" s="302" t="s">
        <v>228</v>
      </c>
      <c r="F2858" s="301" t="s">
        <v>76</v>
      </c>
      <c r="G2858" s="301" t="s">
        <v>288</v>
      </c>
      <c r="H2858" s="322">
        <v>31244029000</v>
      </c>
      <c r="I2858" s="322">
        <v>31244029000</v>
      </c>
      <c r="J2858" s="322">
        <v>11884719953</v>
      </c>
      <c r="K2858" s="364">
        <v>0.38038371917399</v>
      </c>
      <c r="L2858" s="322">
        <v>6063463198</v>
      </c>
      <c r="M2858" s="364">
        <v>0.19406790327841522</v>
      </c>
    </row>
    <row r="2859" spans="1:13" x14ac:dyDescent="0.35">
      <c r="A2859" s="301">
        <v>2025</v>
      </c>
      <c r="B2859" s="301" t="s">
        <v>85</v>
      </c>
      <c r="C2859" s="301" t="s">
        <v>47</v>
      </c>
      <c r="D2859" s="302" t="s">
        <v>21</v>
      </c>
      <c r="E2859" s="302" t="s">
        <v>228</v>
      </c>
      <c r="F2859" s="301" t="s">
        <v>78</v>
      </c>
      <c r="G2859" s="301" t="s">
        <v>288</v>
      </c>
      <c r="H2859" s="322">
        <v>4552632071000</v>
      </c>
      <c r="I2859" s="322">
        <v>4552632071000</v>
      </c>
      <c r="J2859" s="322">
        <v>2154103490868</v>
      </c>
      <c r="K2859" s="364">
        <v>0.47315562893595403</v>
      </c>
      <c r="L2859" s="322">
        <v>1852334168255</v>
      </c>
      <c r="M2859" s="364">
        <v>0.40687104500586824</v>
      </c>
    </row>
    <row r="2860" spans="1:13" x14ac:dyDescent="0.35">
      <c r="A2860" s="301">
        <v>2025</v>
      </c>
      <c r="B2860" s="301" t="s">
        <v>85</v>
      </c>
      <c r="C2860" s="301" t="s">
        <v>47</v>
      </c>
      <c r="D2860" s="302" t="s">
        <v>21</v>
      </c>
      <c r="E2860" s="302" t="s">
        <v>228</v>
      </c>
      <c r="F2860" s="301" t="s">
        <v>80</v>
      </c>
      <c r="G2860" s="301" t="s">
        <v>288</v>
      </c>
      <c r="H2860" s="322">
        <v>4338235000</v>
      </c>
      <c r="I2860" s="322">
        <v>4338235000</v>
      </c>
      <c r="J2860" s="322">
        <v>1923454663</v>
      </c>
      <c r="K2860" s="364">
        <v>0.44337263034390711</v>
      </c>
      <c r="L2860" s="322">
        <v>1923454663</v>
      </c>
      <c r="M2860" s="364">
        <v>0.44337263034390711</v>
      </c>
    </row>
    <row r="2861" spans="1:13" x14ac:dyDescent="0.35">
      <c r="A2861" s="301">
        <v>2025</v>
      </c>
      <c r="B2861" s="301" t="s">
        <v>85</v>
      </c>
      <c r="C2861" s="301" t="s">
        <v>48</v>
      </c>
      <c r="D2861" s="302" t="s">
        <v>8</v>
      </c>
      <c r="E2861" s="302" t="s">
        <v>228</v>
      </c>
      <c r="F2861" s="301" t="s">
        <v>76</v>
      </c>
      <c r="G2861" s="301" t="s">
        <v>288</v>
      </c>
      <c r="H2861" s="322">
        <v>29279665000</v>
      </c>
      <c r="I2861" s="322">
        <v>29279665000</v>
      </c>
      <c r="J2861" s="322">
        <v>13022657003</v>
      </c>
      <c r="K2861" s="364">
        <v>0.44476796449003086</v>
      </c>
      <c r="L2861" s="322">
        <v>12544015900</v>
      </c>
      <c r="M2861" s="364">
        <v>0.42842074525101292</v>
      </c>
    </row>
    <row r="2862" spans="1:13" x14ac:dyDescent="0.35">
      <c r="A2862" s="301">
        <v>2025</v>
      </c>
      <c r="B2862" s="301" t="s">
        <v>85</v>
      </c>
      <c r="C2862" s="301" t="s">
        <v>48</v>
      </c>
      <c r="D2862" s="302" t="s">
        <v>8</v>
      </c>
      <c r="E2862" s="302" t="s">
        <v>228</v>
      </c>
      <c r="F2862" s="301" t="s">
        <v>78</v>
      </c>
      <c r="G2862" s="301" t="s">
        <v>288</v>
      </c>
      <c r="H2862" s="322">
        <v>32918518000</v>
      </c>
      <c r="I2862" s="322">
        <v>32918518000</v>
      </c>
      <c r="J2862" s="322">
        <v>18294177945</v>
      </c>
      <c r="K2862" s="364">
        <v>0.55574123795609509</v>
      </c>
      <c r="L2862" s="322">
        <v>7339437353</v>
      </c>
      <c r="M2862" s="364">
        <v>0.22295770887984689</v>
      </c>
    </row>
    <row r="2863" spans="1:13" x14ac:dyDescent="0.35">
      <c r="A2863" s="301">
        <v>2025</v>
      </c>
      <c r="B2863" s="301" t="s">
        <v>85</v>
      </c>
      <c r="C2863" s="301" t="s">
        <v>49</v>
      </c>
      <c r="D2863" s="302" t="s">
        <v>18</v>
      </c>
      <c r="E2863" s="302" t="s">
        <v>228</v>
      </c>
      <c r="F2863" s="301" t="s">
        <v>76</v>
      </c>
      <c r="G2863" s="301" t="s">
        <v>288</v>
      </c>
      <c r="H2863" s="322">
        <v>124077407000</v>
      </c>
      <c r="I2863" s="322">
        <v>124077407000</v>
      </c>
      <c r="J2863" s="322">
        <v>51531093850</v>
      </c>
      <c r="K2863" s="364">
        <v>0.4153140776870039</v>
      </c>
      <c r="L2863" s="322">
        <v>43720440408</v>
      </c>
      <c r="M2863" s="364">
        <v>0.35236423346596857</v>
      </c>
    </row>
    <row r="2864" spans="1:13" x14ac:dyDescent="0.35">
      <c r="A2864" s="301">
        <v>2025</v>
      </c>
      <c r="B2864" s="301" t="s">
        <v>85</v>
      </c>
      <c r="C2864" s="301" t="s">
        <v>49</v>
      </c>
      <c r="D2864" s="302" t="s">
        <v>18</v>
      </c>
      <c r="E2864" s="302" t="s">
        <v>228</v>
      </c>
      <c r="F2864" s="301" t="s">
        <v>79</v>
      </c>
      <c r="G2864" s="301" t="s">
        <v>288</v>
      </c>
      <c r="H2864" s="322">
        <v>0</v>
      </c>
      <c r="I2864" s="322">
        <v>0</v>
      </c>
      <c r="J2864" s="322">
        <v>0</v>
      </c>
      <c r="K2864" s="364">
        <v>0</v>
      </c>
      <c r="L2864" s="322">
        <v>0</v>
      </c>
      <c r="M2864" s="364">
        <v>0</v>
      </c>
    </row>
    <row r="2865" spans="1:13" x14ac:dyDescent="0.35">
      <c r="A2865" s="301">
        <v>2025</v>
      </c>
      <c r="B2865" s="301" t="s">
        <v>85</v>
      </c>
      <c r="C2865" s="301" t="s">
        <v>49</v>
      </c>
      <c r="D2865" s="302" t="s">
        <v>18</v>
      </c>
      <c r="E2865" s="302" t="s">
        <v>228</v>
      </c>
      <c r="F2865" s="301" t="s">
        <v>78</v>
      </c>
      <c r="G2865" s="301" t="s">
        <v>288</v>
      </c>
      <c r="H2865" s="322">
        <v>2641214597000</v>
      </c>
      <c r="I2865" s="322">
        <v>2641214597000</v>
      </c>
      <c r="J2865" s="322">
        <v>565560725999</v>
      </c>
      <c r="K2865" s="364">
        <v>0.21412903239342501</v>
      </c>
      <c r="L2865" s="322">
        <v>262705263887</v>
      </c>
      <c r="M2865" s="364">
        <v>9.9463808879971902E-2</v>
      </c>
    </row>
    <row r="2866" spans="1:13" x14ac:dyDescent="0.35">
      <c r="A2866" s="301">
        <v>2025</v>
      </c>
      <c r="B2866" s="301" t="s">
        <v>85</v>
      </c>
      <c r="C2866" s="301" t="s">
        <v>49</v>
      </c>
      <c r="D2866" s="302" t="s">
        <v>18</v>
      </c>
      <c r="E2866" s="302" t="s">
        <v>228</v>
      </c>
      <c r="F2866" s="301" t="s">
        <v>80</v>
      </c>
      <c r="G2866" s="301" t="s">
        <v>288</v>
      </c>
      <c r="H2866" s="322">
        <v>335023000</v>
      </c>
      <c r="I2866" s="322">
        <v>335023000</v>
      </c>
      <c r="J2866" s="322">
        <v>0</v>
      </c>
      <c r="K2866" s="364">
        <v>0</v>
      </c>
      <c r="L2866" s="322">
        <v>0</v>
      </c>
      <c r="M2866" s="364">
        <v>0</v>
      </c>
    </row>
    <row r="2867" spans="1:13" x14ac:dyDescent="0.35">
      <c r="A2867" s="301">
        <v>2025</v>
      </c>
      <c r="B2867" s="301" t="s">
        <v>85</v>
      </c>
      <c r="C2867" s="301" t="s">
        <v>50</v>
      </c>
      <c r="D2867" s="302" t="s">
        <v>16</v>
      </c>
      <c r="E2867" s="302" t="s">
        <v>228</v>
      </c>
      <c r="F2867" s="301" t="s">
        <v>76</v>
      </c>
      <c r="G2867" s="301" t="s">
        <v>288</v>
      </c>
      <c r="H2867" s="322">
        <v>715072128000</v>
      </c>
      <c r="I2867" s="322">
        <v>715072128000</v>
      </c>
      <c r="J2867" s="322">
        <v>244372401671</v>
      </c>
      <c r="K2867" s="364">
        <v>0.34174510808369812</v>
      </c>
      <c r="L2867" s="322">
        <v>235373766890</v>
      </c>
      <c r="M2867" s="364">
        <v>0.32916087436986496</v>
      </c>
    </row>
    <row r="2868" spans="1:13" x14ac:dyDescent="0.35">
      <c r="A2868" s="301">
        <v>2025</v>
      </c>
      <c r="B2868" s="301" t="s">
        <v>85</v>
      </c>
      <c r="C2868" s="301" t="s">
        <v>50</v>
      </c>
      <c r="D2868" s="302" t="s">
        <v>16</v>
      </c>
      <c r="E2868" s="302" t="s">
        <v>228</v>
      </c>
      <c r="F2868" s="301" t="s">
        <v>79</v>
      </c>
      <c r="G2868" s="301" t="s">
        <v>288</v>
      </c>
      <c r="H2868" s="322">
        <v>179939404000</v>
      </c>
      <c r="I2868" s="322">
        <v>179939404000</v>
      </c>
      <c r="J2868" s="322">
        <v>76994076000</v>
      </c>
      <c r="K2868" s="364">
        <v>0.42788891309209848</v>
      </c>
      <c r="L2868" s="322">
        <v>76994076000</v>
      </c>
      <c r="M2868" s="364">
        <v>0.42788891309209848</v>
      </c>
    </row>
    <row r="2869" spans="1:13" x14ac:dyDescent="0.35">
      <c r="A2869" s="301">
        <v>2025</v>
      </c>
      <c r="B2869" s="301" t="s">
        <v>85</v>
      </c>
      <c r="C2869" s="301" t="s">
        <v>50</v>
      </c>
      <c r="D2869" s="302" t="s">
        <v>16</v>
      </c>
      <c r="E2869" s="302" t="s">
        <v>228</v>
      </c>
      <c r="F2869" s="301" t="s">
        <v>78</v>
      </c>
      <c r="G2869" s="301" t="s">
        <v>288</v>
      </c>
      <c r="H2869" s="322">
        <v>5867593000</v>
      </c>
      <c r="I2869" s="322">
        <v>5867593000</v>
      </c>
      <c r="J2869" s="322">
        <v>798093919</v>
      </c>
      <c r="K2869" s="364">
        <v>0.1360172593770563</v>
      </c>
      <c r="L2869" s="322">
        <v>145322834</v>
      </c>
      <c r="M2869" s="364">
        <v>2.4767026956368652E-2</v>
      </c>
    </row>
    <row r="2870" spans="1:13" x14ac:dyDescent="0.35">
      <c r="A2870" s="301">
        <v>2025</v>
      </c>
      <c r="B2870" s="301" t="s">
        <v>85</v>
      </c>
      <c r="C2870" s="301" t="s">
        <v>51</v>
      </c>
      <c r="D2870" s="302" t="s">
        <v>15</v>
      </c>
      <c r="E2870" s="302" t="s">
        <v>228</v>
      </c>
      <c r="F2870" s="301" t="s">
        <v>76</v>
      </c>
      <c r="G2870" s="301" t="s">
        <v>288</v>
      </c>
      <c r="H2870" s="322">
        <v>16208311000</v>
      </c>
      <c r="I2870" s="322">
        <v>16208311000</v>
      </c>
      <c r="J2870" s="322">
        <v>9140455063</v>
      </c>
      <c r="K2870" s="364">
        <v>0.56393630792252192</v>
      </c>
      <c r="L2870" s="322">
        <v>7645557873</v>
      </c>
      <c r="M2870" s="364">
        <v>0.47170602001652118</v>
      </c>
    </row>
    <row r="2871" spans="1:13" x14ac:dyDescent="0.35">
      <c r="A2871" s="301">
        <v>2025</v>
      </c>
      <c r="B2871" s="301" t="s">
        <v>85</v>
      </c>
      <c r="C2871" s="301" t="s">
        <v>51</v>
      </c>
      <c r="D2871" s="302" t="s">
        <v>15</v>
      </c>
      <c r="E2871" s="302" t="s">
        <v>228</v>
      </c>
      <c r="F2871" s="301" t="s">
        <v>78</v>
      </c>
      <c r="G2871" s="301" t="s">
        <v>288</v>
      </c>
      <c r="H2871" s="322">
        <v>100061651000</v>
      </c>
      <c r="I2871" s="322">
        <v>100061651000</v>
      </c>
      <c r="J2871" s="322">
        <v>49694853952</v>
      </c>
      <c r="K2871" s="364">
        <v>0.49664235454200129</v>
      </c>
      <c r="L2871" s="322">
        <v>18283083831</v>
      </c>
      <c r="M2871" s="364">
        <v>0.1827181907182403</v>
      </c>
    </row>
    <row r="2872" spans="1:13" x14ac:dyDescent="0.35">
      <c r="A2872" s="301">
        <v>2025</v>
      </c>
      <c r="B2872" s="301" t="s">
        <v>85</v>
      </c>
      <c r="C2872" s="301" t="s">
        <v>52</v>
      </c>
      <c r="D2872" s="302" t="s">
        <v>9</v>
      </c>
      <c r="E2872" s="302" t="s">
        <v>228</v>
      </c>
      <c r="F2872" s="301" t="s">
        <v>76</v>
      </c>
      <c r="G2872" s="301" t="s">
        <v>288</v>
      </c>
      <c r="H2872" s="322">
        <v>52614305000</v>
      </c>
      <c r="I2872" s="322">
        <v>52614305000</v>
      </c>
      <c r="J2872" s="322">
        <v>22671791651</v>
      </c>
      <c r="K2872" s="364">
        <v>0.43090546669769753</v>
      </c>
      <c r="L2872" s="322">
        <v>20113793988</v>
      </c>
      <c r="M2872" s="364">
        <v>0.38228755445881113</v>
      </c>
    </row>
    <row r="2873" spans="1:13" x14ac:dyDescent="0.35">
      <c r="A2873" s="301">
        <v>2025</v>
      </c>
      <c r="B2873" s="301" t="s">
        <v>85</v>
      </c>
      <c r="C2873" s="301" t="s">
        <v>52</v>
      </c>
      <c r="D2873" s="302" t="s">
        <v>9</v>
      </c>
      <c r="E2873" s="302" t="s">
        <v>228</v>
      </c>
      <c r="F2873" s="301" t="s">
        <v>79</v>
      </c>
      <c r="G2873" s="301" t="s">
        <v>288</v>
      </c>
      <c r="H2873" s="322">
        <v>0</v>
      </c>
      <c r="I2873" s="322">
        <v>0</v>
      </c>
      <c r="J2873" s="322">
        <v>0</v>
      </c>
      <c r="K2873" s="364">
        <v>0</v>
      </c>
      <c r="L2873" s="322">
        <v>0</v>
      </c>
      <c r="M2873" s="364">
        <v>0</v>
      </c>
    </row>
    <row r="2874" spans="1:13" x14ac:dyDescent="0.35">
      <c r="A2874" s="301">
        <v>2025</v>
      </c>
      <c r="B2874" s="301" t="s">
        <v>85</v>
      </c>
      <c r="C2874" s="301" t="s">
        <v>52</v>
      </c>
      <c r="D2874" s="302" t="s">
        <v>9</v>
      </c>
      <c r="E2874" s="302" t="s">
        <v>228</v>
      </c>
      <c r="F2874" s="301" t="s">
        <v>78</v>
      </c>
      <c r="G2874" s="301" t="s">
        <v>288</v>
      </c>
      <c r="H2874" s="322">
        <v>556552598000</v>
      </c>
      <c r="I2874" s="322">
        <v>556552598000</v>
      </c>
      <c r="J2874" s="322">
        <v>240802906860</v>
      </c>
      <c r="K2874" s="364">
        <v>0.43266873198568734</v>
      </c>
      <c r="L2874" s="322">
        <v>75213294802</v>
      </c>
      <c r="M2874" s="364">
        <v>0.13514139557030691</v>
      </c>
    </row>
    <row r="2875" spans="1:13" x14ac:dyDescent="0.35">
      <c r="A2875" s="301">
        <v>2025</v>
      </c>
      <c r="B2875" s="301" t="s">
        <v>85</v>
      </c>
      <c r="C2875" s="301" t="s">
        <v>53</v>
      </c>
      <c r="D2875" s="302" t="s">
        <v>9</v>
      </c>
      <c r="E2875" s="302" t="s">
        <v>228</v>
      </c>
      <c r="F2875" s="301" t="s">
        <v>76</v>
      </c>
      <c r="G2875" s="301" t="s">
        <v>288</v>
      </c>
      <c r="H2875" s="322">
        <v>17162763000</v>
      </c>
      <c r="I2875" s="322">
        <v>17162763000</v>
      </c>
      <c r="J2875" s="322">
        <v>8225156761</v>
      </c>
      <c r="K2875" s="364">
        <v>0.47924432452979743</v>
      </c>
      <c r="L2875" s="322">
        <v>7467537229</v>
      </c>
      <c r="M2875" s="364">
        <v>0.43510110982712979</v>
      </c>
    </row>
    <row r="2876" spans="1:13" x14ac:dyDescent="0.35">
      <c r="A2876" s="301">
        <v>2025</v>
      </c>
      <c r="B2876" s="301" t="s">
        <v>85</v>
      </c>
      <c r="C2876" s="301" t="s">
        <v>53</v>
      </c>
      <c r="D2876" s="302" t="s">
        <v>9</v>
      </c>
      <c r="E2876" s="302" t="s">
        <v>228</v>
      </c>
      <c r="F2876" s="301" t="s">
        <v>78</v>
      </c>
      <c r="G2876" s="301" t="s">
        <v>288</v>
      </c>
      <c r="H2876" s="322">
        <v>30378487000</v>
      </c>
      <c r="I2876" s="322">
        <v>30662273296</v>
      </c>
      <c r="J2876" s="322">
        <v>18698136863</v>
      </c>
      <c r="K2876" s="364">
        <v>0.60980921676930055</v>
      </c>
      <c r="L2876" s="322">
        <v>6885648765</v>
      </c>
      <c r="M2876" s="364">
        <v>0.22456419648109577</v>
      </c>
    </row>
    <row r="2877" spans="1:13" x14ac:dyDescent="0.35">
      <c r="A2877" s="301">
        <v>2025</v>
      </c>
      <c r="B2877" s="301" t="s">
        <v>85</v>
      </c>
      <c r="C2877" s="301" t="s">
        <v>54</v>
      </c>
      <c r="D2877" s="302" t="s">
        <v>17</v>
      </c>
      <c r="E2877" s="302" t="s">
        <v>228</v>
      </c>
      <c r="F2877" s="301" t="s">
        <v>76</v>
      </c>
      <c r="G2877" s="301" t="s">
        <v>288</v>
      </c>
      <c r="H2877" s="322">
        <v>31964803000</v>
      </c>
      <c r="I2877" s="322">
        <v>31964803000</v>
      </c>
      <c r="J2877" s="322">
        <v>13434870983</v>
      </c>
      <c r="K2877" s="364">
        <v>0.42030201102756681</v>
      </c>
      <c r="L2877" s="322">
        <v>12951802615</v>
      </c>
      <c r="M2877" s="364">
        <v>0.40518950218463728</v>
      </c>
    </row>
    <row r="2878" spans="1:13" x14ac:dyDescent="0.35">
      <c r="A2878" s="301">
        <v>2025</v>
      </c>
      <c r="B2878" s="301" t="s">
        <v>85</v>
      </c>
      <c r="C2878" s="301" t="s">
        <v>54</v>
      </c>
      <c r="D2878" s="302" t="s">
        <v>17</v>
      </c>
      <c r="E2878" s="302" t="s">
        <v>228</v>
      </c>
      <c r="F2878" s="301" t="s">
        <v>78</v>
      </c>
      <c r="G2878" s="301" t="s">
        <v>288</v>
      </c>
      <c r="H2878" s="322">
        <v>90031754000</v>
      </c>
      <c r="I2878" s="322">
        <v>90031754000</v>
      </c>
      <c r="J2878" s="322">
        <v>57398846838</v>
      </c>
      <c r="K2878" s="364">
        <v>0.6375400265777339</v>
      </c>
      <c r="L2878" s="322">
        <v>26148474700</v>
      </c>
      <c r="M2878" s="364">
        <v>0.29043613545505287</v>
      </c>
    </row>
    <row r="2879" spans="1:13" x14ac:dyDescent="0.35">
      <c r="A2879" s="301">
        <v>2025</v>
      </c>
      <c r="B2879" s="301" t="s">
        <v>85</v>
      </c>
      <c r="C2879" s="301" t="s">
        <v>55</v>
      </c>
      <c r="D2879" s="302" t="s">
        <v>9</v>
      </c>
      <c r="E2879" s="302" t="s">
        <v>228</v>
      </c>
      <c r="F2879" s="301" t="s">
        <v>76</v>
      </c>
      <c r="G2879" s="301" t="s">
        <v>288</v>
      </c>
      <c r="H2879" s="322">
        <v>8472141000</v>
      </c>
      <c r="I2879" s="322">
        <v>8472141000</v>
      </c>
      <c r="J2879" s="322">
        <v>7469678505</v>
      </c>
      <c r="K2879" s="364">
        <v>0.88167542360307738</v>
      </c>
      <c r="L2879" s="322">
        <v>3321537671</v>
      </c>
      <c r="M2879" s="364">
        <v>0.39205410663018947</v>
      </c>
    </row>
    <row r="2880" spans="1:13" x14ac:dyDescent="0.35">
      <c r="A2880" s="301">
        <v>2025</v>
      </c>
      <c r="B2880" s="301" t="s">
        <v>85</v>
      </c>
      <c r="C2880" s="301" t="s">
        <v>55</v>
      </c>
      <c r="D2880" s="302" t="s">
        <v>9</v>
      </c>
      <c r="E2880" s="302" t="s">
        <v>228</v>
      </c>
      <c r="F2880" s="301" t="s">
        <v>78</v>
      </c>
      <c r="G2880" s="301" t="s">
        <v>288</v>
      </c>
      <c r="H2880" s="322">
        <v>40397037000</v>
      </c>
      <c r="I2880" s="322">
        <v>45020977057</v>
      </c>
      <c r="J2880" s="322">
        <v>32000046602</v>
      </c>
      <c r="K2880" s="364">
        <v>0.71078081138677851</v>
      </c>
      <c r="L2880" s="322">
        <v>23894685934</v>
      </c>
      <c r="M2880" s="364">
        <v>0.53074561006855758</v>
      </c>
    </row>
    <row r="2881" spans="1:13" x14ac:dyDescent="0.35">
      <c r="A2881" s="301">
        <v>2025</v>
      </c>
      <c r="B2881" s="301" t="s">
        <v>85</v>
      </c>
      <c r="C2881" s="301" t="s">
        <v>56</v>
      </c>
      <c r="D2881" s="302" t="s">
        <v>9</v>
      </c>
      <c r="E2881" s="302" t="s">
        <v>228</v>
      </c>
      <c r="F2881" s="301" t="s">
        <v>76</v>
      </c>
      <c r="G2881" s="301" t="s">
        <v>288</v>
      </c>
      <c r="H2881" s="322">
        <v>40312340000</v>
      </c>
      <c r="I2881" s="322">
        <v>40312340000</v>
      </c>
      <c r="J2881" s="322">
        <v>18143274649</v>
      </c>
      <c r="K2881" s="364">
        <v>0.45006751404160611</v>
      </c>
      <c r="L2881" s="322">
        <v>17069403055</v>
      </c>
      <c r="M2881" s="364">
        <v>0.42342873311249113</v>
      </c>
    </row>
    <row r="2882" spans="1:13" x14ac:dyDescent="0.35">
      <c r="A2882" s="301">
        <v>2025</v>
      </c>
      <c r="B2882" s="301" t="s">
        <v>85</v>
      </c>
      <c r="C2882" s="301" t="s">
        <v>56</v>
      </c>
      <c r="D2882" s="302" t="s">
        <v>9</v>
      </c>
      <c r="E2882" s="302" t="s">
        <v>228</v>
      </c>
      <c r="F2882" s="301" t="s">
        <v>78</v>
      </c>
      <c r="G2882" s="301" t="s">
        <v>288</v>
      </c>
      <c r="H2882" s="322">
        <v>41907247000</v>
      </c>
      <c r="I2882" s="322">
        <v>41907247000</v>
      </c>
      <c r="J2882" s="322">
        <v>33654523700</v>
      </c>
      <c r="K2882" s="364">
        <v>0.80307169067918016</v>
      </c>
      <c r="L2882" s="322">
        <v>9865595671</v>
      </c>
      <c r="M2882" s="364">
        <v>0.23541502668977515</v>
      </c>
    </row>
    <row r="2883" spans="1:13" x14ac:dyDescent="0.35">
      <c r="A2883" s="301">
        <v>2025</v>
      </c>
      <c r="B2883" s="301" t="s">
        <v>85</v>
      </c>
      <c r="C2883" s="301" t="s">
        <v>57</v>
      </c>
      <c r="D2883" s="302" t="s">
        <v>22</v>
      </c>
      <c r="E2883" s="302" t="s">
        <v>228</v>
      </c>
      <c r="F2883" s="301" t="s">
        <v>76</v>
      </c>
      <c r="G2883" s="301" t="s">
        <v>288</v>
      </c>
      <c r="H2883" s="322">
        <v>0</v>
      </c>
      <c r="I2883" s="322">
        <v>0</v>
      </c>
      <c r="J2883" s="322">
        <v>0</v>
      </c>
      <c r="K2883" s="364">
        <v>0</v>
      </c>
      <c r="L2883" s="322">
        <v>0</v>
      </c>
      <c r="M2883" s="364">
        <v>0</v>
      </c>
    </row>
    <row r="2884" spans="1:13" x14ac:dyDescent="0.35">
      <c r="A2884" s="301">
        <v>2025</v>
      </c>
      <c r="B2884" s="301" t="s">
        <v>85</v>
      </c>
      <c r="C2884" s="301" t="s">
        <v>57</v>
      </c>
      <c r="D2884" s="302" t="s">
        <v>22</v>
      </c>
      <c r="E2884" s="302" t="s">
        <v>228</v>
      </c>
      <c r="F2884" s="301" t="s">
        <v>79</v>
      </c>
      <c r="G2884" s="301" t="s">
        <v>288</v>
      </c>
      <c r="H2884" s="322">
        <v>0</v>
      </c>
      <c r="I2884" s="322">
        <v>0</v>
      </c>
      <c r="J2884" s="322">
        <v>0</v>
      </c>
      <c r="K2884" s="364">
        <v>0</v>
      </c>
      <c r="L2884" s="322">
        <v>0</v>
      </c>
      <c r="M2884" s="364">
        <v>0</v>
      </c>
    </row>
    <row r="2885" spans="1:13" x14ac:dyDescent="0.35">
      <c r="A2885" s="301">
        <v>2025</v>
      </c>
      <c r="B2885" s="301" t="s">
        <v>85</v>
      </c>
      <c r="C2885" s="301" t="s">
        <v>57</v>
      </c>
      <c r="D2885" s="302" t="s">
        <v>22</v>
      </c>
      <c r="E2885" s="302" t="s">
        <v>228</v>
      </c>
      <c r="F2885" s="301" t="s">
        <v>78</v>
      </c>
      <c r="G2885" s="301" t="s">
        <v>288</v>
      </c>
      <c r="H2885" s="322">
        <v>0</v>
      </c>
      <c r="I2885" s="322">
        <v>0</v>
      </c>
      <c r="J2885" s="322">
        <v>0</v>
      </c>
      <c r="K2885" s="364">
        <v>0</v>
      </c>
      <c r="L2885" s="322">
        <v>0</v>
      </c>
      <c r="M2885" s="364">
        <v>0</v>
      </c>
    </row>
    <row r="2886" spans="1:13" x14ac:dyDescent="0.35">
      <c r="A2886" s="301">
        <v>2025</v>
      </c>
      <c r="B2886" s="301" t="s">
        <v>85</v>
      </c>
      <c r="C2886" s="301" t="s">
        <v>58</v>
      </c>
      <c r="D2886" s="302" t="s">
        <v>8</v>
      </c>
      <c r="E2886" s="302" t="s">
        <v>228</v>
      </c>
      <c r="F2886" s="301" t="s">
        <v>76</v>
      </c>
      <c r="G2886" s="301" t="s">
        <v>288</v>
      </c>
      <c r="H2886" s="322">
        <v>12622884000</v>
      </c>
      <c r="I2886" s="322">
        <v>12622884000</v>
      </c>
      <c r="J2886" s="322">
        <v>4276654284</v>
      </c>
      <c r="K2886" s="364">
        <v>0.33880167828524765</v>
      </c>
      <c r="L2886" s="322">
        <v>4143057643</v>
      </c>
      <c r="M2886" s="364">
        <v>0.32821799225913822</v>
      </c>
    </row>
    <row r="2887" spans="1:13" x14ac:dyDescent="0.35">
      <c r="A2887" s="301">
        <v>2025</v>
      </c>
      <c r="B2887" s="301" t="s">
        <v>85</v>
      </c>
      <c r="C2887" s="301" t="s">
        <v>58</v>
      </c>
      <c r="D2887" s="302" t="s">
        <v>8</v>
      </c>
      <c r="E2887" s="302" t="s">
        <v>228</v>
      </c>
      <c r="F2887" s="301" t="s">
        <v>78</v>
      </c>
      <c r="G2887" s="301" t="s">
        <v>288</v>
      </c>
      <c r="H2887" s="322">
        <v>61124165000</v>
      </c>
      <c r="I2887" s="322">
        <v>61124165000</v>
      </c>
      <c r="J2887" s="322">
        <v>47960352739</v>
      </c>
      <c r="K2887" s="364">
        <v>0.78463816624734262</v>
      </c>
      <c r="L2887" s="322">
        <v>14365093736</v>
      </c>
      <c r="M2887" s="364">
        <v>0.23501496889159959</v>
      </c>
    </row>
    <row r="2888" spans="1:13" x14ac:dyDescent="0.35">
      <c r="A2888" s="301">
        <v>2025</v>
      </c>
      <c r="B2888" s="301" t="s">
        <v>85</v>
      </c>
      <c r="C2888" s="301" t="s">
        <v>59</v>
      </c>
      <c r="D2888" s="302" t="s">
        <v>11</v>
      </c>
      <c r="E2888" s="302" t="s">
        <v>228</v>
      </c>
      <c r="F2888" s="301" t="s">
        <v>76</v>
      </c>
      <c r="G2888" s="301" t="s">
        <v>288</v>
      </c>
      <c r="H2888" s="322">
        <v>9743385000</v>
      </c>
      <c r="I2888" s="322">
        <v>9743385000</v>
      </c>
      <c r="J2888" s="322">
        <v>4715831610</v>
      </c>
      <c r="K2888" s="364">
        <v>0.48400341462438362</v>
      </c>
      <c r="L2888" s="322">
        <v>4505604597</v>
      </c>
      <c r="M2888" s="364">
        <v>0.46242703095484783</v>
      </c>
    </row>
    <row r="2889" spans="1:13" x14ac:dyDescent="0.35">
      <c r="A2889" s="301">
        <v>2025</v>
      </c>
      <c r="B2889" s="301" t="s">
        <v>85</v>
      </c>
      <c r="C2889" s="301" t="s">
        <v>59</v>
      </c>
      <c r="D2889" s="302" t="s">
        <v>11</v>
      </c>
      <c r="E2889" s="302" t="s">
        <v>228</v>
      </c>
      <c r="F2889" s="301" t="s">
        <v>78</v>
      </c>
      <c r="G2889" s="301" t="s">
        <v>288</v>
      </c>
      <c r="H2889" s="322">
        <v>6997427000</v>
      </c>
      <c r="I2889" s="322">
        <v>6997427000</v>
      </c>
      <c r="J2889" s="322">
        <v>5247061846</v>
      </c>
      <c r="K2889" s="364">
        <v>0.74985588931474378</v>
      </c>
      <c r="L2889" s="322">
        <v>1067356208</v>
      </c>
      <c r="M2889" s="364">
        <v>0.1525355259869092</v>
      </c>
    </row>
    <row r="2890" spans="1:13" x14ac:dyDescent="0.35">
      <c r="A2890" s="301">
        <v>2025</v>
      </c>
      <c r="B2890" s="301" t="s">
        <v>85</v>
      </c>
      <c r="C2890" s="301" t="s">
        <v>60</v>
      </c>
      <c r="D2890" s="302" t="s">
        <v>14</v>
      </c>
      <c r="E2890" s="302" t="s">
        <v>228</v>
      </c>
      <c r="F2890" s="301" t="s">
        <v>76</v>
      </c>
      <c r="G2890" s="301" t="s">
        <v>288</v>
      </c>
      <c r="H2890" s="322">
        <v>22599412000</v>
      </c>
      <c r="I2890" s="322">
        <v>22599412000</v>
      </c>
      <c r="J2890" s="322">
        <v>9724614912</v>
      </c>
      <c r="K2890" s="364">
        <v>0.4303038907383962</v>
      </c>
      <c r="L2890" s="322">
        <v>7611494182</v>
      </c>
      <c r="M2890" s="364">
        <v>0.33680054073973253</v>
      </c>
    </row>
    <row r="2891" spans="1:13" x14ac:dyDescent="0.35">
      <c r="A2891" s="301">
        <v>2025</v>
      </c>
      <c r="B2891" s="301" t="s">
        <v>85</v>
      </c>
      <c r="C2891" s="301" t="s">
        <v>60</v>
      </c>
      <c r="D2891" s="302" t="s">
        <v>14</v>
      </c>
      <c r="E2891" s="302" t="s">
        <v>228</v>
      </c>
      <c r="F2891" s="301" t="s">
        <v>78</v>
      </c>
      <c r="G2891" s="301" t="s">
        <v>288</v>
      </c>
      <c r="H2891" s="322">
        <v>25977663000</v>
      </c>
      <c r="I2891" s="322">
        <v>27600657850</v>
      </c>
      <c r="J2891" s="322">
        <v>12726616068</v>
      </c>
      <c r="K2891" s="364">
        <v>0.46109828748157899</v>
      </c>
      <c r="L2891" s="322">
        <v>4419303756</v>
      </c>
      <c r="M2891" s="364">
        <v>0.16011588491902559</v>
      </c>
    </row>
    <row r="2892" spans="1:13" x14ac:dyDescent="0.35">
      <c r="A2892" s="301">
        <v>2025</v>
      </c>
      <c r="B2892" s="301" t="s">
        <v>85</v>
      </c>
      <c r="C2892" s="301" t="s">
        <v>61</v>
      </c>
      <c r="D2892" s="302" t="s">
        <v>10</v>
      </c>
      <c r="E2892" s="302" t="s">
        <v>228</v>
      </c>
      <c r="F2892" s="301" t="s">
        <v>76</v>
      </c>
      <c r="G2892" s="301" t="s">
        <v>288</v>
      </c>
      <c r="H2892" s="322">
        <v>18241795000</v>
      </c>
      <c r="I2892" s="322">
        <v>18241795000</v>
      </c>
      <c r="J2892" s="322">
        <v>8699563950</v>
      </c>
      <c r="K2892" s="364">
        <v>0.47690284590962678</v>
      </c>
      <c r="L2892" s="322">
        <v>7664757930</v>
      </c>
      <c r="M2892" s="364">
        <v>0.42017564225450399</v>
      </c>
    </row>
    <row r="2893" spans="1:13" x14ac:dyDescent="0.35">
      <c r="A2893" s="301">
        <v>2025</v>
      </c>
      <c r="B2893" s="301" t="s">
        <v>85</v>
      </c>
      <c r="C2893" s="301" t="s">
        <v>61</v>
      </c>
      <c r="D2893" s="302" t="s">
        <v>10</v>
      </c>
      <c r="E2893" s="302" t="s">
        <v>228</v>
      </c>
      <c r="F2893" s="301" t="s">
        <v>78</v>
      </c>
      <c r="G2893" s="301" t="s">
        <v>288</v>
      </c>
      <c r="H2893" s="322">
        <v>14973826000</v>
      </c>
      <c r="I2893" s="322">
        <v>14973826000</v>
      </c>
      <c r="J2893" s="322">
        <v>9947199532</v>
      </c>
      <c r="K2893" s="364">
        <v>0.6643058048090047</v>
      </c>
      <c r="L2893" s="322">
        <v>3128309367</v>
      </c>
      <c r="M2893" s="364">
        <v>0.20891850666623213</v>
      </c>
    </row>
    <row r="2894" spans="1:13" x14ac:dyDescent="0.35">
      <c r="A2894" s="301">
        <v>2025</v>
      </c>
      <c r="B2894" s="301" t="s">
        <v>85</v>
      </c>
      <c r="C2894" s="301" t="s">
        <v>61</v>
      </c>
      <c r="D2894" s="302" t="s">
        <v>10</v>
      </c>
      <c r="E2894" s="302" t="s">
        <v>228</v>
      </c>
      <c r="F2894" s="301" t="s">
        <v>80</v>
      </c>
      <c r="G2894" s="301" t="s">
        <v>288</v>
      </c>
      <c r="H2894" s="322">
        <v>0</v>
      </c>
      <c r="I2894" s="322">
        <v>0</v>
      </c>
      <c r="J2894" s="322">
        <v>0</v>
      </c>
      <c r="K2894" s="364">
        <v>0</v>
      </c>
      <c r="L2894" s="322">
        <v>0</v>
      </c>
      <c r="M2894" s="364">
        <v>0</v>
      </c>
    </row>
    <row r="2895" spans="1:13" x14ac:dyDescent="0.35">
      <c r="A2895" s="301">
        <v>2025</v>
      </c>
      <c r="B2895" s="301" t="s">
        <v>85</v>
      </c>
      <c r="C2895" s="301" t="s">
        <v>62</v>
      </c>
      <c r="D2895" s="302" t="s">
        <v>9</v>
      </c>
      <c r="E2895" s="302" t="s">
        <v>228</v>
      </c>
      <c r="F2895" s="301" t="s">
        <v>76</v>
      </c>
      <c r="G2895" s="301" t="s">
        <v>288</v>
      </c>
      <c r="H2895" s="322">
        <v>19480583000</v>
      </c>
      <c r="I2895" s="322">
        <v>19480583000</v>
      </c>
      <c r="J2895" s="322">
        <v>15418109719</v>
      </c>
      <c r="K2895" s="364">
        <v>0.79146038488683834</v>
      </c>
      <c r="L2895" s="322">
        <v>7560573797</v>
      </c>
      <c r="M2895" s="364">
        <v>0.38810818942123038</v>
      </c>
    </row>
    <row r="2896" spans="1:13" x14ac:dyDescent="0.35">
      <c r="A2896" s="301">
        <v>2025</v>
      </c>
      <c r="B2896" s="301" t="s">
        <v>85</v>
      </c>
      <c r="C2896" s="301" t="s">
        <v>62</v>
      </c>
      <c r="D2896" s="302" t="s">
        <v>9</v>
      </c>
      <c r="E2896" s="302" t="s">
        <v>228</v>
      </c>
      <c r="F2896" s="301" t="s">
        <v>78</v>
      </c>
      <c r="G2896" s="301" t="s">
        <v>288</v>
      </c>
      <c r="H2896" s="322">
        <v>200148665000</v>
      </c>
      <c r="I2896" s="322">
        <v>205643107824</v>
      </c>
      <c r="J2896" s="322">
        <v>151605966865</v>
      </c>
      <c r="K2896" s="364">
        <v>0.73722853378948261</v>
      </c>
      <c r="L2896" s="322">
        <v>52532854578</v>
      </c>
      <c r="M2896" s="364">
        <v>0.25545643194111001</v>
      </c>
    </row>
    <row r="2897" spans="1:13" x14ac:dyDescent="0.35">
      <c r="A2897" s="301">
        <v>2025</v>
      </c>
      <c r="B2897" s="301" t="s">
        <v>85</v>
      </c>
      <c r="C2897" s="301" t="s">
        <v>63</v>
      </c>
      <c r="D2897" s="302" t="s">
        <v>16</v>
      </c>
      <c r="E2897" s="302" t="s">
        <v>228</v>
      </c>
      <c r="F2897" s="301" t="s">
        <v>76</v>
      </c>
      <c r="G2897" s="301" t="s">
        <v>288</v>
      </c>
      <c r="H2897" s="322">
        <v>83871298000</v>
      </c>
      <c r="I2897" s="322">
        <v>83871298000</v>
      </c>
      <c r="J2897" s="322">
        <v>40755976734</v>
      </c>
      <c r="K2897" s="364">
        <v>0.4859347322131583</v>
      </c>
      <c r="L2897" s="322">
        <v>35228418379</v>
      </c>
      <c r="M2897" s="364">
        <v>0.42002948826426889</v>
      </c>
    </row>
    <row r="2898" spans="1:13" x14ac:dyDescent="0.35">
      <c r="A2898" s="301">
        <v>2025</v>
      </c>
      <c r="B2898" s="301" t="s">
        <v>85</v>
      </c>
      <c r="C2898" s="301" t="s">
        <v>63</v>
      </c>
      <c r="D2898" s="302" t="s">
        <v>16</v>
      </c>
      <c r="E2898" s="302" t="s">
        <v>228</v>
      </c>
      <c r="F2898" s="301" t="s">
        <v>78</v>
      </c>
      <c r="G2898" s="301" t="s">
        <v>288</v>
      </c>
      <c r="H2898" s="322">
        <v>42858523000</v>
      </c>
      <c r="I2898" s="322">
        <v>42858523000</v>
      </c>
      <c r="J2898" s="322">
        <v>28837341874</v>
      </c>
      <c r="K2898" s="364">
        <v>0.67284964239201617</v>
      </c>
      <c r="L2898" s="322">
        <v>13422118110</v>
      </c>
      <c r="M2898" s="364">
        <v>0.31317267069609467</v>
      </c>
    </row>
    <row r="2899" spans="1:13" x14ac:dyDescent="0.35">
      <c r="A2899" s="301">
        <v>2025</v>
      </c>
      <c r="B2899" s="301" t="s">
        <v>85</v>
      </c>
      <c r="C2899" s="301" t="s">
        <v>63</v>
      </c>
      <c r="D2899" s="302" t="s">
        <v>16</v>
      </c>
      <c r="E2899" s="302" t="s">
        <v>228</v>
      </c>
      <c r="F2899" s="301" t="s">
        <v>80</v>
      </c>
      <c r="G2899" s="301" t="s">
        <v>288</v>
      </c>
      <c r="H2899" s="322">
        <v>0</v>
      </c>
      <c r="I2899" s="322">
        <v>0</v>
      </c>
      <c r="J2899" s="322">
        <v>0</v>
      </c>
      <c r="K2899" s="364">
        <v>0</v>
      </c>
      <c r="L2899" s="322">
        <v>0</v>
      </c>
      <c r="M2899" s="364">
        <v>0</v>
      </c>
    </row>
    <row r="2900" spans="1:13" x14ac:dyDescent="0.35">
      <c r="A2900" s="301">
        <v>2025</v>
      </c>
      <c r="B2900" s="301" t="s">
        <v>85</v>
      </c>
      <c r="C2900" s="301" t="s">
        <v>64</v>
      </c>
      <c r="D2900" s="302" t="s">
        <v>18</v>
      </c>
      <c r="E2900" s="302" t="s">
        <v>228</v>
      </c>
      <c r="F2900" s="301" t="s">
        <v>76</v>
      </c>
      <c r="G2900" s="301" t="s">
        <v>288</v>
      </c>
      <c r="H2900" s="322">
        <v>50560931000</v>
      </c>
      <c r="I2900" s="322">
        <v>50560931000</v>
      </c>
      <c r="J2900" s="322">
        <v>22533423718</v>
      </c>
      <c r="K2900" s="364">
        <v>0.44566868671781379</v>
      </c>
      <c r="L2900" s="322">
        <v>18649330775</v>
      </c>
      <c r="M2900" s="364">
        <v>0.36884864273958878</v>
      </c>
    </row>
    <row r="2901" spans="1:13" x14ac:dyDescent="0.35">
      <c r="A2901" s="301">
        <v>2025</v>
      </c>
      <c r="B2901" s="301" t="s">
        <v>85</v>
      </c>
      <c r="C2901" s="301" t="s">
        <v>64</v>
      </c>
      <c r="D2901" s="302" t="s">
        <v>18</v>
      </c>
      <c r="E2901" s="302" t="s">
        <v>228</v>
      </c>
      <c r="F2901" s="301" t="s">
        <v>78</v>
      </c>
      <c r="G2901" s="301" t="s">
        <v>288</v>
      </c>
      <c r="H2901" s="322">
        <v>191598633000</v>
      </c>
      <c r="I2901" s="322">
        <v>191598633000</v>
      </c>
      <c r="J2901" s="322">
        <v>85932415681</v>
      </c>
      <c r="K2901" s="364">
        <v>0.44850223791001681</v>
      </c>
      <c r="L2901" s="322">
        <v>21241616018</v>
      </c>
      <c r="M2901" s="364">
        <v>0.11086517521239309</v>
      </c>
    </row>
    <row r="2902" spans="1:13" x14ac:dyDescent="0.35">
      <c r="A2902" s="301">
        <v>2025</v>
      </c>
      <c r="B2902" s="301" t="s">
        <v>85</v>
      </c>
      <c r="C2902" s="301" t="s">
        <v>65</v>
      </c>
      <c r="D2902" s="302" t="s">
        <v>15</v>
      </c>
      <c r="E2902" s="302" t="s">
        <v>228</v>
      </c>
      <c r="F2902" s="301" t="s">
        <v>76</v>
      </c>
      <c r="G2902" s="301" t="s">
        <v>288</v>
      </c>
      <c r="H2902" s="322">
        <v>354796211000</v>
      </c>
      <c r="I2902" s="322">
        <v>354796211000</v>
      </c>
      <c r="J2902" s="322">
        <v>313103987369</v>
      </c>
      <c r="K2902" s="364">
        <v>0.88248965930755108</v>
      </c>
      <c r="L2902" s="322">
        <v>106014339015</v>
      </c>
      <c r="M2902" s="364">
        <v>0.29880347007144337</v>
      </c>
    </row>
    <row r="2903" spans="1:13" x14ac:dyDescent="0.35">
      <c r="A2903" s="301">
        <v>2025</v>
      </c>
      <c r="B2903" s="301" t="s">
        <v>85</v>
      </c>
      <c r="C2903" s="301" t="s">
        <v>65</v>
      </c>
      <c r="D2903" s="302" t="s">
        <v>15</v>
      </c>
      <c r="E2903" s="302" t="s">
        <v>228</v>
      </c>
      <c r="F2903" s="301" t="s">
        <v>78</v>
      </c>
      <c r="G2903" s="301" t="s">
        <v>288</v>
      </c>
      <c r="H2903" s="322">
        <v>192112925000</v>
      </c>
      <c r="I2903" s="322">
        <v>192112925000</v>
      </c>
      <c r="J2903" s="322">
        <v>102695390129</v>
      </c>
      <c r="K2903" s="364">
        <v>0.53455742308332455</v>
      </c>
      <c r="L2903" s="322">
        <v>17246115637</v>
      </c>
      <c r="M2903" s="364">
        <v>8.9770720200111467E-2</v>
      </c>
    </row>
    <row r="2904" spans="1:13" x14ac:dyDescent="0.35">
      <c r="A2904" s="301">
        <v>2025</v>
      </c>
      <c r="B2904" s="301" t="s">
        <v>85</v>
      </c>
      <c r="C2904" s="301" t="s">
        <v>66</v>
      </c>
      <c r="D2904" s="302" t="s">
        <v>8</v>
      </c>
      <c r="E2904" s="302" t="s">
        <v>228</v>
      </c>
      <c r="F2904" s="301" t="s">
        <v>76</v>
      </c>
      <c r="G2904" s="301" t="s">
        <v>288</v>
      </c>
      <c r="H2904" s="322">
        <v>8709602000</v>
      </c>
      <c r="I2904" s="322">
        <v>8709602000</v>
      </c>
      <c r="J2904" s="322">
        <v>4262953530</v>
      </c>
      <c r="K2904" s="364">
        <v>0.48945445842416219</v>
      </c>
      <c r="L2904" s="322">
        <v>3191355257</v>
      </c>
      <c r="M2904" s="364">
        <v>0.36641803574950954</v>
      </c>
    </row>
    <row r="2905" spans="1:13" x14ac:dyDescent="0.35">
      <c r="A2905" s="301">
        <v>2025</v>
      </c>
      <c r="B2905" s="301" t="s">
        <v>85</v>
      </c>
      <c r="C2905" s="301" t="s">
        <v>66</v>
      </c>
      <c r="D2905" s="302" t="s">
        <v>8</v>
      </c>
      <c r="E2905" s="302" t="s">
        <v>228</v>
      </c>
      <c r="F2905" s="301" t="s">
        <v>78</v>
      </c>
      <c r="G2905" s="301" t="s">
        <v>288</v>
      </c>
      <c r="H2905" s="322">
        <v>40248159000</v>
      </c>
      <c r="I2905" s="322">
        <v>40248159000</v>
      </c>
      <c r="J2905" s="322">
        <v>21449958835</v>
      </c>
      <c r="K2905" s="364">
        <v>0.53294260825693918</v>
      </c>
      <c r="L2905" s="322">
        <v>6810020336</v>
      </c>
      <c r="M2905" s="364">
        <v>0.16920079092313267</v>
      </c>
    </row>
    <row r="2906" spans="1:13" x14ac:dyDescent="0.35">
      <c r="A2906" s="301">
        <v>2025</v>
      </c>
      <c r="B2906" s="301" t="s">
        <v>85</v>
      </c>
      <c r="C2906" s="301" t="s">
        <v>67</v>
      </c>
      <c r="D2906" s="302" t="s">
        <v>11</v>
      </c>
      <c r="E2906" s="302" t="s">
        <v>229</v>
      </c>
      <c r="F2906" s="301" t="s">
        <v>76</v>
      </c>
      <c r="G2906" s="301" t="s">
        <v>288</v>
      </c>
      <c r="H2906" s="322">
        <v>479086495000</v>
      </c>
      <c r="I2906" s="322">
        <v>498167768930</v>
      </c>
      <c r="J2906" s="322">
        <v>283211357684</v>
      </c>
      <c r="K2906" s="364">
        <v>0.56850598402281505</v>
      </c>
      <c r="L2906" s="322">
        <v>155670903505</v>
      </c>
      <c r="M2906" s="364">
        <v>0.31248690343689034</v>
      </c>
    </row>
    <row r="2907" spans="1:13" x14ac:dyDescent="0.35">
      <c r="A2907" s="301">
        <v>2025</v>
      </c>
      <c r="B2907" s="301" t="s">
        <v>85</v>
      </c>
      <c r="C2907" s="301" t="s">
        <v>67</v>
      </c>
      <c r="D2907" s="302" t="s">
        <v>11</v>
      </c>
      <c r="E2907" s="302" t="s">
        <v>229</v>
      </c>
      <c r="F2907" s="301" t="s">
        <v>79</v>
      </c>
      <c r="G2907" s="301" t="s">
        <v>288</v>
      </c>
      <c r="H2907" s="322">
        <v>0</v>
      </c>
      <c r="I2907" s="322">
        <v>0</v>
      </c>
      <c r="J2907" s="322">
        <v>0</v>
      </c>
      <c r="K2907" s="364" t="s">
        <v>239</v>
      </c>
      <c r="L2907" s="322">
        <v>0</v>
      </c>
      <c r="M2907" s="364">
        <v>0</v>
      </c>
    </row>
    <row r="2908" spans="1:13" x14ac:dyDescent="0.35">
      <c r="A2908" s="301">
        <v>2025</v>
      </c>
      <c r="B2908" s="301" t="s">
        <v>85</v>
      </c>
      <c r="C2908" s="301" t="s">
        <v>67</v>
      </c>
      <c r="D2908" s="302" t="s">
        <v>11</v>
      </c>
      <c r="E2908" s="302" t="s">
        <v>229</v>
      </c>
      <c r="F2908" s="301" t="s">
        <v>78</v>
      </c>
      <c r="G2908" s="301" t="s">
        <v>288</v>
      </c>
      <c r="H2908" s="322">
        <v>37757084000</v>
      </c>
      <c r="I2908" s="322">
        <v>49191320809</v>
      </c>
      <c r="J2908" s="322">
        <v>13742915131</v>
      </c>
      <c r="K2908" s="364">
        <v>0.27937682715129714</v>
      </c>
      <c r="L2908" s="322">
        <v>678197641</v>
      </c>
      <c r="M2908" s="364">
        <v>1.3786937001210132E-2</v>
      </c>
    </row>
    <row r="2909" spans="1:13" x14ac:dyDescent="0.35">
      <c r="A2909" s="301">
        <v>2025</v>
      </c>
      <c r="B2909" s="301" t="s">
        <v>85</v>
      </c>
      <c r="C2909" s="301" t="s">
        <v>67</v>
      </c>
      <c r="D2909" s="302" t="s">
        <v>11</v>
      </c>
      <c r="E2909" s="302" t="s">
        <v>229</v>
      </c>
      <c r="F2909" s="301" t="s">
        <v>80</v>
      </c>
      <c r="G2909" s="301" t="s">
        <v>288</v>
      </c>
      <c r="H2909" s="322">
        <v>230000000</v>
      </c>
      <c r="I2909" s="322">
        <v>750000000</v>
      </c>
      <c r="J2909" s="322">
        <v>0</v>
      </c>
      <c r="K2909" s="364">
        <v>0</v>
      </c>
      <c r="L2909" s="322">
        <v>0</v>
      </c>
      <c r="M2909" s="364">
        <v>0</v>
      </c>
    </row>
    <row r="2910" spans="1:13" x14ac:dyDescent="0.35">
      <c r="A2910" s="301">
        <v>2025</v>
      </c>
      <c r="B2910" s="301" t="s">
        <v>85</v>
      </c>
      <c r="C2910" s="301" t="s">
        <v>68</v>
      </c>
      <c r="D2910" s="302" t="s">
        <v>19</v>
      </c>
      <c r="E2910" s="302" t="s">
        <v>227</v>
      </c>
      <c r="F2910" s="301" t="s">
        <v>76</v>
      </c>
      <c r="G2910" s="301" t="s">
        <v>288</v>
      </c>
      <c r="H2910" s="322">
        <v>235885613000</v>
      </c>
      <c r="I2910" s="322">
        <v>235885613000</v>
      </c>
      <c r="J2910" s="322">
        <v>125793432560</v>
      </c>
      <c r="K2910" s="364">
        <v>0.5332814958918245</v>
      </c>
      <c r="L2910" s="322">
        <v>117425663286</v>
      </c>
      <c r="M2910" s="364">
        <v>0.49780765258456011</v>
      </c>
    </row>
    <row r="2911" spans="1:13" x14ac:dyDescent="0.35">
      <c r="A2911" s="301">
        <v>2025</v>
      </c>
      <c r="B2911" s="301" t="s">
        <v>85</v>
      </c>
      <c r="C2911" s="301" t="s">
        <v>68</v>
      </c>
      <c r="D2911" s="302" t="s">
        <v>19</v>
      </c>
      <c r="E2911" s="302" t="s">
        <v>227</v>
      </c>
      <c r="F2911" s="301" t="s">
        <v>78</v>
      </c>
      <c r="G2911" s="301" t="s">
        <v>288</v>
      </c>
      <c r="H2911" s="322">
        <v>36952930000</v>
      </c>
      <c r="I2911" s="322">
        <v>36952930000</v>
      </c>
      <c r="J2911" s="322">
        <v>24243103163</v>
      </c>
      <c r="K2911" s="364">
        <v>0.65605361098565118</v>
      </c>
      <c r="L2911" s="322">
        <v>17953992405</v>
      </c>
      <c r="M2911" s="364">
        <v>0.48586113212132298</v>
      </c>
    </row>
    <row r="2912" spans="1:13" x14ac:dyDescent="0.35">
      <c r="A2912" s="301">
        <v>2025</v>
      </c>
      <c r="B2912" s="301" t="s">
        <v>85</v>
      </c>
      <c r="C2912" s="301" t="s">
        <v>69</v>
      </c>
      <c r="D2912" s="302" t="s">
        <v>11</v>
      </c>
      <c r="E2912" s="302" t="s">
        <v>228</v>
      </c>
      <c r="F2912" s="301" t="s">
        <v>76</v>
      </c>
      <c r="G2912" s="301" t="s">
        <v>288</v>
      </c>
      <c r="H2912" s="322">
        <v>13516243000</v>
      </c>
      <c r="I2912" s="322">
        <v>13516243000</v>
      </c>
      <c r="J2912" s="322">
        <v>5262833208</v>
      </c>
      <c r="K2912" s="364">
        <v>0.38937101145636405</v>
      </c>
      <c r="L2912" s="322">
        <v>4818599090</v>
      </c>
      <c r="M2912" s="364">
        <v>0.35650432520338676</v>
      </c>
    </row>
    <row r="2913" spans="1:13" ht="17" customHeight="1" x14ac:dyDescent="0.35">
      <c r="A2913" s="301">
        <v>2025</v>
      </c>
      <c r="B2913" s="301" t="s">
        <v>85</v>
      </c>
      <c r="C2913" s="301" t="s">
        <v>69</v>
      </c>
      <c r="D2913" s="302" t="s">
        <v>11</v>
      </c>
      <c r="E2913" s="302" t="s">
        <v>228</v>
      </c>
      <c r="F2913" s="301" t="s">
        <v>78</v>
      </c>
      <c r="G2913" s="301" t="s">
        <v>288</v>
      </c>
      <c r="H2913" s="322">
        <v>707905432000</v>
      </c>
      <c r="I2913" s="322">
        <v>707905432000</v>
      </c>
      <c r="J2913" s="322">
        <v>421641027731</v>
      </c>
      <c r="K2913" s="364">
        <v>0.59561773179189281</v>
      </c>
      <c r="L2913" s="322">
        <v>108167174893</v>
      </c>
      <c r="M2913" s="364">
        <v>0.15279890505629007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19E9-82AE-42F5-BD5F-0DB423603F23}">
  <dimension ref="A1:EK3010"/>
  <sheetViews>
    <sheetView topLeftCell="P1" zoomScale="40" zoomScaleNormal="40" workbookViewId="0">
      <selection activeCell="W2" sqref="W2:AJ2"/>
    </sheetView>
  </sheetViews>
  <sheetFormatPr baseColWidth="10" defaultColWidth="11.453125" defaultRowHeight="14.5" x14ac:dyDescent="0.35"/>
  <cols>
    <col min="1" max="1" width="11.08984375" customWidth="1"/>
    <col min="2" max="2" width="20.6328125" customWidth="1"/>
    <col min="3" max="3" width="51.08984375" customWidth="1"/>
    <col min="4" max="5" width="31.36328125" customWidth="1"/>
    <col min="6" max="7" width="17.90625" customWidth="1"/>
    <col min="8" max="8" width="21.54296875" style="309" customWidth="1"/>
    <col min="9" max="9" width="25.54296875" style="309" customWidth="1"/>
    <col min="10" max="10" width="20.90625" style="309" customWidth="1"/>
    <col min="11" max="11" width="17.90625" style="310" customWidth="1"/>
    <col min="12" max="12" width="20.90625" style="309" customWidth="1"/>
    <col min="13" max="13" width="17.90625" style="310" customWidth="1"/>
    <col min="25" max="25" width="18.6328125" customWidth="1"/>
  </cols>
  <sheetData>
    <row r="1" spans="1:141" x14ac:dyDescent="0.35">
      <c r="N1" s="298"/>
      <c r="V1" s="298"/>
      <c r="W1" s="118">
        <v>2012</v>
      </c>
      <c r="X1" s="118">
        <f>+W1+1</f>
        <v>2013</v>
      </c>
      <c r="Y1" s="118">
        <f t="shared" ref="Y1:AG1" si="0">+X1+1</f>
        <v>2014</v>
      </c>
      <c r="Z1" s="118">
        <f t="shared" si="0"/>
        <v>2015</v>
      </c>
      <c r="AA1" s="118">
        <f t="shared" si="0"/>
        <v>2016</v>
      </c>
      <c r="AB1" s="118">
        <f t="shared" si="0"/>
        <v>2017</v>
      </c>
      <c r="AC1" s="118">
        <f t="shared" si="0"/>
        <v>2018</v>
      </c>
      <c r="AD1" s="118">
        <f t="shared" si="0"/>
        <v>2019</v>
      </c>
      <c r="AE1" s="118">
        <f t="shared" si="0"/>
        <v>2020</v>
      </c>
      <c r="AF1" s="118">
        <f t="shared" si="0"/>
        <v>2021</v>
      </c>
      <c r="AG1" s="118">
        <f t="shared" si="0"/>
        <v>2022</v>
      </c>
      <c r="AH1" s="118">
        <v>2023</v>
      </c>
      <c r="AI1" s="118">
        <v>2024</v>
      </c>
      <c r="AJ1" s="118">
        <v>2025</v>
      </c>
      <c r="AK1" s="298"/>
      <c r="AL1" s="298"/>
      <c r="AM1" s="298"/>
      <c r="AN1" s="299"/>
      <c r="AO1" s="299"/>
      <c r="AP1" s="299"/>
      <c r="AQ1" s="299"/>
      <c r="AR1" s="298"/>
      <c r="AS1" s="299"/>
      <c r="AT1" s="299"/>
      <c r="AU1" s="299"/>
      <c r="AV1" s="299"/>
      <c r="AW1" s="299"/>
      <c r="AX1" s="298"/>
      <c r="AY1" s="299"/>
      <c r="AZ1" s="299"/>
      <c r="BA1" s="299"/>
      <c r="BB1" s="299"/>
      <c r="BC1" s="299"/>
      <c r="BD1" s="298"/>
      <c r="BE1" s="299"/>
      <c r="BF1" s="299"/>
      <c r="BG1" s="299"/>
      <c r="BH1" s="299"/>
      <c r="BI1" s="299"/>
      <c r="BJ1" s="298"/>
      <c r="BK1" s="299"/>
      <c r="BL1" s="299"/>
      <c r="BM1" s="299"/>
      <c r="BN1" s="299"/>
      <c r="BO1" s="299"/>
      <c r="BP1" s="298"/>
      <c r="BQ1" s="299"/>
      <c r="BR1" s="299"/>
      <c r="BS1" s="299"/>
      <c r="BT1" s="299"/>
      <c r="BU1" s="299"/>
      <c r="BV1" s="298"/>
      <c r="BW1" s="299"/>
      <c r="BX1" s="299"/>
      <c r="BY1" s="299"/>
      <c r="BZ1" s="299"/>
      <c r="CA1" s="299"/>
      <c r="CB1" s="298"/>
      <c r="CC1" s="299"/>
      <c r="CD1" s="299"/>
      <c r="CE1" s="299"/>
      <c r="CF1" s="299"/>
      <c r="CG1" s="299"/>
      <c r="CH1" s="298"/>
      <c r="CI1" s="299"/>
      <c r="CJ1" s="299"/>
      <c r="CK1" s="299"/>
      <c r="CL1" s="299"/>
      <c r="CM1" s="299"/>
      <c r="CN1" s="298"/>
      <c r="CO1" s="299"/>
      <c r="CP1" s="299"/>
      <c r="CQ1" s="299"/>
      <c r="CR1" s="299"/>
      <c r="CS1" s="299"/>
      <c r="CT1" s="298"/>
      <c r="CU1" s="299"/>
      <c r="CV1" s="299"/>
      <c r="CW1" s="299"/>
      <c r="CX1" s="299"/>
      <c r="CY1" s="299"/>
      <c r="CZ1" s="299"/>
      <c r="DA1" s="299"/>
      <c r="DB1" s="299"/>
      <c r="DC1" s="299"/>
      <c r="DD1" s="299"/>
      <c r="DE1" s="299"/>
      <c r="DF1" s="299"/>
      <c r="DG1" s="299"/>
      <c r="DH1" s="299"/>
      <c r="DI1" s="298"/>
      <c r="DJ1" s="299"/>
      <c r="DK1" s="299"/>
      <c r="DL1" s="300"/>
      <c r="DM1" s="298"/>
      <c r="DN1" s="299"/>
      <c r="DO1" s="299"/>
      <c r="DP1" s="299"/>
      <c r="DQ1" s="299"/>
      <c r="DR1" s="298"/>
      <c r="DS1" s="299"/>
      <c r="DT1" s="299"/>
      <c r="DU1" s="299"/>
      <c r="DV1" s="299"/>
      <c r="DW1" s="299"/>
      <c r="DX1" s="298"/>
      <c r="DY1" s="299"/>
      <c r="DZ1" s="299"/>
      <c r="EA1" s="299"/>
      <c r="EB1" s="299"/>
      <c r="EC1" s="299"/>
      <c r="ED1" s="298"/>
      <c r="EE1" s="299"/>
      <c r="EF1" s="299"/>
      <c r="EG1" s="299"/>
      <c r="EH1" s="299"/>
      <c r="EI1" s="299"/>
      <c r="EJ1" s="298"/>
      <c r="EK1" s="299"/>
    </row>
    <row r="2" spans="1:141" ht="14.25" customHeight="1" x14ac:dyDescent="0.35">
      <c r="N2" s="305"/>
      <c r="V2" s="118">
        <v>2025</v>
      </c>
      <c r="W2">
        <v>1.9401483151825754</v>
      </c>
      <c r="X2">
        <v>1.9033254901960783</v>
      </c>
      <c r="Y2">
        <v>1.8361655874863587</v>
      </c>
      <c r="Z2">
        <v>1.7198021124361158</v>
      </c>
      <c r="AA2">
        <v>1.6263406293631189</v>
      </c>
      <c r="AB2">
        <v>1.5624079240610813</v>
      </c>
      <c r="AC2">
        <v>1.5142857599999999</v>
      </c>
      <c r="AD2">
        <v>1.4588494797687861</v>
      </c>
      <c r="AE2">
        <v>1.4356141069397041</v>
      </c>
      <c r="AF2">
        <v>1.3592009334889148</v>
      </c>
      <c r="AG2">
        <v>1.2015280171387763</v>
      </c>
      <c r="AH2">
        <v>1.0995394713912285</v>
      </c>
      <c r="AI2">
        <v>1.0451999999999999</v>
      </c>
      <c r="AJ2">
        <v>1</v>
      </c>
      <c r="AK2" s="306"/>
      <c r="AL2" s="305"/>
      <c r="AM2" s="305"/>
      <c r="AN2" s="142"/>
      <c r="AO2" s="142"/>
      <c r="AP2" s="142"/>
      <c r="AQ2" s="307"/>
      <c r="AR2" s="142"/>
      <c r="AS2" s="307"/>
      <c r="AT2" s="142"/>
      <c r="AU2" s="142"/>
      <c r="AV2" s="142"/>
      <c r="AW2" s="307"/>
      <c r="AX2" s="142"/>
      <c r="AY2" s="307"/>
      <c r="AZ2" s="142"/>
      <c r="BA2" s="142"/>
      <c r="BB2" s="142"/>
      <c r="BC2" s="307"/>
      <c r="BD2" s="142"/>
      <c r="BE2" s="307"/>
      <c r="BF2" s="142"/>
      <c r="BG2" s="142"/>
      <c r="BH2" s="142"/>
      <c r="BI2" s="307"/>
      <c r="BJ2" s="142"/>
      <c r="BK2" s="307"/>
      <c r="BL2" s="142"/>
      <c r="BM2" s="142"/>
      <c r="BN2" s="142"/>
      <c r="BO2" s="307"/>
      <c r="BP2" s="142"/>
      <c r="BQ2" s="307"/>
      <c r="BR2" s="142"/>
      <c r="BS2" s="142"/>
      <c r="BT2" s="142"/>
      <c r="BU2" s="307"/>
      <c r="BV2" s="142"/>
      <c r="BW2" s="307"/>
      <c r="BX2" s="142"/>
      <c r="BY2" s="142"/>
      <c r="BZ2" s="142"/>
      <c r="CA2" s="307"/>
      <c r="CB2" s="142"/>
      <c r="CC2" s="307"/>
      <c r="CD2" s="142"/>
      <c r="CE2" s="142"/>
      <c r="CF2" s="142"/>
      <c r="CG2" s="307"/>
      <c r="CH2" s="142"/>
      <c r="CI2" s="307"/>
      <c r="CJ2" s="142"/>
      <c r="CK2" s="142"/>
      <c r="CL2" s="142"/>
      <c r="CM2" s="307"/>
      <c r="CN2" s="142"/>
      <c r="CO2" s="307"/>
      <c r="CP2" s="142"/>
      <c r="CQ2" s="142"/>
      <c r="CR2" s="142"/>
      <c r="CS2" s="307"/>
      <c r="CT2" s="142"/>
      <c r="CU2" s="307"/>
      <c r="CV2" s="142"/>
      <c r="CW2" s="142"/>
      <c r="CX2" s="307"/>
      <c r="CY2" s="142"/>
      <c r="CZ2" s="142"/>
      <c r="DA2" s="307"/>
      <c r="DB2" s="142"/>
      <c r="DC2" s="142"/>
      <c r="DD2" s="307"/>
      <c r="DE2" s="142"/>
      <c r="DF2" s="142"/>
      <c r="DG2" s="142"/>
      <c r="DH2" s="307"/>
      <c r="DI2" s="142"/>
      <c r="DJ2" s="307"/>
      <c r="DK2" s="142"/>
      <c r="DL2" s="308"/>
      <c r="DM2" s="305"/>
      <c r="DN2" s="142"/>
      <c r="DO2" s="142"/>
      <c r="DP2" s="142"/>
      <c r="DQ2" s="307"/>
      <c r="DR2" s="142"/>
      <c r="DS2" s="307"/>
      <c r="DT2" s="142"/>
      <c r="DU2" s="142"/>
      <c r="DV2" s="142"/>
      <c r="DW2" s="307"/>
      <c r="DX2" s="142"/>
      <c r="DY2" s="307"/>
      <c r="DZ2" s="142"/>
      <c r="EA2" s="142"/>
      <c r="EB2" s="142"/>
      <c r="EC2" s="307"/>
      <c r="ED2" s="142"/>
      <c r="EE2" s="307"/>
      <c r="EF2" s="142"/>
      <c r="EG2" s="142"/>
      <c r="EH2" s="142"/>
      <c r="EI2" s="307"/>
      <c r="EJ2" s="142"/>
      <c r="EK2" s="307"/>
    </row>
    <row r="3" spans="1:141" ht="14.25" customHeight="1" x14ac:dyDescent="0.35">
      <c r="N3" s="53"/>
      <c r="V3" s="118">
        <v>2024</v>
      </c>
      <c r="W3" s="119">
        <v>1.8657277351511594</v>
      </c>
      <c r="X3" s="119">
        <v>1.8302214392300953</v>
      </c>
      <c r="Y3" s="119">
        <v>1.7656004623095651</v>
      </c>
      <c r="Z3" s="119">
        <v>1.6536484614681701</v>
      </c>
      <c r="AA3" s="119">
        <v>1.5637337697098537</v>
      </c>
      <c r="AB3" s="119">
        <v>1.5022901044383261</v>
      </c>
      <c r="AC3" s="119">
        <v>1.4559896340747491</v>
      </c>
      <c r="AD3" s="119">
        <v>1.4026875087425328</v>
      </c>
      <c r="AE3" s="119">
        <v>1.3804620694247938</v>
      </c>
      <c r="AF3" s="119">
        <v>1.3070082081280001</v>
      </c>
      <c r="AG3" s="119">
        <v>1.1554174399999999</v>
      </c>
      <c r="AH3" s="119">
        <v>1.0572999999999999</v>
      </c>
      <c r="AI3" s="119">
        <v>1</v>
      </c>
      <c r="AJ3" s="119">
        <v>1</v>
      </c>
      <c r="AK3" s="148"/>
      <c r="AL3" s="53"/>
      <c r="AM3" s="53"/>
      <c r="AN3" s="6"/>
      <c r="AO3" s="6"/>
      <c r="AP3" s="6"/>
      <c r="AQ3" s="149"/>
      <c r="AR3" s="6"/>
      <c r="AS3" s="149"/>
      <c r="AT3" s="6"/>
      <c r="AU3" s="6"/>
      <c r="AV3" s="6"/>
      <c r="AW3" s="149"/>
      <c r="AX3" s="6"/>
      <c r="AY3" s="149"/>
      <c r="AZ3" s="6"/>
      <c r="BA3" s="6"/>
      <c r="BB3" s="6"/>
      <c r="BC3" s="149"/>
      <c r="BD3" s="6"/>
      <c r="BE3" s="149"/>
      <c r="BF3" s="6"/>
      <c r="BG3" s="6"/>
      <c r="BH3" s="6"/>
      <c r="BI3" s="149"/>
      <c r="BJ3" s="6"/>
      <c r="BK3" s="149"/>
      <c r="BL3" s="6"/>
      <c r="BM3" s="6"/>
      <c r="BN3" s="6"/>
      <c r="BO3" s="149"/>
      <c r="BP3" s="6"/>
      <c r="BQ3" s="149"/>
      <c r="BR3" s="6"/>
      <c r="BS3" s="6"/>
      <c r="BT3" s="6"/>
      <c r="BU3" s="149"/>
      <c r="BV3" s="6"/>
      <c r="BW3" s="149"/>
      <c r="BX3" s="6"/>
      <c r="BY3" s="6"/>
      <c r="BZ3" s="6"/>
      <c r="CA3" s="149"/>
      <c r="CB3" s="6"/>
      <c r="CC3" s="149"/>
      <c r="CD3" s="6"/>
      <c r="CE3" s="6"/>
      <c r="CF3" s="6"/>
      <c r="CG3" s="149"/>
      <c r="CH3" s="6"/>
      <c r="CI3" s="149"/>
      <c r="CJ3" s="6"/>
      <c r="CK3" s="6"/>
      <c r="CL3" s="6"/>
      <c r="CM3" s="149"/>
      <c r="CN3" s="6"/>
      <c r="CO3" s="149"/>
      <c r="CP3" s="6"/>
      <c r="CQ3" s="6"/>
      <c r="CR3" s="6"/>
      <c r="CS3" s="149"/>
      <c r="CT3" s="6"/>
      <c r="CU3" s="149"/>
      <c r="CV3" s="6"/>
      <c r="CW3" s="6"/>
      <c r="CX3" s="149"/>
      <c r="CY3" s="6"/>
      <c r="CZ3" s="6"/>
      <c r="DA3" s="149"/>
      <c r="DB3" s="6"/>
      <c r="DC3" s="6"/>
      <c r="DD3" s="149"/>
      <c r="DE3" s="6"/>
      <c r="DF3" s="6"/>
      <c r="DG3" s="6"/>
      <c r="DH3" s="149"/>
      <c r="DI3" s="6"/>
      <c r="DJ3" s="149"/>
      <c r="DK3" s="6"/>
      <c r="DL3" s="308"/>
      <c r="DM3" s="53"/>
      <c r="DN3" s="6"/>
      <c r="DO3" s="6"/>
      <c r="DP3" s="6"/>
      <c r="DQ3" s="149"/>
      <c r="DR3" s="6"/>
      <c r="DS3" s="149"/>
      <c r="DT3" s="6"/>
      <c r="DU3" s="6"/>
      <c r="DV3" s="6"/>
      <c r="DW3" s="149"/>
      <c r="DX3" s="6"/>
      <c r="DY3" s="149"/>
      <c r="DZ3" s="6"/>
      <c r="EA3" s="6"/>
      <c r="EB3" s="6"/>
      <c r="EC3" s="149"/>
      <c r="ED3" s="6"/>
      <c r="EE3" s="149"/>
      <c r="EF3" s="6"/>
      <c r="EG3" s="6"/>
      <c r="EH3" s="6"/>
      <c r="EI3" s="149"/>
      <c r="EJ3" s="6"/>
      <c r="EK3" s="149"/>
    </row>
    <row r="4" spans="1:141" ht="37.5" customHeight="1" x14ac:dyDescent="0.35">
      <c r="A4" s="294" t="s">
        <v>91</v>
      </c>
      <c r="B4" s="294" t="s">
        <v>92</v>
      </c>
      <c r="C4" s="294" t="s">
        <v>93</v>
      </c>
      <c r="D4" s="294" t="s">
        <v>1</v>
      </c>
      <c r="E4" s="294" t="s">
        <v>225</v>
      </c>
      <c r="F4" s="295" t="s">
        <v>94</v>
      </c>
      <c r="G4" s="295" t="s">
        <v>95</v>
      </c>
      <c r="H4" s="296" t="s">
        <v>96</v>
      </c>
      <c r="I4" s="296" t="s">
        <v>97</v>
      </c>
      <c r="J4" s="296" t="s">
        <v>98</v>
      </c>
      <c r="K4" s="297" t="s">
        <v>230</v>
      </c>
      <c r="L4" s="296" t="s">
        <v>100</v>
      </c>
      <c r="M4" s="297" t="s">
        <v>197</v>
      </c>
      <c r="N4" s="305"/>
      <c r="P4" s="396" t="s">
        <v>91</v>
      </c>
      <c r="Q4" s="396" t="s">
        <v>92</v>
      </c>
      <c r="R4" s="396" t="s">
        <v>93</v>
      </c>
      <c r="S4" s="396" t="s">
        <v>1</v>
      </c>
      <c r="T4" s="396" t="s">
        <v>225</v>
      </c>
      <c r="U4" s="397" t="s">
        <v>94</v>
      </c>
      <c r="V4" s="397" t="s">
        <v>95</v>
      </c>
      <c r="W4" s="398" t="s">
        <v>96</v>
      </c>
      <c r="X4" s="398" t="s">
        <v>97</v>
      </c>
      <c r="Y4" s="398" t="s">
        <v>98</v>
      </c>
      <c r="Z4" s="399" t="s">
        <v>230</v>
      </c>
      <c r="AA4" s="398" t="s">
        <v>100</v>
      </c>
      <c r="AB4" s="399" t="s">
        <v>197</v>
      </c>
      <c r="AC4" s="400" t="s">
        <v>257</v>
      </c>
      <c r="AD4" s="400" t="s">
        <v>257</v>
      </c>
      <c r="AE4" s="400" t="s">
        <v>257</v>
      </c>
      <c r="AF4" s="400" t="s">
        <v>257</v>
      </c>
      <c r="AG4" s="400" t="s">
        <v>257</v>
      </c>
      <c r="AH4" s="14"/>
      <c r="AI4" s="400" t="s">
        <v>258</v>
      </c>
      <c r="AJ4" s="400" t="s">
        <v>258</v>
      </c>
      <c r="AK4" s="400" t="s">
        <v>258</v>
      </c>
      <c r="AL4" s="400" t="s">
        <v>258</v>
      </c>
      <c r="AM4" s="400" t="s">
        <v>258</v>
      </c>
      <c r="AN4" s="142"/>
      <c r="AO4" s="142"/>
      <c r="AP4" s="142"/>
      <c r="AQ4" s="307"/>
      <c r="AR4" s="142"/>
      <c r="AS4" s="307"/>
      <c r="AT4" s="142"/>
      <c r="AU4" s="142"/>
      <c r="AV4" s="142"/>
      <c r="AW4" s="307"/>
      <c r="AX4" s="142"/>
      <c r="AY4" s="307"/>
      <c r="AZ4" s="142"/>
      <c r="BA4" s="142"/>
      <c r="BB4" s="142"/>
      <c r="BC4" s="307"/>
      <c r="BD4" s="142"/>
      <c r="BE4" s="307"/>
      <c r="BF4" s="142"/>
      <c r="BG4" s="142"/>
      <c r="BH4" s="142"/>
      <c r="BI4" s="307"/>
      <c r="BJ4" s="142"/>
      <c r="BK4" s="307"/>
      <c r="BL4" s="142"/>
      <c r="BM4" s="142"/>
      <c r="BN4" s="142"/>
      <c r="BO4" s="307"/>
      <c r="BP4" s="142"/>
      <c r="BQ4" s="307"/>
      <c r="BR4" s="142"/>
      <c r="BS4" s="142"/>
      <c r="BT4" s="142"/>
      <c r="BU4" s="307"/>
      <c r="BV4" s="142"/>
      <c r="BW4" s="307"/>
      <c r="BX4" s="142"/>
      <c r="BY4" s="142"/>
      <c r="BZ4" s="142"/>
      <c r="CA4" s="307"/>
      <c r="CB4" s="142"/>
      <c r="CC4" s="307"/>
      <c r="CD4" s="142"/>
      <c r="CE4" s="142"/>
      <c r="CF4" s="142"/>
      <c r="CG4" s="307"/>
      <c r="CH4" s="142"/>
      <c r="CI4" s="307"/>
      <c r="CJ4" s="142"/>
      <c r="CK4" s="142"/>
      <c r="CL4" s="142"/>
      <c r="CM4" s="307"/>
      <c r="CN4" s="142"/>
      <c r="CO4" s="307"/>
      <c r="CP4" s="142"/>
      <c r="CQ4" s="142"/>
      <c r="CR4" s="142"/>
      <c r="CS4" s="307"/>
      <c r="CT4" s="142"/>
      <c r="CU4" s="307"/>
      <c r="CV4" s="142"/>
      <c r="CW4" s="142"/>
      <c r="CX4" s="307"/>
      <c r="CY4" s="142"/>
      <c r="CZ4" s="142"/>
      <c r="DA4" s="307"/>
      <c r="DB4" s="142"/>
      <c r="DC4" s="142"/>
      <c r="DD4" s="307"/>
      <c r="DE4" s="142"/>
      <c r="DF4" s="142"/>
      <c r="DG4" s="142"/>
      <c r="DH4" s="307"/>
      <c r="DI4" s="142"/>
      <c r="DJ4" s="307"/>
      <c r="DK4" s="142"/>
      <c r="DL4" s="308"/>
      <c r="DM4" s="305"/>
      <c r="DN4" s="142"/>
      <c r="DO4" s="142"/>
      <c r="DP4" s="142"/>
      <c r="DQ4" s="307"/>
      <c r="DR4" s="142"/>
      <c r="DS4" s="307"/>
      <c r="DT4" s="142"/>
      <c r="DU4" s="142"/>
      <c r="DV4" s="142"/>
      <c r="DW4" s="307"/>
      <c r="DX4" s="142"/>
      <c r="DY4" s="307"/>
      <c r="DZ4" s="142"/>
      <c r="EA4" s="142"/>
      <c r="EB4" s="142"/>
      <c r="EC4" s="307"/>
      <c r="ED4" s="142"/>
      <c r="EE4" s="307"/>
      <c r="EF4" s="142"/>
      <c r="EG4" s="142"/>
      <c r="EH4" s="142"/>
      <c r="EI4" s="307"/>
      <c r="EJ4" s="142"/>
      <c r="EK4" s="307"/>
    </row>
    <row r="5" spans="1:141" x14ac:dyDescent="0.35">
      <c r="A5" s="301">
        <v>2012</v>
      </c>
      <c r="B5" s="301" t="s">
        <v>88</v>
      </c>
      <c r="C5" s="301" t="s">
        <v>25</v>
      </c>
      <c r="D5" s="302" t="s">
        <v>255</v>
      </c>
      <c r="E5" s="302" t="s">
        <v>226</v>
      </c>
      <c r="F5" s="301" t="s">
        <v>76</v>
      </c>
      <c r="G5" s="301" t="s">
        <v>77</v>
      </c>
      <c r="H5" s="303">
        <v>44118960000</v>
      </c>
      <c r="I5" s="303">
        <v>44118960000</v>
      </c>
      <c r="J5" s="303">
        <v>41273130346</v>
      </c>
      <c r="K5" s="304">
        <f>+J5/I5</f>
        <v>0.93549644746839</v>
      </c>
      <c r="L5" s="303">
        <v>41273130346</v>
      </c>
      <c r="M5" s="304">
        <f t="shared" ref="M5:M33" si="1">+L5/I5</f>
        <v>0.93549644746839</v>
      </c>
      <c r="P5">
        <f>+A5</f>
        <v>2012</v>
      </c>
      <c r="Q5" t="str">
        <f t="shared" ref="Q5:U5" si="2">+B5</f>
        <v>Gustavo Petro 2012-2015</v>
      </c>
      <c r="R5" t="str">
        <f t="shared" si="2"/>
        <v>0100-CONCEJO DE BOGOTA</v>
      </c>
      <c r="S5" t="str">
        <f t="shared" si="2"/>
        <v>OTRAS ENTIDADES DE CONTROL</v>
      </c>
      <c r="T5" t="str">
        <f t="shared" si="2"/>
        <v>Administración Centrral</v>
      </c>
      <c r="U5" t="str">
        <f t="shared" si="2"/>
        <v>Funcionamiento</v>
      </c>
      <c r="V5" t="s">
        <v>256</v>
      </c>
      <c r="W5" s="53">
        <f t="shared" ref="W5:W68" si="3">IF(A5=$W$1,H5*$W$2,IF(A5=$X$1,H5*$X$2,IF(A5=$Y$1,H5*$Y$2,IF(A5=$Z$1,H5*$Z$2,IF(A5=$AA$1,H5*$AA$2,IF(A5=$AB$1,H5*$AB$2,IF(A5=$AC$1,H5*$AC$2,IF(A5=$AD$1,H5*$AD$2,IF(A5=$AE$1,H5*$AE$2,IF(A5=$AF$1,H5*$AF$2,IF(A5=$AG$1,H5*$AG$2,IF(A5=$AH$1,H5*$AH$2,IF(A5=$AI$1,H5*$AI$2,IF(A5=$AJ$1,H5*$AJ$2,0))))))))))))))</f>
        <v>85597325911.607437</v>
      </c>
      <c r="X5" s="53">
        <f t="shared" ref="X5:X68" si="4">IF(A5=$W$1,I5*$W$2,IF(A5=$X$1,I5*$X$2,IF(A5=$Y$1,I5*$Y$2,IF(A5=$Z$1,I5*$Z$2,IF(A5=$AA$1,I5*$AA$2,IF(A5=$AB$1,I5*$AB$2,IF(A5=$AC$1,I5*$AC$2,IF(A5=$AD$1,I5*$AD$2,IF(A5=$AE$1,I5*$AE$2,IF(A5=$AF$1,I5*$AF$2,IF(A5=$AG$1,I5*$AG$2,IF(A5=$AH$1,I5*$AH$2,IF(A5=$AI$1,I5*$AI$2,IF(A5=$AJ$1,I5*$AJ$2,0))))))))))))))</f>
        <v>85597325911.607437</v>
      </c>
      <c r="Y5" s="53">
        <f t="shared" ref="Y5:Y68" si="5">IF(A5=$W$1,J5*$W$2,IF(A5=$X$1,J5*$X$2,IF(A5=$Y$1,J5*$Y$2,IF(A5=$Z$1,J5*$Z$2,IF(A5=$AA$1,J5*$AA$2,IF(A5=$AB$1,J5*$AB$2,IF(A5=$AC$1,J5*$AC$2,IF(A5=$AD$1,J5*$AD$2,IF(A5=$AE$1,J5*$AE$2,IF(A5=$AF$1,J5*$AF$2,IF(A5=$AG$1,J5*$AG$2,IF(A5=$AH$1,J5*$AH$2,IF(A5=$AI$1,J5*$AI$2,IF(A5=$AJ$1,J5*$AJ$2,0))))))))))))))</f>
        <v>80075994303.102722</v>
      </c>
      <c r="Z5" s="53"/>
      <c r="AA5" s="53">
        <f t="shared" ref="AA5:AA68" si="6">IF(A5=$W$1,L5*$W$2,IF(A5=$X$1,L5*$X$2,IF(A5=$Y$1,L5*$Y$2,IF(A5=$Z$1,L5*$Z$2,IF(A5=$AA$1,L5*$AA$2,IF(A5=$AB$1,L5*$AB$2,IF(A5=$AC$1,L5*$AC$2,IF(A5=$AD$1,L5*$AD$2,IF(A5=$AE$1,L5*$AE$2,IF(A5=$AF$1,L5*$AF$2,IF(A5=$AG$1,L5*$AG$2,IF(A5=$AH$1,L5*$AH$2,IF(A5=$AI$1,L5*$AI$2,IF(A5=$AJ$1,L5*$AJ$2,0))))))))))))))</f>
        <v>80075994303.102722</v>
      </c>
      <c r="AB5" s="53"/>
      <c r="AC5" s="53">
        <f>+H5*$W$2</f>
        <v>85597325911.607437</v>
      </c>
      <c r="AD5" s="53">
        <f>+I5*$W$2</f>
        <v>85597325911.607437</v>
      </c>
      <c r="AE5" s="53">
        <f>+J5*$W$2</f>
        <v>80075994303.102722</v>
      </c>
      <c r="AF5" s="53">
        <f>+K5*$W$2</f>
        <v>1.8150018564150814</v>
      </c>
      <c r="AG5" s="53">
        <f>+L5*$W$2</f>
        <v>80075994303.102722</v>
      </c>
      <c r="AI5" s="53">
        <f t="shared" ref="AI5:AM59" si="7">+W5-AC5</f>
        <v>0</v>
      </c>
      <c r="AJ5" s="53">
        <f t="shared" si="7"/>
        <v>0</v>
      </c>
      <c r="AK5" s="53">
        <f t="shared" si="7"/>
        <v>0</v>
      </c>
      <c r="AL5" s="53">
        <f t="shared" ref="AL5:AM58" si="8">+Z5-AF5</f>
        <v>-1.8150018564150814</v>
      </c>
      <c r="AM5" s="53">
        <f t="shared" si="8"/>
        <v>0</v>
      </c>
    </row>
    <row r="6" spans="1:141" x14ac:dyDescent="0.35">
      <c r="A6" s="301">
        <v>2012</v>
      </c>
      <c r="B6" s="301" t="s">
        <v>88</v>
      </c>
      <c r="C6" s="301" t="s">
        <v>26</v>
      </c>
      <c r="D6" s="302" t="s">
        <v>255</v>
      </c>
      <c r="E6" s="302" t="s">
        <v>226</v>
      </c>
      <c r="F6" s="301" t="s">
        <v>76</v>
      </c>
      <c r="G6" s="301" t="s">
        <v>77</v>
      </c>
      <c r="H6" s="303">
        <v>75680622000</v>
      </c>
      <c r="I6" s="303">
        <v>76901595307</v>
      </c>
      <c r="J6" s="303">
        <v>76831898594</v>
      </c>
      <c r="K6" s="304">
        <f t="shared" ref="K6:K33" si="9">+J6/I6</f>
        <v>0.9990936896338527</v>
      </c>
      <c r="L6" s="303">
        <v>74697697594</v>
      </c>
      <c r="M6" s="304">
        <f t="shared" si="1"/>
        <v>0.97134132648091642</v>
      </c>
      <c r="P6">
        <f t="shared" ref="P6:P69" si="10">+A6</f>
        <v>2012</v>
      </c>
      <c r="Q6" t="str">
        <f t="shared" ref="Q6:Q69" si="11">+B6</f>
        <v>Gustavo Petro 2012-2015</v>
      </c>
      <c r="R6" t="str">
        <f t="shared" ref="R6:R69" si="12">+C6</f>
        <v>0102-PERSONERÍA DE BOGOTÁ</v>
      </c>
      <c r="S6" t="str">
        <f t="shared" ref="S6:S69" si="13">+D6</f>
        <v>OTRAS ENTIDADES DE CONTROL</v>
      </c>
      <c r="T6" t="str">
        <f t="shared" ref="T6:T69" si="14">+E6</f>
        <v>Administración Centrral</v>
      </c>
      <c r="U6" t="str">
        <f t="shared" ref="U6:U69" si="15">+F6</f>
        <v>Funcionamiento</v>
      </c>
      <c r="V6" t="s">
        <v>256</v>
      </c>
      <c r="W6" s="53">
        <f t="shared" si="3"/>
        <v>146831631265.26935</v>
      </c>
      <c r="X6" s="53">
        <f t="shared" si="4"/>
        <v>149200500569.7283</v>
      </c>
      <c r="Y6" s="53">
        <f t="shared" si="5"/>
        <v>149065278609.42758</v>
      </c>
      <c r="Z6" s="53"/>
      <c r="AA6" s="53">
        <f t="shared" si="6"/>
        <v>144924612135.0166</v>
      </c>
      <c r="AB6" s="53"/>
      <c r="AC6" s="53">
        <f t="shared" ref="AC6:AC69" si="16">+H6*$W$2</f>
        <v>146831631265.26935</v>
      </c>
      <c r="AD6" s="53">
        <f t="shared" ref="AD6:AD69" si="17">+I6*$W$2</f>
        <v>149200500569.7283</v>
      </c>
      <c r="AE6" s="53">
        <f t="shared" ref="AE6:AE69" si="18">+J6*$W$2</f>
        <v>149065278609.42758</v>
      </c>
      <c r="AF6" s="53">
        <f t="shared" ref="AF6:AF69" si="19">+K6*$W$2</f>
        <v>1.9383899386526622</v>
      </c>
      <c r="AG6" s="53">
        <f t="shared" ref="AG6:AG69" si="20">+L6*$W$2</f>
        <v>144924612135.0166</v>
      </c>
      <c r="AI6" s="53">
        <f t="shared" ref="AI6:AI69" si="21">+W6-AC6</f>
        <v>0</v>
      </c>
      <c r="AJ6" s="53">
        <f t="shared" si="7"/>
        <v>0</v>
      </c>
      <c r="AK6" s="53">
        <f t="shared" si="7"/>
        <v>0</v>
      </c>
      <c r="AL6" s="53">
        <f t="shared" si="8"/>
        <v>-1.9383899386526622</v>
      </c>
      <c r="AM6" s="53">
        <f t="shared" si="8"/>
        <v>0</v>
      </c>
    </row>
    <row r="7" spans="1:141" x14ac:dyDescent="0.35">
      <c r="A7" s="301">
        <v>2012</v>
      </c>
      <c r="B7" s="301" t="s">
        <v>88</v>
      </c>
      <c r="C7" s="301" t="s">
        <v>26</v>
      </c>
      <c r="D7" s="302" t="s">
        <v>255</v>
      </c>
      <c r="E7" s="302" t="s">
        <v>226</v>
      </c>
      <c r="F7" s="301" t="s">
        <v>78</v>
      </c>
      <c r="G7" s="301" t="s">
        <v>77</v>
      </c>
      <c r="H7" s="303">
        <v>2693831000</v>
      </c>
      <c r="I7" s="303">
        <v>2320016376</v>
      </c>
      <c r="J7" s="303">
        <v>2255488283</v>
      </c>
      <c r="K7" s="304">
        <f t="shared" si="9"/>
        <v>0.9721863631362575</v>
      </c>
      <c r="L7" s="303">
        <v>1840045025</v>
      </c>
      <c r="M7" s="304">
        <f t="shared" si="1"/>
        <v>0.79311725728956661</v>
      </c>
      <c r="P7">
        <f t="shared" si="10"/>
        <v>2012</v>
      </c>
      <c r="Q7" t="str">
        <f t="shared" si="11"/>
        <v>Gustavo Petro 2012-2015</v>
      </c>
      <c r="R7" t="str">
        <f t="shared" si="12"/>
        <v>0102-PERSONERÍA DE BOGOTÁ</v>
      </c>
      <c r="S7" t="str">
        <f t="shared" si="13"/>
        <v>OTRAS ENTIDADES DE CONTROL</v>
      </c>
      <c r="T7" t="str">
        <f t="shared" si="14"/>
        <v>Administración Centrral</v>
      </c>
      <c r="U7" t="str">
        <f t="shared" si="15"/>
        <v>Inversión directa</v>
      </c>
      <c r="V7" t="s">
        <v>256</v>
      </c>
      <c r="W7" s="53">
        <f t="shared" si="3"/>
        <v>5226431676.0365925</v>
      </c>
      <c r="X7" s="53">
        <f t="shared" si="4"/>
        <v>4501175863.0923843</v>
      </c>
      <c r="Y7" s="53">
        <f t="shared" si="5"/>
        <v>4375981792.1764898</v>
      </c>
      <c r="Z7" s="53"/>
      <c r="AA7" s="53">
        <f t="shared" si="6"/>
        <v>3569960255.1138296</v>
      </c>
      <c r="AB7" s="53"/>
      <c r="AC7" s="53">
        <f t="shared" si="16"/>
        <v>5226431676.0365925</v>
      </c>
      <c r="AD7" s="53">
        <f t="shared" si="17"/>
        <v>4501175863.0923843</v>
      </c>
      <c r="AE7" s="53">
        <f t="shared" si="18"/>
        <v>4375981792.1764898</v>
      </c>
      <c r="AF7" s="53">
        <f t="shared" si="19"/>
        <v>1.8861857344822854</v>
      </c>
      <c r="AG7" s="53">
        <f t="shared" si="20"/>
        <v>3569960255.1138296</v>
      </c>
      <c r="AI7" s="53">
        <f t="shared" si="21"/>
        <v>0</v>
      </c>
      <c r="AJ7" s="53">
        <f t="shared" si="7"/>
        <v>0</v>
      </c>
      <c r="AK7" s="53">
        <f t="shared" si="7"/>
        <v>0</v>
      </c>
      <c r="AL7" s="53">
        <f t="shared" si="8"/>
        <v>-1.8861857344822854</v>
      </c>
      <c r="AM7" s="53">
        <f t="shared" si="8"/>
        <v>0</v>
      </c>
    </row>
    <row r="8" spans="1:141" x14ac:dyDescent="0.35">
      <c r="A8" s="301">
        <v>2012</v>
      </c>
      <c r="B8" s="301" t="s">
        <v>88</v>
      </c>
      <c r="C8" s="301" t="s">
        <v>27</v>
      </c>
      <c r="D8" s="302" t="s">
        <v>13</v>
      </c>
      <c r="E8" s="302" t="s">
        <v>226</v>
      </c>
      <c r="F8" s="301" t="s">
        <v>76</v>
      </c>
      <c r="G8" s="301" t="s">
        <v>77</v>
      </c>
      <c r="H8" s="303">
        <v>60153403000</v>
      </c>
      <c r="I8" s="303">
        <v>60153403000</v>
      </c>
      <c r="J8" s="303">
        <v>57562071683</v>
      </c>
      <c r="K8" s="304">
        <f t="shared" si="9"/>
        <v>0.95692128478583327</v>
      </c>
      <c r="L8" s="303">
        <v>51859564524</v>
      </c>
      <c r="M8" s="304">
        <f t="shared" si="1"/>
        <v>0.86212187403595442</v>
      </c>
      <c r="P8">
        <f t="shared" si="10"/>
        <v>2012</v>
      </c>
      <c r="Q8" t="str">
        <f t="shared" si="11"/>
        <v>Gustavo Petro 2012-2015</v>
      </c>
      <c r="R8" t="str">
        <f t="shared" si="12"/>
        <v>0104-SECRETARÍA GENERAL</v>
      </c>
      <c r="S8" t="str">
        <f t="shared" si="13"/>
        <v>GESTIÓN PÚBLICA</v>
      </c>
      <c r="T8" t="str">
        <f t="shared" si="14"/>
        <v>Administración Centrral</v>
      </c>
      <c r="U8" t="str">
        <f t="shared" si="15"/>
        <v>Funcionamiento</v>
      </c>
      <c r="V8" t="s">
        <v>256</v>
      </c>
      <c r="W8" s="53">
        <f t="shared" si="3"/>
        <v>116706523482.94847</v>
      </c>
      <c r="X8" s="53">
        <f t="shared" si="4"/>
        <v>116706523482.94847</v>
      </c>
      <c r="Y8" s="53">
        <f t="shared" si="5"/>
        <v>111678956394.19109</v>
      </c>
      <c r="Z8" s="53"/>
      <c r="AA8" s="53">
        <f t="shared" si="6"/>
        <v>100615246737.34065</v>
      </c>
      <c r="AB8" s="53"/>
      <c r="AC8" s="53">
        <f t="shared" si="16"/>
        <v>116706523482.94847</v>
      </c>
      <c r="AD8" s="53">
        <f t="shared" si="17"/>
        <v>116706523482.94847</v>
      </c>
      <c r="AE8" s="53">
        <f t="shared" si="18"/>
        <v>111678956394.19109</v>
      </c>
      <c r="AF8" s="53">
        <f t="shared" si="19"/>
        <v>1.8565692184395799</v>
      </c>
      <c r="AG8" s="53">
        <f t="shared" si="20"/>
        <v>100615246737.34065</v>
      </c>
      <c r="AI8" s="53">
        <f t="shared" si="21"/>
        <v>0</v>
      </c>
      <c r="AJ8" s="53">
        <f t="shared" si="7"/>
        <v>0</v>
      </c>
      <c r="AK8" s="53">
        <f t="shared" si="7"/>
        <v>0</v>
      </c>
      <c r="AL8" s="53">
        <f t="shared" si="8"/>
        <v>-1.8565692184395799</v>
      </c>
      <c r="AM8" s="53">
        <f t="shared" si="8"/>
        <v>0</v>
      </c>
    </row>
    <row r="9" spans="1:141" x14ac:dyDescent="0.35">
      <c r="A9" s="301">
        <v>2012</v>
      </c>
      <c r="B9" s="301" t="s">
        <v>88</v>
      </c>
      <c r="C9" s="301" t="s">
        <v>27</v>
      </c>
      <c r="D9" s="302" t="s">
        <v>13</v>
      </c>
      <c r="E9" s="302" t="s">
        <v>226</v>
      </c>
      <c r="F9" s="301" t="s">
        <v>78</v>
      </c>
      <c r="G9" s="301" t="s">
        <v>77</v>
      </c>
      <c r="H9" s="303">
        <v>47230242000</v>
      </c>
      <c r="I9" s="303">
        <v>42878501626</v>
      </c>
      <c r="J9" s="303">
        <v>34992473585</v>
      </c>
      <c r="K9" s="304">
        <f t="shared" si="9"/>
        <v>0.8160843373263259</v>
      </c>
      <c r="L9" s="303">
        <v>27638108820</v>
      </c>
      <c r="M9" s="304">
        <f t="shared" si="1"/>
        <v>0.6445679716392243</v>
      </c>
      <c r="P9">
        <f t="shared" si="10"/>
        <v>2012</v>
      </c>
      <c r="Q9" t="str">
        <f t="shared" si="11"/>
        <v>Gustavo Petro 2012-2015</v>
      </c>
      <c r="R9" t="str">
        <f t="shared" si="12"/>
        <v>0104-SECRETARÍA GENERAL</v>
      </c>
      <c r="S9" t="str">
        <f t="shared" si="13"/>
        <v>GESTIÓN PÚBLICA</v>
      </c>
      <c r="T9" t="str">
        <f t="shared" si="14"/>
        <v>Administración Centrral</v>
      </c>
      <c r="U9" t="str">
        <f t="shared" si="15"/>
        <v>Inversión directa</v>
      </c>
      <c r="V9" t="s">
        <v>256</v>
      </c>
      <c r="W9" s="53">
        <f t="shared" si="3"/>
        <v>91633674441.965302</v>
      </c>
      <c r="X9" s="53">
        <f t="shared" si="4"/>
        <v>83190652687.237213</v>
      </c>
      <c r="Y9" s="53">
        <f t="shared" si="5"/>
        <v>67890588670.008522</v>
      </c>
      <c r="Z9" s="53"/>
      <c r="AA9" s="53">
        <f t="shared" si="6"/>
        <v>53622030261.955673</v>
      </c>
      <c r="AB9" s="53"/>
      <c r="AC9" s="53">
        <f t="shared" si="16"/>
        <v>91633674441.965302</v>
      </c>
      <c r="AD9" s="53">
        <f t="shared" si="17"/>
        <v>83190652687.237213</v>
      </c>
      <c r="AE9" s="53">
        <f t="shared" si="18"/>
        <v>67890588670.008522</v>
      </c>
      <c r="AF9" s="53">
        <f t="shared" si="19"/>
        <v>1.5833246521105597</v>
      </c>
      <c r="AG9" s="53">
        <f t="shared" si="20"/>
        <v>53622030261.955673</v>
      </c>
      <c r="AI9" s="53">
        <f t="shared" si="21"/>
        <v>0</v>
      </c>
      <c r="AJ9" s="53">
        <f t="shared" si="7"/>
        <v>0</v>
      </c>
      <c r="AK9" s="53">
        <f t="shared" si="7"/>
        <v>0</v>
      </c>
      <c r="AL9" s="53">
        <f t="shared" si="8"/>
        <v>-1.5833246521105597</v>
      </c>
      <c r="AM9" s="53">
        <f t="shared" si="8"/>
        <v>0</v>
      </c>
    </row>
    <row r="10" spans="1:141" x14ac:dyDescent="0.35">
      <c r="A10" s="301">
        <v>2012</v>
      </c>
      <c r="B10" s="301" t="s">
        <v>88</v>
      </c>
      <c r="C10" s="301" t="s">
        <v>28</v>
      </c>
      <c r="D10" s="302" t="s">
        <v>255</v>
      </c>
      <c r="E10" s="302" t="s">
        <v>226</v>
      </c>
      <c r="F10" s="301" t="s">
        <v>76</v>
      </c>
      <c r="G10" s="301" t="s">
        <v>77</v>
      </c>
      <c r="H10" s="303">
        <v>10433963000</v>
      </c>
      <c r="I10" s="303">
        <v>11433963000</v>
      </c>
      <c r="J10" s="303">
        <v>10676580436</v>
      </c>
      <c r="K10" s="304">
        <f t="shared" si="9"/>
        <v>0.93376027506823311</v>
      </c>
      <c r="L10" s="303">
        <v>10515012372.6</v>
      </c>
      <c r="M10" s="304">
        <f t="shared" si="1"/>
        <v>0.91962973577927443</v>
      </c>
      <c r="P10">
        <f t="shared" si="10"/>
        <v>2012</v>
      </c>
      <c r="Q10" t="str">
        <f t="shared" si="11"/>
        <v>Gustavo Petro 2012-2015</v>
      </c>
      <c r="R10" t="str">
        <f t="shared" si="12"/>
        <v>0105-VEEDURÍA DISTRITAL</v>
      </c>
      <c r="S10" t="str">
        <f t="shared" si="13"/>
        <v>OTRAS ENTIDADES DE CONTROL</v>
      </c>
      <c r="T10" t="str">
        <f t="shared" si="14"/>
        <v>Administración Centrral</v>
      </c>
      <c r="U10" t="str">
        <f t="shared" si="15"/>
        <v>Funcionamiento</v>
      </c>
      <c r="V10" t="s">
        <v>256</v>
      </c>
      <c r="W10" s="53">
        <f t="shared" si="3"/>
        <v>20243435735.127331</v>
      </c>
      <c r="X10" s="53">
        <f t="shared" si="4"/>
        <v>22183584050.309906</v>
      </c>
      <c r="Y10" s="53">
        <f t="shared" si="5"/>
        <v>20714149544.816647</v>
      </c>
      <c r="Z10" s="53"/>
      <c r="AA10" s="53">
        <f t="shared" si="6"/>
        <v>20400683538.823826</v>
      </c>
      <c r="AB10" s="53"/>
      <c r="AC10" s="53">
        <f t="shared" si="16"/>
        <v>20243435735.127331</v>
      </c>
      <c r="AD10" s="53">
        <f t="shared" si="17"/>
        <v>22183584050.309906</v>
      </c>
      <c r="AE10" s="53">
        <f t="shared" si="18"/>
        <v>20714149544.816647</v>
      </c>
      <c r="AF10" s="53">
        <f t="shared" si="19"/>
        <v>1.8116334244580505</v>
      </c>
      <c r="AG10" s="53">
        <f t="shared" si="20"/>
        <v>20400683538.823826</v>
      </c>
      <c r="AI10" s="53">
        <f t="shared" si="21"/>
        <v>0</v>
      </c>
      <c r="AJ10" s="53">
        <f t="shared" si="7"/>
        <v>0</v>
      </c>
      <c r="AK10" s="53">
        <f t="shared" si="7"/>
        <v>0</v>
      </c>
      <c r="AL10" s="53">
        <f t="shared" si="8"/>
        <v>-1.8116334244580505</v>
      </c>
      <c r="AM10" s="53">
        <f t="shared" si="8"/>
        <v>0</v>
      </c>
    </row>
    <row r="11" spans="1:141" x14ac:dyDescent="0.35">
      <c r="A11" s="301">
        <v>2012</v>
      </c>
      <c r="B11" s="301" t="s">
        <v>88</v>
      </c>
      <c r="C11" s="301" t="s">
        <v>28</v>
      </c>
      <c r="D11" s="302" t="s">
        <v>255</v>
      </c>
      <c r="E11" s="302" t="s">
        <v>226</v>
      </c>
      <c r="F11" s="301" t="s">
        <v>78</v>
      </c>
      <c r="G11" s="301" t="s">
        <v>77</v>
      </c>
      <c r="H11" s="303">
        <v>500000000</v>
      </c>
      <c r="I11" s="303">
        <v>500000000</v>
      </c>
      <c r="J11" s="303">
        <v>461206624</v>
      </c>
      <c r="K11" s="304">
        <f t="shared" si="9"/>
        <v>0.92241324800000002</v>
      </c>
      <c r="L11" s="303">
        <v>374278624</v>
      </c>
      <c r="M11" s="304">
        <f t="shared" si="1"/>
        <v>0.74855724800000001</v>
      </c>
      <c r="P11">
        <f t="shared" si="10"/>
        <v>2012</v>
      </c>
      <c r="Q11" t="str">
        <f t="shared" si="11"/>
        <v>Gustavo Petro 2012-2015</v>
      </c>
      <c r="R11" t="str">
        <f t="shared" si="12"/>
        <v>0105-VEEDURÍA DISTRITAL</v>
      </c>
      <c r="S11" t="str">
        <f t="shared" si="13"/>
        <v>OTRAS ENTIDADES DE CONTROL</v>
      </c>
      <c r="T11" t="str">
        <f t="shared" si="14"/>
        <v>Administración Centrral</v>
      </c>
      <c r="U11" t="str">
        <f t="shared" si="15"/>
        <v>Inversión directa</v>
      </c>
      <c r="V11" t="s">
        <v>256</v>
      </c>
      <c r="W11" s="53">
        <f t="shared" si="3"/>
        <v>970074157.59128773</v>
      </c>
      <c r="X11" s="53">
        <f t="shared" si="4"/>
        <v>970074157.59128773</v>
      </c>
      <c r="Y11" s="53">
        <f t="shared" si="5"/>
        <v>894809254.50464356</v>
      </c>
      <c r="Z11" s="53"/>
      <c r="AA11" s="53">
        <f t="shared" si="6"/>
        <v>726156041.7624526</v>
      </c>
      <c r="AB11" s="53"/>
      <c r="AC11" s="53">
        <f t="shared" si="16"/>
        <v>970074157.59128773</v>
      </c>
      <c r="AD11" s="53">
        <f t="shared" si="17"/>
        <v>970074157.59128773</v>
      </c>
      <c r="AE11" s="53">
        <f t="shared" si="18"/>
        <v>894809254.50464356</v>
      </c>
      <c r="AF11" s="53">
        <f t="shared" si="19"/>
        <v>1.7896185090092871</v>
      </c>
      <c r="AG11" s="53">
        <f t="shared" si="20"/>
        <v>726156041.7624526</v>
      </c>
      <c r="AI11" s="53">
        <f t="shared" si="21"/>
        <v>0</v>
      </c>
      <c r="AJ11" s="53">
        <f t="shared" si="7"/>
        <v>0</v>
      </c>
      <c r="AK11" s="53">
        <f t="shared" si="7"/>
        <v>0</v>
      </c>
      <c r="AL11" s="53">
        <f t="shared" si="8"/>
        <v>-1.7896185090092871</v>
      </c>
      <c r="AM11" s="53">
        <f t="shared" si="8"/>
        <v>0</v>
      </c>
    </row>
    <row r="12" spans="1:141" x14ac:dyDescent="0.35">
      <c r="A12" s="301">
        <v>2012</v>
      </c>
      <c r="B12" s="301" t="s">
        <v>88</v>
      </c>
      <c r="C12" s="301" t="s">
        <v>29</v>
      </c>
      <c r="D12" s="302" t="s">
        <v>14</v>
      </c>
      <c r="E12" s="302" t="s">
        <v>226</v>
      </c>
      <c r="F12" s="301" t="s">
        <v>76</v>
      </c>
      <c r="G12" s="301" t="s">
        <v>77</v>
      </c>
      <c r="H12" s="303">
        <v>89396240000</v>
      </c>
      <c r="I12" s="303">
        <v>88670399219</v>
      </c>
      <c r="J12" s="303">
        <v>81045165552.300003</v>
      </c>
      <c r="K12" s="304">
        <f t="shared" si="9"/>
        <v>0.91400474415518262</v>
      </c>
      <c r="L12" s="303">
        <v>76874928881.300003</v>
      </c>
      <c r="M12" s="304">
        <f t="shared" si="1"/>
        <v>0.86697397957386768</v>
      </c>
      <c r="P12">
        <f t="shared" si="10"/>
        <v>2012</v>
      </c>
      <c r="Q12" t="str">
        <f t="shared" si="11"/>
        <v>Gustavo Petro 2012-2015</v>
      </c>
      <c r="R12" t="str">
        <f t="shared" si="12"/>
        <v>0110-SECRETARÍA DISTRITAL DE GOBIERNO</v>
      </c>
      <c r="S12" t="str">
        <f t="shared" si="13"/>
        <v>GOBIERNO</v>
      </c>
      <c r="T12" t="str">
        <f t="shared" si="14"/>
        <v>Administración Centrral</v>
      </c>
      <c r="U12" t="str">
        <f t="shared" si="15"/>
        <v>Funcionamiento</v>
      </c>
      <c r="V12" t="s">
        <v>256</v>
      </c>
      <c r="W12" s="53">
        <f t="shared" si="3"/>
        <v>173441964419.65717</v>
      </c>
      <c r="X12" s="53">
        <f t="shared" si="4"/>
        <v>172033725651.3092</v>
      </c>
      <c r="Y12" s="53">
        <f t="shared" si="5"/>
        <v>157239641399.98773</v>
      </c>
      <c r="Z12" s="53"/>
      <c r="AA12" s="53">
        <f t="shared" si="6"/>
        <v>149148763748.8345</v>
      </c>
      <c r="AB12" s="53"/>
      <c r="AC12" s="53">
        <f t="shared" si="16"/>
        <v>173441964419.65717</v>
      </c>
      <c r="AD12" s="53">
        <f t="shared" si="17"/>
        <v>172033725651.3092</v>
      </c>
      <c r="AE12" s="53">
        <f t="shared" si="18"/>
        <v>157239641399.98773</v>
      </c>
      <c r="AF12" s="53">
        <f t="shared" si="19"/>
        <v>1.7733047644415585</v>
      </c>
      <c r="AG12" s="53">
        <f t="shared" si="20"/>
        <v>149148763748.8345</v>
      </c>
      <c r="AI12" s="53">
        <f t="shared" si="21"/>
        <v>0</v>
      </c>
      <c r="AJ12" s="53">
        <f t="shared" si="7"/>
        <v>0</v>
      </c>
      <c r="AK12" s="53">
        <f t="shared" si="7"/>
        <v>0</v>
      </c>
      <c r="AL12" s="53">
        <f t="shared" si="8"/>
        <v>-1.7733047644415585</v>
      </c>
      <c r="AM12" s="53">
        <f t="shared" si="8"/>
        <v>0</v>
      </c>
    </row>
    <row r="13" spans="1:141" x14ac:dyDescent="0.35">
      <c r="A13" s="301">
        <v>2012</v>
      </c>
      <c r="B13" s="301" t="s">
        <v>88</v>
      </c>
      <c r="C13" s="301" t="s">
        <v>29</v>
      </c>
      <c r="D13" s="302" t="s">
        <v>14</v>
      </c>
      <c r="E13" s="302" t="s">
        <v>226</v>
      </c>
      <c r="F13" s="301" t="s">
        <v>78</v>
      </c>
      <c r="G13" s="301" t="s">
        <v>77</v>
      </c>
      <c r="H13" s="303">
        <v>78669055000</v>
      </c>
      <c r="I13" s="303">
        <v>79591861666</v>
      </c>
      <c r="J13" s="303">
        <v>69406651146</v>
      </c>
      <c r="K13" s="304">
        <f t="shared" si="9"/>
        <v>0.87203201047437096</v>
      </c>
      <c r="L13" s="303">
        <v>45937108903</v>
      </c>
      <c r="M13" s="304">
        <f t="shared" si="1"/>
        <v>0.57715836696685019</v>
      </c>
      <c r="P13">
        <f t="shared" si="10"/>
        <v>2012</v>
      </c>
      <c r="Q13" t="str">
        <f t="shared" si="11"/>
        <v>Gustavo Petro 2012-2015</v>
      </c>
      <c r="R13" t="str">
        <f t="shared" si="12"/>
        <v>0110-SECRETARÍA DISTRITAL DE GOBIERNO</v>
      </c>
      <c r="S13" t="str">
        <f t="shared" si="13"/>
        <v>GOBIERNO</v>
      </c>
      <c r="T13" t="str">
        <f t="shared" si="14"/>
        <v>Administración Centrral</v>
      </c>
      <c r="U13" t="str">
        <f t="shared" si="15"/>
        <v>Inversión directa</v>
      </c>
      <c r="V13" t="s">
        <v>256</v>
      </c>
      <c r="W13" s="53">
        <f t="shared" si="3"/>
        <v>152629634515.25534</v>
      </c>
      <c r="X13" s="53">
        <f t="shared" si="4"/>
        <v>154420016313.53452</v>
      </c>
      <c r="Y13" s="53">
        <f t="shared" si="5"/>
        <v>134659197283.37666</v>
      </c>
      <c r="Z13" s="53"/>
      <c r="AA13" s="53">
        <f t="shared" si="6"/>
        <v>89124804442.513931</v>
      </c>
      <c r="AB13" s="53"/>
      <c r="AC13" s="53">
        <f t="shared" si="16"/>
        <v>152629634515.25534</v>
      </c>
      <c r="AD13" s="53">
        <f t="shared" si="17"/>
        <v>154420016313.53452</v>
      </c>
      <c r="AE13" s="53">
        <f t="shared" si="18"/>
        <v>134659197283.37666</v>
      </c>
      <c r="AF13" s="53">
        <f t="shared" si="19"/>
        <v>1.6918714359071247</v>
      </c>
      <c r="AG13" s="53">
        <f t="shared" si="20"/>
        <v>89124804442.513931</v>
      </c>
      <c r="AI13" s="53">
        <f t="shared" si="21"/>
        <v>0</v>
      </c>
      <c r="AJ13" s="53">
        <f t="shared" si="7"/>
        <v>0</v>
      </c>
      <c r="AK13" s="53">
        <f t="shared" si="7"/>
        <v>0</v>
      </c>
      <c r="AL13" s="53">
        <f t="shared" si="8"/>
        <v>-1.6918714359071247</v>
      </c>
      <c r="AM13" s="53">
        <f t="shared" si="8"/>
        <v>0</v>
      </c>
    </row>
    <row r="14" spans="1:141" x14ac:dyDescent="0.35">
      <c r="A14" s="301">
        <v>2012</v>
      </c>
      <c r="B14" s="301" t="s">
        <v>88</v>
      </c>
      <c r="C14" s="301" t="s">
        <v>30</v>
      </c>
      <c r="D14" s="302" t="s">
        <v>16</v>
      </c>
      <c r="E14" s="302" t="s">
        <v>226</v>
      </c>
      <c r="F14" s="301" t="s">
        <v>76</v>
      </c>
      <c r="G14" s="301" t="s">
        <v>77</v>
      </c>
      <c r="H14" s="303">
        <v>209449003000</v>
      </c>
      <c r="I14" s="303">
        <v>178956028125</v>
      </c>
      <c r="J14" s="303">
        <v>140502201612</v>
      </c>
      <c r="K14" s="304">
        <f t="shared" si="9"/>
        <v>0.78512136799247589</v>
      </c>
      <c r="L14" s="303">
        <v>127023359886</v>
      </c>
      <c r="M14" s="304">
        <f t="shared" si="1"/>
        <v>0.70980207382159122</v>
      </c>
      <c r="P14">
        <f t="shared" si="10"/>
        <v>2012</v>
      </c>
      <c r="Q14" t="str">
        <f t="shared" si="11"/>
        <v>Gustavo Petro 2012-2015</v>
      </c>
      <c r="R14" t="str">
        <f t="shared" si="12"/>
        <v>0111-SECRETARÍA DISTRITAL DE HACIENDA</v>
      </c>
      <c r="S14" t="str">
        <f t="shared" si="13"/>
        <v>HACIENDA</v>
      </c>
      <c r="T14" t="str">
        <f t="shared" si="14"/>
        <v>Administración Centrral</v>
      </c>
      <c r="U14" t="str">
        <f t="shared" si="15"/>
        <v>Funcionamiento</v>
      </c>
      <c r="V14" t="s">
        <v>256</v>
      </c>
      <c r="W14" s="53">
        <f t="shared" si="3"/>
        <v>406362130287.12018</v>
      </c>
      <c r="X14" s="53">
        <f t="shared" si="4"/>
        <v>347201236458.48431</v>
      </c>
      <c r="Y14" s="53">
        <f t="shared" si="5"/>
        <v>272595109736.96432</v>
      </c>
      <c r="Z14" s="53"/>
      <c r="AA14" s="53">
        <f t="shared" si="6"/>
        <v>246444157671.65283</v>
      </c>
      <c r="AB14" s="53"/>
      <c r="AC14" s="53">
        <f t="shared" si="16"/>
        <v>406362130287.12018</v>
      </c>
      <c r="AD14" s="53">
        <f t="shared" si="17"/>
        <v>347201236458.48431</v>
      </c>
      <c r="AE14" s="53">
        <f t="shared" si="18"/>
        <v>272595109736.96432</v>
      </c>
      <c r="AF14" s="53">
        <f t="shared" si="19"/>
        <v>1.5232518993244408</v>
      </c>
      <c r="AG14" s="53">
        <f t="shared" si="20"/>
        <v>246444157671.65283</v>
      </c>
      <c r="AI14" s="53">
        <f t="shared" si="21"/>
        <v>0</v>
      </c>
      <c r="AJ14" s="53">
        <f t="shared" si="7"/>
        <v>0</v>
      </c>
      <c r="AK14" s="53">
        <f t="shared" si="7"/>
        <v>0</v>
      </c>
      <c r="AL14" s="53">
        <f t="shared" si="8"/>
        <v>-1.5232518993244408</v>
      </c>
      <c r="AM14" s="53">
        <f t="shared" si="8"/>
        <v>0</v>
      </c>
    </row>
    <row r="15" spans="1:141" x14ac:dyDescent="0.35">
      <c r="A15" s="301">
        <v>2012</v>
      </c>
      <c r="B15" s="301" t="s">
        <v>88</v>
      </c>
      <c r="C15" s="301" t="s">
        <v>30</v>
      </c>
      <c r="D15" s="302" t="s">
        <v>16</v>
      </c>
      <c r="E15" s="302" t="s">
        <v>226</v>
      </c>
      <c r="F15" s="301" t="s">
        <v>79</v>
      </c>
      <c r="G15" s="301" t="s">
        <v>77</v>
      </c>
      <c r="H15" s="303">
        <v>384893865000</v>
      </c>
      <c r="I15" s="303">
        <v>384893865000</v>
      </c>
      <c r="J15" s="303">
        <v>355178670329</v>
      </c>
      <c r="K15" s="304">
        <f t="shared" si="9"/>
        <v>0.92279639304980865</v>
      </c>
      <c r="L15" s="303">
        <v>355020918165</v>
      </c>
      <c r="M15" s="304">
        <f t="shared" si="1"/>
        <v>0.92238653418131256</v>
      </c>
      <c r="P15">
        <f t="shared" si="10"/>
        <v>2012</v>
      </c>
      <c r="Q15" t="str">
        <f t="shared" si="11"/>
        <v>Gustavo Petro 2012-2015</v>
      </c>
      <c r="R15" t="str">
        <f t="shared" si="12"/>
        <v>0111-SECRETARÍA DISTRITAL DE HACIENDA</v>
      </c>
      <c r="S15" t="str">
        <f t="shared" si="13"/>
        <v>HACIENDA</v>
      </c>
      <c r="T15" t="str">
        <f t="shared" si="14"/>
        <v>Administración Centrral</v>
      </c>
      <c r="U15" t="str">
        <f t="shared" si="15"/>
        <v>Servicio de la deuda</v>
      </c>
      <c r="V15" t="s">
        <v>256</v>
      </c>
      <c r="W15" s="53">
        <f t="shared" si="3"/>
        <v>746751183703.85962</v>
      </c>
      <c r="X15" s="53">
        <f t="shared" si="4"/>
        <v>746751183703.85962</v>
      </c>
      <c r="Y15" s="53">
        <f t="shared" si="5"/>
        <v>689099298827.59668</v>
      </c>
      <c r="Z15" s="53"/>
      <c r="AA15" s="53">
        <f t="shared" si="6"/>
        <v>688793236232.39575</v>
      </c>
      <c r="AB15" s="53"/>
      <c r="AC15" s="53">
        <f t="shared" si="16"/>
        <v>746751183703.85962</v>
      </c>
      <c r="AD15" s="53">
        <f t="shared" si="17"/>
        <v>746751183703.85962</v>
      </c>
      <c r="AE15" s="53">
        <f t="shared" si="18"/>
        <v>689099298827.59668</v>
      </c>
      <c r="AF15" s="53">
        <f t="shared" si="19"/>
        <v>1.7903618672321437</v>
      </c>
      <c r="AG15" s="53">
        <f t="shared" si="20"/>
        <v>688793236232.39575</v>
      </c>
      <c r="AI15" s="53">
        <f t="shared" si="21"/>
        <v>0</v>
      </c>
      <c r="AJ15" s="53">
        <f t="shared" si="7"/>
        <v>0</v>
      </c>
      <c r="AK15" s="53">
        <f t="shared" si="7"/>
        <v>0</v>
      </c>
      <c r="AL15" s="53">
        <f t="shared" si="8"/>
        <v>-1.7903618672321437</v>
      </c>
      <c r="AM15" s="53">
        <f t="shared" si="8"/>
        <v>0</v>
      </c>
    </row>
    <row r="16" spans="1:141" x14ac:dyDescent="0.35">
      <c r="A16" s="301">
        <v>2012</v>
      </c>
      <c r="B16" s="301" t="s">
        <v>88</v>
      </c>
      <c r="C16" s="301" t="s">
        <v>30</v>
      </c>
      <c r="D16" s="302" t="s">
        <v>16</v>
      </c>
      <c r="E16" s="302" t="s">
        <v>226</v>
      </c>
      <c r="F16" s="301" t="s">
        <v>78</v>
      </c>
      <c r="G16" s="301" t="s">
        <v>77</v>
      </c>
      <c r="H16" s="303">
        <v>56475254000</v>
      </c>
      <c r="I16" s="303">
        <v>56262269977</v>
      </c>
      <c r="J16" s="303">
        <v>36827356074</v>
      </c>
      <c r="K16" s="304">
        <f t="shared" si="9"/>
        <v>0.6545657700809977</v>
      </c>
      <c r="L16" s="303">
        <v>26091449866</v>
      </c>
      <c r="M16" s="304">
        <f t="shared" si="1"/>
        <v>0.46374683916354914</v>
      </c>
      <c r="P16">
        <f t="shared" si="10"/>
        <v>2012</v>
      </c>
      <c r="Q16" t="str">
        <f t="shared" si="11"/>
        <v>Gustavo Petro 2012-2015</v>
      </c>
      <c r="R16" t="str">
        <f t="shared" si="12"/>
        <v>0111-SECRETARÍA DISTRITAL DE HACIENDA</v>
      </c>
      <c r="S16" t="str">
        <f t="shared" si="13"/>
        <v>HACIENDA</v>
      </c>
      <c r="T16" t="str">
        <f t="shared" si="14"/>
        <v>Administración Centrral</v>
      </c>
      <c r="U16" t="str">
        <f t="shared" si="15"/>
        <v>Inversión directa</v>
      </c>
      <c r="V16" t="s">
        <v>256</v>
      </c>
      <c r="W16" s="53">
        <f t="shared" si="3"/>
        <v>109570368897.608</v>
      </c>
      <c r="X16" s="53">
        <f t="shared" si="4"/>
        <v>109157148304.22374</v>
      </c>
      <c r="Y16" s="53">
        <f t="shared" si="5"/>
        <v>71450532839.599884</v>
      </c>
      <c r="Z16" s="53"/>
      <c r="AA16" s="53">
        <f t="shared" si="6"/>
        <v>50621282498.190529</v>
      </c>
      <c r="AB16" s="53"/>
      <c r="AC16" s="53">
        <f t="shared" si="16"/>
        <v>109570368897.608</v>
      </c>
      <c r="AD16" s="53">
        <f t="shared" si="17"/>
        <v>109157148304.22374</v>
      </c>
      <c r="AE16" s="53">
        <f t="shared" si="18"/>
        <v>71450532839.599884</v>
      </c>
      <c r="AF16" s="53">
        <f t="shared" si="19"/>
        <v>1.2699546759988327</v>
      </c>
      <c r="AG16" s="53">
        <f t="shared" si="20"/>
        <v>50621282498.190529</v>
      </c>
      <c r="AI16" s="53">
        <f t="shared" si="21"/>
        <v>0</v>
      </c>
      <c r="AJ16" s="53">
        <f t="shared" si="7"/>
        <v>0</v>
      </c>
      <c r="AK16" s="53">
        <f t="shared" si="7"/>
        <v>0</v>
      </c>
      <c r="AL16" s="53">
        <f t="shared" si="8"/>
        <v>-1.2699546759988327</v>
      </c>
      <c r="AM16" s="53">
        <f t="shared" si="8"/>
        <v>0</v>
      </c>
    </row>
    <row r="17" spans="1:39" x14ac:dyDescent="0.35">
      <c r="A17" s="301">
        <v>2012</v>
      </c>
      <c r="B17" s="301" t="s">
        <v>88</v>
      </c>
      <c r="C17" s="301" t="s">
        <v>30</v>
      </c>
      <c r="D17" s="302" t="s">
        <v>16</v>
      </c>
      <c r="E17" s="302" t="s">
        <v>226</v>
      </c>
      <c r="F17" s="301" t="s">
        <v>80</v>
      </c>
      <c r="G17" s="301" t="s">
        <v>77</v>
      </c>
      <c r="H17" s="303">
        <v>1109562309000</v>
      </c>
      <c r="I17" s="303">
        <v>1090442337651</v>
      </c>
      <c r="J17" s="303">
        <v>1057450448185</v>
      </c>
      <c r="K17" s="304">
        <f t="shared" si="9"/>
        <v>0.96974448961962523</v>
      </c>
      <c r="L17" s="303">
        <v>1057450448185</v>
      </c>
      <c r="M17" s="304">
        <f t="shared" si="1"/>
        <v>0.96974448961962523</v>
      </c>
      <c r="P17">
        <f t="shared" si="10"/>
        <v>2012</v>
      </c>
      <c r="Q17" t="str">
        <f t="shared" si="11"/>
        <v>Gustavo Petro 2012-2015</v>
      </c>
      <c r="R17" t="str">
        <f t="shared" si="12"/>
        <v>0111-SECRETARÍA DISTRITAL DE HACIENDA</v>
      </c>
      <c r="S17" t="str">
        <f t="shared" si="13"/>
        <v>HACIENDA</v>
      </c>
      <c r="T17" t="str">
        <f t="shared" si="14"/>
        <v>Administración Centrral</v>
      </c>
      <c r="U17" t="str">
        <f t="shared" si="15"/>
        <v>Transferencias</v>
      </c>
      <c r="V17" t="s">
        <v>256</v>
      </c>
      <c r="W17" s="53">
        <f t="shared" si="3"/>
        <v>2152715444396.438</v>
      </c>
      <c r="X17" s="53">
        <f t="shared" si="4"/>
        <v>2115619864197.3367</v>
      </c>
      <c r="Y17" s="53">
        <f t="shared" si="5"/>
        <v>2051610705435.187</v>
      </c>
      <c r="Z17" s="53"/>
      <c r="AA17" s="53">
        <f t="shared" si="6"/>
        <v>2051610705435.187</v>
      </c>
      <c r="AB17" s="53"/>
      <c r="AC17" s="53">
        <f t="shared" si="16"/>
        <v>2152715444396.438</v>
      </c>
      <c r="AD17" s="53">
        <f t="shared" si="17"/>
        <v>2115619864197.3367</v>
      </c>
      <c r="AE17" s="53">
        <f t="shared" si="18"/>
        <v>2051610705435.187</v>
      </c>
      <c r="AF17" s="53">
        <f t="shared" si="19"/>
        <v>1.8814481376931023</v>
      </c>
      <c r="AG17" s="53">
        <f t="shared" si="20"/>
        <v>2051610705435.187</v>
      </c>
      <c r="AI17" s="53">
        <f t="shared" si="21"/>
        <v>0</v>
      </c>
      <c r="AJ17" s="53">
        <f t="shared" si="7"/>
        <v>0</v>
      </c>
      <c r="AK17" s="53">
        <f t="shared" si="7"/>
        <v>0</v>
      </c>
      <c r="AL17" s="53">
        <f t="shared" si="8"/>
        <v>-1.8814481376931023</v>
      </c>
      <c r="AM17" s="53">
        <f t="shared" si="8"/>
        <v>0</v>
      </c>
    </row>
    <row r="18" spans="1:39" x14ac:dyDescent="0.35">
      <c r="A18" s="301">
        <v>2012</v>
      </c>
      <c r="B18" s="301" t="s">
        <v>88</v>
      </c>
      <c r="C18" s="301" t="s">
        <v>31</v>
      </c>
      <c r="D18" s="302" t="s">
        <v>11</v>
      </c>
      <c r="E18" s="302" t="s">
        <v>226</v>
      </c>
      <c r="F18" s="301" t="s">
        <v>76</v>
      </c>
      <c r="G18" s="301" t="s">
        <v>77</v>
      </c>
      <c r="H18" s="303">
        <v>76733330000</v>
      </c>
      <c r="I18" s="303">
        <v>76733330000</v>
      </c>
      <c r="J18" s="303">
        <v>71852538373.600006</v>
      </c>
      <c r="K18" s="304">
        <f t="shared" si="9"/>
        <v>0.93639280836111249</v>
      </c>
      <c r="L18" s="303">
        <v>67588415552</v>
      </c>
      <c r="M18" s="304">
        <f t="shared" si="1"/>
        <v>0.88082213494448891</v>
      </c>
      <c r="P18">
        <f t="shared" si="10"/>
        <v>2012</v>
      </c>
      <c r="Q18" t="str">
        <f t="shared" si="11"/>
        <v>Gustavo Petro 2012-2015</v>
      </c>
      <c r="R18" t="str">
        <f t="shared" si="12"/>
        <v>0112-SECRETARÍA DE EDUCACIÓN DEL DISTRITO</v>
      </c>
      <c r="S18" t="str">
        <f t="shared" si="13"/>
        <v>EDUCACIÓN</v>
      </c>
      <c r="T18" t="str">
        <f t="shared" si="14"/>
        <v>Administración Centrral</v>
      </c>
      <c r="U18" t="str">
        <f t="shared" si="15"/>
        <v>Funcionamiento</v>
      </c>
      <c r="V18" t="s">
        <v>256</v>
      </c>
      <c r="W18" s="53">
        <f t="shared" si="3"/>
        <v>148874040917.84857</v>
      </c>
      <c r="X18" s="53">
        <f t="shared" si="4"/>
        <v>148874040917.84857</v>
      </c>
      <c r="Y18" s="53">
        <f t="shared" si="5"/>
        <v>139404581267.13141</v>
      </c>
      <c r="Z18" s="53"/>
      <c r="AA18" s="53">
        <f t="shared" si="6"/>
        <v>131131550559.07257</v>
      </c>
      <c r="AB18" s="53"/>
      <c r="AC18" s="53">
        <f t="shared" si="16"/>
        <v>148874040917.84857</v>
      </c>
      <c r="AD18" s="53">
        <f t="shared" si="17"/>
        <v>148874040917.84857</v>
      </c>
      <c r="AE18" s="53">
        <f t="shared" si="18"/>
        <v>139404581267.13141</v>
      </c>
      <c r="AF18" s="53">
        <f t="shared" si="19"/>
        <v>1.8167409294908925</v>
      </c>
      <c r="AG18" s="53">
        <f t="shared" si="20"/>
        <v>131131550559.07257</v>
      </c>
      <c r="AI18" s="53">
        <f t="shared" si="21"/>
        <v>0</v>
      </c>
      <c r="AJ18" s="53">
        <f t="shared" si="7"/>
        <v>0</v>
      </c>
      <c r="AK18" s="53">
        <f t="shared" si="7"/>
        <v>0</v>
      </c>
      <c r="AL18" s="53">
        <f t="shared" si="8"/>
        <v>-1.8167409294908925</v>
      </c>
      <c r="AM18" s="53">
        <f t="shared" si="8"/>
        <v>0</v>
      </c>
    </row>
    <row r="19" spans="1:39" x14ac:dyDescent="0.35">
      <c r="A19" s="301">
        <v>2012</v>
      </c>
      <c r="B19" s="301" t="s">
        <v>88</v>
      </c>
      <c r="C19" s="301" t="s">
        <v>31</v>
      </c>
      <c r="D19" s="302" t="s">
        <v>11</v>
      </c>
      <c r="E19" s="302" t="s">
        <v>226</v>
      </c>
      <c r="F19" s="301" t="s">
        <v>78</v>
      </c>
      <c r="G19" s="301" t="s">
        <v>77</v>
      </c>
      <c r="H19" s="303">
        <v>2479172929000</v>
      </c>
      <c r="I19" s="303">
        <v>2437431737815</v>
      </c>
      <c r="J19" s="303">
        <v>2253504574447</v>
      </c>
      <c r="K19" s="304">
        <f t="shared" si="9"/>
        <v>0.92454058896727143</v>
      </c>
      <c r="L19" s="303">
        <v>2039882074994.6699</v>
      </c>
      <c r="M19" s="304">
        <f t="shared" si="1"/>
        <v>0.83689813476511643</v>
      </c>
      <c r="P19">
        <f t="shared" si="10"/>
        <v>2012</v>
      </c>
      <c r="Q19" t="str">
        <f t="shared" si="11"/>
        <v>Gustavo Petro 2012-2015</v>
      </c>
      <c r="R19" t="str">
        <f t="shared" si="12"/>
        <v>0112-SECRETARÍA DE EDUCACIÓN DEL DISTRITO</v>
      </c>
      <c r="S19" t="str">
        <f t="shared" si="13"/>
        <v>EDUCACIÓN</v>
      </c>
      <c r="T19" t="str">
        <f t="shared" si="14"/>
        <v>Administración Centrral</v>
      </c>
      <c r="U19" t="str">
        <f t="shared" si="15"/>
        <v>Inversión directa</v>
      </c>
      <c r="V19" t="s">
        <v>256</v>
      </c>
      <c r="W19" s="53">
        <f t="shared" si="3"/>
        <v>4809963181245.6006</v>
      </c>
      <c r="X19" s="53">
        <f t="shared" si="4"/>
        <v>4728979079494.3086</v>
      </c>
      <c r="Y19" s="53">
        <f t="shared" si="5"/>
        <v>4372133103369.5737</v>
      </c>
      <c r="Z19" s="53"/>
      <c r="AA19" s="53">
        <f t="shared" si="6"/>
        <v>3957673770972.0449</v>
      </c>
      <c r="AB19" s="53"/>
      <c r="AC19" s="53">
        <f t="shared" si="16"/>
        <v>4809963181245.6006</v>
      </c>
      <c r="AD19" s="53">
        <f t="shared" si="17"/>
        <v>4728979079494.3086</v>
      </c>
      <c r="AE19" s="53">
        <f t="shared" si="18"/>
        <v>4372133103369.5737</v>
      </c>
      <c r="AF19" s="53">
        <f t="shared" si="19"/>
        <v>1.7937458660027576</v>
      </c>
      <c r="AG19" s="53">
        <f t="shared" si="20"/>
        <v>3957673770972.0449</v>
      </c>
      <c r="AI19" s="53">
        <f t="shared" si="21"/>
        <v>0</v>
      </c>
      <c r="AJ19" s="53">
        <f t="shared" si="7"/>
        <v>0</v>
      </c>
      <c r="AK19" s="53">
        <f t="shared" si="7"/>
        <v>0</v>
      </c>
      <c r="AL19" s="53">
        <f t="shared" si="8"/>
        <v>-1.7937458660027576</v>
      </c>
      <c r="AM19" s="53">
        <f t="shared" si="8"/>
        <v>0</v>
      </c>
    </row>
    <row r="20" spans="1:39" x14ac:dyDescent="0.35">
      <c r="A20" s="301">
        <v>2012</v>
      </c>
      <c r="B20" s="301" t="s">
        <v>88</v>
      </c>
      <c r="C20" s="301" t="s">
        <v>32</v>
      </c>
      <c r="D20" s="302" t="s">
        <v>18</v>
      </c>
      <c r="E20" s="302" t="s">
        <v>226</v>
      </c>
      <c r="F20" s="301" t="s">
        <v>76</v>
      </c>
      <c r="G20" s="301" t="s">
        <v>77</v>
      </c>
      <c r="H20" s="303">
        <v>30573544000</v>
      </c>
      <c r="I20" s="303">
        <v>32519775162</v>
      </c>
      <c r="J20" s="303">
        <v>31607454181</v>
      </c>
      <c r="K20" s="304">
        <f t="shared" si="9"/>
        <v>0.97194565532955879</v>
      </c>
      <c r="L20" s="303">
        <v>29427219987</v>
      </c>
      <c r="M20" s="304">
        <f t="shared" si="1"/>
        <v>0.90490231990860404</v>
      </c>
      <c r="P20">
        <f t="shared" si="10"/>
        <v>2012</v>
      </c>
      <c r="Q20" t="str">
        <f t="shared" si="11"/>
        <v>Gustavo Petro 2012-2015</v>
      </c>
      <c r="R20" t="str">
        <f t="shared" si="12"/>
        <v>0113-SECRETARÍA DISTRITAL DE MOVILIDAD</v>
      </c>
      <c r="S20" t="str">
        <f t="shared" si="13"/>
        <v>MOVILIDAD</v>
      </c>
      <c r="T20" t="str">
        <f t="shared" si="14"/>
        <v>Administración Centrral</v>
      </c>
      <c r="U20" t="str">
        <f t="shared" si="15"/>
        <v>Funcionamiento</v>
      </c>
      <c r="V20" t="s">
        <v>256</v>
      </c>
      <c r="W20" s="53">
        <f t="shared" si="3"/>
        <v>59317209880.760338</v>
      </c>
      <c r="X20" s="53">
        <f t="shared" si="4"/>
        <v>63093186990.670464</v>
      </c>
      <c r="Y20" s="53">
        <f t="shared" si="5"/>
        <v>61323148976.4776</v>
      </c>
      <c r="Z20" s="53"/>
      <c r="AA20" s="53">
        <f t="shared" si="6"/>
        <v>57093171278.285057</v>
      </c>
      <c r="AB20" s="53"/>
      <c r="AC20" s="53">
        <f t="shared" si="16"/>
        <v>59317209880.760338</v>
      </c>
      <c r="AD20" s="53">
        <f t="shared" si="17"/>
        <v>63093186990.670464</v>
      </c>
      <c r="AE20" s="53">
        <f t="shared" si="18"/>
        <v>61323148976.4776</v>
      </c>
      <c r="AF20" s="53">
        <f t="shared" si="19"/>
        <v>1.8857187256366676</v>
      </c>
      <c r="AG20" s="53">
        <f t="shared" si="20"/>
        <v>57093171278.285057</v>
      </c>
      <c r="AI20" s="53">
        <f t="shared" si="21"/>
        <v>0</v>
      </c>
      <c r="AJ20" s="53">
        <f t="shared" si="7"/>
        <v>0</v>
      </c>
      <c r="AK20" s="53">
        <f t="shared" si="7"/>
        <v>0</v>
      </c>
      <c r="AL20" s="53">
        <f t="shared" si="8"/>
        <v>-1.8857187256366676</v>
      </c>
      <c r="AM20" s="53">
        <f t="shared" si="8"/>
        <v>0</v>
      </c>
    </row>
    <row r="21" spans="1:39" x14ac:dyDescent="0.35">
      <c r="A21" s="301">
        <v>2012</v>
      </c>
      <c r="B21" s="301" t="s">
        <v>88</v>
      </c>
      <c r="C21" s="301" t="s">
        <v>32</v>
      </c>
      <c r="D21" s="302" t="s">
        <v>18</v>
      </c>
      <c r="E21" s="302" t="s">
        <v>226</v>
      </c>
      <c r="F21" s="301" t="s">
        <v>78</v>
      </c>
      <c r="G21" s="301" t="s">
        <v>77</v>
      </c>
      <c r="H21" s="303">
        <v>304572631000</v>
      </c>
      <c r="I21" s="303">
        <v>272113713656</v>
      </c>
      <c r="J21" s="303">
        <v>201659583269</v>
      </c>
      <c r="K21" s="304">
        <f t="shared" si="9"/>
        <v>0.74108570479447977</v>
      </c>
      <c r="L21" s="303">
        <v>119884494624</v>
      </c>
      <c r="M21" s="304">
        <f t="shared" si="1"/>
        <v>0.44056763260213805</v>
      </c>
      <c r="P21">
        <f t="shared" si="10"/>
        <v>2012</v>
      </c>
      <c r="Q21" t="str">
        <f t="shared" si="11"/>
        <v>Gustavo Petro 2012-2015</v>
      </c>
      <c r="R21" t="str">
        <f t="shared" si="12"/>
        <v>0113-SECRETARÍA DISTRITAL DE MOVILIDAD</v>
      </c>
      <c r="S21" t="str">
        <f t="shared" si="13"/>
        <v>MOVILIDAD</v>
      </c>
      <c r="T21" t="str">
        <f t="shared" si="14"/>
        <v>Administración Centrral</v>
      </c>
      <c r="U21" t="str">
        <f t="shared" si="15"/>
        <v>Inversión directa</v>
      </c>
      <c r="V21" t="s">
        <v>256</v>
      </c>
      <c r="W21" s="53">
        <f t="shared" si="3"/>
        <v>590916076885.37427</v>
      </c>
      <c r="X21" s="53">
        <f t="shared" si="4"/>
        <v>527940963087.76215</v>
      </c>
      <c r="Y21" s="53">
        <f t="shared" si="5"/>
        <v>391249500719.77063</v>
      </c>
      <c r="Z21" s="53"/>
      <c r="AA21" s="53">
        <f t="shared" si="6"/>
        <v>232593700261.26813</v>
      </c>
      <c r="AB21" s="53"/>
      <c r="AC21" s="53">
        <f t="shared" si="16"/>
        <v>590916076885.37427</v>
      </c>
      <c r="AD21" s="53">
        <f t="shared" si="17"/>
        <v>527940963087.76215</v>
      </c>
      <c r="AE21" s="53">
        <f t="shared" si="18"/>
        <v>391249500719.77063</v>
      </c>
      <c r="AF21" s="53">
        <f t="shared" si="19"/>
        <v>1.4378161815629014</v>
      </c>
      <c r="AG21" s="53">
        <f t="shared" si="20"/>
        <v>232593700261.26813</v>
      </c>
      <c r="AI21" s="53">
        <f t="shared" si="21"/>
        <v>0</v>
      </c>
      <c r="AJ21" s="53">
        <f t="shared" si="7"/>
        <v>0</v>
      </c>
      <c r="AK21" s="53">
        <f t="shared" si="7"/>
        <v>0</v>
      </c>
      <c r="AL21" s="53">
        <f t="shared" si="8"/>
        <v>-1.4378161815629014</v>
      </c>
      <c r="AM21" s="53">
        <f t="shared" si="8"/>
        <v>0</v>
      </c>
    </row>
    <row r="22" spans="1:39" x14ac:dyDescent="0.35">
      <c r="A22" s="301">
        <v>2012</v>
      </c>
      <c r="B22" s="301" t="s">
        <v>88</v>
      </c>
      <c r="C22" s="301" t="s">
        <v>32</v>
      </c>
      <c r="D22" s="302" t="s">
        <v>18</v>
      </c>
      <c r="E22" s="302" t="s">
        <v>226</v>
      </c>
      <c r="F22" s="301" t="s">
        <v>80</v>
      </c>
      <c r="G22" s="301" t="s">
        <v>77</v>
      </c>
      <c r="H22" s="303">
        <v>0</v>
      </c>
      <c r="I22" s="303">
        <v>0</v>
      </c>
      <c r="J22" s="303">
        <v>0</v>
      </c>
      <c r="K22" s="304">
        <v>0</v>
      </c>
      <c r="L22" s="303">
        <v>0</v>
      </c>
      <c r="M22" s="304">
        <v>0</v>
      </c>
      <c r="P22">
        <f t="shared" si="10"/>
        <v>2012</v>
      </c>
      <c r="Q22" t="str">
        <f t="shared" si="11"/>
        <v>Gustavo Petro 2012-2015</v>
      </c>
      <c r="R22" t="str">
        <f t="shared" si="12"/>
        <v>0113-SECRETARÍA DISTRITAL DE MOVILIDAD</v>
      </c>
      <c r="S22" t="str">
        <f t="shared" si="13"/>
        <v>MOVILIDAD</v>
      </c>
      <c r="T22" t="str">
        <f t="shared" si="14"/>
        <v>Administración Centrral</v>
      </c>
      <c r="U22" t="str">
        <f t="shared" si="15"/>
        <v>Transferencias</v>
      </c>
      <c r="V22" t="s">
        <v>256</v>
      </c>
      <c r="W22" s="53">
        <f t="shared" si="3"/>
        <v>0</v>
      </c>
      <c r="X22" s="53">
        <f t="shared" si="4"/>
        <v>0</v>
      </c>
      <c r="Y22" s="53">
        <f t="shared" si="5"/>
        <v>0</v>
      </c>
      <c r="Z22" s="53"/>
      <c r="AA22" s="53">
        <f t="shared" si="6"/>
        <v>0</v>
      </c>
      <c r="AB22" s="53"/>
      <c r="AC22" s="53">
        <f t="shared" si="16"/>
        <v>0</v>
      </c>
      <c r="AD22" s="53">
        <f t="shared" si="17"/>
        <v>0</v>
      </c>
      <c r="AE22" s="53">
        <f t="shared" si="18"/>
        <v>0</v>
      </c>
      <c r="AF22" s="53">
        <f t="shared" si="19"/>
        <v>0</v>
      </c>
      <c r="AG22" s="53">
        <f t="shared" si="20"/>
        <v>0</v>
      </c>
      <c r="AI22" s="53">
        <f t="shared" si="21"/>
        <v>0</v>
      </c>
      <c r="AJ22" s="53">
        <f t="shared" si="7"/>
        <v>0</v>
      </c>
      <c r="AK22" s="53">
        <f t="shared" si="7"/>
        <v>0</v>
      </c>
      <c r="AL22" s="53">
        <f t="shared" si="8"/>
        <v>0</v>
      </c>
      <c r="AM22" s="53">
        <f t="shared" si="8"/>
        <v>0</v>
      </c>
    </row>
    <row r="23" spans="1:39" x14ac:dyDescent="0.35">
      <c r="A23" s="301">
        <v>2012</v>
      </c>
      <c r="B23" s="301" t="s">
        <v>88</v>
      </c>
      <c r="C23" s="301" t="s">
        <v>33</v>
      </c>
      <c r="D23" s="302" t="s">
        <v>21</v>
      </c>
      <c r="E23" s="302" t="s">
        <v>226</v>
      </c>
      <c r="F23" s="301" t="s">
        <v>76</v>
      </c>
      <c r="G23" s="301" t="s">
        <v>77</v>
      </c>
      <c r="H23" s="303">
        <v>30781307000</v>
      </c>
      <c r="I23" s="303">
        <v>30666079719</v>
      </c>
      <c r="J23" s="303">
        <v>28892071513</v>
      </c>
      <c r="K23" s="304">
        <f t="shared" si="9"/>
        <v>0.94215079911564747</v>
      </c>
      <c r="L23" s="303">
        <v>27722541561</v>
      </c>
      <c r="M23" s="304">
        <f t="shared" si="1"/>
        <v>0.90401322291690744</v>
      </c>
      <c r="P23">
        <f t="shared" si="10"/>
        <v>2012</v>
      </c>
      <c r="Q23" t="str">
        <f t="shared" si="11"/>
        <v>Gustavo Petro 2012-2015</v>
      </c>
      <c r="R23" t="str">
        <f t="shared" si="12"/>
        <v>0114-SECRETARÍA DISTRITAL DE SALUD</v>
      </c>
      <c r="S23" t="str">
        <f t="shared" si="13"/>
        <v>SALUD</v>
      </c>
      <c r="T23" t="str">
        <f t="shared" si="14"/>
        <v>Administración Centrral</v>
      </c>
      <c r="U23" t="str">
        <f t="shared" si="15"/>
        <v>Funcionamiento</v>
      </c>
      <c r="V23" t="s">
        <v>256</v>
      </c>
      <c r="W23" s="53">
        <f t="shared" si="3"/>
        <v>59720300915.16761</v>
      </c>
      <c r="X23" s="53">
        <f t="shared" si="4"/>
        <v>59496742900.072395</v>
      </c>
      <c r="Y23" s="53">
        <f t="shared" si="5"/>
        <v>56054903868.081429</v>
      </c>
      <c r="Z23" s="53"/>
      <c r="AA23" s="53">
        <f t="shared" si="6"/>
        <v>53785842302.153076</v>
      </c>
      <c r="AB23" s="53"/>
      <c r="AC23" s="53">
        <f t="shared" si="16"/>
        <v>59720300915.16761</v>
      </c>
      <c r="AD23" s="53">
        <f t="shared" si="17"/>
        <v>59496742900.072395</v>
      </c>
      <c r="AE23" s="53">
        <f t="shared" si="18"/>
        <v>56054903868.081429</v>
      </c>
      <c r="AF23" s="53">
        <f t="shared" si="19"/>
        <v>1.8279122855521404</v>
      </c>
      <c r="AG23" s="53">
        <f t="shared" si="20"/>
        <v>53785842302.153076</v>
      </c>
      <c r="AI23" s="53">
        <f t="shared" si="21"/>
        <v>0</v>
      </c>
      <c r="AJ23" s="53">
        <f t="shared" si="7"/>
        <v>0</v>
      </c>
      <c r="AK23" s="53">
        <f t="shared" si="7"/>
        <v>0</v>
      </c>
      <c r="AL23" s="53">
        <f t="shared" si="8"/>
        <v>-1.8279122855521404</v>
      </c>
      <c r="AM23" s="53">
        <f t="shared" si="8"/>
        <v>0</v>
      </c>
    </row>
    <row r="24" spans="1:39" x14ac:dyDescent="0.35">
      <c r="A24" s="301">
        <v>2012</v>
      </c>
      <c r="B24" s="301" t="s">
        <v>88</v>
      </c>
      <c r="C24" s="301" t="s">
        <v>34</v>
      </c>
      <c r="D24" s="302" t="s">
        <v>10</v>
      </c>
      <c r="E24" s="302" t="s">
        <v>226</v>
      </c>
      <c r="F24" s="301" t="s">
        <v>76</v>
      </c>
      <c r="G24" s="301" t="s">
        <v>77</v>
      </c>
      <c r="H24" s="303">
        <v>9856143000</v>
      </c>
      <c r="I24" s="303">
        <v>9856143000</v>
      </c>
      <c r="J24" s="303">
        <v>8888649301</v>
      </c>
      <c r="K24" s="304">
        <f t="shared" si="9"/>
        <v>0.90183850832927237</v>
      </c>
      <c r="L24" s="303">
        <v>8458963743</v>
      </c>
      <c r="M24" s="304">
        <f t="shared" si="1"/>
        <v>0.85824279771508993</v>
      </c>
      <c r="P24">
        <f t="shared" si="10"/>
        <v>2012</v>
      </c>
      <c r="Q24" t="str">
        <f t="shared" si="11"/>
        <v>Gustavo Petro 2012-2015</v>
      </c>
      <c r="R24" t="str">
        <f t="shared" si="12"/>
        <v>0117-SECRETARÍA DISTRITAL DE DESARROLLO ECONÓMICO</v>
      </c>
      <c r="S24" t="str">
        <f t="shared" si="13"/>
        <v>DESARROLLO ECONÓMICO, INDUSTRIA Y TURISMO</v>
      </c>
      <c r="T24" t="str">
        <f t="shared" si="14"/>
        <v>Administración Centrral</v>
      </c>
      <c r="U24" t="str">
        <f t="shared" si="15"/>
        <v>Funcionamiento</v>
      </c>
      <c r="V24" t="s">
        <v>256</v>
      </c>
      <c r="W24" s="53">
        <f t="shared" si="3"/>
        <v>19122379235.648533</v>
      </c>
      <c r="X24" s="53">
        <f t="shared" si="4"/>
        <v>19122379235.648533</v>
      </c>
      <c r="Y24" s="53">
        <f t="shared" si="5"/>
        <v>17245297965.583927</v>
      </c>
      <c r="Z24" s="53"/>
      <c r="AA24" s="53">
        <f t="shared" si="6"/>
        <v>16411644254.171942</v>
      </c>
      <c r="AB24" s="53"/>
      <c r="AC24" s="53">
        <f t="shared" si="16"/>
        <v>19122379235.648533</v>
      </c>
      <c r="AD24" s="53">
        <f t="shared" si="17"/>
        <v>19122379235.648533</v>
      </c>
      <c r="AE24" s="53">
        <f t="shared" si="18"/>
        <v>17245297965.583927</v>
      </c>
      <c r="AF24" s="53">
        <f t="shared" si="19"/>
        <v>1.7497004625018047</v>
      </c>
      <c r="AG24" s="53">
        <f t="shared" si="20"/>
        <v>16411644254.171942</v>
      </c>
      <c r="AI24" s="53">
        <f t="shared" si="21"/>
        <v>0</v>
      </c>
      <c r="AJ24" s="53">
        <f t="shared" si="7"/>
        <v>0</v>
      </c>
      <c r="AK24" s="53">
        <f t="shared" si="7"/>
        <v>0</v>
      </c>
      <c r="AL24" s="53">
        <f t="shared" si="8"/>
        <v>-1.7497004625018047</v>
      </c>
      <c r="AM24" s="53">
        <f t="shared" si="8"/>
        <v>0</v>
      </c>
    </row>
    <row r="25" spans="1:39" x14ac:dyDescent="0.35">
      <c r="A25" s="301">
        <v>2012</v>
      </c>
      <c r="B25" s="301" t="s">
        <v>88</v>
      </c>
      <c r="C25" s="301" t="s">
        <v>34</v>
      </c>
      <c r="D25" s="302" t="s">
        <v>10</v>
      </c>
      <c r="E25" s="302" t="s">
        <v>226</v>
      </c>
      <c r="F25" s="301" t="s">
        <v>78</v>
      </c>
      <c r="G25" s="301" t="s">
        <v>77</v>
      </c>
      <c r="H25" s="303">
        <v>63172058000</v>
      </c>
      <c r="I25" s="303">
        <v>60200701675</v>
      </c>
      <c r="J25" s="303">
        <v>42314145523</v>
      </c>
      <c r="K25" s="304">
        <f t="shared" si="9"/>
        <v>0.70288459014045201</v>
      </c>
      <c r="L25" s="303">
        <v>27470195530.290001</v>
      </c>
      <c r="M25" s="304">
        <f t="shared" si="1"/>
        <v>0.45631022174111563</v>
      </c>
      <c r="P25">
        <f t="shared" si="10"/>
        <v>2012</v>
      </c>
      <c r="Q25" t="str">
        <f t="shared" si="11"/>
        <v>Gustavo Petro 2012-2015</v>
      </c>
      <c r="R25" t="str">
        <f t="shared" si="12"/>
        <v>0117-SECRETARÍA DISTRITAL DE DESARROLLO ECONÓMICO</v>
      </c>
      <c r="S25" t="str">
        <f t="shared" si="13"/>
        <v>DESARROLLO ECONÓMICO, INDUSTRIA Y TURISMO</v>
      </c>
      <c r="T25" t="str">
        <f t="shared" si="14"/>
        <v>Administración Centrral</v>
      </c>
      <c r="U25" t="str">
        <f t="shared" si="15"/>
        <v>Inversión directa</v>
      </c>
      <c r="V25" t="s">
        <v>256</v>
      </c>
      <c r="W25" s="53">
        <f t="shared" si="3"/>
        <v>122563161895.31593</v>
      </c>
      <c r="X25" s="53">
        <f t="shared" si="4"/>
        <v>116798289927.56009</v>
      </c>
      <c r="Y25" s="53">
        <f t="shared" si="5"/>
        <v>82095718144.83876</v>
      </c>
      <c r="Z25" s="53"/>
      <c r="AA25" s="53">
        <f t="shared" si="6"/>
        <v>53296253575.828056</v>
      </c>
      <c r="AB25" s="53"/>
      <c r="AC25" s="53">
        <f t="shared" si="16"/>
        <v>122563161895.31593</v>
      </c>
      <c r="AD25" s="53">
        <f t="shared" si="17"/>
        <v>116798289927.56009</v>
      </c>
      <c r="AE25" s="53">
        <f t="shared" si="18"/>
        <v>82095718144.83876</v>
      </c>
      <c r="AF25" s="53">
        <f t="shared" si="19"/>
        <v>1.363700353328793</v>
      </c>
      <c r="AG25" s="53">
        <f t="shared" si="20"/>
        <v>53296253575.828056</v>
      </c>
      <c r="AI25" s="53">
        <f t="shared" si="21"/>
        <v>0</v>
      </c>
      <c r="AJ25" s="53">
        <f t="shared" si="7"/>
        <v>0</v>
      </c>
      <c r="AK25" s="53">
        <f t="shared" si="7"/>
        <v>0</v>
      </c>
      <c r="AL25" s="53">
        <f t="shared" si="8"/>
        <v>-1.363700353328793</v>
      </c>
      <c r="AM25" s="53">
        <f t="shared" si="8"/>
        <v>0</v>
      </c>
    </row>
    <row r="26" spans="1:39" x14ac:dyDescent="0.35">
      <c r="A26" s="301">
        <v>2012</v>
      </c>
      <c r="B26" s="301" t="s">
        <v>88</v>
      </c>
      <c r="C26" s="301" t="s">
        <v>34</v>
      </c>
      <c r="D26" s="302" t="s">
        <v>10</v>
      </c>
      <c r="E26" s="302" t="s">
        <v>226</v>
      </c>
      <c r="F26" s="301" t="s">
        <v>80</v>
      </c>
      <c r="G26" s="301" t="s">
        <v>77</v>
      </c>
      <c r="H26" s="303">
        <v>30000000000</v>
      </c>
      <c r="I26" s="303">
        <v>30000000000</v>
      </c>
      <c r="J26" s="303">
        <v>0</v>
      </c>
      <c r="K26" s="304">
        <f t="shared" si="9"/>
        <v>0</v>
      </c>
      <c r="L26" s="303">
        <v>0</v>
      </c>
      <c r="M26" s="304">
        <f t="shared" si="1"/>
        <v>0</v>
      </c>
      <c r="P26">
        <f t="shared" si="10"/>
        <v>2012</v>
      </c>
      <c r="Q26" t="str">
        <f t="shared" si="11"/>
        <v>Gustavo Petro 2012-2015</v>
      </c>
      <c r="R26" t="str">
        <f t="shared" si="12"/>
        <v>0117-SECRETARÍA DISTRITAL DE DESARROLLO ECONÓMICO</v>
      </c>
      <c r="S26" t="str">
        <f t="shared" si="13"/>
        <v>DESARROLLO ECONÓMICO, INDUSTRIA Y TURISMO</v>
      </c>
      <c r="T26" t="str">
        <f t="shared" si="14"/>
        <v>Administración Centrral</v>
      </c>
      <c r="U26" t="str">
        <f t="shared" si="15"/>
        <v>Transferencias</v>
      </c>
      <c r="V26" t="s">
        <v>256</v>
      </c>
      <c r="W26" s="53">
        <f t="shared" si="3"/>
        <v>58204449455.477264</v>
      </c>
      <c r="X26" s="53">
        <f t="shared" si="4"/>
        <v>58204449455.477264</v>
      </c>
      <c r="Y26" s="53">
        <f t="shared" si="5"/>
        <v>0</v>
      </c>
      <c r="Z26" s="53"/>
      <c r="AA26" s="53">
        <f t="shared" si="6"/>
        <v>0</v>
      </c>
      <c r="AB26" s="53"/>
      <c r="AC26" s="53">
        <f t="shared" si="16"/>
        <v>58204449455.477264</v>
      </c>
      <c r="AD26" s="53">
        <f t="shared" si="17"/>
        <v>58204449455.477264</v>
      </c>
      <c r="AE26" s="53">
        <f t="shared" si="18"/>
        <v>0</v>
      </c>
      <c r="AF26" s="53">
        <f t="shared" si="19"/>
        <v>0</v>
      </c>
      <c r="AG26" s="53">
        <f t="shared" si="20"/>
        <v>0</v>
      </c>
      <c r="AI26" s="53">
        <f t="shared" si="21"/>
        <v>0</v>
      </c>
      <c r="AJ26" s="53">
        <f t="shared" si="7"/>
        <v>0</v>
      </c>
      <c r="AK26" s="53">
        <f t="shared" si="7"/>
        <v>0</v>
      </c>
      <c r="AL26" s="53">
        <f t="shared" si="8"/>
        <v>0</v>
      </c>
      <c r="AM26" s="53">
        <f t="shared" si="8"/>
        <v>0</v>
      </c>
    </row>
    <row r="27" spans="1:39" x14ac:dyDescent="0.35">
      <c r="A27" s="301">
        <v>2012</v>
      </c>
      <c r="B27" s="301" t="s">
        <v>88</v>
      </c>
      <c r="C27" s="301" t="s">
        <v>35</v>
      </c>
      <c r="D27" s="302" t="s">
        <v>15</v>
      </c>
      <c r="E27" s="302" t="s">
        <v>226</v>
      </c>
      <c r="F27" s="301" t="s">
        <v>76</v>
      </c>
      <c r="G27" s="301" t="s">
        <v>77</v>
      </c>
      <c r="H27" s="303">
        <v>12936540000</v>
      </c>
      <c r="I27" s="303">
        <v>12936540000</v>
      </c>
      <c r="J27" s="303">
        <v>11826043419</v>
      </c>
      <c r="K27" s="304">
        <f t="shared" si="9"/>
        <v>0.91415814576385956</v>
      </c>
      <c r="L27" s="303">
        <v>11253970387</v>
      </c>
      <c r="M27" s="304">
        <f t="shared" si="1"/>
        <v>0.869936659029385</v>
      </c>
      <c r="P27">
        <f t="shared" si="10"/>
        <v>2012</v>
      </c>
      <c r="Q27" t="str">
        <f t="shared" si="11"/>
        <v>Gustavo Petro 2012-2015</v>
      </c>
      <c r="R27" t="str">
        <f t="shared" si="12"/>
        <v>0118-SECRETARÍA DISTRITAL DEL HABITAT</v>
      </c>
      <c r="S27" t="str">
        <f t="shared" si="13"/>
        <v>HÁBITAT</v>
      </c>
      <c r="T27" t="str">
        <f t="shared" si="14"/>
        <v>Administración Centrral</v>
      </c>
      <c r="U27" t="str">
        <f t="shared" si="15"/>
        <v>Funcionamiento</v>
      </c>
      <c r="V27" t="s">
        <v>256</v>
      </c>
      <c r="W27" s="53">
        <f t="shared" si="3"/>
        <v>25098806285.291992</v>
      </c>
      <c r="X27" s="53">
        <f t="shared" si="4"/>
        <v>25098806285.291992</v>
      </c>
      <c r="Y27" s="53">
        <f t="shared" si="5"/>
        <v>22944278214.648834</v>
      </c>
      <c r="Z27" s="53"/>
      <c r="AA27" s="53">
        <f t="shared" si="6"/>
        <v>21834371685.452644</v>
      </c>
      <c r="AB27" s="53"/>
      <c r="AC27" s="53">
        <f t="shared" si="16"/>
        <v>25098806285.291992</v>
      </c>
      <c r="AD27" s="53">
        <f t="shared" si="17"/>
        <v>25098806285.291992</v>
      </c>
      <c r="AE27" s="53">
        <f t="shared" si="18"/>
        <v>22944278214.648834</v>
      </c>
      <c r="AF27" s="53">
        <f t="shared" si="19"/>
        <v>1.7736023863141792</v>
      </c>
      <c r="AG27" s="53">
        <f t="shared" si="20"/>
        <v>21834371685.452644</v>
      </c>
      <c r="AI27" s="53">
        <f t="shared" si="21"/>
        <v>0</v>
      </c>
      <c r="AJ27" s="53">
        <f t="shared" si="7"/>
        <v>0</v>
      </c>
      <c r="AK27" s="53">
        <f t="shared" si="7"/>
        <v>0</v>
      </c>
      <c r="AL27" s="53">
        <f t="shared" si="8"/>
        <v>-1.7736023863141792</v>
      </c>
      <c r="AM27" s="53">
        <f t="shared" si="8"/>
        <v>0</v>
      </c>
    </row>
    <row r="28" spans="1:39" x14ac:dyDescent="0.35">
      <c r="A28" s="301">
        <v>2012</v>
      </c>
      <c r="B28" s="301" t="s">
        <v>88</v>
      </c>
      <c r="C28" s="301" t="s">
        <v>35</v>
      </c>
      <c r="D28" s="302" t="s">
        <v>15</v>
      </c>
      <c r="E28" s="302" t="s">
        <v>226</v>
      </c>
      <c r="F28" s="301" t="s">
        <v>78</v>
      </c>
      <c r="G28" s="301" t="s">
        <v>77</v>
      </c>
      <c r="H28" s="303">
        <v>124745000000</v>
      </c>
      <c r="I28" s="303">
        <v>122821118352</v>
      </c>
      <c r="J28" s="303">
        <v>112214201066</v>
      </c>
      <c r="K28" s="304">
        <f t="shared" si="9"/>
        <v>0.91363930382394798</v>
      </c>
      <c r="L28" s="303">
        <v>89709163692</v>
      </c>
      <c r="M28" s="304">
        <f t="shared" si="1"/>
        <v>0.73040503860987027</v>
      </c>
      <c r="P28">
        <f t="shared" si="10"/>
        <v>2012</v>
      </c>
      <c r="Q28" t="str">
        <f t="shared" si="11"/>
        <v>Gustavo Petro 2012-2015</v>
      </c>
      <c r="R28" t="str">
        <f t="shared" si="12"/>
        <v>0118-SECRETARÍA DISTRITAL DEL HABITAT</v>
      </c>
      <c r="S28" t="str">
        <f t="shared" si="13"/>
        <v>HÁBITAT</v>
      </c>
      <c r="T28" t="str">
        <f t="shared" si="14"/>
        <v>Administración Centrral</v>
      </c>
      <c r="U28" t="str">
        <f t="shared" si="15"/>
        <v>Inversión directa</v>
      </c>
      <c r="V28" t="s">
        <v>256</v>
      </c>
      <c r="W28" s="53">
        <f t="shared" si="3"/>
        <v>242023801577.45035</v>
      </c>
      <c r="X28" s="53">
        <f t="shared" si="4"/>
        <v>238291185839.47247</v>
      </c>
      <c r="Y28" s="53">
        <f t="shared" si="5"/>
        <v>217712193137.75864</v>
      </c>
      <c r="Z28" s="53"/>
      <c r="AA28" s="53">
        <f t="shared" si="6"/>
        <v>174049082793.47165</v>
      </c>
      <c r="AB28" s="53"/>
      <c r="AC28" s="53">
        <f t="shared" si="16"/>
        <v>242023801577.45035</v>
      </c>
      <c r="AD28" s="53">
        <f t="shared" si="17"/>
        <v>238291185839.47247</v>
      </c>
      <c r="AE28" s="53">
        <f t="shared" si="18"/>
        <v>217712193137.75864</v>
      </c>
      <c r="AF28" s="53">
        <f t="shared" si="19"/>
        <v>1.7725957559986139</v>
      </c>
      <c r="AG28" s="53">
        <f t="shared" si="20"/>
        <v>174049082793.47165</v>
      </c>
      <c r="AI28" s="53">
        <f t="shared" si="21"/>
        <v>0</v>
      </c>
      <c r="AJ28" s="53">
        <f t="shared" si="7"/>
        <v>0</v>
      </c>
      <c r="AK28" s="53">
        <f t="shared" si="7"/>
        <v>0</v>
      </c>
      <c r="AL28" s="53">
        <f t="shared" si="8"/>
        <v>-1.7725957559986139</v>
      </c>
      <c r="AM28" s="53">
        <f t="shared" si="8"/>
        <v>0</v>
      </c>
    </row>
    <row r="29" spans="1:39" x14ac:dyDescent="0.35">
      <c r="A29" s="301">
        <v>2012</v>
      </c>
      <c r="B29" s="301" t="s">
        <v>88</v>
      </c>
      <c r="C29" s="301" t="s">
        <v>35</v>
      </c>
      <c r="D29" s="302" t="s">
        <v>15</v>
      </c>
      <c r="E29" s="302" t="s">
        <v>226</v>
      </c>
      <c r="F29" s="301" t="s">
        <v>80</v>
      </c>
      <c r="G29" s="301" t="s">
        <v>77</v>
      </c>
      <c r="H29" s="303">
        <v>0</v>
      </c>
      <c r="I29" s="303">
        <v>0</v>
      </c>
      <c r="J29" s="303">
        <v>0</v>
      </c>
      <c r="K29" s="304">
        <v>0</v>
      </c>
      <c r="L29" s="303">
        <v>0</v>
      </c>
      <c r="M29" s="304">
        <v>0</v>
      </c>
      <c r="P29">
        <f t="shared" si="10"/>
        <v>2012</v>
      </c>
      <c r="Q29" t="str">
        <f t="shared" si="11"/>
        <v>Gustavo Petro 2012-2015</v>
      </c>
      <c r="R29" t="str">
        <f t="shared" si="12"/>
        <v>0118-SECRETARÍA DISTRITAL DEL HABITAT</v>
      </c>
      <c r="S29" t="str">
        <f t="shared" si="13"/>
        <v>HÁBITAT</v>
      </c>
      <c r="T29" t="str">
        <f t="shared" si="14"/>
        <v>Administración Centrral</v>
      </c>
      <c r="U29" t="str">
        <f t="shared" si="15"/>
        <v>Transferencias</v>
      </c>
      <c r="V29" t="s">
        <v>256</v>
      </c>
      <c r="W29" s="53">
        <f t="shared" si="3"/>
        <v>0</v>
      </c>
      <c r="X29" s="53">
        <f t="shared" si="4"/>
        <v>0</v>
      </c>
      <c r="Y29" s="53">
        <f t="shared" si="5"/>
        <v>0</v>
      </c>
      <c r="Z29" s="53"/>
      <c r="AA29" s="53">
        <f t="shared" si="6"/>
        <v>0</v>
      </c>
      <c r="AB29" s="53"/>
      <c r="AC29" s="53">
        <f t="shared" si="16"/>
        <v>0</v>
      </c>
      <c r="AD29" s="53">
        <f t="shared" si="17"/>
        <v>0</v>
      </c>
      <c r="AE29" s="53">
        <f t="shared" si="18"/>
        <v>0</v>
      </c>
      <c r="AF29" s="53">
        <f t="shared" si="19"/>
        <v>0</v>
      </c>
      <c r="AG29" s="53">
        <f t="shared" si="20"/>
        <v>0</v>
      </c>
      <c r="AI29" s="53">
        <f t="shared" si="21"/>
        <v>0</v>
      </c>
      <c r="AJ29" s="53">
        <f t="shared" si="7"/>
        <v>0</v>
      </c>
      <c r="AK29" s="53">
        <f t="shared" si="7"/>
        <v>0</v>
      </c>
      <c r="AL29" s="53">
        <f t="shared" si="8"/>
        <v>0</v>
      </c>
      <c r="AM29" s="53">
        <f t="shared" si="8"/>
        <v>0</v>
      </c>
    </row>
    <row r="30" spans="1:39" x14ac:dyDescent="0.35">
      <c r="A30" s="301">
        <v>2012</v>
      </c>
      <c r="B30" s="301" t="s">
        <v>88</v>
      </c>
      <c r="C30" s="301" t="s">
        <v>36</v>
      </c>
      <c r="D30" s="302" t="s">
        <v>9</v>
      </c>
      <c r="E30" s="302" t="s">
        <v>226</v>
      </c>
      <c r="F30" s="301" t="s">
        <v>76</v>
      </c>
      <c r="G30" s="301" t="s">
        <v>77</v>
      </c>
      <c r="H30" s="303">
        <v>11181161000</v>
      </c>
      <c r="I30" s="303">
        <v>11136048524</v>
      </c>
      <c r="J30" s="303">
        <v>10896466144</v>
      </c>
      <c r="K30" s="304">
        <f t="shared" si="9"/>
        <v>0.97848587140369758</v>
      </c>
      <c r="L30" s="303">
        <v>10463868848</v>
      </c>
      <c r="M30" s="304">
        <f t="shared" si="1"/>
        <v>0.93963930073119351</v>
      </c>
      <c r="P30">
        <f t="shared" si="10"/>
        <v>2012</v>
      </c>
      <c r="Q30" t="str">
        <f t="shared" si="11"/>
        <v>Gustavo Petro 2012-2015</v>
      </c>
      <c r="R30" t="str">
        <f t="shared" si="12"/>
        <v>0119-SECRETARÍA DISTRITAL DE CULTURA, RECREACIÓN Y DEPORTE</v>
      </c>
      <c r="S30" t="str">
        <f t="shared" si="13"/>
        <v>CULTURA, RECREACIÓN Y DEPORTE</v>
      </c>
      <c r="T30" t="str">
        <f t="shared" si="14"/>
        <v>Administración Centrral</v>
      </c>
      <c r="U30" t="str">
        <f t="shared" si="15"/>
        <v>Funcionamiento</v>
      </c>
      <c r="V30" t="s">
        <v>256</v>
      </c>
      <c r="W30" s="53">
        <f t="shared" si="3"/>
        <v>21693110675.93512</v>
      </c>
      <c r="X30" s="53">
        <f t="shared" si="4"/>
        <v>21605585781.630005</v>
      </c>
      <c r="Y30" s="53">
        <f t="shared" si="5"/>
        <v>21140760430.725574</v>
      </c>
      <c r="Z30" s="53"/>
      <c r="AA30" s="53">
        <f t="shared" si="6"/>
        <v>20301457515.738636</v>
      </c>
      <c r="AB30" s="53"/>
      <c r="AC30" s="53">
        <f t="shared" si="16"/>
        <v>21693110675.93512</v>
      </c>
      <c r="AD30" s="53">
        <f t="shared" si="17"/>
        <v>21605585781.630005</v>
      </c>
      <c r="AE30" s="53">
        <f t="shared" si="18"/>
        <v>21140760430.725574</v>
      </c>
      <c r="AF30" s="53">
        <f t="shared" si="19"/>
        <v>1.8984077148338379</v>
      </c>
      <c r="AG30" s="53">
        <f t="shared" si="20"/>
        <v>20301457515.738636</v>
      </c>
      <c r="AI30" s="53">
        <f t="shared" si="21"/>
        <v>0</v>
      </c>
      <c r="AJ30" s="53">
        <f t="shared" si="7"/>
        <v>0</v>
      </c>
      <c r="AK30" s="53">
        <f t="shared" si="7"/>
        <v>0</v>
      </c>
      <c r="AL30" s="53">
        <f t="shared" si="8"/>
        <v>-1.8984077148338379</v>
      </c>
      <c r="AM30" s="53">
        <f t="shared" si="8"/>
        <v>0</v>
      </c>
    </row>
    <row r="31" spans="1:39" x14ac:dyDescent="0.35">
      <c r="A31" s="301">
        <v>2012</v>
      </c>
      <c r="B31" s="301" t="s">
        <v>88</v>
      </c>
      <c r="C31" s="301" t="s">
        <v>36</v>
      </c>
      <c r="D31" s="302" t="s">
        <v>9</v>
      </c>
      <c r="E31" s="302" t="s">
        <v>226</v>
      </c>
      <c r="F31" s="301" t="s">
        <v>78</v>
      </c>
      <c r="G31" s="301" t="s">
        <v>77</v>
      </c>
      <c r="H31" s="303">
        <v>26223562000</v>
      </c>
      <c r="I31" s="303">
        <v>23508240752</v>
      </c>
      <c r="J31" s="303">
        <v>22889098706</v>
      </c>
      <c r="K31" s="304">
        <f t="shared" si="9"/>
        <v>0.97366276564326382</v>
      </c>
      <c r="L31" s="303">
        <v>20587003880</v>
      </c>
      <c r="M31" s="304">
        <f t="shared" si="1"/>
        <v>0.87573562382580794</v>
      </c>
      <c r="P31">
        <f t="shared" si="10"/>
        <v>2012</v>
      </c>
      <c r="Q31" t="str">
        <f t="shared" si="11"/>
        <v>Gustavo Petro 2012-2015</v>
      </c>
      <c r="R31" t="str">
        <f t="shared" si="12"/>
        <v>0119-SECRETARÍA DISTRITAL DE CULTURA, RECREACIÓN Y DEPORTE</v>
      </c>
      <c r="S31" t="str">
        <f t="shared" si="13"/>
        <v>CULTURA, RECREACIÓN Y DEPORTE</v>
      </c>
      <c r="T31" t="str">
        <f t="shared" si="14"/>
        <v>Administración Centrral</v>
      </c>
      <c r="U31" t="str">
        <f t="shared" si="15"/>
        <v>Inversión directa</v>
      </c>
      <c r="V31" t="s">
        <v>256</v>
      </c>
      <c r="W31" s="53">
        <f t="shared" si="3"/>
        <v>50877599632.385803</v>
      </c>
      <c r="X31" s="53">
        <f t="shared" si="4"/>
        <v>45609473687.899155</v>
      </c>
      <c r="Y31" s="53">
        <f t="shared" si="5"/>
        <v>44408246290.493568</v>
      </c>
      <c r="Z31" s="53"/>
      <c r="AA31" s="53">
        <f t="shared" si="6"/>
        <v>39941840892.43914</v>
      </c>
      <c r="AB31" s="53"/>
      <c r="AC31" s="53">
        <f t="shared" si="16"/>
        <v>50877599632.385803</v>
      </c>
      <c r="AD31" s="53">
        <f t="shared" si="17"/>
        <v>45609473687.899155</v>
      </c>
      <c r="AE31" s="53">
        <f t="shared" si="18"/>
        <v>44408246290.493568</v>
      </c>
      <c r="AF31" s="53">
        <f t="shared" si="19"/>
        <v>1.8890501743187851</v>
      </c>
      <c r="AG31" s="53">
        <f t="shared" si="20"/>
        <v>39941840892.43914</v>
      </c>
      <c r="AI31" s="53">
        <f t="shared" si="21"/>
        <v>0</v>
      </c>
      <c r="AJ31" s="53">
        <f t="shared" si="7"/>
        <v>0</v>
      </c>
      <c r="AK31" s="53">
        <f t="shared" si="7"/>
        <v>0</v>
      </c>
      <c r="AL31" s="53">
        <f t="shared" si="8"/>
        <v>-1.8890501743187851</v>
      </c>
      <c r="AM31" s="53">
        <f t="shared" si="8"/>
        <v>0</v>
      </c>
    </row>
    <row r="32" spans="1:39" x14ac:dyDescent="0.35">
      <c r="A32" s="301">
        <v>2012</v>
      </c>
      <c r="B32" s="301" t="s">
        <v>88</v>
      </c>
      <c r="C32" s="301" t="s">
        <v>37</v>
      </c>
      <c r="D32" s="302" t="s">
        <v>20</v>
      </c>
      <c r="E32" s="302" t="s">
        <v>226</v>
      </c>
      <c r="F32" s="301" t="s">
        <v>76</v>
      </c>
      <c r="G32" s="301" t="s">
        <v>77</v>
      </c>
      <c r="H32" s="303">
        <v>41404044000</v>
      </c>
      <c r="I32" s="303">
        <v>44143278222</v>
      </c>
      <c r="J32" s="303">
        <v>41671806097</v>
      </c>
      <c r="K32" s="304">
        <f t="shared" si="9"/>
        <v>0.94401249239871188</v>
      </c>
      <c r="L32" s="303">
        <v>40229219325</v>
      </c>
      <c r="M32" s="304">
        <f t="shared" si="1"/>
        <v>0.91133284489394073</v>
      </c>
      <c r="P32">
        <f t="shared" si="10"/>
        <v>2012</v>
      </c>
      <c r="Q32" t="str">
        <f t="shared" si="11"/>
        <v>Gustavo Petro 2012-2015</v>
      </c>
      <c r="R32" t="str">
        <f t="shared" si="12"/>
        <v xml:space="preserve">0120-SECRETARÍA DISTRITAL DE PLANEACIÓN </v>
      </c>
      <c r="S32" t="str">
        <f t="shared" si="13"/>
        <v>PLANEACIÓN</v>
      </c>
      <c r="T32" t="str">
        <f t="shared" si="14"/>
        <v>Administración Centrral</v>
      </c>
      <c r="U32" t="str">
        <f t="shared" si="15"/>
        <v>Funcionamiento</v>
      </c>
      <c r="V32" t="s">
        <v>256</v>
      </c>
      <c r="W32" s="53">
        <f t="shared" si="3"/>
        <v>80329986208.345215</v>
      </c>
      <c r="X32" s="53">
        <f t="shared" si="4"/>
        <v>85644506869.048965</v>
      </c>
      <c r="Y32" s="53">
        <f t="shared" si="5"/>
        <v>80849484389.709518</v>
      </c>
      <c r="Z32" s="53"/>
      <c r="AA32" s="53">
        <f t="shared" si="6"/>
        <v>78050652094.509048</v>
      </c>
      <c r="AB32" s="53"/>
      <c r="AC32" s="53">
        <f t="shared" si="16"/>
        <v>80329986208.345215</v>
      </c>
      <c r="AD32" s="53">
        <f t="shared" si="17"/>
        <v>85644506869.048965</v>
      </c>
      <c r="AE32" s="53">
        <f t="shared" si="18"/>
        <v>80849484389.709518</v>
      </c>
      <c r="AF32" s="53">
        <f t="shared" si="19"/>
        <v>1.8315242466386645</v>
      </c>
      <c r="AG32" s="53">
        <f t="shared" si="20"/>
        <v>78050652094.509048</v>
      </c>
      <c r="AI32" s="53">
        <f t="shared" si="21"/>
        <v>0</v>
      </c>
      <c r="AJ32" s="53">
        <f t="shared" si="7"/>
        <v>0</v>
      </c>
      <c r="AK32" s="53">
        <f t="shared" si="7"/>
        <v>0</v>
      </c>
      <c r="AL32" s="53">
        <f t="shared" si="8"/>
        <v>-1.8315242466386645</v>
      </c>
      <c r="AM32" s="53">
        <f t="shared" si="8"/>
        <v>0</v>
      </c>
    </row>
    <row r="33" spans="1:39" x14ac:dyDescent="0.35">
      <c r="A33" s="301">
        <v>2012</v>
      </c>
      <c r="B33" s="301" t="s">
        <v>88</v>
      </c>
      <c r="C33" s="301" t="s">
        <v>37</v>
      </c>
      <c r="D33" s="302" t="s">
        <v>20</v>
      </c>
      <c r="E33" s="302" t="s">
        <v>226</v>
      </c>
      <c r="F33" s="301" t="s">
        <v>78</v>
      </c>
      <c r="G33" s="301" t="s">
        <v>77</v>
      </c>
      <c r="H33" s="303">
        <v>27701000000</v>
      </c>
      <c r="I33" s="303">
        <v>26494841724</v>
      </c>
      <c r="J33" s="303">
        <v>25284115939</v>
      </c>
      <c r="K33" s="304">
        <f t="shared" si="9"/>
        <v>0.9543033395854077</v>
      </c>
      <c r="L33" s="303">
        <v>20373378547</v>
      </c>
      <c r="M33" s="304">
        <f t="shared" si="1"/>
        <v>0.7689564164689856</v>
      </c>
      <c r="P33">
        <f t="shared" si="10"/>
        <v>2012</v>
      </c>
      <c r="Q33" t="str">
        <f t="shared" si="11"/>
        <v>Gustavo Petro 2012-2015</v>
      </c>
      <c r="R33" t="str">
        <f t="shared" si="12"/>
        <v xml:space="preserve">0120-SECRETARÍA DISTRITAL DE PLANEACIÓN </v>
      </c>
      <c r="S33" t="str">
        <f t="shared" si="13"/>
        <v>PLANEACIÓN</v>
      </c>
      <c r="T33" t="str">
        <f t="shared" si="14"/>
        <v>Administración Centrral</v>
      </c>
      <c r="U33" t="str">
        <f t="shared" si="15"/>
        <v>Inversión directa</v>
      </c>
      <c r="V33" t="s">
        <v>256</v>
      </c>
      <c r="W33" s="53">
        <f t="shared" si="3"/>
        <v>53744048478.87252</v>
      </c>
      <c r="X33" s="53">
        <f t="shared" si="4"/>
        <v>51403922531.847603</v>
      </c>
      <c r="Y33" s="53">
        <f t="shared" si="5"/>
        <v>49054934939.931747</v>
      </c>
      <c r="Z33" s="53"/>
      <c r="AA33" s="53">
        <f t="shared" si="6"/>
        <v>39527376062.538872</v>
      </c>
      <c r="AB33" s="53"/>
      <c r="AC33" s="53">
        <f t="shared" si="16"/>
        <v>53744048478.87252</v>
      </c>
      <c r="AD33" s="53">
        <f t="shared" si="17"/>
        <v>51403922531.847603</v>
      </c>
      <c r="AE33" s="53">
        <f t="shared" si="18"/>
        <v>49054934939.931747</v>
      </c>
      <c r="AF33" s="53">
        <f t="shared" si="19"/>
        <v>1.8514900164697339</v>
      </c>
      <c r="AG33" s="53">
        <f t="shared" si="20"/>
        <v>39527376062.538872</v>
      </c>
      <c r="AI33" s="53">
        <f t="shared" si="21"/>
        <v>0</v>
      </c>
      <c r="AJ33" s="53">
        <f t="shared" si="7"/>
        <v>0</v>
      </c>
      <c r="AK33" s="53">
        <f t="shared" si="7"/>
        <v>0</v>
      </c>
      <c r="AL33" s="53">
        <f t="shared" si="8"/>
        <v>-1.8514900164697339</v>
      </c>
      <c r="AM33" s="53">
        <f t="shared" si="8"/>
        <v>0</v>
      </c>
    </row>
    <row r="34" spans="1:39" x14ac:dyDescent="0.35">
      <c r="A34" s="301">
        <v>2012</v>
      </c>
      <c r="B34" s="301" t="s">
        <v>88</v>
      </c>
      <c r="C34" s="301" t="s">
        <v>37</v>
      </c>
      <c r="D34" s="302" t="s">
        <v>20</v>
      </c>
      <c r="E34" s="302" t="s">
        <v>226</v>
      </c>
      <c r="F34" s="301" t="s">
        <v>80</v>
      </c>
      <c r="G34" s="301" t="s">
        <v>77</v>
      </c>
      <c r="H34" s="303">
        <v>0</v>
      </c>
      <c r="I34" s="303">
        <v>0</v>
      </c>
      <c r="J34" s="303">
        <v>0</v>
      </c>
      <c r="K34" s="304">
        <v>0</v>
      </c>
      <c r="L34" s="303">
        <v>0</v>
      </c>
      <c r="M34" s="304">
        <v>0</v>
      </c>
      <c r="P34">
        <f t="shared" si="10"/>
        <v>2012</v>
      </c>
      <c r="Q34" t="str">
        <f t="shared" si="11"/>
        <v>Gustavo Petro 2012-2015</v>
      </c>
      <c r="R34" t="str">
        <f t="shared" si="12"/>
        <v xml:space="preserve">0120-SECRETARÍA DISTRITAL DE PLANEACIÓN </v>
      </c>
      <c r="S34" t="str">
        <f t="shared" si="13"/>
        <v>PLANEACIÓN</v>
      </c>
      <c r="T34" t="str">
        <f t="shared" si="14"/>
        <v>Administración Centrral</v>
      </c>
      <c r="U34" t="str">
        <f t="shared" si="15"/>
        <v>Transferencias</v>
      </c>
      <c r="V34" t="s">
        <v>256</v>
      </c>
      <c r="W34" s="53">
        <f t="shared" si="3"/>
        <v>0</v>
      </c>
      <c r="X34" s="53">
        <f t="shared" si="4"/>
        <v>0</v>
      </c>
      <c r="Y34" s="53">
        <f t="shared" si="5"/>
        <v>0</v>
      </c>
      <c r="Z34" s="53"/>
      <c r="AA34" s="53">
        <f t="shared" si="6"/>
        <v>0</v>
      </c>
      <c r="AB34" s="53"/>
      <c r="AC34" s="53">
        <f t="shared" si="16"/>
        <v>0</v>
      </c>
      <c r="AD34" s="53">
        <f t="shared" si="17"/>
        <v>0</v>
      </c>
      <c r="AE34" s="53">
        <f t="shared" si="18"/>
        <v>0</v>
      </c>
      <c r="AF34" s="53">
        <f t="shared" si="19"/>
        <v>0</v>
      </c>
      <c r="AG34" s="53">
        <f t="shared" si="20"/>
        <v>0</v>
      </c>
      <c r="AI34" s="53">
        <f t="shared" si="21"/>
        <v>0</v>
      </c>
      <c r="AJ34" s="53">
        <f t="shared" si="7"/>
        <v>0</v>
      </c>
      <c r="AK34" s="53">
        <f t="shared" si="7"/>
        <v>0</v>
      </c>
      <c r="AL34" s="53">
        <f t="shared" si="8"/>
        <v>0</v>
      </c>
      <c r="AM34" s="53">
        <f t="shared" si="8"/>
        <v>0</v>
      </c>
    </row>
    <row r="35" spans="1:39" x14ac:dyDescent="0.35">
      <c r="A35" s="301">
        <v>2012</v>
      </c>
      <c r="B35" s="301" t="s">
        <v>88</v>
      </c>
      <c r="C35" s="301" t="s">
        <v>38</v>
      </c>
      <c r="D35" s="302" t="s">
        <v>248</v>
      </c>
      <c r="E35" s="302" t="s">
        <v>226</v>
      </c>
      <c r="F35" s="301" t="s">
        <v>76</v>
      </c>
      <c r="G35" s="301" t="s">
        <v>77</v>
      </c>
      <c r="H35" s="303">
        <v>0</v>
      </c>
      <c r="I35" s="303">
        <v>0</v>
      </c>
      <c r="J35" s="303">
        <v>0</v>
      </c>
      <c r="K35" s="304">
        <v>0</v>
      </c>
      <c r="L35" s="303">
        <v>0</v>
      </c>
      <c r="M35" s="304">
        <v>0</v>
      </c>
      <c r="P35">
        <f t="shared" si="10"/>
        <v>2012</v>
      </c>
      <c r="Q35" t="str">
        <f t="shared" si="11"/>
        <v>Gustavo Petro 2012-2015</v>
      </c>
      <c r="R35" t="str">
        <f t="shared" si="12"/>
        <v>0121-SECRETARÍA DISTRITAL DE LA MUJER</v>
      </c>
      <c r="S35" t="str">
        <f t="shared" si="13"/>
        <v>MUJER</v>
      </c>
      <c r="T35" t="str">
        <f t="shared" si="14"/>
        <v>Administración Centrral</v>
      </c>
      <c r="U35" t="str">
        <f t="shared" si="15"/>
        <v>Funcionamiento</v>
      </c>
      <c r="V35" t="s">
        <v>256</v>
      </c>
      <c r="W35" s="53">
        <f t="shared" si="3"/>
        <v>0</v>
      </c>
      <c r="X35" s="53">
        <f t="shared" si="4"/>
        <v>0</v>
      </c>
      <c r="Y35" s="53">
        <f t="shared" si="5"/>
        <v>0</v>
      </c>
      <c r="Z35" s="53"/>
      <c r="AA35" s="53">
        <f t="shared" si="6"/>
        <v>0</v>
      </c>
      <c r="AB35" s="53"/>
      <c r="AC35" s="53">
        <f t="shared" si="16"/>
        <v>0</v>
      </c>
      <c r="AD35" s="53">
        <f t="shared" si="17"/>
        <v>0</v>
      </c>
      <c r="AE35" s="53">
        <f t="shared" si="18"/>
        <v>0</v>
      </c>
      <c r="AF35" s="53">
        <f t="shared" si="19"/>
        <v>0</v>
      </c>
      <c r="AG35" s="53">
        <f t="shared" si="20"/>
        <v>0</v>
      </c>
      <c r="AI35" s="53">
        <f t="shared" si="21"/>
        <v>0</v>
      </c>
      <c r="AJ35" s="53">
        <f t="shared" si="7"/>
        <v>0</v>
      </c>
      <c r="AK35" s="53">
        <f t="shared" si="7"/>
        <v>0</v>
      </c>
      <c r="AL35" s="53">
        <f t="shared" si="8"/>
        <v>0</v>
      </c>
      <c r="AM35" s="53">
        <f t="shared" si="8"/>
        <v>0</v>
      </c>
    </row>
    <row r="36" spans="1:39" x14ac:dyDescent="0.35">
      <c r="A36" s="301">
        <v>2012</v>
      </c>
      <c r="B36" s="301" t="s">
        <v>88</v>
      </c>
      <c r="C36" s="301" t="s">
        <v>38</v>
      </c>
      <c r="D36" s="302" t="s">
        <v>248</v>
      </c>
      <c r="E36" s="302" t="s">
        <v>226</v>
      </c>
      <c r="F36" s="301" t="s">
        <v>78</v>
      </c>
      <c r="G36" s="301" t="s">
        <v>77</v>
      </c>
      <c r="H36" s="303">
        <v>0</v>
      </c>
      <c r="I36" s="303">
        <v>0</v>
      </c>
      <c r="J36" s="303">
        <v>0</v>
      </c>
      <c r="K36" s="304">
        <v>0</v>
      </c>
      <c r="L36" s="303">
        <v>0</v>
      </c>
      <c r="M36" s="304">
        <v>0</v>
      </c>
      <c r="P36">
        <f t="shared" si="10"/>
        <v>2012</v>
      </c>
      <c r="Q36" t="str">
        <f t="shared" si="11"/>
        <v>Gustavo Petro 2012-2015</v>
      </c>
      <c r="R36" t="str">
        <f t="shared" si="12"/>
        <v>0121-SECRETARÍA DISTRITAL DE LA MUJER</v>
      </c>
      <c r="S36" t="str">
        <f t="shared" si="13"/>
        <v>MUJER</v>
      </c>
      <c r="T36" t="str">
        <f t="shared" si="14"/>
        <v>Administración Centrral</v>
      </c>
      <c r="U36" t="str">
        <f t="shared" si="15"/>
        <v>Inversión directa</v>
      </c>
      <c r="V36" t="s">
        <v>256</v>
      </c>
      <c r="W36" s="53">
        <f t="shared" si="3"/>
        <v>0</v>
      </c>
      <c r="X36" s="53">
        <f t="shared" si="4"/>
        <v>0</v>
      </c>
      <c r="Y36" s="53">
        <f t="shared" si="5"/>
        <v>0</v>
      </c>
      <c r="Z36" s="53"/>
      <c r="AA36" s="53">
        <f t="shared" si="6"/>
        <v>0</v>
      </c>
      <c r="AB36" s="53"/>
      <c r="AC36" s="53">
        <f t="shared" si="16"/>
        <v>0</v>
      </c>
      <c r="AD36" s="53">
        <f t="shared" si="17"/>
        <v>0</v>
      </c>
      <c r="AE36" s="53">
        <f t="shared" si="18"/>
        <v>0</v>
      </c>
      <c r="AF36" s="53">
        <f t="shared" si="19"/>
        <v>0</v>
      </c>
      <c r="AG36" s="53">
        <f t="shared" si="20"/>
        <v>0</v>
      </c>
      <c r="AI36" s="53">
        <f t="shared" si="21"/>
        <v>0</v>
      </c>
      <c r="AJ36" s="53">
        <f t="shared" si="7"/>
        <v>0</v>
      </c>
      <c r="AK36" s="53">
        <f t="shared" si="7"/>
        <v>0</v>
      </c>
      <c r="AL36" s="53">
        <f t="shared" si="8"/>
        <v>0</v>
      </c>
      <c r="AM36" s="53">
        <f t="shared" si="8"/>
        <v>0</v>
      </c>
    </row>
    <row r="37" spans="1:39" x14ac:dyDescent="0.35">
      <c r="A37" s="301">
        <v>2012</v>
      </c>
      <c r="B37" s="301" t="s">
        <v>88</v>
      </c>
      <c r="C37" s="301" t="s">
        <v>39</v>
      </c>
      <c r="D37" s="302" t="s">
        <v>17</v>
      </c>
      <c r="E37" s="302" t="s">
        <v>226</v>
      </c>
      <c r="F37" s="301" t="s">
        <v>76</v>
      </c>
      <c r="G37" s="301" t="s">
        <v>77</v>
      </c>
      <c r="H37" s="303">
        <v>18771346000</v>
      </c>
      <c r="I37" s="303">
        <v>18771346000</v>
      </c>
      <c r="J37" s="303">
        <v>18243189792</v>
      </c>
      <c r="K37" s="304">
        <f t="shared" ref="K37:K46" si="22">+J37/I37</f>
        <v>0.97186370077031237</v>
      </c>
      <c r="L37" s="303">
        <v>17565308872</v>
      </c>
      <c r="M37" s="304">
        <f t="shared" ref="M37:M46" si="23">+L37/I37</f>
        <v>0.93575116414134607</v>
      </c>
      <c r="P37">
        <f t="shared" si="10"/>
        <v>2012</v>
      </c>
      <c r="Q37" t="str">
        <f t="shared" si="11"/>
        <v>Gustavo Petro 2012-2015</v>
      </c>
      <c r="R37" t="str">
        <f t="shared" si="12"/>
        <v>0122-SECRETARÍA DISTRITAL DE INTEGRACIÓN SOCIAL</v>
      </c>
      <c r="S37" t="str">
        <f t="shared" si="13"/>
        <v>INTEGRACION SOCIAL</v>
      </c>
      <c r="T37" t="str">
        <f t="shared" si="14"/>
        <v>Administración Centrral</v>
      </c>
      <c r="U37" t="str">
        <f t="shared" si="15"/>
        <v>Funcionamiento</v>
      </c>
      <c r="V37" t="s">
        <v>256</v>
      </c>
      <c r="W37" s="53">
        <f t="shared" si="3"/>
        <v>36419195315.609177</v>
      </c>
      <c r="X37" s="53">
        <f t="shared" si="4"/>
        <v>36419195315.609177</v>
      </c>
      <c r="Y37" s="53">
        <f t="shared" si="5"/>
        <v>35394493938.504761</v>
      </c>
      <c r="Z37" s="53"/>
      <c r="AA37" s="53">
        <f t="shared" si="6"/>
        <v>34079304413.672344</v>
      </c>
      <c r="AB37" s="53"/>
      <c r="AC37" s="53">
        <f t="shared" si="16"/>
        <v>36419195315.609177</v>
      </c>
      <c r="AD37" s="53">
        <f t="shared" si="17"/>
        <v>36419195315.609177</v>
      </c>
      <c r="AE37" s="53">
        <f t="shared" si="18"/>
        <v>35394493938.504761</v>
      </c>
      <c r="AF37" s="53">
        <f t="shared" si="19"/>
        <v>1.885559721636624</v>
      </c>
      <c r="AG37" s="53">
        <f t="shared" si="20"/>
        <v>34079304413.672344</v>
      </c>
      <c r="AI37" s="53">
        <f t="shared" si="21"/>
        <v>0</v>
      </c>
      <c r="AJ37" s="53">
        <f t="shared" si="7"/>
        <v>0</v>
      </c>
      <c r="AK37" s="53">
        <f t="shared" si="7"/>
        <v>0</v>
      </c>
      <c r="AL37" s="53">
        <f t="shared" si="8"/>
        <v>-1.885559721636624</v>
      </c>
      <c r="AM37" s="53">
        <f t="shared" si="8"/>
        <v>0</v>
      </c>
    </row>
    <row r="38" spans="1:39" x14ac:dyDescent="0.35">
      <c r="A38" s="301">
        <v>2012</v>
      </c>
      <c r="B38" s="301" t="s">
        <v>88</v>
      </c>
      <c r="C38" s="301" t="s">
        <v>39</v>
      </c>
      <c r="D38" s="302" t="s">
        <v>17</v>
      </c>
      <c r="E38" s="302" t="s">
        <v>226</v>
      </c>
      <c r="F38" s="301" t="s">
        <v>78</v>
      </c>
      <c r="G38" s="301" t="s">
        <v>77</v>
      </c>
      <c r="H38" s="303">
        <v>608857479000</v>
      </c>
      <c r="I38" s="303">
        <v>610811189704</v>
      </c>
      <c r="J38" s="303">
        <v>600280392149</v>
      </c>
      <c r="K38" s="304">
        <f t="shared" si="22"/>
        <v>0.98275932443198488</v>
      </c>
      <c r="L38" s="303">
        <v>503161200087</v>
      </c>
      <c r="M38" s="304">
        <f t="shared" si="23"/>
        <v>0.82375897588063618</v>
      </c>
      <c r="P38">
        <f t="shared" si="10"/>
        <v>2012</v>
      </c>
      <c r="Q38" t="str">
        <f t="shared" si="11"/>
        <v>Gustavo Petro 2012-2015</v>
      </c>
      <c r="R38" t="str">
        <f t="shared" si="12"/>
        <v>0122-SECRETARÍA DISTRITAL DE INTEGRACIÓN SOCIAL</v>
      </c>
      <c r="S38" t="str">
        <f t="shared" si="13"/>
        <v>INTEGRACION SOCIAL</v>
      </c>
      <c r="T38" t="str">
        <f t="shared" si="14"/>
        <v>Administración Centrral</v>
      </c>
      <c r="U38" t="str">
        <f t="shared" si="15"/>
        <v>Inversión directa</v>
      </c>
      <c r="V38" t="s">
        <v>256</v>
      </c>
      <c r="W38" s="53">
        <f t="shared" si="3"/>
        <v>1181273812068.1602</v>
      </c>
      <c r="X38" s="53">
        <f t="shared" si="4"/>
        <v>1185064300598.8801</v>
      </c>
      <c r="Y38" s="53">
        <f t="shared" si="5"/>
        <v>1164632991465.0181</v>
      </c>
      <c r="Z38" s="53"/>
      <c r="AA38" s="53">
        <f t="shared" si="6"/>
        <v>976207354614.03577</v>
      </c>
      <c r="AB38" s="53"/>
      <c r="AC38" s="53">
        <f t="shared" si="16"/>
        <v>1181273812068.1602</v>
      </c>
      <c r="AD38" s="53">
        <f t="shared" si="17"/>
        <v>1185064300598.8801</v>
      </c>
      <c r="AE38" s="53">
        <f t="shared" si="18"/>
        <v>1164632991465.0181</v>
      </c>
      <c r="AF38" s="53">
        <f t="shared" si="19"/>
        <v>1.9066988475266815</v>
      </c>
      <c r="AG38" s="53">
        <f t="shared" si="20"/>
        <v>976207354614.03577</v>
      </c>
      <c r="AI38" s="53">
        <f t="shared" si="21"/>
        <v>0</v>
      </c>
      <c r="AJ38" s="53">
        <f t="shared" si="7"/>
        <v>0</v>
      </c>
      <c r="AK38" s="53">
        <f t="shared" si="7"/>
        <v>0</v>
      </c>
      <c r="AL38" s="53">
        <f t="shared" si="8"/>
        <v>-1.9066988475266815</v>
      </c>
      <c r="AM38" s="53">
        <f t="shared" si="8"/>
        <v>0</v>
      </c>
    </row>
    <row r="39" spans="1:39" x14ac:dyDescent="0.35">
      <c r="A39" s="301">
        <v>2012</v>
      </c>
      <c r="B39" s="301" t="s">
        <v>88</v>
      </c>
      <c r="C39" s="301" t="s">
        <v>40</v>
      </c>
      <c r="D39" s="302" t="s">
        <v>13</v>
      </c>
      <c r="E39" s="302" t="s">
        <v>226</v>
      </c>
      <c r="F39" s="301" t="s">
        <v>76</v>
      </c>
      <c r="G39" s="301" t="s">
        <v>77</v>
      </c>
      <c r="H39" s="303">
        <v>5735689000</v>
      </c>
      <c r="I39" s="303">
        <v>5734181086</v>
      </c>
      <c r="J39" s="303">
        <v>4797340245</v>
      </c>
      <c r="K39" s="304">
        <f t="shared" si="22"/>
        <v>0.83662168547706028</v>
      </c>
      <c r="L39" s="303">
        <v>4624036922</v>
      </c>
      <c r="M39" s="304">
        <f t="shared" si="23"/>
        <v>0.80639883056528916</v>
      </c>
      <c r="P39">
        <f t="shared" si="10"/>
        <v>2012</v>
      </c>
      <c r="Q39" t="str">
        <f t="shared" si="11"/>
        <v>Gustavo Petro 2012-2015</v>
      </c>
      <c r="R39" t="str">
        <f t="shared" si="12"/>
        <v>0125-DEPARTAMENTO ADMINISTRATIVO DEL SERVICIO CIVIL</v>
      </c>
      <c r="S39" t="str">
        <f t="shared" si="13"/>
        <v>GESTIÓN PÚBLICA</v>
      </c>
      <c r="T39" t="str">
        <f t="shared" si="14"/>
        <v>Administración Centrral</v>
      </c>
      <c r="U39" t="str">
        <f t="shared" si="15"/>
        <v>Funcionamiento</v>
      </c>
      <c r="V39" t="s">
        <v>256</v>
      </c>
      <c r="W39" s="53">
        <f t="shared" si="3"/>
        <v>11128087349.76123</v>
      </c>
      <c r="X39" s="53">
        <f t="shared" si="4"/>
        <v>11125161772.954691</v>
      </c>
      <c r="Y39" s="53">
        <f t="shared" si="5"/>
        <v>9307551593.694313</v>
      </c>
      <c r="Z39" s="53"/>
      <c r="AA39" s="53">
        <f t="shared" si="6"/>
        <v>8971317443.5603218</v>
      </c>
      <c r="AB39" s="53"/>
      <c r="AC39" s="53">
        <f t="shared" si="16"/>
        <v>11128087349.76123</v>
      </c>
      <c r="AD39" s="53">
        <f t="shared" si="17"/>
        <v>11125161772.954691</v>
      </c>
      <c r="AE39" s="53">
        <f t="shared" si="18"/>
        <v>9307551593.694313</v>
      </c>
      <c r="AF39" s="53">
        <f t="shared" si="19"/>
        <v>1.623170153523525</v>
      </c>
      <c r="AG39" s="53">
        <f t="shared" si="20"/>
        <v>8971317443.5603218</v>
      </c>
      <c r="AI39" s="53">
        <f t="shared" si="21"/>
        <v>0</v>
      </c>
      <c r="AJ39" s="53">
        <f t="shared" si="7"/>
        <v>0</v>
      </c>
      <c r="AK39" s="53">
        <f t="shared" si="7"/>
        <v>0</v>
      </c>
      <c r="AL39" s="53">
        <f t="shared" si="8"/>
        <v>-1.623170153523525</v>
      </c>
      <c r="AM39" s="53">
        <f t="shared" si="8"/>
        <v>0</v>
      </c>
    </row>
    <row r="40" spans="1:39" x14ac:dyDescent="0.35">
      <c r="A40" s="301">
        <v>2012</v>
      </c>
      <c r="B40" s="301" t="s">
        <v>88</v>
      </c>
      <c r="C40" s="301" t="s">
        <v>40</v>
      </c>
      <c r="D40" s="302" t="s">
        <v>13</v>
      </c>
      <c r="E40" s="302" t="s">
        <v>226</v>
      </c>
      <c r="F40" s="301" t="s">
        <v>78</v>
      </c>
      <c r="G40" s="301" t="s">
        <v>77</v>
      </c>
      <c r="H40" s="303">
        <v>3290000000</v>
      </c>
      <c r="I40" s="303">
        <v>3290000000</v>
      </c>
      <c r="J40" s="303">
        <v>2576311001</v>
      </c>
      <c r="K40" s="304">
        <f t="shared" si="22"/>
        <v>0.78307325258358662</v>
      </c>
      <c r="L40" s="303">
        <v>2112713778</v>
      </c>
      <c r="M40" s="304">
        <f t="shared" si="23"/>
        <v>0.64216224255319154</v>
      </c>
      <c r="P40">
        <f t="shared" si="10"/>
        <v>2012</v>
      </c>
      <c r="Q40" t="str">
        <f t="shared" si="11"/>
        <v>Gustavo Petro 2012-2015</v>
      </c>
      <c r="R40" t="str">
        <f t="shared" si="12"/>
        <v>0125-DEPARTAMENTO ADMINISTRATIVO DEL SERVICIO CIVIL</v>
      </c>
      <c r="S40" t="str">
        <f t="shared" si="13"/>
        <v>GESTIÓN PÚBLICA</v>
      </c>
      <c r="T40" t="str">
        <f t="shared" si="14"/>
        <v>Administración Centrral</v>
      </c>
      <c r="U40" t="str">
        <f t="shared" si="15"/>
        <v>Inversión directa</v>
      </c>
      <c r="V40" t="s">
        <v>256</v>
      </c>
      <c r="W40" s="53">
        <f t="shared" si="3"/>
        <v>6383087956.9506731</v>
      </c>
      <c r="X40" s="53">
        <f t="shared" si="4"/>
        <v>6383087956.9506731</v>
      </c>
      <c r="Y40" s="53">
        <f t="shared" si="5"/>
        <v>4998425447.9764843</v>
      </c>
      <c r="Z40" s="53"/>
      <c r="AA40" s="53">
        <f t="shared" si="6"/>
        <v>4098978076.8497133</v>
      </c>
      <c r="AB40" s="53"/>
      <c r="AC40" s="53">
        <f t="shared" si="16"/>
        <v>6383087956.9506731</v>
      </c>
      <c r="AD40" s="53">
        <f t="shared" si="17"/>
        <v>6383087956.9506731</v>
      </c>
      <c r="AE40" s="53">
        <f t="shared" si="18"/>
        <v>4998425447.9764843</v>
      </c>
      <c r="AF40" s="53">
        <f t="shared" si="19"/>
        <v>1.5192782516645849</v>
      </c>
      <c r="AG40" s="53">
        <f t="shared" si="20"/>
        <v>4098978076.8497133</v>
      </c>
      <c r="AI40" s="53">
        <f t="shared" si="21"/>
        <v>0</v>
      </c>
      <c r="AJ40" s="53">
        <f t="shared" si="7"/>
        <v>0</v>
      </c>
      <c r="AK40" s="53">
        <f t="shared" si="7"/>
        <v>0</v>
      </c>
      <c r="AL40" s="53">
        <f t="shared" si="8"/>
        <v>-1.5192782516645849</v>
      </c>
      <c r="AM40" s="53">
        <f t="shared" si="8"/>
        <v>0</v>
      </c>
    </row>
    <row r="41" spans="1:39" x14ac:dyDescent="0.35">
      <c r="A41" s="301">
        <v>2012</v>
      </c>
      <c r="B41" s="301" t="s">
        <v>88</v>
      </c>
      <c r="C41" s="301" t="s">
        <v>41</v>
      </c>
      <c r="D41" s="302" t="s">
        <v>8</v>
      </c>
      <c r="E41" s="302" t="s">
        <v>226</v>
      </c>
      <c r="F41" s="301" t="s">
        <v>76</v>
      </c>
      <c r="G41" s="301" t="s">
        <v>77</v>
      </c>
      <c r="H41" s="303">
        <v>21599327000</v>
      </c>
      <c r="I41" s="303">
        <v>21599327000</v>
      </c>
      <c r="J41" s="303">
        <v>19495342582</v>
      </c>
      <c r="K41" s="304">
        <f t="shared" si="22"/>
        <v>0.90259027894711719</v>
      </c>
      <c r="L41" s="303">
        <v>17992837106</v>
      </c>
      <c r="M41" s="304">
        <f t="shared" si="23"/>
        <v>0.83302767285295509</v>
      </c>
      <c r="P41">
        <f t="shared" si="10"/>
        <v>2012</v>
      </c>
      <c r="Q41" t="str">
        <f t="shared" si="11"/>
        <v>Gustavo Petro 2012-2015</v>
      </c>
      <c r="R41" t="str">
        <f t="shared" si="12"/>
        <v>0126-SECRETARÍA DISTRITAL DE AMBIENTE</v>
      </c>
      <c r="S41" t="str">
        <f t="shared" si="13"/>
        <v>AMBIENTE</v>
      </c>
      <c r="T41" t="str">
        <f t="shared" si="14"/>
        <v>Administración Centrral</v>
      </c>
      <c r="U41" t="str">
        <f t="shared" si="15"/>
        <v>Funcionamiento</v>
      </c>
      <c r="V41" t="s">
        <v>256</v>
      </c>
      <c r="W41" s="53">
        <f t="shared" si="3"/>
        <v>41905897888.12751</v>
      </c>
      <c r="X41" s="53">
        <f t="shared" si="4"/>
        <v>41905897888.12751</v>
      </c>
      <c r="Y41" s="53">
        <f t="shared" si="5"/>
        <v>37823856064.37442</v>
      </c>
      <c r="Z41" s="53"/>
      <c r="AA41" s="53">
        <f t="shared" si="6"/>
        <v>34908772596.560425</v>
      </c>
      <c r="AB41" s="53"/>
      <c r="AC41" s="53">
        <f t="shared" si="16"/>
        <v>41905897888.12751</v>
      </c>
      <c r="AD41" s="53">
        <f t="shared" si="17"/>
        <v>41905897888.12751</v>
      </c>
      <c r="AE41" s="53">
        <f t="shared" si="18"/>
        <v>37823856064.37442</v>
      </c>
      <c r="AF41" s="53">
        <f t="shared" si="19"/>
        <v>1.7511590089994202</v>
      </c>
      <c r="AG41" s="53">
        <f t="shared" si="20"/>
        <v>34908772596.560425</v>
      </c>
      <c r="AI41" s="53">
        <f t="shared" si="21"/>
        <v>0</v>
      </c>
      <c r="AJ41" s="53">
        <f t="shared" si="7"/>
        <v>0</v>
      </c>
      <c r="AK41" s="53">
        <f t="shared" si="7"/>
        <v>0</v>
      </c>
      <c r="AL41" s="53">
        <f t="shared" si="8"/>
        <v>-1.7511590089994202</v>
      </c>
      <c r="AM41" s="53">
        <f t="shared" si="8"/>
        <v>0</v>
      </c>
    </row>
    <row r="42" spans="1:39" x14ac:dyDescent="0.35">
      <c r="A42" s="301">
        <v>2012</v>
      </c>
      <c r="B42" s="301" t="s">
        <v>88</v>
      </c>
      <c r="C42" s="301" t="s">
        <v>41</v>
      </c>
      <c r="D42" s="302" t="s">
        <v>8</v>
      </c>
      <c r="E42" s="302" t="s">
        <v>226</v>
      </c>
      <c r="F42" s="301" t="s">
        <v>78</v>
      </c>
      <c r="G42" s="301" t="s">
        <v>77</v>
      </c>
      <c r="H42" s="303">
        <v>53852377000</v>
      </c>
      <c r="I42" s="303">
        <v>51057140663</v>
      </c>
      <c r="J42" s="303">
        <v>46641637635</v>
      </c>
      <c r="K42" s="304">
        <f t="shared" si="22"/>
        <v>0.91351840368139103</v>
      </c>
      <c r="L42" s="303">
        <v>33333387491</v>
      </c>
      <c r="M42" s="304">
        <f t="shared" si="23"/>
        <v>0.65286436056055874</v>
      </c>
      <c r="P42">
        <f t="shared" si="10"/>
        <v>2012</v>
      </c>
      <c r="Q42" t="str">
        <f t="shared" si="11"/>
        <v>Gustavo Petro 2012-2015</v>
      </c>
      <c r="R42" t="str">
        <f t="shared" si="12"/>
        <v>0126-SECRETARÍA DISTRITAL DE AMBIENTE</v>
      </c>
      <c r="S42" t="str">
        <f t="shared" si="13"/>
        <v>AMBIENTE</v>
      </c>
      <c r="T42" t="str">
        <f t="shared" si="14"/>
        <v>Administración Centrral</v>
      </c>
      <c r="U42" t="str">
        <f t="shared" si="15"/>
        <v>Inversión directa</v>
      </c>
      <c r="V42" t="s">
        <v>256</v>
      </c>
      <c r="W42" s="53">
        <f t="shared" si="3"/>
        <v>104481598505.12688</v>
      </c>
      <c r="X42" s="53">
        <f t="shared" si="4"/>
        <v>99058425435.359207</v>
      </c>
      <c r="Y42" s="53">
        <f t="shared" si="5"/>
        <v>90491694674.901443</v>
      </c>
      <c r="Z42" s="53"/>
      <c r="AA42" s="53">
        <f t="shared" si="6"/>
        <v>64671715579.991585</v>
      </c>
      <c r="AB42" s="53"/>
      <c r="AC42" s="53">
        <f t="shared" si="16"/>
        <v>104481598505.12688</v>
      </c>
      <c r="AD42" s="53">
        <f t="shared" si="17"/>
        <v>99058425435.359207</v>
      </c>
      <c r="AE42" s="53">
        <f t="shared" si="18"/>
        <v>90491694674.901443</v>
      </c>
      <c r="AF42" s="53">
        <f t="shared" si="19"/>
        <v>1.7723611917907265</v>
      </c>
      <c r="AG42" s="53">
        <f t="shared" si="20"/>
        <v>64671715579.991585</v>
      </c>
      <c r="AI42" s="53">
        <f t="shared" si="21"/>
        <v>0</v>
      </c>
      <c r="AJ42" s="53">
        <f t="shared" si="7"/>
        <v>0</v>
      </c>
      <c r="AK42" s="53">
        <f t="shared" si="7"/>
        <v>0</v>
      </c>
      <c r="AL42" s="53">
        <f t="shared" si="8"/>
        <v>-1.7723611917907265</v>
      </c>
      <c r="AM42" s="53">
        <f t="shared" si="8"/>
        <v>0</v>
      </c>
    </row>
    <row r="43" spans="1:39" x14ac:dyDescent="0.35">
      <c r="A43" s="301">
        <v>2012</v>
      </c>
      <c r="B43" s="301" t="s">
        <v>88</v>
      </c>
      <c r="C43" s="301" t="s">
        <v>42</v>
      </c>
      <c r="D43" s="302" t="s">
        <v>14</v>
      </c>
      <c r="E43" s="302" t="s">
        <v>226</v>
      </c>
      <c r="F43" s="301" t="s">
        <v>76</v>
      </c>
      <c r="G43" s="301" t="s">
        <v>77</v>
      </c>
      <c r="H43" s="303">
        <v>7633090000</v>
      </c>
      <c r="I43" s="303">
        <v>7571483446</v>
      </c>
      <c r="J43" s="303">
        <v>7005740302</v>
      </c>
      <c r="K43" s="304">
        <f t="shared" si="22"/>
        <v>0.92527974893759013</v>
      </c>
      <c r="L43" s="303">
        <v>6742292957</v>
      </c>
      <c r="M43" s="304">
        <f t="shared" si="23"/>
        <v>0.89048506875649847</v>
      </c>
      <c r="P43">
        <f t="shared" si="10"/>
        <v>2012</v>
      </c>
      <c r="Q43" t="str">
        <f t="shared" si="11"/>
        <v>Gustavo Petro 2012-2015</v>
      </c>
      <c r="R43" t="str">
        <f t="shared" si="12"/>
        <v>0127-DEPARTAMENTO ADTIVO DE LA DEFENSORÍA ESPACIO PUBLICO</v>
      </c>
      <c r="S43" t="str">
        <f t="shared" si="13"/>
        <v>GOBIERNO</v>
      </c>
      <c r="T43" t="str">
        <f t="shared" si="14"/>
        <v>Administración Centrral</v>
      </c>
      <c r="U43" t="str">
        <f t="shared" si="15"/>
        <v>Funcionamiento</v>
      </c>
      <c r="V43" t="s">
        <v>256</v>
      </c>
      <c r="W43" s="53">
        <f t="shared" si="3"/>
        <v>14809326703.136965</v>
      </c>
      <c r="X43" s="53">
        <f t="shared" si="4"/>
        <v>14689800851.189659</v>
      </c>
      <c r="Y43" s="53">
        <f t="shared" si="5"/>
        <v>13592175243.531967</v>
      </c>
      <c r="Z43" s="53"/>
      <c r="AA43" s="53">
        <f t="shared" si="6"/>
        <v>13081048320.990894</v>
      </c>
      <c r="AB43" s="53"/>
      <c r="AC43" s="53">
        <f t="shared" si="16"/>
        <v>14809326703.136965</v>
      </c>
      <c r="AD43" s="53">
        <f t="shared" si="17"/>
        <v>14689800851.189659</v>
      </c>
      <c r="AE43" s="53">
        <f t="shared" si="18"/>
        <v>13592175243.531967</v>
      </c>
      <c r="AF43" s="53">
        <f t="shared" si="19"/>
        <v>1.7951799459738218</v>
      </c>
      <c r="AG43" s="53">
        <f t="shared" si="20"/>
        <v>13081048320.990894</v>
      </c>
      <c r="AI43" s="53">
        <f t="shared" si="21"/>
        <v>0</v>
      </c>
      <c r="AJ43" s="53">
        <f t="shared" si="7"/>
        <v>0</v>
      </c>
      <c r="AK43" s="53">
        <f t="shared" si="7"/>
        <v>0</v>
      </c>
      <c r="AL43" s="53">
        <f t="shared" si="8"/>
        <v>-1.7951799459738218</v>
      </c>
      <c r="AM43" s="53">
        <f t="shared" si="8"/>
        <v>0</v>
      </c>
    </row>
    <row r="44" spans="1:39" x14ac:dyDescent="0.35">
      <c r="A44" s="301">
        <v>2012</v>
      </c>
      <c r="B44" s="301" t="s">
        <v>88</v>
      </c>
      <c r="C44" s="301" t="s">
        <v>42</v>
      </c>
      <c r="D44" s="302" t="s">
        <v>14</v>
      </c>
      <c r="E44" s="302" t="s">
        <v>226</v>
      </c>
      <c r="F44" s="301" t="s">
        <v>78</v>
      </c>
      <c r="G44" s="301" t="s">
        <v>77</v>
      </c>
      <c r="H44" s="303">
        <v>9530565000</v>
      </c>
      <c r="I44" s="303">
        <v>9240762416</v>
      </c>
      <c r="J44" s="303">
        <v>8868651365</v>
      </c>
      <c r="K44" s="304">
        <f t="shared" si="22"/>
        <v>0.95973156388528014</v>
      </c>
      <c r="L44" s="303">
        <v>6549840536</v>
      </c>
      <c r="M44" s="304">
        <f t="shared" si="23"/>
        <v>0.70879871607338596</v>
      </c>
      <c r="P44">
        <f t="shared" si="10"/>
        <v>2012</v>
      </c>
      <c r="Q44" t="str">
        <f t="shared" si="11"/>
        <v>Gustavo Petro 2012-2015</v>
      </c>
      <c r="R44" t="str">
        <f t="shared" si="12"/>
        <v>0127-DEPARTAMENTO ADTIVO DE LA DEFENSORÍA ESPACIO PUBLICO</v>
      </c>
      <c r="S44" t="str">
        <f t="shared" si="13"/>
        <v>GOBIERNO</v>
      </c>
      <c r="T44" t="str">
        <f t="shared" si="14"/>
        <v>Administración Centrral</v>
      </c>
      <c r="U44" t="str">
        <f t="shared" si="15"/>
        <v>Inversión directa</v>
      </c>
      <c r="V44" t="s">
        <v>256</v>
      </c>
      <c r="W44" s="53">
        <f t="shared" si="3"/>
        <v>18490709627.488022</v>
      </c>
      <c r="X44" s="53">
        <f t="shared" si="4"/>
        <v>17928449632.404865</v>
      </c>
      <c r="Y44" s="53">
        <f t="shared" si="5"/>
        <v>17206499003.746399</v>
      </c>
      <c r="Z44" s="53"/>
      <c r="AA44" s="53">
        <f t="shared" si="6"/>
        <v>12707662080.634935</v>
      </c>
      <c r="AB44" s="53"/>
      <c r="AC44" s="53">
        <f t="shared" si="16"/>
        <v>18490709627.488022</v>
      </c>
      <c r="AD44" s="53">
        <f t="shared" si="17"/>
        <v>17928449632.404865</v>
      </c>
      <c r="AE44" s="53">
        <f t="shared" si="18"/>
        <v>17206499003.746399</v>
      </c>
      <c r="AF44" s="53">
        <f t="shared" si="19"/>
        <v>1.8620215766995645</v>
      </c>
      <c r="AG44" s="53">
        <f t="shared" si="20"/>
        <v>12707662080.634935</v>
      </c>
      <c r="AI44" s="53">
        <f t="shared" si="21"/>
        <v>0</v>
      </c>
      <c r="AJ44" s="53">
        <f t="shared" si="7"/>
        <v>0</v>
      </c>
      <c r="AK44" s="53">
        <f t="shared" si="7"/>
        <v>0</v>
      </c>
      <c r="AL44" s="53">
        <f t="shared" si="8"/>
        <v>-1.8620215766995645</v>
      </c>
      <c r="AM44" s="53">
        <f t="shared" si="8"/>
        <v>0</v>
      </c>
    </row>
    <row r="45" spans="1:39" x14ac:dyDescent="0.35">
      <c r="A45" s="301">
        <v>2012</v>
      </c>
      <c r="B45" s="301" t="s">
        <v>88</v>
      </c>
      <c r="C45" s="301" t="s">
        <v>43</v>
      </c>
      <c r="D45" s="302" t="s">
        <v>22</v>
      </c>
      <c r="E45" s="302" t="s">
        <v>226</v>
      </c>
      <c r="F45" s="301" t="s">
        <v>76</v>
      </c>
      <c r="G45" s="301" t="s">
        <v>77</v>
      </c>
      <c r="H45" s="303">
        <v>46530296000</v>
      </c>
      <c r="I45" s="303">
        <v>46530296000</v>
      </c>
      <c r="J45" s="303">
        <v>34621261274</v>
      </c>
      <c r="K45" s="304">
        <f t="shared" si="22"/>
        <v>0.74405847910359302</v>
      </c>
      <c r="L45" s="303">
        <v>33439848127</v>
      </c>
      <c r="M45" s="304">
        <f t="shared" si="23"/>
        <v>0.71866828715209552</v>
      </c>
      <c r="P45">
        <f t="shared" si="10"/>
        <v>2012</v>
      </c>
      <c r="Q45" t="str">
        <f t="shared" si="11"/>
        <v>Gustavo Petro 2012-2015</v>
      </c>
      <c r="R45" t="str">
        <f t="shared" si="12"/>
        <v>0131-UNIDAD ADMINISTRATIVA ESPECIAL CUERPO OFICIAL DE BOMBEROS</v>
      </c>
      <c r="S45" t="str">
        <f t="shared" si="13"/>
        <v>SEGURIDAD, CONVIVENCIA Y JUSTICIA</v>
      </c>
      <c r="T45" t="str">
        <f t="shared" si="14"/>
        <v>Administración Centrral</v>
      </c>
      <c r="U45" t="str">
        <f t="shared" si="15"/>
        <v>Funcionamiento</v>
      </c>
      <c r="V45" t="s">
        <v>256</v>
      </c>
      <c r="W45" s="53">
        <f t="shared" si="3"/>
        <v>90275675389.346527</v>
      </c>
      <c r="X45" s="53">
        <f t="shared" si="4"/>
        <v>90275675389.346527</v>
      </c>
      <c r="Y45" s="53">
        <f t="shared" si="5"/>
        <v>67170381730.246841</v>
      </c>
      <c r="Z45" s="53"/>
      <c r="AA45" s="53">
        <f t="shared" si="6"/>
        <v>64878265003.560249</v>
      </c>
      <c r="AB45" s="53"/>
      <c r="AC45" s="53">
        <f t="shared" si="16"/>
        <v>90275675389.346527</v>
      </c>
      <c r="AD45" s="53">
        <f t="shared" si="17"/>
        <v>90275675389.346527</v>
      </c>
      <c r="AE45" s="53">
        <f t="shared" si="18"/>
        <v>67170381730.246841</v>
      </c>
      <c r="AF45" s="53">
        <f t="shared" si="19"/>
        <v>1.4435838046301455</v>
      </c>
      <c r="AG45" s="53">
        <f t="shared" si="20"/>
        <v>64878265003.560249</v>
      </c>
      <c r="AI45" s="53">
        <f t="shared" si="21"/>
        <v>0</v>
      </c>
      <c r="AJ45" s="53">
        <f t="shared" si="7"/>
        <v>0</v>
      </c>
      <c r="AK45" s="53">
        <f t="shared" si="7"/>
        <v>0</v>
      </c>
      <c r="AL45" s="53">
        <f t="shared" si="8"/>
        <v>-1.4435838046301455</v>
      </c>
      <c r="AM45" s="53">
        <f t="shared" si="8"/>
        <v>0</v>
      </c>
    </row>
    <row r="46" spans="1:39" x14ac:dyDescent="0.35">
      <c r="A46" s="301">
        <v>2012</v>
      </c>
      <c r="B46" s="301" t="s">
        <v>88</v>
      </c>
      <c r="C46" s="301" t="s">
        <v>43</v>
      </c>
      <c r="D46" s="302" t="s">
        <v>22</v>
      </c>
      <c r="E46" s="302" t="s">
        <v>226</v>
      </c>
      <c r="F46" s="301" t="s">
        <v>78</v>
      </c>
      <c r="G46" s="301" t="s">
        <v>77</v>
      </c>
      <c r="H46" s="303">
        <v>41968151000</v>
      </c>
      <c r="I46" s="303">
        <v>41968151000</v>
      </c>
      <c r="J46" s="303">
        <v>41552041622</v>
      </c>
      <c r="K46" s="304">
        <f t="shared" si="22"/>
        <v>0.99008511530565169</v>
      </c>
      <c r="L46" s="303">
        <v>27792457861</v>
      </c>
      <c r="M46" s="304">
        <f t="shared" si="23"/>
        <v>0.66222736048104669</v>
      </c>
      <c r="P46">
        <f t="shared" si="10"/>
        <v>2012</v>
      </c>
      <c r="Q46" t="str">
        <f t="shared" si="11"/>
        <v>Gustavo Petro 2012-2015</v>
      </c>
      <c r="R46" t="str">
        <f t="shared" si="12"/>
        <v>0131-UNIDAD ADMINISTRATIVA ESPECIAL CUERPO OFICIAL DE BOMBEROS</v>
      </c>
      <c r="S46" t="str">
        <f t="shared" si="13"/>
        <v>SEGURIDAD, CONVIVENCIA Y JUSTICIA</v>
      </c>
      <c r="T46" t="str">
        <f t="shared" si="14"/>
        <v>Administración Centrral</v>
      </c>
      <c r="U46" t="str">
        <f t="shared" si="15"/>
        <v>Inversión directa</v>
      </c>
      <c r="V46" t="s">
        <v>256</v>
      </c>
      <c r="W46" s="53">
        <f t="shared" si="3"/>
        <v>81424437453.977921</v>
      </c>
      <c r="X46" s="53">
        <f t="shared" si="4"/>
        <v>81424437453.977921</v>
      </c>
      <c r="Y46" s="53">
        <f t="shared" si="5"/>
        <v>80617123545.31955</v>
      </c>
      <c r="Z46" s="53"/>
      <c r="AA46" s="53">
        <f t="shared" si="6"/>
        <v>53921490293.801872</v>
      </c>
      <c r="AB46" s="53"/>
      <c r="AC46" s="53">
        <f t="shared" si="16"/>
        <v>81424437453.977921</v>
      </c>
      <c r="AD46" s="53">
        <f t="shared" si="17"/>
        <v>81424437453.977921</v>
      </c>
      <c r="AE46" s="53">
        <f t="shared" si="18"/>
        <v>80617123545.31955</v>
      </c>
      <c r="AF46" s="53">
        <f t="shared" si="19"/>
        <v>1.9209119683476059</v>
      </c>
      <c r="AG46" s="53">
        <f t="shared" si="20"/>
        <v>53921490293.801872</v>
      </c>
      <c r="AI46" s="53">
        <f t="shared" si="21"/>
        <v>0</v>
      </c>
      <c r="AJ46" s="53">
        <f t="shared" si="7"/>
        <v>0</v>
      </c>
      <c r="AK46" s="53">
        <f t="shared" si="7"/>
        <v>0</v>
      </c>
      <c r="AL46" s="53">
        <f t="shared" si="8"/>
        <v>-1.9209119683476059</v>
      </c>
      <c r="AM46" s="53">
        <f t="shared" si="8"/>
        <v>0</v>
      </c>
    </row>
    <row r="47" spans="1:39" x14ac:dyDescent="0.35">
      <c r="A47" s="301">
        <v>2012</v>
      </c>
      <c r="B47" s="301" t="s">
        <v>88</v>
      </c>
      <c r="C47" s="301" t="s">
        <v>44</v>
      </c>
      <c r="D47" s="302" t="s">
        <v>12</v>
      </c>
      <c r="E47" s="302" t="s">
        <v>226</v>
      </c>
      <c r="F47" s="301" t="s">
        <v>76</v>
      </c>
      <c r="G47" s="301" t="s">
        <v>77</v>
      </c>
      <c r="H47" s="303">
        <v>0</v>
      </c>
      <c r="I47" s="303">
        <v>0</v>
      </c>
      <c r="J47" s="303">
        <v>0</v>
      </c>
      <c r="K47" s="304">
        <v>0</v>
      </c>
      <c r="L47" s="303">
        <v>0</v>
      </c>
      <c r="M47" s="304">
        <v>0</v>
      </c>
      <c r="P47">
        <f t="shared" si="10"/>
        <v>2012</v>
      </c>
      <c r="Q47" t="str">
        <f t="shared" si="11"/>
        <v>Gustavo Petro 2012-2015</v>
      </c>
      <c r="R47" t="str">
        <f t="shared" si="12"/>
        <v>0136-SECRETARIA JURIDICA DISTRITAL</v>
      </c>
      <c r="S47" t="str">
        <f t="shared" si="13"/>
        <v>GESTIÓN JURÍDICA</v>
      </c>
      <c r="T47" t="str">
        <f t="shared" si="14"/>
        <v>Administración Centrral</v>
      </c>
      <c r="U47" t="str">
        <f t="shared" si="15"/>
        <v>Funcionamiento</v>
      </c>
      <c r="V47" t="s">
        <v>256</v>
      </c>
      <c r="W47" s="53">
        <f t="shared" si="3"/>
        <v>0</v>
      </c>
      <c r="X47" s="53">
        <f t="shared" si="4"/>
        <v>0</v>
      </c>
      <c r="Y47" s="53">
        <f t="shared" si="5"/>
        <v>0</v>
      </c>
      <c r="Z47" s="53"/>
      <c r="AA47" s="53">
        <f t="shared" si="6"/>
        <v>0</v>
      </c>
      <c r="AB47" s="53"/>
      <c r="AC47" s="53">
        <f t="shared" si="16"/>
        <v>0</v>
      </c>
      <c r="AD47" s="53">
        <f t="shared" si="17"/>
        <v>0</v>
      </c>
      <c r="AE47" s="53">
        <f t="shared" si="18"/>
        <v>0</v>
      </c>
      <c r="AF47" s="53">
        <f t="shared" si="19"/>
        <v>0</v>
      </c>
      <c r="AG47" s="53">
        <f t="shared" si="20"/>
        <v>0</v>
      </c>
      <c r="AI47" s="53">
        <f t="shared" si="21"/>
        <v>0</v>
      </c>
      <c r="AJ47" s="53">
        <f t="shared" si="7"/>
        <v>0</v>
      </c>
      <c r="AK47" s="53">
        <f t="shared" si="7"/>
        <v>0</v>
      </c>
      <c r="AL47" s="53">
        <f t="shared" si="8"/>
        <v>0</v>
      </c>
      <c r="AM47" s="53">
        <f t="shared" si="8"/>
        <v>0</v>
      </c>
    </row>
    <row r="48" spans="1:39" x14ac:dyDescent="0.35">
      <c r="A48" s="301">
        <v>2012</v>
      </c>
      <c r="B48" s="301" t="s">
        <v>88</v>
      </c>
      <c r="C48" s="301" t="s">
        <v>44</v>
      </c>
      <c r="D48" s="302" t="s">
        <v>12</v>
      </c>
      <c r="E48" s="302" t="s">
        <v>226</v>
      </c>
      <c r="F48" s="301" t="s">
        <v>78</v>
      </c>
      <c r="G48" s="301" t="s">
        <v>77</v>
      </c>
      <c r="H48" s="303">
        <v>0</v>
      </c>
      <c r="I48" s="303">
        <v>0</v>
      </c>
      <c r="J48" s="303">
        <v>0</v>
      </c>
      <c r="K48" s="304">
        <v>0</v>
      </c>
      <c r="L48" s="303">
        <v>0</v>
      </c>
      <c r="M48" s="304">
        <v>0</v>
      </c>
      <c r="P48">
        <f t="shared" si="10"/>
        <v>2012</v>
      </c>
      <c r="Q48" t="str">
        <f t="shared" si="11"/>
        <v>Gustavo Petro 2012-2015</v>
      </c>
      <c r="R48" t="str">
        <f t="shared" si="12"/>
        <v>0136-SECRETARIA JURIDICA DISTRITAL</v>
      </c>
      <c r="S48" t="str">
        <f t="shared" si="13"/>
        <v>GESTIÓN JURÍDICA</v>
      </c>
      <c r="T48" t="str">
        <f t="shared" si="14"/>
        <v>Administración Centrral</v>
      </c>
      <c r="U48" t="str">
        <f t="shared" si="15"/>
        <v>Inversión directa</v>
      </c>
      <c r="V48" t="s">
        <v>256</v>
      </c>
      <c r="W48" s="53">
        <f t="shared" si="3"/>
        <v>0</v>
      </c>
      <c r="X48" s="53">
        <f t="shared" si="4"/>
        <v>0</v>
      </c>
      <c r="Y48" s="53">
        <f t="shared" si="5"/>
        <v>0</v>
      </c>
      <c r="Z48" s="53"/>
      <c r="AA48" s="53">
        <f t="shared" si="6"/>
        <v>0</v>
      </c>
      <c r="AB48" s="53"/>
      <c r="AC48" s="53">
        <f t="shared" si="16"/>
        <v>0</v>
      </c>
      <c r="AD48" s="53">
        <f t="shared" si="17"/>
        <v>0</v>
      </c>
      <c r="AE48" s="53">
        <f t="shared" si="18"/>
        <v>0</v>
      </c>
      <c r="AF48" s="53">
        <f t="shared" si="19"/>
        <v>0</v>
      </c>
      <c r="AG48" s="53">
        <f t="shared" si="20"/>
        <v>0</v>
      </c>
      <c r="AI48" s="53">
        <f t="shared" si="21"/>
        <v>0</v>
      </c>
      <c r="AJ48" s="53">
        <f t="shared" si="7"/>
        <v>0</v>
      </c>
      <c r="AK48" s="53">
        <f t="shared" si="7"/>
        <v>0</v>
      </c>
      <c r="AL48" s="53">
        <f t="shared" si="8"/>
        <v>0</v>
      </c>
      <c r="AM48" s="53">
        <f t="shared" si="8"/>
        <v>0</v>
      </c>
    </row>
    <row r="49" spans="1:39" x14ac:dyDescent="0.35">
      <c r="A49" s="301">
        <v>2012</v>
      </c>
      <c r="B49" s="301" t="s">
        <v>88</v>
      </c>
      <c r="C49" s="301" t="s">
        <v>45</v>
      </c>
      <c r="D49" s="302" t="s">
        <v>22</v>
      </c>
      <c r="E49" s="302" t="s">
        <v>226</v>
      </c>
      <c r="F49" s="301" t="s">
        <v>76</v>
      </c>
      <c r="G49" s="301" t="s">
        <v>77</v>
      </c>
      <c r="H49" s="303">
        <v>0</v>
      </c>
      <c r="I49" s="303">
        <v>0</v>
      </c>
      <c r="J49" s="303">
        <v>0</v>
      </c>
      <c r="K49" s="304">
        <v>0</v>
      </c>
      <c r="L49" s="303">
        <v>0</v>
      </c>
      <c r="M49" s="304">
        <v>0</v>
      </c>
      <c r="P49">
        <f t="shared" si="10"/>
        <v>2012</v>
      </c>
      <c r="Q49" t="str">
        <f t="shared" si="11"/>
        <v>Gustavo Petro 2012-2015</v>
      </c>
      <c r="R49" t="str">
        <f t="shared" si="12"/>
        <v>0137-SECRETARÍA DISTRITAL DE SEGURIDAD, CONVIVENCIA Y JUSTICIA</v>
      </c>
      <c r="S49" t="str">
        <f t="shared" si="13"/>
        <v>SEGURIDAD, CONVIVENCIA Y JUSTICIA</v>
      </c>
      <c r="T49" t="str">
        <f t="shared" si="14"/>
        <v>Administración Centrral</v>
      </c>
      <c r="U49" t="str">
        <f t="shared" si="15"/>
        <v>Funcionamiento</v>
      </c>
      <c r="V49" t="s">
        <v>256</v>
      </c>
      <c r="W49" s="53">
        <f t="shared" si="3"/>
        <v>0</v>
      </c>
      <c r="X49" s="53">
        <f t="shared" si="4"/>
        <v>0</v>
      </c>
      <c r="Y49" s="53">
        <f t="shared" si="5"/>
        <v>0</v>
      </c>
      <c r="Z49" s="53"/>
      <c r="AA49" s="53">
        <f t="shared" si="6"/>
        <v>0</v>
      </c>
      <c r="AB49" s="53"/>
      <c r="AC49" s="53">
        <f t="shared" si="16"/>
        <v>0</v>
      </c>
      <c r="AD49" s="53">
        <f t="shared" si="17"/>
        <v>0</v>
      </c>
      <c r="AE49" s="53">
        <f t="shared" si="18"/>
        <v>0</v>
      </c>
      <c r="AF49" s="53">
        <f t="shared" si="19"/>
        <v>0</v>
      </c>
      <c r="AG49" s="53">
        <f t="shared" si="20"/>
        <v>0</v>
      </c>
      <c r="AI49" s="53">
        <f t="shared" si="21"/>
        <v>0</v>
      </c>
      <c r="AJ49" s="53">
        <f t="shared" si="7"/>
        <v>0</v>
      </c>
      <c r="AK49" s="53">
        <f t="shared" si="7"/>
        <v>0</v>
      </c>
      <c r="AL49" s="53">
        <f t="shared" si="8"/>
        <v>0</v>
      </c>
      <c r="AM49" s="53">
        <f t="shared" si="8"/>
        <v>0</v>
      </c>
    </row>
    <row r="50" spans="1:39" x14ac:dyDescent="0.35">
      <c r="A50" s="301">
        <v>2012</v>
      </c>
      <c r="B50" s="301" t="s">
        <v>88</v>
      </c>
      <c r="C50" s="301" t="s">
        <v>45</v>
      </c>
      <c r="D50" s="302" t="s">
        <v>22</v>
      </c>
      <c r="E50" s="302" t="s">
        <v>226</v>
      </c>
      <c r="F50" s="301" t="s">
        <v>78</v>
      </c>
      <c r="G50" s="301" t="s">
        <v>77</v>
      </c>
      <c r="H50" s="303">
        <v>0</v>
      </c>
      <c r="I50" s="303">
        <v>0</v>
      </c>
      <c r="J50" s="303">
        <v>0</v>
      </c>
      <c r="K50" s="304">
        <v>0</v>
      </c>
      <c r="L50" s="303">
        <v>0</v>
      </c>
      <c r="M50" s="304">
        <v>0</v>
      </c>
      <c r="P50">
        <f t="shared" si="10"/>
        <v>2012</v>
      </c>
      <c r="Q50" t="str">
        <f t="shared" si="11"/>
        <v>Gustavo Petro 2012-2015</v>
      </c>
      <c r="R50" t="str">
        <f t="shared" si="12"/>
        <v>0137-SECRETARÍA DISTRITAL DE SEGURIDAD, CONVIVENCIA Y JUSTICIA</v>
      </c>
      <c r="S50" t="str">
        <f t="shared" si="13"/>
        <v>SEGURIDAD, CONVIVENCIA Y JUSTICIA</v>
      </c>
      <c r="T50" t="str">
        <f t="shared" si="14"/>
        <v>Administración Centrral</v>
      </c>
      <c r="U50" t="str">
        <f t="shared" si="15"/>
        <v>Inversión directa</v>
      </c>
      <c r="V50" t="s">
        <v>256</v>
      </c>
      <c r="W50" s="53">
        <f t="shared" si="3"/>
        <v>0</v>
      </c>
      <c r="X50" s="53">
        <f t="shared" si="4"/>
        <v>0</v>
      </c>
      <c r="Y50" s="53">
        <f t="shared" si="5"/>
        <v>0</v>
      </c>
      <c r="Z50" s="53"/>
      <c r="AA50" s="53">
        <f t="shared" si="6"/>
        <v>0</v>
      </c>
      <c r="AB50" s="53"/>
      <c r="AC50" s="53">
        <f t="shared" si="16"/>
        <v>0</v>
      </c>
      <c r="AD50" s="53">
        <f t="shared" si="17"/>
        <v>0</v>
      </c>
      <c r="AE50" s="53">
        <f t="shared" si="18"/>
        <v>0</v>
      </c>
      <c r="AF50" s="53">
        <f t="shared" si="19"/>
        <v>0</v>
      </c>
      <c r="AG50" s="53">
        <f t="shared" si="20"/>
        <v>0</v>
      </c>
      <c r="AI50" s="53">
        <f t="shared" si="21"/>
        <v>0</v>
      </c>
      <c r="AJ50" s="53">
        <f t="shared" si="7"/>
        <v>0</v>
      </c>
      <c r="AK50" s="53">
        <f t="shared" si="7"/>
        <v>0</v>
      </c>
      <c r="AL50" s="53">
        <f t="shared" si="8"/>
        <v>0</v>
      </c>
      <c r="AM50" s="53">
        <f t="shared" si="8"/>
        <v>0</v>
      </c>
    </row>
    <row r="51" spans="1:39" x14ac:dyDescent="0.35">
      <c r="A51" s="301">
        <v>2012</v>
      </c>
      <c r="B51" s="301" t="s">
        <v>88</v>
      </c>
      <c r="C51" s="301" t="s">
        <v>46</v>
      </c>
      <c r="D51" s="302" t="s">
        <v>10</v>
      </c>
      <c r="E51" s="302" t="s">
        <v>228</v>
      </c>
      <c r="F51" s="301" t="s">
        <v>76</v>
      </c>
      <c r="G51" s="301" t="s">
        <v>77</v>
      </c>
      <c r="H51" s="303">
        <v>8733839000</v>
      </c>
      <c r="I51" s="303">
        <v>8212076946</v>
      </c>
      <c r="J51" s="303">
        <v>6936104479</v>
      </c>
      <c r="K51" s="304">
        <f t="shared" ref="K51:K98" si="24">+J51/I51</f>
        <v>0.84462244138841025</v>
      </c>
      <c r="L51" s="303">
        <v>6770458031</v>
      </c>
      <c r="M51" s="304">
        <f t="shared" ref="M51:M93" si="25">+L51/I51</f>
        <v>0.824451362976793</v>
      </c>
      <c r="P51">
        <f t="shared" si="10"/>
        <v>2012</v>
      </c>
      <c r="Q51" t="str">
        <f t="shared" si="11"/>
        <v>Gustavo Petro 2012-2015</v>
      </c>
      <c r="R51" t="str">
        <f t="shared" si="12"/>
        <v>0200-INSTITUTO PARA LA ECONOMÍA SOCIAL</v>
      </c>
      <c r="S51" t="str">
        <f t="shared" si="13"/>
        <v>DESARROLLO ECONÓMICO, INDUSTRIA Y TURISMO</v>
      </c>
      <c r="T51" t="str">
        <f t="shared" si="14"/>
        <v>Establecimientos Públicos</v>
      </c>
      <c r="U51" t="str">
        <f t="shared" si="15"/>
        <v>Funcionamiento</v>
      </c>
      <c r="V51" t="s">
        <v>256</v>
      </c>
      <c r="W51" s="53">
        <f t="shared" si="3"/>
        <v>16944943020.925869</v>
      </c>
      <c r="X51" s="53">
        <f t="shared" si="4"/>
        <v>15932647250.931568</v>
      </c>
      <c r="Y51" s="53">
        <f t="shared" si="5"/>
        <v>13457071418.862165</v>
      </c>
      <c r="Z51" s="53"/>
      <c r="AA51" s="53">
        <f t="shared" si="6"/>
        <v>13135692741.858986</v>
      </c>
      <c r="AB51" s="53"/>
      <c r="AC51" s="53">
        <f t="shared" si="16"/>
        <v>16944943020.925869</v>
      </c>
      <c r="AD51" s="53">
        <f t="shared" si="17"/>
        <v>15932647250.931568</v>
      </c>
      <c r="AE51" s="53">
        <f t="shared" si="18"/>
        <v>13457071418.862165</v>
      </c>
      <c r="AF51" s="53">
        <f t="shared" si="19"/>
        <v>1.6386928066251176</v>
      </c>
      <c r="AG51" s="53">
        <f t="shared" si="20"/>
        <v>13135692741.858986</v>
      </c>
      <c r="AI51" s="53">
        <f t="shared" si="21"/>
        <v>0</v>
      </c>
      <c r="AJ51" s="53">
        <f t="shared" si="7"/>
        <v>0</v>
      </c>
      <c r="AK51" s="53">
        <f t="shared" si="7"/>
        <v>0</v>
      </c>
      <c r="AL51" s="53">
        <f t="shared" si="8"/>
        <v>-1.6386928066251176</v>
      </c>
      <c r="AM51" s="53">
        <f t="shared" si="8"/>
        <v>0</v>
      </c>
    </row>
    <row r="52" spans="1:39" x14ac:dyDescent="0.35">
      <c r="A52" s="301">
        <v>2012</v>
      </c>
      <c r="B52" s="301" t="s">
        <v>88</v>
      </c>
      <c r="C52" s="301" t="s">
        <v>46</v>
      </c>
      <c r="D52" s="302" t="s">
        <v>10</v>
      </c>
      <c r="E52" s="302" t="s">
        <v>228</v>
      </c>
      <c r="F52" s="301" t="s">
        <v>78</v>
      </c>
      <c r="G52" s="301" t="s">
        <v>77</v>
      </c>
      <c r="H52" s="303">
        <v>52244441000</v>
      </c>
      <c r="I52" s="303">
        <v>52244441000</v>
      </c>
      <c r="J52" s="303">
        <v>49480766906</v>
      </c>
      <c r="K52" s="304">
        <f t="shared" si="24"/>
        <v>0.94710108786502278</v>
      </c>
      <c r="L52" s="303">
        <v>30176476492</v>
      </c>
      <c r="M52" s="304">
        <f t="shared" si="25"/>
        <v>0.57760167233868953</v>
      </c>
      <c r="P52">
        <f t="shared" si="10"/>
        <v>2012</v>
      </c>
      <c r="Q52" t="str">
        <f t="shared" si="11"/>
        <v>Gustavo Petro 2012-2015</v>
      </c>
      <c r="R52" t="str">
        <f t="shared" si="12"/>
        <v>0200-INSTITUTO PARA LA ECONOMÍA SOCIAL</v>
      </c>
      <c r="S52" t="str">
        <f t="shared" si="13"/>
        <v>DESARROLLO ECONÓMICO, INDUSTRIA Y TURISMO</v>
      </c>
      <c r="T52" t="str">
        <f t="shared" si="14"/>
        <v>Establecimientos Públicos</v>
      </c>
      <c r="U52" t="str">
        <f t="shared" si="15"/>
        <v>Inversión directa</v>
      </c>
      <c r="V52" t="s">
        <v>256</v>
      </c>
      <c r="W52" s="53">
        <f t="shared" si="3"/>
        <v>101361964183.80547</v>
      </c>
      <c r="X52" s="53">
        <f t="shared" si="4"/>
        <v>101361964183.80547</v>
      </c>
      <c r="Y52" s="53">
        <f t="shared" si="5"/>
        <v>96000026546.61763</v>
      </c>
      <c r="Z52" s="53"/>
      <c r="AA52" s="53">
        <f t="shared" si="6"/>
        <v>58546840024.100395</v>
      </c>
      <c r="AB52" s="53"/>
      <c r="AC52" s="53">
        <f t="shared" si="16"/>
        <v>101361964183.80547</v>
      </c>
      <c r="AD52" s="53">
        <f t="shared" si="17"/>
        <v>101361964183.80547</v>
      </c>
      <c r="AE52" s="53">
        <f t="shared" si="18"/>
        <v>96000026546.61763</v>
      </c>
      <c r="AF52" s="53">
        <f t="shared" si="19"/>
        <v>1.8375165799289082</v>
      </c>
      <c r="AG52" s="53">
        <f t="shared" si="20"/>
        <v>58546840024.100395</v>
      </c>
      <c r="AI52" s="53">
        <f t="shared" si="21"/>
        <v>0</v>
      </c>
      <c r="AJ52" s="53">
        <f t="shared" si="7"/>
        <v>0</v>
      </c>
      <c r="AK52" s="53">
        <f t="shared" si="7"/>
        <v>0</v>
      </c>
      <c r="AL52" s="53">
        <f t="shared" si="8"/>
        <v>-1.8375165799289082</v>
      </c>
      <c r="AM52" s="53">
        <f t="shared" si="8"/>
        <v>0</v>
      </c>
    </row>
    <row r="53" spans="1:39" x14ac:dyDescent="0.35">
      <c r="A53" s="301">
        <v>2012</v>
      </c>
      <c r="B53" s="301" t="s">
        <v>88</v>
      </c>
      <c r="C53" s="301" t="s">
        <v>47</v>
      </c>
      <c r="D53" s="302" t="s">
        <v>21</v>
      </c>
      <c r="E53" s="302" t="s">
        <v>228</v>
      </c>
      <c r="F53" s="301" t="s">
        <v>76</v>
      </c>
      <c r="G53" s="301" t="s">
        <v>77</v>
      </c>
      <c r="H53" s="303">
        <v>20656516000</v>
      </c>
      <c r="I53" s="303">
        <v>34374669346</v>
      </c>
      <c r="J53" s="303">
        <v>30577009189</v>
      </c>
      <c r="K53" s="304">
        <f t="shared" si="24"/>
        <v>0.88952155091953156</v>
      </c>
      <c r="L53" s="303">
        <v>27844068452</v>
      </c>
      <c r="M53" s="304">
        <f t="shared" si="25"/>
        <v>0.81001705563285853</v>
      </c>
      <c r="P53">
        <f t="shared" si="10"/>
        <v>2012</v>
      </c>
      <c r="Q53" t="str">
        <f t="shared" si="11"/>
        <v>Gustavo Petro 2012-2015</v>
      </c>
      <c r="R53" t="str">
        <f t="shared" si="12"/>
        <v xml:space="preserve">0201-FONDO FINANCIERO DE SALUD </v>
      </c>
      <c r="S53" t="str">
        <f t="shared" si="13"/>
        <v>SALUD</v>
      </c>
      <c r="T53" t="str">
        <f t="shared" si="14"/>
        <v>Establecimientos Públicos</v>
      </c>
      <c r="U53" t="str">
        <f t="shared" si="15"/>
        <v>Funcionamiento</v>
      </c>
      <c r="V53" t="s">
        <v>256</v>
      </c>
      <c r="W53" s="53">
        <f t="shared" si="3"/>
        <v>40076704714.94191</v>
      </c>
      <c r="X53" s="53">
        <f t="shared" si="4"/>
        <v>66691956816.600021</v>
      </c>
      <c r="Y53" s="53">
        <f t="shared" si="5"/>
        <v>59323932861.360474</v>
      </c>
      <c r="Z53" s="53"/>
      <c r="AA53" s="53">
        <f t="shared" si="6"/>
        <v>54021622494.976097</v>
      </c>
      <c r="AB53" s="53"/>
      <c r="AC53" s="53">
        <f t="shared" si="16"/>
        <v>40076704714.94191</v>
      </c>
      <c r="AD53" s="53">
        <f t="shared" si="17"/>
        <v>66691956816.600021</v>
      </c>
      <c r="AE53" s="53">
        <f t="shared" si="18"/>
        <v>59323932861.360474</v>
      </c>
      <c r="AF53" s="53">
        <f t="shared" si="19"/>
        <v>1.7258037383351206</v>
      </c>
      <c r="AG53" s="53">
        <f t="shared" si="20"/>
        <v>54021622494.976097</v>
      </c>
      <c r="AI53" s="53">
        <f t="shared" si="21"/>
        <v>0</v>
      </c>
      <c r="AJ53" s="53">
        <f t="shared" si="7"/>
        <v>0</v>
      </c>
      <c r="AK53" s="53">
        <f t="shared" si="7"/>
        <v>0</v>
      </c>
      <c r="AL53" s="53">
        <f t="shared" si="8"/>
        <v>-1.7258037383351206</v>
      </c>
      <c r="AM53" s="53">
        <f t="shared" si="8"/>
        <v>0</v>
      </c>
    </row>
    <row r="54" spans="1:39" x14ac:dyDescent="0.35">
      <c r="A54" s="301">
        <v>2012</v>
      </c>
      <c r="B54" s="301" t="s">
        <v>88</v>
      </c>
      <c r="C54" s="301" t="s">
        <v>47</v>
      </c>
      <c r="D54" s="302" t="s">
        <v>21</v>
      </c>
      <c r="E54" s="302" t="s">
        <v>228</v>
      </c>
      <c r="F54" s="301" t="s">
        <v>78</v>
      </c>
      <c r="G54" s="301" t="s">
        <v>77</v>
      </c>
      <c r="H54" s="303">
        <v>1654830902000</v>
      </c>
      <c r="I54" s="303">
        <v>1733786243153</v>
      </c>
      <c r="J54" s="303">
        <v>1574367902483</v>
      </c>
      <c r="K54" s="304">
        <f t="shared" si="24"/>
        <v>0.90805190587965001</v>
      </c>
      <c r="L54" s="303">
        <v>1303587416894</v>
      </c>
      <c r="M54" s="304">
        <f t="shared" si="25"/>
        <v>0.75187320354056086</v>
      </c>
      <c r="P54">
        <f t="shared" si="10"/>
        <v>2012</v>
      </c>
      <c r="Q54" t="str">
        <f t="shared" si="11"/>
        <v>Gustavo Petro 2012-2015</v>
      </c>
      <c r="R54" t="str">
        <f t="shared" si="12"/>
        <v xml:space="preserve">0201-FONDO FINANCIERO DE SALUD </v>
      </c>
      <c r="S54" t="str">
        <f t="shared" si="13"/>
        <v>SALUD</v>
      </c>
      <c r="T54" t="str">
        <f t="shared" si="14"/>
        <v>Establecimientos Públicos</v>
      </c>
      <c r="U54" t="str">
        <f t="shared" si="15"/>
        <v>Inversión directa</v>
      </c>
      <c r="V54" t="s">
        <v>256</v>
      </c>
      <c r="W54" s="53">
        <f t="shared" si="3"/>
        <v>3210617386427.3613</v>
      </c>
      <c r="X54" s="53">
        <f t="shared" si="4"/>
        <v>3363802458540.02</v>
      </c>
      <c r="Y54" s="53">
        <f t="shared" si="5"/>
        <v>3054507233479.9175</v>
      </c>
      <c r="Z54" s="53"/>
      <c r="AA54" s="53">
        <f t="shared" si="6"/>
        <v>2529152930580.0996</v>
      </c>
      <c r="AB54" s="53"/>
      <c r="AC54" s="53">
        <f t="shared" si="16"/>
        <v>3210617386427.3613</v>
      </c>
      <c r="AD54" s="53">
        <f t="shared" si="17"/>
        <v>3363802458540.02</v>
      </c>
      <c r="AE54" s="53">
        <f t="shared" si="18"/>
        <v>3054507233479.9175</v>
      </c>
      <c r="AF54" s="53">
        <f t="shared" si="19"/>
        <v>1.7617553752907296</v>
      </c>
      <c r="AG54" s="53">
        <f t="shared" si="20"/>
        <v>2529152930580.0996</v>
      </c>
      <c r="AI54" s="53">
        <f t="shared" si="21"/>
        <v>0</v>
      </c>
      <c r="AJ54" s="53">
        <f t="shared" si="7"/>
        <v>0</v>
      </c>
      <c r="AK54" s="53">
        <f t="shared" si="7"/>
        <v>0</v>
      </c>
      <c r="AL54" s="53">
        <f t="shared" si="8"/>
        <v>-1.7617553752907296</v>
      </c>
      <c r="AM54" s="53">
        <f t="shared" si="8"/>
        <v>0</v>
      </c>
    </row>
    <row r="55" spans="1:39" x14ac:dyDescent="0.35">
      <c r="A55" s="301">
        <v>2012</v>
      </c>
      <c r="B55" s="301" t="s">
        <v>88</v>
      </c>
      <c r="C55" s="301" t="s">
        <v>47</v>
      </c>
      <c r="D55" s="302" t="s">
        <v>21</v>
      </c>
      <c r="E55" s="302" t="s">
        <v>228</v>
      </c>
      <c r="F55" s="301" t="s">
        <v>80</v>
      </c>
      <c r="G55" s="301" t="s">
        <v>77</v>
      </c>
      <c r="H55" s="303">
        <v>3468596000</v>
      </c>
      <c r="I55" s="303">
        <v>2741843000</v>
      </c>
      <c r="J55" s="303">
        <v>2705419930</v>
      </c>
      <c r="K55" s="304">
        <f t="shared" si="24"/>
        <v>0.98671584405088109</v>
      </c>
      <c r="L55" s="303">
        <v>2466826253</v>
      </c>
      <c r="M55" s="304">
        <f t="shared" si="25"/>
        <v>0.8996963914418149</v>
      </c>
      <c r="P55">
        <f t="shared" si="10"/>
        <v>2012</v>
      </c>
      <c r="Q55" t="str">
        <f t="shared" si="11"/>
        <v>Gustavo Petro 2012-2015</v>
      </c>
      <c r="R55" t="str">
        <f t="shared" si="12"/>
        <v xml:space="preserve">0201-FONDO FINANCIERO DE SALUD </v>
      </c>
      <c r="S55" t="str">
        <f t="shared" si="13"/>
        <v>SALUD</v>
      </c>
      <c r="T55" t="str">
        <f t="shared" si="14"/>
        <v>Establecimientos Públicos</v>
      </c>
      <c r="U55" t="str">
        <f t="shared" si="15"/>
        <v>Transferencias</v>
      </c>
      <c r="V55" t="s">
        <v>256</v>
      </c>
      <c r="W55" s="53">
        <f t="shared" si="3"/>
        <v>6729590685.4490204</v>
      </c>
      <c r="X55" s="53">
        <f t="shared" si="4"/>
        <v>5319582076.945138</v>
      </c>
      <c r="Y55" s="53">
        <f t="shared" si="5"/>
        <v>5248915919.0508614</v>
      </c>
      <c r="Z55" s="53"/>
      <c r="AA55" s="53">
        <f t="shared" si="6"/>
        <v>4786008798.6060953</v>
      </c>
      <c r="AB55" s="53"/>
      <c r="AC55" s="53">
        <f t="shared" si="16"/>
        <v>6729590685.4490204</v>
      </c>
      <c r="AD55" s="53">
        <f t="shared" si="17"/>
        <v>5319582076.945138</v>
      </c>
      <c r="AE55" s="53">
        <f t="shared" si="18"/>
        <v>5248915919.0508614</v>
      </c>
      <c r="AF55" s="53">
        <f t="shared" si="19"/>
        <v>1.9143750823992698</v>
      </c>
      <c r="AG55" s="53">
        <f t="shared" si="20"/>
        <v>4786008798.6060953</v>
      </c>
      <c r="AI55" s="53">
        <f t="shared" si="21"/>
        <v>0</v>
      </c>
      <c r="AJ55" s="53">
        <f t="shared" si="7"/>
        <v>0</v>
      </c>
      <c r="AK55" s="53">
        <f t="shared" si="7"/>
        <v>0</v>
      </c>
      <c r="AL55" s="53">
        <f t="shared" si="8"/>
        <v>-1.9143750823992698</v>
      </c>
      <c r="AM55" s="53">
        <f t="shared" si="8"/>
        <v>0</v>
      </c>
    </row>
    <row r="56" spans="1:39" x14ac:dyDescent="0.35">
      <c r="A56" s="301">
        <v>2012</v>
      </c>
      <c r="B56" s="301" t="s">
        <v>88</v>
      </c>
      <c r="C56" s="301" t="s">
        <v>48</v>
      </c>
      <c r="D56" s="302" t="s">
        <v>8</v>
      </c>
      <c r="E56" s="302" t="s">
        <v>228</v>
      </c>
      <c r="F56" s="301" t="s">
        <v>76</v>
      </c>
      <c r="G56" s="301" t="s">
        <v>77</v>
      </c>
      <c r="H56" s="303">
        <v>4178446000</v>
      </c>
      <c r="I56" s="303">
        <v>4143708293</v>
      </c>
      <c r="J56" s="303">
        <v>3565872125</v>
      </c>
      <c r="K56" s="304">
        <f t="shared" si="24"/>
        <v>0.86055095408715343</v>
      </c>
      <c r="L56" s="303">
        <v>3308031978</v>
      </c>
      <c r="M56" s="304">
        <f t="shared" si="25"/>
        <v>0.79832646124928375</v>
      </c>
      <c r="P56">
        <f t="shared" si="10"/>
        <v>2012</v>
      </c>
      <c r="Q56" t="str">
        <f t="shared" si="11"/>
        <v>Gustavo Petro 2012-2015</v>
      </c>
      <c r="R56" t="str">
        <f t="shared" si="12"/>
        <v>0203-INSTITUTO DISTRITAL DE GESTIÓN DE RIESGOS Y CAMBIO CLIMATICO</v>
      </c>
      <c r="S56" t="str">
        <f t="shared" si="13"/>
        <v>AMBIENTE</v>
      </c>
      <c r="T56" t="str">
        <f t="shared" si="14"/>
        <v>Establecimientos Públicos</v>
      </c>
      <c r="U56" t="str">
        <f t="shared" si="15"/>
        <v>Funcionamiento</v>
      </c>
      <c r="V56" t="s">
        <v>256</v>
      </c>
      <c r="W56" s="53">
        <f t="shared" si="3"/>
        <v>8106804966.9813709</v>
      </c>
      <c r="X56" s="53">
        <f t="shared" si="4"/>
        <v>8039408663.2720156</v>
      </c>
      <c r="Y56" s="53">
        <f t="shared" si="5"/>
        <v>6918320795.4752598</v>
      </c>
      <c r="Z56" s="53"/>
      <c r="AA56" s="53">
        <f t="shared" si="6"/>
        <v>6418072668.6867819</v>
      </c>
      <c r="AB56" s="53"/>
      <c r="AC56" s="53">
        <f t="shared" si="16"/>
        <v>8106804966.9813709</v>
      </c>
      <c r="AD56" s="53">
        <f t="shared" si="17"/>
        <v>8039408663.2720156</v>
      </c>
      <c r="AE56" s="53">
        <f t="shared" si="18"/>
        <v>6918320795.4752598</v>
      </c>
      <c r="AF56" s="53">
        <f t="shared" si="19"/>
        <v>1.6695964837009485</v>
      </c>
      <c r="AG56" s="53">
        <f t="shared" si="20"/>
        <v>6418072668.6867819</v>
      </c>
      <c r="AI56" s="53">
        <f t="shared" si="21"/>
        <v>0</v>
      </c>
      <c r="AJ56" s="53">
        <f t="shared" si="7"/>
        <v>0</v>
      </c>
      <c r="AK56" s="53">
        <f t="shared" si="7"/>
        <v>0</v>
      </c>
      <c r="AL56" s="53">
        <f t="shared" si="8"/>
        <v>-1.6695964837009485</v>
      </c>
      <c r="AM56" s="53">
        <f t="shared" si="8"/>
        <v>0</v>
      </c>
    </row>
    <row r="57" spans="1:39" x14ac:dyDescent="0.35">
      <c r="A57" s="301">
        <v>2012</v>
      </c>
      <c r="B57" s="301" t="s">
        <v>88</v>
      </c>
      <c r="C57" s="301" t="s">
        <v>48</v>
      </c>
      <c r="D57" s="302" t="s">
        <v>8</v>
      </c>
      <c r="E57" s="302" t="s">
        <v>228</v>
      </c>
      <c r="F57" s="301" t="s">
        <v>78</v>
      </c>
      <c r="G57" s="301" t="s">
        <v>77</v>
      </c>
      <c r="H57" s="303">
        <v>37793563000</v>
      </c>
      <c r="I57" s="303">
        <v>37647821853</v>
      </c>
      <c r="J57" s="303">
        <v>32852675250</v>
      </c>
      <c r="K57" s="304">
        <f t="shared" si="24"/>
        <v>0.87263149985879207</v>
      </c>
      <c r="L57" s="303">
        <v>23136439126</v>
      </c>
      <c r="M57" s="304">
        <f t="shared" si="25"/>
        <v>0.6145492086192591</v>
      </c>
      <c r="P57">
        <f t="shared" si="10"/>
        <v>2012</v>
      </c>
      <c r="Q57" t="str">
        <f t="shared" si="11"/>
        <v>Gustavo Petro 2012-2015</v>
      </c>
      <c r="R57" t="str">
        <f t="shared" si="12"/>
        <v>0203-INSTITUTO DISTRITAL DE GESTIÓN DE RIESGOS Y CAMBIO CLIMATICO</v>
      </c>
      <c r="S57" t="str">
        <f t="shared" si="13"/>
        <v>AMBIENTE</v>
      </c>
      <c r="T57" t="str">
        <f t="shared" si="14"/>
        <v>Establecimientos Públicos</v>
      </c>
      <c r="U57" t="str">
        <f t="shared" si="15"/>
        <v>Inversión directa</v>
      </c>
      <c r="V57" t="s">
        <v>256</v>
      </c>
      <c r="W57" s="53">
        <f t="shared" si="3"/>
        <v>73325117579.196518</v>
      </c>
      <c r="X57" s="53">
        <f t="shared" si="4"/>
        <v>73042358138.391693</v>
      </c>
      <c r="Y57" s="53">
        <f t="shared" si="5"/>
        <v>63739062535.527794</v>
      </c>
      <c r="Z57" s="53"/>
      <c r="AA57" s="53">
        <f t="shared" si="6"/>
        <v>44888123389.633118</v>
      </c>
      <c r="AB57" s="53"/>
      <c r="AC57" s="53">
        <f t="shared" si="16"/>
        <v>73325117579.196518</v>
      </c>
      <c r="AD57" s="53">
        <f t="shared" si="17"/>
        <v>73042358138.391693</v>
      </c>
      <c r="AE57" s="53">
        <f t="shared" si="18"/>
        <v>63739062535.527794</v>
      </c>
      <c r="AF57" s="53">
        <f t="shared" si="19"/>
        <v>1.6930345342262791</v>
      </c>
      <c r="AG57" s="53">
        <f t="shared" si="20"/>
        <v>44888123389.633118</v>
      </c>
      <c r="AI57" s="53">
        <f t="shared" si="21"/>
        <v>0</v>
      </c>
      <c r="AJ57" s="53">
        <f t="shared" si="7"/>
        <v>0</v>
      </c>
      <c r="AK57" s="53">
        <f t="shared" si="7"/>
        <v>0</v>
      </c>
      <c r="AL57" s="53">
        <f t="shared" si="8"/>
        <v>-1.6930345342262791</v>
      </c>
      <c r="AM57" s="53">
        <f t="shared" si="8"/>
        <v>0</v>
      </c>
    </row>
    <row r="58" spans="1:39" x14ac:dyDescent="0.35">
      <c r="A58" s="301">
        <v>2012</v>
      </c>
      <c r="B58" s="301" t="s">
        <v>88</v>
      </c>
      <c r="C58" s="301" t="s">
        <v>49</v>
      </c>
      <c r="D58" s="302" t="s">
        <v>18</v>
      </c>
      <c r="E58" s="302" t="s">
        <v>228</v>
      </c>
      <c r="F58" s="301" t="s">
        <v>76</v>
      </c>
      <c r="G58" s="301" t="s">
        <v>77</v>
      </c>
      <c r="H58" s="303">
        <v>47478001000</v>
      </c>
      <c r="I58" s="303">
        <v>47438419945</v>
      </c>
      <c r="J58" s="303">
        <v>46325917385</v>
      </c>
      <c r="K58" s="304">
        <f t="shared" si="24"/>
        <v>0.97654849041578884</v>
      </c>
      <c r="L58" s="303">
        <v>42274989804</v>
      </c>
      <c r="M58" s="304">
        <f t="shared" si="25"/>
        <v>0.89115509861023046</v>
      </c>
      <c r="P58">
        <f t="shared" si="10"/>
        <v>2012</v>
      </c>
      <c r="Q58" t="str">
        <f t="shared" si="11"/>
        <v>Gustavo Petro 2012-2015</v>
      </c>
      <c r="R58" t="str">
        <f t="shared" si="12"/>
        <v xml:space="preserve">0204-INSTITUTO DE DESARROLLO URBANO  </v>
      </c>
      <c r="S58" t="str">
        <f t="shared" si="13"/>
        <v>MOVILIDAD</v>
      </c>
      <c r="T58" t="str">
        <f t="shared" si="14"/>
        <v>Establecimientos Públicos</v>
      </c>
      <c r="U58" t="str">
        <f t="shared" si="15"/>
        <v>Funcionamiento</v>
      </c>
      <c r="V58" t="s">
        <v>256</v>
      </c>
      <c r="W58" s="53">
        <f t="shared" si="3"/>
        <v>92114363648.386627</v>
      </c>
      <c r="X58" s="53">
        <f t="shared" si="4"/>
        <v>92037570531.215225</v>
      </c>
      <c r="Y58" s="53">
        <f t="shared" si="5"/>
        <v>89879150563.794922</v>
      </c>
      <c r="Z58" s="53"/>
      <c r="AA58" s="53">
        <f t="shared" si="6"/>
        <v>82019750242.591156</v>
      </c>
      <c r="AB58" s="53"/>
      <c r="AC58" s="53">
        <f t="shared" si="16"/>
        <v>92114363648.386627</v>
      </c>
      <c r="AD58" s="53">
        <f t="shared" si="17"/>
        <v>92037570531.215225</v>
      </c>
      <c r="AE58" s="53">
        <f t="shared" si="18"/>
        <v>89879150563.794922</v>
      </c>
      <c r="AF58" s="53">
        <f t="shared" si="19"/>
        <v>1.8946489083742801</v>
      </c>
      <c r="AG58" s="53">
        <f t="shared" si="20"/>
        <v>82019750242.591156</v>
      </c>
      <c r="AI58" s="53">
        <f t="shared" si="21"/>
        <v>0</v>
      </c>
      <c r="AJ58" s="53">
        <f t="shared" si="7"/>
        <v>0</v>
      </c>
      <c r="AK58" s="53">
        <f t="shared" si="7"/>
        <v>0</v>
      </c>
      <c r="AL58" s="53">
        <f t="shared" si="8"/>
        <v>-1.8946489083742801</v>
      </c>
      <c r="AM58" s="53">
        <f t="shared" si="8"/>
        <v>0</v>
      </c>
    </row>
    <row r="59" spans="1:39" x14ac:dyDescent="0.35">
      <c r="A59" s="301">
        <v>2012</v>
      </c>
      <c r="B59" s="301" t="s">
        <v>88</v>
      </c>
      <c r="C59" s="301" t="s">
        <v>49</v>
      </c>
      <c r="D59" s="302" t="s">
        <v>18</v>
      </c>
      <c r="E59" s="302" t="s">
        <v>228</v>
      </c>
      <c r="F59" s="301" t="s">
        <v>79</v>
      </c>
      <c r="G59" s="301" t="s">
        <v>77</v>
      </c>
      <c r="H59" s="303">
        <v>0</v>
      </c>
      <c r="I59" s="303">
        <v>0</v>
      </c>
      <c r="J59" s="303">
        <v>0</v>
      </c>
      <c r="K59" s="304">
        <v>0</v>
      </c>
      <c r="L59" s="303">
        <v>0</v>
      </c>
      <c r="M59" s="304">
        <v>0</v>
      </c>
      <c r="P59">
        <f t="shared" si="10"/>
        <v>2012</v>
      </c>
      <c r="Q59" t="str">
        <f t="shared" si="11"/>
        <v>Gustavo Petro 2012-2015</v>
      </c>
      <c r="R59" t="str">
        <f t="shared" si="12"/>
        <v xml:space="preserve">0204-INSTITUTO DE DESARROLLO URBANO  </v>
      </c>
      <c r="S59" t="str">
        <f t="shared" si="13"/>
        <v>MOVILIDAD</v>
      </c>
      <c r="T59" t="str">
        <f t="shared" si="14"/>
        <v>Establecimientos Públicos</v>
      </c>
      <c r="U59" t="str">
        <f t="shared" si="15"/>
        <v>Servicio de la deuda</v>
      </c>
      <c r="V59" t="s">
        <v>256</v>
      </c>
      <c r="W59" s="53">
        <f t="shared" si="3"/>
        <v>0</v>
      </c>
      <c r="X59" s="53">
        <f t="shared" si="4"/>
        <v>0</v>
      </c>
      <c r="Y59" s="53">
        <f t="shared" si="5"/>
        <v>0</v>
      </c>
      <c r="Z59" s="53"/>
      <c r="AA59" s="53">
        <f t="shared" si="6"/>
        <v>0</v>
      </c>
      <c r="AB59" s="53"/>
      <c r="AC59" s="53">
        <f t="shared" si="16"/>
        <v>0</v>
      </c>
      <c r="AD59" s="53">
        <f t="shared" si="17"/>
        <v>0</v>
      </c>
      <c r="AE59" s="53">
        <f t="shared" si="18"/>
        <v>0</v>
      </c>
      <c r="AF59" s="53">
        <f t="shared" si="19"/>
        <v>0</v>
      </c>
      <c r="AG59" s="53">
        <f t="shared" si="20"/>
        <v>0</v>
      </c>
      <c r="AI59" s="53">
        <f t="shared" si="21"/>
        <v>0</v>
      </c>
      <c r="AJ59" s="53">
        <f t="shared" si="7"/>
        <v>0</v>
      </c>
      <c r="AK59" s="53">
        <f t="shared" si="7"/>
        <v>0</v>
      </c>
      <c r="AL59" s="53">
        <f t="shared" si="7"/>
        <v>0</v>
      </c>
      <c r="AM59" s="53">
        <f t="shared" si="7"/>
        <v>0</v>
      </c>
    </row>
    <row r="60" spans="1:39" x14ac:dyDescent="0.35">
      <c r="A60" s="301">
        <v>2012</v>
      </c>
      <c r="B60" s="301" t="s">
        <v>88</v>
      </c>
      <c r="C60" s="301" t="s">
        <v>49</v>
      </c>
      <c r="D60" s="302" t="s">
        <v>18</v>
      </c>
      <c r="E60" s="302" t="s">
        <v>228</v>
      </c>
      <c r="F60" s="301" t="s">
        <v>78</v>
      </c>
      <c r="G60" s="301" t="s">
        <v>77</v>
      </c>
      <c r="H60" s="303">
        <v>1397616034000</v>
      </c>
      <c r="I60" s="303">
        <v>1174456954574</v>
      </c>
      <c r="J60" s="303">
        <v>798234886003</v>
      </c>
      <c r="K60" s="304">
        <f t="shared" si="24"/>
        <v>0.6796629564789255</v>
      </c>
      <c r="L60" s="303">
        <v>392136347595</v>
      </c>
      <c r="M60" s="304">
        <f t="shared" si="25"/>
        <v>0.33388737328158274</v>
      </c>
      <c r="P60">
        <f t="shared" si="10"/>
        <v>2012</v>
      </c>
      <c r="Q60" t="str">
        <f t="shared" si="11"/>
        <v>Gustavo Petro 2012-2015</v>
      </c>
      <c r="R60" t="str">
        <f t="shared" si="12"/>
        <v xml:space="preserve">0204-INSTITUTO DE DESARROLLO URBANO  </v>
      </c>
      <c r="S60" t="str">
        <f t="shared" si="13"/>
        <v>MOVILIDAD</v>
      </c>
      <c r="T60" t="str">
        <f t="shared" si="14"/>
        <v>Establecimientos Públicos</v>
      </c>
      <c r="U60" t="str">
        <f t="shared" si="15"/>
        <v>Inversión directa</v>
      </c>
      <c r="V60" t="s">
        <v>256</v>
      </c>
      <c r="W60" s="53">
        <f t="shared" si="3"/>
        <v>2711582393637.2529</v>
      </c>
      <c r="X60" s="53">
        <f t="shared" si="4"/>
        <v>2278620681671.2046</v>
      </c>
      <c r="Y60" s="53">
        <f t="shared" si="5"/>
        <v>1548694069198.6755</v>
      </c>
      <c r="Z60" s="53"/>
      <c r="AA60" s="53">
        <f t="shared" si="6"/>
        <v>760802674108.28796</v>
      </c>
      <c r="AB60" s="53"/>
      <c r="AC60" s="53">
        <f t="shared" si="16"/>
        <v>2711582393637.2529</v>
      </c>
      <c r="AD60" s="53">
        <f t="shared" si="17"/>
        <v>2278620681671.2046</v>
      </c>
      <c r="AE60" s="53">
        <f t="shared" si="18"/>
        <v>1548694069198.6755</v>
      </c>
      <c r="AF60" s="53">
        <f t="shared" si="19"/>
        <v>1.3186469399045952</v>
      </c>
      <c r="AG60" s="53">
        <f t="shared" si="20"/>
        <v>760802674108.28796</v>
      </c>
      <c r="AI60" s="53">
        <f t="shared" si="21"/>
        <v>0</v>
      </c>
      <c r="AJ60" s="53">
        <f t="shared" ref="AI60:AL123" si="26">+X60-AD60</f>
        <v>0</v>
      </c>
      <c r="AK60" s="53">
        <f t="shared" si="26"/>
        <v>0</v>
      </c>
      <c r="AL60" s="53">
        <f t="shared" si="26"/>
        <v>-1.3186469399045952</v>
      </c>
      <c r="AM60" s="53">
        <f t="shared" ref="AM60:AM123" si="27">+AA60-AG60</f>
        <v>0</v>
      </c>
    </row>
    <row r="61" spans="1:39" x14ac:dyDescent="0.35">
      <c r="A61" s="301">
        <v>2012</v>
      </c>
      <c r="B61" s="301" t="s">
        <v>88</v>
      </c>
      <c r="C61" s="301" t="s">
        <v>49</v>
      </c>
      <c r="D61" s="302" t="s">
        <v>18</v>
      </c>
      <c r="E61" s="302" t="s">
        <v>228</v>
      </c>
      <c r="F61" s="301" t="s">
        <v>80</v>
      </c>
      <c r="G61" s="301" t="s">
        <v>77</v>
      </c>
      <c r="H61" s="303">
        <v>0</v>
      </c>
      <c r="I61" s="303">
        <v>0</v>
      </c>
      <c r="J61" s="303">
        <v>0</v>
      </c>
      <c r="K61" s="304">
        <v>0</v>
      </c>
      <c r="L61" s="303">
        <v>0</v>
      </c>
      <c r="M61" s="304">
        <v>0</v>
      </c>
      <c r="P61">
        <f t="shared" si="10"/>
        <v>2012</v>
      </c>
      <c r="Q61" t="str">
        <f t="shared" si="11"/>
        <v>Gustavo Petro 2012-2015</v>
      </c>
      <c r="R61" t="str">
        <f t="shared" si="12"/>
        <v xml:space="preserve">0204-INSTITUTO DE DESARROLLO URBANO  </v>
      </c>
      <c r="S61" t="str">
        <f t="shared" si="13"/>
        <v>MOVILIDAD</v>
      </c>
      <c r="T61" t="str">
        <f t="shared" si="14"/>
        <v>Establecimientos Públicos</v>
      </c>
      <c r="U61" t="str">
        <f t="shared" si="15"/>
        <v>Transferencias</v>
      </c>
      <c r="V61" t="s">
        <v>256</v>
      </c>
      <c r="W61" s="53">
        <f t="shared" si="3"/>
        <v>0</v>
      </c>
      <c r="X61" s="53">
        <f t="shared" si="4"/>
        <v>0</v>
      </c>
      <c r="Y61" s="53">
        <f t="shared" si="5"/>
        <v>0</v>
      </c>
      <c r="Z61" s="53"/>
      <c r="AA61" s="53">
        <f t="shared" si="6"/>
        <v>0</v>
      </c>
      <c r="AB61" s="53"/>
      <c r="AC61" s="53">
        <f t="shared" si="16"/>
        <v>0</v>
      </c>
      <c r="AD61" s="53">
        <f t="shared" si="17"/>
        <v>0</v>
      </c>
      <c r="AE61" s="53">
        <f t="shared" si="18"/>
        <v>0</v>
      </c>
      <c r="AF61" s="53">
        <f t="shared" si="19"/>
        <v>0</v>
      </c>
      <c r="AG61" s="53">
        <f t="shared" si="20"/>
        <v>0</v>
      </c>
      <c r="AI61" s="53">
        <f t="shared" si="21"/>
        <v>0</v>
      </c>
      <c r="AJ61" s="53">
        <f t="shared" si="26"/>
        <v>0</v>
      </c>
      <c r="AK61" s="53">
        <f t="shared" si="26"/>
        <v>0</v>
      </c>
      <c r="AL61" s="53">
        <f t="shared" si="26"/>
        <v>0</v>
      </c>
      <c r="AM61" s="53">
        <f t="shared" si="27"/>
        <v>0</v>
      </c>
    </row>
    <row r="62" spans="1:39" x14ac:dyDescent="0.35">
      <c r="A62" s="301">
        <v>2012</v>
      </c>
      <c r="B62" s="301" t="s">
        <v>88</v>
      </c>
      <c r="C62" s="301" t="s">
        <v>50</v>
      </c>
      <c r="D62" s="302" t="s">
        <v>16</v>
      </c>
      <c r="E62" s="302" t="s">
        <v>228</v>
      </c>
      <c r="F62" s="301" t="s">
        <v>76</v>
      </c>
      <c r="G62" s="301" t="s">
        <v>77</v>
      </c>
      <c r="H62" s="303">
        <v>326812202000</v>
      </c>
      <c r="I62" s="303">
        <v>326812202000</v>
      </c>
      <c r="J62" s="303">
        <v>323228769759</v>
      </c>
      <c r="K62" s="304">
        <f t="shared" si="24"/>
        <v>0.98903519446620902</v>
      </c>
      <c r="L62" s="303">
        <v>321630741620</v>
      </c>
      <c r="M62" s="304">
        <f t="shared" si="25"/>
        <v>0.98414545005268805</v>
      </c>
      <c r="P62">
        <f t="shared" si="10"/>
        <v>2012</v>
      </c>
      <c r="Q62" t="str">
        <f t="shared" si="11"/>
        <v>Gustavo Petro 2012-2015</v>
      </c>
      <c r="R62" t="str">
        <f t="shared" si="12"/>
        <v>0206-FONDO DE PRESTACIONES ECONÓMICAS, CESANTÍAS Y PENSIONES</v>
      </c>
      <c r="S62" t="str">
        <f t="shared" si="13"/>
        <v>HACIENDA</v>
      </c>
      <c r="T62" t="str">
        <f t="shared" si="14"/>
        <v>Establecimientos Públicos</v>
      </c>
      <c r="U62" t="str">
        <f t="shared" si="15"/>
        <v>Funcionamiento</v>
      </c>
      <c r="V62" t="s">
        <v>256</v>
      </c>
      <c r="W62" s="53">
        <f t="shared" si="3"/>
        <v>634064143091.40747</v>
      </c>
      <c r="X62" s="53">
        <f t="shared" si="4"/>
        <v>634064143091.40747</v>
      </c>
      <c r="Y62" s="53">
        <f t="shared" si="5"/>
        <v>627111753066.46045</v>
      </c>
      <c r="Z62" s="53"/>
      <c r="AA62" s="53">
        <f t="shared" si="6"/>
        <v>624011341464.96521</v>
      </c>
      <c r="AB62" s="53"/>
      <c r="AC62" s="53">
        <f t="shared" si="16"/>
        <v>634064143091.40747</v>
      </c>
      <c r="AD62" s="53">
        <f t="shared" si="17"/>
        <v>634064143091.40747</v>
      </c>
      <c r="AE62" s="53">
        <f t="shared" si="18"/>
        <v>627111753066.46045</v>
      </c>
      <c r="AF62" s="53">
        <f t="shared" si="19"/>
        <v>1.9188749661998863</v>
      </c>
      <c r="AG62" s="53">
        <f t="shared" si="20"/>
        <v>624011341464.96521</v>
      </c>
      <c r="AI62" s="53">
        <f t="shared" si="21"/>
        <v>0</v>
      </c>
      <c r="AJ62" s="53">
        <f t="shared" si="26"/>
        <v>0</v>
      </c>
      <c r="AK62" s="53">
        <f t="shared" si="26"/>
        <v>0</v>
      </c>
      <c r="AL62" s="53">
        <f t="shared" si="26"/>
        <v>-1.9188749661998863</v>
      </c>
      <c r="AM62" s="53">
        <f t="shared" si="27"/>
        <v>0</v>
      </c>
    </row>
    <row r="63" spans="1:39" x14ac:dyDescent="0.35">
      <c r="A63" s="301">
        <v>2012</v>
      </c>
      <c r="B63" s="301" t="s">
        <v>88</v>
      </c>
      <c r="C63" s="301" t="s">
        <v>50</v>
      </c>
      <c r="D63" s="302" t="s">
        <v>16</v>
      </c>
      <c r="E63" s="302" t="s">
        <v>228</v>
      </c>
      <c r="F63" s="301" t="s">
        <v>79</v>
      </c>
      <c r="G63" s="301" t="s">
        <v>77</v>
      </c>
      <c r="H63" s="303">
        <v>150000000000</v>
      </c>
      <c r="I63" s="303">
        <v>150000000000</v>
      </c>
      <c r="J63" s="303">
        <v>150000000000</v>
      </c>
      <c r="K63" s="304">
        <f t="shared" si="24"/>
        <v>1</v>
      </c>
      <c r="L63" s="303">
        <v>150000000000</v>
      </c>
      <c r="M63" s="304">
        <f t="shared" si="25"/>
        <v>1</v>
      </c>
      <c r="P63">
        <f t="shared" si="10"/>
        <v>2012</v>
      </c>
      <c r="Q63" t="str">
        <f t="shared" si="11"/>
        <v>Gustavo Petro 2012-2015</v>
      </c>
      <c r="R63" t="str">
        <f t="shared" si="12"/>
        <v>0206-FONDO DE PRESTACIONES ECONÓMICAS, CESANTÍAS Y PENSIONES</v>
      </c>
      <c r="S63" t="str">
        <f t="shared" si="13"/>
        <v>HACIENDA</v>
      </c>
      <c r="T63" t="str">
        <f t="shared" si="14"/>
        <v>Establecimientos Públicos</v>
      </c>
      <c r="U63" t="str">
        <f t="shared" si="15"/>
        <v>Servicio de la deuda</v>
      </c>
      <c r="V63" t="s">
        <v>256</v>
      </c>
      <c r="W63" s="53">
        <f t="shared" si="3"/>
        <v>291022247277.38629</v>
      </c>
      <c r="X63" s="53">
        <f t="shared" si="4"/>
        <v>291022247277.38629</v>
      </c>
      <c r="Y63" s="53">
        <f t="shared" si="5"/>
        <v>291022247277.38629</v>
      </c>
      <c r="Z63" s="53"/>
      <c r="AA63" s="53">
        <f t="shared" si="6"/>
        <v>291022247277.38629</v>
      </c>
      <c r="AB63" s="53"/>
      <c r="AC63" s="53">
        <f t="shared" si="16"/>
        <v>291022247277.38629</v>
      </c>
      <c r="AD63" s="53">
        <f t="shared" si="17"/>
        <v>291022247277.38629</v>
      </c>
      <c r="AE63" s="53">
        <f t="shared" si="18"/>
        <v>291022247277.38629</v>
      </c>
      <c r="AF63" s="53">
        <f t="shared" si="19"/>
        <v>1.9401483151825754</v>
      </c>
      <c r="AG63" s="53">
        <f t="shared" si="20"/>
        <v>291022247277.38629</v>
      </c>
      <c r="AI63" s="53">
        <f t="shared" si="21"/>
        <v>0</v>
      </c>
      <c r="AJ63" s="53">
        <f t="shared" si="26"/>
        <v>0</v>
      </c>
      <c r="AK63" s="53">
        <f t="shared" si="26"/>
        <v>0</v>
      </c>
      <c r="AL63" s="53">
        <f t="shared" si="26"/>
        <v>-1.9401483151825754</v>
      </c>
      <c r="AM63" s="53">
        <f t="shared" si="27"/>
        <v>0</v>
      </c>
    </row>
    <row r="64" spans="1:39" x14ac:dyDescent="0.35">
      <c r="A64" s="301">
        <v>2012</v>
      </c>
      <c r="B64" s="301" t="s">
        <v>88</v>
      </c>
      <c r="C64" s="301" t="s">
        <v>50</v>
      </c>
      <c r="D64" s="302" t="s">
        <v>16</v>
      </c>
      <c r="E64" s="302" t="s">
        <v>228</v>
      </c>
      <c r="F64" s="301" t="s">
        <v>78</v>
      </c>
      <c r="G64" s="301" t="s">
        <v>77</v>
      </c>
      <c r="H64" s="303">
        <v>5711670000</v>
      </c>
      <c r="I64" s="303">
        <v>5435227613</v>
      </c>
      <c r="J64" s="303">
        <v>2137884086</v>
      </c>
      <c r="K64" s="304">
        <f t="shared" si="24"/>
        <v>0.39333846495896507</v>
      </c>
      <c r="L64" s="303">
        <v>966642537</v>
      </c>
      <c r="M64" s="304">
        <f t="shared" si="25"/>
        <v>0.17784766450037537</v>
      </c>
      <c r="P64">
        <f t="shared" si="10"/>
        <v>2012</v>
      </c>
      <c r="Q64" t="str">
        <f t="shared" si="11"/>
        <v>Gustavo Petro 2012-2015</v>
      </c>
      <c r="R64" t="str">
        <f t="shared" si="12"/>
        <v>0206-FONDO DE PRESTACIONES ECONÓMICAS, CESANTÍAS Y PENSIONES</v>
      </c>
      <c r="S64" t="str">
        <f t="shared" si="13"/>
        <v>HACIENDA</v>
      </c>
      <c r="T64" t="str">
        <f t="shared" si="14"/>
        <v>Establecimientos Públicos</v>
      </c>
      <c r="U64" t="str">
        <f t="shared" si="15"/>
        <v>Inversión directa</v>
      </c>
      <c r="V64" t="s">
        <v>256</v>
      </c>
      <c r="W64" s="53">
        <f t="shared" si="3"/>
        <v>11081486927.37886</v>
      </c>
      <c r="X64" s="53">
        <f t="shared" si="4"/>
        <v>10545147695.99576</v>
      </c>
      <c r="Y64" s="53">
        <f t="shared" si="5"/>
        <v>4147812207.5085402</v>
      </c>
      <c r="Z64" s="53"/>
      <c r="AA64" s="53">
        <f t="shared" si="6"/>
        <v>1875429889.5443602</v>
      </c>
      <c r="AB64" s="53"/>
      <c r="AC64" s="53">
        <f t="shared" si="16"/>
        <v>11081486927.37886</v>
      </c>
      <c r="AD64" s="53">
        <f t="shared" si="17"/>
        <v>10545147695.99576</v>
      </c>
      <c r="AE64" s="53">
        <f t="shared" si="18"/>
        <v>4147812207.5085402</v>
      </c>
      <c r="AF64" s="53">
        <f t="shared" si="19"/>
        <v>0.7631349600866365</v>
      </c>
      <c r="AG64" s="53">
        <f t="shared" si="20"/>
        <v>1875429889.5443602</v>
      </c>
      <c r="AI64" s="53">
        <f t="shared" si="21"/>
        <v>0</v>
      </c>
      <c r="AJ64" s="53">
        <f t="shared" si="26"/>
        <v>0</v>
      </c>
      <c r="AK64" s="53">
        <f t="shared" si="26"/>
        <v>0</v>
      </c>
      <c r="AL64" s="53">
        <f t="shared" si="26"/>
        <v>-0.7631349600866365</v>
      </c>
      <c r="AM64" s="53">
        <f t="shared" si="27"/>
        <v>0</v>
      </c>
    </row>
    <row r="65" spans="1:39" x14ac:dyDescent="0.35">
      <c r="A65" s="301">
        <v>2012</v>
      </c>
      <c r="B65" s="301" t="s">
        <v>88</v>
      </c>
      <c r="C65" s="301" t="s">
        <v>51</v>
      </c>
      <c r="D65" s="302" t="s">
        <v>15</v>
      </c>
      <c r="E65" s="302" t="s">
        <v>228</v>
      </c>
      <c r="F65" s="301" t="s">
        <v>76</v>
      </c>
      <c r="G65" s="301" t="s">
        <v>77</v>
      </c>
      <c r="H65" s="303">
        <v>9153742000</v>
      </c>
      <c r="I65" s="303">
        <v>9107905978</v>
      </c>
      <c r="J65" s="303">
        <v>8466371808</v>
      </c>
      <c r="K65" s="304">
        <f t="shared" si="24"/>
        <v>0.9295629344934373</v>
      </c>
      <c r="L65" s="303">
        <v>8207969601</v>
      </c>
      <c r="M65" s="304">
        <f t="shared" si="25"/>
        <v>0.90119173614947479</v>
      </c>
      <c r="P65">
        <f t="shared" si="10"/>
        <v>2012</v>
      </c>
      <c r="Q65" t="str">
        <f t="shared" si="11"/>
        <v>Gustavo Petro 2012-2015</v>
      </c>
      <c r="R65" t="str">
        <f t="shared" si="12"/>
        <v>0208-CAJA DE LA VIVIENDA POPULAR</v>
      </c>
      <c r="S65" t="str">
        <f t="shared" si="13"/>
        <v>HÁBITAT</v>
      </c>
      <c r="T65" t="str">
        <f t="shared" si="14"/>
        <v>Establecimientos Públicos</v>
      </c>
      <c r="U65" t="str">
        <f t="shared" si="15"/>
        <v>Funcionamiento</v>
      </c>
      <c r="V65" t="s">
        <v>256</v>
      </c>
      <c r="W65" s="53">
        <f t="shared" si="3"/>
        <v>17759617118.915977</v>
      </c>
      <c r="X65" s="53">
        <f t="shared" si="4"/>
        <v>17670688438.058006</v>
      </c>
      <c r="Y65" s="53">
        <f t="shared" si="5"/>
        <v>16426016999.000454</v>
      </c>
      <c r="Z65" s="53"/>
      <c r="AA65" s="53">
        <f t="shared" si="6"/>
        <v>15924678392.449945</v>
      </c>
      <c r="AB65" s="53"/>
      <c r="AC65" s="53">
        <f t="shared" si="16"/>
        <v>17759617118.915977</v>
      </c>
      <c r="AD65" s="53">
        <f t="shared" si="17"/>
        <v>17670688438.058006</v>
      </c>
      <c r="AE65" s="53">
        <f t="shared" si="18"/>
        <v>16426016999.000454</v>
      </c>
      <c r="AF65" s="53">
        <f t="shared" si="19"/>
        <v>1.803489961213613</v>
      </c>
      <c r="AG65" s="53">
        <f t="shared" si="20"/>
        <v>15924678392.449945</v>
      </c>
      <c r="AI65" s="53">
        <f t="shared" si="21"/>
        <v>0</v>
      </c>
      <c r="AJ65" s="53">
        <f t="shared" si="26"/>
        <v>0</v>
      </c>
      <c r="AK65" s="53">
        <f t="shared" si="26"/>
        <v>0</v>
      </c>
      <c r="AL65" s="53">
        <f t="shared" si="26"/>
        <v>-1.803489961213613</v>
      </c>
      <c r="AM65" s="53">
        <f t="shared" si="27"/>
        <v>0</v>
      </c>
    </row>
    <row r="66" spans="1:39" x14ac:dyDescent="0.35">
      <c r="A66" s="301">
        <v>2012</v>
      </c>
      <c r="B66" s="301" t="s">
        <v>88</v>
      </c>
      <c r="C66" s="301" t="s">
        <v>51</v>
      </c>
      <c r="D66" s="302" t="s">
        <v>15</v>
      </c>
      <c r="E66" s="302" t="s">
        <v>228</v>
      </c>
      <c r="F66" s="301" t="s">
        <v>78</v>
      </c>
      <c r="G66" s="301" t="s">
        <v>77</v>
      </c>
      <c r="H66" s="303">
        <v>52091270000</v>
      </c>
      <c r="I66" s="303">
        <v>44862355068</v>
      </c>
      <c r="J66" s="303">
        <v>41609096305</v>
      </c>
      <c r="K66" s="304">
        <f t="shared" si="24"/>
        <v>0.92748354922364462</v>
      </c>
      <c r="L66" s="303">
        <v>34906991093</v>
      </c>
      <c r="M66" s="304">
        <f t="shared" si="25"/>
        <v>0.7780909192147808</v>
      </c>
      <c r="P66">
        <f t="shared" si="10"/>
        <v>2012</v>
      </c>
      <c r="Q66" t="str">
        <f t="shared" si="11"/>
        <v>Gustavo Petro 2012-2015</v>
      </c>
      <c r="R66" t="str">
        <f t="shared" si="12"/>
        <v>0208-CAJA DE LA VIVIENDA POPULAR</v>
      </c>
      <c r="S66" t="str">
        <f t="shared" si="13"/>
        <v>HÁBITAT</v>
      </c>
      <c r="T66" t="str">
        <f t="shared" si="14"/>
        <v>Establecimientos Públicos</v>
      </c>
      <c r="U66" t="str">
        <f t="shared" si="15"/>
        <v>Inversión directa</v>
      </c>
      <c r="V66" t="s">
        <v>256</v>
      </c>
      <c r="W66" s="53">
        <f t="shared" si="3"/>
        <v>101064789726.22063</v>
      </c>
      <c r="X66" s="53">
        <f t="shared" si="4"/>
        <v>87039622600.302673</v>
      </c>
      <c r="Y66" s="53">
        <f t="shared" si="5"/>
        <v>80727818092.415268</v>
      </c>
      <c r="Z66" s="53"/>
      <c r="AA66" s="53">
        <f t="shared" si="6"/>
        <v>67724739957.177116</v>
      </c>
      <c r="AB66" s="53"/>
      <c r="AC66" s="53">
        <f t="shared" si="16"/>
        <v>101064789726.22063</v>
      </c>
      <c r="AD66" s="53">
        <f t="shared" si="17"/>
        <v>87039622600.302673</v>
      </c>
      <c r="AE66" s="53">
        <f t="shared" si="18"/>
        <v>80727818092.415268</v>
      </c>
      <c r="AF66" s="53">
        <f t="shared" si="19"/>
        <v>1.7994556453858093</v>
      </c>
      <c r="AG66" s="53">
        <f t="shared" si="20"/>
        <v>67724739957.177116</v>
      </c>
      <c r="AI66" s="53">
        <f t="shared" si="21"/>
        <v>0</v>
      </c>
      <c r="AJ66" s="53">
        <f t="shared" si="26"/>
        <v>0</v>
      </c>
      <c r="AK66" s="53">
        <f t="shared" si="26"/>
        <v>0</v>
      </c>
      <c r="AL66" s="53">
        <f t="shared" si="26"/>
        <v>-1.7994556453858093</v>
      </c>
      <c r="AM66" s="53">
        <f t="shared" si="27"/>
        <v>0</v>
      </c>
    </row>
    <row r="67" spans="1:39" x14ac:dyDescent="0.35">
      <c r="A67" s="301">
        <v>2012</v>
      </c>
      <c r="B67" s="301" t="s">
        <v>88</v>
      </c>
      <c r="C67" s="301" t="s">
        <v>52</v>
      </c>
      <c r="D67" s="302" t="s">
        <v>9</v>
      </c>
      <c r="E67" s="302" t="s">
        <v>228</v>
      </c>
      <c r="F67" s="301" t="s">
        <v>76</v>
      </c>
      <c r="G67" s="301" t="s">
        <v>77</v>
      </c>
      <c r="H67" s="303">
        <v>24774546000</v>
      </c>
      <c r="I67" s="303">
        <v>24771261083</v>
      </c>
      <c r="J67" s="303">
        <v>22888285828</v>
      </c>
      <c r="K67" s="304">
        <f t="shared" si="24"/>
        <v>0.92398549073901426</v>
      </c>
      <c r="L67" s="303">
        <v>21888102490</v>
      </c>
      <c r="M67" s="304">
        <f t="shared" si="25"/>
        <v>0.88360872773737575</v>
      </c>
      <c r="P67">
        <f t="shared" si="10"/>
        <v>2012</v>
      </c>
      <c r="Q67" t="str">
        <f t="shared" si="11"/>
        <v>Gustavo Petro 2012-2015</v>
      </c>
      <c r="R67" t="str">
        <f t="shared" si="12"/>
        <v>0211-INSTITUTO DISTRITAL DE RECREACIÓN Y DEPORTE</v>
      </c>
      <c r="S67" t="str">
        <f t="shared" si="13"/>
        <v>CULTURA, RECREACIÓN Y DEPORTE</v>
      </c>
      <c r="T67" t="str">
        <f t="shared" si="14"/>
        <v>Establecimientos Públicos</v>
      </c>
      <c r="U67" t="str">
        <f t="shared" si="15"/>
        <v>Funcionamiento</v>
      </c>
      <c r="V67" t="s">
        <v>256</v>
      </c>
      <c r="W67" s="53">
        <f t="shared" si="3"/>
        <v>48066293681.31321</v>
      </c>
      <c r="X67" s="53">
        <f t="shared" si="4"/>
        <v>48059920455.13015</v>
      </c>
      <c r="Y67" s="53">
        <f t="shared" si="5"/>
        <v>44406669186.61142</v>
      </c>
      <c r="Z67" s="53"/>
      <c r="AA67" s="53">
        <f t="shared" si="6"/>
        <v>42466165168.517029</v>
      </c>
      <c r="AB67" s="53"/>
      <c r="AC67" s="53">
        <f t="shared" si="16"/>
        <v>48066293681.31321</v>
      </c>
      <c r="AD67" s="53">
        <f t="shared" si="17"/>
        <v>48059920455.13015</v>
      </c>
      <c r="AE67" s="53">
        <f t="shared" si="18"/>
        <v>44406669186.61142</v>
      </c>
      <c r="AF67" s="53">
        <f t="shared" si="19"/>
        <v>1.7926688931104435</v>
      </c>
      <c r="AG67" s="53">
        <f t="shared" si="20"/>
        <v>42466165168.517029</v>
      </c>
      <c r="AI67" s="53">
        <f t="shared" si="21"/>
        <v>0</v>
      </c>
      <c r="AJ67" s="53">
        <f t="shared" si="26"/>
        <v>0</v>
      </c>
      <c r="AK67" s="53">
        <f t="shared" si="26"/>
        <v>0</v>
      </c>
      <c r="AL67" s="53">
        <f t="shared" si="26"/>
        <v>-1.7926688931104435</v>
      </c>
      <c r="AM67" s="53">
        <f t="shared" si="27"/>
        <v>0</v>
      </c>
    </row>
    <row r="68" spans="1:39" x14ac:dyDescent="0.35">
      <c r="A68" s="301">
        <v>2012</v>
      </c>
      <c r="B68" s="301" t="s">
        <v>88</v>
      </c>
      <c r="C68" s="301" t="s">
        <v>52</v>
      </c>
      <c r="D68" s="302" t="s">
        <v>9</v>
      </c>
      <c r="E68" s="302" t="s">
        <v>228</v>
      </c>
      <c r="F68" s="301" t="s">
        <v>79</v>
      </c>
      <c r="G68" s="301" t="s">
        <v>77</v>
      </c>
      <c r="H68" s="303">
        <v>0</v>
      </c>
      <c r="I68" s="303">
        <v>0</v>
      </c>
      <c r="J68" s="303">
        <v>0</v>
      </c>
      <c r="K68" s="304">
        <v>0</v>
      </c>
      <c r="L68" s="303">
        <v>0</v>
      </c>
      <c r="M68" s="304">
        <v>0</v>
      </c>
      <c r="P68">
        <f t="shared" si="10"/>
        <v>2012</v>
      </c>
      <c r="Q68" t="str">
        <f t="shared" si="11"/>
        <v>Gustavo Petro 2012-2015</v>
      </c>
      <c r="R68" t="str">
        <f t="shared" si="12"/>
        <v>0211-INSTITUTO DISTRITAL DE RECREACIÓN Y DEPORTE</v>
      </c>
      <c r="S68" t="str">
        <f t="shared" si="13"/>
        <v>CULTURA, RECREACIÓN Y DEPORTE</v>
      </c>
      <c r="T68" t="str">
        <f t="shared" si="14"/>
        <v>Establecimientos Públicos</v>
      </c>
      <c r="U68" t="str">
        <f t="shared" si="15"/>
        <v>Servicio de la deuda</v>
      </c>
      <c r="V68" t="s">
        <v>256</v>
      </c>
      <c r="W68" s="53">
        <f t="shared" si="3"/>
        <v>0</v>
      </c>
      <c r="X68" s="53">
        <f t="shared" si="4"/>
        <v>0</v>
      </c>
      <c r="Y68" s="53">
        <f t="shared" si="5"/>
        <v>0</v>
      </c>
      <c r="Z68" s="53"/>
      <c r="AA68" s="53">
        <f t="shared" si="6"/>
        <v>0</v>
      </c>
      <c r="AB68" s="53"/>
      <c r="AC68" s="53">
        <f t="shared" si="16"/>
        <v>0</v>
      </c>
      <c r="AD68" s="53">
        <f t="shared" si="17"/>
        <v>0</v>
      </c>
      <c r="AE68" s="53">
        <f t="shared" si="18"/>
        <v>0</v>
      </c>
      <c r="AF68" s="53">
        <f t="shared" si="19"/>
        <v>0</v>
      </c>
      <c r="AG68" s="53">
        <f t="shared" si="20"/>
        <v>0</v>
      </c>
      <c r="AI68" s="53">
        <f t="shared" si="21"/>
        <v>0</v>
      </c>
      <c r="AJ68" s="53">
        <f t="shared" si="26"/>
        <v>0</v>
      </c>
      <c r="AK68" s="53">
        <f t="shared" si="26"/>
        <v>0</v>
      </c>
      <c r="AL68" s="53">
        <f t="shared" si="26"/>
        <v>0</v>
      </c>
      <c r="AM68" s="53">
        <f t="shared" si="27"/>
        <v>0</v>
      </c>
    </row>
    <row r="69" spans="1:39" x14ac:dyDescent="0.35">
      <c r="A69" s="301">
        <v>2012</v>
      </c>
      <c r="B69" s="301" t="s">
        <v>88</v>
      </c>
      <c r="C69" s="301" t="s">
        <v>52</v>
      </c>
      <c r="D69" s="302" t="s">
        <v>9</v>
      </c>
      <c r="E69" s="302" t="s">
        <v>228</v>
      </c>
      <c r="F69" s="301" t="s">
        <v>78</v>
      </c>
      <c r="G69" s="301" t="s">
        <v>77</v>
      </c>
      <c r="H69" s="303">
        <v>144659577000</v>
      </c>
      <c r="I69" s="303">
        <v>144626863129</v>
      </c>
      <c r="J69" s="303">
        <v>126807795502</v>
      </c>
      <c r="K69" s="304">
        <f t="shared" si="24"/>
        <v>0.87679282229120692</v>
      </c>
      <c r="L69" s="303">
        <v>92788919097</v>
      </c>
      <c r="M69" s="304">
        <f t="shared" si="25"/>
        <v>0.64157458088707131</v>
      </c>
      <c r="P69">
        <f t="shared" si="10"/>
        <v>2012</v>
      </c>
      <c r="Q69" t="str">
        <f t="shared" si="11"/>
        <v>Gustavo Petro 2012-2015</v>
      </c>
      <c r="R69" t="str">
        <f t="shared" si="12"/>
        <v>0211-INSTITUTO DISTRITAL DE RECREACIÓN Y DEPORTE</v>
      </c>
      <c r="S69" t="str">
        <f t="shared" si="13"/>
        <v>CULTURA, RECREACIÓN Y DEPORTE</v>
      </c>
      <c r="T69" t="str">
        <f t="shared" si="14"/>
        <v>Establecimientos Públicos</v>
      </c>
      <c r="U69" t="str">
        <f t="shared" si="15"/>
        <v>Inversión directa</v>
      </c>
      <c r="V69" t="s">
        <v>256</v>
      </c>
      <c r="W69" s="53">
        <f t="shared" ref="W69:W132" si="28">IF(A69=$W$1,H69*$W$2,IF(A69=$X$1,H69*$X$2,IF(A69=$Y$1,H69*$Y$2,IF(A69=$Z$1,H69*$Z$2,IF(A69=$AA$1,H69*$AA$2,IF(A69=$AB$1,H69*$AB$2,IF(A69=$AC$1,H69*$AC$2,IF(A69=$AD$1,H69*$AD$2,IF(A69=$AE$1,H69*$AE$2,IF(A69=$AF$1,H69*$AF$2,IF(A69=$AG$1,H69*$AG$2,IF(A69=$AH$1,H69*$AH$2,IF(A69=$AI$1,H69*$AI$2,IF(A69=$AJ$1,H69*$AJ$2,0))))))))))))))</f>
        <v>280661034591.57404</v>
      </c>
      <c r="X69" s="53">
        <f t="shared" ref="X69:X132" si="29">IF(A69=$W$1,I69*$W$2,IF(A69=$X$1,I69*$X$2,IF(A69=$Y$1,I69*$Y$2,IF(A69=$Z$1,I69*$Z$2,IF(A69=$AA$1,I69*$AA$2,IF(A69=$AB$1,I69*$AB$2,IF(A69=$AC$1,I69*$AC$2,IF(A69=$AD$1,I69*$AD$2,IF(A69=$AE$1,I69*$AE$2,IF(A69=$AF$1,I69*$AF$2,IF(A69=$AG$1,I69*$AG$2,IF(A69=$AH$1,I69*$AH$2,IF(A69=$AI$1,I69*$AI$2,IF(A69=$AJ$1,I69*$AJ$2,0))))))))))))))</f>
        <v>280597564829.8703</v>
      </c>
      <c r="Y69" s="53">
        <f t="shared" ref="Y69:Y132" si="30">IF(A69=$W$1,J69*$W$2,IF(A69=$X$1,J69*$X$2,IF(A69=$Y$1,J69*$Y$2,IF(A69=$Z$1,J69*$Z$2,IF(A69=$AA$1,J69*$AA$2,IF(A69=$AB$1,J69*$AB$2,IF(A69=$AC$1,J69*$AC$2,IF(A69=$AD$1,J69*$AD$2,IF(A69=$AE$1,J69*$AE$2,IF(A69=$AF$1,J69*$AF$2,IF(A69=$AG$1,J69*$AG$2,IF(A69=$AH$1,J69*$AH$2,IF(A69=$AI$1,J69*$AI$2,IF(A69=$AJ$1,J69*$AJ$2,0))))))))))))))</f>
        <v>246025930795.22186</v>
      </c>
      <c r="Z69" s="53"/>
      <c r="AA69" s="53">
        <f t="shared" ref="AA69:AA132" si="31">IF(A69=$W$1,L69*$W$2,IF(A69=$X$1,L69*$X$2,IF(A69=$Y$1,L69*$Y$2,IF(A69=$Z$1,L69*$Z$2,IF(A69=$AA$1,L69*$AA$2,IF(A69=$AB$1,L69*$AB$2,IF(A69=$AC$1,L69*$AC$2,IF(A69=$AD$1,L69*$AD$2,IF(A69=$AE$1,L69*$AE$2,IF(A69=$AF$1,L69*$AF$2,IF(A69=$AG$1,L69*$AG$2,IF(A69=$AH$1,L69*$AH$2,IF(A69=$AI$1,L69*$AI$2,IF(A69=$AJ$1,L69*$AJ$2,0))))))))))))))</f>
        <v>180024265053.65683</v>
      </c>
      <c r="AB69" s="53"/>
      <c r="AC69" s="53">
        <f t="shared" si="16"/>
        <v>280661034591.57404</v>
      </c>
      <c r="AD69" s="53">
        <f t="shared" si="17"/>
        <v>280597564829.8703</v>
      </c>
      <c r="AE69" s="53">
        <f t="shared" si="18"/>
        <v>246025930795.22186</v>
      </c>
      <c r="AF69" s="53">
        <f t="shared" si="19"/>
        <v>1.7011081169324602</v>
      </c>
      <c r="AG69" s="53">
        <f t="shared" si="20"/>
        <v>180024265053.65683</v>
      </c>
      <c r="AI69" s="53">
        <f t="shared" si="21"/>
        <v>0</v>
      </c>
      <c r="AJ69" s="53">
        <f t="shared" si="26"/>
        <v>0</v>
      </c>
      <c r="AK69" s="53">
        <f t="shared" si="26"/>
        <v>0</v>
      </c>
      <c r="AL69" s="53">
        <f t="shared" si="26"/>
        <v>-1.7011081169324602</v>
      </c>
      <c r="AM69" s="53">
        <f t="shared" si="27"/>
        <v>0</v>
      </c>
    </row>
    <row r="70" spans="1:39" x14ac:dyDescent="0.35">
      <c r="A70" s="301">
        <v>2012</v>
      </c>
      <c r="B70" s="301" t="s">
        <v>88</v>
      </c>
      <c r="C70" s="301" t="s">
        <v>53</v>
      </c>
      <c r="D70" s="302" t="s">
        <v>9</v>
      </c>
      <c r="E70" s="302" t="s">
        <v>228</v>
      </c>
      <c r="F70" s="301" t="s">
        <v>76</v>
      </c>
      <c r="G70" s="301" t="s">
        <v>77</v>
      </c>
      <c r="H70" s="303">
        <v>4846437000</v>
      </c>
      <c r="I70" s="303">
        <v>4572907516</v>
      </c>
      <c r="J70" s="303">
        <v>3827601960</v>
      </c>
      <c r="K70" s="304">
        <f t="shared" si="24"/>
        <v>0.8370171376980019</v>
      </c>
      <c r="L70" s="303">
        <v>3656520737</v>
      </c>
      <c r="M70" s="304">
        <f t="shared" si="25"/>
        <v>0.7996052236364537</v>
      </c>
      <c r="P70">
        <f t="shared" ref="P70:P133" si="32">+A70</f>
        <v>2012</v>
      </c>
      <c r="Q70" t="str">
        <f t="shared" ref="Q70:Q133" si="33">+B70</f>
        <v>Gustavo Petro 2012-2015</v>
      </c>
      <c r="R70" t="str">
        <f t="shared" ref="R70:R133" si="34">+C70</f>
        <v>0213-INSTITUTO DISTRITAL DE PATRIMONIO CULTURAL</v>
      </c>
      <c r="S70" t="str">
        <f t="shared" ref="S70:S133" si="35">+D70</f>
        <v>CULTURA, RECREACIÓN Y DEPORTE</v>
      </c>
      <c r="T70" t="str">
        <f t="shared" ref="T70:T133" si="36">+E70</f>
        <v>Establecimientos Públicos</v>
      </c>
      <c r="U70" t="str">
        <f t="shared" ref="U70:U133" si="37">+F70</f>
        <v>Funcionamiento</v>
      </c>
      <c r="V70" t="s">
        <v>256</v>
      </c>
      <c r="W70" s="53">
        <f t="shared" si="28"/>
        <v>9402806580.1884956</v>
      </c>
      <c r="X70" s="53">
        <f t="shared" si="29"/>
        <v>8872118812.6531353</v>
      </c>
      <c r="Y70" s="53">
        <f t="shared" si="30"/>
        <v>7426115493.883523</v>
      </c>
      <c r="Z70" s="53"/>
      <c r="AA70" s="53">
        <f t="shared" si="31"/>
        <v>7094192547.3206987</v>
      </c>
      <c r="AB70" s="53"/>
      <c r="AC70" s="53">
        <f t="shared" ref="AC70:AC108" si="38">+H70*$W$2</f>
        <v>9402806580.1884956</v>
      </c>
      <c r="AD70" s="53">
        <f t="shared" ref="AD70:AD108" si="39">+I70*$W$2</f>
        <v>8872118812.6531353</v>
      </c>
      <c r="AE70" s="53">
        <f t="shared" ref="AE70:AE108" si="40">+J70*$W$2</f>
        <v>7426115493.883523</v>
      </c>
      <c r="AF70" s="53">
        <f t="shared" ref="AF70:AF108" si="41">+K70*$W$2</f>
        <v>1.6239373894837201</v>
      </c>
      <c r="AG70" s="53">
        <f t="shared" ref="AG70:AG108" si="42">+L70*$W$2</f>
        <v>7094192547.3206987</v>
      </c>
      <c r="AI70" s="53">
        <f t="shared" ref="AI70:AI108" si="43">+W70-AC70</f>
        <v>0</v>
      </c>
      <c r="AJ70" s="53">
        <f t="shared" si="26"/>
        <v>0</v>
      </c>
      <c r="AK70" s="53">
        <f t="shared" si="26"/>
        <v>0</v>
      </c>
      <c r="AL70" s="53">
        <f t="shared" si="26"/>
        <v>-1.6239373894837201</v>
      </c>
      <c r="AM70" s="53">
        <f t="shared" si="27"/>
        <v>0</v>
      </c>
    </row>
    <row r="71" spans="1:39" x14ac:dyDescent="0.35">
      <c r="A71" s="301">
        <v>2012</v>
      </c>
      <c r="B71" s="301" t="s">
        <v>88</v>
      </c>
      <c r="C71" s="301" t="s">
        <v>53</v>
      </c>
      <c r="D71" s="302" t="s">
        <v>9</v>
      </c>
      <c r="E71" s="302" t="s">
        <v>228</v>
      </c>
      <c r="F71" s="301" t="s">
        <v>78</v>
      </c>
      <c r="G71" s="301" t="s">
        <v>77</v>
      </c>
      <c r="H71" s="303">
        <v>13701273000</v>
      </c>
      <c r="I71" s="303">
        <v>13730118266</v>
      </c>
      <c r="J71" s="303">
        <v>11482287383</v>
      </c>
      <c r="K71" s="304">
        <f t="shared" si="24"/>
        <v>0.83628466707629745</v>
      </c>
      <c r="L71" s="303">
        <v>7604234593</v>
      </c>
      <c r="M71" s="304">
        <f t="shared" si="25"/>
        <v>0.55383605921519452</v>
      </c>
      <c r="P71">
        <f t="shared" si="32"/>
        <v>2012</v>
      </c>
      <c r="Q71" t="str">
        <f t="shared" si="33"/>
        <v>Gustavo Petro 2012-2015</v>
      </c>
      <c r="R71" t="str">
        <f t="shared" si="34"/>
        <v>0213-INSTITUTO DISTRITAL DE PATRIMONIO CULTURAL</v>
      </c>
      <c r="S71" t="str">
        <f t="shared" si="35"/>
        <v>CULTURA, RECREACIÓN Y DEPORTE</v>
      </c>
      <c r="T71" t="str">
        <f t="shared" si="36"/>
        <v>Establecimientos Públicos</v>
      </c>
      <c r="U71" t="str">
        <f t="shared" si="37"/>
        <v>Inversión directa</v>
      </c>
      <c r="V71" t="s">
        <v>256</v>
      </c>
      <c r="W71" s="53">
        <f t="shared" si="28"/>
        <v>26582501726.806511</v>
      </c>
      <c r="X71" s="53">
        <f t="shared" si="29"/>
        <v>26638465821.037403</v>
      </c>
      <c r="Y71" s="53">
        <f t="shared" si="30"/>
        <v>22277340520.569592</v>
      </c>
      <c r="Z71" s="53"/>
      <c r="AA71" s="53">
        <f t="shared" si="31"/>
        <v>14753342933.862007</v>
      </c>
      <c r="AB71" s="53"/>
      <c r="AC71" s="53">
        <f t="shared" si="38"/>
        <v>26582501726.806511</v>
      </c>
      <c r="AD71" s="53">
        <f t="shared" si="39"/>
        <v>26638465821.037403</v>
      </c>
      <c r="AE71" s="53">
        <f t="shared" si="40"/>
        <v>22277340520.569592</v>
      </c>
      <c r="AF71" s="53">
        <f t="shared" si="41"/>
        <v>1.6225162878410995</v>
      </c>
      <c r="AG71" s="53">
        <f t="shared" si="42"/>
        <v>14753342933.862007</v>
      </c>
      <c r="AI71" s="53">
        <f t="shared" si="43"/>
        <v>0</v>
      </c>
      <c r="AJ71" s="53">
        <f t="shared" si="26"/>
        <v>0</v>
      </c>
      <c r="AK71" s="53">
        <f t="shared" si="26"/>
        <v>0</v>
      </c>
      <c r="AL71" s="53">
        <f t="shared" si="26"/>
        <v>-1.6225162878410995</v>
      </c>
      <c r="AM71" s="53">
        <f t="shared" si="27"/>
        <v>0</v>
      </c>
    </row>
    <row r="72" spans="1:39" x14ac:dyDescent="0.35">
      <c r="A72" s="301">
        <v>2012</v>
      </c>
      <c r="B72" s="301" t="s">
        <v>88</v>
      </c>
      <c r="C72" s="301" t="s">
        <v>54</v>
      </c>
      <c r="D72" s="302" t="s">
        <v>17</v>
      </c>
      <c r="E72" s="302" t="s">
        <v>228</v>
      </c>
      <c r="F72" s="301" t="s">
        <v>76</v>
      </c>
      <c r="G72" s="301" t="s">
        <v>77</v>
      </c>
      <c r="H72" s="303">
        <v>9706945000</v>
      </c>
      <c r="I72" s="303">
        <v>9706945000</v>
      </c>
      <c r="J72" s="303">
        <v>9276901846</v>
      </c>
      <c r="K72" s="304">
        <f t="shared" si="24"/>
        <v>0.95569737399356858</v>
      </c>
      <c r="L72" s="303">
        <v>9163282038</v>
      </c>
      <c r="M72" s="304">
        <f t="shared" si="25"/>
        <v>0.94399237226542443</v>
      </c>
      <c r="P72">
        <f t="shared" si="32"/>
        <v>2012</v>
      </c>
      <c r="Q72" t="str">
        <f t="shared" si="33"/>
        <v>Gustavo Petro 2012-2015</v>
      </c>
      <c r="R72" t="str">
        <f t="shared" si="34"/>
        <v>0214-INSTITUTO DISTRITAL PARA LA PROTECCIÓN DE LA NIÑEZ Y LA JUVENTUD</v>
      </c>
      <c r="S72" t="str">
        <f t="shared" si="35"/>
        <v>INTEGRACION SOCIAL</v>
      </c>
      <c r="T72" t="str">
        <f t="shared" si="36"/>
        <v>Establecimientos Públicos</v>
      </c>
      <c r="U72" t="str">
        <f t="shared" si="37"/>
        <v>Funcionamiento</v>
      </c>
      <c r="V72" t="s">
        <v>256</v>
      </c>
      <c r="W72" s="53">
        <f t="shared" si="28"/>
        <v>18832912987.319923</v>
      </c>
      <c r="X72" s="53">
        <f t="shared" si="29"/>
        <v>18832912987.319923</v>
      </c>
      <c r="Y72" s="53">
        <f t="shared" si="30"/>
        <v>17998565486.631023</v>
      </c>
      <c r="Z72" s="53"/>
      <c r="AA72" s="53">
        <f t="shared" si="31"/>
        <v>17778126207.568455</v>
      </c>
      <c r="AB72" s="53"/>
      <c r="AC72" s="53">
        <f t="shared" si="38"/>
        <v>18832912987.319923</v>
      </c>
      <c r="AD72" s="53">
        <f t="shared" si="39"/>
        <v>18832912987.319923</v>
      </c>
      <c r="AE72" s="53">
        <f t="shared" si="40"/>
        <v>17998565486.631023</v>
      </c>
      <c r="AF72" s="53">
        <f t="shared" si="41"/>
        <v>1.8541946499780337</v>
      </c>
      <c r="AG72" s="53">
        <f t="shared" si="42"/>
        <v>17778126207.568455</v>
      </c>
      <c r="AI72" s="53">
        <f t="shared" si="43"/>
        <v>0</v>
      </c>
      <c r="AJ72" s="53">
        <f t="shared" si="26"/>
        <v>0</v>
      </c>
      <c r="AK72" s="53">
        <f t="shared" si="26"/>
        <v>0</v>
      </c>
      <c r="AL72" s="53">
        <f t="shared" si="26"/>
        <v>-1.8541946499780337</v>
      </c>
      <c r="AM72" s="53">
        <f t="shared" si="27"/>
        <v>0</v>
      </c>
    </row>
    <row r="73" spans="1:39" x14ac:dyDescent="0.35">
      <c r="A73" s="301">
        <v>2012</v>
      </c>
      <c r="B73" s="301" t="s">
        <v>88</v>
      </c>
      <c r="C73" s="301" t="s">
        <v>54</v>
      </c>
      <c r="D73" s="302" t="s">
        <v>17</v>
      </c>
      <c r="E73" s="302" t="s">
        <v>228</v>
      </c>
      <c r="F73" s="301" t="s">
        <v>78</v>
      </c>
      <c r="G73" s="301" t="s">
        <v>77</v>
      </c>
      <c r="H73" s="303">
        <v>106106042000</v>
      </c>
      <c r="I73" s="303">
        <v>86717642000</v>
      </c>
      <c r="J73" s="303">
        <v>70522527356</v>
      </c>
      <c r="K73" s="304">
        <f t="shared" si="24"/>
        <v>0.81324313864530584</v>
      </c>
      <c r="L73" s="303">
        <v>58850022989</v>
      </c>
      <c r="M73" s="304">
        <f t="shared" si="25"/>
        <v>0.6786395666639552</v>
      </c>
      <c r="P73">
        <f t="shared" si="32"/>
        <v>2012</v>
      </c>
      <c r="Q73" t="str">
        <f t="shared" si="33"/>
        <v>Gustavo Petro 2012-2015</v>
      </c>
      <c r="R73" t="str">
        <f t="shared" si="34"/>
        <v>0214-INSTITUTO DISTRITAL PARA LA PROTECCIÓN DE LA NIÑEZ Y LA JUVENTUD</v>
      </c>
      <c r="S73" t="str">
        <f t="shared" si="35"/>
        <v>INTEGRACION SOCIAL</v>
      </c>
      <c r="T73" t="str">
        <f t="shared" si="36"/>
        <v>Establecimientos Públicos</v>
      </c>
      <c r="U73" t="str">
        <f t="shared" si="37"/>
        <v>Inversión directa</v>
      </c>
      <c r="V73" t="s">
        <v>256</v>
      </c>
      <c r="W73" s="53">
        <f t="shared" si="28"/>
        <v>205861458616.99158</v>
      </c>
      <c r="X73" s="53">
        <f t="shared" si="29"/>
        <v>168245087022.90573</v>
      </c>
      <c r="Y73" s="53">
        <f t="shared" si="30"/>
        <v>136824162632.16048</v>
      </c>
      <c r="Z73" s="53"/>
      <c r="AA73" s="53">
        <f t="shared" si="31"/>
        <v>114177772950.56418</v>
      </c>
      <c r="AB73" s="53"/>
      <c r="AC73" s="53">
        <f t="shared" si="38"/>
        <v>205861458616.99158</v>
      </c>
      <c r="AD73" s="53">
        <f t="shared" si="39"/>
        <v>168245087022.90573</v>
      </c>
      <c r="AE73" s="53">
        <f t="shared" si="40"/>
        <v>136824162632.16048</v>
      </c>
      <c r="AF73" s="53">
        <f t="shared" si="41"/>
        <v>1.5778123052764796</v>
      </c>
      <c r="AG73" s="53">
        <f t="shared" si="42"/>
        <v>114177772950.56418</v>
      </c>
      <c r="AI73" s="53">
        <f t="shared" si="43"/>
        <v>0</v>
      </c>
      <c r="AJ73" s="53">
        <f t="shared" si="26"/>
        <v>0</v>
      </c>
      <c r="AK73" s="53">
        <f t="shared" si="26"/>
        <v>0</v>
      </c>
      <c r="AL73" s="53">
        <f t="shared" si="26"/>
        <v>-1.5778123052764796</v>
      </c>
      <c r="AM73" s="53">
        <f t="shared" si="27"/>
        <v>0</v>
      </c>
    </row>
    <row r="74" spans="1:39" x14ac:dyDescent="0.35">
      <c r="A74" s="301">
        <v>2012</v>
      </c>
      <c r="B74" s="301" t="s">
        <v>88</v>
      </c>
      <c r="C74" s="301" t="s">
        <v>55</v>
      </c>
      <c r="D74" s="302" t="s">
        <v>9</v>
      </c>
      <c r="E74" s="302" t="s">
        <v>228</v>
      </c>
      <c r="F74" s="301" t="s">
        <v>76</v>
      </c>
      <c r="G74" s="301" t="s">
        <v>77</v>
      </c>
      <c r="H74" s="303">
        <v>2939760000</v>
      </c>
      <c r="I74" s="303">
        <v>2924586576</v>
      </c>
      <c r="J74" s="303">
        <v>2730069183</v>
      </c>
      <c r="K74" s="304">
        <f t="shared" si="24"/>
        <v>0.93348892640202008</v>
      </c>
      <c r="L74" s="303">
        <v>2673027496</v>
      </c>
      <c r="M74" s="304">
        <f t="shared" si="25"/>
        <v>0.91398473819706127</v>
      </c>
      <c r="P74">
        <f t="shared" si="32"/>
        <v>2012</v>
      </c>
      <c r="Q74" t="str">
        <f t="shared" si="33"/>
        <v>Gustavo Petro 2012-2015</v>
      </c>
      <c r="R74" t="str">
        <f t="shared" si="34"/>
        <v>0215-FUNDACIÓN GILBERTO ALZATE AVENDAÑO</v>
      </c>
      <c r="S74" t="str">
        <f t="shared" si="35"/>
        <v>CULTURA, RECREACIÓN Y DEPORTE</v>
      </c>
      <c r="T74" t="str">
        <f t="shared" si="36"/>
        <v>Establecimientos Públicos</v>
      </c>
      <c r="U74" t="str">
        <f t="shared" si="37"/>
        <v>Funcionamiento</v>
      </c>
      <c r="V74" t="s">
        <v>256</v>
      </c>
      <c r="W74" s="53">
        <f t="shared" si="28"/>
        <v>5703570411.0411282</v>
      </c>
      <c r="X74" s="53">
        <f t="shared" si="29"/>
        <v>5674131718.0319767</v>
      </c>
      <c r="Y74" s="53">
        <f t="shared" si="30"/>
        <v>5296739125.7293196</v>
      </c>
      <c r="Z74" s="53"/>
      <c r="AA74" s="53">
        <f t="shared" si="31"/>
        <v>5186069792.8010979</v>
      </c>
      <c r="AB74" s="53"/>
      <c r="AC74" s="53">
        <f t="shared" si="38"/>
        <v>5703570411.0411282</v>
      </c>
      <c r="AD74" s="53">
        <f t="shared" si="39"/>
        <v>5674131718.0319767</v>
      </c>
      <c r="AE74" s="53">
        <f t="shared" si="40"/>
        <v>5296739125.7293196</v>
      </c>
      <c r="AF74" s="53">
        <f t="shared" si="41"/>
        <v>1.8111069678004703</v>
      </c>
      <c r="AG74" s="53">
        <f t="shared" si="42"/>
        <v>5186069792.8010979</v>
      </c>
      <c r="AI74" s="53">
        <f t="shared" si="43"/>
        <v>0</v>
      </c>
      <c r="AJ74" s="53">
        <f t="shared" si="26"/>
        <v>0</v>
      </c>
      <c r="AK74" s="53">
        <f t="shared" si="26"/>
        <v>0</v>
      </c>
      <c r="AL74" s="53">
        <f t="shared" si="26"/>
        <v>-1.8111069678004703</v>
      </c>
      <c r="AM74" s="53">
        <f t="shared" si="27"/>
        <v>0</v>
      </c>
    </row>
    <row r="75" spans="1:39" x14ac:dyDescent="0.35">
      <c r="A75" s="301">
        <v>2012</v>
      </c>
      <c r="B75" s="301" t="s">
        <v>88</v>
      </c>
      <c r="C75" s="301" t="s">
        <v>55</v>
      </c>
      <c r="D75" s="302" t="s">
        <v>9</v>
      </c>
      <c r="E75" s="302" t="s">
        <v>228</v>
      </c>
      <c r="F75" s="301" t="s">
        <v>78</v>
      </c>
      <c r="G75" s="301" t="s">
        <v>77</v>
      </c>
      <c r="H75" s="303">
        <v>3793000000</v>
      </c>
      <c r="I75" s="303">
        <v>4049960252</v>
      </c>
      <c r="J75" s="303">
        <v>4008623797</v>
      </c>
      <c r="K75" s="304">
        <f t="shared" si="24"/>
        <v>0.98979336773006932</v>
      </c>
      <c r="L75" s="303">
        <v>3496488845</v>
      </c>
      <c r="M75" s="304">
        <f t="shared" si="25"/>
        <v>0.86333905209892414</v>
      </c>
      <c r="P75">
        <f t="shared" si="32"/>
        <v>2012</v>
      </c>
      <c r="Q75" t="str">
        <f t="shared" si="33"/>
        <v>Gustavo Petro 2012-2015</v>
      </c>
      <c r="R75" t="str">
        <f t="shared" si="34"/>
        <v>0215-FUNDACIÓN GILBERTO ALZATE AVENDAÑO</v>
      </c>
      <c r="S75" t="str">
        <f t="shared" si="35"/>
        <v>CULTURA, RECREACIÓN Y DEPORTE</v>
      </c>
      <c r="T75" t="str">
        <f t="shared" si="36"/>
        <v>Establecimientos Públicos</v>
      </c>
      <c r="U75" t="str">
        <f t="shared" si="37"/>
        <v>Inversión directa</v>
      </c>
      <c r="V75" t="s">
        <v>256</v>
      </c>
      <c r="W75" s="53">
        <f t="shared" si="28"/>
        <v>7358982559.4875088</v>
      </c>
      <c r="X75" s="53">
        <f t="shared" si="29"/>
        <v>7857523559.4741983</v>
      </c>
      <c r="Y75" s="53">
        <f t="shared" si="30"/>
        <v>7777324705.9503279</v>
      </c>
      <c r="Z75" s="53"/>
      <c r="AA75" s="53">
        <f t="shared" si="31"/>
        <v>6783706941.6814184</v>
      </c>
      <c r="AB75" s="53"/>
      <c r="AC75" s="53">
        <f t="shared" si="38"/>
        <v>7358982559.4875088</v>
      </c>
      <c r="AD75" s="53">
        <f t="shared" si="39"/>
        <v>7857523559.4741983</v>
      </c>
      <c r="AE75" s="53">
        <f t="shared" si="40"/>
        <v>7777324705.9503279</v>
      </c>
      <c r="AF75" s="53">
        <f t="shared" si="41"/>
        <v>1.9203459347803813</v>
      </c>
      <c r="AG75" s="53">
        <f t="shared" si="42"/>
        <v>6783706941.6814184</v>
      </c>
      <c r="AI75" s="53">
        <f t="shared" si="43"/>
        <v>0</v>
      </c>
      <c r="AJ75" s="53">
        <f t="shared" si="26"/>
        <v>0</v>
      </c>
      <c r="AK75" s="53">
        <f t="shared" si="26"/>
        <v>0</v>
      </c>
      <c r="AL75" s="53">
        <f t="shared" si="26"/>
        <v>-1.9203459347803813</v>
      </c>
      <c r="AM75" s="53">
        <f t="shared" si="27"/>
        <v>0</v>
      </c>
    </row>
    <row r="76" spans="1:39" x14ac:dyDescent="0.35">
      <c r="A76" s="301">
        <v>2012</v>
      </c>
      <c r="B76" s="301" t="s">
        <v>88</v>
      </c>
      <c r="C76" s="301" t="s">
        <v>56</v>
      </c>
      <c r="D76" s="302" t="s">
        <v>9</v>
      </c>
      <c r="E76" s="302" t="s">
        <v>228</v>
      </c>
      <c r="F76" s="301" t="s">
        <v>76</v>
      </c>
      <c r="G76" s="301" t="s">
        <v>77</v>
      </c>
      <c r="H76" s="303">
        <v>19009260000</v>
      </c>
      <c r="I76" s="303">
        <v>19009260000</v>
      </c>
      <c r="J76" s="303">
        <v>18455142531</v>
      </c>
      <c r="K76" s="304">
        <f t="shared" si="24"/>
        <v>0.97085012941061355</v>
      </c>
      <c r="L76" s="303">
        <v>18455142531</v>
      </c>
      <c r="M76" s="304">
        <f t="shared" si="25"/>
        <v>0.97085012941061355</v>
      </c>
      <c r="P76">
        <f t="shared" si="32"/>
        <v>2012</v>
      </c>
      <c r="Q76" t="str">
        <f t="shared" si="33"/>
        <v>Gustavo Petro 2012-2015</v>
      </c>
      <c r="R76" t="str">
        <f t="shared" si="34"/>
        <v>0216-ORQUESTA FILARMÓNICA DE BOGOTÁ</v>
      </c>
      <c r="S76" t="str">
        <f t="shared" si="35"/>
        <v>CULTURA, RECREACIÓN Y DEPORTE</v>
      </c>
      <c r="T76" t="str">
        <f t="shared" si="36"/>
        <v>Establecimientos Públicos</v>
      </c>
      <c r="U76" t="str">
        <f t="shared" si="37"/>
        <v>Funcionamiento</v>
      </c>
      <c r="V76" t="s">
        <v>256</v>
      </c>
      <c r="W76" s="53">
        <f t="shared" si="28"/>
        <v>36880783761.867523</v>
      </c>
      <c r="X76" s="53">
        <f t="shared" si="29"/>
        <v>36880783761.867523</v>
      </c>
      <c r="Y76" s="53">
        <f t="shared" si="30"/>
        <v>35805713687.973938</v>
      </c>
      <c r="Z76" s="53"/>
      <c r="AA76" s="53">
        <f t="shared" si="31"/>
        <v>35805713687.973938</v>
      </c>
      <c r="AB76" s="53"/>
      <c r="AC76" s="53">
        <f t="shared" si="38"/>
        <v>36880783761.867523</v>
      </c>
      <c r="AD76" s="53">
        <f t="shared" si="39"/>
        <v>36880783761.867523</v>
      </c>
      <c r="AE76" s="53">
        <f t="shared" si="40"/>
        <v>35805713687.973938</v>
      </c>
      <c r="AF76" s="53">
        <f t="shared" si="41"/>
        <v>1.8835932428707871</v>
      </c>
      <c r="AG76" s="53">
        <f t="shared" si="42"/>
        <v>35805713687.973938</v>
      </c>
      <c r="AI76" s="53">
        <f t="shared" si="43"/>
        <v>0</v>
      </c>
      <c r="AJ76" s="53">
        <f t="shared" si="26"/>
        <v>0</v>
      </c>
      <c r="AK76" s="53">
        <f t="shared" si="26"/>
        <v>0</v>
      </c>
      <c r="AL76" s="53">
        <f t="shared" si="26"/>
        <v>-1.8835932428707871</v>
      </c>
      <c r="AM76" s="53">
        <f t="shared" si="27"/>
        <v>0</v>
      </c>
    </row>
    <row r="77" spans="1:39" x14ac:dyDescent="0.35">
      <c r="A77" s="301">
        <v>2012</v>
      </c>
      <c r="B77" s="301" t="s">
        <v>88</v>
      </c>
      <c r="C77" s="301" t="s">
        <v>56</v>
      </c>
      <c r="D77" s="302" t="s">
        <v>9</v>
      </c>
      <c r="E77" s="302" t="s">
        <v>228</v>
      </c>
      <c r="F77" s="301" t="s">
        <v>78</v>
      </c>
      <c r="G77" s="301" t="s">
        <v>77</v>
      </c>
      <c r="H77" s="303">
        <v>6480000000</v>
      </c>
      <c r="I77" s="303">
        <v>6480000000</v>
      </c>
      <c r="J77" s="303">
        <v>6355773006</v>
      </c>
      <c r="K77" s="304">
        <f t="shared" si="24"/>
        <v>0.98082916759259264</v>
      </c>
      <c r="L77" s="303">
        <v>6355773006</v>
      </c>
      <c r="M77" s="304">
        <f t="shared" si="25"/>
        <v>0.98082916759259264</v>
      </c>
      <c r="P77">
        <f t="shared" si="32"/>
        <v>2012</v>
      </c>
      <c r="Q77" t="str">
        <f t="shared" si="33"/>
        <v>Gustavo Petro 2012-2015</v>
      </c>
      <c r="R77" t="str">
        <f t="shared" si="34"/>
        <v>0216-ORQUESTA FILARMÓNICA DE BOGOTÁ</v>
      </c>
      <c r="S77" t="str">
        <f t="shared" si="35"/>
        <v>CULTURA, RECREACIÓN Y DEPORTE</v>
      </c>
      <c r="T77" t="str">
        <f t="shared" si="36"/>
        <v>Establecimientos Públicos</v>
      </c>
      <c r="U77" t="str">
        <f t="shared" si="37"/>
        <v>Inversión directa</v>
      </c>
      <c r="V77" t="s">
        <v>256</v>
      </c>
      <c r="W77" s="53">
        <f t="shared" si="28"/>
        <v>12572161082.383089</v>
      </c>
      <c r="X77" s="53">
        <f t="shared" si="29"/>
        <v>12572161082.383089</v>
      </c>
      <c r="Y77" s="53">
        <f t="shared" si="30"/>
        <v>12331142289.273792</v>
      </c>
      <c r="Z77" s="53"/>
      <c r="AA77" s="53">
        <f t="shared" si="31"/>
        <v>12331142289.273792</v>
      </c>
      <c r="AB77" s="53"/>
      <c r="AC77" s="53">
        <f t="shared" si="38"/>
        <v>12572161082.383089</v>
      </c>
      <c r="AD77" s="53">
        <f t="shared" si="39"/>
        <v>12572161082.383089</v>
      </c>
      <c r="AE77" s="53">
        <f t="shared" si="40"/>
        <v>12331142289.273792</v>
      </c>
      <c r="AF77" s="53">
        <f t="shared" si="41"/>
        <v>1.9029540569866965</v>
      </c>
      <c r="AG77" s="53">
        <f t="shared" si="42"/>
        <v>12331142289.273792</v>
      </c>
      <c r="AI77" s="53">
        <f t="shared" si="43"/>
        <v>0</v>
      </c>
      <c r="AJ77" s="53">
        <f t="shared" si="26"/>
        <v>0</v>
      </c>
      <c r="AK77" s="53">
        <f t="shared" si="26"/>
        <v>0</v>
      </c>
      <c r="AL77" s="53">
        <f t="shared" si="26"/>
        <v>-1.9029540569866965</v>
      </c>
      <c r="AM77" s="53">
        <f t="shared" si="27"/>
        <v>0</v>
      </c>
    </row>
    <row r="78" spans="1:39" x14ac:dyDescent="0.35">
      <c r="A78" s="301">
        <v>2012</v>
      </c>
      <c r="B78" s="301" t="s">
        <v>88</v>
      </c>
      <c r="C78" s="301" t="s">
        <v>57</v>
      </c>
      <c r="D78" s="302" t="s">
        <v>22</v>
      </c>
      <c r="E78" s="302" t="s">
        <v>228</v>
      </c>
      <c r="F78" s="301" t="s">
        <v>76</v>
      </c>
      <c r="G78" s="301" t="s">
        <v>77</v>
      </c>
      <c r="H78" s="303">
        <v>6473428000</v>
      </c>
      <c r="I78" s="303">
        <v>6748725055</v>
      </c>
      <c r="J78" s="303">
        <v>6126787011</v>
      </c>
      <c r="K78" s="304">
        <f t="shared" si="24"/>
        <v>0.90784362395394691</v>
      </c>
      <c r="L78" s="303">
        <v>5535647258</v>
      </c>
      <c r="M78" s="304">
        <f t="shared" si="25"/>
        <v>0.82025081965648394</v>
      </c>
      <c r="P78">
        <f t="shared" si="32"/>
        <v>2012</v>
      </c>
      <c r="Q78" t="str">
        <f t="shared" si="33"/>
        <v>Gustavo Petro 2012-2015</v>
      </c>
      <c r="R78" t="str">
        <f t="shared" si="34"/>
        <v>0217-FONDO DE SEGURIDAD Y VIGILANCIA</v>
      </c>
      <c r="S78" t="str">
        <f t="shared" si="35"/>
        <v>SEGURIDAD, CONVIVENCIA Y JUSTICIA</v>
      </c>
      <c r="T78" t="str">
        <f t="shared" si="36"/>
        <v>Establecimientos Públicos</v>
      </c>
      <c r="U78" t="str">
        <f t="shared" si="37"/>
        <v>Funcionamiento</v>
      </c>
      <c r="V78" t="s">
        <v>256</v>
      </c>
      <c r="W78" s="53">
        <f t="shared" si="28"/>
        <v>12559410427.655708</v>
      </c>
      <c r="X78" s="53">
        <f t="shared" si="29"/>
        <v>13093527545.088684</v>
      </c>
      <c r="Y78" s="53">
        <f t="shared" si="30"/>
        <v>11886875496.874136</v>
      </c>
      <c r="Z78" s="53"/>
      <c r="AA78" s="53">
        <f t="shared" si="31"/>
        <v>10739976701.053743</v>
      </c>
      <c r="AB78" s="53"/>
      <c r="AC78" s="53">
        <f t="shared" si="38"/>
        <v>12559410427.655708</v>
      </c>
      <c r="AD78" s="53">
        <f t="shared" si="39"/>
        <v>13093527545.088684</v>
      </c>
      <c r="AE78" s="53">
        <f t="shared" si="40"/>
        <v>11886875496.874136</v>
      </c>
      <c r="AF78" s="53">
        <f t="shared" si="41"/>
        <v>1.7613512774634936</v>
      </c>
      <c r="AG78" s="53">
        <f t="shared" si="42"/>
        <v>10739976701.053743</v>
      </c>
      <c r="AI78" s="53">
        <f t="shared" si="43"/>
        <v>0</v>
      </c>
      <c r="AJ78" s="53">
        <f t="shared" si="26"/>
        <v>0</v>
      </c>
      <c r="AK78" s="53">
        <f t="shared" si="26"/>
        <v>0</v>
      </c>
      <c r="AL78" s="53">
        <f t="shared" si="26"/>
        <v>-1.7613512774634936</v>
      </c>
      <c r="AM78" s="53">
        <f t="shared" si="27"/>
        <v>0</v>
      </c>
    </row>
    <row r="79" spans="1:39" x14ac:dyDescent="0.35">
      <c r="A79" s="301">
        <v>2012</v>
      </c>
      <c r="B79" s="301" t="s">
        <v>88</v>
      </c>
      <c r="C79" s="301" t="s">
        <v>57</v>
      </c>
      <c r="D79" s="302" t="s">
        <v>22</v>
      </c>
      <c r="E79" s="302" t="s">
        <v>228</v>
      </c>
      <c r="F79" s="301" t="s">
        <v>79</v>
      </c>
      <c r="G79" s="301" t="s">
        <v>77</v>
      </c>
      <c r="H79" s="303">
        <v>0</v>
      </c>
      <c r="I79" s="303">
        <v>0</v>
      </c>
      <c r="J79" s="303">
        <v>0</v>
      </c>
      <c r="K79" s="304">
        <v>0</v>
      </c>
      <c r="L79" s="303">
        <v>0</v>
      </c>
      <c r="M79" s="304">
        <v>0</v>
      </c>
      <c r="P79">
        <f t="shared" si="32"/>
        <v>2012</v>
      </c>
      <c r="Q79" t="str">
        <f t="shared" si="33"/>
        <v>Gustavo Petro 2012-2015</v>
      </c>
      <c r="R79" t="str">
        <f t="shared" si="34"/>
        <v>0217-FONDO DE SEGURIDAD Y VIGILANCIA</v>
      </c>
      <c r="S79" t="str">
        <f t="shared" si="35"/>
        <v>SEGURIDAD, CONVIVENCIA Y JUSTICIA</v>
      </c>
      <c r="T79" t="str">
        <f t="shared" si="36"/>
        <v>Establecimientos Públicos</v>
      </c>
      <c r="U79" t="str">
        <f t="shared" si="37"/>
        <v>Servicio de la deuda</v>
      </c>
      <c r="V79" t="s">
        <v>256</v>
      </c>
      <c r="W79" s="53">
        <f t="shared" si="28"/>
        <v>0</v>
      </c>
      <c r="X79" s="53">
        <f t="shared" si="29"/>
        <v>0</v>
      </c>
      <c r="Y79" s="53">
        <f t="shared" si="30"/>
        <v>0</v>
      </c>
      <c r="Z79" s="53"/>
      <c r="AA79" s="53">
        <f t="shared" si="31"/>
        <v>0</v>
      </c>
      <c r="AB79" s="53"/>
      <c r="AC79" s="53">
        <f t="shared" si="38"/>
        <v>0</v>
      </c>
      <c r="AD79" s="53">
        <f t="shared" si="39"/>
        <v>0</v>
      </c>
      <c r="AE79" s="53">
        <f t="shared" si="40"/>
        <v>0</v>
      </c>
      <c r="AF79" s="53">
        <f t="shared" si="41"/>
        <v>0</v>
      </c>
      <c r="AG79" s="53">
        <f t="shared" si="42"/>
        <v>0</v>
      </c>
      <c r="AI79" s="53">
        <f t="shared" si="43"/>
        <v>0</v>
      </c>
      <c r="AJ79" s="53">
        <f t="shared" si="26"/>
        <v>0</v>
      </c>
      <c r="AK79" s="53">
        <f t="shared" si="26"/>
        <v>0</v>
      </c>
      <c r="AL79" s="53">
        <f t="shared" si="26"/>
        <v>0</v>
      </c>
      <c r="AM79" s="53">
        <f t="shared" si="27"/>
        <v>0</v>
      </c>
    </row>
    <row r="80" spans="1:39" x14ac:dyDescent="0.35">
      <c r="A80" s="301">
        <v>2012</v>
      </c>
      <c r="B80" s="301" t="s">
        <v>88</v>
      </c>
      <c r="C80" s="301" t="s">
        <v>57</v>
      </c>
      <c r="D80" s="302" t="s">
        <v>22</v>
      </c>
      <c r="E80" s="302" t="s">
        <v>228</v>
      </c>
      <c r="F80" s="301" t="s">
        <v>78</v>
      </c>
      <c r="G80" s="301" t="s">
        <v>77</v>
      </c>
      <c r="H80" s="303">
        <v>261874785000</v>
      </c>
      <c r="I80" s="303">
        <v>250769661738</v>
      </c>
      <c r="J80" s="303">
        <v>190307820010</v>
      </c>
      <c r="K80" s="304">
        <f t="shared" si="24"/>
        <v>0.75889491053678759</v>
      </c>
      <c r="L80" s="303">
        <v>114008352700</v>
      </c>
      <c r="M80" s="304">
        <f t="shared" si="25"/>
        <v>0.4546337539790361</v>
      </c>
      <c r="P80">
        <f t="shared" si="32"/>
        <v>2012</v>
      </c>
      <c r="Q80" t="str">
        <f t="shared" si="33"/>
        <v>Gustavo Petro 2012-2015</v>
      </c>
      <c r="R80" t="str">
        <f t="shared" si="34"/>
        <v>0217-FONDO DE SEGURIDAD Y VIGILANCIA</v>
      </c>
      <c r="S80" t="str">
        <f t="shared" si="35"/>
        <v>SEGURIDAD, CONVIVENCIA Y JUSTICIA</v>
      </c>
      <c r="T80" t="str">
        <f t="shared" si="36"/>
        <v>Establecimientos Públicos</v>
      </c>
      <c r="U80" t="str">
        <f t="shared" si="37"/>
        <v>Inversión directa</v>
      </c>
      <c r="V80" t="s">
        <v>256</v>
      </c>
      <c r="W80" s="53">
        <f t="shared" si="28"/>
        <v>508075922906.54913</v>
      </c>
      <c r="X80" s="53">
        <f t="shared" si="29"/>
        <v>486530336719.88501</v>
      </c>
      <c r="Y80" s="53">
        <f t="shared" si="30"/>
        <v>369225396358.47028</v>
      </c>
      <c r="Z80" s="53"/>
      <c r="AA80" s="53">
        <f t="shared" si="31"/>
        <v>221193113407.64581</v>
      </c>
      <c r="AB80" s="53"/>
      <c r="AC80" s="53">
        <f t="shared" si="38"/>
        <v>508075922906.54913</v>
      </c>
      <c r="AD80" s="53">
        <f t="shared" si="39"/>
        <v>486530336719.88501</v>
      </c>
      <c r="AE80" s="53">
        <f t="shared" si="40"/>
        <v>369225396358.47028</v>
      </c>
      <c r="AF80" s="53">
        <f t="shared" si="41"/>
        <v>1.4723686820785797</v>
      </c>
      <c r="AG80" s="53">
        <f t="shared" si="42"/>
        <v>221193113407.64581</v>
      </c>
      <c r="AI80" s="53">
        <f t="shared" si="43"/>
        <v>0</v>
      </c>
      <c r="AJ80" s="53">
        <f t="shared" si="26"/>
        <v>0</v>
      </c>
      <c r="AK80" s="53">
        <f t="shared" si="26"/>
        <v>0</v>
      </c>
      <c r="AL80" s="53">
        <f t="shared" si="26"/>
        <v>-1.4723686820785797</v>
      </c>
      <c r="AM80" s="53">
        <f t="shared" si="27"/>
        <v>0</v>
      </c>
    </row>
    <row r="81" spans="1:39" x14ac:dyDescent="0.35">
      <c r="A81" s="301">
        <v>2012</v>
      </c>
      <c r="B81" s="301" t="s">
        <v>88</v>
      </c>
      <c r="C81" s="301" t="s">
        <v>58</v>
      </c>
      <c r="D81" s="302" t="s">
        <v>8</v>
      </c>
      <c r="E81" s="302" t="s">
        <v>228</v>
      </c>
      <c r="F81" s="301" t="s">
        <v>76</v>
      </c>
      <c r="G81" s="301" t="s">
        <v>77</v>
      </c>
      <c r="H81" s="303">
        <v>5322842000</v>
      </c>
      <c r="I81" s="303">
        <v>5322842000</v>
      </c>
      <c r="J81" s="303">
        <v>4760414863</v>
      </c>
      <c r="K81" s="304">
        <f t="shared" si="24"/>
        <v>0.8943370596008674</v>
      </c>
      <c r="L81" s="303">
        <v>4585150396</v>
      </c>
      <c r="M81" s="304">
        <f t="shared" si="25"/>
        <v>0.86141020079123143</v>
      </c>
      <c r="P81">
        <f t="shared" si="32"/>
        <v>2012</v>
      </c>
      <c r="Q81" t="str">
        <f t="shared" si="33"/>
        <v>Gustavo Petro 2012-2015</v>
      </c>
      <c r="R81" t="str">
        <f t="shared" si="34"/>
        <v>0218-JARDIN BOTÁNICO</v>
      </c>
      <c r="S81" t="str">
        <f t="shared" si="35"/>
        <v>AMBIENTE</v>
      </c>
      <c r="T81" t="str">
        <f t="shared" si="36"/>
        <v>Establecimientos Públicos</v>
      </c>
      <c r="U81" t="str">
        <f t="shared" si="37"/>
        <v>Funcionamiento</v>
      </c>
      <c r="V81" t="s">
        <v>256</v>
      </c>
      <c r="W81" s="53">
        <f t="shared" si="28"/>
        <v>10327102938.283051</v>
      </c>
      <c r="X81" s="53">
        <f t="shared" si="29"/>
        <v>10327102938.283051</v>
      </c>
      <c r="Y81" s="53">
        <f t="shared" si="30"/>
        <v>9235910876.0195408</v>
      </c>
      <c r="Z81" s="53"/>
      <c r="AA81" s="53">
        <f t="shared" si="31"/>
        <v>8895871815.6581173</v>
      </c>
      <c r="AB81" s="53"/>
      <c r="AC81" s="53">
        <f t="shared" si="38"/>
        <v>10327102938.283051</v>
      </c>
      <c r="AD81" s="53">
        <f t="shared" si="39"/>
        <v>10327102938.283051</v>
      </c>
      <c r="AE81" s="53">
        <f t="shared" si="40"/>
        <v>9235910876.0195408</v>
      </c>
      <c r="AF81" s="53">
        <f t="shared" si="41"/>
        <v>1.7351465393899614</v>
      </c>
      <c r="AG81" s="53">
        <f t="shared" si="42"/>
        <v>8895871815.6581173</v>
      </c>
      <c r="AI81" s="53">
        <f t="shared" si="43"/>
        <v>0</v>
      </c>
      <c r="AJ81" s="53">
        <f t="shared" si="26"/>
        <v>0</v>
      </c>
      <c r="AK81" s="53">
        <f t="shared" si="26"/>
        <v>0</v>
      </c>
      <c r="AL81" s="53">
        <f t="shared" si="26"/>
        <v>-1.7351465393899614</v>
      </c>
      <c r="AM81" s="53">
        <f t="shared" si="27"/>
        <v>0</v>
      </c>
    </row>
    <row r="82" spans="1:39" x14ac:dyDescent="0.35">
      <c r="A82" s="301">
        <v>2012</v>
      </c>
      <c r="B82" s="301" t="s">
        <v>88</v>
      </c>
      <c r="C82" s="301" t="s">
        <v>58</v>
      </c>
      <c r="D82" s="302" t="s">
        <v>8</v>
      </c>
      <c r="E82" s="302" t="s">
        <v>228</v>
      </c>
      <c r="F82" s="301" t="s">
        <v>78</v>
      </c>
      <c r="G82" s="301" t="s">
        <v>77</v>
      </c>
      <c r="H82" s="303">
        <v>22315264000</v>
      </c>
      <c r="I82" s="303">
        <v>20231806247</v>
      </c>
      <c r="J82" s="303">
        <v>20028685410</v>
      </c>
      <c r="K82" s="304">
        <f t="shared" si="24"/>
        <v>0.98996032116360744</v>
      </c>
      <c r="L82" s="303">
        <v>12001000045</v>
      </c>
      <c r="M82" s="304">
        <f t="shared" si="25"/>
        <v>0.59317491965303515</v>
      </c>
      <c r="P82">
        <f t="shared" si="32"/>
        <v>2012</v>
      </c>
      <c r="Q82" t="str">
        <f t="shared" si="33"/>
        <v>Gustavo Petro 2012-2015</v>
      </c>
      <c r="R82" t="str">
        <f t="shared" si="34"/>
        <v>0218-JARDIN BOTÁNICO</v>
      </c>
      <c r="S82" t="str">
        <f t="shared" si="35"/>
        <v>AMBIENTE</v>
      </c>
      <c r="T82" t="str">
        <f t="shared" si="36"/>
        <v>Establecimientos Públicos</v>
      </c>
      <c r="U82" t="str">
        <f t="shared" si="37"/>
        <v>Inversión directa</v>
      </c>
      <c r="V82" t="s">
        <v>256</v>
      </c>
      <c r="W82" s="53">
        <f t="shared" si="28"/>
        <v>43294921852.454376</v>
      </c>
      <c r="X82" s="53">
        <f t="shared" si="29"/>
        <v>39252704803.217354</v>
      </c>
      <c r="Y82" s="53">
        <f t="shared" si="30"/>
        <v>38858620253.533325</v>
      </c>
      <c r="Z82" s="53"/>
      <c r="AA82" s="53">
        <f t="shared" si="31"/>
        <v>23283720017.812759</v>
      </c>
      <c r="AB82" s="53"/>
      <c r="AC82" s="53">
        <f t="shared" si="38"/>
        <v>43294921852.454376</v>
      </c>
      <c r="AD82" s="53">
        <f t="shared" si="39"/>
        <v>39252704803.217354</v>
      </c>
      <c r="AE82" s="53">
        <f t="shared" si="40"/>
        <v>38858620253.533325</v>
      </c>
      <c r="AF82" s="53">
        <f t="shared" si="41"/>
        <v>1.9206698492031742</v>
      </c>
      <c r="AG82" s="53">
        <f t="shared" si="42"/>
        <v>23283720017.812759</v>
      </c>
      <c r="AI82" s="53">
        <f t="shared" si="43"/>
        <v>0</v>
      </c>
      <c r="AJ82" s="53">
        <f t="shared" si="26"/>
        <v>0</v>
      </c>
      <c r="AK82" s="53">
        <f t="shared" si="26"/>
        <v>0</v>
      </c>
      <c r="AL82" s="53">
        <f t="shared" si="26"/>
        <v>-1.9206698492031742</v>
      </c>
      <c r="AM82" s="53">
        <f t="shared" si="27"/>
        <v>0</v>
      </c>
    </row>
    <row r="83" spans="1:39" x14ac:dyDescent="0.35">
      <c r="A83" s="301">
        <v>2012</v>
      </c>
      <c r="B83" s="301" t="s">
        <v>88</v>
      </c>
      <c r="C83" s="301" t="s">
        <v>59</v>
      </c>
      <c r="D83" s="302" t="s">
        <v>11</v>
      </c>
      <c r="E83" s="302" t="s">
        <v>228</v>
      </c>
      <c r="F83" s="301" t="s">
        <v>76</v>
      </c>
      <c r="G83" s="301" t="s">
        <v>77</v>
      </c>
      <c r="H83" s="303">
        <v>4186981000</v>
      </c>
      <c r="I83" s="303">
        <v>4186981000</v>
      </c>
      <c r="J83" s="303">
        <v>3882394710</v>
      </c>
      <c r="K83" s="304">
        <f t="shared" si="24"/>
        <v>0.92725395935639543</v>
      </c>
      <c r="L83" s="303">
        <v>3799976920</v>
      </c>
      <c r="M83" s="304">
        <f t="shared" si="25"/>
        <v>0.90756965937987299</v>
      </c>
      <c r="P83">
        <f t="shared" si="32"/>
        <v>2012</v>
      </c>
      <c r="Q83" t="str">
        <f t="shared" si="33"/>
        <v>Gustavo Petro 2012-2015</v>
      </c>
      <c r="R83" t="str">
        <f t="shared" si="34"/>
        <v>0219-INSTITUTO PARA LA INVESTIGACION EDUCATIVA Y EL DESARROLLO PEDAGÓGICO</v>
      </c>
      <c r="S83" t="str">
        <f t="shared" si="35"/>
        <v>EDUCACIÓN</v>
      </c>
      <c r="T83" t="str">
        <f t="shared" si="36"/>
        <v>Establecimientos Públicos</v>
      </c>
      <c r="U83" t="str">
        <f t="shared" si="37"/>
        <v>Funcionamiento</v>
      </c>
      <c r="V83" t="s">
        <v>256</v>
      </c>
      <c r="W83" s="53">
        <f t="shared" si="28"/>
        <v>8123364132.8514547</v>
      </c>
      <c r="X83" s="53">
        <f t="shared" si="29"/>
        <v>8123364132.8514547</v>
      </c>
      <c r="Y83" s="53">
        <f t="shared" si="30"/>
        <v>7532421555.4802437</v>
      </c>
      <c r="Z83" s="53"/>
      <c r="AA83" s="53">
        <f t="shared" si="31"/>
        <v>7372518819.070672</v>
      </c>
      <c r="AB83" s="53"/>
      <c r="AC83" s="53">
        <f t="shared" si="38"/>
        <v>8123364132.8514547</v>
      </c>
      <c r="AD83" s="53">
        <f t="shared" si="39"/>
        <v>8123364132.8514547</v>
      </c>
      <c r="AE83" s="53">
        <f t="shared" si="40"/>
        <v>7532421555.4802437</v>
      </c>
      <c r="AF83" s="53">
        <f t="shared" si="41"/>
        <v>1.7990102069916829</v>
      </c>
      <c r="AG83" s="53">
        <f t="shared" si="42"/>
        <v>7372518819.070672</v>
      </c>
      <c r="AI83" s="53">
        <f t="shared" si="43"/>
        <v>0</v>
      </c>
      <c r="AJ83" s="53">
        <f t="shared" si="26"/>
        <v>0</v>
      </c>
      <c r="AK83" s="53">
        <f t="shared" si="26"/>
        <v>0</v>
      </c>
      <c r="AL83" s="53">
        <f t="shared" si="26"/>
        <v>-1.7990102069916829</v>
      </c>
      <c r="AM83" s="53">
        <f t="shared" si="27"/>
        <v>0</v>
      </c>
    </row>
    <row r="84" spans="1:39" x14ac:dyDescent="0.35">
      <c r="A84" s="301">
        <v>2012</v>
      </c>
      <c r="B84" s="301" t="s">
        <v>88</v>
      </c>
      <c r="C84" s="301" t="s">
        <v>59</v>
      </c>
      <c r="D84" s="302" t="s">
        <v>11</v>
      </c>
      <c r="E84" s="302" t="s">
        <v>228</v>
      </c>
      <c r="F84" s="301" t="s">
        <v>78</v>
      </c>
      <c r="G84" s="301" t="s">
        <v>77</v>
      </c>
      <c r="H84" s="303">
        <v>5187296000</v>
      </c>
      <c r="I84" s="303">
        <v>5104144750</v>
      </c>
      <c r="J84" s="303">
        <v>4204359248</v>
      </c>
      <c r="K84" s="304">
        <f t="shared" si="24"/>
        <v>0.8237147365383789</v>
      </c>
      <c r="L84" s="303">
        <v>2923857208</v>
      </c>
      <c r="M84" s="304">
        <f t="shared" si="25"/>
        <v>0.57283979025085452</v>
      </c>
      <c r="P84">
        <f t="shared" si="32"/>
        <v>2012</v>
      </c>
      <c r="Q84" t="str">
        <f t="shared" si="33"/>
        <v>Gustavo Petro 2012-2015</v>
      </c>
      <c r="R84" t="str">
        <f t="shared" si="34"/>
        <v>0219-INSTITUTO PARA LA INVESTIGACION EDUCATIVA Y EL DESARROLLO PEDAGÓGICO</v>
      </c>
      <c r="S84" t="str">
        <f t="shared" si="35"/>
        <v>EDUCACIÓN</v>
      </c>
      <c r="T84" t="str">
        <f t="shared" si="36"/>
        <v>Establecimientos Públicos</v>
      </c>
      <c r="U84" t="str">
        <f t="shared" si="37"/>
        <v>Inversión directa</v>
      </c>
      <c r="V84" t="s">
        <v>256</v>
      </c>
      <c r="W84" s="53">
        <f t="shared" si="28"/>
        <v>10064123594.753313</v>
      </c>
      <c r="X84" s="53">
        <f t="shared" si="29"/>
        <v>9902797837.1604881</v>
      </c>
      <c r="Y84" s="53">
        <f t="shared" si="30"/>
        <v>8157080511.4294796</v>
      </c>
      <c r="Z84" s="53"/>
      <c r="AA84" s="53">
        <f t="shared" si="31"/>
        <v>5672716635.9356289</v>
      </c>
      <c r="AB84" s="53"/>
      <c r="AC84" s="53">
        <f t="shared" si="38"/>
        <v>10064123594.753313</v>
      </c>
      <c r="AD84" s="53">
        <f t="shared" si="39"/>
        <v>9902797837.1604881</v>
      </c>
      <c r="AE84" s="53">
        <f t="shared" si="40"/>
        <v>8157080511.4294796</v>
      </c>
      <c r="AF84" s="53">
        <f t="shared" si="41"/>
        <v>1.5981287582859949</v>
      </c>
      <c r="AG84" s="53">
        <f t="shared" si="42"/>
        <v>5672716635.9356289</v>
      </c>
      <c r="AI84" s="53">
        <f t="shared" si="43"/>
        <v>0</v>
      </c>
      <c r="AJ84" s="53">
        <f t="shared" si="26"/>
        <v>0</v>
      </c>
      <c r="AK84" s="53">
        <f t="shared" si="26"/>
        <v>0</v>
      </c>
      <c r="AL84" s="53">
        <f t="shared" si="26"/>
        <v>-1.5981287582859949</v>
      </c>
      <c r="AM84" s="53">
        <f t="shared" si="27"/>
        <v>0</v>
      </c>
    </row>
    <row r="85" spans="1:39" x14ac:dyDescent="0.35">
      <c r="A85" s="301">
        <v>2012</v>
      </c>
      <c r="B85" s="301" t="s">
        <v>88</v>
      </c>
      <c r="C85" s="301" t="s">
        <v>60</v>
      </c>
      <c r="D85" s="302" t="s">
        <v>14</v>
      </c>
      <c r="E85" s="302" t="s">
        <v>228</v>
      </c>
      <c r="F85" s="301" t="s">
        <v>76</v>
      </c>
      <c r="G85" s="301" t="s">
        <v>77</v>
      </c>
      <c r="H85" s="303">
        <v>9707697000</v>
      </c>
      <c r="I85" s="303">
        <v>9707697000</v>
      </c>
      <c r="J85" s="303">
        <v>9239261767</v>
      </c>
      <c r="K85" s="304">
        <f t="shared" si="24"/>
        <v>0.95174599773767143</v>
      </c>
      <c r="L85" s="303">
        <v>8709029047</v>
      </c>
      <c r="M85" s="304">
        <f t="shared" si="25"/>
        <v>0.89712617184075683</v>
      </c>
      <c r="P85">
        <f t="shared" si="32"/>
        <v>2012</v>
      </c>
      <c r="Q85" t="str">
        <f t="shared" si="33"/>
        <v>Gustavo Petro 2012-2015</v>
      </c>
      <c r="R85" t="str">
        <f t="shared" si="34"/>
        <v>0220-INSTITUTO DISTRITAL DE PARTICIPACIÓN Y ACCIÓN COMUNAL</v>
      </c>
      <c r="S85" t="str">
        <f t="shared" si="35"/>
        <v>GOBIERNO</v>
      </c>
      <c r="T85" t="str">
        <f t="shared" si="36"/>
        <v>Establecimientos Públicos</v>
      </c>
      <c r="U85" t="str">
        <f t="shared" si="37"/>
        <v>Funcionamiento</v>
      </c>
      <c r="V85" t="s">
        <v>256</v>
      </c>
      <c r="W85" s="53">
        <f t="shared" si="28"/>
        <v>18834371978.85294</v>
      </c>
      <c r="X85" s="53">
        <f t="shared" si="29"/>
        <v>18834371978.85294</v>
      </c>
      <c r="Y85" s="53">
        <f t="shared" si="30"/>
        <v>17925538150.775833</v>
      </c>
      <c r="Z85" s="53"/>
      <c r="AA85" s="53">
        <f t="shared" si="31"/>
        <v>16896808032.41316</v>
      </c>
      <c r="AB85" s="53"/>
      <c r="AC85" s="53">
        <f t="shared" si="38"/>
        <v>18834371978.85294</v>
      </c>
      <c r="AD85" s="53">
        <f t="shared" si="39"/>
        <v>18834371978.85294</v>
      </c>
      <c r="AE85" s="53">
        <f t="shared" si="40"/>
        <v>17925538150.775833</v>
      </c>
      <c r="AF85" s="53">
        <f t="shared" si="41"/>
        <v>1.8465283939925023</v>
      </c>
      <c r="AG85" s="53">
        <f t="shared" si="42"/>
        <v>16896808032.41316</v>
      </c>
      <c r="AI85" s="53">
        <f t="shared" si="43"/>
        <v>0</v>
      </c>
      <c r="AJ85" s="53">
        <f t="shared" si="26"/>
        <v>0</v>
      </c>
      <c r="AK85" s="53">
        <f t="shared" si="26"/>
        <v>0</v>
      </c>
      <c r="AL85" s="53">
        <f t="shared" si="26"/>
        <v>-1.8465283939925023</v>
      </c>
      <c r="AM85" s="53">
        <f t="shared" si="27"/>
        <v>0</v>
      </c>
    </row>
    <row r="86" spans="1:39" x14ac:dyDescent="0.35">
      <c r="A86" s="301">
        <v>2012</v>
      </c>
      <c r="B86" s="301" t="s">
        <v>88</v>
      </c>
      <c r="C86" s="301" t="s">
        <v>60</v>
      </c>
      <c r="D86" s="302" t="s">
        <v>14</v>
      </c>
      <c r="E86" s="302" t="s">
        <v>228</v>
      </c>
      <c r="F86" s="301" t="s">
        <v>78</v>
      </c>
      <c r="G86" s="301" t="s">
        <v>77</v>
      </c>
      <c r="H86" s="303">
        <v>20613000000</v>
      </c>
      <c r="I86" s="303">
        <v>20915925680</v>
      </c>
      <c r="J86" s="303">
        <v>20608842230</v>
      </c>
      <c r="K86" s="304">
        <f t="shared" si="24"/>
        <v>0.98531819940947507</v>
      </c>
      <c r="L86" s="303">
        <v>16751992801</v>
      </c>
      <c r="M86" s="304">
        <f t="shared" si="25"/>
        <v>0.80092045923735566</v>
      </c>
      <c r="P86">
        <f t="shared" si="32"/>
        <v>2012</v>
      </c>
      <c r="Q86" t="str">
        <f t="shared" si="33"/>
        <v>Gustavo Petro 2012-2015</v>
      </c>
      <c r="R86" t="str">
        <f t="shared" si="34"/>
        <v>0220-INSTITUTO DISTRITAL DE PARTICIPACIÓN Y ACCIÓN COMUNAL</v>
      </c>
      <c r="S86" t="str">
        <f t="shared" si="35"/>
        <v>GOBIERNO</v>
      </c>
      <c r="T86" t="str">
        <f t="shared" si="36"/>
        <v>Establecimientos Públicos</v>
      </c>
      <c r="U86" t="str">
        <f t="shared" si="37"/>
        <v>Inversión directa</v>
      </c>
      <c r="V86" t="s">
        <v>256</v>
      </c>
      <c r="W86" s="53">
        <f t="shared" si="28"/>
        <v>39992277220.858429</v>
      </c>
      <c r="X86" s="53">
        <f t="shared" si="29"/>
        <v>40579997968.535965</v>
      </c>
      <c r="Y86" s="53">
        <f t="shared" si="30"/>
        <v>39984210530.39801</v>
      </c>
      <c r="Z86" s="53"/>
      <c r="AA86" s="53">
        <f t="shared" si="31"/>
        <v>32501350608.81078</v>
      </c>
      <c r="AB86" s="53"/>
      <c r="AC86" s="53">
        <f t="shared" si="38"/>
        <v>39992277220.858429</v>
      </c>
      <c r="AD86" s="53">
        <f t="shared" si="39"/>
        <v>40579997968.535965</v>
      </c>
      <c r="AE86" s="53">
        <f t="shared" si="40"/>
        <v>39984210530.39801</v>
      </c>
      <c r="AF86" s="53">
        <f t="shared" si="41"/>
        <v>1.9116634445030218</v>
      </c>
      <c r="AG86" s="53">
        <f t="shared" si="42"/>
        <v>32501350608.81078</v>
      </c>
      <c r="AI86" s="53">
        <f t="shared" si="43"/>
        <v>0</v>
      </c>
      <c r="AJ86" s="53">
        <f t="shared" si="26"/>
        <v>0</v>
      </c>
      <c r="AK86" s="53">
        <f t="shared" si="26"/>
        <v>0</v>
      </c>
      <c r="AL86" s="53">
        <f t="shared" si="26"/>
        <v>-1.9116634445030218</v>
      </c>
      <c r="AM86" s="53">
        <f t="shared" si="27"/>
        <v>0</v>
      </c>
    </row>
    <row r="87" spans="1:39" x14ac:dyDescent="0.35">
      <c r="A87" s="301">
        <v>2012</v>
      </c>
      <c r="B87" s="301" t="s">
        <v>88</v>
      </c>
      <c r="C87" s="301" t="s">
        <v>61</v>
      </c>
      <c r="D87" s="302" t="s">
        <v>10</v>
      </c>
      <c r="E87" s="302" t="s">
        <v>228</v>
      </c>
      <c r="F87" s="301" t="s">
        <v>76</v>
      </c>
      <c r="G87" s="301" t="s">
        <v>77</v>
      </c>
      <c r="H87" s="303">
        <v>3887184000</v>
      </c>
      <c r="I87" s="303">
        <v>3864383176</v>
      </c>
      <c r="J87" s="303">
        <v>3773582557</v>
      </c>
      <c r="K87" s="304">
        <f t="shared" si="24"/>
        <v>0.97650320507450628</v>
      </c>
      <c r="L87" s="303">
        <v>3649561323</v>
      </c>
      <c r="M87" s="304">
        <f t="shared" si="25"/>
        <v>0.94440979498768007</v>
      </c>
      <c r="P87">
        <f t="shared" si="32"/>
        <v>2012</v>
      </c>
      <c r="Q87" t="str">
        <f t="shared" si="33"/>
        <v>Gustavo Petro 2012-2015</v>
      </c>
      <c r="R87" t="str">
        <f t="shared" si="34"/>
        <v>0221-INSTITUTO DISTRITAL DE TURISMO</v>
      </c>
      <c r="S87" t="str">
        <f t="shared" si="35"/>
        <v>DESARROLLO ECONÓMICO, INDUSTRIA Y TURISMO</v>
      </c>
      <c r="T87" t="str">
        <f t="shared" si="36"/>
        <v>Establecimientos Públicos</v>
      </c>
      <c r="U87" t="str">
        <f t="shared" si="37"/>
        <v>Funcionamiento</v>
      </c>
      <c r="V87" t="s">
        <v>256</v>
      </c>
      <c r="W87" s="53">
        <f t="shared" si="28"/>
        <v>7541713488.404664</v>
      </c>
      <c r="X87" s="53">
        <f t="shared" si="29"/>
        <v>7497476508.1362896</v>
      </c>
      <c r="Y87" s="53">
        <f t="shared" si="30"/>
        <v>7321309840.165905</v>
      </c>
      <c r="Z87" s="53"/>
      <c r="AA87" s="53">
        <f t="shared" si="31"/>
        <v>7080690251.9739408</v>
      </c>
      <c r="AB87" s="53"/>
      <c r="AC87" s="53">
        <f t="shared" si="38"/>
        <v>7541713488.404664</v>
      </c>
      <c r="AD87" s="53">
        <f t="shared" si="39"/>
        <v>7497476508.1362896</v>
      </c>
      <c r="AE87" s="53">
        <f t="shared" si="40"/>
        <v>7321309840.165905</v>
      </c>
      <c r="AF87" s="53">
        <f t="shared" si="41"/>
        <v>1.8945610480956883</v>
      </c>
      <c r="AG87" s="53">
        <f t="shared" si="42"/>
        <v>7080690251.9739408</v>
      </c>
      <c r="AI87" s="53">
        <f t="shared" si="43"/>
        <v>0</v>
      </c>
      <c r="AJ87" s="53">
        <f t="shared" si="26"/>
        <v>0</v>
      </c>
      <c r="AK87" s="53">
        <f t="shared" si="26"/>
        <v>0</v>
      </c>
      <c r="AL87" s="53">
        <f t="shared" si="26"/>
        <v>-1.8945610480956883</v>
      </c>
      <c r="AM87" s="53">
        <f t="shared" si="27"/>
        <v>0</v>
      </c>
    </row>
    <row r="88" spans="1:39" x14ac:dyDescent="0.35">
      <c r="A88" s="301">
        <v>2012</v>
      </c>
      <c r="B88" s="301" t="s">
        <v>88</v>
      </c>
      <c r="C88" s="301" t="s">
        <v>61</v>
      </c>
      <c r="D88" s="302" t="s">
        <v>10</v>
      </c>
      <c r="E88" s="302" t="s">
        <v>228</v>
      </c>
      <c r="F88" s="301" t="s">
        <v>78</v>
      </c>
      <c r="G88" s="301" t="s">
        <v>77</v>
      </c>
      <c r="H88" s="303">
        <v>12368497000</v>
      </c>
      <c r="I88" s="303">
        <v>12123309523</v>
      </c>
      <c r="J88" s="303">
        <v>11962705035</v>
      </c>
      <c r="K88" s="304">
        <f t="shared" si="24"/>
        <v>0.98675242204322955</v>
      </c>
      <c r="L88" s="303">
        <v>7527585652</v>
      </c>
      <c r="M88" s="304">
        <f t="shared" si="25"/>
        <v>0.62091837527688931</v>
      </c>
      <c r="P88">
        <f t="shared" si="32"/>
        <v>2012</v>
      </c>
      <c r="Q88" t="str">
        <f t="shared" si="33"/>
        <v>Gustavo Petro 2012-2015</v>
      </c>
      <c r="R88" t="str">
        <f t="shared" si="34"/>
        <v>0221-INSTITUTO DISTRITAL DE TURISMO</v>
      </c>
      <c r="S88" t="str">
        <f t="shared" si="35"/>
        <v>DESARROLLO ECONÓMICO, INDUSTRIA Y TURISMO</v>
      </c>
      <c r="T88" t="str">
        <f t="shared" si="36"/>
        <v>Establecimientos Públicos</v>
      </c>
      <c r="U88" t="str">
        <f t="shared" si="37"/>
        <v>Inversión directa</v>
      </c>
      <c r="V88" t="s">
        <v>256</v>
      </c>
      <c r="W88" s="53">
        <f t="shared" si="28"/>
        <v>23996718615.890739</v>
      </c>
      <c r="X88" s="53">
        <f t="shared" si="29"/>
        <v>23521018545.485321</v>
      </c>
      <c r="Y88" s="53">
        <f t="shared" si="30"/>
        <v>23209422018.681362</v>
      </c>
      <c r="Z88" s="53"/>
      <c r="AA88" s="53">
        <f t="shared" si="31"/>
        <v>14604632620.120329</v>
      </c>
      <c r="AB88" s="53"/>
      <c r="AC88" s="53">
        <f t="shared" si="38"/>
        <v>23996718615.890739</v>
      </c>
      <c r="AD88" s="53">
        <f t="shared" si="39"/>
        <v>23521018545.485321</v>
      </c>
      <c r="AE88" s="53">
        <f t="shared" si="40"/>
        <v>23209422018.681362</v>
      </c>
      <c r="AF88" s="53">
        <f t="shared" si="41"/>
        <v>1.9144460491294975</v>
      </c>
      <c r="AG88" s="53">
        <f t="shared" si="42"/>
        <v>14604632620.120329</v>
      </c>
      <c r="AI88" s="53">
        <f t="shared" si="43"/>
        <v>0</v>
      </c>
      <c r="AJ88" s="53">
        <f t="shared" si="26"/>
        <v>0</v>
      </c>
      <c r="AK88" s="53">
        <f t="shared" si="26"/>
        <v>0</v>
      </c>
      <c r="AL88" s="53">
        <f t="shared" si="26"/>
        <v>-1.9144460491294975</v>
      </c>
      <c r="AM88" s="53">
        <f t="shared" si="27"/>
        <v>0</v>
      </c>
    </row>
    <row r="89" spans="1:39" x14ac:dyDescent="0.35">
      <c r="A89" s="301">
        <v>2012</v>
      </c>
      <c r="B89" s="301" t="s">
        <v>88</v>
      </c>
      <c r="C89" s="301" t="s">
        <v>61</v>
      </c>
      <c r="D89" s="302" t="s">
        <v>10</v>
      </c>
      <c r="E89" s="302" t="s">
        <v>228</v>
      </c>
      <c r="F89" s="301" t="s">
        <v>80</v>
      </c>
      <c r="G89" s="301" t="s">
        <v>77</v>
      </c>
      <c r="H89" s="303">
        <v>0</v>
      </c>
      <c r="I89" s="303">
        <v>0</v>
      </c>
      <c r="J89" s="303">
        <v>0</v>
      </c>
      <c r="K89" s="304">
        <v>0</v>
      </c>
      <c r="L89" s="303">
        <v>0</v>
      </c>
      <c r="M89" s="304">
        <v>0</v>
      </c>
      <c r="P89">
        <f t="shared" si="32"/>
        <v>2012</v>
      </c>
      <c r="Q89" t="str">
        <f t="shared" si="33"/>
        <v>Gustavo Petro 2012-2015</v>
      </c>
      <c r="R89" t="str">
        <f t="shared" si="34"/>
        <v>0221-INSTITUTO DISTRITAL DE TURISMO</v>
      </c>
      <c r="S89" t="str">
        <f t="shared" si="35"/>
        <v>DESARROLLO ECONÓMICO, INDUSTRIA Y TURISMO</v>
      </c>
      <c r="T89" t="str">
        <f t="shared" si="36"/>
        <v>Establecimientos Públicos</v>
      </c>
      <c r="U89" t="str">
        <f t="shared" si="37"/>
        <v>Transferencias</v>
      </c>
      <c r="V89" t="s">
        <v>256</v>
      </c>
      <c r="W89" s="53">
        <f t="shared" si="28"/>
        <v>0</v>
      </c>
      <c r="X89" s="53">
        <f t="shared" si="29"/>
        <v>0</v>
      </c>
      <c r="Y89" s="53">
        <f t="shared" si="30"/>
        <v>0</v>
      </c>
      <c r="Z89" s="53"/>
      <c r="AA89" s="53">
        <f t="shared" si="31"/>
        <v>0</v>
      </c>
      <c r="AB89" s="53"/>
      <c r="AC89" s="53">
        <f t="shared" si="38"/>
        <v>0</v>
      </c>
      <c r="AD89" s="53">
        <f t="shared" si="39"/>
        <v>0</v>
      </c>
      <c r="AE89" s="53">
        <f t="shared" si="40"/>
        <v>0</v>
      </c>
      <c r="AF89" s="53">
        <f t="shared" si="41"/>
        <v>0</v>
      </c>
      <c r="AG89" s="53">
        <f t="shared" si="42"/>
        <v>0</v>
      </c>
      <c r="AI89" s="53">
        <f t="shared" si="43"/>
        <v>0</v>
      </c>
      <c r="AJ89" s="53">
        <f t="shared" si="26"/>
        <v>0</v>
      </c>
      <c r="AK89" s="53">
        <f t="shared" si="26"/>
        <v>0</v>
      </c>
      <c r="AL89" s="53">
        <f t="shared" si="26"/>
        <v>0</v>
      </c>
      <c r="AM89" s="53">
        <f t="shared" si="27"/>
        <v>0</v>
      </c>
    </row>
    <row r="90" spans="1:39" x14ac:dyDescent="0.35">
      <c r="A90" s="301">
        <v>2012</v>
      </c>
      <c r="B90" s="301" t="s">
        <v>88</v>
      </c>
      <c r="C90" s="301" t="s">
        <v>62</v>
      </c>
      <c r="D90" s="302" t="s">
        <v>9</v>
      </c>
      <c r="E90" s="302" t="s">
        <v>228</v>
      </c>
      <c r="F90" s="301" t="s">
        <v>76</v>
      </c>
      <c r="G90" s="301" t="s">
        <v>77</v>
      </c>
      <c r="H90" s="303">
        <v>6634324000</v>
      </c>
      <c r="I90" s="303">
        <v>7372624000</v>
      </c>
      <c r="J90" s="303">
        <v>7175498066</v>
      </c>
      <c r="K90" s="304">
        <f t="shared" si="24"/>
        <v>0.97326244577235999</v>
      </c>
      <c r="L90" s="303">
        <v>6657281930</v>
      </c>
      <c r="M90" s="304">
        <f t="shared" si="25"/>
        <v>0.90297320601186226</v>
      </c>
      <c r="P90">
        <f t="shared" si="32"/>
        <v>2012</v>
      </c>
      <c r="Q90" t="str">
        <f t="shared" si="33"/>
        <v>Gustavo Petro 2012-2015</v>
      </c>
      <c r="R90" t="str">
        <f t="shared" si="34"/>
        <v>0222-INSTITUTO DISTRITAL DE LAS ARTES</v>
      </c>
      <c r="S90" t="str">
        <f t="shared" si="35"/>
        <v>CULTURA, RECREACIÓN Y DEPORTE</v>
      </c>
      <c r="T90" t="str">
        <f t="shared" si="36"/>
        <v>Establecimientos Públicos</v>
      </c>
      <c r="U90" t="str">
        <f t="shared" si="37"/>
        <v>Funcionamiento</v>
      </c>
      <c r="V90" t="s">
        <v>256</v>
      </c>
      <c r="W90" s="53">
        <f t="shared" si="28"/>
        <v>12871572530.975325</v>
      </c>
      <c r="X90" s="53">
        <f t="shared" si="29"/>
        <v>14303984032.074619</v>
      </c>
      <c r="Y90" s="53">
        <f t="shared" si="30"/>
        <v>13921530483.345728</v>
      </c>
      <c r="Z90" s="53"/>
      <c r="AA90" s="53">
        <f t="shared" si="31"/>
        <v>12916114320.184904</v>
      </c>
      <c r="AB90" s="53"/>
      <c r="AC90" s="53">
        <f t="shared" si="38"/>
        <v>12871572530.975325</v>
      </c>
      <c r="AD90" s="53">
        <f t="shared" si="39"/>
        <v>14303984032.074619</v>
      </c>
      <c r="AE90" s="53">
        <f t="shared" si="40"/>
        <v>13921530483.345728</v>
      </c>
      <c r="AF90" s="53">
        <f t="shared" si="41"/>
        <v>1.8882734943957169</v>
      </c>
      <c r="AG90" s="53">
        <f t="shared" si="42"/>
        <v>12916114320.184904</v>
      </c>
      <c r="AI90" s="53">
        <f t="shared" si="43"/>
        <v>0</v>
      </c>
      <c r="AJ90" s="53">
        <f t="shared" si="26"/>
        <v>0</v>
      </c>
      <c r="AK90" s="53">
        <f t="shared" si="26"/>
        <v>0</v>
      </c>
      <c r="AL90" s="53">
        <f t="shared" si="26"/>
        <v>-1.8882734943957169</v>
      </c>
      <c r="AM90" s="53">
        <f t="shared" si="27"/>
        <v>0</v>
      </c>
    </row>
    <row r="91" spans="1:39" x14ac:dyDescent="0.35">
      <c r="A91" s="301">
        <v>2012</v>
      </c>
      <c r="B91" s="301" t="s">
        <v>88</v>
      </c>
      <c r="C91" s="301" t="s">
        <v>62</v>
      </c>
      <c r="D91" s="302" t="s">
        <v>9</v>
      </c>
      <c r="E91" s="302" t="s">
        <v>228</v>
      </c>
      <c r="F91" s="301" t="s">
        <v>78</v>
      </c>
      <c r="G91" s="301" t="s">
        <v>77</v>
      </c>
      <c r="H91" s="303">
        <v>28649966000</v>
      </c>
      <c r="I91" s="303">
        <v>28440628715</v>
      </c>
      <c r="J91" s="303">
        <v>27067852301</v>
      </c>
      <c r="K91" s="304">
        <f t="shared" si="24"/>
        <v>0.95173185418098805</v>
      </c>
      <c r="L91" s="303">
        <v>27053500501</v>
      </c>
      <c r="M91" s="304">
        <f t="shared" si="25"/>
        <v>0.95122723101868667</v>
      </c>
      <c r="P91">
        <f t="shared" si="32"/>
        <v>2012</v>
      </c>
      <c r="Q91" t="str">
        <f t="shared" si="33"/>
        <v>Gustavo Petro 2012-2015</v>
      </c>
      <c r="R91" t="str">
        <f t="shared" si="34"/>
        <v>0222-INSTITUTO DISTRITAL DE LAS ARTES</v>
      </c>
      <c r="S91" t="str">
        <f t="shared" si="35"/>
        <v>CULTURA, RECREACIÓN Y DEPORTE</v>
      </c>
      <c r="T91" t="str">
        <f t="shared" si="36"/>
        <v>Establecimientos Públicos</v>
      </c>
      <c r="U91" t="str">
        <f t="shared" si="37"/>
        <v>Inversión directa</v>
      </c>
      <c r="V91" t="s">
        <v>256</v>
      </c>
      <c r="W91" s="53">
        <f t="shared" si="28"/>
        <v>55585183264.938065</v>
      </c>
      <c r="X91" s="53">
        <f t="shared" si="29"/>
        <v>55179037884.140427</v>
      </c>
      <c r="Y91" s="53">
        <f t="shared" si="30"/>
        <v>52515648037.395943</v>
      </c>
      <c r="Z91" s="53"/>
      <c r="AA91" s="53">
        <f t="shared" si="31"/>
        <v>52487803416.806107</v>
      </c>
      <c r="AB91" s="53"/>
      <c r="AC91" s="53">
        <f t="shared" si="38"/>
        <v>55585183264.938065</v>
      </c>
      <c r="AD91" s="53">
        <f t="shared" si="39"/>
        <v>55179037884.140427</v>
      </c>
      <c r="AE91" s="53">
        <f t="shared" si="40"/>
        <v>52515648037.395943</v>
      </c>
      <c r="AF91" s="53">
        <f t="shared" si="41"/>
        <v>1.8465009533948324</v>
      </c>
      <c r="AG91" s="53">
        <f t="shared" si="42"/>
        <v>52487803416.806107</v>
      </c>
      <c r="AI91" s="53">
        <f t="shared" si="43"/>
        <v>0</v>
      </c>
      <c r="AJ91" s="53">
        <f t="shared" si="26"/>
        <v>0</v>
      </c>
      <c r="AK91" s="53">
        <f t="shared" si="26"/>
        <v>0</v>
      </c>
      <c r="AL91" s="53">
        <f t="shared" si="26"/>
        <v>-1.8465009533948324</v>
      </c>
      <c r="AM91" s="53">
        <f t="shared" si="27"/>
        <v>0</v>
      </c>
    </row>
    <row r="92" spans="1:39" x14ac:dyDescent="0.35">
      <c r="A92" s="301">
        <v>2012</v>
      </c>
      <c r="B92" s="301" t="s">
        <v>88</v>
      </c>
      <c r="C92" s="301" t="s">
        <v>63</v>
      </c>
      <c r="D92" s="302" t="s">
        <v>16</v>
      </c>
      <c r="E92" s="302" t="s">
        <v>228</v>
      </c>
      <c r="F92" s="301" t="s">
        <v>76</v>
      </c>
      <c r="G92" s="301" t="s">
        <v>77</v>
      </c>
      <c r="H92" s="303">
        <v>39006949000</v>
      </c>
      <c r="I92" s="303">
        <v>38598003216</v>
      </c>
      <c r="J92" s="303">
        <v>31888018073</v>
      </c>
      <c r="K92" s="304">
        <f t="shared" si="24"/>
        <v>0.82615719508986118</v>
      </c>
      <c r="L92" s="303">
        <v>28694955845</v>
      </c>
      <c r="M92" s="304">
        <f t="shared" si="25"/>
        <v>0.74343109627767223</v>
      </c>
      <c r="P92">
        <f t="shared" si="32"/>
        <v>2012</v>
      </c>
      <c r="Q92" t="str">
        <f t="shared" si="33"/>
        <v>Gustavo Petro 2012-2015</v>
      </c>
      <c r="R92" t="str">
        <f t="shared" si="34"/>
        <v>0226-UNIDAD ADMINISTRATIVA ESPECIAL DE CATASTRO</v>
      </c>
      <c r="S92" t="str">
        <f t="shared" si="35"/>
        <v>HACIENDA</v>
      </c>
      <c r="T92" t="str">
        <f t="shared" si="36"/>
        <v>Establecimientos Públicos</v>
      </c>
      <c r="U92" t="str">
        <f t="shared" si="37"/>
        <v>Funcionamiento</v>
      </c>
      <c r="V92" t="s">
        <v>256</v>
      </c>
      <c r="W92" s="53">
        <f t="shared" si="28"/>
        <v>75679266382.76265</v>
      </c>
      <c r="X92" s="53">
        <f t="shared" si="29"/>
        <v>74885850908.934021</v>
      </c>
      <c r="Y92" s="53">
        <f t="shared" si="30"/>
        <v>61867484538.842461</v>
      </c>
      <c r="Z92" s="53"/>
      <c r="AA92" s="53">
        <f t="shared" si="31"/>
        <v>55672470236.915146</v>
      </c>
      <c r="AB92" s="53"/>
      <c r="AC92" s="53">
        <f t="shared" si="38"/>
        <v>75679266382.76265</v>
      </c>
      <c r="AD92" s="53">
        <f t="shared" si="39"/>
        <v>74885850908.934021</v>
      </c>
      <c r="AE92" s="53">
        <f t="shared" si="40"/>
        <v>61867484538.842461</v>
      </c>
      <c r="AF92" s="53">
        <f t="shared" si="41"/>
        <v>1.6028674901295563</v>
      </c>
      <c r="AG92" s="53">
        <f t="shared" si="42"/>
        <v>55672470236.915146</v>
      </c>
      <c r="AI92" s="53">
        <f t="shared" si="43"/>
        <v>0</v>
      </c>
      <c r="AJ92" s="53">
        <f t="shared" si="26"/>
        <v>0</v>
      </c>
      <c r="AK92" s="53">
        <f t="shared" si="26"/>
        <v>0</v>
      </c>
      <c r="AL92" s="53">
        <f t="shared" si="26"/>
        <v>-1.6028674901295563</v>
      </c>
      <c r="AM92" s="53">
        <f t="shared" si="27"/>
        <v>0</v>
      </c>
    </row>
    <row r="93" spans="1:39" x14ac:dyDescent="0.35">
      <c r="A93" s="301">
        <v>2012</v>
      </c>
      <c r="B93" s="301" t="s">
        <v>88</v>
      </c>
      <c r="C93" s="301" t="s">
        <v>63</v>
      </c>
      <c r="D93" s="302" t="s">
        <v>16</v>
      </c>
      <c r="E93" s="302" t="s">
        <v>228</v>
      </c>
      <c r="F93" s="301" t="s">
        <v>78</v>
      </c>
      <c r="G93" s="301" t="s">
        <v>77</v>
      </c>
      <c r="H93" s="303">
        <v>23088211000</v>
      </c>
      <c r="I93" s="303">
        <v>20771595419</v>
      </c>
      <c r="J93" s="303">
        <v>17786732851</v>
      </c>
      <c r="K93" s="304">
        <f t="shared" si="24"/>
        <v>0.85630075553706797</v>
      </c>
      <c r="L93" s="303">
        <v>12399403088</v>
      </c>
      <c r="M93" s="304">
        <f t="shared" si="25"/>
        <v>0.59694033307899563</v>
      </c>
      <c r="P93">
        <f t="shared" si="32"/>
        <v>2012</v>
      </c>
      <c r="Q93" t="str">
        <f t="shared" si="33"/>
        <v>Gustavo Petro 2012-2015</v>
      </c>
      <c r="R93" t="str">
        <f t="shared" si="34"/>
        <v>0226-UNIDAD ADMINISTRATIVA ESPECIAL DE CATASTRO</v>
      </c>
      <c r="S93" t="str">
        <f t="shared" si="35"/>
        <v>HACIENDA</v>
      </c>
      <c r="T93" t="str">
        <f t="shared" si="36"/>
        <v>Establecimientos Públicos</v>
      </c>
      <c r="U93" t="str">
        <f t="shared" si="37"/>
        <v>Inversión directa</v>
      </c>
      <c r="V93" t="s">
        <v>256</v>
      </c>
      <c r="W93" s="53">
        <f t="shared" si="28"/>
        <v>44794553672.229805</v>
      </c>
      <c r="X93" s="53">
        <f t="shared" si="29"/>
        <v>40299975855.82695</v>
      </c>
      <c r="Y93" s="53">
        <f t="shared" si="30"/>
        <v>34508899773.470215</v>
      </c>
      <c r="Z93" s="53"/>
      <c r="AA93" s="53">
        <f t="shared" si="31"/>
        <v>24056681010.452824</v>
      </c>
      <c r="AB93" s="53"/>
      <c r="AC93" s="53">
        <f t="shared" si="38"/>
        <v>44794553672.229805</v>
      </c>
      <c r="AD93" s="53">
        <f t="shared" si="39"/>
        <v>40299975855.82695</v>
      </c>
      <c r="AE93" s="53">
        <f t="shared" si="40"/>
        <v>34508899773.470215</v>
      </c>
      <c r="AF93" s="53">
        <f t="shared" si="41"/>
        <v>1.6613504681448088</v>
      </c>
      <c r="AG93" s="53">
        <f t="shared" si="42"/>
        <v>24056681010.452824</v>
      </c>
      <c r="AI93" s="53">
        <f t="shared" si="43"/>
        <v>0</v>
      </c>
      <c r="AJ93" s="53">
        <f t="shared" si="26"/>
        <v>0</v>
      </c>
      <c r="AK93" s="53">
        <f t="shared" si="26"/>
        <v>0</v>
      </c>
      <c r="AL93" s="53">
        <f t="shared" si="26"/>
        <v>-1.6613504681448088</v>
      </c>
      <c r="AM93" s="53">
        <f t="shared" si="27"/>
        <v>0</v>
      </c>
    </row>
    <row r="94" spans="1:39" x14ac:dyDescent="0.35">
      <c r="A94" s="301">
        <v>2012</v>
      </c>
      <c r="B94" s="301" t="s">
        <v>88</v>
      </c>
      <c r="C94" s="301" t="s">
        <v>63</v>
      </c>
      <c r="D94" s="302" t="s">
        <v>16</v>
      </c>
      <c r="E94" s="302" t="s">
        <v>228</v>
      </c>
      <c r="F94" s="301" t="s">
        <v>80</v>
      </c>
      <c r="G94" s="301" t="s">
        <v>77</v>
      </c>
      <c r="H94" s="303">
        <v>0</v>
      </c>
      <c r="I94" s="303">
        <v>0</v>
      </c>
      <c r="J94" s="303">
        <v>0</v>
      </c>
      <c r="K94" s="304">
        <v>0</v>
      </c>
      <c r="L94" s="303">
        <v>0</v>
      </c>
      <c r="M94" s="304">
        <v>0</v>
      </c>
      <c r="P94">
        <f t="shared" si="32"/>
        <v>2012</v>
      </c>
      <c r="Q94" t="str">
        <f t="shared" si="33"/>
        <v>Gustavo Petro 2012-2015</v>
      </c>
      <c r="R94" t="str">
        <f t="shared" si="34"/>
        <v>0226-UNIDAD ADMINISTRATIVA ESPECIAL DE CATASTRO</v>
      </c>
      <c r="S94" t="str">
        <f t="shared" si="35"/>
        <v>HACIENDA</v>
      </c>
      <c r="T94" t="str">
        <f t="shared" si="36"/>
        <v>Establecimientos Públicos</v>
      </c>
      <c r="U94" t="str">
        <f t="shared" si="37"/>
        <v>Transferencias</v>
      </c>
      <c r="V94" t="s">
        <v>256</v>
      </c>
      <c r="W94" s="53">
        <f t="shared" si="28"/>
        <v>0</v>
      </c>
      <c r="X94" s="53">
        <f t="shared" si="29"/>
        <v>0</v>
      </c>
      <c r="Y94" s="53">
        <f t="shared" si="30"/>
        <v>0</v>
      </c>
      <c r="Z94" s="53"/>
      <c r="AA94" s="53">
        <f t="shared" si="31"/>
        <v>0</v>
      </c>
      <c r="AB94" s="53"/>
      <c r="AC94" s="53">
        <f t="shared" si="38"/>
        <v>0</v>
      </c>
      <c r="AD94" s="53">
        <f t="shared" si="39"/>
        <v>0</v>
      </c>
      <c r="AE94" s="53">
        <f t="shared" si="40"/>
        <v>0</v>
      </c>
      <c r="AF94" s="53">
        <f t="shared" si="41"/>
        <v>0</v>
      </c>
      <c r="AG94" s="53">
        <f t="shared" si="42"/>
        <v>0</v>
      </c>
      <c r="AI94" s="53">
        <f t="shared" si="43"/>
        <v>0</v>
      </c>
      <c r="AJ94" s="53">
        <f t="shared" si="26"/>
        <v>0</v>
      </c>
      <c r="AK94" s="53">
        <f t="shared" si="26"/>
        <v>0</v>
      </c>
      <c r="AL94" s="53">
        <f t="shared" si="26"/>
        <v>0</v>
      </c>
      <c r="AM94" s="53">
        <f t="shared" si="27"/>
        <v>0</v>
      </c>
    </row>
    <row r="95" spans="1:39" x14ac:dyDescent="0.35">
      <c r="A95" s="301">
        <v>2012</v>
      </c>
      <c r="B95" s="301" t="s">
        <v>88</v>
      </c>
      <c r="C95" s="301" t="s">
        <v>64</v>
      </c>
      <c r="D95" s="302" t="s">
        <v>18</v>
      </c>
      <c r="E95" s="302" t="s">
        <v>228</v>
      </c>
      <c r="F95" s="301" t="s">
        <v>76</v>
      </c>
      <c r="G95" s="301" t="s">
        <v>77</v>
      </c>
      <c r="H95" s="303">
        <v>15366926000</v>
      </c>
      <c r="I95" s="303">
        <v>15366926000</v>
      </c>
      <c r="J95" s="303">
        <v>14465480237</v>
      </c>
      <c r="K95" s="304">
        <f t="shared" si="24"/>
        <v>0.94133857591297054</v>
      </c>
      <c r="L95" s="303">
        <v>14086050064</v>
      </c>
      <c r="M95" s="304">
        <f t="shared" ref="M95:M106" si="44">+L95/I95</f>
        <v>0.91664722430497814</v>
      </c>
      <c r="P95">
        <f t="shared" si="32"/>
        <v>2012</v>
      </c>
      <c r="Q95" t="str">
        <f t="shared" si="33"/>
        <v>Gustavo Petro 2012-2015</v>
      </c>
      <c r="R95" t="str">
        <f t="shared" si="34"/>
        <v>0227-UNIDAD ADTIVA ESPECIAL DE REHABILITACIÓN Y MANTO. VIAL</v>
      </c>
      <c r="S95" t="str">
        <f t="shared" si="35"/>
        <v>MOVILIDAD</v>
      </c>
      <c r="T95" t="str">
        <f t="shared" si="36"/>
        <v>Establecimientos Públicos</v>
      </c>
      <c r="U95" t="str">
        <f t="shared" si="37"/>
        <v>Funcionamiento</v>
      </c>
      <c r="V95" t="s">
        <v>256</v>
      </c>
      <c r="W95" s="53">
        <f t="shared" si="28"/>
        <v>29814115588.43531</v>
      </c>
      <c r="X95" s="53">
        <f t="shared" si="29"/>
        <v>29814115588.43531</v>
      </c>
      <c r="Y95" s="53">
        <f t="shared" si="30"/>
        <v>28065177110.122391</v>
      </c>
      <c r="Z95" s="53"/>
      <c r="AA95" s="53">
        <f t="shared" si="31"/>
        <v>27329026299.247009</v>
      </c>
      <c r="AB95" s="53"/>
      <c r="AC95" s="53">
        <f t="shared" si="38"/>
        <v>29814115588.43531</v>
      </c>
      <c r="AD95" s="53">
        <f t="shared" si="39"/>
        <v>29814115588.43531</v>
      </c>
      <c r="AE95" s="53">
        <f t="shared" si="40"/>
        <v>28065177110.122391</v>
      </c>
      <c r="AF95" s="53">
        <f t="shared" si="41"/>
        <v>1.8263364520739147</v>
      </c>
      <c r="AG95" s="53">
        <f t="shared" si="42"/>
        <v>27329026299.247009</v>
      </c>
      <c r="AI95" s="53">
        <f t="shared" si="43"/>
        <v>0</v>
      </c>
      <c r="AJ95" s="53">
        <f t="shared" si="26"/>
        <v>0</v>
      </c>
      <c r="AK95" s="53">
        <f t="shared" si="26"/>
        <v>0</v>
      </c>
      <c r="AL95" s="53">
        <f t="shared" si="26"/>
        <v>-1.8263364520739147</v>
      </c>
      <c r="AM95" s="53">
        <f t="shared" si="27"/>
        <v>0</v>
      </c>
    </row>
    <row r="96" spans="1:39" x14ac:dyDescent="0.35">
      <c r="A96" s="301">
        <v>2012</v>
      </c>
      <c r="B96" s="301" t="s">
        <v>88</v>
      </c>
      <c r="C96" s="301" t="s">
        <v>64</v>
      </c>
      <c r="D96" s="302" t="s">
        <v>18</v>
      </c>
      <c r="E96" s="302" t="s">
        <v>228</v>
      </c>
      <c r="F96" s="301" t="s">
        <v>78</v>
      </c>
      <c r="G96" s="301" t="s">
        <v>77</v>
      </c>
      <c r="H96" s="303">
        <v>189839363000</v>
      </c>
      <c r="I96" s="303">
        <v>185762917922</v>
      </c>
      <c r="J96" s="303">
        <v>92532823108</v>
      </c>
      <c r="K96" s="304">
        <f t="shared" si="24"/>
        <v>0.49812322148629046</v>
      </c>
      <c r="L96" s="303">
        <v>56670620293</v>
      </c>
      <c r="M96" s="304">
        <f t="shared" si="44"/>
        <v>0.30506960660897581</v>
      </c>
      <c r="P96">
        <f t="shared" si="32"/>
        <v>2012</v>
      </c>
      <c r="Q96" t="str">
        <f t="shared" si="33"/>
        <v>Gustavo Petro 2012-2015</v>
      </c>
      <c r="R96" t="str">
        <f t="shared" si="34"/>
        <v>0227-UNIDAD ADTIVA ESPECIAL DE REHABILITACIÓN Y MANTO. VIAL</v>
      </c>
      <c r="S96" t="str">
        <f t="shared" si="35"/>
        <v>MOVILIDAD</v>
      </c>
      <c r="T96" t="str">
        <f t="shared" si="36"/>
        <v>Establecimientos Públicos</v>
      </c>
      <c r="U96" t="str">
        <f t="shared" si="37"/>
        <v>Inversión directa</v>
      </c>
      <c r="V96" t="s">
        <v>256</v>
      </c>
      <c r="W96" s="53">
        <f t="shared" si="28"/>
        <v>368316520279.78333</v>
      </c>
      <c r="X96" s="53">
        <f t="shared" si="29"/>
        <v>360407612229.76733</v>
      </c>
      <c r="Y96" s="53">
        <f t="shared" si="30"/>
        <v>179527400852.07349</v>
      </c>
      <c r="Z96" s="53"/>
      <c r="AA96" s="53">
        <f t="shared" si="31"/>
        <v>109949408481.81541</v>
      </c>
      <c r="AB96" s="53"/>
      <c r="AC96" s="53">
        <f t="shared" si="38"/>
        <v>368316520279.78333</v>
      </c>
      <c r="AD96" s="53">
        <f t="shared" si="39"/>
        <v>360407612229.76733</v>
      </c>
      <c r="AE96" s="53">
        <f t="shared" si="40"/>
        <v>179527400852.07349</v>
      </c>
      <c r="AF96" s="53">
        <f t="shared" si="41"/>
        <v>0.96643292891994326</v>
      </c>
      <c r="AG96" s="53">
        <f t="shared" si="42"/>
        <v>109949408481.81541</v>
      </c>
      <c r="AI96" s="53">
        <f t="shared" si="43"/>
        <v>0</v>
      </c>
      <c r="AJ96" s="53">
        <f t="shared" si="26"/>
        <v>0</v>
      </c>
      <c r="AK96" s="53">
        <f t="shared" si="26"/>
        <v>0</v>
      </c>
      <c r="AL96" s="53">
        <f t="shared" si="26"/>
        <v>-0.96643292891994326</v>
      </c>
      <c r="AM96" s="53">
        <f t="shared" si="27"/>
        <v>0</v>
      </c>
    </row>
    <row r="97" spans="1:39" x14ac:dyDescent="0.35">
      <c r="A97" s="301">
        <v>2012</v>
      </c>
      <c r="B97" s="301" t="s">
        <v>88</v>
      </c>
      <c r="C97" s="301" t="s">
        <v>65</v>
      </c>
      <c r="D97" s="302" t="s">
        <v>15</v>
      </c>
      <c r="E97" s="302" t="s">
        <v>228</v>
      </c>
      <c r="F97" s="301" t="s">
        <v>76</v>
      </c>
      <c r="G97" s="301" t="s">
        <v>77</v>
      </c>
      <c r="H97" s="303">
        <v>149979018000</v>
      </c>
      <c r="I97" s="303">
        <v>153382521530</v>
      </c>
      <c r="J97" s="303">
        <v>143301192721</v>
      </c>
      <c r="K97" s="304">
        <f t="shared" si="24"/>
        <v>0.9342732880615201</v>
      </c>
      <c r="L97" s="303">
        <v>143094994478</v>
      </c>
      <c r="M97" s="304">
        <f t="shared" si="44"/>
        <v>0.93292894816579297</v>
      </c>
      <c r="P97">
        <f t="shared" si="32"/>
        <v>2012</v>
      </c>
      <c r="Q97" t="str">
        <f t="shared" si="33"/>
        <v>Gustavo Petro 2012-2015</v>
      </c>
      <c r="R97" t="str">
        <f t="shared" si="34"/>
        <v>0228-UNIDAD ADMINISTRATIVA ESPECIAL DE SERVICIOS PÚBLICOS</v>
      </c>
      <c r="S97" t="str">
        <f t="shared" si="35"/>
        <v>HÁBITAT</v>
      </c>
      <c r="T97" t="str">
        <f t="shared" si="36"/>
        <v>Establecimientos Públicos</v>
      </c>
      <c r="U97" t="str">
        <f t="shared" si="37"/>
        <v>Funcionamiento</v>
      </c>
      <c r="V97" t="s">
        <v>256</v>
      </c>
      <c r="W97" s="53">
        <f t="shared" si="28"/>
        <v>290981539085.43713</v>
      </c>
      <c r="X97" s="53">
        <f t="shared" si="29"/>
        <v>297584840724.88458</v>
      </c>
      <c r="Y97" s="53">
        <f t="shared" si="30"/>
        <v>278025567621.3017</v>
      </c>
      <c r="Z97" s="53"/>
      <c r="AA97" s="53">
        <f t="shared" si="31"/>
        <v>277625512447.55164</v>
      </c>
      <c r="AB97" s="53"/>
      <c r="AC97" s="53">
        <f t="shared" si="38"/>
        <v>290981539085.43713</v>
      </c>
      <c r="AD97" s="53">
        <f t="shared" si="39"/>
        <v>297584840724.88458</v>
      </c>
      <c r="AE97" s="53">
        <f t="shared" si="40"/>
        <v>278025567621.3017</v>
      </c>
      <c r="AF97" s="53">
        <f t="shared" si="41"/>
        <v>1.8126287457526431</v>
      </c>
      <c r="AG97" s="53">
        <f t="shared" si="42"/>
        <v>277625512447.55164</v>
      </c>
      <c r="AI97" s="53">
        <f t="shared" si="43"/>
        <v>0</v>
      </c>
      <c r="AJ97" s="53">
        <f t="shared" si="26"/>
        <v>0</v>
      </c>
      <c r="AK97" s="53">
        <f t="shared" si="26"/>
        <v>0</v>
      </c>
      <c r="AL97" s="53">
        <f t="shared" si="26"/>
        <v>-1.8126287457526431</v>
      </c>
      <c r="AM97" s="53">
        <f t="shared" si="27"/>
        <v>0</v>
      </c>
    </row>
    <row r="98" spans="1:39" x14ac:dyDescent="0.35">
      <c r="A98" s="301">
        <v>2012</v>
      </c>
      <c r="B98" s="301" t="s">
        <v>88</v>
      </c>
      <c r="C98" s="301" t="s">
        <v>65</v>
      </c>
      <c r="D98" s="302" t="s">
        <v>15</v>
      </c>
      <c r="E98" s="302" t="s">
        <v>228</v>
      </c>
      <c r="F98" s="301" t="s">
        <v>78</v>
      </c>
      <c r="G98" s="301" t="s">
        <v>77</v>
      </c>
      <c r="H98" s="303">
        <v>29611306000</v>
      </c>
      <c r="I98" s="303">
        <v>38120271932</v>
      </c>
      <c r="J98" s="303">
        <v>18033222394</v>
      </c>
      <c r="K98" s="304">
        <f t="shared" si="24"/>
        <v>0.47306122123599126</v>
      </c>
      <c r="L98" s="303">
        <v>10720918371</v>
      </c>
      <c r="M98" s="304">
        <f t="shared" si="44"/>
        <v>0.28123929415100374</v>
      </c>
      <c r="P98">
        <f t="shared" si="32"/>
        <v>2012</v>
      </c>
      <c r="Q98" t="str">
        <f t="shared" si="33"/>
        <v>Gustavo Petro 2012-2015</v>
      </c>
      <c r="R98" t="str">
        <f t="shared" si="34"/>
        <v>0228-UNIDAD ADMINISTRATIVA ESPECIAL DE SERVICIOS PÚBLICOS</v>
      </c>
      <c r="S98" t="str">
        <f t="shared" si="35"/>
        <v>HÁBITAT</v>
      </c>
      <c r="T98" t="str">
        <f t="shared" si="36"/>
        <v>Establecimientos Públicos</v>
      </c>
      <c r="U98" t="str">
        <f t="shared" si="37"/>
        <v>Inversión directa</v>
      </c>
      <c r="V98" t="s">
        <v>256</v>
      </c>
      <c r="W98" s="53">
        <f t="shared" si="28"/>
        <v>57450325446.255684</v>
      </c>
      <c r="X98" s="53">
        <f t="shared" si="29"/>
        <v>73958981363.171417</v>
      </c>
      <c r="Y98" s="53">
        <f t="shared" si="30"/>
        <v>34987126045.031792</v>
      </c>
      <c r="Z98" s="53"/>
      <c r="AA98" s="53">
        <f t="shared" si="31"/>
        <v>20800171714.70557</v>
      </c>
      <c r="AB98" s="53"/>
      <c r="AC98" s="53">
        <f t="shared" si="38"/>
        <v>57450325446.255684</v>
      </c>
      <c r="AD98" s="53">
        <f t="shared" si="39"/>
        <v>73958981363.171417</v>
      </c>
      <c r="AE98" s="53">
        <f t="shared" si="40"/>
        <v>34987126045.031792</v>
      </c>
      <c r="AF98" s="53">
        <f t="shared" si="41"/>
        <v>0.91780893135921993</v>
      </c>
      <c r="AG98" s="53">
        <f t="shared" si="42"/>
        <v>20800171714.70557</v>
      </c>
      <c r="AI98" s="53">
        <f t="shared" si="43"/>
        <v>0</v>
      </c>
      <c r="AJ98" s="53">
        <f t="shared" si="26"/>
        <v>0</v>
      </c>
      <c r="AK98" s="53">
        <f t="shared" si="26"/>
        <v>0</v>
      </c>
      <c r="AL98" s="53">
        <f t="shared" si="26"/>
        <v>-0.91780893135921993</v>
      </c>
      <c r="AM98" s="53">
        <f t="shared" si="27"/>
        <v>0</v>
      </c>
    </row>
    <row r="99" spans="1:39" x14ac:dyDescent="0.35">
      <c r="A99" s="301">
        <v>2012</v>
      </c>
      <c r="B99" s="301" t="s">
        <v>88</v>
      </c>
      <c r="C99" s="301" t="s">
        <v>66</v>
      </c>
      <c r="D99" s="302" t="s">
        <v>8</v>
      </c>
      <c r="E99" s="302" t="s">
        <v>228</v>
      </c>
      <c r="F99" s="301" t="s">
        <v>76</v>
      </c>
      <c r="G99" s="301" t="s">
        <v>77</v>
      </c>
      <c r="H99" s="303">
        <v>0</v>
      </c>
      <c r="I99" s="303">
        <v>0</v>
      </c>
      <c r="J99" s="303">
        <v>0</v>
      </c>
      <c r="K99" s="304">
        <v>0</v>
      </c>
      <c r="L99" s="303">
        <v>0</v>
      </c>
      <c r="M99" s="304">
        <v>0</v>
      </c>
      <c r="P99">
        <f t="shared" si="32"/>
        <v>2012</v>
      </c>
      <c r="Q99" t="str">
        <f t="shared" si="33"/>
        <v>Gustavo Petro 2012-2015</v>
      </c>
      <c r="R99" t="str">
        <f t="shared" si="34"/>
        <v>0229-INSTITUTO DISTRITAL DE PROTECCIÓN Y BIENESTAR ANIMAL</v>
      </c>
      <c r="S99" t="str">
        <f t="shared" si="35"/>
        <v>AMBIENTE</v>
      </c>
      <c r="T99" t="str">
        <f t="shared" si="36"/>
        <v>Establecimientos Públicos</v>
      </c>
      <c r="U99" t="str">
        <f t="shared" si="37"/>
        <v>Funcionamiento</v>
      </c>
      <c r="V99" t="s">
        <v>256</v>
      </c>
      <c r="W99" s="53">
        <f t="shared" si="28"/>
        <v>0</v>
      </c>
      <c r="X99" s="53">
        <f t="shared" si="29"/>
        <v>0</v>
      </c>
      <c r="Y99" s="53">
        <f t="shared" si="30"/>
        <v>0</v>
      </c>
      <c r="Z99" s="53"/>
      <c r="AA99" s="53">
        <f t="shared" si="31"/>
        <v>0</v>
      </c>
      <c r="AB99" s="53"/>
      <c r="AC99" s="53">
        <f t="shared" si="38"/>
        <v>0</v>
      </c>
      <c r="AD99" s="53">
        <f t="shared" si="39"/>
        <v>0</v>
      </c>
      <c r="AE99" s="53">
        <f t="shared" si="40"/>
        <v>0</v>
      </c>
      <c r="AF99" s="53">
        <f t="shared" si="41"/>
        <v>0</v>
      </c>
      <c r="AG99" s="53">
        <f t="shared" si="42"/>
        <v>0</v>
      </c>
      <c r="AI99" s="53">
        <f t="shared" si="43"/>
        <v>0</v>
      </c>
      <c r="AJ99" s="53">
        <f t="shared" si="26"/>
        <v>0</v>
      </c>
      <c r="AK99" s="53">
        <f t="shared" si="26"/>
        <v>0</v>
      </c>
      <c r="AL99" s="53">
        <f t="shared" si="26"/>
        <v>0</v>
      </c>
      <c r="AM99" s="53">
        <f t="shared" si="27"/>
        <v>0</v>
      </c>
    </row>
    <row r="100" spans="1:39" x14ac:dyDescent="0.35">
      <c r="A100" s="301">
        <v>2012</v>
      </c>
      <c r="B100" s="301" t="s">
        <v>88</v>
      </c>
      <c r="C100" s="301" t="s">
        <v>66</v>
      </c>
      <c r="D100" s="302" t="s">
        <v>8</v>
      </c>
      <c r="E100" s="302" t="s">
        <v>228</v>
      </c>
      <c r="F100" s="301" t="s">
        <v>78</v>
      </c>
      <c r="G100" s="301" t="s">
        <v>77</v>
      </c>
      <c r="H100" s="303">
        <v>0</v>
      </c>
      <c r="I100" s="303">
        <v>0</v>
      </c>
      <c r="J100" s="303">
        <v>0</v>
      </c>
      <c r="K100" s="304">
        <v>0</v>
      </c>
      <c r="L100" s="303">
        <v>0</v>
      </c>
      <c r="M100" s="304">
        <v>0</v>
      </c>
      <c r="P100">
        <f t="shared" si="32"/>
        <v>2012</v>
      </c>
      <c r="Q100" t="str">
        <f t="shared" si="33"/>
        <v>Gustavo Petro 2012-2015</v>
      </c>
      <c r="R100" t="str">
        <f t="shared" si="34"/>
        <v>0229-INSTITUTO DISTRITAL DE PROTECCIÓN Y BIENESTAR ANIMAL</v>
      </c>
      <c r="S100" t="str">
        <f t="shared" si="35"/>
        <v>AMBIENTE</v>
      </c>
      <c r="T100" t="str">
        <f t="shared" si="36"/>
        <v>Establecimientos Públicos</v>
      </c>
      <c r="U100" t="str">
        <f t="shared" si="37"/>
        <v>Inversión directa</v>
      </c>
      <c r="V100" t="s">
        <v>256</v>
      </c>
      <c r="W100" s="53">
        <f t="shared" si="28"/>
        <v>0</v>
      </c>
      <c r="X100" s="53">
        <f t="shared" si="29"/>
        <v>0</v>
      </c>
      <c r="Y100" s="53">
        <f t="shared" si="30"/>
        <v>0</v>
      </c>
      <c r="Z100" s="53"/>
      <c r="AA100" s="53">
        <f t="shared" si="31"/>
        <v>0</v>
      </c>
      <c r="AB100" s="53"/>
      <c r="AC100" s="53">
        <f t="shared" si="38"/>
        <v>0</v>
      </c>
      <c r="AD100" s="53">
        <f t="shared" si="39"/>
        <v>0</v>
      </c>
      <c r="AE100" s="53">
        <f t="shared" si="40"/>
        <v>0</v>
      </c>
      <c r="AF100" s="53">
        <f t="shared" si="41"/>
        <v>0</v>
      </c>
      <c r="AG100" s="53">
        <f t="shared" si="42"/>
        <v>0</v>
      </c>
      <c r="AI100" s="53">
        <f t="shared" si="43"/>
        <v>0</v>
      </c>
      <c r="AJ100" s="53">
        <f t="shared" si="26"/>
        <v>0</v>
      </c>
      <c r="AK100" s="53">
        <f t="shared" si="26"/>
        <v>0</v>
      </c>
      <c r="AL100" s="53">
        <f t="shared" si="26"/>
        <v>0</v>
      </c>
      <c r="AM100" s="53">
        <f t="shared" si="27"/>
        <v>0</v>
      </c>
    </row>
    <row r="101" spans="1:39" x14ac:dyDescent="0.35">
      <c r="A101" s="301">
        <v>2012</v>
      </c>
      <c r="B101" s="301" t="s">
        <v>88</v>
      </c>
      <c r="C101" s="301" t="s">
        <v>67</v>
      </c>
      <c r="D101" s="302" t="s">
        <v>11</v>
      </c>
      <c r="E101" s="302" t="s">
        <v>229</v>
      </c>
      <c r="F101" s="301" t="s">
        <v>76</v>
      </c>
      <c r="G101" s="301" t="s">
        <v>77</v>
      </c>
      <c r="H101" s="303">
        <v>194566903000</v>
      </c>
      <c r="I101" s="303">
        <v>216351863416</v>
      </c>
      <c r="J101" s="303">
        <v>166756602092</v>
      </c>
      <c r="K101" s="304">
        <f t="shared" ref="K101" si="45">+J101/I101</f>
        <v>0.77076573069010945</v>
      </c>
      <c r="L101" s="303">
        <v>148008365654</v>
      </c>
      <c r="M101" s="304">
        <f t="shared" si="44"/>
        <v>0.68410950253481495</v>
      </c>
      <c r="P101">
        <f t="shared" si="32"/>
        <v>2012</v>
      </c>
      <c r="Q101" t="str">
        <f t="shared" si="33"/>
        <v>Gustavo Petro 2012-2015</v>
      </c>
      <c r="R101" t="str">
        <f t="shared" si="34"/>
        <v xml:space="preserve">0230-UNIVERSIDAD DISTRITAL  </v>
      </c>
      <c r="S101" t="str">
        <f t="shared" si="35"/>
        <v>EDUCACIÓN</v>
      </c>
      <c r="T101" t="str">
        <f t="shared" si="36"/>
        <v>Ente Autónomo Universitario</v>
      </c>
      <c r="U101" t="str">
        <f t="shared" si="37"/>
        <v>Funcionamiento</v>
      </c>
      <c r="V101" t="s">
        <v>256</v>
      </c>
      <c r="W101" s="53">
        <f t="shared" si="28"/>
        <v>377488649045.74158</v>
      </c>
      <c r="X101" s="53">
        <f t="shared" si="29"/>
        <v>419754703293.16309</v>
      </c>
      <c r="Y101" s="53">
        <f t="shared" si="30"/>
        <v>323532540594.36493</v>
      </c>
      <c r="Z101" s="53"/>
      <c r="AA101" s="53">
        <f t="shared" si="31"/>
        <v>287158181256.53467</v>
      </c>
      <c r="AB101" s="53"/>
      <c r="AC101" s="53">
        <f t="shared" si="38"/>
        <v>377488649045.74158</v>
      </c>
      <c r="AD101" s="53">
        <f t="shared" si="39"/>
        <v>419754703293.16309</v>
      </c>
      <c r="AE101" s="53">
        <f t="shared" si="40"/>
        <v>323532540594.36493</v>
      </c>
      <c r="AF101" s="53">
        <f t="shared" si="41"/>
        <v>1.4953998337988825</v>
      </c>
      <c r="AG101" s="53">
        <f t="shared" si="42"/>
        <v>287158181256.53467</v>
      </c>
      <c r="AI101" s="53">
        <f t="shared" si="43"/>
        <v>0</v>
      </c>
      <c r="AJ101" s="53">
        <f t="shared" si="26"/>
        <v>0</v>
      </c>
      <c r="AK101" s="53">
        <f t="shared" si="26"/>
        <v>0</v>
      </c>
      <c r="AL101" s="53">
        <f t="shared" si="26"/>
        <v>-1.4953998337988825</v>
      </c>
      <c r="AM101" s="53">
        <f t="shared" si="27"/>
        <v>0</v>
      </c>
    </row>
    <row r="102" spans="1:39" x14ac:dyDescent="0.35">
      <c r="A102" s="301">
        <v>2012</v>
      </c>
      <c r="B102" s="301" t="s">
        <v>88</v>
      </c>
      <c r="C102" s="301" t="s">
        <v>67</v>
      </c>
      <c r="D102" s="302" t="s">
        <v>11</v>
      </c>
      <c r="E102" s="302" t="s">
        <v>229</v>
      </c>
      <c r="F102" s="301" t="s">
        <v>79</v>
      </c>
      <c r="G102" s="301" t="s">
        <v>77</v>
      </c>
      <c r="H102" s="303">
        <v>0</v>
      </c>
      <c r="I102" s="303">
        <v>0</v>
      </c>
      <c r="J102" s="303">
        <v>0</v>
      </c>
      <c r="K102" s="304">
        <v>0</v>
      </c>
      <c r="L102" s="303">
        <v>0</v>
      </c>
      <c r="M102" s="304">
        <v>0</v>
      </c>
      <c r="P102">
        <f t="shared" si="32"/>
        <v>2012</v>
      </c>
      <c r="Q102" t="str">
        <f t="shared" si="33"/>
        <v>Gustavo Petro 2012-2015</v>
      </c>
      <c r="R102" t="str">
        <f t="shared" si="34"/>
        <v xml:space="preserve">0230-UNIVERSIDAD DISTRITAL  </v>
      </c>
      <c r="S102" t="str">
        <f t="shared" si="35"/>
        <v>EDUCACIÓN</v>
      </c>
      <c r="T102" t="str">
        <f t="shared" si="36"/>
        <v>Ente Autónomo Universitario</v>
      </c>
      <c r="U102" t="str">
        <f t="shared" si="37"/>
        <v>Servicio de la deuda</v>
      </c>
      <c r="V102" t="s">
        <v>256</v>
      </c>
      <c r="W102" s="53">
        <f t="shared" si="28"/>
        <v>0</v>
      </c>
      <c r="X102" s="53">
        <f t="shared" si="29"/>
        <v>0</v>
      </c>
      <c r="Y102" s="53">
        <f t="shared" si="30"/>
        <v>0</v>
      </c>
      <c r="Z102" s="53"/>
      <c r="AA102" s="53">
        <f t="shared" si="31"/>
        <v>0</v>
      </c>
      <c r="AB102" s="53"/>
      <c r="AC102" s="53">
        <f t="shared" si="38"/>
        <v>0</v>
      </c>
      <c r="AD102" s="53">
        <f t="shared" si="39"/>
        <v>0</v>
      </c>
      <c r="AE102" s="53">
        <f t="shared" si="40"/>
        <v>0</v>
      </c>
      <c r="AF102" s="53">
        <f t="shared" si="41"/>
        <v>0</v>
      </c>
      <c r="AG102" s="53">
        <f t="shared" si="42"/>
        <v>0</v>
      </c>
      <c r="AI102" s="53">
        <f t="shared" si="43"/>
        <v>0</v>
      </c>
      <c r="AJ102" s="53">
        <f t="shared" si="26"/>
        <v>0</v>
      </c>
      <c r="AK102" s="53">
        <f t="shared" si="26"/>
        <v>0</v>
      </c>
      <c r="AL102" s="53">
        <f t="shared" si="26"/>
        <v>0</v>
      </c>
      <c r="AM102" s="53">
        <f t="shared" si="27"/>
        <v>0</v>
      </c>
    </row>
    <row r="103" spans="1:39" x14ac:dyDescent="0.35">
      <c r="A103" s="301">
        <v>2012</v>
      </c>
      <c r="B103" s="301" t="s">
        <v>88</v>
      </c>
      <c r="C103" s="301" t="s">
        <v>67</v>
      </c>
      <c r="D103" s="302" t="s">
        <v>11</v>
      </c>
      <c r="E103" s="302" t="s">
        <v>229</v>
      </c>
      <c r="F103" s="301" t="s">
        <v>78</v>
      </c>
      <c r="G103" s="301" t="s">
        <v>77</v>
      </c>
      <c r="H103" s="303">
        <v>65271452000</v>
      </c>
      <c r="I103" s="303">
        <v>90153454247</v>
      </c>
      <c r="J103" s="303">
        <v>13961952998</v>
      </c>
      <c r="K103" s="304">
        <f t="shared" ref="K103:K106" si="46">+J103/I103</f>
        <v>0.15486875255769367</v>
      </c>
      <c r="L103" s="303">
        <v>7943727736</v>
      </c>
      <c r="M103" s="304">
        <f t="shared" si="44"/>
        <v>8.8113403999318649E-2</v>
      </c>
      <c r="P103">
        <f t="shared" si="32"/>
        <v>2012</v>
      </c>
      <c r="Q103" t="str">
        <f t="shared" si="33"/>
        <v>Gustavo Petro 2012-2015</v>
      </c>
      <c r="R103" t="str">
        <f t="shared" si="34"/>
        <v xml:space="preserve">0230-UNIVERSIDAD DISTRITAL  </v>
      </c>
      <c r="S103" t="str">
        <f t="shared" si="35"/>
        <v>EDUCACIÓN</v>
      </c>
      <c r="T103" t="str">
        <f t="shared" si="36"/>
        <v>Ente Autónomo Universitario</v>
      </c>
      <c r="U103" t="str">
        <f t="shared" si="37"/>
        <v>Inversión directa</v>
      </c>
      <c r="V103" t="s">
        <v>256</v>
      </c>
      <c r="W103" s="53">
        <f t="shared" si="28"/>
        <v>126636297627.32034</v>
      </c>
      <c r="X103" s="53">
        <f t="shared" si="29"/>
        <v>174911072365.20645</v>
      </c>
      <c r="Y103" s="53">
        <f t="shared" si="30"/>
        <v>27088259585.728008</v>
      </c>
      <c r="Z103" s="53"/>
      <c r="AA103" s="53">
        <f t="shared" si="31"/>
        <v>15412009983.269493</v>
      </c>
      <c r="AB103" s="53"/>
      <c r="AC103" s="53">
        <f t="shared" si="38"/>
        <v>126636297627.32034</v>
      </c>
      <c r="AD103" s="53">
        <f t="shared" si="39"/>
        <v>174911072365.20645</v>
      </c>
      <c r="AE103" s="53">
        <f t="shared" si="40"/>
        <v>27088259585.728008</v>
      </c>
      <c r="AF103" s="53">
        <f t="shared" si="41"/>
        <v>0.30046834934923655</v>
      </c>
      <c r="AG103" s="53">
        <f t="shared" si="42"/>
        <v>15412009983.269493</v>
      </c>
      <c r="AI103" s="53">
        <f t="shared" si="43"/>
        <v>0</v>
      </c>
      <c r="AJ103" s="53">
        <f t="shared" si="26"/>
        <v>0</v>
      </c>
      <c r="AK103" s="53">
        <f t="shared" si="26"/>
        <v>0</v>
      </c>
      <c r="AL103" s="53">
        <f t="shared" si="26"/>
        <v>-0.30046834934923655</v>
      </c>
      <c r="AM103" s="53">
        <f t="shared" si="27"/>
        <v>0</v>
      </c>
    </row>
    <row r="104" spans="1:39" x14ac:dyDescent="0.35">
      <c r="A104" s="301">
        <v>2012</v>
      </c>
      <c r="B104" s="301" t="s">
        <v>88</v>
      </c>
      <c r="C104" s="301" t="s">
        <v>67</v>
      </c>
      <c r="D104" s="302" t="s">
        <v>11</v>
      </c>
      <c r="E104" s="302" t="s">
        <v>229</v>
      </c>
      <c r="F104" s="301" t="s">
        <v>80</v>
      </c>
      <c r="G104" s="301" t="s">
        <v>77</v>
      </c>
      <c r="H104" s="303">
        <v>302130000</v>
      </c>
      <c r="I104" s="303">
        <v>302130000</v>
      </c>
      <c r="J104" s="303">
        <v>212702610</v>
      </c>
      <c r="K104" s="304">
        <f t="shared" si="46"/>
        <v>0.70401022738556251</v>
      </c>
      <c r="L104" s="303">
        <v>212702610</v>
      </c>
      <c r="M104" s="304">
        <f t="shared" si="44"/>
        <v>0.70401022738556251</v>
      </c>
      <c r="P104">
        <f t="shared" si="32"/>
        <v>2012</v>
      </c>
      <c r="Q104" t="str">
        <f t="shared" si="33"/>
        <v>Gustavo Petro 2012-2015</v>
      </c>
      <c r="R104" t="str">
        <f t="shared" si="34"/>
        <v xml:space="preserve">0230-UNIVERSIDAD DISTRITAL  </v>
      </c>
      <c r="S104" t="str">
        <f t="shared" si="35"/>
        <v>EDUCACIÓN</v>
      </c>
      <c r="T104" t="str">
        <f t="shared" si="36"/>
        <v>Ente Autónomo Universitario</v>
      </c>
      <c r="U104" t="str">
        <f t="shared" si="37"/>
        <v>Transferencias</v>
      </c>
      <c r="V104" t="s">
        <v>256</v>
      </c>
      <c r="W104" s="53">
        <f t="shared" si="28"/>
        <v>586177010.46611154</v>
      </c>
      <c r="X104" s="53">
        <f t="shared" si="29"/>
        <v>586177010.46611154</v>
      </c>
      <c r="Y104" s="53">
        <f t="shared" si="30"/>
        <v>412674610.42643642</v>
      </c>
      <c r="Z104" s="53"/>
      <c r="AA104" s="53">
        <f t="shared" si="31"/>
        <v>412674610.42643642</v>
      </c>
      <c r="AB104" s="53"/>
      <c r="AC104" s="53">
        <f t="shared" si="38"/>
        <v>586177010.46611154</v>
      </c>
      <c r="AD104" s="53">
        <f t="shared" si="39"/>
        <v>586177010.46611154</v>
      </c>
      <c r="AE104" s="53">
        <f t="shared" si="40"/>
        <v>412674610.42643642</v>
      </c>
      <c r="AF104" s="53">
        <f t="shared" si="41"/>
        <v>1.3658842565334008</v>
      </c>
      <c r="AG104" s="53">
        <f t="shared" si="42"/>
        <v>412674610.42643642</v>
      </c>
      <c r="AI104" s="53">
        <f t="shared" si="43"/>
        <v>0</v>
      </c>
      <c r="AJ104" s="53">
        <f t="shared" si="26"/>
        <v>0</v>
      </c>
      <c r="AK104" s="53">
        <f t="shared" si="26"/>
        <v>0</v>
      </c>
      <c r="AL104" s="53">
        <f t="shared" si="26"/>
        <v>-1.3658842565334008</v>
      </c>
      <c r="AM104" s="53">
        <f t="shared" si="27"/>
        <v>0</v>
      </c>
    </row>
    <row r="105" spans="1:39" x14ac:dyDescent="0.35">
      <c r="A105" s="301">
        <v>2012</v>
      </c>
      <c r="B105" s="301" t="s">
        <v>88</v>
      </c>
      <c r="C105" s="301" t="s">
        <v>68</v>
      </c>
      <c r="D105" s="302" t="s">
        <v>19</v>
      </c>
      <c r="E105" s="302" t="s">
        <v>227</v>
      </c>
      <c r="F105" s="301" t="s">
        <v>76</v>
      </c>
      <c r="G105" s="301" t="s">
        <v>77</v>
      </c>
      <c r="H105" s="303">
        <v>76337668000</v>
      </c>
      <c r="I105" s="303">
        <v>78698219213</v>
      </c>
      <c r="J105" s="303">
        <v>75981191510</v>
      </c>
      <c r="K105" s="304">
        <f t="shared" si="46"/>
        <v>0.96547535979630938</v>
      </c>
      <c r="L105" s="303">
        <v>73850725229</v>
      </c>
      <c r="M105" s="304">
        <f t="shared" si="44"/>
        <v>0.93840401939871021</v>
      </c>
      <c r="P105">
        <f t="shared" si="32"/>
        <v>2012</v>
      </c>
      <c r="Q105" t="str">
        <f t="shared" si="33"/>
        <v>Gustavo Petro 2012-2015</v>
      </c>
      <c r="R105" t="str">
        <f t="shared" si="34"/>
        <v>0235-CONTRALORÍA DISTRITAL</v>
      </c>
      <c r="S105" t="str">
        <f t="shared" si="35"/>
        <v>ORGANISMO DE CONTROL</v>
      </c>
      <c r="T105" t="str">
        <f t="shared" si="36"/>
        <v>Organismo de Control</v>
      </c>
      <c r="U105" t="str">
        <f t="shared" si="37"/>
        <v>Funcionamiento</v>
      </c>
      <c r="V105" t="s">
        <v>256</v>
      </c>
      <c r="W105" s="53">
        <f t="shared" si="28"/>
        <v>148106397955.16681</v>
      </c>
      <c r="X105" s="53">
        <f t="shared" si="29"/>
        <v>152686217413.97092</v>
      </c>
      <c r="Y105" s="53">
        <f t="shared" si="30"/>
        <v>147414780693.6911</v>
      </c>
      <c r="Z105" s="53"/>
      <c r="AA105" s="53">
        <f t="shared" si="31"/>
        <v>143281360128.05566</v>
      </c>
      <c r="AB105" s="53"/>
      <c r="AC105" s="53">
        <f t="shared" si="38"/>
        <v>148106397955.16681</v>
      </c>
      <c r="AD105" s="53">
        <f t="shared" si="39"/>
        <v>152686217413.97092</v>
      </c>
      <c r="AE105" s="53">
        <f t="shared" si="40"/>
        <v>147414780693.6911</v>
      </c>
      <c r="AF105" s="53">
        <f t="shared" si="41"/>
        <v>1.8731653926591003</v>
      </c>
      <c r="AG105" s="53">
        <f t="shared" si="42"/>
        <v>143281360128.05566</v>
      </c>
      <c r="AI105" s="53">
        <f t="shared" si="43"/>
        <v>0</v>
      </c>
      <c r="AJ105" s="53">
        <f t="shared" si="26"/>
        <v>0</v>
      </c>
      <c r="AK105" s="53">
        <f t="shared" si="26"/>
        <v>0</v>
      </c>
      <c r="AL105" s="53">
        <f t="shared" si="26"/>
        <v>-1.8731653926591003</v>
      </c>
      <c r="AM105" s="53">
        <f t="shared" si="27"/>
        <v>0</v>
      </c>
    </row>
    <row r="106" spans="1:39" x14ac:dyDescent="0.35">
      <c r="A106" s="301">
        <v>2012</v>
      </c>
      <c r="B106" s="301" t="s">
        <v>88</v>
      </c>
      <c r="C106" s="301" t="s">
        <v>68</v>
      </c>
      <c r="D106" s="302" t="s">
        <v>19</v>
      </c>
      <c r="E106" s="302" t="s">
        <v>227</v>
      </c>
      <c r="F106" s="301" t="s">
        <v>78</v>
      </c>
      <c r="G106" s="301" t="s">
        <v>77</v>
      </c>
      <c r="H106" s="303">
        <v>2636000000</v>
      </c>
      <c r="I106" s="303">
        <v>2290917981</v>
      </c>
      <c r="J106" s="303">
        <v>1113286981</v>
      </c>
      <c r="K106" s="304">
        <f t="shared" si="46"/>
        <v>0.48595671701613835</v>
      </c>
      <c r="L106" s="303">
        <v>1089500186</v>
      </c>
      <c r="M106" s="304">
        <f t="shared" si="44"/>
        <v>0.47557363250709933</v>
      </c>
      <c r="P106">
        <f t="shared" si="32"/>
        <v>2012</v>
      </c>
      <c r="Q106" t="str">
        <f t="shared" si="33"/>
        <v>Gustavo Petro 2012-2015</v>
      </c>
      <c r="R106" t="str">
        <f t="shared" si="34"/>
        <v>0235-CONTRALORÍA DISTRITAL</v>
      </c>
      <c r="S106" t="str">
        <f t="shared" si="35"/>
        <v>ORGANISMO DE CONTROL</v>
      </c>
      <c r="T106" t="str">
        <f t="shared" si="36"/>
        <v>Organismo de Control</v>
      </c>
      <c r="U106" t="str">
        <f t="shared" si="37"/>
        <v>Inversión directa</v>
      </c>
      <c r="V106" t="s">
        <v>256</v>
      </c>
      <c r="W106" s="53">
        <f t="shared" si="28"/>
        <v>5114230958.821269</v>
      </c>
      <c r="X106" s="53">
        <f t="shared" si="29"/>
        <v>4444720661.0586176</v>
      </c>
      <c r="Y106" s="53">
        <f t="shared" si="30"/>
        <v>2159941860.5018458</v>
      </c>
      <c r="Z106" s="53"/>
      <c r="AA106" s="53">
        <f t="shared" si="31"/>
        <v>2113791950.2590024</v>
      </c>
      <c r="AB106" s="53"/>
      <c r="AC106" s="53">
        <f t="shared" si="38"/>
        <v>5114230958.821269</v>
      </c>
      <c r="AD106" s="53">
        <f t="shared" si="39"/>
        <v>4444720661.0586176</v>
      </c>
      <c r="AE106" s="53">
        <f t="shared" si="40"/>
        <v>2159941860.5018458</v>
      </c>
      <c r="AF106" s="53">
        <f t="shared" si="41"/>
        <v>0.94282810577051634</v>
      </c>
      <c r="AG106" s="53">
        <f t="shared" si="42"/>
        <v>2113791950.2590024</v>
      </c>
      <c r="AI106" s="53">
        <f t="shared" si="43"/>
        <v>0</v>
      </c>
      <c r="AJ106" s="53">
        <f t="shared" si="26"/>
        <v>0</v>
      </c>
      <c r="AK106" s="53">
        <f t="shared" si="26"/>
        <v>0</v>
      </c>
      <c r="AL106" s="53">
        <f t="shared" si="26"/>
        <v>-0.94282810577051634</v>
      </c>
      <c r="AM106" s="53">
        <f t="shared" si="27"/>
        <v>0</v>
      </c>
    </row>
    <row r="107" spans="1:39" x14ac:dyDescent="0.35">
      <c r="A107" s="301">
        <v>2012</v>
      </c>
      <c r="B107" s="301" t="s">
        <v>88</v>
      </c>
      <c r="C107" s="301" t="s">
        <v>69</v>
      </c>
      <c r="D107" s="302" t="s">
        <v>11</v>
      </c>
      <c r="E107" s="302" t="s">
        <v>228</v>
      </c>
      <c r="F107" s="301" t="s">
        <v>76</v>
      </c>
      <c r="G107" s="301" t="s">
        <v>77</v>
      </c>
      <c r="H107" s="303">
        <v>0</v>
      </c>
      <c r="I107" s="303">
        <v>0</v>
      </c>
      <c r="J107" s="303">
        <v>0</v>
      </c>
      <c r="K107" s="304">
        <v>0</v>
      </c>
      <c r="L107" s="303">
        <v>0</v>
      </c>
      <c r="M107" s="304">
        <v>0</v>
      </c>
      <c r="P107">
        <f t="shared" si="32"/>
        <v>2012</v>
      </c>
      <c r="Q107" t="str">
        <f t="shared" si="33"/>
        <v>Gustavo Petro 2012-2015</v>
      </c>
      <c r="R107" t="str">
        <f t="shared" si="34"/>
        <v>0501-AGENCIA DE EDUCACIÓN SUPERIOR, CIENCIA Y TECNOLOGÍA - ATENEA</v>
      </c>
      <c r="S107" t="str">
        <f t="shared" si="35"/>
        <v>EDUCACIÓN</v>
      </c>
      <c r="T107" t="str">
        <f t="shared" si="36"/>
        <v>Establecimientos Públicos</v>
      </c>
      <c r="U107" t="str">
        <f t="shared" si="37"/>
        <v>Funcionamiento</v>
      </c>
      <c r="V107" t="s">
        <v>256</v>
      </c>
      <c r="W107" s="53">
        <f t="shared" si="28"/>
        <v>0</v>
      </c>
      <c r="X107" s="53">
        <f t="shared" si="29"/>
        <v>0</v>
      </c>
      <c r="Y107" s="53">
        <f t="shared" si="30"/>
        <v>0</v>
      </c>
      <c r="Z107" s="53"/>
      <c r="AA107" s="53">
        <f t="shared" si="31"/>
        <v>0</v>
      </c>
      <c r="AB107" s="53"/>
      <c r="AC107" s="53">
        <f t="shared" si="38"/>
        <v>0</v>
      </c>
      <c r="AD107" s="53">
        <f t="shared" si="39"/>
        <v>0</v>
      </c>
      <c r="AE107" s="53">
        <f t="shared" si="40"/>
        <v>0</v>
      </c>
      <c r="AF107" s="53">
        <f t="shared" si="41"/>
        <v>0</v>
      </c>
      <c r="AG107" s="53">
        <f t="shared" si="42"/>
        <v>0</v>
      </c>
      <c r="AI107" s="53">
        <f t="shared" si="43"/>
        <v>0</v>
      </c>
      <c r="AJ107" s="53">
        <f t="shared" si="26"/>
        <v>0</v>
      </c>
      <c r="AK107" s="53">
        <f t="shared" si="26"/>
        <v>0</v>
      </c>
      <c r="AL107" s="53">
        <f t="shared" si="26"/>
        <v>0</v>
      </c>
      <c r="AM107" s="53">
        <f t="shared" si="27"/>
        <v>0</v>
      </c>
    </row>
    <row r="108" spans="1:39" x14ac:dyDescent="0.35">
      <c r="A108" s="301">
        <v>2012</v>
      </c>
      <c r="B108" s="301" t="s">
        <v>88</v>
      </c>
      <c r="C108" s="301" t="s">
        <v>69</v>
      </c>
      <c r="D108" s="302" t="s">
        <v>11</v>
      </c>
      <c r="E108" s="302" t="s">
        <v>228</v>
      </c>
      <c r="F108" s="301" t="s">
        <v>78</v>
      </c>
      <c r="G108" s="301" t="s">
        <v>77</v>
      </c>
      <c r="H108" s="303">
        <v>0</v>
      </c>
      <c r="I108" s="303">
        <v>0</v>
      </c>
      <c r="J108" s="303">
        <v>0</v>
      </c>
      <c r="K108" s="304">
        <v>0</v>
      </c>
      <c r="L108" s="303">
        <v>0</v>
      </c>
      <c r="M108" s="304">
        <v>0</v>
      </c>
      <c r="P108">
        <f t="shared" si="32"/>
        <v>2012</v>
      </c>
      <c r="Q108" t="str">
        <f t="shared" si="33"/>
        <v>Gustavo Petro 2012-2015</v>
      </c>
      <c r="R108" t="str">
        <f t="shared" si="34"/>
        <v>0501-AGENCIA DE EDUCACIÓN SUPERIOR, CIENCIA Y TECNOLOGÍA - ATENEA</v>
      </c>
      <c r="S108" t="str">
        <f t="shared" si="35"/>
        <v>EDUCACIÓN</v>
      </c>
      <c r="T108" t="str">
        <f t="shared" si="36"/>
        <v>Establecimientos Públicos</v>
      </c>
      <c r="U108" t="str">
        <f t="shared" si="37"/>
        <v>Inversión directa</v>
      </c>
      <c r="V108" t="s">
        <v>256</v>
      </c>
      <c r="W108" s="53">
        <f t="shared" si="28"/>
        <v>0</v>
      </c>
      <c r="X108" s="53">
        <f t="shared" si="29"/>
        <v>0</v>
      </c>
      <c r="Y108" s="53">
        <f t="shared" si="30"/>
        <v>0</v>
      </c>
      <c r="Z108" s="53"/>
      <c r="AA108" s="53">
        <f t="shared" si="31"/>
        <v>0</v>
      </c>
      <c r="AB108" s="53"/>
      <c r="AC108" s="53">
        <f t="shared" si="38"/>
        <v>0</v>
      </c>
      <c r="AD108" s="53">
        <f t="shared" si="39"/>
        <v>0</v>
      </c>
      <c r="AE108" s="53">
        <f t="shared" si="40"/>
        <v>0</v>
      </c>
      <c r="AF108" s="53">
        <f t="shared" si="41"/>
        <v>0</v>
      </c>
      <c r="AG108" s="53">
        <f t="shared" si="42"/>
        <v>0</v>
      </c>
      <c r="AI108" s="53">
        <f t="shared" si="43"/>
        <v>0</v>
      </c>
      <c r="AJ108" s="53">
        <f t="shared" si="26"/>
        <v>0</v>
      </c>
      <c r="AK108" s="53">
        <f t="shared" si="26"/>
        <v>0</v>
      </c>
      <c r="AL108" s="53">
        <f t="shared" si="26"/>
        <v>0</v>
      </c>
      <c r="AM108" s="53">
        <f t="shared" si="27"/>
        <v>0</v>
      </c>
    </row>
    <row r="109" spans="1:39" x14ac:dyDescent="0.35">
      <c r="A109" s="301">
        <v>2013</v>
      </c>
      <c r="B109" s="301" t="s">
        <v>88</v>
      </c>
      <c r="C109" s="301" t="s">
        <v>25</v>
      </c>
      <c r="D109" s="302" t="s">
        <v>255</v>
      </c>
      <c r="E109" s="302" t="s">
        <v>226</v>
      </c>
      <c r="F109" s="301" t="s">
        <v>76</v>
      </c>
      <c r="G109" s="301" t="s">
        <v>77</v>
      </c>
      <c r="H109" s="303">
        <v>47116068000</v>
      </c>
      <c r="I109" s="303">
        <v>47929068000</v>
      </c>
      <c r="J109" s="303">
        <v>47780021719</v>
      </c>
      <c r="K109" s="304">
        <v>0.99689027374786421</v>
      </c>
      <c r="L109" s="303">
        <v>47780021719</v>
      </c>
      <c r="M109" s="304">
        <v>0.99689027374786421</v>
      </c>
      <c r="P109">
        <f t="shared" si="32"/>
        <v>2013</v>
      </c>
      <c r="Q109" t="str">
        <f t="shared" si="33"/>
        <v>Gustavo Petro 2012-2015</v>
      </c>
      <c r="R109" t="str">
        <f t="shared" si="34"/>
        <v>0100-CONCEJO DE BOGOTA</v>
      </c>
      <c r="S109" t="str">
        <f t="shared" si="35"/>
        <v>OTRAS ENTIDADES DE CONTROL</v>
      </c>
      <c r="T109" t="str">
        <f t="shared" si="36"/>
        <v>Administración Centrral</v>
      </c>
      <c r="U109" t="str">
        <f t="shared" si="37"/>
        <v>Funcionamiento</v>
      </c>
      <c r="V109" t="s">
        <v>256</v>
      </c>
      <c r="W109" s="53">
        <f t="shared" si="28"/>
        <v>89677213222.211761</v>
      </c>
      <c r="X109" s="53">
        <f t="shared" si="29"/>
        <v>91224616845.741165</v>
      </c>
      <c r="Y109" s="53">
        <f t="shared" si="30"/>
        <v>90940933259.894943</v>
      </c>
      <c r="Z109" s="53"/>
      <c r="AA109" s="53">
        <f t="shared" si="31"/>
        <v>90940933259.894943</v>
      </c>
      <c r="AB109" s="53"/>
      <c r="AC109" s="53">
        <f>+H109*$X$2</f>
        <v>89677213222.211761</v>
      </c>
      <c r="AD109" s="53">
        <f>+I109*$X$2</f>
        <v>91224616845.741165</v>
      </c>
      <c r="AE109" s="53">
        <f>+J109*$X$2</f>
        <v>90940933259.894943</v>
      </c>
      <c r="AF109" s="53">
        <f>+K109*$X$2</f>
        <v>1.8974066689528564</v>
      </c>
      <c r="AG109" s="53">
        <f>+L109*$X$2</f>
        <v>90940933259.894943</v>
      </c>
      <c r="AI109" s="53">
        <f t="shared" si="26"/>
        <v>0</v>
      </c>
      <c r="AJ109" s="53">
        <f t="shared" si="26"/>
        <v>0</v>
      </c>
      <c r="AK109" s="53">
        <f t="shared" si="26"/>
        <v>0</v>
      </c>
      <c r="AL109" s="53">
        <f t="shared" si="26"/>
        <v>-1.8974066689528564</v>
      </c>
      <c r="AM109" s="53">
        <f t="shared" si="27"/>
        <v>0</v>
      </c>
    </row>
    <row r="110" spans="1:39" x14ac:dyDescent="0.35">
      <c r="A110" s="301">
        <v>2013</v>
      </c>
      <c r="B110" s="301" t="s">
        <v>88</v>
      </c>
      <c r="C110" s="301" t="s">
        <v>26</v>
      </c>
      <c r="D110" s="302" t="s">
        <v>255</v>
      </c>
      <c r="E110" s="302" t="s">
        <v>226</v>
      </c>
      <c r="F110" s="301" t="s">
        <v>76</v>
      </c>
      <c r="G110" s="301" t="s">
        <v>77</v>
      </c>
      <c r="H110" s="303">
        <v>75544184000</v>
      </c>
      <c r="I110" s="303">
        <v>84544184000</v>
      </c>
      <c r="J110" s="303">
        <v>84361432069</v>
      </c>
      <c r="K110" s="304">
        <v>0.99783838553578086</v>
      </c>
      <c r="L110" s="303">
        <v>78917137388</v>
      </c>
      <c r="M110" s="304">
        <v>0.9334425344740449</v>
      </c>
      <c r="P110">
        <f t="shared" si="32"/>
        <v>2013</v>
      </c>
      <c r="Q110" t="str">
        <f t="shared" si="33"/>
        <v>Gustavo Petro 2012-2015</v>
      </c>
      <c r="R110" t="str">
        <f t="shared" si="34"/>
        <v>0102-PERSONERÍA DE BOGOTÁ</v>
      </c>
      <c r="S110" t="str">
        <f t="shared" si="35"/>
        <v>OTRAS ENTIDADES DE CONTROL</v>
      </c>
      <c r="T110" t="str">
        <f t="shared" si="36"/>
        <v>Administración Centrral</v>
      </c>
      <c r="U110" t="str">
        <f t="shared" si="37"/>
        <v>Funcionamiento</v>
      </c>
      <c r="V110" t="s">
        <v>256</v>
      </c>
      <c r="W110" s="53">
        <f t="shared" si="28"/>
        <v>143785171043.26273</v>
      </c>
      <c r="X110" s="53">
        <f t="shared" si="29"/>
        <v>160915100455.02744</v>
      </c>
      <c r="Y110" s="53">
        <f t="shared" si="30"/>
        <v>160567264046.37259</v>
      </c>
      <c r="Z110" s="53"/>
      <c r="AA110" s="53">
        <f t="shared" si="31"/>
        <v>150204999203.88635</v>
      </c>
      <c r="AB110" s="53"/>
      <c r="AC110" s="53">
        <f t="shared" ref="AC110:AC173" si="47">+H110*$X$2</f>
        <v>143785171043.26273</v>
      </c>
      <c r="AD110" s="53">
        <f t="shared" ref="AD110:AD173" si="48">+I110*$X$2</f>
        <v>160915100455.02744</v>
      </c>
      <c r="AE110" s="53">
        <f t="shared" ref="AE110:AE173" si="49">+J110*$X$2</f>
        <v>160567264046.37259</v>
      </c>
      <c r="AF110" s="53">
        <f t="shared" ref="AF110:AF173" si="50">+K110*$X$2</f>
        <v>1.8992112342863534</v>
      </c>
      <c r="AG110" s="53">
        <f t="shared" ref="AG110:AG173" si="51">+L110*$X$2</f>
        <v>150204999203.88635</v>
      </c>
      <c r="AI110" s="53">
        <f t="shared" si="26"/>
        <v>0</v>
      </c>
      <c r="AJ110" s="53">
        <f t="shared" si="26"/>
        <v>0</v>
      </c>
      <c r="AK110" s="53">
        <f t="shared" si="26"/>
        <v>0</v>
      </c>
      <c r="AL110" s="53">
        <f t="shared" si="26"/>
        <v>-1.8992112342863534</v>
      </c>
      <c r="AM110" s="53">
        <f t="shared" si="27"/>
        <v>0</v>
      </c>
    </row>
    <row r="111" spans="1:39" x14ac:dyDescent="0.35">
      <c r="A111" s="301">
        <v>2013</v>
      </c>
      <c r="B111" s="301" t="s">
        <v>88</v>
      </c>
      <c r="C111" s="301" t="s">
        <v>26</v>
      </c>
      <c r="D111" s="302" t="s">
        <v>255</v>
      </c>
      <c r="E111" s="302" t="s">
        <v>226</v>
      </c>
      <c r="F111" s="301" t="s">
        <v>78</v>
      </c>
      <c r="G111" s="301" t="s">
        <v>77</v>
      </c>
      <c r="H111" s="303">
        <v>8500000000</v>
      </c>
      <c r="I111" s="303">
        <v>8500000000</v>
      </c>
      <c r="J111" s="303">
        <v>8490765298</v>
      </c>
      <c r="K111" s="304">
        <v>0.99891356447058821</v>
      </c>
      <c r="L111" s="303">
        <v>6655722275</v>
      </c>
      <c r="M111" s="304">
        <v>0.78302614999999998</v>
      </c>
      <c r="P111">
        <f t="shared" si="32"/>
        <v>2013</v>
      </c>
      <c r="Q111" t="str">
        <f t="shared" si="33"/>
        <v>Gustavo Petro 2012-2015</v>
      </c>
      <c r="R111" t="str">
        <f t="shared" si="34"/>
        <v>0102-PERSONERÍA DE BOGOTÁ</v>
      </c>
      <c r="S111" t="str">
        <f t="shared" si="35"/>
        <v>OTRAS ENTIDADES DE CONTROL</v>
      </c>
      <c r="T111" t="str">
        <f t="shared" si="36"/>
        <v>Administración Centrral</v>
      </c>
      <c r="U111" t="str">
        <f t="shared" si="37"/>
        <v>Inversión directa</v>
      </c>
      <c r="V111" t="s">
        <v>256</v>
      </c>
      <c r="W111" s="53">
        <f t="shared" si="28"/>
        <v>16178266666.666666</v>
      </c>
      <c r="X111" s="53">
        <f t="shared" si="29"/>
        <v>16178266666.666666</v>
      </c>
      <c r="Y111" s="53">
        <f t="shared" si="30"/>
        <v>16160690022.955702</v>
      </c>
      <c r="Z111" s="53"/>
      <c r="AA111" s="53">
        <f t="shared" si="31"/>
        <v>12668005861.673332</v>
      </c>
      <c r="AB111" s="53"/>
      <c r="AC111" s="53">
        <f t="shared" si="47"/>
        <v>16178266666.666666</v>
      </c>
      <c r="AD111" s="53">
        <f t="shared" si="48"/>
        <v>16178266666.666666</v>
      </c>
      <c r="AE111" s="53">
        <f t="shared" si="49"/>
        <v>16160690022.955702</v>
      </c>
      <c r="AF111" s="53">
        <f t="shared" si="50"/>
        <v>1.9012576497594942</v>
      </c>
      <c r="AG111" s="53">
        <f t="shared" si="51"/>
        <v>12668005861.673332</v>
      </c>
      <c r="AI111" s="53">
        <f t="shared" si="26"/>
        <v>0</v>
      </c>
      <c r="AJ111" s="53">
        <f t="shared" si="26"/>
        <v>0</v>
      </c>
      <c r="AK111" s="53">
        <f t="shared" si="26"/>
        <v>0</v>
      </c>
      <c r="AL111" s="53">
        <f t="shared" si="26"/>
        <v>-1.9012576497594942</v>
      </c>
      <c r="AM111" s="53">
        <f t="shared" si="27"/>
        <v>0</v>
      </c>
    </row>
    <row r="112" spans="1:39" x14ac:dyDescent="0.35">
      <c r="A112" s="301">
        <v>2013</v>
      </c>
      <c r="B112" s="301" t="s">
        <v>88</v>
      </c>
      <c r="C112" s="301" t="s">
        <v>27</v>
      </c>
      <c r="D112" s="302" t="s">
        <v>13</v>
      </c>
      <c r="E112" s="302" t="s">
        <v>226</v>
      </c>
      <c r="F112" s="301" t="s">
        <v>76</v>
      </c>
      <c r="G112" s="301" t="s">
        <v>77</v>
      </c>
      <c r="H112" s="303">
        <v>68729864000</v>
      </c>
      <c r="I112" s="303">
        <v>68729864000</v>
      </c>
      <c r="J112" s="303">
        <v>59911686829</v>
      </c>
      <c r="K112" s="304">
        <v>0.87169802677042985</v>
      </c>
      <c r="L112" s="303">
        <v>51366765866</v>
      </c>
      <c r="M112" s="304">
        <v>0.74737185375486848</v>
      </c>
      <c r="P112">
        <f t="shared" si="32"/>
        <v>2013</v>
      </c>
      <c r="Q112" t="str">
        <f t="shared" si="33"/>
        <v>Gustavo Petro 2012-2015</v>
      </c>
      <c r="R112" t="str">
        <f t="shared" si="34"/>
        <v>0104-SECRETARÍA GENERAL</v>
      </c>
      <c r="S112" t="str">
        <f t="shared" si="35"/>
        <v>GESTIÓN PÚBLICA</v>
      </c>
      <c r="T112" t="str">
        <f t="shared" si="36"/>
        <v>Administración Centrral</v>
      </c>
      <c r="U112" t="str">
        <f t="shared" si="37"/>
        <v>Funcionamiento</v>
      </c>
      <c r="V112" t="s">
        <v>256</v>
      </c>
      <c r="W112" s="53">
        <f t="shared" si="28"/>
        <v>130815302088.90979</v>
      </c>
      <c r="X112" s="53">
        <f t="shared" si="29"/>
        <v>130815302088.90979</v>
      </c>
      <c r="Y112" s="53">
        <f t="shared" si="30"/>
        <v>114031440702.28035</v>
      </c>
      <c r="Z112" s="53"/>
      <c r="AA112" s="53">
        <f t="shared" si="31"/>
        <v>97767674821.691635</v>
      </c>
      <c r="AB112" s="53"/>
      <c r="AC112" s="53">
        <f t="shared" si="47"/>
        <v>130815302088.90979</v>
      </c>
      <c r="AD112" s="53">
        <f t="shared" si="48"/>
        <v>130815302088.90979</v>
      </c>
      <c r="AE112" s="53">
        <f t="shared" si="49"/>
        <v>114031440702.28035</v>
      </c>
      <c r="AF112" s="53">
        <f t="shared" si="50"/>
        <v>1.6591250741057826</v>
      </c>
      <c r="AG112" s="53">
        <f t="shared" si="51"/>
        <v>97767674821.691635</v>
      </c>
      <c r="AI112" s="53">
        <f t="shared" si="26"/>
        <v>0</v>
      </c>
      <c r="AJ112" s="53">
        <f t="shared" si="26"/>
        <v>0</v>
      </c>
      <c r="AK112" s="53">
        <f t="shared" si="26"/>
        <v>0</v>
      </c>
      <c r="AL112" s="53">
        <f t="shared" si="26"/>
        <v>-1.6591250741057826</v>
      </c>
      <c r="AM112" s="53">
        <f t="shared" si="27"/>
        <v>0</v>
      </c>
    </row>
    <row r="113" spans="1:39" x14ac:dyDescent="0.35">
      <c r="A113" s="301">
        <v>2013</v>
      </c>
      <c r="B113" s="301" t="s">
        <v>88</v>
      </c>
      <c r="C113" s="301" t="s">
        <v>27</v>
      </c>
      <c r="D113" s="302" t="s">
        <v>13</v>
      </c>
      <c r="E113" s="302" t="s">
        <v>226</v>
      </c>
      <c r="F113" s="301" t="s">
        <v>78</v>
      </c>
      <c r="G113" s="301" t="s">
        <v>77</v>
      </c>
      <c r="H113" s="303">
        <v>172119920000</v>
      </c>
      <c r="I113" s="303">
        <v>144966932505</v>
      </c>
      <c r="J113" s="303">
        <v>137796165933</v>
      </c>
      <c r="K113" s="304">
        <v>0.95053515689343382</v>
      </c>
      <c r="L113" s="303">
        <v>77117983939</v>
      </c>
      <c r="M113" s="304">
        <v>0.53196948163568369</v>
      </c>
      <c r="P113">
        <f t="shared" si="32"/>
        <v>2013</v>
      </c>
      <c r="Q113" t="str">
        <f t="shared" si="33"/>
        <v>Gustavo Petro 2012-2015</v>
      </c>
      <c r="R113" t="str">
        <f t="shared" si="34"/>
        <v>0104-SECRETARÍA GENERAL</v>
      </c>
      <c r="S113" t="str">
        <f t="shared" si="35"/>
        <v>GESTIÓN PÚBLICA</v>
      </c>
      <c r="T113" t="str">
        <f t="shared" si="36"/>
        <v>Administración Centrral</v>
      </c>
      <c r="U113" t="str">
        <f t="shared" si="37"/>
        <v>Inversión directa</v>
      </c>
      <c r="V113" t="s">
        <v>256</v>
      </c>
      <c r="W113" s="53">
        <f t="shared" si="28"/>
        <v>327600231106.50977</v>
      </c>
      <c r="X113" s="53">
        <f t="shared" si="29"/>
        <v>275919257872.3009</v>
      </c>
      <c r="Y113" s="53">
        <f t="shared" si="30"/>
        <v>262270955071.56738</v>
      </c>
      <c r="Z113" s="53"/>
      <c r="AA113" s="53">
        <f t="shared" si="31"/>
        <v>146780624583.63046</v>
      </c>
      <c r="AB113" s="53"/>
      <c r="AC113" s="53">
        <f t="shared" si="47"/>
        <v>327600231106.50977</v>
      </c>
      <c r="AD113" s="53">
        <f t="shared" si="48"/>
        <v>275919257872.3009</v>
      </c>
      <c r="AE113" s="53">
        <f t="shared" si="49"/>
        <v>262270955071.56738</v>
      </c>
      <c r="AF113" s="53">
        <f t="shared" si="50"/>
        <v>1.8091777934428011</v>
      </c>
      <c r="AG113" s="53">
        <f t="shared" si="51"/>
        <v>146780624583.63046</v>
      </c>
      <c r="AI113" s="53">
        <f t="shared" si="26"/>
        <v>0</v>
      </c>
      <c r="AJ113" s="53">
        <f t="shared" si="26"/>
        <v>0</v>
      </c>
      <c r="AK113" s="53">
        <f t="shared" si="26"/>
        <v>0</v>
      </c>
      <c r="AL113" s="53">
        <f t="shared" si="26"/>
        <v>-1.8091777934428011</v>
      </c>
      <c r="AM113" s="53">
        <f t="shared" si="27"/>
        <v>0</v>
      </c>
    </row>
    <row r="114" spans="1:39" x14ac:dyDescent="0.35">
      <c r="A114" s="301">
        <v>2013</v>
      </c>
      <c r="B114" s="301" t="s">
        <v>88</v>
      </c>
      <c r="C114" s="301" t="s">
        <v>28</v>
      </c>
      <c r="D114" s="302" t="s">
        <v>255</v>
      </c>
      <c r="E114" s="302" t="s">
        <v>226</v>
      </c>
      <c r="F114" s="301" t="s">
        <v>76</v>
      </c>
      <c r="G114" s="301" t="s">
        <v>77</v>
      </c>
      <c r="H114" s="303">
        <v>15640000000</v>
      </c>
      <c r="I114" s="303">
        <v>15640000000</v>
      </c>
      <c r="J114" s="303">
        <v>14523679826</v>
      </c>
      <c r="K114" s="304">
        <v>0.92862402979539638</v>
      </c>
      <c r="L114" s="303">
        <v>12964233241</v>
      </c>
      <c r="M114" s="304">
        <v>0.82891516886189254</v>
      </c>
      <c r="P114">
        <f t="shared" si="32"/>
        <v>2013</v>
      </c>
      <c r="Q114" t="str">
        <f t="shared" si="33"/>
        <v>Gustavo Petro 2012-2015</v>
      </c>
      <c r="R114" t="str">
        <f t="shared" si="34"/>
        <v>0105-VEEDURÍA DISTRITAL</v>
      </c>
      <c r="S114" t="str">
        <f t="shared" si="35"/>
        <v>OTRAS ENTIDADES DE CONTROL</v>
      </c>
      <c r="T114" t="str">
        <f t="shared" si="36"/>
        <v>Administración Centrral</v>
      </c>
      <c r="U114" t="str">
        <f t="shared" si="37"/>
        <v>Funcionamiento</v>
      </c>
      <c r="V114" t="s">
        <v>256</v>
      </c>
      <c r="W114" s="53">
        <f t="shared" si="28"/>
        <v>29768010666.666664</v>
      </c>
      <c r="X114" s="53">
        <f t="shared" si="29"/>
        <v>29768010666.666664</v>
      </c>
      <c r="Y114" s="53">
        <f t="shared" si="30"/>
        <v>27643290024.272343</v>
      </c>
      <c r="Z114" s="53"/>
      <c r="AA114" s="53">
        <f t="shared" si="31"/>
        <v>24675155588.442619</v>
      </c>
      <c r="AB114" s="53"/>
      <c r="AC114" s="53">
        <f t="shared" si="47"/>
        <v>29768010666.666664</v>
      </c>
      <c r="AD114" s="53">
        <f t="shared" si="48"/>
        <v>29768010666.666664</v>
      </c>
      <c r="AE114" s="53">
        <f t="shared" si="49"/>
        <v>27643290024.272343</v>
      </c>
      <c r="AF114" s="53">
        <f t="shared" si="50"/>
        <v>1.7674737867181805</v>
      </c>
      <c r="AG114" s="53">
        <f t="shared" si="51"/>
        <v>24675155588.442619</v>
      </c>
      <c r="AI114" s="53">
        <f t="shared" si="26"/>
        <v>0</v>
      </c>
      <c r="AJ114" s="53">
        <f t="shared" si="26"/>
        <v>0</v>
      </c>
      <c r="AK114" s="53">
        <f t="shared" si="26"/>
        <v>0</v>
      </c>
      <c r="AL114" s="53">
        <f t="shared" si="26"/>
        <v>-1.7674737867181805</v>
      </c>
      <c r="AM114" s="53">
        <f t="shared" si="27"/>
        <v>0</v>
      </c>
    </row>
    <row r="115" spans="1:39" x14ac:dyDescent="0.35">
      <c r="A115" s="301">
        <v>2013</v>
      </c>
      <c r="B115" s="301" t="s">
        <v>88</v>
      </c>
      <c r="C115" s="301" t="s">
        <v>28</v>
      </c>
      <c r="D115" s="302" t="s">
        <v>255</v>
      </c>
      <c r="E115" s="302" t="s">
        <v>226</v>
      </c>
      <c r="F115" s="301" t="s">
        <v>78</v>
      </c>
      <c r="G115" s="301" t="s">
        <v>77</v>
      </c>
      <c r="H115" s="303">
        <v>1500000000</v>
      </c>
      <c r="I115" s="303">
        <v>1500000000</v>
      </c>
      <c r="J115" s="303">
        <v>1485226874</v>
      </c>
      <c r="K115" s="304">
        <v>0.99015124933333332</v>
      </c>
      <c r="L115" s="303">
        <v>1059381085</v>
      </c>
      <c r="M115" s="304">
        <v>0.70625405666666663</v>
      </c>
      <c r="P115">
        <f t="shared" si="32"/>
        <v>2013</v>
      </c>
      <c r="Q115" t="str">
        <f t="shared" si="33"/>
        <v>Gustavo Petro 2012-2015</v>
      </c>
      <c r="R115" t="str">
        <f t="shared" si="34"/>
        <v>0105-VEEDURÍA DISTRITAL</v>
      </c>
      <c r="S115" t="str">
        <f t="shared" si="35"/>
        <v>OTRAS ENTIDADES DE CONTROL</v>
      </c>
      <c r="T115" t="str">
        <f t="shared" si="36"/>
        <v>Administración Centrral</v>
      </c>
      <c r="U115" t="str">
        <f t="shared" si="37"/>
        <v>Inversión directa</v>
      </c>
      <c r="V115" t="s">
        <v>256</v>
      </c>
      <c r="W115" s="53">
        <f t="shared" si="28"/>
        <v>2854988235.2941175</v>
      </c>
      <c r="X115" s="53">
        <f t="shared" si="29"/>
        <v>2854988235.2941175</v>
      </c>
      <c r="Y115" s="53">
        <f t="shared" si="30"/>
        <v>2826870168.0084391</v>
      </c>
      <c r="Z115" s="53"/>
      <c r="AA115" s="53">
        <f t="shared" si="31"/>
        <v>2016347022.9120784</v>
      </c>
      <c r="AB115" s="53"/>
      <c r="AC115" s="53">
        <f t="shared" si="47"/>
        <v>2854988235.2941175</v>
      </c>
      <c r="AD115" s="53">
        <f t="shared" si="48"/>
        <v>2854988235.2941175</v>
      </c>
      <c r="AE115" s="53">
        <f t="shared" si="49"/>
        <v>2826870168.0084391</v>
      </c>
      <c r="AF115" s="53">
        <f t="shared" si="50"/>
        <v>1.884580112005626</v>
      </c>
      <c r="AG115" s="53">
        <f t="shared" si="51"/>
        <v>2016347022.9120784</v>
      </c>
      <c r="AI115" s="53">
        <f t="shared" si="26"/>
        <v>0</v>
      </c>
      <c r="AJ115" s="53">
        <f t="shared" si="26"/>
        <v>0</v>
      </c>
      <c r="AK115" s="53">
        <f t="shared" si="26"/>
        <v>0</v>
      </c>
      <c r="AL115" s="53">
        <f t="shared" si="26"/>
        <v>-1.884580112005626</v>
      </c>
      <c r="AM115" s="53">
        <f t="shared" si="27"/>
        <v>0</v>
      </c>
    </row>
    <row r="116" spans="1:39" x14ac:dyDescent="0.35">
      <c r="A116" s="301">
        <v>2013</v>
      </c>
      <c r="B116" s="301" t="s">
        <v>88</v>
      </c>
      <c r="C116" s="301" t="s">
        <v>29</v>
      </c>
      <c r="D116" s="302" t="s">
        <v>14</v>
      </c>
      <c r="E116" s="302" t="s">
        <v>226</v>
      </c>
      <c r="F116" s="301" t="s">
        <v>76</v>
      </c>
      <c r="G116" s="301" t="s">
        <v>77</v>
      </c>
      <c r="H116" s="303">
        <v>87498080000</v>
      </c>
      <c r="I116" s="303">
        <v>87498080000</v>
      </c>
      <c r="J116" s="303">
        <v>79999890492.809998</v>
      </c>
      <c r="K116" s="304">
        <v>0.91430452522855354</v>
      </c>
      <c r="L116" s="303">
        <v>75621907768.809998</v>
      </c>
      <c r="M116" s="304">
        <v>0.86426933903932512</v>
      </c>
      <c r="P116">
        <f t="shared" si="32"/>
        <v>2013</v>
      </c>
      <c r="Q116" t="str">
        <f t="shared" si="33"/>
        <v>Gustavo Petro 2012-2015</v>
      </c>
      <c r="R116" t="str">
        <f t="shared" si="34"/>
        <v>0110-SECRETARÍA DISTRITAL DE GOBIERNO</v>
      </c>
      <c r="S116" t="str">
        <f t="shared" si="35"/>
        <v>GOBIERNO</v>
      </c>
      <c r="T116" t="str">
        <f t="shared" si="36"/>
        <v>Administración Centrral</v>
      </c>
      <c r="U116" t="str">
        <f t="shared" si="37"/>
        <v>Funcionamiento</v>
      </c>
      <c r="V116" t="s">
        <v>256</v>
      </c>
      <c r="W116" s="53">
        <f t="shared" si="28"/>
        <v>166537326007.21567</v>
      </c>
      <c r="X116" s="53">
        <f t="shared" si="29"/>
        <v>166537326007.21567</v>
      </c>
      <c r="Y116" s="53">
        <f t="shared" si="30"/>
        <v>152265830787.86017</v>
      </c>
      <c r="Z116" s="53"/>
      <c r="AA116" s="53">
        <f t="shared" si="31"/>
        <v>143933104673.6329</v>
      </c>
      <c r="AB116" s="53"/>
      <c r="AC116" s="53">
        <f t="shared" si="47"/>
        <v>166537326007.21567</v>
      </c>
      <c r="AD116" s="53">
        <f t="shared" si="48"/>
        <v>166537326007.21567</v>
      </c>
      <c r="AE116" s="53">
        <f t="shared" si="49"/>
        <v>152265830787.86017</v>
      </c>
      <c r="AF116" s="53">
        <f t="shared" si="50"/>
        <v>1.7402191086691294</v>
      </c>
      <c r="AG116" s="53">
        <f t="shared" si="51"/>
        <v>143933104673.6329</v>
      </c>
      <c r="AI116" s="53">
        <f t="shared" si="26"/>
        <v>0</v>
      </c>
      <c r="AJ116" s="53">
        <f t="shared" si="26"/>
        <v>0</v>
      </c>
      <c r="AK116" s="53">
        <f t="shared" si="26"/>
        <v>0</v>
      </c>
      <c r="AL116" s="53">
        <f t="shared" si="26"/>
        <v>-1.7402191086691294</v>
      </c>
      <c r="AM116" s="53">
        <f t="shared" si="27"/>
        <v>0</v>
      </c>
    </row>
    <row r="117" spans="1:39" x14ac:dyDescent="0.35">
      <c r="A117" s="301">
        <v>2013</v>
      </c>
      <c r="B117" s="301" t="s">
        <v>88</v>
      </c>
      <c r="C117" s="301" t="s">
        <v>29</v>
      </c>
      <c r="D117" s="302" t="s">
        <v>14</v>
      </c>
      <c r="E117" s="302" t="s">
        <v>226</v>
      </c>
      <c r="F117" s="301" t="s">
        <v>78</v>
      </c>
      <c r="G117" s="301" t="s">
        <v>77</v>
      </c>
      <c r="H117" s="303">
        <v>45258476000</v>
      </c>
      <c r="I117" s="303">
        <v>45006476000</v>
      </c>
      <c r="J117" s="303">
        <v>41185921456</v>
      </c>
      <c r="K117" s="304">
        <v>0.91511100438079174</v>
      </c>
      <c r="L117" s="303">
        <v>24995513554</v>
      </c>
      <c r="M117" s="304">
        <v>0.55537593198809876</v>
      </c>
      <c r="P117">
        <f t="shared" si="32"/>
        <v>2013</v>
      </c>
      <c r="Q117" t="str">
        <f t="shared" si="33"/>
        <v>Gustavo Petro 2012-2015</v>
      </c>
      <c r="R117" t="str">
        <f t="shared" si="34"/>
        <v>0110-SECRETARÍA DISTRITAL DE GOBIERNO</v>
      </c>
      <c r="S117" t="str">
        <f t="shared" si="35"/>
        <v>GOBIERNO</v>
      </c>
      <c r="T117" t="str">
        <f t="shared" si="36"/>
        <v>Administración Centrral</v>
      </c>
      <c r="U117" t="str">
        <f t="shared" si="37"/>
        <v>Inversión directa</v>
      </c>
      <c r="V117" t="s">
        <v>256</v>
      </c>
      <c r="W117" s="53">
        <f t="shared" si="28"/>
        <v>86141611018.227448</v>
      </c>
      <c r="X117" s="53">
        <f t="shared" si="29"/>
        <v>85661972994.698029</v>
      </c>
      <c r="Y117" s="53">
        <f t="shared" si="30"/>
        <v>78390214144.418381</v>
      </c>
      <c r="Z117" s="53"/>
      <c r="AA117" s="53">
        <f t="shared" si="31"/>
        <v>47574598087.869766</v>
      </c>
      <c r="AB117" s="53"/>
      <c r="AC117" s="53">
        <f t="shared" si="47"/>
        <v>86141611018.227448</v>
      </c>
      <c r="AD117" s="53">
        <f t="shared" si="48"/>
        <v>85661972994.698029</v>
      </c>
      <c r="AE117" s="53">
        <f t="shared" si="49"/>
        <v>78390214144.418381</v>
      </c>
      <c r="AF117" s="53">
        <f t="shared" si="50"/>
        <v>1.741754100996896</v>
      </c>
      <c r="AG117" s="53">
        <f t="shared" si="51"/>
        <v>47574598087.869766</v>
      </c>
      <c r="AI117" s="53">
        <f t="shared" si="26"/>
        <v>0</v>
      </c>
      <c r="AJ117" s="53">
        <f t="shared" si="26"/>
        <v>0</v>
      </c>
      <c r="AK117" s="53">
        <f t="shared" si="26"/>
        <v>0</v>
      </c>
      <c r="AL117" s="53">
        <f t="shared" si="26"/>
        <v>-1.741754100996896</v>
      </c>
      <c r="AM117" s="53">
        <f t="shared" si="27"/>
        <v>0</v>
      </c>
    </row>
    <row r="118" spans="1:39" x14ac:dyDescent="0.35">
      <c r="A118" s="301">
        <v>2013</v>
      </c>
      <c r="B118" s="301" t="s">
        <v>88</v>
      </c>
      <c r="C118" s="301" t="s">
        <v>30</v>
      </c>
      <c r="D118" s="302" t="s">
        <v>16</v>
      </c>
      <c r="E118" s="302" t="s">
        <v>226</v>
      </c>
      <c r="F118" s="301" t="s">
        <v>76</v>
      </c>
      <c r="G118" s="301" t="s">
        <v>77</v>
      </c>
      <c r="H118" s="303">
        <v>226069712000</v>
      </c>
      <c r="I118" s="303">
        <v>219812097051</v>
      </c>
      <c r="J118" s="303">
        <v>153757967709</v>
      </c>
      <c r="K118" s="304">
        <v>0.69949729688137063</v>
      </c>
      <c r="L118" s="303">
        <v>136877148794.16</v>
      </c>
      <c r="M118" s="304">
        <v>0.62270070951737599</v>
      </c>
      <c r="P118">
        <f t="shared" si="32"/>
        <v>2013</v>
      </c>
      <c r="Q118" t="str">
        <f t="shared" si="33"/>
        <v>Gustavo Petro 2012-2015</v>
      </c>
      <c r="R118" t="str">
        <f t="shared" si="34"/>
        <v>0111-SECRETARÍA DISTRITAL DE HACIENDA</v>
      </c>
      <c r="S118" t="str">
        <f t="shared" si="35"/>
        <v>HACIENDA</v>
      </c>
      <c r="T118" t="str">
        <f t="shared" si="36"/>
        <v>Administración Centrral</v>
      </c>
      <c r="U118" t="str">
        <f t="shared" si="37"/>
        <v>Funcionamiento</v>
      </c>
      <c r="V118" t="s">
        <v>256</v>
      </c>
      <c r="W118" s="53">
        <f t="shared" si="28"/>
        <v>430284245410.88623</v>
      </c>
      <c r="X118" s="53">
        <f t="shared" si="29"/>
        <v>418373967370.6225</v>
      </c>
      <c r="Y118" s="53">
        <f t="shared" si="30"/>
        <v>292651459261.28522</v>
      </c>
      <c r="Z118" s="53"/>
      <c r="AA118" s="53">
        <f t="shared" si="31"/>
        <v>260521766325.28613</v>
      </c>
      <c r="AB118" s="53"/>
      <c r="AC118" s="53">
        <f t="shared" si="47"/>
        <v>430284245410.88623</v>
      </c>
      <c r="AD118" s="53">
        <f t="shared" si="48"/>
        <v>418373967370.6225</v>
      </c>
      <c r="AE118" s="53">
        <f t="shared" si="49"/>
        <v>292651459261.28522</v>
      </c>
      <c r="AF118" s="53">
        <f t="shared" si="50"/>
        <v>1.3313710354775665</v>
      </c>
      <c r="AG118" s="53">
        <f t="shared" si="51"/>
        <v>260521766325.28613</v>
      </c>
      <c r="AI118" s="53">
        <f t="shared" si="26"/>
        <v>0</v>
      </c>
      <c r="AJ118" s="53">
        <f t="shared" si="26"/>
        <v>0</v>
      </c>
      <c r="AK118" s="53">
        <f t="shared" si="26"/>
        <v>0</v>
      </c>
      <c r="AL118" s="53">
        <f t="shared" si="26"/>
        <v>-1.3313710354775665</v>
      </c>
      <c r="AM118" s="53">
        <f t="shared" si="27"/>
        <v>0</v>
      </c>
    </row>
    <row r="119" spans="1:39" x14ac:dyDescent="0.35">
      <c r="A119" s="301">
        <v>2013</v>
      </c>
      <c r="B119" s="301" t="s">
        <v>88</v>
      </c>
      <c r="C119" s="301" t="s">
        <v>30</v>
      </c>
      <c r="D119" s="302" t="s">
        <v>16</v>
      </c>
      <c r="E119" s="302" t="s">
        <v>226</v>
      </c>
      <c r="F119" s="301" t="s">
        <v>79</v>
      </c>
      <c r="G119" s="301" t="s">
        <v>77</v>
      </c>
      <c r="H119" s="303">
        <v>233673798000</v>
      </c>
      <c r="I119" s="303">
        <v>233673798000</v>
      </c>
      <c r="J119" s="303">
        <v>166408153216</v>
      </c>
      <c r="K119" s="304">
        <v>0.71213869351325387</v>
      </c>
      <c r="L119" s="303">
        <v>166010071077</v>
      </c>
      <c r="M119" s="304">
        <v>0.71043511295605333</v>
      </c>
      <c r="P119">
        <f t="shared" si="32"/>
        <v>2013</v>
      </c>
      <c r="Q119" t="str">
        <f t="shared" si="33"/>
        <v>Gustavo Petro 2012-2015</v>
      </c>
      <c r="R119" t="str">
        <f t="shared" si="34"/>
        <v>0111-SECRETARÍA DISTRITAL DE HACIENDA</v>
      </c>
      <c r="S119" t="str">
        <f t="shared" si="35"/>
        <v>HACIENDA</v>
      </c>
      <c r="T119" t="str">
        <f t="shared" si="36"/>
        <v>Administración Centrral</v>
      </c>
      <c r="U119" t="str">
        <f t="shared" si="37"/>
        <v>Servicio de la deuda</v>
      </c>
      <c r="V119" t="s">
        <v>256</v>
      </c>
      <c r="W119" s="53">
        <f t="shared" si="28"/>
        <v>444757296124.32941</v>
      </c>
      <c r="X119" s="53">
        <f t="shared" si="29"/>
        <v>444757296124.32941</v>
      </c>
      <c r="Y119" s="53">
        <f t="shared" si="30"/>
        <v>316728879792.46729</v>
      </c>
      <c r="Z119" s="53"/>
      <c r="AA119" s="53">
        <f t="shared" si="31"/>
        <v>315971199910.11682</v>
      </c>
      <c r="AB119" s="53"/>
      <c r="AC119" s="53">
        <f t="shared" si="47"/>
        <v>444757296124.32941</v>
      </c>
      <c r="AD119" s="53">
        <f t="shared" si="48"/>
        <v>444757296124.32941</v>
      </c>
      <c r="AE119" s="53">
        <f t="shared" si="49"/>
        <v>316728879792.46729</v>
      </c>
      <c r="AF119" s="53">
        <f t="shared" si="50"/>
        <v>1.3554317279187087</v>
      </c>
      <c r="AG119" s="53">
        <f t="shared" si="51"/>
        <v>315971199910.11682</v>
      </c>
      <c r="AI119" s="53">
        <f t="shared" si="26"/>
        <v>0</v>
      </c>
      <c r="AJ119" s="53">
        <f t="shared" si="26"/>
        <v>0</v>
      </c>
      <c r="AK119" s="53">
        <f t="shared" si="26"/>
        <v>0</v>
      </c>
      <c r="AL119" s="53">
        <f t="shared" si="26"/>
        <v>-1.3554317279187087</v>
      </c>
      <c r="AM119" s="53">
        <f t="shared" si="27"/>
        <v>0</v>
      </c>
    </row>
    <row r="120" spans="1:39" x14ac:dyDescent="0.35">
      <c r="A120" s="301">
        <v>2013</v>
      </c>
      <c r="B120" s="301" t="s">
        <v>88</v>
      </c>
      <c r="C120" s="301" t="s">
        <v>30</v>
      </c>
      <c r="D120" s="302" t="s">
        <v>16</v>
      </c>
      <c r="E120" s="302" t="s">
        <v>226</v>
      </c>
      <c r="F120" s="301" t="s">
        <v>78</v>
      </c>
      <c r="G120" s="301" t="s">
        <v>77</v>
      </c>
      <c r="H120" s="303">
        <v>41217034000</v>
      </c>
      <c r="I120" s="303">
        <v>39076301475</v>
      </c>
      <c r="J120" s="303">
        <v>30697974476</v>
      </c>
      <c r="K120" s="304">
        <v>0.78559058348036759</v>
      </c>
      <c r="L120" s="303">
        <v>15524061653</v>
      </c>
      <c r="M120" s="304">
        <v>0.39727561378683424</v>
      </c>
      <c r="P120">
        <f t="shared" si="32"/>
        <v>2013</v>
      </c>
      <c r="Q120" t="str">
        <f t="shared" si="33"/>
        <v>Gustavo Petro 2012-2015</v>
      </c>
      <c r="R120" t="str">
        <f t="shared" si="34"/>
        <v>0111-SECRETARÍA DISTRITAL DE HACIENDA</v>
      </c>
      <c r="S120" t="str">
        <f t="shared" si="35"/>
        <v>HACIENDA</v>
      </c>
      <c r="T120" t="str">
        <f t="shared" si="36"/>
        <v>Administración Centrral</v>
      </c>
      <c r="U120" t="str">
        <f t="shared" si="37"/>
        <v>Inversión directa</v>
      </c>
      <c r="V120" t="s">
        <v>256</v>
      </c>
      <c r="W120" s="53">
        <f t="shared" si="28"/>
        <v>78449431442.478424</v>
      </c>
      <c r="X120" s="53">
        <f t="shared" si="29"/>
        <v>74374920659.954117</v>
      </c>
      <c r="Y120" s="53">
        <f t="shared" si="30"/>
        <v>58428237317.559402</v>
      </c>
      <c r="Z120" s="53"/>
      <c r="AA120" s="53">
        <f t="shared" si="31"/>
        <v>29547342255.530369</v>
      </c>
      <c r="AB120" s="53"/>
      <c r="AC120" s="53">
        <f t="shared" si="47"/>
        <v>78449431442.478424</v>
      </c>
      <c r="AD120" s="53">
        <f t="shared" si="48"/>
        <v>74374920659.954117</v>
      </c>
      <c r="AE120" s="53">
        <f t="shared" si="49"/>
        <v>58428237317.559402</v>
      </c>
      <c r="AF120" s="53">
        <f t="shared" si="50"/>
        <v>1.4952345823961939</v>
      </c>
      <c r="AG120" s="53">
        <f t="shared" si="51"/>
        <v>29547342255.530369</v>
      </c>
      <c r="AI120" s="53">
        <f t="shared" si="26"/>
        <v>0</v>
      </c>
      <c r="AJ120" s="53">
        <f t="shared" si="26"/>
        <v>0</v>
      </c>
      <c r="AK120" s="53">
        <f t="shared" si="26"/>
        <v>0</v>
      </c>
      <c r="AL120" s="53">
        <f t="shared" si="26"/>
        <v>-1.4952345823961939</v>
      </c>
      <c r="AM120" s="53">
        <f t="shared" si="27"/>
        <v>0</v>
      </c>
    </row>
    <row r="121" spans="1:39" x14ac:dyDescent="0.35">
      <c r="A121" s="301">
        <v>2013</v>
      </c>
      <c r="B121" s="301" t="s">
        <v>88</v>
      </c>
      <c r="C121" s="301" t="s">
        <v>30</v>
      </c>
      <c r="D121" s="302" t="s">
        <v>16</v>
      </c>
      <c r="E121" s="302" t="s">
        <v>226</v>
      </c>
      <c r="F121" s="301" t="s">
        <v>80</v>
      </c>
      <c r="G121" s="301" t="s">
        <v>77</v>
      </c>
      <c r="H121" s="303">
        <v>1829988023000</v>
      </c>
      <c r="I121" s="303">
        <v>1565497199952</v>
      </c>
      <c r="J121" s="303">
        <v>1415134608195</v>
      </c>
      <c r="K121" s="304">
        <v>0.90395218096742025</v>
      </c>
      <c r="L121" s="303">
        <v>1415134608195</v>
      </c>
      <c r="M121" s="304">
        <v>0.90395218096742025</v>
      </c>
      <c r="P121">
        <f t="shared" si="32"/>
        <v>2013</v>
      </c>
      <c r="Q121" t="str">
        <f t="shared" si="33"/>
        <v>Gustavo Petro 2012-2015</v>
      </c>
      <c r="R121" t="str">
        <f t="shared" si="34"/>
        <v>0111-SECRETARÍA DISTRITAL DE HACIENDA</v>
      </c>
      <c r="S121" t="str">
        <f t="shared" si="35"/>
        <v>HACIENDA</v>
      </c>
      <c r="T121" t="str">
        <f t="shared" si="36"/>
        <v>Administración Centrral</v>
      </c>
      <c r="U121" t="str">
        <f t="shared" si="37"/>
        <v>Transferencias</v>
      </c>
      <c r="V121" t="s">
        <v>256</v>
      </c>
      <c r="W121" s="53">
        <f t="shared" si="28"/>
        <v>3483062850929.4272</v>
      </c>
      <c r="X121" s="53">
        <f t="shared" si="29"/>
        <v>2979650725499.2285</v>
      </c>
      <c r="Y121" s="53">
        <f t="shared" si="30"/>
        <v>2693461771836.1836</v>
      </c>
      <c r="Z121" s="53"/>
      <c r="AA121" s="53">
        <f t="shared" si="31"/>
        <v>2693461771836.1836</v>
      </c>
      <c r="AB121" s="53"/>
      <c r="AC121" s="53">
        <f t="shared" si="47"/>
        <v>3483062850929.4272</v>
      </c>
      <c r="AD121" s="53">
        <f t="shared" si="48"/>
        <v>2979650725499.2285</v>
      </c>
      <c r="AE121" s="53">
        <f t="shared" si="49"/>
        <v>2693461771836.1836</v>
      </c>
      <c r="AF121" s="53">
        <f t="shared" si="50"/>
        <v>1.7205152279536293</v>
      </c>
      <c r="AG121" s="53">
        <f t="shared" si="51"/>
        <v>2693461771836.1836</v>
      </c>
      <c r="AI121" s="53">
        <f t="shared" si="26"/>
        <v>0</v>
      </c>
      <c r="AJ121" s="53">
        <f t="shared" si="26"/>
        <v>0</v>
      </c>
      <c r="AK121" s="53">
        <f t="shared" si="26"/>
        <v>0</v>
      </c>
      <c r="AL121" s="53">
        <f t="shared" si="26"/>
        <v>-1.7205152279536293</v>
      </c>
      <c r="AM121" s="53">
        <f t="shared" si="27"/>
        <v>0</v>
      </c>
    </row>
    <row r="122" spans="1:39" x14ac:dyDescent="0.35">
      <c r="A122" s="301">
        <v>2013</v>
      </c>
      <c r="B122" s="301" t="s">
        <v>88</v>
      </c>
      <c r="C122" s="301" t="s">
        <v>31</v>
      </c>
      <c r="D122" s="302" t="s">
        <v>11</v>
      </c>
      <c r="E122" s="302" t="s">
        <v>226</v>
      </c>
      <c r="F122" s="301" t="s">
        <v>76</v>
      </c>
      <c r="G122" s="301" t="s">
        <v>77</v>
      </c>
      <c r="H122" s="303">
        <v>76006674000</v>
      </c>
      <c r="I122" s="303">
        <v>76006674000</v>
      </c>
      <c r="J122" s="303">
        <v>70353381801</v>
      </c>
      <c r="K122" s="304">
        <v>0.92562110797007113</v>
      </c>
      <c r="L122" s="303">
        <v>66875072691</v>
      </c>
      <c r="M122" s="304">
        <v>0.87985790157059107</v>
      </c>
      <c r="P122">
        <f t="shared" si="32"/>
        <v>2013</v>
      </c>
      <c r="Q122" t="str">
        <f t="shared" si="33"/>
        <v>Gustavo Petro 2012-2015</v>
      </c>
      <c r="R122" t="str">
        <f t="shared" si="34"/>
        <v>0112-SECRETARÍA DE EDUCACIÓN DEL DISTRITO</v>
      </c>
      <c r="S122" t="str">
        <f t="shared" si="35"/>
        <v>EDUCACIÓN</v>
      </c>
      <c r="T122" t="str">
        <f t="shared" si="36"/>
        <v>Administración Centrral</v>
      </c>
      <c r="U122" t="str">
        <f t="shared" si="37"/>
        <v>Funcionamiento</v>
      </c>
      <c r="V122" t="s">
        <v>256</v>
      </c>
      <c r="W122" s="53">
        <f t="shared" si="28"/>
        <v>144665440049.22351</v>
      </c>
      <c r="X122" s="53">
        <f t="shared" si="29"/>
        <v>144665440049.22351</v>
      </c>
      <c r="Y122" s="53">
        <f t="shared" si="30"/>
        <v>133905384903.34018</v>
      </c>
      <c r="Z122" s="53"/>
      <c r="AA122" s="53">
        <f t="shared" si="31"/>
        <v>127285030511.49594</v>
      </c>
      <c r="AB122" s="53"/>
      <c r="AC122" s="53">
        <f t="shared" si="47"/>
        <v>144665440049.22351</v>
      </c>
      <c r="AD122" s="53">
        <f t="shared" si="48"/>
        <v>144665440049.22351</v>
      </c>
      <c r="AE122" s="53">
        <f t="shared" si="49"/>
        <v>133905384903.34018</v>
      </c>
      <c r="AF122" s="53">
        <f t="shared" si="50"/>
        <v>1.7617582490629728</v>
      </c>
      <c r="AG122" s="53">
        <f t="shared" si="51"/>
        <v>127285030511.49594</v>
      </c>
      <c r="AI122" s="53">
        <f t="shared" si="26"/>
        <v>0</v>
      </c>
      <c r="AJ122" s="53">
        <f t="shared" si="26"/>
        <v>0</v>
      </c>
      <c r="AK122" s="53">
        <f t="shared" si="26"/>
        <v>0</v>
      </c>
      <c r="AL122" s="53">
        <f t="shared" si="26"/>
        <v>-1.7617582490629728</v>
      </c>
      <c r="AM122" s="53">
        <f t="shared" si="27"/>
        <v>0</v>
      </c>
    </row>
    <row r="123" spans="1:39" x14ac:dyDescent="0.35">
      <c r="A123" s="301">
        <v>2013</v>
      </c>
      <c r="B123" s="301" t="s">
        <v>88</v>
      </c>
      <c r="C123" s="301" t="s">
        <v>31</v>
      </c>
      <c r="D123" s="302" t="s">
        <v>11</v>
      </c>
      <c r="E123" s="302" t="s">
        <v>226</v>
      </c>
      <c r="F123" s="301" t="s">
        <v>78</v>
      </c>
      <c r="G123" s="301" t="s">
        <v>77</v>
      </c>
      <c r="H123" s="303">
        <v>3113369173000</v>
      </c>
      <c r="I123" s="303">
        <v>2909650793116</v>
      </c>
      <c r="J123" s="303">
        <v>2703315079742</v>
      </c>
      <c r="K123" s="304">
        <v>0.92908574669435462</v>
      </c>
      <c r="L123" s="303">
        <v>2115759287074</v>
      </c>
      <c r="M123" s="304">
        <v>0.72715230710149703</v>
      </c>
      <c r="P123">
        <f t="shared" si="32"/>
        <v>2013</v>
      </c>
      <c r="Q123" t="str">
        <f t="shared" si="33"/>
        <v>Gustavo Petro 2012-2015</v>
      </c>
      <c r="R123" t="str">
        <f t="shared" si="34"/>
        <v>0112-SECRETARÍA DE EDUCACIÓN DEL DISTRITO</v>
      </c>
      <c r="S123" t="str">
        <f t="shared" si="35"/>
        <v>EDUCACIÓN</v>
      </c>
      <c r="T123" t="str">
        <f t="shared" si="36"/>
        <v>Administración Centrral</v>
      </c>
      <c r="U123" t="str">
        <f t="shared" si="37"/>
        <v>Inversión directa</v>
      </c>
      <c r="V123" t="s">
        <v>256</v>
      </c>
      <c r="W123" s="53">
        <f t="shared" si="28"/>
        <v>5925754907361.584</v>
      </c>
      <c r="X123" s="53">
        <f t="shared" si="29"/>
        <v>5538012522106.9189</v>
      </c>
      <c r="Y123" s="53">
        <f t="shared" si="30"/>
        <v>5145288499304.3926</v>
      </c>
      <c r="Z123" s="53"/>
      <c r="AA123" s="53">
        <f t="shared" si="31"/>
        <v>4026978582207.0264</v>
      </c>
      <c r="AB123" s="53"/>
      <c r="AC123" s="53">
        <f t="shared" si="47"/>
        <v>5925754907361.584</v>
      </c>
      <c r="AD123" s="53">
        <f t="shared" si="48"/>
        <v>5538012522106.9189</v>
      </c>
      <c r="AE123" s="53">
        <f t="shared" si="49"/>
        <v>5145288499304.3926</v>
      </c>
      <c r="AF123" s="53">
        <f t="shared" si="50"/>
        <v>1.768352584261222</v>
      </c>
      <c r="AG123" s="53">
        <f t="shared" si="51"/>
        <v>4026978582207.0264</v>
      </c>
      <c r="AI123" s="53">
        <f t="shared" si="26"/>
        <v>0</v>
      </c>
      <c r="AJ123" s="53">
        <f t="shared" si="26"/>
        <v>0</v>
      </c>
      <c r="AK123" s="53">
        <f t="shared" si="26"/>
        <v>0</v>
      </c>
      <c r="AL123" s="53">
        <f t="shared" ref="AL123:AM186" si="52">+Z123-AF123</f>
        <v>-1.768352584261222</v>
      </c>
      <c r="AM123" s="53">
        <f t="shared" si="27"/>
        <v>0</v>
      </c>
    </row>
    <row r="124" spans="1:39" x14ac:dyDescent="0.35">
      <c r="A124" s="301">
        <v>2013</v>
      </c>
      <c r="B124" s="301" t="s">
        <v>88</v>
      </c>
      <c r="C124" s="301" t="s">
        <v>32</v>
      </c>
      <c r="D124" s="302" t="s">
        <v>18</v>
      </c>
      <c r="E124" s="302" t="s">
        <v>226</v>
      </c>
      <c r="F124" s="301" t="s">
        <v>76</v>
      </c>
      <c r="G124" s="301" t="s">
        <v>77</v>
      </c>
      <c r="H124" s="303">
        <v>30893877000</v>
      </c>
      <c r="I124" s="303">
        <v>30893877000</v>
      </c>
      <c r="J124" s="303">
        <v>29179854318</v>
      </c>
      <c r="K124" s="304">
        <v>0.94451901643811165</v>
      </c>
      <c r="L124" s="303">
        <v>27020264808</v>
      </c>
      <c r="M124" s="304">
        <v>0.87461553653495805</v>
      </c>
      <c r="P124">
        <f t="shared" si="32"/>
        <v>2013</v>
      </c>
      <c r="Q124" t="str">
        <f t="shared" si="33"/>
        <v>Gustavo Petro 2012-2015</v>
      </c>
      <c r="R124" t="str">
        <f t="shared" si="34"/>
        <v>0113-SECRETARÍA DISTRITAL DE MOVILIDAD</v>
      </c>
      <c r="S124" t="str">
        <f t="shared" si="35"/>
        <v>MOVILIDAD</v>
      </c>
      <c r="T124" t="str">
        <f t="shared" si="36"/>
        <v>Administración Centrral</v>
      </c>
      <c r="U124" t="str">
        <f t="shared" si="37"/>
        <v>Funcionamiento</v>
      </c>
      <c r="V124" t="s">
        <v>256</v>
      </c>
      <c r="W124" s="53">
        <f t="shared" si="28"/>
        <v>58801103585.082352</v>
      </c>
      <c r="X124" s="53">
        <f t="shared" si="29"/>
        <v>58801103585.082352</v>
      </c>
      <c r="Y124" s="53">
        <f t="shared" si="30"/>
        <v>55538760523.657501</v>
      </c>
      <c r="Z124" s="53"/>
      <c r="AA124" s="53">
        <f t="shared" si="31"/>
        <v>51428358760.914444</v>
      </c>
      <c r="AB124" s="53"/>
      <c r="AC124" s="53">
        <f t="shared" si="47"/>
        <v>58801103585.082352</v>
      </c>
      <c r="AD124" s="53">
        <f t="shared" si="48"/>
        <v>58801103585.082352</v>
      </c>
      <c r="AE124" s="53">
        <f t="shared" si="49"/>
        <v>55538760523.657501</v>
      </c>
      <c r="AF124" s="53">
        <f t="shared" si="50"/>
        <v>1.7977271199615865</v>
      </c>
      <c r="AG124" s="53">
        <f t="shared" si="51"/>
        <v>51428358760.914444</v>
      </c>
      <c r="AI124" s="53">
        <f t="shared" ref="AI124:AM187" si="53">+W124-AC124</f>
        <v>0</v>
      </c>
      <c r="AJ124" s="53">
        <f t="shared" si="53"/>
        <v>0</v>
      </c>
      <c r="AK124" s="53">
        <f t="shared" si="53"/>
        <v>0</v>
      </c>
      <c r="AL124" s="53">
        <f t="shared" si="52"/>
        <v>-1.7977271199615865</v>
      </c>
      <c r="AM124" s="53">
        <f t="shared" si="52"/>
        <v>0</v>
      </c>
    </row>
    <row r="125" spans="1:39" x14ac:dyDescent="0.35">
      <c r="A125" s="301">
        <v>2013</v>
      </c>
      <c r="B125" s="301" t="s">
        <v>88</v>
      </c>
      <c r="C125" s="301" t="s">
        <v>32</v>
      </c>
      <c r="D125" s="302" t="s">
        <v>18</v>
      </c>
      <c r="E125" s="302" t="s">
        <v>226</v>
      </c>
      <c r="F125" s="301" t="s">
        <v>78</v>
      </c>
      <c r="G125" s="301" t="s">
        <v>77</v>
      </c>
      <c r="H125" s="303">
        <v>205741335000</v>
      </c>
      <c r="I125" s="303">
        <v>205741335000</v>
      </c>
      <c r="J125" s="303">
        <v>181591899196</v>
      </c>
      <c r="K125" s="304">
        <v>0.88262234322529309</v>
      </c>
      <c r="L125" s="303">
        <v>98284118504.25</v>
      </c>
      <c r="M125" s="304">
        <v>0.477707206985169</v>
      </c>
      <c r="P125">
        <f t="shared" si="32"/>
        <v>2013</v>
      </c>
      <c r="Q125" t="str">
        <f t="shared" si="33"/>
        <v>Gustavo Petro 2012-2015</v>
      </c>
      <c r="R125" t="str">
        <f t="shared" si="34"/>
        <v>0113-SECRETARÍA DISTRITAL DE MOVILIDAD</v>
      </c>
      <c r="S125" t="str">
        <f t="shared" si="35"/>
        <v>MOVILIDAD</v>
      </c>
      <c r="T125" t="str">
        <f t="shared" si="36"/>
        <v>Administración Centrral</v>
      </c>
      <c r="U125" t="str">
        <f t="shared" si="37"/>
        <v>Inversión directa</v>
      </c>
      <c r="V125" t="s">
        <v>256</v>
      </c>
      <c r="W125" s="53">
        <f t="shared" si="28"/>
        <v>391592727292.47058</v>
      </c>
      <c r="X125" s="53">
        <f t="shared" si="29"/>
        <v>391592727292.47058</v>
      </c>
      <c r="Y125" s="53">
        <f t="shared" si="30"/>
        <v>345628490552.86353</v>
      </c>
      <c r="Z125" s="53"/>
      <c r="AA125" s="53">
        <f t="shared" si="31"/>
        <v>187066668030.59109</v>
      </c>
      <c r="AB125" s="53"/>
      <c r="AC125" s="53">
        <f t="shared" si="47"/>
        <v>391592727292.47058</v>
      </c>
      <c r="AD125" s="53">
        <f t="shared" si="48"/>
        <v>391592727292.47058</v>
      </c>
      <c r="AE125" s="53">
        <f t="shared" si="49"/>
        <v>345628490552.86353</v>
      </c>
      <c r="AF125" s="53">
        <f t="shared" si="50"/>
        <v>1.6799176040772923</v>
      </c>
      <c r="AG125" s="53">
        <f t="shared" si="51"/>
        <v>187066668030.59109</v>
      </c>
      <c r="AI125" s="53">
        <f t="shared" si="53"/>
        <v>0</v>
      </c>
      <c r="AJ125" s="53">
        <f t="shared" si="53"/>
        <v>0</v>
      </c>
      <c r="AK125" s="53">
        <f t="shared" si="53"/>
        <v>0</v>
      </c>
      <c r="AL125" s="53">
        <f t="shared" si="52"/>
        <v>-1.6799176040772923</v>
      </c>
      <c r="AM125" s="53">
        <f t="shared" si="52"/>
        <v>0</v>
      </c>
    </row>
    <row r="126" spans="1:39" x14ac:dyDescent="0.35">
      <c r="A126" s="301">
        <v>2013</v>
      </c>
      <c r="B126" s="301" t="s">
        <v>88</v>
      </c>
      <c r="C126" s="301" t="s">
        <v>32</v>
      </c>
      <c r="D126" s="302" t="s">
        <v>18</v>
      </c>
      <c r="E126" s="302" t="s">
        <v>226</v>
      </c>
      <c r="F126" s="301" t="s">
        <v>80</v>
      </c>
      <c r="G126" s="301" t="s">
        <v>77</v>
      </c>
      <c r="H126" s="303">
        <v>0</v>
      </c>
      <c r="I126" s="303">
        <v>0</v>
      </c>
      <c r="J126" s="303">
        <v>0</v>
      </c>
      <c r="K126" s="304">
        <v>0</v>
      </c>
      <c r="L126" s="303">
        <v>0</v>
      </c>
      <c r="M126" s="304">
        <v>0</v>
      </c>
      <c r="P126">
        <f t="shared" si="32"/>
        <v>2013</v>
      </c>
      <c r="Q126" t="str">
        <f t="shared" si="33"/>
        <v>Gustavo Petro 2012-2015</v>
      </c>
      <c r="R126" t="str">
        <f t="shared" si="34"/>
        <v>0113-SECRETARÍA DISTRITAL DE MOVILIDAD</v>
      </c>
      <c r="S126" t="str">
        <f t="shared" si="35"/>
        <v>MOVILIDAD</v>
      </c>
      <c r="T126" t="str">
        <f t="shared" si="36"/>
        <v>Administración Centrral</v>
      </c>
      <c r="U126" t="str">
        <f t="shared" si="37"/>
        <v>Transferencias</v>
      </c>
      <c r="V126" t="s">
        <v>256</v>
      </c>
      <c r="W126" s="53">
        <f t="shared" si="28"/>
        <v>0</v>
      </c>
      <c r="X126" s="53">
        <f t="shared" si="29"/>
        <v>0</v>
      </c>
      <c r="Y126" s="53">
        <f t="shared" si="30"/>
        <v>0</v>
      </c>
      <c r="Z126" s="53"/>
      <c r="AA126" s="53">
        <f t="shared" si="31"/>
        <v>0</v>
      </c>
      <c r="AB126" s="53"/>
      <c r="AC126" s="53">
        <f t="shared" si="47"/>
        <v>0</v>
      </c>
      <c r="AD126" s="53">
        <f t="shared" si="48"/>
        <v>0</v>
      </c>
      <c r="AE126" s="53">
        <f t="shared" si="49"/>
        <v>0</v>
      </c>
      <c r="AF126" s="53">
        <f t="shared" si="50"/>
        <v>0</v>
      </c>
      <c r="AG126" s="53">
        <f t="shared" si="51"/>
        <v>0</v>
      </c>
      <c r="AI126" s="53">
        <f t="shared" si="53"/>
        <v>0</v>
      </c>
      <c r="AJ126" s="53">
        <f t="shared" si="53"/>
        <v>0</v>
      </c>
      <c r="AK126" s="53">
        <f t="shared" si="53"/>
        <v>0</v>
      </c>
      <c r="AL126" s="53">
        <f t="shared" si="52"/>
        <v>0</v>
      </c>
      <c r="AM126" s="53">
        <f t="shared" si="52"/>
        <v>0</v>
      </c>
    </row>
    <row r="127" spans="1:39" x14ac:dyDescent="0.35">
      <c r="A127" s="301">
        <v>2013</v>
      </c>
      <c r="B127" s="301" t="s">
        <v>88</v>
      </c>
      <c r="C127" s="301" t="s">
        <v>33</v>
      </c>
      <c r="D127" s="302" t="s">
        <v>21</v>
      </c>
      <c r="E127" s="302" t="s">
        <v>226</v>
      </c>
      <c r="F127" s="301" t="s">
        <v>76</v>
      </c>
      <c r="G127" s="301" t="s">
        <v>77</v>
      </c>
      <c r="H127" s="303">
        <v>30156054000</v>
      </c>
      <c r="I127" s="303">
        <v>34151313000</v>
      </c>
      <c r="J127" s="303">
        <v>30275035358</v>
      </c>
      <c r="K127" s="304">
        <v>0.88649696595852701</v>
      </c>
      <c r="L127" s="303">
        <v>26748891859</v>
      </c>
      <c r="M127" s="304">
        <v>0.78324636768723943</v>
      </c>
      <c r="P127">
        <f t="shared" si="32"/>
        <v>2013</v>
      </c>
      <c r="Q127" t="str">
        <f t="shared" si="33"/>
        <v>Gustavo Petro 2012-2015</v>
      </c>
      <c r="R127" t="str">
        <f t="shared" si="34"/>
        <v>0114-SECRETARÍA DISTRITAL DE SALUD</v>
      </c>
      <c r="S127" t="str">
        <f t="shared" si="35"/>
        <v>SALUD</v>
      </c>
      <c r="T127" t="str">
        <f t="shared" si="36"/>
        <v>Administración Centrral</v>
      </c>
      <c r="U127" t="str">
        <f t="shared" si="37"/>
        <v>Funcionamiento</v>
      </c>
      <c r="V127" t="s">
        <v>256</v>
      </c>
      <c r="W127" s="53">
        <f t="shared" si="28"/>
        <v>57396786261.929405</v>
      </c>
      <c r="X127" s="53">
        <f t="shared" si="29"/>
        <v>65001064556.564705</v>
      </c>
      <c r="Y127" s="53">
        <f t="shared" si="30"/>
        <v>57623246513.468956</v>
      </c>
      <c r="Z127" s="53"/>
      <c r="AA127" s="53">
        <f t="shared" si="31"/>
        <v>50911847709.733063</v>
      </c>
      <c r="AB127" s="53"/>
      <c r="AC127" s="53">
        <f t="shared" si="47"/>
        <v>57396786261.929405</v>
      </c>
      <c r="AD127" s="53">
        <f t="shared" si="48"/>
        <v>65001064556.564705</v>
      </c>
      <c r="AE127" s="53">
        <f t="shared" si="49"/>
        <v>57623246513.468956</v>
      </c>
      <c r="AF127" s="53">
        <f t="shared" si="50"/>
        <v>1.6872922722903496</v>
      </c>
      <c r="AG127" s="53">
        <f t="shared" si="51"/>
        <v>50911847709.733063</v>
      </c>
      <c r="AI127" s="53">
        <f t="shared" si="53"/>
        <v>0</v>
      </c>
      <c r="AJ127" s="53">
        <f t="shared" si="53"/>
        <v>0</v>
      </c>
      <c r="AK127" s="53">
        <f t="shared" si="53"/>
        <v>0</v>
      </c>
      <c r="AL127" s="53">
        <f t="shared" si="52"/>
        <v>-1.6872922722903496</v>
      </c>
      <c r="AM127" s="53">
        <f t="shared" si="52"/>
        <v>0</v>
      </c>
    </row>
    <row r="128" spans="1:39" x14ac:dyDescent="0.35">
      <c r="A128" s="301">
        <v>2013</v>
      </c>
      <c r="B128" s="301" t="s">
        <v>88</v>
      </c>
      <c r="C128" s="301" t="s">
        <v>34</v>
      </c>
      <c r="D128" s="302" t="s">
        <v>10</v>
      </c>
      <c r="E128" s="302" t="s">
        <v>226</v>
      </c>
      <c r="F128" s="301" t="s">
        <v>76</v>
      </c>
      <c r="G128" s="301" t="s">
        <v>77</v>
      </c>
      <c r="H128" s="303">
        <v>9850974000</v>
      </c>
      <c r="I128" s="303">
        <v>9850974000</v>
      </c>
      <c r="J128" s="303">
        <v>8219114490</v>
      </c>
      <c r="K128" s="304">
        <v>0.83434536422489791</v>
      </c>
      <c r="L128" s="303">
        <v>7741882286</v>
      </c>
      <c r="M128" s="304">
        <v>0.78590018469239686</v>
      </c>
      <c r="P128">
        <f t="shared" si="32"/>
        <v>2013</v>
      </c>
      <c r="Q128" t="str">
        <f t="shared" si="33"/>
        <v>Gustavo Petro 2012-2015</v>
      </c>
      <c r="R128" t="str">
        <f t="shared" si="34"/>
        <v>0117-SECRETARÍA DISTRITAL DE DESARROLLO ECONÓMICO</v>
      </c>
      <c r="S128" t="str">
        <f t="shared" si="35"/>
        <v>DESARROLLO ECONÓMICO, INDUSTRIA Y TURISMO</v>
      </c>
      <c r="T128" t="str">
        <f t="shared" si="36"/>
        <v>Administración Centrral</v>
      </c>
      <c r="U128" t="str">
        <f t="shared" si="37"/>
        <v>Funcionamiento</v>
      </c>
      <c r="V128" t="s">
        <v>256</v>
      </c>
      <c r="W128" s="53">
        <f t="shared" si="28"/>
        <v>18749609917.458824</v>
      </c>
      <c r="X128" s="53">
        <f t="shared" si="29"/>
        <v>18749609917.458824</v>
      </c>
      <c r="Y128" s="53">
        <f t="shared" si="30"/>
        <v>15643650115.65694</v>
      </c>
      <c r="Z128" s="53"/>
      <c r="AA128" s="53">
        <f t="shared" si="31"/>
        <v>14735321897.041285</v>
      </c>
      <c r="AB128" s="53"/>
      <c r="AC128" s="53">
        <f t="shared" si="47"/>
        <v>18749609917.458824</v>
      </c>
      <c r="AD128" s="53">
        <f t="shared" si="48"/>
        <v>18749609917.458824</v>
      </c>
      <c r="AE128" s="53">
        <f t="shared" si="49"/>
        <v>15643650115.65694</v>
      </c>
      <c r="AF128" s="53">
        <f t="shared" si="50"/>
        <v>1.5880307993561793</v>
      </c>
      <c r="AG128" s="53">
        <f t="shared" si="51"/>
        <v>14735321897.041285</v>
      </c>
      <c r="AI128" s="53">
        <f t="shared" si="53"/>
        <v>0</v>
      </c>
      <c r="AJ128" s="53">
        <f t="shared" si="53"/>
        <v>0</v>
      </c>
      <c r="AK128" s="53">
        <f t="shared" si="53"/>
        <v>0</v>
      </c>
      <c r="AL128" s="53">
        <f t="shared" si="52"/>
        <v>-1.5880307993561793</v>
      </c>
      <c r="AM128" s="53">
        <f t="shared" si="52"/>
        <v>0</v>
      </c>
    </row>
    <row r="129" spans="1:39" x14ac:dyDescent="0.35">
      <c r="A129" s="301">
        <v>2013</v>
      </c>
      <c r="B129" s="301" t="s">
        <v>88</v>
      </c>
      <c r="C129" s="301" t="s">
        <v>34</v>
      </c>
      <c r="D129" s="302" t="s">
        <v>10</v>
      </c>
      <c r="E129" s="302" t="s">
        <v>226</v>
      </c>
      <c r="F129" s="301" t="s">
        <v>78</v>
      </c>
      <c r="G129" s="301" t="s">
        <v>77</v>
      </c>
      <c r="H129" s="303">
        <v>77585000000</v>
      </c>
      <c r="I129" s="303">
        <v>75159000000</v>
      </c>
      <c r="J129" s="303">
        <v>74556019079</v>
      </c>
      <c r="K129" s="304">
        <v>0.99197726258997587</v>
      </c>
      <c r="L129" s="303">
        <v>60113033473</v>
      </c>
      <c r="M129" s="304">
        <v>0.79981151256669192</v>
      </c>
      <c r="P129">
        <f t="shared" si="32"/>
        <v>2013</v>
      </c>
      <c r="Q129" t="str">
        <f t="shared" si="33"/>
        <v>Gustavo Petro 2012-2015</v>
      </c>
      <c r="R129" t="str">
        <f t="shared" si="34"/>
        <v>0117-SECRETARÍA DISTRITAL DE DESARROLLO ECONÓMICO</v>
      </c>
      <c r="S129" t="str">
        <f t="shared" si="35"/>
        <v>DESARROLLO ECONÓMICO, INDUSTRIA Y TURISMO</v>
      </c>
      <c r="T129" t="str">
        <f t="shared" si="36"/>
        <v>Administración Centrral</v>
      </c>
      <c r="U129" t="str">
        <f t="shared" si="37"/>
        <v>Inversión directa</v>
      </c>
      <c r="V129" t="s">
        <v>256</v>
      </c>
      <c r="W129" s="53">
        <f t="shared" si="28"/>
        <v>147669508156.86273</v>
      </c>
      <c r="X129" s="53">
        <f t="shared" si="29"/>
        <v>143052040517.64706</v>
      </c>
      <c r="Y129" s="53">
        <f t="shared" si="30"/>
        <v>141904371560.60583</v>
      </c>
      <c r="Z129" s="53"/>
      <c r="AA129" s="53">
        <f t="shared" si="31"/>
        <v>114414668902.17099</v>
      </c>
      <c r="AB129" s="53"/>
      <c r="AC129" s="53">
        <f t="shared" si="47"/>
        <v>147669508156.86273</v>
      </c>
      <c r="AD129" s="53">
        <f t="shared" si="48"/>
        <v>143052040517.64706</v>
      </c>
      <c r="AE129" s="53">
        <f t="shared" si="49"/>
        <v>141904371560.60583</v>
      </c>
      <c r="AF129" s="53">
        <f t="shared" si="50"/>
        <v>1.8880556095824297</v>
      </c>
      <c r="AG129" s="53">
        <f t="shared" si="51"/>
        <v>114414668902.17099</v>
      </c>
      <c r="AI129" s="53">
        <f t="shared" si="53"/>
        <v>0</v>
      </c>
      <c r="AJ129" s="53">
        <f t="shared" si="53"/>
        <v>0</v>
      </c>
      <c r="AK129" s="53">
        <f t="shared" si="53"/>
        <v>0</v>
      </c>
      <c r="AL129" s="53">
        <f t="shared" si="52"/>
        <v>-1.8880556095824297</v>
      </c>
      <c r="AM129" s="53">
        <f t="shared" si="52"/>
        <v>0</v>
      </c>
    </row>
    <row r="130" spans="1:39" x14ac:dyDescent="0.35">
      <c r="A130" s="301">
        <v>2013</v>
      </c>
      <c r="B130" s="301" t="s">
        <v>88</v>
      </c>
      <c r="C130" s="301" t="s">
        <v>34</v>
      </c>
      <c r="D130" s="302" t="s">
        <v>10</v>
      </c>
      <c r="E130" s="302" t="s">
        <v>226</v>
      </c>
      <c r="F130" s="301" t="s">
        <v>80</v>
      </c>
      <c r="G130" s="301" t="s">
        <v>77</v>
      </c>
      <c r="H130" s="303">
        <v>0</v>
      </c>
      <c r="I130" s="303">
        <v>0</v>
      </c>
      <c r="J130" s="303">
        <v>0</v>
      </c>
      <c r="K130" s="304">
        <v>0</v>
      </c>
      <c r="L130" s="303">
        <v>0</v>
      </c>
      <c r="M130" s="304">
        <v>0</v>
      </c>
      <c r="P130">
        <f t="shared" si="32"/>
        <v>2013</v>
      </c>
      <c r="Q130" t="str">
        <f t="shared" si="33"/>
        <v>Gustavo Petro 2012-2015</v>
      </c>
      <c r="R130" t="str">
        <f t="shared" si="34"/>
        <v>0117-SECRETARÍA DISTRITAL DE DESARROLLO ECONÓMICO</v>
      </c>
      <c r="S130" t="str">
        <f t="shared" si="35"/>
        <v>DESARROLLO ECONÓMICO, INDUSTRIA Y TURISMO</v>
      </c>
      <c r="T130" t="str">
        <f t="shared" si="36"/>
        <v>Administración Centrral</v>
      </c>
      <c r="U130" t="str">
        <f t="shared" si="37"/>
        <v>Transferencias</v>
      </c>
      <c r="V130" t="s">
        <v>256</v>
      </c>
      <c r="W130" s="53">
        <f t="shared" si="28"/>
        <v>0</v>
      </c>
      <c r="X130" s="53">
        <f t="shared" si="29"/>
        <v>0</v>
      </c>
      <c r="Y130" s="53">
        <f t="shared" si="30"/>
        <v>0</v>
      </c>
      <c r="Z130" s="53"/>
      <c r="AA130" s="53">
        <f t="shared" si="31"/>
        <v>0</v>
      </c>
      <c r="AB130" s="53"/>
      <c r="AC130" s="53">
        <f t="shared" si="47"/>
        <v>0</v>
      </c>
      <c r="AD130" s="53">
        <f t="shared" si="48"/>
        <v>0</v>
      </c>
      <c r="AE130" s="53">
        <f t="shared" si="49"/>
        <v>0</v>
      </c>
      <c r="AF130" s="53">
        <f t="shared" si="50"/>
        <v>0</v>
      </c>
      <c r="AG130" s="53">
        <f t="shared" si="51"/>
        <v>0</v>
      </c>
      <c r="AI130" s="53">
        <f t="shared" si="53"/>
        <v>0</v>
      </c>
      <c r="AJ130" s="53">
        <f t="shared" si="53"/>
        <v>0</v>
      </c>
      <c r="AK130" s="53">
        <f t="shared" si="53"/>
        <v>0</v>
      </c>
      <c r="AL130" s="53">
        <f t="shared" si="52"/>
        <v>0</v>
      </c>
      <c r="AM130" s="53">
        <f t="shared" si="52"/>
        <v>0</v>
      </c>
    </row>
    <row r="131" spans="1:39" x14ac:dyDescent="0.35">
      <c r="A131" s="301">
        <v>2013</v>
      </c>
      <c r="B131" s="301" t="s">
        <v>88</v>
      </c>
      <c r="C131" s="301" t="s">
        <v>35</v>
      </c>
      <c r="D131" s="302" t="s">
        <v>15</v>
      </c>
      <c r="E131" s="302" t="s">
        <v>226</v>
      </c>
      <c r="F131" s="301" t="s">
        <v>76</v>
      </c>
      <c r="G131" s="301" t="s">
        <v>77</v>
      </c>
      <c r="H131" s="303">
        <v>12784705000</v>
      </c>
      <c r="I131" s="303">
        <v>12784705000</v>
      </c>
      <c r="J131" s="303">
        <v>11049706452</v>
      </c>
      <c r="K131" s="304">
        <v>0.86429107687662721</v>
      </c>
      <c r="L131" s="303">
        <v>10666934942</v>
      </c>
      <c r="M131" s="304">
        <v>0.83435127693599498</v>
      </c>
      <c r="P131">
        <f t="shared" si="32"/>
        <v>2013</v>
      </c>
      <c r="Q131" t="str">
        <f t="shared" si="33"/>
        <v>Gustavo Petro 2012-2015</v>
      </c>
      <c r="R131" t="str">
        <f t="shared" si="34"/>
        <v>0118-SECRETARÍA DISTRITAL DEL HABITAT</v>
      </c>
      <c r="S131" t="str">
        <f t="shared" si="35"/>
        <v>HÁBITAT</v>
      </c>
      <c r="T131" t="str">
        <f t="shared" si="36"/>
        <v>Administración Centrral</v>
      </c>
      <c r="U131" t="str">
        <f t="shared" si="37"/>
        <v>Funcionamiento</v>
      </c>
      <c r="V131" t="s">
        <v>256</v>
      </c>
      <c r="W131" s="53">
        <f t="shared" si="28"/>
        <v>24333454911.137253</v>
      </c>
      <c r="X131" s="53">
        <f t="shared" si="29"/>
        <v>24333454911.137253</v>
      </c>
      <c r="Y131" s="53">
        <f t="shared" si="30"/>
        <v>21031187949.275669</v>
      </c>
      <c r="Z131" s="53"/>
      <c r="AA131" s="53">
        <f t="shared" si="31"/>
        <v>20302649177.371826</v>
      </c>
      <c r="AB131" s="53"/>
      <c r="AC131" s="53">
        <f t="shared" si="47"/>
        <v>24333454911.137253</v>
      </c>
      <c r="AD131" s="53">
        <f t="shared" si="48"/>
        <v>24333454911.137253</v>
      </c>
      <c r="AE131" s="53">
        <f t="shared" si="49"/>
        <v>21031187949.275669</v>
      </c>
      <c r="AF131" s="53">
        <f t="shared" si="50"/>
        <v>1.6450272375683028</v>
      </c>
      <c r="AG131" s="53">
        <f t="shared" si="51"/>
        <v>20302649177.371826</v>
      </c>
      <c r="AI131" s="53">
        <f t="shared" si="53"/>
        <v>0</v>
      </c>
      <c r="AJ131" s="53">
        <f t="shared" si="53"/>
        <v>0</v>
      </c>
      <c r="AK131" s="53">
        <f t="shared" si="53"/>
        <v>0</v>
      </c>
      <c r="AL131" s="53">
        <f t="shared" si="52"/>
        <v>-1.6450272375683028</v>
      </c>
      <c r="AM131" s="53">
        <f t="shared" si="52"/>
        <v>0</v>
      </c>
    </row>
    <row r="132" spans="1:39" x14ac:dyDescent="0.35">
      <c r="A132" s="301">
        <v>2013</v>
      </c>
      <c r="B132" s="301" t="s">
        <v>88</v>
      </c>
      <c r="C132" s="301" t="s">
        <v>35</v>
      </c>
      <c r="D132" s="302" t="s">
        <v>15</v>
      </c>
      <c r="E132" s="302" t="s">
        <v>226</v>
      </c>
      <c r="F132" s="301" t="s">
        <v>78</v>
      </c>
      <c r="G132" s="301" t="s">
        <v>77</v>
      </c>
      <c r="H132" s="303">
        <v>262622997000</v>
      </c>
      <c r="I132" s="303">
        <v>225363490000</v>
      </c>
      <c r="J132" s="303">
        <v>207670597289</v>
      </c>
      <c r="K132" s="304">
        <v>0.92149175223102908</v>
      </c>
      <c r="L132" s="303">
        <v>156534285267</v>
      </c>
      <c r="M132" s="304">
        <v>0.69458582340466946</v>
      </c>
      <c r="P132">
        <f t="shared" si="32"/>
        <v>2013</v>
      </c>
      <c r="Q132" t="str">
        <f t="shared" si="33"/>
        <v>Gustavo Petro 2012-2015</v>
      </c>
      <c r="R132" t="str">
        <f t="shared" si="34"/>
        <v>0118-SECRETARÍA DISTRITAL DEL HABITAT</v>
      </c>
      <c r="S132" t="str">
        <f t="shared" si="35"/>
        <v>HÁBITAT</v>
      </c>
      <c r="T132" t="str">
        <f t="shared" si="36"/>
        <v>Administración Centrral</v>
      </c>
      <c r="U132" t="str">
        <f t="shared" si="37"/>
        <v>Inversión directa</v>
      </c>
      <c r="V132" t="s">
        <v>256</v>
      </c>
      <c r="W132" s="53">
        <f t="shared" si="28"/>
        <v>499857044501.78821</v>
      </c>
      <c r="X132" s="53">
        <f t="shared" si="29"/>
        <v>428940075076.54901</v>
      </c>
      <c r="Y132" s="53">
        <f t="shared" si="30"/>
        <v>395264741384.39832</v>
      </c>
      <c r="Z132" s="53"/>
      <c r="AA132" s="53">
        <f t="shared" si="31"/>
        <v>297935695238.30554</v>
      </c>
      <c r="AB132" s="53"/>
      <c r="AC132" s="53">
        <f t="shared" si="47"/>
        <v>499857044501.78821</v>
      </c>
      <c r="AD132" s="53">
        <f t="shared" si="48"/>
        <v>428940075076.54901</v>
      </c>
      <c r="AE132" s="53">
        <f t="shared" si="49"/>
        <v>395264741384.39832</v>
      </c>
      <c r="AF132" s="53">
        <f t="shared" si="50"/>
        <v>1.7538987410267666</v>
      </c>
      <c r="AG132" s="53">
        <f t="shared" si="51"/>
        <v>297935695238.30554</v>
      </c>
      <c r="AI132" s="53">
        <f t="shared" si="53"/>
        <v>0</v>
      </c>
      <c r="AJ132" s="53">
        <f t="shared" si="53"/>
        <v>0</v>
      </c>
      <c r="AK132" s="53">
        <f t="shared" si="53"/>
        <v>0</v>
      </c>
      <c r="AL132" s="53">
        <f t="shared" si="52"/>
        <v>-1.7538987410267666</v>
      </c>
      <c r="AM132" s="53">
        <f t="shared" si="52"/>
        <v>0</v>
      </c>
    </row>
    <row r="133" spans="1:39" x14ac:dyDescent="0.35">
      <c r="A133" s="301">
        <v>2013</v>
      </c>
      <c r="B133" s="301" t="s">
        <v>88</v>
      </c>
      <c r="C133" s="301" t="s">
        <v>35</v>
      </c>
      <c r="D133" s="302" t="s">
        <v>15</v>
      </c>
      <c r="E133" s="302" t="s">
        <v>226</v>
      </c>
      <c r="F133" s="301" t="s">
        <v>80</v>
      </c>
      <c r="G133" s="301" t="s">
        <v>77</v>
      </c>
      <c r="H133" s="303">
        <v>0</v>
      </c>
      <c r="I133" s="303">
        <v>0</v>
      </c>
      <c r="J133" s="303">
        <v>0</v>
      </c>
      <c r="K133" s="304">
        <v>0</v>
      </c>
      <c r="L133" s="303">
        <v>0</v>
      </c>
      <c r="M133" s="304">
        <v>0</v>
      </c>
      <c r="P133">
        <f t="shared" si="32"/>
        <v>2013</v>
      </c>
      <c r="Q133" t="str">
        <f t="shared" si="33"/>
        <v>Gustavo Petro 2012-2015</v>
      </c>
      <c r="R133" t="str">
        <f t="shared" si="34"/>
        <v>0118-SECRETARÍA DISTRITAL DEL HABITAT</v>
      </c>
      <c r="S133" t="str">
        <f t="shared" si="35"/>
        <v>HÁBITAT</v>
      </c>
      <c r="T133" t="str">
        <f t="shared" si="36"/>
        <v>Administración Centrral</v>
      </c>
      <c r="U133" t="str">
        <f t="shared" si="37"/>
        <v>Transferencias</v>
      </c>
      <c r="V133" t="s">
        <v>256</v>
      </c>
      <c r="W133" s="53">
        <f t="shared" ref="W133:W196" si="54">IF(A133=$W$1,H133*$W$2,IF(A133=$X$1,H133*$X$2,IF(A133=$Y$1,H133*$Y$2,IF(A133=$Z$1,H133*$Z$2,IF(A133=$AA$1,H133*$AA$2,IF(A133=$AB$1,H133*$AB$2,IF(A133=$AC$1,H133*$AC$2,IF(A133=$AD$1,H133*$AD$2,IF(A133=$AE$1,H133*$AE$2,IF(A133=$AF$1,H133*$AF$2,IF(A133=$AG$1,H133*$AG$2,IF(A133=$AH$1,H133*$AH$2,IF(A133=$AI$1,H133*$AI$2,IF(A133=$AJ$1,H133*$AJ$2,0))))))))))))))</f>
        <v>0</v>
      </c>
      <c r="X133" s="53">
        <f t="shared" ref="X133:X196" si="55">IF(A133=$W$1,I133*$W$2,IF(A133=$X$1,I133*$X$2,IF(A133=$Y$1,I133*$Y$2,IF(A133=$Z$1,I133*$Z$2,IF(A133=$AA$1,I133*$AA$2,IF(A133=$AB$1,I133*$AB$2,IF(A133=$AC$1,I133*$AC$2,IF(A133=$AD$1,I133*$AD$2,IF(A133=$AE$1,I133*$AE$2,IF(A133=$AF$1,I133*$AF$2,IF(A133=$AG$1,I133*$AG$2,IF(A133=$AH$1,I133*$AH$2,IF(A133=$AI$1,I133*$AI$2,IF(A133=$AJ$1,I133*$AJ$2,0))))))))))))))</f>
        <v>0</v>
      </c>
      <c r="Y133" s="53">
        <f t="shared" ref="Y133:Y196" si="56">IF(A133=$W$1,J133*$W$2,IF(A133=$X$1,J133*$X$2,IF(A133=$Y$1,J133*$Y$2,IF(A133=$Z$1,J133*$Z$2,IF(A133=$AA$1,J133*$AA$2,IF(A133=$AB$1,J133*$AB$2,IF(A133=$AC$1,J133*$AC$2,IF(A133=$AD$1,J133*$AD$2,IF(A133=$AE$1,J133*$AE$2,IF(A133=$AF$1,J133*$AF$2,IF(A133=$AG$1,J133*$AG$2,IF(A133=$AH$1,J133*$AH$2,IF(A133=$AI$1,J133*$AI$2,IF(A133=$AJ$1,J133*$AJ$2,0))))))))))))))</f>
        <v>0</v>
      </c>
      <c r="Z133" s="53"/>
      <c r="AA133" s="53">
        <f t="shared" ref="AA133:AA196" si="57">IF(A133=$W$1,L133*$W$2,IF(A133=$X$1,L133*$X$2,IF(A133=$Y$1,L133*$Y$2,IF(A133=$Z$1,L133*$Z$2,IF(A133=$AA$1,L133*$AA$2,IF(A133=$AB$1,L133*$AB$2,IF(A133=$AC$1,L133*$AC$2,IF(A133=$AD$1,L133*$AD$2,IF(A133=$AE$1,L133*$AE$2,IF(A133=$AF$1,L133*$AF$2,IF(A133=$AG$1,L133*$AG$2,IF(A133=$AH$1,L133*$AH$2,IF(A133=$AI$1,L133*$AI$2,IF(A133=$AJ$1,L133*$AJ$2,0))))))))))))))</f>
        <v>0</v>
      </c>
      <c r="AB133" s="53"/>
      <c r="AC133" s="53">
        <f t="shared" si="47"/>
        <v>0</v>
      </c>
      <c r="AD133" s="53">
        <f t="shared" si="48"/>
        <v>0</v>
      </c>
      <c r="AE133" s="53">
        <f t="shared" si="49"/>
        <v>0</v>
      </c>
      <c r="AF133" s="53">
        <f t="shared" si="50"/>
        <v>0</v>
      </c>
      <c r="AG133" s="53">
        <f t="shared" si="51"/>
        <v>0</v>
      </c>
      <c r="AI133" s="53">
        <f t="shared" si="53"/>
        <v>0</v>
      </c>
      <c r="AJ133" s="53">
        <f t="shared" si="53"/>
        <v>0</v>
      </c>
      <c r="AK133" s="53">
        <f t="shared" si="53"/>
        <v>0</v>
      </c>
      <c r="AL133" s="53">
        <f t="shared" si="52"/>
        <v>0</v>
      </c>
      <c r="AM133" s="53">
        <f t="shared" si="52"/>
        <v>0</v>
      </c>
    </row>
    <row r="134" spans="1:39" x14ac:dyDescent="0.35">
      <c r="A134" s="301">
        <v>2013</v>
      </c>
      <c r="B134" s="301" t="s">
        <v>88</v>
      </c>
      <c r="C134" s="301" t="s">
        <v>36</v>
      </c>
      <c r="D134" s="302" t="s">
        <v>9</v>
      </c>
      <c r="E134" s="302" t="s">
        <v>226</v>
      </c>
      <c r="F134" s="301" t="s">
        <v>76</v>
      </c>
      <c r="G134" s="301" t="s">
        <v>77</v>
      </c>
      <c r="H134" s="303">
        <v>10655397000</v>
      </c>
      <c r="I134" s="303">
        <v>10655397000</v>
      </c>
      <c r="J134" s="303">
        <v>10562534104</v>
      </c>
      <c r="K134" s="304">
        <v>0.99128489571998113</v>
      </c>
      <c r="L134" s="303">
        <v>10154423062</v>
      </c>
      <c r="M134" s="304">
        <v>0.95298401945980993</v>
      </c>
      <c r="P134">
        <f t="shared" ref="P134:P197" si="58">+A134</f>
        <v>2013</v>
      </c>
      <c r="Q134" t="str">
        <f t="shared" ref="Q134:Q197" si="59">+B134</f>
        <v>Gustavo Petro 2012-2015</v>
      </c>
      <c r="R134" t="str">
        <f t="shared" ref="R134:R197" si="60">+C134</f>
        <v>0119-SECRETARÍA DISTRITAL DE CULTURA, RECREACIÓN Y DEPORTE</v>
      </c>
      <c r="S134" t="str">
        <f t="shared" ref="S134:S197" si="61">+D134</f>
        <v>CULTURA, RECREACIÓN Y DEPORTE</v>
      </c>
      <c r="T134" t="str">
        <f t="shared" ref="T134:T197" si="62">+E134</f>
        <v>Administración Centrral</v>
      </c>
      <c r="U134" t="str">
        <f t="shared" ref="U134:U197" si="63">+F134</f>
        <v>Funcionamiento</v>
      </c>
      <c r="V134" t="s">
        <v>256</v>
      </c>
      <c r="W134" s="53">
        <f t="shared" si="54"/>
        <v>20280688718.258823</v>
      </c>
      <c r="X134" s="53">
        <f t="shared" si="55"/>
        <v>20280688718.258823</v>
      </c>
      <c r="Y134" s="53">
        <f t="shared" si="56"/>
        <v>20103940401.208595</v>
      </c>
      <c r="Z134" s="53"/>
      <c r="AA134" s="53">
        <f t="shared" si="57"/>
        <v>19327172252.139511</v>
      </c>
      <c r="AB134" s="53"/>
      <c r="AC134" s="53">
        <f t="shared" si="47"/>
        <v>20280688718.258823</v>
      </c>
      <c r="AD134" s="53">
        <f t="shared" si="48"/>
        <v>20280688718.258823</v>
      </c>
      <c r="AE134" s="53">
        <f t="shared" si="49"/>
        <v>20103940401.208595</v>
      </c>
      <c r="AF134" s="53">
        <f t="shared" si="50"/>
        <v>1.8867378100702015</v>
      </c>
      <c r="AG134" s="53">
        <f t="shared" si="51"/>
        <v>19327172252.139511</v>
      </c>
      <c r="AI134" s="53">
        <f t="shared" si="53"/>
        <v>0</v>
      </c>
      <c r="AJ134" s="53">
        <f t="shared" si="53"/>
        <v>0</v>
      </c>
      <c r="AK134" s="53">
        <f t="shared" si="53"/>
        <v>0</v>
      </c>
      <c r="AL134" s="53">
        <f t="shared" si="52"/>
        <v>-1.8867378100702015</v>
      </c>
      <c r="AM134" s="53">
        <f t="shared" si="52"/>
        <v>0</v>
      </c>
    </row>
    <row r="135" spans="1:39" x14ac:dyDescent="0.35">
      <c r="A135" s="301">
        <v>2013</v>
      </c>
      <c r="B135" s="301" t="s">
        <v>88</v>
      </c>
      <c r="C135" s="301" t="s">
        <v>36</v>
      </c>
      <c r="D135" s="302" t="s">
        <v>9</v>
      </c>
      <c r="E135" s="302" t="s">
        <v>226</v>
      </c>
      <c r="F135" s="301" t="s">
        <v>78</v>
      </c>
      <c r="G135" s="301" t="s">
        <v>77</v>
      </c>
      <c r="H135" s="303">
        <v>61420000000</v>
      </c>
      <c r="I135" s="303">
        <v>51520999999</v>
      </c>
      <c r="J135" s="303">
        <v>49740906809</v>
      </c>
      <c r="K135" s="304">
        <v>0.96544917237564198</v>
      </c>
      <c r="L135" s="303">
        <v>47429078739</v>
      </c>
      <c r="M135" s="304">
        <v>0.92057760408223011</v>
      </c>
      <c r="P135">
        <f t="shared" si="58"/>
        <v>2013</v>
      </c>
      <c r="Q135" t="str">
        <f t="shared" si="59"/>
        <v>Gustavo Petro 2012-2015</v>
      </c>
      <c r="R135" t="str">
        <f t="shared" si="60"/>
        <v>0119-SECRETARÍA DISTRITAL DE CULTURA, RECREACIÓN Y DEPORTE</v>
      </c>
      <c r="S135" t="str">
        <f t="shared" si="61"/>
        <v>CULTURA, RECREACIÓN Y DEPORTE</v>
      </c>
      <c r="T135" t="str">
        <f t="shared" si="62"/>
        <v>Administración Centrral</v>
      </c>
      <c r="U135" t="str">
        <f t="shared" si="63"/>
        <v>Inversión directa</v>
      </c>
      <c r="V135" t="s">
        <v>256</v>
      </c>
      <c r="W135" s="53">
        <f t="shared" si="54"/>
        <v>116902251607.84312</v>
      </c>
      <c r="X135" s="53">
        <f t="shared" si="55"/>
        <v>98061232578.488831</v>
      </c>
      <c r="Y135" s="53">
        <f t="shared" si="56"/>
        <v>94673135835.037369</v>
      </c>
      <c r="Z135" s="53"/>
      <c r="AA135" s="53">
        <f t="shared" si="57"/>
        <v>90272974540.455566</v>
      </c>
      <c r="AB135" s="53"/>
      <c r="AC135" s="53">
        <f t="shared" si="47"/>
        <v>116902251607.84312</v>
      </c>
      <c r="AD135" s="53">
        <f t="shared" si="48"/>
        <v>98061232578.488831</v>
      </c>
      <c r="AE135" s="53">
        <f t="shared" si="49"/>
        <v>94673135835.037369</v>
      </c>
      <c r="AF135" s="53">
        <f t="shared" si="50"/>
        <v>1.837564019271267</v>
      </c>
      <c r="AG135" s="53">
        <f t="shared" si="51"/>
        <v>90272974540.455566</v>
      </c>
      <c r="AI135" s="53">
        <f t="shared" si="53"/>
        <v>0</v>
      </c>
      <c r="AJ135" s="53">
        <f t="shared" si="53"/>
        <v>0</v>
      </c>
      <c r="AK135" s="53">
        <f t="shared" si="53"/>
        <v>0</v>
      </c>
      <c r="AL135" s="53">
        <f t="shared" si="52"/>
        <v>-1.837564019271267</v>
      </c>
      <c r="AM135" s="53">
        <f t="shared" si="52"/>
        <v>0</v>
      </c>
    </row>
    <row r="136" spans="1:39" x14ac:dyDescent="0.35">
      <c r="A136" s="301">
        <v>2013</v>
      </c>
      <c r="B136" s="301" t="s">
        <v>88</v>
      </c>
      <c r="C136" s="301" t="s">
        <v>37</v>
      </c>
      <c r="D136" s="302" t="s">
        <v>20</v>
      </c>
      <c r="E136" s="302" t="s">
        <v>226</v>
      </c>
      <c r="F136" s="301" t="s">
        <v>76</v>
      </c>
      <c r="G136" s="301" t="s">
        <v>77</v>
      </c>
      <c r="H136" s="303">
        <v>48443270000</v>
      </c>
      <c r="I136" s="303">
        <v>49694872500</v>
      </c>
      <c r="J136" s="303">
        <v>45807546821</v>
      </c>
      <c r="K136" s="304">
        <v>0.92177612128897202</v>
      </c>
      <c r="L136" s="303">
        <v>44299078880</v>
      </c>
      <c r="M136" s="304">
        <v>0.89142152200913682</v>
      </c>
      <c r="P136">
        <f t="shared" si="58"/>
        <v>2013</v>
      </c>
      <c r="Q136" t="str">
        <f t="shared" si="59"/>
        <v>Gustavo Petro 2012-2015</v>
      </c>
      <c r="R136" t="str">
        <f t="shared" si="60"/>
        <v xml:space="preserve">0120-SECRETARÍA DISTRITAL DE PLANEACIÓN </v>
      </c>
      <c r="S136" t="str">
        <f t="shared" si="61"/>
        <v>PLANEACIÓN</v>
      </c>
      <c r="T136" t="str">
        <f t="shared" si="62"/>
        <v>Administración Centrral</v>
      </c>
      <c r="U136" t="str">
        <f t="shared" si="63"/>
        <v>Funcionamiento</v>
      </c>
      <c r="V136" t="s">
        <v>256</v>
      </c>
      <c r="W136" s="53">
        <f t="shared" si="54"/>
        <v>92203310619.450974</v>
      </c>
      <c r="X136" s="53">
        <f t="shared" si="55"/>
        <v>94585517561.294113</v>
      </c>
      <c r="Y136" s="53">
        <f t="shared" si="56"/>
        <v>87186671507.759628</v>
      </c>
      <c r="Z136" s="53"/>
      <c r="AA136" s="53">
        <f t="shared" si="57"/>
        <v>84315566024.510742</v>
      </c>
      <c r="AB136" s="53"/>
      <c r="AC136" s="53">
        <f t="shared" si="47"/>
        <v>92203310619.450974</v>
      </c>
      <c r="AD136" s="53">
        <f t="shared" si="48"/>
        <v>94585517561.294113</v>
      </c>
      <c r="AE136" s="53">
        <f t="shared" si="49"/>
        <v>87186671507.759628</v>
      </c>
      <c r="AF136" s="53">
        <f t="shared" si="50"/>
        <v>1.7544399879033725</v>
      </c>
      <c r="AG136" s="53">
        <f t="shared" si="51"/>
        <v>84315566024.510742</v>
      </c>
      <c r="AI136" s="53">
        <f t="shared" si="53"/>
        <v>0</v>
      </c>
      <c r="AJ136" s="53">
        <f t="shared" si="53"/>
        <v>0</v>
      </c>
      <c r="AK136" s="53">
        <f t="shared" si="53"/>
        <v>0</v>
      </c>
      <c r="AL136" s="53">
        <f t="shared" si="52"/>
        <v>-1.7544399879033725</v>
      </c>
      <c r="AM136" s="53">
        <f t="shared" si="52"/>
        <v>0</v>
      </c>
    </row>
    <row r="137" spans="1:39" x14ac:dyDescent="0.35">
      <c r="A137" s="301">
        <v>2013</v>
      </c>
      <c r="B137" s="301" t="s">
        <v>88</v>
      </c>
      <c r="C137" s="301" t="s">
        <v>37</v>
      </c>
      <c r="D137" s="302" t="s">
        <v>20</v>
      </c>
      <c r="E137" s="302" t="s">
        <v>226</v>
      </c>
      <c r="F137" s="301" t="s">
        <v>78</v>
      </c>
      <c r="G137" s="301" t="s">
        <v>77</v>
      </c>
      <c r="H137" s="303">
        <v>13200000000</v>
      </c>
      <c r="I137" s="303">
        <v>14200000000</v>
      </c>
      <c r="J137" s="303">
        <v>14029592795</v>
      </c>
      <c r="K137" s="304">
        <v>0.9879994926056338</v>
      </c>
      <c r="L137" s="303">
        <v>11992758507</v>
      </c>
      <c r="M137" s="304">
        <v>0.8445604582394366</v>
      </c>
      <c r="P137">
        <f t="shared" si="58"/>
        <v>2013</v>
      </c>
      <c r="Q137" t="str">
        <f t="shared" si="59"/>
        <v>Gustavo Petro 2012-2015</v>
      </c>
      <c r="R137" t="str">
        <f t="shared" si="60"/>
        <v xml:space="preserve">0120-SECRETARÍA DISTRITAL DE PLANEACIÓN </v>
      </c>
      <c r="S137" t="str">
        <f t="shared" si="61"/>
        <v>PLANEACIÓN</v>
      </c>
      <c r="T137" t="str">
        <f t="shared" si="62"/>
        <v>Administración Centrral</v>
      </c>
      <c r="U137" t="str">
        <f t="shared" si="63"/>
        <v>Inversión directa</v>
      </c>
      <c r="V137" t="s">
        <v>256</v>
      </c>
      <c r="W137" s="53">
        <f t="shared" si="54"/>
        <v>25123896470.588234</v>
      </c>
      <c r="X137" s="53">
        <f t="shared" si="55"/>
        <v>27027221960.784313</v>
      </c>
      <c r="Y137" s="53">
        <f t="shared" si="56"/>
        <v>26702881583.794743</v>
      </c>
      <c r="Z137" s="53"/>
      <c r="AA137" s="53">
        <f t="shared" si="57"/>
        <v>22826122964.138962</v>
      </c>
      <c r="AB137" s="53"/>
      <c r="AC137" s="53">
        <f t="shared" si="47"/>
        <v>25123896470.588234</v>
      </c>
      <c r="AD137" s="53">
        <f t="shared" si="48"/>
        <v>27027221960.784313</v>
      </c>
      <c r="AE137" s="53">
        <f t="shared" si="49"/>
        <v>26702881583.794743</v>
      </c>
      <c r="AF137" s="53">
        <f t="shared" si="50"/>
        <v>1.8804846185770947</v>
      </c>
      <c r="AG137" s="53">
        <f t="shared" si="51"/>
        <v>22826122964.138962</v>
      </c>
      <c r="AI137" s="53">
        <f t="shared" si="53"/>
        <v>0</v>
      </c>
      <c r="AJ137" s="53">
        <f t="shared" si="53"/>
        <v>0</v>
      </c>
      <c r="AK137" s="53">
        <f t="shared" si="53"/>
        <v>0</v>
      </c>
      <c r="AL137" s="53">
        <f t="shared" si="52"/>
        <v>-1.8804846185770947</v>
      </c>
      <c r="AM137" s="53">
        <f t="shared" si="52"/>
        <v>0</v>
      </c>
    </row>
    <row r="138" spans="1:39" x14ac:dyDescent="0.35">
      <c r="A138" s="301">
        <v>2013</v>
      </c>
      <c r="B138" s="301" t="s">
        <v>88</v>
      </c>
      <c r="C138" s="301" t="s">
        <v>37</v>
      </c>
      <c r="D138" s="302" t="s">
        <v>20</v>
      </c>
      <c r="E138" s="302" t="s">
        <v>226</v>
      </c>
      <c r="F138" s="301" t="s">
        <v>80</v>
      </c>
      <c r="G138" s="301" t="s">
        <v>77</v>
      </c>
      <c r="H138" s="303">
        <v>0</v>
      </c>
      <c r="I138" s="303">
        <v>0</v>
      </c>
      <c r="J138" s="303">
        <v>0</v>
      </c>
      <c r="K138" s="304">
        <v>0</v>
      </c>
      <c r="L138" s="303">
        <v>0</v>
      </c>
      <c r="M138" s="304">
        <v>0</v>
      </c>
      <c r="P138">
        <f t="shared" si="58"/>
        <v>2013</v>
      </c>
      <c r="Q138" t="str">
        <f t="shared" si="59"/>
        <v>Gustavo Petro 2012-2015</v>
      </c>
      <c r="R138" t="str">
        <f t="shared" si="60"/>
        <v xml:space="preserve">0120-SECRETARÍA DISTRITAL DE PLANEACIÓN </v>
      </c>
      <c r="S138" t="str">
        <f t="shared" si="61"/>
        <v>PLANEACIÓN</v>
      </c>
      <c r="T138" t="str">
        <f t="shared" si="62"/>
        <v>Administración Centrral</v>
      </c>
      <c r="U138" t="str">
        <f t="shared" si="63"/>
        <v>Transferencias</v>
      </c>
      <c r="V138" t="s">
        <v>256</v>
      </c>
      <c r="W138" s="53">
        <f t="shared" si="54"/>
        <v>0</v>
      </c>
      <c r="X138" s="53">
        <f t="shared" si="55"/>
        <v>0</v>
      </c>
      <c r="Y138" s="53">
        <f t="shared" si="56"/>
        <v>0</v>
      </c>
      <c r="Z138" s="53"/>
      <c r="AA138" s="53">
        <f t="shared" si="57"/>
        <v>0</v>
      </c>
      <c r="AB138" s="53"/>
      <c r="AC138" s="53">
        <f t="shared" si="47"/>
        <v>0</v>
      </c>
      <c r="AD138" s="53">
        <f t="shared" si="48"/>
        <v>0</v>
      </c>
      <c r="AE138" s="53">
        <f t="shared" si="49"/>
        <v>0</v>
      </c>
      <c r="AF138" s="53">
        <f t="shared" si="50"/>
        <v>0</v>
      </c>
      <c r="AG138" s="53">
        <f t="shared" si="51"/>
        <v>0</v>
      </c>
      <c r="AI138" s="53">
        <f t="shared" si="53"/>
        <v>0</v>
      </c>
      <c r="AJ138" s="53">
        <f t="shared" si="53"/>
        <v>0</v>
      </c>
      <c r="AK138" s="53">
        <f t="shared" si="53"/>
        <v>0</v>
      </c>
      <c r="AL138" s="53">
        <f t="shared" si="52"/>
        <v>0</v>
      </c>
      <c r="AM138" s="53">
        <f t="shared" si="52"/>
        <v>0</v>
      </c>
    </row>
    <row r="139" spans="1:39" x14ac:dyDescent="0.35">
      <c r="A139" s="301">
        <v>2013</v>
      </c>
      <c r="B139" s="301" t="s">
        <v>88</v>
      </c>
      <c r="C139" s="301" t="s">
        <v>38</v>
      </c>
      <c r="D139" s="302" t="s">
        <v>248</v>
      </c>
      <c r="E139" s="302" t="s">
        <v>226</v>
      </c>
      <c r="F139" s="301" t="s">
        <v>76</v>
      </c>
      <c r="G139" s="301" t="s">
        <v>77</v>
      </c>
      <c r="H139" s="303">
        <v>10266621000</v>
      </c>
      <c r="I139" s="303">
        <v>10266621000</v>
      </c>
      <c r="J139" s="303">
        <v>6572047383</v>
      </c>
      <c r="K139" s="304">
        <v>0.64013733272125273</v>
      </c>
      <c r="L139" s="303">
        <v>5256813037</v>
      </c>
      <c r="M139" s="304">
        <v>0.51202952139754643</v>
      </c>
      <c r="P139">
        <f t="shared" si="58"/>
        <v>2013</v>
      </c>
      <c r="Q139" t="str">
        <f t="shared" si="59"/>
        <v>Gustavo Petro 2012-2015</v>
      </c>
      <c r="R139" t="str">
        <f t="shared" si="60"/>
        <v>0121-SECRETARÍA DISTRITAL DE LA MUJER</v>
      </c>
      <c r="S139" t="str">
        <f t="shared" si="61"/>
        <v>MUJER</v>
      </c>
      <c r="T139" t="str">
        <f t="shared" si="62"/>
        <v>Administración Centrral</v>
      </c>
      <c r="U139" t="str">
        <f t="shared" si="63"/>
        <v>Funcionamiento</v>
      </c>
      <c r="V139" t="s">
        <v>256</v>
      </c>
      <c r="W139" s="53">
        <f t="shared" si="54"/>
        <v>19540721447.482353</v>
      </c>
      <c r="X139" s="53">
        <f t="shared" si="55"/>
        <v>19540721447.482353</v>
      </c>
      <c r="Y139" s="53">
        <f t="shared" si="56"/>
        <v>12508745306.840328</v>
      </c>
      <c r="Z139" s="53"/>
      <c r="AA139" s="53">
        <f t="shared" si="57"/>
        <v>10005426250.51716</v>
      </c>
      <c r="AB139" s="53"/>
      <c r="AC139" s="53">
        <f t="shared" si="47"/>
        <v>19540721447.482353</v>
      </c>
      <c r="AD139" s="53">
        <f t="shared" si="48"/>
        <v>19540721447.482353</v>
      </c>
      <c r="AE139" s="53">
        <f t="shared" si="49"/>
        <v>12508745306.840328</v>
      </c>
      <c r="AF139" s="53">
        <f t="shared" si="50"/>
        <v>1.2183897025944885</v>
      </c>
      <c r="AG139" s="53">
        <f t="shared" si="51"/>
        <v>10005426250.51716</v>
      </c>
      <c r="AI139" s="53">
        <f t="shared" si="53"/>
        <v>0</v>
      </c>
      <c r="AJ139" s="53">
        <f t="shared" si="53"/>
        <v>0</v>
      </c>
      <c r="AK139" s="53">
        <f t="shared" si="53"/>
        <v>0</v>
      </c>
      <c r="AL139" s="53">
        <f t="shared" si="52"/>
        <v>-1.2183897025944885</v>
      </c>
      <c r="AM139" s="53">
        <f t="shared" si="52"/>
        <v>0</v>
      </c>
    </row>
    <row r="140" spans="1:39" x14ac:dyDescent="0.35">
      <c r="A140" s="301">
        <v>2013</v>
      </c>
      <c r="B140" s="301" t="s">
        <v>88</v>
      </c>
      <c r="C140" s="301" t="s">
        <v>38</v>
      </c>
      <c r="D140" s="302" t="s">
        <v>248</v>
      </c>
      <c r="E140" s="302" t="s">
        <v>226</v>
      </c>
      <c r="F140" s="301" t="s">
        <v>78</v>
      </c>
      <c r="G140" s="301" t="s">
        <v>77</v>
      </c>
      <c r="H140" s="303">
        <v>12000000000</v>
      </c>
      <c r="I140" s="303">
        <v>15000000000</v>
      </c>
      <c r="J140" s="303">
        <v>14392377285</v>
      </c>
      <c r="K140" s="304">
        <v>0.95949181900000002</v>
      </c>
      <c r="L140" s="303">
        <v>6443881345</v>
      </c>
      <c r="M140" s="304">
        <v>0.42959208966666668</v>
      </c>
      <c r="P140">
        <f t="shared" si="58"/>
        <v>2013</v>
      </c>
      <c r="Q140" t="str">
        <f t="shared" si="59"/>
        <v>Gustavo Petro 2012-2015</v>
      </c>
      <c r="R140" t="str">
        <f t="shared" si="60"/>
        <v>0121-SECRETARÍA DISTRITAL DE LA MUJER</v>
      </c>
      <c r="S140" t="str">
        <f t="shared" si="61"/>
        <v>MUJER</v>
      </c>
      <c r="T140" t="str">
        <f t="shared" si="62"/>
        <v>Administración Centrral</v>
      </c>
      <c r="U140" t="str">
        <f t="shared" si="63"/>
        <v>Inversión directa</v>
      </c>
      <c r="V140" t="s">
        <v>256</v>
      </c>
      <c r="W140" s="53">
        <f t="shared" si="54"/>
        <v>22839905882.35294</v>
      </c>
      <c r="X140" s="53">
        <f t="shared" si="55"/>
        <v>28549882352.941174</v>
      </c>
      <c r="Y140" s="53">
        <f t="shared" si="56"/>
        <v>27393378551.059528</v>
      </c>
      <c r="Z140" s="53"/>
      <c r="AA140" s="53">
        <f t="shared" si="57"/>
        <v>12264803619.73749</v>
      </c>
      <c r="AB140" s="53"/>
      <c r="AC140" s="53">
        <f t="shared" si="47"/>
        <v>22839905882.35294</v>
      </c>
      <c r="AD140" s="53">
        <f t="shared" si="48"/>
        <v>28549882352.941174</v>
      </c>
      <c r="AE140" s="53">
        <f t="shared" si="49"/>
        <v>27393378551.059528</v>
      </c>
      <c r="AF140" s="53">
        <f t="shared" si="50"/>
        <v>1.826225236737302</v>
      </c>
      <c r="AG140" s="53">
        <f t="shared" si="51"/>
        <v>12264803619.73749</v>
      </c>
      <c r="AI140" s="53">
        <f t="shared" si="53"/>
        <v>0</v>
      </c>
      <c r="AJ140" s="53">
        <f t="shared" si="53"/>
        <v>0</v>
      </c>
      <c r="AK140" s="53">
        <f t="shared" si="53"/>
        <v>0</v>
      </c>
      <c r="AL140" s="53">
        <f t="shared" si="52"/>
        <v>-1.826225236737302</v>
      </c>
      <c r="AM140" s="53">
        <f t="shared" si="52"/>
        <v>0</v>
      </c>
    </row>
    <row r="141" spans="1:39" x14ac:dyDescent="0.35">
      <c r="A141" s="301">
        <v>2013</v>
      </c>
      <c r="B141" s="301" t="s">
        <v>88</v>
      </c>
      <c r="C141" s="301" t="s">
        <v>39</v>
      </c>
      <c r="D141" s="302" t="s">
        <v>17</v>
      </c>
      <c r="E141" s="302" t="s">
        <v>226</v>
      </c>
      <c r="F141" s="301" t="s">
        <v>76</v>
      </c>
      <c r="G141" s="301" t="s">
        <v>77</v>
      </c>
      <c r="H141" s="303">
        <v>18503550000</v>
      </c>
      <c r="I141" s="303">
        <v>18503550000</v>
      </c>
      <c r="J141" s="303">
        <v>16582501692</v>
      </c>
      <c r="K141" s="304">
        <v>0.89617947323621683</v>
      </c>
      <c r="L141" s="303">
        <v>13358066327</v>
      </c>
      <c r="M141" s="304">
        <v>0.72191910887370259</v>
      </c>
      <c r="P141">
        <f t="shared" si="58"/>
        <v>2013</v>
      </c>
      <c r="Q141" t="str">
        <f t="shared" si="59"/>
        <v>Gustavo Petro 2012-2015</v>
      </c>
      <c r="R141" t="str">
        <f t="shared" si="60"/>
        <v>0122-SECRETARÍA DISTRITAL DE INTEGRACIÓN SOCIAL</v>
      </c>
      <c r="S141" t="str">
        <f t="shared" si="61"/>
        <v>INTEGRACION SOCIAL</v>
      </c>
      <c r="T141" t="str">
        <f t="shared" si="62"/>
        <v>Administración Centrral</v>
      </c>
      <c r="U141" t="str">
        <f t="shared" si="63"/>
        <v>Funcionamiento</v>
      </c>
      <c r="V141" t="s">
        <v>256</v>
      </c>
      <c r="W141" s="53">
        <f t="shared" si="54"/>
        <v>35218278374.117645</v>
      </c>
      <c r="X141" s="53">
        <f t="shared" si="55"/>
        <v>35218278374.117645</v>
      </c>
      <c r="Y141" s="53">
        <f t="shared" si="56"/>
        <v>31561898161.603199</v>
      </c>
      <c r="Z141" s="53"/>
      <c r="AA141" s="53">
        <f t="shared" si="57"/>
        <v>25424748139.909004</v>
      </c>
      <c r="AB141" s="53"/>
      <c r="AC141" s="53">
        <f t="shared" si="47"/>
        <v>35218278374.117645</v>
      </c>
      <c r="AD141" s="53">
        <f t="shared" si="48"/>
        <v>35218278374.117645</v>
      </c>
      <c r="AE141" s="53">
        <f t="shared" si="49"/>
        <v>31561898161.603199</v>
      </c>
      <c r="AF141" s="53">
        <f t="shared" si="50"/>
        <v>1.7057212352009856</v>
      </c>
      <c r="AG141" s="53">
        <f t="shared" si="51"/>
        <v>25424748139.909004</v>
      </c>
      <c r="AI141" s="53">
        <f t="shared" si="53"/>
        <v>0</v>
      </c>
      <c r="AJ141" s="53">
        <f t="shared" si="53"/>
        <v>0</v>
      </c>
      <c r="AK141" s="53">
        <f t="shared" si="53"/>
        <v>0</v>
      </c>
      <c r="AL141" s="53">
        <f t="shared" si="52"/>
        <v>-1.7057212352009856</v>
      </c>
      <c r="AM141" s="53">
        <f t="shared" si="52"/>
        <v>0</v>
      </c>
    </row>
    <row r="142" spans="1:39" x14ac:dyDescent="0.35">
      <c r="A142" s="301">
        <v>2013</v>
      </c>
      <c r="B142" s="301" t="s">
        <v>88</v>
      </c>
      <c r="C142" s="301" t="s">
        <v>39</v>
      </c>
      <c r="D142" s="302" t="s">
        <v>17</v>
      </c>
      <c r="E142" s="302" t="s">
        <v>226</v>
      </c>
      <c r="F142" s="301" t="s">
        <v>78</v>
      </c>
      <c r="G142" s="301" t="s">
        <v>77</v>
      </c>
      <c r="H142" s="303">
        <v>911357197000</v>
      </c>
      <c r="I142" s="303">
        <v>871155280504</v>
      </c>
      <c r="J142" s="303">
        <v>820658888931</v>
      </c>
      <c r="K142" s="304">
        <v>0.94203514263979926</v>
      </c>
      <c r="L142" s="303">
        <v>518226857804</v>
      </c>
      <c r="M142" s="304">
        <v>0.59487311780304419</v>
      </c>
      <c r="P142">
        <f t="shared" si="58"/>
        <v>2013</v>
      </c>
      <c r="Q142" t="str">
        <f t="shared" si="59"/>
        <v>Gustavo Petro 2012-2015</v>
      </c>
      <c r="R142" t="str">
        <f t="shared" si="60"/>
        <v>0122-SECRETARÍA DISTRITAL DE INTEGRACIÓN SOCIAL</v>
      </c>
      <c r="S142" t="str">
        <f t="shared" si="61"/>
        <v>INTEGRACION SOCIAL</v>
      </c>
      <c r="T142" t="str">
        <f t="shared" si="62"/>
        <v>Administración Centrral</v>
      </c>
      <c r="U142" t="str">
        <f t="shared" si="63"/>
        <v>Inversión directa</v>
      </c>
      <c r="V142" t="s">
        <v>256</v>
      </c>
      <c r="W142" s="53">
        <f t="shared" si="54"/>
        <v>1734609383723.749</v>
      </c>
      <c r="X142" s="53">
        <f t="shared" si="55"/>
        <v>1658092051302.178</v>
      </c>
      <c r="Y142" s="53">
        <f t="shared" si="56"/>
        <v>1561980982058.3645</v>
      </c>
      <c r="Z142" s="53"/>
      <c r="AA142" s="53">
        <f t="shared" si="57"/>
        <v>986354388162.57166</v>
      </c>
      <c r="AB142" s="53"/>
      <c r="AC142" s="53">
        <f t="shared" si="47"/>
        <v>1734609383723.749</v>
      </c>
      <c r="AD142" s="53">
        <f t="shared" si="48"/>
        <v>1658092051302.178</v>
      </c>
      <c r="AE142" s="53">
        <f t="shared" si="49"/>
        <v>1561980982058.3645</v>
      </c>
      <c r="AF142" s="53">
        <f t="shared" si="50"/>
        <v>1.7929994996468286</v>
      </c>
      <c r="AG142" s="53">
        <f t="shared" si="51"/>
        <v>986354388162.57166</v>
      </c>
      <c r="AI142" s="53">
        <f t="shared" si="53"/>
        <v>0</v>
      </c>
      <c r="AJ142" s="53">
        <f t="shared" si="53"/>
        <v>0</v>
      </c>
      <c r="AK142" s="53">
        <f t="shared" si="53"/>
        <v>0</v>
      </c>
      <c r="AL142" s="53">
        <f t="shared" si="52"/>
        <v>-1.7929994996468286</v>
      </c>
      <c r="AM142" s="53">
        <f t="shared" si="52"/>
        <v>0</v>
      </c>
    </row>
    <row r="143" spans="1:39" x14ac:dyDescent="0.35">
      <c r="A143" s="301">
        <v>2013</v>
      </c>
      <c r="B143" s="301" t="s">
        <v>88</v>
      </c>
      <c r="C143" s="301" t="s">
        <v>40</v>
      </c>
      <c r="D143" s="302" t="s">
        <v>13</v>
      </c>
      <c r="E143" s="302" t="s">
        <v>226</v>
      </c>
      <c r="F143" s="301" t="s">
        <v>76</v>
      </c>
      <c r="G143" s="301" t="s">
        <v>77</v>
      </c>
      <c r="H143" s="303">
        <v>8926534000</v>
      </c>
      <c r="I143" s="303">
        <v>8926534000</v>
      </c>
      <c r="J143" s="303">
        <v>8149559958</v>
      </c>
      <c r="K143" s="304">
        <v>0.91295904524645288</v>
      </c>
      <c r="L143" s="303">
        <v>6009428793</v>
      </c>
      <c r="M143" s="304">
        <v>0.67320964587151066</v>
      </c>
      <c r="P143">
        <f t="shared" si="58"/>
        <v>2013</v>
      </c>
      <c r="Q143" t="str">
        <f t="shared" si="59"/>
        <v>Gustavo Petro 2012-2015</v>
      </c>
      <c r="R143" t="str">
        <f t="shared" si="60"/>
        <v>0125-DEPARTAMENTO ADMINISTRATIVO DEL SERVICIO CIVIL</v>
      </c>
      <c r="S143" t="str">
        <f t="shared" si="61"/>
        <v>GESTIÓN PÚBLICA</v>
      </c>
      <c r="T143" t="str">
        <f t="shared" si="62"/>
        <v>Administración Centrral</v>
      </c>
      <c r="U143" t="str">
        <f t="shared" si="63"/>
        <v>Funcionamiento</v>
      </c>
      <c r="V143" t="s">
        <v>256</v>
      </c>
      <c r="W143" s="53">
        <f t="shared" si="54"/>
        <v>16990099701.30196</v>
      </c>
      <c r="X143" s="53">
        <f t="shared" si="55"/>
        <v>16990099701.30196</v>
      </c>
      <c r="Y143" s="53">
        <f t="shared" si="56"/>
        <v>15511265201.942682</v>
      </c>
      <c r="Z143" s="53"/>
      <c r="AA143" s="53">
        <f t="shared" si="57"/>
        <v>11437899003.235153</v>
      </c>
      <c r="AB143" s="53"/>
      <c r="AC143" s="53">
        <f t="shared" si="47"/>
        <v>16990099701.30196</v>
      </c>
      <c r="AD143" s="53">
        <f t="shared" si="48"/>
        <v>16990099701.30196</v>
      </c>
      <c r="AE143" s="53">
        <f t="shared" si="49"/>
        <v>15511265201.942682</v>
      </c>
      <c r="AF143" s="53">
        <f t="shared" si="50"/>
        <v>1.7376582223226487</v>
      </c>
      <c r="AG143" s="53">
        <f t="shared" si="51"/>
        <v>11437899003.235153</v>
      </c>
      <c r="AI143" s="53">
        <f t="shared" si="53"/>
        <v>0</v>
      </c>
      <c r="AJ143" s="53">
        <f t="shared" si="53"/>
        <v>0</v>
      </c>
      <c r="AK143" s="53">
        <f t="shared" si="53"/>
        <v>0</v>
      </c>
      <c r="AL143" s="53">
        <f t="shared" si="52"/>
        <v>-1.7376582223226487</v>
      </c>
      <c r="AM143" s="53">
        <f t="shared" si="52"/>
        <v>0</v>
      </c>
    </row>
    <row r="144" spans="1:39" x14ac:dyDescent="0.35">
      <c r="A144" s="301">
        <v>2013</v>
      </c>
      <c r="B144" s="301" t="s">
        <v>88</v>
      </c>
      <c r="C144" s="301" t="s">
        <v>40</v>
      </c>
      <c r="D144" s="302" t="s">
        <v>13</v>
      </c>
      <c r="E144" s="302" t="s">
        <v>226</v>
      </c>
      <c r="F144" s="301" t="s">
        <v>78</v>
      </c>
      <c r="G144" s="301" t="s">
        <v>77</v>
      </c>
      <c r="H144" s="303">
        <v>3040000000</v>
      </c>
      <c r="I144" s="303">
        <v>3040000000</v>
      </c>
      <c r="J144" s="303">
        <v>2876161200</v>
      </c>
      <c r="K144" s="304">
        <v>0.94610565789473688</v>
      </c>
      <c r="L144" s="303">
        <v>2129631448</v>
      </c>
      <c r="M144" s="304">
        <v>0.7005366605263158</v>
      </c>
      <c r="P144">
        <f t="shared" si="58"/>
        <v>2013</v>
      </c>
      <c r="Q144" t="str">
        <f t="shared" si="59"/>
        <v>Gustavo Petro 2012-2015</v>
      </c>
      <c r="R144" t="str">
        <f t="shared" si="60"/>
        <v>0125-DEPARTAMENTO ADMINISTRATIVO DEL SERVICIO CIVIL</v>
      </c>
      <c r="S144" t="str">
        <f t="shared" si="61"/>
        <v>GESTIÓN PÚBLICA</v>
      </c>
      <c r="T144" t="str">
        <f t="shared" si="62"/>
        <v>Administración Centrral</v>
      </c>
      <c r="U144" t="str">
        <f t="shared" si="63"/>
        <v>Inversión directa</v>
      </c>
      <c r="V144" t="s">
        <v>256</v>
      </c>
      <c r="W144" s="53">
        <f t="shared" si="54"/>
        <v>5786109490.1960783</v>
      </c>
      <c r="X144" s="53">
        <f t="shared" si="55"/>
        <v>5786109490.1960783</v>
      </c>
      <c r="Y144" s="53">
        <f t="shared" si="56"/>
        <v>5474270925.872941</v>
      </c>
      <c r="Z144" s="53"/>
      <c r="AA144" s="53">
        <f t="shared" si="57"/>
        <v>4053381819.7015839</v>
      </c>
      <c r="AB144" s="53"/>
      <c r="AC144" s="53">
        <f t="shared" si="47"/>
        <v>5786109490.1960783</v>
      </c>
      <c r="AD144" s="53">
        <f t="shared" si="48"/>
        <v>5786109490.1960783</v>
      </c>
      <c r="AE144" s="53">
        <f t="shared" si="49"/>
        <v>5474270925.872941</v>
      </c>
      <c r="AF144" s="53">
        <f t="shared" si="50"/>
        <v>1.8007470150897833</v>
      </c>
      <c r="AG144" s="53">
        <f t="shared" si="51"/>
        <v>4053381819.7015839</v>
      </c>
      <c r="AI144" s="53">
        <f t="shared" si="53"/>
        <v>0</v>
      </c>
      <c r="AJ144" s="53">
        <f t="shared" si="53"/>
        <v>0</v>
      </c>
      <c r="AK144" s="53">
        <f t="shared" si="53"/>
        <v>0</v>
      </c>
      <c r="AL144" s="53">
        <f t="shared" si="52"/>
        <v>-1.8007470150897833</v>
      </c>
      <c r="AM144" s="53">
        <f t="shared" si="52"/>
        <v>0</v>
      </c>
    </row>
    <row r="145" spans="1:39" x14ac:dyDescent="0.35">
      <c r="A145" s="301">
        <v>2013</v>
      </c>
      <c r="B145" s="301" t="s">
        <v>88</v>
      </c>
      <c r="C145" s="301" t="s">
        <v>41</v>
      </c>
      <c r="D145" s="302" t="s">
        <v>8</v>
      </c>
      <c r="E145" s="302" t="s">
        <v>226</v>
      </c>
      <c r="F145" s="301" t="s">
        <v>76</v>
      </c>
      <c r="G145" s="301" t="s">
        <v>77</v>
      </c>
      <c r="H145" s="303">
        <v>21355833000</v>
      </c>
      <c r="I145" s="303">
        <v>21355833000</v>
      </c>
      <c r="J145" s="303">
        <v>20248189693</v>
      </c>
      <c r="K145" s="304">
        <v>0.94813392167844723</v>
      </c>
      <c r="L145" s="303">
        <v>17314364419</v>
      </c>
      <c r="M145" s="304">
        <v>0.81075575085270613</v>
      </c>
      <c r="P145">
        <f t="shared" si="58"/>
        <v>2013</v>
      </c>
      <c r="Q145" t="str">
        <f t="shared" si="59"/>
        <v>Gustavo Petro 2012-2015</v>
      </c>
      <c r="R145" t="str">
        <f t="shared" si="60"/>
        <v>0126-SECRETARÍA DISTRITAL DE AMBIENTE</v>
      </c>
      <c r="S145" t="str">
        <f t="shared" si="61"/>
        <v>AMBIENTE</v>
      </c>
      <c r="T145" t="str">
        <f t="shared" si="62"/>
        <v>Administración Centrral</v>
      </c>
      <c r="U145" t="str">
        <f t="shared" si="63"/>
        <v>Funcionamiento</v>
      </c>
      <c r="V145" t="s">
        <v>256</v>
      </c>
      <c r="W145" s="53">
        <f t="shared" si="54"/>
        <v>40647101313.270584</v>
      </c>
      <c r="X145" s="53">
        <f t="shared" si="55"/>
        <v>40647101313.270584</v>
      </c>
      <c r="Y145" s="53">
        <f t="shared" si="56"/>
        <v>38538895573.012405</v>
      </c>
      <c r="Z145" s="53"/>
      <c r="AA145" s="53">
        <f t="shared" si="57"/>
        <v>32954871145.226711</v>
      </c>
      <c r="AB145" s="53"/>
      <c r="AC145" s="53">
        <f t="shared" si="47"/>
        <v>40647101313.270584</v>
      </c>
      <c r="AD145" s="53">
        <f t="shared" si="48"/>
        <v>40647101313.270584</v>
      </c>
      <c r="AE145" s="53">
        <f t="shared" si="49"/>
        <v>38538895573.012405</v>
      </c>
      <c r="AF145" s="53">
        <f t="shared" si="50"/>
        <v>1.8046074612501608</v>
      </c>
      <c r="AG145" s="53">
        <f t="shared" si="51"/>
        <v>32954871145.226711</v>
      </c>
      <c r="AI145" s="53">
        <f t="shared" si="53"/>
        <v>0</v>
      </c>
      <c r="AJ145" s="53">
        <f t="shared" si="53"/>
        <v>0</v>
      </c>
      <c r="AK145" s="53">
        <f t="shared" si="53"/>
        <v>0</v>
      </c>
      <c r="AL145" s="53">
        <f t="shared" si="52"/>
        <v>-1.8046074612501608</v>
      </c>
      <c r="AM145" s="53">
        <f t="shared" si="52"/>
        <v>0</v>
      </c>
    </row>
    <row r="146" spans="1:39" x14ac:dyDescent="0.35">
      <c r="A146" s="301">
        <v>2013</v>
      </c>
      <c r="B146" s="301" t="s">
        <v>88</v>
      </c>
      <c r="C146" s="301" t="s">
        <v>41</v>
      </c>
      <c r="D146" s="302" t="s">
        <v>8</v>
      </c>
      <c r="E146" s="302" t="s">
        <v>226</v>
      </c>
      <c r="F146" s="301" t="s">
        <v>78</v>
      </c>
      <c r="G146" s="301" t="s">
        <v>77</v>
      </c>
      <c r="H146" s="303">
        <v>70258274000</v>
      </c>
      <c r="I146" s="303">
        <v>62646290878</v>
      </c>
      <c r="J146" s="303">
        <v>57060943555</v>
      </c>
      <c r="K146" s="304">
        <v>0.9108431282248276</v>
      </c>
      <c r="L146" s="303">
        <v>35639438102</v>
      </c>
      <c r="M146" s="304">
        <v>0.56889941291824808</v>
      </c>
      <c r="P146">
        <f t="shared" si="58"/>
        <v>2013</v>
      </c>
      <c r="Q146" t="str">
        <f t="shared" si="59"/>
        <v>Gustavo Petro 2012-2015</v>
      </c>
      <c r="R146" t="str">
        <f t="shared" si="60"/>
        <v>0126-SECRETARÍA DISTRITAL DE AMBIENTE</v>
      </c>
      <c r="S146" t="str">
        <f t="shared" si="61"/>
        <v>AMBIENTE</v>
      </c>
      <c r="T146" t="str">
        <f t="shared" si="62"/>
        <v>Administración Centrral</v>
      </c>
      <c r="U146" t="str">
        <f t="shared" si="63"/>
        <v>Inversión directa</v>
      </c>
      <c r="V146" t="s">
        <v>256</v>
      </c>
      <c r="W146" s="53">
        <f t="shared" si="54"/>
        <v>133724363801.38039</v>
      </c>
      <c r="X146" s="53">
        <f t="shared" si="55"/>
        <v>119236282294.33546</v>
      </c>
      <c r="Y146" s="53">
        <f t="shared" si="56"/>
        <v>108605548362.87112</v>
      </c>
      <c r="Z146" s="53"/>
      <c r="AA146" s="53">
        <f t="shared" si="57"/>
        <v>67833450995.801941</v>
      </c>
      <c r="AB146" s="53"/>
      <c r="AC146" s="53">
        <f t="shared" si="47"/>
        <v>133724363801.38039</v>
      </c>
      <c r="AD146" s="53">
        <f t="shared" si="48"/>
        <v>119236282294.33546</v>
      </c>
      <c r="AE146" s="53">
        <f t="shared" si="49"/>
        <v>108605548362.87112</v>
      </c>
      <c r="AF146" s="53">
        <f t="shared" si="50"/>
        <v>1.7336309435202495</v>
      </c>
      <c r="AG146" s="53">
        <f t="shared" si="51"/>
        <v>67833450995.801941</v>
      </c>
      <c r="AI146" s="53">
        <f t="shared" si="53"/>
        <v>0</v>
      </c>
      <c r="AJ146" s="53">
        <f t="shared" si="53"/>
        <v>0</v>
      </c>
      <c r="AK146" s="53">
        <f t="shared" si="53"/>
        <v>0</v>
      </c>
      <c r="AL146" s="53">
        <f t="shared" si="52"/>
        <v>-1.7336309435202495</v>
      </c>
      <c r="AM146" s="53">
        <f t="shared" si="52"/>
        <v>0</v>
      </c>
    </row>
    <row r="147" spans="1:39" x14ac:dyDescent="0.35">
      <c r="A147" s="301">
        <v>2013</v>
      </c>
      <c r="B147" s="301" t="s">
        <v>88</v>
      </c>
      <c r="C147" s="301" t="s">
        <v>42</v>
      </c>
      <c r="D147" s="302" t="s">
        <v>14</v>
      </c>
      <c r="E147" s="302" t="s">
        <v>226</v>
      </c>
      <c r="F147" s="301" t="s">
        <v>76</v>
      </c>
      <c r="G147" s="301" t="s">
        <v>77</v>
      </c>
      <c r="H147" s="303">
        <v>9523858000</v>
      </c>
      <c r="I147" s="303">
        <v>9523858000</v>
      </c>
      <c r="J147" s="303">
        <v>9106197234</v>
      </c>
      <c r="K147" s="304">
        <v>0.95614584278766024</v>
      </c>
      <c r="L147" s="303">
        <v>8692878564</v>
      </c>
      <c r="M147" s="304">
        <v>0.91274760333469906</v>
      </c>
      <c r="P147">
        <f t="shared" si="58"/>
        <v>2013</v>
      </c>
      <c r="Q147" t="str">
        <f t="shared" si="59"/>
        <v>Gustavo Petro 2012-2015</v>
      </c>
      <c r="R147" t="str">
        <f t="shared" si="60"/>
        <v>0127-DEPARTAMENTO ADTIVO DE LA DEFENSORÍA ESPACIO PUBLICO</v>
      </c>
      <c r="S147" t="str">
        <f t="shared" si="61"/>
        <v>GOBIERNO</v>
      </c>
      <c r="T147" t="str">
        <f t="shared" si="62"/>
        <v>Administración Centrral</v>
      </c>
      <c r="U147" t="str">
        <f t="shared" si="63"/>
        <v>Funcionamiento</v>
      </c>
      <c r="V147" t="s">
        <v>256</v>
      </c>
      <c r="W147" s="53">
        <f t="shared" si="54"/>
        <v>18127001696.407841</v>
      </c>
      <c r="X147" s="53">
        <f t="shared" si="55"/>
        <v>18127001696.407841</v>
      </c>
      <c r="Y147" s="53">
        <f t="shared" si="56"/>
        <v>17332057314.225224</v>
      </c>
      <c r="Z147" s="53"/>
      <c r="AA147" s="53">
        <f t="shared" si="57"/>
        <v>16545377354.040281</v>
      </c>
      <c r="AB147" s="53"/>
      <c r="AC147" s="53">
        <f t="shared" si="47"/>
        <v>18127001696.407841</v>
      </c>
      <c r="AD147" s="53">
        <f t="shared" si="48"/>
        <v>18127001696.407841</v>
      </c>
      <c r="AE147" s="53">
        <f t="shared" si="49"/>
        <v>17332057314.225224</v>
      </c>
      <c r="AF147" s="53">
        <f t="shared" si="50"/>
        <v>1.8198567549227658</v>
      </c>
      <c r="AG147" s="53">
        <f t="shared" si="51"/>
        <v>16545377354.040281</v>
      </c>
      <c r="AI147" s="53">
        <f t="shared" si="53"/>
        <v>0</v>
      </c>
      <c r="AJ147" s="53">
        <f t="shared" si="53"/>
        <v>0</v>
      </c>
      <c r="AK147" s="53">
        <f t="shared" si="53"/>
        <v>0</v>
      </c>
      <c r="AL147" s="53">
        <f t="shared" si="52"/>
        <v>-1.8198567549227658</v>
      </c>
      <c r="AM147" s="53">
        <f t="shared" si="52"/>
        <v>0</v>
      </c>
    </row>
    <row r="148" spans="1:39" x14ac:dyDescent="0.35">
      <c r="A148" s="301">
        <v>2013</v>
      </c>
      <c r="B148" s="301" t="s">
        <v>88</v>
      </c>
      <c r="C148" s="301" t="s">
        <v>42</v>
      </c>
      <c r="D148" s="302" t="s">
        <v>14</v>
      </c>
      <c r="E148" s="302" t="s">
        <v>226</v>
      </c>
      <c r="F148" s="301" t="s">
        <v>78</v>
      </c>
      <c r="G148" s="301" t="s">
        <v>77</v>
      </c>
      <c r="H148" s="303">
        <v>8500000000</v>
      </c>
      <c r="I148" s="303">
        <v>8804238325</v>
      </c>
      <c r="J148" s="303">
        <v>8776832872</v>
      </c>
      <c r="K148" s="304">
        <v>0.99688724316762523</v>
      </c>
      <c r="L148" s="303">
        <v>7190711150</v>
      </c>
      <c r="M148" s="304">
        <v>0.81673290573946389</v>
      </c>
      <c r="P148">
        <f t="shared" si="58"/>
        <v>2013</v>
      </c>
      <c r="Q148" t="str">
        <f t="shared" si="59"/>
        <v>Gustavo Petro 2012-2015</v>
      </c>
      <c r="R148" t="str">
        <f t="shared" si="60"/>
        <v>0127-DEPARTAMENTO ADTIVO DE LA DEFENSORÍA ESPACIO PUBLICO</v>
      </c>
      <c r="S148" t="str">
        <f t="shared" si="61"/>
        <v>GOBIERNO</v>
      </c>
      <c r="T148" t="str">
        <f t="shared" si="62"/>
        <v>Administración Centrral</v>
      </c>
      <c r="U148" t="str">
        <f t="shared" si="63"/>
        <v>Inversión directa</v>
      </c>
      <c r="V148" t="s">
        <v>256</v>
      </c>
      <c r="W148" s="53">
        <f t="shared" si="54"/>
        <v>16178266666.666666</v>
      </c>
      <c r="X148" s="53">
        <f t="shared" si="55"/>
        <v>16757331225.733725</v>
      </c>
      <c r="Y148" s="53">
        <f t="shared" si="56"/>
        <v>16705169728.468454</v>
      </c>
      <c r="Z148" s="53"/>
      <c r="AA148" s="53">
        <f t="shared" si="57"/>
        <v>13686263824.432156</v>
      </c>
      <c r="AB148" s="53"/>
      <c r="AC148" s="53">
        <f t="shared" si="47"/>
        <v>16178266666.666666</v>
      </c>
      <c r="AD148" s="53">
        <f t="shared" si="48"/>
        <v>16757331225.733725</v>
      </c>
      <c r="AE148" s="53">
        <f t="shared" si="49"/>
        <v>16705169728.468454</v>
      </c>
      <c r="AF148" s="53">
        <f t="shared" si="50"/>
        <v>1.8974009007722374</v>
      </c>
      <c r="AG148" s="53">
        <f t="shared" si="51"/>
        <v>13686263824.432156</v>
      </c>
      <c r="AI148" s="53">
        <f t="shared" si="53"/>
        <v>0</v>
      </c>
      <c r="AJ148" s="53">
        <f t="shared" si="53"/>
        <v>0</v>
      </c>
      <c r="AK148" s="53">
        <f t="shared" si="53"/>
        <v>0</v>
      </c>
      <c r="AL148" s="53">
        <f t="shared" si="52"/>
        <v>-1.8974009007722374</v>
      </c>
      <c r="AM148" s="53">
        <f t="shared" si="52"/>
        <v>0</v>
      </c>
    </row>
    <row r="149" spans="1:39" x14ac:dyDescent="0.35">
      <c r="A149" s="301">
        <v>2013</v>
      </c>
      <c r="B149" s="301" t="s">
        <v>88</v>
      </c>
      <c r="C149" s="301" t="s">
        <v>43</v>
      </c>
      <c r="D149" s="302" t="s">
        <v>22</v>
      </c>
      <c r="E149" s="302" t="s">
        <v>226</v>
      </c>
      <c r="F149" s="301" t="s">
        <v>76</v>
      </c>
      <c r="G149" s="301" t="s">
        <v>77</v>
      </c>
      <c r="H149" s="303">
        <v>44934327000</v>
      </c>
      <c r="I149" s="303">
        <v>44934327000</v>
      </c>
      <c r="J149" s="303">
        <v>35614580101</v>
      </c>
      <c r="K149" s="304">
        <v>0.79259182186037858</v>
      </c>
      <c r="L149" s="303">
        <v>34552847247</v>
      </c>
      <c r="M149" s="304">
        <v>0.76896327493677608</v>
      </c>
      <c r="P149">
        <f t="shared" si="58"/>
        <v>2013</v>
      </c>
      <c r="Q149" t="str">
        <f t="shared" si="59"/>
        <v>Gustavo Petro 2012-2015</v>
      </c>
      <c r="R149" t="str">
        <f t="shared" si="60"/>
        <v>0131-UNIDAD ADMINISTRATIVA ESPECIAL CUERPO OFICIAL DE BOMBEROS</v>
      </c>
      <c r="S149" t="str">
        <f t="shared" si="61"/>
        <v>SEGURIDAD, CONVIVENCIA Y JUSTICIA</v>
      </c>
      <c r="T149" t="str">
        <f t="shared" si="62"/>
        <v>Administración Centrral</v>
      </c>
      <c r="U149" t="str">
        <f t="shared" si="63"/>
        <v>Funcionamiento</v>
      </c>
      <c r="V149" t="s">
        <v>256</v>
      </c>
      <c r="W149" s="53">
        <f t="shared" si="54"/>
        <v>85524649963.905884</v>
      </c>
      <c r="X149" s="53">
        <f t="shared" si="55"/>
        <v>85524649963.905884</v>
      </c>
      <c r="Y149" s="53">
        <f t="shared" si="56"/>
        <v>67786138128.863319</v>
      </c>
      <c r="Z149" s="53"/>
      <c r="AA149" s="53">
        <f t="shared" si="57"/>
        <v>65765314924.06649</v>
      </c>
      <c r="AB149" s="53"/>
      <c r="AC149" s="53">
        <f t="shared" si="47"/>
        <v>85524649963.905884</v>
      </c>
      <c r="AD149" s="53">
        <f t="shared" si="48"/>
        <v>85524649963.905884</v>
      </c>
      <c r="AE149" s="53">
        <f t="shared" si="49"/>
        <v>67786138128.863319</v>
      </c>
      <c r="AF149" s="53">
        <f t="shared" si="50"/>
        <v>1.5085602178678079</v>
      </c>
      <c r="AG149" s="53">
        <f t="shared" si="51"/>
        <v>65765314924.06649</v>
      </c>
      <c r="AI149" s="53">
        <f t="shared" si="53"/>
        <v>0</v>
      </c>
      <c r="AJ149" s="53">
        <f t="shared" si="53"/>
        <v>0</v>
      </c>
      <c r="AK149" s="53">
        <f t="shared" si="53"/>
        <v>0</v>
      </c>
      <c r="AL149" s="53">
        <f t="shared" si="52"/>
        <v>-1.5085602178678079</v>
      </c>
      <c r="AM149" s="53">
        <f t="shared" si="52"/>
        <v>0</v>
      </c>
    </row>
    <row r="150" spans="1:39" x14ac:dyDescent="0.35">
      <c r="A150" s="301">
        <v>2013</v>
      </c>
      <c r="B150" s="301" t="s">
        <v>88</v>
      </c>
      <c r="C150" s="301" t="s">
        <v>43</v>
      </c>
      <c r="D150" s="302" t="s">
        <v>22</v>
      </c>
      <c r="E150" s="302" t="s">
        <v>226</v>
      </c>
      <c r="F150" s="301" t="s">
        <v>78</v>
      </c>
      <c r="G150" s="301" t="s">
        <v>77</v>
      </c>
      <c r="H150" s="303">
        <v>38600000000</v>
      </c>
      <c r="I150" s="303">
        <v>32330000000</v>
      </c>
      <c r="J150" s="303">
        <v>30026856695</v>
      </c>
      <c r="K150" s="304">
        <v>0.92876141957933811</v>
      </c>
      <c r="L150" s="303">
        <v>17021179475</v>
      </c>
      <c r="M150" s="304">
        <v>0.52648250773275596</v>
      </c>
      <c r="P150">
        <f t="shared" si="58"/>
        <v>2013</v>
      </c>
      <c r="Q150" t="str">
        <f t="shared" si="59"/>
        <v>Gustavo Petro 2012-2015</v>
      </c>
      <c r="R150" t="str">
        <f t="shared" si="60"/>
        <v>0131-UNIDAD ADMINISTRATIVA ESPECIAL CUERPO OFICIAL DE BOMBEROS</v>
      </c>
      <c r="S150" t="str">
        <f t="shared" si="61"/>
        <v>SEGURIDAD, CONVIVENCIA Y JUSTICIA</v>
      </c>
      <c r="T150" t="str">
        <f t="shared" si="62"/>
        <v>Administración Centrral</v>
      </c>
      <c r="U150" t="str">
        <f t="shared" si="63"/>
        <v>Inversión directa</v>
      </c>
      <c r="V150" t="s">
        <v>256</v>
      </c>
      <c r="W150" s="53">
        <f t="shared" si="54"/>
        <v>73468363921.568619</v>
      </c>
      <c r="X150" s="53">
        <f t="shared" si="55"/>
        <v>61534513098.039215</v>
      </c>
      <c r="Y150" s="53">
        <f t="shared" si="56"/>
        <v>57150881738.058273</v>
      </c>
      <c r="Z150" s="53"/>
      <c r="AA150" s="53">
        <f t="shared" si="57"/>
        <v>32396844767.969803</v>
      </c>
      <c r="AB150" s="53"/>
      <c r="AC150" s="53">
        <f t="shared" si="47"/>
        <v>73468363921.568619</v>
      </c>
      <c r="AD150" s="53">
        <f t="shared" si="48"/>
        <v>61534513098.039215</v>
      </c>
      <c r="AE150" s="53">
        <f t="shared" si="49"/>
        <v>57150881738.058273</v>
      </c>
      <c r="AF150" s="53">
        <f t="shared" si="50"/>
        <v>1.7677352841960492</v>
      </c>
      <c r="AG150" s="53">
        <f t="shared" si="51"/>
        <v>32396844767.969803</v>
      </c>
      <c r="AI150" s="53">
        <f t="shared" si="53"/>
        <v>0</v>
      </c>
      <c r="AJ150" s="53">
        <f t="shared" si="53"/>
        <v>0</v>
      </c>
      <c r="AK150" s="53">
        <f t="shared" si="53"/>
        <v>0</v>
      </c>
      <c r="AL150" s="53">
        <f t="shared" si="52"/>
        <v>-1.7677352841960492</v>
      </c>
      <c r="AM150" s="53">
        <f t="shared" si="52"/>
        <v>0</v>
      </c>
    </row>
    <row r="151" spans="1:39" x14ac:dyDescent="0.35">
      <c r="A151" s="301">
        <v>2013</v>
      </c>
      <c r="B151" s="301" t="s">
        <v>88</v>
      </c>
      <c r="C151" s="301" t="s">
        <v>44</v>
      </c>
      <c r="D151" s="302" t="s">
        <v>12</v>
      </c>
      <c r="E151" s="302" t="s">
        <v>226</v>
      </c>
      <c r="F151" s="301" t="s">
        <v>76</v>
      </c>
      <c r="G151" s="301" t="s">
        <v>77</v>
      </c>
      <c r="H151" s="303">
        <v>0</v>
      </c>
      <c r="I151" s="303">
        <v>0</v>
      </c>
      <c r="J151" s="303">
        <v>0</v>
      </c>
      <c r="K151" s="304">
        <v>0</v>
      </c>
      <c r="L151" s="303">
        <v>0</v>
      </c>
      <c r="M151" s="304">
        <v>0</v>
      </c>
      <c r="P151">
        <f t="shared" si="58"/>
        <v>2013</v>
      </c>
      <c r="Q151" t="str">
        <f t="shared" si="59"/>
        <v>Gustavo Petro 2012-2015</v>
      </c>
      <c r="R151" t="str">
        <f t="shared" si="60"/>
        <v>0136-SECRETARIA JURIDICA DISTRITAL</v>
      </c>
      <c r="S151" t="str">
        <f t="shared" si="61"/>
        <v>GESTIÓN JURÍDICA</v>
      </c>
      <c r="T151" t="str">
        <f t="shared" si="62"/>
        <v>Administración Centrral</v>
      </c>
      <c r="U151" t="str">
        <f t="shared" si="63"/>
        <v>Funcionamiento</v>
      </c>
      <c r="V151" t="s">
        <v>256</v>
      </c>
      <c r="W151" s="53">
        <f t="shared" si="54"/>
        <v>0</v>
      </c>
      <c r="X151" s="53">
        <f t="shared" si="55"/>
        <v>0</v>
      </c>
      <c r="Y151" s="53">
        <f t="shared" si="56"/>
        <v>0</v>
      </c>
      <c r="Z151" s="53"/>
      <c r="AA151" s="53">
        <f t="shared" si="57"/>
        <v>0</v>
      </c>
      <c r="AB151" s="53"/>
      <c r="AC151" s="53">
        <f t="shared" si="47"/>
        <v>0</v>
      </c>
      <c r="AD151" s="53">
        <f t="shared" si="48"/>
        <v>0</v>
      </c>
      <c r="AE151" s="53">
        <f t="shared" si="49"/>
        <v>0</v>
      </c>
      <c r="AF151" s="53">
        <f t="shared" si="50"/>
        <v>0</v>
      </c>
      <c r="AG151" s="53">
        <f t="shared" si="51"/>
        <v>0</v>
      </c>
      <c r="AI151" s="53">
        <f t="shared" si="53"/>
        <v>0</v>
      </c>
      <c r="AJ151" s="53">
        <f t="shared" si="53"/>
        <v>0</v>
      </c>
      <c r="AK151" s="53">
        <f t="shared" si="53"/>
        <v>0</v>
      </c>
      <c r="AL151" s="53">
        <f t="shared" si="52"/>
        <v>0</v>
      </c>
      <c r="AM151" s="53">
        <f t="shared" si="52"/>
        <v>0</v>
      </c>
    </row>
    <row r="152" spans="1:39" x14ac:dyDescent="0.35">
      <c r="A152" s="301">
        <v>2013</v>
      </c>
      <c r="B152" s="301" t="s">
        <v>88</v>
      </c>
      <c r="C152" s="301" t="s">
        <v>44</v>
      </c>
      <c r="D152" s="302" t="s">
        <v>12</v>
      </c>
      <c r="E152" s="302" t="s">
        <v>226</v>
      </c>
      <c r="F152" s="301" t="s">
        <v>78</v>
      </c>
      <c r="G152" s="301" t="s">
        <v>77</v>
      </c>
      <c r="H152" s="303">
        <v>0</v>
      </c>
      <c r="I152" s="303">
        <v>0</v>
      </c>
      <c r="J152" s="303">
        <v>0</v>
      </c>
      <c r="K152" s="304">
        <v>0</v>
      </c>
      <c r="L152" s="303">
        <v>0</v>
      </c>
      <c r="M152" s="304">
        <v>0</v>
      </c>
      <c r="P152">
        <f t="shared" si="58"/>
        <v>2013</v>
      </c>
      <c r="Q152" t="str">
        <f t="shared" si="59"/>
        <v>Gustavo Petro 2012-2015</v>
      </c>
      <c r="R152" t="str">
        <f t="shared" si="60"/>
        <v>0136-SECRETARIA JURIDICA DISTRITAL</v>
      </c>
      <c r="S152" t="str">
        <f t="shared" si="61"/>
        <v>GESTIÓN JURÍDICA</v>
      </c>
      <c r="T152" t="str">
        <f t="shared" si="62"/>
        <v>Administración Centrral</v>
      </c>
      <c r="U152" t="str">
        <f t="shared" si="63"/>
        <v>Inversión directa</v>
      </c>
      <c r="V152" t="s">
        <v>256</v>
      </c>
      <c r="W152" s="53">
        <f t="shared" si="54"/>
        <v>0</v>
      </c>
      <c r="X152" s="53">
        <f t="shared" si="55"/>
        <v>0</v>
      </c>
      <c r="Y152" s="53">
        <f t="shared" si="56"/>
        <v>0</v>
      </c>
      <c r="Z152" s="53"/>
      <c r="AA152" s="53">
        <f t="shared" si="57"/>
        <v>0</v>
      </c>
      <c r="AB152" s="53"/>
      <c r="AC152" s="53">
        <f t="shared" si="47"/>
        <v>0</v>
      </c>
      <c r="AD152" s="53">
        <f t="shared" si="48"/>
        <v>0</v>
      </c>
      <c r="AE152" s="53">
        <f t="shared" si="49"/>
        <v>0</v>
      </c>
      <c r="AF152" s="53">
        <f t="shared" si="50"/>
        <v>0</v>
      </c>
      <c r="AG152" s="53">
        <f t="shared" si="51"/>
        <v>0</v>
      </c>
      <c r="AI152" s="53">
        <f t="shared" si="53"/>
        <v>0</v>
      </c>
      <c r="AJ152" s="53">
        <f t="shared" si="53"/>
        <v>0</v>
      </c>
      <c r="AK152" s="53">
        <f t="shared" si="53"/>
        <v>0</v>
      </c>
      <c r="AL152" s="53">
        <f t="shared" si="52"/>
        <v>0</v>
      </c>
      <c r="AM152" s="53">
        <f t="shared" si="52"/>
        <v>0</v>
      </c>
    </row>
    <row r="153" spans="1:39" x14ac:dyDescent="0.35">
      <c r="A153" s="301">
        <v>2013</v>
      </c>
      <c r="B153" s="301" t="s">
        <v>88</v>
      </c>
      <c r="C153" s="301" t="s">
        <v>45</v>
      </c>
      <c r="D153" s="302" t="s">
        <v>22</v>
      </c>
      <c r="E153" s="302" t="s">
        <v>226</v>
      </c>
      <c r="F153" s="301" t="s">
        <v>76</v>
      </c>
      <c r="G153" s="301" t="s">
        <v>77</v>
      </c>
      <c r="H153" s="303">
        <v>0</v>
      </c>
      <c r="I153" s="303">
        <v>0</v>
      </c>
      <c r="J153" s="303">
        <v>0</v>
      </c>
      <c r="K153" s="304">
        <v>0</v>
      </c>
      <c r="L153" s="303">
        <v>0</v>
      </c>
      <c r="M153" s="304">
        <v>0</v>
      </c>
      <c r="P153">
        <f t="shared" si="58"/>
        <v>2013</v>
      </c>
      <c r="Q153" t="str">
        <f t="shared" si="59"/>
        <v>Gustavo Petro 2012-2015</v>
      </c>
      <c r="R153" t="str">
        <f t="shared" si="60"/>
        <v>0137-SECRETARÍA DISTRITAL DE SEGURIDAD, CONVIVENCIA Y JUSTICIA</v>
      </c>
      <c r="S153" t="str">
        <f t="shared" si="61"/>
        <v>SEGURIDAD, CONVIVENCIA Y JUSTICIA</v>
      </c>
      <c r="T153" t="str">
        <f t="shared" si="62"/>
        <v>Administración Centrral</v>
      </c>
      <c r="U153" t="str">
        <f t="shared" si="63"/>
        <v>Funcionamiento</v>
      </c>
      <c r="V153" t="s">
        <v>256</v>
      </c>
      <c r="W153" s="53">
        <f t="shared" si="54"/>
        <v>0</v>
      </c>
      <c r="X153" s="53">
        <f t="shared" si="55"/>
        <v>0</v>
      </c>
      <c r="Y153" s="53">
        <f t="shared" si="56"/>
        <v>0</v>
      </c>
      <c r="Z153" s="53"/>
      <c r="AA153" s="53">
        <f t="shared" si="57"/>
        <v>0</v>
      </c>
      <c r="AB153" s="53"/>
      <c r="AC153" s="53">
        <f t="shared" si="47"/>
        <v>0</v>
      </c>
      <c r="AD153" s="53">
        <f t="shared" si="48"/>
        <v>0</v>
      </c>
      <c r="AE153" s="53">
        <f t="shared" si="49"/>
        <v>0</v>
      </c>
      <c r="AF153" s="53">
        <f t="shared" si="50"/>
        <v>0</v>
      </c>
      <c r="AG153" s="53">
        <f t="shared" si="51"/>
        <v>0</v>
      </c>
      <c r="AI153" s="53">
        <f t="shared" si="53"/>
        <v>0</v>
      </c>
      <c r="AJ153" s="53">
        <f t="shared" si="53"/>
        <v>0</v>
      </c>
      <c r="AK153" s="53">
        <f t="shared" si="53"/>
        <v>0</v>
      </c>
      <c r="AL153" s="53">
        <f t="shared" si="52"/>
        <v>0</v>
      </c>
      <c r="AM153" s="53">
        <f t="shared" si="52"/>
        <v>0</v>
      </c>
    </row>
    <row r="154" spans="1:39" x14ac:dyDescent="0.35">
      <c r="A154" s="301">
        <v>2013</v>
      </c>
      <c r="B154" s="301" t="s">
        <v>88</v>
      </c>
      <c r="C154" s="301" t="s">
        <v>45</v>
      </c>
      <c r="D154" s="302" t="s">
        <v>22</v>
      </c>
      <c r="E154" s="302" t="s">
        <v>226</v>
      </c>
      <c r="F154" s="301" t="s">
        <v>78</v>
      </c>
      <c r="G154" s="301" t="s">
        <v>77</v>
      </c>
      <c r="H154" s="303">
        <v>0</v>
      </c>
      <c r="I154" s="303">
        <v>0</v>
      </c>
      <c r="J154" s="303">
        <v>0</v>
      </c>
      <c r="K154" s="304">
        <v>0</v>
      </c>
      <c r="L154" s="303">
        <v>0</v>
      </c>
      <c r="M154" s="304">
        <v>0</v>
      </c>
      <c r="P154">
        <f t="shared" si="58"/>
        <v>2013</v>
      </c>
      <c r="Q154" t="str">
        <f t="shared" si="59"/>
        <v>Gustavo Petro 2012-2015</v>
      </c>
      <c r="R154" t="str">
        <f t="shared" si="60"/>
        <v>0137-SECRETARÍA DISTRITAL DE SEGURIDAD, CONVIVENCIA Y JUSTICIA</v>
      </c>
      <c r="S154" t="str">
        <f t="shared" si="61"/>
        <v>SEGURIDAD, CONVIVENCIA Y JUSTICIA</v>
      </c>
      <c r="T154" t="str">
        <f t="shared" si="62"/>
        <v>Administración Centrral</v>
      </c>
      <c r="U154" t="str">
        <f t="shared" si="63"/>
        <v>Inversión directa</v>
      </c>
      <c r="V154" t="s">
        <v>256</v>
      </c>
      <c r="W154" s="53">
        <f t="shared" si="54"/>
        <v>0</v>
      </c>
      <c r="X154" s="53">
        <f t="shared" si="55"/>
        <v>0</v>
      </c>
      <c r="Y154" s="53">
        <f t="shared" si="56"/>
        <v>0</v>
      </c>
      <c r="Z154" s="53"/>
      <c r="AA154" s="53">
        <f t="shared" si="57"/>
        <v>0</v>
      </c>
      <c r="AB154" s="53"/>
      <c r="AC154" s="53">
        <f t="shared" si="47"/>
        <v>0</v>
      </c>
      <c r="AD154" s="53">
        <f t="shared" si="48"/>
        <v>0</v>
      </c>
      <c r="AE154" s="53">
        <f t="shared" si="49"/>
        <v>0</v>
      </c>
      <c r="AF154" s="53">
        <f t="shared" si="50"/>
        <v>0</v>
      </c>
      <c r="AG154" s="53">
        <f t="shared" si="51"/>
        <v>0</v>
      </c>
      <c r="AI154" s="53">
        <f t="shared" si="53"/>
        <v>0</v>
      </c>
      <c r="AJ154" s="53">
        <f t="shared" si="53"/>
        <v>0</v>
      </c>
      <c r="AK154" s="53">
        <f t="shared" si="53"/>
        <v>0</v>
      </c>
      <c r="AL154" s="53">
        <f t="shared" si="52"/>
        <v>0</v>
      </c>
      <c r="AM154" s="53">
        <f t="shared" si="52"/>
        <v>0</v>
      </c>
    </row>
    <row r="155" spans="1:39" x14ac:dyDescent="0.35">
      <c r="A155" s="301">
        <v>2013</v>
      </c>
      <c r="B155" s="301" t="s">
        <v>88</v>
      </c>
      <c r="C155" s="301" t="s">
        <v>46</v>
      </c>
      <c r="D155" s="302" t="s">
        <v>10</v>
      </c>
      <c r="E155" s="302" t="s">
        <v>228</v>
      </c>
      <c r="F155" s="301" t="s">
        <v>76</v>
      </c>
      <c r="G155" s="301" t="s">
        <v>77</v>
      </c>
      <c r="H155" s="303">
        <v>8123222000</v>
      </c>
      <c r="I155" s="303">
        <v>8123222000</v>
      </c>
      <c r="J155" s="303">
        <v>7940147132</v>
      </c>
      <c r="K155" s="304">
        <v>0.97746277671593862</v>
      </c>
      <c r="L155" s="303">
        <v>7786826131</v>
      </c>
      <c r="M155" s="304">
        <v>0.95858836936870617</v>
      </c>
      <c r="P155">
        <f t="shared" si="58"/>
        <v>2013</v>
      </c>
      <c r="Q155" t="str">
        <f t="shared" si="59"/>
        <v>Gustavo Petro 2012-2015</v>
      </c>
      <c r="R155" t="str">
        <f t="shared" si="60"/>
        <v>0200-INSTITUTO PARA LA ECONOMÍA SOCIAL</v>
      </c>
      <c r="S155" t="str">
        <f t="shared" si="61"/>
        <v>DESARROLLO ECONÓMICO, INDUSTRIA Y TURISMO</v>
      </c>
      <c r="T155" t="str">
        <f t="shared" si="62"/>
        <v>Establecimientos Públicos</v>
      </c>
      <c r="U155" t="str">
        <f t="shared" si="63"/>
        <v>Funcionamiento</v>
      </c>
      <c r="V155" t="s">
        <v>256</v>
      </c>
      <c r="W155" s="53">
        <f t="shared" si="54"/>
        <v>15461135495.121569</v>
      </c>
      <c r="X155" s="53">
        <f t="shared" si="55"/>
        <v>15461135495.121569</v>
      </c>
      <c r="Y155" s="53">
        <f t="shared" si="56"/>
        <v>15112684432.242886</v>
      </c>
      <c r="Z155" s="53"/>
      <c r="AA155" s="53">
        <f t="shared" si="57"/>
        <v>14820864662.857206</v>
      </c>
      <c r="AB155" s="53"/>
      <c r="AC155" s="53">
        <f t="shared" si="47"/>
        <v>15461135495.121569</v>
      </c>
      <c r="AD155" s="53">
        <f t="shared" si="48"/>
        <v>15461135495.121569</v>
      </c>
      <c r="AE155" s="53">
        <f t="shared" si="49"/>
        <v>15112684432.242886</v>
      </c>
      <c r="AF155" s="53">
        <f t="shared" si="50"/>
        <v>1.8604298186412838</v>
      </c>
      <c r="AG155" s="53">
        <f t="shared" si="51"/>
        <v>14820864662.857206</v>
      </c>
      <c r="AI155" s="53">
        <f t="shared" si="53"/>
        <v>0</v>
      </c>
      <c r="AJ155" s="53">
        <f t="shared" si="53"/>
        <v>0</v>
      </c>
      <c r="AK155" s="53">
        <f t="shared" si="53"/>
        <v>0</v>
      </c>
      <c r="AL155" s="53">
        <f t="shared" si="52"/>
        <v>-1.8604298186412838</v>
      </c>
      <c r="AM155" s="53">
        <f t="shared" si="52"/>
        <v>0</v>
      </c>
    </row>
    <row r="156" spans="1:39" x14ac:dyDescent="0.35">
      <c r="A156" s="301">
        <v>2013</v>
      </c>
      <c r="B156" s="301" t="s">
        <v>88</v>
      </c>
      <c r="C156" s="301" t="s">
        <v>46</v>
      </c>
      <c r="D156" s="302" t="s">
        <v>10</v>
      </c>
      <c r="E156" s="302" t="s">
        <v>228</v>
      </c>
      <c r="F156" s="301" t="s">
        <v>78</v>
      </c>
      <c r="G156" s="301" t="s">
        <v>77</v>
      </c>
      <c r="H156" s="303">
        <v>48682000000</v>
      </c>
      <c r="I156" s="303">
        <v>59892760112</v>
      </c>
      <c r="J156" s="303">
        <v>51538172292</v>
      </c>
      <c r="K156" s="304">
        <v>0.86050755042217375</v>
      </c>
      <c r="L156" s="303">
        <v>25604613093</v>
      </c>
      <c r="M156" s="304">
        <v>0.42750764942405634</v>
      </c>
      <c r="P156">
        <f t="shared" si="58"/>
        <v>2013</v>
      </c>
      <c r="Q156" t="str">
        <f t="shared" si="59"/>
        <v>Gustavo Petro 2012-2015</v>
      </c>
      <c r="R156" t="str">
        <f t="shared" si="60"/>
        <v>0200-INSTITUTO PARA LA ECONOMÍA SOCIAL</v>
      </c>
      <c r="S156" t="str">
        <f t="shared" si="61"/>
        <v>DESARROLLO ECONÓMICO, INDUSTRIA Y TURISMO</v>
      </c>
      <c r="T156" t="str">
        <f t="shared" si="62"/>
        <v>Establecimientos Públicos</v>
      </c>
      <c r="U156" t="str">
        <f t="shared" si="63"/>
        <v>Inversión directa</v>
      </c>
      <c r="V156" t="s">
        <v>256</v>
      </c>
      <c r="W156" s="53">
        <f t="shared" si="54"/>
        <v>92657691513.725479</v>
      </c>
      <c r="X156" s="53">
        <f t="shared" si="55"/>
        <v>113995416999.36853</v>
      </c>
      <c r="Y156" s="53">
        <f t="shared" si="56"/>
        <v>98093917041.480835</v>
      </c>
      <c r="Z156" s="53"/>
      <c r="AA156" s="53">
        <f t="shared" si="57"/>
        <v>48733912766.515152</v>
      </c>
      <c r="AB156" s="53"/>
      <c r="AC156" s="53">
        <f t="shared" si="47"/>
        <v>92657691513.725479</v>
      </c>
      <c r="AD156" s="53">
        <f t="shared" si="48"/>
        <v>113995416999.36853</v>
      </c>
      <c r="AE156" s="53">
        <f t="shared" si="49"/>
        <v>98093917041.480835</v>
      </c>
      <c r="AF156" s="53">
        <f t="shared" si="50"/>
        <v>1.6378259552247105</v>
      </c>
      <c r="AG156" s="53">
        <f t="shared" si="51"/>
        <v>48733912766.515152</v>
      </c>
      <c r="AI156" s="53">
        <f t="shared" si="53"/>
        <v>0</v>
      </c>
      <c r="AJ156" s="53">
        <f t="shared" si="53"/>
        <v>0</v>
      </c>
      <c r="AK156" s="53">
        <f t="shared" si="53"/>
        <v>0</v>
      </c>
      <c r="AL156" s="53">
        <f t="shared" si="52"/>
        <v>-1.6378259552247105</v>
      </c>
      <c r="AM156" s="53">
        <f t="shared" si="52"/>
        <v>0</v>
      </c>
    </row>
    <row r="157" spans="1:39" x14ac:dyDescent="0.35">
      <c r="A157" s="301">
        <v>2013</v>
      </c>
      <c r="B157" s="301" t="s">
        <v>88</v>
      </c>
      <c r="C157" s="301" t="s">
        <v>47</v>
      </c>
      <c r="D157" s="302" t="s">
        <v>21</v>
      </c>
      <c r="E157" s="302" t="s">
        <v>228</v>
      </c>
      <c r="F157" s="301" t="s">
        <v>76</v>
      </c>
      <c r="G157" s="301" t="s">
        <v>77</v>
      </c>
      <c r="H157" s="303">
        <v>20030742000</v>
      </c>
      <c r="I157" s="303">
        <v>20030742000</v>
      </c>
      <c r="J157" s="303">
        <v>11976034678</v>
      </c>
      <c r="K157" s="304">
        <v>0.59788272835824052</v>
      </c>
      <c r="L157" s="303">
        <v>8344854867</v>
      </c>
      <c r="M157" s="304">
        <v>0.41660238382582132</v>
      </c>
      <c r="P157">
        <f t="shared" si="58"/>
        <v>2013</v>
      </c>
      <c r="Q157" t="str">
        <f t="shared" si="59"/>
        <v>Gustavo Petro 2012-2015</v>
      </c>
      <c r="R157" t="str">
        <f t="shared" si="60"/>
        <v xml:space="preserve">0201-FONDO FINANCIERO DE SALUD </v>
      </c>
      <c r="S157" t="str">
        <f t="shared" si="61"/>
        <v>SALUD</v>
      </c>
      <c r="T157" t="str">
        <f t="shared" si="62"/>
        <v>Establecimientos Públicos</v>
      </c>
      <c r="U157" t="str">
        <f t="shared" si="63"/>
        <v>Funcionamiento</v>
      </c>
      <c r="V157" t="s">
        <v>256</v>
      </c>
      <c r="W157" s="53">
        <f t="shared" si="54"/>
        <v>38125021836.141174</v>
      </c>
      <c r="X157" s="53">
        <f t="shared" si="55"/>
        <v>38125021836.141174</v>
      </c>
      <c r="Y157" s="53">
        <f t="shared" si="56"/>
        <v>22794292074.109585</v>
      </c>
      <c r="Z157" s="53"/>
      <c r="AA157" s="53">
        <f t="shared" si="57"/>
        <v>15882974980.347904</v>
      </c>
      <c r="AB157" s="53"/>
      <c r="AC157" s="53">
        <f t="shared" si="47"/>
        <v>38125021836.141174</v>
      </c>
      <c r="AD157" s="53">
        <f t="shared" si="48"/>
        <v>38125021836.141174</v>
      </c>
      <c r="AE157" s="53">
        <f t="shared" si="49"/>
        <v>22794292074.109585</v>
      </c>
      <c r="AF157" s="53">
        <f t="shared" si="50"/>
        <v>1.137965437032217</v>
      </c>
      <c r="AG157" s="53">
        <f t="shared" si="51"/>
        <v>15882974980.347904</v>
      </c>
      <c r="AI157" s="53">
        <f t="shared" si="53"/>
        <v>0</v>
      </c>
      <c r="AJ157" s="53">
        <f t="shared" si="53"/>
        <v>0</v>
      </c>
      <c r="AK157" s="53">
        <f t="shared" si="53"/>
        <v>0</v>
      </c>
      <c r="AL157" s="53">
        <f t="shared" si="52"/>
        <v>-1.137965437032217</v>
      </c>
      <c r="AM157" s="53">
        <f t="shared" si="52"/>
        <v>0</v>
      </c>
    </row>
    <row r="158" spans="1:39" x14ac:dyDescent="0.35">
      <c r="A158" s="301">
        <v>2013</v>
      </c>
      <c r="B158" s="301" t="s">
        <v>88</v>
      </c>
      <c r="C158" s="301" t="s">
        <v>47</v>
      </c>
      <c r="D158" s="302" t="s">
        <v>21</v>
      </c>
      <c r="E158" s="302" t="s">
        <v>228</v>
      </c>
      <c r="F158" s="301" t="s">
        <v>78</v>
      </c>
      <c r="G158" s="301" t="s">
        <v>77</v>
      </c>
      <c r="H158" s="303">
        <v>2211890129000</v>
      </c>
      <c r="I158" s="303">
        <v>2118315671106</v>
      </c>
      <c r="J158" s="303">
        <v>1704416362894</v>
      </c>
      <c r="K158" s="304">
        <v>0.80460924032351711</v>
      </c>
      <c r="L158" s="303">
        <v>1331024218839</v>
      </c>
      <c r="M158" s="304">
        <v>0.6283408261546094</v>
      </c>
      <c r="P158">
        <f t="shared" si="58"/>
        <v>2013</v>
      </c>
      <c r="Q158" t="str">
        <f t="shared" si="59"/>
        <v>Gustavo Petro 2012-2015</v>
      </c>
      <c r="R158" t="str">
        <f t="shared" si="60"/>
        <v xml:space="preserve">0201-FONDO FINANCIERO DE SALUD </v>
      </c>
      <c r="S158" t="str">
        <f t="shared" si="61"/>
        <v>SALUD</v>
      </c>
      <c r="T158" t="str">
        <f t="shared" si="62"/>
        <v>Establecimientos Públicos</v>
      </c>
      <c r="U158" t="str">
        <f t="shared" si="63"/>
        <v>Inversión directa</v>
      </c>
      <c r="V158" t="s">
        <v>256</v>
      </c>
      <c r="W158" s="53">
        <f t="shared" si="54"/>
        <v>4209946864038.792</v>
      </c>
      <c r="X158" s="53">
        <f t="shared" si="55"/>
        <v>4031844213097.8623</v>
      </c>
      <c r="Y158" s="53">
        <f t="shared" si="56"/>
        <v>3244059109403.4395</v>
      </c>
      <c r="Z158" s="53"/>
      <c r="AA158" s="53">
        <f t="shared" si="57"/>
        <v>2533372323784.5918</v>
      </c>
      <c r="AB158" s="53"/>
      <c r="AC158" s="53">
        <f t="shared" si="47"/>
        <v>4209946864038.792</v>
      </c>
      <c r="AD158" s="53">
        <f t="shared" si="48"/>
        <v>4031844213097.8623</v>
      </c>
      <c r="AE158" s="53">
        <f t="shared" si="49"/>
        <v>3244059109403.4395</v>
      </c>
      <c r="AF158" s="53">
        <f t="shared" si="50"/>
        <v>1.5314332767550525</v>
      </c>
      <c r="AG158" s="53">
        <f t="shared" si="51"/>
        <v>2533372323784.5918</v>
      </c>
      <c r="AI158" s="53">
        <f t="shared" si="53"/>
        <v>0</v>
      </c>
      <c r="AJ158" s="53">
        <f t="shared" si="53"/>
        <v>0</v>
      </c>
      <c r="AK158" s="53">
        <f t="shared" si="53"/>
        <v>0</v>
      </c>
      <c r="AL158" s="53">
        <f t="shared" si="52"/>
        <v>-1.5314332767550525</v>
      </c>
      <c r="AM158" s="53">
        <f t="shared" si="52"/>
        <v>0</v>
      </c>
    </row>
    <row r="159" spans="1:39" x14ac:dyDescent="0.35">
      <c r="A159" s="301">
        <v>2013</v>
      </c>
      <c r="B159" s="301" t="s">
        <v>88</v>
      </c>
      <c r="C159" s="301" t="s">
        <v>47</v>
      </c>
      <c r="D159" s="302" t="s">
        <v>21</v>
      </c>
      <c r="E159" s="302" t="s">
        <v>228</v>
      </c>
      <c r="F159" s="301" t="s">
        <v>80</v>
      </c>
      <c r="G159" s="301" t="s">
        <v>77</v>
      </c>
      <c r="H159" s="303">
        <v>2919823000</v>
      </c>
      <c r="I159" s="303">
        <v>2919823000</v>
      </c>
      <c r="J159" s="303">
        <v>2741950415</v>
      </c>
      <c r="K159" s="304">
        <v>0.93908103847390745</v>
      </c>
      <c r="L159" s="303">
        <v>2502985851</v>
      </c>
      <c r="M159" s="304">
        <v>0.8572388980427923</v>
      </c>
      <c r="P159">
        <f t="shared" si="58"/>
        <v>2013</v>
      </c>
      <c r="Q159" t="str">
        <f t="shared" si="59"/>
        <v>Gustavo Petro 2012-2015</v>
      </c>
      <c r="R159" t="str">
        <f t="shared" si="60"/>
        <v xml:space="preserve">0201-FONDO FINANCIERO DE SALUD </v>
      </c>
      <c r="S159" t="str">
        <f t="shared" si="61"/>
        <v>SALUD</v>
      </c>
      <c r="T159" t="str">
        <f t="shared" si="62"/>
        <v>Establecimientos Públicos</v>
      </c>
      <c r="U159" t="str">
        <f t="shared" si="63"/>
        <v>Transferencias</v>
      </c>
      <c r="V159" t="s">
        <v>256</v>
      </c>
      <c r="W159" s="53">
        <f t="shared" si="54"/>
        <v>5557373542.7607841</v>
      </c>
      <c r="X159" s="53">
        <f t="shared" si="55"/>
        <v>5557373542.7607841</v>
      </c>
      <c r="Y159" s="53">
        <f t="shared" si="56"/>
        <v>5218824117.7232151</v>
      </c>
      <c r="Z159" s="53"/>
      <c r="AA159" s="53">
        <f t="shared" si="57"/>
        <v>4763996771.808423</v>
      </c>
      <c r="AB159" s="53"/>
      <c r="AC159" s="53">
        <f t="shared" si="47"/>
        <v>5557373542.7607841</v>
      </c>
      <c r="AD159" s="53">
        <f t="shared" si="48"/>
        <v>5557373542.7607841</v>
      </c>
      <c r="AE159" s="53">
        <f t="shared" si="49"/>
        <v>5218824117.7232151</v>
      </c>
      <c r="AF159" s="53">
        <f t="shared" si="50"/>
        <v>1.7873768778871921</v>
      </c>
      <c r="AG159" s="53">
        <f t="shared" si="51"/>
        <v>4763996771.808423</v>
      </c>
      <c r="AI159" s="53">
        <f t="shared" si="53"/>
        <v>0</v>
      </c>
      <c r="AJ159" s="53">
        <f t="shared" si="53"/>
        <v>0</v>
      </c>
      <c r="AK159" s="53">
        <f t="shared" si="53"/>
        <v>0</v>
      </c>
      <c r="AL159" s="53">
        <f t="shared" si="52"/>
        <v>-1.7873768778871921</v>
      </c>
      <c r="AM159" s="53">
        <f t="shared" si="52"/>
        <v>0</v>
      </c>
    </row>
    <row r="160" spans="1:39" x14ac:dyDescent="0.35">
      <c r="A160" s="301">
        <v>2013</v>
      </c>
      <c r="B160" s="301" t="s">
        <v>88</v>
      </c>
      <c r="C160" s="301" t="s">
        <v>48</v>
      </c>
      <c r="D160" s="302" t="s">
        <v>8</v>
      </c>
      <c r="E160" s="302" t="s">
        <v>228</v>
      </c>
      <c r="F160" s="301" t="s">
        <v>76</v>
      </c>
      <c r="G160" s="301" t="s">
        <v>77</v>
      </c>
      <c r="H160" s="303">
        <v>4029231000</v>
      </c>
      <c r="I160" s="303">
        <v>4029231000</v>
      </c>
      <c r="J160" s="303">
        <v>3963880682</v>
      </c>
      <c r="K160" s="304">
        <v>0.98378094529700577</v>
      </c>
      <c r="L160" s="303">
        <v>3731117482</v>
      </c>
      <c r="M160" s="304">
        <v>0.92601230408482416</v>
      </c>
      <c r="P160">
        <f t="shared" si="58"/>
        <v>2013</v>
      </c>
      <c r="Q160" t="str">
        <f t="shared" si="59"/>
        <v>Gustavo Petro 2012-2015</v>
      </c>
      <c r="R160" t="str">
        <f t="shared" si="60"/>
        <v>0203-INSTITUTO DISTRITAL DE GESTIÓN DE RIESGOS Y CAMBIO CLIMATICO</v>
      </c>
      <c r="S160" t="str">
        <f t="shared" si="61"/>
        <v>AMBIENTE</v>
      </c>
      <c r="T160" t="str">
        <f t="shared" si="62"/>
        <v>Establecimientos Públicos</v>
      </c>
      <c r="U160" t="str">
        <f t="shared" si="63"/>
        <v>Funcionamiento</v>
      </c>
      <c r="V160" t="s">
        <v>256</v>
      </c>
      <c r="W160" s="53">
        <f t="shared" si="54"/>
        <v>7668938068.1882353</v>
      </c>
      <c r="X160" s="53">
        <f t="shared" si="55"/>
        <v>7668938068.1882353</v>
      </c>
      <c r="Y160" s="53">
        <f t="shared" si="56"/>
        <v>7544555142.1464157</v>
      </c>
      <c r="Z160" s="53"/>
      <c r="AA160" s="53">
        <f t="shared" si="57"/>
        <v>7101531010.4068079</v>
      </c>
      <c r="AB160" s="53"/>
      <c r="AC160" s="53">
        <f t="shared" si="47"/>
        <v>7668938068.1882353</v>
      </c>
      <c r="AD160" s="53">
        <f t="shared" si="48"/>
        <v>7668938068.1882353</v>
      </c>
      <c r="AE160" s="53">
        <f t="shared" si="49"/>
        <v>7544555142.1464157</v>
      </c>
      <c r="AF160" s="53">
        <f t="shared" si="50"/>
        <v>1.8724553499529848</v>
      </c>
      <c r="AG160" s="53">
        <f t="shared" si="51"/>
        <v>7101531010.4068079</v>
      </c>
      <c r="AI160" s="53">
        <f t="shared" si="53"/>
        <v>0</v>
      </c>
      <c r="AJ160" s="53">
        <f t="shared" si="53"/>
        <v>0</v>
      </c>
      <c r="AK160" s="53">
        <f t="shared" si="53"/>
        <v>0</v>
      </c>
      <c r="AL160" s="53">
        <f t="shared" si="52"/>
        <v>-1.8724553499529848</v>
      </c>
      <c r="AM160" s="53">
        <f t="shared" si="52"/>
        <v>0</v>
      </c>
    </row>
    <row r="161" spans="1:39" x14ac:dyDescent="0.35">
      <c r="A161" s="301">
        <v>2013</v>
      </c>
      <c r="B161" s="301" t="s">
        <v>88</v>
      </c>
      <c r="C161" s="301" t="s">
        <v>48</v>
      </c>
      <c r="D161" s="302" t="s">
        <v>8</v>
      </c>
      <c r="E161" s="302" t="s">
        <v>228</v>
      </c>
      <c r="F161" s="301" t="s">
        <v>78</v>
      </c>
      <c r="G161" s="301" t="s">
        <v>77</v>
      </c>
      <c r="H161" s="303">
        <v>34454077000</v>
      </c>
      <c r="I161" s="303">
        <v>33654077000</v>
      </c>
      <c r="J161" s="303">
        <v>27128464759</v>
      </c>
      <c r="K161" s="304">
        <v>0.8060974234711592</v>
      </c>
      <c r="L161" s="303">
        <v>14362138556</v>
      </c>
      <c r="M161" s="304">
        <v>0.42675776120676256</v>
      </c>
      <c r="P161">
        <f t="shared" si="58"/>
        <v>2013</v>
      </c>
      <c r="Q161" t="str">
        <f t="shared" si="59"/>
        <v>Gustavo Petro 2012-2015</v>
      </c>
      <c r="R161" t="str">
        <f t="shared" si="60"/>
        <v>0203-INSTITUTO DISTRITAL DE GESTIÓN DE RIESGOS Y CAMBIO CLIMATICO</v>
      </c>
      <c r="S161" t="str">
        <f t="shared" si="61"/>
        <v>AMBIENTE</v>
      </c>
      <c r="T161" t="str">
        <f t="shared" si="62"/>
        <v>Establecimientos Públicos</v>
      </c>
      <c r="U161" t="str">
        <f t="shared" si="63"/>
        <v>Inversión directa</v>
      </c>
      <c r="V161" t="s">
        <v>256</v>
      </c>
      <c r="W161" s="53">
        <f t="shared" si="54"/>
        <v>65577322995.278427</v>
      </c>
      <c r="X161" s="53">
        <f t="shared" si="55"/>
        <v>64054662603.121567</v>
      </c>
      <c r="Y161" s="53">
        <f t="shared" si="56"/>
        <v>51634298485.690712</v>
      </c>
      <c r="Z161" s="53"/>
      <c r="AA161" s="53">
        <f t="shared" si="57"/>
        <v>27335824407.362698</v>
      </c>
      <c r="AB161" s="53"/>
      <c r="AC161" s="53">
        <f t="shared" si="47"/>
        <v>65577322995.278427</v>
      </c>
      <c r="AD161" s="53">
        <f t="shared" si="48"/>
        <v>64054662603.121567</v>
      </c>
      <c r="AE161" s="53">
        <f t="shared" si="49"/>
        <v>51634298485.690712</v>
      </c>
      <c r="AF161" s="53">
        <f t="shared" si="50"/>
        <v>1.5342657736740399</v>
      </c>
      <c r="AG161" s="53">
        <f t="shared" si="51"/>
        <v>27335824407.362698</v>
      </c>
      <c r="AI161" s="53">
        <f t="shared" si="53"/>
        <v>0</v>
      </c>
      <c r="AJ161" s="53">
        <f t="shared" si="53"/>
        <v>0</v>
      </c>
      <c r="AK161" s="53">
        <f t="shared" si="53"/>
        <v>0</v>
      </c>
      <c r="AL161" s="53">
        <f t="shared" si="52"/>
        <v>-1.5342657736740399</v>
      </c>
      <c r="AM161" s="53">
        <f t="shared" si="52"/>
        <v>0</v>
      </c>
    </row>
    <row r="162" spans="1:39" x14ac:dyDescent="0.35">
      <c r="A162" s="301">
        <v>2013</v>
      </c>
      <c r="B162" s="301" t="s">
        <v>88</v>
      </c>
      <c r="C162" s="301" t="s">
        <v>49</v>
      </c>
      <c r="D162" s="302" t="s">
        <v>18</v>
      </c>
      <c r="E162" s="302" t="s">
        <v>228</v>
      </c>
      <c r="F162" s="301" t="s">
        <v>76</v>
      </c>
      <c r="G162" s="301" t="s">
        <v>77</v>
      </c>
      <c r="H162" s="303">
        <v>47750640000</v>
      </c>
      <c r="I162" s="303">
        <v>47750640000</v>
      </c>
      <c r="J162" s="303">
        <v>45358512564</v>
      </c>
      <c r="K162" s="304">
        <v>0.94990376179251212</v>
      </c>
      <c r="L162" s="303">
        <v>42042207497</v>
      </c>
      <c r="M162" s="304">
        <v>0.88045327763146208</v>
      </c>
      <c r="P162">
        <f t="shared" si="58"/>
        <v>2013</v>
      </c>
      <c r="Q162" t="str">
        <f t="shared" si="59"/>
        <v>Gustavo Petro 2012-2015</v>
      </c>
      <c r="R162" t="str">
        <f t="shared" si="60"/>
        <v xml:space="preserve">0204-INSTITUTO DE DESARROLLO URBANO  </v>
      </c>
      <c r="S162" t="str">
        <f t="shared" si="61"/>
        <v>MOVILIDAD</v>
      </c>
      <c r="T162" t="str">
        <f t="shared" si="62"/>
        <v>Establecimientos Públicos</v>
      </c>
      <c r="U162" t="str">
        <f t="shared" si="63"/>
        <v>Funcionamiento</v>
      </c>
      <c r="V162" t="s">
        <v>256</v>
      </c>
      <c r="W162" s="53">
        <f t="shared" si="54"/>
        <v>90885010285.176468</v>
      </c>
      <c r="X162" s="53">
        <f t="shared" si="55"/>
        <v>90885010285.176468</v>
      </c>
      <c r="Y162" s="53">
        <f t="shared" si="56"/>
        <v>86332013160.440277</v>
      </c>
      <c r="Z162" s="53"/>
      <c r="AA162" s="53">
        <f t="shared" si="57"/>
        <v>80020005193.152771</v>
      </c>
      <c r="AB162" s="53"/>
      <c r="AC162" s="53">
        <f t="shared" si="47"/>
        <v>90885010285.176468</v>
      </c>
      <c r="AD162" s="53">
        <f t="shared" si="48"/>
        <v>90885010285.176468</v>
      </c>
      <c r="AE162" s="53">
        <f t="shared" si="49"/>
        <v>86332013160.440277</v>
      </c>
      <c r="AF162" s="53">
        <f t="shared" si="50"/>
        <v>1.807976043052832</v>
      </c>
      <c r="AG162" s="53">
        <f t="shared" si="51"/>
        <v>80020005193.152771</v>
      </c>
      <c r="AI162" s="53">
        <f t="shared" si="53"/>
        <v>0</v>
      </c>
      <c r="AJ162" s="53">
        <f t="shared" si="53"/>
        <v>0</v>
      </c>
      <c r="AK162" s="53">
        <f t="shared" si="53"/>
        <v>0</v>
      </c>
      <c r="AL162" s="53">
        <f t="shared" si="52"/>
        <v>-1.807976043052832</v>
      </c>
      <c r="AM162" s="53">
        <f t="shared" si="52"/>
        <v>0</v>
      </c>
    </row>
    <row r="163" spans="1:39" x14ac:dyDescent="0.35">
      <c r="A163" s="301">
        <v>2013</v>
      </c>
      <c r="B163" s="301" t="s">
        <v>88</v>
      </c>
      <c r="C163" s="301" t="s">
        <v>49</v>
      </c>
      <c r="D163" s="302" t="s">
        <v>18</v>
      </c>
      <c r="E163" s="302" t="s">
        <v>228</v>
      </c>
      <c r="F163" s="301" t="s">
        <v>79</v>
      </c>
      <c r="G163" s="301" t="s">
        <v>77</v>
      </c>
      <c r="H163" s="303">
        <v>11849000000</v>
      </c>
      <c r="I163" s="303">
        <v>11849000000</v>
      </c>
      <c r="J163" s="303">
        <v>0</v>
      </c>
      <c r="K163" s="304">
        <v>0</v>
      </c>
      <c r="L163" s="303">
        <v>0</v>
      </c>
      <c r="M163" s="304">
        <v>0</v>
      </c>
      <c r="P163">
        <f t="shared" si="58"/>
        <v>2013</v>
      </c>
      <c r="Q163" t="str">
        <f t="shared" si="59"/>
        <v>Gustavo Petro 2012-2015</v>
      </c>
      <c r="R163" t="str">
        <f t="shared" si="60"/>
        <v xml:space="preserve">0204-INSTITUTO DE DESARROLLO URBANO  </v>
      </c>
      <c r="S163" t="str">
        <f t="shared" si="61"/>
        <v>MOVILIDAD</v>
      </c>
      <c r="T163" t="str">
        <f t="shared" si="62"/>
        <v>Establecimientos Públicos</v>
      </c>
      <c r="U163" t="str">
        <f t="shared" si="63"/>
        <v>Servicio de la deuda</v>
      </c>
      <c r="V163" t="s">
        <v>256</v>
      </c>
      <c r="W163" s="53">
        <f t="shared" si="54"/>
        <v>22552503733.333332</v>
      </c>
      <c r="X163" s="53">
        <f t="shared" si="55"/>
        <v>22552503733.333332</v>
      </c>
      <c r="Y163" s="53">
        <f t="shared" si="56"/>
        <v>0</v>
      </c>
      <c r="Z163" s="53"/>
      <c r="AA163" s="53">
        <f t="shared" si="57"/>
        <v>0</v>
      </c>
      <c r="AB163" s="53"/>
      <c r="AC163" s="53">
        <f t="shared" si="47"/>
        <v>22552503733.333332</v>
      </c>
      <c r="AD163" s="53">
        <f t="shared" si="48"/>
        <v>22552503733.333332</v>
      </c>
      <c r="AE163" s="53">
        <f t="shared" si="49"/>
        <v>0</v>
      </c>
      <c r="AF163" s="53">
        <f t="shared" si="50"/>
        <v>0</v>
      </c>
      <c r="AG163" s="53">
        <f t="shared" si="51"/>
        <v>0</v>
      </c>
      <c r="AI163" s="53">
        <f t="shared" si="53"/>
        <v>0</v>
      </c>
      <c r="AJ163" s="53">
        <f t="shared" si="53"/>
        <v>0</v>
      </c>
      <c r="AK163" s="53">
        <f t="shared" si="53"/>
        <v>0</v>
      </c>
      <c r="AL163" s="53">
        <f t="shared" si="52"/>
        <v>0</v>
      </c>
      <c r="AM163" s="53">
        <f t="shared" si="52"/>
        <v>0</v>
      </c>
    </row>
    <row r="164" spans="1:39" x14ac:dyDescent="0.35">
      <c r="A164" s="301">
        <v>2013</v>
      </c>
      <c r="B164" s="301" t="s">
        <v>88</v>
      </c>
      <c r="C164" s="301" t="s">
        <v>49</v>
      </c>
      <c r="D164" s="302" t="s">
        <v>18</v>
      </c>
      <c r="E164" s="302" t="s">
        <v>228</v>
      </c>
      <c r="F164" s="301" t="s">
        <v>78</v>
      </c>
      <c r="G164" s="301" t="s">
        <v>77</v>
      </c>
      <c r="H164" s="303">
        <v>1247308004000</v>
      </c>
      <c r="I164" s="303">
        <v>719931804928</v>
      </c>
      <c r="J164" s="303">
        <v>481673700782</v>
      </c>
      <c r="K164" s="304">
        <v>0.66905462084727862</v>
      </c>
      <c r="L164" s="303">
        <v>132732185175</v>
      </c>
      <c r="M164" s="304">
        <v>0.18436771964571627</v>
      </c>
      <c r="P164">
        <f t="shared" si="58"/>
        <v>2013</v>
      </c>
      <c r="Q164" t="str">
        <f t="shared" si="59"/>
        <v>Gustavo Petro 2012-2015</v>
      </c>
      <c r="R164" t="str">
        <f t="shared" si="60"/>
        <v xml:space="preserve">0204-INSTITUTO DE DESARROLLO URBANO  </v>
      </c>
      <c r="S164" t="str">
        <f t="shared" si="61"/>
        <v>MOVILIDAD</v>
      </c>
      <c r="T164" t="str">
        <f t="shared" si="62"/>
        <v>Establecimientos Públicos</v>
      </c>
      <c r="U164" t="str">
        <f t="shared" si="63"/>
        <v>Inversión directa</v>
      </c>
      <c r="V164" t="s">
        <v>256</v>
      </c>
      <c r="W164" s="53">
        <f t="shared" si="54"/>
        <v>2374033118138.792</v>
      </c>
      <c r="X164" s="53">
        <f t="shared" si="55"/>
        <v>1370264555522.333</v>
      </c>
      <c r="Y164" s="53">
        <f t="shared" si="56"/>
        <v>916781832655.45935</v>
      </c>
      <c r="Z164" s="53"/>
      <c r="AA164" s="53">
        <f t="shared" si="57"/>
        <v>252632551413.00351</v>
      </c>
      <c r="AB164" s="53"/>
      <c r="AC164" s="53">
        <f t="shared" si="47"/>
        <v>2374033118138.792</v>
      </c>
      <c r="AD164" s="53">
        <f t="shared" si="48"/>
        <v>1370264555522.333</v>
      </c>
      <c r="AE164" s="53">
        <f t="shared" si="49"/>
        <v>916781832655.45935</v>
      </c>
      <c r="AF164" s="53">
        <f t="shared" si="50"/>
        <v>1.2734287141920979</v>
      </c>
      <c r="AG164" s="53">
        <f t="shared" si="51"/>
        <v>252632551413.00351</v>
      </c>
      <c r="AI164" s="53">
        <f t="shared" si="53"/>
        <v>0</v>
      </c>
      <c r="AJ164" s="53">
        <f t="shared" si="53"/>
        <v>0</v>
      </c>
      <c r="AK164" s="53">
        <f t="shared" si="53"/>
        <v>0</v>
      </c>
      <c r="AL164" s="53">
        <f t="shared" si="52"/>
        <v>-1.2734287141920979</v>
      </c>
      <c r="AM164" s="53">
        <f t="shared" si="52"/>
        <v>0</v>
      </c>
    </row>
    <row r="165" spans="1:39" x14ac:dyDescent="0.35">
      <c r="A165" s="301">
        <v>2013</v>
      </c>
      <c r="B165" s="301" t="s">
        <v>88</v>
      </c>
      <c r="C165" s="301" t="s">
        <v>49</v>
      </c>
      <c r="D165" s="302" t="s">
        <v>18</v>
      </c>
      <c r="E165" s="302" t="s">
        <v>228</v>
      </c>
      <c r="F165" s="301" t="s">
        <v>80</v>
      </c>
      <c r="G165" s="301" t="s">
        <v>77</v>
      </c>
      <c r="H165" s="303">
        <v>0</v>
      </c>
      <c r="I165" s="303">
        <v>0</v>
      </c>
      <c r="J165" s="303">
        <v>0</v>
      </c>
      <c r="K165" s="304">
        <v>0</v>
      </c>
      <c r="L165" s="303">
        <v>0</v>
      </c>
      <c r="M165" s="304">
        <v>0</v>
      </c>
      <c r="P165">
        <f t="shared" si="58"/>
        <v>2013</v>
      </c>
      <c r="Q165" t="str">
        <f t="shared" si="59"/>
        <v>Gustavo Petro 2012-2015</v>
      </c>
      <c r="R165" t="str">
        <f t="shared" si="60"/>
        <v xml:space="preserve">0204-INSTITUTO DE DESARROLLO URBANO  </v>
      </c>
      <c r="S165" t="str">
        <f t="shared" si="61"/>
        <v>MOVILIDAD</v>
      </c>
      <c r="T165" t="str">
        <f t="shared" si="62"/>
        <v>Establecimientos Públicos</v>
      </c>
      <c r="U165" t="str">
        <f t="shared" si="63"/>
        <v>Transferencias</v>
      </c>
      <c r="V165" t="s">
        <v>256</v>
      </c>
      <c r="W165" s="53">
        <f t="shared" si="54"/>
        <v>0</v>
      </c>
      <c r="X165" s="53">
        <f t="shared" si="55"/>
        <v>0</v>
      </c>
      <c r="Y165" s="53">
        <f t="shared" si="56"/>
        <v>0</v>
      </c>
      <c r="Z165" s="53"/>
      <c r="AA165" s="53">
        <f t="shared" si="57"/>
        <v>0</v>
      </c>
      <c r="AB165" s="53"/>
      <c r="AC165" s="53">
        <f t="shared" si="47"/>
        <v>0</v>
      </c>
      <c r="AD165" s="53">
        <f t="shared" si="48"/>
        <v>0</v>
      </c>
      <c r="AE165" s="53">
        <f t="shared" si="49"/>
        <v>0</v>
      </c>
      <c r="AF165" s="53">
        <f t="shared" si="50"/>
        <v>0</v>
      </c>
      <c r="AG165" s="53">
        <f t="shared" si="51"/>
        <v>0</v>
      </c>
      <c r="AI165" s="53">
        <f t="shared" si="53"/>
        <v>0</v>
      </c>
      <c r="AJ165" s="53">
        <f t="shared" si="53"/>
        <v>0</v>
      </c>
      <c r="AK165" s="53">
        <f t="shared" si="53"/>
        <v>0</v>
      </c>
      <c r="AL165" s="53">
        <f t="shared" si="52"/>
        <v>0</v>
      </c>
      <c r="AM165" s="53">
        <f t="shared" si="52"/>
        <v>0</v>
      </c>
    </row>
    <row r="166" spans="1:39" x14ac:dyDescent="0.35">
      <c r="A166" s="301">
        <v>2013</v>
      </c>
      <c r="B166" s="301" t="s">
        <v>88</v>
      </c>
      <c r="C166" s="301" t="s">
        <v>50</v>
      </c>
      <c r="D166" s="302" t="s">
        <v>16</v>
      </c>
      <c r="E166" s="302" t="s">
        <v>228</v>
      </c>
      <c r="F166" s="301" t="s">
        <v>76</v>
      </c>
      <c r="G166" s="301" t="s">
        <v>77</v>
      </c>
      <c r="H166" s="303">
        <v>336795903000</v>
      </c>
      <c r="I166" s="303">
        <v>336795903000</v>
      </c>
      <c r="J166" s="303">
        <v>301201711839</v>
      </c>
      <c r="K166" s="304">
        <v>0.89431524895657655</v>
      </c>
      <c r="L166" s="303">
        <v>298721986829</v>
      </c>
      <c r="M166" s="304">
        <v>0.8869525554442389</v>
      </c>
      <c r="P166">
        <f t="shared" si="58"/>
        <v>2013</v>
      </c>
      <c r="Q166" t="str">
        <f t="shared" si="59"/>
        <v>Gustavo Petro 2012-2015</v>
      </c>
      <c r="R166" t="str">
        <f t="shared" si="60"/>
        <v>0206-FONDO DE PRESTACIONES ECONÓMICAS, CESANTÍAS Y PENSIONES</v>
      </c>
      <c r="S166" t="str">
        <f t="shared" si="61"/>
        <v>HACIENDA</v>
      </c>
      <c r="T166" t="str">
        <f t="shared" si="62"/>
        <v>Establecimientos Públicos</v>
      </c>
      <c r="U166" t="str">
        <f t="shared" si="63"/>
        <v>Funcionamiento</v>
      </c>
      <c r="V166" t="s">
        <v>256</v>
      </c>
      <c r="W166" s="53">
        <f t="shared" si="54"/>
        <v>641032227173.50586</v>
      </c>
      <c r="X166" s="53">
        <f t="shared" si="55"/>
        <v>641032227173.50586</v>
      </c>
      <c r="Y166" s="53">
        <f t="shared" si="56"/>
        <v>573284895833.86255</v>
      </c>
      <c r="Z166" s="53"/>
      <c r="AA166" s="53">
        <f t="shared" si="57"/>
        <v>568565172013.65283</v>
      </c>
      <c r="AB166" s="53"/>
      <c r="AC166" s="53">
        <f t="shared" si="47"/>
        <v>641032227173.50586</v>
      </c>
      <c r="AD166" s="53">
        <f t="shared" si="48"/>
        <v>641032227173.50586</v>
      </c>
      <c r="AE166" s="53">
        <f t="shared" si="49"/>
        <v>573284895833.86255</v>
      </c>
      <c r="AF166" s="53">
        <f t="shared" si="50"/>
        <v>1.702173009610104</v>
      </c>
      <c r="AG166" s="53">
        <f t="shared" si="51"/>
        <v>568565172013.65283</v>
      </c>
      <c r="AI166" s="53">
        <f t="shared" si="53"/>
        <v>0</v>
      </c>
      <c r="AJ166" s="53">
        <f t="shared" si="53"/>
        <v>0</v>
      </c>
      <c r="AK166" s="53">
        <f t="shared" si="53"/>
        <v>0</v>
      </c>
      <c r="AL166" s="53">
        <f t="shared" si="52"/>
        <v>-1.702173009610104</v>
      </c>
      <c r="AM166" s="53">
        <f t="shared" si="52"/>
        <v>0</v>
      </c>
    </row>
    <row r="167" spans="1:39" x14ac:dyDescent="0.35">
      <c r="A167" s="301">
        <v>2013</v>
      </c>
      <c r="B167" s="301" t="s">
        <v>88</v>
      </c>
      <c r="C167" s="301" t="s">
        <v>50</v>
      </c>
      <c r="D167" s="302" t="s">
        <v>16</v>
      </c>
      <c r="E167" s="302" t="s">
        <v>228</v>
      </c>
      <c r="F167" s="301" t="s">
        <v>79</v>
      </c>
      <c r="G167" s="301" t="s">
        <v>77</v>
      </c>
      <c r="H167" s="303">
        <v>200096557000</v>
      </c>
      <c r="I167" s="303">
        <v>200096557000</v>
      </c>
      <c r="J167" s="303">
        <v>132756891895</v>
      </c>
      <c r="K167" s="304">
        <v>0.66346414893585604</v>
      </c>
      <c r="L167" s="303">
        <v>132756891895</v>
      </c>
      <c r="M167" s="304">
        <v>0.66346414893585604</v>
      </c>
      <c r="P167">
        <f t="shared" si="58"/>
        <v>2013</v>
      </c>
      <c r="Q167" t="str">
        <f t="shared" si="59"/>
        <v>Gustavo Petro 2012-2015</v>
      </c>
      <c r="R167" t="str">
        <f t="shared" si="60"/>
        <v>0206-FONDO DE PRESTACIONES ECONÓMICAS, CESANTÍAS Y PENSIONES</v>
      </c>
      <c r="S167" t="str">
        <f t="shared" si="61"/>
        <v>HACIENDA</v>
      </c>
      <c r="T167" t="str">
        <f t="shared" si="62"/>
        <v>Establecimientos Públicos</v>
      </c>
      <c r="U167" t="str">
        <f t="shared" si="63"/>
        <v>Servicio de la deuda</v>
      </c>
      <c r="V167" t="s">
        <v>256</v>
      </c>
      <c r="W167" s="53">
        <f t="shared" si="54"/>
        <v>380848877438.57251</v>
      </c>
      <c r="X167" s="53">
        <f t="shared" si="55"/>
        <v>380848877438.57251</v>
      </c>
      <c r="Y167" s="53">
        <f t="shared" si="56"/>
        <v>252679576342.95865</v>
      </c>
      <c r="Z167" s="53"/>
      <c r="AA167" s="53">
        <f t="shared" si="57"/>
        <v>252679576342.95865</v>
      </c>
      <c r="AB167" s="53"/>
      <c r="AC167" s="53">
        <f t="shared" si="47"/>
        <v>380848877438.57251</v>
      </c>
      <c r="AD167" s="53">
        <f t="shared" si="48"/>
        <v>380848877438.57251</v>
      </c>
      <c r="AE167" s="53">
        <f t="shared" si="49"/>
        <v>252679576342.95865</v>
      </c>
      <c r="AF167" s="53">
        <f t="shared" si="50"/>
        <v>1.2627882265008621</v>
      </c>
      <c r="AG167" s="53">
        <f t="shared" si="51"/>
        <v>252679576342.95865</v>
      </c>
      <c r="AI167" s="53">
        <f t="shared" si="53"/>
        <v>0</v>
      </c>
      <c r="AJ167" s="53">
        <f t="shared" si="53"/>
        <v>0</v>
      </c>
      <c r="AK167" s="53">
        <f t="shared" si="53"/>
        <v>0</v>
      </c>
      <c r="AL167" s="53">
        <f t="shared" si="52"/>
        <v>-1.2627882265008621</v>
      </c>
      <c r="AM167" s="53">
        <f t="shared" si="52"/>
        <v>0</v>
      </c>
    </row>
    <row r="168" spans="1:39" x14ac:dyDescent="0.35">
      <c r="A168" s="301">
        <v>2013</v>
      </c>
      <c r="B168" s="301" t="s">
        <v>88</v>
      </c>
      <c r="C168" s="301" t="s">
        <v>50</v>
      </c>
      <c r="D168" s="302" t="s">
        <v>16</v>
      </c>
      <c r="E168" s="302" t="s">
        <v>228</v>
      </c>
      <c r="F168" s="301" t="s">
        <v>78</v>
      </c>
      <c r="G168" s="301" t="s">
        <v>77</v>
      </c>
      <c r="H168" s="303">
        <v>8785458000</v>
      </c>
      <c r="I168" s="303">
        <v>8785458000</v>
      </c>
      <c r="J168" s="303">
        <v>6409799548</v>
      </c>
      <c r="K168" s="304">
        <v>0.72959196299157081</v>
      </c>
      <c r="L168" s="303">
        <v>2048955254</v>
      </c>
      <c r="M168" s="304">
        <v>0.23322122238817827</v>
      </c>
      <c r="P168">
        <f t="shared" si="58"/>
        <v>2013</v>
      </c>
      <c r="Q168" t="str">
        <f t="shared" si="59"/>
        <v>Gustavo Petro 2012-2015</v>
      </c>
      <c r="R168" t="str">
        <f t="shared" si="60"/>
        <v>0206-FONDO DE PRESTACIONES ECONÓMICAS, CESANTÍAS Y PENSIONES</v>
      </c>
      <c r="S168" t="str">
        <f t="shared" si="61"/>
        <v>HACIENDA</v>
      </c>
      <c r="T168" t="str">
        <f t="shared" si="62"/>
        <v>Establecimientos Públicos</v>
      </c>
      <c r="U168" t="str">
        <f t="shared" si="63"/>
        <v>Inversión directa</v>
      </c>
      <c r="V168" t="s">
        <v>256</v>
      </c>
      <c r="W168" s="53">
        <f t="shared" si="54"/>
        <v>16721586154.447058</v>
      </c>
      <c r="X168" s="53">
        <f t="shared" si="55"/>
        <v>16721586154.447058</v>
      </c>
      <c r="Y168" s="53">
        <f t="shared" si="56"/>
        <v>12199934866.755701</v>
      </c>
      <c r="Z168" s="53"/>
      <c r="AA168" s="53">
        <f t="shared" si="57"/>
        <v>3899828763.2093801</v>
      </c>
      <c r="AB168" s="53"/>
      <c r="AC168" s="53">
        <f t="shared" si="47"/>
        <v>16721586154.447058</v>
      </c>
      <c r="AD168" s="53">
        <f t="shared" si="48"/>
        <v>16721586154.447058</v>
      </c>
      <c r="AE168" s="53">
        <f t="shared" si="49"/>
        <v>12199934866.755701</v>
      </c>
      <c r="AF168" s="53">
        <f t="shared" si="50"/>
        <v>1.3886509806040506</v>
      </c>
      <c r="AG168" s="53">
        <f t="shared" si="51"/>
        <v>3899828763.2093801</v>
      </c>
      <c r="AI168" s="53">
        <f t="shared" si="53"/>
        <v>0</v>
      </c>
      <c r="AJ168" s="53">
        <f t="shared" si="53"/>
        <v>0</v>
      </c>
      <c r="AK168" s="53">
        <f t="shared" si="53"/>
        <v>0</v>
      </c>
      <c r="AL168" s="53">
        <f t="shared" si="52"/>
        <v>-1.3886509806040506</v>
      </c>
      <c r="AM168" s="53">
        <f t="shared" si="52"/>
        <v>0</v>
      </c>
    </row>
    <row r="169" spans="1:39" x14ac:dyDescent="0.35">
      <c r="A169" s="301">
        <v>2013</v>
      </c>
      <c r="B169" s="301" t="s">
        <v>88</v>
      </c>
      <c r="C169" s="301" t="s">
        <v>51</v>
      </c>
      <c r="D169" s="302" t="s">
        <v>15</v>
      </c>
      <c r="E169" s="302" t="s">
        <v>228</v>
      </c>
      <c r="F169" s="301" t="s">
        <v>76</v>
      </c>
      <c r="G169" s="301" t="s">
        <v>77</v>
      </c>
      <c r="H169" s="303">
        <v>8849379000</v>
      </c>
      <c r="I169" s="303">
        <v>8849379000</v>
      </c>
      <c r="J169" s="303">
        <v>7897161246</v>
      </c>
      <c r="K169" s="304">
        <v>0.89239722312718217</v>
      </c>
      <c r="L169" s="303">
        <v>7313011179</v>
      </c>
      <c r="M169" s="304">
        <v>0.82638693393061813</v>
      </c>
      <c r="P169">
        <f t="shared" si="58"/>
        <v>2013</v>
      </c>
      <c r="Q169" t="str">
        <f t="shared" si="59"/>
        <v>Gustavo Petro 2012-2015</v>
      </c>
      <c r="R169" t="str">
        <f t="shared" si="60"/>
        <v>0208-CAJA DE LA VIVIENDA POPULAR</v>
      </c>
      <c r="S169" t="str">
        <f t="shared" si="61"/>
        <v>HÁBITAT</v>
      </c>
      <c r="T169" t="str">
        <f t="shared" si="62"/>
        <v>Establecimientos Públicos</v>
      </c>
      <c r="U169" t="str">
        <f t="shared" si="63"/>
        <v>Funcionamiento</v>
      </c>
      <c r="V169" t="s">
        <v>256</v>
      </c>
      <c r="W169" s="53">
        <f t="shared" si="54"/>
        <v>16843248623.105881</v>
      </c>
      <c r="X169" s="53">
        <f t="shared" si="55"/>
        <v>16843248623.105881</v>
      </c>
      <c r="Y169" s="53">
        <f t="shared" si="56"/>
        <v>15030868299.700422</v>
      </c>
      <c r="Z169" s="53"/>
      <c r="AA169" s="53">
        <f t="shared" si="57"/>
        <v>13919040587.079576</v>
      </c>
      <c r="AB169" s="53"/>
      <c r="AC169" s="53">
        <f t="shared" si="47"/>
        <v>16843248623.105881</v>
      </c>
      <c r="AD169" s="53">
        <f t="shared" si="48"/>
        <v>16843248623.105881</v>
      </c>
      <c r="AE169" s="53">
        <f t="shared" si="49"/>
        <v>15030868299.700422</v>
      </c>
      <c r="AF169" s="53">
        <f t="shared" si="50"/>
        <v>1.6985223821581632</v>
      </c>
      <c r="AG169" s="53">
        <f t="shared" si="51"/>
        <v>13919040587.079576</v>
      </c>
      <c r="AI169" s="53">
        <f t="shared" si="53"/>
        <v>0</v>
      </c>
      <c r="AJ169" s="53">
        <f t="shared" si="53"/>
        <v>0</v>
      </c>
      <c r="AK169" s="53">
        <f t="shared" si="53"/>
        <v>0</v>
      </c>
      <c r="AL169" s="53">
        <f t="shared" si="52"/>
        <v>-1.6985223821581632</v>
      </c>
      <c r="AM169" s="53">
        <f t="shared" si="52"/>
        <v>0</v>
      </c>
    </row>
    <row r="170" spans="1:39" x14ac:dyDescent="0.35">
      <c r="A170" s="301">
        <v>2013</v>
      </c>
      <c r="B170" s="301" t="s">
        <v>88</v>
      </c>
      <c r="C170" s="301" t="s">
        <v>51</v>
      </c>
      <c r="D170" s="302" t="s">
        <v>15</v>
      </c>
      <c r="E170" s="302" t="s">
        <v>228</v>
      </c>
      <c r="F170" s="301" t="s">
        <v>78</v>
      </c>
      <c r="G170" s="301" t="s">
        <v>77</v>
      </c>
      <c r="H170" s="303">
        <v>105624061000</v>
      </c>
      <c r="I170" s="303">
        <v>167299168308</v>
      </c>
      <c r="J170" s="303">
        <v>164136397438</v>
      </c>
      <c r="K170" s="304">
        <v>0.98109511898960966</v>
      </c>
      <c r="L170" s="303">
        <v>72816795308</v>
      </c>
      <c r="M170" s="304">
        <v>0.43524899761571623</v>
      </c>
      <c r="P170">
        <f t="shared" si="58"/>
        <v>2013</v>
      </c>
      <c r="Q170" t="str">
        <f t="shared" si="59"/>
        <v>Gustavo Petro 2012-2015</v>
      </c>
      <c r="R170" t="str">
        <f t="shared" si="60"/>
        <v>0208-CAJA DE LA VIVIENDA POPULAR</v>
      </c>
      <c r="S170" t="str">
        <f t="shared" si="61"/>
        <v>HÁBITAT</v>
      </c>
      <c r="T170" t="str">
        <f t="shared" si="62"/>
        <v>Establecimientos Públicos</v>
      </c>
      <c r="U170" t="str">
        <f t="shared" si="63"/>
        <v>Inversión directa</v>
      </c>
      <c r="V170" t="s">
        <v>256</v>
      </c>
      <c r="W170" s="53">
        <f t="shared" si="54"/>
        <v>201036967679.32547</v>
      </c>
      <c r="X170" s="53">
        <f t="shared" si="55"/>
        <v>318424771529.22034</v>
      </c>
      <c r="Y170" s="53">
        <f t="shared" si="56"/>
        <v>312404989112.69971</v>
      </c>
      <c r="Z170" s="53"/>
      <c r="AA170" s="53">
        <f t="shared" si="57"/>
        <v>138594062624.1066</v>
      </c>
      <c r="AB170" s="53"/>
      <c r="AC170" s="53">
        <f t="shared" si="47"/>
        <v>201036967679.32547</v>
      </c>
      <c r="AD170" s="53">
        <f t="shared" si="48"/>
        <v>318424771529.22034</v>
      </c>
      <c r="AE170" s="53">
        <f t="shared" si="49"/>
        <v>312404989112.69971</v>
      </c>
      <c r="AF170" s="53">
        <f t="shared" si="50"/>
        <v>1.8673433482798787</v>
      </c>
      <c r="AG170" s="53">
        <f t="shared" si="51"/>
        <v>138594062624.1066</v>
      </c>
      <c r="AI170" s="53">
        <f t="shared" si="53"/>
        <v>0</v>
      </c>
      <c r="AJ170" s="53">
        <f t="shared" si="53"/>
        <v>0</v>
      </c>
      <c r="AK170" s="53">
        <f t="shared" si="53"/>
        <v>0</v>
      </c>
      <c r="AL170" s="53">
        <f t="shared" si="52"/>
        <v>-1.8673433482798787</v>
      </c>
      <c r="AM170" s="53">
        <f t="shared" si="52"/>
        <v>0</v>
      </c>
    </row>
    <row r="171" spans="1:39" x14ac:dyDescent="0.35">
      <c r="A171" s="301">
        <v>2013</v>
      </c>
      <c r="B171" s="301" t="s">
        <v>88</v>
      </c>
      <c r="C171" s="301" t="s">
        <v>52</v>
      </c>
      <c r="D171" s="302" t="s">
        <v>9</v>
      </c>
      <c r="E171" s="302" t="s">
        <v>228</v>
      </c>
      <c r="F171" s="301" t="s">
        <v>76</v>
      </c>
      <c r="G171" s="301" t="s">
        <v>77</v>
      </c>
      <c r="H171" s="303">
        <v>26772784000</v>
      </c>
      <c r="I171" s="303">
        <v>26772784000</v>
      </c>
      <c r="J171" s="303">
        <v>22660021656</v>
      </c>
      <c r="K171" s="304">
        <v>0.84638271671709597</v>
      </c>
      <c r="L171" s="303">
        <v>21548541826.290001</v>
      </c>
      <c r="M171" s="304">
        <v>0.80486742903875819</v>
      </c>
      <c r="P171">
        <f t="shared" si="58"/>
        <v>2013</v>
      </c>
      <c r="Q171" t="str">
        <f t="shared" si="59"/>
        <v>Gustavo Petro 2012-2015</v>
      </c>
      <c r="R171" t="str">
        <f t="shared" si="60"/>
        <v>0211-INSTITUTO DISTRITAL DE RECREACIÓN Y DEPORTE</v>
      </c>
      <c r="S171" t="str">
        <f t="shared" si="61"/>
        <v>CULTURA, RECREACIÓN Y DEPORTE</v>
      </c>
      <c r="T171" t="str">
        <f t="shared" si="62"/>
        <v>Establecimientos Públicos</v>
      </c>
      <c r="U171" t="str">
        <f t="shared" si="63"/>
        <v>Funcionamiento</v>
      </c>
      <c r="V171" t="s">
        <v>256</v>
      </c>
      <c r="W171" s="53">
        <f t="shared" si="54"/>
        <v>50957322230.713722</v>
      </c>
      <c r="X171" s="53">
        <f t="shared" si="55"/>
        <v>50957322230.713722</v>
      </c>
      <c r="Y171" s="53">
        <f t="shared" si="56"/>
        <v>43129396826.259949</v>
      </c>
      <c r="Z171" s="53"/>
      <c r="AA171" s="53">
        <f t="shared" si="57"/>
        <v>41013888934.534111</v>
      </c>
      <c r="AB171" s="53"/>
      <c r="AC171" s="53">
        <f t="shared" si="47"/>
        <v>50957322230.713722</v>
      </c>
      <c r="AD171" s="53">
        <f t="shared" si="48"/>
        <v>50957322230.713722</v>
      </c>
      <c r="AE171" s="53">
        <f t="shared" si="49"/>
        <v>43129396826.259949</v>
      </c>
      <c r="AF171" s="53">
        <f t="shared" si="50"/>
        <v>1.6109417991890551</v>
      </c>
      <c r="AG171" s="53">
        <f t="shared" si="51"/>
        <v>41013888934.534111</v>
      </c>
      <c r="AI171" s="53">
        <f t="shared" si="53"/>
        <v>0</v>
      </c>
      <c r="AJ171" s="53">
        <f t="shared" si="53"/>
        <v>0</v>
      </c>
      <c r="AK171" s="53">
        <f t="shared" si="53"/>
        <v>0</v>
      </c>
      <c r="AL171" s="53">
        <f t="shared" si="52"/>
        <v>-1.6109417991890551</v>
      </c>
      <c r="AM171" s="53">
        <f t="shared" si="52"/>
        <v>0</v>
      </c>
    </row>
    <row r="172" spans="1:39" x14ac:dyDescent="0.35">
      <c r="A172" s="301">
        <v>2013</v>
      </c>
      <c r="B172" s="301" t="s">
        <v>88</v>
      </c>
      <c r="C172" s="301" t="s">
        <v>52</v>
      </c>
      <c r="D172" s="302" t="s">
        <v>9</v>
      </c>
      <c r="E172" s="302" t="s">
        <v>228</v>
      </c>
      <c r="F172" s="301" t="s">
        <v>79</v>
      </c>
      <c r="G172" s="301" t="s">
        <v>77</v>
      </c>
      <c r="H172" s="303">
        <v>0</v>
      </c>
      <c r="I172" s="303">
        <v>0</v>
      </c>
      <c r="J172" s="303">
        <v>0</v>
      </c>
      <c r="K172" s="304">
        <v>0</v>
      </c>
      <c r="L172" s="303">
        <v>0</v>
      </c>
      <c r="M172" s="304">
        <v>0</v>
      </c>
      <c r="P172">
        <f t="shared" si="58"/>
        <v>2013</v>
      </c>
      <c r="Q172" t="str">
        <f t="shared" si="59"/>
        <v>Gustavo Petro 2012-2015</v>
      </c>
      <c r="R172" t="str">
        <f t="shared" si="60"/>
        <v>0211-INSTITUTO DISTRITAL DE RECREACIÓN Y DEPORTE</v>
      </c>
      <c r="S172" t="str">
        <f t="shared" si="61"/>
        <v>CULTURA, RECREACIÓN Y DEPORTE</v>
      </c>
      <c r="T172" t="str">
        <f t="shared" si="62"/>
        <v>Establecimientos Públicos</v>
      </c>
      <c r="U172" t="str">
        <f t="shared" si="63"/>
        <v>Servicio de la deuda</v>
      </c>
      <c r="V172" t="s">
        <v>256</v>
      </c>
      <c r="W172" s="53">
        <f t="shared" si="54"/>
        <v>0</v>
      </c>
      <c r="X172" s="53">
        <f t="shared" si="55"/>
        <v>0</v>
      </c>
      <c r="Y172" s="53">
        <f t="shared" si="56"/>
        <v>0</v>
      </c>
      <c r="Z172" s="53"/>
      <c r="AA172" s="53">
        <f t="shared" si="57"/>
        <v>0</v>
      </c>
      <c r="AB172" s="53"/>
      <c r="AC172" s="53">
        <f t="shared" si="47"/>
        <v>0</v>
      </c>
      <c r="AD172" s="53">
        <f t="shared" si="48"/>
        <v>0</v>
      </c>
      <c r="AE172" s="53">
        <f t="shared" si="49"/>
        <v>0</v>
      </c>
      <c r="AF172" s="53">
        <f t="shared" si="50"/>
        <v>0</v>
      </c>
      <c r="AG172" s="53">
        <f t="shared" si="51"/>
        <v>0</v>
      </c>
      <c r="AI172" s="53">
        <f t="shared" si="53"/>
        <v>0</v>
      </c>
      <c r="AJ172" s="53">
        <f t="shared" si="53"/>
        <v>0</v>
      </c>
      <c r="AK172" s="53">
        <f t="shared" si="53"/>
        <v>0</v>
      </c>
      <c r="AL172" s="53">
        <f t="shared" si="52"/>
        <v>0</v>
      </c>
      <c r="AM172" s="53">
        <f t="shared" si="52"/>
        <v>0</v>
      </c>
    </row>
    <row r="173" spans="1:39" x14ac:dyDescent="0.35">
      <c r="A173" s="301">
        <v>2013</v>
      </c>
      <c r="B173" s="301" t="s">
        <v>88</v>
      </c>
      <c r="C173" s="301" t="s">
        <v>52</v>
      </c>
      <c r="D173" s="302" t="s">
        <v>9</v>
      </c>
      <c r="E173" s="302" t="s">
        <v>228</v>
      </c>
      <c r="F173" s="301" t="s">
        <v>78</v>
      </c>
      <c r="G173" s="301" t="s">
        <v>77</v>
      </c>
      <c r="H173" s="303">
        <v>140670166000</v>
      </c>
      <c r="I173" s="303">
        <v>140220359184</v>
      </c>
      <c r="J173" s="303">
        <v>122165660521</v>
      </c>
      <c r="K173" s="304">
        <v>0.87124053334289164</v>
      </c>
      <c r="L173" s="303">
        <v>82137526466.639999</v>
      </c>
      <c r="M173" s="304">
        <v>0.58577461179412238</v>
      </c>
      <c r="P173">
        <f t="shared" si="58"/>
        <v>2013</v>
      </c>
      <c r="Q173" t="str">
        <f t="shared" si="59"/>
        <v>Gustavo Petro 2012-2015</v>
      </c>
      <c r="R173" t="str">
        <f t="shared" si="60"/>
        <v>0211-INSTITUTO DISTRITAL DE RECREACIÓN Y DEPORTE</v>
      </c>
      <c r="S173" t="str">
        <f t="shared" si="61"/>
        <v>CULTURA, RECREACIÓN Y DEPORTE</v>
      </c>
      <c r="T173" t="str">
        <f t="shared" si="62"/>
        <v>Establecimientos Públicos</v>
      </c>
      <c r="U173" t="str">
        <f t="shared" si="63"/>
        <v>Inversión directa</v>
      </c>
      <c r="V173" t="s">
        <v>256</v>
      </c>
      <c r="W173" s="53">
        <f t="shared" si="54"/>
        <v>267741112657.9137</v>
      </c>
      <c r="X173" s="53">
        <f t="shared" si="55"/>
        <v>266884983879.35696</v>
      </c>
      <c r="Y173" s="53">
        <f t="shared" si="56"/>
        <v>232521015696.26001</v>
      </c>
      <c r="Z173" s="53"/>
      <c r="AA173" s="53">
        <f t="shared" si="57"/>
        <v>156334447825.61093</v>
      </c>
      <c r="AB173" s="53"/>
      <c r="AC173" s="53">
        <f t="shared" si="47"/>
        <v>267741112657.9137</v>
      </c>
      <c r="AD173" s="53">
        <f t="shared" si="48"/>
        <v>266884983879.35696</v>
      </c>
      <c r="AE173" s="53">
        <f t="shared" si="49"/>
        <v>232521015696.26001</v>
      </c>
      <c r="AF173" s="53">
        <f t="shared" si="50"/>
        <v>1.658254315203552</v>
      </c>
      <c r="AG173" s="53">
        <f t="shared" si="51"/>
        <v>156334447825.61093</v>
      </c>
      <c r="AI173" s="53">
        <f t="shared" si="53"/>
        <v>0</v>
      </c>
      <c r="AJ173" s="53">
        <f t="shared" si="53"/>
        <v>0</v>
      </c>
      <c r="AK173" s="53">
        <f t="shared" si="53"/>
        <v>0</v>
      </c>
      <c r="AL173" s="53">
        <f t="shared" si="52"/>
        <v>-1.658254315203552</v>
      </c>
      <c r="AM173" s="53">
        <f t="shared" si="52"/>
        <v>0</v>
      </c>
    </row>
    <row r="174" spans="1:39" x14ac:dyDescent="0.35">
      <c r="A174" s="301">
        <v>2013</v>
      </c>
      <c r="B174" s="301" t="s">
        <v>88</v>
      </c>
      <c r="C174" s="301" t="s">
        <v>53</v>
      </c>
      <c r="D174" s="302" t="s">
        <v>9</v>
      </c>
      <c r="E174" s="302" t="s">
        <v>228</v>
      </c>
      <c r="F174" s="301" t="s">
        <v>76</v>
      </c>
      <c r="G174" s="301" t="s">
        <v>77</v>
      </c>
      <c r="H174" s="303">
        <v>4645878000</v>
      </c>
      <c r="I174" s="303">
        <v>4645878000</v>
      </c>
      <c r="J174" s="303">
        <v>2952613530</v>
      </c>
      <c r="K174" s="304">
        <v>0.63553402177155749</v>
      </c>
      <c r="L174" s="303">
        <v>2736642573</v>
      </c>
      <c r="M174" s="304">
        <v>0.58904744657522212</v>
      </c>
      <c r="P174">
        <f t="shared" si="58"/>
        <v>2013</v>
      </c>
      <c r="Q174" t="str">
        <f t="shared" si="59"/>
        <v>Gustavo Petro 2012-2015</v>
      </c>
      <c r="R174" t="str">
        <f t="shared" si="60"/>
        <v>0213-INSTITUTO DISTRITAL DE PATRIMONIO CULTURAL</v>
      </c>
      <c r="S174" t="str">
        <f t="shared" si="61"/>
        <v>CULTURA, RECREACIÓN Y DEPORTE</v>
      </c>
      <c r="T174" t="str">
        <f t="shared" si="62"/>
        <v>Establecimientos Públicos</v>
      </c>
      <c r="U174" t="str">
        <f t="shared" si="63"/>
        <v>Funcionamiento</v>
      </c>
      <c r="V174" t="s">
        <v>256</v>
      </c>
      <c r="W174" s="53">
        <f t="shared" si="54"/>
        <v>8842618021.7411766</v>
      </c>
      <c r="X174" s="53">
        <f t="shared" si="55"/>
        <v>8842618021.7411766</v>
      </c>
      <c r="Y174" s="53">
        <f t="shared" si="56"/>
        <v>5619784594.3468237</v>
      </c>
      <c r="Z174" s="53"/>
      <c r="AA174" s="53">
        <f t="shared" si="57"/>
        <v>5208721566.7466822</v>
      </c>
      <c r="AB174" s="53"/>
      <c r="AC174" s="53">
        <f t="shared" ref="AC174:AC212" si="64">+H174*$X$2</f>
        <v>8842618021.7411766</v>
      </c>
      <c r="AD174" s="53">
        <f t="shared" ref="AD174:AD212" si="65">+I174*$X$2</f>
        <v>8842618021.7411766</v>
      </c>
      <c r="AE174" s="53">
        <f t="shared" ref="AE174:AE212" si="66">+J174*$X$2</f>
        <v>5619784594.3468237</v>
      </c>
      <c r="AF174" s="53">
        <f t="shared" ref="AF174:AF212" si="67">+K174*$X$2</f>
        <v>1.2096281035246348</v>
      </c>
      <c r="AG174" s="53">
        <f t="shared" ref="AG174:AG212" si="68">+L174*$X$2</f>
        <v>5208721566.7466822</v>
      </c>
      <c r="AI174" s="53">
        <f t="shared" si="53"/>
        <v>0</v>
      </c>
      <c r="AJ174" s="53">
        <f t="shared" si="53"/>
        <v>0</v>
      </c>
      <c r="AK174" s="53">
        <f t="shared" si="53"/>
        <v>0</v>
      </c>
      <c r="AL174" s="53">
        <f t="shared" si="52"/>
        <v>-1.2096281035246348</v>
      </c>
      <c r="AM174" s="53">
        <f t="shared" si="52"/>
        <v>0</v>
      </c>
    </row>
    <row r="175" spans="1:39" x14ac:dyDescent="0.35">
      <c r="A175" s="301">
        <v>2013</v>
      </c>
      <c r="B175" s="301" t="s">
        <v>88</v>
      </c>
      <c r="C175" s="301" t="s">
        <v>53</v>
      </c>
      <c r="D175" s="302" t="s">
        <v>9</v>
      </c>
      <c r="E175" s="302" t="s">
        <v>228</v>
      </c>
      <c r="F175" s="301" t="s">
        <v>78</v>
      </c>
      <c r="G175" s="301" t="s">
        <v>77</v>
      </c>
      <c r="H175" s="303">
        <v>16208696000</v>
      </c>
      <c r="I175" s="303">
        <v>20104609896</v>
      </c>
      <c r="J175" s="303">
        <v>18286102312</v>
      </c>
      <c r="K175" s="304">
        <v>0.90954773092305519</v>
      </c>
      <c r="L175" s="303">
        <v>9065991890</v>
      </c>
      <c r="M175" s="304">
        <v>0.45094095020484648</v>
      </c>
      <c r="P175">
        <f t="shared" si="58"/>
        <v>2013</v>
      </c>
      <c r="Q175" t="str">
        <f t="shared" si="59"/>
        <v>Gustavo Petro 2012-2015</v>
      </c>
      <c r="R175" t="str">
        <f t="shared" si="60"/>
        <v>0213-INSTITUTO DISTRITAL DE PATRIMONIO CULTURAL</v>
      </c>
      <c r="S175" t="str">
        <f t="shared" si="61"/>
        <v>CULTURA, RECREACIÓN Y DEPORTE</v>
      </c>
      <c r="T175" t="str">
        <f t="shared" si="62"/>
        <v>Establecimientos Públicos</v>
      </c>
      <c r="U175" t="str">
        <f t="shared" si="63"/>
        <v>Inversión directa</v>
      </c>
      <c r="V175" t="s">
        <v>256</v>
      </c>
      <c r="W175" s="53">
        <f t="shared" si="54"/>
        <v>30850424259.639214</v>
      </c>
      <c r="X175" s="53">
        <f t="shared" si="55"/>
        <v>38265616485.505127</v>
      </c>
      <c r="Y175" s="53">
        <f t="shared" si="56"/>
        <v>34804404646.763039</v>
      </c>
      <c r="Z175" s="53"/>
      <c r="AA175" s="53">
        <f t="shared" si="57"/>
        <v>17255533458.147923</v>
      </c>
      <c r="AB175" s="53"/>
      <c r="AC175" s="53">
        <f t="shared" si="64"/>
        <v>30850424259.639214</v>
      </c>
      <c r="AD175" s="53">
        <f t="shared" si="65"/>
        <v>38265616485.505127</v>
      </c>
      <c r="AE175" s="53">
        <f t="shared" si="66"/>
        <v>34804404646.763039</v>
      </c>
      <c r="AF175" s="53">
        <f t="shared" si="67"/>
        <v>1.7311653808158547</v>
      </c>
      <c r="AG175" s="53">
        <f t="shared" si="68"/>
        <v>17255533458.147923</v>
      </c>
      <c r="AI175" s="53">
        <f t="shared" si="53"/>
        <v>0</v>
      </c>
      <c r="AJ175" s="53">
        <f t="shared" si="53"/>
        <v>0</v>
      </c>
      <c r="AK175" s="53">
        <f t="shared" si="53"/>
        <v>0</v>
      </c>
      <c r="AL175" s="53">
        <f t="shared" si="52"/>
        <v>-1.7311653808158547</v>
      </c>
      <c r="AM175" s="53">
        <f t="shared" si="52"/>
        <v>0</v>
      </c>
    </row>
    <row r="176" spans="1:39" x14ac:dyDescent="0.35">
      <c r="A176" s="301">
        <v>2013</v>
      </c>
      <c r="B176" s="301" t="s">
        <v>88</v>
      </c>
      <c r="C176" s="301" t="s">
        <v>54</v>
      </c>
      <c r="D176" s="302" t="s">
        <v>17</v>
      </c>
      <c r="E176" s="302" t="s">
        <v>228</v>
      </c>
      <c r="F176" s="301" t="s">
        <v>76</v>
      </c>
      <c r="G176" s="301" t="s">
        <v>77</v>
      </c>
      <c r="H176" s="303">
        <v>10310423000</v>
      </c>
      <c r="I176" s="303">
        <v>10310423000</v>
      </c>
      <c r="J176" s="303">
        <v>10035649936</v>
      </c>
      <c r="K176" s="304">
        <v>0.97334997177128424</v>
      </c>
      <c r="L176" s="303">
        <v>9605347864</v>
      </c>
      <c r="M176" s="304">
        <v>0.93161530462911168</v>
      </c>
      <c r="P176">
        <f t="shared" si="58"/>
        <v>2013</v>
      </c>
      <c r="Q176" t="str">
        <f t="shared" si="59"/>
        <v>Gustavo Petro 2012-2015</v>
      </c>
      <c r="R176" t="str">
        <f t="shared" si="60"/>
        <v>0214-INSTITUTO DISTRITAL PARA LA PROTECCIÓN DE LA NIÑEZ Y LA JUVENTUD</v>
      </c>
      <c r="S176" t="str">
        <f t="shared" si="61"/>
        <v>INTEGRACION SOCIAL</v>
      </c>
      <c r="T176" t="str">
        <f t="shared" si="62"/>
        <v>Establecimientos Públicos</v>
      </c>
      <c r="U176" t="str">
        <f t="shared" si="63"/>
        <v>Funcionamiento</v>
      </c>
      <c r="V176" t="s">
        <v>256</v>
      </c>
      <c r="W176" s="53">
        <f t="shared" si="54"/>
        <v>19624090910.60392</v>
      </c>
      <c r="X176" s="53">
        <f t="shared" si="55"/>
        <v>19624090910.60392</v>
      </c>
      <c r="Y176" s="53">
        <f t="shared" si="56"/>
        <v>19101108333.873444</v>
      </c>
      <c r="Z176" s="53"/>
      <c r="AA176" s="53">
        <f t="shared" si="57"/>
        <v>18282103431.751656</v>
      </c>
      <c r="AB176" s="53"/>
      <c r="AC176" s="53">
        <f t="shared" si="64"/>
        <v>19624090910.60392</v>
      </c>
      <c r="AD176" s="53">
        <f t="shared" si="65"/>
        <v>19624090910.60392</v>
      </c>
      <c r="AE176" s="53">
        <f t="shared" si="66"/>
        <v>19101108333.873444</v>
      </c>
      <c r="AF176" s="53">
        <f t="shared" si="67"/>
        <v>1.8526018121539185</v>
      </c>
      <c r="AG176" s="53">
        <f t="shared" si="68"/>
        <v>18282103431.751656</v>
      </c>
      <c r="AI176" s="53">
        <f t="shared" si="53"/>
        <v>0</v>
      </c>
      <c r="AJ176" s="53">
        <f t="shared" si="53"/>
        <v>0</v>
      </c>
      <c r="AK176" s="53">
        <f t="shared" si="53"/>
        <v>0</v>
      </c>
      <c r="AL176" s="53">
        <f t="shared" si="52"/>
        <v>-1.8526018121539185</v>
      </c>
      <c r="AM176" s="53">
        <f t="shared" si="52"/>
        <v>0</v>
      </c>
    </row>
    <row r="177" spans="1:39" x14ac:dyDescent="0.35">
      <c r="A177" s="301">
        <v>2013</v>
      </c>
      <c r="B177" s="301" t="s">
        <v>88</v>
      </c>
      <c r="C177" s="301" t="s">
        <v>54</v>
      </c>
      <c r="D177" s="302" t="s">
        <v>17</v>
      </c>
      <c r="E177" s="302" t="s">
        <v>228</v>
      </c>
      <c r="F177" s="301" t="s">
        <v>78</v>
      </c>
      <c r="G177" s="301" t="s">
        <v>77</v>
      </c>
      <c r="H177" s="303">
        <v>58887150000</v>
      </c>
      <c r="I177" s="303">
        <v>58267053978</v>
      </c>
      <c r="J177" s="303">
        <v>50887086484</v>
      </c>
      <c r="K177" s="304">
        <v>0.87334236090284456</v>
      </c>
      <c r="L177" s="303">
        <v>39407916918</v>
      </c>
      <c r="M177" s="304">
        <v>0.67633275114405678</v>
      </c>
      <c r="P177">
        <f t="shared" si="58"/>
        <v>2013</v>
      </c>
      <c r="Q177" t="str">
        <f t="shared" si="59"/>
        <v>Gustavo Petro 2012-2015</v>
      </c>
      <c r="R177" t="str">
        <f t="shared" si="60"/>
        <v>0214-INSTITUTO DISTRITAL PARA LA PROTECCIÓN DE LA NIÑEZ Y LA JUVENTUD</v>
      </c>
      <c r="S177" t="str">
        <f t="shared" si="61"/>
        <v>INTEGRACION SOCIAL</v>
      </c>
      <c r="T177" t="str">
        <f t="shared" si="62"/>
        <v>Establecimientos Públicos</v>
      </c>
      <c r="U177" t="str">
        <f t="shared" si="63"/>
        <v>Inversión directa</v>
      </c>
      <c r="V177" t="s">
        <v>256</v>
      </c>
      <c r="W177" s="53">
        <f t="shared" si="54"/>
        <v>112081413640</v>
      </c>
      <c r="X177" s="53">
        <f t="shared" si="55"/>
        <v>110901169074.95821</v>
      </c>
      <c r="Y177" s="53">
        <f t="shared" si="56"/>
        <v>96854688826.809525</v>
      </c>
      <c r="Z177" s="53"/>
      <c r="AA177" s="53">
        <f t="shared" si="57"/>
        <v>75006092785.558685</v>
      </c>
      <c r="AB177" s="53"/>
      <c r="AC177" s="53">
        <f t="shared" si="64"/>
        <v>112081413640</v>
      </c>
      <c r="AD177" s="53">
        <f t="shared" si="65"/>
        <v>110901169074.95821</v>
      </c>
      <c r="AE177" s="53">
        <f t="shared" si="66"/>
        <v>96854688826.809525</v>
      </c>
      <c r="AF177" s="53">
        <f t="shared" si="67"/>
        <v>1.662254777174407</v>
      </c>
      <c r="AG177" s="53">
        <f t="shared" si="68"/>
        <v>75006092785.558685</v>
      </c>
      <c r="AI177" s="53">
        <f t="shared" si="53"/>
        <v>0</v>
      </c>
      <c r="AJ177" s="53">
        <f t="shared" si="53"/>
        <v>0</v>
      </c>
      <c r="AK177" s="53">
        <f t="shared" si="53"/>
        <v>0</v>
      </c>
      <c r="AL177" s="53">
        <f t="shared" si="52"/>
        <v>-1.662254777174407</v>
      </c>
      <c r="AM177" s="53">
        <f t="shared" si="52"/>
        <v>0</v>
      </c>
    </row>
    <row r="178" spans="1:39" x14ac:dyDescent="0.35">
      <c r="A178" s="301">
        <v>2013</v>
      </c>
      <c r="B178" s="301" t="s">
        <v>88</v>
      </c>
      <c r="C178" s="301" t="s">
        <v>55</v>
      </c>
      <c r="D178" s="302" t="s">
        <v>9</v>
      </c>
      <c r="E178" s="302" t="s">
        <v>228</v>
      </c>
      <c r="F178" s="301" t="s">
        <v>76</v>
      </c>
      <c r="G178" s="301" t="s">
        <v>77</v>
      </c>
      <c r="H178" s="303">
        <v>2941184000</v>
      </c>
      <c r="I178" s="303">
        <v>2941184000</v>
      </c>
      <c r="J178" s="303">
        <v>2869917886</v>
      </c>
      <c r="K178" s="304">
        <v>0.97576958326986685</v>
      </c>
      <c r="L178" s="303">
        <v>2761013613</v>
      </c>
      <c r="M178" s="304">
        <v>0.93874222523990336</v>
      </c>
      <c r="P178">
        <f t="shared" si="58"/>
        <v>2013</v>
      </c>
      <c r="Q178" t="str">
        <f t="shared" si="59"/>
        <v>Gustavo Petro 2012-2015</v>
      </c>
      <c r="R178" t="str">
        <f t="shared" si="60"/>
        <v>0215-FUNDACIÓN GILBERTO ALZATE AVENDAÑO</v>
      </c>
      <c r="S178" t="str">
        <f t="shared" si="61"/>
        <v>CULTURA, RECREACIÓN Y DEPORTE</v>
      </c>
      <c r="T178" t="str">
        <f t="shared" si="62"/>
        <v>Establecimientos Públicos</v>
      </c>
      <c r="U178" t="str">
        <f t="shared" si="63"/>
        <v>Funcionamiento</v>
      </c>
      <c r="V178" t="s">
        <v>256</v>
      </c>
      <c r="W178" s="53">
        <f t="shared" si="54"/>
        <v>5598030478.5568628</v>
      </c>
      <c r="X178" s="53">
        <f t="shared" si="55"/>
        <v>5598030478.5568628</v>
      </c>
      <c r="Y178" s="53">
        <f t="shared" si="56"/>
        <v>5462387867.1934433</v>
      </c>
      <c r="Z178" s="53"/>
      <c r="AA178" s="53">
        <f t="shared" si="57"/>
        <v>5255107588.4012699</v>
      </c>
      <c r="AB178" s="53"/>
      <c r="AC178" s="53">
        <f t="shared" si="64"/>
        <v>5598030478.5568628</v>
      </c>
      <c r="AD178" s="53">
        <f t="shared" si="65"/>
        <v>5598030478.5568628</v>
      </c>
      <c r="AE178" s="53">
        <f t="shared" si="66"/>
        <v>5462387867.1934433</v>
      </c>
      <c r="AF178" s="53">
        <f t="shared" si="67"/>
        <v>1.8572071203955425</v>
      </c>
      <c r="AG178" s="53">
        <f t="shared" si="68"/>
        <v>5255107588.4012699</v>
      </c>
      <c r="AI178" s="53">
        <f t="shared" si="53"/>
        <v>0</v>
      </c>
      <c r="AJ178" s="53">
        <f t="shared" si="53"/>
        <v>0</v>
      </c>
      <c r="AK178" s="53">
        <f t="shared" si="53"/>
        <v>0</v>
      </c>
      <c r="AL178" s="53">
        <f t="shared" si="52"/>
        <v>-1.8572071203955425</v>
      </c>
      <c r="AM178" s="53">
        <f t="shared" si="52"/>
        <v>0</v>
      </c>
    </row>
    <row r="179" spans="1:39" x14ac:dyDescent="0.35">
      <c r="A179" s="301">
        <v>2013</v>
      </c>
      <c r="B179" s="301" t="s">
        <v>88</v>
      </c>
      <c r="C179" s="301" t="s">
        <v>55</v>
      </c>
      <c r="D179" s="302" t="s">
        <v>9</v>
      </c>
      <c r="E179" s="302" t="s">
        <v>228</v>
      </c>
      <c r="F179" s="301" t="s">
        <v>78</v>
      </c>
      <c r="G179" s="301" t="s">
        <v>77</v>
      </c>
      <c r="H179" s="303">
        <v>4900000000</v>
      </c>
      <c r="I179" s="303">
        <v>4900000000</v>
      </c>
      <c r="J179" s="303">
        <v>4540063945</v>
      </c>
      <c r="K179" s="304">
        <v>0.92654366224489793</v>
      </c>
      <c r="L179" s="303">
        <v>3980805548</v>
      </c>
      <c r="M179" s="304">
        <v>0.81240929551020413</v>
      </c>
      <c r="P179">
        <f t="shared" si="58"/>
        <v>2013</v>
      </c>
      <c r="Q179" t="str">
        <f t="shared" si="59"/>
        <v>Gustavo Petro 2012-2015</v>
      </c>
      <c r="R179" t="str">
        <f t="shared" si="60"/>
        <v>0215-FUNDACIÓN GILBERTO ALZATE AVENDAÑO</v>
      </c>
      <c r="S179" t="str">
        <f t="shared" si="61"/>
        <v>CULTURA, RECREACIÓN Y DEPORTE</v>
      </c>
      <c r="T179" t="str">
        <f t="shared" si="62"/>
        <v>Establecimientos Públicos</v>
      </c>
      <c r="U179" t="str">
        <f t="shared" si="63"/>
        <v>Inversión directa</v>
      </c>
      <c r="V179" t="s">
        <v>256</v>
      </c>
      <c r="W179" s="53">
        <f t="shared" si="54"/>
        <v>9326294901.960783</v>
      </c>
      <c r="X179" s="53">
        <f t="shared" si="55"/>
        <v>9326294901.960783</v>
      </c>
      <c r="Y179" s="53">
        <f t="shared" si="56"/>
        <v>8641219433.6386662</v>
      </c>
      <c r="Z179" s="53"/>
      <c r="AA179" s="53">
        <f t="shared" si="57"/>
        <v>7576768671.0223684</v>
      </c>
      <c r="AB179" s="53"/>
      <c r="AC179" s="53">
        <f t="shared" si="64"/>
        <v>9326294901.960783</v>
      </c>
      <c r="AD179" s="53">
        <f t="shared" si="65"/>
        <v>9326294901.960783</v>
      </c>
      <c r="AE179" s="53">
        <f t="shared" si="66"/>
        <v>8641219433.6386662</v>
      </c>
      <c r="AF179" s="53">
        <f t="shared" si="67"/>
        <v>1.7635141701303401</v>
      </c>
      <c r="AG179" s="53">
        <f t="shared" si="68"/>
        <v>7576768671.0223684</v>
      </c>
      <c r="AI179" s="53">
        <f t="shared" si="53"/>
        <v>0</v>
      </c>
      <c r="AJ179" s="53">
        <f t="shared" si="53"/>
        <v>0</v>
      </c>
      <c r="AK179" s="53">
        <f t="shared" si="53"/>
        <v>0</v>
      </c>
      <c r="AL179" s="53">
        <f t="shared" si="52"/>
        <v>-1.7635141701303401</v>
      </c>
      <c r="AM179" s="53">
        <f t="shared" si="52"/>
        <v>0</v>
      </c>
    </row>
    <row r="180" spans="1:39" x14ac:dyDescent="0.35">
      <c r="A180" s="301">
        <v>2013</v>
      </c>
      <c r="B180" s="301" t="s">
        <v>88</v>
      </c>
      <c r="C180" s="301" t="s">
        <v>56</v>
      </c>
      <c r="D180" s="302" t="s">
        <v>9</v>
      </c>
      <c r="E180" s="302" t="s">
        <v>228</v>
      </c>
      <c r="F180" s="301" t="s">
        <v>76</v>
      </c>
      <c r="G180" s="301" t="s">
        <v>77</v>
      </c>
      <c r="H180" s="303">
        <v>19462611000</v>
      </c>
      <c r="I180" s="303">
        <v>19573611000</v>
      </c>
      <c r="J180" s="303">
        <v>19324887170</v>
      </c>
      <c r="K180" s="304">
        <v>0.98729290011945159</v>
      </c>
      <c r="L180" s="303">
        <v>19282645644</v>
      </c>
      <c r="M180" s="304">
        <v>0.98513481462362773</v>
      </c>
      <c r="P180">
        <f t="shared" si="58"/>
        <v>2013</v>
      </c>
      <c r="Q180" t="str">
        <f t="shared" si="59"/>
        <v>Gustavo Petro 2012-2015</v>
      </c>
      <c r="R180" t="str">
        <f t="shared" si="60"/>
        <v>0216-ORQUESTA FILARMÓNICA DE BOGOTÁ</v>
      </c>
      <c r="S180" t="str">
        <f t="shared" si="61"/>
        <v>CULTURA, RECREACIÓN Y DEPORTE</v>
      </c>
      <c r="T180" t="str">
        <f t="shared" si="62"/>
        <v>Establecimientos Públicos</v>
      </c>
      <c r="U180" t="str">
        <f t="shared" si="63"/>
        <v>Funcionamiento</v>
      </c>
      <c r="V180" t="s">
        <v>256</v>
      </c>
      <c r="W180" s="53">
        <f t="shared" si="54"/>
        <v>37043683622.070587</v>
      </c>
      <c r="X180" s="53">
        <f t="shared" si="55"/>
        <v>37254952751.482353</v>
      </c>
      <c r="Y180" s="53">
        <f t="shared" si="56"/>
        <v>36781550345.824158</v>
      </c>
      <c r="Z180" s="53"/>
      <c r="AA180" s="53">
        <f t="shared" si="57"/>
        <v>36701150972.643578</v>
      </c>
      <c r="AB180" s="53"/>
      <c r="AC180" s="53">
        <f t="shared" si="64"/>
        <v>37043683622.070587</v>
      </c>
      <c r="AD180" s="53">
        <f t="shared" si="65"/>
        <v>37254952751.482353</v>
      </c>
      <c r="AE180" s="53">
        <f t="shared" si="66"/>
        <v>36781550345.824158</v>
      </c>
      <c r="AF180" s="53">
        <f t="shared" si="67"/>
        <v>1.879139743086963</v>
      </c>
      <c r="AG180" s="53">
        <f t="shared" si="68"/>
        <v>36701150972.643578</v>
      </c>
      <c r="AI180" s="53">
        <f t="shared" si="53"/>
        <v>0</v>
      </c>
      <c r="AJ180" s="53">
        <f t="shared" si="53"/>
        <v>0</v>
      </c>
      <c r="AK180" s="53">
        <f t="shared" si="53"/>
        <v>0</v>
      </c>
      <c r="AL180" s="53">
        <f t="shared" si="52"/>
        <v>-1.879139743086963</v>
      </c>
      <c r="AM180" s="53">
        <f t="shared" si="52"/>
        <v>0</v>
      </c>
    </row>
    <row r="181" spans="1:39" x14ac:dyDescent="0.35">
      <c r="A181" s="301">
        <v>2013</v>
      </c>
      <c r="B181" s="301" t="s">
        <v>88</v>
      </c>
      <c r="C181" s="301" t="s">
        <v>56</v>
      </c>
      <c r="D181" s="302" t="s">
        <v>9</v>
      </c>
      <c r="E181" s="302" t="s">
        <v>228</v>
      </c>
      <c r="F181" s="301" t="s">
        <v>78</v>
      </c>
      <c r="G181" s="301" t="s">
        <v>77</v>
      </c>
      <c r="H181" s="303">
        <v>11614000000</v>
      </c>
      <c r="I181" s="303">
        <v>10606000000</v>
      </c>
      <c r="J181" s="303">
        <v>10232372605</v>
      </c>
      <c r="K181" s="304">
        <v>0.9647720728832736</v>
      </c>
      <c r="L181" s="303">
        <v>8260796980</v>
      </c>
      <c r="M181" s="304">
        <v>0.77887959456911182</v>
      </c>
      <c r="P181">
        <f t="shared" si="58"/>
        <v>2013</v>
      </c>
      <c r="Q181" t="str">
        <f t="shared" si="59"/>
        <v>Gustavo Petro 2012-2015</v>
      </c>
      <c r="R181" t="str">
        <f t="shared" si="60"/>
        <v>0216-ORQUESTA FILARMÓNICA DE BOGOTÁ</v>
      </c>
      <c r="S181" t="str">
        <f t="shared" si="61"/>
        <v>CULTURA, RECREACIÓN Y DEPORTE</v>
      </c>
      <c r="T181" t="str">
        <f t="shared" si="62"/>
        <v>Establecimientos Públicos</v>
      </c>
      <c r="U181" t="str">
        <f t="shared" si="63"/>
        <v>Inversión directa</v>
      </c>
      <c r="V181" t="s">
        <v>256</v>
      </c>
      <c r="W181" s="53">
        <f t="shared" si="54"/>
        <v>22105222243.137253</v>
      </c>
      <c r="X181" s="53">
        <f t="shared" si="55"/>
        <v>20186670149.019608</v>
      </c>
      <c r="Y181" s="53">
        <f t="shared" si="56"/>
        <v>19475535604.280548</v>
      </c>
      <c r="Z181" s="53"/>
      <c r="AA181" s="53">
        <f t="shared" si="57"/>
        <v>15722985461.368784</v>
      </c>
      <c r="AB181" s="53"/>
      <c r="AC181" s="53">
        <f t="shared" si="64"/>
        <v>22105222243.137253</v>
      </c>
      <c r="AD181" s="53">
        <f t="shared" si="65"/>
        <v>20186670149.019608</v>
      </c>
      <c r="AE181" s="53">
        <f t="shared" si="66"/>
        <v>19475535604.280548</v>
      </c>
      <c r="AF181" s="53">
        <f t="shared" si="67"/>
        <v>1.8362752785480434</v>
      </c>
      <c r="AG181" s="53">
        <f t="shared" si="68"/>
        <v>15722985461.368784</v>
      </c>
      <c r="AI181" s="53">
        <f t="shared" si="53"/>
        <v>0</v>
      </c>
      <c r="AJ181" s="53">
        <f t="shared" si="53"/>
        <v>0</v>
      </c>
      <c r="AK181" s="53">
        <f t="shared" si="53"/>
        <v>0</v>
      </c>
      <c r="AL181" s="53">
        <f t="shared" si="52"/>
        <v>-1.8362752785480434</v>
      </c>
      <c r="AM181" s="53">
        <f t="shared" si="52"/>
        <v>0</v>
      </c>
    </row>
    <row r="182" spans="1:39" x14ac:dyDescent="0.35">
      <c r="A182" s="301">
        <v>2013</v>
      </c>
      <c r="B182" s="301" t="s">
        <v>88</v>
      </c>
      <c r="C182" s="301" t="s">
        <v>57</v>
      </c>
      <c r="D182" s="302" t="s">
        <v>22</v>
      </c>
      <c r="E182" s="302" t="s">
        <v>228</v>
      </c>
      <c r="F182" s="301" t="s">
        <v>76</v>
      </c>
      <c r="G182" s="301" t="s">
        <v>77</v>
      </c>
      <c r="H182" s="303">
        <v>5823667000</v>
      </c>
      <c r="I182" s="303">
        <v>5910420449</v>
      </c>
      <c r="J182" s="303">
        <v>5839973547</v>
      </c>
      <c r="K182" s="304">
        <v>0.9880808983712962</v>
      </c>
      <c r="L182" s="303">
        <v>5225660126</v>
      </c>
      <c r="M182" s="304">
        <v>0.8841435513922099</v>
      </c>
      <c r="P182">
        <f t="shared" si="58"/>
        <v>2013</v>
      </c>
      <c r="Q182" t="str">
        <f t="shared" si="59"/>
        <v>Gustavo Petro 2012-2015</v>
      </c>
      <c r="R182" t="str">
        <f t="shared" si="60"/>
        <v>0217-FONDO DE SEGURIDAD Y VIGILANCIA</v>
      </c>
      <c r="S182" t="str">
        <f t="shared" si="61"/>
        <v>SEGURIDAD, CONVIVENCIA Y JUSTICIA</v>
      </c>
      <c r="T182" t="str">
        <f t="shared" si="62"/>
        <v>Establecimientos Públicos</v>
      </c>
      <c r="U182" t="str">
        <f t="shared" si="63"/>
        <v>Funcionamiento</v>
      </c>
      <c r="V182" t="s">
        <v>256</v>
      </c>
      <c r="W182" s="53">
        <f t="shared" si="54"/>
        <v>11084333847.513725</v>
      </c>
      <c r="X182" s="53">
        <f t="shared" si="55"/>
        <v>11249453898.357851</v>
      </c>
      <c r="Y182" s="53">
        <f t="shared" si="56"/>
        <v>11115370514.075905</v>
      </c>
      <c r="Z182" s="53"/>
      <c r="AA182" s="53">
        <f t="shared" si="57"/>
        <v>9946132120.9170513</v>
      </c>
      <c r="AB182" s="53"/>
      <c r="AC182" s="53">
        <f t="shared" si="64"/>
        <v>11084333847.513725</v>
      </c>
      <c r="AD182" s="53">
        <f t="shared" si="65"/>
        <v>11249453898.357851</v>
      </c>
      <c r="AE182" s="53">
        <f t="shared" si="66"/>
        <v>11115370514.075905</v>
      </c>
      <c r="AF182" s="53">
        <f t="shared" si="67"/>
        <v>1.8806395602459287</v>
      </c>
      <c r="AG182" s="53">
        <f t="shared" si="68"/>
        <v>9946132120.9170513</v>
      </c>
      <c r="AI182" s="53">
        <f t="shared" si="53"/>
        <v>0</v>
      </c>
      <c r="AJ182" s="53">
        <f t="shared" si="53"/>
        <v>0</v>
      </c>
      <c r="AK182" s="53">
        <f t="shared" si="53"/>
        <v>0</v>
      </c>
      <c r="AL182" s="53">
        <f t="shared" si="52"/>
        <v>-1.8806395602459287</v>
      </c>
      <c r="AM182" s="53">
        <f t="shared" si="52"/>
        <v>0</v>
      </c>
    </row>
    <row r="183" spans="1:39" x14ac:dyDescent="0.35">
      <c r="A183" s="301">
        <v>2013</v>
      </c>
      <c r="B183" s="301" t="s">
        <v>88</v>
      </c>
      <c r="C183" s="301" t="s">
        <v>57</v>
      </c>
      <c r="D183" s="302" t="s">
        <v>22</v>
      </c>
      <c r="E183" s="302" t="s">
        <v>228</v>
      </c>
      <c r="F183" s="301" t="s">
        <v>79</v>
      </c>
      <c r="G183" s="301" t="s">
        <v>77</v>
      </c>
      <c r="H183" s="303">
        <v>0</v>
      </c>
      <c r="I183" s="303">
        <v>0</v>
      </c>
      <c r="J183" s="303">
        <v>0</v>
      </c>
      <c r="K183" s="304">
        <v>0</v>
      </c>
      <c r="L183" s="303">
        <v>0</v>
      </c>
      <c r="M183" s="304">
        <v>0</v>
      </c>
      <c r="P183">
        <f t="shared" si="58"/>
        <v>2013</v>
      </c>
      <c r="Q183" t="str">
        <f t="shared" si="59"/>
        <v>Gustavo Petro 2012-2015</v>
      </c>
      <c r="R183" t="str">
        <f t="shared" si="60"/>
        <v>0217-FONDO DE SEGURIDAD Y VIGILANCIA</v>
      </c>
      <c r="S183" t="str">
        <f t="shared" si="61"/>
        <v>SEGURIDAD, CONVIVENCIA Y JUSTICIA</v>
      </c>
      <c r="T183" t="str">
        <f t="shared" si="62"/>
        <v>Establecimientos Públicos</v>
      </c>
      <c r="U183" t="str">
        <f t="shared" si="63"/>
        <v>Servicio de la deuda</v>
      </c>
      <c r="V183" t="s">
        <v>256</v>
      </c>
      <c r="W183" s="53">
        <f t="shared" si="54"/>
        <v>0</v>
      </c>
      <c r="X183" s="53">
        <f t="shared" si="55"/>
        <v>0</v>
      </c>
      <c r="Y183" s="53">
        <f t="shared" si="56"/>
        <v>0</v>
      </c>
      <c r="Z183" s="53"/>
      <c r="AA183" s="53">
        <f t="shared" si="57"/>
        <v>0</v>
      </c>
      <c r="AB183" s="53"/>
      <c r="AC183" s="53">
        <f t="shared" si="64"/>
        <v>0</v>
      </c>
      <c r="AD183" s="53">
        <f t="shared" si="65"/>
        <v>0</v>
      </c>
      <c r="AE183" s="53">
        <f t="shared" si="66"/>
        <v>0</v>
      </c>
      <c r="AF183" s="53">
        <f t="shared" si="67"/>
        <v>0</v>
      </c>
      <c r="AG183" s="53">
        <f t="shared" si="68"/>
        <v>0</v>
      </c>
      <c r="AI183" s="53">
        <f t="shared" si="53"/>
        <v>0</v>
      </c>
      <c r="AJ183" s="53">
        <f t="shared" si="53"/>
        <v>0</v>
      </c>
      <c r="AK183" s="53">
        <f t="shared" si="53"/>
        <v>0</v>
      </c>
      <c r="AL183" s="53">
        <f t="shared" si="52"/>
        <v>0</v>
      </c>
      <c r="AM183" s="53">
        <f t="shared" si="52"/>
        <v>0</v>
      </c>
    </row>
    <row r="184" spans="1:39" x14ac:dyDescent="0.35">
      <c r="A184" s="301">
        <v>2013</v>
      </c>
      <c r="B184" s="301" t="s">
        <v>88</v>
      </c>
      <c r="C184" s="301" t="s">
        <v>57</v>
      </c>
      <c r="D184" s="302" t="s">
        <v>22</v>
      </c>
      <c r="E184" s="302" t="s">
        <v>228</v>
      </c>
      <c r="F184" s="301" t="s">
        <v>78</v>
      </c>
      <c r="G184" s="301" t="s">
        <v>77</v>
      </c>
      <c r="H184" s="303">
        <v>156934344000</v>
      </c>
      <c r="I184" s="303">
        <v>158314423141</v>
      </c>
      <c r="J184" s="303">
        <v>123954977216</v>
      </c>
      <c r="K184" s="304">
        <v>0.78296705225399232</v>
      </c>
      <c r="L184" s="303">
        <v>76967520298</v>
      </c>
      <c r="M184" s="304">
        <v>0.48616871900199649</v>
      </c>
      <c r="P184">
        <f t="shared" si="58"/>
        <v>2013</v>
      </c>
      <c r="Q184" t="str">
        <f t="shared" si="59"/>
        <v>Gustavo Petro 2012-2015</v>
      </c>
      <c r="R184" t="str">
        <f t="shared" si="60"/>
        <v>0217-FONDO DE SEGURIDAD Y VIGILANCIA</v>
      </c>
      <c r="S184" t="str">
        <f t="shared" si="61"/>
        <v>SEGURIDAD, CONVIVENCIA Y JUSTICIA</v>
      </c>
      <c r="T184" t="str">
        <f t="shared" si="62"/>
        <v>Establecimientos Públicos</v>
      </c>
      <c r="U184" t="str">
        <f t="shared" si="63"/>
        <v>Inversión directa</v>
      </c>
      <c r="V184" t="s">
        <v>256</v>
      </c>
      <c r="W184" s="53">
        <f t="shared" si="54"/>
        <v>298697137222.39996</v>
      </c>
      <c r="X184" s="53">
        <f t="shared" si="55"/>
        <v>301323877029.95319</v>
      </c>
      <c r="Y184" s="53">
        <f t="shared" si="56"/>
        <v>235926667771.88693</v>
      </c>
      <c r="Z184" s="53"/>
      <c r="AA184" s="53">
        <f t="shared" si="57"/>
        <v>146494243300.36746</v>
      </c>
      <c r="AB184" s="53"/>
      <c r="AC184" s="53">
        <f t="shared" si="64"/>
        <v>298697137222.39996</v>
      </c>
      <c r="AD184" s="53">
        <f t="shared" si="65"/>
        <v>301323877029.95319</v>
      </c>
      <c r="AE184" s="53">
        <f t="shared" si="66"/>
        <v>235926667771.88693</v>
      </c>
      <c r="AF184" s="53">
        <f t="shared" si="67"/>
        <v>1.4902411485387084</v>
      </c>
      <c r="AG184" s="53">
        <f t="shared" si="68"/>
        <v>146494243300.36746</v>
      </c>
      <c r="AI184" s="53">
        <f t="shared" si="53"/>
        <v>0</v>
      </c>
      <c r="AJ184" s="53">
        <f t="shared" si="53"/>
        <v>0</v>
      </c>
      <c r="AK184" s="53">
        <f t="shared" si="53"/>
        <v>0</v>
      </c>
      <c r="AL184" s="53">
        <f t="shared" si="52"/>
        <v>-1.4902411485387084</v>
      </c>
      <c r="AM184" s="53">
        <f t="shared" si="52"/>
        <v>0</v>
      </c>
    </row>
    <row r="185" spans="1:39" x14ac:dyDescent="0.35">
      <c r="A185" s="301">
        <v>2013</v>
      </c>
      <c r="B185" s="301" t="s">
        <v>88</v>
      </c>
      <c r="C185" s="301" t="s">
        <v>58</v>
      </c>
      <c r="D185" s="302" t="s">
        <v>8</v>
      </c>
      <c r="E185" s="302" t="s">
        <v>228</v>
      </c>
      <c r="F185" s="301" t="s">
        <v>76</v>
      </c>
      <c r="G185" s="301" t="s">
        <v>77</v>
      </c>
      <c r="H185" s="303">
        <v>5339909000</v>
      </c>
      <c r="I185" s="303">
        <v>5339909000</v>
      </c>
      <c r="J185" s="303">
        <v>4993660795</v>
      </c>
      <c r="K185" s="304">
        <v>0.93515840719383048</v>
      </c>
      <c r="L185" s="303">
        <v>4655138636</v>
      </c>
      <c r="M185" s="304">
        <v>0.87176366413734763</v>
      </c>
      <c r="P185">
        <f t="shared" si="58"/>
        <v>2013</v>
      </c>
      <c r="Q185" t="str">
        <f t="shared" si="59"/>
        <v>Gustavo Petro 2012-2015</v>
      </c>
      <c r="R185" t="str">
        <f t="shared" si="60"/>
        <v>0218-JARDIN BOTÁNICO</v>
      </c>
      <c r="S185" t="str">
        <f t="shared" si="61"/>
        <v>AMBIENTE</v>
      </c>
      <c r="T185" t="str">
        <f t="shared" si="62"/>
        <v>Establecimientos Públicos</v>
      </c>
      <c r="U185" t="str">
        <f t="shared" si="63"/>
        <v>Funcionamiento</v>
      </c>
      <c r="V185" t="s">
        <v>256</v>
      </c>
      <c r="W185" s="53">
        <f t="shared" si="54"/>
        <v>10163584915.027451</v>
      </c>
      <c r="X185" s="53">
        <f t="shared" si="55"/>
        <v>10163584915.027451</v>
      </c>
      <c r="Y185" s="53">
        <f t="shared" si="56"/>
        <v>9504561880.5163136</v>
      </c>
      <c r="Z185" s="53"/>
      <c r="AA185" s="53">
        <f t="shared" si="57"/>
        <v>8860244026.2954025</v>
      </c>
      <c r="AB185" s="53"/>
      <c r="AC185" s="53">
        <f t="shared" si="64"/>
        <v>10163584915.027451</v>
      </c>
      <c r="AD185" s="53">
        <f t="shared" si="65"/>
        <v>10163584915.027451</v>
      </c>
      <c r="AE185" s="53">
        <f t="shared" si="66"/>
        <v>9504561880.5163136</v>
      </c>
      <c r="AF185" s="53">
        <f t="shared" si="67"/>
        <v>1.7799108337831813</v>
      </c>
      <c r="AG185" s="53">
        <f t="shared" si="68"/>
        <v>8860244026.2954025</v>
      </c>
      <c r="AI185" s="53">
        <f t="shared" si="53"/>
        <v>0</v>
      </c>
      <c r="AJ185" s="53">
        <f t="shared" si="53"/>
        <v>0</v>
      </c>
      <c r="AK185" s="53">
        <f t="shared" si="53"/>
        <v>0</v>
      </c>
      <c r="AL185" s="53">
        <f t="shared" si="52"/>
        <v>-1.7799108337831813</v>
      </c>
      <c r="AM185" s="53">
        <f t="shared" si="52"/>
        <v>0</v>
      </c>
    </row>
    <row r="186" spans="1:39" x14ac:dyDescent="0.35">
      <c r="A186" s="301">
        <v>2013</v>
      </c>
      <c r="B186" s="301" t="s">
        <v>88</v>
      </c>
      <c r="C186" s="301" t="s">
        <v>58</v>
      </c>
      <c r="D186" s="302" t="s">
        <v>8</v>
      </c>
      <c r="E186" s="302" t="s">
        <v>228</v>
      </c>
      <c r="F186" s="301" t="s">
        <v>78</v>
      </c>
      <c r="G186" s="301" t="s">
        <v>77</v>
      </c>
      <c r="H186" s="303">
        <v>20881063000</v>
      </c>
      <c r="I186" s="303">
        <v>21384852877</v>
      </c>
      <c r="J186" s="303">
        <v>21373750467</v>
      </c>
      <c r="K186" s="304">
        <v>0.99948082831975238</v>
      </c>
      <c r="L186" s="303">
        <v>12405594152</v>
      </c>
      <c r="M186" s="304">
        <v>0.58011126956793602</v>
      </c>
      <c r="P186">
        <f t="shared" si="58"/>
        <v>2013</v>
      </c>
      <c r="Q186" t="str">
        <f t="shared" si="59"/>
        <v>Gustavo Petro 2012-2015</v>
      </c>
      <c r="R186" t="str">
        <f t="shared" si="60"/>
        <v>0218-JARDIN BOTÁNICO</v>
      </c>
      <c r="S186" t="str">
        <f t="shared" si="61"/>
        <v>AMBIENTE</v>
      </c>
      <c r="T186" t="str">
        <f t="shared" si="62"/>
        <v>Establecimientos Públicos</v>
      </c>
      <c r="U186" t="str">
        <f t="shared" si="63"/>
        <v>Inversión directa</v>
      </c>
      <c r="V186" t="s">
        <v>256</v>
      </c>
      <c r="W186" s="53">
        <f t="shared" si="54"/>
        <v>39743459470.290192</v>
      </c>
      <c r="X186" s="53">
        <f t="shared" si="55"/>
        <v>40702335584.887039</v>
      </c>
      <c r="Y186" s="53">
        <f t="shared" si="56"/>
        <v>40681204084.931435</v>
      </c>
      <c r="Z186" s="53"/>
      <c r="AA186" s="53">
        <f t="shared" si="57"/>
        <v>23611883570.529003</v>
      </c>
      <c r="AB186" s="53"/>
      <c r="AC186" s="53">
        <f t="shared" si="64"/>
        <v>39743459470.290192</v>
      </c>
      <c r="AD186" s="53">
        <f t="shared" si="65"/>
        <v>40702335584.887039</v>
      </c>
      <c r="AE186" s="53">
        <f t="shared" si="66"/>
        <v>40681204084.931435</v>
      </c>
      <c r="AF186" s="53">
        <f t="shared" si="67"/>
        <v>1.902337337503275</v>
      </c>
      <c r="AG186" s="53">
        <f t="shared" si="68"/>
        <v>23611883570.529003</v>
      </c>
      <c r="AI186" s="53">
        <f t="shared" si="53"/>
        <v>0</v>
      </c>
      <c r="AJ186" s="53">
        <f t="shared" si="53"/>
        <v>0</v>
      </c>
      <c r="AK186" s="53">
        <f t="shared" si="53"/>
        <v>0</v>
      </c>
      <c r="AL186" s="53">
        <f t="shared" si="52"/>
        <v>-1.902337337503275</v>
      </c>
      <c r="AM186" s="53">
        <f t="shared" si="52"/>
        <v>0</v>
      </c>
    </row>
    <row r="187" spans="1:39" x14ac:dyDescent="0.35">
      <c r="A187" s="301">
        <v>2013</v>
      </c>
      <c r="B187" s="301" t="s">
        <v>88</v>
      </c>
      <c r="C187" s="301" t="s">
        <v>59</v>
      </c>
      <c r="D187" s="302" t="s">
        <v>11</v>
      </c>
      <c r="E187" s="302" t="s">
        <v>228</v>
      </c>
      <c r="F187" s="301" t="s">
        <v>76</v>
      </c>
      <c r="G187" s="301" t="s">
        <v>77</v>
      </c>
      <c r="H187" s="303">
        <v>4287332000</v>
      </c>
      <c r="I187" s="303">
        <v>4287332000</v>
      </c>
      <c r="J187" s="303">
        <v>3924477591</v>
      </c>
      <c r="K187" s="304">
        <v>0.91536591777823595</v>
      </c>
      <c r="L187" s="303">
        <v>3831192568</v>
      </c>
      <c r="M187" s="304">
        <v>0.89360762544164996</v>
      </c>
      <c r="P187">
        <f t="shared" si="58"/>
        <v>2013</v>
      </c>
      <c r="Q187" t="str">
        <f t="shared" si="59"/>
        <v>Gustavo Petro 2012-2015</v>
      </c>
      <c r="R187" t="str">
        <f t="shared" si="60"/>
        <v>0219-INSTITUTO PARA LA INVESTIGACION EDUCATIVA Y EL DESARROLLO PEDAGÓGICO</v>
      </c>
      <c r="S187" t="str">
        <f t="shared" si="61"/>
        <v>EDUCACIÓN</v>
      </c>
      <c r="T187" t="str">
        <f t="shared" si="62"/>
        <v>Establecimientos Públicos</v>
      </c>
      <c r="U187" t="str">
        <f t="shared" si="63"/>
        <v>Funcionamiento</v>
      </c>
      <c r="V187" t="s">
        <v>256</v>
      </c>
      <c r="W187" s="53">
        <f t="shared" si="54"/>
        <v>8160188280.5333328</v>
      </c>
      <c r="X187" s="53">
        <f t="shared" si="55"/>
        <v>8160188280.5333328</v>
      </c>
      <c r="Y187" s="53">
        <f t="shared" si="56"/>
        <v>7469558234.6535997</v>
      </c>
      <c r="Z187" s="53"/>
      <c r="AA187" s="53">
        <f t="shared" si="57"/>
        <v>7292006472.5241718</v>
      </c>
      <c r="AB187" s="53"/>
      <c r="AC187" s="53">
        <f t="shared" si="64"/>
        <v>8160188280.5333328</v>
      </c>
      <c r="AD187" s="53">
        <f t="shared" si="65"/>
        <v>8160188280.5333328</v>
      </c>
      <c r="AE187" s="53">
        <f t="shared" si="66"/>
        <v>7469558234.6535997</v>
      </c>
      <c r="AF187" s="53">
        <f t="shared" si="67"/>
        <v>1.7422392841640442</v>
      </c>
      <c r="AG187" s="53">
        <f t="shared" si="68"/>
        <v>7292006472.5241718</v>
      </c>
      <c r="AI187" s="53">
        <f t="shared" si="53"/>
        <v>0</v>
      </c>
      <c r="AJ187" s="53">
        <f t="shared" si="53"/>
        <v>0</v>
      </c>
      <c r="AK187" s="53">
        <f t="shared" si="53"/>
        <v>0</v>
      </c>
      <c r="AL187" s="53">
        <f t="shared" si="53"/>
        <v>-1.7422392841640442</v>
      </c>
      <c r="AM187" s="53">
        <f t="shared" si="53"/>
        <v>0</v>
      </c>
    </row>
    <row r="188" spans="1:39" x14ac:dyDescent="0.35">
      <c r="A188" s="301">
        <v>2013</v>
      </c>
      <c r="B188" s="301" t="s">
        <v>88</v>
      </c>
      <c r="C188" s="301" t="s">
        <v>59</v>
      </c>
      <c r="D188" s="302" t="s">
        <v>11</v>
      </c>
      <c r="E188" s="302" t="s">
        <v>228</v>
      </c>
      <c r="F188" s="301" t="s">
        <v>78</v>
      </c>
      <c r="G188" s="301" t="s">
        <v>77</v>
      </c>
      <c r="H188" s="303">
        <v>5620000000</v>
      </c>
      <c r="I188" s="303">
        <v>5774000000</v>
      </c>
      <c r="J188" s="303">
        <v>5674767754</v>
      </c>
      <c r="K188" s="304">
        <v>0.98281395116037407</v>
      </c>
      <c r="L188" s="303">
        <v>4239213146</v>
      </c>
      <c r="M188" s="304">
        <v>0.73419001489435398</v>
      </c>
      <c r="P188">
        <f t="shared" si="58"/>
        <v>2013</v>
      </c>
      <c r="Q188" t="str">
        <f t="shared" si="59"/>
        <v>Gustavo Petro 2012-2015</v>
      </c>
      <c r="R188" t="str">
        <f t="shared" si="60"/>
        <v>0219-INSTITUTO PARA LA INVESTIGACION EDUCATIVA Y EL DESARROLLO PEDAGÓGICO</v>
      </c>
      <c r="S188" t="str">
        <f t="shared" si="61"/>
        <v>EDUCACIÓN</v>
      </c>
      <c r="T188" t="str">
        <f t="shared" si="62"/>
        <v>Establecimientos Públicos</v>
      </c>
      <c r="U188" t="str">
        <f t="shared" si="63"/>
        <v>Inversión directa</v>
      </c>
      <c r="V188" t="s">
        <v>256</v>
      </c>
      <c r="W188" s="53">
        <f t="shared" si="54"/>
        <v>10696689254.90196</v>
      </c>
      <c r="X188" s="53">
        <f t="shared" si="55"/>
        <v>10989801380.392157</v>
      </c>
      <c r="Y188" s="53">
        <f t="shared" si="56"/>
        <v>10800930117.130949</v>
      </c>
      <c r="Z188" s="53"/>
      <c r="AA188" s="53">
        <f t="shared" si="57"/>
        <v>8068602439.1561098</v>
      </c>
      <c r="AB188" s="53"/>
      <c r="AC188" s="53">
        <f t="shared" si="64"/>
        <v>10696689254.90196</v>
      </c>
      <c r="AD188" s="53">
        <f t="shared" si="65"/>
        <v>10989801380.392157</v>
      </c>
      <c r="AE188" s="53">
        <f t="shared" si="66"/>
        <v>10800930117.130949</v>
      </c>
      <c r="AF188" s="53">
        <f t="shared" si="67"/>
        <v>1.8706148453638636</v>
      </c>
      <c r="AG188" s="53">
        <f t="shared" si="68"/>
        <v>8068602439.1561098</v>
      </c>
      <c r="AI188" s="53">
        <f t="shared" ref="AI188:AL251" si="69">+W188-AC188</f>
        <v>0</v>
      </c>
      <c r="AJ188" s="53">
        <f t="shared" si="69"/>
        <v>0</v>
      </c>
      <c r="AK188" s="53">
        <f t="shared" si="69"/>
        <v>0</v>
      </c>
      <c r="AL188" s="53">
        <f t="shared" si="69"/>
        <v>-1.8706148453638636</v>
      </c>
      <c r="AM188" s="53">
        <f t="shared" ref="AM188:AM251" si="70">+AA188-AG188</f>
        <v>0</v>
      </c>
    </row>
    <row r="189" spans="1:39" x14ac:dyDescent="0.35">
      <c r="A189" s="301">
        <v>2013</v>
      </c>
      <c r="B189" s="301" t="s">
        <v>88</v>
      </c>
      <c r="C189" s="301" t="s">
        <v>60</v>
      </c>
      <c r="D189" s="302" t="s">
        <v>14</v>
      </c>
      <c r="E189" s="302" t="s">
        <v>228</v>
      </c>
      <c r="F189" s="301" t="s">
        <v>76</v>
      </c>
      <c r="G189" s="301" t="s">
        <v>77</v>
      </c>
      <c r="H189" s="303">
        <v>9683988000</v>
      </c>
      <c r="I189" s="303">
        <v>9683988000</v>
      </c>
      <c r="J189" s="303">
        <v>9350396481</v>
      </c>
      <c r="K189" s="304">
        <v>0.96555225811927892</v>
      </c>
      <c r="L189" s="303">
        <v>9011572478</v>
      </c>
      <c r="M189" s="304">
        <v>0.93056419297504289</v>
      </c>
      <c r="P189">
        <f t="shared" si="58"/>
        <v>2013</v>
      </c>
      <c r="Q189" t="str">
        <f t="shared" si="59"/>
        <v>Gustavo Petro 2012-2015</v>
      </c>
      <c r="R189" t="str">
        <f t="shared" si="60"/>
        <v>0220-INSTITUTO DISTRITAL DE PARTICIPACIÓN Y ACCIÓN COMUNAL</v>
      </c>
      <c r="S189" t="str">
        <f t="shared" si="61"/>
        <v>GOBIERNO</v>
      </c>
      <c r="T189" t="str">
        <f t="shared" si="62"/>
        <v>Establecimientos Públicos</v>
      </c>
      <c r="U189" t="str">
        <f t="shared" si="63"/>
        <v>Funcionamiento</v>
      </c>
      <c r="V189" t="s">
        <v>256</v>
      </c>
      <c r="W189" s="53">
        <f t="shared" si="54"/>
        <v>18431781207.152939</v>
      </c>
      <c r="X189" s="53">
        <f t="shared" si="55"/>
        <v>18431781207.152939</v>
      </c>
      <c r="Y189" s="53">
        <f t="shared" si="56"/>
        <v>17796847965.727013</v>
      </c>
      <c r="Z189" s="53"/>
      <c r="AA189" s="53">
        <f t="shared" si="57"/>
        <v>17151955604.126839</v>
      </c>
      <c r="AB189" s="53"/>
      <c r="AC189" s="53">
        <f t="shared" si="64"/>
        <v>18431781207.152939</v>
      </c>
      <c r="AD189" s="53">
        <f t="shared" si="65"/>
        <v>18431781207.152939</v>
      </c>
      <c r="AE189" s="53">
        <f t="shared" si="66"/>
        <v>17796847965.727013</v>
      </c>
      <c r="AF189" s="53">
        <f t="shared" si="67"/>
        <v>1.8377602249948068</v>
      </c>
      <c r="AG189" s="53">
        <f t="shared" si="68"/>
        <v>17151955604.126839</v>
      </c>
      <c r="AI189" s="53">
        <f t="shared" si="69"/>
        <v>0</v>
      </c>
      <c r="AJ189" s="53">
        <f t="shared" si="69"/>
        <v>0</v>
      </c>
      <c r="AK189" s="53">
        <f t="shared" si="69"/>
        <v>0</v>
      </c>
      <c r="AL189" s="53">
        <f t="shared" si="69"/>
        <v>-1.8377602249948068</v>
      </c>
      <c r="AM189" s="53">
        <f t="shared" si="70"/>
        <v>0</v>
      </c>
    </row>
    <row r="190" spans="1:39" x14ac:dyDescent="0.35">
      <c r="A190" s="301">
        <v>2013</v>
      </c>
      <c r="B190" s="301" t="s">
        <v>88</v>
      </c>
      <c r="C190" s="301" t="s">
        <v>60</v>
      </c>
      <c r="D190" s="302" t="s">
        <v>14</v>
      </c>
      <c r="E190" s="302" t="s">
        <v>228</v>
      </c>
      <c r="F190" s="301" t="s">
        <v>78</v>
      </c>
      <c r="G190" s="301" t="s">
        <v>77</v>
      </c>
      <c r="H190" s="303">
        <v>13571000000</v>
      </c>
      <c r="I190" s="303">
        <v>12441727366</v>
      </c>
      <c r="J190" s="303">
        <v>8193512198</v>
      </c>
      <c r="K190" s="304">
        <v>0.65855101602617772</v>
      </c>
      <c r="L190" s="303">
        <v>6437597970</v>
      </c>
      <c r="M190" s="304">
        <v>0.51741995147653519</v>
      </c>
      <c r="P190">
        <f t="shared" si="58"/>
        <v>2013</v>
      </c>
      <c r="Q190" t="str">
        <f t="shared" si="59"/>
        <v>Gustavo Petro 2012-2015</v>
      </c>
      <c r="R190" t="str">
        <f t="shared" si="60"/>
        <v>0220-INSTITUTO DISTRITAL DE PARTICIPACIÓN Y ACCIÓN COMUNAL</v>
      </c>
      <c r="S190" t="str">
        <f t="shared" si="61"/>
        <v>GOBIERNO</v>
      </c>
      <c r="T190" t="str">
        <f t="shared" si="62"/>
        <v>Establecimientos Públicos</v>
      </c>
      <c r="U190" t="str">
        <f t="shared" si="63"/>
        <v>Inversión directa</v>
      </c>
      <c r="V190" t="s">
        <v>256</v>
      </c>
      <c r="W190" s="53">
        <f t="shared" si="54"/>
        <v>25830030227.450977</v>
      </c>
      <c r="X190" s="53">
        <f t="shared" si="55"/>
        <v>23680656837.777912</v>
      </c>
      <c r="Y190" s="53">
        <f t="shared" si="56"/>
        <v>15594920620.685898</v>
      </c>
      <c r="Z190" s="53"/>
      <c r="AA190" s="53">
        <f t="shared" si="57"/>
        <v>12252844311.935528</v>
      </c>
      <c r="AB190" s="53"/>
      <c r="AC190" s="53">
        <f t="shared" si="64"/>
        <v>25830030227.450977</v>
      </c>
      <c r="AD190" s="53">
        <f t="shared" si="65"/>
        <v>23680656837.777912</v>
      </c>
      <c r="AE190" s="53">
        <f t="shared" si="66"/>
        <v>15594920620.685898</v>
      </c>
      <c r="AF190" s="53">
        <f t="shared" si="67"/>
        <v>1.2534369353971502</v>
      </c>
      <c r="AG190" s="53">
        <f t="shared" si="68"/>
        <v>12252844311.935528</v>
      </c>
      <c r="AI190" s="53">
        <f t="shared" si="69"/>
        <v>0</v>
      </c>
      <c r="AJ190" s="53">
        <f t="shared" si="69"/>
        <v>0</v>
      </c>
      <c r="AK190" s="53">
        <f t="shared" si="69"/>
        <v>0</v>
      </c>
      <c r="AL190" s="53">
        <f t="shared" si="69"/>
        <v>-1.2534369353971502</v>
      </c>
      <c r="AM190" s="53">
        <f t="shared" si="70"/>
        <v>0</v>
      </c>
    </row>
    <row r="191" spans="1:39" x14ac:dyDescent="0.35">
      <c r="A191" s="301">
        <v>2013</v>
      </c>
      <c r="B191" s="301" t="s">
        <v>88</v>
      </c>
      <c r="C191" s="301" t="s">
        <v>61</v>
      </c>
      <c r="D191" s="302" t="s">
        <v>10</v>
      </c>
      <c r="E191" s="302" t="s">
        <v>228</v>
      </c>
      <c r="F191" s="301" t="s">
        <v>76</v>
      </c>
      <c r="G191" s="301" t="s">
        <v>77</v>
      </c>
      <c r="H191" s="303">
        <v>3881561000</v>
      </c>
      <c r="I191" s="303">
        <v>3881561000</v>
      </c>
      <c r="J191" s="303">
        <v>3712122831</v>
      </c>
      <c r="K191" s="304">
        <v>0.95634793089687375</v>
      </c>
      <c r="L191" s="303">
        <v>3641828946</v>
      </c>
      <c r="M191" s="304">
        <v>0.93823823611170865</v>
      </c>
      <c r="P191">
        <f t="shared" si="58"/>
        <v>2013</v>
      </c>
      <c r="Q191" t="str">
        <f t="shared" si="59"/>
        <v>Gustavo Petro 2012-2015</v>
      </c>
      <c r="R191" t="str">
        <f t="shared" si="60"/>
        <v>0221-INSTITUTO DISTRITAL DE TURISMO</v>
      </c>
      <c r="S191" t="str">
        <f t="shared" si="61"/>
        <v>DESARROLLO ECONÓMICO, INDUSTRIA Y TURISMO</v>
      </c>
      <c r="T191" t="str">
        <f t="shared" si="62"/>
        <v>Establecimientos Públicos</v>
      </c>
      <c r="U191" t="str">
        <f t="shared" si="63"/>
        <v>Funcionamiento</v>
      </c>
      <c r="V191" t="s">
        <v>256</v>
      </c>
      <c r="W191" s="53">
        <f t="shared" si="54"/>
        <v>7387873993.0509796</v>
      </c>
      <c r="X191" s="53">
        <f t="shared" si="55"/>
        <v>7387873993.0509796</v>
      </c>
      <c r="Y191" s="53">
        <f t="shared" si="56"/>
        <v>7065378006.9811287</v>
      </c>
      <c r="Z191" s="53"/>
      <c r="AA191" s="53">
        <f t="shared" si="57"/>
        <v>6931585863.8557177</v>
      </c>
      <c r="AB191" s="53"/>
      <c r="AC191" s="53">
        <f t="shared" si="64"/>
        <v>7387873993.0509796</v>
      </c>
      <c r="AD191" s="53">
        <f t="shared" si="65"/>
        <v>7387873993.0509796</v>
      </c>
      <c r="AE191" s="53">
        <f t="shared" si="66"/>
        <v>7065378006.9811287</v>
      </c>
      <c r="AF191" s="53">
        <f t="shared" si="67"/>
        <v>1.8202413943722975</v>
      </c>
      <c r="AG191" s="53">
        <f t="shared" si="68"/>
        <v>6931585863.8557177</v>
      </c>
      <c r="AI191" s="53">
        <f t="shared" si="69"/>
        <v>0</v>
      </c>
      <c r="AJ191" s="53">
        <f t="shared" si="69"/>
        <v>0</v>
      </c>
      <c r="AK191" s="53">
        <f t="shared" si="69"/>
        <v>0</v>
      </c>
      <c r="AL191" s="53">
        <f t="shared" si="69"/>
        <v>-1.8202413943722975</v>
      </c>
      <c r="AM191" s="53">
        <f t="shared" si="70"/>
        <v>0</v>
      </c>
    </row>
    <row r="192" spans="1:39" x14ac:dyDescent="0.35">
      <c r="A192" s="301">
        <v>2013</v>
      </c>
      <c r="B192" s="301" t="s">
        <v>88</v>
      </c>
      <c r="C192" s="301" t="s">
        <v>61</v>
      </c>
      <c r="D192" s="302" t="s">
        <v>10</v>
      </c>
      <c r="E192" s="302" t="s">
        <v>228</v>
      </c>
      <c r="F192" s="301" t="s">
        <v>78</v>
      </c>
      <c r="G192" s="301" t="s">
        <v>77</v>
      </c>
      <c r="H192" s="303">
        <v>7570000000</v>
      </c>
      <c r="I192" s="303">
        <v>7570000000</v>
      </c>
      <c r="J192" s="303">
        <v>7201015598</v>
      </c>
      <c r="K192" s="304">
        <v>0.95125701426684284</v>
      </c>
      <c r="L192" s="303">
        <v>6237076396</v>
      </c>
      <c r="M192" s="304">
        <v>0.82392026367239102</v>
      </c>
      <c r="P192">
        <f t="shared" si="58"/>
        <v>2013</v>
      </c>
      <c r="Q192" t="str">
        <f t="shared" si="59"/>
        <v>Gustavo Petro 2012-2015</v>
      </c>
      <c r="R192" t="str">
        <f t="shared" si="60"/>
        <v>0221-INSTITUTO DISTRITAL DE TURISMO</v>
      </c>
      <c r="S192" t="str">
        <f t="shared" si="61"/>
        <v>DESARROLLO ECONÓMICO, INDUSTRIA Y TURISMO</v>
      </c>
      <c r="T192" t="str">
        <f t="shared" si="62"/>
        <v>Establecimientos Públicos</v>
      </c>
      <c r="U192" t="str">
        <f t="shared" si="63"/>
        <v>Inversión directa</v>
      </c>
      <c r="V192" t="s">
        <v>256</v>
      </c>
      <c r="W192" s="53">
        <f t="shared" si="54"/>
        <v>14408173960.784313</v>
      </c>
      <c r="X192" s="53">
        <f t="shared" si="55"/>
        <v>14408173960.784313</v>
      </c>
      <c r="Y192" s="53">
        <f t="shared" si="56"/>
        <v>13705876542.972956</v>
      </c>
      <c r="Z192" s="53"/>
      <c r="AA192" s="53">
        <f t="shared" si="57"/>
        <v>11871186488.807089</v>
      </c>
      <c r="AB192" s="53"/>
      <c r="AC192" s="53">
        <f t="shared" si="64"/>
        <v>14408173960.784313</v>
      </c>
      <c r="AD192" s="53">
        <f t="shared" si="65"/>
        <v>14408173960.784313</v>
      </c>
      <c r="AE192" s="53">
        <f t="shared" si="66"/>
        <v>13705876542.972956</v>
      </c>
      <c r="AF192" s="53">
        <f t="shared" si="67"/>
        <v>1.8105517229818966</v>
      </c>
      <c r="AG192" s="53">
        <f t="shared" si="68"/>
        <v>11871186488.807089</v>
      </c>
      <c r="AI192" s="53">
        <f t="shared" si="69"/>
        <v>0</v>
      </c>
      <c r="AJ192" s="53">
        <f t="shared" si="69"/>
        <v>0</v>
      </c>
      <c r="AK192" s="53">
        <f t="shared" si="69"/>
        <v>0</v>
      </c>
      <c r="AL192" s="53">
        <f t="shared" si="69"/>
        <v>-1.8105517229818966</v>
      </c>
      <c r="AM192" s="53">
        <f t="shared" si="70"/>
        <v>0</v>
      </c>
    </row>
    <row r="193" spans="1:39" x14ac:dyDescent="0.35">
      <c r="A193" s="301">
        <v>2013</v>
      </c>
      <c r="B193" s="301" t="s">
        <v>88</v>
      </c>
      <c r="C193" s="301" t="s">
        <v>61</v>
      </c>
      <c r="D193" s="302" t="s">
        <v>10</v>
      </c>
      <c r="E193" s="302" t="s">
        <v>228</v>
      </c>
      <c r="F193" s="301" t="s">
        <v>80</v>
      </c>
      <c r="G193" s="301" t="s">
        <v>77</v>
      </c>
      <c r="H193" s="303">
        <v>0</v>
      </c>
      <c r="I193" s="303">
        <v>0</v>
      </c>
      <c r="J193" s="303">
        <v>0</v>
      </c>
      <c r="K193" s="304">
        <v>0</v>
      </c>
      <c r="L193" s="303">
        <v>0</v>
      </c>
      <c r="M193" s="304">
        <v>0</v>
      </c>
      <c r="P193">
        <f t="shared" si="58"/>
        <v>2013</v>
      </c>
      <c r="Q193" t="str">
        <f t="shared" si="59"/>
        <v>Gustavo Petro 2012-2015</v>
      </c>
      <c r="R193" t="str">
        <f t="shared" si="60"/>
        <v>0221-INSTITUTO DISTRITAL DE TURISMO</v>
      </c>
      <c r="S193" t="str">
        <f t="shared" si="61"/>
        <v>DESARROLLO ECONÓMICO, INDUSTRIA Y TURISMO</v>
      </c>
      <c r="T193" t="str">
        <f t="shared" si="62"/>
        <v>Establecimientos Públicos</v>
      </c>
      <c r="U193" t="str">
        <f t="shared" si="63"/>
        <v>Transferencias</v>
      </c>
      <c r="V193" t="s">
        <v>256</v>
      </c>
      <c r="W193" s="53">
        <f t="shared" si="54"/>
        <v>0</v>
      </c>
      <c r="X193" s="53">
        <f t="shared" si="55"/>
        <v>0</v>
      </c>
      <c r="Y193" s="53">
        <f t="shared" si="56"/>
        <v>0</v>
      </c>
      <c r="Z193" s="53"/>
      <c r="AA193" s="53">
        <f t="shared" si="57"/>
        <v>0</v>
      </c>
      <c r="AB193" s="53"/>
      <c r="AC193" s="53">
        <f t="shared" si="64"/>
        <v>0</v>
      </c>
      <c r="AD193" s="53">
        <f t="shared" si="65"/>
        <v>0</v>
      </c>
      <c r="AE193" s="53">
        <f t="shared" si="66"/>
        <v>0</v>
      </c>
      <c r="AF193" s="53">
        <f t="shared" si="67"/>
        <v>0</v>
      </c>
      <c r="AG193" s="53">
        <f t="shared" si="68"/>
        <v>0</v>
      </c>
      <c r="AI193" s="53">
        <f t="shared" si="69"/>
        <v>0</v>
      </c>
      <c r="AJ193" s="53">
        <f t="shared" si="69"/>
        <v>0</v>
      </c>
      <c r="AK193" s="53">
        <f t="shared" si="69"/>
        <v>0</v>
      </c>
      <c r="AL193" s="53">
        <f t="shared" si="69"/>
        <v>0</v>
      </c>
      <c r="AM193" s="53">
        <f t="shared" si="70"/>
        <v>0</v>
      </c>
    </row>
    <row r="194" spans="1:39" x14ac:dyDescent="0.35">
      <c r="A194" s="301">
        <v>2013</v>
      </c>
      <c r="B194" s="301" t="s">
        <v>88</v>
      </c>
      <c r="C194" s="301" t="s">
        <v>62</v>
      </c>
      <c r="D194" s="302" t="s">
        <v>9</v>
      </c>
      <c r="E194" s="302" t="s">
        <v>228</v>
      </c>
      <c r="F194" s="301" t="s">
        <v>76</v>
      </c>
      <c r="G194" s="301" t="s">
        <v>77</v>
      </c>
      <c r="H194" s="303">
        <v>7119769000</v>
      </c>
      <c r="I194" s="303">
        <v>7719769000</v>
      </c>
      <c r="J194" s="303">
        <v>7305561522</v>
      </c>
      <c r="K194" s="304">
        <v>0.94634457611361167</v>
      </c>
      <c r="L194" s="303">
        <v>6680423193</v>
      </c>
      <c r="M194" s="304">
        <v>0.86536568555354443</v>
      </c>
      <c r="P194">
        <f t="shared" si="58"/>
        <v>2013</v>
      </c>
      <c r="Q194" t="str">
        <f t="shared" si="59"/>
        <v>Gustavo Petro 2012-2015</v>
      </c>
      <c r="R194" t="str">
        <f t="shared" si="60"/>
        <v>0222-INSTITUTO DISTRITAL DE LAS ARTES</v>
      </c>
      <c r="S194" t="str">
        <f t="shared" si="61"/>
        <v>CULTURA, RECREACIÓN Y DEPORTE</v>
      </c>
      <c r="T194" t="str">
        <f t="shared" si="62"/>
        <v>Establecimientos Públicos</v>
      </c>
      <c r="U194" t="str">
        <f t="shared" si="63"/>
        <v>Funcionamiento</v>
      </c>
      <c r="V194" t="s">
        <v>256</v>
      </c>
      <c r="W194" s="53">
        <f t="shared" si="54"/>
        <v>13551237822.007843</v>
      </c>
      <c r="X194" s="53">
        <f t="shared" si="55"/>
        <v>14693233116.12549</v>
      </c>
      <c r="Y194" s="53">
        <f t="shared" si="56"/>
        <v>13904861465.018257</v>
      </c>
      <c r="Z194" s="53"/>
      <c r="AA194" s="53">
        <f t="shared" si="57"/>
        <v>12715019748.533976</v>
      </c>
      <c r="AB194" s="53"/>
      <c r="AC194" s="53">
        <f t="shared" si="64"/>
        <v>13551237822.007843</v>
      </c>
      <c r="AD194" s="53">
        <f t="shared" si="65"/>
        <v>14693233116.12549</v>
      </c>
      <c r="AE194" s="53">
        <f t="shared" si="66"/>
        <v>13904861465.018257</v>
      </c>
      <c r="AF194" s="53">
        <f t="shared" si="67"/>
        <v>1.8012017542258398</v>
      </c>
      <c r="AG194" s="53">
        <f t="shared" si="68"/>
        <v>12715019748.533976</v>
      </c>
      <c r="AI194" s="53">
        <f t="shared" si="69"/>
        <v>0</v>
      </c>
      <c r="AJ194" s="53">
        <f t="shared" si="69"/>
        <v>0</v>
      </c>
      <c r="AK194" s="53">
        <f t="shared" si="69"/>
        <v>0</v>
      </c>
      <c r="AL194" s="53">
        <f t="shared" si="69"/>
        <v>-1.8012017542258398</v>
      </c>
      <c r="AM194" s="53">
        <f t="shared" si="70"/>
        <v>0</v>
      </c>
    </row>
    <row r="195" spans="1:39" x14ac:dyDescent="0.35">
      <c r="A195" s="301">
        <v>2013</v>
      </c>
      <c r="B195" s="301" t="s">
        <v>88</v>
      </c>
      <c r="C195" s="301" t="s">
        <v>62</v>
      </c>
      <c r="D195" s="302" t="s">
        <v>9</v>
      </c>
      <c r="E195" s="302" t="s">
        <v>228</v>
      </c>
      <c r="F195" s="301" t="s">
        <v>78</v>
      </c>
      <c r="G195" s="301" t="s">
        <v>77</v>
      </c>
      <c r="H195" s="303">
        <v>49728063000</v>
      </c>
      <c r="I195" s="303">
        <v>64024628153</v>
      </c>
      <c r="J195" s="303">
        <v>61290383315</v>
      </c>
      <c r="K195" s="304">
        <v>0.95729385836547209</v>
      </c>
      <c r="L195" s="303">
        <v>49582313558</v>
      </c>
      <c r="M195" s="304">
        <v>0.77442563882624793</v>
      </c>
      <c r="P195">
        <f t="shared" si="58"/>
        <v>2013</v>
      </c>
      <c r="Q195" t="str">
        <f t="shared" si="59"/>
        <v>Gustavo Petro 2012-2015</v>
      </c>
      <c r="R195" t="str">
        <f t="shared" si="60"/>
        <v>0222-INSTITUTO DISTRITAL DE LAS ARTES</v>
      </c>
      <c r="S195" t="str">
        <f t="shared" si="61"/>
        <v>CULTURA, RECREACIÓN Y DEPORTE</v>
      </c>
      <c r="T195" t="str">
        <f t="shared" si="62"/>
        <v>Establecimientos Públicos</v>
      </c>
      <c r="U195" t="str">
        <f t="shared" si="63"/>
        <v>Inversión directa</v>
      </c>
      <c r="V195" t="s">
        <v>256</v>
      </c>
      <c r="W195" s="53">
        <f t="shared" si="54"/>
        <v>94648689885.976471</v>
      </c>
      <c r="X195" s="53">
        <f t="shared" si="55"/>
        <v>121859706763.93036</v>
      </c>
      <c r="Y195" s="53">
        <f t="shared" si="56"/>
        <v>116655548867.32791</v>
      </c>
      <c r="Z195" s="53"/>
      <c r="AA195" s="53">
        <f t="shared" si="57"/>
        <v>94371281257.836014</v>
      </c>
      <c r="AB195" s="53"/>
      <c r="AC195" s="53">
        <f t="shared" si="64"/>
        <v>94648689885.976471</v>
      </c>
      <c r="AD195" s="53">
        <f t="shared" si="65"/>
        <v>121859706763.93036</v>
      </c>
      <c r="AE195" s="53">
        <f t="shared" si="66"/>
        <v>116655548867.32791</v>
      </c>
      <c r="AF195" s="53">
        <f t="shared" si="67"/>
        <v>1.8220418022351574</v>
      </c>
      <c r="AG195" s="53">
        <f t="shared" si="68"/>
        <v>94371281257.836014</v>
      </c>
      <c r="AI195" s="53">
        <f t="shared" si="69"/>
        <v>0</v>
      </c>
      <c r="AJ195" s="53">
        <f t="shared" si="69"/>
        <v>0</v>
      </c>
      <c r="AK195" s="53">
        <f t="shared" si="69"/>
        <v>0</v>
      </c>
      <c r="AL195" s="53">
        <f t="shared" si="69"/>
        <v>-1.8220418022351574</v>
      </c>
      <c r="AM195" s="53">
        <f t="shared" si="70"/>
        <v>0</v>
      </c>
    </row>
    <row r="196" spans="1:39" x14ac:dyDescent="0.35">
      <c r="A196" s="301">
        <v>2013</v>
      </c>
      <c r="B196" s="301" t="s">
        <v>88</v>
      </c>
      <c r="C196" s="301" t="s">
        <v>63</v>
      </c>
      <c r="D196" s="302" t="s">
        <v>16</v>
      </c>
      <c r="E196" s="302" t="s">
        <v>228</v>
      </c>
      <c r="F196" s="301" t="s">
        <v>76</v>
      </c>
      <c r="G196" s="301" t="s">
        <v>77</v>
      </c>
      <c r="H196" s="303">
        <v>33566354000</v>
      </c>
      <c r="I196" s="303">
        <v>33766354000</v>
      </c>
      <c r="J196" s="303">
        <v>32145174139</v>
      </c>
      <c r="K196" s="304">
        <v>0.95198830584433247</v>
      </c>
      <c r="L196" s="303">
        <v>29915079605</v>
      </c>
      <c r="M196" s="304">
        <v>0.88594343366180428</v>
      </c>
      <c r="P196">
        <f t="shared" si="58"/>
        <v>2013</v>
      </c>
      <c r="Q196" t="str">
        <f t="shared" si="59"/>
        <v>Gustavo Petro 2012-2015</v>
      </c>
      <c r="R196" t="str">
        <f t="shared" si="60"/>
        <v>0226-UNIDAD ADMINISTRATIVA ESPECIAL DE CATASTRO</v>
      </c>
      <c r="S196" t="str">
        <f t="shared" si="61"/>
        <v>HACIENDA</v>
      </c>
      <c r="T196" t="str">
        <f t="shared" si="62"/>
        <v>Establecimientos Públicos</v>
      </c>
      <c r="U196" t="str">
        <f t="shared" si="63"/>
        <v>Funcionamiento</v>
      </c>
      <c r="V196" t="s">
        <v>256</v>
      </c>
      <c r="W196" s="53">
        <f t="shared" si="54"/>
        <v>63887697181.145096</v>
      </c>
      <c r="X196" s="53">
        <f t="shared" si="55"/>
        <v>64268362279.184311</v>
      </c>
      <c r="Y196" s="53">
        <f t="shared" si="56"/>
        <v>61182729325.550476</v>
      </c>
      <c r="Z196" s="53"/>
      <c r="AA196" s="53">
        <f t="shared" si="57"/>
        <v>56938133553.44133</v>
      </c>
      <c r="AB196" s="53"/>
      <c r="AC196" s="53">
        <f t="shared" si="64"/>
        <v>63887697181.145096</v>
      </c>
      <c r="AD196" s="53">
        <f t="shared" si="65"/>
        <v>64268362279.184311</v>
      </c>
      <c r="AE196" s="53">
        <f t="shared" si="66"/>
        <v>61182729325.550476</v>
      </c>
      <c r="AF196" s="53">
        <f t="shared" si="67"/>
        <v>1.8119436088820982</v>
      </c>
      <c r="AG196" s="53">
        <f t="shared" si="68"/>
        <v>56938133553.44133</v>
      </c>
      <c r="AI196" s="53">
        <f t="shared" si="69"/>
        <v>0</v>
      </c>
      <c r="AJ196" s="53">
        <f t="shared" si="69"/>
        <v>0</v>
      </c>
      <c r="AK196" s="53">
        <f t="shared" si="69"/>
        <v>0</v>
      </c>
      <c r="AL196" s="53">
        <f t="shared" si="69"/>
        <v>-1.8119436088820982</v>
      </c>
      <c r="AM196" s="53">
        <f t="shared" si="70"/>
        <v>0</v>
      </c>
    </row>
    <row r="197" spans="1:39" x14ac:dyDescent="0.35">
      <c r="A197" s="301">
        <v>2013</v>
      </c>
      <c r="B197" s="301" t="s">
        <v>88</v>
      </c>
      <c r="C197" s="301" t="s">
        <v>63</v>
      </c>
      <c r="D197" s="302" t="s">
        <v>16</v>
      </c>
      <c r="E197" s="302" t="s">
        <v>228</v>
      </c>
      <c r="F197" s="301" t="s">
        <v>78</v>
      </c>
      <c r="G197" s="301" t="s">
        <v>77</v>
      </c>
      <c r="H197" s="303">
        <v>12810500000</v>
      </c>
      <c r="I197" s="303">
        <v>13345053942</v>
      </c>
      <c r="J197" s="303">
        <v>12191575525</v>
      </c>
      <c r="K197" s="304">
        <v>0.91356509894877724</v>
      </c>
      <c r="L197" s="303">
        <v>7448888964</v>
      </c>
      <c r="M197" s="304">
        <v>0.55817601010638163</v>
      </c>
      <c r="P197">
        <f t="shared" si="58"/>
        <v>2013</v>
      </c>
      <c r="Q197" t="str">
        <f t="shared" si="59"/>
        <v>Gustavo Petro 2012-2015</v>
      </c>
      <c r="R197" t="str">
        <f t="shared" si="60"/>
        <v>0226-UNIDAD ADMINISTRATIVA ESPECIAL DE CATASTRO</v>
      </c>
      <c r="S197" t="str">
        <f t="shared" si="61"/>
        <v>HACIENDA</v>
      </c>
      <c r="T197" t="str">
        <f t="shared" si="62"/>
        <v>Establecimientos Públicos</v>
      </c>
      <c r="U197" t="str">
        <f t="shared" si="63"/>
        <v>Inversión directa</v>
      </c>
      <c r="V197" t="s">
        <v>256</v>
      </c>
      <c r="W197" s="53">
        <f t="shared" ref="W197:W260" si="71">IF(A197=$W$1,H197*$W$2,IF(A197=$X$1,H197*$X$2,IF(A197=$Y$1,H197*$Y$2,IF(A197=$Z$1,H197*$Z$2,IF(A197=$AA$1,H197*$AA$2,IF(A197=$AB$1,H197*$AB$2,IF(A197=$AC$1,H197*$AC$2,IF(A197=$AD$1,H197*$AD$2,IF(A197=$AE$1,H197*$AE$2,IF(A197=$AF$1,H197*$AF$2,IF(A197=$AG$1,H197*$AG$2,IF(A197=$AH$1,H197*$AH$2,IF(A197=$AI$1,H197*$AI$2,IF(A197=$AJ$1,H197*$AJ$2,0))))))))))))))</f>
        <v>24382551192.15686</v>
      </c>
      <c r="X197" s="53">
        <f t="shared" ref="X197:X260" si="72">IF(A197=$W$1,I197*$W$2,IF(A197=$X$1,I197*$X$2,IF(A197=$Y$1,I197*$Y$2,IF(A197=$Z$1,I197*$Z$2,IF(A197=$AA$1,I197*$AA$2,IF(A197=$AB$1,I197*$AB$2,IF(A197=$AC$1,I197*$AC$2,IF(A197=$AD$1,I197*$AD$2,IF(A197=$AE$1,I197*$AE$2,IF(A197=$AF$1,I197*$AF$2,IF(A197=$AG$1,I197*$AG$2,IF(A197=$AH$1,I197*$AH$2,IF(A197=$AI$1,I197*$AI$2,IF(A197=$AJ$1,I197*$AJ$2,0))))))))))))))</f>
        <v>25399981335.850258</v>
      </c>
      <c r="Y197" s="53">
        <f t="shared" ref="Y197:Y260" si="73">IF(A197=$W$1,J197*$W$2,IF(A197=$X$1,J197*$X$2,IF(A197=$Y$1,J197*$Y$2,IF(A197=$Z$1,J197*$Z$2,IF(A197=$AA$1,J197*$AA$2,IF(A197=$AB$1,J197*$AB$2,IF(A197=$AC$1,J197*$AC$2,IF(A197=$AD$1,J197*$AD$2,IF(A197=$AE$1,J197*$AE$2,IF(A197=$AF$1,J197*$AF$2,IF(A197=$AG$1,J197*$AG$2,IF(A197=$AH$1,J197*$AH$2,IF(A197=$AI$1,J197*$AI$2,IF(A197=$AJ$1,J197*$AJ$2,0))))))))))))))</f>
        <v>23204536462.383137</v>
      </c>
      <c r="Z197" s="53"/>
      <c r="AA197" s="53">
        <f t="shared" ref="AA197:AA260" si="74">IF(A197=$W$1,L197*$W$2,IF(A197=$X$1,L197*$X$2,IF(A197=$Y$1,L197*$Y$2,IF(A197=$Z$1,L197*$Z$2,IF(A197=$AA$1,L197*$AA$2,IF(A197=$AB$1,L197*$AB$2,IF(A197=$AC$1,L197*$AC$2,IF(A197=$AD$1,L197*$AD$2,IF(A197=$AE$1,L197*$AE$2,IF(A197=$AF$1,L197*$AF$2,IF(A197=$AG$1,L197*$AG$2,IF(A197=$AH$1,L197*$AH$2,IF(A197=$AI$1,L197*$AI$2,IF(A197=$AJ$1,L197*$AJ$2,0))))))))))))))</f>
        <v>14177660238.821459</v>
      </c>
      <c r="AB197" s="53"/>
      <c r="AC197" s="53">
        <f t="shared" si="64"/>
        <v>24382551192.15686</v>
      </c>
      <c r="AD197" s="53">
        <f t="shared" si="65"/>
        <v>25399981335.850258</v>
      </c>
      <c r="AE197" s="53">
        <f t="shared" si="66"/>
        <v>23204536462.383137</v>
      </c>
      <c r="AF197" s="53">
        <f t="shared" si="67"/>
        <v>1.7388117397827103</v>
      </c>
      <c r="AG197" s="53">
        <f t="shared" si="68"/>
        <v>14177660238.821459</v>
      </c>
      <c r="AI197" s="53">
        <f t="shared" si="69"/>
        <v>0</v>
      </c>
      <c r="AJ197" s="53">
        <f t="shared" si="69"/>
        <v>0</v>
      </c>
      <c r="AK197" s="53">
        <f t="shared" si="69"/>
        <v>0</v>
      </c>
      <c r="AL197" s="53">
        <f t="shared" si="69"/>
        <v>-1.7388117397827103</v>
      </c>
      <c r="AM197" s="53">
        <f t="shared" si="70"/>
        <v>0</v>
      </c>
    </row>
    <row r="198" spans="1:39" x14ac:dyDescent="0.35">
      <c r="A198" s="301">
        <v>2013</v>
      </c>
      <c r="B198" s="301" t="s">
        <v>88</v>
      </c>
      <c r="C198" s="301" t="s">
        <v>63</v>
      </c>
      <c r="D198" s="302" t="s">
        <v>16</v>
      </c>
      <c r="E198" s="302" t="s">
        <v>228</v>
      </c>
      <c r="F198" s="301" t="s">
        <v>80</v>
      </c>
      <c r="G198" s="301" t="s">
        <v>77</v>
      </c>
      <c r="H198" s="303">
        <v>0</v>
      </c>
      <c r="I198" s="303">
        <v>0</v>
      </c>
      <c r="J198" s="303">
        <v>0</v>
      </c>
      <c r="K198" s="304">
        <v>0</v>
      </c>
      <c r="L198" s="303">
        <v>0</v>
      </c>
      <c r="M198" s="304">
        <v>0</v>
      </c>
      <c r="P198">
        <f t="shared" ref="P198:P261" si="75">+A198</f>
        <v>2013</v>
      </c>
      <c r="Q198" t="str">
        <f t="shared" ref="Q198:Q261" si="76">+B198</f>
        <v>Gustavo Petro 2012-2015</v>
      </c>
      <c r="R198" t="str">
        <f t="shared" ref="R198:R261" si="77">+C198</f>
        <v>0226-UNIDAD ADMINISTRATIVA ESPECIAL DE CATASTRO</v>
      </c>
      <c r="S198" t="str">
        <f t="shared" ref="S198:S261" si="78">+D198</f>
        <v>HACIENDA</v>
      </c>
      <c r="T198" t="str">
        <f t="shared" ref="T198:T261" si="79">+E198</f>
        <v>Establecimientos Públicos</v>
      </c>
      <c r="U198" t="str">
        <f t="shared" ref="U198:U261" si="80">+F198</f>
        <v>Transferencias</v>
      </c>
      <c r="V198" t="s">
        <v>256</v>
      </c>
      <c r="W198" s="53">
        <f t="shared" si="71"/>
        <v>0</v>
      </c>
      <c r="X198" s="53">
        <f t="shared" si="72"/>
        <v>0</v>
      </c>
      <c r="Y198" s="53">
        <f t="shared" si="73"/>
        <v>0</v>
      </c>
      <c r="Z198" s="53"/>
      <c r="AA198" s="53">
        <f t="shared" si="74"/>
        <v>0</v>
      </c>
      <c r="AB198" s="53"/>
      <c r="AC198" s="53">
        <f t="shared" si="64"/>
        <v>0</v>
      </c>
      <c r="AD198" s="53">
        <f t="shared" si="65"/>
        <v>0</v>
      </c>
      <c r="AE198" s="53">
        <f t="shared" si="66"/>
        <v>0</v>
      </c>
      <c r="AF198" s="53">
        <f t="shared" si="67"/>
        <v>0</v>
      </c>
      <c r="AG198" s="53">
        <f t="shared" si="68"/>
        <v>0</v>
      </c>
      <c r="AI198" s="53">
        <f t="shared" si="69"/>
        <v>0</v>
      </c>
      <c r="AJ198" s="53">
        <f t="shared" si="69"/>
        <v>0</v>
      </c>
      <c r="AK198" s="53">
        <f t="shared" si="69"/>
        <v>0</v>
      </c>
      <c r="AL198" s="53">
        <f t="shared" si="69"/>
        <v>0</v>
      </c>
      <c r="AM198" s="53">
        <f t="shared" si="70"/>
        <v>0</v>
      </c>
    </row>
    <row r="199" spans="1:39" x14ac:dyDescent="0.35">
      <c r="A199" s="301">
        <v>2013</v>
      </c>
      <c r="B199" s="301" t="s">
        <v>88</v>
      </c>
      <c r="C199" s="301" t="s">
        <v>64</v>
      </c>
      <c r="D199" s="302" t="s">
        <v>18</v>
      </c>
      <c r="E199" s="302" t="s">
        <v>228</v>
      </c>
      <c r="F199" s="301" t="s">
        <v>76</v>
      </c>
      <c r="G199" s="301" t="s">
        <v>77</v>
      </c>
      <c r="H199" s="303">
        <v>16228193000</v>
      </c>
      <c r="I199" s="303">
        <v>16228193000</v>
      </c>
      <c r="J199" s="303">
        <v>14721443002</v>
      </c>
      <c r="K199" s="304">
        <v>0.90715232447629879</v>
      </c>
      <c r="L199" s="303">
        <v>14186036233</v>
      </c>
      <c r="M199" s="304">
        <v>0.8741599408510855</v>
      </c>
      <c r="P199">
        <f t="shared" si="75"/>
        <v>2013</v>
      </c>
      <c r="Q199" t="str">
        <f t="shared" si="76"/>
        <v>Gustavo Petro 2012-2015</v>
      </c>
      <c r="R199" t="str">
        <f t="shared" si="77"/>
        <v>0227-UNIDAD ADTIVA ESPECIAL DE REHABILITACIÓN Y MANTO. VIAL</v>
      </c>
      <c r="S199" t="str">
        <f t="shared" si="78"/>
        <v>MOVILIDAD</v>
      </c>
      <c r="T199" t="str">
        <f t="shared" si="79"/>
        <v>Establecimientos Públicos</v>
      </c>
      <c r="U199" t="str">
        <f t="shared" si="80"/>
        <v>Funcionamiento</v>
      </c>
      <c r="V199" t="s">
        <v>256</v>
      </c>
      <c r="W199" s="53">
        <f t="shared" si="71"/>
        <v>30887533396.721565</v>
      </c>
      <c r="X199" s="53">
        <f t="shared" si="72"/>
        <v>30887533396.721565</v>
      </c>
      <c r="Y199" s="53">
        <f t="shared" si="73"/>
        <v>28019697718.175278</v>
      </c>
      <c r="Z199" s="53"/>
      <c r="AA199" s="53">
        <f t="shared" si="74"/>
        <v>27000644367.114052</v>
      </c>
      <c r="AB199" s="53"/>
      <c r="AC199" s="53">
        <f t="shared" si="64"/>
        <v>30887533396.721565</v>
      </c>
      <c r="AD199" s="53">
        <f t="shared" si="65"/>
        <v>30887533396.721565</v>
      </c>
      <c r="AE199" s="53">
        <f t="shared" si="66"/>
        <v>28019697718.175278</v>
      </c>
      <c r="AF199" s="53">
        <f t="shared" si="67"/>
        <v>1.7266061426663633</v>
      </c>
      <c r="AG199" s="53">
        <f t="shared" si="68"/>
        <v>27000644367.114052</v>
      </c>
      <c r="AI199" s="53">
        <f t="shared" si="69"/>
        <v>0</v>
      </c>
      <c r="AJ199" s="53">
        <f t="shared" si="69"/>
        <v>0</v>
      </c>
      <c r="AK199" s="53">
        <f t="shared" si="69"/>
        <v>0</v>
      </c>
      <c r="AL199" s="53">
        <f t="shared" si="69"/>
        <v>-1.7266061426663633</v>
      </c>
      <c r="AM199" s="53">
        <f t="shared" si="70"/>
        <v>0</v>
      </c>
    </row>
    <row r="200" spans="1:39" x14ac:dyDescent="0.35">
      <c r="A200" s="301">
        <v>2013</v>
      </c>
      <c r="B200" s="301" t="s">
        <v>88</v>
      </c>
      <c r="C200" s="301" t="s">
        <v>64</v>
      </c>
      <c r="D200" s="302" t="s">
        <v>18</v>
      </c>
      <c r="E200" s="302" t="s">
        <v>228</v>
      </c>
      <c r="F200" s="301" t="s">
        <v>78</v>
      </c>
      <c r="G200" s="301" t="s">
        <v>77</v>
      </c>
      <c r="H200" s="303">
        <v>150567086000</v>
      </c>
      <c r="I200" s="303">
        <v>313037561665</v>
      </c>
      <c r="J200" s="303">
        <v>228006392037</v>
      </c>
      <c r="K200" s="304">
        <v>0.72836751865900085</v>
      </c>
      <c r="L200" s="303">
        <v>91003866433</v>
      </c>
      <c r="M200" s="304">
        <v>0.29071229008098592</v>
      </c>
      <c r="P200">
        <f t="shared" si="75"/>
        <v>2013</v>
      </c>
      <c r="Q200" t="str">
        <f t="shared" si="76"/>
        <v>Gustavo Petro 2012-2015</v>
      </c>
      <c r="R200" t="str">
        <f t="shared" si="77"/>
        <v>0227-UNIDAD ADTIVA ESPECIAL DE REHABILITACIÓN Y MANTO. VIAL</v>
      </c>
      <c r="S200" t="str">
        <f t="shared" si="78"/>
        <v>MOVILIDAD</v>
      </c>
      <c r="T200" t="str">
        <f t="shared" si="79"/>
        <v>Establecimientos Públicos</v>
      </c>
      <c r="U200" t="str">
        <f t="shared" si="80"/>
        <v>Inversión directa</v>
      </c>
      <c r="V200" t="s">
        <v>256</v>
      </c>
      <c r="W200" s="53">
        <f t="shared" si="71"/>
        <v>286578172768.34509</v>
      </c>
      <c r="X200" s="53">
        <f t="shared" si="72"/>
        <v>595812370505.82117</v>
      </c>
      <c r="Y200" s="53">
        <f t="shared" si="73"/>
        <v>433970377891.66223</v>
      </c>
      <c r="Z200" s="53"/>
      <c r="AA200" s="53">
        <f t="shared" si="74"/>
        <v>173209978688.32816</v>
      </c>
      <c r="AB200" s="53"/>
      <c r="AC200" s="53">
        <f t="shared" si="64"/>
        <v>286578172768.34509</v>
      </c>
      <c r="AD200" s="53">
        <f t="shared" si="65"/>
        <v>595812370505.82117</v>
      </c>
      <c r="AE200" s="53">
        <f t="shared" si="66"/>
        <v>433970377891.66223</v>
      </c>
      <c r="AF200" s="53">
        <f t="shared" si="67"/>
        <v>1.3863204644945439</v>
      </c>
      <c r="AG200" s="53">
        <f t="shared" si="68"/>
        <v>173209978688.32816</v>
      </c>
      <c r="AI200" s="53">
        <f t="shared" si="69"/>
        <v>0</v>
      </c>
      <c r="AJ200" s="53">
        <f t="shared" si="69"/>
        <v>0</v>
      </c>
      <c r="AK200" s="53">
        <f t="shared" si="69"/>
        <v>0</v>
      </c>
      <c r="AL200" s="53">
        <f t="shared" si="69"/>
        <v>-1.3863204644945439</v>
      </c>
      <c r="AM200" s="53">
        <f t="shared" si="70"/>
        <v>0</v>
      </c>
    </row>
    <row r="201" spans="1:39" x14ac:dyDescent="0.35">
      <c r="A201" s="301">
        <v>2013</v>
      </c>
      <c r="B201" s="301" t="s">
        <v>88</v>
      </c>
      <c r="C201" s="301" t="s">
        <v>65</v>
      </c>
      <c r="D201" s="302" t="s">
        <v>15</v>
      </c>
      <c r="E201" s="302" t="s">
        <v>228</v>
      </c>
      <c r="F201" s="301" t="s">
        <v>76</v>
      </c>
      <c r="G201" s="301" t="s">
        <v>77</v>
      </c>
      <c r="H201" s="303">
        <v>168067101000</v>
      </c>
      <c r="I201" s="303">
        <v>168067101000</v>
      </c>
      <c r="J201" s="303">
        <v>152675366796</v>
      </c>
      <c r="K201" s="304">
        <v>0.90841911288753652</v>
      </c>
      <c r="L201" s="303">
        <v>149834340038</v>
      </c>
      <c r="M201" s="304">
        <v>0.89151499101540399</v>
      </c>
      <c r="P201">
        <f t="shared" si="75"/>
        <v>2013</v>
      </c>
      <c r="Q201" t="str">
        <f t="shared" si="76"/>
        <v>Gustavo Petro 2012-2015</v>
      </c>
      <c r="R201" t="str">
        <f t="shared" si="77"/>
        <v>0228-UNIDAD ADMINISTRATIVA ESPECIAL DE SERVICIOS PÚBLICOS</v>
      </c>
      <c r="S201" t="str">
        <f t="shared" si="78"/>
        <v>HÁBITAT</v>
      </c>
      <c r="T201" t="str">
        <f t="shared" si="79"/>
        <v>Establecimientos Públicos</v>
      </c>
      <c r="U201" t="str">
        <f t="shared" si="80"/>
        <v>Funcionamiento</v>
      </c>
      <c r="V201" t="s">
        <v>256</v>
      </c>
      <c r="W201" s="53">
        <f t="shared" si="71"/>
        <v>319886397396.65881</v>
      </c>
      <c r="X201" s="53">
        <f t="shared" si="72"/>
        <v>319886397396.65881</v>
      </c>
      <c r="Y201" s="53">
        <f t="shared" si="73"/>
        <v>290590917347.86273</v>
      </c>
      <c r="Z201" s="53"/>
      <c r="AA201" s="53">
        <f t="shared" si="74"/>
        <v>285183518701.03223</v>
      </c>
      <c r="AB201" s="53"/>
      <c r="AC201" s="53">
        <f t="shared" si="64"/>
        <v>319886397396.65881</v>
      </c>
      <c r="AD201" s="53">
        <f t="shared" si="65"/>
        <v>319886397396.65881</v>
      </c>
      <c r="AE201" s="53">
        <f t="shared" si="66"/>
        <v>290590917347.86273</v>
      </c>
      <c r="AF201" s="53">
        <f t="shared" si="67"/>
        <v>1.7290172533401571</v>
      </c>
      <c r="AG201" s="53">
        <f t="shared" si="68"/>
        <v>285183518701.03223</v>
      </c>
      <c r="AI201" s="53">
        <f t="shared" si="69"/>
        <v>0</v>
      </c>
      <c r="AJ201" s="53">
        <f t="shared" si="69"/>
        <v>0</v>
      </c>
      <c r="AK201" s="53">
        <f t="shared" si="69"/>
        <v>0</v>
      </c>
      <c r="AL201" s="53">
        <f t="shared" si="69"/>
        <v>-1.7290172533401571</v>
      </c>
      <c r="AM201" s="53">
        <f t="shared" si="70"/>
        <v>0</v>
      </c>
    </row>
    <row r="202" spans="1:39" x14ac:dyDescent="0.35">
      <c r="A202" s="301">
        <v>2013</v>
      </c>
      <c r="B202" s="301" t="s">
        <v>88</v>
      </c>
      <c r="C202" s="301" t="s">
        <v>65</v>
      </c>
      <c r="D202" s="302" t="s">
        <v>15</v>
      </c>
      <c r="E202" s="302" t="s">
        <v>228</v>
      </c>
      <c r="F202" s="301" t="s">
        <v>78</v>
      </c>
      <c r="G202" s="301" t="s">
        <v>77</v>
      </c>
      <c r="H202" s="303">
        <v>77844411000</v>
      </c>
      <c r="I202" s="303">
        <v>73300448766</v>
      </c>
      <c r="J202" s="303">
        <v>38594892533</v>
      </c>
      <c r="K202" s="304">
        <v>0.52653009882938151</v>
      </c>
      <c r="L202" s="303">
        <v>28510590440</v>
      </c>
      <c r="M202" s="304">
        <v>0.38895519631831338</v>
      </c>
      <c r="P202">
        <f t="shared" si="75"/>
        <v>2013</v>
      </c>
      <c r="Q202" t="str">
        <f t="shared" si="76"/>
        <v>Gustavo Petro 2012-2015</v>
      </c>
      <c r="R202" t="str">
        <f t="shared" si="77"/>
        <v>0228-UNIDAD ADMINISTRATIVA ESPECIAL DE SERVICIOS PÚBLICOS</v>
      </c>
      <c r="S202" t="str">
        <f t="shared" si="78"/>
        <v>HÁBITAT</v>
      </c>
      <c r="T202" t="str">
        <f t="shared" si="79"/>
        <v>Establecimientos Públicos</v>
      </c>
      <c r="U202" t="str">
        <f t="shared" si="80"/>
        <v>Inversión directa</v>
      </c>
      <c r="V202" t="s">
        <v>256</v>
      </c>
      <c r="W202" s="53">
        <f t="shared" si="71"/>
        <v>148163251725.60001</v>
      </c>
      <c r="X202" s="53">
        <f t="shared" si="72"/>
        <v>139514612579.13947</v>
      </c>
      <c r="Y202" s="53">
        <f t="shared" si="73"/>
        <v>73458642749.437195</v>
      </c>
      <c r="Z202" s="53"/>
      <c r="AA202" s="53">
        <f t="shared" si="74"/>
        <v>54264933524.992622</v>
      </c>
      <c r="AB202" s="53"/>
      <c r="AC202" s="53">
        <f t="shared" si="64"/>
        <v>148163251725.60001</v>
      </c>
      <c r="AD202" s="53">
        <f t="shared" si="65"/>
        <v>139514612579.13947</v>
      </c>
      <c r="AE202" s="53">
        <f t="shared" si="66"/>
        <v>73458642749.437195</v>
      </c>
      <c r="AF202" s="53">
        <f t="shared" si="67"/>
        <v>1.0021581584574222</v>
      </c>
      <c r="AG202" s="53">
        <f t="shared" si="68"/>
        <v>54264933524.992622</v>
      </c>
      <c r="AI202" s="53">
        <f t="shared" si="69"/>
        <v>0</v>
      </c>
      <c r="AJ202" s="53">
        <f t="shared" si="69"/>
        <v>0</v>
      </c>
      <c r="AK202" s="53">
        <f t="shared" si="69"/>
        <v>0</v>
      </c>
      <c r="AL202" s="53">
        <f t="shared" si="69"/>
        <v>-1.0021581584574222</v>
      </c>
      <c r="AM202" s="53">
        <f t="shared" si="70"/>
        <v>0</v>
      </c>
    </row>
    <row r="203" spans="1:39" x14ac:dyDescent="0.35">
      <c r="A203" s="301">
        <v>2013</v>
      </c>
      <c r="B203" s="301" t="s">
        <v>88</v>
      </c>
      <c r="C203" s="301" t="s">
        <v>66</v>
      </c>
      <c r="D203" s="302" t="s">
        <v>8</v>
      </c>
      <c r="E203" s="302" t="s">
        <v>228</v>
      </c>
      <c r="F203" s="301" t="s">
        <v>76</v>
      </c>
      <c r="G203" s="301" t="s">
        <v>77</v>
      </c>
      <c r="H203" s="303">
        <v>0</v>
      </c>
      <c r="I203" s="303">
        <v>0</v>
      </c>
      <c r="J203" s="303">
        <v>0</v>
      </c>
      <c r="K203" s="304">
        <v>0</v>
      </c>
      <c r="L203" s="303">
        <v>0</v>
      </c>
      <c r="M203" s="304">
        <v>0</v>
      </c>
      <c r="P203">
        <f t="shared" si="75"/>
        <v>2013</v>
      </c>
      <c r="Q203" t="str">
        <f t="shared" si="76"/>
        <v>Gustavo Petro 2012-2015</v>
      </c>
      <c r="R203" t="str">
        <f t="shared" si="77"/>
        <v>0229-INSTITUTO DISTRITAL DE PROTECCIÓN Y BIENESTAR ANIMAL</v>
      </c>
      <c r="S203" t="str">
        <f t="shared" si="78"/>
        <v>AMBIENTE</v>
      </c>
      <c r="T203" t="str">
        <f t="shared" si="79"/>
        <v>Establecimientos Públicos</v>
      </c>
      <c r="U203" t="str">
        <f t="shared" si="80"/>
        <v>Funcionamiento</v>
      </c>
      <c r="V203" t="s">
        <v>256</v>
      </c>
      <c r="W203" s="53">
        <f t="shared" si="71"/>
        <v>0</v>
      </c>
      <c r="X203" s="53">
        <f t="shared" si="72"/>
        <v>0</v>
      </c>
      <c r="Y203" s="53">
        <f t="shared" si="73"/>
        <v>0</v>
      </c>
      <c r="Z203" s="53"/>
      <c r="AA203" s="53">
        <f t="shared" si="74"/>
        <v>0</v>
      </c>
      <c r="AB203" s="53"/>
      <c r="AC203" s="53">
        <f t="shared" si="64"/>
        <v>0</v>
      </c>
      <c r="AD203" s="53">
        <f t="shared" si="65"/>
        <v>0</v>
      </c>
      <c r="AE203" s="53">
        <f t="shared" si="66"/>
        <v>0</v>
      </c>
      <c r="AF203" s="53">
        <f t="shared" si="67"/>
        <v>0</v>
      </c>
      <c r="AG203" s="53">
        <f t="shared" si="68"/>
        <v>0</v>
      </c>
      <c r="AI203" s="53">
        <f t="shared" si="69"/>
        <v>0</v>
      </c>
      <c r="AJ203" s="53">
        <f t="shared" si="69"/>
        <v>0</v>
      </c>
      <c r="AK203" s="53">
        <f t="shared" si="69"/>
        <v>0</v>
      </c>
      <c r="AL203" s="53">
        <f t="shared" si="69"/>
        <v>0</v>
      </c>
      <c r="AM203" s="53">
        <f t="shared" si="70"/>
        <v>0</v>
      </c>
    </row>
    <row r="204" spans="1:39" x14ac:dyDescent="0.35">
      <c r="A204" s="301">
        <v>2013</v>
      </c>
      <c r="B204" s="301" t="s">
        <v>88</v>
      </c>
      <c r="C204" s="301" t="s">
        <v>66</v>
      </c>
      <c r="D204" s="302" t="s">
        <v>8</v>
      </c>
      <c r="E204" s="302" t="s">
        <v>228</v>
      </c>
      <c r="F204" s="301" t="s">
        <v>78</v>
      </c>
      <c r="G204" s="301" t="s">
        <v>77</v>
      </c>
      <c r="H204" s="303">
        <v>0</v>
      </c>
      <c r="I204" s="303">
        <v>0</v>
      </c>
      <c r="J204" s="303">
        <v>0</v>
      </c>
      <c r="K204" s="304">
        <v>0</v>
      </c>
      <c r="L204" s="303">
        <v>0</v>
      </c>
      <c r="M204" s="304">
        <v>0</v>
      </c>
      <c r="P204">
        <f t="shared" si="75"/>
        <v>2013</v>
      </c>
      <c r="Q204" t="str">
        <f t="shared" si="76"/>
        <v>Gustavo Petro 2012-2015</v>
      </c>
      <c r="R204" t="str">
        <f t="shared" si="77"/>
        <v>0229-INSTITUTO DISTRITAL DE PROTECCIÓN Y BIENESTAR ANIMAL</v>
      </c>
      <c r="S204" t="str">
        <f t="shared" si="78"/>
        <v>AMBIENTE</v>
      </c>
      <c r="T204" t="str">
        <f t="shared" si="79"/>
        <v>Establecimientos Públicos</v>
      </c>
      <c r="U204" t="str">
        <f t="shared" si="80"/>
        <v>Inversión directa</v>
      </c>
      <c r="V204" t="s">
        <v>256</v>
      </c>
      <c r="W204" s="53">
        <f t="shared" si="71"/>
        <v>0</v>
      </c>
      <c r="X204" s="53">
        <f t="shared" si="72"/>
        <v>0</v>
      </c>
      <c r="Y204" s="53">
        <f t="shared" si="73"/>
        <v>0</v>
      </c>
      <c r="Z204" s="53"/>
      <c r="AA204" s="53">
        <f t="shared" si="74"/>
        <v>0</v>
      </c>
      <c r="AB204" s="53"/>
      <c r="AC204" s="53">
        <f t="shared" si="64"/>
        <v>0</v>
      </c>
      <c r="AD204" s="53">
        <f t="shared" si="65"/>
        <v>0</v>
      </c>
      <c r="AE204" s="53">
        <f t="shared" si="66"/>
        <v>0</v>
      </c>
      <c r="AF204" s="53">
        <f t="shared" si="67"/>
        <v>0</v>
      </c>
      <c r="AG204" s="53">
        <f t="shared" si="68"/>
        <v>0</v>
      </c>
      <c r="AI204" s="53">
        <f t="shared" si="69"/>
        <v>0</v>
      </c>
      <c r="AJ204" s="53">
        <f t="shared" si="69"/>
        <v>0</v>
      </c>
      <c r="AK204" s="53">
        <f t="shared" si="69"/>
        <v>0</v>
      </c>
      <c r="AL204" s="53">
        <f t="shared" si="69"/>
        <v>0</v>
      </c>
      <c r="AM204" s="53">
        <f t="shared" si="70"/>
        <v>0</v>
      </c>
    </row>
    <row r="205" spans="1:39" x14ac:dyDescent="0.35">
      <c r="A205" s="301">
        <v>2013</v>
      </c>
      <c r="B205" s="301" t="s">
        <v>88</v>
      </c>
      <c r="C205" s="301" t="s">
        <v>67</v>
      </c>
      <c r="D205" s="302" t="s">
        <v>11</v>
      </c>
      <c r="E205" s="302" t="s">
        <v>229</v>
      </c>
      <c r="F205" s="301" t="s">
        <v>76</v>
      </c>
      <c r="G205" s="301" t="s">
        <v>77</v>
      </c>
      <c r="H205" s="303">
        <v>205201430000</v>
      </c>
      <c r="I205" s="303">
        <v>206865670051</v>
      </c>
      <c r="J205" s="303">
        <v>201659742450</v>
      </c>
      <c r="K205" s="304">
        <v>0.97483426032112264</v>
      </c>
      <c r="L205" s="303">
        <v>189748062327</v>
      </c>
      <c r="M205" s="304">
        <v>0.91725254499801789</v>
      </c>
      <c r="P205">
        <f t="shared" si="75"/>
        <v>2013</v>
      </c>
      <c r="Q205" t="str">
        <f t="shared" si="76"/>
        <v>Gustavo Petro 2012-2015</v>
      </c>
      <c r="R205" t="str">
        <f t="shared" si="77"/>
        <v xml:space="preserve">0230-UNIVERSIDAD DISTRITAL  </v>
      </c>
      <c r="S205" t="str">
        <f t="shared" si="78"/>
        <v>EDUCACIÓN</v>
      </c>
      <c r="T205" t="str">
        <f t="shared" si="79"/>
        <v>Ente Autónomo Universitario</v>
      </c>
      <c r="U205" t="str">
        <f t="shared" si="80"/>
        <v>Funcionamiento</v>
      </c>
      <c r="V205" t="s">
        <v>256</v>
      </c>
      <c r="W205" s="53">
        <f t="shared" si="71"/>
        <v>390565112343.68628</v>
      </c>
      <c r="X205" s="53">
        <f t="shared" si="72"/>
        <v>393732702854.55975</v>
      </c>
      <c r="Y205" s="53">
        <f t="shared" si="73"/>
        <v>383824128151.46118</v>
      </c>
      <c r="Z205" s="53"/>
      <c r="AA205" s="53">
        <f t="shared" si="74"/>
        <v>361152323742.29327</v>
      </c>
      <c r="AB205" s="53"/>
      <c r="AC205" s="53">
        <f t="shared" si="64"/>
        <v>390565112343.68628</v>
      </c>
      <c r="AD205" s="53">
        <f t="shared" si="65"/>
        <v>393732702854.55975</v>
      </c>
      <c r="AE205" s="53">
        <f t="shared" si="66"/>
        <v>383824128151.46118</v>
      </c>
      <c r="AF205" s="53">
        <f t="shared" si="67"/>
        <v>1.8554268963856322</v>
      </c>
      <c r="AG205" s="53">
        <f t="shared" si="68"/>
        <v>361152323742.29327</v>
      </c>
      <c r="AI205" s="53">
        <f t="shared" si="69"/>
        <v>0</v>
      </c>
      <c r="AJ205" s="53">
        <f t="shared" si="69"/>
        <v>0</v>
      </c>
      <c r="AK205" s="53">
        <f t="shared" si="69"/>
        <v>0</v>
      </c>
      <c r="AL205" s="53">
        <f t="shared" si="69"/>
        <v>-1.8554268963856322</v>
      </c>
      <c r="AM205" s="53">
        <f t="shared" si="70"/>
        <v>0</v>
      </c>
    </row>
    <row r="206" spans="1:39" x14ac:dyDescent="0.35">
      <c r="A206" s="301">
        <v>2013</v>
      </c>
      <c r="B206" s="301" t="s">
        <v>88</v>
      </c>
      <c r="C206" s="301" t="s">
        <v>67</v>
      </c>
      <c r="D206" s="302" t="s">
        <v>11</v>
      </c>
      <c r="E206" s="302" t="s">
        <v>229</v>
      </c>
      <c r="F206" s="301" t="s">
        <v>79</v>
      </c>
      <c r="G206" s="301" t="s">
        <v>77</v>
      </c>
      <c r="H206" s="303">
        <v>0</v>
      </c>
      <c r="I206" s="303">
        <v>0</v>
      </c>
      <c r="J206" s="303">
        <v>0</v>
      </c>
      <c r="K206" s="304">
        <v>0</v>
      </c>
      <c r="L206" s="303">
        <v>0</v>
      </c>
      <c r="M206" s="304">
        <v>0</v>
      </c>
      <c r="P206">
        <f t="shared" si="75"/>
        <v>2013</v>
      </c>
      <c r="Q206" t="str">
        <f t="shared" si="76"/>
        <v>Gustavo Petro 2012-2015</v>
      </c>
      <c r="R206" t="str">
        <f t="shared" si="77"/>
        <v xml:space="preserve">0230-UNIVERSIDAD DISTRITAL  </v>
      </c>
      <c r="S206" t="str">
        <f t="shared" si="78"/>
        <v>EDUCACIÓN</v>
      </c>
      <c r="T206" t="str">
        <f t="shared" si="79"/>
        <v>Ente Autónomo Universitario</v>
      </c>
      <c r="U206" t="str">
        <f t="shared" si="80"/>
        <v>Servicio de la deuda</v>
      </c>
      <c r="V206" t="s">
        <v>256</v>
      </c>
      <c r="W206" s="53">
        <f t="shared" si="71"/>
        <v>0</v>
      </c>
      <c r="X206" s="53">
        <f t="shared" si="72"/>
        <v>0</v>
      </c>
      <c r="Y206" s="53">
        <f t="shared" si="73"/>
        <v>0</v>
      </c>
      <c r="Z206" s="53"/>
      <c r="AA206" s="53">
        <f t="shared" si="74"/>
        <v>0</v>
      </c>
      <c r="AB206" s="53"/>
      <c r="AC206" s="53">
        <f t="shared" si="64"/>
        <v>0</v>
      </c>
      <c r="AD206" s="53">
        <f t="shared" si="65"/>
        <v>0</v>
      </c>
      <c r="AE206" s="53">
        <f t="shared" si="66"/>
        <v>0</v>
      </c>
      <c r="AF206" s="53">
        <f t="shared" si="67"/>
        <v>0</v>
      </c>
      <c r="AG206" s="53">
        <f t="shared" si="68"/>
        <v>0</v>
      </c>
      <c r="AI206" s="53">
        <f t="shared" si="69"/>
        <v>0</v>
      </c>
      <c r="AJ206" s="53">
        <f t="shared" si="69"/>
        <v>0</v>
      </c>
      <c r="AK206" s="53">
        <f t="shared" si="69"/>
        <v>0</v>
      </c>
      <c r="AL206" s="53">
        <f t="shared" si="69"/>
        <v>0</v>
      </c>
      <c r="AM206" s="53">
        <f t="shared" si="70"/>
        <v>0</v>
      </c>
    </row>
    <row r="207" spans="1:39" x14ac:dyDescent="0.35">
      <c r="A207" s="301">
        <v>2013</v>
      </c>
      <c r="B207" s="301" t="s">
        <v>88</v>
      </c>
      <c r="C207" s="301" t="s">
        <v>67</v>
      </c>
      <c r="D207" s="302" t="s">
        <v>11</v>
      </c>
      <c r="E207" s="302" t="s">
        <v>229</v>
      </c>
      <c r="F207" s="301" t="s">
        <v>78</v>
      </c>
      <c r="G207" s="301" t="s">
        <v>77</v>
      </c>
      <c r="H207" s="303">
        <v>48000000000</v>
      </c>
      <c r="I207" s="303">
        <v>96634171073</v>
      </c>
      <c r="J207" s="303">
        <v>86965876832</v>
      </c>
      <c r="K207" s="304">
        <v>0.89994952992667243</v>
      </c>
      <c r="L207" s="303">
        <v>20409212810</v>
      </c>
      <c r="M207" s="304">
        <v>0.21120078522308991</v>
      </c>
      <c r="P207">
        <f t="shared" si="75"/>
        <v>2013</v>
      </c>
      <c r="Q207" t="str">
        <f t="shared" si="76"/>
        <v>Gustavo Petro 2012-2015</v>
      </c>
      <c r="R207" t="str">
        <f t="shared" si="77"/>
        <v xml:space="preserve">0230-UNIVERSIDAD DISTRITAL  </v>
      </c>
      <c r="S207" t="str">
        <f t="shared" si="78"/>
        <v>EDUCACIÓN</v>
      </c>
      <c r="T207" t="str">
        <f t="shared" si="79"/>
        <v>Ente Autónomo Universitario</v>
      </c>
      <c r="U207" t="str">
        <f t="shared" si="80"/>
        <v>Inversión directa</v>
      </c>
      <c r="V207" t="s">
        <v>256</v>
      </c>
      <c r="W207" s="53">
        <f t="shared" si="71"/>
        <v>91359623529.411758</v>
      </c>
      <c r="X207" s="53">
        <f t="shared" si="72"/>
        <v>183926281027.20941</v>
      </c>
      <c r="Y207" s="53">
        <f t="shared" si="73"/>
        <v>165524370151.59818</v>
      </c>
      <c r="Z207" s="53"/>
      <c r="AA207" s="53">
        <f t="shared" si="74"/>
        <v>38845374976.109329</v>
      </c>
      <c r="AB207" s="53"/>
      <c r="AC207" s="53">
        <f t="shared" si="64"/>
        <v>91359623529.411758</v>
      </c>
      <c r="AD207" s="53">
        <f t="shared" si="65"/>
        <v>183926281027.20941</v>
      </c>
      <c r="AE207" s="53">
        <f t="shared" si="66"/>
        <v>165524370151.59818</v>
      </c>
      <c r="AF207" s="53">
        <f t="shared" si="67"/>
        <v>1.712896880199414</v>
      </c>
      <c r="AG207" s="53">
        <f t="shared" si="68"/>
        <v>38845374976.109329</v>
      </c>
      <c r="AI207" s="53">
        <f t="shared" si="69"/>
        <v>0</v>
      </c>
      <c r="AJ207" s="53">
        <f t="shared" si="69"/>
        <v>0</v>
      </c>
      <c r="AK207" s="53">
        <f t="shared" si="69"/>
        <v>0</v>
      </c>
      <c r="AL207" s="53">
        <f t="shared" si="69"/>
        <v>-1.712896880199414</v>
      </c>
      <c r="AM207" s="53">
        <f t="shared" si="70"/>
        <v>0</v>
      </c>
    </row>
    <row r="208" spans="1:39" x14ac:dyDescent="0.35">
      <c r="A208" s="301">
        <v>2013</v>
      </c>
      <c r="B208" s="301" t="s">
        <v>88</v>
      </c>
      <c r="C208" s="301" t="s">
        <v>67</v>
      </c>
      <c r="D208" s="302" t="s">
        <v>11</v>
      </c>
      <c r="E208" s="302" t="s">
        <v>229</v>
      </c>
      <c r="F208" s="301" t="s">
        <v>80</v>
      </c>
      <c r="G208" s="301" t="s">
        <v>77</v>
      </c>
      <c r="H208" s="303">
        <v>281825000</v>
      </c>
      <c r="I208" s="303">
        <v>281825000</v>
      </c>
      <c r="J208" s="303">
        <v>107239120</v>
      </c>
      <c r="K208" s="304">
        <v>0.38051670362813805</v>
      </c>
      <c r="L208" s="303">
        <v>107239120</v>
      </c>
      <c r="M208" s="304">
        <v>0.38051670362813805</v>
      </c>
      <c r="P208">
        <f t="shared" si="75"/>
        <v>2013</v>
      </c>
      <c r="Q208" t="str">
        <f t="shared" si="76"/>
        <v>Gustavo Petro 2012-2015</v>
      </c>
      <c r="R208" t="str">
        <f t="shared" si="77"/>
        <v xml:space="preserve">0230-UNIVERSIDAD DISTRITAL  </v>
      </c>
      <c r="S208" t="str">
        <f t="shared" si="78"/>
        <v>EDUCACIÓN</v>
      </c>
      <c r="T208" t="str">
        <f t="shared" si="79"/>
        <v>Ente Autónomo Universitario</v>
      </c>
      <c r="U208" t="str">
        <f t="shared" si="80"/>
        <v>Transferencias</v>
      </c>
      <c r="V208" t="s">
        <v>256</v>
      </c>
      <c r="W208" s="53">
        <f t="shared" si="71"/>
        <v>536404706.27450979</v>
      </c>
      <c r="X208" s="53">
        <f t="shared" si="72"/>
        <v>536404706.27450979</v>
      </c>
      <c r="Y208" s="53">
        <f t="shared" si="73"/>
        <v>204110950.64219606</v>
      </c>
      <c r="Z208" s="53"/>
      <c r="AA208" s="53">
        <f t="shared" si="74"/>
        <v>204110950.64219606</v>
      </c>
      <c r="AB208" s="53"/>
      <c r="AC208" s="53">
        <f t="shared" si="64"/>
        <v>536404706.27450979</v>
      </c>
      <c r="AD208" s="53">
        <f t="shared" si="65"/>
        <v>536404706.27450979</v>
      </c>
      <c r="AE208" s="53">
        <f t="shared" si="66"/>
        <v>204110950.64219606</v>
      </c>
      <c r="AF208" s="53">
        <f t="shared" si="67"/>
        <v>0.7242471414608217</v>
      </c>
      <c r="AG208" s="53">
        <f t="shared" si="68"/>
        <v>204110950.64219606</v>
      </c>
      <c r="AI208" s="53">
        <f t="shared" si="69"/>
        <v>0</v>
      </c>
      <c r="AJ208" s="53">
        <f t="shared" si="69"/>
        <v>0</v>
      </c>
      <c r="AK208" s="53">
        <f t="shared" si="69"/>
        <v>0</v>
      </c>
      <c r="AL208" s="53">
        <f t="shared" si="69"/>
        <v>-0.7242471414608217</v>
      </c>
      <c r="AM208" s="53">
        <f t="shared" si="70"/>
        <v>0</v>
      </c>
    </row>
    <row r="209" spans="1:39" x14ac:dyDescent="0.35">
      <c r="A209" s="301">
        <v>2013</v>
      </c>
      <c r="B209" s="301" t="s">
        <v>88</v>
      </c>
      <c r="C209" s="301" t="s">
        <v>68</v>
      </c>
      <c r="D209" s="302" t="s">
        <v>19</v>
      </c>
      <c r="E209" s="302" t="s">
        <v>227</v>
      </c>
      <c r="F209" s="301" t="s">
        <v>76</v>
      </c>
      <c r="G209" s="301" t="s">
        <v>77</v>
      </c>
      <c r="H209" s="303">
        <v>90485421000</v>
      </c>
      <c r="I209" s="303">
        <v>90485421000</v>
      </c>
      <c r="J209" s="303">
        <v>85298637974</v>
      </c>
      <c r="K209" s="304">
        <v>0.94267824618951601</v>
      </c>
      <c r="L209" s="303">
        <v>83596167244</v>
      </c>
      <c r="M209" s="304">
        <v>0.92386338395883683</v>
      </c>
      <c r="P209">
        <f t="shared" si="75"/>
        <v>2013</v>
      </c>
      <c r="Q209" t="str">
        <f t="shared" si="76"/>
        <v>Gustavo Petro 2012-2015</v>
      </c>
      <c r="R209" t="str">
        <f t="shared" si="77"/>
        <v>0235-CONTRALORÍA DISTRITAL</v>
      </c>
      <c r="S209" t="str">
        <f t="shared" si="78"/>
        <v>ORGANISMO DE CONTROL</v>
      </c>
      <c r="T209" t="str">
        <f t="shared" si="79"/>
        <v>Organismo de Control</v>
      </c>
      <c r="U209" t="str">
        <f t="shared" si="80"/>
        <v>Funcionamiento</v>
      </c>
      <c r="V209" t="s">
        <v>256</v>
      </c>
      <c r="W209" s="53">
        <f t="shared" si="71"/>
        <v>172223208280.42352</v>
      </c>
      <c r="X209" s="53">
        <f t="shared" si="72"/>
        <v>172223208280.42352</v>
      </c>
      <c r="Y209" s="53">
        <f t="shared" si="73"/>
        <v>162351071934.92139</v>
      </c>
      <c r="Z209" s="53"/>
      <c r="AA209" s="53">
        <f t="shared" si="74"/>
        <v>159110715998.19965</v>
      </c>
      <c r="AB209" s="53"/>
      <c r="AC209" s="53">
        <f t="shared" si="64"/>
        <v>172223208280.42352</v>
      </c>
      <c r="AD209" s="53">
        <f t="shared" si="65"/>
        <v>172223208280.42352</v>
      </c>
      <c r="AE209" s="53">
        <f t="shared" si="66"/>
        <v>162351071934.92139</v>
      </c>
      <c r="AF209" s="53">
        <f t="shared" si="67"/>
        <v>1.79422353502584</v>
      </c>
      <c r="AG209" s="53">
        <f t="shared" si="68"/>
        <v>159110715998.19965</v>
      </c>
      <c r="AI209" s="53">
        <f t="shared" si="69"/>
        <v>0</v>
      </c>
      <c r="AJ209" s="53">
        <f t="shared" si="69"/>
        <v>0</v>
      </c>
      <c r="AK209" s="53">
        <f t="shared" si="69"/>
        <v>0</v>
      </c>
      <c r="AL209" s="53">
        <f t="shared" si="69"/>
        <v>-1.79422353502584</v>
      </c>
      <c r="AM209" s="53">
        <f t="shared" si="70"/>
        <v>0</v>
      </c>
    </row>
    <row r="210" spans="1:39" x14ac:dyDescent="0.35">
      <c r="A210" s="301">
        <v>2013</v>
      </c>
      <c r="B210" s="301" t="s">
        <v>88</v>
      </c>
      <c r="C210" s="301" t="s">
        <v>68</v>
      </c>
      <c r="D210" s="302" t="s">
        <v>19</v>
      </c>
      <c r="E210" s="302" t="s">
        <v>227</v>
      </c>
      <c r="F210" s="301" t="s">
        <v>78</v>
      </c>
      <c r="G210" s="301" t="s">
        <v>77</v>
      </c>
      <c r="H210" s="303">
        <v>11000000000</v>
      </c>
      <c r="I210" s="303">
        <v>7716000000</v>
      </c>
      <c r="J210" s="303">
        <v>7072576644</v>
      </c>
      <c r="K210" s="304">
        <v>0.91661179937791604</v>
      </c>
      <c r="L210" s="303">
        <v>1551535455</v>
      </c>
      <c r="M210" s="304">
        <v>0.20108028188180405</v>
      </c>
      <c r="P210">
        <f t="shared" si="75"/>
        <v>2013</v>
      </c>
      <c r="Q210" t="str">
        <f t="shared" si="76"/>
        <v>Gustavo Petro 2012-2015</v>
      </c>
      <c r="R210" t="str">
        <f t="shared" si="77"/>
        <v>0235-CONTRALORÍA DISTRITAL</v>
      </c>
      <c r="S210" t="str">
        <f t="shared" si="78"/>
        <v>ORGANISMO DE CONTROL</v>
      </c>
      <c r="T210" t="str">
        <f t="shared" si="79"/>
        <v>Organismo de Control</v>
      </c>
      <c r="U210" t="str">
        <f t="shared" si="80"/>
        <v>Inversión directa</v>
      </c>
      <c r="V210" t="s">
        <v>256</v>
      </c>
      <c r="W210" s="53">
        <f t="shared" si="71"/>
        <v>20936580392.15686</v>
      </c>
      <c r="X210" s="53">
        <f t="shared" si="72"/>
        <v>14686059482.35294</v>
      </c>
      <c r="Y210" s="53">
        <f t="shared" si="73"/>
        <v>13461415407.890635</v>
      </c>
      <c r="Z210" s="53"/>
      <c r="AA210" s="53">
        <f t="shared" si="74"/>
        <v>2953076980.4444704</v>
      </c>
      <c r="AB210" s="53"/>
      <c r="AC210" s="53">
        <f t="shared" si="64"/>
        <v>20936580392.15686</v>
      </c>
      <c r="AD210" s="53">
        <f t="shared" si="65"/>
        <v>14686059482.35294</v>
      </c>
      <c r="AE210" s="53">
        <f t="shared" si="66"/>
        <v>13461415407.890635</v>
      </c>
      <c r="AF210" s="53">
        <f t="shared" si="67"/>
        <v>1.7446106023704815</v>
      </c>
      <c r="AG210" s="53">
        <f t="shared" si="68"/>
        <v>2953076980.4444704</v>
      </c>
      <c r="AI210" s="53">
        <f t="shared" si="69"/>
        <v>0</v>
      </c>
      <c r="AJ210" s="53">
        <f t="shared" si="69"/>
        <v>0</v>
      </c>
      <c r="AK210" s="53">
        <f t="shared" si="69"/>
        <v>0</v>
      </c>
      <c r="AL210" s="53">
        <f t="shared" si="69"/>
        <v>-1.7446106023704815</v>
      </c>
      <c r="AM210" s="53">
        <f t="shared" si="70"/>
        <v>0</v>
      </c>
    </row>
    <row r="211" spans="1:39" x14ac:dyDescent="0.35">
      <c r="A211" s="301">
        <v>2013</v>
      </c>
      <c r="B211" s="301" t="s">
        <v>88</v>
      </c>
      <c r="C211" s="301" t="s">
        <v>69</v>
      </c>
      <c r="D211" s="302" t="s">
        <v>11</v>
      </c>
      <c r="E211" s="302" t="s">
        <v>228</v>
      </c>
      <c r="F211" s="301" t="s">
        <v>76</v>
      </c>
      <c r="G211" s="301" t="s">
        <v>77</v>
      </c>
      <c r="H211" s="303">
        <v>0</v>
      </c>
      <c r="I211" s="303">
        <v>0</v>
      </c>
      <c r="J211" s="303">
        <v>0</v>
      </c>
      <c r="K211" s="304">
        <v>0</v>
      </c>
      <c r="L211" s="303">
        <v>0</v>
      </c>
      <c r="M211" s="304">
        <v>0</v>
      </c>
      <c r="P211">
        <f t="shared" si="75"/>
        <v>2013</v>
      </c>
      <c r="Q211" t="str">
        <f t="shared" si="76"/>
        <v>Gustavo Petro 2012-2015</v>
      </c>
      <c r="R211" t="str">
        <f t="shared" si="77"/>
        <v>0501-AGENCIA DE EDUCACIÓN SUPERIOR, CIENCIA Y TECNOLOGÍA - ATENEA</v>
      </c>
      <c r="S211" t="str">
        <f t="shared" si="78"/>
        <v>EDUCACIÓN</v>
      </c>
      <c r="T211" t="str">
        <f t="shared" si="79"/>
        <v>Establecimientos Públicos</v>
      </c>
      <c r="U211" t="str">
        <f t="shared" si="80"/>
        <v>Funcionamiento</v>
      </c>
      <c r="V211" t="s">
        <v>256</v>
      </c>
      <c r="W211" s="53">
        <f t="shared" si="71"/>
        <v>0</v>
      </c>
      <c r="X211" s="53">
        <f t="shared" si="72"/>
        <v>0</v>
      </c>
      <c r="Y211" s="53">
        <f t="shared" si="73"/>
        <v>0</v>
      </c>
      <c r="Z211" s="53"/>
      <c r="AA211" s="53">
        <f t="shared" si="74"/>
        <v>0</v>
      </c>
      <c r="AB211" s="53"/>
      <c r="AC211" s="53">
        <f t="shared" si="64"/>
        <v>0</v>
      </c>
      <c r="AD211" s="53">
        <f t="shared" si="65"/>
        <v>0</v>
      </c>
      <c r="AE211" s="53">
        <f t="shared" si="66"/>
        <v>0</v>
      </c>
      <c r="AF211" s="53">
        <f t="shared" si="67"/>
        <v>0</v>
      </c>
      <c r="AG211" s="53">
        <f t="shared" si="68"/>
        <v>0</v>
      </c>
      <c r="AI211" s="53">
        <f t="shared" si="69"/>
        <v>0</v>
      </c>
      <c r="AJ211" s="53">
        <f t="shared" si="69"/>
        <v>0</v>
      </c>
      <c r="AK211" s="53">
        <f t="shared" si="69"/>
        <v>0</v>
      </c>
      <c r="AL211" s="53">
        <f t="shared" si="69"/>
        <v>0</v>
      </c>
      <c r="AM211" s="53">
        <f t="shared" si="70"/>
        <v>0</v>
      </c>
    </row>
    <row r="212" spans="1:39" x14ac:dyDescent="0.35">
      <c r="A212" s="301">
        <v>2013</v>
      </c>
      <c r="B212" s="301" t="s">
        <v>88</v>
      </c>
      <c r="C212" s="301" t="s">
        <v>69</v>
      </c>
      <c r="D212" s="302" t="s">
        <v>11</v>
      </c>
      <c r="E212" s="302" t="s">
        <v>228</v>
      </c>
      <c r="F212" s="301" t="s">
        <v>78</v>
      </c>
      <c r="G212" s="301" t="s">
        <v>77</v>
      </c>
      <c r="H212" s="303">
        <v>0</v>
      </c>
      <c r="I212" s="303">
        <v>0</v>
      </c>
      <c r="J212" s="303">
        <v>0</v>
      </c>
      <c r="K212" s="304">
        <v>0</v>
      </c>
      <c r="L212" s="303">
        <v>0</v>
      </c>
      <c r="M212" s="304">
        <v>0</v>
      </c>
      <c r="P212">
        <f t="shared" si="75"/>
        <v>2013</v>
      </c>
      <c r="Q212" t="str">
        <f t="shared" si="76"/>
        <v>Gustavo Petro 2012-2015</v>
      </c>
      <c r="R212" t="str">
        <f t="shared" si="77"/>
        <v>0501-AGENCIA DE EDUCACIÓN SUPERIOR, CIENCIA Y TECNOLOGÍA - ATENEA</v>
      </c>
      <c r="S212" t="str">
        <f t="shared" si="78"/>
        <v>EDUCACIÓN</v>
      </c>
      <c r="T212" t="str">
        <f t="shared" si="79"/>
        <v>Establecimientos Públicos</v>
      </c>
      <c r="U212" t="str">
        <f t="shared" si="80"/>
        <v>Inversión directa</v>
      </c>
      <c r="V212" t="s">
        <v>256</v>
      </c>
      <c r="W212" s="53">
        <f t="shared" si="71"/>
        <v>0</v>
      </c>
      <c r="X212" s="53">
        <f t="shared" si="72"/>
        <v>0</v>
      </c>
      <c r="Y212" s="53">
        <f t="shared" si="73"/>
        <v>0</v>
      </c>
      <c r="Z212" s="53"/>
      <c r="AA212" s="53">
        <f t="shared" si="74"/>
        <v>0</v>
      </c>
      <c r="AB212" s="53"/>
      <c r="AC212" s="53">
        <f t="shared" si="64"/>
        <v>0</v>
      </c>
      <c r="AD212" s="53">
        <f t="shared" si="65"/>
        <v>0</v>
      </c>
      <c r="AE212" s="53">
        <f t="shared" si="66"/>
        <v>0</v>
      </c>
      <c r="AF212" s="53">
        <f t="shared" si="67"/>
        <v>0</v>
      </c>
      <c r="AG212" s="53">
        <f t="shared" si="68"/>
        <v>0</v>
      </c>
      <c r="AI212" s="53">
        <f t="shared" si="69"/>
        <v>0</v>
      </c>
      <c r="AJ212" s="53">
        <f t="shared" si="69"/>
        <v>0</v>
      </c>
      <c r="AK212" s="53">
        <f t="shared" si="69"/>
        <v>0</v>
      </c>
      <c r="AL212" s="53">
        <f t="shared" si="69"/>
        <v>0</v>
      </c>
      <c r="AM212" s="53">
        <f t="shared" si="70"/>
        <v>0</v>
      </c>
    </row>
    <row r="213" spans="1:39" x14ac:dyDescent="0.35">
      <c r="A213" s="301">
        <v>2014</v>
      </c>
      <c r="B213" s="301" t="s">
        <v>88</v>
      </c>
      <c r="C213" s="301" t="s">
        <v>25</v>
      </c>
      <c r="D213" s="302" t="s">
        <v>255</v>
      </c>
      <c r="E213" s="302" t="s">
        <v>226</v>
      </c>
      <c r="F213" s="301" t="s">
        <v>76</v>
      </c>
      <c r="G213" s="301" t="s">
        <v>77</v>
      </c>
      <c r="H213" s="303">
        <v>50583112000</v>
      </c>
      <c r="I213" s="303">
        <v>50583112000</v>
      </c>
      <c r="J213" s="303">
        <v>50254395739</v>
      </c>
      <c r="K213" s="304">
        <f t="shared" ref="K213:K241" si="81">+J213/I213</f>
        <v>0.9935014622864643</v>
      </c>
      <c r="L213" s="303">
        <v>50254395739</v>
      </c>
      <c r="M213" s="304">
        <f t="shared" ref="M213:M254" si="82">+L213/I213</f>
        <v>0.9935014622864643</v>
      </c>
      <c r="P213">
        <f t="shared" si="75"/>
        <v>2014</v>
      </c>
      <c r="Q213" t="str">
        <f t="shared" si="76"/>
        <v>Gustavo Petro 2012-2015</v>
      </c>
      <c r="R213" t="str">
        <f t="shared" si="77"/>
        <v>0100-CONCEJO DE BOGOTA</v>
      </c>
      <c r="S213" t="str">
        <f t="shared" si="78"/>
        <v>OTRAS ENTIDADES DE CONTROL</v>
      </c>
      <c r="T213" t="str">
        <f t="shared" si="79"/>
        <v>Administración Centrral</v>
      </c>
      <c r="U213" t="str">
        <f t="shared" si="80"/>
        <v>Funcionamiento</v>
      </c>
      <c r="V213" t="s">
        <v>256</v>
      </c>
      <c r="W213" s="53">
        <f t="shared" si="71"/>
        <v>92878969562.368286</v>
      </c>
      <c r="X213" s="53">
        <f t="shared" si="72"/>
        <v>92878969562.368286</v>
      </c>
      <c r="Y213" s="53">
        <f t="shared" si="73"/>
        <v>92275392075.872894</v>
      </c>
      <c r="Z213" s="53"/>
      <c r="AA213" s="53">
        <f t="shared" si="74"/>
        <v>92275392075.872894</v>
      </c>
      <c r="AB213" s="53"/>
      <c r="AC213" s="53">
        <f>+H213*$Y$2</f>
        <v>92878969562.368286</v>
      </c>
      <c r="AD213" s="53">
        <f t="shared" ref="AD213:AG213" si="83">+I213*$Y$2</f>
        <v>92878969562.368286</v>
      </c>
      <c r="AE213" s="53">
        <f t="shared" si="83"/>
        <v>92275392075.872894</v>
      </c>
      <c r="AF213" s="53">
        <f t="shared" si="83"/>
        <v>1.8242331961677822</v>
      </c>
      <c r="AG213" s="53">
        <f t="shared" si="83"/>
        <v>92275392075.872894</v>
      </c>
      <c r="AI213" s="53">
        <f t="shared" si="69"/>
        <v>0</v>
      </c>
      <c r="AJ213" s="53">
        <f t="shared" si="69"/>
        <v>0</v>
      </c>
      <c r="AK213" s="53">
        <f t="shared" si="69"/>
        <v>0</v>
      </c>
      <c r="AL213" s="53">
        <f t="shared" si="69"/>
        <v>-1.8242331961677822</v>
      </c>
      <c r="AM213" s="53">
        <f t="shared" si="70"/>
        <v>0</v>
      </c>
    </row>
    <row r="214" spans="1:39" x14ac:dyDescent="0.35">
      <c r="A214" s="301">
        <v>2014</v>
      </c>
      <c r="B214" s="301" t="s">
        <v>88</v>
      </c>
      <c r="C214" s="301" t="s">
        <v>26</v>
      </c>
      <c r="D214" s="302" t="s">
        <v>255</v>
      </c>
      <c r="E214" s="302" t="s">
        <v>226</v>
      </c>
      <c r="F214" s="301" t="s">
        <v>76</v>
      </c>
      <c r="G214" s="301" t="s">
        <v>77</v>
      </c>
      <c r="H214" s="303">
        <v>90467357000</v>
      </c>
      <c r="I214" s="303">
        <v>90467357000</v>
      </c>
      <c r="J214" s="303">
        <v>90417039521</v>
      </c>
      <c r="K214" s="304">
        <f t="shared" si="81"/>
        <v>0.99944380513957098</v>
      </c>
      <c r="L214" s="303">
        <v>88538822619</v>
      </c>
      <c r="M214" s="304">
        <f t="shared" si="82"/>
        <v>0.97868253870840949</v>
      </c>
      <c r="P214">
        <f t="shared" si="75"/>
        <v>2014</v>
      </c>
      <c r="Q214" t="str">
        <f t="shared" si="76"/>
        <v>Gustavo Petro 2012-2015</v>
      </c>
      <c r="R214" t="str">
        <f t="shared" si="77"/>
        <v>0102-PERSONERÍA DE BOGOTÁ</v>
      </c>
      <c r="S214" t="str">
        <f t="shared" si="78"/>
        <v>OTRAS ENTIDADES DE CONTROL</v>
      </c>
      <c r="T214" t="str">
        <f t="shared" si="79"/>
        <v>Administración Centrral</v>
      </c>
      <c r="U214" t="str">
        <f t="shared" si="80"/>
        <v>Funcionamiento</v>
      </c>
      <c r="V214" t="s">
        <v>256</v>
      </c>
      <c r="W214" s="53">
        <f t="shared" si="71"/>
        <v>166113047714.24313</v>
      </c>
      <c r="X214" s="53">
        <f t="shared" si="72"/>
        <v>166113047714.24313</v>
      </c>
      <c r="Y214" s="53">
        <f t="shared" si="73"/>
        <v>166020656490.85428</v>
      </c>
      <c r="Z214" s="53"/>
      <c r="AA214" s="53">
        <f t="shared" si="74"/>
        <v>162571939249.56665</v>
      </c>
      <c r="AB214" s="53"/>
      <c r="AC214" s="53">
        <f t="shared" ref="AC214:AC277" si="84">+H214*$Y$2</f>
        <v>166113047714.24313</v>
      </c>
      <c r="AD214" s="53">
        <f t="shared" ref="AD214:AD277" si="85">+I214*$Y$2</f>
        <v>166113047714.24313</v>
      </c>
      <c r="AE214" s="53">
        <f t="shared" ref="AE214:AE277" si="86">+J214*$Y$2</f>
        <v>166020656490.85428</v>
      </c>
      <c r="AF214" s="53">
        <f t="shared" ref="AF214:AF277" si="87">+K214*$Y$2</f>
        <v>1.8351443216237022</v>
      </c>
      <c r="AG214" s="53">
        <f t="shared" ref="AG214:AG277" si="88">+L214*$Y$2</f>
        <v>162571939249.56665</v>
      </c>
      <c r="AI214" s="53">
        <f t="shared" si="69"/>
        <v>0</v>
      </c>
      <c r="AJ214" s="53">
        <f t="shared" si="69"/>
        <v>0</v>
      </c>
      <c r="AK214" s="53">
        <f t="shared" si="69"/>
        <v>0</v>
      </c>
      <c r="AL214" s="53">
        <f t="shared" si="69"/>
        <v>-1.8351443216237022</v>
      </c>
      <c r="AM214" s="53">
        <f t="shared" si="70"/>
        <v>0</v>
      </c>
    </row>
    <row r="215" spans="1:39" x14ac:dyDescent="0.35">
      <c r="A215" s="301">
        <v>2014</v>
      </c>
      <c r="B215" s="301" t="s">
        <v>88</v>
      </c>
      <c r="C215" s="301" t="s">
        <v>26</v>
      </c>
      <c r="D215" s="302" t="s">
        <v>255</v>
      </c>
      <c r="E215" s="302" t="s">
        <v>226</v>
      </c>
      <c r="F215" s="301" t="s">
        <v>78</v>
      </c>
      <c r="G215" s="301" t="s">
        <v>77</v>
      </c>
      <c r="H215" s="303">
        <v>8973875000</v>
      </c>
      <c r="I215" s="303">
        <v>8973875000</v>
      </c>
      <c r="J215" s="303">
        <v>8970104248</v>
      </c>
      <c r="K215" s="304">
        <f t="shared" si="81"/>
        <v>0.99957980783106515</v>
      </c>
      <c r="L215" s="303">
        <v>7822439021</v>
      </c>
      <c r="M215" s="304">
        <f t="shared" si="82"/>
        <v>0.87169021420512316</v>
      </c>
      <c r="P215">
        <f t="shared" si="75"/>
        <v>2014</v>
      </c>
      <c r="Q215" t="str">
        <f t="shared" si="76"/>
        <v>Gustavo Petro 2012-2015</v>
      </c>
      <c r="R215" t="str">
        <f t="shared" si="77"/>
        <v>0102-PERSONERÍA DE BOGOTÁ</v>
      </c>
      <c r="S215" t="str">
        <f t="shared" si="78"/>
        <v>OTRAS ENTIDADES DE CONTROL</v>
      </c>
      <c r="T215" t="str">
        <f t="shared" si="79"/>
        <v>Administración Centrral</v>
      </c>
      <c r="U215" t="str">
        <f t="shared" si="80"/>
        <v>Inversión directa</v>
      </c>
      <c r="V215" t="s">
        <v>256</v>
      </c>
      <c r="W215" s="53">
        <f t="shared" si="71"/>
        <v>16477520461.404148</v>
      </c>
      <c r="X215" s="53">
        <f t="shared" si="72"/>
        <v>16477520461.404148</v>
      </c>
      <c r="Y215" s="53">
        <f t="shared" si="73"/>
        <v>16470596736.342802</v>
      </c>
      <c r="Z215" s="53"/>
      <c r="AA215" s="53">
        <f t="shared" si="74"/>
        <v>14363293340.570683</v>
      </c>
      <c r="AB215" s="53"/>
      <c r="AC215" s="53">
        <f t="shared" si="84"/>
        <v>16477520461.404148</v>
      </c>
      <c r="AD215" s="53">
        <f t="shared" si="85"/>
        <v>16477520461.404148</v>
      </c>
      <c r="AE215" s="53">
        <f t="shared" si="86"/>
        <v>16470596736.342802</v>
      </c>
      <c r="AF215" s="53">
        <f t="shared" si="87"/>
        <v>1.8353940450856292</v>
      </c>
      <c r="AG215" s="53">
        <f t="shared" si="88"/>
        <v>14363293340.570683</v>
      </c>
      <c r="AI215" s="53">
        <f t="shared" si="69"/>
        <v>0</v>
      </c>
      <c r="AJ215" s="53">
        <f t="shared" si="69"/>
        <v>0</v>
      </c>
      <c r="AK215" s="53">
        <f t="shared" si="69"/>
        <v>0</v>
      </c>
      <c r="AL215" s="53">
        <f t="shared" si="69"/>
        <v>-1.8353940450856292</v>
      </c>
      <c r="AM215" s="53">
        <f t="shared" si="70"/>
        <v>0</v>
      </c>
    </row>
    <row r="216" spans="1:39" x14ac:dyDescent="0.35">
      <c r="A216" s="301">
        <v>2014</v>
      </c>
      <c r="B216" s="301" t="s">
        <v>88</v>
      </c>
      <c r="C216" s="301" t="s">
        <v>27</v>
      </c>
      <c r="D216" s="302" t="s">
        <v>13</v>
      </c>
      <c r="E216" s="302" t="s">
        <v>226</v>
      </c>
      <c r="F216" s="301" t="s">
        <v>76</v>
      </c>
      <c r="G216" s="301" t="s">
        <v>77</v>
      </c>
      <c r="H216" s="303">
        <v>71905581000</v>
      </c>
      <c r="I216" s="303">
        <v>71905581000</v>
      </c>
      <c r="J216" s="303">
        <v>65422481864</v>
      </c>
      <c r="K216" s="304">
        <f t="shared" si="81"/>
        <v>0.90983872119745479</v>
      </c>
      <c r="L216" s="303">
        <v>59323527765</v>
      </c>
      <c r="M216" s="304">
        <f t="shared" si="82"/>
        <v>0.82501979595992692</v>
      </c>
      <c r="P216">
        <f t="shared" si="75"/>
        <v>2014</v>
      </c>
      <c r="Q216" t="str">
        <f t="shared" si="76"/>
        <v>Gustavo Petro 2012-2015</v>
      </c>
      <c r="R216" t="str">
        <f t="shared" si="77"/>
        <v>0104-SECRETARÍA GENERAL</v>
      </c>
      <c r="S216" t="str">
        <f t="shared" si="78"/>
        <v>GESTIÓN PÚBLICA</v>
      </c>
      <c r="T216" t="str">
        <f t="shared" si="79"/>
        <v>Administración Centrral</v>
      </c>
      <c r="U216" t="str">
        <f t="shared" si="80"/>
        <v>Funcionamiento</v>
      </c>
      <c r="V216" t="s">
        <v>256</v>
      </c>
      <c r="W216" s="53">
        <f t="shared" si="71"/>
        <v>132030553380.41295</v>
      </c>
      <c r="X216" s="53">
        <f t="shared" si="72"/>
        <v>132030553380.41295</v>
      </c>
      <c r="Y216" s="53">
        <f t="shared" si="73"/>
        <v>120126509846.62721</v>
      </c>
      <c r="Z216" s="53"/>
      <c r="AA216" s="53">
        <f t="shared" si="74"/>
        <v>108927820210.38454</v>
      </c>
      <c r="AB216" s="53"/>
      <c r="AC216" s="53">
        <f t="shared" si="84"/>
        <v>132030553380.41295</v>
      </c>
      <c r="AD216" s="53">
        <f t="shared" si="85"/>
        <v>132030553380.41295</v>
      </c>
      <c r="AE216" s="53">
        <f t="shared" si="86"/>
        <v>120126509846.62721</v>
      </c>
      <c r="AF216" s="53">
        <f t="shared" si="87"/>
        <v>1.670614550025362</v>
      </c>
      <c r="AG216" s="53">
        <f t="shared" si="88"/>
        <v>108927820210.38454</v>
      </c>
      <c r="AI216" s="53">
        <f t="shared" si="69"/>
        <v>0</v>
      </c>
      <c r="AJ216" s="53">
        <f t="shared" si="69"/>
        <v>0</v>
      </c>
      <c r="AK216" s="53">
        <f t="shared" si="69"/>
        <v>0</v>
      </c>
      <c r="AL216" s="53">
        <f t="shared" si="69"/>
        <v>-1.670614550025362</v>
      </c>
      <c r="AM216" s="53">
        <f t="shared" si="70"/>
        <v>0</v>
      </c>
    </row>
    <row r="217" spans="1:39" x14ac:dyDescent="0.35">
      <c r="A217" s="301">
        <v>2014</v>
      </c>
      <c r="B217" s="301" t="s">
        <v>88</v>
      </c>
      <c r="C217" s="301" t="s">
        <v>27</v>
      </c>
      <c r="D217" s="302" t="s">
        <v>13</v>
      </c>
      <c r="E217" s="302" t="s">
        <v>226</v>
      </c>
      <c r="F217" s="301" t="s">
        <v>78</v>
      </c>
      <c r="G217" s="301" t="s">
        <v>77</v>
      </c>
      <c r="H217" s="303">
        <v>121671297000</v>
      </c>
      <c r="I217" s="303">
        <v>121671297000</v>
      </c>
      <c r="J217" s="303">
        <v>115296795738</v>
      </c>
      <c r="K217" s="304">
        <f t="shared" si="81"/>
        <v>0.94760883282110486</v>
      </c>
      <c r="L217" s="303">
        <v>82086194875</v>
      </c>
      <c r="M217" s="304">
        <f t="shared" si="82"/>
        <v>0.67465537804696862</v>
      </c>
      <c r="P217">
        <f t="shared" si="75"/>
        <v>2014</v>
      </c>
      <c r="Q217" t="str">
        <f t="shared" si="76"/>
        <v>Gustavo Petro 2012-2015</v>
      </c>
      <c r="R217" t="str">
        <f t="shared" si="77"/>
        <v>0104-SECRETARÍA GENERAL</v>
      </c>
      <c r="S217" t="str">
        <f t="shared" si="78"/>
        <v>GESTIÓN PÚBLICA</v>
      </c>
      <c r="T217" t="str">
        <f t="shared" si="79"/>
        <v>Administración Centrral</v>
      </c>
      <c r="U217" t="str">
        <f t="shared" si="80"/>
        <v>Inversión directa</v>
      </c>
      <c r="V217" t="s">
        <v>256</v>
      </c>
      <c r="W217" s="53">
        <f t="shared" si="71"/>
        <v>223408648536.23224</v>
      </c>
      <c r="X217" s="53">
        <f t="shared" si="72"/>
        <v>223408648536.23224</v>
      </c>
      <c r="Y217" s="53">
        <f t="shared" si="73"/>
        <v>211704008681.55948</v>
      </c>
      <c r="Z217" s="53"/>
      <c r="AA217" s="53">
        <f t="shared" si="74"/>
        <v>150723846237.1741</v>
      </c>
      <c r="AB217" s="53"/>
      <c r="AC217" s="53">
        <f t="shared" si="84"/>
        <v>223408648536.23224</v>
      </c>
      <c r="AD217" s="53">
        <f t="shared" si="85"/>
        <v>223408648536.23224</v>
      </c>
      <c r="AE217" s="53">
        <f t="shared" si="86"/>
        <v>211704008681.55948</v>
      </c>
      <c r="AF217" s="53">
        <f t="shared" si="87"/>
        <v>1.7399667292242267</v>
      </c>
      <c r="AG217" s="53">
        <f t="shared" si="88"/>
        <v>150723846237.1741</v>
      </c>
      <c r="AI217" s="53">
        <f t="shared" si="69"/>
        <v>0</v>
      </c>
      <c r="AJ217" s="53">
        <f t="shared" si="69"/>
        <v>0</v>
      </c>
      <c r="AK217" s="53">
        <f t="shared" si="69"/>
        <v>0</v>
      </c>
      <c r="AL217" s="53">
        <f t="shared" si="69"/>
        <v>-1.7399667292242267</v>
      </c>
      <c r="AM217" s="53">
        <f t="shared" si="70"/>
        <v>0</v>
      </c>
    </row>
    <row r="218" spans="1:39" x14ac:dyDescent="0.35">
      <c r="A218" s="301">
        <v>2014</v>
      </c>
      <c r="B218" s="301" t="s">
        <v>88</v>
      </c>
      <c r="C218" s="301" t="s">
        <v>28</v>
      </c>
      <c r="D218" s="302" t="s">
        <v>255</v>
      </c>
      <c r="E218" s="302" t="s">
        <v>226</v>
      </c>
      <c r="F218" s="301" t="s">
        <v>76</v>
      </c>
      <c r="G218" s="301" t="s">
        <v>77</v>
      </c>
      <c r="H218" s="303">
        <v>15831935000</v>
      </c>
      <c r="I218" s="303">
        <v>15831935000</v>
      </c>
      <c r="J218" s="303">
        <v>14593231612</v>
      </c>
      <c r="K218" s="304">
        <f t="shared" si="81"/>
        <v>0.9217591919117909</v>
      </c>
      <c r="L218" s="303">
        <v>13933423657</v>
      </c>
      <c r="M218" s="304">
        <f t="shared" si="82"/>
        <v>0.88008342991554733</v>
      </c>
      <c r="P218">
        <f t="shared" si="75"/>
        <v>2014</v>
      </c>
      <c r="Q218" t="str">
        <f t="shared" si="76"/>
        <v>Gustavo Petro 2012-2015</v>
      </c>
      <c r="R218" t="str">
        <f t="shared" si="77"/>
        <v>0105-VEEDURÍA DISTRITAL</v>
      </c>
      <c r="S218" t="str">
        <f t="shared" si="78"/>
        <v>OTRAS ENTIDADES DE CONTROL</v>
      </c>
      <c r="T218" t="str">
        <f t="shared" si="79"/>
        <v>Administración Centrral</v>
      </c>
      <c r="U218" t="str">
        <f t="shared" si="80"/>
        <v>Funcionamiento</v>
      </c>
      <c r="V218" t="s">
        <v>256</v>
      </c>
      <c r="W218" s="53">
        <f t="shared" si="71"/>
        <v>29070054230.320843</v>
      </c>
      <c r="X218" s="53">
        <f t="shared" si="72"/>
        <v>29070054230.320843</v>
      </c>
      <c r="Y218" s="53">
        <f t="shared" si="73"/>
        <v>26795589696.172482</v>
      </c>
      <c r="Z218" s="53"/>
      <c r="AA218" s="53">
        <f t="shared" si="74"/>
        <v>25584073034.851734</v>
      </c>
      <c r="AB218" s="53"/>
      <c r="AC218" s="53">
        <f t="shared" si="84"/>
        <v>29070054230.320843</v>
      </c>
      <c r="AD218" s="53">
        <f t="shared" si="85"/>
        <v>29070054230.320843</v>
      </c>
      <c r="AE218" s="53">
        <f t="shared" si="86"/>
        <v>26795589696.172482</v>
      </c>
      <c r="AF218" s="53">
        <f t="shared" si="87"/>
        <v>1.6925025081376648</v>
      </c>
      <c r="AG218" s="53">
        <f t="shared" si="88"/>
        <v>25584073034.851734</v>
      </c>
      <c r="AI218" s="53">
        <f t="shared" si="69"/>
        <v>0</v>
      </c>
      <c r="AJ218" s="53">
        <f t="shared" si="69"/>
        <v>0</v>
      </c>
      <c r="AK218" s="53">
        <f t="shared" si="69"/>
        <v>0</v>
      </c>
      <c r="AL218" s="53">
        <f t="shared" si="69"/>
        <v>-1.6925025081376648</v>
      </c>
      <c r="AM218" s="53">
        <f t="shared" si="70"/>
        <v>0</v>
      </c>
    </row>
    <row r="219" spans="1:39" x14ac:dyDescent="0.35">
      <c r="A219" s="301">
        <v>2014</v>
      </c>
      <c r="B219" s="301" t="s">
        <v>88</v>
      </c>
      <c r="C219" s="301" t="s">
        <v>28</v>
      </c>
      <c r="D219" s="302" t="s">
        <v>255</v>
      </c>
      <c r="E219" s="302" t="s">
        <v>226</v>
      </c>
      <c r="F219" s="301" t="s">
        <v>78</v>
      </c>
      <c r="G219" s="301" t="s">
        <v>77</v>
      </c>
      <c r="H219" s="303">
        <v>1187719000</v>
      </c>
      <c r="I219" s="303">
        <v>1187719000</v>
      </c>
      <c r="J219" s="303">
        <v>1183779821</v>
      </c>
      <c r="K219" s="304">
        <f t="shared" si="81"/>
        <v>0.99668340828091495</v>
      </c>
      <c r="L219" s="303">
        <v>1034704651</v>
      </c>
      <c r="M219" s="304">
        <f t="shared" si="82"/>
        <v>0.87116957041185672</v>
      </c>
      <c r="P219">
        <f t="shared" si="75"/>
        <v>2014</v>
      </c>
      <c r="Q219" t="str">
        <f t="shared" si="76"/>
        <v>Gustavo Petro 2012-2015</v>
      </c>
      <c r="R219" t="str">
        <f t="shared" si="77"/>
        <v>0105-VEEDURÍA DISTRITAL</v>
      </c>
      <c r="S219" t="str">
        <f t="shared" si="78"/>
        <v>OTRAS ENTIDADES DE CONTROL</v>
      </c>
      <c r="T219" t="str">
        <f t="shared" si="79"/>
        <v>Administración Centrral</v>
      </c>
      <c r="U219" t="str">
        <f t="shared" si="80"/>
        <v>Inversión directa</v>
      </c>
      <c r="V219" t="s">
        <v>256</v>
      </c>
      <c r="W219" s="53">
        <f t="shared" si="71"/>
        <v>2180848755.4037104</v>
      </c>
      <c r="X219" s="53">
        <f t="shared" si="72"/>
        <v>2180848755.4037104</v>
      </c>
      <c r="Y219" s="53">
        <f t="shared" si="73"/>
        <v>2173615770.4809618</v>
      </c>
      <c r="Z219" s="53"/>
      <c r="AA219" s="53">
        <f t="shared" si="74"/>
        <v>1899889073.3782828</v>
      </c>
      <c r="AB219" s="53"/>
      <c r="AC219" s="53">
        <f t="shared" si="84"/>
        <v>2180848755.4037104</v>
      </c>
      <c r="AD219" s="53">
        <f t="shared" si="85"/>
        <v>2180848755.4037104</v>
      </c>
      <c r="AE219" s="53">
        <f t="shared" si="86"/>
        <v>2173615770.4809618</v>
      </c>
      <c r="AF219" s="53">
        <f t="shared" si="87"/>
        <v>1.8300757759040325</v>
      </c>
      <c r="AG219" s="53">
        <f t="shared" si="88"/>
        <v>1899889073.3782828</v>
      </c>
      <c r="AI219" s="53">
        <f t="shared" si="69"/>
        <v>0</v>
      </c>
      <c r="AJ219" s="53">
        <f t="shared" si="69"/>
        <v>0</v>
      </c>
      <c r="AK219" s="53">
        <f t="shared" si="69"/>
        <v>0</v>
      </c>
      <c r="AL219" s="53">
        <f t="shared" si="69"/>
        <v>-1.8300757759040325</v>
      </c>
      <c r="AM219" s="53">
        <f t="shared" si="70"/>
        <v>0</v>
      </c>
    </row>
    <row r="220" spans="1:39" x14ac:dyDescent="0.35">
      <c r="A220" s="301">
        <v>2014</v>
      </c>
      <c r="B220" s="301" t="s">
        <v>88</v>
      </c>
      <c r="C220" s="301" t="s">
        <v>29</v>
      </c>
      <c r="D220" s="302" t="s">
        <v>14</v>
      </c>
      <c r="E220" s="302" t="s">
        <v>226</v>
      </c>
      <c r="F220" s="301" t="s">
        <v>76</v>
      </c>
      <c r="G220" s="301" t="s">
        <v>77</v>
      </c>
      <c r="H220" s="303">
        <v>89322707000</v>
      </c>
      <c r="I220" s="303">
        <v>89322707000</v>
      </c>
      <c r="J220" s="303">
        <v>85654986635.159988</v>
      </c>
      <c r="K220" s="304">
        <f t="shared" si="81"/>
        <v>0.95893854443036519</v>
      </c>
      <c r="L220" s="303">
        <v>81383128150.160004</v>
      </c>
      <c r="M220" s="304">
        <f t="shared" si="82"/>
        <v>0.9111135441759507</v>
      </c>
      <c r="P220">
        <f t="shared" si="75"/>
        <v>2014</v>
      </c>
      <c r="Q220" t="str">
        <f t="shared" si="76"/>
        <v>Gustavo Petro 2012-2015</v>
      </c>
      <c r="R220" t="str">
        <f t="shared" si="77"/>
        <v>0110-SECRETARÍA DISTRITAL DE GOBIERNO</v>
      </c>
      <c r="S220" t="str">
        <f t="shared" si="78"/>
        <v>GOBIERNO</v>
      </c>
      <c r="T220" t="str">
        <f t="shared" si="79"/>
        <v>Administración Centrral</v>
      </c>
      <c r="U220" t="str">
        <f t="shared" si="80"/>
        <v>Funcionamiento</v>
      </c>
      <c r="V220" t="s">
        <v>256</v>
      </c>
      <c r="W220" s="53">
        <f t="shared" si="71"/>
        <v>164011280774.52689</v>
      </c>
      <c r="X220" s="53">
        <f t="shared" si="72"/>
        <v>164011280774.52689</v>
      </c>
      <c r="Y220" s="53">
        <f t="shared" si="73"/>
        <v>157276738856.08475</v>
      </c>
      <c r="Z220" s="53"/>
      <c r="AA220" s="53">
        <f t="shared" si="74"/>
        <v>149432899311.31616</v>
      </c>
      <c r="AB220" s="53"/>
      <c r="AC220" s="53">
        <f t="shared" si="84"/>
        <v>164011280774.52689</v>
      </c>
      <c r="AD220" s="53">
        <f t="shared" si="85"/>
        <v>164011280774.52689</v>
      </c>
      <c r="AE220" s="53">
        <f t="shared" si="86"/>
        <v>157276738856.08475</v>
      </c>
      <c r="AF220" s="53">
        <f t="shared" si="87"/>
        <v>1.7607699557972951</v>
      </c>
      <c r="AG220" s="53">
        <f t="shared" si="88"/>
        <v>149432899311.31616</v>
      </c>
      <c r="AI220" s="53">
        <f t="shared" si="69"/>
        <v>0</v>
      </c>
      <c r="AJ220" s="53">
        <f t="shared" si="69"/>
        <v>0</v>
      </c>
      <c r="AK220" s="53">
        <f t="shared" si="69"/>
        <v>0</v>
      </c>
      <c r="AL220" s="53">
        <f t="shared" si="69"/>
        <v>-1.7607699557972951</v>
      </c>
      <c r="AM220" s="53">
        <f t="shared" si="70"/>
        <v>0</v>
      </c>
    </row>
    <row r="221" spans="1:39" x14ac:dyDescent="0.35">
      <c r="A221" s="301">
        <v>2014</v>
      </c>
      <c r="B221" s="301" t="s">
        <v>88</v>
      </c>
      <c r="C221" s="301" t="s">
        <v>29</v>
      </c>
      <c r="D221" s="302" t="s">
        <v>14</v>
      </c>
      <c r="E221" s="302" t="s">
        <v>226</v>
      </c>
      <c r="F221" s="301" t="s">
        <v>78</v>
      </c>
      <c r="G221" s="301" t="s">
        <v>77</v>
      </c>
      <c r="H221" s="303">
        <v>58073536000</v>
      </c>
      <c r="I221" s="303">
        <v>58073536000</v>
      </c>
      <c r="J221" s="303">
        <v>55547466628</v>
      </c>
      <c r="K221" s="304">
        <f t="shared" si="81"/>
        <v>0.95650222896708059</v>
      </c>
      <c r="L221" s="303">
        <v>40629109985</v>
      </c>
      <c r="M221" s="304">
        <f t="shared" si="82"/>
        <v>0.69961488112244452</v>
      </c>
      <c r="P221">
        <f t="shared" si="75"/>
        <v>2014</v>
      </c>
      <c r="Q221" t="str">
        <f t="shared" si="76"/>
        <v>Gustavo Petro 2012-2015</v>
      </c>
      <c r="R221" t="str">
        <f t="shared" si="77"/>
        <v>0110-SECRETARÍA DISTRITAL DE GOBIERNO</v>
      </c>
      <c r="S221" t="str">
        <f t="shared" si="78"/>
        <v>GOBIERNO</v>
      </c>
      <c r="T221" t="str">
        <f t="shared" si="79"/>
        <v>Administración Centrral</v>
      </c>
      <c r="U221" t="str">
        <f t="shared" si="80"/>
        <v>Inversión directa</v>
      </c>
      <c r="V221" t="s">
        <v>256</v>
      </c>
      <c r="W221" s="53">
        <f t="shared" si="71"/>
        <v>106632628346.8502</v>
      </c>
      <c r="X221" s="53">
        <f t="shared" si="72"/>
        <v>106632628346.8502</v>
      </c>
      <c r="Y221" s="53">
        <f t="shared" si="73"/>
        <v>101994346694.38052</v>
      </c>
      <c r="Z221" s="53"/>
      <c r="AA221" s="53">
        <f t="shared" si="74"/>
        <v>74601773604.655411</v>
      </c>
      <c r="AB221" s="53"/>
      <c r="AC221" s="53">
        <f t="shared" si="84"/>
        <v>106632628346.8502</v>
      </c>
      <c r="AD221" s="53">
        <f t="shared" si="85"/>
        <v>106632628346.8502</v>
      </c>
      <c r="AE221" s="53">
        <f t="shared" si="86"/>
        <v>101994346694.38052</v>
      </c>
      <c r="AF221" s="53">
        <f t="shared" si="87"/>
        <v>1.7562964771833511</v>
      </c>
      <c r="AG221" s="53">
        <f t="shared" si="88"/>
        <v>74601773604.655411</v>
      </c>
      <c r="AI221" s="53">
        <f t="shared" si="69"/>
        <v>0</v>
      </c>
      <c r="AJ221" s="53">
        <f t="shared" si="69"/>
        <v>0</v>
      </c>
      <c r="AK221" s="53">
        <f t="shared" si="69"/>
        <v>0</v>
      </c>
      <c r="AL221" s="53">
        <f t="shared" si="69"/>
        <v>-1.7562964771833511</v>
      </c>
      <c r="AM221" s="53">
        <f t="shared" si="70"/>
        <v>0</v>
      </c>
    </row>
    <row r="222" spans="1:39" x14ac:dyDescent="0.35">
      <c r="A222" s="301">
        <v>2014</v>
      </c>
      <c r="B222" s="301" t="s">
        <v>88</v>
      </c>
      <c r="C222" s="301" t="s">
        <v>30</v>
      </c>
      <c r="D222" s="302" t="s">
        <v>16</v>
      </c>
      <c r="E222" s="302" t="s">
        <v>226</v>
      </c>
      <c r="F222" s="301" t="s">
        <v>76</v>
      </c>
      <c r="G222" s="301" t="s">
        <v>77</v>
      </c>
      <c r="H222" s="303">
        <v>239496776000</v>
      </c>
      <c r="I222" s="303">
        <v>236121442428</v>
      </c>
      <c r="J222" s="303">
        <v>166143632568</v>
      </c>
      <c r="K222" s="304">
        <f t="shared" si="81"/>
        <v>0.70363636127058571</v>
      </c>
      <c r="L222" s="303">
        <v>149812565221.60999</v>
      </c>
      <c r="M222" s="304">
        <f t="shared" si="82"/>
        <v>0.63447251414827355</v>
      </c>
      <c r="P222">
        <f t="shared" si="75"/>
        <v>2014</v>
      </c>
      <c r="Q222" t="str">
        <f t="shared" si="76"/>
        <v>Gustavo Petro 2012-2015</v>
      </c>
      <c r="R222" t="str">
        <f t="shared" si="77"/>
        <v>0111-SECRETARÍA DISTRITAL DE HACIENDA</v>
      </c>
      <c r="S222" t="str">
        <f t="shared" si="78"/>
        <v>HACIENDA</v>
      </c>
      <c r="T222" t="str">
        <f t="shared" si="79"/>
        <v>Administración Centrral</v>
      </c>
      <c r="U222" t="str">
        <f t="shared" si="80"/>
        <v>Funcionamiento</v>
      </c>
      <c r="V222" t="s">
        <v>256</v>
      </c>
      <c r="W222" s="53">
        <f t="shared" si="71"/>
        <v>439755738405.12885</v>
      </c>
      <c r="X222" s="53">
        <f t="shared" si="72"/>
        <v>433558067053.93506</v>
      </c>
      <c r="Y222" s="53">
        <f t="shared" si="73"/>
        <v>305067220701.33942</v>
      </c>
      <c r="Z222" s="53"/>
      <c r="AA222" s="53">
        <f t="shared" si="74"/>
        <v>275080676832.97595</v>
      </c>
      <c r="AB222" s="53"/>
      <c r="AC222" s="53">
        <f t="shared" si="84"/>
        <v>439755738405.12885</v>
      </c>
      <c r="AD222" s="53">
        <f t="shared" si="85"/>
        <v>433558067053.93506</v>
      </c>
      <c r="AE222" s="53">
        <f t="shared" si="86"/>
        <v>305067220701.33942</v>
      </c>
      <c r="AF222" s="53">
        <f t="shared" si="87"/>
        <v>1.2919928726691687</v>
      </c>
      <c r="AG222" s="53">
        <f t="shared" si="88"/>
        <v>275080676832.97595</v>
      </c>
      <c r="AI222" s="53">
        <f t="shared" si="69"/>
        <v>0</v>
      </c>
      <c r="AJ222" s="53">
        <f t="shared" si="69"/>
        <v>0</v>
      </c>
      <c r="AK222" s="53">
        <f t="shared" si="69"/>
        <v>0</v>
      </c>
      <c r="AL222" s="53">
        <f t="shared" si="69"/>
        <v>-1.2919928726691687</v>
      </c>
      <c r="AM222" s="53">
        <f t="shared" si="70"/>
        <v>0</v>
      </c>
    </row>
    <row r="223" spans="1:39" x14ac:dyDescent="0.35">
      <c r="A223" s="301">
        <v>2014</v>
      </c>
      <c r="B223" s="301" t="s">
        <v>88</v>
      </c>
      <c r="C223" s="301" t="s">
        <v>30</v>
      </c>
      <c r="D223" s="302" t="s">
        <v>16</v>
      </c>
      <c r="E223" s="302" t="s">
        <v>226</v>
      </c>
      <c r="F223" s="301" t="s">
        <v>79</v>
      </c>
      <c r="G223" s="301" t="s">
        <v>77</v>
      </c>
      <c r="H223" s="303">
        <v>307879230000</v>
      </c>
      <c r="I223" s="303">
        <v>307879230000</v>
      </c>
      <c r="J223" s="303">
        <v>184226205008</v>
      </c>
      <c r="K223" s="304">
        <f t="shared" si="81"/>
        <v>0.59837165699030748</v>
      </c>
      <c r="L223" s="303">
        <v>184131574198</v>
      </c>
      <c r="M223" s="304">
        <f t="shared" si="82"/>
        <v>0.59806429358031066</v>
      </c>
      <c r="P223">
        <f t="shared" si="75"/>
        <v>2014</v>
      </c>
      <c r="Q223" t="str">
        <f t="shared" si="76"/>
        <v>Gustavo Petro 2012-2015</v>
      </c>
      <c r="R223" t="str">
        <f t="shared" si="77"/>
        <v>0111-SECRETARÍA DISTRITAL DE HACIENDA</v>
      </c>
      <c r="S223" t="str">
        <f t="shared" si="78"/>
        <v>HACIENDA</v>
      </c>
      <c r="T223" t="str">
        <f t="shared" si="79"/>
        <v>Administración Centrral</v>
      </c>
      <c r="U223" t="str">
        <f t="shared" si="80"/>
        <v>Servicio de la deuda</v>
      </c>
      <c r="V223" t="s">
        <v>256</v>
      </c>
      <c r="W223" s="53">
        <f t="shared" si="71"/>
        <v>565317247227.79773</v>
      </c>
      <c r="X223" s="53">
        <f t="shared" si="72"/>
        <v>565317247227.79773</v>
      </c>
      <c r="Y223" s="53">
        <f t="shared" si="73"/>
        <v>338269817948.89667</v>
      </c>
      <c r="Z223" s="53"/>
      <c r="AA223" s="53">
        <f t="shared" si="74"/>
        <v>338096060112.05872</v>
      </c>
      <c r="AB223" s="53"/>
      <c r="AC223" s="53">
        <f t="shared" si="84"/>
        <v>565317247227.79773</v>
      </c>
      <c r="AD223" s="53">
        <f t="shared" si="85"/>
        <v>565317247227.79773</v>
      </c>
      <c r="AE223" s="53">
        <f t="shared" si="86"/>
        <v>338269817948.89667</v>
      </c>
      <c r="AF223" s="53">
        <f t="shared" si="87"/>
        <v>1.0987094450927939</v>
      </c>
      <c r="AG223" s="53">
        <f t="shared" si="88"/>
        <v>338096060112.05872</v>
      </c>
      <c r="AI223" s="53">
        <f t="shared" si="69"/>
        <v>0</v>
      </c>
      <c r="AJ223" s="53">
        <f t="shared" si="69"/>
        <v>0</v>
      </c>
      <c r="AK223" s="53">
        <f t="shared" si="69"/>
        <v>0</v>
      </c>
      <c r="AL223" s="53">
        <f t="shared" si="69"/>
        <v>-1.0987094450927939</v>
      </c>
      <c r="AM223" s="53">
        <f t="shared" si="70"/>
        <v>0</v>
      </c>
    </row>
    <row r="224" spans="1:39" x14ac:dyDescent="0.35">
      <c r="A224" s="301">
        <v>2014</v>
      </c>
      <c r="B224" s="301" t="s">
        <v>88</v>
      </c>
      <c r="C224" s="301" t="s">
        <v>30</v>
      </c>
      <c r="D224" s="302" t="s">
        <v>16</v>
      </c>
      <c r="E224" s="302" t="s">
        <v>226</v>
      </c>
      <c r="F224" s="301" t="s">
        <v>78</v>
      </c>
      <c r="G224" s="301" t="s">
        <v>77</v>
      </c>
      <c r="H224" s="303">
        <v>40082233000</v>
      </c>
      <c r="I224" s="303">
        <v>40082233000</v>
      </c>
      <c r="J224" s="303">
        <v>33872822151</v>
      </c>
      <c r="K224" s="304">
        <f t="shared" si="81"/>
        <v>0.84508321058360192</v>
      </c>
      <c r="L224" s="303">
        <v>16885717053</v>
      </c>
      <c r="M224" s="304">
        <f t="shared" si="82"/>
        <v>0.42127685483490901</v>
      </c>
      <c r="P224">
        <f t="shared" si="75"/>
        <v>2014</v>
      </c>
      <c r="Q224" t="str">
        <f t="shared" si="76"/>
        <v>Gustavo Petro 2012-2015</v>
      </c>
      <c r="R224" t="str">
        <f t="shared" si="77"/>
        <v>0111-SECRETARÍA DISTRITAL DE HACIENDA</v>
      </c>
      <c r="S224" t="str">
        <f t="shared" si="78"/>
        <v>HACIENDA</v>
      </c>
      <c r="T224" t="str">
        <f t="shared" si="79"/>
        <v>Administración Centrral</v>
      </c>
      <c r="U224" t="str">
        <f t="shared" si="80"/>
        <v>Inversión directa</v>
      </c>
      <c r="V224" t="s">
        <v>256</v>
      </c>
      <c r="W224" s="53">
        <f t="shared" si="71"/>
        <v>73597616904.210114</v>
      </c>
      <c r="X224" s="53">
        <f t="shared" si="72"/>
        <v>73597616904.210114</v>
      </c>
      <c r="Y224" s="53">
        <f t="shared" si="73"/>
        <v>62196110384.711861</v>
      </c>
      <c r="Z224" s="53"/>
      <c r="AA224" s="53">
        <f t="shared" si="74"/>
        <v>31004972572.750172</v>
      </c>
      <c r="AB224" s="53"/>
      <c r="AC224" s="53">
        <f t="shared" si="84"/>
        <v>73597616904.210114</v>
      </c>
      <c r="AD224" s="53">
        <f t="shared" si="85"/>
        <v>73597616904.210114</v>
      </c>
      <c r="AE224" s="53">
        <f t="shared" si="86"/>
        <v>62196110384.711861</v>
      </c>
      <c r="AF224" s="53">
        <f t="shared" si="87"/>
        <v>1.5517127098360977</v>
      </c>
      <c r="AG224" s="53">
        <f t="shared" si="88"/>
        <v>31004972572.750172</v>
      </c>
      <c r="AI224" s="53">
        <f t="shared" si="69"/>
        <v>0</v>
      </c>
      <c r="AJ224" s="53">
        <f t="shared" si="69"/>
        <v>0</v>
      </c>
      <c r="AK224" s="53">
        <f t="shared" si="69"/>
        <v>0</v>
      </c>
      <c r="AL224" s="53">
        <f t="shared" si="69"/>
        <v>-1.5517127098360977</v>
      </c>
      <c r="AM224" s="53">
        <f t="shared" si="70"/>
        <v>0</v>
      </c>
    </row>
    <row r="225" spans="1:39" x14ac:dyDescent="0.35">
      <c r="A225" s="301">
        <v>2014</v>
      </c>
      <c r="B225" s="301" t="s">
        <v>88</v>
      </c>
      <c r="C225" s="301" t="s">
        <v>30</v>
      </c>
      <c r="D225" s="302" t="s">
        <v>16</v>
      </c>
      <c r="E225" s="302" t="s">
        <v>226</v>
      </c>
      <c r="F225" s="301" t="s">
        <v>80</v>
      </c>
      <c r="G225" s="301" t="s">
        <v>77</v>
      </c>
      <c r="H225" s="303">
        <v>2226412995000</v>
      </c>
      <c r="I225" s="303">
        <v>1874947687195</v>
      </c>
      <c r="J225" s="303">
        <v>1684147887021</v>
      </c>
      <c r="K225" s="304">
        <f t="shared" si="81"/>
        <v>0.8982372673770731</v>
      </c>
      <c r="L225" s="303">
        <v>1684147887021</v>
      </c>
      <c r="M225" s="304">
        <f t="shared" si="82"/>
        <v>0.8982372673770731</v>
      </c>
      <c r="P225">
        <f t="shared" si="75"/>
        <v>2014</v>
      </c>
      <c r="Q225" t="str">
        <f t="shared" si="76"/>
        <v>Gustavo Petro 2012-2015</v>
      </c>
      <c r="R225" t="str">
        <f t="shared" si="77"/>
        <v>0111-SECRETARÍA DISTRITAL DE HACIENDA</v>
      </c>
      <c r="S225" t="str">
        <f t="shared" si="78"/>
        <v>HACIENDA</v>
      </c>
      <c r="T225" t="str">
        <f t="shared" si="79"/>
        <v>Administración Centrral</v>
      </c>
      <c r="U225" t="str">
        <f t="shared" si="80"/>
        <v>Transferencias</v>
      </c>
      <c r="V225" t="s">
        <v>256</v>
      </c>
      <c r="W225" s="53">
        <f t="shared" si="71"/>
        <v>4088062924951.4385</v>
      </c>
      <c r="X225" s="53">
        <f t="shared" si="72"/>
        <v>3442714421564.5967</v>
      </c>
      <c r="Y225" s="53">
        <f t="shared" si="73"/>
        <v>3092374394385.8242</v>
      </c>
      <c r="Z225" s="53"/>
      <c r="AA225" s="53">
        <f t="shared" si="74"/>
        <v>3092374394385.8242</v>
      </c>
      <c r="AB225" s="53"/>
      <c r="AC225" s="53">
        <f t="shared" si="84"/>
        <v>4088062924951.4385</v>
      </c>
      <c r="AD225" s="53">
        <f t="shared" si="85"/>
        <v>3442714421564.5967</v>
      </c>
      <c r="AE225" s="53">
        <f t="shared" si="86"/>
        <v>3092374394385.8242</v>
      </c>
      <c r="AF225" s="53">
        <f t="shared" si="87"/>
        <v>1.649312359755565</v>
      </c>
      <c r="AG225" s="53">
        <f t="shared" si="88"/>
        <v>3092374394385.8242</v>
      </c>
      <c r="AI225" s="53">
        <f t="shared" si="69"/>
        <v>0</v>
      </c>
      <c r="AJ225" s="53">
        <f t="shared" si="69"/>
        <v>0</v>
      </c>
      <c r="AK225" s="53">
        <f t="shared" si="69"/>
        <v>0</v>
      </c>
      <c r="AL225" s="53">
        <f t="shared" si="69"/>
        <v>-1.649312359755565</v>
      </c>
      <c r="AM225" s="53">
        <f t="shared" si="70"/>
        <v>0</v>
      </c>
    </row>
    <row r="226" spans="1:39" x14ac:dyDescent="0.35">
      <c r="A226" s="301">
        <v>2014</v>
      </c>
      <c r="B226" s="301" t="s">
        <v>88</v>
      </c>
      <c r="C226" s="301" t="s">
        <v>31</v>
      </c>
      <c r="D226" s="302" t="s">
        <v>11</v>
      </c>
      <c r="E226" s="302" t="s">
        <v>226</v>
      </c>
      <c r="F226" s="301" t="s">
        <v>76</v>
      </c>
      <c r="G226" s="301" t="s">
        <v>77</v>
      </c>
      <c r="H226" s="303">
        <v>79933853000</v>
      </c>
      <c r="I226" s="303">
        <v>79933853000</v>
      </c>
      <c r="J226" s="303">
        <v>71181062351</v>
      </c>
      <c r="K226" s="304">
        <f t="shared" si="81"/>
        <v>0.89049957783218581</v>
      </c>
      <c r="L226" s="303">
        <v>67868020750</v>
      </c>
      <c r="M226" s="304">
        <f t="shared" si="82"/>
        <v>0.84905228764588636</v>
      </c>
      <c r="P226">
        <f t="shared" si="75"/>
        <v>2014</v>
      </c>
      <c r="Q226" t="str">
        <f t="shared" si="76"/>
        <v>Gustavo Petro 2012-2015</v>
      </c>
      <c r="R226" t="str">
        <f t="shared" si="77"/>
        <v>0112-SECRETARÍA DE EDUCACIÓN DEL DISTRITO</v>
      </c>
      <c r="S226" t="str">
        <f t="shared" si="78"/>
        <v>EDUCACIÓN</v>
      </c>
      <c r="T226" t="str">
        <f t="shared" si="79"/>
        <v>Administración Centrral</v>
      </c>
      <c r="U226" t="str">
        <f t="shared" si="80"/>
        <v>Funcionamiento</v>
      </c>
      <c r="V226" t="s">
        <v>256</v>
      </c>
      <c r="W226" s="53">
        <f t="shared" si="71"/>
        <v>146771790153.79324</v>
      </c>
      <c r="X226" s="53">
        <f t="shared" si="72"/>
        <v>146771790153.79324</v>
      </c>
      <c r="Y226" s="53">
        <f t="shared" si="73"/>
        <v>130700217169.62704</v>
      </c>
      <c r="Z226" s="53"/>
      <c r="AA226" s="53">
        <f t="shared" si="74"/>
        <v>124616924191.96013</v>
      </c>
      <c r="AB226" s="53"/>
      <c r="AC226" s="53">
        <f t="shared" si="84"/>
        <v>146771790153.79324</v>
      </c>
      <c r="AD226" s="53">
        <f t="shared" si="85"/>
        <v>146771790153.79324</v>
      </c>
      <c r="AE226" s="53">
        <f t="shared" si="86"/>
        <v>130700217169.62704</v>
      </c>
      <c r="AF226" s="53">
        <f t="shared" si="87"/>
        <v>1.6351046804865899</v>
      </c>
      <c r="AG226" s="53">
        <f t="shared" si="88"/>
        <v>124616924191.96013</v>
      </c>
      <c r="AI226" s="53">
        <f t="shared" si="69"/>
        <v>0</v>
      </c>
      <c r="AJ226" s="53">
        <f t="shared" si="69"/>
        <v>0</v>
      </c>
      <c r="AK226" s="53">
        <f t="shared" si="69"/>
        <v>0</v>
      </c>
      <c r="AL226" s="53">
        <f t="shared" si="69"/>
        <v>-1.6351046804865899</v>
      </c>
      <c r="AM226" s="53">
        <f t="shared" si="70"/>
        <v>0</v>
      </c>
    </row>
    <row r="227" spans="1:39" x14ac:dyDescent="0.35">
      <c r="A227" s="301">
        <v>2014</v>
      </c>
      <c r="B227" s="301" t="s">
        <v>88</v>
      </c>
      <c r="C227" s="301" t="s">
        <v>31</v>
      </c>
      <c r="D227" s="302" t="s">
        <v>11</v>
      </c>
      <c r="E227" s="302" t="s">
        <v>226</v>
      </c>
      <c r="F227" s="301" t="s">
        <v>78</v>
      </c>
      <c r="G227" s="301" t="s">
        <v>77</v>
      </c>
      <c r="H227" s="303">
        <v>2838279760000</v>
      </c>
      <c r="I227" s="303">
        <v>2838279760000</v>
      </c>
      <c r="J227" s="303">
        <v>2510076007816</v>
      </c>
      <c r="K227" s="304">
        <f t="shared" si="81"/>
        <v>0.88436525644533359</v>
      </c>
      <c r="L227" s="303">
        <v>2236938978481</v>
      </c>
      <c r="M227" s="304">
        <f t="shared" si="82"/>
        <v>0.78813195584391582</v>
      </c>
      <c r="P227">
        <f t="shared" si="75"/>
        <v>2014</v>
      </c>
      <c r="Q227" t="str">
        <f t="shared" si="76"/>
        <v>Gustavo Petro 2012-2015</v>
      </c>
      <c r="R227" t="str">
        <f t="shared" si="77"/>
        <v>0112-SECRETARÍA DE EDUCACIÓN DEL DISTRITO</v>
      </c>
      <c r="S227" t="str">
        <f t="shared" si="78"/>
        <v>EDUCACIÓN</v>
      </c>
      <c r="T227" t="str">
        <f t="shared" si="79"/>
        <v>Administración Centrral</v>
      </c>
      <c r="U227" t="str">
        <f t="shared" si="80"/>
        <v>Inversión directa</v>
      </c>
      <c r="V227" t="s">
        <v>256</v>
      </c>
      <c r="W227" s="53">
        <f t="shared" si="71"/>
        <v>5211551622971.041</v>
      </c>
      <c r="X227" s="53">
        <f t="shared" si="72"/>
        <v>5211551622971.041</v>
      </c>
      <c r="Y227" s="53">
        <f t="shared" si="73"/>
        <v>4608915187526.8799</v>
      </c>
      <c r="Z227" s="53"/>
      <c r="AA227" s="53">
        <f t="shared" si="74"/>
        <v>4107390373593.7007</v>
      </c>
      <c r="AB227" s="53"/>
      <c r="AC227" s="53">
        <f t="shared" si="84"/>
        <v>5211551622971.041</v>
      </c>
      <c r="AD227" s="53">
        <f t="shared" si="85"/>
        <v>5211551622971.041</v>
      </c>
      <c r="AE227" s="53">
        <f t="shared" si="86"/>
        <v>4608915187526.8799</v>
      </c>
      <c r="AF227" s="53">
        <f t="shared" si="87"/>
        <v>1.6238410506534702</v>
      </c>
      <c r="AG227" s="53">
        <f t="shared" si="88"/>
        <v>4107390373593.7007</v>
      </c>
      <c r="AI227" s="53">
        <f t="shared" si="69"/>
        <v>0</v>
      </c>
      <c r="AJ227" s="53">
        <f t="shared" si="69"/>
        <v>0</v>
      </c>
      <c r="AK227" s="53">
        <f t="shared" si="69"/>
        <v>0</v>
      </c>
      <c r="AL227" s="53">
        <f t="shared" si="69"/>
        <v>-1.6238410506534702</v>
      </c>
      <c r="AM227" s="53">
        <f t="shared" si="70"/>
        <v>0</v>
      </c>
    </row>
    <row r="228" spans="1:39" x14ac:dyDescent="0.35">
      <c r="A228" s="301">
        <v>2014</v>
      </c>
      <c r="B228" s="301" t="s">
        <v>88</v>
      </c>
      <c r="C228" s="301" t="s">
        <v>32</v>
      </c>
      <c r="D228" s="302" t="s">
        <v>18</v>
      </c>
      <c r="E228" s="302" t="s">
        <v>226</v>
      </c>
      <c r="F228" s="301" t="s">
        <v>76</v>
      </c>
      <c r="G228" s="301" t="s">
        <v>77</v>
      </c>
      <c r="H228" s="303">
        <v>32907299000</v>
      </c>
      <c r="I228" s="303">
        <v>32907299000</v>
      </c>
      <c r="J228" s="303">
        <v>29261661807</v>
      </c>
      <c r="K228" s="304">
        <f t="shared" si="81"/>
        <v>0.88921493699619647</v>
      </c>
      <c r="L228" s="303">
        <v>27084255119</v>
      </c>
      <c r="M228" s="304">
        <f t="shared" si="82"/>
        <v>0.82304704251175398</v>
      </c>
      <c r="P228">
        <f t="shared" si="75"/>
        <v>2014</v>
      </c>
      <c r="Q228" t="str">
        <f t="shared" si="76"/>
        <v>Gustavo Petro 2012-2015</v>
      </c>
      <c r="R228" t="str">
        <f t="shared" si="77"/>
        <v>0113-SECRETARÍA DISTRITAL DE MOVILIDAD</v>
      </c>
      <c r="S228" t="str">
        <f t="shared" si="78"/>
        <v>MOVILIDAD</v>
      </c>
      <c r="T228" t="str">
        <f t="shared" si="79"/>
        <v>Administración Centrral</v>
      </c>
      <c r="U228" t="str">
        <f t="shared" si="80"/>
        <v>Funcionamiento</v>
      </c>
      <c r="V228" t="s">
        <v>256</v>
      </c>
      <c r="W228" s="53">
        <f t="shared" si="71"/>
        <v>60423250000.924263</v>
      </c>
      <c r="X228" s="53">
        <f t="shared" si="72"/>
        <v>60423250000.924263</v>
      </c>
      <c r="Y228" s="53">
        <f t="shared" si="73"/>
        <v>53729256442.677299</v>
      </c>
      <c r="Z228" s="53"/>
      <c r="AA228" s="53">
        <f t="shared" si="74"/>
        <v>49731177212.209053</v>
      </c>
      <c r="AB228" s="53"/>
      <c r="AC228" s="53">
        <f t="shared" si="84"/>
        <v>60423250000.924263</v>
      </c>
      <c r="AD228" s="53">
        <f t="shared" si="85"/>
        <v>60423250000.924263</v>
      </c>
      <c r="AE228" s="53">
        <f t="shared" si="86"/>
        <v>53729256442.677299</v>
      </c>
      <c r="AF228" s="53">
        <f t="shared" si="87"/>
        <v>1.6327458671912665</v>
      </c>
      <c r="AG228" s="53">
        <f t="shared" si="88"/>
        <v>49731177212.209053</v>
      </c>
      <c r="AI228" s="53">
        <f t="shared" si="69"/>
        <v>0</v>
      </c>
      <c r="AJ228" s="53">
        <f t="shared" si="69"/>
        <v>0</v>
      </c>
      <c r="AK228" s="53">
        <f t="shared" si="69"/>
        <v>0</v>
      </c>
      <c r="AL228" s="53">
        <f t="shared" si="69"/>
        <v>-1.6327458671912665</v>
      </c>
      <c r="AM228" s="53">
        <f t="shared" si="70"/>
        <v>0</v>
      </c>
    </row>
    <row r="229" spans="1:39" x14ac:dyDescent="0.35">
      <c r="A229" s="301">
        <v>2014</v>
      </c>
      <c r="B229" s="301" t="s">
        <v>88</v>
      </c>
      <c r="C229" s="301" t="s">
        <v>32</v>
      </c>
      <c r="D229" s="302" t="s">
        <v>18</v>
      </c>
      <c r="E229" s="302" t="s">
        <v>226</v>
      </c>
      <c r="F229" s="301" t="s">
        <v>78</v>
      </c>
      <c r="G229" s="301" t="s">
        <v>77</v>
      </c>
      <c r="H229" s="303">
        <v>187684750000</v>
      </c>
      <c r="I229" s="303">
        <v>187684750000</v>
      </c>
      <c r="J229" s="303">
        <v>156684976601</v>
      </c>
      <c r="K229" s="304">
        <f t="shared" si="81"/>
        <v>0.83483062209902514</v>
      </c>
      <c r="L229" s="303">
        <v>85048765103.959991</v>
      </c>
      <c r="M229" s="304">
        <f t="shared" si="82"/>
        <v>0.45314691312938316</v>
      </c>
      <c r="P229">
        <f t="shared" si="75"/>
        <v>2014</v>
      </c>
      <c r="Q229" t="str">
        <f t="shared" si="76"/>
        <v>Gustavo Petro 2012-2015</v>
      </c>
      <c r="R229" t="str">
        <f t="shared" si="77"/>
        <v>0113-SECRETARÍA DISTRITAL DE MOVILIDAD</v>
      </c>
      <c r="S229" t="str">
        <f t="shared" si="78"/>
        <v>MOVILIDAD</v>
      </c>
      <c r="T229" t="str">
        <f t="shared" si="79"/>
        <v>Administración Centrral</v>
      </c>
      <c r="U229" t="str">
        <f t="shared" si="80"/>
        <v>Inversión directa</v>
      </c>
      <c r="V229" t="s">
        <v>256</v>
      </c>
      <c r="W229" s="53">
        <f t="shared" si="71"/>
        <v>344620279245.98035</v>
      </c>
      <c r="X229" s="53">
        <f t="shared" si="72"/>
        <v>344620279245.98035</v>
      </c>
      <c r="Y229" s="53">
        <f t="shared" si="73"/>
        <v>287699562110.86151</v>
      </c>
      <c r="Z229" s="53"/>
      <c r="AA229" s="53">
        <f t="shared" si="74"/>
        <v>156163615742.10202</v>
      </c>
      <c r="AB229" s="53"/>
      <c r="AC229" s="53">
        <f t="shared" si="84"/>
        <v>344620279245.98035</v>
      </c>
      <c r="AD229" s="53">
        <f t="shared" si="85"/>
        <v>344620279245.98035</v>
      </c>
      <c r="AE229" s="53">
        <f t="shared" si="86"/>
        <v>287699562110.86151</v>
      </c>
      <c r="AF229" s="53">
        <f t="shared" si="87"/>
        <v>1.5328872596780587</v>
      </c>
      <c r="AG229" s="53">
        <f t="shared" si="88"/>
        <v>156163615742.10202</v>
      </c>
      <c r="AI229" s="53">
        <f t="shared" si="69"/>
        <v>0</v>
      </c>
      <c r="AJ229" s="53">
        <f t="shared" si="69"/>
        <v>0</v>
      </c>
      <c r="AK229" s="53">
        <f t="shared" si="69"/>
        <v>0</v>
      </c>
      <c r="AL229" s="53">
        <f t="shared" si="69"/>
        <v>-1.5328872596780587</v>
      </c>
      <c r="AM229" s="53">
        <f t="shared" si="70"/>
        <v>0</v>
      </c>
    </row>
    <row r="230" spans="1:39" x14ac:dyDescent="0.35">
      <c r="A230" s="301">
        <v>2014</v>
      </c>
      <c r="B230" s="301" t="s">
        <v>88</v>
      </c>
      <c r="C230" s="301" t="s">
        <v>32</v>
      </c>
      <c r="D230" s="302" t="s">
        <v>18</v>
      </c>
      <c r="E230" s="302" t="s">
        <v>226</v>
      </c>
      <c r="F230" s="301" t="s">
        <v>80</v>
      </c>
      <c r="G230" s="301" t="s">
        <v>77</v>
      </c>
      <c r="H230" s="303">
        <v>0</v>
      </c>
      <c r="I230" s="303">
        <v>0</v>
      </c>
      <c r="J230" s="303">
        <v>0</v>
      </c>
      <c r="K230" s="304">
        <v>0</v>
      </c>
      <c r="L230" s="303">
        <v>0</v>
      </c>
      <c r="M230" s="304">
        <v>0</v>
      </c>
      <c r="P230">
        <f t="shared" si="75"/>
        <v>2014</v>
      </c>
      <c r="Q230" t="str">
        <f t="shared" si="76"/>
        <v>Gustavo Petro 2012-2015</v>
      </c>
      <c r="R230" t="str">
        <f t="shared" si="77"/>
        <v>0113-SECRETARÍA DISTRITAL DE MOVILIDAD</v>
      </c>
      <c r="S230" t="str">
        <f t="shared" si="78"/>
        <v>MOVILIDAD</v>
      </c>
      <c r="T230" t="str">
        <f t="shared" si="79"/>
        <v>Administración Centrral</v>
      </c>
      <c r="U230" t="str">
        <f t="shared" si="80"/>
        <v>Transferencias</v>
      </c>
      <c r="V230" t="s">
        <v>256</v>
      </c>
      <c r="W230" s="53">
        <f t="shared" si="71"/>
        <v>0</v>
      </c>
      <c r="X230" s="53">
        <f t="shared" si="72"/>
        <v>0</v>
      </c>
      <c r="Y230" s="53">
        <f t="shared" si="73"/>
        <v>0</v>
      </c>
      <c r="Z230" s="53"/>
      <c r="AA230" s="53">
        <f t="shared" si="74"/>
        <v>0</v>
      </c>
      <c r="AB230" s="53"/>
      <c r="AC230" s="53">
        <f t="shared" si="84"/>
        <v>0</v>
      </c>
      <c r="AD230" s="53">
        <f t="shared" si="85"/>
        <v>0</v>
      </c>
      <c r="AE230" s="53">
        <f t="shared" si="86"/>
        <v>0</v>
      </c>
      <c r="AF230" s="53">
        <f t="shared" si="87"/>
        <v>0</v>
      </c>
      <c r="AG230" s="53">
        <f t="shared" si="88"/>
        <v>0</v>
      </c>
      <c r="AI230" s="53">
        <f t="shared" si="69"/>
        <v>0</v>
      </c>
      <c r="AJ230" s="53">
        <f t="shared" si="69"/>
        <v>0</v>
      </c>
      <c r="AK230" s="53">
        <f t="shared" si="69"/>
        <v>0</v>
      </c>
      <c r="AL230" s="53">
        <f t="shared" si="69"/>
        <v>0</v>
      </c>
      <c r="AM230" s="53">
        <f t="shared" si="70"/>
        <v>0</v>
      </c>
    </row>
    <row r="231" spans="1:39" x14ac:dyDescent="0.35">
      <c r="A231" s="301">
        <v>2014</v>
      </c>
      <c r="B231" s="301" t="s">
        <v>88</v>
      </c>
      <c r="C231" s="301" t="s">
        <v>33</v>
      </c>
      <c r="D231" s="302" t="s">
        <v>21</v>
      </c>
      <c r="E231" s="302" t="s">
        <v>226</v>
      </c>
      <c r="F231" s="301" t="s">
        <v>76</v>
      </c>
      <c r="G231" s="301" t="s">
        <v>77</v>
      </c>
      <c r="H231" s="303">
        <v>51524594000</v>
      </c>
      <c r="I231" s="303">
        <v>51524594000</v>
      </c>
      <c r="J231" s="303">
        <v>28155098576</v>
      </c>
      <c r="K231" s="304">
        <f t="shared" si="81"/>
        <v>0.54643998894974311</v>
      </c>
      <c r="L231" s="303">
        <v>27235831097</v>
      </c>
      <c r="M231" s="304">
        <f t="shared" si="82"/>
        <v>0.52859865517814653</v>
      </c>
      <c r="P231">
        <f t="shared" si="75"/>
        <v>2014</v>
      </c>
      <c r="Q231" t="str">
        <f t="shared" si="76"/>
        <v>Gustavo Petro 2012-2015</v>
      </c>
      <c r="R231" t="str">
        <f t="shared" si="77"/>
        <v>0114-SECRETARÍA DISTRITAL DE SALUD</v>
      </c>
      <c r="S231" t="str">
        <f t="shared" si="78"/>
        <v>SALUD</v>
      </c>
      <c r="T231" t="str">
        <f t="shared" si="79"/>
        <v>Administración Centrral</v>
      </c>
      <c r="U231" t="str">
        <f t="shared" si="80"/>
        <v>Funcionamiento</v>
      </c>
      <c r="V231" t="s">
        <v>256</v>
      </c>
      <c r="W231" s="53">
        <f t="shared" si="71"/>
        <v>94607686412.006119</v>
      </c>
      <c r="X231" s="53">
        <f t="shared" si="72"/>
        <v>94607686412.006119</v>
      </c>
      <c r="Y231" s="53">
        <f t="shared" si="73"/>
        <v>51697423117.537384</v>
      </c>
      <c r="Z231" s="53"/>
      <c r="AA231" s="53">
        <f t="shared" si="74"/>
        <v>50009495806.902245</v>
      </c>
      <c r="AB231" s="53"/>
      <c r="AC231" s="53">
        <f t="shared" si="84"/>
        <v>94607686412.006119</v>
      </c>
      <c r="AD231" s="53">
        <f t="shared" si="85"/>
        <v>94607686412.006119</v>
      </c>
      <c r="AE231" s="53">
        <f t="shared" si="86"/>
        <v>51697423117.537384</v>
      </c>
      <c r="AF231" s="53">
        <f t="shared" si="87"/>
        <v>1.0033543033359444</v>
      </c>
      <c r="AG231" s="53">
        <f t="shared" si="88"/>
        <v>50009495806.902245</v>
      </c>
      <c r="AI231" s="53">
        <f t="shared" si="69"/>
        <v>0</v>
      </c>
      <c r="AJ231" s="53">
        <f t="shared" si="69"/>
        <v>0</v>
      </c>
      <c r="AK231" s="53">
        <f t="shared" si="69"/>
        <v>0</v>
      </c>
      <c r="AL231" s="53">
        <f t="shared" si="69"/>
        <v>-1.0033543033359444</v>
      </c>
      <c r="AM231" s="53">
        <f t="shared" si="70"/>
        <v>0</v>
      </c>
    </row>
    <row r="232" spans="1:39" x14ac:dyDescent="0.35">
      <c r="A232" s="301">
        <v>2014</v>
      </c>
      <c r="B232" s="301" t="s">
        <v>88</v>
      </c>
      <c r="C232" s="301" t="s">
        <v>34</v>
      </c>
      <c r="D232" s="302" t="s">
        <v>10</v>
      </c>
      <c r="E232" s="302" t="s">
        <v>226</v>
      </c>
      <c r="F232" s="301" t="s">
        <v>76</v>
      </c>
      <c r="G232" s="301" t="s">
        <v>77</v>
      </c>
      <c r="H232" s="303">
        <v>10402781000</v>
      </c>
      <c r="I232" s="303">
        <v>10402781000</v>
      </c>
      <c r="J232" s="303">
        <v>9999821522</v>
      </c>
      <c r="K232" s="304">
        <f t="shared" si="81"/>
        <v>0.96126425443350194</v>
      </c>
      <c r="L232" s="303">
        <v>9246593811</v>
      </c>
      <c r="M232" s="304">
        <f t="shared" si="82"/>
        <v>0.88885787473561151</v>
      </c>
      <c r="P232">
        <f t="shared" si="75"/>
        <v>2014</v>
      </c>
      <c r="Q232" t="str">
        <f t="shared" si="76"/>
        <v>Gustavo Petro 2012-2015</v>
      </c>
      <c r="R232" t="str">
        <f t="shared" si="77"/>
        <v>0117-SECRETARÍA DISTRITAL DE DESARROLLO ECONÓMICO</v>
      </c>
      <c r="S232" t="str">
        <f t="shared" si="78"/>
        <v>DESARROLLO ECONÓMICO, INDUSTRIA Y TURISMO</v>
      </c>
      <c r="T232" t="str">
        <f t="shared" si="79"/>
        <v>Administración Centrral</v>
      </c>
      <c r="U232" t="str">
        <f t="shared" si="80"/>
        <v>Funcionamiento</v>
      </c>
      <c r="V232" t="s">
        <v>256</v>
      </c>
      <c r="W232" s="53">
        <f t="shared" si="71"/>
        <v>19101228486.35693</v>
      </c>
      <c r="X232" s="53">
        <f t="shared" si="72"/>
        <v>19101228486.35693</v>
      </c>
      <c r="Y232" s="53">
        <f t="shared" si="73"/>
        <v>18361328159.701862</v>
      </c>
      <c r="Z232" s="53"/>
      <c r="AA232" s="53">
        <f t="shared" si="74"/>
        <v>16978277357.222544</v>
      </c>
      <c r="AB232" s="53"/>
      <c r="AC232" s="53">
        <f t="shared" si="84"/>
        <v>19101228486.35693</v>
      </c>
      <c r="AD232" s="53">
        <f t="shared" si="85"/>
        <v>19101228486.35693</v>
      </c>
      <c r="AE232" s="53">
        <f t="shared" si="86"/>
        <v>18361328159.701862</v>
      </c>
      <c r="AF232" s="53">
        <f t="shared" si="87"/>
        <v>1.7650403444715277</v>
      </c>
      <c r="AG232" s="53">
        <f t="shared" si="88"/>
        <v>16978277357.222544</v>
      </c>
      <c r="AI232" s="53">
        <f t="shared" si="69"/>
        <v>0</v>
      </c>
      <c r="AJ232" s="53">
        <f t="shared" si="69"/>
        <v>0</v>
      </c>
      <c r="AK232" s="53">
        <f t="shared" si="69"/>
        <v>0</v>
      </c>
      <c r="AL232" s="53">
        <f t="shared" si="69"/>
        <v>-1.7650403444715277</v>
      </c>
      <c r="AM232" s="53">
        <f t="shared" si="70"/>
        <v>0</v>
      </c>
    </row>
    <row r="233" spans="1:39" x14ac:dyDescent="0.35">
      <c r="A233" s="301">
        <v>2014</v>
      </c>
      <c r="B233" s="301" t="s">
        <v>88</v>
      </c>
      <c r="C233" s="301" t="s">
        <v>34</v>
      </c>
      <c r="D233" s="302" t="s">
        <v>10</v>
      </c>
      <c r="E233" s="302" t="s">
        <v>226</v>
      </c>
      <c r="F233" s="301" t="s">
        <v>78</v>
      </c>
      <c r="G233" s="301" t="s">
        <v>77</v>
      </c>
      <c r="H233" s="303">
        <v>43320000000</v>
      </c>
      <c r="I233" s="303">
        <v>43320000000</v>
      </c>
      <c r="J233" s="303">
        <v>43319972725</v>
      </c>
      <c r="K233" s="304">
        <f t="shared" si="81"/>
        <v>0.99999937038319486</v>
      </c>
      <c r="L233" s="303">
        <v>35341984472</v>
      </c>
      <c r="M233" s="304">
        <f t="shared" si="82"/>
        <v>0.81583528328716526</v>
      </c>
      <c r="P233">
        <f t="shared" si="75"/>
        <v>2014</v>
      </c>
      <c r="Q233" t="str">
        <f t="shared" si="76"/>
        <v>Gustavo Petro 2012-2015</v>
      </c>
      <c r="R233" t="str">
        <f t="shared" si="77"/>
        <v>0117-SECRETARÍA DISTRITAL DE DESARROLLO ECONÓMICO</v>
      </c>
      <c r="S233" t="str">
        <f t="shared" si="78"/>
        <v>DESARROLLO ECONÓMICO, INDUSTRIA Y TURISMO</v>
      </c>
      <c r="T233" t="str">
        <f t="shared" si="79"/>
        <v>Administración Centrral</v>
      </c>
      <c r="U233" t="str">
        <f t="shared" si="80"/>
        <v>Inversión directa</v>
      </c>
      <c r="V233" t="s">
        <v>256</v>
      </c>
      <c r="W233" s="53">
        <f t="shared" si="71"/>
        <v>79542693249.909058</v>
      </c>
      <c r="X233" s="53">
        <f t="shared" si="72"/>
        <v>79542693249.909058</v>
      </c>
      <c r="Y233" s="53">
        <f t="shared" si="73"/>
        <v>79542643168.492661</v>
      </c>
      <c r="Z233" s="53"/>
      <c r="AA233" s="53">
        <f t="shared" si="74"/>
        <v>64893735680.963646</v>
      </c>
      <c r="AB233" s="53"/>
      <c r="AC233" s="53">
        <f t="shared" si="84"/>
        <v>79542693249.909058</v>
      </c>
      <c r="AD233" s="53">
        <f t="shared" si="85"/>
        <v>79542693249.909058</v>
      </c>
      <c r="AE233" s="53">
        <f t="shared" si="86"/>
        <v>79542643168.492661</v>
      </c>
      <c r="AF233" s="53">
        <f t="shared" si="87"/>
        <v>1.8361644314056478</v>
      </c>
      <c r="AG233" s="53">
        <f t="shared" si="88"/>
        <v>64893735680.963646</v>
      </c>
      <c r="AI233" s="53">
        <f t="shared" si="69"/>
        <v>0</v>
      </c>
      <c r="AJ233" s="53">
        <f t="shared" si="69"/>
        <v>0</v>
      </c>
      <c r="AK233" s="53">
        <f t="shared" si="69"/>
        <v>0</v>
      </c>
      <c r="AL233" s="53">
        <f t="shared" si="69"/>
        <v>-1.8361644314056478</v>
      </c>
      <c r="AM233" s="53">
        <f t="shared" si="70"/>
        <v>0</v>
      </c>
    </row>
    <row r="234" spans="1:39" x14ac:dyDescent="0.35">
      <c r="A234" s="301">
        <v>2014</v>
      </c>
      <c r="B234" s="301" t="s">
        <v>88</v>
      </c>
      <c r="C234" s="301" t="s">
        <v>34</v>
      </c>
      <c r="D234" s="302" t="s">
        <v>10</v>
      </c>
      <c r="E234" s="302" t="s">
        <v>226</v>
      </c>
      <c r="F234" s="301" t="s">
        <v>80</v>
      </c>
      <c r="G234" s="301" t="s">
        <v>77</v>
      </c>
      <c r="H234" s="303">
        <v>0</v>
      </c>
      <c r="I234" s="303">
        <v>0</v>
      </c>
      <c r="J234" s="303">
        <v>0</v>
      </c>
      <c r="K234" s="304">
        <v>0</v>
      </c>
      <c r="L234" s="303">
        <v>0</v>
      </c>
      <c r="M234" s="304">
        <v>0</v>
      </c>
      <c r="P234">
        <f t="shared" si="75"/>
        <v>2014</v>
      </c>
      <c r="Q234" t="str">
        <f t="shared" si="76"/>
        <v>Gustavo Petro 2012-2015</v>
      </c>
      <c r="R234" t="str">
        <f t="shared" si="77"/>
        <v>0117-SECRETARÍA DISTRITAL DE DESARROLLO ECONÓMICO</v>
      </c>
      <c r="S234" t="str">
        <f t="shared" si="78"/>
        <v>DESARROLLO ECONÓMICO, INDUSTRIA Y TURISMO</v>
      </c>
      <c r="T234" t="str">
        <f t="shared" si="79"/>
        <v>Administración Centrral</v>
      </c>
      <c r="U234" t="str">
        <f t="shared" si="80"/>
        <v>Transferencias</v>
      </c>
      <c r="V234" t="s">
        <v>256</v>
      </c>
      <c r="W234" s="53">
        <f t="shared" si="71"/>
        <v>0</v>
      </c>
      <c r="X234" s="53">
        <f t="shared" si="72"/>
        <v>0</v>
      </c>
      <c r="Y234" s="53">
        <f t="shared" si="73"/>
        <v>0</v>
      </c>
      <c r="Z234" s="53"/>
      <c r="AA234" s="53">
        <f t="shared" si="74"/>
        <v>0</v>
      </c>
      <c r="AB234" s="53"/>
      <c r="AC234" s="53">
        <f t="shared" si="84"/>
        <v>0</v>
      </c>
      <c r="AD234" s="53">
        <f t="shared" si="85"/>
        <v>0</v>
      </c>
      <c r="AE234" s="53">
        <f t="shared" si="86"/>
        <v>0</v>
      </c>
      <c r="AF234" s="53">
        <f t="shared" si="87"/>
        <v>0</v>
      </c>
      <c r="AG234" s="53">
        <f t="shared" si="88"/>
        <v>0</v>
      </c>
      <c r="AI234" s="53">
        <f t="shared" si="69"/>
        <v>0</v>
      </c>
      <c r="AJ234" s="53">
        <f t="shared" si="69"/>
        <v>0</v>
      </c>
      <c r="AK234" s="53">
        <f t="shared" si="69"/>
        <v>0</v>
      </c>
      <c r="AL234" s="53">
        <f t="shared" si="69"/>
        <v>0</v>
      </c>
      <c r="AM234" s="53">
        <f t="shared" si="70"/>
        <v>0</v>
      </c>
    </row>
    <row r="235" spans="1:39" x14ac:dyDescent="0.35">
      <c r="A235" s="301">
        <v>2014</v>
      </c>
      <c r="B235" s="301" t="s">
        <v>88</v>
      </c>
      <c r="C235" s="301" t="s">
        <v>35</v>
      </c>
      <c r="D235" s="302" t="s">
        <v>15</v>
      </c>
      <c r="E235" s="302" t="s">
        <v>226</v>
      </c>
      <c r="F235" s="301" t="s">
        <v>76</v>
      </c>
      <c r="G235" s="301" t="s">
        <v>77</v>
      </c>
      <c r="H235" s="303">
        <v>13368399000</v>
      </c>
      <c r="I235" s="303">
        <v>13368399000</v>
      </c>
      <c r="J235" s="303">
        <v>12770690405</v>
      </c>
      <c r="K235" s="304">
        <f t="shared" si="81"/>
        <v>0.95528944079242395</v>
      </c>
      <c r="L235" s="303">
        <v>12245561387</v>
      </c>
      <c r="M235" s="304">
        <f t="shared" si="82"/>
        <v>0.9160080714975668</v>
      </c>
      <c r="P235">
        <f t="shared" si="75"/>
        <v>2014</v>
      </c>
      <c r="Q235" t="str">
        <f t="shared" si="76"/>
        <v>Gustavo Petro 2012-2015</v>
      </c>
      <c r="R235" t="str">
        <f t="shared" si="77"/>
        <v>0118-SECRETARÍA DISTRITAL DEL HABITAT</v>
      </c>
      <c r="S235" t="str">
        <f t="shared" si="78"/>
        <v>HÁBITAT</v>
      </c>
      <c r="T235" t="str">
        <f t="shared" si="79"/>
        <v>Administración Centrral</v>
      </c>
      <c r="U235" t="str">
        <f t="shared" si="80"/>
        <v>Funcionamiento</v>
      </c>
      <c r="V235" t="s">
        <v>256</v>
      </c>
      <c r="W235" s="53">
        <f t="shared" si="71"/>
        <v>24546594203.587051</v>
      </c>
      <c r="X235" s="53">
        <f t="shared" si="72"/>
        <v>24546594203.587051</v>
      </c>
      <c r="Y235" s="53">
        <f t="shared" si="73"/>
        <v>23449102250.10323</v>
      </c>
      <c r="Z235" s="53"/>
      <c r="AA235" s="53">
        <f t="shared" si="74"/>
        <v>22484878418.261124</v>
      </c>
      <c r="AB235" s="53"/>
      <c r="AC235" s="53">
        <f t="shared" si="84"/>
        <v>24546594203.587051</v>
      </c>
      <c r="AD235" s="53">
        <f t="shared" si="85"/>
        <v>24546594203.587051</v>
      </c>
      <c r="AE235" s="53">
        <f t="shared" si="86"/>
        <v>23449102250.10323</v>
      </c>
      <c r="AF235" s="53">
        <f t="shared" si="87"/>
        <v>1.7540695972721363</v>
      </c>
      <c r="AG235" s="53">
        <f t="shared" si="88"/>
        <v>22484878418.261124</v>
      </c>
      <c r="AI235" s="53">
        <f t="shared" si="69"/>
        <v>0</v>
      </c>
      <c r="AJ235" s="53">
        <f t="shared" si="69"/>
        <v>0</v>
      </c>
      <c r="AK235" s="53">
        <f t="shared" si="69"/>
        <v>0</v>
      </c>
      <c r="AL235" s="53">
        <f t="shared" si="69"/>
        <v>-1.7540695972721363</v>
      </c>
      <c r="AM235" s="53">
        <f t="shared" si="70"/>
        <v>0</v>
      </c>
    </row>
    <row r="236" spans="1:39" x14ac:dyDescent="0.35">
      <c r="A236" s="301">
        <v>2014</v>
      </c>
      <c r="B236" s="301" t="s">
        <v>88</v>
      </c>
      <c r="C236" s="301" t="s">
        <v>35</v>
      </c>
      <c r="D236" s="302" t="s">
        <v>15</v>
      </c>
      <c r="E236" s="302" t="s">
        <v>226</v>
      </c>
      <c r="F236" s="301" t="s">
        <v>78</v>
      </c>
      <c r="G236" s="301" t="s">
        <v>77</v>
      </c>
      <c r="H236" s="303">
        <v>172432696000</v>
      </c>
      <c r="I236" s="303">
        <v>172432696000</v>
      </c>
      <c r="J236" s="303">
        <v>170073388005</v>
      </c>
      <c r="K236" s="304">
        <f t="shared" si="81"/>
        <v>0.98631751373301035</v>
      </c>
      <c r="L236" s="303">
        <v>139069273965</v>
      </c>
      <c r="M236" s="304">
        <f t="shared" si="82"/>
        <v>0.80651336545245456</v>
      </c>
      <c r="P236">
        <f t="shared" si="75"/>
        <v>2014</v>
      </c>
      <c r="Q236" t="str">
        <f t="shared" si="76"/>
        <v>Gustavo Petro 2012-2015</v>
      </c>
      <c r="R236" t="str">
        <f t="shared" si="77"/>
        <v>0118-SECRETARÍA DISTRITAL DEL HABITAT</v>
      </c>
      <c r="S236" t="str">
        <f t="shared" si="78"/>
        <v>HÁBITAT</v>
      </c>
      <c r="T236" t="str">
        <f t="shared" si="79"/>
        <v>Administración Centrral</v>
      </c>
      <c r="U236" t="str">
        <f t="shared" si="80"/>
        <v>Inversión directa</v>
      </c>
      <c r="V236" t="s">
        <v>256</v>
      </c>
      <c r="W236" s="53">
        <f t="shared" si="71"/>
        <v>316614982552.69672</v>
      </c>
      <c r="X236" s="53">
        <f t="shared" si="72"/>
        <v>316614982552.69672</v>
      </c>
      <c r="Y236" s="53">
        <f t="shared" si="73"/>
        <v>312282902401.99628</v>
      </c>
      <c r="Z236" s="53"/>
      <c r="AA236" s="53">
        <f t="shared" si="74"/>
        <v>255354215131.24561</v>
      </c>
      <c r="AB236" s="53"/>
      <c r="AC236" s="53">
        <f t="shared" si="84"/>
        <v>316614982552.69672</v>
      </c>
      <c r="AD236" s="53">
        <f t="shared" si="85"/>
        <v>316614982552.69672</v>
      </c>
      <c r="AE236" s="53">
        <f t="shared" si="86"/>
        <v>312282902401.99628</v>
      </c>
      <c r="AF236" s="53">
        <f t="shared" si="87"/>
        <v>1.8110422770516577</v>
      </c>
      <c r="AG236" s="53">
        <f t="shared" si="88"/>
        <v>255354215131.24561</v>
      </c>
      <c r="AI236" s="53">
        <f t="shared" si="69"/>
        <v>0</v>
      </c>
      <c r="AJ236" s="53">
        <f t="shared" si="69"/>
        <v>0</v>
      </c>
      <c r="AK236" s="53">
        <f t="shared" si="69"/>
        <v>0</v>
      </c>
      <c r="AL236" s="53">
        <f t="shared" si="69"/>
        <v>-1.8110422770516577</v>
      </c>
      <c r="AM236" s="53">
        <f t="shared" si="70"/>
        <v>0</v>
      </c>
    </row>
    <row r="237" spans="1:39" x14ac:dyDescent="0.35">
      <c r="A237" s="301">
        <v>2014</v>
      </c>
      <c r="B237" s="301" t="s">
        <v>88</v>
      </c>
      <c r="C237" s="301" t="s">
        <v>35</v>
      </c>
      <c r="D237" s="302" t="s">
        <v>15</v>
      </c>
      <c r="E237" s="302" t="s">
        <v>226</v>
      </c>
      <c r="F237" s="301" t="s">
        <v>80</v>
      </c>
      <c r="G237" s="301" t="s">
        <v>77</v>
      </c>
      <c r="H237" s="303">
        <v>0</v>
      </c>
      <c r="I237" s="303">
        <v>0</v>
      </c>
      <c r="J237" s="303">
        <v>0</v>
      </c>
      <c r="K237" s="304">
        <v>0</v>
      </c>
      <c r="L237" s="303">
        <v>0</v>
      </c>
      <c r="M237" s="304">
        <v>0</v>
      </c>
      <c r="P237">
        <f t="shared" si="75"/>
        <v>2014</v>
      </c>
      <c r="Q237" t="str">
        <f t="shared" si="76"/>
        <v>Gustavo Petro 2012-2015</v>
      </c>
      <c r="R237" t="str">
        <f t="shared" si="77"/>
        <v>0118-SECRETARÍA DISTRITAL DEL HABITAT</v>
      </c>
      <c r="S237" t="str">
        <f t="shared" si="78"/>
        <v>HÁBITAT</v>
      </c>
      <c r="T237" t="str">
        <f t="shared" si="79"/>
        <v>Administración Centrral</v>
      </c>
      <c r="U237" t="str">
        <f t="shared" si="80"/>
        <v>Transferencias</v>
      </c>
      <c r="V237" t="s">
        <v>256</v>
      </c>
      <c r="W237" s="53">
        <f t="shared" si="71"/>
        <v>0</v>
      </c>
      <c r="X237" s="53">
        <f t="shared" si="72"/>
        <v>0</v>
      </c>
      <c r="Y237" s="53">
        <f t="shared" si="73"/>
        <v>0</v>
      </c>
      <c r="Z237" s="53"/>
      <c r="AA237" s="53">
        <f t="shared" si="74"/>
        <v>0</v>
      </c>
      <c r="AB237" s="53"/>
      <c r="AC237" s="53">
        <f t="shared" si="84"/>
        <v>0</v>
      </c>
      <c r="AD237" s="53">
        <f t="shared" si="85"/>
        <v>0</v>
      </c>
      <c r="AE237" s="53">
        <f t="shared" si="86"/>
        <v>0</v>
      </c>
      <c r="AF237" s="53">
        <f t="shared" si="87"/>
        <v>0</v>
      </c>
      <c r="AG237" s="53">
        <f t="shared" si="88"/>
        <v>0</v>
      </c>
      <c r="AI237" s="53">
        <f t="shared" si="69"/>
        <v>0</v>
      </c>
      <c r="AJ237" s="53">
        <f t="shared" si="69"/>
        <v>0</v>
      </c>
      <c r="AK237" s="53">
        <f t="shared" si="69"/>
        <v>0</v>
      </c>
      <c r="AL237" s="53">
        <f t="shared" si="69"/>
        <v>0</v>
      </c>
      <c r="AM237" s="53">
        <f t="shared" si="70"/>
        <v>0</v>
      </c>
    </row>
    <row r="238" spans="1:39" x14ac:dyDescent="0.35">
      <c r="A238" s="301">
        <v>2014</v>
      </c>
      <c r="B238" s="301" t="s">
        <v>88</v>
      </c>
      <c r="C238" s="301" t="s">
        <v>36</v>
      </c>
      <c r="D238" s="302" t="s">
        <v>9</v>
      </c>
      <c r="E238" s="302" t="s">
        <v>226</v>
      </c>
      <c r="F238" s="301" t="s">
        <v>76</v>
      </c>
      <c r="G238" s="301" t="s">
        <v>77</v>
      </c>
      <c r="H238" s="303">
        <v>11833599000</v>
      </c>
      <c r="I238" s="303">
        <v>11833599000</v>
      </c>
      <c r="J238" s="303">
        <v>11098205283</v>
      </c>
      <c r="K238" s="304">
        <f t="shared" si="81"/>
        <v>0.93785544727347947</v>
      </c>
      <c r="L238" s="303">
        <v>10825555378</v>
      </c>
      <c r="M238" s="304">
        <f t="shared" si="82"/>
        <v>0.91481512750263039</v>
      </c>
      <c r="P238">
        <f t="shared" si="75"/>
        <v>2014</v>
      </c>
      <c r="Q238" t="str">
        <f t="shared" si="76"/>
        <v>Gustavo Petro 2012-2015</v>
      </c>
      <c r="R238" t="str">
        <f t="shared" si="77"/>
        <v>0119-SECRETARÍA DISTRITAL DE CULTURA, RECREACIÓN Y DEPORTE</v>
      </c>
      <c r="S238" t="str">
        <f t="shared" si="78"/>
        <v>CULTURA, RECREACIÓN Y DEPORTE</v>
      </c>
      <c r="T238" t="str">
        <f t="shared" si="79"/>
        <v>Administración Centrral</v>
      </c>
      <c r="U238" t="str">
        <f t="shared" si="80"/>
        <v>Funcionamiento</v>
      </c>
      <c r="V238" t="s">
        <v>256</v>
      </c>
      <c r="W238" s="53">
        <f t="shared" si="71"/>
        <v>21728447259.912987</v>
      </c>
      <c r="X238" s="53">
        <f t="shared" si="72"/>
        <v>21728447259.912987</v>
      </c>
      <c r="Y238" s="53">
        <f t="shared" si="73"/>
        <v>20378142623.503906</v>
      </c>
      <c r="Z238" s="53"/>
      <c r="AA238" s="53">
        <f t="shared" si="74"/>
        <v>19877512250.511478</v>
      </c>
      <c r="AB238" s="53"/>
      <c r="AC238" s="53">
        <f t="shared" si="84"/>
        <v>21728447259.912987</v>
      </c>
      <c r="AD238" s="53">
        <f t="shared" si="85"/>
        <v>21728447259.912987</v>
      </c>
      <c r="AE238" s="53">
        <f t="shared" si="86"/>
        <v>20378142623.503906</v>
      </c>
      <c r="AF238" s="53">
        <f t="shared" si="87"/>
        <v>1.7220578983201902</v>
      </c>
      <c r="AG238" s="53">
        <f t="shared" si="88"/>
        <v>19877512250.511478</v>
      </c>
      <c r="AI238" s="53">
        <f t="shared" si="69"/>
        <v>0</v>
      </c>
      <c r="AJ238" s="53">
        <f t="shared" si="69"/>
        <v>0</v>
      </c>
      <c r="AK238" s="53">
        <f t="shared" si="69"/>
        <v>0</v>
      </c>
      <c r="AL238" s="53">
        <f t="shared" si="69"/>
        <v>-1.7220578983201902</v>
      </c>
      <c r="AM238" s="53">
        <f t="shared" si="70"/>
        <v>0</v>
      </c>
    </row>
    <row r="239" spans="1:39" x14ac:dyDescent="0.35">
      <c r="A239" s="301">
        <v>2014</v>
      </c>
      <c r="B239" s="301" t="s">
        <v>88</v>
      </c>
      <c r="C239" s="301" t="s">
        <v>36</v>
      </c>
      <c r="D239" s="302" t="s">
        <v>9</v>
      </c>
      <c r="E239" s="302" t="s">
        <v>226</v>
      </c>
      <c r="F239" s="301" t="s">
        <v>78</v>
      </c>
      <c r="G239" s="301" t="s">
        <v>77</v>
      </c>
      <c r="H239" s="303">
        <v>54117854000</v>
      </c>
      <c r="I239" s="303">
        <v>53217854000</v>
      </c>
      <c r="J239" s="303">
        <v>45094712722</v>
      </c>
      <c r="K239" s="304">
        <f t="shared" si="81"/>
        <v>0.84736060048569417</v>
      </c>
      <c r="L239" s="303">
        <v>43273600090</v>
      </c>
      <c r="M239" s="304">
        <f t="shared" si="82"/>
        <v>0.81314064430331967</v>
      </c>
      <c r="P239">
        <f t="shared" si="75"/>
        <v>2014</v>
      </c>
      <c r="Q239" t="str">
        <f t="shared" si="76"/>
        <v>Gustavo Petro 2012-2015</v>
      </c>
      <c r="R239" t="str">
        <f t="shared" si="77"/>
        <v>0119-SECRETARÍA DISTRITAL DE CULTURA, RECREACIÓN Y DEPORTE</v>
      </c>
      <c r="S239" t="str">
        <f t="shared" si="78"/>
        <v>CULTURA, RECREACIÓN Y DEPORTE</v>
      </c>
      <c r="T239" t="str">
        <f t="shared" si="79"/>
        <v>Administración Centrral</v>
      </c>
      <c r="U239" t="str">
        <f t="shared" si="80"/>
        <v>Inversión directa</v>
      </c>
      <c r="V239" t="s">
        <v>256</v>
      </c>
      <c r="W239" s="53">
        <f t="shared" si="71"/>
        <v>99369341183.410995</v>
      </c>
      <c r="X239" s="53">
        <f t="shared" si="72"/>
        <v>97716792154.673264</v>
      </c>
      <c r="Y239" s="53">
        <f t="shared" si="73"/>
        <v>82801359677.719711</v>
      </c>
      <c r="Z239" s="53"/>
      <c r="AA239" s="53">
        <f t="shared" si="74"/>
        <v>79457495331.904602</v>
      </c>
      <c r="AB239" s="53"/>
      <c r="AC239" s="53">
        <f t="shared" si="84"/>
        <v>99369341183.410995</v>
      </c>
      <c r="AD239" s="53">
        <f t="shared" si="85"/>
        <v>97716792154.673264</v>
      </c>
      <c r="AE239" s="53">
        <f t="shared" si="86"/>
        <v>82801359677.719711</v>
      </c>
      <c r="AF239" s="53">
        <f t="shared" si="87"/>
        <v>1.5558943748036083</v>
      </c>
      <c r="AG239" s="53">
        <f t="shared" si="88"/>
        <v>79457495331.904602</v>
      </c>
      <c r="AI239" s="53">
        <f t="shared" si="69"/>
        <v>0</v>
      </c>
      <c r="AJ239" s="53">
        <f t="shared" si="69"/>
        <v>0</v>
      </c>
      <c r="AK239" s="53">
        <f t="shared" si="69"/>
        <v>0</v>
      </c>
      <c r="AL239" s="53">
        <f t="shared" si="69"/>
        <v>-1.5558943748036083</v>
      </c>
      <c r="AM239" s="53">
        <f t="shared" si="70"/>
        <v>0</v>
      </c>
    </row>
    <row r="240" spans="1:39" x14ac:dyDescent="0.35">
      <c r="A240" s="301">
        <v>2014</v>
      </c>
      <c r="B240" s="301" t="s">
        <v>88</v>
      </c>
      <c r="C240" s="301" t="s">
        <v>37</v>
      </c>
      <c r="D240" s="302" t="s">
        <v>20</v>
      </c>
      <c r="E240" s="302" t="s">
        <v>226</v>
      </c>
      <c r="F240" s="301" t="s">
        <v>76</v>
      </c>
      <c r="G240" s="301" t="s">
        <v>77</v>
      </c>
      <c r="H240" s="303">
        <v>53627395000</v>
      </c>
      <c r="I240" s="303">
        <v>53627395000</v>
      </c>
      <c r="J240" s="303">
        <v>50292215208</v>
      </c>
      <c r="K240" s="304">
        <f t="shared" si="81"/>
        <v>0.9378082826510592</v>
      </c>
      <c r="L240" s="303">
        <v>49017465148</v>
      </c>
      <c r="M240" s="304">
        <f t="shared" si="82"/>
        <v>0.91403778139885405</v>
      </c>
      <c r="P240">
        <f t="shared" si="75"/>
        <v>2014</v>
      </c>
      <c r="Q240" t="str">
        <f t="shared" si="76"/>
        <v>Gustavo Petro 2012-2015</v>
      </c>
      <c r="R240" t="str">
        <f t="shared" si="77"/>
        <v xml:space="preserve">0120-SECRETARÍA DISTRITAL DE PLANEACIÓN </v>
      </c>
      <c r="S240" t="str">
        <f t="shared" si="78"/>
        <v>PLANEACIÓN</v>
      </c>
      <c r="T240" t="str">
        <f t="shared" si="79"/>
        <v>Administración Centrral</v>
      </c>
      <c r="U240" t="str">
        <f t="shared" si="80"/>
        <v>Funcionamiento</v>
      </c>
      <c r="V240" t="s">
        <v>256</v>
      </c>
      <c r="W240" s="53">
        <f t="shared" si="71"/>
        <v>98468777245.53801</v>
      </c>
      <c r="X240" s="53">
        <f t="shared" si="72"/>
        <v>98468777245.53801</v>
      </c>
      <c r="Y240" s="53">
        <f t="shared" si="73"/>
        <v>92344834883.387711</v>
      </c>
      <c r="Z240" s="53"/>
      <c r="AA240" s="53">
        <f t="shared" si="74"/>
        <v>90004182690.569534</v>
      </c>
      <c r="AB240" s="53"/>
      <c r="AC240" s="53">
        <f t="shared" si="84"/>
        <v>98468777245.53801</v>
      </c>
      <c r="AD240" s="53">
        <f t="shared" si="85"/>
        <v>98468777245.53801</v>
      </c>
      <c r="AE240" s="53">
        <f t="shared" si="86"/>
        <v>92344834883.387711</v>
      </c>
      <c r="AF240" s="53">
        <f t="shared" si="87"/>
        <v>1.7219712962635552</v>
      </c>
      <c r="AG240" s="53">
        <f t="shared" si="88"/>
        <v>90004182690.569534</v>
      </c>
      <c r="AI240" s="53">
        <f t="shared" si="69"/>
        <v>0</v>
      </c>
      <c r="AJ240" s="53">
        <f t="shared" si="69"/>
        <v>0</v>
      </c>
      <c r="AK240" s="53">
        <f t="shared" si="69"/>
        <v>0</v>
      </c>
      <c r="AL240" s="53">
        <f t="shared" si="69"/>
        <v>-1.7219712962635552</v>
      </c>
      <c r="AM240" s="53">
        <f t="shared" si="70"/>
        <v>0</v>
      </c>
    </row>
    <row r="241" spans="1:39" x14ac:dyDescent="0.35">
      <c r="A241" s="301">
        <v>2014</v>
      </c>
      <c r="B241" s="301" t="s">
        <v>88</v>
      </c>
      <c r="C241" s="301" t="s">
        <v>37</v>
      </c>
      <c r="D241" s="302" t="s">
        <v>20</v>
      </c>
      <c r="E241" s="302" t="s">
        <v>226</v>
      </c>
      <c r="F241" s="301" t="s">
        <v>78</v>
      </c>
      <c r="G241" s="301" t="s">
        <v>77</v>
      </c>
      <c r="H241" s="303">
        <v>12342000000</v>
      </c>
      <c r="I241" s="303">
        <v>12342000000</v>
      </c>
      <c r="J241" s="303">
        <v>11370543585</v>
      </c>
      <c r="K241" s="304">
        <f t="shared" si="81"/>
        <v>0.92128857438016531</v>
      </c>
      <c r="L241" s="303">
        <v>9417054645</v>
      </c>
      <c r="M241" s="304">
        <f t="shared" si="82"/>
        <v>0.76300880286825479</v>
      </c>
      <c r="P241">
        <f t="shared" si="75"/>
        <v>2014</v>
      </c>
      <c r="Q241" t="str">
        <f t="shared" si="76"/>
        <v>Gustavo Petro 2012-2015</v>
      </c>
      <c r="R241" t="str">
        <f t="shared" si="77"/>
        <v xml:space="preserve">0120-SECRETARÍA DISTRITAL DE PLANEACIÓN </v>
      </c>
      <c r="S241" t="str">
        <f t="shared" si="78"/>
        <v>PLANEACIÓN</v>
      </c>
      <c r="T241" t="str">
        <f t="shared" si="79"/>
        <v>Administración Centrral</v>
      </c>
      <c r="U241" t="str">
        <f t="shared" si="80"/>
        <v>Inversión directa</v>
      </c>
      <c r="V241" t="s">
        <v>256</v>
      </c>
      <c r="W241" s="53">
        <f t="shared" si="71"/>
        <v>22661955680.756638</v>
      </c>
      <c r="X241" s="53">
        <f t="shared" si="72"/>
        <v>22661955680.756638</v>
      </c>
      <c r="Y241" s="53">
        <f t="shared" si="73"/>
        <v>20878200841.790771</v>
      </c>
      <c r="Z241" s="53"/>
      <c r="AA241" s="53">
        <f t="shared" si="74"/>
        <v>17291271674.627567</v>
      </c>
      <c r="AB241" s="53"/>
      <c r="AC241" s="53">
        <f t="shared" si="84"/>
        <v>22661955680.756638</v>
      </c>
      <c r="AD241" s="53">
        <f t="shared" si="85"/>
        <v>22661955680.756638</v>
      </c>
      <c r="AE241" s="53">
        <f t="shared" si="86"/>
        <v>20878200841.790771</v>
      </c>
      <c r="AF241" s="53">
        <f t="shared" si="87"/>
        <v>1.6916383764212262</v>
      </c>
      <c r="AG241" s="53">
        <f t="shared" si="88"/>
        <v>17291271674.627567</v>
      </c>
      <c r="AI241" s="53">
        <f t="shared" si="69"/>
        <v>0</v>
      </c>
      <c r="AJ241" s="53">
        <f t="shared" si="69"/>
        <v>0</v>
      </c>
      <c r="AK241" s="53">
        <f t="shared" si="69"/>
        <v>0</v>
      </c>
      <c r="AL241" s="53">
        <f t="shared" si="69"/>
        <v>-1.6916383764212262</v>
      </c>
      <c r="AM241" s="53">
        <f t="shared" si="70"/>
        <v>0</v>
      </c>
    </row>
    <row r="242" spans="1:39" x14ac:dyDescent="0.35">
      <c r="A242" s="301">
        <v>2014</v>
      </c>
      <c r="B242" s="301" t="s">
        <v>88</v>
      </c>
      <c r="C242" s="301" t="s">
        <v>37</v>
      </c>
      <c r="D242" s="302" t="s">
        <v>20</v>
      </c>
      <c r="E242" s="302" t="s">
        <v>226</v>
      </c>
      <c r="F242" s="301" t="s">
        <v>80</v>
      </c>
      <c r="G242" s="301" t="s">
        <v>77</v>
      </c>
      <c r="H242" s="303">
        <v>0</v>
      </c>
      <c r="I242" s="303">
        <v>0</v>
      </c>
      <c r="J242" s="303">
        <v>0</v>
      </c>
      <c r="K242" s="304">
        <v>0</v>
      </c>
      <c r="L242" s="303">
        <v>0</v>
      </c>
      <c r="M242" s="304">
        <v>0</v>
      </c>
      <c r="P242">
        <f t="shared" si="75"/>
        <v>2014</v>
      </c>
      <c r="Q242" t="str">
        <f t="shared" si="76"/>
        <v>Gustavo Petro 2012-2015</v>
      </c>
      <c r="R242" t="str">
        <f t="shared" si="77"/>
        <v xml:space="preserve">0120-SECRETARÍA DISTRITAL DE PLANEACIÓN </v>
      </c>
      <c r="S242" t="str">
        <f t="shared" si="78"/>
        <v>PLANEACIÓN</v>
      </c>
      <c r="T242" t="str">
        <f t="shared" si="79"/>
        <v>Administración Centrral</v>
      </c>
      <c r="U242" t="str">
        <f t="shared" si="80"/>
        <v>Transferencias</v>
      </c>
      <c r="V242" t="s">
        <v>256</v>
      </c>
      <c r="W242" s="53">
        <f t="shared" si="71"/>
        <v>0</v>
      </c>
      <c r="X242" s="53">
        <f t="shared" si="72"/>
        <v>0</v>
      </c>
      <c r="Y242" s="53">
        <f t="shared" si="73"/>
        <v>0</v>
      </c>
      <c r="Z242" s="53"/>
      <c r="AA242" s="53">
        <f t="shared" si="74"/>
        <v>0</v>
      </c>
      <c r="AB242" s="53"/>
      <c r="AC242" s="53">
        <f t="shared" si="84"/>
        <v>0</v>
      </c>
      <c r="AD242" s="53">
        <f t="shared" si="85"/>
        <v>0</v>
      </c>
      <c r="AE242" s="53">
        <f t="shared" si="86"/>
        <v>0</v>
      </c>
      <c r="AF242" s="53">
        <f t="shared" si="87"/>
        <v>0</v>
      </c>
      <c r="AG242" s="53">
        <f t="shared" si="88"/>
        <v>0</v>
      </c>
      <c r="AI242" s="53">
        <f t="shared" si="69"/>
        <v>0</v>
      </c>
      <c r="AJ242" s="53">
        <f t="shared" si="69"/>
        <v>0</v>
      </c>
      <c r="AK242" s="53">
        <f t="shared" si="69"/>
        <v>0</v>
      </c>
      <c r="AL242" s="53">
        <f t="shared" si="69"/>
        <v>0</v>
      </c>
      <c r="AM242" s="53">
        <f t="shared" si="70"/>
        <v>0</v>
      </c>
    </row>
    <row r="243" spans="1:39" x14ac:dyDescent="0.35">
      <c r="A243" s="301">
        <v>2014</v>
      </c>
      <c r="B243" s="301" t="s">
        <v>88</v>
      </c>
      <c r="C243" s="301" t="s">
        <v>38</v>
      </c>
      <c r="D243" s="302" t="s">
        <v>248</v>
      </c>
      <c r="E243" s="302" t="s">
        <v>226</v>
      </c>
      <c r="F243" s="301" t="s">
        <v>76</v>
      </c>
      <c r="G243" s="301" t="s">
        <v>77</v>
      </c>
      <c r="H243" s="303">
        <v>10578473000</v>
      </c>
      <c r="I243" s="303">
        <v>10578473000</v>
      </c>
      <c r="J243" s="303">
        <v>9504999424</v>
      </c>
      <c r="K243" s="304">
        <f t="shared" ref="K243:K254" si="89">+J243/I243</f>
        <v>0.8985228230955451</v>
      </c>
      <c r="L243" s="303">
        <v>8794138495</v>
      </c>
      <c r="M243" s="304">
        <f t="shared" si="82"/>
        <v>0.83132400063789924</v>
      </c>
      <c r="P243">
        <f t="shared" si="75"/>
        <v>2014</v>
      </c>
      <c r="Q243" t="str">
        <f t="shared" si="76"/>
        <v>Gustavo Petro 2012-2015</v>
      </c>
      <c r="R243" t="str">
        <f t="shared" si="77"/>
        <v>0121-SECRETARÍA DISTRITAL DE LA MUJER</v>
      </c>
      <c r="S243" t="str">
        <f t="shared" si="78"/>
        <v>MUJER</v>
      </c>
      <c r="T243" t="str">
        <f t="shared" si="79"/>
        <v>Administración Centrral</v>
      </c>
      <c r="U243" t="str">
        <f t="shared" si="80"/>
        <v>Funcionamiento</v>
      </c>
      <c r="V243" t="s">
        <v>256</v>
      </c>
      <c r="W243" s="53">
        <f t="shared" si="71"/>
        <v>19423828090.753582</v>
      </c>
      <c r="X243" s="53">
        <f t="shared" si="72"/>
        <v>19423828090.753582</v>
      </c>
      <c r="Y243" s="53">
        <f t="shared" si="73"/>
        <v>17452752851.42646</v>
      </c>
      <c r="Z243" s="53"/>
      <c r="AA243" s="53">
        <f t="shared" si="74"/>
        <v>16147494476.108078</v>
      </c>
      <c r="AB243" s="53"/>
      <c r="AC243" s="53">
        <f t="shared" si="84"/>
        <v>19423828090.753582</v>
      </c>
      <c r="AD243" s="53">
        <f t="shared" si="85"/>
        <v>19423828090.753582</v>
      </c>
      <c r="AE243" s="53">
        <f t="shared" si="86"/>
        <v>17452752851.42646</v>
      </c>
      <c r="AF243" s="53">
        <f t="shared" si="87"/>
        <v>1.649836687339133</v>
      </c>
      <c r="AG243" s="53">
        <f t="shared" si="88"/>
        <v>16147494476.108078</v>
      </c>
      <c r="AI243" s="53">
        <f t="shared" si="69"/>
        <v>0</v>
      </c>
      <c r="AJ243" s="53">
        <f t="shared" si="69"/>
        <v>0</v>
      </c>
      <c r="AK243" s="53">
        <f t="shared" si="69"/>
        <v>0</v>
      </c>
      <c r="AL243" s="53">
        <f t="shared" si="69"/>
        <v>-1.649836687339133</v>
      </c>
      <c r="AM243" s="53">
        <f t="shared" si="70"/>
        <v>0</v>
      </c>
    </row>
    <row r="244" spans="1:39" x14ac:dyDescent="0.35">
      <c r="A244" s="301">
        <v>2014</v>
      </c>
      <c r="B244" s="301" t="s">
        <v>88</v>
      </c>
      <c r="C244" s="301" t="s">
        <v>38</v>
      </c>
      <c r="D244" s="302" t="s">
        <v>248</v>
      </c>
      <c r="E244" s="302" t="s">
        <v>226</v>
      </c>
      <c r="F244" s="301" t="s">
        <v>78</v>
      </c>
      <c r="G244" s="301" t="s">
        <v>77</v>
      </c>
      <c r="H244" s="303">
        <v>24083000000</v>
      </c>
      <c r="I244" s="303">
        <v>24083000000</v>
      </c>
      <c r="J244" s="303">
        <v>23699339188</v>
      </c>
      <c r="K244" s="304">
        <f t="shared" si="89"/>
        <v>0.98406922675746378</v>
      </c>
      <c r="L244" s="303">
        <v>11699293213</v>
      </c>
      <c r="M244" s="304">
        <f t="shared" si="82"/>
        <v>0.48579052497612424</v>
      </c>
      <c r="P244">
        <f t="shared" si="75"/>
        <v>2014</v>
      </c>
      <c r="Q244" t="str">
        <f t="shared" si="76"/>
        <v>Gustavo Petro 2012-2015</v>
      </c>
      <c r="R244" t="str">
        <f t="shared" si="77"/>
        <v>0121-SECRETARÍA DISTRITAL DE LA MUJER</v>
      </c>
      <c r="S244" t="str">
        <f t="shared" si="78"/>
        <v>MUJER</v>
      </c>
      <c r="T244" t="str">
        <f t="shared" si="79"/>
        <v>Administración Centrral</v>
      </c>
      <c r="U244" t="str">
        <f t="shared" si="80"/>
        <v>Inversión directa</v>
      </c>
      <c r="V244" t="s">
        <v>256</v>
      </c>
      <c r="W244" s="53">
        <f t="shared" si="71"/>
        <v>44220375843.433975</v>
      </c>
      <c r="X244" s="53">
        <f t="shared" si="72"/>
        <v>44220375843.433975</v>
      </c>
      <c r="Y244" s="53">
        <f t="shared" si="73"/>
        <v>43515911063.172501</v>
      </c>
      <c r="Z244" s="53"/>
      <c r="AA244" s="53">
        <f t="shared" si="74"/>
        <v>21481839595.623314</v>
      </c>
      <c r="AB244" s="53"/>
      <c r="AC244" s="53">
        <f t="shared" si="84"/>
        <v>44220375843.433975</v>
      </c>
      <c r="AD244" s="53">
        <f t="shared" si="85"/>
        <v>44220375843.433975</v>
      </c>
      <c r="AE244" s="53">
        <f t="shared" si="86"/>
        <v>43515911063.172501</v>
      </c>
      <c r="AF244" s="53">
        <f t="shared" si="87"/>
        <v>1.8069140498763652</v>
      </c>
      <c r="AG244" s="53">
        <f t="shared" si="88"/>
        <v>21481839595.623314</v>
      </c>
      <c r="AI244" s="53">
        <f t="shared" si="69"/>
        <v>0</v>
      </c>
      <c r="AJ244" s="53">
        <f t="shared" si="69"/>
        <v>0</v>
      </c>
      <c r="AK244" s="53">
        <f t="shared" si="69"/>
        <v>0</v>
      </c>
      <c r="AL244" s="53">
        <f t="shared" si="69"/>
        <v>-1.8069140498763652</v>
      </c>
      <c r="AM244" s="53">
        <f t="shared" si="70"/>
        <v>0</v>
      </c>
    </row>
    <row r="245" spans="1:39" x14ac:dyDescent="0.35">
      <c r="A245" s="301">
        <v>2014</v>
      </c>
      <c r="B245" s="301" t="s">
        <v>88</v>
      </c>
      <c r="C245" s="301" t="s">
        <v>39</v>
      </c>
      <c r="D245" s="302" t="s">
        <v>17</v>
      </c>
      <c r="E245" s="302" t="s">
        <v>226</v>
      </c>
      <c r="F245" s="301" t="s">
        <v>76</v>
      </c>
      <c r="G245" s="301" t="s">
        <v>77</v>
      </c>
      <c r="H245" s="303">
        <v>19369221000</v>
      </c>
      <c r="I245" s="303">
        <v>19369221000</v>
      </c>
      <c r="J245" s="303">
        <v>18924547971</v>
      </c>
      <c r="K245" s="304">
        <f t="shared" si="89"/>
        <v>0.97704228636763446</v>
      </c>
      <c r="L245" s="303">
        <v>16307345662</v>
      </c>
      <c r="M245" s="304">
        <f t="shared" si="82"/>
        <v>0.84192057398694553</v>
      </c>
      <c r="P245">
        <f t="shared" si="75"/>
        <v>2014</v>
      </c>
      <c r="Q245" t="str">
        <f t="shared" si="76"/>
        <v>Gustavo Petro 2012-2015</v>
      </c>
      <c r="R245" t="str">
        <f t="shared" si="77"/>
        <v>0122-SECRETARÍA DISTRITAL DE INTEGRACIÓN SOCIAL</v>
      </c>
      <c r="S245" t="str">
        <f t="shared" si="78"/>
        <v>INTEGRACION SOCIAL</v>
      </c>
      <c r="T245" t="str">
        <f t="shared" si="79"/>
        <v>Administración Centrral</v>
      </c>
      <c r="U245" t="str">
        <f t="shared" si="80"/>
        <v>Funcionamiento</v>
      </c>
      <c r="V245" t="s">
        <v>256</v>
      </c>
      <c r="W245" s="53">
        <f t="shared" si="71"/>
        <v>35565097056.618118</v>
      </c>
      <c r="X245" s="53">
        <f t="shared" si="72"/>
        <v>35565097056.618118</v>
      </c>
      <c r="Y245" s="53">
        <f t="shared" si="73"/>
        <v>34748603743.084991</v>
      </c>
      <c r="Z245" s="53"/>
      <c r="AA245" s="53">
        <f t="shared" si="74"/>
        <v>29942986927.809353</v>
      </c>
      <c r="AB245" s="53"/>
      <c r="AC245" s="53">
        <f t="shared" si="84"/>
        <v>35565097056.618118</v>
      </c>
      <c r="AD245" s="53">
        <f t="shared" si="85"/>
        <v>35565097056.618118</v>
      </c>
      <c r="AE245" s="53">
        <f t="shared" si="86"/>
        <v>34748603743.084991</v>
      </c>
      <c r="AF245" s="53">
        <f t="shared" si="87"/>
        <v>1.7940114237472427</v>
      </c>
      <c r="AG245" s="53">
        <f t="shared" si="88"/>
        <v>29942986927.809353</v>
      </c>
      <c r="AI245" s="53">
        <f t="shared" si="69"/>
        <v>0</v>
      </c>
      <c r="AJ245" s="53">
        <f t="shared" si="69"/>
        <v>0</v>
      </c>
      <c r="AK245" s="53">
        <f t="shared" si="69"/>
        <v>0</v>
      </c>
      <c r="AL245" s="53">
        <f t="shared" si="69"/>
        <v>-1.7940114237472427</v>
      </c>
      <c r="AM245" s="53">
        <f t="shared" si="70"/>
        <v>0</v>
      </c>
    </row>
    <row r="246" spans="1:39" x14ac:dyDescent="0.35">
      <c r="A246" s="301">
        <v>2014</v>
      </c>
      <c r="B246" s="301" t="s">
        <v>88</v>
      </c>
      <c r="C246" s="301" t="s">
        <v>39</v>
      </c>
      <c r="D246" s="302" t="s">
        <v>17</v>
      </c>
      <c r="E246" s="302" t="s">
        <v>226</v>
      </c>
      <c r="F246" s="301" t="s">
        <v>78</v>
      </c>
      <c r="G246" s="301" t="s">
        <v>77</v>
      </c>
      <c r="H246" s="303">
        <v>796483391000</v>
      </c>
      <c r="I246" s="303">
        <v>830180276101</v>
      </c>
      <c r="J246" s="303">
        <v>825535832144</v>
      </c>
      <c r="K246" s="304">
        <f t="shared" si="89"/>
        <v>0.99440549951534263</v>
      </c>
      <c r="L246" s="303">
        <v>651250902731</v>
      </c>
      <c r="M246" s="304">
        <f t="shared" si="82"/>
        <v>0.78446925502692699</v>
      </c>
      <c r="P246">
        <f t="shared" si="75"/>
        <v>2014</v>
      </c>
      <c r="Q246" t="str">
        <f t="shared" si="76"/>
        <v>Gustavo Petro 2012-2015</v>
      </c>
      <c r="R246" t="str">
        <f t="shared" si="77"/>
        <v>0122-SECRETARÍA DISTRITAL DE INTEGRACIÓN SOCIAL</v>
      </c>
      <c r="S246" t="str">
        <f t="shared" si="78"/>
        <v>INTEGRACION SOCIAL</v>
      </c>
      <c r="T246" t="str">
        <f t="shared" si="79"/>
        <v>Administración Centrral</v>
      </c>
      <c r="U246" t="str">
        <f t="shared" si="80"/>
        <v>Inversión directa</v>
      </c>
      <c r="V246" t="s">
        <v>256</v>
      </c>
      <c r="W246" s="53">
        <f t="shared" si="71"/>
        <v>1462475393558.6421</v>
      </c>
      <c r="X246" s="53">
        <f t="shared" si="72"/>
        <v>1524348454386.5801</v>
      </c>
      <c r="Y246" s="53">
        <f t="shared" si="73"/>
        <v>1515820486219.7278</v>
      </c>
      <c r="Z246" s="53"/>
      <c r="AA246" s="53">
        <f t="shared" si="74"/>
        <v>1195804496414.0881</v>
      </c>
      <c r="AB246" s="53"/>
      <c r="AC246" s="53">
        <f t="shared" si="84"/>
        <v>1462475393558.6421</v>
      </c>
      <c r="AD246" s="53">
        <f t="shared" si="85"/>
        <v>1524348454386.5801</v>
      </c>
      <c r="AE246" s="53">
        <f t="shared" si="86"/>
        <v>1515820486219.7278</v>
      </c>
      <c r="AF246" s="53">
        <f t="shared" si="87"/>
        <v>1.8258931582172551</v>
      </c>
      <c r="AG246" s="53">
        <f t="shared" si="88"/>
        <v>1195804496414.0881</v>
      </c>
      <c r="AI246" s="53">
        <f t="shared" si="69"/>
        <v>0</v>
      </c>
      <c r="AJ246" s="53">
        <f t="shared" si="69"/>
        <v>0</v>
      </c>
      <c r="AK246" s="53">
        <f t="shared" si="69"/>
        <v>0</v>
      </c>
      <c r="AL246" s="53">
        <f t="shared" si="69"/>
        <v>-1.8258931582172551</v>
      </c>
      <c r="AM246" s="53">
        <f t="shared" si="70"/>
        <v>0</v>
      </c>
    </row>
    <row r="247" spans="1:39" x14ac:dyDescent="0.35">
      <c r="A247" s="301">
        <v>2014</v>
      </c>
      <c r="B247" s="301" t="s">
        <v>88</v>
      </c>
      <c r="C247" s="301" t="s">
        <v>40</v>
      </c>
      <c r="D247" s="302" t="s">
        <v>13</v>
      </c>
      <c r="E247" s="302" t="s">
        <v>226</v>
      </c>
      <c r="F247" s="301" t="s">
        <v>76</v>
      </c>
      <c r="G247" s="301" t="s">
        <v>77</v>
      </c>
      <c r="H247" s="303">
        <v>7017984000</v>
      </c>
      <c r="I247" s="303">
        <v>8114314000</v>
      </c>
      <c r="J247" s="303">
        <v>7998345101</v>
      </c>
      <c r="K247" s="304">
        <f t="shared" si="89"/>
        <v>0.98570810804215858</v>
      </c>
      <c r="L247" s="303">
        <v>7864757823</v>
      </c>
      <c r="M247" s="304">
        <f t="shared" si="82"/>
        <v>0.96924494455107357</v>
      </c>
      <c r="P247">
        <f t="shared" si="75"/>
        <v>2014</v>
      </c>
      <c r="Q247" t="str">
        <f t="shared" si="76"/>
        <v>Gustavo Petro 2012-2015</v>
      </c>
      <c r="R247" t="str">
        <f t="shared" si="77"/>
        <v>0125-DEPARTAMENTO ADMINISTRATIVO DEL SERVICIO CIVIL</v>
      </c>
      <c r="S247" t="str">
        <f t="shared" si="78"/>
        <v>GESTIÓN PÚBLICA</v>
      </c>
      <c r="T247" t="str">
        <f t="shared" si="79"/>
        <v>Administración Centrral</v>
      </c>
      <c r="U247" t="str">
        <f t="shared" si="80"/>
        <v>Funcionamiento</v>
      </c>
      <c r="V247" t="s">
        <v>256</v>
      </c>
      <c r="W247" s="53">
        <f t="shared" si="71"/>
        <v>12886180714.329866</v>
      </c>
      <c r="X247" s="53">
        <f t="shared" si="72"/>
        <v>14899224132.858786</v>
      </c>
      <c r="Y247" s="53">
        <f t="shared" si="73"/>
        <v>14686286031.296305</v>
      </c>
      <c r="Z247" s="53"/>
      <c r="AA247" s="53">
        <f t="shared" si="74"/>
        <v>14440997668.506731</v>
      </c>
      <c r="AB247" s="53"/>
      <c r="AC247" s="53">
        <f t="shared" si="84"/>
        <v>12886180714.329866</v>
      </c>
      <c r="AD247" s="53">
        <f t="shared" si="85"/>
        <v>14899224132.858786</v>
      </c>
      <c r="AE247" s="53">
        <f t="shared" si="86"/>
        <v>14686286031.296305</v>
      </c>
      <c r="AF247" s="53">
        <f t="shared" si="87"/>
        <v>1.8099233072932972</v>
      </c>
      <c r="AG247" s="53">
        <f t="shared" si="88"/>
        <v>14440997668.506731</v>
      </c>
      <c r="AI247" s="53">
        <f t="shared" si="69"/>
        <v>0</v>
      </c>
      <c r="AJ247" s="53">
        <f t="shared" si="69"/>
        <v>0</v>
      </c>
      <c r="AK247" s="53">
        <f t="shared" si="69"/>
        <v>0</v>
      </c>
      <c r="AL247" s="53">
        <f t="shared" si="69"/>
        <v>-1.8099233072932972</v>
      </c>
      <c r="AM247" s="53">
        <f t="shared" si="70"/>
        <v>0</v>
      </c>
    </row>
    <row r="248" spans="1:39" x14ac:dyDescent="0.35">
      <c r="A248" s="301">
        <v>2014</v>
      </c>
      <c r="B248" s="301" t="s">
        <v>88</v>
      </c>
      <c r="C248" s="301" t="s">
        <v>40</v>
      </c>
      <c r="D248" s="302" t="s">
        <v>13</v>
      </c>
      <c r="E248" s="302" t="s">
        <v>226</v>
      </c>
      <c r="F248" s="301" t="s">
        <v>78</v>
      </c>
      <c r="G248" s="301" t="s">
        <v>77</v>
      </c>
      <c r="H248" s="303">
        <v>2125000000</v>
      </c>
      <c r="I248" s="303">
        <v>2125000000</v>
      </c>
      <c r="J248" s="303">
        <v>2099388912</v>
      </c>
      <c r="K248" s="304">
        <f t="shared" si="89"/>
        <v>0.98794772329411762</v>
      </c>
      <c r="L248" s="303">
        <v>1997450267</v>
      </c>
      <c r="M248" s="304">
        <f t="shared" si="82"/>
        <v>0.93997659623529417</v>
      </c>
      <c r="P248">
        <f t="shared" si="75"/>
        <v>2014</v>
      </c>
      <c r="Q248" t="str">
        <f t="shared" si="76"/>
        <v>Gustavo Petro 2012-2015</v>
      </c>
      <c r="R248" t="str">
        <f t="shared" si="77"/>
        <v>0125-DEPARTAMENTO ADMINISTRATIVO DEL SERVICIO CIVIL</v>
      </c>
      <c r="S248" t="str">
        <f t="shared" si="78"/>
        <v>GESTIÓN PÚBLICA</v>
      </c>
      <c r="T248" t="str">
        <f t="shared" si="79"/>
        <v>Administración Centrral</v>
      </c>
      <c r="U248" t="str">
        <f t="shared" si="80"/>
        <v>Inversión directa</v>
      </c>
      <c r="V248" t="s">
        <v>256</v>
      </c>
      <c r="W248" s="53">
        <f t="shared" si="71"/>
        <v>3901851873.4085121</v>
      </c>
      <c r="X248" s="53">
        <f t="shared" si="72"/>
        <v>3901851873.4085121</v>
      </c>
      <c r="Y248" s="53">
        <f t="shared" si="73"/>
        <v>3854825674.9648275</v>
      </c>
      <c r="Z248" s="53"/>
      <c r="AA248" s="53">
        <f t="shared" si="74"/>
        <v>3667649442.9808393</v>
      </c>
      <c r="AB248" s="53"/>
      <c r="AC248" s="53">
        <f t="shared" si="84"/>
        <v>3901851873.4085121</v>
      </c>
      <c r="AD248" s="53">
        <f t="shared" si="85"/>
        <v>3901851873.4085121</v>
      </c>
      <c r="AE248" s="53">
        <f t="shared" si="86"/>
        <v>3854825674.9648275</v>
      </c>
      <c r="AF248" s="53">
        <f t="shared" si="87"/>
        <v>1.814035611748154</v>
      </c>
      <c r="AG248" s="53">
        <f t="shared" si="88"/>
        <v>3667649442.9808393</v>
      </c>
      <c r="AI248" s="53">
        <f t="shared" si="69"/>
        <v>0</v>
      </c>
      <c r="AJ248" s="53">
        <f t="shared" si="69"/>
        <v>0</v>
      </c>
      <c r="AK248" s="53">
        <f t="shared" si="69"/>
        <v>0</v>
      </c>
      <c r="AL248" s="53">
        <f t="shared" si="69"/>
        <v>-1.814035611748154</v>
      </c>
      <c r="AM248" s="53">
        <f t="shared" si="70"/>
        <v>0</v>
      </c>
    </row>
    <row r="249" spans="1:39" x14ac:dyDescent="0.35">
      <c r="A249" s="301">
        <v>2014</v>
      </c>
      <c r="B249" s="301" t="s">
        <v>88</v>
      </c>
      <c r="C249" s="301" t="s">
        <v>41</v>
      </c>
      <c r="D249" s="302" t="s">
        <v>8</v>
      </c>
      <c r="E249" s="302" t="s">
        <v>226</v>
      </c>
      <c r="F249" s="301" t="s">
        <v>76</v>
      </c>
      <c r="G249" s="301" t="s">
        <v>77</v>
      </c>
      <c r="H249" s="303">
        <v>21688627000</v>
      </c>
      <c r="I249" s="303">
        <v>21688627000</v>
      </c>
      <c r="J249" s="303">
        <v>20488990128</v>
      </c>
      <c r="K249" s="304">
        <f t="shared" si="89"/>
        <v>0.94468820585092828</v>
      </c>
      <c r="L249" s="303">
        <v>18558347579</v>
      </c>
      <c r="M249" s="304">
        <f t="shared" si="82"/>
        <v>0.85567184953662578</v>
      </c>
      <c r="P249">
        <f t="shared" si="75"/>
        <v>2014</v>
      </c>
      <c r="Q249" t="str">
        <f t="shared" si="76"/>
        <v>Gustavo Petro 2012-2015</v>
      </c>
      <c r="R249" t="str">
        <f t="shared" si="77"/>
        <v>0126-SECRETARÍA DISTRITAL DE AMBIENTE</v>
      </c>
      <c r="S249" t="str">
        <f t="shared" si="78"/>
        <v>AMBIENTE</v>
      </c>
      <c r="T249" t="str">
        <f t="shared" si="79"/>
        <v>Administración Centrral</v>
      </c>
      <c r="U249" t="str">
        <f t="shared" si="80"/>
        <v>Funcionamiento</v>
      </c>
      <c r="V249" t="s">
        <v>256</v>
      </c>
      <c r="W249" s="53">
        <f t="shared" si="71"/>
        <v>39823910537.227501</v>
      </c>
      <c r="X249" s="53">
        <f t="shared" si="72"/>
        <v>39823910537.227501</v>
      </c>
      <c r="Y249" s="53">
        <f t="shared" si="73"/>
        <v>37621178595.381325</v>
      </c>
      <c r="Z249" s="53"/>
      <c r="AA249" s="53">
        <f t="shared" si="74"/>
        <v>34076199185.170578</v>
      </c>
      <c r="AB249" s="53"/>
      <c r="AC249" s="53">
        <f t="shared" si="84"/>
        <v>39823910537.227501</v>
      </c>
      <c r="AD249" s="53">
        <f t="shared" si="85"/>
        <v>39823910537.227501</v>
      </c>
      <c r="AE249" s="53">
        <f t="shared" si="86"/>
        <v>37621178595.381325</v>
      </c>
      <c r="AF249" s="53">
        <f t="shared" si="87"/>
        <v>1.734603974487704</v>
      </c>
      <c r="AG249" s="53">
        <f t="shared" si="88"/>
        <v>34076199185.170578</v>
      </c>
      <c r="AI249" s="53">
        <f t="shared" si="69"/>
        <v>0</v>
      </c>
      <c r="AJ249" s="53">
        <f t="shared" si="69"/>
        <v>0</v>
      </c>
      <c r="AK249" s="53">
        <f t="shared" si="69"/>
        <v>0</v>
      </c>
      <c r="AL249" s="53">
        <f t="shared" si="69"/>
        <v>-1.734603974487704</v>
      </c>
      <c r="AM249" s="53">
        <f t="shared" si="70"/>
        <v>0</v>
      </c>
    </row>
    <row r="250" spans="1:39" x14ac:dyDescent="0.35">
      <c r="A250" s="301">
        <v>2014</v>
      </c>
      <c r="B250" s="301" t="s">
        <v>88</v>
      </c>
      <c r="C250" s="301" t="s">
        <v>41</v>
      </c>
      <c r="D250" s="302" t="s">
        <v>8</v>
      </c>
      <c r="E250" s="302" t="s">
        <v>226</v>
      </c>
      <c r="F250" s="301" t="s">
        <v>78</v>
      </c>
      <c r="G250" s="301" t="s">
        <v>77</v>
      </c>
      <c r="H250" s="303">
        <v>100902218000</v>
      </c>
      <c r="I250" s="303">
        <v>50715018000</v>
      </c>
      <c r="J250" s="303">
        <v>47232523517</v>
      </c>
      <c r="K250" s="304">
        <f t="shared" si="89"/>
        <v>0.93133208622739716</v>
      </c>
      <c r="L250" s="303">
        <v>32740553590</v>
      </c>
      <c r="M250" s="304">
        <f t="shared" si="82"/>
        <v>0.64557905884998401</v>
      </c>
      <c r="P250">
        <f t="shared" si="75"/>
        <v>2014</v>
      </c>
      <c r="Q250" t="str">
        <f t="shared" si="76"/>
        <v>Gustavo Petro 2012-2015</v>
      </c>
      <c r="R250" t="str">
        <f t="shared" si="77"/>
        <v>0126-SECRETARÍA DISTRITAL DE AMBIENTE</v>
      </c>
      <c r="S250" t="str">
        <f t="shared" si="78"/>
        <v>AMBIENTE</v>
      </c>
      <c r="T250" t="str">
        <f t="shared" si="79"/>
        <v>Administración Centrral</v>
      </c>
      <c r="U250" t="str">
        <f t="shared" si="80"/>
        <v>Inversión directa</v>
      </c>
      <c r="V250" t="s">
        <v>256</v>
      </c>
      <c r="W250" s="53">
        <f t="shared" si="71"/>
        <v>185273180392.64664</v>
      </c>
      <c r="X250" s="53">
        <f t="shared" si="72"/>
        <v>93121170820.351257</v>
      </c>
      <c r="Y250" s="53">
        <f t="shared" si="73"/>
        <v>86726734292.055557</v>
      </c>
      <c r="Z250" s="53"/>
      <c r="AA250" s="53">
        <f t="shared" si="74"/>
        <v>60117077817.21096</v>
      </c>
      <c r="AB250" s="53"/>
      <c r="AC250" s="53">
        <f t="shared" si="84"/>
        <v>185273180392.64664</v>
      </c>
      <c r="AD250" s="53">
        <f t="shared" si="85"/>
        <v>93121170820.351257</v>
      </c>
      <c r="AE250" s="53">
        <f t="shared" si="86"/>
        <v>86726734292.055557</v>
      </c>
      <c r="AF250" s="53">
        <f t="shared" si="87"/>
        <v>1.7100799272526248</v>
      </c>
      <c r="AG250" s="53">
        <f t="shared" si="88"/>
        <v>60117077817.21096</v>
      </c>
      <c r="AI250" s="53">
        <f t="shared" si="69"/>
        <v>0</v>
      </c>
      <c r="AJ250" s="53">
        <f t="shared" si="69"/>
        <v>0</v>
      </c>
      <c r="AK250" s="53">
        <f t="shared" si="69"/>
        <v>0</v>
      </c>
      <c r="AL250" s="53">
        <f t="shared" si="69"/>
        <v>-1.7100799272526248</v>
      </c>
      <c r="AM250" s="53">
        <f t="shared" si="70"/>
        <v>0</v>
      </c>
    </row>
    <row r="251" spans="1:39" x14ac:dyDescent="0.35">
      <c r="A251" s="301">
        <v>2014</v>
      </c>
      <c r="B251" s="301" t="s">
        <v>88</v>
      </c>
      <c r="C251" s="301" t="s">
        <v>42</v>
      </c>
      <c r="D251" s="302" t="s">
        <v>14</v>
      </c>
      <c r="E251" s="302" t="s">
        <v>226</v>
      </c>
      <c r="F251" s="301" t="s">
        <v>76</v>
      </c>
      <c r="G251" s="301" t="s">
        <v>77</v>
      </c>
      <c r="H251" s="303">
        <v>8457841000</v>
      </c>
      <c r="I251" s="303">
        <v>8457841000</v>
      </c>
      <c r="J251" s="303">
        <v>8095014210</v>
      </c>
      <c r="K251" s="304">
        <f t="shared" si="89"/>
        <v>0.95710172489645995</v>
      </c>
      <c r="L251" s="303">
        <v>7742592121</v>
      </c>
      <c r="M251" s="304">
        <f t="shared" si="82"/>
        <v>0.91543363383161258</v>
      </c>
      <c r="P251">
        <f t="shared" si="75"/>
        <v>2014</v>
      </c>
      <c r="Q251" t="str">
        <f t="shared" si="76"/>
        <v>Gustavo Petro 2012-2015</v>
      </c>
      <c r="R251" t="str">
        <f t="shared" si="77"/>
        <v>0127-DEPARTAMENTO ADTIVO DE LA DEFENSORÍA ESPACIO PUBLICO</v>
      </c>
      <c r="S251" t="str">
        <f t="shared" si="78"/>
        <v>GOBIERNO</v>
      </c>
      <c r="T251" t="str">
        <f t="shared" si="79"/>
        <v>Administración Centrral</v>
      </c>
      <c r="U251" t="str">
        <f t="shared" si="80"/>
        <v>Funcionamiento</v>
      </c>
      <c r="V251" t="s">
        <v>256</v>
      </c>
      <c r="W251" s="53">
        <f t="shared" si="71"/>
        <v>15529996588.631212</v>
      </c>
      <c r="X251" s="53">
        <f t="shared" si="72"/>
        <v>15529996588.631212</v>
      </c>
      <c r="Y251" s="53">
        <f t="shared" si="73"/>
        <v>14863786522.615072</v>
      </c>
      <c r="Z251" s="53"/>
      <c r="AA251" s="53">
        <f t="shared" si="74"/>
        <v>14216681210.523218</v>
      </c>
      <c r="AB251" s="53"/>
      <c r="AC251" s="53">
        <f t="shared" si="84"/>
        <v>15529996588.631212</v>
      </c>
      <c r="AD251" s="53">
        <f t="shared" si="85"/>
        <v>15529996588.631212</v>
      </c>
      <c r="AE251" s="53">
        <f t="shared" si="86"/>
        <v>14863786522.615072</v>
      </c>
      <c r="AF251" s="53">
        <f t="shared" si="87"/>
        <v>1.7573972509787157</v>
      </c>
      <c r="AG251" s="53">
        <f t="shared" si="88"/>
        <v>14216681210.523218</v>
      </c>
      <c r="AI251" s="53">
        <f t="shared" si="69"/>
        <v>0</v>
      </c>
      <c r="AJ251" s="53">
        <f t="shared" si="69"/>
        <v>0</v>
      </c>
      <c r="AK251" s="53">
        <f t="shared" si="69"/>
        <v>0</v>
      </c>
      <c r="AL251" s="53">
        <f t="shared" ref="AL251:AM314" si="90">+Z251-AF251</f>
        <v>-1.7573972509787157</v>
      </c>
      <c r="AM251" s="53">
        <f t="shared" si="70"/>
        <v>0</v>
      </c>
    </row>
    <row r="252" spans="1:39" x14ac:dyDescent="0.35">
      <c r="A252" s="301">
        <v>2014</v>
      </c>
      <c r="B252" s="301" t="s">
        <v>88</v>
      </c>
      <c r="C252" s="301" t="s">
        <v>42</v>
      </c>
      <c r="D252" s="302" t="s">
        <v>14</v>
      </c>
      <c r="E252" s="302" t="s">
        <v>226</v>
      </c>
      <c r="F252" s="301" t="s">
        <v>78</v>
      </c>
      <c r="G252" s="301" t="s">
        <v>77</v>
      </c>
      <c r="H252" s="303">
        <v>9000000000</v>
      </c>
      <c r="I252" s="303">
        <v>9000000000</v>
      </c>
      <c r="J252" s="303">
        <v>8753226400</v>
      </c>
      <c r="K252" s="304">
        <f t="shared" si="89"/>
        <v>0.97258071111111111</v>
      </c>
      <c r="L252" s="303">
        <v>6964048090</v>
      </c>
      <c r="M252" s="304">
        <f t="shared" si="82"/>
        <v>0.77378312111111114</v>
      </c>
      <c r="P252">
        <f t="shared" si="75"/>
        <v>2014</v>
      </c>
      <c r="Q252" t="str">
        <f t="shared" si="76"/>
        <v>Gustavo Petro 2012-2015</v>
      </c>
      <c r="R252" t="str">
        <f t="shared" si="77"/>
        <v>0127-DEPARTAMENTO ADTIVO DE LA DEFENSORÍA ESPACIO PUBLICO</v>
      </c>
      <c r="S252" t="str">
        <f t="shared" si="78"/>
        <v>GOBIERNO</v>
      </c>
      <c r="T252" t="str">
        <f t="shared" si="79"/>
        <v>Administración Centrral</v>
      </c>
      <c r="U252" t="str">
        <f t="shared" si="80"/>
        <v>Inversión directa</v>
      </c>
      <c r="V252" t="s">
        <v>256</v>
      </c>
      <c r="W252" s="53">
        <f t="shared" si="71"/>
        <v>16525490287.377228</v>
      </c>
      <c r="X252" s="53">
        <f t="shared" si="72"/>
        <v>16525490287.377228</v>
      </c>
      <c r="Y252" s="53">
        <f t="shared" si="73"/>
        <v>16072373095.157104</v>
      </c>
      <c r="Z252" s="53"/>
      <c r="AA252" s="53">
        <f t="shared" si="74"/>
        <v>12787145452.458105</v>
      </c>
      <c r="AB252" s="53"/>
      <c r="AC252" s="53">
        <f t="shared" si="84"/>
        <v>16525490287.377228</v>
      </c>
      <c r="AD252" s="53">
        <f t="shared" si="85"/>
        <v>16525490287.377228</v>
      </c>
      <c r="AE252" s="53">
        <f t="shared" si="86"/>
        <v>16072373095.157104</v>
      </c>
      <c r="AF252" s="53">
        <f t="shared" si="87"/>
        <v>1.7858192327952338</v>
      </c>
      <c r="AG252" s="53">
        <f t="shared" si="88"/>
        <v>12787145452.458105</v>
      </c>
      <c r="AI252" s="53">
        <f t="shared" ref="AI252:AM315" si="91">+W252-AC252</f>
        <v>0</v>
      </c>
      <c r="AJ252" s="53">
        <f t="shared" si="91"/>
        <v>0</v>
      </c>
      <c r="AK252" s="53">
        <f t="shared" si="91"/>
        <v>0</v>
      </c>
      <c r="AL252" s="53">
        <f t="shared" si="90"/>
        <v>-1.7858192327952338</v>
      </c>
      <c r="AM252" s="53">
        <f t="shared" si="90"/>
        <v>0</v>
      </c>
    </row>
    <row r="253" spans="1:39" x14ac:dyDescent="0.35">
      <c r="A253" s="301">
        <v>2014</v>
      </c>
      <c r="B253" s="301" t="s">
        <v>88</v>
      </c>
      <c r="C253" s="301" t="s">
        <v>43</v>
      </c>
      <c r="D253" s="302" t="s">
        <v>22</v>
      </c>
      <c r="E253" s="302" t="s">
        <v>226</v>
      </c>
      <c r="F253" s="301" t="s">
        <v>76</v>
      </c>
      <c r="G253" s="301" t="s">
        <v>77</v>
      </c>
      <c r="H253" s="303">
        <v>47394877000</v>
      </c>
      <c r="I253" s="303">
        <v>47394877000</v>
      </c>
      <c r="J253" s="303">
        <v>39922759886</v>
      </c>
      <c r="K253" s="304">
        <f t="shared" si="89"/>
        <v>0.84234335888243783</v>
      </c>
      <c r="L253" s="303">
        <v>38365386141</v>
      </c>
      <c r="M253" s="304">
        <f t="shared" si="82"/>
        <v>0.80948382123662854</v>
      </c>
      <c r="P253">
        <f t="shared" si="75"/>
        <v>2014</v>
      </c>
      <c r="Q253" t="str">
        <f t="shared" si="76"/>
        <v>Gustavo Petro 2012-2015</v>
      </c>
      <c r="R253" t="str">
        <f t="shared" si="77"/>
        <v>0131-UNIDAD ADMINISTRATIVA ESPECIAL CUERPO OFICIAL DE BOMBEROS</v>
      </c>
      <c r="S253" t="str">
        <f t="shared" si="78"/>
        <v>SEGURIDAD, CONVIVENCIA Y JUSTICIA</v>
      </c>
      <c r="T253" t="str">
        <f t="shared" si="79"/>
        <v>Administración Centrral</v>
      </c>
      <c r="U253" t="str">
        <f t="shared" si="80"/>
        <v>Funcionamiento</v>
      </c>
      <c r="V253" t="s">
        <v>256</v>
      </c>
      <c r="W253" s="53">
        <f t="shared" si="71"/>
        <v>87024842170.548706</v>
      </c>
      <c r="X253" s="53">
        <f t="shared" si="72"/>
        <v>87024842170.548706</v>
      </c>
      <c r="Y253" s="53">
        <f t="shared" si="73"/>
        <v>73304797860.154022</v>
      </c>
      <c r="Z253" s="53"/>
      <c r="AA253" s="53">
        <f t="shared" si="74"/>
        <v>70445201782.73027</v>
      </c>
      <c r="AB253" s="53"/>
      <c r="AC253" s="53">
        <f t="shared" si="84"/>
        <v>87024842170.548706</v>
      </c>
      <c r="AD253" s="53">
        <f t="shared" si="85"/>
        <v>87024842170.548706</v>
      </c>
      <c r="AE253" s="53">
        <f t="shared" si="86"/>
        <v>73304797860.154022</v>
      </c>
      <c r="AF253" s="53">
        <f t="shared" si="87"/>
        <v>1.5466818884276041</v>
      </c>
      <c r="AG253" s="53">
        <f t="shared" si="88"/>
        <v>70445201782.73027</v>
      </c>
      <c r="AI253" s="53">
        <f t="shared" si="91"/>
        <v>0</v>
      </c>
      <c r="AJ253" s="53">
        <f t="shared" si="91"/>
        <v>0</v>
      </c>
      <c r="AK253" s="53">
        <f t="shared" si="91"/>
        <v>0</v>
      </c>
      <c r="AL253" s="53">
        <f t="shared" si="90"/>
        <v>-1.5466818884276041</v>
      </c>
      <c r="AM253" s="53">
        <f t="shared" si="90"/>
        <v>0</v>
      </c>
    </row>
    <row r="254" spans="1:39" x14ac:dyDescent="0.35">
      <c r="A254" s="301">
        <v>2014</v>
      </c>
      <c r="B254" s="301" t="s">
        <v>88</v>
      </c>
      <c r="C254" s="301" t="s">
        <v>43</v>
      </c>
      <c r="D254" s="302" t="s">
        <v>22</v>
      </c>
      <c r="E254" s="302" t="s">
        <v>226</v>
      </c>
      <c r="F254" s="301" t="s">
        <v>78</v>
      </c>
      <c r="G254" s="301" t="s">
        <v>77</v>
      </c>
      <c r="H254" s="303">
        <v>32000000000</v>
      </c>
      <c r="I254" s="303">
        <v>32000000000</v>
      </c>
      <c r="J254" s="303">
        <v>23068141123</v>
      </c>
      <c r="K254" s="304">
        <f t="shared" si="89"/>
        <v>0.72087941009375001</v>
      </c>
      <c r="L254" s="303">
        <v>13504828262</v>
      </c>
      <c r="M254" s="304">
        <f t="shared" si="82"/>
        <v>0.42202588318750001</v>
      </c>
      <c r="P254">
        <f t="shared" si="75"/>
        <v>2014</v>
      </c>
      <c r="Q254" t="str">
        <f t="shared" si="76"/>
        <v>Gustavo Petro 2012-2015</v>
      </c>
      <c r="R254" t="str">
        <f t="shared" si="77"/>
        <v>0131-UNIDAD ADMINISTRATIVA ESPECIAL CUERPO OFICIAL DE BOMBEROS</v>
      </c>
      <c r="S254" t="str">
        <f t="shared" si="78"/>
        <v>SEGURIDAD, CONVIVENCIA Y JUSTICIA</v>
      </c>
      <c r="T254" t="str">
        <f t="shared" si="79"/>
        <v>Administración Centrral</v>
      </c>
      <c r="U254" t="str">
        <f t="shared" si="80"/>
        <v>Inversión directa</v>
      </c>
      <c r="V254" t="s">
        <v>256</v>
      </c>
      <c r="W254" s="53">
        <f t="shared" si="71"/>
        <v>58757298799.563477</v>
      </c>
      <c r="X254" s="53">
        <f t="shared" si="72"/>
        <v>58757298799.563477</v>
      </c>
      <c r="Y254" s="53">
        <f t="shared" si="73"/>
        <v>42356926897.331528</v>
      </c>
      <c r="Z254" s="53"/>
      <c r="AA254" s="53">
        <f t="shared" si="74"/>
        <v>24797100919.59761</v>
      </c>
      <c r="AB254" s="53"/>
      <c r="AC254" s="53">
        <f t="shared" si="84"/>
        <v>58757298799.563477</v>
      </c>
      <c r="AD254" s="53">
        <f t="shared" si="85"/>
        <v>58757298799.563477</v>
      </c>
      <c r="AE254" s="53">
        <f t="shared" si="86"/>
        <v>42356926897.331528</v>
      </c>
      <c r="AF254" s="53">
        <f t="shared" si="87"/>
        <v>1.3236539655416102</v>
      </c>
      <c r="AG254" s="53">
        <f t="shared" si="88"/>
        <v>24797100919.59761</v>
      </c>
      <c r="AI254" s="53">
        <f t="shared" si="91"/>
        <v>0</v>
      </c>
      <c r="AJ254" s="53">
        <f t="shared" si="91"/>
        <v>0</v>
      </c>
      <c r="AK254" s="53">
        <f t="shared" si="91"/>
        <v>0</v>
      </c>
      <c r="AL254" s="53">
        <f t="shared" si="90"/>
        <v>-1.3236539655416102</v>
      </c>
      <c r="AM254" s="53">
        <f t="shared" si="90"/>
        <v>0</v>
      </c>
    </row>
    <row r="255" spans="1:39" x14ac:dyDescent="0.35">
      <c r="A255" s="301">
        <v>2014</v>
      </c>
      <c r="B255" s="301" t="s">
        <v>88</v>
      </c>
      <c r="C255" s="301" t="s">
        <v>44</v>
      </c>
      <c r="D255" s="302" t="s">
        <v>12</v>
      </c>
      <c r="E255" s="302" t="s">
        <v>226</v>
      </c>
      <c r="F255" s="301" t="s">
        <v>76</v>
      </c>
      <c r="G255" s="301" t="s">
        <v>77</v>
      </c>
      <c r="H255" s="303">
        <v>0</v>
      </c>
      <c r="I255" s="303">
        <v>0</v>
      </c>
      <c r="J255" s="303">
        <v>0</v>
      </c>
      <c r="K255" s="304">
        <v>0</v>
      </c>
      <c r="L255" s="303">
        <v>0</v>
      </c>
      <c r="M255" s="304">
        <v>0</v>
      </c>
      <c r="P255">
        <f t="shared" si="75"/>
        <v>2014</v>
      </c>
      <c r="Q255" t="str">
        <f t="shared" si="76"/>
        <v>Gustavo Petro 2012-2015</v>
      </c>
      <c r="R255" t="str">
        <f t="shared" si="77"/>
        <v>0136-SECRETARIA JURIDICA DISTRITAL</v>
      </c>
      <c r="S255" t="str">
        <f t="shared" si="78"/>
        <v>GESTIÓN JURÍDICA</v>
      </c>
      <c r="T255" t="str">
        <f t="shared" si="79"/>
        <v>Administración Centrral</v>
      </c>
      <c r="U255" t="str">
        <f t="shared" si="80"/>
        <v>Funcionamiento</v>
      </c>
      <c r="V255" t="s">
        <v>256</v>
      </c>
      <c r="W255" s="53">
        <f t="shared" si="71"/>
        <v>0</v>
      </c>
      <c r="X255" s="53">
        <f t="shared" si="72"/>
        <v>0</v>
      </c>
      <c r="Y255" s="53">
        <f t="shared" si="73"/>
        <v>0</v>
      </c>
      <c r="Z255" s="53"/>
      <c r="AA255" s="53">
        <f t="shared" si="74"/>
        <v>0</v>
      </c>
      <c r="AB255" s="53"/>
      <c r="AC255" s="53">
        <f t="shared" si="84"/>
        <v>0</v>
      </c>
      <c r="AD255" s="53">
        <f t="shared" si="85"/>
        <v>0</v>
      </c>
      <c r="AE255" s="53">
        <f t="shared" si="86"/>
        <v>0</v>
      </c>
      <c r="AF255" s="53">
        <f t="shared" si="87"/>
        <v>0</v>
      </c>
      <c r="AG255" s="53">
        <f t="shared" si="88"/>
        <v>0</v>
      </c>
      <c r="AI255" s="53">
        <f t="shared" si="91"/>
        <v>0</v>
      </c>
      <c r="AJ255" s="53">
        <f t="shared" si="91"/>
        <v>0</v>
      </c>
      <c r="AK255" s="53">
        <f t="shared" si="91"/>
        <v>0</v>
      </c>
      <c r="AL255" s="53">
        <f t="shared" si="90"/>
        <v>0</v>
      </c>
      <c r="AM255" s="53">
        <f t="shared" si="90"/>
        <v>0</v>
      </c>
    </row>
    <row r="256" spans="1:39" x14ac:dyDescent="0.35">
      <c r="A256" s="301">
        <v>2014</v>
      </c>
      <c r="B256" s="301" t="s">
        <v>88</v>
      </c>
      <c r="C256" s="301" t="s">
        <v>44</v>
      </c>
      <c r="D256" s="302" t="s">
        <v>12</v>
      </c>
      <c r="E256" s="302" t="s">
        <v>226</v>
      </c>
      <c r="F256" s="301" t="s">
        <v>78</v>
      </c>
      <c r="G256" s="301" t="s">
        <v>77</v>
      </c>
      <c r="H256" s="303">
        <v>0</v>
      </c>
      <c r="I256" s="303">
        <v>0</v>
      </c>
      <c r="J256" s="303">
        <v>0</v>
      </c>
      <c r="K256" s="304">
        <v>0</v>
      </c>
      <c r="L256" s="303">
        <v>0</v>
      </c>
      <c r="M256" s="304">
        <v>0</v>
      </c>
      <c r="P256">
        <f t="shared" si="75"/>
        <v>2014</v>
      </c>
      <c r="Q256" t="str">
        <f t="shared" si="76"/>
        <v>Gustavo Petro 2012-2015</v>
      </c>
      <c r="R256" t="str">
        <f t="shared" si="77"/>
        <v>0136-SECRETARIA JURIDICA DISTRITAL</v>
      </c>
      <c r="S256" t="str">
        <f t="shared" si="78"/>
        <v>GESTIÓN JURÍDICA</v>
      </c>
      <c r="T256" t="str">
        <f t="shared" si="79"/>
        <v>Administración Centrral</v>
      </c>
      <c r="U256" t="str">
        <f t="shared" si="80"/>
        <v>Inversión directa</v>
      </c>
      <c r="V256" t="s">
        <v>256</v>
      </c>
      <c r="W256" s="53">
        <f t="shared" si="71"/>
        <v>0</v>
      </c>
      <c r="X256" s="53">
        <f t="shared" si="72"/>
        <v>0</v>
      </c>
      <c r="Y256" s="53">
        <f t="shared" si="73"/>
        <v>0</v>
      </c>
      <c r="Z256" s="53"/>
      <c r="AA256" s="53">
        <f t="shared" si="74"/>
        <v>0</v>
      </c>
      <c r="AB256" s="53"/>
      <c r="AC256" s="53">
        <f t="shared" si="84"/>
        <v>0</v>
      </c>
      <c r="AD256" s="53">
        <f t="shared" si="85"/>
        <v>0</v>
      </c>
      <c r="AE256" s="53">
        <f t="shared" si="86"/>
        <v>0</v>
      </c>
      <c r="AF256" s="53">
        <f t="shared" si="87"/>
        <v>0</v>
      </c>
      <c r="AG256" s="53">
        <f t="shared" si="88"/>
        <v>0</v>
      </c>
      <c r="AI256" s="53">
        <f t="shared" si="91"/>
        <v>0</v>
      </c>
      <c r="AJ256" s="53">
        <f t="shared" si="91"/>
        <v>0</v>
      </c>
      <c r="AK256" s="53">
        <f t="shared" si="91"/>
        <v>0</v>
      </c>
      <c r="AL256" s="53">
        <f t="shared" si="90"/>
        <v>0</v>
      </c>
      <c r="AM256" s="53">
        <f t="shared" si="90"/>
        <v>0</v>
      </c>
    </row>
    <row r="257" spans="1:39" x14ac:dyDescent="0.35">
      <c r="A257" s="301">
        <v>2014</v>
      </c>
      <c r="B257" s="301" t="s">
        <v>88</v>
      </c>
      <c r="C257" s="301" t="s">
        <v>45</v>
      </c>
      <c r="D257" s="302" t="s">
        <v>22</v>
      </c>
      <c r="E257" s="302" t="s">
        <v>226</v>
      </c>
      <c r="F257" s="301" t="s">
        <v>76</v>
      </c>
      <c r="G257" s="301" t="s">
        <v>77</v>
      </c>
      <c r="H257" s="303">
        <v>0</v>
      </c>
      <c r="I257" s="303">
        <v>0</v>
      </c>
      <c r="J257" s="303">
        <v>0</v>
      </c>
      <c r="K257" s="304">
        <v>0</v>
      </c>
      <c r="L257" s="303">
        <v>0</v>
      </c>
      <c r="M257" s="304">
        <v>0</v>
      </c>
      <c r="P257">
        <f t="shared" si="75"/>
        <v>2014</v>
      </c>
      <c r="Q257" t="str">
        <f t="shared" si="76"/>
        <v>Gustavo Petro 2012-2015</v>
      </c>
      <c r="R257" t="str">
        <f t="shared" si="77"/>
        <v>0137-SECRETARÍA DISTRITAL DE SEGURIDAD, CONVIVENCIA Y JUSTICIA</v>
      </c>
      <c r="S257" t="str">
        <f t="shared" si="78"/>
        <v>SEGURIDAD, CONVIVENCIA Y JUSTICIA</v>
      </c>
      <c r="T257" t="str">
        <f t="shared" si="79"/>
        <v>Administración Centrral</v>
      </c>
      <c r="U257" t="str">
        <f t="shared" si="80"/>
        <v>Funcionamiento</v>
      </c>
      <c r="V257" t="s">
        <v>256</v>
      </c>
      <c r="W257" s="53">
        <f t="shared" si="71"/>
        <v>0</v>
      </c>
      <c r="X257" s="53">
        <f t="shared" si="72"/>
        <v>0</v>
      </c>
      <c r="Y257" s="53">
        <f t="shared" si="73"/>
        <v>0</v>
      </c>
      <c r="Z257" s="53"/>
      <c r="AA257" s="53">
        <f t="shared" si="74"/>
        <v>0</v>
      </c>
      <c r="AB257" s="53"/>
      <c r="AC257" s="53">
        <f t="shared" si="84"/>
        <v>0</v>
      </c>
      <c r="AD257" s="53">
        <f t="shared" si="85"/>
        <v>0</v>
      </c>
      <c r="AE257" s="53">
        <f t="shared" si="86"/>
        <v>0</v>
      </c>
      <c r="AF257" s="53">
        <f t="shared" si="87"/>
        <v>0</v>
      </c>
      <c r="AG257" s="53">
        <f t="shared" si="88"/>
        <v>0</v>
      </c>
      <c r="AI257" s="53">
        <f t="shared" si="91"/>
        <v>0</v>
      </c>
      <c r="AJ257" s="53">
        <f t="shared" si="91"/>
        <v>0</v>
      </c>
      <c r="AK257" s="53">
        <f t="shared" si="91"/>
        <v>0</v>
      </c>
      <c r="AL257" s="53">
        <f t="shared" si="90"/>
        <v>0</v>
      </c>
      <c r="AM257" s="53">
        <f t="shared" si="90"/>
        <v>0</v>
      </c>
    </row>
    <row r="258" spans="1:39" x14ac:dyDescent="0.35">
      <c r="A258" s="301">
        <v>2014</v>
      </c>
      <c r="B258" s="301" t="s">
        <v>88</v>
      </c>
      <c r="C258" s="301" t="s">
        <v>45</v>
      </c>
      <c r="D258" s="302" t="s">
        <v>22</v>
      </c>
      <c r="E258" s="302" t="s">
        <v>226</v>
      </c>
      <c r="F258" s="301" t="s">
        <v>78</v>
      </c>
      <c r="G258" s="301" t="s">
        <v>77</v>
      </c>
      <c r="H258" s="303">
        <v>0</v>
      </c>
      <c r="I258" s="303">
        <v>0</v>
      </c>
      <c r="J258" s="303">
        <v>0</v>
      </c>
      <c r="K258" s="304">
        <v>0</v>
      </c>
      <c r="L258" s="303">
        <v>0</v>
      </c>
      <c r="M258" s="304">
        <v>0</v>
      </c>
      <c r="P258">
        <f t="shared" si="75"/>
        <v>2014</v>
      </c>
      <c r="Q258" t="str">
        <f t="shared" si="76"/>
        <v>Gustavo Petro 2012-2015</v>
      </c>
      <c r="R258" t="str">
        <f t="shared" si="77"/>
        <v>0137-SECRETARÍA DISTRITAL DE SEGURIDAD, CONVIVENCIA Y JUSTICIA</v>
      </c>
      <c r="S258" t="str">
        <f t="shared" si="78"/>
        <v>SEGURIDAD, CONVIVENCIA Y JUSTICIA</v>
      </c>
      <c r="T258" t="str">
        <f t="shared" si="79"/>
        <v>Administración Centrral</v>
      </c>
      <c r="U258" t="str">
        <f t="shared" si="80"/>
        <v>Inversión directa</v>
      </c>
      <c r="V258" t="s">
        <v>256</v>
      </c>
      <c r="W258" s="53">
        <f t="shared" si="71"/>
        <v>0</v>
      </c>
      <c r="X258" s="53">
        <f t="shared" si="72"/>
        <v>0</v>
      </c>
      <c r="Y258" s="53">
        <f t="shared" si="73"/>
        <v>0</v>
      </c>
      <c r="Z258" s="53"/>
      <c r="AA258" s="53">
        <f t="shared" si="74"/>
        <v>0</v>
      </c>
      <c r="AB258" s="53"/>
      <c r="AC258" s="53">
        <f t="shared" si="84"/>
        <v>0</v>
      </c>
      <c r="AD258" s="53">
        <f t="shared" si="85"/>
        <v>0</v>
      </c>
      <c r="AE258" s="53">
        <f t="shared" si="86"/>
        <v>0</v>
      </c>
      <c r="AF258" s="53">
        <f t="shared" si="87"/>
        <v>0</v>
      </c>
      <c r="AG258" s="53">
        <f t="shared" si="88"/>
        <v>0</v>
      </c>
      <c r="AI258" s="53">
        <f t="shared" si="91"/>
        <v>0</v>
      </c>
      <c r="AJ258" s="53">
        <f t="shared" si="91"/>
        <v>0</v>
      </c>
      <c r="AK258" s="53">
        <f t="shared" si="91"/>
        <v>0</v>
      </c>
      <c r="AL258" s="53">
        <f t="shared" si="90"/>
        <v>0</v>
      </c>
      <c r="AM258" s="53">
        <f t="shared" si="90"/>
        <v>0</v>
      </c>
    </row>
    <row r="259" spans="1:39" x14ac:dyDescent="0.35">
      <c r="A259" s="301">
        <v>2014</v>
      </c>
      <c r="B259" s="301" t="s">
        <v>88</v>
      </c>
      <c r="C259" s="301" t="s">
        <v>46</v>
      </c>
      <c r="D259" s="302" t="s">
        <v>10</v>
      </c>
      <c r="E259" s="302" t="s">
        <v>228</v>
      </c>
      <c r="F259" s="301" t="s">
        <v>76</v>
      </c>
      <c r="G259" s="301" t="s">
        <v>77</v>
      </c>
      <c r="H259" s="303">
        <v>8547325000</v>
      </c>
      <c r="I259" s="303">
        <v>8547325000</v>
      </c>
      <c r="J259" s="303">
        <v>8115379446</v>
      </c>
      <c r="K259" s="304">
        <f t="shared" ref="K259:K306" si="92">+J259/I259</f>
        <v>0.94946424126846707</v>
      </c>
      <c r="L259" s="303">
        <v>7761782774</v>
      </c>
      <c r="M259" s="304">
        <f t="shared" ref="M259:M301" si="93">+L259/I259</f>
        <v>0.90809496234201925</v>
      </c>
      <c r="P259">
        <f t="shared" si="75"/>
        <v>2014</v>
      </c>
      <c r="Q259" t="str">
        <f t="shared" si="76"/>
        <v>Gustavo Petro 2012-2015</v>
      </c>
      <c r="R259" t="str">
        <f t="shared" si="77"/>
        <v>0200-INSTITUTO PARA LA ECONOMÍA SOCIAL</v>
      </c>
      <c r="S259" t="str">
        <f t="shared" si="78"/>
        <v>DESARROLLO ECONÓMICO, INDUSTRIA Y TURISMO</v>
      </c>
      <c r="T259" t="str">
        <f t="shared" si="79"/>
        <v>Establecimientos Públicos</v>
      </c>
      <c r="U259" t="str">
        <f t="shared" si="80"/>
        <v>Funcionamiento</v>
      </c>
      <c r="V259" t="s">
        <v>256</v>
      </c>
      <c r="W259" s="53">
        <f t="shared" si="71"/>
        <v>15694304030.061842</v>
      </c>
      <c r="X259" s="53">
        <f t="shared" si="72"/>
        <v>15694304030.061842</v>
      </c>
      <c r="Y259" s="53">
        <f t="shared" si="73"/>
        <v>14901180468.139311</v>
      </c>
      <c r="Z259" s="53"/>
      <c r="AA259" s="53">
        <f t="shared" si="74"/>
        <v>14251918427.16321</v>
      </c>
      <c r="AB259" s="53"/>
      <c r="AC259" s="53">
        <f t="shared" si="84"/>
        <v>15694304030.061842</v>
      </c>
      <c r="AD259" s="53">
        <f t="shared" si="85"/>
        <v>15694304030.061842</v>
      </c>
      <c r="AE259" s="53">
        <f t="shared" si="86"/>
        <v>14901180468.139311</v>
      </c>
      <c r="AF259" s="53">
        <f t="shared" si="87"/>
        <v>1.7433735663660046</v>
      </c>
      <c r="AG259" s="53">
        <f t="shared" si="88"/>
        <v>14251918427.16321</v>
      </c>
      <c r="AI259" s="53">
        <f t="shared" si="91"/>
        <v>0</v>
      </c>
      <c r="AJ259" s="53">
        <f t="shared" si="91"/>
        <v>0</v>
      </c>
      <c r="AK259" s="53">
        <f t="shared" si="91"/>
        <v>0</v>
      </c>
      <c r="AL259" s="53">
        <f t="shared" si="90"/>
        <v>-1.7433735663660046</v>
      </c>
      <c r="AM259" s="53">
        <f t="shared" si="90"/>
        <v>0</v>
      </c>
    </row>
    <row r="260" spans="1:39" x14ac:dyDescent="0.35">
      <c r="A260" s="301">
        <v>2014</v>
      </c>
      <c r="B260" s="301" t="s">
        <v>88</v>
      </c>
      <c r="C260" s="301" t="s">
        <v>46</v>
      </c>
      <c r="D260" s="302" t="s">
        <v>10</v>
      </c>
      <c r="E260" s="302" t="s">
        <v>228</v>
      </c>
      <c r="F260" s="301" t="s">
        <v>78</v>
      </c>
      <c r="G260" s="301" t="s">
        <v>77</v>
      </c>
      <c r="H260" s="303">
        <v>47738200000</v>
      </c>
      <c r="I260" s="303">
        <v>47738200000</v>
      </c>
      <c r="J260" s="303">
        <v>44590650565</v>
      </c>
      <c r="K260" s="304">
        <f t="shared" si="92"/>
        <v>0.93406644081678825</v>
      </c>
      <c r="L260" s="303">
        <v>23963860335</v>
      </c>
      <c r="M260" s="304">
        <f t="shared" si="93"/>
        <v>0.50198500016758063</v>
      </c>
      <c r="P260">
        <f t="shared" si="75"/>
        <v>2014</v>
      </c>
      <c r="Q260" t="str">
        <f t="shared" si="76"/>
        <v>Gustavo Petro 2012-2015</v>
      </c>
      <c r="R260" t="str">
        <f t="shared" si="77"/>
        <v>0200-INSTITUTO PARA LA ECONOMÍA SOCIAL</v>
      </c>
      <c r="S260" t="str">
        <f t="shared" si="78"/>
        <v>DESARROLLO ECONÓMICO, INDUSTRIA Y TURISMO</v>
      </c>
      <c r="T260" t="str">
        <f t="shared" si="79"/>
        <v>Establecimientos Públicos</v>
      </c>
      <c r="U260" t="str">
        <f t="shared" si="80"/>
        <v>Inversión directa</v>
      </c>
      <c r="V260" t="s">
        <v>256</v>
      </c>
      <c r="W260" s="53">
        <f t="shared" si="71"/>
        <v>87655240048.54129</v>
      </c>
      <c r="X260" s="53">
        <f t="shared" si="72"/>
        <v>87655240048.54129</v>
      </c>
      <c r="Y260" s="53">
        <f t="shared" si="73"/>
        <v>81875818091.082153</v>
      </c>
      <c r="Z260" s="53"/>
      <c r="AA260" s="53">
        <f t="shared" si="74"/>
        <v>44001615690.456322</v>
      </c>
      <c r="AB260" s="53"/>
      <c r="AC260" s="53">
        <f t="shared" si="84"/>
        <v>87655240048.54129</v>
      </c>
      <c r="AD260" s="53">
        <f t="shared" si="85"/>
        <v>87655240048.54129</v>
      </c>
      <c r="AE260" s="53">
        <f t="shared" si="86"/>
        <v>81875818091.082153</v>
      </c>
      <c r="AF260" s="53">
        <f t="shared" si="87"/>
        <v>1.7151006550536501</v>
      </c>
      <c r="AG260" s="53">
        <f t="shared" si="88"/>
        <v>44001615690.456322</v>
      </c>
      <c r="AI260" s="53">
        <f t="shared" si="91"/>
        <v>0</v>
      </c>
      <c r="AJ260" s="53">
        <f t="shared" si="91"/>
        <v>0</v>
      </c>
      <c r="AK260" s="53">
        <f t="shared" si="91"/>
        <v>0</v>
      </c>
      <c r="AL260" s="53">
        <f t="shared" si="90"/>
        <v>-1.7151006550536501</v>
      </c>
      <c r="AM260" s="53">
        <f t="shared" si="90"/>
        <v>0</v>
      </c>
    </row>
    <row r="261" spans="1:39" x14ac:dyDescent="0.35">
      <c r="A261" s="301">
        <v>2014</v>
      </c>
      <c r="B261" s="301" t="s">
        <v>88</v>
      </c>
      <c r="C261" s="301" t="s">
        <v>47</v>
      </c>
      <c r="D261" s="302" t="s">
        <v>21</v>
      </c>
      <c r="E261" s="302" t="s">
        <v>228</v>
      </c>
      <c r="F261" s="301" t="s">
        <v>76</v>
      </c>
      <c r="G261" s="301" t="s">
        <v>77</v>
      </c>
      <c r="H261" s="303">
        <v>22743239000</v>
      </c>
      <c r="I261" s="303">
        <v>22743239000</v>
      </c>
      <c r="J261" s="303">
        <v>11706375993</v>
      </c>
      <c r="K261" s="304">
        <f t="shared" si="92"/>
        <v>0.51471894539735519</v>
      </c>
      <c r="L261" s="303">
        <v>7490515096</v>
      </c>
      <c r="M261" s="304">
        <f t="shared" si="93"/>
        <v>0.32935128967338384</v>
      </c>
      <c r="P261">
        <f t="shared" si="75"/>
        <v>2014</v>
      </c>
      <c r="Q261" t="str">
        <f t="shared" si="76"/>
        <v>Gustavo Petro 2012-2015</v>
      </c>
      <c r="R261" t="str">
        <f t="shared" si="77"/>
        <v xml:space="preserve">0201-FONDO FINANCIERO DE SALUD </v>
      </c>
      <c r="S261" t="str">
        <f t="shared" si="78"/>
        <v>SALUD</v>
      </c>
      <c r="T261" t="str">
        <f t="shared" si="79"/>
        <v>Establecimientos Públicos</v>
      </c>
      <c r="U261" t="str">
        <f t="shared" si="80"/>
        <v>Funcionamiento</v>
      </c>
      <c r="V261" t="s">
        <v>256</v>
      </c>
      <c r="W261" s="53">
        <f t="shared" ref="W261:W324" si="94">IF(A261=$W$1,H261*$W$2,IF(A261=$X$1,H261*$X$2,IF(A261=$Y$1,H261*$Y$2,IF(A261=$Z$1,H261*$Z$2,IF(A261=$AA$1,H261*$AA$2,IF(A261=$AB$1,H261*$AB$2,IF(A261=$AC$1,H261*$AC$2,IF(A261=$AD$1,H261*$AD$2,IF(A261=$AE$1,H261*$AE$2,IF(A261=$AF$1,H261*$AF$2,IF(A261=$AG$1,H261*$AG$2,IF(A261=$AH$1,H261*$AH$2,IF(A261=$AI$1,H261*$AI$2,IF(A261=$AJ$1,H261*$AJ$2,0))))))))))))))</f>
        <v>41760352799.777664</v>
      </c>
      <c r="X261" s="53">
        <f t="shared" ref="X261:X324" si="95">IF(A261=$W$1,I261*$W$2,IF(A261=$X$1,I261*$X$2,IF(A261=$Y$1,I261*$Y$2,IF(A261=$Z$1,I261*$Z$2,IF(A261=$AA$1,I261*$AA$2,IF(A261=$AB$1,I261*$AB$2,IF(A261=$AC$1,I261*$AC$2,IF(A261=$AD$1,I261*$AD$2,IF(A261=$AE$1,I261*$AE$2,IF(A261=$AF$1,I261*$AF$2,IF(A261=$AG$1,I261*$AG$2,IF(A261=$AH$1,I261*$AH$2,IF(A261=$AI$1,I261*$AI$2,IF(A261=$AJ$1,I261*$AJ$2,0))))))))))))))</f>
        <v>41760352799.777664</v>
      </c>
      <c r="Y261" s="53">
        <f t="shared" ref="Y261:Y324" si="96">IF(A261=$W$1,J261*$W$2,IF(A261=$X$1,J261*$X$2,IF(A261=$Y$1,J261*$Y$2,IF(A261=$Z$1,J261*$Z$2,IF(A261=$AA$1,J261*$AA$2,IF(A261=$AB$1,J261*$AB$2,IF(A261=$AC$1,J261*$AC$2,IF(A261=$AD$1,J261*$AD$2,IF(A261=$AE$1,J261*$AE$2,IF(A261=$AF$1,J261*$AF$2,IF(A261=$AG$1,J261*$AG$2,IF(A261=$AH$1,J261*$AH$2,IF(A261=$AI$1,J261*$AI$2,IF(A261=$AJ$1,J261*$AJ$2,0))))))))))))))</f>
        <v>21494844752.523052</v>
      </c>
      <c r="Z261" s="53"/>
      <c r="AA261" s="53">
        <f t="shared" ref="AA261:AA324" si="97">IF(A261=$W$1,L261*$W$2,IF(A261=$X$1,L261*$X$2,IF(A261=$Y$1,L261*$Y$2,IF(A261=$Z$1,L261*$Z$2,IF(A261=$AA$1,L261*$AA$2,IF(A261=$AB$1,L261*$AB$2,IF(A261=$AC$1,L261*$AC$2,IF(A261=$AD$1,L261*$AD$2,IF(A261=$AE$1,L261*$AE$2,IF(A261=$AF$1,L261*$AF$2,IF(A261=$AG$1,L261*$AG$2,IF(A261=$AH$1,L261*$AH$2,IF(A261=$AI$1,L261*$AI$2,IF(A261=$AJ$1,L261*$AJ$2,0))))))))))))))</f>
        <v>13753826051.822279</v>
      </c>
      <c r="AB261" s="53"/>
      <c r="AC261" s="53">
        <f t="shared" si="84"/>
        <v>41760352799.777664</v>
      </c>
      <c r="AD261" s="53">
        <f t="shared" si="85"/>
        <v>41760352799.777664</v>
      </c>
      <c r="AE261" s="53">
        <f t="shared" si="86"/>
        <v>21494844752.523052</v>
      </c>
      <c r="AF261" s="53">
        <f t="shared" si="87"/>
        <v>0.94510921476589371</v>
      </c>
      <c r="AG261" s="53">
        <f t="shared" si="88"/>
        <v>13753826051.822279</v>
      </c>
      <c r="AI261" s="53">
        <f t="shared" si="91"/>
        <v>0</v>
      </c>
      <c r="AJ261" s="53">
        <f t="shared" si="91"/>
        <v>0</v>
      </c>
      <c r="AK261" s="53">
        <f t="shared" si="91"/>
        <v>0</v>
      </c>
      <c r="AL261" s="53">
        <f t="shared" si="90"/>
        <v>-0.94510921476589371</v>
      </c>
      <c r="AM261" s="53">
        <f t="shared" si="90"/>
        <v>0</v>
      </c>
    </row>
    <row r="262" spans="1:39" x14ac:dyDescent="0.35">
      <c r="A262" s="301">
        <v>2014</v>
      </c>
      <c r="B262" s="301" t="s">
        <v>88</v>
      </c>
      <c r="C262" s="301" t="s">
        <v>47</v>
      </c>
      <c r="D262" s="302" t="s">
        <v>21</v>
      </c>
      <c r="E262" s="302" t="s">
        <v>228</v>
      </c>
      <c r="F262" s="301" t="s">
        <v>78</v>
      </c>
      <c r="G262" s="301" t="s">
        <v>77</v>
      </c>
      <c r="H262" s="303">
        <v>2290906657000</v>
      </c>
      <c r="I262" s="303">
        <v>1977138798000</v>
      </c>
      <c r="J262" s="303">
        <v>1587523333225</v>
      </c>
      <c r="K262" s="304">
        <f t="shared" si="92"/>
        <v>0.80293975052782307</v>
      </c>
      <c r="L262" s="303">
        <v>1382048451275</v>
      </c>
      <c r="M262" s="304">
        <f t="shared" si="93"/>
        <v>0.69901438010979744</v>
      </c>
      <c r="P262">
        <f t="shared" ref="P262:P325" si="98">+A262</f>
        <v>2014</v>
      </c>
      <c r="Q262" t="str">
        <f t="shared" ref="Q262:Q325" si="99">+B262</f>
        <v>Gustavo Petro 2012-2015</v>
      </c>
      <c r="R262" t="str">
        <f t="shared" ref="R262:R325" si="100">+C262</f>
        <v xml:space="preserve">0201-FONDO FINANCIERO DE SALUD </v>
      </c>
      <c r="S262" t="str">
        <f t="shared" ref="S262:S325" si="101">+D262</f>
        <v>SALUD</v>
      </c>
      <c r="T262" t="str">
        <f t="shared" ref="T262:T325" si="102">+E262</f>
        <v>Establecimientos Públicos</v>
      </c>
      <c r="U262" t="str">
        <f t="shared" ref="U262:U325" si="103">+F262</f>
        <v>Inversión directa</v>
      </c>
      <c r="V262" t="s">
        <v>256</v>
      </c>
      <c r="W262" s="53">
        <f t="shared" si="94"/>
        <v>4206483967726.8149</v>
      </c>
      <c r="X262" s="53">
        <f t="shared" si="95"/>
        <v>3630354222571.7432</v>
      </c>
      <c r="Y262" s="53">
        <f t="shared" si="96"/>
        <v>2914955713799.3848</v>
      </c>
      <c r="Z262" s="53"/>
      <c r="AA262" s="53">
        <f t="shared" si="97"/>
        <v>2537669806469.9727</v>
      </c>
      <c r="AB262" s="53"/>
      <c r="AC262" s="53">
        <f t="shared" si="84"/>
        <v>4206483967726.8149</v>
      </c>
      <c r="AD262" s="53">
        <f t="shared" si="85"/>
        <v>3630354222571.7432</v>
      </c>
      <c r="AE262" s="53">
        <f t="shared" si="86"/>
        <v>2914955713799.3848</v>
      </c>
      <c r="AF262" s="53">
        <f t="shared" si="87"/>
        <v>1.4743303387440705</v>
      </c>
      <c r="AG262" s="53">
        <f t="shared" si="88"/>
        <v>2537669806469.9727</v>
      </c>
      <c r="AI262" s="53">
        <f t="shared" si="91"/>
        <v>0</v>
      </c>
      <c r="AJ262" s="53">
        <f t="shared" si="91"/>
        <v>0</v>
      </c>
      <c r="AK262" s="53">
        <f t="shared" si="91"/>
        <v>0</v>
      </c>
      <c r="AL262" s="53">
        <f t="shared" si="90"/>
        <v>-1.4743303387440705</v>
      </c>
      <c r="AM262" s="53">
        <f t="shared" si="90"/>
        <v>0</v>
      </c>
    </row>
    <row r="263" spans="1:39" x14ac:dyDescent="0.35">
      <c r="A263" s="301">
        <v>2014</v>
      </c>
      <c r="B263" s="301" t="s">
        <v>88</v>
      </c>
      <c r="C263" s="301" t="s">
        <v>47</v>
      </c>
      <c r="D263" s="302" t="s">
        <v>21</v>
      </c>
      <c r="E263" s="302" t="s">
        <v>228</v>
      </c>
      <c r="F263" s="301" t="s">
        <v>80</v>
      </c>
      <c r="G263" s="301" t="s">
        <v>77</v>
      </c>
      <c r="H263" s="303">
        <v>3579323000</v>
      </c>
      <c r="I263" s="303">
        <v>3513645000</v>
      </c>
      <c r="J263" s="303">
        <v>3360880194</v>
      </c>
      <c r="K263" s="304">
        <f t="shared" si="92"/>
        <v>0.95652241304969621</v>
      </c>
      <c r="L263" s="303">
        <v>3360880194</v>
      </c>
      <c r="M263" s="304">
        <f t="shared" si="93"/>
        <v>0.95652241304969621</v>
      </c>
      <c r="P263">
        <f t="shared" si="98"/>
        <v>2014</v>
      </c>
      <c r="Q263" t="str">
        <f t="shared" si="99"/>
        <v>Gustavo Petro 2012-2015</v>
      </c>
      <c r="R263" t="str">
        <f t="shared" si="100"/>
        <v xml:space="preserve">0201-FONDO FINANCIERO DE SALUD </v>
      </c>
      <c r="S263" t="str">
        <f t="shared" si="101"/>
        <v>SALUD</v>
      </c>
      <c r="T263" t="str">
        <f t="shared" si="102"/>
        <v>Establecimientos Públicos</v>
      </c>
      <c r="U263" t="str">
        <f t="shared" si="103"/>
        <v>Transferencias</v>
      </c>
      <c r="V263" t="s">
        <v>256</v>
      </c>
      <c r="W263" s="53">
        <f t="shared" si="94"/>
        <v>6572229719.0984364</v>
      </c>
      <c r="X263" s="53">
        <f t="shared" si="95"/>
        <v>6451634035.643507</v>
      </c>
      <c r="Y263" s="53">
        <f t="shared" si="96"/>
        <v>6171132555.8872776</v>
      </c>
      <c r="Z263" s="53"/>
      <c r="AA263" s="53">
        <f t="shared" si="97"/>
        <v>6171132555.8872776</v>
      </c>
      <c r="AB263" s="53"/>
      <c r="AC263" s="53">
        <f t="shared" si="84"/>
        <v>6572229719.0984364</v>
      </c>
      <c r="AD263" s="53">
        <f t="shared" si="85"/>
        <v>6451634035.643507</v>
      </c>
      <c r="AE263" s="53">
        <f t="shared" si="86"/>
        <v>6171132555.8872776</v>
      </c>
      <c r="AF263" s="53">
        <f t="shared" si="87"/>
        <v>1.7563335385012648</v>
      </c>
      <c r="AG263" s="53">
        <f t="shared" si="88"/>
        <v>6171132555.8872776</v>
      </c>
      <c r="AI263" s="53">
        <f t="shared" si="91"/>
        <v>0</v>
      </c>
      <c r="AJ263" s="53">
        <f t="shared" si="91"/>
        <v>0</v>
      </c>
      <c r="AK263" s="53">
        <f t="shared" si="91"/>
        <v>0</v>
      </c>
      <c r="AL263" s="53">
        <f t="shared" si="90"/>
        <v>-1.7563335385012648</v>
      </c>
      <c r="AM263" s="53">
        <f t="shared" si="90"/>
        <v>0</v>
      </c>
    </row>
    <row r="264" spans="1:39" x14ac:dyDescent="0.35">
      <c r="A264" s="301">
        <v>2014</v>
      </c>
      <c r="B264" s="301" t="s">
        <v>88</v>
      </c>
      <c r="C264" s="301" t="s">
        <v>48</v>
      </c>
      <c r="D264" s="302" t="s">
        <v>8</v>
      </c>
      <c r="E264" s="302" t="s">
        <v>228</v>
      </c>
      <c r="F264" s="301" t="s">
        <v>76</v>
      </c>
      <c r="G264" s="301" t="s">
        <v>77</v>
      </c>
      <c r="H264" s="303">
        <v>4640254000</v>
      </c>
      <c r="I264" s="303">
        <v>4640254000</v>
      </c>
      <c r="J264" s="303">
        <v>4491316577</v>
      </c>
      <c r="K264" s="304">
        <f t="shared" si="92"/>
        <v>0.96790317448139696</v>
      </c>
      <c r="L264" s="303">
        <v>4146100155</v>
      </c>
      <c r="M264" s="304">
        <f t="shared" si="93"/>
        <v>0.89350715607378384</v>
      </c>
      <c r="P264">
        <f t="shared" si="98"/>
        <v>2014</v>
      </c>
      <c r="Q264" t="str">
        <f t="shared" si="99"/>
        <v>Gustavo Petro 2012-2015</v>
      </c>
      <c r="R264" t="str">
        <f t="shared" si="100"/>
        <v>0203-INSTITUTO DISTRITAL DE GESTIÓN DE RIESGOS Y CAMBIO CLIMATICO</v>
      </c>
      <c r="S264" t="str">
        <f t="shared" si="101"/>
        <v>AMBIENTE</v>
      </c>
      <c r="T264" t="str">
        <f t="shared" si="102"/>
        <v>Establecimientos Públicos</v>
      </c>
      <c r="U264" t="str">
        <f t="shared" si="103"/>
        <v>Funcionamiento</v>
      </c>
      <c r="V264" t="s">
        <v>256</v>
      </c>
      <c r="W264" s="53">
        <f t="shared" si="94"/>
        <v>8520274711.9959259</v>
      </c>
      <c r="X264" s="53">
        <f t="shared" si="95"/>
        <v>8520274711.9959259</v>
      </c>
      <c r="Y264" s="53">
        <f t="shared" si="96"/>
        <v>8246800941.1944265</v>
      </c>
      <c r="Z264" s="53"/>
      <c r="AA264" s="53">
        <f t="shared" si="97"/>
        <v>7612926426.8828583</v>
      </c>
      <c r="AB264" s="53"/>
      <c r="AC264" s="53">
        <f t="shared" si="84"/>
        <v>8520274711.9959259</v>
      </c>
      <c r="AD264" s="53">
        <f t="shared" si="85"/>
        <v>8520274711.9959259</v>
      </c>
      <c r="AE264" s="53">
        <f t="shared" si="86"/>
        <v>8246800941.1944265</v>
      </c>
      <c r="AF264" s="53">
        <f t="shared" si="87"/>
        <v>1.7772305010015459</v>
      </c>
      <c r="AG264" s="53">
        <f t="shared" si="88"/>
        <v>7612926426.8828583</v>
      </c>
      <c r="AI264" s="53">
        <f t="shared" si="91"/>
        <v>0</v>
      </c>
      <c r="AJ264" s="53">
        <f t="shared" si="91"/>
        <v>0</v>
      </c>
      <c r="AK264" s="53">
        <f t="shared" si="91"/>
        <v>0</v>
      </c>
      <c r="AL264" s="53">
        <f t="shared" si="90"/>
        <v>-1.7772305010015459</v>
      </c>
      <c r="AM264" s="53">
        <f t="shared" si="90"/>
        <v>0</v>
      </c>
    </row>
    <row r="265" spans="1:39" x14ac:dyDescent="0.35">
      <c r="A265" s="301">
        <v>2014</v>
      </c>
      <c r="B265" s="301" t="s">
        <v>88</v>
      </c>
      <c r="C265" s="301" t="s">
        <v>48</v>
      </c>
      <c r="D265" s="302" t="s">
        <v>8</v>
      </c>
      <c r="E265" s="302" t="s">
        <v>228</v>
      </c>
      <c r="F265" s="301" t="s">
        <v>78</v>
      </c>
      <c r="G265" s="301" t="s">
        <v>77</v>
      </c>
      <c r="H265" s="303">
        <v>83721506000</v>
      </c>
      <c r="I265" s="303">
        <v>84321506000</v>
      </c>
      <c r="J265" s="303">
        <v>62134651444</v>
      </c>
      <c r="K265" s="304">
        <f t="shared" si="92"/>
        <v>0.73687786653146348</v>
      </c>
      <c r="L265" s="303">
        <v>22789242535</v>
      </c>
      <c r="M265" s="304">
        <f t="shared" si="93"/>
        <v>0.27026607583360762</v>
      </c>
      <c r="P265">
        <f t="shared" si="98"/>
        <v>2014</v>
      </c>
      <c r="Q265" t="str">
        <f t="shared" si="99"/>
        <v>Gustavo Petro 2012-2015</v>
      </c>
      <c r="R265" t="str">
        <f t="shared" si="100"/>
        <v>0203-INSTITUTO DISTRITAL DE GESTIÓN DE RIESGOS Y CAMBIO CLIMATICO</v>
      </c>
      <c r="S265" t="str">
        <f t="shared" si="101"/>
        <v>AMBIENTE</v>
      </c>
      <c r="T265" t="str">
        <f t="shared" si="102"/>
        <v>Establecimientos Públicos</v>
      </c>
      <c r="U265" t="str">
        <f t="shared" si="103"/>
        <v>Inversión directa</v>
      </c>
      <c r="V265" t="s">
        <v>256</v>
      </c>
      <c r="W265" s="53">
        <f t="shared" si="94"/>
        <v>153726548249.7327</v>
      </c>
      <c r="X265" s="53">
        <f t="shared" si="95"/>
        <v>154828247602.22452</v>
      </c>
      <c r="Y265" s="53">
        <f t="shared" si="96"/>
        <v>114089508771.93239</v>
      </c>
      <c r="Z265" s="53"/>
      <c r="AA265" s="53">
        <f t="shared" si="97"/>
        <v>41844822907.647392</v>
      </c>
      <c r="AB265" s="53"/>
      <c r="AC265" s="53">
        <f t="shared" si="84"/>
        <v>153726548249.7327</v>
      </c>
      <c r="AD265" s="53">
        <f t="shared" si="85"/>
        <v>154828247602.22452</v>
      </c>
      <c r="AE265" s="53">
        <f t="shared" si="86"/>
        <v>114089508771.93239</v>
      </c>
      <c r="AF265" s="53">
        <f t="shared" si="87"/>
        <v>1.3530297807054392</v>
      </c>
      <c r="AG265" s="53">
        <f t="shared" si="88"/>
        <v>41844822907.647392</v>
      </c>
      <c r="AI265" s="53">
        <f t="shared" si="91"/>
        <v>0</v>
      </c>
      <c r="AJ265" s="53">
        <f t="shared" si="91"/>
        <v>0</v>
      </c>
      <c r="AK265" s="53">
        <f t="shared" si="91"/>
        <v>0</v>
      </c>
      <c r="AL265" s="53">
        <f t="shared" si="90"/>
        <v>-1.3530297807054392</v>
      </c>
      <c r="AM265" s="53">
        <f t="shared" si="90"/>
        <v>0</v>
      </c>
    </row>
    <row r="266" spans="1:39" x14ac:dyDescent="0.35">
      <c r="A266" s="301">
        <v>2014</v>
      </c>
      <c r="B266" s="301" t="s">
        <v>88</v>
      </c>
      <c r="C266" s="301" t="s">
        <v>49</v>
      </c>
      <c r="D266" s="302" t="s">
        <v>18</v>
      </c>
      <c r="E266" s="302" t="s">
        <v>228</v>
      </c>
      <c r="F266" s="301" t="s">
        <v>76</v>
      </c>
      <c r="G266" s="301" t="s">
        <v>77</v>
      </c>
      <c r="H266" s="303">
        <v>51713737000</v>
      </c>
      <c r="I266" s="303">
        <v>51713737000</v>
      </c>
      <c r="J266" s="303">
        <v>49678481958</v>
      </c>
      <c r="K266" s="304">
        <f t="shared" si="92"/>
        <v>0.96064382193071829</v>
      </c>
      <c r="L266" s="303">
        <v>44335682655</v>
      </c>
      <c r="M266" s="304">
        <f t="shared" si="93"/>
        <v>0.85732892703151586</v>
      </c>
      <c r="P266">
        <f t="shared" si="98"/>
        <v>2014</v>
      </c>
      <c r="Q266" t="str">
        <f t="shared" si="99"/>
        <v>Gustavo Petro 2012-2015</v>
      </c>
      <c r="R266" t="str">
        <f t="shared" si="100"/>
        <v xml:space="preserve">0204-INSTITUTO DE DESARROLLO URBANO  </v>
      </c>
      <c r="S266" t="str">
        <f t="shared" si="101"/>
        <v>MOVILIDAD</v>
      </c>
      <c r="T266" t="str">
        <f t="shared" si="102"/>
        <v>Establecimientos Públicos</v>
      </c>
      <c r="U266" t="str">
        <f t="shared" si="103"/>
        <v>Funcionamiento</v>
      </c>
      <c r="V266" t="s">
        <v>256</v>
      </c>
      <c r="W266" s="53">
        <f t="shared" si="94"/>
        <v>94954984279.720047</v>
      </c>
      <c r="X266" s="53">
        <f t="shared" si="95"/>
        <v>94954984279.720047</v>
      </c>
      <c r="Y266" s="53">
        <f t="shared" si="96"/>
        <v>91217919009.841537</v>
      </c>
      <c r="Z266" s="53"/>
      <c r="AA266" s="53">
        <f t="shared" si="97"/>
        <v>81407654788.826843</v>
      </c>
      <c r="AB266" s="53"/>
      <c r="AC266" s="53">
        <f t="shared" si="84"/>
        <v>94954984279.720047</v>
      </c>
      <c r="AD266" s="53">
        <f t="shared" si="85"/>
        <v>94954984279.720047</v>
      </c>
      <c r="AE266" s="53">
        <f t="shared" si="86"/>
        <v>91217919009.841537</v>
      </c>
      <c r="AF266" s="53">
        <f t="shared" si="87"/>
        <v>1.7639011276605583</v>
      </c>
      <c r="AG266" s="53">
        <f t="shared" si="88"/>
        <v>81407654788.826843</v>
      </c>
      <c r="AI266" s="53">
        <f t="shared" si="91"/>
        <v>0</v>
      </c>
      <c r="AJ266" s="53">
        <f t="shared" si="91"/>
        <v>0</v>
      </c>
      <c r="AK266" s="53">
        <f t="shared" si="91"/>
        <v>0</v>
      </c>
      <c r="AL266" s="53">
        <f t="shared" si="90"/>
        <v>-1.7639011276605583</v>
      </c>
      <c r="AM266" s="53">
        <f t="shared" si="90"/>
        <v>0</v>
      </c>
    </row>
    <row r="267" spans="1:39" x14ac:dyDescent="0.35">
      <c r="A267" s="301">
        <v>2014</v>
      </c>
      <c r="B267" s="301" t="s">
        <v>88</v>
      </c>
      <c r="C267" s="301" t="s">
        <v>49</v>
      </c>
      <c r="D267" s="302" t="s">
        <v>18</v>
      </c>
      <c r="E267" s="302" t="s">
        <v>228</v>
      </c>
      <c r="F267" s="301" t="s">
        <v>79</v>
      </c>
      <c r="G267" s="301" t="s">
        <v>77</v>
      </c>
      <c r="H267" s="303">
        <v>0</v>
      </c>
      <c r="I267" s="303">
        <v>0</v>
      </c>
      <c r="J267" s="303">
        <v>0</v>
      </c>
      <c r="K267" s="304">
        <v>0</v>
      </c>
      <c r="L267" s="303">
        <v>0</v>
      </c>
      <c r="M267" s="304">
        <v>0</v>
      </c>
      <c r="P267">
        <f t="shared" si="98"/>
        <v>2014</v>
      </c>
      <c r="Q267" t="str">
        <f t="shared" si="99"/>
        <v>Gustavo Petro 2012-2015</v>
      </c>
      <c r="R267" t="str">
        <f t="shared" si="100"/>
        <v xml:space="preserve">0204-INSTITUTO DE DESARROLLO URBANO  </v>
      </c>
      <c r="S267" t="str">
        <f t="shared" si="101"/>
        <v>MOVILIDAD</v>
      </c>
      <c r="T267" t="str">
        <f t="shared" si="102"/>
        <v>Establecimientos Públicos</v>
      </c>
      <c r="U267" t="str">
        <f t="shared" si="103"/>
        <v>Servicio de la deuda</v>
      </c>
      <c r="V267" t="s">
        <v>256</v>
      </c>
      <c r="W267" s="53">
        <f t="shared" si="94"/>
        <v>0</v>
      </c>
      <c r="X267" s="53">
        <f t="shared" si="95"/>
        <v>0</v>
      </c>
      <c r="Y267" s="53">
        <f t="shared" si="96"/>
        <v>0</v>
      </c>
      <c r="Z267" s="53"/>
      <c r="AA267" s="53">
        <f t="shared" si="97"/>
        <v>0</v>
      </c>
      <c r="AB267" s="53"/>
      <c r="AC267" s="53">
        <f t="shared" si="84"/>
        <v>0</v>
      </c>
      <c r="AD267" s="53">
        <f t="shared" si="85"/>
        <v>0</v>
      </c>
      <c r="AE267" s="53">
        <f t="shared" si="86"/>
        <v>0</v>
      </c>
      <c r="AF267" s="53">
        <f t="shared" si="87"/>
        <v>0</v>
      </c>
      <c r="AG267" s="53">
        <f t="shared" si="88"/>
        <v>0</v>
      </c>
      <c r="AI267" s="53">
        <f t="shared" si="91"/>
        <v>0</v>
      </c>
      <c r="AJ267" s="53">
        <f t="shared" si="91"/>
        <v>0</v>
      </c>
      <c r="AK267" s="53">
        <f t="shared" si="91"/>
        <v>0</v>
      </c>
      <c r="AL267" s="53">
        <f t="shared" si="90"/>
        <v>0</v>
      </c>
      <c r="AM267" s="53">
        <f t="shared" si="90"/>
        <v>0</v>
      </c>
    </row>
    <row r="268" spans="1:39" x14ac:dyDescent="0.35">
      <c r="A268" s="301">
        <v>2014</v>
      </c>
      <c r="B268" s="301" t="s">
        <v>88</v>
      </c>
      <c r="C268" s="301" t="s">
        <v>49</v>
      </c>
      <c r="D268" s="302" t="s">
        <v>18</v>
      </c>
      <c r="E268" s="302" t="s">
        <v>228</v>
      </c>
      <c r="F268" s="301" t="s">
        <v>78</v>
      </c>
      <c r="G268" s="301" t="s">
        <v>77</v>
      </c>
      <c r="H268" s="303">
        <v>1854528317000</v>
      </c>
      <c r="I268" s="303">
        <v>1465327432454</v>
      </c>
      <c r="J268" s="303">
        <v>1116300844607</v>
      </c>
      <c r="K268" s="304">
        <f t="shared" si="92"/>
        <v>0.76180983163436633</v>
      </c>
      <c r="L268" s="303">
        <v>202443565747</v>
      </c>
      <c r="M268" s="304">
        <f t="shared" si="93"/>
        <v>0.13815585599729444</v>
      </c>
      <c r="P268">
        <f t="shared" si="98"/>
        <v>2014</v>
      </c>
      <c r="Q268" t="str">
        <f t="shared" si="99"/>
        <v>Gustavo Petro 2012-2015</v>
      </c>
      <c r="R268" t="str">
        <f t="shared" si="100"/>
        <v xml:space="preserve">0204-INSTITUTO DE DESARROLLO URBANO  </v>
      </c>
      <c r="S268" t="str">
        <f t="shared" si="101"/>
        <v>MOVILIDAD</v>
      </c>
      <c r="T268" t="str">
        <f t="shared" si="102"/>
        <v>Establecimientos Públicos</v>
      </c>
      <c r="U268" t="str">
        <f t="shared" si="103"/>
        <v>Inversión directa</v>
      </c>
      <c r="V268" t="s">
        <v>256</v>
      </c>
      <c r="W268" s="53">
        <f t="shared" si="94"/>
        <v>3405221076694.3931</v>
      </c>
      <c r="X268" s="53">
        <f t="shared" si="95"/>
        <v>2690583805871.7764</v>
      </c>
      <c r="Y268" s="53">
        <f t="shared" si="96"/>
        <v>2049713196149.3306</v>
      </c>
      <c r="Z268" s="53"/>
      <c r="AA268" s="53">
        <f t="shared" si="97"/>
        <v>371719908832.67352</v>
      </c>
      <c r="AB268" s="53"/>
      <c r="AC268" s="53">
        <f t="shared" si="84"/>
        <v>3405221076694.3931</v>
      </c>
      <c r="AD268" s="53">
        <f t="shared" si="85"/>
        <v>2690583805871.7764</v>
      </c>
      <c r="AE268" s="53">
        <f t="shared" si="86"/>
        <v>2049713196149.3306</v>
      </c>
      <c r="AF268" s="53">
        <f t="shared" si="87"/>
        <v>1.3988089970558002</v>
      </c>
      <c r="AG268" s="53">
        <f t="shared" si="88"/>
        <v>371719908832.67352</v>
      </c>
      <c r="AI268" s="53">
        <f t="shared" si="91"/>
        <v>0</v>
      </c>
      <c r="AJ268" s="53">
        <f t="shared" si="91"/>
        <v>0</v>
      </c>
      <c r="AK268" s="53">
        <f t="shared" si="91"/>
        <v>0</v>
      </c>
      <c r="AL268" s="53">
        <f t="shared" si="90"/>
        <v>-1.3988089970558002</v>
      </c>
      <c r="AM268" s="53">
        <f t="shared" si="90"/>
        <v>0</v>
      </c>
    </row>
    <row r="269" spans="1:39" x14ac:dyDescent="0.35">
      <c r="A269" s="301">
        <v>2014</v>
      </c>
      <c r="B269" s="301" t="s">
        <v>88</v>
      </c>
      <c r="C269" s="301" t="s">
        <v>49</v>
      </c>
      <c r="D269" s="302" t="s">
        <v>18</v>
      </c>
      <c r="E269" s="302" t="s">
        <v>228</v>
      </c>
      <c r="F269" s="301" t="s">
        <v>80</v>
      </c>
      <c r="G269" s="301" t="s">
        <v>77</v>
      </c>
      <c r="H269" s="303">
        <v>0</v>
      </c>
      <c r="I269" s="303">
        <v>0</v>
      </c>
      <c r="J269" s="303">
        <v>0</v>
      </c>
      <c r="K269" s="304">
        <v>0</v>
      </c>
      <c r="L269" s="303">
        <v>0</v>
      </c>
      <c r="M269" s="304">
        <v>0</v>
      </c>
      <c r="P269">
        <f t="shared" si="98"/>
        <v>2014</v>
      </c>
      <c r="Q269" t="str">
        <f t="shared" si="99"/>
        <v>Gustavo Petro 2012-2015</v>
      </c>
      <c r="R269" t="str">
        <f t="shared" si="100"/>
        <v xml:space="preserve">0204-INSTITUTO DE DESARROLLO URBANO  </v>
      </c>
      <c r="S269" t="str">
        <f t="shared" si="101"/>
        <v>MOVILIDAD</v>
      </c>
      <c r="T269" t="str">
        <f t="shared" si="102"/>
        <v>Establecimientos Públicos</v>
      </c>
      <c r="U269" t="str">
        <f t="shared" si="103"/>
        <v>Transferencias</v>
      </c>
      <c r="V269" t="s">
        <v>256</v>
      </c>
      <c r="W269" s="53">
        <f t="shared" si="94"/>
        <v>0</v>
      </c>
      <c r="X269" s="53">
        <f t="shared" si="95"/>
        <v>0</v>
      </c>
      <c r="Y269" s="53">
        <f t="shared" si="96"/>
        <v>0</v>
      </c>
      <c r="Z269" s="53"/>
      <c r="AA269" s="53">
        <f t="shared" si="97"/>
        <v>0</v>
      </c>
      <c r="AB269" s="53"/>
      <c r="AC269" s="53">
        <f t="shared" si="84"/>
        <v>0</v>
      </c>
      <c r="AD269" s="53">
        <f t="shared" si="85"/>
        <v>0</v>
      </c>
      <c r="AE269" s="53">
        <f t="shared" si="86"/>
        <v>0</v>
      </c>
      <c r="AF269" s="53">
        <f t="shared" si="87"/>
        <v>0</v>
      </c>
      <c r="AG269" s="53">
        <f t="shared" si="88"/>
        <v>0</v>
      </c>
      <c r="AI269" s="53">
        <f t="shared" si="91"/>
        <v>0</v>
      </c>
      <c r="AJ269" s="53">
        <f t="shared" si="91"/>
        <v>0</v>
      </c>
      <c r="AK269" s="53">
        <f t="shared" si="91"/>
        <v>0</v>
      </c>
      <c r="AL269" s="53">
        <f t="shared" si="90"/>
        <v>0</v>
      </c>
      <c r="AM269" s="53">
        <f t="shared" si="90"/>
        <v>0</v>
      </c>
    </row>
    <row r="270" spans="1:39" x14ac:dyDescent="0.35">
      <c r="A270" s="301">
        <v>2014</v>
      </c>
      <c r="B270" s="301" t="s">
        <v>88</v>
      </c>
      <c r="C270" s="301" t="s">
        <v>50</v>
      </c>
      <c r="D270" s="302" t="s">
        <v>16</v>
      </c>
      <c r="E270" s="302" t="s">
        <v>228</v>
      </c>
      <c r="F270" s="301" t="s">
        <v>76</v>
      </c>
      <c r="G270" s="301" t="s">
        <v>77</v>
      </c>
      <c r="H270" s="303">
        <v>368537910000</v>
      </c>
      <c r="I270" s="303">
        <v>671289872305</v>
      </c>
      <c r="J270" s="303">
        <v>621444583306</v>
      </c>
      <c r="K270" s="304">
        <f t="shared" si="92"/>
        <v>0.92574699685569983</v>
      </c>
      <c r="L270" s="303">
        <v>619319781953</v>
      </c>
      <c r="M270" s="304">
        <f t="shared" si="93"/>
        <v>0.92258174523987535</v>
      </c>
      <c r="P270">
        <f t="shared" si="98"/>
        <v>2014</v>
      </c>
      <c r="Q270" t="str">
        <f t="shared" si="99"/>
        <v>Gustavo Petro 2012-2015</v>
      </c>
      <c r="R270" t="str">
        <f t="shared" si="100"/>
        <v>0206-FONDO DE PRESTACIONES ECONÓMICAS, CESANTÍAS Y PENSIONES</v>
      </c>
      <c r="S270" t="str">
        <f t="shared" si="101"/>
        <v>HACIENDA</v>
      </c>
      <c r="T270" t="str">
        <f t="shared" si="102"/>
        <v>Establecimientos Públicos</v>
      </c>
      <c r="U270" t="str">
        <f t="shared" si="103"/>
        <v>Funcionamiento</v>
      </c>
      <c r="V270" t="s">
        <v>256</v>
      </c>
      <c r="W270" s="53">
        <f t="shared" si="94"/>
        <v>676696628026.14478</v>
      </c>
      <c r="X270" s="53">
        <f t="shared" si="95"/>
        <v>1232599362754.553</v>
      </c>
      <c r="Y270" s="53">
        <f t="shared" si="96"/>
        <v>1141075158396.2769</v>
      </c>
      <c r="Z270" s="53"/>
      <c r="AA270" s="53">
        <f t="shared" si="97"/>
        <v>1137173671271.6538</v>
      </c>
      <c r="AB270" s="53"/>
      <c r="AC270" s="53">
        <f t="shared" si="84"/>
        <v>676696628026.14478</v>
      </c>
      <c r="AD270" s="53">
        <f t="shared" si="85"/>
        <v>1232599362754.553</v>
      </c>
      <c r="AE270" s="53">
        <f t="shared" si="86"/>
        <v>1141075158396.2769</v>
      </c>
      <c r="AF270" s="53">
        <f t="shared" si="87"/>
        <v>1.6998247783452785</v>
      </c>
      <c r="AG270" s="53">
        <f t="shared" si="88"/>
        <v>1137173671271.6538</v>
      </c>
      <c r="AI270" s="53">
        <f t="shared" si="91"/>
        <v>0</v>
      </c>
      <c r="AJ270" s="53">
        <f t="shared" si="91"/>
        <v>0</v>
      </c>
      <c r="AK270" s="53">
        <f t="shared" si="91"/>
        <v>0</v>
      </c>
      <c r="AL270" s="53">
        <f t="shared" si="90"/>
        <v>-1.6998247783452785</v>
      </c>
      <c r="AM270" s="53">
        <f t="shared" si="90"/>
        <v>0</v>
      </c>
    </row>
    <row r="271" spans="1:39" x14ac:dyDescent="0.35">
      <c r="A271" s="301">
        <v>2014</v>
      </c>
      <c r="B271" s="301" t="s">
        <v>88</v>
      </c>
      <c r="C271" s="301" t="s">
        <v>50</v>
      </c>
      <c r="D271" s="302" t="s">
        <v>16</v>
      </c>
      <c r="E271" s="302" t="s">
        <v>228</v>
      </c>
      <c r="F271" s="301" t="s">
        <v>79</v>
      </c>
      <c r="G271" s="301" t="s">
        <v>77</v>
      </c>
      <c r="H271" s="303">
        <v>178340000000</v>
      </c>
      <c r="I271" s="303">
        <v>178340000000</v>
      </c>
      <c r="J271" s="303">
        <v>120735505121</v>
      </c>
      <c r="K271" s="304">
        <f t="shared" si="92"/>
        <v>0.67699621577324209</v>
      </c>
      <c r="L271" s="303">
        <v>120735505121</v>
      </c>
      <c r="M271" s="304">
        <f t="shared" si="93"/>
        <v>0.67699621577324209</v>
      </c>
      <c r="P271">
        <f t="shared" si="98"/>
        <v>2014</v>
      </c>
      <c r="Q271" t="str">
        <f t="shared" si="99"/>
        <v>Gustavo Petro 2012-2015</v>
      </c>
      <c r="R271" t="str">
        <f t="shared" si="100"/>
        <v>0206-FONDO DE PRESTACIONES ECONÓMICAS, CESANTÍAS Y PENSIONES</v>
      </c>
      <c r="S271" t="str">
        <f t="shared" si="101"/>
        <v>HACIENDA</v>
      </c>
      <c r="T271" t="str">
        <f t="shared" si="102"/>
        <v>Establecimientos Públicos</v>
      </c>
      <c r="U271" t="str">
        <f t="shared" si="103"/>
        <v>Servicio de la deuda</v>
      </c>
      <c r="V271" t="s">
        <v>256</v>
      </c>
      <c r="W271" s="53">
        <f t="shared" si="94"/>
        <v>327461770872.3172</v>
      </c>
      <c r="X271" s="53">
        <f t="shared" si="95"/>
        <v>327461770872.3172</v>
      </c>
      <c r="Y271" s="53">
        <f t="shared" si="96"/>
        <v>221690379690.96323</v>
      </c>
      <c r="Z271" s="53"/>
      <c r="AA271" s="53">
        <f t="shared" si="97"/>
        <v>221690379690.96323</v>
      </c>
      <c r="AB271" s="53"/>
      <c r="AC271" s="53">
        <f t="shared" si="84"/>
        <v>327461770872.3172</v>
      </c>
      <c r="AD271" s="53">
        <f t="shared" si="85"/>
        <v>327461770872.3172</v>
      </c>
      <c r="AE271" s="53">
        <f t="shared" si="86"/>
        <v>221690379690.96323</v>
      </c>
      <c r="AF271" s="53">
        <f t="shared" si="87"/>
        <v>1.2430771542613168</v>
      </c>
      <c r="AG271" s="53">
        <f t="shared" si="88"/>
        <v>221690379690.96323</v>
      </c>
      <c r="AI271" s="53">
        <f t="shared" si="91"/>
        <v>0</v>
      </c>
      <c r="AJ271" s="53">
        <f t="shared" si="91"/>
        <v>0</v>
      </c>
      <c r="AK271" s="53">
        <f t="shared" si="91"/>
        <v>0</v>
      </c>
      <c r="AL271" s="53">
        <f t="shared" si="90"/>
        <v>-1.2430771542613168</v>
      </c>
      <c r="AM271" s="53">
        <f t="shared" si="90"/>
        <v>0</v>
      </c>
    </row>
    <row r="272" spans="1:39" x14ac:dyDescent="0.35">
      <c r="A272" s="301">
        <v>2014</v>
      </c>
      <c r="B272" s="301" t="s">
        <v>88</v>
      </c>
      <c r="C272" s="301" t="s">
        <v>50</v>
      </c>
      <c r="D272" s="302" t="s">
        <v>16</v>
      </c>
      <c r="E272" s="302" t="s">
        <v>228</v>
      </c>
      <c r="F272" s="301" t="s">
        <v>78</v>
      </c>
      <c r="G272" s="301" t="s">
        <v>77</v>
      </c>
      <c r="H272" s="303">
        <v>8298750000</v>
      </c>
      <c r="I272" s="303">
        <v>8298750000</v>
      </c>
      <c r="J272" s="303">
        <v>5705944629</v>
      </c>
      <c r="K272" s="304">
        <f t="shared" si="92"/>
        <v>0.68756675752372343</v>
      </c>
      <c r="L272" s="303">
        <v>2284785067</v>
      </c>
      <c r="M272" s="304">
        <f t="shared" si="93"/>
        <v>0.27531677264648291</v>
      </c>
      <c r="P272">
        <f t="shared" si="98"/>
        <v>2014</v>
      </c>
      <c r="Q272" t="str">
        <f t="shared" si="99"/>
        <v>Gustavo Petro 2012-2015</v>
      </c>
      <c r="R272" t="str">
        <f t="shared" si="100"/>
        <v>0206-FONDO DE PRESTACIONES ECONÓMICAS, CESANTÍAS Y PENSIONES</v>
      </c>
      <c r="S272" t="str">
        <f t="shared" si="101"/>
        <v>HACIENDA</v>
      </c>
      <c r="T272" t="str">
        <f t="shared" si="102"/>
        <v>Establecimientos Públicos</v>
      </c>
      <c r="U272" t="str">
        <f t="shared" si="103"/>
        <v>Inversión directa</v>
      </c>
      <c r="V272" t="s">
        <v>256</v>
      </c>
      <c r="W272" s="53">
        <f t="shared" si="94"/>
        <v>15237879169.15242</v>
      </c>
      <c r="X272" s="53">
        <f t="shared" si="95"/>
        <v>15237879169.15242</v>
      </c>
      <c r="Y272" s="53">
        <f t="shared" si="96"/>
        <v>10477059171.872417</v>
      </c>
      <c r="Z272" s="53"/>
      <c r="AA272" s="53">
        <f t="shared" si="97"/>
        <v>4195243714.8281145</v>
      </c>
      <c r="AB272" s="53"/>
      <c r="AC272" s="53">
        <f t="shared" si="84"/>
        <v>15237879169.15242</v>
      </c>
      <c r="AD272" s="53">
        <f t="shared" si="85"/>
        <v>15237879169.15242</v>
      </c>
      <c r="AE272" s="53">
        <f t="shared" si="86"/>
        <v>10477059171.872417</v>
      </c>
      <c r="AF272" s="53">
        <f t="shared" si="87"/>
        <v>1.2624864192646383</v>
      </c>
      <c r="AG272" s="53">
        <f t="shared" si="88"/>
        <v>4195243714.8281145</v>
      </c>
      <c r="AI272" s="53">
        <f t="shared" si="91"/>
        <v>0</v>
      </c>
      <c r="AJ272" s="53">
        <f t="shared" si="91"/>
        <v>0</v>
      </c>
      <c r="AK272" s="53">
        <f t="shared" si="91"/>
        <v>0</v>
      </c>
      <c r="AL272" s="53">
        <f t="shared" si="90"/>
        <v>-1.2624864192646383</v>
      </c>
      <c r="AM272" s="53">
        <f t="shared" si="90"/>
        <v>0</v>
      </c>
    </row>
    <row r="273" spans="1:39" x14ac:dyDescent="0.35">
      <c r="A273" s="301">
        <v>2014</v>
      </c>
      <c r="B273" s="301" t="s">
        <v>88</v>
      </c>
      <c r="C273" s="301" t="s">
        <v>51</v>
      </c>
      <c r="D273" s="302" t="s">
        <v>15</v>
      </c>
      <c r="E273" s="302" t="s">
        <v>228</v>
      </c>
      <c r="F273" s="301" t="s">
        <v>76</v>
      </c>
      <c r="G273" s="301" t="s">
        <v>77</v>
      </c>
      <c r="H273" s="303">
        <v>8944431000</v>
      </c>
      <c r="I273" s="303">
        <v>8944431000</v>
      </c>
      <c r="J273" s="303">
        <v>8616127282</v>
      </c>
      <c r="K273" s="304">
        <f t="shared" si="92"/>
        <v>0.96329518132567626</v>
      </c>
      <c r="L273" s="303">
        <v>8226617067</v>
      </c>
      <c r="M273" s="304">
        <f t="shared" si="93"/>
        <v>0.91974738996812655</v>
      </c>
      <c r="P273">
        <f t="shared" si="98"/>
        <v>2014</v>
      </c>
      <c r="Q273" t="str">
        <f t="shared" si="99"/>
        <v>Gustavo Petro 2012-2015</v>
      </c>
      <c r="R273" t="str">
        <f t="shared" si="100"/>
        <v>0208-CAJA DE LA VIVIENDA POPULAR</v>
      </c>
      <c r="S273" t="str">
        <f t="shared" si="101"/>
        <v>HÁBITAT</v>
      </c>
      <c r="T273" t="str">
        <f t="shared" si="102"/>
        <v>Establecimientos Públicos</v>
      </c>
      <c r="U273" t="str">
        <f t="shared" si="103"/>
        <v>Funcionamiento</v>
      </c>
      <c r="V273" t="s">
        <v>256</v>
      </c>
      <c r="W273" s="53">
        <f t="shared" si="94"/>
        <v>16423456401.846199</v>
      </c>
      <c r="X273" s="53">
        <f t="shared" si="95"/>
        <v>16423456401.846199</v>
      </c>
      <c r="Y273" s="53">
        <f t="shared" si="96"/>
        <v>15820636412.610773</v>
      </c>
      <c r="Z273" s="53"/>
      <c r="AA273" s="53">
        <f t="shared" si="97"/>
        <v>15105431159.853361</v>
      </c>
      <c r="AB273" s="53"/>
      <c r="AC273" s="53">
        <f t="shared" si="84"/>
        <v>16423456401.846199</v>
      </c>
      <c r="AD273" s="53">
        <f t="shared" si="85"/>
        <v>16423456401.846199</v>
      </c>
      <c r="AE273" s="53">
        <f t="shared" si="86"/>
        <v>15820636412.610773</v>
      </c>
      <c r="AF273" s="53">
        <f t="shared" si="87"/>
        <v>1.7687694625416388</v>
      </c>
      <c r="AG273" s="53">
        <f t="shared" si="88"/>
        <v>15105431159.853361</v>
      </c>
      <c r="AI273" s="53">
        <f t="shared" si="91"/>
        <v>0</v>
      </c>
      <c r="AJ273" s="53">
        <f t="shared" si="91"/>
        <v>0</v>
      </c>
      <c r="AK273" s="53">
        <f t="shared" si="91"/>
        <v>0</v>
      </c>
      <c r="AL273" s="53">
        <f t="shared" si="90"/>
        <v>-1.7687694625416388</v>
      </c>
      <c r="AM273" s="53">
        <f t="shared" si="90"/>
        <v>0</v>
      </c>
    </row>
    <row r="274" spans="1:39" x14ac:dyDescent="0.35">
      <c r="A274" s="301">
        <v>2014</v>
      </c>
      <c r="B274" s="301" t="s">
        <v>88</v>
      </c>
      <c r="C274" s="301" t="s">
        <v>51</v>
      </c>
      <c r="D274" s="302" t="s">
        <v>15</v>
      </c>
      <c r="E274" s="302" t="s">
        <v>228</v>
      </c>
      <c r="F274" s="301" t="s">
        <v>78</v>
      </c>
      <c r="G274" s="301" t="s">
        <v>77</v>
      </c>
      <c r="H274" s="303">
        <v>76376135000</v>
      </c>
      <c r="I274" s="303">
        <v>116985613173</v>
      </c>
      <c r="J274" s="303">
        <v>93005841505</v>
      </c>
      <c r="K274" s="304">
        <f t="shared" si="92"/>
        <v>0.79501948130546296</v>
      </c>
      <c r="L274" s="303">
        <v>75306953943</v>
      </c>
      <c r="M274" s="304">
        <f t="shared" si="93"/>
        <v>0.64372833462551504</v>
      </c>
      <c r="P274">
        <f t="shared" si="98"/>
        <v>2014</v>
      </c>
      <c r="Q274" t="str">
        <f t="shared" si="99"/>
        <v>Gustavo Petro 2012-2015</v>
      </c>
      <c r="R274" t="str">
        <f t="shared" si="100"/>
        <v>0208-CAJA DE LA VIVIENDA POPULAR</v>
      </c>
      <c r="S274" t="str">
        <f t="shared" si="101"/>
        <v>HÁBITAT</v>
      </c>
      <c r="T274" t="str">
        <f t="shared" si="102"/>
        <v>Establecimientos Públicos</v>
      </c>
      <c r="U274" t="str">
        <f t="shared" si="103"/>
        <v>Inversión directa</v>
      </c>
      <c r="V274" t="s">
        <v>256</v>
      </c>
      <c r="W274" s="53">
        <f t="shared" si="94"/>
        <v>140239230792.21243</v>
      </c>
      <c r="X274" s="53">
        <f t="shared" si="95"/>
        <v>214804957139.25345</v>
      </c>
      <c r="Y274" s="53">
        <f t="shared" si="96"/>
        <v>170774125606.6915</v>
      </c>
      <c r="Z274" s="53"/>
      <c r="AA274" s="53">
        <f t="shared" si="97"/>
        <v>138276037328.55676</v>
      </c>
      <c r="AB274" s="53"/>
      <c r="AC274" s="53">
        <f t="shared" si="84"/>
        <v>140239230792.21243</v>
      </c>
      <c r="AD274" s="53">
        <f t="shared" si="85"/>
        <v>214804957139.25345</v>
      </c>
      <c r="AE274" s="53">
        <f t="shared" si="86"/>
        <v>170774125606.6915</v>
      </c>
      <c r="AF274" s="53">
        <f t="shared" si="87"/>
        <v>1.4597874129543456</v>
      </c>
      <c r="AG274" s="53">
        <f t="shared" si="88"/>
        <v>138276037328.55676</v>
      </c>
      <c r="AI274" s="53">
        <f t="shared" si="91"/>
        <v>0</v>
      </c>
      <c r="AJ274" s="53">
        <f t="shared" si="91"/>
        <v>0</v>
      </c>
      <c r="AK274" s="53">
        <f t="shared" si="91"/>
        <v>0</v>
      </c>
      <c r="AL274" s="53">
        <f t="shared" si="90"/>
        <v>-1.4597874129543456</v>
      </c>
      <c r="AM274" s="53">
        <f t="shared" si="90"/>
        <v>0</v>
      </c>
    </row>
    <row r="275" spans="1:39" x14ac:dyDescent="0.35">
      <c r="A275" s="301">
        <v>2014</v>
      </c>
      <c r="B275" s="301" t="s">
        <v>88</v>
      </c>
      <c r="C275" s="301" t="s">
        <v>52</v>
      </c>
      <c r="D275" s="302" t="s">
        <v>9</v>
      </c>
      <c r="E275" s="302" t="s">
        <v>228</v>
      </c>
      <c r="F275" s="301" t="s">
        <v>76</v>
      </c>
      <c r="G275" s="301" t="s">
        <v>77</v>
      </c>
      <c r="H275" s="303">
        <v>26290347000</v>
      </c>
      <c r="I275" s="303">
        <v>26290347000</v>
      </c>
      <c r="J275" s="303">
        <v>24260115995</v>
      </c>
      <c r="K275" s="304">
        <f t="shared" si="92"/>
        <v>0.92277656110815121</v>
      </c>
      <c r="L275" s="303">
        <v>23437589512</v>
      </c>
      <c r="M275" s="304">
        <f t="shared" si="93"/>
        <v>0.89149030676544516</v>
      </c>
      <c r="P275">
        <f t="shared" si="98"/>
        <v>2014</v>
      </c>
      <c r="Q275" t="str">
        <f t="shared" si="99"/>
        <v>Gustavo Petro 2012-2015</v>
      </c>
      <c r="R275" t="str">
        <f t="shared" si="100"/>
        <v>0211-INSTITUTO DISTRITAL DE RECREACIÓN Y DEPORTE</v>
      </c>
      <c r="S275" t="str">
        <f t="shared" si="101"/>
        <v>CULTURA, RECREACIÓN Y DEPORTE</v>
      </c>
      <c r="T275" t="str">
        <f t="shared" si="102"/>
        <v>Establecimientos Públicos</v>
      </c>
      <c r="U275" t="str">
        <f t="shared" si="103"/>
        <v>Funcionamiento</v>
      </c>
      <c r="V275" t="s">
        <v>256</v>
      </c>
      <c r="W275" s="53">
        <f t="shared" si="94"/>
        <v>48273430444.475227</v>
      </c>
      <c r="X275" s="53">
        <f t="shared" si="95"/>
        <v>48273430444.475227</v>
      </c>
      <c r="Y275" s="53">
        <f t="shared" si="96"/>
        <v>44545590138.446381</v>
      </c>
      <c r="Z275" s="53"/>
      <c r="AA275" s="53">
        <f t="shared" si="97"/>
        <v>43035295315.565598</v>
      </c>
      <c r="AB275" s="53"/>
      <c r="AC275" s="53">
        <f t="shared" si="84"/>
        <v>48273430444.475227</v>
      </c>
      <c r="AD275" s="53">
        <f t="shared" si="85"/>
        <v>48273430444.475227</v>
      </c>
      <c r="AE275" s="53">
        <f t="shared" si="86"/>
        <v>44545590138.446381</v>
      </c>
      <c r="AF275" s="53">
        <f t="shared" si="87"/>
        <v>1.6943705664457902</v>
      </c>
      <c r="AG275" s="53">
        <f t="shared" si="88"/>
        <v>43035295315.565598</v>
      </c>
      <c r="AI275" s="53">
        <f t="shared" si="91"/>
        <v>0</v>
      </c>
      <c r="AJ275" s="53">
        <f t="shared" si="91"/>
        <v>0</v>
      </c>
      <c r="AK275" s="53">
        <f t="shared" si="91"/>
        <v>0</v>
      </c>
      <c r="AL275" s="53">
        <f t="shared" si="90"/>
        <v>-1.6943705664457902</v>
      </c>
      <c r="AM275" s="53">
        <f t="shared" si="90"/>
        <v>0</v>
      </c>
    </row>
    <row r="276" spans="1:39" x14ac:dyDescent="0.35">
      <c r="A276" s="301">
        <v>2014</v>
      </c>
      <c r="B276" s="301" t="s">
        <v>88</v>
      </c>
      <c r="C276" s="301" t="s">
        <v>52</v>
      </c>
      <c r="D276" s="302" t="s">
        <v>9</v>
      </c>
      <c r="E276" s="302" t="s">
        <v>228</v>
      </c>
      <c r="F276" s="301" t="s">
        <v>79</v>
      </c>
      <c r="G276" s="301" t="s">
        <v>77</v>
      </c>
      <c r="H276" s="303">
        <v>0</v>
      </c>
      <c r="I276" s="303">
        <v>0</v>
      </c>
      <c r="J276" s="303">
        <v>0</v>
      </c>
      <c r="K276" s="304">
        <v>0</v>
      </c>
      <c r="L276" s="303">
        <v>0</v>
      </c>
      <c r="M276" s="304">
        <v>0</v>
      </c>
      <c r="P276">
        <f t="shared" si="98"/>
        <v>2014</v>
      </c>
      <c r="Q276" t="str">
        <f t="shared" si="99"/>
        <v>Gustavo Petro 2012-2015</v>
      </c>
      <c r="R276" t="str">
        <f t="shared" si="100"/>
        <v>0211-INSTITUTO DISTRITAL DE RECREACIÓN Y DEPORTE</v>
      </c>
      <c r="S276" t="str">
        <f t="shared" si="101"/>
        <v>CULTURA, RECREACIÓN Y DEPORTE</v>
      </c>
      <c r="T276" t="str">
        <f t="shared" si="102"/>
        <v>Establecimientos Públicos</v>
      </c>
      <c r="U276" t="str">
        <f t="shared" si="103"/>
        <v>Servicio de la deuda</v>
      </c>
      <c r="V276" t="s">
        <v>256</v>
      </c>
      <c r="W276" s="53">
        <f t="shared" si="94"/>
        <v>0</v>
      </c>
      <c r="X276" s="53">
        <f t="shared" si="95"/>
        <v>0</v>
      </c>
      <c r="Y276" s="53">
        <f t="shared" si="96"/>
        <v>0</v>
      </c>
      <c r="Z276" s="53"/>
      <c r="AA276" s="53">
        <f t="shared" si="97"/>
        <v>0</v>
      </c>
      <c r="AB276" s="53"/>
      <c r="AC276" s="53">
        <f t="shared" si="84"/>
        <v>0</v>
      </c>
      <c r="AD276" s="53">
        <f t="shared" si="85"/>
        <v>0</v>
      </c>
      <c r="AE276" s="53">
        <f t="shared" si="86"/>
        <v>0</v>
      </c>
      <c r="AF276" s="53">
        <f t="shared" si="87"/>
        <v>0</v>
      </c>
      <c r="AG276" s="53">
        <f t="shared" si="88"/>
        <v>0</v>
      </c>
      <c r="AI276" s="53">
        <f t="shared" si="91"/>
        <v>0</v>
      </c>
      <c r="AJ276" s="53">
        <f t="shared" si="91"/>
        <v>0</v>
      </c>
      <c r="AK276" s="53">
        <f t="shared" si="91"/>
        <v>0</v>
      </c>
      <c r="AL276" s="53">
        <f t="shared" si="90"/>
        <v>0</v>
      </c>
      <c r="AM276" s="53">
        <f t="shared" si="90"/>
        <v>0</v>
      </c>
    </row>
    <row r="277" spans="1:39" x14ac:dyDescent="0.35">
      <c r="A277" s="301">
        <v>2014</v>
      </c>
      <c r="B277" s="301" t="s">
        <v>88</v>
      </c>
      <c r="C277" s="301" t="s">
        <v>52</v>
      </c>
      <c r="D277" s="302" t="s">
        <v>9</v>
      </c>
      <c r="E277" s="302" t="s">
        <v>228</v>
      </c>
      <c r="F277" s="301" t="s">
        <v>78</v>
      </c>
      <c r="G277" s="301" t="s">
        <v>77</v>
      </c>
      <c r="H277" s="303">
        <v>210690875000</v>
      </c>
      <c r="I277" s="303">
        <v>179620875000</v>
      </c>
      <c r="J277" s="303">
        <v>131781741354</v>
      </c>
      <c r="K277" s="304">
        <f t="shared" si="92"/>
        <v>0.73366606945879764</v>
      </c>
      <c r="L277" s="303">
        <v>88093930982</v>
      </c>
      <c r="M277" s="304">
        <f t="shared" si="93"/>
        <v>0.49044372477308107</v>
      </c>
      <c r="P277">
        <f t="shared" si="98"/>
        <v>2014</v>
      </c>
      <c r="Q277" t="str">
        <f t="shared" si="99"/>
        <v>Gustavo Petro 2012-2015</v>
      </c>
      <c r="R277" t="str">
        <f t="shared" si="100"/>
        <v>0211-INSTITUTO DISTRITAL DE RECREACIÓN Y DEPORTE</v>
      </c>
      <c r="S277" t="str">
        <f t="shared" si="101"/>
        <v>CULTURA, RECREACIÓN Y DEPORTE</v>
      </c>
      <c r="T277" t="str">
        <f t="shared" si="102"/>
        <v>Establecimientos Públicos</v>
      </c>
      <c r="U277" t="str">
        <f t="shared" si="103"/>
        <v>Inversión directa</v>
      </c>
      <c r="V277" t="s">
        <v>256</v>
      </c>
      <c r="W277" s="53">
        <f t="shared" si="94"/>
        <v>386863334272.38995</v>
      </c>
      <c r="X277" s="53">
        <f t="shared" si="95"/>
        <v>329813669469.18878</v>
      </c>
      <c r="Y277" s="53">
        <f t="shared" si="96"/>
        <v>241973098533.2428</v>
      </c>
      <c r="Z277" s="53"/>
      <c r="AA277" s="53">
        <f t="shared" si="97"/>
        <v>161755044535.54675</v>
      </c>
      <c r="AB277" s="53"/>
      <c r="AC277" s="53">
        <f t="shared" si="84"/>
        <v>386863334272.38995</v>
      </c>
      <c r="AD277" s="53">
        <f t="shared" si="85"/>
        <v>329813669469.18878</v>
      </c>
      <c r="AE277" s="53">
        <f t="shared" si="86"/>
        <v>241973098533.2428</v>
      </c>
      <c r="AF277" s="53">
        <f t="shared" si="87"/>
        <v>1.3471323894466207</v>
      </c>
      <c r="AG277" s="53">
        <f t="shared" si="88"/>
        <v>161755044535.54675</v>
      </c>
      <c r="AI277" s="53">
        <f t="shared" si="91"/>
        <v>0</v>
      </c>
      <c r="AJ277" s="53">
        <f t="shared" si="91"/>
        <v>0</v>
      </c>
      <c r="AK277" s="53">
        <f t="shared" si="91"/>
        <v>0</v>
      </c>
      <c r="AL277" s="53">
        <f t="shared" si="90"/>
        <v>-1.3471323894466207</v>
      </c>
      <c r="AM277" s="53">
        <f t="shared" si="90"/>
        <v>0</v>
      </c>
    </row>
    <row r="278" spans="1:39" x14ac:dyDescent="0.35">
      <c r="A278" s="301">
        <v>2014</v>
      </c>
      <c r="B278" s="301" t="s">
        <v>88</v>
      </c>
      <c r="C278" s="301" t="s">
        <v>53</v>
      </c>
      <c r="D278" s="302" t="s">
        <v>9</v>
      </c>
      <c r="E278" s="302" t="s">
        <v>228</v>
      </c>
      <c r="F278" s="301" t="s">
        <v>76</v>
      </c>
      <c r="G278" s="301" t="s">
        <v>77</v>
      </c>
      <c r="H278" s="303">
        <v>5112974000</v>
      </c>
      <c r="I278" s="303">
        <v>5112974000</v>
      </c>
      <c r="J278" s="303">
        <v>3819372460</v>
      </c>
      <c r="K278" s="304">
        <f t="shared" si="92"/>
        <v>0.74699626088456539</v>
      </c>
      <c r="L278" s="303">
        <v>3633365537</v>
      </c>
      <c r="M278" s="304">
        <f t="shared" si="93"/>
        <v>0.71061686153694503</v>
      </c>
      <c r="P278">
        <f t="shared" si="98"/>
        <v>2014</v>
      </c>
      <c r="Q278" t="str">
        <f t="shared" si="99"/>
        <v>Gustavo Petro 2012-2015</v>
      </c>
      <c r="R278" t="str">
        <f t="shared" si="100"/>
        <v>0213-INSTITUTO DISTRITAL DE PATRIMONIO CULTURAL</v>
      </c>
      <c r="S278" t="str">
        <f t="shared" si="101"/>
        <v>CULTURA, RECREACIÓN Y DEPORTE</v>
      </c>
      <c r="T278" t="str">
        <f t="shared" si="102"/>
        <v>Establecimientos Públicos</v>
      </c>
      <c r="U278" t="str">
        <f t="shared" si="103"/>
        <v>Funcionamiento</v>
      </c>
      <c r="V278" t="s">
        <v>256</v>
      </c>
      <c r="W278" s="53">
        <f t="shared" si="94"/>
        <v>9388266908.5124779</v>
      </c>
      <c r="X278" s="53">
        <f t="shared" si="95"/>
        <v>9388266908.5124779</v>
      </c>
      <c r="Y278" s="53">
        <f t="shared" si="96"/>
        <v>7013000276.8451195</v>
      </c>
      <c r="Z278" s="53"/>
      <c r="AA278" s="53">
        <f t="shared" si="97"/>
        <v>6671460765.7982941</v>
      </c>
      <c r="AB278" s="53"/>
      <c r="AC278" s="53">
        <f t="shared" ref="AC278:AC316" si="104">+H278*$Y$2</f>
        <v>9388266908.5124779</v>
      </c>
      <c r="AD278" s="53">
        <f t="shared" ref="AD278:AD316" si="105">+I278*$Y$2</f>
        <v>9388266908.5124779</v>
      </c>
      <c r="AE278" s="53">
        <f t="shared" ref="AE278:AE316" si="106">+J278*$Y$2</f>
        <v>7013000276.8451195</v>
      </c>
      <c r="AF278" s="53">
        <f t="shared" ref="AF278:AF316" si="107">+K278*$Y$2</f>
        <v>1.3716088282172212</v>
      </c>
      <c r="AG278" s="53">
        <f t="shared" ref="AG278:AG316" si="108">+L278*$Y$2</f>
        <v>6671460765.7982941</v>
      </c>
      <c r="AI278" s="53">
        <f t="shared" si="91"/>
        <v>0</v>
      </c>
      <c r="AJ278" s="53">
        <f t="shared" si="91"/>
        <v>0</v>
      </c>
      <c r="AK278" s="53">
        <f t="shared" si="91"/>
        <v>0</v>
      </c>
      <c r="AL278" s="53">
        <f t="shared" si="90"/>
        <v>-1.3716088282172212</v>
      </c>
      <c r="AM278" s="53">
        <f t="shared" si="90"/>
        <v>0</v>
      </c>
    </row>
    <row r="279" spans="1:39" x14ac:dyDescent="0.35">
      <c r="A279" s="301">
        <v>2014</v>
      </c>
      <c r="B279" s="301" t="s">
        <v>88</v>
      </c>
      <c r="C279" s="301" t="s">
        <v>53</v>
      </c>
      <c r="D279" s="302" t="s">
        <v>9</v>
      </c>
      <c r="E279" s="302" t="s">
        <v>228</v>
      </c>
      <c r="F279" s="301" t="s">
        <v>78</v>
      </c>
      <c r="G279" s="301" t="s">
        <v>77</v>
      </c>
      <c r="H279" s="303">
        <v>22996133000</v>
      </c>
      <c r="I279" s="303">
        <v>23511658087</v>
      </c>
      <c r="J279" s="303">
        <v>18876235159</v>
      </c>
      <c r="K279" s="304">
        <f t="shared" si="92"/>
        <v>0.80284576651941852</v>
      </c>
      <c r="L279" s="303">
        <v>9721075793</v>
      </c>
      <c r="M279" s="304">
        <f t="shared" si="93"/>
        <v>0.41345768797033289</v>
      </c>
      <c r="P279">
        <f t="shared" si="98"/>
        <v>2014</v>
      </c>
      <c r="Q279" t="str">
        <f t="shared" si="99"/>
        <v>Gustavo Petro 2012-2015</v>
      </c>
      <c r="R279" t="str">
        <f t="shared" si="100"/>
        <v>0213-INSTITUTO DISTRITAL DE PATRIMONIO CULTURAL</v>
      </c>
      <c r="S279" t="str">
        <f t="shared" si="101"/>
        <v>CULTURA, RECREACIÓN Y DEPORTE</v>
      </c>
      <c r="T279" t="str">
        <f t="shared" si="102"/>
        <v>Establecimientos Públicos</v>
      </c>
      <c r="U279" t="str">
        <f t="shared" si="103"/>
        <v>Inversión directa</v>
      </c>
      <c r="V279" t="s">
        <v>256</v>
      </c>
      <c r="W279" s="53">
        <f t="shared" si="94"/>
        <v>42224708059.859444</v>
      </c>
      <c r="X279" s="53">
        <f t="shared" si="95"/>
        <v>43171297484.094749</v>
      </c>
      <c r="Y279" s="53">
        <f t="shared" si="96"/>
        <v>34659893420.255898</v>
      </c>
      <c r="Z279" s="53"/>
      <c r="AA279" s="53">
        <f t="shared" si="97"/>
        <v>17849504844.453266</v>
      </c>
      <c r="AB279" s="53"/>
      <c r="AC279" s="53">
        <f t="shared" si="104"/>
        <v>42224708059.859444</v>
      </c>
      <c r="AD279" s="53">
        <f t="shared" si="105"/>
        <v>43171297484.094749</v>
      </c>
      <c r="AE279" s="53">
        <f t="shared" si="106"/>
        <v>34659893420.255898</v>
      </c>
      <c r="AF279" s="53">
        <f t="shared" si="107"/>
        <v>1.4741577685420642</v>
      </c>
      <c r="AG279" s="53">
        <f t="shared" si="108"/>
        <v>17849504844.453266</v>
      </c>
      <c r="AI279" s="53">
        <f t="shared" si="91"/>
        <v>0</v>
      </c>
      <c r="AJ279" s="53">
        <f t="shared" si="91"/>
        <v>0</v>
      </c>
      <c r="AK279" s="53">
        <f t="shared" si="91"/>
        <v>0</v>
      </c>
      <c r="AL279" s="53">
        <f t="shared" si="90"/>
        <v>-1.4741577685420642</v>
      </c>
      <c r="AM279" s="53">
        <f t="shared" si="90"/>
        <v>0</v>
      </c>
    </row>
    <row r="280" spans="1:39" x14ac:dyDescent="0.35">
      <c r="A280" s="301">
        <v>2014</v>
      </c>
      <c r="B280" s="301" t="s">
        <v>88</v>
      </c>
      <c r="C280" s="301" t="s">
        <v>54</v>
      </c>
      <c r="D280" s="302" t="s">
        <v>17</v>
      </c>
      <c r="E280" s="302" t="s">
        <v>228</v>
      </c>
      <c r="F280" s="301" t="s">
        <v>76</v>
      </c>
      <c r="G280" s="301" t="s">
        <v>77</v>
      </c>
      <c r="H280" s="303">
        <v>11207303000</v>
      </c>
      <c r="I280" s="303">
        <v>11207303000</v>
      </c>
      <c r="J280" s="303">
        <v>10186427767</v>
      </c>
      <c r="K280" s="304">
        <f t="shared" si="92"/>
        <v>0.90890982130134257</v>
      </c>
      <c r="L280" s="303">
        <v>9976422164</v>
      </c>
      <c r="M280" s="304">
        <f t="shared" si="93"/>
        <v>0.89017153939712346</v>
      </c>
      <c r="P280">
        <f t="shared" si="98"/>
        <v>2014</v>
      </c>
      <c r="Q280" t="str">
        <f t="shared" si="99"/>
        <v>Gustavo Petro 2012-2015</v>
      </c>
      <c r="R280" t="str">
        <f t="shared" si="100"/>
        <v>0214-INSTITUTO DISTRITAL PARA LA PROTECCIÓN DE LA NIÑEZ Y LA JUVENTUD</v>
      </c>
      <c r="S280" t="str">
        <f t="shared" si="101"/>
        <v>INTEGRACION SOCIAL</v>
      </c>
      <c r="T280" t="str">
        <f t="shared" si="102"/>
        <v>Establecimientos Públicos</v>
      </c>
      <c r="U280" t="str">
        <f t="shared" si="103"/>
        <v>Funcionamiento</v>
      </c>
      <c r="V280" t="s">
        <v>256</v>
      </c>
      <c r="W280" s="53">
        <f t="shared" si="94"/>
        <v>20578464097.132629</v>
      </c>
      <c r="X280" s="53">
        <f t="shared" si="95"/>
        <v>20578464097.132629</v>
      </c>
      <c r="Y280" s="53">
        <f t="shared" si="96"/>
        <v>18703968125.180912</v>
      </c>
      <c r="Z280" s="53"/>
      <c r="AA280" s="53">
        <f t="shared" si="97"/>
        <v>18318363063.772991</v>
      </c>
      <c r="AB280" s="53"/>
      <c r="AC280" s="53">
        <f t="shared" si="104"/>
        <v>20578464097.132629</v>
      </c>
      <c r="AD280" s="53">
        <f t="shared" si="105"/>
        <v>20578464097.132629</v>
      </c>
      <c r="AE280" s="53">
        <f t="shared" si="106"/>
        <v>18703968125.180912</v>
      </c>
      <c r="AF280" s="53">
        <f t="shared" si="107"/>
        <v>1.6689089360019009</v>
      </c>
      <c r="AG280" s="53">
        <f t="shared" si="108"/>
        <v>18318363063.772991</v>
      </c>
      <c r="AI280" s="53">
        <f t="shared" si="91"/>
        <v>0</v>
      </c>
      <c r="AJ280" s="53">
        <f t="shared" si="91"/>
        <v>0</v>
      </c>
      <c r="AK280" s="53">
        <f t="shared" si="91"/>
        <v>0</v>
      </c>
      <c r="AL280" s="53">
        <f t="shared" si="90"/>
        <v>-1.6689089360019009</v>
      </c>
      <c r="AM280" s="53">
        <f t="shared" si="90"/>
        <v>0</v>
      </c>
    </row>
    <row r="281" spans="1:39" x14ac:dyDescent="0.35">
      <c r="A281" s="301">
        <v>2014</v>
      </c>
      <c r="B281" s="301" t="s">
        <v>88</v>
      </c>
      <c r="C281" s="301" t="s">
        <v>54</v>
      </c>
      <c r="D281" s="302" t="s">
        <v>17</v>
      </c>
      <c r="E281" s="302" t="s">
        <v>228</v>
      </c>
      <c r="F281" s="301" t="s">
        <v>78</v>
      </c>
      <c r="G281" s="301" t="s">
        <v>77</v>
      </c>
      <c r="H281" s="303">
        <v>77100400000</v>
      </c>
      <c r="I281" s="303">
        <v>83238299000</v>
      </c>
      <c r="J281" s="303">
        <v>70615009870</v>
      </c>
      <c r="K281" s="304">
        <f t="shared" si="92"/>
        <v>0.84834758420519862</v>
      </c>
      <c r="L281" s="303">
        <v>55379254802</v>
      </c>
      <c r="M281" s="304">
        <f t="shared" si="93"/>
        <v>0.66530978488640191</v>
      </c>
      <c r="P281">
        <f t="shared" si="98"/>
        <v>2014</v>
      </c>
      <c r="Q281" t="str">
        <f t="shared" si="99"/>
        <v>Gustavo Petro 2012-2015</v>
      </c>
      <c r="R281" t="str">
        <f t="shared" si="100"/>
        <v>0214-INSTITUTO DISTRITAL PARA LA PROTECCIÓN DE LA NIÑEZ Y LA JUVENTUD</v>
      </c>
      <c r="S281" t="str">
        <f t="shared" si="101"/>
        <v>INTEGRACION SOCIAL</v>
      </c>
      <c r="T281" t="str">
        <f t="shared" si="102"/>
        <v>Establecimientos Públicos</v>
      </c>
      <c r="U281" t="str">
        <f t="shared" si="103"/>
        <v>Inversión directa</v>
      </c>
      <c r="V281" t="s">
        <v>256</v>
      </c>
      <c r="W281" s="53">
        <f t="shared" si="94"/>
        <v>141569101261.43326</v>
      </c>
      <c r="X281" s="53">
        <f t="shared" si="95"/>
        <v>152839300184.7002</v>
      </c>
      <c r="Y281" s="53">
        <f t="shared" si="96"/>
        <v>129660851083.30357</v>
      </c>
      <c r="Z281" s="53"/>
      <c r="AA281" s="53">
        <f t="shared" si="97"/>
        <v>101685481928.07108</v>
      </c>
      <c r="AB281" s="53"/>
      <c r="AC281" s="53">
        <f t="shared" si="104"/>
        <v>141569101261.43326</v>
      </c>
      <c r="AD281" s="53">
        <f t="shared" si="105"/>
        <v>152839300184.7002</v>
      </c>
      <c r="AE281" s="53">
        <f t="shared" si="106"/>
        <v>129660851083.30357</v>
      </c>
      <c r="AF281" s="53">
        <f t="shared" si="107"/>
        <v>1.5577066403447717</v>
      </c>
      <c r="AG281" s="53">
        <f t="shared" si="108"/>
        <v>101685481928.07108</v>
      </c>
      <c r="AI281" s="53">
        <f t="shared" si="91"/>
        <v>0</v>
      </c>
      <c r="AJ281" s="53">
        <f t="shared" si="91"/>
        <v>0</v>
      </c>
      <c r="AK281" s="53">
        <f t="shared" si="91"/>
        <v>0</v>
      </c>
      <c r="AL281" s="53">
        <f t="shared" si="90"/>
        <v>-1.5577066403447717</v>
      </c>
      <c r="AM281" s="53">
        <f t="shared" si="90"/>
        <v>0</v>
      </c>
    </row>
    <row r="282" spans="1:39" x14ac:dyDescent="0.35">
      <c r="A282" s="301">
        <v>2014</v>
      </c>
      <c r="B282" s="301" t="s">
        <v>88</v>
      </c>
      <c r="C282" s="301" t="s">
        <v>55</v>
      </c>
      <c r="D282" s="302" t="s">
        <v>9</v>
      </c>
      <c r="E282" s="302" t="s">
        <v>228</v>
      </c>
      <c r="F282" s="301" t="s">
        <v>76</v>
      </c>
      <c r="G282" s="301" t="s">
        <v>77</v>
      </c>
      <c r="H282" s="303">
        <v>3519601000</v>
      </c>
      <c r="I282" s="303">
        <v>3519601000</v>
      </c>
      <c r="J282" s="303">
        <v>3166259676</v>
      </c>
      <c r="K282" s="304">
        <f t="shared" si="92"/>
        <v>0.89960756233448058</v>
      </c>
      <c r="L282" s="303">
        <v>2999180570</v>
      </c>
      <c r="M282" s="304">
        <f t="shared" si="93"/>
        <v>0.85213652627101766</v>
      </c>
      <c r="P282">
        <f t="shared" si="98"/>
        <v>2014</v>
      </c>
      <c r="Q282" t="str">
        <f t="shared" si="99"/>
        <v>Gustavo Petro 2012-2015</v>
      </c>
      <c r="R282" t="str">
        <f t="shared" si="100"/>
        <v>0215-FUNDACIÓN GILBERTO ALZATE AVENDAÑO</v>
      </c>
      <c r="S282" t="str">
        <f t="shared" si="101"/>
        <v>CULTURA, RECREACIÓN Y DEPORTE</v>
      </c>
      <c r="T282" t="str">
        <f t="shared" si="102"/>
        <v>Establecimientos Públicos</v>
      </c>
      <c r="U282" t="str">
        <f t="shared" si="103"/>
        <v>Funcionamiento</v>
      </c>
      <c r="V282" t="s">
        <v>256</v>
      </c>
      <c r="W282" s="53">
        <f t="shared" si="94"/>
        <v>6462570237.882576</v>
      </c>
      <c r="X282" s="53">
        <f t="shared" si="95"/>
        <v>6462570237.882576</v>
      </c>
      <c r="Y282" s="53">
        <f t="shared" si="96"/>
        <v>5813777058.1169081</v>
      </c>
      <c r="Z282" s="53"/>
      <c r="AA282" s="53">
        <f t="shared" si="97"/>
        <v>5506992153.2917223</v>
      </c>
      <c r="AB282" s="53"/>
      <c r="AC282" s="53">
        <f t="shared" si="104"/>
        <v>6462570237.882576</v>
      </c>
      <c r="AD282" s="53">
        <f t="shared" si="105"/>
        <v>6462570237.882576</v>
      </c>
      <c r="AE282" s="53">
        <f t="shared" si="106"/>
        <v>5813777058.1169081</v>
      </c>
      <c r="AF282" s="53">
        <f t="shared" si="107"/>
        <v>1.6518284482010626</v>
      </c>
      <c r="AG282" s="53">
        <f t="shared" si="108"/>
        <v>5506992153.2917223</v>
      </c>
      <c r="AI282" s="53">
        <f t="shared" si="91"/>
        <v>0</v>
      </c>
      <c r="AJ282" s="53">
        <f t="shared" si="91"/>
        <v>0</v>
      </c>
      <c r="AK282" s="53">
        <f t="shared" si="91"/>
        <v>0</v>
      </c>
      <c r="AL282" s="53">
        <f t="shared" si="90"/>
        <v>-1.6518284482010626</v>
      </c>
      <c r="AM282" s="53">
        <f t="shared" si="90"/>
        <v>0</v>
      </c>
    </row>
    <row r="283" spans="1:39" x14ac:dyDescent="0.35">
      <c r="A283" s="301">
        <v>2014</v>
      </c>
      <c r="B283" s="301" t="s">
        <v>88</v>
      </c>
      <c r="C283" s="301" t="s">
        <v>55</v>
      </c>
      <c r="D283" s="302" t="s">
        <v>9</v>
      </c>
      <c r="E283" s="302" t="s">
        <v>228</v>
      </c>
      <c r="F283" s="301" t="s">
        <v>78</v>
      </c>
      <c r="G283" s="301" t="s">
        <v>77</v>
      </c>
      <c r="H283" s="303">
        <v>3320000000</v>
      </c>
      <c r="I283" s="303">
        <v>3320000000</v>
      </c>
      <c r="J283" s="303">
        <v>3178753131</v>
      </c>
      <c r="K283" s="304">
        <f t="shared" si="92"/>
        <v>0.95745576234939755</v>
      </c>
      <c r="L283" s="303">
        <v>2591990669</v>
      </c>
      <c r="M283" s="304">
        <f t="shared" si="93"/>
        <v>0.7807200810240964</v>
      </c>
      <c r="P283">
        <f t="shared" si="98"/>
        <v>2014</v>
      </c>
      <c r="Q283" t="str">
        <f t="shared" si="99"/>
        <v>Gustavo Petro 2012-2015</v>
      </c>
      <c r="R283" t="str">
        <f t="shared" si="100"/>
        <v>0215-FUNDACIÓN GILBERTO ALZATE AVENDAÑO</v>
      </c>
      <c r="S283" t="str">
        <f t="shared" si="101"/>
        <v>CULTURA, RECREACIÓN Y DEPORTE</v>
      </c>
      <c r="T283" t="str">
        <f t="shared" si="102"/>
        <v>Establecimientos Públicos</v>
      </c>
      <c r="U283" t="str">
        <f t="shared" si="103"/>
        <v>Inversión directa</v>
      </c>
      <c r="V283" t="s">
        <v>256</v>
      </c>
      <c r="W283" s="53">
        <f t="shared" si="94"/>
        <v>6096069750.454711</v>
      </c>
      <c r="X283" s="53">
        <f t="shared" si="95"/>
        <v>6096069750.454711</v>
      </c>
      <c r="Y283" s="53">
        <f t="shared" si="96"/>
        <v>5836717110.2567167</v>
      </c>
      <c r="Z283" s="53"/>
      <c r="AA283" s="53">
        <f t="shared" si="97"/>
        <v>4759324069.5035448</v>
      </c>
      <c r="AB283" s="53"/>
      <c r="AC283" s="53">
        <f t="shared" si="104"/>
        <v>6096069750.454711</v>
      </c>
      <c r="AD283" s="53">
        <f t="shared" si="105"/>
        <v>6096069750.454711</v>
      </c>
      <c r="AE283" s="53">
        <f t="shared" si="106"/>
        <v>5836717110.2567167</v>
      </c>
      <c r="AF283" s="53">
        <f t="shared" si="107"/>
        <v>1.758047322366481</v>
      </c>
      <c r="AG283" s="53">
        <f t="shared" si="108"/>
        <v>4759324069.5035448</v>
      </c>
      <c r="AI283" s="53">
        <f t="shared" si="91"/>
        <v>0</v>
      </c>
      <c r="AJ283" s="53">
        <f t="shared" si="91"/>
        <v>0</v>
      </c>
      <c r="AK283" s="53">
        <f t="shared" si="91"/>
        <v>0</v>
      </c>
      <c r="AL283" s="53">
        <f t="shared" si="90"/>
        <v>-1.758047322366481</v>
      </c>
      <c r="AM283" s="53">
        <f t="shared" si="90"/>
        <v>0</v>
      </c>
    </row>
    <row r="284" spans="1:39" x14ac:dyDescent="0.35">
      <c r="A284" s="301">
        <v>2014</v>
      </c>
      <c r="B284" s="301" t="s">
        <v>88</v>
      </c>
      <c r="C284" s="301" t="s">
        <v>56</v>
      </c>
      <c r="D284" s="302" t="s">
        <v>9</v>
      </c>
      <c r="E284" s="302" t="s">
        <v>228</v>
      </c>
      <c r="F284" s="301" t="s">
        <v>76</v>
      </c>
      <c r="G284" s="301" t="s">
        <v>77</v>
      </c>
      <c r="H284" s="303">
        <v>19423432000</v>
      </c>
      <c r="I284" s="303">
        <v>19973663569</v>
      </c>
      <c r="J284" s="303">
        <v>19735020380</v>
      </c>
      <c r="K284" s="304">
        <f t="shared" si="92"/>
        <v>0.98805210730742532</v>
      </c>
      <c r="L284" s="303">
        <v>19593815678</v>
      </c>
      <c r="M284" s="304">
        <f t="shared" si="93"/>
        <v>0.98098256287897323</v>
      </c>
      <c r="P284">
        <f t="shared" si="98"/>
        <v>2014</v>
      </c>
      <c r="Q284" t="str">
        <f t="shared" si="99"/>
        <v>Gustavo Petro 2012-2015</v>
      </c>
      <c r="R284" t="str">
        <f t="shared" si="100"/>
        <v>0216-ORQUESTA FILARMÓNICA DE BOGOTÁ</v>
      </c>
      <c r="S284" t="str">
        <f t="shared" si="101"/>
        <v>CULTURA, RECREACIÓN Y DEPORTE</v>
      </c>
      <c r="T284" t="str">
        <f t="shared" si="102"/>
        <v>Establecimientos Públicos</v>
      </c>
      <c r="U284" t="str">
        <f t="shared" si="103"/>
        <v>Funcionamiento</v>
      </c>
      <c r="V284" t="s">
        <v>256</v>
      </c>
      <c r="W284" s="53">
        <f t="shared" si="94"/>
        <v>35664637429.281342</v>
      </c>
      <c r="X284" s="53">
        <f t="shared" si="95"/>
        <v>36674953701.427765</v>
      </c>
      <c r="Y284" s="53">
        <f t="shared" si="96"/>
        <v>36236765290.097961</v>
      </c>
      <c r="Z284" s="53"/>
      <c r="AA284" s="53">
        <f t="shared" si="97"/>
        <v>35977490075.494293</v>
      </c>
      <c r="AB284" s="53"/>
      <c r="AC284" s="53">
        <f t="shared" si="104"/>
        <v>35664637429.281342</v>
      </c>
      <c r="AD284" s="53">
        <f t="shared" si="105"/>
        <v>36674953701.427765</v>
      </c>
      <c r="AE284" s="53">
        <f t="shared" si="106"/>
        <v>36236765290.097961</v>
      </c>
      <c r="AF284" s="53">
        <f t="shared" si="107"/>
        <v>1.8142272780812734</v>
      </c>
      <c r="AG284" s="53">
        <f t="shared" si="108"/>
        <v>35977490075.494293</v>
      </c>
      <c r="AI284" s="53">
        <f t="shared" si="91"/>
        <v>0</v>
      </c>
      <c r="AJ284" s="53">
        <f t="shared" si="91"/>
        <v>0</v>
      </c>
      <c r="AK284" s="53">
        <f t="shared" si="91"/>
        <v>0</v>
      </c>
      <c r="AL284" s="53">
        <f t="shared" si="90"/>
        <v>-1.8142272780812734</v>
      </c>
      <c r="AM284" s="53">
        <f t="shared" si="90"/>
        <v>0</v>
      </c>
    </row>
    <row r="285" spans="1:39" x14ac:dyDescent="0.35">
      <c r="A285" s="301">
        <v>2014</v>
      </c>
      <c r="B285" s="301" t="s">
        <v>88</v>
      </c>
      <c r="C285" s="301" t="s">
        <v>56</v>
      </c>
      <c r="D285" s="302" t="s">
        <v>9</v>
      </c>
      <c r="E285" s="302" t="s">
        <v>228</v>
      </c>
      <c r="F285" s="301" t="s">
        <v>78</v>
      </c>
      <c r="G285" s="301" t="s">
        <v>77</v>
      </c>
      <c r="H285" s="303">
        <v>14917000000</v>
      </c>
      <c r="I285" s="303">
        <v>15216947433</v>
      </c>
      <c r="J285" s="303">
        <v>14737586674</v>
      </c>
      <c r="K285" s="304">
        <f t="shared" si="92"/>
        <v>0.96849823125757528</v>
      </c>
      <c r="L285" s="303">
        <v>13587797089</v>
      </c>
      <c r="M285" s="304">
        <f t="shared" si="93"/>
        <v>0.89293842597714645</v>
      </c>
      <c r="P285">
        <f t="shared" si="98"/>
        <v>2014</v>
      </c>
      <c r="Q285" t="str">
        <f t="shared" si="99"/>
        <v>Gustavo Petro 2012-2015</v>
      </c>
      <c r="R285" t="str">
        <f t="shared" si="100"/>
        <v>0216-ORQUESTA FILARMÓNICA DE BOGOTÁ</v>
      </c>
      <c r="S285" t="str">
        <f t="shared" si="101"/>
        <v>CULTURA, RECREACIÓN Y DEPORTE</v>
      </c>
      <c r="T285" t="str">
        <f t="shared" si="102"/>
        <v>Establecimientos Públicos</v>
      </c>
      <c r="U285" t="str">
        <f t="shared" si="103"/>
        <v>Inversión directa</v>
      </c>
      <c r="V285" t="s">
        <v>256</v>
      </c>
      <c r="W285" s="53">
        <f t="shared" si="94"/>
        <v>27390082068.534012</v>
      </c>
      <c r="X285" s="53">
        <f t="shared" si="95"/>
        <v>27940835223.063484</v>
      </c>
      <c r="Y285" s="53">
        <f t="shared" si="96"/>
        <v>27060649493.396343</v>
      </c>
      <c r="Z285" s="53"/>
      <c r="AA285" s="53">
        <f t="shared" si="97"/>
        <v>24949445424.569118</v>
      </c>
      <c r="AB285" s="53"/>
      <c r="AC285" s="53">
        <f t="shared" si="104"/>
        <v>27390082068.534012</v>
      </c>
      <c r="AD285" s="53">
        <f t="shared" si="105"/>
        <v>27940835223.063484</v>
      </c>
      <c r="AE285" s="53">
        <f t="shared" si="106"/>
        <v>27060649493.396343</v>
      </c>
      <c r="AF285" s="53">
        <f t="shared" si="107"/>
        <v>1.7783231237765651</v>
      </c>
      <c r="AG285" s="53">
        <f t="shared" si="108"/>
        <v>24949445424.569118</v>
      </c>
      <c r="AI285" s="53">
        <f t="shared" si="91"/>
        <v>0</v>
      </c>
      <c r="AJ285" s="53">
        <f t="shared" si="91"/>
        <v>0</v>
      </c>
      <c r="AK285" s="53">
        <f t="shared" si="91"/>
        <v>0</v>
      </c>
      <c r="AL285" s="53">
        <f t="shared" si="90"/>
        <v>-1.7783231237765651</v>
      </c>
      <c r="AM285" s="53">
        <f t="shared" si="90"/>
        <v>0</v>
      </c>
    </row>
    <row r="286" spans="1:39" x14ac:dyDescent="0.35">
      <c r="A286" s="301">
        <v>2014</v>
      </c>
      <c r="B286" s="301" t="s">
        <v>88</v>
      </c>
      <c r="C286" s="301" t="s">
        <v>57</v>
      </c>
      <c r="D286" s="302" t="s">
        <v>22</v>
      </c>
      <c r="E286" s="302" t="s">
        <v>228</v>
      </c>
      <c r="F286" s="301" t="s">
        <v>76</v>
      </c>
      <c r="G286" s="301" t="s">
        <v>77</v>
      </c>
      <c r="H286" s="303">
        <v>8180697000</v>
      </c>
      <c r="I286" s="303">
        <v>9680697000</v>
      </c>
      <c r="J286" s="303">
        <v>8801517964</v>
      </c>
      <c r="K286" s="304">
        <f t="shared" si="92"/>
        <v>0.90918225867414304</v>
      </c>
      <c r="L286" s="303">
        <v>6086015028</v>
      </c>
      <c r="M286" s="304">
        <f t="shared" si="93"/>
        <v>0.62867529352483609</v>
      </c>
      <c r="P286">
        <f t="shared" si="98"/>
        <v>2014</v>
      </c>
      <c r="Q286" t="str">
        <f t="shared" si="99"/>
        <v>Gustavo Petro 2012-2015</v>
      </c>
      <c r="R286" t="str">
        <f t="shared" si="100"/>
        <v>0217-FONDO DE SEGURIDAD Y VIGILANCIA</v>
      </c>
      <c r="S286" t="str">
        <f t="shared" si="101"/>
        <v>SEGURIDAD, CONVIVENCIA Y JUSTICIA</v>
      </c>
      <c r="T286" t="str">
        <f t="shared" si="102"/>
        <v>Establecimientos Públicos</v>
      </c>
      <c r="U286" t="str">
        <f t="shared" si="103"/>
        <v>Funcionamiento</v>
      </c>
      <c r="V286" t="s">
        <v>256</v>
      </c>
      <c r="W286" s="53">
        <f t="shared" si="94"/>
        <v>15021114313.052893</v>
      </c>
      <c r="X286" s="53">
        <f t="shared" si="95"/>
        <v>17775362694.282429</v>
      </c>
      <c r="Y286" s="53">
        <f t="shared" si="96"/>
        <v>16161044403.139799</v>
      </c>
      <c r="Z286" s="53"/>
      <c r="AA286" s="53">
        <f t="shared" si="97"/>
        <v>11174931359.338428</v>
      </c>
      <c r="AB286" s="53"/>
      <c r="AC286" s="53">
        <f t="shared" si="104"/>
        <v>15021114313.052893</v>
      </c>
      <c r="AD286" s="53">
        <f t="shared" si="105"/>
        <v>17775362694.282429</v>
      </c>
      <c r="AE286" s="53">
        <f t="shared" si="106"/>
        <v>16161044403.139799</v>
      </c>
      <c r="AF286" s="53">
        <f t="shared" si="107"/>
        <v>1.6694091761305825</v>
      </c>
      <c r="AG286" s="53">
        <f t="shared" si="108"/>
        <v>11174931359.338428</v>
      </c>
      <c r="AI286" s="53">
        <f t="shared" si="91"/>
        <v>0</v>
      </c>
      <c r="AJ286" s="53">
        <f t="shared" si="91"/>
        <v>0</v>
      </c>
      <c r="AK286" s="53">
        <f t="shared" si="91"/>
        <v>0</v>
      </c>
      <c r="AL286" s="53">
        <f t="shared" si="90"/>
        <v>-1.6694091761305825</v>
      </c>
      <c r="AM286" s="53">
        <f t="shared" si="90"/>
        <v>0</v>
      </c>
    </row>
    <row r="287" spans="1:39" x14ac:dyDescent="0.35">
      <c r="A287" s="301">
        <v>2014</v>
      </c>
      <c r="B287" s="301" t="s">
        <v>88</v>
      </c>
      <c r="C287" s="301" t="s">
        <v>57</v>
      </c>
      <c r="D287" s="302" t="s">
        <v>22</v>
      </c>
      <c r="E287" s="302" t="s">
        <v>228</v>
      </c>
      <c r="F287" s="301" t="s">
        <v>79</v>
      </c>
      <c r="G287" s="301" t="s">
        <v>77</v>
      </c>
      <c r="H287" s="303">
        <v>0</v>
      </c>
      <c r="I287" s="303">
        <v>0</v>
      </c>
      <c r="J287" s="303">
        <v>0</v>
      </c>
      <c r="K287" s="304">
        <v>0</v>
      </c>
      <c r="L287" s="303">
        <v>0</v>
      </c>
      <c r="M287" s="304">
        <v>0</v>
      </c>
      <c r="P287">
        <f t="shared" si="98"/>
        <v>2014</v>
      </c>
      <c r="Q287" t="str">
        <f t="shared" si="99"/>
        <v>Gustavo Petro 2012-2015</v>
      </c>
      <c r="R287" t="str">
        <f t="shared" si="100"/>
        <v>0217-FONDO DE SEGURIDAD Y VIGILANCIA</v>
      </c>
      <c r="S287" t="str">
        <f t="shared" si="101"/>
        <v>SEGURIDAD, CONVIVENCIA Y JUSTICIA</v>
      </c>
      <c r="T287" t="str">
        <f t="shared" si="102"/>
        <v>Establecimientos Públicos</v>
      </c>
      <c r="U287" t="str">
        <f t="shared" si="103"/>
        <v>Servicio de la deuda</v>
      </c>
      <c r="V287" t="s">
        <v>256</v>
      </c>
      <c r="W287" s="53">
        <f t="shared" si="94"/>
        <v>0</v>
      </c>
      <c r="X287" s="53">
        <f t="shared" si="95"/>
        <v>0</v>
      </c>
      <c r="Y287" s="53">
        <f t="shared" si="96"/>
        <v>0</v>
      </c>
      <c r="Z287" s="53"/>
      <c r="AA287" s="53">
        <f t="shared" si="97"/>
        <v>0</v>
      </c>
      <c r="AB287" s="53"/>
      <c r="AC287" s="53">
        <f t="shared" si="104"/>
        <v>0</v>
      </c>
      <c r="AD287" s="53">
        <f t="shared" si="105"/>
        <v>0</v>
      </c>
      <c r="AE287" s="53">
        <f t="shared" si="106"/>
        <v>0</v>
      </c>
      <c r="AF287" s="53">
        <f t="shared" si="107"/>
        <v>0</v>
      </c>
      <c r="AG287" s="53">
        <f t="shared" si="108"/>
        <v>0</v>
      </c>
      <c r="AI287" s="53">
        <f t="shared" si="91"/>
        <v>0</v>
      </c>
      <c r="AJ287" s="53">
        <f t="shared" si="91"/>
        <v>0</v>
      </c>
      <c r="AK287" s="53">
        <f t="shared" si="91"/>
        <v>0</v>
      </c>
      <c r="AL287" s="53">
        <f t="shared" si="90"/>
        <v>0</v>
      </c>
      <c r="AM287" s="53">
        <f t="shared" si="90"/>
        <v>0</v>
      </c>
    </row>
    <row r="288" spans="1:39" x14ac:dyDescent="0.35">
      <c r="A288" s="301">
        <v>2014</v>
      </c>
      <c r="B288" s="301" t="s">
        <v>88</v>
      </c>
      <c r="C288" s="301" t="s">
        <v>57</v>
      </c>
      <c r="D288" s="302" t="s">
        <v>22</v>
      </c>
      <c r="E288" s="302" t="s">
        <v>228</v>
      </c>
      <c r="F288" s="301" t="s">
        <v>78</v>
      </c>
      <c r="G288" s="301" t="s">
        <v>77</v>
      </c>
      <c r="H288" s="303">
        <v>177079921000</v>
      </c>
      <c r="I288" s="303">
        <v>166424307981</v>
      </c>
      <c r="J288" s="303">
        <v>150028265158</v>
      </c>
      <c r="K288" s="304">
        <f t="shared" si="92"/>
        <v>0.90148048069473197</v>
      </c>
      <c r="L288" s="303">
        <v>93829546090</v>
      </c>
      <c r="M288" s="304">
        <f t="shared" si="93"/>
        <v>0.5637971233187411</v>
      </c>
      <c r="P288">
        <f t="shared" si="98"/>
        <v>2014</v>
      </c>
      <c r="Q288" t="str">
        <f t="shared" si="99"/>
        <v>Gustavo Petro 2012-2015</v>
      </c>
      <c r="R288" t="str">
        <f t="shared" si="100"/>
        <v>0217-FONDO DE SEGURIDAD Y VIGILANCIA</v>
      </c>
      <c r="S288" t="str">
        <f t="shared" si="101"/>
        <v>SEGURIDAD, CONVIVENCIA Y JUSTICIA</v>
      </c>
      <c r="T288" t="str">
        <f t="shared" si="102"/>
        <v>Establecimientos Públicos</v>
      </c>
      <c r="U288" t="str">
        <f t="shared" si="103"/>
        <v>Inversión directa</v>
      </c>
      <c r="V288" t="s">
        <v>256</v>
      </c>
      <c r="W288" s="53">
        <f t="shared" si="94"/>
        <v>325148057175.00299</v>
      </c>
      <c r="X288" s="53">
        <f t="shared" si="95"/>
        <v>305582587235.94354</v>
      </c>
      <c r="Y288" s="53">
        <f t="shared" si="96"/>
        <v>275476737633.39825</v>
      </c>
      <c r="Z288" s="53"/>
      <c r="AA288" s="53">
        <f t="shared" si="97"/>
        <v>172286583619.92322</v>
      </c>
      <c r="AB288" s="53"/>
      <c r="AC288" s="53">
        <f t="shared" si="104"/>
        <v>325148057175.00299</v>
      </c>
      <c r="AD288" s="53">
        <f t="shared" si="105"/>
        <v>305582587235.94354</v>
      </c>
      <c r="AE288" s="53">
        <f t="shared" si="106"/>
        <v>275476737633.39825</v>
      </c>
      <c r="AF288" s="53">
        <f t="shared" si="107"/>
        <v>1.6552674364423277</v>
      </c>
      <c r="AG288" s="53">
        <f t="shared" si="108"/>
        <v>172286583619.92322</v>
      </c>
      <c r="AI288" s="53">
        <f t="shared" si="91"/>
        <v>0</v>
      </c>
      <c r="AJ288" s="53">
        <f t="shared" si="91"/>
        <v>0</v>
      </c>
      <c r="AK288" s="53">
        <f t="shared" si="91"/>
        <v>0</v>
      </c>
      <c r="AL288" s="53">
        <f t="shared" si="90"/>
        <v>-1.6552674364423277</v>
      </c>
      <c r="AM288" s="53">
        <f t="shared" si="90"/>
        <v>0</v>
      </c>
    </row>
    <row r="289" spans="1:39" x14ac:dyDescent="0.35">
      <c r="A289" s="301">
        <v>2014</v>
      </c>
      <c r="B289" s="301" t="s">
        <v>88</v>
      </c>
      <c r="C289" s="301" t="s">
        <v>58</v>
      </c>
      <c r="D289" s="302" t="s">
        <v>8</v>
      </c>
      <c r="E289" s="302" t="s">
        <v>228</v>
      </c>
      <c r="F289" s="301" t="s">
        <v>76</v>
      </c>
      <c r="G289" s="301" t="s">
        <v>77</v>
      </c>
      <c r="H289" s="303">
        <v>5784316000</v>
      </c>
      <c r="I289" s="303">
        <v>5784316000</v>
      </c>
      <c r="J289" s="303">
        <v>5285013060</v>
      </c>
      <c r="K289" s="304">
        <f t="shared" si="92"/>
        <v>0.9136798646546973</v>
      </c>
      <c r="L289" s="303">
        <v>4979955513</v>
      </c>
      <c r="M289" s="304">
        <f t="shared" si="93"/>
        <v>0.86094112302993131</v>
      </c>
      <c r="P289">
        <f t="shared" si="98"/>
        <v>2014</v>
      </c>
      <c r="Q289" t="str">
        <f t="shared" si="99"/>
        <v>Gustavo Petro 2012-2015</v>
      </c>
      <c r="R289" t="str">
        <f t="shared" si="100"/>
        <v>0218-JARDIN BOTÁNICO</v>
      </c>
      <c r="S289" t="str">
        <f t="shared" si="101"/>
        <v>AMBIENTE</v>
      </c>
      <c r="T289" t="str">
        <f t="shared" si="102"/>
        <v>Establecimientos Públicos</v>
      </c>
      <c r="U289" t="str">
        <f t="shared" si="103"/>
        <v>Funcionamiento</v>
      </c>
      <c r="V289" t="s">
        <v>256</v>
      </c>
      <c r="W289" s="53">
        <f t="shared" si="94"/>
        <v>10620961986.346745</v>
      </c>
      <c r="X289" s="53">
        <f t="shared" si="95"/>
        <v>10620961986.346745</v>
      </c>
      <c r="Y289" s="53">
        <f t="shared" si="96"/>
        <v>9704159110.1879787</v>
      </c>
      <c r="Z289" s="53"/>
      <c r="AA289" s="53">
        <f t="shared" si="97"/>
        <v>9144022940.1835766</v>
      </c>
      <c r="AB289" s="53"/>
      <c r="AC289" s="53">
        <f t="shared" si="104"/>
        <v>10620961986.346745</v>
      </c>
      <c r="AD289" s="53">
        <f t="shared" si="105"/>
        <v>10620961986.346745</v>
      </c>
      <c r="AE289" s="53">
        <f t="shared" si="106"/>
        <v>9704159110.1879787</v>
      </c>
      <c r="AF289" s="53">
        <f t="shared" si="107"/>
        <v>1.677667525458149</v>
      </c>
      <c r="AG289" s="53">
        <f t="shared" si="108"/>
        <v>9144022940.1835766</v>
      </c>
      <c r="AI289" s="53">
        <f t="shared" si="91"/>
        <v>0</v>
      </c>
      <c r="AJ289" s="53">
        <f t="shared" si="91"/>
        <v>0</v>
      </c>
      <c r="AK289" s="53">
        <f t="shared" si="91"/>
        <v>0</v>
      </c>
      <c r="AL289" s="53">
        <f t="shared" si="90"/>
        <v>-1.677667525458149</v>
      </c>
      <c r="AM289" s="53">
        <f t="shared" si="90"/>
        <v>0</v>
      </c>
    </row>
    <row r="290" spans="1:39" x14ac:dyDescent="0.35">
      <c r="A290" s="301">
        <v>2014</v>
      </c>
      <c r="B290" s="301" t="s">
        <v>88</v>
      </c>
      <c r="C290" s="301" t="s">
        <v>58</v>
      </c>
      <c r="D290" s="302" t="s">
        <v>8</v>
      </c>
      <c r="E290" s="302" t="s">
        <v>228</v>
      </c>
      <c r="F290" s="301" t="s">
        <v>78</v>
      </c>
      <c r="G290" s="301" t="s">
        <v>77</v>
      </c>
      <c r="H290" s="303">
        <v>20400000000</v>
      </c>
      <c r="I290" s="303">
        <v>24629574673</v>
      </c>
      <c r="J290" s="303">
        <v>24524601381</v>
      </c>
      <c r="K290" s="304">
        <f t="shared" si="92"/>
        <v>0.9957379169801468</v>
      </c>
      <c r="L290" s="303">
        <v>15774112288</v>
      </c>
      <c r="M290" s="304">
        <f t="shared" si="93"/>
        <v>0.64045410842162287</v>
      </c>
      <c r="P290">
        <f t="shared" si="98"/>
        <v>2014</v>
      </c>
      <c r="Q290" t="str">
        <f t="shared" si="99"/>
        <v>Gustavo Petro 2012-2015</v>
      </c>
      <c r="R290" t="str">
        <f t="shared" si="100"/>
        <v>0218-JARDIN BOTÁNICO</v>
      </c>
      <c r="S290" t="str">
        <f t="shared" si="101"/>
        <v>AMBIENTE</v>
      </c>
      <c r="T290" t="str">
        <f t="shared" si="102"/>
        <v>Establecimientos Públicos</v>
      </c>
      <c r="U290" t="str">
        <f t="shared" si="103"/>
        <v>Inversión directa</v>
      </c>
      <c r="V290" t="s">
        <v>256</v>
      </c>
      <c r="W290" s="53">
        <f t="shared" si="94"/>
        <v>37457777984.721718</v>
      </c>
      <c r="X290" s="53">
        <f t="shared" si="95"/>
        <v>45223977448.98819</v>
      </c>
      <c r="Y290" s="53">
        <f t="shared" si="96"/>
        <v>45031229102.612633</v>
      </c>
      <c r="Z290" s="53"/>
      <c r="AA290" s="53">
        <f t="shared" si="97"/>
        <v>28963882156.371311</v>
      </c>
      <c r="AB290" s="53"/>
      <c r="AC290" s="53">
        <f t="shared" si="104"/>
        <v>37457777984.721718</v>
      </c>
      <c r="AD290" s="53">
        <f t="shared" si="105"/>
        <v>45223977448.98819</v>
      </c>
      <c r="AE290" s="53">
        <f t="shared" si="106"/>
        <v>45031229102.612633</v>
      </c>
      <c r="AF290" s="53">
        <f t="shared" si="107"/>
        <v>1.8283396973142942</v>
      </c>
      <c r="AG290" s="53">
        <f t="shared" si="108"/>
        <v>28963882156.371311</v>
      </c>
      <c r="AI290" s="53">
        <f t="shared" si="91"/>
        <v>0</v>
      </c>
      <c r="AJ290" s="53">
        <f t="shared" si="91"/>
        <v>0</v>
      </c>
      <c r="AK290" s="53">
        <f t="shared" si="91"/>
        <v>0</v>
      </c>
      <c r="AL290" s="53">
        <f t="shared" si="90"/>
        <v>-1.8283396973142942</v>
      </c>
      <c r="AM290" s="53">
        <f t="shared" si="90"/>
        <v>0</v>
      </c>
    </row>
    <row r="291" spans="1:39" x14ac:dyDescent="0.35">
      <c r="A291" s="301">
        <v>2014</v>
      </c>
      <c r="B291" s="301" t="s">
        <v>88</v>
      </c>
      <c r="C291" s="301" t="s">
        <v>59</v>
      </c>
      <c r="D291" s="302" t="s">
        <v>11</v>
      </c>
      <c r="E291" s="302" t="s">
        <v>228</v>
      </c>
      <c r="F291" s="301" t="s">
        <v>76</v>
      </c>
      <c r="G291" s="301" t="s">
        <v>77</v>
      </c>
      <c r="H291" s="303">
        <v>4394904000</v>
      </c>
      <c r="I291" s="303">
        <v>4394904000</v>
      </c>
      <c r="J291" s="303">
        <v>4199682273</v>
      </c>
      <c r="K291" s="304">
        <f t="shared" si="92"/>
        <v>0.95557997922138915</v>
      </c>
      <c r="L291" s="303">
        <v>4147088612</v>
      </c>
      <c r="M291" s="304">
        <f t="shared" si="93"/>
        <v>0.94361301452773483</v>
      </c>
      <c r="P291">
        <f t="shared" si="98"/>
        <v>2014</v>
      </c>
      <c r="Q291" t="str">
        <f t="shared" si="99"/>
        <v>Gustavo Petro 2012-2015</v>
      </c>
      <c r="R291" t="str">
        <f t="shared" si="100"/>
        <v>0219-INSTITUTO PARA LA INVESTIGACION EDUCATIVA Y EL DESARROLLO PEDAGÓGICO</v>
      </c>
      <c r="S291" t="str">
        <f t="shared" si="101"/>
        <v>EDUCACIÓN</v>
      </c>
      <c r="T291" t="str">
        <f t="shared" si="102"/>
        <v>Establecimientos Públicos</v>
      </c>
      <c r="U291" t="str">
        <f t="shared" si="103"/>
        <v>Funcionamiento</v>
      </c>
      <c r="V291" t="s">
        <v>256</v>
      </c>
      <c r="W291" s="53">
        <f t="shared" si="94"/>
        <v>8069771485.1061478</v>
      </c>
      <c r="X291" s="53">
        <f t="shared" si="95"/>
        <v>8069771485.1061478</v>
      </c>
      <c r="Y291" s="53">
        <f t="shared" si="96"/>
        <v>7711312068.0590916</v>
      </c>
      <c r="Z291" s="53"/>
      <c r="AA291" s="53">
        <f t="shared" si="97"/>
        <v>7614741397.6109676</v>
      </c>
      <c r="AB291" s="53"/>
      <c r="AC291" s="53">
        <f t="shared" si="104"/>
        <v>8069771485.1061478</v>
      </c>
      <c r="AD291" s="53">
        <f t="shared" si="105"/>
        <v>8069771485.1061478</v>
      </c>
      <c r="AE291" s="53">
        <f t="shared" si="106"/>
        <v>7711312068.0590916</v>
      </c>
      <c r="AF291" s="53">
        <f t="shared" si="107"/>
        <v>1.7546030739372445</v>
      </c>
      <c r="AG291" s="53">
        <f t="shared" si="108"/>
        <v>7614741397.6109676</v>
      </c>
      <c r="AI291" s="53">
        <f t="shared" si="91"/>
        <v>0</v>
      </c>
      <c r="AJ291" s="53">
        <f t="shared" si="91"/>
        <v>0</v>
      </c>
      <c r="AK291" s="53">
        <f t="shared" si="91"/>
        <v>0</v>
      </c>
      <c r="AL291" s="53">
        <f t="shared" si="90"/>
        <v>-1.7546030739372445</v>
      </c>
      <c r="AM291" s="53">
        <f t="shared" si="90"/>
        <v>0</v>
      </c>
    </row>
    <row r="292" spans="1:39" x14ac:dyDescent="0.35">
      <c r="A292" s="301">
        <v>2014</v>
      </c>
      <c r="B292" s="301" t="s">
        <v>88</v>
      </c>
      <c r="C292" s="301" t="s">
        <v>59</v>
      </c>
      <c r="D292" s="302" t="s">
        <v>11</v>
      </c>
      <c r="E292" s="302" t="s">
        <v>228</v>
      </c>
      <c r="F292" s="301" t="s">
        <v>78</v>
      </c>
      <c r="G292" s="301" t="s">
        <v>77</v>
      </c>
      <c r="H292" s="303">
        <v>6026000000</v>
      </c>
      <c r="I292" s="303">
        <v>6026000000</v>
      </c>
      <c r="J292" s="303">
        <v>5293219462</v>
      </c>
      <c r="K292" s="304">
        <f t="shared" si="92"/>
        <v>0.87839685728509787</v>
      </c>
      <c r="L292" s="303">
        <v>4761085704</v>
      </c>
      <c r="M292" s="304">
        <f t="shared" si="93"/>
        <v>0.79009055824759378</v>
      </c>
      <c r="P292">
        <f t="shared" si="98"/>
        <v>2014</v>
      </c>
      <c r="Q292" t="str">
        <f t="shared" si="99"/>
        <v>Gustavo Petro 2012-2015</v>
      </c>
      <c r="R292" t="str">
        <f t="shared" si="100"/>
        <v>0219-INSTITUTO PARA LA INVESTIGACION EDUCATIVA Y EL DESARROLLO PEDAGÓGICO</v>
      </c>
      <c r="S292" t="str">
        <f t="shared" si="101"/>
        <v>EDUCACIÓN</v>
      </c>
      <c r="T292" t="str">
        <f t="shared" si="102"/>
        <v>Establecimientos Públicos</v>
      </c>
      <c r="U292" t="str">
        <f t="shared" si="103"/>
        <v>Inversión directa</v>
      </c>
      <c r="V292" t="s">
        <v>256</v>
      </c>
      <c r="W292" s="53">
        <f t="shared" si="94"/>
        <v>11064733830.192797</v>
      </c>
      <c r="X292" s="53">
        <f t="shared" si="95"/>
        <v>11064733830.192797</v>
      </c>
      <c r="Y292" s="53">
        <f t="shared" si="96"/>
        <v>9719227423.1374569</v>
      </c>
      <c r="Z292" s="53"/>
      <c r="AA292" s="53">
        <f t="shared" si="97"/>
        <v>8742141728.7580643</v>
      </c>
      <c r="AB292" s="53"/>
      <c r="AC292" s="53">
        <f t="shared" si="104"/>
        <v>11064733830.192797</v>
      </c>
      <c r="AD292" s="53">
        <f t="shared" si="105"/>
        <v>11064733830.192797</v>
      </c>
      <c r="AE292" s="53">
        <f t="shared" si="106"/>
        <v>9719227423.1374569</v>
      </c>
      <c r="AF292" s="53">
        <f t="shared" si="107"/>
        <v>1.6128820815030629</v>
      </c>
      <c r="AG292" s="53">
        <f t="shared" si="108"/>
        <v>8742141728.7580643</v>
      </c>
      <c r="AI292" s="53">
        <f t="shared" si="91"/>
        <v>0</v>
      </c>
      <c r="AJ292" s="53">
        <f t="shared" si="91"/>
        <v>0</v>
      </c>
      <c r="AK292" s="53">
        <f t="shared" si="91"/>
        <v>0</v>
      </c>
      <c r="AL292" s="53">
        <f t="shared" si="90"/>
        <v>-1.6128820815030629</v>
      </c>
      <c r="AM292" s="53">
        <f t="shared" si="90"/>
        <v>0</v>
      </c>
    </row>
    <row r="293" spans="1:39" x14ac:dyDescent="0.35">
      <c r="A293" s="301">
        <v>2014</v>
      </c>
      <c r="B293" s="301" t="s">
        <v>88</v>
      </c>
      <c r="C293" s="301" t="s">
        <v>60</v>
      </c>
      <c r="D293" s="302" t="s">
        <v>14</v>
      </c>
      <c r="E293" s="302" t="s">
        <v>228</v>
      </c>
      <c r="F293" s="301" t="s">
        <v>76</v>
      </c>
      <c r="G293" s="301" t="s">
        <v>77</v>
      </c>
      <c r="H293" s="303">
        <v>10435593000</v>
      </c>
      <c r="I293" s="303">
        <v>10435593000</v>
      </c>
      <c r="J293" s="303">
        <v>9362438848</v>
      </c>
      <c r="K293" s="304">
        <f t="shared" si="92"/>
        <v>0.89716404693053864</v>
      </c>
      <c r="L293" s="303">
        <v>8902174152</v>
      </c>
      <c r="M293" s="304">
        <f t="shared" si="93"/>
        <v>0.85305877222310222</v>
      </c>
      <c r="P293">
        <f t="shared" si="98"/>
        <v>2014</v>
      </c>
      <c r="Q293" t="str">
        <f t="shared" si="99"/>
        <v>Gustavo Petro 2012-2015</v>
      </c>
      <c r="R293" t="str">
        <f t="shared" si="100"/>
        <v>0220-INSTITUTO DISTRITAL DE PARTICIPACIÓN Y ACCIÓN COMUNAL</v>
      </c>
      <c r="S293" t="str">
        <f t="shared" si="101"/>
        <v>GOBIERNO</v>
      </c>
      <c r="T293" t="str">
        <f t="shared" si="102"/>
        <v>Establecimientos Públicos</v>
      </c>
      <c r="U293" t="str">
        <f t="shared" si="103"/>
        <v>Funcionamiento</v>
      </c>
      <c r="V293" t="s">
        <v>256</v>
      </c>
      <c r="W293" s="53">
        <f t="shared" si="94"/>
        <v>19161476751.613533</v>
      </c>
      <c r="X293" s="53">
        <f t="shared" si="95"/>
        <v>19161476751.613533</v>
      </c>
      <c r="Y293" s="53">
        <f t="shared" si="96"/>
        <v>17190988027.643028</v>
      </c>
      <c r="Z293" s="53"/>
      <c r="AA293" s="53">
        <f t="shared" si="97"/>
        <v>16345865831.712957</v>
      </c>
      <c r="AB293" s="53"/>
      <c r="AC293" s="53">
        <f t="shared" si="104"/>
        <v>19161476751.613533</v>
      </c>
      <c r="AD293" s="53">
        <f t="shared" si="105"/>
        <v>19161476751.613533</v>
      </c>
      <c r="AE293" s="53">
        <f t="shared" si="106"/>
        <v>17190988027.643028</v>
      </c>
      <c r="AF293" s="53">
        <f t="shared" si="107"/>
        <v>1.6473417493038516</v>
      </c>
      <c r="AG293" s="53">
        <f t="shared" si="108"/>
        <v>16345865831.712957</v>
      </c>
      <c r="AI293" s="53">
        <f t="shared" si="91"/>
        <v>0</v>
      </c>
      <c r="AJ293" s="53">
        <f t="shared" si="91"/>
        <v>0</v>
      </c>
      <c r="AK293" s="53">
        <f t="shared" si="91"/>
        <v>0</v>
      </c>
      <c r="AL293" s="53">
        <f t="shared" si="90"/>
        <v>-1.6473417493038516</v>
      </c>
      <c r="AM293" s="53">
        <f t="shared" si="90"/>
        <v>0</v>
      </c>
    </row>
    <row r="294" spans="1:39" x14ac:dyDescent="0.35">
      <c r="A294" s="301">
        <v>2014</v>
      </c>
      <c r="B294" s="301" t="s">
        <v>88</v>
      </c>
      <c r="C294" s="301" t="s">
        <v>60</v>
      </c>
      <c r="D294" s="302" t="s">
        <v>14</v>
      </c>
      <c r="E294" s="302" t="s">
        <v>228</v>
      </c>
      <c r="F294" s="301" t="s">
        <v>78</v>
      </c>
      <c r="G294" s="301" t="s">
        <v>77</v>
      </c>
      <c r="H294" s="303">
        <v>18500000000</v>
      </c>
      <c r="I294" s="303">
        <v>18500000000</v>
      </c>
      <c r="J294" s="303">
        <v>18436613011</v>
      </c>
      <c r="K294" s="304">
        <f t="shared" si="92"/>
        <v>0.99657367627027027</v>
      </c>
      <c r="L294" s="303">
        <v>11081769162</v>
      </c>
      <c r="M294" s="304">
        <f t="shared" si="93"/>
        <v>0.59901454929729725</v>
      </c>
      <c r="P294">
        <f t="shared" si="98"/>
        <v>2014</v>
      </c>
      <c r="Q294" t="str">
        <f t="shared" si="99"/>
        <v>Gustavo Petro 2012-2015</v>
      </c>
      <c r="R294" t="str">
        <f t="shared" si="100"/>
        <v>0220-INSTITUTO DISTRITAL DE PARTICIPACIÓN Y ACCIÓN COMUNAL</v>
      </c>
      <c r="S294" t="str">
        <f t="shared" si="101"/>
        <v>GOBIERNO</v>
      </c>
      <c r="T294" t="str">
        <f t="shared" si="102"/>
        <v>Establecimientos Públicos</v>
      </c>
      <c r="U294" t="str">
        <f t="shared" si="103"/>
        <v>Inversión directa</v>
      </c>
      <c r="V294" t="s">
        <v>256</v>
      </c>
      <c r="W294" s="53">
        <f t="shared" si="94"/>
        <v>33969063368.497635</v>
      </c>
      <c r="X294" s="53">
        <f t="shared" si="95"/>
        <v>33969063368.497635</v>
      </c>
      <c r="Y294" s="53">
        <f t="shared" si="96"/>
        <v>33852674360.60146</v>
      </c>
      <c r="Z294" s="53"/>
      <c r="AA294" s="53">
        <f t="shared" si="97"/>
        <v>20347963183.731945</v>
      </c>
      <c r="AB294" s="53"/>
      <c r="AC294" s="53">
        <f t="shared" si="104"/>
        <v>33969063368.497635</v>
      </c>
      <c r="AD294" s="53">
        <f t="shared" si="105"/>
        <v>33969063368.497635</v>
      </c>
      <c r="AE294" s="53">
        <f t="shared" si="106"/>
        <v>33852674360.60146</v>
      </c>
      <c r="AF294" s="53">
        <f t="shared" si="107"/>
        <v>1.8298742897622411</v>
      </c>
      <c r="AG294" s="53">
        <f t="shared" si="108"/>
        <v>20347963183.731945</v>
      </c>
      <c r="AI294" s="53">
        <f t="shared" si="91"/>
        <v>0</v>
      </c>
      <c r="AJ294" s="53">
        <f t="shared" si="91"/>
        <v>0</v>
      </c>
      <c r="AK294" s="53">
        <f t="shared" si="91"/>
        <v>0</v>
      </c>
      <c r="AL294" s="53">
        <f t="shared" si="90"/>
        <v>-1.8298742897622411</v>
      </c>
      <c r="AM294" s="53">
        <f t="shared" si="90"/>
        <v>0</v>
      </c>
    </row>
    <row r="295" spans="1:39" x14ac:dyDescent="0.35">
      <c r="A295" s="301">
        <v>2014</v>
      </c>
      <c r="B295" s="301" t="s">
        <v>88</v>
      </c>
      <c r="C295" s="301" t="s">
        <v>61</v>
      </c>
      <c r="D295" s="302" t="s">
        <v>10</v>
      </c>
      <c r="E295" s="302" t="s">
        <v>228</v>
      </c>
      <c r="F295" s="301" t="s">
        <v>76</v>
      </c>
      <c r="G295" s="301" t="s">
        <v>77</v>
      </c>
      <c r="H295" s="303">
        <v>4034675000</v>
      </c>
      <c r="I295" s="303">
        <v>4034675000</v>
      </c>
      <c r="J295" s="303">
        <v>3961848416</v>
      </c>
      <c r="K295" s="304">
        <f t="shared" si="92"/>
        <v>0.98194982644203066</v>
      </c>
      <c r="L295" s="303">
        <v>3856604284</v>
      </c>
      <c r="M295" s="304">
        <f t="shared" si="93"/>
        <v>0.95586491700074971</v>
      </c>
      <c r="P295">
        <f t="shared" si="98"/>
        <v>2014</v>
      </c>
      <c r="Q295" t="str">
        <f t="shared" si="99"/>
        <v>Gustavo Petro 2012-2015</v>
      </c>
      <c r="R295" t="str">
        <f t="shared" si="100"/>
        <v>0221-INSTITUTO DISTRITAL DE TURISMO</v>
      </c>
      <c r="S295" t="str">
        <f t="shared" si="101"/>
        <v>DESARROLLO ECONÓMICO, INDUSTRIA Y TURISMO</v>
      </c>
      <c r="T295" t="str">
        <f t="shared" si="102"/>
        <v>Establecimientos Públicos</v>
      </c>
      <c r="U295" t="str">
        <f t="shared" si="103"/>
        <v>Funcionamiento</v>
      </c>
      <c r="V295" t="s">
        <v>256</v>
      </c>
      <c r="W295" s="53">
        <f t="shared" si="94"/>
        <v>7408331391.6915245</v>
      </c>
      <c r="X295" s="53">
        <f t="shared" si="95"/>
        <v>7408331391.6915245</v>
      </c>
      <c r="Y295" s="53">
        <f t="shared" si="96"/>
        <v>7274609724.2965393</v>
      </c>
      <c r="Z295" s="53"/>
      <c r="AA295" s="53">
        <f t="shared" si="97"/>
        <v>7081364070.8332682</v>
      </c>
      <c r="AB295" s="53"/>
      <c r="AC295" s="53">
        <f t="shared" si="104"/>
        <v>7408331391.6915245</v>
      </c>
      <c r="AD295" s="53">
        <f t="shared" si="105"/>
        <v>7408331391.6915245</v>
      </c>
      <c r="AE295" s="53">
        <f t="shared" si="106"/>
        <v>7274609724.2965393</v>
      </c>
      <c r="AF295" s="53">
        <f t="shared" si="107"/>
        <v>1.8030224799510592</v>
      </c>
      <c r="AG295" s="53">
        <f t="shared" si="108"/>
        <v>7081364070.8332682</v>
      </c>
      <c r="AI295" s="53">
        <f t="shared" si="91"/>
        <v>0</v>
      </c>
      <c r="AJ295" s="53">
        <f t="shared" si="91"/>
        <v>0</v>
      </c>
      <c r="AK295" s="53">
        <f t="shared" si="91"/>
        <v>0</v>
      </c>
      <c r="AL295" s="53">
        <f t="shared" si="90"/>
        <v>-1.8030224799510592</v>
      </c>
      <c r="AM295" s="53">
        <f t="shared" si="90"/>
        <v>0</v>
      </c>
    </row>
    <row r="296" spans="1:39" x14ac:dyDescent="0.35">
      <c r="A296" s="301">
        <v>2014</v>
      </c>
      <c r="B296" s="301" t="s">
        <v>88</v>
      </c>
      <c r="C296" s="301" t="s">
        <v>61</v>
      </c>
      <c r="D296" s="302" t="s">
        <v>10</v>
      </c>
      <c r="E296" s="302" t="s">
        <v>228</v>
      </c>
      <c r="F296" s="301" t="s">
        <v>78</v>
      </c>
      <c r="G296" s="301" t="s">
        <v>77</v>
      </c>
      <c r="H296" s="303">
        <v>13500000000</v>
      </c>
      <c r="I296" s="303">
        <v>13500000000</v>
      </c>
      <c r="J296" s="303">
        <v>13135186983</v>
      </c>
      <c r="K296" s="304">
        <f t="shared" si="92"/>
        <v>0.97297681355555554</v>
      </c>
      <c r="L296" s="303">
        <v>7104499724</v>
      </c>
      <c r="M296" s="304">
        <f t="shared" si="93"/>
        <v>0.52625923881481484</v>
      </c>
      <c r="P296">
        <f t="shared" si="98"/>
        <v>2014</v>
      </c>
      <c r="Q296" t="str">
        <f t="shared" si="99"/>
        <v>Gustavo Petro 2012-2015</v>
      </c>
      <c r="R296" t="str">
        <f t="shared" si="100"/>
        <v>0221-INSTITUTO DISTRITAL DE TURISMO</v>
      </c>
      <c r="S296" t="str">
        <f t="shared" si="101"/>
        <v>DESARROLLO ECONÓMICO, INDUSTRIA Y TURISMO</v>
      </c>
      <c r="T296" t="str">
        <f t="shared" si="102"/>
        <v>Establecimientos Públicos</v>
      </c>
      <c r="U296" t="str">
        <f t="shared" si="103"/>
        <v>Inversión directa</v>
      </c>
      <c r="V296" t="s">
        <v>256</v>
      </c>
      <c r="W296" s="53">
        <f t="shared" si="94"/>
        <v>24788235431.065842</v>
      </c>
      <c r="X296" s="53">
        <f t="shared" si="95"/>
        <v>24788235431.065842</v>
      </c>
      <c r="Y296" s="53">
        <f t="shared" si="96"/>
        <v>24118378323.383366</v>
      </c>
      <c r="Z296" s="53"/>
      <c r="AA296" s="53">
        <f t="shared" si="97"/>
        <v>13045037909.515133</v>
      </c>
      <c r="AB296" s="53"/>
      <c r="AC296" s="53">
        <f t="shared" si="104"/>
        <v>24788235431.065842</v>
      </c>
      <c r="AD296" s="53">
        <f t="shared" si="105"/>
        <v>24788235431.065842</v>
      </c>
      <c r="AE296" s="53">
        <f t="shared" si="106"/>
        <v>24118378323.383366</v>
      </c>
      <c r="AF296" s="53">
        <f t="shared" si="107"/>
        <v>1.7865465424728419</v>
      </c>
      <c r="AG296" s="53">
        <f t="shared" si="108"/>
        <v>13045037909.515133</v>
      </c>
      <c r="AI296" s="53">
        <f t="shared" si="91"/>
        <v>0</v>
      </c>
      <c r="AJ296" s="53">
        <f t="shared" si="91"/>
        <v>0</v>
      </c>
      <c r="AK296" s="53">
        <f t="shared" si="91"/>
        <v>0</v>
      </c>
      <c r="AL296" s="53">
        <f t="shared" si="90"/>
        <v>-1.7865465424728419</v>
      </c>
      <c r="AM296" s="53">
        <f t="shared" si="90"/>
        <v>0</v>
      </c>
    </row>
    <row r="297" spans="1:39" x14ac:dyDescent="0.35">
      <c r="A297" s="301">
        <v>2014</v>
      </c>
      <c r="B297" s="301" t="s">
        <v>88</v>
      </c>
      <c r="C297" s="301" t="s">
        <v>61</v>
      </c>
      <c r="D297" s="302" t="s">
        <v>10</v>
      </c>
      <c r="E297" s="302" t="s">
        <v>228</v>
      </c>
      <c r="F297" s="301" t="s">
        <v>80</v>
      </c>
      <c r="G297" s="301" t="s">
        <v>77</v>
      </c>
      <c r="H297" s="303">
        <v>0</v>
      </c>
      <c r="I297" s="303">
        <v>0</v>
      </c>
      <c r="J297" s="303">
        <v>0</v>
      </c>
      <c r="K297" s="304">
        <v>0</v>
      </c>
      <c r="L297" s="303">
        <v>0</v>
      </c>
      <c r="M297" s="304">
        <v>0</v>
      </c>
      <c r="P297">
        <f t="shared" si="98"/>
        <v>2014</v>
      </c>
      <c r="Q297" t="str">
        <f t="shared" si="99"/>
        <v>Gustavo Petro 2012-2015</v>
      </c>
      <c r="R297" t="str">
        <f t="shared" si="100"/>
        <v>0221-INSTITUTO DISTRITAL DE TURISMO</v>
      </c>
      <c r="S297" t="str">
        <f t="shared" si="101"/>
        <v>DESARROLLO ECONÓMICO, INDUSTRIA Y TURISMO</v>
      </c>
      <c r="T297" t="str">
        <f t="shared" si="102"/>
        <v>Establecimientos Públicos</v>
      </c>
      <c r="U297" t="str">
        <f t="shared" si="103"/>
        <v>Transferencias</v>
      </c>
      <c r="V297" t="s">
        <v>256</v>
      </c>
      <c r="W297" s="53">
        <f t="shared" si="94"/>
        <v>0</v>
      </c>
      <c r="X297" s="53">
        <f t="shared" si="95"/>
        <v>0</v>
      </c>
      <c r="Y297" s="53">
        <f t="shared" si="96"/>
        <v>0</v>
      </c>
      <c r="Z297" s="53"/>
      <c r="AA297" s="53">
        <f t="shared" si="97"/>
        <v>0</v>
      </c>
      <c r="AB297" s="53"/>
      <c r="AC297" s="53">
        <f t="shared" si="104"/>
        <v>0</v>
      </c>
      <c r="AD297" s="53">
        <f t="shared" si="105"/>
        <v>0</v>
      </c>
      <c r="AE297" s="53">
        <f t="shared" si="106"/>
        <v>0</v>
      </c>
      <c r="AF297" s="53">
        <f t="shared" si="107"/>
        <v>0</v>
      </c>
      <c r="AG297" s="53">
        <f t="shared" si="108"/>
        <v>0</v>
      </c>
      <c r="AI297" s="53">
        <f t="shared" si="91"/>
        <v>0</v>
      </c>
      <c r="AJ297" s="53">
        <f t="shared" si="91"/>
        <v>0</v>
      </c>
      <c r="AK297" s="53">
        <f t="shared" si="91"/>
        <v>0</v>
      </c>
      <c r="AL297" s="53">
        <f t="shared" si="90"/>
        <v>0</v>
      </c>
      <c r="AM297" s="53">
        <f t="shared" si="90"/>
        <v>0</v>
      </c>
    </row>
    <row r="298" spans="1:39" x14ac:dyDescent="0.35">
      <c r="A298" s="301">
        <v>2014</v>
      </c>
      <c r="B298" s="301" t="s">
        <v>88</v>
      </c>
      <c r="C298" s="301" t="s">
        <v>62</v>
      </c>
      <c r="D298" s="302" t="s">
        <v>9</v>
      </c>
      <c r="E298" s="302" t="s">
        <v>228</v>
      </c>
      <c r="F298" s="301" t="s">
        <v>76</v>
      </c>
      <c r="G298" s="301" t="s">
        <v>77</v>
      </c>
      <c r="H298" s="303">
        <v>7804497000</v>
      </c>
      <c r="I298" s="303">
        <v>8033269003</v>
      </c>
      <c r="J298" s="303">
        <v>7924063634</v>
      </c>
      <c r="K298" s="304">
        <f t="shared" si="92"/>
        <v>0.98640586180305712</v>
      </c>
      <c r="L298" s="303">
        <v>7031763158</v>
      </c>
      <c r="M298" s="304">
        <f t="shared" si="93"/>
        <v>0.87533022426785523</v>
      </c>
      <c r="P298">
        <f t="shared" si="98"/>
        <v>2014</v>
      </c>
      <c r="Q298" t="str">
        <f t="shared" si="99"/>
        <v>Gustavo Petro 2012-2015</v>
      </c>
      <c r="R298" t="str">
        <f t="shared" si="100"/>
        <v>0222-INSTITUTO DISTRITAL DE LAS ARTES</v>
      </c>
      <c r="S298" t="str">
        <f t="shared" si="101"/>
        <v>CULTURA, RECREACIÓN Y DEPORTE</v>
      </c>
      <c r="T298" t="str">
        <f t="shared" si="102"/>
        <v>Establecimientos Públicos</v>
      </c>
      <c r="U298" t="str">
        <f t="shared" si="103"/>
        <v>Funcionamiento</v>
      </c>
      <c r="V298" t="s">
        <v>256</v>
      </c>
      <c r="W298" s="53">
        <f t="shared" si="94"/>
        <v>14330348819.040524</v>
      </c>
      <c r="X298" s="53">
        <f t="shared" si="95"/>
        <v>14750412098.329451</v>
      </c>
      <c r="Y298" s="53">
        <f t="shared" si="96"/>
        <v>14549892957.8029</v>
      </c>
      <c r="Z298" s="53"/>
      <c r="AA298" s="53">
        <f t="shared" si="97"/>
        <v>12911481530.074003</v>
      </c>
      <c r="AB298" s="53"/>
      <c r="AC298" s="53">
        <f t="shared" si="104"/>
        <v>14330348819.040524</v>
      </c>
      <c r="AD298" s="53">
        <f t="shared" si="105"/>
        <v>14750412098.329451</v>
      </c>
      <c r="AE298" s="53">
        <f t="shared" si="106"/>
        <v>14549892957.8029</v>
      </c>
      <c r="AF298" s="53">
        <f t="shared" si="107"/>
        <v>1.8112044987375984</v>
      </c>
      <c r="AG298" s="53">
        <f t="shared" si="108"/>
        <v>12911481530.074003</v>
      </c>
      <c r="AI298" s="53">
        <f t="shared" si="91"/>
        <v>0</v>
      </c>
      <c r="AJ298" s="53">
        <f t="shared" si="91"/>
        <v>0</v>
      </c>
      <c r="AK298" s="53">
        <f t="shared" si="91"/>
        <v>0</v>
      </c>
      <c r="AL298" s="53">
        <f t="shared" si="90"/>
        <v>-1.8112044987375984</v>
      </c>
      <c r="AM298" s="53">
        <f t="shared" si="90"/>
        <v>0</v>
      </c>
    </row>
    <row r="299" spans="1:39" x14ac:dyDescent="0.35">
      <c r="A299" s="301">
        <v>2014</v>
      </c>
      <c r="B299" s="301" t="s">
        <v>88</v>
      </c>
      <c r="C299" s="301" t="s">
        <v>62</v>
      </c>
      <c r="D299" s="302" t="s">
        <v>9</v>
      </c>
      <c r="E299" s="302" t="s">
        <v>228</v>
      </c>
      <c r="F299" s="301" t="s">
        <v>78</v>
      </c>
      <c r="G299" s="301" t="s">
        <v>77</v>
      </c>
      <c r="H299" s="303">
        <v>74105681000</v>
      </c>
      <c r="I299" s="303">
        <v>79005951279</v>
      </c>
      <c r="J299" s="303">
        <v>73414316004</v>
      </c>
      <c r="K299" s="304">
        <f t="shared" si="92"/>
        <v>0.92922513830314102</v>
      </c>
      <c r="L299" s="303">
        <v>64439375186</v>
      </c>
      <c r="M299" s="304">
        <f t="shared" si="93"/>
        <v>0.81562685016525027</v>
      </c>
      <c r="P299">
        <f t="shared" si="98"/>
        <v>2014</v>
      </c>
      <c r="Q299" t="str">
        <f t="shared" si="99"/>
        <v>Gustavo Petro 2012-2015</v>
      </c>
      <c r="R299" t="str">
        <f t="shared" si="100"/>
        <v>0222-INSTITUTO DISTRITAL DE LAS ARTES</v>
      </c>
      <c r="S299" t="str">
        <f t="shared" si="101"/>
        <v>CULTURA, RECREACIÓN Y DEPORTE</v>
      </c>
      <c r="T299" t="str">
        <f t="shared" si="102"/>
        <v>Establecimientos Públicos</v>
      </c>
      <c r="U299" t="str">
        <f t="shared" si="103"/>
        <v>Inversión directa</v>
      </c>
      <c r="V299" t="s">
        <v>256</v>
      </c>
      <c r="W299" s="53">
        <f t="shared" si="94"/>
        <v>136070301289.4417</v>
      </c>
      <c r="X299" s="53">
        <f t="shared" si="95"/>
        <v>145068008945.12366</v>
      </c>
      <c r="Y299" s="53">
        <f t="shared" si="96"/>
        <v>134800840675.39384</v>
      </c>
      <c r="Z299" s="53"/>
      <c r="AA299" s="53">
        <f t="shared" si="97"/>
        <v>118321363195.65558</v>
      </c>
      <c r="AB299" s="53"/>
      <c r="AC299" s="53">
        <f t="shared" si="104"/>
        <v>136070301289.4417</v>
      </c>
      <c r="AD299" s="53">
        <f t="shared" si="105"/>
        <v>145068008945.12366</v>
      </c>
      <c r="AE299" s="53">
        <f t="shared" si="106"/>
        <v>134800840675.39384</v>
      </c>
      <c r="AF299" s="53">
        <f t="shared" si="107"/>
        <v>1.7062112219794798</v>
      </c>
      <c r="AG299" s="53">
        <f t="shared" si="108"/>
        <v>118321363195.65558</v>
      </c>
      <c r="AI299" s="53">
        <f t="shared" si="91"/>
        <v>0</v>
      </c>
      <c r="AJ299" s="53">
        <f t="shared" si="91"/>
        <v>0</v>
      </c>
      <c r="AK299" s="53">
        <f t="shared" si="91"/>
        <v>0</v>
      </c>
      <c r="AL299" s="53">
        <f t="shared" si="90"/>
        <v>-1.7062112219794798</v>
      </c>
      <c r="AM299" s="53">
        <f t="shared" si="90"/>
        <v>0</v>
      </c>
    </row>
    <row r="300" spans="1:39" x14ac:dyDescent="0.35">
      <c r="A300" s="301">
        <v>2014</v>
      </c>
      <c r="B300" s="301" t="s">
        <v>88</v>
      </c>
      <c r="C300" s="301" t="s">
        <v>63</v>
      </c>
      <c r="D300" s="302" t="s">
        <v>16</v>
      </c>
      <c r="E300" s="302" t="s">
        <v>228</v>
      </c>
      <c r="F300" s="301" t="s">
        <v>76</v>
      </c>
      <c r="G300" s="301" t="s">
        <v>77</v>
      </c>
      <c r="H300" s="303">
        <v>37538439000</v>
      </c>
      <c r="I300" s="303">
        <v>37617718549</v>
      </c>
      <c r="J300" s="303">
        <v>34840863951</v>
      </c>
      <c r="K300" s="304">
        <f t="shared" si="92"/>
        <v>0.92618226981567398</v>
      </c>
      <c r="L300" s="303">
        <v>31282892306</v>
      </c>
      <c r="M300" s="304">
        <f t="shared" si="93"/>
        <v>0.83159993515427055</v>
      </c>
      <c r="P300">
        <f t="shared" si="98"/>
        <v>2014</v>
      </c>
      <c r="Q300" t="str">
        <f t="shared" si="99"/>
        <v>Gustavo Petro 2012-2015</v>
      </c>
      <c r="R300" t="str">
        <f t="shared" si="100"/>
        <v>0226-UNIDAD ADMINISTRATIVA ESPECIAL DE CATASTRO</v>
      </c>
      <c r="S300" t="str">
        <f t="shared" si="101"/>
        <v>HACIENDA</v>
      </c>
      <c r="T300" t="str">
        <f t="shared" si="102"/>
        <v>Establecimientos Públicos</v>
      </c>
      <c r="U300" t="str">
        <f t="shared" si="103"/>
        <v>Funcionamiento</v>
      </c>
      <c r="V300" t="s">
        <v>256</v>
      </c>
      <c r="W300" s="53">
        <f t="shared" si="94"/>
        <v>68926789899.755844</v>
      </c>
      <c r="X300" s="53">
        <f t="shared" si="95"/>
        <v>69072360279.421082</v>
      </c>
      <c r="Y300" s="53">
        <f t="shared" si="96"/>
        <v>63973595425.120209</v>
      </c>
      <c r="Z300" s="53"/>
      <c r="AA300" s="53">
        <f t="shared" si="97"/>
        <v>57440570329.318977</v>
      </c>
      <c r="AB300" s="53"/>
      <c r="AC300" s="53">
        <f t="shared" si="104"/>
        <v>68926789899.755844</v>
      </c>
      <c r="AD300" s="53">
        <f t="shared" si="105"/>
        <v>69072360279.421082</v>
      </c>
      <c r="AE300" s="53">
        <f t="shared" si="106"/>
        <v>63973595425.120209</v>
      </c>
      <c r="AF300" s="53">
        <f t="shared" si="107"/>
        <v>1.7006240115755462</v>
      </c>
      <c r="AG300" s="53">
        <f t="shared" si="108"/>
        <v>57440570329.318977</v>
      </c>
      <c r="AI300" s="53">
        <f t="shared" si="91"/>
        <v>0</v>
      </c>
      <c r="AJ300" s="53">
        <f t="shared" si="91"/>
        <v>0</v>
      </c>
      <c r="AK300" s="53">
        <f t="shared" si="91"/>
        <v>0</v>
      </c>
      <c r="AL300" s="53">
        <f t="shared" si="90"/>
        <v>-1.7006240115755462</v>
      </c>
      <c r="AM300" s="53">
        <f t="shared" si="90"/>
        <v>0</v>
      </c>
    </row>
    <row r="301" spans="1:39" x14ac:dyDescent="0.35">
      <c r="A301" s="301">
        <v>2014</v>
      </c>
      <c r="B301" s="301" t="s">
        <v>88</v>
      </c>
      <c r="C301" s="301" t="s">
        <v>63</v>
      </c>
      <c r="D301" s="302" t="s">
        <v>16</v>
      </c>
      <c r="E301" s="302" t="s">
        <v>228</v>
      </c>
      <c r="F301" s="301" t="s">
        <v>78</v>
      </c>
      <c r="G301" s="301" t="s">
        <v>77</v>
      </c>
      <c r="H301" s="303">
        <v>14876328000</v>
      </c>
      <c r="I301" s="303">
        <v>13614706160</v>
      </c>
      <c r="J301" s="303">
        <v>11195987738</v>
      </c>
      <c r="K301" s="304">
        <f t="shared" si="92"/>
        <v>0.82234516165275795</v>
      </c>
      <c r="L301" s="303">
        <v>8034937115</v>
      </c>
      <c r="M301" s="304">
        <f t="shared" si="93"/>
        <v>0.5901660322722676</v>
      </c>
      <c r="P301">
        <f t="shared" si="98"/>
        <v>2014</v>
      </c>
      <c r="Q301" t="str">
        <f t="shared" si="99"/>
        <v>Gustavo Petro 2012-2015</v>
      </c>
      <c r="R301" t="str">
        <f t="shared" si="100"/>
        <v>0226-UNIDAD ADMINISTRATIVA ESPECIAL DE CATASTRO</v>
      </c>
      <c r="S301" t="str">
        <f t="shared" si="101"/>
        <v>HACIENDA</v>
      </c>
      <c r="T301" t="str">
        <f t="shared" si="102"/>
        <v>Establecimientos Públicos</v>
      </c>
      <c r="U301" t="str">
        <f t="shared" si="103"/>
        <v>Inversión directa</v>
      </c>
      <c r="V301" t="s">
        <v>256</v>
      </c>
      <c r="W301" s="53">
        <f t="shared" si="94"/>
        <v>27315401541.759769</v>
      </c>
      <c r="X301" s="53">
        <f t="shared" si="95"/>
        <v>24998854934.730549</v>
      </c>
      <c r="Y301" s="53">
        <f t="shared" si="96"/>
        <v>20557687402.434837</v>
      </c>
      <c r="Z301" s="53"/>
      <c r="AA301" s="53">
        <f t="shared" si="97"/>
        <v>14753475028.179924</v>
      </c>
      <c r="AB301" s="53"/>
      <c r="AC301" s="53">
        <f t="shared" si="104"/>
        <v>27315401541.759769</v>
      </c>
      <c r="AD301" s="53">
        <f t="shared" si="105"/>
        <v>24998854934.730549</v>
      </c>
      <c r="AE301" s="53">
        <f t="shared" si="106"/>
        <v>20557687402.434837</v>
      </c>
      <c r="AF301" s="53">
        <f t="shared" si="107"/>
        <v>1.5099618868627009</v>
      </c>
      <c r="AG301" s="53">
        <f t="shared" si="108"/>
        <v>14753475028.179924</v>
      </c>
      <c r="AI301" s="53">
        <f t="shared" si="91"/>
        <v>0</v>
      </c>
      <c r="AJ301" s="53">
        <f t="shared" si="91"/>
        <v>0</v>
      </c>
      <c r="AK301" s="53">
        <f t="shared" si="91"/>
        <v>0</v>
      </c>
      <c r="AL301" s="53">
        <f t="shared" si="90"/>
        <v>-1.5099618868627009</v>
      </c>
      <c r="AM301" s="53">
        <f t="shared" si="90"/>
        <v>0</v>
      </c>
    </row>
    <row r="302" spans="1:39" x14ac:dyDescent="0.35">
      <c r="A302" s="301">
        <v>2014</v>
      </c>
      <c r="B302" s="301" t="s">
        <v>88</v>
      </c>
      <c r="C302" s="301" t="s">
        <v>63</v>
      </c>
      <c r="D302" s="302" t="s">
        <v>16</v>
      </c>
      <c r="E302" s="302" t="s">
        <v>228</v>
      </c>
      <c r="F302" s="301" t="s">
        <v>80</v>
      </c>
      <c r="G302" s="301" t="s">
        <v>77</v>
      </c>
      <c r="H302" s="303">
        <v>0</v>
      </c>
      <c r="I302" s="303">
        <v>0</v>
      </c>
      <c r="J302" s="303">
        <v>0</v>
      </c>
      <c r="K302" s="304">
        <v>0</v>
      </c>
      <c r="L302" s="303">
        <v>0</v>
      </c>
      <c r="M302" s="304">
        <v>0</v>
      </c>
      <c r="P302">
        <f t="shared" si="98"/>
        <v>2014</v>
      </c>
      <c r="Q302" t="str">
        <f t="shared" si="99"/>
        <v>Gustavo Petro 2012-2015</v>
      </c>
      <c r="R302" t="str">
        <f t="shared" si="100"/>
        <v>0226-UNIDAD ADMINISTRATIVA ESPECIAL DE CATASTRO</v>
      </c>
      <c r="S302" t="str">
        <f t="shared" si="101"/>
        <v>HACIENDA</v>
      </c>
      <c r="T302" t="str">
        <f t="shared" si="102"/>
        <v>Establecimientos Públicos</v>
      </c>
      <c r="U302" t="str">
        <f t="shared" si="103"/>
        <v>Transferencias</v>
      </c>
      <c r="V302" t="s">
        <v>256</v>
      </c>
      <c r="W302" s="53">
        <f t="shared" si="94"/>
        <v>0</v>
      </c>
      <c r="X302" s="53">
        <f t="shared" si="95"/>
        <v>0</v>
      </c>
      <c r="Y302" s="53">
        <f t="shared" si="96"/>
        <v>0</v>
      </c>
      <c r="Z302" s="53"/>
      <c r="AA302" s="53">
        <f t="shared" si="97"/>
        <v>0</v>
      </c>
      <c r="AB302" s="53"/>
      <c r="AC302" s="53">
        <f t="shared" si="104"/>
        <v>0</v>
      </c>
      <c r="AD302" s="53">
        <f t="shared" si="105"/>
        <v>0</v>
      </c>
      <c r="AE302" s="53">
        <f t="shared" si="106"/>
        <v>0</v>
      </c>
      <c r="AF302" s="53">
        <f t="shared" si="107"/>
        <v>0</v>
      </c>
      <c r="AG302" s="53">
        <f t="shared" si="108"/>
        <v>0</v>
      </c>
      <c r="AI302" s="53">
        <f t="shared" si="91"/>
        <v>0</v>
      </c>
      <c r="AJ302" s="53">
        <f t="shared" si="91"/>
        <v>0</v>
      </c>
      <c r="AK302" s="53">
        <f t="shared" si="91"/>
        <v>0</v>
      </c>
      <c r="AL302" s="53">
        <f t="shared" si="90"/>
        <v>0</v>
      </c>
      <c r="AM302" s="53">
        <f t="shared" si="90"/>
        <v>0</v>
      </c>
    </row>
    <row r="303" spans="1:39" x14ac:dyDescent="0.35">
      <c r="A303" s="301">
        <v>2014</v>
      </c>
      <c r="B303" s="301" t="s">
        <v>88</v>
      </c>
      <c r="C303" s="301" t="s">
        <v>64</v>
      </c>
      <c r="D303" s="302" t="s">
        <v>18</v>
      </c>
      <c r="E303" s="302" t="s">
        <v>228</v>
      </c>
      <c r="F303" s="301" t="s">
        <v>76</v>
      </c>
      <c r="G303" s="301" t="s">
        <v>77</v>
      </c>
      <c r="H303" s="303">
        <v>16772128000</v>
      </c>
      <c r="I303" s="303">
        <v>16772128000</v>
      </c>
      <c r="J303" s="303">
        <v>15720906626</v>
      </c>
      <c r="K303" s="304">
        <f t="shared" si="92"/>
        <v>0.93732331556258097</v>
      </c>
      <c r="L303" s="303">
        <v>15160728514</v>
      </c>
      <c r="M303" s="304">
        <f t="shared" ref="M303:M314" si="109">+L303/I303</f>
        <v>0.90392396921845575</v>
      </c>
      <c r="P303">
        <f t="shared" si="98"/>
        <v>2014</v>
      </c>
      <c r="Q303" t="str">
        <f t="shared" si="99"/>
        <v>Gustavo Petro 2012-2015</v>
      </c>
      <c r="R303" t="str">
        <f t="shared" si="100"/>
        <v>0227-UNIDAD ADTIVA ESPECIAL DE REHABILITACIÓN Y MANTO. VIAL</v>
      </c>
      <c r="S303" t="str">
        <f t="shared" si="101"/>
        <v>MOVILIDAD</v>
      </c>
      <c r="T303" t="str">
        <f t="shared" si="102"/>
        <v>Establecimientos Públicos</v>
      </c>
      <c r="U303" t="str">
        <f t="shared" si="103"/>
        <v>Funcionamiento</v>
      </c>
      <c r="V303" t="s">
        <v>256</v>
      </c>
      <c r="W303" s="53">
        <f t="shared" si="94"/>
        <v>30796404262.516407</v>
      </c>
      <c r="X303" s="53">
        <f t="shared" si="95"/>
        <v>30796404262.516407</v>
      </c>
      <c r="Y303" s="53">
        <f t="shared" si="96"/>
        <v>28866187750.747478</v>
      </c>
      <c r="Z303" s="53"/>
      <c r="AA303" s="53">
        <f t="shared" si="97"/>
        <v>27837607978.630001</v>
      </c>
      <c r="AB303" s="53"/>
      <c r="AC303" s="53">
        <f t="shared" si="104"/>
        <v>30796404262.516407</v>
      </c>
      <c r="AD303" s="53">
        <f t="shared" si="105"/>
        <v>30796404262.516407</v>
      </c>
      <c r="AE303" s="53">
        <f t="shared" si="106"/>
        <v>28866187750.747478</v>
      </c>
      <c r="AF303" s="53">
        <f t="shared" si="107"/>
        <v>1.7210808163846281</v>
      </c>
      <c r="AG303" s="53">
        <f t="shared" si="108"/>
        <v>27837607978.630001</v>
      </c>
      <c r="AI303" s="53">
        <f t="shared" si="91"/>
        <v>0</v>
      </c>
      <c r="AJ303" s="53">
        <f t="shared" si="91"/>
        <v>0</v>
      </c>
      <c r="AK303" s="53">
        <f t="shared" si="91"/>
        <v>0</v>
      </c>
      <c r="AL303" s="53">
        <f t="shared" si="90"/>
        <v>-1.7210808163846281</v>
      </c>
      <c r="AM303" s="53">
        <f t="shared" si="90"/>
        <v>0</v>
      </c>
    </row>
    <row r="304" spans="1:39" x14ac:dyDescent="0.35">
      <c r="A304" s="301">
        <v>2014</v>
      </c>
      <c r="B304" s="301" t="s">
        <v>88</v>
      </c>
      <c r="C304" s="301" t="s">
        <v>64</v>
      </c>
      <c r="D304" s="302" t="s">
        <v>18</v>
      </c>
      <c r="E304" s="302" t="s">
        <v>228</v>
      </c>
      <c r="F304" s="301" t="s">
        <v>78</v>
      </c>
      <c r="G304" s="301" t="s">
        <v>77</v>
      </c>
      <c r="H304" s="303">
        <v>193824085000</v>
      </c>
      <c r="I304" s="303">
        <v>190980085000</v>
      </c>
      <c r="J304" s="303">
        <v>128047369016</v>
      </c>
      <c r="K304" s="304">
        <f t="shared" si="92"/>
        <v>0.67047498180765808</v>
      </c>
      <c r="L304" s="303">
        <v>46464713683</v>
      </c>
      <c r="M304" s="304">
        <f t="shared" si="109"/>
        <v>0.24329612002738402</v>
      </c>
      <c r="P304">
        <f t="shared" si="98"/>
        <v>2014</v>
      </c>
      <c r="Q304" t="str">
        <f t="shared" si="99"/>
        <v>Gustavo Petro 2012-2015</v>
      </c>
      <c r="R304" t="str">
        <f t="shared" si="100"/>
        <v>0227-UNIDAD ADTIVA ESPECIAL DE REHABILITACIÓN Y MANTO. VIAL</v>
      </c>
      <c r="S304" t="str">
        <f t="shared" si="101"/>
        <v>MOVILIDAD</v>
      </c>
      <c r="T304" t="str">
        <f t="shared" si="102"/>
        <v>Establecimientos Públicos</v>
      </c>
      <c r="U304" t="str">
        <f t="shared" si="103"/>
        <v>Inversión directa</v>
      </c>
      <c r="V304" t="s">
        <v>256</v>
      </c>
      <c r="W304" s="53">
        <f t="shared" si="94"/>
        <v>355893114903.03094</v>
      </c>
      <c r="X304" s="53">
        <f t="shared" si="95"/>
        <v>350671059972.21973</v>
      </c>
      <c r="Y304" s="53">
        <f t="shared" si="96"/>
        <v>235116172555.34622</v>
      </c>
      <c r="Z304" s="53"/>
      <c r="AA304" s="53">
        <f t="shared" si="97"/>
        <v>85316908297.131149</v>
      </c>
      <c r="AB304" s="53"/>
      <c r="AC304" s="53">
        <f t="shared" si="104"/>
        <v>355893114903.03094</v>
      </c>
      <c r="AD304" s="53">
        <f t="shared" si="105"/>
        <v>350671059972.21973</v>
      </c>
      <c r="AE304" s="53">
        <f t="shared" si="106"/>
        <v>235116172555.34622</v>
      </c>
      <c r="AF304" s="53">
        <f t="shared" si="107"/>
        <v>1.2311030888657641</v>
      </c>
      <c r="AG304" s="53">
        <f t="shared" si="108"/>
        <v>85316908297.131149</v>
      </c>
      <c r="AI304" s="53">
        <f t="shared" si="91"/>
        <v>0</v>
      </c>
      <c r="AJ304" s="53">
        <f t="shared" si="91"/>
        <v>0</v>
      </c>
      <c r="AK304" s="53">
        <f t="shared" si="91"/>
        <v>0</v>
      </c>
      <c r="AL304" s="53">
        <f t="shared" si="90"/>
        <v>-1.2311030888657641</v>
      </c>
      <c r="AM304" s="53">
        <f t="shared" si="90"/>
        <v>0</v>
      </c>
    </row>
    <row r="305" spans="1:39" x14ac:dyDescent="0.35">
      <c r="A305" s="301">
        <v>2014</v>
      </c>
      <c r="B305" s="301" t="s">
        <v>88</v>
      </c>
      <c r="C305" s="301" t="s">
        <v>65</v>
      </c>
      <c r="D305" s="302" t="s">
        <v>15</v>
      </c>
      <c r="E305" s="302" t="s">
        <v>228</v>
      </c>
      <c r="F305" s="301" t="s">
        <v>76</v>
      </c>
      <c r="G305" s="301" t="s">
        <v>77</v>
      </c>
      <c r="H305" s="303">
        <v>192615105000</v>
      </c>
      <c r="I305" s="303">
        <v>192615105000</v>
      </c>
      <c r="J305" s="303">
        <v>151855963101</v>
      </c>
      <c r="K305" s="304">
        <f t="shared" si="92"/>
        <v>0.78839072927847487</v>
      </c>
      <c r="L305" s="303">
        <v>135248214234</v>
      </c>
      <c r="M305" s="304">
        <f t="shared" si="109"/>
        <v>0.70216826574426761</v>
      </c>
      <c r="P305">
        <f t="shared" si="98"/>
        <v>2014</v>
      </c>
      <c r="Q305" t="str">
        <f t="shared" si="99"/>
        <v>Gustavo Petro 2012-2015</v>
      </c>
      <c r="R305" t="str">
        <f t="shared" si="100"/>
        <v>0228-UNIDAD ADMINISTRATIVA ESPECIAL DE SERVICIOS PÚBLICOS</v>
      </c>
      <c r="S305" t="str">
        <f t="shared" si="101"/>
        <v>HÁBITAT</v>
      </c>
      <c r="T305" t="str">
        <f t="shared" si="102"/>
        <v>Establecimientos Públicos</v>
      </c>
      <c r="U305" t="str">
        <f t="shared" si="103"/>
        <v>Funcionamiento</v>
      </c>
      <c r="V305" t="s">
        <v>256</v>
      </c>
      <c r="W305" s="53">
        <f t="shared" si="94"/>
        <v>353673227431.07166</v>
      </c>
      <c r="X305" s="53">
        <f t="shared" si="95"/>
        <v>353673227431.07166</v>
      </c>
      <c r="Y305" s="53">
        <f t="shared" si="96"/>
        <v>278832693700.65448</v>
      </c>
      <c r="Z305" s="53"/>
      <c r="AA305" s="53">
        <f t="shared" si="97"/>
        <v>248338116745.45352</v>
      </c>
      <c r="AB305" s="53"/>
      <c r="AC305" s="53">
        <f t="shared" si="104"/>
        <v>353673227431.07166</v>
      </c>
      <c r="AD305" s="53">
        <f t="shared" si="105"/>
        <v>353673227431.07166</v>
      </c>
      <c r="AE305" s="53">
        <f t="shared" si="106"/>
        <v>278832693700.65448</v>
      </c>
      <c r="AF305" s="53">
        <f t="shared" si="107"/>
        <v>1.4476159265944095</v>
      </c>
      <c r="AG305" s="53">
        <f t="shared" si="108"/>
        <v>248338116745.45352</v>
      </c>
      <c r="AI305" s="53">
        <f t="shared" si="91"/>
        <v>0</v>
      </c>
      <c r="AJ305" s="53">
        <f t="shared" si="91"/>
        <v>0</v>
      </c>
      <c r="AK305" s="53">
        <f t="shared" si="91"/>
        <v>0</v>
      </c>
      <c r="AL305" s="53">
        <f t="shared" si="90"/>
        <v>-1.4476159265944095</v>
      </c>
      <c r="AM305" s="53">
        <f t="shared" si="90"/>
        <v>0</v>
      </c>
    </row>
    <row r="306" spans="1:39" x14ac:dyDescent="0.35">
      <c r="A306" s="301">
        <v>2014</v>
      </c>
      <c r="B306" s="301" t="s">
        <v>88</v>
      </c>
      <c r="C306" s="301" t="s">
        <v>65</v>
      </c>
      <c r="D306" s="302" t="s">
        <v>15</v>
      </c>
      <c r="E306" s="302" t="s">
        <v>228</v>
      </c>
      <c r="F306" s="301" t="s">
        <v>78</v>
      </c>
      <c r="G306" s="301" t="s">
        <v>77</v>
      </c>
      <c r="H306" s="303">
        <v>195710779000</v>
      </c>
      <c r="I306" s="303">
        <v>195710779000</v>
      </c>
      <c r="J306" s="303">
        <v>184318992154</v>
      </c>
      <c r="K306" s="304">
        <f t="shared" si="92"/>
        <v>0.94179274690843673</v>
      </c>
      <c r="L306" s="303">
        <v>150413353665</v>
      </c>
      <c r="M306" s="304">
        <f t="shared" si="109"/>
        <v>0.76854915418327574</v>
      </c>
      <c r="P306">
        <f t="shared" si="98"/>
        <v>2014</v>
      </c>
      <c r="Q306" t="str">
        <f t="shared" si="99"/>
        <v>Gustavo Petro 2012-2015</v>
      </c>
      <c r="R306" t="str">
        <f t="shared" si="100"/>
        <v>0228-UNIDAD ADMINISTRATIVA ESPECIAL DE SERVICIOS PÚBLICOS</v>
      </c>
      <c r="S306" t="str">
        <f t="shared" si="101"/>
        <v>HÁBITAT</v>
      </c>
      <c r="T306" t="str">
        <f t="shared" si="102"/>
        <v>Establecimientos Públicos</v>
      </c>
      <c r="U306" t="str">
        <f t="shared" si="103"/>
        <v>Inversión directa</v>
      </c>
      <c r="V306" t="s">
        <v>256</v>
      </c>
      <c r="W306" s="53">
        <f t="shared" si="94"/>
        <v>359357397499.94794</v>
      </c>
      <c r="X306" s="53">
        <f t="shared" si="95"/>
        <v>359357397499.94794</v>
      </c>
      <c r="Y306" s="53">
        <f t="shared" si="96"/>
        <v>338440190513.34296</v>
      </c>
      <c r="Z306" s="53"/>
      <c r="AA306" s="53">
        <f t="shared" si="97"/>
        <v>276183823898.0882</v>
      </c>
      <c r="AB306" s="53"/>
      <c r="AC306" s="53">
        <f t="shared" si="104"/>
        <v>359357397499.94794</v>
      </c>
      <c r="AD306" s="53">
        <f t="shared" si="105"/>
        <v>359357397499.94794</v>
      </c>
      <c r="AE306" s="53">
        <f t="shared" si="106"/>
        <v>338440190513.34296</v>
      </c>
      <c r="AF306" s="53">
        <f t="shared" si="107"/>
        <v>1.7292874324175214</v>
      </c>
      <c r="AG306" s="53">
        <f t="shared" si="108"/>
        <v>276183823898.0882</v>
      </c>
      <c r="AI306" s="53">
        <f t="shared" si="91"/>
        <v>0</v>
      </c>
      <c r="AJ306" s="53">
        <f t="shared" si="91"/>
        <v>0</v>
      </c>
      <c r="AK306" s="53">
        <f t="shared" si="91"/>
        <v>0</v>
      </c>
      <c r="AL306" s="53">
        <f t="shared" si="90"/>
        <v>-1.7292874324175214</v>
      </c>
      <c r="AM306" s="53">
        <f t="shared" si="90"/>
        <v>0</v>
      </c>
    </row>
    <row r="307" spans="1:39" x14ac:dyDescent="0.35">
      <c r="A307" s="301">
        <v>2014</v>
      </c>
      <c r="B307" s="301" t="s">
        <v>88</v>
      </c>
      <c r="C307" s="301" t="s">
        <v>66</v>
      </c>
      <c r="D307" s="302" t="s">
        <v>8</v>
      </c>
      <c r="E307" s="302" t="s">
        <v>228</v>
      </c>
      <c r="F307" s="301" t="s">
        <v>76</v>
      </c>
      <c r="G307" s="301" t="s">
        <v>77</v>
      </c>
      <c r="H307" s="303">
        <v>0</v>
      </c>
      <c r="I307" s="303">
        <v>0</v>
      </c>
      <c r="J307" s="303">
        <v>0</v>
      </c>
      <c r="K307" s="304">
        <v>0</v>
      </c>
      <c r="L307" s="303">
        <v>0</v>
      </c>
      <c r="M307" s="304">
        <v>0</v>
      </c>
      <c r="P307">
        <f t="shared" si="98"/>
        <v>2014</v>
      </c>
      <c r="Q307" t="str">
        <f t="shared" si="99"/>
        <v>Gustavo Petro 2012-2015</v>
      </c>
      <c r="R307" t="str">
        <f t="shared" si="100"/>
        <v>0229-INSTITUTO DISTRITAL DE PROTECCIÓN Y BIENESTAR ANIMAL</v>
      </c>
      <c r="S307" t="str">
        <f t="shared" si="101"/>
        <v>AMBIENTE</v>
      </c>
      <c r="T307" t="str">
        <f t="shared" si="102"/>
        <v>Establecimientos Públicos</v>
      </c>
      <c r="U307" t="str">
        <f t="shared" si="103"/>
        <v>Funcionamiento</v>
      </c>
      <c r="V307" t="s">
        <v>256</v>
      </c>
      <c r="W307" s="53">
        <f t="shared" si="94"/>
        <v>0</v>
      </c>
      <c r="X307" s="53">
        <f t="shared" si="95"/>
        <v>0</v>
      </c>
      <c r="Y307" s="53">
        <f t="shared" si="96"/>
        <v>0</v>
      </c>
      <c r="Z307" s="53"/>
      <c r="AA307" s="53">
        <f t="shared" si="97"/>
        <v>0</v>
      </c>
      <c r="AB307" s="53"/>
      <c r="AC307" s="53">
        <f t="shared" si="104"/>
        <v>0</v>
      </c>
      <c r="AD307" s="53">
        <f t="shared" si="105"/>
        <v>0</v>
      </c>
      <c r="AE307" s="53">
        <f t="shared" si="106"/>
        <v>0</v>
      </c>
      <c r="AF307" s="53">
        <f t="shared" si="107"/>
        <v>0</v>
      </c>
      <c r="AG307" s="53">
        <f t="shared" si="108"/>
        <v>0</v>
      </c>
      <c r="AI307" s="53">
        <f t="shared" si="91"/>
        <v>0</v>
      </c>
      <c r="AJ307" s="53">
        <f t="shared" si="91"/>
        <v>0</v>
      </c>
      <c r="AK307" s="53">
        <f t="shared" si="91"/>
        <v>0</v>
      </c>
      <c r="AL307" s="53">
        <f t="shared" si="90"/>
        <v>0</v>
      </c>
      <c r="AM307" s="53">
        <f t="shared" si="90"/>
        <v>0</v>
      </c>
    </row>
    <row r="308" spans="1:39" x14ac:dyDescent="0.35">
      <c r="A308" s="301">
        <v>2014</v>
      </c>
      <c r="B308" s="301" t="s">
        <v>88</v>
      </c>
      <c r="C308" s="301" t="s">
        <v>66</v>
      </c>
      <c r="D308" s="302" t="s">
        <v>8</v>
      </c>
      <c r="E308" s="302" t="s">
        <v>228</v>
      </c>
      <c r="F308" s="301" t="s">
        <v>78</v>
      </c>
      <c r="G308" s="301" t="s">
        <v>77</v>
      </c>
      <c r="H308" s="303">
        <v>0</v>
      </c>
      <c r="I308" s="303">
        <v>0</v>
      </c>
      <c r="J308" s="303">
        <v>0</v>
      </c>
      <c r="K308" s="304">
        <v>0</v>
      </c>
      <c r="L308" s="303">
        <v>0</v>
      </c>
      <c r="M308" s="304">
        <v>0</v>
      </c>
      <c r="P308">
        <f t="shared" si="98"/>
        <v>2014</v>
      </c>
      <c r="Q308" t="str">
        <f t="shared" si="99"/>
        <v>Gustavo Petro 2012-2015</v>
      </c>
      <c r="R308" t="str">
        <f t="shared" si="100"/>
        <v>0229-INSTITUTO DISTRITAL DE PROTECCIÓN Y BIENESTAR ANIMAL</v>
      </c>
      <c r="S308" t="str">
        <f t="shared" si="101"/>
        <v>AMBIENTE</v>
      </c>
      <c r="T308" t="str">
        <f t="shared" si="102"/>
        <v>Establecimientos Públicos</v>
      </c>
      <c r="U308" t="str">
        <f t="shared" si="103"/>
        <v>Inversión directa</v>
      </c>
      <c r="V308" t="s">
        <v>256</v>
      </c>
      <c r="W308" s="53">
        <f t="shared" si="94"/>
        <v>0</v>
      </c>
      <c r="X308" s="53">
        <f t="shared" si="95"/>
        <v>0</v>
      </c>
      <c r="Y308" s="53">
        <f t="shared" si="96"/>
        <v>0</v>
      </c>
      <c r="Z308" s="53"/>
      <c r="AA308" s="53">
        <f t="shared" si="97"/>
        <v>0</v>
      </c>
      <c r="AB308" s="53"/>
      <c r="AC308" s="53">
        <f t="shared" si="104"/>
        <v>0</v>
      </c>
      <c r="AD308" s="53">
        <f t="shared" si="105"/>
        <v>0</v>
      </c>
      <c r="AE308" s="53">
        <f t="shared" si="106"/>
        <v>0</v>
      </c>
      <c r="AF308" s="53">
        <f t="shared" si="107"/>
        <v>0</v>
      </c>
      <c r="AG308" s="53">
        <f t="shared" si="108"/>
        <v>0</v>
      </c>
      <c r="AI308" s="53">
        <f t="shared" si="91"/>
        <v>0</v>
      </c>
      <c r="AJ308" s="53">
        <f t="shared" si="91"/>
        <v>0</v>
      </c>
      <c r="AK308" s="53">
        <f t="shared" si="91"/>
        <v>0</v>
      </c>
      <c r="AL308" s="53">
        <f t="shared" si="90"/>
        <v>0</v>
      </c>
      <c r="AM308" s="53">
        <f t="shared" si="90"/>
        <v>0</v>
      </c>
    </row>
    <row r="309" spans="1:39" x14ac:dyDescent="0.35">
      <c r="A309" s="301">
        <v>2014</v>
      </c>
      <c r="B309" s="301" t="s">
        <v>88</v>
      </c>
      <c r="C309" s="301" t="s">
        <v>67</v>
      </c>
      <c r="D309" s="302" t="s">
        <v>11</v>
      </c>
      <c r="E309" s="302" t="s">
        <v>229</v>
      </c>
      <c r="F309" s="301" t="s">
        <v>76</v>
      </c>
      <c r="G309" s="301" t="s">
        <v>77</v>
      </c>
      <c r="H309" s="303">
        <v>211325320000</v>
      </c>
      <c r="I309" s="303">
        <v>214962566298</v>
      </c>
      <c r="J309" s="303">
        <v>202086716260</v>
      </c>
      <c r="K309" s="304">
        <f t="shared" ref="K309" si="110">+J309/I309</f>
        <v>0.94010189653136922</v>
      </c>
      <c r="L309" s="303">
        <v>186383726397</v>
      </c>
      <c r="M309" s="304">
        <f t="shared" si="109"/>
        <v>0.86705201564545198</v>
      </c>
      <c r="P309">
        <f t="shared" si="98"/>
        <v>2014</v>
      </c>
      <c r="Q309" t="str">
        <f t="shared" si="99"/>
        <v>Gustavo Petro 2012-2015</v>
      </c>
      <c r="R309" t="str">
        <f t="shared" si="100"/>
        <v xml:space="preserve">0230-UNIVERSIDAD DISTRITAL  </v>
      </c>
      <c r="S309" t="str">
        <f t="shared" si="101"/>
        <v>EDUCACIÓN</v>
      </c>
      <c r="T309" t="str">
        <f t="shared" si="102"/>
        <v>Ente Autónomo Universitario</v>
      </c>
      <c r="U309" t="str">
        <f t="shared" si="103"/>
        <v>Funcionamiento</v>
      </c>
      <c r="V309" t="s">
        <v>256</v>
      </c>
      <c r="W309" s="53">
        <f t="shared" si="94"/>
        <v>388028280348.54272</v>
      </c>
      <c r="X309" s="53">
        <f t="shared" si="95"/>
        <v>394706866834.14252</v>
      </c>
      <c r="Y309" s="53">
        <f t="shared" si="96"/>
        <v>371064674084.73199</v>
      </c>
      <c r="Z309" s="53"/>
      <c r="AA309" s="53">
        <f t="shared" si="97"/>
        <v>342231384477.64423</v>
      </c>
      <c r="AB309" s="53"/>
      <c r="AC309" s="53">
        <f t="shared" si="104"/>
        <v>388028280348.54272</v>
      </c>
      <c r="AD309" s="53">
        <f t="shared" si="105"/>
        <v>394706866834.14252</v>
      </c>
      <c r="AE309" s="53">
        <f t="shared" si="106"/>
        <v>371064674084.73199</v>
      </c>
      <c r="AF309" s="53">
        <f t="shared" si="107"/>
        <v>1.7261827511415615</v>
      </c>
      <c r="AG309" s="53">
        <f t="shared" si="108"/>
        <v>342231384477.64423</v>
      </c>
      <c r="AI309" s="53">
        <f t="shared" si="91"/>
        <v>0</v>
      </c>
      <c r="AJ309" s="53">
        <f t="shared" si="91"/>
        <v>0</v>
      </c>
      <c r="AK309" s="53">
        <f t="shared" si="91"/>
        <v>0</v>
      </c>
      <c r="AL309" s="53">
        <f t="shared" si="90"/>
        <v>-1.7261827511415615</v>
      </c>
      <c r="AM309" s="53">
        <f t="shared" si="90"/>
        <v>0</v>
      </c>
    </row>
    <row r="310" spans="1:39" x14ac:dyDescent="0.35">
      <c r="A310" s="301">
        <v>2014</v>
      </c>
      <c r="B310" s="301" t="s">
        <v>88</v>
      </c>
      <c r="C310" s="301" t="s">
        <v>67</v>
      </c>
      <c r="D310" s="302" t="s">
        <v>11</v>
      </c>
      <c r="E310" s="302" t="s">
        <v>229</v>
      </c>
      <c r="F310" s="301" t="s">
        <v>79</v>
      </c>
      <c r="G310" s="301" t="s">
        <v>77</v>
      </c>
      <c r="H310" s="303">
        <v>0</v>
      </c>
      <c r="I310" s="303">
        <v>0</v>
      </c>
      <c r="J310" s="303">
        <v>0</v>
      </c>
      <c r="K310" s="304">
        <v>0</v>
      </c>
      <c r="L310" s="303">
        <v>0</v>
      </c>
      <c r="M310" s="304">
        <v>0</v>
      </c>
      <c r="P310">
        <f t="shared" si="98"/>
        <v>2014</v>
      </c>
      <c r="Q310" t="str">
        <f t="shared" si="99"/>
        <v>Gustavo Petro 2012-2015</v>
      </c>
      <c r="R310" t="str">
        <f t="shared" si="100"/>
        <v xml:space="preserve">0230-UNIVERSIDAD DISTRITAL  </v>
      </c>
      <c r="S310" t="str">
        <f t="shared" si="101"/>
        <v>EDUCACIÓN</v>
      </c>
      <c r="T310" t="str">
        <f t="shared" si="102"/>
        <v>Ente Autónomo Universitario</v>
      </c>
      <c r="U310" t="str">
        <f t="shared" si="103"/>
        <v>Servicio de la deuda</v>
      </c>
      <c r="V310" t="s">
        <v>256</v>
      </c>
      <c r="W310" s="53">
        <f t="shared" si="94"/>
        <v>0</v>
      </c>
      <c r="X310" s="53">
        <f t="shared" si="95"/>
        <v>0</v>
      </c>
      <c r="Y310" s="53">
        <f t="shared" si="96"/>
        <v>0</v>
      </c>
      <c r="Z310" s="53"/>
      <c r="AA310" s="53">
        <f t="shared" si="97"/>
        <v>0</v>
      </c>
      <c r="AB310" s="53"/>
      <c r="AC310" s="53">
        <f t="shared" si="104"/>
        <v>0</v>
      </c>
      <c r="AD310" s="53">
        <f t="shared" si="105"/>
        <v>0</v>
      </c>
      <c r="AE310" s="53">
        <f t="shared" si="106"/>
        <v>0</v>
      </c>
      <c r="AF310" s="53">
        <f t="shared" si="107"/>
        <v>0</v>
      </c>
      <c r="AG310" s="53">
        <f t="shared" si="108"/>
        <v>0</v>
      </c>
      <c r="AI310" s="53">
        <f t="shared" si="91"/>
        <v>0</v>
      </c>
      <c r="AJ310" s="53">
        <f t="shared" si="91"/>
        <v>0</v>
      </c>
      <c r="AK310" s="53">
        <f t="shared" si="91"/>
        <v>0</v>
      </c>
      <c r="AL310" s="53">
        <f t="shared" si="90"/>
        <v>0</v>
      </c>
      <c r="AM310" s="53">
        <f t="shared" si="90"/>
        <v>0</v>
      </c>
    </row>
    <row r="311" spans="1:39" x14ac:dyDescent="0.35">
      <c r="A311" s="301">
        <v>2014</v>
      </c>
      <c r="B311" s="301" t="s">
        <v>88</v>
      </c>
      <c r="C311" s="301" t="s">
        <v>67</v>
      </c>
      <c r="D311" s="302" t="s">
        <v>11</v>
      </c>
      <c r="E311" s="302" t="s">
        <v>229</v>
      </c>
      <c r="F311" s="301" t="s">
        <v>78</v>
      </c>
      <c r="G311" s="301" t="s">
        <v>77</v>
      </c>
      <c r="H311" s="303">
        <v>48000000000</v>
      </c>
      <c r="I311" s="303">
        <v>24933750000</v>
      </c>
      <c r="J311" s="303">
        <v>8803990305</v>
      </c>
      <c r="K311" s="304">
        <f t="shared" ref="K311:K314" si="111">+J311/I311</f>
        <v>0.35309531478417805</v>
      </c>
      <c r="L311" s="303">
        <v>4437201485</v>
      </c>
      <c r="M311" s="304">
        <f t="shared" si="109"/>
        <v>0.17795965247906953</v>
      </c>
      <c r="P311">
        <f t="shared" si="98"/>
        <v>2014</v>
      </c>
      <c r="Q311" t="str">
        <f t="shared" si="99"/>
        <v>Gustavo Petro 2012-2015</v>
      </c>
      <c r="R311" t="str">
        <f t="shared" si="100"/>
        <v xml:space="preserve">0230-UNIVERSIDAD DISTRITAL  </v>
      </c>
      <c r="S311" t="str">
        <f t="shared" si="101"/>
        <v>EDUCACIÓN</v>
      </c>
      <c r="T311" t="str">
        <f t="shared" si="102"/>
        <v>Ente Autónomo Universitario</v>
      </c>
      <c r="U311" t="str">
        <f t="shared" si="103"/>
        <v>Inversión directa</v>
      </c>
      <c r="V311" t="s">
        <v>256</v>
      </c>
      <c r="W311" s="53">
        <f t="shared" si="94"/>
        <v>88135948199.345215</v>
      </c>
      <c r="X311" s="53">
        <f t="shared" si="95"/>
        <v>45782493716.987999</v>
      </c>
      <c r="Y311" s="53">
        <f t="shared" si="96"/>
        <v>16165584030.604532</v>
      </c>
      <c r="Z311" s="53"/>
      <c r="AA311" s="53">
        <f t="shared" si="97"/>
        <v>8147436671.5003681</v>
      </c>
      <c r="AB311" s="53"/>
      <c r="AC311" s="53">
        <f t="shared" si="104"/>
        <v>88135948199.345215</v>
      </c>
      <c r="AD311" s="53">
        <f t="shared" si="105"/>
        <v>45782493716.987999</v>
      </c>
      <c r="AE311" s="53">
        <f t="shared" si="106"/>
        <v>16165584030.604532</v>
      </c>
      <c r="AF311" s="53">
        <f t="shared" si="107"/>
        <v>0.64834146610937105</v>
      </c>
      <c r="AG311" s="53">
        <f t="shared" si="108"/>
        <v>8147436671.5003681</v>
      </c>
      <c r="AI311" s="53">
        <f t="shared" si="91"/>
        <v>0</v>
      </c>
      <c r="AJ311" s="53">
        <f t="shared" si="91"/>
        <v>0</v>
      </c>
      <c r="AK311" s="53">
        <f t="shared" si="91"/>
        <v>0</v>
      </c>
      <c r="AL311" s="53">
        <f t="shared" si="90"/>
        <v>-0.64834146610937105</v>
      </c>
      <c r="AM311" s="53">
        <f t="shared" si="90"/>
        <v>0</v>
      </c>
    </row>
    <row r="312" spans="1:39" x14ac:dyDescent="0.35">
      <c r="A312" s="301">
        <v>2014</v>
      </c>
      <c r="B312" s="301" t="s">
        <v>88</v>
      </c>
      <c r="C312" s="301" t="s">
        <v>67</v>
      </c>
      <c r="D312" s="302" t="s">
        <v>11</v>
      </c>
      <c r="E312" s="302" t="s">
        <v>229</v>
      </c>
      <c r="F312" s="301" t="s">
        <v>80</v>
      </c>
      <c r="G312" s="301" t="s">
        <v>77</v>
      </c>
      <c r="H312" s="303">
        <v>266956000</v>
      </c>
      <c r="I312" s="303">
        <v>266956000</v>
      </c>
      <c r="J312" s="303">
        <v>77470000</v>
      </c>
      <c r="K312" s="304">
        <f t="shared" si="111"/>
        <v>0.2901976355654115</v>
      </c>
      <c r="L312" s="303">
        <v>67200000</v>
      </c>
      <c r="M312" s="304">
        <f t="shared" si="109"/>
        <v>0.25172687633917201</v>
      </c>
      <c r="P312">
        <f t="shared" si="98"/>
        <v>2014</v>
      </c>
      <c r="Q312" t="str">
        <f t="shared" si="99"/>
        <v>Gustavo Petro 2012-2015</v>
      </c>
      <c r="R312" t="str">
        <f t="shared" si="100"/>
        <v xml:space="preserve">0230-UNIVERSIDAD DISTRITAL  </v>
      </c>
      <c r="S312" t="str">
        <f t="shared" si="101"/>
        <v>EDUCACIÓN</v>
      </c>
      <c r="T312" t="str">
        <f t="shared" si="102"/>
        <v>Ente Autónomo Universitario</v>
      </c>
      <c r="U312" t="str">
        <f t="shared" si="103"/>
        <v>Transferencias</v>
      </c>
      <c r="V312" t="s">
        <v>256</v>
      </c>
      <c r="W312" s="53">
        <f t="shared" si="94"/>
        <v>490175420.57300836</v>
      </c>
      <c r="X312" s="53">
        <f t="shared" si="95"/>
        <v>490175420.57300836</v>
      </c>
      <c r="Y312" s="53">
        <f t="shared" si="96"/>
        <v>142247748.06256822</v>
      </c>
      <c r="Z312" s="53"/>
      <c r="AA312" s="53">
        <f t="shared" si="97"/>
        <v>123390327.4790833</v>
      </c>
      <c r="AB312" s="53"/>
      <c r="AC312" s="53">
        <f t="shared" si="104"/>
        <v>490175420.57300836</v>
      </c>
      <c r="AD312" s="53">
        <f t="shared" si="105"/>
        <v>490175420.57300836</v>
      </c>
      <c r="AE312" s="53">
        <f t="shared" si="106"/>
        <v>142247748.06256822</v>
      </c>
      <c r="AF312" s="53">
        <f t="shared" si="107"/>
        <v>0.53285091199511603</v>
      </c>
      <c r="AG312" s="53">
        <f t="shared" si="108"/>
        <v>123390327.4790833</v>
      </c>
      <c r="AI312" s="53">
        <f t="shared" si="91"/>
        <v>0</v>
      </c>
      <c r="AJ312" s="53">
        <f t="shared" si="91"/>
        <v>0</v>
      </c>
      <c r="AK312" s="53">
        <f t="shared" si="91"/>
        <v>0</v>
      </c>
      <c r="AL312" s="53">
        <f t="shared" si="90"/>
        <v>-0.53285091199511603</v>
      </c>
      <c r="AM312" s="53">
        <f t="shared" si="90"/>
        <v>0</v>
      </c>
    </row>
    <row r="313" spans="1:39" x14ac:dyDescent="0.35">
      <c r="A313" s="301">
        <v>2014</v>
      </c>
      <c r="B313" s="301" t="s">
        <v>88</v>
      </c>
      <c r="C313" s="301" t="s">
        <v>68</v>
      </c>
      <c r="D313" s="302" t="s">
        <v>19</v>
      </c>
      <c r="E313" s="302" t="s">
        <v>227</v>
      </c>
      <c r="F313" s="301" t="s">
        <v>76</v>
      </c>
      <c r="G313" s="301" t="s">
        <v>77</v>
      </c>
      <c r="H313" s="303">
        <v>95031785000</v>
      </c>
      <c r="I313" s="303">
        <v>95031785000</v>
      </c>
      <c r="J313" s="303">
        <v>94154667957</v>
      </c>
      <c r="K313" s="304">
        <f t="shared" si="111"/>
        <v>0.9907702770920277</v>
      </c>
      <c r="L313" s="303">
        <v>92138994580</v>
      </c>
      <c r="M313" s="304">
        <f t="shared" si="109"/>
        <v>0.96955975919004367</v>
      </c>
      <c r="P313">
        <f t="shared" si="98"/>
        <v>2014</v>
      </c>
      <c r="Q313" t="str">
        <f t="shared" si="99"/>
        <v>Gustavo Petro 2012-2015</v>
      </c>
      <c r="R313" t="str">
        <f t="shared" si="100"/>
        <v>0235-CONTRALORÍA DISTRITAL</v>
      </c>
      <c r="S313" t="str">
        <f t="shared" si="101"/>
        <v>ORGANISMO DE CONTROL</v>
      </c>
      <c r="T313" t="str">
        <f t="shared" si="102"/>
        <v>Organismo de Control</v>
      </c>
      <c r="U313" t="str">
        <f t="shared" si="103"/>
        <v>Funcionamiento</v>
      </c>
      <c r="V313" t="s">
        <v>256</v>
      </c>
      <c r="W313" s="53">
        <f t="shared" si="94"/>
        <v>174494093334.40234</v>
      </c>
      <c r="X313" s="53">
        <f t="shared" si="95"/>
        <v>174494093334.40234</v>
      </c>
      <c r="Y313" s="53">
        <f t="shared" si="96"/>
        <v>172883561203.84793</v>
      </c>
      <c r="Z313" s="53"/>
      <c r="AA313" s="53">
        <f t="shared" si="97"/>
        <v>169182451113.38812</v>
      </c>
      <c r="AB313" s="53"/>
      <c r="AC313" s="53">
        <f t="shared" si="104"/>
        <v>174494093334.40234</v>
      </c>
      <c r="AD313" s="53">
        <f t="shared" si="105"/>
        <v>174494093334.40234</v>
      </c>
      <c r="AE313" s="53">
        <f t="shared" si="106"/>
        <v>172883561203.84793</v>
      </c>
      <c r="AF313" s="53">
        <f t="shared" si="107"/>
        <v>1.8192182879007055</v>
      </c>
      <c r="AG313" s="53">
        <f t="shared" si="108"/>
        <v>169182451113.38812</v>
      </c>
      <c r="AI313" s="53">
        <f t="shared" si="91"/>
        <v>0</v>
      </c>
      <c r="AJ313" s="53">
        <f t="shared" si="91"/>
        <v>0</v>
      </c>
      <c r="AK313" s="53">
        <f t="shared" si="91"/>
        <v>0</v>
      </c>
      <c r="AL313" s="53">
        <f t="shared" si="90"/>
        <v>-1.8192182879007055</v>
      </c>
      <c r="AM313" s="53">
        <f t="shared" si="90"/>
        <v>0</v>
      </c>
    </row>
    <row r="314" spans="1:39" x14ac:dyDescent="0.35">
      <c r="A314" s="301">
        <v>2014</v>
      </c>
      <c r="B314" s="301" t="s">
        <v>88</v>
      </c>
      <c r="C314" s="301" t="s">
        <v>68</v>
      </c>
      <c r="D314" s="302" t="s">
        <v>19</v>
      </c>
      <c r="E314" s="302" t="s">
        <v>227</v>
      </c>
      <c r="F314" s="301" t="s">
        <v>78</v>
      </c>
      <c r="G314" s="301" t="s">
        <v>77</v>
      </c>
      <c r="H314" s="303">
        <v>8163910000</v>
      </c>
      <c r="I314" s="303">
        <v>8163910000</v>
      </c>
      <c r="J314" s="303">
        <v>7128498963</v>
      </c>
      <c r="K314" s="304">
        <f t="shared" si="111"/>
        <v>0.87317216419583266</v>
      </c>
      <c r="L314" s="303">
        <v>2747098016</v>
      </c>
      <c r="M314" s="304">
        <f t="shared" si="109"/>
        <v>0.33649293243066131</v>
      </c>
      <c r="P314">
        <f t="shared" si="98"/>
        <v>2014</v>
      </c>
      <c r="Q314" t="str">
        <f t="shared" si="99"/>
        <v>Gustavo Petro 2012-2015</v>
      </c>
      <c r="R314" t="str">
        <f t="shared" si="100"/>
        <v>0235-CONTRALORÍA DISTRITAL</v>
      </c>
      <c r="S314" t="str">
        <f t="shared" si="101"/>
        <v>ORGANISMO DE CONTROL</v>
      </c>
      <c r="T314" t="str">
        <f t="shared" si="102"/>
        <v>Organismo de Control</v>
      </c>
      <c r="U314" t="str">
        <f t="shared" si="103"/>
        <v>Inversión directa</v>
      </c>
      <c r="V314" t="s">
        <v>256</v>
      </c>
      <c r="W314" s="53">
        <f t="shared" si="94"/>
        <v>14990290601.335758</v>
      </c>
      <c r="X314" s="53">
        <f t="shared" si="95"/>
        <v>14990290601.335758</v>
      </c>
      <c r="Y314" s="53">
        <f t="shared" si="96"/>
        <v>13089104486.292793</v>
      </c>
      <c r="Z314" s="53"/>
      <c r="AA314" s="53">
        <f t="shared" si="97"/>
        <v>5044126842.4312506</v>
      </c>
      <c r="AB314" s="53"/>
      <c r="AC314" s="53">
        <f t="shared" si="104"/>
        <v>14990290601.335758</v>
      </c>
      <c r="AD314" s="53">
        <f t="shared" si="105"/>
        <v>14990290601.335758</v>
      </c>
      <c r="AE314" s="53">
        <f t="shared" si="106"/>
        <v>13089104486.292793</v>
      </c>
      <c r="AF314" s="53">
        <f t="shared" si="107"/>
        <v>1.6032886798473764</v>
      </c>
      <c r="AG314" s="53">
        <f t="shared" si="108"/>
        <v>5044126842.4312506</v>
      </c>
      <c r="AI314" s="53">
        <f t="shared" si="91"/>
        <v>0</v>
      </c>
      <c r="AJ314" s="53">
        <f t="shared" si="91"/>
        <v>0</v>
      </c>
      <c r="AK314" s="53">
        <f t="shared" si="91"/>
        <v>0</v>
      </c>
      <c r="AL314" s="53">
        <f t="shared" si="90"/>
        <v>-1.6032886798473764</v>
      </c>
      <c r="AM314" s="53">
        <f t="shared" si="90"/>
        <v>0</v>
      </c>
    </row>
    <row r="315" spans="1:39" x14ac:dyDescent="0.35">
      <c r="A315" s="301">
        <v>2014</v>
      </c>
      <c r="B315" s="301" t="s">
        <v>88</v>
      </c>
      <c r="C315" s="301" t="s">
        <v>69</v>
      </c>
      <c r="D315" s="302" t="s">
        <v>11</v>
      </c>
      <c r="E315" s="302" t="s">
        <v>228</v>
      </c>
      <c r="F315" s="301" t="s">
        <v>76</v>
      </c>
      <c r="G315" s="301" t="s">
        <v>77</v>
      </c>
      <c r="H315" s="303">
        <v>0</v>
      </c>
      <c r="I315" s="303">
        <v>0</v>
      </c>
      <c r="J315" s="303">
        <v>0</v>
      </c>
      <c r="K315" s="304">
        <v>0</v>
      </c>
      <c r="L315" s="303">
        <v>0</v>
      </c>
      <c r="M315" s="304">
        <v>0</v>
      </c>
      <c r="P315">
        <f t="shared" si="98"/>
        <v>2014</v>
      </c>
      <c r="Q315" t="str">
        <f t="shared" si="99"/>
        <v>Gustavo Petro 2012-2015</v>
      </c>
      <c r="R315" t="str">
        <f t="shared" si="100"/>
        <v>0501-AGENCIA DE EDUCACIÓN SUPERIOR, CIENCIA Y TECNOLOGÍA - ATENEA</v>
      </c>
      <c r="S315" t="str">
        <f t="shared" si="101"/>
        <v>EDUCACIÓN</v>
      </c>
      <c r="T315" t="str">
        <f t="shared" si="102"/>
        <v>Establecimientos Públicos</v>
      </c>
      <c r="U315" t="str">
        <f t="shared" si="103"/>
        <v>Funcionamiento</v>
      </c>
      <c r="V315" t="s">
        <v>256</v>
      </c>
      <c r="W315" s="53">
        <f t="shared" si="94"/>
        <v>0</v>
      </c>
      <c r="X315" s="53">
        <f t="shared" si="95"/>
        <v>0</v>
      </c>
      <c r="Y315" s="53">
        <f t="shared" si="96"/>
        <v>0</v>
      </c>
      <c r="Z315" s="53"/>
      <c r="AA315" s="53">
        <f t="shared" si="97"/>
        <v>0</v>
      </c>
      <c r="AB315" s="53"/>
      <c r="AC315" s="53">
        <f t="shared" si="104"/>
        <v>0</v>
      </c>
      <c r="AD315" s="53">
        <f t="shared" si="105"/>
        <v>0</v>
      </c>
      <c r="AE315" s="53">
        <f t="shared" si="106"/>
        <v>0</v>
      </c>
      <c r="AF315" s="53">
        <f t="shared" si="107"/>
        <v>0</v>
      </c>
      <c r="AG315" s="53">
        <f t="shared" si="108"/>
        <v>0</v>
      </c>
      <c r="AI315" s="53">
        <f t="shared" si="91"/>
        <v>0</v>
      </c>
      <c r="AJ315" s="53">
        <f t="shared" si="91"/>
        <v>0</v>
      </c>
      <c r="AK315" s="53">
        <f t="shared" si="91"/>
        <v>0</v>
      </c>
      <c r="AL315" s="53">
        <f t="shared" si="91"/>
        <v>0</v>
      </c>
      <c r="AM315" s="53">
        <f t="shared" si="91"/>
        <v>0</v>
      </c>
    </row>
    <row r="316" spans="1:39" x14ac:dyDescent="0.35">
      <c r="A316" s="301">
        <v>2014</v>
      </c>
      <c r="B316" s="301" t="s">
        <v>88</v>
      </c>
      <c r="C316" s="301" t="s">
        <v>69</v>
      </c>
      <c r="D316" s="302" t="s">
        <v>11</v>
      </c>
      <c r="E316" s="302" t="s">
        <v>228</v>
      </c>
      <c r="F316" s="301" t="s">
        <v>78</v>
      </c>
      <c r="G316" s="301" t="s">
        <v>77</v>
      </c>
      <c r="H316" s="303">
        <v>0</v>
      </c>
      <c r="I316" s="303">
        <v>0</v>
      </c>
      <c r="J316" s="303">
        <v>0</v>
      </c>
      <c r="K316" s="304">
        <v>0</v>
      </c>
      <c r="L316" s="303">
        <v>0</v>
      </c>
      <c r="M316" s="304">
        <v>0</v>
      </c>
      <c r="P316">
        <f t="shared" si="98"/>
        <v>2014</v>
      </c>
      <c r="Q316" t="str">
        <f t="shared" si="99"/>
        <v>Gustavo Petro 2012-2015</v>
      </c>
      <c r="R316" t="str">
        <f t="shared" si="100"/>
        <v>0501-AGENCIA DE EDUCACIÓN SUPERIOR, CIENCIA Y TECNOLOGÍA - ATENEA</v>
      </c>
      <c r="S316" t="str">
        <f t="shared" si="101"/>
        <v>EDUCACIÓN</v>
      </c>
      <c r="T316" t="str">
        <f t="shared" si="102"/>
        <v>Establecimientos Públicos</v>
      </c>
      <c r="U316" t="str">
        <f t="shared" si="103"/>
        <v>Inversión directa</v>
      </c>
      <c r="V316" t="s">
        <v>256</v>
      </c>
      <c r="W316" s="53">
        <f t="shared" si="94"/>
        <v>0</v>
      </c>
      <c r="X316" s="53">
        <f t="shared" si="95"/>
        <v>0</v>
      </c>
      <c r="Y316" s="53">
        <f t="shared" si="96"/>
        <v>0</v>
      </c>
      <c r="Z316" s="53"/>
      <c r="AA316" s="53">
        <f t="shared" si="97"/>
        <v>0</v>
      </c>
      <c r="AB316" s="53"/>
      <c r="AC316" s="53">
        <f t="shared" si="104"/>
        <v>0</v>
      </c>
      <c r="AD316" s="53">
        <f t="shared" si="105"/>
        <v>0</v>
      </c>
      <c r="AE316" s="53">
        <f t="shared" si="106"/>
        <v>0</v>
      </c>
      <c r="AF316" s="53">
        <f t="shared" si="107"/>
        <v>0</v>
      </c>
      <c r="AG316" s="53">
        <f t="shared" si="108"/>
        <v>0</v>
      </c>
      <c r="AI316" s="53">
        <f t="shared" ref="AI316:AL379" si="112">+W316-AC316</f>
        <v>0</v>
      </c>
      <c r="AJ316" s="53">
        <f t="shared" si="112"/>
        <v>0</v>
      </c>
      <c r="AK316" s="53">
        <f t="shared" si="112"/>
        <v>0</v>
      </c>
      <c r="AL316" s="53">
        <f t="shared" si="112"/>
        <v>0</v>
      </c>
      <c r="AM316" s="53">
        <f t="shared" ref="AM316:AM379" si="113">+AA316-AG316</f>
        <v>0</v>
      </c>
    </row>
    <row r="317" spans="1:39" x14ac:dyDescent="0.35">
      <c r="A317" s="301">
        <v>2015</v>
      </c>
      <c r="B317" s="301" t="s">
        <v>88</v>
      </c>
      <c r="C317" s="301" t="s">
        <v>25</v>
      </c>
      <c r="D317" s="302" t="s">
        <v>255</v>
      </c>
      <c r="E317" s="302" t="s">
        <v>226</v>
      </c>
      <c r="F317" s="301" t="s">
        <v>76</v>
      </c>
      <c r="G317" s="301" t="s">
        <v>77</v>
      </c>
      <c r="H317" s="303">
        <v>55158327000</v>
      </c>
      <c r="I317" s="303">
        <v>55158327000</v>
      </c>
      <c r="J317" s="303">
        <v>53278302901</v>
      </c>
      <c r="K317" s="304">
        <f t="shared" ref="K317:K345" si="114">+J317/I317</f>
        <v>0.96591586073667535</v>
      </c>
      <c r="L317" s="303">
        <v>53278302901</v>
      </c>
      <c r="M317" s="304">
        <f t="shared" ref="M317:M358" si="115">+L317/I317</f>
        <v>0.96591586073667535</v>
      </c>
      <c r="P317">
        <f t="shared" si="98"/>
        <v>2015</v>
      </c>
      <c r="Q317" t="str">
        <f t="shared" si="99"/>
        <v>Gustavo Petro 2012-2015</v>
      </c>
      <c r="R317" t="str">
        <f t="shared" si="100"/>
        <v>0100-CONCEJO DE BOGOTA</v>
      </c>
      <c r="S317" t="str">
        <f t="shared" si="101"/>
        <v>OTRAS ENTIDADES DE CONTROL</v>
      </c>
      <c r="T317" t="str">
        <f t="shared" si="102"/>
        <v>Administración Centrral</v>
      </c>
      <c r="U317" t="str">
        <f t="shared" si="103"/>
        <v>Funcionamiento</v>
      </c>
      <c r="V317" t="s">
        <v>256</v>
      </c>
      <c r="W317" s="53">
        <f t="shared" si="94"/>
        <v>94861407293.042038</v>
      </c>
      <c r="X317" s="53">
        <f t="shared" si="95"/>
        <v>94861407293.042038</v>
      </c>
      <c r="Y317" s="53">
        <f t="shared" si="96"/>
        <v>91628137876.151031</v>
      </c>
      <c r="Z317" s="53"/>
      <c r="AA317" s="53">
        <f t="shared" si="97"/>
        <v>91628137876.151031</v>
      </c>
      <c r="AB317" s="53"/>
      <c r="AC317" s="53">
        <f>+H317*$Z$2</f>
        <v>94861407293.042038</v>
      </c>
      <c r="AD317" s="53">
        <f t="shared" ref="AD317:AG317" si="116">+I317*$Z$2</f>
        <v>94861407293.042038</v>
      </c>
      <c r="AE317" s="53">
        <f t="shared" si="116"/>
        <v>91628137876.151031</v>
      </c>
      <c r="AF317" s="53">
        <f t="shared" si="116"/>
        <v>1.6611841377304832</v>
      </c>
      <c r="AG317" s="53">
        <f t="shared" si="116"/>
        <v>91628137876.151031</v>
      </c>
      <c r="AI317" s="53">
        <f t="shared" si="112"/>
        <v>0</v>
      </c>
      <c r="AJ317" s="53">
        <f t="shared" si="112"/>
        <v>0</v>
      </c>
      <c r="AK317" s="53">
        <f t="shared" si="112"/>
        <v>0</v>
      </c>
      <c r="AL317" s="53">
        <f t="shared" si="112"/>
        <v>-1.6611841377304832</v>
      </c>
      <c r="AM317" s="53">
        <f t="shared" si="113"/>
        <v>0</v>
      </c>
    </row>
    <row r="318" spans="1:39" x14ac:dyDescent="0.35">
      <c r="A318" s="301">
        <v>2015</v>
      </c>
      <c r="B318" s="301" t="s">
        <v>88</v>
      </c>
      <c r="C318" s="301" t="s">
        <v>26</v>
      </c>
      <c r="D318" s="302" t="s">
        <v>255</v>
      </c>
      <c r="E318" s="302" t="s">
        <v>226</v>
      </c>
      <c r="F318" s="301" t="s">
        <v>76</v>
      </c>
      <c r="G318" s="301" t="s">
        <v>77</v>
      </c>
      <c r="H318" s="303">
        <v>103185371000</v>
      </c>
      <c r="I318" s="303">
        <v>103185371000</v>
      </c>
      <c r="J318" s="303">
        <v>103099531900</v>
      </c>
      <c r="K318" s="304">
        <f t="shared" si="114"/>
        <v>0.99916810785125731</v>
      </c>
      <c r="L318" s="303">
        <v>99915197569</v>
      </c>
      <c r="M318" s="304">
        <f t="shared" si="115"/>
        <v>0.96830778046046861</v>
      </c>
      <c r="P318">
        <f t="shared" si="98"/>
        <v>2015</v>
      </c>
      <c r="Q318" t="str">
        <f t="shared" si="99"/>
        <v>Gustavo Petro 2012-2015</v>
      </c>
      <c r="R318" t="str">
        <f t="shared" si="100"/>
        <v>0102-PERSONERÍA DE BOGOTÁ</v>
      </c>
      <c r="S318" t="str">
        <f t="shared" si="101"/>
        <v>OTRAS ENTIDADES DE CONTROL</v>
      </c>
      <c r="T318" t="str">
        <f t="shared" si="102"/>
        <v>Administración Centrral</v>
      </c>
      <c r="U318" t="str">
        <f t="shared" si="103"/>
        <v>Funcionamiento</v>
      </c>
      <c r="V318" t="s">
        <v>256</v>
      </c>
      <c r="W318" s="53">
        <f t="shared" si="94"/>
        <v>177458419018.30432</v>
      </c>
      <c r="X318" s="53">
        <f t="shared" si="95"/>
        <v>177458419018.30432</v>
      </c>
      <c r="Y318" s="53">
        <f t="shared" si="96"/>
        <v>177310792752.79471</v>
      </c>
      <c r="Z318" s="53"/>
      <c r="AA318" s="53">
        <f t="shared" si="97"/>
        <v>171834367843.63806</v>
      </c>
      <c r="AB318" s="53"/>
      <c r="AC318" s="53">
        <f t="shared" ref="AC318:AC381" si="117">+H318*$Z$2</f>
        <v>177458419018.30432</v>
      </c>
      <c r="AD318" s="53">
        <f t="shared" ref="AD318:AD381" si="118">+I318*$Z$2</f>
        <v>177458419018.30432</v>
      </c>
      <c r="AE318" s="53">
        <f t="shared" ref="AE318:AE381" si="119">+J318*$Z$2</f>
        <v>177310792752.79471</v>
      </c>
      <c r="AF318" s="53">
        <f t="shared" ref="AF318:AF381" si="120">+K318*$Z$2</f>
        <v>1.7183714225613891</v>
      </c>
      <c r="AG318" s="53">
        <f t="shared" ref="AG318:AG381" si="121">+L318*$Z$2</f>
        <v>171834367843.63806</v>
      </c>
      <c r="AI318" s="53">
        <f t="shared" si="112"/>
        <v>0</v>
      </c>
      <c r="AJ318" s="53">
        <f t="shared" si="112"/>
        <v>0</v>
      </c>
      <c r="AK318" s="53">
        <f t="shared" si="112"/>
        <v>0</v>
      </c>
      <c r="AL318" s="53">
        <f t="shared" si="112"/>
        <v>-1.7183714225613891</v>
      </c>
      <c r="AM318" s="53">
        <f t="shared" si="113"/>
        <v>0</v>
      </c>
    </row>
    <row r="319" spans="1:39" x14ac:dyDescent="0.35">
      <c r="A319" s="301">
        <v>2015</v>
      </c>
      <c r="B319" s="301" t="s">
        <v>88</v>
      </c>
      <c r="C319" s="301" t="s">
        <v>26</v>
      </c>
      <c r="D319" s="302" t="s">
        <v>255</v>
      </c>
      <c r="E319" s="302" t="s">
        <v>226</v>
      </c>
      <c r="F319" s="301" t="s">
        <v>78</v>
      </c>
      <c r="G319" s="301" t="s">
        <v>77</v>
      </c>
      <c r="H319" s="303">
        <v>7000000000</v>
      </c>
      <c r="I319" s="303">
        <v>7000000000</v>
      </c>
      <c r="J319" s="303">
        <v>6995782666</v>
      </c>
      <c r="K319" s="304">
        <f t="shared" si="114"/>
        <v>0.9993975237142857</v>
      </c>
      <c r="L319" s="303">
        <v>5541287983</v>
      </c>
      <c r="M319" s="304">
        <f t="shared" si="115"/>
        <v>0.79161256899999999</v>
      </c>
      <c r="P319">
        <f t="shared" si="98"/>
        <v>2015</v>
      </c>
      <c r="Q319" t="str">
        <f t="shared" si="99"/>
        <v>Gustavo Petro 2012-2015</v>
      </c>
      <c r="R319" t="str">
        <f t="shared" si="100"/>
        <v>0102-PERSONERÍA DE BOGOTÁ</v>
      </c>
      <c r="S319" t="str">
        <f t="shared" si="101"/>
        <v>OTRAS ENTIDADES DE CONTROL</v>
      </c>
      <c r="T319" t="str">
        <f t="shared" si="102"/>
        <v>Administración Centrral</v>
      </c>
      <c r="U319" t="str">
        <f t="shared" si="103"/>
        <v>Inversión directa</v>
      </c>
      <c r="V319" t="s">
        <v>256</v>
      </c>
      <c r="W319" s="53">
        <f t="shared" si="94"/>
        <v>12038614787.052811</v>
      </c>
      <c r="X319" s="53">
        <f t="shared" si="95"/>
        <v>12038614787.052811</v>
      </c>
      <c r="Y319" s="53">
        <f t="shared" si="96"/>
        <v>12031361807.130762</v>
      </c>
      <c r="Z319" s="53"/>
      <c r="AA319" s="53">
        <f t="shared" si="97"/>
        <v>9529918778.7802639</v>
      </c>
      <c r="AB319" s="53"/>
      <c r="AC319" s="53">
        <f t="shared" si="117"/>
        <v>12038614787.052811</v>
      </c>
      <c r="AD319" s="53">
        <f t="shared" si="118"/>
        <v>12038614787.052811</v>
      </c>
      <c r="AE319" s="53">
        <f t="shared" si="119"/>
        <v>12031361807.130762</v>
      </c>
      <c r="AF319" s="53">
        <f t="shared" si="120"/>
        <v>1.7187659724472517</v>
      </c>
      <c r="AG319" s="53">
        <f t="shared" si="121"/>
        <v>9529918778.7802639</v>
      </c>
      <c r="AI319" s="53">
        <f t="shared" si="112"/>
        <v>0</v>
      </c>
      <c r="AJ319" s="53">
        <f t="shared" si="112"/>
        <v>0</v>
      </c>
      <c r="AK319" s="53">
        <f t="shared" si="112"/>
        <v>0</v>
      </c>
      <c r="AL319" s="53">
        <f t="shared" si="112"/>
        <v>-1.7187659724472517</v>
      </c>
      <c r="AM319" s="53">
        <f t="shared" si="113"/>
        <v>0</v>
      </c>
    </row>
    <row r="320" spans="1:39" x14ac:dyDescent="0.35">
      <c r="A320" s="301">
        <v>2015</v>
      </c>
      <c r="B320" s="301" t="s">
        <v>88</v>
      </c>
      <c r="C320" s="301" t="s">
        <v>27</v>
      </c>
      <c r="D320" s="302" t="s">
        <v>13</v>
      </c>
      <c r="E320" s="302" t="s">
        <v>226</v>
      </c>
      <c r="F320" s="301" t="s">
        <v>76</v>
      </c>
      <c r="G320" s="301" t="s">
        <v>77</v>
      </c>
      <c r="H320" s="303">
        <v>75439899000</v>
      </c>
      <c r="I320" s="303">
        <v>75439899000</v>
      </c>
      <c r="J320" s="303">
        <v>65984962990</v>
      </c>
      <c r="K320" s="304">
        <f t="shared" si="114"/>
        <v>0.87466929124600235</v>
      </c>
      <c r="L320" s="303">
        <v>59341708956</v>
      </c>
      <c r="M320" s="304">
        <f t="shared" si="115"/>
        <v>0.78660907215689668</v>
      </c>
      <c r="P320">
        <f t="shared" si="98"/>
        <v>2015</v>
      </c>
      <c r="Q320" t="str">
        <f t="shared" si="99"/>
        <v>Gustavo Petro 2012-2015</v>
      </c>
      <c r="R320" t="str">
        <f t="shared" si="100"/>
        <v>0104-SECRETARÍA GENERAL</v>
      </c>
      <c r="S320" t="str">
        <f t="shared" si="101"/>
        <v>GESTIÓN PÚBLICA</v>
      </c>
      <c r="T320" t="str">
        <f t="shared" si="102"/>
        <v>Administración Centrral</v>
      </c>
      <c r="U320" t="str">
        <f t="shared" si="103"/>
        <v>Funcionamiento</v>
      </c>
      <c r="V320" t="s">
        <v>256</v>
      </c>
      <c r="W320" s="53">
        <f t="shared" si="94"/>
        <v>129741697662.16722</v>
      </c>
      <c r="X320" s="53">
        <f t="shared" si="95"/>
        <v>129741697662.16722</v>
      </c>
      <c r="Y320" s="53">
        <f t="shared" si="96"/>
        <v>113481078739.22092</v>
      </c>
      <c r="Z320" s="53"/>
      <c r="AA320" s="53">
        <f t="shared" si="97"/>
        <v>102055996418.09798</v>
      </c>
      <c r="AB320" s="53"/>
      <c r="AC320" s="53">
        <f t="shared" si="117"/>
        <v>129741697662.16722</v>
      </c>
      <c r="AD320" s="53">
        <f t="shared" si="118"/>
        <v>129741697662.16722</v>
      </c>
      <c r="AE320" s="53">
        <f t="shared" si="119"/>
        <v>113481078739.22092</v>
      </c>
      <c r="AF320" s="53">
        <f t="shared" si="120"/>
        <v>1.504258094767875</v>
      </c>
      <c r="AG320" s="53">
        <f t="shared" si="121"/>
        <v>102055996418.09798</v>
      </c>
      <c r="AI320" s="53">
        <f t="shared" si="112"/>
        <v>0</v>
      </c>
      <c r="AJ320" s="53">
        <f t="shared" si="112"/>
        <v>0</v>
      </c>
      <c r="AK320" s="53">
        <f t="shared" si="112"/>
        <v>0</v>
      </c>
      <c r="AL320" s="53">
        <f t="shared" si="112"/>
        <v>-1.504258094767875</v>
      </c>
      <c r="AM320" s="53">
        <f t="shared" si="113"/>
        <v>0</v>
      </c>
    </row>
    <row r="321" spans="1:39" x14ac:dyDescent="0.35">
      <c r="A321" s="301">
        <v>2015</v>
      </c>
      <c r="B321" s="301" t="s">
        <v>88</v>
      </c>
      <c r="C321" s="301" t="s">
        <v>27</v>
      </c>
      <c r="D321" s="302" t="s">
        <v>13</v>
      </c>
      <c r="E321" s="302" t="s">
        <v>226</v>
      </c>
      <c r="F321" s="301" t="s">
        <v>78</v>
      </c>
      <c r="G321" s="301" t="s">
        <v>77</v>
      </c>
      <c r="H321" s="303">
        <v>104038000000</v>
      </c>
      <c r="I321" s="303">
        <v>104038000000</v>
      </c>
      <c r="J321" s="303">
        <v>98791667001</v>
      </c>
      <c r="K321" s="304">
        <f t="shared" si="114"/>
        <v>0.94957291567504176</v>
      </c>
      <c r="L321" s="303">
        <v>76778282800</v>
      </c>
      <c r="M321" s="304">
        <f t="shared" si="115"/>
        <v>0.73798307157000331</v>
      </c>
      <c r="P321">
        <f t="shared" si="98"/>
        <v>2015</v>
      </c>
      <c r="Q321" t="str">
        <f t="shared" si="99"/>
        <v>Gustavo Petro 2012-2015</v>
      </c>
      <c r="R321" t="str">
        <f t="shared" si="100"/>
        <v>0104-SECRETARÍA GENERAL</v>
      </c>
      <c r="S321" t="str">
        <f t="shared" si="101"/>
        <v>GESTIÓN PÚBLICA</v>
      </c>
      <c r="T321" t="str">
        <f t="shared" si="102"/>
        <v>Administración Centrral</v>
      </c>
      <c r="U321" t="str">
        <f t="shared" si="103"/>
        <v>Inversión directa</v>
      </c>
      <c r="V321" t="s">
        <v>256</v>
      </c>
      <c r="W321" s="53">
        <f t="shared" si="94"/>
        <v>178924772173.6286</v>
      </c>
      <c r="X321" s="53">
        <f t="shared" si="95"/>
        <v>178924772173.6286</v>
      </c>
      <c r="Y321" s="53">
        <f t="shared" si="96"/>
        <v>169902117599.40512</v>
      </c>
      <c r="Z321" s="53"/>
      <c r="AA321" s="53">
        <f t="shared" si="97"/>
        <v>132043452948.6575</v>
      </c>
      <c r="AB321" s="53"/>
      <c r="AC321" s="53">
        <f t="shared" si="117"/>
        <v>178924772173.6286</v>
      </c>
      <c r="AD321" s="53">
        <f t="shared" si="118"/>
        <v>178924772173.6286</v>
      </c>
      <c r="AE321" s="53">
        <f t="shared" si="119"/>
        <v>169902117599.40512</v>
      </c>
      <c r="AF321" s="53">
        <f t="shared" si="120"/>
        <v>1.6330775062900584</v>
      </c>
      <c r="AG321" s="53">
        <f t="shared" si="121"/>
        <v>132043452948.6575</v>
      </c>
      <c r="AI321" s="53">
        <f t="shared" si="112"/>
        <v>0</v>
      </c>
      <c r="AJ321" s="53">
        <f t="shared" si="112"/>
        <v>0</v>
      </c>
      <c r="AK321" s="53">
        <f t="shared" si="112"/>
        <v>0</v>
      </c>
      <c r="AL321" s="53">
        <f t="shared" si="112"/>
        <v>-1.6330775062900584</v>
      </c>
      <c r="AM321" s="53">
        <f t="shared" si="113"/>
        <v>0</v>
      </c>
    </row>
    <row r="322" spans="1:39" x14ac:dyDescent="0.35">
      <c r="A322" s="301">
        <v>2015</v>
      </c>
      <c r="B322" s="301" t="s">
        <v>88</v>
      </c>
      <c r="C322" s="301" t="s">
        <v>28</v>
      </c>
      <c r="D322" s="302" t="s">
        <v>255</v>
      </c>
      <c r="E322" s="302" t="s">
        <v>226</v>
      </c>
      <c r="F322" s="301" t="s">
        <v>76</v>
      </c>
      <c r="G322" s="301" t="s">
        <v>77</v>
      </c>
      <c r="H322" s="303">
        <v>16377989000</v>
      </c>
      <c r="I322" s="303">
        <v>16377989000</v>
      </c>
      <c r="J322" s="303">
        <v>15789540162</v>
      </c>
      <c r="K322" s="304">
        <f t="shared" si="114"/>
        <v>0.96407075142131304</v>
      </c>
      <c r="L322" s="303">
        <v>15187316495</v>
      </c>
      <c r="M322" s="304">
        <f t="shared" si="115"/>
        <v>0.92730044543319701</v>
      </c>
      <c r="P322">
        <f t="shared" si="98"/>
        <v>2015</v>
      </c>
      <c r="Q322" t="str">
        <f t="shared" si="99"/>
        <v>Gustavo Petro 2012-2015</v>
      </c>
      <c r="R322" t="str">
        <f t="shared" si="100"/>
        <v>0105-VEEDURÍA DISTRITAL</v>
      </c>
      <c r="S322" t="str">
        <f t="shared" si="101"/>
        <v>OTRAS ENTIDADES DE CONTROL</v>
      </c>
      <c r="T322" t="str">
        <f t="shared" si="102"/>
        <v>Administración Centrral</v>
      </c>
      <c r="U322" t="str">
        <f t="shared" si="103"/>
        <v>Funcionamiento</v>
      </c>
      <c r="V322" t="s">
        <v>256</v>
      </c>
      <c r="W322" s="53">
        <f t="shared" si="94"/>
        <v>28166900079.655468</v>
      </c>
      <c r="X322" s="53">
        <f t="shared" si="95"/>
        <v>28166900079.655468</v>
      </c>
      <c r="Y322" s="53">
        <f t="shared" si="96"/>
        <v>27154884525.002491</v>
      </c>
      <c r="Z322" s="53"/>
      <c r="AA322" s="53">
        <f t="shared" si="97"/>
        <v>26119178990.336864</v>
      </c>
      <c r="AB322" s="53"/>
      <c r="AC322" s="53">
        <f t="shared" si="117"/>
        <v>28166900079.655468</v>
      </c>
      <c r="AD322" s="53">
        <f t="shared" si="118"/>
        <v>28166900079.655468</v>
      </c>
      <c r="AE322" s="53">
        <f t="shared" si="119"/>
        <v>27154884525.002491</v>
      </c>
      <c r="AF322" s="53">
        <f t="shared" si="120"/>
        <v>1.6580109148322477</v>
      </c>
      <c r="AG322" s="53">
        <f t="shared" si="121"/>
        <v>26119178990.336864</v>
      </c>
      <c r="AI322" s="53">
        <f t="shared" si="112"/>
        <v>0</v>
      </c>
      <c r="AJ322" s="53">
        <f t="shared" si="112"/>
        <v>0</v>
      </c>
      <c r="AK322" s="53">
        <f t="shared" si="112"/>
        <v>0</v>
      </c>
      <c r="AL322" s="53">
        <f t="shared" si="112"/>
        <v>-1.6580109148322477</v>
      </c>
      <c r="AM322" s="53">
        <f t="shared" si="113"/>
        <v>0</v>
      </c>
    </row>
    <row r="323" spans="1:39" x14ac:dyDescent="0.35">
      <c r="A323" s="301">
        <v>2015</v>
      </c>
      <c r="B323" s="301" t="s">
        <v>88</v>
      </c>
      <c r="C323" s="301" t="s">
        <v>28</v>
      </c>
      <c r="D323" s="302" t="s">
        <v>255</v>
      </c>
      <c r="E323" s="302" t="s">
        <v>226</v>
      </c>
      <c r="F323" s="301" t="s">
        <v>78</v>
      </c>
      <c r="G323" s="301" t="s">
        <v>77</v>
      </c>
      <c r="H323" s="303">
        <v>1187719000</v>
      </c>
      <c r="I323" s="303">
        <v>1187719000</v>
      </c>
      <c r="J323" s="303">
        <v>1169940319</v>
      </c>
      <c r="K323" s="304">
        <f t="shared" si="114"/>
        <v>0.98503123971242357</v>
      </c>
      <c r="L323" s="303">
        <v>1166117311</v>
      </c>
      <c r="M323" s="304">
        <f t="shared" si="115"/>
        <v>0.98181245816560991</v>
      </c>
      <c r="P323">
        <f t="shared" si="98"/>
        <v>2015</v>
      </c>
      <c r="Q323" t="str">
        <f t="shared" si="99"/>
        <v>Gustavo Petro 2012-2015</v>
      </c>
      <c r="R323" t="str">
        <f t="shared" si="100"/>
        <v>0105-VEEDURÍA DISTRITAL</v>
      </c>
      <c r="S323" t="str">
        <f t="shared" si="101"/>
        <v>OTRAS ENTIDADES DE CONTROL</v>
      </c>
      <c r="T323" t="str">
        <f t="shared" si="102"/>
        <v>Administración Centrral</v>
      </c>
      <c r="U323" t="str">
        <f t="shared" si="103"/>
        <v>Inversión directa</v>
      </c>
      <c r="V323" t="s">
        <v>256</v>
      </c>
      <c r="W323" s="53">
        <f t="shared" si="94"/>
        <v>2042641645.180511</v>
      </c>
      <c r="X323" s="53">
        <f t="shared" si="95"/>
        <v>2042641645.180511</v>
      </c>
      <c r="Y323" s="53">
        <f t="shared" si="96"/>
        <v>2012065832.0403831</v>
      </c>
      <c r="Z323" s="53"/>
      <c r="AA323" s="53">
        <f t="shared" si="97"/>
        <v>2005491014.806123</v>
      </c>
      <c r="AB323" s="53"/>
      <c r="AC323" s="53">
        <f t="shared" si="117"/>
        <v>2042641645.180511</v>
      </c>
      <c r="AD323" s="53">
        <f t="shared" si="118"/>
        <v>2042641645.180511</v>
      </c>
      <c r="AE323" s="53">
        <f t="shared" si="119"/>
        <v>2012065832.0403831</v>
      </c>
      <c r="AF323" s="53">
        <f t="shared" si="120"/>
        <v>1.694058806872992</v>
      </c>
      <c r="AG323" s="53">
        <f t="shared" si="121"/>
        <v>2005491014.806123</v>
      </c>
      <c r="AI323" s="53">
        <f t="shared" si="112"/>
        <v>0</v>
      </c>
      <c r="AJ323" s="53">
        <f t="shared" si="112"/>
        <v>0</v>
      </c>
      <c r="AK323" s="53">
        <f t="shared" si="112"/>
        <v>0</v>
      </c>
      <c r="AL323" s="53">
        <f t="shared" si="112"/>
        <v>-1.694058806872992</v>
      </c>
      <c r="AM323" s="53">
        <f t="shared" si="113"/>
        <v>0</v>
      </c>
    </row>
    <row r="324" spans="1:39" x14ac:dyDescent="0.35">
      <c r="A324" s="301">
        <v>2015</v>
      </c>
      <c r="B324" s="301" t="s">
        <v>88</v>
      </c>
      <c r="C324" s="301" t="s">
        <v>29</v>
      </c>
      <c r="D324" s="302" t="s">
        <v>14</v>
      </c>
      <c r="E324" s="302" t="s">
        <v>226</v>
      </c>
      <c r="F324" s="301" t="s">
        <v>76</v>
      </c>
      <c r="G324" s="301" t="s">
        <v>77</v>
      </c>
      <c r="H324" s="303">
        <v>94526438000</v>
      </c>
      <c r="I324" s="303">
        <v>94526438000</v>
      </c>
      <c r="J324" s="303">
        <v>87797738703.940002</v>
      </c>
      <c r="K324" s="304">
        <f t="shared" si="114"/>
        <v>0.92881674758483967</v>
      </c>
      <c r="L324" s="303">
        <v>84678227587.509979</v>
      </c>
      <c r="M324" s="304">
        <f t="shared" si="115"/>
        <v>0.89581528066793314</v>
      </c>
      <c r="P324">
        <f t="shared" si="98"/>
        <v>2015</v>
      </c>
      <c r="Q324" t="str">
        <f t="shared" si="99"/>
        <v>Gustavo Petro 2012-2015</v>
      </c>
      <c r="R324" t="str">
        <f t="shared" si="100"/>
        <v>0110-SECRETARÍA DISTRITAL DE GOBIERNO</v>
      </c>
      <c r="S324" t="str">
        <f t="shared" si="101"/>
        <v>GOBIERNO</v>
      </c>
      <c r="T324" t="str">
        <f t="shared" si="102"/>
        <v>Administración Centrral</v>
      </c>
      <c r="U324" t="str">
        <f t="shared" si="103"/>
        <v>Funcionamiento</v>
      </c>
      <c r="V324" t="s">
        <v>256</v>
      </c>
      <c r="W324" s="53">
        <f t="shared" si="94"/>
        <v>162566767753.46152</v>
      </c>
      <c r="X324" s="53">
        <f t="shared" si="95"/>
        <v>162566767753.46152</v>
      </c>
      <c r="Y324" s="53">
        <f t="shared" si="96"/>
        <v>150994736490.15015</v>
      </c>
      <c r="Z324" s="53"/>
      <c r="AA324" s="53">
        <f t="shared" si="97"/>
        <v>145629794682.34583</v>
      </c>
      <c r="AB324" s="53"/>
      <c r="AC324" s="53">
        <f t="shared" si="117"/>
        <v>162566767753.46152</v>
      </c>
      <c r="AD324" s="53">
        <f t="shared" si="118"/>
        <v>162566767753.46152</v>
      </c>
      <c r="AE324" s="53">
        <f t="shared" si="119"/>
        <v>150994736490.15015</v>
      </c>
      <c r="AF324" s="53">
        <f t="shared" si="120"/>
        <v>1.5973810045624499</v>
      </c>
      <c r="AG324" s="53">
        <f t="shared" si="121"/>
        <v>145629794682.34583</v>
      </c>
      <c r="AI324" s="53">
        <f t="shared" si="112"/>
        <v>0</v>
      </c>
      <c r="AJ324" s="53">
        <f t="shared" si="112"/>
        <v>0</v>
      </c>
      <c r="AK324" s="53">
        <f t="shared" si="112"/>
        <v>0</v>
      </c>
      <c r="AL324" s="53">
        <f t="shared" si="112"/>
        <v>-1.5973810045624499</v>
      </c>
      <c r="AM324" s="53">
        <f t="shared" si="113"/>
        <v>0</v>
      </c>
    </row>
    <row r="325" spans="1:39" x14ac:dyDescent="0.35">
      <c r="A325" s="301">
        <v>2015</v>
      </c>
      <c r="B325" s="301" t="s">
        <v>88</v>
      </c>
      <c r="C325" s="301" t="s">
        <v>29</v>
      </c>
      <c r="D325" s="302" t="s">
        <v>14</v>
      </c>
      <c r="E325" s="302" t="s">
        <v>226</v>
      </c>
      <c r="F325" s="301" t="s">
        <v>78</v>
      </c>
      <c r="G325" s="301" t="s">
        <v>77</v>
      </c>
      <c r="H325" s="303">
        <v>86038925000</v>
      </c>
      <c r="I325" s="303">
        <v>86238925000</v>
      </c>
      <c r="J325" s="303">
        <v>79430982972</v>
      </c>
      <c r="K325" s="304">
        <f t="shared" si="114"/>
        <v>0.92105720209290642</v>
      </c>
      <c r="L325" s="303">
        <v>55303859816</v>
      </c>
      <c r="M325" s="304">
        <f t="shared" si="115"/>
        <v>0.64128651668605563</v>
      </c>
      <c r="P325">
        <f t="shared" si="98"/>
        <v>2015</v>
      </c>
      <c r="Q325" t="str">
        <f t="shared" si="99"/>
        <v>Gustavo Petro 2012-2015</v>
      </c>
      <c r="R325" t="str">
        <f t="shared" si="100"/>
        <v>0110-SECRETARÍA DISTRITAL DE GOBIERNO</v>
      </c>
      <c r="S325" t="str">
        <f t="shared" si="101"/>
        <v>GOBIERNO</v>
      </c>
      <c r="T325" t="str">
        <f t="shared" si="102"/>
        <v>Administración Centrral</v>
      </c>
      <c r="U325" t="str">
        <f t="shared" si="103"/>
        <v>Inversión directa</v>
      </c>
      <c r="V325" t="s">
        <v>256</v>
      </c>
      <c r="W325" s="53">
        <f t="shared" ref="W325:W388" si="122">IF(A325=$W$1,H325*$W$2,IF(A325=$X$1,H325*$X$2,IF(A325=$Y$1,H325*$Y$2,IF(A325=$Z$1,H325*$Z$2,IF(A325=$AA$1,H325*$AA$2,IF(A325=$AB$1,H325*$AB$2,IF(A325=$AC$1,H325*$AC$2,IF(A325=$AD$1,H325*$AD$2,IF(A325=$AE$1,H325*$AE$2,IF(A325=$AF$1,H325*$AF$2,IF(A325=$AG$1,H325*$AG$2,IF(A325=$AH$1,H325*$AH$2,IF(A325=$AI$1,H325*$AI$2,IF(A325=$AJ$1,H325*$AJ$2,0))))))))))))))</f>
        <v>147969924966.73254</v>
      </c>
      <c r="X325" s="53">
        <f t="shared" ref="X325:X388" si="123">IF(A325=$W$1,I325*$W$2,IF(A325=$X$1,I325*$X$2,IF(A325=$Y$1,I325*$Y$2,IF(A325=$Z$1,I325*$Z$2,IF(A325=$AA$1,I325*$AA$2,IF(A325=$AB$1,I325*$AB$2,IF(A325=$AC$1,I325*$AC$2,IF(A325=$AD$1,I325*$AD$2,IF(A325=$AE$1,I325*$AE$2,IF(A325=$AF$1,I325*$AF$2,IF(A325=$AG$1,I325*$AG$2,IF(A325=$AH$1,I325*$AH$2,IF(A325=$AI$1,I325*$AI$2,IF(A325=$AJ$1,I325*$AJ$2,0))))))))))))))</f>
        <v>148313885389.21976</v>
      </c>
      <c r="Y325" s="53">
        <f t="shared" ref="Y325:Y388" si="124">IF(A325=$W$1,J325*$W$2,IF(A325=$X$1,J325*$X$2,IF(A325=$Y$1,J325*$Y$2,IF(A325=$Z$1,J325*$Z$2,IF(A325=$AA$1,J325*$AA$2,IF(A325=$AB$1,J325*$AB$2,IF(A325=$AC$1,J325*$AC$2,IF(A325=$AD$1,J325*$AD$2,IF(A325=$AE$1,J325*$AE$2,IF(A325=$AF$1,J325*$AF$2,IF(A325=$AG$1,J325*$AG$2,IF(A325=$AH$1,J325*$AH$2,IF(A325=$AI$1,J325*$AI$2,IF(A325=$AJ$1,J325*$AJ$2,0))))))))))))))</f>
        <v>136605572308.12274</v>
      </c>
      <c r="Z325" s="53"/>
      <c r="AA325" s="53">
        <f t="shared" ref="AA325:AA388" si="125">IF(A325=$W$1,L325*$W$2,IF(A325=$X$1,L325*$X$2,IF(A325=$Y$1,L325*$Y$2,IF(A325=$Z$1,L325*$Z$2,IF(A325=$AA$1,L325*$AA$2,IF(A325=$AB$1,L325*$AB$2,IF(A325=$AC$1,L325*$AC$2,IF(A325=$AD$1,L325*$AD$2,IF(A325=$AE$1,L325*$AE$2,IF(A325=$AF$1,L325*$AF$2,IF(A325=$AG$1,L325*$AG$2,IF(A325=$AH$1,L325*$AH$2,IF(A325=$AI$1,L325*$AI$2,IF(A325=$AJ$1,L325*$AJ$2,0))))))))))))))</f>
        <v>95111694937.427612</v>
      </c>
      <c r="AB325" s="53"/>
      <c r="AC325" s="53">
        <f t="shared" si="117"/>
        <v>147969924966.73254</v>
      </c>
      <c r="AD325" s="53">
        <f t="shared" si="118"/>
        <v>148313885389.21976</v>
      </c>
      <c r="AE325" s="53">
        <f t="shared" si="119"/>
        <v>136605572308.12274</v>
      </c>
      <c r="AF325" s="53">
        <f t="shared" si="120"/>
        <v>1.584036121833879</v>
      </c>
      <c r="AG325" s="53">
        <f t="shared" si="121"/>
        <v>95111694937.427612</v>
      </c>
      <c r="AI325" s="53">
        <f t="shared" si="112"/>
        <v>0</v>
      </c>
      <c r="AJ325" s="53">
        <f t="shared" si="112"/>
        <v>0</v>
      </c>
      <c r="AK325" s="53">
        <f t="shared" si="112"/>
        <v>0</v>
      </c>
      <c r="AL325" s="53">
        <f t="shared" si="112"/>
        <v>-1.584036121833879</v>
      </c>
      <c r="AM325" s="53">
        <f t="shared" si="113"/>
        <v>0</v>
      </c>
    </row>
    <row r="326" spans="1:39" x14ac:dyDescent="0.35">
      <c r="A326" s="301">
        <v>2015</v>
      </c>
      <c r="B326" s="301" t="s">
        <v>88</v>
      </c>
      <c r="C326" s="301" t="s">
        <v>30</v>
      </c>
      <c r="D326" s="302" t="s">
        <v>16</v>
      </c>
      <c r="E326" s="302" t="s">
        <v>226</v>
      </c>
      <c r="F326" s="301" t="s">
        <v>76</v>
      </c>
      <c r="G326" s="301" t="s">
        <v>77</v>
      </c>
      <c r="H326" s="303">
        <v>245916182000</v>
      </c>
      <c r="I326" s="303">
        <v>244501262205</v>
      </c>
      <c r="J326" s="303">
        <v>172794949174</v>
      </c>
      <c r="K326" s="304">
        <f t="shared" si="114"/>
        <v>0.70672416009501637</v>
      </c>
      <c r="L326" s="303">
        <v>157194798717.25</v>
      </c>
      <c r="M326" s="304">
        <f t="shared" si="115"/>
        <v>0.64292019312951998</v>
      </c>
      <c r="P326">
        <f t="shared" ref="P326:P389" si="126">+A326</f>
        <v>2015</v>
      </c>
      <c r="Q326" t="str">
        <f t="shared" ref="Q326:Q389" si="127">+B326</f>
        <v>Gustavo Petro 2012-2015</v>
      </c>
      <c r="R326" t="str">
        <f t="shared" ref="R326:R389" si="128">+C326</f>
        <v>0111-SECRETARÍA DISTRITAL DE HACIENDA</v>
      </c>
      <c r="S326" t="str">
        <f t="shared" ref="S326:S389" si="129">+D326</f>
        <v>HACIENDA</v>
      </c>
      <c r="T326" t="str">
        <f t="shared" ref="T326:T389" si="130">+E326</f>
        <v>Administración Centrral</v>
      </c>
      <c r="U326" t="str">
        <f t="shared" ref="U326:U389" si="131">+F326</f>
        <v>Funcionamiento</v>
      </c>
      <c r="V326" t="s">
        <v>256</v>
      </c>
      <c r="W326" s="53">
        <f t="shared" si="122"/>
        <v>422927169285.82434</v>
      </c>
      <c r="X326" s="53">
        <f t="shared" si="123"/>
        <v>420493787233.45563</v>
      </c>
      <c r="Y326" s="53">
        <f t="shared" si="124"/>
        <v>297173118607.73645</v>
      </c>
      <c r="Z326" s="53"/>
      <c r="AA326" s="53">
        <f t="shared" si="125"/>
        <v>270343946897.89658</v>
      </c>
      <c r="AB326" s="53"/>
      <c r="AC326" s="53">
        <f t="shared" si="117"/>
        <v>422927169285.82434</v>
      </c>
      <c r="AD326" s="53">
        <f t="shared" si="118"/>
        <v>420493787233.45563</v>
      </c>
      <c r="AE326" s="53">
        <f t="shared" si="119"/>
        <v>297173118607.73645</v>
      </c>
      <c r="AF326" s="53">
        <f t="shared" si="120"/>
        <v>1.2154257034410489</v>
      </c>
      <c r="AG326" s="53">
        <f t="shared" si="121"/>
        <v>270343946897.89658</v>
      </c>
      <c r="AI326" s="53">
        <f t="shared" si="112"/>
        <v>0</v>
      </c>
      <c r="AJ326" s="53">
        <f t="shared" si="112"/>
        <v>0</v>
      </c>
      <c r="AK326" s="53">
        <f t="shared" si="112"/>
        <v>0</v>
      </c>
      <c r="AL326" s="53">
        <f t="shared" si="112"/>
        <v>-1.2154257034410489</v>
      </c>
      <c r="AM326" s="53">
        <f t="shared" si="113"/>
        <v>0</v>
      </c>
    </row>
    <row r="327" spans="1:39" x14ac:dyDescent="0.35">
      <c r="A327" s="301">
        <v>2015</v>
      </c>
      <c r="B327" s="301" t="s">
        <v>88</v>
      </c>
      <c r="C327" s="301" t="s">
        <v>30</v>
      </c>
      <c r="D327" s="302" t="s">
        <v>16</v>
      </c>
      <c r="E327" s="302" t="s">
        <v>226</v>
      </c>
      <c r="F327" s="301" t="s">
        <v>79</v>
      </c>
      <c r="G327" s="301" t="s">
        <v>77</v>
      </c>
      <c r="H327" s="303">
        <v>577908099000</v>
      </c>
      <c r="I327" s="303">
        <v>577908099000</v>
      </c>
      <c r="J327" s="303">
        <v>495134262270</v>
      </c>
      <c r="K327" s="304">
        <f t="shared" si="114"/>
        <v>0.85676989667867587</v>
      </c>
      <c r="L327" s="303">
        <v>494956062270</v>
      </c>
      <c r="M327" s="304">
        <f t="shared" si="115"/>
        <v>0.85646154315272882</v>
      </c>
      <c r="P327">
        <f t="shared" si="126"/>
        <v>2015</v>
      </c>
      <c r="Q327" t="str">
        <f t="shared" si="127"/>
        <v>Gustavo Petro 2012-2015</v>
      </c>
      <c r="R327" t="str">
        <f t="shared" si="128"/>
        <v>0111-SECRETARÍA DISTRITAL DE HACIENDA</v>
      </c>
      <c r="S327" t="str">
        <f t="shared" si="129"/>
        <v>HACIENDA</v>
      </c>
      <c r="T327" t="str">
        <f t="shared" si="130"/>
        <v>Administración Centrral</v>
      </c>
      <c r="U327" t="str">
        <f t="shared" si="131"/>
        <v>Servicio de la deuda</v>
      </c>
      <c r="V327" t="s">
        <v>256</v>
      </c>
      <c r="W327" s="53">
        <f t="shared" si="122"/>
        <v>993887569454.13989</v>
      </c>
      <c r="X327" s="53">
        <f t="shared" si="123"/>
        <v>993887569454.13989</v>
      </c>
      <c r="Y327" s="53">
        <f t="shared" si="124"/>
        <v>851532950191.44385</v>
      </c>
      <c r="Z327" s="53"/>
      <c r="AA327" s="53">
        <f t="shared" si="125"/>
        <v>851226481455.00769</v>
      </c>
      <c r="AB327" s="53"/>
      <c r="AC327" s="53">
        <f t="shared" si="117"/>
        <v>993887569454.13989</v>
      </c>
      <c r="AD327" s="53">
        <f t="shared" si="118"/>
        <v>993887569454.13989</v>
      </c>
      <c r="AE327" s="53">
        <f t="shared" si="119"/>
        <v>851532950191.44385</v>
      </c>
      <c r="AF327" s="53">
        <f t="shared" si="120"/>
        <v>1.4734746781796595</v>
      </c>
      <c r="AG327" s="53">
        <f t="shared" si="121"/>
        <v>851226481455.00769</v>
      </c>
      <c r="AI327" s="53">
        <f t="shared" si="112"/>
        <v>0</v>
      </c>
      <c r="AJ327" s="53">
        <f t="shared" si="112"/>
        <v>0</v>
      </c>
      <c r="AK327" s="53">
        <f t="shared" si="112"/>
        <v>0</v>
      </c>
      <c r="AL327" s="53">
        <f t="shared" si="112"/>
        <v>-1.4734746781796595</v>
      </c>
      <c r="AM327" s="53">
        <f t="shared" si="113"/>
        <v>0</v>
      </c>
    </row>
    <row r="328" spans="1:39" x14ac:dyDescent="0.35">
      <c r="A328" s="301">
        <v>2015</v>
      </c>
      <c r="B328" s="301" t="s">
        <v>88</v>
      </c>
      <c r="C328" s="301" t="s">
        <v>30</v>
      </c>
      <c r="D328" s="302" t="s">
        <v>16</v>
      </c>
      <c r="E328" s="302" t="s">
        <v>226</v>
      </c>
      <c r="F328" s="301" t="s">
        <v>78</v>
      </c>
      <c r="G328" s="301" t="s">
        <v>77</v>
      </c>
      <c r="H328" s="303">
        <v>28291604000</v>
      </c>
      <c r="I328" s="303">
        <v>28291604000</v>
      </c>
      <c r="J328" s="303">
        <v>25848117851</v>
      </c>
      <c r="K328" s="304">
        <f t="shared" si="114"/>
        <v>0.91363210975948905</v>
      </c>
      <c r="L328" s="303">
        <v>17366352408</v>
      </c>
      <c r="M328" s="304">
        <f t="shared" si="115"/>
        <v>0.61383413990949398</v>
      </c>
      <c r="P328">
        <f t="shared" si="126"/>
        <v>2015</v>
      </c>
      <c r="Q328" t="str">
        <f t="shared" si="127"/>
        <v>Gustavo Petro 2012-2015</v>
      </c>
      <c r="R328" t="str">
        <f t="shared" si="128"/>
        <v>0111-SECRETARÍA DISTRITAL DE HACIENDA</v>
      </c>
      <c r="S328" t="str">
        <f t="shared" si="129"/>
        <v>HACIENDA</v>
      </c>
      <c r="T328" t="str">
        <f t="shared" si="130"/>
        <v>Administración Centrral</v>
      </c>
      <c r="U328" t="str">
        <f t="shared" si="131"/>
        <v>Inversión directa</v>
      </c>
      <c r="V328" t="s">
        <v>256</v>
      </c>
      <c r="W328" s="53">
        <f t="shared" si="122"/>
        <v>48655960323.406067</v>
      </c>
      <c r="X328" s="53">
        <f t="shared" si="123"/>
        <v>48655960323.406067</v>
      </c>
      <c r="Y328" s="53">
        <f t="shared" si="124"/>
        <v>44453647682.647476</v>
      </c>
      <c r="Z328" s="53"/>
      <c r="AA328" s="53">
        <f t="shared" si="125"/>
        <v>29866689556.588425</v>
      </c>
      <c r="AB328" s="53"/>
      <c r="AC328" s="53">
        <f t="shared" si="117"/>
        <v>48655960323.406067</v>
      </c>
      <c r="AD328" s="53">
        <f t="shared" si="118"/>
        <v>48655960323.406067</v>
      </c>
      <c r="AE328" s="53">
        <f t="shared" si="119"/>
        <v>44453647682.647476</v>
      </c>
      <c r="AF328" s="53">
        <f t="shared" si="120"/>
        <v>1.5712664323538346</v>
      </c>
      <c r="AG328" s="53">
        <f t="shared" si="121"/>
        <v>29866689556.588425</v>
      </c>
      <c r="AI328" s="53">
        <f t="shared" si="112"/>
        <v>0</v>
      </c>
      <c r="AJ328" s="53">
        <f t="shared" si="112"/>
        <v>0</v>
      </c>
      <c r="AK328" s="53">
        <f t="shared" si="112"/>
        <v>0</v>
      </c>
      <c r="AL328" s="53">
        <f t="shared" si="112"/>
        <v>-1.5712664323538346</v>
      </c>
      <c r="AM328" s="53">
        <f t="shared" si="113"/>
        <v>0</v>
      </c>
    </row>
    <row r="329" spans="1:39" x14ac:dyDescent="0.35">
      <c r="A329" s="301">
        <v>2015</v>
      </c>
      <c r="B329" s="301" t="s">
        <v>88</v>
      </c>
      <c r="C329" s="301" t="s">
        <v>30</v>
      </c>
      <c r="D329" s="302" t="s">
        <v>16</v>
      </c>
      <c r="E329" s="302" t="s">
        <v>226</v>
      </c>
      <c r="F329" s="301" t="s">
        <v>80</v>
      </c>
      <c r="G329" s="301" t="s">
        <v>77</v>
      </c>
      <c r="H329" s="303">
        <v>4767431908000</v>
      </c>
      <c r="I329" s="303">
        <v>3515250488492</v>
      </c>
      <c r="J329" s="303">
        <v>2557669044193</v>
      </c>
      <c r="K329" s="304">
        <f t="shared" si="114"/>
        <v>0.7275922590911037</v>
      </c>
      <c r="L329" s="303">
        <v>2557669044193</v>
      </c>
      <c r="M329" s="304">
        <f t="shared" si="115"/>
        <v>0.7275922590911037</v>
      </c>
      <c r="P329">
        <f t="shared" si="126"/>
        <v>2015</v>
      </c>
      <c r="Q329" t="str">
        <f t="shared" si="127"/>
        <v>Gustavo Petro 2012-2015</v>
      </c>
      <c r="R329" t="str">
        <f t="shared" si="128"/>
        <v>0111-SECRETARÍA DISTRITAL DE HACIENDA</v>
      </c>
      <c r="S329" t="str">
        <f t="shared" si="129"/>
        <v>HACIENDA</v>
      </c>
      <c r="T329" t="str">
        <f t="shared" si="130"/>
        <v>Administración Centrral</v>
      </c>
      <c r="U329" t="str">
        <f t="shared" si="131"/>
        <v>Transferencias</v>
      </c>
      <c r="V329" t="s">
        <v>256</v>
      </c>
      <c r="W329" s="53">
        <f t="shared" si="122"/>
        <v>8199039466273.7422</v>
      </c>
      <c r="X329" s="53">
        <f t="shared" si="123"/>
        <v>6045535215850.6299</v>
      </c>
      <c r="Y329" s="53">
        <f t="shared" si="124"/>
        <v>4398684625115.583</v>
      </c>
      <c r="Z329" s="53"/>
      <c r="AA329" s="53">
        <f t="shared" si="125"/>
        <v>4398684625115.583</v>
      </c>
      <c r="AB329" s="53"/>
      <c r="AC329" s="53">
        <f t="shared" si="117"/>
        <v>8199039466273.7422</v>
      </c>
      <c r="AD329" s="53">
        <f t="shared" si="118"/>
        <v>6045535215850.6299</v>
      </c>
      <c r="AE329" s="53">
        <f t="shared" si="119"/>
        <v>4398684625115.583</v>
      </c>
      <c r="AF329" s="53">
        <f t="shared" si="120"/>
        <v>1.2513147041770458</v>
      </c>
      <c r="AG329" s="53">
        <f t="shared" si="121"/>
        <v>4398684625115.583</v>
      </c>
      <c r="AI329" s="53">
        <f t="shared" si="112"/>
        <v>0</v>
      </c>
      <c r="AJ329" s="53">
        <f t="shared" si="112"/>
        <v>0</v>
      </c>
      <c r="AK329" s="53">
        <f t="shared" si="112"/>
        <v>0</v>
      </c>
      <c r="AL329" s="53">
        <f t="shared" si="112"/>
        <v>-1.2513147041770458</v>
      </c>
      <c r="AM329" s="53">
        <f t="shared" si="113"/>
        <v>0</v>
      </c>
    </row>
    <row r="330" spans="1:39" x14ac:dyDescent="0.35">
      <c r="A330" s="301">
        <v>2015</v>
      </c>
      <c r="B330" s="301" t="s">
        <v>88</v>
      </c>
      <c r="C330" s="301" t="s">
        <v>31</v>
      </c>
      <c r="D330" s="302" t="s">
        <v>11</v>
      </c>
      <c r="E330" s="302" t="s">
        <v>226</v>
      </c>
      <c r="F330" s="301" t="s">
        <v>76</v>
      </c>
      <c r="G330" s="301" t="s">
        <v>77</v>
      </c>
      <c r="H330" s="303">
        <v>87399717000</v>
      </c>
      <c r="I330" s="303">
        <v>87399717000</v>
      </c>
      <c r="J330" s="303">
        <v>82325866270</v>
      </c>
      <c r="K330" s="304">
        <f t="shared" si="114"/>
        <v>0.94194660001015795</v>
      </c>
      <c r="L330" s="303">
        <v>78935769665</v>
      </c>
      <c r="M330" s="304">
        <f t="shared" si="115"/>
        <v>0.90315818373874135</v>
      </c>
      <c r="P330">
        <f t="shared" si="126"/>
        <v>2015</v>
      </c>
      <c r="Q330" t="str">
        <f t="shared" si="127"/>
        <v>Gustavo Petro 2012-2015</v>
      </c>
      <c r="R330" t="str">
        <f t="shared" si="128"/>
        <v>0112-SECRETARÍA DE EDUCACIÓN DEL DISTRITO</v>
      </c>
      <c r="S330" t="str">
        <f t="shared" si="129"/>
        <v>EDUCACIÓN</v>
      </c>
      <c r="T330" t="str">
        <f t="shared" si="130"/>
        <v>Administración Centrral</v>
      </c>
      <c r="U330" t="str">
        <f t="shared" si="131"/>
        <v>Funcionamiento</v>
      </c>
      <c r="V330" t="s">
        <v>256</v>
      </c>
      <c r="W330" s="53">
        <f t="shared" si="122"/>
        <v>150310217922.9187</v>
      </c>
      <c r="X330" s="53">
        <f t="shared" si="123"/>
        <v>150310217922.9187</v>
      </c>
      <c r="Y330" s="53">
        <f t="shared" si="124"/>
        <v>141584198719.27917</v>
      </c>
      <c r="Z330" s="53"/>
      <c r="AA330" s="53">
        <f t="shared" si="125"/>
        <v>135753903416.63766</v>
      </c>
      <c r="AB330" s="53"/>
      <c r="AC330" s="53">
        <f t="shared" si="117"/>
        <v>150310217922.9187</v>
      </c>
      <c r="AD330" s="53">
        <f t="shared" si="118"/>
        <v>150310217922.9187</v>
      </c>
      <c r="AE330" s="53">
        <f t="shared" si="119"/>
        <v>141584198719.27917</v>
      </c>
      <c r="AF330" s="53">
        <f t="shared" si="120"/>
        <v>1.6199617524994867</v>
      </c>
      <c r="AG330" s="53">
        <f t="shared" si="121"/>
        <v>135753903416.63766</v>
      </c>
      <c r="AI330" s="53">
        <f t="shared" si="112"/>
        <v>0</v>
      </c>
      <c r="AJ330" s="53">
        <f t="shared" si="112"/>
        <v>0</v>
      </c>
      <c r="AK330" s="53">
        <f t="shared" si="112"/>
        <v>0</v>
      </c>
      <c r="AL330" s="53">
        <f t="shared" si="112"/>
        <v>-1.6199617524994867</v>
      </c>
      <c r="AM330" s="53">
        <f t="shared" si="113"/>
        <v>0</v>
      </c>
    </row>
    <row r="331" spans="1:39" x14ac:dyDescent="0.35">
      <c r="A331" s="301">
        <v>2015</v>
      </c>
      <c r="B331" s="301" t="s">
        <v>88</v>
      </c>
      <c r="C331" s="301" t="s">
        <v>31</v>
      </c>
      <c r="D331" s="302" t="s">
        <v>11</v>
      </c>
      <c r="E331" s="302" t="s">
        <v>226</v>
      </c>
      <c r="F331" s="301" t="s">
        <v>78</v>
      </c>
      <c r="G331" s="301" t="s">
        <v>77</v>
      </c>
      <c r="H331" s="303">
        <v>3175850071000</v>
      </c>
      <c r="I331" s="303">
        <v>3175850071000</v>
      </c>
      <c r="J331" s="303">
        <v>3088418073326</v>
      </c>
      <c r="K331" s="304">
        <f t="shared" si="114"/>
        <v>0.97246973386043067</v>
      </c>
      <c r="L331" s="303">
        <v>2639166361974</v>
      </c>
      <c r="M331" s="304">
        <f t="shared" si="115"/>
        <v>0.83101100586369592</v>
      </c>
      <c r="P331">
        <f t="shared" si="126"/>
        <v>2015</v>
      </c>
      <c r="Q331" t="str">
        <f t="shared" si="127"/>
        <v>Gustavo Petro 2012-2015</v>
      </c>
      <c r="R331" t="str">
        <f t="shared" si="128"/>
        <v>0112-SECRETARÍA DE EDUCACIÓN DEL DISTRITO</v>
      </c>
      <c r="S331" t="str">
        <f t="shared" si="129"/>
        <v>EDUCACIÓN</v>
      </c>
      <c r="T331" t="str">
        <f t="shared" si="130"/>
        <v>Administración Centrral</v>
      </c>
      <c r="U331" t="str">
        <f t="shared" si="131"/>
        <v>Inversión directa</v>
      </c>
      <c r="V331" t="s">
        <v>256</v>
      </c>
      <c r="W331" s="53">
        <f t="shared" si="122"/>
        <v>5461833660886.1885</v>
      </c>
      <c r="X331" s="53">
        <f t="shared" si="123"/>
        <v>5461833660886.1885</v>
      </c>
      <c r="Y331" s="53">
        <f t="shared" si="124"/>
        <v>5311467926591.9336</v>
      </c>
      <c r="Z331" s="53"/>
      <c r="AA331" s="53">
        <f t="shared" si="125"/>
        <v>4538843884393.2236</v>
      </c>
      <c r="AB331" s="53"/>
      <c r="AC331" s="53">
        <f t="shared" si="117"/>
        <v>5461833660886.1885</v>
      </c>
      <c r="AD331" s="53">
        <f t="shared" si="118"/>
        <v>5461833660886.1885</v>
      </c>
      <c r="AE331" s="53">
        <f t="shared" si="119"/>
        <v>5311467926591.9336</v>
      </c>
      <c r="AF331" s="53">
        <f t="shared" si="120"/>
        <v>1.6724555025733561</v>
      </c>
      <c r="AG331" s="53">
        <f t="shared" si="121"/>
        <v>4538843884393.2236</v>
      </c>
      <c r="AI331" s="53">
        <f t="shared" si="112"/>
        <v>0</v>
      </c>
      <c r="AJ331" s="53">
        <f t="shared" si="112"/>
        <v>0</v>
      </c>
      <c r="AK331" s="53">
        <f t="shared" si="112"/>
        <v>0</v>
      </c>
      <c r="AL331" s="53">
        <f t="shared" si="112"/>
        <v>-1.6724555025733561</v>
      </c>
      <c r="AM331" s="53">
        <f t="shared" si="113"/>
        <v>0</v>
      </c>
    </row>
    <row r="332" spans="1:39" x14ac:dyDescent="0.35">
      <c r="A332" s="301">
        <v>2015</v>
      </c>
      <c r="B332" s="301" t="s">
        <v>88</v>
      </c>
      <c r="C332" s="301" t="s">
        <v>32</v>
      </c>
      <c r="D332" s="302" t="s">
        <v>18</v>
      </c>
      <c r="E332" s="302" t="s">
        <v>226</v>
      </c>
      <c r="F332" s="301" t="s">
        <v>76</v>
      </c>
      <c r="G332" s="301" t="s">
        <v>77</v>
      </c>
      <c r="H332" s="303">
        <v>33029687000</v>
      </c>
      <c r="I332" s="303">
        <v>33029687000</v>
      </c>
      <c r="J332" s="303">
        <v>30554809031</v>
      </c>
      <c r="K332" s="304">
        <f t="shared" si="114"/>
        <v>0.92507110439768925</v>
      </c>
      <c r="L332" s="303">
        <v>28543833203</v>
      </c>
      <c r="M332" s="304">
        <f t="shared" si="115"/>
        <v>0.86418721445952551</v>
      </c>
      <c r="P332">
        <f t="shared" si="126"/>
        <v>2015</v>
      </c>
      <c r="Q332" t="str">
        <f t="shared" si="127"/>
        <v>Gustavo Petro 2012-2015</v>
      </c>
      <c r="R332" t="str">
        <f t="shared" si="128"/>
        <v>0113-SECRETARÍA DISTRITAL DE MOVILIDAD</v>
      </c>
      <c r="S332" t="str">
        <f t="shared" si="129"/>
        <v>MOVILIDAD</v>
      </c>
      <c r="T332" t="str">
        <f t="shared" si="130"/>
        <v>Administración Centrral</v>
      </c>
      <c r="U332" t="str">
        <f t="shared" si="131"/>
        <v>Funcionamiento</v>
      </c>
      <c r="V332" t="s">
        <v>256</v>
      </c>
      <c r="W332" s="53">
        <f t="shared" si="122"/>
        <v>56804525475.703712</v>
      </c>
      <c r="X332" s="53">
        <f t="shared" si="123"/>
        <v>56804525475.703712</v>
      </c>
      <c r="Y332" s="53">
        <f t="shared" si="124"/>
        <v>52548225116.595909</v>
      </c>
      <c r="Z332" s="53"/>
      <c r="AA332" s="53">
        <f t="shared" si="125"/>
        <v>49089744639.543541</v>
      </c>
      <c r="AB332" s="53"/>
      <c r="AC332" s="53">
        <f t="shared" si="117"/>
        <v>56804525475.703712</v>
      </c>
      <c r="AD332" s="53">
        <f t="shared" si="118"/>
        <v>56804525475.703712</v>
      </c>
      <c r="AE332" s="53">
        <f t="shared" si="119"/>
        <v>52548225116.595909</v>
      </c>
      <c r="AF332" s="53">
        <f t="shared" si="120"/>
        <v>1.5909392394967565</v>
      </c>
      <c r="AG332" s="53">
        <f t="shared" si="121"/>
        <v>49089744639.543541</v>
      </c>
      <c r="AI332" s="53">
        <f t="shared" si="112"/>
        <v>0</v>
      </c>
      <c r="AJ332" s="53">
        <f t="shared" si="112"/>
        <v>0</v>
      </c>
      <c r="AK332" s="53">
        <f t="shared" si="112"/>
        <v>0</v>
      </c>
      <c r="AL332" s="53">
        <f t="shared" si="112"/>
        <v>-1.5909392394967565</v>
      </c>
      <c r="AM332" s="53">
        <f t="shared" si="113"/>
        <v>0</v>
      </c>
    </row>
    <row r="333" spans="1:39" x14ac:dyDescent="0.35">
      <c r="A333" s="301">
        <v>2015</v>
      </c>
      <c r="B333" s="301" t="s">
        <v>88</v>
      </c>
      <c r="C333" s="301" t="s">
        <v>32</v>
      </c>
      <c r="D333" s="302" t="s">
        <v>18</v>
      </c>
      <c r="E333" s="302" t="s">
        <v>226</v>
      </c>
      <c r="F333" s="301" t="s">
        <v>78</v>
      </c>
      <c r="G333" s="301" t="s">
        <v>77</v>
      </c>
      <c r="H333" s="303">
        <v>264825634000</v>
      </c>
      <c r="I333" s="303">
        <v>264825634000</v>
      </c>
      <c r="J333" s="303">
        <v>194059461394</v>
      </c>
      <c r="K333" s="304">
        <f t="shared" si="114"/>
        <v>0.73278201382121488</v>
      </c>
      <c r="L333" s="303">
        <v>116577868196</v>
      </c>
      <c r="M333" s="304">
        <f t="shared" si="115"/>
        <v>0.44020613274921866</v>
      </c>
      <c r="P333">
        <f t="shared" si="126"/>
        <v>2015</v>
      </c>
      <c r="Q333" t="str">
        <f t="shared" si="127"/>
        <v>Gustavo Petro 2012-2015</v>
      </c>
      <c r="R333" t="str">
        <f t="shared" si="128"/>
        <v>0113-SECRETARÍA DISTRITAL DE MOVILIDAD</v>
      </c>
      <c r="S333" t="str">
        <f t="shared" si="129"/>
        <v>MOVILIDAD</v>
      </c>
      <c r="T333" t="str">
        <f t="shared" si="130"/>
        <v>Administración Centrral</v>
      </c>
      <c r="U333" t="str">
        <f t="shared" si="131"/>
        <v>Inversión directa</v>
      </c>
      <c r="V333" t="s">
        <v>256</v>
      </c>
      <c r="W333" s="53">
        <f t="shared" si="122"/>
        <v>455447684780.43365</v>
      </c>
      <c r="X333" s="53">
        <f t="shared" si="123"/>
        <v>455447684780.43365</v>
      </c>
      <c r="Y333" s="53">
        <f t="shared" si="124"/>
        <v>333743871643.61609</v>
      </c>
      <c r="Z333" s="53"/>
      <c r="AA333" s="53">
        <f t="shared" si="125"/>
        <v>200490863986.77988</v>
      </c>
      <c r="AB333" s="53"/>
      <c r="AC333" s="53">
        <f t="shared" si="117"/>
        <v>455447684780.43365</v>
      </c>
      <c r="AD333" s="53">
        <f t="shared" si="118"/>
        <v>455447684780.43365</v>
      </c>
      <c r="AE333" s="53">
        <f t="shared" si="119"/>
        <v>333743871643.61609</v>
      </c>
      <c r="AF333" s="53">
        <f t="shared" si="120"/>
        <v>1.2602400553249165</v>
      </c>
      <c r="AG333" s="53">
        <f t="shared" si="121"/>
        <v>200490863986.77988</v>
      </c>
      <c r="AI333" s="53">
        <f t="shared" si="112"/>
        <v>0</v>
      </c>
      <c r="AJ333" s="53">
        <f t="shared" si="112"/>
        <v>0</v>
      </c>
      <c r="AK333" s="53">
        <f t="shared" si="112"/>
        <v>0</v>
      </c>
      <c r="AL333" s="53">
        <f t="shared" si="112"/>
        <v>-1.2602400553249165</v>
      </c>
      <c r="AM333" s="53">
        <f t="shared" si="113"/>
        <v>0</v>
      </c>
    </row>
    <row r="334" spans="1:39" x14ac:dyDescent="0.35">
      <c r="A334" s="301">
        <v>2015</v>
      </c>
      <c r="B334" s="301" t="s">
        <v>88</v>
      </c>
      <c r="C334" s="301" t="s">
        <v>32</v>
      </c>
      <c r="D334" s="302" t="s">
        <v>18</v>
      </c>
      <c r="E334" s="302" t="s">
        <v>226</v>
      </c>
      <c r="F334" s="301" t="s">
        <v>80</v>
      </c>
      <c r="G334" s="301" t="s">
        <v>77</v>
      </c>
      <c r="H334" s="303">
        <v>0</v>
      </c>
      <c r="I334" s="303">
        <v>0</v>
      </c>
      <c r="J334" s="303">
        <v>0</v>
      </c>
      <c r="K334" s="304">
        <v>0</v>
      </c>
      <c r="L334" s="303">
        <v>0</v>
      </c>
      <c r="M334" s="304">
        <v>0</v>
      </c>
      <c r="P334">
        <f t="shared" si="126"/>
        <v>2015</v>
      </c>
      <c r="Q334" t="str">
        <f t="shared" si="127"/>
        <v>Gustavo Petro 2012-2015</v>
      </c>
      <c r="R334" t="str">
        <f t="shared" si="128"/>
        <v>0113-SECRETARÍA DISTRITAL DE MOVILIDAD</v>
      </c>
      <c r="S334" t="str">
        <f t="shared" si="129"/>
        <v>MOVILIDAD</v>
      </c>
      <c r="T334" t="str">
        <f t="shared" si="130"/>
        <v>Administración Centrral</v>
      </c>
      <c r="U334" t="str">
        <f t="shared" si="131"/>
        <v>Transferencias</v>
      </c>
      <c r="V334" t="s">
        <v>256</v>
      </c>
      <c r="W334" s="53">
        <f t="shared" si="122"/>
        <v>0</v>
      </c>
      <c r="X334" s="53">
        <f t="shared" si="123"/>
        <v>0</v>
      </c>
      <c r="Y334" s="53">
        <f t="shared" si="124"/>
        <v>0</v>
      </c>
      <c r="Z334" s="53"/>
      <c r="AA334" s="53">
        <f t="shared" si="125"/>
        <v>0</v>
      </c>
      <c r="AB334" s="53"/>
      <c r="AC334" s="53">
        <f t="shared" si="117"/>
        <v>0</v>
      </c>
      <c r="AD334" s="53">
        <f t="shared" si="118"/>
        <v>0</v>
      </c>
      <c r="AE334" s="53">
        <f t="shared" si="119"/>
        <v>0</v>
      </c>
      <c r="AF334" s="53">
        <f t="shared" si="120"/>
        <v>0</v>
      </c>
      <c r="AG334" s="53">
        <f t="shared" si="121"/>
        <v>0</v>
      </c>
      <c r="AI334" s="53">
        <f t="shared" si="112"/>
        <v>0</v>
      </c>
      <c r="AJ334" s="53">
        <f t="shared" si="112"/>
        <v>0</v>
      </c>
      <c r="AK334" s="53">
        <f t="shared" si="112"/>
        <v>0</v>
      </c>
      <c r="AL334" s="53">
        <f t="shared" si="112"/>
        <v>0</v>
      </c>
      <c r="AM334" s="53">
        <f t="shared" si="113"/>
        <v>0</v>
      </c>
    </row>
    <row r="335" spans="1:39" x14ac:dyDescent="0.35">
      <c r="A335" s="301">
        <v>2015</v>
      </c>
      <c r="B335" s="301" t="s">
        <v>88</v>
      </c>
      <c r="C335" s="301" t="s">
        <v>33</v>
      </c>
      <c r="D335" s="302" t="s">
        <v>21</v>
      </c>
      <c r="E335" s="302" t="s">
        <v>226</v>
      </c>
      <c r="F335" s="301" t="s">
        <v>76</v>
      </c>
      <c r="G335" s="301" t="s">
        <v>77</v>
      </c>
      <c r="H335" s="303">
        <v>53549205000</v>
      </c>
      <c r="I335" s="303">
        <v>53549205000</v>
      </c>
      <c r="J335" s="303">
        <v>32376280143</v>
      </c>
      <c r="K335" s="304">
        <f t="shared" si="114"/>
        <v>0.60460804493736187</v>
      </c>
      <c r="L335" s="303">
        <v>31280842965</v>
      </c>
      <c r="M335" s="304">
        <f t="shared" si="115"/>
        <v>0.58415139804596539</v>
      </c>
      <c r="P335">
        <f t="shared" si="126"/>
        <v>2015</v>
      </c>
      <c r="Q335" t="str">
        <f t="shared" si="127"/>
        <v>Gustavo Petro 2012-2015</v>
      </c>
      <c r="R335" t="str">
        <f t="shared" si="128"/>
        <v>0114-SECRETARÍA DISTRITAL DE SALUD</v>
      </c>
      <c r="S335" t="str">
        <f t="shared" si="129"/>
        <v>SALUD</v>
      </c>
      <c r="T335" t="str">
        <f t="shared" si="130"/>
        <v>Administración Centrral</v>
      </c>
      <c r="U335" t="str">
        <f t="shared" si="131"/>
        <v>Funcionamiento</v>
      </c>
      <c r="V335" t="s">
        <v>256</v>
      </c>
      <c r="W335" s="53">
        <f t="shared" si="122"/>
        <v>92094035878.274612</v>
      </c>
      <c r="X335" s="53">
        <f t="shared" si="123"/>
        <v>92094035878.274612</v>
      </c>
      <c r="Y335" s="53">
        <f t="shared" si="124"/>
        <v>55680794982.754868</v>
      </c>
      <c r="Z335" s="53"/>
      <c r="AA335" s="53">
        <f t="shared" si="125"/>
        <v>53796859809.98941</v>
      </c>
      <c r="AB335" s="53"/>
      <c r="AC335" s="53">
        <f t="shared" si="117"/>
        <v>92094035878.274612</v>
      </c>
      <c r="AD335" s="53">
        <f t="shared" si="118"/>
        <v>92094035878.274612</v>
      </c>
      <c r="AE335" s="53">
        <f t="shared" si="119"/>
        <v>55680794982.754868</v>
      </c>
      <c r="AF335" s="53">
        <f t="shared" si="120"/>
        <v>1.0398061928791449</v>
      </c>
      <c r="AG335" s="53">
        <f t="shared" si="121"/>
        <v>53796859809.98941</v>
      </c>
      <c r="AI335" s="53">
        <f t="shared" si="112"/>
        <v>0</v>
      </c>
      <c r="AJ335" s="53">
        <f t="shared" si="112"/>
        <v>0</v>
      </c>
      <c r="AK335" s="53">
        <f t="shared" si="112"/>
        <v>0</v>
      </c>
      <c r="AL335" s="53">
        <f t="shared" si="112"/>
        <v>-1.0398061928791449</v>
      </c>
      <c r="AM335" s="53">
        <f t="shared" si="113"/>
        <v>0</v>
      </c>
    </row>
    <row r="336" spans="1:39" x14ac:dyDescent="0.35">
      <c r="A336" s="301">
        <v>2015</v>
      </c>
      <c r="B336" s="301" t="s">
        <v>88</v>
      </c>
      <c r="C336" s="301" t="s">
        <v>34</v>
      </c>
      <c r="D336" s="302" t="s">
        <v>10</v>
      </c>
      <c r="E336" s="302" t="s">
        <v>226</v>
      </c>
      <c r="F336" s="301" t="s">
        <v>76</v>
      </c>
      <c r="G336" s="301" t="s">
        <v>77</v>
      </c>
      <c r="H336" s="303">
        <v>10846298000</v>
      </c>
      <c r="I336" s="303">
        <v>10846298000</v>
      </c>
      <c r="J336" s="303">
        <v>9826807716</v>
      </c>
      <c r="K336" s="304">
        <f t="shared" si="114"/>
        <v>0.90600569115840257</v>
      </c>
      <c r="L336" s="303">
        <v>9160939856</v>
      </c>
      <c r="M336" s="304">
        <f t="shared" si="115"/>
        <v>0.84461443489751065</v>
      </c>
      <c r="P336">
        <f t="shared" si="126"/>
        <v>2015</v>
      </c>
      <c r="Q336" t="str">
        <f t="shared" si="127"/>
        <v>Gustavo Petro 2012-2015</v>
      </c>
      <c r="R336" t="str">
        <f t="shared" si="128"/>
        <v>0117-SECRETARÍA DISTRITAL DE DESARROLLO ECONÓMICO</v>
      </c>
      <c r="S336" t="str">
        <f t="shared" si="129"/>
        <v>DESARROLLO ECONÓMICO, INDUSTRIA Y TURISMO</v>
      </c>
      <c r="T336" t="str">
        <f t="shared" si="130"/>
        <v>Administración Centrral</v>
      </c>
      <c r="U336" t="str">
        <f t="shared" si="131"/>
        <v>Funcionamiento</v>
      </c>
      <c r="V336" t="s">
        <v>256</v>
      </c>
      <c r="W336" s="53">
        <f t="shared" si="122"/>
        <v>18653486212.51162</v>
      </c>
      <c r="X336" s="53">
        <f t="shared" si="123"/>
        <v>18653486212.51162</v>
      </c>
      <c r="Y336" s="53">
        <f t="shared" si="124"/>
        <v>16900164668.480322</v>
      </c>
      <c r="Z336" s="53"/>
      <c r="AA336" s="53">
        <f t="shared" si="125"/>
        <v>15755003716.249006</v>
      </c>
      <c r="AB336" s="53"/>
      <c r="AC336" s="53">
        <f t="shared" si="117"/>
        <v>18653486212.51162</v>
      </c>
      <c r="AD336" s="53">
        <f t="shared" si="118"/>
        <v>18653486212.51162</v>
      </c>
      <c r="AE336" s="53">
        <f t="shared" si="119"/>
        <v>16900164668.480322</v>
      </c>
      <c r="AF336" s="53">
        <f t="shared" si="120"/>
        <v>1.5581505015333639</v>
      </c>
      <c r="AG336" s="53">
        <f t="shared" si="121"/>
        <v>15755003716.249006</v>
      </c>
      <c r="AI336" s="53">
        <f t="shared" si="112"/>
        <v>0</v>
      </c>
      <c r="AJ336" s="53">
        <f t="shared" si="112"/>
        <v>0</v>
      </c>
      <c r="AK336" s="53">
        <f t="shared" si="112"/>
        <v>0</v>
      </c>
      <c r="AL336" s="53">
        <f t="shared" si="112"/>
        <v>-1.5581505015333639</v>
      </c>
      <c r="AM336" s="53">
        <f t="shared" si="113"/>
        <v>0</v>
      </c>
    </row>
    <row r="337" spans="1:39" x14ac:dyDescent="0.35">
      <c r="A337" s="301">
        <v>2015</v>
      </c>
      <c r="B337" s="301" t="s">
        <v>88</v>
      </c>
      <c r="C337" s="301" t="s">
        <v>34</v>
      </c>
      <c r="D337" s="302" t="s">
        <v>10</v>
      </c>
      <c r="E337" s="302" t="s">
        <v>226</v>
      </c>
      <c r="F337" s="301" t="s">
        <v>78</v>
      </c>
      <c r="G337" s="301" t="s">
        <v>77</v>
      </c>
      <c r="H337" s="303">
        <v>38941000000</v>
      </c>
      <c r="I337" s="303">
        <v>38941000000</v>
      </c>
      <c r="J337" s="303">
        <v>35914172620</v>
      </c>
      <c r="K337" s="304">
        <f t="shared" si="114"/>
        <v>0.92227145219691331</v>
      </c>
      <c r="L337" s="303">
        <v>27250590945</v>
      </c>
      <c r="M337" s="304">
        <f t="shared" si="115"/>
        <v>0.69979176048380887</v>
      </c>
      <c r="P337">
        <f t="shared" si="126"/>
        <v>2015</v>
      </c>
      <c r="Q337" t="str">
        <f t="shared" si="127"/>
        <v>Gustavo Petro 2012-2015</v>
      </c>
      <c r="R337" t="str">
        <f t="shared" si="128"/>
        <v>0117-SECRETARÍA DISTRITAL DE DESARROLLO ECONÓMICO</v>
      </c>
      <c r="S337" t="str">
        <f t="shared" si="129"/>
        <v>DESARROLLO ECONÓMICO, INDUSTRIA Y TURISMO</v>
      </c>
      <c r="T337" t="str">
        <f t="shared" si="130"/>
        <v>Administración Centrral</v>
      </c>
      <c r="U337" t="str">
        <f t="shared" si="131"/>
        <v>Inversión directa</v>
      </c>
      <c r="V337" t="s">
        <v>256</v>
      </c>
      <c r="W337" s="53">
        <f t="shared" si="122"/>
        <v>66970814060.374786</v>
      </c>
      <c r="X337" s="53">
        <f t="shared" si="123"/>
        <v>66970814060.374786</v>
      </c>
      <c r="Y337" s="53">
        <f t="shared" si="124"/>
        <v>61765269938.271309</v>
      </c>
      <c r="Z337" s="53"/>
      <c r="AA337" s="53">
        <f t="shared" si="125"/>
        <v>46865623872.343491</v>
      </c>
      <c r="AB337" s="53"/>
      <c r="AC337" s="53">
        <f t="shared" si="117"/>
        <v>66970814060.374786</v>
      </c>
      <c r="AD337" s="53">
        <f t="shared" si="118"/>
        <v>66970814060.374786</v>
      </c>
      <c r="AE337" s="53">
        <f t="shared" si="119"/>
        <v>61765269938.271309</v>
      </c>
      <c r="AF337" s="53">
        <f t="shared" si="120"/>
        <v>1.5861243917277756</v>
      </c>
      <c r="AG337" s="53">
        <f t="shared" si="121"/>
        <v>46865623872.343491</v>
      </c>
      <c r="AI337" s="53">
        <f t="shared" si="112"/>
        <v>0</v>
      </c>
      <c r="AJ337" s="53">
        <f t="shared" si="112"/>
        <v>0</v>
      </c>
      <c r="AK337" s="53">
        <f t="shared" si="112"/>
        <v>0</v>
      </c>
      <c r="AL337" s="53">
        <f t="shared" si="112"/>
        <v>-1.5861243917277756</v>
      </c>
      <c r="AM337" s="53">
        <f t="shared" si="113"/>
        <v>0</v>
      </c>
    </row>
    <row r="338" spans="1:39" x14ac:dyDescent="0.35">
      <c r="A338" s="301">
        <v>2015</v>
      </c>
      <c r="B338" s="301" t="s">
        <v>88</v>
      </c>
      <c r="C338" s="301" t="s">
        <v>34</v>
      </c>
      <c r="D338" s="302" t="s">
        <v>10</v>
      </c>
      <c r="E338" s="302" t="s">
        <v>226</v>
      </c>
      <c r="F338" s="301" t="s">
        <v>80</v>
      </c>
      <c r="G338" s="301" t="s">
        <v>77</v>
      </c>
      <c r="H338" s="303">
        <v>0</v>
      </c>
      <c r="I338" s="303">
        <v>0</v>
      </c>
      <c r="J338" s="303">
        <v>0</v>
      </c>
      <c r="K338" s="304">
        <v>0</v>
      </c>
      <c r="L338" s="303">
        <v>0</v>
      </c>
      <c r="M338" s="304">
        <v>0</v>
      </c>
      <c r="P338">
        <f t="shared" si="126"/>
        <v>2015</v>
      </c>
      <c r="Q338" t="str">
        <f t="shared" si="127"/>
        <v>Gustavo Petro 2012-2015</v>
      </c>
      <c r="R338" t="str">
        <f t="shared" si="128"/>
        <v>0117-SECRETARÍA DISTRITAL DE DESARROLLO ECONÓMICO</v>
      </c>
      <c r="S338" t="str">
        <f t="shared" si="129"/>
        <v>DESARROLLO ECONÓMICO, INDUSTRIA Y TURISMO</v>
      </c>
      <c r="T338" t="str">
        <f t="shared" si="130"/>
        <v>Administración Centrral</v>
      </c>
      <c r="U338" t="str">
        <f t="shared" si="131"/>
        <v>Transferencias</v>
      </c>
      <c r="V338" t="s">
        <v>256</v>
      </c>
      <c r="W338" s="53">
        <f t="shared" si="122"/>
        <v>0</v>
      </c>
      <c r="X338" s="53">
        <f t="shared" si="123"/>
        <v>0</v>
      </c>
      <c r="Y338" s="53">
        <f t="shared" si="124"/>
        <v>0</v>
      </c>
      <c r="Z338" s="53"/>
      <c r="AA338" s="53">
        <f t="shared" si="125"/>
        <v>0</v>
      </c>
      <c r="AB338" s="53"/>
      <c r="AC338" s="53">
        <f t="shared" si="117"/>
        <v>0</v>
      </c>
      <c r="AD338" s="53">
        <f t="shared" si="118"/>
        <v>0</v>
      </c>
      <c r="AE338" s="53">
        <f t="shared" si="119"/>
        <v>0</v>
      </c>
      <c r="AF338" s="53">
        <f t="shared" si="120"/>
        <v>0</v>
      </c>
      <c r="AG338" s="53">
        <f t="shared" si="121"/>
        <v>0</v>
      </c>
      <c r="AI338" s="53">
        <f t="shared" si="112"/>
        <v>0</v>
      </c>
      <c r="AJ338" s="53">
        <f t="shared" si="112"/>
        <v>0</v>
      </c>
      <c r="AK338" s="53">
        <f t="shared" si="112"/>
        <v>0</v>
      </c>
      <c r="AL338" s="53">
        <f t="shared" si="112"/>
        <v>0</v>
      </c>
      <c r="AM338" s="53">
        <f t="shared" si="113"/>
        <v>0</v>
      </c>
    </row>
    <row r="339" spans="1:39" x14ac:dyDescent="0.35">
      <c r="A339" s="301">
        <v>2015</v>
      </c>
      <c r="B339" s="301" t="s">
        <v>88</v>
      </c>
      <c r="C339" s="301" t="s">
        <v>35</v>
      </c>
      <c r="D339" s="302" t="s">
        <v>15</v>
      </c>
      <c r="E339" s="302" t="s">
        <v>226</v>
      </c>
      <c r="F339" s="301" t="s">
        <v>76</v>
      </c>
      <c r="G339" s="301" t="s">
        <v>77</v>
      </c>
      <c r="H339" s="303">
        <v>13908918000</v>
      </c>
      <c r="I339" s="303">
        <v>13908918000</v>
      </c>
      <c r="J339" s="303">
        <v>13654306473</v>
      </c>
      <c r="K339" s="304">
        <f t="shared" si="114"/>
        <v>0.98169436853391467</v>
      </c>
      <c r="L339" s="303">
        <v>12782841524</v>
      </c>
      <c r="M339" s="304">
        <f t="shared" si="115"/>
        <v>0.91903924690619354</v>
      </c>
      <c r="P339">
        <f t="shared" si="126"/>
        <v>2015</v>
      </c>
      <c r="Q339" t="str">
        <f t="shared" si="127"/>
        <v>Gustavo Petro 2012-2015</v>
      </c>
      <c r="R339" t="str">
        <f t="shared" si="128"/>
        <v>0118-SECRETARÍA DISTRITAL DEL HABITAT</v>
      </c>
      <c r="S339" t="str">
        <f t="shared" si="129"/>
        <v>HÁBITAT</v>
      </c>
      <c r="T339" t="str">
        <f t="shared" si="130"/>
        <v>Administración Centrral</v>
      </c>
      <c r="U339" t="str">
        <f t="shared" si="131"/>
        <v>Funcionamiento</v>
      </c>
      <c r="V339" t="s">
        <v>256</v>
      </c>
      <c r="W339" s="53">
        <f t="shared" si="122"/>
        <v>23920586558.100716</v>
      </c>
      <c r="X339" s="53">
        <f t="shared" si="123"/>
        <v>23920586558.100716</v>
      </c>
      <c r="Y339" s="53">
        <f t="shared" si="124"/>
        <v>23482705116.115528</v>
      </c>
      <c r="Z339" s="53"/>
      <c r="AA339" s="53">
        <f t="shared" si="125"/>
        <v>21983957855.911297</v>
      </c>
      <c r="AB339" s="53"/>
      <c r="AC339" s="53">
        <f t="shared" si="117"/>
        <v>23920586558.100716</v>
      </c>
      <c r="AD339" s="53">
        <f t="shared" si="118"/>
        <v>23920586558.100716</v>
      </c>
      <c r="AE339" s="53">
        <f t="shared" si="119"/>
        <v>23482705116.115528</v>
      </c>
      <c r="AF339" s="53">
        <f t="shared" si="120"/>
        <v>1.6883200487712653</v>
      </c>
      <c r="AG339" s="53">
        <f t="shared" si="121"/>
        <v>21983957855.911297</v>
      </c>
      <c r="AI339" s="53">
        <f t="shared" si="112"/>
        <v>0</v>
      </c>
      <c r="AJ339" s="53">
        <f t="shared" si="112"/>
        <v>0</v>
      </c>
      <c r="AK339" s="53">
        <f t="shared" si="112"/>
        <v>0</v>
      </c>
      <c r="AL339" s="53">
        <f t="shared" si="112"/>
        <v>-1.6883200487712653</v>
      </c>
      <c r="AM339" s="53">
        <f t="shared" si="113"/>
        <v>0</v>
      </c>
    </row>
    <row r="340" spans="1:39" x14ac:dyDescent="0.35">
      <c r="A340" s="301">
        <v>2015</v>
      </c>
      <c r="B340" s="301" t="s">
        <v>88</v>
      </c>
      <c r="C340" s="301" t="s">
        <v>35</v>
      </c>
      <c r="D340" s="302" t="s">
        <v>15</v>
      </c>
      <c r="E340" s="302" t="s">
        <v>226</v>
      </c>
      <c r="F340" s="301" t="s">
        <v>78</v>
      </c>
      <c r="G340" s="301" t="s">
        <v>77</v>
      </c>
      <c r="H340" s="303">
        <v>186716692000</v>
      </c>
      <c r="I340" s="303">
        <v>186716692000</v>
      </c>
      <c r="J340" s="303">
        <v>167352177197</v>
      </c>
      <c r="K340" s="304">
        <f t="shared" si="114"/>
        <v>0.89628932156210217</v>
      </c>
      <c r="L340" s="303">
        <v>105404457870</v>
      </c>
      <c r="M340" s="304">
        <f t="shared" si="115"/>
        <v>0.56451545248027424</v>
      </c>
      <c r="P340">
        <f t="shared" si="126"/>
        <v>2015</v>
      </c>
      <c r="Q340" t="str">
        <f t="shared" si="127"/>
        <v>Gustavo Petro 2012-2015</v>
      </c>
      <c r="R340" t="str">
        <f t="shared" si="128"/>
        <v>0118-SECRETARÍA DISTRITAL DEL HABITAT</v>
      </c>
      <c r="S340" t="str">
        <f t="shared" si="129"/>
        <v>HÁBITAT</v>
      </c>
      <c r="T340" t="str">
        <f t="shared" si="130"/>
        <v>Administración Centrral</v>
      </c>
      <c r="U340" t="str">
        <f t="shared" si="131"/>
        <v>Inversión directa</v>
      </c>
      <c r="V340" t="s">
        <v>256</v>
      </c>
      <c r="W340" s="53">
        <f t="shared" si="122"/>
        <v>321115761328.68359</v>
      </c>
      <c r="X340" s="53">
        <f t="shared" si="123"/>
        <v>321115761328.68359</v>
      </c>
      <c r="Y340" s="53">
        <f t="shared" si="124"/>
        <v>287812627864.18378</v>
      </c>
      <c r="Z340" s="53"/>
      <c r="AA340" s="53">
        <f t="shared" si="125"/>
        <v>181274809305.00958</v>
      </c>
      <c r="AB340" s="53"/>
      <c r="AC340" s="53">
        <f t="shared" si="117"/>
        <v>321115761328.68359</v>
      </c>
      <c r="AD340" s="53">
        <f t="shared" si="118"/>
        <v>321115761328.68359</v>
      </c>
      <c r="AE340" s="53">
        <f t="shared" si="119"/>
        <v>287812627864.18378</v>
      </c>
      <c r="AF340" s="53">
        <f t="shared" si="120"/>
        <v>1.5414402685764363</v>
      </c>
      <c r="AG340" s="53">
        <f t="shared" si="121"/>
        <v>181274809305.00958</v>
      </c>
      <c r="AI340" s="53">
        <f t="shared" si="112"/>
        <v>0</v>
      </c>
      <c r="AJ340" s="53">
        <f t="shared" si="112"/>
        <v>0</v>
      </c>
      <c r="AK340" s="53">
        <f t="shared" si="112"/>
        <v>0</v>
      </c>
      <c r="AL340" s="53">
        <f t="shared" si="112"/>
        <v>-1.5414402685764363</v>
      </c>
      <c r="AM340" s="53">
        <f t="shared" si="113"/>
        <v>0</v>
      </c>
    </row>
    <row r="341" spans="1:39" x14ac:dyDescent="0.35">
      <c r="A341" s="301">
        <v>2015</v>
      </c>
      <c r="B341" s="301" t="s">
        <v>88</v>
      </c>
      <c r="C341" s="301" t="s">
        <v>35</v>
      </c>
      <c r="D341" s="302" t="s">
        <v>15</v>
      </c>
      <c r="E341" s="302" t="s">
        <v>226</v>
      </c>
      <c r="F341" s="301" t="s">
        <v>80</v>
      </c>
      <c r="G341" s="301" t="s">
        <v>77</v>
      </c>
      <c r="H341" s="303">
        <v>0</v>
      </c>
      <c r="I341" s="303">
        <v>0</v>
      </c>
      <c r="J341" s="303">
        <v>0</v>
      </c>
      <c r="K341" s="304">
        <v>0</v>
      </c>
      <c r="L341" s="303">
        <v>0</v>
      </c>
      <c r="M341" s="304">
        <v>0</v>
      </c>
      <c r="P341">
        <f t="shared" si="126"/>
        <v>2015</v>
      </c>
      <c r="Q341" t="str">
        <f t="shared" si="127"/>
        <v>Gustavo Petro 2012-2015</v>
      </c>
      <c r="R341" t="str">
        <f t="shared" si="128"/>
        <v>0118-SECRETARÍA DISTRITAL DEL HABITAT</v>
      </c>
      <c r="S341" t="str">
        <f t="shared" si="129"/>
        <v>HÁBITAT</v>
      </c>
      <c r="T341" t="str">
        <f t="shared" si="130"/>
        <v>Administración Centrral</v>
      </c>
      <c r="U341" t="str">
        <f t="shared" si="131"/>
        <v>Transferencias</v>
      </c>
      <c r="V341" t="s">
        <v>256</v>
      </c>
      <c r="W341" s="53">
        <f t="shared" si="122"/>
        <v>0</v>
      </c>
      <c r="X341" s="53">
        <f t="shared" si="123"/>
        <v>0</v>
      </c>
      <c r="Y341" s="53">
        <f t="shared" si="124"/>
        <v>0</v>
      </c>
      <c r="Z341" s="53"/>
      <c r="AA341" s="53">
        <f t="shared" si="125"/>
        <v>0</v>
      </c>
      <c r="AB341" s="53"/>
      <c r="AC341" s="53">
        <f t="shared" si="117"/>
        <v>0</v>
      </c>
      <c r="AD341" s="53">
        <f t="shared" si="118"/>
        <v>0</v>
      </c>
      <c r="AE341" s="53">
        <f t="shared" si="119"/>
        <v>0</v>
      </c>
      <c r="AF341" s="53">
        <f t="shared" si="120"/>
        <v>0</v>
      </c>
      <c r="AG341" s="53">
        <f t="shared" si="121"/>
        <v>0</v>
      </c>
      <c r="AI341" s="53">
        <f t="shared" si="112"/>
        <v>0</v>
      </c>
      <c r="AJ341" s="53">
        <f t="shared" si="112"/>
        <v>0</v>
      </c>
      <c r="AK341" s="53">
        <f t="shared" si="112"/>
        <v>0</v>
      </c>
      <c r="AL341" s="53">
        <f t="shared" si="112"/>
        <v>0</v>
      </c>
      <c r="AM341" s="53">
        <f t="shared" si="113"/>
        <v>0</v>
      </c>
    </row>
    <row r="342" spans="1:39" x14ac:dyDescent="0.35">
      <c r="A342" s="301">
        <v>2015</v>
      </c>
      <c r="B342" s="301" t="s">
        <v>88</v>
      </c>
      <c r="C342" s="301" t="s">
        <v>36</v>
      </c>
      <c r="D342" s="302" t="s">
        <v>9</v>
      </c>
      <c r="E342" s="302" t="s">
        <v>226</v>
      </c>
      <c r="F342" s="301" t="s">
        <v>76</v>
      </c>
      <c r="G342" s="301" t="s">
        <v>77</v>
      </c>
      <c r="H342" s="303">
        <v>13117031000</v>
      </c>
      <c r="I342" s="303">
        <v>13117031000</v>
      </c>
      <c r="J342" s="303">
        <v>12404693719</v>
      </c>
      <c r="K342" s="304">
        <f t="shared" si="114"/>
        <v>0.94569371064229402</v>
      </c>
      <c r="L342" s="303">
        <v>12045221183</v>
      </c>
      <c r="M342" s="304">
        <f t="shared" si="115"/>
        <v>0.91828868766110261</v>
      </c>
      <c r="P342">
        <f t="shared" si="126"/>
        <v>2015</v>
      </c>
      <c r="Q342" t="str">
        <f t="shared" si="127"/>
        <v>Gustavo Petro 2012-2015</v>
      </c>
      <c r="R342" t="str">
        <f t="shared" si="128"/>
        <v>0119-SECRETARÍA DISTRITAL DE CULTURA, RECREACIÓN Y DEPORTE</v>
      </c>
      <c r="S342" t="str">
        <f t="shared" si="129"/>
        <v>CULTURA, RECREACIÓN Y DEPORTE</v>
      </c>
      <c r="T342" t="str">
        <f t="shared" si="130"/>
        <v>Administración Centrral</v>
      </c>
      <c r="U342" t="str">
        <f t="shared" si="131"/>
        <v>Funcionamiento</v>
      </c>
      <c r="V342" t="s">
        <v>256</v>
      </c>
      <c r="W342" s="53">
        <f t="shared" si="122"/>
        <v>22558697622.690018</v>
      </c>
      <c r="X342" s="53">
        <f t="shared" si="123"/>
        <v>22558697622.690018</v>
      </c>
      <c r="Y342" s="53">
        <f t="shared" si="124"/>
        <v>21333618462.059219</v>
      </c>
      <c r="Z342" s="53"/>
      <c r="AA342" s="53">
        <f t="shared" si="125"/>
        <v>20715396835.283649</v>
      </c>
      <c r="AB342" s="53"/>
      <c r="AC342" s="53">
        <f t="shared" si="117"/>
        <v>22558697622.690018</v>
      </c>
      <c r="AD342" s="53">
        <f t="shared" si="118"/>
        <v>22558697622.690018</v>
      </c>
      <c r="AE342" s="53">
        <f t="shared" si="119"/>
        <v>21333618462.059219</v>
      </c>
      <c r="AF342" s="53">
        <f t="shared" si="120"/>
        <v>1.6264060412801662</v>
      </c>
      <c r="AG342" s="53">
        <f t="shared" si="121"/>
        <v>20715396835.283649</v>
      </c>
      <c r="AI342" s="53">
        <f t="shared" si="112"/>
        <v>0</v>
      </c>
      <c r="AJ342" s="53">
        <f t="shared" si="112"/>
        <v>0</v>
      </c>
      <c r="AK342" s="53">
        <f t="shared" si="112"/>
        <v>0</v>
      </c>
      <c r="AL342" s="53">
        <f t="shared" si="112"/>
        <v>-1.6264060412801662</v>
      </c>
      <c r="AM342" s="53">
        <f t="shared" si="113"/>
        <v>0</v>
      </c>
    </row>
    <row r="343" spans="1:39" x14ac:dyDescent="0.35">
      <c r="A343" s="301">
        <v>2015</v>
      </c>
      <c r="B343" s="301" t="s">
        <v>88</v>
      </c>
      <c r="C343" s="301" t="s">
        <v>36</v>
      </c>
      <c r="D343" s="302" t="s">
        <v>9</v>
      </c>
      <c r="E343" s="302" t="s">
        <v>226</v>
      </c>
      <c r="F343" s="301" t="s">
        <v>78</v>
      </c>
      <c r="G343" s="301" t="s">
        <v>77</v>
      </c>
      <c r="H343" s="303">
        <v>54505861000</v>
      </c>
      <c r="I343" s="303">
        <v>53015637214</v>
      </c>
      <c r="J343" s="303">
        <v>50314105843</v>
      </c>
      <c r="K343" s="304">
        <f t="shared" si="114"/>
        <v>0.94904274450017179</v>
      </c>
      <c r="L343" s="303">
        <v>44474577662</v>
      </c>
      <c r="M343" s="304">
        <f t="shared" si="115"/>
        <v>0.8388954655487092</v>
      </c>
      <c r="P343">
        <f t="shared" si="126"/>
        <v>2015</v>
      </c>
      <c r="Q343" t="str">
        <f t="shared" si="127"/>
        <v>Gustavo Petro 2012-2015</v>
      </c>
      <c r="R343" t="str">
        <f t="shared" si="128"/>
        <v>0119-SECRETARÍA DISTRITAL DE CULTURA, RECREACIÓN Y DEPORTE</v>
      </c>
      <c r="S343" t="str">
        <f t="shared" si="129"/>
        <v>CULTURA, RECREACIÓN Y DEPORTE</v>
      </c>
      <c r="T343" t="str">
        <f t="shared" si="130"/>
        <v>Administración Centrral</v>
      </c>
      <c r="U343" t="str">
        <f t="shared" si="131"/>
        <v>Inversión directa</v>
      </c>
      <c r="V343" t="s">
        <v>256</v>
      </c>
      <c r="W343" s="53">
        <f t="shared" si="122"/>
        <v>93739294887.949295</v>
      </c>
      <c r="X343" s="53">
        <f t="shared" si="123"/>
        <v>91176404872.783951</v>
      </c>
      <c r="Y343" s="53">
        <f t="shared" si="124"/>
        <v>86530305514.125717</v>
      </c>
      <c r="Z343" s="53"/>
      <c r="AA343" s="53">
        <f t="shared" si="125"/>
        <v>76487472612.811691</v>
      </c>
      <c r="AB343" s="53"/>
      <c r="AC343" s="53">
        <f t="shared" si="117"/>
        <v>93739294887.949295</v>
      </c>
      <c r="AD343" s="53">
        <f t="shared" si="118"/>
        <v>91176404872.783951</v>
      </c>
      <c r="AE343" s="53">
        <f t="shared" si="119"/>
        <v>86530305514.125717</v>
      </c>
      <c r="AF343" s="53">
        <f t="shared" si="120"/>
        <v>1.6321657167835644</v>
      </c>
      <c r="AG343" s="53">
        <f t="shared" si="121"/>
        <v>76487472612.811691</v>
      </c>
      <c r="AI343" s="53">
        <f t="shared" si="112"/>
        <v>0</v>
      </c>
      <c r="AJ343" s="53">
        <f t="shared" si="112"/>
        <v>0</v>
      </c>
      <c r="AK343" s="53">
        <f t="shared" si="112"/>
        <v>0</v>
      </c>
      <c r="AL343" s="53">
        <f t="shared" si="112"/>
        <v>-1.6321657167835644</v>
      </c>
      <c r="AM343" s="53">
        <f t="shared" si="113"/>
        <v>0</v>
      </c>
    </row>
    <row r="344" spans="1:39" x14ac:dyDescent="0.35">
      <c r="A344" s="301">
        <v>2015</v>
      </c>
      <c r="B344" s="301" t="s">
        <v>88</v>
      </c>
      <c r="C344" s="301" t="s">
        <v>37</v>
      </c>
      <c r="D344" s="302" t="s">
        <v>20</v>
      </c>
      <c r="E344" s="302" t="s">
        <v>226</v>
      </c>
      <c r="F344" s="301" t="s">
        <v>76</v>
      </c>
      <c r="G344" s="301" t="s">
        <v>77</v>
      </c>
      <c r="H344" s="303">
        <v>56232669000</v>
      </c>
      <c r="I344" s="303">
        <v>56232669000</v>
      </c>
      <c r="J344" s="303">
        <v>54445286952</v>
      </c>
      <c r="K344" s="304">
        <f t="shared" si="114"/>
        <v>0.96821452583017176</v>
      </c>
      <c r="L344" s="303">
        <v>53070007756</v>
      </c>
      <c r="M344" s="304">
        <f t="shared" si="115"/>
        <v>0.94375758255401321</v>
      </c>
      <c r="P344">
        <f t="shared" si="126"/>
        <v>2015</v>
      </c>
      <c r="Q344" t="str">
        <f t="shared" si="127"/>
        <v>Gustavo Petro 2012-2015</v>
      </c>
      <c r="R344" t="str">
        <f t="shared" si="128"/>
        <v xml:space="preserve">0120-SECRETARÍA DISTRITAL DE PLANEACIÓN </v>
      </c>
      <c r="S344" t="str">
        <f t="shared" si="129"/>
        <v>PLANEACIÓN</v>
      </c>
      <c r="T344" t="str">
        <f t="shared" si="130"/>
        <v>Administración Centrral</v>
      </c>
      <c r="U344" t="str">
        <f t="shared" si="131"/>
        <v>Funcionamiento</v>
      </c>
      <c r="V344" t="s">
        <v>256</v>
      </c>
      <c r="W344" s="53">
        <f t="shared" si="122"/>
        <v>96709062934.12088</v>
      </c>
      <c r="X344" s="53">
        <f t="shared" si="123"/>
        <v>96709062934.12088</v>
      </c>
      <c r="Y344" s="53">
        <f t="shared" si="124"/>
        <v>93635119512.240097</v>
      </c>
      <c r="Z344" s="53"/>
      <c r="AA344" s="53">
        <f t="shared" si="125"/>
        <v>91269911445.769852</v>
      </c>
      <c r="AB344" s="53"/>
      <c r="AC344" s="53">
        <f t="shared" si="117"/>
        <v>96709062934.12088</v>
      </c>
      <c r="AD344" s="53">
        <f t="shared" si="118"/>
        <v>96709062934.12088</v>
      </c>
      <c r="AE344" s="53">
        <f t="shared" si="119"/>
        <v>93635119512.240097</v>
      </c>
      <c r="AF344" s="53">
        <f t="shared" si="120"/>
        <v>1.6651373868140615</v>
      </c>
      <c r="AG344" s="53">
        <f t="shared" si="121"/>
        <v>91269911445.769852</v>
      </c>
      <c r="AI344" s="53">
        <f t="shared" si="112"/>
        <v>0</v>
      </c>
      <c r="AJ344" s="53">
        <f t="shared" si="112"/>
        <v>0</v>
      </c>
      <c r="AK344" s="53">
        <f t="shared" si="112"/>
        <v>0</v>
      </c>
      <c r="AL344" s="53">
        <f t="shared" si="112"/>
        <v>-1.6651373868140615</v>
      </c>
      <c r="AM344" s="53">
        <f t="shared" si="113"/>
        <v>0</v>
      </c>
    </row>
    <row r="345" spans="1:39" x14ac:dyDescent="0.35">
      <c r="A345" s="301">
        <v>2015</v>
      </c>
      <c r="B345" s="301" t="s">
        <v>88</v>
      </c>
      <c r="C345" s="301" t="s">
        <v>37</v>
      </c>
      <c r="D345" s="302" t="s">
        <v>20</v>
      </c>
      <c r="E345" s="302" t="s">
        <v>226</v>
      </c>
      <c r="F345" s="301" t="s">
        <v>78</v>
      </c>
      <c r="G345" s="301" t="s">
        <v>77</v>
      </c>
      <c r="H345" s="303">
        <v>15343797000</v>
      </c>
      <c r="I345" s="303">
        <v>15343797000</v>
      </c>
      <c r="J345" s="303">
        <v>15304183853</v>
      </c>
      <c r="K345" s="304">
        <f t="shared" si="114"/>
        <v>0.99741829568000673</v>
      </c>
      <c r="L345" s="303">
        <v>12146996566</v>
      </c>
      <c r="M345" s="304">
        <f t="shared" si="115"/>
        <v>0.79165519238816828</v>
      </c>
      <c r="P345">
        <f t="shared" si="126"/>
        <v>2015</v>
      </c>
      <c r="Q345" t="str">
        <f t="shared" si="127"/>
        <v>Gustavo Petro 2012-2015</v>
      </c>
      <c r="R345" t="str">
        <f t="shared" si="128"/>
        <v xml:space="preserve">0120-SECRETARÍA DISTRITAL DE PLANEACIÓN </v>
      </c>
      <c r="S345" t="str">
        <f t="shared" si="129"/>
        <v>PLANEACIÓN</v>
      </c>
      <c r="T345" t="str">
        <f t="shared" si="130"/>
        <v>Administración Centrral</v>
      </c>
      <c r="U345" t="str">
        <f t="shared" si="131"/>
        <v>Inversión directa</v>
      </c>
      <c r="V345" t="s">
        <v>256</v>
      </c>
      <c r="W345" s="53">
        <f t="shared" si="122"/>
        <v>26388294493.390938</v>
      </c>
      <c r="X345" s="53">
        <f t="shared" si="123"/>
        <v>26388294493.390938</v>
      </c>
      <c r="Y345" s="53">
        <f t="shared" si="124"/>
        <v>26320167719.500095</v>
      </c>
      <c r="Z345" s="53"/>
      <c r="AA345" s="53">
        <f t="shared" si="125"/>
        <v>20890430353.961044</v>
      </c>
      <c r="AB345" s="53"/>
      <c r="AC345" s="53">
        <f t="shared" si="117"/>
        <v>26388294493.390938</v>
      </c>
      <c r="AD345" s="53">
        <f t="shared" si="118"/>
        <v>26388294493.390938</v>
      </c>
      <c r="AE345" s="53">
        <f t="shared" si="119"/>
        <v>26320167719.500095</v>
      </c>
      <c r="AF345" s="53">
        <f t="shared" si="120"/>
        <v>1.715362091892906</v>
      </c>
      <c r="AG345" s="53">
        <f t="shared" si="121"/>
        <v>20890430353.961044</v>
      </c>
      <c r="AI345" s="53">
        <f t="shared" si="112"/>
        <v>0</v>
      </c>
      <c r="AJ345" s="53">
        <f t="shared" si="112"/>
        <v>0</v>
      </c>
      <c r="AK345" s="53">
        <f t="shared" si="112"/>
        <v>0</v>
      </c>
      <c r="AL345" s="53">
        <f t="shared" si="112"/>
        <v>-1.715362091892906</v>
      </c>
      <c r="AM345" s="53">
        <f t="shared" si="113"/>
        <v>0</v>
      </c>
    </row>
    <row r="346" spans="1:39" x14ac:dyDescent="0.35">
      <c r="A346" s="301">
        <v>2015</v>
      </c>
      <c r="B346" s="301" t="s">
        <v>88</v>
      </c>
      <c r="C346" s="301" t="s">
        <v>37</v>
      </c>
      <c r="D346" s="302" t="s">
        <v>20</v>
      </c>
      <c r="E346" s="302" t="s">
        <v>226</v>
      </c>
      <c r="F346" s="301" t="s">
        <v>80</v>
      </c>
      <c r="G346" s="301" t="s">
        <v>77</v>
      </c>
      <c r="H346" s="303">
        <v>0</v>
      </c>
      <c r="I346" s="303">
        <v>0</v>
      </c>
      <c r="J346" s="303">
        <v>0</v>
      </c>
      <c r="K346" s="304">
        <v>0</v>
      </c>
      <c r="L346" s="303">
        <v>0</v>
      </c>
      <c r="M346" s="304">
        <v>0</v>
      </c>
      <c r="P346">
        <f t="shared" si="126"/>
        <v>2015</v>
      </c>
      <c r="Q346" t="str">
        <f t="shared" si="127"/>
        <v>Gustavo Petro 2012-2015</v>
      </c>
      <c r="R346" t="str">
        <f t="shared" si="128"/>
        <v xml:space="preserve">0120-SECRETARÍA DISTRITAL DE PLANEACIÓN </v>
      </c>
      <c r="S346" t="str">
        <f t="shared" si="129"/>
        <v>PLANEACIÓN</v>
      </c>
      <c r="T346" t="str">
        <f t="shared" si="130"/>
        <v>Administración Centrral</v>
      </c>
      <c r="U346" t="str">
        <f t="shared" si="131"/>
        <v>Transferencias</v>
      </c>
      <c r="V346" t="s">
        <v>256</v>
      </c>
      <c r="W346" s="53">
        <f t="shared" si="122"/>
        <v>0</v>
      </c>
      <c r="X346" s="53">
        <f t="shared" si="123"/>
        <v>0</v>
      </c>
      <c r="Y346" s="53">
        <f t="shared" si="124"/>
        <v>0</v>
      </c>
      <c r="Z346" s="53"/>
      <c r="AA346" s="53">
        <f t="shared" si="125"/>
        <v>0</v>
      </c>
      <c r="AB346" s="53"/>
      <c r="AC346" s="53">
        <f t="shared" si="117"/>
        <v>0</v>
      </c>
      <c r="AD346" s="53">
        <f t="shared" si="118"/>
        <v>0</v>
      </c>
      <c r="AE346" s="53">
        <f t="shared" si="119"/>
        <v>0</v>
      </c>
      <c r="AF346" s="53">
        <f t="shared" si="120"/>
        <v>0</v>
      </c>
      <c r="AG346" s="53">
        <f t="shared" si="121"/>
        <v>0</v>
      </c>
      <c r="AI346" s="53">
        <f t="shared" si="112"/>
        <v>0</v>
      </c>
      <c r="AJ346" s="53">
        <f t="shared" si="112"/>
        <v>0</v>
      </c>
      <c r="AK346" s="53">
        <f t="shared" si="112"/>
        <v>0</v>
      </c>
      <c r="AL346" s="53">
        <f t="shared" si="112"/>
        <v>0</v>
      </c>
      <c r="AM346" s="53">
        <f t="shared" si="113"/>
        <v>0</v>
      </c>
    </row>
    <row r="347" spans="1:39" x14ac:dyDescent="0.35">
      <c r="A347" s="301">
        <v>2015</v>
      </c>
      <c r="B347" s="301" t="s">
        <v>88</v>
      </c>
      <c r="C347" s="301" t="s">
        <v>38</v>
      </c>
      <c r="D347" s="302" t="s">
        <v>248</v>
      </c>
      <c r="E347" s="302" t="s">
        <v>226</v>
      </c>
      <c r="F347" s="301" t="s">
        <v>76</v>
      </c>
      <c r="G347" s="301" t="s">
        <v>77</v>
      </c>
      <c r="H347" s="303">
        <v>11397644000</v>
      </c>
      <c r="I347" s="303">
        <v>11397644000</v>
      </c>
      <c r="J347" s="303">
        <v>10841663595</v>
      </c>
      <c r="K347" s="304">
        <f t="shared" ref="K347:K358" si="132">+J347/I347</f>
        <v>0.95121970777469445</v>
      </c>
      <c r="L347" s="303">
        <v>10277337927</v>
      </c>
      <c r="M347" s="304">
        <f t="shared" si="115"/>
        <v>0.90170722361568756</v>
      </c>
      <c r="P347">
        <f t="shared" si="126"/>
        <v>2015</v>
      </c>
      <c r="Q347" t="str">
        <f t="shared" si="127"/>
        <v>Gustavo Petro 2012-2015</v>
      </c>
      <c r="R347" t="str">
        <f t="shared" si="128"/>
        <v>0121-SECRETARÍA DISTRITAL DE LA MUJER</v>
      </c>
      <c r="S347" t="str">
        <f t="shared" si="129"/>
        <v>MUJER</v>
      </c>
      <c r="T347" t="str">
        <f t="shared" si="130"/>
        <v>Administración Centrral</v>
      </c>
      <c r="U347" t="str">
        <f t="shared" si="131"/>
        <v>Funcionamiento</v>
      </c>
      <c r="V347" t="s">
        <v>256</v>
      </c>
      <c r="W347" s="53">
        <f t="shared" si="122"/>
        <v>19601692227.99482</v>
      </c>
      <c r="X347" s="53">
        <f t="shared" si="123"/>
        <v>19601692227.99482</v>
      </c>
      <c r="Y347" s="53">
        <f t="shared" si="124"/>
        <v>18645515953.002735</v>
      </c>
      <c r="Z347" s="53"/>
      <c r="AA347" s="53">
        <f t="shared" si="125"/>
        <v>17674987477.074409</v>
      </c>
      <c r="AB347" s="53"/>
      <c r="AC347" s="53">
        <f t="shared" si="117"/>
        <v>19601692227.99482</v>
      </c>
      <c r="AD347" s="53">
        <f t="shared" si="118"/>
        <v>19601692227.99482</v>
      </c>
      <c r="AE347" s="53">
        <f t="shared" si="119"/>
        <v>18645515953.002735</v>
      </c>
      <c r="AF347" s="53">
        <f t="shared" si="120"/>
        <v>1.6359096628217842</v>
      </c>
      <c r="AG347" s="53">
        <f t="shared" si="121"/>
        <v>17674987477.074409</v>
      </c>
      <c r="AI347" s="53">
        <f t="shared" si="112"/>
        <v>0</v>
      </c>
      <c r="AJ347" s="53">
        <f t="shared" si="112"/>
        <v>0</v>
      </c>
      <c r="AK347" s="53">
        <f t="shared" si="112"/>
        <v>0</v>
      </c>
      <c r="AL347" s="53">
        <f t="shared" si="112"/>
        <v>-1.6359096628217842</v>
      </c>
      <c r="AM347" s="53">
        <f t="shared" si="113"/>
        <v>0</v>
      </c>
    </row>
    <row r="348" spans="1:39" x14ac:dyDescent="0.35">
      <c r="A348" s="301">
        <v>2015</v>
      </c>
      <c r="B348" s="301" t="s">
        <v>88</v>
      </c>
      <c r="C348" s="301" t="s">
        <v>38</v>
      </c>
      <c r="D348" s="302" t="s">
        <v>248</v>
      </c>
      <c r="E348" s="302" t="s">
        <v>226</v>
      </c>
      <c r="F348" s="301" t="s">
        <v>78</v>
      </c>
      <c r="G348" s="301" t="s">
        <v>77</v>
      </c>
      <c r="H348" s="303">
        <v>25769200000</v>
      </c>
      <c r="I348" s="303">
        <v>25769200000</v>
      </c>
      <c r="J348" s="303">
        <v>25517139133</v>
      </c>
      <c r="K348" s="304">
        <f t="shared" si="132"/>
        <v>0.99021852184002612</v>
      </c>
      <c r="L348" s="303">
        <v>19927699811</v>
      </c>
      <c r="M348" s="304">
        <f t="shared" si="115"/>
        <v>0.77331464736972821</v>
      </c>
      <c r="P348">
        <f t="shared" si="126"/>
        <v>2015</v>
      </c>
      <c r="Q348" t="str">
        <f t="shared" si="127"/>
        <v>Gustavo Petro 2012-2015</v>
      </c>
      <c r="R348" t="str">
        <f t="shared" si="128"/>
        <v>0121-SECRETARÍA DISTRITAL DE LA MUJER</v>
      </c>
      <c r="S348" t="str">
        <f t="shared" si="129"/>
        <v>MUJER</v>
      </c>
      <c r="T348" t="str">
        <f t="shared" si="130"/>
        <v>Administración Centrral</v>
      </c>
      <c r="U348" t="str">
        <f t="shared" si="131"/>
        <v>Inversión directa</v>
      </c>
      <c r="V348" t="s">
        <v>256</v>
      </c>
      <c r="W348" s="53">
        <f t="shared" si="122"/>
        <v>44317924595.788757</v>
      </c>
      <c r="X348" s="53">
        <f t="shared" si="123"/>
        <v>44317924595.788757</v>
      </c>
      <c r="Y348" s="53">
        <f t="shared" si="124"/>
        <v>43884429784.259674</v>
      </c>
      <c r="Z348" s="53"/>
      <c r="AA348" s="53">
        <f t="shared" si="125"/>
        <v>34271700230.950584</v>
      </c>
      <c r="AB348" s="53"/>
      <c r="AC348" s="53">
        <f t="shared" si="117"/>
        <v>44317924595.788757</v>
      </c>
      <c r="AD348" s="53">
        <f t="shared" si="118"/>
        <v>44317924595.788757</v>
      </c>
      <c r="AE348" s="53">
        <f t="shared" si="119"/>
        <v>43884429784.259674</v>
      </c>
      <c r="AF348" s="53">
        <f t="shared" si="120"/>
        <v>1.702979905633845</v>
      </c>
      <c r="AG348" s="53">
        <f t="shared" si="121"/>
        <v>34271700230.950584</v>
      </c>
      <c r="AI348" s="53">
        <f t="shared" si="112"/>
        <v>0</v>
      </c>
      <c r="AJ348" s="53">
        <f t="shared" si="112"/>
        <v>0</v>
      </c>
      <c r="AK348" s="53">
        <f t="shared" si="112"/>
        <v>0</v>
      </c>
      <c r="AL348" s="53">
        <f t="shared" si="112"/>
        <v>-1.702979905633845</v>
      </c>
      <c r="AM348" s="53">
        <f t="shared" si="113"/>
        <v>0</v>
      </c>
    </row>
    <row r="349" spans="1:39" x14ac:dyDescent="0.35">
      <c r="A349" s="301">
        <v>2015</v>
      </c>
      <c r="B349" s="301" t="s">
        <v>88</v>
      </c>
      <c r="C349" s="301" t="s">
        <v>39</v>
      </c>
      <c r="D349" s="302" t="s">
        <v>17</v>
      </c>
      <c r="E349" s="302" t="s">
        <v>226</v>
      </c>
      <c r="F349" s="301" t="s">
        <v>76</v>
      </c>
      <c r="G349" s="301" t="s">
        <v>77</v>
      </c>
      <c r="H349" s="303">
        <v>20919762000</v>
      </c>
      <c r="I349" s="303">
        <v>20919762000</v>
      </c>
      <c r="J349" s="303">
        <v>18851935419</v>
      </c>
      <c r="K349" s="304">
        <f t="shared" si="132"/>
        <v>0.90115439262645536</v>
      </c>
      <c r="L349" s="303">
        <v>17741793637</v>
      </c>
      <c r="M349" s="304">
        <f t="shared" si="115"/>
        <v>0.84808773813965954</v>
      </c>
      <c r="P349">
        <f t="shared" si="126"/>
        <v>2015</v>
      </c>
      <c r="Q349" t="str">
        <f t="shared" si="127"/>
        <v>Gustavo Petro 2012-2015</v>
      </c>
      <c r="R349" t="str">
        <f t="shared" si="128"/>
        <v>0122-SECRETARÍA DISTRITAL DE INTEGRACIÓN SOCIAL</v>
      </c>
      <c r="S349" t="str">
        <f t="shared" si="129"/>
        <v>INTEGRACION SOCIAL</v>
      </c>
      <c r="T349" t="str">
        <f t="shared" si="130"/>
        <v>Administración Centrral</v>
      </c>
      <c r="U349" t="str">
        <f t="shared" si="131"/>
        <v>Funcionamiento</v>
      </c>
      <c r="V349" t="s">
        <v>256</v>
      </c>
      <c r="W349" s="53">
        <f t="shared" si="122"/>
        <v>35977850879.26078</v>
      </c>
      <c r="X349" s="53">
        <f t="shared" si="123"/>
        <v>35977850879.26078</v>
      </c>
      <c r="Y349" s="53">
        <f t="shared" si="124"/>
        <v>32421598357.105431</v>
      </c>
      <c r="Z349" s="53"/>
      <c r="AA349" s="53">
        <f t="shared" si="125"/>
        <v>30512374175.318237</v>
      </c>
      <c r="AB349" s="53"/>
      <c r="AC349" s="53">
        <f t="shared" si="117"/>
        <v>35977850879.26078</v>
      </c>
      <c r="AD349" s="53">
        <f t="shared" si="118"/>
        <v>35977850879.26078</v>
      </c>
      <c r="AE349" s="53">
        <f t="shared" si="119"/>
        <v>32421598357.105431</v>
      </c>
      <c r="AF349" s="53">
        <f t="shared" si="120"/>
        <v>1.5498072280700628</v>
      </c>
      <c r="AG349" s="53">
        <f t="shared" si="121"/>
        <v>30512374175.318237</v>
      </c>
      <c r="AI349" s="53">
        <f t="shared" si="112"/>
        <v>0</v>
      </c>
      <c r="AJ349" s="53">
        <f t="shared" si="112"/>
        <v>0</v>
      </c>
      <c r="AK349" s="53">
        <f t="shared" si="112"/>
        <v>0</v>
      </c>
      <c r="AL349" s="53">
        <f t="shared" si="112"/>
        <v>-1.5498072280700628</v>
      </c>
      <c r="AM349" s="53">
        <f t="shared" si="113"/>
        <v>0</v>
      </c>
    </row>
    <row r="350" spans="1:39" x14ac:dyDescent="0.35">
      <c r="A350" s="301">
        <v>2015</v>
      </c>
      <c r="B350" s="301" t="s">
        <v>88</v>
      </c>
      <c r="C350" s="301" t="s">
        <v>39</v>
      </c>
      <c r="D350" s="302" t="s">
        <v>17</v>
      </c>
      <c r="E350" s="302" t="s">
        <v>226</v>
      </c>
      <c r="F350" s="301" t="s">
        <v>78</v>
      </c>
      <c r="G350" s="301" t="s">
        <v>77</v>
      </c>
      <c r="H350" s="303">
        <v>1087266308000</v>
      </c>
      <c r="I350" s="303">
        <v>1032177281874</v>
      </c>
      <c r="J350" s="303">
        <v>1018213027535</v>
      </c>
      <c r="K350" s="304">
        <f t="shared" si="132"/>
        <v>0.98647106985958188</v>
      </c>
      <c r="L350" s="303">
        <v>853823683523</v>
      </c>
      <c r="M350" s="304">
        <f t="shared" si="115"/>
        <v>0.82720642908630493</v>
      </c>
      <c r="P350">
        <f t="shared" si="126"/>
        <v>2015</v>
      </c>
      <c r="Q350" t="str">
        <f t="shared" si="127"/>
        <v>Gustavo Petro 2012-2015</v>
      </c>
      <c r="R350" t="str">
        <f t="shared" si="128"/>
        <v>0122-SECRETARÍA DISTRITAL DE INTEGRACIÓN SOCIAL</v>
      </c>
      <c r="S350" t="str">
        <f t="shared" si="129"/>
        <v>INTEGRACION SOCIAL</v>
      </c>
      <c r="T350" t="str">
        <f t="shared" si="130"/>
        <v>Administración Centrral</v>
      </c>
      <c r="U350" t="str">
        <f t="shared" si="131"/>
        <v>Inversión directa</v>
      </c>
      <c r="V350" t="s">
        <v>256</v>
      </c>
      <c r="W350" s="53">
        <f t="shared" si="122"/>
        <v>1869882893279.0166</v>
      </c>
      <c r="X350" s="53">
        <f t="shared" si="123"/>
        <v>1775140669775.4734</v>
      </c>
      <c r="Y350" s="53">
        <f t="shared" si="124"/>
        <v>1751124915664.666</v>
      </c>
      <c r="Z350" s="53"/>
      <c r="AA350" s="53">
        <f t="shared" si="125"/>
        <v>1468407774570.8411</v>
      </c>
      <c r="AB350" s="53"/>
      <c r="AC350" s="53">
        <f t="shared" si="117"/>
        <v>1869882893279.0166</v>
      </c>
      <c r="AD350" s="53">
        <f t="shared" si="118"/>
        <v>1775140669775.4734</v>
      </c>
      <c r="AE350" s="53">
        <f t="shared" si="119"/>
        <v>1751124915664.666</v>
      </c>
      <c r="AF350" s="53">
        <f t="shared" si="120"/>
        <v>1.6965350298016242</v>
      </c>
      <c r="AG350" s="53">
        <f t="shared" si="121"/>
        <v>1468407774570.8411</v>
      </c>
      <c r="AI350" s="53">
        <f t="shared" si="112"/>
        <v>0</v>
      </c>
      <c r="AJ350" s="53">
        <f t="shared" si="112"/>
        <v>0</v>
      </c>
      <c r="AK350" s="53">
        <f t="shared" si="112"/>
        <v>0</v>
      </c>
      <c r="AL350" s="53">
        <f t="shared" si="112"/>
        <v>-1.6965350298016242</v>
      </c>
      <c r="AM350" s="53">
        <f t="shared" si="113"/>
        <v>0</v>
      </c>
    </row>
    <row r="351" spans="1:39" x14ac:dyDescent="0.35">
      <c r="A351" s="301">
        <v>2015</v>
      </c>
      <c r="B351" s="301" t="s">
        <v>88</v>
      </c>
      <c r="C351" s="301" t="s">
        <v>40</v>
      </c>
      <c r="D351" s="302" t="s">
        <v>13</v>
      </c>
      <c r="E351" s="302" t="s">
        <v>226</v>
      </c>
      <c r="F351" s="301" t="s">
        <v>76</v>
      </c>
      <c r="G351" s="301" t="s">
        <v>77</v>
      </c>
      <c r="H351" s="303">
        <v>6715665000</v>
      </c>
      <c r="I351" s="303">
        <v>6715665000</v>
      </c>
      <c r="J351" s="303">
        <v>6405806702</v>
      </c>
      <c r="K351" s="304">
        <f t="shared" si="132"/>
        <v>0.95386037004525981</v>
      </c>
      <c r="L351" s="303">
        <v>6252880978</v>
      </c>
      <c r="M351" s="304">
        <f t="shared" si="115"/>
        <v>0.9310888762319145</v>
      </c>
      <c r="P351">
        <f t="shared" si="126"/>
        <v>2015</v>
      </c>
      <c r="Q351" t="str">
        <f t="shared" si="127"/>
        <v>Gustavo Petro 2012-2015</v>
      </c>
      <c r="R351" t="str">
        <f t="shared" si="128"/>
        <v>0125-DEPARTAMENTO ADMINISTRATIVO DEL SERVICIO CIVIL</v>
      </c>
      <c r="S351" t="str">
        <f t="shared" si="129"/>
        <v>GESTIÓN PÚBLICA</v>
      </c>
      <c r="T351" t="str">
        <f t="shared" si="130"/>
        <v>Administración Centrral</v>
      </c>
      <c r="U351" t="str">
        <f t="shared" si="131"/>
        <v>Funcionamiento</v>
      </c>
      <c r="V351" t="s">
        <v>256</v>
      </c>
      <c r="W351" s="53">
        <f t="shared" si="122"/>
        <v>11549614853.413288</v>
      </c>
      <c r="X351" s="53">
        <f t="shared" si="123"/>
        <v>11549614853.413288</v>
      </c>
      <c r="Y351" s="53">
        <f t="shared" si="124"/>
        <v>11016719897.957027</v>
      </c>
      <c r="Z351" s="53"/>
      <c r="AA351" s="53">
        <f t="shared" si="125"/>
        <v>10753717914.776007</v>
      </c>
      <c r="AB351" s="53"/>
      <c r="AC351" s="53">
        <f t="shared" si="117"/>
        <v>11549614853.413288</v>
      </c>
      <c r="AD351" s="53">
        <f t="shared" si="118"/>
        <v>11549614853.413288</v>
      </c>
      <c r="AE351" s="53">
        <f t="shared" si="119"/>
        <v>11016719897.957027</v>
      </c>
      <c r="AF351" s="53">
        <f t="shared" si="120"/>
        <v>1.640451079372933</v>
      </c>
      <c r="AG351" s="53">
        <f t="shared" si="121"/>
        <v>10753717914.776007</v>
      </c>
      <c r="AI351" s="53">
        <f t="shared" si="112"/>
        <v>0</v>
      </c>
      <c r="AJ351" s="53">
        <f t="shared" si="112"/>
        <v>0</v>
      </c>
      <c r="AK351" s="53">
        <f t="shared" si="112"/>
        <v>0</v>
      </c>
      <c r="AL351" s="53">
        <f t="shared" si="112"/>
        <v>-1.640451079372933</v>
      </c>
      <c r="AM351" s="53">
        <f t="shared" si="113"/>
        <v>0</v>
      </c>
    </row>
    <row r="352" spans="1:39" x14ac:dyDescent="0.35">
      <c r="A352" s="301">
        <v>2015</v>
      </c>
      <c r="B352" s="301" t="s">
        <v>88</v>
      </c>
      <c r="C352" s="301" t="s">
        <v>40</v>
      </c>
      <c r="D352" s="302" t="s">
        <v>13</v>
      </c>
      <c r="E352" s="302" t="s">
        <v>226</v>
      </c>
      <c r="F352" s="301" t="s">
        <v>78</v>
      </c>
      <c r="G352" s="301" t="s">
        <v>77</v>
      </c>
      <c r="H352" s="303">
        <v>4815000000</v>
      </c>
      <c r="I352" s="303">
        <v>4815000000</v>
      </c>
      <c r="J352" s="303">
        <v>3839529014</v>
      </c>
      <c r="K352" s="304">
        <f t="shared" si="132"/>
        <v>0.79740997175493256</v>
      </c>
      <c r="L352" s="303">
        <v>2965981973</v>
      </c>
      <c r="M352" s="304">
        <f t="shared" si="115"/>
        <v>0.61598794870197304</v>
      </c>
      <c r="P352">
        <f t="shared" si="126"/>
        <v>2015</v>
      </c>
      <c r="Q352" t="str">
        <f t="shared" si="127"/>
        <v>Gustavo Petro 2012-2015</v>
      </c>
      <c r="R352" t="str">
        <f t="shared" si="128"/>
        <v>0125-DEPARTAMENTO ADMINISTRATIVO DEL SERVICIO CIVIL</v>
      </c>
      <c r="S352" t="str">
        <f t="shared" si="129"/>
        <v>GESTIÓN PÚBLICA</v>
      </c>
      <c r="T352" t="str">
        <f t="shared" si="130"/>
        <v>Administración Centrral</v>
      </c>
      <c r="U352" t="str">
        <f t="shared" si="131"/>
        <v>Inversión directa</v>
      </c>
      <c r="V352" t="s">
        <v>256</v>
      </c>
      <c r="W352" s="53">
        <f t="shared" si="122"/>
        <v>8280847171.3798981</v>
      </c>
      <c r="X352" s="53">
        <f t="shared" si="123"/>
        <v>8280847171.3798981</v>
      </c>
      <c r="Y352" s="53">
        <f t="shared" si="124"/>
        <v>6603230109.0369568</v>
      </c>
      <c r="Z352" s="53"/>
      <c r="AA352" s="53">
        <f t="shared" si="125"/>
        <v>5100902062.6128387</v>
      </c>
      <c r="AB352" s="53"/>
      <c r="AC352" s="53">
        <f t="shared" si="117"/>
        <v>8280847171.3798981</v>
      </c>
      <c r="AD352" s="53">
        <f t="shared" si="118"/>
        <v>8280847171.3798981</v>
      </c>
      <c r="AE352" s="53">
        <f t="shared" si="119"/>
        <v>6603230109.0369568</v>
      </c>
      <c r="AF352" s="53">
        <f t="shared" si="120"/>
        <v>1.3713873539017565</v>
      </c>
      <c r="AG352" s="53">
        <f t="shared" si="121"/>
        <v>5100902062.6128387</v>
      </c>
      <c r="AI352" s="53">
        <f t="shared" si="112"/>
        <v>0</v>
      </c>
      <c r="AJ352" s="53">
        <f t="shared" si="112"/>
        <v>0</v>
      </c>
      <c r="AK352" s="53">
        <f t="shared" si="112"/>
        <v>0</v>
      </c>
      <c r="AL352" s="53">
        <f t="shared" si="112"/>
        <v>-1.3713873539017565</v>
      </c>
      <c r="AM352" s="53">
        <f t="shared" si="113"/>
        <v>0</v>
      </c>
    </row>
    <row r="353" spans="1:39" x14ac:dyDescent="0.35">
      <c r="A353" s="301">
        <v>2015</v>
      </c>
      <c r="B353" s="301" t="s">
        <v>88</v>
      </c>
      <c r="C353" s="301" t="s">
        <v>41</v>
      </c>
      <c r="D353" s="302" t="s">
        <v>8</v>
      </c>
      <c r="E353" s="302" t="s">
        <v>226</v>
      </c>
      <c r="F353" s="301" t="s">
        <v>76</v>
      </c>
      <c r="G353" s="301" t="s">
        <v>77</v>
      </c>
      <c r="H353" s="303">
        <v>23006817000</v>
      </c>
      <c r="I353" s="303">
        <v>23006817000</v>
      </c>
      <c r="J353" s="303">
        <v>20771766931</v>
      </c>
      <c r="K353" s="304">
        <f t="shared" si="132"/>
        <v>0.90285270365735515</v>
      </c>
      <c r="L353" s="303">
        <v>19024342527</v>
      </c>
      <c r="M353" s="304">
        <f t="shared" si="115"/>
        <v>0.82690024121980887</v>
      </c>
      <c r="P353">
        <f t="shared" si="126"/>
        <v>2015</v>
      </c>
      <c r="Q353" t="str">
        <f t="shared" si="127"/>
        <v>Gustavo Petro 2012-2015</v>
      </c>
      <c r="R353" t="str">
        <f t="shared" si="128"/>
        <v>0126-SECRETARÍA DISTRITAL DE AMBIENTE</v>
      </c>
      <c r="S353" t="str">
        <f t="shared" si="129"/>
        <v>AMBIENTE</v>
      </c>
      <c r="T353" t="str">
        <f t="shared" si="130"/>
        <v>Administración Centrral</v>
      </c>
      <c r="U353" t="str">
        <f t="shared" si="131"/>
        <v>Funcionamiento</v>
      </c>
      <c r="V353" t="s">
        <v>256</v>
      </c>
      <c r="W353" s="53">
        <f t="shared" si="122"/>
        <v>39567172477.031143</v>
      </c>
      <c r="X353" s="53">
        <f t="shared" si="123"/>
        <v>39567172477.031143</v>
      </c>
      <c r="Y353" s="53">
        <f t="shared" si="124"/>
        <v>35723328646.964455</v>
      </c>
      <c r="Z353" s="53"/>
      <c r="AA353" s="53">
        <f t="shared" si="125"/>
        <v>32718104465.642834</v>
      </c>
      <c r="AB353" s="53"/>
      <c r="AC353" s="53">
        <f t="shared" si="117"/>
        <v>39567172477.031143</v>
      </c>
      <c r="AD353" s="53">
        <f t="shared" si="118"/>
        <v>39567172477.031143</v>
      </c>
      <c r="AE353" s="53">
        <f t="shared" si="119"/>
        <v>35723328646.964455</v>
      </c>
      <c r="AF353" s="53">
        <f t="shared" si="120"/>
        <v>1.5527279869685779</v>
      </c>
      <c r="AG353" s="53">
        <f t="shared" si="121"/>
        <v>32718104465.642834</v>
      </c>
      <c r="AI353" s="53">
        <f t="shared" si="112"/>
        <v>0</v>
      </c>
      <c r="AJ353" s="53">
        <f t="shared" si="112"/>
        <v>0</v>
      </c>
      <c r="AK353" s="53">
        <f t="shared" si="112"/>
        <v>0</v>
      </c>
      <c r="AL353" s="53">
        <f t="shared" si="112"/>
        <v>-1.5527279869685779</v>
      </c>
      <c r="AM353" s="53">
        <f t="shared" si="113"/>
        <v>0</v>
      </c>
    </row>
    <row r="354" spans="1:39" x14ac:dyDescent="0.35">
      <c r="A354" s="301">
        <v>2015</v>
      </c>
      <c r="B354" s="301" t="s">
        <v>88</v>
      </c>
      <c r="C354" s="301" t="s">
        <v>41</v>
      </c>
      <c r="D354" s="302" t="s">
        <v>8</v>
      </c>
      <c r="E354" s="302" t="s">
        <v>226</v>
      </c>
      <c r="F354" s="301" t="s">
        <v>78</v>
      </c>
      <c r="G354" s="301" t="s">
        <v>77</v>
      </c>
      <c r="H354" s="303">
        <v>79239710000</v>
      </c>
      <c r="I354" s="303">
        <v>76173769372</v>
      </c>
      <c r="J354" s="303">
        <v>60125064129</v>
      </c>
      <c r="K354" s="304">
        <f t="shared" si="132"/>
        <v>0.78931454521273581</v>
      </c>
      <c r="L354" s="303">
        <v>46134070645</v>
      </c>
      <c r="M354" s="304">
        <f t="shared" si="115"/>
        <v>0.60564248067731818</v>
      </c>
      <c r="P354">
        <f t="shared" si="126"/>
        <v>2015</v>
      </c>
      <c r="Q354" t="str">
        <f t="shared" si="127"/>
        <v>Gustavo Petro 2012-2015</v>
      </c>
      <c r="R354" t="str">
        <f t="shared" si="128"/>
        <v>0126-SECRETARÍA DISTRITAL DE AMBIENTE</v>
      </c>
      <c r="S354" t="str">
        <f t="shared" si="129"/>
        <v>AMBIENTE</v>
      </c>
      <c r="T354" t="str">
        <f t="shared" si="130"/>
        <v>Administración Centrral</v>
      </c>
      <c r="U354" t="str">
        <f t="shared" si="131"/>
        <v>Inversión directa</v>
      </c>
      <c r="V354" t="s">
        <v>256</v>
      </c>
      <c r="W354" s="53">
        <f t="shared" si="122"/>
        <v>136276620646.82521</v>
      </c>
      <c r="X354" s="53">
        <f t="shared" si="123"/>
        <v>131003809478.1871</v>
      </c>
      <c r="Y354" s="53">
        <f t="shared" si="124"/>
        <v>103403212299.41113</v>
      </c>
      <c r="Z354" s="53"/>
      <c r="AA354" s="53">
        <f t="shared" si="125"/>
        <v>79341472150.548004</v>
      </c>
      <c r="AB354" s="53"/>
      <c r="AC354" s="53">
        <f t="shared" si="117"/>
        <v>136276620646.82521</v>
      </c>
      <c r="AD354" s="53">
        <f t="shared" si="118"/>
        <v>131003809478.1871</v>
      </c>
      <c r="AE354" s="53">
        <f t="shared" si="119"/>
        <v>103403212299.41113</v>
      </c>
      <c r="AF354" s="53">
        <f t="shared" si="120"/>
        <v>1.3574648222334151</v>
      </c>
      <c r="AG354" s="53">
        <f t="shared" si="121"/>
        <v>79341472150.548004</v>
      </c>
      <c r="AI354" s="53">
        <f t="shared" si="112"/>
        <v>0</v>
      </c>
      <c r="AJ354" s="53">
        <f t="shared" si="112"/>
        <v>0</v>
      </c>
      <c r="AK354" s="53">
        <f t="shared" si="112"/>
        <v>0</v>
      </c>
      <c r="AL354" s="53">
        <f t="shared" si="112"/>
        <v>-1.3574648222334151</v>
      </c>
      <c r="AM354" s="53">
        <f t="shared" si="113"/>
        <v>0</v>
      </c>
    </row>
    <row r="355" spans="1:39" x14ac:dyDescent="0.35">
      <c r="A355" s="301">
        <v>2015</v>
      </c>
      <c r="B355" s="301" t="s">
        <v>88</v>
      </c>
      <c r="C355" s="301" t="s">
        <v>42</v>
      </c>
      <c r="D355" s="302" t="s">
        <v>14</v>
      </c>
      <c r="E355" s="302" t="s">
        <v>226</v>
      </c>
      <c r="F355" s="301" t="s">
        <v>76</v>
      </c>
      <c r="G355" s="301" t="s">
        <v>77</v>
      </c>
      <c r="H355" s="303">
        <v>9382522000</v>
      </c>
      <c r="I355" s="303">
        <v>9382522000</v>
      </c>
      <c r="J355" s="303">
        <v>7903044200</v>
      </c>
      <c r="K355" s="304">
        <f t="shared" si="132"/>
        <v>0.84231555225769783</v>
      </c>
      <c r="L355" s="303">
        <v>7522914286</v>
      </c>
      <c r="M355" s="304">
        <f t="shared" si="115"/>
        <v>0.8018008682526937</v>
      </c>
      <c r="P355">
        <f t="shared" si="126"/>
        <v>2015</v>
      </c>
      <c r="Q355" t="str">
        <f t="shared" si="127"/>
        <v>Gustavo Petro 2012-2015</v>
      </c>
      <c r="R355" t="str">
        <f t="shared" si="128"/>
        <v>0127-DEPARTAMENTO ADTIVO DE LA DEFENSORÍA ESPACIO PUBLICO</v>
      </c>
      <c r="S355" t="str">
        <f t="shared" si="129"/>
        <v>GOBIERNO</v>
      </c>
      <c r="T355" t="str">
        <f t="shared" si="130"/>
        <v>Administración Centrral</v>
      </c>
      <c r="U355" t="str">
        <f t="shared" si="131"/>
        <v>Funcionamiento</v>
      </c>
      <c r="V355" t="s">
        <v>256</v>
      </c>
      <c r="W355" s="53">
        <f t="shared" si="122"/>
        <v>16136081155.578331</v>
      </c>
      <c r="X355" s="53">
        <f t="shared" si="123"/>
        <v>16136081155.578331</v>
      </c>
      <c r="Y355" s="53">
        <f t="shared" si="124"/>
        <v>13591672109.835993</v>
      </c>
      <c r="Z355" s="53"/>
      <c r="AA355" s="53">
        <f t="shared" si="125"/>
        <v>12937923880.738634</v>
      </c>
      <c r="AB355" s="53"/>
      <c r="AC355" s="53">
        <f t="shared" si="117"/>
        <v>16136081155.578331</v>
      </c>
      <c r="AD355" s="53">
        <f t="shared" si="118"/>
        <v>16136081155.578331</v>
      </c>
      <c r="AE355" s="53">
        <f t="shared" si="119"/>
        <v>13591672109.835993</v>
      </c>
      <c r="AF355" s="53">
        <f t="shared" si="120"/>
        <v>1.4486160661105822</v>
      </c>
      <c r="AG355" s="53">
        <f t="shared" si="121"/>
        <v>12937923880.738634</v>
      </c>
      <c r="AI355" s="53">
        <f t="shared" si="112"/>
        <v>0</v>
      </c>
      <c r="AJ355" s="53">
        <f t="shared" si="112"/>
        <v>0</v>
      </c>
      <c r="AK355" s="53">
        <f t="shared" si="112"/>
        <v>0</v>
      </c>
      <c r="AL355" s="53">
        <f t="shared" si="112"/>
        <v>-1.4486160661105822</v>
      </c>
      <c r="AM355" s="53">
        <f t="shared" si="113"/>
        <v>0</v>
      </c>
    </row>
    <row r="356" spans="1:39" x14ac:dyDescent="0.35">
      <c r="A356" s="301">
        <v>2015</v>
      </c>
      <c r="B356" s="301" t="s">
        <v>88</v>
      </c>
      <c r="C356" s="301" t="s">
        <v>42</v>
      </c>
      <c r="D356" s="302" t="s">
        <v>14</v>
      </c>
      <c r="E356" s="302" t="s">
        <v>226</v>
      </c>
      <c r="F356" s="301" t="s">
        <v>78</v>
      </c>
      <c r="G356" s="301" t="s">
        <v>77</v>
      </c>
      <c r="H356" s="303">
        <v>26296000000</v>
      </c>
      <c r="I356" s="303">
        <v>26296000000</v>
      </c>
      <c r="J356" s="303">
        <v>26243694880</v>
      </c>
      <c r="K356" s="304">
        <f t="shared" si="132"/>
        <v>0.99801090964405237</v>
      </c>
      <c r="L356" s="303">
        <v>16261530579</v>
      </c>
      <c r="M356" s="304">
        <f t="shared" si="115"/>
        <v>0.61840320120930936</v>
      </c>
      <c r="P356">
        <f t="shared" si="126"/>
        <v>2015</v>
      </c>
      <c r="Q356" t="str">
        <f t="shared" si="127"/>
        <v>Gustavo Petro 2012-2015</v>
      </c>
      <c r="R356" t="str">
        <f t="shared" si="128"/>
        <v>0127-DEPARTAMENTO ADTIVO DE LA DEFENSORÍA ESPACIO PUBLICO</v>
      </c>
      <c r="S356" t="str">
        <f t="shared" si="129"/>
        <v>GOBIERNO</v>
      </c>
      <c r="T356" t="str">
        <f t="shared" si="130"/>
        <v>Administración Centrral</v>
      </c>
      <c r="U356" t="str">
        <f t="shared" si="131"/>
        <v>Inversión directa</v>
      </c>
      <c r="V356" t="s">
        <v>256</v>
      </c>
      <c r="W356" s="53">
        <f t="shared" si="122"/>
        <v>45223916348.620102</v>
      </c>
      <c r="X356" s="53">
        <f t="shared" si="123"/>
        <v>45223916348.620102</v>
      </c>
      <c r="Y356" s="53">
        <f t="shared" si="124"/>
        <v>45133961892.752876</v>
      </c>
      <c r="Z356" s="53"/>
      <c r="AA356" s="53">
        <f t="shared" si="125"/>
        <v>27966614641.208694</v>
      </c>
      <c r="AB356" s="53"/>
      <c r="AC356" s="53">
        <f t="shared" si="117"/>
        <v>45223916348.620102</v>
      </c>
      <c r="AD356" s="53">
        <f t="shared" si="118"/>
        <v>45223916348.620102</v>
      </c>
      <c r="AE356" s="53">
        <f t="shared" si="119"/>
        <v>45133961892.752876</v>
      </c>
      <c r="AF356" s="53">
        <f t="shared" si="120"/>
        <v>1.7163812706401307</v>
      </c>
      <c r="AG356" s="53">
        <f t="shared" si="121"/>
        <v>27966614641.208694</v>
      </c>
      <c r="AI356" s="53">
        <f t="shared" si="112"/>
        <v>0</v>
      </c>
      <c r="AJ356" s="53">
        <f t="shared" si="112"/>
        <v>0</v>
      </c>
      <c r="AK356" s="53">
        <f t="shared" si="112"/>
        <v>0</v>
      </c>
      <c r="AL356" s="53">
        <f t="shared" si="112"/>
        <v>-1.7163812706401307</v>
      </c>
      <c r="AM356" s="53">
        <f t="shared" si="113"/>
        <v>0</v>
      </c>
    </row>
    <row r="357" spans="1:39" x14ac:dyDescent="0.35">
      <c r="A357" s="301">
        <v>2015</v>
      </c>
      <c r="B357" s="301" t="s">
        <v>88</v>
      </c>
      <c r="C357" s="301" t="s">
        <v>43</v>
      </c>
      <c r="D357" s="302" t="s">
        <v>22</v>
      </c>
      <c r="E357" s="302" t="s">
        <v>226</v>
      </c>
      <c r="F357" s="301" t="s">
        <v>76</v>
      </c>
      <c r="G357" s="301" t="s">
        <v>77</v>
      </c>
      <c r="H357" s="303">
        <v>49851235000</v>
      </c>
      <c r="I357" s="303">
        <v>49851235000</v>
      </c>
      <c r="J357" s="303">
        <v>43629465163</v>
      </c>
      <c r="K357" s="304">
        <f t="shared" si="132"/>
        <v>0.87519326578368617</v>
      </c>
      <c r="L357" s="303">
        <v>41941483690</v>
      </c>
      <c r="M357" s="304">
        <f t="shared" si="115"/>
        <v>0.84133289155223534</v>
      </c>
      <c r="P357">
        <f t="shared" si="126"/>
        <v>2015</v>
      </c>
      <c r="Q357" t="str">
        <f t="shared" si="127"/>
        <v>Gustavo Petro 2012-2015</v>
      </c>
      <c r="R357" t="str">
        <f t="shared" si="128"/>
        <v>0131-UNIDAD ADMINISTRATIVA ESPECIAL CUERPO OFICIAL DE BOMBEROS</v>
      </c>
      <c r="S357" t="str">
        <f t="shared" si="129"/>
        <v>SEGURIDAD, CONVIVENCIA Y JUSTICIA</v>
      </c>
      <c r="T357" t="str">
        <f t="shared" si="130"/>
        <v>Administración Centrral</v>
      </c>
      <c r="U357" t="str">
        <f t="shared" si="131"/>
        <v>Funcionamiento</v>
      </c>
      <c r="V357" t="s">
        <v>256</v>
      </c>
      <c r="W357" s="53">
        <f t="shared" si="122"/>
        <v>85734259260.549225</v>
      </c>
      <c r="X357" s="53">
        <f t="shared" si="123"/>
        <v>85734259260.549225</v>
      </c>
      <c r="Y357" s="53">
        <f t="shared" si="124"/>
        <v>75034046351.785324</v>
      </c>
      <c r="Z357" s="53"/>
      <c r="AA357" s="53">
        <f t="shared" si="125"/>
        <v>72131052248.766891</v>
      </c>
      <c r="AB357" s="53"/>
      <c r="AC357" s="53">
        <f t="shared" si="117"/>
        <v>85734259260.549225</v>
      </c>
      <c r="AD357" s="53">
        <f t="shared" si="118"/>
        <v>85734259260.549225</v>
      </c>
      <c r="AE357" s="53">
        <f t="shared" si="119"/>
        <v>75034046351.785324</v>
      </c>
      <c r="AF357" s="53">
        <f t="shared" si="120"/>
        <v>1.5051592272846464</v>
      </c>
      <c r="AG357" s="53">
        <f t="shared" si="121"/>
        <v>72131052248.766891</v>
      </c>
      <c r="AI357" s="53">
        <f t="shared" si="112"/>
        <v>0</v>
      </c>
      <c r="AJ357" s="53">
        <f t="shared" si="112"/>
        <v>0</v>
      </c>
      <c r="AK357" s="53">
        <f t="shared" si="112"/>
        <v>0</v>
      </c>
      <c r="AL357" s="53">
        <f t="shared" si="112"/>
        <v>-1.5051592272846464</v>
      </c>
      <c r="AM357" s="53">
        <f t="shared" si="113"/>
        <v>0</v>
      </c>
    </row>
    <row r="358" spans="1:39" x14ac:dyDescent="0.35">
      <c r="A358" s="301">
        <v>2015</v>
      </c>
      <c r="B358" s="301" t="s">
        <v>88</v>
      </c>
      <c r="C358" s="301" t="s">
        <v>43</v>
      </c>
      <c r="D358" s="302" t="s">
        <v>22</v>
      </c>
      <c r="E358" s="302" t="s">
        <v>226</v>
      </c>
      <c r="F358" s="301" t="s">
        <v>78</v>
      </c>
      <c r="G358" s="301" t="s">
        <v>77</v>
      </c>
      <c r="H358" s="303">
        <v>30098587000</v>
      </c>
      <c r="I358" s="303">
        <v>30098587000</v>
      </c>
      <c r="J358" s="303">
        <v>30007193133</v>
      </c>
      <c r="K358" s="304">
        <f t="shared" si="132"/>
        <v>0.99696351636041913</v>
      </c>
      <c r="L358" s="303">
        <v>15147560984</v>
      </c>
      <c r="M358" s="304">
        <f t="shared" si="115"/>
        <v>0.50326485372884777</v>
      </c>
      <c r="P358">
        <f t="shared" si="126"/>
        <v>2015</v>
      </c>
      <c r="Q358" t="str">
        <f t="shared" si="127"/>
        <v>Gustavo Petro 2012-2015</v>
      </c>
      <c r="R358" t="str">
        <f t="shared" si="128"/>
        <v>0131-UNIDAD ADMINISTRATIVA ESPECIAL CUERPO OFICIAL DE BOMBEROS</v>
      </c>
      <c r="S358" t="str">
        <f t="shared" si="129"/>
        <v>SEGURIDAD, CONVIVENCIA Y JUSTICIA</v>
      </c>
      <c r="T358" t="str">
        <f t="shared" si="130"/>
        <v>Administración Centrral</v>
      </c>
      <c r="U358" t="str">
        <f t="shared" si="131"/>
        <v>Inversión directa</v>
      </c>
      <c r="V358" t="s">
        <v>256</v>
      </c>
      <c r="W358" s="53">
        <f t="shared" si="122"/>
        <v>51763613503.942215</v>
      </c>
      <c r="X358" s="53">
        <f t="shared" si="123"/>
        <v>51763613503.942215</v>
      </c>
      <c r="Y358" s="53">
        <f t="shared" si="124"/>
        <v>51606434138.411911</v>
      </c>
      <c r="Z358" s="53"/>
      <c r="AA358" s="53">
        <f t="shared" si="125"/>
        <v>26050807378.53809</v>
      </c>
      <c r="AB358" s="53"/>
      <c r="AC358" s="53">
        <f t="shared" si="117"/>
        <v>51763613503.942215</v>
      </c>
      <c r="AD358" s="53">
        <f t="shared" si="118"/>
        <v>51763613503.942215</v>
      </c>
      <c r="AE358" s="53">
        <f t="shared" si="119"/>
        <v>51606434138.411911</v>
      </c>
      <c r="AF358" s="53">
        <f t="shared" si="120"/>
        <v>1.714579961458387</v>
      </c>
      <c r="AG358" s="53">
        <f t="shared" si="121"/>
        <v>26050807378.53809</v>
      </c>
      <c r="AI358" s="53">
        <f t="shared" si="112"/>
        <v>0</v>
      </c>
      <c r="AJ358" s="53">
        <f t="shared" si="112"/>
        <v>0</v>
      </c>
      <c r="AK358" s="53">
        <f t="shared" si="112"/>
        <v>0</v>
      </c>
      <c r="AL358" s="53">
        <f t="shared" si="112"/>
        <v>-1.714579961458387</v>
      </c>
      <c r="AM358" s="53">
        <f t="shared" si="113"/>
        <v>0</v>
      </c>
    </row>
    <row r="359" spans="1:39" x14ac:dyDescent="0.35">
      <c r="A359" s="301">
        <v>2015</v>
      </c>
      <c r="B359" s="301" t="s">
        <v>88</v>
      </c>
      <c r="C359" s="301" t="s">
        <v>44</v>
      </c>
      <c r="D359" s="302" t="s">
        <v>12</v>
      </c>
      <c r="E359" s="302" t="s">
        <v>226</v>
      </c>
      <c r="F359" s="301" t="s">
        <v>76</v>
      </c>
      <c r="G359" s="301" t="s">
        <v>77</v>
      </c>
      <c r="H359" s="303">
        <v>0</v>
      </c>
      <c r="I359" s="303">
        <v>0</v>
      </c>
      <c r="J359" s="303">
        <v>0</v>
      </c>
      <c r="K359" s="304">
        <v>0</v>
      </c>
      <c r="L359" s="303">
        <v>0</v>
      </c>
      <c r="M359" s="304">
        <v>0</v>
      </c>
      <c r="P359">
        <f t="shared" si="126"/>
        <v>2015</v>
      </c>
      <c r="Q359" t="str">
        <f t="shared" si="127"/>
        <v>Gustavo Petro 2012-2015</v>
      </c>
      <c r="R359" t="str">
        <f t="shared" si="128"/>
        <v>0136-SECRETARIA JURIDICA DISTRITAL</v>
      </c>
      <c r="S359" t="str">
        <f t="shared" si="129"/>
        <v>GESTIÓN JURÍDICA</v>
      </c>
      <c r="T359" t="str">
        <f t="shared" si="130"/>
        <v>Administración Centrral</v>
      </c>
      <c r="U359" t="str">
        <f t="shared" si="131"/>
        <v>Funcionamiento</v>
      </c>
      <c r="V359" t="s">
        <v>256</v>
      </c>
      <c r="W359" s="53">
        <f t="shared" si="122"/>
        <v>0</v>
      </c>
      <c r="X359" s="53">
        <f t="shared" si="123"/>
        <v>0</v>
      </c>
      <c r="Y359" s="53">
        <f t="shared" si="124"/>
        <v>0</v>
      </c>
      <c r="Z359" s="53"/>
      <c r="AA359" s="53">
        <f t="shared" si="125"/>
        <v>0</v>
      </c>
      <c r="AB359" s="53"/>
      <c r="AC359" s="53">
        <f t="shared" si="117"/>
        <v>0</v>
      </c>
      <c r="AD359" s="53">
        <f t="shared" si="118"/>
        <v>0</v>
      </c>
      <c r="AE359" s="53">
        <f t="shared" si="119"/>
        <v>0</v>
      </c>
      <c r="AF359" s="53">
        <f t="shared" si="120"/>
        <v>0</v>
      </c>
      <c r="AG359" s="53">
        <f t="shared" si="121"/>
        <v>0</v>
      </c>
      <c r="AI359" s="53">
        <f t="shared" si="112"/>
        <v>0</v>
      </c>
      <c r="AJ359" s="53">
        <f t="shared" si="112"/>
        <v>0</v>
      </c>
      <c r="AK359" s="53">
        <f t="shared" si="112"/>
        <v>0</v>
      </c>
      <c r="AL359" s="53">
        <f t="shared" si="112"/>
        <v>0</v>
      </c>
      <c r="AM359" s="53">
        <f t="shared" si="113"/>
        <v>0</v>
      </c>
    </row>
    <row r="360" spans="1:39" x14ac:dyDescent="0.35">
      <c r="A360" s="301">
        <v>2015</v>
      </c>
      <c r="B360" s="301" t="s">
        <v>88</v>
      </c>
      <c r="C360" s="301" t="s">
        <v>44</v>
      </c>
      <c r="D360" s="302" t="s">
        <v>12</v>
      </c>
      <c r="E360" s="302" t="s">
        <v>226</v>
      </c>
      <c r="F360" s="301" t="s">
        <v>78</v>
      </c>
      <c r="G360" s="301" t="s">
        <v>77</v>
      </c>
      <c r="H360" s="303">
        <v>0</v>
      </c>
      <c r="I360" s="303">
        <v>0</v>
      </c>
      <c r="J360" s="303">
        <v>0</v>
      </c>
      <c r="K360" s="304">
        <v>0</v>
      </c>
      <c r="L360" s="303">
        <v>0</v>
      </c>
      <c r="M360" s="304">
        <v>0</v>
      </c>
      <c r="P360">
        <f t="shared" si="126"/>
        <v>2015</v>
      </c>
      <c r="Q360" t="str">
        <f t="shared" si="127"/>
        <v>Gustavo Petro 2012-2015</v>
      </c>
      <c r="R360" t="str">
        <f t="shared" si="128"/>
        <v>0136-SECRETARIA JURIDICA DISTRITAL</v>
      </c>
      <c r="S360" t="str">
        <f t="shared" si="129"/>
        <v>GESTIÓN JURÍDICA</v>
      </c>
      <c r="T360" t="str">
        <f t="shared" si="130"/>
        <v>Administración Centrral</v>
      </c>
      <c r="U360" t="str">
        <f t="shared" si="131"/>
        <v>Inversión directa</v>
      </c>
      <c r="V360" t="s">
        <v>256</v>
      </c>
      <c r="W360" s="53">
        <f t="shared" si="122"/>
        <v>0</v>
      </c>
      <c r="X360" s="53">
        <f t="shared" si="123"/>
        <v>0</v>
      </c>
      <c r="Y360" s="53">
        <f t="shared" si="124"/>
        <v>0</v>
      </c>
      <c r="Z360" s="53"/>
      <c r="AA360" s="53">
        <f t="shared" si="125"/>
        <v>0</v>
      </c>
      <c r="AB360" s="53"/>
      <c r="AC360" s="53">
        <f t="shared" si="117"/>
        <v>0</v>
      </c>
      <c r="AD360" s="53">
        <f t="shared" si="118"/>
        <v>0</v>
      </c>
      <c r="AE360" s="53">
        <f t="shared" si="119"/>
        <v>0</v>
      </c>
      <c r="AF360" s="53">
        <f t="shared" si="120"/>
        <v>0</v>
      </c>
      <c r="AG360" s="53">
        <f t="shared" si="121"/>
        <v>0</v>
      </c>
      <c r="AI360" s="53">
        <f t="shared" si="112"/>
        <v>0</v>
      </c>
      <c r="AJ360" s="53">
        <f t="shared" si="112"/>
        <v>0</v>
      </c>
      <c r="AK360" s="53">
        <f t="shared" si="112"/>
        <v>0</v>
      </c>
      <c r="AL360" s="53">
        <f t="shared" si="112"/>
        <v>0</v>
      </c>
      <c r="AM360" s="53">
        <f t="shared" si="113"/>
        <v>0</v>
      </c>
    </row>
    <row r="361" spans="1:39" x14ac:dyDescent="0.35">
      <c r="A361" s="301">
        <v>2015</v>
      </c>
      <c r="B361" s="301" t="s">
        <v>88</v>
      </c>
      <c r="C361" s="301" t="s">
        <v>45</v>
      </c>
      <c r="D361" s="302" t="s">
        <v>22</v>
      </c>
      <c r="E361" s="302" t="s">
        <v>226</v>
      </c>
      <c r="F361" s="301" t="s">
        <v>76</v>
      </c>
      <c r="G361" s="301" t="s">
        <v>77</v>
      </c>
      <c r="H361" s="303">
        <v>0</v>
      </c>
      <c r="I361" s="303">
        <v>0</v>
      </c>
      <c r="J361" s="303">
        <v>0</v>
      </c>
      <c r="K361" s="304">
        <v>0</v>
      </c>
      <c r="L361" s="303">
        <v>0</v>
      </c>
      <c r="M361" s="304">
        <v>0</v>
      </c>
      <c r="P361">
        <f t="shared" si="126"/>
        <v>2015</v>
      </c>
      <c r="Q361" t="str">
        <f t="shared" si="127"/>
        <v>Gustavo Petro 2012-2015</v>
      </c>
      <c r="R361" t="str">
        <f t="shared" si="128"/>
        <v>0137-SECRETARÍA DISTRITAL DE SEGURIDAD, CONVIVENCIA Y JUSTICIA</v>
      </c>
      <c r="S361" t="str">
        <f t="shared" si="129"/>
        <v>SEGURIDAD, CONVIVENCIA Y JUSTICIA</v>
      </c>
      <c r="T361" t="str">
        <f t="shared" si="130"/>
        <v>Administración Centrral</v>
      </c>
      <c r="U361" t="str">
        <f t="shared" si="131"/>
        <v>Funcionamiento</v>
      </c>
      <c r="V361" t="s">
        <v>256</v>
      </c>
      <c r="W361" s="53">
        <f t="shared" si="122"/>
        <v>0</v>
      </c>
      <c r="X361" s="53">
        <f t="shared" si="123"/>
        <v>0</v>
      </c>
      <c r="Y361" s="53">
        <f t="shared" si="124"/>
        <v>0</v>
      </c>
      <c r="Z361" s="53"/>
      <c r="AA361" s="53">
        <f t="shared" si="125"/>
        <v>0</v>
      </c>
      <c r="AB361" s="53"/>
      <c r="AC361" s="53">
        <f t="shared" si="117"/>
        <v>0</v>
      </c>
      <c r="AD361" s="53">
        <f t="shared" si="118"/>
        <v>0</v>
      </c>
      <c r="AE361" s="53">
        <f t="shared" si="119"/>
        <v>0</v>
      </c>
      <c r="AF361" s="53">
        <f t="shared" si="120"/>
        <v>0</v>
      </c>
      <c r="AG361" s="53">
        <f t="shared" si="121"/>
        <v>0</v>
      </c>
      <c r="AI361" s="53">
        <f t="shared" si="112"/>
        <v>0</v>
      </c>
      <c r="AJ361" s="53">
        <f t="shared" si="112"/>
        <v>0</v>
      </c>
      <c r="AK361" s="53">
        <f t="shared" si="112"/>
        <v>0</v>
      </c>
      <c r="AL361" s="53">
        <f t="shared" si="112"/>
        <v>0</v>
      </c>
      <c r="AM361" s="53">
        <f t="shared" si="113"/>
        <v>0</v>
      </c>
    </row>
    <row r="362" spans="1:39" x14ac:dyDescent="0.35">
      <c r="A362" s="301">
        <v>2015</v>
      </c>
      <c r="B362" s="301" t="s">
        <v>88</v>
      </c>
      <c r="C362" s="301" t="s">
        <v>45</v>
      </c>
      <c r="D362" s="302" t="s">
        <v>22</v>
      </c>
      <c r="E362" s="302" t="s">
        <v>226</v>
      </c>
      <c r="F362" s="301" t="s">
        <v>78</v>
      </c>
      <c r="G362" s="301" t="s">
        <v>77</v>
      </c>
      <c r="H362" s="303">
        <v>0</v>
      </c>
      <c r="I362" s="303">
        <v>0</v>
      </c>
      <c r="J362" s="303">
        <v>0</v>
      </c>
      <c r="K362" s="304">
        <v>0</v>
      </c>
      <c r="L362" s="303">
        <v>0</v>
      </c>
      <c r="M362" s="304">
        <v>0</v>
      </c>
      <c r="P362">
        <f t="shared" si="126"/>
        <v>2015</v>
      </c>
      <c r="Q362" t="str">
        <f t="shared" si="127"/>
        <v>Gustavo Petro 2012-2015</v>
      </c>
      <c r="R362" t="str">
        <f t="shared" si="128"/>
        <v>0137-SECRETARÍA DISTRITAL DE SEGURIDAD, CONVIVENCIA Y JUSTICIA</v>
      </c>
      <c r="S362" t="str">
        <f t="shared" si="129"/>
        <v>SEGURIDAD, CONVIVENCIA Y JUSTICIA</v>
      </c>
      <c r="T362" t="str">
        <f t="shared" si="130"/>
        <v>Administración Centrral</v>
      </c>
      <c r="U362" t="str">
        <f t="shared" si="131"/>
        <v>Inversión directa</v>
      </c>
      <c r="V362" t="s">
        <v>256</v>
      </c>
      <c r="W362" s="53">
        <f t="shared" si="122"/>
        <v>0</v>
      </c>
      <c r="X362" s="53">
        <f t="shared" si="123"/>
        <v>0</v>
      </c>
      <c r="Y362" s="53">
        <f t="shared" si="124"/>
        <v>0</v>
      </c>
      <c r="Z362" s="53"/>
      <c r="AA362" s="53">
        <f t="shared" si="125"/>
        <v>0</v>
      </c>
      <c r="AB362" s="53"/>
      <c r="AC362" s="53">
        <f t="shared" si="117"/>
        <v>0</v>
      </c>
      <c r="AD362" s="53">
        <f t="shared" si="118"/>
        <v>0</v>
      </c>
      <c r="AE362" s="53">
        <f t="shared" si="119"/>
        <v>0</v>
      </c>
      <c r="AF362" s="53">
        <f t="shared" si="120"/>
        <v>0</v>
      </c>
      <c r="AG362" s="53">
        <f t="shared" si="121"/>
        <v>0</v>
      </c>
      <c r="AI362" s="53">
        <f t="shared" si="112"/>
        <v>0</v>
      </c>
      <c r="AJ362" s="53">
        <f t="shared" si="112"/>
        <v>0</v>
      </c>
      <c r="AK362" s="53">
        <f t="shared" si="112"/>
        <v>0</v>
      </c>
      <c r="AL362" s="53">
        <f t="shared" si="112"/>
        <v>0</v>
      </c>
      <c r="AM362" s="53">
        <f t="shared" si="113"/>
        <v>0</v>
      </c>
    </row>
    <row r="363" spans="1:39" x14ac:dyDescent="0.35">
      <c r="A363" s="301">
        <v>2015</v>
      </c>
      <c r="B363" s="301" t="s">
        <v>88</v>
      </c>
      <c r="C363" s="301" t="s">
        <v>46</v>
      </c>
      <c r="D363" s="302" t="s">
        <v>10</v>
      </c>
      <c r="E363" s="302" t="s">
        <v>228</v>
      </c>
      <c r="F363" s="301" t="s">
        <v>76</v>
      </c>
      <c r="G363" s="301" t="s">
        <v>77</v>
      </c>
      <c r="H363" s="303">
        <v>8933770000</v>
      </c>
      <c r="I363" s="303">
        <v>8933770000</v>
      </c>
      <c r="J363" s="303">
        <v>8630512261</v>
      </c>
      <c r="K363" s="304">
        <f t="shared" ref="K363:K410" si="133">+J363/I363</f>
        <v>0.96605489742852124</v>
      </c>
      <c r="L363" s="303">
        <v>8206723807</v>
      </c>
      <c r="M363" s="304">
        <f t="shared" ref="M363:M405" si="134">+L363/I363</f>
        <v>0.91861821011734124</v>
      </c>
      <c r="P363">
        <f t="shared" si="126"/>
        <v>2015</v>
      </c>
      <c r="Q363" t="str">
        <f t="shared" si="127"/>
        <v>Gustavo Petro 2012-2015</v>
      </c>
      <c r="R363" t="str">
        <f t="shared" si="128"/>
        <v>0200-INSTITUTO PARA LA ECONOMÍA SOCIAL</v>
      </c>
      <c r="S363" t="str">
        <f t="shared" si="129"/>
        <v>DESARROLLO ECONÓMICO, INDUSTRIA Y TURISMO</v>
      </c>
      <c r="T363" t="str">
        <f t="shared" si="130"/>
        <v>Establecimientos Públicos</v>
      </c>
      <c r="U363" t="str">
        <f t="shared" si="131"/>
        <v>Funcionamiento</v>
      </c>
      <c r="V363" t="s">
        <v>256</v>
      </c>
      <c r="W363" s="53">
        <f t="shared" si="122"/>
        <v>15364316518.018398</v>
      </c>
      <c r="X363" s="53">
        <f t="shared" si="123"/>
        <v>15364316518.018398</v>
      </c>
      <c r="Y363" s="53">
        <f t="shared" si="124"/>
        <v>14842773217.873598</v>
      </c>
      <c r="Z363" s="53"/>
      <c r="AA363" s="53">
        <f t="shared" si="125"/>
        <v>14113940939.458363</v>
      </c>
      <c r="AB363" s="53"/>
      <c r="AC363" s="53">
        <f t="shared" si="117"/>
        <v>15364316518.018398</v>
      </c>
      <c r="AD363" s="53">
        <f t="shared" si="118"/>
        <v>15364316518.018398</v>
      </c>
      <c r="AE363" s="53">
        <f t="shared" si="119"/>
        <v>14842773217.873598</v>
      </c>
      <c r="AF363" s="53">
        <f t="shared" si="120"/>
        <v>1.6614232533268261</v>
      </c>
      <c r="AG363" s="53">
        <f t="shared" si="121"/>
        <v>14113940939.458363</v>
      </c>
      <c r="AI363" s="53">
        <f t="shared" si="112"/>
        <v>0</v>
      </c>
      <c r="AJ363" s="53">
        <f t="shared" si="112"/>
        <v>0</v>
      </c>
      <c r="AK363" s="53">
        <f t="shared" si="112"/>
        <v>0</v>
      </c>
      <c r="AL363" s="53">
        <f t="shared" si="112"/>
        <v>-1.6614232533268261</v>
      </c>
      <c r="AM363" s="53">
        <f t="shared" si="113"/>
        <v>0</v>
      </c>
    </row>
    <row r="364" spans="1:39" x14ac:dyDescent="0.35">
      <c r="A364" s="301">
        <v>2015</v>
      </c>
      <c r="B364" s="301" t="s">
        <v>88</v>
      </c>
      <c r="C364" s="301" t="s">
        <v>46</v>
      </c>
      <c r="D364" s="302" t="s">
        <v>10</v>
      </c>
      <c r="E364" s="302" t="s">
        <v>228</v>
      </c>
      <c r="F364" s="301" t="s">
        <v>78</v>
      </c>
      <c r="G364" s="301" t="s">
        <v>77</v>
      </c>
      <c r="H364" s="303">
        <v>40880300000</v>
      </c>
      <c r="I364" s="303">
        <v>43180300000</v>
      </c>
      <c r="J364" s="303">
        <v>36426554020</v>
      </c>
      <c r="K364" s="304">
        <f t="shared" si="133"/>
        <v>0.84359196253847235</v>
      </c>
      <c r="L364" s="303">
        <v>25984789721</v>
      </c>
      <c r="M364" s="304">
        <f t="shared" si="134"/>
        <v>0.60177418223124901</v>
      </c>
      <c r="P364">
        <f t="shared" si="126"/>
        <v>2015</v>
      </c>
      <c r="Q364" t="str">
        <f t="shared" si="127"/>
        <v>Gustavo Petro 2012-2015</v>
      </c>
      <c r="R364" t="str">
        <f t="shared" si="128"/>
        <v>0200-INSTITUTO PARA LA ECONOMÍA SOCIAL</v>
      </c>
      <c r="S364" t="str">
        <f t="shared" si="129"/>
        <v>DESARROLLO ECONÓMICO, INDUSTRIA Y TURISMO</v>
      </c>
      <c r="T364" t="str">
        <f t="shared" si="130"/>
        <v>Establecimientos Públicos</v>
      </c>
      <c r="U364" t="str">
        <f t="shared" si="131"/>
        <v>Inversión directa</v>
      </c>
      <c r="V364" t="s">
        <v>256</v>
      </c>
      <c r="W364" s="53">
        <f t="shared" si="122"/>
        <v>70306026297.022141</v>
      </c>
      <c r="X364" s="53">
        <f t="shared" si="123"/>
        <v>74261571155.625214</v>
      </c>
      <c r="Y364" s="53">
        <f t="shared" si="124"/>
        <v>62646464552.364288</v>
      </c>
      <c r="Z364" s="53"/>
      <c r="AA364" s="53">
        <f t="shared" si="125"/>
        <v>44688696253.384071</v>
      </c>
      <c r="AB364" s="53"/>
      <c r="AC364" s="53">
        <f t="shared" si="117"/>
        <v>70306026297.022141</v>
      </c>
      <c r="AD364" s="53">
        <f t="shared" si="118"/>
        <v>74261571155.625214</v>
      </c>
      <c r="AE364" s="53">
        <f t="shared" si="119"/>
        <v>62646464552.364288</v>
      </c>
      <c r="AF364" s="53">
        <f t="shared" si="120"/>
        <v>1.4508112392077934</v>
      </c>
      <c r="AG364" s="53">
        <f t="shared" si="121"/>
        <v>44688696253.384071</v>
      </c>
      <c r="AI364" s="53">
        <f t="shared" si="112"/>
        <v>0</v>
      </c>
      <c r="AJ364" s="53">
        <f t="shared" si="112"/>
        <v>0</v>
      </c>
      <c r="AK364" s="53">
        <f t="shared" si="112"/>
        <v>0</v>
      </c>
      <c r="AL364" s="53">
        <f t="shared" si="112"/>
        <v>-1.4508112392077934</v>
      </c>
      <c r="AM364" s="53">
        <f t="shared" si="113"/>
        <v>0</v>
      </c>
    </row>
    <row r="365" spans="1:39" x14ac:dyDescent="0.35">
      <c r="A365" s="301">
        <v>2015</v>
      </c>
      <c r="B365" s="301" t="s">
        <v>88</v>
      </c>
      <c r="C365" s="301" t="s">
        <v>47</v>
      </c>
      <c r="D365" s="302" t="s">
        <v>21</v>
      </c>
      <c r="E365" s="302" t="s">
        <v>228</v>
      </c>
      <c r="F365" s="301" t="s">
        <v>76</v>
      </c>
      <c r="G365" s="301" t="s">
        <v>77</v>
      </c>
      <c r="H365" s="303">
        <v>20402400000</v>
      </c>
      <c r="I365" s="303">
        <v>21444561000</v>
      </c>
      <c r="J365" s="303">
        <v>20028367099</v>
      </c>
      <c r="K365" s="304">
        <f t="shared" si="133"/>
        <v>0.93396022884310848</v>
      </c>
      <c r="L365" s="303">
        <v>15230224431</v>
      </c>
      <c r="M365" s="304">
        <f t="shared" si="134"/>
        <v>0.71021385940239112</v>
      </c>
      <c r="P365">
        <f t="shared" si="126"/>
        <v>2015</v>
      </c>
      <c r="Q365" t="str">
        <f t="shared" si="127"/>
        <v>Gustavo Petro 2012-2015</v>
      </c>
      <c r="R365" t="str">
        <f t="shared" si="128"/>
        <v xml:space="preserve">0201-FONDO FINANCIERO DE SALUD </v>
      </c>
      <c r="S365" t="str">
        <f t="shared" si="129"/>
        <v>SALUD</v>
      </c>
      <c r="T365" t="str">
        <f t="shared" si="130"/>
        <v>Establecimientos Públicos</v>
      </c>
      <c r="U365" t="str">
        <f t="shared" si="131"/>
        <v>Funcionamiento</v>
      </c>
      <c r="V365" t="s">
        <v>256</v>
      </c>
      <c r="W365" s="53">
        <f t="shared" si="122"/>
        <v>35088090618.766609</v>
      </c>
      <c r="X365" s="53">
        <f t="shared" si="123"/>
        <v>36880401308.065147</v>
      </c>
      <c r="Y365" s="53">
        <f t="shared" si="124"/>
        <v>34444828045.506203</v>
      </c>
      <c r="Z365" s="53"/>
      <c r="AA365" s="53">
        <f t="shared" si="125"/>
        <v>26192972149.30994</v>
      </c>
      <c r="AB365" s="53"/>
      <c r="AC365" s="53">
        <f t="shared" si="117"/>
        <v>35088090618.766609</v>
      </c>
      <c r="AD365" s="53">
        <f t="shared" si="118"/>
        <v>36880401308.065147</v>
      </c>
      <c r="AE365" s="53">
        <f t="shared" si="119"/>
        <v>34444828045.506203</v>
      </c>
      <c r="AF365" s="53">
        <f t="shared" si="120"/>
        <v>1.6062267744956962</v>
      </c>
      <c r="AG365" s="53">
        <f t="shared" si="121"/>
        <v>26192972149.30994</v>
      </c>
      <c r="AI365" s="53">
        <f t="shared" si="112"/>
        <v>0</v>
      </c>
      <c r="AJ365" s="53">
        <f t="shared" si="112"/>
        <v>0</v>
      </c>
      <c r="AK365" s="53">
        <f t="shared" si="112"/>
        <v>0</v>
      </c>
      <c r="AL365" s="53">
        <f t="shared" si="112"/>
        <v>-1.6062267744956962</v>
      </c>
      <c r="AM365" s="53">
        <f t="shared" si="113"/>
        <v>0</v>
      </c>
    </row>
    <row r="366" spans="1:39" x14ac:dyDescent="0.35">
      <c r="A366" s="301">
        <v>2015</v>
      </c>
      <c r="B366" s="301" t="s">
        <v>88</v>
      </c>
      <c r="C366" s="301" t="s">
        <v>47</v>
      </c>
      <c r="D366" s="302" t="s">
        <v>21</v>
      </c>
      <c r="E366" s="302" t="s">
        <v>228</v>
      </c>
      <c r="F366" s="301" t="s">
        <v>78</v>
      </c>
      <c r="G366" s="301" t="s">
        <v>77</v>
      </c>
      <c r="H366" s="303">
        <v>2146402481000</v>
      </c>
      <c r="I366" s="303">
        <v>2101604481000</v>
      </c>
      <c r="J366" s="303">
        <v>1738236207947</v>
      </c>
      <c r="K366" s="304">
        <f t="shared" si="133"/>
        <v>0.82709959160341173</v>
      </c>
      <c r="L366" s="303">
        <v>1521009748722</v>
      </c>
      <c r="M366" s="304">
        <f t="shared" si="134"/>
        <v>0.72373739325025732</v>
      </c>
      <c r="P366">
        <f t="shared" si="126"/>
        <v>2015</v>
      </c>
      <c r="Q366" t="str">
        <f t="shared" si="127"/>
        <v>Gustavo Petro 2012-2015</v>
      </c>
      <c r="R366" t="str">
        <f t="shared" si="128"/>
        <v xml:space="preserve">0201-FONDO FINANCIERO DE SALUD </v>
      </c>
      <c r="S366" t="str">
        <f t="shared" si="129"/>
        <v>SALUD</v>
      </c>
      <c r="T366" t="str">
        <f t="shared" si="130"/>
        <v>Establecimientos Públicos</v>
      </c>
      <c r="U366" t="str">
        <f t="shared" si="131"/>
        <v>Inversión directa</v>
      </c>
      <c r="V366" t="s">
        <v>256</v>
      </c>
      <c r="W366" s="53">
        <f t="shared" si="122"/>
        <v>3691387520961.9199</v>
      </c>
      <c r="X366" s="53">
        <f t="shared" si="123"/>
        <v>3614343825929.0068</v>
      </c>
      <c r="Y366" s="53">
        <f t="shared" si="124"/>
        <v>2989422302340.1938</v>
      </c>
      <c r="Z366" s="53"/>
      <c r="AA366" s="53">
        <f t="shared" si="125"/>
        <v>2615835778888.0215</v>
      </c>
      <c r="AB366" s="53"/>
      <c r="AC366" s="53">
        <f t="shared" si="117"/>
        <v>3691387520961.9199</v>
      </c>
      <c r="AD366" s="53">
        <f t="shared" si="118"/>
        <v>3614343825929.0068</v>
      </c>
      <c r="AE366" s="53">
        <f t="shared" si="119"/>
        <v>2989422302340.1938</v>
      </c>
      <c r="AF366" s="53">
        <f t="shared" si="120"/>
        <v>1.4224476248345961</v>
      </c>
      <c r="AG366" s="53">
        <f t="shared" si="121"/>
        <v>2615835778888.0215</v>
      </c>
      <c r="AI366" s="53">
        <f t="shared" si="112"/>
        <v>0</v>
      </c>
      <c r="AJ366" s="53">
        <f t="shared" si="112"/>
        <v>0</v>
      </c>
      <c r="AK366" s="53">
        <f t="shared" si="112"/>
        <v>0</v>
      </c>
      <c r="AL366" s="53">
        <f t="shared" si="112"/>
        <v>-1.4224476248345961</v>
      </c>
      <c r="AM366" s="53">
        <f t="shared" si="113"/>
        <v>0</v>
      </c>
    </row>
    <row r="367" spans="1:39" x14ac:dyDescent="0.35">
      <c r="A367" s="301">
        <v>2015</v>
      </c>
      <c r="B367" s="301" t="s">
        <v>88</v>
      </c>
      <c r="C367" s="301" t="s">
        <v>47</v>
      </c>
      <c r="D367" s="302" t="s">
        <v>21</v>
      </c>
      <c r="E367" s="302" t="s">
        <v>228</v>
      </c>
      <c r="F367" s="301" t="s">
        <v>80</v>
      </c>
      <c r="G367" s="301" t="s">
        <v>77</v>
      </c>
      <c r="H367" s="303">
        <v>3008735000</v>
      </c>
      <c r="I367" s="303">
        <v>3008735000</v>
      </c>
      <c r="J367" s="303">
        <v>2838009044</v>
      </c>
      <c r="K367" s="304">
        <f t="shared" si="133"/>
        <v>0.94325656596543062</v>
      </c>
      <c r="L367" s="303">
        <v>2838009044</v>
      </c>
      <c r="M367" s="304">
        <f t="shared" si="134"/>
        <v>0.94325656596543062</v>
      </c>
      <c r="P367">
        <f t="shared" si="126"/>
        <v>2015</v>
      </c>
      <c r="Q367" t="str">
        <f t="shared" si="127"/>
        <v>Gustavo Petro 2012-2015</v>
      </c>
      <c r="R367" t="str">
        <f t="shared" si="128"/>
        <v xml:space="preserve">0201-FONDO FINANCIERO DE SALUD </v>
      </c>
      <c r="S367" t="str">
        <f t="shared" si="129"/>
        <v>SALUD</v>
      </c>
      <c r="T367" t="str">
        <f t="shared" si="130"/>
        <v>Establecimientos Públicos</v>
      </c>
      <c r="U367" t="str">
        <f t="shared" si="131"/>
        <v>Transferencias</v>
      </c>
      <c r="V367" t="s">
        <v>256</v>
      </c>
      <c r="W367" s="53">
        <f t="shared" si="122"/>
        <v>5174428808.7604771</v>
      </c>
      <c r="X367" s="53">
        <f t="shared" si="123"/>
        <v>5174428808.7604771</v>
      </c>
      <c r="Y367" s="53">
        <f t="shared" si="124"/>
        <v>4880813948.9840012</v>
      </c>
      <c r="Z367" s="53"/>
      <c r="AA367" s="53">
        <f t="shared" si="125"/>
        <v>4880813948.9840012</v>
      </c>
      <c r="AB367" s="53"/>
      <c r="AC367" s="53">
        <f t="shared" si="117"/>
        <v>5174428808.7604771</v>
      </c>
      <c r="AD367" s="53">
        <f t="shared" si="118"/>
        <v>5174428808.7604771</v>
      </c>
      <c r="AE367" s="53">
        <f t="shared" si="119"/>
        <v>4880813948.9840012</v>
      </c>
      <c r="AF367" s="53">
        <f t="shared" si="120"/>
        <v>1.622214634716584</v>
      </c>
      <c r="AG367" s="53">
        <f t="shared" si="121"/>
        <v>4880813948.9840012</v>
      </c>
      <c r="AI367" s="53">
        <f t="shared" si="112"/>
        <v>0</v>
      </c>
      <c r="AJ367" s="53">
        <f t="shared" si="112"/>
        <v>0</v>
      </c>
      <c r="AK367" s="53">
        <f t="shared" si="112"/>
        <v>0</v>
      </c>
      <c r="AL367" s="53">
        <f t="shared" si="112"/>
        <v>-1.622214634716584</v>
      </c>
      <c r="AM367" s="53">
        <f t="shared" si="113"/>
        <v>0</v>
      </c>
    </row>
    <row r="368" spans="1:39" x14ac:dyDescent="0.35">
      <c r="A368" s="301">
        <v>2015</v>
      </c>
      <c r="B368" s="301" t="s">
        <v>88</v>
      </c>
      <c r="C368" s="301" t="s">
        <v>48</v>
      </c>
      <c r="D368" s="302" t="s">
        <v>8</v>
      </c>
      <c r="E368" s="302" t="s">
        <v>228</v>
      </c>
      <c r="F368" s="301" t="s">
        <v>76</v>
      </c>
      <c r="G368" s="301" t="s">
        <v>77</v>
      </c>
      <c r="H368" s="303">
        <v>10413986000</v>
      </c>
      <c r="I368" s="303">
        <v>10413986000</v>
      </c>
      <c r="J368" s="303">
        <v>8732227145</v>
      </c>
      <c r="K368" s="304">
        <f t="shared" si="133"/>
        <v>0.83850959133227176</v>
      </c>
      <c r="L368" s="303">
        <v>8340401379</v>
      </c>
      <c r="M368" s="304">
        <f t="shared" si="134"/>
        <v>0.8008846352395711</v>
      </c>
      <c r="P368">
        <f t="shared" si="126"/>
        <v>2015</v>
      </c>
      <c r="Q368" t="str">
        <f t="shared" si="127"/>
        <v>Gustavo Petro 2012-2015</v>
      </c>
      <c r="R368" t="str">
        <f t="shared" si="128"/>
        <v>0203-INSTITUTO DISTRITAL DE GESTIÓN DE RIESGOS Y CAMBIO CLIMATICO</v>
      </c>
      <c r="S368" t="str">
        <f t="shared" si="129"/>
        <v>AMBIENTE</v>
      </c>
      <c r="T368" t="str">
        <f t="shared" si="130"/>
        <v>Establecimientos Públicos</v>
      </c>
      <c r="U368" t="str">
        <f t="shared" si="131"/>
        <v>Funcionamiento</v>
      </c>
      <c r="V368" t="s">
        <v>256</v>
      </c>
      <c r="W368" s="53">
        <f t="shared" si="122"/>
        <v>17909995121.680138</v>
      </c>
      <c r="X368" s="53">
        <f t="shared" si="123"/>
        <v>17909995121.680138</v>
      </c>
      <c r="Y368" s="53">
        <f t="shared" si="124"/>
        <v>15017702690.242992</v>
      </c>
      <c r="Z368" s="53"/>
      <c r="AA368" s="53">
        <f t="shared" si="125"/>
        <v>14343839910.169292</v>
      </c>
      <c r="AB368" s="53"/>
      <c r="AC368" s="53">
        <f t="shared" si="117"/>
        <v>17909995121.680138</v>
      </c>
      <c r="AD368" s="53">
        <f t="shared" si="118"/>
        <v>17909995121.680138</v>
      </c>
      <c r="AE368" s="53">
        <f t="shared" si="119"/>
        <v>15017702690.242992</v>
      </c>
      <c r="AF368" s="53">
        <f t="shared" si="120"/>
        <v>1.4420705664711853</v>
      </c>
      <c r="AG368" s="53">
        <f t="shared" si="121"/>
        <v>14343839910.169292</v>
      </c>
      <c r="AI368" s="53">
        <f t="shared" si="112"/>
        <v>0</v>
      </c>
      <c r="AJ368" s="53">
        <f t="shared" si="112"/>
        <v>0</v>
      </c>
      <c r="AK368" s="53">
        <f t="shared" si="112"/>
        <v>0</v>
      </c>
      <c r="AL368" s="53">
        <f t="shared" si="112"/>
        <v>-1.4420705664711853</v>
      </c>
      <c r="AM368" s="53">
        <f t="shared" si="113"/>
        <v>0</v>
      </c>
    </row>
    <row r="369" spans="1:39" x14ac:dyDescent="0.35">
      <c r="A369" s="301">
        <v>2015</v>
      </c>
      <c r="B369" s="301" t="s">
        <v>88</v>
      </c>
      <c r="C369" s="301" t="s">
        <v>48</v>
      </c>
      <c r="D369" s="302" t="s">
        <v>8</v>
      </c>
      <c r="E369" s="302" t="s">
        <v>228</v>
      </c>
      <c r="F369" s="301" t="s">
        <v>78</v>
      </c>
      <c r="G369" s="301" t="s">
        <v>77</v>
      </c>
      <c r="H369" s="303">
        <v>11766716000</v>
      </c>
      <c r="I369" s="303">
        <v>18561716000</v>
      </c>
      <c r="J369" s="303">
        <v>15339456045</v>
      </c>
      <c r="K369" s="304">
        <f t="shared" si="133"/>
        <v>0.82640290612139522</v>
      </c>
      <c r="L369" s="303">
        <v>7532912689</v>
      </c>
      <c r="M369" s="304">
        <f t="shared" si="134"/>
        <v>0.4058306187315871</v>
      </c>
      <c r="P369">
        <f t="shared" si="126"/>
        <v>2015</v>
      </c>
      <c r="Q369" t="str">
        <f t="shared" si="127"/>
        <v>Gustavo Petro 2012-2015</v>
      </c>
      <c r="R369" t="str">
        <f t="shared" si="128"/>
        <v>0203-INSTITUTO DISTRITAL DE GESTIÓN DE RIESGOS Y CAMBIO CLIMATICO</v>
      </c>
      <c r="S369" t="str">
        <f t="shared" si="129"/>
        <v>AMBIENTE</v>
      </c>
      <c r="T369" t="str">
        <f t="shared" si="130"/>
        <v>Establecimientos Públicos</v>
      </c>
      <c r="U369" t="str">
        <f t="shared" si="131"/>
        <v>Inversión directa</v>
      </c>
      <c r="V369" t="s">
        <v>256</v>
      </c>
      <c r="W369" s="53">
        <f t="shared" si="122"/>
        <v>20236423033.235844</v>
      </c>
      <c r="X369" s="53">
        <f t="shared" si="123"/>
        <v>31922478387.23925</v>
      </c>
      <c r="Y369" s="53">
        <f t="shared" si="124"/>
        <v>26380828909.811947</v>
      </c>
      <c r="Z369" s="53"/>
      <c r="AA369" s="53">
        <f t="shared" si="125"/>
        <v>12955119155.339022</v>
      </c>
      <c r="AB369" s="53"/>
      <c r="AC369" s="53">
        <f t="shared" si="117"/>
        <v>20236423033.235844</v>
      </c>
      <c r="AD369" s="53">
        <f t="shared" si="118"/>
        <v>31922478387.23925</v>
      </c>
      <c r="AE369" s="53">
        <f t="shared" si="119"/>
        <v>26380828909.811947</v>
      </c>
      <c r="AF369" s="53">
        <f t="shared" si="120"/>
        <v>1.4212494636709205</v>
      </c>
      <c r="AG369" s="53">
        <f t="shared" si="121"/>
        <v>12955119155.339022</v>
      </c>
      <c r="AI369" s="53">
        <f t="shared" si="112"/>
        <v>0</v>
      </c>
      <c r="AJ369" s="53">
        <f t="shared" si="112"/>
        <v>0</v>
      </c>
      <c r="AK369" s="53">
        <f t="shared" si="112"/>
        <v>0</v>
      </c>
      <c r="AL369" s="53">
        <f t="shared" si="112"/>
        <v>-1.4212494636709205</v>
      </c>
      <c r="AM369" s="53">
        <f t="shared" si="113"/>
        <v>0</v>
      </c>
    </row>
    <row r="370" spans="1:39" x14ac:dyDescent="0.35">
      <c r="A370" s="301">
        <v>2015</v>
      </c>
      <c r="B370" s="301" t="s">
        <v>88</v>
      </c>
      <c r="C370" s="301" t="s">
        <v>49</v>
      </c>
      <c r="D370" s="302" t="s">
        <v>18</v>
      </c>
      <c r="E370" s="302" t="s">
        <v>228</v>
      </c>
      <c r="F370" s="301" t="s">
        <v>76</v>
      </c>
      <c r="G370" s="301" t="s">
        <v>77</v>
      </c>
      <c r="H370" s="303">
        <v>53737063000</v>
      </c>
      <c r="I370" s="303">
        <v>53737063000</v>
      </c>
      <c r="J370" s="303">
        <v>49743259104</v>
      </c>
      <c r="K370" s="304">
        <f t="shared" si="133"/>
        <v>0.92567878344970211</v>
      </c>
      <c r="L370" s="303">
        <v>47015613874</v>
      </c>
      <c r="M370" s="304">
        <f t="shared" si="134"/>
        <v>0.8749196783233204</v>
      </c>
      <c r="P370">
        <f t="shared" si="126"/>
        <v>2015</v>
      </c>
      <c r="Q370" t="str">
        <f t="shared" si="127"/>
        <v>Gustavo Petro 2012-2015</v>
      </c>
      <c r="R370" t="str">
        <f t="shared" si="128"/>
        <v xml:space="preserve">0204-INSTITUTO DE DESARROLLO URBANO  </v>
      </c>
      <c r="S370" t="str">
        <f t="shared" si="129"/>
        <v>MOVILIDAD</v>
      </c>
      <c r="T370" t="str">
        <f t="shared" si="130"/>
        <v>Establecimientos Públicos</v>
      </c>
      <c r="U370" t="str">
        <f t="shared" si="131"/>
        <v>Funcionamiento</v>
      </c>
      <c r="V370" t="s">
        <v>256</v>
      </c>
      <c r="W370" s="53">
        <f t="shared" si="122"/>
        <v>92417114463.512634</v>
      </c>
      <c r="X370" s="53">
        <f t="shared" si="123"/>
        <v>92417114463.512634</v>
      </c>
      <c r="Y370" s="53">
        <f t="shared" si="124"/>
        <v>85548562086.516251</v>
      </c>
      <c r="Z370" s="53"/>
      <c r="AA370" s="53">
        <f t="shared" si="125"/>
        <v>80857552057.985947</v>
      </c>
      <c r="AB370" s="53"/>
      <c r="AC370" s="53">
        <f t="shared" si="117"/>
        <v>92417114463.512634</v>
      </c>
      <c r="AD370" s="53">
        <f t="shared" si="118"/>
        <v>92417114463.512634</v>
      </c>
      <c r="AE370" s="53">
        <f t="shared" si="119"/>
        <v>85548562086.516251</v>
      </c>
      <c r="AF370" s="53">
        <f t="shared" si="120"/>
        <v>1.5919843272140914</v>
      </c>
      <c r="AG370" s="53">
        <f t="shared" si="121"/>
        <v>80857552057.985947</v>
      </c>
      <c r="AI370" s="53">
        <f t="shared" si="112"/>
        <v>0</v>
      </c>
      <c r="AJ370" s="53">
        <f t="shared" si="112"/>
        <v>0</v>
      </c>
      <c r="AK370" s="53">
        <f t="shared" si="112"/>
        <v>0</v>
      </c>
      <c r="AL370" s="53">
        <f t="shared" si="112"/>
        <v>-1.5919843272140914</v>
      </c>
      <c r="AM370" s="53">
        <f t="shared" si="113"/>
        <v>0</v>
      </c>
    </row>
    <row r="371" spans="1:39" x14ac:dyDescent="0.35">
      <c r="A371" s="301">
        <v>2015</v>
      </c>
      <c r="B371" s="301" t="s">
        <v>88</v>
      </c>
      <c r="C371" s="301" t="s">
        <v>49</v>
      </c>
      <c r="D371" s="302" t="s">
        <v>18</v>
      </c>
      <c r="E371" s="302" t="s">
        <v>228</v>
      </c>
      <c r="F371" s="301" t="s">
        <v>79</v>
      </c>
      <c r="G371" s="301" t="s">
        <v>77</v>
      </c>
      <c r="H371" s="303">
        <v>0</v>
      </c>
      <c r="I371" s="303">
        <v>0</v>
      </c>
      <c r="J371" s="303">
        <v>0</v>
      </c>
      <c r="K371" s="304">
        <v>0</v>
      </c>
      <c r="L371" s="303">
        <v>0</v>
      </c>
      <c r="M371" s="304">
        <v>0</v>
      </c>
      <c r="P371">
        <f t="shared" si="126"/>
        <v>2015</v>
      </c>
      <c r="Q371" t="str">
        <f t="shared" si="127"/>
        <v>Gustavo Petro 2012-2015</v>
      </c>
      <c r="R371" t="str">
        <f t="shared" si="128"/>
        <v xml:space="preserve">0204-INSTITUTO DE DESARROLLO URBANO  </v>
      </c>
      <c r="S371" t="str">
        <f t="shared" si="129"/>
        <v>MOVILIDAD</v>
      </c>
      <c r="T371" t="str">
        <f t="shared" si="130"/>
        <v>Establecimientos Públicos</v>
      </c>
      <c r="U371" t="str">
        <f t="shared" si="131"/>
        <v>Servicio de la deuda</v>
      </c>
      <c r="V371" t="s">
        <v>256</v>
      </c>
      <c r="W371" s="53">
        <f t="shared" si="122"/>
        <v>0</v>
      </c>
      <c r="X371" s="53">
        <f t="shared" si="123"/>
        <v>0</v>
      </c>
      <c r="Y371" s="53">
        <f t="shared" si="124"/>
        <v>0</v>
      </c>
      <c r="Z371" s="53"/>
      <c r="AA371" s="53">
        <f t="shared" si="125"/>
        <v>0</v>
      </c>
      <c r="AB371" s="53"/>
      <c r="AC371" s="53">
        <f t="shared" si="117"/>
        <v>0</v>
      </c>
      <c r="AD371" s="53">
        <f t="shared" si="118"/>
        <v>0</v>
      </c>
      <c r="AE371" s="53">
        <f t="shared" si="119"/>
        <v>0</v>
      </c>
      <c r="AF371" s="53">
        <f t="shared" si="120"/>
        <v>0</v>
      </c>
      <c r="AG371" s="53">
        <f t="shared" si="121"/>
        <v>0</v>
      </c>
      <c r="AI371" s="53">
        <f t="shared" si="112"/>
        <v>0</v>
      </c>
      <c r="AJ371" s="53">
        <f t="shared" si="112"/>
        <v>0</v>
      </c>
      <c r="AK371" s="53">
        <f t="shared" si="112"/>
        <v>0</v>
      </c>
      <c r="AL371" s="53">
        <f t="shared" si="112"/>
        <v>0</v>
      </c>
      <c r="AM371" s="53">
        <f t="shared" si="113"/>
        <v>0</v>
      </c>
    </row>
    <row r="372" spans="1:39" x14ac:dyDescent="0.35">
      <c r="A372" s="301">
        <v>2015</v>
      </c>
      <c r="B372" s="301" t="s">
        <v>88</v>
      </c>
      <c r="C372" s="301" t="s">
        <v>49</v>
      </c>
      <c r="D372" s="302" t="s">
        <v>18</v>
      </c>
      <c r="E372" s="302" t="s">
        <v>228</v>
      </c>
      <c r="F372" s="301" t="s">
        <v>78</v>
      </c>
      <c r="G372" s="301" t="s">
        <v>77</v>
      </c>
      <c r="H372" s="303">
        <v>791696757000</v>
      </c>
      <c r="I372" s="303">
        <v>791696757000</v>
      </c>
      <c r="J372" s="303">
        <v>640865651796</v>
      </c>
      <c r="K372" s="304">
        <f t="shared" si="133"/>
        <v>0.8094837399921293</v>
      </c>
      <c r="L372" s="303">
        <v>253201409000</v>
      </c>
      <c r="M372" s="304">
        <f t="shared" si="134"/>
        <v>0.31982120270324665</v>
      </c>
      <c r="P372">
        <f t="shared" si="126"/>
        <v>2015</v>
      </c>
      <c r="Q372" t="str">
        <f t="shared" si="127"/>
        <v>Gustavo Petro 2012-2015</v>
      </c>
      <c r="R372" t="str">
        <f t="shared" si="128"/>
        <v xml:space="preserve">0204-INSTITUTO DE DESARROLLO URBANO  </v>
      </c>
      <c r="S372" t="str">
        <f t="shared" si="129"/>
        <v>MOVILIDAD</v>
      </c>
      <c r="T372" t="str">
        <f t="shared" si="130"/>
        <v>Establecimientos Públicos</v>
      </c>
      <c r="U372" t="str">
        <f t="shared" si="131"/>
        <v>Inversión directa</v>
      </c>
      <c r="V372" t="s">
        <v>256</v>
      </c>
      <c r="W372" s="53">
        <f t="shared" si="122"/>
        <v>1361561755097.4224</v>
      </c>
      <c r="X372" s="53">
        <f t="shared" si="123"/>
        <v>1361561755097.4224</v>
      </c>
      <c r="Y372" s="53">
        <f t="shared" si="124"/>
        <v>1102162101746.509</v>
      </c>
      <c r="Z372" s="53"/>
      <c r="AA372" s="53">
        <f t="shared" si="125"/>
        <v>435456318070.00092</v>
      </c>
      <c r="AB372" s="53"/>
      <c r="AC372" s="53">
        <f t="shared" si="117"/>
        <v>1361561755097.4224</v>
      </c>
      <c r="AD372" s="53">
        <f t="shared" si="118"/>
        <v>1361561755097.4224</v>
      </c>
      <c r="AE372" s="53">
        <f t="shared" si="119"/>
        <v>1102162101746.509</v>
      </c>
      <c r="AF372" s="53">
        <f t="shared" si="120"/>
        <v>1.3921518460211515</v>
      </c>
      <c r="AG372" s="53">
        <f t="shared" si="121"/>
        <v>435456318070.00092</v>
      </c>
      <c r="AI372" s="53">
        <f t="shared" si="112"/>
        <v>0</v>
      </c>
      <c r="AJ372" s="53">
        <f t="shared" si="112"/>
        <v>0</v>
      </c>
      <c r="AK372" s="53">
        <f t="shared" si="112"/>
        <v>0</v>
      </c>
      <c r="AL372" s="53">
        <f t="shared" si="112"/>
        <v>-1.3921518460211515</v>
      </c>
      <c r="AM372" s="53">
        <f t="shared" si="113"/>
        <v>0</v>
      </c>
    </row>
    <row r="373" spans="1:39" x14ac:dyDescent="0.35">
      <c r="A373" s="301">
        <v>2015</v>
      </c>
      <c r="B373" s="301" t="s">
        <v>88</v>
      </c>
      <c r="C373" s="301" t="s">
        <v>49</v>
      </c>
      <c r="D373" s="302" t="s">
        <v>18</v>
      </c>
      <c r="E373" s="302" t="s">
        <v>228</v>
      </c>
      <c r="F373" s="301" t="s">
        <v>80</v>
      </c>
      <c r="G373" s="301" t="s">
        <v>77</v>
      </c>
      <c r="H373" s="303">
        <v>0</v>
      </c>
      <c r="I373" s="303">
        <v>0</v>
      </c>
      <c r="J373" s="303">
        <v>0</v>
      </c>
      <c r="K373" s="304">
        <v>0</v>
      </c>
      <c r="L373" s="303">
        <v>0</v>
      </c>
      <c r="M373" s="304">
        <v>0</v>
      </c>
      <c r="P373">
        <f t="shared" si="126"/>
        <v>2015</v>
      </c>
      <c r="Q373" t="str">
        <f t="shared" si="127"/>
        <v>Gustavo Petro 2012-2015</v>
      </c>
      <c r="R373" t="str">
        <f t="shared" si="128"/>
        <v xml:space="preserve">0204-INSTITUTO DE DESARROLLO URBANO  </v>
      </c>
      <c r="S373" t="str">
        <f t="shared" si="129"/>
        <v>MOVILIDAD</v>
      </c>
      <c r="T373" t="str">
        <f t="shared" si="130"/>
        <v>Establecimientos Públicos</v>
      </c>
      <c r="U373" t="str">
        <f t="shared" si="131"/>
        <v>Transferencias</v>
      </c>
      <c r="V373" t="s">
        <v>256</v>
      </c>
      <c r="W373" s="53">
        <f t="shared" si="122"/>
        <v>0</v>
      </c>
      <c r="X373" s="53">
        <f t="shared" si="123"/>
        <v>0</v>
      </c>
      <c r="Y373" s="53">
        <f t="shared" si="124"/>
        <v>0</v>
      </c>
      <c r="Z373" s="53"/>
      <c r="AA373" s="53">
        <f t="shared" si="125"/>
        <v>0</v>
      </c>
      <c r="AB373" s="53"/>
      <c r="AC373" s="53">
        <f t="shared" si="117"/>
        <v>0</v>
      </c>
      <c r="AD373" s="53">
        <f t="shared" si="118"/>
        <v>0</v>
      </c>
      <c r="AE373" s="53">
        <f t="shared" si="119"/>
        <v>0</v>
      </c>
      <c r="AF373" s="53">
        <f t="shared" si="120"/>
        <v>0</v>
      </c>
      <c r="AG373" s="53">
        <f t="shared" si="121"/>
        <v>0</v>
      </c>
      <c r="AI373" s="53">
        <f t="shared" si="112"/>
        <v>0</v>
      </c>
      <c r="AJ373" s="53">
        <f t="shared" si="112"/>
        <v>0</v>
      </c>
      <c r="AK373" s="53">
        <f t="shared" si="112"/>
        <v>0</v>
      </c>
      <c r="AL373" s="53">
        <f t="shared" si="112"/>
        <v>0</v>
      </c>
      <c r="AM373" s="53">
        <f t="shared" si="113"/>
        <v>0</v>
      </c>
    </row>
    <row r="374" spans="1:39" x14ac:dyDescent="0.35">
      <c r="A374" s="301">
        <v>2015</v>
      </c>
      <c r="B374" s="301" t="s">
        <v>88</v>
      </c>
      <c r="C374" s="301" t="s">
        <v>50</v>
      </c>
      <c r="D374" s="302" t="s">
        <v>16</v>
      </c>
      <c r="E374" s="302" t="s">
        <v>228</v>
      </c>
      <c r="F374" s="301" t="s">
        <v>76</v>
      </c>
      <c r="G374" s="301" t="s">
        <v>77</v>
      </c>
      <c r="H374" s="303">
        <v>418914896000</v>
      </c>
      <c r="I374" s="303">
        <v>418914896000</v>
      </c>
      <c r="J374" s="303">
        <v>373115785415</v>
      </c>
      <c r="K374" s="304">
        <f t="shared" si="133"/>
        <v>0.89067204097464225</v>
      </c>
      <c r="L374" s="303">
        <v>371847178839</v>
      </c>
      <c r="M374" s="304">
        <f t="shared" si="134"/>
        <v>0.88764372522814272</v>
      </c>
      <c r="P374">
        <f t="shared" si="126"/>
        <v>2015</v>
      </c>
      <c r="Q374" t="str">
        <f t="shared" si="127"/>
        <v>Gustavo Petro 2012-2015</v>
      </c>
      <c r="R374" t="str">
        <f t="shared" si="128"/>
        <v>0206-FONDO DE PRESTACIONES ECONÓMICAS, CESANTÍAS Y PENSIONES</v>
      </c>
      <c r="S374" t="str">
        <f t="shared" si="129"/>
        <v>HACIENDA</v>
      </c>
      <c r="T374" t="str">
        <f t="shared" si="130"/>
        <v>Establecimientos Públicos</v>
      </c>
      <c r="U374" t="str">
        <f t="shared" si="131"/>
        <v>Funcionamiento</v>
      </c>
      <c r="V374" t="s">
        <v>256</v>
      </c>
      <c r="W374" s="53">
        <f t="shared" si="122"/>
        <v>720450723071.75574</v>
      </c>
      <c r="X374" s="53">
        <f t="shared" si="123"/>
        <v>720450723071.75574</v>
      </c>
      <c r="Y374" s="53">
        <f t="shared" si="124"/>
        <v>641685315939.97754</v>
      </c>
      <c r="Z374" s="53"/>
      <c r="AA374" s="53">
        <f t="shared" si="125"/>
        <v>639503563670.72229</v>
      </c>
      <c r="AB374" s="53"/>
      <c r="AC374" s="53">
        <f t="shared" si="117"/>
        <v>720450723071.75574</v>
      </c>
      <c r="AD374" s="53">
        <f t="shared" si="118"/>
        <v>720450723071.75574</v>
      </c>
      <c r="AE374" s="53">
        <f t="shared" si="119"/>
        <v>641685315939.97754</v>
      </c>
      <c r="AF374" s="53">
        <f t="shared" si="120"/>
        <v>1.5317796575559763</v>
      </c>
      <c r="AG374" s="53">
        <f t="shared" si="121"/>
        <v>639503563670.72229</v>
      </c>
      <c r="AI374" s="53">
        <f t="shared" si="112"/>
        <v>0</v>
      </c>
      <c r="AJ374" s="53">
        <f t="shared" si="112"/>
        <v>0</v>
      </c>
      <c r="AK374" s="53">
        <f t="shared" si="112"/>
        <v>0</v>
      </c>
      <c r="AL374" s="53">
        <f t="shared" si="112"/>
        <v>-1.5317796575559763</v>
      </c>
      <c r="AM374" s="53">
        <f t="shared" si="113"/>
        <v>0</v>
      </c>
    </row>
    <row r="375" spans="1:39" x14ac:dyDescent="0.35">
      <c r="A375" s="301">
        <v>2015</v>
      </c>
      <c r="B375" s="301" t="s">
        <v>88</v>
      </c>
      <c r="C375" s="301" t="s">
        <v>50</v>
      </c>
      <c r="D375" s="302" t="s">
        <v>16</v>
      </c>
      <c r="E375" s="302" t="s">
        <v>228</v>
      </c>
      <c r="F375" s="301" t="s">
        <v>79</v>
      </c>
      <c r="G375" s="301" t="s">
        <v>77</v>
      </c>
      <c r="H375" s="303">
        <v>217711857000</v>
      </c>
      <c r="I375" s="303">
        <v>217711857000</v>
      </c>
      <c r="J375" s="303">
        <v>142252555326</v>
      </c>
      <c r="K375" s="304">
        <f t="shared" si="133"/>
        <v>0.65339829114589754</v>
      </c>
      <c r="L375" s="303">
        <v>142252555326</v>
      </c>
      <c r="M375" s="304">
        <f t="shared" si="134"/>
        <v>0.65339829114589754</v>
      </c>
      <c r="P375">
        <f t="shared" si="126"/>
        <v>2015</v>
      </c>
      <c r="Q375" t="str">
        <f t="shared" si="127"/>
        <v>Gustavo Petro 2012-2015</v>
      </c>
      <c r="R375" t="str">
        <f t="shared" si="128"/>
        <v>0206-FONDO DE PRESTACIONES ECONÓMICAS, CESANTÍAS Y PENSIONES</v>
      </c>
      <c r="S375" t="str">
        <f t="shared" si="129"/>
        <v>HACIENDA</v>
      </c>
      <c r="T375" t="str">
        <f t="shared" si="130"/>
        <v>Establecimientos Públicos</v>
      </c>
      <c r="U375" t="str">
        <f t="shared" si="131"/>
        <v>Servicio de la deuda</v>
      </c>
      <c r="V375" t="s">
        <v>256</v>
      </c>
      <c r="W375" s="53">
        <f t="shared" si="122"/>
        <v>374421311570.98956</v>
      </c>
      <c r="X375" s="53">
        <f t="shared" si="123"/>
        <v>374421311570.98956</v>
      </c>
      <c r="Y375" s="53">
        <f t="shared" si="124"/>
        <v>244646245149.09024</v>
      </c>
      <c r="Z375" s="53"/>
      <c r="AA375" s="53">
        <f t="shared" si="125"/>
        <v>244646245149.09024</v>
      </c>
      <c r="AB375" s="53"/>
      <c r="AC375" s="53">
        <f t="shared" si="117"/>
        <v>374421311570.98956</v>
      </c>
      <c r="AD375" s="53">
        <f t="shared" si="118"/>
        <v>374421311570.98956</v>
      </c>
      <c r="AE375" s="53">
        <f t="shared" si="119"/>
        <v>244646245149.09024</v>
      </c>
      <c r="AF375" s="53">
        <f t="shared" si="120"/>
        <v>1.1237157613748627</v>
      </c>
      <c r="AG375" s="53">
        <f t="shared" si="121"/>
        <v>244646245149.09024</v>
      </c>
      <c r="AI375" s="53">
        <f t="shared" si="112"/>
        <v>0</v>
      </c>
      <c r="AJ375" s="53">
        <f t="shared" si="112"/>
        <v>0</v>
      </c>
      <c r="AK375" s="53">
        <f t="shared" si="112"/>
        <v>0</v>
      </c>
      <c r="AL375" s="53">
        <f t="shared" si="112"/>
        <v>-1.1237157613748627</v>
      </c>
      <c r="AM375" s="53">
        <f t="shared" si="113"/>
        <v>0</v>
      </c>
    </row>
    <row r="376" spans="1:39" x14ac:dyDescent="0.35">
      <c r="A376" s="301">
        <v>2015</v>
      </c>
      <c r="B376" s="301" t="s">
        <v>88</v>
      </c>
      <c r="C376" s="301" t="s">
        <v>50</v>
      </c>
      <c r="D376" s="302" t="s">
        <v>16</v>
      </c>
      <c r="E376" s="302" t="s">
        <v>228</v>
      </c>
      <c r="F376" s="301" t="s">
        <v>78</v>
      </c>
      <c r="G376" s="301" t="s">
        <v>77</v>
      </c>
      <c r="H376" s="303">
        <v>3186252000</v>
      </c>
      <c r="I376" s="303">
        <v>3186252000</v>
      </c>
      <c r="J376" s="303">
        <v>2782485978</v>
      </c>
      <c r="K376" s="304">
        <f t="shared" si="133"/>
        <v>0.87327869170423433</v>
      </c>
      <c r="L376" s="303">
        <v>1826600920</v>
      </c>
      <c r="M376" s="304">
        <f t="shared" si="134"/>
        <v>0.5732757233263408</v>
      </c>
      <c r="P376">
        <f t="shared" si="126"/>
        <v>2015</v>
      </c>
      <c r="Q376" t="str">
        <f t="shared" si="127"/>
        <v>Gustavo Petro 2012-2015</v>
      </c>
      <c r="R376" t="str">
        <f t="shared" si="128"/>
        <v>0206-FONDO DE PRESTACIONES ECONÓMICAS, CESANTÍAS Y PENSIONES</v>
      </c>
      <c r="S376" t="str">
        <f t="shared" si="129"/>
        <v>HACIENDA</v>
      </c>
      <c r="T376" t="str">
        <f t="shared" si="130"/>
        <v>Establecimientos Públicos</v>
      </c>
      <c r="U376" t="str">
        <f t="shared" si="131"/>
        <v>Inversión directa</v>
      </c>
      <c r="V376" t="s">
        <v>256</v>
      </c>
      <c r="W376" s="53">
        <f t="shared" si="122"/>
        <v>5479722920.3537989</v>
      </c>
      <c r="X376" s="53">
        <f t="shared" si="123"/>
        <v>5479722920.3537989</v>
      </c>
      <c r="Y376" s="53">
        <f t="shared" si="124"/>
        <v>4785325262.7882719</v>
      </c>
      <c r="Z376" s="53"/>
      <c r="AA376" s="53">
        <f t="shared" si="125"/>
        <v>3141392120.7937527</v>
      </c>
      <c r="AB376" s="53"/>
      <c r="AC376" s="53">
        <f t="shared" si="117"/>
        <v>5479722920.3537989</v>
      </c>
      <c r="AD376" s="53">
        <f t="shared" si="118"/>
        <v>5479722920.3537989</v>
      </c>
      <c r="AE376" s="53">
        <f t="shared" si="119"/>
        <v>4785325262.7882719</v>
      </c>
      <c r="AF376" s="53">
        <f t="shared" si="120"/>
        <v>1.5018665387383898</v>
      </c>
      <c r="AG376" s="53">
        <f t="shared" si="121"/>
        <v>3141392120.7937527</v>
      </c>
      <c r="AI376" s="53">
        <f t="shared" si="112"/>
        <v>0</v>
      </c>
      <c r="AJ376" s="53">
        <f t="shared" si="112"/>
        <v>0</v>
      </c>
      <c r="AK376" s="53">
        <f t="shared" si="112"/>
        <v>0</v>
      </c>
      <c r="AL376" s="53">
        <f t="shared" si="112"/>
        <v>-1.5018665387383898</v>
      </c>
      <c r="AM376" s="53">
        <f t="shared" si="113"/>
        <v>0</v>
      </c>
    </row>
    <row r="377" spans="1:39" x14ac:dyDescent="0.35">
      <c r="A377" s="301">
        <v>2015</v>
      </c>
      <c r="B377" s="301" t="s">
        <v>88</v>
      </c>
      <c r="C377" s="301" t="s">
        <v>51</v>
      </c>
      <c r="D377" s="302" t="s">
        <v>15</v>
      </c>
      <c r="E377" s="302" t="s">
        <v>228</v>
      </c>
      <c r="F377" s="301" t="s">
        <v>76</v>
      </c>
      <c r="G377" s="301" t="s">
        <v>77</v>
      </c>
      <c r="H377" s="303">
        <v>9404972000</v>
      </c>
      <c r="I377" s="303">
        <v>9522172000</v>
      </c>
      <c r="J377" s="303">
        <v>9214236246</v>
      </c>
      <c r="K377" s="304">
        <f t="shared" si="133"/>
        <v>0.96766118549423386</v>
      </c>
      <c r="L377" s="303">
        <v>8839007102</v>
      </c>
      <c r="M377" s="304">
        <f t="shared" si="134"/>
        <v>0.9282553499348678</v>
      </c>
      <c r="P377">
        <f t="shared" si="126"/>
        <v>2015</v>
      </c>
      <c r="Q377" t="str">
        <f t="shared" si="127"/>
        <v>Gustavo Petro 2012-2015</v>
      </c>
      <c r="R377" t="str">
        <f t="shared" si="128"/>
        <v>0208-CAJA DE LA VIVIENDA POPULAR</v>
      </c>
      <c r="S377" t="str">
        <f t="shared" si="129"/>
        <v>HÁBITAT</v>
      </c>
      <c r="T377" t="str">
        <f t="shared" si="130"/>
        <v>Establecimientos Públicos</v>
      </c>
      <c r="U377" t="str">
        <f t="shared" si="131"/>
        <v>Funcionamiento</v>
      </c>
      <c r="V377" t="s">
        <v>256</v>
      </c>
      <c r="W377" s="53">
        <f t="shared" si="122"/>
        <v>16174690713.002522</v>
      </c>
      <c r="X377" s="53">
        <f t="shared" si="123"/>
        <v>16376251520.580034</v>
      </c>
      <c r="Y377" s="53">
        <f t="shared" si="124"/>
        <v>15846662960.356226</v>
      </c>
      <c r="Z377" s="53"/>
      <c r="AA377" s="53">
        <f t="shared" si="125"/>
        <v>15201343085.85743</v>
      </c>
      <c r="AB377" s="53"/>
      <c r="AC377" s="53">
        <f t="shared" si="117"/>
        <v>16174690713.002522</v>
      </c>
      <c r="AD377" s="53">
        <f t="shared" si="118"/>
        <v>16376251520.580034</v>
      </c>
      <c r="AE377" s="53">
        <f t="shared" si="119"/>
        <v>15846662960.356226</v>
      </c>
      <c r="AF377" s="53">
        <f t="shared" si="120"/>
        <v>1.6641857509354194</v>
      </c>
      <c r="AG377" s="53">
        <f t="shared" si="121"/>
        <v>15201343085.85743</v>
      </c>
      <c r="AI377" s="53">
        <f t="shared" si="112"/>
        <v>0</v>
      </c>
      <c r="AJ377" s="53">
        <f t="shared" si="112"/>
        <v>0</v>
      </c>
      <c r="AK377" s="53">
        <f t="shared" si="112"/>
        <v>0</v>
      </c>
      <c r="AL377" s="53">
        <f t="shared" si="112"/>
        <v>-1.6641857509354194</v>
      </c>
      <c r="AM377" s="53">
        <f t="shared" si="113"/>
        <v>0</v>
      </c>
    </row>
    <row r="378" spans="1:39" x14ac:dyDescent="0.35">
      <c r="A378" s="301">
        <v>2015</v>
      </c>
      <c r="B378" s="301" t="s">
        <v>88</v>
      </c>
      <c r="C378" s="301" t="s">
        <v>51</v>
      </c>
      <c r="D378" s="302" t="s">
        <v>15</v>
      </c>
      <c r="E378" s="302" t="s">
        <v>228</v>
      </c>
      <c r="F378" s="301" t="s">
        <v>78</v>
      </c>
      <c r="G378" s="301" t="s">
        <v>77</v>
      </c>
      <c r="H378" s="303">
        <v>104227470000</v>
      </c>
      <c r="I378" s="303">
        <v>117967917494</v>
      </c>
      <c r="J378" s="303">
        <v>107931448656</v>
      </c>
      <c r="K378" s="304">
        <f t="shared" si="133"/>
        <v>0.91492204786517095</v>
      </c>
      <c r="L378" s="303">
        <v>69026322288</v>
      </c>
      <c r="M378" s="304">
        <f t="shared" si="134"/>
        <v>0.5851279208307697</v>
      </c>
      <c r="P378">
        <f t="shared" si="126"/>
        <v>2015</v>
      </c>
      <c r="Q378" t="str">
        <f t="shared" si="127"/>
        <v>Gustavo Petro 2012-2015</v>
      </c>
      <c r="R378" t="str">
        <f t="shared" si="128"/>
        <v>0208-CAJA DE LA VIVIENDA POPULAR</v>
      </c>
      <c r="S378" t="str">
        <f t="shared" si="129"/>
        <v>HÁBITAT</v>
      </c>
      <c r="T378" t="str">
        <f t="shared" si="130"/>
        <v>Establecimientos Públicos</v>
      </c>
      <c r="U378" t="str">
        <f t="shared" si="131"/>
        <v>Inversión directa</v>
      </c>
      <c r="V378" t="s">
        <v>256</v>
      </c>
      <c r="W378" s="53">
        <f t="shared" si="122"/>
        <v>179250623079.87189</v>
      </c>
      <c r="X378" s="53">
        <f t="shared" si="123"/>
        <v>202881473705.87061</v>
      </c>
      <c r="Y378" s="53">
        <f t="shared" si="124"/>
        <v>185620733396.87897</v>
      </c>
      <c r="Z378" s="53"/>
      <c r="AA378" s="53">
        <f t="shared" si="125"/>
        <v>118711614884.59854</v>
      </c>
      <c r="AB378" s="53"/>
      <c r="AC378" s="53">
        <f t="shared" si="117"/>
        <v>179250623079.87189</v>
      </c>
      <c r="AD378" s="53">
        <f t="shared" si="118"/>
        <v>202881473705.87061</v>
      </c>
      <c r="AE378" s="53">
        <f t="shared" si="119"/>
        <v>185620733396.87897</v>
      </c>
      <c r="AF378" s="53">
        <f t="shared" si="120"/>
        <v>1.5734848706328981</v>
      </c>
      <c r="AG378" s="53">
        <f t="shared" si="121"/>
        <v>118711614884.59854</v>
      </c>
      <c r="AI378" s="53">
        <f t="shared" si="112"/>
        <v>0</v>
      </c>
      <c r="AJ378" s="53">
        <f t="shared" si="112"/>
        <v>0</v>
      </c>
      <c r="AK378" s="53">
        <f t="shared" si="112"/>
        <v>0</v>
      </c>
      <c r="AL378" s="53">
        <f t="shared" si="112"/>
        <v>-1.5734848706328981</v>
      </c>
      <c r="AM378" s="53">
        <f t="shared" si="113"/>
        <v>0</v>
      </c>
    </row>
    <row r="379" spans="1:39" x14ac:dyDescent="0.35">
      <c r="A379" s="301">
        <v>2015</v>
      </c>
      <c r="B379" s="301" t="s">
        <v>88</v>
      </c>
      <c r="C379" s="301" t="s">
        <v>52</v>
      </c>
      <c r="D379" s="302" t="s">
        <v>9</v>
      </c>
      <c r="E379" s="302" t="s">
        <v>228</v>
      </c>
      <c r="F379" s="301" t="s">
        <v>76</v>
      </c>
      <c r="G379" s="301" t="s">
        <v>77</v>
      </c>
      <c r="H379" s="303">
        <v>28431314000</v>
      </c>
      <c r="I379" s="303">
        <v>28431314000</v>
      </c>
      <c r="J379" s="303">
        <v>26165809309</v>
      </c>
      <c r="K379" s="304">
        <f t="shared" si="133"/>
        <v>0.92031656746501411</v>
      </c>
      <c r="L379" s="303">
        <v>25237563474</v>
      </c>
      <c r="M379" s="304">
        <f t="shared" si="134"/>
        <v>0.88766785362083511</v>
      </c>
      <c r="P379">
        <f t="shared" si="126"/>
        <v>2015</v>
      </c>
      <c r="Q379" t="str">
        <f t="shared" si="127"/>
        <v>Gustavo Petro 2012-2015</v>
      </c>
      <c r="R379" t="str">
        <f t="shared" si="128"/>
        <v>0211-INSTITUTO DISTRITAL DE RECREACIÓN Y DEPORTE</v>
      </c>
      <c r="S379" t="str">
        <f t="shared" si="129"/>
        <v>CULTURA, RECREACIÓN Y DEPORTE</v>
      </c>
      <c r="T379" t="str">
        <f t="shared" si="130"/>
        <v>Establecimientos Públicos</v>
      </c>
      <c r="U379" t="str">
        <f t="shared" si="131"/>
        <v>Funcionamiento</v>
      </c>
      <c r="V379" t="s">
        <v>256</v>
      </c>
      <c r="W379" s="53">
        <f t="shared" si="122"/>
        <v>48896233876.534515</v>
      </c>
      <c r="X379" s="53">
        <f t="shared" si="123"/>
        <v>48896233876.534515</v>
      </c>
      <c r="Y379" s="53">
        <f t="shared" si="124"/>
        <v>45000014123.218781</v>
      </c>
      <c r="Z379" s="53"/>
      <c r="AA379" s="53">
        <f t="shared" si="125"/>
        <v>43403614975.32576</v>
      </c>
      <c r="AB379" s="53"/>
      <c r="AC379" s="53">
        <f t="shared" si="117"/>
        <v>48896233876.534515</v>
      </c>
      <c r="AD379" s="53">
        <f t="shared" si="118"/>
        <v>48896233876.534515</v>
      </c>
      <c r="AE379" s="53">
        <f t="shared" si="119"/>
        <v>45000014123.218781</v>
      </c>
      <c r="AF379" s="53">
        <f t="shared" si="120"/>
        <v>1.5827623768362864</v>
      </c>
      <c r="AG379" s="53">
        <f t="shared" si="121"/>
        <v>43403614975.32576</v>
      </c>
      <c r="AI379" s="53">
        <f t="shared" si="112"/>
        <v>0</v>
      </c>
      <c r="AJ379" s="53">
        <f t="shared" si="112"/>
        <v>0</v>
      </c>
      <c r="AK379" s="53">
        <f t="shared" si="112"/>
        <v>0</v>
      </c>
      <c r="AL379" s="53">
        <f t="shared" ref="AL379:AM442" si="135">+Z379-AF379</f>
        <v>-1.5827623768362864</v>
      </c>
      <c r="AM379" s="53">
        <f t="shared" si="113"/>
        <v>0</v>
      </c>
    </row>
    <row r="380" spans="1:39" x14ac:dyDescent="0.35">
      <c r="A380" s="301">
        <v>2015</v>
      </c>
      <c r="B380" s="301" t="s">
        <v>88</v>
      </c>
      <c r="C380" s="301" t="s">
        <v>52</v>
      </c>
      <c r="D380" s="302" t="s">
        <v>9</v>
      </c>
      <c r="E380" s="302" t="s">
        <v>228</v>
      </c>
      <c r="F380" s="301" t="s">
        <v>79</v>
      </c>
      <c r="G380" s="301" t="s">
        <v>77</v>
      </c>
      <c r="H380" s="303">
        <v>0</v>
      </c>
      <c r="I380" s="303">
        <v>0</v>
      </c>
      <c r="J380" s="303">
        <v>0</v>
      </c>
      <c r="K380" s="304">
        <v>0</v>
      </c>
      <c r="L380" s="303">
        <v>0</v>
      </c>
      <c r="M380" s="304">
        <v>0</v>
      </c>
      <c r="P380">
        <f t="shared" si="126"/>
        <v>2015</v>
      </c>
      <c r="Q380" t="str">
        <f t="shared" si="127"/>
        <v>Gustavo Petro 2012-2015</v>
      </c>
      <c r="R380" t="str">
        <f t="shared" si="128"/>
        <v>0211-INSTITUTO DISTRITAL DE RECREACIÓN Y DEPORTE</v>
      </c>
      <c r="S380" t="str">
        <f t="shared" si="129"/>
        <v>CULTURA, RECREACIÓN Y DEPORTE</v>
      </c>
      <c r="T380" t="str">
        <f t="shared" si="130"/>
        <v>Establecimientos Públicos</v>
      </c>
      <c r="U380" t="str">
        <f t="shared" si="131"/>
        <v>Servicio de la deuda</v>
      </c>
      <c r="V380" t="s">
        <v>256</v>
      </c>
      <c r="W380" s="53">
        <f t="shared" si="122"/>
        <v>0</v>
      </c>
      <c r="X380" s="53">
        <f t="shared" si="123"/>
        <v>0</v>
      </c>
      <c r="Y380" s="53">
        <f t="shared" si="124"/>
        <v>0</v>
      </c>
      <c r="Z380" s="53"/>
      <c r="AA380" s="53">
        <f t="shared" si="125"/>
        <v>0</v>
      </c>
      <c r="AB380" s="53"/>
      <c r="AC380" s="53">
        <f t="shared" si="117"/>
        <v>0</v>
      </c>
      <c r="AD380" s="53">
        <f t="shared" si="118"/>
        <v>0</v>
      </c>
      <c r="AE380" s="53">
        <f t="shared" si="119"/>
        <v>0</v>
      </c>
      <c r="AF380" s="53">
        <f t="shared" si="120"/>
        <v>0</v>
      </c>
      <c r="AG380" s="53">
        <f t="shared" si="121"/>
        <v>0</v>
      </c>
      <c r="AI380" s="53">
        <f t="shared" ref="AI380:AM443" si="136">+W380-AC380</f>
        <v>0</v>
      </c>
      <c r="AJ380" s="53">
        <f t="shared" si="136"/>
        <v>0</v>
      </c>
      <c r="AK380" s="53">
        <f t="shared" si="136"/>
        <v>0</v>
      </c>
      <c r="AL380" s="53">
        <f t="shared" si="135"/>
        <v>0</v>
      </c>
      <c r="AM380" s="53">
        <f t="shared" si="135"/>
        <v>0</v>
      </c>
    </row>
    <row r="381" spans="1:39" x14ac:dyDescent="0.35">
      <c r="A381" s="301">
        <v>2015</v>
      </c>
      <c r="B381" s="301" t="s">
        <v>88</v>
      </c>
      <c r="C381" s="301" t="s">
        <v>52</v>
      </c>
      <c r="D381" s="302" t="s">
        <v>9</v>
      </c>
      <c r="E381" s="302" t="s">
        <v>228</v>
      </c>
      <c r="F381" s="301" t="s">
        <v>78</v>
      </c>
      <c r="G381" s="301" t="s">
        <v>77</v>
      </c>
      <c r="H381" s="303">
        <v>217392218000</v>
      </c>
      <c r="I381" s="303">
        <v>217392218000</v>
      </c>
      <c r="J381" s="303">
        <v>189565142834.88</v>
      </c>
      <c r="K381" s="304">
        <f t="shared" si="133"/>
        <v>0.87199599221569191</v>
      </c>
      <c r="L381" s="303">
        <v>113868888545</v>
      </c>
      <c r="M381" s="304">
        <f t="shared" si="134"/>
        <v>0.52379468590269407</v>
      </c>
      <c r="P381">
        <f t="shared" si="126"/>
        <v>2015</v>
      </c>
      <c r="Q381" t="str">
        <f t="shared" si="127"/>
        <v>Gustavo Petro 2012-2015</v>
      </c>
      <c r="R381" t="str">
        <f t="shared" si="128"/>
        <v>0211-INSTITUTO DISTRITAL DE RECREACIÓN Y DEPORTE</v>
      </c>
      <c r="S381" t="str">
        <f t="shared" si="129"/>
        <v>CULTURA, RECREACIÓN Y DEPORTE</v>
      </c>
      <c r="T381" t="str">
        <f t="shared" si="130"/>
        <v>Establecimientos Públicos</v>
      </c>
      <c r="U381" t="str">
        <f t="shared" si="131"/>
        <v>Inversión directa</v>
      </c>
      <c r="V381" t="s">
        <v>256</v>
      </c>
      <c r="W381" s="53">
        <f t="shared" si="122"/>
        <v>373871595743.57257</v>
      </c>
      <c r="X381" s="53">
        <f t="shared" si="123"/>
        <v>373871595743.57257</v>
      </c>
      <c r="Y381" s="53">
        <f t="shared" si="124"/>
        <v>326014533091.68066</v>
      </c>
      <c r="Z381" s="53"/>
      <c r="AA381" s="53">
        <f t="shared" si="125"/>
        <v>195831955060.44363</v>
      </c>
      <c r="AB381" s="53"/>
      <c r="AC381" s="53">
        <f t="shared" si="117"/>
        <v>373871595743.57257</v>
      </c>
      <c r="AD381" s="53">
        <f t="shared" si="118"/>
        <v>373871595743.57257</v>
      </c>
      <c r="AE381" s="53">
        <f t="shared" si="119"/>
        <v>326014533091.68066</v>
      </c>
      <c r="AF381" s="53">
        <f t="shared" si="120"/>
        <v>1.4996605494483737</v>
      </c>
      <c r="AG381" s="53">
        <f t="shared" si="121"/>
        <v>195831955060.44363</v>
      </c>
      <c r="AI381" s="53">
        <f t="shared" si="136"/>
        <v>0</v>
      </c>
      <c r="AJ381" s="53">
        <f t="shared" si="136"/>
        <v>0</v>
      </c>
      <c r="AK381" s="53">
        <f t="shared" si="136"/>
        <v>0</v>
      </c>
      <c r="AL381" s="53">
        <f t="shared" si="135"/>
        <v>-1.4996605494483737</v>
      </c>
      <c r="AM381" s="53">
        <f t="shared" si="135"/>
        <v>0</v>
      </c>
    </row>
    <row r="382" spans="1:39" x14ac:dyDescent="0.35">
      <c r="A382" s="301">
        <v>2015</v>
      </c>
      <c r="B382" s="301" t="s">
        <v>88</v>
      </c>
      <c r="C382" s="301" t="s">
        <v>53</v>
      </c>
      <c r="D382" s="302" t="s">
        <v>9</v>
      </c>
      <c r="E382" s="302" t="s">
        <v>228</v>
      </c>
      <c r="F382" s="301" t="s">
        <v>76</v>
      </c>
      <c r="G382" s="301" t="s">
        <v>77</v>
      </c>
      <c r="H382" s="303">
        <v>5500699000</v>
      </c>
      <c r="I382" s="303">
        <v>5500699000</v>
      </c>
      <c r="J382" s="303">
        <v>4257837492</v>
      </c>
      <c r="K382" s="304">
        <f t="shared" si="133"/>
        <v>0.77405389605939168</v>
      </c>
      <c r="L382" s="303">
        <v>3776625225</v>
      </c>
      <c r="M382" s="304">
        <f t="shared" si="134"/>
        <v>0.68657187477446047</v>
      </c>
      <c r="P382">
        <f t="shared" si="126"/>
        <v>2015</v>
      </c>
      <c r="Q382" t="str">
        <f t="shared" si="127"/>
        <v>Gustavo Petro 2012-2015</v>
      </c>
      <c r="R382" t="str">
        <f t="shared" si="128"/>
        <v>0213-INSTITUTO DISTRITAL DE PATRIMONIO CULTURAL</v>
      </c>
      <c r="S382" t="str">
        <f t="shared" si="129"/>
        <v>CULTURA, RECREACIÓN Y DEPORTE</v>
      </c>
      <c r="T382" t="str">
        <f t="shared" si="130"/>
        <v>Establecimientos Públicos</v>
      </c>
      <c r="U382" t="str">
        <f t="shared" si="131"/>
        <v>Funcionamiento</v>
      </c>
      <c r="V382" t="s">
        <v>256</v>
      </c>
      <c r="W382" s="53">
        <f t="shared" si="122"/>
        <v>9460113760.0752296</v>
      </c>
      <c r="X382" s="53">
        <f t="shared" si="123"/>
        <v>9460113760.0752296</v>
      </c>
      <c r="Y382" s="53">
        <f t="shared" si="124"/>
        <v>7322637913.1512938</v>
      </c>
      <c r="Z382" s="53"/>
      <c r="AA382" s="53">
        <f t="shared" si="125"/>
        <v>6495048039.8345213</v>
      </c>
      <c r="AB382" s="53"/>
      <c r="AC382" s="53">
        <f t="shared" ref="AC382:AC420" si="137">+H382*$Z$2</f>
        <v>9460113760.0752296</v>
      </c>
      <c r="AD382" s="53">
        <f t="shared" ref="AD382:AD420" si="138">+I382*$Z$2</f>
        <v>9460113760.0752296</v>
      </c>
      <c r="AE382" s="53">
        <f t="shared" ref="AE382:AE420" si="139">+J382*$Z$2</f>
        <v>7322637913.1512938</v>
      </c>
      <c r="AF382" s="53">
        <f t="shared" ref="AF382:AF420" si="140">+K382*$Z$2</f>
        <v>1.3312195255823474</v>
      </c>
      <c r="AG382" s="53">
        <f t="shared" ref="AG382:AG420" si="141">+L382*$Z$2</f>
        <v>6495048039.8345213</v>
      </c>
      <c r="AI382" s="53">
        <f t="shared" si="136"/>
        <v>0</v>
      </c>
      <c r="AJ382" s="53">
        <f t="shared" si="136"/>
        <v>0</v>
      </c>
      <c r="AK382" s="53">
        <f t="shared" si="136"/>
        <v>0</v>
      </c>
      <c r="AL382" s="53">
        <f t="shared" si="135"/>
        <v>-1.3312195255823474</v>
      </c>
      <c r="AM382" s="53">
        <f t="shared" si="135"/>
        <v>0</v>
      </c>
    </row>
    <row r="383" spans="1:39" x14ac:dyDescent="0.35">
      <c r="A383" s="301">
        <v>2015</v>
      </c>
      <c r="B383" s="301" t="s">
        <v>88</v>
      </c>
      <c r="C383" s="301" t="s">
        <v>53</v>
      </c>
      <c r="D383" s="302" t="s">
        <v>9</v>
      </c>
      <c r="E383" s="302" t="s">
        <v>228</v>
      </c>
      <c r="F383" s="301" t="s">
        <v>78</v>
      </c>
      <c r="G383" s="301" t="s">
        <v>77</v>
      </c>
      <c r="H383" s="303">
        <v>26405000000</v>
      </c>
      <c r="I383" s="303">
        <v>28334892185</v>
      </c>
      <c r="J383" s="303">
        <v>26929880859</v>
      </c>
      <c r="K383" s="304">
        <f t="shared" si="133"/>
        <v>0.95041409309671598</v>
      </c>
      <c r="L383" s="303">
        <v>12797063956</v>
      </c>
      <c r="M383" s="304">
        <f t="shared" si="134"/>
        <v>0.45163623254492363</v>
      </c>
      <c r="P383">
        <f t="shared" si="126"/>
        <v>2015</v>
      </c>
      <c r="Q383" t="str">
        <f t="shared" si="127"/>
        <v>Gustavo Petro 2012-2015</v>
      </c>
      <c r="R383" t="str">
        <f t="shared" si="128"/>
        <v>0213-INSTITUTO DISTRITAL DE PATRIMONIO CULTURAL</v>
      </c>
      <c r="S383" t="str">
        <f t="shared" si="129"/>
        <v>CULTURA, RECREACIÓN Y DEPORTE</v>
      </c>
      <c r="T383" t="str">
        <f t="shared" si="130"/>
        <v>Establecimientos Públicos</v>
      </c>
      <c r="U383" t="str">
        <f t="shared" si="131"/>
        <v>Inversión directa</v>
      </c>
      <c r="V383" t="s">
        <v>256</v>
      </c>
      <c r="W383" s="53">
        <f t="shared" si="122"/>
        <v>45411374778.875641</v>
      </c>
      <c r="X383" s="53">
        <f t="shared" si="123"/>
        <v>48730407435.41259</v>
      </c>
      <c r="Y383" s="53">
        <f t="shared" si="124"/>
        <v>46314065988.961121</v>
      </c>
      <c r="Z383" s="53"/>
      <c r="AA383" s="53">
        <f t="shared" si="125"/>
        <v>22008417624.508877</v>
      </c>
      <c r="AB383" s="53"/>
      <c r="AC383" s="53">
        <f t="shared" si="137"/>
        <v>45411374778.875641</v>
      </c>
      <c r="AD383" s="53">
        <f t="shared" si="138"/>
        <v>48730407435.41259</v>
      </c>
      <c r="AE383" s="53">
        <f t="shared" si="139"/>
        <v>46314065988.961121</v>
      </c>
      <c r="AF383" s="53">
        <f t="shared" si="140"/>
        <v>1.6345241649967874</v>
      </c>
      <c r="AG383" s="53">
        <f t="shared" si="141"/>
        <v>22008417624.508877</v>
      </c>
      <c r="AI383" s="53">
        <f t="shared" si="136"/>
        <v>0</v>
      </c>
      <c r="AJ383" s="53">
        <f t="shared" si="136"/>
        <v>0</v>
      </c>
      <c r="AK383" s="53">
        <f t="shared" si="136"/>
        <v>0</v>
      </c>
      <c r="AL383" s="53">
        <f t="shared" si="135"/>
        <v>-1.6345241649967874</v>
      </c>
      <c r="AM383" s="53">
        <f t="shared" si="135"/>
        <v>0</v>
      </c>
    </row>
    <row r="384" spans="1:39" x14ac:dyDescent="0.35">
      <c r="A384" s="301">
        <v>2015</v>
      </c>
      <c r="B384" s="301" t="s">
        <v>88</v>
      </c>
      <c r="C384" s="301" t="s">
        <v>54</v>
      </c>
      <c r="D384" s="302" t="s">
        <v>17</v>
      </c>
      <c r="E384" s="302" t="s">
        <v>228</v>
      </c>
      <c r="F384" s="301" t="s">
        <v>76</v>
      </c>
      <c r="G384" s="301" t="s">
        <v>77</v>
      </c>
      <c r="H384" s="303">
        <v>11452247000</v>
      </c>
      <c r="I384" s="303">
        <v>11452247000</v>
      </c>
      <c r="J384" s="303">
        <v>10735110840</v>
      </c>
      <c r="K384" s="304">
        <f t="shared" si="133"/>
        <v>0.93738030973310305</v>
      </c>
      <c r="L384" s="303">
        <v>10639405653</v>
      </c>
      <c r="M384" s="304">
        <f t="shared" si="134"/>
        <v>0.92902341811174693</v>
      </c>
      <c r="P384">
        <f t="shared" si="126"/>
        <v>2015</v>
      </c>
      <c r="Q384" t="str">
        <f t="shared" si="127"/>
        <v>Gustavo Petro 2012-2015</v>
      </c>
      <c r="R384" t="str">
        <f t="shared" si="128"/>
        <v>0214-INSTITUTO DISTRITAL PARA LA PROTECCIÓN DE LA NIÑEZ Y LA JUVENTUD</v>
      </c>
      <c r="S384" t="str">
        <f t="shared" si="129"/>
        <v>INTEGRACION SOCIAL</v>
      </c>
      <c r="T384" t="str">
        <f t="shared" si="130"/>
        <v>Establecimientos Públicos</v>
      </c>
      <c r="U384" t="str">
        <f t="shared" si="131"/>
        <v>Funcionamiento</v>
      </c>
      <c r="V384" t="s">
        <v>256</v>
      </c>
      <c r="W384" s="53">
        <f t="shared" si="122"/>
        <v>19695598582.74017</v>
      </c>
      <c r="X384" s="53">
        <f t="shared" si="123"/>
        <v>19695598582.74017</v>
      </c>
      <c r="Y384" s="53">
        <f t="shared" si="124"/>
        <v>18462266299.867847</v>
      </c>
      <c r="Z384" s="53"/>
      <c r="AA384" s="53">
        <f t="shared" si="125"/>
        <v>18297672317.094151</v>
      </c>
      <c r="AB384" s="53"/>
      <c r="AC384" s="53">
        <f t="shared" si="137"/>
        <v>19695598582.74017</v>
      </c>
      <c r="AD384" s="53">
        <f t="shared" si="138"/>
        <v>19695598582.74017</v>
      </c>
      <c r="AE384" s="53">
        <f t="shared" si="139"/>
        <v>18462266299.867847</v>
      </c>
      <c r="AF384" s="53">
        <f t="shared" si="140"/>
        <v>1.612108636835011</v>
      </c>
      <c r="AG384" s="53">
        <f t="shared" si="141"/>
        <v>18297672317.094151</v>
      </c>
      <c r="AI384" s="53">
        <f t="shared" si="136"/>
        <v>0</v>
      </c>
      <c r="AJ384" s="53">
        <f t="shared" si="136"/>
        <v>0</v>
      </c>
      <c r="AK384" s="53">
        <f t="shared" si="136"/>
        <v>0</v>
      </c>
      <c r="AL384" s="53">
        <f t="shared" si="135"/>
        <v>-1.612108636835011</v>
      </c>
      <c r="AM384" s="53">
        <f t="shared" si="135"/>
        <v>0</v>
      </c>
    </row>
    <row r="385" spans="1:39" x14ac:dyDescent="0.35">
      <c r="A385" s="301">
        <v>2015</v>
      </c>
      <c r="B385" s="301" t="s">
        <v>88</v>
      </c>
      <c r="C385" s="301" t="s">
        <v>54</v>
      </c>
      <c r="D385" s="302" t="s">
        <v>17</v>
      </c>
      <c r="E385" s="302" t="s">
        <v>228</v>
      </c>
      <c r="F385" s="301" t="s">
        <v>78</v>
      </c>
      <c r="G385" s="301" t="s">
        <v>77</v>
      </c>
      <c r="H385" s="303">
        <v>132383130000</v>
      </c>
      <c r="I385" s="303">
        <v>125852130000</v>
      </c>
      <c r="J385" s="303">
        <v>92837769551</v>
      </c>
      <c r="K385" s="304">
        <f t="shared" si="133"/>
        <v>0.7376734072836113</v>
      </c>
      <c r="L385" s="303">
        <v>82051677607</v>
      </c>
      <c r="M385" s="304">
        <f t="shared" si="134"/>
        <v>0.65196892263166306</v>
      </c>
      <c r="P385">
        <f t="shared" si="126"/>
        <v>2015</v>
      </c>
      <c r="Q385" t="str">
        <f t="shared" si="127"/>
        <v>Gustavo Petro 2012-2015</v>
      </c>
      <c r="R385" t="str">
        <f t="shared" si="128"/>
        <v>0214-INSTITUTO DISTRITAL PARA LA PROTECCIÓN DE LA NIÑEZ Y LA JUVENTUD</v>
      </c>
      <c r="S385" t="str">
        <f t="shared" si="129"/>
        <v>INTEGRACION SOCIAL</v>
      </c>
      <c r="T385" t="str">
        <f t="shared" si="130"/>
        <v>Establecimientos Públicos</v>
      </c>
      <c r="U385" t="str">
        <f t="shared" si="131"/>
        <v>Inversión directa</v>
      </c>
      <c r="V385" t="s">
        <v>256</v>
      </c>
      <c r="W385" s="53">
        <f t="shared" si="122"/>
        <v>227672786624.90494</v>
      </c>
      <c r="X385" s="53">
        <f t="shared" si="123"/>
        <v>216440759028.58466</v>
      </c>
      <c r="Y385" s="53">
        <f t="shared" si="124"/>
        <v>159662592187.66711</v>
      </c>
      <c r="Z385" s="53"/>
      <c r="AA385" s="53">
        <f t="shared" si="125"/>
        <v>141112648477.44574</v>
      </c>
      <c r="AB385" s="53"/>
      <c r="AC385" s="53">
        <f t="shared" si="137"/>
        <v>227672786624.90494</v>
      </c>
      <c r="AD385" s="53">
        <f t="shared" si="138"/>
        <v>216440759028.58466</v>
      </c>
      <c r="AE385" s="53">
        <f t="shared" si="139"/>
        <v>159662592187.66711</v>
      </c>
      <c r="AF385" s="53">
        <f t="shared" si="140"/>
        <v>1.268652284134302</v>
      </c>
      <c r="AG385" s="53">
        <f t="shared" si="141"/>
        <v>141112648477.44574</v>
      </c>
      <c r="AI385" s="53">
        <f t="shared" si="136"/>
        <v>0</v>
      </c>
      <c r="AJ385" s="53">
        <f t="shared" si="136"/>
        <v>0</v>
      </c>
      <c r="AK385" s="53">
        <f t="shared" si="136"/>
        <v>0</v>
      </c>
      <c r="AL385" s="53">
        <f t="shared" si="135"/>
        <v>-1.268652284134302</v>
      </c>
      <c r="AM385" s="53">
        <f t="shared" si="135"/>
        <v>0</v>
      </c>
    </row>
    <row r="386" spans="1:39" x14ac:dyDescent="0.35">
      <c r="A386" s="301">
        <v>2015</v>
      </c>
      <c r="B386" s="301" t="s">
        <v>88</v>
      </c>
      <c r="C386" s="301" t="s">
        <v>55</v>
      </c>
      <c r="D386" s="302" t="s">
        <v>9</v>
      </c>
      <c r="E386" s="302" t="s">
        <v>228</v>
      </c>
      <c r="F386" s="301" t="s">
        <v>76</v>
      </c>
      <c r="G386" s="301" t="s">
        <v>77</v>
      </c>
      <c r="H386" s="303">
        <v>3761761000</v>
      </c>
      <c r="I386" s="303">
        <v>3761761000</v>
      </c>
      <c r="J386" s="303">
        <v>3310864808</v>
      </c>
      <c r="K386" s="304">
        <f t="shared" si="133"/>
        <v>0.88013693799260506</v>
      </c>
      <c r="L386" s="303">
        <v>3172303170</v>
      </c>
      <c r="M386" s="304">
        <f t="shared" si="134"/>
        <v>0.84330268988380708</v>
      </c>
      <c r="P386">
        <f t="shared" si="126"/>
        <v>2015</v>
      </c>
      <c r="Q386" t="str">
        <f t="shared" si="127"/>
        <v>Gustavo Petro 2012-2015</v>
      </c>
      <c r="R386" t="str">
        <f t="shared" si="128"/>
        <v>0215-FUNDACIÓN GILBERTO ALZATE AVENDAÑO</v>
      </c>
      <c r="S386" t="str">
        <f t="shared" si="129"/>
        <v>CULTURA, RECREACIÓN Y DEPORTE</v>
      </c>
      <c r="T386" t="str">
        <f t="shared" si="130"/>
        <v>Establecimientos Públicos</v>
      </c>
      <c r="U386" t="str">
        <f t="shared" si="131"/>
        <v>Funcionamiento</v>
      </c>
      <c r="V386" t="s">
        <v>256</v>
      </c>
      <c r="W386" s="53">
        <f t="shared" si="122"/>
        <v>6469484514.2797956</v>
      </c>
      <c r="X386" s="53">
        <f t="shared" si="123"/>
        <v>6469484514.2797956</v>
      </c>
      <c r="Y386" s="53">
        <f t="shared" si="124"/>
        <v>5694032290.7887945</v>
      </c>
      <c r="Z386" s="53"/>
      <c r="AA386" s="53">
        <f t="shared" si="125"/>
        <v>5455733693.0537863</v>
      </c>
      <c r="AB386" s="53"/>
      <c r="AC386" s="53">
        <f t="shared" si="137"/>
        <v>6469484514.2797956</v>
      </c>
      <c r="AD386" s="53">
        <f t="shared" si="138"/>
        <v>6469484514.2797956</v>
      </c>
      <c r="AE386" s="53">
        <f t="shared" si="139"/>
        <v>5694032290.7887945</v>
      </c>
      <c r="AF386" s="53">
        <f t="shared" si="140"/>
        <v>1.5136613651927369</v>
      </c>
      <c r="AG386" s="53">
        <f t="shared" si="141"/>
        <v>5455733693.0537863</v>
      </c>
      <c r="AI386" s="53">
        <f t="shared" si="136"/>
        <v>0</v>
      </c>
      <c r="AJ386" s="53">
        <f t="shared" si="136"/>
        <v>0</v>
      </c>
      <c r="AK386" s="53">
        <f t="shared" si="136"/>
        <v>0</v>
      </c>
      <c r="AL386" s="53">
        <f t="shared" si="135"/>
        <v>-1.5136613651927369</v>
      </c>
      <c r="AM386" s="53">
        <f t="shared" si="135"/>
        <v>0</v>
      </c>
    </row>
    <row r="387" spans="1:39" x14ac:dyDescent="0.35">
      <c r="A387" s="301">
        <v>2015</v>
      </c>
      <c r="B387" s="301" t="s">
        <v>88</v>
      </c>
      <c r="C387" s="301" t="s">
        <v>55</v>
      </c>
      <c r="D387" s="302" t="s">
        <v>9</v>
      </c>
      <c r="E387" s="302" t="s">
        <v>228</v>
      </c>
      <c r="F387" s="301" t="s">
        <v>78</v>
      </c>
      <c r="G387" s="301" t="s">
        <v>77</v>
      </c>
      <c r="H387" s="303">
        <v>3544000000</v>
      </c>
      <c r="I387" s="303">
        <v>3544000000</v>
      </c>
      <c r="J387" s="303">
        <v>3498201665</v>
      </c>
      <c r="K387" s="304">
        <f t="shared" si="133"/>
        <v>0.98707721924379233</v>
      </c>
      <c r="L387" s="303">
        <v>3005557152</v>
      </c>
      <c r="M387" s="304">
        <f t="shared" si="134"/>
        <v>0.84806917381489844</v>
      </c>
      <c r="P387">
        <f t="shared" si="126"/>
        <v>2015</v>
      </c>
      <c r="Q387" t="str">
        <f t="shared" si="127"/>
        <v>Gustavo Petro 2012-2015</v>
      </c>
      <c r="R387" t="str">
        <f t="shared" si="128"/>
        <v>0215-FUNDACIÓN GILBERTO ALZATE AVENDAÑO</v>
      </c>
      <c r="S387" t="str">
        <f t="shared" si="129"/>
        <v>CULTURA, RECREACIÓN Y DEPORTE</v>
      </c>
      <c r="T387" t="str">
        <f t="shared" si="130"/>
        <v>Establecimientos Públicos</v>
      </c>
      <c r="U387" t="str">
        <f t="shared" si="131"/>
        <v>Inversión directa</v>
      </c>
      <c r="V387" t="s">
        <v>256</v>
      </c>
      <c r="W387" s="53">
        <f t="shared" si="122"/>
        <v>6094978686.4735947</v>
      </c>
      <c r="X387" s="53">
        <f t="shared" si="123"/>
        <v>6094978686.4735947</v>
      </c>
      <c r="Y387" s="53">
        <f t="shared" si="124"/>
        <v>6016214613.1945372</v>
      </c>
      <c r="Z387" s="53"/>
      <c r="AA387" s="53">
        <f t="shared" si="125"/>
        <v>5168963539.0570765</v>
      </c>
      <c r="AB387" s="53"/>
      <c r="AC387" s="53">
        <f t="shared" si="137"/>
        <v>6094978686.4735947</v>
      </c>
      <c r="AD387" s="53">
        <f t="shared" si="138"/>
        <v>6094978686.4735947</v>
      </c>
      <c r="AE387" s="53">
        <f t="shared" si="139"/>
        <v>6016214613.1945372</v>
      </c>
      <c r="AF387" s="53">
        <f t="shared" si="140"/>
        <v>1.6975774867930411</v>
      </c>
      <c r="AG387" s="53">
        <f t="shared" si="141"/>
        <v>5168963539.0570765</v>
      </c>
      <c r="AI387" s="53">
        <f t="shared" si="136"/>
        <v>0</v>
      </c>
      <c r="AJ387" s="53">
        <f t="shared" si="136"/>
        <v>0</v>
      </c>
      <c r="AK387" s="53">
        <f t="shared" si="136"/>
        <v>0</v>
      </c>
      <c r="AL387" s="53">
        <f t="shared" si="135"/>
        <v>-1.6975774867930411</v>
      </c>
      <c r="AM387" s="53">
        <f t="shared" si="135"/>
        <v>0</v>
      </c>
    </row>
    <row r="388" spans="1:39" x14ac:dyDescent="0.35">
      <c r="A388" s="301">
        <v>2015</v>
      </c>
      <c r="B388" s="301" t="s">
        <v>88</v>
      </c>
      <c r="C388" s="301" t="s">
        <v>56</v>
      </c>
      <c r="D388" s="302" t="s">
        <v>9</v>
      </c>
      <c r="E388" s="302" t="s">
        <v>228</v>
      </c>
      <c r="F388" s="301" t="s">
        <v>76</v>
      </c>
      <c r="G388" s="301" t="s">
        <v>77</v>
      </c>
      <c r="H388" s="303">
        <v>22155894000</v>
      </c>
      <c r="I388" s="303">
        <v>22155894000</v>
      </c>
      <c r="J388" s="303">
        <v>20816926277</v>
      </c>
      <c r="K388" s="304">
        <f t="shared" si="133"/>
        <v>0.9395660710869983</v>
      </c>
      <c r="L388" s="303">
        <v>20577927736</v>
      </c>
      <c r="M388" s="304">
        <f t="shared" si="134"/>
        <v>0.92877893963565628</v>
      </c>
      <c r="P388">
        <f t="shared" si="126"/>
        <v>2015</v>
      </c>
      <c r="Q388" t="str">
        <f t="shared" si="127"/>
        <v>Gustavo Petro 2012-2015</v>
      </c>
      <c r="R388" t="str">
        <f t="shared" si="128"/>
        <v>0216-ORQUESTA FILARMÓNICA DE BOGOTÁ</v>
      </c>
      <c r="S388" t="str">
        <f t="shared" si="129"/>
        <v>CULTURA, RECREACIÓN Y DEPORTE</v>
      </c>
      <c r="T388" t="str">
        <f t="shared" si="130"/>
        <v>Establecimientos Públicos</v>
      </c>
      <c r="U388" t="str">
        <f t="shared" si="131"/>
        <v>Funcionamiento</v>
      </c>
      <c r="V388" t="s">
        <v>256</v>
      </c>
      <c r="W388" s="53">
        <f t="shared" si="122"/>
        <v>38103753304.110664</v>
      </c>
      <c r="X388" s="53">
        <f t="shared" si="123"/>
        <v>38103753304.110664</v>
      </c>
      <c r="Y388" s="53">
        <f t="shared" si="124"/>
        <v>35800993785.611488</v>
      </c>
      <c r="Z388" s="53"/>
      <c r="AA388" s="53">
        <f t="shared" si="125"/>
        <v>35389963589.930534</v>
      </c>
      <c r="AB388" s="53"/>
      <c r="AC388" s="53">
        <f t="shared" si="137"/>
        <v>38103753304.110664</v>
      </c>
      <c r="AD388" s="53">
        <f t="shared" si="138"/>
        <v>38103753304.110664</v>
      </c>
      <c r="AE388" s="53">
        <f t="shared" si="139"/>
        <v>35800993785.611488</v>
      </c>
      <c r="AF388" s="53">
        <f t="shared" si="140"/>
        <v>1.6158677138287214</v>
      </c>
      <c r="AG388" s="53">
        <f t="shared" si="141"/>
        <v>35389963589.930534</v>
      </c>
      <c r="AI388" s="53">
        <f t="shared" si="136"/>
        <v>0</v>
      </c>
      <c r="AJ388" s="53">
        <f t="shared" si="136"/>
        <v>0</v>
      </c>
      <c r="AK388" s="53">
        <f t="shared" si="136"/>
        <v>0</v>
      </c>
      <c r="AL388" s="53">
        <f t="shared" si="135"/>
        <v>-1.6158677138287214</v>
      </c>
      <c r="AM388" s="53">
        <f t="shared" si="135"/>
        <v>0</v>
      </c>
    </row>
    <row r="389" spans="1:39" x14ac:dyDescent="0.35">
      <c r="A389" s="301">
        <v>2015</v>
      </c>
      <c r="B389" s="301" t="s">
        <v>88</v>
      </c>
      <c r="C389" s="301" t="s">
        <v>56</v>
      </c>
      <c r="D389" s="302" t="s">
        <v>9</v>
      </c>
      <c r="E389" s="302" t="s">
        <v>228</v>
      </c>
      <c r="F389" s="301" t="s">
        <v>78</v>
      </c>
      <c r="G389" s="301" t="s">
        <v>77</v>
      </c>
      <c r="H389" s="303">
        <v>26128500000</v>
      </c>
      <c r="I389" s="303">
        <v>26563447433</v>
      </c>
      <c r="J389" s="303">
        <v>25257779081</v>
      </c>
      <c r="K389" s="304">
        <f t="shared" si="133"/>
        <v>0.95084717993425971</v>
      </c>
      <c r="L389" s="303">
        <v>22350684331</v>
      </c>
      <c r="M389" s="304">
        <f t="shared" si="134"/>
        <v>0.84140751637656608</v>
      </c>
      <c r="P389">
        <f t="shared" si="126"/>
        <v>2015</v>
      </c>
      <c r="Q389" t="str">
        <f t="shared" si="127"/>
        <v>Gustavo Petro 2012-2015</v>
      </c>
      <c r="R389" t="str">
        <f t="shared" si="128"/>
        <v>0216-ORQUESTA FILARMÓNICA DE BOGOTÁ</v>
      </c>
      <c r="S389" t="str">
        <f t="shared" si="129"/>
        <v>CULTURA, RECREACIÓN Y DEPORTE</v>
      </c>
      <c r="T389" t="str">
        <f t="shared" si="130"/>
        <v>Establecimientos Públicos</v>
      </c>
      <c r="U389" t="str">
        <f t="shared" si="131"/>
        <v>Inversión directa</v>
      </c>
      <c r="V389" t="s">
        <v>256</v>
      </c>
      <c r="W389" s="53">
        <f t="shared" ref="W389:W452" si="142">IF(A389=$W$1,H389*$W$2,IF(A389=$X$1,H389*$X$2,IF(A389=$Y$1,H389*$Y$2,IF(A389=$Z$1,H389*$Z$2,IF(A389=$AA$1,H389*$AA$2,IF(A389=$AB$1,H389*$AB$2,IF(A389=$AC$1,H389*$AC$2,IF(A389=$AD$1,H389*$AD$2,IF(A389=$AE$1,H389*$AE$2,IF(A389=$AF$1,H389*$AF$2,IF(A389=$AG$1,H389*$AG$2,IF(A389=$AH$1,H389*$AH$2,IF(A389=$AI$1,H389*$AI$2,IF(A389=$AJ$1,H389*$AJ$2,0))))))))))))))</f>
        <v>44935849494.787048</v>
      </c>
      <c r="X389" s="53">
        <f t="shared" ref="X389:X452" si="143">IF(A389=$W$1,I389*$W$2,IF(A389=$X$1,I389*$X$2,IF(A389=$Y$1,I389*$Y$2,IF(A389=$Z$1,I389*$Z$2,IF(A389=$AA$1,I389*$AA$2,IF(A389=$AB$1,I389*$AB$2,IF(A389=$AC$1,I389*$AC$2,IF(A389=$AD$1,I389*$AD$2,IF(A389=$AE$1,I389*$AE$2,IF(A389=$AF$1,I389*$AF$2,IF(A389=$AG$1,I389*$AG$2,IF(A389=$AH$1,I389*$AH$2,IF(A389=$AI$1,I389*$AI$2,IF(A389=$AJ$1,I389*$AJ$2,0))))))))))))))</f>
        <v>45683873008.859116</v>
      </c>
      <c r="Y389" s="53">
        <f t="shared" ref="Y389:Y452" si="144">IF(A389=$W$1,J389*$W$2,IF(A389=$X$1,J389*$X$2,IF(A389=$Y$1,J389*$Y$2,IF(A389=$Z$1,J389*$Z$2,IF(A389=$AA$1,J389*$AA$2,IF(A389=$AB$1,J389*$AB$2,IF(A389=$AC$1,J389*$AC$2,IF(A389=$AD$1,J389*$AD$2,IF(A389=$AE$1,J389*$AE$2,IF(A389=$AF$1,J389*$AF$2,IF(A389=$AG$1,J389*$AG$2,IF(A389=$AH$1,J389*$AH$2,IF(A389=$AI$1,J389*$AI$2,IF(A389=$AJ$1,J389*$AJ$2,0))))))))))))))</f>
        <v>43438381818.948532</v>
      </c>
      <c r="Z389" s="53"/>
      <c r="AA389" s="53">
        <f t="shared" ref="AA389:AA452" si="145">IF(A389=$W$1,L389*$W$2,IF(A389=$X$1,L389*$X$2,IF(A389=$Y$1,L389*$Y$2,IF(A389=$Z$1,L389*$Z$2,IF(A389=$AA$1,L389*$AA$2,IF(A389=$AB$1,L389*$AB$2,IF(A389=$AC$1,L389*$AC$2,IF(A389=$AD$1,L389*$AD$2,IF(A389=$AE$1,L389*$AE$2,IF(A389=$AF$1,L389*$AF$2,IF(A389=$AG$1,L389*$AG$2,IF(A389=$AH$1,L389*$AH$2,IF(A389=$AI$1,L389*$AI$2,IF(A389=$AJ$1,L389*$AJ$2,0))))))))))))))</f>
        <v>38438754126.846596</v>
      </c>
      <c r="AB389" s="53"/>
      <c r="AC389" s="53">
        <f t="shared" si="137"/>
        <v>44935849494.787048</v>
      </c>
      <c r="AD389" s="53">
        <f t="shared" si="138"/>
        <v>45683873008.859116</v>
      </c>
      <c r="AE389" s="53">
        <f t="shared" si="139"/>
        <v>43438381818.948532</v>
      </c>
      <c r="AF389" s="53">
        <f t="shared" si="140"/>
        <v>1.6352689886548633</v>
      </c>
      <c r="AG389" s="53">
        <f t="shared" si="141"/>
        <v>38438754126.846596</v>
      </c>
      <c r="AI389" s="53">
        <f t="shared" si="136"/>
        <v>0</v>
      </c>
      <c r="AJ389" s="53">
        <f t="shared" si="136"/>
        <v>0</v>
      </c>
      <c r="AK389" s="53">
        <f t="shared" si="136"/>
        <v>0</v>
      </c>
      <c r="AL389" s="53">
        <f t="shared" si="135"/>
        <v>-1.6352689886548633</v>
      </c>
      <c r="AM389" s="53">
        <f t="shared" si="135"/>
        <v>0</v>
      </c>
    </row>
    <row r="390" spans="1:39" x14ac:dyDescent="0.35">
      <c r="A390" s="301">
        <v>2015</v>
      </c>
      <c r="B390" s="301" t="s">
        <v>88</v>
      </c>
      <c r="C390" s="301" t="s">
        <v>57</v>
      </c>
      <c r="D390" s="302" t="s">
        <v>22</v>
      </c>
      <c r="E390" s="302" t="s">
        <v>228</v>
      </c>
      <c r="F390" s="301" t="s">
        <v>76</v>
      </c>
      <c r="G390" s="301" t="s">
        <v>77</v>
      </c>
      <c r="H390" s="303">
        <v>12177241000</v>
      </c>
      <c r="I390" s="303">
        <v>12177241000</v>
      </c>
      <c r="J390" s="303">
        <v>8822996962</v>
      </c>
      <c r="K390" s="304">
        <f t="shared" si="133"/>
        <v>0.72454811085696669</v>
      </c>
      <c r="L390" s="303">
        <v>7873803099</v>
      </c>
      <c r="M390" s="304">
        <f t="shared" si="134"/>
        <v>0.64659992349662787</v>
      </c>
      <c r="P390">
        <f t="shared" ref="P390:P453" si="146">+A390</f>
        <v>2015</v>
      </c>
      <c r="Q390" t="str">
        <f t="shared" ref="Q390:Q453" si="147">+B390</f>
        <v>Gustavo Petro 2012-2015</v>
      </c>
      <c r="R390" t="str">
        <f t="shared" ref="R390:R453" si="148">+C390</f>
        <v>0217-FONDO DE SEGURIDAD Y VIGILANCIA</v>
      </c>
      <c r="S390" t="str">
        <f t="shared" ref="S390:S453" si="149">+D390</f>
        <v>SEGURIDAD, CONVIVENCIA Y JUSTICIA</v>
      </c>
      <c r="T390" t="str">
        <f t="shared" ref="T390:T453" si="150">+E390</f>
        <v>Establecimientos Públicos</v>
      </c>
      <c r="U390" t="str">
        <f t="shared" ref="U390:U453" si="151">+F390</f>
        <v>Funcionamiento</v>
      </c>
      <c r="V390" t="s">
        <v>256</v>
      </c>
      <c r="W390" s="53">
        <f t="shared" si="142"/>
        <v>20942444795.44368</v>
      </c>
      <c r="X390" s="53">
        <f t="shared" si="143"/>
        <v>20942444795.44368</v>
      </c>
      <c r="Y390" s="53">
        <f t="shared" si="144"/>
        <v>15173808813.265032</v>
      </c>
      <c r="Z390" s="53"/>
      <c r="AA390" s="53">
        <f t="shared" si="145"/>
        <v>13541383202.566235</v>
      </c>
      <c r="AB390" s="53"/>
      <c r="AC390" s="53">
        <f t="shared" si="137"/>
        <v>20942444795.44368</v>
      </c>
      <c r="AD390" s="53">
        <f t="shared" si="138"/>
        <v>20942444795.44368</v>
      </c>
      <c r="AE390" s="53">
        <f t="shared" si="139"/>
        <v>15173808813.265032</v>
      </c>
      <c r="AF390" s="53">
        <f t="shared" si="140"/>
        <v>1.2460793716134084</v>
      </c>
      <c r="AG390" s="53">
        <f t="shared" si="141"/>
        <v>13541383202.566235</v>
      </c>
      <c r="AI390" s="53">
        <f t="shared" si="136"/>
        <v>0</v>
      </c>
      <c r="AJ390" s="53">
        <f t="shared" si="136"/>
        <v>0</v>
      </c>
      <c r="AK390" s="53">
        <f t="shared" si="136"/>
        <v>0</v>
      </c>
      <c r="AL390" s="53">
        <f t="shared" si="135"/>
        <v>-1.2460793716134084</v>
      </c>
      <c r="AM390" s="53">
        <f t="shared" si="135"/>
        <v>0</v>
      </c>
    </row>
    <row r="391" spans="1:39" x14ac:dyDescent="0.35">
      <c r="A391" s="301">
        <v>2015</v>
      </c>
      <c r="B391" s="301" t="s">
        <v>88</v>
      </c>
      <c r="C391" s="301" t="s">
        <v>57</v>
      </c>
      <c r="D391" s="302" t="s">
        <v>22</v>
      </c>
      <c r="E391" s="302" t="s">
        <v>228</v>
      </c>
      <c r="F391" s="301" t="s">
        <v>79</v>
      </c>
      <c r="G391" s="301" t="s">
        <v>77</v>
      </c>
      <c r="H391" s="303">
        <v>0</v>
      </c>
      <c r="I391" s="303">
        <v>0</v>
      </c>
      <c r="J391" s="303">
        <v>0</v>
      </c>
      <c r="K391" s="304">
        <v>0</v>
      </c>
      <c r="L391" s="303">
        <v>0</v>
      </c>
      <c r="M391" s="304">
        <v>0</v>
      </c>
      <c r="P391">
        <f t="shared" si="146"/>
        <v>2015</v>
      </c>
      <c r="Q391" t="str">
        <f t="shared" si="147"/>
        <v>Gustavo Petro 2012-2015</v>
      </c>
      <c r="R391" t="str">
        <f t="shared" si="148"/>
        <v>0217-FONDO DE SEGURIDAD Y VIGILANCIA</v>
      </c>
      <c r="S391" t="str">
        <f t="shared" si="149"/>
        <v>SEGURIDAD, CONVIVENCIA Y JUSTICIA</v>
      </c>
      <c r="T391" t="str">
        <f t="shared" si="150"/>
        <v>Establecimientos Públicos</v>
      </c>
      <c r="U391" t="str">
        <f t="shared" si="151"/>
        <v>Servicio de la deuda</v>
      </c>
      <c r="V391" t="s">
        <v>256</v>
      </c>
      <c r="W391" s="53">
        <f t="shared" si="142"/>
        <v>0</v>
      </c>
      <c r="X391" s="53">
        <f t="shared" si="143"/>
        <v>0</v>
      </c>
      <c r="Y391" s="53">
        <f t="shared" si="144"/>
        <v>0</v>
      </c>
      <c r="Z391" s="53"/>
      <c r="AA391" s="53">
        <f t="shared" si="145"/>
        <v>0</v>
      </c>
      <c r="AB391" s="53"/>
      <c r="AC391" s="53">
        <f t="shared" si="137"/>
        <v>0</v>
      </c>
      <c r="AD391" s="53">
        <f t="shared" si="138"/>
        <v>0</v>
      </c>
      <c r="AE391" s="53">
        <f t="shared" si="139"/>
        <v>0</v>
      </c>
      <c r="AF391" s="53">
        <f t="shared" si="140"/>
        <v>0</v>
      </c>
      <c r="AG391" s="53">
        <f t="shared" si="141"/>
        <v>0</v>
      </c>
      <c r="AI391" s="53">
        <f t="shared" si="136"/>
        <v>0</v>
      </c>
      <c r="AJ391" s="53">
        <f t="shared" si="136"/>
        <v>0</v>
      </c>
      <c r="AK391" s="53">
        <f t="shared" si="136"/>
        <v>0</v>
      </c>
      <c r="AL391" s="53">
        <f t="shared" si="135"/>
        <v>0</v>
      </c>
      <c r="AM391" s="53">
        <f t="shared" si="135"/>
        <v>0</v>
      </c>
    </row>
    <row r="392" spans="1:39" x14ac:dyDescent="0.35">
      <c r="A392" s="301">
        <v>2015</v>
      </c>
      <c r="B392" s="301" t="s">
        <v>88</v>
      </c>
      <c r="C392" s="301" t="s">
        <v>57</v>
      </c>
      <c r="D392" s="302" t="s">
        <v>22</v>
      </c>
      <c r="E392" s="302" t="s">
        <v>228</v>
      </c>
      <c r="F392" s="301" t="s">
        <v>78</v>
      </c>
      <c r="G392" s="301" t="s">
        <v>77</v>
      </c>
      <c r="H392" s="303">
        <v>167251000000</v>
      </c>
      <c r="I392" s="303">
        <v>167251000000</v>
      </c>
      <c r="J392" s="303">
        <v>147127384911</v>
      </c>
      <c r="K392" s="304">
        <f t="shared" si="133"/>
        <v>0.87968015085709506</v>
      </c>
      <c r="L392" s="303">
        <v>97665873686</v>
      </c>
      <c r="M392" s="304">
        <f t="shared" si="134"/>
        <v>0.58394792070600476</v>
      </c>
      <c r="P392">
        <f t="shared" si="146"/>
        <v>2015</v>
      </c>
      <c r="Q392" t="str">
        <f t="shared" si="147"/>
        <v>Gustavo Petro 2012-2015</v>
      </c>
      <c r="R392" t="str">
        <f t="shared" si="148"/>
        <v>0217-FONDO DE SEGURIDAD Y VIGILANCIA</v>
      </c>
      <c r="S392" t="str">
        <f t="shared" si="149"/>
        <v>SEGURIDAD, CONVIVENCIA Y JUSTICIA</v>
      </c>
      <c r="T392" t="str">
        <f t="shared" si="150"/>
        <v>Establecimientos Públicos</v>
      </c>
      <c r="U392" t="str">
        <f t="shared" si="151"/>
        <v>Inversión directa</v>
      </c>
      <c r="V392" t="s">
        <v>256</v>
      </c>
      <c r="W392" s="53">
        <f t="shared" si="142"/>
        <v>287638623107.0528</v>
      </c>
      <c r="X392" s="53">
        <f t="shared" si="143"/>
        <v>287638623107.0528</v>
      </c>
      <c r="Y392" s="53">
        <f t="shared" si="144"/>
        <v>253029987367.13931</v>
      </c>
      <c r="Z392" s="53"/>
      <c r="AA392" s="53">
        <f t="shared" si="145"/>
        <v>167965975878.10165</v>
      </c>
      <c r="AB392" s="53"/>
      <c r="AC392" s="53">
        <f t="shared" si="137"/>
        <v>287638623107.0528</v>
      </c>
      <c r="AD392" s="53">
        <f t="shared" si="138"/>
        <v>287638623107.0528</v>
      </c>
      <c r="AE392" s="53">
        <f t="shared" si="139"/>
        <v>253029987367.13931</v>
      </c>
      <c r="AF392" s="53">
        <f t="shared" si="140"/>
        <v>1.5128757817121532</v>
      </c>
      <c r="AG392" s="53">
        <f t="shared" si="141"/>
        <v>167965975878.10165</v>
      </c>
      <c r="AI392" s="53">
        <f t="shared" si="136"/>
        <v>0</v>
      </c>
      <c r="AJ392" s="53">
        <f t="shared" si="136"/>
        <v>0</v>
      </c>
      <c r="AK392" s="53">
        <f t="shared" si="136"/>
        <v>0</v>
      </c>
      <c r="AL392" s="53">
        <f t="shared" si="135"/>
        <v>-1.5128757817121532</v>
      </c>
      <c r="AM392" s="53">
        <f t="shared" si="135"/>
        <v>0</v>
      </c>
    </row>
    <row r="393" spans="1:39" x14ac:dyDescent="0.35">
      <c r="A393" s="301">
        <v>2015</v>
      </c>
      <c r="B393" s="301" t="s">
        <v>88</v>
      </c>
      <c r="C393" s="301" t="s">
        <v>58</v>
      </c>
      <c r="D393" s="302" t="s">
        <v>8</v>
      </c>
      <c r="E393" s="302" t="s">
        <v>228</v>
      </c>
      <c r="F393" s="301" t="s">
        <v>76</v>
      </c>
      <c r="G393" s="301" t="s">
        <v>77</v>
      </c>
      <c r="H393" s="303">
        <v>6046958000</v>
      </c>
      <c r="I393" s="303">
        <v>6046958000</v>
      </c>
      <c r="J393" s="303">
        <v>5589852408</v>
      </c>
      <c r="K393" s="304">
        <f t="shared" si="133"/>
        <v>0.92440734795908952</v>
      </c>
      <c r="L393" s="303">
        <v>5290300262</v>
      </c>
      <c r="M393" s="304">
        <f t="shared" si="134"/>
        <v>0.87486968852768621</v>
      </c>
      <c r="P393">
        <f t="shared" si="146"/>
        <v>2015</v>
      </c>
      <c r="Q393" t="str">
        <f t="shared" si="147"/>
        <v>Gustavo Petro 2012-2015</v>
      </c>
      <c r="R393" t="str">
        <f t="shared" si="148"/>
        <v>0218-JARDIN BOTÁNICO</v>
      </c>
      <c r="S393" t="str">
        <f t="shared" si="149"/>
        <v>AMBIENTE</v>
      </c>
      <c r="T393" t="str">
        <f t="shared" si="150"/>
        <v>Establecimientos Públicos</v>
      </c>
      <c r="U393" t="str">
        <f t="shared" si="151"/>
        <v>Funcionamiento</v>
      </c>
      <c r="V393" t="s">
        <v>256</v>
      </c>
      <c r="W393" s="53">
        <f t="shared" si="142"/>
        <v>10399571142.212469</v>
      </c>
      <c r="X393" s="53">
        <f t="shared" si="143"/>
        <v>10399571142.212469</v>
      </c>
      <c r="Y393" s="53">
        <f t="shared" si="144"/>
        <v>9613439979.4845085</v>
      </c>
      <c r="Z393" s="53"/>
      <c r="AA393" s="53">
        <f t="shared" si="145"/>
        <v>9098269566.0089378</v>
      </c>
      <c r="AB393" s="53"/>
      <c r="AC393" s="53">
        <f t="shared" si="137"/>
        <v>10399571142.212469</v>
      </c>
      <c r="AD393" s="53">
        <f t="shared" si="138"/>
        <v>10399571142.212469</v>
      </c>
      <c r="AE393" s="53">
        <f t="shared" si="139"/>
        <v>9613439979.4845085</v>
      </c>
      <c r="AF393" s="53">
        <f t="shared" si="140"/>
        <v>1.5897977097715097</v>
      </c>
      <c r="AG393" s="53">
        <f t="shared" si="141"/>
        <v>9098269566.0089378</v>
      </c>
      <c r="AI393" s="53">
        <f t="shared" si="136"/>
        <v>0</v>
      </c>
      <c r="AJ393" s="53">
        <f t="shared" si="136"/>
        <v>0</v>
      </c>
      <c r="AK393" s="53">
        <f t="shared" si="136"/>
        <v>0</v>
      </c>
      <c r="AL393" s="53">
        <f t="shared" si="135"/>
        <v>-1.5897977097715097</v>
      </c>
      <c r="AM393" s="53">
        <f t="shared" si="135"/>
        <v>0</v>
      </c>
    </row>
    <row r="394" spans="1:39" x14ac:dyDescent="0.35">
      <c r="A394" s="301">
        <v>2015</v>
      </c>
      <c r="B394" s="301" t="s">
        <v>88</v>
      </c>
      <c r="C394" s="301" t="s">
        <v>58</v>
      </c>
      <c r="D394" s="302" t="s">
        <v>8</v>
      </c>
      <c r="E394" s="302" t="s">
        <v>228</v>
      </c>
      <c r="F394" s="301" t="s">
        <v>78</v>
      </c>
      <c r="G394" s="301" t="s">
        <v>77</v>
      </c>
      <c r="H394" s="303">
        <v>34463714000</v>
      </c>
      <c r="I394" s="303">
        <v>50775629826</v>
      </c>
      <c r="J394" s="303">
        <v>45952230062</v>
      </c>
      <c r="K394" s="304">
        <f t="shared" si="133"/>
        <v>0.90500561429707471</v>
      </c>
      <c r="L394" s="303">
        <v>23419581537</v>
      </c>
      <c r="M394" s="304">
        <f t="shared" si="134"/>
        <v>0.46123665264724784</v>
      </c>
      <c r="P394">
        <f t="shared" si="146"/>
        <v>2015</v>
      </c>
      <c r="Q394" t="str">
        <f t="shared" si="147"/>
        <v>Gustavo Petro 2012-2015</v>
      </c>
      <c r="R394" t="str">
        <f t="shared" si="148"/>
        <v>0218-JARDIN BOTÁNICO</v>
      </c>
      <c r="S394" t="str">
        <f t="shared" si="149"/>
        <v>AMBIENTE</v>
      </c>
      <c r="T394" t="str">
        <f t="shared" si="150"/>
        <v>Establecimientos Públicos</v>
      </c>
      <c r="U394" t="str">
        <f t="shared" si="151"/>
        <v>Inversión directa</v>
      </c>
      <c r="V394" t="s">
        <v>256</v>
      </c>
      <c r="W394" s="53">
        <f t="shared" si="142"/>
        <v>59270768139.594139</v>
      </c>
      <c r="X394" s="53">
        <f t="shared" si="143"/>
        <v>87324035435.029053</v>
      </c>
      <c r="Y394" s="53">
        <f t="shared" si="144"/>
        <v>79028742331.777985</v>
      </c>
      <c r="Z394" s="53"/>
      <c r="AA394" s="53">
        <f t="shared" si="145"/>
        <v>40277045799.702454</v>
      </c>
      <c r="AB394" s="53"/>
      <c r="AC394" s="53">
        <f t="shared" si="137"/>
        <v>59270768139.594139</v>
      </c>
      <c r="AD394" s="53">
        <f t="shared" si="138"/>
        <v>87324035435.029053</v>
      </c>
      <c r="AE394" s="53">
        <f t="shared" si="139"/>
        <v>79028742331.777985</v>
      </c>
      <c r="AF394" s="53">
        <f t="shared" si="140"/>
        <v>1.5564305672346537</v>
      </c>
      <c r="AG394" s="53">
        <f t="shared" si="141"/>
        <v>40277045799.702454</v>
      </c>
      <c r="AI394" s="53">
        <f t="shared" si="136"/>
        <v>0</v>
      </c>
      <c r="AJ394" s="53">
        <f t="shared" si="136"/>
        <v>0</v>
      </c>
      <c r="AK394" s="53">
        <f t="shared" si="136"/>
        <v>0</v>
      </c>
      <c r="AL394" s="53">
        <f t="shared" si="135"/>
        <v>-1.5564305672346537</v>
      </c>
      <c r="AM394" s="53">
        <f t="shared" si="135"/>
        <v>0</v>
      </c>
    </row>
    <row r="395" spans="1:39" x14ac:dyDescent="0.35">
      <c r="A395" s="301">
        <v>2015</v>
      </c>
      <c r="B395" s="301" t="s">
        <v>88</v>
      </c>
      <c r="C395" s="301" t="s">
        <v>59</v>
      </c>
      <c r="D395" s="302" t="s">
        <v>11</v>
      </c>
      <c r="E395" s="302" t="s">
        <v>228</v>
      </c>
      <c r="F395" s="301" t="s">
        <v>76</v>
      </c>
      <c r="G395" s="301" t="s">
        <v>77</v>
      </c>
      <c r="H395" s="303">
        <v>4828126000</v>
      </c>
      <c r="I395" s="303">
        <v>4828126000</v>
      </c>
      <c r="J395" s="303">
        <v>4487658242</v>
      </c>
      <c r="K395" s="304">
        <f t="shared" si="133"/>
        <v>0.92948242071561515</v>
      </c>
      <c r="L395" s="303">
        <v>4348820315</v>
      </c>
      <c r="M395" s="304">
        <f t="shared" si="134"/>
        <v>0.90072635117641919</v>
      </c>
      <c r="P395">
        <f t="shared" si="146"/>
        <v>2015</v>
      </c>
      <c r="Q395" t="str">
        <f t="shared" si="147"/>
        <v>Gustavo Petro 2012-2015</v>
      </c>
      <c r="R395" t="str">
        <f t="shared" si="148"/>
        <v>0219-INSTITUTO PARA LA INVESTIGACION EDUCATIVA Y EL DESARROLLO PEDAGÓGICO</v>
      </c>
      <c r="S395" t="str">
        <f t="shared" si="149"/>
        <v>EDUCACIÓN</v>
      </c>
      <c r="T395" t="str">
        <f t="shared" si="150"/>
        <v>Establecimientos Públicos</v>
      </c>
      <c r="U395" t="str">
        <f t="shared" si="151"/>
        <v>Funcionamiento</v>
      </c>
      <c r="V395" t="s">
        <v>256</v>
      </c>
      <c r="W395" s="53">
        <f t="shared" si="142"/>
        <v>8303421293.9077339</v>
      </c>
      <c r="X395" s="53">
        <f t="shared" si="143"/>
        <v>8303421293.9077339</v>
      </c>
      <c r="Y395" s="53">
        <f t="shared" si="144"/>
        <v>7717884124.4829454</v>
      </c>
      <c r="Z395" s="53"/>
      <c r="AA395" s="53">
        <f t="shared" si="145"/>
        <v>7479110364.3420944</v>
      </c>
      <c r="AB395" s="53"/>
      <c r="AC395" s="53">
        <f t="shared" si="137"/>
        <v>8303421293.9077339</v>
      </c>
      <c r="AD395" s="53">
        <f t="shared" si="138"/>
        <v>8303421293.9077339</v>
      </c>
      <c r="AE395" s="53">
        <f t="shared" si="139"/>
        <v>7717884124.4829454</v>
      </c>
      <c r="AF395" s="53">
        <f t="shared" si="140"/>
        <v>1.5985258306189494</v>
      </c>
      <c r="AG395" s="53">
        <f t="shared" si="141"/>
        <v>7479110364.3420944</v>
      </c>
      <c r="AI395" s="53">
        <f t="shared" si="136"/>
        <v>0</v>
      </c>
      <c r="AJ395" s="53">
        <f t="shared" si="136"/>
        <v>0</v>
      </c>
      <c r="AK395" s="53">
        <f t="shared" si="136"/>
        <v>0</v>
      </c>
      <c r="AL395" s="53">
        <f t="shared" si="135"/>
        <v>-1.5985258306189494</v>
      </c>
      <c r="AM395" s="53">
        <f t="shared" si="135"/>
        <v>0</v>
      </c>
    </row>
    <row r="396" spans="1:39" x14ac:dyDescent="0.35">
      <c r="A396" s="301">
        <v>2015</v>
      </c>
      <c r="B396" s="301" t="s">
        <v>88</v>
      </c>
      <c r="C396" s="301" t="s">
        <v>59</v>
      </c>
      <c r="D396" s="302" t="s">
        <v>11</v>
      </c>
      <c r="E396" s="302" t="s">
        <v>228</v>
      </c>
      <c r="F396" s="301" t="s">
        <v>78</v>
      </c>
      <c r="G396" s="301" t="s">
        <v>77</v>
      </c>
      <c r="H396" s="303">
        <v>5553644000</v>
      </c>
      <c r="I396" s="303">
        <v>8813912826</v>
      </c>
      <c r="J396" s="303">
        <v>7704143990</v>
      </c>
      <c r="K396" s="304">
        <f t="shared" si="133"/>
        <v>0.87408897070931846</v>
      </c>
      <c r="L396" s="303">
        <v>6505043344</v>
      </c>
      <c r="M396" s="304">
        <f t="shared" si="134"/>
        <v>0.73804262334100834</v>
      </c>
      <c r="P396">
        <f t="shared" si="146"/>
        <v>2015</v>
      </c>
      <c r="Q396" t="str">
        <f t="shared" si="147"/>
        <v>Gustavo Petro 2012-2015</v>
      </c>
      <c r="R396" t="str">
        <f t="shared" si="148"/>
        <v>0219-INSTITUTO PARA LA INVESTIGACION EDUCATIVA Y EL DESARROLLO PEDAGÓGICO</v>
      </c>
      <c r="S396" t="str">
        <f t="shared" si="149"/>
        <v>EDUCACIÓN</v>
      </c>
      <c r="T396" t="str">
        <f t="shared" si="150"/>
        <v>Establecimientos Públicos</v>
      </c>
      <c r="U396" t="str">
        <f t="shared" si="151"/>
        <v>Inversión directa</v>
      </c>
      <c r="V396" t="s">
        <v>256</v>
      </c>
      <c r="W396" s="53">
        <f t="shared" si="142"/>
        <v>9551168682.9181595</v>
      </c>
      <c r="X396" s="53">
        <f t="shared" si="143"/>
        <v>15158185896.982574</v>
      </c>
      <c r="Y396" s="53">
        <f t="shared" si="144"/>
        <v>13249603108.514006</v>
      </c>
      <c r="Z396" s="53"/>
      <c r="AA396" s="53">
        <f t="shared" si="145"/>
        <v>11187387284.499695</v>
      </c>
      <c r="AB396" s="53"/>
      <c r="AC396" s="53">
        <f t="shared" si="137"/>
        <v>9551168682.9181595</v>
      </c>
      <c r="AD396" s="53">
        <f t="shared" si="138"/>
        <v>15158185896.982574</v>
      </c>
      <c r="AE396" s="53">
        <f t="shared" si="139"/>
        <v>13249603108.514006</v>
      </c>
      <c r="AF396" s="53">
        <f t="shared" si="140"/>
        <v>1.503260058282996</v>
      </c>
      <c r="AG396" s="53">
        <f t="shared" si="141"/>
        <v>11187387284.499695</v>
      </c>
      <c r="AI396" s="53">
        <f t="shared" si="136"/>
        <v>0</v>
      </c>
      <c r="AJ396" s="53">
        <f t="shared" si="136"/>
        <v>0</v>
      </c>
      <c r="AK396" s="53">
        <f t="shared" si="136"/>
        <v>0</v>
      </c>
      <c r="AL396" s="53">
        <f t="shared" si="135"/>
        <v>-1.503260058282996</v>
      </c>
      <c r="AM396" s="53">
        <f t="shared" si="135"/>
        <v>0</v>
      </c>
    </row>
    <row r="397" spans="1:39" x14ac:dyDescent="0.35">
      <c r="A397" s="301">
        <v>2015</v>
      </c>
      <c r="B397" s="301" t="s">
        <v>88</v>
      </c>
      <c r="C397" s="301" t="s">
        <v>60</v>
      </c>
      <c r="D397" s="302" t="s">
        <v>14</v>
      </c>
      <c r="E397" s="302" t="s">
        <v>228</v>
      </c>
      <c r="F397" s="301" t="s">
        <v>76</v>
      </c>
      <c r="G397" s="301" t="s">
        <v>77</v>
      </c>
      <c r="H397" s="303">
        <v>11060503000</v>
      </c>
      <c r="I397" s="303">
        <v>11060503000</v>
      </c>
      <c r="J397" s="303">
        <v>10477597437</v>
      </c>
      <c r="K397" s="304">
        <f t="shared" si="133"/>
        <v>0.94729845803576929</v>
      </c>
      <c r="L397" s="303">
        <v>9913717754</v>
      </c>
      <c r="M397" s="304">
        <f t="shared" si="134"/>
        <v>0.89631708015449207</v>
      </c>
      <c r="P397">
        <f t="shared" si="146"/>
        <v>2015</v>
      </c>
      <c r="Q397" t="str">
        <f t="shared" si="147"/>
        <v>Gustavo Petro 2012-2015</v>
      </c>
      <c r="R397" t="str">
        <f t="shared" si="148"/>
        <v>0220-INSTITUTO DISTRITAL DE PARTICIPACIÓN Y ACCIÓN COMUNAL</v>
      </c>
      <c r="S397" t="str">
        <f t="shared" si="149"/>
        <v>GOBIERNO</v>
      </c>
      <c r="T397" t="str">
        <f t="shared" si="150"/>
        <v>Establecimientos Públicos</v>
      </c>
      <c r="U397" t="str">
        <f t="shared" si="151"/>
        <v>Funcionamiento</v>
      </c>
      <c r="V397" t="s">
        <v>256</v>
      </c>
      <c r="W397" s="53">
        <f t="shared" si="142"/>
        <v>19021876424.005997</v>
      </c>
      <c r="X397" s="53">
        <f t="shared" si="143"/>
        <v>19021876424.005997</v>
      </c>
      <c r="Y397" s="53">
        <f t="shared" si="144"/>
        <v>18019394205.407833</v>
      </c>
      <c r="Z397" s="53"/>
      <c r="AA397" s="53">
        <f t="shared" si="145"/>
        <v>17049632735.424625</v>
      </c>
      <c r="AB397" s="53"/>
      <c r="AC397" s="53">
        <f t="shared" si="137"/>
        <v>19021876424.005997</v>
      </c>
      <c r="AD397" s="53">
        <f t="shared" si="138"/>
        <v>19021876424.005997</v>
      </c>
      <c r="AE397" s="53">
        <f t="shared" si="139"/>
        <v>18019394205.407833</v>
      </c>
      <c r="AF397" s="53">
        <f t="shared" si="140"/>
        <v>1.6291658892373913</v>
      </c>
      <c r="AG397" s="53">
        <f t="shared" si="141"/>
        <v>17049632735.424625</v>
      </c>
      <c r="AI397" s="53">
        <f t="shared" si="136"/>
        <v>0</v>
      </c>
      <c r="AJ397" s="53">
        <f t="shared" si="136"/>
        <v>0</v>
      </c>
      <c r="AK397" s="53">
        <f t="shared" si="136"/>
        <v>0</v>
      </c>
      <c r="AL397" s="53">
        <f t="shared" si="135"/>
        <v>-1.6291658892373913</v>
      </c>
      <c r="AM397" s="53">
        <f t="shared" si="135"/>
        <v>0</v>
      </c>
    </row>
    <row r="398" spans="1:39" x14ac:dyDescent="0.35">
      <c r="A398" s="301">
        <v>2015</v>
      </c>
      <c r="B398" s="301" t="s">
        <v>88</v>
      </c>
      <c r="C398" s="301" t="s">
        <v>60</v>
      </c>
      <c r="D398" s="302" t="s">
        <v>14</v>
      </c>
      <c r="E398" s="302" t="s">
        <v>228</v>
      </c>
      <c r="F398" s="301" t="s">
        <v>78</v>
      </c>
      <c r="G398" s="301" t="s">
        <v>77</v>
      </c>
      <c r="H398" s="303">
        <v>8701398000</v>
      </c>
      <c r="I398" s="303">
        <v>8701398000</v>
      </c>
      <c r="J398" s="303">
        <v>8694881790</v>
      </c>
      <c r="K398" s="304">
        <f t="shared" si="133"/>
        <v>0.9992511306803803</v>
      </c>
      <c r="L398" s="303">
        <v>8109434951</v>
      </c>
      <c r="M398" s="304">
        <f t="shared" si="134"/>
        <v>0.93196920207534473</v>
      </c>
      <c r="P398">
        <f t="shared" si="146"/>
        <v>2015</v>
      </c>
      <c r="Q398" t="str">
        <f t="shared" si="147"/>
        <v>Gustavo Petro 2012-2015</v>
      </c>
      <c r="R398" t="str">
        <f t="shared" si="148"/>
        <v>0220-INSTITUTO DISTRITAL DE PARTICIPACIÓN Y ACCIÓN COMUNAL</v>
      </c>
      <c r="S398" t="str">
        <f t="shared" si="149"/>
        <v>GOBIERNO</v>
      </c>
      <c r="T398" t="str">
        <f t="shared" si="150"/>
        <v>Establecimientos Públicos</v>
      </c>
      <c r="U398" t="str">
        <f t="shared" si="151"/>
        <v>Inversión directa</v>
      </c>
      <c r="V398" t="s">
        <v>256</v>
      </c>
      <c r="W398" s="53">
        <f t="shared" si="142"/>
        <v>14964682661.547394</v>
      </c>
      <c r="X398" s="53">
        <f t="shared" si="143"/>
        <v>14964682661.547394</v>
      </c>
      <c r="Y398" s="53">
        <f t="shared" si="144"/>
        <v>14953476069.824316</v>
      </c>
      <c r="Z398" s="53"/>
      <c r="AA398" s="53">
        <f t="shared" si="145"/>
        <v>13946623359.393068</v>
      </c>
      <c r="AB398" s="53"/>
      <c r="AC398" s="53">
        <f t="shared" si="137"/>
        <v>14964682661.547394</v>
      </c>
      <c r="AD398" s="53">
        <f t="shared" si="138"/>
        <v>14964682661.547394</v>
      </c>
      <c r="AE398" s="53">
        <f t="shared" si="139"/>
        <v>14953476069.824316</v>
      </c>
      <c r="AF398" s="53">
        <f t="shared" si="140"/>
        <v>1.7185142053982951</v>
      </c>
      <c r="AG398" s="53">
        <f t="shared" si="141"/>
        <v>13946623359.393068</v>
      </c>
      <c r="AI398" s="53">
        <f t="shared" si="136"/>
        <v>0</v>
      </c>
      <c r="AJ398" s="53">
        <f t="shared" si="136"/>
        <v>0</v>
      </c>
      <c r="AK398" s="53">
        <f t="shared" si="136"/>
        <v>0</v>
      </c>
      <c r="AL398" s="53">
        <f t="shared" si="135"/>
        <v>-1.7185142053982951</v>
      </c>
      <c r="AM398" s="53">
        <f t="shared" si="135"/>
        <v>0</v>
      </c>
    </row>
    <row r="399" spans="1:39" x14ac:dyDescent="0.35">
      <c r="A399" s="301">
        <v>2015</v>
      </c>
      <c r="B399" s="301" t="s">
        <v>88</v>
      </c>
      <c r="C399" s="301" t="s">
        <v>61</v>
      </c>
      <c r="D399" s="302" t="s">
        <v>10</v>
      </c>
      <c r="E399" s="302" t="s">
        <v>228</v>
      </c>
      <c r="F399" s="301" t="s">
        <v>76</v>
      </c>
      <c r="G399" s="301" t="s">
        <v>77</v>
      </c>
      <c r="H399" s="303">
        <v>4403312000</v>
      </c>
      <c r="I399" s="303">
        <v>4403312000</v>
      </c>
      <c r="J399" s="303">
        <v>4323503841</v>
      </c>
      <c r="K399" s="304">
        <f t="shared" si="133"/>
        <v>0.98187542490743329</v>
      </c>
      <c r="L399" s="303">
        <v>4060009703</v>
      </c>
      <c r="M399" s="304">
        <f t="shared" si="134"/>
        <v>0.92203543673489408</v>
      </c>
      <c r="P399">
        <f t="shared" si="146"/>
        <v>2015</v>
      </c>
      <c r="Q399" t="str">
        <f t="shared" si="147"/>
        <v>Gustavo Petro 2012-2015</v>
      </c>
      <c r="R399" t="str">
        <f t="shared" si="148"/>
        <v>0221-INSTITUTO DISTRITAL DE TURISMO</v>
      </c>
      <c r="S399" t="str">
        <f t="shared" si="149"/>
        <v>DESARROLLO ECONÓMICO, INDUSTRIA Y TURISMO</v>
      </c>
      <c r="T399" t="str">
        <f t="shared" si="150"/>
        <v>Establecimientos Públicos</v>
      </c>
      <c r="U399" t="str">
        <f t="shared" si="151"/>
        <v>Funcionamiento</v>
      </c>
      <c r="V399" t="s">
        <v>256</v>
      </c>
      <c r="W399" s="53">
        <f t="shared" si="142"/>
        <v>7572825279.3152981</v>
      </c>
      <c r="X399" s="53">
        <f t="shared" si="143"/>
        <v>7572825279.3152981</v>
      </c>
      <c r="Y399" s="53">
        <f t="shared" si="144"/>
        <v>7435571038.8774605</v>
      </c>
      <c r="Z399" s="53"/>
      <c r="AA399" s="53">
        <f t="shared" si="145"/>
        <v>6982413263.7305269</v>
      </c>
      <c r="AB399" s="53"/>
      <c r="AC399" s="53">
        <f t="shared" si="137"/>
        <v>7572825279.3152981</v>
      </c>
      <c r="AD399" s="53">
        <f t="shared" si="138"/>
        <v>7572825279.3152981</v>
      </c>
      <c r="AE399" s="53">
        <f t="shared" si="139"/>
        <v>7435571038.8774605</v>
      </c>
      <c r="AF399" s="53">
        <f t="shared" si="140"/>
        <v>1.6886314299049126</v>
      </c>
      <c r="AG399" s="53">
        <f t="shared" si="141"/>
        <v>6982413263.7305269</v>
      </c>
      <c r="AI399" s="53">
        <f t="shared" si="136"/>
        <v>0</v>
      </c>
      <c r="AJ399" s="53">
        <f t="shared" si="136"/>
        <v>0</v>
      </c>
      <c r="AK399" s="53">
        <f t="shared" si="136"/>
        <v>0</v>
      </c>
      <c r="AL399" s="53">
        <f t="shared" si="135"/>
        <v>-1.6886314299049126</v>
      </c>
      <c r="AM399" s="53">
        <f t="shared" si="135"/>
        <v>0</v>
      </c>
    </row>
    <row r="400" spans="1:39" x14ac:dyDescent="0.35">
      <c r="A400" s="301">
        <v>2015</v>
      </c>
      <c r="B400" s="301" t="s">
        <v>88</v>
      </c>
      <c r="C400" s="301" t="s">
        <v>61</v>
      </c>
      <c r="D400" s="302" t="s">
        <v>10</v>
      </c>
      <c r="E400" s="302" t="s">
        <v>228</v>
      </c>
      <c r="F400" s="301" t="s">
        <v>78</v>
      </c>
      <c r="G400" s="301" t="s">
        <v>77</v>
      </c>
      <c r="H400" s="303">
        <v>9200000000</v>
      </c>
      <c r="I400" s="303">
        <v>9200000000</v>
      </c>
      <c r="J400" s="303">
        <v>9062686986</v>
      </c>
      <c r="K400" s="304">
        <f t="shared" si="133"/>
        <v>0.98507467239130431</v>
      </c>
      <c r="L400" s="303">
        <v>7548184866</v>
      </c>
      <c r="M400" s="304">
        <f t="shared" si="134"/>
        <v>0.82045487673913042</v>
      </c>
      <c r="P400">
        <f t="shared" si="146"/>
        <v>2015</v>
      </c>
      <c r="Q400" t="str">
        <f t="shared" si="147"/>
        <v>Gustavo Petro 2012-2015</v>
      </c>
      <c r="R400" t="str">
        <f t="shared" si="148"/>
        <v>0221-INSTITUTO DISTRITAL DE TURISMO</v>
      </c>
      <c r="S400" t="str">
        <f t="shared" si="149"/>
        <v>DESARROLLO ECONÓMICO, INDUSTRIA Y TURISMO</v>
      </c>
      <c r="T400" t="str">
        <f t="shared" si="150"/>
        <v>Establecimientos Públicos</v>
      </c>
      <c r="U400" t="str">
        <f t="shared" si="151"/>
        <v>Inversión directa</v>
      </c>
      <c r="V400" t="s">
        <v>256</v>
      </c>
      <c r="W400" s="53">
        <f t="shared" si="142"/>
        <v>15822179434.412266</v>
      </c>
      <c r="X400" s="53">
        <f t="shared" si="143"/>
        <v>15822179434.412266</v>
      </c>
      <c r="Y400" s="53">
        <f t="shared" si="144"/>
        <v>15586028222.870096</v>
      </c>
      <c r="Z400" s="53"/>
      <c r="AA400" s="53">
        <f t="shared" si="145"/>
        <v>12981384277.60512</v>
      </c>
      <c r="AB400" s="53"/>
      <c r="AC400" s="53">
        <f t="shared" si="137"/>
        <v>15822179434.412266</v>
      </c>
      <c r="AD400" s="53">
        <f t="shared" si="138"/>
        <v>15822179434.412266</v>
      </c>
      <c r="AE400" s="53">
        <f t="shared" si="139"/>
        <v>15586028222.870096</v>
      </c>
      <c r="AF400" s="53">
        <f t="shared" si="140"/>
        <v>1.6941335024858799</v>
      </c>
      <c r="AG400" s="53">
        <f t="shared" si="141"/>
        <v>12981384277.60512</v>
      </c>
      <c r="AI400" s="53">
        <f t="shared" si="136"/>
        <v>0</v>
      </c>
      <c r="AJ400" s="53">
        <f t="shared" si="136"/>
        <v>0</v>
      </c>
      <c r="AK400" s="53">
        <f t="shared" si="136"/>
        <v>0</v>
      </c>
      <c r="AL400" s="53">
        <f t="shared" si="135"/>
        <v>-1.6941335024858799</v>
      </c>
      <c r="AM400" s="53">
        <f t="shared" si="135"/>
        <v>0</v>
      </c>
    </row>
    <row r="401" spans="1:39" x14ac:dyDescent="0.35">
      <c r="A401" s="301">
        <v>2015</v>
      </c>
      <c r="B401" s="301" t="s">
        <v>88</v>
      </c>
      <c r="C401" s="301" t="s">
        <v>61</v>
      </c>
      <c r="D401" s="302" t="s">
        <v>10</v>
      </c>
      <c r="E401" s="302" t="s">
        <v>228</v>
      </c>
      <c r="F401" s="301" t="s">
        <v>80</v>
      </c>
      <c r="G401" s="301" t="s">
        <v>77</v>
      </c>
      <c r="H401" s="303">
        <v>0</v>
      </c>
      <c r="I401" s="303">
        <v>0</v>
      </c>
      <c r="J401" s="303">
        <v>0</v>
      </c>
      <c r="K401" s="304">
        <v>0</v>
      </c>
      <c r="L401" s="303">
        <v>0</v>
      </c>
      <c r="M401" s="304">
        <v>0</v>
      </c>
      <c r="P401">
        <f t="shared" si="146"/>
        <v>2015</v>
      </c>
      <c r="Q401" t="str">
        <f t="shared" si="147"/>
        <v>Gustavo Petro 2012-2015</v>
      </c>
      <c r="R401" t="str">
        <f t="shared" si="148"/>
        <v>0221-INSTITUTO DISTRITAL DE TURISMO</v>
      </c>
      <c r="S401" t="str">
        <f t="shared" si="149"/>
        <v>DESARROLLO ECONÓMICO, INDUSTRIA Y TURISMO</v>
      </c>
      <c r="T401" t="str">
        <f t="shared" si="150"/>
        <v>Establecimientos Públicos</v>
      </c>
      <c r="U401" t="str">
        <f t="shared" si="151"/>
        <v>Transferencias</v>
      </c>
      <c r="V401" t="s">
        <v>256</v>
      </c>
      <c r="W401" s="53">
        <f t="shared" si="142"/>
        <v>0</v>
      </c>
      <c r="X401" s="53">
        <f t="shared" si="143"/>
        <v>0</v>
      </c>
      <c r="Y401" s="53">
        <f t="shared" si="144"/>
        <v>0</v>
      </c>
      <c r="Z401" s="53"/>
      <c r="AA401" s="53">
        <f t="shared" si="145"/>
        <v>0</v>
      </c>
      <c r="AB401" s="53"/>
      <c r="AC401" s="53">
        <f t="shared" si="137"/>
        <v>0</v>
      </c>
      <c r="AD401" s="53">
        <f t="shared" si="138"/>
        <v>0</v>
      </c>
      <c r="AE401" s="53">
        <f t="shared" si="139"/>
        <v>0</v>
      </c>
      <c r="AF401" s="53">
        <f t="shared" si="140"/>
        <v>0</v>
      </c>
      <c r="AG401" s="53">
        <f t="shared" si="141"/>
        <v>0</v>
      </c>
      <c r="AI401" s="53">
        <f t="shared" si="136"/>
        <v>0</v>
      </c>
      <c r="AJ401" s="53">
        <f t="shared" si="136"/>
        <v>0</v>
      </c>
      <c r="AK401" s="53">
        <f t="shared" si="136"/>
        <v>0</v>
      </c>
      <c r="AL401" s="53">
        <f t="shared" si="135"/>
        <v>0</v>
      </c>
      <c r="AM401" s="53">
        <f t="shared" si="135"/>
        <v>0</v>
      </c>
    </row>
    <row r="402" spans="1:39" x14ac:dyDescent="0.35">
      <c r="A402" s="301">
        <v>2015</v>
      </c>
      <c r="B402" s="301" t="s">
        <v>88</v>
      </c>
      <c r="C402" s="301" t="s">
        <v>62</v>
      </c>
      <c r="D402" s="302" t="s">
        <v>9</v>
      </c>
      <c r="E402" s="302" t="s">
        <v>228</v>
      </c>
      <c r="F402" s="301" t="s">
        <v>76</v>
      </c>
      <c r="G402" s="301" t="s">
        <v>77</v>
      </c>
      <c r="H402" s="303">
        <v>9127006000</v>
      </c>
      <c r="I402" s="303">
        <v>9382564795</v>
      </c>
      <c r="J402" s="303">
        <v>9128940444</v>
      </c>
      <c r="K402" s="304">
        <f t="shared" si="133"/>
        <v>0.97296854788200804</v>
      </c>
      <c r="L402" s="303">
        <v>7957207100</v>
      </c>
      <c r="M402" s="304">
        <f t="shared" si="134"/>
        <v>0.84808442828344999</v>
      </c>
      <c r="P402">
        <f t="shared" si="146"/>
        <v>2015</v>
      </c>
      <c r="Q402" t="str">
        <f t="shared" si="147"/>
        <v>Gustavo Petro 2012-2015</v>
      </c>
      <c r="R402" t="str">
        <f t="shared" si="148"/>
        <v>0222-INSTITUTO DISTRITAL DE LAS ARTES</v>
      </c>
      <c r="S402" t="str">
        <f t="shared" si="149"/>
        <v>CULTURA, RECREACIÓN Y DEPORTE</v>
      </c>
      <c r="T402" t="str">
        <f t="shared" si="150"/>
        <v>Establecimientos Públicos</v>
      </c>
      <c r="U402" t="str">
        <f t="shared" si="151"/>
        <v>Funcionamiento</v>
      </c>
      <c r="V402" t="s">
        <v>256</v>
      </c>
      <c r="W402" s="53">
        <f t="shared" si="142"/>
        <v>15696644199.017103</v>
      </c>
      <c r="X402" s="53">
        <f t="shared" si="143"/>
        <v>16136154754.509731</v>
      </c>
      <c r="Y402" s="53">
        <f t="shared" si="144"/>
        <v>15699971059.894693</v>
      </c>
      <c r="Z402" s="53"/>
      <c r="AA402" s="53">
        <f t="shared" si="145"/>
        <v>13684821579.671659</v>
      </c>
      <c r="AB402" s="53"/>
      <c r="AC402" s="53">
        <f t="shared" si="137"/>
        <v>15696644199.017103</v>
      </c>
      <c r="AD402" s="53">
        <f t="shared" si="138"/>
        <v>16136154754.509731</v>
      </c>
      <c r="AE402" s="53">
        <f t="shared" si="139"/>
        <v>15699971059.894693</v>
      </c>
      <c r="AF402" s="53">
        <f t="shared" si="140"/>
        <v>1.6733133639813775</v>
      </c>
      <c r="AG402" s="53">
        <f t="shared" si="141"/>
        <v>13684821579.671659</v>
      </c>
      <c r="AI402" s="53">
        <f t="shared" si="136"/>
        <v>0</v>
      </c>
      <c r="AJ402" s="53">
        <f t="shared" si="136"/>
        <v>0</v>
      </c>
      <c r="AK402" s="53">
        <f t="shared" si="136"/>
        <v>0</v>
      </c>
      <c r="AL402" s="53">
        <f t="shared" si="135"/>
        <v>-1.6733133639813775</v>
      </c>
      <c r="AM402" s="53">
        <f t="shared" si="135"/>
        <v>0</v>
      </c>
    </row>
    <row r="403" spans="1:39" x14ac:dyDescent="0.35">
      <c r="A403" s="301">
        <v>2015</v>
      </c>
      <c r="B403" s="301" t="s">
        <v>88</v>
      </c>
      <c r="C403" s="301" t="s">
        <v>62</v>
      </c>
      <c r="D403" s="302" t="s">
        <v>9</v>
      </c>
      <c r="E403" s="302" t="s">
        <v>228</v>
      </c>
      <c r="F403" s="301" t="s">
        <v>78</v>
      </c>
      <c r="G403" s="301" t="s">
        <v>77</v>
      </c>
      <c r="H403" s="303">
        <v>128535000000</v>
      </c>
      <c r="I403" s="303">
        <v>137455522992</v>
      </c>
      <c r="J403" s="303">
        <v>131456756786</v>
      </c>
      <c r="K403" s="304">
        <f t="shared" si="133"/>
        <v>0.95635849272968732</v>
      </c>
      <c r="L403" s="303">
        <v>117804217946</v>
      </c>
      <c r="M403" s="304">
        <f t="shared" si="134"/>
        <v>0.85703517313637723</v>
      </c>
      <c r="P403">
        <f t="shared" si="146"/>
        <v>2015</v>
      </c>
      <c r="Q403" t="str">
        <f t="shared" si="147"/>
        <v>Gustavo Petro 2012-2015</v>
      </c>
      <c r="R403" t="str">
        <f t="shared" si="148"/>
        <v>0222-INSTITUTO DISTRITAL DE LAS ARTES</v>
      </c>
      <c r="S403" t="str">
        <f t="shared" si="149"/>
        <v>CULTURA, RECREACIÓN Y DEPORTE</v>
      </c>
      <c r="T403" t="str">
        <f t="shared" si="150"/>
        <v>Establecimientos Públicos</v>
      </c>
      <c r="U403" t="str">
        <f t="shared" si="151"/>
        <v>Inversión directa</v>
      </c>
      <c r="V403" t="s">
        <v>256</v>
      </c>
      <c r="W403" s="53">
        <f t="shared" si="142"/>
        <v>221054764521.97614</v>
      </c>
      <c r="X403" s="53">
        <f t="shared" si="143"/>
        <v>236396298807.65268</v>
      </c>
      <c r="Y403" s="53">
        <f t="shared" si="144"/>
        <v>226079608014.56351</v>
      </c>
      <c r="Z403" s="53"/>
      <c r="AA403" s="53">
        <f t="shared" si="145"/>
        <v>202599942877.41537</v>
      </c>
      <c r="AB403" s="53"/>
      <c r="AC403" s="53">
        <f t="shared" si="137"/>
        <v>221054764521.97614</v>
      </c>
      <c r="AD403" s="53">
        <f t="shared" si="138"/>
        <v>236396298807.65268</v>
      </c>
      <c r="AE403" s="53">
        <f t="shared" si="139"/>
        <v>226079608014.56351</v>
      </c>
      <c r="AF403" s="53">
        <f t="shared" si="140"/>
        <v>1.6447473560427359</v>
      </c>
      <c r="AG403" s="53">
        <f t="shared" si="141"/>
        <v>202599942877.41537</v>
      </c>
      <c r="AI403" s="53">
        <f t="shared" si="136"/>
        <v>0</v>
      </c>
      <c r="AJ403" s="53">
        <f t="shared" si="136"/>
        <v>0</v>
      </c>
      <c r="AK403" s="53">
        <f t="shared" si="136"/>
        <v>0</v>
      </c>
      <c r="AL403" s="53">
        <f t="shared" si="135"/>
        <v>-1.6447473560427359</v>
      </c>
      <c r="AM403" s="53">
        <f t="shared" si="135"/>
        <v>0</v>
      </c>
    </row>
    <row r="404" spans="1:39" x14ac:dyDescent="0.35">
      <c r="A404" s="301">
        <v>2015</v>
      </c>
      <c r="B404" s="301" t="s">
        <v>88</v>
      </c>
      <c r="C404" s="301" t="s">
        <v>63</v>
      </c>
      <c r="D404" s="302" t="s">
        <v>16</v>
      </c>
      <c r="E404" s="302" t="s">
        <v>228</v>
      </c>
      <c r="F404" s="301" t="s">
        <v>76</v>
      </c>
      <c r="G404" s="301" t="s">
        <v>77</v>
      </c>
      <c r="H404" s="303">
        <v>39350237000</v>
      </c>
      <c r="I404" s="303">
        <v>39546074460</v>
      </c>
      <c r="J404" s="303">
        <v>35335412045</v>
      </c>
      <c r="K404" s="304">
        <f t="shared" si="133"/>
        <v>0.8935251482606954</v>
      </c>
      <c r="L404" s="303">
        <v>33193877760</v>
      </c>
      <c r="M404" s="304">
        <f t="shared" si="134"/>
        <v>0.83937225662119486</v>
      </c>
      <c r="P404">
        <f t="shared" si="146"/>
        <v>2015</v>
      </c>
      <c r="Q404" t="str">
        <f t="shared" si="147"/>
        <v>Gustavo Petro 2012-2015</v>
      </c>
      <c r="R404" t="str">
        <f t="shared" si="148"/>
        <v>0226-UNIDAD ADMINISTRATIVA ESPECIAL DE CATASTRO</v>
      </c>
      <c r="S404" t="str">
        <f t="shared" si="149"/>
        <v>HACIENDA</v>
      </c>
      <c r="T404" t="str">
        <f t="shared" si="150"/>
        <v>Establecimientos Públicos</v>
      </c>
      <c r="U404" t="str">
        <f t="shared" si="151"/>
        <v>Funcionamiento</v>
      </c>
      <c r="V404" t="s">
        <v>256</v>
      </c>
      <c r="W404" s="53">
        <f t="shared" si="142"/>
        <v>67674620717.461807</v>
      </c>
      <c r="X404" s="53">
        <f t="shared" si="143"/>
        <v>68011422394.86393</v>
      </c>
      <c r="Y404" s="53">
        <f t="shared" si="144"/>
        <v>60769916278.791573</v>
      </c>
      <c r="Z404" s="53"/>
      <c r="AA404" s="53">
        <f t="shared" si="145"/>
        <v>57086901091.5942</v>
      </c>
      <c r="AB404" s="53"/>
      <c r="AC404" s="53">
        <f t="shared" si="137"/>
        <v>67674620717.461807</v>
      </c>
      <c r="AD404" s="53">
        <f t="shared" si="138"/>
        <v>68011422394.86393</v>
      </c>
      <c r="AE404" s="53">
        <f t="shared" si="139"/>
        <v>60769916278.791573</v>
      </c>
      <c r="AF404" s="53">
        <f t="shared" si="140"/>
        <v>1.5366864374935376</v>
      </c>
      <c r="AG404" s="53">
        <f t="shared" si="141"/>
        <v>57086901091.5942</v>
      </c>
      <c r="AI404" s="53">
        <f t="shared" si="136"/>
        <v>0</v>
      </c>
      <c r="AJ404" s="53">
        <f t="shared" si="136"/>
        <v>0</v>
      </c>
      <c r="AK404" s="53">
        <f t="shared" si="136"/>
        <v>0</v>
      </c>
      <c r="AL404" s="53">
        <f t="shared" si="135"/>
        <v>-1.5366864374935376</v>
      </c>
      <c r="AM404" s="53">
        <f t="shared" si="135"/>
        <v>0</v>
      </c>
    </row>
    <row r="405" spans="1:39" x14ac:dyDescent="0.35">
      <c r="A405" s="301">
        <v>2015</v>
      </c>
      <c r="B405" s="301" t="s">
        <v>88</v>
      </c>
      <c r="C405" s="301" t="s">
        <v>63</v>
      </c>
      <c r="D405" s="302" t="s">
        <v>16</v>
      </c>
      <c r="E405" s="302" t="s">
        <v>228</v>
      </c>
      <c r="F405" s="301" t="s">
        <v>78</v>
      </c>
      <c r="G405" s="301" t="s">
        <v>77</v>
      </c>
      <c r="H405" s="303">
        <v>14184670000</v>
      </c>
      <c r="I405" s="303">
        <v>14388059672</v>
      </c>
      <c r="J405" s="303">
        <v>13802106706</v>
      </c>
      <c r="K405" s="304">
        <f t="shared" si="133"/>
        <v>0.95927505310946837</v>
      </c>
      <c r="L405" s="303">
        <v>10223354568</v>
      </c>
      <c r="M405" s="304">
        <f t="shared" si="134"/>
        <v>0.71054435421165518</v>
      </c>
      <c r="P405">
        <f t="shared" si="146"/>
        <v>2015</v>
      </c>
      <c r="Q405" t="str">
        <f t="shared" si="147"/>
        <v>Gustavo Petro 2012-2015</v>
      </c>
      <c r="R405" t="str">
        <f t="shared" si="148"/>
        <v>0226-UNIDAD ADMINISTRATIVA ESPECIAL DE CATASTRO</v>
      </c>
      <c r="S405" t="str">
        <f t="shared" si="149"/>
        <v>HACIENDA</v>
      </c>
      <c r="T405" t="str">
        <f t="shared" si="150"/>
        <v>Establecimientos Públicos</v>
      </c>
      <c r="U405" t="str">
        <f t="shared" si="151"/>
        <v>Inversión directa</v>
      </c>
      <c r="V405" t="s">
        <v>256</v>
      </c>
      <c r="W405" s="53">
        <f t="shared" si="142"/>
        <v>24394825430.209198</v>
      </c>
      <c r="X405" s="53">
        <f t="shared" si="143"/>
        <v>24744615417.762489</v>
      </c>
      <c r="Y405" s="53">
        <f t="shared" si="144"/>
        <v>23736892269.047482</v>
      </c>
      <c r="Z405" s="53"/>
      <c r="AA405" s="53">
        <f t="shared" si="145"/>
        <v>17582146782.229813</v>
      </c>
      <c r="AB405" s="53"/>
      <c r="AC405" s="53">
        <f t="shared" si="137"/>
        <v>24394825430.209198</v>
      </c>
      <c r="AD405" s="53">
        <f t="shared" si="138"/>
        <v>24744615417.762489</v>
      </c>
      <c r="AE405" s="53">
        <f t="shared" si="139"/>
        <v>23736892269.047482</v>
      </c>
      <c r="AF405" s="53">
        <f t="shared" si="140"/>
        <v>1.6497632627449308</v>
      </c>
      <c r="AG405" s="53">
        <f t="shared" si="141"/>
        <v>17582146782.229813</v>
      </c>
      <c r="AI405" s="53">
        <f t="shared" si="136"/>
        <v>0</v>
      </c>
      <c r="AJ405" s="53">
        <f t="shared" si="136"/>
        <v>0</v>
      </c>
      <c r="AK405" s="53">
        <f t="shared" si="136"/>
        <v>0</v>
      </c>
      <c r="AL405" s="53">
        <f t="shared" si="135"/>
        <v>-1.6497632627449308</v>
      </c>
      <c r="AM405" s="53">
        <f t="shared" si="135"/>
        <v>0</v>
      </c>
    </row>
    <row r="406" spans="1:39" x14ac:dyDescent="0.35">
      <c r="A406" s="301">
        <v>2015</v>
      </c>
      <c r="B406" s="301" t="s">
        <v>88</v>
      </c>
      <c r="C406" s="301" t="s">
        <v>63</v>
      </c>
      <c r="D406" s="302" t="s">
        <v>16</v>
      </c>
      <c r="E406" s="302" t="s">
        <v>228</v>
      </c>
      <c r="F406" s="301" t="s">
        <v>80</v>
      </c>
      <c r="G406" s="301" t="s">
        <v>77</v>
      </c>
      <c r="H406" s="303">
        <v>0</v>
      </c>
      <c r="I406" s="303">
        <v>0</v>
      </c>
      <c r="J406" s="303">
        <v>0</v>
      </c>
      <c r="K406" s="304">
        <v>0</v>
      </c>
      <c r="L406" s="303">
        <v>0</v>
      </c>
      <c r="M406" s="304">
        <v>0</v>
      </c>
      <c r="P406">
        <f t="shared" si="146"/>
        <v>2015</v>
      </c>
      <c r="Q406" t="str">
        <f t="shared" si="147"/>
        <v>Gustavo Petro 2012-2015</v>
      </c>
      <c r="R406" t="str">
        <f t="shared" si="148"/>
        <v>0226-UNIDAD ADMINISTRATIVA ESPECIAL DE CATASTRO</v>
      </c>
      <c r="S406" t="str">
        <f t="shared" si="149"/>
        <v>HACIENDA</v>
      </c>
      <c r="T406" t="str">
        <f t="shared" si="150"/>
        <v>Establecimientos Públicos</v>
      </c>
      <c r="U406" t="str">
        <f t="shared" si="151"/>
        <v>Transferencias</v>
      </c>
      <c r="V406" t="s">
        <v>256</v>
      </c>
      <c r="W406" s="53">
        <f t="shared" si="142"/>
        <v>0</v>
      </c>
      <c r="X406" s="53">
        <f t="shared" si="143"/>
        <v>0</v>
      </c>
      <c r="Y406" s="53">
        <f t="shared" si="144"/>
        <v>0</v>
      </c>
      <c r="Z406" s="53"/>
      <c r="AA406" s="53">
        <f t="shared" si="145"/>
        <v>0</v>
      </c>
      <c r="AB406" s="53"/>
      <c r="AC406" s="53">
        <f t="shared" si="137"/>
        <v>0</v>
      </c>
      <c r="AD406" s="53">
        <f t="shared" si="138"/>
        <v>0</v>
      </c>
      <c r="AE406" s="53">
        <f t="shared" si="139"/>
        <v>0</v>
      </c>
      <c r="AF406" s="53">
        <f t="shared" si="140"/>
        <v>0</v>
      </c>
      <c r="AG406" s="53">
        <f t="shared" si="141"/>
        <v>0</v>
      </c>
      <c r="AI406" s="53">
        <f t="shared" si="136"/>
        <v>0</v>
      </c>
      <c r="AJ406" s="53">
        <f t="shared" si="136"/>
        <v>0</v>
      </c>
      <c r="AK406" s="53">
        <f t="shared" si="136"/>
        <v>0</v>
      </c>
      <c r="AL406" s="53">
        <f t="shared" si="135"/>
        <v>0</v>
      </c>
      <c r="AM406" s="53">
        <f t="shared" si="135"/>
        <v>0</v>
      </c>
    </row>
    <row r="407" spans="1:39" x14ac:dyDescent="0.35">
      <c r="A407" s="301">
        <v>2015</v>
      </c>
      <c r="B407" s="301" t="s">
        <v>88</v>
      </c>
      <c r="C407" s="301" t="s">
        <v>64</v>
      </c>
      <c r="D407" s="302" t="s">
        <v>18</v>
      </c>
      <c r="E407" s="302" t="s">
        <v>228</v>
      </c>
      <c r="F407" s="301" t="s">
        <v>76</v>
      </c>
      <c r="G407" s="301" t="s">
        <v>77</v>
      </c>
      <c r="H407" s="303">
        <v>17916762000</v>
      </c>
      <c r="I407" s="303">
        <v>17916762000</v>
      </c>
      <c r="J407" s="303">
        <v>15858072597</v>
      </c>
      <c r="K407" s="304">
        <f t="shared" si="133"/>
        <v>0.88509701680471053</v>
      </c>
      <c r="L407" s="303">
        <v>14888042400</v>
      </c>
      <c r="M407" s="304">
        <f t="shared" ref="M407:M418" si="152">+L407/I407</f>
        <v>0.83095608458715919</v>
      </c>
      <c r="P407">
        <f t="shared" si="146"/>
        <v>2015</v>
      </c>
      <c r="Q407" t="str">
        <f t="shared" si="147"/>
        <v>Gustavo Petro 2012-2015</v>
      </c>
      <c r="R407" t="str">
        <f t="shared" si="148"/>
        <v>0227-UNIDAD ADTIVA ESPECIAL DE REHABILITACIÓN Y MANTO. VIAL</v>
      </c>
      <c r="S407" t="str">
        <f t="shared" si="149"/>
        <v>MOVILIDAD</v>
      </c>
      <c r="T407" t="str">
        <f t="shared" si="150"/>
        <v>Establecimientos Públicos</v>
      </c>
      <c r="U407" t="str">
        <f t="shared" si="151"/>
        <v>Funcionamiento</v>
      </c>
      <c r="V407" t="s">
        <v>256</v>
      </c>
      <c r="W407" s="53">
        <f t="shared" si="142"/>
        <v>30813285135.615128</v>
      </c>
      <c r="X407" s="53">
        <f t="shared" si="143"/>
        <v>30813285135.615128</v>
      </c>
      <c r="Y407" s="53">
        <f t="shared" si="144"/>
        <v>27272746751.485882</v>
      </c>
      <c r="Z407" s="53"/>
      <c r="AA407" s="53">
        <f t="shared" si="145"/>
        <v>25604486769.55846</v>
      </c>
      <c r="AB407" s="53"/>
      <c r="AC407" s="53">
        <f t="shared" si="137"/>
        <v>30813285135.615128</v>
      </c>
      <c r="AD407" s="53">
        <f t="shared" si="138"/>
        <v>30813285135.615128</v>
      </c>
      <c r="AE407" s="53">
        <f t="shared" si="139"/>
        <v>27272746751.485882</v>
      </c>
      <c r="AF407" s="53">
        <f t="shared" si="140"/>
        <v>1.5221917192116454</v>
      </c>
      <c r="AG407" s="53">
        <f t="shared" si="141"/>
        <v>25604486769.55846</v>
      </c>
      <c r="AI407" s="53">
        <f t="shared" si="136"/>
        <v>0</v>
      </c>
      <c r="AJ407" s="53">
        <f t="shared" si="136"/>
        <v>0</v>
      </c>
      <c r="AK407" s="53">
        <f t="shared" si="136"/>
        <v>0</v>
      </c>
      <c r="AL407" s="53">
        <f t="shared" si="135"/>
        <v>-1.5221917192116454</v>
      </c>
      <c r="AM407" s="53">
        <f t="shared" si="135"/>
        <v>0</v>
      </c>
    </row>
    <row r="408" spans="1:39" x14ac:dyDescent="0.35">
      <c r="A408" s="301">
        <v>2015</v>
      </c>
      <c r="B408" s="301" t="s">
        <v>88</v>
      </c>
      <c r="C408" s="301" t="s">
        <v>64</v>
      </c>
      <c r="D408" s="302" t="s">
        <v>18</v>
      </c>
      <c r="E408" s="302" t="s">
        <v>228</v>
      </c>
      <c r="F408" s="301" t="s">
        <v>78</v>
      </c>
      <c r="G408" s="301" t="s">
        <v>77</v>
      </c>
      <c r="H408" s="303">
        <v>206201249000</v>
      </c>
      <c r="I408" s="303">
        <v>202248438000</v>
      </c>
      <c r="J408" s="303">
        <v>158253861868</v>
      </c>
      <c r="K408" s="304">
        <f t="shared" si="133"/>
        <v>0.78247260365986115</v>
      </c>
      <c r="L408" s="303">
        <v>108213914058</v>
      </c>
      <c r="M408" s="304">
        <f t="shared" si="152"/>
        <v>0.5350543872086666</v>
      </c>
      <c r="P408">
        <f t="shared" si="146"/>
        <v>2015</v>
      </c>
      <c r="Q408" t="str">
        <f t="shared" si="147"/>
        <v>Gustavo Petro 2012-2015</v>
      </c>
      <c r="R408" t="str">
        <f t="shared" si="148"/>
        <v>0227-UNIDAD ADTIVA ESPECIAL DE REHABILITACIÓN Y MANTO. VIAL</v>
      </c>
      <c r="S408" t="str">
        <f t="shared" si="149"/>
        <v>MOVILIDAD</v>
      </c>
      <c r="T408" t="str">
        <f t="shared" si="150"/>
        <v>Establecimientos Públicos</v>
      </c>
      <c r="U408" t="str">
        <f t="shared" si="151"/>
        <v>Inversión directa</v>
      </c>
      <c r="V408" t="s">
        <v>256</v>
      </c>
      <c r="W408" s="53">
        <f t="shared" si="142"/>
        <v>354625343617.16553</v>
      </c>
      <c r="X408" s="53">
        <f t="shared" si="143"/>
        <v>347827290909.30481</v>
      </c>
      <c r="Y408" s="53">
        <f t="shared" si="144"/>
        <v>272165325941.75967</v>
      </c>
      <c r="Z408" s="53"/>
      <c r="AA408" s="53">
        <f t="shared" si="145"/>
        <v>186106517991.92868</v>
      </c>
      <c r="AB408" s="53"/>
      <c r="AC408" s="53">
        <f t="shared" si="137"/>
        <v>354625343617.16553</v>
      </c>
      <c r="AD408" s="53">
        <f t="shared" si="138"/>
        <v>347827290909.30481</v>
      </c>
      <c r="AE408" s="53">
        <f t="shared" si="139"/>
        <v>272165325941.75967</v>
      </c>
      <c r="AF408" s="53">
        <f t="shared" si="140"/>
        <v>1.3456980366976168</v>
      </c>
      <c r="AG408" s="53">
        <f t="shared" si="141"/>
        <v>186106517991.92868</v>
      </c>
      <c r="AI408" s="53">
        <f t="shared" si="136"/>
        <v>0</v>
      </c>
      <c r="AJ408" s="53">
        <f t="shared" si="136"/>
        <v>0</v>
      </c>
      <c r="AK408" s="53">
        <f t="shared" si="136"/>
        <v>0</v>
      </c>
      <c r="AL408" s="53">
        <f t="shared" si="135"/>
        <v>-1.3456980366976168</v>
      </c>
      <c r="AM408" s="53">
        <f t="shared" si="135"/>
        <v>0</v>
      </c>
    </row>
    <row r="409" spans="1:39" x14ac:dyDescent="0.35">
      <c r="A409" s="301">
        <v>2015</v>
      </c>
      <c r="B409" s="301" t="s">
        <v>88</v>
      </c>
      <c r="C409" s="301" t="s">
        <v>65</v>
      </c>
      <c r="D409" s="302" t="s">
        <v>15</v>
      </c>
      <c r="E409" s="302" t="s">
        <v>228</v>
      </c>
      <c r="F409" s="301" t="s">
        <v>76</v>
      </c>
      <c r="G409" s="301" t="s">
        <v>77</v>
      </c>
      <c r="H409" s="303">
        <v>198020233000</v>
      </c>
      <c r="I409" s="303">
        <v>198020233000</v>
      </c>
      <c r="J409" s="303">
        <v>177187715396</v>
      </c>
      <c r="K409" s="304">
        <f t="shared" si="133"/>
        <v>0.89479601509205375</v>
      </c>
      <c r="L409" s="303">
        <v>127297848684</v>
      </c>
      <c r="M409" s="304">
        <f t="shared" si="152"/>
        <v>0.64285273658879094</v>
      </c>
      <c r="P409">
        <f t="shared" si="146"/>
        <v>2015</v>
      </c>
      <c r="Q409" t="str">
        <f t="shared" si="147"/>
        <v>Gustavo Petro 2012-2015</v>
      </c>
      <c r="R409" t="str">
        <f t="shared" si="148"/>
        <v>0228-UNIDAD ADMINISTRATIVA ESPECIAL DE SERVICIOS PÚBLICOS</v>
      </c>
      <c r="S409" t="str">
        <f t="shared" si="149"/>
        <v>HÁBITAT</v>
      </c>
      <c r="T409" t="str">
        <f t="shared" si="150"/>
        <v>Establecimientos Públicos</v>
      </c>
      <c r="U409" t="str">
        <f t="shared" si="151"/>
        <v>Funcionamiento</v>
      </c>
      <c r="V409" t="s">
        <v>256</v>
      </c>
      <c r="W409" s="53">
        <f t="shared" si="142"/>
        <v>340555615018.49182</v>
      </c>
      <c r="X409" s="53">
        <f t="shared" si="143"/>
        <v>340555615018.49182</v>
      </c>
      <c r="Y409" s="53">
        <f t="shared" si="144"/>
        <v>304727807235.77008</v>
      </c>
      <c r="Z409" s="53"/>
      <c r="AA409" s="53">
        <f t="shared" si="145"/>
        <v>218927109075.31622</v>
      </c>
      <c r="AB409" s="53"/>
      <c r="AC409" s="53">
        <f t="shared" si="137"/>
        <v>340555615018.49182</v>
      </c>
      <c r="AD409" s="53">
        <f t="shared" si="138"/>
        <v>340555615018.49182</v>
      </c>
      <c r="AE409" s="53">
        <f t="shared" si="139"/>
        <v>304727807235.77008</v>
      </c>
      <c r="AF409" s="53">
        <f t="shared" si="140"/>
        <v>1.5388720769547326</v>
      </c>
      <c r="AG409" s="53">
        <f t="shared" si="141"/>
        <v>218927109075.31622</v>
      </c>
      <c r="AI409" s="53">
        <f t="shared" si="136"/>
        <v>0</v>
      </c>
      <c r="AJ409" s="53">
        <f t="shared" si="136"/>
        <v>0</v>
      </c>
      <c r="AK409" s="53">
        <f t="shared" si="136"/>
        <v>0</v>
      </c>
      <c r="AL409" s="53">
        <f t="shared" si="135"/>
        <v>-1.5388720769547326</v>
      </c>
      <c r="AM409" s="53">
        <f t="shared" si="135"/>
        <v>0</v>
      </c>
    </row>
    <row r="410" spans="1:39" x14ac:dyDescent="0.35">
      <c r="A410" s="301">
        <v>2015</v>
      </c>
      <c r="B410" s="301" t="s">
        <v>88</v>
      </c>
      <c r="C410" s="301" t="s">
        <v>65</v>
      </c>
      <c r="D410" s="302" t="s">
        <v>15</v>
      </c>
      <c r="E410" s="302" t="s">
        <v>228</v>
      </c>
      <c r="F410" s="301" t="s">
        <v>78</v>
      </c>
      <c r="G410" s="301" t="s">
        <v>77</v>
      </c>
      <c r="H410" s="303">
        <v>199687660000</v>
      </c>
      <c r="I410" s="303">
        <v>199687660000</v>
      </c>
      <c r="J410" s="303">
        <v>182836076518</v>
      </c>
      <c r="K410" s="304">
        <f t="shared" si="133"/>
        <v>0.91561029118173853</v>
      </c>
      <c r="L410" s="303">
        <v>159110876425</v>
      </c>
      <c r="M410" s="304">
        <f t="shared" si="152"/>
        <v>0.79679874272150819</v>
      </c>
      <c r="P410">
        <f t="shared" si="146"/>
        <v>2015</v>
      </c>
      <c r="Q410" t="str">
        <f t="shared" si="147"/>
        <v>Gustavo Petro 2012-2015</v>
      </c>
      <c r="R410" t="str">
        <f t="shared" si="148"/>
        <v>0228-UNIDAD ADMINISTRATIVA ESPECIAL DE SERVICIOS PÚBLICOS</v>
      </c>
      <c r="S410" t="str">
        <f t="shared" si="149"/>
        <v>HÁBITAT</v>
      </c>
      <c r="T410" t="str">
        <f t="shared" si="150"/>
        <v>Establecimientos Públicos</v>
      </c>
      <c r="U410" t="str">
        <f t="shared" si="151"/>
        <v>Inversión directa</v>
      </c>
      <c r="V410" t="s">
        <v>256</v>
      </c>
      <c r="W410" s="53">
        <f t="shared" si="142"/>
        <v>343423259495.42487</v>
      </c>
      <c r="X410" s="53">
        <f t="shared" si="143"/>
        <v>343423259495.42487</v>
      </c>
      <c r="Y410" s="53">
        <f t="shared" si="144"/>
        <v>314441870625.18768</v>
      </c>
      <c r="Z410" s="53"/>
      <c r="AA410" s="53">
        <f t="shared" si="145"/>
        <v>273639221387.27676</v>
      </c>
      <c r="AB410" s="53"/>
      <c r="AC410" s="53">
        <f t="shared" si="137"/>
        <v>343423259495.42487</v>
      </c>
      <c r="AD410" s="53">
        <f t="shared" si="138"/>
        <v>343423259495.42487</v>
      </c>
      <c r="AE410" s="53">
        <f t="shared" si="139"/>
        <v>314441870625.18768</v>
      </c>
      <c r="AF410" s="53">
        <f t="shared" si="140"/>
        <v>1.574668512942601</v>
      </c>
      <c r="AG410" s="53">
        <f t="shared" si="141"/>
        <v>273639221387.27676</v>
      </c>
      <c r="AI410" s="53">
        <f t="shared" si="136"/>
        <v>0</v>
      </c>
      <c r="AJ410" s="53">
        <f t="shared" si="136"/>
        <v>0</v>
      </c>
      <c r="AK410" s="53">
        <f t="shared" si="136"/>
        <v>0</v>
      </c>
      <c r="AL410" s="53">
        <f t="shared" si="135"/>
        <v>-1.574668512942601</v>
      </c>
      <c r="AM410" s="53">
        <f t="shared" si="135"/>
        <v>0</v>
      </c>
    </row>
    <row r="411" spans="1:39" x14ac:dyDescent="0.35">
      <c r="A411" s="301">
        <v>2015</v>
      </c>
      <c r="B411" s="301" t="s">
        <v>88</v>
      </c>
      <c r="C411" s="301" t="s">
        <v>66</v>
      </c>
      <c r="D411" s="302" t="s">
        <v>8</v>
      </c>
      <c r="E411" s="302" t="s">
        <v>228</v>
      </c>
      <c r="F411" s="301" t="s">
        <v>76</v>
      </c>
      <c r="G411" s="301" t="s">
        <v>77</v>
      </c>
      <c r="H411" s="303">
        <v>0</v>
      </c>
      <c r="I411" s="303">
        <v>0</v>
      </c>
      <c r="J411" s="303">
        <v>0</v>
      </c>
      <c r="K411" s="304">
        <v>0</v>
      </c>
      <c r="L411" s="303">
        <v>0</v>
      </c>
      <c r="M411" s="304">
        <v>0</v>
      </c>
      <c r="P411">
        <f t="shared" si="146"/>
        <v>2015</v>
      </c>
      <c r="Q411" t="str">
        <f t="shared" si="147"/>
        <v>Gustavo Petro 2012-2015</v>
      </c>
      <c r="R411" t="str">
        <f t="shared" si="148"/>
        <v>0229-INSTITUTO DISTRITAL DE PROTECCIÓN Y BIENESTAR ANIMAL</v>
      </c>
      <c r="S411" t="str">
        <f t="shared" si="149"/>
        <v>AMBIENTE</v>
      </c>
      <c r="T411" t="str">
        <f t="shared" si="150"/>
        <v>Establecimientos Públicos</v>
      </c>
      <c r="U411" t="str">
        <f t="shared" si="151"/>
        <v>Funcionamiento</v>
      </c>
      <c r="V411" t="s">
        <v>256</v>
      </c>
      <c r="W411" s="53">
        <f t="shared" si="142"/>
        <v>0</v>
      </c>
      <c r="X411" s="53">
        <f t="shared" si="143"/>
        <v>0</v>
      </c>
      <c r="Y411" s="53">
        <f t="shared" si="144"/>
        <v>0</v>
      </c>
      <c r="Z411" s="53"/>
      <c r="AA411" s="53">
        <f t="shared" si="145"/>
        <v>0</v>
      </c>
      <c r="AB411" s="53"/>
      <c r="AC411" s="53">
        <f t="shared" si="137"/>
        <v>0</v>
      </c>
      <c r="AD411" s="53">
        <f t="shared" si="138"/>
        <v>0</v>
      </c>
      <c r="AE411" s="53">
        <f t="shared" si="139"/>
        <v>0</v>
      </c>
      <c r="AF411" s="53">
        <f t="shared" si="140"/>
        <v>0</v>
      </c>
      <c r="AG411" s="53">
        <f t="shared" si="141"/>
        <v>0</v>
      </c>
      <c r="AI411" s="53">
        <f t="shared" si="136"/>
        <v>0</v>
      </c>
      <c r="AJ411" s="53">
        <f t="shared" si="136"/>
        <v>0</v>
      </c>
      <c r="AK411" s="53">
        <f t="shared" si="136"/>
        <v>0</v>
      </c>
      <c r="AL411" s="53">
        <f t="shared" si="135"/>
        <v>0</v>
      </c>
      <c r="AM411" s="53">
        <f t="shared" si="135"/>
        <v>0</v>
      </c>
    </row>
    <row r="412" spans="1:39" x14ac:dyDescent="0.35">
      <c r="A412" s="301">
        <v>2015</v>
      </c>
      <c r="B412" s="301" t="s">
        <v>88</v>
      </c>
      <c r="C412" s="301" t="s">
        <v>66</v>
      </c>
      <c r="D412" s="302" t="s">
        <v>8</v>
      </c>
      <c r="E412" s="302" t="s">
        <v>228</v>
      </c>
      <c r="F412" s="301" t="s">
        <v>78</v>
      </c>
      <c r="G412" s="301" t="s">
        <v>77</v>
      </c>
      <c r="H412" s="303">
        <v>0</v>
      </c>
      <c r="I412" s="303">
        <v>0</v>
      </c>
      <c r="J412" s="303">
        <v>0</v>
      </c>
      <c r="K412" s="304">
        <v>0</v>
      </c>
      <c r="L412" s="303">
        <v>0</v>
      </c>
      <c r="M412" s="304">
        <v>0</v>
      </c>
      <c r="P412">
        <f t="shared" si="146"/>
        <v>2015</v>
      </c>
      <c r="Q412" t="str">
        <f t="shared" si="147"/>
        <v>Gustavo Petro 2012-2015</v>
      </c>
      <c r="R412" t="str">
        <f t="shared" si="148"/>
        <v>0229-INSTITUTO DISTRITAL DE PROTECCIÓN Y BIENESTAR ANIMAL</v>
      </c>
      <c r="S412" t="str">
        <f t="shared" si="149"/>
        <v>AMBIENTE</v>
      </c>
      <c r="T412" t="str">
        <f t="shared" si="150"/>
        <v>Establecimientos Públicos</v>
      </c>
      <c r="U412" t="str">
        <f t="shared" si="151"/>
        <v>Inversión directa</v>
      </c>
      <c r="V412" t="s">
        <v>256</v>
      </c>
      <c r="W412" s="53">
        <f t="shared" si="142"/>
        <v>0</v>
      </c>
      <c r="X412" s="53">
        <f t="shared" si="143"/>
        <v>0</v>
      </c>
      <c r="Y412" s="53">
        <f t="shared" si="144"/>
        <v>0</v>
      </c>
      <c r="Z412" s="53"/>
      <c r="AA412" s="53">
        <f t="shared" si="145"/>
        <v>0</v>
      </c>
      <c r="AB412" s="53"/>
      <c r="AC412" s="53">
        <f t="shared" si="137"/>
        <v>0</v>
      </c>
      <c r="AD412" s="53">
        <f t="shared" si="138"/>
        <v>0</v>
      </c>
      <c r="AE412" s="53">
        <f t="shared" si="139"/>
        <v>0</v>
      </c>
      <c r="AF412" s="53">
        <f t="shared" si="140"/>
        <v>0</v>
      </c>
      <c r="AG412" s="53">
        <f t="shared" si="141"/>
        <v>0</v>
      </c>
      <c r="AI412" s="53">
        <f t="shared" si="136"/>
        <v>0</v>
      </c>
      <c r="AJ412" s="53">
        <f t="shared" si="136"/>
        <v>0</v>
      </c>
      <c r="AK412" s="53">
        <f t="shared" si="136"/>
        <v>0</v>
      </c>
      <c r="AL412" s="53">
        <f t="shared" si="135"/>
        <v>0</v>
      </c>
      <c r="AM412" s="53">
        <f t="shared" si="135"/>
        <v>0</v>
      </c>
    </row>
    <row r="413" spans="1:39" x14ac:dyDescent="0.35">
      <c r="A413" s="301">
        <v>2015</v>
      </c>
      <c r="B413" s="301" t="s">
        <v>88</v>
      </c>
      <c r="C413" s="301" t="s">
        <v>67</v>
      </c>
      <c r="D413" s="302" t="s">
        <v>11</v>
      </c>
      <c r="E413" s="302" t="s">
        <v>229</v>
      </c>
      <c r="F413" s="301" t="s">
        <v>76</v>
      </c>
      <c r="G413" s="301" t="s">
        <v>77</v>
      </c>
      <c r="H413" s="303">
        <v>213853520000</v>
      </c>
      <c r="I413" s="303">
        <v>225325463606</v>
      </c>
      <c r="J413" s="303">
        <v>220839753441</v>
      </c>
      <c r="K413" s="304">
        <f t="shared" ref="K413" si="153">+J413/I413</f>
        <v>0.9800923069536267</v>
      </c>
      <c r="L413" s="303">
        <v>211129670449</v>
      </c>
      <c r="M413" s="304">
        <f t="shared" si="152"/>
        <v>0.93699871763351827</v>
      </c>
      <c r="P413">
        <f t="shared" si="146"/>
        <v>2015</v>
      </c>
      <c r="Q413" t="str">
        <f t="shared" si="147"/>
        <v>Gustavo Petro 2012-2015</v>
      </c>
      <c r="R413" t="str">
        <f t="shared" si="148"/>
        <v xml:space="preserve">0230-UNIVERSIDAD DISTRITAL  </v>
      </c>
      <c r="S413" t="str">
        <f t="shared" si="149"/>
        <v>EDUCACIÓN</v>
      </c>
      <c r="T413" t="str">
        <f t="shared" si="150"/>
        <v>Ente Autónomo Universitario</v>
      </c>
      <c r="U413" t="str">
        <f t="shared" si="151"/>
        <v>Funcionamiento</v>
      </c>
      <c r="V413" t="s">
        <v>256</v>
      </c>
      <c r="W413" s="53">
        <f t="shared" si="142"/>
        <v>367785735447.89917</v>
      </c>
      <c r="X413" s="53">
        <f t="shared" si="143"/>
        <v>387515208295.24591</v>
      </c>
      <c r="Y413" s="53">
        <f t="shared" si="144"/>
        <v>379800674477.70276</v>
      </c>
      <c r="Z413" s="53"/>
      <c r="AA413" s="53">
        <f t="shared" si="145"/>
        <v>363101253236.13116</v>
      </c>
      <c r="AB413" s="53"/>
      <c r="AC413" s="53">
        <f t="shared" si="137"/>
        <v>367785735447.89917</v>
      </c>
      <c r="AD413" s="53">
        <f t="shared" si="138"/>
        <v>387515208295.24591</v>
      </c>
      <c r="AE413" s="53">
        <f t="shared" si="139"/>
        <v>379800674477.70276</v>
      </c>
      <c r="AF413" s="53">
        <f t="shared" si="140"/>
        <v>1.6855648198812332</v>
      </c>
      <c r="AG413" s="53">
        <f t="shared" si="141"/>
        <v>363101253236.13116</v>
      </c>
      <c r="AI413" s="53">
        <f t="shared" si="136"/>
        <v>0</v>
      </c>
      <c r="AJ413" s="53">
        <f t="shared" si="136"/>
        <v>0</v>
      </c>
      <c r="AK413" s="53">
        <f t="shared" si="136"/>
        <v>0</v>
      </c>
      <c r="AL413" s="53">
        <f t="shared" si="135"/>
        <v>-1.6855648198812332</v>
      </c>
      <c r="AM413" s="53">
        <f t="shared" si="135"/>
        <v>0</v>
      </c>
    </row>
    <row r="414" spans="1:39" x14ac:dyDescent="0.35">
      <c r="A414" s="301">
        <v>2015</v>
      </c>
      <c r="B414" s="301" t="s">
        <v>88</v>
      </c>
      <c r="C414" s="301" t="s">
        <v>67</v>
      </c>
      <c r="D414" s="302" t="s">
        <v>11</v>
      </c>
      <c r="E414" s="302" t="s">
        <v>229</v>
      </c>
      <c r="F414" s="301" t="s">
        <v>79</v>
      </c>
      <c r="G414" s="301" t="s">
        <v>77</v>
      </c>
      <c r="H414" s="303">
        <v>0</v>
      </c>
      <c r="I414" s="303">
        <v>0</v>
      </c>
      <c r="J414" s="303">
        <v>0</v>
      </c>
      <c r="K414" s="304">
        <v>0</v>
      </c>
      <c r="L414" s="303">
        <v>0</v>
      </c>
      <c r="M414" s="304">
        <v>0</v>
      </c>
      <c r="P414">
        <f t="shared" si="146"/>
        <v>2015</v>
      </c>
      <c r="Q414" t="str">
        <f t="shared" si="147"/>
        <v>Gustavo Petro 2012-2015</v>
      </c>
      <c r="R414" t="str">
        <f t="shared" si="148"/>
        <v xml:space="preserve">0230-UNIVERSIDAD DISTRITAL  </v>
      </c>
      <c r="S414" t="str">
        <f t="shared" si="149"/>
        <v>EDUCACIÓN</v>
      </c>
      <c r="T414" t="str">
        <f t="shared" si="150"/>
        <v>Ente Autónomo Universitario</v>
      </c>
      <c r="U414" t="str">
        <f t="shared" si="151"/>
        <v>Servicio de la deuda</v>
      </c>
      <c r="V414" t="s">
        <v>256</v>
      </c>
      <c r="W414" s="53">
        <f t="shared" si="142"/>
        <v>0</v>
      </c>
      <c r="X414" s="53">
        <f t="shared" si="143"/>
        <v>0</v>
      </c>
      <c r="Y414" s="53">
        <f t="shared" si="144"/>
        <v>0</v>
      </c>
      <c r="Z414" s="53"/>
      <c r="AA414" s="53">
        <f t="shared" si="145"/>
        <v>0</v>
      </c>
      <c r="AB414" s="53"/>
      <c r="AC414" s="53">
        <f t="shared" si="137"/>
        <v>0</v>
      </c>
      <c r="AD414" s="53">
        <f t="shared" si="138"/>
        <v>0</v>
      </c>
      <c r="AE414" s="53">
        <f t="shared" si="139"/>
        <v>0</v>
      </c>
      <c r="AF414" s="53">
        <f t="shared" si="140"/>
        <v>0</v>
      </c>
      <c r="AG414" s="53">
        <f t="shared" si="141"/>
        <v>0</v>
      </c>
      <c r="AI414" s="53">
        <f t="shared" si="136"/>
        <v>0</v>
      </c>
      <c r="AJ414" s="53">
        <f t="shared" si="136"/>
        <v>0</v>
      </c>
      <c r="AK414" s="53">
        <f t="shared" si="136"/>
        <v>0</v>
      </c>
      <c r="AL414" s="53">
        <f t="shared" si="135"/>
        <v>0</v>
      </c>
      <c r="AM414" s="53">
        <f t="shared" si="135"/>
        <v>0</v>
      </c>
    </row>
    <row r="415" spans="1:39" x14ac:dyDescent="0.35">
      <c r="A415" s="301">
        <v>2015</v>
      </c>
      <c r="B415" s="301" t="s">
        <v>88</v>
      </c>
      <c r="C415" s="301" t="s">
        <v>67</v>
      </c>
      <c r="D415" s="302" t="s">
        <v>11</v>
      </c>
      <c r="E415" s="302" t="s">
        <v>229</v>
      </c>
      <c r="F415" s="301" t="s">
        <v>78</v>
      </c>
      <c r="G415" s="301" t="s">
        <v>77</v>
      </c>
      <c r="H415" s="303">
        <v>44700000000</v>
      </c>
      <c r="I415" s="303">
        <v>58222189481</v>
      </c>
      <c r="J415" s="303">
        <v>24750840409</v>
      </c>
      <c r="K415" s="304">
        <f t="shared" ref="K415:K418" si="154">+J415/I415</f>
        <v>0.42511009341338996</v>
      </c>
      <c r="L415" s="303">
        <v>6457098880</v>
      </c>
      <c r="M415" s="304">
        <f t="shared" si="152"/>
        <v>0.11090443244335881</v>
      </c>
      <c r="P415">
        <f t="shared" si="146"/>
        <v>2015</v>
      </c>
      <c r="Q415" t="str">
        <f t="shared" si="147"/>
        <v>Gustavo Petro 2012-2015</v>
      </c>
      <c r="R415" t="str">
        <f t="shared" si="148"/>
        <v xml:space="preserve">0230-UNIVERSIDAD DISTRITAL  </v>
      </c>
      <c r="S415" t="str">
        <f t="shared" si="149"/>
        <v>EDUCACIÓN</v>
      </c>
      <c r="T415" t="str">
        <f t="shared" si="150"/>
        <v>Ente Autónomo Universitario</v>
      </c>
      <c r="U415" t="str">
        <f t="shared" si="151"/>
        <v>Inversión directa</v>
      </c>
      <c r="V415" t="s">
        <v>256</v>
      </c>
      <c r="W415" s="53">
        <f t="shared" si="142"/>
        <v>76875154425.894379</v>
      </c>
      <c r="X415" s="53">
        <f t="shared" si="143"/>
        <v>100130644460.07961</v>
      </c>
      <c r="Y415" s="53">
        <f t="shared" si="144"/>
        <v>42566547619.967377</v>
      </c>
      <c r="Z415" s="53"/>
      <c r="AA415" s="53">
        <f t="shared" si="145"/>
        <v>11104932294.032877</v>
      </c>
      <c r="AB415" s="53"/>
      <c r="AC415" s="53">
        <f t="shared" si="137"/>
        <v>76875154425.894379</v>
      </c>
      <c r="AD415" s="53">
        <f t="shared" si="138"/>
        <v>100130644460.07961</v>
      </c>
      <c r="AE415" s="53">
        <f t="shared" si="139"/>
        <v>42566547619.967377</v>
      </c>
      <c r="AF415" s="53">
        <f t="shared" si="140"/>
        <v>0.73110523667026261</v>
      </c>
      <c r="AG415" s="53">
        <f t="shared" si="141"/>
        <v>11104932294.032877</v>
      </c>
      <c r="AI415" s="53">
        <f t="shared" si="136"/>
        <v>0</v>
      </c>
      <c r="AJ415" s="53">
        <f t="shared" si="136"/>
        <v>0</v>
      </c>
      <c r="AK415" s="53">
        <f t="shared" si="136"/>
        <v>0</v>
      </c>
      <c r="AL415" s="53">
        <f t="shared" si="135"/>
        <v>-0.73110523667026261</v>
      </c>
      <c r="AM415" s="53">
        <f t="shared" si="135"/>
        <v>0</v>
      </c>
    </row>
    <row r="416" spans="1:39" x14ac:dyDescent="0.35">
      <c r="A416" s="301">
        <v>2015</v>
      </c>
      <c r="B416" s="301" t="s">
        <v>88</v>
      </c>
      <c r="C416" s="301" t="s">
        <v>67</v>
      </c>
      <c r="D416" s="302" t="s">
        <v>11</v>
      </c>
      <c r="E416" s="302" t="s">
        <v>229</v>
      </c>
      <c r="F416" s="301" t="s">
        <v>80</v>
      </c>
      <c r="G416" s="301" t="s">
        <v>77</v>
      </c>
      <c r="H416" s="303">
        <v>268055000</v>
      </c>
      <c r="I416" s="303">
        <v>268055000</v>
      </c>
      <c r="J416" s="303">
        <v>57000000</v>
      </c>
      <c r="K416" s="304">
        <f t="shared" si="154"/>
        <v>0.21264292775736324</v>
      </c>
      <c r="L416" s="303">
        <v>55450000</v>
      </c>
      <c r="M416" s="304">
        <f t="shared" si="152"/>
        <v>0.20686053235343493</v>
      </c>
      <c r="P416">
        <f t="shared" si="146"/>
        <v>2015</v>
      </c>
      <c r="Q416" t="str">
        <f t="shared" si="147"/>
        <v>Gustavo Petro 2012-2015</v>
      </c>
      <c r="R416" t="str">
        <f t="shared" si="148"/>
        <v xml:space="preserve">0230-UNIVERSIDAD DISTRITAL  </v>
      </c>
      <c r="S416" t="str">
        <f t="shared" si="149"/>
        <v>EDUCACIÓN</v>
      </c>
      <c r="T416" t="str">
        <f t="shared" si="150"/>
        <v>Ente Autónomo Universitario</v>
      </c>
      <c r="U416" t="str">
        <f t="shared" si="151"/>
        <v>Transferencias</v>
      </c>
      <c r="V416" t="s">
        <v>256</v>
      </c>
      <c r="W416" s="53">
        <f t="shared" si="142"/>
        <v>461001555.24906301</v>
      </c>
      <c r="X416" s="53">
        <f t="shared" si="143"/>
        <v>461001555.24906301</v>
      </c>
      <c r="Y416" s="53">
        <f t="shared" si="144"/>
        <v>98028720.408858597</v>
      </c>
      <c r="Z416" s="53"/>
      <c r="AA416" s="53">
        <f t="shared" si="145"/>
        <v>95363027.134582624</v>
      </c>
      <c r="AB416" s="53"/>
      <c r="AC416" s="53">
        <f t="shared" si="137"/>
        <v>461001555.24906301</v>
      </c>
      <c r="AD416" s="53">
        <f t="shared" si="138"/>
        <v>461001555.24906301</v>
      </c>
      <c r="AE416" s="53">
        <f t="shared" si="139"/>
        <v>98028720.408858597</v>
      </c>
      <c r="AF416" s="53">
        <f t="shared" si="140"/>
        <v>0.36570375635171365</v>
      </c>
      <c r="AG416" s="53">
        <f t="shared" si="141"/>
        <v>95363027.134582624</v>
      </c>
      <c r="AI416" s="53">
        <f t="shared" si="136"/>
        <v>0</v>
      </c>
      <c r="AJ416" s="53">
        <f t="shared" si="136"/>
        <v>0</v>
      </c>
      <c r="AK416" s="53">
        <f t="shared" si="136"/>
        <v>0</v>
      </c>
      <c r="AL416" s="53">
        <f t="shared" si="135"/>
        <v>-0.36570375635171365</v>
      </c>
      <c r="AM416" s="53">
        <f t="shared" si="135"/>
        <v>0</v>
      </c>
    </row>
    <row r="417" spans="1:39" x14ac:dyDescent="0.35">
      <c r="A417" s="301">
        <v>2015</v>
      </c>
      <c r="B417" s="301" t="s">
        <v>88</v>
      </c>
      <c r="C417" s="301" t="s">
        <v>68</v>
      </c>
      <c r="D417" s="302" t="s">
        <v>19</v>
      </c>
      <c r="E417" s="302" t="s">
        <v>227</v>
      </c>
      <c r="F417" s="301" t="s">
        <v>76</v>
      </c>
      <c r="G417" s="301" t="s">
        <v>77</v>
      </c>
      <c r="H417" s="303">
        <v>101256903000</v>
      </c>
      <c r="I417" s="303">
        <v>101256903000</v>
      </c>
      <c r="J417" s="303">
        <v>99086626668</v>
      </c>
      <c r="K417" s="304">
        <f t="shared" si="154"/>
        <v>0.97856663330894089</v>
      </c>
      <c r="L417" s="303">
        <v>98013904466</v>
      </c>
      <c r="M417" s="304">
        <f t="shared" si="152"/>
        <v>0.96797256840849655</v>
      </c>
      <c r="P417">
        <f t="shared" si="146"/>
        <v>2015</v>
      </c>
      <c r="Q417" t="str">
        <f t="shared" si="147"/>
        <v>Gustavo Petro 2012-2015</v>
      </c>
      <c r="R417" t="str">
        <f t="shared" si="148"/>
        <v>0235-CONTRALORÍA DISTRITAL</v>
      </c>
      <c r="S417" t="str">
        <f t="shared" si="149"/>
        <v>ORGANISMO DE CONTROL</v>
      </c>
      <c r="T417" t="str">
        <f t="shared" si="150"/>
        <v>Organismo de Control</v>
      </c>
      <c r="U417" t="str">
        <f t="shared" si="151"/>
        <v>Funcionamiento</v>
      </c>
      <c r="V417" t="s">
        <v>256</v>
      </c>
      <c r="W417" s="53">
        <f t="shared" si="142"/>
        <v>174141835678.13889</v>
      </c>
      <c r="X417" s="53">
        <f t="shared" si="143"/>
        <v>174141835678.13889</v>
      </c>
      <c r="Y417" s="53">
        <f t="shared" si="144"/>
        <v>170409389857.79517</v>
      </c>
      <c r="Z417" s="53"/>
      <c r="AA417" s="53">
        <f t="shared" si="145"/>
        <v>168564519948.73843</v>
      </c>
      <c r="AB417" s="53"/>
      <c r="AC417" s="53">
        <f t="shared" si="137"/>
        <v>174141835678.13889</v>
      </c>
      <c r="AD417" s="53">
        <f t="shared" si="138"/>
        <v>174141835678.13889</v>
      </c>
      <c r="AE417" s="53">
        <f t="shared" si="139"/>
        <v>170409389857.79517</v>
      </c>
      <c r="AF417" s="53">
        <f t="shared" si="140"/>
        <v>1.6829409631242145</v>
      </c>
      <c r="AG417" s="53">
        <f t="shared" si="141"/>
        <v>168564519948.73843</v>
      </c>
      <c r="AI417" s="53">
        <f t="shared" si="136"/>
        <v>0</v>
      </c>
      <c r="AJ417" s="53">
        <f t="shared" si="136"/>
        <v>0</v>
      </c>
      <c r="AK417" s="53">
        <f t="shared" si="136"/>
        <v>0</v>
      </c>
      <c r="AL417" s="53">
        <f t="shared" si="135"/>
        <v>-1.6829409631242145</v>
      </c>
      <c r="AM417" s="53">
        <f t="shared" si="135"/>
        <v>0</v>
      </c>
    </row>
    <row r="418" spans="1:39" x14ac:dyDescent="0.35">
      <c r="A418" s="301">
        <v>2015</v>
      </c>
      <c r="B418" s="301" t="s">
        <v>88</v>
      </c>
      <c r="C418" s="301" t="s">
        <v>68</v>
      </c>
      <c r="D418" s="302" t="s">
        <v>19</v>
      </c>
      <c r="E418" s="302" t="s">
        <v>227</v>
      </c>
      <c r="F418" s="301" t="s">
        <v>78</v>
      </c>
      <c r="G418" s="301" t="s">
        <v>77</v>
      </c>
      <c r="H418" s="303">
        <v>6126000000</v>
      </c>
      <c r="I418" s="303">
        <v>6126000000</v>
      </c>
      <c r="J418" s="303">
        <v>5182657068</v>
      </c>
      <c r="K418" s="304">
        <f t="shared" si="154"/>
        <v>0.84600996865817824</v>
      </c>
      <c r="L418" s="303">
        <v>2820700029</v>
      </c>
      <c r="M418" s="304">
        <f t="shared" si="152"/>
        <v>0.46044727864838392</v>
      </c>
      <c r="P418">
        <f t="shared" si="146"/>
        <v>2015</v>
      </c>
      <c r="Q418" t="str">
        <f t="shared" si="147"/>
        <v>Gustavo Petro 2012-2015</v>
      </c>
      <c r="R418" t="str">
        <f t="shared" si="148"/>
        <v>0235-CONTRALORÍA DISTRITAL</v>
      </c>
      <c r="S418" t="str">
        <f t="shared" si="149"/>
        <v>ORGANISMO DE CONTROL</v>
      </c>
      <c r="T418" t="str">
        <f t="shared" si="150"/>
        <v>Organismo de Control</v>
      </c>
      <c r="U418" t="str">
        <f t="shared" si="151"/>
        <v>Inversión directa</v>
      </c>
      <c r="V418" t="s">
        <v>256</v>
      </c>
      <c r="W418" s="53">
        <f t="shared" si="142"/>
        <v>10535507740.783646</v>
      </c>
      <c r="X418" s="53">
        <f t="shared" si="143"/>
        <v>10535507740.783646</v>
      </c>
      <c r="Y418" s="53">
        <f t="shared" si="144"/>
        <v>8913144573.5783653</v>
      </c>
      <c r="Z418" s="53"/>
      <c r="AA418" s="53">
        <f t="shared" si="145"/>
        <v>4851045868.4228134</v>
      </c>
      <c r="AB418" s="53"/>
      <c r="AC418" s="53">
        <f t="shared" si="137"/>
        <v>10535507740.783646</v>
      </c>
      <c r="AD418" s="53">
        <f t="shared" si="138"/>
        <v>10535507740.783646</v>
      </c>
      <c r="AE418" s="53">
        <f t="shared" si="139"/>
        <v>8913144573.5783653</v>
      </c>
      <c r="AF418" s="53">
        <f t="shared" si="140"/>
        <v>1.4549697312403471</v>
      </c>
      <c r="AG418" s="53">
        <f t="shared" si="141"/>
        <v>4851045868.4228134</v>
      </c>
      <c r="AI418" s="53">
        <f t="shared" si="136"/>
        <v>0</v>
      </c>
      <c r="AJ418" s="53">
        <f t="shared" si="136"/>
        <v>0</v>
      </c>
      <c r="AK418" s="53">
        <f t="shared" si="136"/>
        <v>0</v>
      </c>
      <c r="AL418" s="53">
        <f t="shared" si="135"/>
        <v>-1.4549697312403471</v>
      </c>
      <c r="AM418" s="53">
        <f t="shared" si="135"/>
        <v>0</v>
      </c>
    </row>
    <row r="419" spans="1:39" x14ac:dyDescent="0.35">
      <c r="A419" s="301">
        <v>2015</v>
      </c>
      <c r="B419" s="301" t="s">
        <v>88</v>
      </c>
      <c r="C419" s="301" t="s">
        <v>69</v>
      </c>
      <c r="D419" s="302" t="s">
        <v>11</v>
      </c>
      <c r="E419" s="302" t="s">
        <v>228</v>
      </c>
      <c r="F419" s="301" t="s">
        <v>76</v>
      </c>
      <c r="G419" s="301" t="s">
        <v>77</v>
      </c>
      <c r="H419" s="303">
        <v>0</v>
      </c>
      <c r="I419" s="303">
        <v>0</v>
      </c>
      <c r="J419" s="303">
        <v>0</v>
      </c>
      <c r="K419" s="304">
        <v>0</v>
      </c>
      <c r="L419" s="303">
        <v>0</v>
      </c>
      <c r="M419" s="304">
        <v>0</v>
      </c>
      <c r="P419">
        <f t="shared" si="146"/>
        <v>2015</v>
      </c>
      <c r="Q419" t="str">
        <f t="shared" si="147"/>
        <v>Gustavo Petro 2012-2015</v>
      </c>
      <c r="R419" t="str">
        <f t="shared" si="148"/>
        <v>0501-AGENCIA DE EDUCACIÓN SUPERIOR, CIENCIA Y TECNOLOGÍA - ATENEA</v>
      </c>
      <c r="S419" t="str">
        <f t="shared" si="149"/>
        <v>EDUCACIÓN</v>
      </c>
      <c r="T419" t="str">
        <f t="shared" si="150"/>
        <v>Establecimientos Públicos</v>
      </c>
      <c r="U419" t="str">
        <f t="shared" si="151"/>
        <v>Funcionamiento</v>
      </c>
      <c r="V419" t="s">
        <v>256</v>
      </c>
      <c r="W419" s="53">
        <f t="shared" si="142"/>
        <v>0</v>
      </c>
      <c r="X419" s="53">
        <f t="shared" si="143"/>
        <v>0</v>
      </c>
      <c r="Y419" s="53">
        <f t="shared" si="144"/>
        <v>0</v>
      </c>
      <c r="Z419" s="53"/>
      <c r="AA419" s="53">
        <f t="shared" si="145"/>
        <v>0</v>
      </c>
      <c r="AB419" s="53"/>
      <c r="AC419" s="53">
        <f t="shared" si="137"/>
        <v>0</v>
      </c>
      <c r="AD419" s="53">
        <f t="shared" si="138"/>
        <v>0</v>
      </c>
      <c r="AE419" s="53">
        <f t="shared" si="139"/>
        <v>0</v>
      </c>
      <c r="AF419" s="53">
        <f t="shared" si="140"/>
        <v>0</v>
      </c>
      <c r="AG419" s="53">
        <f t="shared" si="141"/>
        <v>0</v>
      </c>
      <c r="AI419" s="53">
        <f t="shared" si="136"/>
        <v>0</v>
      </c>
      <c r="AJ419" s="53">
        <f t="shared" si="136"/>
        <v>0</v>
      </c>
      <c r="AK419" s="53">
        <f t="shared" si="136"/>
        <v>0</v>
      </c>
      <c r="AL419" s="53">
        <f t="shared" si="135"/>
        <v>0</v>
      </c>
      <c r="AM419" s="53">
        <f t="shared" si="135"/>
        <v>0</v>
      </c>
    </row>
    <row r="420" spans="1:39" x14ac:dyDescent="0.35">
      <c r="A420" s="301">
        <v>2015</v>
      </c>
      <c r="B420" s="301" t="s">
        <v>88</v>
      </c>
      <c r="C420" s="301" t="s">
        <v>69</v>
      </c>
      <c r="D420" s="302" t="s">
        <v>11</v>
      </c>
      <c r="E420" s="302" t="s">
        <v>228</v>
      </c>
      <c r="F420" s="301" t="s">
        <v>78</v>
      </c>
      <c r="G420" s="301" t="s">
        <v>77</v>
      </c>
      <c r="H420" s="303">
        <v>0</v>
      </c>
      <c r="I420" s="303">
        <v>0</v>
      </c>
      <c r="J420" s="303">
        <v>0</v>
      </c>
      <c r="K420" s="304">
        <v>0</v>
      </c>
      <c r="L420" s="303">
        <v>0</v>
      </c>
      <c r="M420" s="304">
        <v>0</v>
      </c>
      <c r="P420">
        <f t="shared" si="146"/>
        <v>2015</v>
      </c>
      <c r="Q420" t="str">
        <f t="shared" si="147"/>
        <v>Gustavo Petro 2012-2015</v>
      </c>
      <c r="R420" t="str">
        <f t="shared" si="148"/>
        <v>0501-AGENCIA DE EDUCACIÓN SUPERIOR, CIENCIA Y TECNOLOGÍA - ATENEA</v>
      </c>
      <c r="S420" t="str">
        <f t="shared" si="149"/>
        <v>EDUCACIÓN</v>
      </c>
      <c r="T420" t="str">
        <f t="shared" si="150"/>
        <v>Establecimientos Públicos</v>
      </c>
      <c r="U420" t="str">
        <f t="shared" si="151"/>
        <v>Inversión directa</v>
      </c>
      <c r="V420" t="s">
        <v>256</v>
      </c>
      <c r="W420" s="53">
        <f t="shared" si="142"/>
        <v>0</v>
      </c>
      <c r="X420" s="53">
        <f t="shared" si="143"/>
        <v>0</v>
      </c>
      <c r="Y420" s="53">
        <f t="shared" si="144"/>
        <v>0</v>
      </c>
      <c r="Z420" s="53"/>
      <c r="AA420" s="53">
        <f t="shared" si="145"/>
        <v>0</v>
      </c>
      <c r="AB420" s="53"/>
      <c r="AC420" s="53">
        <f t="shared" si="137"/>
        <v>0</v>
      </c>
      <c r="AD420" s="53">
        <f t="shared" si="138"/>
        <v>0</v>
      </c>
      <c r="AE420" s="53">
        <f t="shared" si="139"/>
        <v>0</v>
      </c>
      <c r="AF420" s="53">
        <f t="shared" si="140"/>
        <v>0</v>
      </c>
      <c r="AG420" s="53">
        <f t="shared" si="141"/>
        <v>0</v>
      </c>
      <c r="AI420" s="53">
        <f t="shared" si="136"/>
        <v>0</v>
      </c>
      <c r="AJ420" s="53">
        <f t="shared" si="136"/>
        <v>0</v>
      </c>
      <c r="AK420" s="53">
        <f t="shared" si="136"/>
        <v>0</v>
      </c>
      <c r="AL420" s="53">
        <f t="shared" si="135"/>
        <v>0</v>
      </c>
      <c r="AM420" s="53">
        <f t="shared" si="135"/>
        <v>0</v>
      </c>
    </row>
    <row r="421" spans="1:39" x14ac:dyDescent="0.35">
      <c r="A421" s="301">
        <v>2016</v>
      </c>
      <c r="B421" s="301" t="s">
        <v>87</v>
      </c>
      <c r="C421" s="301" t="s">
        <v>25</v>
      </c>
      <c r="D421" s="302" t="s">
        <v>255</v>
      </c>
      <c r="E421" s="302" t="s">
        <v>226</v>
      </c>
      <c r="F421" s="301" t="s">
        <v>76</v>
      </c>
      <c r="G421" s="301" t="s">
        <v>77</v>
      </c>
      <c r="H421" s="303">
        <v>58334370000</v>
      </c>
      <c r="I421" s="303">
        <v>58334370000</v>
      </c>
      <c r="J421" s="303">
        <v>52416789571</v>
      </c>
      <c r="K421" s="304">
        <f t="shared" ref="K421:K449" si="155">+J421/I421</f>
        <v>0.89855756685124055</v>
      </c>
      <c r="L421" s="303">
        <v>52416561030</v>
      </c>
      <c r="M421" s="304">
        <f t="shared" ref="M421:M483" si="156">+L421/I421</f>
        <v>0.89855364907515067</v>
      </c>
      <c r="P421">
        <f t="shared" si="146"/>
        <v>2016</v>
      </c>
      <c r="Q421" t="str">
        <f t="shared" si="147"/>
        <v>Enrique Pañalosa 2016-2019</v>
      </c>
      <c r="R421" t="str">
        <f t="shared" si="148"/>
        <v>0100-CONCEJO DE BOGOTA</v>
      </c>
      <c r="S421" t="str">
        <f t="shared" si="149"/>
        <v>OTRAS ENTIDADES DE CONTROL</v>
      </c>
      <c r="T421" t="str">
        <f t="shared" si="150"/>
        <v>Administración Centrral</v>
      </c>
      <c r="U421" t="str">
        <f t="shared" si="151"/>
        <v>Funcionamiento</v>
      </c>
      <c r="V421" t="s">
        <v>256</v>
      </c>
      <c r="W421" s="53">
        <f t="shared" si="142"/>
        <v>94871556019.301041</v>
      </c>
      <c r="X421" s="53">
        <f t="shared" si="143"/>
        <v>94871556019.301041</v>
      </c>
      <c r="Y421" s="53">
        <f t="shared" si="144"/>
        <v>85247554540.094299</v>
      </c>
      <c r="Z421" s="53"/>
      <c r="AA421" s="53">
        <f t="shared" si="145"/>
        <v>85247182854.580536</v>
      </c>
      <c r="AB421" s="53"/>
      <c r="AC421" s="53">
        <f>+H421*$AA$2</f>
        <v>94871556019.301041</v>
      </c>
      <c r="AD421" s="53">
        <f t="shared" ref="AD421:AG421" si="157">+I421*$AA$2</f>
        <v>94871556019.301041</v>
      </c>
      <c r="AE421" s="53">
        <f t="shared" si="157"/>
        <v>85247554540.094299</v>
      </c>
      <c r="AF421" s="53">
        <f t="shared" si="157"/>
        <v>1.4613606787918394</v>
      </c>
      <c r="AG421" s="53">
        <f t="shared" si="157"/>
        <v>85247182854.580536</v>
      </c>
      <c r="AI421" s="53">
        <f t="shared" si="136"/>
        <v>0</v>
      </c>
      <c r="AJ421" s="53">
        <f t="shared" si="136"/>
        <v>0</v>
      </c>
      <c r="AK421" s="53">
        <f t="shared" si="136"/>
        <v>0</v>
      </c>
      <c r="AL421" s="53">
        <f t="shared" si="135"/>
        <v>-1.4613606787918394</v>
      </c>
      <c r="AM421" s="53">
        <f t="shared" si="135"/>
        <v>0</v>
      </c>
    </row>
    <row r="422" spans="1:39" x14ac:dyDescent="0.35">
      <c r="A422" s="301">
        <v>2016</v>
      </c>
      <c r="B422" s="301" t="s">
        <v>87</v>
      </c>
      <c r="C422" s="301" t="s">
        <v>26</v>
      </c>
      <c r="D422" s="302" t="s">
        <v>255</v>
      </c>
      <c r="E422" s="302" t="s">
        <v>226</v>
      </c>
      <c r="F422" s="301" t="s">
        <v>76</v>
      </c>
      <c r="G422" s="301" t="s">
        <v>77</v>
      </c>
      <c r="H422" s="303">
        <v>109667923000</v>
      </c>
      <c r="I422" s="303">
        <v>109667923000</v>
      </c>
      <c r="J422" s="303">
        <v>109490015562</v>
      </c>
      <c r="K422" s="304">
        <f t="shared" si="155"/>
        <v>0.99837776231068043</v>
      </c>
      <c r="L422" s="303">
        <v>107748162117</v>
      </c>
      <c r="M422" s="304">
        <f t="shared" si="156"/>
        <v>0.98249478215248043</v>
      </c>
      <c r="P422">
        <f t="shared" si="146"/>
        <v>2016</v>
      </c>
      <c r="Q422" t="str">
        <f t="shared" si="147"/>
        <v>Enrique Pañalosa 2016-2019</v>
      </c>
      <c r="R422" t="str">
        <f t="shared" si="148"/>
        <v>0102-PERSONERÍA DE BOGOTÁ</v>
      </c>
      <c r="S422" t="str">
        <f t="shared" si="149"/>
        <v>OTRAS ENTIDADES DE CONTROL</v>
      </c>
      <c r="T422" t="str">
        <f t="shared" si="150"/>
        <v>Administración Centrral</v>
      </c>
      <c r="U422" t="str">
        <f t="shared" si="151"/>
        <v>Funcionamiento</v>
      </c>
      <c r="V422" t="s">
        <v>256</v>
      </c>
      <c r="W422" s="53">
        <f t="shared" si="142"/>
        <v>178357398912.76605</v>
      </c>
      <c r="X422" s="53">
        <f t="shared" si="143"/>
        <v>178357398912.76605</v>
      </c>
      <c r="Y422" s="53">
        <f t="shared" si="144"/>
        <v>178068060818.08075</v>
      </c>
      <c r="Z422" s="53"/>
      <c r="AA422" s="53">
        <f t="shared" si="145"/>
        <v>175235213790.08115</v>
      </c>
      <c r="AB422" s="53"/>
      <c r="AC422" s="53">
        <f t="shared" ref="AC422:AC485" si="158">+H422*$AA$2</f>
        <v>178357398912.76605</v>
      </c>
      <c r="AD422" s="53">
        <f t="shared" ref="AD422:AD485" si="159">+I422*$AA$2</f>
        <v>178357398912.76605</v>
      </c>
      <c r="AE422" s="53">
        <f t="shared" ref="AE422:AE485" si="160">+J422*$AA$2</f>
        <v>178068060818.08075</v>
      </c>
      <c r="AF422" s="53">
        <f t="shared" ref="AF422:AF485" si="161">+K422*$AA$2</f>
        <v>1.6237023182984942</v>
      </c>
      <c r="AG422" s="53">
        <f t="shared" ref="AG422:AG485" si="162">+L422*$AA$2</f>
        <v>175235213790.08115</v>
      </c>
      <c r="AI422" s="53">
        <f t="shared" si="136"/>
        <v>0</v>
      </c>
      <c r="AJ422" s="53">
        <f t="shared" si="136"/>
        <v>0</v>
      </c>
      <c r="AK422" s="53">
        <f t="shared" si="136"/>
        <v>0</v>
      </c>
      <c r="AL422" s="53">
        <f t="shared" si="135"/>
        <v>-1.6237023182984942</v>
      </c>
      <c r="AM422" s="53">
        <f t="shared" si="135"/>
        <v>0</v>
      </c>
    </row>
    <row r="423" spans="1:39" x14ac:dyDescent="0.35">
      <c r="A423" s="301">
        <v>2016</v>
      </c>
      <c r="B423" s="301" t="s">
        <v>87</v>
      </c>
      <c r="C423" s="301" t="s">
        <v>26</v>
      </c>
      <c r="D423" s="302" t="s">
        <v>255</v>
      </c>
      <c r="E423" s="302" t="s">
        <v>226</v>
      </c>
      <c r="F423" s="301" t="s">
        <v>78</v>
      </c>
      <c r="G423" s="301" t="s">
        <v>77</v>
      </c>
      <c r="H423" s="303">
        <v>7258000000</v>
      </c>
      <c r="I423" s="303">
        <v>7258000000</v>
      </c>
      <c r="J423" s="303">
        <v>7137758600</v>
      </c>
      <c r="K423" s="304">
        <f t="shared" si="155"/>
        <v>0.98343325985119867</v>
      </c>
      <c r="L423" s="303">
        <v>5928092944.6300001</v>
      </c>
      <c r="M423" s="304">
        <f t="shared" si="156"/>
        <v>0.816766732519978</v>
      </c>
      <c r="P423">
        <f t="shared" si="146"/>
        <v>2016</v>
      </c>
      <c r="Q423" t="str">
        <f t="shared" si="147"/>
        <v>Enrique Pañalosa 2016-2019</v>
      </c>
      <c r="R423" t="str">
        <f t="shared" si="148"/>
        <v>0102-PERSONERÍA DE BOGOTÁ</v>
      </c>
      <c r="S423" t="str">
        <f t="shared" si="149"/>
        <v>OTRAS ENTIDADES DE CONTROL</v>
      </c>
      <c r="T423" t="str">
        <f t="shared" si="150"/>
        <v>Administración Centrral</v>
      </c>
      <c r="U423" t="str">
        <f t="shared" si="151"/>
        <v>Inversión directa</v>
      </c>
      <c r="V423" t="s">
        <v>256</v>
      </c>
      <c r="W423" s="53">
        <f t="shared" si="142"/>
        <v>11803980287.917517</v>
      </c>
      <c r="X423" s="53">
        <f t="shared" si="143"/>
        <v>11803980287.917517</v>
      </c>
      <c r="Y423" s="53">
        <f t="shared" si="144"/>
        <v>11608426813.766014</v>
      </c>
      <c r="Z423" s="53"/>
      <c r="AA423" s="53">
        <f t="shared" si="145"/>
        <v>9641098410.4926186</v>
      </c>
      <c r="AB423" s="53"/>
      <c r="AC423" s="53">
        <f t="shared" si="158"/>
        <v>11803980287.917517</v>
      </c>
      <c r="AD423" s="53">
        <f t="shared" si="159"/>
        <v>11803980287.917517</v>
      </c>
      <c r="AE423" s="53">
        <f t="shared" si="160"/>
        <v>11608426813.766014</v>
      </c>
      <c r="AF423" s="53">
        <f t="shared" si="161"/>
        <v>1.599397466763022</v>
      </c>
      <c r="AG423" s="53">
        <f t="shared" si="162"/>
        <v>9641098410.4926186</v>
      </c>
      <c r="AI423" s="53">
        <f t="shared" si="136"/>
        <v>0</v>
      </c>
      <c r="AJ423" s="53">
        <f t="shared" si="136"/>
        <v>0</v>
      </c>
      <c r="AK423" s="53">
        <f t="shared" si="136"/>
        <v>0</v>
      </c>
      <c r="AL423" s="53">
        <f t="shared" si="135"/>
        <v>-1.599397466763022</v>
      </c>
      <c r="AM423" s="53">
        <f t="shared" si="135"/>
        <v>0</v>
      </c>
    </row>
    <row r="424" spans="1:39" x14ac:dyDescent="0.35">
      <c r="A424" s="301">
        <v>2016</v>
      </c>
      <c r="B424" s="301" t="s">
        <v>87</v>
      </c>
      <c r="C424" s="301" t="s">
        <v>27</v>
      </c>
      <c r="D424" s="302" t="s">
        <v>13</v>
      </c>
      <c r="E424" s="302" t="s">
        <v>226</v>
      </c>
      <c r="F424" s="301" t="s">
        <v>76</v>
      </c>
      <c r="G424" s="301" t="s">
        <v>77</v>
      </c>
      <c r="H424" s="303">
        <v>83224313000</v>
      </c>
      <c r="I424" s="303">
        <v>76938938332</v>
      </c>
      <c r="J424" s="303">
        <v>60140069414</v>
      </c>
      <c r="K424" s="304">
        <f t="shared" si="155"/>
        <v>0.7816597254629245</v>
      </c>
      <c r="L424" s="303">
        <v>53049952153</v>
      </c>
      <c r="M424" s="304">
        <f t="shared" si="156"/>
        <v>0.68950720276492006</v>
      </c>
      <c r="P424">
        <f t="shared" si="146"/>
        <v>2016</v>
      </c>
      <c r="Q424" t="str">
        <f t="shared" si="147"/>
        <v>Enrique Pañalosa 2016-2019</v>
      </c>
      <c r="R424" t="str">
        <f t="shared" si="148"/>
        <v>0104-SECRETARÍA GENERAL</v>
      </c>
      <c r="S424" t="str">
        <f t="shared" si="149"/>
        <v>GESTIÓN PÚBLICA</v>
      </c>
      <c r="T424" t="str">
        <f t="shared" si="150"/>
        <v>Administración Centrral</v>
      </c>
      <c r="U424" t="str">
        <f t="shared" si="151"/>
        <v>Funcionamiento</v>
      </c>
      <c r="V424" t="s">
        <v>256</v>
      </c>
      <c r="W424" s="53">
        <f t="shared" si="142"/>
        <v>135351081582.7332</v>
      </c>
      <c r="X424" s="53">
        <f t="shared" si="143"/>
        <v>125128921389.39507</v>
      </c>
      <c r="Y424" s="53">
        <f t="shared" si="144"/>
        <v>97808238340.706421</v>
      </c>
      <c r="Z424" s="53"/>
      <c r="AA424" s="53">
        <f t="shared" si="145"/>
        <v>86277292572.193359</v>
      </c>
      <c r="AB424" s="53"/>
      <c r="AC424" s="53">
        <f t="shared" si="158"/>
        <v>135351081582.7332</v>
      </c>
      <c r="AD424" s="53">
        <f t="shared" si="159"/>
        <v>125128921389.39507</v>
      </c>
      <c r="AE424" s="53">
        <f t="shared" si="160"/>
        <v>97808238340.706421</v>
      </c>
      <c r="AF424" s="53">
        <f t="shared" si="161"/>
        <v>1.2712449698571753</v>
      </c>
      <c r="AG424" s="53">
        <f t="shared" si="162"/>
        <v>86277292572.193359</v>
      </c>
      <c r="AI424" s="53">
        <f t="shared" si="136"/>
        <v>0</v>
      </c>
      <c r="AJ424" s="53">
        <f t="shared" si="136"/>
        <v>0</v>
      </c>
      <c r="AK424" s="53">
        <f t="shared" si="136"/>
        <v>0</v>
      </c>
      <c r="AL424" s="53">
        <f t="shared" si="135"/>
        <v>-1.2712449698571753</v>
      </c>
      <c r="AM424" s="53">
        <f t="shared" si="135"/>
        <v>0</v>
      </c>
    </row>
    <row r="425" spans="1:39" x14ac:dyDescent="0.35">
      <c r="A425" s="301">
        <v>2016</v>
      </c>
      <c r="B425" s="301" t="s">
        <v>87</v>
      </c>
      <c r="C425" s="301" t="s">
        <v>27</v>
      </c>
      <c r="D425" s="302" t="s">
        <v>13</v>
      </c>
      <c r="E425" s="302" t="s">
        <v>226</v>
      </c>
      <c r="F425" s="301" t="s">
        <v>78</v>
      </c>
      <c r="G425" s="301" t="s">
        <v>77</v>
      </c>
      <c r="H425" s="303">
        <v>85497094000</v>
      </c>
      <c r="I425" s="303">
        <v>83395450087</v>
      </c>
      <c r="J425" s="303">
        <v>70120245266</v>
      </c>
      <c r="K425" s="304">
        <f t="shared" si="155"/>
        <v>0.84081619792025808</v>
      </c>
      <c r="L425" s="303">
        <v>50496626577</v>
      </c>
      <c r="M425" s="304">
        <f t="shared" si="156"/>
        <v>0.60550817250006794</v>
      </c>
      <c r="P425">
        <f t="shared" si="146"/>
        <v>2016</v>
      </c>
      <c r="Q425" t="str">
        <f t="shared" si="147"/>
        <v>Enrique Pañalosa 2016-2019</v>
      </c>
      <c r="R425" t="str">
        <f t="shared" si="148"/>
        <v>0104-SECRETARÍA GENERAL</v>
      </c>
      <c r="S425" t="str">
        <f t="shared" si="149"/>
        <v>GESTIÓN PÚBLICA</v>
      </c>
      <c r="T425" t="str">
        <f t="shared" si="150"/>
        <v>Administración Centrral</v>
      </c>
      <c r="U425" t="str">
        <f t="shared" si="151"/>
        <v>Inversión directa</v>
      </c>
      <c r="V425" t="s">
        <v>256</v>
      </c>
      <c r="W425" s="53">
        <f t="shared" si="142"/>
        <v>139047397664.67773</v>
      </c>
      <c r="X425" s="53">
        <f t="shared" si="143"/>
        <v>135629408780.51215</v>
      </c>
      <c r="Y425" s="53">
        <f t="shared" si="144"/>
        <v>114039403817.0027</v>
      </c>
      <c r="Z425" s="53"/>
      <c r="AA425" s="53">
        <f t="shared" si="145"/>
        <v>82124715447.952576</v>
      </c>
      <c r="AB425" s="53"/>
      <c r="AC425" s="53">
        <f t="shared" si="158"/>
        <v>139047397664.67773</v>
      </c>
      <c r="AD425" s="53">
        <f t="shared" si="159"/>
        <v>135629408780.51215</v>
      </c>
      <c r="AE425" s="53">
        <f t="shared" si="160"/>
        <v>114039403817.0027</v>
      </c>
      <c r="AF425" s="53">
        <f t="shared" si="161"/>
        <v>1.3674535445043372</v>
      </c>
      <c r="AG425" s="53">
        <f t="shared" si="162"/>
        <v>82124715447.952576</v>
      </c>
      <c r="AI425" s="53">
        <f t="shared" si="136"/>
        <v>0</v>
      </c>
      <c r="AJ425" s="53">
        <f t="shared" si="136"/>
        <v>0</v>
      </c>
      <c r="AK425" s="53">
        <f t="shared" si="136"/>
        <v>0</v>
      </c>
      <c r="AL425" s="53">
        <f t="shared" si="135"/>
        <v>-1.3674535445043372</v>
      </c>
      <c r="AM425" s="53">
        <f t="shared" si="135"/>
        <v>0</v>
      </c>
    </row>
    <row r="426" spans="1:39" x14ac:dyDescent="0.35">
      <c r="A426" s="301">
        <v>2016</v>
      </c>
      <c r="B426" s="301" t="s">
        <v>87</v>
      </c>
      <c r="C426" s="301" t="s">
        <v>28</v>
      </c>
      <c r="D426" s="302" t="s">
        <v>255</v>
      </c>
      <c r="E426" s="302" t="s">
        <v>226</v>
      </c>
      <c r="F426" s="301" t="s">
        <v>76</v>
      </c>
      <c r="G426" s="301" t="s">
        <v>77</v>
      </c>
      <c r="H426" s="303">
        <v>17365912000</v>
      </c>
      <c r="I426" s="303">
        <v>17365912000</v>
      </c>
      <c r="J426" s="303">
        <v>15020675162</v>
      </c>
      <c r="K426" s="304">
        <f t="shared" si="155"/>
        <v>0.86495170319877235</v>
      </c>
      <c r="L426" s="303">
        <v>14345349700</v>
      </c>
      <c r="M426" s="304">
        <f t="shared" si="156"/>
        <v>0.82606371033090575</v>
      </c>
      <c r="P426">
        <f t="shared" si="146"/>
        <v>2016</v>
      </c>
      <c r="Q426" t="str">
        <f t="shared" si="147"/>
        <v>Enrique Pañalosa 2016-2019</v>
      </c>
      <c r="R426" t="str">
        <f t="shared" si="148"/>
        <v>0105-VEEDURÍA DISTRITAL</v>
      </c>
      <c r="S426" t="str">
        <f t="shared" si="149"/>
        <v>OTRAS ENTIDADES DE CONTROL</v>
      </c>
      <c r="T426" t="str">
        <f t="shared" si="150"/>
        <v>Administración Centrral</v>
      </c>
      <c r="U426" t="str">
        <f t="shared" si="151"/>
        <v>Funcionamiento</v>
      </c>
      <c r="V426" t="s">
        <v>256</v>
      </c>
      <c r="W426" s="53">
        <f t="shared" si="142"/>
        <v>28242888251.544537</v>
      </c>
      <c r="X426" s="53">
        <f t="shared" si="143"/>
        <v>28242888251.544537</v>
      </c>
      <c r="Y426" s="53">
        <f t="shared" si="144"/>
        <v>24428734296.426048</v>
      </c>
      <c r="Z426" s="53"/>
      <c r="AA426" s="53">
        <f t="shared" si="145"/>
        <v>23330425059.532028</v>
      </c>
      <c r="AB426" s="53"/>
      <c r="AC426" s="53">
        <f t="shared" si="158"/>
        <v>28242888251.544537</v>
      </c>
      <c r="AD426" s="53">
        <f t="shared" si="159"/>
        <v>28242888251.544537</v>
      </c>
      <c r="AE426" s="53">
        <f t="shared" si="160"/>
        <v>24428734296.426048</v>
      </c>
      <c r="AF426" s="53">
        <f t="shared" si="161"/>
        <v>1.4067060973489931</v>
      </c>
      <c r="AG426" s="53">
        <f t="shared" si="162"/>
        <v>23330425059.532028</v>
      </c>
      <c r="AI426" s="53">
        <f t="shared" si="136"/>
        <v>0</v>
      </c>
      <c r="AJ426" s="53">
        <f t="shared" si="136"/>
        <v>0</v>
      </c>
      <c r="AK426" s="53">
        <f t="shared" si="136"/>
        <v>0</v>
      </c>
      <c r="AL426" s="53">
        <f t="shared" si="135"/>
        <v>-1.4067060973489931</v>
      </c>
      <c r="AM426" s="53">
        <f t="shared" si="135"/>
        <v>0</v>
      </c>
    </row>
    <row r="427" spans="1:39" x14ac:dyDescent="0.35">
      <c r="A427" s="301">
        <v>2016</v>
      </c>
      <c r="B427" s="301" t="s">
        <v>87</v>
      </c>
      <c r="C427" s="301" t="s">
        <v>28</v>
      </c>
      <c r="D427" s="302" t="s">
        <v>255</v>
      </c>
      <c r="E427" s="302" t="s">
        <v>226</v>
      </c>
      <c r="F427" s="301" t="s">
        <v>78</v>
      </c>
      <c r="G427" s="301" t="s">
        <v>77</v>
      </c>
      <c r="H427" s="303">
        <v>1215000000</v>
      </c>
      <c r="I427" s="303">
        <v>1215000000</v>
      </c>
      <c r="J427" s="303">
        <v>906908166</v>
      </c>
      <c r="K427" s="304">
        <f t="shared" si="155"/>
        <v>0.74642647407407403</v>
      </c>
      <c r="L427" s="303">
        <v>868026549</v>
      </c>
      <c r="M427" s="304">
        <f t="shared" si="156"/>
        <v>0.71442514320987649</v>
      </c>
      <c r="P427">
        <f t="shared" si="146"/>
        <v>2016</v>
      </c>
      <c r="Q427" t="str">
        <f t="shared" si="147"/>
        <v>Enrique Pañalosa 2016-2019</v>
      </c>
      <c r="R427" t="str">
        <f t="shared" si="148"/>
        <v>0105-VEEDURÍA DISTRITAL</v>
      </c>
      <c r="S427" t="str">
        <f t="shared" si="149"/>
        <v>OTRAS ENTIDADES DE CONTROL</v>
      </c>
      <c r="T427" t="str">
        <f t="shared" si="150"/>
        <v>Administración Centrral</v>
      </c>
      <c r="U427" t="str">
        <f t="shared" si="151"/>
        <v>Inversión directa</v>
      </c>
      <c r="V427" t="s">
        <v>256</v>
      </c>
      <c r="W427" s="53">
        <f t="shared" si="142"/>
        <v>1976003864.6761894</v>
      </c>
      <c r="X427" s="53">
        <f t="shared" si="143"/>
        <v>1976003864.6761894</v>
      </c>
      <c r="Y427" s="53">
        <f t="shared" si="144"/>
        <v>1474941597.4669919</v>
      </c>
      <c r="Z427" s="53"/>
      <c r="AA427" s="53">
        <f t="shared" si="145"/>
        <v>1411706844.0045562</v>
      </c>
      <c r="AB427" s="53"/>
      <c r="AC427" s="53">
        <f t="shared" si="158"/>
        <v>1976003864.6761894</v>
      </c>
      <c r="AD427" s="53">
        <f t="shared" si="159"/>
        <v>1976003864.6761894</v>
      </c>
      <c r="AE427" s="53">
        <f t="shared" si="160"/>
        <v>1474941597.4669919</v>
      </c>
      <c r="AF427" s="53">
        <f t="shared" si="161"/>
        <v>1.2139437016189232</v>
      </c>
      <c r="AG427" s="53">
        <f t="shared" si="162"/>
        <v>1411706844.0045562</v>
      </c>
      <c r="AI427" s="53">
        <f t="shared" si="136"/>
        <v>0</v>
      </c>
      <c r="AJ427" s="53">
        <f t="shared" si="136"/>
        <v>0</v>
      </c>
      <c r="AK427" s="53">
        <f t="shared" si="136"/>
        <v>0</v>
      </c>
      <c r="AL427" s="53">
        <f t="shared" si="135"/>
        <v>-1.2139437016189232</v>
      </c>
      <c r="AM427" s="53">
        <f t="shared" si="135"/>
        <v>0</v>
      </c>
    </row>
    <row r="428" spans="1:39" x14ac:dyDescent="0.35">
      <c r="A428" s="301">
        <v>2016</v>
      </c>
      <c r="B428" s="301" t="s">
        <v>87</v>
      </c>
      <c r="C428" s="301" t="s">
        <v>29</v>
      </c>
      <c r="D428" s="302" t="s">
        <v>14</v>
      </c>
      <c r="E428" s="302" t="s">
        <v>226</v>
      </c>
      <c r="F428" s="301" t="s">
        <v>76</v>
      </c>
      <c r="G428" s="301" t="s">
        <v>77</v>
      </c>
      <c r="H428" s="303">
        <v>116518327000</v>
      </c>
      <c r="I428" s="303">
        <v>104926972772</v>
      </c>
      <c r="J428" s="303">
        <v>100954181318</v>
      </c>
      <c r="K428" s="304">
        <f t="shared" si="155"/>
        <v>0.96213755768373654</v>
      </c>
      <c r="L428" s="303">
        <v>96862024716</v>
      </c>
      <c r="M428" s="304">
        <f t="shared" si="156"/>
        <v>0.92313751323480331</v>
      </c>
      <c r="P428">
        <f t="shared" si="146"/>
        <v>2016</v>
      </c>
      <c r="Q428" t="str">
        <f t="shared" si="147"/>
        <v>Enrique Pañalosa 2016-2019</v>
      </c>
      <c r="R428" t="str">
        <f t="shared" si="148"/>
        <v>0110-SECRETARÍA DISTRITAL DE GOBIERNO</v>
      </c>
      <c r="S428" t="str">
        <f t="shared" si="149"/>
        <v>GOBIERNO</v>
      </c>
      <c r="T428" t="str">
        <f t="shared" si="150"/>
        <v>Administración Centrral</v>
      </c>
      <c r="U428" t="str">
        <f t="shared" si="151"/>
        <v>Funcionamiento</v>
      </c>
      <c r="V428" t="s">
        <v>256</v>
      </c>
      <c r="W428" s="53">
        <f t="shared" si="142"/>
        <v>189498489265.51767</v>
      </c>
      <c r="X428" s="53">
        <f t="shared" si="143"/>
        <v>170646998935.1813</v>
      </c>
      <c r="Y428" s="53">
        <f t="shared" si="144"/>
        <v>164185886781.55453</v>
      </c>
      <c r="Z428" s="53"/>
      <c r="AA428" s="53">
        <f t="shared" si="145"/>
        <v>157530646238.0054</v>
      </c>
      <c r="AB428" s="53"/>
      <c r="AC428" s="53">
        <f t="shared" si="158"/>
        <v>189498489265.51767</v>
      </c>
      <c r="AD428" s="53">
        <f t="shared" si="159"/>
        <v>170646998935.1813</v>
      </c>
      <c r="AE428" s="53">
        <f t="shared" si="160"/>
        <v>164185886781.55453</v>
      </c>
      <c r="AF428" s="53">
        <f t="shared" si="161"/>
        <v>1.5647634010972622</v>
      </c>
      <c r="AG428" s="53">
        <f t="shared" si="162"/>
        <v>157530646238.0054</v>
      </c>
      <c r="AI428" s="53">
        <f t="shared" si="136"/>
        <v>0</v>
      </c>
      <c r="AJ428" s="53">
        <f t="shared" si="136"/>
        <v>0</v>
      </c>
      <c r="AK428" s="53">
        <f t="shared" si="136"/>
        <v>0</v>
      </c>
      <c r="AL428" s="53">
        <f t="shared" si="135"/>
        <v>-1.5647634010972622</v>
      </c>
      <c r="AM428" s="53">
        <f t="shared" si="135"/>
        <v>0</v>
      </c>
    </row>
    <row r="429" spans="1:39" x14ac:dyDescent="0.35">
      <c r="A429" s="301">
        <v>2016</v>
      </c>
      <c r="B429" s="301" t="s">
        <v>87</v>
      </c>
      <c r="C429" s="301" t="s">
        <v>29</v>
      </c>
      <c r="D429" s="302" t="s">
        <v>14</v>
      </c>
      <c r="E429" s="302" t="s">
        <v>226</v>
      </c>
      <c r="F429" s="301" t="s">
        <v>78</v>
      </c>
      <c r="G429" s="301" t="s">
        <v>77</v>
      </c>
      <c r="H429" s="303">
        <v>42436516000</v>
      </c>
      <c r="I429" s="303">
        <v>31308885898</v>
      </c>
      <c r="J429" s="303">
        <v>31008216915</v>
      </c>
      <c r="K429" s="304">
        <f t="shared" si="155"/>
        <v>0.9903966885318265</v>
      </c>
      <c r="L429" s="303">
        <v>24976687554</v>
      </c>
      <c r="M429" s="304">
        <f t="shared" si="156"/>
        <v>0.79775076108969756</v>
      </c>
      <c r="P429">
        <f t="shared" si="146"/>
        <v>2016</v>
      </c>
      <c r="Q429" t="str">
        <f t="shared" si="147"/>
        <v>Enrique Pañalosa 2016-2019</v>
      </c>
      <c r="R429" t="str">
        <f t="shared" si="148"/>
        <v>0110-SECRETARÍA DISTRITAL DE GOBIERNO</v>
      </c>
      <c r="S429" t="str">
        <f t="shared" si="149"/>
        <v>GOBIERNO</v>
      </c>
      <c r="T429" t="str">
        <f t="shared" si="150"/>
        <v>Administración Centrral</v>
      </c>
      <c r="U429" t="str">
        <f t="shared" si="151"/>
        <v>Inversión directa</v>
      </c>
      <c r="V429" t="s">
        <v>256</v>
      </c>
      <c r="W429" s="53">
        <f t="shared" si="142"/>
        <v>69016230139.41806</v>
      </c>
      <c r="X429" s="53">
        <f t="shared" si="143"/>
        <v>50918913196.011398</v>
      </c>
      <c r="Y429" s="53">
        <f t="shared" si="144"/>
        <v>50429923012.969208</v>
      </c>
      <c r="Z429" s="53"/>
      <c r="AA429" s="53">
        <f t="shared" si="145"/>
        <v>40620601755.97834</v>
      </c>
      <c r="AB429" s="53"/>
      <c r="AC429" s="53">
        <f t="shared" si="158"/>
        <v>69016230139.41806</v>
      </c>
      <c r="AD429" s="53">
        <f t="shared" si="159"/>
        <v>50918913196.011398</v>
      </c>
      <c r="AE429" s="53">
        <f t="shared" si="160"/>
        <v>50429923012.969208</v>
      </c>
      <c r="AF429" s="53">
        <f t="shared" si="161"/>
        <v>1.6107223737459995</v>
      </c>
      <c r="AG429" s="53">
        <f t="shared" si="162"/>
        <v>40620601755.97834</v>
      </c>
      <c r="AI429" s="53">
        <f t="shared" si="136"/>
        <v>0</v>
      </c>
      <c r="AJ429" s="53">
        <f t="shared" si="136"/>
        <v>0</v>
      </c>
      <c r="AK429" s="53">
        <f t="shared" si="136"/>
        <v>0</v>
      </c>
      <c r="AL429" s="53">
        <f t="shared" si="135"/>
        <v>-1.6107223737459995</v>
      </c>
      <c r="AM429" s="53">
        <f t="shared" si="135"/>
        <v>0</v>
      </c>
    </row>
    <row r="430" spans="1:39" x14ac:dyDescent="0.35">
      <c r="A430" s="301">
        <v>2016</v>
      </c>
      <c r="B430" s="301" t="s">
        <v>87</v>
      </c>
      <c r="C430" s="301" t="s">
        <v>30</v>
      </c>
      <c r="D430" s="302" t="s">
        <v>16</v>
      </c>
      <c r="E430" s="302" t="s">
        <v>226</v>
      </c>
      <c r="F430" s="301" t="s">
        <v>76</v>
      </c>
      <c r="G430" s="301" t="s">
        <v>77</v>
      </c>
      <c r="H430" s="303">
        <v>266610755000</v>
      </c>
      <c r="I430" s="303">
        <v>262162608538</v>
      </c>
      <c r="J430" s="303">
        <v>186832614411</v>
      </c>
      <c r="K430" s="304">
        <f t="shared" si="155"/>
        <v>0.71265927453540323</v>
      </c>
      <c r="L430" s="303">
        <v>165884252033</v>
      </c>
      <c r="M430" s="304">
        <f t="shared" si="156"/>
        <v>0.63275328605435122</v>
      </c>
      <c r="P430">
        <f t="shared" si="146"/>
        <v>2016</v>
      </c>
      <c r="Q430" t="str">
        <f t="shared" si="147"/>
        <v>Enrique Pañalosa 2016-2019</v>
      </c>
      <c r="R430" t="str">
        <f t="shared" si="148"/>
        <v>0111-SECRETARÍA DISTRITAL DE HACIENDA</v>
      </c>
      <c r="S430" t="str">
        <f t="shared" si="149"/>
        <v>HACIENDA</v>
      </c>
      <c r="T430" t="str">
        <f t="shared" si="150"/>
        <v>Administración Centrral</v>
      </c>
      <c r="U430" t="str">
        <f t="shared" si="151"/>
        <v>Funcionamiento</v>
      </c>
      <c r="V430" t="s">
        <v>256</v>
      </c>
      <c r="W430" s="53">
        <f t="shared" si="142"/>
        <v>433599903081.67627</v>
      </c>
      <c r="X430" s="53">
        <f t="shared" si="143"/>
        <v>426365701765.16785</v>
      </c>
      <c r="Y430" s="53">
        <f t="shared" si="144"/>
        <v>303853471706.74268</v>
      </c>
      <c r="Z430" s="53"/>
      <c r="AA430" s="53">
        <f t="shared" si="145"/>
        <v>269784298852.77945</v>
      </c>
      <c r="AB430" s="53"/>
      <c r="AC430" s="53">
        <f t="shared" si="158"/>
        <v>433599903081.67627</v>
      </c>
      <c r="AD430" s="53">
        <f t="shared" si="159"/>
        <v>426365701765.16785</v>
      </c>
      <c r="AE430" s="53">
        <f t="shared" si="160"/>
        <v>303853471706.74268</v>
      </c>
      <c r="AF430" s="53">
        <f t="shared" si="161"/>
        <v>1.1590267330693713</v>
      </c>
      <c r="AG430" s="53">
        <f t="shared" si="162"/>
        <v>269784298852.77945</v>
      </c>
      <c r="AI430" s="53">
        <f t="shared" si="136"/>
        <v>0</v>
      </c>
      <c r="AJ430" s="53">
        <f t="shared" si="136"/>
        <v>0</v>
      </c>
      <c r="AK430" s="53">
        <f t="shared" si="136"/>
        <v>0</v>
      </c>
      <c r="AL430" s="53">
        <f t="shared" si="135"/>
        <v>-1.1590267330693713</v>
      </c>
      <c r="AM430" s="53">
        <f t="shared" si="135"/>
        <v>0</v>
      </c>
    </row>
    <row r="431" spans="1:39" x14ac:dyDescent="0.35">
      <c r="A431" s="301">
        <v>2016</v>
      </c>
      <c r="B431" s="301" t="s">
        <v>87</v>
      </c>
      <c r="C431" s="301" t="s">
        <v>30</v>
      </c>
      <c r="D431" s="302" t="s">
        <v>16</v>
      </c>
      <c r="E431" s="302" t="s">
        <v>226</v>
      </c>
      <c r="F431" s="301" t="s">
        <v>79</v>
      </c>
      <c r="G431" s="301" t="s">
        <v>77</v>
      </c>
      <c r="H431" s="303">
        <v>314284513000</v>
      </c>
      <c r="I431" s="303">
        <v>238284513000</v>
      </c>
      <c r="J431" s="303">
        <v>180922115956</v>
      </c>
      <c r="K431" s="304">
        <f t="shared" si="155"/>
        <v>0.75926930239062573</v>
      </c>
      <c r="L431" s="303">
        <v>180755115956</v>
      </c>
      <c r="M431" s="304">
        <f t="shared" si="156"/>
        <v>0.75856845952888263</v>
      </c>
      <c r="P431">
        <f t="shared" si="146"/>
        <v>2016</v>
      </c>
      <c r="Q431" t="str">
        <f t="shared" si="147"/>
        <v>Enrique Pañalosa 2016-2019</v>
      </c>
      <c r="R431" t="str">
        <f t="shared" si="148"/>
        <v>0111-SECRETARÍA DISTRITAL DE HACIENDA</v>
      </c>
      <c r="S431" t="str">
        <f t="shared" si="149"/>
        <v>HACIENDA</v>
      </c>
      <c r="T431" t="str">
        <f t="shared" si="150"/>
        <v>Administración Centrral</v>
      </c>
      <c r="U431" t="str">
        <f t="shared" si="151"/>
        <v>Servicio de la deuda</v>
      </c>
      <c r="V431" t="s">
        <v>256</v>
      </c>
      <c r="W431" s="53">
        <f t="shared" si="142"/>
        <v>511133672671.50128</v>
      </c>
      <c r="X431" s="53">
        <f t="shared" si="143"/>
        <v>387531784839.9043</v>
      </c>
      <c r="Y431" s="53">
        <f t="shared" si="144"/>
        <v>294240987929.5882</v>
      </c>
      <c r="Z431" s="53"/>
      <c r="AA431" s="53">
        <f t="shared" si="145"/>
        <v>293969389044.48456</v>
      </c>
      <c r="AB431" s="53"/>
      <c r="AC431" s="53">
        <f t="shared" si="158"/>
        <v>511133672671.50128</v>
      </c>
      <c r="AD431" s="53">
        <f t="shared" si="159"/>
        <v>387531784839.9043</v>
      </c>
      <c r="AE431" s="53">
        <f t="shared" si="160"/>
        <v>294240987929.5882</v>
      </c>
      <c r="AF431" s="53">
        <f t="shared" si="161"/>
        <v>1.2348305151060666</v>
      </c>
      <c r="AG431" s="53">
        <f t="shared" si="162"/>
        <v>293969389044.48456</v>
      </c>
      <c r="AI431" s="53">
        <f t="shared" si="136"/>
        <v>0</v>
      </c>
      <c r="AJ431" s="53">
        <f t="shared" si="136"/>
        <v>0</v>
      </c>
      <c r="AK431" s="53">
        <f t="shared" si="136"/>
        <v>0</v>
      </c>
      <c r="AL431" s="53">
        <f t="shared" si="135"/>
        <v>-1.2348305151060666</v>
      </c>
      <c r="AM431" s="53">
        <f t="shared" si="135"/>
        <v>0</v>
      </c>
    </row>
    <row r="432" spans="1:39" x14ac:dyDescent="0.35">
      <c r="A432" s="301">
        <v>2016</v>
      </c>
      <c r="B432" s="301" t="s">
        <v>87</v>
      </c>
      <c r="C432" s="301" t="s">
        <v>30</v>
      </c>
      <c r="D432" s="302" t="s">
        <v>16</v>
      </c>
      <c r="E432" s="302" t="s">
        <v>226</v>
      </c>
      <c r="F432" s="301" t="s">
        <v>78</v>
      </c>
      <c r="G432" s="301" t="s">
        <v>77</v>
      </c>
      <c r="H432" s="303">
        <v>29263250000</v>
      </c>
      <c r="I432" s="303">
        <v>29263250000</v>
      </c>
      <c r="J432" s="303">
        <v>28295610338</v>
      </c>
      <c r="K432" s="304">
        <f t="shared" si="155"/>
        <v>0.96693328109488863</v>
      </c>
      <c r="L432" s="303">
        <v>15727051246</v>
      </c>
      <c r="M432" s="304">
        <f t="shared" si="156"/>
        <v>0.53743351288732455</v>
      </c>
      <c r="P432">
        <f t="shared" si="146"/>
        <v>2016</v>
      </c>
      <c r="Q432" t="str">
        <f t="shared" si="147"/>
        <v>Enrique Pañalosa 2016-2019</v>
      </c>
      <c r="R432" t="str">
        <f t="shared" si="148"/>
        <v>0111-SECRETARÍA DISTRITAL DE HACIENDA</v>
      </c>
      <c r="S432" t="str">
        <f t="shared" si="149"/>
        <v>HACIENDA</v>
      </c>
      <c r="T432" t="str">
        <f t="shared" si="150"/>
        <v>Administración Centrral</v>
      </c>
      <c r="U432" t="str">
        <f t="shared" si="151"/>
        <v>Inversión directa</v>
      </c>
      <c r="V432" t="s">
        <v>256</v>
      </c>
      <c r="W432" s="53">
        <f t="shared" si="142"/>
        <v>47592012422.210289</v>
      </c>
      <c r="X432" s="53">
        <f t="shared" si="143"/>
        <v>47592012422.210289</v>
      </c>
      <c r="Y432" s="53">
        <f t="shared" si="144"/>
        <v>46018300725.31649</v>
      </c>
      <c r="Z432" s="53"/>
      <c r="AA432" s="53">
        <f t="shared" si="145"/>
        <v>25577542421.445663</v>
      </c>
      <c r="AB432" s="53"/>
      <c r="AC432" s="53">
        <f t="shared" si="158"/>
        <v>47592012422.210289</v>
      </c>
      <c r="AD432" s="53">
        <f t="shared" si="159"/>
        <v>47592012422.210289</v>
      </c>
      <c r="AE432" s="53">
        <f t="shared" si="160"/>
        <v>46018300725.31649</v>
      </c>
      <c r="AF432" s="53">
        <f t="shared" si="161"/>
        <v>1.5725628809280068</v>
      </c>
      <c r="AG432" s="53">
        <f t="shared" si="162"/>
        <v>25577542421.445663</v>
      </c>
      <c r="AI432" s="53">
        <f t="shared" si="136"/>
        <v>0</v>
      </c>
      <c r="AJ432" s="53">
        <f t="shared" si="136"/>
        <v>0</v>
      </c>
      <c r="AK432" s="53">
        <f t="shared" si="136"/>
        <v>0</v>
      </c>
      <c r="AL432" s="53">
        <f t="shared" si="135"/>
        <v>-1.5725628809280068</v>
      </c>
      <c r="AM432" s="53">
        <f t="shared" si="135"/>
        <v>0</v>
      </c>
    </row>
    <row r="433" spans="1:39" x14ac:dyDescent="0.35">
      <c r="A433" s="301">
        <v>2016</v>
      </c>
      <c r="B433" s="301" t="s">
        <v>87</v>
      </c>
      <c r="C433" s="301" t="s">
        <v>30</v>
      </c>
      <c r="D433" s="302" t="s">
        <v>16</v>
      </c>
      <c r="E433" s="302" t="s">
        <v>226</v>
      </c>
      <c r="F433" s="301" t="s">
        <v>80</v>
      </c>
      <c r="G433" s="301" t="s">
        <v>77</v>
      </c>
      <c r="H433" s="303">
        <v>4057611532000</v>
      </c>
      <c r="I433" s="303">
        <v>2253229298269</v>
      </c>
      <c r="J433" s="303">
        <v>2172905081298</v>
      </c>
      <c r="K433" s="304">
        <f t="shared" si="155"/>
        <v>0.96435151227941718</v>
      </c>
      <c r="L433" s="303">
        <v>2172905081298</v>
      </c>
      <c r="M433" s="304">
        <f t="shared" si="156"/>
        <v>0.96435151227941718</v>
      </c>
      <c r="P433">
        <f t="shared" si="146"/>
        <v>2016</v>
      </c>
      <c r="Q433" t="str">
        <f t="shared" si="147"/>
        <v>Enrique Pañalosa 2016-2019</v>
      </c>
      <c r="R433" t="str">
        <f t="shared" si="148"/>
        <v>0111-SECRETARÍA DISTRITAL DE HACIENDA</v>
      </c>
      <c r="S433" t="str">
        <f t="shared" si="149"/>
        <v>HACIENDA</v>
      </c>
      <c r="T433" t="str">
        <f t="shared" si="150"/>
        <v>Administración Centrral</v>
      </c>
      <c r="U433" t="str">
        <f t="shared" si="151"/>
        <v>Transferencias</v>
      </c>
      <c r="V433" t="s">
        <v>256</v>
      </c>
      <c r="W433" s="53">
        <f t="shared" si="142"/>
        <v>6599058492663.9287</v>
      </c>
      <c r="X433" s="53">
        <f t="shared" si="143"/>
        <v>3664518355046.2241</v>
      </c>
      <c r="Y433" s="53">
        <f t="shared" si="144"/>
        <v>3533883817464.5083</v>
      </c>
      <c r="Z433" s="53"/>
      <c r="AA433" s="53">
        <f t="shared" si="145"/>
        <v>3533883817464.5083</v>
      </c>
      <c r="AB433" s="53"/>
      <c r="AC433" s="53">
        <f t="shared" si="158"/>
        <v>6599058492663.9287</v>
      </c>
      <c r="AD433" s="53">
        <f t="shared" si="159"/>
        <v>3664518355046.2241</v>
      </c>
      <c r="AE433" s="53">
        <f t="shared" si="160"/>
        <v>3533883817464.5083</v>
      </c>
      <c r="AF433" s="53">
        <f t="shared" si="161"/>
        <v>1.5683640454077827</v>
      </c>
      <c r="AG433" s="53">
        <f t="shared" si="162"/>
        <v>3533883817464.5083</v>
      </c>
      <c r="AI433" s="53">
        <f t="shared" si="136"/>
        <v>0</v>
      </c>
      <c r="AJ433" s="53">
        <f t="shared" si="136"/>
        <v>0</v>
      </c>
      <c r="AK433" s="53">
        <f t="shared" si="136"/>
        <v>0</v>
      </c>
      <c r="AL433" s="53">
        <f t="shared" si="135"/>
        <v>-1.5683640454077827</v>
      </c>
      <c r="AM433" s="53">
        <f t="shared" si="135"/>
        <v>0</v>
      </c>
    </row>
    <row r="434" spans="1:39" x14ac:dyDescent="0.35">
      <c r="A434" s="301">
        <v>2016</v>
      </c>
      <c r="B434" s="301" t="s">
        <v>87</v>
      </c>
      <c r="C434" s="301" t="s">
        <v>31</v>
      </c>
      <c r="D434" s="302" t="s">
        <v>11</v>
      </c>
      <c r="E434" s="302" t="s">
        <v>226</v>
      </c>
      <c r="F434" s="301" t="s">
        <v>76</v>
      </c>
      <c r="G434" s="301" t="s">
        <v>77</v>
      </c>
      <c r="H434" s="303">
        <v>86374342000</v>
      </c>
      <c r="I434" s="303">
        <v>85086014185</v>
      </c>
      <c r="J434" s="303">
        <v>76891134659</v>
      </c>
      <c r="K434" s="304">
        <f t="shared" si="155"/>
        <v>0.90368711468629714</v>
      </c>
      <c r="L434" s="303">
        <v>74665730039</v>
      </c>
      <c r="M434" s="304">
        <f t="shared" si="156"/>
        <v>0.87753235069463376</v>
      </c>
      <c r="P434">
        <f t="shared" si="146"/>
        <v>2016</v>
      </c>
      <c r="Q434" t="str">
        <f t="shared" si="147"/>
        <v>Enrique Pañalosa 2016-2019</v>
      </c>
      <c r="R434" t="str">
        <f t="shared" si="148"/>
        <v>0112-SECRETARÍA DE EDUCACIÓN DEL DISTRITO</v>
      </c>
      <c r="S434" t="str">
        <f t="shared" si="149"/>
        <v>EDUCACIÓN</v>
      </c>
      <c r="T434" t="str">
        <f t="shared" si="150"/>
        <v>Administración Centrral</v>
      </c>
      <c r="U434" t="str">
        <f t="shared" si="151"/>
        <v>Funcionamiento</v>
      </c>
      <c r="V434" t="s">
        <v>256</v>
      </c>
      <c r="W434" s="53">
        <f t="shared" si="142"/>
        <v>140474101729.10526</v>
      </c>
      <c r="X434" s="53">
        <f t="shared" si="143"/>
        <v>138378841859.63217</v>
      </c>
      <c r="Y434" s="53">
        <f t="shared" si="144"/>
        <v>125051176333.76237</v>
      </c>
      <c r="Z434" s="53"/>
      <c r="AA434" s="53">
        <f t="shared" si="145"/>
        <v>121431910383.48399</v>
      </c>
      <c r="AB434" s="53"/>
      <c r="AC434" s="53">
        <f t="shared" si="158"/>
        <v>140474101729.10526</v>
      </c>
      <c r="AD434" s="53">
        <f t="shared" si="159"/>
        <v>138378841859.63217</v>
      </c>
      <c r="AE434" s="53">
        <f t="shared" si="160"/>
        <v>125051176333.76237</v>
      </c>
      <c r="AF434" s="53">
        <f t="shared" si="161"/>
        <v>1.4697030708462535</v>
      </c>
      <c r="AG434" s="53">
        <f t="shared" si="162"/>
        <v>121431910383.48399</v>
      </c>
      <c r="AI434" s="53">
        <f t="shared" si="136"/>
        <v>0</v>
      </c>
      <c r="AJ434" s="53">
        <f t="shared" si="136"/>
        <v>0</v>
      </c>
      <c r="AK434" s="53">
        <f t="shared" si="136"/>
        <v>0</v>
      </c>
      <c r="AL434" s="53">
        <f t="shared" si="135"/>
        <v>-1.4697030708462535</v>
      </c>
      <c r="AM434" s="53">
        <f t="shared" si="135"/>
        <v>0</v>
      </c>
    </row>
    <row r="435" spans="1:39" x14ac:dyDescent="0.35">
      <c r="A435" s="301">
        <v>2016</v>
      </c>
      <c r="B435" s="301" t="s">
        <v>87</v>
      </c>
      <c r="C435" s="301" t="s">
        <v>31</v>
      </c>
      <c r="D435" s="302" t="s">
        <v>11</v>
      </c>
      <c r="E435" s="302" t="s">
        <v>226</v>
      </c>
      <c r="F435" s="301" t="s">
        <v>78</v>
      </c>
      <c r="G435" s="301" t="s">
        <v>77</v>
      </c>
      <c r="H435" s="303">
        <v>2904271488000</v>
      </c>
      <c r="I435" s="303">
        <v>3045442320796</v>
      </c>
      <c r="J435" s="303">
        <v>2995247473581</v>
      </c>
      <c r="K435" s="304">
        <f t="shared" si="155"/>
        <v>0.98351804371002494</v>
      </c>
      <c r="L435" s="303">
        <v>2817934063212</v>
      </c>
      <c r="M435" s="304">
        <f t="shared" si="156"/>
        <v>0.92529549614831152</v>
      </c>
      <c r="P435">
        <f t="shared" si="146"/>
        <v>2016</v>
      </c>
      <c r="Q435" t="str">
        <f t="shared" si="147"/>
        <v>Enrique Pañalosa 2016-2019</v>
      </c>
      <c r="R435" t="str">
        <f t="shared" si="148"/>
        <v>0112-SECRETARÍA DE EDUCACIÓN DEL DISTRITO</v>
      </c>
      <c r="S435" t="str">
        <f t="shared" si="149"/>
        <v>EDUCACIÓN</v>
      </c>
      <c r="T435" t="str">
        <f t="shared" si="150"/>
        <v>Administración Centrral</v>
      </c>
      <c r="U435" t="str">
        <f t="shared" si="151"/>
        <v>Inversión directa</v>
      </c>
      <c r="V435" t="s">
        <v>256</v>
      </c>
      <c r="W435" s="53">
        <f t="shared" si="142"/>
        <v>4723334719635.2813</v>
      </c>
      <c r="X435" s="53">
        <f t="shared" si="143"/>
        <v>4952926580692.4443</v>
      </c>
      <c r="Y435" s="53">
        <f t="shared" si="144"/>
        <v>4871292661282.0156</v>
      </c>
      <c r="Z435" s="53"/>
      <c r="AA435" s="53">
        <f t="shared" si="145"/>
        <v>4582920657867.9746</v>
      </c>
      <c r="AB435" s="53"/>
      <c r="AC435" s="53">
        <f t="shared" si="158"/>
        <v>4723334719635.2813</v>
      </c>
      <c r="AD435" s="53">
        <f t="shared" si="159"/>
        <v>4952926580692.4443</v>
      </c>
      <c r="AE435" s="53">
        <f t="shared" si="160"/>
        <v>4871292661282.0156</v>
      </c>
      <c r="AF435" s="53">
        <f t="shared" si="161"/>
        <v>1.5995353541973454</v>
      </c>
      <c r="AG435" s="53">
        <f t="shared" si="162"/>
        <v>4582920657867.9746</v>
      </c>
      <c r="AI435" s="53">
        <f t="shared" si="136"/>
        <v>0</v>
      </c>
      <c r="AJ435" s="53">
        <f t="shared" si="136"/>
        <v>0</v>
      </c>
      <c r="AK435" s="53">
        <f t="shared" si="136"/>
        <v>0</v>
      </c>
      <c r="AL435" s="53">
        <f t="shared" si="135"/>
        <v>-1.5995353541973454</v>
      </c>
      <c r="AM435" s="53">
        <f t="shared" si="135"/>
        <v>0</v>
      </c>
    </row>
    <row r="436" spans="1:39" x14ac:dyDescent="0.35">
      <c r="A436" s="301">
        <v>2016</v>
      </c>
      <c r="B436" s="301" t="s">
        <v>87</v>
      </c>
      <c r="C436" s="301" t="s">
        <v>32</v>
      </c>
      <c r="D436" s="302" t="s">
        <v>18</v>
      </c>
      <c r="E436" s="302" t="s">
        <v>226</v>
      </c>
      <c r="F436" s="301" t="s">
        <v>76</v>
      </c>
      <c r="G436" s="301" t="s">
        <v>77</v>
      </c>
      <c r="H436" s="303">
        <v>34007154000</v>
      </c>
      <c r="I436" s="303">
        <v>34007154000</v>
      </c>
      <c r="J436" s="303">
        <v>31992572872</v>
      </c>
      <c r="K436" s="304">
        <f t="shared" si="155"/>
        <v>0.94076007865874334</v>
      </c>
      <c r="L436" s="303">
        <v>28094362260</v>
      </c>
      <c r="M436" s="304">
        <f t="shared" si="156"/>
        <v>0.82613094468299231</v>
      </c>
      <c r="P436">
        <f t="shared" si="146"/>
        <v>2016</v>
      </c>
      <c r="Q436" t="str">
        <f t="shared" si="147"/>
        <v>Enrique Pañalosa 2016-2019</v>
      </c>
      <c r="R436" t="str">
        <f t="shared" si="148"/>
        <v>0113-SECRETARÍA DISTRITAL DE MOVILIDAD</v>
      </c>
      <c r="S436" t="str">
        <f t="shared" si="149"/>
        <v>MOVILIDAD</v>
      </c>
      <c r="T436" t="str">
        <f t="shared" si="150"/>
        <v>Administración Centrral</v>
      </c>
      <c r="U436" t="str">
        <f t="shared" si="151"/>
        <v>Funcionamiento</v>
      </c>
      <c r="V436" t="s">
        <v>256</v>
      </c>
      <c r="W436" s="53">
        <f t="shared" si="142"/>
        <v>55307216239.208504</v>
      </c>
      <c r="X436" s="53">
        <f t="shared" si="143"/>
        <v>55307216239.208504</v>
      </c>
      <c r="Y436" s="53">
        <f t="shared" si="144"/>
        <v>52030821099.593925</v>
      </c>
      <c r="Z436" s="53"/>
      <c r="AA436" s="53">
        <f t="shared" si="145"/>
        <v>45691002799.483856</v>
      </c>
      <c r="AB436" s="53"/>
      <c r="AC436" s="53">
        <f t="shared" si="158"/>
        <v>55307216239.208504</v>
      </c>
      <c r="AD436" s="53">
        <f t="shared" si="159"/>
        <v>55307216239.208504</v>
      </c>
      <c r="AE436" s="53">
        <f t="shared" si="160"/>
        <v>52030821099.593925</v>
      </c>
      <c r="AF436" s="53">
        <f t="shared" si="161"/>
        <v>1.5299963384055579</v>
      </c>
      <c r="AG436" s="53">
        <f t="shared" si="162"/>
        <v>45691002799.483856</v>
      </c>
      <c r="AI436" s="53">
        <f t="shared" si="136"/>
        <v>0</v>
      </c>
      <c r="AJ436" s="53">
        <f t="shared" si="136"/>
        <v>0</v>
      </c>
      <c r="AK436" s="53">
        <f t="shared" si="136"/>
        <v>0</v>
      </c>
      <c r="AL436" s="53">
        <f t="shared" si="135"/>
        <v>-1.5299963384055579</v>
      </c>
      <c r="AM436" s="53">
        <f t="shared" si="135"/>
        <v>0</v>
      </c>
    </row>
    <row r="437" spans="1:39" x14ac:dyDescent="0.35">
      <c r="A437" s="301">
        <v>2016</v>
      </c>
      <c r="B437" s="301" t="s">
        <v>87</v>
      </c>
      <c r="C437" s="301" t="s">
        <v>32</v>
      </c>
      <c r="D437" s="302" t="s">
        <v>18</v>
      </c>
      <c r="E437" s="302" t="s">
        <v>226</v>
      </c>
      <c r="F437" s="301" t="s">
        <v>78</v>
      </c>
      <c r="G437" s="301" t="s">
        <v>77</v>
      </c>
      <c r="H437" s="303">
        <v>344322560000</v>
      </c>
      <c r="I437" s="303">
        <v>344322560000</v>
      </c>
      <c r="J437" s="303">
        <v>287066831984</v>
      </c>
      <c r="K437" s="304">
        <f t="shared" si="155"/>
        <v>0.83371485151597391</v>
      </c>
      <c r="L437" s="303">
        <v>97200758401</v>
      </c>
      <c r="M437" s="304">
        <f t="shared" si="156"/>
        <v>0.28229564278622926</v>
      </c>
      <c r="P437">
        <f t="shared" si="146"/>
        <v>2016</v>
      </c>
      <c r="Q437" t="str">
        <f t="shared" si="147"/>
        <v>Enrique Pañalosa 2016-2019</v>
      </c>
      <c r="R437" t="str">
        <f t="shared" si="148"/>
        <v>0113-SECRETARÍA DISTRITAL DE MOVILIDAD</v>
      </c>
      <c r="S437" t="str">
        <f t="shared" si="149"/>
        <v>MOVILIDAD</v>
      </c>
      <c r="T437" t="str">
        <f t="shared" si="150"/>
        <v>Administración Centrral</v>
      </c>
      <c r="U437" t="str">
        <f t="shared" si="151"/>
        <v>Inversión directa</v>
      </c>
      <c r="V437" t="s">
        <v>256</v>
      </c>
      <c r="W437" s="53">
        <f t="shared" si="142"/>
        <v>559985768934.32031</v>
      </c>
      <c r="X437" s="53">
        <f t="shared" si="143"/>
        <v>559985768934.32031</v>
      </c>
      <c r="Y437" s="53">
        <f t="shared" si="144"/>
        <v>466868452198.13525</v>
      </c>
      <c r="Z437" s="53"/>
      <c r="AA437" s="53">
        <f t="shared" si="145"/>
        <v>158081542592.4548</v>
      </c>
      <c r="AB437" s="53"/>
      <c r="AC437" s="53">
        <f t="shared" si="158"/>
        <v>559985768934.32031</v>
      </c>
      <c r="AD437" s="53">
        <f t="shared" si="159"/>
        <v>559985768934.32031</v>
      </c>
      <c r="AE437" s="53">
        <f t="shared" si="160"/>
        <v>466868452198.13525</v>
      </c>
      <c r="AF437" s="53">
        <f t="shared" si="161"/>
        <v>1.3559043363238681</v>
      </c>
      <c r="AG437" s="53">
        <f t="shared" si="162"/>
        <v>158081542592.4548</v>
      </c>
      <c r="AI437" s="53">
        <f t="shared" si="136"/>
        <v>0</v>
      </c>
      <c r="AJ437" s="53">
        <f t="shared" si="136"/>
        <v>0</v>
      </c>
      <c r="AK437" s="53">
        <f t="shared" si="136"/>
        <v>0</v>
      </c>
      <c r="AL437" s="53">
        <f t="shared" si="135"/>
        <v>-1.3559043363238681</v>
      </c>
      <c r="AM437" s="53">
        <f t="shared" si="135"/>
        <v>0</v>
      </c>
    </row>
    <row r="438" spans="1:39" x14ac:dyDescent="0.35">
      <c r="A438" s="301">
        <v>2016</v>
      </c>
      <c r="B438" s="301" t="s">
        <v>87</v>
      </c>
      <c r="C438" s="301" t="s">
        <v>32</v>
      </c>
      <c r="D438" s="302" t="s">
        <v>18</v>
      </c>
      <c r="E438" s="302" t="s">
        <v>226</v>
      </c>
      <c r="F438" s="301" t="s">
        <v>80</v>
      </c>
      <c r="G438" s="301" t="s">
        <v>77</v>
      </c>
      <c r="H438" s="303">
        <v>0</v>
      </c>
      <c r="I438" s="303">
        <v>0</v>
      </c>
      <c r="J438" s="303">
        <v>0</v>
      </c>
      <c r="K438" s="304">
        <v>0</v>
      </c>
      <c r="L438" s="303">
        <v>0</v>
      </c>
      <c r="M438" s="304">
        <v>0</v>
      </c>
      <c r="P438">
        <f t="shared" si="146"/>
        <v>2016</v>
      </c>
      <c r="Q438" t="str">
        <f t="shared" si="147"/>
        <v>Enrique Pañalosa 2016-2019</v>
      </c>
      <c r="R438" t="str">
        <f t="shared" si="148"/>
        <v>0113-SECRETARÍA DISTRITAL DE MOVILIDAD</v>
      </c>
      <c r="S438" t="str">
        <f t="shared" si="149"/>
        <v>MOVILIDAD</v>
      </c>
      <c r="T438" t="str">
        <f t="shared" si="150"/>
        <v>Administración Centrral</v>
      </c>
      <c r="U438" t="str">
        <f t="shared" si="151"/>
        <v>Transferencias</v>
      </c>
      <c r="V438" t="s">
        <v>256</v>
      </c>
      <c r="W438" s="53">
        <f t="shared" si="142"/>
        <v>0</v>
      </c>
      <c r="X438" s="53">
        <f t="shared" si="143"/>
        <v>0</v>
      </c>
      <c r="Y438" s="53">
        <f t="shared" si="144"/>
        <v>0</v>
      </c>
      <c r="Z438" s="53"/>
      <c r="AA438" s="53">
        <f t="shared" si="145"/>
        <v>0</v>
      </c>
      <c r="AB438" s="53"/>
      <c r="AC438" s="53">
        <f t="shared" si="158"/>
        <v>0</v>
      </c>
      <c r="AD438" s="53">
        <f t="shared" si="159"/>
        <v>0</v>
      </c>
      <c r="AE438" s="53">
        <f t="shared" si="160"/>
        <v>0</v>
      </c>
      <c r="AF438" s="53">
        <f t="shared" si="161"/>
        <v>0</v>
      </c>
      <c r="AG438" s="53">
        <f t="shared" si="162"/>
        <v>0</v>
      </c>
      <c r="AI438" s="53">
        <f t="shared" si="136"/>
        <v>0</v>
      </c>
      <c r="AJ438" s="53">
        <f t="shared" si="136"/>
        <v>0</v>
      </c>
      <c r="AK438" s="53">
        <f t="shared" si="136"/>
        <v>0</v>
      </c>
      <c r="AL438" s="53">
        <f t="shared" si="135"/>
        <v>0</v>
      </c>
      <c r="AM438" s="53">
        <f t="shared" si="135"/>
        <v>0</v>
      </c>
    </row>
    <row r="439" spans="1:39" x14ac:dyDescent="0.35">
      <c r="A439" s="301">
        <v>2016</v>
      </c>
      <c r="B439" s="301" t="s">
        <v>87</v>
      </c>
      <c r="C439" s="301" t="s">
        <v>33</v>
      </c>
      <c r="D439" s="302" t="s">
        <v>21</v>
      </c>
      <c r="E439" s="302" t="s">
        <v>226</v>
      </c>
      <c r="F439" s="301" t="s">
        <v>76</v>
      </c>
      <c r="G439" s="301" t="s">
        <v>77</v>
      </c>
      <c r="H439" s="303">
        <v>57403572000</v>
      </c>
      <c r="I439" s="303">
        <v>56829533480</v>
      </c>
      <c r="J439" s="303">
        <v>38854644610</v>
      </c>
      <c r="K439" s="304">
        <f t="shared" si="155"/>
        <v>0.68370514819858763</v>
      </c>
      <c r="L439" s="303">
        <v>36557511661</v>
      </c>
      <c r="M439" s="304">
        <f t="shared" si="156"/>
        <v>0.64328368407010894</v>
      </c>
      <c r="P439">
        <f t="shared" si="146"/>
        <v>2016</v>
      </c>
      <c r="Q439" t="str">
        <f t="shared" si="147"/>
        <v>Enrique Pañalosa 2016-2019</v>
      </c>
      <c r="R439" t="str">
        <f t="shared" si="148"/>
        <v>0114-SECRETARÍA DISTRITAL DE SALUD</v>
      </c>
      <c r="S439" t="str">
        <f t="shared" si="149"/>
        <v>SALUD</v>
      </c>
      <c r="T439" t="str">
        <f t="shared" si="150"/>
        <v>Administración Centrral</v>
      </c>
      <c r="U439" t="str">
        <f t="shared" si="151"/>
        <v>Funcionamiento</v>
      </c>
      <c r="V439" t="s">
        <v>256</v>
      </c>
      <c r="W439" s="53">
        <f t="shared" si="142"/>
        <v>93357761414.171112</v>
      </c>
      <c r="X439" s="53">
        <f t="shared" si="143"/>
        <v>92424179246.275635</v>
      </c>
      <c r="Y439" s="53">
        <f t="shared" si="144"/>
        <v>63190887168.70771</v>
      </c>
      <c r="Z439" s="53"/>
      <c r="AA439" s="53">
        <f t="shared" si="145"/>
        <v>59454966522.700294</v>
      </c>
      <c r="AB439" s="53"/>
      <c r="AC439" s="53">
        <f t="shared" si="158"/>
        <v>93357761414.171112</v>
      </c>
      <c r="AD439" s="53">
        <f t="shared" si="159"/>
        <v>92424179246.275635</v>
      </c>
      <c r="AE439" s="53">
        <f t="shared" si="160"/>
        <v>63190887168.70771</v>
      </c>
      <c r="AF439" s="53">
        <f t="shared" si="161"/>
        <v>1.1119374610200954</v>
      </c>
      <c r="AG439" s="53">
        <f t="shared" si="162"/>
        <v>59454966522.700294</v>
      </c>
      <c r="AI439" s="53">
        <f t="shared" si="136"/>
        <v>0</v>
      </c>
      <c r="AJ439" s="53">
        <f t="shared" si="136"/>
        <v>0</v>
      </c>
      <c r="AK439" s="53">
        <f t="shared" si="136"/>
        <v>0</v>
      </c>
      <c r="AL439" s="53">
        <f t="shared" si="135"/>
        <v>-1.1119374610200954</v>
      </c>
      <c r="AM439" s="53">
        <f t="shared" si="135"/>
        <v>0</v>
      </c>
    </row>
    <row r="440" spans="1:39" x14ac:dyDescent="0.35">
      <c r="A440" s="301">
        <v>2016</v>
      </c>
      <c r="B440" s="301" t="s">
        <v>87</v>
      </c>
      <c r="C440" s="301" t="s">
        <v>34</v>
      </c>
      <c r="D440" s="302" t="s">
        <v>10</v>
      </c>
      <c r="E440" s="302" t="s">
        <v>226</v>
      </c>
      <c r="F440" s="301" t="s">
        <v>76</v>
      </c>
      <c r="G440" s="301" t="s">
        <v>77</v>
      </c>
      <c r="H440" s="303">
        <v>19200618000</v>
      </c>
      <c r="I440" s="303">
        <v>19200618000</v>
      </c>
      <c r="J440" s="303">
        <v>12105113195</v>
      </c>
      <c r="K440" s="304">
        <f t="shared" si="155"/>
        <v>0.6304543528234352</v>
      </c>
      <c r="L440" s="303">
        <v>10658907798</v>
      </c>
      <c r="M440" s="304">
        <f t="shared" si="156"/>
        <v>0.55513357945041142</v>
      </c>
      <c r="P440">
        <f t="shared" si="146"/>
        <v>2016</v>
      </c>
      <c r="Q440" t="str">
        <f t="shared" si="147"/>
        <v>Enrique Pañalosa 2016-2019</v>
      </c>
      <c r="R440" t="str">
        <f t="shared" si="148"/>
        <v>0117-SECRETARÍA DISTRITAL DE DESARROLLO ECONÓMICO</v>
      </c>
      <c r="S440" t="str">
        <f t="shared" si="149"/>
        <v>DESARROLLO ECONÓMICO, INDUSTRIA Y TURISMO</v>
      </c>
      <c r="T440" t="str">
        <f t="shared" si="150"/>
        <v>Administración Centrral</v>
      </c>
      <c r="U440" t="str">
        <f t="shared" si="151"/>
        <v>Funcionamiento</v>
      </c>
      <c r="V440" t="s">
        <v>256</v>
      </c>
      <c r="W440" s="53">
        <f t="shared" si="142"/>
        <v>31226745162.280827</v>
      </c>
      <c r="X440" s="53">
        <f t="shared" si="143"/>
        <v>31226745162.280827</v>
      </c>
      <c r="Y440" s="53">
        <f t="shared" si="144"/>
        <v>19687037412.068096</v>
      </c>
      <c r="Z440" s="53"/>
      <c r="AA440" s="53">
        <f t="shared" si="145"/>
        <v>17335014816.522774</v>
      </c>
      <c r="AB440" s="53"/>
      <c r="AC440" s="53">
        <f t="shared" si="158"/>
        <v>31226745162.280827</v>
      </c>
      <c r="AD440" s="53">
        <f t="shared" si="159"/>
        <v>31226745162.280827</v>
      </c>
      <c r="AE440" s="53">
        <f t="shared" si="160"/>
        <v>19687037412.068096</v>
      </c>
      <c r="AF440" s="53">
        <f t="shared" si="161"/>
        <v>1.0253335289555834</v>
      </c>
      <c r="AG440" s="53">
        <f t="shared" si="162"/>
        <v>17335014816.522774</v>
      </c>
      <c r="AI440" s="53">
        <f t="shared" si="136"/>
        <v>0</v>
      </c>
      <c r="AJ440" s="53">
        <f t="shared" si="136"/>
        <v>0</v>
      </c>
      <c r="AK440" s="53">
        <f t="shared" si="136"/>
        <v>0</v>
      </c>
      <c r="AL440" s="53">
        <f t="shared" si="135"/>
        <v>-1.0253335289555834</v>
      </c>
      <c r="AM440" s="53">
        <f t="shared" si="135"/>
        <v>0</v>
      </c>
    </row>
    <row r="441" spans="1:39" x14ac:dyDescent="0.35">
      <c r="A441" s="301">
        <v>2016</v>
      </c>
      <c r="B441" s="301" t="s">
        <v>87</v>
      </c>
      <c r="C441" s="301" t="s">
        <v>34</v>
      </c>
      <c r="D441" s="302" t="s">
        <v>10</v>
      </c>
      <c r="E441" s="302" t="s">
        <v>226</v>
      </c>
      <c r="F441" s="301" t="s">
        <v>78</v>
      </c>
      <c r="G441" s="301" t="s">
        <v>77</v>
      </c>
      <c r="H441" s="303">
        <v>17986000000</v>
      </c>
      <c r="I441" s="303">
        <v>17986000000</v>
      </c>
      <c r="J441" s="303">
        <v>17749514470</v>
      </c>
      <c r="K441" s="304">
        <f t="shared" si="155"/>
        <v>0.98685168853552763</v>
      </c>
      <c r="L441" s="303">
        <v>13582735038</v>
      </c>
      <c r="M441" s="304">
        <f t="shared" si="156"/>
        <v>0.75518375614366728</v>
      </c>
      <c r="P441">
        <f t="shared" si="146"/>
        <v>2016</v>
      </c>
      <c r="Q441" t="str">
        <f t="shared" si="147"/>
        <v>Enrique Pañalosa 2016-2019</v>
      </c>
      <c r="R441" t="str">
        <f t="shared" si="148"/>
        <v>0117-SECRETARÍA DISTRITAL DE DESARROLLO ECONÓMICO</v>
      </c>
      <c r="S441" t="str">
        <f t="shared" si="149"/>
        <v>DESARROLLO ECONÓMICO, INDUSTRIA Y TURISMO</v>
      </c>
      <c r="T441" t="str">
        <f t="shared" si="150"/>
        <v>Administración Centrral</v>
      </c>
      <c r="U441" t="str">
        <f t="shared" si="151"/>
        <v>Inversión directa</v>
      </c>
      <c r="V441" t="s">
        <v>256</v>
      </c>
      <c r="W441" s="53">
        <f t="shared" si="142"/>
        <v>29251362559.725056</v>
      </c>
      <c r="X441" s="53">
        <f t="shared" si="143"/>
        <v>29251362559.725056</v>
      </c>
      <c r="Y441" s="53">
        <f t="shared" si="144"/>
        <v>28866756534.029587</v>
      </c>
      <c r="Z441" s="53"/>
      <c r="AA441" s="53">
        <f t="shared" si="145"/>
        <v>22090153850.173405</v>
      </c>
      <c r="AB441" s="53"/>
      <c r="AC441" s="53">
        <f t="shared" si="158"/>
        <v>29251362559.725056</v>
      </c>
      <c r="AD441" s="53">
        <f t="shared" si="159"/>
        <v>29251362559.725056</v>
      </c>
      <c r="AE441" s="53">
        <f t="shared" si="160"/>
        <v>28866756534.029587</v>
      </c>
      <c r="AF441" s="53">
        <f t="shared" si="161"/>
        <v>1.6049569962209265</v>
      </c>
      <c r="AG441" s="53">
        <f t="shared" si="162"/>
        <v>22090153850.173405</v>
      </c>
      <c r="AI441" s="53">
        <f t="shared" si="136"/>
        <v>0</v>
      </c>
      <c r="AJ441" s="53">
        <f t="shared" si="136"/>
        <v>0</v>
      </c>
      <c r="AK441" s="53">
        <f t="shared" si="136"/>
        <v>0</v>
      </c>
      <c r="AL441" s="53">
        <f t="shared" si="135"/>
        <v>-1.6049569962209265</v>
      </c>
      <c r="AM441" s="53">
        <f t="shared" si="135"/>
        <v>0</v>
      </c>
    </row>
    <row r="442" spans="1:39" x14ac:dyDescent="0.35">
      <c r="A442" s="301">
        <v>2016</v>
      </c>
      <c r="B442" s="301" t="s">
        <v>87</v>
      </c>
      <c r="C442" s="301" t="s">
        <v>34</v>
      </c>
      <c r="D442" s="302" t="s">
        <v>10</v>
      </c>
      <c r="E442" s="302" t="s">
        <v>226</v>
      </c>
      <c r="F442" s="301" t="s">
        <v>80</v>
      </c>
      <c r="G442" s="301" t="s">
        <v>77</v>
      </c>
      <c r="H442" s="303">
        <v>0</v>
      </c>
      <c r="I442" s="303">
        <v>0</v>
      </c>
      <c r="J442" s="303">
        <v>0</v>
      </c>
      <c r="K442" s="304">
        <v>0</v>
      </c>
      <c r="L442" s="303">
        <v>0</v>
      </c>
      <c r="M442" s="304">
        <v>0</v>
      </c>
      <c r="P442">
        <f t="shared" si="146"/>
        <v>2016</v>
      </c>
      <c r="Q442" t="str">
        <f t="shared" si="147"/>
        <v>Enrique Pañalosa 2016-2019</v>
      </c>
      <c r="R442" t="str">
        <f t="shared" si="148"/>
        <v>0117-SECRETARÍA DISTRITAL DE DESARROLLO ECONÓMICO</v>
      </c>
      <c r="S442" t="str">
        <f t="shared" si="149"/>
        <v>DESARROLLO ECONÓMICO, INDUSTRIA Y TURISMO</v>
      </c>
      <c r="T442" t="str">
        <f t="shared" si="150"/>
        <v>Administración Centrral</v>
      </c>
      <c r="U442" t="str">
        <f t="shared" si="151"/>
        <v>Transferencias</v>
      </c>
      <c r="V442" t="s">
        <v>256</v>
      </c>
      <c r="W442" s="53">
        <f t="shared" si="142"/>
        <v>0</v>
      </c>
      <c r="X442" s="53">
        <f t="shared" si="143"/>
        <v>0</v>
      </c>
      <c r="Y442" s="53">
        <f t="shared" si="144"/>
        <v>0</v>
      </c>
      <c r="Z442" s="53"/>
      <c r="AA442" s="53">
        <f t="shared" si="145"/>
        <v>0</v>
      </c>
      <c r="AB442" s="53"/>
      <c r="AC442" s="53">
        <f t="shared" si="158"/>
        <v>0</v>
      </c>
      <c r="AD442" s="53">
        <f t="shared" si="159"/>
        <v>0</v>
      </c>
      <c r="AE442" s="53">
        <f t="shared" si="160"/>
        <v>0</v>
      </c>
      <c r="AF442" s="53">
        <f t="shared" si="161"/>
        <v>0</v>
      </c>
      <c r="AG442" s="53">
        <f t="shared" si="162"/>
        <v>0</v>
      </c>
      <c r="AI442" s="53">
        <f t="shared" si="136"/>
        <v>0</v>
      </c>
      <c r="AJ442" s="53">
        <f t="shared" si="136"/>
        <v>0</v>
      </c>
      <c r="AK442" s="53">
        <f t="shared" si="136"/>
        <v>0</v>
      </c>
      <c r="AL442" s="53">
        <f t="shared" si="135"/>
        <v>0</v>
      </c>
      <c r="AM442" s="53">
        <f t="shared" si="135"/>
        <v>0</v>
      </c>
    </row>
    <row r="443" spans="1:39" x14ac:dyDescent="0.35">
      <c r="A443" s="301">
        <v>2016</v>
      </c>
      <c r="B443" s="301" t="s">
        <v>87</v>
      </c>
      <c r="C443" s="301" t="s">
        <v>35</v>
      </c>
      <c r="D443" s="302" t="s">
        <v>15</v>
      </c>
      <c r="E443" s="302" t="s">
        <v>226</v>
      </c>
      <c r="F443" s="301" t="s">
        <v>76</v>
      </c>
      <c r="G443" s="301" t="s">
        <v>77</v>
      </c>
      <c r="H443" s="303">
        <v>15289280000</v>
      </c>
      <c r="I443" s="303">
        <v>15289280000</v>
      </c>
      <c r="J443" s="303">
        <v>13680639827</v>
      </c>
      <c r="K443" s="304">
        <f t="shared" si="155"/>
        <v>0.89478640112549446</v>
      </c>
      <c r="L443" s="303">
        <v>12701764119</v>
      </c>
      <c r="M443" s="304">
        <f t="shared" si="156"/>
        <v>0.83076273827152092</v>
      </c>
      <c r="P443">
        <f t="shared" si="146"/>
        <v>2016</v>
      </c>
      <c r="Q443" t="str">
        <f t="shared" si="147"/>
        <v>Enrique Pañalosa 2016-2019</v>
      </c>
      <c r="R443" t="str">
        <f t="shared" si="148"/>
        <v>0118-SECRETARÍA DISTRITAL DEL HABITAT</v>
      </c>
      <c r="S443" t="str">
        <f t="shared" si="149"/>
        <v>HÁBITAT</v>
      </c>
      <c r="T443" t="str">
        <f t="shared" si="150"/>
        <v>Administración Centrral</v>
      </c>
      <c r="U443" t="str">
        <f t="shared" si="151"/>
        <v>Funcionamiento</v>
      </c>
      <c r="V443" t="s">
        <v>256</v>
      </c>
      <c r="W443" s="53">
        <f t="shared" si="142"/>
        <v>24865577257.708946</v>
      </c>
      <c r="X443" s="53">
        <f t="shared" si="143"/>
        <v>24865577257.708946</v>
      </c>
      <c r="Y443" s="53">
        <f t="shared" si="144"/>
        <v>22249380386.333328</v>
      </c>
      <c r="Z443" s="53"/>
      <c r="AA443" s="53">
        <f t="shared" si="145"/>
        <v>20657395051.316341</v>
      </c>
      <c r="AB443" s="53"/>
      <c r="AC443" s="53">
        <f t="shared" si="158"/>
        <v>24865577257.708946</v>
      </c>
      <c r="AD443" s="53">
        <f t="shared" si="159"/>
        <v>24865577257.708946</v>
      </c>
      <c r="AE443" s="53">
        <f t="shared" si="160"/>
        <v>22249380386.333328</v>
      </c>
      <c r="AF443" s="53">
        <f t="shared" si="161"/>
        <v>1.4552274787519968</v>
      </c>
      <c r="AG443" s="53">
        <f t="shared" si="162"/>
        <v>20657395051.316341</v>
      </c>
      <c r="AI443" s="53">
        <f t="shared" si="136"/>
        <v>0</v>
      </c>
      <c r="AJ443" s="53">
        <f t="shared" si="136"/>
        <v>0</v>
      </c>
      <c r="AK443" s="53">
        <f t="shared" si="136"/>
        <v>0</v>
      </c>
      <c r="AL443" s="53">
        <f t="shared" si="136"/>
        <v>-1.4552274787519968</v>
      </c>
      <c r="AM443" s="53">
        <f t="shared" si="136"/>
        <v>0</v>
      </c>
    </row>
    <row r="444" spans="1:39" x14ac:dyDescent="0.35">
      <c r="A444" s="301">
        <v>2016</v>
      </c>
      <c r="B444" s="301" t="s">
        <v>87</v>
      </c>
      <c r="C444" s="301" t="s">
        <v>35</v>
      </c>
      <c r="D444" s="302" t="s">
        <v>15</v>
      </c>
      <c r="E444" s="302" t="s">
        <v>226</v>
      </c>
      <c r="F444" s="301" t="s">
        <v>78</v>
      </c>
      <c r="G444" s="301" t="s">
        <v>77</v>
      </c>
      <c r="H444" s="303">
        <v>117538987000</v>
      </c>
      <c r="I444" s="303">
        <v>117538987000</v>
      </c>
      <c r="J444" s="303">
        <v>106770039995</v>
      </c>
      <c r="K444" s="304">
        <f t="shared" si="155"/>
        <v>0.90837978716798029</v>
      </c>
      <c r="L444" s="303">
        <v>85323913544</v>
      </c>
      <c r="M444" s="304">
        <f t="shared" si="156"/>
        <v>0.72592010295273346</v>
      </c>
      <c r="P444">
        <f t="shared" si="146"/>
        <v>2016</v>
      </c>
      <c r="Q444" t="str">
        <f t="shared" si="147"/>
        <v>Enrique Pañalosa 2016-2019</v>
      </c>
      <c r="R444" t="str">
        <f t="shared" si="148"/>
        <v>0118-SECRETARÍA DISTRITAL DEL HABITAT</v>
      </c>
      <c r="S444" t="str">
        <f t="shared" si="149"/>
        <v>HÁBITAT</v>
      </c>
      <c r="T444" t="str">
        <f t="shared" si="150"/>
        <v>Administración Centrral</v>
      </c>
      <c r="U444" t="str">
        <f t="shared" si="151"/>
        <v>Inversión directa</v>
      </c>
      <c r="V444" t="s">
        <v>256</v>
      </c>
      <c r="W444" s="53">
        <f t="shared" si="142"/>
        <v>191158430092.28345</v>
      </c>
      <c r="X444" s="53">
        <f t="shared" si="143"/>
        <v>191158430092.28345</v>
      </c>
      <c r="Y444" s="53">
        <f t="shared" si="144"/>
        <v>173644454042.59366</v>
      </c>
      <c r="Z444" s="53"/>
      <c r="AA444" s="53">
        <f t="shared" si="145"/>
        <v>138765747252.87329</v>
      </c>
      <c r="AB444" s="53"/>
      <c r="AC444" s="53">
        <f t="shared" si="158"/>
        <v>191158430092.28345</v>
      </c>
      <c r="AD444" s="53">
        <f t="shared" si="159"/>
        <v>191158430092.28345</v>
      </c>
      <c r="AE444" s="53">
        <f t="shared" si="160"/>
        <v>173644454042.59366</v>
      </c>
      <c r="AF444" s="53">
        <f t="shared" si="161"/>
        <v>1.4773349547635091</v>
      </c>
      <c r="AG444" s="53">
        <f t="shared" si="162"/>
        <v>138765747252.87329</v>
      </c>
      <c r="AI444" s="53">
        <f t="shared" ref="AI444:AL507" si="163">+W444-AC444</f>
        <v>0</v>
      </c>
      <c r="AJ444" s="53">
        <f t="shared" si="163"/>
        <v>0</v>
      </c>
      <c r="AK444" s="53">
        <f t="shared" si="163"/>
        <v>0</v>
      </c>
      <c r="AL444" s="53">
        <f t="shared" si="163"/>
        <v>-1.4773349547635091</v>
      </c>
      <c r="AM444" s="53">
        <f t="shared" ref="AM444:AM507" si="164">+AA444-AG444</f>
        <v>0</v>
      </c>
    </row>
    <row r="445" spans="1:39" x14ac:dyDescent="0.35">
      <c r="A445" s="301">
        <v>2016</v>
      </c>
      <c r="B445" s="301" t="s">
        <v>87</v>
      </c>
      <c r="C445" s="301" t="s">
        <v>35</v>
      </c>
      <c r="D445" s="302" t="s">
        <v>15</v>
      </c>
      <c r="E445" s="302" t="s">
        <v>226</v>
      </c>
      <c r="F445" s="301" t="s">
        <v>80</v>
      </c>
      <c r="G445" s="301" t="s">
        <v>77</v>
      </c>
      <c r="H445" s="303">
        <v>0</v>
      </c>
      <c r="I445" s="303">
        <v>0</v>
      </c>
      <c r="J445" s="303">
        <v>0</v>
      </c>
      <c r="K445" s="304">
        <v>0</v>
      </c>
      <c r="L445" s="303">
        <v>0</v>
      </c>
      <c r="M445" s="304">
        <v>0</v>
      </c>
      <c r="P445">
        <f t="shared" si="146"/>
        <v>2016</v>
      </c>
      <c r="Q445" t="str">
        <f t="shared" si="147"/>
        <v>Enrique Pañalosa 2016-2019</v>
      </c>
      <c r="R445" t="str">
        <f t="shared" si="148"/>
        <v>0118-SECRETARÍA DISTRITAL DEL HABITAT</v>
      </c>
      <c r="S445" t="str">
        <f t="shared" si="149"/>
        <v>HÁBITAT</v>
      </c>
      <c r="T445" t="str">
        <f t="shared" si="150"/>
        <v>Administración Centrral</v>
      </c>
      <c r="U445" t="str">
        <f t="shared" si="151"/>
        <v>Transferencias</v>
      </c>
      <c r="V445" t="s">
        <v>256</v>
      </c>
      <c r="W445" s="53">
        <f t="shared" si="142"/>
        <v>0</v>
      </c>
      <c r="X445" s="53">
        <f t="shared" si="143"/>
        <v>0</v>
      </c>
      <c r="Y445" s="53">
        <f t="shared" si="144"/>
        <v>0</v>
      </c>
      <c r="Z445" s="53"/>
      <c r="AA445" s="53">
        <f t="shared" si="145"/>
        <v>0</v>
      </c>
      <c r="AB445" s="53"/>
      <c r="AC445" s="53">
        <f t="shared" si="158"/>
        <v>0</v>
      </c>
      <c r="AD445" s="53">
        <f t="shared" si="159"/>
        <v>0</v>
      </c>
      <c r="AE445" s="53">
        <f t="shared" si="160"/>
        <v>0</v>
      </c>
      <c r="AF445" s="53">
        <f t="shared" si="161"/>
        <v>0</v>
      </c>
      <c r="AG445" s="53">
        <f t="shared" si="162"/>
        <v>0</v>
      </c>
      <c r="AI445" s="53">
        <f t="shared" si="163"/>
        <v>0</v>
      </c>
      <c r="AJ445" s="53">
        <f t="shared" si="163"/>
        <v>0</v>
      </c>
      <c r="AK445" s="53">
        <f t="shared" si="163"/>
        <v>0</v>
      </c>
      <c r="AL445" s="53">
        <f t="shared" si="163"/>
        <v>0</v>
      </c>
      <c r="AM445" s="53">
        <f t="shared" si="164"/>
        <v>0</v>
      </c>
    </row>
    <row r="446" spans="1:39" x14ac:dyDescent="0.35">
      <c r="A446" s="301">
        <v>2016</v>
      </c>
      <c r="B446" s="301" t="s">
        <v>87</v>
      </c>
      <c r="C446" s="301" t="s">
        <v>36</v>
      </c>
      <c r="D446" s="302" t="s">
        <v>9</v>
      </c>
      <c r="E446" s="302" t="s">
        <v>226</v>
      </c>
      <c r="F446" s="301" t="s">
        <v>76</v>
      </c>
      <c r="G446" s="301" t="s">
        <v>77</v>
      </c>
      <c r="H446" s="303">
        <v>13805003000</v>
      </c>
      <c r="I446" s="303">
        <v>13805003000</v>
      </c>
      <c r="J446" s="303">
        <v>12880253124</v>
      </c>
      <c r="K446" s="304">
        <f t="shared" si="155"/>
        <v>0.93301342448096536</v>
      </c>
      <c r="L446" s="303">
        <v>12732597591</v>
      </c>
      <c r="M446" s="304">
        <f t="shared" si="156"/>
        <v>0.92231762579117149</v>
      </c>
      <c r="P446">
        <f t="shared" si="146"/>
        <v>2016</v>
      </c>
      <c r="Q446" t="str">
        <f t="shared" si="147"/>
        <v>Enrique Pañalosa 2016-2019</v>
      </c>
      <c r="R446" t="str">
        <f t="shared" si="148"/>
        <v>0119-SECRETARÍA DISTRITAL DE CULTURA, RECREACIÓN Y DEPORTE</v>
      </c>
      <c r="S446" t="str">
        <f t="shared" si="149"/>
        <v>CULTURA, RECREACIÓN Y DEPORTE</v>
      </c>
      <c r="T446" t="str">
        <f t="shared" si="150"/>
        <v>Administración Centrral</v>
      </c>
      <c r="U446" t="str">
        <f t="shared" si="151"/>
        <v>Funcionamiento</v>
      </c>
      <c r="V446" t="s">
        <v>256</v>
      </c>
      <c r="W446" s="53">
        <f t="shared" si="142"/>
        <v>22451637267.379745</v>
      </c>
      <c r="X446" s="53">
        <f t="shared" si="143"/>
        <v>22451637267.379745</v>
      </c>
      <c r="Y446" s="53">
        <f t="shared" si="144"/>
        <v>20947678972.042439</v>
      </c>
      <c r="Z446" s="53"/>
      <c r="AA446" s="53">
        <f t="shared" si="145"/>
        <v>20707540779.574272</v>
      </c>
      <c r="AB446" s="53"/>
      <c r="AC446" s="53">
        <f t="shared" si="158"/>
        <v>22451637267.379745</v>
      </c>
      <c r="AD446" s="53">
        <f t="shared" si="159"/>
        <v>22451637267.379745</v>
      </c>
      <c r="AE446" s="53">
        <f t="shared" si="160"/>
        <v>20947678972.042439</v>
      </c>
      <c r="AF446" s="53">
        <f t="shared" si="161"/>
        <v>1.5173976399746119</v>
      </c>
      <c r="AG446" s="53">
        <f t="shared" si="162"/>
        <v>20707540779.574272</v>
      </c>
      <c r="AI446" s="53">
        <f t="shared" si="163"/>
        <v>0</v>
      </c>
      <c r="AJ446" s="53">
        <f t="shared" si="163"/>
        <v>0</v>
      </c>
      <c r="AK446" s="53">
        <f t="shared" si="163"/>
        <v>0</v>
      </c>
      <c r="AL446" s="53">
        <f t="shared" si="163"/>
        <v>-1.5173976399746119</v>
      </c>
      <c r="AM446" s="53">
        <f t="shared" si="164"/>
        <v>0</v>
      </c>
    </row>
    <row r="447" spans="1:39" x14ac:dyDescent="0.35">
      <c r="A447" s="301">
        <v>2016</v>
      </c>
      <c r="B447" s="301" t="s">
        <v>87</v>
      </c>
      <c r="C447" s="301" t="s">
        <v>36</v>
      </c>
      <c r="D447" s="302" t="s">
        <v>9</v>
      </c>
      <c r="E447" s="302" t="s">
        <v>226</v>
      </c>
      <c r="F447" s="301" t="s">
        <v>78</v>
      </c>
      <c r="G447" s="301" t="s">
        <v>77</v>
      </c>
      <c r="H447" s="303">
        <v>52019275000</v>
      </c>
      <c r="I447" s="303">
        <v>52019275000</v>
      </c>
      <c r="J447" s="303">
        <v>49898467040</v>
      </c>
      <c r="K447" s="304">
        <f t="shared" si="155"/>
        <v>0.95923034375238792</v>
      </c>
      <c r="L447" s="303">
        <v>46116358502</v>
      </c>
      <c r="M447" s="304">
        <f t="shared" si="156"/>
        <v>0.88652443737441555</v>
      </c>
      <c r="P447">
        <f t="shared" si="146"/>
        <v>2016</v>
      </c>
      <c r="Q447" t="str">
        <f t="shared" si="147"/>
        <v>Enrique Pañalosa 2016-2019</v>
      </c>
      <c r="R447" t="str">
        <f t="shared" si="148"/>
        <v>0119-SECRETARÍA DISTRITAL DE CULTURA, RECREACIÓN Y DEPORTE</v>
      </c>
      <c r="S447" t="str">
        <f t="shared" si="149"/>
        <v>CULTURA, RECREACIÓN Y DEPORTE</v>
      </c>
      <c r="T447" t="str">
        <f t="shared" si="150"/>
        <v>Administración Centrral</v>
      </c>
      <c r="U447" t="str">
        <f t="shared" si="151"/>
        <v>Inversión directa</v>
      </c>
      <c r="V447" t="s">
        <v>256</v>
      </c>
      <c r="W447" s="53">
        <f t="shared" si="142"/>
        <v>84601060442.513153</v>
      </c>
      <c r="X447" s="53">
        <f t="shared" si="143"/>
        <v>84601060442.513153</v>
      </c>
      <c r="Y447" s="53">
        <f t="shared" si="144"/>
        <v>81151904290.08844</v>
      </c>
      <c r="Z447" s="53"/>
      <c r="AA447" s="53">
        <f t="shared" si="145"/>
        <v>75000907510.077896</v>
      </c>
      <c r="AB447" s="53"/>
      <c r="AC447" s="53">
        <f t="shared" si="158"/>
        <v>84601060442.513153</v>
      </c>
      <c r="AD447" s="53">
        <f t="shared" si="159"/>
        <v>84601060442.513153</v>
      </c>
      <c r="AE447" s="53">
        <f t="shared" si="160"/>
        <v>81151904290.08844</v>
      </c>
      <c r="AF447" s="53">
        <f t="shared" si="161"/>
        <v>1.5600352809624594</v>
      </c>
      <c r="AG447" s="53">
        <f t="shared" si="162"/>
        <v>75000907510.077896</v>
      </c>
      <c r="AI447" s="53">
        <f t="shared" si="163"/>
        <v>0</v>
      </c>
      <c r="AJ447" s="53">
        <f t="shared" si="163"/>
        <v>0</v>
      </c>
      <c r="AK447" s="53">
        <f t="shared" si="163"/>
        <v>0</v>
      </c>
      <c r="AL447" s="53">
        <f t="shared" si="163"/>
        <v>-1.5600352809624594</v>
      </c>
      <c r="AM447" s="53">
        <f t="shared" si="164"/>
        <v>0</v>
      </c>
    </row>
    <row r="448" spans="1:39" x14ac:dyDescent="0.35">
      <c r="A448" s="301">
        <v>2016</v>
      </c>
      <c r="B448" s="301" t="s">
        <v>87</v>
      </c>
      <c r="C448" s="301" t="s">
        <v>37</v>
      </c>
      <c r="D448" s="302" t="s">
        <v>20</v>
      </c>
      <c r="E448" s="302" t="s">
        <v>226</v>
      </c>
      <c r="F448" s="301" t="s">
        <v>76</v>
      </c>
      <c r="G448" s="301" t="s">
        <v>77</v>
      </c>
      <c r="H448" s="303">
        <v>60025790000</v>
      </c>
      <c r="I448" s="303">
        <v>59424790000</v>
      </c>
      <c r="J448" s="303">
        <v>55713516846</v>
      </c>
      <c r="K448" s="304">
        <f t="shared" si="155"/>
        <v>0.93754671822988356</v>
      </c>
      <c r="L448" s="303">
        <v>54402597016</v>
      </c>
      <c r="M448" s="304">
        <f t="shared" si="156"/>
        <v>0.91548656740730594</v>
      </c>
      <c r="P448">
        <f t="shared" si="146"/>
        <v>2016</v>
      </c>
      <c r="Q448" t="str">
        <f t="shared" si="147"/>
        <v>Enrique Pañalosa 2016-2019</v>
      </c>
      <c r="R448" t="str">
        <f t="shared" si="148"/>
        <v xml:space="preserve">0120-SECRETARÍA DISTRITAL DE PLANEACIÓN </v>
      </c>
      <c r="S448" t="str">
        <f t="shared" si="149"/>
        <v>PLANEACIÓN</v>
      </c>
      <c r="T448" t="str">
        <f t="shared" si="150"/>
        <v>Administración Centrral</v>
      </c>
      <c r="U448" t="str">
        <f t="shared" si="151"/>
        <v>Funcionamiento</v>
      </c>
      <c r="V448" t="s">
        <v>256</v>
      </c>
      <c r="W448" s="53">
        <f t="shared" si="142"/>
        <v>97622381086.618408</v>
      </c>
      <c r="X448" s="53">
        <f t="shared" si="143"/>
        <v>96644950368.37117</v>
      </c>
      <c r="Y448" s="53">
        <f t="shared" si="144"/>
        <v>90609156051.356369</v>
      </c>
      <c r="Z448" s="53"/>
      <c r="AA448" s="53">
        <f t="shared" si="145"/>
        <v>88477153869.989578</v>
      </c>
      <c r="AB448" s="53"/>
      <c r="AC448" s="53">
        <f t="shared" si="158"/>
        <v>97622381086.618408</v>
      </c>
      <c r="AD448" s="53">
        <f t="shared" si="159"/>
        <v>96644950368.37117</v>
      </c>
      <c r="AE448" s="53">
        <f t="shared" si="160"/>
        <v>90609156051.356369</v>
      </c>
      <c r="AF448" s="53">
        <f t="shared" si="161"/>
        <v>1.5247703197833156</v>
      </c>
      <c r="AG448" s="53">
        <f t="shared" si="162"/>
        <v>88477153869.989578</v>
      </c>
      <c r="AI448" s="53">
        <f t="shared" si="163"/>
        <v>0</v>
      </c>
      <c r="AJ448" s="53">
        <f t="shared" si="163"/>
        <v>0</v>
      </c>
      <c r="AK448" s="53">
        <f t="shared" si="163"/>
        <v>0</v>
      </c>
      <c r="AL448" s="53">
        <f t="shared" si="163"/>
        <v>-1.5247703197833156</v>
      </c>
      <c r="AM448" s="53">
        <f t="shared" si="164"/>
        <v>0</v>
      </c>
    </row>
    <row r="449" spans="1:39" x14ac:dyDescent="0.35">
      <c r="A449" s="301">
        <v>2016</v>
      </c>
      <c r="B449" s="301" t="s">
        <v>87</v>
      </c>
      <c r="C449" s="301" t="s">
        <v>37</v>
      </c>
      <c r="D449" s="302" t="s">
        <v>20</v>
      </c>
      <c r="E449" s="302" t="s">
        <v>226</v>
      </c>
      <c r="F449" s="301" t="s">
        <v>78</v>
      </c>
      <c r="G449" s="301" t="s">
        <v>77</v>
      </c>
      <c r="H449" s="303">
        <v>15252063000</v>
      </c>
      <c r="I449" s="303">
        <v>15252063000</v>
      </c>
      <c r="J449" s="303">
        <v>15190960686</v>
      </c>
      <c r="K449" s="304">
        <f t="shared" si="155"/>
        <v>0.99599383283428611</v>
      </c>
      <c r="L449" s="303">
        <v>12141313846</v>
      </c>
      <c r="M449" s="304">
        <f t="shared" si="156"/>
        <v>0.79604403981284366</v>
      </c>
      <c r="P449">
        <f t="shared" si="146"/>
        <v>2016</v>
      </c>
      <c r="Q449" t="str">
        <f t="shared" si="147"/>
        <v>Enrique Pañalosa 2016-2019</v>
      </c>
      <c r="R449" t="str">
        <f t="shared" si="148"/>
        <v xml:space="preserve">0120-SECRETARÍA DISTRITAL DE PLANEACIÓN </v>
      </c>
      <c r="S449" t="str">
        <f t="shared" si="149"/>
        <v>PLANEACIÓN</v>
      </c>
      <c r="T449" t="str">
        <f t="shared" si="150"/>
        <v>Administración Centrral</v>
      </c>
      <c r="U449" t="str">
        <f t="shared" si="151"/>
        <v>Inversión directa</v>
      </c>
      <c r="V449" t="s">
        <v>256</v>
      </c>
      <c r="W449" s="53">
        <f t="shared" si="142"/>
        <v>24805049738.505939</v>
      </c>
      <c r="X449" s="53">
        <f t="shared" si="143"/>
        <v>24805049738.505939</v>
      </c>
      <c r="Y449" s="53">
        <f t="shared" si="144"/>
        <v>24705676562.699635</v>
      </c>
      <c r="Z449" s="53"/>
      <c r="AA449" s="53">
        <f t="shared" si="145"/>
        <v>19745912001.598789</v>
      </c>
      <c r="AB449" s="53"/>
      <c r="AC449" s="53">
        <f t="shared" si="158"/>
        <v>24805049738.505939</v>
      </c>
      <c r="AD449" s="53">
        <f t="shared" si="159"/>
        <v>24805049738.505939</v>
      </c>
      <c r="AE449" s="53">
        <f t="shared" si="160"/>
        <v>24705676562.699635</v>
      </c>
      <c r="AF449" s="53">
        <f t="shared" si="161"/>
        <v>1.6198252369334978</v>
      </c>
      <c r="AG449" s="53">
        <f t="shared" si="162"/>
        <v>19745912001.598789</v>
      </c>
      <c r="AI449" s="53">
        <f t="shared" si="163"/>
        <v>0</v>
      </c>
      <c r="AJ449" s="53">
        <f t="shared" si="163"/>
        <v>0</v>
      </c>
      <c r="AK449" s="53">
        <f t="shared" si="163"/>
        <v>0</v>
      </c>
      <c r="AL449" s="53">
        <f t="shared" si="163"/>
        <v>-1.6198252369334978</v>
      </c>
      <c r="AM449" s="53">
        <f t="shared" si="164"/>
        <v>0</v>
      </c>
    </row>
    <row r="450" spans="1:39" x14ac:dyDescent="0.35">
      <c r="A450" s="301">
        <v>2016</v>
      </c>
      <c r="B450" s="301" t="s">
        <v>87</v>
      </c>
      <c r="C450" s="301" t="s">
        <v>37</v>
      </c>
      <c r="D450" s="302" t="s">
        <v>20</v>
      </c>
      <c r="E450" s="302" t="s">
        <v>226</v>
      </c>
      <c r="F450" s="301" t="s">
        <v>80</v>
      </c>
      <c r="G450" s="301" t="s">
        <v>77</v>
      </c>
      <c r="H450" s="303">
        <v>0</v>
      </c>
      <c r="I450" s="303">
        <v>0</v>
      </c>
      <c r="J450" s="303">
        <v>0</v>
      </c>
      <c r="K450" s="304">
        <v>0</v>
      </c>
      <c r="L450" s="303">
        <v>0</v>
      </c>
      <c r="M450" s="304">
        <v>0</v>
      </c>
      <c r="P450">
        <f t="shared" si="146"/>
        <v>2016</v>
      </c>
      <c r="Q450" t="str">
        <f t="shared" si="147"/>
        <v>Enrique Pañalosa 2016-2019</v>
      </c>
      <c r="R450" t="str">
        <f t="shared" si="148"/>
        <v xml:space="preserve">0120-SECRETARÍA DISTRITAL DE PLANEACIÓN </v>
      </c>
      <c r="S450" t="str">
        <f t="shared" si="149"/>
        <v>PLANEACIÓN</v>
      </c>
      <c r="T450" t="str">
        <f t="shared" si="150"/>
        <v>Administración Centrral</v>
      </c>
      <c r="U450" t="str">
        <f t="shared" si="151"/>
        <v>Transferencias</v>
      </c>
      <c r="V450" t="s">
        <v>256</v>
      </c>
      <c r="W450" s="53">
        <f t="shared" si="142"/>
        <v>0</v>
      </c>
      <c r="X450" s="53">
        <f t="shared" si="143"/>
        <v>0</v>
      </c>
      <c r="Y450" s="53">
        <f t="shared" si="144"/>
        <v>0</v>
      </c>
      <c r="Z450" s="53"/>
      <c r="AA450" s="53">
        <f t="shared" si="145"/>
        <v>0</v>
      </c>
      <c r="AB450" s="53"/>
      <c r="AC450" s="53">
        <f t="shared" si="158"/>
        <v>0</v>
      </c>
      <c r="AD450" s="53">
        <f t="shared" si="159"/>
        <v>0</v>
      </c>
      <c r="AE450" s="53">
        <f t="shared" si="160"/>
        <v>0</v>
      </c>
      <c r="AF450" s="53">
        <f t="shared" si="161"/>
        <v>0</v>
      </c>
      <c r="AG450" s="53">
        <f t="shared" si="162"/>
        <v>0</v>
      </c>
      <c r="AI450" s="53">
        <f t="shared" si="163"/>
        <v>0</v>
      </c>
      <c r="AJ450" s="53">
        <f t="shared" si="163"/>
        <v>0</v>
      </c>
      <c r="AK450" s="53">
        <f t="shared" si="163"/>
        <v>0</v>
      </c>
      <c r="AL450" s="53">
        <f t="shared" si="163"/>
        <v>0</v>
      </c>
      <c r="AM450" s="53">
        <f t="shared" si="164"/>
        <v>0</v>
      </c>
    </row>
    <row r="451" spans="1:39" x14ac:dyDescent="0.35">
      <c r="A451" s="301">
        <v>2016</v>
      </c>
      <c r="B451" s="301" t="s">
        <v>87</v>
      </c>
      <c r="C451" s="301" t="s">
        <v>38</v>
      </c>
      <c r="D451" s="302" t="s">
        <v>248</v>
      </c>
      <c r="E451" s="302" t="s">
        <v>226</v>
      </c>
      <c r="F451" s="301" t="s">
        <v>76</v>
      </c>
      <c r="G451" s="301" t="s">
        <v>77</v>
      </c>
      <c r="H451" s="303">
        <v>12704776000</v>
      </c>
      <c r="I451" s="303">
        <v>12577728240</v>
      </c>
      <c r="J451" s="303">
        <v>12345536343</v>
      </c>
      <c r="K451" s="304">
        <f t="shared" ref="K451:K494" si="165">+J451/I451</f>
        <v>0.98153944078219324</v>
      </c>
      <c r="L451" s="303">
        <v>12042451151</v>
      </c>
      <c r="M451" s="304">
        <f t="shared" ref="M451:M452" si="166">+L451/I451</f>
        <v>0.9574424666532626</v>
      </c>
      <c r="P451">
        <f t="shared" si="146"/>
        <v>2016</v>
      </c>
      <c r="Q451" t="str">
        <f t="shared" si="147"/>
        <v>Enrique Pañalosa 2016-2019</v>
      </c>
      <c r="R451" t="str">
        <f t="shared" si="148"/>
        <v>0121-SECRETARÍA DISTRITAL DE LA MUJER</v>
      </c>
      <c r="S451" t="str">
        <f t="shared" si="149"/>
        <v>MUJER</v>
      </c>
      <c r="T451" t="str">
        <f t="shared" si="150"/>
        <v>Administración Centrral</v>
      </c>
      <c r="U451" t="str">
        <f t="shared" si="151"/>
        <v>Funcionamiento</v>
      </c>
      <c r="V451" t="s">
        <v>256</v>
      </c>
      <c r="W451" s="53">
        <f t="shared" si="142"/>
        <v>20662293395.757446</v>
      </c>
      <c r="X451" s="53">
        <f t="shared" si="143"/>
        <v>20455670461.799873</v>
      </c>
      <c r="Y451" s="53">
        <f t="shared" si="144"/>
        <v>20078047345.899876</v>
      </c>
      <c r="Z451" s="53"/>
      <c r="AA451" s="53">
        <f t="shared" si="145"/>
        <v>19585127583.991955</v>
      </c>
      <c r="AB451" s="53"/>
      <c r="AC451" s="53">
        <f t="shared" si="158"/>
        <v>20662293395.757446</v>
      </c>
      <c r="AD451" s="53">
        <f t="shared" si="159"/>
        <v>20455670461.799873</v>
      </c>
      <c r="AE451" s="53">
        <f t="shared" si="160"/>
        <v>20078047345.899876</v>
      </c>
      <c r="AF451" s="53">
        <f t="shared" si="161"/>
        <v>1.5963174718664359</v>
      </c>
      <c r="AG451" s="53">
        <f t="shared" si="162"/>
        <v>19585127583.991955</v>
      </c>
      <c r="AI451" s="53">
        <f t="shared" si="163"/>
        <v>0</v>
      </c>
      <c r="AJ451" s="53">
        <f t="shared" si="163"/>
        <v>0</v>
      </c>
      <c r="AK451" s="53">
        <f t="shared" si="163"/>
        <v>0</v>
      </c>
      <c r="AL451" s="53">
        <f t="shared" si="163"/>
        <v>-1.5963174718664359</v>
      </c>
      <c r="AM451" s="53">
        <f t="shared" si="164"/>
        <v>0</v>
      </c>
    </row>
    <row r="452" spans="1:39" x14ac:dyDescent="0.35">
      <c r="A452" s="301">
        <v>2016</v>
      </c>
      <c r="B452" s="301" t="s">
        <v>87</v>
      </c>
      <c r="C452" s="301" t="s">
        <v>38</v>
      </c>
      <c r="D452" s="302" t="s">
        <v>248</v>
      </c>
      <c r="E452" s="302" t="s">
        <v>226</v>
      </c>
      <c r="F452" s="301" t="s">
        <v>78</v>
      </c>
      <c r="G452" s="301" t="s">
        <v>77</v>
      </c>
      <c r="H452" s="303">
        <v>25058400000</v>
      </c>
      <c r="I452" s="303">
        <v>25058400000</v>
      </c>
      <c r="J452" s="303">
        <v>22062391607</v>
      </c>
      <c r="K452" s="304">
        <f t="shared" si="165"/>
        <v>0.8804389588720748</v>
      </c>
      <c r="L452" s="303">
        <v>18199555635</v>
      </c>
      <c r="M452" s="304">
        <f t="shared" si="166"/>
        <v>0.72628562218657222</v>
      </c>
      <c r="P452">
        <f t="shared" si="146"/>
        <v>2016</v>
      </c>
      <c r="Q452" t="str">
        <f t="shared" si="147"/>
        <v>Enrique Pañalosa 2016-2019</v>
      </c>
      <c r="R452" t="str">
        <f t="shared" si="148"/>
        <v>0121-SECRETARÍA DISTRITAL DE LA MUJER</v>
      </c>
      <c r="S452" t="str">
        <f t="shared" si="149"/>
        <v>MUJER</v>
      </c>
      <c r="T452" t="str">
        <f t="shared" si="150"/>
        <v>Administración Centrral</v>
      </c>
      <c r="U452" t="str">
        <f t="shared" si="151"/>
        <v>Inversión directa</v>
      </c>
      <c r="V452" t="s">
        <v>256</v>
      </c>
      <c r="W452" s="53">
        <f t="shared" si="142"/>
        <v>40753494026.832779</v>
      </c>
      <c r="X452" s="53">
        <f t="shared" si="143"/>
        <v>40753494026.832779</v>
      </c>
      <c r="Y452" s="53">
        <f t="shared" si="144"/>
        <v>35880963851.383972</v>
      </c>
      <c r="Z452" s="53"/>
      <c r="AA452" s="53">
        <f t="shared" si="145"/>
        <v>29598676765.554996</v>
      </c>
      <c r="AB452" s="53"/>
      <c r="AC452" s="53">
        <f t="shared" si="158"/>
        <v>40753494026.832779</v>
      </c>
      <c r="AD452" s="53">
        <f t="shared" si="159"/>
        <v>40753494026.832779</v>
      </c>
      <c r="AE452" s="53">
        <f t="shared" si="160"/>
        <v>35880963851.383972</v>
      </c>
      <c r="AF452" s="53">
        <f t="shared" si="161"/>
        <v>1.4318936504878192</v>
      </c>
      <c r="AG452" s="53">
        <f t="shared" si="162"/>
        <v>29598676765.554996</v>
      </c>
      <c r="AI452" s="53">
        <f t="shared" si="163"/>
        <v>0</v>
      </c>
      <c r="AJ452" s="53">
        <f t="shared" si="163"/>
        <v>0</v>
      </c>
      <c r="AK452" s="53">
        <f t="shared" si="163"/>
        <v>0</v>
      </c>
      <c r="AL452" s="53">
        <f t="shared" si="163"/>
        <v>-1.4318936504878192</v>
      </c>
      <c r="AM452" s="53">
        <f t="shared" si="164"/>
        <v>0</v>
      </c>
    </row>
    <row r="453" spans="1:39" x14ac:dyDescent="0.35">
      <c r="A453" s="301">
        <v>2016</v>
      </c>
      <c r="B453" s="301" t="s">
        <v>87</v>
      </c>
      <c r="C453" s="301" t="s">
        <v>39</v>
      </c>
      <c r="D453" s="302" t="s">
        <v>17</v>
      </c>
      <c r="E453" s="302" t="s">
        <v>226</v>
      </c>
      <c r="F453" s="301" t="s">
        <v>76</v>
      </c>
      <c r="G453" s="301" t="s">
        <v>77</v>
      </c>
      <c r="H453" s="303">
        <v>22306739000</v>
      </c>
      <c r="I453" s="303">
        <v>22150651891</v>
      </c>
      <c r="J453" s="303">
        <v>21934657732</v>
      </c>
      <c r="K453" s="304">
        <f t="shared" si="165"/>
        <v>0.99024885768315651</v>
      </c>
      <c r="L453" s="303">
        <v>21220486430</v>
      </c>
      <c r="M453" s="304">
        <f t="shared" si="156"/>
        <v>0.95800730987163707</v>
      </c>
      <c r="P453">
        <f t="shared" si="146"/>
        <v>2016</v>
      </c>
      <c r="Q453" t="str">
        <f t="shared" si="147"/>
        <v>Enrique Pañalosa 2016-2019</v>
      </c>
      <c r="R453" t="str">
        <f t="shared" si="148"/>
        <v>0122-SECRETARÍA DISTRITAL DE INTEGRACIÓN SOCIAL</v>
      </c>
      <c r="S453" t="str">
        <f t="shared" si="149"/>
        <v>INTEGRACION SOCIAL</v>
      </c>
      <c r="T453" t="str">
        <f t="shared" si="150"/>
        <v>Administración Centrral</v>
      </c>
      <c r="U453" t="str">
        <f t="shared" si="151"/>
        <v>Funcionamiento</v>
      </c>
      <c r="V453" t="s">
        <v>256</v>
      </c>
      <c r="W453" s="53">
        <f t="shared" ref="W453:W516" si="167">IF(A453=$W$1,H453*$W$2,IF(A453=$X$1,H453*$X$2,IF(A453=$Y$1,H453*$Y$2,IF(A453=$Z$1,H453*$Z$2,IF(A453=$AA$1,H453*$AA$2,IF(A453=$AB$1,H453*$AB$2,IF(A453=$AC$1,H453*$AC$2,IF(A453=$AD$1,H453*$AD$2,IF(A453=$AE$1,H453*$AE$2,IF(A453=$AF$1,H453*$AF$2,IF(A453=$AG$1,H453*$AG$2,IF(A453=$AH$1,H453*$AH$2,IF(A453=$AI$1,H453*$AI$2,IF(A453=$AJ$1,H453*$AJ$2,0))))))))))))))</f>
        <v>36278355944.298828</v>
      </c>
      <c r="X453" s="53">
        <f t="shared" ref="X453:X516" si="168">IF(A453=$W$1,I453*$W$2,IF(A453=$X$1,I453*$X$2,IF(A453=$Y$1,I453*$Y$2,IF(A453=$Z$1,I453*$Z$2,IF(A453=$AA$1,I453*$AA$2,IF(A453=$AB$1,I453*$AB$2,IF(A453=$AC$1,I453*$AC$2,IF(A453=$AD$1,I453*$AD$2,IF(A453=$AE$1,I453*$AE$2,IF(A453=$AF$1,I453*$AF$2,IF(A453=$AG$1,I453*$AG$2,IF(A453=$AH$1,I453*$AH$2,IF(A453=$AI$1,I453*$AI$2,IF(A453=$AJ$1,I453*$AJ$2,0))))))))))))))</f>
        <v>36024505137.212296</v>
      </c>
      <c r="Y453" s="53">
        <f t="shared" ref="Y453:Y516" si="169">IF(A453=$W$1,J453*$W$2,IF(A453=$X$1,J453*$X$2,IF(A453=$Y$1,J453*$Y$2,IF(A453=$Z$1,J453*$Z$2,IF(A453=$AA$1,J453*$AA$2,IF(A453=$AB$1,J453*$AB$2,IF(A453=$AC$1,J453*$AC$2,IF(A453=$AD$1,J453*$AD$2,IF(A453=$AE$1,J453*$AE$2,IF(A453=$AF$1,J453*$AF$2,IF(A453=$AG$1,J453*$AG$2,IF(A453=$AH$1,J453*$AH$2,IF(A453=$AI$1,J453*$AI$2,IF(A453=$AJ$1,J453*$AJ$2,0))))))))))))))</f>
        <v>35673225060.725479</v>
      </c>
      <c r="Z453" s="53"/>
      <c r="AA453" s="53">
        <f t="shared" ref="AA453:AA516" si="170">IF(A453=$W$1,L453*$W$2,IF(A453=$X$1,L453*$X$2,IF(A453=$Y$1,L453*$Y$2,IF(A453=$Z$1,L453*$Z$2,IF(A453=$AA$1,L453*$AA$2,IF(A453=$AB$1,L453*$AB$2,IF(A453=$AC$1,L453*$AC$2,IF(A453=$AD$1,L453*$AD$2,IF(A453=$AE$1,L453*$AE$2,IF(A453=$AF$1,L453*$AF$2,IF(A453=$AG$1,L453*$AG$2,IF(A453=$AH$1,L453*$AH$2,IF(A453=$AI$1,L453*$AI$2,IF(A453=$AJ$1,L453*$AJ$2,0))))))))))))))</f>
        <v>34511739255.957726</v>
      </c>
      <c r="AB453" s="53"/>
      <c r="AC453" s="53">
        <f t="shared" si="158"/>
        <v>36278355944.298828</v>
      </c>
      <c r="AD453" s="53">
        <f t="shared" si="159"/>
        <v>36024505137.212296</v>
      </c>
      <c r="AE453" s="53">
        <f t="shared" si="160"/>
        <v>35673225060.725479</v>
      </c>
      <c r="AF453" s="53">
        <f t="shared" si="161"/>
        <v>1.6104819504305343</v>
      </c>
      <c r="AG453" s="53">
        <f t="shared" si="162"/>
        <v>34511739255.957726</v>
      </c>
      <c r="AI453" s="53">
        <f t="shared" si="163"/>
        <v>0</v>
      </c>
      <c r="AJ453" s="53">
        <f t="shared" si="163"/>
        <v>0</v>
      </c>
      <c r="AK453" s="53">
        <f t="shared" si="163"/>
        <v>0</v>
      </c>
      <c r="AL453" s="53">
        <f t="shared" si="163"/>
        <v>-1.6104819504305343</v>
      </c>
      <c r="AM453" s="53">
        <f t="shared" si="164"/>
        <v>0</v>
      </c>
    </row>
    <row r="454" spans="1:39" x14ac:dyDescent="0.35">
      <c r="A454" s="301">
        <v>2016</v>
      </c>
      <c r="B454" s="301" t="s">
        <v>87</v>
      </c>
      <c r="C454" s="301" t="s">
        <v>39</v>
      </c>
      <c r="D454" s="302" t="s">
        <v>17</v>
      </c>
      <c r="E454" s="302" t="s">
        <v>226</v>
      </c>
      <c r="F454" s="301" t="s">
        <v>78</v>
      </c>
      <c r="G454" s="301" t="s">
        <v>77</v>
      </c>
      <c r="H454" s="303">
        <v>863997800000</v>
      </c>
      <c r="I454" s="303">
        <v>883796765000</v>
      </c>
      <c r="J454" s="303">
        <v>875698179184</v>
      </c>
      <c r="K454" s="304">
        <f t="shared" si="165"/>
        <v>0.99083659712648986</v>
      </c>
      <c r="L454" s="303">
        <v>741591918491</v>
      </c>
      <c r="M454" s="304">
        <f t="shared" si="156"/>
        <v>0.83909779698163978</v>
      </c>
      <c r="P454">
        <f t="shared" ref="P454:P517" si="171">+A454</f>
        <v>2016</v>
      </c>
      <c r="Q454" t="str">
        <f t="shared" ref="Q454:Q517" si="172">+B454</f>
        <v>Enrique Pañalosa 2016-2019</v>
      </c>
      <c r="R454" t="str">
        <f t="shared" ref="R454:R517" si="173">+C454</f>
        <v>0122-SECRETARÍA DISTRITAL DE INTEGRACIÓN SOCIAL</v>
      </c>
      <c r="S454" t="str">
        <f t="shared" ref="S454:S517" si="174">+D454</f>
        <v>INTEGRACION SOCIAL</v>
      </c>
      <c r="T454" t="str">
        <f t="shared" ref="T454:T517" si="175">+E454</f>
        <v>Administración Centrral</v>
      </c>
      <c r="U454" t="str">
        <f t="shared" ref="U454:U517" si="176">+F454</f>
        <v>Inversión directa</v>
      </c>
      <c r="V454" t="s">
        <v>256</v>
      </c>
      <c r="W454" s="53">
        <f t="shared" si="167"/>
        <v>1405154725820.3501</v>
      </c>
      <c r="X454" s="53">
        <f t="shared" si="168"/>
        <v>1437354587019.1885</v>
      </c>
      <c r="Y454" s="53">
        <f t="shared" si="169"/>
        <v>1424183527866.2439</v>
      </c>
      <c r="Z454" s="53"/>
      <c r="AA454" s="53">
        <f t="shared" si="170"/>
        <v>1206081067449.2556</v>
      </c>
      <c r="AB454" s="53"/>
      <c r="AC454" s="53">
        <f t="shared" si="158"/>
        <v>1405154725820.3501</v>
      </c>
      <c r="AD454" s="53">
        <f t="shared" si="159"/>
        <v>1437354587019.1885</v>
      </c>
      <c r="AE454" s="53">
        <f t="shared" si="160"/>
        <v>1424183527866.2439</v>
      </c>
      <c r="AF454" s="53">
        <f t="shared" si="161"/>
        <v>1.6114378149667066</v>
      </c>
      <c r="AG454" s="53">
        <f t="shared" si="162"/>
        <v>1206081067449.2556</v>
      </c>
      <c r="AI454" s="53">
        <f t="shared" si="163"/>
        <v>0</v>
      </c>
      <c r="AJ454" s="53">
        <f t="shared" si="163"/>
        <v>0</v>
      </c>
      <c r="AK454" s="53">
        <f t="shared" si="163"/>
        <v>0</v>
      </c>
      <c r="AL454" s="53">
        <f t="shared" si="163"/>
        <v>-1.6114378149667066</v>
      </c>
      <c r="AM454" s="53">
        <f t="shared" si="164"/>
        <v>0</v>
      </c>
    </row>
    <row r="455" spans="1:39" x14ac:dyDescent="0.35">
      <c r="A455" s="301">
        <v>2016</v>
      </c>
      <c r="B455" s="301" t="s">
        <v>87</v>
      </c>
      <c r="C455" s="301" t="s">
        <v>40</v>
      </c>
      <c r="D455" s="302" t="s">
        <v>13</v>
      </c>
      <c r="E455" s="302" t="s">
        <v>226</v>
      </c>
      <c r="F455" s="301" t="s">
        <v>76</v>
      </c>
      <c r="G455" s="301" t="s">
        <v>77</v>
      </c>
      <c r="H455" s="303">
        <v>7596257000</v>
      </c>
      <c r="I455" s="303">
        <v>7596257000</v>
      </c>
      <c r="J455" s="303">
        <v>6511515923</v>
      </c>
      <c r="K455" s="304">
        <f t="shared" si="165"/>
        <v>0.85720058220778994</v>
      </c>
      <c r="L455" s="303">
        <v>6017657056</v>
      </c>
      <c r="M455" s="304">
        <f t="shared" si="156"/>
        <v>0.7921871332157403</v>
      </c>
      <c r="P455">
        <f t="shared" si="171"/>
        <v>2016</v>
      </c>
      <c r="Q455" t="str">
        <f t="shared" si="172"/>
        <v>Enrique Pañalosa 2016-2019</v>
      </c>
      <c r="R455" t="str">
        <f t="shared" si="173"/>
        <v>0125-DEPARTAMENTO ADMINISTRATIVO DEL SERVICIO CIVIL</v>
      </c>
      <c r="S455" t="str">
        <f t="shared" si="174"/>
        <v>GESTIÓN PÚBLICA</v>
      </c>
      <c r="T455" t="str">
        <f t="shared" si="175"/>
        <v>Administración Centrral</v>
      </c>
      <c r="U455" t="str">
        <f t="shared" si="176"/>
        <v>Funcionamiento</v>
      </c>
      <c r="V455" t="s">
        <v>256</v>
      </c>
      <c r="W455" s="53">
        <f t="shared" si="167"/>
        <v>12354101390.183996</v>
      </c>
      <c r="X455" s="53">
        <f t="shared" si="168"/>
        <v>12354101390.183996</v>
      </c>
      <c r="Y455" s="53">
        <f t="shared" si="169"/>
        <v>10589942904.31979</v>
      </c>
      <c r="Z455" s="53"/>
      <c r="AA455" s="53">
        <f t="shared" si="170"/>
        <v>9786760163.7464523</v>
      </c>
      <c r="AB455" s="53"/>
      <c r="AC455" s="53">
        <f t="shared" si="158"/>
        <v>12354101390.183996</v>
      </c>
      <c r="AD455" s="53">
        <f t="shared" si="159"/>
        <v>12354101390.183996</v>
      </c>
      <c r="AE455" s="53">
        <f t="shared" si="160"/>
        <v>10589942904.31979</v>
      </c>
      <c r="AF455" s="53">
        <f t="shared" si="161"/>
        <v>1.3941001343582491</v>
      </c>
      <c r="AG455" s="53">
        <f t="shared" si="162"/>
        <v>9786760163.7464523</v>
      </c>
      <c r="AI455" s="53">
        <f t="shared" si="163"/>
        <v>0</v>
      </c>
      <c r="AJ455" s="53">
        <f t="shared" si="163"/>
        <v>0</v>
      </c>
      <c r="AK455" s="53">
        <f t="shared" si="163"/>
        <v>0</v>
      </c>
      <c r="AL455" s="53">
        <f t="shared" si="163"/>
        <v>-1.3941001343582491</v>
      </c>
      <c r="AM455" s="53">
        <f t="shared" si="164"/>
        <v>0</v>
      </c>
    </row>
    <row r="456" spans="1:39" x14ac:dyDescent="0.35">
      <c r="A456" s="301">
        <v>2016</v>
      </c>
      <c r="B456" s="301" t="s">
        <v>87</v>
      </c>
      <c r="C456" s="301" t="s">
        <v>40</v>
      </c>
      <c r="D456" s="302" t="s">
        <v>13</v>
      </c>
      <c r="E456" s="302" t="s">
        <v>226</v>
      </c>
      <c r="F456" s="301" t="s">
        <v>78</v>
      </c>
      <c r="G456" s="301" t="s">
        <v>77</v>
      </c>
      <c r="H456" s="303">
        <v>3375000000</v>
      </c>
      <c r="I456" s="303">
        <v>3375000000</v>
      </c>
      <c r="J456" s="303">
        <v>3090056015</v>
      </c>
      <c r="K456" s="304">
        <f t="shared" si="165"/>
        <v>0.91557215259259261</v>
      </c>
      <c r="L456" s="303">
        <v>2619475101</v>
      </c>
      <c r="M456" s="304">
        <f t="shared" si="156"/>
        <v>0.77614077066666665</v>
      </c>
      <c r="P456">
        <f t="shared" si="171"/>
        <v>2016</v>
      </c>
      <c r="Q456" t="str">
        <f t="shared" si="172"/>
        <v>Enrique Pañalosa 2016-2019</v>
      </c>
      <c r="R456" t="str">
        <f t="shared" si="173"/>
        <v>0125-DEPARTAMENTO ADMINISTRATIVO DEL SERVICIO CIVIL</v>
      </c>
      <c r="S456" t="str">
        <f t="shared" si="174"/>
        <v>GESTIÓN PÚBLICA</v>
      </c>
      <c r="T456" t="str">
        <f t="shared" si="175"/>
        <v>Administración Centrral</v>
      </c>
      <c r="U456" t="str">
        <f t="shared" si="176"/>
        <v>Inversión directa</v>
      </c>
      <c r="V456" t="s">
        <v>256</v>
      </c>
      <c r="W456" s="53">
        <f t="shared" si="167"/>
        <v>5488899624.1005259</v>
      </c>
      <c r="X456" s="53">
        <f t="shared" si="168"/>
        <v>5488899624.1005259</v>
      </c>
      <c r="Y456" s="53">
        <f t="shared" si="169"/>
        <v>5025483644.2023907</v>
      </c>
      <c r="Z456" s="53"/>
      <c r="AA456" s="53">
        <f t="shared" si="170"/>
        <v>4260158784.3613591</v>
      </c>
      <c r="AB456" s="53"/>
      <c r="AC456" s="53">
        <f t="shared" si="158"/>
        <v>5488899624.1005259</v>
      </c>
      <c r="AD456" s="53">
        <f t="shared" si="159"/>
        <v>5488899624.1005259</v>
      </c>
      <c r="AE456" s="53">
        <f t="shared" si="160"/>
        <v>5025483644.2023907</v>
      </c>
      <c r="AF456" s="53">
        <f t="shared" si="161"/>
        <v>1.4890321908747826</v>
      </c>
      <c r="AG456" s="53">
        <f t="shared" si="162"/>
        <v>4260158784.3613591</v>
      </c>
      <c r="AI456" s="53">
        <f t="shared" si="163"/>
        <v>0</v>
      </c>
      <c r="AJ456" s="53">
        <f t="shared" si="163"/>
        <v>0</v>
      </c>
      <c r="AK456" s="53">
        <f t="shared" si="163"/>
        <v>0</v>
      </c>
      <c r="AL456" s="53">
        <f t="shared" si="163"/>
        <v>-1.4890321908747826</v>
      </c>
      <c r="AM456" s="53">
        <f t="shared" si="164"/>
        <v>0</v>
      </c>
    </row>
    <row r="457" spans="1:39" x14ac:dyDescent="0.35">
      <c r="A457" s="301">
        <v>2016</v>
      </c>
      <c r="B457" s="301" t="s">
        <v>87</v>
      </c>
      <c r="C457" s="301" t="s">
        <v>41</v>
      </c>
      <c r="D457" s="302" t="s">
        <v>8</v>
      </c>
      <c r="E457" s="302" t="s">
        <v>226</v>
      </c>
      <c r="F457" s="301" t="s">
        <v>76</v>
      </c>
      <c r="G457" s="301" t="s">
        <v>77</v>
      </c>
      <c r="H457" s="303">
        <v>25159411000</v>
      </c>
      <c r="I457" s="303">
        <v>23886425000</v>
      </c>
      <c r="J457" s="303">
        <v>21807332126</v>
      </c>
      <c r="K457" s="304">
        <f t="shared" si="165"/>
        <v>0.91295922792967132</v>
      </c>
      <c r="L457" s="303">
        <v>18909113804</v>
      </c>
      <c r="M457" s="304">
        <f t="shared" si="156"/>
        <v>0.79162594670403796</v>
      </c>
      <c r="P457">
        <f t="shared" si="171"/>
        <v>2016</v>
      </c>
      <c r="Q457" t="str">
        <f t="shared" si="172"/>
        <v>Enrique Pañalosa 2016-2019</v>
      </c>
      <c r="R457" t="str">
        <f t="shared" si="173"/>
        <v>0126-SECRETARÍA DISTRITAL DE AMBIENTE</v>
      </c>
      <c r="S457" t="str">
        <f t="shared" si="174"/>
        <v>AMBIENTE</v>
      </c>
      <c r="T457" t="str">
        <f t="shared" si="175"/>
        <v>Administración Centrral</v>
      </c>
      <c r="U457" t="str">
        <f t="shared" si="176"/>
        <v>Funcionamiento</v>
      </c>
      <c r="V457" t="s">
        <v>256</v>
      </c>
      <c r="W457" s="53">
        <f t="shared" si="167"/>
        <v>40917772320.145378</v>
      </c>
      <c r="X457" s="53">
        <f t="shared" si="168"/>
        <v>38847463467.73494</v>
      </c>
      <c r="Y457" s="53">
        <f t="shared" si="169"/>
        <v>35466150254.529404</v>
      </c>
      <c r="Z457" s="53"/>
      <c r="AA457" s="53">
        <f t="shared" si="170"/>
        <v>30752660044.696198</v>
      </c>
      <c r="AB457" s="53"/>
      <c r="AC457" s="53">
        <f t="shared" si="158"/>
        <v>40917772320.145378</v>
      </c>
      <c r="AD457" s="53">
        <f t="shared" si="159"/>
        <v>38847463467.73494</v>
      </c>
      <c r="AE457" s="53">
        <f t="shared" si="160"/>
        <v>35466150254.529404</v>
      </c>
      <c r="AF457" s="53">
        <f t="shared" si="161"/>
        <v>1.4847826853340087</v>
      </c>
      <c r="AG457" s="53">
        <f t="shared" si="162"/>
        <v>30752660044.696198</v>
      </c>
      <c r="AI457" s="53">
        <f t="shared" si="163"/>
        <v>0</v>
      </c>
      <c r="AJ457" s="53">
        <f t="shared" si="163"/>
        <v>0</v>
      </c>
      <c r="AK457" s="53">
        <f t="shared" si="163"/>
        <v>0</v>
      </c>
      <c r="AL457" s="53">
        <f t="shared" si="163"/>
        <v>-1.4847826853340087</v>
      </c>
      <c r="AM457" s="53">
        <f t="shared" si="164"/>
        <v>0</v>
      </c>
    </row>
    <row r="458" spans="1:39" x14ac:dyDescent="0.35">
      <c r="A458" s="301">
        <v>2016</v>
      </c>
      <c r="B458" s="301" t="s">
        <v>87</v>
      </c>
      <c r="C458" s="301" t="s">
        <v>41</v>
      </c>
      <c r="D458" s="302" t="s">
        <v>8</v>
      </c>
      <c r="E458" s="302" t="s">
        <v>226</v>
      </c>
      <c r="F458" s="301" t="s">
        <v>78</v>
      </c>
      <c r="G458" s="301" t="s">
        <v>77</v>
      </c>
      <c r="H458" s="303">
        <v>84541343000</v>
      </c>
      <c r="I458" s="303">
        <v>84541343000</v>
      </c>
      <c r="J458" s="303">
        <v>59294478610</v>
      </c>
      <c r="K458" s="304">
        <f t="shared" si="165"/>
        <v>0.70136665098873574</v>
      </c>
      <c r="L458" s="303">
        <v>29020903435</v>
      </c>
      <c r="M458" s="304">
        <f t="shared" si="156"/>
        <v>0.34327469147254969</v>
      </c>
      <c r="P458">
        <f t="shared" si="171"/>
        <v>2016</v>
      </c>
      <c r="Q458" t="str">
        <f t="shared" si="172"/>
        <v>Enrique Pañalosa 2016-2019</v>
      </c>
      <c r="R458" t="str">
        <f t="shared" si="173"/>
        <v>0126-SECRETARÍA DISTRITAL DE AMBIENTE</v>
      </c>
      <c r="S458" t="str">
        <f t="shared" si="174"/>
        <v>AMBIENTE</v>
      </c>
      <c r="T458" t="str">
        <f t="shared" si="175"/>
        <v>Administración Centrral</v>
      </c>
      <c r="U458" t="str">
        <f t="shared" si="176"/>
        <v>Inversión directa</v>
      </c>
      <c r="V458" t="s">
        <v>256</v>
      </c>
      <c r="W458" s="53">
        <f t="shared" si="167"/>
        <v>137493020981.8233</v>
      </c>
      <c r="X458" s="53">
        <f t="shared" si="168"/>
        <v>137493020981.8233</v>
      </c>
      <c r="Y458" s="53">
        <f t="shared" si="169"/>
        <v>96433019660.345383</v>
      </c>
      <c r="Z458" s="53"/>
      <c r="AA458" s="53">
        <f t="shared" si="170"/>
        <v>47197874357.1642</v>
      </c>
      <c r="AB458" s="53"/>
      <c r="AC458" s="53">
        <f t="shared" si="158"/>
        <v>137493020981.8233</v>
      </c>
      <c r="AD458" s="53">
        <f t="shared" si="159"/>
        <v>137493020981.8233</v>
      </c>
      <c r="AE458" s="53">
        <f t="shared" si="160"/>
        <v>96433019660.345383</v>
      </c>
      <c r="AF458" s="53">
        <f t="shared" si="161"/>
        <v>1.1406610805833235</v>
      </c>
      <c r="AG458" s="53">
        <f t="shared" si="162"/>
        <v>47197874357.1642</v>
      </c>
      <c r="AI458" s="53">
        <f t="shared" si="163"/>
        <v>0</v>
      </c>
      <c r="AJ458" s="53">
        <f t="shared" si="163"/>
        <v>0</v>
      </c>
      <c r="AK458" s="53">
        <f t="shared" si="163"/>
        <v>0</v>
      </c>
      <c r="AL458" s="53">
        <f t="shared" si="163"/>
        <v>-1.1406610805833235</v>
      </c>
      <c r="AM458" s="53">
        <f t="shared" si="164"/>
        <v>0</v>
      </c>
    </row>
    <row r="459" spans="1:39" x14ac:dyDescent="0.35">
      <c r="A459" s="301">
        <v>2016</v>
      </c>
      <c r="B459" s="301" t="s">
        <v>87</v>
      </c>
      <c r="C459" s="301" t="s">
        <v>42</v>
      </c>
      <c r="D459" s="302" t="s">
        <v>14</v>
      </c>
      <c r="E459" s="302" t="s">
        <v>226</v>
      </c>
      <c r="F459" s="301" t="s">
        <v>76</v>
      </c>
      <c r="G459" s="301" t="s">
        <v>77</v>
      </c>
      <c r="H459" s="303">
        <v>8975747000</v>
      </c>
      <c r="I459" s="303">
        <v>8975747000</v>
      </c>
      <c r="J459" s="303">
        <v>8514113001</v>
      </c>
      <c r="K459" s="304">
        <f t="shared" si="165"/>
        <v>0.94856873762150384</v>
      </c>
      <c r="L459" s="303">
        <v>8204198518</v>
      </c>
      <c r="M459" s="304">
        <f t="shared" si="156"/>
        <v>0.91404074981168704</v>
      </c>
      <c r="P459">
        <f t="shared" si="171"/>
        <v>2016</v>
      </c>
      <c r="Q459" t="str">
        <f t="shared" si="172"/>
        <v>Enrique Pañalosa 2016-2019</v>
      </c>
      <c r="R459" t="str">
        <f t="shared" si="173"/>
        <v>0127-DEPARTAMENTO ADTIVO DE LA DEFENSORÍA ESPACIO PUBLICO</v>
      </c>
      <c r="S459" t="str">
        <f t="shared" si="174"/>
        <v>GOBIERNO</v>
      </c>
      <c r="T459" t="str">
        <f t="shared" si="175"/>
        <v>Administración Centrral</v>
      </c>
      <c r="U459" t="str">
        <f t="shared" si="176"/>
        <v>Funcionamiento</v>
      </c>
      <c r="V459" t="s">
        <v>256</v>
      </c>
      <c r="W459" s="53">
        <f t="shared" si="167"/>
        <v>14597622024.984125</v>
      </c>
      <c r="X459" s="53">
        <f t="shared" si="168"/>
        <v>14597622024.984125</v>
      </c>
      <c r="Y459" s="53">
        <f t="shared" si="169"/>
        <v>13846847896.515053</v>
      </c>
      <c r="Z459" s="53"/>
      <c r="AA459" s="53">
        <f t="shared" si="170"/>
        <v>13342821381.184088</v>
      </c>
      <c r="AB459" s="53"/>
      <c r="AC459" s="53">
        <f t="shared" si="158"/>
        <v>14597622024.984125</v>
      </c>
      <c r="AD459" s="53">
        <f t="shared" si="159"/>
        <v>14597622024.984125</v>
      </c>
      <c r="AE459" s="53">
        <f t="shared" si="160"/>
        <v>13846847896.515053</v>
      </c>
      <c r="AF459" s="53">
        <f t="shared" si="161"/>
        <v>1.5426958777375357</v>
      </c>
      <c r="AG459" s="53">
        <f t="shared" si="162"/>
        <v>13342821381.184088</v>
      </c>
      <c r="AI459" s="53">
        <f t="shared" si="163"/>
        <v>0</v>
      </c>
      <c r="AJ459" s="53">
        <f t="shared" si="163"/>
        <v>0</v>
      </c>
      <c r="AK459" s="53">
        <f t="shared" si="163"/>
        <v>0</v>
      </c>
      <c r="AL459" s="53">
        <f t="shared" si="163"/>
        <v>-1.5426958777375357</v>
      </c>
      <c r="AM459" s="53">
        <f t="shared" si="164"/>
        <v>0</v>
      </c>
    </row>
    <row r="460" spans="1:39" x14ac:dyDescent="0.35">
      <c r="A460" s="301">
        <v>2016</v>
      </c>
      <c r="B460" s="301" t="s">
        <v>87</v>
      </c>
      <c r="C460" s="301" t="s">
        <v>42</v>
      </c>
      <c r="D460" s="302" t="s">
        <v>14</v>
      </c>
      <c r="E460" s="302" t="s">
        <v>226</v>
      </c>
      <c r="F460" s="301" t="s">
        <v>78</v>
      </c>
      <c r="G460" s="301" t="s">
        <v>77</v>
      </c>
      <c r="H460" s="303">
        <v>16500000000</v>
      </c>
      <c r="I460" s="303">
        <v>16500000000</v>
      </c>
      <c r="J460" s="303">
        <v>16312470194</v>
      </c>
      <c r="K460" s="304">
        <f t="shared" si="165"/>
        <v>0.98863455721212123</v>
      </c>
      <c r="L460" s="303">
        <v>12793625020</v>
      </c>
      <c r="M460" s="304">
        <f t="shared" si="156"/>
        <v>0.77537121333333336</v>
      </c>
      <c r="P460">
        <f t="shared" si="171"/>
        <v>2016</v>
      </c>
      <c r="Q460" t="str">
        <f t="shared" si="172"/>
        <v>Enrique Pañalosa 2016-2019</v>
      </c>
      <c r="R460" t="str">
        <f t="shared" si="173"/>
        <v>0127-DEPARTAMENTO ADTIVO DE LA DEFENSORÍA ESPACIO PUBLICO</v>
      </c>
      <c r="S460" t="str">
        <f t="shared" si="174"/>
        <v>GOBIERNO</v>
      </c>
      <c r="T460" t="str">
        <f t="shared" si="175"/>
        <v>Administración Centrral</v>
      </c>
      <c r="U460" t="str">
        <f t="shared" si="176"/>
        <v>Inversión directa</v>
      </c>
      <c r="V460" t="s">
        <v>256</v>
      </c>
      <c r="W460" s="53">
        <f t="shared" si="167"/>
        <v>26834620384.491463</v>
      </c>
      <c r="X460" s="53">
        <f t="shared" si="168"/>
        <v>26834620384.491463</v>
      </c>
      <c r="Y460" s="53">
        <f t="shared" si="169"/>
        <v>26529633041.777077</v>
      </c>
      <c r="Z460" s="53"/>
      <c r="AA460" s="53">
        <f t="shared" si="170"/>
        <v>20806792166.862545</v>
      </c>
      <c r="AB460" s="53"/>
      <c r="AC460" s="53">
        <f t="shared" si="158"/>
        <v>26834620384.491463</v>
      </c>
      <c r="AD460" s="53">
        <f t="shared" si="159"/>
        <v>26834620384.491463</v>
      </c>
      <c r="AE460" s="53">
        <f t="shared" si="160"/>
        <v>26529633041.777077</v>
      </c>
      <c r="AF460" s="53">
        <f t="shared" si="161"/>
        <v>1.6078565479864895</v>
      </c>
      <c r="AG460" s="53">
        <f t="shared" si="162"/>
        <v>20806792166.862545</v>
      </c>
      <c r="AI460" s="53">
        <f t="shared" si="163"/>
        <v>0</v>
      </c>
      <c r="AJ460" s="53">
        <f t="shared" si="163"/>
        <v>0</v>
      </c>
      <c r="AK460" s="53">
        <f t="shared" si="163"/>
        <v>0</v>
      </c>
      <c r="AL460" s="53">
        <f t="shared" si="163"/>
        <v>-1.6078565479864895</v>
      </c>
      <c r="AM460" s="53">
        <f t="shared" si="164"/>
        <v>0</v>
      </c>
    </row>
    <row r="461" spans="1:39" x14ac:dyDescent="0.35">
      <c r="A461" s="301">
        <v>2016</v>
      </c>
      <c r="B461" s="301" t="s">
        <v>87</v>
      </c>
      <c r="C461" s="301" t="s">
        <v>43</v>
      </c>
      <c r="D461" s="302" t="s">
        <v>22</v>
      </c>
      <c r="E461" s="302" t="s">
        <v>226</v>
      </c>
      <c r="F461" s="301" t="s">
        <v>76</v>
      </c>
      <c r="G461" s="301" t="s">
        <v>77</v>
      </c>
      <c r="H461" s="303">
        <v>54503765000</v>
      </c>
      <c r="I461" s="303">
        <v>54503765000</v>
      </c>
      <c r="J461" s="303">
        <v>48826982873</v>
      </c>
      <c r="K461" s="304">
        <f t="shared" si="165"/>
        <v>0.89584605527709871</v>
      </c>
      <c r="L461" s="303">
        <v>47469718569</v>
      </c>
      <c r="M461" s="304">
        <f t="shared" si="156"/>
        <v>0.87094384340237785</v>
      </c>
      <c r="P461">
        <f t="shared" si="171"/>
        <v>2016</v>
      </c>
      <c r="Q461" t="str">
        <f t="shared" si="172"/>
        <v>Enrique Pañalosa 2016-2019</v>
      </c>
      <c r="R461" t="str">
        <f t="shared" si="173"/>
        <v>0131-UNIDAD ADMINISTRATIVA ESPECIAL CUERPO OFICIAL DE BOMBEROS</v>
      </c>
      <c r="S461" t="str">
        <f t="shared" si="174"/>
        <v>SEGURIDAD, CONVIVENCIA Y JUSTICIA</v>
      </c>
      <c r="T461" t="str">
        <f t="shared" si="175"/>
        <v>Administración Centrral</v>
      </c>
      <c r="U461" t="str">
        <f t="shared" si="176"/>
        <v>Funcionamiento</v>
      </c>
      <c r="V461" t="s">
        <v>256</v>
      </c>
      <c r="W461" s="53">
        <f t="shared" si="167"/>
        <v>88641687472.759537</v>
      </c>
      <c r="X461" s="53">
        <f t="shared" si="168"/>
        <v>88641687472.759537</v>
      </c>
      <c r="Y461" s="53">
        <f t="shared" si="169"/>
        <v>79409306055.577042</v>
      </c>
      <c r="Z461" s="53"/>
      <c r="AA461" s="53">
        <f t="shared" si="170"/>
        <v>77201931973.197586</v>
      </c>
      <c r="AB461" s="53"/>
      <c r="AC461" s="53">
        <f t="shared" si="158"/>
        <v>88641687472.759537</v>
      </c>
      <c r="AD461" s="53">
        <f t="shared" si="159"/>
        <v>88641687472.759537</v>
      </c>
      <c r="AE461" s="53">
        <f t="shared" si="160"/>
        <v>79409306055.577042</v>
      </c>
      <c r="AF461" s="53">
        <f t="shared" si="161"/>
        <v>1.4569508373518241</v>
      </c>
      <c r="AG461" s="53">
        <f t="shared" si="162"/>
        <v>77201931973.197586</v>
      </c>
      <c r="AI461" s="53">
        <f t="shared" si="163"/>
        <v>0</v>
      </c>
      <c r="AJ461" s="53">
        <f t="shared" si="163"/>
        <v>0</v>
      </c>
      <c r="AK461" s="53">
        <f t="shared" si="163"/>
        <v>0</v>
      </c>
      <c r="AL461" s="53">
        <f t="shared" si="163"/>
        <v>-1.4569508373518241</v>
      </c>
      <c r="AM461" s="53">
        <f t="shared" si="164"/>
        <v>0</v>
      </c>
    </row>
    <row r="462" spans="1:39" x14ac:dyDescent="0.35">
      <c r="A462" s="301">
        <v>2016</v>
      </c>
      <c r="B462" s="301" t="s">
        <v>87</v>
      </c>
      <c r="C462" s="301" t="s">
        <v>43</v>
      </c>
      <c r="D462" s="302" t="s">
        <v>22</v>
      </c>
      <c r="E462" s="302" t="s">
        <v>226</v>
      </c>
      <c r="F462" s="301" t="s">
        <v>78</v>
      </c>
      <c r="G462" s="301" t="s">
        <v>77</v>
      </c>
      <c r="H462" s="303">
        <v>40454000000</v>
      </c>
      <c r="I462" s="303">
        <v>40454000000</v>
      </c>
      <c r="J462" s="303">
        <v>36802962332</v>
      </c>
      <c r="K462" s="304">
        <f t="shared" si="165"/>
        <v>0.90974841380333216</v>
      </c>
      <c r="L462" s="303">
        <v>11002029109</v>
      </c>
      <c r="M462" s="304">
        <f t="shared" si="156"/>
        <v>0.27196393703960053</v>
      </c>
      <c r="P462">
        <f t="shared" si="171"/>
        <v>2016</v>
      </c>
      <c r="Q462" t="str">
        <f t="shared" si="172"/>
        <v>Enrique Pañalosa 2016-2019</v>
      </c>
      <c r="R462" t="str">
        <f t="shared" si="173"/>
        <v>0131-UNIDAD ADMINISTRATIVA ESPECIAL CUERPO OFICIAL DE BOMBEROS</v>
      </c>
      <c r="S462" t="str">
        <f t="shared" si="174"/>
        <v>SEGURIDAD, CONVIVENCIA Y JUSTICIA</v>
      </c>
      <c r="T462" t="str">
        <f t="shared" si="175"/>
        <v>Administración Centrral</v>
      </c>
      <c r="U462" t="str">
        <f t="shared" si="176"/>
        <v>Inversión directa</v>
      </c>
      <c r="V462" t="s">
        <v>256</v>
      </c>
      <c r="W462" s="53">
        <f t="shared" si="167"/>
        <v>65791983820.255608</v>
      </c>
      <c r="X462" s="53">
        <f t="shared" si="168"/>
        <v>65791983820.255608</v>
      </c>
      <c r="Y462" s="53">
        <f t="shared" si="169"/>
        <v>59854152921.452034</v>
      </c>
      <c r="Z462" s="53"/>
      <c r="AA462" s="53">
        <f t="shared" si="170"/>
        <v>17893046945.402412</v>
      </c>
      <c r="AB462" s="53"/>
      <c r="AC462" s="53">
        <f t="shared" si="158"/>
        <v>65791983820.255608</v>
      </c>
      <c r="AD462" s="53">
        <f t="shared" si="159"/>
        <v>65791983820.255608</v>
      </c>
      <c r="AE462" s="53">
        <f t="shared" si="160"/>
        <v>59854152921.452034</v>
      </c>
      <c r="AF462" s="53">
        <f t="shared" si="161"/>
        <v>1.4795608078670104</v>
      </c>
      <c r="AG462" s="53">
        <f t="shared" si="162"/>
        <v>17893046945.402412</v>
      </c>
      <c r="AI462" s="53">
        <f t="shared" si="163"/>
        <v>0</v>
      </c>
      <c r="AJ462" s="53">
        <f t="shared" si="163"/>
        <v>0</v>
      </c>
      <c r="AK462" s="53">
        <f t="shared" si="163"/>
        <v>0</v>
      </c>
      <c r="AL462" s="53">
        <f t="shared" si="163"/>
        <v>-1.4795608078670104</v>
      </c>
      <c r="AM462" s="53">
        <f t="shared" si="164"/>
        <v>0</v>
      </c>
    </row>
    <row r="463" spans="1:39" x14ac:dyDescent="0.35">
      <c r="A463" s="301">
        <v>2016</v>
      </c>
      <c r="B463" s="301" t="s">
        <v>87</v>
      </c>
      <c r="C463" s="301" t="s">
        <v>44</v>
      </c>
      <c r="D463" s="302" t="s">
        <v>12</v>
      </c>
      <c r="E463" s="302" t="s">
        <v>226</v>
      </c>
      <c r="F463" s="301" t="s">
        <v>76</v>
      </c>
      <c r="G463" s="301" t="s">
        <v>77</v>
      </c>
      <c r="H463" s="303">
        <v>0</v>
      </c>
      <c r="I463" s="303">
        <v>6285374668</v>
      </c>
      <c r="J463" s="303">
        <v>3455017923</v>
      </c>
      <c r="K463" s="304">
        <f t="shared" si="165"/>
        <v>0.54969164218485378</v>
      </c>
      <c r="L463" s="303">
        <v>3021986692</v>
      </c>
      <c r="M463" s="304">
        <f t="shared" si="156"/>
        <v>0.48079658757424448</v>
      </c>
      <c r="P463">
        <f t="shared" si="171"/>
        <v>2016</v>
      </c>
      <c r="Q463" t="str">
        <f t="shared" si="172"/>
        <v>Enrique Pañalosa 2016-2019</v>
      </c>
      <c r="R463" t="str">
        <f t="shared" si="173"/>
        <v>0136-SECRETARIA JURIDICA DISTRITAL</v>
      </c>
      <c r="S463" t="str">
        <f t="shared" si="174"/>
        <v>GESTIÓN JURÍDICA</v>
      </c>
      <c r="T463" t="str">
        <f t="shared" si="175"/>
        <v>Administración Centrral</v>
      </c>
      <c r="U463" t="str">
        <f t="shared" si="176"/>
        <v>Funcionamiento</v>
      </c>
      <c r="V463" t="s">
        <v>256</v>
      </c>
      <c r="W463" s="53">
        <f t="shared" si="167"/>
        <v>0</v>
      </c>
      <c r="X463" s="53">
        <f t="shared" si="168"/>
        <v>10222160193.338123</v>
      </c>
      <c r="Y463" s="53">
        <f t="shared" si="169"/>
        <v>5619036023.3526754</v>
      </c>
      <c r="Z463" s="53"/>
      <c r="AA463" s="53">
        <f t="shared" si="170"/>
        <v>4914779738.5942497</v>
      </c>
      <c r="AB463" s="53"/>
      <c r="AC463" s="53">
        <f t="shared" si="158"/>
        <v>0</v>
      </c>
      <c r="AD463" s="53">
        <f t="shared" si="159"/>
        <v>10222160193.338123</v>
      </c>
      <c r="AE463" s="53">
        <f t="shared" si="160"/>
        <v>5619036023.3526754</v>
      </c>
      <c r="AF463" s="53">
        <f t="shared" si="161"/>
        <v>0.89398585130656139</v>
      </c>
      <c r="AG463" s="53">
        <f t="shared" si="162"/>
        <v>4914779738.5942497</v>
      </c>
      <c r="AI463" s="53">
        <f t="shared" si="163"/>
        <v>0</v>
      </c>
      <c r="AJ463" s="53">
        <f t="shared" si="163"/>
        <v>0</v>
      </c>
      <c r="AK463" s="53">
        <f t="shared" si="163"/>
        <v>0</v>
      </c>
      <c r="AL463" s="53">
        <f t="shared" si="163"/>
        <v>-0.89398585130656139</v>
      </c>
      <c r="AM463" s="53">
        <f t="shared" si="164"/>
        <v>0</v>
      </c>
    </row>
    <row r="464" spans="1:39" x14ac:dyDescent="0.35">
      <c r="A464" s="301">
        <v>2016</v>
      </c>
      <c r="B464" s="301" t="s">
        <v>87</v>
      </c>
      <c r="C464" s="301" t="s">
        <v>44</v>
      </c>
      <c r="D464" s="302" t="s">
        <v>12</v>
      </c>
      <c r="E464" s="302" t="s">
        <v>226</v>
      </c>
      <c r="F464" s="301" t="s">
        <v>78</v>
      </c>
      <c r="G464" s="301" t="s">
        <v>77</v>
      </c>
      <c r="H464" s="303">
        <v>0</v>
      </c>
      <c r="I464" s="303">
        <v>2101643913</v>
      </c>
      <c r="J464" s="303">
        <v>1828667837</v>
      </c>
      <c r="K464" s="304">
        <f t="shared" si="165"/>
        <v>0.87011306991090642</v>
      </c>
      <c r="L464" s="303">
        <v>246119961</v>
      </c>
      <c r="M464" s="304">
        <f t="shared" si="156"/>
        <v>0.11710830720541762</v>
      </c>
      <c r="P464">
        <f t="shared" si="171"/>
        <v>2016</v>
      </c>
      <c r="Q464" t="str">
        <f t="shared" si="172"/>
        <v>Enrique Pañalosa 2016-2019</v>
      </c>
      <c r="R464" t="str">
        <f t="shared" si="173"/>
        <v>0136-SECRETARIA JURIDICA DISTRITAL</v>
      </c>
      <c r="S464" t="str">
        <f t="shared" si="174"/>
        <v>GESTIÓN JURÍDICA</v>
      </c>
      <c r="T464" t="str">
        <f t="shared" si="175"/>
        <v>Administración Centrral</v>
      </c>
      <c r="U464" t="str">
        <f t="shared" si="176"/>
        <v>Inversión directa</v>
      </c>
      <c r="V464" t="s">
        <v>256</v>
      </c>
      <c r="W464" s="53">
        <f t="shared" si="167"/>
        <v>0</v>
      </c>
      <c r="X464" s="53">
        <f t="shared" si="168"/>
        <v>3417988884.1655879</v>
      </c>
      <c r="Y464" s="53">
        <f t="shared" si="169"/>
        <v>2974036800.9226732</v>
      </c>
      <c r="Z464" s="53"/>
      <c r="AA464" s="53">
        <f t="shared" si="170"/>
        <v>400274892.27156627</v>
      </c>
      <c r="AB464" s="53"/>
      <c r="AC464" s="53">
        <f t="shared" si="158"/>
        <v>0</v>
      </c>
      <c r="AD464" s="53">
        <f t="shared" si="159"/>
        <v>3417988884.1655879</v>
      </c>
      <c r="AE464" s="53">
        <f t="shared" si="160"/>
        <v>2974036800.9226732</v>
      </c>
      <c r="AF464" s="53">
        <f t="shared" si="161"/>
        <v>1.4151002377359789</v>
      </c>
      <c r="AG464" s="53">
        <f t="shared" si="162"/>
        <v>400274892.27156627</v>
      </c>
      <c r="AI464" s="53">
        <f t="shared" si="163"/>
        <v>0</v>
      </c>
      <c r="AJ464" s="53">
        <f t="shared" si="163"/>
        <v>0</v>
      </c>
      <c r="AK464" s="53">
        <f t="shared" si="163"/>
        <v>0</v>
      </c>
      <c r="AL464" s="53">
        <f t="shared" si="163"/>
        <v>-1.4151002377359789</v>
      </c>
      <c r="AM464" s="53">
        <f t="shared" si="164"/>
        <v>0</v>
      </c>
    </row>
    <row r="465" spans="1:39" x14ac:dyDescent="0.35">
      <c r="A465" s="301">
        <v>2016</v>
      </c>
      <c r="B465" s="301" t="s">
        <v>87</v>
      </c>
      <c r="C465" s="301" t="s">
        <v>45</v>
      </c>
      <c r="D465" s="302" t="s">
        <v>22</v>
      </c>
      <c r="E465" s="302" t="s">
        <v>226</v>
      </c>
      <c r="F465" s="301" t="s">
        <v>76</v>
      </c>
      <c r="G465" s="301" t="s">
        <v>77</v>
      </c>
      <c r="H465" s="303">
        <v>0</v>
      </c>
      <c r="I465" s="303">
        <v>21412773089</v>
      </c>
      <c r="J465" s="303">
        <v>17930806940</v>
      </c>
      <c r="K465" s="304">
        <f t="shared" si="165"/>
        <v>0.83738835999767225</v>
      </c>
      <c r="L465" s="303">
        <v>12826814737</v>
      </c>
      <c r="M465" s="304">
        <f t="shared" si="156"/>
        <v>0.59902632338589012</v>
      </c>
      <c r="P465">
        <f t="shared" si="171"/>
        <v>2016</v>
      </c>
      <c r="Q465" t="str">
        <f t="shared" si="172"/>
        <v>Enrique Pañalosa 2016-2019</v>
      </c>
      <c r="R465" t="str">
        <f t="shared" si="173"/>
        <v>0137-SECRETARÍA DISTRITAL DE SEGURIDAD, CONVIVENCIA Y JUSTICIA</v>
      </c>
      <c r="S465" t="str">
        <f t="shared" si="174"/>
        <v>SEGURIDAD, CONVIVENCIA Y JUSTICIA</v>
      </c>
      <c r="T465" t="str">
        <f t="shared" si="175"/>
        <v>Administración Centrral</v>
      </c>
      <c r="U465" t="str">
        <f t="shared" si="176"/>
        <v>Funcionamiento</v>
      </c>
      <c r="V465" t="s">
        <v>256</v>
      </c>
      <c r="W465" s="53">
        <f t="shared" si="167"/>
        <v>0</v>
      </c>
      <c r="X465" s="53">
        <f t="shared" si="168"/>
        <v>34824462861.973915</v>
      </c>
      <c r="Y465" s="53">
        <f t="shared" si="169"/>
        <v>29161599843.788177</v>
      </c>
      <c r="Z465" s="53"/>
      <c r="AA465" s="53">
        <f t="shared" si="170"/>
        <v>20860769952.096706</v>
      </c>
      <c r="AB465" s="53"/>
      <c r="AC465" s="53">
        <f t="shared" si="158"/>
        <v>0</v>
      </c>
      <c r="AD465" s="53">
        <f t="shared" si="159"/>
        <v>34824462861.973915</v>
      </c>
      <c r="AE465" s="53">
        <f t="shared" si="160"/>
        <v>29161599843.788177</v>
      </c>
      <c r="AF465" s="53">
        <f t="shared" si="161"/>
        <v>1.3618787124199643</v>
      </c>
      <c r="AG465" s="53">
        <f t="shared" si="162"/>
        <v>20860769952.096706</v>
      </c>
      <c r="AI465" s="53">
        <f t="shared" si="163"/>
        <v>0</v>
      </c>
      <c r="AJ465" s="53">
        <f t="shared" si="163"/>
        <v>0</v>
      </c>
      <c r="AK465" s="53">
        <f t="shared" si="163"/>
        <v>0</v>
      </c>
      <c r="AL465" s="53">
        <f t="shared" si="163"/>
        <v>-1.3618787124199643</v>
      </c>
      <c r="AM465" s="53">
        <f t="shared" si="164"/>
        <v>0</v>
      </c>
    </row>
    <row r="466" spans="1:39" x14ac:dyDescent="0.35">
      <c r="A466" s="301">
        <v>2016</v>
      </c>
      <c r="B466" s="301" t="s">
        <v>87</v>
      </c>
      <c r="C466" s="301" t="s">
        <v>45</v>
      </c>
      <c r="D466" s="302" t="s">
        <v>22</v>
      </c>
      <c r="E466" s="302" t="s">
        <v>226</v>
      </c>
      <c r="F466" s="301" t="s">
        <v>78</v>
      </c>
      <c r="G466" s="301" t="s">
        <v>77</v>
      </c>
      <c r="H466" s="303">
        <v>0</v>
      </c>
      <c r="I466" s="303">
        <v>192357088685</v>
      </c>
      <c r="J466" s="303">
        <v>169250209376</v>
      </c>
      <c r="K466" s="304">
        <f t="shared" si="165"/>
        <v>0.87987508301896089</v>
      </c>
      <c r="L466" s="303">
        <v>47873078835</v>
      </c>
      <c r="M466" s="304">
        <f t="shared" si="156"/>
        <v>0.24887608334203876</v>
      </c>
      <c r="P466">
        <f t="shared" si="171"/>
        <v>2016</v>
      </c>
      <c r="Q466" t="str">
        <f t="shared" si="172"/>
        <v>Enrique Pañalosa 2016-2019</v>
      </c>
      <c r="R466" t="str">
        <f t="shared" si="173"/>
        <v>0137-SECRETARÍA DISTRITAL DE SEGURIDAD, CONVIVENCIA Y JUSTICIA</v>
      </c>
      <c r="S466" t="str">
        <f t="shared" si="174"/>
        <v>SEGURIDAD, CONVIVENCIA Y JUSTICIA</v>
      </c>
      <c r="T466" t="str">
        <f t="shared" si="175"/>
        <v>Administración Centrral</v>
      </c>
      <c r="U466" t="str">
        <f t="shared" si="176"/>
        <v>Inversión directa</v>
      </c>
      <c r="V466" t="s">
        <v>256</v>
      </c>
      <c r="W466" s="53">
        <f t="shared" si="167"/>
        <v>0</v>
      </c>
      <c r="X466" s="53">
        <f t="shared" si="168"/>
        <v>312838148674.42017</v>
      </c>
      <c r="Y466" s="53">
        <f t="shared" si="169"/>
        <v>275258492036.4035</v>
      </c>
      <c r="Z466" s="53"/>
      <c r="AA466" s="53">
        <f t="shared" si="170"/>
        <v>77857933162.064102</v>
      </c>
      <c r="AB466" s="53"/>
      <c r="AC466" s="53">
        <f t="shared" si="158"/>
        <v>0</v>
      </c>
      <c r="AD466" s="53">
        <f t="shared" si="159"/>
        <v>312838148674.42017</v>
      </c>
      <c r="AE466" s="53">
        <f t="shared" si="160"/>
        <v>275258492036.4035</v>
      </c>
      <c r="AF466" s="53">
        <f t="shared" si="161"/>
        <v>1.4309765962779832</v>
      </c>
      <c r="AG466" s="53">
        <f t="shared" si="162"/>
        <v>77857933162.064102</v>
      </c>
      <c r="AI466" s="53">
        <f t="shared" si="163"/>
        <v>0</v>
      </c>
      <c r="AJ466" s="53">
        <f t="shared" si="163"/>
        <v>0</v>
      </c>
      <c r="AK466" s="53">
        <f t="shared" si="163"/>
        <v>0</v>
      </c>
      <c r="AL466" s="53">
        <f t="shared" si="163"/>
        <v>-1.4309765962779832</v>
      </c>
      <c r="AM466" s="53">
        <f t="shared" si="164"/>
        <v>0</v>
      </c>
    </row>
    <row r="467" spans="1:39" x14ac:dyDescent="0.35">
      <c r="A467" s="301">
        <v>2016</v>
      </c>
      <c r="B467" s="301" t="s">
        <v>87</v>
      </c>
      <c r="C467" s="301" t="s">
        <v>46</v>
      </c>
      <c r="D467" s="302" t="s">
        <v>10</v>
      </c>
      <c r="E467" s="302" t="s">
        <v>228</v>
      </c>
      <c r="F467" s="301" t="s">
        <v>76</v>
      </c>
      <c r="G467" s="301" t="s">
        <v>77</v>
      </c>
      <c r="H467" s="303">
        <v>9685557000</v>
      </c>
      <c r="I467" s="303">
        <v>10090697885</v>
      </c>
      <c r="J467" s="303">
        <v>9802980661</v>
      </c>
      <c r="K467" s="304">
        <f t="shared" si="165"/>
        <v>0.97148688551782958</v>
      </c>
      <c r="L467" s="303">
        <v>9461788584</v>
      </c>
      <c r="M467" s="304">
        <f t="shared" si="156"/>
        <v>0.93767435036035662</v>
      </c>
      <c r="P467">
        <f t="shared" si="171"/>
        <v>2016</v>
      </c>
      <c r="Q467" t="str">
        <f t="shared" si="172"/>
        <v>Enrique Pañalosa 2016-2019</v>
      </c>
      <c r="R467" t="str">
        <f t="shared" si="173"/>
        <v>0200-INSTITUTO PARA LA ECONOMÍA SOCIAL</v>
      </c>
      <c r="S467" t="str">
        <f t="shared" si="174"/>
        <v>DESARROLLO ECONÓMICO, INDUSTRIA Y TURISMO</v>
      </c>
      <c r="T467" t="str">
        <f t="shared" si="175"/>
        <v>Establecimientos Públicos</v>
      </c>
      <c r="U467" t="str">
        <f t="shared" si="176"/>
        <v>Funcionamiento</v>
      </c>
      <c r="V467" t="s">
        <v>256</v>
      </c>
      <c r="W467" s="53">
        <f t="shared" si="167"/>
        <v>15752014867.112362</v>
      </c>
      <c r="X467" s="53">
        <f t="shared" si="168"/>
        <v>16410911949.003992</v>
      </c>
      <c r="Y467" s="53">
        <f t="shared" si="169"/>
        <v>15942985737.845222</v>
      </c>
      <c r="Z467" s="53"/>
      <c r="AA467" s="53">
        <f t="shared" si="170"/>
        <v>15388091200.603333</v>
      </c>
      <c r="AB467" s="53"/>
      <c r="AC467" s="53">
        <f t="shared" si="158"/>
        <v>15752014867.112362</v>
      </c>
      <c r="AD467" s="53">
        <f t="shared" si="159"/>
        <v>16410911949.003992</v>
      </c>
      <c r="AE467" s="53">
        <f t="shared" si="160"/>
        <v>15942985737.845222</v>
      </c>
      <c r="AF467" s="53">
        <f t="shared" si="161"/>
        <v>1.5799685928110832</v>
      </c>
      <c r="AG467" s="53">
        <f t="shared" si="162"/>
        <v>15388091200.603333</v>
      </c>
      <c r="AI467" s="53">
        <f t="shared" si="163"/>
        <v>0</v>
      </c>
      <c r="AJ467" s="53">
        <f t="shared" si="163"/>
        <v>0</v>
      </c>
      <c r="AK467" s="53">
        <f t="shared" si="163"/>
        <v>0</v>
      </c>
      <c r="AL467" s="53">
        <f t="shared" si="163"/>
        <v>-1.5799685928110832</v>
      </c>
      <c r="AM467" s="53">
        <f t="shared" si="164"/>
        <v>0</v>
      </c>
    </row>
    <row r="468" spans="1:39" x14ac:dyDescent="0.35">
      <c r="A468" s="301">
        <v>2016</v>
      </c>
      <c r="B468" s="301" t="s">
        <v>87</v>
      </c>
      <c r="C468" s="301" t="s">
        <v>46</v>
      </c>
      <c r="D468" s="302" t="s">
        <v>10</v>
      </c>
      <c r="E468" s="302" t="s">
        <v>228</v>
      </c>
      <c r="F468" s="301" t="s">
        <v>78</v>
      </c>
      <c r="G468" s="301" t="s">
        <v>77</v>
      </c>
      <c r="H468" s="303">
        <v>38309000000</v>
      </c>
      <c r="I468" s="303">
        <v>37309000000</v>
      </c>
      <c r="J468" s="303">
        <v>35612092238</v>
      </c>
      <c r="K468" s="304">
        <f t="shared" si="165"/>
        <v>0.95451746865367604</v>
      </c>
      <c r="L468" s="303">
        <v>20305989037</v>
      </c>
      <c r="M468" s="304">
        <f t="shared" si="156"/>
        <v>0.54426516489318932</v>
      </c>
      <c r="P468">
        <f t="shared" si="171"/>
        <v>2016</v>
      </c>
      <c r="Q468" t="str">
        <f t="shared" si="172"/>
        <v>Enrique Pañalosa 2016-2019</v>
      </c>
      <c r="R468" t="str">
        <f t="shared" si="173"/>
        <v>0200-INSTITUTO PARA LA ECONOMÍA SOCIAL</v>
      </c>
      <c r="S468" t="str">
        <f t="shared" si="174"/>
        <v>DESARROLLO ECONÓMICO, INDUSTRIA Y TURISMO</v>
      </c>
      <c r="T468" t="str">
        <f t="shared" si="175"/>
        <v>Establecimientos Públicos</v>
      </c>
      <c r="U468" t="str">
        <f t="shared" si="176"/>
        <v>Inversión directa</v>
      </c>
      <c r="V468" t="s">
        <v>256</v>
      </c>
      <c r="W468" s="53">
        <f t="shared" si="167"/>
        <v>62303483170.271721</v>
      </c>
      <c r="X468" s="53">
        <f t="shared" si="168"/>
        <v>60677142540.9086</v>
      </c>
      <c r="Y468" s="53">
        <f t="shared" si="169"/>
        <v>57917392503.286362</v>
      </c>
      <c r="Z468" s="53"/>
      <c r="AA468" s="53">
        <f t="shared" si="170"/>
        <v>33024454990.275173</v>
      </c>
      <c r="AB468" s="53"/>
      <c r="AC468" s="53">
        <f t="shared" si="158"/>
        <v>62303483170.271721</v>
      </c>
      <c r="AD468" s="53">
        <f t="shared" si="159"/>
        <v>60677142540.9086</v>
      </c>
      <c r="AE468" s="53">
        <f t="shared" si="160"/>
        <v>57917392503.286362</v>
      </c>
      <c r="AF468" s="53">
        <f t="shared" si="161"/>
        <v>1.5523705407083106</v>
      </c>
      <c r="AG468" s="53">
        <f t="shared" si="162"/>
        <v>33024454990.275173</v>
      </c>
      <c r="AI468" s="53">
        <f t="shared" si="163"/>
        <v>0</v>
      </c>
      <c r="AJ468" s="53">
        <f t="shared" si="163"/>
        <v>0</v>
      </c>
      <c r="AK468" s="53">
        <f t="shared" si="163"/>
        <v>0</v>
      </c>
      <c r="AL468" s="53">
        <f t="shared" si="163"/>
        <v>-1.5523705407083106</v>
      </c>
      <c r="AM468" s="53">
        <f t="shared" si="164"/>
        <v>0</v>
      </c>
    </row>
    <row r="469" spans="1:39" x14ac:dyDescent="0.35">
      <c r="A469" s="301">
        <v>2016</v>
      </c>
      <c r="B469" s="301" t="s">
        <v>87</v>
      </c>
      <c r="C469" s="301" t="s">
        <v>47</v>
      </c>
      <c r="D469" s="302" t="s">
        <v>21</v>
      </c>
      <c r="E469" s="302" t="s">
        <v>228</v>
      </c>
      <c r="F469" s="301" t="s">
        <v>76</v>
      </c>
      <c r="G469" s="301" t="s">
        <v>77</v>
      </c>
      <c r="H469" s="303">
        <v>21317570000</v>
      </c>
      <c r="I469" s="303">
        <v>21317570000</v>
      </c>
      <c r="J469" s="303">
        <v>15755526350</v>
      </c>
      <c r="K469" s="304">
        <f t="shared" si="165"/>
        <v>0.739086413226273</v>
      </c>
      <c r="L469" s="303">
        <v>10616768791</v>
      </c>
      <c r="M469" s="304">
        <f t="shared" si="156"/>
        <v>0.49802903384391373</v>
      </c>
      <c r="P469">
        <f t="shared" si="171"/>
        <v>2016</v>
      </c>
      <c r="Q469" t="str">
        <f t="shared" si="172"/>
        <v>Enrique Pañalosa 2016-2019</v>
      </c>
      <c r="R469" t="str">
        <f t="shared" si="173"/>
        <v xml:space="preserve">0201-FONDO FINANCIERO DE SALUD </v>
      </c>
      <c r="S469" t="str">
        <f t="shared" si="174"/>
        <v>SALUD</v>
      </c>
      <c r="T469" t="str">
        <f t="shared" si="175"/>
        <v>Establecimientos Públicos</v>
      </c>
      <c r="U469" t="str">
        <f t="shared" si="176"/>
        <v>Funcionamiento</v>
      </c>
      <c r="V469" t="s">
        <v>256</v>
      </c>
      <c r="W469" s="53">
        <f t="shared" si="167"/>
        <v>34669630210.292343</v>
      </c>
      <c r="X469" s="53">
        <f t="shared" si="168"/>
        <v>34669630210.292343</v>
      </c>
      <c r="Y469" s="53">
        <f t="shared" si="169"/>
        <v>25623852640.006203</v>
      </c>
      <c r="Z469" s="53"/>
      <c r="AA469" s="53">
        <f t="shared" si="170"/>
        <v>17266482437.357658</v>
      </c>
      <c r="AB469" s="53"/>
      <c r="AC469" s="53">
        <f t="shared" si="158"/>
        <v>34669630210.292343</v>
      </c>
      <c r="AD469" s="53">
        <f t="shared" si="159"/>
        <v>34669630210.292343</v>
      </c>
      <c r="AE469" s="53">
        <f t="shared" si="160"/>
        <v>25623852640.006203</v>
      </c>
      <c r="AF469" s="53">
        <f t="shared" si="161"/>
        <v>1.2020062624401469</v>
      </c>
      <c r="AG469" s="53">
        <f t="shared" si="162"/>
        <v>17266482437.357658</v>
      </c>
      <c r="AI469" s="53">
        <f t="shared" si="163"/>
        <v>0</v>
      </c>
      <c r="AJ469" s="53">
        <f t="shared" si="163"/>
        <v>0</v>
      </c>
      <c r="AK469" s="53">
        <f t="shared" si="163"/>
        <v>0</v>
      </c>
      <c r="AL469" s="53">
        <f t="shared" si="163"/>
        <v>-1.2020062624401469</v>
      </c>
      <c r="AM469" s="53">
        <f t="shared" si="164"/>
        <v>0</v>
      </c>
    </row>
    <row r="470" spans="1:39" x14ac:dyDescent="0.35">
      <c r="A470" s="301">
        <v>2016</v>
      </c>
      <c r="B470" s="301" t="s">
        <v>87</v>
      </c>
      <c r="C470" s="301" t="s">
        <v>47</v>
      </c>
      <c r="D470" s="302" t="s">
        <v>21</v>
      </c>
      <c r="E470" s="302" t="s">
        <v>228</v>
      </c>
      <c r="F470" s="301" t="s">
        <v>78</v>
      </c>
      <c r="G470" s="301" t="s">
        <v>77</v>
      </c>
      <c r="H470" s="303">
        <v>1941283017000</v>
      </c>
      <c r="I470" s="303">
        <v>2083635451799</v>
      </c>
      <c r="J470" s="303">
        <v>1862201505443</v>
      </c>
      <c r="K470" s="304">
        <f t="shared" si="165"/>
        <v>0.89372711710927399</v>
      </c>
      <c r="L470" s="303">
        <v>1632466445461</v>
      </c>
      <c r="M470" s="304">
        <f t="shared" si="156"/>
        <v>0.78347027741898756</v>
      </c>
      <c r="P470">
        <f t="shared" si="171"/>
        <v>2016</v>
      </c>
      <c r="Q470" t="str">
        <f t="shared" si="172"/>
        <v>Enrique Pañalosa 2016-2019</v>
      </c>
      <c r="R470" t="str">
        <f t="shared" si="173"/>
        <v xml:space="preserve">0201-FONDO FINANCIERO DE SALUD </v>
      </c>
      <c r="S470" t="str">
        <f t="shared" si="174"/>
        <v>SALUD</v>
      </c>
      <c r="T470" t="str">
        <f t="shared" si="175"/>
        <v>Establecimientos Públicos</v>
      </c>
      <c r="U470" t="str">
        <f t="shared" si="176"/>
        <v>Inversión directa</v>
      </c>
      <c r="V470" t="s">
        <v>256</v>
      </c>
      <c r="W470" s="53">
        <f t="shared" si="167"/>
        <v>3157187443639.7144</v>
      </c>
      <c r="X470" s="53">
        <f t="shared" si="168"/>
        <v>3388700992042.0923</v>
      </c>
      <c r="Y470" s="53">
        <f t="shared" si="169"/>
        <v>3028573968363.1162</v>
      </c>
      <c r="Z470" s="53"/>
      <c r="AA470" s="53">
        <f t="shared" si="170"/>
        <v>2654946506325.2163</v>
      </c>
      <c r="AB470" s="53"/>
      <c r="AC470" s="53">
        <f t="shared" si="158"/>
        <v>3157187443639.7144</v>
      </c>
      <c r="AD470" s="53">
        <f t="shared" si="159"/>
        <v>3388700992042.0923</v>
      </c>
      <c r="AE470" s="53">
        <f t="shared" si="160"/>
        <v>3028573968363.1162</v>
      </c>
      <c r="AF470" s="53">
        <f t="shared" si="161"/>
        <v>1.4535047221183826</v>
      </c>
      <c r="AG470" s="53">
        <f t="shared" si="162"/>
        <v>2654946506325.2163</v>
      </c>
      <c r="AI470" s="53">
        <f t="shared" si="163"/>
        <v>0</v>
      </c>
      <c r="AJ470" s="53">
        <f t="shared" si="163"/>
        <v>0</v>
      </c>
      <c r="AK470" s="53">
        <f t="shared" si="163"/>
        <v>0</v>
      </c>
      <c r="AL470" s="53">
        <f t="shared" si="163"/>
        <v>-1.4535047221183826</v>
      </c>
      <c r="AM470" s="53">
        <f t="shared" si="164"/>
        <v>0</v>
      </c>
    </row>
    <row r="471" spans="1:39" x14ac:dyDescent="0.35">
      <c r="A471" s="301">
        <v>2016</v>
      </c>
      <c r="B471" s="301" t="s">
        <v>87</v>
      </c>
      <c r="C471" s="301" t="s">
        <v>47</v>
      </c>
      <c r="D471" s="302" t="s">
        <v>21</v>
      </c>
      <c r="E471" s="302" t="s">
        <v>228</v>
      </c>
      <c r="F471" s="301" t="s">
        <v>80</v>
      </c>
      <c r="G471" s="301" t="s">
        <v>77</v>
      </c>
      <c r="H471" s="303">
        <v>3009403000</v>
      </c>
      <c r="I471" s="303">
        <v>3047903000</v>
      </c>
      <c r="J471" s="303">
        <v>3047903000</v>
      </c>
      <c r="K471" s="304">
        <f t="shared" si="165"/>
        <v>1</v>
      </c>
      <c r="L471" s="303">
        <v>3022818528</v>
      </c>
      <c r="M471" s="304">
        <f t="shared" si="156"/>
        <v>0.99176992443657164</v>
      </c>
      <c r="P471">
        <f t="shared" si="171"/>
        <v>2016</v>
      </c>
      <c r="Q471" t="str">
        <f t="shared" si="172"/>
        <v>Enrique Pañalosa 2016-2019</v>
      </c>
      <c r="R471" t="str">
        <f t="shared" si="173"/>
        <v xml:space="preserve">0201-FONDO FINANCIERO DE SALUD </v>
      </c>
      <c r="S471" t="str">
        <f t="shared" si="174"/>
        <v>SALUD</v>
      </c>
      <c r="T471" t="str">
        <f t="shared" si="175"/>
        <v>Establecimientos Públicos</v>
      </c>
      <c r="U471" t="str">
        <f t="shared" si="176"/>
        <v>Transferencias</v>
      </c>
      <c r="V471" t="s">
        <v>256</v>
      </c>
      <c r="W471" s="53">
        <f t="shared" si="167"/>
        <v>4894314369.0272579</v>
      </c>
      <c r="X471" s="53">
        <f t="shared" si="168"/>
        <v>4956928483.2577381</v>
      </c>
      <c r="Y471" s="53">
        <f t="shared" si="169"/>
        <v>4956928483.2577381</v>
      </c>
      <c r="Z471" s="53"/>
      <c r="AA471" s="53">
        <f t="shared" si="170"/>
        <v>4916132587.2780161</v>
      </c>
      <c r="AB471" s="53"/>
      <c r="AC471" s="53">
        <f t="shared" si="158"/>
        <v>4894314369.0272579</v>
      </c>
      <c r="AD471" s="53">
        <f t="shared" si="159"/>
        <v>4956928483.2577381</v>
      </c>
      <c r="AE471" s="53">
        <f t="shared" si="160"/>
        <v>4956928483.2577381</v>
      </c>
      <c r="AF471" s="53">
        <f t="shared" si="161"/>
        <v>1.6263406293631189</v>
      </c>
      <c r="AG471" s="53">
        <f t="shared" si="162"/>
        <v>4916132587.2780161</v>
      </c>
      <c r="AI471" s="53">
        <f t="shared" si="163"/>
        <v>0</v>
      </c>
      <c r="AJ471" s="53">
        <f t="shared" si="163"/>
        <v>0</v>
      </c>
      <c r="AK471" s="53">
        <f t="shared" si="163"/>
        <v>0</v>
      </c>
      <c r="AL471" s="53">
        <f t="shared" si="163"/>
        <v>-1.6263406293631189</v>
      </c>
      <c r="AM471" s="53">
        <f t="shared" si="164"/>
        <v>0</v>
      </c>
    </row>
    <row r="472" spans="1:39" x14ac:dyDescent="0.35">
      <c r="A472" s="301">
        <v>2016</v>
      </c>
      <c r="B472" s="301" t="s">
        <v>87</v>
      </c>
      <c r="C472" s="301" t="s">
        <v>48</v>
      </c>
      <c r="D472" s="302" t="s">
        <v>8</v>
      </c>
      <c r="E472" s="302" t="s">
        <v>228</v>
      </c>
      <c r="F472" s="301" t="s">
        <v>76</v>
      </c>
      <c r="G472" s="301" t="s">
        <v>77</v>
      </c>
      <c r="H472" s="303">
        <v>15167996000</v>
      </c>
      <c r="I472" s="303">
        <v>15167996000</v>
      </c>
      <c r="J472" s="303">
        <v>14528471914</v>
      </c>
      <c r="K472" s="304">
        <f t="shared" si="165"/>
        <v>0.95783727224084181</v>
      </c>
      <c r="L472" s="303">
        <v>13996304806</v>
      </c>
      <c r="M472" s="304">
        <f t="shared" si="156"/>
        <v>0.92275240618470622</v>
      </c>
      <c r="P472">
        <f t="shared" si="171"/>
        <v>2016</v>
      </c>
      <c r="Q472" t="str">
        <f t="shared" si="172"/>
        <v>Enrique Pañalosa 2016-2019</v>
      </c>
      <c r="R472" t="str">
        <f t="shared" si="173"/>
        <v>0203-INSTITUTO DISTRITAL DE GESTIÓN DE RIESGOS Y CAMBIO CLIMATICO</v>
      </c>
      <c r="S472" t="str">
        <f t="shared" si="174"/>
        <v>AMBIENTE</v>
      </c>
      <c r="T472" t="str">
        <f t="shared" si="175"/>
        <v>Establecimientos Públicos</v>
      </c>
      <c r="U472" t="str">
        <f t="shared" si="176"/>
        <v>Funcionamiento</v>
      </c>
      <c r="V472" t="s">
        <v>256</v>
      </c>
      <c r="W472" s="53">
        <f t="shared" si="167"/>
        <v>24668328160.817268</v>
      </c>
      <c r="X472" s="53">
        <f t="shared" si="168"/>
        <v>24668328160.817268</v>
      </c>
      <c r="Y472" s="53">
        <f t="shared" si="169"/>
        <v>23628244156.299156</v>
      </c>
      <c r="Z472" s="53"/>
      <c r="AA472" s="53">
        <f t="shared" si="170"/>
        <v>22762759166.948086</v>
      </c>
      <c r="AB472" s="53"/>
      <c r="AC472" s="53">
        <f t="shared" si="158"/>
        <v>24668328160.817268</v>
      </c>
      <c r="AD472" s="53">
        <f t="shared" si="159"/>
        <v>24668328160.817268</v>
      </c>
      <c r="AE472" s="53">
        <f t="shared" si="160"/>
        <v>23628244156.299156</v>
      </c>
      <c r="AF472" s="53">
        <f t="shared" si="161"/>
        <v>1.5577696721636236</v>
      </c>
      <c r="AG472" s="53">
        <f t="shared" si="162"/>
        <v>22762759166.948086</v>
      </c>
      <c r="AI472" s="53">
        <f t="shared" si="163"/>
        <v>0</v>
      </c>
      <c r="AJ472" s="53">
        <f t="shared" si="163"/>
        <v>0</v>
      </c>
      <c r="AK472" s="53">
        <f t="shared" si="163"/>
        <v>0</v>
      </c>
      <c r="AL472" s="53">
        <f t="shared" si="163"/>
        <v>-1.5577696721636236</v>
      </c>
      <c r="AM472" s="53">
        <f t="shared" si="164"/>
        <v>0</v>
      </c>
    </row>
    <row r="473" spans="1:39" x14ac:dyDescent="0.35">
      <c r="A473" s="301">
        <v>2016</v>
      </c>
      <c r="B473" s="301" t="s">
        <v>87</v>
      </c>
      <c r="C473" s="301" t="s">
        <v>48</v>
      </c>
      <c r="D473" s="302" t="s">
        <v>8</v>
      </c>
      <c r="E473" s="302" t="s">
        <v>228</v>
      </c>
      <c r="F473" s="301" t="s">
        <v>78</v>
      </c>
      <c r="G473" s="301" t="s">
        <v>77</v>
      </c>
      <c r="H473" s="303">
        <v>14959033000</v>
      </c>
      <c r="I473" s="303">
        <v>18823687842</v>
      </c>
      <c r="J473" s="303">
        <v>15305093978</v>
      </c>
      <c r="K473" s="304">
        <f t="shared" si="165"/>
        <v>0.81307627423839857</v>
      </c>
      <c r="L473" s="303">
        <v>8539914846</v>
      </c>
      <c r="M473" s="304">
        <f t="shared" si="156"/>
        <v>0.45367915775491535</v>
      </c>
      <c r="P473">
        <f t="shared" si="171"/>
        <v>2016</v>
      </c>
      <c r="Q473" t="str">
        <f t="shared" si="172"/>
        <v>Enrique Pañalosa 2016-2019</v>
      </c>
      <c r="R473" t="str">
        <f t="shared" si="173"/>
        <v>0203-INSTITUTO DISTRITAL DE GESTIÓN DE RIESGOS Y CAMBIO CLIMATICO</v>
      </c>
      <c r="S473" t="str">
        <f t="shared" si="174"/>
        <v>AMBIENTE</v>
      </c>
      <c r="T473" t="str">
        <f t="shared" si="175"/>
        <v>Establecimientos Públicos</v>
      </c>
      <c r="U473" t="str">
        <f t="shared" si="176"/>
        <v>Inversión directa</v>
      </c>
      <c r="V473" t="s">
        <v>256</v>
      </c>
      <c r="W473" s="53">
        <f t="shared" si="167"/>
        <v>24328483143.883663</v>
      </c>
      <c r="X473" s="53">
        <f t="shared" si="168"/>
        <v>30613728331.893169</v>
      </c>
      <c r="Y473" s="53">
        <f t="shared" si="169"/>
        <v>24891296172.6422</v>
      </c>
      <c r="Z473" s="53"/>
      <c r="AA473" s="53">
        <f t="shared" si="170"/>
        <v>13888810485.351082</v>
      </c>
      <c r="AB473" s="53"/>
      <c r="AC473" s="53">
        <f t="shared" si="158"/>
        <v>24328483143.883663</v>
      </c>
      <c r="AD473" s="53">
        <f t="shared" si="159"/>
        <v>30613728331.893169</v>
      </c>
      <c r="AE473" s="53">
        <f t="shared" si="160"/>
        <v>24891296172.6422</v>
      </c>
      <c r="AF473" s="53">
        <f t="shared" si="161"/>
        <v>1.3223389795650971</v>
      </c>
      <c r="AG473" s="53">
        <f t="shared" si="162"/>
        <v>13888810485.351082</v>
      </c>
      <c r="AI473" s="53">
        <f t="shared" si="163"/>
        <v>0</v>
      </c>
      <c r="AJ473" s="53">
        <f t="shared" si="163"/>
        <v>0</v>
      </c>
      <c r="AK473" s="53">
        <f t="shared" si="163"/>
        <v>0</v>
      </c>
      <c r="AL473" s="53">
        <f t="shared" si="163"/>
        <v>-1.3223389795650971</v>
      </c>
      <c r="AM473" s="53">
        <f t="shared" si="164"/>
        <v>0</v>
      </c>
    </row>
    <row r="474" spans="1:39" x14ac:dyDescent="0.35">
      <c r="A474" s="301">
        <v>2016</v>
      </c>
      <c r="B474" s="301" t="s">
        <v>87</v>
      </c>
      <c r="C474" s="301" t="s">
        <v>49</v>
      </c>
      <c r="D474" s="302" t="s">
        <v>18</v>
      </c>
      <c r="E474" s="302" t="s">
        <v>228</v>
      </c>
      <c r="F474" s="301" t="s">
        <v>76</v>
      </c>
      <c r="G474" s="301" t="s">
        <v>77</v>
      </c>
      <c r="H474" s="303">
        <v>58188976000</v>
      </c>
      <c r="I474" s="303">
        <v>57607086000</v>
      </c>
      <c r="J474" s="303">
        <v>51509599614</v>
      </c>
      <c r="K474" s="304">
        <f t="shared" si="165"/>
        <v>0.89415388263173046</v>
      </c>
      <c r="L474" s="303">
        <v>48028247667</v>
      </c>
      <c r="M474" s="304">
        <f t="shared" si="156"/>
        <v>0.83372117914452404</v>
      </c>
      <c r="P474">
        <f t="shared" si="171"/>
        <v>2016</v>
      </c>
      <c r="Q474" t="str">
        <f t="shared" si="172"/>
        <v>Enrique Pañalosa 2016-2019</v>
      </c>
      <c r="R474" t="str">
        <f t="shared" si="173"/>
        <v xml:space="preserve">0204-INSTITUTO DE DESARROLLO URBANO  </v>
      </c>
      <c r="S474" t="str">
        <f t="shared" si="174"/>
        <v>MOVILIDAD</v>
      </c>
      <c r="T474" t="str">
        <f t="shared" si="175"/>
        <v>Establecimientos Públicos</v>
      </c>
      <c r="U474" t="str">
        <f t="shared" si="176"/>
        <v>Funcionamiento</v>
      </c>
      <c r="V474" t="s">
        <v>256</v>
      </c>
      <c r="W474" s="53">
        <f t="shared" si="167"/>
        <v>94635095849.835419</v>
      </c>
      <c r="X474" s="53">
        <f t="shared" si="168"/>
        <v>93688744501.01532</v>
      </c>
      <c r="Y474" s="53">
        <f t="shared" si="169"/>
        <v>83772154654.475021</v>
      </c>
      <c r="Z474" s="53"/>
      <c r="AA474" s="53">
        <f t="shared" si="170"/>
        <v>78110290537.956528</v>
      </c>
      <c r="AB474" s="53"/>
      <c r="AC474" s="53">
        <f t="shared" si="158"/>
        <v>94635095849.835419</v>
      </c>
      <c r="AD474" s="53">
        <f t="shared" si="159"/>
        <v>93688744501.01532</v>
      </c>
      <c r="AE474" s="53">
        <f t="shared" si="160"/>
        <v>83772154654.475021</v>
      </c>
      <c r="AF474" s="53">
        <f t="shared" si="161"/>
        <v>1.4541987882267648</v>
      </c>
      <c r="AG474" s="53">
        <f t="shared" si="162"/>
        <v>78110290537.956528</v>
      </c>
      <c r="AI474" s="53">
        <f t="shared" si="163"/>
        <v>0</v>
      </c>
      <c r="AJ474" s="53">
        <f t="shared" si="163"/>
        <v>0</v>
      </c>
      <c r="AK474" s="53">
        <f t="shared" si="163"/>
        <v>0</v>
      </c>
      <c r="AL474" s="53">
        <f t="shared" si="163"/>
        <v>-1.4541987882267648</v>
      </c>
      <c r="AM474" s="53">
        <f t="shared" si="164"/>
        <v>0</v>
      </c>
    </row>
    <row r="475" spans="1:39" x14ac:dyDescent="0.35">
      <c r="A475" s="301">
        <v>2016</v>
      </c>
      <c r="B475" s="301" t="s">
        <v>87</v>
      </c>
      <c r="C475" s="301" t="s">
        <v>49</v>
      </c>
      <c r="D475" s="302" t="s">
        <v>18</v>
      </c>
      <c r="E475" s="302" t="s">
        <v>228</v>
      </c>
      <c r="F475" s="301" t="s">
        <v>79</v>
      </c>
      <c r="G475" s="301" t="s">
        <v>77</v>
      </c>
      <c r="H475" s="303">
        <v>0</v>
      </c>
      <c r="I475" s="303">
        <v>0</v>
      </c>
      <c r="J475" s="303">
        <v>0</v>
      </c>
      <c r="K475" s="304">
        <v>0</v>
      </c>
      <c r="L475" s="303">
        <v>0</v>
      </c>
      <c r="M475" s="304">
        <v>0</v>
      </c>
      <c r="P475">
        <f t="shared" si="171"/>
        <v>2016</v>
      </c>
      <c r="Q475" t="str">
        <f t="shared" si="172"/>
        <v>Enrique Pañalosa 2016-2019</v>
      </c>
      <c r="R475" t="str">
        <f t="shared" si="173"/>
        <v xml:space="preserve">0204-INSTITUTO DE DESARROLLO URBANO  </v>
      </c>
      <c r="S475" t="str">
        <f t="shared" si="174"/>
        <v>MOVILIDAD</v>
      </c>
      <c r="T475" t="str">
        <f t="shared" si="175"/>
        <v>Establecimientos Públicos</v>
      </c>
      <c r="U475" t="str">
        <f t="shared" si="176"/>
        <v>Servicio de la deuda</v>
      </c>
      <c r="V475" t="s">
        <v>256</v>
      </c>
      <c r="W475" s="53">
        <f t="shared" si="167"/>
        <v>0</v>
      </c>
      <c r="X475" s="53">
        <f t="shared" si="168"/>
        <v>0</v>
      </c>
      <c r="Y475" s="53">
        <f t="shared" si="169"/>
        <v>0</v>
      </c>
      <c r="Z475" s="53"/>
      <c r="AA475" s="53">
        <f t="shared" si="170"/>
        <v>0</v>
      </c>
      <c r="AB475" s="53"/>
      <c r="AC475" s="53">
        <f t="shared" si="158"/>
        <v>0</v>
      </c>
      <c r="AD475" s="53">
        <f t="shared" si="159"/>
        <v>0</v>
      </c>
      <c r="AE475" s="53">
        <f t="shared" si="160"/>
        <v>0</v>
      </c>
      <c r="AF475" s="53">
        <f t="shared" si="161"/>
        <v>0</v>
      </c>
      <c r="AG475" s="53">
        <f t="shared" si="162"/>
        <v>0</v>
      </c>
      <c r="AI475" s="53">
        <f t="shared" si="163"/>
        <v>0</v>
      </c>
      <c r="AJ475" s="53">
        <f t="shared" si="163"/>
        <v>0</v>
      </c>
      <c r="AK475" s="53">
        <f t="shared" si="163"/>
        <v>0</v>
      </c>
      <c r="AL475" s="53">
        <f t="shared" si="163"/>
        <v>0</v>
      </c>
      <c r="AM475" s="53">
        <f t="shared" si="164"/>
        <v>0</v>
      </c>
    </row>
    <row r="476" spans="1:39" x14ac:dyDescent="0.35">
      <c r="A476" s="301">
        <v>2016</v>
      </c>
      <c r="B476" s="301" t="s">
        <v>87</v>
      </c>
      <c r="C476" s="301" t="s">
        <v>49</v>
      </c>
      <c r="D476" s="302" t="s">
        <v>18</v>
      </c>
      <c r="E476" s="302" t="s">
        <v>228</v>
      </c>
      <c r="F476" s="301" t="s">
        <v>78</v>
      </c>
      <c r="G476" s="301" t="s">
        <v>77</v>
      </c>
      <c r="H476" s="303">
        <v>1557667462000</v>
      </c>
      <c r="I476" s="303">
        <v>1321111942439</v>
      </c>
      <c r="J476" s="303">
        <v>821468422433</v>
      </c>
      <c r="K476" s="304">
        <f t="shared" si="165"/>
        <v>0.62180076952179231</v>
      </c>
      <c r="L476" s="303">
        <v>466554124971</v>
      </c>
      <c r="M476" s="304">
        <f t="shared" si="156"/>
        <v>0.35315260575849522</v>
      </c>
      <c r="P476">
        <f t="shared" si="171"/>
        <v>2016</v>
      </c>
      <c r="Q476" t="str">
        <f t="shared" si="172"/>
        <v>Enrique Pañalosa 2016-2019</v>
      </c>
      <c r="R476" t="str">
        <f t="shared" si="173"/>
        <v xml:space="preserve">0204-INSTITUTO DE DESARROLLO URBANO  </v>
      </c>
      <c r="S476" t="str">
        <f t="shared" si="174"/>
        <v>MOVILIDAD</v>
      </c>
      <c r="T476" t="str">
        <f t="shared" si="175"/>
        <v>Establecimientos Públicos</v>
      </c>
      <c r="U476" t="str">
        <f t="shared" si="176"/>
        <v>Inversión directa</v>
      </c>
      <c r="V476" t="s">
        <v>256</v>
      </c>
      <c r="W476" s="53">
        <f t="shared" si="167"/>
        <v>2533297880487.5322</v>
      </c>
      <c r="X476" s="53">
        <f t="shared" si="168"/>
        <v>2148578027925.3757</v>
      </c>
      <c r="Y476" s="53">
        <f t="shared" si="169"/>
        <v>1335987471141.6135</v>
      </c>
      <c r="Z476" s="53"/>
      <c r="AA476" s="53">
        <f t="shared" si="170"/>
        <v>758775929237.29529</v>
      </c>
      <c r="AB476" s="53"/>
      <c r="AC476" s="53">
        <f t="shared" si="158"/>
        <v>2533297880487.5322</v>
      </c>
      <c r="AD476" s="53">
        <f t="shared" si="159"/>
        <v>2148578027925.3757</v>
      </c>
      <c r="AE476" s="53">
        <f t="shared" si="160"/>
        <v>1335987471141.6135</v>
      </c>
      <c r="AF476" s="53">
        <f t="shared" si="161"/>
        <v>1.0112598548425433</v>
      </c>
      <c r="AG476" s="53">
        <f t="shared" si="162"/>
        <v>758775929237.29529</v>
      </c>
      <c r="AI476" s="53">
        <f t="shared" si="163"/>
        <v>0</v>
      </c>
      <c r="AJ476" s="53">
        <f t="shared" si="163"/>
        <v>0</v>
      </c>
      <c r="AK476" s="53">
        <f t="shared" si="163"/>
        <v>0</v>
      </c>
      <c r="AL476" s="53">
        <f t="shared" si="163"/>
        <v>-1.0112598548425433</v>
      </c>
      <c r="AM476" s="53">
        <f t="shared" si="164"/>
        <v>0</v>
      </c>
    </row>
    <row r="477" spans="1:39" x14ac:dyDescent="0.35">
      <c r="A477" s="301">
        <v>2016</v>
      </c>
      <c r="B477" s="301" t="s">
        <v>87</v>
      </c>
      <c r="C477" s="301" t="s">
        <v>49</v>
      </c>
      <c r="D477" s="302" t="s">
        <v>18</v>
      </c>
      <c r="E477" s="302" t="s">
        <v>228</v>
      </c>
      <c r="F477" s="301" t="s">
        <v>80</v>
      </c>
      <c r="G477" s="301" t="s">
        <v>77</v>
      </c>
      <c r="H477" s="303">
        <v>0</v>
      </c>
      <c r="I477" s="303">
        <v>80000000</v>
      </c>
      <c r="J477" s="303">
        <v>80000000</v>
      </c>
      <c r="K477" s="304">
        <f t="shared" si="165"/>
        <v>1</v>
      </c>
      <c r="L477" s="303">
        <v>0</v>
      </c>
      <c r="M477" s="304">
        <v>0</v>
      </c>
      <c r="P477">
        <f t="shared" si="171"/>
        <v>2016</v>
      </c>
      <c r="Q477" t="str">
        <f t="shared" si="172"/>
        <v>Enrique Pañalosa 2016-2019</v>
      </c>
      <c r="R477" t="str">
        <f t="shared" si="173"/>
        <v xml:space="preserve">0204-INSTITUTO DE DESARROLLO URBANO  </v>
      </c>
      <c r="S477" t="str">
        <f t="shared" si="174"/>
        <v>MOVILIDAD</v>
      </c>
      <c r="T477" t="str">
        <f t="shared" si="175"/>
        <v>Establecimientos Públicos</v>
      </c>
      <c r="U477" t="str">
        <f t="shared" si="176"/>
        <v>Transferencias</v>
      </c>
      <c r="V477" t="s">
        <v>256</v>
      </c>
      <c r="W477" s="53">
        <f t="shared" si="167"/>
        <v>0</v>
      </c>
      <c r="X477" s="53">
        <f t="shared" si="168"/>
        <v>130107250.34904951</v>
      </c>
      <c r="Y477" s="53">
        <f t="shared" si="169"/>
        <v>130107250.34904951</v>
      </c>
      <c r="Z477" s="53"/>
      <c r="AA477" s="53">
        <f t="shared" si="170"/>
        <v>0</v>
      </c>
      <c r="AB477" s="53"/>
      <c r="AC477" s="53">
        <f t="shared" si="158"/>
        <v>0</v>
      </c>
      <c r="AD477" s="53">
        <f t="shared" si="159"/>
        <v>130107250.34904951</v>
      </c>
      <c r="AE477" s="53">
        <f t="shared" si="160"/>
        <v>130107250.34904951</v>
      </c>
      <c r="AF477" s="53">
        <f t="shared" si="161"/>
        <v>1.6263406293631189</v>
      </c>
      <c r="AG477" s="53">
        <f t="shared" si="162"/>
        <v>0</v>
      </c>
      <c r="AI477" s="53">
        <f t="shared" si="163"/>
        <v>0</v>
      </c>
      <c r="AJ477" s="53">
        <f t="shared" si="163"/>
        <v>0</v>
      </c>
      <c r="AK477" s="53">
        <f t="shared" si="163"/>
        <v>0</v>
      </c>
      <c r="AL477" s="53">
        <f t="shared" si="163"/>
        <v>-1.6263406293631189</v>
      </c>
      <c r="AM477" s="53">
        <f t="shared" si="164"/>
        <v>0</v>
      </c>
    </row>
    <row r="478" spans="1:39" x14ac:dyDescent="0.35">
      <c r="A478" s="301">
        <v>2016</v>
      </c>
      <c r="B478" s="301" t="s">
        <v>87</v>
      </c>
      <c r="C478" s="301" t="s">
        <v>50</v>
      </c>
      <c r="D478" s="302" t="s">
        <v>16</v>
      </c>
      <c r="E478" s="302" t="s">
        <v>228</v>
      </c>
      <c r="F478" s="301" t="s">
        <v>76</v>
      </c>
      <c r="G478" s="301" t="s">
        <v>77</v>
      </c>
      <c r="H478" s="303">
        <v>733303623000</v>
      </c>
      <c r="I478" s="303">
        <v>733303623000</v>
      </c>
      <c r="J478" s="303">
        <v>702407040871</v>
      </c>
      <c r="K478" s="304">
        <f t="shared" si="165"/>
        <v>0.95786659010001918</v>
      </c>
      <c r="L478" s="303">
        <v>701870363873</v>
      </c>
      <c r="M478" s="304">
        <f t="shared" si="156"/>
        <v>0.95713472817929879</v>
      </c>
      <c r="P478">
        <f t="shared" si="171"/>
        <v>2016</v>
      </c>
      <c r="Q478" t="str">
        <f t="shared" si="172"/>
        <v>Enrique Pañalosa 2016-2019</v>
      </c>
      <c r="R478" t="str">
        <f t="shared" si="173"/>
        <v>0206-FONDO DE PRESTACIONES ECONÓMICAS, CESANTÍAS Y PENSIONES</v>
      </c>
      <c r="S478" t="str">
        <f t="shared" si="174"/>
        <v>HACIENDA</v>
      </c>
      <c r="T478" t="str">
        <f t="shared" si="175"/>
        <v>Establecimientos Públicos</v>
      </c>
      <c r="U478" t="str">
        <f t="shared" si="176"/>
        <v>Funcionamiento</v>
      </c>
      <c r="V478" t="s">
        <v>256</v>
      </c>
      <c r="W478" s="53">
        <f t="shared" si="167"/>
        <v>1192601475744.0752</v>
      </c>
      <c r="X478" s="53">
        <f t="shared" si="168"/>
        <v>1192601475744.0752</v>
      </c>
      <c r="Y478" s="53">
        <f t="shared" si="169"/>
        <v>1142353108919.228</v>
      </c>
      <c r="Z478" s="53"/>
      <c r="AA478" s="53">
        <f t="shared" si="170"/>
        <v>1141480289312.5361</v>
      </c>
      <c r="AB478" s="53"/>
      <c r="AC478" s="53">
        <f t="shared" si="158"/>
        <v>1192601475744.0752</v>
      </c>
      <c r="AD478" s="53">
        <f t="shared" si="159"/>
        <v>1192601475744.0752</v>
      </c>
      <c r="AE478" s="53">
        <f t="shared" si="160"/>
        <v>1142353108919.228</v>
      </c>
      <c r="AF478" s="53">
        <f t="shared" si="161"/>
        <v>1.5578173529891697</v>
      </c>
      <c r="AG478" s="53">
        <f t="shared" si="162"/>
        <v>1141480289312.5361</v>
      </c>
      <c r="AI478" s="53">
        <f t="shared" si="163"/>
        <v>0</v>
      </c>
      <c r="AJ478" s="53">
        <f t="shared" si="163"/>
        <v>0</v>
      </c>
      <c r="AK478" s="53">
        <f t="shared" si="163"/>
        <v>0</v>
      </c>
      <c r="AL478" s="53">
        <f t="shared" si="163"/>
        <v>-1.5578173529891697</v>
      </c>
      <c r="AM478" s="53">
        <f t="shared" si="164"/>
        <v>0</v>
      </c>
    </row>
    <row r="479" spans="1:39" x14ac:dyDescent="0.35">
      <c r="A479" s="301">
        <v>2016</v>
      </c>
      <c r="B479" s="301" t="s">
        <v>87</v>
      </c>
      <c r="C479" s="301" t="s">
        <v>50</v>
      </c>
      <c r="D479" s="302" t="s">
        <v>16</v>
      </c>
      <c r="E479" s="302" t="s">
        <v>228</v>
      </c>
      <c r="F479" s="301" t="s">
        <v>79</v>
      </c>
      <c r="G479" s="301" t="s">
        <v>77</v>
      </c>
      <c r="H479" s="303">
        <v>220539432000</v>
      </c>
      <c r="I479" s="303">
        <v>220539432000</v>
      </c>
      <c r="J479" s="303">
        <v>220539432000</v>
      </c>
      <c r="K479" s="304">
        <f t="shared" si="165"/>
        <v>1</v>
      </c>
      <c r="L479" s="303">
        <v>220539432000</v>
      </c>
      <c r="M479" s="304">
        <f t="shared" si="156"/>
        <v>1</v>
      </c>
      <c r="P479">
        <f t="shared" si="171"/>
        <v>2016</v>
      </c>
      <c r="Q479" t="str">
        <f t="shared" si="172"/>
        <v>Enrique Pañalosa 2016-2019</v>
      </c>
      <c r="R479" t="str">
        <f t="shared" si="173"/>
        <v>0206-FONDO DE PRESTACIONES ECONÓMICAS, CESANTÍAS Y PENSIONES</v>
      </c>
      <c r="S479" t="str">
        <f t="shared" si="174"/>
        <v>HACIENDA</v>
      </c>
      <c r="T479" t="str">
        <f t="shared" si="175"/>
        <v>Establecimientos Públicos</v>
      </c>
      <c r="U479" t="str">
        <f t="shared" si="176"/>
        <v>Servicio de la deuda</v>
      </c>
      <c r="V479" t="s">
        <v>256</v>
      </c>
      <c r="W479" s="53">
        <f t="shared" si="167"/>
        <v>358672238638.26477</v>
      </c>
      <c r="X479" s="53">
        <f t="shared" si="168"/>
        <v>358672238638.26477</v>
      </c>
      <c r="Y479" s="53">
        <f t="shared" si="169"/>
        <v>358672238638.26477</v>
      </c>
      <c r="Z479" s="53"/>
      <c r="AA479" s="53">
        <f t="shared" si="170"/>
        <v>358672238638.26477</v>
      </c>
      <c r="AB479" s="53"/>
      <c r="AC479" s="53">
        <f t="shared" si="158"/>
        <v>358672238638.26477</v>
      </c>
      <c r="AD479" s="53">
        <f t="shared" si="159"/>
        <v>358672238638.26477</v>
      </c>
      <c r="AE479" s="53">
        <f t="shared" si="160"/>
        <v>358672238638.26477</v>
      </c>
      <c r="AF479" s="53">
        <f t="shared" si="161"/>
        <v>1.6263406293631189</v>
      </c>
      <c r="AG479" s="53">
        <f t="shared" si="162"/>
        <v>358672238638.26477</v>
      </c>
      <c r="AI479" s="53">
        <f t="shared" si="163"/>
        <v>0</v>
      </c>
      <c r="AJ479" s="53">
        <f t="shared" si="163"/>
        <v>0</v>
      </c>
      <c r="AK479" s="53">
        <f t="shared" si="163"/>
        <v>0</v>
      </c>
      <c r="AL479" s="53">
        <f t="shared" si="163"/>
        <v>-1.6263406293631189</v>
      </c>
      <c r="AM479" s="53">
        <f t="shared" si="164"/>
        <v>0</v>
      </c>
    </row>
    <row r="480" spans="1:39" x14ac:dyDescent="0.35">
      <c r="A480" s="301">
        <v>2016</v>
      </c>
      <c r="B480" s="301" t="s">
        <v>87</v>
      </c>
      <c r="C480" s="301" t="s">
        <v>50</v>
      </c>
      <c r="D480" s="302" t="s">
        <v>16</v>
      </c>
      <c r="E480" s="302" t="s">
        <v>228</v>
      </c>
      <c r="F480" s="301" t="s">
        <v>78</v>
      </c>
      <c r="G480" s="301" t="s">
        <v>77</v>
      </c>
      <c r="H480" s="303">
        <v>5000000000</v>
      </c>
      <c r="I480" s="303">
        <v>5000000000</v>
      </c>
      <c r="J480" s="303">
        <v>3334079527</v>
      </c>
      <c r="K480" s="304">
        <f t="shared" si="165"/>
        <v>0.66681590540000002</v>
      </c>
      <c r="L480" s="303">
        <v>2624583458</v>
      </c>
      <c r="M480" s="304">
        <f t="shared" si="156"/>
        <v>0.52491669159999998</v>
      </c>
      <c r="P480">
        <f t="shared" si="171"/>
        <v>2016</v>
      </c>
      <c r="Q480" t="str">
        <f t="shared" si="172"/>
        <v>Enrique Pañalosa 2016-2019</v>
      </c>
      <c r="R480" t="str">
        <f t="shared" si="173"/>
        <v>0206-FONDO DE PRESTACIONES ECONÓMICAS, CESANTÍAS Y PENSIONES</v>
      </c>
      <c r="S480" t="str">
        <f t="shared" si="174"/>
        <v>HACIENDA</v>
      </c>
      <c r="T480" t="str">
        <f t="shared" si="175"/>
        <v>Establecimientos Públicos</v>
      </c>
      <c r="U480" t="str">
        <f t="shared" si="176"/>
        <v>Inversión directa</v>
      </c>
      <c r="V480" t="s">
        <v>256</v>
      </c>
      <c r="W480" s="53">
        <f t="shared" si="167"/>
        <v>8131703146.8155947</v>
      </c>
      <c r="X480" s="53">
        <f t="shared" si="168"/>
        <v>8131703146.8155947</v>
      </c>
      <c r="Y480" s="53">
        <f t="shared" si="169"/>
        <v>5422348996.2878695</v>
      </c>
      <c r="Z480" s="53"/>
      <c r="AA480" s="53">
        <f t="shared" si="170"/>
        <v>4268466712.8997507</v>
      </c>
      <c r="AB480" s="53"/>
      <c r="AC480" s="53">
        <f t="shared" si="158"/>
        <v>8131703146.8155947</v>
      </c>
      <c r="AD480" s="53">
        <f t="shared" si="159"/>
        <v>8131703146.8155947</v>
      </c>
      <c r="AE480" s="53">
        <f t="shared" si="160"/>
        <v>5422348996.2878695</v>
      </c>
      <c r="AF480" s="53">
        <f t="shared" si="161"/>
        <v>1.084469799257574</v>
      </c>
      <c r="AG480" s="53">
        <f t="shared" si="162"/>
        <v>4268466712.8997507</v>
      </c>
      <c r="AI480" s="53">
        <f t="shared" si="163"/>
        <v>0</v>
      </c>
      <c r="AJ480" s="53">
        <f t="shared" si="163"/>
        <v>0</v>
      </c>
      <c r="AK480" s="53">
        <f t="shared" si="163"/>
        <v>0</v>
      </c>
      <c r="AL480" s="53">
        <f t="shared" si="163"/>
        <v>-1.084469799257574</v>
      </c>
      <c r="AM480" s="53">
        <f t="shared" si="164"/>
        <v>0</v>
      </c>
    </row>
    <row r="481" spans="1:39" x14ac:dyDescent="0.35">
      <c r="A481" s="301">
        <v>2016</v>
      </c>
      <c r="B481" s="301" t="s">
        <v>87</v>
      </c>
      <c r="C481" s="301" t="s">
        <v>51</v>
      </c>
      <c r="D481" s="302" t="s">
        <v>15</v>
      </c>
      <c r="E481" s="302" t="s">
        <v>228</v>
      </c>
      <c r="F481" s="301" t="s">
        <v>76</v>
      </c>
      <c r="G481" s="301" t="s">
        <v>77</v>
      </c>
      <c r="H481" s="303">
        <v>10150453000</v>
      </c>
      <c r="I481" s="303">
        <v>10048026570</v>
      </c>
      <c r="J481" s="303">
        <v>9878380230</v>
      </c>
      <c r="K481" s="304">
        <f t="shared" si="165"/>
        <v>0.98311645189051289</v>
      </c>
      <c r="L481" s="303">
        <v>8882046411</v>
      </c>
      <c r="M481" s="304">
        <f t="shared" si="156"/>
        <v>0.88395928783854716</v>
      </c>
      <c r="P481">
        <f t="shared" si="171"/>
        <v>2016</v>
      </c>
      <c r="Q481" t="str">
        <f t="shared" si="172"/>
        <v>Enrique Pañalosa 2016-2019</v>
      </c>
      <c r="R481" t="str">
        <f t="shared" si="173"/>
        <v>0208-CAJA DE LA VIVIENDA POPULAR</v>
      </c>
      <c r="S481" t="str">
        <f t="shared" si="174"/>
        <v>HÁBITAT</v>
      </c>
      <c r="T481" t="str">
        <f t="shared" si="175"/>
        <v>Establecimientos Públicos</v>
      </c>
      <c r="U481" t="str">
        <f t="shared" si="176"/>
        <v>Funcionamiento</v>
      </c>
      <c r="V481" t="s">
        <v>256</v>
      </c>
      <c r="W481" s="53">
        <f t="shared" si="167"/>
        <v>16508094120.340757</v>
      </c>
      <c r="X481" s="53">
        <f t="shared" si="168"/>
        <v>16341513855.71114</v>
      </c>
      <c r="Y481" s="53">
        <f t="shared" si="169"/>
        <v>16065611120.346392</v>
      </c>
      <c r="Z481" s="53"/>
      <c r="AA481" s="53">
        <f t="shared" si="170"/>
        <v>14445232950.098171</v>
      </c>
      <c r="AB481" s="53"/>
      <c r="AC481" s="53">
        <f t="shared" si="158"/>
        <v>16508094120.340757</v>
      </c>
      <c r="AD481" s="53">
        <f t="shared" si="159"/>
        <v>16341513855.71114</v>
      </c>
      <c r="AE481" s="53">
        <f t="shared" si="160"/>
        <v>16065611120.346392</v>
      </c>
      <c r="AF481" s="53">
        <f t="shared" si="161"/>
        <v>1.598882229104853</v>
      </c>
      <c r="AG481" s="53">
        <f t="shared" si="162"/>
        <v>14445232950.098171</v>
      </c>
      <c r="AI481" s="53">
        <f t="shared" si="163"/>
        <v>0</v>
      </c>
      <c r="AJ481" s="53">
        <f t="shared" si="163"/>
        <v>0</v>
      </c>
      <c r="AK481" s="53">
        <f t="shared" si="163"/>
        <v>0</v>
      </c>
      <c r="AL481" s="53">
        <f t="shared" si="163"/>
        <v>-1.598882229104853</v>
      </c>
      <c r="AM481" s="53">
        <f t="shared" si="164"/>
        <v>0</v>
      </c>
    </row>
    <row r="482" spans="1:39" x14ac:dyDescent="0.35">
      <c r="A482" s="301">
        <v>2016</v>
      </c>
      <c r="B482" s="301" t="s">
        <v>87</v>
      </c>
      <c r="C482" s="301" t="s">
        <v>51</v>
      </c>
      <c r="D482" s="302" t="s">
        <v>15</v>
      </c>
      <c r="E482" s="302" t="s">
        <v>228</v>
      </c>
      <c r="F482" s="301" t="s">
        <v>78</v>
      </c>
      <c r="G482" s="301" t="s">
        <v>77</v>
      </c>
      <c r="H482" s="303">
        <v>78553315000</v>
      </c>
      <c r="I482" s="303">
        <v>78553315000</v>
      </c>
      <c r="J482" s="303">
        <v>69854908786</v>
      </c>
      <c r="K482" s="304">
        <f t="shared" si="165"/>
        <v>0.88926748395023181</v>
      </c>
      <c r="L482" s="303">
        <v>32765513567</v>
      </c>
      <c r="M482" s="304">
        <f t="shared" si="156"/>
        <v>0.41711178665088799</v>
      </c>
      <c r="P482">
        <f t="shared" si="171"/>
        <v>2016</v>
      </c>
      <c r="Q482" t="str">
        <f t="shared" si="172"/>
        <v>Enrique Pañalosa 2016-2019</v>
      </c>
      <c r="R482" t="str">
        <f t="shared" si="173"/>
        <v>0208-CAJA DE LA VIVIENDA POPULAR</v>
      </c>
      <c r="S482" t="str">
        <f t="shared" si="174"/>
        <v>HÁBITAT</v>
      </c>
      <c r="T482" t="str">
        <f t="shared" si="175"/>
        <v>Establecimientos Públicos</v>
      </c>
      <c r="U482" t="str">
        <f t="shared" si="176"/>
        <v>Inversión directa</v>
      </c>
      <c r="V482" t="s">
        <v>256</v>
      </c>
      <c r="W482" s="53">
        <f t="shared" si="167"/>
        <v>127754447755.65932</v>
      </c>
      <c r="X482" s="53">
        <f t="shared" si="168"/>
        <v>127754447755.65932</v>
      </c>
      <c r="Y482" s="53">
        <f t="shared" si="169"/>
        <v>113607876319.1265</v>
      </c>
      <c r="Z482" s="53"/>
      <c r="AA482" s="53">
        <f t="shared" si="170"/>
        <v>53287885955.960587</v>
      </c>
      <c r="AB482" s="53"/>
      <c r="AC482" s="53">
        <f t="shared" si="158"/>
        <v>127754447755.65932</v>
      </c>
      <c r="AD482" s="53">
        <f t="shared" si="159"/>
        <v>127754447755.65932</v>
      </c>
      <c r="AE482" s="53">
        <f t="shared" si="160"/>
        <v>113607876319.1265</v>
      </c>
      <c r="AF482" s="53">
        <f t="shared" si="161"/>
        <v>1.4462518395197772</v>
      </c>
      <c r="AG482" s="53">
        <f t="shared" si="162"/>
        <v>53287885955.960587</v>
      </c>
      <c r="AI482" s="53">
        <f t="shared" si="163"/>
        <v>0</v>
      </c>
      <c r="AJ482" s="53">
        <f t="shared" si="163"/>
        <v>0</v>
      </c>
      <c r="AK482" s="53">
        <f t="shared" si="163"/>
        <v>0</v>
      </c>
      <c r="AL482" s="53">
        <f t="shared" si="163"/>
        <v>-1.4462518395197772</v>
      </c>
      <c r="AM482" s="53">
        <f t="shared" si="164"/>
        <v>0</v>
      </c>
    </row>
    <row r="483" spans="1:39" x14ac:dyDescent="0.35">
      <c r="A483" s="301">
        <v>2016</v>
      </c>
      <c r="B483" s="301" t="s">
        <v>87</v>
      </c>
      <c r="C483" s="301" t="s">
        <v>52</v>
      </c>
      <c r="D483" s="302" t="s">
        <v>9</v>
      </c>
      <c r="E483" s="302" t="s">
        <v>228</v>
      </c>
      <c r="F483" s="301" t="s">
        <v>76</v>
      </c>
      <c r="G483" s="301" t="s">
        <v>77</v>
      </c>
      <c r="H483" s="303">
        <v>31812738000</v>
      </c>
      <c r="I483" s="303">
        <v>31492738000</v>
      </c>
      <c r="J483" s="303">
        <v>27550849682</v>
      </c>
      <c r="K483" s="304">
        <f t="shared" si="165"/>
        <v>0.87483183208776572</v>
      </c>
      <c r="L483" s="303">
        <v>26348011057</v>
      </c>
      <c r="M483" s="304">
        <f t="shared" si="156"/>
        <v>0.8366376736440001</v>
      </c>
      <c r="P483">
        <f t="shared" si="171"/>
        <v>2016</v>
      </c>
      <c r="Q483" t="str">
        <f t="shared" si="172"/>
        <v>Enrique Pañalosa 2016-2019</v>
      </c>
      <c r="R483" t="str">
        <f t="shared" si="173"/>
        <v>0211-INSTITUTO DISTRITAL DE RECREACIÓN Y DEPORTE</v>
      </c>
      <c r="S483" t="str">
        <f t="shared" si="174"/>
        <v>CULTURA, RECREACIÓN Y DEPORTE</v>
      </c>
      <c r="T483" t="str">
        <f t="shared" si="175"/>
        <v>Establecimientos Públicos</v>
      </c>
      <c r="U483" t="str">
        <f t="shared" si="176"/>
        <v>Funcionamiento</v>
      </c>
      <c r="V483" t="s">
        <v>256</v>
      </c>
      <c r="W483" s="53">
        <f t="shared" si="167"/>
        <v>51738348340.684006</v>
      </c>
      <c r="X483" s="53">
        <f t="shared" si="168"/>
        <v>51217919339.287811</v>
      </c>
      <c r="Y483" s="53">
        <f t="shared" si="169"/>
        <v>44807066211.312561</v>
      </c>
      <c r="Z483" s="53"/>
      <c r="AA483" s="53">
        <f t="shared" si="170"/>
        <v>42850840884.907791</v>
      </c>
      <c r="AB483" s="53"/>
      <c r="AC483" s="53">
        <f t="shared" si="158"/>
        <v>51738348340.684006</v>
      </c>
      <c r="AD483" s="53">
        <f t="shared" si="159"/>
        <v>51217919339.287811</v>
      </c>
      <c r="AE483" s="53">
        <f t="shared" si="160"/>
        <v>44807066211.312561</v>
      </c>
      <c r="AF483" s="53">
        <f t="shared" si="161"/>
        <v>1.4227745523845072</v>
      </c>
      <c r="AG483" s="53">
        <f t="shared" si="162"/>
        <v>42850840884.907791</v>
      </c>
      <c r="AI483" s="53">
        <f t="shared" si="163"/>
        <v>0</v>
      </c>
      <c r="AJ483" s="53">
        <f t="shared" si="163"/>
        <v>0</v>
      </c>
      <c r="AK483" s="53">
        <f t="shared" si="163"/>
        <v>0</v>
      </c>
      <c r="AL483" s="53">
        <f t="shared" si="163"/>
        <v>-1.4227745523845072</v>
      </c>
      <c r="AM483" s="53">
        <f t="shared" si="164"/>
        <v>0</v>
      </c>
    </row>
    <row r="484" spans="1:39" x14ac:dyDescent="0.35">
      <c r="A484" s="301">
        <v>2016</v>
      </c>
      <c r="B484" s="301" t="s">
        <v>87</v>
      </c>
      <c r="C484" s="301" t="s">
        <v>52</v>
      </c>
      <c r="D484" s="302" t="s">
        <v>9</v>
      </c>
      <c r="E484" s="302" t="s">
        <v>228</v>
      </c>
      <c r="F484" s="301" t="s">
        <v>79</v>
      </c>
      <c r="G484" s="301" t="s">
        <v>77</v>
      </c>
      <c r="H484" s="303">
        <v>0</v>
      </c>
      <c r="I484" s="303">
        <v>0</v>
      </c>
      <c r="J484" s="303">
        <v>0</v>
      </c>
      <c r="K484" s="304">
        <v>0</v>
      </c>
      <c r="L484" s="303">
        <v>0</v>
      </c>
      <c r="M484" s="304">
        <v>0</v>
      </c>
      <c r="P484">
        <f t="shared" si="171"/>
        <v>2016</v>
      </c>
      <c r="Q484" t="str">
        <f t="shared" si="172"/>
        <v>Enrique Pañalosa 2016-2019</v>
      </c>
      <c r="R484" t="str">
        <f t="shared" si="173"/>
        <v>0211-INSTITUTO DISTRITAL DE RECREACIÓN Y DEPORTE</v>
      </c>
      <c r="S484" t="str">
        <f t="shared" si="174"/>
        <v>CULTURA, RECREACIÓN Y DEPORTE</v>
      </c>
      <c r="T484" t="str">
        <f t="shared" si="175"/>
        <v>Establecimientos Públicos</v>
      </c>
      <c r="U484" t="str">
        <f t="shared" si="176"/>
        <v>Servicio de la deuda</v>
      </c>
      <c r="V484" t="s">
        <v>256</v>
      </c>
      <c r="W484" s="53">
        <f t="shared" si="167"/>
        <v>0</v>
      </c>
      <c r="X484" s="53">
        <f t="shared" si="168"/>
        <v>0</v>
      </c>
      <c r="Y484" s="53">
        <f t="shared" si="169"/>
        <v>0</v>
      </c>
      <c r="Z484" s="53"/>
      <c r="AA484" s="53">
        <f t="shared" si="170"/>
        <v>0</v>
      </c>
      <c r="AB484" s="53"/>
      <c r="AC484" s="53">
        <f t="shared" si="158"/>
        <v>0</v>
      </c>
      <c r="AD484" s="53">
        <f t="shared" si="159"/>
        <v>0</v>
      </c>
      <c r="AE484" s="53">
        <f t="shared" si="160"/>
        <v>0</v>
      </c>
      <c r="AF484" s="53">
        <f t="shared" si="161"/>
        <v>0</v>
      </c>
      <c r="AG484" s="53">
        <f t="shared" si="162"/>
        <v>0</v>
      </c>
      <c r="AI484" s="53">
        <f t="shared" si="163"/>
        <v>0</v>
      </c>
      <c r="AJ484" s="53">
        <f t="shared" si="163"/>
        <v>0</v>
      </c>
      <c r="AK484" s="53">
        <f t="shared" si="163"/>
        <v>0</v>
      </c>
      <c r="AL484" s="53">
        <f t="shared" si="163"/>
        <v>0</v>
      </c>
      <c r="AM484" s="53">
        <f t="shared" si="164"/>
        <v>0</v>
      </c>
    </row>
    <row r="485" spans="1:39" x14ac:dyDescent="0.35">
      <c r="A485" s="301">
        <v>2016</v>
      </c>
      <c r="B485" s="301" t="s">
        <v>87</v>
      </c>
      <c r="C485" s="301" t="s">
        <v>52</v>
      </c>
      <c r="D485" s="302" t="s">
        <v>9</v>
      </c>
      <c r="E485" s="302" t="s">
        <v>228</v>
      </c>
      <c r="F485" s="301" t="s">
        <v>78</v>
      </c>
      <c r="G485" s="301" t="s">
        <v>77</v>
      </c>
      <c r="H485" s="303">
        <v>270747972000</v>
      </c>
      <c r="I485" s="303">
        <v>248397847770</v>
      </c>
      <c r="J485" s="303">
        <v>200339967839</v>
      </c>
      <c r="K485" s="304">
        <f t="shared" si="165"/>
        <v>0.80652859772159369</v>
      </c>
      <c r="L485" s="303">
        <v>107462864237</v>
      </c>
      <c r="M485" s="304">
        <f t="shared" ref="M485:M509" si="177">+L485/I485</f>
        <v>0.43262397481198595</v>
      </c>
      <c r="P485">
        <f t="shared" si="171"/>
        <v>2016</v>
      </c>
      <c r="Q485" t="str">
        <f t="shared" si="172"/>
        <v>Enrique Pañalosa 2016-2019</v>
      </c>
      <c r="R485" t="str">
        <f t="shared" si="173"/>
        <v>0211-INSTITUTO DISTRITAL DE RECREACIÓN Y DEPORTE</v>
      </c>
      <c r="S485" t="str">
        <f t="shared" si="174"/>
        <v>CULTURA, RECREACIÓN Y DEPORTE</v>
      </c>
      <c r="T485" t="str">
        <f t="shared" si="175"/>
        <v>Establecimientos Públicos</v>
      </c>
      <c r="U485" t="str">
        <f t="shared" si="176"/>
        <v>Inversión directa</v>
      </c>
      <c r="V485" t="s">
        <v>256</v>
      </c>
      <c r="W485" s="53">
        <f t="shared" si="167"/>
        <v>440328427181.26807</v>
      </c>
      <c r="X485" s="53">
        <f t="shared" si="168"/>
        <v>403979512074.70599</v>
      </c>
      <c r="Y485" s="53">
        <f t="shared" si="169"/>
        <v>325821029381.86627</v>
      </c>
      <c r="Z485" s="53"/>
      <c r="AA485" s="53">
        <f t="shared" si="170"/>
        <v>174771222256.36597</v>
      </c>
      <c r="AB485" s="53"/>
      <c r="AC485" s="53">
        <f t="shared" si="158"/>
        <v>440328427181.26807</v>
      </c>
      <c r="AD485" s="53">
        <f t="shared" si="159"/>
        <v>403979512074.70599</v>
      </c>
      <c r="AE485" s="53">
        <f t="shared" si="160"/>
        <v>325821029381.86627</v>
      </c>
      <c r="AF485" s="53">
        <f t="shared" si="161"/>
        <v>1.3116902272178903</v>
      </c>
      <c r="AG485" s="53">
        <f t="shared" si="162"/>
        <v>174771222256.36597</v>
      </c>
      <c r="AI485" s="53">
        <f t="shared" si="163"/>
        <v>0</v>
      </c>
      <c r="AJ485" s="53">
        <f t="shared" si="163"/>
        <v>0</v>
      </c>
      <c r="AK485" s="53">
        <f t="shared" si="163"/>
        <v>0</v>
      </c>
      <c r="AL485" s="53">
        <f t="shared" si="163"/>
        <v>-1.3116902272178903</v>
      </c>
      <c r="AM485" s="53">
        <f t="shared" si="164"/>
        <v>0</v>
      </c>
    </row>
    <row r="486" spans="1:39" x14ac:dyDescent="0.35">
      <c r="A486" s="301">
        <v>2016</v>
      </c>
      <c r="B486" s="301" t="s">
        <v>87</v>
      </c>
      <c r="C486" s="301" t="s">
        <v>53</v>
      </c>
      <c r="D486" s="302" t="s">
        <v>9</v>
      </c>
      <c r="E486" s="302" t="s">
        <v>228</v>
      </c>
      <c r="F486" s="301" t="s">
        <v>76</v>
      </c>
      <c r="G486" s="301" t="s">
        <v>77</v>
      </c>
      <c r="H486" s="303">
        <v>6054677000</v>
      </c>
      <c r="I486" s="303">
        <v>6054677000</v>
      </c>
      <c r="J486" s="303">
        <v>3972483436</v>
      </c>
      <c r="K486" s="304">
        <f t="shared" si="165"/>
        <v>0.65610162788204884</v>
      </c>
      <c r="L486" s="303">
        <v>3638353470</v>
      </c>
      <c r="M486" s="304">
        <f t="shared" si="177"/>
        <v>0.60091619585982869</v>
      </c>
      <c r="P486">
        <f t="shared" si="171"/>
        <v>2016</v>
      </c>
      <c r="Q486" t="str">
        <f t="shared" si="172"/>
        <v>Enrique Pañalosa 2016-2019</v>
      </c>
      <c r="R486" t="str">
        <f t="shared" si="173"/>
        <v>0213-INSTITUTO DISTRITAL DE PATRIMONIO CULTURAL</v>
      </c>
      <c r="S486" t="str">
        <f t="shared" si="174"/>
        <v>CULTURA, RECREACIÓN Y DEPORTE</v>
      </c>
      <c r="T486" t="str">
        <f t="shared" si="175"/>
        <v>Establecimientos Públicos</v>
      </c>
      <c r="U486" t="str">
        <f t="shared" si="176"/>
        <v>Funcionamiento</v>
      </c>
      <c r="V486" t="s">
        <v>256</v>
      </c>
      <c r="W486" s="53">
        <f t="shared" si="167"/>
        <v>9846967202.770401</v>
      </c>
      <c r="X486" s="53">
        <f t="shared" si="168"/>
        <v>9846967202.770401</v>
      </c>
      <c r="Y486" s="53">
        <f t="shared" si="169"/>
        <v>6460611211.4388046</v>
      </c>
      <c r="Z486" s="53"/>
      <c r="AA486" s="53">
        <f t="shared" si="170"/>
        <v>5917202072.2452869</v>
      </c>
      <c r="AB486" s="53"/>
      <c r="AC486" s="53">
        <f t="shared" ref="AC486:AC524" si="178">+H486*$AA$2</f>
        <v>9846967202.770401</v>
      </c>
      <c r="AD486" s="53">
        <f t="shared" ref="AD486:AD524" si="179">+I486*$AA$2</f>
        <v>9846967202.770401</v>
      </c>
      <c r="AE486" s="53">
        <f t="shared" ref="AE486:AE524" si="180">+J486*$AA$2</f>
        <v>6460611211.4388046</v>
      </c>
      <c r="AF486" s="53">
        <f t="shared" ref="AF486:AF524" si="181">+K486*$AA$2</f>
        <v>1.0670447344158582</v>
      </c>
      <c r="AG486" s="53">
        <f t="shared" ref="AG486:AG524" si="182">+L486*$AA$2</f>
        <v>5917202072.2452869</v>
      </c>
      <c r="AI486" s="53">
        <f t="shared" si="163"/>
        <v>0</v>
      </c>
      <c r="AJ486" s="53">
        <f t="shared" si="163"/>
        <v>0</v>
      </c>
      <c r="AK486" s="53">
        <f t="shared" si="163"/>
        <v>0</v>
      </c>
      <c r="AL486" s="53">
        <f t="shared" si="163"/>
        <v>-1.0670447344158582</v>
      </c>
      <c r="AM486" s="53">
        <f t="shared" si="164"/>
        <v>0</v>
      </c>
    </row>
    <row r="487" spans="1:39" x14ac:dyDescent="0.35">
      <c r="A487" s="301">
        <v>2016</v>
      </c>
      <c r="B487" s="301" t="s">
        <v>87</v>
      </c>
      <c r="C487" s="301" t="s">
        <v>53</v>
      </c>
      <c r="D487" s="302" t="s">
        <v>9</v>
      </c>
      <c r="E487" s="302" t="s">
        <v>228</v>
      </c>
      <c r="F487" s="301" t="s">
        <v>78</v>
      </c>
      <c r="G487" s="301" t="s">
        <v>77</v>
      </c>
      <c r="H487" s="303">
        <v>17521206000</v>
      </c>
      <c r="I487" s="303">
        <v>18244359862</v>
      </c>
      <c r="J487" s="303">
        <v>17176315233</v>
      </c>
      <c r="K487" s="304">
        <f t="shared" si="165"/>
        <v>0.94145891458627928</v>
      </c>
      <c r="L487" s="303">
        <v>11144573309</v>
      </c>
      <c r="M487" s="304">
        <f t="shared" si="177"/>
        <v>0.61085033365365216</v>
      </c>
      <c r="P487">
        <f t="shared" si="171"/>
        <v>2016</v>
      </c>
      <c r="Q487" t="str">
        <f t="shared" si="172"/>
        <v>Enrique Pañalosa 2016-2019</v>
      </c>
      <c r="R487" t="str">
        <f t="shared" si="173"/>
        <v>0213-INSTITUTO DISTRITAL DE PATRIMONIO CULTURAL</v>
      </c>
      <c r="S487" t="str">
        <f t="shared" si="174"/>
        <v>CULTURA, RECREACIÓN Y DEPORTE</v>
      </c>
      <c r="T487" t="str">
        <f t="shared" si="175"/>
        <v>Establecimientos Públicos</v>
      </c>
      <c r="U487" t="str">
        <f t="shared" si="176"/>
        <v>Inversión directa</v>
      </c>
      <c r="V487" t="s">
        <v>256</v>
      </c>
      <c r="W487" s="53">
        <f t="shared" si="167"/>
        <v>28495449193.240852</v>
      </c>
      <c r="X487" s="53">
        <f t="shared" si="168"/>
        <v>29671543700.292305</v>
      </c>
      <c r="Y487" s="53">
        <f t="shared" si="169"/>
        <v>27934539326.176544</v>
      </c>
      <c r="Z487" s="53"/>
      <c r="AA487" s="53">
        <f t="shared" si="170"/>
        <v>18124872369.342476</v>
      </c>
      <c r="AB487" s="53"/>
      <c r="AC487" s="53">
        <f t="shared" si="178"/>
        <v>28495449193.240852</v>
      </c>
      <c r="AD487" s="53">
        <f t="shared" si="179"/>
        <v>29671543700.292305</v>
      </c>
      <c r="AE487" s="53">
        <f t="shared" si="180"/>
        <v>27934539326.176544</v>
      </c>
      <c r="AF487" s="53">
        <f t="shared" si="181"/>
        <v>1.5311328836677682</v>
      </c>
      <c r="AG487" s="53">
        <f t="shared" si="182"/>
        <v>18124872369.342476</v>
      </c>
      <c r="AI487" s="53">
        <f t="shared" si="163"/>
        <v>0</v>
      </c>
      <c r="AJ487" s="53">
        <f t="shared" si="163"/>
        <v>0</v>
      </c>
      <c r="AK487" s="53">
        <f t="shared" si="163"/>
        <v>0</v>
      </c>
      <c r="AL487" s="53">
        <f t="shared" si="163"/>
        <v>-1.5311328836677682</v>
      </c>
      <c r="AM487" s="53">
        <f t="shared" si="164"/>
        <v>0</v>
      </c>
    </row>
    <row r="488" spans="1:39" x14ac:dyDescent="0.35">
      <c r="A488" s="301">
        <v>2016</v>
      </c>
      <c r="B488" s="301" t="s">
        <v>87</v>
      </c>
      <c r="C488" s="301" t="s">
        <v>54</v>
      </c>
      <c r="D488" s="302" t="s">
        <v>17</v>
      </c>
      <c r="E488" s="302" t="s">
        <v>228</v>
      </c>
      <c r="F488" s="301" t="s">
        <v>76</v>
      </c>
      <c r="G488" s="301" t="s">
        <v>77</v>
      </c>
      <c r="H488" s="303">
        <v>12240642000</v>
      </c>
      <c r="I488" s="303">
        <v>12118235580</v>
      </c>
      <c r="J488" s="303">
        <v>11843955490</v>
      </c>
      <c r="K488" s="304">
        <f t="shared" si="165"/>
        <v>0.97736633454686483</v>
      </c>
      <c r="L488" s="303">
        <v>11397189949</v>
      </c>
      <c r="M488" s="304">
        <f t="shared" si="177"/>
        <v>0.94049912413074244</v>
      </c>
      <c r="P488">
        <f t="shared" si="171"/>
        <v>2016</v>
      </c>
      <c r="Q488" t="str">
        <f t="shared" si="172"/>
        <v>Enrique Pañalosa 2016-2019</v>
      </c>
      <c r="R488" t="str">
        <f t="shared" si="173"/>
        <v>0214-INSTITUTO DISTRITAL PARA LA PROTECCIÓN DE LA NIÑEZ Y LA JUVENTUD</v>
      </c>
      <c r="S488" t="str">
        <f t="shared" si="174"/>
        <v>INTEGRACION SOCIAL</v>
      </c>
      <c r="T488" t="str">
        <f t="shared" si="175"/>
        <v>Establecimientos Públicos</v>
      </c>
      <c r="U488" t="str">
        <f t="shared" si="176"/>
        <v>Funcionamiento</v>
      </c>
      <c r="V488" t="s">
        <v>256</v>
      </c>
      <c r="W488" s="53">
        <f t="shared" si="167"/>
        <v>19907453414.088627</v>
      </c>
      <c r="X488" s="53">
        <f t="shared" si="168"/>
        <v>19708378879.947739</v>
      </c>
      <c r="Y488" s="53">
        <f t="shared" si="169"/>
        <v>19262306025.755367</v>
      </c>
      <c r="Z488" s="53"/>
      <c r="AA488" s="53">
        <f t="shared" si="170"/>
        <v>18535713074.627674</v>
      </c>
      <c r="AB488" s="53"/>
      <c r="AC488" s="53">
        <f t="shared" si="178"/>
        <v>19907453414.088627</v>
      </c>
      <c r="AD488" s="53">
        <f t="shared" si="179"/>
        <v>19708378879.947739</v>
      </c>
      <c r="AE488" s="53">
        <f t="shared" si="180"/>
        <v>19262306025.755367</v>
      </c>
      <c r="AF488" s="53">
        <f t="shared" si="181"/>
        <v>1.5895305796452728</v>
      </c>
      <c r="AG488" s="53">
        <f t="shared" si="182"/>
        <v>18535713074.627674</v>
      </c>
      <c r="AI488" s="53">
        <f t="shared" si="163"/>
        <v>0</v>
      </c>
      <c r="AJ488" s="53">
        <f t="shared" si="163"/>
        <v>0</v>
      </c>
      <c r="AK488" s="53">
        <f t="shared" si="163"/>
        <v>0</v>
      </c>
      <c r="AL488" s="53">
        <f t="shared" si="163"/>
        <v>-1.5895305796452728</v>
      </c>
      <c r="AM488" s="53">
        <f t="shared" si="164"/>
        <v>0</v>
      </c>
    </row>
    <row r="489" spans="1:39" x14ac:dyDescent="0.35">
      <c r="A489" s="301">
        <v>2016</v>
      </c>
      <c r="B489" s="301" t="s">
        <v>87</v>
      </c>
      <c r="C489" s="301" t="s">
        <v>54</v>
      </c>
      <c r="D489" s="302" t="s">
        <v>17</v>
      </c>
      <c r="E489" s="302" t="s">
        <v>228</v>
      </c>
      <c r="F489" s="301" t="s">
        <v>78</v>
      </c>
      <c r="G489" s="301" t="s">
        <v>77</v>
      </c>
      <c r="H489" s="303">
        <v>112004327000</v>
      </c>
      <c r="I489" s="303">
        <v>107136327000</v>
      </c>
      <c r="J489" s="303">
        <v>93130200041</v>
      </c>
      <c r="K489" s="304">
        <f t="shared" si="165"/>
        <v>0.8692681805397342</v>
      </c>
      <c r="L489" s="303">
        <v>68956842566</v>
      </c>
      <c r="M489" s="304">
        <f t="shared" si="177"/>
        <v>0.64363642563553625</v>
      </c>
      <c r="P489">
        <f t="shared" si="171"/>
        <v>2016</v>
      </c>
      <c r="Q489" t="str">
        <f t="shared" si="172"/>
        <v>Enrique Pañalosa 2016-2019</v>
      </c>
      <c r="R489" t="str">
        <f t="shared" si="173"/>
        <v>0214-INSTITUTO DISTRITAL PARA LA PROTECCIÓN DE LA NIÑEZ Y LA JUVENTUD</v>
      </c>
      <c r="S489" t="str">
        <f t="shared" si="174"/>
        <v>INTEGRACION SOCIAL</v>
      </c>
      <c r="T489" t="str">
        <f t="shared" si="175"/>
        <v>Establecimientos Públicos</v>
      </c>
      <c r="U489" t="str">
        <f t="shared" si="176"/>
        <v>Inversión directa</v>
      </c>
      <c r="V489" t="s">
        <v>256</v>
      </c>
      <c r="W489" s="53">
        <f t="shared" si="167"/>
        <v>182157187664.57257</v>
      </c>
      <c r="X489" s="53">
        <f t="shared" si="168"/>
        <v>174240161480.83292</v>
      </c>
      <c r="Y489" s="53">
        <f t="shared" si="169"/>
        <v>151461428147.3931</v>
      </c>
      <c r="Z489" s="53"/>
      <c r="AA489" s="53">
        <f t="shared" si="170"/>
        <v>112147314737.68195</v>
      </c>
      <c r="AB489" s="53"/>
      <c r="AC489" s="53">
        <f t="shared" si="178"/>
        <v>182157187664.57257</v>
      </c>
      <c r="AD489" s="53">
        <f t="shared" si="179"/>
        <v>174240161480.83292</v>
      </c>
      <c r="AE489" s="53">
        <f t="shared" si="180"/>
        <v>151461428147.3931</v>
      </c>
      <c r="AF489" s="53">
        <f t="shared" si="181"/>
        <v>1.4137261598243245</v>
      </c>
      <c r="AG489" s="53">
        <f t="shared" si="182"/>
        <v>112147314737.68195</v>
      </c>
      <c r="AI489" s="53">
        <f t="shared" si="163"/>
        <v>0</v>
      </c>
      <c r="AJ489" s="53">
        <f t="shared" si="163"/>
        <v>0</v>
      </c>
      <c r="AK489" s="53">
        <f t="shared" si="163"/>
        <v>0</v>
      </c>
      <c r="AL489" s="53">
        <f t="shared" si="163"/>
        <v>-1.4137261598243245</v>
      </c>
      <c r="AM489" s="53">
        <f t="shared" si="164"/>
        <v>0</v>
      </c>
    </row>
    <row r="490" spans="1:39" x14ac:dyDescent="0.35">
      <c r="A490" s="301">
        <v>2016</v>
      </c>
      <c r="B490" s="301" t="s">
        <v>87</v>
      </c>
      <c r="C490" s="301" t="s">
        <v>55</v>
      </c>
      <c r="D490" s="302" t="s">
        <v>9</v>
      </c>
      <c r="E490" s="302" t="s">
        <v>228</v>
      </c>
      <c r="F490" s="301" t="s">
        <v>76</v>
      </c>
      <c r="G490" s="301" t="s">
        <v>77</v>
      </c>
      <c r="H490" s="303">
        <v>4007276000</v>
      </c>
      <c r="I490" s="303">
        <v>3966597604</v>
      </c>
      <c r="J490" s="303">
        <v>3655443524</v>
      </c>
      <c r="K490" s="304">
        <f t="shared" si="165"/>
        <v>0.92155642919608838</v>
      </c>
      <c r="L490" s="303">
        <v>3608456960</v>
      </c>
      <c r="M490" s="304">
        <f t="shared" si="177"/>
        <v>0.90971087068704837</v>
      </c>
      <c r="P490">
        <f t="shared" si="171"/>
        <v>2016</v>
      </c>
      <c r="Q490" t="str">
        <f t="shared" si="172"/>
        <v>Enrique Pañalosa 2016-2019</v>
      </c>
      <c r="R490" t="str">
        <f t="shared" si="173"/>
        <v>0215-FUNDACIÓN GILBERTO ALZATE AVENDAÑO</v>
      </c>
      <c r="S490" t="str">
        <f t="shared" si="174"/>
        <v>CULTURA, RECREACIÓN Y DEPORTE</v>
      </c>
      <c r="T490" t="str">
        <f t="shared" si="175"/>
        <v>Establecimientos Públicos</v>
      </c>
      <c r="U490" t="str">
        <f t="shared" si="176"/>
        <v>Funcionamiento</v>
      </c>
      <c r="V490" t="s">
        <v>256</v>
      </c>
      <c r="W490" s="53">
        <f t="shared" si="167"/>
        <v>6517195771.8717213</v>
      </c>
      <c r="X490" s="53">
        <f t="shared" si="168"/>
        <v>6451038843.7195997</v>
      </c>
      <c r="Y490" s="53">
        <f t="shared" si="169"/>
        <v>5944996321.4234972</v>
      </c>
      <c r="Z490" s="53"/>
      <c r="AA490" s="53">
        <f t="shared" si="170"/>
        <v>5868580163.3561268</v>
      </c>
      <c r="AB490" s="53"/>
      <c r="AC490" s="53">
        <f t="shared" si="178"/>
        <v>6517195771.8717213</v>
      </c>
      <c r="AD490" s="53">
        <f t="shared" si="179"/>
        <v>6451038843.7195997</v>
      </c>
      <c r="AE490" s="53">
        <f t="shared" si="180"/>
        <v>5944996321.4234972</v>
      </c>
      <c r="AF490" s="53">
        <f t="shared" si="181"/>
        <v>1.4987646630523948</v>
      </c>
      <c r="AG490" s="53">
        <f t="shared" si="182"/>
        <v>5868580163.3561268</v>
      </c>
      <c r="AI490" s="53">
        <f t="shared" si="163"/>
        <v>0</v>
      </c>
      <c r="AJ490" s="53">
        <f t="shared" si="163"/>
        <v>0</v>
      </c>
      <c r="AK490" s="53">
        <f t="shared" si="163"/>
        <v>0</v>
      </c>
      <c r="AL490" s="53">
        <f t="shared" si="163"/>
        <v>-1.4987646630523948</v>
      </c>
      <c r="AM490" s="53">
        <f t="shared" si="164"/>
        <v>0</v>
      </c>
    </row>
    <row r="491" spans="1:39" x14ac:dyDescent="0.35">
      <c r="A491" s="301">
        <v>2016</v>
      </c>
      <c r="B491" s="301" t="s">
        <v>87</v>
      </c>
      <c r="C491" s="301" t="s">
        <v>55</v>
      </c>
      <c r="D491" s="302" t="s">
        <v>9</v>
      </c>
      <c r="E491" s="302" t="s">
        <v>228</v>
      </c>
      <c r="F491" s="301" t="s">
        <v>78</v>
      </c>
      <c r="G491" s="301" t="s">
        <v>77</v>
      </c>
      <c r="H491" s="303">
        <v>3486694000</v>
      </c>
      <c r="I491" s="303">
        <v>5172171067</v>
      </c>
      <c r="J491" s="303">
        <v>3183977899</v>
      </c>
      <c r="K491" s="304">
        <f t="shared" si="165"/>
        <v>0.61559794866699835</v>
      </c>
      <c r="L491" s="303">
        <v>3056547146</v>
      </c>
      <c r="M491" s="304">
        <f t="shared" si="177"/>
        <v>0.59096018024262309</v>
      </c>
      <c r="P491">
        <f t="shared" si="171"/>
        <v>2016</v>
      </c>
      <c r="Q491" t="str">
        <f t="shared" si="172"/>
        <v>Enrique Pañalosa 2016-2019</v>
      </c>
      <c r="R491" t="str">
        <f t="shared" si="173"/>
        <v>0215-FUNDACIÓN GILBERTO ALZATE AVENDAÑO</v>
      </c>
      <c r="S491" t="str">
        <f t="shared" si="174"/>
        <v>CULTURA, RECREACIÓN Y DEPORTE</v>
      </c>
      <c r="T491" t="str">
        <f t="shared" si="175"/>
        <v>Establecimientos Públicos</v>
      </c>
      <c r="U491" t="str">
        <f t="shared" si="176"/>
        <v>Inversión directa</v>
      </c>
      <c r="V491" t="s">
        <v>256</v>
      </c>
      <c r="W491" s="53">
        <f t="shared" si="167"/>
        <v>5670552114.3566103</v>
      </c>
      <c r="X491" s="53">
        <f t="shared" si="168"/>
        <v>8411711948.2784939</v>
      </c>
      <c r="Y491" s="53">
        <f t="shared" si="169"/>
        <v>5178232620.1379213</v>
      </c>
      <c r="Z491" s="53"/>
      <c r="AA491" s="53">
        <f t="shared" si="170"/>
        <v>4970986809.1036844</v>
      </c>
      <c r="AB491" s="53"/>
      <c r="AC491" s="53">
        <f t="shared" si="178"/>
        <v>5670552114.3566103</v>
      </c>
      <c r="AD491" s="53">
        <f t="shared" si="179"/>
        <v>8411711948.2784939</v>
      </c>
      <c r="AE491" s="53">
        <f t="shared" si="180"/>
        <v>5178232620.1379213</v>
      </c>
      <c r="AF491" s="53">
        <f t="shared" si="181"/>
        <v>1.0011719552697311</v>
      </c>
      <c r="AG491" s="53">
        <f t="shared" si="182"/>
        <v>4970986809.1036844</v>
      </c>
      <c r="AI491" s="53">
        <f t="shared" si="163"/>
        <v>0</v>
      </c>
      <c r="AJ491" s="53">
        <f t="shared" si="163"/>
        <v>0</v>
      </c>
      <c r="AK491" s="53">
        <f t="shared" si="163"/>
        <v>0</v>
      </c>
      <c r="AL491" s="53">
        <f t="shared" si="163"/>
        <v>-1.0011719552697311</v>
      </c>
      <c r="AM491" s="53">
        <f t="shared" si="164"/>
        <v>0</v>
      </c>
    </row>
    <row r="492" spans="1:39" x14ac:dyDescent="0.35">
      <c r="A492" s="301">
        <v>2016</v>
      </c>
      <c r="B492" s="301" t="s">
        <v>87</v>
      </c>
      <c r="C492" s="301" t="s">
        <v>56</v>
      </c>
      <c r="D492" s="302" t="s">
        <v>9</v>
      </c>
      <c r="E492" s="302" t="s">
        <v>228</v>
      </c>
      <c r="F492" s="301" t="s">
        <v>76</v>
      </c>
      <c r="G492" s="301" t="s">
        <v>77</v>
      </c>
      <c r="H492" s="303">
        <v>23960968000</v>
      </c>
      <c r="I492" s="303">
        <v>23721358320</v>
      </c>
      <c r="J492" s="303">
        <v>21735675580</v>
      </c>
      <c r="K492" s="304">
        <f t="shared" si="165"/>
        <v>0.91629135594963684</v>
      </c>
      <c r="L492" s="303">
        <v>21366401434</v>
      </c>
      <c r="M492" s="304">
        <f t="shared" si="177"/>
        <v>0.90072419739916476</v>
      </c>
      <c r="P492">
        <f t="shared" si="171"/>
        <v>2016</v>
      </c>
      <c r="Q492" t="str">
        <f t="shared" si="172"/>
        <v>Enrique Pañalosa 2016-2019</v>
      </c>
      <c r="R492" t="str">
        <f t="shared" si="173"/>
        <v>0216-ORQUESTA FILARMÓNICA DE BOGOTÁ</v>
      </c>
      <c r="S492" t="str">
        <f t="shared" si="174"/>
        <v>CULTURA, RECREACIÓN Y DEPORTE</v>
      </c>
      <c r="T492" t="str">
        <f t="shared" si="175"/>
        <v>Establecimientos Públicos</v>
      </c>
      <c r="U492" t="str">
        <f t="shared" si="176"/>
        <v>Funcionamiento</v>
      </c>
      <c r="V492" t="s">
        <v>256</v>
      </c>
      <c r="W492" s="53">
        <f t="shared" si="167"/>
        <v>38968695777.269554</v>
      </c>
      <c r="X492" s="53">
        <f t="shared" si="168"/>
        <v>38579008819.496857</v>
      </c>
      <c r="Y492" s="53">
        <f t="shared" si="169"/>
        <v>35349612302.409775</v>
      </c>
      <c r="Z492" s="53"/>
      <c r="AA492" s="53">
        <f t="shared" si="170"/>
        <v>34749046755.396606</v>
      </c>
      <c r="AB492" s="53"/>
      <c r="AC492" s="53">
        <f t="shared" si="178"/>
        <v>38968695777.269554</v>
      </c>
      <c r="AD492" s="53">
        <f t="shared" si="179"/>
        <v>38579008819.496857</v>
      </c>
      <c r="AE492" s="53">
        <f t="shared" si="180"/>
        <v>35349612302.409775</v>
      </c>
      <c r="AF492" s="53">
        <f t="shared" si="181"/>
        <v>1.4902018605151179</v>
      </c>
      <c r="AG492" s="53">
        <f t="shared" si="182"/>
        <v>34749046755.396606</v>
      </c>
      <c r="AI492" s="53">
        <f t="shared" si="163"/>
        <v>0</v>
      </c>
      <c r="AJ492" s="53">
        <f t="shared" si="163"/>
        <v>0</v>
      </c>
      <c r="AK492" s="53">
        <f t="shared" si="163"/>
        <v>0</v>
      </c>
      <c r="AL492" s="53">
        <f t="shared" si="163"/>
        <v>-1.4902018605151179</v>
      </c>
      <c r="AM492" s="53">
        <f t="shared" si="164"/>
        <v>0</v>
      </c>
    </row>
    <row r="493" spans="1:39" x14ac:dyDescent="0.35">
      <c r="A493" s="301">
        <v>2016</v>
      </c>
      <c r="B493" s="301" t="s">
        <v>87</v>
      </c>
      <c r="C493" s="301" t="s">
        <v>56</v>
      </c>
      <c r="D493" s="302" t="s">
        <v>9</v>
      </c>
      <c r="E493" s="302" t="s">
        <v>228</v>
      </c>
      <c r="F493" s="301" t="s">
        <v>78</v>
      </c>
      <c r="G493" s="301" t="s">
        <v>77</v>
      </c>
      <c r="H493" s="303">
        <v>49836922000</v>
      </c>
      <c r="I493" s="303">
        <v>49836922000</v>
      </c>
      <c r="J493" s="303">
        <v>29558618948</v>
      </c>
      <c r="K493" s="304">
        <f t="shared" si="165"/>
        <v>0.5931068324805453</v>
      </c>
      <c r="L493" s="303">
        <v>26400042654</v>
      </c>
      <c r="M493" s="304">
        <f t="shared" si="177"/>
        <v>0.52972859467524902</v>
      </c>
      <c r="P493">
        <f t="shared" si="171"/>
        <v>2016</v>
      </c>
      <c r="Q493" t="str">
        <f t="shared" si="172"/>
        <v>Enrique Pañalosa 2016-2019</v>
      </c>
      <c r="R493" t="str">
        <f t="shared" si="173"/>
        <v>0216-ORQUESTA FILARMÓNICA DE BOGOTÁ</v>
      </c>
      <c r="S493" t="str">
        <f t="shared" si="174"/>
        <v>CULTURA, RECREACIÓN Y DEPORTE</v>
      </c>
      <c r="T493" t="str">
        <f t="shared" si="175"/>
        <v>Establecimientos Públicos</v>
      </c>
      <c r="U493" t="str">
        <f t="shared" si="176"/>
        <v>Inversión directa</v>
      </c>
      <c r="V493" t="s">
        <v>256</v>
      </c>
      <c r="W493" s="53">
        <f t="shared" si="167"/>
        <v>81051811091.000671</v>
      </c>
      <c r="X493" s="53">
        <f t="shared" si="168"/>
        <v>81051811091.000671</v>
      </c>
      <c r="Y493" s="53">
        <f t="shared" si="169"/>
        <v>48072382942.994926</v>
      </c>
      <c r="Z493" s="53"/>
      <c r="AA493" s="53">
        <f t="shared" si="170"/>
        <v>42935461985.119545</v>
      </c>
      <c r="AB493" s="53"/>
      <c r="AC493" s="53">
        <f t="shared" si="178"/>
        <v>81051811091.000671</v>
      </c>
      <c r="AD493" s="53">
        <f t="shared" si="179"/>
        <v>81051811091.000671</v>
      </c>
      <c r="AE493" s="53">
        <f t="shared" si="180"/>
        <v>48072382942.994926</v>
      </c>
      <c r="AF493" s="53">
        <f t="shared" si="181"/>
        <v>0.96459373921597591</v>
      </c>
      <c r="AG493" s="53">
        <f t="shared" si="182"/>
        <v>42935461985.119545</v>
      </c>
      <c r="AI493" s="53">
        <f t="shared" si="163"/>
        <v>0</v>
      </c>
      <c r="AJ493" s="53">
        <f t="shared" si="163"/>
        <v>0</v>
      </c>
      <c r="AK493" s="53">
        <f t="shared" si="163"/>
        <v>0</v>
      </c>
      <c r="AL493" s="53">
        <f t="shared" si="163"/>
        <v>-0.96459373921597591</v>
      </c>
      <c r="AM493" s="53">
        <f t="shared" si="164"/>
        <v>0</v>
      </c>
    </row>
    <row r="494" spans="1:39" x14ac:dyDescent="0.35">
      <c r="A494" s="301">
        <v>2016</v>
      </c>
      <c r="B494" s="301" t="s">
        <v>87</v>
      </c>
      <c r="C494" s="301" t="s">
        <v>57</v>
      </c>
      <c r="D494" s="302" t="s">
        <v>22</v>
      </c>
      <c r="E494" s="302" t="s">
        <v>228</v>
      </c>
      <c r="F494" s="301" t="s">
        <v>76</v>
      </c>
      <c r="G494" s="301" t="s">
        <v>77</v>
      </c>
      <c r="H494" s="303">
        <v>13677527000</v>
      </c>
      <c r="I494" s="303">
        <v>9282606269</v>
      </c>
      <c r="J494" s="303">
        <v>9091918309</v>
      </c>
      <c r="K494" s="304">
        <f t="shared" si="165"/>
        <v>0.97945749776796875</v>
      </c>
      <c r="L494" s="303">
        <v>9044297428</v>
      </c>
      <c r="M494" s="304">
        <f t="shared" si="177"/>
        <v>0.97432737809898806</v>
      </c>
      <c r="P494">
        <f t="shared" si="171"/>
        <v>2016</v>
      </c>
      <c r="Q494" t="str">
        <f t="shared" si="172"/>
        <v>Enrique Pañalosa 2016-2019</v>
      </c>
      <c r="R494" t="str">
        <f t="shared" si="173"/>
        <v>0217-FONDO DE SEGURIDAD Y VIGILANCIA</v>
      </c>
      <c r="S494" t="str">
        <f t="shared" si="174"/>
        <v>SEGURIDAD, CONVIVENCIA Y JUSTICIA</v>
      </c>
      <c r="T494" t="str">
        <f t="shared" si="175"/>
        <v>Establecimientos Públicos</v>
      </c>
      <c r="U494" t="str">
        <f t="shared" si="176"/>
        <v>Funcionamiento</v>
      </c>
      <c r="V494" t="s">
        <v>256</v>
      </c>
      <c r="W494" s="53">
        <f t="shared" si="167"/>
        <v>22244317869.31105</v>
      </c>
      <c r="X494" s="53">
        <f t="shared" si="168"/>
        <v>15096679721.655493</v>
      </c>
      <c r="Y494" s="53">
        <f t="shared" si="169"/>
        <v>14786556144.777122</v>
      </c>
      <c r="Z494" s="53"/>
      <c r="AA494" s="53">
        <f t="shared" si="170"/>
        <v>14709108371.200758</v>
      </c>
      <c r="AB494" s="53"/>
      <c r="AC494" s="53">
        <f t="shared" si="178"/>
        <v>22244317869.31105</v>
      </c>
      <c r="AD494" s="53">
        <f t="shared" si="179"/>
        <v>15096679721.655493</v>
      </c>
      <c r="AE494" s="53">
        <f t="shared" si="180"/>
        <v>14786556144.777122</v>
      </c>
      <c r="AF494" s="53">
        <f t="shared" si="181"/>
        <v>1.5929315233543839</v>
      </c>
      <c r="AG494" s="53">
        <f t="shared" si="182"/>
        <v>14709108371.200758</v>
      </c>
      <c r="AI494" s="53">
        <f t="shared" si="163"/>
        <v>0</v>
      </c>
      <c r="AJ494" s="53">
        <f t="shared" si="163"/>
        <v>0</v>
      </c>
      <c r="AK494" s="53">
        <f t="shared" si="163"/>
        <v>0</v>
      </c>
      <c r="AL494" s="53">
        <f t="shared" si="163"/>
        <v>-1.5929315233543839</v>
      </c>
      <c r="AM494" s="53">
        <f t="shared" si="164"/>
        <v>0</v>
      </c>
    </row>
    <row r="495" spans="1:39" x14ac:dyDescent="0.35">
      <c r="A495" s="301">
        <v>2016</v>
      </c>
      <c r="B495" s="301" t="s">
        <v>87</v>
      </c>
      <c r="C495" s="301" t="s">
        <v>57</v>
      </c>
      <c r="D495" s="302" t="s">
        <v>22</v>
      </c>
      <c r="E495" s="302" t="s">
        <v>228</v>
      </c>
      <c r="F495" s="301" t="s">
        <v>79</v>
      </c>
      <c r="G495" s="301" t="s">
        <v>77</v>
      </c>
      <c r="H495" s="303">
        <v>0</v>
      </c>
      <c r="I495" s="303">
        <v>0</v>
      </c>
      <c r="J495" s="303">
        <v>0</v>
      </c>
      <c r="K495" s="304">
        <v>0</v>
      </c>
      <c r="L495" s="303">
        <v>0</v>
      </c>
      <c r="M495" s="304">
        <v>0</v>
      </c>
      <c r="P495">
        <f t="shared" si="171"/>
        <v>2016</v>
      </c>
      <c r="Q495" t="str">
        <f t="shared" si="172"/>
        <v>Enrique Pañalosa 2016-2019</v>
      </c>
      <c r="R495" t="str">
        <f t="shared" si="173"/>
        <v>0217-FONDO DE SEGURIDAD Y VIGILANCIA</v>
      </c>
      <c r="S495" t="str">
        <f t="shared" si="174"/>
        <v>SEGURIDAD, CONVIVENCIA Y JUSTICIA</v>
      </c>
      <c r="T495" t="str">
        <f t="shared" si="175"/>
        <v>Establecimientos Públicos</v>
      </c>
      <c r="U495" t="str">
        <f t="shared" si="176"/>
        <v>Servicio de la deuda</v>
      </c>
      <c r="V495" t="s">
        <v>256</v>
      </c>
      <c r="W495" s="53">
        <f t="shared" si="167"/>
        <v>0</v>
      </c>
      <c r="X495" s="53">
        <f t="shared" si="168"/>
        <v>0</v>
      </c>
      <c r="Y495" s="53">
        <f t="shared" si="169"/>
        <v>0</v>
      </c>
      <c r="Z495" s="53"/>
      <c r="AA495" s="53">
        <f t="shared" si="170"/>
        <v>0</v>
      </c>
      <c r="AB495" s="53"/>
      <c r="AC495" s="53">
        <f t="shared" si="178"/>
        <v>0</v>
      </c>
      <c r="AD495" s="53">
        <f t="shared" si="179"/>
        <v>0</v>
      </c>
      <c r="AE495" s="53">
        <f t="shared" si="180"/>
        <v>0</v>
      </c>
      <c r="AF495" s="53">
        <f t="shared" si="181"/>
        <v>0</v>
      </c>
      <c r="AG495" s="53">
        <f t="shared" si="182"/>
        <v>0</v>
      </c>
      <c r="AI495" s="53">
        <f t="shared" si="163"/>
        <v>0</v>
      </c>
      <c r="AJ495" s="53">
        <f t="shared" si="163"/>
        <v>0</v>
      </c>
      <c r="AK495" s="53">
        <f t="shared" si="163"/>
        <v>0</v>
      </c>
      <c r="AL495" s="53">
        <f t="shared" si="163"/>
        <v>0</v>
      </c>
      <c r="AM495" s="53">
        <f t="shared" si="164"/>
        <v>0</v>
      </c>
    </row>
    <row r="496" spans="1:39" x14ac:dyDescent="0.35">
      <c r="A496" s="301">
        <v>2016</v>
      </c>
      <c r="B496" s="301" t="s">
        <v>87</v>
      </c>
      <c r="C496" s="301" t="s">
        <v>57</v>
      </c>
      <c r="D496" s="302" t="s">
        <v>22</v>
      </c>
      <c r="E496" s="302" t="s">
        <v>228</v>
      </c>
      <c r="F496" s="301" t="s">
        <v>78</v>
      </c>
      <c r="G496" s="301" t="s">
        <v>77</v>
      </c>
      <c r="H496" s="303">
        <v>211042697000</v>
      </c>
      <c r="I496" s="303">
        <v>30858238417</v>
      </c>
      <c r="J496" s="303">
        <v>30858238417</v>
      </c>
      <c r="K496" s="304">
        <f t="shared" ref="K496:K514" si="183">+J496/I496</f>
        <v>1</v>
      </c>
      <c r="L496" s="303">
        <v>30858238417</v>
      </c>
      <c r="M496" s="304">
        <f t="shared" si="177"/>
        <v>1</v>
      </c>
      <c r="P496">
        <f t="shared" si="171"/>
        <v>2016</v>
      </c>
      <c r="Q496" t="str">
        <f t="shared" si="172"/>
        <v>Enrique Pañalosa 2016-2019</v>
      </c>
      <c r="R496" t="str">
        <f t="shared" si="173"/>
        <v>0217-FONDO DE SEGURIDAD Y VIGILANCIA</v>
      </c>
      <c r="S496" t="str">
        <f t="shared" si="174"/>
        <v>SEGURIDAD, CONVIVENCIA Y JUSTICIA</v>
      </c>
      <c r="T496" t="str">
        <f t="shared" si="175"/>
        <v>Establecimientos Públicos</v>
      </c>
      <c r="U496" t="str">
        <f t="shared" si="176"/>
        <v>Inversión directa</v>
      </c>
      <c r="V496" t="s">
        <v>256</v>
      </c>
      <c r="W496" s="53">
        <f t="shared" si="167"/>
        <v>343227312661.46997</v>
      </c>
      <c r="X496" s="53">
        <f t="shared" si="168"/>
        <v>50186006888.140953</v>
      </c>
      <c r="Y496" s="53">
        <f t="shared" si="169"/>
        <v>50186006888.140953</v>
      </c>
      <c r="Z496" s="53"/>
      <c r="AA496" s="53">
        <f t="shared" si="170"/>
        <v>50186006888.140953</v>
      </c>
      <c r="AB496" s="53"/>
      <c r="AC496" s="53">
        <f t="shared" si="178"/>
        <v>343227312661.46997</v>
      </c>
      <c r="AD496" s="53">
        <f t="shared" si="179"/>
        <v>50186006888.140953</v>
      </c>
      <c r="AE496" s="53">
        <f t="shared" si="180"/>
        <v>50186006888.140953</v>
      </c>
      <c r="AF496" s="53">
        <f t="shared" si="181"/>
        <v>1.6263406293631189</v>
      </c>
      <c r="AG496" s="53">
        <f t="shared" si="182"/>
        <v>50186006888.140953</v>
      </c>
      <c r="AI496" s="53">
        <f t="shared" si="163"/>
        <v>0</v>
      </c>
      <c r="AJ496" s="53">
        <f t="shared" si="163"/>
        <v>0</v>
      </c>
      <c r="AK496" s="53">
        <f t="shared" si="163"/>
        <v>0</v>
      </c>
      <c r="AL496" s="53">
        <f t="shared" si="163"/>
        <v>-1.6263406293631189</v>
      </c>
      <c r="AM496" s="53">
        <f t="shared" si="164"/>
        <v>0</v>
      </c>
    </row>
    <row r="497" spans="1:39" x14ac:dyDescent="0.35">
      <c r="A497" s="301">
        <v>2016</v>
      </c>
      <c r="B497" s="301" t="s">
        <v>87</v>
      </c>
      <c r="C497" s="301" t="s">
        <v>58</v>
      </c>
      <c r="D497" s="302" t="s">
        <v>8</v>
      </c>
      <c r="E497" s="302" t="s">
        <v>228</v>
      </c>
      <c r="F497" s="301" t="s">
        <v>76</v>
      </c>
      <c r="G497" s="301" t="s">
        <v>77</v>
      </c>
      <c r="H497" s="303">
        <v>6483132000</v>
      </c>
      <c r="I497" s="303">
        <v>6483132000</v>
      </c>
      <c r="J497" s="303">
        <v>6404833692</v>
      </c>
      <c r="K497" s="304">
        <f t="shared" si="183"/>
        <v>0.98792276510797561</v>
      </c>
      <c r="L497" s="303">
        <v>6268465286</v>
      </c>
      <c r="M497" s="304">
        <f t="shared" si="177"/>
        <v>0.96688842460711888</v>
      </c>
      <c r="P497">
        <f t="shared" si="171"/>
        <v>2016</v>
      </c>
      <c r="Q497" t="str">
        <f t="shared" si="172"/>
        <v>Enrique Pañalosa 2016-2019</v>
      </c>
      <c r="R497" t="str">
        <f t="shared" si="173"/>
        <v>0218-JARDIN BOTÁNICO</v>
      </c>
      <c r="S497" t="str">
        <f t="shared" si="174"/>
        <v>AMBIENTE</v>
      </c>
      <c r="T497" t="str">
        <f t="shared" si="175"/>
        <v>Establecimientos Públicos</v>
      </c>
      <c r="U497" t="str">
        <f t="shared" si="176"/>
        <v>Funcionamiento</v>
      </c>
      <c r="V497" t="s">
        <v>256</v>
      </c>
      <c r="W497" s="53">
        <f t="shared" si="167"/>
        <v>10543780977.124176</v>
      </c>
      <c r="X497" s="53">
        <f t="shared" si="168"/>
        <v>10543780977.124176</v>
      </c>
      <c r="Y497" s="53">
        <f t="shared" si="169"/>
        <v>10416441257.613388</v>
      </c>
      <c r="Z497" s="53"/>
      <c r="AA497" s="53">
        <f t="shared" si="170"/>
        <v>10194659778.374104</v>
      </c>
      <c r="AB497" s="53"/>
      <c r="AC497" s="53">
        <f t="shared" si="178"/>
        <v>10543780977.124176</v>
      </c>
      <c r="AD497" s="53">
        <f t="shared" si="179"/>
        <v>10543780977.124176</v>
      </c>
      <c r="AE497" s="53">
        <f t="shared" si="180"/>
        <v>10416441257.613388</v>
      </c>
      <c r="AF497" s="53">
        <f t="shared" si="181"/>
        <v>1.6066989315678577</v>
      </c>
      <c r="AG497" s="53">
        <f t="shared" si="182"/>
        <v>10194659778.374104</v>
      </c>
      <c r="AI497" s="53">
        <f t="shared" si="163"/>
        <v>0</v>
      </c>
      <c r="AJ497" s="53">
        <f t="shared" si="163"/>
        <v>0</v>
      </c>
      <c r="AK497" s="53">
        <f t="shared" si="163"/>
        <v>0</v>
      </c>
      <c r="AL497" s="53">
        <f t="shared" si="163"/>
        <v>-1.6066989315678577</v>
      </c>
      <c r="AM497" s="53">
        <f t="shared" si="164"/>
        <v>0</v>
      </c>
    </row>
    <row r="498" spans="1:39" x14ac:dyDescent="0.35">
      <c r="A498" s="301">
        <v>2016</v>
      </c>
      <c r="B498" s="301" t="s">
        <v>87</v>
      </c>
      <c r="C498" s="301" t="s">
        <v>58</v>
      </c>
      <c r="D498" s="302" t="s">
        <v>8</v>
      </c>
      <c r="E498" s="302" t="s">
        <v>228</v>
      </c>
      <c r="F498" s="301" t="s">
        <v>78</v>
      </c>
      <c r="G498" s="301" t="s">
        <v>77</v>
      </c>
      <c r="H498" s="303">
        <v>39957393000</v>
      </c>
      <c r="I498" s="303">
        <v>40187393000</v>
      </c>
      <c r="J498" s="303">
        <v>39367367436</v>
      </c>
      <c r="K498" s="304">
        <f t="shared" si="183"/>
        <v>0.97959495496510562</v>
      </c>
      <c r="L498" s="303">
        <v>21334114389</v>
      </c>
      <c r="M498" s="304">
        <f t="shared" si="177"/>
        <v>0.53086584613736953</v>
      </c>
      <c r="P498">
        <f t="shared" si="171"/>
        <v>2016</v>
      </c>
      <c r="Q498" t="str">
        <f t="shared" si="172"/>
        <v>Enrique Pañalosa 2016-2019</v>
      </c>
      <c r="R498" t="str">
        <f t="shared" si="173"/>
        <v>0218-JARDIN BOTÁNICO</v>
      </c>
      <c r="S498" t="str">
        <f t="shared" si="174"/>
        <v>AMBIENTE</v>
      </c>
      <c r="T498" t="str">
        <f t="shared" si="175"/>
        <v>Establecimientos Públicos</v>
      </c>
      <c r="U498" t="str">
        <f t="shared" si="176"/>
        <v>Inversión directa</v>
      </c>
      <c r="V498" t="s">
        <v>256</v>
      </c>
      <c r="W498" s="53">
        <f t="shared" si="167"/>
        <v>64984331679.329483</v>
      </c>
      <c r="X498" s="53">
        <f t="shared" si="168"/>
        <v>65358390024.083</v>
      </c>
      <c r="Y498" s="53">
        <f t="shared" si="169"/>
        <v>64024749132.233391</v>
      </c>
      <c r="Z498" s="53"/>
      <c r="AA498" s="53">
        <f t="shared" si="170"/>
        <v>34696537022.311028</v>
      </c>
      <c r="AB498" s="53"/>
      <c r="AC498" s="53">
        <f t="shared" si="178"/>
        <v>64984331679.329483</v>
      </c>
      <c r="AD498" s="53">
        <f t="shared" si="179"/>
        <v>65358390024.083</v>
      </c>
      <c r="AE498" s="53">
        <f t="shared" si="180"/>
        <v>64024749132.233391</v>
      </c>
      <c r="AF498" s="53">
        <f t="shared" si="181"/>
        <v>1.5931550755788859</v>
      </c>
      <c r="AG498" s="53">
        <f t="shared" si="182"/>
        <v>34696537022.311028</v>
      </c>
      <c r="AI498" s="53">
        <f t="shared" si="163"/>
        <v>0</v>
      </c>
      <c r="AJ498" s="53">
        <f t="shared" si="163"/>
        <v>0</v>
      </c>
      <c r="AK498" s="53">
        <f t="shared" si="163"/>
        <v>0</v>
      </c>
      <c r="AL498" s="53">
        <f t="shared" si="163"/>
        <v>-1.5931550755788859</v>
      </c>
      <c r="AM498" s="53">
        <f t="shared" si="164"/>
        <v>0</v>
      </c>
    </row>
    <row r="499" spans="1:39" x14ac:dyDescent="0.35">
      <c r="A499" s="301">
        <v>2016</v>
      </c>
      <c r="B499" s="301" t="s">
        <v>87</v>
      </c>
      <c r="C499" s="301" t="s">
        <v>59</v>
      </c>
      <c r="D499" s="302" t="s">
        <v>11</v>
      </c>
      <c r="E499" s="302" t="s">
        <v>228</v>
      </c>
      <c r="F499" s="301" t="s">
        <v>76</v>
      </c>
      <c r="G499" s="301" t="s">
        <v>77</v>
      </c>
      <c r="H499" s="303">
        <v>5192468000</v>
      </c>
      <c r="I499" s="303">
        <v>5192468000</v>
      </c>
      <c r="J499" s="303">
        <v>4944121726</v>
      </c>
      <c r="K499" s="304">
        <f t="shared" si="183"/>
        <v>0.95217182388028199</v>
      </c>
      <c r="L499" s="303">
        <v>4788680127</v>
      </c>
      <c r="M499" s="304">
        <f t="shared" si="177"/>
        <v>0.92223584757768362</v>
      </c>
      <c r="P499">
        <f t="shared" si="171"/>
        <v>2016</v>
      </c>
      <c r="Q499" t="str">
        <f t="shared" si="172"/>
        <v>Enrique Pañalosa 2016-2019</v>
      </c>
      <c r="R499" t="str">
        <f t="shared" si="173"/>
        <v>0219-INSTITUTO PARA LA INVESTIGACION EDUCATIVA Y EL DESARROLLO PEDAGÓGICO</v>
      </c>
      <c r="S499" t="str">
        <f t="shared" si="174"/>
        <v>EDUCACIÓN</v>
      </c>
      <c r="T499" t="str">
        <f t="shared" si="175"/>
        <v>Establecimientos Públicos</v>
      </c>
      <c r="U499" t="str">
        <f t="shared" si="176"/>
        <v>Funcionamiento</v>
      </c>
      <c r="V499" t="s">
        <v>256</v>
      </c>
      <c r="W499" s="53">
        <f t="shared" si="167"/>
        <v>8444721675.0678549</v>
      </c>
      <c r="X499" s="53">
        <f t="shared" si="168"/>
        <v>8444721675.0678549</v>
      </c>
      <c r="Y499" s="53">
        <f t="shared" si="169"/>
        <v>8040826039.5107098</v>
      </c>
      <c r="Z499" s="53"/>
      <c r="AA499" s="53">
        <f t="shared" si="170"/>
        <v>7788025051.5638399</v>
      </c>
      <c r="AB499" s="53"/>
      <c r="AC499" s="53">
        <f t="shared" si="178"/>
        <v>8444721675.0678549</v>
      </c>
      <c r="AD499" s="53">
        <f t="shared" si="179"/>
        <v>8444721675.0678549</v>
      </c>
      <c r="AE499" s="53">
        <f t="shared" si="180"/>
        <v>8040826039.5107098</v>
      </c>
      <c r="AF499" s="53">
        <f t="shared" si="181"/>
        <v>1.5485557233112865</v>
      </c>
      <c r="AG499" s="53">
        <f t="shared" si="182"/>
        <v>7788025051.5638399</v>
      </c>
      <c r="AI499" s="53">
        <f t="shared" si="163"/>
        <v>0</v>
      </c>
      <c r="AJ499" s="53">
        <f t="shared" si="163"/>
        <v>0</v>
      </c>
      <c r="AK499" s="53">
        <f t="shared" si="163"/>
        <v>0</v>
      </c>
      <c r="AL499" s="53">
        <f t="shared" si="163"/>
        <v>-1.5485557233112865</v>
      </c>
      <c r="AM499" s="53">
        <f t="shared" si="164"/>
        <v>0</v>
      </c>
    </row>
    <row r="500" spans="1:39" x14ac:dyDescent="0.35">
      <c r="A500" s="301">
        <v>2016</v>
      </c>
      <c r="B500" s="301" t="s">
        <v>87</v>
      </c>
      <c r="C500" s="301" t="s">
        <v>59</v>
      </c>
      <c r="D500" s="302" t="s">
        <v>11</v>
      </c>
      <c r="E500" s="302" t="s">
        <v>228</v>
      </c>
      <c r="F500" s="301" t="s">
        <v>78</v>
      </c>
      <c r="G500" s="301" t="s">
        <v>77</v>
      </c>
      <c r="H500" s="303">
        <v>3892000000</v>
      </c>
      <c r="I500" s="303">
        <v>4759565916</v>
      </c>
      <c r="J500" s="303">
        <v>4649344726</v>
      </c>
      <c r="K500" s="304">
        <f t="shared" si="183"/>
        <v>0.97684217595779588</v>
      </c>
      <c r="L500" s="303">
        <v>4311638132</v>
      </c>
      <c r="M500" s="304">
        <f t="shared" si="177"/>
        <v>0.90588894199485226</v>
      </c>
      <c r="P500">
        <f t="shared" si="171"/>
        <v>2016</v>
      </c>
      <c r="Q500" t="str">
        <f t="shared" si="172"/>
        <v>Enrique Pañalosa 2016-2019</v>
      </c>
      <c r="R500" t="str">
        <f t="shared" si="173"/>
        <v>0219-INSTITUTO PARA LA INVESTIGACION EDUCATIVA Y EL DESARROLLO PEDAGÓGICO</v>
      </c>
      <c r="S500" t="str">
        <f t="shared" si="174"/>
        <v>EDUCACIÓN</v>
      </c>
      <c r="T500" t="str">
        <f t="shared" si="175"/>
        <v>Establecimientos Públicos</v>
      </c>
      <c r="U500" t="str">
        <f t="shared" si="176"/>
        <v>Inversión directa</v>
      </c>
      <c r="V500" t="s">
        <v>256</v>
      </c>
      <c r="W500" s="53">
        <f t="shared" si="167"/>
        <v>6329717729.4812584</v>
      </c>
      <c r="X500" s="53">
        <f t="shared" si="168"/>
        <v>7740675427.3226891</v>
      </c>
      <c r="Y500" s="53">
        <f t="shared" si="169"/>
        <v>7561418227.8089371</v>
      </c>
      <c r="Z500" s="53"/>
      <c r="AA500" s="53">
        <f t="shared" si="170"/>
        <v>7012192273.1829023</v>
      </c>
      <c r="AB500" s="53"/>
      <c r="AC500" s="53">
        <f t="shared" si="178"/>
        <v>6329717729.4812584</v>
      </c>
      <c r="AD500" s="53">
        <f t="shared" si="179"/>
        <v>7740675427.3226891</v>
      </c>
      <c r="AE500" s="53">
        <f t="shared" si="180"/>
        <v>7561418227.8089371</v>
      </c>
      <c r="AF500" s="53">
        <f t="shared" si="181"/>
        <v>1.5886781192356403</v>
      </c>
      <c r="AG500" s="53">
        <f t="shared" si="182"/>
        <v>7012192273.1829023</v>
      </c>
      <c r="AI500" s="53">
        <f t="shared" si="163"/>
        <v>0</v>
      </c>
      <c r="AJ500" s="53">
        <f t="shared" si="163"/>
        <v>0</v>
      </c>
      <c r="AK500" s="53">
        <f t="shared" si="163"/>
        <v>0</v>
      </c>
      <c r="AL500" s="53">
        <f t="shared" si="163"/>
        <v>-1.5886781192356403</v>
      </c>
      <c r="AM500" s="53">
        <f t="shared" si="164"/>
        <v>0</v>
      </c>
    </row>
    <row r="501" spans="1:39" x14ac:dyDescent="0.35">
      <c r="A501" s="301">
        <v>2016</v>
      </c>
      <c r="B501" s="301" t="s">
        <v>87</v>
      </c>
      <c r="C501" s="301" t="s">
        <v>60</v>
      </c>
      <c r="D501" s="302" t="s">
        <v>14</v>
      </c>
      <c r="E501" s="302" t="s">
        <v>228</v>
      </c>
      <c r="F501" s="301" t="s">
        <v>76</v>
      </c>
      <c r="G501" s="301" t="s">
        <v>77</v>
      </c>
      <c r="H501" s="303">
        <v>11832735000</v>
      </c>
      <c r="I501" s="303">
        <v>11832735000</v>
      </c>
      <c r="J501" s="303">
        <v>11495792063</v>
      </c>
      <c r="K501" s="304">
        <f t="shared" si="183"/>
        <v>0.97152450916884392</v>
      </c>
      <c r="L501" s="303">
        <v>10733328338</v>
      </c>
      <c r="M501" s="304">
        <f t="shared" si="177"/>
        <v>0.90708769680044388</v>
      </c>
      <c r="P501">
        <f t="shared" si="171"/>
        <v>2016</v>
      </c>
      <c r="Q501" t="str">
        <f t="shared" si="172"/>
        <v>Enrique Pañalosa 2016-2019</v>
      </c>
      <c r="R501" t="str">
        <f t="shared" si="173"/>
        <v>0220-INSTITUTO DISTRITAL DE PARTICIPACIÓN Y ACCIÓN COMUNAL</v>
      </c>
      <c r="S501" t="str">
        <f t="shared" si="174"/>
        <v>GOBIERNO</v>
      </c>
      <c r="T501" t="str">
        <f t="shared" si="175"/>
        <v>Establecimientos Públicos</v>
      </c>
      <c r="U501" t="str">
        <f t="shared" si="176"/>
        <v>Funcionamiento</v>
      </c>
      <c r="V501" t="s">
        <v>256</v>
      </c>
      <c r="W501" s="53">
        <f t="shared" si="167"/>
        <v>19244057686.987003</v>
      </c>
      <c r="X501" s="53">
        <f t="shared" si="168"/>
        <v>19244057686.987003</v>
      </c>
      <c r="Y501" s="53">
        <f t="shared" si="169"/>
        <v>18696073698.766968</v>
      </c>
      <c r="Z501" s="53"/>
      <c r="AA501" s="53">
        <f t="shared" si="170"/>
        <v>17456047964.383919</v>
      </c>
      <c r="AB501" s="53"/>
      <c r="AC501" s="53">
        <f t="shared" si="178"/>
        <v>19244057686.987003</v>
      </c>
      <c r="AD501" s="53">
        <f t="shared" si="179"/>
        <v>19244057686.987003</v>
      </c>
      <c r="AE501" s="53">
        <f t="shared" si="180"/>
        <v>18696073698.766968</v>
      </c>
      <c r="AF501" s="53">
        <f t="shared" si="181"/>
        <v>1.5800297816833528</v>
      </c>
      <c r="AG501" s="53">
        <f t="shared" si="182"/>
        <v>17456047964.383919</v>
      </c>
      <c r="AI501" s="53">
        <f t="shared" si="163"/>
        <v>0</v>
      </c>
      <c r="AJ501" s="53">
        <f t="shared" si="163"/>
        <v>0</v>
      </c>
      <c r="AK501" s="53">
        <f t="shared" si="163"/>
        <v>0</v>
      </c>
      <c r="AL501" s="53">
        <f t="shared" si="163"/>
        <v>-1.5800297816833528</v>
      </c>
      <c r="AM501" s="53">
        <f t="shared" si="164"/>
        <v>0</v>
      </c>
    </row>
    <row r="502" spans="1:39" x14ac:dyDescent="0.35">
      <c r="A502" s="301">
        <v>2016</v>
      </c>
      <c r="B502" s="301" t="s">
        <v>87</v>
      </c>
      <c r="C502" s="301" t="s">
        <v>60</v>
      </c>
      <c r="D502" s="302" t="s">
        <v>14</v>
      </c>
      <c r="E502" s="302" t="s">
        <v>228</v>
      </c>
      <c r="F502" s="301" t="s">
        <v>78</v>
      </c>
      <c r="G502" s="301" t="s">
        <v>77</v>
      </c>
      <c r="H502" s="303">
        <v>15431000000</v>
      </c>
      <c r="I502" s="303">
        <v>15431000000</v>
      </c>
      <c r="J502" s="303">
        <v>15270526602</v>
      </c>
      <c r="K502" s="304">
        <f t="shared" si="183"/>
        <v>0.98960058337113599</v>
      </c>
      <c r="L502" s="303">
        <v>11877973963</v>
      </c>
      <c r="M502" s="304">
        <f t="shared" si="177"/>
        <v>0.76974751882574044</v>
      </c>
      <c r="P502">
        <f t="shared" si="171"/>
        <v>2016</v>
      </c>
      <c r="Q502" t="str">
        <f t="shared" si="172"/>
        <v>Enrique Pañalosa 2016-2019</v>
      </c>
      <c r="R502" t="str">
        <f t="shared" si="173"/>
        <v>0220-INSTITUTO DISTRITAL DE PARTICIPACIÓN Y ACCIÓN COMUNAL</v>
      </c>
      <c r="S502" t="str">
        <f t="shared" si="174"/>
        <v>GOBIERNO</v>
      </c>
      <c r="T502" t="str">
        <f t="shared" si="175"/>
        <v>Establecimientos Públicos</v>
      </c>
      <c r="U502" t="str">
        <f t="shared" si="176"/>
        <v>Inversión directa</v>
      </c>
      <c r="V502" t="s">
        <v>256</v>
      </c>
      <c r="W502" s="53">
        <f t="shared" si="167"/>
        <v>25096062251.702286</v>
      </c>
      <c r="X502" s="53">
        <f t="shared" si="168"/>
        <v>25096062251.702286</v>
      </c>
      <c r="Y502" s="53">
        <f t="shared" si="169"/>
        <v>24835077844.602928</v>
      </c>
      <c r="Z502" s="53"/>
      <c r="AA502" s="53">
        <f t="shared" si="170"/>
        <v>19317631650.544159</v>
      </c>
      <c r="AB502" s="53"/>
      <c r="AC502" s="53">
        <f t="shared" si="178"/>
        <v>25096062251.702286</v>
      </c>
      <c r="AD502" s="53">
        <f t="shared" si="179"/>
        <v>25096062251.702286</v>
      </c>
      <c r="AE502" s="53">
        <f t="shared" si="180"/>
        <v>24835077844.602928</v>
      </c>
      <c r="AF502" s="53">
        <f t="shared" si="181"/>
        <v>1.6094276355779229</v>
      </c>
      <c r="AG502" s="53">
        <f t="shared" si="182"/>
        <v>19317631650.544159</v>
      </c>
      <c r="AI502" s="53">
        <f t="shared" si="163"/>
        <v>0</v>
      </c>
      <c r="AJ502" s="53">
        <f t="shared" si="163"/>
        <v>0</v>
      </c>
      <c r="AK502" s="53">
        <f t="shared" si="163"/>
        <v>0</v>
      </c>
      <c r="AL502" s="53">
        <f t="shared" si="163"/>
        <v>-1.6094276355779229</v>
      </c>
      <c r="AM502" s="53">
        <f t="shared" si="164"/>
        <v>0</v>
      </c>
    </row>
    <row r="503" spans="1:39" x14ac:dyDescent="0.35">
      <c r="A503" s="301">
        <v>2016</v>
      </c>
      <c r="B503" s="301" t="s">
        <v>87</v>
      </c>
      <c r="C503" s="301" t="s">
        <v>61</v>
      </c>
      <c r="D503" s="302" t="s">
        <v>10</v>
      </c>
      <c r="E503" s="302" t="s">
        <v>228</v>
      </c>
      <c r="F503" s="301" t="s">
        <v>76</v>
      </c>
      <c r="G503" s="301" t="s">
        <v>77</v>
      </c>
      <c r="H503" s="303">
        <v>6095017000</v>
      </c>
      <c r="I503" s="303">
        <v>6095017000</v>
      </c>
      <c r="J503" s="303">
        <v>4696999568</v>
      </c>
      <c r="K503" s="304">
        <f t="shared" si="183"/>
        <v>0.77062944500400898</v>
      </c>
      <c r="L503" s="303">
        <v>4430352825</v>
      </c>
      <c r="M503" s="304">
        <f t="shared" si="177"/>
        <v>0.72688112682868644</v>
      </c>
      <c r="P503">
        <f t="shared" si="171"/>
        <v>2016</v>
      </c>
      <c r="Q503" t="str">
        <f t="shared" si="172"/>
        <v>Enrique Pañalosa 2016-2019</v>
      </c>
      <c r="R503" t="str">
        <f t="shared" si="173"/>
        <v>0221-INSTITUTO DISTRITAL DE TURISMO</v>
      </c>
      <c r="S503" t="str">
        <f t="shared" si="174"/>
        <v>DESARROLLO ECONÓMICO, INDUSTRIA Y TURISMO</v>
      </c>
      <c r="T503" t="str">
        <f t="shared" si="175"/>
        <v>Establecimientos Públicos</v>
      </c>
      <c r="U503" t="str">
        <f t="shared" si="176"/>
        <v>Funcionamiento</v>
      </c>
      <c r="V503" t="s">
        <v>256</v>
      </c>
      <c r="W503" s="53">
        <f t="shared" si="167"/>
        <v>9912573783.7589092</v>
      </c>
      <c r="X503" s="53">
        <f t="shared" si="168"/>
        <v>9912573783.7589092</v>
      </c>
      <c r="Y503" s="53">
        <f t="shared" si="169"/>
        <v>7638921233.5394173</v>
      </c>
      <c r="Z503" s="53"/>
      <c r="AA503" s="53">
        <f t="shared" si="170"/>
        <v>7205262801.7111712</v>
      </c>
      <c r="AB503" s="53"/>
      <c r="AC503" s="53">
        <f t="shared" si="178"/>
        <v>9912573783.7589092</v>
      </c>
      <c r="AD503" s="53">
        <f t="shared" si="179"/>
        <v>9912573783.7589092</v>
      </c>
      <c r="AE503" s="53">
        <f t="shared" si="180"/>
        <v>7638921233.5394173</v>
      </c>
      <c r="AF503" s="53">
        <f t="shared" si="181"/>
        <v>1.253305976593571</v>
      </c>
      <c r="AG503" s="53">
        <f t="shared" si="182"/>
        <v>7205262801.7111712</v>
      </c>
      <c r="AI503" s="53">
        <f t="shared" si="163"/>
        <v>0</v>
      </c>
      <c r="AJ503" s="53">
        <f t="shared" si="163"/>
        <v>0</v>
      </c>
      <c r="AK503" s="53">
        <f t="shared" si="163"/>
        <v>0</v>
      </c>
      <c r="AL503" s="53">
        <f t="shared" si="163"/>
        <v>-1.253305976593571</v>
      </c>
      <c r="AM503" s="53">
        <f t="shared" si="164"/>
        <v>0</v>
      </c>
    </row>
    <row r="504" spans="1:39" x14ac:dyDescent="0.35">
      <c r="A504" s="301">
        <v>2016</v>
      </c>
      <c r="B504" s="301" t="s">
        <v>87</v>
      </c>
      <c r="C504" s="301" t="s">
        <v>61</v>
      </c>
      <c r="D504" s="302" t="s">
        <v>10</v>
      </c>
      <c r="E504" s="302" t="s">
        <v>228</v>
      </c>
      <c r="F504" s="301" t="s">
        <v>78</v>
      </c>
      <c r="G504" s="301" t="s">
        <v>77</v>
      </c>
      <c r="H504" s="303">
        <v>7563000000</v>
      </c>
      <c r="I504" s="303">
        <v>8183000000</v>
      </c>
      <c r="J504" s="303">
        <v>8027729974</v>
      </c>
      <c r="K504" s="304">
        <f t="shared" si="183"/>
        <v>0.98102529316876452</v>
      </c>
      <c r="L504" s="303">
        <v>5675101077</v>
      </c>
      <c r="M504" s="304">
        <f t="shared" si="177"/>
        <v>0.69352328938042285</v>
      </c>
      <c r="P504">
        <f t="shared" si="171"/>
        <v>2016</v>
      </c>
      <c r="Q504" t="str">
        <f t="shared" si="172"/>
        <v>Enrique Pañalosa 2016-2019</v>
      </c>
      <c r="R504" t="str">
        <f t="shared" si="173"/>
        <v>0221-INSTITUTO DISTRITAL DE TURISMO</v>
      </c>
      <c r="S504" t="str">
        <f t="shared" si="174"/>
        <v>DESARROLLO ECONÓMICO, INDUSTRIA Y TURISMO</v>
      </c>
      <c r="T504" t="str">
        <f t="shared" si="175"/>
        <v>Establecimientos Públicos</v>
      </c>
      <c r="U504" t="str">
        <f t="shared" si="176"/>
        <v>Inversión directa</v>
      </c>
      <c r="V504" t="s">
        <v>256</v>
      </c>
      <c r="W504" s="53">
        <f t="shared" si="167"/>
        <v>12300014179.873268</v>
      </c>
      <c r="X504" s="53">
        <f t="shared" si="168"/>
        <v>13308345370.078402</v>
      </c>
      <c r="Y504" s="53">
        <f t="shared" si="169"/>
        <v>13055823418.272333</v>
      </c>
      <c r="Z504" s="53"/>
      <c r="AA504" s="53">
        <f t="shared" si="170"/>
        <v>9229647457.2674942</v>
      </c>
      <c r="AB504" s="53"/>
      <c r="AC504" s="53">
        <f t="shared" si="178"/>
        <v>12300014179.873268</v>
      </c>
      <c r="AD504" s="53">
        <f t="shared" si="179"/>
        <v>13308345370.078402</v>
      </c>
      <c r="AE504" s="53">
        <f t="shared" si="180"/>
        <v>13055823418.272333</v>
      </c>
      <c r="AF504" s="53">
        <f t="shared" si="181"/>
        <v>1.5954812927132267</v>
      </c>
      <c r="AG504" s="53">
        <f t="shared" si="182"/>
        <v>9229647457.2674942</v>
      </c>
      <c r="AI504" s="53">
        <f t="shared" si="163"/>
        <v>0</v>
      </c>
      <c r="AJ504" s="53">
        <f t="shared" si="163"/>
        <v>0</v>
      </c>
      <c r="AK504" s="53">
        <f t="shared" si="163"/>
        <v>0</v>
      </c>
      <c r="AL504" s="53">
        <f t="shared" si="163"/>
        <v>-1.5954812927132267</v>
      </c>
      <c r="AM504" s="53">
        <f t="shared" si="164"/>
        <v>0</v>
      </c>
    </row>
    <row r="505" spans="1:39" x14ac:dyDescent="0.35">
      <c r="A505" s="301">
        <v>2016</v>
      </c>
      <c r="B505" s="301" t="s">
        <v>87</v>
      </c>
      <c r="C505" s="301" t="s">
        <v>61</v>
      </c>
      <c r="D505" s="302" t="s">
        <v>10</v>
      </c>
      <c r="E505" s="302" t="s">
        <v>228</v>
      </c>
      <c r="F505" s="301" t="s">
        <v>80</v>
      </c>
      <c r="G505" s="301" t="s">
        <v>77</v>
      </c>
      <c r="H505" s="303">
        <v>0</v>
      </c>
      <c r="I505" s="303">
        <v>80000000</v>
      </c>
      <c r="J505" s="303">
        <v>80000000</v>
      </c>
      <c r="K505" s="304">
        <f t="shared" si="183"/>
        <v>1</v>
      </c>
      <c r="L505" s="303">
        <v>80000000</v>
      </c>
      <c r="M505" s="304" t="e">
        <f>+[1]!Tabla1[[#This Row],[Giros]]/[1]!Tabla1[[#This Row],[Presupuesto Disponible]]</f>
        <v>#REF!</v>
      </c>
      <c r="P505">
        <f t="shared" si="171"/>
        <v>2016</v>
      </c>
      <c r="Q505" t="str">
        <f t="shared" si="172"/>
        <v>Enrique Pañalosa 2016-2019</v>
      </c>
      <c r="R505" t="str">
        <f t="shared" si="173"/>
        <v>0221-INSTITUTO DISTRITAL DE TURISMO</v>
      </c>
      <c r="S505" t="str">
        <f t="shared" si="174"/>
        <v>DESARROLLO ECONÓMICO, INDUSTRIA Y TURISMO</v>
      </c>
      <c r="T505" t="str">
        <f t="shared" si="175"/>
        <v>Establecimientos Públicos</v>
      </c>
      <c r="U505" t="str">
        <f t="shared" si="176"/>
        <v>Transferencias</v>
      </c>
      <c r="V505" t="s">
        <v>256</v>
      </c>
      <c r="W505" s="53">
        <f t="shared" si="167"/>
        <v>0</v>
      </c>
      <c r="X505" s="53">
        <f t="shared" si="168"/>
        <v>130107250.34904951</v>
      </c>
      <c r="Y505" s="53">
        <f t="shared" si="169"/>
        <v>130107250.34904951</v>
      </c>
      <c r="Z505" s="53"/>
      <c r="AA505" s="53">
        <f t="shared" si="170"/>
        <v>130107250.34904951</v>
      </c>
      <c r="AB505" s="53"/>
      <c r="AC505" s="53">
        <f t="shared" si="178"/>
        <v>0</v>
      </c>
      <c r="AD505" s="53">
        <f t="shared" si="179"/>
        <v>130107250.34904951</v>
      </c>
      <c r="AE505" s="53">
        <f t="shared" si="180"/>
        <v>130107250.34904951</v>
      </c>
      <c r="AF505" s="53">
        <f t="shared" si="181"/>
        <v>1.6263406293631189</v>
      </c>
      <c r="AG505" s="53">
        <f t="shared" si="182"/>
        <v>130107250.34904951</v>
      </c>
      <c r="AI505" s="53">
        <f t="shared" si="163"/>
        <v>0</v>
      </c>
      <c r="AJ505" s="53">
        <f t="shared" si="163"/>
        <v>0</v>
      </c>
      <c r="AK505" s="53">
        <f t="shared" si="163"/>
        <v>0</v>
      </c>
      <c r="AL505" s="53">
        <f t="shared" si="163"/>
        <v>-1.6263406293631189</v>
      </c>
      <c r="AM505" s="53">
        <f t="shared" si="164"/>
        <v>0</v>
      </c>
    </row>
    <row r="506" spans="1:39" x14ac:dyDescent="0.35">
      <c r="A506" s="301">
        <v>2016</v>
      </c>
      <c r="B506" s="301" t="s">
        <v>87</v>
      </c>
      <c r="C506" s="301" t="s">
        <v>62</v>
      </c>
      <c r="D506" s="302" t="s">
        <v>9</v>
      </c>
      <c r="E506" s="302" t="s">
        <v>228</v>
      </c>
      <c r="F506" s="301" t="s">
        <v>76</v>
      </c>
      <c r="G506" s="301" t="s">
        <v>77</v>
      </c>
      <c r="H506" s="303">
        <v>10282276000</v>
      </c>
      <c r="I506" s="303">
        <v>10282276000</v>
      </c>
      <c r="J506" s="303">
        <v>9705233701</v>
      </c>
      <c r="K506" s="304">
        <f t="shared" si="183"/>
        <v>0.94387990567458024</v>
      </c>
      <c r="L506" s="303">
        <v>8261401843</v>
      </c>
      <c r="M506" s="304">
        <f t="shared" si="177"/>
        <v>0.80346042481256097</v>
      </c>
      <c r="P506">
        <f t="shared" si="171"/>
        <v>2016</v>
      </c>
      <c r="Q506" t="str">
        <f t="shared" si="172"/>
        <v>Enrique Pañalosa 2016-2019</v>
      </c>
      <c r="R506" t="str">
        <f t="shared" si="173"/>
        <v>0222-INSTITUTO DISTRITAL DE LAS ARTES</v>
      </c>
      <c r="S506" t="str">
        <f t="shared" si="174"/>
        <v>CULTURA, RECREACIÓN Y DEPORTE</v>
      </c>
      <c r="T506" t="str">
        <f t="shared" si="175"/>
        <v>Establecimientos Públicos</v>
      </c>
      <c r="U506" t="str">
        <f t="shared" si="176"/>
        <v>Funcionamiento</v>
      </c>
      <c r="V506" t="s">
        <v>256</v>
      </c>
      <c r="W506" s="53">
        <f t="shared" si="167"/>
        <v>16722483221.125292</v>
      </c>
      <c r="X506" s="53">
        <f t="shared" si="168"/>
        <v>16722483221.125292</v>
      </c>
      <c r="Y506" s="53">
        <f t="shared" si="169"/>
        <v>15784015885.400492</v>
      </c>
      <c r="Z506" s="53"/>
      <c r="AA506" s="53">
        <f t="shared" si="170"/>
        <v>13435853472.766251</v>
      </c>
      <c r="AB506" s="53"/>
      <c r="AC506" s="53">
        <f t="shared" si="178"/>
        <v>16722483221.125292</v>
      </c>
      <c r="AD506" s="53">
        <f t="shared" si="179"/>
        <v>16722483221.125292</v>
      </c>
      <c r="AE506" s="53">
        <f t="shared" si="180"/>
        <v>15784015885.400492</v>
      </c>
      <c r="AF506" s="53">
        <f t="shared" si="181"/>
        <v>1.5350702398379981</v>
      </c>
      <c r="AG506" s="53">
        <f t="shared" si="182"/>
        <v>13435853472.766251</v>
      </c>
      <c r="AI506" s="53">
        <f t="shared" si="163"/>
        <v>0</v>
      </c>
      <c r="AJ506" s="53">
        <f t="shared" si="163"/>
        <v>0</v>
      </c>
      <c r="AK506" s="53">
        <f t="shared" si="163"/>
        <v>0</v>
      </c>
      <c r="AL506" s="53">
        <f t="shared" si="163"/>
        <v>-1.5350702398379981</v>
      </c>
      <c r="AM506" s="53">
        <f t="shared" si="164"/>
        <v>0</v>
      </c>
    </row>
    <row r="507" spans="1:39" x14ac:dyDescent="0.35">
      <c r="A507" s="301">
        <v>2016</v>
      </c>
      <c r="B507" s="301" t="s">
        <v>87</v>
      </c>
      <c r="C507" s="301" t="s">
        <v>62</v>
      </c>
      <c r="D507" s="302" t="s">
        <v>9</v>
      </c>
      <c r="E507" s="302" t="s">
        <v>228</v>
      </c>
      <c r="F507" s="301" t="s">
        <v>78</v>
      </c>
      <c r="G507" s="301" t="s">
        <v>77</v>
      </c>
      <c r="H507" s="303">
        <v>130668120000</v>
      </c>
      <c r="I507" s="303">
        <v>130668120000</v>
      </c>
      <c r="J507" s="303">
        <v>116390833692</v>
      </c>
      <c r="K507" s="304">
        <f t="shared" si="183"/>
        <v>0.89073626904557901</v>
      </c>
      <c r="L507" s="303">
        <v>101390240851</v>
      </c>
      <c r="M507" s="304">
        <f t="shared" si="177"/>
        <v>0.77593709047776915</v>
      </c>
      <c r="P507">
        <f t="shared" si="171"/>
        <v>2016</v>
      </c>
      <c r="Q507" t="str">
        <f t="shared" si="172"/>
        <v>Enrique Pañalosa 2016-2019</v>
      </c>
      <c r="R507" t="str">
        <f t="shared" si="173"/>
        <v>0222-INSTITUTO DISTRITAL DE LAS ARTES</v>
      </c>
      <c r="S507" t="str">
        <f t="shared" si="174"/>
        <v>CULTURA, RECREACIÓN Y DEPORTE</v>
      </c>
      <c r="T507" t="str">
        <f t="shared" si="175"/>
        <v>Establecimientos Públicos</v>
      </c>
      <c r="U507" t="str">
        <f t="shared" si="176"/>
        <v>Inversión directa</v>
      </c>
      <c r="V507" t="s">
        <v>256</v>
      </c>
      <c r="W507" s="53">
        <f t="shared" si="167"/>
        <v>212510872518.49554</v>
      </c>
      <c r="X507" s="53">
        <f t="shared" si="168"/>
        <v>212510872518.49554</v>
      </c>
      <c r="Y507" s="53">
        <f t="shared" si="169"/>
        <v>189291141718.74539</v>
      </c>
      <c r="Z507" s="53"/>
      <c r="AA507" s="53">
        <f t="shared" si="170"/>
        <v>164895068116.89355</v>
      </c>
      <c r="AB507" s="53"/>
      <c r="AC507" s="53">
        <f t="shared" si="178"/>
        <v>212510872518.49554</v>
      </c>
      <c r="AD507" s="53">
        <f t="shared" si="179"/>
        <v>212510872518.49554</v>
      </c>
      <c r="AE507" s="53">
        <f t="shared" si="180"/>
        <v>189291141718.74539</v>
      </c>
      <c r="AF507" s="53">
        <f t="shared" si="181"/>
        <v>1.4486405843961434</v>
      </c>
      <c r="AG507" s="53">
        <f t="shared" si="182"/>
        <v>164895068116.89355</v>
      </c>
      <c r="AI507" s="53">
        <f t="shared" si="163"/>
        <v>0</v>
      </c>
      <c r="AJ507" s="53">
        <f t="shared" si="163"/>
        <v>0</v>
      </c>
      <c r="AK507" s="53">
        <f t="shared" si="163"/>
        <v>0</v>
      </c>
      <c r="AL507" s="53">
        <f t="shared" ref="AL507:AM570" si="184">+Z507-AF507</f>
        <v>-1.4486405843961434</v>
      </c>
      <c r="AM507" s="53">
        <f t="shared" si="164"/>
        <v>0</v>
      </c>
    </row>
    <row r="508" spans="1:39" x14ac:dyDescent="0.35">
      <c r="A508" s="301">
        <v>2016</v>
      </c>
      <c r="B508" s="301" t="s">
        <v>87</v>
      </c>
      <c r="C508" s="301" t="s">
        <v>63</v>
      </c>
      <c r="D508" s="302" t="s">
        <v>16</v>
      </c>
      <c r="E508" s="302" t="s">
        <v>228</v>
      </c>
      <c r="F508" s="301" t="s">
        <v>76</v>
      </c>
      <c r="G508" s="301" t="s">
        <v>77</v>
      </c>
      <c r="H508" s="303">
        <v>41894602000</v>
      </c>
      <c r="I508" s="303">
        <v>42096478000</v>
      </c>
      <c r="J508" s="303">
        <v>38321941794</v>
      </c>
      <c r="K508" s="304">
        <f t="shared" si="183"/>
        <v>0.91033605694994246</v>
      </c>
      <c r="L508" s="303">
        <v>35705850169</v>
      </c>
      <c r="M508" s="304">
        <f t="shared" si="177"/>
        <v>0.848190914427568</v>
      </c>
      <c r="P508">
        <f t="shared" si="171"/>
        <v>2016</v>
      </c>
      <c r="Q508" t="str">
        <f t="shared" si="172"/>
        <v>Enrique Pañalosa 2016-2019</v>
      </c>
      <c r="R508" t="str">
        <f t="shared" si="173"/>
        <v>0226-UNIDAD ADMINISTRATIVA ESPECIAL DE CATASTRO</v>
      </c>
      <c r="S508" t="str">
        <f t="shared" si="174"/>
        <v>HACIENDA</v>
      </c>
      <c r="T508" t="str">
        <f t="shared" si="175"/>
        <v>Establecimientos Públicos</v>
      </c>
      <c r="U508" t="str">
        <f t="shared" si="176"/>
        <v>Funcionamiento</v>
      </c>
      <c r="V508" t="s">
        <v>256</v>
      </c>
      <c r="W508" s="53">
        <f t="shared" si="167"/>
        <v>68134893383.597374</v>
      </c>
      <c r="X508" s="53">
        <f t="shared" si="168"/>
        <v>68463212524.490685</v>
      </c>
      <c r="Y508" s="53">
        <f t="shared" si="169"/>
        <v>62324530935.670769</v>
      </c>
      <c r="Z508" s="53"/>
      <c r="AA508" s="53">
        <f t="shared" si="170"/>
        <v>58069874835.796684</v>
      </c>
      <c r="AB508" s="53"/>
      <c r="AC508" s="53">
        <f t="shared" si="178"/>
        <v>68134893383.597374</v>
      </c>
      <c r="AD508" s="53">
        <f t="shared" si="179"/>
        <v>68463212524.490685</v>
      </c>
      <c r="AE508" s="53">
        <f t="shared" si="180"/>
        <v>62324530935.670769</v>
      </c>
      <c r="AF508" s="53">
        <f t="shared" si="181"/>
        <v>1.4805165157919093</v>
      </c>
      <c r="AG508" s="53">
        <f t="shared" si="182"/>
        <v>58069874835.796684</v>
      </c>
      <c r="AI508" s="53">
        <f t="shared" ref="AI508:AM571" si="185">+W508-AC508</f>
        <v>0</v>
      </c>
      <c r="AJ508" s="53">
        <f t="shared" si="185"/>
        <v>0</v>
      </c>
      <c r="AK508" s="53">
        <f t="shared" si="185"/>
        <v>0</v>
      </c>
      <c r="AL508" s="53">
        <f t="shared" si="184"/>
        <v>-1.4805165157919093</v>
      </c>
      <c r="AM508" s="53">
        <f t="shared" si="184"/>
        <v>0</v>
      </c>
    </row>
    <row r="509" spans="1:39" x14ac:dyDescent="0.35">
      <c r="A509" s="301">
        <v>2016</v>
      </c>
      <c r="B509" s="301" t="s">
        <v>87</v>
      </c>
      <c r="C509" s="301" t="s">
        <v>63</v>
      </c>
      <c r="D509" s="302" t="s">
        <v>16</v>
      </c>
      <c r="E509" s="302" t="s">
        <v>228</v>
      </c>
      <c r="F509" s="301" t="s">
        <v>78</v>
      </c>
      <c r="G509" s="301" t="s">
        <v>77</v>
      </c>
      <c r="H509" s="303">
        <v>10536032000</v>
      </c>
      <c r="I509" s="303">
        <v>10536032000</v>
      </c>
      <c r="J509" s="303">
        <v>9622365763</v>
      </c>
      <c r="K509" s="304">
        <f t="shared" si="183"/>
        <v>0.91328175189672922</v>
      </c>
      <c r="L509" s="303">
        <v>6230215735</v>
      </c>
      <c r="M509" s="304">
        <f t="shared" si="177"/>
        <v>0.59132467849376313</v>
      </c>
      <c r="P509">
        <f t="shared" si="171"/>
        <v>2016</v>
      </c>
      <c r="Q509" t="str">
        <f t="shared" si="172"/>
        <v>Enrique Pañalosa 2016-2019</v>
      </c>
      <c r="R509" t="str">
        <f t="shared" si="173"/>
        <v>0226-UNIDAD ADMINISTRATIVA ESPECIAL DE CATASTRO</v>
      </c>
      <c r="S509" t="str">
        <f t="shared" si="174"/>
        <v>HACIENDA</v>
      </c>
      <c r="T509" t="str">
        <f t="shared" si="175"/>
        <v>Establecimientos Públicos</v>
      </c>
      <c r="U509" t="str">
        <f t="shared" si="176"/>
        <v>Inversión directa</v>
      </c>
      <c r="V509" t="s">
        <v>256</v>
      </c>
      <c r="W509" s="53">
        <f t="shared" si="167"/>
        <v>17135176913.869959</v>
      </c>
      <c r="X509" s="53">
        <f t="shared" si="168"/>
        <v>17135176913.869959</v>
      </c>
      <c r="Y509" s="53">
        <f t="shared" si="169"/>
        <v>15649244390.959547</v>
      </c>
      <c r="Z509" s="53"/>
      <c r="AA509" s="53">
        <f t="shared" si="170"/>
        <v>10132452979.527906</v>
      </c>
      <c r="AB509" s="53"/>
      <c r="AC509" s="53">
        <f t="shared" si="178"/>
        <v>17135176913.869959</v>
      </c>
      <c r="AD509" s="53">
        <f t="shared" si="179"/>
        <v>17135176913.869959</v>
      </c>
      <c r="AE509" s="53">
        <f t="shared" si="180"/>
        <v>15649244390.959547</v>
      </c>
      <c r="AF509" s="53">
        <f t="shared" si="181"/>
        <v>1.4853072191655783</v>
      </c>
      <c r="AG509" s="53">
        <f t="shared" si="182"/>
        <v>10132452979.527906</v>
      </c>
      <c r="AI509" s="53">
        <f t="shared" si="185"/>
        <v>0</v>
      </c>
      <c r="AJ509" s="53">
        <f t="shared" si="185"/>
        <v>0</v>
      </c>
      <c r="AK509" s="53">
        <f t="shared" si="185"/>
        <v>0</v>
      </c>
      <c r="AL509" s="53">
        <f t="shared" si="184"/>
        <v>-1.4853072191655783</v>
      </c>
      <c r="AM509" s="53">
        <f t="shared" si="184"/>
        <v>0</v>
      </c>
    </row>
    <row r="510" spans="1:39" x14ac:dyDescent="0.35">
      <c r="A510" s="301">
        <v>2016</v>
      </c>
      <c r="B510" s="301" t="s">
        <v>87</v>
      </c>
      <c r="C510" s="301" t="s">
        <v>63</v>
      </c>
      <c r="D510" s="302" t="s">
        <v>16</v>
      </c>
      <c r="E510" s="302" t="s">
        <v>228</v>
      </c>
      <c r="F510" s="301" t="s">
        <v>80</v>
      </c>
      <c r="G510" s="301" t="s">
        <v>77</v>
      </c>
      <c r="H510" s="303">
        <v>0</v>
      </c>
      <c r="I510" s="303">
        <v>0</v>
      </c>
      <c r="J510" s="303">
        <v>0</v>
      </c>
      <c r="K510" s="304">
        <v>0</v>
      </c>
      <c r="L510" s="303">
        <v>0</v>
      </c>
      <c r="M510" s="304">
        <v>0</v>
      </c>
      <c r="P510">
        <f t="shared" si="171"/>
        <v>2016</v>
      </c>
      <c r="Q510" t="str">
        <f t="shared" si="172"/>
        <v>Enrique Pañalosa 2016-2019</v>
      </c>
      <c r="R510" t="str">
        <f t="shared" si="173"/>
        <v>0226-UNIDAD ADMINISTRATIVA ESPECIAL DE CATASTRO</v>
      </c>
      <c r="S510" t="str">
        <f t="shared" si="174"/>
        <v>HACIENDA</v>
      </c>
      <c r="T510" t="str">
        <f t="shared" si="175"/>
        <v>Establecimientos Públicos</v>
      </c>
      <c r="U510" t="str">
        <f t="shared" si="176"/>
        <v>Transferencias</v>
      </c>
      <c r="V510" t="s">
        <v>256</v>
      </c>
      <c r="W510" s="53">
        <f t="shared" si="167"/>
        <v>0</v>
      </c>
      <c r="X510" s="53">
        <f t="shared" si="168"/>
        <v>0</v>
      </c>
      <c r="Y510" s="53">
        <f t="shared" si="169"/>
        <v>0</v>
      </c>
      <c r="Z510" s="53"/>
      <c r="AA510" s="53">
        <f t="shared" si="170"/>
        <v>0</v>
      </c>
      <c r="AB510" s="53"/>
      <c r="AC510" s="53">
        <f t="shared" si="178"/>
        <v>0</v>
      </c>
      <c r="AD510" s="53">
        <f t="shared" si="179"/>
        <v>0</v>
      </c>
      <c r="AE510" s="53">
        <f t="shared" si="180"/>
        <v>0</v>
      </c>
      <c r="AF510" s="53">
        <f t="shared" si="181"/>
        <v>0</v>
      </c>
      <c r="AG510" s="53">
        <f t="shared" si="182"/>
        <v>0</v>
      </c>
      <c r="AI510" s="53">
        <f t="shared" si="185"/>
        <v>0</v>
      </c>
      <c r="AJ510" s="53">
        <f t="shared" si="185"/>
        <v>0</v>
      </c>
      <c r="AK510" s="53">
        <f t="shared" si="185"/>
        <v>0</v>
      </c>
      <c r="AL510" s="53">
        <f t="shared" si="184"/>
        <v>0</v>
      </c>
      <c r="AM510" s="53">
        <f t="shared" si="184"/>
        <v>0</v>
      </c>
    </row>
    <row r="511" spans="1:39" x14ac:dyDescent="0.35">
      <c r="A511" s="301">
        <v>2016</v>
      </c>
      <c r="B511" s="301" t="s">
        <v>87</v>
      </c>
      <c r="C511" s="301" t="s">
        <v>64</v>
      </c>
      <c r="D511" s="302" t="s">
        <v>18</v>
      </c>
      <c r="E511" s="302" t="s">
        <v>228</v>
      </c>
      <c r="F511" s="301" t="s">
        <v>76</v>
      </c>
      <c r="G511" s="301" t="s">
        <v>77</v>
      </c>
      <c r="H511" s="303">
        <v>19924287000</v>
      </c>
      <c r="I511" s="303">
        <v>23967292577</v>
      </c>
      <c r="J511" s="303">
        <v>21421909548</v>
      </c>
      <c r="K511" s="304">
        <f t="shared" si="183"/>
        <v>0.89379764022897379</v>
      </c>
      <c r="L511" s="303">
        <v>20160284885</v>
      </c>
      <c r="M511" s="304">
        <f t="shared" ref="M511:M522" si="186">+L511/I511</f>
        <v>0.84115820843054412</v>
      </c>
      <c r="P511">
        <f t="shared" si="171"/>
        <v>2016</v>
      </c>
      <c r="Q511" t="str">
        <f t="shared" si="172"/>
        <v>Enrique Pañalosa 2016-2019</v>
      </c>
      <c r="R511" t="str">
        <f t="shared" si="173"/>
        <v>0227-UNIDAD ADTIVA ESPECIAL DE REHABILITACIÓN Y MANTO. VIAL</v>
      </c>
      <c r="S511" t="str">
        <f t="shared" si="174"/>
        <v>MOVILIDAD</v>
      </c>
      <c r="T511" t="str">
        <f t="shared" si="175"/>
        <v>Establecimientos Públicos</v>
      </c>
      <c r="U511" t="str">
        <f t="shared" si="176"/>
        <v>Funcionamiento</v>
      </c>
      <c r="V511" t="s">
        <v>256</v>
      </c>
      <c r="W511" s="53">
        <f t="shared" si="167"/>
        <v>32403677459.191406</v>
      </c>
      <c r="X511" s="53">
        <f t="shared" si="168"/>
        <v>38978981693.808189</v>
      </c>
      <c r="Y511" s="53">
        <f t="shared" si="169"/>
        <v>34839321856.454124</v>
      </c>
      <c r="Z511" s="53"/>
      <c r="AA511" s="53">
        <f t="shared" si="170"/>
        <v>32787490408.010674</v>
      </c>
      <c r="AB511" s="53"/>
      <c r="AC511" s="53">
        <f t="shared" si="178"/>
        <v>32403677459.191406</v>
      </c>
      <c r="AD511" s="53">
        <f t="shared" si="179"/>
        <v>38978981693.808189</v>
      </c>
      <c r="AE511" s="53">
        <f t="shared" si="180"/>
        <v>34839321856.454124</v>
      </c>
      <c r="AF511" s="53">
        <f t="shared" si="181"/>
        <v>1.4536194167332597</v>
      </c>
      <c r="AG511" s="53">
        <f t="shared" si="182"/>
        <v>32787490408.010674</v>
      </c>
      <c r="AI511" s="53">
        <f t="shared" si="185"/>
        <v>0</v>
      </c>
      <c r="AJ511" s="53">
        <f t="shared" si="185"/>
        <v>0</v>
      </c>
      <c r="AK511" s="53">
        <f t="shared" si="185"/>
        <v>0</v>
      </c>
      <c r="AL511" s="53">
        <f t="shared" si="184"/>
        <v>-1.4536194167332597</v>
      </c>
      <c r="AM511" s="53">
        <f t="shared" si="184"/>
        <v>0</v>
      </c>
    </row>
    <row r="512" spans="1:39" x14ac:dyDescent="0.35">
      <c r="A512" s="301">
        <v>2016</v>
      </c>
      <c r="B512" s="301" t="s">
        <v>87</v>
      </c>
      <c r="C512" s="301" t="s">
        <v>64</v>
      </c>
      <c r="D512" s="302" t="s">
        <v>18</v>
      </c>
      <c r="E512" s="302" t="s">
        <v>228</v>
      </c>
      <c r="F512" s="301" t="s">
        <v>78</v>
      </c>
      <c r="G512" s="301" t="s">
        <v>77</v>
      </c>
      <c r="H512" s="303">
        <v>141841558000</v>
      </c>
      <c r="I512" s="303">
        <v>141841558000</v>
      </c>
      <c r="J512" s="303">
        <v>81072733332</v>
      </c>
      <c r="K512" s="304">
        <f t="shared" si="183"/>
        <v>0.57157249592534787</v>
      </c>
      <c r="L512" s="303">
        <v>35563814043</v>
      </c>
      <c r="M512" s="304">
        <f t="shared" si="186"/>
        <v>0.25072915543553181</v>
      </c>
      <c r="P512">
        <f t="shared" si="171"/>
        <v>2016</v>
      </c>
      <c r="Q512" t="str">
        <f t="shared" si="172"/>
        <v>Enrique Pañalosa 2016-2019</v>
      </c>
      <c r="R512" t="str">
        <f t="shared" si="173"/>
        <v>0227-UNIDAD ADTIVA ESPECIAL DE REHABILITACIÓN Y MANTO. VIAL</v>
      </c>
      <c r="S512" t="str">
        <f t="shared" si="174"/>
        <v>MOVILIDAD</v>
      </c>
      <c r="T512" t="str">
        <f t="shared" si="175"/>
        <v>Establecimientos Públicos</v>
      </c>
      <c r="U512" t="str">
        <f t="shared" si="176"/>
        <v>Inversión directa</v>
      </c>
      <c r="V512" t="s">
        <v>256</v>
      </c>
      <c r="W512" s="53">
        <f t="shared" si="167"/>
        <v>230682688707.56534</v>
      </c>
      <c r="X512" s="53">
        <f t="shared" si="168"/>
        <v>230682688707.56534</v>
      </c>
      <c r="Y512" s="53">
        <f t="shared" si="169"/>
        <v>131851880151.35318</v>
      </c>
      <c r="Z512" s="53"/>
      <c r="AA512" s="53">
        <f t="shared" si="170"/>
        <v>57838875713.245544</v>
      </c>
      <c r="AB512" s="53"/>
      <c r="AC512" s="53">
        <f t="shared" si="178"/>
        <v>230682688707.56534</v>
      </c>
      <c r="AD512" s="53">
        <f t="shared" si="179"/>
        <v>230682688707.56534</v>
      </c>
      <c r="AE512" s="53">
        <f t="shared" si="180"/>
        <v>131851880151.35318</v>
      </c>
      <c r="AF512" s="53">
        <f t="shared" si="181"/>
        <v>0.92957157274987889</v>
      </c>
      <c r="AG512" s="53">
        <f t="shared" si="182"/>
        <v>57838875713.245544</v>
      </c>
      <c r="AI512" s="53">
        <f t="shared" si="185"/>
        <v>0</v>
      </c>
      <c r="AJ512" s="53">
        <f t="shared" si="185"/>
        <v>0</v>
      </c>
      <c r="AK512" s="53">
        <f t="shared" si="185"/>
        <v>0</v>
      </c>
      <c r="AL512" s="53">
        <f t="shared" si="184"/>
        <v>-0.92957157274987889</v>
      </c>
      <c r="AM512" s="53">
        <f t="shared" si="184"/>
        <v>0</v>
      </c>
    </row>
    <row r="513" spans="1:39" x14ac:dyDescent="0.35">
      <c r="A513" s="301">
        <v>2016</v>
      </c>
      <c r="B513" s="301" t="s">
        <v>87</v>
      </c>
      <c r="C513" s="301" t="s">
        <v>65</v>
      </c>
      <c r="D513" s="302" t="s">
        <v>15</v>
      </c>
      <c r="E513" s="302" t="s">
        <v>228</v>
      </c>
      <c r="F513" s="301" t="s">
        <v>76</v>
      </c>
      <c r="G513" s="301" t="s">
        <v>77</v>
      </c>
      <c r="H513" s="303">
        <v>213121737000</v>
      </c>
      <c r="I513" s="303">
        <v>213121737000</v>
      </c>
      <c r="J513" s="303">
        <v>211509500212</v>
      </c>
      <c r="K513" s="304">
        <f t="shared" si="183"/>
        <v>0.99243513678757223</v>
      </c>
      <c r="L513" s="303">
        <v>190762140872</v>
      </c>
      <c r="M513" s="304">
        <f t="shared" si="186"/>
        <v>0.89508533271761015</v>
      </c>
      <c r="P513">
        <f t="shared" si="171"/>
        <v>2016</v>
      </c>
      <c r="Q513" t="str">
        <f t="shared" si="172"/>
        <v>Enrique Pañalosa 2016-2019</v>
      </c>
      <c r="R513" t="str">
        <f t="shared" si="173"/>
        <v>0228-UNIDAD ADMINISTRATIVA ESPECIAL DE SERVICIOS PÚBLICOS</v>
      </c>
      <c r="S513" t="str">
        <f t="shared" si="174"/>
        <v>HÁBITAT</v>
      </c>
      <c r="T513" t="str">
        <f t="shared" si="175"/>
        <v>Establecimientos Públicos</v>
      </c>
      <c r="U513" t="str">
        <f t="shared" si="176"/>
        <v>Funcionamiento</v>
      </c>
      <c r="V513" t="s">
        <v>256</v>
      </c>
      <c r="W513" s="53">
        <f t="shared" si="167"/>
        <v>346608539883.54108</v>
      </c>
      <c r="X513" s="53">
        <f t="shared" si="168"/>
        <v>346608539883.54108</v>
      </c>
      <c r="Y513" s="53">
        <f t="shared" si="169"/>
        <v>343986493691.06281</v>
      </c>
      <c r="Z513" s="53"/>
      <c r="AA513" s="53">
        <f t="shared" si="170"/>
        <v>310244220244.42444</v>
      </c>
      <c r="AB513" s="53"/>
      <c r="AC513" s="53">
        <f t="shared" si="178"/>
        <v>346608539883.54108</v>
      </c>
      <c r="AD513" s="53">
        <f t="shared" si="179"/>
        <v>346608539883.54108</v>
      </c>
      <c r="AE513" s="53">
        <f t="shared" si="180"/>
        <v>343986493691.06281</v>
      </c>
      <c r="AF513" s="53">
        <f t="shared" si="181"/>
        <v>1.6140375849651731</v>
      </c>
      <c r="AG513" s="53">
        <f t="shared" si="182"/>
        <v>310244220244.42444</v>
      </c>
      <c r="AI513" s="53">
        <f t="shared" si="185"/>
        <v>0</v>
      </c>
      <c r="AJ513" s="53">
        <f t="shared" si="185"/>
        <v>0</v>
      </c>
      <c r="AK513" s="53">
        <f t="shared" si="185"/>
        <v>0</v>
      </c>
      <c r="AL513" s="53">
        <f t="shared" si="184"/>
        <v>-1.6140375849651731</v>
      </c>
      <c r="AM513" s="53">
        <f t="shared" si="184"/>
        <v>0</v>
      </c>
    </row>
    <row r="514" spans="1:39" x14ac:dyDescent="0.35">
      <c r="A514" s="301">
        <v>2016</v>
      </c>
      <c r="B514" s="301" t="s">
        <v>87</v>
      </c>
      <c r="C514" s="301" t="s">
        <v>65</v>
      </c>
      <c r="D514" s="302" t="s">
        <v>15</v>
      </c>
      <c r="E514" s="302" t="s">
        <v>228</v>
      </c>
      <c r="F514" s="301" t="s">
        <v>78</v>
      </c>
      <c r="G514" s="301" t="s">
        <v>77</v>
      </c>
      <c r="H514" s="303">
        <v>65314273000</v>
      </c>
      <c r="I514" s="303">
        <v>65314273000</v>
      </c>
      <c r="J514" s="303">
        <v>59619550129</v>
      </c>
      <c r="K514" s="304">
        <f t="shared" si="183"/>
        <v>0.91281043775837478</v>
      </c>
      <c r="L514" s="303">
        <v>35747127255</v>
      </c>
      <c r="M514" s="304">
        <f t="shared" si="186"/>
        <v>0.54730957894915255</v>
      </c>
      <c r="P514">
        <f t="shared" si="171"/>
        <v>2016</v>
      </c>
      <c r="Q514" t="str">
        <f t="shared" si="172"/>
        <v>Enrique Pañalosa 2016-2019</v>
      </c>
      <c r="R514" t="str">
        <f t="shared" si="173"/>
        <v>0228-UNIDAD ADMINISTRATIVA ESPECIAL DE SERVICIOS PÚBLICOS</v>
      </c>
      <c r="S514" t="str">
        <f t="shared" si="174"/>
        <v>HÁBITAT</v>
      </c>
      <c r="T514" t="str">
        <f t="shared" si="175"/>
        <v>Establecimientos Públicos</v>
      </c>
      <c r="U514" t="str">
        <f t="shared" si="176"/>
        <v>Inversión directa</v>
      </c>
      <c r="V514" t="s">
        <v>256</v>
      </c>
      <c r="W514" s="53">
        <f t="shared" si="167"/>
        <v>106223255857.21455</v>
      </c>
      <c r="X514" s="53">
        <f t="shared" si="168"/>
        <v>106223255857.21455</v>
      </c>
      <c r="Y514" s="53">
        <f t="shared" si="169"/>
        <v>96961696679.143875</v>
      </c>
      <c r="Z514" s="53"/>
      <c r="AA514" s="53">
        <f t="shared" si="170"/>
        <v>58137005437.820198</v>
      </c>
      <c r="AB514" s="53"/>
      <c r="AC514" s="53">
        <f t="shared" si="178"/>
        <v>106223255857.21455</v>
      </c>
      <c r="AD514" s="53">
        <f t="shared" si="179"/>
        <v>106223255857.21455</v>
      </c>
      <c r="AE514" s="53">
        <f t="shared" si="180"/>
        <v>96961696679.143875</v>
      </c>
      <c r="AF514" s="53">
        <f t="shared" si="181"/>
        <v>1.4845407018331793</v>
      </c>
      <c r="AG514" s="53">
        <f t="shared" si="182"/>
        <v>58137005437.820198</v>
      </c>
      <c r="AI514" s="53">
        <f t="shared" si="185"/>
        <v>0</v>
      </c>
      <c r="AJ514" s="53">
        <f t="shared" si="185"/>
        <v>0</v>
      </c>
      <c r="AK514" s="53">
        <f t="shared" si="185"/>
        <v>0</v>
      </c>
      <c r="AL514" s="53">
        <f t="shared" si="184"/>
        <v>-1.4845407018331793</v>
      </c>
      <c r="AM514" s="53">
        <f t="shared" si="184"/>
        <v>0</v>
      </c>
    </row>
    <row r="515" spans="1:39" x14ac:dyDescent="0.35">
      <c r="A515" s="301">
        <v>2016</v>
      </c>
      <c r="B515" s="301" t="s">
        <v>87</v>
      </c>
      <c r="C515" s="301" t="s">
        <v>66</v>
      </c>
      <c r="D515" s="302" t="s">
        <v>8</v>
      </c>
      <c r="E515" s="302" t="s">
        <v>228</v>
      </c>
      <c r="F515" s="301" t="s">
        <v>76</v>
      </c>
      <c r="G515" s="301" t="s">
        <v>77</v>
      </c>
      <c r="H515" s="303">
        <v>0</v>
      </c>
      <c r="I515" s="303">
        <v>0</v>
      </c>
      <c r="J515" s="303">
        <v>0</v>
      </c>
      <c r="K515" s="304">
        <v>0</v>
      </c>
      <c r="L515" s="303">
        <v>0</v>
      </c>
      <c r="M515" s="304">
        <v>0</v>
      </c>
      <c r="P515">
        <f t="shared" si="171"/>
        <v>2016</v>
      </c>
      <c r="Q515" t="str">
        <f t="shared" si="172"/>
        <v>Enrique Pañalosa 2016-2019</v>
      </c>
      <c r="R515" t="str">
        <f t="shared" si="173"/>
        <v>0229-INSTITUTO DISTRITAL DE PROTECCIÓN Y BIENESTAR ANIMAL</v>
      </c>
      <c r="S515" t="str">
        <f t="shared" si="174"/>
        <v>AMBIENTE</v>
      </c>
      <c r="T515" t="str">
        <f t="shared" si="175"/>
        <v>Establecimientos Públicos</v>
      </c>
      <c r="U515" t="str">
        <f t="shared" si="176"/>
        <v>Funcionamiento</v>
      </c>
      <c r="V515" t="s">
        <v>256</v>
      </c>
      <c r="W515" s="53">
        <f t="shared" si="167"/>
        <v>0</v>
      </c>
      <c r="X515" s="53">
        <f t="shared" si="168"/>
        <v>0</v>
      </c>
      <c r="Y515" s="53">
        <f t="shared" si="169"/>
        <v>0</v>
      </c>
      <c r="Z515" s="53"/>
      <c r="AA515" s="53">
        <f t="shared" si="170"/>
        <v>0</v>
      </c>
      <c r="AB515" s="53"/>
      <c r="AC515" s="53">
        <f t="shared" si="178"/>
        <v>0</v>
      </c>
      <c r="AD515" s="53">
        <f t="shared" si="179"/>
        <v>0</v>
      </c>
      <c r="AE515" s="53">
        <f t="shared" si="180"/>
        <v>0</v>
      </c>
      <c r="AF515" s="53">
        <f t="shared" si="181"/>
        <v>0</v>
      </c>
      <c r="AG515" s="53">
        <f t="shared" si="182"/>
        <v>0</v>
      </c>
      <c r="AI515" s="53">
        <f t="shared" si="185"/>
        <v>0</v>
      </c>
      <c r="AJ515" s="53">
        <f t="shared" si="185"/>
        <v>0</v>
      </c>
      <c r="AK515" s="53">
        <f t="shared" si="185"/>
        <v>0</v>
      </c>
      <c r="AL515" s="53">
        <f t="shared" si="184"/>
        <v>0</v>
      </c>
      <c r="AM515" s="53">
        <f t="shared" si="184"/>
        <v>0</v>
      </c>
    </row>
    <row r="516" spans="1:39" x14ac:dyDescent="0.35">
      <c r="A516" s="301">
        <v>2016</v>
      </c>
      <c r="B516" s="301" t="s">
        <v>87</v>
      </c>
      <c r="C516" s="301" t="s">
        <v>66</v>
      </c>
      <c r="D516" s="302" t="s">
        <v>8</v>
      </c>
      <c r="E516" s="302" t="s">
        <v>228</v>
      </c>
      <c r="F516" s="301" t="s">
        <v>78</v>
      </c>
      <c r="G516" s="301" t="s">
        <v>77</v>
      </c>
      <c r="H516" s="303">
        <v>0</v>
      </c>
      <c r="I516" s="303">
        <v>0</v>
      </c>
      <c r="J516" s="303">
        <v>0</v>
      </c>
      <c r="K516" s="304">
        <v>0</v>
      </c>
      <c r="L516" s="303">
        <v>0</v>
      </c>
      <c r="M516" s="304">
        <v>0</v>
      </c>
      <c r="P516">
        <f t="shared" si="171"/>
        <v>2016</v>
      </c>
      <c r="Q516" t="str">
        <f t="shared" si="172"/>
        <v>Enrique Pañalosa 2016-2019</v>
      </c>
      <c r="R516" t="str">
        <f t="shared" si="173"/>
        <v>0229-INSTITUTO DISTRITAL DE PROTECCIÓN Y BIENESTAR ANIMAL</v>
      </c>
      <c r="S516" t="str">
        <f t="shared" si="174"/>
        <v>AMBIENTE</v>
      </c>
      <c r="T516" t="str">
        <f t="shared" si="175"/>
        <v>Establecimientos Públicos</v>
      </c>
      <c r="U516" t="str">
        <f t="shared" si="176"/>
        <v>Inversión directa</v>
      </c>
      <c r="V516" t="s">
        <v>256</v>
      </c>
      <c r="W516" s="53">
        <f t="shared" si="167"/>
        <v>0</v>
      </c>
      <c r="X516" s="53">
        <f t="shared" si="168"/>
        <v>0</v>
      </c>
      <c r="Y516" s="53">
        <f t="shared" si="169"/>
        <v>0</v>
      </c>
      <c r="Z516" s="53"/>
      <c r="AA516" s="53">
        <f t="shared" si="170"/>
        <v>0</v>
      </c>
      <c r="AB516" s="53"/>
      <c r="AC516" s="53">
        <f t="shared" si="178"/>
        <v>0</v>
      </c>
      <c r="AD516" s="53">
        <f t="shared" si="179"/>
        <v>0</v>
      </c>
      <c r="AE516" s="53">
        <f t="shared" si="180"/>
        <v>0</v>
      </c>
      <c r="AF516" s="53">
        <f t="shared" si="181"/>
        <v>0</v>
      </c>
      <c r="AG516" s="53">
        <f t="shared" si="182"/>
        <v>0</v>
      </c>
      <c r="AI516" s="53">
        <f t="shared" si="185"/>
        <v>0</v>
      </c>
      <c r="AJ516" s="53">
        <f t="shared" si="185"/>
        <v>0</v>
      </c>
      <c r="AK516" s="53">
        <f t="shared" si="185"/>
        <v>0</v>
      </c>
      <c r="AL516" s="53">
        <f t="shared" si="184"/>
        <v>0</v>
      </c>
      <c r="AM516" s="53">
        <f t="shared" si="184"/>
        <v>0</v>
      </c>
    </row>
    <row r="517" spans="1:39" x14ac:dyDescent="0.35">
      <c r="A517" s="301">
        <v>2016</v>
      </c>
      <c r="B517" s="301" t="s">
        <v>87</v>
      </c>
      <c r="C517" s="301" t="s">
        <v>67</v>
      </c>
      <c r="D517" s="302" t="s">
        <v>11</v>
      </c>
      <c r="E517" s="302" t="s">
        <v>229</v>
      </c>
      <c r="F517" s="301" t="s">
        <v>76</v>
      </c>
      <c r="G517" s="301" t="s">
        <v>77</v>
      </c>
      <c r="H517" s="303">
        <v>241705103000</v>
      </c>
      <c r="I517" s="303">
        <v>251714383642</v>
      </c>
      <c r="J517" s="303">
        <v>243323139865.13998</v>
      </c>
      <c r="K517" s="304">
        <f t="shared" ref="K517" si="187">+J517/I517</f>
        <v>0.96666363020082935</v>
      </c>
      <c r="L517" s="303">
        <v>231667838758.73999</v>
      </c>
      <c r="M517" s="304">
        <f t="shared" si="186"/>
        <v>0.92035995482971233</v>
      </c>
      <c r="P517">
        <f t="shared" si="171"/>
        <v>2016</v>
      </c>
      <c r="Q517" t="str">
        <f t="shared" si="172"/>
        <v>Enrique Pañalosa 2016-2019</v>
      </c>
      <c r="R517" t="str">
        <f t="shared" si="173"/>
        <v xml:space="preserve">0230-UNIVERSIDAD DISTRITAL  </v>
      </c>
      <c r="S517" t="str">
        <f t="shared" si="174"/>
        <v>EDUCACIÓN</v>
      </c>
      <c r="T517" t="str">
        <f t="shared" si="175"/>
        <v>Ente Autónomo Universitario</v>
      </c>
      <c r="U517" t="str">
        <f t="shared" si="176"/>
        <v>Funcionamiento</v>
      </c>
      <c r="V517" t="s">
        <v>256</v>
      </c>
      <c r="W517" s="53">
        <f t="shared" ref="W517:W580" si="188">IF(A517=$W$1,H517*$W$2,IF(A517=$X$1,H517*$X$2,IF(A517=$Y$1,H517*$Y$2,IF(A517=$Z$1,H517*$Z$2,IF(A517=$AA$1,H517*$AA$2,IF(A517=$AB$1,H517*$AB$2,IF(A517=$AC$1,H517*$AC$2,IF(A517=$AD$1,H517*$AD$2,IF(A517=$AE$1,H517*$AE$2,IF(A517=$AF$1,H517*$AF$2,IF(A517=$AG$1,H517*$AG$2,IF(A517=$AH$1,H517*$AH$2,IF(A517=$AI$1,H517*$AI$2,IF(A517=$AJ$1,H517*$AJ$2,0))))))))))))))</f>
        <v>393094829333.29749</v>
      </c>
      <c r="X517" s="53">
        <f t="shared" ref="X517:X580" si="189">IF(A517=$W$1,I517*$W$2,IF(A517=$X$1,I517*$X$2,IF(A517=$Y$1,I517*$Y$2,IF(A517=$Z$1,I517*$Z$2,IF(A517=$AA$1,I517*$AA$2,IF(A517=$AB$1,I517*$AB$2,IF(A517=$AC$1,I517*$AC$2,IF(A517=$AD$1,I517*$AD$2,IF(A517=$AE$1,I517*$AE$2,IF(A517=$AF$1,I517*$AF$2,IF(A517=$AG$1,I517*$AG$2,IF(A517=$AH$1,I517*$AH$2,IF(A517=$AI$1,I517*$AI$2,IF(A517=$AJ$1,I517*$AJ$2,0))))))))))))))</f>
        <v>409373329112.07983</v>
      </c>
      <c r="Y517" s="53">
        <f t="shared" ref="Y517:Y580" si="190">IF(A517=$W$1,J517*$W$2,IF(A517=$X$1,J517*$X$2,IF(A517=$Y$1,J517*$Y$2,IF(A517=$Z$1,J517*$Z$2,IF(A517=$AA$1,J517*$AA$2,IF(A517=$AB$1,J517*$AB$2,IF(A517=$AC$1,J517*$AC$2,IF(A517=$AD$1,J517*$AD$2,IF(A517=$AE$1,J517*$AE$2,IF(A517=$AF$1,J517*$AF$2,IF(A517=$AG$1,J517*$AG$2,IF(A517=$AH$1,J517*$AH$2,IF(A517=$AI$1,J517*$AI$2,IF(A517=$AJ$1,J517*$AJ$2,0))))))))))))))</f>
        <v>395726308426.88196</v>
      </c>
      <c r="Z517" s="53"/>
      <c r="AA517" s="53">
        <f t="shared" ref="AA517:AA580" si="191">IF(A517=$W$1,L517*$W$2,IF(A517=$X$1,L517*$X$2,IF(A517=$Y$1,L517*$Y$2,IF(A517=$Z$1,L517*$Z$2,IF(A517=$AA$1,L517*$AA$2,IF(A517=$AB$1,L517*$AB$2,IF(A517=$AC$1,L517*$AC$2,IF(A517=$AD$1,L517*$AD$2,IF(A517=$AE$1,L517*$AE$2,IF(A517=$AF$1,L517*$AF$2,IF(A517=$AG$1,L517*$AG$2,IF(A517=$AH$1,L517*$AH$2,IF(A517=$AI$1,L517*$AI$2,IF(A517=$AJ$1,L517*$AJ$2,0))))))))))))))</f>
        <v>376770818690.08276</v>
      </c>
      <c r="AB517" s="53"/>
      <c r="AC517" s="53">
        <f t="shared" si="178"/>
        <v>393094829333.29749</v>
      </c>
      <c r="AD517" s="53">
        <f t="shared" si="179"/>
        <v>409373329112.07983</v>
      </c>
      <c r="AE517" s="53">
        <f t="shared" si="180"/>
        <v>395726308426.88196</v>
      </c>
      <c r="AF517" s="53">
        <f t="shared" si="181"/>
        <v>1.572124336723254</v>
      </c>
      <c r="AG517" s="53">
        <f t="shared" si="182"/>
        <v>376770818690.08276</v>
      </c>
      <c r="AI517" s="53">
        <f t="shared" si="185"/>
        <v>0</v>
      </c>
      <c r="AJ517" s="53">
        <f t="shared" si="185"/>
        <v>0</v>
      </c>
      <c r="AK517" s="53">
        <f t="shared" si="185"/>
        <v>0</v>
      </c>
      <c r="AL517" s="53">
        <f t="shared" si="184"/>
        <v>-1.572124336723254</v>
      </c>
      <c r="AM517" s="53">
        <f t="shared" si="184"/>
        <v>0</v>
      </c>
    </row>
    <row r="518" spans="1:39" x14ac:dyDescent="0.35">
      <c r="A518" s="301">
        <v>2016</v>
      </c>
      <c r="B518" s="301" t="s">
        <v>87</v>
      </c>
      <c r="C518" s="301" t="s">
        <v>67</v>
      </c>
      <c r="D518" s="302" t="s">
        <v>11</v>
      </c>
      <c r="E518" s="302" t="s">
        <v>229</v>
      </c>
      <c r="F518" s="301" t="s">
        <v>79</v>
      </c>
      <c r="G518" s="301" t="s">
        <v>77</v>
      </c>
      <c r="H518" s="303">
        <v>0</v>
      </c>
      <c r="I518" s="303">
        <v>0</v>
      </c>
      <c r="J518" s="303">
        <v>0</v>
      </c>
      <c r="K518" s="304">
        <v>0</v>
      </c>
      <c r="L518" s="303">
        <v>0</v>
      </c>
      <c r="M518" s="304">
        <v>0</v>
      </c>
      <c r="P518">
        <f t="shared" ref="P518:P581" si="192">+A518</f>
        <v>2016</v>
      </c>
      <c r="Q518" t="str">
        <f t="shared" ref="Q518:Q581" si="193">+B518</f>
        <v>Enrique Pañalosa 2016-2019</v>
      </c>
      <c r="R518" t="str">
        <f t="shared" ref="R518:R581" si="194">+C518</f>
        <v xml:space="preserve">0230-UNIVERSIDAD DISTRITAL  </v>
      </c>
      <c r="S518" t="str">
        <f t="shared" ref="S518:S581" si="195">+D518</f>
        <v>EDUCACIÓN</v>
      </c>
      <c r="T518" t="str">
        <f t="shared" ref="T518:T581" si="196">+E518</f>
        <v>Ente Autónomo Universitario</v>
      </c>
      <c r="U518" t="str">
        <f t="shared" ref="U518:U581" si="197">+F518</f>
        <v>Servicio de la deuda</v>
      </c>
      <c r="V518" t="s">
        <v>256</v>
      </c>
      <c r="W518" s="53">
        <f t="shared" si="188"/>
        <v>0</v>
      </c>
      <c r="X518" s="53">
        <f t="shared" si="189"/>
        <v>0</v>
      </c>
      <c r="Y518" s="53">
        <f t="shared" si="190"/>
        <v>0</v>
      </c>
      <c r="Z518" s="53"/>
      <c r="AA518" s="53">
        <f t="shared" si="191"/>
        <v>0</v>
      </c>
      <c r="AB518" s="53"/>
      <c r="AC518" s="53">
        <f t="shared" si="178"/>
        <v>0</v>
      </c>
      <c r="AD518" s="53">
        <f t="shared" si="179"/>
        <v>0</v>
      </c>
      <c r="AE518" s="53">
        <f t="shared" si="180"/>
        <v>0</v>
      </c>
      <c r="AF518" s="53">
        <f t="shared" si="181"/>
        <v>0</v>
      </c>
      <c r="AG518" s="53">
        <f t="shared" si="182"/>
        <v>0</v>
      </c>
      <c r="AI518" s="53">
        <f t="shared" si="185"/>
        <v>0</v>
      </c>
      <c r="AJ518" s="53">
        <f t="shared" si="185"/>
        <v>0</v>
      </c>
      <c r="AK518" s="53">
        <f t="shared" si="185"/>
        <v>0</v>
      </c>
      <c r="AL518" s="53">
        <f t="shared" si="184"/>
        <v>0</v>
      </c>
      <c r="AM518" s="53">
        <f t="shared" si="184"/>
        <v>0</v>
      </c>
    </row>
    <row r="519" spans="1:39" x14ac:dyDescent="0.35">
      <c r="A519" s="301">
        <v>2016</v>
      </c>
      <c r="B519" s="301" t="s">
        <v>87</v>
      </c>
      <c r="C519" s="301" t="s">
        <v>67</v>
      </c>
      <c r="D519" s="302" t="s">
        <v>11</v>
      </c>
      <c r="E519" s="302" t="s">
        <v>229</v>
      </c>
      <c r="F519" s="301" t="s">
        <v>78</v>
      </c>
      <c r="G519" s="301" t="s">
        <v>77</v>
      </c>
      <c r="H519" s="303">
        <v>42949140000</v>
      </c>
      <c r="I519" s="303">
        <v>75616166121</v>
      </c>
      <c r="J519" s="303">
        <v>53053716584</v>
      </c>
      <c r="K519" s="304">
        <f t="shared" ref="K519:K522" si="198">+J519/I519</f>
        <v>0.70161870543798976</v>
      </c>
      <c r="L519" s="303">
        <v>23822276997</v>
      </c>
      <c r="M519" s="304">
        <f t="shared" si="186"/>
        <v>0.31504211624376599</v>
      </c>
      <c r="P519">
        <f t="shared" si="192"/>
        <v>2016</v>
      </c>
      <c r="Q519" t="str">
        <f t="shared" si="193"/>
        <v>Enrique Pañalosa 2016-2019</v>
      </c>
      <c r="R519" t="str">
        <f t="shared" si="194"/>
        <v xml:space="preserve">0230-UNIVERSIDAD DISTRITAL  </v>
      </c>
      <c r="S519" t="str">
        <f t="shared" si="195"/>
        <v>EDUCACIÓN</v>
      </c>
      <c r="T519" t="str">
        <f t="shared" si="196"/>
        <v>Ente Autónomo Universitario</v>
      </c>
      <c r="U519" t="str">
        <f t="shared" si="197"/>
        <v>Inversión directa</v>
      </c>
      <c r="V519" t="s">
        <v>256</v>
      </c>
      <c r="W519" s="53">
        <f t="shared" si="188"/>
        <v>69849931378.204697</v>
      </c>
      <c r="X519" s="53">
        <f t="shared" si="189"/>
        <v>122977643199.25328</v>
      </c>
      <c r="Y519" s="53">
        <f t="shared" si="190"/>
        <v>86283414819.275101</v>
      </c>
      <c r="Z519" s="53"/>
      <c r="AA519" s="53">
        <f t="shared" si="191"/>
        <v>38743136964.163528</v>
      </c>
      <c r="AB519" s="53"/>
      <c r="AC519" s="53">
        <f t="shared" si="178"/>
        <v>69849931378.204697</v>
      </c>
      <c r="AD519" s="53">
        <f t="shared" si="179"/>
        <v>122977643199.25328</v>
      </c>
      <c r="AE519" s="53">
        <f t="shared" si="180"/>
        <v>86283414819.275101</v>
      </c>
      <c r="AF519" s="53">
        <f t="shared" si="181"/>
        <v>1.141071006974957</v>
      </c>
      <c r="AG519" s="53">
        <f t="shared" si="182"/>
        <v>38743136964.163528</v>
      </c>
      <c r="AI519" s="53">
        <f t="shared" si="185"/>
        <v>0</v>
      </c>
      <c r="AJ519" s="53">
        <f t="shared" si="185"/>
        <v>0</v>
      </c>
      <c r="AK519" s="53">
        <f t="shared" si="185"/>
        <v>0</v>
      </c>
      <c r="AL519" s="53">
        <f t="shared" si="184"/>
        <v>-1.141071006974957</v>
      </c>
      <c r="AM519" s="53">
        <f t="shared" si="184"/>
        <v>0</v>
      </c>
    </row>
    <row r="520" spans="1:39" x14ac:dyDescent="0.35">
      <c r="A520" s="301">
        <v>2016</v>
      </c>
      <c r="B520" s="301" t="s">
        <v>87</v>
      </c>
      <c r="C520" s="301" t="s">
        <v>67</v>
      </c>
      <c r="D520" s="302" t="s">
        <v>11</v>
      </c>
      <c r="E520" s="302" t="s">
        <v>229</v>
      </c>
      <c r="F520" s="301" t="s">
        <v>80</v>
      </c>
      <c r="G520" s="301" t="s">
        <v>77</v>
      </c>
      <c r="H520" s="303">
        <v>268055000</v>
      </c>
      <c r="I520" s="303">
        <v>1381753842</v>
      </c>
      <c r="J520" s="303">
        <v>1296797798</v>
      </c>
      <c r="K520" s="304">
        <f t="shared" si="198"/>
        <v>0.93851578955841253</v>
      </c>
      <c r="L520" s="303">
        <v>1296797798</v>
      </c>
      <c r="M520" s="304">
        <f t="shared" si="186"/>
        <v>0.93851578955841253</v>
      </c>
      <c r="P520">
        <f t="shared" si="192"/>
        <v>2016</v>
      </c>
      <c r="Q520" t="str">
        <f t="shared" si="193"/>
        <v>Enrique Pañalosa 2016-2019</v>
      </c>
      <c r="R520" t="str">
        <f t="shared" si="194"/>
        <v xml:space="preserve">0230-UNIVERSIDAD DISTRITAL  </v>
      </c>
      <c r="S520" t="str">
        <f t="shared" si="195"/>
        <v>EDUCACIÓN</v>
      </c>
      <c r="T520" t="str">
        <f t="shared" si="196"/>
        <v>Ente Autónomo Universitario</v>
      </c>
      <c r="U520" t="str">
        <f t="shared" si="197"/>
        <v>Transferencias</v>
      </c>
      <c r="V520" t="s">
        <v>256</v>
      </c>
      <c r="W520" s="53">
        <f t="shared" si="188"/>
        <v>435948737.40393084</v>
      </c>
      <c r="X520" s="53">
        <f t="shared" si="189"/>
        <v>2247202413.0231876</v>
      </c>
      <c r="Y520" s="53">
        <f t="shared" si="190"/>
        <v>2109034946.9560266</v>
      </c>
      <c r="Z520" s="53"/>
      <c r="AA520" s="53">
        <f t="shared" si="191"/>
        <v>2109034946.9560266</v>
      </c>
      <c r="AB520" s="53"/>
      <c r="AC520" s="53">
        <f t="shared" si="178"/>
        <v>435948737.40393084</v>
      </c>
      <c r="AD520" s="53">
        <f t="shared" si="179"/>
        <v>2247202413.0231876</v>
      </c>
      <c r="AE520" s="53">
        <f t="shared" si="180"/>
        <v>2109034946.9560266</v>
      </c>
      <c r="AF520" s="53">
        <f t="shared" si="181"/>
        <v>1.526346359857653</v>
      </c>
      <c r="AG520" s="53">
        <f t="shared" si="182"/>
        <v>2109034946.9560266</v>
      </c>
      <c r="AI520" s="53">
        <f t="shared" si="185"/>
        <v>0</v>
      </c>
      <c r="AJ520" s="53">
        <f t="shared" si="185"/>
        <v>0</v>
      </c>
      <c r="AK520" s="53">
        <f t="shared" si="185"/>
        <v>0</v>
      </c>
      <c r="AL520" s="53">
        <f t="shared" si="184"/>
        <v>-1.526346359857653</v>
      </c>
      <c r="AM520" s="53">
        <f t="shared" si="184"/>
        <v>0</v>
      </c>
    </row>
    <row r="521" spans="1:39" x14ac:dyDescent="0.35">
      <c r="A521" s="301">
        <v>2016</v>
      </c>
      <c r="B521" s="301" t="s">
        <v>87</v>
      </c>
      <c r="C521" s="301" t="s">
        <v>68</v>
      </c>
      <c r="D521" s="302" t="s">
        <v>19</v>
      </c>
      <c r="E521" s="302" t="s">
        <v>227</v>
      </c>
      <c r="F521" s="301" t="s">
        <v>76</v>
      </c>
      <c r="G521" s="301" t="s">
        <v>77</v>
      </c>
      <c r="H521" s="303">
        <v>108149929000</v>
      </c>
      <c r="I521" s="303">
        <v>108149929000</v>
      </c>
      <c r="J521" s="303">
        <v>106062696841</v>
      </c>
      <c r="K521" s="304">
        <f t="shared" si="198"/>
        <v>0.98070056838409947</v>
      </c>
      <c r="L521" s="303">
        <v>104388704694</v>
      </c>
      <c r="M521" s="304">
        <f t="shared" si="186"/>
        <v>0.96522212875424074</v>
      </c>
      <c r="P521">
        <f t="shared" si="192"/>
        <v>2016</v>
      </c>
      <c r="Q521" t="str">
        <f t="shared" si="193"/>
        <v>Enrique Pañalosa 2016-2019</v>
      </c>
      <c r="R521" t="str">
        <f t="shared" si="194"/>
        <v>0235-CONTRALORÍA DISTRITAL</v>
      </c>
      <c r="S521" t="str">
        <f t="shared" si="195"/>
        <v>ORGANISMO DE CONTROL</v>
      </c>
      <c r="T521" t="str">
        <f t="shared" si="196"/>
        <v>Organismo de Control</v>
      </c>
      <c r="U521" t="str">
        <f t="shared" si="197"/>
        <v>Funcionamiento</v>
      </c>
      <c r="V521" t="s">
        <v>256</v>
      </c>
      <c r="W521" s="53">
        <f t="shared" si="188"/>
        <v>175888623595.43661</v>
      </c>
      <c r="X521" s="53">
        <f t="shared" si="189"/>
        <v>175888623595.43661</v>
      </c>
      <c r="Y521" s="53">
        <f t="shared" si="190"/>
        <v>172494073132.34161</v>
      </c>
      <c r="Z521" s="53"/>
      <c r="AA521" s="53">
        <f t="shared" si="191"/>
        <v>169771591690.4407</v>
      </c>
      <c r="AB521" s="53"/>
      <c r="AC521" s="53">
        <f t="shared" si="178"/>
        <v>175888623595.43661</v>
      </c>
      <c r="AD521" s="53">
        <f t="shared" si="179"/>
        <v>175888623595.43661</v>
      </c>
      <c r="AE521" s="53">
        <f t="shared" si="180"/>
        <v>172494073132.34161</v>
      </c>
      <c r="AF521" s="53">
        <f t="shared" si="181"/>
        <v>1.5949531796025647</v>
      </c>
      <c r="AG521" s="53">
        <f t="shared" si="182"/>
        <v>169771591690.4407</v>
      </c>
      <c r="AI521" s="53">
        <f t="shared" si="185"/>
        <v>0</v>
      </c>
      <c r="AJ521" s="53">
        <f t="shared" si="185"/>
        <v>0</v>
      </c>
      <c r="AK521" s="53">
        <f t="shared" si="185"/>
        <v>0</v>
      </c>
      <c r="AL521" s="53">
        <f t="shared" si="184"/>
        <v>-1.5949531796025647</v>
      </c>
      <c r="AM521" s="53">
        <f t="shared" si="184"/>
        <v>0</v>
      </c>
    </row>
    <row r="522" spans="1:39" x14ac:dyDescent="0.35">
      <c r="A522" s="301">
        <v>2016</v>
      </c>
      <c r="B522" s="301" t="s">
        <v>87</v>
      </c>
      <c r="C522" s="301" t="s">
        <v>68</v>
      </c>
      <c r="D522" s="302" t="s">
        <v>19</v>
      </c>
      <c r="E522" s="302" t="s">
        <v>227</v>
      </c>
      <c r="F522" s="301" t="s">
        <v>78</v>
      </c>
      <c r="G522" s="301" t="s">
        <v>77</v>
      </c>
      <c r="H522" s="303">
        <v>8111000000</v>
      </c>
      <c r="I522" s="303">
        <v>8111000000</v>
      </c>
      <c r="J522" s="303">
        <v>8085417030</v>
      </c>
      <c r="K522" s="304">
        <f t="shared" si="198"/>
        <v>0.99684589199852047</v>
      </c>
      <c r="L522" s="303">
        <v>1456938346</v>
      </c>
      <c r="M522" s="304">
        <f t="shared" si="186"/>
        <v>0.17962499642460855</v>
      </c>
      <c r="P522">
        <f t="shared" si="192"/>
        <v>2016</v>
      </c>
      <c r="Q522" t="str">
        <f t="shared" si="193"/>
        <v>Enrique Pañalosa 2016-2019</v>
      </c>
      <c r="R522" t="str">
        <f t="shared" si="194"/>
        <v>0235-CONTRALORÍA DISTRITAL</v>
      </c>
      <c r="S522" t="str">
        <f t="shared" si="195"/>
        <v>ORGANISMO DE CONTROL</v>
      </c>
      <c r="T522" t="str">
        <f t="shared" si="196"/>
        <v>Organismo de Control</v>
      </c>
      <c r="U522" t="str">
        <f t="shared" si="197"/>
        <v>Inversión directa</v>
      </c>
      <c r="V522" t="s">
        <v>256</v>
      </c>
      <c r="W522" s="53">
        <f t="shared" si="188"/>
        <v>13191248844.764257</v>
      </c>
      <c r="X522" s="53">
        <f t="shared" si="189"/>
        <v>13191248844.764257</v>
      </c>
      <c r="Y522" s="53">
        <f t="shared" si="190"/>
        <v>13149642221.233479</v>
      </c>
      <c r="Z522" s="53"/>
      <c r="AA522" s="53">
        <f t="shared" si="191"/>
        <v>2369478026.5769014</v>
      </c>
      <c r="AB522" s="53"/>
      <c r="AC522" s="53">
        <f t="shared" si="178"/>
        <v>13191248844.764257</v>
      </c>
      <c r="AD522" s="53">
        <f t="shared" si="179"/>
        <v>13191248844.764257</v>
      </c>
      <c r="AE522" s="53">
        <f t="shared" si="180"/>
        <v>13149642221.233479</v>
      </c>
      <c r="AF522" s="53">
        <f t="shared" si="181"/>
        <v>1.6212109753709134</v>
      </c>
      <c r="AG522" s="53">
        <f t="shared" si="182"/>
        <v>2369478026.5769014</v>
      </c>
      <c r="AI522" s="53">
        <f t="shared" si="185"/>
        <v>0</v>
      </c>
      <c r="AJ522" s="53">
        <f t="shared" si="185"/>
        <v>0</v>
      </c>
      <c r="AK522" s="53">
        <f t="shared" si="185"/>
        <v>0</v>
      </c>
      <c r="AL522" s="53">
        <f t="shared" si="184"/>
        <v>-1.6212109753709134</v>
      </c>
      <c r="AM522" s="53">
        <f t="shared" si="184"/>
        <v>0</v>
      </c>
    </row>
    <row r="523" spans="1:39" x14ac:dyDescent="0.35">
      <c r="A523" s="301">
        <v>2016</v>
      </c>
      <c r="B523" s="301" t="s">
        <v>87</v>
      </c>
      <c r="C523" s="301" t="s">
        <v>69</v>
      </c>
      <c r="D523" s="302" t="s">
        <v>11</v>
      </c>
      <c r="E523" s="302" t="s">
        <v>228</v>
      </c>
      <c r="F523" s="301" t="s">
        <v>76</v>
      </c>
      <c r="G523" s="301" t="s">
        <v>77</v>
      </c>
      <c r="H523" s="303">
        <v>0</v>
      </c>
      <c r="I523" s="303">
        <v>0</v>
      </c>
      <c r="J523" s="303">
        <v>0</v>
      </c>
      <c r="K523" s="304">
        <v>0</v>
      </c>
      <c r="L523" s="303">
        <v>0</v>
      </c>
      <c r="M523" s="304">
        <v>0</v>
      </c>
      <c r="P523">
        <f t="shared" si="192"/>
        <v>2016</v>
      </c>
      <c r="Q523" t="str">
        <f t="shared" si="193"/>
        <v>Enrique Pañalosa 2016-2019</v>
      </c>
      <c r="R523" t="str">
        <f t="shared" si="194"/>
        <v>0501-AGENCIA DE EDUCACIÓN SUPERIOR, CIENCIA Y TECNOLOGÍA - ATENEA</v>
      </c>
      <c r="S523" t="str">
        <f t="shared" si="195"/>
        <v>EDUCACIÓN</v>
      </c>
      <c r="T523" t="str">
        <f t="shared" si="196"/>
        <v>Establecimientos Públicos</v>
      </c>
      <c r="U523" t="str">
        <f t="shared" si="197"/>
        <v>Funcionamiento</v>
      </c>
      <c r="V523" t="s">
        <v>256</v>
      </c>
      <c r="W523" s="53">
        <f t="shared" si="188"/>
        <v>0</v>
      </c>
      <c r="X523" s="53">
        <f t="shared" si="189"/>
        <v>0</v>
      </c>
      <c r="Y523" s="53">
        <f t="shared" si="190"/>
        <v>0</v>
      </c>
      <c r="Z523" s="53"/>
      <c r="AA523" s="53">
        <f t="shared" si="191"/>
        <v>0</v>
      </c>
      <c r="AB523" s="53"/>
      <c r="AC523" s="53">
        <f t="shared" si="178"/>
        <v>0</v>
      </c>
      <c r="AD523" s="53">
        <f t="shared" si="179"/>
        <v>0</v>
      </c>
      <c r="AE523" s="53">
        <f t="shared" si="180"/>
        <v>0</v>
      </c>
      <c r="AF523" s="53">
        <f t="shared" si="181"/>
        <v>0</v>
      </c>
      <c r="AG523" s="53">
        <f t="shared" si="182"/>
        <v>0</v>
      </c>
      <c r="AI523" s="53">
        <f t="shared" si="185"/>
        <v>0</v>
      </c>
      <c r="AJ523" s="53">
        <f t="shared" si="185"/>
        <v>0</v>
      </c>
      <c r="AK523" s="53">
        <f t="shared" si="185"/>
        <v>0</v>
      </c>
      <c r="AL523" s="53">
        <f t="shared" si="184"/>
        <v>0</v>
      </c>
      <c r="AM523" s="53">
        <f t="shared" si="184"/>
        <v>0</v>
      </c>
    </row>
    <row r="524" spans="1:39" x14ac:dyDescent="0.35">
      <c r="A524" s="301">
        <v>2016</v>
      </c>
      <c r="B524" s="301" t="s">
        <v>87</v>
      </c>
      <c r="C524" s="301" t="s">
        <v>69</v>
      </c>
      <c r="D524" s="302" t="s">
        <v>11</v>
      </c>
      <c r="E524" s="302" t="s">
        <v>228</v>
      </c>
      <c r="F524" s="301" t="s">
        <v>78</v>
      </c>
      <c r="G524" s="301" t="s">
        <v>77</v>
      </c>
      <c r="H524" s="303">
        <v>0</v>
      </c>
      <c r="I524" s="303">
        <v>0</v>
      </c>
      <c r="J524" s="303">
        <v>0</v>
      </c>
      <c r="K524" s="304">
        <v>0</v>
      </c>
      <c r="L524" s="303">
        <v>0</v>
      </c>
      <c r="M524" s="304">
        <v>0</v>
      </c>
      <c r="P524">
        <f t="shared" si="192"/>
        <v>2016</v>
      </c>
      <c r="Q524" t="str">
        <f t="shared" si="193"/>
        <v>Enrique Pañalosa 2016-2019</v>
      </c>
      <c r="R524" t="str">
        <f t="shared" si="194"/>
        <v>0501-AGENCIA DE EDUCACIÓN SUPERIOR, CIENCIA Y TECNOLOGÍA - ATENEA</v>
      </c>
      <c r="S524" t="str">
        <f t="shared" si="195"/>
        <v>EDUCACIÓN</v>
      </c>
      <c r="T524" t="str">
        <f t="shared" si="196"/>
        <v>Establecimientos Públicos</v>
      </c>
      <c r="U524" t="str">
        <f t="shared" si="197"/>
        <v>Inversión directa</v>
      </c>
      <c r="V524" t="s">
        <v>256</v>
      </c>
      <c r="W524" s="53">
        <f t="shared" si="188"/>
        <v>0</v>
      </c>
      <c r="X524" s="53">
        <f t="shared" si="189"/>
        <v>0</v>
      </c>
      <c r="Y524" s="53">
        <f t="shared" si="190"/>
        <v>0</v>
      </c>
      <c r="Z524" s="53"/>
      <c r="AA524" s="53">
        <f t="shared" si="191"/>
        <v>0</v>
      </c>
      <c r="AB524" s="53"/>
      <c r="AC524" s="53">
        <f t="shared" si="178"/>
        <v>0</v>
      </c>
      <c r="AD524" s="53">
        <f t="shared" si="179"/>
        <v>0</v>
      </c>
      <c r="AE524" s="53">
        <f t="shared" si="180"/>
        <v>0</v>
      </c>
      <c r="AF524" s="53">
        <f t="shared" si="181"/>
        <v>0</v>
      </c>
      <c r="AG524" s="53">
        <f t="shared" si="182"/>
        <v>0</v>
      </c>
      <c r="AI524" s="53">
        <f t="shared" si="185"/>
        <v>0</v>
      </c>
      <c r="AJ524" s="53">
        <f t="shared" si="185"/>
        <v>0</v>
      </c>
      <c r="AK524" s="53">
        <f t="shared" si="185"/>
        <v>0</v>
      </c>
      <c r="AL524" s="53">
        <f t="shared" si="184"/>
        <v>0</v>
      </c>
      <c r="AM524" s="53">
        <f t="shared" si="184"/>
        <v>0</v>
      </c>
    </row>
    <row r="525" spans="1:39" x14ac:dyDescent="0.35">
      <c r="A525" s="301">
        <v>2017</v>
      </c>
      <c r="B525" s="301" t="s">
        <v>87</v>
      </c>
      <c r="C525" s="301" t="s">
        <v>25</v>
      </c>
      <c r="D525" s="302" t="s">
        <v>255</v>
      </c>
      <c r="E525" s="302" t="s">
        <v>226</v>
      </c>
      <c r="F525" s="301" t="s">
        <v>76</v>
      </c>
      <c r="G525" s="301" t="s">
        <v>77</v>
      </c>
      <c r="H525" s="303">
        <v>64904805000</v>
      </c>
      <c r="I525" s="303">
        <v>64904805000</v>
      </c>
      <c r="J525" s="303">
        <v>61014860713</v>
      </c>
      <c r="K525" s="304">
        <f t="shared" ref="K525:K553" si="199">+J525/I525</f>
        <v>0.94006692898930977</v>
      </c>
      <c r="L525" s="303">
        <v>61014860713</v>
      </c>
      <c r="M525" s="304">
        <f t="shared" ref="M525:M587" si="200">+L525/I525</f>
        <v>0.94006692898930977</v>
      </c>
      <c r="P525">
        <f t="shared" si="192"/>
        <v>2017</v>
      </c>
      <c r="Q525" t="str">
        <f t="shared" si="193"/>
        <v>Enrique Pañalosa 2016-2019</v>
      </c>
      <c r="R525" t="str">
        <f t="shared" si="194"/>
        <v>0100-CONCEJO DE BOGOTA</v>
      </c>
      <c r="S525" t="str">
        <f t="shared" si="195"/>
        <v>OTRAS ENTIDADES DE CONTROL</v>
      </c>
      <c r="T525" t="str">
        <f t="shared" si="196"/>
        <v>Administración Centrral</v>
      </c>
      <c r="U525" t="str">
        <f t="shared" si="197"/>
        <v>Funcionamiento</v>
      </c>
      <c r="V525" t="s">
        <v>256</v>
      </c>
      <c r="W525" s="53">
        <f t="shared" si="188"/>
        <v>101407781641.6393</v>
      </c>
      <c r="X525" s="53">
        <f t="shared" si="189"/>
        <v>101407781641.6393</v>
      </c>
      <c r="Y525" s="53">
        <f t="shared" si="190"/>
        <v>95330101863.47435</v>
      </c>
      <c r="Z525" s="53"/>
      <c r="AA525" s="53">
        <f t="shared" si="191"/>
        <v>95330101863.47435</v>
      </c>
      <c r="AB525" s="53"/>
      <c r="AC525" s="53">
        <f>+H525*$AB$2</f>
        <v>101407781641.6393</v>
      </c>
      <c r="AD525" s="53">
        <f t="shared" ref="AD525:AG525" si="201">+I525*$AB$2</f>
        <v>101407781641.6393</v>
      </c>
      <c r="AE525" s="53">
        <f t="shared" si="201"/>
        <v>95330101863.47435</v>
      </c>
      <c r="AF525" s="53">
        <f t="shared" si="201"/>
        <v>1.4687680190006633</v>
      </c>
      <c r="AG525" s="53">
        <f t="shared" si="201"/>
        <v>95330101863.47435</v>
      </c>
      <c r="AI525" s="53">
        <f t="shared" si="185"/>
        <v>0</v>
      </c>
      <c r="AJ525" s="53">
        <f t="shared" si="185"/>
        <v>0</v>
      </c>
      <c r="AK525" s="53">
        <f t="shared" si="185"/>
        <v>0</v>
      </c>
      <c r="AL525" s="53">
        <f t="shared" si="184"/>
        <v>-1.4687680190006633</v>
      </c>
      <c r="AM525" s="53">
        <f t="shared" si="184"/>
        <v>0</v>
      </c>
    </row>
    <row r="526" spans="1:39" x14ac:dyDescent="0.35">
      <c r="A526" s="301">
        <v>2017</v>
      </c>
      <c r="B526" s="301" t="s">
        <v>87</v>
      </c>
      <c r="C526" s="301" t="s">
        <v>26</v>
      </c>
      <c r="D526" s="302" t="s">
        <v>255</v>
      </c>
      <c r="E526" s="302" t="s">
        <v>226</v>
      </c>
      <c r="F526" s="301" t="s">
        <v>76</v>
      </c>
      <c r="G526" s="301" t="s">
        <v>77</v>
      </c>
      <c r="H526" s="303">
        <v>114052629000</v>
      </c>
      <c r="I526" s="303">
        <v>119052629000</v>
      </c>
      <c r="J526" s="303">
        <v>118725438626</v>
      </c>
      <c r="K526" s="304">
        <f t="shared" si="199"/>
        <v>0.99725171651606281</v>
      </c>
      <c r="L526" s="303">
        <v>116578089263</v>
      </c>
      <c r="M526" s="304">
        <f t="shared" si="200"/>
        <v>0.97921474092772864</v>
      </c>
      <c r="P526">
        <f t="shared" si="192"/>
        <v>2017</v>
      </c>
      <c r="Q526" t="str">
        <f t="shared" si="193"/>
        <v>Enrique Pañalosa 2016-2019</v>
      </c>
      <c r="R526" t="str">
        <f t="shared" si="194"/>
        <v>0102-PERSONERÍA DE BOGOTÁ</v>
      </c>
      <c r="S526" t="str">
        <f t="shared" si="195"/>
        <v>OTRAS ENTIDADES DE CONTROL</v>
      </c>
      <c r="T526" t="str">
        <f t="shared" si="196"/>
        <v>Administración Centrral</v>
      </c>
      <c r="U526" t="str">
        <f t="shared" si="197"/>
        <v>Funcionamiento</v>
      </c>
      <c r="V526" t="s">
        <v>256</v>
      </c>
      <c r="W526" s="53">
        <f t="shared" si="188"/>
        <v>178196731309.59869</v>
      </c>
      <c r="X526" s="53">
        <f t="shared" si="189"/>
        <v>186008770929.90408</v>
      </c>
      <c r="Y526" s="53">
        <f t="shared" si="190"/>
        <v>185497566096.88998</v>
      </c>
      <c r="Z526" s="53"/>
      <c r="AA526" s="53">
        <f t="shared" si="191"/>
        <v>182142530436.41125</v>
      </c>
      <c r="AB526" s="53"/>
      <c r="AC526" s="53">
        <f t="shared" ref="AC526:AC589" si="202">+H526*$AB$2</f>
        <v>178196731309.59869</v>
      </c>
      <c r="AD526" s="53">
        <f t="shared" ref="AD526:AD589" si="203">+I526*$AB$2</f>
        <v>186008770929.90408</v>
      </c>
      <c r="AE526" s="53">
        <f t="shared" ref="AE526:AE589" si="204">+J526*$AB$2</f>
        <v>185497566096.88998</v>
      </c>
      <c r="AF526" s="53">
        <f t="shared" ref="AF526:AF589" si="205">+K526*$AB$2</f>
        <v>1.5581139841682117</v>
      </c>
      <c r="AG526" s="53">
        <f t="shared" ref="AG526:AG589" si="206">+L526*$AB$2</f>
        <v>182142530436.41125</v>
      </c>
      <c r="AI526" s="53">
        <f t="shared" si="185"/>
        <v>0</v>
      </c>
      <c r="AJ526" s="53">
        <f t="shared" si="185"/>
        <v>0</v>
      </c>
      <c r="AK526" s="53">
        <f t="shared" si="185"/>
        <v>0</v>
      </c>
      <c r="AL526" s="53">
        <f t="shared" si="184"/>
        <v>-1.5581139841682117</v>
      </c>
      <c r="AM526" s="53">
        <f t="shared" si="184"/>
        <v>0</v>
      </c>
    </row>
    <row r="527" spans="1:39" x14ac:dyDescent="0.35">
      <c r="A527" s="301">
        <v>2017</v>
      </c>
      <c r="B527" s="301" t="s">
        <v>87</v>
      </c>
      <c r="C527" s="301" t="s">
        <v>26</v>
      </c>
      <c r="D527" s="302" t="s">
        <v>255</v>
      </c>
      <c r="E527" s="302" t="s">
        <v>226</v>
      </c>
      <c r="F527" s="301" t="s">
        <v>78</v>
      </c>
      <c r="G527" s="301" t="s">
        <v>77</v>
      </c>
      <c r="H527" s="303">
        <v>20080544000</v>
      </c>
      <c r="I527" s="303">
        <v>20080544000</v>
      </c>
      <c r="J527" s="303">
        <v>14764133512</v>
      </c>
      <c r="K527" s="304">
        <f t="shared" si="199"/>
        <v>0.73524569414055718</v>
      </c>
      <c r="L527" s="303">
        <v>11409724790</v>
      </c>
      <c r="M527" s="304">
        <f t="shared" si="200"/>
        <v>0.56819799254442505</v>
      </c>
      <c r="P527">
        <f t="shared" si="192"/>
        <v>2017</v>
      </c>
      <c r="Q527" t="str">
        <f t="shared" si="193"/>
        <v>Enrique Pañalosa 2016-2019</v>
      </c>
      <c r="R527" t="str">
        <f t="shared" si="194"/>
        <v>0102-PERSONERÍA DE BOGOTÁ</v>
      </c>
      <c r="S527" t="str">
        <f t="shared" si="195"/>
        <v>OTRAS ENTIDADES DE CONTROL</v>
      </c>
      <c r="T527" t="str">
        <f t="shared" si="196"/>
        <v>Administración Centrral</v>
      </c>
      <c r="U527" t="str">
        <f t="shared" si="197"/>
        <v>Inversión directa</v>
      </c>
      <c r="V527" t="s">
        <v>256</v>
      </c>
      <c r="W527" s="53">
        <f t="shared" si="188"/>
        <v>31374001065.057201</v>
      </c>
      <c r="X527" s="53">
        <f t="shared" si="189"/>
        <v>31374001065.057201</v>
      </c>
      <c r="Y527" s="53">
        <f t="shared" si="190"/>
        <v>23067599191.044563</v>
      </c>
      <c r="Z527" s="53"/>
      <c r="AA527" s="53">
        <f t="shared" si="191"/>
        <v>17826644423.252155</v>
      </c>
      <c r="AB527" s="53"/>
      <c r="AC527" s="53">
        <f t="shared" si="202"/>
        <v>31374001065.057201</v>
      </c>
      <c r="AD527" s="53">
        <f t="shared" si="203"/>
        <v>31374001065.057201</v>
      </c>
      <c r="AE527" s="53">
        <f t="shared" si="204"/>
        <v>23067599191.044563</v>
      </c>
      <c r="AF527" s="53">
        <f t="shared" si="205"/>
        <v>1.1487536986569966</v>
      </c>
      <c r="AG527" s="53">
        <f t="shared" si="206"/>
        <v>17826644423.252155</v>
      </c>
      <c r="AI527" s="53">
        <f t="shared" si="185"/>
        <v>0</v>
      </c>
      <c r="AJ527" s="53">
        <f t="shared" si="185"/>
        <v>0</v>
      </c>
      <c r="AK527" s="53">
        <f t="shared" si="185"/>
        <v>0</v>
      </c>
      <c r="AL527" s="53">
        <f t="shared" si="184"/>
        <v>-1.1487536986569966</v>
      </c>
      <c r="AM527" s="53">
        <f t="shared" si="184"/>
        <v>0</v>
      </c>
    </row>
    <row r="528" spans="1:39" x14ac:dyDescent="0.35">
      <c r="A528" s="301">
        <v>2017</v>
      </c>
      <c r="B528" s="301" t="s">
        <v>87</v>
      </c>
      <c r="C528" s="301" t="s">
        <v>27</v>
      </c>
      <c r="D528" s="302" t="s">
        <v>13</v>
      </c>
      <c r="E528" s="302" t="s">
        <v>226</v>
      </c>
      <c r="F528" s="301" t="s">
        <v>76</v>
      </c>
      <c r="G528" s="301" t="s">
        <v>77</v>
      </c>
      <c r="H528" s="303">
        <v>68805005000</v>
      </c>
      <c r="I528" s="303">
        <v>68805005000</v>
      </c>
      <c r="J528" s="303">
        <v>58365757569</v>
      </c>
      <c r="K528" s="304">
        <f t="shared" si="199"/>
        <v>0.848277789806134</v>
      </c>
      <c r="L528" s="303">
        <v>51938415792</v>
      </c>
      <c r="M528" s="304">
        <f t="shared" si="200"/>
        <v>0.75486392003023617</v>
      </c>
      <c r="P528">
        <f t="shared" si="192"/>
        <v>2017</v>
      </c>
      <c r="Q528" t="str">
        <f t="shared" si="193"/>
        <v>Enrique Pañalosa 2016-2019</v>
      </c>
      <c r="R528" t="str">
        <f t="shared" si="194"/>
        <v>0104-SECRETARÍA GENERAL</v>
      </c>
      <c r="S528" t="str">
        <f t="shared" si="195"/>
        <v>GESTIÓN PÚBLICA</v>
      </c>
      <c r="T528" t="str">
        <f t="shared" si="196"/>
        <v>Administración Centrral</v>
      </c>
      <c r="U528" t="str">
        <f t="shared" si="197"/>
        <v>Funcionamiento</v>
      </c>
      <c r="V528" t="s">
        <v>256</v>
      </c>
      <c r="W528" s="53">
        <f t="shared" si="188"/>
        <v>107501485027.06232</v>
      </c>
      <c r="X528" s="53">
        <f t="shared" si="189"/>
        <v>107501485027.06232</v>
      </c>
      <c r="Y528" s="53">
        <f t="shared" si="190"/>
        <v>91191122119.633636</v>
      </c>
      <c r="Z528" s="53"/>
      <c r="AA528" s="53">
        <f t="shared" si="191"/>
        <v>81148992396.600006</v>
      </c>
      <c r="AB528" s="53"/>
      <c r="AC528" s="53">
        <f t="shared" si="202"/>
        <v>107501485027.06232</v>
      </c>
      <c r="AD528" s="53">
        <f t="shared" si="203"/>
        <v>107501485027.06232</v>
      </c>
      <c r="AE528" s="53">
        <f t="shared" si="204"/>
        <v>91191122119.633636</v>
      </c>
      <c r="AF528" s="53">
        <f t="shared" si="205"/>
        <v>1.3253559405981241</v>
      </c>
      <c r="AG528" s="53">
        <f t="shared" si="206"/>
        <v>81148992396.600006</v>
      </c>
      <c r="AI528" s="53">
        <f t="shared" si="185"/>
        <v>0</v>
      </c>
      <c r="AJ528" s="53">
        <f t="shared" si="185"/>
        <v>0</v>
      </c>
      <c r="AK528" s="53">
        <f t="shared" si="185"/>
        <v>0</v>
      </c>
      <c r="AL528" s="53">
        <f t="shared" si="184"/>
        <v>-1.3253559405981241</v>
      </c>
      <c r="AM528" s="53">
        <f t="shared" si="184"/>
        <v>0</v>
      </c>
    </row>
    <row r="529" spans="1:39" x14ac:dyDescent="0.35">
      <c r="A529" s="301">
        <v>2017</v>
      </c>
      <c r="B529" s="301" t="s">
        <v>87</v>
      </c>
      <c r="C529" s="301" t="s">
        <v>27</v>
      </c>
      <c r="D529" s="302" t="s">
        <v>13</v>
      </c>
      <c r="E529" s="302" t="s">
        <v>226</v>
      </c>
      <c r="F529" s="301" t="s">
        <v>78</v>
      </c>
      <c r="G529" s="301" t="s">
        <v>77</v>
      </c>
      <c r="H529" s="303">
        <v>117337213000</v>
      </c>
      <c r="I529" s="303">
        <v>117337213000</v>
      </c>
      <c r="J529" s="303">
        <v>114166644911</v>
      </c>
      <c r="K529" s="304">
        <f t="shared" si="199"/>
        <v>0.97297900633620815</v>
      </c>
      <c r="L529" s="303">
        <v>84323132454</v>
      </c>
      <c r="M529" s="304">
        <f t="shared" si="200"/>
        <v>0.71863929863410003</v>
      </c>
      <c r="P529">
        <f t="shared" si="192"/>
        <v>2017</v>
      </c>
      <c r="Q529" t="str">
        <f t="shared" si="193"/>
        <v>Enrique Pañalosa 2016-2019</v>
      </c>
      <c r="R529" t="str">
        <f t="shared" si="194"/>
        <v>0104-SECRETARÍA GENERAL</v>
      </c>
      <c r="S529" t="str">
        <f t="shared" si="195"/>
        <v>GESTIÓN PÚBLICA</v>
      </c>
      <c r="T529" t="str">
        <f t="shared" si="196"/>
        <v>Administración Centrral</v>
      </c>
      <c r="U529" t="str">
        <f t="shared" si="197"/>
        <v>Inversión directa</v>
      </c>
      <c r="V529" t="s">
        <v>256</v>
      </c>
      <c r="W529" s="53">
        <f t="shared" si="188"/>
        <v>183328591378.44293</v>
      </c>
      <c r="X529" s="53">
        <f t="shared" si="189"/>
        <v>183328591378.44293</v>
      </c>
      <c r="Y529" s="53">
        <f t="shared" si="190"/>
        <v>178374870672.41412</v>
      </c>
      <c r="Z529" s="53"/>
      <c r="AA529" s="53">
        <f t="shared" si="191"/>
        <v>131747130327.78174</v>
      </c>
      <c r="AB529" s="53"/>
      <c r="AC529" s="53">
        <f t="shared" si="202"/>
        <v>183328591378.44293</v>
      </c>
      <c r="AD529" s="53">
        <f t="shared" si="203"/>
        <v>183328591378.44293</v>
      </c>
      <c r="AE529" s="53">
        <f t="shared" si="204"/>
        <v>178374870672.41412</v>
      </c>
      <c r="AF529" s="53">
        <f t="shared" si="205"/>
        <v>1.5201901094447687</v>
      </c>
      <c r="AG529" s="53">
        <f t="shared" si="206"/>
        <v>131747130327.78174</v>
      </c>
      <c r="AI529" s="53">
        <f t="shared" si="185"/>
        <v>0</v>
      </c>
      <c r="AJ529" s="53">
        <f t="shared" si="185"/>
        <v>0</v>
      </c>
      <c r="AK529" s="53">
        <f t="shared" si="185"/>
        <v>0</v>
      </c>
      <c r="AL529" s="53">
        <f t="shared" si="184"/>
        <v>-1.5201901094447687</v>
      </c>
      <c r="AM529" s="53">
        <f t="shared" si="184"/>
        <v>0</v>
      </c>
    </row>
    <row r="530" spans="1:39" x14ac:dyDescent="0.35">
      <c r="A530" s="301">
        <v>2017</v>
      </c>
      <c r="B530" s="301" t="s">
        <v>87</v>
      </c>
      <c r="C530" s="301" t="s">
        <v>28</v>
      </c>
      <c r="D530" s="302" t="s">
        <v>255</v>
      </c>
      <c r="E530" s="302" t="s">
        <v>226</v>
      </c>
      <c r="F530" s="301" t="s">
        <v>76</v>
      </c>
      <c r="G530" s="301" t="s">
        <v>77</v>
      </c>
      <c r="H530" s="303">
        <v>18433514000</v>
      </c>
      <c r="I530" s="303">
        <v>18433514000</v>
      </c>
      <c r="J530" s="303">
        <v>17470713673</v>
      </c>
      <c r="K530" s="304">
        <f t="shared" si="199"/>
        <v>0.94776902944278552</v>
      </c>
      <c r="L530" s="303">
        <v>17021243245</v>
      </c>
      <c r="M530" s="304">
        <f t="shared" si="200"/>
        <v>0.923385700903257</v>
      </c>
      <c r="P530">
        <f t="shared" si="192"/>
        <v>2017</v>
      </c>
      <c r="Q530" t="str">
        <f t="shared" si="193"/>
        <v>Enrique Pañalosa 2016-2019</v>
      </c>
      <c r="R530" t="str">
        <f t="shared" si="194"/>
        <v>0105-VEEDURÍA DISTRITAL</v>
      </c>
      <c r="S530" t="str">
        <f t="shared" si="195"/>
        <v>OTRAS ENTIDADES DE CONTROL</v>
      </c>
      <c r="T530" t="str">
        <f t="shared" si="196"/>
        <v>Administración Centrral</v>
      </c>
      <c r="U530" t="str">
        <f t="shared" si="197"/>
        <v>Funcionamiento</v>
      </c>
      <c r="V530" t="s">
        <v>256</v>
      </c>
      <c r="W530" s="53">
        <f t="shared" si="188"/>
        <v>28800668341.890881</v>
      </c>
      <c r="X530" s="53">
        <f t="shared" si="189"/>
        <v>28800668341.890881</v>
      </c>
      <c r="Y530" s="53">
        <f t="shared" si="190"/>
        <v>27296381481.697479</v>
      </c>
      <c r="Z530" s="53"/>
      <c r="AA530" s="53">
        <f t="shared" si="191"/>
        <v>26594125323.359154</v>
      </c>
      <c r="AB530" s="53"/>
      <c r="AC530" s="53">
        <f t="shared" si="202"/>
        <v>28800668341.890881</v>
      </c>
      <c r="AD530" s="53">
        <f t="shared" si="203"/>
        <v>28800668341.890881</v>
      </c>
      <c r="AE530" s="53">
        <f t="shared" si="204"/>
        <v>27296381481.697479</v>
      </c>
      <c r="AF530" s="53">
        <f t="shared" si="205"/>
        <v>1.4808018417810884</v>
      </c>
      <c r="AG530" s="53">
        <f t="shared" si="206"/>
        <v>26594125323.359154</v>
      </c>
      <c r="AI530" s="53">
        <f t="shared" si="185"/>
        <v>0</v>
      </c>
      <c r="AJ530" s="53">
        <f t="shared" si="185"/>
        <v>0</v>
      </c>
      <c r="AK530" s="53">
        <f t="shared" si="185"/>
        <v>0</v>
      </c>
      <c r="AL530" s="53">
        <f t="shared" si="184"/>
        <v>-1.4808018417810884</v>
      </c>
      <c r="AM530" s="53">
        <f t="shared" si="184"/>
        <v>0</v>
      </c>
    </row>
    <row r="531" spans="1:39" x14ac:dyDescent="0.35">
      <c r="A531" s="301">
        <v>2017</v>
      </c>
      <c r="B531" s="301" t="s">
        <v>87</v>
      </c>
      <c r="C531" s="301" t="s">
        <v>28</v>
      </c>
      <c r="D531" s="302" t="s">
        <v>255</v>
      </c>
      <c r="E531" s="302" t="s">
        <v>226</v>
      </c>
      <c r="F531" s="301" t="s">
        <v>78</v>
      </c>
      <c r="G531" s="301" t="s">
        <v>77</v>
      </c>
      <c r="H531" s="303">
        <v>3185294000</v>
      </c>
      <c r="I531" s="303">
        <v>3185294000</v>
      </c>
      <c r="J531" s="303">
        <v>3017846852</v>
      </c>
      <c r="K531" s="304">
        <f t="shared" si="199"/>
        <v>0.9474311796650482</v>
      </c>
      <c r="L531" s="303">
        <v>2948698861</v>
      </c>
      <c r="M531" s="304">
        <f t="shared" si="200"/>
        <v>0.92572266830000627</v>
      </c>
      <c r="P531">
        <f t="shared" si="192"/>
        <v>2017</v>
      </c>
      <c r="Q531" t="str">
        <f t="shared" si="193"/>
        <v>Enrique Pañalosa 2016-2019</v>
      </c>
      <c r="R531" t="str">
        <f t="shared" si="194"/>
        <v>0105-VEEDURÍA DISTRITAL</v>
      </c>
      <c r="S531" t="str">
        <f t="shared" si="195"/>
        <v>OTRAS ENTIDADES DE CONTROL</v>
      </c>
      <c r="T531" t="str">
        <f t="shared" si="196"/>
        <v>Administración Centrral</v>
      </c>
      <c r="U531" t="str">
        <f t="shared" si="197"/>
        <v>Inversión directa</v>
      </c>
      <c r="V531" t="s">
        <v>256</v>
      </c>
      <c r="W531" s="53">
        <f t="shared" si="188"/>
        <v>4976728586.0642176</v>
      </c>
      <c r="X531" s="53">
        <f t="shared" si="189"/>
        <v>4976728586.0642176</v>
      </c>
      <c r="Y531" s="53">
        <f t="shared" si="190"/>
        <v>4715107835.1675892</v>
      </c>
      <c r="Z531" s="53"/>
      <c r="AA531" s="53">
        <f t="shared" si="191"/>
        <v>4607070466.0962849</v>
      </c>
      <c r="AB531" s="53"/>
      <c r="AC531" s="53">
        <f t="shared" si="202"/>
        <v>4976728586.0642176</v>
      </c>
      <c r="AD531" s="53">
        <f t="shared" si="203"/>
        <v>4976728586.0642176</v>
      </c>
      <c r="AE531" s="53">
        <f t="shared" si="204"/>
        <v>4715107835.1675892</v>
      </c>
      <c r="AF531" s="53">
        <f t="shared" si="205"/>
        <v>1.4802739826112092</v>
      </c>
      <c r="AG531" s="53">
        <f t="shared" si="206"/>
        <v>4607070466.0962849</v>
      </c>
      <c r="AI531" s="53">
        <f t="shared" si="185"/>
        <v>0</v>
      </c>
      <c r="AJ531" s="53">
        <f t="shared" si="185"/>
        <v>0</v>
      </c>
      <c r="AK531" s="53">
        <f t="shared" si="185"/>
        <v>0</v>
      </c>
      <c r="AL531" s="53">
        <f t="shared" si="184"/>
        <v>-1.4802739826112092</v>
      </c>
      <c r="AM531" s="53">
        <f t="shared" si="184"/>
        <v>0</v>
      </c>
    </row>
    <row r="532" spans="1:39" x14ac:dyDescent="0.35">
      <c r="A532" s="301">
        <v>2017</v>
      </c>
      <c r="B532" s="301" t="s">
        <v>87</v>
      </c>
      <c r="C532" s="301" t="s">
        <v>29</v>
      </c>
      <c r="D532" s="302" t="s">
        <v>14</v>
      </c>
      <c r="E532" s="302" t="s">
        <v>226</v>
      </c>
      <c r="F532" s="301" t="s">
        <v>76</v>
      </c>
      <c r="G532" s="301" t="s">
        <v>77</v>
      </c>
      <c r="H532" s="303">
        <v>87885891000</v>
      </c>
      <c r="I532" s="303">
        <v>87885891000</v>
      </c>
      <c r="J532" s="303">
        <v>81786338435</v>
      </c>
      <c r="K532" s="304">
        <f t="shared" si="199"/>
        <v>0.93059690815446139</v>
      </c>
      <c r="L532" s="303">
        <v>79197548220.630005</v>
      </c>
      <c r="M532" s="304">
        <f t="shared" si="200"/>
        <v>0.90114064179687281</v>
      </c>
      <c r="P532">
        <f t="shared" si="192"/>
        <v>2017</v>
      </c>
      <c r="Q532" t="str">
        <f t="shared" si="193"/>
        <v>Enrique Pañalosa 2016-2019</v>
      </c>
      <c r="R532" t="str">
        <f t="shared" si="194"/>
        <v>0110-SECRETARÍA DISTRITAL DE GOBIERNO</v>
      </c>
      <c r="S532" t="str">
        <f t="shared" si="195"/>
        <v>GOBIERNO</v>
      </c>
      <c r="T532" t="str">
        <f t="shared" si="196"/>
        <v>Administración Centrral</v>
      </c>
      <c r="U532" t="str">
        <f t="shared" si="197"/>
        <v>Funcionamiento</v>
      </c>
      <c r="V532" t="s">
        <v>256</v>
      </c>
      <c r="W532" s="53">
        <f t="shared" si="188"/>
        <v>137313612511.56847</v>
      </c>
      <c r="X532" s="53">
        <f t="shared" si="189"/>
        <v>137313612511.56847</v>
      </c>
      <c r="Y532" s="53">
        <f t="shared" si="190"/>
        <v>127783623250.78537</v>
      </c>
      <c r="Z532" s="53"/>
      <c r="AA532" s="53">
        <f t="shared" si="191"/>
        <v>123738876906.1219</v>
      </c>
      <c r="AB532" s="53"/>
      <c r="AC532" s="53">
        <f t="shared" si="202"/>
        <v>137313612511.56847</v>
      </c>
      <c r="AD532" s="53">
        <f t="shared" si="203"/>
        <v>137313612511.56847</v>
      </c>
      <c r="AE532" s="53">
        <f t="shared" si="204"/>
        <v>127783623250.78537</v>
      </c>
      <c r="AF532" s="53">
        <f t="shared" si="205"/>
        <v>1.4539719834072728</v>
      </c>
      <c r="AG532" s="53">
        <f t="shared" si="206"/>
        <v>123738876906.1219</v>
      </c>
      <c r="AI532" s="53">
        <f t="shared" si="185"/>
        <v>0</v>
      </c>
      <c r="AJ532" s="53">
        <f t="shared" si="185"/>
        <v>0</v>
      </c>
      <c r="AK532" s="53">
        <f t="shared" si="185"/>
        <v>0</v>
      </c>
      <c r="AL532" s="53">
        <f t="shared" si="184"/>
        <v>-1.4539719834072728</v>
      </c>
      <c r="AM532" s="53">
        <f t="shared" si="184"/>
        <v>0</v>
      </c>
    </row>
    <row r="533" spans="1:39" x14ac:dyDescent="0.35">
      <c r="A533" s="301">
        <v>2017</v>
      </c>
      <c r="B533" s="301" t="s">
        <v>87</v>
      </c>
      <c r="C533" s="301" t="s">
        <v>29</v>
      </c>
      <c r="D533" s="302" t="s">
        <v>14</v>
      </c>
      <c r="E533" s="302" t="s">
        <v>226</v>
      </c>
      <c r="F533" s="301" t="s">
        <v>78</v>
      </c>
      <c r="G533" s="301" t="s">
        <v>77</v>
      </c>
      <c r="H533" s="303">
        <v>38695109000</v>
      </c>
      <c r="I533" s="303">
        <v>38695109000</v>
      </c>
      <c r="J533" s="303">
        <v>38483337612</v>
      </c>
      <c r="K533" s="304">
        <f t="shared" si="199"/>
        <v>0.99452717944275593</v>
      </c>
      <c r="L533" s="303">
        <v>31150949244.57</v>
      </c>
      <c r="M533" s="304">
        <f t="shared" si="200"/>
        <v>0.80503583139073209</v>
      </c>
      <c r="P533">
        <f t="shared" si="192"/>
        <v>2017</v>
      </c>
      <c r="Q533" t="str">
        <f t="shared" si="193"/>
        <v>Enrique Pañalosa 2016-2019</v>
      </c>
      <c r="R533" t="str">
        <f t="shared" si="194"/>
        <v>0110-SECRETARÍA DISTRITAL DE GOBIERNO</v>
      </c>
      <c r="S533" t="str">
        <f t="shared" si="195"/>
        <v>GOBIERNO</v>
      </c>
      <c r="T533" t="str">
        <f t="shared" si="196"/>
        <v>Administración Centrral</v>
      </c>
      <c r="U533" t="str">
        <f t="shared" si="197"/>
        <v>Inversión directa</v>
      </c>
      <c r="V533" t="s">
        <v>256</v>
      </c>
      <c r="W533" s="53">
        <f t="shared" si="188"/>
        <v>60457544924.007263</v>
      </c>
      <c r="X533" s="53">
        <f t="shared" si="189"/>
        <v>60457544924.007263</v>
      </c>
      <c r="Y533" s="53">
        <f t="shared" si="190"/>
        <v>60126671629.306648</v>
      </c>
      <c r="Z533" s="53"/>
      <c r="AA533" s="53">
        <f t="shared" si="191"/>
        <v>48670489941.740723</v>
      </c>
      <c r="AB533" s="53"/>
      <c r="AC533" s="53">
        <f t="shared" si="202"/>
        <v>60457544924.007263</v>
      </c>
      <c r="AD533" s="53">
        <f t="shared" si="203"/>
        <v>60457544924.007263</v>
      </c>
      <c r="AE533" s="53">
        <f t="shared" si="204"/>
        <v>60126671629.306648</v>
      </c>
      <c r="AF533" s="53">
        <f t="shared" si="205"/>
        <v>1.5538571458554788</v>
      </c>
      <c r="AG533" s="53">
        <f t="shared" si="206"/>
        <v>48670489941.740723</v>
      </c>
      <c r="AI533" s="53">
        <f t="shared" si="185"/>
        <v>0</v>
      </c>
      <c r="AJ533" s="53">
        <f t="shared" si="185"/>
        <v>0</v>
      </c>
      <c r="AK533" s="53">
        <f t="shared" si="185"/>
        <v>0</v>
      </c>
      <c r="AL533" s="53">
        <f t="shared" si="184"/>
        <v>-1.5538571458554788</v>
      </c>
      <c r="AM533" s="53">
        <f t="shared" si="184"/>
        <v>0</v>
      </c>
    </row>
    <row r="534" spans="1:39" x14ac:dyDescent="0.35">
      <c r="A534" s="301">
        <v>2017</v>
      </c>
      <c r="B534" s="301" t="s">
        <v>87</v>
      </c>
      <c r="C534" s="301" t="s">
        <v>30</v>
      </c>
      <c r="D534" s="302" t="s">
        <v>16</v>
      </c>
      <c r="E534" s="302" t="s">
        <v>226</v>
      </c>
      <c r="F534" s="301" t="s">
        <v>76</v>
      </c>
      <c r="G534" s="301" t="s">
        <v>77</v>
      </c>
      <c r="H534" s="303">
        <v>351997168000</v>
      </c>
      <c r="I534" s="303">
        <v>316613297000</v>
      </c>
      <c r="J534" s="303">
        <v>243966081679</v>
      </c>
      <c r="K534" s="304">
        <f t="shared" si="199"/>
        <v>0.77054907039801301</v>
      </c>
      <c r="L534" s="303">
        <v>180348640159</v>
      </c>
      <c r="M534" s="304">
        <f t="shared" si="200"/>
        <v>0.56961802257787042</v>
      </c>
      <c r="P534">
        <f t="shared" si="192"/>
        <v>2017</v>
      </c>
      <c r="Q534" t="str">
        <f t="shared" si="193"/>
        <v>Enrique Pañalosa 2016-2019</v>
      </c>
      <c r="R534" t="str">
        <f t="shared" si="194"/>
        <v>0111-SECRETARÍA DISTRITAL DE HACIENDA</v>
      </c>
      <c r="S534" t="str">
        <f t="shared" si="195"/>
        <v>HACIENDA</v>
      </c>
      <c r="T534" t="str">
        <f t="shared" si="196"/>
        <v>Administración Centrral</v>
      </c>
      <c r="U534" t="str">
        <f t="shared" si="197"/>
        <v>Funcionamiento</v>
      </c>
      <c r="V534" t="s">
        <v>256</v>
      </c>
      <c r="W534" s="53">
        <f t="shared" si="188"/>
        <v>549963164530.25964</v>
      </c>
      <c r="X534" s="53">
        <f t="shared" si="189"/>
        <v>494679124095.9046</v>
      </c>
      <c r="Y534" s="53">
        <f t="shared" si="190"/>
        <v>381174539217.40259</v>
      </c>
      <c r="Z534" s="53"/>
      <c r="AA534" s="53">
        <f t="shared" si="191"/>
        <v>281778144478.06213</v>
      </c>
      <c r="AB534" s="53"/>
      <c r="AC534" s="53">
        <f t="shared" si="202"/>
        <v>549963164530.25964</v>
      </c>
      <c r="AD534" s="53">
        <f t="shared" si="203"/>
        <v>494679124095.9046</v>
      </c>
      <c r="AE534" s="53">
        <f t="shared" si="204"/>
        <v>381174539217.40259</v>
      </c>
      <c r="AF534" s="53">
        <f t="shared" si="205"/>
        <v>1.2039119734677555</v>
      </c>
      <c r="AG534" s="53">
        <f t="shared" si="206"/>
        <v>281778144478.06213</v>
      </c>
      <c r="AI534" s="53">
        <f t="shared" si="185"/>
        <v>0</v>
      </c>
      <c r="AJ534" s="53">
        <f t="shared" si="185"/>
        <v>0</v>
      </c>
      <c r="AK534" s="53">
        <f t="shared" si="185"/>
        <v>0</v>
      </c>
      <c r="AL534" s="53">
        <f t="shared" si="184"/>
        <v>-1.2039119734677555</v>
      </c>
      <c r="AM534" s="53">
        <f t="shared" si="184"/>
        <v>0</v>
      </c>
    </row>
    <row r="535" spans="1:39" x14ac:dyDescent="0.35">
      <c r="A535" s="301">
        <v>2017</v>
      </c>
      <c r="B535" s="301" t="s">
        <v>87</v>
      </c>
      <c r="C535" s="301" t="s">
        <v>30</v>
      </c>
      <c r="D535" s="302" t="s">
        <v>16</v>
      </c>
      <c r="E535" s="302" t="s">
        <v>226</v>
      </c>
      <c r="F535" s="301" t="s">
        <v>79</v>
      </c>
      <c r="G535" s="301" t="s">
        <v>77</v>
      </c>
      <c r="H535" s="303">
        <v>251184038000</v>
      </c>
      <c r="I535" s="303">
        <v>251184038000</v>
      </c>
      <c r="J535" s="303">
        <v>179973323001</v>
      </c>
      <c r="K535" s="304">
        <f t="shared" si="199"/>
        <v>0.71649983985447352</v>
      </c>
      <c r="L535" s="303">
        <v>179636571001</v>
      </c>
      <c r="M535" s="304">
        <f t="shared" si="200"/>
        <v>0.71515918141661539</v>
      </c>
      <c r="P535">
        <f t="shared" si="192"/>
        <v>2017</v>
      </c>
      <c r="Q535" t="str">
        <f t="shared" si="193"/>
        <v>Enrique Pañalosa 2016-2019</v>
      </c>
      <c r="R535" t="str">
        <f t="shared" si="194"/>
        <v>0111-SECRETARÍA DISTRITAL DE HACIENDA</v>
      </c>
      <c r="S535" t="str">
        <f t="shared" si="195"/>
        <v>HACIENDA</v>
      </c>
      <c r="T535" t="str">
        <f t="shared" si="196"/>
        <v>Administración Centrral</v>
      </c>
      <c r="U535" t="str">
        <f t="shared" si="197"/>
        <v>Servicio de la deuda</v>
      </c>
      <c r="V535" t="s">
        <v>256</v>
      </c>
      <c r="W535" s="53">
        <f t="shared" si="188"/>
        <v>392451931368.85974</v>
      </c>
      <c r="X535" s="53">
        <f t="shared" si="189"/>
        <v>392451931368.85974</v>
      </c>
      <c r="Y535" s="53">
        <f t="shared" si="190"/>
        <v>281191745976.36688</v>
      </c>
      <c r="Z535" s="53"/>
      <c r="AA535" s="53">
        <f t="shared" si="191"/>
        <v>280665601983.12347</v>
      </c>
      <c r="AB535" s="53"/>
      <c r="AC535" s="53">
        <f t="shared" si="202"/>
        <v>392451931368.85974</v>
      </c>
      <c r="AD535" s="53">
        <f t="shared" si="203"/>
        <v>392451931368.85974</v>
      </c>
      <c r="AE535" s="53">
        <f t="shared" si="204"/>
        <v>281191745976.36688</v>
      </c>
      <c r="AF535" s="53">
        <f t="shared" si="205"/>
        <v>1.1194650273771252</v>
      </c>
      <c r="AG535" s="53">
        <f t="shared" si="206"/>
        <v>280665601983.12347</v>
      </c>
      <c r="AI535" s="53">
        <f t="shared" si="185"/>
        <v>0</v>
      </c>
      <c r="AJ535" s="53">
        <f t="shared" si="185"/>
        <v>0</v>
      </c>
      <c r="AK535" s="53">
        <f t="shared" si="185"/>
        <v>0</v>
      </c>
      <c r="AL535" s="53">
        <f t="shared" si="184"/>
        <v>-1.1194650273771252</v>
      </c>
      <c r="AM535" s="53">
        <f t="shared" si="184"/>
        <v>0</v>
      </c>
    </row>
    <row r="536" spans="1:39" x14ac:dyDescent="0.35">
      <c r="A536" s="301">
        <v>2017</v>
      </c>
      <c r="B536" s="301" t="s">
        <v>87</v>
      </c>
      <c r="C536" s="301" t="s">
        <v>30</v>
      </c>
      <c r="D536" s="302" t="s">
        <v>16</v>
      </c>
      <c r="E536" s="302" t="s">
        <v>226</v>
      </c>
      <c r="F536" s="301" t="s">
        <v>78</v>
      </c>
      <c r="G536" s="301" t="s">
        <v>77</v>
      </c>
      <c r="H536" s="303">
        <v>43537791000</v>
      </c>
      <c r="I536" s="303">
        <v>55787791000</v>
      </c>
      <c r="J536" s="303">
        <v>52337801763</v>
      </c>
      <c r="K536" s="304">
        <f t="shared" si="199"/>
        <v>0.93815870506505628</v>
      </c>
      <c r="L536" s="303">
        <v>28852961973</v>
      </c>
      <c r="M536" s="304">
        <f t="shared" si="200"/>
        <v>0.51719133265197759</v>
      </c>
      <c r="P536">
        <f t="shared" si="192"/>
        <v>2017</v>
      </c>
      <c r="Q536" t="str">
        <f t="shared" si="193"/>
        <v>Enrique Pañalosa 2016-2019</v>
      </c>
      <c r="R536" t="str">
        <f t="shared" si="194"/>
        <v>0111-SECRETARÍA DISTRITAL DE HACIENDA</v>
      </c>
      <c r="S536" t="str">
        <f t="shared" si="195"/>
        <v>HACIENDA</v>
      </c>
      <c r="T536" t="str">
        <f t="shared" si="196"/>
        <v>Administración Centrral</v>
      </c>
      <c r="U536" t="str">
        <f t="shared" si="197"/>
        <v>Inversión directa</v>
      </c>
      <c r="V536" t="s">
        <v>256</v>
      </c>
      <c r="W536" s="53">
        <f t="shared" si="188"/>
        <v>68023789654.515228</v>
      </c>
      <c r="X536" s="53">
        <f t="shared" si="189"/>
        <v>87163286724.263474</v>
      </c>
      <c r="Y536" s="53">
        <f t="shared" si="190"/>
        <v>81772996202.449234</v>
      </c>
      <c r="Z536" s="53"/>
      <c r="AA536" s="53">
        <f t="shared" si="191"/>
        <v>45080096419.248253</v>
      </c>
      <c r="AB536" s="53"/>
      <c r="AC536" s="53">
        <f t="shared" si="202"/>
        <v>68023789654.515228</v>
      </c>
      <c r="AD536" s="53">
        <f t="shared" si="203"/>
        <v>87163286724.263474</v>
      </c>
      <c r="AE536" s="53">
        <f t="shared" si="204"/>
        <v>81772996202.449234</v>
      </c>
      <c r="AF536" s="53">
        <f t="shared" si="205"/>
        <v>1.4657865948205269</v>
      </c>
      <c r="AG536" s="53">
        <f t="shared" si="206"/>
        <v>45080096419.248253</v>
      </c>
      <c r="AI536" s="53">
        <f t="shared" si="185"/>
        <v>0</v>
      </c>
      <c r="AJ536" s="53">
        <f t="shared" si="185"/>
        <v>0</v>
      </c>
      <c r="AK536" s="53">
        <f t="shared" si="185"/>
        <v>0</v>
      </c>
      <c r="AL536" s="53">
        <f t="shared" si="184"/>
        <v>-1.4657865948205269</v>
      </c>
      <c r="AM536" s="53">
        <f t="shared" si="184"/>
        <v>0</v>
      </c>
    </row>
    <row r="537" spans="1:39" x14ac:dyDescent="0.35">
      <c r="A537" s="301">
        <v>2017</v>
      </c>
      <c r="B537" s="301" t="s">
        <v>87</v>
      </c>
      <c r="C537" s="301" t="s">
        <v>30</v>
      </c>
      <c r="D537" s="302" t="s">
        <v>16</v>
      </c>
      <c r="E537" s="302" t="s">
        <v>226</v>
      </c>
      <c r="F537" s="301" t="s">
        <v>80</v>
      </c>
      <c r="G537" s="301" t="s">
        <v>77</v>
      </c>
      <c r="H537" s="303">
        <v>4692783171000</v>
      </c>
      <c r="I537" s="303">
        <v>3397802158736</v>
      </c>
      <c r="J537" s="303">
        <v>3258383525842</v>
      </c>
      <c r="K537" s="304">
        <f t="shared" si="199"/>
        <v>0.95896799566874591</v>
      </c>
      <c r="L537" s="303">
        <v>3258383525842</v>
      </c>
      <c r="M537" s="304">
        <f t="shared" si="200"/>
        <v>0.95896799566874591</v>
      </c>
      <c r="P537">
        <f t="shared" si="192"/>
        <v>2017</v>
      </c>
      <c r="Q537" t="str">
        <f t="shared" si="193"/>
        <v>Enrique Pañalosa 2016-2019</v>
      </c>
      <c r="R537" t="str">
        <f t="shared" si="194"/>
        <v>0111-SECRETARÍA DISTRITAL DE HACIENDA</v>
      </c>
      <c r="S537" t="str">
        <f t="shared" si="195"/>
        <v>HACIENDA</v>
      </c>
      <c r="T537" t="str">
        <f t="shared" si="196"/>
        <v>Administración Centrral</v>
      </c>
      <c r="U537" t="str">
        <f t="shared" si="197"/>
        <v>Transferencias</v>
      </c>
      <c r="V537" t="s">
        <v>256</v>
      </c>
      <c r="W537" s="53">
        <f t="shared" si="188"/>
        <v>7332041612270.8887</v>
      </c>
      <c r="X537" s="53">
        <f t="shared" si="189"/>
        <v>5308753017200.9746</v>
      </c>
      <c r="Y537" s="53">
        <f t="shared" si="190"/>
        <v>5090924240405.626</v>
      </c>
      <c r="Z537" s="53"/>
      <c r="AA537" s="53">
        <f t="shared" si="191"/>
        <v>5090924240405.626</v>
      </c>
      <c r="AB537" s="53"/>
      <c r="AC537" s="53">
        <f t="shared" si="202"/>
        <v>7332041612270.8887</v>
      </c>
      <c r="AD537" s="53">
        <f t="shared" si="203"/>
        <v>5308753017200.9746</v>
      </c>
      <c r="AE537" s="53">
        <f t="shared" si="204"/>
        <v>5090924240405.626</v>
      </c>
      <c r="AF537" s="53">
        <f t="shared" si="205"/>
        <v>1.4982991953538214</v>
      </c>
      <c r="AG537" s="53">
        <f t="shared" si="206"/>
        <v>5090924240405.626</v>
      </c>
      <c r="AI537" s="53">
        <f t="shared" si="185"/>
        <v>0</v>
      </c>
      <c r="AJ537" s="53">
        <f t="shared" si="185"/>
        <v>0</v>
      </c>
      <c r="AK537" s="53">
        <f t="shared" si="185"/>
        <v>0</v>
      </c>
      <c r="AL537" s="53">
        <f t="shared" si="184"/>
        <v>-1.4982991953538214</v>
      </c>
      <c r="AM537" s="53">
        <f t="shared" si="184"/>
        <v>0</v>
      </c>
    </row>
    <row r="538" spans="1:39" x14ac:dyDescent="0.35">
      <c r="A538" s="301">
        <v>2017</v>
      </c>
      <c r="B538" s="301" t="s">
        <v>87</v>
      </c>
      <c r="C538" s="301" t="s">
        <v>31</v>
      </c>
      <c r="D538" s="302" t="s">
        <v>11</v>
      </c>
      <c r="E538" s="302" t="s">
        <v>226</v>
      </c>
      <c r="F538" s="301" t="s">
        <v>76</v>
      </c>
      <c r="G538" s="301" t="s">
        <v>77</v>
      </c>
      <c r="H538" s="303">
        <v>94237353000</v>
      </c>
      <c r="I538" s="303">
        <v>94237353000</v>
      </c>
      <c r="J538" s="303">
        <v>93562659418</v>
      </c>
      <c r="K538" s="304">
        <f t="shared" si="199"/>
        <v>0.992840486701701</v>
      </c>
      <c r="L538" s="303">
        <v>91679998986</v>
      </c>
      <c r="M538" s="304">
        <f t="shared" si="200"/>
        <v>0.97286262896199982</v>
      </c>
      <c r="P538">
        <f t="shared" si="192"/>
        <v>2017</v>
      </c>
      <c r="Q538" t="str">
        <f t="shared" si="193"/>
        <v>Enrique Pañalosa 2016-2019</v>
      </c>
      <c r="R538" t="str">
        <f t="shared" si="194"/>
        <v>0112-SECRETARÍA DE EDUCACIÓN DEL DISTRITO</v>
      </c>
      <c r="S538" t="str">
        <f t="shared" si="195"/>
        <v>EDUCACIÓN</v>
      </c>
      <c r="T538" t="str">
        <f t="shared" si="196"/>
        <v>Administración Centrral</v>
      </c>
      <c r="U538" t="str">
        <f t="shared" si="197"/>
        <v>Funcionamiento</v>
      </c>
      <c r="V538" t="s">
        <v>256</v>
      </c>
      <c r="W538" s="53">
        <f t="shared" si="188"/>
        <v>147237187069.7413</v>
      </c>
      <c r="X538" s="53">
        <f t="shared" si="189"/>
        <v>147237187069.7413</v>
      </c>
      <c r="Y538" s="53">
        <f t="shared" si="190"/>
        <v>146183040470.91135</v>
      </c>
      <c r="Z538" s="53"/>
      <c r="AA538" s="53">
        <f t="shared" si="191"/>
        <v>143241556893.63831</v>
      </c>
      <c r="AB538" s="53"/>
      <c r="AC538" s="53">
        <f t="shared" si="202"/>
        <v>147237187069.7413</v>
      </c>
      <c r="AD538" s="53">
        <f t="shared" si="203"/>
        <v>147237187069.7413</v>
      </c>
      <c r="AE538" s="53">
        <f t="shared" si="204"/>
        <v>146183040470.91135</v>
      </c>
      <c r="AF538" s="53">
        <f t="shared" si="205"/>
        <v>1.5512218437513983</v>
      </c>
      <c r="AG538" s="53">
        <f t="shared" si="206"/>
        <v>143241556893.63831</v>
      </c>
      <c r="AI538" s="53">
        <f t="shared" si="185"/>
        <v>0</v>
      </c>
      <c r="AJ538" s="53">
        <f t="shared" si="185"/>
        <v>0</v>
      </c>
      <c r="AK538" s="53">
        <f t="shared" si="185"/>
        <v>0</v>
      </c>
      <c r="AL538" s="53">
        <f t="shared" si="184"/>
        <v>-1.5512218437513983</v>
      </c>
      <c r="AM538" s="53">
        <f t="shared" si="184"/>
        <v>0</v>
      </c>
    </row>
    <row r="539" spans="1:39" x14ac:dyDescent="0.35">
      <c r="A539" s="301">
        <v>2017</v>
      </c>
      <c r="B539" s="301" t="s">
        <v>87</v>
      </c>
      <c r="C539" s="301" t="s">
        <v>31</v>
      </c>
      <c r="D539" s="302" t="s">
        <v>11</v>
      </c>
      <c r="E539" s="302" t="s">
        <v>226</v>
      </c>
      <c r="F539" s="301" t="s">
        <v>78</v>
      </c>
      <c r="G539" s="301" t="s">
        <v>77</v>
      </c>
      <c r="H539" s="303">
        <v>3358836232000</v>
      </c>
      <c r="I539" s="303">
        <v>3481616232000</v>
      </c>
      <c r="J539" s="303">
        <v>3450413877002</v>
      </c>
      <c r="K539" s="304">
        <f t="shared" si="199"/>
        <v>0.99103796831160917</v>
      </c>
      <c r="L539" s="303">
        <v>3208483974159</v>
      </c>
      <c r="M539" s="304">
        <f t="shared" si="200"/>
        <v>0.92155015382493766</v>
      </c>
      <c r="P539">
        <f t="shared" si="192"/>
        <v>2017</v>
      </c>
      <c r="Q539" t="str">
        <f t="shared" si="193"/>
        <v>Enrique Pañalosa 2016-2019</v>
      </c>
      <c r="R539" t="str">
        <f t="shared" si="194"/>
        <v>0112-SECRETARÍA DE EDUCACIÓN DEL DISTRITO</v>
      </c>
      <c r="S539" t="str">
        <f t="shared" si="195"/>
        <v>EDUCACIÓN</v>
      </c>
      <c r="T539" t="str">
        <f t="shared" si="196"/>
        <v>Administración Centrral</v>
      </c>
      <c r="U539" t="str">
        <f t="shared" si="197"/>
        <v>Inversión directa</v>
      </c>
      <c r="V539" t="s">
        <v>256</v>
      </c>
      <c r="W539" s="53">
        <f t="shared" si="188"/>
        <v>5247872344500.2646</v>
      </c>
      <c r="X539" s="53">
        <f t="shared" si="189"/>
        <v>5439704789416.4844</v>
      </c>
      <c r="Y539" s="53">
        <f t="shared" si="190"/>
        <v>5390953982718.2422</v>
      </c>
      <c r="Z539" s="53"/>
      <c r="AA539" s="53">
        <f t="shared" si="191"/>
        <v>5012960785449.0117</v>
      </c>
      <c r="AB539" s="53"/>
      <c r="AC539" s="53">
        <f t="shared" si="202"/>
        <v>5247872344500.2646</v>
      </c>
      <c r="AD539" s="53">
        <f t="shared" si="203"/>
        <v>5439704789416.4844</v>
      </c>
      <c r="AE539" s="53">
        <f t="shared" si="204"/>
        <v>5390953982718.2422</v>
      </c>
      <c r="AF539" s="53">
        <f t="shared" si="205"/>
        <v>1.548405574735453</v>
      </c>
      <c r="AG539" s="53">
        <f t="shared" si="206"/>
        <v>5012960785449.0117</v>
      </c>
      <c r="AI539" s="53">
        <f t="shared" si="185"/>
        <v>0</v>
      </c>
      <c r="AJ539" s="53">
        <f t="shared" si="185"/>
        <v>0</v>
      </c>
      <c r="AK539" s="53">
        <f t="shared" si="185"/>
        <v>0</v>
      </c>
      <c r="AL539" s="53">
        <f t="shared" si="184"/>
        <v>-1.548405574735453</v>
      </c>
      <c r="AM539" s="53">
        <f t="shared" si="184"/>
        <v>0</v>
      </c>
    </row>
    <row r="540" spans="1:39" x14ac:dyDescent="0.35">
      <c r="A540" s="301">
        <v>2017</v>
      </c>
      <c r="B540" s="301" t="s">
        <v>87</v>
      </c>
      <c r="C540" s="301" t="s">
        <v>32</v>
      </c>
      <c r="D540" s="302" t="s">
        <v>18</v>
      </c>
      <c r="E540" s="302" t="s">
        <v>226</v>
      </c>
      <c r="F540" s="301" t="s">
        <v>76</v>
      </c>
      <c r="G540" s="301" t="s">
        <v>77</v>
      </c>
      <c r="H540" s="303">
        <v>38007464000</v>
      </c>
      <c r="I540" s="303">
        <v>38007464000</v>
      </c>
      <c r="J540" s="303">
        <v>35952861170</v>
      </c>
      <c r="K540" s="304">
        <f t="shared" si="199"/>
        <v>0.94594212257887034</v>
      </c>
      <c r="L540" s="303">
        <v>29803521419</v>
      </c>
      <c r="M540" s="304">
        <f t="shared" si="200"/>
        <v>0.7841491718310909</v>
      </c>
      <c r="P540">
        <f t="shared" si="192"/>
        <v>2017</v>
      </c>
      <c r="Q540" t="str">
        <f t="shared" si="193"/>
        <v>Enrique Pañalosa 2016-2019</v>
      </c>
      <c r="R540" t="str">
        <f t="shared" si="194"/>
        <v>0113-SECRETARÍA DISTRITAL DE MOVILIDAD</v>
      </c>
      <c r="S540" t="str">
        <f t="shared" si="195"/>
        <v>MOVILIDAD</v>
      </c>
      <c r="T540" t="str">
        <f t="shared" si="196"/>
        <v>Administración Centrral</v>
      </c>
      <c r="U540" t="str">
        <f t="shared" si="197"/>
        <v>Funcionamiento</v>
      </c>
      <c r="V540" t="s">
        <v>256</v>
      </c>
      <c r="W540" s="53">
        <f t="shared" si="188"/>
        <v>59383162927.066284</v>
      </c>
      <c r="X540" s="53">
        <f t="shared" si="189"/>
        <v>59383162927.066284</v>
      </c>
      <c r="Y540" s="53">
        <f t="shared" si="190"/>
        <v>56173035184.675957</v>
      </c>
      <c r="Z540" s="53"/>
      <c r="AA540" s="53">
        <f t="shared" si="191"/>
        <v>46565258029.969765</v>
      </c>
      <c r="AB540" s="53"/>
      <c r="AC540" s="53">
        <f t="shared" si="202"/>
        <v>59383162927.066284</v>
      </c>
      <c r="AD540" s="53">
        <f t="shared" si="203"/>
        <v>59383162927.066284</v>
      </c>
      <c r="AE540" s="53">
        <f t="shared" si="204"/>
        <v>56173035184.675957</v>
      </c>
      <c r="AF540" s="53">
        <f t="shared" si="205"/>
        <v>1.4779474680203857</v>
      </c>
      <c r="AG540" s="53">
        <f t="shared" si="206"/>
        <v>46565258029.969765</v>
      </c>
      <c r="AI540" s="53">
        <f t="shared" si="185"/>
        <v>0</v>
      </c>
      <c r="AJ540" s="53">
        <f t="shared" si="185"/>
        <v>0</v>
      </c>
      <c r="AK540" s="53">
        <f t="shared" si="185"/>
        <v>0</v>
      </c>
      <c r="AL540" s="53">
        <f t="shared" si="184"/>
        <v>-1.4779474680203857</v>
      </c>
      <c r="AM540" s="53">
        <f t="shared" si="184"/>
        <v>0</v>
      </c>
    </row>
    <row r="541" spans="1:39" x14ac:dyDescent="0.35">
      <c r="A541" s="301">
        <v>2017</v>
      </c>
      <c r="B541" s="301" t="s">
        <v>87</v>
      </c>
      <c r="C541" s="301" t="s">
        <v>32</v>
      </c>
      <c r="D541" s="302" t="s">
        <v>18</v>
      </c>
      <c r="E541" s="302" t="s">
        <v>226</v>
      </c>
      <c r="F541" s="301" t="s">
        <v>78</v>
      </c>
      <c r="G541" s="301" t="s">
        <v>77</v>
      </c>
      <c r="H541" s="303">
        <v>390460177000</v>
      </c>
      <c r="I541" s="303">
        <v>392416250379</v>
      </c>
      <c r="J541" s="303">
        <v>347511805922</v>
      </c>
      <c r="K541" s="304">
        <f t="shared" si="199"/>
        <v>0.88556935546468629</v>
      </c>
      <c r="L541" s="303">
        <v>107913340759</v>
      </c>
      <c r="M541" s="304">
        <f t="shared" si="200"/>
        <v>0.27499712525864078</v>
      </c>
      <c r="P541">
        <f t="shared" si="192"/>
        <v>2017</v>
      </c>
      <c r="Q541" t="str">
        <f t="shared" si="193"/>
        <v>Enrique Pañalosa 2016-2019</v>
      </c>
      <c r="R541" t="str">
        <f t="shared" si="194"/>
        <v>0113-SECRETARÍA DISTRITAL DE MOVILIDAD</v>
      </c>
      <c r="S541" t="str">
        <f t="shared" si="195"/>
        <v>MOVILIDAD</v>
      </c>
      <c r="T541" t="str">
        <f t="shared" si="196"/>
        <v>Administración Centrral</v>
      </c>
      <c r="U541" t="str">
        <f t="shared" si="197"/>
        <v>Inversión directa</v>
      </c>
      <c r="V541" t="s">
        <v>256</v>
      </c>
      <c r="W541" s="53">
        <f t="shared" si="188"/>
        <v>610058074575.09241</v>
      </c>
      <c r="X541" s="53">
        <f t="shared" si="189"/>
        <v>613114259122.48694</v>
      </c>
      <c r="Y541" s="53">
        <f t="shared" si="190"/>
        <v>542955199277.30939</v>
      </c>
      <c r="Z541" s="53"/>
      <c r="AA541" s="53">
        <f t="shared" si="191"/>
        <v>168604658713.76526</v>
      </c>
      <c r="AB541" s="53"/>
      <c r="AC541" s="53">
        <f t="shared" si="202"/>
        <v>610058074575.09241</v>
      </c>
      <c r="AD541" s="53">
        <f t="shared" si="203"/>
        <v>613114259122.48694</v>
      </c>
      <c r="AE541" s="53">
        <f t="shared" si="204"/>
        <v>542955199277.30939</v>
      </c>
      <c r="AF541" s="53">
        <f t="shared" si="205"/>
        <v>1.3836205782836903</v>
      </c>
      <c r="AG541" s="53">
        <f t="shared" si="206"/>
        <v>168604658713.76526</v>
      </c>
      <c r="AI541" s="53">
        <f t="shared" si="185"/>
        <v>0</v>
      </c>
      <c r="AJ541" s="53">
        <f t="shared" si="185"/>
        <v>0</v>
      </c>
      <c r="AK541" s="53">
        <f t="shared" si="185"/>
        <v>0</v>
      </c>
      <c r="AL541" s="53">
        <f t="shared" si="184"/>
        <v>-1.3836205782836903</v>
      </c>
      <c r="AM541" s="53">
        <f t="shared" si="184"/>
        <v>0</v>
      </c>
    </row>
    <row r="542" spans="1:39" x14ac:dyDescent="0.35">
      <c r="A542" s="301">
        <v>2017</v>
      </c>
      <c r="B542" s="301" t="s">
        <v>87</v>
      </c>
      <c r="C542" s="301" t="s">
        <v>32</v>
      </c>
      <c r="D542" s="302" t="s">
        <v>18</v>
      </c>
      <c r="E542" s="302" t="s">
        <v>226</v>
      </c>
      <c r="F542" s="301" t="s">
        <v>80</v>
      </c>
      <c r="G542" s="301" t="s">
        <v>77</v>
      </c>
      <c r="H542" s="303">
        <v>0</v>
      </c>
      <c r="I542" s="303">
        <v>0</v>
      </c>
      <c r="J542" s="303">
        <v>0</v>
      </c>
      <c r="K542" s="304">
        <v>0</v>
      </c>
      <c r="L542" s="303">
        <v>0</v>
      </c>
      <c r="M542" s="304">
        <v>0</v>
      </c>
      <c r="P542">
        <f t="shared" si="192"/>
        <v>2017</v>
      </c>
      <c r="Q542" t="str">
        <f t="shared" si="193"/>
        <v>Enrique Pañalosa 2016-2019</v>
      </c>
      <c r="R542" t="str">
        <f t="shared" si="194"/>
        <v>0113-SECRETARÍA DISTRITAL DE MOVILIDAD</v>
      </c>
      <c r="S542" t="str">
        <f t="shared" si="195"/>
        <v>MOVILIDAD</v>
      </c>
      <c r="T542" t="str">
        <f t="shared" si="196"/>
        <v>Administración Centrral</v>
      </c>
      <c r="U542" t="str">
        <f t="shared" si="197"/>
        <v>Transferencias</v>
      </c>
      <c r="V542" t="s">
        <v>256</v>
      </c>
      <c r="W542" s="53">
        <f t="shared" si="188"/>
        <v>0</v>
      </c>
      <c r="X542" s="53">
        <f t="shared" si="189"/>
        <v>0</v>
      </c>
      <c r="Y542" s="53">
        <f t="shared" si="190"/>
        <v>0</v>
      </c>
      <c r="Z542" s="53"/>
      <c r="AA542" s="53">
        <f t="shared" si="191"/>
        <v>0</v>
      </c>
      <c r="AB542" s="53"/>
      <c r="AC542" s="53">
        <f t="shared" si="202"/>
        <v>0</v>
      </c>
      <c r="AD542" s="53">
        <f t="shared" si="203"/>
        <v>0</v>
      </c>
      <c r="AE542" s="53">
        <f t="shared" si="204"/>
        <v>0</v>
      </c>
      <c r="AF542" s="53">
        <f t="shared" si="205"/>
        <v>0</v>
      </c>
      <c r="AG542" s="53">
        <f t="shared" si="206"/>
        <v>0</v>
      </c>
      <c r="AI542" s="53">
        <f t="shared" si="185"/>
        <v>0</v>
      </c>
      <c r="AJ542" s="53">
        <f t="shared" si="185"/>
        <v>0</v>
      </c>
      <c r="AK542" s="53">
        <f t="shared" si="185"/>
        <v>0</v>
      </c>
      <c r="AL542" s="53">
        <f t="shared" si="184"/>
        <v>0</v>
      </c>
      <c r="AM542" s="53">
        <f t="shared" si="184"/>
        <v>0</v>
      </c>
    </row>
    <row r="543" spans="1:39" x14ac:dyDescent="0.35">
      <c r="A543" s="301">
        <v>2017</v>
      </c>
      <c r="B543" s="301" t="s">
        <v>87</v>
      </c>
      <c r="C543" s="301" t="s">
        <v>33</v>
      </c>
      <c r="D543" s="302" t="s">
        <v>21</v>
      </c>
      <c r="E543" s="302" t="s">
        <v>226</v>
      </c>
      <c r="F543" s="301" t="s">
        <v>76</v>
      </c>
      <c r="G543" s="301" t="s">
        <v>77</v>
      </c>
      <c r="H543" s="303">
        <v>63593553000</v>
      </c>
      <c r="I543" s="303">
        <v>63593553000</v>
      </c>
      <c r="J543" s="303">
        <v>49869456690</v>
      </c>
      <c r="K543" s="304">
        <f t="shared" si="199"/>
        <v>0.78419044600322929</v>
      </c>
      <c r="L543" s="303">
        <v>48450470674</v>
      </c>
      <c r="M543" s="304">
        <f t="shared" si="200"/>
        <v>0.76187708326345593</v>
      </c>
      <c r="P543">
        <f t="shared" si="192"/>
        <v>2017</v>
      </c>
      <c r="Q543" t="str">
        <f t="shared" si="193"/>
        <v>Enrique Pañalosa 2016-2019</v>
      </c>
      <c r="R543" t="str">
        <f t="shared" si="194"/>
        <v>0114-SECRETARÍA DISTRITAL DE SALUD</v>
      </c>
      <c r="S543" t="str">
        <f t="shared" si="195"/>
        <v>SALUD</v>
      </c>
      <c r="T543" t="str">
        <f t="shared" si="196"/>
        <v>Administración Centrral</v>
      </c>
      <c r="U543" t="str">
        <f t="shared" si="197"/>
        <v>Funcionamiento</v>
      </c>
      <c r="V543" t="s">
        <v>256</v>
      </c>
      <c r="W543" s="53">
        <f t="shared" si="188"/>
        <v>99359071126.398346</v>
      </c>
      <c r="X543" s="53">
        <f t="shared" si="189"/>
        <v>99359071126.398346</v>
      </c>
      <c r="Y543" s="53">
        <f t="shared" si="190"/>
        <v>77916434301.076904</v>
      </c>
      <c r="Z543" s="53"/>
      <c r="AA543" s="53">
        <f t="shared" si="191"/>
        <v>75699399305.546646</v>
      </c>
      <c r="AB543" s="53"/>
      <c r="AC543" s="53">
        <f t="shared" si="202"/>
        <v>99359071126.398346</v>
      </c>
      <c r="AD543" s="53">
        <f t="shared" si="203"/>
        <v>99359071126.398346</v>
      </c>
      <c r="AE543" s="53">
        <f t="shared" si="204"/>
        <v>77916434301.076904</v>
      </c>
      <c r="AF543" s="53">
        <f t="shared" si="205"/>
        <v>1.225225366808439</v>
      </c>
      <c r="AG543" s="53">
        <f t="shared" si="206"/>
        <v>75699399305.546646</v>
      </c>
      <c r="AI543" s="53">
        <f t="shared" si="185"/>
        <v>0</v>
      </c>
      <c r="AJ543" s="53">
        <f t="shared" si="185"/>
        <v>0</v>
      </c>
      <c r="AK543" s="53">
        <f t="shared" si="185"/>
        <v>0</v>
      </c>
      <c r="AL543" s="53">
        <f t="shared" si="184"/>
        <v>-1.225225366808439</v>
      </c>
      <c r="AM543" s="53">
        <f t="shared" si="184"/>
        <v>0</v>
      </c>
    </row>
    <row r="544" spans="1:39" x14ac:dyDescent="0.35">
      <c r="A544" s="301">
        <v>2017</v>
      </c>
      <c r="B544" s="301" t="s">
        <v>87</v>
      </c>
      <c r="C544" s="301" t="s">
        <v>34</v>
      </c>
      <c r="D544" s="302" t="s">
        <v>10</v>
      </c>
      <c r="E544" s="302" t="s">
        <v>226</v>
      </c>
      <c r="F544" s="301" t="s">
        <v>76</v>
      </c>
      <c r="G544" s="301" t="s">
        <v>77</v>
      </c>
      <c r="H544" s="303">
        <v>19818104000</v>
      </c>
      <c r="I544" s="303">
        <v>19818104000</v>
      </c>
      <c r="J544" s="303">
        <v>17693453669</v>
      </c>
      <c r="K544" s="304">
        <f t="shared" si="199"/>
        <v>0.89279245224467485</v>
      </c>
      <c r="L544" s="303">
        <v>17076396836.709999</v>
      </c>
      <c r="M544" s="304">
        <f t="shared" si="200"/>
        <v>0.86165643477852372</v>
      </c>
      <c r="P544">
        <f t="shared" si="192"/>
        <v>2017</v>
      </c>
      <c r="Q544" t="str">
        <f t="shared" si="193"/>
        <v>Enrique Pañalosa 2016-2019</v>
      </c>
      <c r="R544" t="str">
        <f t="shared" si="194"/>
        <v>0117-SECRETARÍA DISTRITAL DE DESARROLLO ECONÓMICO</v>
      </c>
      <c r="S544" t="str">
        <f t="shared" si="195"/>
        <v>DESARROLLO ECONÓMICO, INDUSTRIA Y TURISMO</v>
      </c>
      <c r="T544" t="str">
        <f t="shared" si="196"/>
        <v>Administración Centrral</v>
      </c>
      <c r="U544" t="str">
        <f t="shared" si="197"/>
        <v>Funcionamiento</v>
      </c>
      <c r="V544" t="s">
        <v>256</v>
      </c>
      <c r="W544" s="53">
        <f t="shared" si="188"/>
        <v>30963962729.46661</v>
      </c>
      <c r="X544" s="53">
        <f t="shared" si="189"/>
        <v>30963962729.46661</v>
      </c>
      <c r="Y544" s="53">
        <f t="shared" si="190"/>
        <v>27644392216.453213</v>
      </c>
      <c r="Z544" s="53"/>
      <c r="AA544" s="53">
        <f t="shared" si="191"/>
        <v>26680297732.087284</v>
      </c>
      <c r="AB544" s="53"/>
      <c r="AC544" s="53">
        <f t="shared" si="202"/>
        <v>30963962729.46661</v>
      </c>
      <c r="AD544" s="53">
        <f t="shared" si="203"/>
        <v>30963962729.46661</v>
      </c>
      <c r="AE544" s="53">
        <f t="shared" si="204"/>
        <v>27644392216.453213</v>
      </c>
      <c r="AF544" s="53">
        <f t="shared" si="205"/>
        <v>1.3949060019290045</v>
      </c>
      <c r="AG544" s="53">
        <f t="shared" si="206"/>
        <v>26680297732.087284</v>
      </c>
      <c r="AI544" s="53">
        <f t="shared" si="185"/>
        <v>0</v>
      </c>
      <c r="AJ544" s="53">
        <f t="shared" si="185"/>
        <v>0</v>
      </c>
      <c r="AK544" s="53">
        <f t="shared" si="185"/>
        <v>0</v>
      </c>
      <c r="AL544" s="53">
        <f t="shared" si="184"/>
        <v>-1.3949060019290045</v>
      </c>
      <c r="AM544" s="53">
        <f t="shared" si="184"/>
        <v>0</v>
      </c>
    </row>
    <row r="545" spans="1:39" x14ac:dyDescent="0.35">
      <c r="A545" s="301">
        <v>2017</v>
      </c>
      <c r="B545" s="301" t="s">
        <v>87</v>
      </c>
      <c r="C545" s="301" t="s">
        <v>34</v>
      </c>
      <c r="D545" s="302" t="s">
        <v>10</v>
      </c>
      <c r="E545" s="302" t="s">
        <v>226</v>
      </c>
      <c r="F545" s="301" t="s">
        <v>78</v>
      </c>
      <c r="G545" s="301" t="s">
        <v>77</v>
      </c>
      <c r="H545" s="303">
        <v>21250000000</v>
      </c>
      <c r="I545" s="303">
        <v>22750000000</v>
      </c>
      <c r="J545" s="303">
        <v>22340504079</v>
      </c>
      <c r="K545" s="304">
        <f t="shared" si="199"/>
        <v>0.98200017929670325</v>
      </c>
      <c r="L545" s="303">
        <v>17981098090</v>
      </c>
      <c r="M545" s="304">
        <f t="shared" si="200"/>
        <v>0.79037793802197798</v>
      </c>
      <c r="P545">
        <f t="shared" si="192"/>
        <v>2017</v>
      </c>
      <c r="Q545" t="str">
        <f t="shared" si="193"/>
        <v>Enrique Pañalosa 2016-2019</v>
      </c>
      <c r="R545" t="str">
        <f t="shared" si="194"/>
        <v>0117-SECRETARÍA DISTRITAL DE DESARROLLO ECONÓMICO</v>
      </c>
      <c r="S545" t="str">
        <f t="shared" si="195"/>
        <v>DESARROLLO ECONÓMICO, INDUSTRIA Y TURISMO</v>
      </c>
      <c r="T545" t="str">
        <f t="shared" si="196"/>
        <v>Administración Centrral</v>
      </c>
      <c r="U545" t="str">
        <f t="shared" si="197"/>
        <v>Inversión directa</v>
      </c>
      <c r="V545" t="s">
        <v>256</v>
      </c>
      <c r="W545" s="53">
        <f t="shared" si="188"/>
        <v>33201168386.297977</v>
      </c>
      <c r="X545" s="53">
        <f t="shared" si="189"/>
        <v>35544780272.389603</v>
      </c>
      <c r="Y545" s="53">
        <f t="shared" si="190"/>
        <v>34904980600.548508</v>
      </c>
      <c r="Z545" s="53"/>
      <c r="AA545" s="53">
        <f t="shared" si="191"/>
        <v>28093810139.135574</v>
      </c>
      <c r="AB545" s="53"/>
      <c r="AC545" s="53">
        <f t="shared" si="202"/>
        <v>33201168386.297977</v>
      </c>
      <c r="AD545" s="53">
        <f t="shared" si="203"/>
        <v>35544780272.389603</v>
      </c>
      <c r="AE545" s="53">
        <f t="shared" si="204"/>
        <v>34904980600.548508</v>
      </c>
      <c r="AF545" s="53">
        <f t="shared" si="205"/>
        <v>1.5342848615625717</v>
      </c>
      <c r="AG545" s="53">
        <f t="shared" si="206"/>
        <v>28093810139.135574</v>
      </c>
      <c r="AI545" s="53">
        <f t="shared" si="185"/>
        <v>0</v>
      </c>
      <c r="AJ545" s="53">
        <f t="shared" si="185"/>
        <v>0</v>
      </c>
      <c r="AK545" s="53">
        <f t="shared" si="185"/>
        <v>0</v>
      </c>
      <c r="AL545" s="53">
        <f t="shared" si="184"/>
        <v>-1.5342848615625717</v>
      </c>
      <c r="AM545" s="53">
        <f t="shared" si="184"/>
        <v>0</v>
      </c>
    </row>
    <row r="546" spans="1:39" x14ac:dyDescent="0.35">
      <c r="A546" s="301">
        <v>2017</v>
      </c>
      <c r="B546" s="301" t="s">
        <v>87</v>
      </c>
      <c r="C546" s="301" t="s">
        <v>34</v>
      </c>
      <c r="D546" s="302" t="s">
        <v>10</v>
      </c>
      <c r="E546" s="302" t="s">
        <v>226</v>
      </c>
      <c r="F546" s="301" t="s">
        <v>80</v>
      </c>
      <c r="G546" s="301" t="s">
        <v>77</v>
      </c>
      <c r="H546" s="303">
        <v>0</v>
      </c>
      <c r="I546" s="303">
        <v>0</v>
      </c>
      <c r="J546" s="303">
        <v>0</v>
      </c>
      <c r="K546" s="304">
        <v>0</v>
      </c>
      <c r="L546" s="303">
        <v>0</v>
      </c>
      <c r="M546" s="304">
        <v>0</v>
      </c>
      <c r="P546">
        <f t="shared" si="192"/>
        <v>2017</v>
      </c>
      <c r="Q546" t="str">
        <f t="shared" si="193"/>
        <v>Enrique Pañalosa 2016-2019</v>
      </c>
      <c r="R546" t="str">
        <f t="shared" si="194"/>
        <v>0117-SECRETARÍA DISTRITAL DE DESARROLLO ECONÓMICO</v>
      </c>
      <c r="S546" t="str">
        <f t="shared" si="195"/>
        <v>DESARROLLO ECONÓMICO, INDUSTRIA Y TURISMO</v>
      </c>
      <c r="T546" t="str">
        <f t="shared" si="196"/>
        <v>Administración Centrral</v>
      </c>
      <c r="U546" t="str">
        <f t="shared" si="197"/>
        <v>Transferencias</v>
      </c>
      <c r="V546" t="s">
        <v>256</v>
      </c>
      <c r="W546" s="53">
        <f t="shared" si="188"/>
        <v>0</v>
      </c>
      <c r="X546" s="53">
        <f t="shared" si="189"/>
        <v>0</v>
      </c>
      <c r="Y546" s="53">
        <f t="shared" si="190"/>
        <v>0</v>
      </c>
      <c r="Z546" s="53"/>
      <c r="AA546" s="53">
        <f t="shared" si="191"/>
        <v>0</v>
      </c>
      <c r="AB546" s="53"/>
      <c r="AC546" s="53">
        <f t="shared" si="202"/>
        <v>0</v>
      </c>
      <c r="AD546" s="53">
        <f t="shared" si="203"/>
        <v>0</v>
      </c>
      <c r="AE546" s="53">
        <f t="shared" si="204"/>
        <v>0</v>
      </c>
      <c r="AF546" s="53">
        <f t="shared" si="205"/>
        <v>0</v>
      </c>
      <c r="AG546" s="53">
        <f t="shared" si="206"/>
        <v>0</v>
      </c>
      <c r="AI546" s="53">
        <f t="shared" si="185"/>
        <v>0</v>
      </c>
      <c r="AJ546" s="53">
        <f t="shared" si="185"/>
        <v>0</v>
      </c>
      <c r="AK546" s="53">
        <f t="shared" si="185"/>
        <v>0</v>
      </c>
      <c r="AL546" s="53">
        <f t="shared" si="184"/>
        <v>0</v>
      </c>
      <c r="AM546" s="53">
        <f t="shared" si="184"/>
        <v>0</v>
      </c>
    </row>
    <row r="547" spans="1:39" x14ac:dyDescent="0.35">
      <c r="A547" s="301">
        <v>2017</v>
      </c>
      <c r="B547" s="301" t="s">
        <v>87</v>
      </c>
      <c r="C547" s="301" t="s">
        <v>35</v>
      </c>
      <c r="D547" s="302" t="s">
        <v>15</v>
      </c>
      <c r="E547" s="302" t="s">
        <v>226</v>
      </c>
      <c r="F547" s="301" t="s">
        <v>76</v>
      </c>
      <c r="G547" s="301" t="s">
        <v>77</v>
      </c>
      <c r="H547" s="303">
        <v>12740386000</v>
      </c>
      <c r="I547" s="303">
        <v>12740386000</v>
      </c>
      <c r="J547" s="303">
        <v>11690731177</v>
      </c>
      <c r="K547" s="304">
        <f t="shared" si="199"/>
        <v>0.91761200775235541</v>
      </c>
      <c r="L547" s="303">
        <v>10895808214</v>
      </c>
      <c r="M547" s="304">
        <f t="shared" si="200"/>
        <v>0.85521806121101829</v>
      </c>
      <c r="P547">
        <f t="shared" si="192"/>
        <v>2017</v>
      </c>
      <c r="Q547" t="str">
        <f t="shared" si="193"/>
        <v>Enrique Pañalosa 2016-2019</v>
      </c>
      <c r="R547" t="str">
        <f t="shared" si="194"/>
        <v>0118-SECRETARÍA DISTRITAL DEL HABITAT</v>
      </c>
      <c r="S547" t="str">
        <f t="shared" si="195"/>
        <v>HÁBITAT</v>
      </c>
      <c r="T547" t="str">
        <f t="shared" si="196"/>
        <v>Administración Centrral</v>
      </c>
      <c r="U547" t="str">
        <f t="shared" si="197"/>
        <v>Funcionamiento</v>
      </c>
      <c r="V547" t="s">
        <v>256</v>
      </c>
      <c r="W547" s="53">
        <f t="shared" si="188"/>
        <v>19905680041.996864</v>
      </c>
      <c r="X547" s="53">
        <f t="shared" si="189"/>
        <v>19905680041.996864</v>
      </c>
      <c r="Y547" s="53">
        <f t="shared" si="190"/>
        <v>18265691029.012733</v>
      </c>
      <c r="Z547" s="53"/>
      <c r="AA547" s="53">
        <f t="shared" si="191"/>
        <v>17023697092.603418</v>
      </c>
      <c r="AB547" s="53"/>
      <c r="AC547" s="53">
        <f t="shared" si="202"/>
        <v>19905680041.996864</v>
      </c>
      <c r="AD547" s="53">
        <f t="shared" si="203"/>
        <v>19905680041.996864</v>
      </c>
      <c r="AE547" s="53">
        <f t="shared" si="204"/>
        <v>18265691029.012733</v>
      </c>
      <c r="AF547" s="53">
        <f t="shared" si="205"/>
        <v>1.4336842721258785</v>
      </c>
      <c r="AG547" s="53">
        <f t="shared" si="206"/>
        <v>17023697092.603418</v>
      </c>
      <c r="AI547" s="53">
        <f t="shared" si="185"/>
        <v>0</v>
      </c>
      <c r="AJ547" s="53">
        <f t="shared" si="185"/>
        <v>0</v>
      </c>
      <c r="AK547" s="53">
        <f t="shared" si="185"/>
        <v>0</v>
      </c>
      <c r="AL547" s="53">
        <f t="shared" si="184"/>
        <v>-1.4336842721258785</v>
      </c>
      <c r="AM547" s="53">
        <f t="shared" si="184"/>
        <v>0</v>
      </c>
    </row>
    <row r="548" spans="1:39" x14ac:dyDescent="0.35">
      <c r="A548" s="301">
        <v>2017</v>
      </c>
      <c r="B548" s="301" t="s">
        <v>87</v>
      </c>
      <c r="C548" s="301" t="s">
        <v>35</v>
      </c>
      <c r="D548" s="302" t="s">
        <v>15</v>
      </c>
      <c r="E548" s="302" t="s">
        <v>226</v>
      </c>
      <c r="F548" s="301" t="s">
        <v>78</v>
      </c>
      <c r="G548" s="301" t="s">
        <v>77</v>
      </c>
      <c r="H548" s="303">
        <v>215752087000</v>
      </c>
      <c r="I548" s="303">
        <v>152846112117</v>
      </c>
      <c r="J548" s="303">
        <v>113193784885</v>
      </c>
      <c r="K548" s="304">
        <f t="shared" si="199"/>
        <v>0.74057353057402531</v>
      </c>
      <c r="L548" s="303">
        <v>76506010978</v>
      </c>
      <c r="M548" s="304">
        <f t="shared" si="200"/>
        <v>0.50054273490081647</v>
      </c>
      <c r="P548">
        <f t="shared" si="192"/>
        <v>2017</v>
      </c>
      <c r="Q548" t="str">
        <f t="shared" si="193"/>
        <v>Enrique Pañalosa 2016-2019</v>
      </c>
      <c r="R548" t="str">
        <f t="shared" si="194"/>
        <v>0118-SECRETARÍA DISTRITAL DEL HABITAT</v>
      </c>
      <c r="S548" t="str">
        <f t="shared" si="195"/>
        <v>HÁBITAT</v>
      </c>
      <c r="T548" t="str">
        <f t="shared" si="196"/>
        <v>Administración Centrral</v>
      </c>
      <c r="U548" t="str">
        <f t="shared" si="197"/>
        <v>Inversión directa</v>
      </c>
      <c r="V548" t="s">
        <v>256</v>
      </c>
      <c r="W548" s="53">
        <f t="shared" si="188"/>
        <v>337092770361.51581</v>
      </c>
      <c r="X548" s="53">
        <f t="shared" si="189"/>
        <v>238807976733.52927</v>
      </c>
      <c r="Y548" s="53">
        <f t="shared" si="190"/>
        <v>176854866458.78946</v>
      </c>
      <c r="Z548" s="53"/>
      <c r="AA548" s="53">
        <f t="shared" si="191"/>
        <v>119533597790.33128</v>
      </c>
      <c r="AB548" s="53"/>
      <c r="AC548" s="53">
        <f t="shared" si="202"/>
        <v>337092770361.51581</v>
      </c>
      <c r="AD548" s="53">
        <f t="shared" si="203"/>
        <v>238807976733.52927</v>
      </c>
      <c r="AE548" s="53">
        <f t="shared" si="204"/>
        <v>176854866458.78946</v>
      </c>
      <c r="AF548" s="53">
        <f t="shared" si="205"/>
        <v>1.1570779525187487</v>
      </c>
      <c r="AG548" s="53">
        <f t="shared" si="206"/>
        <v>119533597790.33128</v>
      </c>
      <c r="AI548" s="53">
        <f t="shared" si="185"/>
        <v>0</v>
      </c>
      <c r="AJ548" s="53">
        <f t="shared" si="185"/>
        <v>0</v>
      </c>
      <c r="AK548" s="53">
        <f t="shared" si="185"/>
        <v>0</v>
      </c>
      <c r="AL548" s="53">
        <f t="shared" si="184"/>
        <v>-1.1570779525187487</v>
      </c>
      <c r="AM548" s="53">
        <f t="shared" si="184"/>
        <v>0</v>
      </c>
    </row>
    <row r="549" spans="1:39" x14ac:dyDescent="0.35">
      <c r="A549" s="301">
        <v>2017</v>
      </c>
      <c r="B549" s="301" t="s">
        <v>87</v>
      </c>
      <c r="C549" s="301" t="s">
        <v>35</v>
      </c>
      <c r="D549" s="302" t="s">
        <v>15</v>
      </c>
      <c r="E549" s="302" t="s">
        <v>226</v>
      </c>
      <c r="F549" s="301" t="s">
        <v>80</v>
      </c>
      <c r="G549" s="301" t="s">
        <v>77</v>
      </c>
      <c r="H549" s="303">
        <v>0</v>
      </c>
      <c r="I549" s="303">
        <v>0</v>
      </c>
      <c r="J549" s="303">
        <v>0</v>
      </c>
      <c r="K549" s="304">
        <v>0</v>
      </c>
      <c r="L549" s="303">
        <v>0</v>
      </c>
      <c r="M549" s="304">
        <v>0</v>
      </c>
      <c r="P549">
        <f t="shared" si="192"/>
        <v>2017</v>
      </c>
      <c r="Q549" t="str">
        <f t="shared" si="193"/>
        <v>Enrique Pañalosa 2016-2019</v>
      </c>
      <c r="R549" t="str">
        <f t="shared" si="194"/>
        <v>0118-SECRETARÍA DISTRITAL DEL HABITAT</v>
      </c>
      <c r="S549" t="str">
        <f t="shared" si="195"/>
        <v>HÁBITAT</v>
      </c>
      <c r="T549" t="str">
        <f t="shared" si="196"/>
        <v>Administración Centrral</v>
      </c>
      <c r="U549" t="str">
        <f t="shared" si="197"/>
        <v>Transferencias</v>
      </c>
      <c r="V549" t="s">
        <v>256</v>
      </c>
      <c r="W549" s="53">
        <f t="shared" si="188"/>
        <v>0</v>
      </c>
      <c r="X549" s="53">
        <f t="shared" si="189"/>
        <v>0</v>
      </c>
      <c r="Y549" s="53">
        <f t="shared" si="190"/>
        <v>0</v>
      </c>
      <c r="Z549" s="53"/>
      <c r="AA549" s="53">
        <f t="shared" si="191"/>
        <v>0</v>
      </c>
      <c r="AB549" s="53"/>
      <c r="AC549" s="53">
        <f t="shared" si="202"/>
        <v>0</v>
      </c>
      <c r="AD549" s="53">
        <f t="shared" si="203"/>
        <v>0</v>
      </c>
      <c r="AE549" s="53">
        <f t="shared" si="204"/>
        <v>0</v>
      </c>
      <c r="AF549" s="53">
        <f t="shared" si="205"/>
        <v>0</v>
      </c>
      <c r="AG549" s="53">
        <f t="shared" si="206"/>
        <v>0</v>
      </c>
      <c r="AI549" s="53">
        <f t="shared" si="185"/>
        <v>0</v>
      </c>
      <c r="AJ549" s="53">
        <f t="shared" si="185"/>
        <v>0</v>
      </c>
      <c r="AK549" s="53">
        <f t="shared" si="185"/>
        <v>0</v>
      </c>
      <c r="AL549" s="53">
        <f t="shared" si="184"/>
        <v>0</v>
      </c>
      <c r="AM549" s="53">
        <f t="shared" si="184"/>
        <v>0</v>
      </c>
    </row>
    <row r="550" spans="1:39" x14ac:dyDescent="0.35">
      <c r="A550" s="301">
        <v>2017</v>
      </c>
      <c r="B550" s="301" t="s">
        <v>87</v>
      </c>
      <c r="C550" s="301" t="s">
        <v>36</v>
      </c>
      <c r="D550" s="302" t="s">
        <v>9</v>
      </c>
      <c r="E550" s="302" t="s">
        <v>226</v>
      </c>
      <c r="F550" s="301" t="s">
        <v>76</v>
      </c>
      <c r="G550" s="301" t="s">
        <v>77</v>
      </c>
      <c r="H550" s="303">
        <v>20566522000</v>
      </c>
      <c r="I550" s="303">
        <v>20566522000</v>
      </c>
      <c r="J550" s="303">
        <v>19169762191</v>
      </c>
      <c r="K550" s="304">
        <f t="shared" si="199"/>
        <v>0.93208575523853765</v>
      </c>
      <c r="L550" s="303">
        <v>18736828937</v>
      </c>
      <c r="M550" s="304">
        <f t="shared" si="200"/>
        <v>0.91103536791490558</v>
      </c>
      <c r="P550">
        <f t="shared" si="192"/>
        <v>2017</v>
      </c>
      <c r="Q550" t="str">
        <f t="shared" si="193"/>
        <v>Enrique Pañalosa 2016-2019</v>
      </c>
      <c r="R550" t="str">
        <f t="shared" si="194"/>
        <v>0119-SECRETARÍA DISTRITAL DE CULTURA, RECREACIÓN Y DEPORTE</v>
      </c>
      <c r="S550" t="str">
        <f t="shared" si="195"/>
        <v>CULTURA, RECREACIÓN Y DEPORTE</v>
      </c>
      <c r="T550" t="str">
        <f t="shared" si="196"/>
        <v>Administración Centrral</v>
      </c>
      <c r="U550" t="str">
        <f t="shared" si="197"/>
        <v>Funcionamiento</v>
      </c>
      <c r="V550" t="s">
        <v>256</v>
      </c>
      <c r="W550" s="53">
        <f t="shared" si="188"/>
        <v>32133296943.176559</v>
      </c>
      <c r="X550" s="53">
        <f t="shared" si="189"/>
        <v>32133296943.176559</v>
      </c>
      <c r="Y550" s="53">
        <f t="shared" si="190"/>
        <v>29950988349.584915</v>
      </c>
      <c r="Z550" s="53"/>
      <c r="AA550" s="53">
        <f t="shared" si="191"/>
        <v>29274570002.945766</v>
      </c>
      <c r="AB550" s="53"/>
      <c r="AC550" s="53">
        <f t="shared" si="202"/>
        <v>32133296943.176559</v>
      </c>
      <c r="AD550" s="53">
        <f t="shared" si="203"/>
        <v>32133296943.176559</v>
      </c>
      <c r="AE550" s="53">
        <f t="shared" si="204"/>
        <v>29950988349.584915</v>
      </c>
      <c r="AF550" s="53">
        <f t="shared" si="205"/>
        <v>1.4562981698891488</v>
      </c>
      <c r="AG550" s="53">
        <f t="shared" si="206"/>
        <v>29274570002.945766</v>
      </c>
      <c r="AI550" s="53">
        <f t="shared" si="185"/>
        <v>0</v>
      </c>
      <c r="AJ550" s="53">
        <f t="shared" si="185"/>
        <v>0</v>
      </c>
      <c r="AK550" s="53">
        <f t="shared" si="185"/>
        <v>0</v>
      </c>
      <c r="AL550" s="53">
        <f t="shared" si="184"/>
        <v>-1.4562981698891488</v>
      </c>
      <c r="AM550" s="53">
        <f t="shared" si="184"/>
        <v>0</v>
      </c>
    </row>
    <row r="551" spans="1:39" x14ac:dyDescent="0.35">
      <c r="A551" s="301">
        <v>2017</v>
      </c>
      <c r="B551" s="301" t="s">
        <v>87</v>
      </c>
      <c r="C551" s="301" t="s">
        <v>36</v>
      </c>
      <c r="D551" s="302" t="s">
        <v>9</v>
      </c>
      <c r="E551" s="302" t="s">
        <v>226</v>
      </c>
      <c r="F551" s="301" t="s">
        <v>78</v>
      </c>
      <c r="G551" s="301" t="s">
        <v>77</v>
      </c>
      <c r="H551" s="303">
        <v>50773624000</v>
      </c>
      <c r="I551" s="303">
        <v>59021183797</v>
      </c>
      <c r="J551" s="303">
        <v>57893354926</v>
      </c>
      <c r="K551" s="304">
        <f t="shared" si="199"/>
        <v>0.98089111741846613</v>
      </c>
      <c r="L551" s="303">
        <v>49926546140</v>
      </c>
      <c r="M551" s="304">
        <f t="shared" si="200"/>
        <v>0.84590892503477244</v>
      </c>
      <c r="P551">
        <f t="shared" si="192"/>
        <v>2017</v>
      </c>
      <c r="Q551" t="str">
        <f t="shared" si="193"/>
        <v>Enrique Pañalosa 2016-2019</v>
      </c>
      <c r="R551" t="str">
        <f t="shared" si="194"/>
        <v>0119-SECRETARÍA DISTRITAL DE CULTURA, RECREACIÓN Y DEPORTE</v>
      </c>
      <c r="S551" t="str">
        <f t="shared" si="195"/>
        <v>CULTURA, RECREACIÓN Y DEPORTE</v>
      </c>
      <c r="T551" t="str">
        <f t="shared" si="196"/>
        <v>Administración Centrral</v>
      </c>
      <c r="U551" t="str">
        <f t="shared" si="197"/>
        <v>Inversión directa</v>
      </c>
      <c r="V551" t="s">
        <v>256</v>
      </c>
      <c r="W551" s="53">
        <f t="shared" si="188"/>
        <v>79329112470.897888</v>
      </c>
      <c r="X551" s="53">
        <f t="shared" si="189"/>
        <v>92215165251.8983</v>
      </c>
      <c r="Y551" s="53">
        <f t="shared" si="190"/>
        <v>90453036486.863037</v>
      </c>
      <c r="Z551" s="53"/>
      <c r="AA551" s="53">
        <f t="shared" si="191"/>
        <v>78005631310.137192</v>
      </c>
      <c r="AB551" s="53"/>
      <c r="AC551" s="53">
        <f t="shared" si="202"/>
        <v>79329112470.897888</v>
      </c>
      <c r="AD551" s="53">
        <f t="shared" si="203"/>
        <v>92215165251.8983</v>
      </c>
      <c r="AE551" s="53">
        <f t="shared" si="204"/>
        <v>90453036486.863037</v>
      </c>
      <c r="AF551" s="53">
        <f t="shared" si="205"/>
        <v>1.5325520544957401</v>
      </c>
      <c r="AG551" s="53">
        <f t="shared" si="206"/>
        <v>78005631310.137192</v>
      </c>
      <c r="AI551" s="53">
        <f t="shared" si="185"/>
        <v>0</v>
      </c>
      <c r="AJ551" s="53">
        <f t="shared" si="185"/>
        <v>0</v>
      </c>
      <c r="AK551" s="53">
        <f t="shared" si="185"/>
        <v>0</v>
      </c>
      <c r="AL551" s="53">
        <f t="shared" si="184"/>
        <v>-1.5325520544957401</v>
      </c>
      <c r="AM551" s="53">
        <f t="shared" si="184"/>
        <v>0</v>
      </c>
    </row>
    <row r="552" spans="1:39" x14ac:dyDescent="0.35">
      <c r="A552" s="301">
        <v>2017</v>
      </c>
      <c r="B552" s="301" t="s">
        <v>87</v>
      </c>
      <c r="C552" s="301" t="s">
        <v>37</v>
      </c>
      <c r="D552" s="302" t="s">
        <v>20</v>
      </c>
      <c r="E552" s="302" t="s">
        <v>226</v>
      </c>
      <c r="F552" s="301" t="s">
        <v>76</v>
      </c>
      <c r="G552" s="301" t="s">
        <v>77</v>
      </c>
      <c r="H552" s="303">
        <v>67158201000</v>
      </c>
      <c r="I552" s="303">
        <v>67158201000</v>
      </c>
      <c r="J552" s="303">
        <v>62028781211</v>
      </c>
      <c r="K552" s="304">
        <f t="shared" si="199"/>
        <v>0.92362184048080742</v>
      </c>
      <c r="L552" s="303">
        <v>60062058026</v>
      </c>
      <c r="M552" s="304">
        <f t="shared" si="200"/>
        <v>0.89433691093065459</v>
      </c>
      <c r="P552">
        <f t="shared" si="192"/>
        <v>2017</v>
      </c>
      <c r="Q552" t="str">
        <f t="shared" si="193"/>
        <v>Enrique Pañalosa 2016-2019</v>
      </c>
      <c r="R552" t="str">
        <f t="shared" si="194"/>
        <v xml:space="preserve">0120-SECRETARÍA DISTRITAL DE PLANEACIÓN </v>
      </c>
      <c r="S552" t="str">
        <f t="shared" si="195"/>
        <v>PLANEACIÓN</v>
      </c>
      <c r="T552" t="str">
        <f t="shared" si="196"/>
        <v>Administración Centrral</v>
      </c>
      <c r="U552" t="str">
        <f t="shared" si="197"/>
        <v>Funcionamiento</v>
      </c>
      <c r="V552" t="s">
        <v>256</v>
      </c>
      <c r="W552" s="53">
        <f t="shared" si="188"/>
        <v>104928505408.08684</v>
      </c>
      <c r="X552" s="53">
        <f t="shared" si="189"/>
        <v>104928505408.08684</v>
      </c>
      <c r="Y552" s="53">
        <f t="shared" si="190"/>
        <v>96914259283.917511</v>
      </c>
      <c r="Z552" s="53"/>
      <c r="AA552" s="53">
        <f t="shared" si="191"/>
        <v>93841435395.238861</v>
      </c>
      <c r="AB552" s="53"/>
      <c r="AC552" s="53">
        <f t="shared" si="202"/>
        <v>104928505408.08684</v>
      </c>
      <c r="AD552" s="53">
        <f t="shared" si="203"/>
        <v>104928505408.08684</v>
      </c>
      <c r="AE552" s="53">
        <f t="shared" si="204"/>
        <v>96914259283.917511</v>
      </c>
      <c r="AF552" s="53">
        <f t="shared" si="205"/>
        <v>1.4430740824030934</v>
      </c>
      <c r="AG552" s="53">
        <f t="shared" si="206"/>
        <v>93841435395.238861</v>
      </c>
      <c r="AI552" s="53">
        <f t="shared" si="185"/>
        <v>0</v>
      </c>
      <c r="AJ552" s="53">
        <f t="shared" si="185"/>
        <v>0</v>
      </c>
      <c r="AK552" s="53">
        <f t="shared" si="185"/>
        <v>0</v>
      </c>
      <c r="AL552" s="53">
        <f t="shared" si="184"/>
        <v>-1.4430740824030934</v>
      </c>
      <c r="AM552" s="53">
        <f t="shared" si="184"/>
        <v>0</v>
      </c>
    </row>
    <row r="553" spans="1:39" x14ac:dyDescent="0.35">
      <c r="A553" s="301">
        <v>2017</v>
      </c>
      <c r="B553" s="301" t="s">
        <v>87</v>
      </c>
      <c r="C553" s="301" t="s">
        <v>37</v>
      </c>
      <c r="D553" s="302" t="s">
        <v>20</v>
      </c>
      <c r="E553" s="302" t="s">
        <v>226</v>
      </c>
      <c r="F553" s="301" t="s">
        <v>78</v>
      </c>
      <c r="G553" s="301" t="s">
        <v>77</v>
      </c>
      <c r="H553" s="303">
        <v>20515000000</v>
      </c>
      <c r="I553" s="303">
        <v>21165000000</v>
      </c>
      <c r="J553" s="303">
        <v>20366306006</v>
      </c>
      <c r="K553" s="304">
        <f t="shared" si="199"/>
        <v>0.96226345409874792</v>
      </c>
      <c r="L553" s="303">
        <v>18135176179</v>
      </c>
      <c r="M553" s="304">
        <f t="shared" si="200"/>
        <v>0.85684744526340662</v>
      </c>
      <c r="P553">
        <f t="shared" si="192"/>
        <v>2017</v>
      </c>
      <c r="Q553" t="str">
        <f t="shared" si="193"/>
        <v>Enrique Pañalosa 2016-2019</v>
      </c>
      <c r="R553" t="str">
        <f t="shared" si="194"/>
        <v xml:space="preserve">0120-SECRETARÍA DISTRITAL DE PLANEACIÓN </v>
      </c>
      <c r="S553" t="str">
        <f t="shared" si="195"/>
        <v>PLANEACIÓN</v>
      </c>
      <c r="T553" t="str">
        <f t="shared" si="196"/>
        <v>Administración Centrral</v>
      </c>
      <c r="U553" t="str">
        <f t="shared" si="197"/>
        <v>Inversión directa</v>
      </c>
      <c r="V553" t="s">
        <v>256</v>
      </c>
      <c r="W553" s="53">
        <f t="shared" si="188"/>
        <v>32052798562.113083</v>
      </c>
      <c r="X553" s="53">
        <f t="shared" si="189"/>
        <v>33068363712.752785</v>
      </c>
      <c r="Y553" s="53">
        <f t="shared" si="190"/>
        <v>31820477887.627193</v>
      </c>
      <c r="Z553" s="53"/>
      <c r="AA553" s="53">
        <f t="shared" si="191"/>
        <v>28334542966.313362</v>
      </c>
      <c r="AB553" s="53"/>
      <c r="AC553" s="53">
        <f t="shared" si="202"/>
        <v>32052798562.113083</v>
      </c>
      <c r="AD553" s="53">
        <f t="shared" si="203"/>
        <v>33068363712.752785</v>
      </c>
      <c r="AE553" s="53">
        <f t="shared" si="204"/>
        <v>31820477887.627193</v>
      </c>
      <c r="AF553" s="53">
        <f t="shared" si="205"/>
        <v>1.5034480457182704</v>
      </c>
      <c r="AG553" s="53">
        <f t="shared" si="206"/>
        <v>28334542966.313362</v>
      </c>
      <c r="AI553" s="53">
        <f t="shared" si="185"/>
        <v>0</v>
      </c>
      <c r="AJ553" s="53">
        <f t="shared" si="185"/>
        <v>0</v>
      </c>
      <c r="AK553" s="53">
        <f t="shared" si="185"/>
        <v>0</v>
      </c>
      <c r="AL553" s="53">
        <f t="shared" si="184"/>
        <v>-1.5034480457182704</v>
      </c>
      <c r="AM553" s="53">
        <f t="shared" si="184"/>
        <v>0</v>
      </c>
    </row>
    <row r="554" spans="1:39" x14ac:dyDescent="0.35">
      <c r="A554" s="301">
        <v>2017</v>
      </c>
      <c r="B554" s="301" t="s">
        <v>87</v>
      </c>
      <c r="C554" s="301" t="s">
        <v>37</v>
      </c>
      <c r="D554" s="302" t="s">
        <v>20</v>
      </c>
      <c r="E554" s="302" t="s">
        <v>226</v>
      </c>
      <c r="F554" s="301" t="s">
        <v>80</v>
      </c>
      <c r="G554" s="301" t="s">
        <v>77</v>
      </c>
      <c r="H554" s="303">
        <v>0</v>
      </c>
      <c r="I554" s="303">
        <v>0</v>
      </c>
      <c r="J554" s="303">
        <v>0</v>
      </c>
      <c r="K554" s="304">
        <v>0</v>
      </c>
      <c r="L554" s="303">
        <v>0</v>
      </c>
      <c r="M554" s="304">
        <v>0</v>
      </c>
      <c r="P554">
        <f t="shared" si="192"/>
        <v>2017</v>
      </c>
      <c r="Q554" t="str">
        <f t="shared" si="193"/>
        <v>Enrique Pañalosa 2016-2019</v>
      </c>
      <c r="R554" t="str">
        <f t="shared" si="194"/>
        <v xml:space="preserve">0120-SECRETARÍA DISTRITAL DE PLANEACIÓN </v>
      </c>
      <c r="S554" t="str">
        <f t="shared" si="195"/>
        <v>PLANEACIÓN</v>
      </c>
      <c r="T554" t="str">
        <f t="shared" si="196"/>
        <v>Administración Centrral</v>
      </c>
      <c r="U554" t="str">
        <f t="shared" si="197"/>
        <v>Transferencias</v>
      </c>
      <c r="V554" t="s">
        <v>256</v>
      </c>
      <c r="W554" s="53">
        <f t="shared" si="188"/>
        <v>0</v>
      </c>
      <c r="X554" s="53">
        <f t="shared" si="189"/>
        <v>0</v>
      </c>
      <c r="Y554" s="53">
        <f t="shared" si="190"/>
        <v>0</v>
      </c>
      <c r="Z554" s="53"/>
      <c r="AA554" s="53">
        <f t="shared" si="191"/>
        <v>0</v>
      </c>
      <c r="AB554" s="53"/>
      <c r="AC554" s="53">
        <f t="shared" si="202"/>
        <v>0</v>
      </c>
      <c r="AD554" s="53">
        <f t="shared" si="203"/>
        <v>0</v>
      </c>
      <c r="AE554" s="53">
        <f t="shared" si="204"/>
        <v>0</v>
      </c>
      <c r="AF554" s="53">
        <f t="shared" si="205"/>
        <v>0</v>
      </c>
      <c r="AG554" s="53">
        <f t="shared" si="206"/>
        <v>0</v>
      </c>
      <c r="AI554" s="53">
        <f t="shared" si="185"/>
        <v>0</v>
      </c>
      <c r="AJ554" s="53">
        <f t="shared" si="185"/>
        <v>0</v>
      </c>
      <c r="AK554" s="53">
        <f t="shared" si="185"/>
        <v>0</v>
      </c>
      <c r="AL554" s="53">
        <f t="shared" si="184"/>
        <v>0</v>
      </c>
      <c r="AM554" s="53">
        <f t="shared" si="184"/>
        <v>0</v>
      </c>
    </row>
    <row r="555" spans="1:39" x14ac:dyDescent="0.35">
      <c r="A555" s="301">
        <v>2017</v>
      </c>
      <c r="B555" s="301" t="s">
        <v>87</v>
      </c>
      <c r="C555" s="301" t="s">
        <v>38</v>
      </c>
      <c r="D555" s="302" t="s">
        <v>248</v>
      </c>
      <c r="E555" s="302" t="s">
        <v>226</v>
      </c>
      <c r="F555" s="301" t="s">
        <v>76</v>
      </c>
      <c r="G555" s="301" t="s">
        <v>77</v>
      </c>
      <c r="H555" s="303">
        <v>13810748000</v>
      </c>
      <c r="I555" s="303">
        <v>13810748000</v>
      </c>
      <c r="J555" s="303">
        <v>13128635969</v>
      </c>
      <c r="K555" s="304">
        <f t="shared" ref="K555:K598" si="207">+J555/I555</f>
        <v>0.95061005884692129</v>
      </c>
      <c r="L555" s="303">
        <v>12862896716</v>
      </c>
      <c r="M555" s="304">
        <f t="shared" si="200"/>
        <v>0.93136857728487987</v>
      </c>
      <c r="P555">
        <f t="shared" si="192"/>
        <v>2017</v>
      </c>
      <c r="Q555" t="str">
        <f t="shared" si="193"/>
        <v>Enrique Pañalosa 2016-2019</v>
      </c>
      <c r="R555" t="str">
        <f t="shared" si="194"/>
        <v>0121-SECRETARÍA DISTRITAL DE LA MUJER</v>
      </c>
      <c r="S555" t="str">
        <f t="shared" si="195"/>
        <v>MUJER</v>
      </c>
      <c r="T555" t="str">
        <f t="shared" si="196"/>
        <v>Administración Centrral</v>
      </c>
      <c r="U555" t="str">
        <f t="shared" si="197"/>
        <v>Funcionamiento</v>
      </c>
      <c r="V555" t="s">
        <v>256</v>
      </c>
      <c r="W555" s="53">
        <f t="shared" si="188"/>
        <v>21578022112.410732</v>
      </c>
      <c r="X555" s="53">
        <f t="shared" si="189"/>
        <v>21578022112.410732</v>
      </c>
      <c r="Y555" s="53">
        <f t="shared" si="190"/>
        <v>20512284870.078934</v>
      </c>
      <c r="Z555" s="53"/>
      <c r="AA555" s="53">
        <f t="shared" si="191"/>
        <v>20097091755.457661</v>
      </c>
      <c r="AB555" s="53"/>
      <c r="AC555" s="53">
        <f t="shared" si="202"/>
        <v>21578022112.410732</v>
      </c>
      <c r="AD555" s="53">
        <f t="shared" si="203"/>
        <v>21578022112.410732</v>
      </c>
      <c r="AE555" s="53">
        <f t="shared" si="204"/>
        <v>20512284870.078934</v>
      </c>
      <c r="AF555" s="53">
        <f t="shared" si="205"/>
        <v>1.4852406886346006</v>
      </c>
      <c r="AG555" s="53">
        <f t="shared" si="206"/>
        <v>20097091755.457661</v>
      </c>
      <c r="AI555" s="53">
        <f t="shared" si="185"/>
        <v>0</v>
      </c>
      <c r="AJ555" s="53">
        <f t="shared" si="185"/>
        <v>0</v>
      </c>
      <c r="AK555" s="53">
        <f t="shared" si="185"/>
        <v>0</v>
      </c>
      <c r="AL555" s="53">
        <f t="shared" si="184"/>
        <v>-1.4852406886346006</v>
      </c>
      <c r="AM555" s="53">
        <f t="shared" si="184"/>
        <v>0</v>
      </c>
    </row>
    <row r="556" spans="1:39" x14ac:dyDescent="0.35">
      <c r="A556" s="301">
        <v>2017</v>
      </c>
      <c r="B556" s="301" t="s">
        <v>87</v>
      </c>
      <c r="C556" s="301" t="s">
        <v>38</v>
      </c>
      <c r="D556" s="302" t="s">
        <v>248</v>
      </c>
      <c r="E556" s="302" t="s">
        <v>226</v>
      </c>
      <c r="F556" s="301" t="s">
        <v>78</v>
      </c>
      <c r="G556" s="301" t="s">
        <v>77</v>
      </c>
      <c r="H556" s="303">
        <v>28372000000</v>
      </c>
      <c r="I556" s="303">
        <v>28372000000</v>
      </c>
      <c r="J556" s="303">
        <v>26993018647</v>
      </c>
      <c r="K556" s="304">
        <f t="shared" si="207"/>
        <v>0.951396399513605</v>
      </c>
      <c r="L556" s="303">
        <v>25322625199</v>
      </c>
      <c r="M556" s="304">
        <f t="shared" si="200"/>
        <v>0.89252168331453541</v>
      </c>
      <c r="P556">
        <f t="shared" si="192"/>
        <v>2017</v>
      </c>
      <c r="Q556" t="str">
        <f t="shared" si="193"/>
        <v>Enrique Pañalosa 2016-2019</v>
      </c>
      <c r="R556" t="str">
        <f t="shared" si="194"/>
        <v>0121-SECRETARÍA DISTRITAL DE LA MUJER</v>
      </c>
      <c r="S556" t="str">
        <f t="shared" si="195"/>
        <v>MUJER</v>
      </c>
      <c r="T556" t="str">
        <f t="shared" si="196"/>
        <v>Administración Centrral</v>
      </c>
      <c r="U556" t="str">
        <f t="shared" si="197"/>
        <v>Inversión directa</v>
      </c>
      <c r="V556" t="s">
        <v>256</v>
      </c>
      <c r="W556" s="53">
        <f t="shared" si="188"/>
        <v>44328637621.460999</v>
      </c>
      <c r="X556" s="53">
        <f t="shared" si="189"/>
        <v>44328637621.460999</v>
      </c>
      <c r="Y556" s="53">
        <f t="shared" si="190"/>
        <v>42174106228.401329</v>
      </c>
      <c r="Z556" s="53"/>
      <c r="AA556" s="53">
        <f t="shared" si="191"/>
        <v>39564270268.946419</v>
      </c>
      <c r="AB556" s="53"/>
      <c r="AC556" s="53">
        <f t="shared" si="202"/>
        <v>44328637621.460999</v>
      </c>
      <c r="AD556" s="53">
        <f t="shared" si="203"/>
        <v>44328637621.460999</v>
      </c>
      <c r="AE556" s="53">
        <f t="shared" si="204"/>
        <v>42174106228.401329</v>
      </c>
      <c r="AF556" s="53">
        <f t="shared" si="205"/>
        <v>1.4864692735232388</v>
      </c>
      <c r="AG556" s="53">
        <f t="shared" si="206"/>
        <v>39564270268.946419</v>
      </c>
      <c r="AI556" s="53">
        <f t="shared" si="185"/>
        <v>0</v>
      </c>
      <c r="AJ556" s="53">
        <f t="shared" si="185"/>
        <v>0</v>
      </c>
      <c r="AK556" s="53">
        <f t="shared" si="185"/>
        <v>0</v>
      </c>
      <c r="AL556" s="53">
        <f t="shared" si="184"/>
        <v>-1.4864692735232388</v>
      </c>
      <c r="AM556" s="53">
        <f t="shared" si="184"/>
        <v>0</v>
      </c>
    </row>
    <row r="557" spans="1:39" x14ac:dyDescent="0.35">
      <c r="A557" s="301">
        <v>2017</v>
      </c>
      <c r="B557" s="301" t="s">
        <v>87</v>
      </c>
      <c r="C557" s="301" t="s">
        <v>39</v>
      </c>
      <c r="D557" s="302" t="s">
        <v>17</v>
      </c>
      <c r="E557" s="302" t="s">
        <v>226</v>
      </c>
      <c r="F557" s="301" t="s">
        <v>76</v>
      </c>
      <c r="G557" s="301" t="s">
        <v>77</v>
      </c>
      <c r="H557" s="303">
        <v>25749803000</v>
      </c>
      <c r="I557" s="303">
        <v>25749803000</v>
      </c>
      <c r="J557" s="303">
        <v>25081744298</v>
      </c>
      <c r="K557" s="304">
        <f t="shared" si="207"/>
        <v>0.97405577425194279</v>
      </c>
      <c r="L557" s="303">
        <v>24060689122</v>
      </c>
      <c r="M557" s="304">
        <f t="shared" si="200"/>
        <v>0.93440284269359264</v>
      </c>
      <c r="P557">
        <f t="shared" si="192"/>
        <v>2017</v>
      </c>
      <c r="Q557" t="str">
        <f t="shared" si="193"/>
        <v>Enrique Pañalosa 2016-2019</v>
      </c>
      <c r="R557" t="str">
        <f t="shared" si="194"/>
        <v>0122-SECRETARÍA DISTRITAL DE INTEGRACIÓN SOCIAL</v>
      </c>
      <c r="S557" t="str">
        <f t="shared" si="195"/>
        <v>INTEGRACION SOCIAL</v>
      </c>
      <c r="T557" t="str">
        <f t="shared" si="196"/>
        <v>Administración Centrral</v>
      </c>
      <c r="U557" t="str">
        <f t="shared" si="197"/>
        <v>Funcionamiento</v>
      </c>
      <c r="V557" t="s">
        <v>256</v>
      </c>
      <c r="W557" s="53">
        <f t="shared" si="188"/>
        <v>40231696250.211807</v>
      </c>
      <c r="X557" s="53">
        <f t="shared" si="189"/>
        <v>40231696250.211807</v>
      </c>
      <c r="Y557" s="53">
        <f t="shared" si="190"/>
        <v>39187916040.46904</v>
      </c>
      <c r="Z557" s="53"/>
      <c r="AA557" s="53">
        <f t="shared" si="191"/>
        <v>37592611342.583061</v>
      </c>
      <c r="AB557" s="53"/>
      <c r="AC557" s="53">
        <f t="shared" si="202"/>
        <v>40231696250.211807</v>
      </c>
      <c r="AD557" s="53">
        <f t="shared" si="203"/>
        <v>40231696250.211807</v>
      </c>
      <c r="AE557" s="53">
        <f t="shared" si="204"/>
        <v>39187916040.46904</v>
      </c>
      <c r="AF557" s="53">
        <f t="shared" si="205"/>
        <v>1.5218724601686873</v>
      </c>
      <c r="AG557" s="53">
        <f t="shared" si="206"/>
        <v>37592611342.583061</v>
      </c>
      <c r="AI557" s="53">
        <f t="shared" si="185"/>
        <v>0</v>
      </c>
      <c r="AJ557" s="53">
        <f t="shared" si="185"/>
        <v>0</v>
      </c>
      <c r="AK557" s="53">
        <f t="shared" si="185"/>
        <v>0</v>
      </c>
      <c r="AL557" s="53">
        <f t="shared" si="184"/>
        <v>-1.5218724601686873</v>
      </c>
      <c r="AM557" s="53">
        <f t="shared" si="184"/>
        <v>0</v>
      </c>
    </row>
    <row r="558" spans="1:39" x14ac:dyDescent="0.35">
      <c r="A558" s="301">
        <v>2017</v>
      </c>
      <c r="B558" s="301" t="s">
        <v>87</v>
      </c>
      <c r="C558" s="301" t="s">
        <v>39</v>
      </c>
      <c r="D558" s="302" t="s">
        <v>17</v>
      </c>
      <c r="E558" s="302" t="s">
        <v>226</v>
      </c>
      <c r="F558" s="301" t="s">
        <v>78</v>
      </c>
      <c r="G558" s="301" t="s">
        <v>77</v>
      </c>
      <c r="H558" s="303">
        <v>963727850000</v>
      </c>
      <c r="I558" s="303">
        <v>962501982486</v>
      </c>
      <c r="J558" s="303">
        <v>947933241575</v>
      </c>
      <c r="K558" s="304">
        <f t="shared" si="207"/>
        <v>0.98486367698342703</v>
      </c>
      <c r="L558" s="303">
        <v>761787143235</v>
      </c>
      <c r="M558" s="304">
        <f t="shared" si="200"/>
        <v>0.79146553160069</v>
      </c>
      <c r="P558">
        <f t="shared" si="192"/>
        <v>2017</v>
      </c>
      <c r="Q558" t="str">
        <f t="shared" si="193"/>
        <v>Enrique Pañalosa 2016-2019</v>
      </c>
      <c r="R558" t="str">
        <f t="shared" si="194"/>
        <v>0122-SECRETARÍA DISTRITAL DE INTEGRACIÓN SOCIAL</v>
      </c>
      <c r="S558" t="str">
        <f t="shared" si="195"/>
        <v>INTEGRACION SOCIAL</v>
      </c>
      <c r="T558" t="str">
        <f t="shared" si="196"/>
        <v>Administración Centrral</v>
      </c>
      <c r="U558" t="str">
        <f t="shared" si="197"/>
        <v>Inversión directa</v>
      </c>
      <c r="V558" t="s">
        <v>256</v>
      </c>
      <c r="W558" s="53">
        <f t="shared" si="188"/>
        <v>1505736029478.3491</v>
      </c>
      <c r="X558" s="53">
        <f t="shared" si="189"/>
        <v>1503820724360.6265</v>
      </c>
      <c r="Y558" s="53">
        <f t="shared" si="190"/>
        <v>1481058408117.6873</v>
      </c>
      <c r="Z558" s="53"/>
      <c r="AA558" s="53">
        <f t="shared" si="191"/>
        <v>1190222269038.218</v>
      </c>
      <c r="AB558" s="53"/>
      <c r="AC558" s="53">
        <f t="shared" si="202"/>
        <v>1505736029478.3491</v>
      </c>
      <c r="AD558" s="53">
        <f t="shared" si="203"/>
        <v>1503820724360.6265</v>
      </c>
      <c r="AE558" s="53">
        <f t="shared" si="204"/>
        <v>1481058408117.6873</v>
      </c>
      <c r="AF558" s="53">
        <f t="shared" si="205"/>
        <v>1.5387588130388397</v>
      </c>
      <c r="AG558" s="53">
        <f t="shared" si="206"/>
        <v>1190222269038.218</v>
      </c>
      <c r="AI558" s="53">
        <f t="shared" si="185"/>
        <v>0</v>
      </c>
      <c r="AJ558" s="53">
        <f t="shared" si="185"/>
        <v>0</v>
      </c>
      <c r="AK558" s="53">
        <f t="shared" si="185"/>
        <v>0</v>
      </c>
      <c r="AL558" s="53">
        <f t="shared" si="184"/>
        <v>-1.5387588130388397</v>
      </c>
      <c r="AM558" s="53">
        <f t="shared" si="184"/>
        <v>0</v>
      </c>
    </row>
    <row r="559" spans="1:39" x14ac:dyDescent="0.35">
      <c r="A559" s="301">
        <v>2017</v>
      </c>
      <c r="B559" s="301" t="s">
        <v>87</v>
      </c>
      <c r="C559" s="301" t="s">
        <v>40</v>
      </c>
      <c r="D559" s="302" t="s">
        <v>13</v>
      </c>
      <c r="E559" s="302" t="s">
        <v>226</v>
      </c>
      <c r="F559" s="301" t="s">
        <v>76</v>
      </c>
      <c r="G559" s="301" t="s">
        <v>77</v>
      </c>
      <c r="H559" s="303">
        <v>8756201000</v>
      </c>
      <c r="I559" s="303">
        <v>8756201000</v>
      </c>
      <c r="J559" s="303">
        <v>7943100942</v>
      </c>
      <c r="K559" s="304">
        <f t="shared" si="207"/>
        <v>0.90714008757907683</v>
      </c>
      <c r="L559" s="303">
        <v>7403817703</v>
      </c>
      <c r="M559" s="304">
        <f t="shared" si="200"/>
        <v>0.84555136445588674</v>
      </c>
      <c r="P559">
        <f t="shared" si="192"/>
        <v>2017</v>
      </c>
      <c r="Q559" t="str">
        <f t="shared" si="193"/>
        <v>Enrique Pañalosa 2016-2019</v>
      </c>
      <c r="R559" t="str">
        <f t="shared" si="194"/>
        <v>0125-DEPARTAMENTO ADMINISTRATIVO DEL SERVICIO CIVIL</v>
      </c>
      <c r="S559" t="str">
        <f t="shared" si="195"/>
        <v>GESTIÓN PÚBLICA</v>
      </c>
      <c r="T559" t="str">
        <f t="shared" si="196"/>
        <v>Administración Centrral</v>
      </c>
      <c r="U559" t="str">
        <f t="shared" si="197"/>
        <v>Funcionamiento</v>
      </c>
      <c r="V559" t="s">
        <v>256</v>
      </c>
      <c r="W559" s="53">
        <f t="shared" si="188"/>
        <v>13680757827.071564</v>
      </c>
      <c r="X559" s="53">
        <f t="shared" si="189"/>
        <v>13680757827.071564</v>
      </c>
      <c r="Y559" s="53">
        <f t="shared" si="190"/>
        <v>12410363853.397839</v>
      </c>
      <c r="Z559" s="53"/>
      <c r="AA559" s="53">
        <f t="shared" si="191"/>
        <v>11567783447.470913</v>
      </c>
      <c r="AB559" s="53"/>
      <c r="AC559" s="53">
        <f t="shared" si="202"/>
        <v>13680757827.071564</v>
      </c>
      <c r="AD559" s="53">
        <f t="shared" si="203"/>
        <v>13680757827.071564</v>
      </c>
      <c r="AE559" s="53">
        <f t="shared" si="204"/>
        <v>12410363853.397839</v>
      </c>
      <c r="AF559" s="53">
        <f t="shared" si="205"/>
        <v>1.417322861067013</v>
      </c>
      <c r="AG559" s="53">
        <f t="shared" si="206"/>
        <v>11567783447.470913</v>
      </c>
      <c r="AI559" s="53">
        <f t="shared" si="185"/>
        <v>0</v>
      </c>
      <c r="AJ559" s="53">
        <f t="shared" si="185"/>
        <v>0</v>
      </c>
      <c r="AK559" s="53">
        <f t="shared" si="185"/>
        <v>0</v>
      </c>
      <c r="AL559" s="53">
        <f t="shared" si="184"/>
        <v>-1.417322861067013</v>
      </c>
      <c r="AM559" s="53">
        <f t="shared" si="184"/>
        <v>0</v>
      </c>
    </row>
    <row r="560" spans="1:39" x14ac:dyDescent="0.35">
      <c r="A560" s="301">
        <v>2017</v>
      </c>
      <c r="B560" s="301" t="s">
        <v>87</v>
      </c>
      <c r="C560" s="301" t="s">
        <v>40</v>
      </c>
      <c r="D560" s="302" t="s">
        <v>13</v>
      </c>
      <c r="E560" s="302" t="s">
        <v>226</v>
      </c>
      <c r="F560" s="301" t="s">
        <v>78</v>
      </c>
      <c r="G560" s="301" t="s">
        <v>77</v>
      </c>
      <c r="H560" s="303">
        <v>3129002000</v>
      </c>
      <c r="I560" s="303">
        <v>3129002000</v>
      </c>
      <c r="J560" s="303">
        <v>3115364476</v>
      </c>
      <c r="K560" s="304">
        <f t="shared" si="207"/>
        <v>0.99564157389480734</v>
      </c>
      <c r="L560" s="303">
        <v>2686616089</v>
      </c>
      <c r="M560" s="304">
        <f t="shared" si="200"/>
        <v>0.85861756847710546</v>
      </c>
      <c r="P560">
        <f t="shared" si="192"/>
        <v>2017</v>
      </c>
      <c r="Q560" t="str">
        <f t="shared" si="193"/>
        <v>Enrique Pañalosa 2016-2019</v>
      </c>
      <c r="R560" t="str">
        <f t="shared" si="194"/>
        <v>0125-DEPARTAMENTO ADMINISTRATIVO DEL SERVICIO CIVIL</v>
      </c>
      <c r="S560" t="str">
        <f t="shared" si="195"/>
        <v>GESTIÓN PÚBLICA</v>
      </c>
      <c r="T560" t="str">
        <f t="shared" si="196"/>
        <v>Administración Centrral</v>
      </c>
      <c r="U560" t="str">
        <f t="shared" si="197"/>
        <v>Inversión directa</v>
      </c>
      <c r="V560" t="s">
        <v>256</v>
      </c>
      <c r="W560" s="53">
        <f t="shared" si="188"/>
        <v>4888777519.2029715</v>
      </c>
      <c r="X560" s="53">
        <f t="shared" si="189"/>
        <v>4888777519.2029715</v>
      </c>
      <c r="Y560" s="53">
        <f t="shared" si="190"/>
        <v>4867470143.6407986</v>
      </c>
      <c r="Z560" s="53"/>
      <c r="AA560" s="53">
        <f t="shared" si="191"/>
        <v>4197590266.3635912</v>
      </c>
      <c r="AB560" s="53"/>
      <c r="AC560" s="53">
        <f t="shared" si="202"/>
        <v>4888777519.2029715</v>
      </c>
      <c r="AD560" s="53">
        <f t="shared" si="203"/>
        <v>4888777519.2029715</v>
      </c>
      <c r="AE560" s="53">
        <f t="shared" si="204"/>
        <v>4867470143.6407986</v>
      </c>
      <c r="AF560" s="53">
        <f t="shared" si="205"/>
        <v>1.5555982845778937</v>
      </c>
      <c r="AG560" s="53">
        <f t="shared" si="206"/>
        <v>4197590266.3635912</v>
      </c>
      <c r="AI560" s="53">
        <f t="shared" si="185"/>
        <v>0</v>
      </c>
      <c r="AJ560" s="53">
        <f t="shared" si="185"/>
        <v>0</v>
      </c>
      <c r="AK560" s="53">
        <f t="shared" si="185"/>
        <v>0</v>
      </c>
      <c r="AL560" s="53">
        <f t="shared" si="184"/>
        <v>-1.5555982845778937</v>
      </c>
      <c r="AM560" s="53">
        <f t="shared" si="184"/>
        <v>0</v>
      </c>
    </row>
    <row r="561" spans="1:39" x14ac:dyDescent="0.35">
      <c r="A561" s="301">
        <v>2017</v>
      </c>
      <c r="B561" s="301" t="s">
        <v>87</v>
      </c>
      <c r="C561" s="301" t="s">
        <v>41</v>
      </c>
      <c r="D561" s="302" t="s">
        <v>8</v>
      </c>
      <c r="E561" s="302" t="s">
        <v>226</v>
      </c>
      <c r="F561" s="301" t="s">
        <v>76</v>
      </c>
      <c r="G561" s="301" t="s">
        <v>77</v>
      </c>
      <c r="H561" s="303">
        <v>25682036000</v>
      </c>
      <c r="I561" s="303">
        <v>25682036000</v>
      </c>
      <c r="J561" s="303">
        <v>22586166518</v>
      </c>
      <c r="K561" s="304">
        <f t="shared" si="207"/>
        <v>0.87945389212911318</v>
      </c>
      <c r="L561" s="303">
        <v>19331880069</v>
      </c>
      <c r="M561" s="304">
        <f t="shared" si="200"/>
        <v>0.75273938830239162</v>
      </c>
      <c r="P561">
        <f t="shared" si="192"/>
        <v>2017</v>
      </c>
      <c r="Q561" t="str">
        <f t="shared" si="193"/>
        <v>Enrique Pañalosa 2016-2019</v>
      </c>
      <c r="R561" t="str">
        <f t="shared" si="194"/>
        <v>0126-SECRETARÍA DISTRITAL DE AMBIENTE</v>
      </c>
      <c r="S561" t="str">
        <f t="shared" si="195"/>
        <v>AMBIENTE</v>
      </c>
      <c r="T561" t="str">
        <f t="shared" si="196"/>
        <v>Administración Centrral</v>
      </c>
      <c r="U561" t="str">
        <f t="shared" si="197"/>
        <v>Funcionamiento</v>
      </c>
      <c r="V561" t="s">
        <v>256</v>
      </c>
      <c r="W561" s="53">
        <f t="shared" si="188"/>
        <v>40125816552.421959</v>
      </c>
      <c r="X561" s="53">
        <f t="shared" si="189"/>
        <v>40125816552.421959</v>
      </c>
      <c r="Y561" s="53">
        <f t="shared" si="190"/>
        <v>35288805541.886284</v>
      </c>
      <c r="Z561" s="53"/>
      <c r="AA561" s="53">
        <f t="shared" si="191"/>
        <v>30204282606.804085</v>
      </c>
      <c r="AB561" s="53"/>
      <c r="AC561" s="53">
        <f t="shared" si="202"/>
        <v>40125816552.421959</v>
      </c>
      <c r="AD561" s="53">
        <f t="shared" si="203"/>
        <v>40125816552.421959</v>
      </c>
      <c r="AE561" s="53">
        <f t="shared" si="204"/>
        <v>35288805541.886284</v>
      </c>
      <c r="AF561" s="53">
        <f t="shared" si="205"/>
        <v>1.3740657299088859</v>
      </c>
      <c r="AG561" s="53">
        <f t="shared" si="206"/>
        <v>30204282606.804085</v>
      </c>
      <c r="AI561" s="53">
        <f t="shared" si="185"/>
        <v>0</v>
      </c>
      <c r="AJ561" s="53">
        <f t="shared" si="185"/>
        <v>0</v>
      </c>
      <c r="AK561" s="53">
        <f t="shared" si="185"/>
        <v>0</v>
      </c>
      <c r="AL561" s="53">
        <f t="shared" si="184"/>
        <v>-1.3740657299088859</v>
      </c>
      <c r="AM561" s="53">
        <f t="shared" si="184"/>
        <v>0</v>
      </c>
    </row>
    <row r="562" spans="1:39" x14ac:dyDescent="0.35">
      <c r="A562" s="301">
        <v>2017</v>
      </c>
      <c r="B562" s="301" t="s">
        <v>87</v>
      </c>
      <c r="C562" s="301" t="s">
        <v>41</v>
      </c>
      <c r="D562" s="302" t="s">
        <v>8</v>
      </c>
      <c r="E562" s="302" t="s">
        <v>226</v>
      </c>
      <c r="F562" s="301" t="s">
        <v>78</v>
      </c>
      <c r="G562" s="301" t="s">
        <v>77</v>
      </c>
      <c r="H562" s="303">
        <v>118781796000</v>
      </c>
      <c r="I562" s="303">
        <v>117698916000</v>
      </c>
      <c r="J562" s="303">
        <v>100124468053</v>
      </c>
      <c r="K562" s="304">
        <f t="shared" si="207"/>
        <v>0.8506830092895673</v>
      </c>
      <c r="L562" s="303">
        <v>39260836240</v>
      </c>
      <c r="M562" s="304">
        <f t="shared" si="200"/>
        <v>0.33357007502091185</v>
      </c>
      <c r="P562">
        <f t="shared" si="192"/>
        <v>2017</v>
      </c>
      <c r="Q562" t="str">
        <f t="shared" si="193"/>
        <v>Enrique Pañalosa 2016-2019</v>
      </c>
      <c r="R562" t="str">
        <f t="shared" si="194"/>
        <v>0126-SECRETARÍA DISTRITAL DE AMBIENTE</v>
      </c>
      <c r="S562" t="str">
        <f t="shared" si="195"/>
        <v>AMBIENTE</v>
      </c>
      <c r="T562" t="str">
        <f t="shared" si="196"/>
        <v>Administración Centrral</v>
      </c>
      <c r="U562" t="str">
        <f t="shared" si="197"/>
        <v>Inversión directa</v>
      </c>
      <c r="V562" t="s">
        <v>256</v>
      </c>
      <c r="W562" s="53">
        <f t="shared" si="188"/>
        <v>185585619304.60684</v>
      </c>
      <c r="X562" s="53">
        <f t="shared" si="189"/>
        <v>183893719011.79959</v>
      </c>
      <c r="Y562" s="53">
        <f t="shared" si="190"/>
        <v>156435262278.40778</v>
      </c>
      <c r="Z562" s="53"/>
      <c r="AA562" s="53">
        <f t="shared" si="191"/>
        <v>61341441646.640472</v>
      </c>
      <c r="AB562" s="53"/>
      <c r="AC562" s="53">
        <f t="shared" si="202"/>
        <v>185585619304.60684</v>
      </c>
      <c r="AD562" s="53">
        <f t="shared" si="203"/>
        <v>183893719011.79959</v>
      </c>
      <c r="AE562" s="53">
        <f t="shared" si="204"/>
        <v>156435262278.40778</v>
      </c>
      <c r="AF562" s="53">
        <f t="shared" si="205"/>
        <v>1.3291138745781463</v>
      </c>
      <c r="AG562" s="53">
        <f t="shared" si="206"/>
        <v>61341441646.640472</v>
      </c>
      <c r="AI562" s="53">
        <f t="shared" si="185"/>
        <v>0</v>
      </c>
      <c r="AJ562" s="53">
        <f t="shared" si="185"/>
        <v>0</v>
      </c>
      <c r="AK562" s="53">
        <f t="shared" si="185"/>
        <v>0</v>
      </c>
      <c r="AL562" s="53">
        <f t="shared" si="184"/>
        <v>-1.3291138745781463</v>
      </c>
      <c r="AM562" s="53">
        <f t="shared" si="184"/>
        <v>0</v>
      </c>
    </row>
    <row r="563" spans="1:39" x14ac:dyDescent="0.35">
      <c r="A563" s="301">
        <v>2017</v>
      </c>
      <c r="B563" s="301" t="s">
        <v>87</v>
      </c>
      <c r="C563" s="301" t="s">
        <v>42</v>
      </c>
      <c r="D563" s="302" t="s">
        <v>14</v>
      </c>
      <c r="E563" s="302" t="s">
        <v>226</v>
      </c>
      <c r="F563" s="301" t="s">
        <v>76</v>
      </c>
      <c r="G563" s="301" t="s">
        <v>77</v>
      </c>
      <c r="H563" s="303">
        <v>9993515000</v>
      </c>
      <c r="I563" s="303">
        <v>9993515000</v>
      </c>
      <c r="J563" s="303">
        <v>9334522095</v>
      </c>
      <c r="K563" s="304">
        <f t="shared" si="207"/>
        <v>0.93405794607803161</v>
      </c>
      <c r="L563" s="303">
        <v>9101505794</v>
      </c>
      <c r="M563" s="304">
        <f t="shared" si="200"/>
        <v>0.91074119506499962</v>
      </c>
      <c r="P563">
        <f t="shared" si="192"/>
        <v>2017</v>
      </c>
      <c r="Q563" t="str">
        <f t="shared" si="193"/>
        <v>Enrique Pañalosa 2016-2019</v>
      </c>
      <c r="R563" t="str">
        <f t="shared" si="194"/>
        <v>0127-DEPARTAMENTO ADTIVO DE LA DEFENSORÍA ESPACIO PUBLICO</v>
      </c>
      <c r="S563" t="str">
        <f t="shared" si="195"/>
        <v>GOBIERNO</v>
      </c>
      <c r="T563" t="str">
        <f t="shared" si="196"/>
        <v>Administración Centrral</v>
      </c>
      <c r="U563" t="str">
        <f t="shared" si="197"/>
        <v>Funcionamiento</v>
      </c>
      <c r="V563" t="s">
        <v>256</v>
      </c>
      <c r="W563" s="53">
        <f t="shared" si="188"/>
        <v>15613947025.223276</v>
      </c>
      <c r="X563" s="53">
        <f t="shared" si="189"/>
        <v>15613947025.223276</v>
      </c>
      <c r="Y563" s="53">
        <f t="shared" si="190"/>
        <v>14584331288.551245</v>
      </c>
      <c r="Z563" s="53"/>
      <c r="AA563" s="53">
        <f t="shared" si="191"/>
        <v>14220264773.433443</v>
      </c>
      <c r="AB563" s="53"/>
      <c r="AC563" s="53">
        <f t="shared" si="202"/>
        <v>15613947025.223276</v>
      </c>
      <c r="AD563" s="53">
        <f t="shared" si="203"/>
        <v>15613947025.223276</v>
      </c>
      <c r="AE563" s="53">
        <f t="shared" si="204"/>
        <v>14584331288.551245</v>
      </c>
      <c r="AF563" s="53">
        <f t="shared" si="205"/>
        <v>1.4593795364845348</v>
      </c>
      <c r="AG563" s="53">
        <f t="shared" si="206"/>
        <v>14220264773.433443</v>
      </c>
      <c r="AI563" s="53">
        <f t="shared" si="185"/>
        <v>0</v>
      </c>
      <c r="AJ563" s="53">
        <f t="shared" si="185"/>
        <v>0</v>
      </c>
      <c r="AK563" s="53">
        <f t="shared" si="185"/>
        <v>0</v>
      </c>
      <c r="AL563" s="53">
        <f t="shared" si="184"/>
        <v>-1.4593795364845348</v>
      </c>
      <c r="AM563" s="53">
        <f t="shared" si="184"/>
        <v>0</v>
      </c>
    </row>
    <row r="564" spans="1:39" x14ac:dyDescent="0.35">
      <c r="A564" s="301">
        <v>2017</v>
      </c>
      <c r="B564" s="301" t="s">
        <v>87</v>
      </c>
      <c r="C564" s="301" t="s">
        <v>42</v>
      </c>
      <c r="D564" s="302" t="s">
        <v>14</v>
      </c>
      <c r="E564" s="302" t="s">
        <v>226</v>
      </c>
      <c r="F564" s="301" t="s">
        <v>78</v>
      </c>
      <c r="G564" s="301" t="s">
        <v>77</v>
      </c>
      <c r="H564" s="303">
        <v>17709581000</v>
      </c>
      <c r="I564" s="303">
        <v>23730581000</v>
      </c>
      <c r="J564" s="303">
        <v>23479488307</v>
      </c>
      <c r="K564" s="304">
        <f t="shared" si="207"/>
        <v>0.98941902463323594</v>
      </c>
      <c r="L564" s="303">
        <v>18949256550</v>
      </c>
      <c r="M564" s="304">
        <f t="shared" si="200"/>
        <v>0.79851633426084256</v>
      </c>
      <c r="P564">
        <f t="shared" si="192"/>
        <v>2017</v>
      </c>
      <c r="Q564" t="str">
        <f t="shared" si="193"/>
        <v>Enrique Pañalosa 2016-2019</v>
      </c>
      <c r="R564" t="str">
        <f t="shared" si="194"/>
        <v>0127-DEPARTAMENTO ADTIVO DE LA DEFENSORÍA ESPACIO PUBLICO</v>
      </c>
      <c r="S564" t="str">
        <f t="shared" si="195"/>
        <v>GOBIERNO</v>
      </c>
      <c r="T564" t="str">
        <f t="shared" si="196"/>
        <v>Administración Centrral</v>
      </c>
      <c r="U564" t="str">
        <f t="shared" si="197"/>
        <v>Inversión directa</v>
      </c>
      <c r="V564" t="s">
        <v>256</v>
      </c>
      <c r="W564" s="53">
        <f t="shared" si="188"/>
        <v>27669589686.201569</v>
      </c>
      <c r="X564" s="53">
        <f t="shared" si="189"/>
        <v>37076847796.973335</v>
      </c>
      <c r="Y564" s="53">
        <f t="shared" si="190"/>
        <v>36684538583.756302</v>
      </c>
      <c r="Z564" s="53"/>
      <c r="AA564" s="53">
        <f t="shared" si="191"/>
        <v>29606468588.786346</v>
      </c>
      <c r="AB564" s="53"/>
      <c r="AC564" s="53">
        <f t="shared" si="202"/>
        <v>27669589686.201569</v>
      </c>
      <c r="AD564" s="53">
        <f t="shared" si="203"/>
        <v>37076847796.973335</v>
      </c>
      <c r="AE564" s="53">
        <f t="shared" si="204"/>
        <v>36684538583.756302</v>
      </c>
      <c r="AF564" s="53">
        <f t="shared" si="205"/>
        <v>1.545876124303754</v>
      </c>
      <c r="AG564" s="53">
        <f t="shared" si="206"/>
        <v>29606468588.786346</v>
      </c>
      <c r="AI564" s="53">
        <f t="shared" si="185"/>
        <v>0</v>
      </c>
      <c r="AJ564" s="53">
        <f t="shared" si="185"/>
        <v>0</v>
      </c>
      <c r="AK564" s="53">
        <f t="shared" si="185"/>
        <v>0</v>
      </c>
      <c r="AL564" s="53">
        <f t="shared" si="184"/>
        <v>-1.545876124303754</v>
      </c>
      <c r="AM564" s="53">
        <f t="shared" si="184"/>
        <v>0</v>
      </c>
    </row>
    <row r="565" spans="1:39" x14ac:dyDescent="0.35">
      <c r="A565" s="301">
        <v>2017</v>
      </c>
      <c r="B565" s="301" t="s">
        <v>87</v>
      </c>
      <c r="C565" s="301" t="s">
        <v>43</v>
      </c>
      <c r="D565" s="302" t="s">
        <v>22</v>
      </c>
      <c r="E565" s="302" t="s">
        <v>226</v>
      </c>
      <c r="F565" s="301" t="s">
        <v>76</v>
      </c>
      <c r="G565" s="301" t="s">
        <v>77</v>
      </c>
      <c r="H565" s="303">
        <v>59540239000</v>
      </c>
      <c r="I565" s="303">
        <v>63950839000</v>
      </c>
      <c r="J565" s="303">
        <v>61849911385</v>
      </c>
      <c r="K565" s="304">
        <f t="shared" si="207"/>
        <v>0.96714777088381909</v>
      </c>
      <c r="L565" s="303">
        <v>59426523322</v>
      </c>
      <c r="M565" s="304">
        <f t="shared" si="200"/>
        <v>0.92925322405856159</v>
      </c>
      <c r="P565">
        <f t="shared" si="192"/>
        <v>2017</v>
      </c>
      <c r="Q565" t="str">
        <f t="shared" si="193"/>
        <v>Enrique Pañalosa 2016-2019</v>
      </c>
      <c r="R565" t="str">
        <f t="shared" si="194"/>
        <v>0131-UNIDAD ADMINISTRATIVA ESPECIAL CUERPO OFICIAL DE BOMBEROS</v>
      </c>
      <c r="S565" t="str">
        <f t="shared" si="195"/>
        <v>SEGURIDAD, CONVIVENCIA Y JUSTICIA</v>
      </c>
      <c r="T565" t="str">
        <f t="shared" si="196"/>
        <v>Administración Centrral</v>
      </c>
      <c r="U565" t="str">
        <f t="shared" si="197"/>
        <v>Funcionamiento</v>
      </c>
      <c r="V565" t="s">
        <v>256</v>
      </c>
      <c r="W565" s="53">
        <f t="shared" si="188"/>
        <v>93026141214.090637</v>
      </c>
      <c r="X565" s="53">
        <f t="shared" si="189"/>
        <v>99917297603.954437</v>
      </c>
      <c r="Y565" s="53">
        <f t="shared" si="190"/>
        <v>96634791650.399689</v>
      </c>
      <c r="Z565" s="53"/>
      <c r="AA565" s="53">
        <f t="shared" si="191"/>
        <v>92848470937.693451</v>
      </c>
      <c r="AB565" s="53"/>
      <c r="AC565" s="53">
        <f t="shared" si="202"/>
        <v>93026141214.090637</v>
      </c>
      <c r="AD565" s="53">
        <f t="shared" si="203"/>
        <v>99917297603.954437</v>
      </c>
      <c r="AE565" s="53">
        <f t="shared" si="204"/>
        <v>96634791650.399689</v>
      </c>
      <c r="AF565" s="53">
        <f t="shared" si="205"/>
        <v>1.5110793409668901</v>
      </c>
      <c r="AG565" s="53">
        <f t="shared" si="206"/>
        <v>92848470937.693451</v>
      </c>
      <c r="AI565" s="53">
        <f t="shared" si="185"/>
        <v>0</v>
      </c>
      <c r="AJ565" s="53">
        <f t="shared" si="185"/>
        <v>0</v>
      </c>
      <c r="AK565" s="53">
        <f t="shared" si="185"/>
        <v>0</v>
      </c>
      <c r="AL565" s="53">
        <f t="shared" si="184"/>
        <v>-1.5110793409668901</v>
      </c>
      <c r="AM565" s="53">
        <f t="shared" si="184"/>
        <v>0</v>
      </c>
    </row>
    <row r="566" spans="1:39" x14ac:dyDescent="0.35">
      <c r="A566" s="301">
        <v>2017</v>
      </c>
      <c r="B566" s="301" t="s">
        <v>87</v>
      </c>
      <c r="C566" s="301" t="s">
        <v>43</v>
      </c>
      <c r="D566" s="302" t="s">
        <v>22</v>
      </c>
      <c r="E566" s="302" t="s">
        <v>226</v>
      </c>
      <c r="F566" s="301" t="s">
        <v>78</v>
      </c>
      <c r="G566" s="301" t="s">
        <v>77</v>
      </c>
      <c r="H566" s="303">
        <v>41993847000</v>
      </c>
      <c r="I566" s="303">
        <v>41993847000</v>
      </c>
      <c r="J566" s="303">
        <v>35830549099</v>
      </c>
      <c r="K566" s="304">
        <f t="shared" si="207"/>
        <v>0.85323331056094953</v>
      </c>
      <c r="L566" s="303">
        <v>14203171143</v>
      </c>
      <c r="M566" s="304">
        <f t="shared" si="200"/>
        <v>0.33822029077259819</v>
      </c>
      <c r="P566">
        <f t="shared" si="192"/>
        <v>2017</v>
      </c>
      <c r="Q566" t="str">
        <f t="shared" si="193"/>
        <v>Enrique Pañalosa 2016-2019</v>
      </c>
      <c r="R566" t="str">
        <f t="shared" si="194"/>
        <v>0131-UNIDAD ADMINISTRATIVA ESPECIAL CUERPO OFICIAL DE BOMBEROS</v>
      </c>
      <c r="S566" t="str">
        <f t="shared" si="195"/>
        <v>SEGURIDAD, CONVIVENCIA Y JUSTICIA</v>
      </c>
      <c r="T566" t="str">
        <f t="shared" si="196"/>
        <v>Administración Centrral</v>
      </c>
      <c r="U566" t="str">
        <f t="shared" si="197"/>
        <v>Inversión directa</v>
      </c>
      <c r="V566" t="s">
        <v>256</v>
      </c>
      <c r="W566" s="53">
        <f t="shared" si="188"/>
        <v>65611519314.608665</v>
      </c>
      <c r="X566" s="53">
        <f t="shared" si="189"/>
        <v>65611519314.608665</v>
      </c>
      <c r="Y566" s="53">
        <f t="shared" si="190"/>
        <v>55981933835.737236</v>
      </c>
      <c r="Z566" s="53"/>
      <c r="AA566" s="53">
        <f t="shared" si="191"/>
        <v>22191147140.618885</v>
      </c>
      <c r="AB566" s="53"/>
      <c r="AC566" s="53">
        <f t="shared" si="202"/>
        <v>65611519314.608665</v>
      </c>
      <c r="AD566" s="53">
        <f t="shared" si="203"/>
        <v>65611519314.608665</v>
      </c>
      <c r="AE566" s="53">
        <f t="shared" si="204"/>
        <v>55981933835.737236</v>
      </c>
      <c r="AF566" s="53">
        <f t="shared" si="205"/>
        <v>1.333098485493297</v>
      </c>
      <c r="AG566" s="53">
        <f t="shared" si="206"/>
        <v>22191147140.618885</v>
      </c>
      <c r="AI566" s="53">
        <f t="shared" si="185"/>
        <v>0</v>
      </c>
      <c r="AJ566" s="53">
        <f t="shared" si="185"/>
        <v>0</v>
      </c>
      <c r="AK566" s="53">
        <f t="shared" si="185"/>
        <v>0</v>
      </c>
      <c r="AL566" s="53">
        <f t="shared" si="184"/>
        <v>-1.333098485493297</v>
      </c>
      <c r="AM566" s="53">
        <f t="shared" si="184"/>
        <v>0</v>
      </c>
    </row>
    <row r="567" spans="1:39" x14ac:dyDescent="0.35">
      <c r="A567" s="301">
        <v>2017</v>
      </c>
      <c r="B567" s="301" t="s">
        <v>87</v>
      </c>
      <c r="C567" s="301" t="s">
        <v>44</v>
      </c>
      <c r="D567" s="302" t="s">
        <v>12</v>
      </c>
      <c r="E567" s="302" t="s">
        <v>226</v>
      </c>
      <c r="F567" s="301" t="s">
        <v>76</v>
      </c>
      <c r="G567" s="301" t="s">
        <v>77</v>
      </c>
      <c r="H567" s="303">
        <v>19913169000</v>
      </c>
      <c r="I567" s="303">
        <v>18974432000</v>
      </c>
      <c r="J567" s="303">
        <v>15309778074</v>
      </c>
      <c r="K567" s="304">
        <f t="shared" si="207"/>
        <v>0.80686357694396338</v>
      </c>
      <c r="L567" s="303">
        <v>15162068748</v>
      </c>
      <c r="M567" s="304">
        <f t="shared" si="200"/>
        <v>0.79907892620975429</v>
      </c>
      <c r="P567">
        <f t="shared" si="192"/>
        <v>2017</v>
      </c>
      <c r="Q567" t="str">
        <f t="shared" si="193"/>
        <v>Enrique Pañalosa 2016-2019</v>
      </c>
      <c r="R567" t="str">
        <f t="shared" si="194"/>
        <v>0136-SECRETARIA JURIDICA DISTRITAL</v>
      </c>
      <c r="S567" t="str">
        <f t="shared" si="195"/>
        <v>GESTIÓN JURÍDICA</v>
      </c>
      <c r="T567" t="str">
        <f t="shared" si="196"/>
        <v>Administración Centrral</v>
      </c>
      <c r="U567" t="str">
        <f t="shared" si="197"/>
        <v>Funcionamiento</v>
      </c>
      <c r="V567" t="s">
        <v>256</v>
      </c>
      <c r="W567" s="53">
        <f t="shared" si="188"/>
        <v>31112493038.767479</v>
      </c>
      <c r="X567" s="53">
        <f t="shared" si="189"/>
        <v>29645802911.35815</v>
      </c>
      <c r="Y567" s="53">
        <f t="shared" si="190"/>
        <v>23920118578.4342</v>
      </c>
      <c r="Z567" s="53"/>
      <c r="AA567" s="53">
        <f t="shared" si="191"/>
        <v>23689336357.034077</v>
      </c>
      <c r="AB567" s="53"/>
      <c r="AC567" s="53">
        <f t="shared" si="202"/>
        <v>31112493038.767479</v>
      </c>
      <c r="AD567" s="53">
        <f t="shared" si="203"/>
        <v>29645802911.35815</v>
      </c>
      <c r="AE567" s="53">
        <f t="shared" si="204"/>
        <v>23920118578.4342</v>
      </c>
      <c r="AF567" s="53">
        <f t="shared" si="205"/>
        <v>1.2606500462535164</v>
      </c>
      <c r="AG567" s="53">
        <f t="shared" si="206"/>
        <v>23689336357.034077</v>
      </c>
      <c r="AI567" s="53">
        <f t="shared" si="185"/>
        <v>0</v>
      </c>
      <c r="AJ567" s="53">
        <f t="shared" si="185"/>
        <v>0</v>
      </c>
      <c r="AK567" s="53">
        <f t="shared" si="185"/>
        <v>0</v>
      </c>
      <c r="AL567" s="53">
        <f t="shared" si="184"/>
        <v>-1.2606500462535164</v>
      </c>
      <c r="AM567" s="53">
        <f t="shared" si="184"/>
        <v>0</v>
      </c>
    </row>
    <row r="568" spans="1:39" x14ac:dyDescent="0.35">
      <c r="A568" s="301">
        <v>2017</v>
      </c>
      <c r="B568" s="301" t="s">
        <v>87</v>
      </c>
      <c r="C568" s="301" t="s">
        <v>44</v>
      </c>
      <c r="D568" s="302" t="s">
        <v>12</v>
      </c>
      <c r="E568" s="302" t="s">
        <v>226</v>
      </c>
      <c r="F568" s="301" t="s">
        <v>78</v>
      </c>
      <c r="G568" s="301" t="s">
        <v>77</v>
      </c>
      <c r="H568" s="303">
        <v>10552000000</v>
      </c>
      <c r="I568" s="303">
        <v>10552000000</v>
      </c>
      <c r="J568" s="303">
        <v>7393141012</v>
      </c>
      <c r="K568" s="304">
        <f t="shared" si="207"/>
        <v>0.70063883737680066</v>
      </c>
      <c r="L568" s="303">
        <v>7289701690</v>
      </c>
      <c r="M568" s="304">
        <f t="shared" si="200"/>
        <v>0.6908360206595906</v>
      </c>
      <c r="P568">
        <f t="shared" si="192"/>
        <v>2017</v>
      </c>
      <c r="Q568" t="str">
        <f t="shared" si="193"/>
        <v>Enrique Pañalosa 2016-2019</v>
      </c>
      <c r="R568" t="str">
        <f t="shared" si="194"/>
        <v>0136-SECRETARIA JURIDICA DISTRITAL</v>
      </c>
      <c r="S568" t="str">
        <f t="shared" si="195"/>
        <v>GESTIÓN JURÍDICA</v>
      </c>
      <c r="T568" t="str">
        <f t="shared" si="196"/>
        <v>Administración Centrral</v>
      </c>
      <c r="U568" t="str">
        <f t="shared" si="197"/>
        <v>Inversión directa</v>
      </c>
      <c r="V568" t="s">
        <v>256</v>
      </c>
      <c r="W568" s="53">
        <f t="shared" si="188"/>
        <v>16486528414.69253</v>
      </c>
      <c r="X568" s="53">
        <f t="shared" si="189"/>
        <v>16486528414.69253</v>
      </c>
      <c r="Y568" s="53">
        <f t="shared" si="190"/>
        <v>11551102100.849762</v>
      </c>
      <c r="Z568" s="53"/>
      <c r="AA568" s="53">
        <f t="shared" si="191"/>
        <v>11389487684.497456</v>
      </c>
      <c r="AB568" s="53"/>
      <c r="AC568" s="53">
        <f t="shared" si="202"/>
        <v>16486528414.69253</v>
      </c>
      <c r="AD568" s="53">
        <f t="shared" si="203"/>
        <v>16486528414.69253</v>
      </c>
      <c r="AE568" s="53">
        <f t="shared" si="204"/>
        <v>11551102100.849762</v>
      </c>
      <c r="AF568" s="53">
        <f t="shared" si="205"/>
        <v>1.0946836714224566</v>
      </c>
      <c r="AG568" s="53">
        <f t="shared" si="206"/>
        <v>11389487684.497456</v>
      </c>
      <c r="AI568" s="53">
        <f t="shared" si="185"/>
        <v>0</v>
      </c>
      <c r="AJ568" s="53">
        <f t="shared" si="185"/>
        <v>0</v>
      </c>
      <c r="AK568" s="53">
        <f t="shared" si="185"/>
        <v>0</v>
      </c>
      <c r="AL568" s="53">
        <f t="shared" si="184"/>
        <v>-1.0946836714224566</v>
      </c>
      <c r="AM568" s="53">
        <f t="shared" si="184"/>
        <v>0</v>
      </c>
    </row>
    <row r="569" spans="1:39" x14ac:dyDescent="0.35">
      <c r="A569" s="301">
        <v>2017</v>
      </c>
      <c r="B569" s="301" t="s">
        <v>87</v>
      </c>
      <c r="C569" s="301" t="s">
        <v>45</v>
      </c>
      <c r="D569" s="302" t="s">
        <v>22</v>
      </c>
      <c r="E569" s="302" t="s">
        <v>226</v>
      </c>
      <c r="F569" s="301" t="s">
        <v>76</v>
      </c>
      <c r="G569" s="301" t="s">
        <v>77</v>
      </c>
      <c r="H569" s="303">
        <v>65639068000</v>
      </c>
      <c r="I569" s="303">
        <v>65639068000</v>
      </c>
      <c r="J569" s="303">
        <v>62937088090</v>
      </c>
      <c r="K569" s="304">
        <f t="shared" si="207"/>
        <v>0.95883579715056289</v>
      </c>
      <c r="L569" s="303">
        <v>61257294197</v>
      </c>
      <c r="M569" s="304">
        <f t="shared" si="200"/>
        <v>0.9332444238391685</v>
      </c>
      <c r="P569">
        <f t="shared" si="192"/>
        <v>2017</v>
      </c>
      <c r="Q569" t="str">
        <f t="shared" si="193"/>
        <v>Enrique Pañalosa 2016-2019</v>
      </c>
      <c r="R569" t="str">
        <f t="shared" si="194"/>
        <v>0137-SECRETARÍA DISTRITAL DE SEGURIDAD, CONVIVENCIA Y JUSTICIA</v>
      </c>
      <c r="S569" t="str">
        <f t="shared" si="195"/>
        <v>SEGURIDAD, CONVIVENCIA Y JUSTICIA</v>
      </c>
      <c r="T569" t="str">
        <f t="shared" si="196"/>
        <v>Administración Centrral</v>
      </c>
      <c r="U569" t="str">
        <f t="shared" si="197"/>
        <v>Funcionamiento</v>
      </c>
      <c r="V569" t="s">
        <v>256</v>
      </c>
      <c r="W569" s="53">
        <f t="shared" si="188"/>
        <v>102554999971.18416</v>
      </c>
      <c r="X569" s="53">
        <f t="shared" si="189"/>
        <v>102554999971.18416</v>
      </c>
      <c r="Y569" s="53">
        <f t="shared" si="190"/>
        <v>98333405149.146301</v>
      </c>
      <c r="Z569" s="53"/>
      <c r="AA569" s="53">
        <f t="shared" si="191"/>
        <v>95708881859.933685</v>
      </c>
      <c r="AB569" s="53"/>
      <c r="AC569" s="53">
        <f t="shared" si="202"/>
        <v>102554999971.18416</v>
      </c>
      <c r="AD569" s="53">
        <f t="shared" si="203"/>
        <v>102554999971.18416</v>
      </c>
      <c r="AE569" s="53">
        <f t="shared" si="204"/>
        <v>98333405149.146301</v>
      </c>
      <c r="AF569" s="53">
        <f t="shared" si="205"/>
        <v>1.4980926473414631</v>
      </c>
      <c r="AG569" s="53">
        <f t="shared" si="206"/>
        <v>95708881859.933685</v>
      </c>
      <c r="AI569" s="53">
        <f t="shared" si="185"/>
        <v>0</v>
      </c>
      <c r="AJ569" s="53">
        <f t="shared" si="185"/>
        <v>0</v>
      </c>
      <c r="AK569" s="53">
        <f t="shared" si="185"/>
        <v>0</v>
      </c>
      <c r="AL569" s="53">
        <f t="shared" si="184"/>
        <v>-1.4980926473414631</v>
      </c>
      <c r="AM569" s="53">
        <f t="shared" si="184"/>
        <v>0</v>
      </c>
    </row>
    <row r="570" spans="1:39" x14ac:dyDescent="0.35">
      <c r="A570" s="301">
        <v>2017</v>
      </c>
      <c r="B570" s="301" t="s">
        <v>87</v>
      </c>
      <c r="C570" s="301" t="s">
        <v>45</v>
      </c>
      <c r="D570" s="302" t="s">
        <v>22</v>
      </c>
      <c r="E570" s="302" t="s">
        <v>226</v>
      </c>
      <c r="F570" s="301" t="s">
        <v>78</v>
      </c>
      <c r="G570" s="301" t="s">
        <v>77</v>
      </c>
      <c r="H570" s="303">
        <v>332814548000</v>
      </c>
      <c r="I570" s="303">
        <v>318525289000</v>
      </c>
      <c r="J570" s="303">
        <v>293978335472</v>
      </c>
      <c r="K570" s="304">
        <f t="shared" si="207"/>
        <v>0.92293562120274852</v>
      </c>
      <c r="L570" s="303">
        <v>137589077143</v>
      </c>
      <c r="M570" s="304">
        <f t="shared" si="200"/>
        <v>0.43195652557119257</v>
      </c>
      <c r="P570">
        <f t="shared" si="192"/>
        <v>2017</v>
      </c>
      <c r="Q570" t="str">
        <f t="shared" si="193"/>
        <v>Enrique Pañalosa 2016-2019</v>
      </c>
      <c r="R570" t="str">
        <f t="shared" si="194"/>
        <v>0137-SECRETARÍA DISTRITAL DE SEGURIDAD, CONVIVENCIA Y JUSTICIA</v>
      </c>
      <c r="S570" t="str">
        <f t="shared" si="195"/>
        <v>SEGURIDAD, CONVIVENCIA Y JUSTICIA</v>
      </c>
      <c r="T570" t="str">
        <f t="shared" si="196"/>
        <v>Administración Centrral</v>
      </c>
      <c r="U570" t="str">
        <f t="shared" si="197"/>
        <v>Inversión directa</v>
      </c>
      <c r="V570" t="s">
        <v>256</v>
      </c>
      <c r="W570" s="53">
        <f t="shared" si="188"/>
        <v>519992087038.00708</v>
      </c>
      <c r="X570" s="53">
        <f t="shared" si="189"/>
        <v>497666435547.44598</v>
      </c>
      <c r="Y570" s="53">
        <f t="shared" si="190"/>
        <v>459314080843.73969</v>
      </c>
      <c r="Z570" s="53"/>
      <c r="AA570" s="53">
        <f t="shared" si="191"/>
        <v>214970264392.47461</v>
      </c>
      <c r="AB570" s="53"/>
      <c r="AC570" s="53">
        <f t="shared" si="202"/>
        <v>519992087038.00708</v>
      </c>
      <c r="AD570" s="53">
        <f t="shared" si="203"/>
        <v>497666435547.44598</v>
      </c>
      <c r="AE570" s="53">
        <f t="shared" si="204"/>
        <v>459314080843.73969</v>
      </c>
      <c r="AF570" s="53">
        <f t="shared" si="205"/>
        <v>1.4420019279654108</v>
      </c>
      <c r="AG570" s="53">
        <f t="shared" si="206"/>
        <v>214970264392.47461</v>
      </c>
      <c r="AI570" s="53">
        <f t="shared" si="185"/>
        <v>0</v>
      </c>
      <c r="AJ570" s="53">
        <f t="shared" si="185"/>
        <v>0</v>
      </c>
      <c r="AK570" s="53">
        <f t="shared" si="185"/>
        <v>0</v>
      </c>
      <c r="AL570" s="53">
        <f t="shared" si="184"/>
        <v>-1.4420019279654108</v>
      </c>
      <c r="AM570" s="53">
        <f t="shared" si="184"/>
        <v>0</v>
      </c>
    </row>
    <row r="571" spans="1:39" x14ac:dyDescent="0.35">
      <c r="A571" s="301">
        <v>2017</v>
      </c>
      <c r="B571" s="301" t="s">
        <v>87</v>
      </c>
      <c r="C571" s="301" t="s">
        <v>46</v>
      </c>
      <c r="D571" s="302" t="s">
        <v>10</v>
      </c>
      <c r="E571" s="302" t="s">
        <v>228</v>
      </c>
      <c r="F571" s="301" t="s">
        <v>76</v>
      </c>
      <c r="G571" s="301" t="s">
        <v>77</v>
      </c>
      <c r="H571" s="303">
        <v>12007115000</v>
      </c>
      <c r="I571" s="303">
        <v>12007115000</v>
      </c>
      <c r="J571" s="303">
        <v>11657345743</v>
      </c>
      <c r="K571" s="304">
        <f t="shared" si="207"/>
        <v>0.9708698336777819</v>
      </c>
      <c r="L571" s="303">
        <v>11415038288</v>
      </c>
      <c r="M571" s="304">
        <f t="shared" si="200"/>
        <v>0.95068951101076316</v>
      </c>
      <c r="P571">
        <f t="shared" si="192"/>
        <v>2017</v>
      </c>
      <c r="Q571" t="str">
        <f t="shared" si="193"/>
        <v>Enrique Pañalosa 2016-2019</v>
      </c>
      <c r="R571" t="str">
        <f t="shared" si="194"/>
        <v>0200-INSTITUTO PARA LA ECONOMÍA SOCIAL</v>
      </c>
      <c r="S571" t="str">
        <f t="shared" si="195"/>
        <v>DESARROLLO ECONÓMICO, INDUSTRIA Y TURISMO</v>
      </c>
      <c r="T571" t="str">
        <f t="shared" si="196"/>
        <v>Establecimientos Públicos</v>
      </c>
      <c r="U571" t="str">
        <f t="shared" si="197"/>
        <v>Funcionamiento</v>
      </c>
      <c r="V571" t="s">
        <v>256</v>
      </c>
      <c r="W571" s="53">
        <f t="shared" si="188"/>
        <v>18760011621.112671</v>
      </c>
      <c r="X571" s="53">
        <f t="shared" si="189"/>
        <v>18760011621.112671</v>
      </c>
      <c r="Y571" s="53">
        <f t="shared" si="190"/>
        <v>18213529362.382912</v>
      </c>
      <c r="Z571" s="53"/>
      <c r="AA571" s="53">
        <f t="shared" si="191"/>
        <v>17834946274.63184</v>
      </c>
      <c r="AB571" s="53"/>
      <c r="AC571" s="53">
        <f t="shared" si="202"/>
        <v>18760011621.112671</v>
      </c>
      <c r="AD571" s="53">
        <f t="shared" si="203"/>
        <v>18760011621.112671</v>
      </c>
      <c r="AE571" s="53">
        <f t="shared" si="204"/>
        <v>18213529362.382912</v>
      </c>
      <c r="AF571" s="53">
        <f t="shared" si="205"/>
        <v>1.5168947213700306</v>
      </c>
      <c r="AG571" s="53">
        <f t="shared" si="206"/>
        <v>17834946274.63184</v>
      </c>
      <c r="AI571" s="53">
        <f t="shared" si="185"/>
        <v>0</v>
      </c>
      <c r="AJ571" s="53">
        <f t="shared" si="185"/>
        <v>0</v>
      </c>
      <c r="AK571" s="53">
        <f t="shared" si="185"/>
        <v>0</v>
      </c>
      <c r="AL571" s="53">
        <f t="shared" si="185"/>
        <v>-1.5168947213700306</v>
      </c>
      <c r="AM571" s="53">
        <f t="shared" si="185"/>
        <v>0</v>
      </c>
    </row>
    <row r="572" spans="1:39" x14ac:dyDescent="0.35">
      <c r="A572" s="301">
        <v>2017</v>
      </c>
      <c r="B572" s="301" t="s">
        <v>87</v>
      </c>
      <c r="C572" s="301" t="s">
        <v>46</v>
      </c>
      <c r="D572" s="302" t="s">
        <v>10</v>
      </c>
      <c r="E572" s="302" t="s">
        <v>228</v>
      </c>
      <c r="F572" s="301" t="s">
        <v>78</v>
      </c>
      <c r="G572" s="301" t="s">
        <v>77</v>
      </c>
      <c r="H572" s="303">
        <v>37700819000</v>
      </c>
      <c r="I572" s="303">
        <v>37700819000</v>
      </c>
      <c r="J572" s="303">
        <v>36846592153</v>
      </c>
      <c r="K572" s="304">
        <f t="shared" si="207"/>
        <v>0.97734195517078815</v>
      </c>
      <c r="L572" s="303">
        <v>20689087683.700001</v>
      </c>
      <c r="M572" s="304">
        <f t="shared" si="200"/>
        <v>0.54877024511589523</v>
      </c>
      <c r="P572">
        <f t="shared" si="192"/>
        <v>2017</v>
      </c>
      <c r="Q572" t="str">
        <f t="shared" si="193"/>
        <v>Enrique Pañalosa 2016-2019</v>
      </c>
      <c r="R572" t="str">
        <f t="shared" si="194"/>
        <v>0200-INSTITUTO PARA LA ECONOMÍA SOCIAL</v>
      </c>
      <c r="S572" t="str">
        <f t="shared" si="195"/>
        <v>DESARROLLO ECONÓMICO, INDUSTRIA Y TURISMO</v>
      </c>
      <c r="T572" t="str">
        <f t="shared" si="196"/>
        <v>Establecimientos Públicos</v>
      </c>
      <c r="U572" t="str">
        <f t="shared" si="197"/>
        <v>Inversión directa</v>
      </c>
      <c r="V572" t="s">
        <v>256</v>
      </c>
      <c r="W572" s="53">
        <f t="shared" si="188"/>
        <v>58904058349.192574</v>
      </c>
      <c r="X572" s="53">
        <f t="shared" si="189"/>
        <v>58904058349.192574</v>
      </c>
      <c r="Y572" s="53">
        <f t="shared" si="190"/>
        <v>57569407554.494057</v>
      </c>
      <c r="Z572" s="53"/>
      <c r="AA572" s="53">
        <f t="shared" si="191"/>
        <v>32324794538.607403</v>
      </c>
      <c r="AB572" s="53"/>
      <c r="AC572" s="53">
        <f t="shared" si="202"/>
        <v>58904058349.192574</v>
      </c>
      <c r="AD572" s="53">
        <f t="shared" si="203"/>
        <v>58904058349.192574</v>
      </c>
      <c r="AE572" s="53">
        <f t="shared" si="204"/>
        <v>57569407554.494057</v>
      </c>
      <c r="AF572" s="53">
        <f t="shared" si="205"/>
        <v>1.5270068152761895</v>
      </c>
      <c r="AG572" s="53">
        <f t="shared" si="206"/>
        <v>32324794538.607403</v>
      </c>
      <c r="AI572" s="53">
        <f t="shared" ref="AI572:AL635" si="208">+W572-AC572</f>
        <v>0</v>
      </c>
      <c r="AJ572" s="53">
        <f t="shared" si="208"/>
        <v>0</v>
      </c>
      <c r="AK572" s="53">
        <f t="shared" si="208"/>
        <v>0</v>
      </c>
      <c r="AL572" s="53">
        <f t="shared" si="208"/>
        <v>-1.5270068152761895</v>
      </c>
      <c r="AM572" s="53">
        <f t="shared" ref="AM572:AM635" si="209">+AA572-AG572</f>
        <v>0</v>
      </c>
    </row>
    <row r="573" spans="1:39" x14ac:dyDescent="0.35">
      <c r="A573" s="301">
        <v>2017</v>
      </c>
      <c r="B573" s="301" t="s">
        <v>87</v>
      </c>
      <c r="C573" s="301" t="s">
        <v>47</v>
      </c>
      <c r="D573" s="302" t="s">
        <v>21</v>
      </c>
      <c r="E573" s="302" t="s">
        <v>228</v>
      </c>
      <c r="F573" s="301" t="s">
        <v>76</v>
      </c>
      <c r="G573" s="301" t="s">
        <v>77</v>
      </c>
      <c r="H573" s="303">
        <v>22765000000</v>
      </c>
      <c r="I573" s="303">
        <v>49338271000</v>
      </c>
      <c r="J573" s="303">
        <v>43237585438</v>
      </c>
      <c r="K573" s="304">
        <f t="shared" si="207"/>
        <v>0.87634983070241756</v>
      </c>
      <c r="L573" s="303">
        <v>37231897602</v>
      </c>
      <c r="M573" s="304">
        <f t="shared" si="200"/>
        <v>0.7546250982731032</v>
      </c>
      <c r="P573">
        <f t="shared" si="192"/>
        <v>2017</v>
      </c>
      <c r="Q573" t="str">
        <f t="shared" si="193"/>
        <v>Enrique Pañalosa 2016-2019</v>
      </c>
      <c r="R573" t="str">
        <f t="shared" si="194"/>
        <v xml:space="preserve">0201-FONDO FINANCIERO DE SALUD </v>
      </c>
      <c r="S573" t="str">
        <f t="shared" si="195"/>
        <v>SALUD</v>
      </c>
      <c r="T573" t="str">
        <f t="shared" si="196"/>
        <v>Establecimientos Públicos</v>
      </c>
      <c r="U573" t="str">
        <f t="shared" si="197"/>
        <v>Funcionamiento</v>
      </c>
      <c r="V573" t="s">
        <v>256</v>
      </c>
      <c r="W573" s="53">
        <f t="shared" si="188"/>
        <v>35568216391.250519</v>
      </c>
      <c r="X573" s="53">
        <f t="shared" si="189"/>
        <v>77086505569.873047</v>
      </c>
      <c r="Y573" s="53">
        <f t="shared" si="190"/>
        <v>67554746105.59922</v>
      </c>
      <c r="Z573" s="53"/>
      <c r="AA573" s="53">
        <f t="shared" si="191"/>
        <v>58171411841.195572</v>
      </c>
      <c r="AB573" s="53"/>
      <c r="AC573" s="53">
        <f t="shared" si="202"/>
        <v>35568216391.250519</v>
      </c>
      <c r="AD573" s="53">
        <f t="shared" si="203"/>
        <v>77086505569.873047</v>
      </c>
      <c r="AE573" s="53">
        <f t="shared" si="204"/>
        <v>67554746105.59922</v>
      </c>
      <c r="AF573" s="53">
        <f t="shared" si="205"/>
        <v>1.3692159197390443</v>
      </c>
      <c r="AG573" s="53">
        <f t="shared" si="206"/>
        <v>58171411841.195572</v>
      </c>
      <c r="AI573" s="53">
        <f t="shared" si="208"/>
        <v>0</v>
      </c>
      <c r="AJ573" s="53">
        <f t="shared" si="208"/>
        <v>0</v>
      </c>
      <c r="AK573" s="53">
        <f t="shared" si="208"/>
        <v>0</v>
      </c>
      <c r="AL573" s="53">
        <f t="shared" si="208"/>
        <v>-1.3692159197390443</v>
      </c>
      <c r="AM573" s="53">
        <f t="shared" si="209"/>
        <v>0</v>
      </c>
    </row>
    <row r="574" spans="1:39" x14ac:dyDescent="0.35">
      <c r="A574" s="301">
        <v>2017</v>
      </c>
      <c r="B574" s="301" t="s">
        <v>87</v>
      </c>
      <c r="C574" s="301" t="s">
        <v>47</v>
      </c>
      <c r="D574" s="302" t="s">
        <v>21</v>
      </c>
      <c r="E574" s="302" t="s">
        <v>228</v>
      </c>
      <c r="F574" s="301" t="s">
        <v>78</v>
      </c>
      <c r="G574" s="301" t="s">
        <v>77</v>
      </c>
      <c r="H574" s="303">
        <v>2312396471000</v>
      </c>
      <c r="I574" s="303">
        <v>1987188042546</v>
      </c>
      <c r="J574" s="303">
        <v>1793563093041</v>
      </c>
      <c r="K574" s="304">
        <f t="shared" si="207"/>
        <v>0.90256334812838035</v>
      </c>
      <c r="L574" s="303">
        <v>1575117608528</v>
      </c>
      <c r="M574" s="304">
        <f t="shared" si="200"/>
        <v>0.79263641628496706</v>
      </c>
      <c r="P574">
        <f t="shared" si="192"/>
        <v>2017</v>
      </c>
      <c r="Q574" t="str">
        <f t="shared" si="193"/>
        <v>Enrique Pañalosa 2016-2019</v>
      </c>
      <c r="R574" t="str">
        <f t="shared" si="194"/>
        <v xml:space="preserve">0201-FONDO FINANCIERO DE SALUD </v>
      </c>
      <c r="S574" t="str">
        <f t="shared" si="195"/>
        <v>SALUD</v>
      </c>
      <c r="T574" t="str">
        <f t="shared" si="196"/>
        <v>Establecimientos Públicos</v>
      </c>
      <c r="U574" t="str">
        <f t="shared" si="197"/>
        <v>Inversión directa</v>
      </c>
      <c r="V574" t="s">
        <v>256</v>
      </c>
      <c r="W574" s="53">
        <f t="shared" si="188"/>
        <v>3612906569861.2803</v>
      </c>
      <c r="X574" s="53">
        <f t="shared" si="189"/>
        <v>3104798344273.2998</v>
      </c>
      <c r="Y574" s="53">
        <f t="shared" si="190"/>
        <v>2802277188870.7607</v>
      </c>
      <c r="Z574" s="53"/>
      <c r="AA574" s="53">
        <f t="shared" si="191"/>
        <v>2460976232892.2876</v>
      </c>
      <c r="AB574" s="53"/>
      <c r="AC574" s="53">
        <f t="shared" si="202"/>
        <v>3612906569861.2803</v>
      </c>
      <c r="AD574" s="53">
        <f t="shared" si="203"/>
        <v>3104798344273.2998</v>
      </c>
      <c r="AE574" s="53">
        <f t="shared" si="204"/>
        <v>2802277188870.7607</v>
      </c>
      <c r="AF574" s="53">
        <f t="shared" si="205"/>
        <v>1.4101721270828818</v>
      </c>
      <c r="AG574" s="53">
        <f t="shared" si="206"/>
        <v>2460976232892.2876</v>
      </c>
      <c r="AI574" s="53">
        <f t="shared" si="208"/>
        <v>0</v>
      </c>
      <c r="AJ574" s="53">
        <f t="shared" si="208"/>
        <v>0</v>
      </c>
      <c r="AK574" s="53">
        <f t="shared" si="208"/>
        <v>0</v>
      </c>
      <c r="AL574" s="53">
        <f t="shared" si="208"/>
        <v>-1.4101721270828818</v>
      </c>
      <c r="AM574" s="53">
        <f t="shared" si="209"/>
        <v>0</v>
      </c>
    </row>
    <row r="575" spans="1:39" x14ac:dyDescent="0.35">
      <c r="A575" s="301">
        <v>2017</v>
      </c>
      <c r="B575" s="301" t="s">
        <v>87</v>
      </c>
      <c r="C575" s="301" t="s">
        <v>47</v>
      </c>
      <c r="D575" s="302" t="s">
        <v>21</v>
      </c>
      <c r="E575" s="302" t="s">
        <v>228</v>
      </c>
      <c r="F575" s="301" t="s">
        <v>80</v>
      </c>
      <c r="G575" s="301" t="s">
        <v>77</v>
      </c>
      <c r="H575" s="303">
        <v>3400709000</v>
      </c>
      <c r="I575" s="303">
        <v>3400709000</v>
      </c>
      <c r="J575" s="303">
        <v>3016245891</v>
      </c>
      <c r="K575" s="304">
        <f t="shared" si="207"/>
        <v>0.88694619004448783</v>
      </c>
      <c r="L575" s="303">
        <v>2759548001</v>
      </c>
      <c r="M575" s="304">
        <f t="shared" si="200"/>
        <v>0.81146255119153099</v>
      </c>
      <c r="P575">
        <f t="shared" si="192"/>
        <v>2017</v>
      </c>
      <c r="Q575" t="str">
        <f t="shared" si="193"/>
        <v>Enrique Pañalosa 2016-2019</v>
      </c>
      <c r="R575" t="str">
        <f t="shared" si="194"/>
        <v xml:space="preserve">0201-FONDO FINANCIERO DE SALUD </v>
      </c>
      <c r="S575" t="str">
        <f t="shared" si="195"/>
        <v>SALUD</v>
      </c>
      <c r="T575" t="str">
        <f t="shared" si="196"/>
        <v>Establecimientos Públicos</v>
      </c>
      <c r="U575" t="str">
        <f t="shared" si="197"/>
        <v>Transferencias</v>
      </c>
      <c r="V575" t="s">
        <v>256</v>
      </c>
      <c r="W575" s="53">
        <f t="shared" si="188"/>
        <v>5313294689.025836</v>
      </c>
      <c r="X575" s="53">
        <f t="shared" si="189"/>
        <v>5313294689.025836</v>
      </c>
      <c r="Y575" s="53">
        <f t="shared" si="190"/>
        <v>4712606481.0150766</v>
      </c>
      <c r="Z575" s="53"/>
      <c r="AA575" s="53">
        <f t="shared" si="191"/>
        <v>4311539663.5893164</v>
      </c>
      <c r="AB575" s="53"/>
      <c r="AC575" s="53">
        <f t="shared" si="202"/>
        <v>5313294689.025836</v>
      </c>
      <c r="AD575" s="53">
        <f t="shared" si="203"/>
        <v>5313294689.025836</v>
      </c>
      <c r="AE575" s="53">
        <f t="shared" si="204"/>
        <v>4712606481.0150766</v>
      </c>
      <c r="AF575" s="53">
        <f t="shared" si="205"/>
        <v>1.3857717555412936</v>
      </c>
      <c r="AG575" s="53">
        <f t="shared" si="206"/>
        <v>4311539663.5893164</v>
      </c>
      <c r="AI575" s="53">
        <f t="shared" si="208"/>
        <v>0</v>
      </c>
      <c r="AJ575" s="53">
        <f t="shared" si="208"/>
        <v>0</v>
      </c>
      <c r="AK575" s="53">
        <f t="shared" si="208"/>
        <v>0</v>
      </c>
      <c r="AL575" s="53">
        <f t="shared" si="208"/>
        <v>-1.3857717555412936</v>
      </c>
      <c r="AM575" s="53">
        <f t="shared" si="209"/>
        <v>0</v>
      </c>
    </row>
    <row r="576" spans="1:39" x14ac:dyDescent="0.35">
      <c r="A576" s="301">
        <v>2017</v>
      </c>
      <c r="B576" s="301" t="s">
        <v>87</v>
      </c>
      <c r="C576" s="301" t="s">
        <v>48</v>
      </c>
      <c r="D576" s="302" t="s">
        <v>8</v>
      </c>
      <c r="E576" s="302" t="s">
        <v>228</v>
      </c>
      <c r="F576" s="301" t="s">
        <v>76</v>
      </c>
      <c r="G576" s="301" t="s">
        <v>77</v>
      </c>
      <c r="H576" s="303">
        <v>16921033000</v>
      </c>
      <c r="I576" s="303">
        <v>16921033000</v>
      </c>
      <c r="J576" s="303">
        <v>15570824880</v>
      </c>
      <c r="K576" s="304">
        <f t="shared" si="207"/>
        <v>0.92020533734553911</v>
      </c>
      <c r="L576" s="303">
        <v>14851923948</v>
      </c>
      <c r="M576" s="304">
        <f t="shared" si="200"/>
        <v>0.87771969642751713</v>
      </c>
      <c r="P576">
        <f t="shared" si="192"/>
        <v>2017</v>
      </c>
      <c r="Q576" t="str">
        <f t="shared" si="193"/>
        <v>Enrique Pañalosa 2016-2019</v>
      </c>
      <c r="R576" t="str">
        <f t="shared" si="194"/>
        <v>0203-INSTITUTO DISTRITAL DE GESTIÓN DE RIESGOS Y CAMBIO CLIMATICO</v>
      </c>
      <c r="S576" t="str">
        <f t="shared" si="195"/>
        <v>AMBIENTE</v>
      </c>
      <c r="T576" t="str">
        <f t="shared" si="196"/>
        <v>Establecimientos Públicos</v>
      </c>
      <c r="U576" t="str">
        <f t="shared" si="197"/>
        <v>Funcionamiento</v>
      </c>
      <c r="V576" t="s">
        <v>256</v>
      </c>
      <c r="W576" s="53">
        <f t="shared" si="188"/>
        <v>26437556042.49905</v>
      </c>
      <c r="X576" s="53">
        <f t="shared" si="189"/>
        <v>26437556042.49905</v>
      </c>
      <c r="Y576" s="53">
        <f t="shared" si="190"/>
        <v>24327980176.679436</v>
      </c>
      <c r="Z576" s="53"/>
      <c r="AA576" s="53">
        <f t="shared" si="191"/>
        <v>23204763663.907738</v>
      </c>
      <c r="AB576" s="53"/>
      <c r="AC576" s="53">
        <f t="shared" si="202"/>
        <v>26437556042.49905</v>
      </c>
      <c r="AD576" s="53">
        <f t="shared" si="203"/>
        <v>26437556042.49905</v>
      </c>
      <c r="AE576" s="53">
        <f t="shared" si="204"/>
        <v>24327980176.679436</v>
      </c>
      <c r="AF576" s="53">
        <f t="shared" si="205"/>
        <v>1.4377361108319708</v>
      </c>
      <c r="AG576" s="53">
        <f t="shared" si="206"/>
        <v>23204763663.907738</v>
      </c>
      <c r="AI576" s="53">
        <f t="shared" si="208"/>
        <v>0</v>
      </c>
      <c r="AJ576" s="53">
        <f t="shared" si="208"/>
        <v>0</v>
      </c>
      <c r="AK576" s="53">
        <f t="shared" si="208"/>
        <v>0</v>
      </c>
      <c r="AL576" s="53">
        <f t="shared" si="208"/>
        <v>-1.4377361108319708</v>
      </c>
      <c r="AM576" s="53">
        <f t="shared" si="209"/>
        <v>0</v>
      </c>
    </row>
    <row r="577" spans="1:39" x14ac:dyDescent="0.35">
      <c r="A577" s="301">
        <v>2017</v>
      </c>
      <c r="B577" s="301" t="s">
        <v>87</v>
      </c>
      <c r="C577" s="301" t="s">
        <v>48</v>
      </c>
      <c r="D577" s="302" t="s">
        <v>8</v>
      </c>
      <c r="E577" s="302" t="s">
        <v>228</v>
      </c>
      <c r="F577" s="301" t="s">
        <v>78</v>
      </c>
      <c r="G577" s="301" t="s">
        <v>77</v>
      </c>
      <c r="H577" s="303">
        <v>25302023000</v>
      </c>
      <c r="I577" s="303">
        <v>23030954025</v>
      </c>
      <c r="J577" s="303">
        <v>20764784437</v>
      </c>
      <c r="K577" s="304">
        <f t="shared" si="207"/>
        <v>0.90160331241423686</v>
      </c>
      <c r="L577" s="303">
        <v>13400262726</v>
      </c>
      <c r="M577" s="304">
        <f t="shared" si="200"/>
        <v>0.58183706638700561</v>
      </c>
      <c r="P577">
        <f t="shared" si="192"/>
        <v>2017</v>
      </c>
      <c r="Q577" t="str">
        <f t="shared" si="193"/>
        <v>Enrique Pañalosa 2016-2019</v>
      </c>
      <c r="R577" t="str">
        <f t="shared" si="194"/>
        <v>0203-INSTITUTO DISTRITAL DE GESTIÓN DE RIESGOS Y CAMBIO CLIMATICO</v>
      </c>
      <c r="S577" t="str">
        <f t="shared" si="195"/>
        <v>AMBIENTE</v>
      </c>
      <c r="T577" t="str">
        <f t="shared" si="196"/>
        <v>Establecimientos Públicos</v>
      </c>
      <c r="U577" t="str">
        <f t="shared" si="197"/>
        <v>Inversión directa</v>
      </c>
      <c r="V577" t="s">
        <v>256</v>
      </c>
      <c r="W577" s="53">
        <f t="shared" si="188"/>
        <v>39532081229.975731</v>
      </c>
      <c r="X577" s="53">
        <f t="shared" si="189"/>
        <v>35983745067.346458</v>
      </c>
      <c r="Y577" s="53">
        <f t="shared" si="190"/>
        <v>32443063745.789021</v>
      </c>
      <c r="Z577" s="53"/>
      <c r="AA577" s="53">
        <f t="shared" si="191"/>
        <v>20936676667.602745</v>
      </c>
      <c r="AB577" s="53"/>
      <c r="AC577" s="53">
        <f t="shared" si="202"/>
        <v>39532081229.975731</v>
      </c>
      <c r="AD577" s="53">
        <f t="shared" si="203"/>
        <v>35983745067.346458</v>
      </c>
      <c r="AE577" s="53">
        <f t="shared" si="204"/>
        <v>32443063745.789021</v>
      </c>
      <c r="AF577" s="53">
        <f t="shared" si="205"/>
        <v>1.4086721596757223</v>
      </c>
      <c r="AG577" s="53">
        <f t="shared" si="206"/>
        <v>20936676667.602745</v>
      </c>
      <c r="AI577" s="53">
        <f t="shared" si="208"/>
        <v>0</v>
      </c>
      <c r="AJ577" s="53">
        <f t="shared" si="208"/>
        <v>0</v>
      </c>
      <c r="AK577" s="53">
        <f t="shared" si="208"/>
        <v>0</v>
      </c>
      <c r="AL577" s="53">
        <f t="shared" si="208"/>
        <v>-1.4086721596757223</v>
      </c>
      <c r="AM577" s="53">
        <f t="shared" si="209"/>
        <v>0</v>
      </c>
    </row>
    <row r="578" spans="1:39" x14ac:dyDescent="0.35">
      <c r="A578" s="301">
        <v>2017</v>
      </c>
      <c r="B578" s="301" t="s">
        <v>87</v>
      </c>
      <c r="C578" s="301" t="s">
        <v>49</v>
      </c>
      <c r="D578" s="302" t="s">
        <v>18</v>
      </c>
      <c r="E578" s="302" t="s">
        <v>228</v>
      </c>
      <c r="F578" s="301" t="s">
        <v>76</v>
      </c>
      <c r="G578" s="301" t="s">
        <v>77</v>
      </c>
      <c r="H578" s="303">
        <v>63346694000</v>
      </c>
      <c r="I578" s="303">
        <v>63346694000</v>
      </c>
      <c r="J578" s="303">
        <v>56632697716</v>
      </c>
      <c r="K578" s="304">
        <f t="shared" si="207"/>
        <v>0.894011891386155</v>
      </c>
      <c r="L578" s="303">
        <v>52307104166</v>
      </c>
      <c r="M578" s="304">
        <f t="shared" si="200"/>
        <v>0.82572745100162603</v>
      </c>
      <c r="P578">
        <f t="shared" si="192"/>
        <v>2017</v>
      </c>
      <c r="Q578" t="str">
        <f t="shared" si="193"/>
        <v>Enrique Pañalosa 2016-2019</v>
      </c>
      <c r="R578" t="str">
        <f t="shared" si="194"/>
        <v xml:space="preserve">0204-INSTITUTO DE DESARROLLO URBANO  </v>
      </c>
      <c r="S578" t="str">
        <f t="shared" si="195"/>
        <v>MOVILIDAD</v>
      </c>
      <c r="T578" t="str">
        <f t="shared" si="196"/>
        <v>Establecimientos Públicos</v>
      </c>
      <c r="U578" t="str">
        <f t="shared" si="197"/>
        <v>Funcionamiento</v>
      </c>
      <c r="V578" t="s">
        <v>256</v>
      </c>
      <c r="W578" s="53">
        <f t="shared" si="188"/>
        <v>98973376668.672562</v>
      </c>
      <c r="X578" s="53">
        <f t="shared" si="189"/>
        <v>98973376668.672562</v>
      </c>
      <c r="Y578" s="53">
        <f t="shared" si="190"/>
        <v>88483375672.434296</v>
      </c>
      <c r="Z578" s="53"/>
      <c r="AA578" s="53">
        <f t="shared" si="191"/>
        <v>81725034033.646805</v>
      </c>
      <c r="AB578" s="53"/>
      <c r="AC578" s="53">
        <f t="shared" si="202"/>
        <v>98973376668.672562</v>
      </c>
      <c r="AD578" s="53">
        <f t="shared" si="203"/>
        <v>98973376668.672562</v>
      </c>
      <c r="AE578" s="53">
        <f t="shared" si="204"/>
        <v>88483375672.434296</v>
      </c>
      <c r="AF578" s="53">
        <f t="shared" si="205"/>
        <v>1.3968112633065632</v>
      </c>
      <c r="AG578" s="53">
        <f t="shared" si="206"/>
        <v>81725034033.646805</v>
      </c>
      <c r="AI578" s="53">
        <f t="shared" si="208"/>
        <v>0</v>
      </c>
      <c r="AJ578" s="53">
        <f t="shared" si="208"/>
        <v>0</v>
      </c>
      <c r="AK578" s="53">
        <f t="shared" si="208"/>
        <v>0</v>
      </c>
      <c r="AL578" s="53">
        <f t="shared" si="208"/>
        <v>-1.3968112633065632</v>
      </c>
      <c r="AM578" s="53">
        <f t="shared" si="209"/>
        <v>0</v>
      </c>
    </row>
    <row r="579" spans="1:39" x14ac:dyDescent="0.35">
      <c r="A579" s="301">
        <v>2017</v>
      </c>
      <c r="B579" s="301" t="s">
        <v>87</v>
      </c>
      <c r="C579" s="301" t="s">
        <v>49</v>
      </c>
      <c r="D579" s="302" t="s">
        <v>18</v>
      </c>
      <c r="E579" s="302" t="s">
        <v>228</v>
      </c>
      <c r="F579" s="301" t="s">
        <v>79</v>
      </c>
      <c r="G579" s="301" t="s">
        <v>77</v>
      </c>
      <c r="H579" s="303">
        <v>0</v>
      </c>
      <c r="I579" s="303">
        <v>0</v>
      </c>
      <c r="J579" s="303">
        <v>0</v>
      </c>
      <c r="K579" s="304">
        <v>0</v>
      </c>
      <c r="L579" s="303">
        <v>0</v>
      </c>
      <c r="M579" s="304">
        <v>0</v>
      </c>
      <c r="P579">
        <f t="shared" si="192"/>
        <v>2017</v>
      </c>
      <c r="Q579" t="str">
        <f t="shared" si="193"/>
        <v>Enrique Pañalosa 2016-2019</v>
      </c>
      <c r="R579" t="str">
        <f t="shared" si="194"/>
        <v xml:space="preserve">0204-INSTITUTO DE DESARROLLO URBANO  </v>
      </c>
      <c r="S579" t="str">
        <f t="shared" si="195"/>
        <v>MOVILIDAD</v>
      </c>
      <c r="T579" t="str">
        <f t="shared" si="196"/>
        <v>Establecimientos Públicos</v>
      </c>
      <c r="U579" t="str">
        <f t="shared" si="197"/>
        <v>Servicio de la deuda</v>
      </c>
      <c r="V579" t="s">
        <v>256</v>
      </c>
      <c r="W579" s="53">
        <f t="shared" si="188"/>
        <v>0</v>
      </c>
      <c r="X579" s="53">
        <f t="shared" si="189"/>
        <v>0</v>
      </c>
      <c r="Y579" s="53">
        <f t="shared" si="190"/>
        <v>0</v>
      </c>
      <c r="Z579" s="53"/>
      <c r="AA579" s="53">
        <f t="shared" si="191"/>
        <v>0</v>
      </c>
      <c r="AB579" s="53"/>
      <c r="AC579" s="53">
        <f t="shared" si="202"/>
        <v>0</v>
      </c>
      <c r="AD579" s="53">
        <f t="shared" si="203"/>
        <v>0</v>
      </c>
      <c r="AE579" s="53">
        <f t="shared" si="204"/>
        <v>0</v>
      </c>
      <c r="AF579" s="53">
        <f t="shared" si="205"/>
        <v>0</v>
      </c>
      <c r="AG579" s="53">
        <f t="shared" si="206"/>
        <v>0</v>
      </c>
      <c r="AI579" s="53">
        <f t="shared" si="208"/>
        <v>0</v>
      </c>
      <c r="AJ579" s="53">
        <f t="shared" si="208"/>
        <v>0</v>
      </c>
      <c r="AK579" s="53">
        <f t="shared" si="208"/>
        <v>0</v>
      </c>
      <c r="AL579" s="53">
        <f t="shared" si="208"/>
        <v>0</v>
      </c>
      <c r="AM579" s="53">
        <f t="shared" si="209"/>
        <v>0</v>
      </c>
    </row>
    <row r="580" spans="1:39" x14ac:dyDescent="0.35">
      <c r="A580" s="301">
        <v>2017</v>
      </c>
      <c r="B580" s="301" t="s">
        <v>87</v>
      </c>
      <c r="C580" s="301" t="s">
        <v>49</v>
      </c>
      <c r="D580" s="302" t="s">
        <v>18</v>
      </c>
      <c r="E580" s="302" t="s">
        <v>228</v>
      </c>
      <c r="F580" s="301" t="s">
        <v>78</v>
      </c>
      <c r="G580" s="301" t="s">
        <v>77</v>
      </c>
      <c r="H580" s="303">
        <v>1537250577000</v>
      </c>
      <c r="I580" s="303">
        <v>1373165881189</v>
      </c>
      <c r="J580" s="303">
        <v>1069893266413</v>
      </c>
      <c r="K580" s="304">
        <f t="shared" si="207"/>
        <v>0.77914349684147288</v>
      </c>
      <c r="L580" s="303">
        <v>397215177942</v>
      </c>
      <c r="M580" s="304">
        <f t="shared" si="200"/>
        <v>0.28926962385495508</v>
      </c>
      <c r="P580">
        <f t="shared" si="192"/>
        <v>2017</v>
      </c>
      <c r="Q580" t="str">
        <f t="shared" si="193"/>
        <v>Enrique Pañalosa 2016-2019</v>
      </c>
      <c r="R580" t="str">
        <f t="shared" si="194"/>
        <v xml:space="preserve">0204-INSTITUTO DE DESARROLLO URBANO  </v>
      </c>
      <c r="S580" t="str">
        <f t="shared" si="195"/>
        <v>MOVILIDAD</v>
      </c>
      <c r="T580" t="str">
        <f t="shared" si="196"/>
        <v>Establecimientos Públicos</v>
      </c>
      <c r="U580" t="str">
        <f t="shared" si="197"/>
        <v>Inversión directa</v>
      </c>
      <c r="V580" t="s">
        <v>256</v>
      </c>
      <c r="W580" s="53">
        <f t="shared" si="188"/>
        <v>2401812482772.2695</v>
      </c>
      <c r="X580" s="53">
        <f t="shared" si="189"/>
        <v>2145445253820.011</v>
      </c>
      <c r="Y580" s="53">
        <f t="shared" si="190"/>
        <v>1671609717343.2646</v>
      </c>
      <c r="Z580" s="53"/>
      <c r="AA580" s="53">
        <f t="shared" si="191"/>
        <v>620612141573.91321</v>
      </c>
      <c r="AB580" s="53"/>
      <c r="AC580" s="53">
        <f t="shared" si="202"/>
        <v>2401812482772.2695</v>
      </c>
      <c r="AD580" s="53">
        <f t="shared" si="203"/>
        <v>2145445253820.011</v>
      </c>
      <c r="AE580" s="53">
        <f t="shared" si="204"/>
        <v>1671609717343.2646</v>
      </c>
      <c r="AF580" s="53">
        <f t="shared" si="205"/>
        <v>1.2173399734457773</v>
      </c>
      <c r="AG580" s="53">
        <f t="shared" si="206"/>
        <v>620612141573.91321</v>
      </c>
      <c r="AI580" s="53">
        <f t="shared" si="208"/>
        <v>0</v>
      </c>
      <c r="AJ580" s="53">
        <f t="shared" si="208"/>
        <v>0</v>
      </c>
      <c r="AK580" s="53">
        <f t="shared" si="208"/>
        <v>0</v>
      </c>
      <c r="AL580" s="53">
        <f t="shared" si="208"/>
        <v>-1.2173399734457773</v>
      </c>
      <c r="AM580" s="53">
        <f t="shared" si="209"/>
        <v>0</v>
      </c>
    </row>
    <row r="581" spans="1:39" x14ac:dyDescent="0.35">
      <c r="A581" s="301">
        <v>2017</v>
      </c>
      <c r="B581" s="301" t="s">
        <v>87</v>
      </c>
      <c r="C581" s="301" t="s">
        <v>49</v>
      </c>
      <c r="D581" s="302" t="s">
        <v>18</v>
      </c>
      <c r="E581" s="302" t="s">
        <v>228</v>
      </c>
      <c r="F581" s="301" t="s">
        <v>80</v>
      </c>
      <c r="G581" s="301" t="s">
        <v>77</v>
      </c>
      <c r="H581" s="303">
        <v>0</v>
      </c>
      <c r="I581" s="303">
        <v>0</v>
      </c>
      <c r="J581" s="303">
        <v>0</v>
      </c>
      <c r="K581" s="304">
        <v>0</v>
      </c>
      <c r="L581" s="303">
        <v>0</v>
      </c>
      <c r="M581" s="304">
        <v>0</v>
      </c>
      <c r="P581">
        <f t="shared" si="192"/>
        <v>2017</v>
      </c>
      <c r="Q581" t="str">
        <f t="shared" si="193"/>
        <v>Enrique Pañalosa 2016-2019</v>
      </c>
      <c r="R581" t="str">
        <f t="shared" si="194"/>
        <v xml:space="preserve">0204-INSTITUTO DE DESARROLLO URBANO  </v>
      </c>
      <c r="S581" t="str">
        <f t="shared" si="195"/>
        <v>MOVILIDAD</v>
      </c>
      <c r="T581" t="str">
        <f t="shared" si="196"/>
        <v>Establecimientos Públicos</v>
      </c>
      <c r="U581" t="str">
        <f t="shared" si="197"/>
        <v>Transferencias</v>
      </c>
      <c r="V581" t="s">
        <v>256</v>
      </c>
      <c r="W581" s="53">
        <f t="shared" ref="W581:W644" si="210">IF(A581=$W$1,H581*$W$2,IF(A581=$X$1,H581*$X$2,IF(A581=$Y$1,H581*$Y$2,IF(A581=$Z$1,H581*$Z$2,IF(A581=$AA$1,H581*$AA$2,IF(A581=$AB$1,H581*$AB$2,IF(A581=$AC$1,H581*$AC$2,IF(A581=$AD$1,H581*$AD$2,IF(A581=$AE$1,H581*$AE$2,IF(A581=$AF$1,H581*$AF$2,IF(A581=$AG$1,H581*$AG$2,IF(A581=$AH$1,H581*$AH$2,IF(A581=$AI$1,H581*$AI$2,IF(A581=$AJ$1,H581*$AJ$2,0))))))))))))))</f>
        <v>0</v>
      </c>
      <c r="X581" s="53">
        <f t="shared" ref="X581:X644" si="211">IF(A581=$W$1,I581*$W$2,IF(A581=$X$1,I581*$X$2,IF(A581=$Y$1,I581*$Y$2,IF(A581=$Z$1,I581*$Z$2,IF(A581=$AA$1,I581*$AA$2,IF(A581=$AB$1,I581*$AB$2,IF(A581=$AC$1,I581*$AC$2,IF(A581=$AD$1,I581*$AD$2,IF(A581=$AE$1,I581*$AE$2,IF(A581=$AF$1,I581*$AF$2,IF(A581=$AG$1,I581*$AG$2,IF(A581=$AH$1,I581*$AH$2,IF(A581=$AI$1,I581*$AI$2,IF(A581=$AJ$1,I581*$AJ$2,0))))))))))))))</f>
        <v>0</v>
      </c>
      <c r="Y581" s="53">
        <f t="shared" ref="Y581:Y644" si="212">IF(A581=$W$1,J581*$W$2,IF(A581=$X$1,J581*$X$2,IF(A581=$Y$1,J581*$Y$2,IF(A581=$Z$1,J581*$Z$2,IF(A581=$AA$1,J581*$AA$2,IF(A581=$AB$1,J581*$AB$2,IF(A581=$AC$1,J581*$AC$2,IF(A581=$AD$1,J581*$AD$2,IF(A581=$AE$1,J581*$AE$2,IF(A581=$AF$1,J581*$AF$2,IF(A581=$AG$1,J581*$AG$2,IF(A581=$AH$1,J581*$AH$2,IF(A581=$AI$1,J581*$AI$2,IF(A581=$AJ$1,J581*$AJ$2,0))))))))))))))</f>
        <v>0</v>
      </c>
      <c r="Z581" s="53"/>
      <c r="AA581" s="53">
        <f t="shared" ref="AA581:AA644" si="213">IF(A581=$W$1,L581*$W$2,IF(A581=$X$1,L581*$X$2,IF(A581=$Y$1,L581*$Y$2,IF(A581=$Z$1,L581*$Z$2,IF(A581=$AA$1,L581*$AA$2,IF(A581=$AB$1,L581*$AB$2,IF(A581=$AC$1,L581*$AC$2,IF(A581=$AD$1,L581*$AD$2,IF(A581=$AE$1,L581*$AE$2,IF(A581=$AF$1,L581*$AF$2,IF(A581=$AG$1,L581*$AG$2,IF(A581=$AH$1,L581*$AH$2,IF(A581=$AI$1,L581*$AI$2,IF(A581=$AJ$1,L581*$AJ$2,0))))))))))))))</f>
        <v>0</v>
      </c>
      <c r="AB581" s="53"/>
      <c r="AC581" s="53">
        <f t="shared" si="202"/>
        <v>0</v>
      </c>
      <c r="AD581" s="53">
        <f t="shared" si="203"/>
        <v>0</v>
      </c>
      <c r="AE581" s="53">
        <f t="shared" si="204"/>
        <v>0</v>
      </c>
      <c r="AF581" s="53">
        <f t="shared" si="205"/>
        <v>0</v>
      </c>
      <c r="AG581" s="53">
        <f t="shared" si="206"/>
        <v>0</v>
      </c>
      <c r="AI581" s="53">
        <f t="shared" si="208"/>
        <v>0</v>
      </c>
      <c r="AJ581" s="53">
        <f t="shared" si="208"/>
        <v>0</v>
      </c>
      <c r="AK581" s="53">
        <f t="shared" si="208"/>
        <v>0</v>
      </c>
      <c r="AL581" s="53">
        <f t="shared" si="208"/>
        <v>0</v>
      </c>
      <c r="AM581" s="53">
        <f t="shared" si="209"/>
        <v>0</v>
      </c>
    </row>
    <row r="582" spans="1:39" x14ac:dyDescent="0.35">
      <c r="A582" s="301">
        <v>2017</v>
      </c>
      <c r="B582" s="301" t="s">
        <v>87</v>
      </c>
      <c r="C582" s="301" t="s">
        <v>50</v>
      </c>
      <c r="D582" s="302" t="s">
        <v>16</v>
      </c>
      <c r="E582" s="302" t="s">
        <v>228</v>
      </c>
      <c r="F582" s="301" t="s">
        <v>76</v>
      </c>
      <c r="G582" s="301" t="s">
        <v>77</v>
      </c>
      <c r="H582" s="303">
        <v>704075524000</v>
      </c>
      <c r="I582" s="303">
        <v>584711406209</v>
      </c>
      <c r="J582" s="303">
        <v>537780933442</v>
      </c>
      <c r="K582" s="304">
        <f t="shared" si="207"/>
        <v>0.919737374252239</v>
      </c>
      <c r="L582" s="303">
        <v>537226451101</v>
      </c>
      <c r="M582" s="304">
        <f t="shared" si="200"/>
        <v>0.9187890733723314</v>
      </c>
      <c r="P582">
        <f t="shared" ref="P582:P645" si="214">+A582</f>
        <v>2017</v>
      </c>
      <c r="Q582" t="str">
        <f t="shared" ref="Q582:Q645" si="215">+B582</f>
        <v>Enrique Pañalosa 2016-2019</v>
      </c>
      <c r="R582" t="str">
        <f t="shared" ref="R582:R645" si="216">+C582</f>
        <v>0206-FONDO DE PRESTACIONES ECONÓMICAS, CESANTÍAS Y PENSIONES</v>
      </c>
      <c r="S582" t="str">
        <f t="shared" ref="S582:S645" si="217">+D582</f>
        <v>HACIENDA</v>
      </c>
      <c r="T582" t="str">
        <f t="shared" ref="T582:T645" si="218">+E582</f>
        <v>Establecimientos Públicos</v>
      </c>
      <c r="U582" t="str">
        <f t="shared" ref="U582:U645" si="219">+F582</f>
        <v>Funcionamiento</v>
      </c>
      <c r="V582" t="s">
        <v>256</v>
      </c>
      <c r="W582" s="53">
        <f t="shared" si="210"/>
        <v>1100053177835.0581</v>
      </c>
      <c r="X582" s="53">
        <f t="shared" si="211"/>
        <v>913557734349.83936</v>
      </c>
      <c r="Y582" s="53">
        <f t="shared" si="212"/>
        <v>840233191818.74573</v>
      </c>
      <c r="Z582" s="53"/>
      <c r="AA582" s="53">
        <f t="shared" si="213"/>
        <v>839366864215.41541</v>
      </c>
      <c r="AB582" s="53"/>
      <c r="AC582" s="53">
        <f t="shared" si="202"/>
        <v>1100053177835.0581</v>
      </c>
      <c r="AD582" s="53">
        <f t="shared" si="203"/>
        <v>913557734349.83936</v>
      </c>
      <c r="AE582" s="53">
        <f t="shared" si="204"/>
        <v>840233191818.74573</v>
      </c>
      <c r="AF582" s="53">
        <f t="shared" si="205"/>
        <v>1.4370049615868306</v>
      </c>
      <c r="AG582" s="53">
        <f t="shared" si="206"/>
        <v>839366864215.41541</v>
      </c>
      <c r="AI582" s="53">
        <f t="shared" si="208"/>
        <v>0</v>
      </c>
      <c r="AJ582" s="53">
        <f t="shared" si="208"/>
        <v>0</v>
      </c>
      <c r="AK582" s="53">
        <f t="shared" si="208"/>
        <v>0</v>
      </c>
      <c r="AL582" s="53">
        <f t="shared" si="208"/>
        <v>-1.4370049615868306</v>
      </c>
      <c r="AM582" s="53">
        <f t="shared" si="209"/>
        <v>0</v>
      </c>
    </row>
    <row r="583" spans="1:39" x14ac:dyDescent="0.35">
      <c r="A583" s="301">
        <v>2017</v>
      </c>
      <c r="B583" s="301" t="s">
        <v>87</v>
      </c>
      <c r="C583" s="301" t="s">
        <v>50</v>
      </c>
      <c r="D583" s="302" t="s">
        <v>16</v>
      </c>
      <c r="E583" s="302" t="s">
        <v>228</v>
      </c>
      <c r="F583" s="301" t="s">
        <v>79</v>
      </c>
      <c r="G583" s="301" t="s">
        <v>77</v>
      </c>
      <c r="H583" s="303">
        <v>269908714000</v>
      </c>
      <c r="I583" s="303">
        <v>269908714000</v>
      </c>
      <c r="J583" s="303">
        <v>137924515463</v>
      </c>
      <c r="K583" s="304">
        <f t="shared" si="207"/>
        <v>0.51100430741558056</v>
      </c>
      <c r="L583" s="303">
        <v>137924515463</v>
      </c>
      <c r="M583" s="304">
        <f t="shared" si="200"/>
        <v>0.51100430741558056</v>
      </c>
      <c r="P583">
        <f t="shared" si="214"/>
        <v>2017</v>
      </c>
      <c r="Q583" t="str">
        <f t="shared" si="215"/>
        <v>Enrique Pañalosa 2016-2019</v>
      </c>
      <c r="R583" t="str">
        <f t="shared" si="216"/>
        <v>0206-FONDO DE PRESTACIONES ECONÓMICAS, CESANTÍAS Y PENSIONES</v>
      </c>
      <c r="S583" t="str">
        <f t="shared" si="217"/>
        <v>HACIENDA</v>
      </c>
      <c r="T583" t="str">
        <f t="shared" si="218"/>
        <v>Establecimientos Públicos</v>
      </c>
      <c r="U583" t="str">
        <f t="shared" si="219"/>
        <v>Servicio de la deuda</v>
      </c>
      <c r="V583" t="s">
        <v>256</v>
      </c>
      <c r="W583" s="53">
        <f t="shared" si="210"/>
        <v>421707513526.73608</v>
      </c>
      <c r="X583" s="53">
        <f t="shared" si="211"/>
        <v>421707513526.73608</v>
      </c>
      <c r="Y583" s="53">
        <f t="shared" si="212"/>
        <v>215494355881.67633</v>
      </c>
      <c r="Z583" s="53"/>
      <c r="AA583" s="53">
        <f t="shared" si="213"/>
        <v>215494355881.67633</v>
      </c>
      <c r="AB583" s="53"/>
      <c r="AC583" s="53">
        <f t="shared" si="202"/>
        <v>421707513526.73608</v>
      </c>
      <c r="AD583" s="53">
        <f t="shared" si="203"/>
        <v>421707513526.73608</v>
      </c>
      <c r="AE583" s="53">
        <f t="shared" si="204"/>
        <v>215494355881.67633</v>
      </c>
      <c r="AF583" s="53">
        <f t="shared" si="205"/>
        <v>0.79839717913544783</v>
      </c>
      <c r="AG583" s="53">
        <f t="shared" si="206"/>
        <v>215494355881.67633</v>
      </c>
      <c r="AI583" s="53">
        <f t="shared" si="208"/>
        <v>0</v>
      </c>
      <c r="AJ583" s="53">
        <f t="shared" si="208"/>
        <v>0</v>
      </c>
      <c r="AK583" s="53">
        <f t="shared" si="208"/>
        <v>0</v>
      </c>
      <c r="AL583" s="53">
        <f t="shared" si="208"/>
        <v>-0.79839717913544783</v>
      </c>
      <c r="AM583" s="53">
        <f t="shared" si="209"/>
        <v>0</v>
      </c>
    </row>
    <row r="584" spans="1:39" x14ac:dyDescent="0.35">
      <c r="A584" s="301">
        <v>2017</v>
      </c>
      <c r="B584" s="301" t="s">
        <v>87</v>
      </c>
      <c r="C584" s="301" t="s">
        <v>50</v>
      </c>
      <c r="D584" s="302" t="s">
        <v>16</v>
      </c>
      <c r="E584" s="302" t="s">
        <v>228</v>
      </c>
      <c r="F584" s="301" t="s">
        <v>78</v>
      </c>
      <c r="G584" s="301" t="s">
        <v>77</v>
      </c>
      <c r="H584" s="303">
        <v>5972401000</v>
      </c>
      <c r="I584" s="303">
        <v>5704782253</v>
      </c>
      <c r="J584" s="303">
        <v>5025811847</v>
      </c>
      <c r="K584" s="304">
        <f t="shared" si="207"/>
        <v>0.88098223983168744</v>
      </c>
      <c r="L584" s="303">
        <v>4344576126</v>
      </c>
      <c r="M584" s="304">
        <f t="shared" si="200"/>
        <v>0.76156738913484345</v>
      </c>
      <c r="P584">
        <f t="shared" si="214"/>
        <v>2017</v>
      </c>
      <c r="Q584" t="str">
        <f t="shared" si="215"/>
        <v>Enrique Pañalosa 2016-2019</v>
      </c>
      <c r="R584" t="str">
        <f t="shared" si="216"/>
        <v>0206-FONDO DE PRESTACIONES ECONÓMICAS, CESANTÍAS Y PENSIONES</v>
      </c>
      <c r="S584" t="str">
        <f t="shared" si="217"/>
        <v>HACIENDA</v>
      </c>
      <c r="T584" t="str">
        <f t="shared" si="218"/>
        <v>Establecimientos Públicos</v>
      </c>
      <c r="U584" t="str">
        <f t="shared" si="219"/>
        <v>Inversión directa</v>
      </c>
      <c r="V584" t="s">
        <v>256</v>
      </c>
      <c r="W584" s="53">
        <f t="shared" si="210"/>
        <v>9331326648.0703259</v>
      </c>
      <c r="X584" s="53">
        <f t="shared" si="211"/>
        <v>8913196997.130228</v>
      </c>
      <c r="Y584" s="53">
        <f t="shared" si="212"/>
        <v>7852368254.5928593</v>
      </c>
      <c r="Z584" s="53"/>
      <c r="AA584" s="53">
        <f t="shared" si="213"/>
        <v>6788000165.9489946</v>
      </c>
      <c r="AB584" s="53"/>
      <c r="AC584" s="53">
        <f t="shared" si="202"/>
        <v>9331326648.0703259</v>
      </c>
      <c r="AD584" s="53">
        <f t="shared" si="203"/>
        <v>8913196997.130228</v>
      </c>
      <c r="AE584" s="53">
        <f t="shared" si="204"/>
        <v>7852368254.5928593</v>
      </c>
      <c r="AF584" s="53">
        <f t="shared" si="205"/>
        <v>1.3764536324701084</v>
      </c>
      <c r="AG584" s="53">
        <f t="shared" si="206"/>
        <v>6788000165.9489946</v>
      </c>
      <c r="AI584" s="53">
        <f t="shared" si="208"/>
        <v>0</v>
      </c>
      <c r="AJ584" s="53">
        <f t="shared" si="208"/>
        <v>0</v>
      </c>
      <c r="AK584" s="53">
        <f t="shared" si="208"/>
        <v>0</v>
      </c>
      <c r="AL584" s="53">
        <f t="shared" si="208"/>
        <v>-1.3764536324701084</v>
      </c>
      <c r="AM584" s="53">
        <f t="shared" si="209"/>
        <v>0</v>
      </c>
    </row>
    <row r="585" spans="1:39" x14ac:dyDescent="0.35">
      <c r="A585" s="301">
        <v>2017</v>
      </c>
      <c r="B585" s="301" t="s">
        <v>87</v>
      </c>
      <c r="C585" s="301" t="s">
        <v>51</v>
      </c>
      <c r="D585" s="302" t="s">
        <v>15</v>
      </c>
      <c r="E585" s="302" t="s">
        <v>228</v>
      </c>
      <c r="F585" s="301" t="s">
        <v>76</v>
      </c>
      <c r="G585" s="301" t="s">
        <v>77</v>
      </c>
      <c r="H585" s="303">
        <v>10279839000</v>
      </c>
      <c r="I585" s="303">
        <v>10279839000</v>
      </c>
      <c r="J585" s="303">
        <v>9767856307</v>
      </c>
      <c r="K585" s="304">
        <f t="shared" si="207"/>
        <v>0.95019545607669531</v>
      </c>
      <c r="L585" s="303">
        <v>9185454870</v>
      </c>
      <c r="M585" s="304">
        <f t="shared" si="200"/>
        <v>0.89354073249590782</v>
      </c>
      <c r="P585">
        <f t="shared" si="214"/>
        <v>2017</v>
      </c>
      <c r="Q585" t="str">
        <f t="shared" si="215"/>
        <v>Enrique Pañalosa 2016-2019</v>
      </c>
      <c r="R585" t="str">
        <f t="shared" si="216"/>
        <v>0208-CAJA DE LA VIVIENDA POPULAR</v>
      </c>
      <c r="S585" t="str">
        <f t="shared" si="217"/>
        <v>HÁBITAT</v>
      </c>
      <c r="T585" t="str">
        <f t="shared" si="218"/>
        <v>Establecimientos Públicos</v>
      </c>
      <c r="U585" t="str">
        <f t="shared" si="219"/>
        <v>Funcionamiento</v>
      </c>
      <c r="V585" t="s">
        <v>256</v>
      </c>
      <c r="W585" s="53">
        <f t="shared" si="210"/>
        <v>16061301911.672142</v>
      </c>
      <c r="X585" s="53">
        <f t="shared" si="211"/>
        <v>16061301911.672142</v>
      </c>
      <c r="Y585" s="53">
        <f t="shared" si="212"/>
        <v>15261376095.146811</v>
      </c>
      <c r="Z585" s="53"/>
      <c r="AA585" s="53">
        <f t="shared" si="213"/>
        <v>14351427474.99345</v>
      </c>
      <c r="AB585" s="53"/>
      <c r="AC585" s="53">
        <f t="shared" si="202"/>
        <v>16061301911.672142</v>
      </c>
      <c r="AD585" s="53">
        <f t="shared" si="203"/>
        <v>16061301911.672142</v>
      </c>
      <c r="AE585" s="53">
        <f t="shared" si="204"/>
        <v>15261376095.146811</v>
      </c>
      <c r="AF585" s="53">
        <f t="shared" si="205"/>
        <v>1.484592909981062</v>
      </c>
      <c r="AG585" s="53">
        <f t="shared" si="206"/>
        <v>14351427474.99345</v>
      </c>
      <c r="AI585" s="53">
        <f t="shared" si="208"/>
        <v>0</v>
      </c>
      <c r="AJ585" s="53">
        <f t="shared" si="208"/>
        <v>0</v>
      </c>
      <c r="AK585" s="53">
        <f t="shared" si="208"/>
        <v>0</v>
      </c>
      <c r="AL585" s="53">
        <f t="shared" si="208"/>
        <v>-1.484592909981062</v>
      </c>
      <c r="AM585" s="53">
        <f t="shared" si="209"/>
        <v>0</v>
      </c>
    </row>
    <row r="586" spans="1:39" x14ac:dyDescent="0.35">
      <c r="A586" s="301">
        <v>2017</v>
      </c>
      <c r="B586" s="301" t="s">
        <v>87</v>
      </c>
      <c r="C586" s="301" t="s">
        <v>51</v>
      </c>
      <c r="D586" s="302" t="s">
        <v>15</v>
      </c>
      <c r="E586" s="302" t="s">
        <v>228</v>
      </c>
      <c r="F586" s="301" t="s">
        <v>78</v>
      </c>
      <c r="G586" s="301" t="s">
        <v>77</v>
      </c>
      <c r="H586" s="303">
        <v>68372024000</v>
      </c>
      <c r="I586" s="303">
        <v>76221224000</v>
      </c>
      <c r="J586" s="303">
        <v>68310663535</v>
      </c>
      <c r="K586" s="304">
        <f t="shared" si="207"/>
        <v>0.89621577757659732</v>
      </c>
      <c r="L586" s="303">
        <v>44569249709</v>
      </c>
      <c r="M586" s="304">
        <f t="shared" si="200"/>
        <v>0.58473542367936782</v>
      </c>
      <c r="P586">
        <f t="shared" si="214"/>
        <v>2017</v>
      </c>
      <c r="Q586" t="str">
        <f t="shared" si="215"/>
        <v>Enrique Pañalosa 2016-2019</v>
      </c>
      <c r="R586" t="str">
        <f t="shared" si="216"/>
        <v>0208-CAJA DE LA VIVIENDA POPULAR</v>
      </c>
      <c r="S586" t="str">
        <f t="shared" si="217"/>
        <v>HÁBITAT</v>
      </c>
      <c r="T586" t="str">
        <f t="shared" si="218"/>
        <v>Establecimientos Públicos</v>
      </c>
      <c r="U586" t="str">
        <f t="shared" si="219"/>
        <v>Inversión directa</v>
      </c>
      <c r="V586" t="s">
        <v>256</v>
      </c>
      <c r="W586" s="53">
        <f t="shared" si="210"/>
        <v>106824992081.69443</v>
      </c>
      <c r="X586" s="53">
        <f t="shared" si="211"/>
        <v>119088644359.23466</v>
      </c>
      <c r="Y586" s="53">
        <f t="shared" si="212"/>
        <v>106729122004.95436</v>
      </c>
      <c r="Z586" s="53"/>
      <c r="AA586" s="53">
        <f t="shared" si="213"/>
        <v>69635348914.798645</v>
      </c>
      <c r="AB586" s="53"/>
      <c r="AC586" s="53">
        <f t="shared" si="202"/>
        <v>106824992081.69443</v>
      </c>
      <c r="AD586" s="53">
        <f t="shared" si="203"/>
        <v>119088644359.23466</v>
      </c>
      <c r="AE586" s="53">
        <f t="shared" si="204"/>
        <v>106729122004.95436</v>
      </c>
      <c r="AF586" s="53">
        <f t="shared" si="205"/>
        <v>1.4002546325542391</v>
      </c>
      <c r="AG586" s="53">
        <f t="shared" si="206"/>
        <v>69635348914.798645</v>
      </c>
      <c r="AI586" s="53">
        <f t="shared" si="208"/>
        <v>0</v>
      </c>
      <c r="AJ586" s="53">
        <f t="shared" si="208"/>
        <v>0</v>
      </c>
      <c r="AK586" s="53">
        <f t="shared" si="208"/>
        <v>0</v>
      </c>
      <c r="AL586" s="53">
        <f t="shared" si="208"/>
        <v>-1.4002546325542391</v>
      </c>
      <c r="AM586" s="53">
        <f t="shared" si="209"/>
        <v>0</v>
      </c>
    </row>
    <row r="587" spans="1:39" x14ac:dyDescent="0.35">
      <c r="A587" s="301">
        <v>2017</v>
      </c>
      <c r="B587" s="301" t="s">
        <v>87</v>
      </c>
      <c r="C587" s="301" t="s">
        <v>52</v>
      </c>
      <c r="D587" s="302" t="s">
        <v>9</v>
      </c>
      <c r="E587" s="302" t="s">
        <v>228</v>
      </c>
      <c r="F587" s="301" t="s">
        <v>76</v>
      </c>
      <c r="G587" s="301" t="s">
        <v>77</v>
      </c>
      <c r="H587" s="303">
        <v>32868313000</v>
      </c>
      <c r="I587" s="303">
        <v>32868313000</v>
      </c>
      <c r="J587" s="303">
        <v>28217319185</v>
      </c>
      <c r="K587" s="304">
        <f t="shared" si="207"/>
        <v>0.8584961201081418</v>
      </c>
      <c r="L587" s="303">
        <v>27115327114</v>
      </c>
      <c r="M587" s="304">
        <f t="shared" si="200"/>
        <v>0.82496862902577328</v>
      </c>
      <c r="P587">
        <f t="shared" si="214"/>
        <v>2017</v>
      </c>
      <c r="Q587" t="str">
        <f t="shared" si="215"/>
        <v>Enrique Pañalosa 2016-2019</v>
      </c>
      <c r="R587" t="str">
        <f t="shared" si="216"/>
        <v>0211-INSTITUTO DISTRITAL DE RECREACIÓN Y DEPORTE</v>
      </c>
      <c r="S587" t="str">
        <f t="shared" si="217"/>
        <v>CULTURA, RECREACIÓN Y DEPORTE</v>
      </c>
      <c r="T587" t="str">
        <f t="shared" si="218"/>
        <v>Establecimientos Públicos</v>
      </c>
      <c r="U587" t="str">
        <f t="shared" si="219"/>
        <v>Funcionamiento</v>
      </c>
      <c r="V587" t="s">
        <v>256</v>
      </c>
      <c r="W587" s="53">
        <f t="shared" si="210"/>
        <v>51353712681.719849</v>
      </c>
      <c r="X587" s="53">
        <f t="shared" si="211"/>
        <v>51353712681.719849</v>
      </c>
      <c r="Y587" s="53">
        <f t="shared" si="212"/>
        <v>44086963090.40477</v>
      </c>
      <c r="Z587" s="53"/>
      <c r="AA587" s="53">
        <f t="shared" si="213"/>
        <v>42365201946.42189</v>
      </c>
      <c r="AB587" s="53"/>
      <c r="AC587" s="53">
        <f t="shared" si="202"/>
        <v>51353712681.719849</v>
      </c>
      <c r="AD587" s="53">
        <f t="shared" si="203"/>
        <v>51353712681.719849</v>
      </c>
      <c r="AE587" s="53">
        <f t="shared" si="204"/>
        <v>44086963090.40477</v>
      </c>
      <c r="AF587" s="53">
        <f t="shared" si="205"/>
        <v>1.3413211408326546</v>
      </c>
      <c r="AG587" s="53">
        <f t="shared" si="206"/>
        <v>42365201946.42189</v>
      </c>
      <c r="AI587" s="53">
        <f t="shared" si="208"/>
        <v>0</v>
      </c>
      <c r="AJ587" s="53">
        <f t="shared" si="208"/>
        <v>0</v>
      </c>
      <c r="AK587" s="53">
        <f t="shared" si="208"/>
        <v>0</v>
      </c>
      <c r="AL587" s="53">
        <f t="shared" si="208"/>
        <v>-1.3413211408326546</v>
      </c>
      <c r="AM587" s="53">
        <f t="shared" si="209"/>
        <v>0</v>
      </c>
    </row>
    <row r="588" spans="1:39" x14ac:dyDescent="0.35">
      <c r="A588" s="301">
        <v>2017</v>
      </c>
      <c r="B588" s="301" t="s">
        <v>87</v>
      </c>
      <c r="C588" s="301" t="s">
        <v>52</v>
      </c>
      <c r="D588" s="302" t="s">
        <v>9</v>
      </c>
      <c r="E588" s="302" t="s">
        <v>228</v>
      </c>
      <c r="F588" s="301" t="s">
        <v>79</v>
      </c>
      <c r="G588" s="301" t="s">
        <v>77</v>
      </c>
      <c r="H588" s="303">
        <v>0</v>
      </c>
      <c r="I588" s="303">
        <v>0</v>
      </c>
      <c r="J588" s="303">
        <v>0</v>
      </c>
      <c r="K588" s="304">
        <v>0</v>
      </c>
      <c r="L588" s="303">
        <v>0</v>
      </c>
      <c r="M588" s="304">
        <v>0</v>
      </c>
      <c r="P588">
        <f t="shared" si="214"/>
        <v>2017</v>
      </c>
      <c r="Q588" t="str">
        <f t="shared" si="215"/>
        <v>Enrique Pañalosa 2016-2019</v>
      </c>
      <c r="R588" t="str">
        <f t="shared" si="216"/>
        <v>0211-INSTITUTO DISTRITAL DE RECREACIÓN Y DEPORTE</v>
      </c>
      <c r="S588" t="str">
        <f t="shared" si="217"/>
        <v>CULTURA, RECREACIÓN Y DEPORTE</v>
      </c>
      <c r="T588" t="str">
        <f t="shared" si="218"/>
        <v>Establecimientos Públicos</v>
      </c>
      <c r="U588" t="str">
        <f t="shared" si="219"/>
        <v>Servicio de la deuda</v>
      </c>
      <c r="V588" t="s">
        <v>256</v>
      </c>
      <c r="W588" s="53">
        <f t="shared" si="210"/>
        <v>0</v>
      </c>
      <c r="X588" s="53">
        <f t="shared" si="211"/>
        <v>0</v>
      </c>
      <c r="Y588" s="53">
        <f t="shared" si="212"/>
        <v>0</v>
      </c>
      <c r="Z588" s="53"/>
      <c r="AA588" s="53">
        <f t="shared" si="213"/>
        <v>0</v>
      </c>
      <c r="AB588" s="53"/>
      <c r="AC588" s="53">
        <f t="shared" si="202"/>
        <v>0</v>
      </c>
      <c r="AD588" s="53">
        <f t="shared" si="203"/>
        <v>0</v>
      </c>
      <c r="AE588" s="53">
        <f t="shared" si="204"/>
        <v>0</v>
      </c>
      <c r="AF588" s="53">
        <f t="shared" si="205"/>
        <v>0</v>
      </c>
      <c r="AG588" s="53">
        <f t="shared" si="206"/>
        <v>0</v>
      </c>
      <c r="AI588" s="53">
        <f t="shared" si="208"/>
        <v>0</v>
      </c>
      <c r="AJ588" s="53">
        <f t="shared" si="208"/>
        <v>0</v>
      </c>
      <c r="AK588" s="53">
        <f t="shared" si="208"/>
        <v>0</v>
      </c>
      <c r="AL588" s="53">
        <f t="shared" si="208"/>
        <v>0</v>
      </c>
      <c r="AM588" s="53">
        <f t="shared" si="209"/>
        <v>0</v>
      </c>
    </row>
    <row r="589" spans="1:39" x14ac:dyDescent="0.35">
      <c r="A589" s="301">
        <v>2017</v>
      </c>
      <c r="B589" s="301" t="s">
        <v>87</v>
      </c>
      <c r="C589" s="301" t="s">
        <v>52</v>
      </c>
      <c r="D589" s="302" t="s">
        <v>9</v>
      </c>
      <c r="E589" s="302" t="s">
        <v>228</v>
      </c>
      <c r="F589" s="301" t="s">
        <v>78</v>
      </c>
      <c r="G589" s="301" t="s">
        <v>77</v>
      </c>
      <c r="H589" s="303">
        <v>347928220000</v>
      </c>
      <c r="I589" s="303">
        <v>402314541315</v>
      </c>
      <c r="J589" s="303">
        <v>393774465312</v>
      </c>
      <c r="K589" s="304">
        <f t="shared" si="207"/>
        <v>0.97877263900259226</v>
      </c>
      <c r="L589" s="303">
        <v>205169359988</v>
      </c>
      <c r="M589" s="304">
        <f t="shared" ref="M589:M613" si="220">+L589/I589</f>
        <v>0.50997251880925343</v>
      </c>
      <c r="P589">
        <f t="shared" si="214"/>
        <v>2017</v>
      </c>
      <c r="Q589" t="str">
        <f t="shared" si="215"/>
        <v>Enrique Pañalosa 2016-2019</v>
      </c>
      <c r="R589" t="str">
        <f t="shared" si="216"/>
        <v>0211-INSTITUTO DISTRITAL DE RECREACIÓN Y DEPORTE</v>
      </c>
      <c r="S589" t="str">
        <f t="shared" si="217"/>
        <v>CULTURA, RECREACIÓN Y DEPORTE</v>
      </c>
      <c r="T589" t="str">
        <f t="shared" si="218"/>
        <v>Establecimientos Públicos</v>
      </c>
      <c r="U589" t="str">
        <f t="shared" si="219"/>
        <v>Inversión directa</v>
      </c>
      <c r="V589" t="s">
        <v>256</v>
      </c>
      <c r="W589" s="53">
        <f t="shared" si="210"/>
        <v>543605807932.46716</v>
      </c>
      <c r="X589" s="53">
        <f t="shared" si="211"/>
        <v>628579427315.5553</v>
      </c>
      <c r="Y589" s="53">
        <f t="shared" si="212"/>
        <v>615236344896.38416</v>
      </c>
      <c r="Z589" s="53"/>
      <c r="AA589" s="53">
        <f t="shared" si="213"/>
        <v>320558233819.79175</v>
      </c>
      <c r="AB589" s="53"/>
      <c r="AC589" s="53">
        <f t="shared" si="202"/>
        <v>543605807932.46716</v>
      </c>
      <c r="AD589" s="53">
        <f t="shared" si="203"/>
        <v>628579427315.5553</v>
      </c>
      <c r="AE589" s="53">
        <f t="shared" si="204"/>
        <v>615236344896.38416</v>
      </c>
      <c r="AF589" s="53">
        <f t="shared" si="205"/>
        <v>1.5292421270318264</v>
      </c>
      <c r="AG589" s="53">
        <f t="shared" si="206"/>
        <v>320558233819.79175</v>
      </c>
      <c r="AI589" s="53">
        <f t="shared" si="208"/>
        <v>0</v>
      </c>
      <c r="AJ589" s="53">
        <f t="shared" si="208"/>
        <v>0</v>
      </c>
      <c r="AK589" s="53">
        <f t="shared" si="208"/>
        <v>0</v>
      </c>
      <c r="AL589" s="53">
        <f t="shared" si="208"/>
        <v>-1.5292421270318264</v>
      </c>
      <c r="AM589" s="53">
        <f t="shared" si="209"/>
        <v>0</v>
      </c>
    </row>
    <row r="590" spans="1:39" x14ac:dyDescent="0.35">
      <c r="A590" s="301">
        <v>2017</v>
      </c>
      <c r="B590" s="301" t="s">
        <v>87</v>
      </c>
      <c r="C590" s="301" t="s">
        <v>53</v>
      </c>
      <c r="D590" s="302" t="s">
        <v>9</v>
      </c>
      <c r="E590" s="302" t="s">
        <v>228</v>
      </c>
      <c r="F590" s="301" t="s">
        <v>76</v>
      </c>
      <c r="G590" s="301" t="s">
        <v>77</v>
      </c>
      <c r="H590" s="303">
        <v>5690476000</v>
      </c>
      <c r="I590" s="303">
        <v>5690476000</v>
      </c>
      <c r="J590" s="303">
        <v>4966694984</v>
      </c>
      <c r="K590" s="304">
        <f t="shared" si="207"/>
        <v>0.87280835276345947</v>
      </c>
      <c r="L590" s="303">
        <v>4706499426</v>
      </c>
      <c r="M590" s="304">
        <f t="shared" si="220"/>
        <v>0.82708360882288234</v>
      </c>
      <c r="P590">
        <f t="shared" si="214"/>
        <v>2017</v>
      </c>
      <c r="Q590" t="str">
        <f t="shared" si="215"/>
        <v>Enrique Pañalosa 2016-2019</v>
      </c>
      <c r="R590" t="str">
        <f t="shared" si="216"/>
        <v>0213-INSTITUTO DISTRITAL DE PATRIMONIO CULTURAL</v>
      </c>
      <c r="S590" t="str">
        <f t="shared" si="217"/>
        <v>CULTURA, RECREACIÓN Y DEPORTE</v>
      </c>
      <c r="T590" t="str">
        <f t="shared" si="218"/>
        <v>Establecimientos Públicos</v>
      </c>
      <c r="U590" t="str">
        <f t="shared" si="219"/>
        <v>Funcionamiento</v>
      </c>
      <c r="V590" t="s">
        <v>256</v>
      </c>
      <c r="W590" s="53">
        <f t="shared" si="210"/>
        <v>8890844794.0794048</v>
      </c>
      <c r="X590" s="53">
        <f t="shared" si="211"/>
        <v>8890844794.0794048</v>
      </c>
      <c r="Y590" s="53">
        <f t="shared" si="212"/>
        <v>7760003599.3960257</v>
      </c>
      <c r="Z590" s="53"/>
      <c r="AA590" s="53">
        <f t="shared" si="213"/>
        <v>7353471997.7713308</v>
      </c>
      <c r="AB590" s="53"/>
      <c r="AC590" s="53">
        <f t="shared" ref="AC590:AC628" si="221">+H590*$AB$2</f>
        <v>8890844794.0794048</v>
      </c>
      <c r="AD590" s="53">
        <f t="shared" ref="AD590:AD628" si="222">+I590*$AB$2</f>
        <v>8890844794.0794048</v>
      </c>
      <c r="AE590" s="53">
        <f t="shared" ref="AE590:AE628" si="223">+J590*$AB$2</f>
        <v>7760003599.3960257</v>
      </c>
      <c r="AF590" s="53">
        <f t="shared" ref="AF590:AF628" si="224">+K590*$AB$2</f>
        <v>1.3636826865443286</v>
      </c>
      <c r="AG590" s="53">
        <f t="shared" ref="AG590:AG628" si="225">+L590*$AB$2</f>
        <v>7353471997.7713308</v>
      </c>
      <c r="AI590" s="53">
        <f t="shared" si="208"/>
        <v>0</v>
      </c>
      <c r="AJ590" s="53">
        <f t="shared" si="208"/>
        <v>0</v>
      </c>
      <c r="AK590" s="53">
        <f t="shared" si="208"/>
        <v>0</v>
      </c>
      <c r="AL590" s="53">
        <f t="shared" si="208"/>
        <v>-1.3636826865443286</v>
      </c>
      <c r="AM590" s="53">
        <f t="shared" si="209"/>
        <v>0</v>
      </c>
    </row>
    <row r="591" spans="1:39" x14ac:dyDescent="0.35">
      <c r="A591" s="301">
        <v>2017</v>
      </c>
      <c r="B591" s="301" t="s">
        <v>87</v>
      </c>
      <c r="C591" s="301" t="s">
        <v>53</v>
      </c>
      <c r="D591" s="302" t="s">
        <v>9</v>
      </c>
      <c r="E591" s="302" t="s">
        <v>228</v>
      </c>
      <c r="F591" s="301" t="s">
        <v>78</v>
      </c>
      <c r="G591" s="301" t="s">
        <v>77</v>
      </c>
      <c r="H591" s="303">
        <v>20968420000</v>
      </c>
      <c r="I591" s="303">
        <v>26296302002</v>
      </c>
      <c r="J591" s="303">
        <v>25147827725</v>
      </c>
      <c r="K591" s="304">
        <f t="shared" si="207"/>
        <v>0.95632563556226835</v>
      </c>
      <c r="L591" s="303">
        <v>17777324164</v>
      </c>
      <c r="M591" s="304">
        <f t="shared" si="220"/>
        <v>0.67603894124154496</v>
      </c>
      <c r="P591">
        <f t="shared" si="214"/>
        <v>2017</v>
      </c>
      <c r="Q591" t="str">
        <f t="shared" si="215"/>
        <v>Enrique Pañalosa 2016-2019</v>
      </c>
      <c r="R591" t="str">
        <f t="shared" si="216"/>
        <v>0213-INSTITUTO DISTRITAL DE PATRIMONIO CULTURAL</v>
      </c>
      <c r="S591" t="str">
        <f t="shared" si="217"/>
        <v>CULTURA, RECREACIÓN Y DEPORTE</v>
      </c>
      <c r="T591" t="str">
        <f t="shared" si="218"/>
        <v>Establecimientos Públicos</v>
      </c>
      <c r="U591" t="str">
        <f t="shared" si="219"/>
        <v>Inversión directa</v>
      </c>
      <c r="V591" t="s">
        <v>256</v>
      </c>
      <c r="W591" s="53">
        <f t="shared" si="210"/>
        <v>32761225563.040859</v>
      </c>
      <c r="X591" s="53">
        <f t="shared" si="211"/>
        <v>41085550621.428078</v>
      </c>
      <c r="Y591" s="53">
        <f t="shared" si="212"/>
        <v>39291165310.462952</v>
      </c>
      <c r="Z591" s="53"/>
      <c r="AA591" s="53">
        <f t="shared" si="213"/>
        <v>27775432142.436138</v>
      </c>
      <c r="AB591" s="53"/>
      <c r="AC591" s="53">
        <f t="shared" si="221"/>
        <v>32761225563.040859</v>
      </c>
      <c r="AD591" s="53">
        <f t="shared" si="222"/>
        <v>41085550621.428078</v>
      </c>
      <c r="AE591" s="53">
        <f t="shared" si="223"/>
        <v>39291165310.462952</v>
      </c>
      <c r="AF591" s="53">
        <f t="shared" si="224"/>
        <v>1.494170750985238</v>
      </c>
      <c r="AG591" s="53">
        <f t="shared" si="225"/>
        <v>27775432142.436138</v>
      </c>
      <c r="AI591" s="53">
        <f t="shared" si="208"/>
        <v>0</v>
      </c>
      <c r="AJ591" s="53">
        <f t="shared" si="208"/>
        <v>0</v>
      </c>
      <c r="AK591" s="53">
        <f t="shared" si="208"/>
        <v>0</v>
      </c>
      <c r="AL591" s="53">
        <f t="shared" si="208"/>
        <v>-1.494170750985238</v>
      </c>
      <c r="AM591" s="53">
        <f t="shared" si="209"/>
        <v>0</v>
      </c>
    </row>
    <row r="592" spans="1:39" x14ac:dyDescent="0.35">
      <c r="A592" s="301">
        <v>2017</v>
      </c>
      <c r="B592" s="301" t="s">
        <v>87</v>
      </c>
      <c r="C592" s="301" t="s">
        <v>54</v>
      </c>
      <c r="D592" s="302" t="s">
        <v>17</v>
      </c>
      <c r="E592" s="302" t="s">
        <v>228</v>
      </c>
      <c r="F592" s="301" t="s">
        <v>76</v>
      </c>
      <c r="G592" s="301" t="s">
        <v>77</v>
      </c>
      <c r="H592" s="303">
        <v>14207555000</v>
      </c>
      <c r="I592" s="303">
        <v>14207555000</v>
      </c>
      <c r="J592" s="303">
        <v>12390995051</v>
      </c>
      <c r="K592" s="304">
        <f t="shared" si="207"/>
        <v>0.87214126927539604</v>
      </c>
      <c r="L592" s="303">
        <v>11909639742</v>
      </c>
      <c r="M592" s="304">
        <f t="shared" si="220"/>
        <v>0.83826103379504779</v>
      </c>
      <c r="P592">
        <f t="shared" si="214"/>
        <v>2017</v>
      </c>
      <c r="Q592" t="str">
        <f t="shared" si="215"/>
        <v>Enrique Pañalosa 2016-2019</v>
      </c>
      <c r="R592" t="str">
        <f t="shared" si="216"/>
        <v>0214-INSTITUTO DISTRITAL PARA LA PROTECCIÓN DE LA NIÑEZ Y LA JUVENTUD</v>
      </c>
      <c r="S592" t="str">
        <f t="shared" si="217"/>
        <v>INTEGRACION SOCIAL</v>
      </c>
      <c r="T592" t="str">
        <f t="shared" si="218"/>
        <v>Establecimientos Públicos</v>
      </c>
      <c r="U592" t="str">
        <f t="shared" si="219"/>
        <v>Funcionamiento</v>
      </c>
      <c r="V592" t="s">
        <v>256</v>
      </c>
      <c r="W592" s="53">
        <f t="shared" si="210"/>
        <v>22197996513.533634</v>
      </c>
      <c r="X592" s="53">
        <f t="shared" si="211"/>
        <v>22197996513.533634</v>
      </c>
      <c r="Y592" s="53">
        <f t="shared" si="212"/>
        <v>19359788854.684044</v>
      </c>
      <c r="Z592" s="53"/>
      <c r="AA592" s="53">
        <f t="shared" si="213"/>
        <v>18607715505.613571</v>
      </c>
      <c r="AB592" s="53"/>
      <c r="AC592" s="53">
        <f t="shared" si="221"/>
        <v>22197996513.533634</v>
      </c>
      <c r="AD592" s="53">
        <f t="shared" si="222"/>
        <v>22197996513.533634</v>
      </c>
      <c r="AE592" s="53">
        <f t="shared" si="223"/>
        <v>19359788854.684044</v>
      </c>
      <c r="AF592" s="53">
        <f t="shared" si="224"/>
        <v>1.362640430016568</v>
      </c>
      <c r="AG592" s="53">
        <f t="shared" si="225"/>
        <v>18607715505.613571</v>
      </c>
      <c r="AI592" s="53">
        <f t="shared" si="208"/>
        <v>0</v>
      </c>
      <c r="AJ592" s="53">
        <f t="shared" si="208"/>
        <v>0</v>
      </c>
      <c r="AK592" s="53">
        <f t="shared" si="208"/>
        <v>0</v>
      </c>
      <c r="AL592" s="53">
        <f t="shared" si="208"/>
        <v>-1.362640430016568</v>
      </c>
      <c r="AM592" s="53">
        <f t="shared" si="209"/>
        <v>0</v>
      </c>
    </row>
    <row r="593" spans="1:39" x14ac:dyDescent="0.35">
      <c r="A593" s="301">
        <v>2017</v>
      </c>
      <c r="B593" s="301" t="s">
        <v>87</v>
      </c>
      <c r="C593" s="301" t="s">
        <v>54</v>
      </c>
      <c r="D593" s="302" t="s">
        <v>17</v>
      </c>
      <c r="E593" s="302" t="s">
        <v>228</v>
      </c>
      <c r="F593" s="301" t="s">
        <v>78</v>
      </c>
      <c r="G593" s="301" t="s">
        <v>77</v>
      </c>
      <c r="H593" s="303">
        <v>82884856000</v>
      </c>
      <c r="I593" s="303">
        <v>83697856000</v>
      </c>
      <c r="J593" s="303">
        <v>81428272215</v>
      </c>
      <c r="K593" s="304">
        <f t="shared" si="207"/>
        <v>0.97288360904967508</v>
      </c>
      <c r="L593" s="303">
        <v>55925659222</v>
      </c>
      <c r="M593" s="304">
        <f t="shared" si="220"/>
        <v>0.66818508734560655</v>
      </c>
      <c r="P593">
        <f t="shared" si="214"/>
        <v>2017</v>
      </c>
      <c r="Q593" t="str">
        <f t="shared" si="215"/>
        <v>Enrique Pañalosa 2016-2019</v>
      </c>
      <c r="R593" t="str">
        <f t="shared" si="216"/>
        <v>0214-INSTITUTO DISTRITAL PARA LA PROTECCIÓN DE LA NIÑEZ Y LA JUVENTUD</v>
      </c>
      <c r="S593" t="str">
        <f t="shared" si="217"/>
        <v>INTEGRACION SOCIAL</v>
      </c>
      <c r="T593" t="str">
        <f t="shared" si="218"/>
        <v>Establecimientos Públicos</v>
      </c>
      <c r="U593" t="str">
        <f t="shared" si="219"/>
        <v>Inversión directa</v>
      </c>
      <c r="V593" t="s">
        <v>256</v>
      </c>
      <c r="W593" s="53">
        <f t="shared" si="210"/>
        <v>129499955799.06166</v>
      </c>
      <c r="X593" s="53">
        <f t="shared" si="211"/>
        <v>130770193441.32332</v>
      </c>
      <c r="Y593" s="53">
        <f t="shared" si="212"/>
        <v>127224177751.31877</v>
      </c>
      <c r="Z593" s="53"/>
      <c r="AA593" s="53">
        <f t="shared" si="213"/>
        <v>87378693126.79248</v>
      </c>
      <c r="AB593" s="53"/>
      <c r="AC593" s="53">
        <f t="shared" si="221"/>
        <v>129499955799.06166</v>
      </c>
      <c r="AD593" s="53">
        <f t="shared" si="222"/>
        <v>130770193441.32332</v>
      </c>
      <c r="AE593" s="53">
        <f t="shared" si="223"/>
        <v>127224177751.31877</v>
      </c>
      <c r="AF593" s="53">
        <f t="shared" si="224"/>
        <v>1.5200410599683554</v>
      </c>
      <c r="AG593" s="53">
        <f t="shared" si="225"/>
        <v>87378693126.79248</v>
      </c>
      <c r="AI593" s="53">
        <f t="shared" si="208"/>
        <v>0</v>
      </c>
      <c r="AJ593" s="53">
        <f t="shared" si="208"/>
        <v>0</v>
      </c>
      <c r="AK593" s="53">
        <f t="shared" si="208"/>
        <v>0</v>
      </c>
      <c r="AL593" s="53">
        <f t="shared" si="208"/>
        <v>-1.5200410599683554</v>
      </c>
      <c r="AM593" s="53">
        <f t="shared" si="209"/>
        <v>0</v>
      </c>
    </row>
    <row r="594" spans="1:39" x14ac:dyDescent="0.35">
      <c r="A594" s="301">
        <v>2017</v>
      </c>
      <c r="B594" s="301" t="s">
        <v>87</v>
      </c>
      <c r="C594" s="301" t="s">
        <v>55</v>
      </c>
      <c r="D594" s="302" t="s">
        <v>9</v>
      </c>
      <c r="E594" s="302" t="s">
        <v>228</v>
      </c>
      <c r="F594" s="301" t="s">
        <v>76</v>
      </c>
      <c r="G594" s="301" t="s">
        <v>77</v>
      </c>
      <c r="H594" s="303">
        <v>4320382000</v>
      </c>
      <c r="I594" s="303">
        <v>4320382000</v>
      </c>
      <c r="J594" s="303">
        <v>4110082768</v>
      </c>
      <c r="K594" s="304">
        <f t="shared" si="207"/>
        <v>0.95132392644909636</v>
      </c>
      <c r="L594" s="303">
        <v>4044958000</v>
      </c>
      <c r="M594" s="304">
        <f t="shared" si="220"/>
        <v>0.93625008159000755</v>
      </c>
      <c r="P594">
        <f t="shared" si="214"/>
        <v>2017</v>
      </c>
      <c r="Q594" t="str">
        <f t="shared" si="215"/>
        <v>Enrique Pañalosa 2016-2019</v>
      </c>
      <c r="R594" t="str">
        <f t="shared" si="216"/>
        <v>0215-FUNDACIÓN GILBERTO ALZATE AVENDAÑO</v>
      </c>
      <c r="S594" t="str">
        <f t="shared" si="217"/>
        <v>CULTURA, RECREACIÓN Y DEPORTE</v>
      </c>
      <c r="T594" t="str">
        <f t="shared" si="218"/>
        <v>Establecimientos Públicos</v>
      </c>
      <c r="U594" t="str">
        <f t="shared" si="219"/>
        <v>Funcionamiento</v>
      </c>
      <c r="V594" t="s">
        <v>256</v>
      </c>
      <c r="W594" s="53">
        <f t="shared" si="210"/>
        <v>6750199071.7708626</v>
      </c>
      <c r="X594" s="53">
        <f t="shared" si="211"/>
        <v>6750199071.7708626</v>
      </c>
      <c r="Y594" s="53">
        <f t="shared" si="212"/>
        <v>6421625885.2701025</v>
      </c>
      <c r="Z594" s="53"/>
      <c r="AA594" s="53">
        <f t="shared" si="213"/>
        <v>6319874431.6942635</v>
      </c>
      <c r="AB594" s="53"/>
      <c r="AC594" s="53">
        <f t="shared" si="221"/>
        <v>6750199071.7708626</v>
      </c>
      <c r="AD594" s="53">
        <f t="shared" si="222"/>
        <v>6750199071.7708626</v>
      </c>
      <c r="AE594" s="53">
        <f t="shared" si="223"/>
        <v>6421625885.2701025</v>
      </c>
      <c r="AF594" s="53">
        <f t="shared" si="224"/>
        <v>1.4863560410329695</v>
      </c>
      <c r="AG594" s="53">
        <f t="shared" si="225"/>
        <v>6319874431.6942635</v>
      </c>
      <c r="AI594" s="53">
        <f t="shared" si="208"/>
        <v>0</v>
      </c>
      <c r="AJ594" s="53">
        <f t="shared" si="208"/>
        <v>0</v>
      </c>
      <c r="AK594" s="53">
        <f t="shared" si="208"/>
        <v>0</v>
      </c>
      <c r="AL594" s="53">
        <f t="shared" si="208"/>
        <v>-1.4863560410329695</v>
      </c>
      <c r="AM594" s="53">
        <f t="shared" si="209"/>
        <v>0</v>
      </c>
    </row>
    <row r="595" spans="1:39" x14ac:dyDescent="0.35">
      <c r="A595" s="301">
        <v>2017</v>
      </c>
      <c r="B595" s="301" t="s">
        <v>87</v>
      </c>
      <c r="C595" s="301" t="s">
        <v>55</v>
      </c>
      <c r="D595" s="302" t="s">
        <v>9</v>
      </c>
      <c r="E595" s="302" t="s">
        <v>228</v>
      </c>
      <c r="F595" s="301" t="s">
        <v>78</v>
      </c>
      <c r="G595" s="301" t="s">
        <v>77</v>
      </c>
      <c r="H595" s="303">
        <v>5311837000</v>
      </c>
      <c r="I595" s="303">
        <v>5311837000</v>
      </c>
      <c r="J595" s="303">
        <v>5283364050</v>
      </c>
      <c r="K595" s="304">
        <f t="shared" si="207"/>
        <v>0.99463971691902442</v>
      </c>
      <c r="L595" s="303">
        <v>4339217539</v>
      </c>
      <c r="M595" s="304">
        <f t="shared" si="220"/>
        <v>0.81689583829473678</v>
      </c>
      <c r="P595">
        <f t="shared" si="214"/>
        <v>2017</v>
      </c>
      <c r="Q595" t="str">
        <f t="shared" si="215"/>
        <v>Enrique Pañalosa 2016-2019</v>
      </c>
      <c r="R595" t="str">
        <f t="shared" si="216"/>
        <v>0215-FUNDACIÓN GILBERTO ALZATE AVENDAÑO</v>
      </c>
      <c r="S595" t="str">
        <f t="shared" si="217"/>
        <v>CULTURA, RECREACIÓN Y DEPORTE</v>
      </c>
      <c r="T595" t="str">
        <f t="shared" si="218"/>
        <v>Establecimientos Públicos</v>
      </c>
      <c r="U595" t="str">
        <f t="shared" si="219"/>
        <v>Inversión directa</v>
      </c>
      <c r="V595" t="s">
        <v>256</v>
      </c>
      <c r="W595" s="53">
        <f t="shared" si="210"/>
        <v>8299256220.120842</v>
      </c>
      <c r="X595" s="53">
        <f t="shared" si="211"/>
        <v>8299256220.120842</v>
      </c>
      <c r="Y595" s="53">
        <f t="shared" si="212"/>
        <v>8254769857.4194469</v>
      </c>
      <c r="Z595" s="53"/>
      <c r="AA595" s="53">
        <f t="shared" si="213"/>
        <v>6779627867.1584244</v>
      </c>
      <c r="AB595" s="53"/>
      <c r="AC595" s="53">
        <f t="shared" si="221"/>
        <v>8299256220.120842</v>
      </c>
      <c r="AD595" s="53">
        <f t="shared" si="222"/>
        <v>8299256220.120842</v>
      </c>
      <c r="AE595" s="53">
        <f t="shared" si="223"/>
        <v>8254769857.4194469</v>
      </c>
      <c r="AF595" s="53">
        <f t="shared" si="224"/>
        <v>1.5540329753001545</v>
      </c>
      <c r="AG595" s="53">
        <f t="shared" si="225"/>
        <v>6779627867.1584244</v>
      </c>
      <c r="AI595" s="53">
        <f t="shared" si="208"/>
        <v>0</v>
      </c>
      <c r="AJ595" s="53">
        <f t="shared" si="208"/>
        <v>0</v>
      </c>
      <c r="AK595" s="53">
        <f t="shared" si="208"/>
        <v>0</v>
      </c>
      <c r="AL595" s="53">
        <f t="shared" si="208"/>
        <v>-1.5540329753001545</v>
      </c>
      <c r="AM595" s="53">
        <f t="shared" si="209"/>
        <v>0</v>
      </c>
    </row>
    <row r="596" spans="1:39" x14ac:dyDescent="0.35">
      <c r="A596" s="301">
        <v>2017</v>
      </c>
      <c r="B596" s="301" t="s">
        <v>87</v>
      </c>
      <c r="C596" s="301" t="s">
        <v>56</v>
      </c>
      <c r="D596" s="302" t="s">
        <v>9</v>
      </c>
      <c r="E596" s="302" t="s">
        <v>228</v>
      </c>
      <c r="F596" s="301" t="s">
        <v>76</v>
      </c>
      <c r="G596" s="301" t="s">
        <v>77</v>
      </c>
      <c r="H596" s="303">
        <v>23507752000</v>
      </c>
      <c r="I596" s="303">
        <v>23507752000</v>
      </c>
      <c r="J596" s="303">
        <v>22980224812</v>
      </c>
      <c r="K596" s="304">
        <f t="shared" si="207"/>
        <v>0.97755943707420434</v>
      </c>
      <c r="L596" s="303">
        <v>22464364025</v>
      </c>
      <c r="M596" s="304">
        <f t="shared" si="220"/>
        <v>0.95561515303547528</v>
      </c>
      <c r="P596">
        <f t="shared" si="214"/>
        <v>2017</v>
      </c>
      <c r="Q596" t="str">
        <f t="shared" si="215"/>
        <v>Enrique Pañalosa 2016-2019</v>
      </c>
      <c r="R596" t="str">
        <f t="shared" si="216"/>
        <v>0216-ORQUESTA FILARMÓNICA DE BOGOTÁ</v>
      </c>
      <c r="S596" t="str">
        <f t="shared" si="217"/>
        <v>CULTURA, RECREACIÓN Y DEPORTE</v>
      </c>
      <c r="T596" t="str">
        <f t="shared" si="218"/>
        <v>Establecimientos Públicos</v>
      </c>
      <c r="U596" t="str">
        <f t="shared" si="219"/>
        <v>Funcionamiento</v>
      </c>
      <c r="V596" t="s">
        <v>256</v>
      </c>
      <c r="W596" s="53">
        <f t="shared" si="210"/>
        <v>36728698001.662735</v>
      </c>
      <c r="X596" s="53">
        <f t="shared" si="211"/>
        <v>36728698001.662735</v>
      </c>
      <c r="Y596" s="53">
        <f t="shared" si="212"/>
        <v>35904485342.973869</v>
      </c>
      <c r="Z596" s="53"/>
      <c r="AA596" s="53">
        <f t="shared" si="213"/>
        <v>35098500361.652687</v>
      </c>
      <c r="AB596" s="53"/>
      <c r="AC596" s="53">
        <f t="shared" si="221"/>
        <v>36728698001.662735</v>
      </c>
      <c r="AD596" s="53">
        <f t="shared" si="222"/>
        <v>36728698001.662735</v>
      </c>
      <c r="AE596" s="53">
        <f t="shared" si="223"/>
        <v>35904485342.973869</v>
      </c>
      <c r="AF596" s="53">
        <f t="shared" si="224"/>
        <v>1.5273466107254268</v>
      </c>
      <c r="AG596" s="53">
        <f t="shared" si="225"/>
        <v>35098500361.652687</v>
      </c>
      <c r="AI596" s="53">
        <f t="shared" si="208"/>
        <v>0</v>
      </c>
      <c r="AJ596" s="53">
        <f t="shared" si="208"/>
        <v>0</v>
      </c>
      <c r="AK596" s="53">
        <f t="shared" si="208"/>
        <v>0</v>
      </c>
      <c r="AL596" s="53">
        <f t="shared" si="208"/>
        <v>-1.5273466107254268</v>
      </c>
      <c r="AM596" s="53">
        <f t="shared" si="209"/>
        <v>0</v>
      </c>
    </row>
    <row r="597" spans="1:39" x14ac:dyDescent="0.35">
      <c r="A597" s="301">
        <v>2017</v>
      </c>
      <c r="B597" s="301" t="s">
        <v>87</v>
      </c>
      <c r="C597" s="301" t="s">
        <v>56</v>
      </c>
      <c r="D597" s="302" t="s">
        <v>9</v>
      </c>
      <c r="E597" s="302" t="s">
        <v>228</v>
      </c>
      <c r="F597" s="301" t="s">
        <v>78</v>
      </c>
      <c r="G597" s="301" t="s">
        <v>77</v>
      </c>
      <c r="H597" s="303">
        <v>32923531000</v>
      </c>
      <c r="I597" s="303">
        <v>32923531000</v>
      </c>
      <c r="J597" s="303">
        <v>32700342718</v>
      </c>
      <c r="K597" s="304">
        <f t="shared" si="207"/>
        <v>0.99322101016443221</v>
      </c>
      <c r="L597" s="303">
        <v>30191568635</v>
      </c>
      <c r="M597" s="304">
        <f t="shared" si="220"/>
        <v>0.9170209791592524</v>
      </c>
      <c r="P597">
        <f t="shared" si="214"/>
        <v>2017</v>
      </c>
      <c r="Q597" t="str">
        <f t="shared" si="215"/>
        <v>Enrique Pañalosa 2016-2019</v>
      </c>
      <c r="R597" t="str">
        <f t="shared" si="216"/>
        <v>0216-ORQUESTA FILARMÓNICA DE BOGOTÁ</v>
      </c>
      <c r="S597" t="str">
        <f t="shared" si="217"/>
        <v>CULTURA, RECREACIÓN Y DEPORTE</v>
      </c>
      <c r="T597" t="str">
        <f t="shared" si="218"/>
        <v>Establecimientos Públicos</v>
      </c>
      <c r="U597" t="str">
        <f t="shared" si="219"/>
        <v>Inversión directa</v>
      </c>
      <c r="V597" t="s">
        <v>256</v>
      </c>
      <c r="W597" s="53">
        <f t="shared" si="210"/>
        <v>51439985722.470657</v>
      </c>
      <c r="X597" s="53">
        <f t="shared" si="211"/>
        <v>51439985722.470657</v>
      </c>
      <c r="Y597" s="53">
        <f t="shared" si="212"/>
        <v>51091274582.11628</v>
      </c>
      <c r="Z597" s="53"/>
      <c r="AA597" s="53">
        <f t="shared" si="213"/>
        <v>47171546075.158005</v>
      </c>
      <c r="AB597" s="53"/>
      <c r="AC597" s="53">
        <f t="shared" si="221"/>
        <v>51439985722.470657</v>
      </c>
      <c r="AD597" s="53">
        <f t="shared" si="222"/>
        <v>51439985722.470657</v>
      </c>
      <c r="AE597" s="53">
        <f t="shared" si="223"/>
        <v>51091274582.11628</v>
      </c>
      <c r="AF597" s="53">
        <f t="shared" si="224"/>
        <v>1.5518163766248607</v>
      </c>
      <c r="AG597" s="53">
        <f t="shared" si="225"/>
        <v>47171546075.158005</v>
      </c>
      <c r="AI597" s="53">
        <f t="shared" si="208"/>
        <v>0</v>
      </c>
      <c r="AJ597" s="53">
        <f t="shared" si="208"/>
        <v>0</v>
      </c>
      <c r="AK597" s="53">
        <f t="shared" si="208"/>
        <v>0</v>
      </c>
      <c r="AL597" s="53">
        <f t="shared" si="208"/>
        <v>-1.5518163766248607</v>
      </c>
      <c r="AM597" s="53">
        <f t="shared" si="209"/>
        <v>0</v>
      </c>
    </row>
    <row r="598" spans="1:39" x14ac:dyDescent="0.35">
      <c r="A598" s="301">
        <v>2017</v>
      </c>
      <c r="B598" s="301" t="s">
        <v>87</v>
      </c>
      <c r="C598" s="301" t="s">
        <v>57</v>
      </c>
      <c r="D598" s="302" t="s">
        <v>22</v>
      </c>
      <c r="E598" s="302" t="s">
        <v>228</v>
      </c>
      <c r="F598" s="301" t="s">
        <v>76</v>
      </c>
      <c r="G598" s="301" t="s">
        <v>77</v>
      </c>
      <c r="H598" s="303">
        <v>3233696000</v>
      </c>
      <c r="I598" s="303">
        <v>3233696000</v>
      </c>
      <c r="J598" s="303">
        <v>2885877041</v>
      </c>
      <c r="K598" s="304">
        <f t="shared" si="207"/>
        <v>0.89243919063511223</v>
      </c>
      <c r="L598" s="303">
        <v>2475132675</v>
      </c>
      <c r="M598" s="304">
        <f t="shared" si="220"/>
        <v>0.76541909783727347</v>
      </c>
      <c r="P598">
        <f t="shared" si="214"/>
        <v>2017</v>
      </c>
      <c r="Q598" t="str">
        <f t="shared" si="215"/>
        <v>Enrique Pañalosa 2016-2019</v>
      </c>
      <c r="R598" t="str">
        <f t="shared" si="216"/>
        <v>0217-FONDO DE SEGURIDAD Y VIGILANCIA</v>
      </c>
      <c r="S598" t="str">
        <f t="shared" si="217"/>
        <v>SEGURIDAD, CONVIVENCIA Y JUSTICIA</v>
      </c>
      <c r="T598" t="str">
        <f t="shared" si="218"/>
        <v>Establecimientos Públicos</v>
      </c>
      <c r="U598" t="str">
        <f t="shared" si="219"/>
        <v>Funcionamiento</v>
      </c>
      <c r="V598" t="s">
        <v>256</v>
      </c>
      <c r="W598" s="53">
        <f t="shared" si="210"/>
        <v>5052352254.4046221</v>
      </c>
      <c r="X598" s="53">
        <f t="shared" si="211"/>
        <v>5052352254.4046221</v>
      </c>
      <c r="Y598" s="53">
        <f t="shared" si="212"/>
        <v>4508917156.7243462</v>
      </c>
      <c r="Z598" s="53"/>
      <c r="AA598" s="53">
        <f t="shared" si="213"/>
        <v>3867166904.522501</v>
      </c>
      <c r="AB598" s="53"/>
      <c r="AC598" s="53">
        <f t="shared" si="221"/>
        <v>5052352254.4046221</v>
      </c>
      <c r="AD598" s="53">
        <f t="shared" si="222"/>
        <v>5052352254.4046221</v>
      </c>
      <c r="AE598" s="53">
        <f t="shared" si="223"/>
        <v>4508917156.7243462</v>
      </c>
      <c r="AF598" s="53">
        <f t="shared" si="224"/>
        <v>1.3943540631909572</v>
      </c>
      <c r="AG598" s="53">
        <f t="shared" si="225"/>
        <v>3867166904.522501</v>
      </c>
      <c r="AI598" s="53">
        <f t="shared" si="208"/>
        <v>0</v>
      </c>
      <c r="AJ598" s="53">
        <f t="shared" si="208"/>
        <v>0</v>
      </c>
      <c r="AK598" s="53">
        <f t="shared" si="208"/>
        <v>0</v>
      </c>
      <c r="AL598" s="53">
        <f t="shared" si="208"/>
        <v>-1.3943540631909572</v>
      </c>
      <c r="AM598" s="53">
        <f t="shared" si="209"/>
        <v>0</v>
      </c>
    </row>
    <row r="599" spans="1:39" x14ac:dyDescent="0.35">
      <c r="A599" s="301">
        <v>2017</v>
      </c>
      <c r="B599" s="301" t="s">
        <v>87</v>
      </c>
      <c r="C599" s="301" t="s">
        <v>57</v>
      </c>
      <c r="D599" s="302" t="s">
        <v>22</v>
      </c>
      <c r="E599" s="302" t="s">
        <v>228</v>
      </c>
      <c r="F599" s="301" t="s">
        <v>79</v>
      </c>
      <c r="G599" s="301" t="s">
        <v>77</v>
      </c>
      <c r="H599" s="303">
        <v>0</v>
      </c>
      <c r="I599" s="303">
        <v>0</v>
      </c>
      <c r="J599" s="303">
        <v>0</v>
      </c>
      <c r="K599" s="304">
        <v>0</v>
      </c>
      <c r="L599" s="303">
        <v>0</v>
      </c>
      <c r="M599" s="304">
        <v>0</v>
      </c>
      <c r="P599">
        <f t="shared" si="214"/>
        <v>2017</v>
      </c>
      <c r="Q599" t="str">
        <f t="shared" si="215"/>
        <v>Enrique Pañalosa 2016-2019</v>
      </c>
      <c r="R599" t="str">
        <f t="shared" si="216"/>
        <v>0217-FONDO DE SEGURIDAD Y VIGILANCIA</v>
      </c>
      <c r="S599" t="str">
        <f t="shared" si="217"/>
        <v>SEGURIDAD, CONVIVENCIA Y JUSTICIA</v>
      </c>
      <c r="T599" t="str">
        <f t="shared" si="218"/>
        <v>Establecimientos Públicos</v>
      </c>
      <c r="U599" t="str">
        <f t="shared" si="219"/>
        <v>Servicio de la deuda</v>
      </c>
      <c r="V599" t="s">
        <v>256</v>
      </c>
      <c r="W599" s="53">
        <f t="shared" si="210"/>
        <v>0</v>
      </c>
      <c r="X599" s="53">
        <f t="shared" si="211"/>
        <v>0</v>
      </c>
      <c r="Y599" s="53">
        <f t="shared" si="212"/>
        <v>0</v>
      </c>
      <c r="Z599" s="53"/>
      <c r="AA599" s="53">
        <f t="shared" si="213"/>
        <v>0</v>
      </c>
      <c r="AB599" s="53"/>
      <c r="AC599" s="53">
        <f t="shared" si="221"/>
        <v>0</v>
      </c>
      <c r="AD599" s="53">
        <f t="shared" si="222"/>
        <v>0</v>
      </c>
      <c r="AE599" s="53">
        <f t="shared" si="223"/>
        <v>0</v>
      </c>
      <c r="AF599" s="53">
        <f t="shared" si="224"/>
        <v>0</v>
      </c>
      <c r="AG599" s="53">
        <f t="shared" si="225"/>
        <v>0</v>
      </c>
      <c r="AI599" s="53">
        <f t="shared" si="208"/>
        <v>0</v>
      </c>
      <c r="AJ599" s="53">
        <f t="shared" si="208"/>
        <v>0</v>
      </c>
      <c r="AK599" s="53">
        <f t="shared" si="208"/>
        <v>0</v>
      </c>
      <c r="AL599" s="53">
        <f t="shared" si="208"/>
        <v>0</v>
      </c>
      <c r="AM599" s="53">
        <f t="shared" si="209"/>
        <v>0</v>
      </c>
    </row>
    <row r="600" spans="1:39" x14ac:dyDescent="0.35">
      <c r="A600" s="301">
        <v>2017</v>
      </c>
      <c r="B600" s="301" t="s">
        <v>87</v>
      </c>
      <c r="C600" s="301" t="s">
        <v>57</v>
      </c>
      <c r="D600" s="302" t="s">
        <v>22</v>
      </c>
      <c r="E600" s="302" t="s">
        <v>228</v>
      </c>
      <c r="F600" s="301" t="s">
        <v>78</v>
      </c>
      <c r="G600" s="301" t="s">
        <v>77</v>
      </c>
      <c r="H600" s="303">
        <v>0</v>
      </c>
      <c r="I600" s="303">
        <v>0</v>
      </c>
      <c r="J600" s="303">
        <v>0</v>
      </c>
      <c r="K600" s="304">
        <v>0</v>
      </c>
      <c r="L600" s="303">
        <v>0</v>
      </c>
      <c r="M600" s="304">
        <v>0</v>
      </c>
      <c r="P600">
        <f t="shared" si="214"/>
        <v>2017</v>
      </c>
      <c r="Q600" t="str">
        <f t="shared" si="215"/>
        <v>Enrique Pañalosa 2016-2019</v>
      </c>
      <c r="R600" t="str">
        <f t="shared" si="216"/>
        <v>0217-FONDO DE SEGURIDAD Y VIGILANCIA</v>
      </c>
      <c r="S600" t="str">
        <f t="shared" si="217"/>
        <v>SEGURIDAD, CONVIVENCIA Y JUSTICIA</v>
      </c>
      <c r="T600" t="str">
        <f t="shared" si="218"/>
        <v>Establecimientos Públicos</v>
      </c>
      <c r="U600" t="str">
        <f t="shared" si="219"/>
        <v>Inversión directa</v>
      </c>
      <c r="V600" t="s">
        <v>256</v>
      </c>
      <c r="W600" s="53">
        <f t="shared" si="210"/>
        <v>0</v>
      </c>
      <c r="X600" s="53">
        <f t="shared" si="211"/>
        <v>0</v>
      </c>
      <c r="Y600" s="53">
        <f t="shared" si="212"/>
        <v>0</v>
      </c>
      <c r="Z600" s="53"/>
      <c r="AA600" s="53">
        <f t="shared" si="213"/>
        <v>0</v>
      </c>
      <c r="AB600" s="53"/>
      <c r="AC600" s="53">
        <f t="shared" si="221"/>
        <v>0</v>
      </c>
      <c r="AD600" s="53">
        <f t="shared" si="222"/>
        <v>0</v>
      </c>
      <c r="AE600" s="53">
        <f t="shared" si="223"/>
        <v>0</v>
      </c>
      <c r="AF600" s="53">
        <f t="shared" si="224"/>
        <v>0</v>
      </c>
      <c r="AG600" s="53">
        <f t="shared" si="225"/>
        <v>0</v>
      </c>
      <c r="AI600" s="53">
        <f t="shared" si="208"/>
        <v>0</v>
      </c>
      <c r="AJ600" s="53">
        <f t="shared" si="208"/>
        <v>0</v>
      </c>
      <c r="AK600" s="53">
        <f t="shared" si="208"/>
        <v>0</v>
      </c>
      <c r="AL600" s="53">
        <f t="shared" si="208"/>
        <v>0</v>
      </c>
      <c r="AM600" s="53">
        <f t="shared" si="209"/>
        <v>0</v>
      </c>
    </row>
    <row r="601" spans="1:39" x14ac:dyDescent="0.35">
      <c r="A601" s="301">
        <v>2017</v>
      </c>
      <c r="B601" s="301" t="s">
        <v>87</v>
      </c>
      <c r="C601" s="301" t="s">
        <v>58</v>
      </c>
      <c r="D601" s="302" t="s">
        <v>8</v>
      </c>
      <c r="E601" s="302" t="s">
        <v>228</v>
      </c>
      <c r="F601" s="301" t="s">
        <v>76</v>
      </c>
      <c r="G601" s="301" t="s">
        <v>77</v>
      </c>
      <c r="H601" s="303">
        <v>7085527000</v>
      </c>
      <c r="I601" s="303">
        <v>7085527000</v>
      </c>
      <c r="J601" s="303">
        <v>6988226239</v>
      </c>
      <c r="K601" s="304">
        <f t="shared" ref="K601:K621" si="226">+J601/I601</f>
        <v>0.98626767479680766</v>
      </c>
      <c r="L601" s="303">
        <v>6828941164</v>
      </c>
      <c r="M601" s="304">
        <f t="shared" si="220"/>
        <v>0.96378733212081469</v>
      </c>
      <c r="P601">
        <f t="shared" si="214"/>
        <v>2017</v>
      </c>
      <c r="Q601" t="str">
        <f t="shared" si="215"/>
        <v>Enrique Pañalosa 2016-2019</v>
      </c>
      <c r="R601" t="str">
        <f t="shared" si="216"/>
        <v>0218-JARDIN BOTÁNICO</v>
      </c>
      <c r="S601" t="str">
        <f t="shared" si="217"/>
        <v>AMBIENTE</v>
      </c>
      <c r="T601" t="str">
        <f t="shared" si="218"/>
        <v>Establecimientos Públicos</v>
      </c>
      <c r="U601" t="str">
        <f t="shared" si="219"/>
        <v>Funcionamiento</v>
      </c>
      <c r="V601" t="s">
        <v>256</v>
      </c>
      <c r="W601" s="53">
        <f t="shared" si="210"/>
        <v>11070483530.948742</v>
      </c>
      <c r="X601" s="53">
        <f t="shared" si="211"/>
        <v>11070483530.948742</v>
      </c>
      <c r="Y601" s="53">
        <f t="shared" si="212"/>
        <v>10918460050.945168</v>
      </c>
      <c r="Z601" s="53"/>
      <c r="AA601" s="53">
        <f t="shared" si="213"/>
        <v>10669591787.580503</v>
      </c>
      <c r="AB601" s="53"/>
      <c r="AC601" s="53">
        <f t="shared" si="221"/>
        <v>11070483530.948742</v>
      </c>
      <c r="AD601" s="53">
        <f t="shared" si="222"/>
        <v>11070483530.948742</v>
      </c>
      <c r="AE601" s="53">
        <f t="shared" si="223"/>
        <v>10918460050.945168</v>
      </c>
      <c r="AF601" s="53">
        <f t="shared" si="224"/>
        <v>1.5409524303478299</v>
      </c>
      <c r="AG601" s="53">
        <f t="shared" si="225"/>
        <v>10669591787.580503</v>
      </c>
      <c r="AI601" s="53">
        <f t="shared" si="208"/>
        <v>0</v>
      </c>
      <c r="AJ601" s="53">
        <f t="shared" si="208"/>
        <v>0</v>
      </c>
      <c r="AK601" s="53">
        <f t="shared" si="208"/>
        <v>0</v>
      </c>
      <c r="AL601" s="53">
        <f t="shared" si="208"/>
        <v>-1.5409524303478299</v>
      </c>
      <c r="AM601" s="53">
        <f t="shared" si="209"/>
        <v>0</v>
      </c>
    </row>
    <row r="602" spans="1:39" x14ac:dyDescent="0.35">
      <c r="A602" s="301">
        <v>2017</v>
      </c>
      <c r="B602" s="301" t="s">
        <v>87</v>
      </c>
      <c r="C602" s="301" t="s">
        <v>58</v>
      </c>
      <c r="D602" s="302" t="s">
        <v>8</v>
      </c>
      <c r="E602" s="302" t="s">
        <v>228</v>
      </c>
      <c r="F602" s="301" t="s">
        <v>78</v>
      </c>
      <c r="G602" s="301" t="s">
        <v>77</v>
      </c>
      <c r="H602" s="303">
        <v>25253148000</v>
      </c>
      <c r="I602" s="303">
        <v>28546747815</v>
      </c>
      <c r="J602" s="303">
        <v>26334232300</v>
      </c>
      <c r="K602" s="304">
        <f t="shared" si="226"/>
        <v>0.92249500610933255</v>
      </c>
      <c r="L602" s="303">
        <v>19879367263</v>
      </c>
      <c r="M602" s="304">
        <f t="shared" si="220"/>
        <v>0.69637940517183217</v>
      </c>
      <c r="P602">
        <f t="shared" si="214"/>
        <v>2017</v>
      </c>
      <c r="Q602" t="str">
        <f t="shared" si="215"/>
        <v>Enrique Pañalosa 2016-2019</v>
      </c>
      <c r="R602" t="str">
        <f t="shared" si="216"/>
        <v>0218-JARDIN BOTÁNICO</v>
      </c>
      <c r="S602" t="str">
        <f t="shared" si="217"/>
        <v>AMBIENTE</v>
      </c>
      <c r="T602" t="str">
        <f t="shared" si="218"/>
        <v>Establecimientos Públicos</v>
      </c>
      <c r="U602" t="str">
        <f t="shared" si="219"/>
        <v>Inversión directa</v>
      </c>
      <c r="V602" t="s">
        <v>256</v>
      </c>
      <c r="W602" s="53">
        <f t="shared" si="210"/>
        <v>39455718542.687248</v>
      </c>
      <c r="X602" s="53">
        <f t="shared" si="211"/>
        <v>44601664992.329361</v>
      </c>
      <c r="Y602" s="53">
        <f t="shared" si="212"/>
        <v>41144813219.585274</v>
      </c>
      <c r="Z602" s="53"/>
      <c r="AA602" s="53">
        <f t="shared" si="213"/>
        <v>31059680937.031651</v>
      </c>
      <c r="AB602" s="53"/>
      <c r="AC602" s="53">
        <f t="shared" si="221"/>
        <v>39455718542.687248</v>
      </c>
      <c r="AD602" s="53">
        <f t="shared" si="222"/>
        <v>44601664992.329361</v>
      </c>
      <c r="AE602" s="53">
        <f t="shared" si="223"/>
        <v>41144813219.585274</v>
      </c>
      <c r="AF602" s="53">
        <f t="shared" si="224"/>
        <v>1.4413135074519967</v>
      </c>
      <c r="AG602" s="53">
        <f t="shared" si="225"/>
        <v>31059680937.031651</v>
      </c>
      <c r="AI602" s="53">
        <f t="shared" si="208"/>
        <v>0</v>
      </c>
      <c r="AJ602" s="53">
        <f t="shared" si="208"/>
        <v>0</v>
      </c>
      <c r="AK602" s="53">
        <f t="shared" si="208"/>
        <v>0</v>
      </c>
      <c r="AL602" s="53">
        <f t="shared" si="208"/>
        <v>-1.4413135074519967</v>
      </c>
      <c r="AM602" s="53">
        <f t="shared" si="209"/>
        <v>0</v>
      </c>
    </row>
    <row r="603" spans="1:39" x14ac:dyDescent="0.35">
      <c r="A603" s="301">
        <v>2017</v>
      </c>
      <c r="B603" s="301" t="s">
        <v>87</v>
      </c>
      <c r="C603" s="301" t="s">
        <v>59</v>
      </c>
      <c r="D603" s="302" t="s">
        <v>11</v>
      </c>
      <c r="E603" s="302" t="s">
        <v>228</v>
      </c>
      <c r="F603" s="301" t="s">
        <v>76</v>
      </c>
      <c r="G603" s="301" t="s">
        <v>77</v>
      </c>
      <c r="H603" s="303">
        <v>5614437000</v>
      </c>
      <c r="I603" s="303">
        <v>5614437000</v>
      </c>
      <c r="J603" s="303">
        <v>5266444884</v>
      </c>
      <c r="K603" s="304">
        <f t="shared" si="226"/>
        <v>0.93801834164316034</v>
      </c>
      <c r="L603" s="303">
        <v>5139496531</v>
      </c>
      <c r="M603" s="304">
        <f t="shared" si="220"/>
        <v>0.91540728500471191</v>
      </c>
      <c r="P603">
        <f t="shared" si="214"/>
        <v>2017</v>
      </c>
      <c r="Q603" t="str">
        <f t="shared" si="215"/>
        <v>Enrique Pañalosa 2016-2019</v>
      </c>
      <c r="R603" t="str">
        <f t="shared" si="216"/>
        <v>0219-INSTITUTO PARA LA INVESTIGACION EDUCATIVA Y EL DESARROLLO PEDAGÓGICO</v>
      </c>
      <c r="S603" t="str">
        <f t="shared" si="217"/>
        <v>EDUCACIÓN</v>
      </c>
      <c r="T603" t="str">
        <f t="shared" si="218"/>
        <v>Establecimientos Públicos</v>
      </c>
      <c r="U603" t="str">
        <f t="shared" si="219"/>
        <v>Funcionamiento</v>
      </c>
      <c r="V603" t="s">
        <v>256</v>
      </c>
      <c r="W603" s="53">
        <f t="shared" si="210"/>
        <v>8772040857.9417248</v>
      </c>
      <c r="X603" s="53">
        <f t="shared" si="211"/>
        <v>8772040857.9417248</v>
      </c>
      <c r="Y603" s="53">
        <f t="shared" si="212"/>
        <v>8228335218.3925419</v>
      </c>
      <c r="Z603" s="53"/>
      <c r="AA603" s="53">
        <f t="shared" si="213"/>
        <v>8029990105.7188387</v>
      </c>
      <c r="AB603" s="53"/>
      <c r="AC603" s="53">
        <f t="shared" si="221"/>
        <v>8772040857.9417248</v>
      </c>
      <c r="AD603" s="53">
        <f t="shared" si="222"/>
        <v>8772040857.9417248</v>
      </c>
      <c r="AE603" s="53">
        <f t="shared" si="223"/>
        <v>8228335218.3925419</v>
      </c>
      <c r="AF603" s="53">
        <f t="shared" si="224"/>
        <v>1.4655672898979082</v>
      </c>
      <c r="AG603" s="53">
        <f t="shared" si="225"/>
        <v>8029990105.7188387</v>
      </c>
      <c r="AI603" s="53">
        <f t="shared" si="208"/>
        <v>0</v>
      </c>
      <c r="AJ603" s="53">
        <f t="shared" si="208"/>
        <v>0</v>
      </c>
      <c r="AK603" s="53">
        <f t="shared" si="208"/>
        <v>0</v>
      </c>
      <c r="AL603" s="53">
        <f t="shared" si="208"/>
        <v>-1.4655672898979082</v>
      </c>
      <c r="AM603" s="53">
        <f t="shared" si="209"/>
        <v>0</v>
      </c>
    </row>
    <row r="604" spans="1:39" x14ac:dyDescent="0.35">
      <c r="A604" s="301">
        <v>2017</v>
      </c>
      <c r="B604" s="301" t="s">
        <v>87</v>
      </c>
      <c r="C604" s="301" t="s">
        <v>59</v>
      </c>
      <c r="D604" s="302" t="s">
        <v>11</v>
      </c>
      <c r="E604" s="302" t="s">
        <v>228</v>
      </c>
      <c r="F604" s="301" t="s">
        <v>78</v>
      </c>
      <c r="G604" s="301" t="s">
        <v>77</v>
      </c>
      <c r="H604" s="303">
        <v>3893023000</v>
      </c>
      <c r="I604" s="303">
        <v>6186914900</v>
      </c>
      <c r="J604" s="303">
        <v>6174755746</v>
      </c>
      <c r="K604" s="304">
        <f t="shared" si="226"/>
        <v>0.99803469835992087</v>
      </c>
      <c r="L604" s="303">
        <v>6144220032</v>
      </c>
      <c r="M604" s="304">
        <f t="shared" si="220"/>
        <v>0.99309916675918719</v>
      </c>
      <c r="P604">
        <f t="shared" si="214"/>
        <v>2017</v>
      </c>
      <c r="Q604" t="str">
        <f t="shared" si="215"/>
        <v>Enrique Pañalosa 2016-2019</v>
      </c>
      <c r="R604" t="str">
        <f t="shared" si="216"/>
        <v>0219-INSTITUTO PARA LA INVESTIGACION EDUCATIVA Y EL DESARROLLO PEDAGÓGICO</v>
      </c>
      <c r="S604" t="str">
        <f t="shared" si="217"/>
        <v>EDUCACIÓN</v>
      </c>
      <c r="T604" t="str">
        <f t="shared" si="218"/>
        <v>Establecimientos Públicos</v>
      </c>
      <c r="U604" t="str">
        <f t="shared" si="219"/>
        <v>Inversión directa</v>
      </c>
      <c r="V604" t="s">
        <v>256</v>
      </c>
      <c r="W604" s="53">
        <f t="shared" si="210"/>
        <v>6082489983.7520428</v>
      </c>
      <c r="X604" s="53">
        <f t="shared" si="211"/>
        <v>9666484865.2515717</v>
      </c>
      <c r="Y604" s="53">
        <f t="shared" si="212"/>
        <v>9647487306.6920929</v>
      </c>
      <c r="Z604" s="53"/>
      <c r="AA604" s="53">
        <f t="shared" si="213"/>
        <v>9599778065.1716309</v>
      </c>
      <c r="AB604" s="53"/>
      <c r="AC604" s="53">
        <f t="shared" si="221"/>
        <v>6082489983.7520428</v>
      </c>
      <c r="AD604" s="53">
        <f t="shared" si="222"/>
        <v>9666484865.2515717</v>
      </c>
      <c r="AE604" s="53">
        <f t="shared" si="223"/>
        <v>9647487306.6920929</v>
      </c>
      <c r="AF604" s="53">
        <f t="shared" si="224"/>
        <v>1.5593373212054515</v>
      </c>
      <c r="AG604" s="53">
        <f t="shared" si="225"/>
        <v>9599778065.1716309</v>
      </c>
      <c r="AI604" s="53">
        <f t="shared" si="208"/>
        <v>0</v>
      </c>
      <c r="AJ604" s="53">
        <f t="shared" si="208"/>
        <v>0</v>
      </c>
      <c r="AK604" s="53">
        <f t="shared" si="208"/>
        <v>0</v>
      </c>
      <c r="AL604" s="53">
        <f t="shared" si="208"/>
        <v>-1.5593373212054515</v>
      </c>
      <c r="AM604" s="53">
        <f t="shared" si="209"/>
        <v>0</v>
      </c>
    </row>
    <row r="605" spans="1:39" x14ac:dyDescent="0.35">
      <c r="A605" s="301">
        <v>2017</v>
      </c>
      <c r="B605" s="301" t="s">
        <v>87</v>
      </c>
      <c r="C605" s="301" t="s">
        <v>60</v>
      </c>
      <c r="D605" s="302" t="s">
        <v>14</v>
      </c>
      <c r="E605" s="302" t="s">
        <v>228</v>
      </c>
      <c r="F605" s="301" t="s">
        <v>76</v>
      </c>
      <c r="G605" s="301" t="s">
        <v>77</v>
      </c>
      <c r="H605" s="303">
        <v>14247409000</v>
      </c>
      <c r="I605" s="303">
        <v>14247409000</v>
      </c>
      <c r="J605" s="303">
        <v>13808875460</v>
      </c>
      <c r="K605" s="304">
        <f t="shared" si="226"/>
        <v>0.96922011995303847</v>
      </c>
      <c r="L605" s="303">
        <v>12949786722</v>
      </c>
      <c r="M605" s="304">
        <f t="shared" si="220"/>
        <v>0.90892222733270311</v>
      </c>
      <c r="P605">
        <f t="shared" si="214"/>
        <v>2017</v>
      </c>
      <c r="Q605" t="str">
        <f t="shared" si="215"/>
        <v>Enrique Pañalosa 2016-2019</v>
      </c>
      <c r="R605" t="str">
        <f t="shared" si="216"/>
        <v>0220-INSTITUTO DISTRITAL DE PARTICIPACIÓN Y ACCIÓN COMUNAL</v>
      </c>
      <c r="S605" t="str">
        <f t="shared" si="217"/>
        <v>GOBIERNO</v>
      </c>
      <c r="T605" t="str">
        <f t="shared" si="218"/>
        <v>Establecimientos Públicos</v>
      </c>
      <c r="U605" t="str">
        <f t="shared" si="219"/>
        <v>Funcionamiento</v>
      </c>
      <c r="V605" t="s">
        <v>256</v>
      </c>
      <c r="W605" s="53">
        <f t="shared" si="210"/>
        <v>22260264718.939167</v>
      </c>
      <c r="X605" s="53">
        <f t="shared" si="211"/>
        <v>22260264718.939167</v>
      </c>
      <c r="Y605" s="53">
        <f t="shared" si="212"/>
        <v>21575096441.076611</v>
      </c>
      <c r="Z605" s="53"/>
      <c r="AA605" s="53">
        <f t="shared" si="213"/>
        <v>20232849389.353775</v>
      </c>
      <c r="AB605" s="53"/>
      <c r="AC605" s="53">
        <f t="shared" si="221"/>
        <v>22260264718.939167</v>
      </c>
      <c r="AD605" s="53">
        <f t="shared" si="222"/>
        <v>22260264718.939167</v>
      </c>
      <c r="AE605" s="53">
        <f t="shared" si="223"/>
        <v>21575096441.076611</v>
      </c>
      <c r="AF605" s="53">
        <f t="shared" si="224"/>
        <v>1.5143171955740591</v>
      </c>
      <c r="AG605" s="53">
        <f t="shared" si="225"/>
        <v>20232849389.353775</v>
      </c>
      <c r="AI605" s="53">
        <f t="shared" si="208"/>
        <v>0</v>
      </c>
      <c r="AJ605" s="53">
        <f t="shared" si="208"/>
        <v>0</v>
      </c>
      <c r="AK605" s="53">
        <f t="shared" si="208"/>
        <v>0</v>
      </c>
      <c r="AL605" s="53">
        <f t="shared" si="208"/>
        <v>-1.5143171955740591</v>
      </c>
      <c r="AM605" s="53">
        <f t="shared" si="209"/>
        <v>0</v>
      </c>
    </row>
    <row r="606" spans="1:39" x14ac:dyDescent="0.35">
      <c r="A606" s="301">
        <v>2017</v>
      </c>
      <c r="B606" s="301" t="s">
        <v>87</v>
      </c>
      <c r="C606" s="301" t="s">
        <v>60</v>
      </c>
      <c r="D606" s="302" t="s">
        <v>14</v>
      </c>
      <c r="E606" s="302" t="s">
        <v>228</v>
      </c>
      <c r="F606" s="301" t="s">
        <v>78</v>
      </c>
      <c r="G606" s="301" t="s">
        <v>77</v>
      </c>
      <c r="H606" s="303">
        <v>15906717000</v>
      </c>
      <c r="I606" s="303">
        <v>16006717000</v>
      </c>
      <c r="J606" s="303">
        <v>16000464578</v>
      </c>
      <c r="K606" s="304">
        <f t="shared" si="226"/>
        <v>0.99960938760896445</v>
      </c>
      <c r="L606" s="303">
        <v>14776089065</v>
      </c>
      <c r="M606" s="304">
        <f t="shared" si="220"/>
        <v>0.92311803007449933</v>
      </c>
      <c r="P606">
        <f t="shared" si="214"/>
        <v>2017</v>
      </c>
      <c r="Q606" t="str">
        <f t="shared" si="215"/>
        <v>Enrique Pañalosa 2016-2019</v>
      </c>
      <c r="R606" t="str">
        <f t="shared" si="216"/>
        <v>0220-INSTITUTO DISTRITAL DE PARTICIPACIÓN Y ACCIÓN COMUNAL</v>
      </c>
      <c r="S606" t="str">
        <f t="shared" si="217"/>
        <v>GOBIERNO</v>
      </c>
      <c r="T606" t="str">
        <f t="shared" si="218"/>
        <v>Establecimientos Públicos</v>
      </c>
      <c r="U606" t="str">
        <f t="shared" si="219"/>
        <v>Inversión directa</v>
      </c>
      <c r="V606" t="s">
        <v>256</v>
      </c>
      <c r="W606" s="53">
        <f t="shared" si="210"/>
        <v>24852780686.597111</v>
      </c>
      <c r="X606" s="53">
        <f t="shared" si="211"/>
        <v>25009021479.00322</v>
      </c>
      <c r="Y606" s="53">
        <f t="shared" si="212"/>
        <v>24999252645.325844</v>
      </c>
      <c r="Z606" s="53"/>
      <c r="AA606" s="53">
        <f t="shared" si="213"/>
        <v>23086278641.788296</v>
      </c>
      <c r="AB606" s="53"/>
      <c r="AC606" s="53">
        <f t="shared" si="221"/>
        <v>24852780686.597111</v>
      </c>
      <c r="AD606" s="53">
        <f t="shared" si="222"/>
        <v>25009021479.00322</v>
      </c>
      <c r="AE606" s="53">
        <f t="shared" si="223"/>
        <v>24999252645.325844</v>
      </c>
      <c r="AF606" s="53">
        <f t="shared" si="224"/>
        <v>1.561797628166091</v>
      </c>
      <c r="AG606" s="53">
        <f t="shared" si="225"/>
        <v>23086278641.788296</v>
      </c>
      <c r="AI606" s="53">
        <f t="shared" si="208"/>
        <v>0</v>
      </c>
      <c r="AJ606" s="53">
        <f t="shared" si="208"/>
        <v>0</v>
      </c>
      <c r="AK606" s="53">
        <f t="shared" si="208"/>
        <v>0</v>
      </c>
      <c r="AL606" s="53">
        <f t="shared" si="208"/>
        <v>-1.561797628166091</v>
      </c>
      <c r="AM606" s="53">
        <f t="shared" si="209"/>
        <v>0</v>
      </c>
    </row>
    <row r="607" spans="1:39" x14ac:dyDescent="0.35">
      <c r="A607" s="301">
        <v>2017</v>
      </c>
      <c r="B607" s="301" t="s">
        <v>87</v>
      </c>
      <c r="C607" s="301" t="s">
        <v>61</v>
      </c>
      <c r="D607" s="302" t="s">
        <v>10</v>
      </c>
      <c r="E607" s="302" t="s">
        <v>228</v>
      </c>
      <c r="F607" s="301" t="s">
        <v>76</v>
      </c>
      <c r="G607" s="301" t="s">
        <v>77</v>
      </c>
      <c r="H607" s="303">
        <v>6403812000</v>
      </c>
      <c r="I607" s="303">
        <v>6403812000</v>
      </c>
      <c r="J607" s="303">
        <v>6170775435</v>
      </c>
      <c r="K607" s="304">
        <f t="shared" si="226"/>
        <v>0.96360971168422804</v>
      </c>
      <c r="L607" s="303">
        <v>6038101295</v>
      </c>
      <c r="M607" s="304">
        <f t="shared" si="220"/>
        <v>0.94289171746453515</v>
      </c>
      <c r="P607">
        <f t="shared" si="214"/>
        <v>2017</v>
      </c>
      <c r="Q607" t="str">
        <f t="shared" si="215"/>
        <v>Enrique Pañalosa 2016-2019</v>
      </c>
      <c r="R607" t="str">
        <f t="shared" si="216"/>
        <v>0221-INSTITUTO DISTRITAL DE TURISMO</v>
      </c>
      <c r="S607" t="str">
        <f t="shared" si="217"/>
        <v>DESARROLLO ECONÓMICO, INDUSTRIA Y TURISMO</v>
      </c>
      <c r="T607" t="str">
        <f t="shared" si="218"/>
        <v>Establecimientos Públicos</v>
      </c>
      <c r="U607" t="str">
        <f t="shared" si="219"/>
        <v>Funcionamiento</v>
      </c>
      <c r="V607" t="s">
        <v>256</v>
      </c>
      <c r="W607" s="53">
        <f t="shared" si="210"/>
        <v>10005366612.99744</v>
      </c>
      <c r="X607" s="53">
        <f t="shared" si="211"/>
        <v>10005366612.99744</v>
      </c>
      <c r="Y607" s="53">
        <f t="shared" si="212"/>
        <v>9641268437.2454662</v>
      </c>
      <c r="Z607" s="53"/>
      <c r="AA607" s="53">
        <f t="shared" si="213"/>
        <v>9433977309.5914764</v>
      </c>
      <c r="AB607" s="53"/>
      <c r="AC607" s="53">
        <f t="shared" si="221"/>
        <v>10005366612.99744</v>
      </c>
      <c r="AD607" s="53">
        <f t="shared" si="222"/>
        <v>10005366612.99744</v>
      </c>
      <c r="AE607" s="53">
        <f t="shared" si="223"/>
        <v>9641268437.2454662</v>
      </c>
      <c r="AF607" s="53">
        <f t="shared" si="224"/>
        <v>1.5055514492376518</v>
      </c>
      <c r="AG607" s="53">
        <f t="shared" si="225"/>
        <v>9433977309.5914764</v>
      </c>
      <c r="AI607" s="53">
        <f t="shared" si="208"/>
        <v>0</v>
      </c>
      <c r="AJ607" s="53">
        <f t="shared" si="208"/>
        <v>0</v>
      </c>
      <c r="AK607" s="53">
        <f t="shared" si="208"/>
        <v>0</v>
      </c>
      <c r="AL607" s="53">
        <f t="shared" si="208"/>
        <v>-1.5055514492376518</v>
      </c>
      <c r="AM607" s="53">
        <f t="shared" si="209"/>
        <v>0</v>
      </c>
    </row>
    <row r="608" spans="1:39" x14ac:dyDescent="0.35">
      <c r="A608" s="301">
        <v>2017</v>
      </c>
      <c r="B608" s="301" t="s">
        <v>87</v>
      </c>
      <c r="C608" s="301" t="s">
        <v>61</v>
      </c>
      <c r="D608" s="302" t="s">
        <v>10</v>
      </c>
      <c r="E608" s="302" t="s">
        <v>228</v>
      </c>
      <c r="F608" s="301" t="s">
        <v>78</v>
      </c>
      <c r="G608" s="301" t="s">
        <v>77</v>
      </c>
      <c r="H608" s="303">
        <v>12362087000</v>
      </c>
      <c r="I608" s="303">
        <v>12862087000</v>
      </c>
      <c r="J608" s="303">
        <v>12741229232</v>
      </c>
      <c r="K608" s="304">
        <f t="shared" si="226"/>
        <v>0.99060356472476041</v>
      </c>
      <c r="L608" s="303">
        <v>9368311259</v>
      </c>
      <c r="M608" s="304">
        <f t="shared" si="220"/>
        <v>0.72836634202520945</v>
      </c>
      <c r="P608">
        <f t="shared" si="214"/>
        <v>2017</v>
      </c>
      <c r="Q608" t="str">
        <f t="shared" si="215"/>
        <v>Enrique Pañalosa 2016-2019</v>
      </c>
      <c r="R608" t="str">
        <f t="shared" si="216"/>
        <v>0221-INSTITUTO DISTRITAL DE TURISMO</v>
      </c>
      <c r="S608" t="str">
        <f t="shared" si="217"/>
        <v>DESARROLLO ECONÓMICO, INDUSTRIA Y TURISMO</v>
      </c>
      <c r="T608" t="str">
        <f t="shared" si="218"/>
        <v>Establecimientos Públicos</v>
      </c>
      <c r="U608" t="str">
        <f t="shared" si="219"/>
        <v>Inversión directa</v>
      </c>
      <c r="V608" t="s">
        <v>256</v>
      </c>
      <c r="W608" s="53">
        <f t="shared" si="210"/>
        <v>19314622686.732479</v>
      </c>
      <c r="X608" s="53">
        <f t="shared" si="211"/>
        <v>20095826648.76302</v>
      </c>
      <c r="Y608" s="53">
        <f t="shared" si="212"/>
        <v>19906997514.355484</v>
      </c>
      <c r="Z608" s="53"/>
      <c r="AA608" s="53">
        <f t="shared" si="213"/>
        <v>14637123746.132244</v>
      </c>
      <c r="AB608" s="53"/>
      <c r="AC608" s="53">
        <f t="shared" si="221"/>
        <v>19314622686.732479</v>
      </c>
      <c r="AD608" s="53">
        <f t="shared" si="222"/>
        <v>20095826648.76302</v>
      </c>
      <c r="AE608" s="53">
        <f t="shared" si="223"/>
        <v>19906997514.355484</v>
      </c>
      <c r="AF608" s="53">
        <f t="shared" si="224"/>
        <v>1.54772685912912</v>
      </c>
      <c r="AG608" s="53">
        <f t="shared" si="225"/>
        <v>14637123746.132244</v>
      </c>
      <c r="AI608" s="53">
        <f t="shared" si="208"/>
        <v>0</v>
      </c>
      <c r="AJ608" s="53">
        <f t="shared" si="208"/>
        <v>0</v>
      </c>
      <c r="AK608" s="53">
        <f t="shared" si="208"/>
        <v>0</v>
      </c>
      <c r="AL608" s="53">
        <f t="shared" si="208"/>
        <v>-1.54772685912912</v>
      </c>
      <c r="AM608" s="53">
        <f t="shared" si="209"/>
        <v>0</v>
      </c>
    </row>
    <row r="609" spans="1:39" x14ac:dyDescent="0.35">
      <c r="A609" s="301">
        <v>2017</v>
      </c>
      <c r="B609" s="301" t="s">
        <v>87</v>
      </c>
      <c r="C609" s="301" t="s">
        <v>61</v>
      </c>
      <c r="D609" s="302" t="s">
        <v>10</v>
      </c>
      <c r="E609" s="302" t="s">
        <v>228</v>
      </c>
      <c r="F609" s="301" t="s">
        <v>80</v>
      </c>
      <c r="G609" s="301" t="s">
        <v>77</v>
      </c>
      <c r="H609" s="303">
        <v>0</v>
      </c>
      <c r="I609" s="303">
        <v>0</v>
      </c>
      <c r="J609" s="303">
        <v>0</v>
      </c>
      <c r="K609" s="304">
        <v>0</v>
      </c>
      <c r="L609" s="303">
        <v>0</v>
      </c>
      <c r="M609" s="304">
        <v>0</v>
      </c>
      <c r="P609">
        <f t="shared" si="214"/>
        <v>2017</v>
      </c>
      <c r="Q609" t="str">
        <f t="shared" si="215"/>
        <v>Enrique Pañalosa 2016-2019</v>
      </c>
      <c r="R609" t="str">
        <f t="shared" si="216"/>
        <v>0221-INSTITUTO DISTRITAL DE TURISMO</v>
      </c>
      <c r="S609" t="str">
        <f t="shared" si="217"/>
        <v>DESARROLLO ECONÓMICO, INDUSTRIA Y TURISMO</v>
      </c>
      <c r="T609" t="str">
        <f t="shared" si="218"/>
        <v>Establecimientos Públicos</v>
      </c>
      <c r="U609" t="str">
        <f t="shared" si="219"/>
        <v>Transferencias</v>
      </c>
      <c r="V609" t="s">
        <v>256</v>
      </c>
      <c r="W609" s="53">
        <f t="shared" si="210"/>
        <v>0</v>
      </c>
      <c r="X609" s="53">
        <f t="shared" si="211"/>
        <v>0</v>
      </c>
      <c r="Y609" s="53">
        <f t="shared" si="212"/>
        <v>0</v>
      </c>
      <c r="Z609" s="53"/>
      <c r="AA609" s="53">
        <f t="shared" si="213"/>
        <v>0</v>
      </c>
      <c r="AB609" s="53"/>
      <c r="AC609" s="53">
        <f t="shared" si="221"/>
        <v>0</v>
      </c>
      <c r="AD609" s="53">
        <f t="shared" si="222"/>
        <v>0</v>
      </c>
      <c r="AE609" s="53">
        <f t="shared" si="223"/>
        <v>0</v>
      </c>
      <c r="AF609" s="53">
        <f t="shared" si="224"/>
        <v>0</v>
      </c>
      <c r="AG609" s="53">
        <f t="shared" si="225"/>
        <v>0</v>
      </c>
      <c r="AI609" s="53">
        <f t="shared" si="208"/>
        <v>0</v>
      </c>
      <c r="AJ609" s="53">
        <f t="shared" si="208"/>
        <v>0</v>
      </c>
      <c r="AK609" s="53">
        <f t="shared" si="208"/>
        <v>0</v>
      </c>
      <c r="AL609" s="53">
        <f t="shared" si="208"/>
        <v>0</v>
      </c>
      <c r="AM609" s="53">
        <f t="shared" si="209"/>
        <v>0</v>
      </c>
    </row>
    <row r="610" spans="1:39" x14ac:dyDescent="0.35">
      <c r="A610" s="301">
        <v>2017</v>
      </c>
      <c r="B610" s="301" t="s">
        <v>87</v>
      </c>
      <c r="C610" s="301" t="s">
        <v>62</v>
      </c>
      <c r="D610" s="302" t="s">
        <v>9</v>
      </c>
      <c r="E610" s="302" t="s">
        <v>228</v>
      </c>
      <c r="F610" s="301" t="s">
        <v>76</v>
      </c>
      <c r="G610" s="301" t="s">
        <v>77</v>
      </c>
      <c r="H610" s="303">
        <v>11037567000</v>
      </c>
      <c r="I610" s="303">
        <v>11037567000</v>
      </c>
      <c r="J610" s="303">
        <v>10395638760</v>
      </c>
      <c r="K610" s="304">
        <f t="shared" si="226"/>
        <v>0.94184150909344422</v>
      </c>
      <c r="L610" s="303">
        <v>8775410473</v>
      </c>
      <c r="M610" s="304">
        <f t="shared" si="220"/>
        <v>0.79504935036860935</v>
      </c>
      <c r="P610">
        <f t="shared" si="214"/>
        <v>2017</v>
      </c>
      <c r="Q610" t="str">
        <f t="shared" si="215"/>
        <v>Enrique Pañalosa 2016-2019</v>
      </c>
      <c r="R610" t="str">
        <f t="shared" si="216"/>
        <v>0222-INSTITUTO DISTRITAL DE LAS ARTES</v>
      </c>
      <c r="S610" t="str">
        <f t="shared" si="217"/>
        <v>CULTURA, RECREACIÓN Y DEPORTE</v>
      </c>
      <c r="T610" t="str">
        <f t="shared" si="218"/>
        <v>Establecimientos Públicos</v>
      </c>
      <c r="U610" t="str">
        <f t="shared" si="219"/>
        <v>Funcionamiento</v>
      </c>
      <c r="V610" t="s">
        <v>256</v>
      </c>
      <c r="W610" s="53">
        <f t="shared" si="210"/>
        <v>17245182143.155098</v>
      </c>
      <c r="X610" s="53">
        <f t="shared" si="211"/>
        <v>17245182143.155098</v>
      </c>
      <c r="Y610" s="53">
        <f t="shared" si="212"/>
        <v>16242228374.300514</v>
      </c>
      <c r="Z610" s="53"/>
      <c r="AA610" s="53">
        <f t="shared" si="213"/>
        <v>13710770859.903801</v>
      </c>
      <c r="AB610" s="53"/>
      <c r="AC610" s="53">
        <f t="shared" si="221"/>
        <v>17245182143.155098</v>
      </c>
      <c r="AD610" s="53">
        <f t="shared" si="222"/>
        <v>17245182143.155098</v>
      </c>
      <c r="AE610" s="53">
        <f t="shared" si="223"/>
        <v>16242228374.300514</v>
      </c>
      <c r="AF610" s="53">
        <f t="shared" si="224"/>
        <v>1.4715406370172441</v>
      </c>
      <c r="AG610" s="53">
        <f t="shared" si="225"/>
        <v>13710770859.903801</v>
      </c>
      <c r="AI610" s="53">
        <f t="shared" si="208"/>
        <v>0</v>
      </c>
      <c r="AJ610" s="53">
        <f t="shared" si="208"/>
        <v>0</v>
      </c>
      <c r="AK610" s="53">
        <f t="shared" si="208"/>
        <v>0</v>
      </c>
      <c r="AL610" s="53">
        <f t="shared" si="208"/>
        <v>-1.4715406370172441</v>
      </c>
      <c r="AM610" s="53">
        <f t="shared" si="209"/>
        <v>0</v>
      </c>
    </row>
    <row r="611" spans="1:39" x14ac:dyDescent="0.35">
      <c r="A611" s="301">
        <v>2017</v>
      </c>
      <c r="B611" s="301" t="s">
        <v>87</v>
      </c>
      <c r="C611" s="301" t="s">
        <v>62</v>
      </c>
      <c r="D611" s="302" t="s">
        <v>9</v>
      </c>
      <c r="E611" s="302" t="s">
        <v>228</v>
      </c>
      <c r="F611" s="301" t="s">
        <v>78</v>
      </c>
      <c r="G611" s="301" t="s">
        <v>77</v>
      </c>
      <c r="H611" s="303">
        <v>108656612000</v>
      </c>
      <c r="I611" s="303">
        <v>113640596448</v>
      </c>
      <c r="J611" s="303">
        <v>111432180526</v>
      </c>
      <c r="K611" s="304">
        <f t="shared" si="226"/>
        <v>0.9805666637537358</v>
      </c>
      <c r="L611" s="303">
        <v>98307444924</v>
      </c>
      <c r="M611" s="304">
        <f t="shared" si="220"/>
        <v>0.8650732924389728</v>
      </c>
      <c r="P611">
        <f t="shared" si="214"/>
        <v>2017</v>
      </c>
      <c r="Q611" t="str">
        <f t="shared" si="215"/>
        <v>Enrique Pañalosa 2016-2019</v>
      </c>
      <c r="R611" t="str">
        <f t="shared" si="216"/>
        <v>0222-INSTITUTO DISTRITAL DE LAS ARTES</v>
      </c>
      <c r="S611" t="str">
        <f t="shared" si="217"/>
        <v>CULTURA, RECREACIÓN Y DEPORTE</v>
      </c>
      <c r="T611" t="str">
        <f t="shared" si="218"/>
        <v>Establecimientos Públicos</v>
      </c>
      <c r="U611" t="str">
        <f t="shared" si="219"/>
        <v>Inversión directa</v>
      </c>
      <c r="V611" t="s">
        <v>256</v>
      </c>
      <c r="W611" s="53">
        <f t="shared" si="210"/>
        <v>169765951590.43039</v>
      </c>
      <c r="X611" s="53">
        <f t="shared" si="211"/>
        <v>177552968385.38278</v>
      </c>
      <c r="Y611" s="53">
        <f t="shared" si="212"/>
        <v>174102521849.22733</v>
      </c>
      <c r="Z611" s="53"/>
      <c r="AA611" s="53">
        <f t="shared" si="213"/>
        <v>153596330943.45593</v>
      </c>
      <c r="AB611" s="53"/>
      <c r="AC611" s="53">
        <f t="shared" si="221"/>
        <v>169765951590.43039</v>
      </c>
      <c r="AD611" s="53">
        <f t="shared" si="222"/>
        <v>177552968385.38278</v>
      </c>
      <c r="AE611" s="53">
        <f t="shared" si="223"/>
        <v>174102521849.22733</v>
      </c>
      <c r="AF611" s="53">
        <f t="shared" si="224"/>
        <v>1.5320451255189746</v>
      </c>
      <c r="AG611" s="53">
        <f t="shared" si="225"/>
        <v>153596330943.45593</v>
      </c>
      <c r="AI611" s="53">
        <f t="shared" si="208"/>
        <v>0</v>
      </c>
      <c r="AJ611" s="53">
        <f t="shared" si="208"/>
        <v>0</v>
      </c>
      <c r="AK611" s="53">
        <f t="shared" si="208"/>
        <v>0</v>
      </c>
      <c r="AL611" s="53">
        <f t="shared" si="208"/>
        <v>-1.5320451255189746</v>
      </c>
      <c r="AM611" s="53">
        <f t="shared" si="209"/>
        <v>0</v>
      </c>
    </row>
    <row r="612" spans="1:39" x14ac:dyDescent="0.35">
      <c r="A612" s="301">
        <v>2017</v>
      </c>
      <c r="B612" s="301" t="s">
        <v>87</v>
      </c>
      <c r="C612" s="301" t="s">
        <v>63</v>
      </c>
      <c r="D612" s="302" t="s">
        <v>16</v>
      </c>
      <c r="E612" s="302" t="s">
        <v>228</v>
      </c>
      <c r="F612" s="301" t="s">
        <v>76</v>
      </c>
      <c r="G612" s="301" t="s">
        <v>77</v>
      </c>
      <c r="H612" s="303">
        <v>45813962000</v>
      </c>
      <c r="I612" s="303">
        <v>46089416475</v>
      </c>
      <c r="J612" s="303">
        <v>42602895656</v>
      </c>
      <c r="K612" s="304">
        <f t="shared" si="226"/>
        <v>0.92435311432308609</v>
      </c>
      <c r="L612" s="303">
        <v>39914849137</v>
      </c>
      <c r="M612" s="304">
        <f t="shared" si="220"/>
        <v>0.86603068968449115</v>
      </c>
      <c r="P612">
        <f t="shared" si="214"/>
        <v>2017</v>
      </c>
      <c r="Q612" t="str">
        <f t="shared" si="215"/>
        <v>Enrique Pañalosa 2016-2019</v>
      </c>
      <c r="R612" t="str">
        <f t="shared" si="216"/>
        <v>0226-UNIDAD ADMINISTRATIVA ESPECIAL DE CATASTRO</v>
      </c>
      <c r="S612" t="str">
        <f t="shared" si="217"/>
        <v>HACIENDA</v>
      </c>
      <c r="T612" t="str">
        <f t="shared" si="218"/>
        <v>Establecimientos Públicos</v>
      </c>
      <c r="U612" t="str">
        <f t="shared" si="219"/>
        <v>Funcionamiento</v>
      </c>
      <c r="V612" t="s">
        <v>256</v>
      </c>
      <c r="W612" s="53">
        <f t="shared" si="210"/>
        <v>71580097261.433258</v>
      </c>
      <c r="X612" s="53">
        <f t="shared" si="211"/>
        <v>72010469515.891357</v>
      </c>
      <c r="Y612" s="53">
        <f t="shared" si="212"/>
        <v>66563101760.881821</v>
      </c>
      <c r="Z612" s="53"/>
      <c r="AA612" s="53">
        <f t="shared" si="213"/>
        <v>62363276579.35141</v>
      </c>
      <c r="AB612" s="53"/>
      <c r="AC612" s="53">
        <f t="shared" si="221"/>
        <v>71580097261.433258</v>
      </c>
      <c r="AD612" s="53">
        <f t="shared" si="222"/>
        <v>72010469515.891357</v>
      </c>
      <c r="AE612" s="53">
        <f t="shared" si="223"/>
        <v>66563101760.881821</v>
      </c>
      <c r="AF612" s="53">
        <f t="shared" si="224"/>
        <v>1.4442166304489283</v>
      </c>
      <c r="AG612" s="53">
        <f t="shared" si="225"/>
        <v>62363276579.35141</v>
      </c>
      <c r="AI612" s="53">
        <f t="shared" si="208"/>
        <v>0</v>
      </c>
      <c r="AJ612" s="53">
        <f t="shared" si="208"/>
        <v>0</v>
      </c>
      <c r="AK612" s="53">
        <f t="shared" si="208"/>
        <v>0</v>
      </c>
      <c r="AL612" s="53">
        <f t="shared" si="208"/>
        <v>-1.4442166304489283</v>
      </c>
      <c r="AM612" s="53">
        <f t="shared" si="209"/>
        <v>0</v>
      </c>
    </row>
    <row r="613" spans="1:39" x14ac:dyDescent="0.35">
      <c r="A613" s="301">
        <v>2017</v>
      </c>
      <c r="B613" s="301" t="s">
        <v>87</v>
      </c>
      <c r="C613" s="301" t="s">
        <v>63</v>
      </c>
      <c r="D613" s="302" t="s">
        <v>16</v>
      </c>
      <c r="E613" s="302" t="s">
        <v>228</v>
      </c>
      <c r="F613" s="301" t="s">
        <v>78</v>
      </c>
      <c r="G613" s="301" t="s">
        <v>77</v>
      </c>
      <c r="H613" s="303">
        <v>17394777000</v>
      </c>
      <c r="I613" s="303">
        <v>17394777000</v>
      </c>
      <c r="J613" s="303">
        <v>13913489826</v>
      </c>
      <c r="K613" s="304">
        <f t="shared" si="226"/>
        <v>0.79986594976181646</v>
      </c>
      <c r="L613" s="303">
        <v>9425931085</v>
      </c>
      <c r="M613" s="304">
        <f t="shared" si="220"/>
        <v>0.54188283557759898</v>
      </c>
      <c r="P613">
        <f t="shared" si="214"/>
        <v>2017</v>
      </c>
      <c r="Q613" t="str">
        <f t="shared" si="215"/>
        <v>Enrique Pañalosa 2016-2019</v>
      </c>
      <c r="R613" t="str">
        <f t="shared" si="216"/>
        <v>0226-UNIDAD ADMINISTRATIVA ESPECIAL DE CATASTRO</v>
      </c>
      <c r="S613" t="str">
        <f t="shared" si="217"/>
        <v>HACIENDA</v>
      </c>
      <c r="T613" t="str">
        <f t="shared" si="218"/>
        <v>Establecimientos Públicos</v>
      </c>
      <c r="U613" t="str">
        <f t="shared" si="219"/>
        <v>Inversión directa</v>
      </c>
      <c r="V613" t="s">
        <v>256</v>
      </c>
      <c r="W613" s="53">
        <f t="shared" si="210"/>
        <v>27177737422.075443</v>
      </c>
      <c r="X613" s="53">
        <f t="shared" si="211"/>
        <v>27177737422.075443</v>
      </c>
      <c r="Y613" s="53">
        <f t="shared" si="212"/>
        <v>21738546755.485634</v>
      </c>
      <c r="Z613" s="53"/>
      <c r="AA613" s="53">
        <f t="shared" si="213"/>
        <v>14727149418.857666</v>
      </c>
      <c r="AB613" s="53"/>
      <c r="AC613" s="53">
        <f t="shared" si="221"/>
        <v>27177737422.075443</v>
      </c>
      <c r="AD613" s="53">
        <f t="shared" si="222"/>
        <v>27177737422.075443</v>
      </c>
      <c r="AE613" s="53">
        <f t="shared" si="223"/>
        <v>21738546755.485634</v>
      </c>
      <c r="AF613" s="53">
        <f t="shared" si="224"/>
        <v>1.2497168980945048</v>
      </c>
      <c r="AG613" s="53">
        <f t="shared" si="225"/>
        <v>14727149418.857666</v>
      </c>
      <c r="AI613" s="53">
        <f t="shared" si="208"/>
        <v>0</v>
      </c>
      <c r="AJ613" s="53">
        <f t="shared" si="208"/>
        <v>0</v>
      </c>
      <c r="AK613" s="53">
        <f t="shared" si="208"/>
        <v>0</v>
      </c>
      <c r="AL613" s="53">
        <f t="shared" si="208"/>
        <v>-1.2497168980945048</v>
      </c>
      <c r="AM613" s="53">
        <f t="shared" si="209"/>
        <v>0</v>
      </c>
    </row>
    <row r="614" spans="1:39" x14ac:dyDescent="0.35">
      <c r="A614" s="301">
        <v>2017</v>
      </c>
      <c r="B614" s="301" t="s">
        <v>87</v>
      </c>
      <c r="C614" s="301" t="s">
        <v>63</v>
      </c>
      <c r="D614" s="302" t="s">
        <v>16</v>
      </c>
      <c r="E614" s="302" t="s">
        <v>228</v>
      </c>
      <c r="F614" s="301" t="s">
        <v>80</v>
      </c>
      <c r="G614" s="301" t="s">
        <v>77</v>
      </c>
      <c r="H614" s="303">
        <v>0</v>
      </c>
      <c r="I614" s="303">
        <v>0</v>
      </c>
      <c r="J614" s="303">
        <v>0</v>
      </c>
      <c r="K614" s="304">
        <v>0</v>
      </c>
      <c r="L614" s="303">
        <v>0</v>
      </c>
      <c r="M614" s="304">
        <v>0</v>
      </c>
      <c r="P614">
        <f t="shared" si="214"/>
        <v>2017</v>
      </c>
      <c r="Q614" t="str">
        <f t="shared" si="215"/>
        <v>Enrique Pañalosa 2016-2019</v>
      </c>
      <c r="R614" t="str">
        <f t="shared" si="216"/>
        <v>0226-UNIDAD ADMINISTRATIVA ESPECIAL DE CATASTRO</v>
      </c>
      <c r="S614" t="str">
        <f t="shared" si="217"/>
        <v>HACIENDA</v>
      </c>
      <c r="T614" t="str">
        <f t="shared" si="218"/>
        <v>Establecimientos Públicos</v>
      </c>
      <c r="U614" t="str">
        <f t="shared" si="219"/>
        <v>Transferencias</v>
      </c>
      <c r="V614" t="s">
        <v>256</v>
      </c>
      <c r="W614" s="53">
        <f t="shared" si="210"/>
        <v>0</v>
      </c>
      <c r="X614" s="53">
        <f t="shared" si="211"/>
        <v>0</v>
      </c>
      <c r="Y614" s="53">
        <f t="shared" si="212"/>
        <v>0</v>
      </c>
      <c r="Z614" s="53"/>
      <c r="AA614" s="53">
        <f t="shared" si="213"/>
        <v>0</v>
      </c>
      <c r="AB614" s="53"/>
      <c r="AC614" s="53">
        <f t="shared" si="221"/>
        <v>0</v>
      </c>
      <c r="AD614" s="53">
        <f t="shared" si="222"/>
        <v>0</v>
      </c>
      <c r="AE614" s="53">
        <f t="shared" si="223"/>
        <v>0</v>
      </c>
      <c r="AF614" s="53">
        <f t="shared" si="224"/>
        <v>0</v>
      </c>
      <c r="AG614" s="53">
        <f t="shared" si="225"/>
        <v>0</v>
      </c>
      <c r="AI614" s="53">
        <f t="shared" si="208"/>
        <v>0</v>
      </c>
      <c r="AJ614" s="53">
        <f t="shared" si="208"/>
        <v>0</v>
      </c>
      <c r="AK614" s="53">
        <f t="shared" si="208"/>
        <v>0</v>
      </c>
      <c r="AL614" s="53">
        <f t="shared" si="208"/>
        <v>0</v>
      </c>
      <c r="AM614" s="53">
        <f t="shared" si="209"/>
        <v>0</v>
      </c>
    </row>
    <row r="615" spans="1:39" x14ac:dyDescent="0.35">
      <c r="A615" s="301">
        <v>2017</v>
      </c>
      <c r="B615" s="301" t="s">
        <v>87</v>
      </c>
      <c r="C615" s="301" t="s">
        <v>64</v>
      </c>
      <c r="D615" s="302" t="s">
        <v>18</v>
      </c>
      <c r="E615" s="302" t="s">
        <v>228</v>
      </c>
      <c r="F615" s="301" t="s">
        <v>76</v>
      </c>
      <c r="G615" s="301" t="s">
        <v>77</v>
      </c>
      <c r="H615" s="303">
        <v>20800049000</v>
      </c>
      <c r="I615" s="303">
        <v>20800049000</v>
      </c>
      <c r="J615" s="303">
        <v>18551877798</v>
      </c>
      <c r="K615" s="304">
        <f t="shared" si="226"/>
        <v>0.8919151006807724</v>
      </c>
      <c r="L615" s="303">
        <v>17187501506</v>
      </c>
      <c r="M615" s="304">
        <f t="shared" ref="M615:M625" si="227">+L615/I615</f>
        <v>0.82632024116866265</v>
      </c>
      <c r="P615">
        <f t="shared" si="214"/>
        <v>2017</v>
      </c>
      <c r="Q615" t="str">
        <f t="shared" si="215"/>
        <v>Enrique Pañalosa 2016-2019</v>
      </c>
      <c r="R615" t="str">
        <f t="shared" si="216"/>
        <v>0227-UNIDAD ADTIVA ESPECIAL DE REHABILITACIÓN Y MANTO. VIAL</v>
      </c>
      <c r="S615" t="str">
        <f t="shared" si="217"/>
        <v>MOVILIDAD</v>
      </c>
      <c r="T615" t="str">
        <f t="shared" si="218"/>
        <v>Establecimientos Públicos</v>
      </c>
      <c r="U615" t="str">
        <f t="shared" si="219"/>
        <v>Funcionamiento</v>
      </c>
      <c r="V615" t="s">
        <v>256</v>
      </c>
      <c r="W615" s="53">
        <f t="shared" si="210"/>
        <v>32498161378.458771</v>
      </c>
      <c r="X615" s="53">
        <f t="shared" si="211"/>
        <v>32498161378.458771</v>
      </c>
      <c r="Y615" s="53">
        <f t="shared" si="212"/>
        <v>28985600877.808044</v>
      </c>
      <c r="Z615" s="53"/>
      <c r="AA615" s="53">
        <f t="shared" si="213"/>
        <v>26853888547.786167</v>
      </c>
      <c r="AB615" s="53"/>
      <c r="AC615" s="53">
        <f t="shared" si="221"/>
        <v>32498161378.458771</v>
      </c>
      <c r="AD615" s="53">
        <f t="shared" si="222"/>
        <v>32498161378.458771</v>
      </c>
      <c r="AE615" s="53">
        <f t="shared" si="223"/>
        <v>28985600877.808044</v>
      </c>
      <c r="AF615" s="53">
        <f t="shared" si="224"/>
        <v>1.393535220893376</v>
      </c>
      <c r="AG615" s="53">
        <f t="shared" si="225"/>
        <v>26853888547.786167</v>
      </c>
      <c r="AI615" s="53">
        <f t="shared" si="208"/>
        <v>0</v>
      </c>
      <c r="AJ615" s="53">
        <f t="shared" si="208"/>
        <v>0</v>
      </c>
      <c r="AK615" s="53">
        <f t="shared" si="208"/>
        <v>0</v>
      </c>
      <c r="AL615" s="53">
        <f t="shared" si="208"/>
        <v>-1.393535220893376</v>
      </c>
      <c r="AM615" s="53">
        <f t="shared" si="209"/>
        <v>0</v>
      </c>
    </row>
    <row r="616" spans="1:39" x14ac:dyDescent="0.35">
      <c r="A616" s="301">
        <v>2017</v>
      </c>
      <c r="B616" s="301" t="s">
        <v>87</v>
      </c>
      <c r="C616" s="301" t="s">
        <v>64</v>
      </c>
      <c r="D616" s="302" t="s">
        <v>18</v>
      </c>
      <c r="E616" s="302" t="s">
        <v>228</v>
      </c>
      <c r="F616" s="301" t="s">
        <v>78</v>
      </c>
      <c r="G616" s="301" t="s">
        <v>77</v>
      </c>
      <c r="H616" s="303">
        <v>147971912000</v>
      </c>
      <c r="I616" s="303">
        <v>140193984000</v>
      </c>
      <c r="J616" s="303">
        <v>85400396619</v>
      </c>
      <c r="K616" s="304">
        <f t="shared" si="226"/>
        <v>0.60915878258370915</v>
      </c>
      <c r="L616" s="303">
        <v>32558766935</v>
      </c>
      <c r="M616" s="304">
        <f t="shared" si="227"/>
        <v>0.23224082807290788</v>
      </c>
      <c r="P616">
        <f t="shared" si="214"/>
        <v>2017</v>
      </c>
      <c r="Q616" t="str">
        <f t="shared" si="215"/>
        <v>Enrique Pañalosa 2016-2019</v>
      </c>
      <c r="R616" t="str">
        <f t="shared" si="216"/>
        <v>0227-UNIDAD ADTIVA ESPECIAL DE REHABILITACIÓN Y MANTO. VIAL</v>
      </c>
      <c r="S616" t="str">
        <f t="shared" si="217"/>
        <v>MOVILIDAD</v>
      </c>
      <c r="T616" t="str">
        <f t="shared" si="218"/>
        <v>Establecimientos Públicos</v>
      </c>
      <c r="U616" t="str">
        <f t="shared" si="219"/>
        <v>Inversión directa</v>
      </c>
      <c r="V616" t="s">
        <v>256</v>
      </c>
      <c r="W616" s="53">
        <f t="shared" si="210"/>
        <v>231192487847.26901</v>
      </c>
      <c r="X616" s="53">
        <f t="shared" si="211"/>
        <v>219040191507.29245</v>
      </c>
      <c r="Y616" s="53">
        <f t="shared" si="212"/>
        <v>133430256395.48477</v>
      </c>
      <c r="Z616" s="53"/>
      <c r="AA616" s="53">
        <f t="shared" si="213"/>
        <v>50870075456.901924</v>
      </c>
      <c r="AB616" s="53"/>
      <c r="AC616" s="53">
        <f t="shared" si="221"/>
        <v>231192487847.26901</v>
      </c>
      <c r="AD616" s="53">
        <f t="shared" si="222"/>
        <v>219040191507.29245</v>
      </c>
      <c r="AE616" s="53">
        <f t="shared" si="223"/>
        <v>133430256395.48477</v>
      </c>
      <c r="AF616" s="53">
        <f t="shared" si="224"/>
        <v>0.95175450892018854</v>
      </c>
      <c r="AG616" s="53">
        <f t="shared" si="225"/>
        <v>50870075456.901924</v>
      </c>
      <c r="AI616" s="53">
        <f t="shared" si="208"/>
        <v>0</v>
      </c>
      <c r="AJ616" s="53">
        <f t="shared" si="208"/>
        <v>0</v>
      </c>
      <c r="AK616" s="53">
        <f t="shared" si="208"/>
        <v>0</v>
      </c>
      <c r="AL616" s="53">
        <f t="shared" si="208"/>
        <v>-0.95175450892018854</v>
      </c>
      <c r="AM616" s="53">
        <f t="shared" si="209"/>
        <v>0</v>
      </c>
    </row>
    <row r="617" spans="1:39" x14ac:dyDescent="0.35">
      <c r="A617" s="301">
        <v>2017</v>
      </c>
      <c r="B617" s="301" t="s">
        <v>87</v>
      </c>
      <c r="C617" s="301" t="s">
        <v>65</v>
      </c>
      <c r="D617" s="302" t="s">
        <v>15</v>
      </c>
      <c r="E617" s="302" t="s">
        <v>228</v>
      </c>
      <c r="F617" s="301" t="s">
        <v>76</v>
      </c>
      <c r="G617" s="301" t="s">
        <v>77</v>
      </c>
      <c r="H617" s="303">
        <v>235061160000</v>
      </c>
      <c r="I617" s="303">
        <v>235061160000</v>
      </c>
      <c r="J617" s="303">
        <v>215622240921</v>
      </c>
      <c r="K617" s="304">
        <f t="shared" si="226"/>
        <v>0.91730271781607819</v>
      </c>
      <c r="L617" s="303">
        <v>206268257035</v>
      </c>
      <c r="M617" s="304">
        <f t="shared" si="227"/>
        <v>0.87750888762311907</v>
      </c>
      <c r="P617">
        <f t="shared" si="214"/>
        <v>2017</v>
      </c>
      <c r="Q617" t="str">
        <f t="shared" si="215"/>
        <v>Enrique Pañalosa 2016-2019</v>
      </c>
      <c r="R617" t="str">
        <f t="shared" si="216"/>
        <v>0228-UNIDAD ADMINISTRATIVA ESPECIAL DE SERVICIOS PÚBLICOS</v>
      </c>
      <c r="S617" t="str">
        <f t="shared" si="217"/>
        <v>HÁBITAT</v>
      </c>
      <c r="T617" t="str">
        <f t="shared" si="218"/>
        <v>Establecimientos Públicos</v>
      </c>
      <c r="U617" t="str">
        <f t="shared" si="219"/>
        <v>Funcionamiento</v>
      </c>
      <c r="V617" t="s">
        <v>256</v>
      </c>
      <c r="W617" s="53">
        <f t="shared" si="210"/>
        <v>367261419022.98969</v>
      </c>
      <c r="X617" s="53">
        <f t="shared" si="211"/>
        <v>367261419022.98969</v>
      </c>
      <c r="Y617" s="53">
        <f t="shared" si="212"/>
        <v>336889897818.77795</v>
      </c>
      <c r="Z617" s="53"/>
      <c r="AA617" s="53">
        <f t="shared" si="213"/>
        <v>322275159273.75189</v>
      </c>
      <c r="AB617" s="53"/>
      <c r="AC617" s="53">
        <f t="shared" si="221"/>
        <v>367261419022.98969</v>
      </c>
      <c r="AD617" s="53">
        <f t="shared" si="222"/>
        <v>367261419022.98969</v>
      </c>
      <c r="AE617" s="53">
        <f t="shared" si="223"/>
        <v>336889897818.77795</v>
      </c>
      <c r="AF617" s="53">
        <f t="shared" si="224"/>
        <v>1.4332010350786066</v>
      </c>
      <c r="AG617" s="53">
        <f t="shared" si="225"/>
        <v>322275159273.75189</v>
      </c>
      <c r="AI617" s="53">
        <f t="shared" si="208"/>
        <v>0</v>
      </c>
      <c r="AJ617" s="53">
        <f t="shared" si="208"/>
        <v>0</v>
      </c>
      <c r="AK617" s="53">
        <f t="shared" si="208"/>
        <v>0</v>
      </c>
      <c r="AL617" s="53">
        <f t="shared" si="208"/>
        <v>-1.4332010350786066</v>
      </c>
      <c r="AM617" s="53">
        <f t="shared" si="209"/>
        <v>0</v>
      </c>
    </row>
    <row r="618" spans="1:39" x14ac:dyDescent="0.35">
      <c r="A618" s="301">
        <v>2017</v>
      </c>
      <c r="B618" s="301" t="s">
        <v>87</v>
      </c>
      <c r="C618" s="301" t="s">
        <v>65</v>
      </c>
      <c r="D618" s="302" t="s">
        <v>15</v>
      </c>
      <c r="E618" s="302" t="s">
        <v>228</v>
      </c>
      <c r="F618" s="301" t="s">
        <v>78</v>
      </c>
      <c r="G618" s="301" t="s">
        <v>77</v>
      </c>
      <c r="H618" s="303">
        <v>64051665000</v>
      </c>
      <c r="I618" s="303">
        <v>64051665000</v>
      </c>
      <c r="J618" s="303">
        <v>53977856499</v>
      </c>
      <c r="K618" s="304">
        <f t="shared" si="226"/>
        <v>0.84272370591771506</v>
      </c>
      <c r="L618" s="303">
        <v>33740188037</v>
      </c>
      <c r="M618" s="304">
        <f t="shared" si="227"/>
        <v>0.52676519864081595</v>
      </c>
      <c r="P618">
        <f t="shared" si="214"/>
        <v>2017</v>
      </c>
      <c r="Q618" t="str">
        <f t="shared" si="215"/>
        <v>Enrique Pañalosa 2016-2019</v>
      </c>
      <c r="R618" t="str">
        <f t="shared" si="216"/>
        <v>0228-UNIDAD ADMINISTRATIVA ESPECIAL DE SERVICIOS PÚBLICOS</v>
      </c>
      <c r="S618" t="str">
        <f t="shared" si="217"/>
        <v>HÁBITAT</v>
      </c>
      <c r="T618" t="str">
        <f t="shared" si="218"/>
        <v>Establecimientos Públicos</v>
      </c>
      <c r="U618" t="str">
        <f t="shared" si="219"/>
        <v>Inversión directa</v>
      </c>
      <c r="V618" t="s">
        <v>256</v>
      </c>
      <c r="W618" s="53">
        <f t="shared" si="210"/>
        <v>100074828945.30582</v>
      </c>
      <c r="X618" s="53">
        <f t="shared" si="211"/>
        <v>100074828945.30582</v>
      </c>
      <c r="Y618" s="53">
        <f t="shared" si="212"/>
        <v>84335430717.869537</v>
      </c>
      <c r="Z618" s="53"/>
      <c r="AA618" s="53">
        <f t="shared" si="213"/>
        <v>52715937148.319702</v>
      </c>
      <c r="AB618" s="53"/>
      <c r="AC618" s="53">
        <f t="shared" si="221"/>
        <v>100074828945.30582</v>
      </c>
      <c r="AD618" s="53">
        <f t="shared" si="222"/>
        <v>100074828945.30582</v>
      </c>
      <c r="AE618" s="53">
        <f t="shared" si="223"/>
        <v>84335430717.869537</v>
      </c>
      <c r="AF618" s="53">
        <f t="shared" si="224"/>
        <v>1.3166781959199583</v>
      </c>
      <c r="AG618" s="53">
        <f t="shared" si="225"/>
        <v>52715937148.319702</v>
      </c>
      <c r="AI618" s="53">
        <f t="shared" si="208"/>
        <v>0</v>
      </c>
      <c r="AJ618" s="53">
        <f t="shared" si="208"/>
        <v>0</v>
      </c>
      <c r="AK618" s="53">
        <f t="shared" si="208"/>
        <v>0</v>
      </c>
      <c r="AL618" s="53">
        <f t="shared" si="208"/>
        <v>-1.3166781959199583</v>
      </c>
      <c r="AM618" s="53">
        <f t="shared" si="209"/>
        <v>0</v>
      </c>
    </row>
    <row r="619" spans="1:39" x14ac:dyDescent="0.35">
      <c r="A619" s="301">
        <v>2017</v>
      </c>
      <c r="B619" s="301" t="s">
        <v>87</v>
      </c>
      <c r="C619" s="301" t="s">
        <v>66</v>
      </c>
      <c r="D619" s="302" t="s">
        <v>8</v>
      </c>
      <c r="E619" s="302" t="s">
        <v>228</v>
      </c>
      <c r="F619" s="301" t="s">
        <v>76</v>
      </c>
      <c r="G619" s="301" t="s">
        <v>77</v>
      </c>
      <c r="H619" s="303">
        <v>0</v>
      </c>
      <c r="I619" s="303">
        <v>4907679467</v>
      </c>
      <c r="J619" s="303">
        <v>2636672701</v>
      </c>
      <c r="K619" s="304">
        <f t="shared" si="226"/>
        <v>0.53725446389263953</v>
      </c>
      <c r="L619" s="303">
        <v>1498757427</v>
      </c>
      <c r="M619" s="304">
        <f t="shared" si="227"/>
        <v>0.30539024340890192</v>
      </c>
      <c r="P619">
        <f t="shared" si="214"/>
        <v>2017</v>
      </c>
      <c r="Q619" t="str">
        <f t="shared" si="215"/>
        <v>Enrique Pañalosa 2016-2019</v>
      </c>
      <c r="R619" t="str">
        <f t="shared" si="216"/>
        <v>0229-INSTITUTO DISTRITAL DE PROTECCIÓN Y BIENESTAR ANIMAL</v>
      </c>
      <c r="S619" t="str">
        <f t="shared" si="217"/>
        <v>AMBIENTE</v>
      </c>
      <c r="T619" t="str">
        <f t="shared" si="218"/>
        <v>Establecimientos Públicos</v>
      </c>
      <c r="U619" t="str">
        <f t="shared" si="219"/>
        <v>Funcionamiento</v>
      </c>
      <c r="V619" t="s">
        <v>256</v>
      </c>
      <c r="W619" s="53">
        <f t="shared" si="210"/>
        <v>0</v>
      </c>
      <c r="X619" s="53">
        <f t="shared" si="211"/>
        <v>7667797287.9926643</v>
      </c>
      <c r="Y619" s="53">
        <f t="shared" si="212"/>
        <v>4119558321.1979342</v>
      </c>
      <c r="Z619" s="53"/>
      <c r="AA619" s="53">
        <f t="shared" si="213"/>
        <v>2341670480.1901975</v>
      </c>
      <c r="AB619" s="53"/>
      <c r="AC619" s="53">
        <f t="shared" si="221"/>
        <v>0</v>
      </c>
      <c r="AD619" s="53">
        <f t="shared" si="222"/>
        <v>7667797287.9926643</v>
      </c>
      <c r="AE619" s="53">
        <f t="shared" si="223"/>
        <v>4119558321.1979342</v>
      </c>
      <c r="AF619" s="53">
        <f t="shared" si="224"/>
        <v>0.83941063162304808</v>
      </c>
      <c r="AG619" s="53">
        <f t="shared" si="225"/>
        <v>2341670480.1901975</v>
      </c>
      <c r="AI619" s="53">
        <f t="shared" si="208"/>
        <v>0</v>
      </c>
      <c r="AJ619" s="53">
        <f t="shared" si="208"/>
        <v>0</v>
      </c>
      <c r="AK619" s="53">
        <f t="shared" si="208"/>
        <v>0</v>
      </c>
      <c r="AL619" s="53">
        <f t="shared" si="208"/>
        <v>-0.83941063162304808</v>
      </c>
      <c r="AM619" s="53">
        <f t="shared" si="209"/>
        <v>0</v>
      </c>
    </row>
    <row r="620" spans="1:39" x14ac:dyDescent="0.35">
      <c r="A620" s="301">
        <v>2017</v>
      </c>
      <c r="B620" s="301" t="s">
        <v>87</v>
      </c>
      <c r="C620" s="301" t="s">
        <v>66</v>
      </c>
      <c r="D620" s="302" t="s">
        <v>8</v>
      </c>
      <c r="E620" s="302" t="s">
        <v>228</v>
      </c>
      <c r="F620" s="301" t="s">
        <v>78</v>
      </c>
      <c r="G620" s="301" t="s">
        <v>77</v>
      </c>
      <c r="H620" s="303">
        <v>0</v>
      </c>
      <c r="I620" s="303">
        <v>15092320533</v>
      </c>
      <c r="J620" s="303">
        <v>10442445925</v>
      </c>
      <c r="K620" s="304">
        <f t="shared" si="226"/>
        <v>0.691904594934036</v>
      </c>
      <c r="L620" s="303">
        <v>1538449999</v>
      </c>
      <c r="M620" s="304">
        <f t="shared" si="227"/>
        <v>0.10193594786408848</v>
      </c>
      <c r="P620">
        <f t="shared" si="214"/>
        <v>2017</v>
      </c>
      <c r="Q620" t="str">
        <f t="shared" si="215"/>
        <v>Enrique Pañalosa 2016-2019</v>
      </c>
      <c r="R620" t="str">
        <f t="shared" si="216"/>
        <v>0229-INSTITUTO DISTRITAL DE PROTECCIÓN Y BIENESTAR ANIMAL</v>
      </c>
      <c r="S620" t="str">
        <f t="shared" si="217"/>
        <v>AMBIENTE</v>
      </c>
      <c r="T620" t="str">
        <f t="shared" si="218"/>
        <v>Establecimientos Públicos</v>
      </c>
      <c r="U620" t="str">
        <f t="shared" si="219"/>
        <v>Inversión directa</v>
      </c>
      <c r="V620" t="s">
        <v>256</v>
      </c>
      <c r="W620" s="53">
        <f t="shared" si="210"/>
        <v>0</v>
      </c>
      <c r="X620" s="53">
        <f t="shared" si="211"/>
        <v>23580361193.228962</v>
      </c>
      <c r="Y620" s="53">
        <f t="shared" si="212"/>
        <v>16315360259.799349</v>
      </c>
      <c r="Z620" s="53"/>
      <c r="AA620" s="53">
        <f t="shared" si="213"/>
        <v>2403686469.2093625</v>
      </c>
      <c r="AB620" s="53"/>
      <c r="AC620" s="53">
        <f t="shared" si="221"/>
        <v>0</v>
      </c>
      <c r="AD620" s="53">
        <f t="shared" si="222"/>
        <v>23580361193.228962</v>
      </c>
      <c r="AE620" s="53">
        <f t="shared" si="223"/>
        <v>16315360259.799349</v>
      </c>
      <c r="AF620" s="53">
        <f t="shared" si="224"/>
        <v>1.0810372218192106</v>
      </c>
      <c r="AG620" s="53">
        <f t="shared" si="225"/>
        <v>2403686469.2093625</v>
      </c>
      <c r="AI620" s="53">
        <f t="shared" si="208"/>
        <v>0</v>
      </c>
      <c r="AJ620" s="53">
        <f t="shared" si="208"/>
        <v>0</v>
      </c>
      <c r="AK620" s="53">
        <f t="shared" si="208"/>
        <v>0</v>
      </c>
      <c r="AL620" s="53">
        <f t="shared" si="208"/>
        <v>-1.0810372218192106</v>
      </c>
      <c r="AM620" s="53">
        <f t="shared" si="209"/>
        <v>0</v>
      </c>
    </row>
    <row r="621" spans="1:39" x14ac:dyDescent="0.35">
      <c r="A621" s="301">
        <v>2017</v>
      </c>
      <c r="B621" s="301" t="s">
        <v>87</v>
      </c>
      <c r="C621" s="301" t="s">
        <v>67</v>
      </c>
      <c r="D621" s="302" t="s">
        <v>11</v>
      </c>
      <c r="E621" s="302" t="s">
        <v>229</v>
      </c>
      <c r="F621" s="301" t="s">
        <v>76</v>
      </c>
      <c r="G621" s="301" t="s">
        <v>77</v>
      </c>
      <c r="H621" s="303">
        <v>259772141000</v>
      </c>
      <c r="I621" s="303">
        <v>270368121382</v>
      </c>
      <c r="J621" s="303">
        <v>255600817736.82001</v>
      </c>
      <c r="K621" s="304">
        <f t="shared" si="226"/>
        <v>0.94538075136337751</v>
      </c>
      <c r="L621" s="303">
        <v>246024618901</v>
      </c>
      <c r="M621" s="304">
        <f t="shared" si="227"/>
        <v>0.90996163912902528</v>
      </c>
      <c r="P621">
        <f t="shared" si="214"/>
        <v>2017</v>
      </c>
      <c r="Q621" t="str">
        <f t="shared" si="215"/>
        <v>Enrique Pañalosa 2016-2019</v>
      </c>
      <c r="R621" t="str">
        <f t="shared" si="216"/>
        <v xml:space="preserve">0230-UNIVERSIDAD DISTRITAL  </v>
      </c>
      <c r="S621" t="str">
        <f t="shared" si="217"/>
        <v>EDUCACIÓN</v>
      </c>
      <c r="T621" t="str">
        <f t="shared" si="218"/>
        <v>Ente Autónomo Universitario</v>
      </c>
      <c r="U621" t="str">
        <f t="shared" si="219"/>
        <v>Funcionamiento</v>
      </c>
      <c r="V621" t="s">
        <v>256</v>
      </c>
      <c r="W621" s="53">
        <f t="shared" si="210"/>
        <v>405870051548.71252</v>
      </c>
      <c r="X621" s="53">
        <f t="shared" si="211"/>
        <v>422425295260.74506</v>
      </c>
      <c r="Y621" s="53">
        <f t="shared" si="212"/>
        <v>399352743028.49976</v>
      </c>
      <c r="Z621" s="53"/>
      <c r="AA621" s="53">
        <f t="shared" si="213"/>
        <v>384390814085.03009</v>
      </c>
      <c r="AB621" s="53"/>
      <c r="AC621" s="53">
        <f t="shared" si="221"/>
        <v>405870051548.71252</v>
      </c>
      <c r="AD621" s="53">
        <f t="shared" si="222"/>
        <v>422425295260.74506</v>
      </c>
      <c r="AE621" s="53">
        <f t="shared" si="223"/>
        <v>399352743028.49976</v>
      </c>
      <c r="AF621" s="53">
        <f t="shared" si="224"/>
        <v>1.4770703771849598</v>
      </c>
      <c r="AG621" s="53">
        <f t="shared" si="225"/>
        <v>384390814085.03009</v>
      </c>
      <c r="AI621" s="53">
        <f t="shared" si="208"/>
        <v>0</v>
      </c>
      <c r="AJ621" s="53">
        <f t="shared" si="208"/>
        <v>0</v>
      </c>
      <c r="AK621" s="53">
        <f t="shared" si="208"/>
        <v>0</v>
      </c>
      <c r="AL621" s="53">
        <f t="shared" si="208"/>
        <v>-1.4770703771849598</v>
      </c>
      <c r="AM621" s="53">
        <f t="shared" si="209"/>
        <v>0</v>
      </c>
    </row>
    <row r="622" spans="1:39" x14ac:dyDescent="0.35">
      <c r="A622" s="301">
        <v>2017</v>
      </c>
      <c r="B622" s="301" t="s">
        <v>87</v>
      </c>
      <c r="C622" s="301" t="s">
        <v>67</v>
      </c>
      <c r="D622" s="302" t="s">
        <v>11</v>
      </c>
      <c r="E622" s="302" t="s">
        <v>229</v>
      </c>
      <c r="F622" s="301" t="s">
        <v>79</v>
      </c>
      <c r="G622" s="301" t="s">
        <v>77</v>
      </c>
      <c r="H622" s="303">
        <v>0</v>
      </c>
      <c r="I622" s="303">
        <v>0</v>
      </c>
      <c r="J622" s="303">
        <v>0</v>
      </c>
      <c r="K622" s="304">
        <v>0</v>
      </c>
      <c r="L622" s="303">
        <v>0</v>
      </c>
      <c r="M622" s="304">
        <v>0</v>
      </c>
      <c r="P622">
        <f t="shared" si="214"/>
        <v>2017</v>
      </c>
      <c r="Q622" t="str">
        <f t="shared" si="215"/>
        <v>Enrique Pañalosa 2016-2019</v>
      </c>
      <c r="R622" t="str">
        <f t="shared" si="216"/>
        <v xml:space="preserve">0230-UNIVERSIDAD DISTRITAL  </v>
      </c>
      <c r="S622" t="str">
        <f t="shared" si="217"/>
        <v>EDUCACIÓN</v>
      </c>
      <c r="T622" t="str">
        <f t="shared" si="218"/>
        <v>Ente Autónomo Universitario</v>
      </c>
      <c r="U622" t="str">
        <f t="shared" si="219"/>
        <v>Servicio de la deuda</v>
      </c>
      <c r="V622" t="s">
        <v>256</v>
      </c>
      <c r="W622" s="53">
        <f t="shared" si="210"/>
        <v>0</v>
      </c>
      <c r="X622" s="53">
        <f t="shared" si="211"/>
        <v>0</v>
      </c>
      <c r="Y622" s="53">
        <f t="shared" si="212"/>
        <v>0</v>
      </c>
      <c r="Z622" s="53"/>
      <c r="AA622" s="53">
        <f t="shared" si="213"/>
        <v>0</v>
      </c>
      <c r="AB622" s="53"/>
      <c r="AC622" s="53">
        <f t="shared" si="221"/>
        <v>0</v>
      </c>
      <c r="AD622" s="53">
        <f t="shared" si="222"/>
        <v>0</v>
      </c>
      <c r="AE622" s="53">
        <f t="shared" si="223"/>
        <v>0</v>
      </c>
      <c r="AF622" s="53">
        <f t="shared" si="224"/>
        <v>0</v>
      </c>
      <c r="AG622" s="53">
        <f t="shared" si="225"/>
        <v>0</v>
      </c>
      <c r="AI622" s="53">
        <f t="shared" si="208"/>
        <v>0</v>
      </c>
      <c r="AJ622" s="53">
        <f t="shared" si="208"/>
        <v>0</v>
      </c>
      <c r="AK622" s="53">
        <f t="shared" si="208"/>
        <v>0</v>
      </c>
      <c r="AL622" s="53">
        <f t="shared" si="208"/>
        <v>0</v>
      </c>
      <c r="AM622" s="53">
        <f t="shared" si="209"/>
        <v>0</v>
      </c>
    </row>
    <row r="623" spans="1:39" x14ac:dyDescent="0.35">
      <c r="A623" s="301">
        <v>2017</v>
      </c>
      <c r="B623" s="301" t="s">
        <v>87</v>
      </c>
      <c r="C623" s="301" t="s">
        <v>67</v>
      </c>
      <c r="D623" s="302" t="s">
        <v>11</v>
      </c>
      <c r="E623" s="302" t="s">
        <v>229</v>
      </c>
      <c r="F623" s="301" t="s">
        <v>78</v>
      </c>
      <c r="G623" s="301" t="s">
        <v>77</v>
      </c>
      <c r="H623" s="303">
        <v>28143008000</v>
      </c>
      <c r="I623" s="303">
        <v>43109207714</v>
      </c>
      <c r="J623" s="303">
        <v>28471721492</v>
      </c>
      <c r="K623" s="304">
        <f t="shared" ref="K623:K626" si="228">+J623/I623</f>
        <v>0.66045568920891162</v>
      </c>
      <c r="L623" s="303">
        <v>10465315926</v>
      </c>
      <c r="M623" s="304">
        <f t="shared" si="227"/>
        <v>0.2427628917569116</v>
      </c>
      <c r="P623">
        <f t="shared" si="214"/>
        <v>2017</v>
      </c>
      <c r="Q623" t="str">
        <f t="shared" si="215"/>
        <v>Enrique Pañalosa 2016-2019</v>
      </c>
      <c r="R623" t="str">
        <f t="shared" si="216"/>
        <v xml:space="preserve">0230-UNIVERSIDAD DISTRITAL  </v>
      </c>
      <c r="S623" t="str">
        <f t="shared" si="217"/>
        <v>EDUCACIÓN</v>
      </c>
      <c r="T623" t="str">
        <f t="shared" si="218"/>
        <v>Ente Autónomo Universitario</v>
      </c>
      <c r="U623" t="str">
        <f t="shared" si="219"/>
        <v>Inversión directa</v>
      </c>
      <c r="V623" t="s">
        <v>256</v>
      </c>
      <c r="W623" s="53">
        <f t="shared" si="210"/>
        <v>43970858706.114403</v>
      </c>
      <c r="X623" s="53">
        <f t="shared" si="211"/>
        <v>67354167732.348694</v>
      </c>
      <c r="Y623" s="53">
        <f t="shared" si="212"/>
        <v>44484443270.760994</v>
      </c>
      <c r="Z623" s="53"/>
      <c r="AA623" s="53">
        <f t="shared" si="213"/>
        <v>16351092530.585033</v>
      </c>
      <c r="AB623" s="53"/>
      <c r="AC623" s="53">
        <f t="shared" si="221"/>
        <v>43970858706.114403</v>
      </c>
      <c r="AD623" s="53">
        <f t="shared" si="222"/>
        <v>67354167732.348694</v>
      </c>
      <c r="AE623" s="53">
        <f t="shared" si="223"/>
        <v>44484443270.760994</v>
      </c>
      <c r="AF623" s="53">
        <f t="shared" si="224"/>
        <v>1.0319012023112264</v>
      </c>
      <c r="AG623" s="53">
        <f t="shared" si="225"/>
        <v>16351092530.585033</v>
      </c>
      <c r="AI623" s="53">
        <f t="shared" si="208"/>
        <v>0</v>
      </c>
      <c r="AJ623" s="53">
        <f t="shared" si="208"/>
        <v>0</v>
      </c>
      <c r="AK623" s="53">
        <f t="shared" si="208"/>
        <v>0</v>
      </c>
      <c r="AL623" s="53">
        <f t="shared" si="208"/>
        <v>-1.0319012023112264</v>
      </c>
      <c r="AM623" s="53">
        <f t="shared" si="209"/>
        <v>0</v>
      </c>
    </row>
    <row r="624" spans="1:39" x14ac:dyDescent="0.35">
      <c r="A624" s="301">
        <v>2017</v>
      </c>
      <c r="B624" s="301" t="s">
        <v>87</v>
      </c>
      <c r="C624" s="301" t="s">
        <v>67</v>
      </c>
      <c r="D624" s="302" t="s">
        <v>11</v>
      </c>
      <c r="E624" s="302" t="s">
        <v>229</v>
      </c>
      <c r="F624" s="301" t="s">
        <v>80</v>
      </c>
      <c r="G624" s="301" t="s">
        <v>77</v>
      </c>
      <c r="H624" s="303">
        <v>188336000</v>
      </c>
      <c r="I624" s="303">
        <v>188336000</v>
      </c>
      <c r="J624" s="303">
        <v>114200000</v>
      </c>
      <c r="K624" s="304">
        <f t="shared" si="228"/>
        <v>0.60636309574377711</v>
      </c>
      <c r="L624" s="303">
        <v>114200000</v>
      </c>
      <c r="M624" s="304">
        <f t="shared" si="227"/>
        <v>0.60636309574377711</v>
      </c>
      <c r="P624">
        <f t="shared" si="214"/>
        <v>2017</v>
      </c>
      <c r="Q624" t="str">
        <f t="shared" si="215"/>
        <v>Enrique Pañalosa 2016-2019</v>
      </c>
      <c r="R624" t="str">
        <f t="shared" si="216"/>
        <v xml:space="preserve">0230-UNIVERSIDAD DISTRITAL  </v>
      </c>
      <c r="S624" t="str">
        <f t="shared" si="217"/>
        <v>EDUCACIÓN</v>
      </c>
      <c r="T624" t="str">
        <f t="shared" si="218"/>
        <v>Ente Autónomo Universitario</v>
      </c>
      <c r="U624" t="str">
        <f t="shared" si="219"/>
        <v>Transferencias</v>
      </c>
      <c r="V624" t="s">
        <v>256</v>
      </c>
      <c r="W624" s="53">
        <f t="shared" si="210"/>
        <v>294257658.78596783</v>
      </c>
      <c r="X624" s="53">
        <f t="shared" si="211"/>
        <v>294257658.78596783</v>
      </c>
      <c r="Y624" s="53">
        <f t="shared" si="212"/>
        <v>178426984.92777547</v>
      </c>
      <c r="Z624" s="53"/>
      <c r="AA624" s="53">
        <f t="shared" si="213"/>
        <v>178426984.92777547</v>
      </c>
      <c r="AB624" s="53"/>
      <c r="AC624" s="53">
        <f t="shared" si="221"/>
        <v>294257658.78596783</v>
      </c>
      <c r="AD624" s="53">
        <f t="shared" si="222"/>
        <v>294257658.78596783</v>
      </c>
      <c r="AE624" s="53">
        <f t="shared" si="223"/>
        <v>178426984.92777547</v>
      </c>
      <c r="AF624" s="53">
        <f t="shared" si="224"/>
        <v>0.94738650564828553</v>
      </c>
      <c r="AG624" s="53">
        <f t="shared" si="225"/>
        <v>178426984.92777547</v>
      </c>
      <c r="AI624" s="53">
        <f t="shared" si="208"/>
        <v>0</v>
      </c>
      <c r="AJ624" s="53">
        <f t="shared" si="208"/>
        <v>0</v>
      </c>
      <c r="AK624" s="53">
        <f t="shared" si="208"/>
        <v>0</v>
      </c>
      <c r="AL624" s="53">
        <f t="shared" si="208"/>
        <v>-0.94738650564828553</v>
      </c>
      <c r="AM624" s="53">
        <f t="shared" si="209"/>
        <v>0</v>
      </c>
    </row>
    <row r="625" spans="1:39" x14ac:dyDescent="0.35">
      <c r="A625" s="301">
        <v>2017</v>
      </c>
      <c r="B625" s="301" t="s">
        <v>87</v>
      </c>
      <c r="C625" s="301" t="s">
        <v>68</v>
      </c>
      <c r="D625" s="302" t="s">
        <v>19</v>
      </c>
      <c r="E625" s="302" t="s">
        <v>227</v>
      </c>
      <c r="F625" s="301" t="s">
        <v>76</v>
      </c>
      <c r="G625" s="301" t="s">
        <v>77</v>
      </c>
      <c r="H625" s="303">
        <v>123702694000</v>
      </c>
      <c r="I625" s="303">
        <v>123702694000</v>
      </c>
      <c r="J625" s="303">
        <v>120966111954</v>
      </c>
      <c r="K625" s="304">
        <f t="shared" si="228"/>
        <v>0.97787774900035729</v>
      </c>
      <c r="L625" s="303">
        <v>118461016249</v>
      </c>
      <c r="M625" s="304">
        <f t="shared" si="227"/>
        <v>0.95762681004344175</v>
      </c>
      <c r="P625">
        <f t="shared" si="214"/>
        <v>2017</v>
      </c>
      <c r="Q625" t="str">
        <f t="shared" si="215"/>
        <v>Enrique Pañalosa 2016-2019</v>
      </c>
      <c r="R625" t="str">
        <f t="shared" si="216"/>
        <v>0235-CONTRALORÍA DISTRITAL</v>
      </c>
      <c r="S625" t="str">
        <f t="shared" si="217"/>
        <v>ORGANISMO DE CONTROL</v>
      </c>
      <c r="T625" t="str">
        <f t="shared" si="218"/>
        <v>Organismo de Control</v>
      </c>
      <c r="U625" t="str">
        <f t="shared" si="219"/>
        <v>Funcionamiento</v>
      </c>
      <c r="V625" t="s">
        <v>256</v>
      </c>
      <c r="W625" s="53">
        <f t="shared" si="210"/>
        <v>193274069333.30319</v>
      </c>
      <c r="X625" s="53">
        <f t="shared" si="211"/>
        <v>193274069333.30319</v>
      </c>
      <c r="Y625" s="53">
        <f t="shared" si="212"/>
        <v>188998411859.78949</v>
      </c>
      <c r="Z625" s="53"/>
      <c r="AA625" s="53">
        <f t="shared" si="213"/>
        <v>185084430479.76611</v>
      </c>
      <c r="AB625" s="53"/>
      <c r="AC625" s="53">
        <f t="shared" si="221"/>
        <v>193274069333.30319</v>
      </c>
      <c r="AD625" s="53">
        <f t="shared" si="222"/>
        <v>193274069333.30319</v>
      </c>
      <c r="AE625" s="53">
        <f t="shared" si="223"/>
        <v>188998411859.78949</v>
      </c>
      <c r="AF625" s="53">
        <f t="shared" si="224"/>
        <v>1.5278439438011713</v>
      </c>
      <c r="AG625" s="53">
        <f t="shared" si="225"/>
        <v>185084430479.76611</v>
      </c>
      <c r="AI625" s="53">
        <f t="shared" si="208"/>
        <v>0</v>
      </c>
      <c r="AJ625" s="53">
        <f t="shared" si="208"/>
        <v>0</v>
      </c>
      <c r="AK625" s="53">
        <f t="shared" si="208"/>
        <v>0</v>
      </c>
      <c r="AL625" s="53">
        <f t="shared" si="208"/>
        <v>-1.5278439438011713</v>
      </c>
      <c r="AM625" s="53">
        <f t="shared" si="209"/>
        <v>0</v>
      </c>
    </row>
    <row r="626" spans="1:39" x14ac:dyDescent="0.35">
      <c r="A626" s="301">
        <v>2017</v>
      </c>
      <c r="B626" s="301" t="s">
        <v>87</v>
      </c>
      <c r="C626" s="301" t="s">
        <v>68</v>
      </c>
      <c r="D626" s="302" t="s">
        <v>19</v>
      </c>
      <c r="E626" s="302" t="s">
        <v>227</v>
      </c>
      <c r="F626" s="301" t="s">
        <v>78</v>
      </c>
      <c r="G626" s="301" t="s">
        <v>77</v>
      </c>
      <c r="H626" s="303">
        <v>10694000000</v>
      </c>
      <c r="I626" s="303">
        <v>10694000000</v>
      </c>
      <c r="J626" s="303">
        <v>9758927725</v>
      </c>
      <c r="K626" s="304">
        <f t="shared" si="228"/>
        <v>0.91256103656255849</v>
      </c>
      <c r="L626" s="303">
        <v>7893771435</v>
      </c>
      <c r="M626" s="304">
        <f>+L626/I626</f>
        <v>0.73814956377407892</v>
      </c>
      <c r="P626">
        <f t="shared" si="214"/>
        <v>2017</v>
      </c>
      <c r="Q626" t="str">
        <f t="shared" si="215"/>
        <v>Enrique Pañalosa 2016-2019</v>
      </c>
      <c r="R626" t="str">
        <f t="shared" si="216"/>
        <v>0235-CONTRALORÍA DISTRITAL</v>
      </c>
      <c r="S626" t="str">
        <f t="shared" si="217"/>
        <v>ORGANISMO DE CONTROL</v>
      </c>
      <c r="T626" t="str">
        <f t="shared" si="218"/>
        <v>Organismo de Control</v>
      </c>
      <c r="U626" t="str">
        <f t="shared" si="219"/>
        <v>Inversión directa</v>
      </c>
      <c r="V626" t="s">
        <v>256</v>
      </c>
      <c r="W626" s="53">
        <f t="shared" si="210"/>
        <v>16708390339.909204</v>
      </c>
      <c r="X626" s="53">
        <f t="shared" si="211"/>
        <v>16708390339.909204</v>
      </c>
      <c r="Y626" s="53">
        <f t="shared" si="212"/>
        <v>15247426007.879381</v>
      </c>
      <c r="Z626" s="53"/>
      <c r="AA626" s="53">
        <f t="shared" si="213"/>
        <v>12333291040.771013</v>
      </c>
      <c r="AB626" s="53"/>
      <c r="AC626" s="53">
        <f t="shared" si="221"/>
        <v>16708390339.909204</v>
      </c>
      <c r="AD626" s="53">
        <f t="shared" si="222"/>
        <v>16708390339.909204</v>
      </c>
      <c r="AE626" s="53">
        <f t="shared" si="223"/>
        <v>15247426007.879381</v>
      </c>
      <c r="AF626" s="53">
        <f t="shared" si="224"/>
        <v>1.4257925947147356</v>
      </c>
      <c r="AG626" s="53">
        <f t="shared" si="225"/>
        <v>12333291040.771013</v>
      </c>
      <c r="AI626" s="53">
        <f t="shared" si="208"/>
        <v>0</v>
      </c>
      <c r="AJ626" s="53">
        <f t="shared" si="208"/>
        <v>0</v>
      </c>
      <c r="AK626" s="53">
        <f t="shared" si="208"/>
        <v>0</v>
      </c>
      <c r="AL626" s="53">
        <f t="shared" si="208"/>
        <v>-1.4257925947147356</v>
      </c>
      <c r="AM626" s="53">
        <f t="shared" si="209"/>
        <v>0</v>
      </c>
    </row>
    <row r="627" spans="1:39" x14ac:dyDescent="0.35">
      <c r="A627" s="301">
        <v>2017</v>
      </c>
      <c r="B627" s="301" t="s">
        <v>87</v>
      </c>
      <c r="C627" s="301" t="s">
        <v>69</v>
      </c>
      <c r="D627" s="302" t="s">
        <v>11</v>
      </c>
      <c r="E627" s="302" t="s">
        <v>228</v>
      </c>
      <c r="F627" s="301" t="s">
        <v>76</v>
      </c>
      <c r="G627" s="301" t="s">
        <v>77</v>
      </c>
      <c r="H627" s="303">
        <v>0</v>
      </c>
      <c r="I627" s="303">
        <v>0</v>
      </c>
      <c r="J627" s="303">
        <v>0</v>
      </c>
      <c r="K627" s="304">
        <v>0</v>
      </c>
      <c r="L627" s="303">
        <v>0</v>
      </c>
      <c r="M627" s="304">
        <v>0</v>
      </c>
      <c r="P627">
        <f t="shared" si="214"/>
        <v>2017</v>
      </c>
      <c r="Q627" t="str">
        <f t="shared" si="215"/>
        <v>Enrique Pañalosa 2016-2019</v>
      </c>
      <c r="R627" t="str">
        <f t="shared" si="216"/>
        <v>0501-AGENCIA DE EDUCACIÓN SUPERIOR, CIENCIA Y TECNOLOGÍA - ATENEA</v>
      </c>
      <c r="S627" t="str">
        <f t="shared" si="217"/>
        <v>EDUCACIÓN</v>
      </c>
      <c r="T627" t="str">
        <f t="shared" si="218"/>
        <v>Establecimientos Públicos</v>
      </c>
      <c r="U627" t="str">
        <f t="shared" si="219"/>
        <v>Funcionamiento</v>
      </c>
      <c r="V627" t="s">
        <v>256</v>
      </c>
      <c r="W627" s="53">
        <f t="shared" si="210"/>
        <v>0</v>
      </c>
      <c r="X627" s="53">
        <f t="shared" si="211"/>
        <v>0</v>
      </c>
      <c r="Y627" s="53">
        <f t="shared" si="212"/>
        <v>0</v>
      </c>
      <c r="Z627" s="53"/>
      <c r="AA627" s="53">
        <f t="shared" si="213"/>
        <v>0</v>
      </c>
      <c r="AB627" s="53"/>
      <c r="AC627" s="53">
        <f t="shared" si="221"/>
        <v>0</v>
      </c>
      <c r="AD627" s="53">
        <f t="shared" si="222"/>
        <v>0</v>
      </c>
      <c r="AE627" s="53">
        <f t="shared" si="223"/>
        <v>0</v>
      </c>
      <c r="AF627" s="53">
        <f t="shared" si="224"/>
        <v>0</v>
      </c>
      <c r="AG627" s="53">
        <f t="shared" si="225"/>
        <v>0</v>
      </c>
      <c r="AI627" s="53">
        <f t="shared" si="208"/>
        <v>0</v>
      </c>
      <c r="AJ627" s="53">
        <f t="shared" si="208"/>
        <v>0</v>
      </c>
      <c r="AK627" s="53">
        <f t="shared" si="208"/>
        <v>0</v>
      </c>
      <c r="AL627" s="53">
        <f t="shared" si="208"/>
        <v>0</v>
      </c>
      <c r="AM627" s="53">
        <f t="shared" si="209"/>
        <v>0</v>
      </c>
    </row>
    <row r="628" spans="1:39" x14ac:dyDescent="0.35">
      <c r="A628" s="301">
        <v>2017</v>
      </c>
      <c r="B628" s="301" t="s">
        <v>87</v>
      </c>
      <c r="C628" s="301" t="s">
        <v>69</v>
      </c>
      <c r="D628" s="302" t="s">
        <v>11</v>
      </c>
      <c r="E628" s="302" t="s">
        <v>228</v>
      </c>
      <c r="F628" s="301" t="s">
        <v>78</v>
      </c>
      <c r="G628" s="301" t="s">
        <v>77</v>
      </c>
      <c r="H628" s="303">
        <v>0</v>
      </c>
      <c r="I628" s="303">
        <v>0</v>
      </c>
      <c r="J628" s="303">
        <v>0</v>
      </c>
      <c r="K628" s="304">
        <v>0</v>
      </c>
      <c r="L628" s="303">
        <v>0</v>
      </c>
      <c r="M628" s="304">
        <v>0</v>
      </c>
      <c r="P628">
        <f t="shared" si="214"/>
        <v>2017</v>
      </c>
      <c r="Q628" t="str">
        <f t="shared" si="215"/>
        <v>Enrique Pañalosa 2016-2019</v>
      </c>
      <c r="R628" t="str">
        <f t="shared" si="216"/>
        <v>0501-AGENCIA DE EDUCACIÓN SUPERIOR, CIENCIA Y TECNOLOGÍA - ATENEA</v>
      </c>
      <c r="S628" t="str">
        <f t="shared" si="217"/>
        <v>EDUCACIÓN</v>
      </c>
      <c r="T628" t="str">
        <f t="shared" si="218"/>
        <v>Establecimientos Públicos</v>
      </c>
      <c r="U628" t="str">
        <f t="shared" si="219"/>
        <v>Inversión directa</v>
      </c>
      <c r="V628" t="s">
        <v>256</v>
      </c>
      <c r="W628" s="53">
        <f t="shared" si="210"/>
        <v>0</v>
      </c>
      <c r="X628" s="53">
        <f t="shared" si="211"/>
        <v>0</v>
      </c>
      <c r="Y628" s="53">
        <f t="shared" si="212"/>
        <v>0</v>
      </c>
      <c r="Z628" s="53"/>
      <c r="AA628" s="53">
        <f t="shared" si="213"/>
        <v>0</v>
      </c>
      <c r="AB628" s="53"/>
      <c r="AC628" s="53">
        <f t="shared" si="221"/>
        <v>0</v>
      </c>
      <c r="AD628" s="53">
        <f t="shared" si="222"/>
        <v>0</v>
      </c>
      <c r="AE628" s="53">
        <f t="shared" si="223"/>
        <v>0</v>
      </c>
      <c r="AF628" s="53">
        <f t="shared" si="224"/>
        <v>0</v>
      </c>
      <c r="AG628" s="53">
        <f t="shared" si="225"/>
        <v>0</v>
      </c>
      <c r="AI628" s="53">
        <f t="shared" si="208"/>
        <v>0</v>
      </c>
      <c r="AJ628" s="53">
        <f t="shared" si="208"/>
        <v>0</v>
      </c>
      <c r="AK628" s="53">
        <f t="shared" si="208"/>
        <v>0</v>
      </c>
      <c r="AL628" s="53">
        <f t="shared" si="208"/>
        <v>0</v>
      </c>
      <c r="AM628" s="53">
        <f t="shared" si="209"/>
        <v>0</v>
      </c>
    </row>
    <row r="629" spans="1:39" x14ac:dyDescent="0.35">
      <c r="A629" s="301">
        <v>2018</v>
      </c>
      <c r="B629" s="301" t="s">
        <v>87</v>
      </c>
      <c r="C629" s="301" t="s">
        <v>25</v>
      </c>
      <c r="D629" s="302" t="s">
        <v>255</v>
      </c>
      <c r="E629" s="302" t="s">
        <v>226</v>
      </c>
      <c r="F629" s="301" t="s">
        <v>76</v>
      </c>
      <c r="G629" s="301" t="s">
        <v>77</v>
      </c>
      <c r="H629" s="303">
        <v>67864462000</v>
      </c>
      <c r="I629" s="303">
        <v>67864462000</v>
      </c>
      <c r="J629" s="303">
        <v>64495323457</v>
      </c>
      <c r="K629" s="304">
        <f t="shared" ref="K629:K691" si="229">+J629/I629</f>
        <v>0.95035489203465573</v>
      </c>
      <c r="L629" s="303">
        <v>64494075187</v>
      </c>
      <c r="M629" s="304">
        <f t="shared" ref="M629:M691" si="230">+L629/I629</f>
        <v>0.95033649846071133</v>
      </c>
      <c r="P629">
        <f t="shared" si="214"/>
        <v>2018</v>
      </c>
      <c r="Q629" t="str">
        <f t="shared" si="215"/>
        <v>Enrique Pañalosa 2016-2019</v>
      </c>
      <c r="R629" t="str">
        <f t="shared" si="216"/>
        <v>0100-CONCEJO DE BOGOTA</v>
      </c>
      <c r="S629" t="str">
        <f t="shared" si="217"/>
        <v>OTRAS ENTIDADES DE CONTROL</v>
      </c>
      <c r="T629" t="str">
        <f t="shared" si="218"/>
        <v>Administración Centrral</v>
      </c>
      <c r="U629" t="str">
        <f t="shared" si="219"/>
        <v>Funcionamiento</v>
      </c>
      <c r="V629" t="s">
        <v>256</v>
      </c>
      <c r="W629" s="53">
        <f t="shared" si="210"/>
        <v>102766188416.66112</v>
      </c>
      <c r="X629" s="53">
        <f t="shared" si="211"/>
        <v>102766188416.66112</v>
      </c>
      <c r="Y629" s="53">
        <f t="shared" si="212"/>
        <v>97664349897.529068</v>
      </c>
      <c r="Z629" s="53"/>
      <c r="AA629" s="53">
        <f t="shared" si="213"/>
        <v>97662459660.043427</v>
      </c>
      <c r="AB629" s="53"/>
      <c r="AC629" s="53">
        <f>+H629*$AC$2</f>
        <v>102766188416.66112</v>
      </c>
      <c r="AD629" s="53">
        <f t="shared" ref="AD629:AG629" si="231">+I629*$AC$2</f>
        <v>102766188416.66112</v>
      </c>
      <c r="AE629" s="53">
        <f t="shared" si="231"/>
        <v>97664349897.529068</v>
      </c>
      <c r="AF629" s="53">
        <f t="shared" si="231"/>
        <v>1.4391088799544165</v>
      </c>
      <c r="AG629" s="53">
        <f t="shared" si="231"/>
        <v>97662459660.043427</v>
      </c>
      <c r="AI629" s="53">
        <f t="shared" si="208"/>
        <v>0</v>
      </c>
      <c r="AJ629" s="53">
        <f t="shared" si="208"/>
        <v>0</v>
      </c>
      <c r="AK629" s="53">
        <f t="shared" si="208"/>
        <v>0</v>
      </c>
      <c r="AL629" s="53">
        <f t="shared" si="208"/>
        <v>-1.4391088799544165</v>
      </c>
      <c r="AM629" s="53">
        <f t="shared" si="209"/>
        <v>0</v>
      </c>
    </row>
    <row r="630" spans="1:39" x14ac:dyDescent="0.35">
      <c r="A630" s="301">
        <v>2018</v>
      </c>
      <c r="B630" s="301" t="s">
        <v>87</v>
      </c>
      <c r="C630" s="301" t="s">
        <v>26</v>
      </c>
      <c r="D630" s="302" t="s">
        <v>255</v>
      </c>
      <c r="E630" s="302" t="s">
        <v>226</v>
      </c>
      <c r="F630" s="301" t="s">
        <v>76</v>
      </c>
      <c r="G630" s="301" t="s">
        <v>77</v>
      </c>
      <c r="H630" s="303">
        <v>129680508000</v>
      </c>
      <c r="I630" s="303">
        <v>136725209544</v>
      </c>
      <c r="J630" s="303">
        <v>135653704529</v>
      </c>
      <c r="K630" s="304">
        <f t="shared" si="229"/>
        <v>0.9921630764467384</v>
      </c>
      <c r="L630" s="303">
        <v>132161312013</v>
      </c>
      <c r="M630" s="304">
        <f t="shared" si="230"/>
        <v>0.96661992659421536</v>
      </c>
      <c r="P630">
        <f t="shared" si="214"/>
        <v>2018</v>
      </c>
      <c r="Q630" t="str">
        <f t="shared" si="215"/>
        <v>Enrique Pañalosa 2016-2019</v>
      </c>
      <c r="R630" t="str">
        <f t="shared" si="216"/>
        <v>0102-PERSONERÍA DE BOGOTÁ</v>
      </c>
      <c r="S630" t="str">
        <f t="shared" si="217"/>
        <v>OTRAS ENTIDADES DE CONTROL</v>
      </c>
      <c r="T630" t="str">
        <f t="shared" si="218"/>
        <v>Administración Centrral</v>
      </c>
      <c r="U630" t="str">
        <f t="shared" si="219"/>
        <v>Funcionamiento</v>
      </c>
      <c r="V630" t="s">
        <v>256</v>
      </c>
      <c r="W630" s="53">
        <f t="shared" si="210"/>
        <v>196373346613.96606</v>
      </c>
      <c r="X630" s="53">
        <f t="shared" si="211"/>
        <v>207041037845.49527</v>
      </c>
      <c r="Y630" s="53">
        <f t="shared" si="212"/>
        <v>205418473059.51221</v>
      </c>
      <c r="Z630" s="53"/>
      <c r="AA630" s="53">
        <f t="shared" si="213"/>
        <v>200129992804.20282</v>
      </c>
      <c r="AB630" s="53"/>
      <c r="AC630" s="53">
        <f t="shared" ref="AC630:AC693" si="232">+H630*$AC$2</f>
        <v>196373346613.96606</v>
      </c>
      <c r="AD630" s="53">
        <f t="shared" ref="AD630:AD693" si="233">+I630*$AC$2</f>
        <v>207041037845.49527</v>
      </c>
      <c r="AE630" s="53">
        <f t="shared" ref="AE630:AE693" si="234">+J630*$AC$2</f>
        <v>205418473059.51221</v>
      </c>
      <c r="AF630" s="53">
        <f t="shared" ref="AF630:AF693" si="235">+K630*$AC$2</f>
        <v>1.5024184182610874</v>
      </c>
      <c r="AG630" s="53">
        <f t="shared" ref="AG630:AG693" si="236">+L630*$AC$2</f>
        <v>200129992804.20282</v>
      </c>
      <c r="AI630" s="53">
        <f t="shared" si="208"/>
        <v>0</v>
      </c>
      <c r="AJ630" s="53">
        <f t="shared" si="208"/>
        <v>0</v>
      </c>
      <c r="AK630" s="53">
        <f t="shared" si="208"/>
        <v>0</v>
      </c>
      <c r="AL630" s="53">
        <f t="shared" si="208"/>
        <v>-1.5024184182610874</v>
      </c>
      <c r="AM630" s="53">
        <f t="shared" si="209"/>
        <v>0</v>
      </c>
    </row>
    <row r="631" spans="1:39" x14ac:dyDescent="0.35">
      <c r="A631" s="301">
        <v>2018</v>
      </c>
      <c r="B631" s="301" t="s">
        <v>87</v>
      </c>
      <c r="C631" s="301" t="s">
        <v>26</v>
      </c>
      <c r="D631" s="302" t="s">
        <v>255</v>
      </c>
      <c r="E631" s="302" t="s">
        <v>226</v>
      </c>
      <c r="F631" s="301" t="s">
        <v>78</v>
      </c>
      <c r="G631" s="301" t="s">
        <v>77</v>
      </c>
      <c r="H631" s="303">
        <v>14870847000</v>
      </c>
      <c r="I631" s="303">
        <v>14870847000</v>
      </c>
      <c r="J631" s="303">
        <v>14630034932</v>
      </c>
      <c r="K631" s="304">
        <f t="shared" si="229"/>
        <v>0.98380643227652065</v>
      </c>
      <c r="L631" s="303">
        <v>14234120394</v>
      </c>
      <c r="M631" s="304">
        <f t="shared" si="230"/>
        <v>0.9571828957691515</v>
      </c>
      <c r="P631">
        <f t="shared" si="214"/>
        <v>2018</v>
      </c>
      <c r="Q631" t="str">
        <f t="shared" si="215"/>
        <v>Enrique Pañalosa 2016-2019</v>
      </c>
      <c r="R631" t="str">
        <f t="shared" si="216"/>
        <v>0102-PERSONERÍA DE BOGOTÁ</v>
      </c>
      <c r="S631" t="str">
        <f t="shared" si="217"/>
        <v>OTRAS ENTIDADES DE CONTROL</v>
      </c>
      <c r="T631" t="str">
        <f t="shared" si="218"/>
        <v>Administración Centrral</v>
      </c>
      <c r="U631" t="str">
        <f t="shared" si="219"/>
        <v>Inversión directa</v>
      </c>
      <c r="V631" t="s">
        <v>256</v>
      </c>
      <c r="W631" s="53">
        <f t="shared" si="210"/>
        <v>22518711851.23872</v>
      </c>
      <c r="X631" s="53">
        <f t="shared" si="211"/>
        <v>22518711851.23872</v>
      </c>
      <c r="Y631" s="53">
        <f t="shared" si="212"/>
        <v>22154053565.830166</v>
      </c>
      <c r="Z631" s="53"/>
      <c r="AA631" s="53">
        <f t="shared" si="213"/>
        <v>21554525818.759789</v>
      </c>
      <c r="AB631" s="53"/>
      <c r="AC631" s="53">
        <f t="shared" si="232"/>
        <v>22518711851.23872</v>
      </c>
      <c r="AD631" s="53">
        <f t="shared" si="233"/>
        <v>22518711851.23872</v>
      </c>
      <c r="AE631" s="53">
        <f t="shared" si="234"/>
        <v>22154053565.830166</v>
      </c>
      <c r="AF631" s="53">
        <f t="shared" si="235"/>
        <v>1.4897640709927396</v>
      </c>
      <c r="AG631" s="53">
        <f t="shared" si="236"/>
        <v>21554525818.759789</v>
      </c>
      <c r="AI631" s="53">
        <f t="shared" si="208"/>
        <v>0</v>
      </c>
      <c r="AJ631" s="53">
        <f t="shared" si="208"/>
        <v>0</v>
      </c>
      <c r="AK631" s="53">
        <f t="shared" si="208"/>
        <v>0</v>
      </c>
      <c r="AL631" s="53">
        <f t="shared" si="208"/>
        <v>-1.4897640709927396</v>
      </c>
      <c r="AM631" s="53">
        <f t="shared" si="209"/>
        <v>0</v>
      </c>
    </row>
    <row r="632" spans="1:39" x14ac:dyDescent="0.35">
      <c r="A632" s="301">
        <v>2018</v>
      </c>
      <c r="B632" s="301" t="s">
        <v>87</v>
      </c>
      <c r="C632" s="301" t="s">
        <v>27</v>
      </c>
      <c r="D632" s="302" t="s">
        <v>13</v>
      </c>
      <c r="E632" s="302" t="s">
        <v>226</v>
      </c>
      <c r="F632" s="301" t="s">
        <v>76</v>
      </c>
      <c r="G632" s="301" t="s">
        <v>77</v>
      </c>
      <c r="H632" s="303">
        <v>72843861000</v>
      </c>
      <c r="I632" s="303">
        <v>71647861000</v>
      </c>
      <c r="J632" s="303">
        <v>69309856421</v>
      </c>
      <c r="K632" s="304">
        <f t="shared" si="229"/>
        <v>0.96736811753528829</v>
      </c>
      <c r="L632" s="303">
        <v>66391550515</v>
      </c>
      <c r="M632" s="304">
        <f t="shared" si="230"/>
        <v>0.92663688194404015</v>
      </c>
      <c r="P632">
        <f t="shared" si="214"/>
        <v>2018</v>
      </c>
      <c r="Q632" t="str">
        <f t="shared" si="215"/>
        <v>Enrique Pañalosa 2016-2019</v>
      </c>
      <c r="R632" t="str">
        <f t="shared" si="216"/>
        <v>0104-SECRETARÍA GENERAL</v>
      </c>
      <c r="S632" t="str">
        <f t="shared" si="217"/>
        <v>GESTIÓN PÚBLICA</v>
      </c>
      <c r="T632" t="str">
        <f t="shared" si="218"/>
        <v>Administración Centrral</v>
      </c>
      <c r="U632" t="str">
        <f t="shared" si="219"/>
        <v>Funcionamiento</v>
      </c>
      <c r="V632" t="s">
        <v>256</v>
      </c>
      <c r="W632" s="53">
        <f t="shared" si="210"/>
        <v>110306421415.71936</v>
      </c>
      <c r="X632" s="53">
        <f t="shared" si="211"/>
        <v>108495335646.75935</v>
      </c>
      <c r="Y632" s="53">
        <f t="shared" si="212"/>
        <v>104954928605.96486</v>
      </c>
      <c r="Z632" s="53"/>
      <c r="AA632" s="53">
        <f t="shared" si="213"/>
        <v>100535779529.18517</v>
      </c>
      <c r="AB632" s="53"/>
      <c r="AC632" s="53">
        <f t="shared" si="232"/>
        <v>110306421415.71936</v>
      </c>
      <c r="AD632" s="53">
        <f t="shared" si="233"/>
        <v>108495335646.75935</v>
      </c>
      <c r="AE632" s="53">
        <f t="shared" si="234"/>
        <v>104954928605.96486</v>
      </c>
      <c r="AF632" s="53">
        <f t="shared" si="235"/>
        <v>1.4648717650616934</v>
      </c>
      <c r="AG632" s="53">
        <f t="shared" si="236"/>
        <v>100535779529.18517</v>
      </c>
      <c r="AI632" s="53">
        <f t="shared" si="208"/>
        <v>0</v>
      </c>
      <c r="AJ632" s="53">
        <f t="shared" si="208"/>
        <v>0</v>
      </c>
      <c r="AK632" s="53">
        <f t="shared" si="208"/>
        <v>0</v>
      </c>
      <c r="AL632" s="53">
        <f t="shared" si="208"/>
        <v>-1.4648717650616934</v>
      </c>
      <c r="AM632" s="53">
        <f t="shared" si="209"/>
        <v>0</v>
      </c>
    </row>
    <row r="633" spans="1:39" x14ac:dyDescent="0.35">
      <c r="A633" s="301">
        <v>2018</v>
      </c>
      <c r="B633" s="301" t="s">
        <v>87</v>
      </c>
      <c r="C633" s="301" t="s">
        <v>27</v>
      </c>
      <c r="D633" s="302" t="s">
        <v>13</v>
      </c>
      <c r="E633" s="302" t="s">
        <v>226</v>
      </c>
      <c r="F633" s="301" t="s">
        <v>78</v>
      </c>
      <c r="G633" s="301" t="s">
        <v>77</v>
      </c>
      <c r="H633" s="303">
        <v>118159927000</v>
      </c>
      <c r="I633" s="303">
        <v>118473356493</v>
      </c>
      <c r="J633" s="303">
        <v>117405564656</v>
      </c>
      <c r="K633" s="304">
        <f t="shared" si="229"/>
        <v>0.99098707195770985</v>
      </c>
      <c r="L633" s="303">
        <v>97532923592</v>
      </c>
      <c r="M633" s="304">
        <f t="shared" si="230"/>
        <v>0.82324774513974996</v>
      </c>
      <c r="P633">
        <f t="shared" si="214"/>
        <v>2018</v>
      </c>
      <c r="Q633" t="str">
        <f t="shared" si="215"/>
        <v>Enrique Pañalosa 2016-2019</v>
      </c>
      <c r="R633" t="str">
        <f t="shared" si="216"/>
        <v>0104-SECRETARÍA GENERAL</v>
      </c>
      <c r="S633" t="str">
        <f t="shared" si="217"/>
        <v>GESTIÓN PÚBLICA</v>
      </c>
      <c r="T633" t="str">
        <f t="shared" si="218"/>
        <v>Administración Centrral</v>
      </c>
      <c r="U633" t="str">
        <f t="shared" si="219"/>
        <v>Inversión directa</v>
      </c>
      <c r="V633" t="s">
        <v>256</v>
      </c>
      <c r="W633" s="53">
        <f t="shared" si="210"/>
        <v>178927894858.7395</v>
      </c>
      <c r="X633" s="53">
        <f t="shared" si="211"/>
        <v>179402516676.75342</v>
      </c>
      <c r="Y633" s="53">
        <f t="shared" si="212"/>
        <v>177785574703.34009</v>
      </c>
      <c r="Z633" s="53"/>
      <c r="AA633" s="53">
        <f t="shared" si="213"/>
        <v>147692717326.53363</v>
      </c>
      <c r="AB633" s="53"/>
      <c r="AC633" s="53">
        <f t="shared" si="232"/>
        <v>178927894858.7395</v>
      </c>
      <c r="AD633" s="53">
        <f t="shared" si="233"/>
        <v>179402516676.75342</v>
      </c>
      <c r="AE633" s="53">
        <f t="shared" si="234"/>
        <v>177785574703.34009</v>
      </c>
      <c r="AF633" s="53">
        <f t="shared" si="235"/>
        <v>1.5006376114096553</v>
      </c>
      <c r="AG633" s="53">
        <f t="shared" si="236"/>
        <v>147692717326.53363</v>
      </c>
      <c r="AI633" s="53">
        <f t="shared" si="208"/>
        <v>0</v>
      </c>
      <c r="AJ633" s="53">
        <f t="shared" si="208"/>
        <v>0</v>
      </c>
      <c r="AK633" s="53">
        <f t="shared" si="208"/>
        <v>0</v>
      </c>
      <c r="AL633" s="53">
        <f t="shared" si="208"/>
        <v>-1.5006376114096553</v>
      </c>
      <c r="AM633" s="53">
        <f t="shared" si="209"/>
        <v>0</v>
      </c>
    </row>
    <row r="634" spans="1:39" x14ac:dyDescent="0.35">
      <c r="A634" s="301">
        <v>2018</v>
      </c>
      <c r="B634" s="301" t="s">
        <v>87</v>
      </c>
      <c r="C634" s="301" t="s">
        <v>28</v>
      </c>
      <c r="D634" s="302" t="s">
        <v>255</v>
      </c>
      <c r="E634" s="302" t="s">
        <v>226</v>
      </c>
      <c r="F634" s="301" t="s">
        <v>76</v>
      </c>
      <c r="G634" s="301" t="s">
        <v>77</v>
      </c>
      <c r="H634" s="303">
        <v>19512600000</v>
      </c>
      <c r="I634" s="303">
        <v>19512600000</v>
      </c>
      <c r="J634" s="303">
        <v>19235398898</v>
      </c>
      <c r="K634" s="304">
        <f t="shared" si="229"/>
        <v>0.98579373830243022</v>
      </c>
      <c r="L634" s="303">
        <v>18703650026</v>
      </c>
      <c r="M634" s="304">
        <f t="shared" si="230"/>
        <v>0.95854217408238784</v>
      </c>
      <c r="P634">
        <f t="shared" si="214"/>
        <v>2018</v>
      </c>
      <c r="Q634" t="str">
        <f t="shared" si="215"/>
        <v>Enrique Pañalosa 2016-2019</v>
      </c>
      <c r="R634" t="str">
        <f t="shared" si="216"/>
        <v>0105-VEEDURÍA DISTRITAL</v>
      </c>
      <c r="S634" t="str">
        <f t="shared" si="217"/>
        <v>OTRAS ENTIDADES DE CONTROL</v>
      </c>
      <c r="T634" t="str">
        <f t="shared" si="218"/>
        <v>Administración Centrral</v>
      </c>
      <c r="U634" t="str">
        <f t="shared" si="219"/>
        <v>Funcionamiento</v>
      </c>
      <c r="V634" t="s">
        <v>256</v>
      </c>
      <c r="W634" s="53">
        <f t="shared" si="210"/>
        <v>29547652320.576</v>
      </c>
      <c r="X634" s="53">
        <f t="shared" si="211"/>
        <v>29547652320.576</v>
      </c>
      <c r="Y634" s="53">
        <f t="shared" si="212"/>
        <v>29127890639.161091</v>
      </c>
      <c r="Z634" s="53"/>
      <c r="AA634" s="53">
        <f t="shared" si="213"/>
        <v>28322670894.395428</v>
      </c>
      <c r="AB634" s="53"/>
      <c r="AC634" s="53">
        <f t="shared" si="232"/>
        <v>29547652320.576</v>
      </c>
      <c r="AD634" s="53">
        <f t="shared" si="233"/>
        <v>29547652320.576</v>
      </c>
      <c r="AE634" s="53">
        <f t="shared" si="234"/>
        <v>29127890639.161091</v>
      </c>
      <c r="AF634" s="53">
        <f t="shared" si="235"/>
        <v>1.4927734202085365</v>
      </c>
      <c r="AG634" s="53">
        <f t="shared" si="236"/>
        <v>28322670894.395428</v>
      </c>
      <c r="AI634" s="53">
        <f t="shared" si="208"/>
        <v>0</v>
      </c>
      <c r="AJ634" s="53">
        <f t="shared" si="208"/>
        <v>0</v>
      </c>
      <c r="AK634" s="53">
        <f t="shared" si="208"/>
        <v>0</v>
      </c>
      <c r="AL634" s="53">
        <f t="shared" si="208"/>
        <v>-1.4927734202085365</v>
      </c>
      <c r="AM634" s="53">
        <f t="shared" si="209"/>
        <v>0</v>
      </c>
    </row>
    <row r="635" spans="1:39" x14ac:dyDescent="0.35">
      <c r="A635" s="301">
        <v>2018</v>
      </c>
      <c r="B635" s="301" t="s">
        <v>87</v>
      </c>
      <c r="C635" s="301" t="s">
        <v>28</v>
      </c>
      <c r="D635" s="302" t="s">
        <v>255</v>
      </c>
      <c r="E635" s="302" t="s">
        <v>226</v>
      </c>
      <c r="F635" s="301" t="s">
        <v>78</v>
      </c>
      <c r="G635" s="301" t="s">
        <v>77</v>
      </c>
      <c r="H635" s="303">
        <v>1233892000</v>
      </c>
      <c r="I635" s="303">
        <v>1233892000</v>
      </c>
      <c r="J635" s="303">
        <v>1233555680</v>
      </c>
      <c r="K635" s="304">
        <f t="shared" si="229"/>
        <v>0.99972743157423827</v>
      </c>
      <c r="L635" s="303">
        <v>1225662755</v>
      </c>
      <c r="M635" s="304">
        <f t="shared" si="230"/>
        <v>0.99333066021985716</v>
      </c>
      <c r="P635">
        <f t="shared" si="214"/>
        <v>2018</v>
      </c>
      <c r="Q635" t="str">
        <f t="shared" si="215"/>
        <v>Enrique Pañalosa 2016-2019</v>
      </c>
      <c r="R635" t="str">
        <f t="shared" si="216"/>
        <v>0105-VEEDURÍA DISTRITAL</v>
      </c>
      <c r="S635" t="str">
        <f t="shared" si="217"/>
        <v>OTRAS ENTIDADES DE CONTROL</v>
      </c>
      <c r="T635" t="str">
        <f t="shared" si="218"/>
        <v>Administración Centrral</v>
      </c>
      <c r="U635" t="str">
        <f t="shared" si="219"/>
        <v>Inversión directa</v>
      </c>
      <c r="V635" t="s">
        <v>256</v>
      </c>
      <c r="W635" s="53">
        <f t="shared" si="210"/>
        <v>1868465084.9779198</v>
      </c>
      <c r="X635" s="53">
        <f t="shared" si="211"/>
        <v>1868465084.9779198</v>
      </c>
      <c r="Y635" s="53">
        <f t="shared" si="212"/>
        <v>1867955800.3911166</v>
      </c>
      <c r="Z635" s="53"/>
      <c r="AA635" s="53">
        <f t="shared" si="213"/>
        <v>1856003656.4588687</v>
      </c>
      <c r="AB635" s="53"/>
      <c r="AC635" s="53">
        <f t="shared" si="232"/>
        <v>1868465084.9779198</v>
      </c>
      <c r="AD635" s="53">
        <f t="shared" si="233"/>
        <v>1868465084.9779198</v>
      </c>
      <c r="AE635" s="53">
        <f t="shared" si="234"/>
        <v>1867955800.3911166</v>
      </c>
      <c r="AF635" s="53">
        <f t="shared" si="235"/>
        <v>1.5138730135142433</v>
      </c>
      <c r="AG635" s="53">
        <f t="shared" si="236"/>
        <v>1856003656.4588687</v>
      </c>
      <c r="AI635" s="53">
        <f t="shared" si="208"/>
        <v>0</v>
      </c>
      <c r="AJ635" s="53">
        <f t="shared" si="208"/>
        <v>0</v>
      </c>
      <c r="AK635" s="53">
        <f t="shared" si="208"/>
        <v>0</v>
      </c>
      <c r="AL635" s="53">
        <f t="shared" ref="AL635:AM698" si="237">+Z635-AF635</f>
        <v>-1.5138730135142433</v>
      </c>
      <c r="AM635" s="53">
        <f t="shared" si="209"/>
        <v>0</v>
      </c>
    </row>
    <row r="636" spans="1:39" x14ac:dyDescent="0.35">
      <c r="A636" s="301">
        <v>2018</v>
      </c>
      <c r="B636" s="301" t="s">
        <v>87</v>
      </c>
      <c r="C636" s="301" t="s">
        <v>29</v>
      </c>
      <c r="D636" s="302" t="s">
        <v>14</v>
      </c>
      <c r="E636" s="302" t="s">
        <v>226</v>
      </c>
      <c r="F636" s="301" t="s">
        <v>76</v>
      </c>
      <c r="G636" s="301" t="s">
        <v>77</v>
      </c>
      <c r="H636" s="303">
        <v>97408985000</v>
      </c>
      <c r="I636" s="303">
        <v>97408985000</v>
      </c>
      <c r="J636" s="303">
        <v>87325368591</v>
      </c>
      <c r="K636" s="304">
        <f t="shared" si="229"/>
        <v>0.8964816601979787</v>
      </c>
      <c r="L636" s="303">
        <v>84778869683</v>
      </c>
      <c r="M636" s="304">
        <f t="shared" si="230"/>
        <v>0.87033931913981033</v>
      </c>
      <c r="P636">
        <f t="shared" si="214"/>
        <v>2018</v>
      </c>
      <c r="Q636" t="str">
        <f t="shared" si="215"/>
        <v>Enrique Pañalosa 2016-2019</v>
      </c>
      <c r="R636" t="str">
        <f t="shared" si="216"/>
        <v>0110-SECRETARÍA DISTRITAL DE GOBIERNO</v>
      </c>
      <c r="S636" t="str">
        <f t="shared" si="217"/>
        <v>GOBIERNO</v>
      </c>
      <c r="T636" t="str">
        <f t="shared" si="218"/>
        <v>Administración Centrral</v>
      </c>
      <c r="U636" t="str">
        <f t="shared" si="219"/>
        <v>Funcionamiento</v>
      </c>
      <c r="V636" t="s">
        <v>256</v>
      </c>
      <c r="W636" s="53">
        <f t="shared" si="210"/>
        <v>147505038881.55359</v>
      </c>
      <c r="X636" s="53">
        <f t="shared" si="211"/>
        <v>147505038881.55359</v>
      </c>
      <c r="Y636" s="53">
        <f t="shared" si="212"/>
        <v>132235562144.10255</v>
      </c>
      <c r="Z636" s="53"/>
      <c r="AA636" s="53">
        <f t="shared" si="213"/>
        <v>128379435109.86261</v>
      </c>
      <c r="AB636" s="53"/>
      <c r="AC636" s="53">
        <f t="shared" si="232"/>
        <v>147505038881.55359</v>
      </c>
      <c r="AD636" s="53">
        <f t="shared" si="233"/>
        <v>147505038881.55359</v>
      </c>
      <c r="AE636" s="53">
        <f t="shared" si="234"/>
        <v>132235562144.10255</v>
      </c>
      <c r="AF636" s="53">
        <f t="shared" si="235"/>
        <v>1.3575294121389578</v>
      </c>
      <c r="AG636" s="53">
        <f t="shared" si="236"/>
        <v>128379435109.86261</v>
      </c>
      <c r="AI636" s="53">
        <f t="shared" ref="AI636:AM699" si="238">+W636-AC636</f>
        <v>0</v>
      </c>
      <c r="AJ636" s="53">
        <f t="shared" si="238"/>
        <v>0</v>
      </c>
      <c r="AK636" s="53">
        <f t="shared" si="238"/>
        <v>0</v>
      </c>
      <c r="AL636" s="53">
        <f t="shared" si="237"/>
        <v>-1.3575294121389578</v>
      </c>
      <c r="AM636" s="53">
        <f t="shared" si="237"/>
        <v>0</v>
      </c>
    </row>
    <row r="637" spans="1:39" x14ac:dyDescent="0.35">
      <c r="A637" s="301">
        <v>2018</v>
      </c>
      <c r="B637" s="301" t="s">
        <v>87</v>
      </c>
      <c r="C637" s="301" t="s">
        <v>29</v>
      </c>
      <c r="D637" s="302" t="s">
        <v>14</v>
      </c>
      <c r="E637" s="302" t="s">
        <v>226</v>
      </c>
      <c r="F637" s="301" t="s">
        <v>78</v>
      </c>
      <c r="G637" s="301" t="s">
        <v>77</v>
      </c>
      <c r="H637" s="303">
        <v>49241687000</v>
      </c>
      <c r="I637" s="303">
        <v>49241687000</v>
      </c>
      <c r="J637" s="303">
        <v>48395637210</v>
      </c>
      <c r="K637" s="304">
        <f t="shared" si="229"/>
        <v>0.98281842395042229</v>
      </c>
      <c r="L637" s="303">
        <v>44351620557</v>
      </c>
      <c r="M637" s="304">
        <f t="shared" si="230"/>
        <v>0.90069254851077707</v>
      </c>
      <c r="P637">
        <f t="shared" si="214"/>
        <v>2018</v>
      </c>
      <c r="Q637" t="str">
        <f t="shared" si="215"/>
        <v>Enrique Pañalosa 2016-2019</v>
      </c>
      <c r="R637" t="str">
        <f t="shared" si="216"/>
        <v>0110-SECRETARÍA DISTRITAL DE GOBIERNO</v>
      </c>
      <c r="S637" t="str">
        <f t="shared" si="217"/>
        <v>GOBIERNO</v>
      </c>
      <c r="T637" t="str">
        <f t="shared" si="218"/>
        <v>Administración Centrral</v>
      </c>
      <c r="U637" t="str">
        <f t="shared" si="219"/>
        <v>Inversión directa</v>
      </c>
      <c r="V637" t="s">
        <v>256</v>
      </c>
      <c r="W637" s="53">
        <f t="shared" si="210"/>
        <v>74565985422.477112</v>
      </c>
      <c r="X637" s="53">
        <f t="shared" si="211"/>
        <v>74565985422.477112</v>
      </c>
      <c r="Y637" s="53">
        <f t="shared" si="212"/>
        <v>73284824273.229126</v>
      </c>
      <c r="Z637" s="53"/>
      <c r="AA637" s="53">
        <f t="shared" si="213"/>
        <v>67161027442.388367</v>
      </c>
      <c r="AB637" s="53"/>
      <c r="AC637" s="53">
        <f t="shared" si="232"/>
        <v>74565985422.477112</v>
      </c>
      <c r="AD637" s="53">
        <f t="shared" si="233"/>
        <v>74565985422.477112</v>
      </c>
      <c r="AE637" s="53">
        <f t="shared" si="234"/>
        <v>73284824273.229126</v>
      </c>
      <c r="AF637" s="53">
        <f t="shared" si="235"/>
        <v>1.4882679440537674</v>
      </c>
      <c r="AG637" s="53">
        <f t="shared" si="236"/>
        <v>67161027442.388367</v>
      </c>
      <c r="AI637" s="53">
        <f t="shared" si="238"/>
        <v>0</v>
      </c>
      <c r="AJ637" s="53">
        <f t="shared" si="238"/>
        <v>0</v>
      </c>
      <c r="AK637" s="53">
        <f t="shared" si="238"/>
        <v>0</v>
      </c>
      <c r="AL637" s="53">
        <f t="shared" si="237"/>
        <v>-1.4882679440537674</v>
      </c>
      <c r="AM637" s="53">
        <f t="shared" si="237"/>
        <v>0</v>
      </c>
    </row>
    <row r="638" spans="1:39" x14ac:dyDescent="0.35">
      <c r="A638" s="301">
        <v>2018</v>
      </c>
      <c r="B638" s="301" t="s">
        <v>87</v>
      </c>
      <c r="C638" s="301" t="s">
        <v>30</v>
      </c>
      <c r="D638" s="302" t="s">
        <v>16</v>
      </c>
      <c r="E638" s="302" t="s">
        <v>226</v>
      </c>
      <c r="F638" s="301" t="s">
        <v>76</v>
      </c>
      <c r="G638" s="301" t="s">
        <v>77</v>
      </c>
      <c r="H638" s="303">
        <v>320960554000</v>
      </c>
      <c r="I638" s="303">
        <v>285694400014</v>
      </c>
      <c r="J638" s="303">
        <v>211307527713</v>
      </c>
      <c r="K638" s="304">
        <f t="shared" si="229"/>
        <v>0.73962782505588209</v>
      </c>
      <c r="L638" s="303">
        <v>199810268662</v>
      </c>
      <c r="M638" s="304">
        <f t="shared" si="230"/>
        <v>0.69938461745210478</v>
      </c>
      <c r="P638">
        <f t="shared" si="214"/>
        <v>2018</v>
      </c>
      <c r="Q638" t="str">
        <f t="shared" si="215"/>
        <v>Enrique Pañalosa 2016-2019</v>
      </c>
      <c r="R638" t="str">
        <f t="shared" si="216"/>
        <v>0111-SECRETARÍA DISTRITAL DE HACIENDA</v>
      </c>
      <c r="S638" t="str">
        <f t="shared" si="217"/>
        <v>HACIENDA</v>
      </c>
      <c r="T638" t="str">
        <f t="shared" si="218"/>
        <v>Administración Centrral</v>
      </c>
      <c r="U638" t="str">
        <f t="shared" si="219"/>
        <v>Funcionamiento</v>
      </c>
      <c r="V638" t="s">
        <v>256</v>
      </c>
      <c r="W638" s="53">
        <f t="shared" si="210"/>
        <v>486025996443.91101</v>
      </c>
      <c r="X638" s="53">
        <f t="shared" si="211"/>
        <v>432622961652.94397</v>
      </c>
      <c r="Y638" s="53">
        <f t="shared" si="212"/>
        <v>319979980196.60126</v>
      </c>
      <c r="Z638" s="53"/>
      <c r="AA638" s="53">
        <f t="shared" si="213"/>
        <v>302569844536.64081</v>
      </c>
      <c r="AB638" s="53"/>
      <c r="AC638" s="53">
        <f t="shared" si="232"/>
        <v>486025996443.91101</v>
      </c>
      <c r="AD638" s="53">
        <f t="shared" si="233"/>
        <v>432622961652.94397</v>
      </c>
      <c r="AE638" s="53">
        <f t="shared" si="234"/>
        <v>319979980196.60126</v>
      </c>
      <c r="AF638" s="53">
        <f t="shared" si="235"/>
        <v>1.1200078831818934</v>
      </c>
      <c r="AG638" s="53">
        <f t="shared" si="236"/>
        <v>302569844536.64081</v>
      </c>
      <c r="AI638" s="53">
        <f t="shared" si="238"/>
        <v>0</v>
      </c>
      <c r="AJ638" s="53">
        <f t="shared" si="238"/>
        <v>0</v>
      </c>
      <c r="AK638" s="53">
        <f t="shared" si="238"/>
        <v>0</v>
      </c>
      <c r="AL638" s="53">
        <f t="shared" si="237"/>
        <v>-1.1200078831818934</v>
      </c>
      <c r="AM638" s="53">
        <f t="shared" si="237"/>
        <v>0</v>
      </c>
    </row>
    <row r="639" spans="1:39" x14ac:dyDescent="0.35">
      <c r="A639" s="301">
        <v>2018</v>
      </c>
      <c r="B639" s="301" t="s">
        <v>87</v>
      </c>
      <c r="C639" s="301" t="s">
        <v>30</v>
      </c>
      <c r="D639" s="302" t="s">
        <v>16</v>
      </c>
      <c r="E639" s="302" t="s">
        <v>226</v>
      </c>
      <c r="F639" s="301" t="s">
        <v>79</v>
      </c>
      <c r="G639" s="301" t="s">
        <v>77</v>
      </c>
      <c r="H639" s="303">
        <v>247880520000</v>
      </c>
      <c r="I639" s="303">
        <v>247880520000</v>
      </c>
      <c r="J639" s="303">
        <v>173276440181</v>
      </c>
      <c r="K639" s="304">
        <f t="shared" si="229"/>
        <v>0.69903209893621332</v>
      </c>
      <c r="L639" s="303">
        <v>173060014280</v>
      </c>
      <c r="M639" s="304">
        <f t="shared" si="230"/>
        <v>0.69815899321172958</v>
      </c>
      <c r="P639">
        <f t="shared" si="214"/>
        <v>2018</v>
      </c>
      <c r="Q639" t="str">
        <f t="shared" si="215"/>
        <v>Enrique Pañalosa 2016-2019</v>
      </c>
      <c r="R639" t="str">
        <f t="shared" si="216"/>
        <v>0111-SECRETARÍA DISTRITAL DE HACIENDA</v>
      </c>
      <c r="S639" t="str">
        <f t="shared" si="217"/>
        <v>HACIENDA</v>
      </c>
      <c r="T639" t="str">
        <f t="shared" si="218"/>
        <v>Administración Centrral</v>
      </c>
      <c r="U639" t="str">
        <f t="shared" si="219"/>
        <v>Servicio de la deuda</v>
      </c>
      <c r="V639" t="s">
        <v>256</v>
      </c>
      <c r="W639" s="53">
        <f t="shared" si="210"/>
        <v>375361941617.3952</v>
      </c>
      <c r="X639" s="53">
        <f t="shared" si="211"/>
        <v>375361941617.3952</v>
      </c>
      <c r="Y639" s="53">
        <f t="shared" si="212"/>
        <v>262390045909.58011</v>
      </c>
      <c r="Z639" s="53"/>
      <c r="AA639" s="53">
        <f t="shared" si="213"/>
        <v>262062315249.60065</v>
      </c>
      <c r="AB639" s="53"/>
      <c r="AC639" s="53">
        <f t="shared" si="232"/>
        <v>375361941617.3952</v>
      </c>
      <c r="AD639" s="53">
        <f t="shared" si="233"/>
        <v>375361941617.3952</v>
      </c>
      <c r="AE639" s="53">
        <f t="shared" si="234"/>
        <v>262390045909.58011</v>
      </c>
      <c r="AF639" s="53">
        <f t="shared" si="235"/>
        <v>1.0585343532020188</v>
      </c>
      <c r="AG639" s="53">
        <f t="shared" si="236"/>
        <v>262062315249.60065</v>
      </c>
      <c r="AI639" s="53">
        <f t="shared" si="238"/>
        <v>0</v>
      </c>
      <c r="AJ639" s="53">
        <f t="shared" si="238"/>
        <v>0</v>
      </c>
      <c r="AK639" s="53">
        <f t="shared" si="238"/>
        <v>0</v>
      </c>
      <c r="AL639" s="53">
        <f t="shared" si="237"/>
        <v>-1.0585343532020188</v>
      </c>
      <c r="AM639" s="53">
        <f t="shared" si="237"/>
        <v>0</v>
      </c>
    </row>
    <row r="640" spans="1:39" x14ac:dyDescent="0.35">
      <c r="A640" s="301">
        <v>2018</v>
      </c>
      <c r="B640" s="301" t="s">
        <v>87</v>
      </c>
      <c r="C640" s="301" t="s">
        <v>30</v>
      </c>
      <c r="D640" s="302" t="s">
        <v>16</v>
      </c>
      <c r="E640" s="302" t="s">
        <v>226</v>
      </c>
      <c r="F640" s="301" t="s">
        <v>78</v>
      </c>
      <c r="G640" s="301" t="s">
        <v>77</v>
      </c>
      <c r="H640" s="303">
        <v>48070304000</v>
      </c>
      <c r="I640" s="303">
        <v>47894945018</v>
      </c>
      <c r="J640" s="303">
        <v>30431122341</v>
      </c>
      <c r="K640" s="304">
        <f t="shared" si="229"/>
        <v>0.63537232018041356</v>
      </c>
      <c r="L640" s="303">
        <v>13182366735</v>
      </c>
      <c r="M640" s="304">
        <f t="shared" si="230"/>
        <v>0.2752350322157332</v>
      </c>
      <c r="P640">
        <f t="shared" si="214"/>
        <v>2018</v>
      </c>
      <c r="Q640" t="str">
        <f t="shared" si="215"/>
        <v>Enrique Pañalosa 2016-2019</v>
      </c>
      <c r="R640" t="str">
        <f t="shared" si="216"/>
        <v>0111-SECRETARÍA DISTRITAL DE HACIENDA</v>
      </c>
      <c r="S640" t="str">
        <f t="shared" si="217"/>
        <v>HACIENDA</v>
      </c>
      <c r="T640" t="str">
        <f t="shared" si="218"/>
        <v>Administración Centrral</v>
      </c>
      <c r="U640" t="str">
        <f t="shared" si="219"/>
        <v>Inversión directa</v>
      </c>
      <c r="V640" t="s">
        <v>256</v>
      </c>
      <c r="W640" s="53">
        <f t="shared" si="210"/>
        <v>72792176826.07103</v>
      </c>
      <c r="X640" s="53">
        <f t="shared" si="211"/>
        <v>72526633216.740341</v>
      </c>
      <c r="Y640" s="53">
        <f t="shared" si="212"/>
        <v>46081415221.794159</v>
      </c>
      <c r="Z640" s="53"/>
      <c r="AA640" s="53">
        <f t="shared" si="213"/>
        <v>19961870229.908192</v>
      </c>
      <c r="AB640" s="53"/>
      <c r="AC640" s="53">
        <f t="shared" si="232"/>
        <v>72792176826.07103</v>
      </c>
      <c r="AD640" s="53">
        <f t="shared" si="233"/>
        <v>72526633216.740341</v>
      </c>
      <c r="AE640" s="53">
        <f t="shared" si="234"/>
        <v>46081415221.794159</v>
      </c>
      <c r="AF640" s="53">
        <f t="shared" si="235"/>
        <v>0.96213525674736089</v>
      </c>
      <c r="AG640" s="53">
        <f t="shared" si="236"/>
        <v>19961870229.908192</v>
      </c>
      <c r="AI640" s="53">
        <f t="shared" si="238"/>
        <v>0</v>
      </c>
      <c r="AJ640" s="53">
        <f t="shared" si="238"/>
        <v>0</v>
      </c>
      <c r="AK640" s="53">
        <f t="shared" si="238"/>
        <v>0</v>
      </c>
      <c r="AL640" s="53">
        <f t="shared" si="237"/>
        <v>-0.96213525674736089</v>
      </c>
      <c r="AM640" s="53">
        <f t="shared" si="237"/>
        <v>0</v>
      </c>
    </row>
    <row r="641" spans="1:39" x14ac:dyDescent="0.35">
      <c r="A641" s="301">
        <v>2018</v>
      </c>
      <c r="B641" s="301" t="s">
        <v>87</v>
      </c>
      <c r="C641" s="301" t="s">
        <v>30</v>
      </c>
      <c r="D641" s="302" t="s">
        <v>16</v>
      </c>
      <c r="E641" s="302" t="s">
        <v>226</v>
      </c>
      <c r="F641" s="301" t="s">
        <v>80</v>
      </c>
      <c r="G641" s="301" t="s">
        <v>77</v>
      </c>
      <c r="H641" s="303">
        <v>4659327187000</v>
      </c>
      <c r="I641" s="303">
        <v>4510324953798</v>
      </c>
      <c r="J641" s="303">
        <v>3950110474054</v>
      </c>
      <c r="K641" s="304">
        <f t="shared" si="229"/>
        <v>0.87579287845496334</v>
      </c>
      <c r="L641" s="303">
        <v>3950110474054</v>
      </c>
      <c r="M641" s="304">
        <f t="shared" si="230"/>
        <v>0.87579287845496334</v>
      </c>
      <c r="P641">
        <f t="shared" si="214"/>
        <v>2018</v>
      </c>
      <c r="Q641" t="str">
        <f t="shared" si="215"/>
        <v>Enrique Pañalosa 2016-2019</v>
      </c>
      <c r="R641" t="str">
        <f t="shared" si="216"/>
        <v>0111-SECRETARÍA DISTRITAL DE HACIENDA</v>
      </c>
      <c r="S641" t="str">
        <f t="shared" si="217"/>
        <v>HACIENDA</v>
      </c>
      <c r="T641" t="str">
        <f t="shared" si="218"/>
        <v>Administración Centrral</v>
      </c>
      <c r="U641" t="str">
        <f t="shared" si="219"/>
        <v>Transferencias</v>
      </c>
      <c r="V641" t="s">
        <v>256</v>
      </c>
      <c r="W641" s="53">
        <f t="shared" si="210"/>
        <v>7055552810454.957</v>
      </c>
      <c r="X641" s="53">
        <f t="shared" si="211"/>
        <v>6829920850508.9688</v>
      </c>
      <c r="Y641" s="53">
        <f t="shared" si="212"/>
        <v>5981596041286.8213</v>
      </c>
      <c r="Z641" s="53"/>
      <c r="AA641" s="53">
        <f t="shared" si="213"/>
        <v>5981596041286.8213</v>
      </c>
      <c r="AB641" s="53"/>
      <c r="AC641" s="53">
        <f t="shared" si="232"/>
        <v>7055552810454.957</v>
      </c>
      <c r="AD641" s="53">
        <f t="shared" si="233"/>
        <v>6829920850508.9688</v>
      </c>
      <c r="AE641" s="53">
        <f t="shared" si="234"/>
        <v>5981596041286.8213</v>
      </c>
      <c r="AF641" s="53">
        <f t="shared" si="235"/>
        <v>1.3262006845537617</v>
      </c>
      <c r="AG641" s="53">
        <f t="shared" si="236"/>
        <v>5981596041286.8213</v>
      </c>
      <c r="AI641" s="53">
        <f t="shared" si="238"/>
        <v>0</v>
      </c>
      <c r="AJ641" s="53">
        <f t="shared" si="238"/>
        <v>0</v>
      </c>
      <c r="AK641" s="53">
        <f t="shared" si="238"/>
        <v>0</v>
      </c>
      <c r="AL641" s="53">
        <f t="shared" si="237"/>
        <v>-1.3262006845537617</v>
      </c>
      <c r="AM641" s="53">
        <f t="shared" si="237"/>
        <v>0</v>
      </c>
    </row>
    <row r="642" spans="1:39" x14ac:dyDescent="0.35">
      <c r="A642" s="301">
        <v>2018</v>
      </c>
      <c r="B642" s="301" t="s">
        <v>87</v>
      </c>
      <c r="C642" s="301" t="s">
        <v>31</v>
      </c>
      <c r="D642" s="302" t="s">
        <v>11</v>
      </c>
      <c r="E642" s="302" t="s">
        <v>226</v>
      </c>
      <c r="F642" s="301" t="s">
        <v>76</v>
      </c>
      <c r="G642" s="301" t="s">
        <v>77</v>
      </c>
      <c r="H642" s="303">
        <v>102763891000</v>
      </c>
      <c r="I642" s="303">
        <v>102763891000</v>
      </c>
      <c r="J642" s="303">
        <v>100600915767</v>
      </c>
      <c r="K642" s="304">
        <f t="shared" si="229"/>
        <v>0.97895199167769931</v>
      </c>
      <c r="L642" s="303">
        <v>98438449072</v>
      </c>
      <c r="M642" s="304">
        <f t="shared" si="230"/>
        <v>0.95790893196132487</v>
      </c>
      <c r="P642">
        <f t="shared" si="214"/>
        <v>2018</v>
      </c>
      <c r="Q642" t="str">
        <f t="shared" si="215"/>
        <v>Enrique Pañalosa 2016-2019</v>
      </c>
      <c r="R642" t="str">
        <f t="shared" si="216"/>
        <v>0112-SECRETARÍA DE EDUCACIÓN DEL DISTRITO</v>
      </c>
      <c r="S642" t="str">
        <f t="shared" si="217"/>
        <v>EDUCACIÓN</v>
      </c>
      <c r="T642" t="str">
        <f t="shared" si="218"/>
        <v>Administración Centrral</v>
      </c>
      <c r="U642" t="str">
        <f t="shared" si="219"/>
        <v>Funcionamiento</v>
      </c>
      <c r="V642" t="s">
        <v>256</v>
      </c>
      <c r="W642" s="53">
        <f t="shared" si="210"/>
        <v>155613896783.49216</v>
      </c>
      <c r="X642" s="53">
        <f t="shared" si="211"/>
        <v>155613896783.49216</v>
      </c>
      <c r="Y642" s="53">
        <f t="shared" si="212"/>
        <v>152338534188.92758</v>
      </c>
      <c r="Z642" s="53"/>
      <c r="AA642" s="53">
        <f t="shared" si="213"/>
        <v>149063941666.21481</v>
      </c>
      <c r="AB642" s="53"/>
      <c r="AC642" s="53">
        <f t="shared" si="232"/>
        <v>155613896783.49216</v>
      </c>
      <c r="AD642" s="53">
        <f t="shared" si="233"/>
        <v>155613896783.49216</v>
      </c>
      <c r="AE642" s="53">
        <f t="shared" si="234"/>
        <v>152338534188.92758</v>
      </c>
      <c r="AF642" s="53">
        <f t="shared" si="235"/>
        <v>1.4824130607211785</v>
      </c>
      <c r="AG642" s="53">
        <f t="shared" si="236"/>
        <v>149063941666.21481</v>
      </c>
      <c r="AI642" s="53">
        <f t="shared" si="238"/>
        <v>0</v>
      </c>
      <c r="AJ642" s="53">
        <f t="shared" si="238"/>
        <v>0</v>
      </c>
      <c r="AK642" s="53">
        <f t="shared" si="238"/>
        <v>0</v>
      </c>
      <c r="AL642" s="53">
        <f t="shared" si="237"/>
        <v>-1.4824130607211785</v>
      </c>
      <c r="AM642" s="53">
        <f t="shared" si="237"/>
        <v>0</v>
      </c>
    </row>
    <row r="643" spans="1:39" x14ac:dyDescent="0.35">
      <c r="A643" s="301">
        <v>2018</v>
      </c>
      <c r="B643" s="301" t="s">
        <v>87</v>
      </c>
      <c r="C643" s="301" t="s">
        <v>31</v>
      </c>
      <c r="D643" s="302" t="s">
        <v>11</v>
      </c>
      <c r="E643" s="302" t="s">
        <v>226</v>
      </c>
      <c r="F643" s="301" t="s">
        <v>78</v>
      </c>
      <c r="G643" s="301" t="s">
        <v>77</v>
      </c>
      <c r="H643" s="303">
        <v>3737122018000</v>
      </c>
      <c r="I643" s="303">
        <v>3730145044246</v>
      </c>
      <c r="J643" s="303">
        <v>3687486748443</v>
      </c>
      <c r="K643" s="304">
        <f t="shared" si="229"/>
        <v>0.98856390427262253</v>
      </c>
      <c r="L643" s="303">
        <v>3427823344867</v>
      </c>
      <c r="M643" s="304">
        <f t="shared" si="230"/>
        <v>0.9189517576949584</v>
      </c>
      <c r="P643">
        <f t="shared" si="214"/>
        <v>2018</v>
      </c>
      <c r="Q643" t="str">
        <f t="shared" si="215"/>
        <v>Enrique Pañalosa 2016-2019</v>
      </c>
      <c r="R643" t="str">
        <f t="shared" si="216"/>
        <v>0112-SECRETARÍA DE EDUCACIÓN DEL DISTRITO</v>
      </c>
      <c r="S643" t="str">
        <f t="shared" si="217"/>
        <v>EDUCACIÓN</v>
      </c>
      <c r="T643" t="str">
        <f t="shared" si="218"/>
        <v>Administración Centrral</v>
      </c>
      <c r="U643" t="str">
        <f t="shared" si="219"/>
        <v>Inversión directa</v>
      </c>
      <c r="V643" t="s">
        <v>256</v>
      </c>
      <c r="W643" s="53">
        <f t="shared" si="210"/>
        <v>5659070655239.8633</v>
      </c>
      <c r="X643" s="53">
        <f t="shared" si="211"/>
        <v>5648505523236.2871</v>
      </c>
      <c r="Y643" s="53">
        <f t="shared" si="212"/>
        <v>5583908673355.9365</v>
      </c>
      <c r="Z643" s="53"/>
      <c r="AA643" s="53">
        <f t="shared" si="213"/>
        <v>5190704078927.667</v>
      </c>
      <c r="AB643" s="53"/>
      <c r="AC643" s="53">
        <f t="shared" si="232"/>
        <v>5659070655239.8633</v>
      </c>
      <c r="AD643" s="53">
        <f t="shared" si="233"/>
        <v>5648505523236.2871</v>
      </c>
      <c r="AE643" s="53">
        <f t="shared" si="234"/>
        <v>5583908673355.9365</v>
      </c>
      <c r="AF643" s="53">
        <f t="shared" si="235"/>
        <v>1.4969682430900353</v>
      </c>
      <c r="AG643" s="53">
        <f t="shared" si="236"/>
        <v>5190704078927.667</v>
      </c>
      <c r="AI643" s="53">
        <f t="shared" si="238"/>
        <v>0</v>
      </c>
      <c r="AJ643" s="53">
        <f t="shared" si="238"/>
        <v>0</v>
      </c>
      <c r="AK643" s="53">
        <f t="shared" si="238"/>
        <v>0</v>
      </c>
      <c r="AL643" s="53">
        <f t="shared" si="237"/>
        <v>-1.4969682430900353</v>
      </c>
      <c r="AM643" s="53">
        <f t="shared" si="237"/>
        <v>0</v>
      </c>
    </row>
    <row r="644" spans="1:39" x14ac:dyDescent="0.35">
      <c r="A644" s="301">
        <v>2018</v>
      </c>
      <c r="B644" s="301" t="s">
        <v>87</v>
      </c>
      <c r="C644" s="301" t="s">
        <v>32</v>
      </c>
      <c r="D644" s="302" t="s">
        <v>18</v>
      </c>
      <c r="E644" s="302" t="s">
        <v>226</v>
      </c>
      <c r="F644" s="301" t="s">
        <v>76</v>
      </c>
      <c r="G644" s="301" t="s">
        <v>77</v>
      </c>
      <c r="H644" s="303">
        <v>43345454000</v>
      </c>
      <c r="I644" s="303">
        <v>40826454000</v>
      </c>
      <c r="J644" s="303">
        <v>37722313320</v>
      </c>
      <c r="K644" s="304">
        <f t="shared" si="229"/>
        <v>0.92396741877215205</v>
      </c>
      <c r="L644" s="303">
        <v>33789733676</v>
      </c>
      <c r="M644" s="304">
        <f t="shared" si="230"/>
        <v>0.82764311776868993</v>
      </c>
      <c r="P644">
        <f t="shared" si="214"/>
        <v>2018</v>
      </c>
      <c r="Q644" t="str">
        <f t="shared" si="215"/>
        <v>Enrique Pañalosa 2016-2019</v>
      </c>
      <c r="R644" t="str">
        <f t="shared" si="216"/>
        <v>0113-SECRETARÍA DISTRITAL DE MOVILIDAD</v>
      </c>
      <c r="S644" t="str">
        <f t="shared" si="217"/>
        <v>MOVILIDAD</v>
      </c>
      <c r="T644" t="str">
        <f t="shared" si="218"/>
        <v>Administración Centrral</v>
      </c>
      <c r="U644" t="str">
        <f t="shared" si="219"/>
        <v>Funcionamiento</v>
      </c>
      <c r="V644" t="s">
        <v>256</v>
      </c>
      <c r="W644" s="53">
        <f t="shared" si="210"/>
        <v>65637403752.935036</v>
      </c>
      <c r="X644" s="53">
        <f t="shared" si="211"/>
        <v>61822917923.495033</v>
      </c>
      <c r="Y644" s="53">
        <f t="shared" si="212"/>
        <v>57122361894.734322</v>
      </c>
      <c r="Z644" s="53"/>
      <c r="AA644" s="53">
        <f t="shared" si="213"/>
        <v>51167312539.759254</v>
      </c>
      <c r="AB644" s="53"/>
      <c r="AC644" s="53">
        <f t="shared" si="232"/>
        <v>65637403752.935036</v>
      </c>
      <c r="AD644" s="53">
        <f t="shared" si="233"/>
        <v>61822917923.495033</v>
      </c>
      <c r="AE644" s="53">
        <f t="shared" si="234"/>
        <v>57122361894.734322</v>
      </c>
      <c r="AF644" s="53">
        <f t="shared" si="235"/>
        <v>1.3991507049506264</v>
      </c>
      <c r="AG644" s="53">
        <f t="shared" si="236"/>
        <v>51167312539.759254</v>
      </c>
      <c r="AI644" s="53">
        <f t="shared" si="238"/>
        <v>0</v>
      </c>
      <c r="AJ644" s="53">
        <f t="shared" si="238"/>
        <v>0</v>
      </c>
      <c r="AK644" s="53">
        <f t="shared" si="238"/>
        <v>0</v>
      </c>
      <c r="AL644" s="53">
        <f t="shared" si="237"/>
        <v>-1.3991507049506264</v>
      </c>
      <c r="AM644" s="53">
        <f t="shared" si="237"/>
        <v>0</v>
      </c>
    </row>
    <row r="645" spans="1:39" x14ac:dyDescent="0.35">
      <c r="A645" s="301">
        <v>2018</v>
      </c>
      <c r="B645" s="301" t="s">
        <v>87</v>
      </c>
      <c r="C645" s="301" t="s">
        <v>32</v>
      </c>
      <c r="D645" s="302" t="s">
        <v>18</v>
      </c>
      <c r="E645" s="302" t="s">
        <v>226</v>
      </c>
      <c r="F645" s="301" t="s">
        <v>78</v>
      </c>
      <c r="G645" s="301" t="s">
        <v>77</v>
      </c>
      <c r="H645" s="303">
        <v>376409092000</v>
      </c>
      <c r="I645" s="303">
        <v>378571338886</v>
      </c>
      <c r="J645" s="303">
        <v>360593964499</v>
      </c>
      <c r="K645" s="304">
        <f t="shared" si="229"/>
        <v>0.95251258470886624</v>
      </c>
      <c r="L645" s="303">
        <v>115429741793</v>
      </c>
      <c r="M645" s="304">
        <f t="shared" si="230"/>
        <v>0.30490882414043396</v>
      </c>
      <c r="P645">
        <f t="shared" si="214"/>
        <v>2018</v>
      </c>
      <c r="Q645" t="str">
        <f t="shared" si="215"/>
        <v>Enrique Pañalosa 2016-2019</v>
      </c>
      <c r="R645" t="str">
        <f t="shared" si="216"/>
        <v>0113-SECRETARÍA DISTRITAL DE MOVILIDAD</v>
      </c>
      <c r="S645" t="str">
        <f t="shared" si="217"/>
        <v>MOVILIDAD</v>
      </c>
      <c r="T645" t="str">
        <f t="shared" si="218"/>
        <v>Administración Centrral</v>
      </c>
      <c r="U645" t="str">
        <f t="shared" si="219"/>
        <v>Inversión directa</v>
      </c>
      <c r="V645" t="s">
        <v>256</v>
      </c>
      <c r="W645" s="53">
        <f t="shared" ref="W645:W708" si="239">IF(A645=$W$1,H645*$W$2,IF(A645=$X$1,H645*$X$2,IF(A645=$Y$1,H645*$Y$2,IF(A645=$Z$1,H645*$Z$2,IF(A645=$AA$1,H645*$AA$2,IF(A645=$AB$1,H645*$AB$2,IF(A645=$AC$1,H645*$AC$2,IF(A645=$AD$1,H645*$AD$2,IF(A645=$AE$1,H645*$AE$2,IF(A645=$AF$1,H645*$AF$2,IF(A645=$AG$1,H645*$AG$2,IF(A645=$AH$1,H645*$AH$2,IF(A645=$AI$1,H645*$AI$2,IF(A645=$AJ$1,H645*$AJ$2,0))))))))))))))</f>
        <v>569990927950.12988</v>
      </c>
      <c r="X645" s="53">
        <f t="shared" ref="X645:X708" si="240">IF(A645=$W$1,I645*$W$2,IF(A645=$X$1,I645*$X$2,IF(A645=$Y$1,I645*$Y$2,IF(A645=$Z$1,I645*$Z$2,IF(A645=$AA$1,I645*$AA$2,IF(A645=$AB$1,I645*$AB$2,IF(A645=$AC$1,I645*$AC$2,IF(A645=$AD$1,I645*$AD$2,IF(A645=$AE$1,I645*$AE$2,IF(A645=$AF$1,I645*$AF$2,IF(A645=$AG$1,I645*$AG$2,IF(A645=$AH$1,I645*$AH$2,IF(A645=$AI$1,I645*$AI$2,IF(A645=$AJ$1,I645*$AJ$2,0))))))))))))))</f>
        <v>573265187619.20398</v>
      </c>
      <c r="Y645" s="53">
        <f t="shared" ref="Y645:Y708" si="241">IF(A645=$W$1,J645*$W$2,IF(A645=$X$1,J645*$X$2,IF(A645=$Y$1,J645*$Y$2,IF(A645=$Z$1,J645*$Z$2,IF(A645=$AA$1,J645*$AA$2,IF(A645=$AB$1,J645*$AB$2,IF(A645=$AC$1,J645*$AC$2,IF(A645=$AD$1,J645*$AD$2,IF(A645=$AE$1,J645*$AE$2,IF(A645=$AF$1,J645*$AF$2,IF(A645=$AG$1,J645*$AG$2,IF(A645=$AH$1,J645*$AH$2,IF(A645=$AI$1,J645*$AI$2,IF(A645=$AJ$1,J645*$AJ$2,0))))))))))))))</f>
        <v>546042305582.78119</v>
      </c>
      <c r="Z645" s="53"/>
      <c r="AA645" s="53">
        <f t="shared" ref="AA645:AA708" si="242">IF(A645=$W$1,L645*$W$2,IF(A645=$X$1,L645*$X$2,IF(A645=$Y$1,L645*$Y$2,IF(A645=$Z$1,L645*$Z$2,IF(A645=$AA$1,L645*$AA$2,IF(A645=$AB$1,L645*$AB$2,IF(A645=$AC$1,L645*$AC$2,IF(A645=$AD$1,L645*$AD$2,IF(A645=$AE$1,L645*$AE$2,IF(A645=$AF$1,L645*$AF$2,IF(A645=$AG$1,L645*$AG$2,IF(A645=$AH$1,L645*$AH$2,IF(A645=$AI$1,L645*$AI$2,IF(A645=$AJ$1,L645*$AJ$2,0))))))))))))))</f>
        <v>174793614277.61676</v>
      </c>
      <c r="AB645" s="53"/>
      <c r="AC645" s="53">
        <f t="shared" si="232"/>
        <v>569990927950.12988</v>
      </c>
      <c r="AD645" s="53">
        <f t="shared" si="233"/>
        <v>573265187619.20398</v>
      </c>
      <c r="AE645" s="53">
        <f t="shared" si="234"/>
        <v>546042305582.78119</v>
      </c>
      <c r="AF645" s="53">
        <f t="shared" si="235"/>
        <v>1.4423762432454299</v>
      </c>
      <c r="AG645" s="53">
        <f t="shared" si="236"/>
        <v>174793614277.61676</v>
      </c>
      <c r="AI645" s="53">
        <f t="shared" si="238"/>
        <v>0</v>
      </c>
      <c r="AJ645" s="53">
        <f t="shared" si="238"/>
        <v>0</v>
      </c>
      <c r="AK645" s="53">
        <f t="shared" si="238"/>
        <v>0</v>
      </c>
      <c r="AL645" s="53">
        <f t="shared" si="237"/>
        <v>-1.4423762432454299</v>
      </c>
      <c r="AM645" s="53">
        <f t="shared" si="237"/>
        <v>0</v>
      </c>
    </row>
    <row r="646" spans="1:39" x14ac:dyDescent="0.35">
      <c r="A646" s="301">
        <v>2018</v>
      </c>
      <c r="B646" s="301" t="s">
        <v>87</v>
      </c>
      <c r="C646" s="301" t="s">
        <v>32</v>
      </c>
      <c r="D646" s="302" t="s">
        <v>18</v>
      </c>
      <c r="E646" s="302" t="s">
        <v>226</v>
      </c>
      <c r="F646" s="301" t="s">
        <v>80</v>
      </c>
      <c r="G646" s="301" t="s">
        <v>77</v>
      </c>
      <c r="H646" s="303">
        <v>0</v>
      </c>
      <c r="I646" s="303">
        <v>0</v>
      </c>
      <c r="J646" s="303">
        <v>0</v>
      </c>
      <c r="K646" s="304">
        <v>0</v>
      </c>
      <c r="L646" s="303">
        <v>0</v>
      </c>
      <c r="M646" s="304">
        <v>0</v>
      </c>
      <c r="P646">
        <f t="shared" ref="P646:P709" si="243">+A646</f>
        <v>2018</v>
      </c>
      <c r="Q646" t="str">
        <f t="shared" ref="Q646:Q709" si="244">+B646</f>
        <v>Enrique Pañalosa 2016-2019</v>
      </c>
      <c r="R646" t="str">
        <f t="shared" ref="R646:R709" si="245">+C646</f>
        <v>0113-SECRETARÍA DISTRITAL DE MOVILIDAD</v>
      </c>
      <c r="S646" t="str">
        <f t="shared" ref="S646:S709" si="246">+D646</f>
        <v>MOVILIDAD</v>
      </c>
      <c r="T646" t="str">
        <f t="shared" ref="T646:T709" si="247">+E646</f>
        <v>Administración Centrral</v>
      </c>
      <c r="U646" t="str">
        <f t="shared" ref="U646:U709" si="248">+F646</f>
        <v>Transferencias</v>
      </c>
      <c r="V646" t="s">
        <v>256</v>
      </c>
      <c r="W646" s="53">
        <f t="shared" si="239"/>
        <v>0</v>
      </c>
      <c r="X646" s="53">
        <f t="shared" si="240"/>
        <v>0</v>
      </c>
      <c r="Y646" s="53">
        <f t="shared" si="241"/>
        <v>0</v>
      </c>
      <c r="Z646" s="53"/>
      <c r="AA646" s="53">
        <f t="shared" si="242"/>
        <v>0</v>
      </c>
      <c r="AB646" s="53"/>
      <c r="AC646" s="53">
        <f t="shared" si="232"/>
        <v>0</v>
      </c>
      <c r="AD646" s="53">
        <f t="shared" si="233"/>
        <v>0</v>
      </c>
      <c r="AE646" s="53">
        <f t="shared" si="234"/>
        <v>0</v>
      </c>
      <c r="AF646" s="53">
        <f t="shared" si="235"/>
        <v>0</v>
      </c>
      <c r="AG646" s="53">
        <f t="shared" si="236"/>
        <v>0</v>
      </c>
      <c r="AI646" s="53">
        <f t="shared" si="238"/>
        <v>0</v>
      </c>
      <c r="AJ646" s="53">
        <f t="shared" si="238"/>
        <v>0</v>
      </c>
      <c r="AK646" s="53">
        <f t="shared" si="238"/>
        <v>0</v>
      </c>
      <c r="AL646" s="53">
        <f t="shared" si="237"/>
        <v>0</v>
      </c>
      <c r="AM646" s="53">
        <f t="shared" si="237"/>
        <v>0</v>
      </c>
    </row>
    <row r="647" spans="1:39" x14ac:dyDescent="0.35">
      <c r="A647" s="301">
        <v>2018</v>
      </c>
      <c r="B647" s="301" t="s">
        <v>87</v>
      </c>
      <c r="C647" s="301" t="s">
        <v>33</v>
      </c>
      <c r="D647" s="302" t="s">
        <v>21</v>
      </c>
      <c r="E647" s="302" t="s">
        <v>226</v>
      </c>
      <c r="F647" s="301" t="s">
        <v>76</v>
      </c>
      <c r="G647" s="301" t="s">
        <v>77</v>
      </c>
      <c r="H647" s="303">
        <v>65663523000</v>
      </c>
      <c r="I647" s="303">
        <v>65663523000</v>
      </c>
      <c r="J647" s="303">
        <v>55611901056</v>
      </c>
      <c r="K647" s="304">
        <f t="shared" si="229"/>
        <v>0.84692228676186021</v>
      </c>
      <c r="L647" s="303">
        <v>55347578905</v>
      </c>
      <c r="M647" s="304">
        <f t="shared" si="230"/>
        <v>0.84289688363202808</v>
      </c>
      <c r="P647">
        <f t="shared" si="243"/>
        <v>2018</v>
      </c>
      <c r="Q647" t="str">
        <f t="shared" si="244"/>
        <v>Enrique Pañalosa 2016-2019</v>
      </c>
      <c r="R647" t="str">
        <f t="shared" si="245"/>
        <v>0114-SECRETARÍA DISTRITAL DE SALUD</v>
      </c>
      <c r="S647" t="str">
        <f t="shared" si="246"/>
        <v>SALUD</v>
      </c>
      <c r="T647" t="str">
        <f t="shared" si="247"/>
        <v>Administración Centrral</v>
      </c>
      <c r="U647" t="str">
        <f t="shared" si="248"/>
        <v>Funcionamiento</v>
      </c>
      <c r="V647" t="s">
        <v>256</v>
      </c>
      <c r="W647" s="53">
        <f t="shared" si="239"/>
        <v>99433337830.332474</v>
      </c>
      <c r="X647" s="53">
        <f t="shared" si="240"/>
        <v>99433337830.332474</v>
      </c>
      <c r="Y647" s="53">
        <f t="shared" si="241"/>
        <v>84212309855.629761</v>
      </c>
      <c r="Z647" s="53"/>
      <c r="AA647" s="53">
        <f t="shared" si="242"/>
        <v>83812050586.317886</v>
      </c>
      <c r="AB647" s="53"/>
      <c r="AC647" s="53">
        <f t="shared" si="232"/>
        <v>99433337830.332474</v>
      </c>
      <c r="AD647" s="53">
        <f t="shared" si="233"/>
        <v>99433337830.332474</v>
      </c>
      <c r="AE647" s="53">
        <f t="shared" si="234"/>
        <v>84212309855.629761</v>
      </c>
      <c r="AF647" s="53">
        <f t="shared" si="235"/>
        <v>1.2824823586701213</v>
      </c>
      <c r="AG647" s="53">
        <f t="shared" si="236"/>
        <v>83812050586.317886</v>
      </c>
      <c r="AI647" s="53">
        <f t="shared" si="238"/>
        <v>0</v>
      </c>
      <c r="AJ647" s="53">
        <f t="shared" si="238"/>
        <v>0</v>
      </c>
      <c r="AK647" s="53">
        <f t="shared" si="238"/>
        <v>0</v>
      </c>
      <c r="AL647" s="53">
        <f t="shared" si="237"/>
        <v>-1.2824823586701213</v>
      </c>
      <c r="AM647" s="53">
        <f t="shared" si="237"/>
        <v>0</v>
      </c>
    </row>
    <row r="648" spans="1:39" x14ac:dyDescent="0.35">
      <c r="A648" s="301">
        <v>2018</v>
      </c>
      <c r="B648" s="301" t="s">
        <v>87</v>
      </c>
      <c r="C648" s="301" t="s">
        <v>34</v>
      </c>
      <c r="D648" s="302" t="s">
        <v>10</v>
      </c>
      <c r="E648" s="302" t="s">
        <v>226</v>
      </c>
      <c r="F648" s="301" t="s">
        <v>76</v>
      </c>
      <c r="G648" s="301" t="s">
        <v>77</v>
      </c>
      <c r="H648" s="303">
        <v>22051284000</v>
      </c>
      <c r="I648" s="303">
        <v>22051284000</v>
      </c>
      <c r="J648" s="303">
        <v>22044921177</v>
      </c>
      <c r="K648" s="304">
        <f t="shared" si="229"/>
        <v>0.99971145340108081</v>
      </c>
      <c r="L648" s="303">
        <v>21684733508</v>
      </c>
      <c r="M648" s="304">
        <f t="shared" si="230"/>
        <v>0.98337736287827959</v>
      </c>
      <c r="P648">
        <f t="shared" si="243"/>
        <v>2018</v>
      </c>
      <c r="Q648" t="str">
        <f t="shared" si="244"/>
        <v>Enrique Pañalosa 2016-2019</v>
      </c>
      <c r="R648" t="str">
        <f t="shared" si="245"/>
        <v>0117-SECRETARÍA DISTRITAL DE DESARROLLO ECONÓMICO</v>
      </c>
      <c r="S648" t="str">
        <f t="shared" si="246"/>
        <v>DESARROLLO ECONÓMICO, INDUSTRIA Y TURISMO</v>
      </c>
      <c r="T648" t="str">
        <f t="shared" si="247"/>
        <v>Administración Centrral</v>
      </c>
      <c r="U648" t="str">
        <f t="shared" si="248"/>
        <v>Funcionamiento</v>
      </c>
      <c r="V648" t="s">
        <v>256</v>
      </c>
      <c r="W648" s="53">
        <f t="shared" si="239"/>
        <v>33391945350.91584</v>
      </c>
      <c r="X648" s="53">
        <f t="shared" si="240"/>
        <v>33391945350.91584</v>
      </c>
      <c r="Y648" s="53">
        <f t="shared" si="241"/>
        <v>33382310218.653538</v>
      </c>
      <c r="Z648" s="53"/>
      <c r="AA648" s="53">
        <f t="shared" si="242"/>
        <v>32836883160.559246</v>
      </c>
      <c r="AB648" s="53"/>
      <c r="AC648" s="53">
        <f t="shared" si="232"/>
        <v>33391945350.91584</v>
      </c>
      <c r="AD648" s="53">
        <f t="shared" si="233"/>
        <v>33391945350.91584</v>
      </c>
      <c r="AE648" s="53">
        <f t="shared" si="234"/>
        <v>33382310218.653538</v>
      </c>
      <c r="AF648" s="53">
        <f t="shared" si="235"/>
        <v>1.5138488179941603</v>
      </c>
      <c r="AG648" s="53">
        <f t="shared" si="236"/>
        <v>32836883160.559246</v>
      </c>
      <c r="AI648" s="53">
        <f t="shared" si="238"/>
        <v>0</v>
      </c>
      <c r="AJ648" s="53">
        <f t="shared" si="238"/>
        <v>0</v>
      </c>
      <c r="AK648" s="53">
        <f t="shared" si="238"/>
        <v>0</v>
      </c>
      <c r="AL648" s="53">
        <f t="shared" si="237"/>
        <v>-1.5138488179941603</v>
      </c>
      <c r="AM648" s="53">
        <f t="shared" si="237"/>
        <v>0</v>
      </c>
    </row>
    <row r="649" spans="1:39" x14ac:dyDescent="0.35">
      <c r="A649" s="301">
        <v>2018</v>
      </c>
      <c r="B649" s="301" t="s">
        <v>87</v>
      </c>
      <c r="C649" s="301" t="s">
        <v>34</v>
      </c>
      <c r="D649" s="302" t="s">
        <v>10</v>
      </c>
      <c r="E649" s="302" t="s">
        <v>226</v>
      </c>
      <c r="F649" s="301" t="s">
        <v>78</v>
      </c>
      <c r="G649" s="301" t="s">
        <v>77</v>
      </c>
      <c r="H649" s="303">
        <v>33832793000</v>
      </c>
      <c r="I649" s="303">
        <v>33832793000</v>
      </c>
      <c r="J649" s="303">
        <v>33826475853</v>
      </c>
      <c r="K649" s="304">
        <f t="shared" si="229"/>
        <v>0.9998132833136183</v>
      </c>
      <c r="L649" s="303">
        <v>29369038914</v>
      </c>
      <c r="M649" s="304">
        <f t="shared" si="230"/>
        <v>0.86806427462255331</v>
      </c>
      <c r="P649">
        <f t="shared" si="243"/>
        <v>2018</v>
      </c>
      <c r="Q649" t="str">
        <f t="shared" si="244"/>
        <v>Enrique Pañalosa 2016-2019</v>
      </c>
      <c r="R649" t="str">
        <f t="shared" si="245"/>
        <v>0117-SECRETARÍA DISTRITAL DE DESARROLLO ECONÓMICO</v>
      </c>
      <c r="S649" t="str">
        <f t="shared" si="246"/>
        <v>DESARROLLO ECONÓMICO, INDUSTRIA Y TURISMO</v>
      </c>
      <c r="T649" t="str">
        <f t="shared" si="247"/>
        <v>Administración Centrral</v>
      </c>
      <c r="U649" t="str">
        <f t="shared" si="248"/>
        <v>Inversión directa</v>
      </c>
      <c r="V649" t="s">
        <v>256</v>
      </c>
      <c r="W649" s="53">
        <f t="shared" si="239"/>
        <v>51232516660.927681</v>
      </c>
      <c r="X649" s="53">
        <f t="shared" si="240"/>
        <v>51232516660.927681</v>
      </c>
      <c r="Y649" s="53">
        <f t="shared" si="241"/>
        <v>51222950695.181747</v>
      </c>
      <c r="Z649" s="53"/>
      <c r="AA649" s="53">
        <f t="shared" si="242"/>
        <v>44473117412.356064</v>
      </c>
      <c r="AB649" s="53"/>
      <c r="AC649" s="53">
        <f t="shared" si="232"/>
        <v>51232516660.927681</v>
      </c>
      <c r="AD649" s="53">
        <f t="shared" si="233"/>
        <v>51232516660.927681</v>
      </c>
      <c r="AE649" s="53">
        <f t="shared" si="234"/>
        <v>51222950695.181747</v>
      </c>
      <c r="AF649" s="53">
        <f t="shared" si="235"/>
        <v>1.5140030175806578</v>
      </c>
      <c r="AG649" s="53">
        <f t="shared" si="236"/>
        <v>44473117412.356064</v>
      </c>
      <c r="AI649" s="53">
        <f t="shared" si="238"/>
        <v>0</v>
      </c>
      <c r="AJ649" s="53">
        <f t="shared" si="238"/>
        <v>0</v>
      </c>
      <c r="AK649" s="53">
        <f t="shared" si="238"/>
        <v>0</v>
      </c>
      <c r="AL649" s="53">
        <f t="shared" si="237"/>
        <v>-1.5140030175806578</v>
      </c>
      <c r="AM649" s="53">
        <f t="shared" si="237"/>
        <v>0</v>
      </c>
    </row>
    <row r="650" spans="1:39" x14ac:dyDescent="0.35">
      <c r="A650" s="301">
        <v>2018</v>
      </c>
      <c r="B650" s="301" t="s">
        <v>87</v>
      </c>
      <c r="C650" s="301" t="s">
        <v>34</v>
      </c>
      <c r="D650" s="302" t="s">
        <v>10</v>
      </c>
      <c r="E650" s="302" t="s">
        <v>226</v>
      </c>
      <c r="F650" s="301" t="s">
        <v>80</v>
      </c>
      <c r="G650" s="301" t="s">
        <v>77</v>
      </c>
      <c r="H650" s="303">
        <v>0</v>
      </c>
      <c r="I650" s="303">
        <v>0</v>
      </c>
      <c r="J650" s="303">
        <v>0</v>
      </c>
      <c r="K650" s="304">
        <v>0</v>
      </c>
      <c r="L650" s="303">
        <v>0</v>
      </c>
      <c r="M650" s="304">
        <v>0</v>
      </c>
      <c r="P650">
        <f t="shared" si="243"/>
        <v>2018</v>
      </c>
      <c r="Q650" t="str">
        <f t="shared" si="244"/>
        <v>Enrique Pañalosa 2016-2019</v>
      </c>
      <c r="R650" t="str">
        <f t="shared" si="245"/>
        <v>0117-SECRETARÍA DISTRITAL DE DESARROLLO ECONÓMICO</v>
      </c>
      <c r="S650" t="str">
        <f t="shared" si="246"/>
        <v>DESARROLLO ECONÓMICO, INDUSTRIA Y TURISMO</v>
      </c>
      <c r="T650" t="str">
        <f t="shared" si="247"/>
        <v>Administración Centrral</v>
      </c>
      <c r="U650" t="str">
        <f t="shared" si="248"/>
        <v>Transferencias</v>
      </c>
      <c r="V650" t="s">
        <v>256</v>
      </c>
      <c r="W650" s="53">
        <f t="shared" si="239"/>
        <v>0</v>
      </c>
      <c r="X650" s="53">
        <f t="shared" si="240"/>
        <v>0</v>
      </c>
      <c r="Y650" s="53">
        <f t="shared" si="241"/>
        <v>0</v>
      </c>
      <c r="Z650" s="53"/>
      <c r="AA650" s="53">
        <f t="shared" si="242"/>
        <v>0</v>
      </c>
      <c r="AB650" s="53"/>
      <c r="AC650" s="53">
        <f t="shared" si="232"/>
        <v>0</v>
      </c>
      <c r="AD650" s="53">
        <f t="shared" si="233"/>
        <v>0</v>
      </c>
      <c r="AE650" s="53">
        <f t="shared" si="234"/>
        <v>0</v>
      </c>
      <c r="AF650" s="53">
        <f t="shared" si="235"/>
        <v>0</v>
      </c>
      <c r="AG650" s="53">
        <f t="shared" si="236"/>
        <v>0</v>
      </c>
      <c r="AI650" s="53">
        <f t="shared" si="238"/>
        <v>0</v>
      </c>
      <c r="AJ650" s="53">
        <f t="shared" si="238"/>
        <v>0</v>
      </c>
      <c r="AK650" s="53">
        <f t="shared" si="238"/>
        <v>0</v>
      </c>
      <c r="AL650" s="53">
        <f t="shared" si="237"/>
        <v>0</v>
      </c>
      <c r="AM650" s="53">
        <f t="shared" si="237"/>
        <v>0</v>
      </c>
    </row>
    <row r="651" spans="1:39" x14ac:dyDescent="0.35">
      <c r="A651" s="301">
        <v>2018</v>
      </c>
      <c r="B651" s="301" t="s">
        <v>87</v>
      </c>
      <c r="C651" s="301" t="s">
        <v>35</v>
      </c>
      <c r="D651" s="302" t="s">
        <v>15</v>
      </c>
      <c r="E651" s="302" t="s">
        <v>226</v>
      </c>
      <c r="F651" s="301" t="s">
        <v>76</v>
      </c>
      <c r="G651" s="301" t="s">
        <v>77</v>
      </c>
      <c r="H651" s="303">
        <v>18954471000</v>
      </c>
      <c r="I651" s="303">
        <v>18799471000</v>
      </c>
      <c r="J651" s="303">
        <v>14186848878</v>
      </c>
      <c r="K651" s="304">
        <f t="shared" si="229"/>
        <v>0.75464085547939086</v>
      </c>
      <c r="L651" s="303">
        <v>13850482392</v>
      </c>
      <c r="M651" s="304">
        <f t="shared" si="230"/>
        <v>0.73674851765775751</v>
      </c>
      <c r="P651">
        <f t="shared" si="243"/>
        <v>2018</v>
      </c>
      <c r="Q651" t="str">
        <f t="shared" si="244"/>
        <v>Enrique Pañalosa 2016-2019</v>
      </c>
      <c r="R651" t="str">
        <f t="shared" si="245"/>
        <v>0118-SECRETARÍA DISTRITAL DEL HABITAT</v>
      </c>
      <c r="S651" t="str">
        <f t="shared" si="246"/>
        <v>HÁBITAT</v>
      </c>
      <c r="T651" t="str">
        <f t="shared" si="247"/>
        <v>Administración Centrral</v>
      </c>
      <c r="U651" t="str">
        <f t="shared" si="248"/>
        <v>Funcionamiento</v>
      </c>
      <c r="V651" t="s">
        <v>256</v>
      </c>
      <c r="W651" s="53">
        <f t="shared" si="239"/>
        <v>28702485523.632957</v>
      </c>
      <c r="X651" s="53">
        <f t="shared" si="240"/>
        <v>28467771230.832958</v>
      </c>
      <c r="Y651" s="53">
        <f t="shared" si="241"/>
        <v>21482943235.227375</v>
      </c>
      <c r="Z651" s="53"/>
      <c r="AA651" s="53">
        <f t="shared" si="242"/>
        <v>20973588255.336338</v>
      </c>
      <c r="AB651" s="53"/>
      <c r="AC651" s="53">
        <f t="shared" si="232"/>
        <v>28702485523.632957</v>
      </c>
      <c r="AD651" s="53">
        <f t="shared" si="233"/>
        <v>28467771230.832958</v>
      </c>
      <c r="AE651" s="53">
        <f t="shared" si="234"/>
        <v>21482943235.227375</v>
      </c>
      <c r="AF651" s="53">
        <f t="shared" si="235"/>
        <v>1.1427419013666595</v>
      </c>
      <c r="AG651" s="53">
        <f t="shared" si="236"/>
        <v>20973588255.336338</v>
      </c>
      <c r="AI651" s="53">
        <f t="shared" si="238"/>
        <v>0</v>
      </c>
      <c r="AJ651" s="53">
        <f t="shared" si="238"/>
        <v>0</v>
      </c>
      <c r="AK651" s="53">
        <f t="shared" si="238"/>
        <v>0</v>
      </c>
      <c r="AL651" s="53">
        <f t="shared" si="237"/>
        <v>-1.1427419013666595</v>
      </c>
      <c r="AM651" s="53">
        <f t="shared" si="237"/>
        <v>0</v>
      </c>
    </row>
    <row r="652" spans="1:39" x14ac:dyDescent="0.35">
      <c r="A652" s="301">
        <v>2018</v>
      </c>
      <c r="B652" s="301" t="s">
        <v>87</v>
      </c>
      <c r="C652" s="301" t="s">
        <v>35</v>
      </c>
      <c r="D652" s="302" t="s">
        <v>15</v>
      </c>
      <c r="E652" s="302" t="s">
        <v>226</v>
      </c>
      <c r="F652" s="301" t="s">
        <v>78</v>
      </c>
      <c r="G652" s="301" t="s">
        <v>77</v>
      </c>
      <c r="H652" s="303">
        <v>146640573000</v>
      </c>
      <c r="I652" s="303">
        <v>146091573000</v>
      </c>
      <c r="J652" s="303">
        <v>133705460236</v>
      </c>
      <c r="K652" s="304">
        <f t="shared" si="229"/>
        <v>0.91521678828114195</v>
      </c>
      <c r="L652" s="303">
        <v>102847459972</v>
      </c>
      <c r="M652" s="304">
        <f t="shared" si="230"/>
        <v>0.70399310418815186</v>
      </c>
      <c r="P652">
        <f t="shared" si="243"/>
        <v>2018</v>
      </c>
      <c r="Q652" t="str">
        <f t="shared" si="244"/>
        <v>Enrique Pañalosa 2016-2019</v>
      </c>
      <c r="R652" t="str">
        <f t="shared" si="245"/>
        <v>0118-SECRETARÍA DISTRITAL DEL HABITAT</v>
      </c>
      <c r="S652" t="str">
        <f t="shared" si="246"/>
        <v>HÁBITAT</v>
      </c>
      <c r="T652" t="str">
        <f t="shared" si="247"/>
        <v>Administración Centrral</v>
      </c>
      <c r="U652" t="str">
        <f t="shared" si="248"/>
        <v>Inversión directa</v>
      </c>
      <c r="V652" t="s">
        <v>256</v>
      </c>
      <c r="W652" s="53">
        <f t="shared" si="239"/>
        <v>222055731532.14047</v>
      </c>
      <c r="X652" s="53">
        <f t="shared" si="240"/>
        <v>221224388649.90048</v>
      </c>
      <c r="Y652" s="53">
        <f t="shared" si="241"/>
        <v>202468274469.62103</v>
      </c>
      <c r="Z652" s="53"/>
      <c r="AA652" s="53">
        <f t="shared" si="242"/>
        <v>155740444087.76959</v>
      </c>
      <c r="AB652" s="53"/>
      <c r="AC652" s="53">
        <f t="shared" si="232"/>
        <v>222055731532.14047</v>
      </c>
      <c r="AD652" s="53">
        <f t="shared" si="233"/>
        <v>221224388649.90048</v>
      </c>
      <c r="AE652" s="53">
        <f t="shared" si="234"/>
        <v>202468274469.62103</v>
      </c>
      <c r="AF652" s="53">
        <f t="shared" si="235"/>
        <v>1.385899749807068</v>
      </c>
      <c r="AG652" s="53">
        <f t="shared" si="236"/>
        <v>155740444087.76959</v>
      </c>
      <c r="AI652" s="53">
        <f t="shared" si="238"/>
        <v>0</v>
      </c>
      <c r="AJ652" s="53">
        <f t="shared" si="238"/>
        <v>0</v>
      </c>
      <c r="AK652" s="53">
        <f t="shared" si="238"/>
        <v>0</v>
      </c>
      <c r="AL652" s="53">
        <f t="shared" si="237"/>
        <v>-1.385899749807068</v>
      </c>
      <c r="AM652" s="53">
        <f t="shared" si="237"/>
        <v>0</v>
      </c>
    </row>
    <row r="653" spans="1:39" x14ac:dyDescent="0.35">
      <c r="A653" s="301">
        <v>2018</v>
      </c>
      <c r="B653" s="301" t="s">
        <v>87</v>
      </c>
      <c r="C653" s="301" t="s">
        <v>35</v>
      </c>
      <c r="D653" s="302" t="s">
        <v>15</v>
      </c>
      <c r="E653" s="302" t="s">
        <v>226</v>
      </c>
      <c r="F653" s="301" t="s">
        <v>80</v>
      </c>
      <c r="G653" s="301" t="s">
        <v>77</v>
      </c>
      <c r="H653" s="303">
        <v>0</v>
      </c>
      <c r="I653" s="303">
        <v>0</v>
      </c>
      <c r="J653" s="303">
        <v>0</v>
      </c>
      <c r="K653" s="304">
        <v>0</v>
      </c>
      <c r="L653" s="303">
        <v>0</v>
      </c>
      <c r="M653" s="304">
        <v>0</v>
      </c>
      <c r="P653">
        <f t="shared" si="243"/>
        <v>2018</v>
      </c>
      <c r="Q653" t="str">
        <f t="shared" si="244"/>
        <v>Enrique Pañalosa 2016-2019</v>
      </c>
      <c r="R653" t="str">
        <f t="shared" si="245"/>
        <v>0118-SECRETARÍA DISTRITAL DEL HABITAT</v>
      </c>
      <c r="S653" t="str">
        <f t="shared" si="246"/>
        <v>HÁBITAT</v>
      </c>
      <c r="T653" t="str">
        <f t="shared" si="247"/>
        <v>Administración Centrral</v>
      </c>
      <c r="U653" t="str">
        <f t="shared" si="248"/>
        <v>Transferencias</v>
      </c>
      <c r="V653" t="s">
        <v>256</v>
      </c>
      <c r="W653" s="53">
        <f t="shared" si="239"/>
        <v>0</v>
      </c>
      <c r="X653" s="53">
        <f t="shared" si="240"/>
        <v>0</v>
      </c>
      <c r="Y653" s="53">
        <f t="shared" si="241"/>
        <v>0</v>
      </c>
      <c r="Z653" s="53"/>
      <c r="AA653" s="53">
        <f t="shared" si="242"/>
        <v>0</v>
      </c>
      <c r="AB653" s="53"/>
      <c r="AC653" s="53">
        <f t="shared" si="232"/>
        <v>0</v>
      </c>
      <c r="AD653" s="53">
        <f t="shared" si="233"/>
        <v>0</v>
      </c>
      <c r="AE653" s="53">
        <f t="shared" si="234"/>
        <v>0</v>
      </c>
      <c r="AF653" s="53">
        <f t="shared" si="235"/>
        <v>0</v>
      </c>
      <c r="AG653" s="53">
        <f t="shared" si="236"/>
        <v>0</v>
      </c>
      <c r="AI653" s="53">
        <f t="shared" si="238"/>
        <v>0</v>
      </c>
      <c r="AJ653" s="53">
        <f t="shared" si="238"/>
        <v>0</v>
      </c>
      <c r="AK653" s="53">
        <f t="shared" si="238"/>
        <v>0</v>
      </c>
      <c r="AL653" s="53">
        <f t="shared" si="237"/>
        <v>0</v>
      </c>
      <c r="AM653" s="53">
        <f t="shared" si="237"/>
        <v>0</v>
      </c>
    </row>
    <row r="654" spans="1:39" x14ac:dyDescent="0.35">
      <c r="A654" s="301">
        <v>2018</v>
      </c>
      <c r="B654" s="301" t="s">
        <v>87</v>
      </c>
      <c r="C654" s="301" t="s">
        <v>36</v>
      </c>
      <c r="D654" s="302" t="s">
        <v>9</v>
      </c>
      <c r="E654" s="302" t="s">
        <v>226</v>
      </c>
      <c r="F654" s="301" t="s">
        <v>76</v>
      </c>
      <c r="G654" s="301" t="s">
        <v>77</v>
      </c>
      <c r="H654" s="303">
        <v>21914052000</v>
      </c>
      <c r="I654" s="303">
        <v>21914052000</v>
      </c>
      <c r="J654" s="303">
        <v>21764275646</v>
      </c>
      <c r="K654" s="304">
        <f t="shared" si="229"/>
        <v>0.99316528253195713</v>
      </c>
      <c r="L654" s="303">
        <v>21545759024</v>
      </c>
      <c r="M654" s="304">
        <f t="shared" si="230"/>
        <v>0.9831937527573632</v>
      </c>
      <c r="P654">
        <f t="shared" si="243"/>
        <v>2018</v>
      </c>
      <c r="Q654" t="str">
        <f t="shared" si="244"/>
        <v>Enrique Pañalosa 2016-2019</v>
      </c>
      <c r="R654" t="str">
        <f t="shared" si="245"/>
        <v>0119-SECRETARÍA DISTRITAL DE CULTURA, RECREACIÓN Y DEPORTE</v>
      </c>
      <c r="S654" t="str">
        <f t="shared" si="246"/>
        <v>CULTURA, RECREACIÓN Y DEPORTE</v>
      </c>
      <c r="T654" t="str">
        <f t="shared" si="247"/>
        <v>Administración Centrral</v>
      </c>
      <c r="U654" t="str">
        <f t="shared" si="248"/>
        <v>Funcionamiento</v>
      </c>
      <c r="V654" t="s">
        <v>256</v>
      </c>
      <c r="W654" s="53">
        <f t="shared" si="239"/>
        <v>33184136887.499519</v>
      </c>
      <c r="X654" s="53">
        <f t="shared" si="240"/>
        <v>33184136887.499519</v>
      </c>
      <c r="Y654" s="53">
        <f t="shared" si="241"/>
        <v>32957332687.452599</v>
      </c>
      <c r="Z654" s="53"/>
      <c r="AA654" s="53">
        <f t="shared" si="242"/>
        <v>32626436078.434696</v>
      </c>
      <c r="AB654" s="53"/>
      <c r="AC654" s="53">
        <f t="shared" si="232"/>
        <v>33184136887.499519</v>
      </c>
      <c r="AD654" s="53">
        <f t="shared" si="233"/>
        <v>33184136887.499519</v>
      </c>
      <c r="AE654" s="53">
        <f t="shared" si="234"/>
        <v>32957332687.452599</v>
      </c>
      <c r="AF654" s="53">
        <f t="shared" si="235"/>
        <v>1.5039360446645194</v>
      </c>
      <c r="AG654" s="53">
        <f t="shared" si="236"/>
        <v>32626436078.434696</v>
      </c>
      <c r="AI654" s="53">
        <f t="shared" si="238"/>
        <v>0</v>
      </c>
      <c r="AJ654" s="53">
        <f t="shared" si="238"/>
        <v>0</v>
      </c>
      <c r="AK654" s="53">
        <f t="shared" si="238"/>
        <v>0</v>
      </c>
      <c r="AL654" s="53">
        <f t="shared" si="237"/>
        <v>-1.5039360446645194</v>
      </c>
      <c r="AM654" s="53">
        <f t="shared" si="237"/>
        <v>0</v>
      </c>
    </row>
    <row r="655" spans="1:39" x14ac:dyDescent="0.35">
      <c r="A655" s="301">
        <v>2018</v>
      </c>
      <c r="B655" s="301" t="s">
        <v>87</v>
      </c>
      <c r="C655" s="301" t="s">
        <v>36</v>
      </c>
      <c r="D655" s="302" t="s">
        <v>9</v>
      </c>
      <c r="E655" s="302" t="s">
        <v>226</v>
      </c>
      <c r="F655" s="301" t="s">
        <v>78</v>
      </c>
      <c r="G655" s="301" t="s">
        <v>77</v>
      </c>
      <c r="H655" s="303">
        <v>116315659000</v>
      </c>
      <c r="I655" s="303">
        <v>121745681751</v>
      </c>
      <c r="J655" s="303">
        <v>119003847289</v>
      </c>
      <c r="K655" s="304">
        <f t="shared" si="229"/>
        <v>0.97747900030156532</v>
      </c>
      <c r="L655" s="303">
        <v>108325059268</v>
      </c>
      <c r="M655" s="304">
        <f t="shared" si="230"/>
        <v>0.88976510468397152</v>
      </c>
      <c r="P655">
        <f t="shared" si="243"/>
        <v>2018</v>
      </c>
      <c r="Q655" t="str">
        <f t="shared" si="244"/>
        <v>Enrique Pañalosa 2016-2019</v>
      </c>
      <c r="R655" t="str">
        <f t="shared" si="245"/>
        <v>0119-SECRETARÍA DISTRITAL DE CULTURA, RECREACIÓN Y DEPORTE</v>
      </c>
      <c r="S655" t="str">
        <f t="shared" si="246"/>
        <v>CULTURA, RECREACIÓN Y DEPORTE</v>
      </c>
      <c r="T655" t="str">
        <f t="shared" si="247"/>
        <v>Administración Centrral</v>
      </c>
      <c r="U655" t="str">
        <f t="shared" si="248"/>
        <v>Inversión directa</v>
      </c>
      <c r="V655" t="s">
        <v>256</v>
      </c>
      <c r="W655" s="53">
        <f t="shared" si="239"/>
        <v>176135146088.71582</v>
      </c>
      <c r="X655" s="53">
        <f t="shared" si="240"/>
        <v>184357752217.03116</v>
      </c>
      <c r="Y655" s="53">
        <f t="shared" si="241"/>
        <v>180205831334.9473</v>
      </c>
      <c r="Z655" s="53"/>
      <c r="AA655" s="53">
        <f t="shared" si="242"/>
        <v>164035094700.68842</v>
      </c>
      <c r="AB655" s="53"/>
      <c r="AC655" s="53">
        <f t="shared" si="232"/>
        <v>176135146088.71582</v>
      </c>
      <c r="AD655" s="53">
        <f t="shared" si="233"/>
        <v>184357752217.03116</v>
      </c>
      <c r="AE655" s="53">
        <f t="shared" si="234"/>
        <v>180205831334.9473</v>
      </c>
      <c r="AF655" s="53">
        <f t="shared" si="235"/>
        <v>1.480182530855696</v>
      </c>
      <c r="AG655" s="53">
        <f t="shared" si="236"/>
        <v>164035094700.68842</v>
      </c>
      <c r="AI655" s="53">
        <f t="shared" si="238"/>
        <v>0</v>
      </c>
      <c r="AJ655" s="53">
        <f t="shared" si="238"/>
        <v>0</v>
      </c>
      <c r="AK655" s="53">
        <f t="shared" si="238"/>
        <v>0</v>
      </c>
      <c r="AL655" s="53">
        <f t="shared" si="237"/>
        <v>-1.480182530855696</v>
      </c>
      <c r="AM655" s="53">
        <f t="shared" si="237"/>
        <v>0</v>
      </c>
    </row>
    <row r="656" spans="1:39" x14ac:dyDescent="0.35">
      <c r="A656" s="301">
        <v>2018</v>
      </c>
      <c r="B656" s="301" t="s">
        <v>87</v>
      </c>
      <c r="C656" s="301" t="s">
        <v>37</v>
      </c>
      <c r="D656" s="302" t="s">
        <v>20</v>
      </c>
      <c r="E656" s="302" t="s">
        <v>226</v>
      </c>
      <c r="F656" s="301" t="s">
        <v>76</v>
      </c>
      <c r="G656" s="301" t="s">
        <v>77</v>
      </c>
      <c r="H656" s="303">
        <v>70185352000</v>
      </c>
      <c r="I656" s="303">
        <v>70185352000</v>
      </c>
      <c r="J656" s="303">
        <v>66737629588</v>
      </c>
      <c r="K656" s="304">
        <f t="shared" si="229"/>
        <v>0.95087689505354334</v>
      </c>
      <c r="L656" s="303">
        <v>64802113421</v>
      </c>
      <c r="M656" s="304">
        <f t="shared" si="230"/>
        <v>0.92329968539589291</v>
      </c>
      <c r="P656">
        <f t="shared" si="243"/>
        <v>2018</v>
      </c>
      <c r="Q656" t="str">
        <f t="shared" si="244"/>
        <v>Enrique Pañalosa 2016-2019</v>
      </c>
      <c r="R656" t="str">
        <f t="shared" si="245"/>
        <v xml:space="preserve">0120-SECRETARÍA DISTRITAL DE PLANEACIÓN </v>
      </c>
      <c r="S656" t="str">
        <f t="shared" si="246"/>
        <v>PLANEACIÓN</v>
      </c>
      <c r="T656" t="str">
        <f t="shared" si="247"/>
        <v>Administración Centrral</v>
      </c>
      <c r="U656" t="str">
        <f t="shared" si="248"/>
        <v>Funcionamiento</v>
      </c>
      <c r="V656" t="s">
        <v>256</v>
      </c>
      <c r="W656" s="53">
        <f t="shared" si="239"/>
        <v>106280679094.18752</v>
      </c>
      <c r="X656" s="53">
        <f t="shared" si="240"/>
        <v>106280679094.18752</v>
      </c>
      <c r="Y656" s="53">
        <f t="shared" si="241"/>
        <v>101059842141.26306</v>
      </c>
      <c r="Z656" s="53"/>
      <c r="AA656" s="53">
        <f t="shared" si="242"/>
        <v>98128917571.32518</v>
      </c>
      <c r="AB656" s="53"/>
      <c r="AC656" s="53">
        <f t="shared" si="232"/>
        <v>106280679094.18752</v>
      </c>
      <c r="AD656" s="53">
        <f t="shared" si="233"/>
        <v>106280679094.18752</v>
      </c>
      <c r="AE656" s="53">
        <f t="shared" si="234"/>
        <v>101059842141.26306</v>
      </c>
      <c r="AF656" s="53">
        <f t="shared" si="235"/>
        <v>1.4398993416925951</v>
      </c>
      <c r="AG656" s="53">
        <f t="shared" si="236"/>
        <v>98128917571.32518</v>
      </c>
      <c r="AI656" s="53">
        <f t="shared" si="238"/>
        <v>0</v>
      </c>
      <c r="AJ656" s="53">
        <f t="shared" si="238"/>
        <v>0</v>
      </c>
      <c r="AK656" s="53">
        <f t="shared" si="238"/>
        <v>0</v>
      </c>
      <c r="AL656" s="53">
        <f t="shared" si="237"/>
        <v>-1.4398993416925951</v>
      </c>
      <c r="AM656" s="53">
        <f t="shared" si="237"/>
        <v>0</v>
      </c>
    </row>
    <row r="657" spans="1:39" x14ac:dyDescent="0.35">
      <c r="A657" s="301">
        <v>2018</v>
      </c>
      <c r="B657" s="301" t="s">
        <v>87</v>
      </c>
      <c r="C657" s="301" t="s">
        <v>37</v>
      </c>
      <c r="D657" s="302" t="s">
        <v>20</v>
      </c>
      <c r="E657" s="302" t="s">
        <v>226</v>
      </c>
      <c r="F657" s="301" t="s">
        <v>78</v>
      </c>
      <c r="G657" s="301" t="s">
        <v>77</v>
      </c>
      <c r="H657" s="303">
        <v>26741497000</v>
      </c>
      <c r="I657" s="303">
        <v>31601240000</v>
      </c>
      <c r="J657" s="303">
        <v>27714981733</v>
      </c>
      <c r="K657" s="304">
        <f t="shared" si="229"/>
        <v>0.87702196916956421</v>
      </c>
      <c r="L657" s="303">
        <v>24361381064</v>
      </c>
      <c r="M657" s="304">
        <f t="shared" si="230"/>
        <v>0.77089953001844236</v>
      </c>
      <c r="P657">
        <f t="shared" si="243"/>
        <v>2018</v>
      </c>
      <c r="Q657" t="str">
        <f t="shared" si="244"/>
        <v>Enrique Pañalosa 2016-2019</v>
      </c>
      <c r="R657" t="str">
        <f t="shared" si="245"/>
        <v xml:space="preserve">0120-SECRETARÍA DISTRITAL DE PLANEACIÓN </v>
      </c>
      <c r="S657" t="str">
        <f t="shared" si="246"/>
        <v>PLANEACIÓN</v>
      </c>
      <c r="T657" t="str">
        <f t="shared" si="247"/>
        <v>Administración Centrral</v>
      </c>
      <c r="U657" t="str">
        <f t="shared" si="248"/>
        <v>Inversión directa</v>
      </c>
      <c r="V657" t="s">
        <v>256</v>
      </c>
      <c r="W657" s="53">
        <f t="shared" si="239"/>
        <v>40494268108.182716</v>
      </c>
      <c r="X657" s="53">
        <f t="shared" si="240"/>
        <v>47853307730.3424</v>
      </c>
      <c r="Y657" s="53">
        <f t="shared" si="241"/>
        <v>41968402176.942017</v>
      </c>
      <c r="Z657" s="53"/>
      <c r="AA657" s="53">
        <f t="shared" si="242"/>
        <v>36890092439.148849</v>
      </c>
      <c r="AB657" s="53"/>
      <c r="AC657" s="53">
        <f t="shared" si="232"/>
        <v>40494268108.182716</v>
      </c>
      <c r="AD657" s="53">
        <f t="shared" si="233"/>
        <v>47853307730.3424</v>
      </c>
      <c r="AE657" s="53">
        <f t="shared" si="234"/>
        <v>41968402176.942017</v>
      </c>
      <c r="AF657" s="53">
        <f t="shared" si="235"/>
        <v>1.32806187912063</v>
      </c>
      <c r="AG657" s="53">
        <f t="shared" si="236"/>
        <v>36890092439.148849</v>
      </c>
      <c r="AI657" s="53">
        <f t="shared" si="238"/>
        <v>0</v>
      </c>
      <c r="AJ657" s="53">
        <f t="shared" si="238"/>
        <v>0</v>
      </c>
      <c r="AK657" s="53">
        <f t="shared" si="238"/>
        <v>0</v>
      </c>
      <c r="AL657" s="53">
        <f t="shared" si="237"/>
        <v>-1.32806187912063</v>
      </c>
      <c r="AM657" s="53">
        <f t="shared" si="237"/>
        <v>0</v>
      </c>
    </row>
    <row r="658" spans="1:39" x14ac:dyDescent="0.35">
      <c r="A658" s="301">
        <v>2018</v>
      </c>
      <c r="B658" s="301" t="s">
        <v>87</v>
      </c>
      <c r="C658" s="301" t="s">
        <v>37</v>
      </c>
      <c r="D658" s="302" t="s">
        <v>20</v>
      </c>
      <c r="E658" s="302" t="s">
        <v>226</v>
      </c>
      <c r="F658" s="301" t="s">
        <v>80</v>
      </c>
      <c r="G658" s="301" t="s">
        <v>77</v>
      </c>
      <c r="H658" s="303">
        <v>0</v>
      </c>
      <c r="I658" s="303">
        <v>0</v>
      </c>
      <c r="J658" s="303">
        <v>0</v>
      </c>
      <c r="K658" s="304">
        <v>0</v>
      </c>
      <c r="L658" s="303">
        <v>0</v>
      </c>
      <c r="M658" s="304">
        <v>0</v>
      </c>
      <c r="P658">
        <f t="shared" si="243"/>
        <v>2018</v>
      </c>
      <c r="Q658" t="str">
        <f t="shared" si="244"/>
        <v>Enrique Pañalosa 2016-2019</v>
      </c>
      <c r="R658" t="str">
        <f t="shared" si="245"/>
        <v xml:space="preserve">0120-SECRETARÍA DISTRITAL DE PLANEACIÓN </v>
      </c>
      <c r="S658" t="str">
        <f t="shared" si="246"/>
        <v>PLANEACIÓN</v>
      </c>
      <c r="T658" t="str">
        <f t="shared" si="247"/>
        <v>Administración Centrral</v>
      </c>
      <c r="U658" t="str">
        <f t="shared" si="248"/>
        <v>Transferencias</v>
      </c>
      <c r="V658" t="s">
        <v>256</v>
      </c>
      <c r="W658" s="53">
        <f t="shared" si="239"/>
        <v>0</v>
      </c>
      <c r="X658" s="53">
        <f t="shared" si="240"/>
        <v>0</v>
      </c>
      <c r="Y658" s="53">
        <f t="shared" si="241"/>
        <v>0</v>
      </c>
      <c r="Z658" s="53"/>
      <c r="AA658" s="53">
        <f t="shared" si="242"/>
        <v>0</v>
      </c>
      <c r="AB658" s="53"/>
      <c r="AC658" s="53">
        <f t="shared" si="232"/>
        <v>0</v>
      </c>
      <c r="AD658" s="53">
        <f t="shared" si="233"/>
        <v>0</v>
      </c>
      <c r="AE658" s="53">
        <f t="shared" si="234"/>
        <v>0</v>
      </c>
      <c r="AF658" s="53">
        <f t="shared" si="235"/>
        <v>0</v>
      </c>
      <c r="AG658" s="53">
        <f t="shared" si="236"/>
        <v>0</v>
      </c>
      <c r="AI658" s="53">
        <f t="shared" si="238"/>
        <v>0</v>
      </c>
      <c r="AJ658" s="53">
        <f t="shared" si="238"/>
        <v>0</v>
      </c>
      <c r="AK658" s="53">
        <f t="shared" si="238"/>
        <v>0</v>
      </c>
      <c r="AL658" s="53">
        <f t="shared" si="237"/>
        <v>0</v>
      </c>
      <c r="AM658" s="53">
        <f t="shared" si="237"/>
        <v>0</v>
      </c>
    </row>
    <row r="659" spans="1:39" x14ac:dyDescent="0.35">
      <c r="A659" s="301">
        <v>2018</v>
      </c>
      <c r="B659" s="301" t="s">
        <v>87</v>
      </c>
      <c r="C659" s="301" t="s">
        <v>38</v>
      </c>
      <c r="D659" s="302" t="s">
        <v>248</v>
      </c>
      <c r="E659" s="302" t="s">
        <v>226</v>
      </c>
      <c r="F659" s="301" t="s">
        <v>76</v>
      </c>
      <c r="G659" s="301" t="s">
        <v>77</v>
      </c>
      <c r="H659" s="303">
        <v>14800962000</v>
      </c>
      <c r="I659" s="303">
        <v>14800962000</v>
      </c>
      <c r="J659" s="303">
        <v>14154313777</v>
      </c>
      <c r="K659" s="304">
        <f t="shared" si="229"/>
        <v>0.95631039232449888</v>
      </c>
      <c r="L659" s="303">
        <v>13894915511</v>
      </c>
      <c r="M659" s="304">
        <f t="shared" si="230"/>
        <v>0.93878462163472887</v>
      </c>
      <c r="P659">
        <f t="shared" si="243"/>
        <v>2018</v>
      </c>
      <c r="Q659" t="str">
        <f t="shared" si="244"/>
        <v>Enrique Pañalosa 2016-2019</v>
      </c>
      <c r="R659" t="str">
        <f t="shared" si="245"/>
        <v>0121-SECRETARÍA DISTRITAL DE LA MUJER</v>
      </c>
      <c r="S659" t="str">
        <f t="shared" si="246"/>
        <v>MUJER</v>
      </c>
      <c r="T659" t="str">
        <f t="shared" si="247"/>
        <v>Administración Centrral</v>
      </c>
      <c r="U659" t="str">
        <f t="shared" si="248"/>
        <v>Funcionamiento</v>
      </c>
      <c r="V659" t="s">
        <v>256</v>
      </c>
      <c r="W659" s="53">
        <f t="shared" si="239"/>
        <v>22412885990.901119</v>
      </c>
      <c r="X659" s="53">
        <f t="shared" si="240"/>
        <v>22412885990.901119</v>
      </c>
      <c r="Y659" s="53">
        <f t="shared" si="241"/>
        <v>21433675795.082916</v>
      </c>
      <c r="Z659" s="53"/>
      <c r="AA659" s="53">
        <f t="shared" si="242"/>
        <v>21040872694.710423</v>
      </c>
      <c r="AB659" s="53"/>
      <c r="AC659" s="53">
        <f t="shared" si="232"/>
        <v>22412885990.901119</v>
      </c>
      <c r="AD659" s="53">
        <f t="shared" si="233"/>
        <v>22412885990.901119</v>
      </c>
      <c r="AE659" s="53">
        <f t="shared" si="234"/>
        <v>21433675795.082916</v>
      </c>
      <c r="AF659" s="53">
        <f t="shared" si="235"/>
        <v>1.4481272092370019</v>
      </c>
      <c r="AG659" s="53">
        <f t="shared" si="236"/>
        <v>21040872694.710423</v>
      </c>
      <c r="AI659" s="53">
        <f t="shared" si="238"/>
        <v>0</v>
      </c>
      <c r="AJ659" s="53">
        <f t="shared" si="238"/>
        <v>0</v>
      </c>
      <c r="AK659" s="53">
        <f t="shared" si="238"/>
        <v>0</v>
      </c>
      <c r="AL659" s="53">
        <f t="shared" si="237"/>
        <v>-1.4481272092370019</v>
      </c>
      <c r="AM659" s="53">
        <f t="shared" si="237"/>
        <v>0</v>
      </c>
    </row>
    <row r="660" spans="1:39" x14ac:dyDescent="0.35">
      <c r="A660" s="301">
        <v>2018</v>
      </c>
      <c r="B660" s="301" t="s">
        <v>87</v>
      </c>
      <c r="C660" s="301" t="s">
        <v>38</v>
      </c>
      <c r="D660" s="302" t="s">
        <v>248</v>
      </c>
      <c r="E660" s="302" t="s">
        <v>226</v>
      </c>
      <c r="F660" s="301" t="s">
        <v>78</v>
      </c>
      <c r="G660" s="301" t="s">
        <v>77</v>
      </c>
      <c r="H660" s="303">
        <v>34947020000</v>
      </c>
      <c r="I660" s="303">
        <v>35947020000</v>
      </c>
      <c r="J660" s="303">
        <v>35425392836</v>
      </c>
      <c r="K660" s="304">
        <f t="shared" si="229"/>
        <v>0.98548900120232497</v>
      </c>
      <c r="L660" s="303">
        <v>32301043039</v>
      </c>
      <c r="M660" s="304">
        <f t="shared" si="230"/>
        <v>0.8985735963370538</v>
      </c>
      <c r="P660">
        <f t="shared" si="243"/>
        <v>2018</v>
      </c>
      <c r="Q660" t="str">
        <f t="shared" si="244"/>
        <v>Enrique Pañalosa 2016-2019</v>
      </c>
      <c r="R660" t="str">
        <f t="shared" si="245"/>
        <v>0121-SECRETARÍA DISTRITAL DE LA MUJER</v>
      </c>
      <c r="S660" t="str">
        <f t="shared" si="246"/>
        <v>MUJER</v>
      </c>
      <c r="T660" t="str">
        <f t="shared" si="247"/>
        <v>Administración Centrral</v>
      </c>
      <c r="U660" t="str">
        <f t="shared" si="248"/>
        <v>Inversión directa</v>
      </c>
      <c r="V660" t="s">
        <v>256</v>
      </c>
      <c r="W660" s="53">
        <f t="shared" si="239"/>
        <v>52919774740.435196</v>
      </c>
      <c r="X660" s="53">
        <f t="shared" si="240"/>
        <v>54434060500.435196</v>
      </c>
      <c r="Y660" s="53">
        <f t="shared" si="241"/>
        <v>53644167913.960815</v>
      </c>
      <c r="Z660" s="53"/>
      <c r="AA660" s="53">
        <f t="shared" si="242"/>
        <v>48913009507.10482</v>
      </c>
      <c r="AB660" s="53"/>
      <c r="AC660" s="53">
        <f t="shared" si="232"/>
        <v>52919774740.435196</v>
      </c>
      <c r="AD660" s="53">
        <f t="shared" si="233"/>
        <v>54434060500.435196</v>
      </c>
      <c r="AE660" s="53">
        <f t="shared" si="234"/>
        <v>53644167913.960815</v>
      </c>
      <c r="AF660" s="53">
        <f t="shared" si="235"/>
        <v>1.4923119611573035</v>
      </c>
      <c r="AG660" s="53">
        <f t="shared" si="236"/>
        <v>48913009507.10482</v>
      </c>
      <c r="AI660" s="53">
        <f t="shared" si="238"/>
        <v>0</v>
      </c>
      <c r="AJ660" s="53">
        <f t="shared" si="238"/>
        <v>0</v>
      </c>
      <c r="AK660" s="53">
        <f t="shared" si="238"/>
        <v>0</v>
      </c>
      <c r="AL660" s="53">
        <f t="shared" si="237"/>
        <v>-1.4923119611573035</v>
      </c>
      <c r="AM660" s="53">
        <f t="shared" si="237"/>
        <v>0</v>
      </c>
    </row>
    <row r="661" spans="1:39" x14ac:dyDescent="0.35">
      <c r="A661" s="301">
        <v>2018</v>
      </c>
      <c r="B661" s="301" t="s">
        <v>87</v>
      </c>
      <c r="C661" s="301" t="s">
        <v>39</v>
      </c>
      <c r="D661" s="302" t="s">
        <v>17</v>
      </c>
      <c r="E661" s="302" t="s">
        <v>226</v>
      </c>
      <c r="F661" s="301" t="s">
        <v>76</v>
      </c>
      <c r="G661" s="301" t="s">
        <v>77</v>
      </c>
      <c r="H661" s="303">
        <v>28092344000</v>
      </c>
      <c r="I661" s="303">
        <v>28092344000</v>
      </c>
      <c r="J661" s="303">
        <v>27759168779</v>
      </c>
      <c r="K661" s="304">
        <f t="shared" si="229"/>
        <v>0.98813999924676987</v>
      </c>
      <c r="L661" s="303">
        <v>27105649397</v>
      </c>
      <c r="M661" s="304">
        <f t="shared" si="230"/>
        <v>0.9648767435355341</v>
      </c>
      <c r="P661">
        <f t="shared" si="243"/>
        <v>2018</v>
      </c>
      <c r="Q661" t="str">
        <f t="shared" si="244"/>
        <v>Enrique Pañalosa 2016-2019</v>
      </c>
      <c r="R661" t="str">
        <f t="shared" si="245"/>
        <v>0122-SECRETARÍA DISTRITAL DE INTEGRACIÓN SOCIAL</v>
      </c>
      <c r="S661" t="str">
        <f t="shared" si="246"/>
        <v>INTEGRACION SOCIAL</v>
      </c>
      <c r="T661" t="str">
        <f t="shared" si="247"/>
        <v>Administración Centrral</v>
      </c>
      <c r="U661" t="str">
        <f t="shared" si="248"/>
        <v>Funcionamiento</v>
      </c>
      <c r="V661" t="s">
        <v>256</v>
      </c>
      <c r="W661" s="53">
        <f t="shared" si="239"/>
        <v>42539836484.221436</v>
      </c>
      <c r="X661" s="53">
        <f t="shared" si="240"/>
        <v>42539836484.221436</v>
      </c>
      <c r="Y661" s="53">
        <f t="shared" si="241"/>
        <v>42035313991.476288</v>
      </c>
      <c r="Z661" s="53"/>
      <c r="AA661" s="53">
        <f t="shared" si="242"/>
        <v>41045698897.429688</v>
      </c>
      <c r="AB661" s="53"/>
      <c r="AC661" s="53">
        <f t="shared" si="232"/>
        <v>42539836484.221436</v>
      </c>
      <c r="AD661" s="53">
        <f t="shared" si="233"/>
        <v>42539836484.221436</v>
      </c>
      <c r="AE661" s="53">
        <f t="shared" si="234"/>
        <v>42035313991.476288</v>
      </c>
      <c r="AF661" s="53">
        <f t="shared" si="235"/>
        <v>1.4963263297457943</v>
      </c>
      <c r="AG661" s="53">
        <f t="shared" si="236"/>
        <v>41045698897.429688</v>
      </c>
      <c r="AI661" s="53">
        <f t="shared" si="238"/>
        <v>0</v>
      </c>
      <c r="AJ661" s="53">
        <f t="shared" si="238"/>
        <v>0</v>
      </c>
      <c r="AK661" s="53">
        <f t="shared" si="238"/>
        <v>0</v>
      </c>
      <c r="AL661" s="53">
        <f t="shared" si="237"/>
        <v>-1.4963263297457943</v>
      </c>
      <c r="AM661" s="53">
        <f t="shared" si="237"/>
        <v>0</v>
      </c>
    </row>
    <row r="662" spans="1:39" x14ac:dyDescent="0.35">
      <c r="A662" s="301">
        <v>2018</v>
      </c>
      <c r="B662" s="301" t="s">
        <v>87</v>
      </c>
      <c r="C662" s="301" t="s">
        <v>39</v>
      </c>
      <c r="D662" s="302" t="s">
        <v>17</v>
      </c>
      <c r="E662" s="302" t="s">
        <v>226</v>
      </c>
      <c r="F662" s="301" t="s">
        <v>78</v>
      </c>
      <c r="G662" s="301" t="s">
        <v>77</v>
      </c>
      <c r="H662" s="303">
        <v>1053827122000</v>
      </c>
      <c r="I662" s="303">
        <v>1046698661017</v>
      </c>
      <c r="J662" s="303">
        <v>1002003751311</v>
      </c>
      <c r="K662" s="304">
        <f t="shared" si="229"/>
        <v>0.95729916224162048</v>
      </c>
      <c r="L662" s="303">
        <v>841992685662</v>
      </c>
      <c r="M662" s="304">
        <f t="shared" si="230"/>
        <v>0.80442702090007234</v>
      </c>
      <c r="P662">
        <f t="shared" si="243"/>
        <v>2018</v>
      </c>
      <c r="Q662" t="str">
        <f t="shared" si="244"/>
        <v>Enrique Pañalosa 2016-2019</v>
      </c>
      <c r="R662" t="str">
        <f t="shared" si="245"/>
        <v>0122-SECRETARÍA DISTRITAL DE INTEGRACIÓN SOCIAL</v>
      </c>
      <c r="S662" t="str">
        <f t="shared" si="246"/>
        <v>INTEGRACION SOCIAL</v>
      </c>
      <c r="T662" t="str">
        <f t="shared" si="247"/>
        <v>Administración Centrral</v>
      </c>
      <c r="U662" t="str">
        <f t="shared" si="248"/>
        <v>Inversión directa</v>
      </c>
      <c r="V662" t="s">
        <v>256</v>
      </c>
      <c r="W662" s="53">
        <f t="shared" si="239"/>
        <v>1595795404346.3826</v>
      </c>
      <c r="X662" s="53">
        <f t="shared" si="240"/>
        <v>1585000877389.1101</v>
      </c>
      <c r="Y662" s="53">
        <f t="shared" si="241"/>
        <v>1517320012076.8286</v>
      </c>
      <c r="Z662" s="53"/>
      <c r="AA662" s="53">
        <f t="shared" si="242"/>
        <v>1275017533922.1228</v>
      </c>
      <c r="AB662" s="53"/>
      <c r="AC662" s="53">
        <f t="shared" si="232"/>
        <v>1595795404346.3826</v>
      </c>
      <c r="AD662" s="53">
        <f t="shared" si="233"/>
        <v>1585000877389.1101</v>
      </c>
      <c r="AE662" s="53">
        <f t="shared" si="234"/>
        <v>1517320012076.8286</v>
      </c>
      <c r="AF662" s="53">
        <f t="shared" si="235"/>
        <v>1.4496244894424155</v>
      </c>
      <c r="AG662" s="53">
        <f t="shared" si="236"/>
        <v>1275017533922.1228</v>
      </c>
      <c r="AI662" s="53">
        <f t="shared" si="238"/>
        <v>0</v>
      </c>
      <c r="AJ662" s="53">
        <f t="shared" si="238"/>
        <v>0</v>
      </c>
      <c r="AK662" s="53">
        <f t="shared" si="238"/>
        <v>0</v>
      </c>
      <c r="AL662" s="53">
        <f t="shared" si="237"/>
        <v>-1.4496244894424155</v>
      </c>
      <c r="AM662" s="53">
        <f t="shared" si="237"/>
        <v>0</v>
      </c>
    </row>
    <row r="663" spans="1:39" x14ac:dyDescent="0.35">
      <c r="A663" s="301">
        <v>2018</v>
      </c>
      <c r="B663" s="301" t="s">
        <v>87</v>
      </c>
      <c r="C663" s="301" t="s">
        <v>40</v>
      </c>
      <c r="D663" s="302" t="s">
        <v>13</v>
      </c>
      <c r="E663" s="302" t="s">
        <v>226</v>
      </c>
      <c r="F663" s="301" t="s">
        <v>76</v>
      </c>
      <c r="G663" s="301" t="s">
        <v>77</v>
      </c>
      <c r="H663" s="303">
        <v>9588020000</v>
      </c>
      <c r="I663" s="303">
        <v>9636472442</v>
      </c>
      <c r="J663" s="303">
        <v>9380723231</v>
      </c>
      <c r="K663" s="304">
        <f t="shared" si="229"/>
        <v>0.97346028720163902</v>
      </c>
      <c r="L663" s="303">
        <v>9204681960</v>
      </c>
      <c r="M663" s="304">
        <f t="shared" si="230"/>
        <v>0.95519205968793452</v>
      </c>
      <c r="P663">
        <f t="shared" si="243"/>
        <v>2018</v>
      </c>
      <c r="Q663" t="str">
        <f t="shared" si="244"/>
        <v>Enrique Pañalosa 2016-2019</v>
      </c>
      <c r="R663" t="str">
        <f t="shared" si="245"/>
        <v>0125-DEPARTAMENTO ADMINISTRATIVO DEL SERVICIO CIVIL</v>
      </c>
      <c r="S663" t="str">
        <f t="shared" si="246"/>
        <v>GESTIÓN PÚBLICA</v>
      </c>
      <c r="T663" t="str">
        <f t="shared" si="247"/>
        <v>Administración Centrral</v>
      </c>
      <c r="U663" t="str">
        <f t="shared" si="248"/>
        <v>Funcionamiento</v>
      </c>
      <c r="V663" t="s">
        <v>256</v>
      </c>
      <c r="W663" s="53">
        <f t="shared" si="239"/>
        <v>14519002152.5952</v>
      </c>
      <c r="X663" s="53">
        <f t="shared" si="240"/>
        <v>14592372995.553024</v>
      </c>
      <c r="Y663" s="53">
        <f t="shared" si="241"/>
        <v>14205095607.204491</v>
      </c>
      <c r="Z663" s="53"/>
      <c r="AA663" s="53">
        <f t="shared" si="242"/>
        <v>13938518817.35689</v>
      </c>
      <c r="AB663" s="53"/>
      <c r="AC663" s="53">
        <f t="shared" si="232"/>
        <v>14519002152.5952</v>
      </c>
      <c r="AD663" s="53">
        <f t="shared" si="233"/>
        <v>14592372995.553024</v>
      </c>
      <c r="AE663" s="53">
        <f t="shared" si="234"/>
        <v>14205095607.204491</v>
      </c>
      <c r="AF663" s="53">
        <f t="shared" si="235"/>
        <v>1.4740970508349522</v>
      </c>
      <c r="AG663" s="53">
        <f t="shared" si="236"/>
        <v>13938518817.35689</v>
      </c>
      <c r="AI663" s="53">
        <f t="shared" si="238"/>
        <v>0</v>
      </c>
      <c r="AJ663" s="53">
        <f t="shared" si="238"/>
        <v>0</v>
      </c>
      <c r="AK663" s="53">
        <f t="shared" si="238"/>
        <v>0</v>
      </c>
      <c r="AL663" s="53">
        <f t="shared" si="237"/>
        <v>-1.4740970508349522</v>
      </c>
      <c r="AM663" s="53">
        <f t="shared" si="237"/>
        <v>0</v>
      </c>
    </row>
    <row r="664" spans="1:39" x14ac:dyDescent="0.35">
      <c r="A664" s="301">
        <v>2018</v>
      </c>
      <c r="B664" s="301" t="s">
        <v>87</v>
      </c>
      <c r="C664" s="301" t="s">
        <v>40</v>
      </c>
      <c r="D664" s="302" t="s">
        <v>13</v>
      </c>
      <c r="E664" s="302" t="s">
        <v>226</v>
      </c>
      <c r="F664" s="301" t="s">
        <v>78</v>
      </c>
      <c r="G664" s="301" t="s">
        <v>77</v>
      </c>
      <c r="H664" s="303">
        <v>3257292000</v>
      </c>
      <c r="I664" s="303">
        <v>3257292000</v>
      </c>
      <c r="J664" s="303">
        <v>3183320477</v>
      </c>
      <c r="K664" s="304">
        <f t="shared" si="229"/>
        <v>0.97729048454974254</v>
      </c>
      <c r="L664" s="303">
        <v>2837422534</v>
      </c>
      <c r="M664" s="304">
        <f t="shared" si="230"/>
        <v>0.87109861013381673</v>
      </c>
      <c r="P664">
        <f t="shared" si="243"/>
        <v>2018</v>
      </c>
      <c r="Q664" t="str">
        <f t="shared" si="244"/>
        <v>Enrique Pañalosa 2016-2019</v>
      </c>
      <c r="R664" t="str">
        <f t="shared" si="245"/>
        <v>0125-DEPARTAMENTO ADMINISTRATIVO DEL SERVICIO CIVIL</v>
      </c>
      <c r="S664" t="str">
        <f t="shared" si="246"/>
        <v>GESTIÓN PÚBLICA</v>
      </c>
      <c r="T664" t="str">
        <f t="shared" si="247"/>
        <v>Administración Centrral</v>
      </c>
      <c r="U664" t="str">
        <f t="shared" si="248"/>
        <v>Inversión directa</v>
      </c>
      <c r="V664" t="s">
        <v>256</v>
      </c>
      <c r="W664" s="53">
        <f t="shared" si="239"/>
        <v>4932470891.76192</v>
      </c>
      <c r="X664" s="53">
        <f t="shared" si="240"/>
        <v>4932470891.76192</v>
      </c>
      <c r="Y664" s="53">
        <f t="shared" si="241"/>
        <v>4820456867.8375072</v>
      </c>
      <c r="Z664" s="53"/>
      <c r="AA664" s="53">
        <f t="shared" si="242"/>
        <v>4296668538.3393154</v>
      </c>
      <c r="AB664" s="53"/>
      <c r="AC664" s="53">
        <f t="shared" si="232"/>
        <v>4932470891.76192</v>
      </c>
      <c r="AD664" s="53">
        <f t="shared" si="233"/>
        <v>4932470891.76192</v>
      </c>
      <c r="AE664" s="53">
        <f t="shared" si="234"/>
        <v>4820456867.8375072</v>
      </c>
      <c r="AF664" s="53">
        <f t="shared" si="235"/>
        <v>1.4798970641371751</v>
      </c>
      <c r="AG664" s="53">
        <f t="shared" si="236"/>
        <v>4296668538.3393154</v>
      </c>
      <c r="AI664" s="53">
        <f t="shared" si="238"/>
        <v>0</v>
      </c>
      <c r="AJ664" s="53">
        <f t="shared" si="238"/>
        <v>0</v>
      </c>
      <c r="AK664" s="53">
        <f t="shared" si="238"/>
        <v>0</v>
      </c>
      <c r="AL664" s="53">
        <f t="shared" si="237"/>
        <v>-1.4798970641371751</v>
      </c>
      <c r="AM664" s="53">
        <f t="shared" si="237"/>
        <v>0</v>
      </c>
    </row>
    <row r="665" spans="1:39" x14ac:dyDescent="0.35">
      <c r="A665" s="301">
        <v>2018</v>
      </c>
      <c r="B665" s="301" t="s">
        <v>87</v>
      </c>
      <c r="C665" s="301" t="s">
        <v>41</v>
      </c>
      <c r="D665" s="302" t="s">
        <v>8</v>
      </c>
      <c r="E665" s="302" t="s">
        <v>226</v>
      </c>
      <c r="F665" s="301" t="s">
        <v>76</v>
      </c>
      <c r="G665" s="301" t="s">
        <v>77</v>
      </c>
      <c r="H665" s="303">
        <v>27110004000</v>
      </c>
      <c r="I665" s="303">
        <v>25898004000</v>
      </c>
      <c r="J665" s="303">
        <v>23987047869</v>
      </c>
      <c r="K665" s="304">
        <f t="shared" si="229"/>
        <v>0.92621222349799626</v>
      </c>
      <c r="L665" s="303">
        <v>21102774323</v>
      </c>
      <c r="M665" s="304">
        <f t="shared" si="230"/>
        <v>0.81484172768681329</v>
      </c>
      <c r="P665">
        <f t="shared" si="243"/>
        <v>2018</v>
      </c>
      <c r="Q665" t="str">
        <f t="shared" si="244"/>
        <v>Enrique Pañalosa 2016-2019</v>
      </c>
      <c r="R665" t="str">
        <f t="shared" si="245"/>
        <v>0126-SECRETARÍA DISTRITAL DE AMBIENTE</v>
      </c>
      <c r="S665" t="str">
        <f t="shared" si="246"/>
        <v>AMBIENTE</v>
      </c>
      <c r="T665" t="str">
        <f t="shared" si="247"/>
        <v>Administración Centrral</v>
      </c>
      <c r="U665" t="str">
        <f t="shared" si="248"/>
        <v>Funcionamiento</v>
      </c>
      <c r="V665" t="s">
        <v>256</v>
      </c>
      <c r="W665" s="53">
        <f t="shared" si="239"/>
        <v>41052293010.743034</v>
      </c>
      <c r="X665" s="53">
        <f t="shared" si="240"/>
        <v>39216978669.623039</v>
      </c>
      <c r="Y665" s="53">
        <f t="shared" si="241"/>
        <v>36323245012.465042</v>
      </c>
      <c r="Z665" s="53"/>
      <c r="AA665" s="53">
        <f t="shared" si="242"/>
        <v>31955630653.812538</v>
      </c>
      <c r="AB665" s="53"/>
      <c r="AC665" s="53">
        <f t="shared" si="232"/>
        <v>41052293010.743034</v>
      </c>
      <c r="AD665" s="53">
        <f t="shared" si="233"/>
        <v>39216978669.623039</v>
      </c>
      <c r="AE665" s="53">
        <f t="shared" si="234"/>
        <v>36323245012.465042</v>
      </c>
      <c r="AF665" s="53">
        <f t="shared" si="235"/>
        <v>1.4025499807809529</v>
      </c>
      <c r="AG665" s="53">
        <f t="shared" si="236"/>
        <v>31955630653.812538</v>
      </c>
      <c r="AI665" s="53">
        <f t="shared" si="238"/>
        <v>0</v>
      </c>
      <c r="AJ665" s="53">
        <f t="shared" si="238"/>
        <v>0</v>
      </c>
      <c r="AK665" s="53">
        <f t="shared" si="238"/>
        <v>0</v>
      </c>
      <c r="AL665" s="53">
        <f t="shared" si="237"/>
        <v>-1.4025499807809529</v>
      </c>
      <c r="AM665" s="53">
        <f t="shared" si="237"/>
        <v>0</v>
      </c>
    </row>
    <row r="666" spans="1:39" x14ac:dyDescent="0.35">
      <c r="A666" s="301">
        <v>2018</v>
      </c>
      <c r="B666" s="301" t="s">
        <v>87</v>
      </c>
      <c r="C666" s="301" t="s">
        <v>41</v>
      </c>
      <c r="D666" s="302" t="s">
        <v>8</v>
      </c>
      <c r="E666" s="302" t="s">
        <v>226</v>
      </c>
      <c r="F666" s="301" t="s">
        <v>78</v>
      </c>
      <c r="G666" s="301" t="s">
        <v>77</v>
      </c>
      <c r="H666" s="303">
        <v>138867663000</v>
      </c>
      <c r="I666" s="303">
        <v>116702663000</v>
      </c>
      <c r="J666" s="303">
        <v>106038907698</v>
      </c>
      <c r="K666" s="304">
        <f t="shared" si="229"/>
        <v>0.90862457609900471</v>
      </c>
      <c r="L666" s="303">
        <v>55613982709</v>
      </c>
      <c r="M666" s="304">
        <f t="shared" si="230"/>
        <v>0.47654424740076412</v>
      </c>
      <c r="P666">
        <f t="shared" si="243"/>
        <v>2018</v>
      </c>
      <c r="Q666" t="str">
        <f t="shared" si="244"/>
        <v>Enrique Pañalosa 2016-2019</v>
      </c>
      <c r="R666" t="str">
        <f t="shared" si="245"/>
        <v>0126-SECRETARÍA DISTRITAL DE AMBIENTE</v>
      </c>
      <c r="S666" t="str">
        <f t="shared" si="246"/>
        <v>AMBIENTE</v>
      </c>
      <c r="T666" t="str">
        <f t="shared" si="247"/>
        <v>Administración Centrral</v>
      </c>
      <c r="U666" t="str">
        <f t="shared" si="248"/>
        <v>Inversión directa</v>
      </c>
      <c r="V666" t="s">
        <v>256</v>
      </c>
      <c r="W666" s="53">
        <f t="shared" si="239"/>
        <v>210285324605.37888</v>
      </c>
      <c r="X666" s="53">
        <f t="shared" si="240"/>
        <v>176721180734.97888</v>
      </c>
      <c r="Y666" s="53">
        <f t="shared" si="241"/>
        <v>160573207933.03577</v>
      </c>
      <c r="Z666" s="53"/>
      <c r="AA666" s="53">
        <f t="shared" si="242"/>
        <v>84215462073.124924</v>
      </c>
      <c r="AB666" s="53"/>
      <c r="AC666" s="53">
        <f t="shared" si="232"/>
        <v>210285324605.37888</v>
      </c>
      <c r="AD666" s="53">
        <f t="shared" si="233"/>
        <v>176721180734.97888</v>
      </c>
      <c r="AE666" s="53">
        <f t="shared" si="234"/>
        <v>160573207933.03577</v>
      </c>
      <c r="AF666" s="53">
        <f t="shared" si="235"/>
        <v>1.3759172567727591</v>
      </c>
      <c r="AG666" s="53">
        <f t="shared" si="236"/>
        <v>84215462073.124924</v>
      </c>
      <c r="AI666" s="53">
        <f t="shared" si="238"/>
        <v>0</v>
      </c>
      <c r="AJ666" s="53">
        <f t="shared" si="238"/>
        <v>0</v>
      </c>
      <c r="AK666" s="53">
        <f t="shared" si="238"/>
        <v>0</v>
      </c>
      <c r="AL666" s="53">
        <f t="shared" si="237"/>
        <v>-1.3759172567727591</v>
      </c>
      <c r="AM666" s="53">
        <f t="shared" si="237"/>
        <v>0</v>
      </c>
    </row>
    <row r="667" spans="1:39" x14ac:dyDescent="0.35">
      <c r="A667" s="301">
        <v>2018</v>
      </c>
      <c r="B667" s="301" t="s">
        <v>87</v>
      </c>
      <c r="C667" s="301" t="s">
        <v>42</v>
      </c>
      <c r="D667" s="302" t="s">
        <v>14</v>
      </c>
      <c r="E667" s="302" t="s">
        <v>226</v>
      </c>
      <c r="F667" s="301" t="s">
        <v>76</v>
      </c>
      <c r="G667" s="301" t="s">
        <v>77</v>
      </c>
      <c r="H667" s="303">
        <v>10358124000</v>
      </c>
      <c r="I667" s="303">
        <v>10358124000</v>
      </c>
      <c r="J667" s="303">
        <v>9807367452</v>
      </c>
      <c r="K667" s="304">
        <f t="shared" si="229"/>
        <v>0.94682854269750005</v>
      </c>
      <c r="L667" s="303">
        <v>9464381911</v>
      </c>
      <c r="M667" s="304">
        <f t="shared" si="230"/>
        <v>0.91371583416070323</v>
      </c>
      <c r="P667">
        <f t="shared" si="243"/>
        <v>2018</v>
      </c>
      <c r="Q667" t="str">
        <f t="shared" si="244"/>
        <v>Enrique Pañalosa 2016-2019</v>
      </c>
      <c r="R667" t="str">
        <f t="shared" si="245"/>
        <v>0127-DEPARTAMENTO ADTIVO DE LA DEFENSORÍA ESPACIO PUBLICO</v>
      </c>
      <c r="S667" t="str">
        <f t="shared" si="246"/>
        <v>GOBIERNO</v>
      </c>
      <c r="T667" t="str">
        <f t="shared" si="247"/>
        <v>Administración Centrral</v>
      </c>
      <c r="U667" t="str">
        <f t="shared" si="248"/>
        <v>Funcionamiento</v>
      </c>
      <c r="V667" t="s">
        <v>256</v>
      </c>
      <c r="W667" s="53">
        <f t="shared" si="239"/>
        <v>15685159673.514238</v>
      </c>
      <c r="X667" s="53">
        <f t="shared" si="240"/>
        <v>15685159673.514238</v>
      </c>
      <c r="Y667" s="53">
        <f t="shared" si="241"/>
        <v>14851156875.651083</v>
      </c>
      <c r="Z667" s="53"/>
      <c r="AA667" s="53">
        <f t="shared" si="242"/>
        <v>14331778755.028887</v>
      </c>
      <c r="AB667" s="53"/>
      <c r="AC667" s="53">
        <f t="shared" si="232"/>
        <v>15685159673.514238</v>
      </c>
      <c r="AD667" s="53">
        <f t="shared" si="233"/>
        <v>15685159673.514238</v>
      </c>
      <c r="AE667" s="53">
        <f t="shared" si="234"/>
        <v>14851156875.651083</v>
      </c>
      <c r="AF667" s="53">
        <f t="shared" si="235"/>
        <v>1.4337689793683763</v>
      </c>
      <c r="AG667" s="53">
        <f t="shared" si="236"/>
        <v>14331778755.028887</v>
      </c>
      <c r="AI667" s="53">
        <f t="shared" si="238"/>
        <v>0</v>
      </c>
      <c r="AJ667" s="53">
        <f t="shared" si="238"/>
        <v>0</v>
      </c>
      <c r="AK667" s="53">
        <f t="shared" si="238"/>
        <v>0</v>
      </c>
      <c r="AL667" s="53">
        <f t="shared" si="237"/>
        <v>-1.4337689793683763</v>
      </c>
      <c r="AM667" s="53">
        <f t="shared" si="237"/>
        <v>0</v>
      </c>
    </row>
    <row r="668" spans="1:39" x14ac:dyDescent="0.35">
      <c r="A668" s="301">
        <v>2018</v>
      </c>
      <c r="B668" s="301" t="s">
        <v>87</v>
      </c>
      <c r="C668" s="301" t="s">
        <v>42</v>
      </c>
      <c r="D668" s="302" t="s">
        <v>14</v>
      </c>
      <c r="E668" s="302" t="s">
        <v>226</v>
      </c>
      <c r="F668" s="301" t="s">
        <v>78</v>
      </c>
      <c r="G668" s="301" t="s">
        <v>77</v>
      </c>
      <c r="H668" s="303">
        <v>26260397000</v>
      </c>
      <c r="I668" s="303">
        <v>33260397000</v>
      </c>
      <c r="J668" s="303">
        <v>32463459683</v>
      </c>
      <c r="K668" s="304">
        <f t="shared" si="229"/>
        <v>0.97603945265596204</v>
      </c>
      <c r="L668" s="303">
        <v>26698472425</v>
      </c>
      <c r="M668" s="304">
        <f t="shared" si="230"/>
        <v>0.80271057573365701</v>
      </c>
      <c r="P668">
        <f t="shared" si="243"/>
        <v>2018</v>
      </c>
      <c r="Q668" t="str">
        <f t="shared" si="244"/>
        <v>Enrique Pañalosa 2016-2019</v>
      </c>
      <c r="R668" t="str">
        <f t="shared" si="245"/>
        <v>0127-DEPARTAMENTO ADTIVO DE LA DEFENSORÍA ESPACIO PUBLICO</v>
      </c>
      <c r="S668" t="str">
        <f t="shared" si="246"/>
        <v>GOBIERNO</v>
      </c>
      <c r="T668" t="str">
        <f t="shared" si="247"/>
        <v>Administración Centrral</v>
      </c>
      <c r="U668" t="str">
        <f t="shared" si="248"/>
        <v>Inversión directa</v>
      </c>
      <c r="V668" t="s">
        <v>256</v>
      </c>
      <c r="W668" s="53">
        <f t="shared" si="239"/>
        <v>39765745229.046715</v>
      </c>
      <c r="X668" s="53">
        <f t="shared" si="240"/>
        <v>50365745549.046715</v>
      </c>
      <c r="Y668" s="53">
        <f t="shared" si="241"/>
        <v>49158954718.30101</v>
      </c>
      <c r="Z668" s="53"/>
      <c r="AA668" s="53">
        <f t="shared" si="242"/>
        <v>40429116606.930168</v>
      </c>
      <c r="AB668" s="53"/>
      <c r="AC668" s="53">
        <f t="shared" si="232"/>
        <v>39765745229.046715</v>
      </c>
      <c r="AD668" s="53">
        <f t="shared" si="233"/>
        <v>50365745549.046715</v>
      </c>
      <c r="AE668" s="53">
        <f t="shared" si="234"/>
        <v>49158954718.30101</v>
      </c>
      <c r="AF668" s="53">
        <f t="shared" si="235"/>
        <v>1.4780026443551175</v>
      </c>
      <c r="AG668" s="53">
        <f t="shared" si="236"/>
        <v>40429116606.930168</v>
      </c>
      <c r="AI668" s="53">
        <f t="shared" si="238"/>
        <v>0</v>
      </c>
      <c r="AJ668" s="53">
        <f t="shared" si="238"/>
        <v>0</v>
      </c>
      <c r="AK668" s="53">
        <f t="shared" si="238"/>
        <v>0</v>
      </c>
      <c r="AL668" s="53">
        <f t="shared" si="237"/>
        <v>-1.4780026443551175</v>
      </c>
      <c r="AM668" s="53">
        <f t="shared" si="237"/>
        <v>0</v>
      </c>
    </row>
    <row r="669" spans="1:39" x14ac:dyDescent="0.35">
      <c r="A669" s="301">
        <v>2018</v>
      </c>
      <c r="B669" s="301" t="s">
        <v>87</v>
      </c>
      <c r="C669" s="301" t="s">
        <v>43</v>
      </c>
      <c r="D669" s="302" t="s">
        <v>22</v>
      </c>
      <c r="E669" s="302" t="s">
        <v>226</v>
      </c>
      <c r="F669" s="301" t="s">
        <v>76</v>
      </c>
      <c r="G669" s="301" t="s">
        <v>77</v>
      </c>
      <c r="H669" s="303">
        <v>65406132000</v>
      </c>
      <c r="I669" s="303">
        <v>65406132000</v>
      </c>
      <c r="J669" s="303">
        <v>60296261395</v>
      </c>
      <c r="K669" s="304">
        <f t="shared" si="229"/>
        <v>0.92187474708028905</v>
      </c>
      <c r="L669" s="303">
        <v>58323553802</v>
      </c>
      <c r="M669" s="304">
        <f t="shared" si="230"/>
        <v>0.89171385034663109</v>
      </c>
      <c r="P669">
        <f t="shared" si="243"/>
        <v>2018</v>
      </c>
      <c r="Q669" t="str">
        <f t="shared" si="244"/>
        <v>Enrique Pañalosa 2016-2019</v>
      </c>
      <c r="R669" t="str">
        <f t="shared" si="245"/>
        <v>0131-UNIDAD ADMINISTRATIVA ESPECIAL CUERPO OFICIAL DE BOMBEROS</v>
      </c>
      <c r="S669" t="str">
        <f t="shared" si="246"/>
        <v>SEGURIDAD, CONVIVENCIA Y JUSTICIA</v>
      </c>
      <c r="T669" t="str">
        <f t="shared" si="247"/>
        <v>Administración Centrral</v>
      </c>
      <c r="U669" t="str">
        <f t="shared" si="248"/>
        <v>Funcionamiento</v>
      </c>
      <c r="V669" t="s">
        <v>256</v>
      </c>
      <c r="W669" s="53">
        <f t="shared" si="239"/>
        <v>99043574304.280319</v>
      </c>
      <c r="X669" s="53">
        <f t="shared" si="240"/>
        <v>99043574304.280319</v>
      </c>
      <c r="Y669" s="53">
        <f t="shared" si="241"/>
        <v>91305770011.686234</v>
      </c>
      <c r="Z669" s="53"/>
      <c r="AA669" s="53">
        <f t="shared" si="242"/>
        <v>88318526994.962448</v>
      </c>
      <c r="AB669" s="53"/>
      <c r="AC669" s="53">
        <f t="shared" si="232"/>
        <v>99043574304.280319</v>
      </c>
      <c r="AD669" s="53">
        <f t="shared" si="233"/>
        <v>99043574304.280319</v>
      </c>
      <c r="AE669" s="53">
        <f t="shared" si="234"/>
        <v>91305770011.686234</v>
      </c>
      <c r="AF669" s="53">
        <f t="shared" si="235"/>
        <v>1.3959818020072832</v>
      </c>
      <c r="AG669" s="53">
        <f t="shared" si="236"/>
        <v>88318526994.962448</v>
      </c>
      <c r="AI669" s="53">
        <f t="shared" si="238"/>
        <v>0</v>
      </c>
      <c r="AJ669" s="53">
        <f t="shared" si="238"/>
        <v>0</v>
      </c>
      <c r="AK669" s="53">
        <f t="shared" si="238"/>
        <v>0</v>
      </c>
      <c r="AL669" s="53">
        <f t="shared" si="237"/>
        <v>-1.3959818020072832</v>
      </c>
      <c r="AM669" s="53">
        <f t="shared" si="237"/>
        <v>0</v>
      </c>
    </row>
    <row r="670" spans="1:39" x14ac:dyDescent="0.35">
      <c r="A670" s="301">
        <v>2018</v>
      </c>
      <c r="B670" s="301" t="s">
        <v>87</v>
      </c>
      <c r="C670" s="301" t="s">
        <v>43</v>
      </c>
      <c r="D670" s="302" t="s">
        <v>22</v>
      </c>
      <c r="E670" s="302" t="s">
        <v>226</v>
      </c>
      <c r="F670" s="301" t="s">
        <v>78</v>
      </c>
      <c r="G670" s="301" t="s">
        <v>77</v>
      </c>
      <c r="H670" s="303">
        <v>43119261000</v>
      </c>
      <c r="I670" s="303">
        <v>41711261000</v>
      </c>
      <c r="J670" s="303">
        <v>37998506644</v>
      </c>
      <c r="K670" s="304">
        <f t="shared" si="229"/>
        <v>0.91098916055306978</v>
      </c>
      <c r="L670" s="303">
        <v>15589481033</v>
      </c>
      <c r="M670" s="304">
        <f t="shared" si="230"/>
        <v>0.37374753625885343</v>
      </c>
      <c r="P670">
        <f t="shared" si="243"/>
        <v>2018</v>
      </c>
      <c r="Q670" t="str">
        <f t="shared" si="244"/>
        <v>Enrique Pañalosa 2016-2019</v>
      </c>
      <c r="R670" t="str">
        <f t="shared" si="245"/>
        <v>0131-UNIDAD ADMINISTRATIVA ESPECIAL CUERPO OFICIAL DE BOMBEROS</v>
      </c>
      <c r="S670" t="str">
        <f t="shared" si="246"/>
        <v>SEGURIDAD, CONVIVENCIA Y JUSTICIA</v>
      </c>
      <c r="T670" t="str">
        <f t="shared" si="247"/>
        <v>Administración Centrral</v>
      </c>
      <c r="U670" t="str">
        <f t="shared" si="248"/>
        <v>Inversión directa</v>
      </c>
      <c r="V670" t="s">
        <v>256</v>
      </c>
      <c r="W670" s="53">
        <f t="shared" si="239"/>
        <v>65294882914.023354</v>
      </c>
      <c r="X670" s="53">
        <f t="shared" si="240"/>
        <v>63162768563.943359</v>
      </c>
      <c r="Y670" s="53">
        <f t="shared" si="241"/>
        <v>57540597512.27459</v>
      </c>
      <c r="Z670" s="53"/>
      <c r="AA670" s="53">
        <f t="shared" si="242"/>
        <v>23606929134.061989</v>
      </c>
      <c r="AB670" s="53"/>
      <c r="AC670" s="53">
        <f t="shared" si="232"/>
        <v>65294882914.023354</v>
      </c>
      <c r="AD670" s="53">
        <f t="shared" si="233"/>
        <v>63162768563.943359</v>
      </c>
      <c r="AE670" s="53">
        <f t="shared" si="234"/>
        <v>57540597512.27459</v>
      </c>
      <c r="AF670" s="53">
        <f t="shared" si="235"/>
        <v>1.3794979133398673</v>
      </c>
      <c r="AG670" s="53">
        <f t="shared" si="236"/>
        <v>23606929134.061989</v>
      </c>
      <c r="AI670" s="53">
        <f t="shared" si="238"/>
        <v>0</v>
      </c>
      <c r="AJ670" s="53">
        <f t="shared" si="238"/>
        <v>0</v>
      </c>
      <c r="AK670" s="53">
        <f t="shared" si="238"/>
        <v>0</v>
      </c>
      <c r="AL670" s="53">
        <f t="shared" si="237"/>
        <v>-1.3794979133398673</v>
      </c>
      <c r="AM670" s="53">
        <f t="shared" si="237"/>
        <v>0</v>
      </c>
    </row>
    <row r="671" spans="1:39" x14ac:dyDescent="0.35">
      <c r="A671" s="301">
        <v>2018</v>
      </c>
      <c r="B671" s="301" t="s">
        <v>87</v>
      </c>
      <c r="C671" s="301" t="s">
        <v>44</v>
      </c>
      <c r="D671" s="302" t="s">
        <v>12</v>
      </c>
      <c r="E671" s="302" t="s">
        <v>226</v>
      </c>
      <c r="F671" s="301" t="s">
        <v>76</v>
      </c>
      <c r="G671" s="301" t="s">
        <v>77</v>
      </c>
      <c r="H671" s="303">
        <v>22524242000</v>
      </c>
      <c r="I671" s="303">
        <v>22524242000</v>
      </c>
      <c r="J671" s="303">
        <v>19807602197</v>
      </c>
      <c r="K671" s="304">
        <f t="shared" si="229"/>
        <v>0.87939040066253948</v>
      </c>
      <c r="L671" s="303">
        <v>19395657050</v>
      </c>
      <c r="M671" s="304">
        <f t="shared" si="230"/>
        <v>0.86110143240336345</v>
      </c>
      <c r="P671">
        <f t="shared" si="243"/>
        <v>2018</v>
      </c>
      <c r="Q671" t="str">
        <f t="shared" si="244"/>
        <v>Enrique Pañalosa 2016-2019</v>
      </c>
      <c r="R671" t="str">
        <f t="shared" si="245"/>
        <v>0136-SECRETARIA JURIDICA DISTRITAL</v>
      </c>
      <c r="S671" t="str">
        <f t="shared" si="246"/>
        <v>GESTIÓN JURÍDICA</v>
      </c>
      <c r="T671" t="str">
        <f t="shared" si="247"/>
        <v>Administración Centrral</v>
      </c>
      <c r="U671" t="str">
        <f t="shared" si="248"/>
        <v>Funcionamiento</v>
      </c>
      <c r="V671" t="s">
        <v>256</v>
      </c>
      <c r="W671" s="53">
        <f t="shared" si="239"/>
        <v>34108138915.393917</v>
      </c>
      <c r="X671" s="53">
        <f t="shared" si="240"/>
        <v>34108138915.393917</v>
      </c>
      <c r="Y671" s="53">
        <f t="shared" si="241"/>
        <v>29994369946.661812</v>
      </c>
      <c r="Z671" s="53"/>
      <c r="AA671" s="53">
        <f t="shared" si="242"/>
        <v>29370567276.658607</v>
      </c>
      <c r="AB671" s="53"/>
      <c r="AC671" s="53">
        <f t="shared" si="232"/>
        <v>34108138915.393917</v>
      </c>
      <c r="AD671" s="53">
        <f t="shared" si="233"/>
        <v>34108138915.393917</v>
      </c>
      <c r="AE671" s="53">
        <f t="shared" si="234"/>
        <v>29994369946.661812</v>
      </c>
      <c r="AF671" s="53">
        <f t="shared" si="235"/>
        <v>1.331648361203978</v>
      </c>
      <c r="AG671" s="53">
        <f t="shared" si="236"/>
        <v>29370567276.658607</v>
      </c>
      <c r="AI671" s="53">
        <f t="shared" si="238"/>
        <v>0</v>
      </c>
      <c r="AJ671" s="53">
        <f t="shared" si="238"/>
        <v>0</v>
      </c>
      <c r="AK671" s="53">
        <f t="shared" si="238"/>
        <v>0</v>
      </c>
      <c r="AL671" s="53">
        <f t="shared" si="237"/>
        <v>-1.331648361203978</v>
      </c>
      <c r="AM671" s="53">
        <f t="shared" si="237"/>
        <v>0</v>
      </c>
    </row>
    <row r="672" spans="1:39" x14ac:dyDescent="0.35">
      <c r="A672" s="301">
        <v>2018</v>
      </c>
      <c r="B672" s="301" t="s">
        <v>87</v>
      </c>
      <c r="C672" s="301" t="s">
        <v>44</v>
      </c>
      <c r="D672" s="302" t="s">
        <v>12</v>
      </c>
      <c r="E672" s="302" t="s">
        <v>226</v>
      </c>
      <c r="F672" s="301" t="s">
        <v>78</v>
      </c>
      <c r="G672" s="301" t="s">
        <v>77</v>
      </c>
      <c r="H672" s="303">
        <v>13414459000</v>
      </c>
      <c r="I672" s="303">
        <v>13414459000</v>
      </c>
      <c r="J672" s="303">
        <v>9625620566</v>
      </c>
      <c r="K672" s="304">
        <f t="shared" si="229"/>
        <v>0.71755562904176751</v>
      </c>
      <c r="L672" s="303">
        <v>8809808726</v>
      </c>
      <c r="M672" s="304">
        <f t="shared" si="230"/>
        <v>0.65673977057144084</v>
      </c>
      <c r="P672">
        <f t="shared" si="243"/>
        <v>2018</v>
      </c>
      <c r="Q672" t="str">
        <f t="shared" si="244"/>
        <v>Enrique Pañalosa 2016-2019</v>
      </c>
      <c r="R672" t="str">
        <f t="shared" si="245"/>
        <v>0136-SECRETARIA JURIDICA DISTRITAL</v>
      </c>
      <c r="S672" t="str">
        <f t="shared" si="246"/>
        <v>GESTIÓN JURÍDICA</v>
      </c>
      <c r="T672" t="str">
        <f t="shared" si="247"/>
        <v>Administración Centrral</v>
      </c>
      <c r="U672" t="str">
        <f t="shared" si="248"/>
        <v>Inversión directa</v>
      </c>
      <c r="V672" t="s">
        <v>256</v>
      </c>
      <c r="W672" s="53">
        <f t="shared" si="239"/>
        <v>20313324241.803841</v>
      </c>
      <c r="X672" s="53">
        <f t="shared" si="240"/>
        <v>20313324241.803841</v>
      </c>
      <c r="Y672" s="53">
        <f t="shared" si="241"/>
        <v>14575940154.256939</v>
      </c>
      <c r="Z672" s="53"/>
      <c r="AA672" s="53">
        <f t="shared" si="242"/>
        <v>13340567902.105541</v>
      </c>
      <c r="AB672" s="53"/>
      <c r="AC672" s="53">
        <f t="shared" si="232"/>
        <v>20313324241.803841</v>
      </c>
      <c r="AD672" s="53">
        <f t="shared" si="233"/>
        <v>20313324241.803841</v>
      </c>
      <c r="AE672" s="53">
        <f t="shared" si="234"/>
        <v>14575940154.256939</v>
      </c>
      <c r="AF672" s="53">
        <f t="shared" si="235"/>
        <v>1.0865842710657909</v>
      </c>
      <c r="AG672" s="53">
        <f t="shared" si="236"/>
        <v>13340567902.105541</v>
      </c>
      <c r="AI672" s="53">
        <f t="shared" si="238"/>
        <v>0</v>
      </c>
      <c r="AJ672" s="53">
        <f t="shared" si="238"/>
        <v>0</v>
      </c>
      <c r="AK672" s="53">
        <f t="shared" si="238"/>
        <v>0</v>
      </c>
      <c r="AL672" s="53">
        <f t="shared" si="237"/>
        <v>-1.0865842710657909</v>
      </c>
      <c r="AM672" s="53">
        <f t="shared" si="237"/>
        <v>0</v>
      </c>
    </row>
    <row r="673" spans="1:39" x14ac:dyDescent="0.35">
      <c r="A673" s="301">
        <v>2018</v>
      </c>
      <c r="B673" s="301" t="s">
        <v>87</v>
      </c>
      <c r="C673" s="301" t="s">
        <v>45</v>
      </c>
      <c r="D673" s="302" t="s">
        <v>22</v>
      </c>
      <c r="E673" s="302" t="s">
        <v>226</v>
      </c>
      <c r="F673" s="301" t="s">
        <v>76</v>
      </c>
      <c r="G673" s="301" t="s">
        <v>77</v>
      </c>
      <c r="H673" s="303">
        <v>74480880000</v>
      </c>
      <c r="I673" s="303">
        <v>74480880000</v>
      </c>
      <c r="J673" s="303">
        <v>68412438253</v>
      </c>
      <c r="K673" s="304">
        <f t="shared" si="229"/>
        <v>0.91852349560048163</v>
      </c>
      <c r="L673" s="303">
        <v>64911834448</v>
      </c>
      <c r="M673" s="304">
        <f t="shared" si="230"/>
        <v>0.87152346277326476</v>
      </c>
      <c r="P673">
        <f t="shared" si="243"/>
        <v>2018</v>
      </c>
      <c r="Q673" t="str">
        <f t="shared" si="244"/>
        <v>Enrique Pañalosa 2016-2019</v>
      </c>
      <c r="R673" t="str">
        <f t="shared" si="245"/>
        <v>0137-SECRETARÍA DISTRITAL DE SEGURIDAD, CONVIVENCIA Y JUSTICIA</v>
      </c>
      <c r="S673" t="str">
        <f t="shared" si="246"/>
        <v>SEGURIDAD, CONVIVENCIA Y JUSTICIA</v>
      </c>
      <c r="T673" t="str">
        <f t="shared" si="247"/>
        <v>Administración Centrral</v>
      </c>
      <c r="U673" t="str">
        <f t="shared" si="248"/>
        <v>Funcionamiento</v>
      </c>
      <c r="V673" t="s">
        <v>256</v>
      </c>
      <c r="W673" s="53">
        <f t="shared" si="239"/>
        <v>112785335976.2688</v>
      </c>
      <c r="X673" s="53">
        <f t="shared" si="240"/>
        <v>112785335976.2688</v>
      </c>
      <c r="Y673" s="53">
        <f t="shared" si="241"/>
        <v>103595981053.39717</v>
      </c>
      <c r="Z673" s="53"/>
      <c r="AA673" s="53">
        <f t="shared" si="242"/>
        <v>98295066560.083862</v>
      </c>
      <c r="AB673" s="53"/>
      <c r="AC673" s="53">
        <f t="shared" si="232"/>
        <v>112785335976.2688</v>
      </c>
      <c r="AD673" s="53">
        <f t="shared" si="233"/>
        <v>112785335976.2688</v>
      </c>
      <c r="AE673" s="53">
        <f t="shared" si="234"/>
        <v>103595981053.39717</v>
      </c>
      <c r="AF673" s="53">
        <f t="shared" si="235"/>
        <v>1.3909070496132319</v>
      </c>
      <c r="AG673" s="53">
        <f t="shared" si="236"/>
        <v>98295066560.083862</v>
      </c>
      <c r="AI673" s="53">
        <f t="shared" si="238"/>
        <v>0</v>
      </c>
      <c r="AJ673" s="53">
        <f t="shared" si="238"/>
        <v>0</v>
      </c>
      <c r="AK673" s="53">
        <f t="shared" si="238"/>
        <v>0</v>
      </c>
      <c r="AL673" s="53">
        <f t="shared" si="237"/>
        <v>-1.3909070496132319</v>
      </c>
      <c r="AM673" s="53">
        <f t="shared" si="237"/>
        <v>0</v>
      </c>
    </row>
    <row r="674" spans="1:39" x14ac:dyDescent="0.35">
      <c r="A674" s="301">
        <v>2018</v>
      </c>
      <c r="B674" s="301" t="s">
        <v>87</v>
      </c>
      <c r="C674" s="301" t="s">
        <v>45</v>
      </c>
      <c r="D674" s="302" t="s">
        <v>22</v>
      </c>
      <c r="E674" s="302" t="s">
        <v>226</v>
      </c>
      <c r="F674" s="301" t="s">
        <v>78</v>
      </c>
      <c r="G674" s="301" t="s">
        <v>77</v>
      </c>
      <c r="H674" s="303">
        <v>498755809000</v>
      </c>
      <c r="I674" s="303">
        <v>489721809000</v>
      </c>
      <c r="J674" s="303">
        <v>459897558361</v>
      </c>
      <c r="K674" s="304">
        <f t="shared" si="229"/>
        <v>0.93909960697911254</v>
      </c>
      <c r="L674" s="303">
        <v>311806560381</v>
      </c>
      <c r="M674" s="304">
        <f t="shared" si="230"/>
        <v>0.63670139791752667</v>
      </c>
      <c r="P674">
        <f t="shared" si="243"/>
        <v>2018</v>
      </c>
      <c r="Q674" t="str">
        <f t="shared" si="244"/>
        <v>Enrique Pañalosa 2016-2019</v>
      </c>
      <c r="R674" t="str">
        <f t="shared" si="245"/>
        <v>0137-SECRETARÍA DISTRITAL DE SEGURIDAD, CONVIVENCIA Y JUSTICIA</v>
      </c>
      <c r="S674" t="str">
        <f t="shared" si="246"/>
        <v>SEGURIDAD, CONVIVENCIA Y JUSTICIA</v>
      </c>
      <c r="T674" t="str">
        <f t="shared" si="247"/>
        <v>Administración Centrral</v>
      </c>
      <c r="U674" t="str">
        <f t="shared" si="248"/>
        <v>Inversión directa</v>
      </c>
      <c r="V674" t="s">
        <v>256</v>
      </c>
      <c r="W674" s="53">
        <f t="shared" si="239"/>
        <v>755258819285.97986</v>
      </c>
      <c r="X674" s="53">
        <f t="shared" si="240"/>
        <v>741578761730.13977</v>
      </c>
      <c r="Y674" s="53">
        <f t="shared" si="241"/>
        <v>696416323684.83118</v>
      </c>
      <c r="Z674" s="53"/>
      <c r="AA674" s="53">
        <f t="shared" si="242"/>
        <v>472164234259.52844</v>
      </c>
      <c r="AB674" s="53"/>
      <c r="AC674" s="53">
        <f t="shared" si="232"/>
        <v>755258819285.97986</v>
      </c>
      <c r="AD674" s="53">
        <f t="shared" si="233"/>
        <v>741578761730.13977</v>
      </c>
      <c r="AE674" s="53">
        <f t="shared" si="234"/>
        <v>696416323684.83118</v>
      </c>
      <c r="AF674" s="53">
        <f t="shared" si="235"/>
        <v>1.4220651620700666</v>
      </c>
      <c r="AG674" s="53">
        <f t="shared" si="236"/>
        <v>472164234259.52844</v>
      </c>
      <c r="AI674" s="53">
        <f t="shared" si="238"/>
        <v>0</v>
      </c>
      <c r="AJ674" s="53">
        <f t="shared" si="238"/>
        <v>0</v>
      </c>
      <c r="AK674" s="53">
        <f t="shared" si="238"/>
        <v>0</v>
      </c>
      <c r="AL674" s="53">
        <f t="shared" si="237"/>
        <v>-1.4220651620700666</v>
      </c>
      <c r="AM674" s="53">
        <f t="shared" si="237"/>
        <v>0</v>
      </c>
    </row>
    <row r="675" spans="1:39" x14ac:dyDescent="0.35">
      <c r="A675" s="301">
        <v>2018</v>
      </c>
      <c r="B675" s="301" t="s">
        <v>87</v>
      </c>
      <c r="C675" s="301" t="s">
        <v>46</v>
      </c>
      <c r="D675" s="302" t="s">
        <v>10</v>
      </c>
      <c r="E675" s="302" t="s">
        <v>228</v>
      </c>
      <c r="F675" s="301" t="s">
        <v>76</v>
      </c>
      <c r="G675" s="301" t="s">
        <v>77</v>
      </c>
      <c r="H675" s="303">
        <v>12704442000</v>
      </c>
      <c r="I675" s="303">
        <v>12704442000</v>
      </c>
      <c r="J675" s="303">
        <v>12224241686</v>
      </c>
      <c r="K675" s="304">
        <f t="shared" si="229"/>
        <v>0.9622021719647349</v>
      </c>
      <c r="L675" s="303">
        <v>11849143528</v>
      </c>
      <c r="M675" s="304">
        <f t="shared" si="230"/>
        <v>0.93267721069528275</v>
      </c>
      <c r="P675">
        <f t="shared" si="243"/>
        <v>2018</v>
      </c>
      <c r="Q675" t="str">
        <f t="shared" si="244"/>
        <v>Enrique Pañalosa 2016-2019</v>
      </c>
      <c r="R675" t="str">
        <f t="shared" si="245"/>
        <v>0200-INSTITUTO PARA LA ECONOMÍA SOCIAL</v>
      </c>
      <c r="S675" t="str">
        <f t="shared" si="246"/>
        <v>DESARROLLO ECONÓMICO, INDUSTRIA Y TURISMO</v>
      </c>
      <c r="T675" t="str">
        <f t="shared" si="247"/>
        <v>Establecimientos Públicos</v>
      </c>
      <c r="U675" t="str">
        <f t="shared" si="248"/>
        <v>Funcionamiento</v>
      </c>
      <c r="V675" t="s">
        <v>256</v>
      </c>
      <c r="W675" s="53">
        <f t="shared" si="239"/>
        <v>19238155609.345921</v>
      </c>
      <c r="X675" s="53">
        <f t="shared" si="240"/>
        <v>19238155609.345921</v>
      </c>
      <c r="Y675" s="53">
        <f t="shared" si="241"/>
        <v>18510995111.908192</v>
      </c>
      <c r="Z675" s="53"/>
      <c r="AA675" s="53">
        <f t="shared" si="242"/>
        <v>17942989312.646561</v>
      </c>
      <c r="AB675" s="53"/>
      <c r="AC675" s="53">
        <f t="shared" si="232"/>
        <v>19238155609.345921</v>
      </c>
      <c r="AD675" s="53">
        <f t="shared" si="233"/>
        <v>19238155609.345921</v>
      </c>
      <c r="AE675" s="53">
        <f t="shared" si="234"/>
        <v>18510995111.908192</v>
      </c>
      <c r="AF675" s="53">
        <f t="shared" si="235"/>
        <v>1.4570490472472692</v>
      </c>
      <c r="AG675" s="53">
        <f t="shared" si="236"/>
        <v>17942989312.646561</v>
      </c>
      <c r="AI675" s="53">
        <f t="shared" si="238"/>
        <v>0</v>
      </c>
      <c r="AJ675" s="53">
        <f t="shared" si="238"/>
        <v>0</v>
      </c>
      <c r="AK675" s="53">
        <f t="shared" si="238"/>
        <v>0</v>
      </c>
      <c r="AL675" s="53">
        <f t="shared" si="237"/>
        <v>-1.4570490472472692</v>
      </c>
      <c r="AM675" s="53">
        <f t="shared" si="237"/>
        <v>0</v>
      </c>
    </row>
    <row r="676" spans="1:39" x14ac:dyDescent="0.35">
      <c r="A676" s="301">
        <v>2018</v>
      </c>
      <c r="B676" s="301" t="s">
        <v>87</v>
      </c>
      <c r="C676" s="301" t="s">
        <v>46</v>
      </c>
      <c r="D676" s="302" t="s">
        <v>10</v>
      </c>
      <c r="E676" s="302" t="s">
        <v>228</v>
      </c>
      <c r="F676" s="301" t="s">
        <v>78</v>
      </c>
      <c r="G676" s="301" t="s">
        <v>77</v>
      </c>
      <c r="H676" s="303">
        <v>46559113000</v>
      </c>
      <c r="I676" s="303">
        <v>45820313000</v>
      </c>
      <c r="J676" s="303">
        <v>44349622892</v>
      </c>
      <c r="K676" s="304">
        <f t="shared" si="229"/>
        <v>0.96790309773745975</v>
      </c>
      <c r="L676" s="303">
        <v>30186076243</v>
      </c>
      <c r="M676" s="304">
        <f t="shared" si="230"/>
        <v>0.65879244960635686</v>
      </c>
      <c r="P676">
        <f t="shared" si="243"/>
        <v>2018</v>
      </c>
      <c r="Q676" t="str">
        <f t="shared" si="244"/>
        <v>Enrique Pañalosa 2016-2019</v>
      </c>
      <c r="R676" t="str">
        <f t="shared" si="245"/>
        <v>0200-INSTITUTO PARA LA ECONOMÍA SOCIAL</v>
      </c>
      <c r="S676" t="str">
        <f t="shared" si="246"/>
        <v>DESARROLLO ECONÓMICO, INDUSTRIA Y TURISMO</v>
      </c>
      <c r="T676" t="str">
        <f t="shared" si="247"/>
        <v>Establecimientos Públicos</v>
      </c>
      <c r="U676" t="str">
        <f t="shared" si="248"/>
        <v>Inversión directa</v>
      </c>
      <c r="V676" t="s">
        <v>256</v>
      </c>
      <c r="W676" s="53">
        <f t="shared" si="239"/>
        <v>70503801814.130875</v>
      </c>
      <c r="X676" s="53">
        <f t="shared" si="240"/>
        <v>69385047494.642883</v>
      </c>
      <c r="Y676" s="53">
        <f t="shared" si="241"/>
        <v>67158002406.725616</v>
      </c>
      <c r="Z676" s="53"/>
      <c r="AA676" s="53">
        <f t="shared" si="242"/>
        <v>45710345405.049194</v>
      </c>
      <c r="AB676" s="53"/>
      <c r="AC676" s="53">
        <f t="shared" si="232"/>
        <v>70503801814.130875</v>
      </c>
      <c r="AD676" s="53">
        <f t="shared" si="233"/>
        <v>69385047494.642883</v>
      </c>
      <c r="AE676" s="53">
        <f t="shared" si="234"/>
        <v>67158002406.725616</v>
      </c>
      <c r="AF676" s="53">
        <f t="shared" si="235"/>
        <v>1.4656818779637235</v>
      </c>
      <c r="AG676" s="53">
        <f t="shared" si="236"/>
        <v>45710345405.049194</v>
      </c>
      <c r="AI676" s="53">
        <f t="shared" si="238"/>
        <v>0</v>
      </c>
      <c r="AJ676" s="53">
        <f t="shared" si="238"/>
        <v>0</v>
      </c>
      <c r="AK676" s="53">
        <f t="shared" si="238"/>
        <v>0</v>
      </c>
      <c r="AL676" s="53">
        <f t="shared" si="237"/>
        <v>-1.4656818779637235</v>
      </c>
      <c r="AM676" s="53">
        <f t="shared" si="237"/>
        <v>0</v>
      </c>
    </row>
    <row r="677" spans="1:39" x14ac:dyDescent="0.35">
      <c r="A677" s="301">
        <v>2018</v>
      </c>
      <c r="B677" s="301" t="s">
        <v>87</v>
      </c>
      <c r="C677" s="301" t="s">
        <v>47</v>
      </c>
      <c r="D677" s="302" t="s">
        <v>21</v>
      </c>
      <c r="E677" s="302" t="s">
        <v>228</v>
      </c>
      <c r="F677" s="301" t="s">
        <v>76</v>
      </c>
      <c r="G677" s="301" t="s">
        <v>77</v>
      </c>
      <c r="H677" s="303">
        <v>24451211000</v>
      </c>
      <c r="I677" s="303">
        <v>22257211000</v>
      </c>
      <c r="J677" s="303">
        <v>16785577360</v>
      </c>
      <c r="K677" s="304">
        <f t="shared" si="229"/>
        <v>0.75416355445432948</v>
      </c>
      <c r="L677" s="303">
        <v>11283453570</v>
      </c>
      <c r="M677" s="304">
        <f t="shared" si="230"/>
        <v>0.50695720905912245</v>
      </c>
      <c r="P677">
        <f t="shared" si="243"/>
        <v>2018</v>
      </c>
      <c r="Q677" t="str">
        <f t="shared" si="244"/>
        <v>Enrique Pañalosa 2016-2019</v>
      </c>
      <c r="R677" t="str">
        <f t="shared" si="245"/>
        <v xml:space="preserve">0201-FONDO FINANCIERO DE SALUD </v>
      </c>
      <c r="S677" t="str">
        <f t="shared" si="246"/>
        <v>SALUD</v>
      </c>
      <c r="T677" t="str">
        <f t="shared" si="247"/>
        <v>Establecimientos Públicos</v>
      </c>
      <c r="U677" t="str">
        <f t="shared" si="248"/>
        <v>Funcionamiento</v>
      </c>
      <c r="V677" t="s">
        <v>256</v>
      </c>
      <c r="W677" s="53">
        <f t="shared" si="239"/>
        <v>37026120632.055359</v>
      </c>
      <c r="X677" s="53">
        <f t="shared" si="240"/>
        <v>33703777674.615356</v>
      </c>
      <c r="Y677" s="53">
        <f t="shared" si="241"/>
        <v>25418160769.626392</v>
      </c>
      <c r="Z677" s="53"/>
      <c r="AA677" s="53">
        <f t="shared" si="242"/>
        <v>17086373064.672163</v>
      </c>
      <c r="AB677" s="53"/>
      <c r="AC677" s="53">
        <f t="shared" si="232"/>
        <v>37026120632.055359</v>
      </c>
      <c r="AD677" s="53">
        <f t="shared" si="233"/>
        <v>33703777674.615356</v>
      </c>
      <c r="AE677" s="53">
        <f t="shared" si="234"/>
        <v>25418160769.626392</v>
      </c>
      <c r="AF677" s="53">
        <f t="shared" si="235"/>
        <v>1.1420191312211756</v>
      </c>
      <c r="AG677" s="53">
        <f t="shared" si="236"/>
        <v>17086373064.672163</v>
      </c>
      <c r="AI677" s="53">
        <f t="shared" si="238"/>
        <v>0</v>
      </c>
      <c r="AJ677" s="53">
        <f t="shared" si="238"/>
        <v>0</v>
      </c>
      <c r="AK677" s="53">
        <f t="shared" si="238"/>
        <v>0</v>
      </c>
      <c r="AL677" s="53">
        <f t="shared" si="237"/>
        <v>-1.1420191312211756</v>
      </c>
      <c r="AM677" s="53">
        <f t="shared" si="237"/>
        <v>0</v>
      </c>
    </row>
    <row r="678" spans="1:39" x14ac:dyDescent="0.35">
      <c r="A678" s="301">
        <v>2018</v>
      </c>
      <c r="B678" s="301" t="s">
        <v>87</v>
      </c>
      <c r="C678" s="301" t="s">
        <v>47</v>
      </c>
      <c r="D678" s="302" t="s">
        <v>21</v>
      </c>
      <c r="E678" s="302" t="s">
        <v>228</v>
      </c>
      <c r="F678" s="301" t="s">
        <v>78</v>
      </c>
      <c r="G678" s="301" t="s">
        <v>77</v>
      </c>
      <c r="H678" s="303">
        <v>2515866623000</v>
      </c>
      <c r="I678" s="303">
        <v>2458576662941</v>
      </c>
      <c r="J678" s="303">
        <v>2160166514244</v>
      </c>
      <c r="K678" s="304">
        <f t="shared" si="229"/>
        <v>0.87862483476922149</v>
      </c>
      <c r="L678" s="303">
        <v>1929600027179</v>
      </c>
      <c r="M678" s="304">
        <f t="shared" si="230"/>
        <v>0.78484435985444223</v>
      </c>
      <c r="P678">
        <f t="shared" si="243"/>
        <v>2018</v>
      </c>
      <c r="Q678" t="str">
        <f t="shared" si="244"/>
        <v>Enrique Pañalosa 2016-2019</v>
      </c>
      <c r="R678" t="str">
        <f t="shared" si="245"/>
        <v xml:space="preserve">0201-FONDO FINANCIERO DE SALUD </v>
      </c>
      <c r="S678" t="str">
        <f t="shared" si="246"/>
        <v>SALUD</v>
      </c>
      <c r="T678" t="str">
        <f t="shared" si="247"/>
        <v>Establecimientos Públicos</v>
      </c>
      <c r="U678" t="str">
        <f t="shared" si="248"/>
        <v>Inversión directa</v>
      </c>
      <c r="V678" t="s">
        <v>256</v>
      </c>
      <c r="W678" s="53">
        <f t="shared" si="239"/>
        <v>3809741001268.1885</v>
      </c>
      <c r="X678" s="53">
        <f t="shared" si="240"/>
        <v>3722987630559.876</v>
      </c>
      <c r="Y678" s="53">
        <f t="shared" si="241"/>
        <v>3271109391748.5264</v>
      </c>
      <c r="Z678" s="53"/>
      <c r="AA678" s="53">
        <f t="shared" si="242"/>
        <v>2921965843652.7725</v>
      </c>
      <c r="AB678" s="53"/>
      <c r="AC678" s="53">
        <f t="shared" si="232"/>
        <v>3809741001268.1885</v>
      </c>
      <c r="AD678" s="53">
        <f t="shared" si="233"/>
        <v>3722987630559.876</v>
      </c>
      <c r="AE678" s="53">
        <f t="shared" si="234"/>
        <v>3271109391748.5264</v>
      </c>
      <c r="AF678" s="53">
        <f t="shared" si="235"/>
        <v>1.3304890756733849</v>
      </c>
      <c r="AG678" s="53">
        <f t="shared" si="236"/>
        <v>2921965843652.7725</v>
      </c>
      <c r="AI678" s="53">
        <f t="shared" si="238"/>
        <v>0</v>
      </c>
      <c r="AJ678" s="53">
        <f t="shared" si="238"/>
        <v>0</v>
      </c>
      <c r="AK678" s="53">
        <f t="shared" si="238"/>
        <v>0</v>
      </c>
      <c r="AL678" s="53">
        <f t="shared" si="237"/>
        <v>-1.3304890756733849</v>
      </c>
      <c r="AM678" s="53">
        <f t="shared" si="237"/>
        <v>0</v>
      </c>
    </row>
    <row r="679" spans="1:39" x14ac:dyDescent="0.35">
      <c r="A679" s="301">
        <v>2018</v>
      </c>
      <c r="B679" s="301" t="s">
        <v>87</v>
      </c>
      <c r="C679" s="301" t="s">
        <v>47</v>
      </c>
      <c r="D679" s="302" t="s">
        <v>21</v>
      </c>
      <c r="E679" s="302" t="s">
        <v>228</v>
      </c>
      <c r="F679" s="301" t="s">
        <v>80</v>
      </c>
      <c r="G679" s="301" t="s">
        <v>77</v>
      </c>
      <c r="H679" s="303">
        <v>3646535000</v>
      </c>
      <c r="I679" s="303">
        <v>3926115000</v>
      </c>
      <c r="J679" s="303">
        <v>3853484599</v>
      </c>
      <c r="K679" s="304">
        <f t="shared" si="229"/>
        <v>0.98150069445240395</v>
      </c>
      <c r="L679" s="303">
        <v>3808497041</v>
      </c>
      <c r="M679" s="304">
        <f t="shared" si="230"/>
        <v>0.97004215133790017</v>
      </c>
      <c r="P679">
        <f t="shared" si="243"/>
        <v>2018</v>
      </c>
      <c r="Q679" t="str">
        <f t="shared" si="244"/>
        <v>Enrique Pañalosa 2016-2019</v>
      </c>
      <c r="R679" t="str">
        <f t="shared" si="245"/>
        <v xml:space="preserve">0201-FONDO FINANCIERO DE SALUD </v>
      </c>
      <c r="S679" t="str">
        <f t="shared" si="246"/>
        <v>SALUD</v>
      </c>
      <c r="T679" t="str">
        <f t="shared" si="247"/>
        <v>Establecimientos Públicos</v>
      </c>
      <c r="U679" t="str">
        <f t="shared" si="248"/>
        <v>Transferencias</v>
      </c>
      <c r="V679" t="s">
        <v>256</v>
      </c>
      <c r="W679" s="53">
        <f t="shared" si="239"/>
        <v>5521896023.8415995</v>
      </c>
      <c r="X679" s="53">
        <f t="shared" si="240"/>
        <v>5945260036.6223993</v>
      </c>
      <c r="Y679" s="53">
        <f t="shared" si="241"/>
        <v>5835276854.64501</v>
      </c>
      <c r="Z679" s="53"/>
      <c r="AA679" s="53">
        <f t="shared" si="242"/>
        <v>5767152836.1884356</v>
      </c>
      <c r="AB679" s="53"/>
      <c r="AC679" s="53">
        <f t="shared" si="232"/>
        <v>5521896023.8415995</v>
      </c>
      <c r="AD679" s="53">
        <f t="shared" si="233"/>
        <v>5945260036.6223993</v>
      </c>
      <c r="AE679" s="53">
        <f t="shared" si="234"/>
        <v>5835276854.64501</v>
      </c>
      <c r="AF679" s="53">
        <f t="shared" si="235"/>
        <v>1.4862725250393862</v>
      </c>
      <c r="AG679" s="53">
        <f t="shared" si="236"/>
        <v>5767152836.1884356</v>
      </c>
      <c r="AI679" s="53">
        <f t="shared" si="238"/>
        <v>0</v>
      </c>
      <c r="AJ679" s="53">
        <f t="shared" si="238"/>
        <v>0</v>
      </c>
      <c r="AK679" s="53">
        <f t="shared" si="238"/>
        <v>0</v>
      </c>
      <c r="AL679" s="53">
        <f t="shared" si="237"/>
        <v>-1.4862725250393862</v>
      </c>
      <c r="AM679" s="53">
        <f t="shared" si="237"/>
        <v>0</v>
      </c>
    </row>
    <row r="680" spans="1:39" x14ac:dyDescent="0.35">
      <c r="A680" s="301">
        <v>2018</v>
      </c>
      <c r="B680" s="301" t="s">
        <v>87</v>
      </c>
      <c r="C680" s="301" t="s">
        <v>48</v>
      </c>
      <c r="D680" s="302" t="s">
        <v>8</v>
      </c>
      <c r="E680" s="302" t="s">
        <v>228</v>
      </c>
      <c r="F680" s="301" t="s">
        <v>76</v>
      </c>
      <c r="G680" s="301" t="s">
        <v>77</v>
      </c>
      <c r="H680" s="303">
        <v>17089787000</v>
      </c>
      <c r="I680" s="303">
        <v>17066787000</v>
      </c>
      <c r="J680" s="303">
        <v>16666050784</v>
      </c>
      <c r="K680" s="304">
        <f t="shared" si="229"/>
        <v>0.97651952789942242</v>
      </c>
      <c r="L680" s="303">
        <v>16258246116</v>
      </c>
      <c r="M680" s="304">
        <f t="shared" si="230"/>
        <v>0.95262489160965091</v>
      </c>
      <c r="P680">
        <f t="shared" si="243"/>
        <v>2018</v>
      </c>
      <c r="Q680" t="str">
        <f t="shared" si="244"/>
        <v>Enrique Pañalosa 2016-2019</v>
      </c>
      <c r="R680" t="str">
        <f t="shared" si="245"/>
        <v>0203-INSTITUTO DISTRITAL DE GESTIÓN DE RIESGOS Y CAMBIO CLIMATICO</v>
      </c>
      <c r="S680" t="str">
        <f t="shared" si="246"/>
        <v>AMBIENTE</v>
      </c>
      <c r="T680" t="str">
        <f t="shared" si="247"/>
        <v>Establecimientos Públicos</v>
      </c>
      <c r="U680" t="str">
        <f t="shared" si="248"/>
        <v>Funcionamiento</v>
      </c>
      <c r="V680" t="s">
        <v>256</v>
      </c>
      <c r="W680" s="53">
        <f t="shared" si="239"/>
        <v>25878821095.533119</v>
      </c>
      <c r="X680" s="53">
        <f t="shared" si="240"/>
        <v>25843992523.05312</v>
      </c>
      <c r="Y680" s="53">
        <f t="shared" si="241"/>
        <v>25237163377.648033</v>
      </c>
      <c r="Z680" s="53"/>
      <c r="AA680" s="53">
        <f t="shared" si="242"/>
        <v>24619630576.034107</v>
      </c>
      <c r="AB680" s="53"/>
      <c r="AC680" s="53">
        <f t="shared" si="232"/>
        <v>25878821095.533119</v>
      </c>
      <c r="AD680" s="53">
        <f t="shared" si="233"/>
        <v>25843992523.05312</v>
      </c>
      <c r="AE680" s="53">
        <f t="shared" si="234"/>
        <v>25237163377.648033</v>
      </c>
      <c r="AF680" s="53">
        <f t="shared" si="235"/>
        <v>1.478729615460018</v>
      </c>
      <c r="AG680" s="53">
        <f t="shared" si="236"/>
        <v>24619630576.034107</v>
      </c>
      <c r="AI680" s="53">
        <f t="shared" si="238"/>
        <v>0</v>
      </c>
      <c r="AJ680" s="53">
        <f t="shared" si="238"/>
        <v>0</v>
      </c>
      <c r="AK680" s="53">
        <f t="shared" si="238"/>
        <v>0</v>
      </c>
      <c r="AL680" s="53">
        <f t="shared" si="237"/>
        <v>-1.478729615460018</v>
      </c>
      <c r="AM680" s="53">
        <f t="shared" si="237"/>
        <v>0</v>
      </c>
    </row>
    <row r="681" spans="1:39" x14ac:dyDescent="0.35">
      <c r="A681" s="301">
        <v>2018</v>
      </c>
      <c r="B681" s="301" t="s">
        <v>87</v>
      </c>
      <c r="C681" s="301" t="s">
        <v>48</v>
      </c>
      <c r="D681" s="302" t="s">
        <v>8</v>
      </c>
      <c r="E681" s="302" t="s">
        <v>228</v>
      </c>
      <c r="F681" s="301" t="s">
        <v>78</v>
      </c>
      <c r="G681" s="301" t="s">
        <v>77</v>
      </c>
      <c r="H681" s="303">
        <v>25165944000</v>
      </c>
      <c r="I681" s="303">
        <v>24839944000</v>
      </c>
      <c r="J681" s="303">
        <v>22870477977</v>
      </c>
      <c r="K681" s="304">
        <f t="shared" si="229"/>
        <v>0.9207137494754416</v>
      </c>
      <c r="L681" s="303">
        <v>13790538984</v>
      </c>
      <c r="M681" s="304">
        <f t="shared" si="230"/>
        <v>0.55517592889903455</v>
      </c>
      <c r="P681">
        <f t="shared" si="243"/>
        <v>2018</v>
      </c>
      <c r="Q681" t="str">
        <f t="shared" si="244"/>
        <v>Enrique Pañalosa 2016-2019</v>
      </c>
      <c r="R681" t="str">
        <f t="shared" si="245"/>
        <v>0203-INSTITUTO DISTRITAL DE GESTIÓN DE RIESGOS Y CAMBIO CLIMATICO</v>
      </c>
      <c r="S681" t="str">
        <f t="shared" si="246"/>
        <v>AMBIENTE</v>
      </c>
      <c r="T681" t="str">
        <f t="shared" si="247"/>
        <v>Establecimientos Públicos</v>
      </c>
      <c r="U681" t="str">
        <f t="shared" si="248"/>
        <v>Inversión directa</v>
      </c>
      <c r="V681" t="s">
        <v>256</v>
      </c>
      <c r="W681" s="53">
        <f t="shared" si="239"/>
        <v>38108430636.15744</v>
      </c>
      <c r="X681" s="53">
        <f t="shared" si="240"/>
        <v>37614773478.397438</v>
      </c>
      <c r="Y681" s="53">
        <f t="shared" si="241"/>
        <v>34632439124.964706</v>
      </c>
      <c r="Z681" s="53"/>
      <c r="AA681" s="53">
        <f t="shared" si="242"/>
        <v>20882816806.196068</v>
      </c>
      <c r="AB681" s="53"/>
      <c r="AC681" s="53">
        <f t="shared" si="232"/>
        <v>38108430636.15744</v>
      </c>
      <c r="AD681" s="53">
        <f t="shared" si="233"/>
        <v>37614773478.397438</v>
      </c>
      <c r="AE681" s="53">
        <f t="shared" si="234"/>
        <v>34632439124.964706</v>
      </c>
      <c r="AF681" s="53">
        <f t="shared" si="235"/>
        <v>1.3942237198668685</v>
      </c>
      <c r="AG681" s="53">
        <f t="shared" si="236"/>
        <v>20882816806.196068</v>
      </c>
      <c r="AI681" s="53">
        <f t="shared" si="238"/>
        <v>0</v>
      </c>
      <c r="AJ681" s="53">
        <f t="shared" si="238"/>
        <v>0</v>
      </c>
      <c r="AK681" s="53">
        <f t="shared" si="238"/>
        <v>0</v>
      </c>
      <c r="AL681" s="53">
        <f t="shared" si="237"/>
        <v>-1.3942237198668685</v>
      </c>
      <c r="AM681" s="53">
        <f t="shared" si="237"/>
        <v>0</v>
      </c>
    </row>
    <row r="682" spans="1:39" x14ac:dyDescent="0.35">
      <c r="A682" s="301">
        <v>2018</v>
      </c>
      <c r="B682" s="301" t="s">
        <v>87</v>
      </c>
      <c r="C682" s="301" t="s">
        <v>49</v>
      </c>
      <c r="D682" s="302" t="s">
        <v>18</v>
      </c>
      <c r="E682" s="302" t="s">
        <v>228</v>
      </c>
      <c r="F682" s="301" t="s">
        <v>76</v>
      </c>
      <c r="G682" s="301" t="s">
        <v>77</v>
      </c>
      <c r="H682" s="303">
        <v>66323100000</v>
      </c>
      <c r="I682" s="303">
        <v>65348100000</v>
      </c>
      <c r="J682" s="303">
        <v>61677617442</v>
      </c>
      <c r="K682" s="304">
        <f t="shared" si="229"/>
        <v>0.94383183967093154</v>
      </c>
      <c r="L682" s="303">
        <v>57658937130</v>
      </c>
      <c r="M682" s="304">
        <f t="shared" si="230"/>
        <v>0.8823353261992315</v>
      </c>
      <c r="P682">
        <f t="shared" si="243"/>
        <v>2018</v>
      </c>
      <c r="Q682" t="str">
        <f t="shared" si="244"/>
        <v>Enrique Pañalosa 2016-2019</v>
      </c>
      <c r="R682" t="str">
        <f t="shared" si="245"/>
        <v xml:space="preserve">0204-INSTITUTO DE DESARROLLO URBANO  </v>
      </c>
      <c r="S682" t="str">
        <f t="shared" si="246"/>
        <v>MOVILIDAD</v>
      </c>
      <c r="T682" t="str">
        <f t="shared" si="247"/>
        <v>Establecimientos Públicos</v>
      </c>
      <c r="U682" t="str">
        <f t="shared" si="248"/>
        <v>Funcionamiento</v>
      </c>
      <c r="V682" t="s">
        <v>256</v>
      </c>
      <c r="W682" s="53">
        <f t="shared" si="239"/>
        <v>100432125889.056</v>
      </c>
      <c r="X682" s="53">
        <f t="shared" si="240"/>
        <v>98955697273.056</v>
      </c>
      <c r="Y682" s="53">
        <f t="shared" si="241"/>
        <v>93397537803.148224</v>
      </c>
      <c r="Z682" s="53"/>
      <c r="AA682" s="53">
        <f t="shared" si="242"/>
        <v>87312107432.69426</v>
      </c>
      <c r="AB682" s="53"/>
      <c r="AC682" s="53">
        <f t="shared" si="232"/>
        <v>100432125889.056</v>
      </c>
      <c r="AD682" s="53">
        <f t="shared" si="233"/>
        <v>98955697273.056</v>
      </c>
      <c r="AE682" s="53">
        <f t="shared" si="234"/>
        <v>93397537803.148224</v>
      </c>
      <c r="AF682" s="53">
        <f t="shared" si="235"/>
        <v>1.4292311146482946</v>
      </c>
      <c r="AG682" s="53">
        <f t="shared" si="236"/>
        <v>87312107432.69426</v>
      </c>
      <c r="AI682" s="53">
        <f t="shared" si="238"/>
        <v>0</v>
      </c>
      <c r="AJ682" s="53">
        <f t="shared" si="238"/>
        <v>0</v>
      </c>
      <c r="AK682" s="53">
        <f t="shared" si="238"/>
        <v>0</v>
      </c>
      <c r="AL682" s="53">
        <f t="shared" si="237"/>
        <v>-1.4292311146482946</v>
      </c>
      <c r="AM682" s="53">
        <f t="shared" si="237"/>
        <v>0</v>
      </c>
    </row>
    <row r="683" spans="1:39" x14ac:dyDescent="0.35">
      <c r="A683" s="301">
        <v>2018</v>
      </c>
      <c r="B683" s="301" t="s">
        <v>87</v>
      </c>
      <c r="C683" s="301" t="s">
        <v>49</v>
      </c>
      <c r="D683" s="302" t="s">
        <v>18</v>
      </c>
      <c r="E683" s="302" t="s">
        <v>228</v>
      </c>
      <c r="F683" s="301" t="s">
        <v>79</v>
      </c>
      <c r="G683" s="301" t="s">
        <v>77</v>
      </c>
      <c r="H683" s="303">
        <v>0</v>
      </c>
      <c r="I683" s="303">
        <v>0</v>
      </c>
      <c r="J683" s="303">
        <v>0</v>
      </c>
      <c r="K683" s="304">
        <v>0</v>
      </c>
      <c r="L683" s="303">
        <v>0</v>
      </c>
      <c r="M683" s="304">
        <v>0</v>
      </c>
      <c r="P683">
        <f t="shared" si="243"/>
        <v>2018</v>
      </c>
      <c r="Q683" t="str">
        <f t="shared" si="244"/>
        <v>Enrique Pañalosa 2016-2019</v>
      </c>
      <c r="R683" t="str">
        <f t="shared" si="245"/>
        <v xml:space="preserve">0204-INSTITUTO DE DESARROLLO URBANO  </v>
      </c>
      <c r="S683" t="str">
        <f t="shared" si="246"/>
        <v>MOVILIDAD</v>
      </c>
      <c r="T683" t="str">
        <f t="shared" si="247"/>
        <v>Establecimientos Públicos</v>
      </c>
      <c r="U683" t="str">
        <f t="shared" si="248"/>
        <v>Servicio de la deuda</v>
      </c>
      <c r="V683" t="s">
        <v>256</v>
      </c>
      <c r="W683" s="53">
        <f t="shared" si="239"/>
        <v>0</v>
      </c>
      <c r="X683" s="53">
        <f t="shared" si="240"/>
        <v>0</v>
      </c>
      <c r="Y683" s="53">
        <f t="shared" si="241"/>
        <v>0</v>
      </c>
      <c r="Z683" s="53"/>
      <c r="AA683" s="53">
        <f t="shared" si="242"/>
        <v>0</v>
      </c>
      <c r="AB683" s="53"/>
      <c r="AC683" s="53">
        <f t="shared" si="232"/>
        <v>0</v>
      </c>
      <c r="AD683" s="53">
        <f t="shared" si="233"/>
        <v>0</v>
      </c>
      <c r="AE683" s="53">
        <f t="shared" si="234"/>
        <v>0</v>
      </c>
      <c r="AF683" s="53">
        <f t="shared" si="235"/>
        <v>0</v>
      </c>
      <c r="AG683" s="53">
        <f t="shared" si="236"/>
        <v>0</v>
      </c>
      <c r="AI683" s="53">
        <f t="shared" si="238"/>
        <v>0</v>
      </c>
      <c r="AJ683" s="53">
        <f t="shared" si="238"/>
        <v>0</v>
      </c>
      <c r="AK683" s="53">
        <f t="shared" si="238"/>
        <v>0</v>
      </c>
      <c r="AL683" s="53">
        <f t="shared" si="237"/>
        <v>0</v>
      </c>
      <c r="AM683" s="53">
        <f t="shared" si="237"/>
        <v>0</v>
      </c>
    </row>
    <row r="684" spans="1:39" x14ac:dyDescent="0.35">
      <c r="A684" s="301">
        <v>2018</v>
      </c>
      <c r="B684" s="301" t="s">
        <v>87</v>
      </c>
      <c r="C684" s="301" t="s">
        <v>49</v>
      </c>
      <c r="D684" s="302" t="s">
        <v>18</v>
      </c>
      <c r="E684" s="302" t="s">
        <v>228</v>
      </c>
      <c r="F684" s="301" t="s">
        <v>78</v>
      </c>
      <c r="G684" s="301" t="s">
        <v>77</v>
      </c>
      <c r="H684" s="303">
        <v>2606142387000</v>
      </c>
      <c r="I684" s="303">
        <v>2316854423371</v>
      </c>
      <c r="J684" s="303">
        <v>1308102959182</v>
      </c>
      <c r="K684" s="304">
        <f t="shared" si="229"/>
        <v>0.56460300051080603</v>
      </c>
      <c r="L684" s="303">
        <v>499503451680</v>
      </c>
      <c r="M684" s="304">
        <f t="shared" si="230"/>
        <v>0.21559552755724182</v>
      </c>
      <c r="P684">
        <f t="shared" si="243"/>
        <v>2018</v>
      </c>
      <c r="Q684" t="str">
        <f t="shared" si="244"/>
        <v>Enrique Pañalosa 2016-2019</v>
      </c>
      <c r="R684" t="str">
        <f t="shared" si="245"/>
        <v xml:space="preserve">0204-INSTITUTO DE DESARROLLO URBANO  </v>
      </c>
      <c r="S684" t="str">
        <f t="shared" si="246"/>
        <v>MOVILIDAD</v>
      </c>
      <c r="T684" t="str">
        <f t="shared" si="247"/>
        <v>Establecimientos Públicos</v>
      </c>
      <c r="U684" t="str">
        <f t="shared" si="248"/>
        <v>Inversión directa</v>
      </c>
      <c r="V684" t="s">
        <v>256</v>
      </c>
      <c r="W684" s="53">
        <f t="shared" si="239"/>
        <v>3946444305166.5088</v>
      </c>
      <c r="X684" s="53">
        <f t="shared" si="240"/>
        <v>3508379661303.7163</v>
      </c>
      <c r="Y684" s="53">
        <f t="shared" si="241"/>
        <v>1980841683703.1638</v>
      </c>
      <c r="Z684" s="53"/>
      <c r="AA684" s="53">
        <f t="shared" si="242"/>
        <v>756390963949.87207</v>
      </c>
      <c r="AB684" s="53"/>
      <c r="AC684" s="53">
        <f t="shared" si="232"/>
        <v>3946444305166.5088</v>
      </c>
      <c r="AD684" s="53">
        <f t="shared" si="233"/>
        <v>3508379661303.7163</v>
      </c>
      <c r="AE684" s="53">
        <f t="shared" si="234"/>
        <v>1980841683703.1638</v>
      </c>
      <c r="AF684" s="53">
        <f t="shared" si="235"/>
        <v>0.8549702837267863</v>
      </c>
      <c r="AG684" s="53">
        <f t="shared" si="236"/>
        <v>756390963949.87207</v>
      </c>
      <c r="AI684" s="53">
        <f t="shared" si="238"/>
        <v>0</v>
      </c>
      <c r="AJ684" s="53">
        <f t="shared" si="238"/>
        <v>0</v>
      </c>
      <c r="AK684" s="53">
        <f t="shared" si="238"/>
        <v>0</v>
      </c>
      <c r="AL684" s="53">
        <f t="shared" si="237"/>
        <v>-0.8549702837267863</v>
      </c>
      <c r="AM684" s="53">
        <f t="shared" si="237"/>
        <v>0</v>
      </c>
    </row>
    <row r="685" spans="1:39" x14ac:dyDescent="0.35">
      <c r="A685" s="301">
        <v>2018</v>
      </c>
      <c r="B685" s="301" t="s">
        <v>87</v>
      </c>
      <c r="C685" s="301" t="s">
        <v>49</v>
      </c>
      <c r="D685" s="302" t="s">
        <v>18</v>
      </c>
      <c r="E685" s="302" t="s">
        <v>228</v>
      </c>
      <c r="F685" s="301" t="s">
        <v>80</v>
      </c>
      <c r="G685" s="301" t="s">
        <v>77</v>
      </c>
      <c r="H685" s="303">
        <v>0</v>
      </c>
      <c r="I685" s="303">
        <v>0</v>
      </c>
      <c r="J685" s="303">
        <v>0</v>
      </c>
      <c r="K685" s="304">
        <v>0</v>
      </c>
      <c r="L685" s="303">
        <v>0</v>
      </c>
      <c r="M685" s="304">
        <v>0</v>
      </c>
      <c r="P685">
        <f t="shared" si="243"/>
        <v>2018</v>
      </c>
      <c r="Q685" t="str">
        <f t="shared" si="244"/>
        <v>Enrique Pañalosa 2016-2019</v>
      </c>
      <c r="R685" t="str">
        <f t="shared" si="245"/>
        <v xml:space="preserve">0204-INSTITUTO DE DESARROLLO URBANO  </v>
      </c>
      <c r="S685" t="str">
        <f t="shared" si="246"/>
        <v>MOVILIDAD</v>
      </c>
      <c r="T685" t="str">
        <f t="shared" si="247"/>
        <v>Establecimientos Públicos</v>
      </c>
      <c r="U685" t="str">
        <f t="shared" si="248"/>
        <v>Transferencias</v>
      </c>
      <c r="V685" t="s">
        <v>256</v>
      </c>
      <c r="W685" s="53">
        <f t="shared" si="239"/>
        <v>0</v>
      </c>
      <c r="X685" s="53">
        <f t="shared" si="240"/>
        <v>0</v>
      </c>
      <c r="Y685" s="53">
        <f t="shared" si="241"/>
        <v>0</v>
      </c>
      <c r="Z685" s="53"/>
      <c r="AA685" s="53">
        <f t="shared" si="242"/>
        <v>0</v>
      </c>
      <c r="AB685" s="53"/>
      <c r="AC685" s="53">
        <f t="shared" si="232"/>
        <v>0</v>
      </c>
      <c r="AD685" s="53">
        <f t="shared" si="233"/>
        <v>0</v>
      </c>
      <c r="AE685" s="53">
        <f t="shared" si="234"/>
        <v>0</v>
      </c>
      <c r="AF685" s="53">
        <f t="shared" si="235"/>
        <v>0</v>
      </c>
      <c r="AG685" s="53">
        <f t="shared" si="236"/>
        <v>0</v>
      </c>
      <c r="AI685" s="53">
        <f t="shared" si="238"/>
        <v>0</v>
      </c>
      <c r="AJ685" s="53">
        <f t="shared" si="238"/>
        <v>0</v>
      </c>
      <c r="AK685" s="53">
        <f t="shared" si="238"/>
        <v>0</v>
      </c>
      <c r="AL685" s="53">
        <f t="shared" si="237"/>
        <v>0</v>
      </c>
      <c r="AM685" s="53">
        <f t="shared" si="237"/>
        <v>0</v>
      </c>
    </row>
    <row r="686" spans="1:39" x14ac:dyDescent="0.35">
      <c r="A686" s="301">
        <v>2018</v>
      </c>
      <c r="B686" s="301" t="s">
        <v>87</v>
      </c>
      <c r="C686" s="301" t="s">
        <v>50</v>
      </c>
      <c r="D686" s="302" t="s">
        <v>16</v>
      </c>
      <c r="E686" s="302" t="s">
        <v>228</v>
      </c>
      <c r="F686" s="301" t="s">
        <v>76</v>
      </c>
      <c r="G686" s="301" t="s">
        <v>77</v>
      </c>
      <c r="H686" s="303">
        <v>405284459000</v>
      </c>
      <c r="I686" s="303">
        <v>348005845926</v>
      </c>
      <c r="J686" s="303">
        <v>343834135029</v>
      </c>
      <c r="K686" s="304">
        <f t="shared" si="229"/>
        <v>0.98801252638184967</v>
      </c>
      <c r="L686" s="303">
        <v>343513661065</v>
      </c>
      <c r="M686" s="304">
        <f t="shared" si="230"/>
        <v>0.98709163965609004</v>
      </c>
      <c r="P686">
        <f t="shared" si="243"/>
        <v>2018</v>
      </c>
      <c r="Q686" t="str">
        <f t="shared" si="244"/>
        <v>Enrique Pañalosa 2016-2019</v>
      </c>
      <c r="R686" t="str">
        <f t="shared" si="245"/>
        <v>0206-FONDO DE PRESTACIONES ECONÓMICAS, CESANTÍAS Y PENSIONES</v>
      </c>
      <c r="S686" t="str">
        <f t="shared" si="246"/>
        <v>HACIENDA</v>
      </c>
      <c r="T686" t="str">
        <f t="shared" si="247"/>
        <v>Establecimientos Públicos</v>
      </c>
      <c r="U686" t="str">
        <f t="shared" si="248"/>
        <v>Funcionamiento</v>
      </c>
      <c r="V686" t="s">
        <v>256</v>
      </c>
      <c r="W686" s="53">
        <f t="shared" si="239"/>
        <v>613716485013.00378</v>
      </c>
      <c r="X686" s="53">
        <f t="shared" si="240"/>
        <v>526980296882.49579</v>
      </c>
      <c r="Y686" s="53">
        <f t="shared" si="241"/>
        <v>520663134476.33185</v>
      </c>
      <c r="Z686" s="53"/>
      <c r="AA686" s="53">
        <f t="shared" si="242"/>
        <v>520177845316.19592</v>
      </c>
      <c r="AB686" s="53"/>
      <c r="AC686" s="53">
        <f t="shared" si="232"/>
        <v>613716485013.00378</v>
      </c>
      <c r="AD686" s="53">
        <f t="shared" si="233"/>
        <v>526980296882.49579</v>
      </c>
      <c r="AE686" s="53">
        <f t="shared" si="234"/>
        <v>520663134476.33185</v>
      </c>
      <c r="AF686" s="53">
        <f t="shared" si="235"/>
        <v>1.4961332994016592</v>
      </c>
      <c r="AG686" s="53">
        <f t="shared" si="236"/>
        <v>520177845316.19592</v>
      </c>
      <c r="AI686" s="53">
        <f t="shared" si="238"/>
        <v>0</v>
      </c>
      <c r="AJ686" s="53">
        <f t="shared" si="238"/>
        <v>0</v>
      </c>
      <c r="AK686" s="53">
        <f t="shared" si="238"/>
        <v>0</v>
      </c>
      <c r="AL686" s="53">
        <f t="shared" si="237"/>
        <v>-1.4961332994016592</v>
      </c>
      <c r="AM686" s="53">
        <f t="shared" si="237"/>
        <v>0</v>
      </c>
    </row>
    <row r="687" spans="1:39" x14ac:dyDescent="0.35">
      <c r="A687" s="301">
        <v>2018</v>
      </c>
      <c r="B687" s="301" t="s">
        <v>87</v>
      </c>
      <c r="C687" s="301" t="s">
        <v>50</v>
      </c>
      <c r="D687" s="302" t="s">
        <v>16</v>
      </c>
      <c r="E687" s="302" t="s">
        <v>228</v>
      </c>
      <c r="F687" s="301" t="s">
        <v>79</v>
      </c>
      <c r="G687" s="301" t="s">
        <v>77</v>
      </c>
      <c r="H687" s="303">
        <v>257295216000</v>
      </c>
      <c r="I687" s="303">
        <v>207295216000</v>
      </c>
      <c r="J687" s="303">
        <v>195829837000</v>
      </c>
      <c r="K687" s="304">
        <f t="shared" si="229"/>
        <v>0.94469057597547257</v>
      </c>
      <c r="L687" s="303">
        <v>195829837000</v>
      </c>
      <c r="M687" s="304">
        <f t="shared" si="230"/>
        <v>0.94469057597547257</v>
      </c>
      <c r="P687">
        <f t="shared" si="243"/>
        <v>2018</v>
      </c>
      <c r="Q687" t="str">
        <f t="shared" si="244"/>
        <v>Enrique Pañalosa 2016-2019</v>
      </c>
      <c r="R687" t="str">
        <f t="shared" si="245"/>
        <v>0206-FONDO DE PRESTACIONES ECONÓMICAS, CESANTÍAS Y PENSIONES</v>
      </c>
      <c r="S687" t="str">
        <f t="shared" si="246"/>
        <v>HACIENDA</v>
      </c>
      <c r="T687" t="str">
        <f t="shared" si="247"/>
        <v>Establecimientos Públicos</v>
      </c>
      <c r="U687" t="str">
        <f t="shared" si="248"/>
        <v>Servicio de la deuda</v>
      </c>
      <c r="V687" t="s">
        <v>256</v>
      </c>
      <c r="W687" s="53">
        <f t="shared" si="239"/>
        <v>389618481704.92413</v>
      </c>
      <c r="X687" s="53">
        <f t="shared" si="240"/>
        <v>313904193704.92413</v>
      </c>
      <c r="Y687" s="53">
        <f t="shared" si="241"/>
        <v>296542333552.22113</v>
      </c>
      <c r="Z687" s="53"/>
      <c r="AA687" s="53">
        <f t="shared" si="242"/>
        <v>296542333552.22113</v>
      </c>
      <c r="AB687" s="53"/>
      <c r="AC687" s="53">
        <f t="shared" si="232"/>
        <v>389618481704.92413</v>
      </c>
      <c r="AD687" s="53">
        <f t="shared" si="233"/>
        <v>313904193704.92413</v>
      </c>
      <c r="AE687" s="53">
        <f t="shared" si="234"/>
        <v>296542333552.22113</v>
      </c>
      <c r="AF687" s="53">
        <f t="shared" si="235"/>
        <v>1.4305314868058561</v>
      </c>
      <c r="AG687" s="53">
        <f t="shared" si="236"/>
        <v>296542333552.22113</v>
      </c>
      <c r="AI687" s="53">
        <f t="shared" si="238"/>
        <v>0</v>
      </c>
      <c r="AJ687" s="53">
        <f t="shared" si="238"/>
        <v>0</v>
      </c>
      <c r="AK687" s="53">
        <f t="shared" si="238"/>
        <v>0</v>
      </c>
      <c r="AL687" s="53">
        <f t="shared" si="237"/>
        <v>-1.4305314868058561</v>
      </c>
      <c r="AM687" s="53">
        <f t="shared" si="237"/>
        <v>0</v>
      </c>
    </row>
    <row r="688" spans="1:39" x14ac:dyDescent="0.35">
      <c r="A688" s="301">
        <v>2018</v>
      </c>
      <c r="B688" s="301" t="s">
        <v>87</v>
      </c>
      <c r="C688" s="301" t="s">
        <v>50</v>
      </c>
      <c r="D688" s="302" t="s">
        <v>16</v>
      </c>
      <c r="E688" s="302" t="s">
        <v>228</v>
      </c>
      <c r="F688" s="301" t="s">
        <v>78</v>
      </c>
      <c r="G688" s="301" t="s">
        <v>77</v>
      </c>
      <c r="H688" s="303">
        <v>4700105000</v>
      </c>
      <c r="I688" s="303">
        <v>4617105000</v>
      </c>
      <c r="J688" s="303">
        <v>3656744116</v>
      </c>
      <c r="K688" s="304">
        <f t="shared" si="229"/>
        <v>0.79199934071241607</v>
      </c>
      <c r="L688" s="303">
        <v>3196618559</v>
      </c>
      <c r="M688" s="304">
        <f t="shared" si="230"/>
        <v>0.69234261707281941</v>
      </c>
      <c r="P688">
        <f t="shared" si="243"/>
        <v>2018</v>
      </c>
      <c r="Q688" t="str">
        <f t="shared" si="244"/>
        <v>Enrique Pañalosa 2016-2019</v>
      </c>
      <c r="R688" t="str">
        <f t="shared" si="245"/>
        <v>0206-FONDO DE PRESTACIONES ECONÓMICAS, CESANTÍAS Y PENSIONES</v>
      </c>
      <c r="S688" t="str">
        <f t="shared" si="246"/>
        <v>HACIENDA</v>
      </c>
      <c r="T688" t="str">
        <f t="shared" si="247"/>
        <v>Establecimientos Públicos</v>
      </c>
      <c r="U688" t="str">
        <f t="shared" si="248"/>
        <v>Inversión directa</v>
      </c>
      <c r="V688" t="s">
        <v>256</v>
      </c>
      <c r="W688" s="53">
        <f t="shared" si="239"/>
        <v>7117302072.0047998</v>
      </c>
      <c r="X688" s="53">
        <f t="shared" si="240"/>
        <v>6991616353.9247999</v>
      </c>
      <c r="Y688" s="53">
        <f t="shared" si="241"/>
        <v>5537355542.822588</v>
      </c>
      <c r="Z688" s="53"/>
      <c r="AA688" s="53">
        <f t="shared" si="242"/>
        <v>4840593964.0454197</v>
      </c>
      <c r="AB688" s="53"/>
      <c r="AC688" s="53">
        <f t="shared" si="232"/>
        <v>7117302072.0047998</v>
      </c>
      <c r="AD688" s="53">
        <f t="shared" si="233"/>
        <v>6991616353.9247999</v>
      </c>
      <c r="AE688" s="53">
        <f t="shared" si="234"/>
        <v>5537355542.822588</v>
      </c>
      <c r="AF688" s="53">
        <f t="shared" si="235"/>
        <v>1.1993133235701998</v>
      </c>
      <c r="AG688" s="53">
        <f t="shared" si="236"/>
        <v>4840593964.0454197</v>
      </c>
      <c r="AI688" s="53">
        <f t="shared" si="238"/>
        <v>0</v>
      </c>
      <c r="AJ688" s="53">
        <f t="shared" si="238"/>
        <v>0</v>
      </c>
      <c r="AK688" s="53">
        <f t="shared" si="238"/>
        <v>0</v>
      </c>
      <c r="AL688" s="53">
        <f t="shared" si="237"/>
        <v>-1.1993133235701998</v>
      </c>
      <c r="AM688" s="53">
        <f t="shared" si="237"/>
        <v>0</v>
      </c>
    </row>
    <row r="689" spans="1:39" x14ac:dyDescent="0.35">
      <c r="A689" s="301">
        <v>2018</v>
      </c>
      <c r="B689" s="301" t="s">
        <v>87</v>
      </c>
      <c r="C689" s="301" t="s">
        <v>51</v>
      </c>
      <c r="D689" s="302" t="s">
        <v>15</v>
      </c>
      <c r="E689" s="302" t="s">
        <v>228</v>
      </c>
      <c r="F689" s="301" t="s">
        <v>76</v>
      </c>
      <c r="G689" s="301" t="s">
        <v>77</v>
      </c>
      <c r="H689" s="303">
        <v>10855923000</v>
      </c>
      <c r="I689" s="303">
        <v>11107923000</v>
      </c>
      <c r="J689" s="303">
        <v>10901994634</v>
      </c>
      <c r="K689" s="304">
        <f t="shared" si="229"/>
        <v>0.98146112770137139</v>
      </c>
      <c r="L689" s="303">
        <v>10555393976</v>
      </c>
      <c r="M689" s="304">
        <f t="shared" si="230"/>
        <v>0.95025811540105198</v>
      </c>
      <c r="P689">
        <f t="shared" si="243"/>
        <v>2018</v>
      </c>
      <c r="Q689" t="str">
        <f t="shared" si="244"/>
        <v>Enrique Pañalosa 2016-2019</v>
      </c>
      <c r="R689" t="str">
        <f t="shared" si="245"/>
        <v>0208-CAJA DE LA VIVIENDA POPULAR</v>
      </c>
      <c r="S689" t="str">
        <f t="shared" si="246"/>
        <v>HÁBITAT</v>
      </c>
      <c r="T689" t="str">
        <f t="shared" si="247"/>
        <v>Establecimientos Públicos</v>
      </c>
      <c r="U689" t="str">
        <f t="shared" si="248"/>
        <v>Funcionamiento</v>
      </c>
      <c r="V689" t="s">
        <v>256</v>
      </c>
      <c r="W689" s="53">
        <f t="shared" si="239"/>
        <v>16438969610.556479</v>
      </c>
      <c r="X689" s="53">
        <f t="shared" si="240"/>
        <v>16820569622.076479</v>
      </c>
      <c r="Y689" s="53">
        <f t="shared" si="241"/>
        <v>16508735229.862612</v>
      </c>
      <c r="Z689" s="53"/>
      <c r="AA689" s="53">
        <f t="shared" si="242"/>
        <v>15983882789.046581</v>
      </c>
      <c r="AB689" s="53"/>
      <c r="AC689" s="53">
        <f t="shared" si="232"/>
        <v>16438969610.556479</v>
      </c>
      <c r="AD689" s="53">
        <f t="shared" si="233"/>
        <v>16820569622.076479</v>
      </c>
      <c r="AE689" s="53">
        <f t="shared" si="234"/>
        <v>16508735229.862612</v>
      </c>
      <c r="AF689" s="53">
        <f t="shared" si="235"/>
        <v>1.4862126096717281</v>
      </c>
      <c r="AG689" s="53">
        <f t="shared" si="236"/>
        <v>15983882789.046581</v>
      </c>
      <c r="AI689" s="53">
        <f t="shared" si="238"/>
        <v>0</v>
      </c>
      <c r="AJ689" s="53">
        <f t="shared" si="238"/>
        <v>0</v>
      </c>
      <c r="AK689" s="53">
        <f t="shared" si="238"/>
        <v>0</v>
      </c>
      <c r="AL689" s="53">
        <f t="shared" si="237"/>
        <v>-1.4862126096717281</v>
      </c>
      <c r="AM689" s="53">
        <f t="shared" si="237"/>
        <v>0</v>
      </c>
    </row>
    <row r="690" spans="1:39" x14ac:dyDescent="0.35">
      <c r="A690" s="301">
        <v>2018</v>
      </c>
      <c r="B690" s="301" t="s">
        <v>87</v>
      </c>
      <c r="C690" s="301" t="s">
        <v>51</v>
      </c>
      <c r="D690" s="302" t="s">
        <v>15</v>
      </c>
      <c r="E690" s="302" t="s">
        <v>228</v>
      </c>
      <c r="F690" s="301" t="s">
        <v>78</v>
      </c>
      <c r="G690" s="301" t="s">
        <v>77</v>
      </c>
      <c r="H690" s="303">
        <v>82807257000</v>
      </c>
      <c r="I690" s="303">
        <v>84553257000</v>
      </c>
      <c r="J690" s="303">
        <v>76658560118</v>
      </c>
      <c r="K690" s="304">
        <f t="shared" si="229"/>
        <v>0.90663048163833593</v>
      </c>
      <c r="L690" s="303">
        <v>56663909255</v>
      </c>
      <c r="M690" s="304">
        <f t="shared" si="230"/>
        <v>0.67015643471900788</v>
      </c>
      <c r="P690">
        <f t="shared" si="243"/>
        <v>2018</v>
      </c>
      <c r="Q690" t="str">
        <f t="shared" si="244"/>
        <v>Enrique Pañalosa 2016-2019</v>
      </c>
      <c r="R690" t="str">
        <f t="shared" si="245"/>
        <v>0208-CAJA DE LA VIVIENDA POPULAR</v>
      </c>
      <c r="S690" t="str">
        <f t="shared" si="246"/>
        <v>HÁBITAT</v>
      </c>
      <c r="T690" t="str">
        <f t="shared" si="247"/>
        <v>Establecimientos Públicos</v>
      </c>
      <c r="U690" t="str">
        <f t="shared" si="248"/>
        <v>Inversión directa</v>
      </c>
      <c r="V690" t="s">
        <v>256</v>
      </c>
      <c r="W690" s="53">
        <f t="shared" si="239"/>
        <v>125393850099.76031</v>
      </c>
      <c r="X690" s="53">
        <f t="shared" si="240"/>
        <v>128037793036.72031</v>
      </c>
      <c r="Y690" s="53">
        <f t="shared" si="241"/>
        <v>116082965968.79132</v>
      </c>
      <c r="Z690" s="53"/>
      <c r="AA690" s="53">
        <f t="shared" si="242"/>
        <v>85805350890.778702</v>
      </c>
      <c r="AB690" s="53"/>
      <c r="AC690" s="53">
        <f t="shared" si="232"/>
        <v>125393850099.76031</v>
      </c>
      <c r="AD690" s="53">
        <f t="shared" si="233"/>
        <v>128037793036.72031</v>
      </c>
      <c r="AE690" s="53">
        <f t="shared" si="234"/>
        <v>116082965968.79132</v>
      </c>
      <c r="AF690" s="53">
        <f t="shared" si="235"/>
        <v>1.3728976279268734</v>
      </c>
      <c r="AG690" s="53">
        <f t="shared" si="236"/>
        <v>85805350890.778702</v>
      </c>
      <c r="AI690" s="53">
        <f t="shared" si="238"/>
        <v>0</v>
      </c>
      <c r="AJ690" s="53">
        <f t="shared" si="238"/>
        <v>0</v>
      </c>
      <c r="AK690" s="53">
        <f t="shared" si="238"/>
        <v>0</v>
      </c>
      <c r="AL690" s="53">
        <f t="shared" si="237"/>
        <v>-1.3728976279268734</v>
      </c>
      <c r="AM690" s="53">
        <f t="shared" si="237"/>
        <v>0</v>
      </c>
    </row>
    <row r="691" spans="1:39" x14ac:dyDescent="0.35">
      <c r="A691" s="301">
        <v>2018</v>
      </c>
      <c r="B691" s="301" t="s">
        <v>87</v>
      </c>
      <c r="C691" s="301" t="s">
        <v>52</v>
      </c>
      <c r="D691" s="302" t="s">
        <v>9</v>
      </c>
      <c r="E691" s="302" t="s">
        <v>228</v>
      </c>
      <c r="F691" s="301" t="s">
        <v>76</v>
      </c>
      <c r="G691" s="301" t="s">
        <v>77</v>
      </c>
      <c r="H691" s="303">
        <v>33979100000</v>
      </c>
      <c r="I691" s="303">
        <v>33979100000</v>
      </c>
      <c r="J691" s="303">
        <v>30883024072</v>
      </c>
      <c r="K691" s="304">
        <f t="shared" si="229"/>
        <v>0.90888293309710966</v>
      </c>
      <c r="L691" s="303">
        <v>29109214905</v>
      </c>
      <c r="M691" s="304">
        <f t="shared" si="230"/>
        <v>0.85667998578537985</v>
      </c>
      <c r="P691">
        <f t="shared" si="243"/>
        <v>2018</v>
      </c>
      <c r="Q691" t="str">
        <f t="shared" si="244"/>
        <v>Enrique Pañalosa 2016-2019</v>
      </c>
      <c r="R691" t="str">
        <f t="shared" si="245"/>
        <v>0211-INSTITUTO DISTRITAL DE RECREACIÓN Y DEPORTE</v>
      </c>
      <c r="S691" t="str">
        <f t="shared" si="246"/>
        <v>CULTURA, RECREACIÓN Y DEPORTE</v>
      </c>
      <c r="T691" t="str">
        <f t="shared" si="247"/>
        <v>Establecimientos Públicos</v>
      </c>
      <c r="U691" t="str">
        <f t="shared" si="248"/>
        <v>Funcionamiento</v>
      </c>
      <c r="V691" t="s">
        <v>256</v>
      </c>
      <c r="W691" s="53">
        <f t="shared" si="239"/>
        <v>51454067267.615997</v>
      </c>
      <c r="X691" s="53">
        <f t="shared" si="240"/>
        <v>51454067267.615997</v>
      </c>
      <c r="Y691" s="53">
        <f t="shared" si="241"/>
        <v>46765723577.966812</v>
      </c>
      <c r="Z691" s="53"/>
      <c r="AA691" s="53">
        <f t="shared" si="242"/>
        <v>44079669615.421249</v>
      </c>
      <c r="AB691" s="53"/>
      <c r="AC691" s="53">
        <f t="shared" si="232"/>
        <v>51454067267.615997</v>
      </c>
      <c r="AD691" s="53">
        <f t="shared" si="233"/>
        <v>51454067267.615997</v>
      </c>
      <c r="AE691" s="53">
        <f t="shared" si="234"/>
        <v>46765723577.966812</v>
      </c>
      <c r="AF691" s="53">
        <f t="shared" si="235"/>
        <v>1.3763084830959857</v>
      </c>
      <c r="AG691" s="53">
        <f t="shared" si="236"/>
        <v>44079669615.421249</v>
      </c>
      <c r="AI691" s="53">
        <f t="shared" si="238"/>
        <v>0</v>
      </c>
      <c r="AJ691" s="53">
        <f t="shared" si="238"/>
        <v>0</v>
      </c>
      <c r="AK691" s="53">
        <f t="shared" si="238"/>
        <v>0</v>
      </c>
      <c r="AL691" s="53">
        <f t="shared" si="237"/>
        <v>-1.3763084830959857</v>
      </c>
      <c r="AM691" s="53">
        <f t="shared" si="237"/>
        <v>0</v>
      </c>
    </row>
    <row r="692" spans="1:39" x14ac:dyDescent="0.35">
      <c r="A692" s="301">
        <v>2018</v>
      </c>
      <c r="B692" s="301" t="s">
        <v>87</v>
      </c>
      <c r="C692" s="301" t="s">
        <v>52</v>
      </c>
      <c r="D692" s="302" t="s">
        <v>9</v>
      </c>
      <c r="E692" s="302" t="s">
        <v>228</v>
      </c>
      <c r="F692" s="301" t="s">
        <v>79</v>
      </c>
      <c r="G692" s="301" t="s">
        <v>77</v>
      </c>
      <c r="H692" s="303">
        <v>0</v>
      </c>
      <c r="I692" s="303">
        <v>0</v>
      </c>
      <c r="J692" s="303">
        <v>0</v>
      </c>
      <c r="K692" s="304">
        <v>0</v>
      </c>
      <c r="L692" s="303">
        <v>0</v>
      </c>
      <c r="M692" s="304">
        <v>0</v>
      </c>
      <c r="P692">
        <f t="shared" si="243"/>
        <v>2018</v>
      </c>
      <c r="Q692" t="str">
        <f t="shared" si="244"/>
        <v>Enrique Pañalosa 2016-2019</v>
      </c>
      <c r="R692" t="str">
        <f t="shared" si="245"/>
        <v>0211-INSTITUTO DISTRITAL DE RECREACIÓN Y DEPORTE</v>
      </c>
      <c r="S692" t="str">
        <f t="shared" si="246"/>
        <v>CULTURA, RECREACIÓN Y DEPORTE</v>
      </c>
      <c r="T692" t="str">
        <f t="shared" si="247"/>
        <v>Establecimientos Públicos</v>
      </c>
      <c r="U692" t="str">
        <f t="shared" si="248"/>
        <v>Servicio de la deuda</v>
      </c>
      <c r="V692" t="s">
        <v>256</v>
      </c>
      <c r="W692" s="53">
        <f t="shared" si="239"/>
        <v>0</v>
      </c>
      <c r="X692" s="53">
        <f t="shared" si="240"/>
        <v>0</v>
      </c>
      <c r="Y692" s="53">
        <f t="shared" si="241"/>
        <v>0</v>
      </c>
      <c r="Z692" s="53"/>
      <c r="AA692" s="53">
        <f t="shared" si="242"/>
        <v>0</v>
      </c>
      <c r="AB692" s="53"/>
      <c r="AC692" s="53">
        <f t="shared" si="232"/>
        <v>0</v>
      </c>
      <c r="AD692" s="53">
        <f t="shared" si="233"/>
        <v>0</v>
      </c>
      <c r="AE692" s="53">
        <f t="shared" si="234"/>
        <v>0</v>
      </c>
      <c r="AF692" s="53">
        <f t="shared" si="235"/>
        <v>0</v>
      </c>
      <c r="AG692" s="53">
        <f t="shared" si="236"/>
        <v>0</v>
      </c>
      <c r="AI692" s="53">
        <f t="shared" si="238"/>
        <v>0</v>
      </c>
      <c r="AJ692" s="53">
        <f t="shared" si="238"/>
        <v>0</v>
      </c>
      <c r="AK692" s="53">
        <f t="shared" si="238"/>
        <v>0</v>
      </c>
      <c r="AL692" s="53">
        <f t="shared" si="237"/>
        <v>0</v>
      </c>
      <c r="AM692" s="53">
        <f t="shared" si="237"/>
        <v>0</v>
      </c>
    </row>
    <row r="693" spans="1:39" x14ac:dyDescent="0.35">
      <c r="A693" s="301">
        <v>2018</v>
      </c>
      <c r="B693" s="301" t="s">
        <v>87</v>
      </c>
      <c r="C693" s="301" t="s">
        <v>52</v>
      </c>
      <c r="D693" s="302" t="s">
        <v>9</v>
      </c>
      <c r="E693" s="302" t="s">
        <v>228</v>
      </c>
      <c r="F693" s="301" t="s">
        <v>78</v>
      </c>
      <c r="G693" s="301" t="s">
        <v>77</v>
      </c>
      <c r="H693" s="303">
        <v>543159915000</v>
      </c>
      <c r="I693" s="303">
        <v>635058552816</v>
      </c>
      <c r="J693" s="303">
        <v>612026234233</v>
      </c>
      <c r="K693" s="304">
        <f t="shared" ref="K693:K717" si="249">+J693/I693</f>
        <v>0.96373197639671293</v>
      </c>
      <c r="L693" s="303">
        <v>285078864677</v>
      </c>
      <c r="M693" s="304">
        <f t="shared" ref="M693:M717" si="250">+L693/I693</f>
        <v>0.44890170113116784</v>
      </c>
      <c r="P693">
        <f t="shared" si="243"/>
        <v>2018</v>
      </c>
      <c r="Q693" t="str">
        <f t="shared" si="244"/>
        <v>Enrique Pañalosa 2016-2019</v>
      </c>
      <c r="R693" t="str">
        <f t="shared" si="245"/>
        <v>0211-INSTITUTO DISTRITAL DE RECREACIÓN Y DEPORTE</v>
      </c>
      <c r="S693" t="str">
        <f t="shared" si="246"/>
        <v>CULTURA, RECREACIÓN Y DEPORTE</v>
      </c>
      <c r="T693" t="str">
        <f t="shared" si="247"/>
        <v>Establecimientos Públicos</v>
      </c>
      <c r="U693" t="str">
        <f t="shared" si="248"/>
        <v>Inversión directa</v>
      </c>
      <c r="V693" t="s">
        <v>256</v>
      </c>
      <c r="W693" s="53">
        <f t="shared" si="239"/>
        <v>822499324687.3103</v>
      </c>
      <c r="X693" s="53">
        <f t="shared" si="240"/>
        <v>961660123295.47668</v>
      </c>
      <c r="Y693" s="53">
        <f t="shared" si="241"/>
        <v>926782611245.45642</v>
      </c>
      <c r="Z693" s="53"/>
      <c r="AA693" s="53">
        <f t="shared" si="242"/>
        <v>431690865257.34808</v>
      </c>
      <c r="AB693" s="53"/>
      <c r="AC693" s="53">
        <f t="shared" si="232"/>
        <v>822499324687.3103</v>
      </c>
      <c r="AD693" s="53">
        <f t="shared" si="233"/>
        <v>961660123295.47668</v>
      </c>
      <c r="AE693" s="53">
        <f t="shared" si="234"/>
        <v>926782611245.45642</v>
      </c>
      <c r="AF693" s="53">
        <f t="shared" si="235"/>
        <v>1.4593656083141984</v>
      </c>
      <c r="AG693" s="53">
        <f t="shared" si="236"/>
        <v>431690865257.34808</v>
      </c>
      <c r="AI693" s="53">
        <f t="shared" si="238"/>
        <v>0</v>
      </c>
      <c r="AJ693" s="53">
        <f t="shared" si="238"/>
        <v>0</v>
      </c>
      <c r="AK693" s="53">
        <f t="shared" si="238"/>
        <v>0</v>
      </c>
      <c r="AL693" s="53">
        <f t="shared" si="237"/>
        <v>-1.4593656083141984</v>
      </c>
      <c r="AM693" s="53">
        <f t="shared" si="237"/>
        <v>0</v>
      </c>
    </row>
    <row r="694" spans="1:39" x14ac:dyDescent="0.35">
      <c r="A694" s="301">
        <v>2018</v>
      </c>
      <c r="B694" s="301" t="s">
        <v>87</v>
      </c>
      <c r="C694" s="301" t="s">
        <v>53</v>
      </c>
      <c r="D694" s="302" t="s">
        <v>9</v>
      </c>
      <c r="E694" s="302" t="s">
        <v>228</v>
      </c>
      <c r="F694" s="301" t="s">
        <v>76</v>
      </c>
      <c r="G694" s="301" t="s">
        <v>77</v>
      </c>
      <c r="H694" s="303">
        <v>5925090000</v>
      </c>
      <c r="I694" s="303">
        <v>5907090000</v>
      </c>
      <c r="J694" s="303">
        <v>5726359325</v>
      </c>
      <c r="K694" s="304">
        <f t="shared" si="249"/>
        <v>0.96940444872179021</v>
      </c>
      <c r="L694" s="303">
        <v>5572776483</v>
      </c>
      <c r="M694" s="304">
        <f t="shared" si="250"/>
        <v>0.94340470231535323</v>
      </c>
      <c r="P694">
        <f t="shared" si="243"/>
        <v>2018</v>
      </c>
      <c r="Q694" t="str">
        <f t="shared" si="244"/>
        <v>Enrique Pañalosa 2016-2019</v>
      </c>
      <c r="R694" t="str">
        <f t="shared" si="245"/>
        <v>0213-INSTITUTO DISTRITAL DE PATRIMONIO CULTURAL</v>
      </c>
      <c r="S694" t="str">
        <f t="shared" si="246"/>
        <v>CULTURA, RECREACIÓN Y DEPORTE</v>
      </c>
      <c r="T694" t="str">
        <f t="shared" si="247"/>
        <v>Establecimientos Públicos</v>
      </c>
      <c r="U694" t="str">
        <f t="shared" si="248"/>
        <v>Funcionamiento</v>
      </c>
      <c r="V694" t="s">
        <v>256</v>
      </c>
      <c r="W694" s="53">
        <f t="shared" si="239"/>
        <v>8972279413.718399</v>
      </c>
      <c r="X694" s="53">
        <f t="shared" si="240"/>
        <v>8945022270.0383987</v>
      </c>
      <c r="Y694" s="53">
        <f t="shared" si="241"/>
        <v>8671344382.4907112</v>
      </c>
      <c r="Z694" s="53"/>
      <c r="AA694" s="53">
        <f t="shared" si="242"/>
        <v>8438776071.8697815</v>
      </c>
      <c r="AB694" s="53"/>
      <c r="AC694" s="53">
        <f t="shared" ref="AC694:AC732" si="251">+H694*$AC$2</f>
        <v>8972279413.718399</v>
      </c>
      <c r="AD694" s="53">
        <f t="shared" ref="AD694:AD732" si="252">+I694*$AC$2</f>
        <v>8945022270.0383987</v>
      </c>
      <c r="AE694" s="53">
        <f t="shared" ref="AE694:AE732" si="253">+J694*$AC$2</f>
        <v>8671344382.4907112</v>
      </c>
      <c r="AF694" s="53">
        <f t="shared" ref="AF694:AF732" si="254">+K694*$AC$2</f>
        <v>1.467955352380057</v>
      </c>
      <c r="AG694" s="53">
        <f t="shared" ref="AG694:AG732" si="255">+L694*$AC$2</f>
        <v>8438776071.8697815</v>
      </c>
      <c r="AI694" s="53">
        <f t="shared" si="238"/>
        <v>0</v>
      </c>
      <c r="AJ694" s="53">
        <f t="shared" si="238"/>
        <v>0</v>
      </c>
      <c r="AK694" s="53">
        <f t="shared" si="238"/>
        <v>0</v>
      </c>
      <c r="AL694" s="53">
        <f t="shared" si="237"/>
        <v>-1.467955352380057</v>
      </c>
      <c r="AM694" s="53">
        <f t="shared" si="237"/>
        <v>0</v>
      </c>
    </row>
    <row r="695" spans="1:39" x14ac:dyDescent="0.35">
      <c r="A695" s="301">
        <v>2018</v>
      </c>
      <c r="B695" s="301" t="s">
        <v>87</v>
      </c>
      <c r="C695" s="301" t="s">
        <v>53</v>
      </c>
      <c r="D695" s="302" t="s">
        <v>9</v>
      </c>
      <c r="E695" s="302" t="s">
        <v>228</v>
      </c>
      <c r="F695" s="301" t="s">
        <v>78</v>
      </c>
      <c r="G695" s="301" t="s">
        <v>77</v>
      </c>
      <c r="H695" s="303">
        <v>31880047000</v>
      </c>
      <c r="I695" s="303">
        <v>31219776704</v>
      </c>
      <c r="J695" s="303">
        <v>30130436872</v>
      </c>
      <c r="K695" s="304">
        <f t="shared" si="249"/>
        <v>0.96510737913572486</v>
      </c>
      <c r="L695" s="303">
        <v>21197511071</v>
      </c>
      <c r="M695" s="304">
        <f t="shared" si="250"/>
        <v>0.67897702382618552</v>
      </c>
      <c r="P695">
        <f t="shared" si="243"/>
        <v>2018</v>
      </c>
      <c r="Q695" t="str">
        <f t="shared" si="244"/>
        <v>Enrique Pañalosa 2016-2019</v>
      </c>
      <c r="R695" t="str">
        <f t="shared" si="245"/>
        <v>0213-INSTITUTO DISTRITAL DE PATRIMONIO CULTURAL</v>
      </c>
      <c r="S695" t="str">
        <f t="shared" si="246"/>
        <v>CULTURA, RECREACIÓN Y DEPORTE</v>
      </c>
      <c r="T695" t="str">
        <f t="shared" si="247"/>
        <v>Establecimientos Públicos</v>
      </c>
      <c r="U695" t="str">
        <f t="shared" si="248"/>
        <v>Inversión directa</v>
      </c>
      <c r="V695" t="s">
        <v>256</v>
      </c>
      <c r="W695" s="53">
        <f t="shared" si="239"/>
        <v>48275501200.230721</v>
      </c>
      <c r="X695" s="53">
        <f t="shared" si="240"/>
        <v>47275663293.246933</v>
      </c>
      <c r="Y695" s="53">
        <f t="shared" si="241"/>
        <v>45626091497.848541</v>
      </c>
      <c r="Z695" s="53"/>
      <c r="AA695" s="53">
        <f t="shared" si="242"/>
        <v>32099089162.257648</v>
      </c>
      <c r="AB695" s="53"/>
      <c r="AC695" s="53">
        <f t="shared" si="251"/>
        <v>48275501200.230721</v>
      </c>
      <c r="AD695" s="53">
        <f t="shared" si="252"/>
        <v>47275663293.246933</v>
      </c>
      <c r="AE695" s="53">
        <f t="shared" si="253"/>
        <v>45626091497.848541</v>
      </c>
      <c r="AF695" s="53">
        <f t="shared" si="254"/>
        <v>1.4614483610961493</v>
      </c>
      <c r="AG695" s="53">
        <f t="shared" si="255"/>
        <v>32099089162.257648</v>
      </c>
      <c r="AI695" s="53">
        <f t="shared" si="238"/>
        <v>0</v>
      </c>
      <c r="AJ695" s="53">
        <f t="shared" si="238"/>
        <v>0</v>
      </c>
      <c r="AK695" s="53">
        <f t="shared" si="238"/>
        <v>0</v>
      </c>
      <c r="AL695" s="53">
        <f t="shared" si="237"/>
        <v>-1.4614483610961493</v>
      </c>
      <c r="AM695" s="53">
        <f t="shared" si="237"/>
        <v>0</v>
      </c>
    </row>
    <row r="696" spans="1:39" x14ac:dyDescent="0.35">
      <c r="A696" s="301">
        <v>2018</v>
      </c>
      <c r="B696" s="301" t="s">
        <v>87</v>
      </c>
      <c r="C696" s="301" t="s">
        <v>54</v>
      </c>
      <c r="D696" s="302" t="s">
        <v>17</v>
      </c>
      <c r="E696" s="302" t="s">
        <v>228</v>
      </c>
      <c r="F696" s="301" t="s">
        <v>76</v>
      </c>
      <c r="G696" s="301" t="s">
        <v>77</v>
      </c>
      <c r="H696" s="303">
        <v>14001924000</v>
      </c>
      <c r="I696" s="303">
        <v>14001924000</v>
      </c>
      <c r="J696" s="303">
        <v>12124483050</v>
      </c>
      <c r="K696" s="304">
        <f t="shared" si="249"/>
        <v>0.8659155020410052</v>
      </c>
      <c r="L696" s="303">
        <v>11837566824</v>
      </c>
      <c r="M696" s="304">
        <f t="shared" si="250"/>
        <v>0.84542430197450003</v>
      </c>
      <c r="P696">
        <f t="shared" si="243"/>
        <v>2018</v>
      </c>
      <c r="Q696" t="str">
        <f t="shared" si="244"/>
        <v>Enrique Pañalosa 2016-2019</v>
      </c>
      <c r="R696" t="str">
        <f t="shared" si="245"/>
        <v>0214-INSTITUTO DISTRITAL PARA LA PROTECCIÓN DE LA NIÑEZ Y LA JUVENTUD</v>
      </c>
      <c r="S696" t="str">
        <f t="shared" si="246"/>
        <v>INTEGRACION SOCIAL</v>
      </c>
      <c r="T696" t="str">
        <f t="shared" si="247"/>
        <v>Establecimientos Públicos</v>
      </c>
      <c r="U696" t="str">
        <f t="shared" si="248"/>
        <v>Funcionamiento</v>
      </c>
      <c r="V696" t="s">
        <v>256</v>
      </c>
      <c r="W696" s="53">
        <f t="shared" si="239"/>
        <v>21202914125.802238</v>
      </c>
      <c r="X696" s="53">
        <f t="shared" si="240"/>
        <v>21202914125.802238</v>
      </c>
      <c r="Y696" s="53">
        <f t="shared" si="241"/>
        <v>18359932029.976368</v>
      </c>
      <c r="Z696" s="53"/>
      <c r="AA696" s="53">
        <f t="shared" si="242"/>
        <v>17925458874.631626</v>
      </c>
      <c r="AB696" s="53"/>
      <c r="AC696" s="53">
        <f t="shared" si="251"/>
        <v>21202914125.802238</v>
      </c>
      <c r="AD696" s="53">
        <f t="shared" si="252"/>
        <v>21202914125.802238</v>
      </c>
      <c r="AE696" s="53">
        <f t="shared" si="253"/>
        <v>18359932029.976368</v>
      </c>
      <c r="AF696" s="53">
        <f t="shared" si="254"/>
        <v>1.3112435141039451</v>
      </c>
      <c r="AG696" s="53">
        <f t="shared" si="255"/>
        <v>17925458874.631626</v>
      </c>
      <c r="AI696" s="53">
        <f t="shared" si="238"/>
        <v>0</v>
      </c>
      <c r="AJ696" s="53">
        <f t="shared" si="238"/>
        <v>0</v>
      </c>
      <c r="AK696" s="53">
        <f t="shared" si="238"/>
        <v>0</v>
      </c>
      <c r="AL696" s="53">
        <f t="shared" si="237"/>
        <v>-1.3112435141039451</v>
      </c>
      <c r="AM696" s="53">
        <f t="shared" si="237"/>
        <v>0</v>
      </c>
    </row>
    <row r="697" spans="1:39" x14ac:dyDescent="0.35">
      <c r="A697" s="301">
        <v>2018</v>
      </c>
      <c r="B697" s="301" t="s">
        <v>87</v>
      </c>
      <c r="C697" s="301" t="s">
        <v>54</v>
      </c>
      <c r="D697" s="302" t="s">
        <v>17</v>
      </c>
      <c r="E697" s="302" t="s">
        <v>228</v>
      </c>
      <c r="F697" s="301" t="s">
        <v>78</v>
      </c>
      <c r="G697" s="301" t="s">
        <v>77</v>
      </c>
      <c r="H697" s="303">
        <v>86419359000</v>
      </c>
      <c r="I697" s="303">
        <v>85346359000</v>
      </c>
      <c r="J697" s="303">
        <v>82861649709</v>
      </c>
      <c r="K697" s="304">
        <f t="shared" si="249"/>
        <v>0.97088675697342874</v>
      </c>
      <c r="L697" s="303">
        <v>71912631004</v>
      </c>
      <c r="M697" s="304">
        <f t="shared" si="250"/>
        <v>0.84259752667363352</v>
      </c>
      <c r="P697">
        <f t="shared" si="243"/>
        <v>2018</v>
      </c>
      <c r="Q697" t="str">
        <f t="shared" si="244"/>
        <v>Enrique Pañalosa 2016-2019</v>
      </c>
      <c r="R697" t="str">
        <f t="shared" si="245"/>
        <v>0214-INSTITUTO DISTRITAL PARA LA PROTECCIÓN DE LA NIÑEZ Y LA JUVENTUD</v>
      </c>
      <c r="S697" t="str">
        <f t="shared" si="246"/>
        <v>INTEGRACION SOCIAL</v>
      </c>
      <c r="T697" t="str">
        <f t="shared" si="247"/>
        <v>Establecimientos Públicos</v>
      </c>
      <c r="U697" t="str">
        <f t="shared" si="248"/>
        <v>Inversión directa</v>
      </c>
      <c r="V697" t="s">
        <v>256</v>
      </c>
      <c r="W697" s="53">
        <f t="shared" si="239"/>
        <v>130863604722.02783</v>
      </c>
      <c r="X697" s="53">
        <f t="shared" si="240"/>
        <v>129238776101.54784</v>
      </c>
      <c r="Y697" s="53">
        <f t="shared" si="241"/>
        <v>125476216204.44684</v>
      </c>
      <c r="Z697" s="53"/>
      <c r="AA697" s="53">
        <f t="shared" si="242"/>
        <v>108896273093.4917</v>
      </c>
      <c r="AB697" s="53"/>
      <c r="AC697" s="53">
        <f t="shared" si="251"/>
        <v>130863604722.02783</v>
      </c>
      <c r="AD697" s="53">
        <f t="shared" si="252"/>
        <v>129238776101.54784</v>
      </c>
      <c r="AE697" s="53">
        <f t="shared" si="253"/>
        <v>125476216204.44684</v>
      </c>
      <c r="AF697" s="53">
        <f t="shared" si="254"/>
        <v>1.4701999906574437</v>
      </c>
      <c r="AG697" s="53">
        <f t="shared" si="255"/>
        <v>108896273093.4917</v>
      </c>
      <c r="AI697" s="53">
        <f t="shared" si="238"/>
        <v>0</v>
      </c>
      <c r="AJ697" s="53">
        <f t="shared" si="238"/>
        <v>0</v>
      </c>
      <c r="AK697" s="53">
        <f t="shared" si="238"/>
        <v>0</v>
      </c>
      <c r="AL697" s="53">
        <f t="shared" si="237"/>
        <v>-1.4701999906574437</v>
      </c>
      <c r="AM697" s="53">
        <f t="shared" si="237"/>
        <v>0</v>
      </c>
    </row>
    <row r="698" spans="1:39" x14ac:dyDescent="0.35">
      <c r="A698" s="301">
        <v>2018</v>
      </c>
      <c r="B698" s="301" t="s">
        <v>87</v>
      </c>
      <c r="C698" s="301" t="s">
        <v>55</v>
      </c>
      <c r="D698" s="302" t="s">
        <v>9</v>
      </c>
      <c r="E698" s="302" t="s">
        <v>228</v>
      </c>
      <c r="F698" s="301" t="s">
        <v>76</v>
      </c>
      <c r="G698" s="301" t="s">
        <v>77</v>
      </c>
      <c r="H698" s="303">
        <v>4569880000</v>
      </c>
      <c r="I698" s="303">
        <v>4569880000</v>
      </c>
      <c r="J698" s="303">
        <v>4356239782</v>
      </c>
      <c r="K698" s="304">
        <f t="shared" si="249"/>
        <v>0.95325036587393974</v>
      </c>
      <c r="L698" s="303">
        <v>4272205505</v>
      </c>
      <c r="M698" s="304">
        <f t="shared" si="250"/>
        <v>0.93486163859882532</v>
      </c>
      <c r="P698">
        <f t="shared" si="243"/>
        <v>2018</v>
      </c>
      <c r="Q698" t="str">
        <f t="shared" si="244"/>
        <v>Enrique Pañalosa 2016-2019</v>
      </c>
      <c r="R698" t="str">
        <f t="shared" si="245"/>
        <v>0215-FUNDACIÓN GILBERTO ALZATE AVENDAÑO</v>
      </c>
      <c r="S698" t="str">
        <f t="shared" si="246"/>
        <v>CULTURA, RECREACIÓN Y DEPORTE</v>
      </c>
      <c r="T698" t="str">
        <f t="shared" si="247"/>
        <v>Establecimientos Públicos</v>
      </c>
      <c r="U698" t="str">
        <f t="shared" si="248"/>
        <v>Funcionamiento</v>
      </c>
      <c r="V698" t="s">
        <v>256</v>
      </c>
      <c r="W698" s="53">
        <f t="shared" si="239"/>
        <v>6920104208.9088001</v>
      </c>
      <c r="X698" s="53">
        <f t="shared" si="240"/>
        <v>6920104208.9088001</v>
      </c>
      <c r="Y698" s="53">
        <f t="shared" si="241"/>
        <v>6596591869.0281038</v>
      </c>
      <c r="Z698" s="53"/>
      <c r="AA698" s="53">
        <f t="shared" si="242"/>
        <v>6469339960.0151081</v>
      </c>
      <c r="AB698" s="53"/>
      <c r="AC698" s="53">
        <f t="shared" si="251"/>
        <v>6920104208.9088001</v>
      </c>
      <c r="AD698" s="53">
        <f t="shared" si="252"/>
        <v>6920104208.9088001</v>
      </c>
      <c r="AE698" s="53">
        <f t="shared" si="253"/>
        <v>6596591869.0281038</v>
      </c>
      <c r="AF698" s="53">
        <f t="shared" si="254"/>
        <v>1.4434934547576967</v>
      </c>
      <c r="AG698" s="53">
        <f t="shared" si="255"/>
        <v>6469339960.0151081</v>
      </c>
      <c r="AI698" s="53">
        <f t="shared" si="238"/>
        <v>0</v>
      </c>
      <c r="AJ698" s="53">
        <f t="shared" si="238"/>
        <v>0</v>
      </c>
      <c r="AK698" s="53">
        <f t="shared" si="238"/>
        <v>0</v>
      </c>
      <c r="AL698" s="53">
        <f t="shared" si="237"/>
        <v>-1.4434934547576967</v>
      </c>
      <c r="AM698" s="53">
        <f t="shared" si="237"/>
        <v>0</v>
      </c>
    </row>
    <row r="699" spans="1:39" x14ac:dyDescent="0.35">
      <c r="A699" s="301">
        <v>2018</v>
      </c>
      <c r="B699" s="301" t="s">
        <v>87</v>
      </c>
      <c r="C699" s="301" t="s">
        <v>55</v>
      </c>
      <c r="D699" s="302" t="s">
        <v>9</v>
      </c>
      <c r="E699" s="302" t="s">
        <v>228</v>
      </c>
      <c r="F699" s="301" t="s">
        <v>78</v>
      </c>
      <c r="G699" s="301" t="s">
        <v>77</v>
      </c>
      <c r="H699" s="303">
        <v>6598709000</v>
      </c>
      <c r="I699" s="303">
        <v>6598709000</v>
      </c>
      <c r="J699" s="303">
        <v>6327593093</v>
      </c>
      <c r="K699" s="304">
        <f t="shared" si="249"/>
        <v>0.95891379556213197</v>
      </c>
      <c r="L699" s="303">
        <v>5838598717</v>
      </c>
      <c r="M699" s="304">
        <f t="shared" si="250"/>
        <v>0.88480924329289257</v>
      </c>
      <c r="P699">
        <f t="shared" si="243"/>
        <v>2018</v>
      </c>
      <c r="Q699" t="str">
        <f t="shared" si="244"/>
        <v>Enrique Pañalosa 2016-2019</v>
      </c>
      <c r="R699" t="str">
        <f t="shared" si="245"/>
        <v>0215-FUNDACIÓN GILBERTO ALZATE AVENDAÑO</v>
      </c>
      <c r="S699" t="str">
        <f t="shared" si="246"/>
        <v>CULTURA, RECREACIÓN Y DEPORTE</v>
      </c>
      <c r="T699" t="str">
        <f t="shared" si="247"/>
        <v>Establecimientos Públicos</v>
      </c>
      <c r="U699" t="str">
        <f t="shared" si="248"/>
        <v>Inversión directa</v>
      </c>
      <c r="V699" t="s">
        <v>256</v>
      </c>
      <c r="W699" s="53">
        <f t="shared" si="239"/>
        <v>9992331073.0838394</v>
      </c>
      <c r="X699" s="53">
        <f t="shared" si="240"/>
        <v>9992331073.0838394</v>
      </c>
      <c r="Y699" s="53">
        <f t="shared" si="241"/>
        <v>9581784115.8042545</v>
      </c>
      <c r="Z699" s="53"/>
      <c r="AA699" s="53">
        <f t="shared" si="242"/>
        <v>8841306895.50737</v>
      </c>
      <c r="AB699" s="53"/>
      <c r="AC699" s="53">
        <f t="shared" si="251"/>
        <v>9992331073.0838394</v>
      </c>
      <c r="AD699" s="53">
        <f t="shared" si="252"/>
        <v>9992331073.0838394</v>
      </c>
      <c r="AE699" s="53">
        <f t="shared" si="253"/>
        <v>9581784115.8042545</v>
      </c>
      <c r="AF699" s="53">
        <f t="shared" si="254"/>
        <v>1.4520695056872877</v>
      </c>
      <c r="AG699" s="53">
        <f t="shared" si="255"/>
        <v>8841306895.50737</v>
      </c>
      <c r="AI699" s="53">
        <f t="shared" si="238"/>
        <v>0</v>
      </c>
      <c r="AJ699" s="53">
        <f t="shared" si="238"/>
        <v>0</v>
      </c>
      <c r="AK699" s="53">
        <f t="shared" si="238"/>
        <v>0</v>
      </c>
      <c r="AL699" s="53">
        <f t="shared" si="238"/>
        <v>-1.4520695056872877</v>
      </c>
      <c r="AM699" s="53">
        <f t="shared" si="238"/>
        <v>0</v>
      </c>
    </row>
    <row r="700" spans="1:39" x14ac:dyDescent="0.35">
      <c r="A700" s="301">
        <v>2018</v>
      </c>
      <c r="B700" s="301" t="s">
        <v>87</v>
      </c>
      <c r="C700" s="301" t="s">
        <v>56</v>
      </c>
      <c r="D700" s="302" t="s">
        <v>9</v>
      </c>
      <c r="E700" s="302" t="s">
        <v>228</v>
      </c>
      <c r="F700" s="301" t="s">
        <v>76</v>
      </c>
      <c r="G700" s="301" t="s">
        <v>77</v>
      </c>
      <c r="H700" s="303">
        <v>24976718000</v>
      </c>
      <c r="I700" s="303">
        <v>24976718000</v>
      </c>
      <c r="J700" s="303">
        <v>24320029616</v>
      </c>
      <c r="K700" s="304">
        <f t="shared" si="249"/>
        <v>0.97370797940706222</v>
      </c>
      <c r="L700" s="303">
        <v>23885657949</v>
      </c>
      <c r="M700" s="304">
        <f t="shared" si="250"/>
        <v>0.95631691677825725</v>
      </c>
      <c r="P700">
        <f t="shared" si="243"/>
        <v>2018</v>
      </c>
      <c r="Q700" t="str">
        <f t="shared" si="244"/>
        <v>Enrique Pañalosa 2016-2019</v>
      </c>
      <c r="R700" t="str">
        <f t="shared" si="245"/>
        <v>0216-ORQUESTA FILARMÓNICA DE BOGOTÁ</v>
      </c>
      <c r="S700" t="str">
        <f t="shared" si="246"/>
        <v>CULTURA, RECREACIÓN Y DEPORTE</v>
      </c>
      <c r="T700" t="str">
        <f t="shared" si="247"/>
        <v>Establecimientos Públicos</v>
      </c>
      <c r="U700" t="str">
        <f t="shared" si="248"/>
        <v>Funcionamiento</v>
      </c>
      <c r="V700" t="s">
        <v>256</v>
      </c>
      <c r="W700" s="53">
        <f t="shared" si="239"/>
        <v>37821888398.935677</v>
      </c>
      <c r="X700" s="53">
        <f t="shared" si="240"/>
        <v>37821888398.935677</v>
      </c>
      <c r="Y700" s="53">
        <f t="shared" si="241"/>
        <v>36827474530.287064</v>
      </c>
      <c r="Z700" s="53"/>
      <c r="AA700" s="53">
        <f t="shared" si="242"/>
        <v>36169711700.401505</v>
      </c>
      <c r="AB700" s="53"/>
      <c r="AC700" s="53">
        <f t="shared" si="251"/>
        <v>37821888398.935677</v>
      </c>
      <c r="AD700" s="53">
        <f t="shared" si="252"/>
        <v>37821888398.935677</v>
      </c>
      <c r="AE700" s="53">
        <f t="shared" si="253"/>
        <v>36827474530.287064</v>
      </c>
      <c r="AF700" s="53">
        <f t="shared" si="254"/>
        <v>1.4744721276144874</v>
      </c>
      <c r="AG700" s="53">
        <f t="shared" si="255"/>
        <v>36169711700.401505</v>
      </c>
      <c r="AI700" s="53">
        <f t="shared" ref="AI700:AL763" si="256">+W700-AC700</f>
        <v>0</v>
      </c>
      <c r="AJ700" s="53">
        <f t="shared" si="256"/>
        <v>0</v>
      </c>
      <c r="AK700" s="53">
        <f t="shared" si="256"/>
        <v>0</v>
      </c>
      <c r="AL700" s="53">
        <f t="shared" si="256"/>
        <v>-1.4744721276144874</v>
      </c>
      <c r="AM700" s="53">
        <f t="shared" ref="AM700:AM763" si="257">+AA700-AG700</f>
        <v>0</v>
      </c>
    </row>
    <row r="701" spans="1:39" x14ac:dyDescent="0.35">
      <c r="A701" s="301">
        <v>2018</v>
      </c>
      <c r="B701" s="301" t="s">
        <v>87</v>
      </c>
      <c r="C701" s="301" t="s">
        <v>56</v>
      </c>
      <c r="D701" s="302" t="s">
        <v>9</v>
      </c>
      <c r="E701" s="302" t="s">
        <v>228</v>
      </c>
      <c r="F701" s="301" t="s">
        <v>78</v>
      </c>
      <c r="G701" s="301" t="s">
        <v>77</v>
      </c>
      <c r="H701" s="303">
        <v>34275808000</v>
      </c>
      <c r="I701" s="303">
        <v>34275808000</v>
      </c>
      <c r="J701" s="303">
        <v>34158173124</v>
      </c>
      <c r="K701" s="304">
        <f t="shared" si="249"/>
        <v>0.99656799116157957</v>
      </c>
      <c r="L701" s="303">
        <v>30478392736</v>
      </c>
      <c r="M701" s="304">
        <f t="shared" si="250"/>
        <v>0.88921004388868086</v>
      </c>
      <c r="P701">
        <f t="shared" si="243"/>
        <v>2018</v>
      </c>
      <c r="Q701" t="str">
        <f t="shared" si="244"/>
        <v>Enrique Pañalosa 2016-2019</v>
      </c>
      <c r="R701" t="str">
        <f t="shared" si="245"/>
        <v>0216-ORQUESTA FILARMÓNICA DE BOGOTÁ</v>
      </c>
      <c r="S701" t="str">
        <f t="shared" si="246"/>
        <v>CULTURA, RECREACIÓN Y DEPORTE</v>
      </c>
      <c r="T701" t="str">
        <f t="shared" si="247"/>
        <v>Establecimientos Públicos</v>
      </c>
      <c r="U701" t="str">
        <f t="shared" si="248"/>
        <v>Inversión directa</v>
      </c>
      <c r="V701" t="s">
        <v>256</v>
      </c>
      <c r="W701" s="53">
        <f t="shared" si="239"/>
        <v>51903367966.894081</v>
      </c>
      <c r="X701" s="53">
        <f t="shared" si="240"/>
        <v>51903367966.894081</v>
      </c>
      <c r="Y701" s="53">
        <f t="shared" si="241"/>
        <v>51725235149.28791</v>
      </c>
      <c r="Z701" s="53"/>
      <c r="AA701" s="53">
        <f t="shared" si="242"/>
        <v>46152996107.812241</v>
      </c>
      <c r="AB701" s="53"/>
      <c r="AC701" s="53">
        <f t="shared" si="251"/>
        <v>51903367966.894081</v>
      </c>
      <c r="AD701" s="53">
        <f t="shared" si="252"/>
        <v>51903367966.894081</v>
      </c>
      <c r="AE701" s="53">
        <f t="shared" si="253"/>
        <v>51725235149.28791</v>
      </c>
      <c r="AF701" s="53">
        <f t="shared" si="254"/>
        <v>1.5090887178877856</v>
      </c>
      <c r="AG701" s="53">
        <f t="shared" si="255"/>
        <v>46152996107.812241</v>
      </c>
      <c r="AI701" s="53">
        <f t="shared" si="256"/>
        <v>0</v>
      </c>
      <c r="AJ701" s="53">
        <f t="shared" si="256"/>
        <v>0</v>
      </c>
      <c r="AK701" s="53">
        <f t="shared" si="256"/>
        <v>0</v>
      </c>
      <c r="AL701" s="53">
        <f t="shared" si="256"/>
        <v>-1.5090887178877856</v>
      </c>
      <c r="AM701" s="53">
        <f t="shared" si="257"/>
        <v>0</v>
      </c>
    </row>
    <row r="702" spans="1:39" x14ac:dyDescent="0.35">
      <c r="A702" s="301">
        <v>2018</v>
      </c>
      <c r="B702" s="301" t="s">
        <v>87</v>
      </c>
      <c r="C702" s="301" t="s">
        <v>57</v>
      </c>
      <c r="D702" s="302" t="s">
        <v>22</v>
      </c>
      <c r="E702" s="302" t="s">
        <v>228</v>
      </c>
      <c r="F702" s="301" t="s">
        <v>76</v>
      </c>
      <c r="G702" s="301" t="s">
        <v>77</v>
      </c>
      <c r="H702" s="303">
        <v>9754600000</v>
      </c>
      <c r="I702" s="303">
        <v>9601600000</v>
      </c>
      <c r="J702" s="303">
        <v>7882195667</v>
      </c>
      <c r="K702" s="304">
        <f t="shared" si="249"/>
        <v>0.82092522777453758</v>
      </c>
      <c r="L702" s="303">
        <v>5857865667</v>
      </c>
      <c r="M702" s="304">
        <f t="shared" si="250"/>
        <v>0.61009265820279956</v>
      </c>
      <c r="P702">
        <f t="shared" si="243"/>
        <v>2018</v>
      </c>
      <c r="Q702" t="str">
        <f t="shared" si="244"/>
        <v>Enrique Pañalosa 2016-2019</v>
      </c>
      <c r="R702" t="str">
        <f t="shared" si="245"/>
        <v>0217-FONDO DE SEGURIDAD Y VIGILANCIA</v>
      </c>
      <c r="S702" t="str">
        <f t="shared" si="246"/>
        <v>SEGURIDAD, CONVIVENCIA Y JUSTICIA</v>
      </c>
      <c r="T702" t="str">
        <f t="shared" si="247"/>
        <v>Establecimientos Públicos</v>
      </c>
      <c r="U702" t="str">
        <f t="shared" si="248"/>
        <v>Funcionamiento</v>
      </c>
      <c r="V702" t="s">
        <v>256</v>
      </c>
      <c r="W702" s="53">
        <f t="shared" si="239"/>
        <v>14771251874.495998</v>
      </c>
      <c r="X702" s="53">
        <f t="shared" si="240"/>
        <v>14539566153.216</v>
      </c>
      <c r="Y702" s="53">
        <f t="shared" si="241"/>
        <v>11935896656.071802</v>
      </c>
      <c r="Z702" s="53"/>
      <c r="AA702" s="53">
        <f t="shared" si="242"/>
        <v>8870482563.531002</v>
      </c>
      <c r="AB702" s="53"/>
      <c r="AC702" s="53">
        <f t="shared" si="251"/>
        <v>14771251874.495998</v>
      </c>
      <c r="AD702" s="53">
        <f t="shared" si="252"/>
        <v>14539566153.216</v>
      </c>
      <c r="AE702" s="53">
        <f t="shared" si="253"/>
        <v>11935896656.071802</v>
      </c>
      <c r="AF702" s="53">
        <f t="shared" si="254"/>
        <v>1.2431153824437386</v>
      </c>
      <c r="AG702" s="53">
        <f t="shared" si="255"/>
        <v>8870482563.531002</v>
      </c>
      <c r="AI702" s="53">
        <f t="shared" si="256"/>
        <v>0</v>
      </c>
      <c r="AJ702" s="53">
        <f t="shared" si="256"/>
        <v>0</v>
      </c>
      <c r="AK702" s="53">
        <f t="shared" si="256"/>
        <v>0</v>
      </c>
      <c r="AL702" s="53">
        <f t="shared" si="256"/>
        <v>-1.2431153824437386</v>
      </c>
      <c r="AM702" s="53">
        <f t="shared" si="257"/>
        <v>0</v>
      </c>
    </row>
    <row r="703" spans="1:39" x14ac:dyDescent="0.35">
      <c r="A703" s="301">
        <v>2018</v>
      </c>
      <c r="B703" s="301" t="s">
        <v>87</v>
      </c>
      <c r="C703" s="301" t="s">
        <v>57</v>
      </c>
      <c r="D703" s="302" t="s">
        <v>22</v>
      </c>
      <c r="E703" s="302" t="s">
        <v>228</v>
      </c>
      <c r="F703" s="301" t="s">
        <v>79</v>
      </c>
      <c r="G703" s="301" t="s">
        <v>77</v>
      </c>
      <c r="H703" s="303">
        <v>0</v>
      </c>
      <c r="I703" s="303">
        <v>0</v>
      </c>
      <c r="J703" s="303">
        <v>0</v>
      </c>
      <c r="K703" s="304">
        <v>0</v>
      </c>
      <c r="L703" s="303">
        <v>0</v>
      </c>
      <c r="M703" s="304">
        <v>0</v>
      </c>
      <c r="P703">
        <f t="shared" si="243"/>
        <v>2018</v>
      </c>
      <c r="Q703" t="str">
        <f t="shared" si="244"/>
        <v>Enrique Pañalosa 2016-2019</v>
      </c>
      <c r="R703" t="str">
        <f t="shared" si="245"/>
        <v>0217-FONDO DE SEGURIDAD Y VIGILANCIA</v>
      </c>
      <c r="S703" t="str">
        <f t="shared" si="246"/>
        <v>SEGURIDAD, CONVIVENCIA Y JUSTICIA</v>
      </c>
      <c r="T703" t="str">
        <f t="shared" si="247"/>
        <v>Establecimientos Públicos</v>
      </c>
      <c r="U703" t="str">
        <f t="shared" si="248"/>
        <v>Servicio de la deuda</v>
      </c>
      <c r="V703" t="s">
        <v>256</v>
      </c>
      <c r="W703" s="53">
        <f t="shared" si="239"/>
        <v>0</v>
      </c>
      <c r="X703" s="53">
        <f t="shared" si="240"/>
        <v>0</v>
      </c>
      <c r="Y703" s="53">
        <f t="shared" si="241"/>
        <v>0</v>
      </c>
      <c r="Z703" s="53"/>
      <c r="AA703" s="53">
        <f t="shared" si="242"/>
        <v>0</v>
      </c>
      <c r="AB703" s="53"/>
      <c r="AC703" s="53">
        <f t="shared" si="251"/>
        <v>0</v>
      </c>
      <c r="AD703" s="53">
        <f t="shared" si="252"/>
        <v>0</v>
      </c>
      <c r="AE703" s="53">
        <f t="shared" si="253"/>
        <v>0</v>
      </c>
      <c r="AF703" s="53">
        <f t="shared" si="254"/>
        <v>0</v>
      </c>
      <c r="AG703" s="53">
        <f t="shared" si="255"/>
        <v>0</v>
      </c>
      <c r="AI703" s="53">
        <f t="shared" si="256"/>
        <v>0</v>
      </c>
      <c r="AJ703" s="53">
        <f t="shared" si="256"/>
        <v>0</v>
      </c>
      <c r="AK703" s="53">
        <f t="shared" si="256"/>
        <v>0</v>
      </c>
      <c r="AL703" s="53">
        <f t="shared" si="256"/>
        <v>0</v>
      </c>
      <c r="AM703" s="53">
        <f t="shared" si="257"/>
        <v>0</v>
      </c>
    </row>
    <row r="704" spans="1:39" x14ac:dyDescent="0.35">
      <c r="A704" s="301">
        <v>2018</v>
      </c>
      <c r="B704" s="301" t="s">
        <v>87</v>
      </c>
      <c r="C704" s="301" t="s">
        <v>57</v>
      </c>
      <c r="D704" s="302" t="s">
        <v>22</v>
      </c>
      <c r="E704" s="302" t="s">
        <v>228</v>
      </c>
      <c r="F704" s="301" t="s">
        <v>78</v>
      </c>
      <c r="G704" s="301" t="s">
        <v>77</v>
      </c>
      <c r="H704" s="303">
        <v>0</v>
      </c>
      <c r="I704" s="303">
        <v>0</v>
      </c>
      <c r="J704" s="303">
        <v>0</v>
      </c>
      <c r="K704" s="304">
        <v>0</v>
      </c>
      <c r="L704" s="303">
        <v>0</v>
      </c>
      <c r="M704" s="304">
        <v>0</v>
      </c>
      <c r="P704">
        <f t="shared" si="243"/>
        <v>2018</v>
      </c>
      <c r="Q704" t="str">
        <f t="shared" si="244"/>
        <v>Enrique Pañalosa 2016-2019</v>
      </c>
      <c r="R704" t="str">
        <f t="shared" si="245"/>
        <v>0217-FONDO DE SEGURIDAD Y VIGILANCIA</v>
      </c>
      <c r="S704" t="str">
        <f t="shared" si="246"/>
        <v>SEGURIDAD, CONVIVENCIA Y JUSTICIA</v>
      </c>
      <c r="T704" t="str">
        <f t="shared" si="247"/>
        <v>Establecimientos Públicos</v>
      </c>
      <c r="U704" t="str">
        <f t="shared" si="248"/>
        <v>Inversión directa</v>
      </c>
      <c r="V704" t="s">
        <v>256</v>
      </c>
      <c r="W704" s="53">
        <f t="shared" si="239"/>
        <v>0</v>
      </c>
      <c r="X704" s="53">
        <f t="shared" si="240"/>
        <v>0</v>
      </c>
      <c r="Y704" s="53">
        <f t="shared" si="241"/>
        <v>0</v>
      </c>
      <c r="Z704" s="53"/>
      <c r="AA704" s="53">
        <f t="shared" si="242"/>
        <v>0</v>
      </c>
      <c r="AB704" s="53"/>
      <c r="AC704" s="53">
        <f t="shared" si="251"/>
        <v>0</v>
      </c>
      <c r="AD704" s="53">
        <f t="shared" si="252"/>
        <v>0</v>
      </c>
      <c r="AE704" s="53">
        <f t="shared" si="253"/>
        <v>0</v>
      </c>
      <c r="AF704" s="53">
        <f t="shared" si="254"/>
        <v>0</v>
      </c>
      <c r="AG704" s="53">
        <f t="shared" si="255"/>
        <v>0</v>
      </c>
      <c r="AI704" s="53">
        <f t="shared" si="256"/>
        <v>0</v>
      </c>
      <c r="AJ704" s="53">
        <f t="shared" si="256"/>
        <v>0</v>
      </c>
      <c r="AK704" s="53">
        <f t="shared" si="256"/>
        <v>0</v>
      </c>
      <c r="AL704" s="53">
        <f t="shared" si="256"/>
        <v>0</v>
      </c>
      <c r="AM704" s="53">
        <f t="shared" si="257"/>
        <v>0</v>
      </c>
    </row>
    <row r="705" spans="1:39" x14ac:dyDescent="0.35">
      <c r="A705" s="301">
        <v>2018</v>
      </c>
      <c r="B705" s="301" t="s">
        <v>87</v>
      </c>
      <c r="C705" s="301" t="s">
        <v>58</v>
      </c>
      <c r="D705" s="302" t="s">
        <v>8</v>
      </c>
      <c r="E705" s="302" t="s">
        <v>228</v>
      </c>
      <c r="F705" s="301" t="s">
        <v>76</v>
      </c>
      <c r="G705" s="301" t="s">
        <v>77</v>
      </c>
      <c r="H705" s="303">
        <v>7415370000</v>
      </c>
      <c r="I705" s="303">
        <v>7415370000</v>
      </c>
      <c r="J705" s="303">
        <v>7045485143</v>
      </c>
      <c r="K705" s="304">
        <f t="shared" si="249"/>
        <v>0.95011916370996996</v>
      </c>
      <c r="L705" s="303">
        <v>6935721326</v>
      </c>
      <c r="M705" s="304">
        <f t="shared" si="250"/>
        <v>0.93531696004380094</v>
      </c>
      <c r="P705">
        <f t="shared" si="243"/>
        <v>2018</v>
      </c>
      <c r="Q705" t="str">
        <f t="shared" si="244"/>
        <v>Enrique Pañalosa 2016-2019</v>
      </c>
      <c r="R705" t="str">
        <f t="shared" si="245"/>
        <v>0218-JARDIN BOTÁNICO</v>
      </c>
      <c r="S705" t="str">
        <f t="shared" si="246"/>
        <v>AMBIENTE</v>
      </c>
      <c r="T705" t="str">
        <f t="shared" si="247"/>
        <v>Establecimientos Públicos</v>
      </c>
      <c r="U705" t="str">
        <f t="shared" si="248"/>
        <v>Funcionamiento</v>
      </c>
      <c r="V705" t="s">
        <v>256</v>
      </c>
      <c r="W705" s="53">
        <f t="shared" si="239"/>
        <v>11228989196.131199</v>
      </c>
      <c r="X705" s="53">
        <f t="shared" si="240"/>
        <v>11228989196.131199</v>
      </c>
      <c r="Y705" s="53">
        <f t="shared" si="241"/>
        <v>10668877824.336464</v>
      </c>
      <c r="Z705" s="53"/>
      <c r="AA705" s="53">
        <f t="shared" si="242"/>
        <v>10502664039.290117</v>
      </c>
      <c r="AB705" s="53"/>
      <c r="AC705" s="53">
        <f t="shared" si="251"/>
        <v>11228989196.131199</v>
      </c>
      <c r="AD705" s="53">
        <f t="shared" si="252"/>
        <v>11228989196.131199</v>
      </c>
      <c r="AE705" s="53">
        <f t="shared" si="253"/>
        <v>10668877824.336464</v>
      </c>
      <c r="AF705" s="53">
        <f t="shared" si="254"/>
        <v>1.4387519199091161</v>
      </c>
      <c r="AG705" s="53">
        <f t="shared" si="255"/>
        <v>10502664039.290117</v>
      </c>
      <c r="AI705" s="53">
        <f t="shared" si="256"/>
        <v>0</v>
      </c>
      <c r="AJ705" s="53">
        <f t="shared" si="256"/>
        <v>0</v>
      </c>
      <c r="AK705" s="53">
        <f t="shared" si="256"/>
        <v>0</v>
      </c>
      <c r="AL705" s="53">
        <f t="shared" si="256"/>
        <v>-1.4387519199091161</v>
      </c>
      <c r="AM705" s="53">
        <f t="shared" si="257"/>
        <v>0</v>
      </c>
    </row>
    <row r="706" spans="1:39" x14ac:dyDescent="0.35">
      <c r="A706" s="301">
        <v>2018</v>
      </c>
      <c r="B706" s="301" t="s">
        <v>87</v>
      </c>
      <c r="C706" s="301" t="s">
        <v>58</v>
      </c>
      <c r="D706" s="302" t="s">
        <v>8</v>
      </c>
      <c r="E706" s="302" t="s">
        <v>228</v>
      </c>
      <c r="F706" s="301" t="s">
        <v>78</v>
      </c>
      <c r="G706" s="301" t="s">
        <v>77</v>
      </c>
      <c r="H706" s="303">
        <v>42086423000</v>
      </c>
      <c r="I706" s="303">
        <v>46309712507</v>
      </c>
      <c r="J706" s="303">
        <v>40829477263</v>
      </c>
      <c r="K706" s="304">
        <f t="shared" si="249"/>
        <v>0.8816612121448254</v>
      </c>
      <c r="L706" s="303">
        <v>27194185386</v>
      </c>
      <c r="M706" s="304">
        <f t="shared" si="250"/>
        <v>0.58722423253846434</v>
      </c>
      <c r="P706">
        <f t="shared" si="243"/>
        <v>2018</v>
      </c>
      <c r="Q706" t="str">
        <f t="shared" si="244"/>
        <v>Enrique Pañalosa 2016-2019</v>
      </c>
      <c r="R706" t="str">
        <f t="shared" si="245"/>
        <v>0218-JARDIN BOTÁNICO</v>
      </c>
      <c r="S706" t="str">
        <f t="shared" si="246"/>
        <v>AMBIENTE</v>
      </c>
      <c r="T706" t="str">
        <f t="shared" si="247"/>
        <v>Establecimientos Públicos</v>
      </c>
      <c r="U706" t="str">
        <f t="shared" si="248"/>
        <v>Inversión directa</v>
      </c>
      <c r="V706" t="s">
        <v>256</v>
      </c>
      <c r="W706" s="53">
        <f t="shared" si="239"/>
        <v>63730871038.236473</v>
      </c>
      <c r="X706" s="53">
        <f t="shared" si="240"/>
        <v>70126138199.043991</v>
      </c>
      <c r="Y706" s="53">
        <f t="shared" si="241"/>
        <v>61827496007.604675</v>
      </c>
      <c r="Z706" s="53"/>
      <c r="AA706" s="53">
        <f t="shared" si="242"/>
        <v>41179767684.819901</v>
      </c>
      <c r="AB706" s="53"/>
      <c r="AC706" s="53">
        <f t="shared" si="251"/>
        <v>63730871038.236473</v>
      </c>
      <c r="AD706" s="53">
        <f t="shared" si="252"/>
        <v>70126138199.043991</v>
      </c>
      <c r="AE706" s="53">
        <f t="shared" si="253"/>
        <v>61827496007.604675</v>
      </c>
      <c r="AF706" s="53">
        <f t="shared" si="254"/>
        <v>1.3350870186952482</v>
      </c>
      <c r="AG706" s="53">
        <f t="shared" si="255"/>
        <v>41179767684.819901</v>
      </c>
      <c r="AI706" s="53">
        <f t="shared" si="256"/>
        <v>0</v>
      </c>
      <c r="AJ706" s="53">
        <f t="shared" si="256"/>
        <v>0</v>
      </c>
      <c r="AK706" s="53">
        <f t="shared" si="256"/>
        <v>0</v>
      </c>
      <c r="AL706" s="53">
        <f t="shared" si="256"/>
        <v>-1.3350870186952482</v>
      </c>
      <c r="AM706" s="53">
        <f t="shared" si="257"/>
        <v>0</v>
      </c>
    </row>
    <row r="707" spans="1:39" x14ac:dyDescent="0.35">
      <c r="A707" s="301">
        <v>2018</v>
      </c>
      <c r="B707" s="301" t="s">
        <v>87</v>
      </c>
      <c r="C707" s="301" t="s">
        <v>59</v>
      </c>
      <c r="D707" s="302" t="s">
        <v>11</v>
      </c>
      <c r="E707" s="302" t="s">
        <v>228</v>
      </c>
      <c r="F707" s="301" t="s">
        <v>76</v>
      </c>
      <c r="G707" s="301" t="s">
        <v>77</v>
      </c>
      <c r="H707" s="303">
        <v>5857095000</v>
      </c>
      <c r="I707" s="303">
        <v>5857095000</v>
      </c>
      <c r="J707" s="303">
        <v>5563093329</v>
      </c>
      <c r="K707" s="304">
        <f t="shared" si="249"/>
        <v>0.94980418261954092</v>
      </c>
      <c r="L707" s="303">
        <v>5485785781</v>
      </c>
      <c r="M707" s="304">
        <f t="shared" si="250"/>
        <v>0.93660522511586375</v>
      </c>
      <c r="P707">
        <f t="shared" si="243"/>
        <v>2018</v>
      </c>
      <c r="Q707" t="str">
        <f t="shared" si="244"/>
        <v>Enrique Pañalosa 2016-2019</v>
      </c>
      <c r="R707" t="str">
        <f t="shared" si="245"/>
        <v>0219-INSTITUTO PARA LA INVESTIGACION EDUCATIVA Y EL DESARROLLO PEDAGÓGICO</v>
      </c>
      <c r="S707" t="str">
        <f t="shared" si="246"/>
        <v>EDUCACIÓN</v>
      </c>
      <c r="T707" t="str">
        <f t="shared" si="247"/>
        <v>Establecimientos Públicos</v>
      </c>
      <c r="U707" t="str">
        <f t="shared" si="248"/>
        <v>Funcionamiento</v>
      </c>
      <c r="V707" t="s">
        <v>256</v>
      </c>
      <c r="W707" s="53">
        <f t="shared" si="239"/>
        <v>8869315553.4671993</v>
      </c>
      <c r="X707" s="53">
        <f t="shared" si="240"/>
        <v>8869315553.4671993</v>
      </c>
      <c r="Y707" s="53">
        <f t="shared" si="241"/>
        <v>8424113009.655695</v>
      </c>
      <c r="Z707" s="53"/>
      <c r="AA707" s="53">
        <f t="shared" si="242"/>
        <v>8307047290.5787783</v>
      </c>
      <c r="AB707" s="53"/>
      <c r="AC707" s="53">
        <f t="shared" si="251"/>
        <v>8869315553.4671993</v>
      </c>
      <c r="AD707" s="53">
        <f t="shared" si="252"/>
        <v>8869315553.4671993</v>
      </c>
      <c r="AE707" s="53">
        <f t="shared" si="253"/>
        <v>8424113009.655695</v>
      </c>
      <c r="AF707" s="53">
        <f t="shared" si="254"/>
        <v>1.4382749485292103</v>
      </c>
      <c r="AG707" s="53">
        <f t="shared" si="255"/>
        <v>8307047290.5787783</v>
      </c>
      <c r="AI707" s="53">
        <f t="shared" si="256"/>
        <v>0</v>
      </c>
      <c r="AJ707" s="53">
        <f t="shared" si="256"/>
        <v>0</v>
      </c>
      <c r="AK707" s="53">
        <f t="shared" si="256"/>
        <v>0</v>
      </c>
      <c r="AL707" s="53">
        <f t="shared" si="256"/>
        <v>-1.4382749485292103</v>
      </c>
      <c r="AM707" s="53">
        <f t="shared" si="257"/>
        <v>0</v>
      </c>
    </row>
    <row r="708" spans="1:39" x14ac:dyDescent="0.35">
      <c r="A708" s="301">
        <v>2018</v>
      </c>
      <c r="B708" s="301" t="s">
        <v>87</v>
      </c>
      <c r="C708" s="301" t="s">
        <v>59</v>
      </c>
      <c r="D708" s="302" t="s">
        <v>11</v>
      </c>
      <c r="E708" s="302" t="s">
        <v>228</v>
      </c>
      <c r="F708" s="301" t="s">
        <v>78</v>
      </c>
      <c r="G708" s="301" t="s">
        <v>77</v>
      </c>
      <c r="H708" s="303">
        <v>5180365000</v>
      </c>
      <c r="I708" s="303">
        <v>6911692484</v>
      </c>
      <c r="J708" s="303">
        <v>6895463756</v>
      </c>
      <c r="K708" s="304">
        <f t="shared" si="249"/>
        <v>0.99765198928662291</v>
      </c>
      <c r="L708" s="303">
        <v>6871046871</v>
      </c>
      <c r="M708" s="304">
        <f t="shared" si="250"/>
        <v>0.99411929667095411</v>
      </c>
      <c r="P708">
        <f t="shared" si="243"/>
        <v>2018</v>
      </c>
      <c r="Q708" t="str">
        <f t="shared" si="244"/>
        <v>Enrique Pañalosa 2016-2019</v>
      </c>
      <c r="R708" t="str">
        <f t="shared" si="245"/>
        <v>0219-INSTITUTO PARA LA INVESTIGACION EDUCATIVA Y EL DESARROLLO PEDAGÓGICO</v>
      </c>
      <c r="S708" t="str">
        <f t="shared" si="246"/>
        <v>EDUCACIÓN</v>
      </c>
      <c r="T708" t="str">
        <f t="shared" si="247"/>
        <v>Establecimientos Públicos</v>
      </c>
      <c r="U708" t="str">
        <f t="shared" si="248"/>
        <v>Inversión directa</v>
      </c>
      <c r="V708" t="s">
        <v>256</v>
      </c>
      <c r="W708" s="53">
        <f t="shared" si="239"/>
        <v>7844552951.1023998</v>
      </c>
      <c r="X708" s="53">
        <f t="shared" si="240"/>
        <v>10466277506.020227</v>
      </c>
      <c r="Y708" s="53">
        <f t="shared" si="241"/>
        <v>10441702574.306913</v>
      </c>
      <c r="Z708" s="53"/>
      <c r="AA708" s="53">
        <f t="shared" si="242"/>
        <v>10404728433.047857</v>
      </c>
      <c r="AB708" s="53"/>
      <c r="AC708" s="53">
        <f t="shared" si="251"/>
        <v>7844552951.1023998</v>
      </c>
      <c r="AD708" s="53">
        <f t="shared" si="252"/>
        <v>10466277506.020227</v>
      </c>
      <c r="AE708" s="53">
        <f t="shared" si="253"/>
        <v>10441702574.306913</v>
      </c>
      <c r="AF708" s="53">
        <f t="shared" si="254"/>
        <v>1.5107302008124055</v>
      </c>
      <c r="AG708" s="53">
        <f t="shared" si="255"/>
        <v>10404728433.047857</v>
      </c>
      <c r="AI708" s="53">
        <f t="shared" si="256"/>
        <v>0</v>
      </c>
      <c r="AJ708" s="53">
        <f t="shared" si="256"/>
        <v>0</v>
      </c>
      <c r="AK708" s="53">
        <f t="shared" si="256"/>
        <v>0</v>
      </c>
      <c r="AL708" s="53">
        <f t="shared" si="256"/>
        <v>-1.5107302008124055</v>
      </c>
      <c r="AM708" s="53">
        <f t="shared" si="257"/>
        <v>0</v>
      </c>
    </row>
    <row r="709" spans="1:39" x14ac:dyDescent="0.35">
      <c r="A709" s="301">
        <v>2018</v>
      </c>
      <c r="B709" s="301" t="s">
        <v>87</v>
      </c>
      <c r="C709" s="301" t="s">
        <v>60</v>
      </c>
      <c r="D709" s="302" t="s">
        <v>14</v>
      </c>
      <c r="E709" s="302" t="s">
        <v>228</v>
      </c>
      <c r="F709" s="301" t="s">
        <v>76</v>
      </c>
      <c r="G709" s="301" t="s">
        <v>77</v>
      </c>
      <c r="H709" s="303">
        <v>15377043000</v>
      </c>
      <c r="I709" s="303">
        <v>15218043000</v>
      </c>
      <c r="J709" s="303">
        <v>14599311197</v>
      </c>
      <c r="K709" s="304">
        <f t="shared" si="249"/>
        <v>0.9593422227154963</v>
      </c>
      <c r="L709" s="303">
        <v>14028075074</v>
      </c>
      <c r="M709" s="304">
        <f t="shared" si="250"/>
        <v>0.92180545645718048</v>
      </c>
      <c r="P709">
        <f t="shared" si="243"/>
        <v>2018</v>
      </c>
      <c r="Q709" t="str">
        <f t="shared" si="244"/>
        <v>Enrique Pañalosa 2016-2019</v>
      </c>
      <c r="R709" t="str">
        <f t="shared" si="245"/>
        <v>0220-INSTITUTO DISTRITAL DE PARTICIPACIÓN Y ACCIÓN COMUNAL</v>
      </c>
      <c r="S709" t="str">
        <f t="shared" si="246"/>
        <v>GOBIERNO</v>
      </c>
      <c r="T709" t="str">
        <f t="shared" si="247"/>
        <v>Establecimientos Públicos</v>
      </c>
      <c r="U709" t="str">
        <f t="shared" si="248"/>
        <v>Funcionamiento</v>
      </c>
      <c r="V709" t="s">
        <v>256</v>
      </c>
      <c r="W709" s="53">
        <f t="shared" ref="W709:W772" si="258">IF(A709=$W$1,H709*$W$2,IF(A709=$X$1,H709*$X$2,IF(A709=$Y$1,H709*$Y$2,IF(A709=$Z$1,H709*$Z$2,IF(A709=$AA$1,H709*$AA$2,IF(A709=$AB$1,H709*$AB$2,IF(A709=$AC$1,H709*$AC$2,IF(A709=$AD$1,H709*$AD$2,IF(A709=$AE$1,H709*$AE$2,IF(A709=$AF$1,H709*$AF$2,IF(A709=$AG$1,H709*$AG$2,IF(A709=$AH$1,H709*$AH$2,IF(A709=$AI$1,H709*$AI$2,IF(A709=$AJ$1,H709*$AJ$2,0))))))))))))))</f>
        <v>23285237245.807678</v>
      </c>
      <c r="X709" s="53">
        <f t="shared" ref="X709:X772" si="259">IF(A709=$W$1,I709*$W$2,IF(A709=$X$1,I709*$X$2,IF(A709=$Y$1,I709*$Y$2,IF(A709=$Z$1,I709*$Z$2,IF(A709=$AA$1,I709*$AA$2,IF(A709=$AB$1,I709*$AB$2,IF(A709=$AC$1,I709*$AC$2,IF(A709=$AD$1,I709*$AD$2,IF(A709=$AE$1,I709*$AE$2,IF(A709=$AF$1,I709*$AF$2,IF(A709=$AG$1,I709*$AG$2,IF(A709=$AH$1,I709*$AH$2,IF(A709=$AI$1,I709*$AI$2,IF(A709=$AJ$1,I709*$AJ$2,0))))))))))))))</f>
        <v>23044465809.967678</v>
      </c>
      <c r="Y709" s="53">
        <f t="shared" ref="Y709:Y772" si="260">IF(A709=$W$1,J709*$W$2,IF(A709=$X$1,J709*$X$2,IF(A709=$Y$1,J709*$Y$2,IF(A709=$Z$1,J709*$Z$2,IF(A709=$AA$1,J709*$AA$2,IF(A709=$AB$1,J709*$AB$2,IF(A709=$AC$1,J709*$AC$2,IF(A709=$AD$1,J709*$AD$2,IF(A709=$AE$1,J709*$AE$2,IF(A709=$AF$1,J709*$AF$2,IF(A709=$AG$1,J709*$AG$2,IF(A709=$AH$1,J709*$AH$2,IF(A709=$AI$1,J709*$AI$2,IF(A709=$AJ$1,J709*$AJ$2,0))))))))))))))</f>
        <v>22107529051.425655</v>
      </c>
      <c r="Z709" s="53"/>
      <c r="AA709" s="53">
        <f t="shared" ref="AA709:AA772" si="261">IF(A709=$W$1,L709*$W$2,IF(A709=$X$1,L709*$X$2,IF(A709=$Y$1,L709*$Y$2,IF(A709=$Z$1,L709*$Z$2,IF(A709=$AA$1,L709*$AA$2,IF(A709=$AB$1,L709*$AB$2,IF(A709=$AC$1,L709*$AC$2,IF(A709=$AD$1,L709*$AD$2,IF(A709=$AE$1,L709*$AE$2,IF(A709=$AF$1,L709*$AF$2,IF(A709=$AG$1,L709*$AG$2,IF(A709=$AH$1,L709*$AH$2,IF(A709=$AI$1,L709*$AI$2,IF(A709=$AJ$1,L709*$AJ$2,0))))))))))))))</f>
        <v>21242514324.769146</v>
      </c>
      <c r="AB709" s="53"/>
      <c r="AC709" s="53">
        <f t="shared" si="251"/>
        <v>23285237245.807678</v>
      </c>
      <c r="AD709" s="53">
        <f t="shared" si="252"/>
        <v>23044465809.967678</v>
      </c>
      <c r="AE709" s="53">
        <f t="shared" si="253"/>
        <v>22107529051.425655</v>
      </c>
      <c r="AF709" s="53">
        <f t="shared" si="254"/>
        <v>1.4527182668248244</v>
      </c>
      <c r="AG709" s="53">
        <f t="shared" si="255"/>
        <v>21242514324.769146</v>
      </c>
      <c r="AI709" s="53">
        <f t="shared" si="256"/>
        <v>0</v>
      </c>
      <c r="AJ709" s="53">
        <f t="shared" si="256"/>
        <v>0</v>
      </c>
      <c r="AK709" s="53">
        <f t="shared" si="256"/>
        <v>0</v>
      </c>
      <c r="AL709" s="53">
        <f t="shared" si="256"/>
        <v>-1.4527182668248244</v>
      </c>
      <c r="AM709" s="53">
        <f t="shared" si="257"/>
        <v>0</v>
      </c>
    </row>
    <row r="710" spans="1:39" x14ac:dyDescent="0.35">
      <c r="A710" s="301">
        <v>2018</v>
      </c>
      <c r="B710" s="301" t="s">
        <v>87</v>
      </c>
      <c r="C710" s="301" t="s">
        <v>60</v>
      </c>
      <c r="D710" s="302" t="s">
        <v>14</v>
      </c>
      <c r="E710" s="302" t="s">
        <v>228</v>
      </c>
      <c r="F710" s="301" t="s">
        <v>78</v>
      </c>
      <c r="G710" s="301" t="s">
        <v>77</v>
      </c>
      <c r="H710" s="303">
        <v>21558893000</v>
      </c>
      <c r="I710" s="303">
        <v>21558893000</v>
      </c>
      <c r="J710" s="303">
        <v>21508165897</v>
      </c>
      <c r="K710" s="304">
        <f t="shared" si="249"/>
        <v>0.99764704509642499</v>
      </c>
      <c r="L710" s="303">
        <v>19242994156</v>
      </c>
      <c r="M710" s="304">
        <f t="shared" si="250"/>
        <v>0.89257802596821645</v>
      </c>
      <c r="P710">
        <f t="shared" ref="P710:P773" si="262">+A710</f>
        <v>2018</v>
      </c>
      <c r="Q710" t="str">
        <f t="shared" ref="Q710:Q773" si="263">+B710</f>
        <v>Enrique Pañalosa 2016-2019</v>
      </c>
      <c r="R710" t="str">
        <f t="shared" ref="R710:R773" si="264">+C710</f>
        <v>0220-INSTITUTO DISTRITAL DE PARTICIPACIÓN Y ACCIÓN COMUNAL</v>
      </c>
      <c r="S710" t="str">
        <f t="shared" ref="S710:S773" si="265">+D710</f>
        <v>GOBIERNO</v>
      </c>
      <c r="T710" t="str">
        <f t="shared" ref="T710:T773" si="266">+E710</f>
        <v>Establecimientos Públicos</v>
      </c>
      <c r="U710" t="str">
        <f t="shared" ref="U710:U773" si="267">+F710</f>
        <v>Inversión directa</v>
      </c>
      <c r="V710" t="s">
        <v>256</v>
      </c>
      <c r="W710" s="53">
        <f t="shared" si="258"/>
        <v>32646324671.26368</v>
      </c>
      <c r="X710" s="53">
        <f t="shared" si="259"/>
        <v>32646324671.26368</v>
      </c>
      <c r="Y710" s="53">
        <f t="shared" si="260"/>
        <v>32569509341.544724</v>
      </c>
      <c r="Z710" s="53"/>
      <c r="AA710" s="53">
        <f t="shared" si="261"/>
        <v>29139392030.194016</v>
      </c>
      <c r="AB710" s="53"/>
      <c r="AC710" s="53">
        <f t="shared" si="251"/>
        <v>32646324671.26368</v>
      </c>
      <c r="AD710" s="53">
        <f t="shared" si="252"/>
        <v>32646324671.26368</v>
      </c>
      <c r="AE710" s="53">
        <f t="shared" si="253"/>
        <v>32569509341.544724</v>
      </c>
      <c r="AF710" s="53">
        <f t="shared" si="254"/>
        <v>1.5107227138955941</v>
      </c>
      <c r="AG710" s="53">
        <f t="shared" si="255"/>
        <v>29139392030.194016</v>
      </c>
      <c r="AI710" s="53">
        <f t="shared" si="256"/>
        <v>0</v>
      </c>
      <c r="AJ710" s="53">
        <f t="shared" si="256"/>
        <v>0</v>
      </c>
      <c r="AK710" s="53">
        <f t="shared" si="256"/>
        <v>0</v>
      </c>
      <c r="AL710" s="53">
        <f t="shared" si="256"/>
        <v>-1.5107227138955941</v>
      </c>
      <c r="AM710" s="53">
        <f t="shared" si="257"/>
        <v>0</v>
      </c>
    </row>
    <row r="711" spans="1:39" x14ac:dyDescent="0.35">
      <c r="A711" s="301">
        <v>2018</v>
      </c>
      <c r="B711" s="301" t="s">
        <v>87</v>
      </c>
      <c r="C711" s="301" t="s">
        <v>61</v>
      </c>
      <c r="D711" s="302" t="s">
        <v>10</v>
      </c>
      <c r="E711" s="302" t="s">
        <v>228</v>
      </c>
      <c r="F711" s="301" t="s">
        <v>76</v>
      </c>
      <c r="G711" s="301" t="s">
        <v>77</v>
      </c>
      <c r="H711" s="303">
        <v>7090197000</v>
      </c>
      <c r="I711" s="303">
        <v>7090197000</v>
      </c>
      <c r="J711" s="303">
        <v>6703338748</v>
      </c>
      <c r="K711" s="304">
        <f t="shared" si="249"/>
        <v>0.9454375877003135</v>
      </c>
      <c r="L711" s="303">
        <v>6570132773</v>
      </c>
      <c r="M711" s="304">
        <f t="shared" si="250"/>
        <v>0.92665024300453147</v>
      </c>
      <c r="P711">
        <f t="shared" si="262"/>
        <v>2018</v>
      </c>
      <c r="Q711" t="str">
        <f t="shared" si="263"/>
        <v>Enrique Pañalosa 2016-2019</v>
      </c>
      <c r="R711" t="str">
        <f t="shared" si="264"/>
        <v>0221-INSTITUTO DISTRITAL DE TURISMO</v>
      </c>
      <c r="S711" t="str">
        <f t="shared" si="265"/>
        <v>DESARROLLO ECONÓMICO, INDUSTRIA Y TURISMO</v>
      </c>
      <c r="T711" t="str">
        <f t="shared" si="266"/>
        <v>Establecimientos Públicos</v>
      </c>
      <c r="U711" t="str">
        <f t="shared" si="267"/>
        <v>Funcionamiento</v>
      </c>
      <c r="V711" t="s">
        <v>256</v>
      </c>
      <c r="W711" s="53">
        <f t="shared" si="258"/>
        <v>10736584352.694719</v>
      </c>
      <c r="X711" s="53">
        <f t="shared" si="259"/>
        <v>10736584352.694719</v>
      </c>
      <c r="Y711" s="53">
        <f t="shared" si="260"/>
        <v>10150770410.552628</v>
      </c>
      <c r="Z711" s="53"/>
      <c r="AA711" s="53">
        <f t="shared" si="261"/>
        <v>9949058499.4632111</v>
      </c>
      <c r="AB711" s="53"/>
      <c r="AC711" s="53">
        <f t="shared" si="251"/>
        <v>10736584352.694719</v>
      </c>
      <c r="AD711" s="53">
        <f t="shared" si="252"/>
        <v>10736584352.694719</v>
      </c>
      <c r="AE711" s="53">
        <f t="shared" si="253"/>
        <v>10150770410.552628</v>
      </c>
      <c r="AF711" s="53">
        <f t="shared" si="254"/>
        <v>1.4316626760233357</v>
      </c>
      <c r="AG711" s="53">
        <f t="shared" si="255"/>
        <v>9949058499.4632111</v>
      </c>
      <c r="AI711" s="53">
        <f t="shared" si="256"/>
        <v>0</v>
      </c>
      <c r="AJ711" s="53">
        <f t="shared" si="256"/>
        <v>0</v>
      </c>
      <c r="AK711" s="53">
        <f t="shared" si="256"/>
        <v>0</v>
      </c>
      <c r="AL711" s="53">
        <f t="shared" si="256"/>
        <v>-1.4316626760233357</v>
      </c>
      <c r="AM711" s="53">
        <f t="shared" si="257"/>
        <v>0</v>
      </c>
    </row>
    <row r="712" spans="1:39" x14ac:dyDescent="0.35">
      <c r="A712" s="301">
        <v>2018</v>
      </c>
      <c r="B712" s="301" t="s">
        <v>87</v>
      </c>
      <c r="C712" s="301" t="s">
        <v>61</v>
      </c>
      <c r="D712" s="302" t="s">
        <v>10</v>
      </c>
      <c r="E712" s="302" t="s">
        <v>228</v>
      </c>
      <c r="F712" s="301" t="s">
        <v>78</v>
      </c>
      <c r="G712" s="301" t="s">
        <v>77</v>
      </c>
      <c r="H712" s="303">
        <v>13266433000</v>
      </c>
      <c r="I712" s="303">
        <v>13181433000</v>
      </c>
      <c r="J712" s="303">
        <v>13095504815</v>
      </c>
      <c r="K712" s="304">
        <f t="shared" si="249"/>
        <v>0.99348111961726771</v>
      </c>
      <c r="L712" s="303">
        <v>11060445577</v>
      </c>
      <c r="M712" s="304">
        <f t="shared" si="250"/>
        <v>0.83909280402214237</v>
      </c>
      <c r="P712">
        <f t="shared" si="262"/>
        <v>2018</v>
      </c>
      <c r="Q712" t="str">
        <f t="shared" si="263"/>
        <v>Enrique Pañalosa 2016-2019</v>
      </c>
      <c r="R712" t="str">
        <f t="shared" si="264"/>
        <v>0221-INSTITUTO DISTRITAL DE TURISMO</v>
      </c>
      <c r="S712" t="str">
        <f t="shared" si="265"/>
        <v>DESARROLLO ECONÓMICO, INDUSTRIA Y TURISMO</v>
      </c>
      <c r="T712" t="str">
        <f t="shared" si="266"/>
        <v>Establecimientos Públicos</v>
      </c>
      <c r="U712" t="str">
        <f t="shared" si="267"/>
        <v>Inversión directa</v>
      </c>
      <c r="V712" t="s">
        <v>256</v>
      </c>
      <c r="W712" s="53">
        <f t="shared" si="258"/>
        <v>20089170577.894077</v>
      </c>
      <c r="X712" s="53">
        <f t="shared" si="259"/>
        <v>19960456288.294079</v>
      </c>
      <c r="Y712" s="53">
        <f t="shared" si="260"/>
        <v>19830336461.365932</v>
      </c>
      <c r="Z712" s="53"/>
      <c r="AA712" s="53">
        <f t="shared" si="261"/>
        <v>16748675236.506083</v>
      </c>
      <c r="AB712" s="53"/>
      <c r="AC712" s="53">
        <f t="shared" si="251"/>
        <v>20089170577.894077</v>
      </c>
      <c r="AD712" s="53">
        <f t="shared" si="252"/>
        <v>19960456288.294079</v>
      </c>
      <c r="AE712" s="53">
        <f t="shared" si="253"/>
        <v>19830336461.365932</v>
      </c>
      <c r="AF712" s="53">
        <f t="shared" si="254"/>
        <v>1.5044143122652851</v>
      </c>
      <c r="AG712" s="53">
        <f t="shared" si="255"/>
        <v>16748675236.506083</v>
      </c>
      <c r="AI712" s="53">
        <f t="shared" si="256"/>
        <v>0</v>
      </c>
      <c r="AJ712" s="53">
        <f t="shared" si="256"/>
        <v>0</v>
      </c>
      <c r="AK712" s="53">
        <f t="shared" si="256"/>
        <v>0</v>
      </c>
      <c r="AL712" s="53">
        <f t="shared" si="256"/>
        <v>-1.5044143122652851</v>
      </c>
      <c r="AM712" s="53">
        <f t="shared" si="257"/>
        <v>0</v>
      </c>
    </row>
    <row r="713" spans="1:39" x14ac:dyDescent="0.35">
      <c r="A713" s="301">
        <v>2018</v>
      </c>
      <c r="B713" s="301" t="s">
        <v>87</v>
      </c>
      <c r="C713" s="301" t="s">
        <v>61</v>
      </c>
      <c r="D713" s="302" t="s">
        <v>10</v>
      </c>
      <c r="E713" s="302" t="s">
        <v>228</v>
      </c>
      <c r="F713" s="301" t="s">
        <v>80</v>
      </c>
      <c r="G713" s="301" t="s">
        <v>77</v>
      </c>
      <c r="H713" s="303">
        <v>0</v>
      </c>
      <c r="I713" s="303">
        <v>0</v>
      </c>
      <c r="J713" s="303">
        <v>0</v>
      </c>
      <c r="K713" s="304">
        <v>0</v>
      </c>
      <c r="L713" s="303">
        <v>0</v>
      </c>
      <c r="M713" s="304">
        <v>0</v>
      </c>
      <c r="P713">
        <f t="shared" si="262"/>
        <v>2018</v>
      </c>
      <c r="Q713" t="str">
        <f t="shared" si="263"/>
        <v>Enrique Pañalosa 2016-2019</v>
      </c>
      <c r="R713" t="str">
        <f t="shared" si="264"/>
        <v>0221-INSTITUTO DISTRITAL DE TURISMO</v>
      </c>
      <c r="S713" t="str">
        <f t="shared" si="265"/>
        <v>DESARROLLO ECONÓMICO, INDUSTRIA Y TURISMO</v>
      </c>
      <c r="T713" t="str">
        <f t="shared" si="266"/>
        <v>Establecimientos Públicos</v>
      </c>
      <c r="U713" t="str">
        <f t="shared" si="267"/>
        <v>Transferencias</v>
      </c>
      <c r="V713" t="s">
        <v>256</v>
      </c>
      <c r="W713" s="53">
        <f t="shared" si="258"/>
        <v>0</v>
      </c>
      <c r="X713" s="53">
        <f t="shared" si="259"/>
        <v>0</v>
      </c>
      <c r="Y713" s="53">
        <f t="shared" si="260"/>
        <v>0</v>
      </c>
      <c r="Z713" s="53"/>
      <c r="AA713" s="53">
        <f t="shared" si="261"/>
        <v>0</v>
      </c>
      <c r="AB713" s="53"/>
      <c r="AC713" s="53">
        <f t="shared" si="251"/>
        <v>0</v>
      </c>
      <c r="AD713" s="53">
        <f t="shared" si="252"/>
        <v>0</v>
      </c>
      <c r="AE713" s="53">
        <f t="shared" si="253"/>
        <v>0</v>
      </c>
      <c r="AF713" s="53">
        <f t="shared" si="254"/>
        <v>0</v>
      </c>
      <c r="AG713" s="53">
        <f t="shared" si="255"/>
        <v>0</v>
      </c>
      <c r="AI713" s="53">
        <f t="shared" si="256"/>
        <v>0</v>
      </c>
      <c r="AJ713" s="53">
        <f t="shared" si="256"/>
        <v>0</v>
      </c>
      <c r="AK713" s="53">
        <f t="shared" si="256"/>
        <v>0</v>
      </c>
      <c r="AL713" s="53">
        <f t="shared" si="256"/>
        <v>0</v>
      </c>
      <c r="AM713" s="53">
        <f t="shared" si="257"/>
        <v>0</v>
      </c>
    </row>
    <row r="714" spans="1:39" x14ac:dyDescent="0.35">
      <c r="A714" s="301">
        <v>2018</v>
      </c>
      <c r="B714" s="301" t="s">
        <v>87</v>
      </c>
      <c r="C714" s="301" t="s">
        <v>62</v>
      </c>
      <c r="D714" s="302" t="s">
        <v>9</v>
      </c>
      <c r="E714" s="302" t="s">
        <v>228</v>
      </c>
      <c r="F714" s="301" t="s">
        <v>76</v>
      </c>
      <c r="G714" s="301" t="s">
        <v>77</v>
      </c>
      <c r="H714" s="303">
        <v>12092303000</v>
      </c>
      <c r="I714" s="303">
        <v>11451303000</v>
      </c>
      <c r="J714" s="303">
        <v>10932411635</v>
      </c>
      <c r="K714" s="304">
        <f t="shared" si="249"/>
        <v>0.95468713342053735</v>
      </c>
      <c r="L714" s="303">
        <v>10591355128</v>
      </c>
      <c r="M714" s="304">
        <f t="shared" si="250"/>
        <v>0.92490392822546041</v>
      </c>
      <c r="P714">
        <f t="shared" si="262"/>
        <v>2018</v>
      </c>
      <c r="Q714" t="str">
        <f t="shared" si="263"/>
        <v>Enrique Pañalosa 2016-2019</v>
      </c>
      <c r="R714" t="str">
        <f t="shared" si="264"/>
        <v>0222-INSTITUTO DISTRITAL DE LAS ARTES</v>
      </c>
      <c r="S714" t="str">
        <f t="shared" si="265"/>
        <v>CULTURA, RECREACIÓN Y DEPORTE</v>
      </c>
      <c r="T714" t="str">
        <f t="shared" si="266"/>
        <v>Establecimientos Públicos</v>
      </c>
      <c r="U714" t="str">
        <f t="shared" si="267"/>
        <v>Funcionamiento</v>
      </c>
      <c r="V714" t="s">
        <v>256</v>
      </c>
      <c r="W714" s="53">
        <f t="shared" si="258"/>
        <v>18311202238.50528</v>
      </c>
      <c r="X714" s="53">
        <f t="shared" si="259"/>
        <v>17340545066.34528</v>
      </c>
      <c r="Y714" s="53">
        <f t="shared" si="260"/>
        <v>16554795261.338818</v>
      </c>
      <c r="Z714" s="53"/>
      <c r="AA714" s="53">
        <f t="shared" si="261"/>
        <v>16038338249.433376</v>
      </c>
      <c r="AB714" s="53"/>
      <c r="AC714" s="53">
        <f t="shared" si="251"/>
        <v>18311202238.50528</v>
      </c>
      <c r="AD714" s="53">
        <f t="shared" si="252"/>
        <v>17340545066.34528</v>
      </c>
      <c r="AE714" s="53">
        <f t="shared" si="253"/>
        <v>16554795261.338818</v>
      </c>
      <c r="AF714" s="53">
        <f t="shared" si="254"/>
        <v>1.4456691313939398</v>
      </c>
      <c r="AG714" s="53">
        <f t="shared" si="255"/>
        <v>16038338249.433376</v>
      </c>
      <c r="AI714" s="53">
        <f t="shared" si="256"/>
        <v>0</v>
      </c>
      <c r="AJ714" s="53">
        <f t="shared" si="256"/>
        <v>0</v>
      </c>
      <c r="AK714" s="53">
        <f t="shared" si="256"/>
        <v>0</v>
      </c>
      <c r="AL714" s="53">
        <f t="shared" si="256"/>
        <v>-1.4456691313939398</v>
      </c>
      <c r="AM714" s="53">
        <f t="shared" si="257"/>
        <v>0</v>
      </c>
    </row>
    <row r="715" spans="1:39" x14ac:dyDescent="0.35">
      <c r="A715" s="301">
        <v>2018</v>
      </c>
      <c r="B715" s="301" t="s">
        <v>87</v>
      </c>
      <c r="C715" s="301" t="s">
        <v>62</v>
      </c>
      <c r="D715" s="302" t="s">
        <v>9</v>
      </c>
      <c r="E715" s="302" t="s">
        <v>228</v>
      </c>
      <c r="F715" s="301" t="s">
        <v>78</v>
      </c>
      <c r="G715" s="301" t="s">
        <v>77</v>
      </c>
      <c r="H715" s="303">
        <v>115893965000</v>
      </c>
      <c r="I715" s="303">
        <v>122283872674</v>
      </c>
      <c r="J715" s="303">
        <v>118847787821</v>
      </c>
      <c r="K715" s="304">
        <f t="shared" si="249"/>
        <v>0.97190075209541038</v>
      </c>
      <c r="L715" s="303">
        <v>103948844867</v>
      </c>
      <c r="M715" s="304">
        <f t="shared" si="250"/>
        <v>0.85006176688662893</v>
      </c>
      <c r="P715">
        <f t="shared" si="262"/>
        <v>2018</v>
      </c>
      <c r="Q715" t="str">
        <f t="shared" si="263"/>
        <v>Enrique Pañalosa 2016-2019</v>
      </c>
      <c r="R715" t="str">
        <f t="shared" si="264"/>
        <v>0222-INSTITUTO DISTRITAL DE LAS ARTES</v>
      </c>
      <c r="S715" t="str">
        <f t="shared" si="265"/>
        <v>CULTURA, RECREACIÓN Y DEPORTE</v>
      </c>
      <c r="T715" t="str">
        <f t="shared" si="266"/>
        <v>Establecimientos Públicos</v>
      </c>
      <c r="U715" t="str">
        <f t="shared" si="267"/>
        <v>Inversión directa</v>
      </c>
      <c r="V715" t="s">
        <v>256</v>
      </c>
      <c r="W715" s="53">
        <f t="shared" si="258"/>
        <v>175496580869.43839</v>
      </c>
      <c r="X715" s="53">
        <f t="shared" si="259"/>
        <v>185172727067.89133</v>
      </c>
      <c r="Y715" s="53">
        <f t="shared" si="260"/>
        <v>179969512704.84171</v>
      </c>
      <c r="Z715" s="53"/>
      <c r="AA715" s="53">
        <f t="shared" si="261"/>
        <v>157408255550.54718</v>
      </c>
      <c r="AB715" s="53"/>
      <c r="AC715" s="53">
        <f t="shared" si="251"/>
        <v>175496580869.43839</v>
      </c>
      <c r="AD715" s="53">
        <f t="shared" si="252"/>
        <v>185172727067.89133</v>
      </c>
      <c r="AE715" s="53">
        <f t="shared" si="253"/>
        <v>179969512704.84171</v>
      </c>
      <c r="AF715" s="53">
        <f t="shared" si="254"/>
        <v>1.47173546903137</v>
      </c>
      <c r="AG715" s="53">
        <f t="shared" si="255"/>
        <v>157408255550.54718</v>
      </c>
      <c r="AI715" s="53">
        <f t="shared" si="256"/>
        <v>0</v>
      </c>
      <c r="AJ715" s="53">
        <f t="shared" si="256"/>
        <v>0</v>
      </c>
      <c r="AK715" s="53">
        <f t="shared" si="256"/>
        <v>0</v>
      </c>
      <c r="AL715" s="53">
        <f t="shared" si="256"/>
        <v>-1.47173546903137</v>
      </c>
      <c r="AM715" s="53">
        <f t="shared" si="257"/>
        <v>0</v>
      </c>
    </row>
    <row r="716" spans="1:39" x14ac:dyDescent="0.35">
      <c r="A716" s="301">
        <v>2018</v>
      </c>
      <c r="B716" s="301" t="s">
        <v>87</v>
      </c>
      <c r="C716" s="301" t="s">
        <v>63</v>
      </c>
      <c r="D716" s="302" t="s">
        <v>16</v>
      </c>
      <c r="E716" s="302" t="s">
        <v>228</v>
      </c>
      <c r="F716" s="301" t="s">
        <v>76</v>
      </c>
      <c r="G716" s="301" t="s">
        <v>77</v>
      </c>
      <c r="H716" s="303">
        <v>48002608000</v>
      </c>
      <c r="I716" s="303">
        <v>47768333273</v>
      </c>
      <c r="J716" s="303">
        <v>45820237229</v>
      </c>
      <c r="K716" s="304">
        <f t="shared" si="249"/>
        <v>0.95921783511125525</v>
      </c>
      <c r="L716" s="303">
        <v>44156297155</v>
      </c>
      <c r="M716" s="304">
        <f t="shared" si="250"/>
        <v>0.92438429665617783</v>
      </c>
      <c r="P716">
        <f t="shared" si="262"/>
        <v>2018</v>
      </c>
      <c r="Q716" t="str">
        <f t="shared" si="263"/>
        <v>Enrique Pañalosa 2016-2019</v>
      </c>
      <c r="R716" t="str">
        <f t="shared" si="264"/>
        <v>0226-UNIDAD ADMINISTRATIVA ESPECIAL DE CATASTRO</v>
      </c>
      <c r="S716" t="str">
        <f t="shared" si="265"/>
        <v>HACIENDA</v>
      </c>
      <c r="T716" t="str">
        <f t="shared" si="266"/>
        <v>Establecimientos Públicos</v>
      </c>
      <c r="U716" t="str">
        <f t="shared" si="267"/>
        <v>Funcionamiento</v>
      </c>
      <c r="V716" t="s">
        <v>256</v>
      </c>
      <c r="W716" s="53">
        <f t="shared" si="258"/>
        <v>72689665737.26207</v>
      </c>
      <c r="X716" s="53">
        <f t="shared" si="259"/>
        <v>72334906854.238083</v>
      </c>
      <c r="Y716" s="53">
        <f t="shared" si="260"/>
        <v>69384932755.696548</v>
      </c>
      <c r="Z716" s="53"/>
      <c r="AA716" s="53">
        <f t="shared" si="261"/>
        <v>66865251996.145012</v>
      </c>
      <c r="AB716" s="53"/>
      <c r="AC716" s="53">
        <f t="shared" si="251"/>
        <v>72689665737.26207</v>
      </c>
      <c r="AD716" s="53">
        <f t="shared" si="252"/>
        <v>72334906854.238083</v>
      </c>
      <c r="AE716" s="53">
        <f t="shared" si="253"/>
        <v>69384932755.696548</v>
      </c>
      <c r="AF716" s="53">
        <f t="shared" si="254"/>
        <v>1.4525299084470018</v>
      </c>
      <c r="AG716" s="53">
        <f t="shared" si="255"/>
        <v>66865251996.145012</v>
      </c>
      <c r="AI716" s="53">
        <f t="shared" si="256"/>
        <v>0</v>
      </c>
      <c r="AJ716" s="53">
        <f t="shared" si="256"/>
        <v>0</v>
      </c>
      <c r="AK716" s="53">
        <f t="shared" si="256"/>
        <v>0</v>
      </c>
      <c r="AL716" s="53">
        <f t="shared" si="256"/>
        <v>-1.4525299084470018</v>
      </c>
      <c r="AM716" s="53">
        <f t="shared" si="257"/>
        <v>0</v>
      </c>
    </row>
    <row r="717" spans="1:39" x14ac:dyDescent="0.35">
      <c r="A717" s="301">
        <v>2018</v>
      </c>
      <c r="B717" s="301" t="s">
        <v>87</v>
      </c>
      <c r="C717" s="301" t="s">
        <v>63</v>
      </c>
      <c r="D717" s="302" t="s">
        <v>16</v>
      </c>
      <c r="E717" s="302" t="s">
        <v>228</v>
      </c>
      <c r="F717" s="301" t="s">
        <v>78</v>
      </c>
      <c r="G717" s="301" t="s">
        <v>77</v>
      </c>
      <c r="H717" s="303">
        <v>25779031000</v>
      </c>
      <c r="I717" s="303">
        <v>25672031000</v>
      </c>
      <c r="J717" s="303">
        <v>22130746561</v>
      </c>
      <c r="K717" s="304">
        <f t="shared" si="249"/>
        <v>0.86205670914778809</v>
      </c>
      <c r="L717" s="303">
        <v>13544201948</v>
      </c>
      <c r="M717" s="304">
        <f t="shared" si="250"/>
        <v>0.52758591433611157</v>
      </c>
      <c r="P717">
        <f t="shared" si="262"/>
        <v>2018</v>
      </c>
      <c r="Q717" t="str">
        <f t="shared" si="263"/>
        <v>Enrique Pañalosa 2016-2019</v>
      </c>
      <c r="R717" t="str">
        <f t="shared" si="264"/>
        <v>0226-UNIDAD ADMINISTRATIVA ESPECIAL DE CATASTRO</v>
      </c>
      <c r="S717" t="str">
        <f t="shared" si="265"/>
        <v>HACIENDA</v>
      </c>
      <c r="T717" t="str">
        <f t="shared" si="266"/>
        <v>Establecimientos Públicos</v>
      </c>
      <c r="U717" t="str">
        <f t="shared" si="267"/>
        <v>Inversión directa</v>
      </c>
      <c r="V717" t="s">
        <v>256</v>
      </c>
      <c r="W717" s="53">
        <f t="shared" si="258"/>
        <v>39036819549.89856</v>
      </c>
      <c r="X717" s="53">
        <f t="shared" si="259"/>
        <v>38874790973.57856</v>
      </c>
      <c r="Y717" s="53">
        <f t="shared" si="260"/>
        <v>33512274375.491268</v>
      </c>
      <c r="Z717" s="53"/>
      <c r="AA717" s="53">
        <f t="shared" si="261"/>
        <v>20509792140.420658</v>
      </c>
      <c r="AB717" s="53"/>
      <c r="AC717" s="53">
        <f t="shared" si="251"/>
        <v>39036819549.89856</v>
      </c>
      <c r="AD717" s="53">
        <f t="shared" si="252"/>
        <v>38874790973.57856</v>
      </c>
      <c r="AE717" s="53">
        <f t="shared" si="253"/>
        <v>33512274375.491268</v>
      </c>
      <c r="AF717" s="53">
        <f t="shared" si="254"/>
        <v>1.3054001989749571</v>
      </c>
      <c r="AG717" s="53">
        <f t="shared" si="255"/>
        <v>20509792140.420658</v>
      </c>
      <c r="AI717" s="53">
        <f t="shared" si="256"/>
        <v>0</v>
      </c>
      <c r="AJ717" s="53">
        <f t="shared" si="256"/>
        <v>0</v>
      </c>
      <c r="AK717" s="53">
        <f t="shared" si="256"/>
        <v>0</v>
      </c>
      <c r="AL717" s="53">
        <f t="shared" si="256"/>
        <v>-1.3054001989749571</v>
      </c>
      <c r="AM717" s="53">
        <f t="shared" si="257"/>
        <v>0</v>
      </c>
    </row>
    <row r="718" spans="1:39" x14ac:dyDescent="0.35">
      <c r="A718" s="301">
        <v>2018</v>
      </c>
      <c r="B718" s="301" t="s">
        <v>87</v>
      </c>
      <c r="C718" s="301" t="s">
        <v>63</v>
      </c>
      <c r="D718" s="302" t="s">
        <v>16</v>
      </c>
      <c r="E718" s="302" t="s">
        <v>228</v>
      </c>
      <c r="F718" s="301" t="s">
        <v>80</v>
      </c>
      <c r="G718" s="301" t="s">
        <v>77</v>
      </c>
      <c r="H718" s="303">
        <v>0</v>
      </c>
      <c r="I718" s="303">
        <v>0</v>
      </c>
      <c r="J718" s="303">
        <v>0</v>
      </c>
      <c r="K718" s="304">
        <v>0</v>
      </c>
      <c r="L718" s="303">
        <v>0</v>
      </c>
      <c r="M718" s="304">
        <v>0</v>
      </c>
      <c r="P718">
        <f t="shared" si="262"/>
        <v>2018</v>
      </c>
      <c r="Q718" t="str">
        <f t="shared" si="263"/>
        <v>Enrique Pañalosa 2016-2019</v>
      </c>
      <c r="R718" t="str">
        <f t="shared" si="264"/>
        <v>0226-UNIDAD ADMINISTRATIVA ESPECIAL DE CATASTRO</v>
      </c>
      <c r="S718" t="str">
        <f t="shared" si="265"/>
        <v>HACIENDA</v>
      </c>
      <c r="T718" t="str">
        <f t="shared" si="266"/>
        <v>Establecimientos Públicos</v>
      </c>
      <c r="U718" t="str">
        <f t="shared" si="267"/>
        <v>Transferencias</v>
      </c>
      <c r="V718" t="s">
        <v>256</v>
      </c>
      <c r="W718" s="53">
        <f t="shared" si="258"/>
        <v>0</v>
      </c>
      <c r="X718" s="53">
        <f t="shared" si="259"/>
        <v>0</v>
      </c>
      <c r="Y718" s="53">
        <f t="shared" si="260"/>
        <v>0</v>
      </c>
      <c r="Z718" s="53"/>
      <c r="AA718" s="53">
        <f t="shared" si="261"/>
        <v>0</v>
      </c>
      <c r="AB718" s="53"/>
      <c r="AC718" s="53">
        <f t="shared" si="251"/>
        <v>0</v>
      </c>
      <c r="AD718" s="53">
        <f t="shared" si="252"/>
        <v>0</v>
      </c>
      <c r="AE718" s="53">
        <f t="shared" si="253"/>
        <v>0</v>
      </c>
      <c r="AF718" s="53">
        <f t="shared" si="254"/>
        <v>0</v>
      </c>
      <c r="AG718" s="53">
        <f t="shared" si="255"/>
        <v>0</v>
      </c>
      <c r="AI718" s="53">
        <f t="shared" si="256"/>
        <v>0</v>
      </c>
      <c r="AJ718" s="53">
        <f t="shared" si="256"/>
        <v>0</v>
      </c>
      <c r="AK718" s="53">
        <f t="shared" si="256"/>
        <v>0</v>
      </c>
      <c r="AL718" s="53">
        <f t="shared" si="256"/>
        <v>0</v>
      </c>
      <c r="AM718" s="53">
        <f t="shared" si="257"/>
        <v>0</v>
      </c>
    </row>
    <row r="719" spans="1:39" x14ac:dyDescent="0.35">
      <c r="A719" s="301">
        <v>2018</v>
      </c>
      <c r="B719" s="301" t="s">
        <v>87</v>
      </c>
      <c r="C719" s="301" t="s">
        <v>64</v>
      </c>
      <c r="D719" s="302" t="s">
        <v>18</v>
      </c>
      <c r="E719" s="302" t="s">
        <v>228</v>
      </c>
      <c r="F719" s="301" t="s">
        <v>76</v>
      </c>
      <c r="G719" s="301" t="s">
        <v>77</v>
      </c>
      <c r="H719" s="303">
        <v>26827676000</v>
      </c>
      <c r="I719" s="303">
        <v>26537676000</v>
      </c>
      <c r="J719" s="303">
        <v>21846260007</v>
      </c>
      <c r="K719" s="304">
        <f t="shared" ref="K719:K725" si="268">+J719/I719</f>
        <v>0.82321677327735854</v>
      </c>
      <c r="L719" s="303">
        <v>20199345203</v>
      </c>
      <c r="M719" s="304">
        <f t="shared" ref="M719:M730" si="269">+L719/I719</f>
        <v>0.76115727703511038</v>
      </c>
      <c r="P719">
        <f t="shared" si="262"/>
        <v>2018</v>
      </c>
      <c r="Q719" t="str">
        <f t="shared" si="263"/>
        <v>Enrique Pañalosa 2016-2019</v>
      </c>
      <c r="R719" t="str">
        <f t="shared" si="264"/>
        <v>0227-UNIDAD ADTIVA ESPECIAL DE REHABILITACIÓN Y MANTO. VIAL</v>
      </c>
      <c r="S719" t="str">
        <f t="shared" si="265"/>
        <v>MOVILIDAD</v>
      </c>
      <c r="T719" t="str">
        <f t="shared" si="266"/>
        <v>Establecimientos Públicos</v>
      </c>
      <c r="U719" t="str">
        <f t="shared" si="267"/>
        <v>Funcionamiento</v>
      </c>
      <c r="V719" t="s">
        <v>256</v>
      </c>
      <c r="W719" s="53">
        <f t="shared" si="258"/>
        <v>40624767740.693756</v>
      </c>
      <c r="X719" s="53">
        <f t="shared" si="259"/>
        <v>40185624870.293755</v>
      </c>
      <c r="Y719" s="53">
        <f t="shared" si="260"/>
        <v>33081480437.857597</v>
      </c>
      <c r="Z719" s="53"/>
      <c r="AA719" s="53">
        <f t="shared" si="261"/>
        <v>30587580802.227207</v>
      </c>
      <c r="AB719" s="53"/>
      <c r="AC719" s="53">
        <f t="shared" si="251"/>
        <v>40624767740.693756</v>
      </c>
      <c r="AD719" s="53">
        <f t="shared" si="252"/>
        <v>40185624870.293755</v>
      </c>
      <c r="AE719" s="53">
        <f t="shared" si="253"/>
        <v>33081480437.857597</v>
      </c>
      <c r="AF719" s="53">
        <f t="shared" si="254"/>
        <v>1.2465854371670526</v>
      </c>
      <c r="AG719" s="53">
        <f t="shared" si="255"/>
        <v>30587580802.227207</v>
      </c>
      <c r="AI719" s="53">
        <f t="shared" si="256"/>
        <v>0</v>
      </c>
      <c r="AJ719" s="53">
        <f t="shared" si="256"/>
        <v>0</v>
      </c>
      <c r="AK719" s="53">
        <f t="shared" si="256"/>
        <v>0</v>
      </c>
      <c r="AL719" s="53">
        <f t="shared" si="256"/>
        <v>-1.2465854371670526</v>
      </c>
      <c r="AM719" s="53">
        <f t="shared" si="257"/>
        <v>0</v>
      </c>
    </row>
    <row r="720" spans="1:39" x14ac:dyDescent="0.35">
      <c r="A720" s="301">
        <v>2018</v>
      </c>
      <c r="B720" s="301" t="s">
        <v>87</v>
      </c>
      <c r="C720" s="301" t="s">
        <v>64</v>
      </c>
      <c r="D720" s="302" t="s">
        <v>18</v>
      </c>
      <c r="E720" s="302" t="s">
        <v>228</v>
      </c>
      <c r="F720" s="301" t="s">
        <v>78</v>
      </c>
      <c r="G720" s="301" t="s">
        <v>77</v>
      </c>
      <c r="H720" s="303">
        <v>139140251000</v>
      </c>
      <c r="I720" s="303">
        <v>139102251000</v>
      </c>
      <c r="J720" s="303">
        <v>124147765540</v>
      </c>
      <c r="K720" s="304">
        <f t="shared" si="268"/>
        <v>0.89249285793369371</v>
      </c>
      <c r="L720" s="303">
        <v>63648603788</v>
      </c>
      <c r="M720" s="304">
        <f t="shared" si="269"/>
        <v>0.45756702950838662</v>
      </c>
      <c r="P720">
        <f t="shared" si="262"/>
        <v>2018</v>
      </c>
      <c r="Q720" t="str">
        <f t="shared" si="263"/>
        <v>Enrique Pañalosa 2016-2019</v>
      </c>
      <c r="R720" t="str">
        <f t="shared" si="264"/>
        <v>0227-UNIDAD ADTIVA ESPECIAL DE REHABILITACIÓN Y MANTO. VIAL</v>
      </c>
      <c r="S720" t="str">
        <f t="shared" si="265"/>
        <v>MOVILIDAD</v>
      </c>
      <c r="T720" t="str">
        <f t="shared" si="266"/>
        <v>Establecimientos Públicos</v>
      </c>
      <c r="U720" t="str">
        <f t="shared" si="267"/>
        <v>Inversión directa</v>
      </c>
      <c r="V720" t="s">
        <v>256</v>
      </c>
      <c r="W720" s="53">
        <f t="shared" si="258"/>
        <v>210698100732.12576</v>
      </c>
      <c r="X720" s="53">
        <f t="shared" si="259"/>
        <v>210640557873.24576</v>
      </c>
      <c r="Y720" s="53">
        <f t="shared" si="260"/>
        <v>187995193493.04071</v>
      </c>
      <c r="Z720" s="53"/>
      <c r="AA720" s="53">
        <f t="shared" si="261"/>
        <v>96382174360.050461</v>
      </c>
      <c r="AB720" s="53"/>
      <c r="AC720" s="53">
        <f t="shared" si="251"/>
        <v>210698100732.12576</v>
      </c>
      <c r="AD720" s="53">
        <f t="shared" si="252"/>
        <v>210640557873.24576</v>
      </c>
      <c r="AE720" s="53">
        <f t="shared" si="253"/>
        <v>187995193493.04071</v>
      </c>
      <c r="AF720" s="53">
        <f t="shared" si="254"/>
        <v>1.3514892256706954</v>
      </c>
      <c r="AG720" s="53">
        <f t="shared" si="255"/>
        <v>96382174360.050461</v>
      </c>
      <c r="AI720" s="53">
        <f t="shared" si="256"/>
        <v>0</v>
      </c>
      <c r="AJ720" s="53">
        <f t="shared" si="256"/>
        <v>0</v>
      </c>
      <c r="AK720" s="53">
        <f t="shared" si="256"/>
        <v>0</v>
      </c>
      <c r="AL720" s="53">
        <f t="shared" si="256"/>
        <v>-1.3514892256706954</v>
      </c>
      <c r="AM720" s="53">
        <f t="shared" si="257"/>
        <v>0</v>
      </c>
    </row>
    <row r="721" spans="1:39" x14ac:dyDescent="0.35">
      <c r="A721" s="301">
        <v>2018</v>
      </c>
      <c r="B721" s="301" t="s">
        <v>87</v>
      </c>
      <c r="C721" s="301" t="s">
        <v>65</v>
      </c>
      <c r="D721" s="302" t="s">
        <v>15</v>
      </c>
      <c r="E721" s="302" t="s">
        <v>228</v>
      </c>
      <c r="F721" s="301" t="s">
        <v>76</v>
      </c>
      <c r="G721" s="301" t="s">
        <v>77</v>
      </c>
      <c r="H721" s="303">
        <v>243334653000</v>
      </c>
      <c r="I721" s="303">
        <v>243334653000</v>
      </c>
      <c r="J721" s="303">
        <v>237819224877</v>
      </c>
      <c r="K721" s="304">
        <f t="shared" si="268"/>
        <v>0.97733397995311422</v>
      </c>
      <c r="L721" s="303">
        <v>218548729009</v>
      </c>
      <c r="M721" s="304">
        <f t="shared" si="269"/>
        <v>0.89814059080602882</v>
      </c>
      <c r="P721">
        <f t="shared" si="262"/>
        <v>2018</v>
      </c>
      <c r="Q721" t="str">
        <f t="shared" si="263"/>
        <v>Enrique Pañalosa 2016-2019</v>
      </c>
      <c r="R721" t="str">
        <f t="shared" si="264"/>
        <v>0228-UNIDAD ADMINISTRATIVA ESPECIAL DE SERVICIOS PÚBLICOS</v>
      </c>
      <c r="S721" t="str">
        <f t="shared" si="265"/>
        <v>HÁBITAT</v>
      </c>
      <c r="T721" t="str">
        <f t="shared" si="266"/>
        <v>Establecimientos Públicos</v>
      </c>
      <c r="U721" t="str">
        <f t="shared" si="267"/>
        <v>Funcionamiento</v>
      </c>
      <c r="V721" t="s">
        <v>256</v>
      </c>
      <c r="W721" s="53">
        <f t="shared" si="258"/>
        <v>368478199952.44128</v>
      </c>
      <c r="X721" s="53">
        <f t="shared" si="259"/>
        <v>368478199952.44128</v>
      </c>
      <c r="Y721" s="53">
        <f t="shared" si="260"/>
        <v>360126265685.47882</v>
      </c>
      <c r="Z721" s="53"/>
      <c r="AA721" s="53">
        <f t="shared" si="261"/>
        <v>330945228204.42761</v>
      </c>
      <c r="AB721" s="53"/>
      <c r="AC721" s="53">
        <f t="shared" si="251"/>
        <v>368478199952.44128</v>
      </c>
      <c r="AD721" s="53">
        <f t="shared" si="252"/>
        <v>368478199952.44128</v>
      </c>
      <c r="AE721" s="53">
        <f t="shared" si="253"/>
        <v>360126265685.47882</v>
      </c>
      <c r="AF721" s="53">
        <f t="shared" si="254"/>
        <v>1.4799629286071263</v>
      </c>
      <c r="AG721" s="53">
        <f t="shared" si="255"/>
        <v>330945228204.42761</v>
      </c>
      <c r="AI721" s="53">
        <f t="shared" si="256"/>
        <v>0</v>
      </c>
      <c r="AJ721" s="53">
        <f t="shared" si="256"/>
        <v>0</v>
      </c>
      <c r="AK721" s="53">
        <f t="shared" si="256"/>
        <v>0</v>
      </c>
      <c r="AL721" s="53">
        <f t="shared" si="256"/>
        <v>-1.4799629286071263</v>
      </c>
      <c r="AM721" s="53">
        <f t="shared" si="257"/>
        <v>0</v>
      </c>
    </row>
    <row r="722" spans="1:39" x14ac:dyDescent="0.35">
      <c r="A722" s="301">
        <v>2018</v>
      </c>
      <c r="B722" s="301" t="s">
        <v>87</v>
      </c>
      <c r="C722" s="301" t="s">
        <v>65</v>
      </c>
      <c r="D722" s="302" t="s">
        <v>15</v>
      </c>
      <c r="E722" s="302" t="s">
        <v>228</v>
      </c>
      <c r="F722" s="301" t="s">
        <v>78</v>
      </c>
      <c r="G722" s="301" t="s">
        <v>77</v>
      </c>
      <c r="H722" s="303">
        <v>130516813000</v>
      </c>
      <c r="I722" s="303">
        <v>179515813000</v>
      </c>
      <c r="J722" s="303">
        <v>142768927780</v>
      </c>
      <c r="K722" s="304">
        <f t="shared" si="268"/>
        <v>0.7953000094760454</v>
      </c>
      <c r="L722" s="303">
        <v>67985546480</v>
      </c>
      <c r="M722" s="304">
        <f t="shared" si="269"/>
        <v>0.37871619966983078</v>
      </c>
      <c r="P722">
        <f t="shared" si="262"/>
        <v>2018</v>
      </c>
      <c r="Q722" t="str">
        <f t="shared" si="263"/>
        <v>Enrique Pañalosa 2016-2019</v>
      </c>
      <c r="R722" t="str">
        <f t="shared" si="264"/>
        <v>0228-UNIDAD ADMINISTRATIVA ESPECIAL DE SERVICIOS PÚBLICOS</v>
      </c>
      <c r="S722" t="str">
        <f t="shared" si="265"/>
        <v>HÁBITAT</v>
      </c>
      <c r="T722" t="str">
        <f t="shared" si="266"/>
        <v>Establecimientos Públicos</v>
      </c>
      <c r="U722" t="str">
        <f t="shared" si="267"/>
        <v>Inversión directa</v>
      </c>
      <c r="V722" t="s">
        <v>256</v>
      </c>
      <c r="W722" s="53">
        <f t="shared" si="258"/>
        <v>197639751366.48288</v>
      </c>
      <c r="X722" s="53">
        <f t="shared" si="259"/>
        <v>271838239320.72287</v>
      </c>
      <c r="Y722" s="53">
        <f t="shared" si="260"/>
        <v>216192954307.72241</v>
      </c>
      <c r="Z722" s="53"/>
      <c r="AA722" s="53">
        <f t="shared" si="261"/>
        <v>102949544920.48212</v>
      </c>
      <c r="AB722" s="53"/>
      <c r="AC722" s="53">
        <f t="shared" si="251"/>
        <v>197639751366.48288</v>
      </c>
      <c r="AD722" s="53">
        <f t="shared" si="252"/>
        <v>271838239320.72287</v>
      </c>
      <c r="AE722" s="53">
        <f t="shared" si="253"/>
        <v>216192954307.72241</v>
      </c>
      <c r="AF722" s="53">
        <f t="shared" si="254"/>
        <v>1.2043114792774405</v>
      </c>
      <c r="AG722" s="53">
        <f t="shared" si="255"/>
        <v>102949544920.48212</v>
      </c>
      <c r="AI722" s="53">
        <f t="shared" si="256"/>
        <v>0</v>
      </c>
      <c r="AJ722" s="53">
        <f t="shared" si="256"/>
        <v>0</v>
      </c>
      <c r="AK722" s="53">
        <f t="shared" si="256"/>
        <v>0</v>
      </c>
      <c r="AL722" s="53">
        <f t="shared" si="256"/>
        <v>-1.2043114792774405</v>
      </c>
      <c r="AM722" s="53">
        <f t="shared" si="257"/>
        <v>0</v>
      </c>
    </row>
    <row r="723" spans="1:39" x14ac:dyDescent="0.35">
      <c r="A723" s="301">
        <v>2018</v>
      </c>
      <c r="B723" s="301" t="s">
        <v>87</v>
      </c>
      <c r="C723" s="301" t="s">
        <v>66</v>
      </c>
      <c r="D723" s="302" t="s">
        <v>8</v>
      </c>
      <c r="E723" s="302" t="s">
        <v>228</v>
      </c>
      <c r="F723" s="301" t="s">
        <v>76</v>
      </c>
      <c r="G723" s="301" t="s">
        <v>77</v>
      </c>
      <c r="H723" s="303">
        <v>5732465000</v>
      </c>
      <c r="I723" s="303">
        <v>5220465000</v>
      </c>
      <c r="J723" s="303">
        <v>4573624401</v>
      </c>
      <c r="K723" s="304">
        <f t="shared" si="268"/>
        <v>0.87609521393209222</v>
      </c>
      <c r="L723" s="303">
        <v>4209635725</v>
      </c>
      <c r="M723" s="304">
        <f t="shared" si="269"/>
        <v>0.80637179350881583</v>
      </c>
      <c r="P723">
        <f t="shared" si="262"/>
        <v>2018</v>
      </c>
      <c r="Q723" t="str">
        <f t="shared" si="263"/>
        <v>Enrique Pañalosa 2016-2019</v>
      </c>
      <c r="R723" t="str">
        <f t="shared" si="264"/>
        <v>0229-INSTITUTO DISTRITAL DE PROTECCIÓN Y BIENESTAR ANIMAL</v>
      </c>
      <c r="S723" t="str">
        <f t="shared" si="265"/>
        <v>AMBIENTE</v>
      </c>
      <c r="T723" t="str">
        <f t="shared" si="266"/>
        <v>Establecimientos Públicos</v>
      </c>
      <c r="U723" t="str">
        <f t="shared" si="267"/>
        <v>Funcionamiento</v>
      </c>
      <c r="V723" t="s">
        <v>256</v>
      </c>
      <c r="W723" s="53">
        <f t="shared" si="258"/>
        <v>8680590119.1984005</v>
      </c>
      <c r="X723" s="53">
        <f t="shared" si="259"/>
        <v>7905275810.0783997</v>
      </c>
      <c r="Y723" s="53">
        <f t="shared" si="260"/>
        <v>6925774302.0228291</v>
      </c>
      <c r="Z723" s="53"/>
      <c r="AA723" s="53">
        <f t="shared" si="261"/>
        <v>6374591433.1547756</v>
      </c>
      <c r="AB723" s="53"/>
      <c r="AC723" s="53">
        <f t="shared" si="251"/>
        <v>8680590119.1984005</v>
      </c>
      <c r="AD723" s="53">
        <f t="shared" si="252"/>
        <v>7905275810.0783997</v>
      </c>
      <c r="AE723" s="53">
        <f t="shared" si="253"/>
        <v>6925774302.0228291</v>
      </c>
      <c r="AF723" s="53">
        <f t="shared" si="254"/>
        <v>1.3266585068615209</v>
      </c>
      <c r="AG723" s="53">
        <f t="shared" si="255"/>
        <v>6374591433.1547756</v>
      </c>
      <c r="AI723" s="53">
        <f t="shared" si="256"/>
        <v>0</v>
      </c>
      <c r="AJ723" s="53">
        <f t="shared" si="256"/>
        <v>0</v>
      </c>
      <c r="AK723" s="53">
        <f t="shared" si="256"/>
        <v>0</v>
      </c>
      <c r="AL723" s="53">
        <f t="shared" si="256"/>
        <v>-1.3266585068615209</v>
      </c>
      <c r="AM723" s="53">
        <f t="shared" si="257"/>
        <v>0</v>
      </c>
    </row>
    <row r="724" spans="1:39" x14ac:dyDescent="0.35">
      <c r="A724" s="301">
        <v>2018</v>
      </c>
      <c r="B724" s="301" t="s">
        <v>87</v>
      </c>
      <c r="C724" s="301" t="s">
        <v>66</v>
      </c>
      <c r="D724" s="302" t="s">
        <v>8</v>
      </c>
      <c r="E724" s="302" t="s">
        <v>228</v>
      </c>
      <c r="F724" s="301" t="s">
        <v>78</v>
      </c>
      <c r="G724" s="301" t="s">
        <v>77</v>
      </c>
      <c r="H724" s="303">
        <v>23385729000</v>
      </c>
      <c r="I724" s="303">
        <v>22759729000</v>
      </c>
      <c r="J724" s="303">
        <v>21464967973</v>
      </c>
      <c r="K724" s="304">
        <f t="shared" si="268"/>
        <v>0.94311175554858317</v>
      </c>
      <c r="L724" s="303">
        <v>15653909946</v>
      </c>
      <c r="M724" s="304">
        <f t="shared" si="269"/>
        <v>0.68778982148689027</v>
      </c>
      <c r="P724">
        <f t="shared" si="262"/>
        <v>2018</v>
      </c>
      <c r="Q724" t="str">
        <f t="shared" si="263"/>
        <v>Enrique Pañalosa 2016-2019</v>
      </c>
      <c r="R724" t="str">
        <f t="shared" si="264"/>
        <v>0229-INSTITUTO DISTRITAL DE PROTECCIÓN Y BIENESTAR ANIMAL</v>
      </c>
      <c r="S724" t="str">
        <f t="shared" si="265"/>
        <v>AMBIENTE</v>
      </c>
      <c r="T724" t="str">
        <f t="shared" si="266"/>
        <v>Establecimientos Públicos</v>
      </c>
      <c r="U724" t="str">
        <f t="shared" si="267"/>
        <v>Inversión directa</v>
      </c>
      <c r="V724" t="s">
        <v>256</v>
      </c>
      <c r="W724" s="53">
        <f t="shared" si="258"/>
        <v>35412676411.919037</v>
      </c>
      <c r="X724" s="53">
        <f t="shared" si="259"/>
        <v>34464733526.159035</v>
      </c>
      <c r="Y724" s="53">
        <f t="shared" si="260"/>
        <v>32504095340.369965</v>
      </c>
      <c r="Z724" s="53"/>
      <c r="AA724" s="53">
        <f t="shared" si="261"/>
        <v>23704492919.550167</v>
      </c>
      <c r="AB724" s="53"/>
      <c r="AC724" s="53">
        <f t="shared" si="251"/>
        <v>35412676411.919037</v>
      </c>
      <c r="AD724" s="53">
        <f t="shared" si="252"/>
        <v>34464733526.159035</v>
      </c>
      <c r="AE724" s="53">
        <f t="shared" si="253"/>
        <v>32504095340.369965</v>
      </c>
      <c r="AF724" s="53">
        <f t="shared" si="254"/>
        <v>1.4281407015158205</v>
      </c>
      <c r="AG724" s="53">
        <f t="shared" si="255"/>
        <v>23704492919.550167</v>
      </c>
      <c r="AI724" s="53">
        <f t="shared" si="256"/>
        <v>0</v>
      </c>
      <c r="AJ724" s="53">
        <f t="shared" si="256"/>
        <v>0</v>
      </c>
      <c r="AK724" s="53">
        <f t="shared" si="256"/>
        <v>0</v>
      </c>
      <c r="AL724" s="53">
        <f t="shared" si="256"/>
        <v>-1.4281407015158205</v>
      </c>
      <c r="AM724" s="53">
        <f t="shared" si="257"/>
        <v>0</v>
      </c>
    </row>
    <row r="725" spans="1:39" x14ac:dyDescent="0.35">
      <c r="A725" s="301">
        <v>2018</v>
      </c>
      <c r="B725" s="301" t="s">
        <v>87</v>
      </c>
      <c r="C725" s="301" t="s">
        <v>67</v>
      </c>
      <c r="D725" s="302" t="s">
        <v>11</v>
      </c>
      <c r="E725" s="302" t="s">
        <v>229</v>
      </c>
      <c r="F725" s="301" t="s">
        <v>76</v>
      </c>
      <c r="G725" s="301" t="s">
        <v>77</v>
      </c>
      <c r="H725" s="303">
        <v>271651439000</v>
      </c>
      <c r="I725" s="303">
        <v>292900608950</v>
      </c>
      <c r="J725" s="303">
        <v>280716050743.59003</v>
      </c>
      <c r="K725" s="304">
        <f t="shared" si="268"/>
        <v>0.95840036574150667</v>
      </c>
      <c r="L725" s="303">
        <v>267110852575</v>
      </c>
      <c r="M725" s="304">
        <f t="shared" si="269"/>
        <v>0.91195048563588865</v>
      </c>
      <c r="P725">
        <f t="shared" si="262"/>
        <v>2018</v>
      </c>
      <c r="Q725" t="str">
        <f t="shared" si="263"/>
        <v>Enrique Pañalosa 2016-2019</v>
      </c>
      <c r="R725" t="str">
        <f t="shared" si="264"/>
        <v xml:space="preserve">0230-UNIVERSIDAD DISTRITAL  </v>
      </c>
      <c r="S725" t="str">
        <f t="shared" si="265"/>
        <v>EDUCACIÓN</v>
      </c>
      <c r="T725" t="str">
        <f t="shared" si="266"/>
        <v>Ente Autónomo Universitario</v>
      </c>
      <c r="U725" t="str">
        <f t="shared" si="267"/>
        <v>Funcionamiento</v>
      </c>
      <c r="V725" t="s">
        <v>256</v>
      </c>
      <c r="W725" s="53">
        <f t="shared" si="258"/>
        <v>411357905761.20862</v>
      </c>
      <c r="X725" s="53">
        <f t="shared" si="259"/>
        <v>443535221228.31354</v>
      </c>
      <c r="Y725" s="53">
        <f t="shared" si="260"/>
        <v>425084318244.45575</v>
      </c>
      <c r="Z725" s="53"/>
      <c r="AA725" s="53">
        <f t="shared" si="261"/>
        <v>404482160395.7818</v>
      </c>
      <c r="AB725" s="53"/>
      <c r="AC725" s="53">
        <f t="shared" si="251"/>
        <v>411357905761.20862</v>
      </c>
      <c r="AD725" s="53">
        <f t="shared" si="252"/>
        <v>443535221228.31354</v>
      </c>
      <c r="AE725" s="53">
        <f t="shared" si="253"/>
        <v>425084318244.45575</v>
      </c>
      <c r="AF725" s="53">
        <f t="shared" si="254"/>
        <v>1.4512920262211553</v>
      </c>
      <c r="AG725" s="53">
        <f t="shared" si="255"/>
        <v>404482160395.7818</v>
      </c>
      <c r="AI725" s="53">
        <f t="shared" si="256"/>
        <v>0</v>
      </c>
      <c r="AJ725" s="53">
        <f t="shared" si="256"/>
        <v>0</v>
      </c>
      <c r="AK725" s="53">
        <f t="shared" si="256"/>
        <v>0</v>
      </c>
      <c r="AL725" s="53">
        <f t="shared" si="256"/>
        <v>-1.4512920262211553</v>
      </c>
      <c r="AM725" s="53">
        <f t="shared" si="257"/>
        <v>0</v>
      </c>
    </row>
    <row r="726" spans="1:39" x14ac:dyDescent="0.35">
      <c r="A726" s="301">
        <v>2018</v>
      </c>
      <c r="B726" s="301" t="s">
        <v>87</v>
      </c>
      <c r="C726" s="301" t="s">
        <v>67</v>
      </c>
      <c r="D726" s="302" t="s">
        <v>11</v>
      </c>
      <c r="E726" s="302" t="s">
        <v>229</v>
      </c>
      <c r="F726" s="301" t="s">
        <v>79</v>
      </c>
      <c r="G726" s="301" t="s">
        <v>77</v>
      </c>
      <c r="H726" s="303">
        <v>0</v>
      </c>
      <c r="I726" s="303">
        <v>0</v>
      </c>
      <c r="J726" s="303">
        <v>0</v>
      </c>
      <c r="K726" s="304">
        <v>0</v>
      </c>
      <c r="L726" s="303">
        <v>0</v>
      </c>
      <c r="M726" s="304">
        <v>0</v>
      </c>
      <c r="P726">
        <f t="shared" si="262"/>
        <v>2018</v>
      </c>
      <c r="Q726" t="str">
        <f t="shared" si="263"/>
        <v>Enrique Pañalosa 2016-2019</v>
      </c>
      <c r="R726" t="str">
        <f t="shared" si="264"/>
        <v xml:space="preserve">0230-UNIVERSIDAD DISTRITAL  </v>
      </c>
      <c r="S726" t="str">
        <f t="shared" si="265"/>
        <v>EDUCACIÓN</v>
      </c>
      <c r="T726" t="str">
        <f t="shared" si="266"/>
        <v>Ente Autónomo Universitario</v>
      </c>
      <c r="U726" t="str">
        <f t="shared" si="267"/>
        <v>Servicio de la deuda</v>
      </c>
      <c r="V726" t="s">
        <v>256</v>
      </c>
      <c r="W726" s="53">
        <f t="shared" si="258"/>
        <v>0</v>
      </c>
      <c r="X726" s="53">
        <f t="shared" si="259"/>
        <v>0</v>
      </c>
      <c r="Y726" s="53">
        <f t="shared" si="260"/>
        <v>0</v>
      </c>
      <c r="Z726" s="53"/>
      <c r="AA726" s="53">
        <f t="shared" si="261"/>
        <v>0</v>
      </c>
      <c r="AB726" s="53"/>
      <c r="AC726" s="53">
        <f t="shared" si="251"/>
        <v>0</v>
      </c>
      <c r="AD726" s="53">
        <f t="shared" si="252"/>
        <v>0</v>
      </c>
      <c r="AE726" s="53">
        <f t="shared" si="253"/>
        <v>0</v>
      </c>
      <c r="AF726" s="53">
        <f t="shared" si="254"/>
        <v>0</v>
      </c>
      <c r="AG726" s="53">
        <f t="shared" si="255"/>
        <v>0</v>
      </c>
      <c r="AI726" s="53">
        <f t="shared" si="256"/>
        <v>0</v>
      </c>
      <c r="AJ726" s="53">
        <f t="shared" si="256"/>
        <v>0</v>
      </c>
      <c r="AK726" s="53">
        <f t="shared" si="256"/>
        <v>0</v>
      </c>
      <c r="AL726" s="53">
        <f t="shared" si="256"/>
        <v>0</v>
      </c>
      <c r="AM726" s="53">
        <f t="shared" si="257"/>
        <v>0</v>
      </c>
    </row>
    <row r="727" spans="1:39" x14ac:dyDescent="0.35">
      <c r="A727" s="301">
        <v>2018</v>
      </c>
      <c r="B727" s="301" t="s">
        <v>87</v>
      </c>
      <c r="C727" s="301" t="s">
        <v>67</v>
      </c>
      <c r="D727" s="302" t="s">
        <v>11</v>
      </c>
      <c r="E727" s="302" t="s">
        <v>229</v>
      </c>
      <c r="F727" s="301" t="s">
        <v>78</v>
      </c>
      <c r="G727" s="301" t="s">
        <v>77</v>
      </c>
      <c r="H727" s="303">
        <v>41332216000</v>
      </c>
      <c r="I727" s="303">
        <v>30771702244</v>
      </c>
      <c r="J727" s="303">
        <v>17723790110</v>
      </c>
      <c r="K727" s="304">
        <f t="shared" ref="K727:K730" si="270">+J727/I727</f>
        <v>0.57597691442162124</v>
      </c>
      <c r="L727" s="303">
        <v>7432854083</v>
      </c>
      <c r="M727" s="304">
        <f t="shared" si="269"/>
        <v>0.24154835582582337</v>
      </c>
      <c r="P727">
        <f t="shared" si="262"/>
        <v>2018</v>
      </c>
      <c r="Q727" t="str">
        <f t="shared" si="263"/>
        <v>Enrique Pañalosa 2016-2019</v>
      </c>
      <c r="R727" t="str">
        <f t="shared" si="264"/>
        <v xml:space="preserve">0230-UNIVERSIDAD DISTRITAL  </v>
      </c>
      <c r="S727" t="str">
        <f t="shared" si="265"/>
        <v>EDUCACIÓN</v>
      </c>
      <c r="T727" t="str">
        <f t="shared" si="266"/>
        <v>Ente Autónomo Universitario</v>
      </c>
      <c r="U727" t="str">
        <f t="shared" si="267"/>
        <v>Inversión directa</v>
      </c>
      <c r="V727" t="s">
        <v>256</v>
      </c>
      <c r="W727" s="53">
        <f t="shared" si="258"/>
        <v>62588786118.044159</v>
      </c>
      <c r="X727" s="53">
        <f t="shared" si="259"/>
        <v>46597150519.04924</v>
      </c>
      <c r="Y727" s="53">
        <f t="shared" si="260"/>
        <v>26838882976.801834</v>
      </c>
      <c r="Z727" s="53"/>
      <c r="AA727" s="53">
        <f t="shared" si="261"/>
        <v>11255465094.044758</v>
      </c>
      <c r="AB727" s="53"/>
      <c r="AC727" s="53">
        <f t="shared" si="251"/>
        <v>62588786118.044159</v>
      </c>
      <c r="AD727" s="53">
        <f t="shared" si="252"/>
        <v>46597150519.04924</v>
      </c>
      <c r="AE727" s="53">
        <f t="shared" si="253"/>
        <v>26838882976.801834</v>
      </c>
      <c r="AF727" s="53">
        <f t="shared" si="254"/>
        <v>0.87219363959739959</v>
      </c>
      <c r="AG727" s="53">
        <f t="shared" si="255"/>
        <v>11255465094.044758</v>
      </c>
      <c r="AI727" s="53">
        <f t="shared" si="256"/>
        <v>0</v>
      </c>
      <c r="AJ727" s="53">
        <f t="shared" si="256"/>
        <v>0</v>
      </c>
      <c r="AK727" s="53">
        <f t="shared" si="256"/>
        <v>0</v>
      </c>
      <c r="AL727" s="53">
        <f t="shared" si="256"/>
        <v>-0.87219363959739959</v>
      </c>
      <c r="AM727" s="53">
        <f t="shared" si="257"/>
        <v>0</v>
      </c>
    </row>
    <row r="728" spans="1:39" x14ac:dyDescent="0.35">
      <c r="A728" s="301">
        <v>2018</v>
      </c>
      <c r="B728" s="301" t="s">
        <v>87</v>
      </c>
      <c r="C728" s="301" t="s">
        <v>67</v>
      </c>
      <c r="D728" s="302" t="s">
        <v>11</v>
      </c>
      <c r="E728" s="302" t="s">
        <v>229</v>
      </c>
      <c r="F728" s="301" t="s">
        <v>80</v>
      </c>
      <c r="G728" s="301" t="s">
        <v>77</v>
      </c>
      <c r="H728" s="303">
        <v>188336000</v>
      </c>
      <c r="I728" s="303">
        <v>188336000</v>
      </c>
      <c r="J728" s="303">
        <v>120700000</v>
      </c>
      <c r="K728" s="304">
        <f t="shared" si="270"/>
        <v>0.6408758814034492</v>
      </c>
      <c r="L728" s="303">
        <v>120700000</v>
      </c>
      <c r="M728" s="304">
        <f t="shared" si="269"/>
        <v>0.6408758814034492</v>
      </c>
      <c r="P728">
        <f t="shared" si="262"/>
        <v>2018</v>
      </c>
      <c r="Q728" t="str">
        <f t="shared" si="263"/>
        <v>Enrique Pañalosa 2016-2019</v>
      </c>
      <c r="R728" t="str">
        <f t="shared" si="264"/>
        <v xml:space="preserve">0230-UNIVERSIDAD DISTRITAL  </v>
      </c>
      <c r="S728" t="str">
        <f t="shared" si="265"/>
        <v>EDUCACIÓN</v>
      </c>
      <c r="T728" t="str">
        <f t="shared" si="266"/>
        <v>Ente Autónomo Universitario</v>
      </c>
      <c r="U728" t="str">
        <f t="shared" si="267"/>
        <v>Transferencias</v>
      </c>
      <c r="V728" t="s">
        <v>256</v>
      </c>
      <c r="W728" s="53">
        <f t="shared" si="258"/>
        <v>285194522.89535999</v>
      </c>
      <c r="X728" s="53">
        <f t="shared" si="259"/>
        <v>285194522.89535999</v>
      </c>
      <c r="Y728" s="53">
        <f t="shared" si="260"/>
        <v>182774291.23199999</v>
      </c>
      <c r="Z728" s="53"/>
      <c r="AA728" s="53">
        <f t="shared" si="261"/>
        <v>182774291.23199999</v>
      </c>
      <c r="AB728" s="53"/>
      <c r="AC728" s="53">
        <f t="shared" si="251"/>
        <v>285194522.89535999</v>
      </c>
      <c r="AD728" s="53">
        <f t="shared" si="252"/>
        <v>285194522.89535999</v>
      </c>
      <c r="AE728" s="53">
        <f t="shared" si="253"/>
        <v>182774291.23199999</v>
      </c>
      <c r="AF728" s="53">
        <f t="shared" si="254"/>
        <v>0.97046922113669187</v>
      </c>
      <c r="AG728" s="53">
        <f t="shared" si="255"/>
        <v>182774291.23199999</v>
      </c>
      <c r="AI728" s="53">
        <f t="shared" si="256"/>
        <v>0</v>
      </c>
      <c r="AJ728" s="53">
        <f t="shared" si="256"/>
        <v>0</v>
      </c>
      <c r="AK728" s="53">
        <f t="shared" si="256"/>
        <v>0</v>
      </c>
      <c r="AL728" s="53">
        <f t="shared" si="256"/>
        <v>-0.97046922113669187</v>
      </c>
      <c r="AM728" s="53">
        <f t="shared" si="257"/>
        <v>0</v>
      </c>
    </row>
    <row r="729" spans="1:39" x14ac:dyDescent="0.35">
      <c r="A729" s="301">
        <v>2018</v>
      </c>
      <c r="B729" s="301" t="s">
        <v>87</v>
      </c>
      <c r="C729" s="301" t="s">
        <v>68</v>
      </c>
      <c r="D729" s="302" t="s">
        <v>19</v>
      </c>
      <c r="E729" s="302" t="s">
        <v>227</v>
      </c>
      <c r="F729" s="301" t="s">
        <v>76</v>
      </c>
      <c r="G729" s="301" t="s">
        <v>77</v>
      </c>
      <c r="H729" s="303">
        <v>133154181000</v>
      </c>
      <c r="I729" s="303">
        <v>132594181000</v>
      </c>
      <c r="J729" s="303">
        <v>131886514312</v>
      </c>
      <c r="K729" s="304">
        <f t="shared" si="270"/>
        <v>0.99466291293733322</v>
      </c>
      <c r="L729" s="303">
        <v>130925584103</v>
      </c>
      <c r="M729" s="304">
        <f t="shared" si="269"/>
        <v>0.98741576074895776</v>
      </c>
      <c r="P729">
        <f t="shared" si="262"/>
        <v>2018</v>
      </c>
      <c r="Q729" t="str">
        <f t="shared" si="263"/>
        <v>Enrique Pañalosa 2016-2019</v>
      </c>
      <c r="R729" t="str">
        <f t="shared" si="264"/>
        <v>0235-CONTRALORÍA DISTRITAL</v>
      </c>
      <c r="S729" t="str">
        <f t="shared" si="265"/>
        <v>ORGANISMO DE CONTROL</v>
      </c>
      <c r="T729" t="str">
        <f t="shared" si="266"/>
        <v>Organismo de Control</v>
      </c>
      <c r="U729" t="str">
        <f t="shared" si="267"/>
        <v>Funcionamiento</v>
      </c>
      <c r="V729" t="s">
        <v>256</v>
      </c>
      <c r="W729" s="53">
        <f t="shared" si="258"/>
        <v>201633480172.76254</v>
      </c>
      <c r="X729" s="53">
        <f t="shared" si="259"/>
        <v>200785480147.16254</v>
      </c>
      <c r="Y729" s="53">
        <f t="shared" si="260"/>
        <v>199713870558.69778</v>
      </c>
      <c r="Z729" s="53"/>
      <c r="AA729" s="53">
        <f t="shared" si="261"/>
        <v>198258747626.85526</v>
      </c>
      <c r="AB729" s="53"/>
      <c r="AC729" s="53">
        <f t="shared" si="251"/>
        <v>201633480172.76254</v>
      </c>
      <c r="AD729" s="53">
        <f t="shared" si="252"/>
        <v>200785480147.16254</v>
      </c>
      <c r="AE729" s="53">
        <f t="shared" si="253"/>
        <v>199713870558.69778</v>
      </c>
      <c r="AF729" s="53">
        <f t="shared" si="254"/>
        <v>1.5062038850611235</v>
      </c>
      <c r="AG729" s="53">
        <f t="shared" si="255"/>
        <v>198258747626.85526</v>
      </c>
      <c r="AI729" s="53">
        <f t="shared" si="256"/>
        <v>0</v>
      </c>
      <c r="AJ729" s="53">
        <f t="shared" si="256"/>
        <v>0</v>
      </c>
      <c r="AK729" s="53">
        <f t="shared" si="256"/>
        <v>0</v>
      </c>
      <c r="AL729" s="53">
        <f t="shared" si="256"/>
        <v>-1.5062038850611235</v>
      </c>
      <c r="AM729" s="53">
        <f t="shared" si="257"/>
        <v>0</v>
      </c>
    </row>
    <row r="730" spans="1:39" x14ac:dyDescent="0.35">
      <c r="A730" s="301">
        <v>2018</v>
      </c>
      <c r="B730" s="301" t="s">
        <v>87</v>
      </c>
      <c r="C730" s="301" t="s">
        <v>68</v>
      </c>
      <c r="D730" s="302" t="s">
        <v>19</v>
      </c>
      <c r="E730" s="302" t="s">
        <v>227</v>
      </c>
      <c r="F730" s="301" t="s">
        <v>78</v>
      </c>
      <c r="G730" s="301" t="s">
        <v>77</v>
      </c>
      <c r="H730" s="303">
        <v>16807888000</v>
      </c>
      <c r="I730" s="303">
        <v>15858385000</v>
      </c>
      <c r="J730" s="303">
        <v>15735690082</v>
      </c>
      <c r="K730" s="304">
        <f t="shared" si="270"/>
        <v>0.99226308870669999</v>
      </c>
      <c r="L730" s="303">
        <v>13116591091</v>
      </c>
      <c r="M730" s="304">
        <f t="shared" si="269"/>
        <v>0.82710762104716207</v>
      </c>
      <c r="P730">
        <f t="shared" si="262"/>
        <v>2018</v>
      </c>
      <c r="Q730" t="str">
        <f t="shared" si="263"/>
        <v>Enrique Pañalosa 2016-2019</v>
      </c>
      <c r="R730" t="str">
        <f t="shared" si="264"/>
        <v>0235-CONTRALORÍA DISTRITAL</v>
      </c>
      <c r="S730" t="str">
        <f t="shared" si="265"/>
        <v>ORGANISMO DE CONTROL</v>
      </c>
      <c r="T730" t="str">
        <f t="shared" si="266"/>
        <v>Organismo de Control</v>
      </c>
      <c r="U730" t="str">
        <f t="shared" si="267"/>
        <v>Inversión directa</v>
      </c>
      <c r="V730" t="s">
        <v>256</v>
      </c>
      <c r="W730" s="53">
        <f t="shared" si="258"/>
        <v>25451945454.074879</v>
      </c>
      <c r="X730" s="53">
        <f t="shared" si="259"/>
        <v>24014126582.097599</v>
      </c>
      <c r="Y730" s="53">
        <f t="shared" si="260"/>
        <v>23828331414.945831</v>
      </c>
      <c r="Z730" s="53"/>
      <c r="AA730" s="53">
        <f t="shared" si="261"/>
        <v>19862267108.844162</v>
      </c>
      <c r="AB730" s="53"/>
      <c r="AC730" s="53">
        <f t="shared" si="251"/>
        <v>25451945454.074879</v>
      </c>
      <c r="AD730" s="53">
        <f t="shared" si="252"/>
        <v>24014126582.097599</v>
      </c>
      <c r="AE730" s="53">
        <f t="shared" si="253"/>
        <v>23828331414.945831</v>
      </c>
      <c r="AF730" s="53">
        <f t="shared" si="254"/>
        <v>1.5025698654021726</v>
      </c>
      <c r="AG730" s="53">
        <f t="shared" si="255"/>
        <v>19862267108.844162</v>
      </c>
      <c r="AI730" s="53">
        <f t="shared" si="256"/>
        <v>0</v>
      </c>
      <c r="AJ730" s="53">
        <f t="shared" si="256"/>
        <v>0</v>
      </c>
      <c r="AK730" s="53">
        <f t="shared" si="256"/>
        <v>0</v>
      </c>
      <c r="AL730" s="53">
        <f t="shared" si="256"/>
        <v>-1.5025698654021726</v>
      </c>
      <c r="AM730" s="53">
        <f t="shared" si="257"/>
        <v>0</v>
      </c>
    </row>
    <row r="731" spans="1:39" x14ac:dyDescent="0.35">
      <c r="A731" s="301">
        <v>2018</v>
      </c>
      <c r="B731" s="301" t="s">
        <v>87</v>
      </c>
      <c r="C731" s="301" t="s">
        <v>69</v>
      </c>
      <c r="D731" s="302" t="s">
        <v>11</v>
      </c>
      <c r="E731" s="302" t="s">
        <v>228</v>
      </c>
      <c r="F731" s="301" t="s">
        <v>76</v>
      </c>
      <c r="G731" s="301" t="s">
        <v>77</v>
      </c>
      <c r="H731" s="303">
        <v>0</v>
      </c>
      <c r="I731" s="303">
        <v>0</v>
      </c>
      <c r="J731" s="303">
        <v>0</v>
      </c>
      <c r="K731" s="304">
        <v>0</v>
      </c>
      <c r="L731" s="303">
        <v>0</v>
      </c>
      <c r="M731" s="304">
        <v>0</v>
      </c>
      <c r="P731">
        <f t="shared" si="262"/>
        <v>2018</v>
      </c>
      <c r="Q731" t="str">
        <f t="shared" si="263"/>
        <v>Enrique Pañalosa 2016-2019</v>
      </c>
      <c r="R731" t="str">
        <f t="shared" si="264"/>
        <v>0501-AGENCIA DE EDUCACIÓN SUPERIOR, CIENCIA Y TECNOLOGÍA - ATENEA</v>
      </c>
      <c r="S731" t="str">
        <f t="shared" si="265"/>
        <v>EDUCACIÓN</v>
      </c>
      <c r="T731" t="str">
        <f t="shared" si="266"/>
        <v>Establecimientos Públicos</v>
      </c>
      <c r="U731" t="str">
        <f t="shared" si="267"/>
        <v>Funcionamiento</v>
      </c>
      <c r="V731" t="s">
        <v>256</v>
      </c>
      <c r="W731" s="53">
        <f t="shared" si="258"/>
        <v>0</v>
      </c>
      <c r="X731" s="53">
        <f t="shared" si="259"/>
        <v>0</v>
      </c>
      <c r="Y731" s="53">
        <f t="shared" si="260"/>
        <v>0</v>
      </c>
      <c r="Z731" s="53"/>
      <c r="AA731" s="53">
        <f t="shared" si="261"/>
        <v>0</v>
      </c>
      <c r="AB731" s="53"/>
      <c r="AC731" s="53">
        <f t="shared" si="251"/>
        <v>0</v>
      </c>
      <c r="AD731" s="53">
        <f t="shared" si="252"/>
        <v>0</v>
      </c>
      <c r="AE731" s="53">
        <f t="shared" si="253"/>
        <v>0</v>
      </c>
      <c r="AF731" s="53">
        <f t="shared" si="254"/>
        <v>0</v>
      </c>
      <c r="AG731" s="53">
        <f t="shared" si="255"/>
        <v>0</v>
      </c>
      <c r="AI731" s="53">
        <f t="shared" si="256"/>
        <v>0</v>
      </c>
      <c r="AJ731" s="53">
        <f t="shared" si="256"/>
        <v>0</v>
      </c>
      <c r="AK731" s="53">
        <f t="shared" si="256"/>
        <v>0</v>
      </c>
      <c r="AL731" s="53">
        <f t="shared" si="256"/>
        <v>0</v>
      </c>
      <c r="AM731" s="53">
        <f t="shared" si="257"/>
        <v>0</v>
      </c>
    </row>
    <row r="732" spans="1:39" x14ac:dyDescent="0.35">
      <c r="A732" s="301">
        <v>2018</v>
      </c>
      <c r="B732" s="301" t="s">
        <v>87</v>
      </c>
      <c r="C732" s="301" t="s">
        <v>69</v>
      </c>
      <c r="D732" s="302" t="s">
        <v>11</v>
      </c>
      <c r="E732" s="302" t="s">
        <v>228</v>
      </c>
      <c r="F732" s="301" t="s">
        <v>78</v>
      </c>
      <c r="G732" s="301" t="s">
        <v>77</v>
      </c>
      <c r="H732" s="303">
        <v>0</v>
      </c>
      <c r="I732" s="303">
        <v>0</v>
      </c>
      <c r="J732" s="303">
        <v>0</v>
      </c>
      <c r="K732" s="304">
        <v>0</v>
      </c>
      <c r="L732" s="303">
        <v>0</v>
      </c>
      <c r="M732" s="304">
        <v>0</v>
      </c>
      <c r="P732">
        <f t="shared" si="262"/>
        <v>2018</v>
      </c>
      <c r="Q732" t="str">
        <f t="shared" si="263"/>
        <v>Enrique Pañalosa 2016-2019</v>
      </c>
      <c r="R732" t="str">
        <f t="shared" si="264"/>
        <v>0501-AGENCIA DE EDUCACIÓN SUPERIOR, CIENCIA Y TECNOLOGÍA - ATENEA</v>
      </c>
      <c r="S732" t="str">
        <f t="shared" si="265"/>
        <v>EDUCACIÓN</v>
      </c>
      <c r="T732" t="str">
        <f t="shared" si="266"/>
        <v>Establecimientos Públicos</v>
      </c>
      <c r="U732" t="str">
        <f t="shared" si="267"/>
        <v>Inversión directa</v>
      </c>
      <c r="V732" t="s">
        <v>256</v>
      </c>
      <c r="W732" s="53">
        <f t="shared" si="258"/>
        <v>0</v>
      </c>
      <c r="X732" s="53">
        <f t="shared" si="259"/>
        <v>0</v>
      </c>
      <c r="Y732" s="53">
        <f t="shared" si="260"/>
        <v>0</v>
      </c>
      <c r="Z732" s="53"/>
      <c r="AA732" s="53">
        <f t="shared" si="261"/>
        <v>0</v>
      </c>
      <c r="AB732" s="53"/>
      <c r="AC732" s="53">
        <f t="shared" si="251"/>
        <v>0</v>
      </c>
      <c r="AD732" s="53">
        <f t="shared" si="252"/>
        <v>0</v>
      </c>
      <c r="AE732" s="53">
        <f t="shared" si="253"/>
        <v>0</v>
      </c>
      <c r="AF732" s="53">
        <f t="shared" si="254"/>
        <v>0</v>
      </c>
      <c r="AG732" s="53">
        <f t="shared" si="255"/>
        <v>0</v>
      </c>
      <c r="AI732" s="53">
        <f t="shared" si="256"/>
        <v>0</v>
      </c>
      <c r="AJ732" s="53">
        <f t="shared" si="256"/>
        <v>0</v>
      </c>
      <c r="AK732" s="53">
        <f t="shared" si="256"/>
        <v>0</v>
      </c>
      <c r="AL732" s="53">
        <f t="shared" si="256"/>
        <v>0</v>
      </c>
      <c r="AM732" s="53">
        <f t="shared" si="257"/>
        <v>0</v>
      </c>
    </row>
    <row r="733" spans="1:39" x14ac:dyDescent="0.35">
      <c r="A733" s="301">
        <v>2019</v>
      </c>
      <c r="B733" s="301" t="s">
        <v>87</v>
      </c>
      <c r="C733" s="301" t="s">
        <v>25</v>
      </c>
      <c r="D733" s="302" t="s">
        <v>255</v>
      </c>
      <c r="E733" s="302" t="s">
        <v>226</v>
      </c>
      <c r="F733" s="301" t="s">
        <v>76</v>
      </c>
      <c r="G733" s="301" t="s">
        <v>77</v>
      </c>
      <c r="H733" s="303">
        <v>71564292000</v>
      </c>
      <c r="I733" s="303">
        <v>71564292000</v>
      </c>
      <c r="J733" s="303">
        <v>67213703277</v>
      </c>
      <c r="K733" s="304">
        <f t="shared" ref="K733:K795" si="271">+J733/I733</f>
        <v>0.93920726941587018</v>
      </c>
      <c r="L733" s="303">
        <v>67213703277</v>
      </c>
      <c r="M733" s="304">
        <f t="shared" ref="M733:M795" si="272">+L733/I733</f>
        <v>0.93920726941587018</v>
      </c>
      <c r="P733">
        <f t="shared" si="262"/>
        <v>2019</v>
      </c>
      <c r="Q733" t="str">
        <f t="shared" si="263"/>
        <v>Enrique Pañalosa 2016-2019</v>
      </c>
      <c r="R733" t="str">
        <f t="shared" si="264"/>
        <v>0100-CONCEJO DE BOGOTA</v>
      </c>
      <c r="S733" t="str">
        <f t="shared" si="265"/>
        <v>OTRAS ENTIDADES DE CONTROL</v>
      </c>
      <c r="T733" t="str">
        <f t="shared" si="266"/>
        <v>Administración Centrral</v>
      </c>
      <c r="U733" t="str">
        <f t="shared" si="267"/>
        <v>Funcionamiento</v>
      </c>
      <c r="V733" t="s">
        <v>256</v>
      </c>
      <c r="W733" s="53">
        <f t="shared" si="258"/>
        <v>104401530154.2215</v>
      </c>
      <c r="X733" s="53">
        <f t="shared" si="259"/>
        <v>104401530154.2215</v>
      </c>
      <c r="Y733" s="53">
        <f t="shared" si="260"/>
        <v>98054676058.985001</v>
      </c>
      <c r="Z733" s="53"/>
      <c r="AA733" s="53">
        <f t="shared" si="261"/>
        <v>98054676058.985001</v>
      </c>
      <c r="AB733" s="53"/>
      <c r="AC733" s="53">
        <f>+H733*$AD$2</f>
        <v>104401530154.2215</v>
      </c>
      <c r="AD733" s="53">
        <f t="shared" ref="AD733:AG733" si="273">+I733*$AD$2</f>
        <v>104401530154.2215</v>
      </c>
      <c r="AE733" s="53">
        <f t="shared" si="273"/>
        <v>98054676058.985001</v>
      </c>
      <c r="AF733" s="53">
        <f t="shared" si="273"/>
        <v>1.3701620363824043</v>
      </c>
      <c r="AG733" s="53">
        <f t="shared" si="273"/>
        <v>98054676058.985001</v>
      </c>
      <c r="AI733" s="53">
        <f t="shared" si="256"/>
        <v>0</v>
      </c>
      <c r="AJ733" s="53">
        <f t="shared" si="256"/>
        <v>0</v>
      </c>
      <c r="AK733" s="53">
        <f t="shared" si="256"/>
        <v>0</v>
      </c>
      <c r="AL733" s="53">
        <f t="shared" si="256"/>
        <v>-1.3701620363824043</v>
      </c>
      <c r="AM733" s="53">
        <f t="shared" si="257"/>
        <v>0</v>
      </c>
    </row>
    <row r="734" spans="1:39" x14ac:dyDescent="0.35">
      <c r="A734" s="301">
        <v>2019</v>
      </c>
      <c r="B734" s="301" t="s">
        <v>87</v>
      </c>
      <c r="C734" s="301" t="s">
        <v>26</v>
      </c>
      <c r="D734" s="302" t="s">
        <v>255</v>
      </c>
      <c r="E734" s="302" t="s">
        <v>226</v>
      </c>
      <c r="F734" s="301" t="s">
        <v>76</v>
      </c>
      <c r="G734" s="301" t="s">
        <v>77</v>
      </c>
      <c r="H734" s="303">
        <v>138124290000</v>
      </c>
      <c r="I734" s="303">
        <v>138124290000</v>
      </c>
      <c r="J734" s="303">
        <v>137591003351</v>
      </c>
      <c r="K734" s="304">
        <f t="shared" si="271"/>
        <v>0.99613908133754026</v>
      </c>
      <c r="L734" s="303">
        <v>134041938938</v>
      </c>
      <c r="M734" s="304">
        <f t="shared" si="272"/>
        <v>0.97044436527420341</v>
      </c>
      <c r="P734">
        <f t="shared" si="262"/>
        <v>2019</v>
      </c>
      <c r="Q734" t="str">
        <f t="shared" si="263"/>
        <v>Enrique Pañalosa 2016-2019</v>
      </c>
      <c r="R734" t="str">
        <f t="shared" si="264"/>
        <v>0102-PERSONERÍA DE BOGOTÁ</v>
      </c>
      <c r="S734" t="str">
        <f t="shared" si="265"/>
        <v>OTRAS ENTIDADES DE CONTROL</v>
      </c>
      <c r="T734" t="str">
        <f t="shared" si="266"/>
        <v>Administración Centrral</v>
      </c>
      <c r="U734" t="str">
        <f t="shared" si="267"/>
        <v>Funcionamiento</v>
      </c>
      <c r="V734" t="s">
        <v>256</v>
      </c>
      <c r="W734" s="53">
        <f t="shared" si="258"/>
        <v>201502548609.93295</v>
      </c>
      <c r="X734" s="53">
        <f t="shared" si="259"/>
        <v>201502548609.93295</v>
      </c>
      <c r="Y734" s="53">
        <f t="shared" si="260"/>
        <v>200724563659.47165</v>
      </c>
      <c r="Z734" s="53"/>
      <c r="AA734" s="53">
        <f t="shared" si="261"/>
        <v>195547012886.9007</v>
      </c>
      <c r="AB734" s="53"/>
      <c r="AC734" s="53">
        <f t="shared" ref="AC734:AC797" si="274">+H734*$AD$2</f>
        <v>201502548609.93295</v>
      </c>
      <c r="AD734" s="53">
        <f t="shared" ref="AD734:AD797" si="275">+I734*$AD$2</f>
        <v>201502548609.93295</v>
      </c>
      <c r="AE734" s="53">
        <f t="shared" ref="AE734:AE797" si="276">+J734*$AD$2</f>
        <v>200724563659.47165</v>
      </c>
      <c r="AF734" s="53">
        <f t="shared" ref="AF734:AF797" si="277">+K734*$AD$2</f>
        <v>1.4532169805866271</v>
      </c>
      <c r="AG734" s="53">
        <f t="shared" ref="AG734:AG797" si="278">+L734*$AD$2</f>
        <v>195547012886.9007</v>
      </c>
      <c r="AI734" s="53">
        <f t="shared" si="256"/>
        <v>0</v>
      </c>
      <c r="AJ734" s="53">
        <f t="shared" si="256"/>
        <v>0</v>
      </c>
      <c r="AK734" s="53">
        <f t="shared" si="256"/>
        <v>0</v>
      </c>
      <c r="AL734" s="53">
        <f t="shared" si="256"/>
        <v>-1.4532169805866271</v>
      </c>
      <c r="AM734" s="53">
        <f t="shared" si="257"/>
        <v>0</v>
      </c>
    </row>
    <row r="735" spans="1:39" x14ac:dyDescent="0.35">
      <c r="A735" s="301">
        <v>2019</v>
      </c>
      <c r="B735" s="301" t="s">
        <v>87</v>
      </c>
      <c r="C735" s="301" t="s">
        <v>26</v>
      </c>
      <c r="D735" s="302" t="s">
        <v>255</v>
      </c>
      <c r="E735" s="302" t="s">
        <v>226</v>
      </c>
      <c r="F735" s="301" t="s">
        <v>78</v>
      </c>
      <c r="G735" s="301" t="s">
        <v>77</v>
      </c>
      <c r="H735" s="303">
        <v>21206000000</v>
      </c>
      <c r="I735" s="303">
        <v>21206000000</v>
      </c>
      <c r="J735" s="303">
        <v>20920303032</v>
      </c>
      <c r="K735" s="304">
        <f t="shared" si="271"/>
        <v>0.98652754088465533</v>
      </c>
      <c r="L735" s="303">
        <v>17738760430</v>
      </c>
      <c r="M735" s="304">
        <f t="shared" si="272"/>
        <v>0.83649723804583609</v>
      </c>
      <c r="P735">
        <f t="shared" si="262"/>
        <v>2019</v>
      </c>
      <c r="Q735" t="str">
        <f t="shared" si="263"/>
        <v>Enrique Pañalosa 2016-2019</v>
      </c>
      <c r="R735" t="str">
        <f t="shared" si="264"/>
        <v>0102-PERSONERÍA DE BOGOTÁ</v>
      </c>
      <c r="S735" t="str">
        <f t="shared" si="265"/>
        <v>OTRAS ENTIDADES DE CONTROL</v>
      </c>
      <c r="T735" t="str">
        <f t="shared" si="266"/>
        <v>Administración Centrral</v>
      </c>
      <c r="U735" t="str">
        <f t="shared" si="267"/>
        <v>Inversión directa</v>
      </c>
      <c r="V735" t="s">
        <v>256</v>
      </c>
      <c r="W735" s="53">
        <f t="shared" si="258"/>
        <v>30936362067.976879</v>
      </c>
      <c r="X735" s="53">
        <f t="shared" si="259"/>
        <v>30936362067.976879</v>
      </c>
      <c r="Y735" s="53">
        <f t="shared" si="260"/>
        <v>30519573194.838558</v>
      </c>
      <c r="Z735" s="53"/>
      <c r="AA735" s="53">
        <f t="shared" si="261"/>
        <v>25878181425.04863</v>
      </c>
      <c r="AB735" s="53"/>
      <c r="AC735" s="53">
        <f t="shared" si="274"/>
        <v>30936362067.976879</v>
      </c>
      <c r="AD735" s="53">
        <f t="shared" si="275"/>
        <v>30936362067.976879</v>
      </c>
      <c r="AE735" s="53">
        <f t="shared" si="276"/>
        <v>30519573194.838558</v>
      </c>
      <c r="AF735" s="53">
        <f t="shared" si="277"/>
        <v>1.4391951897971593</v>
      </c>
      <c r="AG735" s="53">
        <f t="shared" si="278"/>
        <v>25878181425.04863</v>
      </c>
      <c r="AI735" s="53">
        <f t="shared" si="256"/>
        <v>0</v>
      </c>
      <c r="AJ735" s="53">
        <f t="shared" si="256"/>
        <v>0</v>
      </c>
      <c r="AK735" s="53">
        <f t="shared" si="256"/>
        <v>0</v>
      </c>
      <c r="AL735" s="53">
        <f t="shared" si="256"/>
        <v>-1.4391951897971593</v>
      </c>
      <c r="AM735" s="53">
        <f t="shared" si="257"/>
        <v>0</v>
      </c>
    </row>
    <row r="736" spans="1:39" x14ac:dyDescent="0.35">
      <c r="A736" s="301">
        <v>2019</v>
      </c>
      <c r="B736" s="301" t="s">
        <v>87</v>
      </c>
      <c r="C736" s="301" t="s">
        <v>27</v>
      </c>
      <c r="D736" s="302" t="s">
        <v>13</v>
      </c>
      <c r="E736" s="302" t="s">
        <v>226</v>
      </c>
      <c r="F736" s="301" t="s">
        <v>76</v>
      </c>
      <c r="G736" s="301" t="s">
        <v>77</v>
      </c>
      <c r="H736" s="303">
        <v>87789219000</v>
      </c>
      <c r="I736" s="303">
        <v>87776219000</v>
      </c>
      <c r="J736" s="303">
        <v>85989998523</v>
      </c>
      <c r="K736" s="304">
        <f t="shared" si="271"/>
        <v>0.97965029141890925</v>
      </c>
      <c r="L736" s="303">
        <v>82389138460</v>
      </c>
      <c r="M736" s="304">
        <f t="shared" si="272"/>
        <v>0.93862710650592052</v>
      </c>
      <c r="P736">
        <f t="shared" si="262"/>
        <v>2019</v>
      </c>
      <c r="Q736" t="str">
        <f t="shared" si="263"/>
        <v>Enrique Pañalosa 2016-2019</v>
      </c>
      <c r="R736" t="str">
        <f t="shared" si="264"/>
        <v>0104-SECRETARÍA GENERAL</v>
      </c>
      <c r="S736" t="str">
        <f t="shared" si="265"/>
        <v>GESTIÓN PÚBLICA</v>
      </c>
      <c r="T736" t="str">
        <f t="shared" si="266"/>
        <v>Administración Centrral</v>
      </c>
      <c r="U736" t="str">
        <f t="shared" si="267"/>
        <v>Funcionamiento</v>
      </c>
      <c r="V736" t="s">
        <v>256</v>
      </c>
      <c r="W736" s="53">
        <f t="shared" si="258"/>
        <v>128071256467.45804</v>
      </c>
      <c r="X736" s="53">
        <f t="shared" si="259"/>
        <v>128052291424.22104</v>
      </c>
      <c r="Y736" s="53">
        <f t="shared" si="260"/>
        <v>125446464610.59723</v>
      </c>
      <c r="Z736" s="53"/>
      <c r="AA736" s="53">
        <f t="shared" si="261"/>
        <v>120193351780.96948</v>
      </c>
      <c r="AB736" s="53"/>
      <c r="AC736" s="53">
        <f t="shared" si="274"/>
        <v>128071256467.45804</v>
      </c>
      <c r="AD736" s="53">
        <f t="shared" si="275"/>
        <v>128052291424.22104</v>
      </c>
      <c r="AE736" s="53">
        <f t="shared" si="276"/>
        <v>125446464610.59723</v>
      </c>
      <c r="AF736" s="53">
        <f t="shared" si="277"/>
        <v>1.4291623179918154</v>
      </c>
      <c r="AG736" s="53">
        <f t="shared" si="278"/>
        <v>120193351780.96948</v>
      </c>
      <c r="AI736" s="53">
        <f t="shared" si="256"/>
        <v>0</v>
      </c>
      <c r="AJ736" s="53">
        <f t="shared" si="256"/>
        <v>0</v>
      </c>
      <c r="AK736" s="53">
        <f t="shared" si="256"/>
        <v>0</v>
      </c>
      <c r="AL736" s="53">
        <f t="shared" si="256"/>
        <v>-1.4291623179918154</v>
      </c>
      <c r="AM736" s="53">
        <f t="shared" si="257"/>
        <v>0</v>
      </c>
    </row>
    <row r="737" spans="1:39" x14ac:dyDescent="0.35">
      <c r="A737" s="301">
        <v>2019</v>
      </c>
      <c r="B737" s="301" t="s">
        <v>87</v>
      </c>
      <c r="C737" s="301" t="s">
        <v>27</v>
      </c>
      <c r="D737" s="302" t="s">
        <v>13</v>
      </c>
      <c r="E737" s="302" t="s">
        <v>226</v>
      </c>
      <c r="F737" s="301" t="s">
        <v>78</v>
      </c>
      <c r="G737" s="301" t="s">
        <v>77</v>
      </c>
      <c r="H737" s="303">
        <v>134471277000</v>
      </c>
      <c r="I737" s="303">
        <v>134471277000</v>
      </c>
      <c r="J737" s="303">
        <v>133803740815</v>
      </c>
      <c r="K737" s="304">
        <f t="shared" si="271"/>
        <v>0.9950358455731777</v>
      </c>
      <c r="L737" s="303">
        <v>113369660029</v>
      </c>
      <c r="M737" s="304">
        <f t="shared" si="272"/>
        <v>0.84307714300207026</v>
      </c>
      <c r="P737">
        <f t="shared" si="262"/>
        <v>2019</v>
      </c>
      <c r="Q737" t="str">
        <f t="shared" si="263"/>
        <v>Enrique Pañalosa 2016-2019</v>
      </c>
      <c r="R737" t="str">
        <f t="shared" si="264"/>
        <v>0104-SECRETARÍA GENERAL</v>
      </c>
      <c r="S737" t="str">
        <f t="shared" si="265"/>
        <v>GESTIÓN PÚBLICA</v>
      </c>
      <c r="T737" t="str">
        <f t="shared" si="266"/>
        <v>Administración Centrral</v>
      </c>
      <c r="U737" t="str">
        <f t="shared" si="267"/>
        <v>Inversión directa</v>
      </c>
      <c r="V737" t="s">
        <v>256</v>
      </c>
      <c r="W737" s="53">
        <f t="shared" si="258"/>
        <v>196173352495.29434</v>
      </c>
      <c r="X737" s="53">
        <f t="shared" si="259"/>
        <v>196173352495.29434</v>
      </c>
      <c r="Y737" s="53">
        <f t="shared" si="260"/>
        <v>195199517679.08023</v>
      </c>
      <c r="Z737" s="53"/>
      <c r="AA737" s="53">
        <f t="shared" si="261"/>
        <v>165389269554.87079</v>
      </c>
      <c r="AB737" s="53"/>
      <c r="AC737" s="53">
        <f t="shared" si="274"/>
        <v>196173352495.29434</v>
      </c>
      <c r="AD737" s="53">
        <f t="shared" si="275"/>
        <v>196173352495.29434</v>
      </c>
      <c r="AE737" s="53">
        <f t="shared" si="276"/>
        <v>195199517679.08023</v>
      </c>
      <c r="AF737" s="53">
        <f t="shared" si="277"/>
        <v>1.4516075256657244</v>
      </c>
      <c r="AG737" s="53">
        <f t="shared" si="278"/>
        <v>165389269554.87079</v>
      </c>
      <c r="AI737" s="53">
        <f t="shared" si="256"/>
        <v>0</v>
      </c>
      <c r="AJ737" s="53">
        <f t="shared" si="256"/>
        <v>0</v>
      </c>
      <c r="AK737" s="53">
        <f t="shared" si="256"/>
        <v>0</v>
      </c>
      <c r="AL737" s="53">
        <f t="shared" si="256"/>
        <v>-1.4516075256657244</v>
      </c>
      <c r="AM737" s="53">
        <f t="shared" si="257"/>
        <v>0</v>
      </c>
    </row>
    <row r="738" spans="1:39" x14ac:dyDescent="0.35">
      <c r="A738" s="301">
        <v>2019</v>
      </c>
      <c r="B738" s="301" t="s">
        <v>87</v>
      </c>
      <c r="C738" s="301" t="s">
        <v>28</v>
      </c>
      <c r="D738" s="302" t="s">
        <v>255</v>
      </c>
      <c r="E738" s="302" t="s">
        <v>226</v>
      </c>
      <c r="F738" s="301" t="s">
        <v>76</v>
      </c>
      <c r="G738" s="301" t="s">
        <v>77</v>
      </c>
      <c r="H738" s="303">
        <v>20290893000</v>
      </c>
      <c r="I738" s="303">
        <v>20290893000</v>
      </c>
      <c r="J738" s="303">
        <v>19780427170</v>
      </c>
      <c r="K738" s="304">
        <f t="shared" si="271"/>
        <v>0.97484261387608717</v>
      </c>
      <c r="L738" s="303">
        <v>19083772119</v>
      </c>
      <c r="M738" s="304">
        <f t="shared" si="272"/>
        <v>0.94050922840113538</v>
      </c>
      <c r="P738">
        <f t="shared" si="262"/>
        <v>2019</v>
      </c>
      <c r="Q738" t="str">
        <f t="shared" si="263"/>
        <v>Enrique Pañalosa 2016-2019</v>
      </c>
      <c r="R738" t="str">
        <f t="shared" si="264"/>
        <v>0105-VEEDURÍA DISTRITAL</v>
      </c>
      <c r="S738" t="str">
        <f t="shared" si="265"/>
        <v>OTRAS ENTIDADES DE CONTROL</v>
      </c>
      <c r="T738" t="str">
        <f t="shared" si="266"/>
        <v>Administración Centrral</v>
      </c>
      <c r="U738" t="str">
        <f t="shared" si="267"/>
        <v>Funcionamiento</v>
      </c>
      <c r="V738" t="s">
        <v>256</v>
      </c>
      <c r="W738" s="53">
        <f t="shared" si="258"/>
        <v>29601358697.094105</v>
      </c>
      <c r="X738" s="53">
        <f t="shared" si="259"/>
        <v>29601358697.094105</v>
      </c>
      <c r="Y738" s="53">
        <f t="shared" si="260"/>
        <v>28856665886.558861</v>
      </c>
      <c r="Z738" s="53"/>
      <c r="AA738" s="53">
        <f t="shared" si="261"/>
        <v>27840351027.829216</v>
      </c>
      <c r="AB738" s="53"/>
      <c r="AC738" s="53">
        <f t="shared" si="274"/>
        <v>29601358697.094105</v>
      </c>
      <c r="AD738" s="53">
        <f t="shared" si="275"/>
        <v>29601358697.094105</v>
      </c>
      <c r="AE738" s="53">
        <f t="shared" si="276"/>
        <v>28856665886.558861</v>
      </c>
      <c r="AF738" s="53">
        <f t="shared" si="277"/>
        <v>1.4221486401095733</v>
      </c>
      <c r="AG738" s="53">
        <f t="shared" si="278"/>
        <v>27840351027.829216</v>
      </c>
      <c r="AI738" s="53">
        <f t="shared" si="256"/>
        <v>0</v>
      </c>
      <c r="AJ738" s="53">
        <f t="shared" si="256"/>
        <v>0</v>
      </c>
      <c r="AK738" s="53">
        <f t="shared" si="256"/>
        <v>0</v>
      </c>
      <c r="AL738" s="53">
        <f t="shared" si="256"/>
        <v>-1.4221486401095733</v>
      </c>
      <c r="AM738" s="53">
        <f t="shared" si="257"/>
        <v>0</v>
      </c>
    </row>
    <row r="739" spans="1:39" x14ac:dyDescent="0.35">
      <c r="A739" s="301">
        <v>2019</v>
      </c>
      <c r="B739" s="301" t="s">
        <v>87</v>
      </c>
      <c r="C739" s="301" t="s">
        <v>28</v>
      </c>
      <c r="D739" s="302" t="s">
        <v>255</v>
      </c>
      <c r="E739" s="302" t="s">
        <v>226</v>
      </c>
      <c r="F739" s="301" t="s">
        <v>78</v>
      </c>
      <c r="G739" s="301" t="s">
        <v>77</v>
      </c>
      <c r="H739" s="303">
        <v>1738350000</v>
      </c>
      <c r="I739" s="303">
        <v>1738350000</v>
      </c>
      <c r="J739" s="303">
        <v>1735875988</v>
      </c>
      <c r="K739" s="304">
        <f t="shared" si="271"/>
        <v>0.99857680444099295</v>
      </c>
      <c r="L739" s="303">
        <v>1658405895</v>
      </c>
      <c r="M739" s="304">
        <f t="shared" si="272"/>
        <v>0.9540115022866511</v>
      </c>
      <c r="P739">
        <f t="shared" si="262"/>
        <v>2019</v>
      </c>
      <c r="Q739" t="str">
        <f t="shared" si="263"/>
        <v>Enrique Pañalosa 2016-2019</v>
      </c>
      <c r="R739" t="str">
        <f t="shared" si="264"/>
        <v>0105-VEEDURÍA DISTRITAL</v>
      </c>
      <c r="S739" t="str">
        <f t="shared" si="265"/>
        <v>OTRAS ENTIDADES DE CONTROL</v>
      </c>
      <c r="T739" t="str">
        <f t="shared" si="266"/>
        <v>Administración Centrral</v>
      </c>
      <c r="U739" t="str">
        <f t="shared" si="267"/>
        <v>Inversión directa</v>
      </c>
      <c r="V739" t="s">
        <v>256</v>
      </c>
      <c r="W739" s="53">
        <f t="shared" si="258"/>
        <v>2535990993.1560693</v>
      </c>
      <c r="X739" s="53">
        <f t="shared" si="259"/>
        <v>2535990993.1560693</v>
      </c>
      <c r="Y739" s="53">
        <f t="shared" si="260"/>
        <v>2532381782.0369277</v>
      </c>
      <c r="Z739" s="53"/>
      <c r="AA739" s="53">
        <f t="shared" si="261"/>
        <v>2419364577.1662383</v>
      </c>
      <c r="AB739" s="53"/>
      <c r="AC739" s="53">
        <f t="shared" si="274"/>
        <v>2535990993.1560693</v>
      </c>
      <c r="AD739" s="53">
        <f t="shared" si="275"/>
        <v>2535990993.1560693</v>
      </c>
      <c r="AE739" s="53">
        <f t="shared" si="276"/>
        <v>2532381782.0369277</v>
      </c>
      <c r="AF739" s="53">
        <f t="shared" si="277"/>
        <v>1.4567732516679195</v>
      </c>
      <c r="AG739" s="53">
        <f t="shared" si="278"/>
        <v>2419364577.1662383</v>
      </c>
      <c r="AI739" s="53">
        <f t="shared" si="256"/>
        <v>0</v>
      </c>
      <c r="AJ739" s="53">
        <f t="shared" si="256"/>
        <v>0</v>
      </c>
      <c r="AK739" s="53">
        <f t="shared" si="256"/>
        <v>0</v>
      </c>
      <c r="AL739" s="53">
        <f t="shared" si="256"/>
        <v>-1.4567732516679195</v>
      </c>
      <c r="AM739" s="53">
        <f t="shared" si="257"/>
        <v>0</v>
      </c>
    </row>
    <row r="740" spans="1:39" x14ac:dyDescent="0.35">
      <c r="A740" s="301">
        <v>2019</v>
      </c>
      <c r="B740" s="301" t="s">
        <v>87</v>
      </c>
      <c r="C740" s="301" t="s">
        <v>29</v>
      </c>
      <c r="D740" s="302" t="s">
        <v>14</v>
      </c>
      <c r="E740" s="302" t="s">
        <v>226</v>
      </c>
      <c r="F740" s="301" t="s">
        <v>76</v>
      </c>
      <c r="G740" s="301" t="s">
        <v>77</v>
      </c>
      <c r="H740" s="303">
        <v>100533751000</v>
      </c>
      <c r="I740" s="303">
        <v>100533751000</v>
      </c>
      <c r="J740" s="303">
        <v>95442589120</v>
      </c>
      <c r="K740" s="304">
        <f t="shared" si="271"/>
        <v>0.94935867975323029</v>
      </c>
      <c r="L740" s="303">
        <v>92773143696</v>
      </c>
      <c r="M740" s="304">
        <f t="shared" si="272"/>
        <v>0.92280595096864537</v>
      </c>
      <c r="P740">
        <f t="shared" si="262"/>
        <v>2019</v>
      </c>
      <c r="Q740" t="str">
        <f t="shared" si="263"/>
        <v>Enrique Pañalosa 2016-2019</v>
      </c>
      <c r="R740" t="str">
        <f t="shared" si="264"/>
        <v>0110-SECRETARÍA DISTRITAL DE GOBIERNO</v>
      </c>
      <c r="S740" t="str">
        <f t="shared" si="265"/>
        <v>GOBIERNO</v>
      </c>
      <c r="T740" t="str">
        <f t="shared" si="266"/>
        <v>Administración Centrral</v>
      </c>
      <c r="U740" t="str">
        <f t="shared" si="267"/>
        <v>Funcionamiento</v>
      </c>
      <c r="V740" t="s">
        <v>256</v>
      </c>
      <c r="W740" s="53">
        <f t="shared" si="258"/>
        <v>146663610345.55469</v>
      </c>
      <c r="X740" s="53">
        <f t="shared" si="259"/>
        <v>146663610345.55469</v>
      </c>
      <c r="Y740" s="53">
        <f t="shared" si="260"/>
        <v>139236371485.49802</v>
      </c>
      <c r="Z740" s="53"/>
      <c r="AA740" s="53">
        <f t="shared" si="261"/>
        <v>135342052417.42444</v>
      </c>
      <c r="AB740" s="53"/>
      <c r="AC740" s="53">
        <f t="shared" si="274"/>
        <v>146663610345.55469</v>
      </c>
      <c r="AD740" s="53">
        <f t="shared" si="275"/>
        <v>146663610345.55469</v>
      </c>
      <c r="AE740" s="53">
        <f t="shared" si="276"/>
        <v>139236371485.49802</v>
      </c>
      <c r="AF740" s="53">
        <f t="shared" si="277"/>
        <v>1.3849714160719817</v>
      </c>
      <c r="AG740" s="53">
        <f t="shared" si="278"/>
        <v>135342052417.42444</v>
      </c>
      <c r="AI740" s="53">
        <f t="shared" si="256"/>
        <v>0</v>
      </c>
      <c r="AJ740" s="53">
        <f t="shared" si="256"/>
        <v>0</v>
      </c>
      <c r="AK740" s="53">
        <f t="shared" si="256"/>
        <v>0</v>
      </c>
      <c r="AL740" s="53">
        <f t="shared" si="256"/>
        <v>-1.3849714160719817</v>
      </c>
      <c r="AM740" s="53">
        <f t="shared" si="257"/>
        <v>0</v>
      </c>
    </row>
    <row r="741" spans="1:39" x14ac:dyDescent="0.35">
      <c r="A741" s="301">
        <v>2019</v>
      </c>
      <c r="B741" s="301" t="s">
        <v>87</v>
      </c>
      <c r="C741" s="301" t="s">
        <v>29</v>
      </c>
      <c r="D741" s="302" t="s">
        <v>14</v>
      </c>
      <c r="E741" s="302" t="s">
        <v>226</v>
      </c>
      <c r="F741" s="301" t="s">
        <v>78</v>
      </c>
      <c r="G741" s="301" t="s">
        <v>77</v>
      </c>
      <c r="H741" s="303">
        <v>48798000000</v>
      </c>
      <c r="I741" s="303">
        <v>48798000000</v>
      </c>
      <c r="J741" s="303">
        <v>48776412288</v>
      </c>
      <c r="K741" s="304">
        <f t="shared" si="271"/>
        <v>0.99955761072175087</v>
      </c>
      <c r="L741" s="303">
        <v>43151198605</v>
      </c>
      <c r="M741" s="304">
        <f t="shared" si="272"/>
        <v>0.88428211412352964</v>
      </c>
      <c r="P741">
        <f t="shared" si="262"/>
        <v>2019</v>
      </c>
      <c r="Q741" t="str">
        <f t="shared" si="263"/>
        <v>Enrique Pañalosa 2016-2019</v>
      </c>
      <c r="R741" t="str">
        <f t="shared" si="264"/>
        <v>0110-SECRETARÍA DISTRITAL DE GOBIERNO</v>
      </c>
      <c r="S741" t="str">
        <f t="shared" si="265"/>
        <v>GOBIERNO</v>
      </c>
      <c r="T741" t="str">
        <f t="shared" si="266"/>
        <v>Administración Centrral</v>
      </c>
      <c r="U741" t="str">
        <f t="shared" si="267"/>
        <v>Inversión directa</v>
      </c>
      <c r="V741" t="s">
        <v>256</v>
      </c>
      <c r="W741" s="53">
        <f t="shared" si="258"/>
        <v>71188936913.757217</v>
      </c>
      <c r="X741" s="53">
        <f t="shared" si="259"/>
        <v>71188936913.757217</v>
      </c>
      <c r="Y741" s="53">
        <f t="shared" si="260"/>
        <v>71157443691.336624</v>
      </c>
      <c r="Z741" s="53"/>
      <c r="AA741" s="53">
        <f t="shared" si="261"/>
        <v>62951103636.303818</v>
      </c>
      <c r="AB741" s="53"/>
      <c r="AC741" s="53">
        <f t="shared" si="274"/>
        <v>71188936913.757217</v>
      </c>
      <c r="AD741" s="53">
        <f t="shared" si="275"/>
        <v>71188936913.757217</v>
      </c>
      <c r="AE741" s="53">
        <f t="shared" si="276"/>
        <v>71157443691.336624</v>
      </c>
      <c r="AF741" s="53">
        <f t="shared" si="277"/>
        <v>1.458204100400357</v>
      </c>
      <c r="AG741" s="53">
        <f t="shared" si="278"/>
        <v>62951103636.303818</v>
      </c>
      <c r="AI741" s="53">
        <f t="shared" si="256"/>
        <v>0</v>
      </c>
      <c r="AJ741" s="53">
        <f t="shared" si="256"/>
        <v>0</v>
      </c>
      <c r="AK741" s="53">
        <f t="shared" si="256"/>
        <v>0</v>
      </c>
      <c r="AL741" s="53">
        <f t="shared" si="256"/>
        <v>-1.458204100400357</v>
      </c>
      <c r="AM741" s="53">
        <f t="shared" si="257"/>
        <v>0</v>
      </c>
    </row>
    <row r="742" spans="1:39" x14ac:dyDescent="0.35">
      <c r="A742" s="301">
        <v>2019</v>
      </c>
      <c r="B742" s="301" t="s">
        <v>87</v>
      </c>
      <c r="C742" s="301" t="s">
        <v>30</v>
      </c>
      <c r="D742" s="302" t="s">
        <v>16</v>
      </c>
      <c r="E742" s="302" t="s">
        <v>226</v>
      </c>
      <c r="F742" s="301" t="s">
        <v>76</v>
      </c>
      <c r="G742" s="301" t="s">
        <v>77</v>
      </c>
      <c r="H742" s="303">
        <v>686292123000</v>
      </c>
      <c r="I742" s="303">
        <v>682469773406</v>
      </c>
      <c r="J742" s="303">
        <v>571698579133</v>
      </c>
      <c r="K742" s="304">
        <f t="shared" si="271"/>
        <v>0.8376906954865202</v>
      </c>
      <c r="L742" s="303">
        <v>553829835819</v>
      </c>
      <c r="M742" s="304">
        <f t="shared" si="272"/>
        <v>0.81150822703107128</v>
      </c>
      <c r="P742">
        <f t="shared" si="262"/>
        <v>2019</v>
      </c>
      <c r="Q742" t="str">
        <f t="shared" si="263"/>
        <v>Enrique Pañalosa 2016-2019</v>
      </c>
      <c r="R742" t="str">
        <f t="shared" si="264"/>
        <v>0111-SECRETARÍA DISTRITAL DE HACIENDA</v>
      </c>
      <c r="S742" t="str">
        <f t="shared" si="265"/>
        <v>HACIENDA</v>
      </c>
      <c r="T742" t="str">
        <f t="shared" si="266"/>
        <v>Administración Centrral</v>
      </c>
      <c r="U742" t="str">
        <f t="shared" si="267"/>
        <v>Funcionamiento</v>
      </c>
      <c r="V742" t="s">
        <v>256</v>
      </c>
      <c r="W742" s="53">
        <f t="shared" si="258"/>
        <v>1001196906607.9657</v>
      </c>
      <c r="X742" s="53">
        <f t="shared" si="259"/>
        <v>995620673891.2644</v>
      </c>
      <c r="Y742" s="53">
        <f t="shared" si="260"/>
        <v>834022174752.7312</v>
      </c>
      <c r="Z742" s="53"/>
      <c r="AA742" s="53">
        <f t="shared" si="261"/>
        <v>807954367864.98035</v>
      </c>
      <c r="AB742" s="53"/>
      <c r="AC742" s="53">
        <f t="shared" si="274"/>
        <v>1001196906607.9657</v>
      </c>
      <c r="AD742" s="53">
        <f t="shared" si="275"/>
        <v>995620673891.2644</v>
      </c>
      <c r="AE742" s="53">
        <f t="shared" si="276"/>
        <v>834022174752.7312</v>
      </c>
      <c r="AF742" s="53">
        <f t="shared" si="277"/>
        <v>1.2220646353176625</v>
      </c>
      <c r="AG742" s="53">
        <f t="shared" si="278"/>
        <v>807954367864.98035</v>
      </c>
      <c r="AI742" s="53">
        <f t="shared" si="256"/>
        <v>0</v>
      </c>
      <c r="AJ742" s="53">
        <f t="shared" si="256"/>
        <v>0</v>
      </c>
      <c r="AK742" s="53">
        <f t="shared" si="256"/>
        <v>0</v>
      </c>
      <c r="AL742" s="53">
        <f t="shared" si="256"/>
        <v>-1.2220646353176625</v>
      </c>
      <c r="AM742" s="53">
        <f t="shared" si="257"/>
        <v>0</v>
      </c>
    </row>
    <row r="743" spans="1:39" x14ac:dyDescent="0.35">
      <c r="A743" s="301">
        <v>2019</v>
      </c>
      <c r="B743" s="301" t="s">
        <v>87</v>
      </c>
      <c r="C743" s="301" t="s">
        <v>30</v>
      </c>
      <c r="D743" s="302" t="s">
        <v>16</v>
      </c>
      <c r="E743" s="302" t="s">
        <v>226</v>
      </c>
      <c r="F743" s="301" t="s">
        <v>79</v>
      </c>
      <c r="G743" s="301" t="s">
        <v>77</v>
      </c>
      <c r="H743" s="303">
        <v>268108378000</v>
      </c>
      <c r="I743" s="303">
        <v>268108378000</v>
      </c>
      <c r="J743" s="303">
        <v>191664125331</v>
      </c>
      <c r="K743" s="304">
        <f t="shared" si="271"/>
        <v>0.71487555428424543</v>
      </c>
      <c r="L743" s="303">
        <v>190793023352</v>
      </c>
      <c r="M743" s="304">
        <f t="shared" si="272"/>
        <v>0.71162648767357806</v>
      </c>
      <c r="P743">
        <f t="shared" si="262"/>
        <v>2019</v>
      </c>
      <c r="Q743" t="str">
        <f t="shared" si="263"/>
        <v>Enrique Pañalosa 2016-2019</v>
      </c>
      <c r="R743" t="str">
        <f t="shared" si="264"/>
        <v>0111-SECRETARÍA DISTRITAL DE HACIENDA</v>
      </c>
      <c r="S743" t="str">
        <f t="shared" si="265"/>
        <v>HACIENDA</v>
      </c>
      <c r="T743" t="str">
        <f t="shared" si="266"/>
        <v>Administración Centrral</v>
      </c>
      <c r="U743" t="str">
        <f t="shared" si="267"/>
        <v>Servicio de la deuda</v>
      </c>
      <c r="V743" t="s">
        <v>256</v>
      </c>
      <c r="W743" s="53">
        <f t="shared" si="258"/>
        <v>391129767766.95306</v>
      </c>
      <c r="X743" s="53">
        <f t="shared" si="259"/>
        <v>391129767766.95306</v>
      </c>
      <c r="Y743" s="53">
        <f t="shared" si="260"/>
        <v>279609109529.46875</v>
      </c>
      <c r="Z743" s="53"/>
      <c r="AA743" s="53">
        <f t="shared" si="261"/>
        <v>278338302860.57904</v>
      </c>
      <c r="AB743" s="53"/>
      <c r="AC743" s="53">
        <f t="shared" si="274"/>
        <v>391129767766.95306</v>
      </c>
      <c r="AD743" s="53">
        <f t="shared" si="275"/>
        <v>391129767766.95306</v>
      </c>
      <c r="AE743" s="53">
        <f t="shared" si="276"/>
        <v>279609109529.46875</v>
      </c>
      <c r="AF743" s="53">
        <f t="shared" si="277"/>
        <v>1.042895830466994</v>
      </c>
      <c r="AG743" s="53">
        <f t="shared" si="278"/>
        <v>278338302860.57904</v>
      </c>
      <c r="AI743" s="53">
        <f t="shared" si="256"/>
        <v>0</v>
      </c>
      <c r="AJ743" s="53">
        <f t="shared" si="256"/>
        <v>0</v>
      </c>
      <c r="AK743" s="53">
        <f t="shared" si="256"/>
        <v>0</v>
      </c>
      <c r="AL743" s="53">
        <f t="shared" si="256"/>
        <v>-1.042895830466994</v>
      </c>
      <c r="AM743" s="53">
        <f t="shared" si="257"/>
        <v>0</v>
      </c>
    </row>
    <row r="744" spans="1:39" x14ac:dyDescent="0.35">
      <c r="A744" s="301">
        <v>2019</v>
      </c>
      <c r="B744" s="301" t="s">
        <v>87</v>
      </c>
      <c r="C744" s="301" t="s">
        <v>30</v>
      </c>
      <c r="D744" s="302" t="s">
        <v>16</v>
      </c>
      <c r="E744" s="302" t="s">
        <v>226</v>
      </c>
      <c r="F744" s="301" t="s">
        <v>78</v>
      </c>
      <c r="G744" s="301" t="s">
        <v>77</v>
      </c>
      <c r="H744" s="303">
        <v>80025341000</v>
      </c>
      <c r="I744" s="303">
        <v>79800699981</v>
      </c>
      <c r="J744" s="303">
        <v>74002166230</v>
      </c>
      <c r="K744" s="304">
        <f t="shared" si="271"/>
        <v>0.92733730716170926</v>
      </c>
      <c r="L744" s="303">
        <v>42888348181</v>
      </c>
      <c r="M744" s="304">
        <f t="shared" si="272"/>
        <v>0.53744325790640213</v>
      </c>
      <c r="P744">
        <f t="shared" si="262"/>
        <v>2019</v>
      </c>
      <c r="Q744" t="str">
        <f t="shared" si="263"/>
        <v>Enrique Pañalosa 2016-2019</v>
      </c>
      <c r="R744" t="str">
        <f t="shared" si="264"/>
        <v>0111-SECRETARÍA DISTRITAL DE HACIENDA</v>
      </c>
      <c r="S744" t="str">
        <f t="shared" si="265"/>
        <v>HACIENDA</v>
      </c>
      <c r="T744" t="str">
        <f t="shared" si="266"/>
        <v>Administración Centrral</v>
      </c>
      <c r="U744" t="str">
        <f t="shared" si="267"/>
        <v>Inversión directa</v>
      </c>
      <c r="V744" t="s">
        <v>256</v>
      </c>
      <c r="W744" s="53">
        <f t="shared" si="258"/>
        <v>116744927086.16971</v>
      </c>
      <c r="X744" s="53">
        <f t="shared" si="259"/>
        <v>116417209652.46683</v>
      </c>
      <c r="Y744" s="53">
        <f t="shared" si="260"/>
        <v>107958021706.39873</v>
      </c>
      <c r="Z744" s="53"/>
      <c r="AA744" s="53">
        <f t="shared" si="261"/>
        <v>62567644431.994415</v>
      </c>
      <c r="AB744" s="53"/>
      <c r="AC744" s="53">
        <f t="shared" si="274"/>
        <v>116744927086.16971</v>
      </c>
      <c r="AD744" s="53">
        <f t="shared" si="275"/>
        <v>116417209652.46683</v>
      </c>
      <c r="AE744" s="53">
        <f t="shared" si="276"/>
        <v>107958021706.39873</v>
      </c>
      <c r="AF744" s="53">
        <f t="shared" si="277"/>
        <v>1.3528455481230466</v>
      </c>
      <c r="AG744" s="53">
        <f t="shared" si="278"/>
        <v>62567644431.994415</v>
      </c>
      <c r="AI744" s="53">
        <f t="shared" si="256"/>
        <v>0</v>
      </c>
      <c r="AJ744" s="53">
        <f t="shared" si="256"/>
        <v>0</v>
      </c>
      <c r="AK744" s="53">
        <f t="shared" si="256"/>
        <v>0</v>
      </c>
      <c r="AL744" s="53">
        <f t="shared" si="256"/>
        <v>-1.3528455481230466</v>
      </c>
      <c r="AM744" s="53">
        <f t="shared" si="257"/>
        <v>0</v>
      </c>
    </row>
    <row r="745" spans="1:39" x14ac:dyDescent="0.35">
      <c r="A745" s="301">
        <v>2019</v>
      </c>
      <c r="B745" s="301" t="s">
        <v>87</v>
      </c>
      <c r="C745" s="301" t="s">
        <v>30</v>
      </c>
      <c r="D745" s="302" t="s">
        <v>16</v>
      </c>
      <c r="E745" s="302" t="s">
        <v>226</v>
      </c>
      <c r="F745" s="301" t="s">
        <v>80</v>
      </c>
      <c r="G745" s="301" t="s">
        <v>77</v>
      </c>
      <c r="H745" s="303">
        <v>5988571192000</v>
      </c>
      <c r="I745" s="303">
        <v>4113157305429</v>
      </c>
      <c r="J745" s="303">
        <v>3403959630863</v>
      </c>
      <c r="K745" s="304">
        <f t="shared" si="271"/>
        <v>0.82757827578587317</v>
      </c>
      <c r="L745" s="303">
        <v>3403959630863</v>
      </c>
      <c r="M745" s="304">
        <f t="shared" si="272"/>
        <v>0.82757827578587317</v>
      </c>
      <c r="P745">
        <f t="shared" si="262"/>
        <v>2019</v>
      </c>
      <c r="Q745" t="str">
        <f t="shared" si="263"/>
        <v>Enrique Pañalosa 2016-2019</v>
      </c>
      <c r="R745" t="str">
        <f t="shared" si="264"/>
        <v>0111-SECRETARÍA DISTRITAL DE HACIENDA</v>
      </c>
      <c r="S745" t="str">
        <f t="shared" si="265"/>
        <v>HACIENDA</v>
      </c>
      <c r="T745" t="str">
        <f t="shared" si="266"/>
        <v>Administración Centrral</v>
      </c>
      <c r="U745" t="str">
        <f t="shared" si="267"/>
        <v>Transferencias</v>
      </c>
      <c r="V745" t="s">
        <v>256</v>
      </c>
      <c r="W745" s="53">
        <f t="shared" si="258"/>
        <v>8736423968007.5391</v>
      </c>
      <c r="X745" s="53">
        <f t="shared" si="259"/>
        <v>6000477395232.2783</v>
      </c>
      <c r="Y745" s="53">
        <f t="shared" si="260"/>
        <v>4965864736638.4365</v>
      </c>
      <c r="Z745" s="53"/>
      <c r="AA745" s="53">
        <f t="shared" si="261"/>
        <v>4965864736638.4365</v>
      </c>
      <c r="AB745" s="53"/>
      <c r="AC745" s="53">
        <f t="shared" si="274"/>
        <v>8736423968007.5391</v>
      </c>
      <c r="AD745" s="53">
        <f t="shared" si="275"/>
        <v>6000477395232.2783</v>
      </c>
      <c r="AE745" s="53">
        <f t="shared" si="276"/>
        <v>4965864736638.4365</v>
      </c>
      <c r="AF745" s="53">
        <f t="shared" si="277"/>
        <v>1.2073121370981701</v>
      </c>
      <c r="AG745" s="53">
        <f t="shared" si="278"/>
        <v>4965864736638.4365</v>
      </c>
      <c r="AI745" s="53">
        <f t="shared" si="256"/>
        <v>0</v>
      </c>
      <c r="AJ745" s="53">
        <f t="shared" si="256"/>
        <v>0</v>
      </c>
      <c r="AK745" s="53">
        <f t="shared" si="256"/>
        <v>0</v>
      </c>
      <c r="AL745" s="53">
        <f t="shared" si="256"/>
        <v>-1.2073121370981701</v>
      </c>
      <c r="AM745" s="53">
        <f t="shared" si="257"/>
        <v>0</v>
      </c>
    </row>
    <row r="746" spans="1:39" x14ac:dyDescent="0.35">
      <c r="A746" s="301">
        <v>2019</v>
      </c>
      <c r="B746" s="301" t="s">
        <v>87</v>
      </c>
      <c r="C746" s="301" t="s">
        <v>31</v>
      </c>
      <c r="D746" s="302" t="s">
        <v>11</v>
      </c>
      <c r="E746" s="302" t="s">
        <v>226</v>
      </c>
      <c r="F746" s="301" t="s">
        <v>76</v>
      </c>
      <c r="G746" s="301" t="s">
        <v>77</v>
      </c>
      <c r="H746" s="303">
        <v>111966713000</v>
      </c>
      <c r="I746" s="303">
        <v>111966713000</v>
      </c>
      <c r="J746" s="303">
        <v>104663269015</v>
      </c>
      <c r="K746" s="304">
        <f t="shared" si="271"/>
        <v>0.93477129238401413</v>
      </c>
      <c r="L746" s="303">
        <v>99333712093</v>
      </c>
      <c r="M746" s="304">
        <f t="shared" si="272"/>
        <v>0.88717181590389282</v>
      </c>
      <c r="P746">
        <f t="shared" si="262"/>
        <v>2019</v>
      </c>
      <c r="Q746" t="str">
        <f t="shared" si="263"/>
        <v>Enrique Pañalosa 2016-2019</v>
      </c>
      <c r="R746" t="str">
        <f t="shared" si="264"/>
        <v>0112-SECRETARÍA DE EDUCACIÓN DEL DISTRITO</v>
      </c>
      <c r="S746" t="str">
        <f t="shared" si="265"/>
        <v>EDUCACIÓN</v>
      </c>
      <c r="T746" t="str">
        <f t="shared" si="266"/>
        <v>Administración Centrral</v>
      </c>
      <c r="U746" t="str">
        <f t="shared" si="267"/>
        <v>Funcionamiento</v>
      </c>
      <c r="V746" t="s">
        <v>256</v>
      </c>
      <c r="W746" s="53">
        <f t="shared" si="258"/>
        <v>163342581011.47098</v>
      </c>
      <c r="X746" s="53">
        <f t="shared" si="259"/>
        <v>163342581011.47098</v>
      </c>
      <c r="Y746" s="53">
        <f t="shared" si="260"/>
        <v>152687955553.43326</v>
      </c>
      <c r="Z746" s="53"/>
      <c r="AA746" s="53">
        <f t="shared" si="261"/>
        <v>144912934210.37543</v>
      </c>
      <c r="AB746" s="53"/>
      <c r="AC746" s="53">
        <f t="shared" si="274"/>
        <v>163342581011.47098</v>
      </c>
      <c r="AD746" s="53">
        <f t="shared" si="275"/>
        <v>163342581011.47098</v>
      </c>
      <c r="AE746" s="53">
        <f t="shared" si="276"/>
        <v>152687955553.43326</v>
      </c>
      <c r="AF746" s="53">
        <f t="shared" si="277"/>
        <v>1.3636906135972149</v>
      </c>
      <c r="AG746" s="53">
        <f t="shared" si="278"/>
        <v>144912934210.37543</v>
      </c>
      <c r="AI746" s="53">
        <f t="shared" si="256"/>
        <v>0</v>
      </c>
      <c r="AJ746" s="53">
        <f t="shared" si="256"/>
        <v>0</v>
      </c>
      <c r="AK746" s="53">
        <f t="shared" si="256"/>
        <v>0</v>
      </c>
      <c r="AL746" s="53">
        <f t="shared" si="256"/>
        <v>-1.3636906135972149</v>
      </c>
      <c r="AM746" s="53">
        <f t="shared" si="257"/>
        <v>0</v>
      </c>
    </row>
    <row r="747" spans="1:39" x14ac:dyDescent="0.35">
      <c r="A747" s="301">
        <v>2019</v>
      </c>
      <c r="B747" s="301" t="s">
        <v>87</v>
      </c>
      <c r="C747" s="301" t="s">
        <v>31</v>
      </c>
      <c r="D747" s="302" t="s">
        <v>11</v>
      </c>
      <c r="E747" s="302" t="s">
        <v>226</v>
      </c>
      <c r="F747" s="301" t="s">
        <v>78</v>
      </c>
      <c r="G747" s="301" t="s">
        <v>77</v>
      </c>
      <c r="H747" s="303">
        <v>4053262318000</v>
      </c>
      <c r="I747" s="303">
        <v>4041050749255</v>
      </c>
      <c r="J747" s="303">
        <v>4030477591579</v>
      </c>
      <c r="K747" s="304">
        <f t="shared" si="271"/>
        <v>0.997383562263367</v>
      </c>
      <c r="L747" s="303">
        <v>3643234670002</v>
      </c>
      <c r="M747" s="304">
        <f t="shared" si="272"/>
        <v>0.90155627733050847</v>
      </c>
      <c r="P747">
        <f t="shared" si="262"/>
        <v>2019</v>
      </c>
      <c r="Q747" t="str">
        <f t="shared" si="263"/>
        <v>Enrique Pañalosa 2016-2019</v>
      </c>
      <c r="R747" t="str">
        <f t="shared" si="264"/>
        <v>0112-SECRETARÍA DE EDUCACIÓN DEL DISTRITO</v>
      </c>
      <c r="S747" t="str">
        <f t="shared" si="265"/>
        <v>EDUCACIÓN</v>
      </c>
      <c r="T747" t="str">
        <f t="shared" si="266"/>
        <v>Administración Centrral</v>
      </c>
      <c r="U747" t="str">
        <f t="shared" si="267"/>
        <v>Inversión directa</v>
      </c>
      <c r="V747" t="s">
        <v>256</v>
      </c>
      <c r="W747" s="53">
        <f t="shared" si="258"/>
        <v>5913099623980.7236</v>
      </c>
      <c r="X747" s="53">
        <f t="shared" si="259"/>
        <v>5895284783269.9199</v>
      </c>
      <c r="Y747" s="53">
        <f t="shared" si="260"/>
        <v>5879860137694.7744</v>
      </c>
      <c r="Z747" s="53"/>
      <c r="AA747" s="53">
        <f t="shared" si="261"/>
        <v>5314931003008.0225</v>
      </c>
      <c r="AB747" s="53"/>
      <c r="AC747" s="53">
        <f t="shared" si="274"/>
        <v>5913099623980.7236</v>
      </c>
      <c r="AD747" s="53">
        <f t="shared" si="275"/>
        <v>5895284783269.9199</v>
      </c>
      <c r="AE747" s="53">
        <f t="shared" si="276"/>
        <v>5879860137694.7744</v>
      </c>
      <c r="AF747" s="53">
        <f t="shared" si="277"/>
        <v>1.4550324909378516</v>
      </c>
      <c r="AG747" s="53">
        <f t="shared" si="278"/>
        <v>5314931003008.0225</v>
      </c>
      <c r="AI747" s="53">
        <f t="shared" si="256"/>
        <v>0</v>
      </c>
      <c r="AJ747" s="53">
        <f t="shared" si="256"/>
        <v>0</v>
      </c>
      <c r="AK747" s="53">
        <f t="shared" si="256"/>
        <v>0</v>
      </c>
      <c r="AL747" s="53">
        <f t="shared" si="256"/>
        <v>-1.4550324909378516</v>
      </c>
      <c r="AM747" s="53">
        <f t="shared" si="257"/>
        <v>0</v>
      </c>
    </row>
    <row r="748" spans="1:39" x14ac:dyDescent="0.35">
      <c r="A748" s="301">
        <v>2019</v>
      </c>
      <c r="B748" s="301" t="s">
        <v>87</v>
      </c>
      <c r="C748" s="301" t="s">
        <v>32</v>
      </c>
      <c r="D748" s="302" t="s">
        <v>18</v>
      </c>
      <c r="E748" s="302" t="s">
        <v>226</v>
      </c>
      <c r="F748" s="301" t="s">
        <v>76</v>
      </c>
      <c r="G748" s="301" t="s">
        <v>77</v>
      </c>
      <c r="H748" s="303">
        <v>64338940000</v>
      </c>
      <c r="I748" s="303">
        <v>64121940000</v>
      </c>
      <c r="J748" s="303">
        <v>53357659905</v>
      </c>
      <c r="K748" s="304">
        <f t="shared" si="271"/>
        <v>0.83212797218861434</v>
      </c>
      <c r="L748" s="303">
        <v>48931937536</v>
      </c>
      <c r="M748" s="304">
        <f t="shared" si="272"/>
        <v>0.76310756561638649</v>
      </c>
      <c r="P748">
        <f t="shared" si="262"/>
        <v>2019</v>
      </c>
      <c r="Q748" t="str">
        <f t="shared" si="263"/>
        <v>Enrique Pañalosa 2016-2019</v>
      </c>
      <c r="R748" t="str">
        <f t="shared" si="264"/>
        <v>0113-SECRETARÍA DISTRITAL DE MOVILIDAD</v>
      </c>
      <c r="S748" t="str">
        <f t="shared" si="265"/>
        <v>MOVILIDAD</v>
      </c>
      <c r="T748" t="str">
        <f t="shared" si="266"/>
        <v>Administración Centrral</v>
      </c>
      <c r="U748" t="str">
        <f t="shared" si="267"/>
        <v>Funcionamiento</v>
      </c>
      <c r="V748" t="s">
        <v>256</v>
      </c>
      <c r="W748" s="53">
        <f t="shared" si="258"/>
        <v>93860829147.875137</v>
      </c>
      <c r="X748" s="53">
        <f t="shared" si="259"/>
        <v>93544258810.76532</v>
      </c>
      <c r="Y748" s="53">
        <f t="shared" si="260"/>
        <v>77840794394.089066</v>
      </c>
      <c r="Z748" s="53"/>
      <c r="AA748" s="53">
        <f t="shared" si="261"/>
        <v>71384331618.472336</v>
      </c>
      <c r="AB748" s="53"/>
      <c r="AC748" s="53">
        <f t="shared" si="274"/>
        <v>93860829147.875137</v>
      </c>
      <c r="AD748" s="53">
        <f t="shared" si="275"/>
        <v>93544258810.76532</v>
      </c>
      <c r="AE748" s="53">
        <f t="shared" si="276"/>
        <v>77840794394.089066</v>
      </c>
      <c r="AF748" s="53">
        <f t="shared" si="277"/>
        <v>1.213949459328415</v>
      </c>
      <c r="AG748" s="53">
        <f t="shared" si="278"/>
        <v>71384331618.472336</v>
      </c>
      <c r="AI748" s="53">
        <f t="shared" si="256"/>
        <v>0</v>
      </c>
      <c r="AJ748" s="53">
        <f t="shared" si="256"/>
        <v>0</v>
      </c>
      <c r="AK748" s="53">
        <f t="shared" si="256"/>
        <v>0</v>
      </c>
      <c r="AL748" s="53">
        <f t="shared" si="256"/>
        <v>-1.213949459328415</v>
      </c>
      <c r="AM748" s="53">
        <f t="shared" si="257"/>
        <v>0</v>
      </c>
    </row>
    <row r="749" spans="1:39" x14ac:dyDescent="0.35">
      <c r="A749" s="301">
        <v>2019</v>
      </c>
      <c r="B749" s="301" t="s">
        <v>87</v>
      </c>
      <c r="C749" s="301" t="s">
        <v>32</v>
      </c>
      <c r="D749" s="302" t="s">
        <v>18</v>
      </c>
      <c r="E749" s="302" t="s">
        <v>226</v>
      </c>
      <c r="F749" s="301" t="s">
        <v>78</v>
      </c>
      <c r="G749" s="301" t="s">
        <v>77</v>
      </c>
      <c r="H749" s="303">
        <v>433401882000</v>
      </c>
      <c r="I749" s="303">
        <v>429426311157</v>
      </c>
      <c r="J749" s="303">
        <v>408074463345</v>
      </c>
      <c r="K749" s="304">
        <f t="shared" si="271"/>
        <v>0.95027820313461497</v>
      </c>
      <c r="L749" s="303">
        <v>213456723051</v>
      </c>
      <c r="M749" s="304">
        <f t="shared" si="272"/>
        <v>0.4970741603510162</v>
      </c>
      <c r="P749">
        <f t="shared" si="262"/>
        <v>2019</v>
      </c>
      <c r="Q749" t="str">
        <f t="shared" si="263"/>
        <v>Enrique Pañalosa 2016-2019</v>
      </c>
      <c r="R749" t="str">
        <f t="shared" si="264"/>
        <v>0113-SECRETARÍA DISTRITAL DE MOVILIDAD</v>
      </c>
      <c r="S749" t="str">
        <f t="shared" si="265"/>
        <v>MOVILIDAD</v>
      </c>
      <c r="T749" t="str">
        <f t="shared" si="266"/>
        <v>Administración Centrral</v>
      </c>
      <c r="U749" t="str">
        <f t="shared" si="267"/>
        <v>Inversión directa</v>
      </c>
      <c r="V749" t="s">
        <v>256</v>
      </c>
      <c r="W749" s="53">
        <f t="shared" si="258"/>
        <v>632268110086.51282</v>
      </c>
      <c r="X749" s="53">
        <f t="shared" si="259"/>
        <v>626468350630.41833</v>
      </c>
      <c r="Y749" s="53">
        <f t="shared" si="260"/>
        <v>595319218557.77979</v>
      </c>
      <c r="Z749" s="53"/>
      <c r="AA749" s="53">
        <f t="shared" si="261"/>
        <v>311401229376.1012</v>
      </c>
      <c r="AB749" s="53"/>
      <c r="AC749" s="53">
        <f t="shared" si="274"/>
        <v>632268110086.51282</v>
      </c>
      <c r="AD749" s="53">
        <f t="shared" si="275"/>
        <v>626468350630.41833</v>
      </c>
      <c r="AE749" s="53">
        <f t="shared" si="276"/>
        <v>595319218557.77979</v>
      </c>
      <c r="AF749" s="53">
        <f t="shared" si="277"/>
        <v>1.3863128622785499</v>
      </c>
      <c r="AG749" s="53">
        <f t="shared" si="278"/>
        <v>311401229376.1012</v>
      </c>
      <c r="AI749" s="53">
        <f t="shared" si="256"/>
        <v>0</v>
      </c>
      <c r="AJ749" s="53">
        <f t="shared" si="256"/>
        <v>0</v>
      </c>
      <c r="AK749" s="53">
        <f t="shared" si="256"/>
        <v>0</v>
      </c>
      <c r="AL749" s="53">
        <f t="shared" si="256"/>
        <v>-1.3863128622785499</v>
      </c>
      <c r="AM749" s="53">
        <f t="shared" si="257"/>
        <v>0</v>
      </c>
    </row>
    <row r="750" spans="1:39" x14ac:dyDescent="0.35">
      <c r="A750" s="301">
        <v>2019</v>
      </c>
      <c r="B750" s="301" t="s">
        <v>87</v>
      </c>
      <c r="C750" s="301" t="s">
        <v>32</v>
      </c>
      <c r="D750" s="302" t="s">
        <v>18</v>
      </c>
      <c r="E750" s="302" t="s">
        <v>226</v>
      </c>
      <c r="F750" s="301" t="s">
        <v>80</v>
      </c>
      <c r="G750" s="301" t="s">
        <v>77</v>
      </c>
      <c r="H750" s="303">
        <v>0</v>
      </c>
      <c r="I750" s="303">
        <v>0</v>
      </c>
      <c r="J750" s="303">
        <v>0</v>
      </c>
      <c r="K750" s="304">
        <v>0</v>
      </c>
      <c r="L750" s="303">
        <v>0</v>
      </c>
      <c r="M750" s="304">
        <v>0</v>
      </c>
      <c r="P750">
        <f t="shared" si="262"/>
        <v>2019</v>
      </c>
      <c r="Q750" t="str">
        <f t="shared" si="263"/>
        <v>Enrique Pañalosa 2016-2019</v>
      </c>
      <c r="R750" t="str">
        <f t="shared" si="264"/>
        <v>0113-SECRETARÍA DISTRITAL DE MOVILIDAD</v>
      </c>
      <c r="S750" t="str">
        <f t="shared" si="265"/>
        <v>MOVILIDAD</v>
      </c>
      <c r="T750" t="str">
        <f t="shared" si="266"/>
        <v>Administración Centrral</v>
      </c>
      <c r="U750" t="str">
        <f t="shared" si="267"/>
        <v>Transferencias</v>
      </c>
      <c r="V750" t="s">
        <v>256</v>
      </c>
      <c r="W750" s="53">
        <f t="shared" si="258"/>
        <v>0</v>
      </c>
      <c r="X750" s="53">
        <f t="shared" si="259"/>
        <v>0</v>
      </c>
      <c r="Y750" s="53">
        <f t="shared" si="260"/>
        <v>0</v>
      </c>
      <c r="Z750" s="53"/>
      <c r="AA750" s="53">
        <f t="shared" si="261"/>
        <v>0</v>
      </c>
      <c r="AB750" s="53"/>
      <c r="AC750" s="53">
        <f t="shared" si="274"/>
        <v>0</v>
      </c>
      <c r="AD750" s="53">
        <f t="shared" si="275"/>
        <v>0</v>
      </c>
      <c r="AE750" s="53">
        <f t="shared" si="276"/>
        <v>0</v>
      </c>
      <c r="AF750" s="53">
        <f t="shared" si="277"/>
        <v>0</v>
      </c>
      <c r="AG750" s="53">
        <f t="shared" si="278"/>
        <v>0</v>
      </c>
      <c r="AI750" s="53">
        <f t="shared" si="256"/>
        <v>0</v>
      </c>
      <c r="AJ750" s="53">
        <f t="shared" si="256"/>
        <v>0</v>
      </c>
      <c r="AK750" s="53">
        <f t="shared" si="256"/>
        <v>0</v>
      </c>
      <c r="AL750" s="53">
        <f t="shared" si="256"/>
        <v>0</v>
      </c>
      <c r="AM750" s="53">
        <f t="shared" si="257"/>
        <v>0</v>
      </c>
    </row>
    <row r="751" spans="1:39" x14ac:dyDescent="0.35">
      <c r="A751" s="301">
        <v>2019</v>
      </c>
      <c r="B751" s="301" t="s">
        <v>87</v>
      </c>
      <c r="C751" s="301" t="s">
        <v>33</v>
      </c>
      <c r="D751" s="302" t="s">
        <v>21</v>
      </c>
      <c r="E751" s="302" t="s">
        <v>226</v>
      </c>
      <c r="F751" s="301" t="s">
        <v>76</v>
      </c>
      <c r="G751" s="301" t="s">
        <v>77</v>
      </c>
      <c r="H751" s="303">
        <v>68390316000</v>
      </c>
      <c r="I751" s="303">
        <v>68390316000</v>
      </c>
      <c r="J751" s="303">
        <v>60263518369</v>
      </c>
      <c r="K751" s="304">
        <f t="shared" si="271"/>
        <v>0.88117034536000682</v>
      </c>
      <c r="L751" s="303">
        <v>59978870021</v>
      </c>
      <c r="M751" s="304">
        <f t="shared" si="272"/>
        <v>0.8770082305366157</v>
      </c>
      <c r="P751">
        <f t="shared" si="262"/>
        <v>2019</v>
      </c>
      <c r="Q751" t="str">
        <f t="shared" si="263"/>
        <v>Enrique Pañalosa 2016-2019</v>
      </c>
      <c r="R751" t="str">
        <f t="shared" si="264"/>
        <v>0114-SECRETARÍA DISTRITAL DE SALUD</v>
      </c>
      <c r="S751" t="str">
        <f t="shared" si="265"/>
        <v>SALUD</v>
      </c>
      <c r="T751" t="str">
        <f t="shared" si="266"/>
        <v>Administración Centrral</v>
      </c>
      <c r="U751" t="str">
        <f t="shared" si="267"/>
        <v>Funcionamiento</v>
      </c>
      <c r="V751" t="s">
        <v>256</v>
      </c>
      <c r="W751" s="53">
        <f t="shared" si="258"/>
        <v>99771176917.822891</v>
      </c>
      <c r="X751" s="53">
        <f t="shared" si="259"/>
        <v>99771176917.822891</v>
      </c>
      <c r="Y751" s="53">
        <f t="shared" si="260"/>
        <v>87915402421.652328</v>
      </c>
      <c r="Z751" s="53"/>
      <c r="AA751" s="53">
        <f t="shared" si="261"/>
        <v>87500143327.255493</v>
      </c>
      <c r="AB751" s="53"/>
      <c r="AC751" s="53">
        <f t="shared" si="274"/>
        <v>99771176917.822891</v>
      </c>
      <c r="AD751" s="53">
        <f t="shared" si="275"/>
        <v>99771176917.822891</v>
      </c>
      <c r="AE751" s="53">
        <f t="shared" si="276"/>
        <v>87915402421.652328</v>
      </c>
      <c r="AF751" s="53">
        <f t="shared" si="277"/>
        <v>1.2854948999161275</v>
      </c>
      <c r="AG751" s="53">
        <f t="shared" si="278"/>
        <v>87500143327.255493</v>
      </c>
      <c r="AI751" s="53">
        <f t="shared" si="256"/>
        <v>0</v>
      </c>
      <c r="AJ751" s="53">
        <f t="shared" si="256"/>
        <v>0</v>
      </c>
      <c r="AK751" s="53">
        <f t="shared" si="256"/>
        <v>0</v>
      </c>
      <c r="AL751" s="53">
        <f t="shared" si="256"/>
        <v>-1.2854948999161275</v>
      </c>
      <c r="AM751" s="53">
        <f t="shared" si="257"/>
        <v>0</v>
      </c>
    </row>
    <row r="752" spans="1:39" x14ac:dyDescent="0.35">
      <c r="A752" s="301">
        <v>2019</v>
      </c>
      <c r="B752" s="301" t="s">
        <v>87</v>
      </c>
      <c r="C752" s="301" t="s">
        <v>34</v>
      </c>
      <c r="D752" s="302" t="s">
        <v>10</v>
      </c>
      <c r="E752" s="302" t="s">
        <v>226</v>
      </c>
      <c r="F752" s="301" t="s">
        <v>76</v>
      </c>
      <c r="G752" s="301" t="s">
        <v>77</v>
      </c>
      <c r="H752" s="303">
        <v>24901099000</v>
      </c>
      <c r="I752" s="303">
        <v>24901099000</v>
      </c>
      <c r="J752" s="303">
        <v>24211646892</v>
      </c>
      <c r="K752" s="304">
        <f t="shared" si="271"/>
        <v>0.97231238235709994</v>
      </c>
      <c r="L752" s="303">
        <v>23639015013</v>
      </c>
      <c r="M752" s="304">
        <f t="shared" si="272"/>
        <v>0.94931613311524921</v>
      </c>
      <c r="P752">
        <f t="shared" si="262"/>
        <v>2019</v>
      </c>
      <c r="Q752" t="str">
        <f t="shared" si="263"/>
        <v>Enrique Pañalosa 2016-2019</v>
      </c>
      <c r="R752" t="str">
        <f t="shared" si="264"/>
        <v>0117-SECRETARÍA DISTRITAL DE DESARROLLO ECONÓMICO</v>
      </c>
      <c r="S752" t="str">
        <f t="shared" si="265"/>
        <v>DESARROLLO ECONÓMICO, INDUSTRIA Y TURISMO</v>
      </c>
      <c r="T752" t="str">
        <f t="shared" si="266"/>
        <v>Administración Centrral</v>
      </c>
      <c r="U752" t="str">
        <f t="shared" si="267"/>
        <v>Funcionamiento</v>
      </c>
      <c r="V752" t="s">
        <v>256</v>
      </c>
      <c r="W752" s="53">
        <f t="shared" si="258"/>
        <v>36326955321.821037</v>
      </c>
      <c r="X752" s="53">
        <f t="shared" si="259"/>
        <v>36326955321.821037</v>
      </c>
      <c r="Y752" s="53">
        <f t="shared" si="260"/>
        <v>35321148472.739746</v>
      </c>
      <c r="Z752" s="53"/>
      <c r="AA752" s="53">
        <f t="shared" si="261"/>
        <v>34485764753.961571</v>
      </c>
      <c r="AB752" s="53"/>
      <c r="AC752" s="53">
        <f t="shared" si="274"/>
        <v>36326955321.821037</v>
      </c>
      <c r="AD752" s="53">
        <f t="shared" si="275"/>
        <v>36326955321.821037</v>
      </c>
      <c r="AE752" s="53">
        <f t="shared" si="276"/>
        <v>35321148472.739746</v>
      </c>
      <c r="AF752" s="53">
        <f t="shared" si="277"/>
        <v>1.4184574131744043</v>
      </c>
      <c r="AG752" s="53">
        <f t="shared" si="278"/>
        <v>34485764753.961571</v>
      </c>
      <c r="AI752" s="53">
        <f t="shared" si="256"/>
        <v>0</v>
      </c>
      <c r="AJ752" s="53">
        <f t="shared" si="256"/>
        <v>0</v>
      </c>
      <c r="AK752" s="53">
        <f t="shared" si="256"/>
        <v>0</v>
      </c>
      <c r="AL752" s="53">
        <f t="shared" si="256"/>
        <v>-1.4184574131744043</v>
      </c>
      <c r="AM752" s="53">
        <f t="shared" si="257"/>
        <v>0</v>
      </c>
    </row>
    <row r="753" spans="1:39" x14ac:dyDescent="0.35">
      <c r="A753" s="301">
        <v>2019</v>
      </c>
      <c r="B753" s="301" t="s">
        <v>87</v>
      </c>
      <c r="C753" s="301" t="s">
        <v>34</v>
      </c>
      <c r="D753" s="302" t="s">
        <v>10</v>
      </c>
      <c r="E753" s="302" t="s">
        <v>226</v>
      </c>
      <c r="F753" s="301" t="s">
        <v>78</v>
      </c>
      <c r="G753" s="301" t="s">
        <v>77</v>
      </c>
      <c r="H753" s="303">
        <v>117340298000</v>
      </c>
      <c r="I753" s="303">
        <v>117340298000</v>
      </c>
      <c r="J753" s="303">
        <v>113368943067</v>
      </c>
      <c r="K753" s="304">
        <f t="shared" si="271"/>
        <v>0.96615523395892522</v>
      </c>
      <c r="L753" s="303">
        <v>68796225457</v>
      </c>
      <c r="M753" s="304">
        <f t="shared" si="272"/>
        <v>0.58629666559224181</v>
      </c>
      <c r="P753">
        <f t="shared" si="262"/>
        <v>2019</v>
      </c>
      <c r="Q753" t="str">
        <f t="shared" si="263"/>
        <v>Enrique Pañalosa 2016-2019</v>
      </c>
      <c r="R753" t="str">
        <f t="shared" si="264"/>
        <v>0117-SECRETARÍA DISTRITAL DE DESARROLLO ECONÓMICO</v>
      </c>
      <c r="S753" t="str">
        <f t="shared" si="265"/>
        <v>DESARROLLO ECONÓMICO, INDUSTRIA Y TURISMO</v>
      </c>
      <c r="T753" t="str">
        <f t="shared" si="266"/>
        <v>Administración Centrral</v>
      </c>
      <c r="U753" t="str">
        <f t="shared" si="267"/>
        <v>Inversión directa</v>
      </c>
      <c r="V753" t="s">
        <v>256</v>
      </c>
      <c r="W753" s="53">
        <f t="shared" si="258"/>
        <v>171181832693.21432</v>
      </c>
      <c r="X753" s="53">
        <f t="shared" si="259"/>
        <v>171181832693.21432</v>
      </c>
      <c r="Y753" s="53">
        <f t="shared" si="260"/>
        <v>165388223615.23007</v>
      </c>
      <c r="Z753" s="53"/>
      <c r="AA753" s="53">
        <f t="shared" si="261"/>
        <v>100363337718.00056</v>
      </c>
      <c r="AB753" s="53"/>
      <c r="AC753" s="53">
        <f t="shared" si="274"/>
        <v>171181832693.21432</v>
      </c>
      <c r="AD753" s="53">
        <f t="shared" si="275"/>
        <v>171181832693.21432</v>
      </c>
      <c r="AE753" s="53">
        <f t="shared" si="276"/>
        <v>165388223615.23007</v>
      </c>
      <c r="AF753" s="53">
        <f t="shared" si="277"/>
        <v>1.4094750604368678</v>
      </c>
      <c r="AG753" s="53">
        <f t="shared" si="278"/>
        <v>100363337718.00056</v>
      </c>
      <c r="AI753" s="53">
        <f t="shared" si="256"/>
        <v>0</v>
      </c>
      <c r="AJ753" s="53">
        <f t="shared" si="256"/>
        <v>0</v>
      </c>
      <c r="AK753" s="53">
        <f t="shared" si="256"/>
        <v>0</v>
      </c>
      <c r="AL753" s="53">
        <f t="shared" si="256"/>
        <v>-1.4094750604368678</v>
      </c>
      <c r="AM753" s="53">
        <f t="shared" si="257"/>
        <v>0</v>
      </c>
    </row>
    <row r="754" spans="1:39" x14ac:dyDescent="0.35">
      <c r="A754" s="301">
        <v>2019</v>
      </c>
      <c r="B754" s="301" t="s">
        <v>87</v>
      </c>
      <c r="C754" s="301" t="s">
        <v>34</v>
      </c>
      <c r="D754" s="302" t="s">
        <v>10</v>
      </c>
      <c r="E754" s="302" t="s">
        <v>226</v>
      </c>
      <c r="F754" s="301" t="s">
        <v>80</v>
      </c>
      <c r="G754" s="301" t="s">
        <v>77</v>
      </c>
      <c r="H754" s="303">
        <v>0</v>
      </c>
      <c r="I754" s="303">
        <v>0</v>
      </c>
      <c r="J754" s="303">
        <v>0</v>
      </c>
      <c r="K754" s="304">
        <v>0</v>
      </c>
      <c r="L754" s="303">
        <v>0</v>
      </c>
      <c r="M754" s="304">
        <v>0</v>
      </c>
      <c r="P754">
        <f t="shared" si="262"/>
        <v>2019</v>
      </c>
      <c r="Q754" t="str">
        <f t="shared" si="263"/>
        <v>Enrique Pañalosa 2016-2019</v>
      </c>
      <c r="R754" t="str">
        <f t="shared" si="264"/>
        <v>0117-SECRETARÍA DISTRITAL DE DESARROLLO ECONÓMICO</v>
      </c>
      <c r="S754" t="str">
        <f t="shared" si="265"/>
        <v>DESARROLLO ECONÓMICO, INDUSTRIA Y TURISMO</v>
      </c>
      <c r="T754" t="str">
        <f t="shared" si="266"/>
        <v>Administración Centrral</v>
      </c>
      <c r="U754" t="str">
        <f t="shared" si="267"/>
        <v>Transferencias</v>
      </c>
      <c r="V754" t="s">
        <v>256</v>
      </c>
      <c r="W754" s="53">
        <f t="shared" si="258"/>
        <v>0</v>
      </c>
      <c r="X754" s="53">
        <f t="shared" si="259"/>
        <v>0</v>
      </c>
      <c r="Y754" s="53">
        <f t="shared" si="260"/>
        <v>0</v>
      </c>
      <c r="Z754" s="53"/>
      <c r="AA754" s="53">
        <f t="shared" si="261"/>
        <v>0</v>
      </c>
      <c r="AB754" s="53"/>
      <c r="AC754" s="53">
        <f t="shared" si="274"/>
        <v>0</v>
      </c>
      <c r="AD754" s="53">
        <f t="shared" si="275"/>
        <v>0</v>
      </c>
      <c r="AE754" s="53">
        <f t="shared" si="276"/>
        <v>0</v>
      </c>
      <c r="AF754" s="53">
        <f t="shared" si="277"/>
        <v>0</v>
      </c>
      <c r="AG754" s="53">
        <f t="shared" si="278"/>
        <v>0</v>
      </c>
      <c r="AI754" s="53">
        <f t="shared" si="256"/>
        <v>0</v>
      </c>
      <c r="AJ754" s="53">
        <f t="shared" si="256"/>
        <v>0</v>
      </c>
      <c r="AK754" s="53">
        <f t="shared" si="256"/>
        <v>0</v>
      </c>
      <c r="AL754" s="53">
        <f t="shared" si="256"/>
        <v>0</v>
      </c>
      <c r="AM754" s="53">
        <f t="shared" si="257"/>
        <v>0</v>
      </c>
    </row>
    <row r="755" spans="1:39" x14ac:dyDescent="0.35">
      <c r="A755" s="301">
        <v>2019</v>
      </c>
      <c r="B755" s="301" t="s">
        <v>87</v>
      </c>
      <c r="C755" s="301" t="s">
        <v>35</v>
      </c>
      <c r="D755" s="302" t="s">
        <v>15</v>
      </c>
      <c r="E755" s="302" t="s">
        <v>226</v>
      </c>
      <c r="F755" s="301" t="s">
        <v>76</v>
      </c>
      <c r="G755" s="301" t="s">
        <v>77</v>
      </c>
      <c r="H755" s="303">
        <v>19908007000</v>
      </c>
      <c r="I755" s="303">
        <v>19908007000</v>
      </c>
      <c r="J755" s="303">
        <v>19227635856</v>
      </c>
      <c r="K755" s="304">
        <f t="shared" si="271"/>
        <v>0.96582424629446839</v>
      </c>
      <c r="L755" s="303">
        <v>18999892390</v>
      </c>
      <c r="M755" s="304">
        <f t="shared" si="272"/>
        <v>0.95438445395362781</v>
      </c>
      <c r="P755">
        <f t="shared" si="262"/>
        <v>2019</v>
      </c>
      <c r="Q755" t="str">
        <f t="shared" si="263"/>
        <v>Enrique Pañalosa 2016-2019</v>
      </c>
      <c r="R755" t="str">
        <f t="shared" si="264"/>
        <v>0118-SECRETARÍA DISTRITAL DEL HABITAT</v>
      </c>
      <c r="S755" t="str">
        <f t="shared" si="265"/>
        <v>HÁBITAT</v>
      </c>
      <c r="T755" t="str">
        <f t="shared" si="266"/>
        <v>Administración Centrral</v>
      </c>
      <c r="U755" t="str">
        <f t="shared" si="267"/>
        <v>Funcionamiento</v>
      </c>
      <c r="V755" t="s">
        <v>256</v>
      </c>
      <c r="W755" s="53">
        <f t="shared" si="258"/>
        <v>29042785655.183353</v>
      </c>
      <c r="X755" s="53">
        <f t="shared" si="259"/>
        <v>29042785655.183353</v>
      </c>
      <c r="Y755" s="53">
        <f t="shared" si="260"/>
        <v>28050226565.709259</v>
      </c>
      <c r="Z755" s="53"/>
      <c r="AA755" s="53">
        <f t="shared" si="261"/>
        <v>27717983128.814419</v>
      </c>
      <c r="AB755" s="53"/>
      <c r="AC755" s="53">
        <f t="shared" si="274"/>
        <v>29042785655.183353</v>
      </c>
      <c r="AD755" s="53">
        <f t="shared" si="275"/>
        <v>29042785655.183353</v>
      </c>
      <c r="AE755" s="53">
        <f t="shared" si="276"/>
        <v>28050226565.709259</v>
      </c>
      <c r="AF755" s="53">
        <f t="shared" si="277"/>
        <v>1.4089921992547652</v>
      </c>
      <c r="AG755" s="53">
        <f t="shared" si="278"/>
        <v>27717983128.814419</v>
      </c>
      <c r="AI755" s="53">
        <f t="shared" si="256"/>
        <v>0</v>
      </c>
      <c r="AJ755" s="53">
        <f t="shared" si="256"/>
        <v>0</v>
      </c>
      <c r="AK755" s="53">
        <f t="shared" si="256"/>
        <v>0</v>
      </c>
      <c r="AL755" s="53">
        <f t="shared" si="256"/>
        <v>-1.4089921992547652</v>
      </c>
      <c r="AM755" s="53">
        <f t="shared" si="257"/>
        <v>0</v>
      </c>
    </row>
    <row r="756" spans="1:39" x14ac:dyDescent="0.35">
      <c r="A756" s="301">
        <v>2019</v>
      </c>
      <c r="B756" s="301" t="s">
        <v>87</v>
      </c>
      <c r="C756" s="301" t="s">
        <v>35</v>
      </c>
      <c r="D756" s="302" t="s">
        <v>15</v>
      </c>
      <c r="E756" s="302" t="s">
        <v>226</v>
      </c>
      <c r="F756" s="301" t="s">
        <v>78</v>
      </c>
      <c r="G756" s="301" t="s">
        <v>77</v>
      </c>
      <c r="H756" s="303">
        <v>157062778000</v>
      </c>
      <c r="I756" s="303">
        <v>157099581212</v>
      </c>
      <c r="J756" s="303">
        <v>132479555887</v>
      </c>
      <c r="K756" s="304">
        <f t="shared" si="271"/>
        <v>0.84328395317759508</v>
      </c>
      <c r="L756" s="303">
        <v>104647757625</v>
      </c>
      <c r="M756" s="304">
        <f t="shared" si="272"/>
        <v>0.66612372113062335</v>
      </c>
      <c r="P756">
        <f t="shared" si="262"/>
        <v>2019</v>
      </c>
      <c r="Q756" t="str">
        <f t="shared" si="263"/>
        <v>Enrique Pañalosa 2016-2019</v>
      </c>
      <c r="R756" t="str">
        <f t="shared" si="264"/>
        <v>0118-SECRETARÍA DISTRITAL DEL HABITAT</v>
      </c>
      <c r="S756" t="str">
        <f t="shared" si="265"/>
        <v>HÁBITAT</v>
      </c>
      <c r="T756" t="str">
        <f t="shared" si="266"/>
        <v>Administración Centrral</v>
      </c>
      <c r="U756" t="str">
        <f t="shared" si="267"/>
        <v>Inversión directa</v>
      </c>
      <c r="V756" t="s">
        <v>256</v>
      </c>
      <c r="W756" s="53">
        <f t="shared" si="258"/>
        <v>229130951976.34033</v>
      </c>
      <c r="X756" s="53">
        <f t="shared" si="259"/>
        <v>229184642323.02036</v>
      </c>
      <c r="Y756" s="53">
        <f t="shared" si="260"/>
        <v>193267731185.74979</v>
      </c>
      <c r="Z756" s="53"/>
      <c r="AA756" s="53">
        <f t="shared" si="261"/>
        <v>152665326770.20126</v>
      </c>
      <c r="AB756" s="53"/>
      <c r="AC756" s="53">
        <f t="shared" si="274"/>
        <v>229130951976.34033</v>
      </c>
      <c r="AD756" s="53">
        <f t="shared" si="275"/>
        <v>229184642323.02036</v>
      </c>
      <c r="AE756" s="53">
        <f t="shared" si="276"/>
        <v>193267731185.74979</v>
      </c>
      <c r="AF756" s="53">
        <f t="shared" si="277"/>
        <v>1.2302243563905</v>
      </c>
      <c r="AG756" s="53">
        <f t="shared" si="278"/>
        <v>152665326770.20126</v>
      </c>
      <c r="AI756" s="53">
        <f t="shared" si="256"/>
        <v>0</v>
      </c>
      <c r="AJ756" s="53">
        <f t="shared" si="256"/>
        <v>0</v>
      </c>
      <c r="AK756" s="53">
        <f t="shared" si="256"/>
        <v>0</v>
      </c>
      <c r="AL756" s="53">
        <f t="shared" si="256"/>
        <v>-1.2302243563905</v>
      </c>
      <c r="AM756" s="53">
        <f t="shared" si="257"/>
        <v>0</v>
      </c>
    </row>
    <row r="757" spans="1:39" x14ac:dyDescent="0.35">
      <c r="A757" s="301">
        <v>2019</v>
      </c>
      <c r="B757" s="301" t="s">
        <v>87</v>
      </c>
      <c r="C757" s="301" t="s">
        <v>35</v>
      </c>
      <c r="D757" s="302" t="s">
        <v>15</v>
      </c>
      <c r="E757" s="302" t="s">
        <v>226</v>
      </c>
      <c r="F757" s="301" t="s">
        <v>80</v>
      </c>
      <c r="G757" s="301" t="s">
        <v>77</v>
      </c>
      <c r="H757" s="303">
        <v>0</v>
      </c>
      <c r="I757" s="303">
        <v>0</v>
      </c>
      <c r="J757" s="303">
        <v>0</v>
      </c>
      <c r="K757" s="304">
        <v>0</v>
      </c>
      <c r="L757" s="303">
        <v>0</v>
      </c>
      <c r="M757" s="304">
        <v>0</v>
      </c>
      <c r="P757">
        <f t="shared" si="262"/>
        <v>2019</v>
      </c>
      <c r="Q757" t="str">
        <f t="shared" si="263"/>
        <v>Enrique Pañalosa 2016-2019</v>
      </c>
      <c r="R757" t="str">
        <f t="shared" si="264"/>
        <v>0118-SECRETARÍA DISTRITAL DEL HABITAT</v>
      </c>
      <c r="S757" t="str">
        <f t="shared" si="265"/>
        <v>HÁBITAT</v>
      </c>
      <c r="T757" t="str">
        <f t="shared" si="266"/>
        <v>Administración Centrral</v>
      </c>
      <c r="U757" t="str">
        <f t="shared" si="267"/>
        <v>Transferencias</v>
      </c>
      <c r="V757" t="s">
        <v>256</v>
      </c>
      <c r="W757" s="53">
        <f t="shared" si="258"/>
        <v>0</v>
      </c>
      <c r="X757" s="53">
        <f t="shared" si="259"/>
        <v>0</v>
      </c>
      <c r="Y757" s="53">
        <f t="shared" si="260"/>
        <v>0</v>
      </c>
      <c r="Z757" s="53"/>
      <c r="AA757" s="53">
        <f t="shared" si="261"/>
        <v>0</v>
      </c>
      <c r="AB757" s="53"/>
      <c r="AC757" s="53">
        <f t="shared" si="274"/>
        <v>0</v>
      </c>
      <c r="AD757" s="53">
        <f t="shared" si="275"/>
        <v>0</v>
      </c>
      <c r="AE757" s="53">
        <f t="shared" si="276"/>
        <v>0</v>
      </c>
      <c r="AF757" s="53">
        <f t="shared" si="277"/>
        <v>0</v>
      </c>
      <c r="AG757" s="53">
        <f t="shared" si="278"/>
        <v>0</v>
      </c>
      <c r="AI757" s="53">
        <f t="shared" si="256"/>
        <v>0</v>
      </c>
      <c r="AJ757" s="53">
        <f t="shared" si="256"/>
        <v>0</v>
      </c>
      <c r="AK757" s="53">
        <f t="shared" si="256"/>
        <v>0</v>
      </c>
      <c r="AL757" s="53">
        <f t="shared" si="256"/>
        <v>0</v>
      </c>
      <c r="AM757" s="53">
        <f t="shared" si="257"/>
        <v>0</v>
      </c>
    </row>
    <row r="758" spans="1:39" x14ac:dyDescent="0.35">
      <c r="A758" s="301">
        <v>2019</v>
      </c>
      <c r="B758" s="301" t="s">
        <v>87</v>
      </c>
      <c r="C758" s="301" t="s">
        <v>36</v>
      </c>
      <c r="D758" s="302" t="s">
        <v>9</v>
      </c>
      <c r="E758" s="302" t="s">
        <v>226</v>
      </c>
      <c r="F758" s="301" t="s">
        <v>76</v>
      </c>
      <c r="G758" s="301" t="s">
        <v>77</v>
      </c>
      <c r="H758" s="303">
        <v>22831867000</v>
      </c>
      <c r="I758" s="303">
        <v>22831867000</v>
      </c>
      <c r="J758" s="303">
        <v>22319115333</v>
      </c>
      <c r="K758" s="304">
        <f t="shared" si="271"/>
        <v>0.97754228040133551</v>
      </c>
      <c r="L758" s="303">
        <v>21849015201</v>
      </c>
      <c r="M758" s="304">
        <f t="shared" si="272"/>
        <v>0.95695263120619967</v>
      </c>
      <c r="P758">
        <f t="shared" si="262"/>
        <v>2019</v>
      </c>
      <c r="Q758" t="str">
        <f t="shared" si="263"/>
        <v>Enrique Pañalosa 2016-2019</v>
      </c>
      <c r="R758" t="str">
        <f t="shared" si="264"/>
        <v>0119-SECRETARÍA DISTRITAL DE CULTURA, RECREACIÓN Y DEPORTE</v>
      </c>
      <c r="S758" t="str">
        <f t="shared" si="265"/>
        <v>CULTURA, RECREACIÓN Y DEPORTE</v>
      </c>
      <c r="T758" t="str">
        <f t="shared" si="266"/>
        <v>Administración Centrral</v>
      </c>
      <c r="U758" t="str">
        <f t="shared" si="267"/>
        <v>Funcionamiento</v>
      </c>
      <c r="V758" t="s">
        <v>256</v>
      </c>
      <c r="W758" s="53">
        <f t="shared" si="258"/>
        <v>33308257295.100117</v>
      </c>
      <c r="X758" s="53">
        <f t="shared" si="259"/>
        <v>33308257295.100117</v>
      </c>
      <c r="Y758" s="53">
        <f t="shared" si="260"/>
        <v>32560229792.446587</v>
      </c>
      <c r="Z758" s="53"/>
      <c r="AA758" s="53">
        <f t="shared" si="261"/>
        <v>31874424459.439148</v>
      </c>
      <c r="AB758" s="53"/>
      <c r="AC758" s="53">
        <f t="shared" si="274"/>
        <v>33308257295.100117</v>
      </c>
      <c r="AD758" s="53">
        <f t="shared" si="275"/>
        <v>33308257295.100117</v>
      </c>
      <c r="AE758" s="53">
        <f t="shared" si="276"/>
        <v>32560229792.446587</v>
      </c>
      <c r="AF758" s="53">
        <f t="shared" si="277"/>
        <v>1.4260870472154812</v>
      </c>
      <c r="AG758" s="53">
        <f t="shared" si="278"/>
        <v>31874424459.439148</v>
      </c>
      <c r="AI758" s="53">
        <f t="shared" si="256"/>
        <v>0</v>
      </c>
      <c r="AJ758" s="53">
        <f t="shared" si="256"/>
        <v>0</v>
      </c>
      <c r="AK758" s="53">
        <f t="shared" si="256"/>
        <v>0</v>
      </c>
      <c r="AL758" s="53">
        <f t="shared" si="256"/>
        <v>-1.4260870472154812</v>
      </c>
      <c r="AM758" s="53">
        <f t="shared" si="257"/>
        <v>0</v>
      </c>
    </row>
    <row r="759" spans="1:39" x14ac:dyDescent="0.35">
      <c r="A759" s="301">
        <v>2019</v>
      </c>
      <c r="B759" s="301" t="s">
        <v>87</v>
      </c>
      <c r="C759" s="301" t="s">
        <v>36</v>
      </c>
      <c r="D759" s="302" t="s">
        <v>9</v>
      </c>
      <c r="E759" s="302" t="s">
        <v>226</v>
      </c>
      <c r="F759" s="301" t="s">
        <v>78</v>
      </c>
      <c r="G759" s="301" t="s">
        <v>77</v>
      </c>
      <c r="H759" s="303">
        <v>175711625000</v>
      </c>
      <c r="I759" s="303">
        <v>178900059877</v>
      </c>
      <c r="J759" s="303">
        <v>175353965435</v>
      </c>
      <c r="K759" s="304">
        <f t="shared" si="271"/>
        <v>0.98017834960794281</v>
      </c>
      <c r="L759" s="303">
        <v>79071060622</v>
      </c>
      <c r="M759" s="304">
        <f t="shared" si="272"/>
        <v>0.44198453972773455</v>
      </c>
      <c r="P759">
        <f t="shared" si="262"/>
        <v>2019</v>
      </c>
      <c r="Q759" t="str">
        <f t="shared" si="263"/>
        <v>Enrique Pañalosa 2016-2019</v>
      </c>
      <c r="R759" t="str">
        <f t="shared" si="264"/>
        <v>0119-SECRETARÍA DISTRITAL DE CULTURA, RECREACIÓN Y DEPORTE</v>
      </c>
      <c r="S759" t="str">
        <f t="shared" si="265"/>
        <v>CULTURA, RECREACIÓN Y DEPORTE</v>
      </c>
      <c r="T759" t="str">
        <f t="shared" si="266"/>
        <v>Administración Centrral</v>
      </c>
      <c r="U759" t="str">
        <f t="shared" si="267"/>
        <v>Inversión directa</v>
      </c>
      <c r="V759" t="s">
        <v>256</v>
      </c>
      <c r="W759" s="53">
        <f t="shared" si="258"/>
        <v>256336812720.57803</v>
      </c>
      <c r="X759" s="53">
        <f t="shared" si="259"/>
        <v>260988259282.16614</v>
      </c>
      <c r="Y759" s="53">
        <f t="shared" si="260"/>
        <v>255815041250.24344</v>
      </c>
      <c r="Z759" s="53"/>
      <c r="AA759" s="53">
        <f t="shared" si="261"/>
        <v>115352775653.17085</v>
      </c>
      <c r="AB759" s="53"/>
      <c r="AC759" s="53">
        <f t="shared" si="274"/>
        <v>256336812720.57803</v>
      </c>
      <c r="AD759" s="53">
        <f t="shared" si="275"/>
        <v>260988259282.16614</v>
      </c>
      <c r="AE759" s="53">
        <f t="shared" si="276"/>
        <v>255815041250.24344</v>
      </c>
      <c r="AF759" s="53">
        <f t="shared" si="277"/>
        <v>1.4299326754061747</v>
      </c>
      <c r="AG759" s="53">
        <f t="shared" si="278"/>
        <v>115352775653.17085</v>
      </c>
      <c r="AI759" s="53">
        <f t="shared" si="256"/>
        <v>0</v>
      </c>
      <c r="AJ759" s="53">
        <f t="shared" si="256"/>
        <v>0</v>
      </c>
      <c r="AK759" s="53">
        <f t="shared" si="256"/>
        <v>0</v>
      </c>
      <c r="AL759" s="53">
        <f t="shared" si="256"/>
        <v>-1.4299326754061747</v>
      </c>
      <c r="AM759" s="53">
        <f t="shared" si="257"/>
        <v>0</v>
      </c>
    </row>
    <row r="760" spans="1:39" x14ac:dyDescent="0.35">
      <c r="A760" s="301">
        <v>2019</v>
      </c>
      <c r="B760" s="301" t="s">
        <v>87</v>
      </c>
      <c r="C760" s="301" t="s">
        <v>37</v>
      </c>
      <c r="D760" s="302" t="s">
        <v>20</v>
      </c>
      <c r="E760" s="302" t="s">
        <v>226</v>
      </c>
      <c r="F760" s="301" t="s">
        <v>76</v>
      </c>
      <c r="G760" s="301" t="s">
        <v>77</v>
      </c>
      <c r="H760" s="303">
        <v>74256856000</v>
      </c>
      <c r="I760" s="303">
        <v>74256856000</v>
      </c>
      <c r="J760" s="303">
        <v>70502793143</v>
      </c>
      <c r="K760" s="304">
        <f t="shared" si="271"/>
        <v>0.94944489897336892</v>
      </c>
      <c r="L760" s="303">
        <v>68438320749</v>
      </c>
      <c r="M760" s="304">
        <f t="shared" si="272"/>
        <v>0.92164312409079108</v>
      </c>
      <c r="P760">
        <f t="shared" si="262"/>
        <v>2019</v>
      </c>
      <c r="Q760" t="str">
        <f t="shared" si="263"/>
        <v>Enrique Pañalosa 2016-2019</v>
      </c>
      <c r="R760" t="str">
        <f t="shared" si="264"/>
        <v xml:space="preserve">0120-SECRETARÍA DISTRITAL DE PLANEACIÓN </v>
      </c>
      <c r="S760" t="str">
        <f t="shared" si="265"/>
        <v>PLANEACIÓN</v>
      </c>
      <c r="T760" t="str">
        <f t="shared" si="266"/>
        <v>Administración Centrral</v>
      </c>
      <c r="U760" t="str">
        <f t="shared" si="267"/>
        <v>Funcionamiento</v>
      </c>
      <c r="V760" t="s">
        <v>256</v>
      </c>
      <c r="W760" s="53">
        <f t="shared" si="258"/>
        <v>108329575744.86566</v>
      </c>
      <c r="X760" s="53">
        <f t="shared" si="259"/>
        <v>108329575744.86566</v>
      </c>
      <c r="Y760" s="53">
        <f t="shared" si="260"/>
        <v>102852963098.9119</v>
      </c>
      <c r="Z760" s="53"/>
      <c r="AA760" s="53">
        <f t="shared" si="261"/>
        <v>99841208620.927963</v>
      </c>
      <c r="AB760" s="53"/>
      <c r="AC760" s="53">
        <f t="shared" si="274"/>
        <v>108329575744.86566</v>
      </c>
      <c r="AD760" s="53">
        <f t="shared" si="275"/>
        <v>108329575744.86566</v>
      </c>
      <c r="AE760" s="53">
        <f t="shared" si="276"/>
        <v>102852963098.9119</v>
      </c>
      <c r="AF760" s="53">
        <f t="shared" si="277"/>
        <v>1.385097196936427</v>
      </c>
      <c r="AG760" s="53">
        <f t="shared" si="278"/>
        <v>99841208620.927963</v>
      </c>
      <c r="AI760" s="53">
        <f t="shared" si="256"/>
        <v>0</v>
      </c>
      <c r="AJ760" s="53">
        <f t="shared" si="256"/>
        <v>0</v>
      </c>
      <c r="AK760" s="53">
        <f t="shared" si="256"/>
        <v>0</v>
      </c>
      <c r="AL760" s="53">
        <f t="shared" si="256"/>
        <v>-1.385097196936427</v>
      </c>
      <c r="AM760" s="53">
        <f t="shared" si="257"/>
        <v>0</v>
      </c>
    </row>
    <row r="761" spans="1:39" x14ac:dyDescent="0.35">
      <c r="A761" s="301">
        <v>2019</v>
      </c>
      <c r="B761" s="301" t="s">
        <v>87</v>
      </c>
      <c r="C761" s="301" t="s">
        <v>37</v>
      </c>
      <c r="D761" s="302" t="s">
        <v>20</v>
      </c>
      <c r="E761" s="302" t="s">
        <v>226</v>
      </c>
      <c r="F761" s="301" t="s">
        <v>78</v>
      </c>
      <c r="G761" s="301" t="s">
        <v>77</v>
      </c>
      <c r="H761" s="303">
        <v>45394514000</v>
      </c>
      <c r="I761" s="303">
        <v>44229654000</v>
      </c>
      <c r="J761" s="303">
        <v>43492960065</v>
      </c>
      <c r="K761" s="304">
        <f t="shared" si="271"/>
        <v>0.98334389106910036</v>
      </c>
      <c r="L761" s="303">
        <v>36091003410</v>
      </c>
      <c r="M761" s="304">
        <f t="shared" si="272"/>
        <v>0.8159910862065527</v>
      </c>
      <c r="P761">
        <f t="shared" si="262"/>
        <v>2019</v>
      </c>
      <c r="Q761" t="str">
        <f t="shared" si="263"/>
        <v>Enrique Pañalosa 2016-2019</v>
      </c>
      <c r="R761" t="str">
        <f t="shared" si="264"/>
        <v xml:space="preserve">0120-SECRETARÍA DISTRITAL DE PLANEACIÓN </v>
      </c>
      <c r="S761" t="str">
        <f t="shared" si="265"/>
        <v>PLANEACIÓN</v>
      </c>
      <c r="T761" t="str">
        <f t="shared" si="266"/>
        <v>Administración Centrral</v>
      </c>
      <c r="U761" t="str">
        <f t="shared" si="267"/>
        <v>Inversión directa</v>
      </c>
      <c r="V761" t="s">
        <v>256</v>
      </c>
      <c r="W761" s="53">
        <f t="shared" si="258"/>
        <v>66223763133.256874</v>
      </c>
      <c r="X761" s="53">
        <f t="shared" si="259"/>
        <v>64524407728.25341</v>
      </c>
      <c r="Y761" s="53">
        <f t="shared" si="260"/>
        <v>63449682164.42984</v>
      </c>
      <c r="Z761" s="53"/>
      <c r="AA761" s="53">
        <f t="shared" si="261"/>
        <v>52651341549.011986</v>
      </c>
      <c r="AB761" s="53"/>
      <c r="AC761" s="53">
        <f t="shared" si="274"/>
        <v>66223763133.256874</v>
      </c>
      <c r="AD761" s="53">
        <f t="shared" si="275"/>
        <v>64524407728.25341</v>
      </c>
      <c r="AE761" s="53">
        <f t="shared" si="276"/>
        <v>63449682164.42984</v>
      </c>
      <c r="AF761" s="53">
        <f t="shared" si="277"/>
        <v>1.4345507239199708</v>
      </c>
      <c r="AG761" s="53">
        <f t="shared" si="278"/>
        <v>52651341549.011986</v>
      </c>
      <c r="AI761" s="53">
        <f t="shared" si="256"/>
        <v>0</v>
      </c>
      <c r="AJ761" s="53">
        <f t="shared" si="256"/>
        <v>0</v>
      </c>
      <c r="AK761" s="53">
        <f t="shared" si="256"/>
        <v>0</v>
      </c>
      <c r="AL761" s="53">
        <f t="shared" si="256"/>
        <v>-1.4345507239199708</v>
      </c>
      <c r="AM761" s="53">
        <f t="shared" si="257"/>
        <v>0</v>
      </c>
    </row>
    <row r="762" spans="1:39" x14ac:dyDescent="0.35">
      <c r="A762" s="301">
        <v>2019</v>
      </c>
      <c r="B762" s="301" t="s">
        <v>87</v>
      </c>
      <c r="C762" s="301" t="s">
        <v>37</v>
      </c>
      <c r="D762" s="302" t="s">
        <v>20</v>
      </c>
      <c r="E762" s="302" t="s">
        <v>226</v>
      </c>
      <c r="F762" s="301" t="s">
        <v>80</v>
      </c>
      <c r="G762" s="301" t="s">
        <v>77</v>
      </c>
      <c r="H762" s="303">
        <v>0</v>
      </c>
      <c r="I762" s="303">
        <v>0</v>
      </c>
      <c r="J762" s="303">
        <v>0</v>
      </c>
      <c r="K762" s="304">
        <v>0</v>
      </c>
      <c r="L762" s="303">
        <v>0</v>
      </c>
      <c r="M762" s="304">
        <v>0</v>
      </c>
      <c r="P762">
        <f t="shared" si="262"/>
        <v>2019</v>
      </c>
      <c r="Q762" t="str">
        <f t="shared" si="263"/>
        <v>Enrique Pañalosa 2016-2019</v>
      </c>
      <c r="R762" t="str">
        <f t="shared" si="264"/>
        <v xml:space="preserve">0120-SECRETARÍA DISTRITAL DE PLANEACIÓN </v>
      </c>
      <c r="S762" t="str">
        <f t="shared" si="265"/>
        <v>PLANEACIÓN</v>
      </c>
      <c r="T762" t="str">
        <f t="shared" si="266"/>
        <v>Administración Centrral</v>
      </c>
      <c r="U762" t="str">
        <f t="shared" si="267"/>
        <v>Transferencias</v>
      </c>
      <c r="V762" t="s">
        <v>256</v>
      </c>
      <c r="W762" s="53">
        <f t="shared" si="258"/>
        <v>0</v>
      </c>
      <c r="X762" s="53">
        <f t="shared" si="259"/>
        <v>0</v>
      </c>
      <c r="Y762" s="53">
        <f t="shared" si="260"/>
        <v>0</v>
      </c>
      <c r="Z762" s="53"/>
      <c r="AA762" s="53">
        <f t="shared" si="261"/>
        <v>0</v>
      </c>
      <c r="AB762" s="53"/>
      <c r="AC762" s="53">
        <f t="shared" si="274"/>
        <v>0</v>
      </c>
      <c r="AD762" s="53">
        <f t="shared" si="275"/>
        <v>0</v>
      </c>
      <c r="AE762" s="53">
        <f t="shared" si="276"/>
        <v>0</v>
      </c>
      <c r="AF762" s="53">
        <f t="shared" si="277"/>
        <v>0</v>
      </c>
      <c r="AG762" s="53">
        <f t="shared" si="278"/>
        <v>0</v>
      </c>
      <c r="AI762" s="53">
        <f t="shared" si="256"/>
        <v>0</v>
      </c>
      <c r="AJ762" s="53">
        <f t="shared" si="256"/>
        <v>0</v>
      </c>
      <c r="AK762" s="53">
        <f t="shared" si="256"/>
        <v>0</v>
      </c>
      <c r="AL762" s="53">
        <f t="shared" si="256"/>
        <v>0</v>
      </c>
      <c r="AM762" s="53">
        <f t="shared" si="257"/>
        <v>0</v>
      </c>
    </row>
    <row r="763" spans="1:39" x14ac:dyDescent="0.35">
      <c r="A763" s="301">
        <v>2019</v>
      </c>
      <c r="B763" s="301" t="s">
        <v>87</v>
      </c>
      <c r="C763" s="301" t="s">
        <v>38</v>
      </c>
      <c r="D763" s="302" t="s">
        <v>248</v>
      </c>
      <c r="E763" s="302" t="s">
        <v>226</v>
      </c>
      <c r="F763" s="301" t="s">
        <v>76</v>
      </c>
      <c r="G763" s="301" t="s">
        <v>77</v>
      </c>
      <c r="H763" s="303">
        <v>15567172000</v>
      </c>
      <c r="I763" s="303">
        <v>15567172000</v>
      </c>
      <c r="J763" s="303">
        <v>14721821572</v>
      </c>
      <c r="K763" s="304">
        <f t="shared" si="271"/>
        <v>0.94569659614475898</v>
      </c>
      <c r="L763" s="303">
        <v>14428163473</v>
      </c>
      <c r="M763" s="304">
        <f t="shared" ref="M763:M764" si="279">+L763/I763</f>
        <v>0.9268326625414044</v>
      </c>
      <c r="P763">
        <f t="shared" si="262"/>
        <v>2019</v>
      </c>
      <c r="Q763" t="str">
        <f t="shared" si="263"/>
        <v>Enrique Pañalosa 2016-2019</v>
      </c>
      <c r="R763" t="str">
        <f t="shared" si="264"/>
        <v>0121-SECRETARÍA DISTRITAL DE LA MUJER</v>
      </c>
      <c r="S763" t="str">
        <f t="shared" si="265"/>
        <v>MUJER</v>
      </c>
      <c r="T763" t="str">
        <f t="shared" si="266"/>
        <v>Administración Centrral</v>
      </c>
      <c r="U763" t="str">
        <f t="shared" si="267"/>
        <v>Funcionamiento</v>
      </c>
      <c r="V763" t="s">
        <v>256</v>
      </c>
      <c r="W763" s="53">
        <f t="shared" si="258"/>
        <v>22710160773.671215</v>
      </c>
      <c r="X763" s="53">
        <f t="shared" si="259"/>
        <v>22710160773.671215</v>
      </c>
      <c r="Y763" s="53">
        <f t="shared" si="260"/>
        <v>21476921741.561092</v>
      </c>
      <c r="Z763" s="53"/>
      <c r="AA763" s="53">
        <f t="shared" si="261"/>
        <v>21048518776.605053</v>
      </c>
      <c r="AB763" s="53"/>
      <c r="AC763" s="53">
        <f t="shared" si="274"/>
        <v>22710160773.671215</v>
      </c>
      <c r="AD763" s="53">
        <f t="shared" si="275"/>
        <v>22710160773.671215</v>
      </c>
      <c r="AE763" s="53">
        <f t="shared" si="276"/>
        <v>21476921741.561092</v>
      </c>
      <c r="AF763" s="53">
        <f t="shared" si="277"/>
        <v>1.3796289873048935</v>
      </c>
      <c r="AG763" s="53">
        <f t="shared" si="278"/>
        <v>21048518776.605053</v>
      </c>
      <c r="AI763" s="53">
        <f t="shared" si="256"/>
        <v>0</v>
      </c>
      <c r="AJ763" s="53">
        <f t="shared" si="256"/>
        <v>0</v>
      </c>
      <c r="AK763" s="53">
        <f t="shared" si="256"/>
        <v>0</v>
      </c>
      <c r="AL763" s="53">
        <f t="shared" ref="AL763:AM826" si="280">+Z763-AF763</f>
        <v>-1.3796289873048935</v>
      </c>
      <c r="AM763" s="53">
        <f t="shared" si="257"/>
        <v>0</v>
      </c>
    </row>
    <row r="764" spans="1:39" x14ac:dyDescent="0.35">
      <c r="A764" s="301">
        <v>2019</v>
      </c>
      <c r="B764" s="301" t="s">
        <v>87</v>
      </c>
      <c r="C764" s="301" t="s">
        <v>38</v>
      </c>
      <c r="D764" s="302" t="s">
        <v>248</v>
      </c>
      <c r="E764" s="302" t="s">
        <v>226</v>
      </c>
      <c r="F764" s="301" t="s">
        <v>78</v>
      </c>
      <c r="G764" s="301" t="s">
        <v>77</v>
      </c>
      <c r="H764" s="303">
        <v>37187524000</v>
      </c>
      <c r="I764" s="303">
        <v>39471459000</v>
      </c>
      <c r="J764" s="303">
        <v>39339394654</v>
      </c>
      <c r="K764" s="304">
        <f t="shared" si="271"/>
        <v>0.99665418129084105</v>
      </c>
      <c r="L764" s="303">
        <v>34795881577</v>
      </c>
      <c r="M764" s="304">
        <f t="shared" si="279"/>
        <v>0.88154536109242887</v>
      </c>
      <c r="P764">
        <f t="shared" si="262"/>
        <v>2019</v>
      </c>
      <c r="Q764" t="str">
        <f t="shared" si="263"/>
        <v>Enrique Pañalosa 2016-2019</v>
      </c>
      <c r="R764" t="str">
        <f t="shared" si="264"/>
        <v>0121-SECRETARÍA DISTRITAL DE LA MUJER</v>
      </c>
      <c r="S764" t="str">
        <f t="shared" si="265"/>
        <v>MUJER</v>
      </c>
      <c r="T764" t="str">
        <f t="shared" si="266"/>
        <v>Administración Centrral</v>
      </c>
      <c r="U764" t="str">
        <f t="shared" si="267"/>
        <v>Inversión directa</v>
      </c>
      <c r="V764" t="s">
        <v>256</v>
      </c>
      <c r="W764" s="53">
        <f t="shared" si="258"/>
        <v>54251000041.289246</v>
      </c>
      <c r="X764" s="53">
        <f t="shared" si="259"/>
        <v>57582917427.864967</v>
      </c>
      <c r="Y764" s="53">
        <f t="shared" si="260"/>
        <v>57390255425.406868</v>
      </c>
      <c r="Z764" s="53"/>
      <c r="AA764" s="53">
        <f t="shared" si="261"/>
        <v>50761953736.702736</v>
      </c>
      <c r="AB764" s="53"/>
      <c r="AC764" s="53">
        <f t="shared" si="274"/>
        <v>54251000041.289246</v>
      </c>
      <c r="AD764" s="53">
        <f t="shared" si="275"/>
        <v>57582917427.864967</v>
      </c>
      <c r="AE764" s="53">
        <f t="shared" si="276"/>
        <v>57390255425.406868</v>
      </c>
      <c r="AF764" s="53">
        <f t="shared" si="277"/>
        <v>1.453968433885529</v>
      </c>
      <c r="AG764" s="53">
        <f t="shared" si="278"/>
        <v>50761953736.702736</v>
      </c>
      <c r="AI764" s="53">
        <f t="shared" ref="AI764:AM827" si="281">+W764-AC764</f>
        <v>0</v>
      </c>
      <c r="AJ764" s="53">
        <f t="shared" si="281"/>
        <v>0</v>
      </c>
      <c r="AK764" s="53">
        <f t="shared" si="281"/>
        <v>0</v>
      </c>
      <c r="AL764" s="53">
        <f t="shared" si="280"/>
        <v>-1.453968433885529</v>
      </c>
      <c r="AM764" s="53">
        <f t="shared" si="280"/>
        <v>0</v>
      </c>
    </row>
    <row r="765" spans="1:39" x14ac:dyDescent="0.35">
      <c r="A765" s="301">
        <v>2019</v>
      </c>
      <c r="B765" s="301" t="s">
        <v>87</v>
      </c>
      <c r="C765" s="301" t="s">
        <v>39</v>
      </c>
      <c r="D765" s="302" t="s">
        <v>17</v>
      </c>
      <c r="E765" s="302" t="s">
        <v>226</v>
      </c>
      <c r="F765" s="301" t="s">
        <v>76</v>
      </c>
      <c r="G765" s="301" t="s">
        <v>77</v>
      </c>
      <c r="H765" s="303">
        <v>29494154000</v>
      </c>
      <c r="I765" s="303">
        <v>29494154000</v>
      </c>
      <c r="J765" s="303">
        <v>28008990853</v>
      </c>
      <c r="K765" s="304">
        <f t="shared" si="271"/>
        <v>0.94964550781826118</v>
      </c>
      <c r="L765" s="303">
        <v>25739635558</v>
      </c>
      <c r="M765" s="304">
        <f t="shared" si="272"/>
        <v>0.87270296201748998</v>
      </c>
      <c r="P765">
        <f t="shared" si="262"/>
        <v>2019</v>
      </c>
      <c r="Q765" t="str">
        <f t="shared" si="263"/>
        <v>Enrique Pañalosa 2016-2019</v>
      </c>
      <c r="R765" t="str">
        <f t="shared" si="264"/>
        <v>0122-SECRETARÍA DISTRITAL DE INTEGRACIÓN SOCIAL</v>
      </c>
      <c r="S765" t="str">
        <f t="shared" si="265"/>
        <v>INTEGRACION SOCIAL</v>
      </c>
      <c r="T765" t="str">
        <f t="shared" si="266"/>
        <v>Administración Centrral</v>
      </c>
      <c r="U765" t="str">
        <f t="shared" si="267"/>
        <v>Funcionamiento</v>
      </c>
      <c r="V765" t="s">
        <v>256</v>
      </c>
      <c r="W765" s="53">
        <f t="shared" si="258"/>
        <v>43027531219.120461</v>
      </c>
      <c r="X765" s="53">
        <f t="shared" si="259"/>
        <v>43027531219.120461</v>
      </c>
      <c r="Y765" s="53">
        <f t="shared" si="260"/>
        <v>40860901734.747742</v>
      </c>
      <c r="Z765" s="53"/>
      <c r="AA765" s="53">
        <f t="shared" si="261"/>
        <v>37550253943.226448</v>
      </c>
      <c r="AB765" s="53"/>
      <c r="AC765" s="53">
        <f t="shared" si="274"/>
        <v>43027531219.120461</v>
      </c>
      <c r="AD765" s="53">
        <f t="shared" si="275"/>
        <v>43027531219.120461</v>
      </c>
      <c r="AE765" s="53">
        <f t="shared" si="276"/>
        <v>40860901734.747742</v>
      </c>
      <c r="AF765" s="53">
        <f t="shared" si="277"/>
        <v>1.3853898550454351</v>
      </c>
      <c r="AG765" s="53">
        <f t="shared" si="278"/>
        <v>37550253943.226448</v>
      </c>
      <c r="AI765" s="53">
        <f t="shared" si="281"/>
        <v>0</v>
      </c>
      <c r="AJ765" s="53">
        <f t="shared" si="281"/>
        <v>0</v>
      </c>
      <c r="AK765" s="53">
        <f t="shared" si="281"/>
        <v>0</v>
      </c>
      <c r="AL765" s="53">
        <f t="shared" si="280"/>
        <v>-1.3853898550454351</v>
      </c>
      <c r="AM765" s="53">
        <f t="shared" si="280"/>
        <v>0</v>
      </c>
    </row>
    <row r="766" spans="1:39" x14ac:dyDescent="0.35">
      <c r="A766" s="301">
        <v>2019</v>
      </c>
      <c r="B766" s="301" t="s">
        <v>87</v>
      </c>
      <c r="C766" s="301" t="s">
        <v>39</v>
      </c>
      <c r="D766" s="302" t="s">
        <v>17</v>
      </c>
      <c r="E766" s="302" t="s">
        <v>226</v>
      </c>
      <c r="F766" s="301" t="s">
        <v>78</v>
      </c>
      <c r="G766" s="301" t="s">
        <v>77</v>
      </c>
      <c r="H766" s="303">
        <v>1184157126000</v>
      </c>
      <c r="I766" s="303">
        <v>1191411330799</v>
      </c>
      <c r="J766" s="303">
        <v>1150569764673</v>
      </c>
      <c r="K766" s="304">
        <f t="shared" si="271"/>
        <v>0.96572001199735924</v>
      </c>
      <c r="L766" s="303">
        <v>978123424544</v>
      </c>
      <c r="M766" s="304">
        <f t="shared" si="272"/>
        <v>0.82097878311098316</v>
      </c>
      <c r="P766">
        <f t="shared" si="262"/>
        <v>2019</v>
      </c>
      <c r="Q766" t="str">
        <f t="shared" si="263"/>
        <v>Enrique Pañalosa 2016-2019</v>
      </c>
      <c r="R766" t="str">
        <f t="shared" si="264"/>
        <v>0122-SECRETARÍA DISTRITAL DE INTEGRACIÓN SOCIAL</v>
      </c>
      <c r="S766" t="str">
        <f t="shared" si="265"/>
        <v>INTEGRACION SOCIAL</v>
      </c>
      <c r="T766" t="str">
        <f t="shared" si="266"/>
        <v>Administración Centrral</v>
      </c>
      <c r="U766" t="str">
        <f t="shared" si="267"/>
        <v>Inversión directa</v>
      </c>
      <c r="V766" t="s">
        <v>256</v>
      </c>
      <c r="W766" s="53">
        <f t="shared" si="258"/>
        <v>1727507007229.6008</v>
      </c>
      <c r="X766" s="53">
        <f t="shared" si="259"/>
        <v>1738089800126.7583</v>
      </c>
      <c r="Y766" s="53">
        <f t="shared" si="260"/>
        <v>1678508102630.9006</v>
      </c>
      <c r="Z766" s="53"/>
      <c r="AA766" s="53">
        <f t="shared" si="261"/>
        <v>1426934849045.678</v>
      </c>
      <c r="AB766" s="53"/>
      <c r="AC766" s="53">
        <f t="shared" si="274"/>
        <v>1727507007229.6008</v>
      </c>
      <c r="AD766" s="53">
        <f t="shared" si="275"/>
        <v>1738089800126.7583</v>
      </c>
      <c r="AE766" s="53">
        <f t="shared" si="276"/>
        <v>1678508102630.9006</v>
      </c>
      <c r="AF766" s="53">
        <f t="shared" si="277"/>
        <v>1.4088401371046535</v>
      </c>
      <c r="AG766" s="53">
        <f t="shared" si="278"/>
        <v>1426934849045.678</v>
      </c>
      <c r="AI766" s="53">
        <f t="shared" si="281"/>
        <v>0</v>
      </c>
      <c r="AJ766" s="53">
        <f t="shared" si="281"/>
        <v>0</v>
      </c>
      <c r="AK766" s="53">
        <f t="shared" si="281"/>
        <v>0</v>
      </c>
      <c r="AL766" s="53">
        <f t="shared" si="280"/>
        <v>-1.4088401371046535</v>
      </c>
      <c r="AM766" s="53">
        <f t="shared" si="280"/>
        <v>0</v>
      </c>
    </row>
    <row r="767" spans="1:39" x14ac:dyDescent="0.35">
      <c r="A767" s="301">
        <v>2019</v>
      </c>
      <c r="B767" s="301" t="s">
        <v>87</v>
      </c>
      <c r="C767" s="301" t="s">
        <v>40</v>
      </c>
      <c r="D767" s="302" t="s">
        <v>13</v>
      </c>
      <c r="E767" s="302" t="s">
        <v>226</v>
      </c>
      <c r="F767" s="301" t="s">
        <v>76</v>
      </c>
      <c r="G767" s="301" t="s">
        <v>77</v>
      </c>
      <c r="H767" s="303">
        <v>9768712000</v>
      </c>
      <c r="I767" s="303">
        <v>9768712000</v>
      </c>
      <c r="J767" s="303">
        <v>9277202133</v>
      </c>
      <c r="K767" s="304">
        <f t="shared" si="271"/>
        <v>0.94968529454036521</v>
      </c>
      <c r="L767" s="303">
        <v>9184238667</v>
      </c>
      <c r="M767" s="304">
        <f t="shared" si="272"/>
        <v>0.94016884385577137</v>
      </c>
      <c r="P767">
        <f t="shared" si="262"/>
        <v>2019</v>
      </c>
      <c r="Q767" t="str">
        <f t="shared" si="263"/>
        <v>Enrique Pañalosa 2016-2019</v>
      </c>
      <c r="R767" t="str">
        <f t="shared" si="264"/>
        <v>0125-DEPARTAMENTO ADMINISTRATIVO DEL SERVICIO CIVIL</v>
      </c>
      <c r="S767" t="str">
        <f t="shared" si="265"/>
        <v>GESTIÓN PÚBLICA</v>
      </c>
      <c r="T767" t="str">
        <f t="shared" si="266"/>
        <v>Administración Centrral</v>
      </c>
      <c r="U767" t="str">
        <f t="shared" si="267"/>
        <v>Funcionamiento</v>
      </c>
      <c r="V767" t="s">
        <v>256</v>
      </c>
      <c r="W767" s="53">
        <f t="shared" si="258"/>
        <v>14251080419.211098</v>
      </c>
      <c r="X767" s="53">
        <f t="shared" si="259"/>
        <v>14251080419.211098</v>
      </c>
      <c r="Y767" s="53">
        <f t="shared" si="260"/>
        <v>13534041505.436922</v>
      </c>
      <c r="Z767" s="53"/>
      <c r="AA767" s="53">
        <f t="shared" si="261"/>
        <v>13398421801.42532</v>
      </c>
      <c r="AB767" s="53"/>
      <c r="AC767" s="53">
        <f t="shared" si="274"/>
        <v>14251080419.211098</v>
      </c>
      <c r="AD767" s="53">
        <f t="shared" si="275"/>
        <v>14251080419.211098</v>
      </c>
      <c r="AE767" s="53">
        <f t="shared" si="276"/>
        <v>13534041505.436922</v>
      </c>
      <c r="AF767" s="53">
        <f t="shared" si="277"/>
        <v>1.3854478978842781</v>
      </c>
      <c r="AG767" s="53">
        <f t="shared" si="278"/>
        <v>13398421801.42532</v>
      </c>
      <c r="AI767" s="53">
        <f t="shared" si="281"/>
        <v>0</v>
      </c>
      <c r="AJ767" s="53">
        <f t="shared" si="281"/>
        <v>0</v>
      </c>
      <c r="AK767" s="53">
        <f t="shared" si="281"/>
        <v>0</v>
      </c>
      <c r="AL767" s="53">
        <f t="shared" si="280"/>
        <v>-1.3854478978842781</v>
      </c>
      <c r="AM767" s="53">
        <f t="shared" si="280"/>
        <v>0</v>
      </c>
    </row>
    <row r="768" spans="1:39" x14ac:dyDescent="0.35">
      <c r="A768" s="301">
        <v>2019</v>
      </c>
      <c r="B768" s="301" t="s">
        <v>87</v>
      </c>
      <c r="C768" s="301" t="s">
        <v>40</v>
      </c>
      <c r="D768" s="302" t="s">
        <v>13</v>
      </c>
      <c r="E768" s="302" t="s">
        <v>226</v>
      </c>
      <c r="F768" s="301" t="s">
        <v>78</v>
      </c>
      <c r="G768" s="301" t="s">
        <v>77</v>
      </c>
      <c r="H768" s="303">
        <v>4329227000</v>
      </c>
      <c r="I768" s="303">
        <v>4329227000</v>
      </c>
      <c r="J768" s="303">
        <v>4156994458</v>
      </c>
      <c r="K768" s="304">
        <f t="shared" si="271"/>
        <v>0.96021632915067745</v>
      </c>
      <c r="L768" s="303">
        <v>3958247158</v>
      </c>
      <c r="M768" s="304">
        <f t="shared" si="272"/>
        <v>0.91430806423409994</v>
      </c>
      <c r="P768">
        <f t="shared" si="262"/>
        <v>2019</v>
      </c>
      <c r="Q768" t="str">
        <f t="shared" si="263"/>
        <v>Enrique Pañalosa 2016-2019</v>
      </c>
      <c r="R768" t="str">
        <f t="shared" si="264"/>
        <v>0125-DEPARTAMENTO ADMINISTRATIVO DEL SERVICIO CIVIL</v>
      </c>
      <c r="S768" t="str">
        <f t="shared" si="265"/>
        <v>GESTIÓN PÚBLICA</v>
      </c>
      <c r="T768" t="str">
        <f t="shared" si="266"/>
        <v>Administración Centrral</v>
      </c>
      <c r="U768" t="str">
        <f t="shared" si="267"/>
        <v>Inversión directa</v>
      </c>
      <c r="V768" t="s">
        <v>256</v>
      </c>
      <c r="W768" s="53">
        <f t="shared" si="258"/>
        <v>6315690556.7509823</v>
      </c>
      <c r="X768" s="53">
        <f t="shared" si="259"/>
        <v>6315690556.7509823</v>
      </c>
      <c r="Y768" s="53">
        <f t="shared" si="260"/>
        <v>6064429202.4550266</v>
      </c>
      <c r="Z768" s="53"/>
      <c r="AA768" s="53">
        <f t="shared" si="261"/>
        <v>5774486807.2445765</v>
      </c>
      <c r="AB768" s="53"/>
      <c r="AC768" s="53">
        <f t="shared" si="274"/>
        <v>6315690556.7509823</v>
      </c>
      <c r="AD768" s="53">
        <f t="shared" si="275"/>
        <v>6315690556.7509823</v>
      </c>
      <c r="AE768" s="53">
        <f t="shared" si="276"/>
        <v>6064429202.4550266</v>
      </c>
      <c r="AF768" s="53">
        <f t="shared" si="277"/>
        <v>1.4008110922469592</v>
      </c>
      <c r="AG768" s="53">
        <f t="shared" si="278"/>
        <v>5774486807.2445765</v>
      </c>
      <c r="AI768" s="53">
        <f t="shared" si="281"/>
        <v>0</v>
      </c>
      <c r="AJ768" s="53">
        <f t="shared" si="281"/>
        <v>0</v>
      </c>
      <c r="AK768" s="53">
        <f t="shared" si="281"/>
        <v>0</v>
      </c>
      <c r="AL768" s="53">
        <f t="shared" si="280"/>
        <v>-1.4008110922469592</v>
      </c>
      <c r="AM768" s="53">
        <f t="shared" si="280"/>
        <v>0</v>
      </c>
    </row>
    <row r="769" spans="1:39" x14ac:dyDescent="0.35">
      <c r="A769" s="301">
        <v>2019</v>
      </c>
      <c r="B769" s="301" t="s">
        <v>87</v>
      </c>
      <c r="C769" s="301" t="s">
        <v>41</v>
      </c>
      <c r="D769" s="302" t="s">
        <v>8</v>
      </c>
      <c r="E769" s="302" t="s">
        <v>226</v>
      </c>
      <c r="F769" s="301" t="s">
        <v>76</v>
      </c>
      <c r="G769" s="301" t="s">
        <v>77</v>
      </c>
      <c r="H769" s="303">
        <v>27710562000</v>
      </c>
      <c r="I769" s="303">
        <v>27538562000</v>
      </c>
      <c r="J769" s="303">
        <v>26157274833</v>
      </c>
      <c r="K769" s="304">
        <f t="shared" si="271"/>
        <v>0.94984171043498933</v>
      </c>
      <c r="L769" s="303">
        <v>22641765166</v>
      </c>
      <c r="M769" s="304">
        <f t="shared" si="272"/>
        <v>0.82218400387064505</v>
      </c>
      <c r="P769">
        <f t="shared" si="262"/>
        <v>2019</v>
      </c>
      <c r="Q769" t="str">
        <f t="shared" si="263"/>
        <v>Enrique Pañalosa 2016-2019</v>
      </c>
      <c r="R769" t="str">
        <f t="shared" si="264"/>
        <v>0126-SECRETARÍA DISTRITAL DE AMBIENTE</v>
      </c>
      <c r="S769" t="str">
        <f t="shared" si="265"/>
        <v>AMBIENTE</v>
      </c>
      <c r="T769" t="str">
        <f t="shared" si="266"/>
        <v>Administración Centrral</v>
      </c>
      <c r="U769" t="str">
        <f t="shared" si="267"/>
        <v>Funcionamiento</v>
      </c>
      <c r="V769" t="s">
        <v>256</v>
      </c>
      <c r="W769" s="53">
        <f t="shared" si="258"/>
        <v>40425538957.80069</v>
      </c>
      <c r="X769" s="53">
        <f t="shared" si="259"/>
        <v>40174616847.280464</v>
      </c>
      <c r="Y769" s="53">
        <f t="shared" si="260"/>
        <v>38159526782.291214</v>
      </c>
      <c r="Z769" s="53"/>
      <c r="AA769" s="53">
        <f t="shared" si="261"/>
        <v>33030927333.466122</v>
      </c>
      <c r="AB769" s="53"/>
      <c r="AC769" s="53">
        <f t="shared" si="274"/>
        <v>40425538957.80069</v>
      </c>
      <c r="AD769" s="53">
        <f t="shared" si="275"/>
        <v>40174616847.280464</v>
      </c>
      <c r="AE769" s="53">
        <f t="shared" si="276"/>
        <v>38159526782.291214</v>
      </c>
      <c r="AF769" s="53">
        <f t="shared" si="277"/>
        <v>1.3856760851307781</v>
      </c>
      <c r="AG769" s="53">
        <f t="shared" si="278"/>
        <v>33030927333.466122</v>
      </c>
      <c r="AI769" s="53">
        <f t="shared" si="281"/>
        <v>0</v>
      </c>
      <c r="AJ769" s="53">
        <f t="shared" si="281"/>
        <v>0</v>
      </c>
      <c r="AK769" s="53">
        <f t="shared" si="281"/>
        <v>0</v>
      </c>
      <c r="AL769" s="53">
        <f t="shared" si="280"/>
        <v>-1.3856760851307781</v>
      </c>
      <c r="AM769" s="53">
        <f t="shared" si="280"/>
        <v>0</v>
      </c>
    </row>
    <row r="770" spans="1:39" x14ac:dyDescent="0.35">
      <c r="A770" s="301">
        <v>2019</v>
      </c>
      <c r="B770" s="301" t="s">
        <v>87</v>
      </c>
      <c r="C770" s="301" t="s">
        <v>41</v>
      </c>
      <c r="D770" s="302" t="s">
        <v>8</v>
      </c>
      <c r="E770" s="302" t="s">
        <v>226</v>
      </c>
      <c r="F770" s="301" t="s">
        <v>78</v>
      </c>
      <c r="G770" s="301" t="s">
        <v>77</v>
      </c>
      <c r="H770" s="303">
        <v>342692487000</v>
      </c>
      <c r="I770" s="303">
        <v>340756487000</v>
      </c>
      <c r="J770" s="303">
        <v>327182271990</v>
      </c>
      <c r="K770" s="304">
        <f t="shared" si="271"/>
        <v>0.96016447073537292</v>
      </c>
      <c r="L770" s="303">
        <v>293169286753</v>
      </c>
      <c r="M770" s="304">
        <f t="shared" si="272"/>
        <v>0.8603483658786516</v>
      </c>
      <c r="P770">
        <f t="shared" si="262"/>
        <v>2019</v>
      </c>
      <c r="Q770" t="str">
        <f t="shared" si="263"/>
        <v>Enrique Pañalosa 2016-2019</v>
      </c>
      <c r="R770" t="str">
        <f t="shared" si="264"/>
        <v>0126-SECRETARÍA DISTRITAL DE AMBIENTE</v>
      </c>
      <c r="S770" t="str">
        <f t="shared" si="265"/>
        <v>AMBIENTE</v>
      </c>
      <c r="T770" t="str">
        <f t="shared" si="266"/>
        <v>Administración Centrral</v>
      </c>
      <c r="U770" t="str">
        <f t="shared" si="267"/>
        <v>Inversión directa</v>
      </c>
      <c r="V770" t="s">
        <v>256</v>
      </c>
      <c r="W770" s="53">
        <f t="shared" si="258"/>
        <v>499936756380.62152</v>
      </c>
      <c r="X770" s="53">
        <f t="shared" si="259"/>
        <v>497112423787.78912</v>
      </c>
      <c r="Y770" s="53">
        <f t="shared" si="260"/>
        <v>477309687282.18097</v>
      </c>
      <c r="Z770" s="53"/>
      <c r="AA770" s="53">
        <f t="shared" si="261"/>
        <v>427689861463.80011</v>
      </c>
      <c r="AB770" s="53"/>
      <c r="AC770" s="53">
        <f t="shared" si="274"/>
        <v>499936756380.62152</v>
      </c>
      <c r="AD770" s="53">
        <f t="shared" si="275"/>
        <v>497112423787.78912</v>
      </c>
      <c r="AE770" s="53">
        <f t="shared" si="276"/>
        <v>477309687282.18097</v>
      </c>
      <c r="AF770" s="53">
        <f t="shared" si="277"/>
        <v>1.4007354386247706</v>
      </c>
      <c r="AG770" s="53">
        <f t="shared" si="278"/>
        <v>427689861463.80011</v>
      </c>
      <c r="AI770" s="53">
        <f t="shared" si="281"/>
        <v>0</v>
      </c>
      <c r="AJ770" s="53">
        <f t="shared" si="281"/>
        <v>0</v>
      </c>
      <c r="AK770" s="53">
        <f t="shared" si="281"/>
        <v>0</v>
      </c>
      <c r="AL770" s="53">
        <f t="shared" si="280"/>
        <v>-1.4007354386247706</v>
      </c>
      <c r="AM770" s="53">
        <f t="shared" si="280"/>
        <v>0</v>
      </c>
    </row>
    <row r="771" spans="1:39" x14ac:dyDescent="0.35">
      <c r="A771" s="301">
        <v>2019</v>
      </c>
      <c r="B771" s="301" t="s">
        <v>87</v>
      </c>
      <c r="C771" s="301" t="s">
        <v>42</v>
      </c>
      <c r="D771" s="302" t="s">
        <v>14</v>
      </c>
      <c r="E771" s="302" t="s">
        <v>226</v>
      </c>
      <c r="F771" s="301" t="s">
        <v>76</v>
      </c>
      <c r="G771" s="301" t="s">
        <v>77</v>
      </c>
      <c r="H771" s="303">
        <v>10923273000</v>
      </c>
      <c r="I771" s="303">
        <v>10923273000</v>
      </c>
      <c r="J771" s="303">
        <v>10238495815</v>
      </c>
      <c r="K771" s="304">
        <f t="shared" si="271"/>
        <v>0.93731025627575182</v>
      </c>
      <c r="L771" s="303">
        <v>10014940477</v>
      </c>
      <c r="M771" s="304">
        <f t="shared" si="272"/>
        <v>0.91684428989369759</v>
      </c>
      <c r="P771">
        <f t="shared" si="262"/>
        <v>2019</v>
      </c>
      <c r="Q771" t="str">
        <f t="shared" si="263"/>
        <v>Enrique Pañalosa 2016-2019</v>
      </c>
      <c r="R771" t="str">
        <f t="shared" si="264"/>
        <v>0127-DEPARTAMENTO ADTIVO DE LA DEFENSORÍA ESPACIO PUBLICO</v>
      </c>
      <c r="S771" t="str">
        <f t="shared" si="265"/>
        <v>GOBIERNO</v>
      </c>
      <c r="T771" t="str">
        <f t="shared" si="266"/>
        <v>Administración Centrral</v>
      </c>
      <c r="U771" t="str">
        <f t="shared" si="267"/>
        <v>Funcionamiento</v>
      </c>
      <c r="V771" t="s">
        <v>256</v>
      </c>
      <c r="W771" s="53">
        <f t="shared" si="258"/>
        <v>15935411133.422428</v>
      </c>
      <c r="X771" s="53">
        <f t="shared" si="259"/>
        <v>15935411133.422428</v>
      </c>
      <c r="Y771" s="53">
        <f t="shared" si="260"/>
        <v>14936424293.327644</v>
      </c>
      <c r="Z771" s="53"/>
      <c r="AA771" s="53">
        <f t="shared" si="261"/>
        <v>14610290704.786808</v>
      </c>
      <c r="AB771" s="53"/>
      <c r="AC771" s="53">
        <f t="shared" si="274"/>
        <v>15935411133.422428</v>
      </c>
      <c r="AD771" s="53">
        <f t="shared" si="275"/>
        <v>15935411133.422428</v>
      </c>
      <c r="AE771" s="53">
        <f t="shared" si="276"/>
        <v>14936424293.327644</v>
      </c>
      <c r="AF771" s="53">
        <f t="shared" si="277"/>
        <v>1.3673945797498281</v>
      </c>
      <c r="AG771" s="53">
        <f t="shared" si="278"/>
        <v>14610290704.786808</v>
      </c>
      <c r="AI771" s="53">
        <f t="shared" si="281"/>
        <v>0</v>
      </c>
      <c r="AJ771" s="53">
        <f t="shared" si="281"/>
        <v>0</v>
      </c>
      <c r="AK771" s="53">
        <f t="shared" si="281"/>
        <v>0</v>
      </c>
      <c r="AL771" s="53">
        <f t="shared" si="280"/>
        <v>-1.3673945797498281</v>
      </c>
      <c r="AM771" s="53">
        <f t="shared" si="280"/>
        <v>0</v>
      </c>
    </row>
    <row r="772" spans="1:39" x14ac:dyDescent="0.35">
      <c r="A772" s="301">
        <v>2019</v>
      </c>
      <c r="B772" s="301" t="s">
        <v>87</v>
      </c>
      <c r="C772" s="301" t="s">
        <v>42</v>
      </c>
      <c r="D772" s="302" t="s">
        <v>14</v>
      </c>
      <c r="E772" s="302" t="s">
        <v>226</v>
      </c>
      <c r="F772" s="301" t="s">
        <v>78</v>
      </c>
      <c r="G772" s="301" t="s">
        <v>77</v>
      </c>
      <c r="H772" s="303">
        <v>30341307000</v>
      </c>
      <c r="I772" s="303">
        <v>30341307000</v>
      </c>
      <c r="J772" s="303">
        <v>29415086110</v>
      </c>
      <c r="K772" s="304">
        <f t="shared" si="271"/>
        <v>0.96947326988913163</v>
      </c>
      <c r="L772" s="303">
        <v>23254677820</v>
      </c>
      <c r="M772" s="304">
        <f t="shared" si="272"/>
        <v>0.76643625866215981</v>
      </c>
      <c r="P772">
        <f t="shared" si="262"/>
        <v>2019</v>
      </c>
      <c r="Q772" t="str">
        <f t="shared" si="263"/>
        <v>Enrique Pañalosa 2016-2019</v>
      </c>
      <c r="R772" t="str">
        <f t="shared" si="264"/>
        <v>0127-DEPARTAMENTO ADTIVO DE LA DEFENSORÍA ESPACIO PUBLICO</v>
      </c>
      <c r="S772" t="str">
        <f t="shared" si="265"/>
        <v>GOBIERNO</v>
      </c>
      <c r="T772" t="str">
        <f t="shared" si="266"/>
        <v>Administración Centrral</v>
      </c>
      <c r="U772" t="str">
        <f t="shared" si="267"/>
        <v>Inversión directa</v>
      </c>
      <c r="V772" t="s">
        <v>256</v>
      </c>
      <c r="W772" s="53">
        <f t="shared" si="258"/>
        <v>44263399932.455025</v>
      </c>
      <c r="X772" s="53">
        <f t="shared" si="259"/>
        <v>44263399932.455025</v>
      </c>
      <c r="Y772" s="53">
        <f t="shared" si="260"/>
        <v>42912183068.927544</v>
      </c>
      <c r="Z772" s="53"/>
      <c r="AA772" s="53">
        <f t="shared" si="261"/>
        <v>33925074639.897728</v>
      </c>
      <c r="AB772" s="53"/>
      <c r="AC772" s="53">
        <f t="shared" si="274"/>
        <v>44263399932.455025</v>
      </c>
      <c r="AD772" s="53">
        <f t="shared" si="275"/>
        <v>44263399932.455025</v>
      </c>
      <c r="AE772" s="53">
        <f t="shared" si="276"/>
        <v>42912183068.927544</v>
      </c>
      <c r="AF772" s="53">
        <f t="shared" si="277"/>
        <v>1.4143155754275036</v>
      </c>
      <c r="AG772" s="53">
        <f t="shared" si="278"/>
        <v>33925074639.897728</v>
      </c>
      <c r="AI772" s="53">
        <f t="shared" si="281"/>
        <v>0</v>
      </c>
      <c r="AJ772" s="53">
        <f t="shared" si="281"/>
        <v>0</v>
      </c>
      <c r="AK772" s="53">
        <f t="shared" si="281"/>
        <v>0</v>
      </c>
      <c r="AL772" s="53">
        <f t="shared" si="280"/>
        <v>-1.4143155754275036</v>
      </c>
      <c r="AM772" s="53">
        <f t="shared" si="280"/>
        <v>0</v>
      </c>
    </row>
    <row r="773" spans="1:39" x14ac:dyDescent="0.35">
      <c r="A773" s="301">
        <v>2019</v>
      </c>
      <c r="B773" s="301" t="s">
        <v>87</v>
      </c>
      <c r="C773" s="301" t="s">
        <v>43</v>
      </c>
      <c r="D773" s="302" t="s">
        <v>22</v>
      </c>
      <c r="E773" s="302" t="s">
        <v>226</v>
      </c>
      <c r="F773" s="301" t="s">
        <v>76</v>
      </c>
      <c r="G773" s="301" t="s">
        <v>77</v>
      </c>
      <c r="H773" s="303">
        <v>87009563000</v>
      </c>
      <c r="I773" s="303">
        <v>87009563000</v>
      </c>
      <c r="J773" s="303">
        <v>76047870742</v>
      </c>
      <c r="K773" s="304">
        <f t="shared" si="271"/>
        <v>0.87401738521546191</v>
      </c>
      <c r="L773" s="303">
        <v>72297254840</v>
      </c>
      <c r="M773" s="304">
        <f t="shared" si="272"/>
        <v>0.8309115957748231</v>
      </c>
      <c r="P773">
        <f t="shared" si="262"/>
        <v>2019</v>
      </c>
      <c r="Q773" t="str">
        <f t="shared" si="263"/>
        <v>Enrique Pañalosa 2016-2019</v>
      </c>
      <c r="R773" t="str">
        <f t="shared" si="264"/>
        <v>0131-UNIDAD ADMINISTRATIVA ESPECIAL CUERPO OFICIAL DE BOMBEROS</v>
      </c>
      <c r="S773" t="str">
        <f t="shared" si="265"/>
        <v>SEGURIDAD, CONVIVENCIA Y JUSTICIA</v>
      </c>
      <c r="T773" t="str">
        <f t="shared" si="266"/>
        <v>Administración Centrral</v>
      </c>
      <c r="U773" t="str">
        <f t="shared" si="267"/>
        <v>Funcionamiento</v>
      </c>
      <c r="V773" t="s">
        <v>256</v>
      </c>
      <c r="W773" s="53">
        <f t="shared" ref="W773:W836" si="282">IF(A773=$W$1,H773*$W$2,IF(A773=$X$1,H773*$X$2,IF(A773=$Y$1,H773*$Y$2,IF(A773=$Z$1,H773*$Z$2,IF(A773=$AA$1,H773*$AA$2,IF(A773=$AB$1,H773*$AB$2,IF(A773=$AC$1,H773*$AC$2,IF(A773=$AD$1,H773*$AD$2,IF(A773=$AE$1,H773*$AE$2,IF(A773=$AF$1,H773*$AF$2,IF(A773=$AG$1,H773*$AG$2,IF(A773=$AH$1,H773*$AH$2,IF(A773=$AI$1,H773*$AI$2,IF(A773=$AJ$1,H773*$AJ$2,0))))))))))))))</f>
        <v>126933855717.45941</v>
      </c>
      <c r="X773" s="53">
        <f t="shared" ref="X773:X836" si="283">IF(A773=$W$1,I773*$W$2,IF(A773=$X$1,I773*$X$2,IF(A773=$Y$1,I773*$Y$2,IF(A773=$Z$1,I773*$Z$2,IF(A773=$AA$1,I773*$AA$2,IF(A773=$AB$1,I773*$AB$2,IF(A773=$AC$1,I773*$AC$2,IF(A773=$AD$1,I773*$AD$2,IF(A773=$AE$1,I773*$AE$2,IF(A773=$AF$1,I773*$AF$2,IF(A773=$AG$1,I773*$AG$2,IF(A773=$AH$1,I773*$AH$2,IF(A773=$AI$1,I773*$AI$2,IF(A773=$AJ$1,I773*$AJ$2,0))))))))))))))</f>
        <v>126933855717.45941</v>
      </c>
      <c r="Y773" s="53">
        <f t="shared" ref="Y773:Y836" si="284">IF(A773=$W$1,J773*$W$2,IF(A773=$X$1,J773*$X$2,IF(A773=$Y$1,J773*$Y$2,IF(A773=$Z$1,J773*$Z$2,IF(A773=$AA$1,J773*$AA$2,IF(A773=$AB$1,J773*$AB$2,IF(A773=$AC$1,J773*$AC$2,IF(A773=$AD$1,J773*$AD$2,IF(A773=$AE$1,J773*$AE$2,IF(A773=$AF$1,J773*$AF$2,IF(A773=$AG$1,J773*$AG$2,IF(A773=$AH$1,J773*$AH$2,IF(A773=$AI$1,J773*$AI$2,IF(A773=$AJ$1,J773*$AJ$2,0))))))))))))))</f>
        <v>110942396669.49059</v>
      </c>
      <c r="Z773" s="53"/>
      <c r="AA773" s="53">
        <f t="shared" ref="AA773:AA836" si="285">IF(A773=$W$1,L773*$W$2,IF(A773=$X$1,L773*$X$2,IF(A773=$Y$1,L773*$Y$2,IF(A773=$Z$1,L773*$Z$2,IF(A773=$AA$1,L773*$AA$2,IF(A773=$AB$1,L773*$AB$2,IF(A773=$AC$1,L773*$AC$2,IF(A773=$AD$1,L773*$AD$2,IF(A773=$AE$1,L773*$AE$2,IF(A773=$AF$1,L773*$AF$2,IF(A773=$AG$1,L773*$AG$2,IF(A773=$AH$1,L773*$AH$2,IF(A773=$AI$1,L773*$AI$2,IF(A773=$AJ$1,L773*$AJ$2,0))))))))))))))</f>
        <v>105470812612.04535</v>
      </c>
      <c r="AB773" s="53"/>
      <c r="AC773" s="53">
        <f t="shared" si="274"/>
        <v>126933855717.45941</v>
      </c>
      <c r="AD773" s="53">
        <f t="shared" si="275"/>
        <v>126933855717.45941</v>
      </c>
      <c r="AE773" s="53">
        <f t="shared" si="276"/>
        <v>110942396669.49059</v>
      </c>
      <c r="AF773" s="53">
        <f t="shared" si="277"/>
        <v>1.2750598077304514</v>
      </c>
      <c r="AG773" s="53">
        <f t="shared" si="278"/>
        <v>105470812612.04535</v>
      </c>
      <c r="AI773" s="53">
        <f t="shared" si="281"/>
        <v>0</v>
      </c>
      <c r="AJ773" s="53">
        <f t="shared" si="281"/>
        <v>0</v>
      </c>
      <c r="AK773" s="53">
        <f t="shared" si="281"/>
        <v>0</v>
      </c>
      <c r="AL773" s="53">
        <f t="shared" si="280"/>
        <v>-1.2750598077304514</v>
      </c>
      <c r="AM773" s="53">
        <f t="shared" si="280"/>
        <v>0</v>
      </c>
    </row>
    <row r="774" spans="1:39" x14ac:dyDescent="0.35">
      <c r="A774" s="301">
        <v>2019</v>
      </c>
      <c r="B774" s="301" t="s">
        <v>87</v>
      </c>
      <c r="C774" s="301" t="s">
        <v>43</v>
      </c>
      <c r="D774" s="302" t="s">
        <v>22</v>
      </c>
      <c r="E774" s="302" t="s">
        <v>226</v>
      </c>
      <c r="F774" s="301" t="s">
        <v>78</v>
      </c>
      <c r="G774" s="301" t="s">
        <v>77</v>
      </c>
      <c r="H774" s="303">
        <v>44644427000</v>
      </c>
      <c r="I774" s="303">
        <v>43036427000</v>
      </c>
      <c r="J774" s="303">
        <v>40344395904</v>
      </c>
      <c r="K774" s="304">
        <f t="shared" si="271"/>
        <v>0.93744761627167605</v>
      </c>
      <c r="L774" s="303">
        <v>20822999960</v>
      </c>
      <c r="M774" s="304">
        <f t="shared" si="272"/>
        <v>0.48384592800884701</v>
      </c>
      <c r="P774">
        <f t="shared" ref="P774:P837" si="286">+A774</f>
        <v>2019</v>
      </c>
      <c r="Q774" t="str">
        <f t="shared" ref="Q774:Q837" si="287">+B774</f>
        <v>Enrique Pañalosa 2016-2019</v>
      </c>
      <c r="R774" t="str">
        <f t="shared" ref="R774:R837" si="288">+C774</f>
        <v>0131-UNIDAD ADMINISTRATIVA ESPECIAL CUERPO OFICIAL DE BOMBEROS</v>
      </c>
      <c r="S774" t="str">
        <f t="shared" ref="S774:S837" si="289">+D774</f>
        <v>SEGURIDAD, CONVIVENCIA Y JUSTICIA</v>
      </c>
      <c r="T774" t="str">
        <f t="shared" ref="T774:T837" si="290">+E774</f>
        <v>Administración Centrral</v>
      </c>
      <c r="U774" t="str">
        <f t="shared" ref="U774:U837" si="291">+F774</f>
        <v>Inversión directa</v>
      </c>
      <c r="V774" t="s">
        <v>256</v>
      </c>
      <c r="W774" s="53">
        <f t="shared" si="282"/>
        <v>65129499103.525551</v>
      </c>
      <c r="X774" s="53">
        <f t="shared" si="283"/>
        <v>62783669140.057343</v>
      </c>
      <c r="Y774" s="53">
        <f t="shared" si="284"/>
        <v>58856400976.136345</v>
      </c>
      <c r="Z774" s="53"/>
      <c r="AA774" s="53">
        <f t="shared" si="285"/>
        <v>30377622658.871452</v>
      </c>
      <c r="AB774" s="53"/>
      <c r="AC774" s="53">
        <f t="shared" si="274"/>
        <v>65129499103.525551</v>
      </c>
      <c r="AD774" s="53">
        <f t="shared" si="275"/>
        <v>62783669140.057343</v>
      </c>
      <c r="AE774" s="53">
        <f t="shared" si="276"/>
        <v>58856400976.136345</v>
      </c>
      <c r="AF774" s="53">
        <f t="shared" si="277"/>
        <v>1.3675949673084231</v>
      </c>
      <c r="AG774" s="53">
        <f t="shared" si="278"/>
        <v>30377622658.871452</v>
      </c>
      <c r="AI774" s="53">
        <f t="shared" si="281"/>
        <v>0</v>
      </c>
      <c r="AJ774" s="53">
        <f t="shared" si="281"/>
        <v>0</v>
      </c>
      <c r="AK774" s="53">
        <f t="shared" si="281"/>
        <v>0</v>
      </c>
      <c r="AL774" s="53">
        <f t="shared" si="280"/>
        <v>-1.3675949673084231</v>
      </c>
      <c r="AM774" s="53">
        <f t="shared" si="280"/>
        <v>0</v>
      </c>
    </row>
    <row r="775" spans="1:39" x14ac:dyDescent="0.35">
      <c r="A775" s="301">
        <v>2019</v>
      </c>
      <c r="B775" s="301" t="s">
        <v>87</v>
      </c>
      <c r="C775" s="301" t="s">
        <v>44</v>
      </c>
      <c r="D775" s="302" t="s">
        <v>12</v>
      </c>
      <c r="E775" s="302" t="s">
        <v>226</v>
      </c>
      <c r="F775" s="301" t="s">
        <v>76</v>
      </c>
      <c r="G775" s="301" t="s">
        <v>77</v>
      </c>
      <c r="H775" s="303">
        <v>21431358000</v>
      </c>
      <c r="I775" s="303">
        <v>21431358000</v>
      </c>
      <c r="J775" s="303">
        <v>19380454183</v>
      </c>
      <c r="K775" s="304">
        <f t="shared" si="271"/>
        <v>0.90430359956657902</v>
      </c>
      <c r="L775" s="303">
        <v>19117456709</v>
      </c>
      <c r="M775" s="304">
        <f t="shared" si="272"/>
        <v>0.89203197991466521</v>
      </c>
      <c r="P775">
        <f t="shared" si="286"/>
        <v>2019</v>
      </c>
      <c r="Q775" t="str">
        <f t="shared" si="287"/>
        <v>Enrique Pañalosa 2016-2019</v>
      </c>
      <c r="R775" t="str">
        <f t="shared" si="288"/>
        <v>0136-SECRETARIA JURIDICA DISTRITAL</v>
      </c>
      <c r="S775" t="str">
        <f t="shared" si="289"/>
        <v>GESTIÓN JURÍDICA</v>
      </c>
      <c r="T775" t="str">
        <f t="shared" si="290"/>
        <v>Administración Centrral</v>
      </c>
      <c r="U775" t="str">
        <f t="shared" si="291"/>
        <v>Funcionamiento</v>
      </c>
      <c r="V775" t="s">
        <v>256</v>
      </c>
      <c r="W775" s="53">
        <f t="shared" si="282"/>
        <v>31265125469.038612</v>
      </c>
      <c r="X775" s="53">
        <f t="shared" si="283"/>
        <v>31265125469.038612</v>
      </c>
      <c r="Y775" s="53">
        <f t="shared" si="284"/>
        <v>28273165502.552345</v>
      </c>
      <c r="Z775" s="53"/>
      <c r="AA775" s="53">
        <f t="shared" si="285"/>
        <v>27889491774.426941</v>
      </c>
      <c r="AB775" s="53"/>
      <c r="AC775" s="53">
        <f t="shared" si="274"/>
        <v>31265125469.038612</v>
      </c>
      <c r="AD775" s="53">
        <f t="shared" si="275"/>
        <v>31265125469.038612</v>
      </c>
      <c r="AE775" s="53">
        <f t="shared" si="276"/>
        <v>28273165502.552345</v>
      </c>
      <c r="AF775" s="53">
        <f t="shared" si="277"/>
        <v>1.3192428357807444</v>
      </c>
      <c r="AG775" s="53">
        <f t="shared" si="278"/>
        <v>27889491774.426941</v>
      </c>
      <c r="AI775" s="53">
        <f t="shared" si="281"/>
        <v>0</v>
      </c>
      <c r="AJ775" s="53">
        <f t="shared" si="281"/>
        <v>0</v>
      </c>
      <c r="AK775" s="53">
        <f t="shared" si="281"/>
        <v>0</v>
      </c>
      <c r="AL775" s="53">
        <f t="shared" si="280"/>
        <v>-1.3192428357807444</v>
      </c>
      <c r="AM775" s="53">
        <f t="shared" si="280"/>
        <v>0</v>
      </c>
    </row>
    <row r="776" spans="1:39" x14ac:dyDescent="0.35">
      <c r="A776" s="301">
        <v>2019</v>
      </c>
      <c r="B776" s="301" t="s">
        <v>87</v>
      </c>
      <c r="C776" s="301" t="s">
        <v>44</v>
      </c>
      <c r="D776" s="302" t="s">
        <v>12</v>
      </c>
      <c r="E776" s="302" t="s">
        <v>226</v>
      </c>
      <c r="F776" s="301" t="s">
        <v>78</v>
      </c>
      <c r="G776" s="301" t="s">
        <v>77</v>
      </c>
      <c r="H776" s="303">
        <v>16738020000</v>
      </c>
      <c r="I776" s="303">
        <v>16738020000</v>
      </c>
      <c r="J776" s="303">
        <v>15873909346</v>
      </c>
      <c r="K776" s="304">
        <f t="shared" si="271"/>
        <v>0.94837438036279087</v>
      </c>
      <c r="L776" s="303">
        <v>12972138375</v>
      </c>
      <c r="M776" s="304">
        <f t="shared" si="272"/>
        <v>0.77501032828255667</v>
      </c>
      <c r="P776">
        <f t="shared" si="286"/>
        <v>2019</v>
      </c>
      <c r="Q776" t="str">
        <f t="shared" si="287"/>
        <v>Enrique Pañalosa 2016-2019</v>
      </c>
      <c r="R776" t="str">
        <f t="shared" si="288"/>
        <v>0136-SECRETARIA JURIDICA DISTRITAL</v>
      </c>
      <c r="S776" t="str">
        <f t="shared" si="289"/>
        <v>GESTIÓN JURÍDICA</v>
      </c>
      <c r="T776" t="str">
        <f t="shared" si="290"/>
        <v>Administración Centrral</v>
      </c>
      <c r="U776" t="str">
        <f t="shared" si="291"/>
        <v>Inversión directa</v>
      </c>
      <c r="V776" t="s">
        <v>256</v>
      </c>
      <c r="W776" s="53">
        <f t="shared" si="282"/>
        <v>24418251769.359535</v>
      </c>
      <c r="X776" s="53">
        <f t="shared" si="283"/>
        <v>24418251769.359535</v>
      </c>
      <c r="Y776" s="53">
        <f t="shared" si="284"/>
        <v>23157644391.308971</v>
      </c>
      <c r="Z776" s="53"/>
      <c r="AA776" s="53">
        <f t="shared" si="285"/>
        <v>18924397319.857456</v>
      </c>
      <c r="AB776" s="53"/>
      <c r="AC776" s="53">
        <f t="shared" si="274"/>
        <v>24418251769.359535</v>
      </c>
      <c r="AD776" s="53">
        <f t="shared" si="275"/>
        <v>24418251769.359535</v>
      </c>
      <c r="AE776" s="53">
        <f t="shared" si="276"/>
        <v>23157644391.308971</v>
      </c>
      <c r="AF776" s="53">
        <f t="shared" si="277"/>
        <v>1.3835354714183024</v>
      </c>
      <c r="AG776" s="53">
        <f t="shared" si="278"/>
        <v>18924397319.857456</v>
      </c>
      <c r="AI776" s="53">
        <f t="shared" si="281"/>
        <v>0</v>
      </c>
      <c r="AJ776" s="53">
        <f t="shared" si="281"/>
        <v>0</v>
      </c>
      <c r="AK776" s="53">
        <f t="shared" si="281"/>
        <v>0</v>
      </c>
      <c r="AL776" s="53">
        <f t="shared" si="280"/>
        <v>-1.3835354714183024</v>
      </c>
      <c r="AM776" s="53">
        <f t="shared" si="280"/>
        <v>0</v>
      </c>
    </row>
    <row r="777" spans="1:39" x14ac:dyDescent="0.35">
      <c r="A777" s="301">
        <v>2019</v>
      </c>
      <c r="B777" s="301" t="s">
        <v>87</v>
      </c>
      <c r="C777" s="301" t="s">
        <v>45</v>
      </c>
      <c r="D777" s="302" t="s">
        <v>22</v>
      </c>
      <c r="E777" s="302" t="s">
        <v>226</v>
      </c>
      <c r="F777" s="301" t="s">
        <v>76</v>
      </c>
      <c r="G777" s="301" t="s">
        <v>77</v>
      </c>
      <c r="H777" s="303">
        <v>78263261000</v>
      </c>
      <c r="I777" s="303">
        <v>78195261000</v>
      </c>
      <c r="J777" s="303">
        <v>72768341017</v>
      </c>
      <c r="K777" s="304">
        <f t="shared" si="271"/>
        <v>0.9305978404113262</v>
      </c>
      <c r="L777" s="303">
        <v>70044343754</v>
      </c>
      <c r="M777" s="304">
        <f t="shared" si="272"/>
        <v>0.89576200473325363</v>
      </c>
      <c r="P777">
        <f t="shared" si="286"/>
        <v>2019</v>
      </c>
      <c r="Q777" t="str">
        <f t="shared" si="287"/>
        <v>Enrique Pañalosa 2016-2019</v>
      </c>
      <c r="R777" t="str">
        <f t="shared" si="288"/>
        <v>0137-SECRETARÍA DISTRITAL DE SEGURIDAD, CONVIVENCIA Y JUSTICIA</v>
      </c>
      <c r="S777" t="str">
        <f t="shared" si="289"/>
        <v>SEGURIDAD, CONVIVENCIA Y JUSTICIA</v>
      </c>
      <c r="T777" t="str">
        <f t="shared" si="290"/>
        <v>Administración Centrral</v>
      </c>
      <c r="U777" t="str">
        <f t="shared" si="291"/>
        <v>Funcionamiento</v>
      </c>
      <c r="V777" t="s">
        <v>256</v>
      </c>
      <c r="W777" s="53">
        <f t="shared" si="282"/>
        <v>114174317594.85872</v>
      </c>
      <c r="X777" s="53">
        <f t="shared" si="283"/>
        <v>114075115830.23445</v>
      </c>
      <c r="Y777" s="53">
        <f t="shared" si="284"/>
        <v>106158056436.28807</v>
      </c>
      <c r="Z777" s="53"/>
      <c r="AA777" s="53">
        <f t="shared" si="285"/>
        <v>102184154446.26892</v>
      </c>
      <c r="AB777" s="53"/>
      <c r="AC777" s="53">
        <f t="shared" si="274"/>
        <v>114174317594.85872</v>
      </c>
      <c r="AD777" s="53">
        <f t="shared" si="275"/>
        <v>114075115830.23445</v>
      </c>
      <c r="AE777" s="53">
        <f t="shared" si="276"/>
        <v>106158056436.28807</v>
      </c>
      <c r="AF777" s="53">
        <f t="shared" si="277"/>
        <v>1.357602175358019</v>
      </c>
      <c r="AG777" s="53">
        <f t="shared" si="278"/>
        <v>102184154446.26892</v>
      </c>
      <c r="AI777" s="53">
        <f t="shared" si="281"/>
        <v>0</v>
      </c>
      <c r="AJ777" s="53">
        <f t="shared" si="281"/>
        <v>0</v>
      </c>
      <c r="AK777" s="53">
        <f t="shared" si="281"/>
        <v>0</v>
      </c>
      <c r="AL777" s="53">
        <f t="shared" si="280"/>
        <v>-1.357602175358019</v>
      </c>
      <c r="AM777" s="53">
        <f t="shared" si="280"/>
        <v>0</v>
      </c>
    </row>
    <row r="778" spans="1:39" x14ac:dyDescent="0.35">
      <c r="A778" s="301">
        <v>2019</v>
      </c>
      <c r="B778" s="301" t="s">
        <v>87</v>
      </c>
      <c r="C778" s="301" t="s">
        <v>45</v>
      </c>
      <c r="D778" s="302" t="s">
        <v>22</v>
      </c>
      <c r="E778" s="302" t="s">
        <v>226</v>
      </c>
      <c r="F778" s="301" t="s">
        <v>78</v>
      </c>
      <c r="G778" s="301" t="s">
        <v>77</v>
      </c>
      <c r="H778" s="303">
        <v>341371557000</v>
      </c>
      <c r="I778" s="303">
        <v>335204557000</v>
      </c>
      <c r="J778" s="303">
        <v>319502411538</v>
      </c>
      <c r="K778" s="304">
        <f t="shared" si="271"/>
        <v>0.95315652745735191</v>
      </c>
      <c r="L778" s="303">
        <v>202113303345</v>
      </c>
      <c r="M778" s="304">
        <f t="shared" si="272"/>
        <v>0.60295511837268967</v>
      </c>
      <c r="P778">
        <f t="shared" si="286"/>
        <v>2019</v>
      </c>
      <c r="Q778" t="str">
        <f t="shared" si="287"/>
        <v>Enrique Pañalosa 2016-2019</v>
      </c>
      <c r="R778" t="str">
        <f t="shared" si="288"/>
        <v>0137-SECRETARÍA DISTRITAL DE SEGURIDAD, CONVIVENCIA Y JUSTICIA</v>
      </c>
      <c r="S778" t="str">
        <f t="shared" si="289"/>
        <v>SEGURIDAD, CONVIVENCIA Y JUSTICIA</v>
      </c>
      <c r="T778" t="str">
        <f t="shared" si="290"/>
        <v>Administración Centrral</v>
      </c>
      <c r="U778" t="str">
        <f t="shared" si="291"/>
        <v>Inversión directa</v>
      </c>
      <c r="V778" t="s">
        <v>256</v>
      </c>
      <c r="W778" s="53">
        <f t="shared" si="282"/>
        <v>498009718337.31049</v>
      </c>
      <c r="X778" s="53">
        <f t="shared" si="283"/>
        <v>489012993595.57642</v>
      </c>
      <c r="Y778" s="53">
        <f t="shared" si="284"/>
        <v>466105926857.08392</v>
      </c>
      <c r="Z778" s="53"/>
      <c r="AA778" s="53">
        <f t="shared" si="285"/>
        <v>294852887439.2041</v>
      </c>
      <c r="AB778" s="53"/>
      <c r="AC778" s="53">
        <f t="shared" si="274"/>
        <v>498009718337.31049</v>
      </c>
      <c r="AD778" s="53">
        <f t="shared" si="275"/>
        <v>489012993595.57642</v>
      </c>
      <c r="AE778" s="53">
        <f t="shared" si="276"/>
        <v>466105926857.08392</v>
      </c>
      <c r="AF778" s="53">
        <f t="shared" si="277"/>
        <v>1.3905119042193805</v>
      </c>
      <c r="AG778" s="53">
        <f t="shared" si="278"/>
        <v>294852887439.2041</v>
      </c>
      <c r="AI778" s="53">
        <f t="shared" si="281"/>
        <v>0</v>
      </c>
      <c r="AJ778" s="53">
        <f t="shared" si="281"/>
        <v>0</v>
      </c>
      <c r="AK778" s="53">
        <f t="shared" si="281"/>
        <v>0</v>
      </c>
      <c r="AL778" s="53">
        <f t="shared" si="280"/>
        <v>-1.3905119042193805</v>
      </c>
      <c r="AM778" s="53">
        <f t="shared" si="280"/>
        <v>0</v>
      </c>
    </row>
    <row r="779" spans="1:39" x14ac:dyDescent="0.35">
      <c r="A779" s="301">
        <v>2019</v>
      </c>
      <c r="B779" s="301" t="s">
        <v>87</v>
      </c>
      <c r="C779" s="301" t="s">
        <v>46</v>
      </c>
      <c r="D779" s="302" t="s">
        <v>10</v>
      </c>
      <c r="E779" s="302" t="s">
        <v>228</v>
      </c>
      <c r="F779" s="301" t="s">
        <v>76</v>
      </c>
      <c r="G779" s="301" t="s">
        <v>77</v>
      </c>
      <c r="H779" s="303">
        <v>13189476000</v>
      </c>
      <c r="I779" s="303">
        <v>13189476000</v>
      </c>
      <c r="J779" s="303">
        <v>12463617084</v>
      </c>
      <c r="K779" s="304">
        <f t="shared" si="271"/>
        <v>0.94496681172170904</v>
      </c>
      <c r="L779" s="303">
        <v>12135998098</v>
      </c>
      <c r="M779" s="304">
        <f t="shared" si="272"/>
        <v>0.92012738777491998</v>
      </c>
      <c r="P779">
        <f t="shared" si="286"/>
        <v>2019</v>
      </c>
      <c r="Q779" t="str">
        <f t="shared" si="287"/>
        <v>Enrique Pañalosa 2016-2019</v>
      </c>
      <c r="R779" t="str">
        <f t="shared" si="288"/>
        <v>0200-INSTITUTO PARA LA ECONOMÍA SOCIAL</v>
      </c>
      <c r="S779" t="str">
        <f t="shared" si="289"/>
        <v>DESARROLLO ECONÓMICO, INDUSTRIA Y TURISMO</v>
      </c>
      <c r="T779" t="str">
        <f t="shared" si="290"/>
        <v>Establecimientos Públicos</v>
      </c>
      <c r="U779" t="str">
        <f t="shared" si="291"/>
        <v>Funcionamiento</v>
      </c>
      <c r="V779" t="s">
        <v>256</v>
      </c>
      <c r="W779" s="53">
        <f t="shared" si="282"/>
        <v>19241460201.022888</v>
      </c>
      <c r="X779" s="53">
        <f t="shared" si="283"/>
        <v>19241460201.022888</v>
      </c>
      <c r="Y779" s="53">
        <f t="shared" si="284"/>
        <v>18182541299.030754</v>
      </c>
      <c r="Z779" s="53"/>
      <c r="AA779" s="53">
        <f t="shared" si="285"/>
        <v>17704594511.742279</v>
      </c>
      <c r="AB779" s="53"/>
      <c r="AC779" s="53">
        <f t="shared" si="274"/>
        <v>19241460201.022888</v>
      </c>
      <c r="AD779" s="53">
        <f t="shared" si="275"/>
        <v>19241460201.022888</v>
      </c>
      <c r="AE779" s="53">
        <f t="shared" si="276"/>
        <v>18182541299.030754</v>
      </c>
      <c r="AF779" s="53">
        <f t="shared" si="277"/>
        <v>1.3785643416789837</v>
      </c>
      <c r="AG779" s="53">
        <f t="shared" si="278"/>
        <v>17704594511.742279</v>
      </c>
      <c r="AI779" s="53">
        <f t="shared" si="281"/>
        <v>0</v>
      </c>
      <c r="AJ779" s="53">
        <f t="shared" si="281"/>
        <v>0</v>
      </c>
      <c r="AK779" s="53">
        <f t="shared" si="281"/>
        <v>0</v>
      </c>
      <c r="AL779" s="53">
        <f t="shared" si="280"/>
        <v>-1.3785643416789837</v>
      </c>
      <c r="AM779" s="53">
        <f t="shared" si="280"/>
        <v>0</v>
      </c>
    </row>
    <row r="780" spans="1:39" x14ac:dyDescent="0.35">
      <c r="A780" s="301">
        <v>2019</v>
      </c>
      <c r="B780" s="301" t="s">
        <v>87</v>
      </c>
      <c r="C780" s="301" t="s">
        <v>46</v>
      </c>
      <c r="D780" s="302" t="s">
        <v>10</v>
      </c>
      <c r="E780" s="302" t="s">
        <v>228</v>
      </c>
      <c r="F780" s="301" t="s">
        <v>78</v>
      </c>
      <c r="G780" s="301" t="s">
        <v>77</v>
      </c>
      <c r="H780" s="303">
        <v>48498378000</v>
      </c>
      <c r="I780" s="303">
        <v>48194615340</v>
      </c>
      <c r="J780" s="303">
        <v>48165867662</v>
      </c>
      <c r="K780" s="304">
        <f t="shared" si="271"/>
        <v>0.99940350850821835</v>
      </c>
      <c r="L780" s="303">
        <v>35143022818</v>
      </c>
      <c r="M780" s="304">
        <f t="shared" si="272"/>
        <v>0.72918981861511833</v>
      </c>
      <c r="P780">
        <f t="shared" si="286"/>
        <v>2019</v>
      </c>
      <c r="Q780" t="str">
        <f t="shared" si="287"/>
        <v>Enrique Pañalosa 2016-2019</v>
      </c>
      <c r="R780" t="str">
        <f t="shared" si="288"/>
        <v>0200-INSTITUTO PARA LA ECONOMÍA SOCIAL</v>
      </c>
      <c r="S780" t="str">
        <f t="shared" si="289"/>
        <v>DESARROLLO ECONÓMICO, INDUSTRIA Y TURISMO</v>
      </c>
      <c r="T780" t="str">
        <f t="shared" si="290"/>
        <v>Establecimientos Públicos</v>
      </c>
      <c r="U780" t="str">
        <f t="shared" si="291"/>
        <v>Inversión directa</v>
      </c>
      <c r="V780" t="s">
        <v>256</v>
      </c>
      <c r="W780" s="53">
        <f t="shared" si="282"/>
        <v>70751833514.929947</v>
      </c>
      <c r="X780" s="53">
        <f t="shared" si="283"/>
        <v>70308689516.415756</v>
      </c>
      <c r="Y780" s="53">
        <f t="shared" si="284"/>
        <v>70266750981.320892</v>
      </c>
      <c r="Z780" s="53"/>
      <c r="AA780" s="53">
        <f t="shared" si="285"/>
        <v>51268380555.541878</v>
      </c>
      <c r="AB780" s="53"/>
      <c r="AC780" s="53">
        <f t="shared" si="274"/>
        <v>70751833514.929947</v>
      </c>
      <c r="AD780" s="53">
        <f t="shared" si="275"/>
        <v>70308689516.415756</v>
      </c>
      <c r="AE780" s="53">
        <f t="shared" si="276"/>
        <v>70266750981.320892</v>
      </c>
      <c r="AF780" s="53">
        <f t="shared" si="277"/>
        <v>1.4579792884663139</v>
      </c>
      <c r="AG780" s="53">
        <f t="shared" si="278"/>
        <v>51268380555.541878</v>
      </c>
      <c r="AI780" s="53">
        <f t="shared" si="281"/>
        <v>0</v>
      </c>
      <c r="AJ780" s="53">
        <f t="shared" si="281"/>
        <v>0</v>
      </c>
      <c r="AK780" s="53">
        <f t="shared" si="281"/>
        <v>0</v>
      </c>
      <c r="AL780" s="53">
        <f t="shared" si="280"/>
        <v>-1.4579792884663139</v>
      </c>
      <c r="AM780" s="53">
        <f t="shared" si="280"/>
        <v>0</v>
      </c>
    </row>
    <row r="781" spans="1:39" x14ac:dyDescent="0.35">
      <c r="A781" s="301">
        <v>2019</v>
      </c>
      <c r="B781" s="301" t="s">
        <v>87</v>
      </c>
      <c r="C781" s="301" t="s">
        <v>47</v>
      </c>
      <c r="D781" s="302" t="s">
        <v>21</v>
      </c>
      <c r="E781" s="302" t="s">
        <v>228</v>
      </c>
      <c r="F781" s="301" t="s">
        <v>76</v>
      </c>
      <c r="G781" s="301" t="s">
        <v>77</v>
      </c>
      <c r="H781" s="303">
        <v>22796486000</v>
      </c>
      <c r="I781" s="303">
        <v>22796486000</v>
      </c>
      <c r="J781" s="303">
        <v>17544032356</v>
      </c>
      <c r="K781" s="304">
        <f t="shared" si="271"/>
        <v>0.76959371527699494</v>
      </c>
      <c r="L781" s="303">
        <v>12686848560</v>
      </c>
      <c r="M781" s="304">
        <f t="shared" si="272"/>
        <v>0.55652649974210933</v>
      </c>
      <c r="P781">
        <f t="shared" si="286"/>
        <v>2019</v>
      </c>
      <c r="Q781" t="str">
        <f t="shared" si="287"/>
        <v>Enrique Pañalosa 2016-2019</v>
      </c>
      <c r="R781" t="str">
        <f t="shared" si="288"/>
        <v xml:space="preserve">0201-FONDO FINANCIERO DE SALUD </v>
      </c>
      <c r="S781" t="str">
        <f t="shared" si="289"/>
        <v>SALUD</v>
      </c>
      <c r="T781" t="str">
        <f t="shared" si="290"/>
        <v>Establecimientos Públicos</v>
      </c>
      <c r="U781" t="str">
        <f t="shared" si="291"/>
        <v>Funcionamiento</v>
      </c>
      <c r="V781" t="s">
        <v>256</v>
      </c>
      <c r="W781" s="53">
        <f t="shared" si="282"/>
        <v>33256641741.656414</v>
      </c>
      <c r="X781" s="53">
        <f t="shared" si="283"/>
        <v>33256641741.656414</v>
      </c>
      <c r="Y781" s="53">
        <f t="shared" si="284"/>
        <v>25594102475.597351</v>
      </c>
      <c r="Z781" s="53"/>
      <c r="AA781" s="53">
        <f t="shared" si="285"/>
        <v>18508202421.661373</v>
      </c>
      <c r="AB781" s="53"/>
      <c r="AC781" s="53">
        <f t="shared" si="274"/>
        <v>33256641741.656414</v>
      </c>
      <c r="AD781" s="53">
        <f t="shared" si="275"/>
        <v>33256641741.656414</v>
      </c>
      <c r="AE781" s="53">
        <f t="shared" si="276"/>
        <v>25594102475.597351</v>
      </c>
      <c r="AF781" s="53">
        <f t="shared" si="277"/>
        <v>1.1227213911651714</v>
      </c>
      <c r="AG781" s="53">
        <f t="shared" si="278"/>
        <v>18508202421.661373</v>
      </c>
      <c r="AI781" s="53">
        <f t="shared" si="281"/>
        <v>0</v>
      </c>
      <c r="AJ781" s="53">
        <f t="shared" si="281"/>
        <v>0</v>
      </c>
      <c r="AK781" s="53">
        <f t="shared" si="281"/>
        <v>0</v>
      </c>
      <c r="AL781" s="53">
        <f t="shared" si="280"/>
        <v>-1.1227213911651714</v>
      </c>
      <c r="AM781" s="53">
        <f t="shared" si="280"/>
        <v>0</v>
      </c>
    </row>
    <row r="782" spans="1:39" x14ac:dyDescent="0.35">
      <c r="A782" s="301">
        <v>2019</v>
      </c>
      <c r="B782" s="301" t="s">
        <v>87</v>
      </c>
      <c r="C782" s="301" t="s">
        <v>47</v>
      </c>
      <c r="D782" s="302" t="s">
        <v>21</v>
      </c>
      <c r="E782" s="302" t="s">
        <v>228</v>
      </c>
      <c r="F782" s="301" t="s">
        <v>78</v>
      </c>
      <c r="G782" s="301" t="s">
        <v>77</v>
      </c>
      <c r="H782" s="303">
        <v>2565974353000</v>
      </c>
      <c r="I782" s="303">
        <v>2413766580747</v>
      </c>
      <c r="J782" s="303">
        <v>2264239030493</v>
      </c>
      <c r="K782" s="304">
        <f t="shared" si="271"/>
        <v>0.93805219135657891</v>
      </c>
      <c r="L782" s="303">
        <v>2070122112816</v>
      </c>
      <c r="M782" s="304">
        <f t="shared" si="272"/>
        <v>0.85763144180053619</v>
      </c>
      <c r="P782">
        <f t="shared" si="286"/>
        <v>2019</v>
      </c>
      <c r="Q782" t="str">
        <f t="shared" si="287"/>
        <v>Enrique Pañalosa 2016-2019</v>
      </c>
      <c r="R782" t="str">
        <f t="shared" si="288"/>
        <v xml:space="preserve">0201-FONDO FINANCIERO DE SALUD </v>
      </c>
      <c r="S782" t="str">
        <f t="shared" si="289"/>
        <v>SALUD</v>
      </c>
      <c r="T782" t="str">
        <f t="shared" si="290"/>
        <v>Establecimientos Públicos</v>
      </c>
      <c r="U782" t="str">
        <f t="shared" si="291"/>
        <v>Inversión directa</v>
      </c>
      <c r="V782" t="s">
        <v>256</v>
      </c>
      <c r="W782" s="53">
        <f t="shared" si="282"/>
        <v>3743370349974.0977</v>
      </c>
      <c r="X782" s="53">
        <f t="shared" si="283"/>
        <v>3521322120606.0425</v>
      </c>
      <c r="Y782" s="53">
        <f t="shared" si="284"/>
        <v>3303183931706.8936</v>
      </c>
      <c r="Z782" s="53"/>
      <c r="AA782" s="53">
        <f t="shared" si="285"/>
        <v>3019996567339.4819</v>
      </c>
      <c r="AB782" s="53"/>
      <c r="AC782" s="53">
        <f t="shared" si="274"/>
        <v>3743370349974.0977</v>
      </c>
      <c r="AD782" s="53">
        <f t="shared" si="275"/>
        <v>3521322120606.0425</v>
      </c>
      <c r="AE782" s="53">
        <f t="shared" si="276"/>
        <v>3303183931706.8936</v>
      </c>
      <c r="AF782" s="53">
        <f t="shared" si="277"/>
        <v>1.3684769513565149</v>
      </c>
      <c r="AG782" s="53">
        <f t="shared" si="278"/>
        <v>3019996567339.4819</v>
      </c>
      <c r="AI782" s="53">
        <f t="shared" si="281"/>
        <v>0</v>
      </c>
      <c r="AJ782" s="53">
        <f t="shared" si="281"/>
        <v>0</v>
      </c>
      <c r="AK782" s="53">
        <f t="shared" si="281"/>
        <v>0</v>
      </c>
      <c r="AL782" s="53">
        <f t="shared" si="280"/>
        <v>-1.3684769513565149</v>
      </c>
      <c r="AM782" s="53">
        <f t="shared" si="280"/>
        <v>0</v>
      </c>
    </row>
    <row r="783" spans="1:39" x14ac:dyDescent="0.35">
      <c r="A783" s="301">
        <v>2019</v>
      </c>
      <c r="B783" s="301" t="s">
        <v>87</v>
      </c>
      <c r="C783" s="301" t="s">
        <v>47</v>
      </c>
      <c r="D783" s="302" t="s">
        <v>21</v>
      </c>
      <c r="E783" s="302" t="s">
        <v>228</v>
      </c>
      <c r="F783" s="301" t="s">
        <v>80</v>
      </c>
      <c r="G783" s="301" t="s">
        <v>77</v>
      </c>
      <c r="H783" s="303">
        <v>3524917000</v>
      </c>
      <c r="I783" s="303">
        <v>3956817000</v>
      </c>
      <c r="J783" s="303">
        <v>3362208194</v>
      </c>
      <c r="K783" s="304">
        <f t="shared" si="271"/>
        <v>0.84972547226722894</v>
      </c>
      <c r="L783" s="303">
        <v>2973288577</v>
      </c>
      <c r="M783" s="304">
        <f t="shared" si="272"/>
        <v>0.75143444263406678</v>
      </c>
      <c r="P783">
        <f t="shared" si="286"/>
        <v>2019</v>
      </c>
      <c r="Q783" t="str">
        <f t="shared" si="287"/>
        <v>Enrique Pañalosa 2016-2019</v>
      </c>
      <c r="R783" t="str">
        <f t="shared" si="288"/>
        <v xml:space="preserve">0201-FONDO FINANCIERO DE SALUD </v>
      </c>
      <c r="S783" t="str">
        <f t="shared" si="289"/>
        <v>SALUD</v>
      </c>
      <c r="T783" t="str">
        <f t="shared" si="290"/>
        <v>Establecimientos Públicos</v>
      </c>
      <c r="U783" t="str">
        <f t="shared" si="291"/>
        <v>Transferencias</v>
      </c>
      <c r="V783" t="s">
        <v>256</v>
      </c>
      <c r="W783" s="53">
        <f t="shared" si="282"/>
        <v>5142323331.6781502</v>
      </c>
      <c r="X783" s="53">
        <f t="shared" si="283"/>
        <v>5772400421.9902887</v>
      </c>
      <c r="Y783" s="53">
        <f t="shared" si="284"/>
        <v>4904955674.6912498</v>
      </c>
      <c r="Z783" s="53"/>
      <c r="AA783" s="53">
        <f t="shared" si="285"/>
        <v>4337580493.7589245</v>
      </c>
      <c r="AB783" s="53"/>
      <c r="AC783" s="53">
        <f t="shared" si="274"/>
        <v>5142323331.6781502</v>
      </c>
      <c r="AD783" s="53">
        <f t="shared" si="275"/>
        <v>5772400421.9902887</v>
      </c>
      <c r="AE783" s="53">
        <f t="shared" si="276"/>
        <v>4904955674.6912498</v>
      </c>
      <c r="AF783" s="53">
        <f t="shared" si="277"/>
        <v>1.2396215631633329</v>
      </c>
      <c r="AG783" s="53">
        <f t="shared" si="278"/>
        <v>4337580493.7589245</v>
      </c>
      <c r="AI783" s="53">
        <f t="shared" si="281"/>
        <v>0</v>
      </c>
      <c r="AJ783" s="53">
        <f t="shared" si="281"/>
        <v>0</v>
      </c>
      <c r="AK783" s="53">
        <f t="shared" si="281"/>
        <v>0</v>
      </c>
      <c r="AL783" s="53">
        <f t="shared" si="280"/>
        <v>-1.2396215631633329</v>
      </c>
      <c r="AM783" s="53">
        <f t="shared" si="280"/>
        <v>0</v>
      </c>
    </row>
    <row r="784" spans="1:39" x14ac:dyDescent="0.35">
      <c r="A784" s="301">
        <v>2019</v>
      </c>
      <c r="B784" s="301" t="s">
        <v>87</v>
      </c>
      <c r="C784" s="301" t="s">
        <v>48</v>
      </c>
      <c r="D784" s="302" t="s">
        <v>8</v>
      </c>
      <c r="E784" s="302" t="s">
        <v>228</v>
      </c>
      <c r="F784" s="301" t="s">
        <v>76</v>
      </c>
      <c r="G784" s="301" t="s">
        <v>77</v>
      </c>
      <c r="H784" s="303">
        <v>18024409000</v>
      </c>
      <c r="I784" s="303">
        <v>18024409000</v>
      </c>
      <c r="J784" s="303">
        <v>17983885653</v>
      </c>
      <c r="K784" s="304">
        <f t="shared" si="271"/>
        <v>0.99775175169404995</v>
      </c>
      <c r="L784" s="303">
        <v>17411144115</v>
      </c>
      <c r="M784" s="304">
        <f t="shared" si="272"/>
        <v>0.96597586722538309</v>
      </c>
      <c r="P784">
        <f t="shared" si="286"/>
        <v>2019</v>
      </c>
      <c r="Q784" t="str">
        <f t="shared" si="287"/>
        <v>Enrique Pañalosa 2016-2019</v>
      </c>
      <c r="R784" t="str">
        <f t="shared" si="288"/>
        <v>0203-INSTITUTO DISTRITAL DE GESTIÓN DE RIESGOS Y CAMBIO CLIMATICO</v>
      </c>
      <c r="S784" t="str">
        <f t="shared" si="289"/>
        <v>AMBIENTE</v>
      </c>
      <c r="T784" t="str">
        <f t="shared" si="290"/>
        <v>Establecimientos Públicos</v>
      </c>
      <c r="U784" t="str">
        <f t="shared" si="291"/>
        <v>Funcionamiento</v>
      </c>
      <c r="V784" t="s">
        <v>256</v>
      </c>
      <c r="W784" s="53">
        <f t="shared" si="282"/>
        <v>26294899692.789825</v>
      </c>
      <c r="X784" s="53">
        <f t="shared" si="283"/>
        <v>26294899692.789825</v>
      </c>
      <c r="Y784" s="53">
        <f t="shared" si="284"/>
        <v>26235782229.100388</v>
      </c>
      <c r="Z784" s="53"/>
      <c r="AA784" s="53">
        <f t="shared" si="285"/>
        <v>25400238534.347111</v>
      </c>
      <c r="AB784" s="53"/>
      <c r="AC784" s="53">
        <f t="shared" si="274"/>
        <v>26294899692.789825</v>
      </c>
      <c r="AD784" s="53">
        <f t="shared" si="275"/>
        <v>26294899692.789825</v>
      </c>
      <c r="AE784" s="53">
        <f t="shared" si="276"/>
        <v>26235782229.100388</v>
      </c>
      <c r="AF784" s="53">
        <f t="shared" si="277"/>
        <v>1.4555696238972597</v>
      </c>
      <c r="AG784" s="53">
        <f t="shared" si="278"/>
        <v>25400238534.347111</v>
      </c>
      <c r="AI784" s="53">
        <f t="shared" si="281"/>
        <v>0</v>
      </c>
      <c r="AJ784" s="53">
        <f t="shared" si="281"/>
        <v>0</v>
      </c>
      <c r="AK784" s="53">
        <f t="shared" si="281"/>
        <v>0</v>
      </c>
      <c r="AL784" s="53">
        <f t="shared" si="280"/>
        <v>-1.4555696238972597</v>
      </c>
      <c r="AM784" s="53">
        <f t="shared" si="280"/>
        <v>0</v>
      </c>
    </row>
    <row r="785" spans="1:39" x14ac:dyDescent="0.35">
      <c r="A785" s="301">
        <v>2019</v>
      </c>
      <c r="B785" s="301" t="s">
        <v>87</v>
      </c>
      <c r="C785" s="301" t="s">
        <v>48</v>
      </c>
      <c r="D785" s="302" t="s">
        <v>8</v>
      </c>
      <c r="E785" s="302" t="s">
        <v>228</v>
      </c>
      <c r="F785" s="301" t="s">
        <v>78</v>
      </c>
      <c r="G785" s="301" t="s">
        <v>77</v>
      </c>
      <c r="H785" s="303">
        <v>23434923000</v>
      </c>
      <c r="I785" s="303">
        <v>22949923000</v>
      </c>
      <c r="J785" s="303">
        <v>21621780187</v>
      </c>
      <c r="K785" s="304">
        <f t="shared" si="271"/>
        <v>0.94212865929876977</v>
      </c>
      <c r="L785" s="303">
        <v>16118764049</v>
      </c>
      <c r="M785" s="304">
        <f t="shared" si="272"/>
        <v>0.70234501653883541</v>
      </c>
      <c r="P785">
        <f t="shared" si="286"/>
        <v>2019</v>
      </c>
      <c r="Q785" t="str">
        <f t="shared" si="287"/>
        <v>Enrique Pañalosa 2016-2019</v>
      </c>
      <c r="R785" t="str">
        <f t="shared" si="288"/>
        <v>0203-INSTITUTO DISTRITAL DE GESTIÓN DE RIESGOS Y CAMBIO CLIMATICO</v>
      </c>
      <c r="S785" t="str">
        <f t="shared" si="289"/>
        <v>AMBIENTE</v>
      </c>
      <c r="T785" t="str">
        <f t="shared" si="290"/>
        <v>Establecimientos Públicos</v>
      </c>
      <c r="U785" t="str">
        <f t="shared" si="291"/>
        <v>Inversión directa</v>
      </c>
      <c r="V785" t="s">
        <v>256</v>
      </c>
      <c r="W785" s="53">
        <f t="shared" si="282"/>
        <v>34188025226.971561</v>
      </c>
      <c r="X785" s="53">
        <f t="shared" si="283"/>
        <v>33480483229.283699</v>
      </c>
      <c r="Y785" s="53">
        <f t="shared" si="284"/>
        <v>31542922777.479996</v>
      </c>
      <c r="Z785" s="53"/>
      <c r="AA785" s="53">
        <f t="shared" si="285"/>
        <v>23514850547.399464</v>
      </c>
      <c r="AB785" s="53"/>
      <c r="AC785" s="53">
        <f t="shared" si="274"/>
        <v>34188025226.971561</v>
      </c>
      <c r="AD785" s="53">
        <f t="shared" si="275"/>
        <v>33480483229.283699</v>
      </c>
      <c r="AE785" s="53">
        <f t="shared" si="276"/>
        <v>31542922777.479996</v>
      </c>
      <c r="AF785" s="53">
        <f t="shared" si="277"/>
        <v>1.3744239044932742</v>
      </c>
      <c r="AG785" s="53">
        <f t="shared" si="278"/>
        <v>23514850547.399464</v>
      </c>
      <c r="AI785" s="53">
        <f t="shared" si="281"/>
        <v>0</v>
      </c>
      <c r="AJ785" s="53">
        <f t="shared" si="281"/>
        <v>0</v>
      </c>
      <c r="AK785" s="53">
        <f t="shared" si="281"/>
        <v>0</v>
      </c>
      <c r="AL785" s="53">
        <f t="shared" si="280"/>
        <v>-1.3744239044932742</v>
      </c>
      <c r="AM785" s="53">
        <f t="shared" si="280"/>
        <v>0</v>
      </c>
    </row>
    <row r="786" spans="1:39" x14ac:dyDescent="0.35">
      <c r="A786" s="301">
        <v>2019</v>
      </c>
      <c r="B786" s="301" t="s">
        <v>87</v>
      </c>
      <c r="C786" s="301" t="s">
        <v>49</v>
      </c>
      <c r="D786" s="302" t="s">
        <v>18</v>
      </c>
      <c r="E786" s="302" t="s">
        <v>228</v>
      </c>
      <c r="F786" s="301" t="s">
        <v>76</v>
      </c>
      <c r="G786" s="301" t="s">
        <v>77</v>
      </c>
      <c r="H786" s="303">
        <v>69524860000</v>
      </c>
      <c r="I786" s="303">
        <v>69385860000</v>
      </c>
      <c r="J786" s="303">
        <v>66539910378</v>
      </c>
      <c r="K786" s="304">
        <f t="shared" si="271"/>
        <v>0.9589837234560471</v>
      </c>
      <c r="L786" s="303">
        <v>58165189150</v>
      </c>
      <c r="M786" s="304">
        <f t="shared" si="272"/>
        <v>0.83828591517061257</v>
      </c>
      <c r="P786">
        <f t="shared" si="286"/>
        <v>2019</v>
      </c>
      <c r="Q786" t="str">
        <f t="shared" si="287"/>
        <v>Enrique Pañalosa 2016-2019</v>
      </c>
      <c r="R786" t="str">
        <f t="shared" si="288"/>
        <v xml:space="preserve">0204-INSTITUTO DE DESARROLLO URBANO  </v>
      </c>
      <c r="S786" t="str">
        <f t="shared" si="289"/>
        <v>MOVILIDAD</v>
      </c>
      <c r="T786" t="str">
        <f t="shared" si="290"/>
        <v>Establecimientos Públicos</v>
      </c>
      <c r="U786" t="str">
        <f t="shared" si="291"/>
        <v>Funcionamiento</v>
      </c>
      <c r="V786" t="s">
        <v>256</v>
      </c>
      <c r="W786" s="53">
        <f t="shared" si="282"/>
        <v>101426305841.99768</v>
      </c>
      <c r="X786" s="53">
        <f t="shared" si="283"/>
        <v>101223525764.30983</v>
      </c>
      <c r="Y786" s="53">
        <f t="shared" si="284"/>
        <v>97071713638.806946</v>
      </c>
      <c r="Z786" s="53"/>
      <c r="AA786" s="53">
        <f t="shared" si="285"/>
        <v>84854255932.130539</v>
      </c>
      <c r="AB786" s="53"/>
      <c r="AC786" s="53">
        <f t="shared" si="274"/>
        <v>101426305841.99768</v>
      </c>
      <c r="AD786" s="53">
        <f t="shared" si="275"/>
        <v>101223525764.30983</v>
      </c>
      <c r="AE786" s="53">
        <f t="shared" si="276"/>
        <v>97071713638.806946</v>
      </c>
      <c r="AF786" s="53">
        <f t="shared" si="277"/>
        <v>1.3990129060705878</v>
      </c>
      <c r="AG786" s="53">
        <f t="shared" si="278"/>
        <v>84854255932.130539</v>
      </c>
      <c r="AI786" s="53">
        <f t="shared" si="281"/>
        <v>0</v>
      </c>
      <c r="AJ786" s="53">
        <f t="shared" si="281"/>
        <v>0</v>
      </c>
      <c r="AK786" s="53">
        <f t="shared" si="281"/>
        <v>0</v>
      </c>
      <c r="AL786" s="53">
        <f t="shared" si="280"/>
        <v>-1.3990129060705878</v>
      </c>
      <c r="AM786" s="53">
        <f t="shared" si="280"/>
        <v>0</v>
      </c>
    </row>
    <row r="787" spans="1:39" x14ac:dyDescent="0.35">
      <c r="A787" s="301">
        <v>2019</v>
      </c>
      <c r="B787" s="301" t="s">
        <v>87</v>
      </c>
      <c r="C787" s="301" t="s">
        <v>49</v>
      </c>
      <c r="D787" s="302" t="s">
        <v>18</v>
      </c>
      <c r="E787" s="302" t="s">
        <v>228</v>
      </c>
      <c r="F787" s="301" t="s">
        <v>79</v>
      </c>
      <c r="G787" s="301" t="s">
        <v>77</v>
      </c>
      <c r="H787" s="303">
        <v>0</v>
      </c>
      <c r="I787" s="303">
        <v>0</v>
      </c>
      <c r="J787" s="303">
        <v>0</v>
      </c>
      <c r="K787" s="304">
        <v>0</v>
      </c>
      <c r="L787" s="303">
        <v>0</v>
      </c>
      <c r="M787" s="304">
        <v>0</v>
      </c>
      <c r="P787">
        <f t="shared" si="286"/>
        <v>2019</v>
      </c>
      <c r="Q787" t="str">
        <f t="shared" si="287"/>
        <v>Enrique Pañalosa 2016-2019</v>
      </c>
      <c r="R787" t="str">
        <f t="shared" si="288"/>
        <v xml:space="preserve">0204-INSTITUTO DE DESARROLLO URBANO  </v>
      </c>
      <c r="S787" t="str">
        <f t="shared" si="289"/>
        <v>MOVILIDAD</v>
      </c>
      <c r="T787" t="str">
        <f t="shared" si="290"/>
        <v>Establecimientos Públicos</v>
      </c>
      <c r="U787" t="str">
        <f t="shared" si="291"/>
        <v>Servicio de la deuda</v>
      </c>
      <c r="V787" t="s">
        <v>256</v>
      </c>
      <c r="W787" s="53">
        <f t="shared" si="282"/>
        <v>0</v>
      </c>
      <c r="X787" s="53">
        <f t="shared" si="283"/>
        <v>0</v>
      </c>
      <c r="Y787" s="53">
        <f t="shared" si="284"/>
        <v>0</v>
      </c>
      <c r="Z787" s="53"/>
      <c r="AA787" s="53">
        <f t="shared" si="285"/>
        <v>0</v>
      </c>
      <c r="AB787" s="53"/>
      <c r="AC787" s="53">
        <f t="shared" si="274"/>
        <v>0</v>
      </c>
      <c r="AD787" s="53">
        <f t="shared" si="275"/>
        <v>0</v>
      </c>
      <c r="AE787" s="53">
        <f t="shared" si="276"/>
        <v>0</v>
      </c>
      <c r="AF787" s="53">
        <f t="shared" si="277"/>
        <v>0</v>
      </c>
      <c r="AG787" s="53">
        <f t="shared" si="278"/>
        <v>0</v>
      </c>
      <c r="AI787" s="53">
        <f t="shared" si="281"/>
        <v>0</v>
      </c>
      <c r="AJ787" s="53">
        <f t="shared" si="281"/>
        <v>0</v>
      </c>
      <c r="AK787" s="53">
        <f t="shared" si="281"/>
        <v>0</v>
      </c>
      <c r="AL787" s="53">
        <f t="shared" si="280"/>
        <v>0</v>
      </c>
      <c r="AM787" s="53">
        <f t="shared" si="280"/>
        <v>0</v>
      </c>
    </row>
    <row r="788" spans="1:39" x14ac:dyDescent="0.35">
      <c r="A788" s="301">
        <v>2019</v>
      </c>
      <c r="B788" s="301" t="s">
        <v>87</v>
      </c>
      <c r="C788" s="301" t="s">
        <v>49</v>
      </c>
      <c r="D788" s="302" t="s">
        <v>18</v>
      </c>
      <c r="E788" s="302" t="s">
        <v>228</v>
      </c>
      <c r="F788" s="301" t="s">
        <v>78</v>
      </c>
      <c r="G788" s="301" t="s">
        <v>77</v>
      </c>
      <c r="H788" s="303">
        <v>4241540003000</v>
      </c>
      <c r="I788" s="303">
        <v>2656649126536</v>
      </c>
      <c r="J788" s="303">
        <v>1602302174507</v>
      </c>
      <c r="K788" s="304">
        <f t="shared" si="271"/>
        <v>0.60312901636214145</v>
      </c>
      <c r="L788" s="303">
        <v>488644699096</v>
      </c>
      <c r="M788" s="304">
        <f t="shared" si="272"/>
        <v>0.18393271968630007</v>
      </c>
      <c r="P788">
        <f t="shared" si="286"/>
        <v>2019</v>
      </c>
      <c r="Q788" t="str">
        <f t="shared" si="287"/>
        <v>Enrique Pañalosa 2016-2019</v>
      </c>
      <c r="R788" t="str">
        <f t="shared" si="288"/>
        <v xml:space="preserve">0204-INSTITUTO DE DESARROLLO URBANO  </v>
      </c>
      <c r="S788" t="str">
        <f t="shared" si="289"/>
        <v>MOVILIDAD</v>
      </c>
      <c r="T788" t="str">
        <f t="shared" si="290"/>
        <v>Establecimientos Públicos</v>
      </c>
      <c r="U788" t="str">
        <f t="shared" si="291"/>
        <v>Inversión directa</v>
      </c>
      <c r="V788" t="s">
        <v>256</v>
      </c>
      <c r="W788" s="53">
        <f t="shared" si="282"/>
        <v>6187768426795.0459</v>
      </c>
      <c r="X788" s="53">
        <f t="shared" si="283"/>
        <v>3875651196175.2437</v>
      </c>
      <c r="Y788" s="53">
        <f t="shared" si="284"/>
        <v>2337517693711.9316</v>
      </c>
      <c r="Z788" s="53"/>
      <c r="AA788" s="53">
        <f t="shared" si="285"/>
        <v>712859065067.97461</v>
      </c>
      <c r="AB788" s="53"/>
      <c r="AC788" s="53">
        <f t="shared" si="274"/>
        <v>6187768426795.0459</v>
      </c>
      <c r="AD788" s="53">
        <f t="shared" si="275"/>
        <v>3875651196175.2437</v>
      </c>
      <c r="AE788" s="53">
        <f t="shared" si="276"/>
        <v>2337517693711.9316</v>
      </c>
      <c r="AF788" s="53">
        <f t="shared" si="277"/>
        <v>0.87987445175336976</v>
      </c>
      <c r="AG788" s="53">
        <f t="shared" si="278"/>
        <v>712859065067.97461</v>
      </c>
      <c r="AI788" s="53">
        <f t="shared" si="281"/>
        <v>0</v>
      </c>
      <c r="AJ788" s="53">
        <f t="shared" si="281"/>
        <v>0</v>
      </c>
      <c r="AK788" s="53">
        <f t="shared" si="281"/>
        <v>0</v>
      </c>
      <c r="AL788" s="53">
        <f t="shared" si="280"/>
        <v>-0.87987445175336976</v>
      </c>
      <c r="AM788" s="53">
        <f t="shared" si="280"/>
        <v>0</v>
      </c>
    </row>
    <row r="789" spans="1:39" x14ac:dyDescent="0.35">
      <c r="A789" s="301">
        <v>2019</v>
      </c>
      <c r="B789" s="301" t="s">
        <v>87</v>
      </c>
      <c r="C789" s="301" t="s">
        <v>49</v>
      </c>
      <c r="D789" s="302" t="s">
        <v>18</v>
      </c>
      <c r="E789" s="302" t="s">
        <v>228</v>
      </c>
      <c r="F789" s="301" t="s">
        <v>80</v>
      </c>
      <c r="G789" s="301" t="s">
        <v>77</v>
      </c>
      <c r="H789" s="303">
        <v>80000000000</v>
      </c>
      <c r="I789" s="303">
        <v>80000000000</v>
      </c>
      <c r="J789" s="303">
        <v>0</v>
      </c>
      <c r="K789" s="304">
        <f t="shared" si="271"/>
        <v>0</v>
      </c>
      <c r="L789" s="303">
        <v>0</v>
      </c>
      <c r="M789" s="304">
        <f t="shared" si="272"/>
        <v>0</v>
      </c>
      <c r="P789">
        <f t="shared" si="286"/>
        <v>2019</v>
      </c>
      <c r="Q789" t="str">
        <f t="shared" si="287"/>
        <v>Enrique Pañalosa 2016-2019</v>
      </c>
      <c r="R789" t="str">
        <f t="shared" si="288"/>
        <v xml:space="preserve">0204-INSTITUTO DE DESARROLLO URBANO  </v>
      </c>
      <c r="S789" t="str">
        <f t="shared" si="289"/>
        <v>MOVILIDAD</v>
      </c>
      <c r="T789" t="str">
        <f t="shared" si="290"/>
        <v>Establecimientos Públicos</v>
      </c>
      <c r="U789" t="str">
        <f t="shared" si="291"/>
        <v>Transferencias</v>
      </c>
      <c r="V789" t="s">
        <v>256</v>
      </c>
      <c r="W789" s="53">
        <f t="shared" si="282"/>
        <v>116707958381.50288</v>
      </c>
      <c r="X789" s="53">
        <f t="shared" si="283"/>
        <v>116707958381.50288</v>
      </c>
      <c r="Y789" s="53">
        <f t="shared" si="284"/>
        <v>0</v>
      </c>
      <c r="Z789" s="53"/>
      <c r="AA789" s="53">
        <f t="shared" si="285"/>
        <v>0</v>
      </c>
      <c r="AB789" s="53"/>
      <c r="AC789" s="53">
        <f t="shared" si="274"/>
        <v>116707958381.50288</v>
      </c>
      <c r="AD789" s="53">
        <f t="shared" si="275"/>
        <v>116707958381.50288</v>
      </c>
      <c r="AE789" s="53">
        <f t="shared" si="276"/>
        <v>0</v>
      </c>
      <c r="AF789" s="53">
        <f t="shared" si="277"/>
        <v>0</v>
      </c>
      <c r="AG789" s="53">
        <f t="shared" si="278"/>
        <v>0</v>
      </c>
      <c r="AI789" s="53">
        <f t="shared" si="281"/>
        <v>0</v>
      </c>
      <c r="AJ789" s="53">
        <f t="shared" si="281"/>
        <v>0</v>
      </c>
      <c r="AK789" s="53">
        <f t="shared" si="281"/>
        <v>0</v>
      </c>
      <c r="AL789" s="53">
        <f t="shared" si="280"/>
        <v>0</v>
      </c>
      <c r="AM789" s="53">
        <f t="shared" si="280"/>
        <v>0</v>
      </c>
    </row>
    <row r="790" spans="1:39" x14ac:dyDescent="0.35">
      <c r="A790" s="301">
        <v>2019</v>
      </c>
      <c r="B790" s="301" t="s">
        <v>87</v>
      </c>
      <c r="C790" s="301" t="s">
        <v>50</v>
      </c>
      <c r="D790" s="302" t="s">
        <v>16</v>
      </c>
      <c r="E790" s="302" t="s">
        <v>228</v>
      </c>
      <c r="F790" s="301" t="s">
        <v>76</v>
      </c>
      <c r="G790" s="301" t="s">
        <v>77</v>
      </c>
      <c r="H790" s="303">
        <v>429979379000</v>
      </c>
      <c r="I790" s="303">
        <v>506687836953</v>
      </c>
      <c r="J790" s="303">
        <v>497979954578</v>
      </c>
      <c r="K790" s="304">
        <f t="shared" si="271"/>
        <v>0.98281410813536518</v>
      </c>
      <c r="L790" s="303">
        <v>497108906915</v>
      </c>
      <c r="M790" s="304">
        <f t="shared" si="272"/>
        <v>0.98109500694628171</v>
      </c>
      <c r="P790">
        <f t="shared" si="286"/>
        <v>2019</v>
      </c>
      <c r="Q790" t="str">
        <f t="shared" si="287"/>
        <v>Enrique Pañalosa 2016-2019</v>
      </c>
      <c r="R790" t="str">
        <f t="shared" si="288"/>
        <v>0206-FONDO DE PRESTACIONES ECONÓMICAS, CESANTÍAS Y PENSIONES</v>
      </c>
      <c r="S790" t="str">
        <f t="shared" si="289"/>
        <v>HACIENDA</v>
      </c>
      <c r="T790" t="str">
        <f t="shared" si="290"/>
        <v>Establecimientos Públicos</v>
      </c>
      <c r="U790" t="str">
        <f t="shared" si="291"/>
        <v>Funcionamiento</v>
      </c>
      <c r="V790" t="s">
        <v>256</v>
      </c>
      <c r="W790" s="53">
        <f t="shared" si="282"/>
        <v>627275193365.45569</v>
      </c>
      <c r="X790" s="53">
        <f t="shared" si="283"/>
        <v>739181287344.05554</v>
      </c>
      <c r="Y790" s="53">
        <f t="shared" si="284"/>
        <v>726477797671.39905</v>
      </c>
      <c r="Z790" s="53"/>
      <c r="AA790" s="53">
        <f t="shared" si="285"/>
        <v>725207070241.37769</v>
      </c>
      <c r="AB790" s="53"/>
      <c r="AC790" s="53">
        <f t="shared" si="274"/>
        <v>627275193365.45569</v>
      </c>
      <c r="AD790" s="53">
        <f t="shared" si="275"/>
        <v>739181287344.05554</v>
      </c>
      <c r="AE790" s="53">
        <f t="shared" si="276"/>
        <v>726477797671.39905</v>
      </c>
      <c r="AF790" s="53">
        <f t="shared" si="277"/>
        <v>1.433777850362701</v>
      </c>
      <c r="AG790" s="53">
        <f t="shared" si="278"/>
        <v>725207070241.37769</v>
      </c>
      <c r="AI790" s="53">
        <f t="shared" si="281"/>
        <v>0</v>
      </c>
      <c r="AJ790" s="53">
        <f t="shared" si="281"/>
        <v>0</v>
      </c>
      <c r="AK790" s="53">
        <f t="shared" si="281"/>
        <v>0</v>
      </c>
      <c r="AL790" s="53">
        <f t="shared" si="280"/>
        <v>-1.433777850362701</v>
      </c>
      <c r="AM790" s="53">
        <f t="shared" si="280"/>
        <v>0</v>
      </c>
    </row>
    <row r="791" spans="1:39" x14ac:dyDescent="0.35">
      <c r="A791" s="301">
        <v>2019</v>
      </c>
      <c r="B791" s="301" t="s">
        <v>87</v>
      </c>
      <c r="C791" s="301" t="s">
        <v>50</v>
      </c>
      <c r="D791" s="302" t="s">
        <v>16</v>
      </c>
      <c r="E791" s="302" t="s">
        <v>228</v>
      </c>
      <c r="F791" s="301" t="s">
        <v>79</v>
      </c>
      <c r="G791" s="301" t="s">
        <v>77</v>
      </c>
      <c r="H791" s="303">
        <v>91121842000</v>
      </c>
      <c r="I791" s="303">
        <v>91121842000</v>
      </c>
      <c r="J791" s="303">
        <v>90075967000</v>
      </c>
      <c r="K791" s="304">
        <f t="shared" si="271"/>
        <v>0.98852223597499267</v>
      </c>
      <c r="L791" s="303">
        <v>90075967000</v>
      </c>
      <c r="M791" s="304">
        <f t="shared" si="272"/>
        <v>0.98852223597499267</v>
      </c>
      <c r="P791">
        <f t="shared" si="286"/>
        <v>2019</v>
      </c>
      <c r="Q791" t="str">
        <f t="shared" si="287"/>
        <v>Enrique Pañalosa 2016-2019</v>
      </c>
      <c r="R791" t="str">
        <f t="shared" si="288"/>
        <v>0206-FONDO DE PRESTACIONES ECONÓMICAS, CESANTÍAS Y PENSIONES</v>
      </c>
      <c r="S791" t="str">
        <f t="shared" si="289"/>
        <v>HACIENDA</v>
      </c>
      <c r="T791" t="str">
        <f t="shared" si="290"/>
        <v>Establecimientos Públicos</v>
      </c>
      <c r="U791" t="str">
        <f t="shared" si="291"/>
        <v>Servicio de la deuda</v>
      </c>
      <c r="V791" t="s">
        <v>256</v>
      </c>
      <c r="W791" s="53">
        <f t="shared" si="282"/>
        <v>132933051797.27353</v>
      </c>
      <c r="X791" s="53">
        <f t="shared" si="283"/>
        <v>132933051797.27353</v>
      </c>
      <c r="Y791" s="53">
        <f t="shared" si="284"/>
        <v>131407277597.62035</v>
      </c>
      <c r="Z791" s="53"/>
      <c r="AA791" s="53">
        <f t="shared" si="285"/>
        <v>131407277597.62035</v>
      </c>
      <c r="AB791" s="53"/>
      <c r="AC791" s="53">
        <f t="shared" si="274"/>
        <v>132933051797.27353</v>
      </c>
      <c r="AD791" s="53">
        <f t="shared" si="275"/>
        <v>132933051797.27353</v>
      </c>
      <c r="AE791" s="53">
        <f t="shared" si="276"/>
        <v>131407277597.62035</v>
      </c>
      <c r="AF791" s="53">
        <f t="shared" si="277"/>
        <v>1.4421051496919952</v>
      </c>
      <c r="AG791" s="53">
        <f t="shared" si="278"/>
        <v>131407277597.62035</v>
      </c>
      <c r="AI791" s="53">
        <f t="shared" si="281"/>
        <v>0</v>
      </c>
      <c r="AJ791" s="53">
        <f t="shared" si="281"/>
        <v>0</v>
      </c>
      <c r="AK791" s="53">
        <f t="shared" si="281"/>
        <v>0</v>
      </c>
      <c r="AL791" s="53">
        <f t="shared" si="280"/>
        <v>-1.4421051496919952</v>
      </c>
      <c r="AM791" s="53">
        <f t="shared" si="280"/>
        <v>0</v>
      </c>
    </row>
    <row r="792" spans="1:39" x14ac:dyDescent="0.35">
      <c r="A792" s="301">
        <v>2019</v>
      </c>
      <c r="B792" s="301" t="s">
        <v>87</v>
      </c>
      <c r="C792" s="301" t="s">
        <v>50</v>
      </c>
      <c r="D792" s="302" t="s">
        <v>16</v>
      </c>
      <c r="E792" s="302" t="s">
        <v>228</v>
      </c>
      <c r="F792" s="301" t="s">
        <v>78</v>
      </c>
      <c r="G792" s="301" t="s">
        <v>77</v>
      </c>
      <c r="H792" s="303">
        <v>5460266000</v>
      </c>
      <c r="I792" s="303">
        <v>5460266000</v>
      </c>
      <c r="J792" s="303">
        <v>4931392678</v>
      </c>
      <c r="K792" s="304">
        <f t="shared" si="271"/>
        <v>0.90314147296120739</v>
      </c>
      <c r="L792" s="303">
        <v>4467653185</v>
      </c>
      <c r="M792" s="304">
        <f t="shared" si="272"/>
        <v>0.81821163749165338</v>
      </c>
      <c r="P792">
        <f t="shared" si="286"/>
        <v>2019</v>
      </c>
      <c r="Q792" t="str">
        <f t="shared" si="287"/>
        <v>Enrique Pañalosa 2016-2019</v>
      </c>
      <c r="R792" t="str">
        <f t="shared" si="288"/>
        <v>0206-FONDO DE PRESTACIONES ECONÓMICAS, CESANTÍAS Y PENSIONES</v>
      </c>
      <c r="S792" t="str">
        <f t="shared" si="289"/>
        <v>HACIENDA</v>
      </c>
      <c r="T792" t="str">
        <f t="shared" si="290"/>
        <v>Establecimientos Públicos</v>
      </c>
      <c r="U792" t="str">
        <f t="shared" si="291"/>
        <v>Inversión directa</v>
      </c>
      <c r="V792" t="s">
        <v>256</v>
      </c>
      <c r="W792" s="53">
        <f t="shared" si="282"/>
        <v>7965706213.4991903</v>
      </c>
      <c r="X792" s="53">
        <f t="shared" si="283"/>
        <v>7965706213.4991903</v>
      </c>
      <c r="Y792" s="53">
        <f t="shared" si="284"/>
        <v>7194159642.8359013</v>
      </c>
      <c r="Z792" s="53"/>
      <c r="AA792" s="53">
        <f t="shared" si="285"/>
        <v>6517633524.7246103</v>
      </c>
      <c r="AB792" s="53"/>
      <c r="AC792" s="53">
        <f t="shared" si="274"/>
        <v>7965706213.4991903</v>
      </c>
      <c r="AD792" s="53">
        <f t="shared" si="275"/>
        <v>7965706213.4991903</v>
      </c>
      <c r="AE792" s="53">
        <f t="shared" si="276"/>
        <v>7194159642.8359013</v>
      </c>
      <c r="AF792" s="53">
        <f t="shared" si="277"/>
        <v>1.3175474679870727</v>
      </c>
      <c r="AG792" s="53">
        <f t="shared" si="278"/>
        <v>6517633524.7246103</v>
      </c>
      <c r="AI792" s="53">
        <f t="shared" si="281"/>
        <v>0</v>
      </c>
      <c r="AJ792" s="53">
        <f t="shared" si="281"/>
        <v>0</v>
      </c>
      <c r="AK792" s="53">
        <f t="shared" si="281"/>
        <v>0</v>
      </c>
      <c r="AL792" s="53">
        <f t="shared" si="280"/>
        <v>-1.3175474679870727</v>
      </c>
      <c r="AM792" s="53">
        <f t="shared" si="280"/>
        <v>0</v>
      </c>
    </row>
    <row r="793" spans="1:39" x14ac:dyDescent="0.35">
      <c r="A793" s="301">
        <v>2019</v>
      </c>
      <c r="B793" s="301" t="s">
        <v>87</v>
      </c>
      <c r="C793" s="301" t="s">
        <v>51</v>
      </c>
      <c r="D793" s="302" t="s">
        <v>15</v>
      </c>
      <c r="E793" s="302" t="s">
        <v>228</v>
      </c>
      <c r="F793" s="301" t="s">
        <v>76</v>
      </c>
      <c r="G793" s="301" t="s">
        <v>77</v>
      </c>
      <c r="H793" s="303">
        <v>11188914000</v>
      </c>
      <c r="I793" s="303">
        <v>11188914000</v>
      </c>
      <c r="J793" s="303">
        <v>10978457440</v>
      </c>
      <c r="K793" s="304">
        <f t="shared" si="271"/>
        <v>0.98119061778471084</v>
      </c>
      <c r="L793" s="303">
        <v>10551080141</v>
      </c>
      <c r="M793" s="304">
        <f t="shared" si="272"/>
        <v>0.94299412266463034</v>
      </c>
      <c r="P793">
        <f t="shared" si="286"/>
        <v>2019</v>
      </c>
      <c r="Q793" t="str">
        <f t="shared" si="287"/>
        <v>Enrique Pañalosa 2016-2019</v>
      </c>
      <c r="R793" t="str">
        <f t="shared" si="288"/>
        <v>0208-CAJA DE LA VIVIENDA POPULAR</v>
      </c>
      <c r="S793" t="str">
        <f t="shared" si="289"/>
        <v>HÁBITAT</v>
      </c>
      <c r="T793" t="str">
        <f t="shared" si="290"/>
        <v>Establecimientos Públicos</v>
      </c>
      <c r="U793" t="str">
        <f t="shared" si="291"/>
        <v>Funcionamiento</v>
      </c>
      <c r="V793" t="s">
        <v>256</v>
      </c>
      <c r="W793" s="53">
        <f t="shared" si="282"/>
        <v>16322941368.077688</v>
      </c>
      <c r="X793" s="53">
        <f t="shared" si="283"/>
        <v>16322941368.077688</v>
      </c>
      <c r="Y793" s="53">
        <f t="shared" si="284"/>
        <v>16015916925.007759</v>
      </c>
      <c r="Z793" s="53"/>
      <c r="AA793" s="53">
        <f t="shared" si="285"/>
        <v>15392437774.696621</v>
      </c>
      <c r="AB793" s="53"/>
      <c r="AC793" s="53">
        <f t="shared" si="274"/>
        <v>16322941368.077688</v>
      </c>
      <c r="AD793" s="53">
        <f t="shared" si="275"/>
        <v>16322941368.077688</v>
      </c>
      <c r="AE793" s="53">
        <f t="shared" si="276"/>
        <v>16015916925.007759</v>
      </c>
      <c r="AF793" s="53">
        <f t="shared" si="277"/>
        <v>1.4314094223092393</v>
      </c>
      <c r="AG793" s="53">
        <f t="shared" si="278"/>
        <v>15392437774.696621</v>
      </c>
      <c r="AI793" s="53">
        <f t="shared" si="281"/>
        <v>0</v>
      </c>
      <c r="AJ793" s="53">
        <f t="shared" si="281"/>
        <v>0</v>
      </c>
      <c r="AK793" s="53">
        <f t="shared" si="281"/>
        <v>0</v>
      </c>
      <c r="AL793" s="53">
        <f t="shared" si="280"/>
        <v>-1.4314094223092393</v>
      </c>
      <c r="AM793" s="53">
        <f t="shared" si="280"/>
        <v>0</v>
      </c>
    </row>
    <row r="794" spans="1:39" x14ac:dyDescent="0.35">
      <c r="A794" s="301">
        <v>2019</v>
      </c>
      <c r="B794" s="301" t="s">
        <v>87</v>
      </c>
      <c r="C794" s="301" t="s">
        <v>51</v>
      </c>
      <c r="D794" s="302" t="s">
        <v>15</v>
      </c>
      <c r="E794" s="302" t="s">
        <v>228</v>
      </c>
      <c r="F794" s="301" t="s">
        <v>78</v>
      </c>
      <c r="G794" s="301" t="s">
        <v>77</v>
      </c>
      <c r="H794" s="303">
        <v>88463064000</v>
      </c>
      <c r="I794" s="303">
        <v>88057184485</v>
      </c>
      <c r="J794" s="303">
        <v>81612964642</v>
      </c>
      <c r="K794" s="304">
        <f t="shared" si="271"/>
        <v>0.9268177845943083</v>
      </c>
      <c r="L794" s="303">
        <v>65466486072</v>
      </c>
      <c r="M794" s="304">
        <f t="shared" si="272"/>
        <v>0.74345422755541102</v>
      </c>
      <c r="P794">
        <f t="shared" si="286"/>
        <v>2019</v>
      </c>
      <c r="Q794" t="str">
        <f t="shared" si="287"/>
        <v>Enrique Pañalosa 2016-2019</v>
      </c>
      <c r="R794" t="str">
        <f t="shared" si="288"/>
        <v>0208-CAJA DE LA VIVIENDA POPULAR</v>
      </c>
      <c r="S794" t="str">
        <f t="shared" si="289"/>
        <v>HÁBITAT</v>
      </c>
      <c r="T794" t="str">
        <f t="shared" si="290"/>
        <v>Establecimientos Públicos</v>
      </c>
      <c r="U794" t="str">
        <f t="shared" si="291"/>
        <v>Inversión directa</v>
      </c>
      <c r="V794" t="s">
        <v>256</v>
      </c>
      <c r="W794" s="53">
        <f t="shared" si="282"/>
        <v>129054294895.15283</v>
      </c>
      <c r="X794" s="53">
        <f t="shared" si="283"/>
        <v>128462177775.84627</v>
      </c>
      <c r="Y794" s="53">
        <f t="shared" si="284"/>
        <v>119061031010.37004</v>
      </c>
      <c r="Z794" s="53"/>
      <c r="AA794" s="53">
        <f t="shared" si="285"/>
        <v>95505749148.427673</v>
      </c>
      <c r="AB794" s="53"/>
      <c r="AC794" s="53">
        <f t="shared" si="274"/>
        <v>129054294895.15283</v>
      </c>
      <c r="AD794" s="53">
        <f t="shared" si="275"/>
        <v>128462177775.84627</v>
      </c>
      <c r="AE794" s="53">
        <f t="shared" si="276"/>
        <v>119061031010.37004</v>
      </c>
      <c r="AF794" s="53">
        <f t="shared" si="277"/>
        <v>1.3520876428958655</v>
      </c>
      <c r="AG794" s="53">
        <f t="shared" si="278"/>
        <v>95505749148.427673</v>
      </c>
      <c r="AI794" s="53">
        <f t="shared" si="281"/>
        <v>0</v>
      </c>
      <c r="AJ794" s="53">
        <f t="shared" si="281"/>
        <v>0</v>
      </c>
      <c r="AK794" s="53">
        <f t="shared" si="281"/>
        <v>0</v>
      </c>
      <c r="AL794" s="53">
        <f t="shared" si="280"/>
        <v>-1.3520876428958655</v>
      </c>
      <c r="AM794" s="53">
        <f t="shared" si="280"/>
        <v>0</v>
      </c>
    </row>
    <row r="795" spans="1:39" x14ac:dyDescent="0.35">
      <c r="A795" s="301">
        <v>2019</v>
      </c>
      <c r="B795" s="301" t="s">
        <v>87</v>
      </c>
      <c r="C795" s="301" t="s">
        <v>52</v>
      </c>
      <c r="D795" s="302" t="s">
        <v>9</v>
      </c>
      <c r="E795" s="302" t="s">
        <v>228</v>
      </c>
      <c r="F795" s="301" t="s">
        <v>76</v>
      </c>
      <c r="G795" s="301" t="s">
        <v>77</v>
      </c>
      <c r="H795" s="303">
        <v>35256442000</v>
      </c>
      <c r="I795" s="303">
        <v>35208442000</v>
      </c>
      <c r="J795" s="303">
        <v>32511482821</v>
      </c>
      <c r="K795" s="304">
        <f t="shared" si="271"/>
        <v>0.92340021239792436</v>
      </c>
      <c r="L795" s="303">
        <v>30385348159</v>
      </c>
      <c r="M795" s="304">
        <f t="shared" si="272"/>
        <v>0.86301314210381708</v>
      </c>
      <c r="P795">
        <f t="shared" si="286"/>
        <v>2019</v>
      </c>
      <c r="Q795" t="str">
        <f t="shared" si="287"/>
        <v>Enrique Pañalosa 2016-2019</v>
      </c>
      <c r="R795" t="str">
        <f t="shared" si="288"/>
        <v>0211-INSTITUTO DISTRITAL DE RECREACIÓN Y DEPORTE</v>
      </c>
      <c r="S795" t="str">
        <f t="shared" si="289"/>
        <v>CULTURA, RECREACIÓN Y DEPORTE</v>
      </c>
      <c r="T795" t="str">
        <f t="shared" si="290"/>
        <v>Establecimientos Públicos</v>
      </c>
      <c r="U795" t="str">
        <f t="shared" si="291"/>
        <v>Funcionamiento</v>
      </c>
      <c r="V795" t="s">
        <v>256</v>
      </c>
      <c r="W795" s="53">
        <f t="shared" si="282"/>
        <v>51433842070.19838</v>
      </c>
      <c r="X795" s="53">
        <f t="shared" si="283"/>
        <v>51363817295.169479</v>
      </c>
      <c r="Y795" s="53">
        <f t="shared" si="284"/>
        <v>47429359799.927673</v>
      </c>
      <c r="Z795" s="53"/>
      <c r="AA795" s="53">
        <f t="shared" si="285"/>
        <v>44327649354.350594</v>
      </c>
      <c r="AB795" s="53"/>
      <c r="AC795" s="53">
        <f t="shared" si="274"/>
        <v>51433842070.19838</v>
      </c>
      <c r="AD795" s="53">
        <f t="shared" si="275"/>
        <v>51363817295.169479</v>
      </c>
      <c r="AE795" s="53">
        <f t="shared" si="276"/>
        <v>47429359799.927673</v>
      </c>
      <c r="AF795" s="53">
        <f t="shared" si="277"/>
        <v>1.3471019194750986</v>
      </c>
      <c r="AG795" s="53">
        <f t="shared" si="278"/>
        <v>44327649354.350594</v>
      </c>
      <c r="AI795" s="53">
        <f t="shared" si="281"/>
        <v>0</v>
      </c>
      <c r="AJ795" s="53">
        <f t="shared" si="281"/>
        <v>0</v>
      </c>
      <c r="AK795" s="53">
        <f t="shared" si="281"/>
        <v>0</v>
      </c>
      <c r="AL795" s="53">
        <f t="shared" si="280"/>
        <v>-1.3471019194750986</v>
      </c>
      <c r="AM795" s="53">
        <f t="shared" si="280"/>
        <v>0</v>
      </c>
    </row>
    <row r="796" spans="1:39" x14ac:dyDescent="0.35">
      <c r="A796" s="301">
        <v>2019</v>
      </c>
      <c r="B796" s="301" t="s">
        <v>87</v>
      </c>
      <c r="C796" s="301" t="s">
        <v>52</v>
      </c>
      <c r="D796" s="302" t="s">
        <v>9</v>
      </c>
      <c r="E796" s="302" t="s">
        <v>228</v>
      </c>
      <c r="F796" s="301" t="s">
        <v>79</v>
      </c>
      <c r="G796" s="301" t="s">
        <v>77</v>
      </c>
      <c r="H796" s="303">
        <v>0</v>
      </c>
      <c r="I796" s="303">
        <v>0</v>
      </c>
      <c r="J796" s="303">
        <v>0</v>
      </c>
      <c r="K796" s="304">
        <v>0</v>
      </c>
      <c r="L796" s="303">
        <v>0</v>
      </c>
      <c r="M796" s="304">
        <v>0</v>
      </c>
      <c r="P796">
        <f t="shared" si="286"/>
        <v>2019</v>
      </c>
      <c r="Q796" t="str">
        <f t="shared" si="287"/>
        <v>Enrique Pañalosa 2016-2019</v>
      </c>
      <c r="R796" t="str">
        <f t="shared" si="288"/>
        <v>0211-INSTITUTO DISTRITAL DE RECREACIÓN Y DEPORTE</v>
      </c>
      <c r="S796" t="str">
        <f t="shared" si="289"/>
        <v>CULTURA, RECREACIÓN Y DEPORTE</v>
      </c>
      <c r="T796" t="str">
        <f t="shared" si="290"/>
        <v>Establecimientos Públicos</v>
      </c>
      <c r="U796" t="str">
        <f t="shared" si="291"/>
        <v>Servicio de la deuda</v>
      </c>
      <c r="V796" t="s">
        <v>256</v>
      </c>
      <c r="W796" s="53">
        <f t="shared" si="282"/>
        <v>0</v>
      </c>
      <c r="X796" s="53">
        <f t="shared" si="283"/>
        <v>0</v>
      </c>
      <c r="Y796" s="53">
        <f t="shared" si="284"/>
        <v>0</v>
      </c>
      <c r="Z796" s="53"/>
      <c r="AA796" s="53">
        <f t="shared" si="285"/>
        <v>0</v>
      </c>
      <c r="AB796" s="53"/>
      <c r="AC796" s="53">
        <f t="shared" si="274"/>
        <v>0</v>
      </c>
      <c r="AD796" s="53">
        <f t="shared" si="275"/>
        <v>0</v>
      </c>
      <c r="AE796" s="53">
        <f t="shared" si="276"/>
        <v>0</v>
      </c>
      <c r="AF796" s="53">
        <f t="shared" si="277"/>
        <v>0</v>
      </c>
      <c r="AG796" s="53">
        <f t="shared" si="278"/>
        <v>0</v>
      </c>
      <c r="AI796" s="53">
        <f t="shared" si="281"/>
        <v>0</v>
      </c>
      <c r="AJ796" s="53">
        <f t="shared" si="281"/>
        <v>0</v>
      </c>
      <c r="AK796" s="53">
        <f t="shared" si="281"/>
        <v>0</v>
      </c>
      <c r="AL796" s="53">
        <f t="shared" si="280"/>
        <v>0</v>
      </c>
      <c r="AM796" s="53">
        <f t="shared" si="280"/>
        <v>0</v>
      </c>
    </row>
    <row r="797" spans="1:39" x14ac:dyDescent="0.35">
      <c r="A797" s="301">
        <v>2019</v>
      </c>
      <c r="B797" s="301" t="s">
        <v>87</v>
      </c>
      <c r="C797" s="301" t="s">
        <v>52</v>
      </c>
      <c r="D797" s="302" t="s">
        <v>9</v>
      </c>
      <c r="E797" s="302" t="s">
        <v>228</v>
      </c>
      <c r="F797" s="301" t="s">
        <v>78</v>
      </c>
      <c r="G797" s="301" t="s">
        <v>77</v>
      </c>
      <c r="H797" s="303">
        <v>761374022000</v>
      </c>
      <c r="I797" s="303">
        <v>735144387317</v>
      </c>
      <c r="J797" s="303">
        <v>683133289658</v>
      </c>
      <c r="K797" s="304">
        <f t="shared" ref="K797:K821" si="292">+J797/I797</f>
        <v>0.92925050023326583</v>
      </c>
      <c r="L797" s="303">
        <v>349670643791</v>
      </c>
      <c r="M797" s="304">
        <f t="shared" ref="M797:M821" si="293">+L797/I797</f>
        <v>0.47564893349341358</v>
      </c>
      <c r="P797">
        <f t="shared" si="286"/>
        <v>2019</v>
      </c>
      <c r="Q797" t="str">
        <f t="shared" si="287"/>
        <v>Enrique Pañalosa 2016-2019</v>
      </c>
      <c r="R797" t="str">
        <f t="shared" si="288"/>
        <v>0211-INSTITUTO DISTRITAL DE RECREACIÓN Y DEPORTE</v>
      </c>
      <c r="S797" t="str">
        <f t="shared" si="289"/>
        <v>CULTURA, RECREACIÓN Y DEPORTE</v>
      </c>
      <c r="T797" t="str">
        <f t="shared" si="290"/>
        <v>Establecimientos Públicos</v>
      </c>
      <c r="U797" t="str">
        <f t="shared" si="291"/>
        <v>Inversión directa</v>
      </c>
      <c r="V797" t="s">
        <v>256</v>
      </c>
      <c r="W797" s="53">
        <f t="shared" si="282"/>
        <v>1110730095904.1682</v>
      </c>
      <c r="X797" s="53">
        <f t="shared" si="283"/>
        <v>1072465006992.3484</v>
      </c>
      <c r="Y797" s="53">
        <f t="shared" si="284"/>
        <v>996588644230.31274</v>
      </c>
      <c r="Z797" s="53"/>
      <c r="AA797" s="53">
        <f t="shared" si="285"/>
        <v>510116836784.91687</v>
      </c>
      <c r="AB797" s="53"/>
      <c r="AC797" s="53">
        <f t="shared" si="274"/>
        <v>1110730095904.1682</v>
      </c>
      <c r="AD797" s="53">
        <f t="shared" si="275"/>
        <v>1072465006992.3484</v>
      </c>
      <c r="AE797" s="53">
        <f t="shared" si="276"/>
        <v>996588644230.31274</v>
      </c>
      <c r="AF797" s="53">
        <f t="shared" si="277"/>
        <v>1.3556366088401841</v>
      </c>
      <c r="AG797" s="53">
        <f t="shared" si="278"/>
        <v>510116836784.91687</v>
      </c>
      <c r="AI797" s="53">
        <f t="shared" si="281"/>
        <v>0</v>
      </c>
      <c r="AJ797" s="53">
        <f t="shared" si="281"/>
        <v>0</v>
      </c>
      <c r="AK797" s="53">
        <f t="shared" si="281"/>
        <v>0</v>
      </c>
      <c r="AL797" s="53">
        <f t="shared" si="280"/>
        <v>-1.3556366088401841</v>
      </c>
      <c r="AM797" s="53">
        <f t="shared" si="280"/>
        <v>0</v>
      </c>
    </row>
    <row r="798" spans="1:39" x14ac:dyDescent="0.35">
      <c r="A798" s="301">
        <v>2019</v>
      </c>
      <c r="B798" s="301" t="s">
        <v>87</v>
      </c>
      <c r="C798" s="301" t="s">
        <v>53</v>
      </c>
      <c r="D798" s="302" t="s">
        <v>9</v>
      </c>
      <c r="E798" s="302" t="s">
        <v>228</v>
      </c>
      <c r="F798" s="301" t="s">
        <v>76</v>
      </c>
      <c r="G798" s="301" t="s">
        <v>77</v>
      </c>
      <c r="H798" s="303">
        <v>6282000000</v>
      </c>
      <c r="I798" s="303">
        <v>6282000000</v>
      </c>
      <c r="J798" s="303">
        <v>5829110233</v>
      </c>
      <c r="K798" s="304">
        <f t="shared" si="292"/>
        <v>0.92790675469595674</v>
      </c>
      <c r="L798" s="303">
        <v>5540370252</v>
      </c>
      <c r="M798" s="304">
        <f t="shared" si="293"/>
        <v>0.88194368863419292</v>
      </c>
      <c r="P798">
        <f t="shared" si="286"/>
        <v>2019</v>
      </c>
      <c r="Q798" t="str">
        <f t="shared" si="287"/>
        <v>Enrique Pañalosa 2016-2019</v>
      </c>
      <c r="R798" t="str">
        <f t="shared" si="288"/>
        <v>0213-INSTITUTO DISTRITAL DE PATRIMONIO CULTURAL</v>
      </c>
      <c r="S798" t="str">
        <f t="shared" si="289"/>
        <v>CULTURA, RECREACIÓN Y DEPORTE</v>
      </c>
      <c r="T798" t="str">
        <f t="shared" si="290"/>
        <v>Establecimientos Públicos</v>
      </c>
      <c r="U798" t="str">
        <f t="shared" si="291"/>
        <v>Funcionamiento</v>
      </c>
      <c r="V798" t="s">
        <v>256</v>
      </c>
      <c r="W798" s="53">
        <f t="shared" si="282"/>
        <v>9164492431.9075146</v>
      </c>
      <c r="X798" s="53">
        <f t="shared" si="283"/>
        <v>9164492431.9075146</v>
      </c>
      <c r="Y798" s="53">
        <f t="shared" si="284"/>
        <v>8503794430.9269571</v>
      </c>
      <c r="Z798" s="53"/>
      <c r="AA798" s="53">
        <f t="shared" si="285"/>
        <v>8082566259.856658</v>
      </c>
      <c r="AB798" s="53"/>
      <c r="AC798" s="53">
        <f t="shared" ref="AC798:AC836" si="294">+H798*$AD$2</f>
        <v>9164492431.9075146</v>
      </c>
      <c r="AD798" s="53">
        <f t="shared" ref="AD798:AD836" si="295">+I798*$AD$2</f>
        <v>9164492431.9075146</v>
      </c>
      <c r="AE798" s="53">
        <f t="shared" ref="AE798:AE836" si="296">+J798*$AD$2</f>
        <v>8503794430.9269571</v>
      </c>
      <c r="AF798" s="53">
        <f t="shared" ref="AF798:AF836" si="297">+K798*$AD$2</f>
        <v>1.353676286362139</v>
      </c>
      <c r="AG798" s="53">
        <f t="shared" ref="AG798:AG836" si="298">+L798*$AD$2</f>
        <v>8082566259.856658</v>
      </c>
      <c r="AI798" s="53">
        <f t="shared" si="281"/>
        <v>0</v>
      </c>
      <c r="AJ798" s="53">
        <f t="shared" si="281"/>
        <v>0</v>
      </c>
      <c r="AK798" s="53">
        <f t="shared" si="281"/>
        <v>0</v>
      </c>
      <c r="AL798" s="53">
        <f t="shared" si="280"/>
        <v>-1.353676286362139</v>
      </c>
      <c r="AM798" s="53">
        <f t="shared" si="280"/>
        <v>0</v>
      </c>
    </row>
    <row r="799" spans="1:39" x14ac:dyDescent="0.35">
      <c r="A799" s="301">
        <v>2019</v>
      </c>
      <c r="B799" s="301" t="s">
        <v>87</v>
      </c>
      <c r="C799" s="301" t="s">
        <v>53</v>
      </c>
      <c r="D799" s="302" t="s">
        <v>9</v>
      </c>
      <c r="E799" s="302" t="s">
        <v>228</v>
      </c>
      <c r="F799" s="301" t="s">
        <v>78</v>
      </c>
      <c r="G799" s="301" t="s">
        <v>77</v>
      </c>
      <c r="H799" s="303">
        <v>32715162000</v>
      </c>
      <c r="I799" s="303">
        <v>36959281368</v>
      </c>
      <c r="J799" s="303">
        <v>36008573459</v>
      </c>
      <c r="K799" s="304">
        <f t="shared" si="292"/>
        <v>0.97427688326691497</v>
      </c>
      <c r="L799" s="303">
        <v>25082730617</v>
      </c>
      <c r="M799" s="304">
        <f t="shared" si="293"/>
        <v>0.67865850440255238</v>
      </c>
      <c r="P799">
        <f t="shared" si="286"/>
        <v>2019</v>
      </c>
      <c r="Q799" t="str">
        <f t="shared" si="287"/>
        <v>Enrique Pañalosa 2016-2019</v>
      </c>
      <c r="R799" t="str">
        <f t="shared" si="288"/>
        <v>0213-INSTITUTO DISTRITAL DE PATRIMONIO CULTURAL</v>
      </c>
      <c r="S799" t="str">
        <f t="shared" si="289"/>
        <v>CULTURA, RECREACIÓN Y DEPORTE</v>
      </c>
      <c r="T799" t="str">
        <f t="shared" si="290"/>
        <v>Establecimientos Públicos</v>
      </c>
      <c r="U799" t="str">
        <f t="shared" si="291"/>
        <v>Inversión directa</v>
      </c>
      <c r="V799" t="s">
        <v>256</v>
      </c>
      <c r="W799" s="53">
        <f t="shared" si="282"/>
        <v>47726497064.251556</v>
      </c>
      <c r="X799" s="53">
        <f t="shared" si="283"/>
        <v>53918028396.334991</v>
      </c>
      <c r="Y799" s="53">
        <f t="shared" si="284"/>
        <v>52531088657.878265</v>
      </c>
      <c r="Z799" s="53"/>
      <c r="AA799" s="53">
        <f t="shared" si="285"/>
        <v>36591928511.791054</v>
      </c>
      <c r="AB799" s="53"/>
      <c r="AC799" s="53">
        <f t="shared" si="294"/>
        <v>47726497064.251556</v>
      </c>
      <c r="AD799" s="53">
        <f t="shared" si="295"/>
        <v>53918028396.334991</v>
      </c>
      <c r="AE799" s="53">
        <f t="shared" si="296"/>
        <v>52531088657.878265</v>
      </c>
      <c r="AF799" s="53">
        <f t="shared" si="297"/>
        <v>1.4213233243046932</v>
      </c>
      <c r="AG799" s="53">
        <f t="shared" si="298"/>
        <v>36591928511.791054</v>
      </c>
      <c r="AI799" s="53">
        <f t="shared" si="281"/>
        <v>0</v>
      </c>
      <c r="AJ799" s="53">
        <f t="shared" si="281"/>
        <v>0</v>
      </c>
      <c r="AK799" s="53">
        <f t="shared" si="281"/>
        <v>0</v>
      </c>
      <c r="AL799" s="53">
        <f t="shared" si="280"/>
        <v>-1.4213233243046932</v>
      </c>
      <c r="AM799" s="53">
        <f t="shared" si="280"/>
        <v>0</v>
      </c>
    </row>
    <row r="800" spans="1:39" x14ac:dyDescent="0.35">
      <c r="A800" s="301">
        <v>2019</v>
      </c>
      <c r="B800" s="301" t="s">
        <v>87</v>
      </c>
      <c r="C800" s="301" t="s">
        <v>54</v>
      </c>
      <c r="D800" s="302" t="s">
        <v>17</v>
      </c>
      <c r="E800" s="302" t="s">
        <v>228</v>
      </c>
      <c r="F800" s="301" t="s">
        <v>76</v>
      </c>
      <c r="G800" s="301" t="s">
        <v>77</v>
      </c>
      <c r="H800" s="303">
        <v>14661361000</v>
      </c>
      <c r="I800" s="303">
        <v>14661361000</v>
      </c>
      <c r="J800" s="303">
        <v>13280898653</v>
      </c>
      <c r="K800" s="304">
        <f t="shared" si="292"/>
        <v>0.90584350613834552</v>
      </c>
      <c r="L800" s="303">
        <v>12938550514</v>
      </c>
      <c r="M800" s="304">
        <f t="shared" si="293"/>
        <v>0.88249314057542139</v>
      </c>
      <c r="P800">
        <f t="shared" si="286"/>
        <v>2019</v>
      </c>
      <c r="Q800" t="str">
        <f t="shared" si="287"/>
        <v>Enrique Pañalosa 2016-2019</v>
      </c>
      <c r="R800" t="str">
        <f t="shared" si="288"/>
        <v>0214-INSTITUTO DISTRITAL PARA LA PROTECCIÓN DE LA NIÑEZ Y LA JUVENTUD</v>
      </c>
      <c r="S800" t="str">
        <f t="shared" si="289"/>
        <v>INTEGRACION SOCIAL</v>
      </c>
      <c r="T800" t="str">
        <f t="shared" si="290"/>
        <v>Establecimientos Públicos</v>
      </c>
      <c r="U800" t="str">
        <f t="shared" si="291"/>
        <v>Funcionamiento</v>
      </c>
      <c r="V800" t="s">
        <v>256</v>
      </c>
      <c r="W800" s="53">
        <f t="shared" si="282"/>
        <v>21388718867.552368</v>
      </c>
      <c r="X800" s="53">
        <f t="shared" si="283"/>
        <v>21388718867.552368</v>
      </c>
      <c r="Y800" s="53">
        <f t="shared" si="284"/>
        <v>19374832090.791023</v>
      </c>
      <c r="Z800" s="53"/>
      <c r="AA800" s="53">
        <f t="shared" si="285"/>
        <v>18875397686.311058</v>
      </c>
      <c r="AB800" s="53"/>
      <c r="AC800" s="53">
        <f t="shared" si="294"/>
        <v>21388718867.552368</v>
      </c>
      <c r="AD800" s="53">
        <f t="shared" si="295"/>
        <v>21388718867.552368</v>
      </c>
      <c r="AE800" s="53">
        <f t="shared" si="296"/>
        <v>19374832090.791023</v>
      </c>
      <c r="AF800" s="53">
        <f t="shared" si="297"/>
        <v>1.3214893276818584</v>
      </c>
      <c r="AG800" s="53">
        <f t="shared" si="298"/>
        <v>18875397686.311058</v>
      </c>
      <c r="AI800" s="53">
        <f t="shared" si="281"/>
        <v>0</v>
      </c>
      <c r="AJ800" s="53">
        <f t="shared" si="281"/>
        <v>0</v>
      </c>
      <c r="AK800" s="53">
        <f t="shared" si="281"/>
        <v>0</v>
      </c>
      <c r="AL800" s="53">
        <f t="shared" si="280"/>
        <v>-1.3214893276818584</v>
      </c>
      <c r="AM800" s="53">
        <f t="shared" si="280"/>
        <v>0</v>
      </c>
    </row>
    <row r="801" spans="1:39" x14ac:dyDescent="0.35">
      <c r="A801" s="301">
        <v>2019</v>
      </c>
      <c r="B801" s="301" t="s">
        <v>87</v>
      </c>
      <c r="C801" s="301" t="s">
        <v>54</v>
      </c>
      <c r="D801" s="302" t="s">
        <v>17</v>
      </c>
      <c r="E801" s="302" t="s">
        <v>228</v>
      </c>
      <c r="F801" s="301" t="s">
        <v>78</v>
      </c>
      <c r="G801" s="301" t="s">
        <v>77</v>
      </c>
      <c r="H801" s="303">
        <v>93151306000</v>
      </c>
      <c r="I801" s="303">
        <v>103890361546</v>
      </c>
      <c r="J801" s="303">
        <v>101770990744</v>
      </c>
      <c r="K801" s="304">
        <f t="shared" si="292"/>
        <v>0.97959992851635624</v>
      </c>
      <c r="L801" s="303">
        <v>81503737700</v>
      </c>
      <c r="M801" s="304">
        <f t="shared" si="293"/>
        <v>0.78451683570195518</v>
      </c>
      <c r="P801">
        <f t="shared" si="286"/>
        <v>2019</v>
      </c>
      <c r="Q801" t="str">
        <f t="shared" si="287"/>
        <v>Enrique Pañalosa 2016-2019</v>
      </c>
      <c r="R801" t="str">
        <f t="shared" si="288"/>
        <v>0214-INSTITUTO DISTRITAL PARA LA PROTECCIÓN DE LA NIÑEZ Y LA JUVENTUD</v>
      </c>
      <c r="S801" t="str">
        <f t="shared" si="289"/>
        <v>INTEGRACION SOCIAL</v>
      </c>
      <c r="T801" t="str">
        <f t="shared" si="290"/>
        <v>Establecimientos Públicos</v>
      </c>
      <c r="U801" t="str">
        <f t="shared" si="291"/>
        <v>Inversión directa</v>
      </c>
      <c r="V801" t="s">
        <v>256</v>
      </c>
      <c r="W801" s="53">
        <f t="shared" si="282"/>
        <v>135893734297.883</v>
      </c>
      <c r="X801" s="53">
        <f t="shared" si="283"/>
        <v>151560399894.3732</v>
      </c>
      <c r="Y801" s="53">
        <f t="shared" si="284"/>
        <v>148468556902.43835</v>
      </c>
      <c r="Z801" s="53"/>
      <c r="AA801" s="53">
        <f t="shared" si="285"/>
        <v>118901685342.8566</v>
      </c>
      <c r="AB801" s="53"/>
      <c r="AC801" s="53">
        <f t="shared" si="294"/>
        <v>135893734297.883</v>
      </c>
      <c r="AD801" s="53">
        <f t="shared" si="295"/>
        <v>151560399894.3732</v>
      </c>
      <c r="AE801" s="53">
        <f t="shared" si="296"/>
        <v>148468556902.43835</v>
      </c>
      <c r="AF801" s="53">
        <f t="shared" si="297"/>
        <v>1.4290888460976263</v>
      </c>
      <c r="AG801" s="53">
        <f t="shared" si="298"/>
        <v>118901685342.8566</v>
      </c>
      <c r="AI801" s="53">
        <f t="shared" si="281"/>
        <v>0</v>
      </c>
      <c r="AJ801" s="53">
        <f t="shared" si="281"/>
        <v>0</v>
      </c>
      <c r="AK801" s="53">
        <f t="shared" si="281"/>
        <v>0</v>
      </c>
      <c r="AL801" s="53">
        <f t="shared" si="280"/>
        <v>-1.4290888460976263</v>
      </c>
      <c r="AM801" s="53">
        <f t="shared" si="280"/>
        <v>0</v>
      </c>
    </row>
    <row r="802" spans="1:39" x14ac:dyDescent="0.35">
      <c r="A802" s="301">
        <v>2019</v>
      </c>
      <c r="B802" s="301" t="s">
        <v>87</v>
      </c>
      <c r="C802" s="301" t="s">
        <v>55</v>
      </c>
      <c r="D802" s="302" t="s">
        <v>9</v>
      </c>
      <c r="E802" s="302" t="s">
        <v>228</v>
      </c>
      <c r="F802" s="301" t="s">
        <v>76</v>
      </c>
      <c r="G802" s="301" t="s">
        <v>77</v>
      </c>
      <c r="H802" s="303">
        <v>4792063000</v>
      </c>
      <c r="I802" s="303">
        <v>4792063000</v>
      </c>
      <c r="J802" s="303">
        <v>4600796516</v>
      </c>
      <c r="K802" s="304">
        <f t="shared" si="292"/>
        <v>0.96008681772338966</v>
      </c>
      <c r="L802" s="303">
        <v>4525897885</v>
      </c>
      <c r="M802" s="304">
        <f t="shared" si="293"/>
        <v>0.94445709186210614</v>
      </c>
      <c r="P802">
        <f t="shared" si="286"/>
        <v>2019</v>
      </c>
      <c r="Q802" t="str">
        <f t="shared" si="287"/>
        <v>Enrique Pañalosa 2016-2019</v>
      </c>
      <c r="R802" t="str">
        <f t="shared" si="288"/>
        <v>0215-FUNDACIÓN GILBERTO ALZATE AVENDAÑO</v>
      </c>
      <c r="S802" t="str">
        <f t="shared" si="289"/>
        <v>CULTURA, RECREACIÓN Y DEPORTE</v>
      </c>
      <c r="T802" t="str">
        <f t="shared" si="290"/>
        <v>Establecimientos Públicos</v>
      </c>
      <c r="U802" t="str">
        <f t="shared" si="291"/>
        <v>Funcionamiento</v>
      </c>
      <c r="V802" t="s">
        <v>256</v>
      </c>
      <c r="W802" s="53">
        <f t="shared" si="282"/>
        <v>6990898614.5692482</v>
      </c>
      <c r="X802" s="53">
        <f t="shared" si="283"/>
        <v>6990898614.5692482</v>
      </c>
      <c r="Y802" s="53">
        <f t="shared" si="284"/>
        <v>6711869603.8886433</v>
      </c>
      <c r="Z802" s="53"/>
      <c r="AA802" s="53">
        <f t="shared" si="285"/>
        <v>6602603775.018899</v>
      </c>
      <c r="AB802" s="53"/>
      <c r="AC802" s="53">
        <f t="shared" si="294"/>
        <v>6990898614.5692482</v>
      </c>
      <c r="AD802" s="53">
        <f t="shared" si="295"/>
        <v>6990898614.5692482</v>
      </c>
      <c r="AE802" s="53">
        <f t="shared" si="296"/>
        <v>6711869603.8886433</v>
      </c>
      <c r="AF802" s="53">
        <f t="shared" si="297"/>
        <v>1.4006221545686364</v>
      </c>
      <c r="AG802" s="53">
        <f t="shared" si="298"/>
        <v>6602603775.018899</v>
      </c>
      <c r="AI802" s="53">
        <f t="shared" si="281"/>
        <v>0</v>
      </c>
      <c r="AJ802" s="53">
        <f t="shared" si="281"/>
        <v>0</v>
      </c>
      <c r="AK802" s="53">
        <f t="shared" si="281"/>
        <v>0</v>
      </c>
      <c r="AL802" s="53">
        <f t="shared" si="280"/>
        <v>-1.4006221545686364</v>
      </c>
      <c r="AM802" s="53">
        <f t="shared" si="280"/>
        <v>0</v>
      </c>
    </row>
    <row r="803" spans="1:39" x14ac:dyDescent="0.35">
      <c r="A803" s="301">
        <v>2019</v>
      </c>
      <c r="B803" s="301" t="s">
        <v>87</v>
      </c>
      <c r="C803" s="301" t="s">
        <v>55</v>
      </c>
      <c r="D803" s="302" t="s">
        <v>9</v>
      </c>
      <c r="E803" s="302" t="s">
        <v>228</v>
      </c>
      <c r="F803" s="301" t="s">
        <v>78</v>
      </c>
      <c r="G803" s="301" t="s">
        <v>77</v>
      </c>
      <c r="H803" s="303">
        <v>184575714000</v>
      </c>
      <c r="I803" s="303">
        <v>186278020715</v>
      </c>
      <c r="J803" s="303">
        <v>186239988825</v>
      </c>
      <c r="K803" s="304">
        <f t="shared" si="292"/>
        <v>0.9997958326492089</v>
      </c>
      <c r="L803" s="303">
        <v>183780394502</v>
      </c>
      <c r="M803" s="304">
        <f t="shared" si="293"/>
        <v>0.98659194357223012</v>
      </c>
      <c r="P803">
        <f t="shared" si="286"/>
        <v>2019</v>
      </c>
      <c r="Q803" t="str">
        <f t="shared" si="287"/>
        <v>Enrique Pañalosa 2016-2019</v>
      </c>
      <c r="R803" t="str">
        <f t="shared" si="288"/>
        <v>0215-FUNDACIÓN GILBERTO ALZATE AVENDAÑO</v>
      </c>
      <c r="S803" t="str">
        <f t="shared" si="289"/>
        <v>CULTURA, RECREACIÓN Y DEPORTE</v>
      </c>
      <c r="T803" t="str">
        <f t="shared" si="290"/>
        <v>Establecimientos Públicos</v>
      </c>
      <c r="U803" t="str">
        <f t="shared" si="291"/>
        <v>Inversión directa</v>
      </c>
      <c r="V803" t="s">
        <v>256</v>
      </c>
      <c r="W803" s="53">
        <f t="shared" si="282"/>
        <v>269268184346.85223</v>
      </c>
      <c r="X803" s="53">
        <f t="shared" si="283"/>
        <v>271751593612.43692</v>
      </c>
      <c r="Y803" s="53">
        <f t="shared" si="284"/>
        <v>271696110809.49579</v>
      </c>
      <c r="Z803" s="53"/>
      <c r="AA803" s="53">
        <f t="shared" si="285"/>
        <v>268107932910.94498</v>
      </c>
      <c r="AB803" s="53"/>
      <c r="AC803" s="53">
        <f t="shared" si="294"/>
        <v>269268184346.85223</v>
      </c>
      <c r="AD803" s="53">
        <f t="shared" si="295"/>
        <v>271751593612.43692</v>
      </c>
      <c r="AE803" s="53">
        <f t="shared" si="296"/>
        <v>271696110809.49579</v>
      </c>
      <c r="AF803" s="53">
        <f t="shared" si="297"/>
        <v>1.4585516303352988</v>
      </c>
      <c r="AG803" s="53">
        <f t="shared" si="298"/>
        <v>268107932910.94498</v>
      </c>
      <c r="AI803" s="53">
        <f t="shared" si="281"/>
        <v>0</v>
      </c>
      <c r="AJ803" s="53">
        <f t="shared" si="281"/>
        <v>0</v>
      </c>
      <c r="AK803" s="53">
        <f t="shared" si="281"/>
        <v>0</v>
      </c>
      <c r="AL803" s="53">
        <f t="shared" si="280"/>
        <v>-1.4585516303352988</v>
      </c>
      <c r="AM803" s="53">
        <f t="shared" si="280"/>
        <v>0</v>
      </c>
    </row>
    <row r="804" spans="1:39" x14ac:dyDescent="0.35">
      <c r="A804" s="301">
        <v>2019</v>
      </c>
      <c r="B804" s="301" t="s">
        <v>87</v>
      </c>
      <c r="C804" s="301" t="s">
        <v>56</v>
      </c>
      <c r="D804" s="302" t="s">
        <v>9</v>
      </c>
      <c r="E804" s="302" t="s">
        <v>228</v>
      </c>
      <c r="F804" s="301" t="s">
        <v>76</v>
      </c>
      <c r="G804" s="301" t="s">
        <v>77</v>
      </c>
      <c r="H804" s="303">
        <v>26734875000</v>
      </c>
      <c r="I804" s="303">
        <v>26734875000</v>
      </c>
      <c r="J804" s="303">
        <v>25330582123</v>
      </c>
      <c r="K804" s="304">
        <f t="shared" si="292"/>
        <v>0.94747337038231894</v>
      </c>
      <c r="L804" s="303">
        <v>24903467596</v>
      </c>
      <c r="M804" s="304">
        <f t="shared" si="293"/>
        <v>0.93149743905666293</v>
      </c>
      <c r="P804">
        <f t="shared" si="286"/>
        <v>2019</v>
      </c>
      <c r="Q804" t="str">
        <f t="shared" si="287"/>
        <v>Enrique Pañalosa 2016-2019</v>
      </c>
      <c r="R804" t="str">
        <f t="shared" si="288"/>
        <v>0216-ORQUESTA FILARMÓNICA DE BOGOTÁ</v>
      </c>
      <c r="S804" t="str">
        <f t="shared" si="289"/>
        <v>CULTURA, RECREACIÓN Y DEPORTE</v>
      </c>
      <c r="T804" t="str">
        <f t="shared" si="290"/>
        <v>Establecimientos Públicos</v>
      </c>
      <c r="U804" t="str">
        <f t="shared" si="291"/>
        <v>Funcionamiento</v>
      </c>
      <c r="V804" t="s">
        <v>256</v>
      </c>
      <c r="W804" s="53">
        <f t="shared" si="282"/>
        <v>39002158485.433525</v>
      </c>
      <c r="X804" s="53">
        <f t="shared" si="283"/>
        <v>39002158485.433525</v>
      </c>
      <c r="Y804" s="53">
        <f t="shared" si="284"/>
        <v>36953506552.379066</v>
      </c>
      <c r="Z804" s="53"/>
      <c r="AA804" s="53">
        <f t="shared" si="285"/>
        <v>36330410746.863419</v>
      </c>
      <c r="AB804" s="53"/>
      <c r="AC804" s="53">
        <f t="shared" si="294"/>
        <v>39002158485.433525</v>
      </c>
      <c r="AD804" s="53">
        <f t="shared" si="295"/>
        <v>39002158485.433525</v>
      </c>
      <c r="AE804" s="53">
        <f t="shared" si="296"/>
        <v>36953506552.379066</v>
      </c>
      <c r="AF804" s="53">
        <f t="shared" si="297"/>
        <v>1.3822210334770244</v>
      </c>
      <c r="AG804" s="53">
        <f t="shared" si="298"/>
        <v>36330410746.863419</v>
      </c>
      <c r="AI804" s="53">
        <f t="shared" si="281"/>
        <v>0</v>
      </c>
      <c r="AJ804" s="53">
        <f t="shared" si="281"/>
        <v>0</v>
      </c>
      <c r="AK804" s="53">
        <f t="shared" si="281"/>
        <v>0</v>
      </c>
      <c r="AL804" s="53">
        <f t="shared" si="280"/>
        <v>-1.3822210334770244</v>
      </c>
      <c r="AM804" s="53">
        <f t="shared" si="280"/>
        <v>0</v>
      </c>
    </row>
    <row r="805" spans="1:39" x14ac:dyDescent="0.35">
      <c r="A805" s="301">
        <v>2019</v>
      </c>
      <c r="B805" s="301" t="s">
        <v>87</v>
      </c>
      <c r="C805" s="301" t="s">
        <v>56</v>
      </c>
      <c r="D805" s="302" t="s">
        <v>9</v>
      </c>
      <c r="E805" s="302" t="s">
        <v>228</v>
      </c>
      <c r="F805" s="301" t="s">
        <v>78</v>
      </c>
      <c r="G805" s="301" t="s">
        <v>77</v>
      </c>
      <c r="H805" s="303">
        <v>36030518000</v>
      </c>
      <c r="I805" s="303">
        <v>36030518000</v>
      </c>
      <c r="J805" s="303">
        <v>35935548828</v>
      </c>
      <c r="K805" s="304">
        <f t="shared" si="292"/>
        <v>0.99736420186909336</v>
      </c>
      <c r="L805" s="303">
        <v>31897414368</v>
      </c>
      <c r="M805" s="304">
        <f t="shared" si="293"/>
        <v>0.88528880900352303</v>
      </c>
      <c r="P805">
        <f t="shared" si="286"/>
        <v>2019</v>
      </c>
      <c r="Q805" t="str">
        <f t="shared" si="287"/>
        <v>Enrique Pañalosa 2016-2019</v>
      </c>
      <c r="R805" t="str">
        <f t="shared" si="288"/>
        <v>0216-ORQUESTA FILARMÓNICA DE BOGOTÁ</v>
      </c>
      <c r="S805" t="str">
        <f t="shared" si="289"/>
        <v>CULTURA, RECREACIÓN Y DEPORTE</v>
      </c>
      <c r="T805" t="str">
        <f t="shared" si="290"/>
        <v>Establecimientos Públicos</v>
      </c>
      <c r="U805" t="str">
        <f t="shared" si="291"/>
        <v>Inversión directa</v>
      </c>
      <c r="V805" t="s">
        <v>256</v>
      </c>
      <c r="W805" s="53">
        <f t="shared" si="282"/>
        <v>52563102440.099884</v>
      </c>
      <c r="X805" s="53">
        <f t="shared" si="283"/>
        <v>52563102440.099884</v>
      </c>
      <c r="Y805" s="53">
        <f t="shared" si="284"/>
        <v>52424556712.933609</v>
      </c>
      <c r="Z805" s="53"/>
      <c r="AA805" s="53">
        <f t="shared" si="285"/>
        <v>46533526356.726204</v>
      </c>
      <c r="AB805" s="53"/>
      <c r="AC805" s="53">
        <f t="shared" si="294"/>
        <v>52563102440.099884</v>
      </c>
      <c r="AD805" s="53">
        <f t="shared" si="295"/>
        <v>52563102440.099884</v>
      </c>
      <c r="AE805" s="53">
        <f t="shared" si="296"/>
        <v>52424556712.933609</v>
      </c>
      <c r="AF805" s="53">
        <f t="shared" si="297"/>
        <v>1.4550042470367375</v>
      </c>
      <c r="AG805" s="53">
        <f t="shared" si="298"/>
        <v>46533526356.726204</v>
      </c>
      <c r="AI805" s="53">
        <f t="shared" si="281"/>
        <v>0</v>
      </c>
      <c r="AJ805" s="53">
        <f t="shared" si="281"/>
        <v>0</v>
      </c>
      <c r="AK805" s="53">
        <f t="shared" si="281"/>
        <v>0</v>
      </c>
      <c r="AL805" s="53">
        <f t="shared" si="280"/>
        <v>-1.4550042470367375</v>
      </c>
      <c r="AM805" s="53">
        <f t="shared" si="280"/>
        <v>0</v>
      </c>
    </row>
    <row r="806" spans="1:39" x14ac:dyDescent="0.35">
      <c r="A806" s="301">
        <v>2019</v>
      </c>
      <c r="B806" s="301" t="s">
        <v>87</v>
      </c>
      <c r="C806" s="301" t="s">
        <v>57</v>
      </c>
      <c r="D806" s="302" t="s">
        <v>22</v>
      </c>
      <c r="E806" s="302" t="s">
        <v>228</v>
      </c>
      <c r="F806" s="301" t="s">
        <v>76</v>
      </c>
      <c r="G806" s="301" t="s">
        <v>77</v>
      </c>
      <c r="H806" s="303">
        <v>0</v>
      </c>
      <c r="I806" s="303">
        <v>0</v>
      </c>
      <c r="J806" s="303">
        <v>0</v>
      </c>
      <c r="K806" s="304">
        <v>0</v>
      </c>
      <c r="L806" s="303">
        <v>0</v>
      </c>
      <c r="M806" s="304">
        <v>0</v>
      </c>
      <c r="P806">
        <f t="shared" si="286"/>
        <v>2019</v>
      </c>
      <c r="Q806" t="str">
        <f t="shared" si="287"/>
        <v>Enrique Pañalosa 2016-2019</v>
      </c>
      <c r="R806" t="str">
        <f t="shared" si="288"/>
        <v>0217-FONDO DE SEGURIDAD Y VIGILANCIA</v>
      </c>
      <c r="S806" t="str">
        <f t="shared" si="289"/>
        <v>SEGURIDAD, CONVIVENCIA Y JUSTICIA</v>
      </c>
      <c r="T806" t="str">
        <f t="shared" si="290"/>
        <v>Establecimientos Públicos</v>
      </c>
      <c r="U806" t="str">
        <f t="shared" si="291"/>
        <v>Funcionamiento</v>
      </c>
      <c r="V806" t="s">
        <v>256</v>
      </c>
      <c r="W806" s="53">
        <f t="shared" si="282"/>
        <v>0</v>
      </c>
      <c r="X806" s="53">
        <f t="shared" si="283"/>
        <v>0</v>
      </c>
      <c r="Y806" s="53">
        <f t="shared" si="284"/>
        <v>0</v>
      </c>
      <c r="Z806" s="53"/>
      <c r="AA806" s="53">
        <f t="shared" si="285"/>
        <v>0</v>
      </c>
      <c r="AB806" s="53"/>
      <c r="AC806" s="53">
        <f t="shared" si="294"/>
        <v>0</v>
      </c>
      <c r="AD806" s="53">
        <f t="shared" si="295"/>
        <v>0</v>
      </c>
      <c r="AE806" s="53">
        <f t="shared" si="296"/>
        <v>0</v>
      </c>
      <c r="AF806" s="53">
        <f t="shared" si="297"/>
        <v>0</v>
      </c>
      <c r="AG806" s="53">
        <f t="shared" si="298"/>
        <v>0</v>
      </c>
      <c r="AI806" s="53">
        <f t="shared" si="281"/>
        <v>0</v>
      </c>
      <c r="AJ806" s="53">
        <f t="shared" si="281"/>
        <v>0</v>
      </c>
      <c r="AK806" s="53">
        <f t="shared" si="281"/>
        <v>0</v>
      </c>
      <c r="AL806" s="53">
        <f t="shared" si="280"/>
        <v>0</v>
      </c>
      <c r="AM806" s="53">
        <f t="shared" si="280"/>
        <v>0</v>
      </c>
    </row>
    <row r="807" spans="1:39" x14ac:dyDescent="0.35">
      <c r="A807" s="301">
        <v>2019</v>
      </c>
      <c r="B807" s="301" t="s">
        <v>87</v>
      </c>
      <c r="C807" s="301" t="s">
        <v>57</v>
      </c>
      <c r="D807" s="302" t="s">
        <v>22</v>
      </c>
      <c r="E807" s="302" t="s">
        <v>228</v>
      </c>
      <c r="F807" s="301" t="s">
        <v>79</v>
      </c>
      <c r="G807" s="301" t="s">
        <v>77</v>
      </c>
      <c r="H807" s="303">
        <v>0</v>
      </c>
      <c r="I807" s="303">
        <v>0</v>
      </c>
      <c r="J807" s="303">
        <v>0</v>
      </c>
      <c r="K807" s="304">
        <v>0</v>
      </c>
      <c r="L807" s="303">
        <v>0</v>
      </c>
      <c r="M807" s="304">
        <v>0</v>
      </c>
      <c r="P807">
        <f t="shared" si="286"/>
        <v>2019</v>
      </c>
      <c r="Q807" t="str">
        <f t="shared" si="287"/>
        <v>Enrique Pañalosa 2016-2019</v>
      </c>
      <c r="R807" t="str">
        <f t="shared" si="288"/>
        <v>0217-FONDO DE SEGURIDAD Y VIGILANCIA</v>
      </c>
      <c r="S807" t="str">
        <f t="shared" si="289"/>
        <v>SEGURIDAD, CONVIVENCIA Y JUSTICIA</v>
      </c>
      <c r="T807" t="str">
        <f t="shared" si="290"/>
        <v>Establecimientos Públicos</v>
      </c>
      <c r="U807" t="str">
        <f t="shared" si="291"/>
        <v>Servicio de la deuda</v>
      </c>
      <c r="V807" t="s">
        <v>256</v>
      </c>
      <c r="W807" s="53">
        <f t="shared" si="282"/>
        <v>0</v>
      </c>
      <c r="X807" s="53">
        <f t="shared" si="283"/>
        <v>0</v>
      </c>
      <c r="Y807" s="53">
        <f t="shared" si="284"/>
        <v>0</v>
      </c>
      <c r="Z807" s="53"/>
      <c r="AA807" s="53">
        <f t="shared" si="285"/>
        <v>0</v>
      </c>
      <c r="AB807" s="53"/>
      <c r="AC807" s="53">
        <f t="shared" si="294"/>
        <v>0</v>
      </c>
      <c r="AD807" s="53">
        <f t="shared" si="295"/>
        <v>0</v>
      </c>
      <c r="AE807" s="53">
        <f t="shared" si="296"/>
        <v>0</v>
      </c>
      <c r="AF807" s="53">
        <f t="shared" si="297"/>
        <v>0</v>
      </c>
      <c r="AG807" s="53">
        <f t="shared" si="298"/>
        <v>0</v>
      </c>
      <c r="AI807" s="53">
        <f t="shared" si="281"/>
        <v>0</v>
      </c>
      <c r="AJ807" s="53">
        <f t="shared" si="281"/>
        <v>0</v>
      </c>
      <c r="AK807" s="53">
        <f t="shared" si="281"/>
        <v>0</v>
      </c>
      <c r="AL807" s="53">
        <f t="shared" si="280"/>
        <v>0</v>
      </c>
      <c r="AM807" s="53">
        <f t="shared" si="280"/>
        <v>0</v>
      </c>
    </row>
    <row r="808" spans="1:39" x14ac:dyDescent="0.35">
      <c r="A808" s="301">
        <v>2019</v>
      </c>
      <c r="B808" s="301" t="s">
        <v>87</v>
      </c>
      <c r="C808" s="301" t="s">
        <v>57</v>
      </c>
      <c r="D808" s="302" t="s">
        <v>22</v>
      </c>
      <c r="E808" s="302" t="s">
        <v>228</v>
      </c>
      <c r="F808" s="301" t="s">
        <v>78</v>
      </c>
      <c r="G808" s="301" t="s">
        <v>77</v>
      </c>
      <c r="H808" s="303">
        <v>0</v>
      </c>
      <c r="I808" s="303">
        <v>0</v>
      </c>
      <c r="J808" s="303">
        <v>0</v>
      </c>
      <c r="K808" s="304">
        <v>0</v>
      </c>
      <c r="L808" s="303">
        <v>0</v>
      </c>
      <c r="M808" s="304">
        <v>0</v>
      </c>
      <c r="P808">
        <f t="shared" si="286"/>
        <v>2019</v>
      </c>
      <c r="Q808" t="str">
        <f t="shared" si="287"/>
        <v>Enrique Pañalosa 2016-2019</v>
      </c>
      <c r="R808" t="str">
        <f t="shared" si="288"/>
        <v>0217-FONDO DE SEGURIDAD Y VIGILANCIA</v>
      </c>
      <c r="S808" t="str">
        <f t="shared" si="289"/>
        <v>SEGURIDAD, CONVIVENCIA Y JUSTICIA</v>
      </c>
      <c r="T808" t="str">
        <f t="shared" si="290"/>
        <v>Establecimientos Públicos</v>
      </c>
      <c r="U808" t="str">
        <f t="shared" si="291"/>
        <v>Inversión directa</v>
      </c>
      <c r="V808" t="s">
        <v>256</v>
      </c>
      <c r="W808" s="53">
        <f t="shared" si="282"/>
        <v>0</v>
      </c>
      <c r="X808" s="53">
        <f t="shared" si="283"/>
        <v>0</v>
      </c>
      <c r="Y808" s="53">
        <f t="shared" si="284"/>
        <v>0</v>
      </c>
      <c r="Z808" s="53"/>
      <c r="AA808" s="53">
        <f t="shared" si="285"/>
        <v>0</v>
      </c>
      <c r="AB808" s="53"/>
      <c r="AC808" s="53">
        <f t="shared" si="294"/>
        <v>0</v>
      </c>
      <c r="AD808" s="53">
        <f t="shared" si="295"/>
        <v>0</v>
      </c>
      <c r="AE808" s="53">
        <f t="shared" si="296"/>
        <v>0</v>
      </c>
      <c r="AF808" s="53">
        <f t="shared" si="297"/>
        <v>0</v>
      </c>
      <c r="AG808" s="53">
        <f t="shared" si="298"/>
        <v>0</v>
      </c>
      <c r="AI808" s="53">
        <f t="shared" si="281"/>
        <v>0</v>
      </c>
      <c r="AJ808" s="53">
        <f t="shared" si="281"/>
        <v>0</v>
      </c>
      <c r="AK808" s="53">
        <f t="shared" si="281"/>
        <v>0</v>
      </c>
      <c r="AL808" s="53">
        <f t="shared" si="280"/>
        <v>0</v>
      </c>
      <c r="AM808" s="53">
        <f t="shared" si="280"/>
        <v>0</v>
      </c>
    </row>
    <row r="809" spans="1:39" x14ac:dyDescent="0.35">
      <c r="A809" s="301">
        <v>2019</v>
      </c>
      <c r="B809" s="301" t="s">
        <v>87</v>
      </c>
      <c r="C809" s="301" t="s">
        <v>58</v>
      </c>
      <c r="D809" s="302" t="s">
        <v>8</v>
      </c>
      <c r="E809" s="302" t="s">
        <v>228</v>
      </c>
      <c r="F809" s="301" t="s">
        <v>76</v>
      </c>
      <c r="G809" s="301" t="s">
        <v>77</v>
      </c>
      <c r="H809" s="303">
        <v>7693269000</v>
      </c>
      <c r="I809" s="303">
        <v>7693269000</v>
      </c>
      <c r="J809" s="303">
        <v>7176188941</v>
      </c>
      <c r="K809" s="304">
        <f t="shared" si="292"/>
        <v>0.93278799181466288</v>
      </c>
      <c r="L809" s="303">
        <v>6933870060</v>
      </c>
      <c r="M809" s="304">
        <f t="shared" si="293"/>
        <v>0.90129047352952296</v>
      </c>
      <c r="P809">
        <f t="shared" si="286"/>
        <v>2019</v>
      </c>
      <c r="Q809" t="str">
        <f t="shared" si="287"/>
        <v>Enrique Pañalosa 2016-2019</v>
      </c>
      <c r="R809" t="str">
        <f t="shared" si="288"/>
        <v>0218-JARDIN BOTÁNICO</v>
      </c>
      <c r="S809" t="str">
        <f t="shared" si="289"/>
        <v>AMBIENTE</v>
      </c>
      <c r="T809" t="str">
        <f t="shared" si="290"/>
        <v>Establecimientos Públicos</v>
      </c>
      <c r="U809" t="str">
        <f t="shared" si="291"/>
        <v>Funcionamiento</v>
      </c>
      <c r="V809" t="s">
        <v>256</v>
      </c>
      <c r="W809" s="53">
        <f t="shared" si="282"/>
        <v>11223321478.371328</v>
      </c>
      <c r="X809" s="53">
        <f t="shared" si="283"/>
        <v>11223321478.371328</v>
      </c>
      <c r="Y809" s="53">
        <f t="shared" si="284"/>
        <v>10468979503.300365</v>
      </c>
      <c r="Z809" s="53"/>
      <c r="AA809" s="53">
        <f t="shared" si="285"/>
        <v>10115472729.815361</v>
      </c>
      <c r="AB809" s="53"/>
      <c r="AC809" s="53">
        <f t="shared" si="294"/>
        <v>11223321478.371328</v>
      </c>
      <c r="AD809" s="53">
        <f t="shared" si="295"/>
        <v>11223321478.371328</v>
      </c>
      <c r="AE809" s="53">
        <f t="shared" si="296"/>
        <v>10468979503.300365</v>
      </c>
      <c r="AF809" s="53">
        <f t="shared" si="297"/>
        <v>1.3607972765933916</v>
      </c>
      <c r="AG809" s="53">
        <f t="shared" si="298"/>
        <v>10115472729.815361</v>
      </c>
      <c r="AI809" s="53">
        <f t="shared" si="281"/>
        <v>0</v>
      </c>
      <c r="AJ809" s="53">
        <f t="shared" si="281"/>
        <v>0</v>
      </c>
      <c r="AK809" s="53">
        <f t="shared" si="281"/>
        <v>0</v>
      </c>
      <c r="AL809" s="53">
        <f t="shared" si="280"/>
        <v>-1.3607972765933916</v>
      </c>
      <c r="AM809" s="53">
        <f t="shared" si="280"/>
        <v>0</v>
      </c>
    </row>
    <row r="810" spans="1:39" x14ac:dyDescent="0.35">
      <c r="A810" s="301">
        <v>2019</v>
      </c>
      <c r="B810" s="301" t="s">
        <v>87</v>
      </c>
      <c r="C810" s="301" t="s">
        <v>58</v>
      </c>
      <c r="D810" s="302" t="s">
        <v>8</v>
      </c>
      <c r="E810" s="302" t="s">
        <v>228</v>
      </c>
      <c r="F810" s="301" t="s">
        <v>78</v>
      </c>
      <c r="G810" s="301" t="s">
        <v>77</v>
      </c>
      <c r="H810" s="303">
        <v>56783186000</v>
      </c>
      <c r="I810" s="303">
        <v>57548128710</v>
      </c>
      <c r="J810" s="303">
        <v>54691210702</v>
      </c>
      <c r="K810" s="304">
        <f t="shared" si="292"/>
        <v>0.95035602247995321</v>
      </c>
      <c r="L810" s="303">
        <v>44113476651</v>
      </c>
      <c r="M810" s="304">
        <f t="shared" si="293"/>
        <v>0.76654928039970316</v>
      </c>
      <c r="P810">
        <f t="shared" si="286"/>
        <v>2019</v>
      </c>
      <c r="Q810" t="str">
        <f t="shared" si="287"/>
        <v>Enrique Pañalosa 2016-2019</v>
      </c>
      <c r="R810" t="str">
        <f t="shared" si="288"/>
        <v>0218-JARDIN BOTÁNICO</v>
      </c>
      <c r="S810" t="str">
        <f t="shared" si="289"/>
        <v>AMBIENTE</v>
      </c>
      <c r="T810" t="str">
        <f t="shared" si="290"/>
        <v>Establecimientos Públicos</v>
      </c>
      <c r="U810" t="str">
        <f t="shared" si="291"/>
        <v>Inversión directa</v>
      </c>
      <c r="V810" t="s">
        <v>256</v>
      </c>
      <c r="W810" s="53">
        <f t="shared" si="282"/>
        <v>82838121355.714218</v>
      </c>
      <c r="X810" s="53">
        <f t="shared" si="283"/>
        <v>83954057630.250641</v>
      </c>
      <c r="Y810" s="53">
        <f t="shared" si="284"/>
        <v>79786244280.537766</v>
      </c>
      <c r="Z810" s="53"/>
      <c r="AA810" s="53">
        <f t="shared" si="285"/>
        <v>64354922463.103844</v>
      </c>
      <c r="AB810" s="53"/>
      <c r="AC810" s="53">
        <f t="shared" si="294"/>
        <v>82838121355.714218</v>
      </c>
      <c r="AD810" s="53">
        <f t="shared" si="295"/>
        <v>83954057630.250641</v>
      </c>
      <c r="AE810" s="53">
        <f t="shared" si="296"/>
        <v>79786244280.537766</v>
      </c>
      <c r="AF810" s="53">
        <f t="shared" si="297"/>
        <v>1.3864263889900126</v>
      </c>
      <c r="AG810" s="53">
        <f t="shared" si="298"/>
        <v>64354922463.103844</v>
      </c>
      <c r="AI810" s="53">
        <f t="shared" si="281"/>
        <v>0</v>
      </c>
      <c r="AJ810" s="53">
        <f t="shared" si="281"/>
        <v>0</v>
      </c>
      <c r="AK810" s="53">
        <f t="shared" si="281"/>
        <v>0</v>
      </c>
      <c r="AL810" s="53">
        <f t="shared" si="280"/>
        <v>-1.3864263889900126</v>
      </c>
      <c r="AM810" s="53">
        <f t="shared" si="280"/>
        <v>0</v>
      </c>
    </row>
    <row r="811" spans="1:39" x14ac:dyDescent="0.35">
      <c r="A811" s="301">
        <v>2019</v>
      </c>
      <c r="B811" s="301" t="s">
        <v>87</v>
      </c>
      <c r="C811" s="301" t="s">
        <v>59</v>
      </c>
      <c r="D811" s="302" t="s">
        <v>11</v>
      </c>
      <c r="E811" s="302" t="s">
        <v>228</v>
      </c>
      <c r="F811" s="301" t="s">
        <v>76</v>
      </c>
      <c r="G811" s="301" t="s">
        <v>77</v>
      </c>
      <c r="H811" s="303">
        <v>6112823000</v>
      </c>
      <c r="I811" s="303">
        <v>6112823000</v>
      </c>
      <c r="J811" s="303">
        <v>5857925249</v>
      </c>
      <c r="K811" s="304">
        <f t="shared" si="292"/>
        <v>0.95830113991522414</v>
      </c>
      <c r="L811" s="303">
        <v>5778825622</v>
      </c>
      <c r="M811" s="304">
        <f t="shared" si="293"/>
        <v>0.94536118942099256</v>
      </c>
      <c r="P811">
        <f t="shared" si="286"/>
        <v>2019</v>
      </c>
      <c r="Q811" t="str">
        <f t="shared" si="287"/>
        <v>Enrique Pañalosa 2016-2019</v>
      </c>
      <c r="R811" t="str">
        <f t="shared" si="288"/>
        <v>0219-INSTITUTO PARA LA INVESTIGACION EDUCATIVA Y EL DESARROLLO PEDAGÓGICO</v>
      </c>
      <c r="S811" t="str">
        <f t="shared" si="289"/>
        <v>EDUCACIÓN</v>
      </c>
      <c r="T811" t="str">
        <f t="shared" si="290"/>
        <v>Establecimientos Públicos</v>
      </c>
      <c r="U811" t="str">
        <f t="shared" si="291"/>
        <v>Funcionamiento</v>
      </c>
      <c r="V811" t="s">
        <v>256</v>
      </c>
      <c r="W811" s="53">
        <f t="shared" si="282"/>
        <v>8917688653.4686699</v>
      </c>
      <c r="X811" s="53">
        <f t="shared" si="283"/>
        <v>8917688653.4686699</v>
      </c>
      <c r="Y811" s="53">
        <f t="shared" si="284"/>
        <v>8545831202.0280867</v>
      </c>
      <c r="Z811" s="53"/>
      <c r="AA811" s="53">
        <f t="shared" si="285"/>
        <v>8430436752.3292313</v>
      </c>
      <c r="AB811" s="53"/>
      <c r="AC811" s="53">
        <f t="shared" si="294"/>
        <v>8917688653.4686699</v>
      </c>
      <c r="AD811" s="53">
        <f t="shared" si="295"/>
        <v>8917688653.4686699</v>
      </c>
      <c r="AE811" s="53">
        <f t="shared" si="296"/>
        <v>8545831202.0280867</v>
      </c>
      <c r="AF811" s="53">
        <f t="shared" si="297"/>
        <v>1.3980171194271593</v>
      </c>
      <c r="AG811" s="53">
        <f t="shared" si="298"/>
        <v>8430436752.3292313</v>
      </c>
      <c r="AI811" s="53">
        <f t="shared" si="281"/>
        <v>0</v>
      </c>
      <c r="AJ811" s="53">
        <f t="shared" si="281"/>
        <v>0</v>
      </c>
      <c r="AK811" s="53">
        <f t="shared" si="281"/>
        <v>0</v>
      </c>
      <c r="AL811" s="53">
        <f t="shared" si="280"/>
        <v>-1.3980171194271593</v>
      </c>
      <c r="AM811" s="53">
        <f t="shared" si="280"/>
        <v>0</v>
      </c>
    </row>
    <row r="812" spans="1:39" x14ac:dyDescent="0.35">
      <c r="A812" s="301">
        <v>2019</v>
      </c>
      <c r="B812" s="301" t="s">
        <v>87</v>
      </c>
      <c r="C812" s="301" t="s">
        <v>59</v>
      </c>
      <c r="D812" s="302" t="s">
        <v>11</v>
      </c>
      <c r="E812" s="302" t="s">
        <v>228</v>
      </c>
      <c r="F812" s="301" t="s">
        <v>78</v>
      </c>
      <c r="G812" s="301" t="s">
        <v>77</v>
      </c>
      <c r="H812" s="303">
        <v>6509629000</v>
      </c>
      <c r="I812" s="303">
        <v>7098387128</v>
      </c>
      <c r="J812" s="303">
        <v>7098387128</v>
      </c>
      <c r="K812" s="304">
        <f t="shared" si="292"/>
        <v>1</v>
      </c>
      <c r="L812" s="303">
        <v>7055045266</v>
      </c>
      <c r="M812" s="304">
        <f t="shared" si="293"/>
        <v>0.99389412535292199</v>
      </c>
      <c r="P812">
        <f t="shared" si="286"/>
        <v>2019</v>
      </c>
      <c r="Q812" t="str">
        <f t="shared" si="287"/>
        <v>Enrique Pañalosa 2016-2019</v>
      </c>
      <c r="R812" t="str">
        <f t="shared" si="288"/>
        <v>0219-INSTITUTO PARA LA INVESTIGACION EDUCATIVA Y EL DESARROLLO PEDAGÓGICO</v>
      </c>
      <c r="S812" t="str">
        <f t="shared" si="289"/>
        <v>EDUCACIÓN</v>
      </c>
      <c r="T812" t="str">
        <f t="shared" si="290"/>
        <v>Establecimientos Públicos</v>
      </c>
      <c r="U812" t="str">
        <f t="shared" si="291"/>
        <v>Inversión directa</v>
      </c>
      <c r="V812" t="s">
        <v>256</v>
      </c>
      <c r="W812" s="53">
        <f t="shared" si="282"/>
        <v>9496568880.137804</v>
      </c>
      <c r="X812" s="53">
        <f t="shared" si="283"/>
        <v>10355478368.880247</v>
      </c>
      <c r="Y812" s="53">
        <f t="shared" si="284"/>
        <v>10355478368.880247</v>
      </c>
      <c r="Z812" s="53"/>
      <c r="AA812" s="53">
        <f t="shared" si="285"/>
        <v>10292249116.049337</v>
      </c>
      <c r="AB812" s="53"/>
      <c r="AC812" s="53">
        <f t="shared" si="294"/>
        <v>9496568880.137804</v>
      </c>
      <c r="AD812" s="53">
        <f t="shared" si="295"/>
        <v>10355478368.880247</v>
      </c>
      <c r="AE812" s="53">
        <f t="shared" si="296"/>
        <v>10355478368.880247</v>
      </c>
      <c r="AF812" s="53">
        <f t="shared" si="297"/>
        <v>1.4588494797687861</v>
      </c>
      <c r="AG812" s="53">
        <f t="shared" si="298"/>
        <v>10292249116.049337</v>
      </c>
      <c r="AI812" s="53">
        <f t="shared" si="281"/>
        <v>0</v>
      </c>
      <c r="AJ812" s="53">
        <f t="shared" si="281"/>
        <v>0</v>
      </c>
      <c r="AK812" s="53">
        <f t="shared" si="281"/>
        <v>0</v>
      </c>
      <c r="AL812" s="53">
        <f t="shared" si="280"/>
        <v>-1.4588494797687861</v>
      </c>
      <c r="AM812" s="53">
        <f t="shared" si="280"/>
        <v>0</v>
      </c>
    </row>
    <row r="813" spans="1:39" x14ac:dyDescent="0.35">
      <c r="A813" s="301">
        <v>2019</v>
      </c>
      <c r="B813" s="301" t="s">
        <v>87</v>
      </c>
      <c r="C813" s="301" t="s">
        <v>60</v>
      </c>
      <c r="D813" s="302" t="s">
        <v>14</v>
      </c>
      <c r="E813" s="302" t="s">
        <v>228</v>
      </c>
      <c r="F813" s="301" t="s">
        <v>76</v>
      </c>
      <c r="G813" s="301" t="s">
        <v>77</v>
      </c>
      <c r="H813" s="303">
        <v>16104517000</v>
      </c>
      <c r="I813" s="303">
        <v>16104517000</v>
      </c>
      <c r="J813" s="303">
        <v>15343912161</v>
      </c>
      <c r="K813" s="304">
        <f t="shared" si="292"/>
        <v>0.95277071401768831</v>
      </c>
      <c r="L813" s="303">
        <v>14948746904</v>
      </c>
      <c r="M813" s="304">
        <f t="shared" si="293"/>
        <v>0.92823317234537361</v>
      </c>
      <c r="P813">
        <f t="shared" si="286"/>
        <v>2019</v>
      </c>
      <c r="Q813" t="str">
        <f t="shared" si="287"/>
        <v>Enrique Pañalosa 2016-2019</v>
      </c>
      <c r="R813" t="str">
        <f t="shared" si="288"/>
        <v>0220-INSTITUTO DISTRITAL DE PARTICIPACIÓN Y ACCIÓN COMUNAL</v>
      </c>
      <c r="S813" t="str">
        <f t="shared" si="289"/>
        <v>GOBIERNO</v>
      </c>
      <c r="T813" t="str">
        <f t="shared" si="290"/>
        <v>Establecimientos Públicos</v>
      </c>
      <c r="U813" t="str">
        <f t="shared" si="291"/>
        <v>Funcionamiento</v>
      </c>
      <c r="V813" t="s">
        <v>256</v>
      </c>
      <c r="W813" s="53">
        <f t="shared" si="282"/>
        <v>23494066247.377571</v>
      </c>
      <c r="X813" s="53">
        <f t="shared" si="283"/>
        <v>23494066247.377571</v>
      </c>
      <c r="Y813" s="53">
        <f t="shared" si="284"/>
        <v>22384458273.692799</v>
      </c>
      <c r="Z813" s="53"/>
      <c r="AA813" s="53">
        <f t="shared" si="285"/>
        <v>21807971644.095654</v>
      </c>
      <c r="AB813" s="53"/>
      <c r="AC813" s="53">
        <f t="shared" si="294"/>
        <v>23494066247.377571</v>
      </c>
      <c r="AD813" s="53">
        <f t="shared" si="295"/>
        <v>23494066247.377571</v>
      </c>
      <c r="AE813" s="53">
        <f t="shared" si="296"/>
        <v>22384458273.692799</v>
      </c>
      <c r="AF813" s="53">
        <f t="shared" si="297"/>
        <v>1.3899490604836395</v>
      </c>
      <c r="AG813" s="53">
        <f t="shared" si="298"/>
        <v>21807971644.095654</v>
      </c>
      <c r="AI813" s="53">
        <f t="shared" si="281"/>
        <v>0</v>
      </c>
      <c r="AJ813" s="53">
        <f t="shared" si="281"/>
        <v>0</v>
      </c>
      <c r="AK813" s="53">
        <f t="shared" si="281"/>
        <v>0</v>
      </c>
      <c r="AL813" s="53">
        <f t="shared" si="280"/>
        <v>-1.3899490604836395</v>
      </c>
      <c r="AM813" s="53">
        <f t="shared" si="280"/>
        <v>0</v>
      </c>
    </row>
    <row r="814" spans="1:39" x14ac:dyDescent="0.35">
      <c r="A814" s="301">
        <v>2019</v>
      </c>
      <c r="B814" s="301" t="s">
        <v>87</v>
      </c>
      <c r="C814" s="301" t="s">
        <v>60</v>
      </c>
      <c r="D814" s="302" t="s">
        <v>14</v>
      </c>
      <c r="E814" s="302" t="s">
        <v>228</v>
      </c>
      <c r="F814" s="301" t="s">
        <v>78</v>
      </c>
      <c r="G814" s="301" t="s">
        <v>77</v>
      </c>
      <c r="H814" s="303">
        <v>21924588000</v>
      </c>
      <c r="I814" s="303">
        <v>21924588000</v>
      </c>
      <c r="J814" s="303">
        <v>21887340263</v>
      </c>
      <c r="K814" s="304">
        <f t="shared" si="292"/>
        <v>0.99830109751663287</v>
      </c>
      <c r="L814" s="303">
        <v>20541868133</v>
      </c>
      <c r="M814" s="304">
        <f t="shared" si="293"/>
        <v>0.93693291445202986</v>
      </c>
      <c r="P814">
        <f t="shared" si="286"/>
        <v>2019</v>
      </c>
      <c r="Q814" t="str">
        <f t="shared" si="287"/>
        <v>Enrique Pañalosa 2016-2019</v>
      </c>
      <c r="R814" t="str">
        <f t="shared" si="288"/>
        <v>0220-INSTITUTO DISTRITAL DE PARTICIPACIÓN Y ACCIÓN COMUNAL</v>
      </c>
      <c r="S814" t="str">
        <f t="shared" si="289"/>
        <v>GOBIERNO</v>
      </c>
      <c r="T814" t="str">
        <f t="shared" si="290"/>
        <v>Establecimientos Públicos</v>
      </c>
      <c r="U814" t="str">
        <f t="shared" si="291"/>
        <v>Inversión directa</v>
      </c>
      <c r="V814" t="s">
        <v>256</v>
      </c>
      <c r="W814" s="53">
        <f t="shared" si="282"/>
        <v>31984673797.944969</v>
      </c>
      <c r="X814" s="53">
        <f t="shared" si="283"/>
        <v>31984673797.944969</v>
      </c>
      <c r="Y814" s="53">
        <f t="shared" si="284"/>
        <v>31930334956.199955</v>
      </c>
      <c r="Z814" s="53"/>
      <c r="AA814" s="53">
        <f t="shared" si="285"/>
        <v>29967493639.306057</v>
      </c>
      <c r="AB814" s="53"/>
      <c r="AC814" s="53">
        <f t="shared" si="294"/>
        <v>31984673797.944969</v>
      </c>
      <c r="AD814" s="53">
        <f t="shared" si="295"/>
        <v>31984673797.944969</v>
      </c>
      <c r="AE814" s="53">
        <f t="shared" si="296"/>
        <v>31930334956.199955</v>
      </c>
      <c r="AF814" s="53">
        <f t="shared" si="297"/>
        <v>1.456371036764748</v>
      </c>
      <c r="AG814" s="53">
        <f t="shared" si="298"/>
        <v>29967493639.306057</v>
      </c>
      <c r="AI814" s="53">
        <f t="shared" si="281"/>
        <v>0</v>
      </c>
      <c r="AJ814" s="53">
        <f t="shared" si="281"/>
        <v>0</v>
      </c>
      <c r="AK814" s="53">
        <f t="shared" si="281"/>
        <v>0</v>
      </c>
      <c r="AL814" s="53">
        <f t="shared" si="280"/>
        <v>-1.456371036764748</v>
      </c>
      <c r="AM814" s="53">
        <f t="shared" si="280"/>
        <v>0</v>
      </c>
    </row>
    <row r="815" spans="1:39" x14ac:dyDescent="0.35">
      <c r="A815" s="301">
        <v>2019</v>
      </c>
      <c r="B815" s="301" t="s">
        <v>87</v>
      </c>
      <c r="C815" s="301" t="s">
        <v>61</v>
      </c>
      <c r="D815" s="302" t="s">
        <v>10</v>
      </c>
      <c r="E815" s="302" t="s">
        <v>228</v>
      </c>
      <c r="F815" s="301" t="s">
        <v>76</v>
      </c>
      <c r="G815" s="301" t="s">
        <v>77</v>
      </c>
      <c r="H815" s="303">
        <v>7388182000</v>
      </c>
      <c r="I815" s="303">
        <v>7388182000</v>
      </c>
      <c r="J815" s="303">
        <v>6869225050</v>
      </c>
      <c r="K815" s="304">
        <f t="shared" si="292"/>
        <v>0.92975850486628508</v>
      </c>
      <c r="L815" s="303">
        <v>6723621575</v>
      </c>
      <c r="M815" s="304">
        <f t="shared" si="293"/>
        <v>0.91005088599604067</v>
      </c>
      <c r="P815">
        <f t="shared" si="286"/>
        <v>2019</v>
      </c>
      <c r="Q815" t="str">
        <f t="shared" si="287"/>
        <v>Enrique Pañalosa 2016-2019</v>
      </c>
      <c r="R815" t="str">
        <f t="shared" si="288"/>
        <v>0221-INSTITUTO DISTRITAL DE TURISMO</v>
      </c>
      <c r="S815" t="str">
        <f t="shared" si="289"/>
        <v>DESARROLLO ECONÓMICO, INDUSTRIA Y TURISMO</v>
      </c>
      <c r="T815" t="str">
        <f t="shared" si="290"/>
        <v>Establecimientos Públicos</v>
      </c>
      <c r="U815" t="str">
        <f t="shared" si="291"/>
        <v>Funcionamiento</v>
      </c>
      <c r="V815" t="s">
        <v>256</v>
      </c>
      <c r="W815" s="53">
        <f t="shared" si="282"/>
        <v>10778245467.13711</v>
      </c>
      <c r="X815" s="53">
        <f t="shared" si="283"/>
        <v>10778245467.13711</v>
      </c>
      <c r="Y815" s="53">
        <f t="shared" si="284"/>
        <v>10021165390.607214</v>
      </c>
      <c r="Z815" s="53"/>
      <c r="AA815" s="53">
        <f t="shared" si="285"/>
        <v>9808751836.8509369</v>
      </c>
      <c r="AB815" s="53"/>
      <c r="AC815" s="53">
        <f t="shared" si="294"/>
        <v>10778245467.13711</v>
      </c>
      <c r="AD815" s="53">
        <f t="shared" si="295"/>
        <v>10778245467.13711</v>
      </c>
      <c r="AE815" s="53">
        <f t="shared" si="296"/>
        <v>10021165390.607214</v>
      </c>
      <c r="AF815" s="53">
        <f t="shared" si="297"/>
        <v>1.3563777111347843</v>
      </c>
      <c r="AG815" s="53">
        <f t="shared" si="298"/>
        <v>9808751836.8509369</v>
      </c>
      <c r="AI815" s="53">
        <f t="shared" si="281"/>
        <v>0</v>
      </c>
      <c r="AJ815" s="53">
        <f t="shared" si="281"/>
        <v>0</v>
      </c>
      <c r="AK815" s="53">
        <f t="shared" si="281"/>
        <v>0</v>
      </c>
      <c r="AL815" s="53">
        <f t="shared" si="280"/>
        <v>-1.3563777111347843</v>
      </c>
      <c r="AM815" s="53">
        <f t="shared" si="280"/>
        <v>0</v>
      </c>
    </row>
    <row r="816" spans="1:39" x14ac:dyDescent="0.35">
      <c r="A816" s="301">
        <v>2019</v>
      </c>
      <c r="B816" s="301" t="s">
        <v>87</v>
      </c>
      <c r="C816" s="301" t="s">
        <v>61</v>
      </c>
      <c r="D816" s="302" t="s">
        <v>10</v>
      </c>
      <c r="E816" s="302" t="s">
        <v>228</v>
      </c>
      <c r="F816" s="301" t="s">
        <v>78</v>
      </c>
      <c r="G816" s="301" t="s">
        <v>77</v>
      </c>
      <c r="H816" s="303">
        <v>16153137000</v>
      </c>
      <c r="I816" s="303">
        <v>16153137000</v>
      </c>
      <c r="J816" s="303">
        <v>15960611266</v>
      </c>
      <c r="K816" s="304">
        <f t="shared" si="292"/>
        <v>0.98808121704161855</v>
      </c>
      <c r="L816" s="303">
        <v>13735745388</v>
      </c>
      <c r="M816" s="304">
        <f t="shared" si="293"/>
        <v>0.85034537799066523</v>
      </c>
      <c r="P816">
        <f t="shared" si="286"/>
        <v>2019</v>
      </c>
      <c r="Q816" t="str">
        <f t="shared" si="287"/>
        <v>Enrique Pañalosa 2016-2019</v>
      </c>
      <c r="R816" t="str">
        <f t="shared" si="288"/>
        <v>0221-INSTITUTO DISTRITAL DE TURISMO</v>
      </c>
      <c r="S816" t="str">
        <f t="shared" si="289"/>
        <v>DESARROLLO ECONÓMICO, INDUSTRIA Y TURISMO</v>
      </c>
      <c r="T816" t="str">
        <f t="shared" si="290"/>
        <v>Establecimientos Públicos</v>
      </c>
      <c r="U816" t="str">
        <f t="shared" si="291"/>
        <v>Inversión directa</v>
      </c>
      <c r="V816" t="s">
        <v>256</v>
      </c>
      <c r="W816" s="53">
        <f t="shared" si="282"/>
        <v>23564995509.083931</v>
      </c>
      <c r="X816" s="53">
        <f t="shared" si="283"/>
        <v>23564995509.083931</v>
      </c>
      <c r="Y816" s="53">
        <f t="shared" si="284"/>
        <v>23284129442.195927</v>
      </c>
      <c r="Z816" s="53"/>
      <c r="AA816" s="53">
        <f t="shared" si="285"/>
        <v>20038385013.520302</v>
      </c>
      <c r="AB816" s="53"/>
      <c r="AC816" s="53">
        <f t="shared" si="294"/>
        <v>23564995509.083931</v>
      </c>
      <c r="AD816" s="53">
        <f t="shared" si="295"/>
        <v>23564995509.083931</v>
      </c>
      <c r="AE816" s="53">
        <f t="shared" si="296"/>
        <v>23284129442.195927</v>
      </c>
      <c r="AF816" s="53">
        <f t="shared" si="297"/>
        <v>1.4414617694504743</v>
      </c>
      <c r="AG816" s="53">
        <f t="shared" si="298"/>
        <v>20038385013.520302</v>
      </c>
      <c r="AI816" s="53">
        <f t="shared" si="281"/>
        <v>0</v>
      </c>
      <c r="AJ816" s="53">
        <f t="shared" si="281"/>
        <v>0</v>
      </c>
      <c r="AK816" s="53">
        <f t="shared" si="281"/>
        <v>0</v>
      </c>
      <c r="AL816" s="53">
        <f t="shared" si="280"/>
        <v>-1.4414617694504743</v>
      </c>
      <c r="AM816" s="53">
        <f t="shared" si="280"/>
        <v>0</v>
      </c>
    </row>
    <row r="817" spans="1:39" x14ac:dyDescent="0.35">
      <c r="A817" s="301">
        <v>2019</v>
      </c>
      <c r="B817" s="301" t="s">
        <v>87</v>
      </c>
      <c r="C817" s="301" t="s">
        <v>61</v>
      </c>
      <c r="D817" s="302" t="s">
        <v>10</v>
      </c>
      <c r="E817" s="302" t="s">
        <v>228</v>
      </c>
      <c r="F817" s="301" t="s">
        <v>80</v>
      </c>
      <c r="G817" s="301" t="s">
        <v>77</v>
      </c>
      <c r="H817" s="303">
        <v>0</v>
      </c>
      <c r="I817" s="303">
        <v>0</v>
      </c>
      <c r="J817" s="303">
        <v>0</v>
      </c>
      <c r="K817" s="304">
        <v>0</v>
      </c>
      <c r="L817" s="303">
        <v>0</v>
      </c>
      <c r="M817" s="304">
        <v>0</v>
      </c>
      <c r="P817">
        <f t="shared" si="286"/>
        <v>2019</v>
      </c>
      <c r="Q817" t="str">
        <f t="shared" si="287"/>
        <v>Enrique Pañalosa 2016-2019</v>
      </c>
      <c r="R817" t="str">
        <f t="shared" si="288"/>
        <v>0221-INSTITUTO DISTRITAL DE TURISMO</v>
      </c>
      <c r="S817" t="str">
        <f t="shared" si="289"/>
        <v>DESARROLLO ECONÓMICO, INDUSTRIA Y TURISMO</v>
      </c>
      <c r="T817" t="str">
        <f t="shared" si="290"/>
        <v>Establecimientos Públicos</v>
      </c>
      <c r="U817" t="str">
        <f t="shared" si="291"/>
        <v>Transferencias</v>
      </c>
      <c r="V817" t="s">
        <v>256</v>
      </c>
      <c r="W817" s="53">
        <f t="shared" si="282"/>
        <v>0</v>
      </c>
      <c r="X817" s="53">
        <f t="shared" si="283"/>
        <v>0</v>
      </c>
      <c r="Y817" s="53">
        <f t="shared" si="284"/>
        <v>0</v>
      </c>
      <c r="Z817" s="53"/>
      <c r="AA817" s="53">
        <f t="shared" si="285"/>
        <v>0</v>
      </c>
      <c r="AB817" s="53"/>
      <c r="AC817" s="53">
        <f t="shared" si="294"/>
        <v>0</v>
      </c>
      <c r="AD817" s="53">
        <f t="shared" si="295"/>
        <v>0</v>
      </c>
      <c r="AE817" s="53">
        <f t="shared" si="296"/>
        <v>0</v>
      </c>
      <c r="AF817" s="53">
        <f t="shared" si="297"/>
        <v>0</v>
      </c>
      <c r="AG817" s="53">
        <f t="shared" si="298"/>
        <v>0</v>
      </c>
      <c r="AI817" s="53">
        <f t="shared" si="281"/>
        <v>0</v>
      </c>
      <c r="AJ817" s="53">
        <f t="shared" si="281"/>
        <v>0</v>
      </c>
      <c r="AK817" s="53">
        <f t="shared" si="281"/>
        <v>0</v>
      </c>
      <c r="AL817" s="53">
        <f t="shared" si="280"/>
        <v>0</v>
      </c>
      <c r="AM817" s="53">
        <f t="shared" si="280"/>
        <v>0</v>
      </c>
    </row>
    <row r="818" spans="1:39" x14ac:dyDescent="0.35">
      <c r="A818" s="301">
        <v>2019</v>
      </c>
      <c r="B818" s="301" t="s">
        <v>87</v>
      </c>
      <c r="C818" s="301" t="s">
        <v>62</v>
      </c>
      <c r="D818" s="302" t="s">
        <v>9</v>
      </c>
      <c r="E818" s="302" t="s">
        <v>228</v>
      </c>
      <c r="F818" s="301" t="s">
        <v>76</v>
      </c>
      <c r="G818" s="301" t="s">
        <v>77</v>
      </c>
      <c r="H818" s="303">
        <v>12579731000</v>
      </c>
      <c r="I818" s="303">
        <v>12579731000</v>
      </c>
      <c r="J818" s="303">
        <v>12192409198</v>
      </c>
      <c r="K818" s="304">
        <f>+J818/I818</f>
        <v>0.96921064512428767</v>
      </c>
      <c r="L818" s="303">
        <v>11288752962</v>
      </c>
      <c r="M818" s="304">
        <f t="shared" si="293"/>
        <v>0.89737633992332588</v>
      </c>
      <c r="P818">
        <f t="shared" si="286"/>
        <v>2019</v>
      </c>
      <c r="Q818" t="str">
        <f t="shared" si="287"/>
        <v>Enrique Pañalosa 2016-2019</v>
      </c>
      <c r="R818" t="str">
        <f t="shared" si="288"/>
        <v>0222-INSTITUTO DISTRITAL DE LAS ARTES</v>
      </c>
      <c r="S818" t="str">
        <f t="shared" si="289"/>
        <v>CULTURA, RECREACIÓN Y DEPORTE</v>
      </c>
      <c r="T818" t="str">
        <f t="shared" si="290"/>
        <v>Establecimientos Públicos</v>
      </c>
      <c r="U818" t="str">
        <f t="shared" si="291"/>
        <v>Funcionamiento</v>
      </c>
      <c r="V818" t="s">
        <v>256</v>
      </c>
      <c r="W818" s="53">
        <f t="shared" si="282"/>
        <v>18351934024.98127</v>
      </c>
      <c r="X818" s="53">
        <f t="shared" si="283"/>
        <v>18351934024.98127</v>
      </c>
      <c r="Y818" s="53">
        <f t="shared" si="284"/>
        <v>17786889815.630463</v>
      </c>
      <c r="Z818" s="53"/>
      <c r="AA818" s="53">
        <f t="shared" si="285"/>
        <v>16468591385.852043</v>
      </c>
      <c r="AB818" s="53"/>
      <c r="AC818" s="53">
        <f t="shared" si="294"/>
        <v>18351934024.98127</v>
      </c>
      <c r="AD818" s="53">
        <f t="shared" si="295"/>
        <v>18351934024.98127</v>
      </c>
      <c r="AE818" s="53">
        <f t="shared" si="296"/>
        <v>17786889815.630463</v>
      </c>
      <c r="AF818" s="53">
        <f t="shared" si="297"/>
        <v>1.4139324454259365</v>
      </c>
      <c r="AG818" s="53">
        <f t="shared" si="298"/>
        <v>16468591385.852043</v>
      </c>
      <c r="AI818" s="53">
        <f t="shared" si="281"/>
        <v>0</v>
      </c>
      <c r="AJ818" s="53">
        <f t="shared" si="281"/>
        <v>0</v>
      </c>
      <c r="AK818" s="53">
        <f t="shared" si="281"/>
        <v>0</v>
      </c>
      <c r="AL818" s="53">
        <f t="shared" si="280"/>
        <v>-1.4139324454259365</v>
      </c>
      <c r="AM818" s="53">
        <f t="shared" si="280"/>
        <v>0</v>
      </c>
    </row>
    <row r="819" spans="1:39" x14ac:dyDescent="0.35">
      <c r="A819" s="301">
        <v>2019</v>
      </c>
      <c r="B819" s="301" t="s">
        <v>87</v>
      </c>
      <c r="C819" s="301" t="s">
        <v>62</v>
      </c>
      <c r="D819" s="302" t="s">
        <v>9</v>
      </c>
      <c r="E819" s="302" t="s">
        <v>228</v>
      </c>
      <c r="F819" s="301" t="s">
        <v>78</v>
      </c>
      <c r="G819" s="301" t="s">
        <v>77</v>
      </c>
      <c r="H819" s="303">
        <v>127542323000</v>
      </c>
      <c r="I819" s="303">
        <v>128383844983</v>
      </c>
      <c r="J819" s="303">
        <v>126438315888</v>
      </c>
      <c r="K819" s="304">
        <f t="shared" si="292"/>
        <v>0.98484599759995017</v>
      </c>
      <c r="L819" s="303">
        <v>116663799442</v>
      </c>
      <c r="M819" s="304">
        <f t="shared" si="293"/>
        <v>0.90871090095056806</v>
      </c>
      <c r="P819">
        <f t="shared" si="286"/>
        <v>2019</v>
      </c>
      <c r="Q819" t="str">
        <f t="shared" si="287"/>
        <v>Enrique Pañalosa 2016-2019</v>
      </c>
      <c r="R819" t="str">
        <f t="shared" si="288"/>
        <v>0222-INSTITUTO DISTRITAL DE LAS ARTES</v>
      </c>
      <c r="S819" t="str">
        <f t="shared" si="289"/>
        <v>CULTURA, RECREACIÓN Y DEPORTE</v>
      </c>
      <c r="T819" t="str">
        <f t="shared" si="290"/>
        <v>Establecimientos Públicos</v>
      </c>
      <c r="U819" t="str">
        <f t="shared" si="291"/>
        <v>Inversión directa</v>
      </c>
      <c r="V819" t="s">
        <v>256</v>
      </c>
      <c r="W819" s="53">
        <f t="shared" si="282"/>
        <v>186065051557.05249</v>
      </c>
      <c r="X819" s="53">
        <f t="shared" si="283"/>
        <v>187292705464.16602</v>
      </c>
      <c r="Y819" s="53">
        <f t="shared" si="284"/>
        <v>184454471356.05023</v>
      </c>
      <c r="Z819" s="53"/>
      <c r="AA819" s="53">
        <f t="shared" si="285"/>
        <v>170194923123.81171</v>
      </c>
      <c r="AB819" s="53"/>
      <c r="AC819" s="53">
        <f t="shared" si="294"/>
        <v>186065051557.05249</v>
      </c>
      <c r="AD819" s="53">
        <f t="shared" si="295"/>
        <v>187292705464.16602</v>
      </c>
      <c r="AE819" s="53">
        <f t="shared" si="296"/>
        <v>184454471356.05023</v>
      </c>
      <c r="AF819" s="53">
        <f t="shared" si="297"/>
        <v>1.4367420712510586</v>
      </c>
      <c r="AG819" s="53">
        <f t="shared" si="298"/>
        <v>170194923123.81171</v>
      </c>
      <c r="AI819" s="53">
        <f t="shared" si="281"/>
        <v>0</v>
      </c>
      <c r="AJ819" s="53">
        <f t="shared" si="281"/>
        <v>0</v>
      </c>
      <c r="AK819" s="53">
        <f t="shared" si="281"/>
        <v>0</v>
      </c>
      <c r="AL819" s="53">
        <f t="shared" si="280"/>
        <v>-1.4367420712510586</v>
      </c>
      <c r="AM819" s="53">
        <f t="shared" si="280"/>
        <v>0</v>
      </c>
    </row>
    <row r="820" spans="1:39" x14ac:dyDescent="0.35">
      <c r="A820" s="301">
        <v>2019</v>
      </c>
      <c r="B820" s="301" t="s">
        <v>87</v>
      </c>
      <c r="C820" s="301" t="s">
        <v>63</v>
      </c>
      <c r="D820" s="302" t="s">
        <v>16</v>
      </c>
      <c r="E820" s="302" t="s">
        <v>228</v>
      </c>
      <c r="F820" s="301" t="s">
        <v>76</v>
      </c>
      <c r="G820" s="301" t="s">
        <v>77</v>
      </c>
      <c r="H820" s="303">
        <v>50543112000</v>
      </c>
      <c r="I820" s="303">
        <v>50543112000</v>
      </c>
      <c r="J820" s="303">
        <v>49357269843</v>
      </c>
      <c r="K820" s="304">
        <f t="shared" si="292"/>
        <v>0.97653800666251023</v>
      </c>
      <c r="L820" s="303">
        <v>47868909036</v>
      </c>
      <c r="M820" s="304">
        <f t="shared" si="293"/>
        <v>0.94709065472660248</v>
      </c>
      <c r="P820">
        <f t="shared" si="286"/>
        <v>2019</v>
      </c>
      <c r="Q820" t="str">
        <f t="shared" si="287"/>
        <v>Enrique Pañalosa 2016-2019</v>
      </c>
      <c r="R820" t="str">
        <f t="shared" si="288"/>
        <v>0226-UNIDAD ADMINISTRATIVA ESPECIAL DE CATASTRO</v>
      </c>
      <c r="S820" t="str">
        <f t="shared" si="289"/>
        <v>HACIENDA</v>
      </c>
      <c r="T820" t="str">
        <f t="shared" si="290"/>
        <v>Establecimientos Públicos</v>
      </c>
      <c r="U820" t="str">
        <f t="shared" si="291"/>
        <v>Funcionamiento</v>
      </c>
      <c r="V820" t="s">
        <v>256</v>
      </c>
      <c r="W820" s="53">
        <f t="shared" si="282"/>
        <v>73734792647.09549</v>
      </c>
      <c r="X820" s="53">
        <f t="shared" si="283"/>
        <v>73734792647.09549</v>
      </c>
      <c r="Y820" s="53">
        <f t="shared" si="284"/>
        <v>72004827433.268143</v>
      </c>
      <c r="Z820" s="53"/>
      <c r="AA820" s="53">
        <f t="shared" si="285"/>
        <v>69833533044.267944</v>
      </c>
      <c r="AB820" s="53"/>
      <c r="AC820" s="53">
        <f t="shared" si="294"/>
        <v>73734792647.09549</v>
      </c>
      <c r="AD820" s="53">
        <f t="shared" si="295"/>
        <v>73734792647.09549</v>
      </c>
      <c r="AE820" s="53">
        <f t="shared" si="296"/>
        <v>72004827433.268143</v>
      </c>
      <c r="AF820" s="53">
        <f t="shared" si="297"/>
        <v>1.4246219629940504</v>
      </c>
      <c r="AG820" s="53">
        <f t="shared" si="298"/>
        <v>69833533044.267944</v>
      </c>
      <c r="AI820" s="53">
        <f t="shared" si="281"/>
        <v>0</v>
      </c>
      <c r="AJ820" s="53">
        <f t="shared" si="281"/>
        <v>0</v>
      </c>
      <c r="AK820" s="53">
        <f t="shared" si="281"/>
        <v>0</v>
      </c>
      <c r="AL820" s="53">
        <f t="shared" si="280"/>
        <v>-1.4246219629940504</v>
      </c>
      <c r="AM820" s="53">
        <f t="shared" si="280"/>
        <v>0</v>
      </c>
    </row>
    <row r="821" spans="1:39" x14ac:dyDescent="0.35">
      <c r="A821" s="301">
        <v>2019</v>
      </c>
      <c r="B821" s="301" t="s">
        <v>87</v>
      </c>
      <c r="C821" s="301" t="s">
        <v>63</v>
      </c>
      <c r="D821" s="302" t="s">
        <v>16</v>
      </c>
      <c r="E821" s="302" t="s">
        <v>228</v>
      </c>
      <c r="F821" s="301" t="s">
        <v>78</v>
      </c>
      <c r="G821" s="301" t="s">
        <v>77</v>
      </c>
      <c r="H821" s="303">
        <v>19326807000</v>
      </c>
      <c r="I821" s="303">
        <v>18874807000</v>
      </c>
      <c r="J821" s="303">
        <v>18557109021</v>
      </c>
      <c r="K821" s="304">
        <f t="shared" si="292"/>
        <v>0.98316814688489262</v>
      </c>
      <c r="L821" s="303">
        <v>16002224301</v>
      </c>
      <c r="M821" s="304">
        <f t="shared" si="293"/>
        <v>0.84780863195051481</v>
      </c>
      <c r="P821">
        <f t="shared" si="286"/>
        <v>2019</v>
      </c>
      <c r="Q821" t="str">
        <f t="shared" si="287"/>
        <v>Enrique Pañalosa 2016-2019</v>
      </c>
      <c r="R821" t="str">
        <f t="shared" si="288"/>
        <v>0226-UNIDAD ADMINISTRATIVA ESPECIAL DE CATASTRO</v>
      </c>
      <c r="S821" t="str">
        <f t="shared" si="289"/>
        <v>HACIENDA</v>
      </c>
      <c r="T821" t="str">
        <f t="shared" si="290"/>
        <v>Establecimientos Públicos</v>
      </c>
      <c r="U821" t="str">
        <f t="shared" si="291"/>
        <v>Inversión directa</v>
      </c>
      <c r="V821" t="s">
        <v>256</v>
      </c>
      <c r="W821" s="53">
        <f t="shared" si="282"/>
        <v>28194902337.541733</v>
      </c>
      <c r="X821" s="53">
        <f t="shared" si="283"/>
        <v>27535502372.686241</v>
      </c>
      <c r="Y821" s="53">
        <f t="shared" si="284"/>
        <v>27072028841.298496</v>
      </c>
      <c r="Z821" s="53"/>
      <c r="AA821" s="53">
        <f t="shared" si="285"/>
        <v>23344836596.657276</v>
      </c>
      <c r="AB821" s="53"/>
      <c r="AC821" s="53">
        <f t="shared" si="294"/>
        <v>28194902337.541733</v>
      </c>
      <c r="AD821" s="53">
        <f t="shared" si="295"/>
        <v>27535502372.686241</v>
      </c>
      <c r="AE821" s="53">
        <f t="shared" si="296"/>
        <v>27072028841.298496</v>
      </c>
      <c r="AF821" s="53">
        <f t="shared" si="297"/>
        <v>1.434294339608267</v>
      </c>
      <c r="AG821" s="53">
        <f t="shared" si="298"/>
        <v>23344836596.657276</v>
      </c>
      <c r="AI821" s="53">
        <f t="shared" si="281"/>
        <v>0</v>
      </c>
      <c r="AJ821" s="53">
        <f t="shared" si="281"/>
        <v>0</v>
      </c>
      <c r="AK821" s="53">
        <f t="shared" si="281"/>
        <v>0</v>
      </c>
      <c r="AL821" s="53">
        <f t="shared" si="280"/>
        <v>-1.434294339608267</v>
      </c>
      <c r="AM821" s="53">
        <f t="shared" si="280"/>
        <v>0</v>
      </c>
    </row>
    <row r="822" spans="1:39" x14ac:dyDescent="0.35">
      <c r="A822" s="301">
        <v>2019</v>
      </c>
      <c r="B822" s="301" t="s">
        <v>87</v>
      </c>
      <c r="C822" s="301" t="s">
        <v>63</v>
      </c>
      <c r="D822" s="302" t="s">
        <v>16</v>
      </c>
      <c r="E822" s="302" t="s">
        <v>228</v>
      </c>
      <c r="F822" s="301" t="s">
        <v>80</v>
      </c>
      <c r="G822" s="301" t="s">
        <v>77</v>
      </c>
      <c r="H822" s="303">
        <v>0</v>
      </c>
      <c r="I822" s="303">
        <v>0</v>
      </c>
      <c r="J822" s="303">
        <v>0</v>
      </c>
      <c r="K822" s="304">
        <v>0</v>
      </c>
      <c r="L822" s="303">
        <v>0</v>
      </c>
      <c r="M822" s="304">
        <v>0</v>
      </c>
      <c r="P822">
        <f t="shared" si="286"/>
        <v>2019</v>
      </c>
      <c r="Q822" t="str">
        <f t="shared" si="287"/>
        <v>Enrique Pañalosa 2016-2019</v>
      </c>
      <c r="R822" t="str">
        <f t="shared" si="288"/>
        <v>0226-UNIDAD ADMINISTRATIVA ESPECIAL DE CATASTRO</v>
      </c>
      <c r="S822" t="str">
        <f t="shared" si="289"/>
        <v>HACIENDA</v>
      </c>
      <c r="T822" t="str">
        <f t="shared" si="290"/>
        <v>Establecimientos Públicos</v>
      </c>
      <c r="U822" t="str">
        <f t="shared" si="291"/>
        <v>Transferencias</v>
      </c>
      <c r="V822" t="s">
        <v>256</v>
      </c>
      <c r="W822" s="53">
        <f t="shared" si="282"/>
        <v>0</v>
      </c>
      <c r="X822" s="53">
        <f t="shared" si="283"/>
        <v>0</v>
      </c>
      <c r="Y822" s="53">
        <f t="shared" si="284"/>
        <v>0</v>
      </c>
      <c r="Z822" s="53"/>
      <c r="AA822" s="53">
        <f t="shared" si="285"/>
        <v>0</v>
      </c>
      <c r="AB822" s="53"/>
      <c r="AC822" s="53">
        <f t="shared" si="294"/>
        <v>0</v>
      </c>
      <c r="AD822" s="53">
        <f t="shared" si="295"/>
        <v>0</v>
      </c>
      <c r="AE822" s="53">
        <f t="shared" si="296"/>
        <v>0</v>
      </c>
      <c r="AF822" s="53">
        <f t="shared" si="297"/>
        <v>0</v>
      </c>
      <c r="AG822" s="53">
        <f t="shared" si="298"/>
        <v>0</v>
      </c>
      <c r="AI822" s="53">
        <f t="shared" si="281"/>
        <v>0</v>
      </c>
      <c r="AJ822" s="53">
        <f t="shared" si="281"/>
        <v>0</v>
      </c>
      <c r="AK822" s="53">
        <f t="shared" si="281"/>
        <v>0</v>
      </c>
      <c r="AL822" s="53">
        <f t="shared" si="280"/>
        <v>0</v>
      </c>
      <c r="AM822" s="53">
        <f t="shared" si="280"/>
        <v>0</v>
      </c>
    </row>
    <row r="823" spans="1:39" x14ac:dyDescent="0.35">
      <c r="A823" s="301">
        <v>2019</v>
      </c>
      <c r="B823" s="301" t="s">
        <v>87</v>
      </c>
      <c r="C823" s="301" t="s">
        <v>64</v>
      </c>
      <c r="D823" s="302" t="s">
        <v>18</v>
      </c>
      <c r="E823" s="302" t="s">
        <v>228</v>
      </c>
      <c r="F823" s="301" t="s">
        <v>76</v>
      </c>
      <c r="G823" s="301" t="s">
        <v>77</v>
      </c>
      <c r="H823" s="303">
        <v>28072610000</v>
      </c>
      <c r="I823" s="303">
        <v>28003610000</v>
      </c>
      <c r="J823" s="303">
        <v>24069815717</v>
      </c>
      <c r="K823" s="304">
        <f t="shared" ref="K823:K829" si="299">+J823/I823</f>
        <v>0.85952545821770832</v>
      </c>
      <c r="L823" s="303">
        <v>22089562996</v>
      </c>
      <c r="M823" s="304">
        <f t="shared" ref="M823:M834" si="300">+L823/I823</f>
        <v>0.78881126383348432</v>
      </c>
      <c r="P823">
        <f t="shared" si="286"/>
        <v>2019</v>
      </c>
      <c r="Q823" t="str">
        <f t="shared" si="287"/>
        <v>Enrique Pañalosa 2016-2019</v>
      </c>
      <c r="R823" t="str">
        <f t="shared" si="288"/>
        <v>0227-UNIDAD ADTIVA ESPECIAL DE REHABILITACIÓN Y MANTO. VIAL</v>
      </c>
      <c r="S823" t="str">
        <f t="shared" si="289"/>
        <v>MOVILIDAD</v>
      </c>
      <c r="T823" t="str">
        <f t="shared" si="290"/>
        <v>Establecimientos Públicos</v>
      </c>
      <c r="U823" t="str">
        <f t="shared" si="291"/>
        <v>Funcionamiento</v>
      </c>
      <c r="V823" t="s">
        <v>256</v>
      </c>
      <c r="W823" s="53">
        <f t="shared" si="282"/>
        <v>40953712494.252022</v>
      </c>
      <c r="X823" s="53">
        <f t="shared" si="283"/>
        <v>40853051880.14798</v>
      </c>
      <c r="Y823" s="53">
        <f t="shared" si="284"/>
        <v>35114238136.875999</v>
      </c>
      <c r="Z823" s="53"/>
      <c r="AA823" s="53">
        <f t="shared" si="285"/>
        <v>32225347485.034428</v>
      </c>
      <c r="AB823" s="53"/>
      <c r="AC823" s="53">
        <f t="shared" si="294"/>
        <v>40953712494.252022</v>
      </c>
      <c r="AD823" s="53">
        <f t="shared" si="295"/>
        <v>40853051880.14798</v>
      </c>
      <c r="AE823" s="53">
        <f t="shared" si="296"/>
        <v>35114238136.875999</v>
      </c>
      <c r="AF823" s="53">
        <f t="shared" si="297"/>
        <v>1.2539182675689313</v>
      </c>
      <c r="AG823" s="53">
        <f t="shared" si="298"/>
        <v>32225347485.034428</v>
      </c>
      <c r="AI823" s="53">
        <f t="shared" si="281"/>
        <v>0</v>
      </c>
      <c r="AJ823" s="53">
        <f t="shared" si="281"/>
        <v>0</v>
      </c>
      <c r="AK823" s="53">
        <f t="shared" si="281"/>
        <v>0</v>
      </c>
      <c r="AL823" s="53">
        <f t="shared" si="280"/>
        <v>-1.2539182675689313</v>
      </c>
      <c r="AM823" s="53">
        <f t="shared" si="280"/>
        <v>0</v>
      </c>
    </row>
    <row r="824" spans="1:39" x14ac:dyDescent="0.35">
      <c r="A824" s="301">
        <v>2019</v>
      </c>
      <c r="B824" s="301" t="s">
        <v>87</v>
      </c>
      <c r="C824" s="301" t="s">
        <v>64</v>
      </c>
      <c r="D824" s="302" t="s">
        <v>18</v>
      </c>
      <c r="E824" s="302" t="s">
        <v>228</v>
      </c>
      <c r="F824" s="301" t="s">
        <v>78</v>
      </c>
      <c r="G824" s="301" t="s">
        <v>77</v>
      </c>
      <c r="H824" s="303">
        <v>129977394000</v>
      </c>
      <c r="I824" s="303">
        <v>142016968010</v>
      </c>
      <c r="J824" s="303">
        <v>127692631935</v>
      </c>
      <c r="K824" s="304">
        <f t="shared" si="299"/>
        <v>0.89913644632948819</v>
      </c>
      <c r="L824" s="303">
        <v>75167389839</v>
      </c>
      <c r="M824" s="304">
        <f t="shared" si="300"/>
        <v>0.52928456995157902</v>
      </c>
      <c r="P824">
        <f t="shared" si="286"/>
        <v>2019</v>
      </c>
      <c r="Q824" t="str">
        <f t="shared" si="287"/>
        <v>Enrique Pañalosa 2016-2019</v>
      </c>
      <c r="R824" t="str">
        <f t="shared" si="288"/>
        <v>0227-UNIDAD ADTIVA ESPECIAL DE REHABILITACIÓN Y MANTO. VIAL</v>
      </c>
      <c r="S824" t="str">
        <f t="shared" si="289"/>
        <v>MOVILIDAD</v>
      </c>
      <c r="T824" t="str">
        <f t="shared" si="290"/>
        <v>Establecimientos Públicos</v>
      </c>
      <c r="U824" t="str">
        <f t="shared" si="291"/>
        <v>Inversión directa</v>
      </c>
      <c r="V824" t="s">
        <v>256</v>
      </c>
      <c r="W824" s="53">
        <f t="shared" si="282"/>
        <v>189617453618.60254</v>
      </c>
      <c r="X824" s="53">
        <f t="shared" si="283"/>
        <v>207181379899.72885</v>
      </c>
      <c r="Y824" s="53">
        <f t="shared" si="284"/>
        <v>186284329668.68182</v>
      </c>
      <c r="Z824" s="53"/>
      <c r="AA824" s="53">
        <f t="shared" si="285"/>
        <v>109657907562.20268</v>
      </c>
      <c r="AB824" s="53"/>
      <c r="AC824" s="53">
        <f t="shared" si="294"/>
        <v>189617453618.60254</v>
      </c>
      <c r="AD824" s="53">
        <f t="shared" si="295"/>
        <v>207181379899.72885</v>
      </c>
      <c r="AE824" s="53">
        <f t="shared" si="296"/>
        <v>186284329668.68182</v>
      </c>
      <c r="AF824" s="53">
        <f t="shared" si="297"/>
        <v>1.311704736968929</v>
      </c>
      <c r="AG824" s="53">
        <f t="shared" si="298"/>
        <v>109657907562.20268</v>
      </c>
      <c r="AI824" s="53">
        <f t="shared" si="281"/>
        <v>0</v>
      </c>
      <c r="AJ824" s="53">
        <f t="shared" si="281"/>
        <v>0</v>
      </c>
      <c r="AK824" s="53">
        <f t="shared" si="281"/>
        <v>0</v>
      </c>
      <c r="AL824" s="53">
        <f t="shared" si="280"/>
        <v>-1.311704736968929</v>
      </c>
      <c r="AM824" s="53">
        <f t="shared" si="280"/>
        <v>0</v>
      </c>
    </row>
    <row r="825" spans="1:39" x14ac:dyDescent="0.35">
      <c r="A825" s="301">
        <v>2019</v>
      </c>
      <c r="B825" s="301" t="s">
        <v>87</v>
      </c>
      <c r="C825" s="301" t="s">
        <v>65</v>
      </c>
      <c r="D825" s="302" t="s">
        <v>15</v>
      </c>
      <c r="E825" s="302" t="s">
        <v>228</v>
      </c>
      <c r="F825" s="301" t="s">
        <v>76</v>
      </c>
      <c r="G825" s="301" t="s">
        <v>77</v>
      </c>
      <c r="H825" s="303">
        <v>241232162000</v>
      </c>
      <c r="I825" s="303">
        <v>240359162000</v>
      </c>
      <c r="J825" s="303">
        <v>226519311578</v>
      </c>
      <c r="K825" s="304">
        <f t="shared" si="299"/>
        <v>0.94242012533726505</v>
      </c>
      <c r="L825" s="303">
        <v>225503444508</v>
      </c>
      <c r="M825" s="304">
        <f t="shared" si="300"/>
        <v>0.93819367080336213</v>
      </c>
      <c r="P825">
        <f t="shared" si="286"/>
        <v>2019</v>
      </c>
      <c r="Q825" t="str">
        <f t="shared" si="287"/>
        <v>Enrique Pañalosa 2016-2019</v>
      </c>
      <c r="R825" t="str">
        <f t="shared" si="288"/>
        <v>0228-UNIDAD ADMINISTRATIVA ESPECIAL DE SERVICIOS PÚBLICOS</v>
      </c>
      <c r="S825" t="str">
        <f t="shared" si="289"/>
        <v>HÁBITAT</v>
      </c>
      <c r="T825" t="str">
        <f t="shared" si="290"/>
        <v>Establecimientos Públicos</v>
      </c>
      <c r="U825" t="str">
        <f t="shared" si="291"/>
        <v>Funcionamiento</v>
      </c>
      <c r="V825" t="s">
        <v>256</v>
      </c>
      <c r="W825" s="53">
        <f t="shared" si="282"/>
        <v>351921414037.19952</v>
      </c>
      <c r="X825" s="53">
        <f t="shared" si="283"/>
        <v>350647838441.36139</v>
      </c>
      <c r="Y825" s="53">
        <f t="shared" si="284"/>
        <v>330457579853.14886</v>
      </c>
      <c r="Z825" s="53"/>
      <c r="AA825" s="53">
        <f t="shared" si="285"/>
        <v>328975582706.56512</v>
      </c>
      <c r="AB825" s="53"/>
      <c r="AC825" s="53">
        <f t="shared" si="294"/>
        <v>351921414037.19952</v>
      </c>
      <c r="AD825" s="53">
        <f t="shared" si="295"/>
        <v>350647838441.36139</v>
      </c>
      <c r="AE825" s="53">
        <f t="shared" si="296"/>
        <v>330457579853.14886</v>
      </c>
      <c r="AF825" s="53">
        <f t="shared" si="297"/>
        <v>1.3748491095719033</v>
      </c>
      <c r="AG825" s="53">
        <f t="shared" si="298"/>
        <v>328975582706.56512</v>
      </c>
      <c r="AI825" s="53">
        <f t="shared" si="281"/>
        <v>0</v>
      </c>
      <c r="AJ825" s="53">
        <f t="shared" si="281"/>
        <v>0</v>
      </c>
      <c r="AK825" s="53">
        <f t="shared" si="281"/>
        <v>0</v>
      </c>
      <c r="AL825" s="53">
        <f t="shared" si="280"/>
        <v>-1.3748491095719033</v>
      </c>
      <c r="AM825" s="53">
        <f t="shared" si="280"/>
        <v>0</v>
      </c>
    </row>
    <row r="826" spans="1:39" x14ac:dyDescent="0.35">
      <c r="A826" s="301">
        <v>2019</v>
      </c>
      <c r="B826" s="301" t="s">
        <v>87</v>
      </c>
      <c r="C826" s="301" t="s">
        <v>65</v>
      </c>
      <c r="D826" s="302" t="s">
        <v>15</v>
      </c>
      <c r="E826" s="302" t="s">
        <v>228</v>
      </c>
      <c r="F826" s="301" t="s">
        <v>78</v>
      </c>
      <c r="G826" s="301" t="s">
        <v>77</v>
      </c>
      <c r="H826" s="303">
        <v>161437106000</v>
      </c>
      <c r="I826" s="303">
        <v>158134106000</v>
      </c>
      <c r="J826" s="303">
        <v>151041312609</v>
      </c>
      <c r="K826" s="304">
        <f t="shared" si="299"/>
        <v>0.95514697258920223</v>
      </c>
      <c r="L826" s="303">
        <v>91788133182</v>
      </c>
      <c r="M826" s="304">
        <f t="shared" si="300"/>
        <v>0.58044488632958158</v>
      </c>
      <c r="P826">
        <f t="shared" si="286"/>
        <v>2019</v>
      </c>
      <c r="Q826" t="str">
        <f t="shared" si="287"/>
        <v>Enrique Pañalosa 2016-2019</v>
      </c>
      <c r="R826" t="str">
        <f t="shared" si="288"/>
        <v>0228-UNIDAD ADMINISTRATIVA ESPECIAL DE SERVICIOS PÚBLICOS</v>
      </c>
      <c r="S826" t="str">
        <f t="shared" si="289"/>
        <v>HÁBITAT</v>
      </c>
      <c r="T826" t="str">
        <f t="shared" si="290"/>
        <v>Establecimientos Públicos</v>
      </c>
      <c r="U826" t="str">
        <f t="shared" si="291"/>
        <v>Inversión directa</v>
      </c>
      <c r="V826" t="s">
        <v>256</v>
      </c>
      <c r="W826" s="53">
        <f t="shared" si="282"/>
        <v>235512438103.47836</v>
      </c>
      <c r="X826" s="53">
        <f t="shared" si="283"/>
        <v>230693858271.80206</v>
      </c>
      <c r="Y826" s="53">
        <f t="shared" si="284"/>
        <v>220346540323.23425</v>
      </c>
      <c r="Z826" s="53"/>
      <c r="AA826" s="53">
        <f t="shared" si="285"/>
        <v>133905070341.50876</v>
      </c>
      <c r="AB826" s="53"/>
      <c r="AC826" s="53">
        <f t="shared" si="294"/>
        <v>235512438103.47836</v>
      </c>
      <c r="AD826" s="53">
        <f t="shared" si="295"/>
        <v>230693858271.80206</v>
      </c>
      <c r="AE826" s="53">
        <f t="shared" si="296"/>
        <v>220346540323.23425</v>
      </c>
      <c r="AF826" s="53">
        <f t="shared" si="297"/>
        <v>1.3934156640644886</v>
      </c>
      <c r="AG826" s="53">
        <f t="shared" si="298"/>
        <v>133905070341.50876</v>
      </c>
      <c r="AI826" s="53">
        <f t="shared" si="281"/>
        <v>0</v>
      </c>
      <c r="AJ826" s="53">
        <f t="shared" si="281"/>
        <v>0</v>
      </c>
      <c r="AK826" s="53">
        <f t="shared" si="281"/>
        <v>0</v>
      </c>
      <c r="AL826" s="53">
        <f t="shared" si="280"/>
        <v>-1.3934156640644886</v>
      </c>
      <c r="AM826" s="53">
        <f t="shared" si="280"/>
        <v>0</v>
      </c>
    </row>
    <row r="827" spans="1:39" x14ac:dyDescent="0.35">
      <c r="A827" s="301">
        <v>2019</v>
      </c>
      <c r="B827" s="301" t="s">
        <v>87</v>
      </c>
      <c r="C827" s="301" t="s">
        <v>66</v>
      </c>
      <c r="D827" s="302" t="s">
        <v>8</v>
      </c>
      <c r="E827" s="302" t="s">
        <v>228</v>
      </c>
      <c r="F827" s="301" t="s">
        <v>76</v>
      </c>
      <c r="G827" s="301" t="s">
        <v>77</v>
      </c>
      <c r="H827" s="303">
        <v>5711095000</v>
      </c>
      <c r="I827" s="303">
        <v>5695095000</v>
      </c>
      <c r="J827" s="303">
        <v>5122930282</v>
      </c>
      <c r="K827" s="304">
        <f t="shared" si="299"/>
        <v>0.89953377107844557</v>
      </c>
      <c r="L827" s="303">
        <v>4761753772</v>
      </c>
      <c r="M827" s="304">
        <f t="shared" si="300"/>
        <v>0.83611489746878676</v>
      </c>
      <c r="P827">
        <f t="shared" si="286"/>
        <v>2019</v>
      </c>
      <c r="Q827" t="str">
        <f t="shared" si="287"/>
        <v>Enrique Pañalosa 2016-2019</v>
      </c>
      <c r="R827" t="str">
        <f t="shared" si="288"/>
        <v>0229-INSTITUTO DISTRITAL DE PROTECCIÓN Y BIENESTAR ANIMAL</v>
      </c>
      <c r="S827" t="str">
        <f t="shared" si="289"/>
        <v>AMBIENTE</v>
      </c>
      <c r="T827" t="str">
        <f t="shared" si="290"/>
        <v>Establecimientos Públicos</v>
      </c>
      <c r="U827" t="str">
        <f t="shared" si="291"/>
        <v>Funcionamiento</v>
      </c>
      <c r="V827" t="s">
        <v>256</v>
      </c>
      <c r="W827" s="53">
        <f t="shared" si="282"/>
        <v>8331627969.6601152</v>
      </c>
      <c r="X827" s="53">
        <f t="shared" si="283"/>
        <v>8308286377.9838152</v>
      </c>
      <c r="Y827" s="53">
        <f t="shared" si="284"/>
        <v>7473584176.7874603</v>
      </c>
      <c r="Z827" s="53"/>
      <c r="AA827" s="53">
        <f t="shared" si="285"/>
        <v>6946682013.0692549</v>
      </c>
      <c r="AB827" s="53"/>
      <c r="AC827" s="53">
        <f t="shared" si="294"/>
        <v>8331627969.6601152</v>
      </c>
      <c r="AD827" s="53">
        <f t="shared" si="295"/>
        <v>8308286377.9838152</v>
      </c>
      <c r="AE827" s="53">
        <f t="shared" si="296"/>
        <v>7473584176.7874603</v>
      </c>
      <c r="AF827" s="53">
        <f t="shared" si="297"/>
        <v>1.3122843739722447</v>
      </c>
      <c r="AG827" s="53">
        <f t="shared" si="298"/>
        <v>6946682013.0692549</v>
      </c>
      <c r="AI827" s="53">
        <f t="shared" si="281"/>
        <v>0</v>
      </c>
      <c r="AJ827" s="53">
        <f t="shared" si="281"/>
        <v>0</v>
      </c>
      <c r="AK827" s="53">
        <f t="shared" si="281"/>
        <v>0</v>
      </c>
      <c r="AL827" s="53">
        <f t="shared" si="281"/>
        <v>-1.3122843739722447</v>
      </c>
      <c r="AM827" s="53">
        <f t="shared" si="281"/>
        <v>0</v>
      </c>
    </row>
    <row r="828" spans="1:39" x14ac:dyDescent="0.35">
      <c r="A828" s="301">
        <v>2019</v>
      </c>
      <c r="B828" s="301" t="s">
        <v>87</v>
      </c>
      <c r="C828" s="301" t="s">
        <v>66</v>
      </c>
      <c r="D828" s="302" t="s">
        <v>8</v>
      </c>
      <c r="E828" s="302" t="s">
        <v>228</v>
      </c>
      <c r="F828" s="301" t="s">
        <v>78</v>
      </c>
      <c r="G828" s="301" t="s">
        <v>77</v>
      </c>
      <c r="H828" s="303">
        <v>19058078000</v>
      </c>
      <c r="I828" s="303">
        <v>18893078000</v>
      </c>
      <c r="J828" s="303">
        <v>18854590183</v>
      </c>
      <c r="K828" s="304">
        <f t="shared" si="299"/>
        <v>0.99796286147762692</v>
      </c>
      <c r="L828" s="303">
        <v>16498150207</v>
      </c>
      <c r="M828" s="304">
        <f t="shared" si="300"/>
        <v>0.87323781794581068</v>
      </c>
      <c r="P828">
        <f t="shared" si="286"/>
        <v>2019</v>
      </c>
      <c r="Q828" t="str">
        <f t="shared" si="287"/>
        <v>Enrique Pañalosa 2016-2019</v>
      </c>
      <c r="R828" t="str">
        <f t="shared" si="288"/>
        <v>0229-INSTITUTO DISTRITAL DE PROTECCIÓN Y BIENESTAR ANIMAL</v>
      </c>
      <c r="S828" t="str">
        <f t="shared" si="289"/>
        <v>AMBIENTE</v>
      </c>
      <c r="T828" t="str">
        <f t="shared" si="290"/>
        <v>Establecimientos Públicos</v>
      </c>
      <c r="U828" t="str">
        <f t="shared" si="291"/>
        <v>Inversión directa</v>
      </c>
      <c r="V828" t="s">
        <v>256</v>
      </c>
      <c r="W828" s="53">
        <f t="shared" si="282"/>
        <v>27802867175.692947</v>
      </c>
      <c r="X828" s="53">
        <f t="shared" si="283"/>
        <v>27562157011.531097</v>
      </c>
      <c r="Y828" s="53">
        <f t="shared" si="284"/>
        <v>27506009079.723213</v>
      </c>
      <c r="Z828" s="53"/>
      <c r="AA828" s="53">
        <f t="shared" si="285"/>
        <v>24068317846.629242</v>
      </c>
      <c r="AB828" s="53"/>
      <c r="AC828" s="53">
        <f t="shared" si="294"/>
        <v>27802867175.692947</v>
      </c>
      <c r="AD828" s="53">
        <f t="shared" si="295"/>
        <v>27562157011.531097</v>
      </c>
      <c r="AE828" s="53">
        <f t="shared" si="296"/>
        <v>27506009079.723213</v>
      </c>
      <c r="AF828" s="53">
        <f t="shared" si="297"/>
        <v>1.4558776012952053</v>
      </c>
      <c r="AG828" s="53">
        <f t="shared" si="298"/>
        <v>24068317846.629242</v>
      </c>
      <c r="AI828" s="53">
        <f t="shared" ref="AI828:AL891" si="301">+W828-AC828</f>
        <v>0</v>
      </c>
      <c r="AJ828" s="53">
        <f t="shared" si="301"/>
        <v>0</v>
      </c>
      <c r="AK828" s="53">
        <f t="shared" si="301"/>
        <v>0</v>
      </c>
      <c r="AL828" s="53">
        <f t="shared" si="301"/>
        <v>-1.4558776012952053</v>
      </c>
      <c r="AM828" s="53">
        <f t="shared" ref="AM828:AM891" si="302">+AA828-AG828</f>
        <v>0</v>
      </c>
    </row>
    <row r="829" spans="1:39" x14ac:dyDescent="0.35">
      <c r="A829" s="301">
        <v>2019</v>
      </c>
      <c r="B829" s="301" t="s">
        <v>87</v>
      </c>
      <c r="C829" s="301" t="s">
        <v>67</v>
      </c>
      <c r="D829" s="302" t="s">
        <v>11</v>
      </c>
      <c r="E829" s="302" t="s">
        <v>229</v>
      </c>
      <c r="F829" s="301" t="s">
        <v>76</v>
      </c>
      <c r="G829" s="301" t="s">
        <v>77</v>
      </c>
      <c r="H829" s="303">
        <v>292424083000</v>
      </c>
      <c r="I829" s="303">
        <v>328983058866</v>
      </c>
      <c r="J829" s="303">
        <v>292728411007.08002</v>
      </c>
      <c r="K829" s="304">
        <f t="shared" si="299"/>
        <v>0.88979782732919666</v>
      </c>
      <c r="L829" s="303">
        <v>278229656894</v>
      </c>
      <c r="M829" s="304">
        <f t="shared" si="300"/>
        <v>0.84572639652951653</v>
      </c>
      <c r="P829">
        <f t="shared" si="286"/>
        <v>2019</v>
      </c>
      <c r="Q829" t="str">
        <f t="shared" si="287"/>
        <v>Enrique Pañalosa 2016-2019</v>
      </c>
      <c r="R829" t="str">
        <f t="shared" si="288"/>
        <v xml:space="preserve">0230-UNIVERSIDAD DISTRITAL  </v>
      </c>
      <c r="S829" t="str">
        <f t="shared" si="289"/>
        <v>EDUCACIÓN</v>
      </c>
      <c r="T829" t="str">
        <f t="shared" si="290"/>
        <v>Ente Autónomo Universitario</v>
      </c>
      <c r="U829" t="str">
        <f t="shared" si="291"/>
        <v>Funcionamiento</v>
      </c>
      <c r="V829" t="s">
        <v>256</v>
      </c>
      <c r="W829" s="53">
        <f t="shared" si="282"/>
        <v>426602721356.41431</v>
      </c>
      <c r="X829" s="53">
        <f t="shared" si="283"/>
        <v>479936764279.40802</v>
      </c>
      <c r="Y829" s="53">
        <f t="shared" si="284"/>
        <v>427046690111.22211</v>
      </c>
      <c r="Z829" s="53"/>
      <c r="AA829" s="53">
        <f t="shared" si="285"/>
        <v>405895190216.05975</v>
      </c>
      <c r="AB829" s="53"/>
      <c r="AC829" s="53">
        <f t="shared" si="294"/>
        <v>426602721356.41431</v>
      </c>
      <c r="AD829" s="53">
        <f t="shared" si="295"/>
        <v>479936764279.40802</v>
      </c>
      <c r="AE829" s="53">
        <f t="shared" si="296"/>
        <v>427046690111.22211</v>
      </c>
      <c r="AF829" s="53">
        <f t="shared" si="297"/>
        <v>1.2980810974985948</v>
      </c>
      <c r="AG829" s="53">
        <f t="shared" si="298"/>
        <v>405895190216.05975</v>
      </c>
      <c r="AI829" s="53">
        <f t="shared" si="301"/>
        <v>0</v>
      </c>
      <c r="AJ829" s="53">
        <f t="shared" si="301"/>
        <v>0</v>
      </c>
      <c r="AK829" s="53">
        <f t="shared" si="301"/>
        <v>0</v>
      </c>
      <c r="AL829" s="53">
        <f t="shared" si="301"/>
        <v>-1.2980810974985948</v>
      </c>
      <c r="AM829" s="53">
        <f t="shared" si="302"/>
        <v>0</v>
      </c>
    </row>
    <row r="830" spans="1:39" x14ac:dyDescent="0.35">
      <c r="A830" s="301">
        <v>2019</v>
      </c>
      <c r="B830" s="301" t="s">
        <v>87</v>
      </c>
      <c r="C830" s="301" t="s">
        <v>67</v>
      </c>
      <c r="D830" s="302" t="s">
        <v>11</v>
      </c>
      <c r="E830" s="302" t="s">
        <v>229</v>
      </c>
      <c r="F830" s="301" t="s">
        <v>79</v>
      </c>
      <c r="G830" s="301" t="s">
        <v>77</v>
      </c>
      <c r="H830" s="303">
        <v>0</v>
      </c>
      <c r="I830" s="303">
        <v>0</v>
      </c>
      <c r="J830" s="303">
        <v>0</v>
      </c>
      <c r="K830" s="304">
        <v>0</v>
      </c>
      <c r="L830" s="303">
        <v>0</v>
      </c>
      <c r="M830" s="304">
        <v>0</v>
      </c>
      <c r="P830">
        <f t="shared" si="286"/>
        <v>2019</v>
      </c>
      <c r="Q830" t="str">
        <f t="shared" si="287"/>
        <v>Enrique Pañalosa 2016-2019</v>
      </c>
      <c r="R830" t="str">
        <f t="shared" si="288"/>
        <v xml:space="preserve">0230-UNIVERSIDAD DISTRITAL  </v>
      </c>
      <c r="S830" t="str">
        <f t="shared" si="289"/>
        <v>EDUCACIÓN</v>
      </c>
      <c r="T830" t="str">
        <f t="shared" si="290"/>
        <v>Ente Autónomo Universitario</v>
      </c>
      <c r="U830" t="str">
        <f t="shared" si="291"/>
        <v>Servicio de la deuda</v>
      </c>
      <c r="V830" t="s">
        <v>256</v>
      </c>
      <c r="W830" s="53">
        <f t="shared" si="282"/>
        <v>0</v>
      </c>
      <c r="X830" s="53">
        <f t="shared" si="283"/>
        <v>0</v>
      </c>
      <c r="Y830" s="53">
        <f t="shared" si="284"/>
        <v>0</v>
      </c>
      <c r="Z830" s="53"/>
      <c r="AA830" s="53">
        <f t="shared" si="285"/>
        <v>0</v>
      </c>
      <c r="AB830" s="53"/>
      <c r="AC830" s="53">
        <f t="shared" si="294"/>
        <v>0</v>
      </c>
      <c r="AD830" s="53">
        <f t="shared" si="295"/>
        <v>0</v>
      </c>
      <c r="AE830" s="53">
        <f t="shared" si="296"/>
        <v>0</v>
      </c>
      <c r="AF830" s="53">
        <f t="shared" si="297"/>
        <v>0</v>
      </c>
      <c r="AG830" s="53">
        <f t="shared" si="298"/>
        <v>0</v>
      </c>
      <c r="AI830" s="53">
        <f t="shared" si="301"/>
        <v>0</v>
      </c>
      <c r="AJ830" s="53">
        <f t="shared" si="301"/>
        <v>0</v>
      </c>
      <c r="AK830" s="53">
        <f t="shared" si="301"/>
        <v>0</v>
      </c>
      <c r="AL830" s="53">
        <f t="shared" si="301"/>
        <v>0</v>
      </c>
      <c r="AM830" s="53">
        <f t="shared" si="302"/>
        <v>0</v>
      </c>
    </row>
    <row r="831" spans="1:39" x14ac:dyDescent="0.35">
      <c r="A831" s="301">
        <v>2019</v>
      </c>
      <c r="B831" s="301" t="s">
        <v>87</v>
      </c>
      <c r="C831" s="301" t="s">
        <v>67</v>
      </c>
      <c r="D831" s="302" t="s">
        <v>11</v>
      </c>
      <c r="E831" s="302" t="s">
        <v>229</v>
      </c>
      <c r="F831" s="301" t="s">
        <v>78</v>
      </c>
      <c r="G831" s="301" t="s">
        <v>77</v>
      </c>
      <c r="H831" s="303">
        <v>40067181000</v>
      </c>
      <c r="I831" s="303">
        <v>57172070009</v>
      </c>
      <c r="J831" s="303">
        <v>34959427562</v>
      </c>
      <c r="K831" s="304">
        <f t="shared" ref="K831:K834" si="303">+J831/I831</f>
        <v>0.6114773797152474</v>
      </c>
      <c r="L831" s="303">
        <v>15000193630</v>
      </c>
      <c r="M831" s="304">
        <f t="shared" si="300"/>
        <v>0.26236925875936756</v>
      </c>
      <c r="P831">
        <f t="shared" si="286"/>
        <v>2019</v>
      </c>
      <c r="Q831" t="str">
        <f t="shared" si="287"/>
        <v>Enrique Pañalosa 2016-2019</v>
      </c>
      <c r="R831" t="str">
        <f t="shared" si="288"/>
        <v xml:space="preserve">0230-UNIVERSIDAD DISTRITAL  </v>
      </c>
      <c r="S831" t="str">
        <f t="shared" si="289"/>
        <v>EDUCACIÓN</v>
      </c>
      <c r="T831" t="str">
        <f t="shared" si="290"/>
        <v>Ente Autónomo Universitario</v>
      </c>
      <c r="U831" t="str">
        <f t="shared" si="291"/>
        <v>Inversión directa</v>
      </c>
      <c r="V831" t="s">
        <v>256</v>
      </c>
      <c r="W831" s="53">
        <f t="shared" si="282"/>
        <v>58451986157.651787</v>
      </c>
      <c r="X831" s="53">
        <f t="shared" si="283"/>
        <v>83405444589.934265</v>
      </c>
      <c r="Y831" s="53">
        <f t="shared" si="284"/>
        <v>51000542711.838264</v>
      </c>
      <c r="Z831" s="53"/>
      <c r="AA831" s="53">
        <f t="shared" si="285"/>
        <v>21883024673.556561</v>
      </c>
      <c r="AB831" s="53"/>
      <c r="AC831" s="53">
        <f t="shared" si="294"/>
        <v>58451986157.651787</v>
      </c>
      <c r="AD831" s="53">
        <f t="shared" si="295"/>
        <v>83405444589.934265</v>
      </c>
      <c r="AE831" s="53">
        <f t="shared" si="296"/>
        <v>51000542711.838264</v>
      </c>
      <c r="AF831" s="53">
        <f t="shared" si="297"/>
        <v>0.89205345728796914</v>
      </c>
      <c r="AG831" s="53">
        <f t="shared" si="298"/>
        <v>21883024673.556561</v>
      </c>
      <c r="AI831" s="53">
        <f t="shared" si="301"/>
        <v>0</v>
      </c>
      <c r="AJ831" s="53">
        <f t="shared" si="301"/>
        <v>0</v>
      </c>
      <c r="AK831" s="53">
        <f t="shared" si="301"/>
        <v>0</v>
      </c>
      <c r="AL831" s="53">
        <f t="shared" si="301"/>
        <v>-0.89205345728796914</v>
      </c>
      <c r="AM831" s="53">
        <f t="shared" si="302"/>
        <v>0</v>
      </c>
    </row>
    <row r="832" spans="1:39" x14ac:dyDescent="0.35">
      <c r="A832" s="301">
        <v>2019</v>
      </c>
      <c r="B832" s="301" t="s">
        <v>87</v>
      </c>
      <c r="C832" s="301" t="s">
        <v>67</v>
      </c>
      <c r="D832" s="302" t="s">
        <v>11</v>
      </c>
      <c r="E832" s="302" t="s">
        <v>229</v>
      </c>
      <c r="F832" s="301" t="s">
        <v>80</v>
      </c>
      <c r="G832" s="301" t="s">
        <v>77</v>
      </c>
      <c r="H832" s="303">
        <v>149145000</v>
      </c>
      <c r="I832" s="303">
        <v>782398280</v>
      </c>
      <c r="J832" s="303">
        <v>83531853</v>
      </c>
      <c r="K832" s="304">
        <f t="shared" si="303"/>
        <v>0.10676385050335234</v>
      </c>
      <c r="L832" s="303">
        <v>39781853</v>
      </c>
      <c r="M832" s="304">
        <f t="shared" si="300"/>
        <v>5.0846038414092631E-2</v>
      </c>
      <c r="P832">
        <f t="shared" si="286"/>
        <v>2019</v>
      </c>
      <c r="Q832" t="str">
        <f t="shared" si="287"/>
        <v>Enrique Pañalosa 2016-2019</v>
      </c>
      <c r="R832" t="str">
        <f t="shared" si="288"/>
        <v xml:space="preserve">0230-UNIVERSIDAD DISTRITAL  </v>
      </c>
      <c r="S832" t="str">
        <f t="shared" si="289"/>
        <v>EDUCACIÓN</v>
      </c>
      <c r="T832" t="str">
        <f t="shared" si="290"/>
        <v>Ente Autónomo Universitario</v>
      </c>
      <c r="U832" t="str">
        <f t="shared" si="291"/>
        <v>Transferencias</v>
      </c>
      <c r="V832" t="s">
        <v>256</v>
      </c>
      <c r="W832" s="53">
        <f t="shared" si="282"/>
        <v>217580105.6601156</v>
      </c>
      <c r="X832" s="53">
        <f t="shared" si="283"/>
        <v>1141401323.7499931</v>
      </c>
      <c r="Y832" s="53">
        <f t="shared" si="284"/>
        <v>121860400.29317272</v>
      </c>
      <c r="Z832" s="53"/>
      <c r="AA832" s="53">
        <f t="shared" si="285"/>
        <v>58035735.553288326</v>
      </c>
      <c r="AB832" s="53"/>
      <c r="AC832" s="53">
        <f t="shared" si="294"/>
        <v>217580105.6601156</v>
      </c>
      <c r="AD832" s="53">
        <f t="shared" si="295"/>
        <v>1141401323.7499931</v>
      </c>
      <c r="AE832" s="53">
        <f t="shared" si="296"/>
        <v>121860400.29317272</v>
      </c>
      <c r="AF832" s="53">
        <f t="shared" si="297"/>
        <v>0.155752387764928</v>
      </c>
      <c r="AG832" s="53">
        <f t="shared" si="298"/>
        <v>58035735.553288326</v>
      </c>
      <c r="AI832" s="53">
        <f t="shared" si="301"/>
        <v>0</v>
      </c>
      <c r="AJ832" s="53">
        <f t="shared" si="301"/>
        <v>0</v>
      </c>
      <c r="AK832" s="53">
        <f t="shared" si="301"/>
        <v>0</v>
      </c>
      <c r="AL832" s="53">
        <f t="shared" si="301"/>
        <v>-0.155752387764928</v>
      </c>
      <c r="AM832" s="53">
        <f t="shared" si="302"/>
        <v>0</v>
      </c>
    </row>
    <row r="833" spans="1:39" x14ac:dyDescent="0.35">
      <c r="A833" s="301">
        <v>2019</v>
      </c>
      <c r="B833" s="301" t="s">
        <v>87</v>
      </c>
      <c r="C833" s="301" t="s">
        <v>68</v>
      </c>
      <c r="D833" s="302" t="s">
        <v>19</v>
      </c>
      <c r="E833" s="302" t="s">
        <v>227</v>
      </c>
      <c r="F833" s="301" t="s">
        <v>76</v>
      </c>
      <c r="G833" s="301" t="s">
        <v>77</v>
      </c>
      <c r="H833" s="303">
        <v>141469846000</v>
      </c>
      <c r="I833" s="303">
        <v>145020195594</v>
      </c>
      <c r="J833" s="303">
        <v>143447743184</v>
      </c>
      <c r="K833" s="304">
        <f t="shared" si="303"/>
        <v>0.98915701083177232</v>
      </c>
      <c r="L833" s="303">
        <v>141770038272</v>
      </c>
      <c r="M833" s="304">
        <f t="shared" si="300"/>
        <v>0.97758824342576967</v>
      </c>
      <c r="P833">
        <f t="shared" si="286"/>
        <v>2019</v>
      </c>
      <c r="Q833" t="str">
        <f t="shared" si="287"/>
        <v>Enrique Pañalosa 2016-2019</v>
      </c>
      <c r="R833" t="str">
        <f t="shared" si="288"/>
        <v>0235-CONTRALORÍA DISTRITAL</v>
      </c>
      <c r="S833" t="str">
        <f t="shared" si="289"/>
        <v>ORGANISMO DE CONTROL</v>
      </c>
      <c r="T833" t="str">
        <f t="shared" si="290"/>
        <v>Organismo de Control</v>
      </c>
      <c r="U833" t="str">
        <f t="shared" si="291"/>
        <v>Funcionamiento</v>
      </c>
      <c r="V833" t="s">
        <v>256</v>
      </c>
      <c r="W833" s="53">
        <f t="shared" si="282"/>
        <v>206383211240.07028</v>
      </c>
      <c r="X833" s="53">
        <f t="shared" si="283"/>
        <v>211562636898.27451</v>
      </c>
      <c r="Y833" s="53">
        <f t="shared" si="284"/>
        <v>209268665517.98483</v>
      </c>
      <c r="Z833" s="53"/>
      <c r="AA833" s="53">
        <f t="shared" si="285"/>
        <v>206821146579.90808</v>
      </c>
      <c r="AB833" s="53"/>
      <c r="AC833" s="53">
        <f t="shared" si="294"/>
        <v>206383211240.07028</v>
      </c>
      <c r="AD833" s="53">
        <f t="shared" si="295"/>
        <v>211562636898.27451</v>
      </c>
      <c r="AE833" s="53">
        <f t="shared" si="296"/>
        <v>209268665517.98483</v>
      </c>
      <c r="AF833" s="53">
        <f t="shared" si="297"/>
        <v>1.4430311906615785</v>
      </c>
      <c r="AG833" s="53">
        <f t="shared" si="298"/>
        <v>206821146579.90808</v>
      </c>
      <c r="AI833" s="53">
        <f t="shared" si="301"/>
        <v>0</v>
      </c>
      <c r="AJ833" s="53">
        <f t="shared" si="301"/>
        <v>0</v>
      </c>
      <c r="AK833" s="53">
        <f t="shared" si="301"/>
        <v>0</v>
      </c>
      <c r="AL833" s="53">
        <f t="shared" si="301"/>
        <v>-1.4430311906615785</v>
      </c>
      <c r="AM833" s="53">
        <f t="shared" si="302"/>
        <v>0</v>
      </c>
    </row>
    <row r="834" spans="1:39" x14ac:dyDescent="0.35">
      <c r="A834" s="301">
        <v>2019</v>
      </c>
      <c r="B834" s="301" t="s">
        <v>87</v>
      </c>
      <c r="C834" s="301" t="s">
        <v>68</v>
      </c>
      <c r="D834" s="302" t="s">
        <v>19</v>
      </c>
      <c r="E834" s="302" t="s">
        <v>227</v>
      </c>
      <c r="F834" s="301" t="s">
        <v>78</v>
      </c>
      <c r="G834" s="301" t="s">
        <v>77</v>
      </c>
      <c r="H834" s="303">
        <v>19751000000</v>
      </c>
      <c r="I834" s="303">
        <v>22396187000</v>
      </c>
      <c r="J834" s="303">
        <v>21921141964</v>
      </c>
      <c r="K834" s="304">
        <f t="shared" si="303"/>
        <v>0.97878902172052773</v>
      </c>
      <c r="L834" s="303">
        <v>20498875035</v>
      </c>
      <c r="M834" s="304">
        <f t="shared" si="300"/>
        <v>0.91528415238718985</v>
      </c>
      <c r="P834">
        <f t="shared" si="286"/>
        <v>2019</v>
      </c>
      <c r="Q834" t="str">
        <f t="shared" si="287"/>
        <v>Enrique Pañalosa 2016-2019</v>
      </c>
      <c r="R834" t="str">
        <f t="shared" si="288"/>
        <v>0235-CONTRALORÍA DISTRITAL</v>
      </c>
      <c r="S834" t="str">
        <f t="shared" si="289"/>
        <v>ORGANISMO DE CONTROL</v>
      </c>
      <c r="T834" t="str">
        <f t="shared" si="290"/>
        <v>Organismo de Control</v>
      </c>
      <c r="U834" t="str">
        <f t="shared" si="291"/>
        <v>Inversión directa</v>
      </c>
      <c r="V834" t="s">
        <v>256</v>
      </c>
      <c r="W834" s="53">
        <f t="shared" si="282"/>
        <v>28813736074.913296</v>
      </c>
      <c r="X834" s="53">
        <f t="shared" si="283"/>
        <v>32672665753.754452</v>
      </c>
      <c r="Y834" s="53">
        <f t="shared" si="284"/>
        <v>31979646550.119106</v>
      </c>
      <c r="Z834" s="53"/>
      <c r="AA834" s="53">
        <f t="shared" si="285"/>
        <v>29904773180.655106</v>
      </c>
      <c r="AB834" s="53"/>
      <c r="AC834" s="53">
        <f t="shared" si="294"/>
        <v>28813736074.913296</v>
      </c>
      <c r="AD834" s="53">
        <f t="shared" si="295"/>
        <v>32672665753.754452</v>
      </c>
      <c r="AE834" s="53">
        <f t="shared" si="296"/>
        <v>31979646550.119106</v>
      </c>
      <c r="AF834" s="53">
        <f t="shared" si="297"/>
        <v>1.4279058551403909</v>
      </c>
      <c r="AG834" s="53">
        <f t="shared" si="298"/>
        <v>29904773180.655106</v>
      </c>
      <c r="AI834" s="53">
        <f t="shared" si="301"/>
        <v>0</v>
      </c>
      <c r="AJ834" s="53">
        <f t="shared" si="301"/>
        <v>0</v>
      </c>
      <c r="AK834" s="53">
        <f t="shared" si="301"/>
        <v>0</v>
      </c>
      <c r="AL834" s="53">
        <f t="shared" si="301"/>
        <v>-1.4279058551403909</v>
      </c>
      <c r="AM834" s="53">
        <f t="shared" si="302"/>
        <v>0</v>
      </c>
    </row>
    <row r="835" spans="1:39" x14ac:dyDescent="0.35">
      <c r="A835" s="301">
        <v>2019</v>
      </c>
      <c r="B835" s="301" t="s">
        <v>87</v>
      </c>
      <c r="C835" s="301" t="s">
        <v>69</v>
      </c>
      <c r="D835" s="302" t="s">
        <v>11</v>
      </c>
      <c r="E835" s="302" t="s">
        <v>228</v>
      </c>
      <c r="F835" s="301" t="s">
        <v>76</v>
      </c>
      <c r="G835" s="301" t="s">
        <v>77</v>
      </c>
      <c r="H835" s="303">
        <v>0</v>
      </c>
      <c r="I835" s="303">
        <v>0</v>
      </c>
      <c r="J835" s="303">
        <v>0</v>
      </c>
      <c r="K835" s="304">
        <v>0</v>
      </c>
      <c r="L835" s="303">
        <v>0</v>
      </c>
      <c r="M835" s="304">
        <v>0</v>
      </c>
      <c r="P835">
        <f t="shared" si="286"/>
        <v>2019</v>
      </c>
      <c r="Q835" t="str">
        <f t="shared" si="287"/>
        <v>Enrique Pañalosa 2016-2019</v>
      </c>
      <c r="R835" t="str">
        <f t="shared" si="288"/>
        <v>0501-AGENCIA DE EDUCACIÓN SUPERIOR, CIENCIA Y TECNOLOGÍA - ATENEA</v>
      </c>
      <c r="S835" t="str">
        <f t="shared" si="289"/>
        <v>EDUCACIÓN</v>
      </c>
      <c r="T835" t="str">
        <f t="shared" si="290"/>
        <v>Establecimientos Públicos</v>
      </c>
      <c r="U835" t="str">
        <f t="shared" si="291"/>
        <v>Funcionamiento</v>
      </c>
      <c r="V835" t="s">
        <v>256</v>
      </c>
      <c r="W835" s="53">
        <f t="shared" si="282"/>
        <v>0</v>
      </c>
      <c r="X835" s="53">
        <f t="shared" si="283"/>
        <v>0</v>
      </c>
      <c r="Y835" s="53">
        <f t="shared" si="284"/>
        <v>0</v>
      </c>
      <c r="Z835" s="53"/>
      <c r="AA835" s="53">
        <f t="shared" si="285"/>
        <v>0</v>
      </c>
      <c r="AB835" s="53"/>
      <c r="AC835" s="53">
        <f t="shared" si="294"/>
        <v>0</v>
      </c>
      <c r="AD835" s="53">
        <f t="shared" si="295"/>
        <v>0</v>
      </c>
      <c r="AE835" s="53">
        <f t="shared" si="296"/>
        <v>0</v>
      </c>
      <c r="AF835" s="53">
        <f t="shared" si="297"/>
        <v>0</v>
      </c>
      <c r="AG835" s="53">
        <f t="shared" si="298"/>
        <v>0</v>
      </c>
      <c r="AI835" s="53">
        <f t="shared" si="301"/>
        <v>0</v>
      </c>
      <c r="AJ835" s="53">
        <f t="shared" si="301"/>
        <v>0</v>
      </c>
      <c r="AK835" s="53">
        <f t="shared" si="301"/>
        <v>0</v>
      </c>
      <c r="AL835" s="53">
        <f t="shared" si="301"/>
        <v>0</v>
      </c>
      <c r="AM835" s="53">
        <f t="shared" si="302"/>
        <v>0</v>
      </c>
    </row>
    <row r="836" spans="1:39" x14ac:dyDescent="0.35">
      <c r="A836" s="301">
        <v>2019</v>
      </c>
      <c r="B836" s="301" t="s">
        <v>87</v>
      </c>
      <c r="C836" s="301" t="s">
        <v>69</v>
      </c>
      <c r="D836" s="302" t="s">
        <v>11</v>
      </c>
      <c r="E836" s="302" t="s">
        <v>228</v>
      </c>
      <c r="F836" s="301" t="s">
        <v>78</v>
      </c>
      <c r="G836" s="301" t="s">
        <v>77</v>
      </c>
      <c r="H836" s="303">
        <v>0</v>
      </c>
      <c r="I836" s="303">
        <v>0</v>
      </c>
      <c r="J836" s="303">
        <v>0</v>
      </c>
      <c r="K836" s="304">
        <v>0</v>
      </c>
      <c r="L836" s="303">
        <v>0</v>
      </c>
      <c r="M836" s="304">
        <v>0</v>
      </c>
      <c r="P836">
        <f t="shared" si="286"/>
        <v>2019</v>
      </c>
      <c r="Q836" t="str">
        <f t="shared" si="287"/>
        <v>Enrique Pañalosa 2016-2019</v>
      </c>
      <c r="R836" t="str">
        <f t="shared" si="288"/>
        <v>0501-AGENCIA DE EDUCACIÓN SUPERIOR, CIENCIA Y TECNOLOGÍA - ATENEA</v>
      </c>
      <c r="S836" t="str">
        <f t="shared" si="289"/>
        <v>EDUCACIÓN</v>
      </c>
      <c r="T836" t="str">
        <f t="shared" si="290"/>
        <v>Establecimientos Públicos</v>
      </c>
      <c r="U836" t="str">
        <f t="shared" si="291"/>
        <v>Inversión directa</v>
      </c>
      <c r="V836" t="s">
        <v>256</v>
      </c>
      <c r="W836" s="53">
        <f t="shared" si="282"/>
        <v>0</v>
      </c>
      <c r="X836" s="53">
        <f t="shared" si="283"/>
        <v>0</v>
      </c>
      <c r="Y836" s="53">
        <f t="shared" si="284"/>
        <v>0</v>
      </c>
      <c r="Z836" s="53"/>
      <c r="AA836" s="53">
        <f t="shared" si="285"/>
        <v>0</v>
      </c>
      <c r="AB836" s="53"/>
      <c r="AC836" s="53">
        <f t="shared" si="294"/>
        <v>0</v>
      </c>
      <c r="AD836" s="53">
        <f t="shared" si="295"/>
        <v>0</v>
      </c>
      <c r="AE836" s="53">
        <f t="shared" si="296"/>
        <v>0</v>
      </c>
      <c r="AF836" s="53">
        <f t="shared" si="297"/>
        <v>0</v>
      </c>
      <c r="AG836" s="53">
        <f t="shared" si="298"/>
        <v>0</v>
      </c>
      <c r="AI836" s="53">
        <f t="shared" si="301"/>
        <v>0</v>
      </c>
      <c r="AJ836" s="53">
        <f t="shared" si="301"/>
        <v>0</v>
      </c>
      <c r="AK836" s="53">
        <f t="shared" si="301"/>
        <v>0</v>
      </c>
      <c r="AL836" s="53">
        <f t="shared" si="301"/>
        <v>0</v>
      </c>
      <c r="AM836" s="53">
        <f t="shared" si="302"/>
        <v>0</v>
      </c>
    </row>
    <row r="837" spans="1:39" x14ac:dyDescent="0.35">
      <c r="A837" s="301">
        <v>2020</v>
      </c>
      <c r="B837" s="301" t="s">
        <v>86</v>
      </c>
      <c r="C837" s="301" t="s">
        <v>25</v>
      </c>
      <c r="D837" s="302" t="s">
        <v>255</v>
      </c>
      <c r="E837" s="302" t="s">
        <v>226</v>
      </c>
      <c r="F837" s="301" t="s">
        <v>76</v>
      </c>
      <c r="G837" s="301" t="s">
        <v>77</v>
      </c>
      <c r="H837" s="303">
        <v>76449023000</v>
      </c>
      <c r="I837" s="303">
        <v>76449023000</v>
      </c>
      <c r="J837" s="303">
        <v>68438456521</v>
      </c>
      <c r="K837" s="304">
        <f t="shared" ref="K837:K860" si="304">+J837/I837</f>
        <v>0.89521688878875538</v>
      </c>
      <c r="L837" s="303">
        <v>68136493589</v>
      </c>
      <c r="M837" s="304">
        <f t="shared" ref="M837:M899" si="305">+L837/I837</f>
        <v>0.8912670288670661</v>
      </c>
      <c r="P837">
        <f t="shared" si="286"/>
        <v>2020</v>
      </c>
      <c r="Q837" t="str">
        <f t="shared" si="287"/>
        <v>Claudia López 2020-2023</v>
      </c>
      <c r="R837" t="str">
        <f t="shared" si="288"/>
        <v>0100-CONCEJO DE BOGOTA</v>
      </c>
      <c r="S837" t="str">
        <f t="shared" si="289"/>
        <v>OTRAS ENTIDADES DE CONTROL</v>
      </c>
      <c r="T837" t="str">
        <f t="shared" si="290"/>
        <v>Administración Centrral</v>
      </c>
      <c r="U837" t="str">
        <f t="shared" si="291"/>
        <v>Funcionamiento</v>
      </c>
      <c r="V837" t="s">
        <v>256</v>
      </c>
      <c r="W837" s="53">
        <f t="shared" ref="W837:W900" si="306">IF(A837=$W$1,H837*$W$2,IF(A837=$X$1,H837*$X$2,IF(A837=$Y$1,H837*$Y$2,IF(A837=$Z$1,H837*$Z$2,IF(A837=$AA$1,H837*$AA$2,IF(A837=$AB$1,H837*$AB$2,IF(A837=$AC$1,H837*$AC$2,IF(A837=$AD$1,H837*$AD$2,IF(A837=$AE$1,H837*$AE$2,IF(A837=$AF$1,H837*$AF$2,IF(A837=$AG$1,H837*$AG$2,IF(A837=$AH$1,H837*$AH$2,IF(A837=$AI$1,H837*$AI$2,IF(A837=$AJ$1,H837*$AJ$2,0))))))))))))))</f>
        <v>109751295880.55791</v>
      </c>
      <c r="X837" s="53">
        <f t="shared" ref="X837:X900" si="307">IF(A837=$W$1,I837*$W$2,IF(A837=$X$1,I837*$X$2,IF(A837=$Y$1,I837*$Y$2,IF(A837=$Z$1,I837*$Z$2,IF(A837=$AA$1,I837*$AA$2,IF(A837=$AB$1,I837*$AB$2,IF(A837=$AC$1,I837*$AC$2,IF(A837=$AD$1,I837*$AD$2,IF(A837=$AE$1,I837*$AE$2,IF(A837=$AF$1,I837*$AF$2,IF(A837=$AG$1,I837*$AG$2,IF(A837=$AH$1,I837*$AH$2,IF(A837=$AI$1,I837*$AI$2,IF(A837=$AJ$1,I837*$AJ$2,0))))))))))))))</f>
        <v>109751295880.55791</v>
      </c>
      <c r="Y837" s="53">
        <f t="shared" ref="Y837:Y900" si="308">IF(A837=$W$1,J837*$W$2,IF(A837=$X$1,J837*$X$2,IF(A837=$Y$1,J837*$Y$2,IF(A837=$Z$1,J837*$Z$2,IF(A837=$AA$1,J837*$AA$2,IF(A837=$AB$1,J837*$AB$2,IF(A837=$AC$1,J837*$AC$2,IF(A837=$AD$1,J837*$AD$2,IF(A837=$AE$1,J837*$AE$2,IF(A837=$AF$1,J837*$AF$2,IF(A837=$AG$1,J837*$AG$2,IF(A837=$AH$1,J837*$AH$2,IF(A837=$AI$1,J837*$AI$2,IF(A837=$AJ$1,J837*$AJ$2,0))))))))))))))</f>
        <v>98251213638.727188</v>
      </c>
      <c r="Z837" s="53"/>
      <c r="AA837" s="53">
        <f t="shared" ref="AA837:AA900" si="309">IF(A837=$W$1,L837*$W$2,IF(A837=$X$1,L837*$X$2,IF(A837=$Y$1,L837*$Y$2,IF(A837=$Z$1,L837*$Z$2,IF(A837=$AA$1,L837*$AA$2,IF(A837=$AB$1,L837*$AB$2,IF(A837=$AC$1,L837*$AC$2,IF(A837=$AD$1,L837*$AD$2,IF(A837=$AE$1,L837*$AE$2,IF(A837=$AF$1,L837*$AF$2,IF(A837=$AG$1,L837*$AG$2,IF(A837=$AH$1,L837*$AH$2,IF(A837=$AI$1,L837*$AI$2,IF(A837=$AJ$1,L837*$AJ$2,0))))))))))))))</f>
        <v>97817711393.775116</v>
      </c>
      <c r="AB837" s="53"/>
      <c r="AC837" s="53">
        <f>+H837*$AE$2</f>
        <v>109751295880.55791</v>
      </c>
      <c r="AD837" s="53">
        <f t="shared" ref="AD837:AG837" si="310">+I837*$AE$2</f>
        <v>109751295880.55791</v>
      </c>
      <c r="AE837" s="53">
        <f t="shared" si="310"/>
        <v>98251213638.727188</v>
      </c>
      <c r="AF837" s="53">
        <f t="shared" si="310"/>
        <v>1.2851859943158095</v>
      </c>
      <c r="AG837" s="53">
        <f t="shared" si="310"/>
        <v>97817711393.775116</v>
      </c>
      <c r="AI837" s="53">
        <f t="shared" si="301"/>
        <v>0</v>
      </c>
      <c r="AJ837" s="53">
        <f t="shared" si="301"/>
        <v>0</v>
      </c>
      <c r="AK837" s="53">
        <f t="shared" si="301"/>
        <v>0</v>
      </c>
      <c r="AL837" s="53">
        <f t="shared" si="301"/>
        <v>-1.2851859943158095</v>
      </c>
      <c r="AM837" s="53">
        <f t="shared" si="302"/>
        <v>0</v>
      </c>
    </row>
    <row r="838" spans="1:39" x14ac:dyDescent="0.35">
      <c r="A838" s="301">
        <v>2020</v>
      </c>
      <c r="B838" s="301" t="s">
        <v>86</v>
      </c>
      <c r="C838" s="301" t="s">
        <v>26</v>
      </c>
      <c r="D838" s="302" t="s">
        <v>255</v>
      </c>
      <c r="E838" s="302" t="s">
        <v>226</v>
      </c>
      <c r="F838" s="301" t="s">
        <v>76</v>
      </c>
      <c r="G838" s="301" t="s">
        <v>77</v>
      </c>
      <c r="H838" s="303">
        <v>152485241000</v>
      </c>
      <c r="I838" s="303">
        <v>152485241000</v>
      </c>
      <c r="J838" s="303">
        <v>151668633049</v>
      </c>
      <c r="K838" s="304">
        <f t="shared" si="304"/>
        <v>0.99464467547387092</v>
      </c>
      <c r="L838" s="303">
        <v>145954014571</v>
      </c>
      <c r="M838" s="304">
        <f t="shared" si="305"/>
        <v>0.95716814043006304</v>
      </c>
      <c r="P838">
        <f t="shared" ref="P838:P901" si="311">+A838</f>
        <v>2020</v>
      </c>
      <c r="Q838" t="str">
        <f t="shared" ref="Q838:Q901" si="312">+B838</f>
        <v>Claudia López 2020-2023</v>
      </c>
      <c r="R838" t="str">
        <f t="shared" ref="R838:R901" si="313">+C838</f>
        <v>0102-PERSONERÍA DE BOGOTÁ</v>
      </c>
      <c r="S838" t="str">
        <f t="shared" ref="S838:S901" si="314">+D838</f>
        <v>OTRAS ENTIDADES DE CONTROL</v>
      </c>
      <c r="T838" t="str">
        <f t="shared" ref="T838:T901" si="315">+E838</f>
        <v>Administración Centrral</v>
      </c>
      <c r="U838" t="str">
        <f t="shared" ref="U838:U901" si="316">+F838</f>
        <v>Funcionamiento</v>
      </c>
      <c r="V838" t="s">
        <v>256</v>
      </c>
      <c r="W838" s="53">
        <f t="shared" si="306"/>
        <v>218909963079.70056</v>
      </c>
      <c r="X838" s="53">
        <f t="shared" si="307"/>
        <v>218909963079.70056</v>
      </c>
      <c r="Y838" s="53">
        <f t="shared" si="308"/>
        <v>217737629185.40582</v>
      </c>
      <c r="Z838" s="53"/>
      <c r="AA838" s="53">
        <f t="shared" si="309"/>
        <v>209533642282.61072</v>
      </c>
      <c r="AB838" s="53"/>
      <c r="AC838" s="53">
        <f t="shared" ref="AC838:AC901" si="317">+H838*$AE$2</f>
        <v>218909963079.70056</v>
      </c>
      <c r="AD838" s="53">
        <f t="shared" ref="AD838:AD901" si="318">+I838*$AE$2</f>
        <v>218909963079.70056</v>
      </c>
      <c r="AE838" s="53">
        <f t="shared" ref="AE838:AE901" si="319">+J838*$AE$2</f>
        <v>217737629185.40582</v>
      </c>
      <c r="AF838" s="53">
        <f t="shared" ref="AF838:AF901" si="320">+K838*$AE$2</f>
        <v>1.4279259275027532</v>
      </c>
      <c r="AG838" s="53">
        <f t="shared" ref="AG838:AG901" si="321">+L838*$AE$2</f>
        <v>209533642282.61072</v>
      </c>
      <c r="AI838" s="53">
        <f t="shared" si="301"/>
        <v>0</v>
      </c>
      <c r="AJ838" s="53">
        <f t="shared" si="301"/>
        <v>0</v>
      </c>
      <c r="AK838" s="53">
        <f t="shared" si="301"/>
        <v>0</v>
      </c>
      <c r="AL838" s="53">
        <f t="shared" si="301"/>
        <v>-1.4279259275027532</v>
      </c>
      <c r="AM838" s="53">
        <f t="shared" si="302"/>
        <v>0</v>
      </c>
    </row>
    <row r="839" spans="1:39" x14ac:dyDescent="0.35">
      <c r="A839" s="301">
        <v>2020</v>
      </c>
      <c r="B839" s="301" t="s">
        <v>86</v>
      </c>
      <c r="C839" s="301" t="s">
        <v>26</v>
      </c>
      <c r="D839" s="302" t="s">
        <v>255</v>
      </c>
      <c r="E839" s="302" t="s">
        <v>226</v>
      </c>
      <c r="F839" s="301" t="s">
        <v>78</v>
      </c>
      <c r="G839" s="301" t="s">
        <v>77</v>
      </c>
      <c r="H839" s="303">
        <v>8212000000</v>
      </c>
      <c r="I839" s="303">
        <v>8212000000</v>
      </c>
      <c r="J839" s="303">
        <v>7690140863</v>
      </c>
      <c r="K839" s="304">
        <f t="shared" si="304"/>
        <v>0.93645163943010223</v>
      </c>
      <c r="L839" s="303">
        <v>7236572097</v>
      </c>
      <c r="M839" s="304">
        <f t="shared" si="305"/>
        <v>0.88121920323916225</v>
      </c>
      <c r="P839">
        <f t="shared" si="311"/>
        <v>2020</v>
      </c>
      <c r="Q839" t="str">
        <f t="shared" si="312"/>
        <v>Claudia López 2020-2023</v>
      </c>
      <c r="R839" t="str">
        <f t="shared" si="313"/>
        <v>0102-PERSONERÍA DE BOGOTÁ</v>
      </c>
      <c r="S839" t="str">
        <f t="shared" si="314"/>
        <v>OTRAS ENTIDADES DE CONTROL</v>
      </c>
      <c r="T839" t="str">
        <f t="shared" si="315"/>
        <v>Administración Centrral</v>
      </c>
      <c r="U839" t="str">
        <f t="shared" si="316"/>
        <v>Inversión directa</v>
      </c>
      <c r="V839" t="s">
        <v>256</v>
      </c>
      <c r="W839" s="53">
        <f t="shared" si="306"/>
        <v>11789263046.18885</v>
      </c>
      <c r="X839" s="53">
        <f t="shared" si="307"/>
        <v>11789263046.18885</v>
      </c>
      <c r="Y839" s="53">
        <f t="shared" si="308"/>
        <v>11040074707.27627</v>
      </c>
      <c r="Z839" s="53"/>
      <c r="AA839" s="53">
        <f t="shared" si="309"/>
        <v>10388924988.339437</v>
      </c>
      <c r="AB839" s="53"/>
      <c r="AC839" s="53">
        <f t="shared" si="317"/>
        <v>11789263046.18885</v>
      </c>
      <c r="AD839" s="53">
        <f t="shared" si="318"/>
        <v>11789263046.18885</v>
      </c>
      <c r="AE839" s="53">
        <f t="shared" si="319"/>
        <v>11040074707.27627</v>
      </c>
      <c r="AF839" s="53">
        <f t="shared" si="320"/>
        <v>1.3443831840326681</v>
      </c>
      <c r="AG839" s="53">
        <f t="shared" si="321"/>
        <v>10388924988.339437</v>
      </c>
      <c r="AI839" s="53">
        <f t="shared" si="301"/>
        <v>0</v>
      </c>
      <c r="AJ839" s="53">
        <f t="shared" si="301"/>
        <v>0</v>
      </c>
      <c r="AK839" s="53">
        <f t="shared" si="301"/>
        <v>0</v>
      </c>
      <c r="AL839" s="53">
        <f t="shared" si="301"/>
        <v>-1.3443831840326681</v>
      </c>
      <c r="AM839" s="53">
        <f t="shared" si="302"/>
        <v>0</v>
      </c>
    </row>
    <row r="840" spans="1:39" x14ac:dyDescent="0.35">
      <c r="A840" s="301">
        <v>2020</v>
      </c>
      <c r="B840" s="301" t="s">
        <v>86</v>
      </c>
      <c r="C840" s="301" t="s">
        <v>27</v>
      </c>
      <c r="D840" s="302" t="s">
        <v>13</v>
      </c>
      <c r="E840" s="302" t="s">
        <v>226</v>
      </c>
      <c r="F840" s="301" t="s">
        <v>76</v>
      </c>
      <c r="G840" s="301" t="s">
        <v>77</v>
      </c>
      <c r="H840" s="303">
        <v>96610625000</v>
      </c>
      <c r="I840" s="303">
        <v>94884732429</v>
      </c>
      <c r="J840" s="303">
        <v>91812967372</v>
      </c>
      <c r="K840" s="304">
        <f t="shared" si="304"/>
        <v>0.96762635064288627</v>
      </c>
      <c r="L840" s="303">
        <v>88203113832</v>
      </c>
      <c r="M840" s="304">
        <f t="shared" si="305"/>
        <v>0.92958173115996612</v>
      </c>
      <c r="P840">
        <f t="shared" si="311"/>
        <v>2020</v>
      </c>
      <c r="Q840" t="str">
        <f t="shared" si="312"/>
        <v>Claudia López 2020-2023</v>
      </c>
      <c r="R840" t="str">
        <f t="shared" si="313"/>
        <v>0104-SECRETARÍA GENERAL</v>
      </c>
      <c r="S840" t="str">
        <f t="shared" si="314"/>
        <v>GESTIÓN PÚBLICA</v>
      </c>
      <c r="T840" t="str">
        <f t="shared" si="315"/>
        <v>Administración Centrral</v>
      </c>
      <c r="U840" t="str">
        <f t="shared" si="316"/>
        <v>Funcionamiento</v>
      </c>
      <c r="V840" t="s">
        <v>256</v>
      </c>
      <c r="W840" s="53">
        <f t="shared" si="306"/>
        <v>138695576130.26166</v>
      </c>
      <c r="X840" s="53">
        <f t="shared" si="307"/>
        <v>136217860408.27162</v>
      </c>
      <c r="Y840" s="53">
        <f t="shared" si="308"/>
        <v>131807991159.23798</v>
      </c>
      <c r="Z840" s="53"/>
      <c r="AA840" s="53">
        <f t="shared" si="309"/>
        <v>126625634493.22775</v>
      </c>
      <c r="AB840" s="53"/>
      <c r="AC840" s="53">
        <f t="shared" si="317"/>
        <v>138695576130.26166</v>
      </c>
      <c r="AD840" s="53">
        <f t="shared" si="318"/>
        <v>136217860408.27162</v>
      </c>
      <c r="AE840" s="53">
        <f t="shared" si="319"/>
        <v>131807991159.23798</v>
      </c>
      <c r="AF840" s="53">
        <f t="shared" si="320"/>
        <v>1.3891380392295123</v>
      </c>
      <c r="AG840" s="53">
        <f t="shared" si="321"/>
        <v>126625634493.22775</v>
      </c>
      <c r="AI840" s="53">
        <f t="shared" si="301"/>
        <v>0</v>
      </c>
      <c r="AJ840" s="53">
        <f t="shared" si="301"/>
        <v>0</v>
      </c>
      <c r="AK840" s="53">
        <f t="shared" si="301"/>
        <v>0</v>
      </c>
      <c r="AL840" s="53">
        <f t="shared" si="301"/>
        <v>-1.3891380392295123</v>
      </c>
      <c r="AM840" s="53">
        <f t="shared" si="302"/>
        <v>0</v>
      </c>
    </row>
    <row r="841" spans="1:39" x14ac:dyDescent="0.35">
      <c r="A841" s="301">
        <v>2020</v>
      </c>
      <c r="B841" s="301" t="s">
        <v>86</v>
      </c>
      <c r="C841" s="301" t="s">
        <v>27</v>
      </c>
      <c r="D841" s="302" t="s">
        <v>13</v>
      </c>
      <c r="E841" s="302" t="s">
        <v>226</v>
      </c>
      <c r="F841" s="301" t="s">
        <v>78</v>
      </c>
      <c r="G841" s="301" t="s">
        <v>77</v>
      </c>
      <c r="H841" s="303">
        <v>107707652000</v>
      </c>
      <c r="I841" s="303">
        <v>99564019024</v>
      </c>
      <c r="J841" s="303">
        <v>98683776415</v>
      </c>
      <c r="K841" s="304">
        <f t="shared" si="304"/>
        <v>0.99115902895816388</v>
      </c>
      <c r="L841" s="303">
        <v>83586556104</v>
      </c>
      <c r="M841" s="304">
        <f t="shared" si="305"/>
        <v>0.83952573352680127</v>
      </c>
      <c r="P841">
        <f t="shared" si="311"/>
        <v>2020</v>
      </c>
      <c r="Q841" t="str">
        <f t="shared" si="312"/>
        <v>Claudia López 2020-2023</v>
      </c>
      <c r="R841" t="str">
        <f t="shared" si="313"/>
        <v>0104-SECRETARÍA GENERAL</v>
      </c>
      <c r="S841" t="str">
        <f t="shared" si="314"/>
        <v>GESTIÓN PÚBLICA</v>
      </c>
      <c r="T841" t="str">
        <f t="shared" si="315"/>
        <v>Administración Centrral</v>
      </c>
      <c r="U841" t="str">
        <f t="shared" si="316"/>
        <v>Inversión directa</v>
      </c>
      <c r="V841" t="s">
        <v>256</v>
      </c>
      <c r="W841" s="53">
        <f t="shared" si="306"/>
        <v>154626624636.55243</v>
      </c>
      <c r="X841" s="53">
        <f t="shared" si="307"/>
        <v>142935510254.46747</v>
      </c>
      <c r="Y841" s="53">
        <f t="shared" si="308"/>
        <v>141671821547.45767</v>
      </c>
      <c r="Z841" s="53"/>
      <c r="AA841" s="53">
        <f t="shared" si="309"/>
        <v>119998039093.40944</v>
      </c>
      <c r="AB841" s="53"/>
      <c r="AC841" s="53">
        <f t="shared" si="317"/>
        <v>154626624636.55243</v>
      </c>
      <c r="AD841" s="53">
        <f t="shared" si="318"/>
        <v>142935510254.46747</v>
      </c>
      <c r="AE841" s="53">
        <f t="shared" si="319"/>
        <v>141671821547.45767</v>
      </c>
      <c r="AF841" s="53">
        <f t="shared" si="320"/>
        <v>1.4229218841929987</v>
      </c>
      <c r="AG841" s="53">
        <f t="shared" si="321"/>
        <v>119998039093.40944</v>
      </c>
      <c r="AI841" s="53">
        <f t="shared" si="301"/>
        <v>0</v>
      </c>
      <c r="AJ841" s="53">
        <f t="shared" si="301"/>
        <v>0</v>
      </c>
      <c r="AK841" s="53">
        <f t="shared" si="301"/>
        <v>0</v>
      </c>
      <c r="AL841" s="53">
        <f t="shared" si="301"/>
        <v>-1.4229218841929987</v>
      </c>
      <c r="AM841" s="53">
        <f t="shared" si="302"/>
        <v>0</v>
      </c>
    </row>
    <row r="842" spans="1:39" x14ac:dyDescent="0.35">
      <c r="A842" s="301">
        <v>2020</v>
      </c>
      <c r="B842" s="301" t="s">
        <v>86</v>
      </c>
      <c r="C842" s="301" t="s">
        <v>28</v>
      </c>
      <c r="D842" s="302" t="s">
        <v>255</v>
      </c>
      <c r="E842" s="302" t="s">
        <v>226</v>
      </c>
      <c r="F842" s="301" t="s">
        <v>76</v>
      </c>
      <c r="G842" s="301" t="s">
        <v>77</v>
      </c>
      <c r="H842" s="303">
        <v>21244083000</v>
      </c>
      <c r="I842" s="303">
        <v>21244083000</v>
      </c>
      <c r="J842" s="303">
        <v>19790496025</v>
      </c>
      <c r="K842" s="304">
        <f t="shared" si="304"/>
        <v>0.93157685483529695</v>
      </c>
      <c r="L842" s="303">
        <v>19087420161</v>
      </c>
      <c r="M842" s="304">
        <f t="shared" si="305"/>
        <v>0.89848171657962361</v>
      </c>
      <c r="P842">
        <f t="shared" si="311"/>
        <v>2020</v>
      </c>
      <c r="Q842" t="str">
        <f t="shared" si="312"/>
        <v>Claudia López 2020-2023</v>
      </c>
      <c r="R842" t="str">
        <f t="shared" si="313"/>
        <v>0105-VEEDURÍA DISTRITAL</v>
      </c>
      <c r="S842" t="str">
        <f t="shared" si="314"/>
        <v>OTRAS ENTIDADES DE CONTROL</v>
      </c>
      <c r="T842" t="str">
        <f t="shared" si="315"/>
        <v>Administración Centrral</v>
      </c>
      <c r="U842" t="str">
        <f t="shared" si="316"/>
        <v>Funcionamiento</v>
      </c>
      <c r="V842" t="s">
        <v>256</v>
      </c>
      <c r="W842" s="53">
        <f t="shared" si="306"/>
        <v>30498305243.797951</v>
      </c>
      <c r="X842" s="53">
        <f t="shared" si="307"/>
        <v>30498305243.797951</v>
      </c>
      <c r="Y842" s="53">
        <f t="shared" si="308"/>
        <v>28411515276.824139</v>
      </c>
      <c r="Z842" s="53"/>
      <c r="AA842" s="53">
        <f t="shared" si="309"/>
        <v>27402169648.216919</v>
      </c>
      <c r="AB842" s="53"/>
      <c r="AC842" s="53">
        <f t="shared" si="317"/>
        <v>30498305243.797951</v>
      </c>
      <c r="AD842" s="53">
        <f t="shared" si="318"/>
        <v>30498305243.797951</v>
      </c>
      <c r="AE842" s="53">
        <f t="shared" si="319"/>
        <v>28411515276.824139</v>
      </c>
      <c r="AF842" s="53">
        <f t="shared" si="320"/>
        <v>1.3373848745000732</v>
      </c>
      <c r="AG842" s="53">
        <f t="shared" si="321"/>
        <v>27402169648.216919</v>
      </c>
      <c r="AI842" s="53">
        <f t="shared" si="301"/>
        <v>0</v>
      </c>
      <c r="AJ842" s="53">
        <f t="shared" si="301"/>
        <v>0</v>
      </c>
      <c r="AK842" s="53">
        <f t="shared" si="301"/>
        <v>0</v>
      </c>
      <c r="AL842" s="53">
        <f t="shared" si="301"/>
        <v>-1.3373848745000732</v>
      </c>
      <c r="AM842" s="53">
        <f t="shared" si="302"/>
        <v>0</v>
      </c>
    </row>
    <row r="843" spans="1:39" x14ac:dyDescent="0.35">
      <c r="A843" s="301">
        <v>2020</v>
      </c>
      <c r="B843" s="301" t="s">
        <v>86</v>
      </c>
      <c r="C843" s="301" t="s">
        <v>28</v>
      </c>
      <c r="D843" s="302" t="s">
        <v>255</v>
      </c>
      <c r="E843" s="302" t="s">
        <v>226</v>
      </c>
      <c r="F843" s="301" t="s">
        <v>78</v>
      </c>
      <c r="G843" s="301" t="s">
        <v>77</v>
      </c>
      <c r="H843" s="303">
        <v>1742287000</v>
      </c>
      <c r="I843" s="303">
        <v>1742287000</v>
      </c>
      <c r="J843" s="303">
        <v>1637809228</v>
      </c>
      <c r="K843" s="304">
        <f t="shared" si="304"/>
        <v>0.9400341206701307</v>
      </c>
      <c r="L843" s="303">
        <v>1622809228</v>
      </c>
      <c r="M843" s="304">
        <f t="shared" si="305"/>
        <v>0.93142474689876009</v>
      </c>
      <c r="P843">
        <f t="shared" si="311"/>
        <v>2020</v>
      </c>
      <c r="Q843" t="str">
        <f t="shared" si="312"/>
        <v>Claudia López 2020-2023</v>
      </c>
      <c r="R843" t="str">
        <f t="shared" si="313"/>
        <v>0105-VEEDURÍA DISTRITAL</v>
      </c>
      <c r="S843" t="str">
        <f t="shared" si="314"/>
        <v>OTRAS ENTIDADES DE CONTROL</v>
      </c>
      <c r="T843" t="str">
        <f t="shared" si="315"/>
        <v>Administración Centrral</v>
      </c>
      <c r="U843" t="str">
        <f t="shared" si="316"/>
        <v>Inversión directa</v>
      </c>
      <c r="V843" t="s">
        <v>256</v>
      </c>
      <c r="W843" s="53">
        <f t="shared" si="306"/>
        <v>2501251795.5376563</v>
      </c>
      <c r="X843" s="53">
        <f t="shared" si="307"/>
        <v>2501251795.5376563</v>
      </c>
      <c r="Y843" s="53">
        <f t="shared" si="308"/>
        <v>2351262032.1928263</v>
      </c>
      <c r="Z843" s="53"/>
      <c r="AA843" s="53">
        <f t="shared" si="309"/>
        <v>2329727820.5887308</v>
      </c>
      <c r="AB843" s="53"/>
      <c r="AC843" s="53">
        <f t="shared" si="317"/>
        <v>2501251795.5376563</v>
      </c>
      <c r="AD843" s="53">
        <f t="shared" si="318"/>
        <v>2501251795.5376563</v>
      </c>
      <c r="AE843" s="53">
        <f t="shared" si="319"/>
        <v>2351262032.1928263</v>
      </c>
      <c r="AF843" s="53">
        <f t="shared" si="320"/>
        <v>1.3495262446386997</v>
      </c>
      <c r="AG843" s="53">
        <f t="shared" si="321"/>
        <v>2329727820.5887308</v>
      </c>
      <c r="AI843" s="53">
        <f t="shared" si="301"/>
        <v>0</v>
      </c>
      <c r="AJ843" s="53">
        <f t="shared" si="301"/>
        <v>0</v>
      </c>
      <c r="AK843" s="53">
        <f t="shared" si="301"/>
        <v>0</v>
      </c>
      <c r="AL843" s="53">
        <f t="shared" si="301"/>
        <v>-1.3495262446386997</v>
      </c>
      <c r="AM843" s="53">
        <f t="shared" si="302"/>
        <v>0</v>
      </c>
    </row>
    <row r="844" spans="1:39" x14ac:dyDescent="0.35">
      <c r="A844" s="301">
        <v>2020</v>
      </c>
      <c r="B844" s="301" t="s">
        <v>86</v>
      </c>
      <c r="C844" s="301" t="s">
        <v>29</v>
      </c>
      <c r="D844" s="302" t="s">
        <v>14</v>
      </c>
      <c r="E844" s="302" t="s">
        <v>226</v>
      </c>
      <c r="F844" s="301" t="s">
        <v>76</v>
      </c>
      <c r="G844" s="301" t="s">
        <v>77</v>
      </c>
      <c r="H844" s="303">
        <v>105061274000</v>
      </c>
      <c r="I844" s="303">
        <v>105061274000</v>
      </c>
      <c r="J844" s="303">
        <v>99316646985</v>
      </c>
      <c r="K844" s="304">
        <f t="shared" si="304"/>
        <v>0.94532117500307489</v>
      </c>
      <c r="L844" s="303">
        <v>96120445678</v>
      </c>
      <c r="M844" s="304">
        <f t="shared" si="305"/>
        <v>0.91489891582696781</v>
      </c>
      <c r="P844">
        <f t="shared" si="311"/>
        <v>2020</v>
      </c>
      <c r="Q844" t="str">
        <f t="shared" si="312"/>
        <v>Claudia López 2020-2023</v>
      </c>
      <c r="R844" t="str">
        <f t="shared" si="313"/>
        <v>0110-SECRETARÍA DISTRITAL DE GOBIERNO</v>
      </c>
      <c r="S844" t="str">
        <f t="shared" si="314"/>
        <v>GOBIERNO</v>
      </c>
      <c r="T844" t="str">
        <f t="shared" si="315"/>
        <v>Administración Centrral</v>
      </c>
      <c r="U844" t="str">
        <f t="shared" si="316"/>
        <v>Funcionamiento</v>
      </c>
      <c r="V844" t="s">
        <v>256</v>
      </c>
      <c r="W844" s="53">
        <f t="shared" si="306"/>
        <v>150827447047.45755</v>
      </c>
      <c r="X844" s="53">
        <f t="shared" si="307"/>
        <v>150827447047.45755</v>
      </c>
      <c r="Y844" s="53">
        <f t="shared" si="308"/>
        <v>142580379465.61664</v>
      </c>
      <c r="Z844" s="53"/>
      <c r="AA844" s="53">
        <f t="shared" si="309"/>
        <v>137991867780.6683</v>
      </c>
      <c r="AB844" s="53"/>
      <c r="AC844" s="53">
        <f t="shared" si="317"/>
        <v>150827447047.45755</v>
      </c>
      <c r="AD844" s="53">
        <f t="shared" si="318"/>
        <v>150827447047.45755</v>
      </c>
      <c r="AE844" s="53">
        <f t="shared" si="319"/>
        <v>142580379465.61664</v>
      </c>
      <c r="AF844" s="53">
        <f t="shared" si="320"/>
        <v>1.3571164144232311</v>
      </c>
      <c r="AG844" s="53">
        <f t="shared" si="321"/>
        <v>137991867780.6683</v>
      </c>
      <c r="AI844" s="53">
        <f t="shared" si="301"/>
        <v>0</v>
      </c>
      <c r="AJ844" s="53">
        <f t="shared" si="301"/>
        <v>0</v>
      </c>
      <c r="AK844" s="53">
        <f t="shared" si="301"/>
        <v>0</v>
      </c>
      <c r="AL844" s="53">
        <f t="shared" si="301"/>
        <v>-1.3571164144232311</v>
      </c>
      <c r="AM844" s="53">
        <f t="shared" si="302"/>
        <v>0</v>
      </c>
    </row>
    <row r="845" spans="1:39" x14ac:dyDescent="0.35">
      <c r="A845" s="301">
        <v>2020</v>
      </c>
      <c r="B845" s="301" t="s">
        <v>86</v>
      </c>
      <c r="C845" s="301" t="s">
        <v>29</v>
      </c>
      <c r="D845" s="302" t="s">
        <v>14</v>
      </c>
      <c r="E845" s="302" t="s">
        <v>226</v>
      </c>
      <c r="F845" s="301" t="s">
        <v>78</v>
      </c>
      <c r="G845" s="301" t="s">
        <v>77</v>
      </c>
      <c r="H845" s="303">
        <v>44242276000</v>
      </c>
      <c r="I845" s="303">
        <v>42934847370</v>
      </c>
      <c r="J845" s="303">
        <v>42331556873</v>
      </c>
      <c r="K845" s="304">
        <f t="shared" si="304"/>
        <v>0.98594869822638431</v>
      </c>
      <c r="L845" s="303">
        <v>36589423424</v>
      </c>
      <c r="M845" s="304">
        <f t="shared" si="305"/>
        <v>0.85220807025777956</v>
      </c>
      <c r="P845">
        <f t="shared" si="311"/>
        <v>2020</v>
      </c>
      <c r="Q845" t="str">
        <f t="shared" si="312"/>
        <v>Claudia López 2020-2023</v>
      </c>
      <c r="R845" t="str">
        <f t="shared" si="313"/>
        <v>0110-SECRETARÍA DISTRITAL DE GOBIERNO</v>
      </c>
      <c r="S845" t="str">
        <f t="shared" si="314"/>
        <v>GOBIERNO</v>
      </c>
      <c r="T845" t="str">
        <f t="shared" si="315"/>
        <v>Administración Centrral</v>
      </c>
      <c r="U845" t="str">
        <f t="shared" si="316"/>
        <v>Inversión directa</v>
      </c>
      <c r="V845" t="s">
        <v>256</v>
      </c>
      <c r="W845" s="53">
        <f t="shared" si="306"/>
        <v>63514835548.71991</v>
      </c>
      <c r="X845" s="53">
        <f t="shared" si="307"/>
        <v>61637872563.675056</v>
      </c>
      <c r="Y845" s="53">
        <f t="shared" si="308"/>
        <v>60771780215.59919</v>
      </c>
      <c r="Z845" s="53"/>
      <c r="AA845" s="53">
        <f t="shared" si="309"/>
        <v>52528292432.284454</v>
      </c>
      <c r="AB845" s="53"/>
      <c r="AC845" s="53">
        <f t="shared" si="317"/>
        <v>63514835548.71991</v>
      </c>
      <c r="AD845" s="53">
        <f t="shared" si="318"/>
        <v>61637872563.675056</v>
      </c>
      <c r="AE845" s="53">
        <f t="shared" si="319"/>
        <v>60771780215.59919</v>
      </c>
      <c r="AF845" s="53">
        <f t="shared" si="320"/>
        <v>1.4154418598926346</v>
      </c>
      <c r="AG845" s="53">
        <f t="shared" si="321"/>
        <v>52528292432.284454</v>
      </c>
      <c r="AI845" s="53">
        <f t="shared" si="301"/>
        <v>0</v>
      </c>
      <c r="AJ845" s="53">
        <f t="shared" si="301"/>
        <v>0</v>
      </c>
      <c r="AK845" s="53">
        <f t="shared" si="301"/>
        <v>0</v>
      </c>
      <c r="AL845" s="53">
        <f t="shared" si="301"/>
        <v>-1.4154418598926346</v>
      </c>
      <c r="AM845" s="53">
        <f t="shared" si="302"/>
        <v>0</v>
      </c>
    </row>
    <row r="846" spans="1:39" x14ac:dyDescent="0.35">
      <c r="A846" s="301">
        <v>2020</v>
      </c>
      <c r="B846" s="301" t="s">
        <v>86</v>
      </c>
      <c r="C846" s="301" t="s">
        <v>30</v>
      </c>
      <c r="D846" s="302" t="s">
        <v>16</v>
      </c>
      <c r="E846" s="302" t="s">
        <v>226</v>
      </c>
      <c r="F846" s="301" t="s">
        <v>76</v>
      </c>
      <c r="G846" s="301" t="s">
        <v>77</v>
      </c>
      <c r="H846" s="303">
        <v>420487140000</v>
      </c>
      <c r="I846" s="303">
        <v>410398108202</v>
      </c>
      <c r="J846" s="303">
        <v>264866440335</v>
      </c>
      <c r="K846" s="304">
        <f t="shared" si="304"/>
        <v>0.64538903820831317</v>
      </c>
      <c r="L846" s="303">
        <v>246790903131</v>
      </c>
      <c r="M846" s="304">
        <f t="shared" si="305"/>
        <v>0.60134512854413136</v>
      </c>
      <c r="P846">
        <f t="shared" si="311"/>
        <v>2020</v>
      </c>
      <c r="Q846" t="str">
        <f t="shared" si="312"/>
        <v>Claudia López 2020-2023</v>
      </c>
      <c r="R846" t="str">
        <f t="shared" si="313"/>
        <v>0111-SECRETARÍA DISTRITAL DE HACIENDA</v>
      </c>
      <c r="S846" t="str">
        <f t="shared" si="314"/>
        <v>HACIENDA</v>
      </c>
      <c r="T846" t="str">
        <f t="shared" si="315"/>
        <v>Administración Centrral</v>
      </c>
      <c r="U846" t="str">
        <f t="shared" si="316"/>
        <v>Funcionamiento</v>
      </c>
      <c r="V846" t="s">
        <v>256</v>
      </c>
      <c r="W846" s="53">
        <f t="shared" si="306"/>
        <v>603657269970.73035</v>
      </c>
      <c r="X846" s="53">
        <f t="shared" si="307"/>
        <v>589173313596.15833</v>
      </c>
      <c r="Y846" s="53">
        <f t="shared" si="308"/>
        <v>380245998199.82947</v>
      </c>
      <c r="Z846" s="53"/>
      <c r="AA846" s="53">
        <f t="shared" si="309"/>
        <v>354296501999.2536</v>
      </c>
      <c r="AB846" s="53"/>
      <c r="AC846" s="53">
        <f t="shared" si="317"/>
        <v>603657269970.73035</v>
      </c>
      <c r="AD846" s="53">
        <f t="shared" si="318"/>
        <v>589173313596.15833</v>
      </c>
      <c r="AE846" s="53">
        <f t="shared" si="319"/>
        <v>380245998199.82947</v>
      </c>
      <c r="AF846" s="53">
        <f t="shared" si="320"/>
        <v>0.92652960771610215</v>
      </c>
      <c r="AG846" s="53">
        <f t="shared" si="321"/>
        <v>354296501999.2536</v>
      </c>
      <c r="AI846" s="53">
        <f t="shared" si="301"/>
        <v>0</v>
      </c>
      <c r="AJ846" s="53">
        <f t="shared" si="301"/>
        <v>0</v>
      </c>
      <c r="AK846" s="53">
        <f t="shared" si="301"/>
        <v>0</v>
      </c>
      <c r="AL846" s="53">
        <f t="shared" si="301"/>
        <v>-0.92652960771610215</v>
      </c>
      <c r="AM846" s="53">
        <f t="shared" si="302"/>
        <v>0</v>
      </c>
    </row>
    <row r="847" spans="1:39" x14ac:dyDescent="0.35">
      <c r="A847" s="301">
        <v>2020</v>
      </c>
      <c r="B847" s="301" t="s">
        <v>86</v>
      </c>
      <c r="C847" s="301" t="s">
        <v>30</v>
      </c>
      <c r="D847" s="302" t="s">
        <v>16</v>
      </c>
      <c r="E847" s="302" t="s">
        <v>226</v>
      </c>
      <c r="F847" s="301" t="s">
        <v>79</v>
      </c>
      <c r="G847" s="301" t="s">
        <v>77</v>
      </c>
      <c r="H847" s="303">
        <v>315907304000</v>
      </c>
      <c r="I847" s="303">
        <v>315907304000</v>
      </c>
      <c r="J847" s="303">
        <v>256769233944</v>
      </c>
      <c r="K847" s="304">
        <f>+J847/I847</f>
        <v>0.81279929489696134</v>
      </c>
      <c r="L847" s="303">
        <v>256138731215</v>
      </c>
      <c r="M847" s="304">
        <f t="shared" si="305"/>
        <v>0.81080344763095447</v>
      </c>
      <c r="P847">
        <f t="shared" si="311"/>
        <v>2020</v>
      </c>
      <c r="Q847" t="str">
        <f t="shared" si="312"/>
        <v>Claudia López 2020-2023</v>
      </c>
      <c r="R847" t="str">
        <f t="shared" si="313"/>
        <v>0111-SECRETARÍA DISTRITAL DE HACIENDA</v>
      </c>
      <c r="S847" t="str">
        <f t="shared" si="314"/>
        <v>HACIENDA</v>
      </c>
      <c r="T847" t="str">
        <f t="shared" si="315"/>
        <v>Administración Centrral</v>
      </c>
      <c r="U847" t="str">
        <f t="shared" si="316"/>
        <v>Servicio de la deuda</v>
      </c>
      <c r="V847" t="s">
        <v>256</v>
      </c>
      <c r="W847" s="53">
        <f t="shared" si="306"/>
        <v>453520982107.68964</v>
      </c>
      <c r="X847" s="53">
        <f t="shared" si="307"/>
        <v>453520982107.68964</v>
      </c>
      <c r="Y847" s="53">
        <f t="shared" si="308"/>
        <v>368621534478.10754</v>
      </c>
      <c r="Z847" s="53"/>
      <c r="AA847" s="53">
        <f t="shared" si="309"/>
        <v>367716375865.89117</v>
      </c>
      <c r="AB847" s="53"/>
      <c r="AC847" s="53">
        <f t="shared" si="317"/>
        <v>453520982107.68964</v>
      </c>
      <c r="AD847" s="53">
        <f t="shared" si="318"/>
        <v>453520982107.68964</v>
      </c>
      <c r="AE847" s="53">
        <f t="shared" si="319"/>
        <v>368621534478.10754</v>
      </c>
      <c r="AF847" s="53">
        <f t="shared" si="320"/>
        <v>1.1668661338647224</v>
      </c>
      <c r="AG847" s="53">
        <f t="shared" si="321"/>
        <v>367716375865.89117</v>
      </c>
      <c r="AI847" s="53">
        <f t="shared" si="301"/>
        <v>0</v>
      </c>
      <c r="AJ847" s="53">
        <f t="shared" si="301"/>
        <v>0</v>
      </c>
      <c r="AK847" s="53">
        <f t="shared" si="301"/>
        <v>0</v>
      </c>
      <c r="AL847" s="53">
        <f t="shared" si="301"/>
        <v>-1.1668661338647224</v>
      </c>
      <c r="AM847" s="53">
        <f t="shared" si="302"/>
        <v>0</v>
      </c>
    </row>
    <row r="848" spans="1:39" x14ac:dyDescent="0.35">
      <c r="A848" s="301">
        <v>2020</v>
      </c>
      <c r="B848" s="301" t="s">
        <v>86</v>
      </c>
      <c r="C848" s="301" t="s">
        <v>30</v>
      </c>
      <c r="D848" s="302" t="s">
        <v>16</v>
      </c>
      <c r="E848" s="302" t="s">
        <v>226</v>
      </c>
      <c r="F848" s="301" t="s">
        <v>78</v>
      </c>
      <c r="G848" s="301" t="s">
        <v>77</v>
      </c>
      <c r="H848" s="303">
        <v>66181143000</v>
      </c>
      <c r="I848" s="303">
        <v>47821722368</v>
      </c>
      <c r="J848" s="303">
        <v>34124525322</v>
      </c>
      <c r="K848" s="304">
        <f t="shared" si="304"/>
        <v>0.7135779230075262</v>
      </c>
      <c r="L848" s="303">
        <v>9237956656</v>
      </c>
      <c r="M848" s="304">
        <f t="shared" si="305"/>
        <v>0.19317490459485409</v>
      </c>
      <c r="P848">
        <f t="shared" si="311"/>
        <v>2020</v>
      </c>
      <c r="Q848" t="str">
        <f t="shared" si="312"/>
        <v>Claudia López 2020-2023</v>
      </c>
      <c r="R848" t="str">
        <f t="shared" si="313"/>
        <v>0111-SECRETARÍA DISTRITAL DE HACIENDA</v>
      </c>
      <c r="S848" t="str">
        <f t="shared" si="314"/>
        <v>HACIENDA</v>
      </c>
      <c r="T848" t="str">
        <f t="shared" si="315"/>
        <v>Administración Centrral</v>
      </c>
      <c r="U848" t="str">
        <f t="shared" si="316"/>
        <v>Inversión directa</v>
      </c>
      <c r="V848" t="s">
        <v>256</v>
      </c>
      <c r="W848" s="53">
        <f t="shared" si="306"/>
        <v>95010582504.193848</v>
      </c>
      <c r="X848" s="53">
        <f t="shared" si="307"/>
        <v>68653539249.654793</v>
      </c>
      <c r="Y848" s="53">
        <f t="shared" si="308"/>
        <v>48989649944.884354</v>
      </c>
      <c r="Z848" s="53"/>
      <c r="AA848" s="53">
        <f t="shared" si="309"/>
        <v>13262140894.651136</v>
      </c>
      <c r="AB848" s="53"/>
      <c r="AC848" s="53">
        <f t="shared" si="317"/>
        <v>95010582504.193848</v>
      </c>
      <c r="AD848" s="53">
        <f t="shared" si="318"/>
        <v>68653539249.654793</v>
      </c>
      <c r="AE848" s="53">
        <f t="shared" si="319"/>
        <v>48989649944.884354</v>
      </c>
      <c r="AF848" s="53">
        <f t="shared" si="320"/>
        <v>1.0244225326703387</v>
      </c>
      <c r="AG848" s="53">
        <f t="shared" si="321"/>
        <v>13262140894.651136</v>
      </c>
      <c r="AI848" s="53">
        <f t="shared" si="301"/>
        <v>0</v>
      </c>
      <c r="AJ848" s="53">
        <f t="shared" si="301"/>
        <v>0</v>
      </c>
      <c r="AK848" s="53">
        <f t="shared" si="301"/>
        <v>0</v>
      </c>
      <c r="AL848" s="53">
        <f t="shared" si="301"/>
        <v>-1.0244225326703387</v>
      </c>
      <c r="AM848" s="53">
        <f t="shared" si="302"/>
        <v>0</v>
      </c>
    </row>
    <row r="849" spans="1:39" x14ac:dyDescent="0.35">
      <c r="A849" s="301">
        <v>2020</v>
      </c>
      <c r="B849" s="301" t="s">
        <v>86</v>
      </c>
      <c r="C849" s="301" t="s">
        <v>30</v>
      </c>
      <c r="D849" s="302" t="s">
        <v>16</v>
      </c>
      <c r="E849" s="302" t="s">
        <v>226</v>
      </c>
      <c r="F849" s="301" t="s">
        <v>80</v>
      </c>
      <c r="G849" s="301" t="s">
        <v>77</v>
      </c>
      <c r="H849" s="303">
        <v>4758993747000</v>
      </c>
      <c r="I849" s="303">
        <v>4755744675492</v>
      </c>
      <c r="J849" s="303">
        <v>4439008867030</v>
      </c>
      <c r="K849" s="304">
        <f t="shared" si="304"/>
        <v>0.93339932438041739</v>
      </c>
      <c r="L849" s="303">
        <v>4439008867030</v>
      </c>
      <c r="M849" s="304">
        <f t="shared" si="305"/>
        <v>0.93339932438041739</v>
      </c>
      <c r="P849">
        <f t="shared" si="311"/>
        <v>2020</v>
      </c>
      <c r="Q849" t="str">
        <f t="shared" si="312"/>
        <v>Claudia López 2020-2023</v>
      </c>
      <c r="R849" t="str">
        <f t="shared" si="313"/>
        <v>0111-SECRETARÍA DISTRITAL DE HACIENDA</v>
      </c>
      <c r="S849" t="str">
        <f t="shared" si="314"/>
        <v>HACIENDA</v>
      </c>
      <c r="T849" t="str">
        <f t="shared" si="315"/>
        <v>Administración Centrral</v>
      </c>
      <c r="U849" t="str">
        <f t="shared" si="316"/>
        <v>Transferencias</v>
      </c>
      <c r="V849" t="s">
        <v>256</v>
      </c>
      <c r="W849" s="53">
        <f t="shared" si="306"/>
        <v>6832078558031.041</v>
      </c>
      <c r="X849" s="53">
        <f t="shared" si="307"/>
        <v>6827414145139.7012</v>
      </c>
      <c r="Y849" s="53">
        <f t="shared" si="308"/>
        <v>6372703750338.7012</v>
      </c>
      <c r="Z849" s="53"/>
      <c r="AA849" s="53">
        <f t="shared" si="309"/>
        <v>6372703750338.7012</v>
      </c>
      <c r="AB849" s="53"/>
      <c r="AC849" s="53">
        <f t="shared" si="317"/>
        <v>6832078558031.041</v>
      </c>
      <c r="AD849" s="53">
        <f t="shared" si="318"/>
        <v>6827414145139.7012</v>
      </c>
      <c r="AE849" s="53">
        <f t="shared" si="319"/>
        <v>6372703750338.7012</v>
      </c>
      <c r="AF849" s="53">
        <f t="shared" si="320"/>
        <v>1.3400012374885162</v>
      </c>
      <c r="AG849" s="53">
        <f t="shared" si="321"/>
        <v>6372703750338.7012</v>
      </c>
      <c r="AI849" s="53">
        <f t="shared" si="301"/>
        <v>0</v>
      </c>
      <c r="AJ849" s="53">
        <f t="shared" si="301"/>
        <v>0</v>
      </c>
      <c r="AK849" s="53">
        <f t="shared" si="301"/>
        <v>0</v>
      </c>
      <c r="AL849" s="53">
        <f t="shared" si="301"/>
        <v>-1.3400012374885162</v>
      </c>
      <c r="AM849" s="53">
        <f t="shared" si="302"/>
        <v>0</v>
      </c>
    </row>
    <row r="850" spans="1:39" x14ac:dyDescent="0.35">
      <c r="A850" s="301">
        <v>2020</v>
      </c>
      <c r="B850" s="301" t="s">
        <v>86</v>
      </c>
      <c r="C850" s="301" t="s">
        <v>31</v>
      </c>
      <c r="D850" s="302" t="s">
        <v>11</v>
      </c>
      <c r="E850" s="302" t="s">
        <v>226</v>
      </c>
      <c r="F850" s="301" t="s">
        <v>76</v>
      </c>
      <c r="G850" s="301" t="s">
        <v>77</v>
      </c>
      <c r="H850" s="303">
        <v>119554181000</v>
      </c>
      <c r="I850" s="303">
        <v>115554581000</v>
      </c>
      <c r="J850" s="303">
        <v>107482625825</v>
      </c>
      <c r="K850" s="304">
        <f t="shared" si="304"/>
        <v>0.93014595262995237</v>
      </c>
      <c r="L850" s="303">
        <v>100104127774</v>
      </c>
      <c r="M850" s="304">
        <f t="shared" si="305"/>
        <v>0.866293027136674</v>
      </c>
      <c r="P850">
        <f t="shared" si="311"/>
        <v>2020</v>
      </c>
      <c r="Q850" t="str">
        <f t="shared" si="312"/>
        <v>Claudia López 2020-2023</v>
      </c>
      <c r="R850" t="str">
        <f t="shared" si="313"/>
        <v>0112-SECRETARÍA DE EDUCACIÓN DEL DISTRITO</v>
      </c>
      <c r="S850" t="str">
        <f t="shared" si="314"/>
        <v>EDUCACIÓN</v>
      </c>
      <c r="T850" t="str">
        <f t="shared" si="315"/>
        <v>Administración Centrral</v>
      </c>
      <c r="U850" t="str">
        <f t="shared" si="316"/>
        <v>Funcionamiento</v>
      </c>
      <c r="V850" t="s">
        <v>256</v>
      </c>
      <c r="W850" s="53">
        <f t="shared" si="306"/>
        <v>171633668787.22275</v>
      </c>
      <c r="X850" s="53">
        <f t="shared" si="307"/>
        <v>165891786605.10672</v>
      </c>
      <c r="Y850" s="53">
        <f t="shared" si="308"/>
        <v>154303573885.29175</v>
      </c>
      <c r="Z850" s="53"/>
      <c r="AA850" s="53">
        <f t="shared" si="309"/>
        <v>143710897995.24905</v>
      </c>
      <c r="AB850" s="53"/>
      <c r="AC850" s="53">
        <f t="shared" si="317"/>
        <v>171633668787.22275</v>
      </c>
      <c r="AD850" s="53">
        <f t="shared" si="318"/>
        <v>165891786605.10672</v>
      </c>
      <c r="AE850" s="53">
        <f t="shared" si="319"/>
        <v>154303573885.29175</v>
      </c>
      <c r="AF850" s="53">
        <f t="shared" si="320"/>
        <v>1.3353306511084295</v>
      </c>
      <c r="AG850" s="53">
        <f t="shared" si="321"/>
        <v>143710897995.24905</v>
      </c>
      <c r="AI850" s="53">
        <f t="shared" si="301"/>
        <v>0</v>
      </c>
      <c r="AJ850" s="53">
        <f t="shared" si="301"/>
        <v>0</v>
      </c>
      <c r="AK850" s="53">
        <f t="shared" si="301"/>
        <v>0</v>
      </c>
      <c r="AL850" s="53">
        <f t="shared" si="301"/>
        <v>-1.3353306511084295</v>
      </c>
      <c r="AM850" s="53">
        <f t="shared" si="302"/>
        <v>0</v>
      </c>
    </row>
    <row r="851" spans="1:39" x14ac:dyDescent="0.35">
      <c r="A851" s="301">
        <v>2020</v>
      </c>
      <c r="B851" s="301" t="s">
        <v>86</v>
      </c>
      <c r="C851" s="301" t="s">
        <v>31</v>
      </c>
      <c r="D851" s="302" t="s">
        <v>11</v>
      </c>
      <c r="E851" s="302" t="s">
        <v>226</v>
      </c>
      <c r="F851" s="301" t="s">
        <v>78</v>
      </c>
      <c r="G851" s="301" t="s">
        <v>77</v>
      </c>
      <c r="H851" s="303">
        <v>3881254832000</v>
      </c>
      <c r="I851" s="303">
        <v>4076946938881</v>
      </c>
      <c r="J851" s="303">
        <v>4033061683360</v>
      </c>
      <c r="K851" s="304">
        <f t="shared" si="304"/>
        <v>0.98923575504442418</v>
      </c>
      <c r="L851" s="303">
        <v>3639652690524</v>
      </c>
      <c r="M851" s="304">
        <f t="shared" si="305"/>
        <v>0.89273977441633712</v>
      </c>
      <c r="P851">
        <f t="shared" si="311"/>
        <v>2020</v>
      </c>
      <c r="Q851" t="str">
        <f t="shared" si="312"/>
        <v>Claudia López 2020-2023</v>
      </c>
      <c r="R851" t="str">
        <f t="shared" si="313"/>
        <v>0112-SECRETARÍA DE EDUCACIÓN DEL DISTRITO</v>
      </c>
      <c r="S851" t="str">
        <f t="shared" si="314"/>
        <v>EDUCACIÓN</v>
      </c>
      <c r="T851" t="str">
        <f t="shared" si="315"/>
        <v>Administración Centrral</v>
      </c>
      <c r="U851" t="str">
        <f t="shared" si="316"/>
        <v>Inversión directa</v>
      </c>
      <c r="V851" t="s">
        <v>256</v>
      </c>
      <c r="W851" s="53">
        <f t="shared" si="306"/>
        <v>5571984189447.0918</v>
      </c>
      <c r="X851" s="53">
        <f t="shared" si="307"/>
        <v>5852922538702.207</v>
      </c>
      <c r="Y851" s="53">
        <f t="shared" si="308"/>
        <v>5789920246789.6064</v>
      </c>
      <c r="Z851" s="53"/>
      <c r="AA851" s="53">
        <f t="shared" si="309"/>
        <v>5225136746877.3037</v>
      </c>
      <c r="AB851" s="53"/>
      <c r="AC851" s="53">
        <f t="shared" si="317"/>
        <v>5571984189447.0918</v>
      </c>
      <c r="AD851" s="53">
        <f t="shared" si="318"/>
        <v>5852922538702.207</v>
      </c>
      <c r="AE851" s="53">
        <f t="shared" si="319"/>
        <v>5789920246789.6064</v>
      </c>
      <c r="AF851" s="53">
        <f t="shared" si="320"/>
        <v>1.4201608050309249</v>
      </c>
      <c r="AG851" s="53">
        <f t="shared" si="321"/>
        <v>5225136746877.3037</v>
      </c>
      <c r="AI851" s="53">
        <f t="shared" si="301"/>
        <v>0</v>
      </c>
      <c r="AJ851" s="53">
        <f t="shared" si="301"/>
        <v>0</v>
      </c>
      <c r="AK851" s="53">
        <f t="shared" si="301"/>
        <v>0</v>
      </c>
      <c r="AL851" s="53">
        <f t="shared" si="301"/>
        <v>-1.4201608050309249</v>
      </c>
      <c r="AM851" s="53">
        <f t="shared" si="302"/>
        <v>0</v>
      </c>
    </row>
    <row r="852" spans="1:39" x14ac:dyDescent="0.35">
      <c r="A852" s="301">
        <v>2020</v>
      </c>
      <c r="B852" s="301" t="s">
        <v>86</v>
      </c>
      <c r="C852" s="301" t="s">
        <v>32</v>
      </c>
      <c r="D852" s="302" t="s">
        <v>18</v>
      </c>
      <c r="E852" s="302" t="s">
        <v>226</v>
      </c>
      <c r="F852" s="301" t="s">
        <v>76</v>
      </c>
      <c r="G852" s="301" t="s">
        <v>77</v>
      </c>
      <c r="H852" s="303">
        <v>73548486000</v>
      </c>
      <c r="I852" s="303">
        <v>72311486000</v>
      </c>
      <c r="J852" s="303">
        <v>66166038784</v>
      </c>
      <c r="K852" s="304">
        <f t="shared" si="304"/>
        <v>0.91501423140439953</v>
      </c>
      <c r="L852" s="303">
        <v>59792644329</v>
      </c>
      <c r="M852" s="304">
        <f t="shared" si="305"/>
        <v>0.82687616638109196</v>
      </c>
      <c r="P852">
        <f t="shared" si="311"/>
        <v>2020</v>
      </c>
      <c r="Q852" t="str">
        <f t="shared" si="312"/>
        <v>Claudia López 2020-2023</v>
      </c>
      <c r="R852" t="str">
        <f t="shared" si="313"/>
        <v>0113-SECRETARÍA DISTRITAL DE MOVILIDAD</v>
      </c>
      <c r="S852" t="str">
        <f t="shared" si="314"/>
        <v>MOVILIDAD</v>
      </c>
      <c r="T852" t="str">
        <f t="shared" si="315"/>
        <v>Administración Centrral</v>
      </c>
      <c r="U852" t="str">
        <f t="shared" si="316"/>
        <v>Funcionamiento</v>
      </c>
      <c r="V852" t="s">
        <v>256</v>
      </c>
      <c r="W852" s="53">
        <f t="shared" si="306"/>
        <v>105587244045.65733</v>
      </c>
      <c r="X852" s="53">
        <f t="shared" si="307"/>
        <v>103811389395.37292</v>
      </c>
      <c r="Y852" s="53">
        <f t="shared" si="308"/>
        <v>94988898678.62999</v>
      </c>
      <c r="Z852" s="53"/>
      <c r="AA852" s="53">
        <f t="shared" si="309"/>
        <v>85839163689.940704</v>
      </c>
      <c r="AB852" s="53"/>
      <c r="AC852" s="53">
        <f t="shared" si="317"/>
        <v>105587244045.65733</v>
      </c>
      <c r="AD852" s="53">
        <f t="shared" si="318"/>
        <v>103811389395.37292</v>
      </c>
      <c r="AE852" s="53">
        <f t="shared" si="319"/>
        <v>94988898678.62999</v>
      </c>
      <c r="AF852" s="53">
        <f t="shared" si="320"/>
        <v>1.3136073386547469</v>
      </c>
      <c r="AG852" s="53">
        <f t="shared" si="321"/>
        <v>85839163689.940704</v>
      </c>
      <c r="AI852" s="53">
        <f t="shared" si="301"/>
        <v>0</v>
      </c>
      <c r="AJ852" s="53">
        <f t="shared" si="301"/>
        <v>0</v>
      </c>
      <c r="AK852" s="53">
        <f t="shared" si="301"/>
        <v>0</v>
      </c>
      <c r="AL852" s="53">
        <f t="shared" si="301"/>
        <v>-1.3136073386547469</v>
      </c>
      <c r="AM852" s="53">
        <f t="shared" si="302"/>
        <v>0</v>
      </c>
    </row>
    <row r="853" spans="1:39" x14ac:dyDescent="0.35">
      <c r="A853" s="301">
        <v>2020</v>
      </c>
      <c r="B853" s="301" t="s">
        <v>86</v>
      </c>
      <c r="C853" s="301" t="s">
        <v>32</v>
      </c>
      <c r="D853" s="302" t="s">
        <v>18</v>
      </c>
      <c r="E853" s="302" t="s">
        <v>226</v>
      </c>
      <c r="F853" s="301" t="s">
        <v>78</v>
      </c>
      <c r="G853" s="301" t="s">
        <v>77</v>
      </c>
      <c r="H853" s="303">
        <v>452279596000</v>
      </c>
      <c r="I853" s="303">
        <v>297776951873</v>
      </c>
      <c r="J853" s="303">
        <v>291234943599</v>
      </c>
      <c r="K853" s="304">
        <f t="shared" si="304"/>
        <v>0.97803050829538307</v>
      </c>
      <c r="L853" s="303">
        <v>209722356067</v>
      </c>
      <c r="M853" s="304">
        <f t="shared" si="305"/>
        <v>0.70429344765556356</v>
      </c>
      <c r="P853">
        <f t="shared" si="311"/>
        <v>2020</v>
      </c>
      <c r="Q853" t="str">
        <f t="shared" si="312"/>
        <v>Claudia López 2020-2023</v>
      </c>
      <c r="R853" t="str">
        <f t="shared" si="313"/>
        <v>0113-SECRETARÍA DISTRITAL DE MOVILIDAD</v>
      </c>
      <c r="S853" t="str">
        <f t="shared" si="314"/>
        <v>MOVILIDAD</v>
      </c>
      <c r="T853" t="str">
        <f t="shared" si="315"/>
        <v>Administración Centrral</v>
      </c>
      <c r="U853" t="str">
        <f t="shared" si="316"/>
        <v>Inversión directa</v>
      </c>
      <c r="V853" t="s">
        <v>256</v>
      </c>
      <c r="W853" s="53">
        <f t="shared" si="306"/>
        <v>649298968298.59021</v>
      </c>
      <c r="X853" s="53">
        <f t="shared" si="307"/>
        <v>427492792830.38416</v>
      </c>
      <c r="Y853" s="53">
        <f t="shared" si="308"/>
        <v>418100993464.51349</v>
      </c>
      <c r="Z853" s="53"/>
      <c r="AA853" s="53">
        <f t="shared" si="309"/>
        <v>301080372910.41687</v>
      </c>
      <c r="AB853" s="53"/>
      <c r="AC853" s="53">
        <f t="shared" si="317"/>
        <v>649298968298.59021</v>
      </c>
      <c r="AD853" s="53">
        <f t="shared" si="318"/>
        <v>427492792830.38416</v>
      </c>
      <c r="AE853" s="53">
        <f t="shared" si="319"/>
        <v>418100993464.51349</v>
      </c>
      <c r="AF853" s="53">
        <f t="shared" si="320"/>
        <v>1.4040743947262613</v>
      </c>
      <c r="AG853" s="53">
        <f t="shared" si="321"/>
        <v>301080372910.41687</v>
      </c>
      <c r="AI853" s="53">
        <f t="shared" si="301"/>
        <v>0</v>
      </c>
      <c r="AJ853" s="53">
        <f t="shared" si="301"/>
        <v>0</v>
      </c>
      <c r="AK853" s="53">
        <f t="shared" si="301"/>
        <v>0</v>
      </c>
      <c r="AL853" s="53">
        <f t="shared" si="301"/>
        <v>-1.4040743947262613</v>
      </c>
      <c r="AM853" s="53">
        <f t="shared" si="302"/>
        <v>0</v>
      </c>
    </row>
    <row r="854" spans="1:39" x14ac:dyDescent="0.35">
      <c r="A854" s="301">
        <v>2020</v>
      </c>
      <c r="B854" s="301" t="s">
        <v>86</v>
      </c>
      <c r="C854" s="301" t="s">
        <v>32</v>
      </c>
      <c r="D854" s="302" t="s">
        <v>18</v>
      </c>
      <c r="E854" s="302" t="s">
        <v>226</v>
      </c>
      <c r="F854" s="301" t="s">
        <v>80</v>
      </c>
      <c r="G854" s="301" t="s">
        <v>77</v>
      </c>
      <c r="H854" s="303">
        <v>0</v>
      </c>
      <c r="I854" s="303">
        <v>0</v>
      </c>
      <c r="J854" s="303">
        <v>0</v>
      </c>
      <c r="K854" s="304">
        <v>0</v>
      </c>
      <c r="L854" s="303">
        <v>0</v>
      </c>
      <c r="M854" s="304">
        <v>0</v>
      </c>
      <c r="P854">
        <f t="shared" si="311"/>
        <v>2020</v>
      </c>
      <c r="Q854" t="str">
        <f t="shared" si="312"/>
        <v>Claudia López 2020-2023</v>
      </c>
      <c r="R854" t="str">
        <f t="shared" si="313"/>
        <v>0113-SECRETARÍA DISTRITAL DE MOVILIDAD</v>
      </c>
      <c r="S854" t="str">
        <f t="shared" si="314"/>
        <v>MOVILIDAD</v>
      </c>
      <c r="T854" t="str">
        <f t="shared" si="315"/>
        <v>Administración Centrral</v>
      </c>
      <c r="U854" t="str">
        <f t="shared" si="316"/>
        <v>Transferencias</v>
      </c>
      <c r="V854" t="s">
        <v>256</v>
      </c>
      <c r="W854" s="53">
        <f t="shared" si="306"/>
        <v>0</v>
      </c>
      <c r="X854" s="53">
        <f t="shared" si="307"/>
        <v>0</v>
      </c>
      <c r="Y854" s="53">
        <f t="shared" si="308"/>
        <v>0</v>
      </c>
      <c r="Z854" s="53"/>
      <c r="AA854" s="53">
        <f t="shared" si="309"/>
        <v>0</v>
      </c>
      <c r="AB854" s="53"/>
      <c r="AC854" s="53">
        <f t="shared" si="317"/>
        <v>0</v>
      </c>
      <c r="AD854" s="53">
        <f t="shared" si="318"/>
        <v>0</v>
      </c>
      <c r="AE854" s="53">
        <f t="shared" si="319"/>
        <v>0</v>
      </c>
      <c r="AF854" s="53">
        <f t="shared" si="320"/>
        <v>0</v>
      </c>
      <c r="AG854" s="53">
        <f t="shared" si="321"/>
        <v>0</v>
      </c>
      <c r="AI854" s="53">
        <f t="shared" si="301"/>
        <v>0</v>
      </c>
      <c r="AJ854" s="53">
        <f t="shared" si="301"/>
        <v>0</v>
      </c>
      <c r="AK854" s="53">
        <f t="shared" si="301"/>
        <v>0</v>
      </c>
      <c r="AL854" s="53">
        <f t="shared" si="301"/>
        <v>0</v>
      </c>
      <c r="AM854" s="53">
        <f t="shared" si="302"/>
        <v>0</v>
      </c>
    </row>
    <row r="855" spans="1:39" x14ac:dyDescent="0.35">
      <c r="A855" s="301">
        <v>2020</v>
      </c>
      <c r="B855" s="301" t="s">
        <v>86</v>
      </c>
      <c r="C855" s="301" t="s">
        <v>33</v>
      </c>
      <c r="D855" s="302" t="s">
        <v>21</v>
      </c>
      <c r="E855" s="302" t="s">
        <v>226</v>
      </c>
      <c r="F855" s="301" t="s">
        <v>76</v>
      </c>
      <c r="G855" s="301" t="s">
        <v>77</v>
      </c>
      <c r="H855" s="303">
        <v>71985141000</v>
      </c>
      <c r="I855" s="303">
        <v>71985141000</v>
      </c>
      <c r="J855" s="303">
        <v>67952422138</v>
      </c>
      <c r="K855" s="304">
        <f t="shared" si="304"/>
        <v>0.9439784543590739</v>
      </c>
      <c r="L855" s="303">
        <v>67742354250</v>
      </c>
      <c r="M855" s="304">
        <f t="shared" si="305"/>
        <v>0.94106024255755782</v>
      </c>
      <c r="P855">
        <f t="shared" si="311"/>
        <v>2020</v>
      </c>
      <c r="Q855" t="str">
        <f t="shared" si="312"/>
        <v>Claudia López 2020-2023</v>
      </c>
      <c r="R855" t="str">
        <f t="shared" si="313"/>
        <v>0114-SECRETARÍA DISTRITAL DE SALUD</v>
      </c>
      <c r="S855" t="str">
        <f t="shared" si="314"/>
        <v>SALUD</v>
      </c>
      <c r="T855" t="str">
        <f t="shared" si="315"/>
        <v>Administración Centrral</v>
      </c>
      <c r="U855" t="str">
        <f t="shared" si="316"/>
        <v>Funcionamiento</v>
      </c>
      <c r="V855" t="s">
        <v>256</v>
      </c>
      <c r="W855" s="53">
        <f t="shared" si="306"/>
        <v>103342883909.64368</v>
      </c>
      <c r="X855" s="53">
        <f t="shared" si="307"/>
        <v>103342883909.64368</v>
      </c>
      <c r="Y855" s="53">
        <f t="shared" si="308"/>
        <v>97553455822.034653</v>
      </c>
      <c r="Z855" s="53"/>
      <c r="AA855" s="53">
        <f t="shared" si="309"/>
        <v>97251879398.606827</v>
      </c>
      <c r="AB855" s="53"/>
      <c r="AC855" s="53">
        <f t="shared" si="317"/>
        <v>103342883909.64368</v>
      </c>
      <c r="AD855" s="53">
        <f t="shared" si="318"/>
        <v>103342883909.64368</v>
      </c>
      <c r="AE855" s="53">
        <f t="shared" si="319"/>
        <v>97553455822.034653</v>
      </c>
      <c r="AF855" s="53">
        <f t="shared" si="320"/>
        <v>1.3551887857250242</v>
      </c>
      <c r="AG855" s="53">
        <f t="shared" si="321"/>
        <v>97251879398.606827</v>
      </c>
      <c r="AI855" s="53">
        <f t="shared" si="301"/>
        <v>0</v>
      </c>
      <c r="AJ855" s="53">
        <f t="shared" si="301"/>
        <v>0</v>
      </c>
      <c r="AK855" s="53">
        <f t="shared" si="301"/>
        <v>0</v>
      </c>
      <c r="AL855" s="53">
        <f t="shared" si="301"/>
        <v>-1.3551887857250242</v>
      </c>
      <c r="AM855" s="53">
        <f t="shared" si="302"/>
        <v>0</v>
      </c>
    </row>
    <row r="856" spans="1:39" x14ac:dyDescent="0.35">
      <c r="A856" s="301">
        <v>2020</v>
      </c>
      <c r="B856" s="301" t="s">
        <v>86</v>
      </c>
      <c r="C856" s="301" t="s">
        <v>34</v>
      </c>
      <c r="D856" s="302" t="s">
        <v>10</v>
      </c>
      <c r="E856" s="302" t="s">
        <v>226</v>
      </c>
      <c r="F856" s="301" t="s">
        <v>76</v>
      </c>
      <c r="G856" s="301" t="s">
        <v>77</v>
      </c>
      <c r="H856" s="303">
        <v>32400034000</v>
      </c>
      <c r="I856" s="303">
        <v>32400034000</v>
      </c>
      <c r="J856" s="303">
        <v>25189737806</v>
      </c>
      <c r="K856" s="304">
        <f t="shared" si="304"/>
        <v>0.77746022754173649</v>
      </c>
      <c r="L856" s="303">
        <v>24223328101</v>
      </c>
      <c r="M856" s="304">
        <f t="shared" si="305"/>
        <v>0.74763279881126055</v>
      </c>
      <c r="P856">
        <f t="shared" si="311"/>
        <v>2020</v>
      </c>
      <c r="Q856" t="str">
        <f t="shared" si="312"/>
        <v>Claudia López 2020-2023</v>
      </c>
      <c r="R856" t="str">
        <f t="shared" si="313"/>
        <v>0117-SECRETARÍA DISTRITAL DE DESARROLLO ECONÓMICO</v>
      </c>
      <c r="S856" t="str">
        <f t="shared" si="314"/>
        <v>DESARROLLO ECONÓMICO, INDUSTRIA Y TURISMO</v>
      </c>
      <c r="T856" t="str">
        <f t="shared" si="315"/>
        <v>Administración Centrral</v>
      </c>
      <c r="U856" t="str">
        <f t="shared" si="316"/>
        <v>Funcionamiento</v>
      </c>
      <c r="V856" t="s">
        <v>256</v>
      </c>
      <c r="W856" s="53">
        <f t="shared" si="306"/>
        <v>46513945875.726051</v>
      </c>
      <c r="X856" s="53">
        <f t="shared" si="307"/>
        <v>46513945875.726051</v>
      </c>
      <c r="Y856" s="53">
        <f t="shared" si="308"/>
        <v>36162742944.405991</v>
      </c>
      <c r="Z856" s="53"/>
      <c r="AA856" s="53">
        <f t="shared" si="309"/>
        <v>34775351538.824554</v>
      </c>
      <c r="AB856" s="53"/>
      <c r="AC856" s="53">
        <f t="shared" si="317"/>
        <v>46513945875.726051</v>
      </c>
      <c r="AD856" s="53">
        <f t="shared" si="318"/>
        <v>46513945875.726051</v>
      </c>
      <c r="AE856" s="53">
        <f t="shared" si="319"/>
        <v>36162742944.405991</v>
      </c>
      <c r="AF856" s="53">
        <f t="shared" si="320"/>
        <v>1.1161328702434692</v>
      </c>
      <c r="AG856" s="53">
        <f t="shared" si="321"/>
        <v>34775351538.824554</v>
      </c>
      <c r="AI856" s="53">
        <f t="shared" si="301"/>
        <v>0</v>
      </c>
      <c r="AJ856" s="53">
        <f t="shared" si="301"/>
        <v>0</v>
      </c>
      <c r="AK856" s="53">
        <f t="shared" si="301"/>
        <v>0</v>
      </c>
      <c r="AL856" s="53">
        <f t="shared" si="301"/>
        <v>-1.1161328702434692</v>
      </c>
      <c r="AM856" s="53">
        <f t="shared" si="302"/>
        <v>0</v>
      </c>
    </row>
    <row r="857" spans="1:39" x14ac:dyDescent="0.35">
      <c r="A857" s="301">
        <v>2020</v>
      </c>
      <c r="B857" s="301" t="s">
        <v>86</v>
      </c>
      <c r="C857" s="301" t="s">
        <v>34</v>
      </c>
      <c r="D857" s="302" t="s">
        <v>10</v>
      </c>
      <c r="E857" s="302" t="s">
        <v>226</v>
      </c>
      <c r="F857" s="301" t="s">
        <v>78</v>
      </c>
      <c r="G857" s="301" t="s">
        <v>77</v>
      </c>
      <c r="H857" s="303">
        <v>44733221000</v>
      </c>
      <c r="I857" s="303">
        <v>46733221000</v>
      </c>
      <c r="J857" s="303">
        <v>45878152953</v>
      </c>
      <c r="K857" s="304">
        <f t="shared" si="304"/>
        <v>0.98170320751056295</v>
      </c>
      <c r="L857" s="303">
        <v>41893965857</v>
      </c>
      <c r="M857" s="304">
        <f t="shared" si="305"/>
        <v>0.89644935573775242</v>
      </c>
      <c r="P857">
        <f t="shared" si="311"/>
        <v>2020</v>
      </c>
      <c r="Q857" t="str">
        <f t="shared" si="312"/>
        <v>Claudia López 2020-2023</v>
      </c>
      <c r="R857" t="str">
        <f t="shared" si="313"/>
        <v>0117-SECRETARÍA DISTRITAL DE DESARROLLO ECONÓMICO</v>
      </c>
      <c r="S857" t="str">
        <f t="shared" si="314"/>
        <v>DESARROLLO ECONÓMICO, INDUSTRIA Y TURISMO</v>
      </c>
      <c r="T857" t="str">
        <f t="shared" si="315"/>
        <v>Administración Centrral</v>
      </c>
      <c r="U857" t="str">
        <f t="shared" si="316"/>
        <v>Inversión directa</v>
      </c>
      <c r="V857" t="s">
        <v>256</v>
      </c>
      <c r="W857" s="53">
        <f t="shared" si="306"/>
        <v>64219643116.451416</v>
      </c>
      <c r="X857" s="53">
        <f t="shared" si="307"/>
        <v>67090871330.330826</v>
      </c>
      <c r="Y857" s="53">
        <f t="shared" si="308"/>
        <v>65863323579.664246</v>
      </c>
      <c r="Z857" s="53"/>
      <c r="AA857" s="53">
        <f t="shared" si="309"/>
        <v>60143568379.959511</v>
      </c>
      <c r="AB857" s="53"/>
      <c r="AC857" s="53">
        <f t="shared" si="317"/>
        <v>64219643116.451416</v>
      </c>
      <c r="AD857" s="53">
        <f t="shared" si="318"/>
        <v>67090871330.330826</v>
      </c>
      <c r="AE857" s="53">
        <f t="shared" si="319"/>
        <v>65863323579.664246</v>
      </c>
      <c r="AF857" s="53">
        <f t="shared" si="320"/>
        <v>1.4093469735301198</v>
      </c>
      <c r="AG857" s="53">
        <f t="shared" si="321"/>
        <v>60143568379.959511</v>
      </c>
      <c r="AI857" s="53">
        <f t="shared" si="301"/>
        <v>0</v>
      </c>
      <c r="AJ857" s="53">
        <f t="shared" si="301"/>
        <v>0</v>
      </c>
      <c r="AK857" s="53">
        <f t="shared" si="301"/>
        <v>0</v>
      </c>
      <c r="AL857" s="53">
        <f t="shared" si="301"/>
        <v>-1.4093469735301198</v>
      </c>
      <c r="AM857" s="53">
        <f t="shared" si="302"/>
        <v>0</v>
      </c>
    </row>
    <row r="858" spans="1:39" x14ac:dyDescent="0.35">
      <c r="A858" s="301">
        <v>2020</v>
      </c>
      <c r="B858" s="301" t="s">
        <v>86</v>
      </c>
      <c r="C858" s="301" t="s">
        <v>34</v>
      </c>
      <c r="D858" s="302" t="s">
        <v>10</v>
      </c>
      <c r="E858" s="302" t="s">
        <v>226</v>
      </c>
      <c r="F858" s="301" t="s">
        <v>80</v>
      </c>
      <c r="G858" s="301" t="s">
        <v>77</v>
      </c>
      <c r="H858" s="303">
        <v>0</v>
      </c>
      <c r="I858" s="303">
        <v>0</v>
      </c>
      <c r="J858" s="303">
        <v>0</v>
      </c>
      <c r="K858" s="304">
        <v>0</v>
      </c>
      <c r="L858" s="303">
        <v>0</v>
      </c>
      <c r="M858" s="304">
        <v>0</v>
      </c>
      <c r="P858">
        <f t="shared" si="311"/>
        <v>2020</v>
      </c>
      <c r="Q858" t="str">
        <f t="shared" si="312"/>
        <v>Claudia López 2020-2023</v>
      </c>
      <c r="R858" t="str">
        <f t="shared" si="313"/>
        <v>0117-SECRETARÍA DISTRITAL DE DESARROLLO ECONÓMICO</v>
      </c>
      <c r="S858" t="str">
        <f t="shared" si="314"/>
        <v>DESARROLLO ECONÓMICO, INDUSTRIA Y TURISMO</v>
      </c>
      <c r="T858" t="str">
        <f t="shared" si="315"/>
        <v>Administración Centrral</v>
      </c>
      <c r="U858" t="str">
        <f t="shared" si="316"/>
        <v>Transferencias</v>
      </c>
      <c r="V858" t="s">
        <v>256</v>
      </c>
      <c r="W858" s="53">
        <f t="shared" si="306"/>
        <v>0</v>
      </c>
      <c r="X858" s="53">
        <f t="shared" si="307"/>
        <v>0</v>
      </c>
      <c r="Y858" s="53">
        <f t="shared" si="308"/>
        <v>0</v>
      </c>
      <c r="Z858" s="53"/>
      <c r="AA858" s="53">
        <f t="shared" si="309"/>
        <v>0</v>
      </c>
      <c r="AB858" s="53"/>
      <c r="AC858" s="53">
        <f t="shared" si="317"/>
        <v>0</v>
      </c>
      <c r="AD858" s="53">
        <f t="shared" si="318"/>
        <v>0</v>
      </c>
      <c r="AE858" s="53">
        <f t="shared" si="319"/>
        <v>0</v>
      </c>
      <c r="AF858" s="53">
        <f t="shared" si="320"/>
        <v>0</v>
      </c>
      <c r="AG858" s="53">
        <f t="shared" si="321"/>
        <v>0</v>
      </c>
      <c r="AI858" s="53">
        <f t="shared" si="301"/>
        <v>0</v>
      </c>
      <c r="AJ858" s="53">
        <f t="shared" si="301"/>
        <v>0</v>
      </c>
      <c r="AK858" s="53">
        <f t="shared" si="301"/>
        <v>0</v>
      </c>
      <c r="AL858" s="53">
        <f t="shared" si="301"/>
        <v>0</v>
      </c>
      <c r="AM858" s="53">
        <f t="shared" si="302"/>
        <v>0</v>
      </c>
    </row>
    <row r="859" spans="1:39" x14ac:dyDescent="0.35">
      <c r="A859" s="301">
        <v>2020</v>
      </c>
      <c r="B859" s="301" t="s">
        <v>86</v>
      </c>
      <c r="C859" s="301" t="s">
        <v>35</v>
      </c>
      <c r="D859" s="302" t="s">
        <v>15</v>
      </c>
      <c r="E859" s="302" t="s">
        <v>226</v>
      </c>
      <c r="F859" s="301" t="s">
        <v>76</v>
      </c>
      <c r="G859" s="301" t="s">
        <v>77</v>
      </c>
      <c r="H859" s="303">
        <v>21371078000</v>
      </c>
      <c r="I859" s="303">
        <v>21371078000</v>
      </c>
      <c r="J859" s="303">
        <v>19920650838</v>
      </c>
      <c r="K859" s="304">
        <f t="shared" si="304"/>
        <v>0.93213130558973212</v>
      </c>
      <c r="L859" s="303">
        <v>19446026542</v>
      </c>
      <c r="M859" s="304">
        <f t="shared" si="305"/>
        <v>0.90992258518732649</v>
      </c>
      <c r="P859">
        <f t="shared" si="311"/>
        <v>2020</v>
      </c>
      <c r="Q859" t="str">
        <f t="shared" si="312"/>
        <v>Claudia López 2020-2023</v>
      </c>
      <c r="R859" t="str">
        <f t="shared" si="313"/>
        <v>0118-SECRETARÍA DISTRITAL DEL HABITAT</v>
      </c>
      <c r="S859" t="str">
        <f t="shared" si="314"/>
        <v>HÁBITAT</v>
      </c>
      <c r="T859" t="str">
        <f t="shared" si="315"/>
        <v>Administración Centrral</v>
      </c>
      <c r="U859" t="str">
        <f t="shared" si="316"/>
        <v>Funcionamiento</v>
      </c>
      <c r="V859" t="s">
        <v>256</v>
      </c>
      <c r="W859" s="53">
        <f t="shared" si="306"/>
        <v>30680621057.308758</v>
      </c>
      <c r="X859" s="53">
        <f t="shared" si="307"/>
        <v>30680621057.308758</v>
      </c>
      <c r="Y859" s="53">
        <f t="shared" si="308"/>
        <v>28598367362.453037</v>
      </c>
      <c r="Z859" s="53"/>
      <c r="AA859" s="53">
        <f t="shared" si="309"/>
        <v>27916990027.619114</v>
      </c>
      <c r="AB859" s="53"/>
      <c r="AC859" s="53">
        <f t="shared" si="317"/>
        <v>30680621057.308758</v>
      </c>
      <c r="AD859" s="53">
        <f t="shared" si="318"/>
        <v>30680621057.308758</v>
      </c>
      <c r="AE859" s="53">
        <f t="shared" si="319"/>
        <v>28598367362.453037</v>
      </c>
      <c r="AF859" s="53">
        <f t="shared" si="320"/>
        <v>1.3381808518247438</v>
      </c>
      <c r="AG859" s="53">
        <f t="shared" si="321"/>
        <v>27916990027.619114</v>
      </c>
      <c r="AI859" s="53">
        <f t="shared" si="301"/>
        <v>0</v>
      </c>
      <c r="AJ859" s="53">
        <f t="shared" si="301"/>
        <v>0</v>
      </c>
      <c r="AK859" s="53">
        <f t="shared" si="301"/>
        <v>0</v>
      </c>
      <c r="AL859" s="53">
        <f t="shared" si="301"/>
        <v>-1.3381808518247438</v>
      </c>
      <c r="AM859" s="53">
        <f t="shared" si="302"/>
        <v>0</v>
      </c>
    </row>
    <row r="860" spans="1:39" x14ac:dyDescent="0.35">
      <c r="A860" s="301">
        <v>2020</v>
      </c>
      <c r="B860" s="301" t="s">
        <v>86</v>
      </c>
      <c r="C860" s="301" t="s">
        <v>35</v>
      </c>
      <c r="D860" s="302" t="s">
        <v>15</v>
      </c>
      <c r="E860" s="302" t="s">
        <v>226</v>
      </c>
      <c r="F860" s="301" t="s">
        <v>78</v>
      </c>
      <c r="G860" s="301" t="s">
        <v>77</v>
      </c>
      <c r="H860" s="303">
        <v>87465735000</v>
      </c>
      <c r="I860" s="303">
        <v>108394539379</v>
      </c>
      <c r="J860" s="303">
        <v>103478912180</v>
      </c>
      <c r="K860" s="304">
        <f t="shared" si="304"/>
        <v>0.95465060115424649</v>
      </c>
      <c r="L860" s="303">
        <v>84015072978</v>
      </c>
      <c r="M860" s="304">
        <f t="shared" si="305"/>
        <v>0.7750858434320429</v>
      </c>
      <c r="P860">
        <f t="shared" si="311"/>
        <v>2020</v>
      </c>
      <c r="Q860" t="str">
        <f t="shared" si="312"/>
        <v>Claudia López 2020-2023</v>
      </c>
      <c r="R860" t="str">
        <f t="shared" si="313"/>
        <v>0118-SECRETARÍA DISTRITAL DEL HABITAT</v>
      </c>
      <c r="S860" t="str">
        <f t="shared" si="314"/>
        <v>HÁBITAT</v>
      </c>
      <c r="T860" t="str">
        <f t="shared" si="315"/>
        <v>Administración Centrral</v>
      </c>
      <c r="U860" t="str">
        <f t="shared" si="316"/>
        <v>Inversión directa</v>
      </c>
      <c r="V860" t="s">
        <v>256</v>
      </c>
      <c r="W860" s="53">
        <f t="shared" si="306"/>
        <v>125567043039.84982</v>
      </c>
      <c r="X860" s="53">
        <f t="shared" si="307"/>
        <v>155612729847.72366</v>
      </c>
      <c r="Y860" s="53">
        <f t="shared" si="308"/>
        <v>148555786096.38278</v>
      </c>
      <c r="Z860" s="53"/>
      <c r="AA860" s="53">
        <f t="shared" si="309"/>
        <v>120613223962.78554</v>
      </c>
      <c r="AB860" s="53"/>
      <c r="AC860" s="53">
        <f t="shared" si="317"/>
        <v>125567043039.84982</v>
      </c>
      <c r="AD860" s="53">
        <f t="shared" si="318"/>
        <v>155612729847.72366</v>
      </c>
      <c r="AE860" s="53">
        <f t="shared" si="319"/>
        <v>148555786096.38278</v>
      </c>
      <c r="AF860" s="53">
        <f t="shared" si="320"/>
        <v>1.3705098702155052</v>
      </c>
      <c r="AG860" s="53">
        <f t="shared" si="321"/>
        <v>120613223962.78554</v>
      </c>
      <c r="AI860" s="53">
        <f t="shared" si="301"/>
        <v>0</v>
      </c>
      <c r="AJ860" s="53">
        <f t="shared" si="301"/>
        <v>0</v>
      </c>
      <c r="AK860" s="53">
        <f t="shared" si="301"/>
        <v>0</v>
      </c>
      <c r="AL860" s="53">
        <f t="shared" si="301"/>
        <v>-1.3705098702155052</v>
      </c>
      <c r="AM860" s="53">
        <f t="shared" si="302"/>
        <v>0</v>
      </c>
    </row>
    <row r="861" spans="1:39" x14ac:dyDescent="0.35">
      <c r="A861" s="301">
        <v>2020</v>
      </c>
      <c r="B861" s="301" t="s">
        <v>86</v>
      </c>
      <c r="C861" s="301" t="s">
        <v>35</v>
      </c>
      <c r="D861" s="302" t="s">
        <v>15</v>
      </c>
      <c r="E861" s="302" t="s">
        <v>226</v>
      </c>
      <c r="F861" s="301" t="s">
        <v>80</v>
      </c>
      <c r="G861" s="301" t="s">
        <v>77</v>
      </c>
      <c r="H861" s="303">
        <v>0</v>
      </c>
      <c r="I861" s="303">
        <v>0</v>
      </c>
      <c r="J861" s="303">
        <v>0</v>
      </c>
      <c r="K861" s="304">
        <v>0</v>
      </c>
      <c r="L861" s="303">
        <v>0</v>
      </c>
      <c r="M861" s="304">
        <v>0</v>
      </c>
      <c r="P861">
        <f t="shared" si="311"/>
        <v>2020</v>
      </c>
      <c r="Q861" t="str">
        <f t="shared" si="312"/>
        <v>Claudia López 2020-2023</v>
      </c>
      <c r="R861" t="str">
        <f t="shared" si="313"/>
        <v>0118-SECRETARÍA DISTRITAL DEL HABITAT</v>
      </c>
      <c r="S861" t="str">
        <f t="shared" si="314"/>
        <v>HÁBITAT</v>
      </c>
      <c r="T861" t="str">
        <f t="shared" si="315"/>
        <v>Administración Centrral</v>
      </c>
      <c r="U861" t="str">
        <f t="shared" si="316"/>
        <v>Transferencias</v>
      </c>
      <c r="V861" t="s">
        <v>256</v>
      </c>
      <c r="W861" s="53">
        <f t="shared" si="306"/>
        <v>0</v>
      </c>
      <c r="X861" s="53">
        <f t="shared" si="307"/>
        <v>0</v>
      </c>
      <c r="Y861" s="53">
        <f t="shared" si="308"/>
        <v>0</v>
      </c>
      <c r="Z861" s="53"/>
      <c r="AA861" s="53">
        <f t="shared" si="309"/>
        <v>0</v>
      </c>
      <c r="AB861" s="53"/>
      <c r="AC861" s="53">
        <f t="shared" si="317"/>
        <v>0</v>
      </c>
      <c r="AD861" s="53">
        <f t="shared" si="318"/>
        <v>0</v>
      </c>
      <c r="AE861" s="53">
        <f t="shared" si="319"/>
        <v>0</v>
      </c>
      <c r="AF861" s="53">
        <f t="shared" si="320"/>
        <v>0</v>
      </c>
      <c r="AG861" s="53">
        <f t="shared" si="321"/>
        <v>0</v>
      </c>
      <c r="AI861" s="53">
        <f t="shared" si="301"/>
        <v>0</v>
      </c>
      <c r="AJ861" s="53">
        <f t="shared" si="301"/>
        <v>0</v>
      </c>
      <c r="AK861" s="53">
        <f t="shared" si="301"/>
        <v>0</v>
      </c>
      <c r="AL861" s="53">
        <f t="shared" si="301"/>
        <v>0</v>
      </c>
      <c r="AM861" s="53">
        <f t="shared" si="302"/>
        <v>0</v>
      </c>
    </row>
    <row r="862" spans="1:39" x14ac:dyDescent="0.35">
      <c r="A862" s="301">
        <v>2020</v>
      </c>
      <c r="B862" s="301" t="s">
        <v>86</v>
      </c>
      <c r="C862" s="301" t="s">
        <v>36</v>
      </c>
      <c r="D862" s="302" t="s">
        <v>9</v>
      </c>
      <c r="E862" s="302" t="s">
        <v>226</v>
      </c>
      <c r="F862" s="301" t="s">
        <v>76</v>
      </c>
      <c r="G862" s="301" t="s">
        <v>77</v>
      </c>
      <c r="H862" s="303">
        <v>24224442000</v>
      </c>
      <c r="I862" s="303">
        <v>23835856500</v>
      </c>
      <c r="J862" s="303">
        <v>21880014241</v>
      </c>
      <c r="K862" s="304">
        <f t="shared" ref="K862:K925" si="322">+J862/I862</f>
        <v>0.91794537532141962</v>
      </c>
      <c r="L862" s="303">
        <v>20973155293</v>
      </c>
      <c r="M862" s="304">
        <f t="shared" si="305"/>
        <v>0.87989937735193191</v>
      </c>
      <c r="P862">
        <f t="shared" si="311"/>
        <v>2020</v>
      </c>
      <c r="Q862" t="str">
        <f t="shared" si="312"/>
        <v>Claudia López 2020-2023</v>
      </c>
      <c r="R862" t="str">
        <f t="shared" si="313"/>
        <v>0119-SECRETARÍA DISTRITAL DE CULTURA, RECREACIÓN Y DEPORTE</v>
      </c>
      <c r="S862" t="str">
        <f t="shared" si="314"/>
        <v>CULTURA, RECREACIÓN Y DEPORTE</v>
      </c>
      <c r="T862" t="str">
        <f t="shared" si="315"/>
        <v>Administración Centrral</v>
      </c>
      <c r="U862" t="str">
        <f t="shared" si="316"/>
        <v>Funcionamiento</v>
      </c>
      <c r="V862" t="s">
        <v>256</v>
      </c>
      <c r="W862" s="53">
        <f t="shared" si="306"/>
        <v>34776950667.942657</v>
      </c>
      <c r="X862" s="53">
        <f t="shared" si="307"/>
        <v>34219091842.390442</v>
      </c>
      <c r="Y862" s="53">
        <f t="shared" si="308"/>
        <v>31411257104.421223</v>
      </c>
      <c r="Z862" s="53"/>
      <c r="AA862" s="53">
        <f t="shared" si="309"/>
        <v>30109357605.667923</v>
      </c>
      <c r="AB862" s="53"/>
      <c r="AC862" s="53">
        <f t="shared" si="317"/>
        <v>34776950667.942657</v>
      </c>
      <c r="AD862" s="53">
        <f t="shared" si="318"/>
        <v>34219091842.390442</v>
      </c>
      <c r="AE862" s="53">
        <f t="shared" si="319"/>
        <v>31411257104.421223</v>
      </c>
      <c r="AF862" s="53">
        <f t="shared" si="320"/>
        <v>1.3178153302114914</v>
      </c>
      <c r="AG862" s="53">
        <f t="shared" si="321"/>
        <v>30109357605.667923</v>
      </c>
      <c r="AI862" s="53">
        <f t="shared" si="301"/>
        <v>0</v>
      </c>
      <c r="AJ862" s="53">
        <f t="shared" si="301"/>
        <v>0</v>
      </c>
      <c r="AK862" s="53">
        <f t="shared" si="301"/>
        <v>0</v>
      </c>
      <c r="AL862" s="53">
        <f t="shared" si="301"/>
        <v>-1.3178153302114914</v>
      </c>
      <c r="AM862" s="53">
        <f t="shared" si="302"/>
        <v>0</v>
      </c>
    </row>
    <row r="863" spans="1:39" x14ac:dyDescent="0.35">
      <c r="A863" s="301">
        <v>2020</v>
      </c>
      <c r="B863" s="301" t="s">
        <v>86</v>
      </c>
      <c r="C863" s="301" t="s">
        <v>36</v>
      </c>
      <c r="D863" s="302" t="s">
        <v>9</v>
      </c>
      <c r="E863" s="302" t="s">
        <v>226</v>
      </c>
      <c r="F863" s="301" t="s">
        <v>78</v>
      </c>
      <c r="G863" s="301" t="s">
        <v>77</v>
      </c>
      <c r="H863" s="303">
        <v>114425161000</v>
      </c>
      <c r="I863" s="303">
        <v>94590972816</v>
      </c>
      <c r="J863" s="303">
        <v>85559079481</v>
      </c>
      <c r="K863" s="304">
        <f t="shared" si="322"/>
        <v>0.90451632892528766</v>
      </c>
      <c r="L863" s="303">
        <v>77522442987</v>
      </c>
      <c r="M863" s="304">
        <f t="shared" si="305"/>
        <v>0.81955434730328869</v>
      </c>
      <c r="P863">
        <f t="shared" si="311"/>
        <v>2020</v>
      </c>
      <c r="Q863" t="str">
        <f t="shared" si="312"/>
        <v>Claudia López 2020-2023</v>
      </c>
      <c r="R863" t="str">
        <f t="shared" si="313"/>
        <v>0119-SECRETARÍA DISTRITAL DE CULTURA, RECREACIÓN Y DEPORTE</v>
      </c>
      <c r="S863" t="str">
        <f t="shared" si="314"/>
        <v>CULTURA, RECREACIÓN Y DEPORTE</v>
      </c>
      <c r="T863" t="str">
        <f t="shared" si="315"/>
        <v>Administración Centrral</v>
      </c>
      <c r="U863" t="str">
        <f t="shared" si="316"/>
        <v>Inversión directa</v>
      </c>
      <c r="V863" t="s">
        <v>256</v>
      </c>
      <c r="W863" s="53">
        <f t="shared" si="306"/>
        <v>164270375320.44687</v>
      </c>
      <c r="X863" s="53">
        <f t="shared" si="307"/>
        <v>135796134963.79967</v>
      </c>
      <c r="Y863" s="53">
        <f t="shared" si="308"/>
        <v>122829821479.69897</v>
      </c>
      <c r="Z863" s="53"/>
      <c r="AA863" s="53">
        <f t="shared" si="309"/>
        <v>111292312756.56613</v>
      </c>
      <c r="AB863" s="53"/>
      <c r="AC863" s="53">
        <f t="shared" si="317"/>
        <v>164270375320.44687</v>
      </c>
      <c r="AD863" s="53">
        <f t="shared" si="318"/>
        <v>135796134963.79967</v>
      </c>
      <c r="AE863" s="53">
        <f t="shared" si="319"/>
        <v>122829821479.69897</v>
      </c>
      <c r="AF863" s="53">
        <f t="shared" si="320"/>
        <v>1.2985364017624565</v>
      </c>
      <c r="AG863" s="53">
        <f t="shared" si="321"/>
        <v>111292312756.56613</v>
      </c>
      <c r="AI863" s="53">
        <f t="shared" si="301"/>
        <v>0</v>
      </c>
      <c r="AJ863" s="53">
        <f t="shared" si="301"/>
        <v>0</v>
      </c>
      <c r="AK863" s="53">
        <f t="shared" si="301"/>
        <v>0</v>
      </c>
      <c r="AL863" s="53">
        <f t="shared" si="301"/>
        <v>-1.2985364017624565</v>
      </c>
      <c r="AM863" s="53">
        <f t="shared" si="302"/>
        <v>0</v>
      </c>
    </row>
    <row r="864" spans="1:39" x14ac:dyDescent="0.35">
      <c r="A864" s="301">
        <v>2020</v>
      </c>
      <c r="B864" s="301" t="s">
        <v>86</v>
      </c>
      <c r="C864" s="301" t="s">
        <v>37</v>
      </c>
      <c r="D864" s="302" t="s">
        <v>20</v>
      </c>
      <c r="E864" s="302" t="s">
        <v>226</v>
      </c>
      <c r="F864" s="301" t="s">
        <v>76</v>
      </c>
      <c r="G864" s="301" t="s">
        <v>77</v>
      </c>
      <c r="H864" s="303">
        <v>78137955000</v>
      </c>
      <c r="I864" s="303">
        <v>77699585000</v>
      </c>
      <c r="J864" s="303">
        <v>71014271857</v>
      </c>
      <c r="K864" s="304">
        <f t="shared" si="322"/>
        <v>0.91395947426231428</v>
      </c>
      <c r="L864" s="303">
        <v>68272942526</v>
      </c>
      <c r="M864" s="304">
        <f t="shared" si="305"/>
        <v>0.87867834205292084</v>
      </c>
      <c r="P864">
        <f t="shared" si="311"/>
        <v>2020</v>
      </c>
      <c r="Q864" t="str">
        <f t="shared" si="312"/>
        <v>Claudia López 2020-2023</v>
      </c>
      <c r="R864" t="str">
        <f t="shared" si="313"/>
        <v xml:space="preserve">0120-SECRETARÍA DISTRITAL DE PLANEACIÓN </v>
      </c>
      <c r="S864" t="str">
        <f t="shared" si="314"/>
        <v>PLANEACIÓN</v>
      </c>
      <c r="T864" t="str">
        <f t="shared" si="315"/>
        <v>Administración Centrral</v>
      </c>
      <c r="U864" t="str">
        <f t="shared" si="316"/>
        <v>Funcionamiento</v>
      </c>
      <c r="V864" t="s">
        <v>256</v>
      </c>
      <c r="W864" s="53">
        <f t="shared" si="306"/>
        <v>112175950485.41978</v>
      </c>
      <c r="X864" s="53">
        <f t="shared" si="307"/>
        <v>111546620329.36063</v>
      </c>
      <c r="Y864" s="53">
        <f t="shared" si="308"/>
        <v>101949090471.96042</v>
      </c>
      <c r="Z864" s="53"/>
      <c r="AA864" s="53">
        <f t="shared" si="309"/>
        <v>98013599412.609238</v>
      </c>
      <c r="AB864" s="53"/>
      <c r="AC864" s="53">
        <f t="shared" si="317"/>
        <v>112175950485.41978</v>
      </c>
      <c r="AD864" s="53">
        <f t="shared" si="318"/>
        <v>111546620329.36063</v>
      </c>
      <c r="AE864" s="53">
        <f t="shared" si="319"/>
        <v>101949090471.96042</v>
      </c>
      <c r="AF864" s="53">
        <f t="shared" si="320"/>
        <v>1.3120931144221739</v>
      </c>
      <c r="AG864" s="53">
        <f t="shared" si="321"/>
        <v>98013599412.609238</v>
      </c>
      <c r="AI864" s="53">
        <f t="shared" si="301"/>
        <v>0</v>
      </c>
      <c r="AJ864" s="53">
        <f t="shared" si="301"/>
        <v>0</v>
      </c>
      <c r="AK864" s="53">
        <f t="shared" si="301"/>
        <v>0</v>
      </c>
      <c r="AL864" s="53">
        <f t="shared" si="301"/>
        <v>-1.3120931144221739</v>
      </c>
      <c r="AM864" s="53">
        <f t="shared" si="302"/>
        <v>0</v>
      </c>
    </row>
    <row r="865" spans="1:39" x14ac:dyDescent="0.35">
      <c r="A865" s="301">
        <v>2020</v>
      </c>
      <c r="B865" s="301" t="s">
        <v>86</v>
      </c>
      <c r="C865" s="301" t="s">
        <v>37</v>
      </c>
      <c r="D865" s="302" t="s">
        <v>20</v>
      </c>
      <c r="E865" s="302" t="s">
        <v>226</v>
      </c>
      <c r="F865" s="301" t="s">
        <v>78</v>
      </c>
      <c r="G865" s="301" t="s">
        <v>77</v>
      </c>
      <c r="H865" s="303">
        <v>42064241000</v>
      </c>
      <c r="I865" s="303">
        <v>41477669936</v>
      </c>
      <c r="J865" s="303">
        <v>41226143375</v>
      </c>
      <c r="K865" s="304">
        <f t="shared" si="322"/>
        <v>0.99393585605488188</v>
      </c>
      <c r="L865" s="303">
        <v>35610531407</v>
      </c>
      <c r="M865" s="304">
        <f t="shared" si="305"/>
        <v>0.85854705584829161</v>
      </c>
      <c r="P865">
        <f t="shared" si="311"/>
        <v>2020</v>
      </c>
      <c r="Q865" t="str">
        <f t="shared" si="312"/>
        <v>Claudia López 2020-2023</v>
      </c>
      <c r="R865" t="str">
        <f t="shared" si="313"/>
        <v xml:space="preserve">0120-SECRETARÍA DISTRITAL DE PLANEACIÓN </v>
      </c>
      <c r="S865" t="str">
        <f t="shared" si="314"/>
        <v>PLANEACIÓN</v>
      </c>
      <c r="T865" t="str">
        <f t="shared" si="315"/>
        <v>Administración Centrral</v>
      </c>
      <c r="U865" t="str">
        <f t="shared" si="316"/>
        <v>Inversión directa</v>
      </c>
      <c r="V865" t="s">
        <v>256</v>
      </c>
      <c r="W865" s="53">
        <f t="shared" si="306"/>
        <v>60388017777.311485</v>
      </c>
      <c r="X865" s="53">
        <f t="shared" si="307"/>
        <v>59545928083.110458</v>
      </c>
      <c r="Y865" s="53">
        <f t="shared" si="308"/>
        <v>59184833003.868828</v>
      </c>
      <c r="Z865" s="53"/>
      <c r="AA865" s="53">
        <f t="shared" si="309"/>
        <v>51122981243.508591</v>
      </c>
      <c r="AB865" s="53"/>
      <c r="AC865" s="53">
        <f t="shared" si="317"/>
        <v>60388017777.311485</v>
      </c>
      <c r="AD865" s="53">
        <f t="shared" si="318"/>
        <v>59545928083.110458</v>
      </c>
      <c r="AE865" s="53">
        <f t="shared" si="319"/>
        <v>59184833003.868828</v>
      </c>
      <c r="AF865" s="53">
        <f t="shared" si="320"/>
        <v>1.4269083363455797</v>
      </c>
      <c r="AG865" s="53">
        <f t="shared" si="321"/>
        <v>51122981243.508591</v>
      </c>
      <c r="AI865" s="53">
        <f t="shared" si="301"/>
        <v>0</v>
      </c>
      <c r="AJ865" s="53">
        <f t="shared" si="301"/>
        <v>0</v>
      </c>
      <c r="AK865" s="53">
        <f t="shared" si="301"/>
        <v>0</v>
      </c>
      <c r="AL865" s="53">
        <f t="shared" si="301"/>
        <v>-1.4269083363455797</v>
      </c>
      <c r="AM865" s="53">
        <f t="shared" si="302"/>
        <v>0</v>
      </c>
    </row>
    <row r="866" spans="1:39" x14ac:dyDescent="0.35">
      <c r="A866" s="301">
        <v>2020</v>
      </c>
      <c r="B866" s="301" t="s">
        <v>86</v>
      </c>
      <c r="C866" s="301" t="s">
        <v>37</v>
      </c>
      <c r="D866" s="302" t="s">
        <v>20</v>
      </c>
      <c r="E866" s="302" t="s">
        <v>226</v>
      </c>
      <c r="F866" s="301" t="s">
        <v>80</v>
      </c>
      <c r="G866" s="301" t="s">
        <v>77</v>
      </c>
      <c r="H866" s="303">
        <v>0</v>
      </c>
      <c r="I866" s="303">
        <v>364000000</v>
      </c>
      <c r="J866" s="303">
        <v>364000000</v>
      </c>
      <c r="K866" s="304">
        <f t="shared" si="322"/>
        <v>1</v>
      </c>
      <c r="L866" s="303">
        <v>364000000</v>
      </c>
      <c r="M866" s="304">
        <f t="shared" si="305"/>
        <v>1</v>
      </c>
      <c r="P866">
        <f t="shared" si="311"/>
        <v>2020</v>
      </c>
      <c r="Q866" t="str">
        <f t="shared" si="312"/>
        <v>Claudia López 2020-2023</v>
      </c>
      <c r="R866" t="str">
        <f t="shared" si="313"/>
        <v xml:space="preserve">0120-SECRETARÍA DISTRITAL DE PLANEACIÓN </v>
      </c>
      <c r="S866" t="str">
        <f t="shared" si="314"/>
        <v>PLANEACIÓN</v>
      </c>
      <c r="T866" t="str">
        <f t="shared" si="315"/>
        <v>Administración Centrral</v>
      </c>
      <c r="U866" t="str">
        <f t="shared" si="316"/>
        <v>Transferencias</v>
      </c>
      <c r="V866" t="s">
        <v>256</v>
      </c>
      <c r="W866" s="53">
        <f t="shared" si="306"/>
        <v>0</v>
      </c>
      <c r="X866" s="53">
        <f t="shared" si="307"/>
        <v>522563534.92605233</v>
      </c>
      <c r="Y866" s="53">
        <f t="shared" si="308"/>
        <v>522563534.92605233</v>
      </c>
      <c r="Z866" s="53"/>
      <c r="AA866" s="53">
        <f t="shared" si="309"/>
        <v>522563534.92605233</v>
      </c>
      <c r="AB866" s="53"/>
      <c r="AC866" s="53">
        <f t="shared" si="317"/>
        <v>0</v>
      </c>
      <c r="AD866" s="53">
        <f t="shared" si="318"/>
        <v>522563534.92605233</v>
      </c>
      <c r="AE866" s="53">
        <f t="shared" si="319"/>
        <v>522563534.92605233</v>
      </c>
      <c r="AF866" s="53">
        <f t="shared" si="320"/>
        <v>1.4356141069397041</v>
      </c>
      <c r="AG866" s="53">
        <f t="shared" si="321"/>
        <v>522563534.92605233</v>
      </c>
      <c r="AI866" s="53">
        <f t="shared" si="301"/>
        <v>0</v>
      </c>
      <c r="AJ866" s="53">
        <f t="shared" si="301"/>
        <v>0</v>
      </c>
      <c r="AK866" s="53">
        <f t="shared" si="301"/>
        <v>0</v>
      </c>
      <c r="AL866" s="53">
        <f t="shared" si="301"/>
        <v>-1.4356141069397041</v>
      </c>
      <c r="AM866" s="53">
        <f t="shared" si="302"/>
        <v>0</v>
      </c>
    </row>
    <row r="867" spans="1:39" x14ac:dyDescent="0.35">
      <c r="A867" s="301">
        <v>2020</v>
      </c>
      <c r="B867" s="301" t="s">
        <v>86</v>
      </c>
      <c r="C867" s="301" t="s">
        <v>38</v>
      </c>
      <c r="D867" s="302" t="s">
        <v>248</v>
      </c>
      <c r="E867" s="302" t="s">
        <v>226</v>
      </c>
      <c r="F867" s="301" t="s">
        <v>76</v>
      </c>
      <c r="G867" s="301" t="s">
        <v>77</v>
      </c>
      <c r="H867" s="303">
        <v>16748812000</v>
      </c>
      <c r="I867" s="303">
        <v>16331738400</v>
      </c>
      <c r="J867" s="303">
        <v>15654775566</v>
      </c>
      <c r="K867" s="304">
        <f t="shared" si="322"/>
        <v>0.95854924825393972</v>
      </c>
      <c r="L867" s="303">
        <v>14643125861</v>
      </c>
      <c r="M867" s="304">
        <f t="shared" si="305"/>
        <v>0.89660546246564909</v>
      </c>
      <c r="P867">
        <f t="shared" si="311"/>
        <v>2020</v>
      </c>
      <c r="Q867" t="str">
        <f t="shared" si="312"/>
        <v>Claudia López 2020-2023</v>
      </c>
      <c r="R867" t="str">
        <f t="shared" si="313"/>
        <v>0121-SECRETARÍA DISTRITAL DE LA MUJER</v>
      </c>
      <c r="S867" t="str">
        <f t="shared" si="314"/>
        <v>MUJER</v>
      </c>
      <c r="T867" t="str">
        <f t="shared" si="315"/>
        <v>Administración Centrral</v>
      </c>
      <c r="U867" t="str">
        <f t="shared" si="316"/>
        <v>Funcionamiento</v>
      </c>
      <c r="V867" t="s">
        <v>256</v>
      </c>
      <c r="W867" s="53">
        <f t="shared" si="306"/>
        <v>24044830781.681</v>
      </c>
      <c r="X867" s="53">
        <f t="shared" si="307"/>
        <v>23446074037.888874</v>
      </c>
      <c r="Y867" s="53">
        <f t="shared" si="308"/>
        <v>22474216643.524593</v>
      </c>
      <c r="Z867" s="53"/>
      <c r="AA867" s="53">
        <f t="shared" si="309"/>
        <v>21021878055.745201</v>
      </c>
      <c r="AB867" s="53"/>
      <c r="AC867" s="53">
        <f t="shared" si="317"/>
        <v>24044830781.681</v>
      </c>
      <c r="AD867" s="53">
        <f t="shared" si="318"/>
        <v>23446074037.888874</v>
      </c>
      <c r="AE867" s="53">
        <f t="shared" si="319"/>
        <v>22474216643.524593</v>
      </c>
      <c r="AF867" s="53">
        <f t="shared" si="320"/>
        <v>1.3761068229898044</v>
      </c>
      <c r="AG867" s="53">
        <f t="shared" si="321"/>
        <v>21021878055.745201</v>
      </c>
      <c r="AI867" s="53">
        <f t="shared" si="301"/>
        <v>0</v>
      </c>
      <c r="AJ867" s="53">
        <f t="shared" si="301"/>
        <v>0</v>
      </c>
      <c r="AK867" s="53">
        <f t="shared" si="301"/>
        <v>0</v>
      </c>
      <c r="AL867" s="53">
        <f t="shared" si="301"/>
        <v>-1.3761068229898044</v>
      </c>
      <c r="AM867" s="53">
        <f t="shared" si="302"/>
        <v>0</v>
      </c>
    </row>
    <row r="868" spans="1:39" x14ac:dyDescent="0.35">
      <c r="A868" s="301">
        <v>2020</v>
      </c>
      <c r="B868" s="301" t="s">
        <v>86</v>
      </c>
      <c r="C868" s="301" t="s">
        <v>38</v>
      </c>
      <c r="D868" s="302" t="s">
        <v>248</v>
      </c>
      <c r="E868" s="302" t="s">
        <v>226</v>
      </c>
      <c r="F868" s="301" t="s">
        <v>78</v>
      </c>
      <c r="G868" s="301" t="s">
        <v>77</v>
      </c>
      <c r="H868" s="303">
        <v>40880334000</v>
      </c>
      <c r="I868" s="303">
        <v>39763940000</v>
      </c>
      <c r="J868" s="303">
        <v>38720852695</v>
      </c>
      <c r="K868" s="304">
        <f t="shared" si="322"/>
        <v>0.97376800928177643</v>
      </c>
      <c r="L868" s="303">
        <v>32155989973</v>
      </c>
      <c r="M868" s="304">
        <f t="shared" si="305"/>
        <v>0.80867212788772946</v>
      </c>
      <c r="P868">
        <f t="shared" si="311"/>
        <v>2020</v>
      </c>
      <c r="Q868" t="str">
        <f t="shared" si="312"/>
        <v>Claudia López 2020-2023</v>
      </c>
      <c r="R868" t="str">
        <f t="shared" si="313"/>
        <v>0121-SECRETARÍA DISTRITAL DE LA MUJER</v>
      </c>
      <c r="S868" t="str">
        <f t="shared" si="314"/>
        <v>MUJER</v>
      </c>
      <c r="T868" t="str">
        <f t="shared" si="315"/>
        <v>Administración Centrral</v>
      </c>
      <c r="U868" t="str">
        <f t="shared" si="316"/>
        <v>Inversión directa</v>
      </c>
      <c r="V868" t="s">
        <v>256</v>
      </c>
      <c r="W868" s="53">
        <f t="shared" si="306"/>
        <v>58688384186.806824</v>
      </c>
      <c r="X868" s="53">
        <f t="shared" si="307"/>
        <v>57085673211.503983</v>
      </c>
      <c r="Y868" s="53">
        <f t="shared" si="308"/>
        <v>55588202361.676262</v>
      </c>
      <c r="Z868" s="53"/>
      <c r="AA868" s="53">
        <f t="shared" si="309"/>
        <v>46163592827.850479</v>
      </c>
      <c r="AB868" s="53"/>
      <c r="AC868" s="53">
        <f t="shared" si="317"/>
        <v>58688384186.806824</v>
      </c>
      <c r="AD868" s="53">
        <f t="shared" si="318"/>
        <v>57085673211.503983</v>
      </c>
      <c r="AE868" s="53">
        <f t="shared" si="319"/>
        <v>55588202361.676262</v>
      </c>
      <c r="AF868" s="53">
        <f t="shared" si="320"/>
        <v>1.3979550910115111</v>
      </c>
      <c r="AG868" s="53">
        <f t="shared" si="321"/>
        <v>46163592827.850479</v>
      </c>
      <c r="AI868" s="53">
        <f t="shared" si="301"/>
        <v>0</v>
      </c>
      <c r="AJ868" s="53">
        <f t="shared" si="301"/>
        <v>0</v>
      </c>
      <c r="AK868" s="53">
        <f t="shared" si="301"/>
        <v>0</v>
      </c>
      <c r="AL868" s="53">
        <f t="shared" si="301"/>
        <v>-1.3979550910115111</v>
      </c>
      <c r="AM868" s="53">
        <f t="shared" si="302"/>
        <v>0</v>
      </c>
    </row>
    <row r="869" spans="1:39" x14ac:dyDescent="0.35">
      <c r="A869" s="301">
        <v>2020</v>
      </c>
      <c r="B869" s="301" t="s">
        <v>86</v>
      </c>
      <c r="C869" s="301" t="s">
        <v>39</v>
      </c>
      <c r="D869" s="302" t="s">
        <v>17</v>
      </c>
      <c r="E869" s="302" t="s">
        <v>226</v>
      </c>
      <c r="F869" s="301" t="s">
        <v>76</v>
      </c>
      <c r="G869" s="301" t="s">
        <v>77</v>
      </c>
      <c r="H869" s="303">
        <v>30621730000</v>
      </c>
      <c r="I869" s="303">
        <v>30621730000</v>
      </c>
      <c r="J869" s="303">
        <v>27079298373</v>
      </c>
      <c r="K869" s="304">
        <f t="shared" si="322"/>
        <v>0.88431641102576508</v>
      </c>
      <c r="L869" s="303">
        <v>20157988528</v>
      </c>
      <c r="M869" s="304">
        <f t="shared" si="305"/>
        <v>0.65829032285243194</v>
      </c>
      <c r="P869">
        <f t="shared" si="311"/>
        <v>2020</v>
      </c>
      <c r="Q869" t="str">
        <f t="shared" si="312"/>
        <v>Claudia López 2020-2023</v>
      </c>
      <c r="R869" t="str">
        <f t="shared" si="313"/>
        <v>0122-SECRETARÍA DISTRITAL DE INTEGRACIÓN SOCIAL</v>
      </c>
      <c r="S869" t="str">
        <f t="shared" si="314"/>
        <v>INTEGRACION SOCIAL</v>
      </c>
      <c r="T869" t="str">
        <f t="shared" si="315"/>
        <v>Administración Centrral</v>
      </c>
      <c r="U869" t="str">
        <f t="shared" si="316"/>
        <v>Funcionamiento</v>
      </c>
      <c r="V869" t="s">
        <v>256</v>
      </c>
      <c r="W869" s="53">
        <f t="shared" si="306"/>
        <v>43960987566.89875</v>
      </c>
      <c r="X869" s="53">
        <f t="shared" si="307"/>
        <v>43960987566.89875</v>
      </c>
      <c r="Y869" s="53">
        <f t="shared" si="308"/>
        <v>38875422750.308182</v>
      </c>
      <c r="Z869" s="53"/>
      <c r="AA869" s="53">
        <f t="shared" si="309"/>
        <v>28939092698.32552</v>
      </c>
      <c r="AB869" s="53"/>
      <c r="AC869" s="53">
        <f t="shared" si="317"/>
        <v>43960987566.89875</v>
      </c>
      <c r="AD869" s="53">
        <f t="shared" si="318"/>
        <v>43960987566.89875</v>
      </c>
      <c r="AE869" s="53">
        <f t="shared" si="319"/>
        <v>38875422750.308182</v>
      </c>
      <c r="AF869" s="53">
        <f t="shared" si="320"/>
        <v>1.2695371146668781</v>
      </c>
      <c r="AG869" s="53">
        <f t="shared" si="321"/>
        <v>28939092698.32552</v>
      </c>
      <c r="AI869" s="53">
        <f t="shared" si="301"/>
        <v>0</v>
      </c>
      <c r="AJ869" s="53">
        <f t="shared" si="301"/>
        <v>0</v>
      </c>
      <c r="AK869" s="53">
        <f t="shared" si="301"/>
        <v>0</v>
      </c>
      <c r="AL869" s="53">
        <f t="shared" si="301"/>
        <v>-1.2695371146668781</v>
      </c>
      <c r="AM869" s="53">
        <f t="shared" si="302"/>
        <v>0</v>
      </c>
    </row>
    <row r="870" spans="1:39" x14ac:dyDescent="0.35">
      <c r="A870" s="301">
        <v>2020</v>
      </c>
      <c r="B870" s="301" t="s">
        <v>86</v>
      </c>
      <c r="C870" s="301" t="s">
        <v>39</v>
      </c>
      <c r="D870" s="302" t="s">
        <v>17</v>
      </c>
      <c r="E870" s="302" t="s">
        <v>226</v>
      </c>
      <c r="F870" s="301" t="s">
        <v>78</v>
      </c>
      <c r="G870" s="301" t="s">
        <v>77</v>
      </c>
      <c r="H870" s="303">
        <v>1171558166000</v>
      </c>
      <c r="I870" s="303">
        <v>1311446100402</v>
      </c>
      <c r="J870" s="303">
        <v>1264065730545</v>
      </c>
      <c r="K870" s="304">
        <f t="shared" si="322"/>
        <v>0.96387166057188589</v>
      </c>
      <c r="L870" s="303">
        <v>993424356346</v>
      </c>
      <c r="M870" s="304">
        <f t="shared" si="305"/>
        <v>0.75750300072681886</v>
      </c>
      <c r="P870">
        <f t="shared" si="311"/>
        <v>2020</v>
      </c>
      <c r="Q870" t="str">
        <f t="shared" si="312"/>
        <v>Claudia López 2020-2023</v>
      </c>
      <c r="R870" t="str">
        <f t="shared" si="313"/>
        <v>0122-SECRETARÍA DISTRITAL DE INTEGRACIÓN SOCIAL</v>
      </c>
      <c r="S870" t="str">
        <f t="shared" si="314"/>
        <v>INTEGRACION SOCIAL</v>
      </c>
      <c r="T870" t="str">
        <f t="shared" si="315"/>
        <v>Administración Centrral</v>
      </c>
      <c r="U870" t="str">
        <f t="shared" si="316"/>
        <v>Inversión directa</v>
      </c>
      <c r="V870" t="s">
        <v>256</v>
      </c>
      <c r="W870" s="53">
        <f t="shared" si="306"/>
        <v>1681905430210.0076</v>
      </c>
      <c r="X870" s="53">
        <f t="shared" si="307"/>
        <v>1882730522228.1748</v>
      </c>
      <c r="Y870" s="53">
        <f t="shared" si="308"/>
        <v>1814710594869.4448</v>
      </c>
      <c r="Z870" s="53"/>
      <c r="AA870" s="53">
        <f t="shared" si="309"/>
        <v>1426174020147.8132</v>
      </c>
      <c r="AB870" s="53"/>
      <c r="AC870" s="53">
        <f t="shared" si="317"/>
        <v>1681905430210.0076</v>
      </c>
      <c r="AD870" s="53">
        <f t="shared" si="318"/>
        <v>1882730522228.1748</v>
      </c>
      <c r="AE870" s="53">
        <f t="shared" si="319"/>
        <v>1814710594869.4448</v>
      </c>
      <c r="AF870" s="53">
        <f t="shared" si="320"/>
        <v>1.3837477531963975</v>
      </c>
      <c r="AG870" s="53">
        <f t="shared" si="321"/>
        <v>1426174020147.8132</v>
      </c>
      <c r="AI870" s="53">
        <f t="shared" si="301"/>
        <v>0</v>
      </c>
      <c r="AJ870" s="53">
        <f t="shared" si="301"/>
        <v>0</v>
      </c>
      <c r="AK870" s="53">
        <f t="shared" si="301"/>
        <v>0</v>
      </c>
      <c r="AL870" s="53">
        <f t="shared" si="301"/>
        <v>-1.3837477531963975</v>
      </c>
      <c r="AM870" s="53">
        <f t="shared" si="302"/>
        <v>0</v>
      </c>
    </row>
    <row r="871" spans="1:39" x14ac:dyDescent="0.35">
      <c r="A871" s="301">
        <v>2020</v>
      </c>
      <c r="B871" s="301" t="s">
        <v>86</v>
      </c>
      <c r="C871" s="301" t="s">
        <v>40</v>
      </c>
      <c r="D871" s="302" t="s">
        <v>13</v>
      </c>
      <c r="E871" s="302" t="s">
        <v>226</v>
      </c>
      <c r="F871" s="301" t="s">
        <v>76</v>
      </c>
      <c r="G871" s="301" t="s">
        <v>77</v>
      </c>
      <c r="H871" s="303">
        <v>10667471000</v>
      </c>
      <c r="I871" s="303">
        <v>10548189500</v>
      </c>
      <c r="J871" s="303">
        <v>9856150521</v>
      </c>
      <c r="K871" s="304">
        <f t="shared" si="322"/>
        <v>0.93439262927538413</v>
      </c>
      <c r="L871" s="303">
        <v>8999348467</v>
      </c>
      <c r="M871" s="304">
        <f t="shared" si="305"/>
        <v>0.85316522489475566</v>
      </c>
      <c r="P871">
        <f t="shared" si="311"/>
        <v>2020</v>
      </c>
      <c r="Q871" t="str">
        <f t="shared" si="312"/>
        <v>Claudia López 2020-2023</v>
      </c>
      <c r="R871" t="str">
        <f t="shared" si="313"/>
        <v>0125-DEPARTAMENTO ADMINISTRATIVO DEL SERVICIO CIVIL</v>
      </c>
      <c r="S871" t="str">
        <f t="shared" si="314"/>
        <v>GESTIÓN PÚBLICA</v>
      </c>
      <c r="T871" t="str">
        <f t="shared" si="315"/>
        <v>Administración Centrral</v>
      </c>
      <c r="U871" t="str">
        <f t="shared" si="316"/>
        <v>Funcionamiento</v>
      </c>
      <c r="V871" t="s">
        <v>256</v>
      </c>
      <c r="W871" s="53">
        <f t="shared" si="306"/>
        <v>15314371852.970192</v>
      </c>
      <c r="X871" s="53">
        <f t="shared" si="307"/>
        <v>15143129648.873264</v>
      </c>
      <c r="Y871" s="53">
        <f t="shared" si="308"/>
        <v>14149628728.068714</v>
      </c>
      <c r="Z871" s="53"/>
      <c r="AA871" s="53">
        <f t="shared" si="309"/>
        <v>12919591612.4914</v>
      </c>
      <c r="AB871" s="53"/>
      <c r="AC871" s="53">
        <f t="shared" si="317"/>
        <v>15314371852.970192</v>
      </c>
      <c r="AD871" s="53">
        <f t="shared" si="318"/>
        <v>15143129648.873264</v>
      </c>
      <c r="AE871" s="53">
        <f t="shared" si="319"/>
        <v>14149628728.068714</v>
      </c>
      <c r="AF871" s="53">
        <f t="shared" si="320"/>
        <v>1.3414272400082226</v>
      </c>
      <c r="AG871" s="53">
        <f t="shared" si="321"/>
        <v>12919591612.4914</v>
      </c>
      <c r="AI871" s="53">
        <f t="shared" si="301"/>
        <v>0</v>
      </c>
      <c r="AJ871" s="53">
        <f t="shared" si="301"/>
        <v>0</v>
      </c>
      <c r="AK871" s="53">
        <f t="shared" si="301"/>
        <v>0</v>
      </c>
      <c r="AL871" s="53">
        <f t="shared" si="301"/>
        <v>-1.3414272400082226</v>
      </c>
      <c r="AM871" s="53">
        <f t="shared" si="302"/>
        <v>0</v>
      </c>
    </row>
    <row r="872" spans="1:39" x14ac:dyDescent="0.35">
      <c r="A872" s="301">
        <v>2020</v>
      </c>
      <c r="B872" s="301" t="s">
        <v>86</v>
      </c>
      <c r="C872" s="301" t="s">
        <v>40</v>
      </c>
      <c r="D872" s="302" t="s">
        <v>13</v>
      </c>
      <c r="E872" s="302" t="s">
        <v>226</v>
      </c>
      <c r="F872" s="301" t="s">
        <v>78</v>
      </c>
      <c r="G872" s="301" t="s">
        <v>77</v>
      </c>
      <c r="H872" s="303">
        <v>4339032000</v>
      </c>
      <c r="I872" s="303">
        <v>3689032000</v>
      </c>
      <c r="J872" s="303">
        <v>3571208291</v>
      </c>
      <c r="K872" s="304">
        <f t="shared" si="322"/>
        <v>0.96806107699797672</v>
      </c>
      <c r="L872" s="303">
        <v>2884516291</v>
      </c>
      <c r="M872" s="304">
        <f t="shared" si="305"/>
        <v>0.78191685271366584</v>
      </c>
      <c r="P872">
        <f t="shared" si="311"/>
        <v>2020</v>
      </c>
      <c r="Q872" t="str">
        <f t="shared" si="312"/>
        <v>Claudia López 2020-2023</v>
      </c>
      <c r="R872" t="str">
        <f t="shared" si="313"/>
        <v>0125-DEPARTAMENTO ADMINISTRATIVO DEL SERVICIO CIVIL</v>
      </c>
      <c r="S872" t="str">
        <f t="shared" si="314"/>
        <v>GESTIÓN PÚBLICA</v>
      </c>
      <c r="T872" t="str">
        <f t="shared" si="315"/>
        <v>Administración Centrral</v>
      </c>
      <c r="U872" t="str">
        <f t="shared" si="316"/>
        <v>Inversión directa</v>
      </c>
      <c r="V872" t="s">
        <v>256</v>
      </c>
      <c r="W872" s="53">
        <f t="shared" si="306"/>
        <v>6229175549.6627979</v>
      </c>
      <c r="X872" s="53">
        <f t="shared" si="307"/>
        <v>5296026380.1519909</v>
      </c>
      <c r="Y872" s="53">
        <f t="shared" si="308"/>
        <v>5126877001.379632</v>
      </c>
      <c r="Z872" s="53"/>
      <c r="AA872" s="53">
        <f t="shared" si="309"/>
        <v>4141052279.056993</v>
      </c>
      <c r="AB872" s="53"/>
      <c r="AC872" s="53">
        <f t="shared" si="317"/>
        <v>6229175549.6627979</v>
      </c>
      <c r="AD872" s="53">
        <f t="shared" si="318"/>
        <v>5296026380.1519909</v>
      </c>
      <c r="AE872" s="53">
        <f t="shared" si="319"/>
        <v>5126877001.379632</v>
      </c>
      <c r="AF872" s="53">
        <f t="shared" si="320"/>
        <v>1.3897621385175385</v>
      </c>
      <c r="AG872" s="53">
        <f t="shared" si="321"/>
        <v>4141052279.056993</v>
      </c>
      <c r="AI872" s="53">
        <f t="shared" si="301"/>
        <v>0</v>
      </c>
      <c r="AJ872" s="53">
        <f t="shared" si="301"/>
        <v>0</v>
      </c>
      <c r="AK872" s="53">
        <f t="shared" si="301"/>
        <v>0</v>
      </c>
      <c r="AL872" s="53">
        <f t="shared" si="301"/>
        <v>-1.3897621385175385</v>
      </c>
      <c r="AM872" s="53">
        <f t="shared" si="302"/>
        <v>0</v>
      </c>
    </row>
    <row r="873" spans="1:39" x14ac:dyDescent="0.35">
      <c r="A873" s="301">
        <v>2020</v>
      </c>
      <c r="B873" s="301" t="s">
        <v>86</v>
      </c>
      <c r="C873" s="301" t="s">
        <v>41</v>
      </c>
      <c r="D873" s="302" t="s">
        <v>8</v>
      </c>
      <c r="E873" s="302" t="s">
        <v>226</v>
      </c>
      <c r="F873" s="301" t="s">
        <v>76</v>
      </c>
      <c r="G873" s="301" t="s">
        <v>77</v>
      </c>
      <c r="H873" s="303">
        <v>29254299000</v>
      </c>
      <c r="I873" s="303">
        <v>29254299000</v>
      </c>
      <c r="J873" s="303">
        <v>26417004242</v>
      </c>
      <c r="K873" s="304">
        <f t="shared" si="322"/>
        <v>0.90301272445461778</v>
      </c>
      <c r="L873" s="303">
        <v>21972138043</v>
      </c>
      <c r="M873" s="304">
        <f t="shared" si="305"/>
        <v>0.75107381800534678</v>
      </c>
      <c r="P873">
        <f t="shared" si="311"/>
        <v>2020</v>
      </c>
      <c r="Q873" t="str">
        <f t="shared" si="312"/>
        <v>Claudia López 2020-2023</v>
      </c>
      <c r="R873" t="str">
        <f t="shared" si="313"/>
        <v>0126-SECRETARÍA DISTRITAL DE AMBIENTE</v>
      </c>
      <c r="S873" t="str">
        <f t="shared" si="314"/>
        <v>AMBIENTE</v>
      </c>
      <c r="T873" t="str">
        <f t="shared" si="315"/>
        <v>Administración Centrral</v>
      </c>
      <c r="U873" t="str">
        <f t="shared" si="316"/>
        <v>Funcionamiento</v>
      </c>
      <c r="V873" t="s">
        <v>256</v>
      </c>
      <c r="W873" s="53">
        <f t="shared" si="306"/>
        <v>41997884333.032082</v>
      </c>
      <c r="X873" s="53">
        <f t="shared" si="307"/>
        <v>41997884333.032082</v>
      </c>
      <c r="Y873" s="53">
        <f t="shared" si="308"/>
        <v>37924623952.901207</v>
      </c>
      <c r="Z873" s="53"/>
      <c r="AA873" s="53">
        <f t="shared" si="309"/>
        <v>31543511334.157345</v>
      </c>
      <c r="AB873" s="53"/>
      <c r="AC873" s="53">
        <f t="shared" si="317"/>
        <v>41997884333.032082</v>
      </c>
      <c r="AD873" s="53">
        <f t="shared" si="318"/>
        <v>41997884333.032082</v>
      </c>
      <c r="AE873" s="53">
        <f t="shared" si="319"/>
        <v>37924623952.901207</v>
      </c>
      <c r="AF873" s="53">
        <f t="shared" si="320"/>
        <v>1.2963778059731053</v>
      </c>
      <c r="AG873" s="53">
        <f t="shared" si="321"/>
        <v>31543511334.157345</v>
      </c>
      <c r="AI873" s="53">
        <f t="shared" si="301"/>
        <v>0</v>
      </c>
      <c r="AJ873" s="53">
        <f t="shared" si="301"/>
        <v>0</v>
      </c>
      <c r="AK873" s="53">
        <f t="shared" si="301"/>
        <v>0</v>
      </c>
      <c r="AL873" s="53">
        <f t="shared" si="301"/>
        <v>-1.2963778059731053</v>
      </c>
      <c r="AM873" s="53">
        <f t="shared" si="302"/>
        <v>0</v>
      </c>
    </row>
    <row r="874" spans="1:39" x14ac:dyDescent="0.35">
      <c r="A874" s="301">
        <v>2020</v>
      </c>
      <c r="B874" s="301" t="s">
        <v>86</v>
      </c>
      <c r="C874" s="301" t="s">
        <v>41</v>
      </c>
      <c r="D874" s="302" t="s">
        <v>8</v>
      </c>
      <c r="E874" s="302" t="s">
        <v>226</v>
      </c>
      <c r="F874" s="301" t="s">
        <v>78</v>
      </c>
      <c r="G874" s="301" t="s">
        <v>77</v>
      </c>
      <c r="H874" s="303">
        <v>89592951000</v>
      </c>
      <c r="I874" s="303">
        <v>80161044692</v>
      </c>
      <c r="J874" s="303">
        <v>74887968184</v>
      </c>
      <c r="K874" s="304">
        <f t="shared" si="322"/>
        <v>0.93421896473205213</v>
      </c>
      <c r="L874" s="303">
        <v>43796805248</v>
      </c>
      <c r="M874" s="304">
        <f t="shared" si="305"/>
        <v>0.54636021045233307</v>
      </c>
      <c r="P874">
        <f t="shared" si="311"/>
        <v>2020</v>
      </c>
      <c r="Q874" t="str">
        <f t="shared" si="312"/>
        <v>Claudia López 2020-2023</v>
      </c>
      <c r="R874" t="str">
        <f t="shared" si="313"/>
        <v>0126-SECRETARÍA DISTRITAL DE AMBIENTE</v>
      </c>
      <c r="S874" t="str">
        <f t="shared" si="314"/>
        <v>AMBIENTE</v>
      </c>
      <c r="T874" t="str">
        <f t="shared" si="315"/>
        <v>Administración Centrral</v>
      </c>
      <c r="U874" t="str">
        <f t="shared" si="316"/>
        <v>Inversión directa</v>
      </c>
      <c r="V874" t="s">
        <v>256</v>
      </c>
      <c r="W874" s="53">
        <f t="shared" si="306"/>
        <v>128620904337.95767</v>
      </c>
      <c r="X874" s="53">
        <f t="shared" si="307"/>
        <v>115080326586.8593</v>
      </c>
      <c r="Y874" s="53">
        <f t="shared" si="308"/>
        <v>107510223565.00214</v>
      </c>
      <c r="Z874" s="53"/>
      <c r="AA874" s="53">
        <f t="shared" si="309"/>
        <v>62875311452.91967</v>
      </c>
      <c r="AB874" s="53"/>
      <c r="AC874" s="53">
        <f t="shared" si="317"/>
        <v>128620904337.95767</v>
      </c>
      <c r="AD874" s="53">
        <f t="shared" si="318"/>
        <v>115080326586.8593</v>
      </c>
      <c r="AE874" s="53">
        <f t="shared" si="319"/>
        <v>107510223565.00214</v>
      </c>
      <c r="AF874" s="53">
        <f t="shared" si="320"/>
        <v>1.34117792473994</v>
      </c>
      <c r="AG874" s="53">
        <f t="shared" si="321"/>
        <v>62875311452.91967</v>
      </c>
      <c r="AI874" s="53">
        <f t="shared" si="301"/>
        <v>0</v>
      </c>
      <c r="AJ874" s="53">
        <f t="shared" si="301"/>
        <v>0</v>
      </c>
      <c r="AK874" s="53">
        <f t="shared" si="301"/>
        <v>0</v>
      </c>
      <c r="AL874" s="53">
        <f t="shared" si="301"/>
        <v>-1.34117792473994</v>
      </c>
      <c r="AM874" s="53">
        <f t="shared" si="302"/>
        <v>0</v>
      </c>
    </row>
    <row r="875" spans="1:39" x14ac:dyDescent="0.35">
      <c r="A875" s="301">
        <v>2020</v>
      </c>
      <c r="B875" s="301" t="s">
        <v>86</v>
      </c>
      <c r="C875" s="301" t="s">
        <v>42</v>
      </c>
      <c r="D875" s="302" t="s">
        <v>14</v>
      </c>
      <c r="E875" s="302" t="s">
        <v>226</v>
      </c>
      <c r="F875" s="301" t="s">
        <v>76</v>
      </c>
      <c r="G875" s="301" t="s">
        <v>77</v>
      </c>
      <c r="H875" s="303">
        <v>11875317000</v>
      </c>
      <c r="I875" s="303">
        <v>11775317000</v>
      </c>
      <c r="J875" s="303">
        <v>11586998067</v>
      </c>
      <c r="K875" s="304">
        <f t="shared" si="322"/>
        <v>0.98400731521707652</v>
      </c>
      <c r="L875" s="303">
        <v>11225129248</v>
      </c>
      <c r="M875" s="304">
        <f t="shared" si="305"/>
        <v>0.95327618339276976</v>
      </c>
      <c r="P875">
        <f t="shared" si="311"/>
        <v>2020</v>
      </c>
      <c r="Q875" t="str">
        <f t="shared" si="312"/>
        <v>Claudia López 2020-2023</v>
      </c>
      <c r="R875" t="str">
        <f t="shared" si="313"/>
        <v>0127-DEPARTAMENTO ADTIVO DE LA DEFENSORÍA ESPACIO PUBLICO</v>
      </c>
      <c r="S875" t="str">
        <f t="shared" si="314"/>
        <v>GOBIERNO</v>
      </c>
      <c r="T875" t="str">
        <f t="shared" si="315"/>
        <v>Administración Centrral</v>
      </c>
      <c r="U875" t="str">
        <f t="shared" si="316"/>
        <v>Funcionamiento</v>
      </c>
      <c r="V875" t="s">
        <v>256</v>
      </c>
      <c r="W875" s="53">
        <f t="shared" si="306"/>
        <v>17048372609.580887</v>
      </c>
      <c r="X875" s="53">
        <f t="shared" si="307"/>
        <v>16904811198.886917</v>
      </c>
      <c r="Y875" s="53">
        <f t="shared" si="308"/>
        <v>16634457882.068283</v>
      </c>
      <c r="Z875" s="53"/>
      <c r="AA875" s="53">
        <f t="shared" si="309"/>
        <v>16114953900.650272</v>
      </c>
      <c r="AB875" s="53"/>
      <c r="AC875" s="53">
        <f t="shared" si="317"/>
        <v>17048372609.580887</v>
      </c>
      <c r="AD875" s="53">
        <f t="shared" si="318"/>
        <v>16904811198.886917</v>
      </c>
      <c r="AE875" s="53">
        <f t="shared" si="319"/>
        <v>16634457882.068283</v>
      </c>
      <c r="AF875" s="53">
        <f t="shared" si="320"/>
        <v>1.4126547830574994</v>
      </c>
      <c r="AG875" s="53">
        <f t="shared" si="321"/>
        <v>16114953900.650272</v>
      </c>
      <c r="AI875" s="53">
        <f t="shared" si="301"/>
        <v>0</v>
      </c>
      <c r="AJ875" s="53">
        <f t="shared" si="301"/>
        <v>0</v>
      </c>
      <c r="AK875" s="53">
        <f t="shared" si="301"/>
        <v>0</v>
      </c>
      <c r="AL875" s="53">
        <f t="shared" si="301"/>
        <v>-1.4126547830574994</v>
      </c>
      <c r="AM875" s="53">
        <f t="shared" si="302"/>
        <v>0</v>
      </c>
    </row>
    <row r="876" spans="1:39" x14ac:dyDescent="0.35">
      <c r="A876" s="301">
        <v>2020</v>
      </c>
      <c r="B876" s="301" t="s">
        <v>86</v>
      </c>
      <c r="C876" s="301" t="s">
        <v>42</v>
      </c>
      <c r="D876" s="302" t="s">
        <v>14</v>
      </c>
      <c r="E876" s="302" t="s">
        <v>226</v>
      </c>
      <c r="F876" s="301" t="s">
        <v>78</v>
      </c>
      <c r="G876" s="301" t="s">
        <v>77</v>
      </c>
      <c r="H876" s="303">
        <v>25942894000</v>
      </c>
      <c r="I876" s="303">
        <v>24439882064</v>
      </c>
      <c r="J876" s="303">
        <v>23696101949</v>
      </c>
      <c r="K876" s="304">
        <f t="shared" si="322"/>
        <v>0.96956695154860872</v>
      </c>
      <c r="L876" s="303">
        <v>18769718872</v>
      </c>
      <c r="M876" s="304">
        <f t="shared" si="305"/>
        <v>0.76799547652678068</v>
      </c>
      <c r="P876">
        <f t="shared" si="311"/>
        <v>2020</v>
      </c>
      <c r="Q876" t="str">
        <f t="shared" si="312"/>
        <v>Claudia López 2020-2023</v>
      </c>
      <c r="R876" t="str">
        <f t="shared" si="313"/>
        <v>0127-DEPARTAMENTO ADTIVO DE LA DEFENSORÍA ESPACIO PUBLICO</v>
      </c>
      <c r="S876" t="str">
        <f t="shared" si="314"/>
        <v>GOBIERNO</v>
      </c>
      <c r="T876" t="str">
        <f t="shared" si="315"/>
        <v>Administración Centrral</v>
      </c>
      <c r="U876" t="str">
        <f t="shared" si="316"/>
        <v>Inversión directa</v>
      </c>
      <c r="V876" t="s">
        <v>256</v>
      </c>
      <c r="W876" s="53">
        <f t="shared" si="306"/>
        <v>37243984601.241409</v>
      </c>
      <c r="X876" s="53">
        <f t="shared" si="307"/>
        <v>35086239463.021057</v>
      </c>
      <c r="Y876" s="53">
        <f t="shared" si="308"/>
        <v>34018458237.465816</v>
      </c>
      <c r="Z876" s="53"/>
      <c r="AA876" s="53">
        <f t="shared" si="309"/>
        <v>26946073195.935593</v>
      </c>
      <c r="AB876" s="53"/>
      <c r="AC876" s="53">
        <f t="shared" si="317"/>
        <v>37243984601.241409</v>
      </c>
      <c r="AD876" s="53">
        <f t="shared" si="318"/>
        <v>35086239463.021057</v>
      </c>
      <c r="AE876" s="53">
        <f t="shared" si="319"/>
        <v>34018458237.465816</v>
      </c>
      <c r="AF876" s="53">
        <f t="shared" si="320"/>
        <v>1.3919239932657073</v>
      </c>
      <c r="AG876" s="53">
        <f t="shared" si="321"/>
        <v>26946073195.935593</v>
      </c>
      <c r="AI876" s="53">
        <f t="shared" si="301"/>
        <v>0</v>
      </c>
      <c r="AJ876" s="53">
        <f t="shared" si="301"/>
        <v>0</v>
      </c>
      <c r="AK876" s="53">
        <f t="shared" si="301"/>
        <v>0</v>
      </c>
      <c r="AL876" s="53">
        <f t="shared" si="301"/>
        <v>-1.3919239932657073</v>
      </c>
      <c r="AM876" s="53">
        <f t="shared" si="302"/>
        <v>0</v>
      </c>
    </row>
    <row r="877" spans="1:39" x14ac:dyDescent="0.35">
      <c r="A877" s="301">
        <v>2020</v>
      </c>
      <c r="B877" s="301" t="s">
        <v>86</v>
      </c>
      <c r="C877" s="301" t="s">
        <v>43</v>
      </c>
      <c r="D877" s="302" t="s">
        <v>22</v>
      </c>
      <c r="E877" s="302" t="s">
        <v>226</v>
      </c>
      <c r="F877" s="301" t="s">
        <v>76</v>
      </c>
      <c r="G877" s="301" t="s">
        <v>77</v>
      </c>
      <c r="H877" s="303">
        <v>72350460000</v>
      </c>
      <c r="I877" s="303">
        <v>75559460000</v>
      </c>
      <c r="J877" s="303">
        <v>74686938916</v>
      </c>
      <c r="K877" s="304">
        <f t="shared" si="322"/>
        <v>0.98845252356223823</v>
      </c>
      <c r="L877" s="303">
        <v>70209116838</v>
      </c>
      <c r="M877" s="304">
        <f t="shared" si="305"/>
        <v>0.92919029381628715</v>
      </c>
      <c r="P877">
        <f t="shared" si="311"/>
        <v>2020</v>
      </c>
      <c r="Q877" t="str">
        <f t="shared" si="312"/>
        <v>Claudia López 2020-2023</v>
      </c>
      <c r="R877" t="str">
        <f t="shared" si="313"/>
        <v>0131-UNIDAD ADMINISTRATIVA ESPECIAL CUERPO OFICIAL DE BOMBEROS</v>
      </c>
      <c r="S877" t="str">
        <f t="shared" si="314"/>
        <v>SEGURIDAD, CONVIVENCIA Y JUSTICIA</v>
      </c>
      <c r="T877" t="str">
        <f t="shared" si="315"/>
        <v>Administración Centrral</v>
      </c>
      <c r="U877" t="str">
        <f t="shared" si="316"/>
        <v>Funcionamiento</v>
      </c>
      <c r="V877" t="s">
        <v>256</v>
      </c>
      <c r="W877" s="53">
        <f t="shared" si="306"/>
        <v>103867341019.57678</v>
      </c>
      <c r="X877" s="53">
        <f t="shared" si="307"/>
        <v>108474226688.74629</v>
      </c>
      <c r="Y877" s="53">
        <f t="shared" si="308"/>
        <v>107221623111.95358</v>
      </c>
      <c r="Z877" s="53"/>
      <c r="AA877" s="53">
        <f t="shared" si="309"/>
        <v>100793198568.41072</v>
      </c>
      <c r="AB877" s="53"/>
      <c r="AC877" s="53">
        <f t="shared" si="317"/>
        <v>103867341019.57678</v>
      </c>
      <c r="AD877" s="53">
        <f t="shared" si="318"/>
        <v>108474226688.74629</v>
      </c>
      <c r="AE877" s="53">
        <f t="shared" si="319"/>
        <v>107221623111.95358</v>
      </c>
      <c r="AF877" s="53">
        <f t="shared" si="320"/>
        <v>1.4190363868660996</v>
      </c>
      <c r="AG877" s="53">
        <f t="shared" si="321"/>
        <v>100793198568.41072</v>
      </c>
      <c r="AI877" s="53">
        <f t="shared" si="301"/>
        <v>0</v>
      </c>
      <c r="AJ877" s="53">
        <f t="shared" si="301"/>
        <v>0</v>
      </c>
      <c r="AK877" s="53">
        <f t="shared" si="301"/>
        <v>0</v>
      </c>
      <c r="AL877" s="53">
        <f t="shared" si="301"/>
        <v>-1.4190363868660996</v>
      </c>
      <c r="AM877" s="53">
        <f t="shared" si="302"/>
        <v>0</v>
      </c>
    </row>
    <row r="878" spans="1:39" x14ac:dyDescent="0.35">
      <c r="A878" s="301">
        <v>2020</v>
      </c>
      <c r="B878" s="301" t="s">
        <v>86</v>
      </c>
      <c r="C878" s="301" t="s">
        <v>43</v>
      </c>
      <c r="D878" s="302" t="s">
        <v>22</v>
      </c>
      <c r="E878" s="302" t="s">
        <v>226</v>
      </c>
      <c r="F878" s="301" t="s">
        <v>78</v>
      </c>
      <c r="G878" s="301" t="s">
        <v>77</v>
      </c>
      <c r="H878" s="303">
        <v>43195525000</v>
      </c>
      <c r="I878" s="303">
        <v>43195525000</v>
      </c>
      <c r="J878" s="303">
        <v>40004739729</v>
      </c>
      <c r="K878" s="304">
        <f t="shared" si="322"/>
        <v>0.92613157795859635</v>
      </c>
      <c r="L878" s="303">
        <v>22436706220</v>
      </c>
      <c r="M878" s="304">
        <f t="shared" si="305"/>
        <v>0.51942200540449501</v>
      </c>
      <c r="P878">
        <f t="shared" si="311"/>
        <v>2020</v>
      </c>
      <c r="Q878" t="str">
        <f t="shared" si="312"/>
        <v>Claudia López 2020-2023</v>
      </c>
      <c r="R878" t="str">
        <f t="shared" si="313"/>
        <v>0131-UNIDAD ADMINISTRATIVA ESPECIAL CUERPO OFICIAL DE BOMBEROS</v>
      </c>
      <c r="S878" t="str">
        <f t="shared" si="314"/>
        <v>SEGURIDAD, CONVIVENCIA Y JUSTICIA</v>
      </c>
      <c r="T878" t="str">
        <f t="shared" si="315"/>
        <v>Administración Centrral</v>
      </c>
      <c r="U878" t="str">
        <f t="shared" si="316"/>
        <v>Inversión directa</v>
      </c>
      <c r="V878" t="s">
        <v>256</v>
      </c>
      <c r="W878" s="53">
        <f t="shared" si="306"/>
        <v>62012105046.666664</v>
      </c>
      <c r="X878" s="53">
        <f t="shared" si="307"/>
        <v>62012105046.666664</v>
      </c>
      <c r="Y878" s="53">
        <f t="shared" si="308"/>
        <v>57431368699.403641</v>
      </c>
      <c r="Z878" s="53"/>
      <c r="AA878" s="53">
        <f t="shared" si="309"/>
        <v>32210451962.693806</v>
      </c>
      <c r="AB878" s="53"/>
      <c r="AC878" s="53">
        <f t="shared" si="317"/>
        <v>62012105046.666664</v>
      </c>
      <c r="AD878" s="53">
        <f t="shared" si="318"/>
        <v>62012105046.666664</v>
      </c>
      <c r="AE878" s="53">
        <f t="shared" si="319"/>
        <v>57431368699.403641</v>
      </c>
      <c r="AF878" s="53">
        <f t="shared" si="320"/>
        <v>1.3295675581996893</v>
      </c>
      <c r="AG878" s="53">
        <f t="shared" si="321"/>
        <v>32210451962.693806</v>
      </c>
      <c r="AI878" s="53">
        <f t="shared" si="301"/>
        <v>0</v>
      </c>
      <c r="AJ878" s="53">
        <f t="shared" si="301"/>
        <v>0</v>
      </c>
      <c r="AK878" s="53">
        <f t="shared" si="301"/>
        <v>0</v>
      </c>
      <c r="AL878" s="53">
        <f t="shared" si="301"/>
        <v>-1.3295675581996893</v>
      </c>
      <c r="AM878" s="53">
        <f t="shared" si="302"/>
        <v>0</v>
      </c>
    </row>
    <row r="879" spans="1:39" x14ac:dyDescent="0.35">
      <c r="A879" s="301">
        <v>2020</v>
      </c>
      <c r="B879" s="301" t="s">
        <v>86</v>
      </c>
      <c r="C879" s="301" t="s">
        <v>44</v>
      </c>
      <c r="D879" s="302" t="s">
        <v>12</v>
      </c>
      <c r="E879" s="302" t="s">
        <v>226</v>
      </c>
      <c r="F879" s="301" t="s">
        <v>76</v>
      </c>
      <c r="G879" s="301" t="s">
        <v>77</v>
      </c>
      <c r="H879" s="303">
        <v>23253456000</v>
      </c>
      <c r="I879" s="303">
        <v>23037456000</v>
      </c>
      <c r="J879" s="303">
        <v>21080419890</v>
      </c>
      <c r="K879" s="304">
        <f t="shared" si="322"/>
        <v>0.91504981669851049</v>
      </c>
      <c r="L879" s="303">
        <v>20676357557</v>
      </c>
      <c r="M879" s="304">
        <f t="shared" si="305"/>
        <v>0.89751045241280114</v>
      </c>
      <c r="P879">
        <f t="shared" si="311"/>
        <v>2020</v>
      </c>
      <c r="Q879" t="str">
        <f t="shared" si="312"/>
        <v>Claudia López 2020-2023</v>
      </c>
      <c r="R879" t="str">
        <f t="shared" si="313"/>
        <v>0136-SECRETARIA JURIDICA DISTRITAL</v>
      </c>
      <c r="S879" t="str">
        <f t="shared" si="314"/>
        <v>GESTIÓN JURÍDICA</v>
      </c>
      <c r="T879" t="str">
        <f t="shared" si="315"/>
        <v>Administración Centrral</v>
      </c>
      <c r="U879" t="str">
        <f t="shared" si="316"/>
        <v>Funcionamiento</v>
      </c>
      <c r="V879" t="s">
        <v>256</v>
      </c>
      <c r="W879" s="53">
        <f t="shared" si="306"/>
        <v>33382989468.701706</v>
      </c>
      <c r="X879" s="53">
        <f t="shared" si="307"/>
        <v>33072896821.60273</v>
      </c>
      <c r="Y879" s="53">
        <f t="shared" si="308"/>
        <v>30263348174.296326</v>
      </c>
      <c r="Z879" s="53"/>
      <c r="AA879" s="53">
        <f t="shared" si="309"/>
        <v>29683270588.958557</v>
      </c>
      <c r="AB879" s="53"/>
      <c r="AC879" s="53">
        <f t="shared" si="317"/>
        <v>33382989468.701706</v>
      </c>
      <c r="AD879" s="53">
        <f t="shared" si="318"/>
        <v>33072896821.60273</v>
      </c>
      <c r="AE879" s="53">
        <f t="shared" si="319"/>
        <v>30263348174.296326</v>
      </c>
      <c r="AF879" s="53">
        <f t="shared" si="320"/>
        <v>1.3136584254049721</v>
      </c>
      <c r="AG879" s="53">
        <f t="shared" si="321"/>
        <v>29683270588.958557</v>
      </c>
      <c r="AI879" s="53">
        <f t="shared" si="301"/>
        <v>0</v>
      </c>
      <c r="AJ879" s="53">
        <f t="shared" si="301"/>
        <v>0</v>
      </c>
      <c r="AK879" s="53">
        <f t="shared" si="301"/>
        <v>0</v>
      </c>
      <c r="AL879" s="53">
        <f t="shared" si="301"/>
        <v>-1.3136584254049721</v>
      </c>
      <c r="AM879" s="53">
        <f t="shared" si="302"/>
        <v>0</v>
      </c>
    </row>
    <row r="880" spans="1:39" x14ac:dyDescent="0.35">
      <c r="A880" s="301">
        <v>2020</v>
      </c>
      <c r="B880" s="301" t="s">
        <v>86</v>
      </c>
      <c r="C880" s="301" t="s">
        <v>44</v>
      </c>
      <c r="D880" s="302" t="s">
        <v>12</v>
      </c>
      <c r="E880" s="302" t="s">
        <v>226</v>
      </c>
      <c r="F880" s="301" t="s">
        <v>78</v>
      </c>
      <c r="G880" s="301" t="s">
        <v>77</v>
      </c>
      <c r="H880" s="303">
        <v>6845090000</v>
      </c>
      <c r="I880" s="303">
        <v>6525090000</v>
      </c>
      <c r="J880" s="303">
        <v>6469583324</v>
      </c>
      <c r="K880" s="304">
        <f t="shared" si="322"/>
        <v>0.99149334706494474</v>
      </c>
      <c r="L880" s="303">
        <v>5761598088</v>
      </c>
      <c r="M880" s="304">
        <f t="shared" si="305"/>
        <v>0.88299135919964322</v>
      </c>
      <c r="P880">
        <f t="shared" si="311"/>
        <v>2020</v>
      </c>
      <c r="Q880" t="str">
        <f t="shared" si="312"/>
        <v>Claudia López 2020-2023</v>
      </c>
      <c r="R880" t="str">
        <f t="shared" si="313"/>
        <v>0136-SECRETARIA JURIDICA DISTRITAL</v>
      </c>
      <c r="S880" t="str">
        <f t="shared" si="314"/>
        <v>GESTIÓN JURÍDICA</v>
      </c>
      <c r="T880" t="str">
        <f t="shared" si="315"/>
        <v>Administración Centrral</v>
      </c>
      <c r="U880" t="str">
        <f t="shared" si="316"/>
        <v>Inversión directa</v>
      </c>
      <c r="V880" t="s">
        <v>256</v>
      </c>
      <c r="W880" s="53">
        <f t="shared" si="306"/>
        <v>9826907767.2719002</v>
      </c>
      <c r="X880" s="53">
        <f t="shared" si="307"/>
        <v>9367511253.0511932</v>
      </c>
      <c r="Y880" s="53">
        <f t="shared" si="308"/>
        <v>9287825085.9562626</v>
      </c>
      <c r="Z880" s="53"/>
      <c r="AA880" s="53">
        <f t="shared" si="309"/>
        <v>8271431493.6496267</v>
      </c>
      <c r="AB880" s="53"/>
      <c r="AC880" s="53">
        <f t="shared" si="317"/>
        <v>9826907767.2719002</v>
      </c>
      <c r="AD880" s="53">
        <f t="shared" si="318"/>
        <v>9367511253.0511932</v>
      </c>
      <c r="AE880" s="53">
        <f t="shared" si="319"/>
        <v>9287825085.9562626</v>
      </c>
      <c r="AF880" s="53">
        <f t="shared" si="320"/>
        <v>1.4234018359832987</v>
      </c>
      <c r="AG880" s="53">
        <f t="shared" si="321"/>
        <v>8271431493.6496267</v>
      </c>
      <c r="AI880" s="53">
        <f t="shared" si="301"/>
        <v>0</v>
      </c>
      <c r="AJ880" s="53">
        <f t="shared" si="301"/>
        <v>0</v>
      </c>
      <c r="AK880" s="53">
        <f t="shared" si="301"/>
        <v>0</v>
      </c>
      <c r="AL880" s="53">
        <f t="shared" si="301"/>
        <v>-1.4234018359832987</v>
      </c>
      <c r="AM880" s="53">
        <f t="shared" si="302"/>
        <v>0</v>
      </c>
    </row>
    <row r="881" spans="1:39" x14ac:dyDescent="0.35">
      <c r="A881" s="301">
        <v>2020</v>
      </c>
      <c r="B881" s="301" t="s">
        <v>86</v>
      </c>
      <c r="C881" s="301" t="s">
        <v>45</v>
      </c>
      <c r="D881" s="302" t="s">
        <v>22</v>
      </c>
      <c r="E881" s="302" t="s">
        <v>226</v>
      </c>
      <c r="F881" s="301" t="s">
        <v>76</v>
      </c>
      <c r="G881" s="301" t="s">
        <v>77</v>
      </c>
      <c r="H881" s="303">
        <v>81688950000</v>
      </c>
      <c r="I881" s="303">
        <v>80145427400</v>
      </c>
      <c r="J881" s="303">
        <v>74552378177</v>
      </c>
      <c r="K881" s="304">
        <f t="shared" si="322"/>
        <v>0.93021374513251398</v>
      </c>
      <c r="L881" s="303">
        <v>71325486577</v>
      </c>
      <c r="M881" s="304">
        <f t="shared" si="305"/>
        <v>0.88995079184018422</v>
      </c>
      <c r="P881">
        <f t="shared" si="311"/>
        <v>2020</v>
      </c>
      <c r="Q881" t="str">
        <f t="shared" si="312"/>
        <v>Claudia López 2020-2023</v>
      </c>
      <c r="R881" t="str">
        <f t="shared" si="313"/>
        <v>0137-SECRETARÍA DISTRITAL DE SEGURIDAD, CONVIVENCIA Y JUSTICIA</v>
      </c>
      <c r="S881" t="str">
        <f t="shared" si="314"/>
        <v>SEGURIDAD, CONVIVENCIA Y JUSTICIA</v>
      </c>
      <c r="T881" t="str">
        <f t="shared" si="315"/>
        <v>Administración Centrral</v>
      </c>
      <c r="U881" t="str">
        <f t="shared" si="316"/>
        <v>Funcionamiento</v>
      </c>
      <c r="V881" t="s">
        <v>256</v>
      </c>
      <c r="W881" s="53">
        <f t="shared" si="306"/>
        <v>117273809001.09215</v>
      </c>
      <c r="X881" s="53">
        <f t="shared" si="307"/>
        <v>115057906182.1519</v>
      </c>
      <c r="Y881" s="53">
        <f t="shared" si="308"/>
        <v>107028445816.80495</v>
      </c>
      <c r="Z881" s="53"/>
      <c r="AA881" s="53">
        <f t="shared" si="309"/>
        <v>102395874714.27971</v>
      </c>
      <c r="AB881" s="53"/>
      <c r="AC881" s="53">
        <f t="shared" si="317"/>
        <v>117273809001.09215</v>
      </c>
      <c r="AD881" s="53">
        <f t="shared" si="318"/>
        <v>115057906182.1519</v>
      </c>
      <c r="AE881" s="53">
        <f t="shared" si="319"/>
        <v>107028445816.80495</v>
      </c>
      <c r="AF881" s="53">
        <f t="shared" si="320"/>
        <v>1.3354279749814517</v>
      </c>
      <c r="AG881" s="53">
        <f t="shared" si="321"/>
        <v>102395874714.27971</v>
      </c>
      <c r="AI881" s="53">
        <f t="shared" si="301"/>
        <v>0</v>
      </c>
      <c r="AJ881" s="53">
        <f t="shared" si="301"/>
        <v>0</v>
      </c>
      <c r="AK881" s="53">
        <f t="shared" si="301"/>
        <v>0</v>
      </c>
      <c r="AL881" s="53">
        <f t="shared" si="301"/>
        <v>-1.3354279749814517</v>
      </c>
      <c r="AM881" s="53">
        <f t="shared" si="302"/>
        <v>0</v>
      </c>
    </row>
    <row r="882" spans="1:39" x14ac:dyDescent="0.35">
      <c r="A882" s="301">
        <v>2020</v>
      </c>
      <c r="B882" s="301" t="s">
        <v>86</v>
      </c>
      <c r="C882" s="301" t="s">
        <v>45</v>
      </c>
      <c r="D882" s="302" t="s">
        <v>22</v>
      </c>
      <c r="E882" s="302" t="s">
        <v>226</v>
      </c>
      <c r="F882" s="301" t="s">
        <v>78</v>
      </c>
      <c r="G882" s="301" t="s">
        <v>77</v>
      </c>
      <c r="H882" s="303">
        <v>328072647000</v>
      </c>
      <c r="I882" s="303">
        <v>334201447000</v>
      </c>
      <c r="J882" s="303">
        <v>310349134585</v>
      </c>
      <c r="K882" s="304">
        <f t="shared" si="322"/>
        <v>0.92862893733969976</v>
      </c>
      <c r="L882" s="303">
        <v>201718650858</v>
      </c>
      <c r="M882" s="304">
        <f t="shared" si="305"/>
        <v>0.60358401397944872</v>
      </c>
      <c r="P882">
        <f t="shared" si="311"/>
        <v>2020</v>
      </c>
      <c r="Q882" t="str">
        <f t="shared" si="312"/>
        <v>Claudia López 2020-2023</v>
      </c>
      <c r="R882" t="str">
        <f t="shared" si="313"/>
        <v>0137-SECRETARÍA DISTRITAL DE SEGURIDAD, CONVIVENCIA Y JUSTICIA</v>
      </c>
      <c r="S882" t="str">
        <f t="shared" si="314"/>
        <v>SEGURIDAD, CONVIVENCIA Y JUSTICIA</v>
      </c>
      <c r="T882" t="str">
        <f t="shared" si="315"/>
        <v>Administración Centrral</v>
      </c>
      <c r="U882" t="str">
        <f t="shared" si="316"/>
        <v>Inversión directa</v>
      </c>
      <c r="V882" t="s">
        <v>256</v>
      </c>
      <c r="W882" s="53">
        <f t="shared" si="306"/>
        <v>470985720134.24982</v>
      </c>
      <c r="X882" s="53">
        <f t="shared" si="307"/>
        <v>479784311872.86188</v>
      </c>
      <c r="Y882" s="53">
        <f t="shared" si="308"/>
        <v>445541595686.75482</v>
      </c>
      <c r="Z882" s="53"/>
      <c r="AA882" s="53">
        <f t="shared" si="309"/>
        <v>289590140804.58966</v>
      </c>
      <c r="AB882" s="53"/>
      <c r="AC882" s="53">
        <f t="shared" si="317"/>
        <v>470985720134.24982</v>
      </c>
      <c r="AD882" s="53">
        <f t="shared" si="318"/>
        <v>479784311872.86188</v>
      </c>
      <c r="AE882" s="53">
        <f t="shared" si="319"/>
        <v>445541595686.75482</v>
      </c>
      <c r="AF882" s="53">
        <f t="shared" si="320"/>
        <v>1.3331528025572996</v>
      </c>
      <c r="AG882" s="53">
        <f t="shared" si="321"/>
        <v>289590140804.58966</v>
      </c>
      <c r="AI882" s="53">
        <f t="shared" si="301"/>
        <v>0</v>
      </c>
      <c r="AJ882" s="53">
        <f t="shared" si="301"/>
        <v>0</v>
      </c>
      <c r="AK882" s="53">
        <f t="shared" si="301"/>
        <v>0</v>
      </c>
      <c r="AL882" s="53">
        <f t="shared" si="301"/>
        <v>-1.3331528025572996</v>
      </c>
      <c r="AM882" s="53">
        <f t="shared" si="302"/>
        <v>0</v>
      </c>
    </row>
    <row r="883" spans="1:39" x14ac:dyDescent="0.35">
      <c r="A883" s="301">
        <v>2020</v>
      </c>
      <c r="B883" s="301" t="s">
        <v>86</v>
      </c>
      <c r="C883" s="301" t="s">
        <v>46</v>
      </c>
      <c r="D883" s="302" t="s">
        <v>10</v>
      </c>
      <c r="E883" s="302" t="s">
        <v>228</v>
      </c>
      <c r="F883" s="301" t="s">
        <v>76</v>
      </c>
      <c r="G883" s="301" t="s">
        <v>77</v>
      </c>
      <c r="H883" s="303">
        <v>14243155000</v>
      </c>
      <c r="I883" s="303">
        <v>13908168000</v>
      </c>
      <c r="J883" s="303">
        <v>13316268527</v>
      </c>
      <c r="K883" s="304">
        <f t="shared" si="322"/>
        <v>0.95744231210034281</v>
      </c>
      <c r="L883" s="303">
        <v>12898328165</v>
      </c>
      <c r="M883" s="304">
        <f t="shared" si="305"/>
        <v>0.92739231831251967</v>
      </c>
      <c r="P883">
        <f t="shared" si="311"/>
        <v>2020</v>
      </c>
      <c r="Q883" t="str">
        <f t="shared" si="312"/>
        <v>Claudia López 2020-2023</v>
      </c>
      <c r="R883" t="str">
        <f t="shared" si="313"/>
        <v>0200-INSTITUTO PARA LA ECONOMÍA SOCIAL</v>
      </c>
      <c r="S883" t="str">
        <f t="shared" si="314"/>
        <v>DESARROLLO ECONÓMICO, INDUSTRIA Y TURISMO</v>
      </c>
      <c r="T883" t="str">
        <f t="shared" si="315"/>
        <v>Establecimientos Públicos</v>
      </c>
      <c r="U883" t="str">
        <f t="shared" si="316"/>
        <v>Funcionamiento</v>
      </c>
      <c r="V883" t="s">
        <v>256</v>
      </c>
      <c r="W883" s="53">
        <f t="shared" si="306"/>
        <v>20447674245.328781</v>
      </c>
      <c r="X883" s="53">
        <f t="shared" si="307"/>
        <v>19966762182.48737</v>
      </c>
      <c r="Y883" s="53">
        <f t="shared" si="308"/>
        <v>19117022949.158394</v>
      </c>
      <c r="Z883" s="53"/>
      <c r="AA883" s="53">
        <f t="shared" si="309"/>
        <v>18517021869.61171</v>
      </c>
      <c r="AB883" s="53"/>
      <c r="AC883" s="53">
        <f t="shared" si="317"/>
        <v>20447674245.328781</v>
      </c>
      <c r="AD883" s="53">
        <f t="shared" si="318"/>
        <v>19966762182.48737</v>
      </c>
      <c r="AE883" s="53">
        <f t="shared" si="319"/>
        <v>19117022949.158394</v>
      </c>
      <c r="AF883" s="53">
        <f t="shared" si="320"/>
        <v>1.3745176898322191</v>
      </c>
      <c r="AG883" s="53">
        <f t="shared" si="321"/>
        <v>18517021869.61171</v>
      </c>
      <c r="AI883" s="53">
        <f t="shared" si="301"/>
        <v>0</v>
      </c>
      <c r="AJ883" s="53">
        <f t="shared" si="301"/>
        <v>0</v>
      </c>
      <c r="AK883" s="53">
        <f t="shared" si="301"/>
        <v>0</v>
      </c>
      <c r="AL883" s="53">
        <f t="shared" si="301"/>
        <v>-1.3745176898322191</v>
      </c>
      <c r="AM883" s="53">
        <f t="shared" si="302"/>
        <v>0</v>
      </c>
    </row>
    <row r="884" spans="1:39" x14ac:dyDescent="0.35">
      <c r="A884" s="301">
        <v>2020</v>
      </c>
      <c r="B884" s="301" t="s">
        <v>86</v>
      </c>
      <c r="C884" s="301" t="s">
        <v>46</v>
      </c>
      <c r="D884" s="302" t="s">
        <v>10</v>
      </c>
      <c r="E884" s="302" t="s">
        <v>228</v>
      </c>
      <c r="F884" s="301" t="s">
        <v>78</v>
      </c>
      <c r="G884" s="301" t="s">
        <v>77</v>
      </c>
      <c r="H884" s="303">
        <v>44894150000</v>
      </c>
      <c r="I884" s="303">
        <v>47907654318</v>
      </c>
      <c r="J884" s="303">
        <v>47069254115</v>
      </c>
      <c r="K884" s="304">
        <f t="shared" si="322"/>
        <v>0.98249966075494133</v>
      </c>
      <c r="L884" s="303">
        <v>32369087528</v>
      </c>
      <c r="M884" s="304">
        <f t="shared" si="305"/>
        <v>0.6756558631140952</v>
      </c>
      <c r="P884">
        <f t="shared" si="311"/>
        <v>2020</v>
      </c>
      <c r="Q884" t="str">
        <f t="shared" si="312"/>
        <v>Claudia López 2020-2023</v>
      </c>
      <c r="R884" t="str">
        <f t="shared" si="313"/>
        <v>0200-INSTITUTO PARA LA ECONOMÍA SOCIAL</v>
      </c>
      <c r="S884" t="str">
        <f t="shared" si="314"/>
        <v>DESARROLLO ECONÓMICO, INDUSTRIA Y TURISMO</v>
      </c>
      <c r="T884" t="str">
        <f t="shared" si="315"/>
        <v>Establecimientos Públicos</v>
      </c>
      <c r="U884" t="str">
        <f t="shared" si="316"/>
        <v>Inversión directa</v>
      </c>
      <c r="V884" t="s">
        <v>256</v>
      </c>
      <c r="W884" s="53">
        <f t="shared" si="306"/>
        <v>64450675059.067116</v>
      </c>
      <c r="X884" s="53">
        <f t="shared" si="307"/>
        <v>68776904369.31163</v>
      </c>
      <c r="Y884" s="53">
        <f t="shared" si="308"/>
        <v>67573285210.623718</v>
      </c>
      <c r="Z884" s="53"/>
      <c r="AA884" s="53">
        <f t="shared" si="309"/>
        <v>46469518683.962837</v>
      </c>
      <c r="AB884" s="53"/>
      <c r="AC884" s="53">
        <f t="shared" si="317"/>
        <v>64450675059.067116</v>
      </c>
      <c r="AD884" s="53">
        <f t="shared" si="318"/>
        <v>68776904369.31163</v>
      </c>
      <c r="AE884" s="53">
        <f t="shared" si="319"/>
        <v>67573285210.623718</v>
      </c>
      <c r="AF884" s="53">
        <f t="shared" si="320"/>
        <v>1.4104903730432674</v>
      </c>
      <c r="AG884" s="53">
        <f t="shared" si="321"/>
        <v>46469518683.962837</v>
      </c>
      <c r="AI884" s="53">
        <f t="shared" si="301"/>
        <v>0</v>
      </c>
      <c r="AJ884" s="53">
        <f t="shared" si="301"/>
        <v>0</v>
      </c>
      <c r="AK884" s="53">
        <f t="shared" si="301"/>
        <v>0</v>
      </c>
      <c r="AL884" s="53">
        <f t="shared" si="301"/>
        <v>-1.4104903730432674</v>
      </c>
      <c r="AM884" s="53">
        <f t="shared" si="302"/>
        <v>0</v>
      </c>
    </row>
    <row r="885" spans="1:39" x14ac:dyDescent="0.35">
      <c r="A885" s="301">
        <v>2020</v>
      </c>
      <c r="B885" s="301" t="s">
        <v>86</v>
      </c>
      <c r="C885" s="301" t="s">
        <v>47</v>
      </c>
      <c r="D885" s="302" t="s">
        <v>21</v>
      </c>
      <c r="E885" s="302" t="s">
        <v>228</v>
      </c>
      <c r="F885" s="301" t="s">
        <v>76</v>
      </c>
      <c r="G885" s="301" t="s">
        <v>77</v>
      </c>
      <c r="H885" s="303">
        <v>23637175000</v>
      </c>
      <c r="I885" s="303">
        <v>23637175000</v>
      </c>
      <c r="J885" s="303">
        <v>18816485171</v>
      </c>
      <c r="K885" s="304">
        <f t="shared" si="322"/>
        <v>0.79605473881713873</v>
      </c>
      <c r="L885" s="303">
        <v>14485895943</v>
      </c>
      <c r="M885" s="304">
        <f t="shared" si="305"/>
        <v>0.61284379131600963</v>
      </c>
      <c r="P885">
        <f t="shared" si="311"/>
        <v>2020</v>
      </c>
      <c r="Q885" t="str">
        <f t="shared" si="312"/>
        <v>Claudia López 2020-2023</v>
      </c>
      <c r="R885" t="str">
        <f t="shared" si="313"/>
        <v xml:space="preserve">0201-FONDO FINANCIERO DE SALUD </v>
      </c>
      <c r="S885" t="str">
        <f t="shared" si="314"/>
        <v>SALUD</v>
      </c>
      <c r="T885" t="str">
        <f t="shared" si="315"/>
        <v>Establecimientos Públicos</v>
      </c>
      <c r="U885" t="str">
        <f t="shared" si="316"/>
        <v>Funcionamiento</v>
      </c>
      <c r="V885" t="s">
        <v>256</v>
      </c>
      <c r="W885" s="53">
        <f t="shared" si="306"/>
        <v>33933861878.202503</v>
      </c>
      <c r="X885" s="53">
        <f t="shared" si="307"/>
        <v>33933861878.202503</v>
      </c>
      <c r="Y885" s="53">
        <f t="shared" si="308"/>
        <v>27013211554.50935</v>
      </c>
      <c r="Z885" s="53"/>
      <c r="AA885" s="53">
        <f t="shared" si="309"/>
        <v>20796156567.431427</v>
      </c>
      <c r="AB885" s="53"/>
      <c r="AC885" s="53">
        <f t="shared" si="317"/>
        <v>33933861878.202503</v>
      </c>
      <c r="AD885" s="53">
        <f t="shared" si="318"/>
        <v>33933861878.202503</v>
      </c>
      <c r="AE885" s="53">
        <f t="shared" si="319"/>
        <v>27013211554.50935</v>
      </c>
      <c r="AF885" s="53">
        <f t="shared" si="320"/>
        <v>1.1428274129420861</v>
      </c>
      <c r="AG885" s="53">
        <f t="shared" si="321"/>
        <v>20796156567.431427</v>
      </c>
      <c r="AI885" s="53">
        <f t="shared" si="301"/>
        <v>0</v>
      </c>
      <c r="AJ885" s="53">
        <f t="shared" si="301"/>
        <v>0</v>
      </c>
      <c r="AK885" s="53">
        <f t="shared" si="301"/>
        <v>0</v>
      </c>
      <c r="AL885" s="53">
        <f t="shared" si="301"/>
        <v>-1.1428274129420861</v>
      </c>
      <c r="AM885" s="53">
        <f t="shared" si="302"/>
        <v>0</v>
      </c>
    </row>
    <row r="886" spans="1:39" x14ac:dyDescent="0.35">
      <c r="A886" s="301">
        <v>2020</v>
      </c>
      <c r="B886" s="301" t="s">
        <v>86</v>
      </c>
      <c r="C886" s="301" t="s">
        <v>47</v>
      </c>
      <c r="D886" s="302" t="s">
        <v>21</v>
      </c>
      <c r="E886" s="302" t="s">
        <v>228</v>
      </c>
      <c r="F886" s="301" t="s">
        <v>78</v>
      </c>
      <c r="G886" s="301" t="s">
        <v>77</v>
      </c>
      <c r="H886" s="303">
        <v>2718045469000</v>
      </c>
      <c r="I886" s="303">
        <v>2947176153481</v>
      </c>
      <c r="J886" s="303">
        <v>2654551337396</v>
      </c>
      <c r="K886" s="304">
        <f t="shared" si="322"/>
        <v>0.9007101032154553</v>
      </c>
      <c r="L886" s="303">
        <v>2427779338474</v>
      </c>
      <c r="M886" s="304">
        <f t="shared" si="305"/>
        <v>0.82376458414488574</v>
      </c>
      <c r="P886">
        <f t="shared" si="311"/>
        <v>2020</v>
      </c>
      <c r="Q886" t="str">
        <f t="shared" si="312"/>
        <v>Claudia López 2020-2023</v>
      </c>
      <c r="R886" t="str">
        <f t="shared" si="313"/>
        <v xml:space="preserve">0201-FONDO FINANCIERO DE SALUD </v>
      </c>
      <c r="S886" t="str">
        <f t="shared" si="314"/>
        <v>SALUD</v>
      </c>
      <c r="T886" t="str">
        <f t="shared" si="315"/>
        <v>Establecimientos Públicos</v>
      </c>
      <c r="U886" t="str">
        <f t="shared" si="316"/>
        <v>Inversión directa</v>
      </c>
      <c r="V886" t="s">
        <v>256</v>
      </c>
      <c r="W886" s="53">
        <f t="shared" si="306"/>
        <v>3902064418599.9443</v>
      </c>
      <c r="X886" s="53">
        <f t="shared" si="307"/>
        <v>4231007661573.6182</v>
      </c>
      <c r="Y886" s="53">
        <f t="shared" si="308"/>
        <v>3810911347561.356</v>
      </c>
      <c r="Z886" s="53"/>
      <c r="AA886" s="53">
        <f t="shared" si="309"/>
        <v>3485354266850.0171</v>
      </c>
      <c r="AB886" s="53"/>
      <c r="AC886" s="53">
        <f t="shared" si="317"/>
        <v>3902064418599.9443</v>
      </c>
      <c r="AD886" s="53">
        <f t="shared" si="318"/>
        <v>4231007661573.6182</v>
      </c>
      <c r="AE886" s="53">
        <f t="shared" si="319"/>
        <v>3810911347561.356</v>
      </c>
      <c r="AF886" s="53">
        <f t="shared" si="320"/>
        <v>1.2930721304392245</v>
      </c>
      <c r="AG886" s="53">
        <f t="shared" si="321"/>
        <v>3485354266850.0171</v>
      </c>
      <c r="AI886" s="53">
        <f t="shared" si="301"/>
        <v>0</v>
      </c>
      <c r="AJ886" s="53">
        <f t="shared" si="301"/>
        <v>0</v>
      </c>
      <c r="AK886" s="53">
        <f t="shared" si="301"/>
        <v>0</v>
      </c>
      <c r="AL886" s="53">
        <f t="shared" si="301"/>
        <v>-1.2930721304392245</v>
      </c>
      <c r="AM886" s="53">
        <f t="shared" si="302"/>
        <v>0</v>
      </c>
    </row>
    <row r="887" spans="1:39" x14ac:dyDescent="0.35">
      <c r="A887" s="301">
        <v>2020</v>
      </c>
      <c r="B887" s="301" t="s">
        <v>86</v>
      </c>
      <c r="C887" s="301" t="s">
        <v>47</v>
      </c>
      <c r="D887" s="302" t="s">
        <v>21</v>
      </c>
      <c r="E887" s="302" t="s">
        <v>228</v>
      </c>
      <c r="F887" s="301" t="s">
        <v>80</v>
      </c>
      <c r="G887" s="301" t="s">
        <v>77</v>
      </c>
      <c r="H887" s="303">
        <v>3934666000</v>
      </c>
      <c r="I887" s="303">
        <v>3934666000</v>
      </c>
      <c r="J887" s="303">
        <v>3849425002</v>
      </c>
      <c r="K887" s="304">
        <f t="shared" si="322"/>
        <v>0.9783358999213656</v>
      </c>
      <c r="L887" s="303">
        <v>3849425001.9999995</v>
      </c>
      <c r="M887" s="304">
        <f t="shared" si="305"/>
        <v>0.97833589992136549</v>
      </c>
      <c r="P887">
        <f t="shared" si="311"/>
        <v>2020</v>
      </c>
      <c r="Q887" t="str">
        <f t="shared" si="312"/>
        <v>Claudia López 2020-2023</v>
      </c>
      <c r="R887" t="str">
        <f t="shared" si="313"/>
        <v xml:space="preserve">0201-FONDO FINANCIERO DE SALUD </v>
      </c>
      <c r="S887" t="str">
        <f t="shared" si="314"/>
        <v>SALUD</v>
      </c>
      <c r="T887" t="str">
        <f t="shared" si="315"/>
        <v>Establecimientos Públicos</v>
      </c>
      <c r="U887" t="str">
        <f t="shared" si="316"/>
        <v>Transferencias</v>
      </c>
      <c r="V887" t="s">
        <v>256</v>
      </c>
      <c r="W887" s="53">
        <f t="shared" si="306"/>
        <v>5648662015.6960182</v>
      </c>
      <c r="X887" s="53">
        <f t="shared" si="307"/>
        <v>5648662015.6960182</v>
      </c>
      <c r="Y887" s="53">
        <f t="shared" si="308"/>
        <v>5526288836.4775991</v>
      </c>
      <c r="Z887" s="53"/>
      <c r="AA887" s="53">
        <f t="shared" si="309"/>
        <v>5526288836.4775982</v>
      </c>
      <c r="AB887" s="53"/>
      <c r="AC887" s="53">
        <f t="shared" si="317"/>
        <v>5648662015.6960182</v>
      </c>
      <c r="AD887" s="53">
        <f t="shared" si="318"/>
        <v>5648662015.6960182</v>
      </c>
      <c r="AE887" s="53">
        <f t="shared" si="319"/>
        <v>5526288836.4775991</v>
      </c>
      <c r="AF887" s="53">
        <f t="shared" si="320"/>
        <v>1.404512819252663</v>
      </c>
      <c r="AG887" s="53">
        <f t="shared" si="321"/>
        <v>5526288836.4775982</v>
      </c>
      <c r="AI887" s="53">
        <f t="shared" si="301"/>
        <v>0</v>
      </c>
      <c r="AJ887" s="53">
        <f t="shared" si="301"/>
        <v>0</v>
      </c>
      <c r="AK887" s="53">
        <f t="shared" si="301"/>
        <v>0</v>
      </c>
      <c r="AL887" s="53">
        <f t="shared" si="301"/>
        <v>-1.404512819252663</v>
      </c>
      <c r="AM887" s="53">
        <f t="shared" si="302"/>
        <v>0</v>
      </c>
    </row>
    <row r="888" spans="1:39" x14ac:dyDescent="0.35">
      <c r="A888" s="301">
        <v>2020</v>
      </c>
      <c r="B888" s="301" t="s">
        <v>86</v>
      </c>
      <c r="C888" s="301" t="s">
        <v>48</v>
      </c>
      <c r="D888" s="302" t="s">
        <v>8</v>
      </c>
      <c r="E888" s="302" t="s">
        <v>228</v>
      </c>
      <c r="F888" s="301" t="s">
        <v>76</v>
      </c>
      <c r="G888" s="301" t="s">
        <v>77</v>
      </c>
      <c r="H888" s="303">
        <v>19326455000</v>
      </c>
      <c r="I888" s="303">
        <v>19107455000</v>
      </c>
      <c r="J888" s="303">
        <v>17215338632</v>
      </c>
      <c r="K888" s="304">
        <f t="shared" si="322"/>
        <v>0.90097496668185273</v>
      </c>
      <c r="L888" s="303">
        <v>16776669366</v>
      </c>
      <c r="M888" s="304">
        <f t="shared" si="305"/>
        <v>0.87801695024271942</v>
      </c>
      <c r="P888">
        <f t="shared" si="311"/>
        <v>2020</v>
      </c>
      <c r="Q888" t="str">
        <f t="shared" si="312"/>
        <v>Claudia López 2020-2023</v>
      </c>
      <c r="R888" t="str">
        <f t="shared" si="313"/>
        <v>0203-INSTITUTO DISTRITAL DE GESTIÓN DE RIESGOS Y CAMBIO CLIMATICO</v>
      </c>
      <c r="S888" t="str">
        <f t="shared" si="314"/>
        <v>AMBIENTE</v>
      </c>
      <c r="T888" t="str">
        <f t="shared" si="315"/>
        <v>Establecimientos Públicos</v>
      </c>
      <c r="U888" t="str">
        <f t="shared" si="316"/>
        <v>Funcionamiento</v>
      </c>
      <c r="V888" t="s">
        <v>256</v>
      </c>
      <c r="W888" s="53">
        <f t="shared" si="306"/>
        <v>27745331435.13538</v>
      </c>
      <c r="X888" s="53">
        <f t="shared" si="307"/>
        <v>27430931945.715584</v>
      </c>
      <c r="Y888" s="53">
        <f t="shared" si="308"/>
        <v>24714582995.843269</v>
      </c>
      <c r="Z888" s="53"/>
      <c r="AA888" s="53">
        <f t="shared" si="309"/>
        <v>24084823209.292782</v>
      </c>
      <c r="AB888" s="53"/>
      <c r="AC888" s="53">
        <f t="shared" si="317"/>
        <v>27745331435.13538</v>
      </c>
      <c r="AD888" s="53">
        <f t="shared" si="318"/>
        <v>27430931945.715584</v>
      </c>
      <c r="AE888" s="53">
        <f t="shared" si="319"/>
        <v>24714582995.843269</v>
      </c>
      <c r="AF888" s="53">
        <f t="shared" si="320"/>
        <v>1.2934523721679978</v>
      </c>
      <c r="AG888" s="53">
        <f t="shared" si="321"/>
        <v>24084823209.292782</v>
      </c>
      <c r="AI888" s="53">
        <f t="shared" si="301"/>
        <v>0</v>
      </c>
      <c r="AJ888" s="53">
        <f t="shared" si="301"/>
        <v>0</v>
      </c>
      <c r="AK888" s="53">
        <f t="shared" si="301"/>
        <v>0</v>
      </c>
      <c r="AL888" s="53">
        <f t="shared" si="301"/>
        <v>-1.2934523721679978</v>
      </c>
      <c r="AM888" s="53">
        <f t="shared" si="302"/>
        <v>0</v>
      </c>
    </row>
    <row r="889" spans="1:39" x14ac:dyDescent="0.35">
      <c r="A889" s="301">
        <v>2020</v>
      </c>
      <c r="B889" s="301" t="s">
        <v>86</v>
      </c>
      <c r="C889" s="301" t="s">
        <v>48</v>
      </c>
      <c r="D889" s="302" t="s">
        <v>8</v>
      </c>
      <c r="E889" s="302" t="s">
        <v>228</v>
      </c>
      <c r="F889" s="301" t="s">
        <v>78</v>
      </c>
      <c r="G889" s="301" t="s">
        <v>77</v>
      </c>
      <c r="H889" s="303">
        <v>22372313000</v>
      </c>
      <c r="I889" s="303">
        <v>22372313000</v>
      </c>
      <c r="J889" s="303">
        <v>21068881275</v>
      </c>
      <c r="K889" s="304">
        <f t="shared" si="322"/>
        <v>0.94173907163734027</v>
      </c>
      <c r="L889" s="303">
        <v>15108309986</v>
      </c>
      <c r="M889" s="304">
        <f t="shared" si="305"/>
        <v>0.67531282912052948</v>
      </c>
      <c r="P889">
        <f t="shared" si="311"/>
        <v>2020</v>
      </c>
      <c r="Q889" t="str">
        <f t="shared" si="312"/>
        <v>Claudia López 2020-2023</v>
      </c>
      <c r="R889" t="str">
        <f t="shared" si="313"/>
        <v>0203-INSTITUTO DISTRITAL DE GESTIÓN DE RIESGOS Y CAMBIO CLIMATICO</v>
      </c>
      <c r="S889" t="str">
        <f t="shared" si="314"/>
        <v>AMBIENTE</v>
      </c>
      <c r="T889" t="str">
        <f t="shared" si="315"/>
        <v>Establecimientos Públicos</v>
      </c>
      <c r="U889" t="str">
        <f t="shared" si="316"/>
        <v>Inversión directa</v>
      </c>
      <c r="V889" t="s">
        <v>256</v>
      </c>
      <c r="W889" s="53">
        <f t="shared" si="306"/>
        <v>32118008147.670532</v>
      </c>
      <c r="X889" s="53">
        <f t="shared" si="307"/>
        <v>32118008147.670532</v>
      </c>
      <c r="Y889" s="53">
        <f t="shared" si="308"/>
        <v>30246783175.827782</v>
      </c>
      <c r="Z889" s="53"/>
      <c r="AA889" s="53">
        <f t="shared" si="309"/>
        <v>21689702947.919605</v>
      </c>
      <c r="AB889" s="53"/>
      <c r="AC889" s="53">
        <f t="shared" si="317"/>
        <v>32118008147.670532</v>
      </c>
      <c r="AD889" s="53">
        <f t="shared" si="318"/>
        <v>32118008147.670532</v>
      </c>
      <c r="AE889" s="53">
        <f t="shared" si="319"/>
        <v>30246783175.827782</v>
      </c>
      <c r="AF889" s="53">
        <f t="shared" si="320"/>
        <v>1.3519738962988663</v>
      </c>
      <c r="AG889" s="53">
        <f t="shared" si="321"/>
        <v>21689702947.919605</v>
      </c>
      <c r="AI889" s="53">
        <f t="shared" si="301"/>
        <v>0</v>
      </c>
      <c r="AJ889" s="53">
        <f t="shared" si="301"/>
        <v>0</v>
      </c>
      <c r="AK889" s="53">
        <f t="shared" si="301"/>
        <v>0</v>
      </c>
      <c r="AL889" s="53">
        <f t="shared" si="301"/>
        <v>-1.3519738962988663</v>
      </c>
      <c r="AM889" s="53">
        <f t="shared" si="302"/>
        <v>0</v>
      </c>
    </row>
    <row r="890" spans="1:39" x14ac:dyDescent="0.35">
      <c r="A890" s="301">
        <v>2020</v>
      </c>
      <c r="B890" s="301" t="s">
        <v>86</v>
      </c>
      <c r="C890" s="301" t="s">
        <v>49</v>
      </c>
      <c r="D890" s="302" t="s">
        <v>18</v>
      </c>
      <c r="E890" s="302" t="s">
        <v>228</v>
      </c>
      <c r="F890" s="301" t="s">
        <v>76</v>
      </c>
      <c r="G890" s="301" t="s">
        <v>77</v>
      </c>
      <c r="H890" s="303">
        <v>73147178000</v>
      </c>
      <c r="I890" s="303">
        <v>71561878000</v>
      </c>
      <c r="J890" s="303">
        <v>68234872838</v>
      </c>
      <c r="K890" s="304">
        <f t="shared" si="322"/>
        <v>0.95350869408430006</v>
      </c>
      <c r="L890" s="303">
        <v>58554139815</v>
      </c>
      <c r="M890" s="304">
        <f t="shared" si="305"/>
        <v>0.81823089962787166</v>
      </c>
      <c r="P890">
        <f t="shared" si="311"/>
        <v>2020</v>
      </c>
      <c r="Q890" t="str">
        <f t="shared" si="312"/>
        <v>Claudia López 2020-2023</v>
      </c>
      <c r="R890" t="str">
        <f t="shared" si="313"/>
        <v xml:space="preserve">0204-INSTITUTO DE DESARROLLO URBANO  </v>
      </c>
      <c r="S890" t="str">
        <f t="shared" si="314"/>
        <v>MOVILIDAD</v>
      </c>
      <c r="T890" t="str">
        <f t="shared" si="315"/>
        <v>Establecimientos Públicos</v>
      </c>
      <c r="U890" t="str">
        <f t="shared" si="316"/>
        <v>Funcionamiento</v>
      </c>
      <c r="V890" t="s">
        <v>256</v>
      </c>
      <c r="W890" s="53">
        <f t="shared" si="306"/>
        <v>105011120619.62958</v>
      </c>
      <c r="X890" s="53">
        <f t="shared" si="307"/>
        <v>102735241575.89806</v>
      </c>
      <c r="Y890" s="53">
        <f t="shared" si="308"/>
        <v>97958946031.46965</v>
      </c>
      <c r="Z890" s="53"/>
      <c r="AA890" s="53">
        <f t="shared" si="309"/>
        <v>84061149138.133804</v>
      </c>
      <c r="AB890" s="53"/>
      <c r="AC890" s="53">
        <f t="shared" si="317"/>
        <v>105011120619.62958</v>
      </c>
      <c r="AD890" s="53">
        <f t="shared" si="318"/>
        <v>102735241575.89806</v>
      </c>
      <c r="AE890" s="53">
        <f t="shared" si="319"/>
        <v>97958946031.46965</v>
      </c>
      <c r="AF890" s="53">
        <f t="shared" si="320"/>
        <v>1.368870532317076</v>
      </c>
      <c r="AG890" s="53">
        <f t="shared" si="321"/>
        <v>84061149138.133804</v>
      </c>
      <c r="AI890" s="53">
        <f t="shared" si="301"/>
        <v>0</v>
      </c>
      <c r="AJ890" s="53">
        <f t="shared" si="301"/>
        <v>0</v>
      </c>
      <c r="AK890" s="53">
        <f t="shared" si="301"/>
        <v>0</v>
      </c>
      <c r="AL890" s="53">
        <f t="shared" si="301"/>
        <v>-1.368870532317076</v>
      </c>
      <c r="AM890" s="53">
        <f t="shared" si="302"/>
        <v>0</v>
      </c>
    </row>
    <row r="891" spans="1:39" x14ac:dyDescent="0.35">
      <c r="A891" s="301">
        <v>2020</v>
      </c>
      <c r="B891" s="301" t="s">
        <v>86</v>
      </c>
      <c r="C891" s="301" t="s">
        <v>49</v>
      </c>
      <c r="D891" s="302" t="s">
        <v>18</v>
      </c>
      <c r="E891" s="302" t="s">
        <v>228</v>
      </c>
      <c r="F891" s="301" t="s">
        <v>79</v>
      </c>
      <c r="G891" s="301" t="s">
        <v>77</v>
      </c>
      <c r="H891" s="303">
        <v>0</v>
      </c>
      <c r="I891" s="303">
        <v>0</v>
      </c>
      <c r="J891" s="303">
        <v>0</v>
      </c>
      <c r="K891" s="304">
        <v>0</v>
      </c>
      <c r="L891" s="303">
        <v>0</v>
      </c>
      <c r="M891" s="304">
        <v>0</v>
      </c>
      <c r="P891">
        <f t="shared" si="311"/>
        <v>2020</v>
      </c>
      <c r="Q891" t="str">
        <f t="shared" si="312"/>
        <v>Claudia López 2020-2023</v>
      </c>
      <c r="R891" t="str">
        <f t="shared" si="313"/>
        <v xml:space="preserve">0204-INSTITUTO DE DESARROLLO URBANO  </v>
      </c>
      <c r="S891" t="str">
        <f t="shared" si="314"/>
        <v>MOVILIDAD</v>
      </c>
      <c r="T891" t="str">
        <f t="shared" si="315"/>
        <v>Establecimientos Públicos</v>
      </c>
      <c r="U891" t="str">
        <f t="shared" si="316"/>
        <v>Servicio de la deuda</v>
      </c>
      <c r="V891" t="s">
        <v>256</v>
      </c>
      <c r="W891" s="53">
        <f t="shared" si="306"/>
        <v>0</v>
      </c>
      <c r="X891" s="53">
        <f t="shared" si="307"/>
        <v>0</v>
      </c>
      <c r="Y891" s="53">
        <f t="shared" si="308"/>
        <v>0</v>
      </c>
      <c r="Z891" s="53"/>
      <c r="AA891" s="53">
        <f t="shared" si="309"/>
        <v>0</v>
      </c>
      <c r="AB891" s="53"/>
      <c r="AC891" s="53">
        <f t="shared" si="317"/>
        <v>0</v>
      </c>
      <c r="AD891" s="53">
        <f t="shared" si="318"/>
        <v>0</v>
      </c>
      <c r="AE891" s="53">
        <f t="shared" si="319"/>
        <v>0</v>
      </c>
      <c r="AF891" s="53">
        <f t="shared" si="320"/>
        <v>0</v>
      </c>
      <c r="AG891" s="53">
        <f t="shared" si="321"/>
        <v>0</v>
      </c>
      <c r="AI891" s="53">
        <f t="shared" si="301"/>
        <v>0</v>
      </c>
      <c r="AJ891" s="53">
        <f t="shared" si="301"/>
        <v>0</v>
      </c>
      <c r="AK891" s="53">
        <f t="shared" si="301"/>
        <v>0</v>
      </c>
      <c r="AL891" s="53">
        <f t="shared" ref="AL891:AM954" si="323">+Z891-AF891</f>
        <v>0</v>
      </c>
      <c r="AM891" s="53">
        <f t="shared" si="302"/>
        <v>0</v>
      </c>
    </row>
    <row r="892" spans="1:39" x14ac:dyDescent="0.35">
      <c r="A892" s="301">
        <v>2020</v>
      </c>
      <c r="B892" s="301" t="s">
        <v>86</v>
      </c>
      <c r="C892" s="301" t="s">
        <v>49</v>
      </c>
      <c r="D892" s="302" t="s">
        <v>18</v>
      </c>
      <c r="E892" s="302" t="s">
        <v>228</v>
      </c>
      <c r="F892" s="301" t="s">
        <v>78</v>
      </c>
      <c r="G892" s="301" t="s">
        <v>77</v>
      </c>
      <c r="H892" s="303">
        <v>2035128081000</v>
      </c>
      <c r="I892" s="303">
        <v>1499454294352</v>
      </c>
      <c r="J892" s="303">
        <v>919185687564</v>
      </c>
      <c r="K892" s="304">
        <f t="shared" si="322"/>
        <v>0.61301347498640013</v>
      </c>
      <c r="L892" s="303">
        <v>301998576082</v>
      </c>
      <c r="M892" s="304">
        <f t="shared" si="305"/>
        <v>0.20140565619074829</v>
      </c>
      <c r="P892">
        <f t="shared" si="311"/>
        <v>2020</v>
      </c>
      <c r="Q892" t="str">
        <f t="shared" si="312"/>
        <v>Claudia López 2020-2023</v>
      </c>
      <c r="R892" t="str">
        <f t="shared" si="313"/>
        <v xml:space="preserve">0204-INSTITUTO DE DESARROLLO URBANO  </v>
      </c>
      <c r="S892" t="str">
        <f t="shared" si="314"/>
        <v>MOVILIDAD</v>
      </c>
      <c r="T892" t="str">
        <f t="shared" si="315"/>
        <v>Establecimientos Públicos</v>
      </c>
      <c r="U892" t="str">
        <f t="shared" si="316"/>
        <v>Inversión directa</v>
      </c>
      <c r="V892" t="s">
        <v>256</v>
      </c>
      <c r="W892" s="53">
        <f t="shared" si="306"/>
        <v>2921658582512.729</v>
      </c>
      <c r="X892" s="53">
        <f t="shared" si="307"/>
        <v>2152637737683.0508</v>
      </c>
      <c r="Y892" s="53">
        <f t="shared" si="308"/>
        <v>1319595939963.9497</v>
      </c>
      <c r="Z892" s="53"/>
      <c r="AA892" s="53">
        <f t="shared" si="309"/>
        <v>433553416099.02271</v>
      </c>
      <c r="AB892" s="53"/>
      <c r="AC892" s="53">
        <f t="shared" si="317"/>
        <v>2921658582512.729</v>
      </c>
      <c r="AD892" s="53">
        <f t="shared" si="318"/>
        <v>2152637737683.0508</v>
      </c>
      <c r="AE892" s="53">
        <f t="shared" si="319"/>
        <v>1319595939963.9497</v>
      </c>
      <c r="AF892" s="53">
        <f t="shared" si="320"/>
        <v>0.88005079243460549</v>
      </c>
      <c r="AG892" s="53">
        <f t="shared" si="321"/>
        <v>433553416099.02271</v>
      </c>
      <c r="AI892" s="53">
        <f t="shared" ref="AI892:AM955" si="324">+W892-AC892</f>
        <v>0</v>
      </c>
      <c r="AJ892" s="53">
        <f t="shared" si="324"/>
        <v>0</v>
      </c>
      <c r="AK892" s="53">
        <f t="shared" si="324"/>
        <v>0</v>
      </c>
      <c r="AL892" s="53">
        <f t="shared" si="323"/>
        <v>-0.88005079243460549</v>
      </c>
      <c r="AM892" s="53">
        <f t="shared" si="323"/>
        <v>0</v>
      </c>
    </row>
    <row r="893" spans="1:39" x14ac:dyDescent="0.35">
      <c r="A893" s="301">
        <v>2020</v>
      </c>
      <c r="B893" s="301" t="s">
        <v>86</v>
      </c>
      <c r="C893" s="301" t="s">
        <v>49</v>
      </c>
      <c r="D893" s="302" t="s">
        <v>18</v>
      </c>
      <c r="E893" s="302" t="s">
        <v>228</v>
      </c>
      <c r="F893" s="301" t="s">
        <v>80</v>
      </c>
      <c r="G893" s="301" t="s">
        <v>77</v>
      </c>
      <c r="H893" s="303">
        <v>80000000000</v>
      </c>
      <c r="I893" s="303">
        <v>58378332086</v>
      </c>
      <c r="J893" s="303">
        <v>58378332086</v>
      </c>
      <c r="K893" s="304">
        <f t="shared" si="322"/>
        <v>1</v>
      </c>
      <c r="L893" s="303">
        <v>58378332086</v>
      </c>
      <c r="M893" s="304">
        <f t="shared" si="305"/>
        <v>1</v>
      </c>
      <c r="P893">
        <f t="shared" si="311"/>
        <v>2020</v>
      </c>
      <c r="Q893" t="str">
        <f t="shared" si="312"/>
        <v>Claudia López 2020-2023</v>
      </c>
      <c r="R893" t="str">
        <f t="shared" si="313"/>
        <v xml:space="preserve">0204-INSTITUTO DE DESARROLLO URBANO  </v>
      </c>
      <c r="S893" t="str">
        <f t="shared" si="314"/>
        <v>MOVILIDAD</v>
      </c>
      <c r="T893" t="str">
        <f t="shared" si="315"/>
        <v>Establecimientos Públicos</v>
      </c>
      <c r="U893" t="str">
        <f t="shared" si="316"/>
        <v>Transferencias</v>
      </c>
      <c r="V893" t="s">
        <v>256</v>
      </c>
      <c r="W893" s="53">
        <f t="shared" si="306"/>
        <v>114849128555.17633</v>
      </c>
      <c r="X893" s="53">
        <f t="shared" si="307"/>
        <v>83808757082.272369</v>
      </c>
      <c r="Y893" s="53">
        <f t="shared" si="308"/>
        <v>83808757082.272369</v>
      </c>
      <c r="Z893" s="53"/>
      <c r="AA893" s="53">
        <f t="shared" si="309"/>
        <v>83808757082.272369</v>
      </c>
      <c r="AB893" s="53"/>
      <c r="AC893" s="53">
        <f t="shared" si="317"/>
        <v>114849128555.17633</v>
      </c>
      <c r="AD893" s="53">
        <f t="shared" si="318"/>
        <v>83808757082.272369</v>
      </c>
      <c r="AE893" s="53">
        <f t="shared" si="319"/>
        <v>83808757082.272369</v>
      </c>
      <c r="AF893" s="53">
        <f t="shared" si="320"/>
        <v>1.4356141069397041</v>
      </c>
      <c r="AG893" s="53">
        <f t="shared" si="321"/>
        <v>83808757082.272369</v>
      </c>
      <c r="AI893" s="53">
        <f t="shared" si="324"/>
        <v>0</v>
      </c>
      <c r="AJ893" s="53">
        <f t="shared" si="324"/>
        <v>0</v>
      </c>
      <c r="AK893" s="53">
        <f t="shared" si="324"/>
        <v>0</v>
      </c>
      <c r="AL893" s="53">
        <f t="shared" si="323"/>
        <v>-1.4356141069397041</v>
      </c>
      <c r="AM893" s="53">
        <f t="shared" si="323"/>
        <v>0</v>
      </c>
    </row>
    <row r="894" spans="1:39" x14ac:dyDescent="0.35">
      <c r="A894" s="301">
        <v>2020</v>
      </c>
      <c r="B894" s="301" t="s">
        <v>86</v>
      </c>
      <c r="C894" s="301" t="s">
        <v>50</v>
      </c>
      <c r="D894" s="302" t="s">
        <v>16</v>
      </c>
      <c r="E894" s="302" t="s">
        <v>228</v>
      </c>
      <c r="F894" s="301" t="s">
        <v>76</v>
      </c>
      <c r="G894" s="301" t="s">
        <v>77</v>
      </c>
      <c r="H894" s="303">
        <v>563569415000</v>
      </c>
      <c r="I894" s="303">
        <v>456370036000</v>
      </c>
      <c r="J894" s="303">
        <v>438001327050</v>
      </c>
      <c r="K894" s="304">
        <f t="shared" si="322"/>
        <v>0.95975040537061029</v>
      </c>
      <c r="L894" s="303">
        <v>436148777196</v>
      </c>
      <c r="M894" s="304">
        <f t="shared" si="305"/>
        <v>0.95569109010478503</v>
      </c>
      <c r="P894">
        <f t="shared" si="311"/>
        <v>2020</v>
      </c>
      <c r="Q894" t="str">
        <f t="shared" si="312"/>
        <v>Claudia López 2020-2023</v>
      </c>
      <c r="R894" t="str">
        <f t="shared" si="313"/>
        <v>0206-FONDO DE PRESTACIONES ECONÓMICAS, CESANTÍAS Y PENSIONES</v>
      </c>
      <c r="S894" t="str">
        <f t="shared" si="314"/>
        <v>HACIENDA</v>
      </c>
      <c r="T894" t="str">
        <f t="shared" si="315"/>
        <v>Establecimientos Públicos</v>
      </c>
      <c r="U894" t="str">
        <f t="shared" si="316"/>
        <v>Funcionamiento</v>
      </c>
      <c r="V894" t="s">
        <v>256</v>
      </c>
      <c r="W894" s="53">
        <f t="shared" si="306"/>
        <v>809068202413.75647</v>
      </c>
      <c r="X894" s="53">
        <f t="shared" si="307"/>
        <v>655171261666.18066</v>
      </c>
      <c r="Y894" s="53">
        <f t="shared" si="308"/>
        <v>628800883971.29102</v>
      </c>
      <c r="Z894" s="53"/>
      <c r="AA894" s="53">
        <f t="shared" si="309"/>
        <v>626141337267.07959</v>
      </c>
      <c r="AB894" s="53"/>
      <c r="AC894" s="53">
        <f t="shared" si="317"/>
        <v>809068202413.75647</v>
      </c>
      <c r="AD894" s="53">
        <f t="shared" si="318"/>
        <v>655171261666.18066</v>
      </c>
      <c r="AE894" s="53">
        <f t="shared" si="319"/>
        <v>628800883971.29102</v>
      </c>
      <c r="AF894" s="53">
        <f t="shared" si="320"/>
        <v>1.3778312210911476</v>
      </c>
      <c r="AG894" s="53">
        <f t="shared" si="321"/>
        <v>626141337267.07959</v>
      </c>
      <c r="AI894" s="53">
        <f t="shared" si="324"/>
        <v>0</v>
      </c>
      <c r="AJ894" s="53">
        <f t="shared" si="324"/>
        <v>0</v>
      </c>
      <c r="AK894" s="53">
        <f t="shared" si="324"/>
        <v>0</v>
      </c>
      <c r="AL894" s="53">
        <f t="shared" si="323"/>
        <v>-1.3778312210911476</v>
      </c>
      <c r="AM894" s="53">
        <f t="shared" si="323"/>
        <v>0</v>
      </c>
    </row>
    <row r="895" spans="1:39" x14ac:dyDescent="0.35">
      <c r="A895" s="301">
        <v>2020</v>
      </c>
      <c r="B895" s="301" t="s">
        <v>86</v>
      </c>
      <c r="C895" s="301" t="s">
        <v>50</v>
      </c>
      <c r="D895" s="302" t="s">
        <v>16</v>
      </c>
      <c r="E895" s="302" t="s">
        <v>228</v>
      </c>
      <c r="F895" s="301" t="s">
        <v>79</v>
      </c>
      <c r="G895" s="301" t="s">
        <v>77</v>
      </c>
      <c r="H895" s="303">
        <v>173466465000</v>
      </c>
      <c r="I895" s="303">
        <v>173466465000</v>
      </c>
      <c r="J895" s="303">
        <v>125508971000</v>
      </c>
      <c r="K895" s="304">
        <f>+J895/I895</f>
        <v>0.72353449411677351</v>
      </c>
      <c r="L895" s="303">
        <v>125508971000</v>
      </c>
      <c r="M895" s="304">
        <f t="shared" si="305"/>
        <v>0.72353449411677351</v>
      </c>
      <c r="P895">
        <f t="shared" si="311"/>
        <v>2020</v>
      </c>
      <c r="Q895" t="str">
        <f t="shared" si="312"/>
        <v>Claudia López 2020-2023</v>
      </c>
      <c r="R895" t="str">
        <f t="shared" si="313"/>
        <v>0206-FONDO DE PRESTACIONES ECONÓMICAS, CESANTÍAS Y PENSIONES</v>
      </c>
      <c r="S895" t="str">
        <f t="shared" si="314"/>
        <v>HACIENDA</v>
      </c>
      <c r="T895" t="str">
        <f t="shared" si="315"/>
        <v>Establecimientos Públicos</v>
      </c>
      <c r="U895" t="str">
        <f t="shared" si="316"/>
        <v>Servicio de la deuda</v>
      </c>
      <c r="V895" t="s">
        <v>256</v>
      </c>
      <c r="W895" s="53">
        <f t="shared" si="306"/>
        <v>249030904234.96243</v>
      </c>
      <c r="X895" s="53">
        <f t="shared" si="307"/>
        <v>249030904234.96243</v>
      </c>
      <c r="Y895" s="53">
        <f t="shared" si="308"/>
        <v>180182449315.08621</v>
      </c>
      <c r="Z895" s="53"/>
      <c r="AA895" s="53">
        <f t="shared" si="309"/>
        <v>180182449315.08621</v>
      </c>
      <c r="AB895" s="53"/>
      <c r="AC895" s="53">
        <f t="shared" si="317"/>
        <v>249030904234.96243</v>
      </c>
      <c r="AD895" s="53">
        <f t="shared" si="318"/>
        <v>249030904234.96243</v>
      </c>
      <c r="AE895" s="53">
        <f t="shared" si="319"/>
        <v>180182449315.08621</v>
      </c>
      <c r="AF895" s="53">
        <f t="shared" si="320"/>
        <v>1.0387163266115225</v>
      </c>
      <c r="AG895" s="53">
        <f t="shared" si="321"/>
        <v>180182449315.08621</v>
      </c>
      <c r="AI895" s="53">
        <f t="shared" si="324"/>
        <v>0</v>
      </c>
      <c r="AJ895" s="53">
        <f t="shared" si="324"/>
        <v>0</v>
      </c>
      <c r="AK895" s="53">
        <f t="shared" si="324"/>
        <v>0</v>
      </c>
      <c r="AL895" s="53">
        <f t="shared" si="323"/>
        <v>-1.0387163266115225</v>
      </c>
      <c r="AM895" s="53">
        <f t="shared" si="323"/>
        <v>0</v>
      </c>
    </row>
    <row r="896" spans="1:39" x14ac:dyDescent="0.35">
      <c r="A896" s="301">
        <v>2020</v>
      </c>
      <c r="B896" s="301" t="s">
        <v>86</v>
      </c>
      <c r="C896" s="301" t="s">
        <v>50</v>
      </c>
      <c r="D896" s="302" t="s">
        <v>16</v>
      </c>
      <c r="E896" s="302" t="s">
        <v>228</v>
      </c>
      <c r="F896" s="301" t="s">
        <v>78</v>
      </c>
      <c r="G896" s="301" t="s">
        <v>77</v>
      </c>
      <c r="H896" s="303">
        <v>5340323000</v>
      </c>
      <c r="I896" s="303">
        <v>2536414406</v>
      </c>
      <c r="J896" s="303">
        <v>1604248243</v>
      </c>
      <c r="K896" s="304">
        <f t="shared" si="322"/>
        <v>0.6324866469789322</v>
      </c>
      <c r="L896" s="303">
        <v>1367194627</v>
      </c>
      <c r="M896" s="304">
        <f t="shared" si="305"/>
        <v>0.53902651860273343</v>
      </c>
      <c r="P896">
        <f t="shared" si="311"/>
        <v>2020</v>
      </c>
      <c r="Q896" t="str">
        <f t="shared" si="312"/>
        <v>Claudia López 2020-2023</v>
      </c>
      <c r="R896" t="str">
        <f t="shared" si="313"/>
        <v>0206-FONDO DE PRESTACIONES ECONÓMICAS, CESANTÍAS Y PENSIONES</v>
      </c>
      <c r="S896" t="str">
        <f t="shared" si="314"/>
        <v>HACIENDA</v>
      </c>
      <c r="T896" t="str">
        <f t="shared" si="315"/>
        <v>Establecimientos Públicos</v>
      </c>
      <c r="U896" t="str">
        <f t="shared" si="316"/>
        <v>Inversión directa</v>
      </c>
      <c r="V896" t="s">
        <v>256</v>
      </c>
      <c r="W896" s="53">
        <f t="shared" si="306"/>
        <v>7666643034.4145613</v>
      </c>
      <c r="X896" s="53">
        <f t="shared" si="307"/>
        <v>3641312302.2986903</v>
      </c>
      <c r="Y896" s="53">
        <f t="shared" si="308"/>
        <v>2303081408.6840343</v>
      </c>
      <c r="Z896" s="53"/>
      <c r="AA896" s="53">
        <f t="shared" si="309"/>
        <v>1962763893.453367</v>
      </c>
      <c r="AB896" s="53"/>
      <c r="AC896" s="53">
        <f t="shared" si="317"/>
        <v>7666643034.4145613</v>
      </c>
      <c r="AD896" s="53">
        <f t="shared" si="318"/>
        <v>3641312302.2986903</v>
      </c>
      <c r="AE896" s="53">
        <f t="shared" si="319"/>
        <v>2303081408.6840343</v>
      </c>
      <c r="AF896" s="53">
        <f t="shared" si="320"/>
        <v>0.90800675285394772</v>
      </c>
      <c r="AG896" s="53">
        <f t="shared" si="321"/>
        <v>1962763893.453367</v>
      </c>
      <c r="AI896" s="53">
        <f t="shared" si="324"/>
        <v>0</v>
      </c>
      <c r="AJ896" s="53">
        <f t="shared" si="324"/>
        <v>0</v>
      </c>
      <c r="AK896" s="53">
        <f t="shared" si="324"/>
        <v>0</v>
      </c>
      <c r="AL896" s="53">
        <f t="shared" si="323"/>
        <v>-0.90800675285394772</v>
      </c>
      <c r="AM896" s="53">
        <f t="shared" si="323"/>
        <v>0</v>
      </c>
    </row>
    <row r="897" spans="1:39" x14ac:dyDescent="0.35">
      <c r="A897" s="301">
        <v>2020</v>
      </c>
      <c r="B897" s="301" t="s">
        <v>86</v>
      </c>
      <c r="C897" s="301" t="s">
        <v>51</v>
      </c>
      <c r="D897" s="302" t="s">
        <v>15</v>
      </c>
      <c r="E897" s="302" t="s">
        <v>228</v>
      </c>
      <c r="F897" s="301" t="s">
        <v>76</v>
      </c>
      <c r="G897" s="301" t="s">
        <v>77</v>
      </c>
      <c r="H897" s="303">
        <v>11784922000</v>
      </c>
      <c r="I897" s="303">
        <v>11379922000</v>
      </c>
      <c r="J897" s="303">
        <v>10959936265</v>
      </c>
      <c r="K897" s="304">
        <f t="shared" si="322"/>
        <v>0.96309414642736568</v>
      </c>
      <c r="L897" s="303">
        <v>9921166813</v>
      </c>
      <c r="M897" s="304">
        <f t="shared" si="305"/>
        <v>0.87181325258644127</v>
      </c>
      <c r="P897">
        <f t="shared" si="311"/>
        <v>2020</v>
      </c>
      <c r="Q897" t="str">
        <f t="shared" si="312"/>
        <v>Claudia López 2020-2023</v>
      </c>
      <c r="R897" t="str">
        <f t="shared" si="313"/>
        <v>0208-CAJA DE LA VIVIENDA POPULAR</v>
      </c>
      <c r="S897" t="str">
        <f t="shared" si="314"/>
        <v>HÁBITAT</v>
      </c>
      <c r="T897" t="str">
        <f t="shared" si="315"/>
        <v>Establecimientos Públicos</v>
      </c>
      <c r="U897" t="str">
        <f t="shared" si="316"/>
        <v>Funcionamiento</v>
      </c>
      <c r="V897" t="s">
        <v>256</v>
      </c>
      <c r="W897" s="53">
        <f t="shared" si="306"/>
        <v>16918600272.384071</v>
      </c>
      <c r="X897" s="53">
        <f t="shared" si="307"/>
        <v>16337176559.073492</v>
      </c>
      <c r="Y897" s="53">
        <f t="shared" si="308"/>
        <v>15734239113.194052</v>
      </c>
      <c r="Z897" s="53"/>
      <c r="AA897" s="53">
        <f t="shared" si="309"/>
        <v>14242967034.044827</v>
      </c>
      <c r="AB897" s="53"/>
      <c r="AC897" s="53">
        <f t="shared" si="317"/>
        <v>16918600272.384071</v>
      </c>
      <c r="AD897" s="53">
        <f t="shared" si="318"/>
        <v>16337176559.073492</v>
      </c>
      <c r="AE897" s="53">
        <f t="shared" si="319"/>
        <v>15734239113.194052</v>
      </c>
      <c r="AF897" s="53">
        <f t="shared" si="320"/>
        <v>1.3826315429221792</v>
      </c>
      <c r="AG897" s="53">
        <f t="shared" si="321"/>
        <v>14242967034.044827</v>
      </c>
      <c r="AI897" s="53">
        <f t="shared" si="324"/>
        <v>0</v>
      </c>
      <c r="AJ897" s="53">
        <f t="shared" si="324"/>
        <v>0</v>
      </c>
      <c r="AK897" s="53">
        <f t="shared" si="324"/>
        <v>0</v>
      </c>
      <c r="AL897" s="53">
        <f t="shared" si="323"/>
        <v>-1.3826315429221792</v>
      </c>
      <c r="AM897" s="53">
        <f t="shared" si="323"/>
        <v>0</v>
      </c>
    </row>
    <row r="898" spans="1:39" x14ac:dyDescent="0.35">
      <c r="A898" s="301">
        <v>2020</v>
      </c>
      <c r="B898" s="301" t="s">
        <v>86</v>
      </c>
      <c r="C898" s="301" t="s">
        <v>51</v>
      </c>
      <c r="D898" s="302" t="s">
        <v>15</v>
      </c>
      <c r="E898" s="302" t="s">
        <v>228</v>
      </c>
      <c r="F898" s="301" t="s">
        <v>78</v>
      </c>
      <c r="G898" s="301" t="s">
        <v>77</v>
      </c>
      <c r="H898" s="303">
        <v>63968272000</v>
      </c>
      <c r="I898" s="303">
        <v>62567809138</v>
      </c>
      <c r="J898" s="303">
        <v>59905670305</v>
      </c>
      <c r="K898" s="304">
        <f t="shared" si="322"/>
        <v>0.95745194102724029</v>
      </c>
      <c r="L898" s="303">
        <v>39590101656</v>
      </c>
      <c r="M898" s="304">
        <f t="shared" si="305"/>
        <v>0.63275512122663258</v>
      </c>
      <c r="P898">
        <f t="shared" si="311"/>
        <v>2020</v>
      </c>
      <c r="Q898" t="str">
        <f t="shared" si="312"/>
        <v>Claudia López 2020-2023</v>
      </c>
      <c r="R898" t="str">
        <f t="shared" si="313"/>
        <v>0208-CAJA DE LA VIVIENDA POPULAR</v>
      </c>
      <c r="S898" t="str">
        <f t="shared" si="314"/>
        <v>HÁBITAT</v>
      </c>
      <c r="T898" t="str">
        <f t="shared" si="315"/>
        <v>Establecimientos Públicos</v>
      </c>
      <c r="U898" t="str">
        <f t="shared" si="316"/>
        <v>Inversión directa</v>
      </c>
      <c r="V898" t="s">
        <v>256</v>
      </c>
      <c r="W898" s="53">
        <f t="shared" si="306"/>
        <v>91833753679.756088</v>
      </c>
      <c r="X898" s="53">
        <f t="shared" si="307"/>
        <v>89823229438.82373</v>
      </c>
      <c r="Y898" s="53">
        <f t="shared" si="308"/>
        <v>86001425375.536926</v>
      </c>
      <c r="Z898" s="53"/>
      <c r="AA898" s="53">
        <f t="shared" si="309"/>
        <v>56836108432.53054</v>
      </c>
      <c r="AB898" s="53"/>
      <c r="AC898" s="53">
        <f t="shared" si="317"/>
        <v>91833753679.756088</v>
      </c>
      <c r="AD898" s="53">
        <f t="shared" si="318"/>
        <v>89823229438.82373</v>
      </c>
      <c r="AE898" s="53">
        <f t="shared" si="319"/>
        <v>86001425375.536926</v>
      </c>
      <c r="AF898" s="53">
        <f t="shared" si="320"/>
        <v>1.3745315132555078</v>
      </c>
      <c r="AG898" s="53">
        <f t="shared" si="321"/>
        <v>56836108432.53054</v>
      </c>
      <c r="AI898" s="53">
        <f t="shared" si="324"/>
        <v>0</v>
      </c>
      <c r="AJ898" s="53">
        <f t="shared" si="324"/>
        <v>0</v>
      </c>
      <c r="AK898" s="53">
        <f t="shared" si="324"/>
        <v>0</v>
      </c>
      <c r="AL898" s="53">
        <f t="shared" si="323"/>
        <v>-1.3745315132555078</v>
      </c>
      <c r="AM898" s="53">
        <f t="shared" si="323"/>
        <v>0</v>
      </c>
    </row>
    <row r="899" spans="1:39" x14ac:dyDescent="0.35">
      <c r="A899" s="301">
        <v>2020</v>
      </c>
      <c r="B899" s="301" t="s">
        <v>86</v>
      </c>
      <c r="C899" s="301" t="s">
        <v>52</v>
      </c>
      <c r="D899" s="302" t="s">
        <v>9</v>
      </c>
      <c r="E899" s="302" t="s">
        <v>228</v>
      </c>
      <c r="F899" s="301" t="s">
        <v>76</v>
      </c>
      <c r="G899" s="301" t="s">
        <v>77</v>
      </c>
      <c r="H899" s="303">
        <v>36334476000</v>
      </c>
      <c r="I899" s="303">
        <v>35540176000</v>
      </c>
      <c r="J899" s="303">
        <v>32238228430</v>
      </c>
      <c r="K899" s="304">
        <f t="shared" si="322"/>
        <v>0.90709253747083296</v>
      </c>
      <c r="L899" s="303">
        <v>30024855484</v>
      </c>
      <c r="M899" s="304">
        <f t="shared" si="305"/>
        <v>0.84481448499298373</v>
      </c>
      <c r="P899">
        <f t="shared" si="311"/>
        <v>2020</v>
      </c>
      <c r="Q899" t="str">
        <f t="shared" si="312"/>
        <v>Claudia López 2020-2023</v>
      </c>
      <c r="R899" t="str">
        <f t="shared" si="313"/>
        <v>0211-INSTITUTO DISTRITAL DE RECREACIÓN Y DEPORTE</v>
      </c>
      <c r="S899" t="str">
        <f t="shared" si="314"/>
        <v>CULTURA, RECREACIÓN Y DEPORTE</v>
      </c>
      <c r="T899" t="str">
        <f t="shared" si="315"/>
        <v>Establecimientos Públicos</v>
      </c>
      <c r="U899" t="str">
        <f t="shared" si="316"/>
        <v>Funcionamiento</v>
      </c>
      <c r="V899" t="s">
        <v>256</v>
      </c>
      <c r="W899" s="53">
        <f t="shared" si="306"/>
        <v>52162286313.862114</v>
      </c>
      <c r="X899" s="53">
        <f t="shared" si="307"/>
        <v>51021978028.71991</v>
      </c>
      <c r="Y899" s="53">
        <f t="shared" si="308"/>
        <v>46281655516.852631</v>
      </c>
      <c r="Z899" s="53"/>
      <c r="AA899" s="53">
        <f t="shared" si="309"/>
        <v>43104106091.656342</v>
      </c>
      <c r="AB899" s="53"/>
      <c r="AC899" s="53">
        <f t="shared" si="317"/>
        <v>52162286313.862114</v>
      </c>
      <c r="AD899" s="53">
        <f t="shared" si="318"/>
        <v>51021978028.71991</v>
      </c>
      <c r="AE899" s="53">
        <f t="shared" si="319"/>
        <v>46281655516.852631</v>
      </c>
      <c r="AF899" s="53">
        <f t="shared" si="320"/>
        <v>1.3022348430928601</v>
      </c>
      <c r="AG899" s="53">
        <f t="shared" si="321"/>
        <v>43104106091.656342</v>
      </c>
      <c r="AI899" s="53">
        <f t="shared" si="324"/>
        <v>0</v>
      </c>
      <c r="AJ899" s="53">
        <f t="shared" si="324"/>
        <v>0</v>
      </c>
      <c r="AK899" s="53">
        <f t="shared" si="324"/>
        <v>0</v>
      </c>
      <c r="AL899" s="53">
        <f t="shared" si="323"/>
        <v>-1.3022348430928601</v>
      </c>
      <c r="AM899" s="53">
        <f t="shared" si="323"/>
        <v>0</v>
      </c>
    </row>
    <row r="900" spans="1:39" x14ac:dyDescent="0.35">
      <c r="A900" s="301">
        <v>2020</v>
      </c>
      <c r="B900" s="301" t="s">
        <v>86</v>
      </c>
      <c r="C900" s="301" t="s">
        <v>52</v>
      </c>
      <c r="D900" s="302" t="s">
        <v>9</v>
      </c>
      <c r="E900" s="302" t="s">
        <v>228</v>
      </c>
      <c r="F900" s="301" t="s">
        <v>79</v>
      </c>
      <c r="G900" s="301" t="s">
        <v>77</v>
      </c>
      <c r="H900" s="303">
        <v>0</v>
      </c>
      <c r="I900" s="303">
        <v>0</v>
      </c>
      <c r="J900" s="303">
        <v>0</v>
      </c>
      <c r="K900" s="304">
        <v>0</v>
      </c>
      <c r="L900" s="303">
        <v>0</v>
      </c>
      <c r="M900" s="304">
        <v>0</v>
      </c>
      <c r="P900">
        <f t="shared" si="311"/>
        <v>2020</v>
      </c>
      <c r="Q900" t="str">
        <f t="shared" si="312"/>
        <v>Claudia López 2020-2023</v>
      </c>
      <c r="R900" t="str">
        <f t="shared" si="313"/>
        <v>0211-INSTITUTO DISTRITAL DE RECREACIÓN Y DEPORTE</v>
      </c>
      <c r="S900" t="str">
        <f t="shared" si="314"/>
        <v>CULTURA, RECREACIÓN Y DEPORTE</v>
      </c>
      <c r="T900" t="str">
        <f t="shared" si="315"/>
        <v>Establecimientos Públicos</v>
      </c>
      <c r="U900" t="str">
        <f t="shared" si="316"/>
        <v>Servicio de la deuda</v>
      </c>
      <c r="V900" t="s">
        <v>256</v>
      </c>
      <c r="W900" s="53">
        <f t="shared" si="306"/>
        <v>0</v>
      </c>
      <c r="X900" s="53">
        <f t="shared" si="307"/>
        <v>0</v>
      </c>
      <c r="Y900" s="53">
        <f t="shared" si="308"/>
        <v>0</v>
      </c>
      <c r="Z900" s="53"/>
      <c r="AA900" s="53">
        <f t="shared" si="309"/>
        <v>0</v>
      </c>
      <c r="AB900" s="53"/>
      <c r="AC900" s="53">
        <f t="shared" si="317"/>
        <v>0</v>
      </c>
      <c r="AD900" s="53">
        <f t="shared" si="318"/>
        <v>0</v>
      </c>
      <c r="AE900" s="53">
        <f t="shared" si="319"/>
        <v>0</v>
      </c>
      <c r="AF900" s="53">
        <f t="shared" si="320"/>
        <v>0</v>
      </c>
      <c r="AG900" s="53">
        <f t="shared" si="321"/>
        <v>0</v>
      </c>
      <c r="AI900" s="53">
        <f t="shared" si="324"/>
        <v>0</v>
      </c>
      <c r="AJ900" s="53">
        <f t="shared" si="324"/>
        <v>0</v>
      </c>
      <c r="AK900" s="53">
        <f t="shared" si="324"/>
        <v>0</v>
      </c>
      <c r="AL900" s="53">
        <f t="shared" si="323"/>
        <v>0</v>
      </c>
      <c r="AM900" s="53">
        <f t="shared" si="323"/>
        <v>0</v>
      </c>
    </row>
    <row r="901" spans="1:39" x14ac:dyDescent="0.35">
      <c r="A901" s="301">
        <v>2020</v>
      </c>
      <c r="B901" s="301" t="s">
        <v>86</v>
      </c>
      <c r="C901" s="301" t="s">
        <v>52</v>
      </c>
      <c r="D901" s="302" t="s">
        <v>9</v>
      </c>
      <c r="E901" s="302" t="s">
        <v>228</v>
      </c>
      <c r="F901" s="301" t="s">
        <v>78</v>
      </c>
      <c r="G901" s="301" t="s">
        <v>77</v>
      </c>
      <c r="H901" s="303">
        <v>215425697000</v>
      </c>
      <c r="I901" s="303">
        <v>170129042000</v>
      </c>
      <c r="J901" s="303">
        <v>152208784250</v>
      </c>
      <c r="K901" s="304">
        <f t="shared" si="322"/>
        <v>0.89466667454695947</v>
      </c>
      <c r="L901" s="303">
        <v>90468423958</v>
      </c>
      <c r="M901" s="304">
        <f t="shared" ref="M901:M938" si="325">+L901/I901</f>
        <v>0.53176355367944761</v>
      </c>
      <c r="P901">
        <f t="shared" si="311"/>
        <v>2020</v>
      </c>
      <c r="Q901" t="str">
        <f t="shared" si="312"/>
        <v>Claudia López 2020-2023</v>
      </c>
      <c r="R901" t="str">
        <f t="shared" si="313"/>
        <v>0211-INSTITUTO DISTRITAL DE RECREACIÓN Y DEPORTE</v>
      </c>
      <c r="S901" t="str">
        <f t="shared" si="314"/>
        <v>CULTURA, RECREACIÓN Y DEPORTE</v>
      </c>
      <c r="T901" t="str">
        <f t="shared" si="315"/>
        <v>Establecimientos Públicos</v>
      </c>
      <c r="U901" t="str">
        <f t="shared" si="316"/>
        <v>Inversión directa</v>
      </c>
      <c r="V901" t="s">
        <v>256</v>
      </c>
      <c r="W901" s="53">
        <f t="shared" ref="W901:W964" si="326">IF(A901=$W$1,H901*$W$2,IF(A901=$X$1,H901*$X$2,IF(A901=$Y$1,H901*$Y$2,IF(A901=$Z$1,H901*$Z$2,IF(A901=$AA$1,H901*$AA$2,IF(A901=$AB$1,H901*$AB$2,IF(A901=$AC$1,H901*$AC$2,IF(A901=$AD$1,H901*$AD$2,IF(A901=$AE$1,H901*$AE$2,IF(A901=$AF$1,H901*$AF$2,IF(A901=$AG$1,H901*$AG$2,IF(A901=$AH$1,H901*$AH$2,IF(A901=$AI$1,H901*$AI$2,IF(A901=$AJ$1,H901*$AJ$2,0))))))))))))))</f>
        <v>309268169610.51831</v>
      </c>
      <c r="X901" s="53">
        <f t="shared" ref="X901:X964" si="327">IF(A901=$W$1,I901*$W$2,IF(A901=$X$1,I901*$X$2,IF(A901=$Y$1,I901*$Y$2,IF(A901=$Z$1,I901*$Z$2,IF(A901=$AA$1,I901*$AA$2,IF(A901=$AB$1,I901*$AB$2,IF(A901=$AC$1,I901*$AC$2,IF(A901=$AD$1,I901*$AD$2,IF(A901=$AE$1,I901*$AE$2,IF(A901=$AF$1,I901*$AF$2,IF(A901=$AG$1,I901*$AG$2,IF(A901=$AH$1,I901*$AH$2,IF(A901=$AI$1,I901*$AI$2,IF(A901=$AJ$1,I901*$AJ$2,0))))))))))))))</f>
        <v>244239652695.33743</v>
      </c>
      <c r="Y901" s="53">
        <f t="shared" ref="Y901:Y964" si="328">IF(A901=$W$1,J901*$W$2,IF(A901=$X$1,J901*$X$2,IF(A901=$Y$1,J901*$Y$2,IF(A901=$Z$1,J901*$Z$2,IF(A901=$AA$1,J901*$AA$2,IF(A901=$AB$1,J901*$AB$2,IF(A901=$AC$1,J901*$AC$2,IF(A901=$AD$1,J901*$AD$2,IF(A901=$AE$1,J901*$AE$2,IF(A901=$AF$1,J901*$AF$2,IF(A901=$AG$1,J901*$AG$2,IF(A901=$AH$1,J901*$AH$2,IF(A901=$AI$1,J901*$AI$2,IF(A901=$AJ$1,J901*$AJ$2,0))))))))))))))</f>
        <v>218513077869.44186</v>
      </c>
      <c r="Z901" s="53"/>
      <c r="AA901" s="53">
        <f t="shared" ref="AA901:AA964" si="329">IF(A901=$W$1,L901*$W$2,IF(A901=$X$1,L901*$X$2,IF(A901=$Y$1,L901*$Y$2,IF(A901=$Z$1,L901*$Z$2,IF(A901=$AA$1,L901*$AA$2,IF(A901=$AB$1,L901*$AB$2,IF(A901=$AC$1,L901*$AC$2,IF(A901=$AD$1,L901*$AD$2,IF(A901=$AE$1,L901*$AE$2,IF(A901=$AF$1,L901*$AF$2,IF(A901=$AG$1,L901*$AG$2,IF(A901=$AH$1,L901*$AH$2,IF(A901=$AI$1,L901*$AI$2,IF(A901=$AJ$1,L901*$AJ$2,0))))))))))))))</f>
        <v>129877745666.70671</v>
      </c>
      <c r="AB901" s="53"/>
      <c r="AC901" s="53">
        <f t="shared" si="317"/>
        <v>309268169610.51831</v>
      </c>
      <c r="AD901" s="53">
        <f t="shared" si="318"/>
        <v>244239652695.33743</v>
      </c>
      <c r="AE901" s="53">
        <f t="shared" si="319"/>
        <v>218513077869.44186</v>
      </c>
      <c r="AF901" s="53">
        <f t="shared" si="320"/>
        <v>1.2843960989884482</v>
      </c>
      <c r="AG901" s="53">
        <f t="shared" si="321"/>
        <v>129877745666.70671</v>
      </c>
      <c r="AI901" s="53">
        <f t="shared" si="324"/>
        <v>0</v>
      </c>
      <c r="AJ901" s="53">
        <f t="shared" si="324"/>
        <v>0</v>
      </c>
      <c r="AK901" s="53">
        <f t="shared" si="324"/>
        <v>0</v>
      </c>
      <c r="AL901" s="53">
        <f t="shared" si="323"/>
        <v>-1.2843960989884482</v>
      </c>
      <c r="AM901" s="53">
        <f t="shared" si="323"/>
        <v>0</v>
      </c>
    </row>
    <row r="902" spans="1:39" x14ac:dyDescent="0.35">
      <c r="A902" s="301">
        <v>2020</v>
      </c>
      <c r="B902" s="301" t="s">
        <v>86</v>
      </c>
      <c r="C902" s="301" t="s">
        <v>53</v>
      </c>
      <c r="D902" s="302" t="s">
        <v>9</v>
      </c>
      <c r="E902" s="302" t="s">
        <v>228</v>
      </c>
      <c r="F902" s="301" t="s">
        <v>76</v>
      </c>
      <c r="G902" s="301" t="s">
        <v>77</v>
      </c>
      <c r="H902" s="303">
        <v>6704530000</v>
      </c>
      <c r="I902" s="303">
        <v>6509530000</v>
      </c>
      <c r="J902" s="303">
        <v>6075338453</v>
      </c>
      <c r="K902" s="304">
        <f t="shared" si="322"/>
        <v>0.93329909425104429</v>
      </c>
      <c r="L902" s="303">
        <v>5844161651</v>
      </c>
      <c r="M902" s="304">
        <f t="shared" si="325"/>
        <v>0.89778550079652453</v>
      </c>
      <c r="P902">
        <f t="shared" ref="P902:P965" si="330">+A902</f>
        <v>2020</v>
      </c>
      <c r="Q902" t="str">
        <f t="shared" ref="Q902:Q965" si="331">+B902</f>
        <v>Claudia López 2020-2023</v>
      </c>
      <c r="R902" t="str">
        <f t="shared" ref="R902:R965" si="332">+C902</f>
        <v>0213-INSTITUTO DISTRITAL DE PATRIMONIO CULTURAL</v>
      </c>
      <c r="S902" t="str">
        <f t="shared" ref="S902:S965" si="333">+D902</f>
        <v>CULTURA, RECREACIÓN Y DEPORTE</v>
      </c>
      <c r="T902" t="str">
        <f t="shared" ref="T902:T965" si="334">+E902</f>
        <v>Establecimientos Públicos</v>
      </c>
      <c r="U902" t="str">
        <f t="shared" ref="U902:U965" si="335">+F902</f>
        <v>Funcionamiento</v>
      </c>
      <c r="V902" t="s">
        <v>256</v>
      </c>
      <c r="W902" s="53">
        <f t="shared" si="326"/>
        <v>9625117848.4004555</v>
      </c>
      <c r="X902" s="53">
        <f t="shared" si="327"/>
        <v>9345173097.5472126</v>
      </c>
      <c r="Y902" s="53">
        <f t="shared" si="328"/>
        <v>8721841587.5600395</v>
      </c>
      <c r="Z902" s="53"/>
      <c r="AA902" s="53">
        <f t="shared" si="329"/>
        <v>8389960909.4116316</v>
      </c>
      <c r="AB902" s="53"/>
      <c r="AC902" s="53">
        <f t="shared" ref="AC902:AC940" si="336">+H902*$AE$2</f>
        <v>9625117848.4004555</v>
      </c>
      <c r="AD902" s="53">
        <f t="shared" ref="AD902:AD940" si="337">+I902*$AE$2</f>
        <v>9345173097.5472126</v>
      </c>
      <c r="AE902" s="53">
        <f t="shared" ref="AE902:AE940" si="338">+J902*$AE$2</f>
        <v>8721841587.5600395</v>
      </c>
      <c r="AF902" s="53">
        <f t="shared" ref="AF902:AF940" si="339">+K902*$AE$2</f>
        <v>1.3398573457008478</v>
      </c>
      <c r="AG902" s="53">
        <f t="shared" ref="AG902:AG940" si="340">+L902*$AE$2</f>
        <v>8389960909.4116316</v>
      </c>
      <c r="AI902" s="53">
        <f t="shared" si="324"/>
        <v>0</v>
      </c>
      <c r="AJ902" s="53">
        <f t="shared" si="324"/>
        <v>0</v>
      </c>
      <c r="AK902" s="53">
        <f t="shared" si="324"/>
        <v>0</v>
      </c>
      <c r="AL902" s="53">
        <f t="shared" si="323"/>
        <v>-1.3398573457008478</v>
      </c>
      <c r="AM902" s="53">
        <f t="shared" si="323"/>
        <v>0</v>
      </c>
    </row>
    <row r="903" spans="1:39" x14ac:dyDescent="0.35">
      <c r="A903" s="301">
        <v>2020</v>
      </c>
      <c r="B903" s="301" t="s">
        <v>86</v>
      </c>
      <c r="C903" s="301" t="s">
        <v>53</v>
      </c>
      <c r="D903" s="302" t="s">
        <v>9</v>
      </c>
      <c r="E903" s="302" t="s">
        <v>228</v>
      </c>
      <c r="F903" s="301" t="s">
        <v>78</v>
      </c>
      <c r="G903" s="301" t="s">
        <v>77</v>
      </c>
      <c r="H903" s="303">
        <v>30196336000</v>
      </c>
      <c r="I903" s="303">
        <v>28197635693</v>
      </c>
      <c r="J903" s="303">
        <v>27219605770</v>
      </c>
      <c r="K903" s="304">
        <f t="shared" si="322"/>
        <v>0.96531517983818782</v>
      </c>
      <c r="L903" s="303">
        <v>22390972104</v>
      </c>
      <c r="M903" s="304">
        <f t="shared" si="325"/>
        <v>0.79407267856710795</v>
      </c>
      <c r="P903">
        <f t="shared" si="330"/>
        <v>2020</v>
      </c>
      <c r="Q903" t="str">
        <f t="shared" si="331"/>
        <v>Claudia López 2020-2023</v>
      </c>
      <c r="R903" t="str">
        <f t="shared" si="332"/>
        <v>0213-INSTITUTO DISTRITAL DE PATRIMONIO CULTURAL</v>
      </c>
      <c r="S903" t="str">
        <f t="shared" si="333"/>
        <v>CULTURA, RECREACIÓN Y DEPORTE</v>
      </c>
      <c r="T903" t="str">
        <f t="shared" si="334"/>
        <v>Establecimientos Públicos</v>
      </c>
      <c r="U903" t="str">
        <f t="shared" si="335"/>
        <v>Inversión directa</v>
      </c>
      <c r="V903" t="s">
        <v>256</v>
      </c>
      <c r="W903" s="53">
        <f t="shared" si="326"/>
        <v>43350285939.491241</v>
      </c>
      <c r="X903" s="53">
        <f t="shared" si="327"/>
        <v>40480923583.217323</v>
      </c>
      <c r="Y903" s="53">
        <f t="shared" si="328"/>
        <v>39076850028.749367</v>
      </c>
      <c r="Z903" s="53"/>
      <c r="AA903" s="53">
        <f t="shared" si="329"/>
        <v>32144795420.595787</v>
      </c>
      <c r="AB903" s="53"/>
      <c r="AC903" s="53">
        <f t="shared" si="336"/>
        <v>43350285939.491241</v>
      </c>
      <c r="AD903" s="53">
        <f t="shared" si="337"/>
        <v>40480923583.217323</v>
      </c>
      <c r="AE903" s="53">
        <f t="shared" si="338"/>
        <v>39076850028.749367</v>
      </c>
      <c r="AF903" s="53">
        <f t="shared" si="339"/>
        <v>1.3858200898187398</v>
      </c>
      <c r="AG903" s="53">
        <f t="shared" si="340"/>
        <v>32144795420.595787</v>
      </c>
      <c r="AI903" s="53">
        <f t="shared" si="324"/>
        <v>0</v>
      </c>
      <c r="AJ903" s="53">
        <f t="shared" si="324"/>
        <v>0</v>
      </c>
      <c r="AK903" s="53">
        <f t="shared" si="324"/>
        <v>0</v>
      </c>
      <c r="AL903" s="53">
        <f t="shared" si="323"/>
        <v>-1.3858200898187398</v>
      </c>
      <c r="AM903" s="53">
        <f t="shared" si="323"/>
        <v>0</v>
      </c>
    </row>
    <row r="904" spans="1:39" x14ac:dyDescent="0.35">
      <c r="A904" s="301">
        <v>2020</v>
      </c>
      <c r="B904" s="301" t="s">
        <v>86</v>
      </c>
      <c r="C904" s="301" t="s">
        <v>54</v>
      </c>
      <c r="D904" s="302" t="s">
        <v>17</v>
      </c>
      <c r="E904" s="302" t="s">
        <v>228</v>
      </c>
      <c r="F904" s="301" t="s">
        <v>76</v>
      </c>
      <c r="G904" s="301" t="s">
        <v>77</v>
      </c>
      <c r="H904" s="303">
        <v>15211446000</v>
      </c>
      <c r="I904" s="303">
        <v>15211446000</v>
      </c>
      <c r="J904" s="303">
        <v>14589778340</v>
      </c>
      <c r="K904" s="304">
        <f t="shared" si="322"/>
        <v>0.95913158683270483</v>
      </c>
      <c r="L904" s="303">
        <v>13654808280</v>
      </c>
      <c r="M904" s="304">
        <f t="shared" si="325"/>
        <v>0.89766668336461897</v>
      </c>
      <c r="P904">
        <f t="shared" si="330"/>
        <v>2020</v>
      </c>
      <c r="Q904" t="str">
        <f t="shared" si="331"/>
        <v>Claudia López 2020-2023</v>
      </c>
      <c r="R904" t="str">
        <f t="shared" si="332"/>
        <v>0214-INSTITUTO DISTRITAL PARA LA PROTECCIÓN DE LA NIÑEZ Y LA JUVENTUD</v>
      </c>
      <c r="S904" t="str">
        <f t="shared" si="333"/>
        <v>INTEGRACION SOCIAL</v>
      </c>
      <c r="T904" t="str">
        <f t="shared" si="334"/>
        <v>Establecimientos Públicos</v>
      </c>
      <c r="U904" t="str">
        <f t="shared" si="335"/>
        <v>Funcionamiento</v>
      </c>
      <c r="V904" t="s">
        <v>256</v>
      </c>
      <c r="W904" s="53">
        <f t="shared" si="326"/>
        <v>21837766464.551537</v>
      </c>
      <c r="X904" s="53">
        <f t="shared" si="327"/>
        <v>21837766464.551537</v>
      </c>
      <c r="Y904" s="53">
        <f t="shared" si="328"/>
        <v>20945291602.02734</v>
      </c>
      <c r="Z904" s="53"/>
      <c r="AA904" s="53">
        <f t="shared" si="329"/>
        <v>19603035394.325077</v>
      </c>
      <c r="AB904" s="53"/>
      <c r="AC904" s="53">
        <f t="shared" si="336"/>
        <v>21837766464.551537</v>
      </c>
      <c r="AD904" s="53">
        <f t="shared" si="337"/>
        <v>21837766464.551537</v>
      </c>
      <c r="AE904" s="53">
        <f t="shared" si="338"/>
        <v>20945291602.02734</v>
      </c>
      <c r="AF904" s="53">
        <f t="shared" si="339"/>
        <v>1.3769428364684948</v>
      </c>
      <c r="AG904" s="53">
        <f t="shared" si="340"/>
        <v>19603035394.325077</v>
      </c>
      <c r="AI904" s="53">
        <f t="shared" si="324"/>
        <v>0</v>
      </c>
      <c r="AJ904" s="53">
        <f t="shared" si="324"/>
        <v>0</v>
      </c>
      <c r="AK904" s="53">
        <f t="shared" si="324"/>
        <v>0</v>
      </c>
      <c r="AL904" s="53">
        <f t="shared" si="323"/>
        <v>-1.3769428364684948</v>
      </c>
      <c r="AM904" s="53">
        <f t="shared" si="323"/>
        <v>0</v>
      </c>
    </row>
    <row r="905" spans="1:39" x14ac:dyDescent="0.35">
      <c r="A905" s="301">
        <v>2020</v>
      </c>
      <c r="B905" s="301" t="s">
        <v>86</v>
      </c>
      <c r="C905" s="301" t="s">
        <v>54</v>
      </c>
      <c r="D905" s="302" t="s">
        <v>17</v>
      </c>
      <c r="E905" s="302" t="s">
        <v>228</v>
      </c>
      <c r="F905" s="301" t="s">
        <v>78</v>
      </c>
      <c r="G905" s="301" t="s">
        <v>77</v>
      </c>
      <c r="H905" s="303">
        <v>96699861000</v>
      </c>
      <c r="I905" s="303">
        <v>86280954998</v>
      </c>
      <c r="J905" s="303">
        <v>84513019399</v>
      </c>
      <c r="K905" s="304">
        <f t="shared" si="322"/>
        <v>0.97950954994597617</v>
      </c>
      <c r="L905" s="303">
        <v>69590433407</v>
      </c>
      <c r="M905" s="304">
        <f t="shared" si="325"/>
        <v>0.80655613291036377</v>
      </c>
      <c r="P905">
        <f t="shared" si="330"/>
        <v>2020</v>
      </c>
      <c r="Q905" t="str">
        <f t="shared" si="331"/>
        <v>Claudia López 2020-2023</v>
      </c>
      <c r="R905" t="str">
        <f t="shared" si="332"/>
        <v>0214-INSTITUTO DISTRITAL PARA LA PROTECCIÓN DE LA NIÑEZ Y LA JUVENTUD</v>
      </c>
      <c r="S905" t="str">
        <f t="shared" si="333"/>
        <v>INTEGRACION SOCIAL</v>
      </c>
      <c r="T905" t="str">
        <f t="shared" si="334"/>
        <v>Establecimientos Públicos</v>
      </c>
      <c r="U905" t="str">
        <f t="shared" si="335"/>
        <v>Inversión directa</v>
      </c>
      <c r="V905" t="s">
        <v>256</v>
      </c>
      <c r="W905" s="53">
        <f t="shared" si="326"/>
        <v>138823684590.70853</v>
      </c>
      <c r="X905" s="53">
        <f t="shared" si="327"/>
        <v>123866156155.35857</v>
      </c>
      <c r="Y905" s="53">
        <f t="shared" si="328"/>
        <v>121328082869.27327</v>
      </c>
      <c r="Z905" s="53"/>
      <c r="AA905" s="53">
        <f t="shared" si="329"/>
        <v>99905007907.137253</v>
      </c>
      <c r="AB905" s="53"/>
      <c r="AC905" s="53">
        <f t="shared" si="336"/>
        <v>138823684590.70853</v>
      </c>
      <c r="AD905" s="53">
        <f t="shared" si="337"/>
        <v>123866156155.35857</v>
      </c>
      <c r="AE905" s="53">
        <f t="shared" si="338"/>
        <v>121328082869.27327</v>
      </c>
      <c r="AF905" s="53">
        <f t="shared" si="339"/>
        <v>1.4061977277846041</v>
      </c>
      <c r="AG905" s="53">
        <f t="shared" si="340"/>
        <v>99905007907.137253</v>
      </c>
      <c r="AI905" s="53">
        <f t="shared" si="324"/>
        <v>0</v>
      </c>
      <c r="AJ905" s="53">
        <f t="shared" si="324"/>
        <v>0</v>
      </c>
      <c r="AK905" s="53">
        <f t="shared" si="324"/>
        <v>0</v>
      </c>
      <c r="AL905" s="53">
        <f t="shared" si="323"/>
        <v>-1.4061977277846041</v>
      </c>
      <c r="AM905" s="53">
        <f t="shared" si="323"/>
        <v>0</v>
      </c>
    </row>
    <row r="906" spans="1:39" x14ac:dyDescent="0.35">
      <c r="A906" s="301">
        <v>2020</v>
      </c>
      <c r="B906" s="301" t="s">
        <v>86</v>
      </c>
      <c r="C906" s="301" t="s">
        <v>55</v>
      </c>
      <c r="D906" s="302" t="s">
        <v>9</v>
      </c>
      <c r="E906" s="302" t="s">
        <v>228</v>
      </c>
      <c r="F906" s="301" t="s">
        <v>76</v>
      </c>
      <c r="G906" s="301" t="s">
        <v>77</v>
      </c>
      <c r="H906" s="303">
        <v>5146497000</v>
      </c>
      <c r="I906" s="303">
        <v>5146497000</v>
      </c>
      <c r="J906" s="303">
        <v>5049901129</v>
      </c>
      <c r="K906" s="304">
        <f t="shared" si="322"/>
        <v>0.98123075346201505</v>
      </c>
      <c r="L906" s="303">
        <v>4760525805</v>
      </c>
      <c r="M906" s="304">
        <f t="shared" si="325"/>
        <v>0.92500312445533339</v>
      </c>
      <c r="P906">
        <f t="shared" si="330"/>
        <v>2020</v>
      </c>
      <c r="Q906" t="str">
        <f t="shared" si="331"/>
        <v>Claudia López 2020-2023</v>
      </c>
      <c r="R906" t="str">
        <f t="shared" si="332"/>
        <v>0215-FUNDACIÓN GILBERTO ALZATE AVENDAÑO</v>
      </c>
      <c r="S906" t="str">
        <f t="shared" si="333"/>
        <v>CULTURA, RECREACIÓN Y DEPORTE</v>
      </c>
      <c r="T906" t="str">
        <f t="shared" si="334"/>
        <v>Establecimientos Públicos</v>
      </c>
      <c r="U906" t="str">
        <f t="shared" si="335"/>
        <v>Funcionamiento</v>
      </c>
      <c r="V906" t="s">
        <v>256</v>
      </c>
      <c r="W906" s="53">
        <f t="shared" si="326"/>
        <v>7388383694.5228662</v>
      </c>
      <c r="X906" s="53">
        <f t="shared" si="327"/>
        <v>7388383694.5228662</v>
      </c>
      <c r="Y906" s="53">
        <f t="shared" si="328"/>
        <v>7249709299.4431391</v>
      </c>
      <c r="Z906" s="53"/>
      <c r="AA906" s="53">
        <f t="shared" si="329"/>
        <v>6834278002.1084909</v>
      </c>
      <c r="AB906" s="53"/>
      <c r="AC906" s="53">
        <f t="shared" si="336"/>
        <v>7388383694.5228662</v>
      </c>
      <c r="AD906" s="53">
        <f t="shared" si="337"/>
        <v>7388383694.5228662</v>
      </c>
      <c r="AE906" s="53">
        <f t="shared" si="338"/>
        <v>7249709299.4431391</v>
      </c>
      <c r="AF906" s="53">
        <f t="shared" si="339"/>
        <v>1.4086687118331438</v>
      </c>
      <c r="AG906" s="53">
        <f t="shared" si="340"/>
        <v>6834278002.1084909</v>
      </c>
      <c r="AI906" s="53">
        <f t="shared" si="324"/>
        <v>0</v>
      </c>
      <c r="AJ906" s="53">
        <f t="shared" si="324"/>
        <v>0</v>
      </c>
      <c r="AK906" s="53">
        <f t="shared" si="324"/>
        <v>0</v>
      </c>
      <c r="AL906" s="53">
        <f t="shared" si="323"/>
        <v>-1.4086687118331438</v>
      </c>
      <c r="AM906" s="53">
        <f t="shared" si="323"/>
        <v>0</v>
      </c>
    </row>
    <row r="907" spans="1:39" x14ac:dyDescent="0.35">
      <c r="A907" s="301">
        <v>2020</v>
      </c>
      <c r="B907" s="301" t="s">
        <v>86</v>
      </c>
      <c r="C907" s="301" t="s">
        <v>55</v>
      </c>
      <c r="D907" s="302" t="s">
        <v>9</v>
      </c>
      <c r="E907" s="302" t="s">
        <v>228</v>
      </c>
      <c r="F907" s="301" t="s">
        <v>78</v>
      </c>
      <c r="G907" s="301" t="s">
        <v>77</v>
      </c>
      <c r="H907" s="303">
        <v>10677892000</v>
      </c>
      <c r="I907" s="303">
        <v>11232239826</v>
      </c>
      <c r="J907" s="303">
        <v>11156238829</v>
      </c>
      <c r="K907" s="304">
        <f t="shared" si="322"/>
        <v>0.99323367394416961</v>
      </c>
      <c r="L907" s="303">
        <v>8882768047</v>
      </c>
      <c r="M907" s="304">
        <f t="shared" si="325"/>
        <v>0.7908278477493399</v>
      </c>
      <c r="P907">
        <f t="shared" si="330"/>
        <v>2020</v>
      </c>
      <c r="Q907" t="str">
        <f t="shared" si="331"/>
        <v>Claudia López 2020-2023</v>
      </c>
      <c r="R907" t="str">
        <f t="shared" si="332"/>
        <v>0215-FUNDACIÓN GILBERTO ALZATE AVENDAÑO</v>
      </c>
      <c r="S907" t="str">
        <f t="shared" si="333"/>
        <v>CULTURA, RECREACIÓN Y DEPORTE</v>
      </c>
      <c r="T907" t="str">
        <f t="shared" si="334"/>
        <v>Establecimientos Públicos</v>
      </c>
      <c r="U907" t="str">
        <f t="shared" si="335"/>
        <v>Inversión directa</v>
      </c>
      <c r="V907" t="s">
        <v>256</v>
      </c>
      <c r="W907" s="53">
        <f t="shared" si="326"/>
        <v>15329332387.578611</v>
      </c>
      <c r="X907" s="53">
        <f t="shared" si="327"/>
        <v>16125161946.735567</v>
      </c>
      <c r="Y907" s="53">
        <f t="shared" si="328"/>
        <v>16016053843.300886</v>
      </c>
      <c r="Z907" s="53"/>
      <c r="AA907" s="53">
        <f t="shared" si="329"/>
        <v>12752227116.946445</v>
      </c>
      <c r="AB907" s="53"/>
      <c r="AC907" s="53">
        <f t="shared" si="336"/>
        <v>15329332387.578611</v>
      </c>
      <c r="AD907" s="53">
        <f t="shared" si="337"/>
        <v>16125161946.735567</v>
      </c>
      <c r="AE907" s="53">
        <f t="shared" si="338"/>
        <v>16016053843.300886</v>
      </c>
      <c r="AF907" s="53">
        <f t="shared" si="339"/>
        <v>1.4259002738018003</v>
      </c>
      <c r="AG907" s="53">
        <f t="shared" si="340"/>
        <v>12752227116.946445</v>
      </c>
      <c r="AI907" s="53">
        <f t="shared" si="324"/>
        <v>0</v>
      </c>
      <c r="AJ907" s="53">
        <f t="shared" si="324"/>
        <v>0</v>
      </c>
      <c r="AK907" s="53">
        <f t="shared" si="324"/>
        <v>0</v>
      </c>
      <c r="AL907" s="53">
        <f t="shared" si="323"/>
        <v>-1.4259002738018003</v>
      </c>
      <c r="AM907" s="53">
        <f t="shared" si="323"/>
        <v>0</v>
      </c>
    </row>
    <row r="908" spans="1:39" x14ac:dyDescent="0.35">
      <c r="A908" s="301">
        <v>2020</v>
      </c>
      <c r="B908" s="301" t="s">
        <v>86</v>
      </c>
      <c r="C908" s="301" t="s">
        <v>56</v>
      </c>
      <c r="D908" s="302" t="s">
        <v>9</v>
      </c>
      <c r="E908" s="302" t="s">
        <v>228</v>
      </c>
      <c r="F908" s="301" t="s">
        <v>76</v>
      </c>
      <c r="G908" s="301" t="s">
        <v>77</v>
      </c>
      <c r="H908" s="303">
        <v>27956131000</v>
      </c>
      <c r="I908" s="303">
        <v>27761151000</v>
      </c>
      <c r="J908" s="303">
        <v>26849762168</v>
      </c>
      <c r="K908" s="304">
        <f t="shared" si="322"/>
        <v>0.96717035140221674</v>
      </c>
      <c r="L908" s="303">
        <v>26317966462</v>
      </c>
      <c r="M908" s="304">
        <f t="shared" si="325"/>
        <v>0.94801423982744804</v>
      </c>
      <c r="P908">
        <f t="shared" si="330"/>
        <v>2020</v>
      </c>
      <c r="Q908" t="str">
        <f t="shared" si="331"/>
        <v>Claudia López 2020-2023</v>
      </c>
      <c r="R908" t="str">
        <f t="shared" si="332"/>
        <v>0216-ORQUESTA FILARMÓNICA DE BOGOTÁ</v>
      </c>
      <c r="S908" t="str">
        <f t="shared" si="333"/>
        <v>CULTURA, RECREACIÓN Y DEPORTE</v>
      </c>
      <c r="T908" t="str">
        <f t="shared" si="334"/>
        <v>Establecimientos Públicos</v>
      </c>
      <c r="U908" t="str">
        <f t="shared" si="335"/>
        <v>Funcionamiento</v>
      </c>
      <c r="V908" t="s">
        <v>256</v>
      </c>
      <c r="W908" s="53">
        <f t="shared" si="326"/>
        <v>40134216039.054375</v>
      </c>
      <c r="X908" s="53">
        <f t="shared" si="327"/>
        <v>39854300000.483276</v>
      </c>
      <c r="Y908" s="53">
        <f t="shared" si="328"/>
        <v>38545897336.356773</v>
      </c>
      <c r="Z908" s="53"/>
      <c r="AA908" s="53">
        <f t="shared" si="329"/>
        <v>37782443918.813217</v>
      </c>
      <c r="AB908" s="53"/>
      <c r="AC908" s="53">
        <f t="shared" si="336"/>
        <v>40134216039.054375</v>
      </c>
      <c r="AD908" s="53">
        <f t="shared" si="337"/>
        <v>39854300000.483276</v>
      </c>
      <c r="AE908" s="53">
        <f t="shared" si="338"/>
        <v>38545897336.356773</v>
      </c>
      <c r="AF908" s="53">
        <f t="shared" si="339"/>
        <v>1.3884834002868531</v>
      </c>
      <c r="AG908" s="53">
        <f t="shared" si="340"/>
        <v>37782443918.813217</v>
      </c>
      <c r="AI908" s="53">
        <f t="shared" si="324"/>
        <v>0</v>
      </c>
      <c r="AJ908" s="53">
        <f t="shared" si="324"/>
        <v>0</v>
      </c>
      <c r="AK908" s="53">
        <f t="shared" si="324"/>
        <v>0</v>
      </c>
      <c r="AL908" s="53">
        <f t="shared" si="323"/>
        <v>-1.3884834002868531</v>
      </c>
      <c r="AM908" s="53">
        <f t="shared" si="323"/>
        <v>0</v>
      </c>
    </row>
    <row r="909" spans="1:39" x14ac:dyDescent="0.35">
      <c r="A909" s="301">
        <v>2020</v>
      </c>
      <c r="B909" s="301" t="s">
        <v>86</v>
      </c>
      <c r="C909" s="301" t="s">
        <v>56</v>
      </c>
      <c r="D909" s="302" t="s">
        <v>9</v>
      </c>
      <c r="E909" s="302" t="s">
        <v>228</v>
      </c>
      <c r="F909" s="301" t="s">
        <v>78</v>
      </c>
      <c r="G909" s="301" t="s">
        <v>77</v>
      </c>
      <c r="H909" s="303">
        <v>38232503000</v>
      </c>
      <c r="I909" s="303">
        <v>36189997350</v>
      </c>
      <c r="J909" s="303">
        <v>32838228031</v>
      </c>
      <c r="K909" s="304">
        <f t="shared" si="322"/>
        <v>0.90738409603669123</v>
      </c>
      <c r="L909" s="303">
        <v>26259354080</v>
      </c>
      <c r="M909" s="304">
        <f t="shared" si="325"/>
        <v>0.72559701582846348</v>
      </c>
      <c r="P909">
        <f t="shared" si="330"/>
        <v>2020</v>
      </c>
      <c r="Q909" t="str">
        <f t="shared" si="331"/>
        <v>Claudia López 2020-2023</v>
      </c>
      <c r="R909" t="str">
        <f t="shared" si="332"/>
        <v>0216-ORQUESTA FILARMÓNICA DE BOGOTÁ</v>
      </c>
      <c r="S909" t="str">
        <f t="shared" si="333"/>
        <v>CULTURA, RECREACIÓN Y DEPORTE</v>
      </c>
      <c r="T909" t="str">
        <f t="shared" si="334"/>
        <v>Establecimientos Públicos</v>
      </c>
      <c r="U909" t="str">
        <f t="shared" si="335"/>
        <v>Inversión directa</v>
      </c>
      <c r="V909" t="s">
        <v>256</v>
      </c>
      <c r="W909" s="53">
        <f t="shared" si="326"/>
        <v>54887120650.414558</v>
      </c>
      <c r="X909" s="53">
        <f t="shared" si="327"/>
        <v>51954870725.770508</v>
      </c>
      <c r="Y909" s="53">
        <f t="shared" si="328"/>
        <v>47143023408.206421</v>
      </c>
      <c r="Z909" s="53"/>
      <c r="AA909" s="53">
        <f t="shared" si="329"/>
        <v>37698299156.372673</v>
      </c>
      <c r="AB909" s="53"/>
      <c r="AC909" s="53">
        <f t="shared" si="336"/>
        <v>54887120650.414558</v>
      </c>
      <c r="AD909" s="53">
        <f t="shared" si="337"/>
        <v>51954870725.770508</v>
      </c>
      <c r="AE909" s="53">
        <f t="shared" si="338"/>
        <v>47143023408.206421</v>
      </c>
      <c r="AF909" s="53">
        <f t="shared" si="339"/>
        <v>1.3026534086830053</v>
      </c>
      <c r="AG909" s="53">
        <f t="shared" si="340"/>
        <v>37698299156.372673</v>
      </c>
      <c r="AI909" s="53">
        <f t="shared" si="324"/>
        <v>0</v>
      </c>
      <c r="AJ909" s="53">
        <f t="shared" si="324"/>
        <v>0</v>
      </c>
      <c r="AK909" s="53">
        <f t="shared" si="324"/>
        <v>0</v>
      </c>
      <c r="AL909" s="53">
        <f t="shared" si="323"/>
        <v>-1.3026534086830053</v>
      </c>
      <c r="AM909" s="53">
        <f t="shared" si="323"/>
        <v>0</v>
      </c>
    </row>
    <row r="910" spans="1:39" x14ac:dyDescent="0.35">
      <c r="A910" s="301">
        <v>2020</v>
      </c>
      <c r="B910" s="301" t="s">
        <v>86</v>
      </c>
      <c r="C910" s="301" t="s">
        <v>57</v>
      </c>
      <c r="D910" s="302" t="s">
        <v>22</v>
      </c>
      <c r="E910" s="302" t="s">
        <v>228</v>
      </c>
      <c r="F910" s="301" t="s">
        <v>76</v>
      </c>
      <c r="G910" s="301" t="s">
        <v>77</v>
      </c>
      <c r="H910" s="303">
        <v>0</v>
      </c>
      <c r="I910" s="303">
        <v>0</v>
      </c>
      <c r="J910" s="303">
        <v>0</v>
      </c>
      <c r="K910" s="304">
        <v>0</v>
      </c>
      <c r="L910" s="303">
        <v>0</v>
      </c>
      <c r="M910" s="304">
        <v>0</v>
      </c>
      <c r="P910">
        <f t="shared" si="330"/>
        <v>2020</v>
      </c>
      <c r="Q910" t="str">
        <f t="shared" si="331"/>
        <v>Claudia López 2020-2023</v>
      </c>
      <c r="R910" t="str">
        <f t="shared" si="332"/>
        <v>0217-FONDO DE SEGURIDAD Y VIGILANCIA</v>
      </c>
      <c r="S910" t="str">
        <f t="shared" si="333"/>
        <v>SEGURIDAD, CONVIVENCIA Y JUSTICIA</v>
      </c>
      <c r="T910" t="str">
        <f t="shared" si="334"/>
        <v>Establecimientos Públicos</v>
      </c>
      <c r="U910" t="str">
        <f t="shared" si="335"/>
        <v>Funcionamiento</v>
      </c>
      <c r="V910" t="s">
        <v>256</v>
      </c>
      <c r="W910" s="53">
        <f t="shared" si="326"/>
        <v>0</v>
      </c>
      <c r="X910" s="53">
        <f t="shared" si="327"/>
        <v>0</v>
      </c>
      <c r="Y910" s="53">
        <f t="shared" si="328"/>
        <v>0</v>
      </c>
      <c r="Z910" s="53"/>
      <c r="AA910" s="53">
        <f t="shared" si="329"/>
        <v>0</v>
      </c>
      <c r="AB910" s="53"/>
      <c r="AC910" s="53">
        <f t="shared" si="336"/>
        <v>0</v>
      </c>
      <c r="AD910" s="53">
        <f t="shared" si="337"/>
        <v>0</v>
      </c>
      <c r="AE910" s="53">
        <f t="shared" si="338"/>
        <v>0</v>
      </c>
      <c r="AF910" s="53">
        <f t="shared" si="339"/>
        <v>0</v>
      </c>
      <c r="AG910" s="53">
        <f t="shared" si="340"/>
        <v>0</v>
      </c>
      <c r="AI910" s="53">
        <f t="shared" si="324"/>
        <v>0</v>
      </c>
      <c r="AJ910" s="53">
        <f t="shared" si="324"/>
        <v>0</v>
      </c>
      <c r="AK910" s="53">
        <f t="shared" si="324"/>
        <v>0</v>
      </c>
      <c r="AL910" s="53">
        <f t="shared" si="323"/>
        <v>0</v>
      </c>
      <c r="AM910" s="53">
        <f t="shared" si="323"/>
        <v>0</v>
      </c>
    </row>
    <row r="911" spans="1:39" x14ac:dyDescent="0.35">
      <c r="A911" s="301">
        <v>2020</v>
      </c>
      <c r="B911" s="301" t="s">
        <v>86</v>
      </c>
      <c r="C911" s="301" t="s">
        <v>57</v>
      </c>
      <c r="D911" s="302" t="s">
        <v>22</v>
      </c>
      <c r="E911" s="302" t="s">
        <v>228</v>
      </c>
      <c r="F911" s="301" t="s">
        <v>79</v>
      </c>
      <c r="G911" s="301" t="s">
        <v>77</v>
      </c>
      <c r="H911" s="303">
        <v>0</v>
      </c>
      <c r="I911" s="303">
        <v>0</v>
      </c>
      <c r="J911" s="303">
        <v>0</v>
      </c>
      <c r="K911" s="304">
        <v>0</v>
      </c>
      <c r="L911" s="303">
        <v>0</v>
      </c>
      <c r="M911" s="304">
        <v>0</v>
      </c>
      <c r="P911">
        <f t="shared" si="330"/>
        <v>2020</v>
      </c>
      <c r="Q911" t="str">
        <f t="shared" si="331"/>
        <v>Claudia López 2020-2023</v>
      </c>
      <c r="R911" t="str">
        <f t="shared" si="332"/>
        <v>0217-FONDO DE SEGURIDAD Y VIGILANCIA</v>
      </c>
      <c r="S911" t="str">
        <f t="shared" si="333"/>
        <v>SEGURIDAD, CONVIVENCIA Y JUSTICIA</v>
      </c>
      <c r="T911" t="str">
        <f t="shared" si="334"/>
        <v>Establecimientos Públicos</v>
      </c>
      <c r="U911" t="str">
        <f t="shared" si="335"/>
        <v>Servicio de la deuda</v>
      </c>
      <c r="V911" t="s">
        <v>256</v>
      </c>
      <c r="W911" s="53">
        <f t="shared" si="326"/>
        <v>0</v>
      </c>
      <c r="X911" s="53">
        <f t="shared" si="327"/>
        <v>0</v>
      </c>
      <c r="Y911" s="53">
        <f t="shared" si="328"/>
        <v>0</v>
      </c>
      <c r="Z911" s="53"/>
      <c r="AA911" s="53">
        <f t="shared" si="329"/>
        <v>0</v>
      </c>
      <c r="AB911" s="53"/>
      <c r="AC911" s="53">
        <f t="shared" si="336"/>
        <v>0</v>
      </c>
      <c r="AD911" s="53">
        <f t="shared" si="337"/>
        <v>0</v>
      </c>
      <c r="AE911" s="53">
        <f t="shared" si="338"/>
        <v>0</v>
      </c>
      <c r="AF911" s="53">
        <f t="shared" si="339"/>
        <v>0</v>
      </c>
      <c r="AG911" s="53">
        <f t="shared" si="340"/>
        <v>0</v>
      </c>
      <c r="AI911" s="53">
        <f t="shared" si="324"/>
        <v>0</v>
      </c>
      <c r="AJ911" s="53">
        <f t="shared" si="324"/>
        <v>0</v>
      </c>
      <c r="AK911" s="53">
        <f t="shared" si="324"/>
        <v>0</v>
      </c>
      <c r="AL911" s="53">
        <f t="shared" si="323"/>
        <v>0</v>
      </c>
      <c r="AM911" s="53">
        <f t="shared" si="323"/>
        <v>0</v>
      </c>
    </row>
    <row r="912" spans="1:39" x14ac:dyDescent="0.35">
      <c r="A912" s="301">
        <v>2020</v>
      </c>
      <c r="B912" s="301" t="s">
        <v>86</v>
      </c>
      <c r="C912" s="301" t="s">
        <v>57</v>
      </c>
      <c r="D912" s="302" t="s">
        <v>22</v>
      </c>
      <c r="E912" s="302" t="s">
        <v>228</v>
      </c>
      <c r="F912" s="301" t="s">
        <v>78</v>
      </c>
      <c r="G912" s="301" t="s">
        <v>77</v>
      </c>
      <c r="H912" s="303">
        <v>0</v>
      </c>
      <c r="I912" s="303">
        <v>0</v>
      </c>
      <c r="J912" s="303">
        <v>0</v>
      </c>
      <c r="K912" s="304">
        <v>0</v>
      </c>
      <c r="L912" s="303">
        <v>0</v>
      </c>
      <c r="M912" s="304">
        <v>0</v>
      </c>
      <c r="P912">
        <f t="shared" si="330"/>
        <v>2020</v>
      </c>
      <c r="Q912" t="str">
        <f t="shared" si="331"/>
        <v>Claudia López 2020-2023</v>
      </c>
      <c r="R912" t="str">
        <f t="shared" si="332"/>
        <v>0217-FONDO DE SEGURIDAD Y VIGILANCIA</v>
      </c>
      <c r="S912" t="str">
        <f t="shared" si="333"/>
        <v>SEGURIDAD, CONVIVENCIA Y JUSTICIA</v>
      </c>
      <c r="T912" t="str">
        <f t="shared" si="334"/>
        <v>Establecimientos Públicos</v>
      </c>
      <c r="U912" t="str">
        <f t="shared" si="335"/>
        <v>Inversión directa</v>
      </c>
      <c r="V912" t="s">
        <v>256</v>
      </c>
      <c r="W912" s="53">
        <f t="shared" si="326"/>
        <v>0</v>
      </c>
      <c r="X912" s="53">
        <f t="shared" si="327"/>
        <v>0</v>
      </c>
      <c r="Y912" s="53">
        <f t="shared" si="328"/>
        <v>0</v>
      </c>
      <c r="Z912" s="53"/>
      <c r="AA912" s="53">
        <f t="shared" si="329"/>
        <v>0</v>
      </c>
      <c r="AB912" s="53"/>
      <c r="AC912" s="53">
        <f t="shared" si="336"/>
        <v>0</v>
      </c>
      <c r="AD912" s="53">
        <f t="shared" si="337"/>
        <v>0</v>
      </c>
      <c r="AE912" s="53">
        <f t="shared" si="338"/>
        <v>0</v>
      </c>
      <c r="AF912" s="53">
        <f t="shared" si="339"/>
        <v>0</v>
      </c>
      <c r="AG912" s="53">
        <f t="shared" si="340"/>
        <v>0</v>
      </c>
      <c r="AI912" s="53">
        <f t="shared" si="324"/>
        <v>0</v>
      </c>
      <c r="AJ912" s="53">
        <f t="shared" si="324"/>
        <v>0</v>
      </c>
      <c r="AK912" s="53">
        <f t="shared" si="324"/>
        <v>0</v>
      </c>
      <c r="AL912" s="53">
        <f t="shared" si="323"/>
        <v>0</v>
      </c>
      <c r="AM912" s="53">
        <f t="shared" si="323"/>
        <v>0</v>
      </c>
    </row>
    <row r="913" spans="1:39" x14ac:dyDescent="0.35">
      <c r="A913" s="301">
        <v>2020</v>
      </c>
      <c r="B913" s="301" t="s">
        <v>86</v>
      </c>
      <c r="C913" s="301" t="s">
        <v>58</v>
      </c>
      <c r="D913" s="302" t="s">
        <v>8</v>
      </c>
      <c r="E913" s="302" t="s">
        <v>228</v>
      </c>
      <c r="F913" s="301" t="s">
        <v>76</v>
      </c>
      <c r="G913" s="301" t="s">
        <v>77</v>
      </c>
      <c r="H913" s="303">
        <v>8153094000</v>
      </c>
      <c r="I913" s="303">
        <v>7923326701</v>
      </c>
      <c r="J913" s="303">
        <v>7825059451</v>
      </c>
      <c r="K913" s="304">
        <f t="shared" si="322"/>
        <v>0.98759772836482962</v>
      </c>
      <c r="L913" s="303">
        <v>6976073437</v>
      </c>
      <c r="M913" s="304">
        <f t="shared" si="325"/>
        <v>0.88044753173178536</v>
      </c>
      <c r="P913">
        <f t="shared" si="330"/>
        <v>2020</v>
      </c>
      <c r="Q913" t="str">
        <f t="shared" si="331"/>
        <v>Claudia López 2020-2023</v>
      </c>
      <c r="R913" t="str">
        <f t="shared" si="332"/>
        <v>0218-JARDIN BOTÁNICO</v>
      </c>
      <c r="S913" t="str">
        <f t="shared" si="333"/>
        <v>AMBIENTE</v>
      </c>
      <c r="T913" t="str">
        <f t="shared" si="334"/>
        <v>Establecimientos Públicos</v>
      </c>
      <c r="U913" t="str">
        <f t="shared" si="335"/>
        <v>Funcionamiento</v>
      </c>
      <c r="V913" t="s">
        <v>256</v>
      </c>
      <c r="W913" s="53">
        <f t="shared" si="326"/>
        <v>11704696761.605461</v>
      </c>
      <c r="X913" s="53">
        <f t="shared" si="327"/>
        <v>11374839585.847628</v>
      </c>
      <c r="Y913" s="53">
        <f t="shared" si="328"/>
        <v>11233765735.497458</v>
      </c>
      <c r="Z913" s="53"/>
      <c r="AA913" s="53">
        <f t="shared" si="329"/>
        <v>10014949437.204548</v>
      </c>
      <c r="AB913" s="53"/>
      <c r="AC913" s="53">
        <f t="shared" si="336"/>
        <v>11704696761.605461</v>
      </c>
      <c r="AD913" s="53">
        <f t="shared" si="337"/>
        <v>11374839585.847628</v>
      </c>
      <c r="AE913" s="53">
        <f t="shared" si="338"/>
        <v>11233765735.497458</v>
      </c>
      <c r="AF913" s="53">
        <f t="shared" si="339"/>
        <v>1.4178092308221555</v>
      </c>
      <c r="AG913" s="53">
        <f t="shared" si="340"/>
        <v>10014949437.204548</v>
      </c>
      <c r="AI913" s="53">
        <f t="shared" si="324"/>
        <v>0</v>
      </c>
      <c r="AJ913" s="53">
        <f t="shared" si="324"/>
        <v>0</v>
      </c>
      <c r="AK913" s="53">
        <f t="shared" si="324"/>
        <v>0</v>
      </c>
      <c r="AL913" s="53">
        <f t="shared" si="323"/>
        <v>-1.4178092308221555</v>
      </c>
      <c r="AM913" s="53">
        <f t="shared" si="323"/>
        <v>0</v>
      </c>
    </row>
    <row r="914" spans="1:39" x14ac:dyDescent="0.35">
      <c r="A914" s="301">
        <v>2020</v>
      </c>
      <c r="B914" s="301" t="s">
        <v>86</v>
      </c>
      <c r="C914" s="301" t="s">
        <v>58</v>
      </c>
      <c r="D914" s="302" t="s">
        <v>8</v>
      </c>
      <c r="E914" s="302" t="s">
        <v>228</v>
      </c>
      <c r="F914" s="301" t="s">
        <v>78</v>
      </c>
      <c r="G914" s="301" t="s">
        <v>77</v>
      </c>
      <c r="H914" s="303">
        <v>50142538000</v>
      </c>
      <c r="I914" s="303">
        <v>48575111745</v>
      </c>
      <c r="J914" s="303">
        <v>43988696650</v>
      </c>
      <c r="K914" s="304">
        <f t="shared" si="322"/>
        <v>0.90558096666711019</v>
      </c>
      <c r="L914" s="303">
        <v>21110696151</v>
      </c>
      <c r="M914" s="304">
        <f t="shared" si="325"/>
        <v>0.43459902391625471</v>
      </c>
      <c r="P914">
        <f t="shared" si="330"/>
        <v>2020</v>
      </c>
      <c r="Q914" t="str">
        <f t="shared" si="331"/>
        <v>Claudia López 2020-2023</v>
      </c>
      <c r="R914" t="str">
        <f t="shared" si="332"/>
        <v>0218-JARDIN BOTÁNICO</v>
      </c>
      <c r="S914" t="str">
        <f t="shared" si="333"/>
        <v>AMBIENTE</v>
      </c>
      <c r="T914" t="str">
        <f t="shared" si="334"/>
        <v>Establecimientos Públicos</v>
      </c>
      <c r="U914" t="str">
        <f t="shared" si="335"/>
        <v>Inversión directa</v>
      </c>
      <c r="V914" t="s">
        <v>256</v>
      </c>
      <c r="W914" s="53">
        <f t="shared" si="326"/>
        <v>71985334910.560181</v>
      </c>
      <c r="X914" s="53">
        <f t="shared" si="327"/>
        <v>69735115667.29451</v>
      </c>
      <c r="Y914" s="53">
        <f t="shared" si="328"/>
        <v>63150793456.631302</v>
      </c>
      <c r="Z914" s="53"/>
      <c r="AA914" s="53">
        <f t="shared" si="329"/>
        <v>30306813201.693314</v>
      </c>
      <c r="AB914" s="53"/>
      <c r="AC914" s="53">
        <f t="shared" si="336"/>
        <v>71985334910.560181</v>
      </c>
      <c r="AD914" s="53">
        <f t="shared" si="337"/>
        <v>69735115667.29451</v>
      </c>
      <c r="AE914" s="53">
        <f t="shared" si="338"/>
        <v>63150793456.631302</v>
      </c>
      <c r="AF914" s="53">
        <f t="shared" si="339"/>
        <v>1.3000648107233974</v>
      </c>
      <c r="AG914" s="53">
        <f t="shared" si="340"/>
        <v>30306813201.693314</v>
      </c>
      <c r="AI914" s="53">
        <f t="shared" si="324"/>
        <v>0</v>
      </c>
      <c r="AJ914" s="53">
        <f t="shared" si="324"/>
        <v>0</v>
      </c>
      <c r="AK914" s="53">
        <f t="shared" si="324"/>
        <v>0</v>
      </c>
      <c r="AL914" s="53">
        <f t="shared" si="323"/>
        <v>-1.3000648107233974</v>
      </c>
      <c r="AM914" s="53">
        <f t="shared" si="323"/>
        <v>0</v>
      </c>
    </row>
    <row r="915" spans="1:39" x14ac:dyDescent="0.35">
      <c r="A915" s="301">
        <v>2020</v>
      </c>
      <c r="B915" s="301" t="s">
        <v>86</v>
      </c>
      <c r="C915" s="301" t="s">
        <v>59</v>
      </c>
      <c r="D915" s="302" t="s">
        <v>11</v>
      </c>
      <c r="E915" s="302" t="s">
        <v>228</v>
      </c>
      <c r="F915" s="301" t="s">
        <v>76</v>
      </c>
      <c r="G915" s="301" t="s">
        <v>77</v>
      </c>
      <c r="H915" s="303">
        <v>6660046000</v>
      </c>
      <c r="I915" s="303">
        <v>6636192728</v>
      </c>
      <c r="J915" s="303">
        <v>6008384545</v>
      </c>
      <c r="K915" s="304">
        <f t="shared" si="322"/>
        <v>0.90539633058710045</v>
      </c>
      <c r="L915" s="303">
        <v>5867336456</v>
      </c>
      <c r="M915" s="304">
        <f t="shared" si="325"/>
        <v>0.88414196158650205</v>
      </c>
      <c r="P915">
        <f t="shared" si="330"/>
        <v>2020</v>
      </c>
      <c r="Q915" t="str">
        <f t="shared" si="331"/>
        <v>Claudia López 2020-2023</v>
      </c>
      <c r="R915" t="str">
        <f t="shared" si="332"/>
        <v>0219-INSTITUTO PARA LA INVESTIGACION EDUCATIVA Y EL DESARROLLO PEDAGÓGICO</v>
      </c>
      <c r="S915" t="str">
        <f t="shared" si="333"/>
        <v>EDUCACIÓN</v>
      </c>
      <c r="T915" t="str">
        <f t="shared" si="334"/>
        <v>Establecimientos Públicos</v>
      </c>
      <c r="U915" t="str">
        <f t="shared" si="335"/>
        <v>Funcionamiento</v>
      </c>
      <c r="V915" t="s">
        <v>256</v>
      </c>
      <c r="W915" s="53">
        <f t="shared" si="326"/>
        <v>9561255990.4673481</v>
      </c>
      <c r="X915" s="53">
        <f t="shared" si="327"/>
        <v>9527011896.687479</v>
      </c>
      <c r="Y915" s="53">
        <f t="shared" si="328"/>
        <v>8625721612.7204952</v>
      </c>
      <c r="Z915" s="53"/>
      <c r="AA915" s="53">
        <f t="shared" si="329"/>
        <v>8423230986.3952084</v>
      </c>
      <c r="AB915" s="53"/>
      <c r="AC915" s="53">
        <f t="shared" si="336"/>
        <v>9561255990.4673481</v>
      </c>
      <c r="AD915" s="53">
        <f t="shared" si="337"/>
        <v>9527011896.687479</v>
      </c>
      <c r="AE915" s="53">
        <f t="shared" si="338"/>
        <v>8625721612.7204952</v>
      </c>
      <c r="AF915" s="53">
        <f t="shared" si="339"/>
        <v>1.2997997445622853</v>
      </c>
      <c r="AG915" s="53">
        <f t="shared" si="340"/>
        <v>8423230986.3952084</v>
      </c>
      <c r="AI915" s="53">
        <f t="shared" si="324"/>
        <v>0</v>
      </c>
      <c r="AJ915" s="53">
        <f t="shared" si="324"/>
        <v>0</v>
      </c>
      <c r="AK915" s="53">
        <f t="shared" si="324"/>
        <v>0</v>
      </c>
      <c r="AL915" s="53">
        <f t="shared" si="323"/>
        <v>-1.2997997445622853</v>
      </c>
      <c r="AM915" s="53">
        <f t="shared" si="323"/>
        <v>0</v>
      </c>
    </row>
    <row r="916" spans="1:39" x14ac:dyDescent="0.35">
      <c r="A916" s="301">
        <v>2020</v>
      </c>
      <c r="B916" s="301" t="s">
        <v>86</v>
      </c>
      <c r="C916" s="301" t="s">
        <v>59</v>
      </c>
      <c r="D916" s="302" t="s">
        <v>11</v>
      </c>
      <c r="E916" s="302" t="s">
        <v>228</v>
      </c>
      <c r="F916" s="301" t="s">
        <v>78</v>
      </c>
      <c r="G916" s="301" t="s">
        <v>77</v>
      </c>
      <c r="H916" s="303">
        <v>4119931000</v>
      </c>
      <c r="I916" s="303">
        <v>5467733100</v>
      </c>
      <c r="J916" s="303">
        <v>5416343090</v>
      </c>
      <c r="K916" s="304">
        <f t="shared" si="322"/>
        <v>0.99060122192138456</v>
      </c>
      <c r="L916" s="303">
        <v>4396782550</v>
      </c>
      <c r="M916" s="304">
        <f t="shared" si="325"/>
        <v>0.80413262125029472</v>
      </c>
      <c r="P916">
        <f t="shared" si="330"/>
        <v>2020</v>
      </c>
      <c r="Q916" t="str">
        <f t="shared" si="331"/>
        <v>Claudia López 2020-2023</v>
      </c>
      <c r="R916" t="str">
        <f t="shared" si="332"/>
        <v>0219-INSTITUTO PARA LA INVESTIGACION EDUCATIVA Y EL DESARROLLO PEDAGÓGICO</v>
      </c>
      <c r="S916" t="str">
        <f t="shared" si="333"/>
        <v>EDUCACIÓN</v>
      </c>
      <c r="T916" t="str">
        <f t="shared" si="334"/>
        <v>Establecimientos Públicos</v>
      </c>
      <c r="U916" t="str">
        <f t="shared" si="335"/>
        <v>Inversión directa</v>
      </c>
      <c r="V916" t="s">
        <v>256</v>
      </c>
      <c r="W916" s="53">
        <f t="shared" si="326"/>
        <v>5914631063.2182026</v>
      </c>
      <c r="X916" s="53">
        <f t="shared" si="327"/>
        <v>7849554771.3411598</v>
      </c>
      <c r="Y916" s="53">
        <f t="shared" si="328"/>
        <v>7775778548.0293875</v>
      </c>
      <c r="Z916" s="53"/>
      <c r="AA916" s="53">
        <f t="shared" si="329"/>
        <v>6312083053.9263248</v>
      </c>
      <c r="AB916" s="53"/>
      <c r="AC916" s="53">
        <f t="shared" si="336"/>
        <v>5914631063.2182026</v>
      </c>
      <c r="AD916" s="53">
        <f t="shared" si="337"/>
        <v>7849554771.3411598</v>
      </c>
      <c r="AE916" s="53">
        <f t="shared" si="338"/>
        <v>7775778548.0293875</v>
      </c>
      <c r="AF916" s="53">
        <f t="shared" si="339"/>
        <v>1.4221210885420481</v>
      </c>
      <c r="AG916" s="53">
        <f t="shared" si="340"/>
        <v>6312083053.9263248</v>
      </c>
      <c r="AI916" s="53">
        <f t="shared" si="324"/>
        <v>0</v>
      </c>
      <c r="AJ916" s="53">
        <f t="shared" si="324"/>
        <v>0</v>
      </c>
      <c r="AK916" s="53">
        <f t="shared" si="324"/>
        <v>0</v>
      </c>
      <c r="AL916" s="53">
        <f t="shared" si="323"/>
        <v>-1.4221210885420481</v>
      </c>
      <c r="AM916" s="53">
        <f t="shared" si="323"/>
        <v>0</v>
      </c>
    </row>
    <row r="917" spans="1:39" x14ac:dyDescent="0.35">
      <c r="A917" s="301">
        <v>2020</v>
      </c>
      <c r="B917" s="301" t="s">
        <v>86</v>
      </c>
      <c r="C917" s="301" t="s">
        <v>60</v>
      </c>
      <c r="D917" s="302" t="s">
        <v>14</v>
      </c>
      <c r="E917" s="302" t="s">
        <v>228</v>
      </c>
      <c r="F917" s="301" t="s">
        <v>76</v>
      </c>
      <c r="G917" s="301" t="s">
        <v>77</v>
      </c>
      <c r="H917" s="303">
        <v>17213305000</v>
      </c>
      <c r="I917" s="303">
        <v>16730805000</v>
      </c>
      <c r="J917" s="303">
        <v>15299909589</v>
      </c>
      <c r="K917" s="304">
        <f t="shared" si="322"/>
        <v>0.91447539965949043</v>
      </c>
      <c r="L917" s="303">
        <v>14641632554</v>
      </c>
      <c r="M917" s="304">
        <f t="shared" si="325"/>
        <v>0.87513018973085877</v>
      </c>
      <c r="P917">
        <f t="shared" si="330"/>
        <v>2020</v>
      </c>
      <c r="Q917" t="str">
        <f t="shared" si="331"/>
        <v>Claudia López 2020-2023</v>
      </c>
      <c r="R917" t="str">
        <f t="shared" si="332"/>
        <v>0220-INSTITUTO DISTRITAL DE PARTICIPACIÓN Y ACCIÓN COMUNAL</v>
      </c>
      <c r="S917" t="str">
        <f t="shared" si="333"/>
        <v>GOBIERNO</v>
      </c>
      <c r="T917" t="str">
        <f t="shared" si="334"/>
        <v>Establecimientos Públicos</v>
      </c>
      <c r="U917" t="str">
        <f t="shared" si="335"/>
        <v>Funcionamiento</v>
      </c>
      <c r="V917" t="s">
        <v>256</v>
      </c>
      <c r="W917" s="53">
        <f t="shared" si="326"/>
        <v>24711663485.055744</v>
      </c>
      <c r="X917" s="53">
        <f t="shared" si="327"/>
        <v>24018979678.457336</v>
      </c>
      <c r="Y917" s="53">
        <f t="shared" si="328"/>
        <v>21964766040.870449</v>
      </c>
      <c r="Z917" s="53"/>
      <c r="AA917" s="53">
        <f t="shared" si="329"/>
        <v>21019734243.150009</v>
      </c>
      <c r="AB917" s="53"/>
      <c r="AC917" s="53">
        <f t="shared" si="336"/>
        <v>24711663485.055744</v>
      </c>
      <c r="AD917" s="53">
        <f t="shared" si="337"/>
        <v>24018979678.457336</v>
      </c>
      <c r="AE917" s="53">
        <f t="shared" si="338"/>
        <v>21964766040.870449</v>
      </c>
      <c r="AF917" s="53">
        <f t="shared" si="339"/>
        <v>1.3128337842004885</v>
      </c>
      <c r="AG917" s="53">
        <f t="shared" si="340"/>
        <v>21019734243.150009</v>
      </c>
      <c r="AI917" s="53">
        <f t="shared" si="324"/>
        <v>0</v>
      </c>
      <c r="AJ917" s="53">
        <f t="shared" si="324"/>
        <v>0</v>
      </c>
      <c r="AK917" s="53">
        <f t="shared" si="324"/>
        <v>0</v>
      </c>
      <c r="AL917" s="53">
        <f t="shared" si="323"/>
        <v>-1.3128337842004885</v>
      </c>
      <c r="AM917" s="53">
        <f t="shared" si="323"/>
        <v>0</v>
      </c>
    </row>
    <row r="918" spans="1:39" x14ac:dyDescent="0.35">
      <c r="A918" s="301">
        <v>2020</v>
      </c>
      <c r="B918" s="301" t="s">
        <v>86</v>
      </c>
      <c r="C918" s="301" t="s">
        <v>60</v>
      </c>
      <c r="D918" s="302" t="s">
        <v>14</v>
      </c>
      <c r="E918" s="302" t="s">
        <v>228</v>
      </c>
      <c r="F918" s="301" t="s">
        <v>78</v>
      </c>
      <c r="G918" s="301" t="s">
        <v>77</v>
      </c>
      <c r="H918" s="303">
        <v>22182843000</v>
      </c>
      <c r="I918" s="303">
        <v>21386843000</v>
      </c>
      <c r="J918" s="303">
        <v>20865272576</v>
      </c>
      <c r="K918" s="304">
        <f t="shared" si="322"/>
        <v>0.9756125565610595</v>
      </c>
      <c r="L918" s="303">
        <v>16973703150</v>
      </c>
      <c r="M918" s="304">
        <f t="shared" si="325"/>
        <v>0.79365164601432758</v>
      </c>
      <c r="P918">
        <f t="shared" si="330"/>
        <v>2020</v>
      </c>
      <c r="Q918" t="str">
        <f t="shared" si="331"/>
        <v>Claudia López 2020-2023</v>
      </c>
      <c r="R918" t="str">
        <f t="shared" si="332"/>
        <v>0220-INSTITUTO DISTRITAL DE PARTICIPACIÓN Y ACCIÓN COMUNAL</v>
      </c>
      <c r="S918" t="str">
        <f t="shared" si="333"/>
        <v>GOBIERNO</v>
      </c>
      <c r="T918" t="str">
        <f t="shared" si="334"/>
        <v>Establecimientos Públicos</v>
      </c>
      <c r="U918" t="str">
        <f t="shared" si="335"/>
        <v>Inversión directa</v>
      </c>
      <c r="V918" t="s">
        <v>256</v>
      </c>
      <c r="W918" s="53">
        <f t="shared" si="326"/>
        <v>31846002342.828667</v>
      </c>
      <c r="X918" s="53">
        <f t="shared" si="327"/>
        <v>30703253513.704662</v>
      </c>
      <c r="Y918" s="53">
        <f t="shared" si="328"/>
        <v>29954479655.247742</v>
      </c>
      <c r="Z918" s="53"/>
      <c r="AA918" s="53">
        <f t="shared" si="329"/>
        <v>24367687689.146893</v>
      </c>
      <c r="AB918" s="53"/>
      <c r="AC918" s="53">
        <f t="shared" si="336"/>
        <v>31846002342.828667</v>
      </c>
      <c r="AD918" s="53">
        <f t="shared" si="337"/>
        <v>30703253513.704662</v>
      </c>
      <c r="AE918" s="53">
        <f t="shared" si="338"/>
        <v>29954479655.247742</v>
      </c>
      <c r="AF918" s="53">
        <f t="shared" si="339"/>
        <v>1.4006031491065671</v>
      </c>
      <c r="AG918" s="53">
        <f t="shared" si="340"/>
        <v>24367687689.146893</v>
      </c>
      <c r="AI918" s="53">
        <f t="shared" si="324"/>
        <v>0</v>
      </c>
      <c r="AJ918" s="53">
        <f t="shared" si="324"/>
        <v>0</v>
      </c>
      <c r="AK918" s="53">
        <f t="shared" si="324"/>
        <v>0</v>
      </c>
      <c r="AL918" s="53">
        <f t="shared" si="323"/>
        <v>-1.4006031491065671</v>
      </c>
      <c r="AM918" s="53">
        <f t="shared" si="323"/>
        <v>0</v>
      </c>
    </row>
    <row r="919" spans="1:39" x14ac:dyDescent="0.35">
      <c r="A919" s="301">
        <v>2020</v>
      </c>
      <c r="B919" s="301" t="s">
        <v>86</v>
      </c>
      <c r="C919" s="301" t="s">
        <v>61</v>
      </c>
      <c r="D919" s="302" t="s">
        <v>10</v>
      </c>
      <c r="E919" s="302" t="s">
        <v>228</v>
      </c>
      <c r="F919" s="301" t="s">
        <v>76</v>
      </c>
      <c r="G919" s="301" t="s">
        <v>77</v>
      </c>
      <c r="H919" s="303">
        <v>7757497000</v>
      </c>
      <c r="I919" s="303">
        <v>7726974200</v>
      </c>
      <c r="J919" s="303">
        <v>7451075962</v>
      </c>
      <c r="K919" s="304">
        <f t="shared" si="322"/>
        <v>0.96429414271889247</v>
      </c>
      <c r="L919" s="303">
        <v>7226954445</v>
      </c>
      <c r="M919" s="304">
        <f t="shared" si="325"/>
        <v>0.93528906114375276</v>
      </c>
      <c r="P919">
        <f t="shared" si="330"/>
        <v>2020</v>
      </c>
      <c r="Q919" t="str">
        <f t="shared" si="331"/>
        <v>Claudia López 2020-2023</v>
      </c>
      <c r="R919" t="str">
        <f t="shared" si="332"/>
        <v>0221-INSTITUTO DISTRITAL DE TURISMO</v>
      </c>
      <c r="S919" t="str">
        <f t="shared" si="333"/>
        <v>DESARROLLO ECONÓMICO, INDUSTRIA Y TURISMO</v>
      </c>
      <c r="T919" t="str">
        <f t="shared" si="334"/>
        <v>Establecimientos Públicos</v>
      </c>
      <c r="U919" t="str">
        <f t="shared" si="335"/>
        <v>Funcionamiento</v>
      </c>
      <c r="V919" t="s">
        <v>256</v>
      </c>
      <c r="W919" s="53">
        <f t="shared" si="326"/>
        <v>11136772127.742434</v>
      </c>
      <c r="X919" s="53">
        <f t="shared" si="327"/>
        <v>11092953165.479136</v>
      </c>
      <c r="Y919" s="53">
        <f t="shared" si="328"/>
        <v>10696869762.926527</v>
      </c>
      <c r="Z919" s="53"/>
      <c r="AA919" s="53">
        <f t="shared" si="329"/>
        <v>10375117751.4526</v>
      </c>
      <c r="AB919" s="53"/>
      <c r="AC919" s="53">
        <f t="shared" si="336"/>
        <v>11136772127.742434</v>
      </c>
      <c r="AD919" s="53">
        <f t="shared" si="337"/>
        <v>11092953165.479136</v>
      </c>
      <c r="AE919" s="53">
        <f t="shared" si="338"/>
        <v>10696869762.926527</v>
      </c>
      <c r="AF919" s="53">
        <f t="shared" si="339"/>
        <v>1.3843542745265704</v>
      </c>
      <c r="AG919" s="53">
        <f t="shared" si="340"/>
        <v>10375117751.4526</v>
      </c>
      <c r="AI919" s="53">
        <f t="shared" si="324"/>
        <v>0</v>
      </c>
      <c r="AJ919" s="53">
        <f t="shared" si="324"/>
        <v>0</v>
      </c>
      <c r="AK919" s="53">
        <f t="shared" si="324"/>
        <v>0</v>
      </c>
      <c r="AL919" s="53">
        <f t="shared" si="323"/>
        <v>-1.3843542745265704</v>
      </c>
      <c r="AM919" s="53">
        <f t="shared" si="323"/>
        <v>0</v>
      </c>
    </row>
    <row r="920" spans="1:39" x14ac:dyDescent="0.35">
      <c r="A920" s="301">
        <v>2020</v>
      </c>
      <c r="B920" s="301" t="s">
        <v>86</v>
      </c>
      <c r="C920" s="301" t="s">
        <v>61</v>
      </c>
      <c r="D920" s="302" t="s">
        <v>10</v>
      </c>
      <c r="E920" s="302" t="s">
        <v>228</v>
      </c>
      <c r="F920" s="301" t="s">
        <v>78</v>
      </c>
      <c r="G920" s="301" t="s">
        <v>77</v>
      </c>
      <c r="H920" s="303">
        <v>16189720000</v>
      </c>
      <c r="I920" s="303">
        <v>15639720000</v>
      </c>
      <c r="J920" s="303">
        <v>15219754023</v>
      </c>
      <c r="K920" s="304">
        <f t="shared" si="322"/>
        <v>0.97314747469903551</v>
      </c>
      <c r="L920" s="303">
        <v>13229862596</v>
      </c>
      <c r="M920" s="304">
        <f t="shared" si="325"/>
        <v>0.845914287212303</v>
      </c>
      <c r="P920">
        <f t="shared" si="330"/>
        <v>2020</v>
      </c>
      <c r="Q920" t="str">
        <f t="shared" si="331"/>
        <v>Claudia López 2020-2023</v>
      </c>
      <c r="R920" t="str">
        <f t="shared" si="332"/>
        <v>0221-INSTITUTO DISTRITAL DE TURISMO</v>
      </c>
      <c r="S920" t="str">
        <f t="shared" si="333"/>
        <v>DESARROLLO ECONÓMICO, INDUSTRIA Y TURISMO</v>
      </c>
      <c r="T920" t="str">
        <f t="shared" si="334"/>
        <v>Establecimientos Públicos</v>
      </c>
      <c r="U920" t="str">
        <f t="shared" si="335"/>
        <v>Inversión directa</v>
      </c>
      <c r="V920" t="s">
        <v>256</v>
      </c>
      <c r="W920" s="53">
        <f t="shared" si="326"/>
        <v>23242190419.403866</v>
      </c>
      <c r="X920" s="53">
        <f t="shared" si="327"/>
        <v>22452602660.587029</v>
      </c>
      <c r="Y920" s="53">
        <f t="shared" si="328"/>
        <v>21849693579.571114</v>
      </c>
      <c r="Z920" s="53"/>
      <c r="AA920" s="53">
        <f t="shared" si="329"/>
        <v>18992977375.691536</v>
      </c>
      <c r="AB920" s="53"/>
      <c r="AC920" s="53">
        <f t="shared" si="336"/>
        <v>23242190419.403866</v>
      </c>
      <c r="AD920" s="53">
        <f t="shared" si="337"/>
        <v>22452602660.587029</v>
      </c>
      <c r="AE920" s="53">
        <f t="shared" si="338"/>
        <v>21849693579.571114</v>
      </c>
      <c r="AF920" s="53">
        <f t="shared" si="339"/>
        <v>1.3970642428106843</v>
      </c>
      <c r="AG920" s="53">
        <f t="shared" si="340"/>
        <v>18992977375.691536</v>
      </c>
      <c r="AI920" s="53">
        <f t="shared" si="324"/>
        <v>0</v>
      </c>
      <c r="AJ920" s="53">
        <f t="shared" si="324"/>
        <v>0</v>
      </c>
      <c r="AK920" s="53">
        <f t="shared" si="324"/>
        <v>0</v>
      </c>
      <c r="AL920" s="53">
        <f t="shared" si="323"/>
        <v>-1.3970642428106843</v>
      </c>
      <c r="AM920" s="53">
        <f t="shared" si="323"/>
        <v>0</v>
      </c>
    </row>
    <row r="921" spans="1:39" x14ac:dyDescent="0.35">
      <c r="A921" s="301">
        <v>2020</v>
      </c>
      <c r="B921" s="301" t="s">
        <v>86</v>
      </c>
      <c r="C921" s="301" t="s">
        <v>61</v>
      </c>
      <c r="D921" s="302" t="s">
        <v>10</v>
      </c>
      <c r="E921" s="302" t="s">
        <v>228</v>
      </c>
      <c r="F921" s="301" t="s">
        <v>80</v>
      </c>
      <c r="G921" s="301" t="s">
        <v>77</v>
      </c>
      <c r="H921" s="303">
        <v>0</v>
      </c>
      <c r="I921" s="303">
        <v>0</v>
      </c>
      <c r="J921" s="303">
        <v>0</v>
      </c>
      <c r="K921" s="304">
        <v>0</v>
      </c>
      <c r="L921" s="303">
        <v>0</v>
      </c>
      <c r="M921" s="304">
        <v>0</v>
      </c>
      <c r="P921">
        <f t="shared" si="330"/>
        <v>2020</v>
      </c>
      <c r="Q921" t="str">
        <f t="shared" si="331"/>
        <v>Claudia López 2020-2023</v>
      </c>
      <c r="R921" t="str">
        <f t="shared" si="332"/>
        <v>0221-INSTITUTO DISTRITAL DE TURISMO</v>
      </c>
      <c r="S921" t="str">
        <f t="shared" si="333"/>
        <v>DESARROLLO ECONÓMICO, INDUSTRIA Y TURISMO</v>
      </c>
      <c r="T921" t="str">
        <f t="shared" si="334"/>
        <v>Establecimientos Públicos</v>
      </c>
      <c r="U921" t="str">
        <f t="shared" si="335"/>
        <v>Transferencias</v>
      </c>
      <c r="V921" t="s">
        <v>256</v>
      </c>
      <c r="W921" s="53">
        <f t="shared" si="326"/>
        <v>0</v>
      </c>
      <c r="X921" s="53">
        <f t="shared" si="327"/>
        <v>0</v>
      </c>
      <c r="Y921" s="53">
        <f t="shared" si="328"/>
        <v>0</v>
      </c>
      <c r="Z921" s="53"/>
      <c r="AA921" s="53">
        <f t="shared" si="329"/>
        <v>0</v>
      </c>
      <c r="AB921" s="53"/>
      <c r="AC921" s="53">
        <f t="shared" si="336"/>
        <v>0</v>
      </c>
      <c r="AD921" s="53">
        <f t="shared" si="337"/>
        <v>0</v>
      </c>
      <c r="AE921" s="53">
        <f t="shared" si="338"/>
        <v>0</v>
      </c>
      <c r="AF921" s="53">
        <f t="shared" si="339"/>
        <v>0</v>
      </c>
      <c r="AG921" s="53">
        <f t="shared" si="340"/>
        <v>0</v>
      </c>
      <c r="AI921" s="53">
        <f t="shared" si="324"/>
        <v>0</v>
      </c>
      <c r="AJ921" s="53">
        <f t="shared" si="324"/>
        <v>0</v>
      </c>
      <c r="AK921" s="53">
        <f t="shared" si="324"/>
        <v>0</v>
      </c>
      <c r="AL921" s="53">
        <f t="shared" si="323"/>
        <v>0</v>
      </c>
      <c r="AM921" s="53">
        <f t="shared" si="323"/>
        <v>0</v>
      </c>
    </row>
    <row r="922" spans="1:39" x14ac:dyDescent="0.35">
      <c r="A922" s="301">
        <v>2020</v>
      </c>
      <c r="B922" s="301" t="s">
        <v>86</v>
      </c>
      <c r="C922" s="301" t="s">
        <v>62</v>
      </c>
      <c r="D922" s="302" t="s">
        <v>9</v>
      </c>
      <c r="E922" s="302" t="s">
        <v>228</v>
      </c>
      <c r="F922" s="301" t="s">
        <v>76</v>
      </c>
      <c r="G922" s="301" t="s">
        <v>77</v>
      </c>
      <c r="H922" s="303">
        <v>13298634000</v>
      </c>
      <c r="I922" s="303">
        <v>13095044000</v>
      </c>
      <c r="J922" s="303">
        <v>12198749476</v>
      </c>
      <c r="K922" s="304">
        <f t="shared" si="322"/>
        <v>0.93155467641040379</v>
      </c>
      <c r="L922" s="303">
        <v>11619005538</v>
      </c>
      <c r="M922" s="304">
        <f t="shared" si="325"/>
        <v>0.88728266495324493</v>
      </c>
      <c r="P922">
        <f t="shared" si="330"/>
        <v>2020</v>
      </c>
      <c r="Q922" t="str">
        <f t="shared" si="331"/>
        <v>Claudia López 2020-2023</v>
      </c>
      <c r="R922" t="str">
        <f t="shared" si="332"/>
        <v>0222-INSTITUTO DISTRITAL DE LAS ARTES</v>
      </c>
      <c r="S922" t="str">
        <f t="shared" si="333"/>
        <v>CULTURA, RECREACIÓN Y DEPORTE</v>
      </c>
      <c r="T922" t="str">
        <f t="shared" si="334"/>
        <v>Establecimientos Públicos</v>
      </c>
      <c r="U922" t="str">
        <f t="shared" si="335"/>
        <v>Funcionamiento</v>
      </c>
      <c r="V922" t="s">
        <v>256</v>
      </c>
      <c r="W922" s="53">
        <f t="shared" si="326"/>
        <v>19091706573.427986</v>
      </c>
      <c r="X922" s="53">
        <f t="shared" si="327"/>
        <v>18799429897.39613</v>
      </c>
      <c r="Y922" s="53">
        <f t="shared" si="328"/>
        <v>17512696834.768925</v>
      </c>
      <c r="Z922" s="53"/>
      <c r="AA922" s="53">
        <f t="shared" si="329"/>
        <v>16680408258.963346</v>
      </c>
      <c r="AB922" s="53"/>
      <c r="AC922" s="53">
        <f t="shared" si="336"/>
        <v>19091706573.427986</v>
      </c>
      <c r="AD922" s="53">
        <f t="shared" si="337"/>
        <v>18799429897.39613</v>
      </c>
      <c r="AE922" s="53">
        <f t="shared" si="338"/>
        <v>17512696834.768925</v>
      </c>
      <c r="AF922" s="53">
        <f t="shared" si="339"/>
        <v>1.337353034840427</v>
      </c>
      <c r="AG922" s="53">
        <f t="shared" si="340"/>
        <v>16680408258.963346</v>
      </c>
      <c r="AI922" s="53">
        <f t="shared" si="324"/>
        <v>0</v>
      </c>
      <c r="AJ922" s="53">
        <f t="shared" si="324"/>
        <v>0</v>
      </c>
      <c r="AK922" s="53">
        <f t="shared" si="324"/>
        <v>0</v>
      </c>
      <c r="AL922" s="53">
        <f t="shared" si="323"/>
        <v>-1.337353034840427</v>
      </c>
      <c r="AM922" s="53">
        <f t="shared" si="323"/>
        <v>0</v>
      </c>
    </row>
    <row r="923" spans="1:39" x14ac:dyDescent="0.35">
      <c r="A923" s="301">
        <v>2020</v>
      </c>
      <c r="B923" s="301" t="s">
        <v>86</v>
      </c>
      <c r="C923" s="301" t="s">
        <v>62</v>
      </c>
      <c r="D923" s="302" t="s">
        <v>9</v>
      </c>
      <c r="E923" s="302" t="s">
        <v>228</v>
      </c>
      <c r="F923" s="301" t="s">
        <v>78</v>
      </c>
      <c r="G923" s="301" t="s">
        <v>77</v>
      </c>
      <c r="H923" s="303">
        <v>128890734000</v>
      </c>
      <c r="I923" s="303">
        <v>129711345919</v>
      </c>
      <c r="J923" s="303">
        <v>118858428609</v>
      </c>
      <c r="K923" s="304">
        <f t="shared" si="322"/>
        <v>0.91633023901565824</v>
      </c>
      <c r="L923" s="303">
        <v>83794765520</v>
      </c>
      <c r="M923" s="304">
        <f t="shared" si="325"/>
        <v>0.64600952928456057</v>
      </c>
      <c r="P923">
        <f t="shared" si="330"/>
        <v>2020</v>
      </c>
      <c r="Q923" t="str">
        <f t="shared" si="331"/>
        <v>Claudia López 2020-2023</v>
      </c>
      <c r="R923" t="str">
        <f t="shared" si="332"/>
        <v>0222-INSTITUTO DISTRITAL DE LAS ARTES</v>
      </c>
      <c r="S923" t="str">
        <f t="shared" si="333"/>
        <v>CULTURA, RECREACIÓN Y DEPORTE</v>
      </c>
      <c r="T923" t="str">
        <f t="shared" si="334"/>
        <v>Establecimientos Públicos</v>
      </c>
      <c r="U923" t="str">
        <f t="shared" si="335"/>
        <v>Inversión directa</v>
      </c>
      <c r="V923" t="s">
        <v>256</v>
      </c>
      <c r="W923" s="53">
        <f t="shared" si="326"/>
        <v>185037355984.21295</v>
      </c>
      <c r="X923" s="53">
        <f t="shared" si="327"/>
        <v>186215438031.45221</v>
      </c>
      <c r="Y923" s="53">
        <f t="shared" si="328"/>
        <v>170634836839.76611</v>
      </c>
      <c r="Z923" s="53"/>
      <c r="AA923" s="53">
        <f t="shared" si="329"/>
        <v>120296947468.21672</v>
      </c>
      <c r="AB923" s="53"/>
      <c r="AC923" s="53">
        <f t="shared" si="336"/>
        <v>185037355984.21295</v>
      </c>
      <c r="AD923" s="53">
        <f t="shared" si="337"/>
        <v>186215438031.45221</v>
      </c>
      <c r="AE923" s="53">
        <f t="shared" si="338"/>
        <v>170634836839.76611</v>
      </c>
      <c r="AF923" s="53">
        <f t="shared" si="339"/>
        <v>1.3154966177463099</v>
      </c>
      <c r="AG923" s="53">
        <f t="shared" si="340"/>
        <v>120296947468.21672</v>
      </c>
      <c r="AI923" s="53">
        <f t="shared" si="324"/>
        <v>0</v>
      </c>
      <c r="AJ923" s="53">
        <f t="shared" si="324"/>
        <v>0</v>
      </c>
      <c r="AK923" s="53">
        <f t="shared" si="324"/>
        <v>0</v>
      </c>
      <c r="AL923" s="53">
        <f t="shared" si="323"/>
        <v>-1.3154966177463099</v>
      </c>
      <c r="AM923" s="53">
        <f t="shared" si="323"/>
        <v>0</v>
      </c>
    </row>
    <row r="924" spans="1:39" x14ac:dyDescent="0.35">
      <c r="A924" s="301">
        <v>2020</v>
      </c>
      <c r="B924" s="301" t="s">
        <v>86</v>
      </c>
      <c r="C924" s="301" t="s">
        <v>63</v>
      </c>
      <c r="D924" s="302" t="s">
        <v>16</v>
      </c>
      <c r="E924" s="302" t="s">
        <v>228</v>
      </c>
      <c r="F924" s="301" t="s">
        <v>76</v>
      </c>
      <c r="G924" s="301" t="s">
        <v>77</v>
      </c>
      <c r="H924" s="303">
        <v>53973848000</v>
      </c>
      <c r="I924" s="303">
        <v>52977088000</v>
      </c>
      <c r="J924" s="303">
        <v>50498469957</v>
      </c>
      <c r="K924" s="304">
        <f t="shared" si="322"/>
        <v>0.95321339589295662</v>
      </c>
      <c r="L924" s="303">
        <v>48051916807</v>
      </c>
      <c r="M924" s="304">
        <f t="shared" si="325"/>
        <v>0.90703205142192789</v>
      </c>
      <c r="P924">
        <f t="shared" si="330"/>
        <v>2020</v>
      </c>
      <c r="Q924" t="str">
        <f t="shared" si="331"/>
        <v>Claudia López 2020-2023</v>
      </c>
      <c r="R924" t="str">
        <f t="shared" si="332"/>
        <v>0226-UNIDAD ADMINISTRATIVA ESPECIAL DE CATASTRO</v>
      </c>
      <c r="S924" t="str">
        <f t="shared" si="333"/>
        <v>HACIENDA</v>
      </c>
      <c r="T924" t="str">
        <f t="shared" si="334"/>
        <v>Establecimientos Públicos</v>
      </c>
      <c r="U924" t="str">
        <f t="shared" si="335"/>
        <v>Funcionamiento</v>
      </c>
      <c r="V924" t="s">
        <v>256</v>
      </c>
      <c r="W924" s="53">
        <f t="shared" si="326"/>
        <v>77485617594.619339</v>
      </c>
      <c r="X924" s="53">
        <f t="shared" si="327"/>
        <v>76054654877.386124</v>
      </c>
      <c r="Y924" s="53">
        <f t="shared" si="328"/>
        <v>72496315849.14003</v>
      </c>
      <c r="Z924" s="53"/>
      <c r="AA924" s="53">
        <f t="shared" si="329"/>
        <v>68984009633.622269</v>
      </c>
      <c r="AB924" s="53"/>
      <c r="AC924" s="53">
        <f t="shared" si="336"/>
        <v>77485617594.619339</v>
      </c>
      <c r="AD924" s="53">
        <f t="shared" si="337"/>
        <v>76054654877.386124</v>
      </c>
      <c r="AE924" s="53">
        <f t="shared" si="338"/>
        <v>72496315849.14003</v>
      </c>
      <c r="AF924" s="53">
        <f t="shared" si="339"/>
        <v>1.3684465980678295</v>
      </c>
      <c r="AG924" s="53">
        <f t="shared" si="340"/>
        <v>68984009633.622269</v>
      </c>
      <c r="AI924" s="53">
        <f t="shared" si="324"/>
        <v>0</v>
      </c>
      <c r="AJ924" s="53">
        <f t="shared" si="324"/>
        <v>0</v>
      </c>
      <c r="AK924" s="53">
        <f t="shared" si="324"/>
        <v>0</v>
      </c>
      <c r="AL924" s="53">
        <f t="shared" si="323"/>
        <v>-1.3684465980678295</v>
      </c>
      <c r="AM924" s="53">
        <f t="shared" si="323"/>
        <v>0</v>
      </c>
    </row>
    <row r="925" spans="1:39" x14ac:dyDescent="0.35">
      <c r="A925" s="301">
        <v>2020</v>
      </c>
      <c r="B925" s="301" t="s">
        <v>86</v>
      </c>
      <c r="C925" s="301" t="s">
        <v>63</v>
      </c>
      <c r="D925" s="302" t="s">
        <v>16</v>
      </c>
      <c r="E925" s="302" t="s">
        <v>228</v>
      </c>
      <c r="F925" s="301" t="s">
        <v>78</v>
      </c>
      <c r="G925" s="301" t="s">
        <v>77</v>
      </c>
      <c r="H925" s="303">
        <v>23497873000</v>
      </c>
      <c r="I925" s="303">
        <v>26387300310</v>
      </c>
      <c r="J925" s="303">
        <v>23061356162</v>
      </c>
      <c r="K925" s="304">
        <f t="shared" si="322"/>
        <v>0.87395663410327862</v>
      </c>
      <c r="L925" s="303">
        <v>18569803795</v>
      </c>
      <c r="M925" s="304">
        <f t="shared" si="325"/>
        <v>0.70374019232132656</v>
      </c>
      <c r="P925">
        <f t="shared" si="330"/>
        <v>2020</v>
      </c>
      <c r="Q925" t="str">
        <f t="shared" si="331"/>
        <v>Claudia López 2020-2023</v>
      </c>
      <c r="R925" t="str">
        <f t="shared" si="332"/>
        <v>0226-UNIDAD ADMINISTRATIVA ESPECIAL DE CATASTRO</v>
      </c>
      <c r="S925" t="str">
        <f t="shared" si="333"/>
        <v>HACIENDA</v>
      </c>
      <c r="T925" t="str">
        <f t="shared" si="334"/>
        <v>Establecimientos Públicos</v>
      </c>
      <c r="U925" t="str">
        <f t="shared" si="335"/>
        <v>Inversión directa</v>
      </c>
      <c r="V925" t="s">
        <v>256</v>
      </c>
      <c r="W925" s="53">
        <f t="shared" si="326"/>
        <v>33733877961.877586</v>
      </c>
      <c r="X925" s="53">
        <f t="shared" si="327"/>
        <v>37881980569.090431</v>
      </c>
      <c r="Y925" s="53">
        <f t="shared" si="328"/>
        <v>33107208231.328072</v>
      </c>
      <c r="Z925" s="53"/>
      <c r="AA925" s="53">
        <f t="shared" si="329"/>
        <v>26659072291.204453</v>
      </c>
      <c r="AB925" s="53"/>
      <c r="AC925" s="53">
        <f t="shared" si="336"/>
        <v>33733877961.877586</v>
      </c>
      <c r="AD925" s="53">
        <f t="shared" si="337"/>
        <v>37881980569.090431</v>
      </c>
      <c r="AE925" s="53">
        <f t="shared" si="338"/>
        <v>33107208231.328072</v>
      </c>
      <c r="AF925" s="53">
        <f t="shared" si="339"/>
        <v>1.2546644727722081</v>
      </c>
      <c r="AG925" s="53">
        <f t="shared" si="340"/>
        <v>26659072291.204453</v>
      </c>
      <c r="AI925" s="53">
        <f t="shared" si="324"/>
        <v>0</v>
      </c>
      <c r="AJ925" s="53">
        <f t="shared" si="324"/>
        <v>0</v>
      </c>
      <c r="AK925" s="53">
        <f t="shared" si="324"/>
        <v>0</v>
      </c>
      <c r="AL925" s="53">
        <f t="shared" si="323"/>
        <v>-1.2546644727722081</v>
      </c>
      <c r="AM925" s="53">
        <f t="shared" si="323"/>
        <v>0</v>
      </c>
    </row>
    <row r="926" spans="1:39" x14ac:dyDescent="0.35">
      <c r="A926" s="301">
        <v>2020</v>
      </c>
      <c r="B926" s="301" t="s">
        <v>86</v>
      </c>
      <c r="C926" s="301" t="s">
        <v>63</v>
      </c>
      <c r="D926" s="302" t="s">
        <v>16</v>
      </c>
      <c r="E926" s="302" t="s">
        <v>228</v>
      </c>
      <c r="F926" s="301" t="s">
        <v>80</v>
      </c>
      <c r="G926" s="301" t="s">
        <v>77</v>
      </c>
      <c r="H926" s="303">
        <v>0</v>
      </c>
      <c r="I926" s="303">
        <v>2548000000</v>
      </c>
      <c r="J926" s="303">
        <v>2548000000</v>
      </c>
      <c r="K926" s="304">
        <f t="shared" ref="K926:K933" si="341">+J926/I926</f>
        <v>1</v>
      </c>
      <c r="L926" s="303">
        <v>2548000000</v>
      </c>
      <c r="M926" s="304">
        <f t="shared" si="325"/>
        <v>1</v>
      </c>
      <c r="P926">
        <f t="shared" si="330"/>
        <v>2020</v>
      </c>
      <c r="Q926" t="str">
        <f t="shared" si="331"/>
        <v>Claudia López 2020-2023</v>
      </c>
      <c r="R926" t="str">
        <f t="shared" si="332"/>
        <v>0226-UNIDAD ADMINISTRATIVA ESPECIAL DE CATASTRO</v>
      </c>
      <c r="S926" t="str">
        <f t="shared" si="333"/>
        <v>HACIENDA</v>
      </c>
      <c r="T926" t="str">
        <f t="shared" si="334"/>
        <v>Establecimientos Públicos</v>
      </c>
      <c r="U926" t="str">
        <f t="shared" si="335"/>
        <v>Transferencias</v>
      </c>
      <c r="V926" t="s">
        <v>256</v>
      </c>
      <c r="W926" s="53">
        <f t="shared" si="326"/>
        <v>0</v>
      </c>
      <c r="X926" s="53">
        <f t="shared" si="327"/>
        <v>3657944744.4823661</v>
      </c>
      <c r="Y926" s="53">
        <f t="shared" si="328"/>
        <v>3657944744.4823661</v>
      </c>
      <c r="Z926" s="53"/>
      <c r="AA926" s="53">
        <f t="shared" si="329"/>
        <v>3657944744.4823661</v>
      </c>
      <c r="AB926" s="53"/>
      <c r="AC926" s="53">
        <f t="shared" si="336"/>
        <v>0</v>
      </c>
      <c r="AD926" s="53">
        <f t="shared" si="337"/>
        <v>3657944744.4823661</v>
      </c>
      <c r="AE926" s="53">
        <f t="shared" si="338"/>
        <v>3657944744.4823661</v>
      </c>
      <c r="AF926" s="53">
        <f t="shared" si="339"/>
        <v>1.4356141069397041</v>
      </c>
      <c r="AG926" s="53">
        <f t="shared" si="340"/>
        <v>3657944744.4823661</v>
      </c>
      <c r="AI926" s="53">
        <f t="shared" si="324"/>
        <v>0</v>
      </c>
      <c r="AJ926" s="53">
        <f t="shared" si="324"/>
        <v>0</v>
      </c>
      <c r="AK926" s="53">
        <f t="shared" si="324"/>
        <v>0</v>
      </c>
      <c r="AL926" s="53">
        <f t="shared" si="323"/>
        <v>-1.4356141069397041</v>
      </c>
      <c r="AM926" s="53">
        <f t="shared" si="323"/>
        <v>0</v>
      </c>
    </row>
    <row r="927" spans="1:39" x14ac:dyDescent="0.35">
      <c r="A927" s="301">
        <v>2020</v>
      </c>
      <c r="B927" s="301" t="s">
        <v>86</v>
      </c>
      <c r="C927" s="301" t="s">
        <v>64</v>
      </c>
      <c r="D927" s="302" t="s">
        <v>18</v>
      </c>
      <c r="E927" s="302" t="s">
        <v>228</v>
      </c>
      <c r="F927" s="301" t="s">
        <v>76</v>
      </c>
      <c r="G927" s="301" t="s">
        <v>77</v>
      </c>
      <c r="H927" s="303">
        <v>29765291000</v>
      </c>
      <c r="I927" s="303">
        <v>28953811000</v>
      </c>
      <c r="J927" s="303">
        <v>23586819855</v>
      </c>
      <c r="K927" s="304">
        <f t="shared" si="341"/>
        <v>0.81463610627975713</v>
      </c>
      <c r="L927" s="303">
        <v>21221613382</v>
      </c>
      <c r="M927" s="304">
        <f t="shared" si="325"/>
        <v>0.73294715441777247</v>
      </c>
      <c r="P927">
        <f t="shared" si="330"/>
        <v>2020</v>
      </c>
      <c r="Q927" t="str">
        <f t="shared" si="331"/>
        <v>Claudia López 2020-2023</v>
      </c>
      <c r="R927" t="str">
        <f t="shared" si="332"/>
        <v>0227-UNIDAD ADTIVA ESPECIAL DE REHABILITACIÓN Y MANTO. VIAL</v>
      </c>
      <c r="S927" t="str">
        <f t="shared" si="333"/>
        <v>MOVILIDAD</v>
      </c>
      <c r="T927" t="str">
        <f t="shared" si="334"/>
        <v>Establecimientos Públicos</v>
      </c>
      <c r="U927" t="str">
        <f t="shared" si="335"/>
        <v>Funcionamiento</v>
      </c>
      <c r="V927" t="s">
        <v>256</v>
      </c>
      <c r="W927" s="53">
        <f t="shared" si="326"/>
        <v>42731471656.765411</v>
      </c>
      <c r="X927" s="53">
        <f t="shared" si="327"/>
        <v>41566499521.265984</v>
      </c>
      <c r="Y927" s="53">
        <f t="shared" si="328"/>
        <v>33861571321.683506</v>
      </c>
      <c r="Z927" s="53"/>
      <c r="AA927" s="53">
        <f t="shared" si="329"/>
        <v>30466047543.219604</v>
      </c>
      <c r="AB927" s="53"/>
      <c r="AC927" s="53">
        <f t="shared" si="336"/>
        <v>42731471656.765411</v>
      </c>
      <c r="AD927" s="53">
        <f t="shared" si="337"/>
        <v>41566499521.265984</v>
      </c>
      <c r="AE927" s="53">
        <f t="shared" si="338"/>
        <v>33861571321.683506</v>
      </c>
      <c r="AF927" s="53">
        <f t="shared" si="339"/>
        <v>1.1695030861976514</v>
      </c>
      <c r="AG927" s="53">
        <f t="shared" si="340"/>
        <v>30466047543.219604</v>
      </c>
      <c r="AI927" s="53">
        <f t="shared" si="324"/>
        <v>0</v>
      </c>
      <c r="AJ927" s="53">
        <f t="shared" si="324"/>
        <v>0</v>
      </c>
      <c r="AK927" s="53">
        <f t="shared" si="324"/>
        <v>0</v>
      </c>
      <c r="AL927" s="53">
        <f t="shared" si="323"/>
        <v>-1.1695030861976514</v>
      </c>
      <c r="AM927" s="53">
        <f t="shared" si="323"/>
        <v>0</v>
      </c>
    </row>
    <row r="928" spans="1:39" x14ac:dyDescent="0.35">
      <c r="A928" s="301">
        <v>2020</v>
      </c>
      <c r="B928" s="301" t="s">
        <v>86</v>
      </c>
      <c r="C928" s="301" t="s">
        <v>64</v>
      </c>
      <c r="D928" s="302" t="s">
        <v>18</v>
      </c>
      <c r="E928" s="302" t="s">
        <v>228</v>
      </c>
      <c r="F928" s="301" t="s">
        <v>78</v>
      </c>
      <c r="G928" s="301" t="s">
        <v>77</v>
      </c>
      <c r="H928" s="303">
        <v>152874298000</v>
      </c>
      <c r="I928" s="303">
        <v>106074298000</v>
      </c>
      <c r="J928" s="303">
        <v>98586651977</v>
      </c>
      <c r="K928" s="304">
        <f t="shared" si="341"/>
        <v>0.92941130731781985</v>
      </c>
      <c r="L928" s="303">
        <v>60674517461</v>
      </c>
      <c r="M928" s="304">
        <f t="shared" si="325"/>
        <v>0.5720001791668704</v>
      </c>
      <c r="P928">
        <f t="shared" si="330"/>
        <v>2020</v>
      </c>
      <c r="Q928" t="str">
        <f t="shared" si="331"/>
        <v>Claudia López 2020-2023</v>
      </c>
      <c r="R928" t="str">
        <f t="shared" si="332"/>
        <v>0227-UNIDAD ADTIVA ESPECIAL DE REHABILITACIÓN Y MANTO. VIAL</v>
      </c>
      <c r="S928" t="str">
        <f t="shared" si="333"/>
        <v>MOVILIDAD</v>
      </c>
      <c r="T928" t="str">
        <f t="shared" si="334"/>
        <v>Establecimientos Públicos</v>
      </c>
      <c r="U928" t="str">
        <f t="shared" si="335"/>
        <v>Inversión directa</v>
      </c>
      <c r="V928" t="s">
        <v>256</v>
      </c>
      <c r="W928" s="53">
        <f t="shared" si="326"/>
        <v>219468498797.3042</v>
      </c>
      <c r="X928" s="53">
        <f t="shared" si="327"/>
        <v>152281758592.52603</v>
      </c>
      <c r="Y928" s="53">
        <f t="shared" si="328"/>
        <v>141532388334.13626</v>
      </c>
      <c r="Z928" s="53"/>
      <c r="AA928" s="53">
        <f t="shared" si="329"/>
        <v>87105193198.770996</v>
      </c>
      <c r="AB928" s="53"/>
      <c r="AC928" s="53">
        <f t="shared" si="336"/>
        <v>219468498797.3042</v>
      </c>
      <c r="AD928" s="53">
        <f t="shared" si="337"/>
        <v>152281758592.52603</v>
      </c>
      <c r="AE928" s="53">
        <f t="shared" si="338"/>
        <v>141532388334.13626</v>
      </c>
      <c r="AF928" s="53">
        <f t="shared" si="339"/>
        <v>1.3342759839347349</v>
      </c>
      <c r="AG928" s="53">
        <f t="shared" si="340"/>
        <v>87105193198.770996</v>
      </c>
      <c r="AI928" s="53">
        <f t="shared" si="324"/>
        <v>0</v>
      </c>
      <c r="AJ928" s="53">
        <f t="shared" si="324"/>
        <v>0</v>
      </c>
      <c r="AK928" s="53">
        <f t="shared" si="324"/>
        <v>0</v>
      </c>
      <c r="AL928" s="53">
        <f t="shared" si="323"/>
        <v>-1.3342759839347349</v>
      </c>
      <c r="AM928" s="53">
        <f t="shared" si="323"/>
        <v>0</v>
      </c>
    </row>
    <row r="929" spans="1:39" x14ac:dyDescent="0.35">
      <c r="A929" s="301">
        <v>2020</v>
      </c>
      <c r="B929" s="301" t="s">
        <v>86</v>
      </c>
      <c r="C929" s="301" t="s">
        <v>65</v>
      </c>
      <c r="D929" s="302" t="s">
        <v>15</v>
      </c>
      <c r="E929" s="302" t="s">
        <v>228</v>
      </c>
      <c r="F929" s="301" t="s">
        <v>76</v>
      </c>
      <c r="G929" s="301" t="s">
        <v>77</v>
      </c>
      <c r="H929" s="303">
        <v>312543876000</v>
      </c>
      <c r="I929" s="303">
        <v>312493768800</v>
      </c>
      <c r="J929" s="303">
        <v>214699055385</v>
      </c>
      <c r="K929" s="304">
        <f t="shared" si="341"/>
        <v>0.68705067691256949</v>
      </c>
      <c r="L929" s="303">
        <v>211596072908</v>
      </c>
      <c r="M929" s="304">
        <f t="shared" si="325"/>
        <v>0.67712093498870429</v>
      </c>
      <c r="P929">
        <f t="shared" si="330"/>
        <v>2020</v>
      </c>
      <c r="Q929" t="str">
        <f t="shared" si="331"/>
        <v>Claudia López 2020-2023</v>
      </c>
      <c r="R929" t="str">
        <f t="shared" si="332"/>
        <v>0228-UNIDAD ADMINISTRATIVA ESPECIAL DE SERVICIOS PÚBLICOS</v>
      </c>
      <c r="S929" t="str">
        <f t="shared" si="333"/>
        <v>HÁBITAT</v>
      </c>
      <c r="T929" t="str">
        <f t="shared" si="334"/>
        <v>Establecimientos Públicos</v>
      </c>
      <c r="U929" t="str">
        <f t="shared" si="335"/>
        <v>Funcionamiento</v>
      </c>
      <c r="V929" t="s">
        <v>256</v>
      </c>
      <c r="W929" s="53">
        <f t="shared" si="326"/>
        <v>448692397423.21362</v>
      </c>
      <c r="X929" s="53">
        <f t="shared" si="327"/>
        <v>448620462820.03436</v>
      </c>
      <c r="Y929" s="53">
        <f t="shared" si="328"/>
        <v>308224992657.33484</v>
      </c>
      <c r="Z929" s="53"/>
      <c r="AA929" s="53">
        <f t="shared" si="329"/>
        <v>303770307239.76697</v>
      </c>
      <c r="AB929" s="53"/>
      <c r="AC929" s="53">
        <f t="shared" si="336"/>
        <v>448692397423.21362</v>
      </c>
      <c r="AD929" s="53">
        <f t="shared" si="337"/>
        <v>448620462820.03436</v>
      </c>
      <c r="AE929" s="53">
        <f t="shared" si="338"/>
        <v>308224992657.33484</v>
      </c>
      <c r="AF929" s="53">
        <f t="shared" si="339"/>
        <v>0.98633964395815765</v>
      </c>
      <c r="AG929" s="53">
        <f t="shared" si="340"/>
        <v>303770307239.76697</v>
      </c>
      <c r="AI929" s="53">
        <f t="shared" si="324"/>
        <v>0</v>
      </c>
      <c r="AJ929" s="53">
        <f t="shared" si="324"/>
        <v>0</v>
      </c>
      <c r="AK929" s="53">
        <f t="shared" si="324"/>
        <v>0</v>
      </c>
      <c r="AL929" s="53">
        <f t="shared" si="323"/>
        <v>-0.98633964395815765</v>
      </c>
      <c r="AM929" s="53">
        <f t="shared" si="323"/>
        <v>0</v>
      </c>
    </row>
    <row r="930" spans="1:39" x14ac:dyDescent="0.35">
      <c r="A930" s="301">
        <v>2020</v>
      </c>
      <c r="B930" s="301" t="s">
        <v>86</v>
      </c>
      <c r="C930" s="301" t="s">
        <v>65</v>
      </c>
      <c r="D930" s="302" t="s">
        <v>15</v>
      </c>
      <c r="E930" s="302" t="s">
        <v>228</v>
      </c>
      <c r="F930" s="301" t="s">
        <v>78</v>
      </c>
      <c r="G930" s="301" t="s">
        <v>77</v>
      </c>
      <c r="H930" s="303">
        <v>134260868000</v>
      </c>
      <c r="I930" s="303">
        <v>132435675200</v>
      </c>
      <c r="J930" s="303">
        <v>86896031760</v>
      </c>
      <c r="K930" s="304">
        <f t="shared" si="341"/>
        <v>0.65613764288793386</v>
      </c>
      <c r="L930" s="303">
        <v>44969873646</v>
      </c>
      <c r="M930" s="304">
        <f t="shared" si="325"/>
        <v>0.33956011911509476</v>
      </c>
      <c r="P930">
        <f t="shared" si="330"/>
        <v>2020</v>
      </c>
      <c r="Q930" t="str">
        <f t="shared" si="331"/>
        <v>Claudia López 2020-2023</v>
      </c>
      <c r="R930" t="str">
        <f t="shared" si="332"/>
        <v>0228-UNIDAD ADMINISTRATIVA ESPECIAL DE SERVICIOS PÚBLICOS</v>
      </c>
      <c r="S930" t="str">
        <f t="shared" si="333"/>
        <v>HÁBITAT</v>
      </c>
      <c r="T930" t="str">
        <f t="shared" si="334"/>
        <v>Establecimientos Públicos</v>
      </c>
      <c r="U930" t="str">
        <f t="shared" si="335"/>
        <v>Inversión directa</v>
      </c>
      <c r="V930" t="s">
        <v>256</v>
      </c>
      <c r="W930" s="53">
        <f t="shared" si="326"/>
        <v>192746796110.7695</v>
      </c>
      <c r="X930" s="53">
        <f t="shared" si="327"/>
        <v>190126523579.20471</v>
      </c>
      <c r="Y930" s="53">
        <f t="shared" si="328"/>
        <v>124749169031.73657</v>
      </c>
      <c r="Z930" s="53"/>
      <c r="AA930" s="53">
        <f t="shared" si="329"/>
        <v>64559384993.493629</v>
      </c>
      <c r="AB930" s="53"/>
      <c r="AC930" s="53">
        <f t="shared" si="336"/>
        <v>192746796110.7695</v>
      </c>
      <c r="AD930" s="53">
        <f t="shared" si="337"/>
        <v>190126523579.20471</v>
      </c>
      <c r="AE930" s="53">
        <f t="shared" si="338"/>
        <v>124749169031.73657</v>
      </c>
      <c r="AF930" s="53">
        <f t="shared" si="339"/>
        <v>0.94196045622408364</v>
      </c>
      <c r="AG930" s="53">
        <f t="shared" si="340"/>
        <v>64559384993.493629</v>
      </c>
      <c r="AI930" s="53">
        <f t="shared" si="324"/>
        <v>0</v>
      </c>
      <c r="AJ930" s="53">
        <f t="shared" si="324"/>
        <v>0</v>
      </c>
      <c r="AK930" s="53">
        <f t="shared" si="324"/>
        <v>0</v>
      </c>
      <c r="AL930" s="53">
        <f t="shared" si="323"/>
        <v>-0.94196045622408364</v>
      </c>
      <c r="AM930" s="53">
        <f t="shared" si="323"/>
        <v>0</v>
      </c>
    </row>
    <row r="931" spans="1:39" x14ac:dyDescent="0.35">
      <c r="A931" s="301">
        <v>2020</v>
      </c>
      <c r="B931" s="301" t="s">
        <v>86</v>
      </c>
      <c r="C931" s="301" t="s">
        <v>66</v>
      </c>
      <c r="D931" s="302" t="s">
        <v>8</v>
      </c>
      <c r="E931" s="302" t="s">
        <v>228</v>
      </c>
      <c r="F931" s="301" t="s">
        <v>76</v>
      </c>
      <c r="G931" s="301" t="s">
        <v>77</v>
      </c>
      <c r="H931" s="303">
        <v>6097681000</v>
      </c>
      <c r="I931" s="303">
        <v>5884704200</v>
      </c>
      <c r="J931" s="303">
        <v>5228024991</v>
      </c>
      <c r="K931" s="304">
        <f t="shared" si="341"/>
        <v>0.88840913889945394</v>
      </c>
      <c r="L931" s="303">
        <v>4695986251</v>
      </c>
      <c r="M931" s="304">
        <f t="shared" si="325"/>
        <v>0.79799869142105728</v>
      </c>
      <c r="P931">
        <f t="shared" si="330"/>
        <v>2020</v>
      </c>
      <c r="Q931" t="str">
        <f t="shared" si="331"/>
        <v>Claudia López 2020-2023</v>
      </c>
      <c r="R931" t="str">
        <f t="shared" si="332"/>
        <v>0229-INSTITUTO DISTRITAL DE PROTECCIÓN Y BIENESTAR ANIMAL</v>
      </c>
      <c r="S931" t="str">
        <f t="shared" si="333"/>
        <v>AMBIENTE</v>
      </c>
      <c r="T931" t="str">
        <f t="shared" si="334"/>
        <v>Establecimientos Públicos</v>
      </c>
      <c r="U931" t="str">
        <f t="shared" si="335"/>
        <v>Funcionamiento</v>
      </c>
      <c r="V931" t="s">
        <v>256</v>
      </c>
      <c r="W931" s="53">
        <f t="shared" si="326"/>
        <v>8753916863.2182026</v>
      </c>
      <c r="X931" s="53">
        <f t="shared" si="327"/>
        <v>8448164364.6873264</v>
      </c>
      <c r="Y931" s="53">
        <f t="shared" si="328"/>
        <v>7505426428.5129194</v>
      </c>
      <c r="Z931" s="53"/>
      <c r="AA931" s="53">
        <f t="shared" si="329"/>
        <v>6741624107.9304943</v>
      </c>
      <c r="AB931" s="53"/>
      <c r="AC931" s="53">
        <f t="shared" si="336"/>
        <v>8753916863.2182026</v>
      </c>
      <c r="AD931" s="53">
        <f t="shared" si="337"/>
        <v>8448164364.6873264</v>
      </c>
      <c r="AE931" s="53">
        <f t="shared" si="338"/>
        <v>7505426428.5129194</v>
      </c>
      <c r="AF931" s="53">
        <f t="shared" si="339"/>
        <v>1.2754126925382112</v>
      </c>
      <c r="AG931" s="53">
        <f t="shared" si="340"/>
        <v>6741624107.9304943</v>
      </c>
      <c r="AI931" s="53">
        <f t="shared" si="324"/>
        <v>0</v>
      </c>
      <c r="AJ931" s="53">
        <f t="shared" si="324"/>
        <v>0</v>
      </c>
      <c r="AK931" s="53">
        <f t="shared" si="324"/>
        <v>0</v>
      </c>
      <c r="AL931" s="53">
        <f t="shared" si="323"/>
        <v>-1.2754126925382112</v>
      </c>
      <c r="AM931" s="53">
        <f t="shared" si="323"/>
        <v>0</v>
      </c>
    </row>
    <row r="932" spans="1:39" x14ac:dyDescent="0.35">
      <c r="A932" s="301">
        <v>2020</v>
      </c>
      <c r="B932" s="301" t="s">
        <v>86</v>
      </c>
      <c r="C932" s="301" t="s">
        <v>66</v>
      </c>
      <c r="D932" s="302" t="s">
        <v>8</v>
      </c>
      <c r="E932" s="302" t="s">
        <v>228</v>
      </c>
      <c r="F932" s="301" t="s">
        <v>78</v>
      </c>
      <c r="G932" s="301" t="s">
        <v>77</v>
      </c>
      <c r="H932" s="303">
        <v>25074631000</v>
      </c>
      <c r="I932" s="303">
        <v>24634631000</v>
      </c>
      <c r="J932" s="303">
        <v>19466484541</v>
      </c>
      <c r="K932" s="304">
        <f t="shared" si="341"/>
        <v>0.79020808312493096</v>
      </c>
      <c r="L932" s="303">
        <v>14208895317</v>
      </c>
      <c r="M932" s="304">
        <f t="shared" si="325"/>
        <v>0.57678539276679242</v>
      </c>
      <c r="P932">
        <f t="shared" si="330"/>
        <v>2020</v>
      </c>
      <c r="Q932" t="str">
        <f t="shared" si="331"/>
        <v>Claudia López 2020-2023</v>
      </c>
      <c r="R932" t="str">
        <f t="shared" si="332"/>
        <v>0229-INSTITUTO DISTRITAL DE PROTECCIÓN Y BIENESTAR ANIMAL</v>
      </c>
      <c r="S932" t="str">
        <f t="shared" si="333"/>
        <v>AMBIENTE</v>
      </c>
      <c r="T932" t="str">
        <f t="shared" si="334"/>
        <v>Establecimientos Públicos</v>
      </c>
      <c r="U932" t="str">
        <f t="shared" si="335"/>
        <v>Inversión directa</v>
      </c>
      <c r="V932" t="s">
        <v>256</v>
      </c>
      <c r="W932" s="53">
        <f t="shared" si="326"/>
        <v>35997493989.907623</v>
      </c>
      <c r="X932" s="53">
        <f t="shared" si="327"/>
        <v>35365823782.854149</v>
      </c>
      <c r="Y932" s="53">
        <f t="shared" si="328"/>
        <v>27946359819.583271</v>
      </c>
      <c r="Z932" s="53"/>
      <c r="AA932" s="53">
        <f t="shared" si="329"/>
        <v>20398490561.1147</v>
      </c>
      <c r="AB932" s="53"/>
      <c r="AC932" s="53">
        <f t="shared" si="336"/>
        <v>35997493989.907623</v>
      </c>
      <c r="AD932" s="53">
        <f t="shared" si="337"/>
        <v>35365823782.854149</v>
      </c>
      <c r="AE932" s="53">
        <f t="shared" si="338"/>
        <v>27946359819.583271</v>
      </c>
      <c r="AF932" s="53">
        <f t="shared" si="339"/>
        <v>1.1344338715519333</v>
      </c>
      <c r="AG932" s="53">
        <f t="shared" si="340"/>
        <v>20398490561.1147</v>
      </c>
      <c r="AI932" s="53">
        <f t="shared" si="324"/>
        <v>0</v>
      </c>
      <c r="AJ932" s="53">
        <f t="shared" si="324"/>
        <v>0</v>
      </c>
      <c r="AK932" s="53">
        <f t="shared" si="324"/>
        <v>0</v>
      </c>
      <c r="AL932" s="53">
        <f t="shared" si="323"/>
        <v>-1.1344338715519333</v>
      </c>
      <c r="AM932" s="53">
        <f t="shared" si="323"/>
        <v>0</v>
      </c>
    </row>
    <row r="933" spans="1:39" x14ac:dyDescent="0.35">
      <c r="A933" s="301">
        <v>2020</v>
      </c>
      <c r="B933" s="301" t="s">
        <v>86</v>
      </c>
      <c r="C933" s="301" t="s">
        <v>67</v>
      </c>
      <c r="D933" s="302" t="s">
        <v>11</v>
      </c>
      <c r="E933" s="302" t="s">
        <v>229</v>
      </c>
      <c r="F933" s="301" t="s">
        <v>76</v>
      </c>
      <c r="G933" s="301" t="s">
        <v>77</v>
      </c>
      <c r="H933" s="303">
        <v>317190347000</v>
      </c>
      <c r="I933" s="303">
        <v>346217637279</v>
      </c>
      <c r="J933" s="303">
        <v>303931825250</v>
      </c>
      <c r="K933" s="304">
        <f t="shared" si="341"/>
        <v>0.87786349545524767</v>
      </c>
      <c r="L933" s="303">
        <v>262548139569</v>
      </c>
      <c r="M933" s="304">
        <f t="shared" si="325"/>
        <v>0.75833265350784307</v>
      </c>
      <c r="P933">
        <f t="shared" si="330"/>
        <v>2020</v>
      </c>
      <c r="Q933" t="str">
        <f t="shared" si="331"/>
        <v>Claudia López 2020-2023</v>
      </c>
      <c r="R933" t="str">
        <f t="shared" si="332"/>
        <v xml:space="preserve">0230-UNIVERSIDAD DISTRITAL  </v>
      </c>
      <c r="S933" t="str">
        <f t="shared" si="333"/>
        <v>EDUCACIÓN</v>
      </c>
      <c r="T933" t="str">
        <f t="shared" si="334"/>
        <v>Ente Autónomo Universitario</v>
      </c>
      <c r="U933" t="str">
        <f t="shared" si="335"/>
        <v>Funcionamiento</v>
      </c>
      <c r="V933" t="s">
        <v>256</v>
      </c>
      <c r="W933" s="53">
        <f t="shared" si="326"/>
        <v>455362936738.29987</v>
      </c>
      <c r="X933" s="53">
        <f t="shared" si="327"/>
        <v>497034924149.06598</v>
      </c>
      <c r="Y933" s="53">
        <f t="shared" si="328"/>
        <v>436328815876.83295</v>
      </c>
      <c r="Z933" s="53"/>
      <c r="AA933" s="53">
        <f t="shared" si="329"/>
        <v>376917812916.03076</v>
      </c>
      <c r="AB933" s="53"/>
      <c r="AC933" s="53">
        <f t="shared" si="336"/>
        <v>455362936738.29987</v>
      </c>
      <c r="AD933" s="53">
        <f t="shared" si="337"/>
        <v>497034924149.06598</v>
      </c>
      <c r="AE933" s="53">
        <f t="shared" si="338"/>
        <v>436328815876.83295</v>
      </c>
      <c r="AF933" s="53">
        <f t="shared" si="339"/>
        <v>1.2602732180429523</v>
      </c>
      <c r="AG933" s="53">
        <f t="shared" si="340"/>
        <v>376917812916.03076</v>
      </c>
      <c r="AI933" s="53">
        <f t="shared" si="324"/>
        <v>0</v>
      </c>
      <c r="AJ933" s="53">
        <f t="shared" si="324"/>
        <v>0</v>
      </c>
      <c r="AK933" s="53">
        <f t="shared" si="324"/>
        <v>0</v>
      </c>
      <c r="AL933" s="53">
        <f t="shared" si="323"/>
        <v>-1.2602732180429523</v>
      </c>
      <c r="AM933" s="53">
        <f t="shared" si="323"/>
        <v>0</v>
      </c>
    </row>
    <row r="934" spans="1:39" x14ac:dyDescent="0.35">
      <c r="A934" s="301">
        <v>2020</v>
      </c>
      <c r="B934" s="301" t="s">
        <v>86</v>
      </c>
      <c r="C934" s="301" t="s">
        <v>67</v>
      </c>
      <c r="D934" s="302" t="s">
        <v>11</v>
      </c>
      <c r="E934" s="302" t="s">
        <v>229</v>
      </c>
      <c r="F934" s="301" t="s">
        <v>79</v>
      </c>
      <c r="G934" s="301" t="s">
        <v>77</v>
      </c>
      <c r="H934" s="303">
        <v>0</v>
      </c>
      <c r="I934" s="303">
        <v>0</v>
      </c>
      <c r="J934" s="303">
        <v>0</v>
      </c>
      <c r="K934" s="304">
        <v>0</v>
      </c>
      <c r="L934" s="303">
        <v>0</v>
      </c>
      <c r="M934" s="304">
        <v>0</v>
      </c>
      <c r="P934">
        <f t="shared" si="330"/>
        <v>2020</v>
      </c>
      <c r="Q934" t="str">
        <f t="shared" si="331"/>
        <v>Claudia López 2020-2023</v>
      </c>
      <c r="R934" t="str">
        <f t="shared" si="332"/>
        <v xml:space="preserve">0230-UNIVERSIDAD DISTRITAL  </v>
      </c>
      <c r="S934" t="str">
        <f t="shared" si="333"/>
        <v>EDUCACIÓN</v>
      </c>
      <c r="T934" t="str">
        <f t="shared" si="334"/>
        <v>Ente Autónomo Universitario</v>
      </c>
      <c r="U934" t="str">
        <f t="shared" si="335"/>
        <v>Servicio de la deuda</v>
      </c>
      <c r="V934" t="s">
        <v>256</v>
      </c>
      <c r="W934" s="53">
        <f t="shared" si="326"/>
        <v>0</v>
      </c>
      <c r="X934" s="53">
        <f t="shared" si="327"/>
        <v>0</v>
      </c>
      <c r="Y934" s="53">
        <f t="shared" si="328"/>
        <v>0</v>
      </c>
      <c r="Z934" s="53"/>
      <c r="AA934" s="53">
        <f t="shared" si="329"/>
        <v>0</v>
      </c>
      <c r="AB934" s="53"/>
      <c r="AC934" s="53">
        <f t="shared" si="336"/>
        <v>0</v>
      </c>
      <c r="AD934" s="53">
        <f t="shared" si="337"/>
        <v>0</v>
      </c>
      <c r="AE934" s="53">
        <f t="shared" si="338"/>
        <v>0</v>
      </c>
      <c r="AF934" s="53">
        <f t="shared" si="339"/>
        <v>0</v>
      </c>
      <c r="AG934" s="53">
        <f t="shared" si="340"/>
        <v>0</v>
      </c>
      <c r="AI934" s="53">
        <f t="shared" si="324"/>
        <v>0</v>
      </c>
      <c r="AJ934" s="53">
        <f t="shared" si="324"/>
        <v>0</v>
      </c>
      <c r="AK934" s="53">
        <f t="shared" si="324"/>
        <v>0</v>
      </c>
      <c r="AL934" s="53">
        <f t="shared" si="323"/>
        <v>0</v>
      </c>
      <c r="AM934" s="53">
        <f t="shared" si="323"/>
        <v>0</v>
      </c>
    </row>
    <row r="935" spans="1:39" x14ac:dyDescent="0.35">
      <c r="A935" s="301">
        <v>2020</v>
      </c>
      <c r="B935" s="301" t="s">
        <v>86</v>
      </c>
      <c r="C935" s="301" t="s">
        <v>67</v>
      </c>
      <c r="D935" s="302" t="s">
        <v>11</v>
      </c>
      <c r="E935" s="302" t="s">
        <v>229</v>
      </c>
      <c r="F935" s="301" t="s">
        <v>78</v>
      </c>
      <c r="G935" s="301" t="s">
        <v>77</v>
      </c>
      <c r="H935" s="303">
        <v>28675645000</v>
      </c>
      <c r="I935" s="303">
        <v>42566242836</v>
      </c>
      <c r="J935" s="303">
        <v>35534111235</v>
      </c>
      <c r="K935" s="304">
        <f t="shared" ref="K935:K938" si="342">+J935/I935</f>
        <v>0.83479557667108362</v>
      </c>
      <c r="L935" s="303">
        <v>1680625897</v>
      </c>
      <c r="M935" s="304">
        <f t="shared" si="325"/>
        <v>3.9482599003984126E-2</v>
      </c>
      <c r="P935">
        <f t="shared" si="330"/>
        <v>2020</v>
      </c>
      <c r="Q935" t="str">
        <f t="shared" si="331"/>
        <v>Claudia López 2020-2023</v>
      </c>
      <c r="R935" t="str">
        <f t="shared" si="332"/>
        <v xml:space="preserve">0230-UNIVERSIDAD DISTRITAL  </v>
      </c>
      <c r="S935" t="str">
        <f t="shared" si="333"/>
        <v>EDUCACIÓN</v>
      </c>
      <c r="T935" t="str">
        <f t="shared" si="334"/>
        <v>Ente Autónomo Universitario</v>
      </c>
      <c r="U935" t="str">
        <f t="shared" si="335"/>
        <v>Inversión directa</v>
      </c>
      <c r="V935" t="s">
        <v>256</v>
      </c>
      <c r="W935" s="53">
        <f t="shared" si="326"/>
        <v>41167160487.594994</v>
      </c>
      <c r="X935" s="53">
        <f t="shared" si="327"/>
        <v>61108698694.782722</v>
      </c>
      <c r="Y935" s="53">
        <f t="shared" si="328"/>
        <v>51013271366.530632</v>
      </c>
      <c r="Z935" s="53"/>
      <c r="AA935" s="53">
        <f t="shared" si="329"/>
        <v>2412730246.2213941</v>
      </c>
      <c r="AB935" s="53"/>
      <c r="AC935" s="53">
        <f t="shared" si="336"/>
        <v>41167160487.594994</v>
      </c>
      <c r="AD935" s="53">
        <f t="shared" si="337"/>
        <v>61108698694.782722</v>
      </c>
      <c r="AE935" s="53">
        <f t="shared" si="338"/>
        <v>51013271366.530632</v>
      </c>
      <c r="AF935" s="53">
        <f t="shared" si="339"/>
        <v>1.1984443062798731</v>
      </c>
      <c r="AG935" s="53">
        <f t="shared" si="340"/>
        <v>2412730246.2213941</v>
      </c>
      <c r="AI935" s="53">
        <f t="shared" si="324"/>
        <v>0</v>
      </c>
      <c r="AJ935" s="53">
        <f t="shared" si="324"/>
        <v>0</v>
      </c>
      <c r="AK935" s="53">
        <f t="shared" si="324"/>
        <v>0</v>
      </c>
      <c r="AL935" s="53">
        <f t="shared" si="323"/>
        <v>-1.1984443062798731</v>
      </c>
      <c r="AM935" s="53">
        <f t="shared" si="323"/>
        <v>0</v>
      </c>
    </row>
    <row r="936" spans="1:39" x14ac:dyDescent="0.35">
      <c r="A936" s="301">
        <v>2020</v>
      </c>
      <c r="B936" s="301" t="s">
        <v>86</v>
      </c>
      <c r="C936" s="301" t="s">
        <v>67</v>
      </c>
      <c r="D936" s="302" t="s">
        <v>11</v>
      </c>
      <c r="E936" s="302" t="s">
        <v>229</v>
      </c>
      <c r="F936" s="301" t="s">
        <v>80</v>
      </c>
      <c r="G936" s="301" t="s">
        <v>77</v>
      </c>
      <c r="H936" s="303">
        <v>213200000</v>
      </c>
      <c r="I936" s="303">
        <v>905816427</v>
      </c>
      <c r="J936" s="303">
        <v>168413953</v>
      </c>
      <c r="K936" s="304">
        <f t="shared" si="342"/>
        <v>0.18592503732547125</v>
      </c>
      <c r="L936" s="303">
        <v>12600000</v>
      </c>
      <c r="M936" s="304">
        <f t="shared" si="325"/>
        <v>1.3910103222272431E-2</v>
      </c>
      <c r="P936">
        <f t="shared" si="330"/>
        <v>2020</v>
      </c>
      <c r="Q936" t="str">
        <f t="shared" si="331"/>
        <v>Claudia López 2020-2023</v>
      </c>
      <c r="R936" t="str">
        <f t="shared" si="332"/>
        <v xml:space="preserve">0230-UNIVERSIDAD DISTRITAL  </v>
      </c>
      <c r="S936" t="str">
        <f t="shared" si="333"/>
        <v>EDUCACIÓN</v>
      </c>
      <c r="T936" t="str">
        <f t="shared" si="334"/>
        <v>Ente Autónomo Universitario</v>
      </c>
      <c r="U936" t="str">
        <f t="shared" si="335"/>
        <v>Transferencias</v>
      </c>
      <c r="V936" t="s">
        <v>256</v>
      </c>
      <c r="W936" s="53">
        <f t="shared" si="326"/>
        <v>306072927.59954494</v>
      </c>
      <c r="X936" s="53">
        <f t="shared" si="327"/>
        <v>1300402840.8989186</v>
      </c>
      <c r="Y936" s="53">
        <f t="shared" si="328"/>
        <v>241777446.73228031</v>
      </c>
      <c r="Z936" s="53"/>
      <c r="AA936" s="53">
        <f t="shared" si="329"/>
        <v>18088737.747440271</v>
      </c>
      <c r="AB936" s="53"/>
      <c r="AC936" s="53">
        <f t="shared" si="336"/>
        <v>306072927.59954494</v>
      </c>
      <c r="AD936" s="53">
        <f t="shared" si="337"/>
        <v>1300402840.8989186</v>
      </c>
      <c r="AE936" s="53">
        <f t="shared" si="338"/>
        <v>241777446.73228031</v>
      </c>
      <c r="AF936" s="53">
        <f t="shared" si="339"/>
        <v>0.26691660641773757</v>
      </c>
      <c r="AG936" s="53">
        <f t="shared" si="340"/>
        <v>18088737.747440271</v>
      </c>
      <c r="AI936" s="53">
        <f t="shared" si="324"/>
        <v>0</v>
      </c>
      <c r="AJ936" s="53">
        <f t="shared" si="324"/>
        <v>0</v>
      </c>
      <c r="AK936" s="53">
        <f t="shared" si="324"/>
        <v>0</v>
      </c>
      <c r="AL936" s="53">
        <f t="shared" si="323"/>
        <v>-0.26691660641773757</v>
      </c>
      <c r="AM936" s="53">
        <f t="shared" si="323"/>
        <v>0</v>
      </c>
    </row>
    <row r="937" spans="1:39" x14ac:dyDescent="0.35">
      <c r="A937" s="301">
        <v>2020</v>
      </c>
      <c r="B937" s="301" t="s">
        <v>86</v>
      </c>
      <c r="C937" s="301" t="s">
        <v>68</v>
      </c>
      <c r="D937" s="302" t="s">
        <v>19</v>
      </c>
      <c r="E937" s="302" t="s">
        <v>227</v>
      </c>
      <c r="F937" s="301" t="s">
        <v>76</v>
      </c>
      <c r="G937" s="301" t="s">
        <v>77</v>
      </c>
      <c r="H937" s="303">
        <v>159118761000</v>
      </c>
      <c r="I937" s="303">
        <v>159118761000</v>
      </c>
      <c r="J937" s="303">
        <v>158367836589</v>
      </c>
      <c r="K937" s="304">
        <f t="shared" si="342"/>
        <v>0.99528072990085692</v>
      </c>
      <c r="L937" s="303">
        <v>156404564295</v>
      </c>
      <c r="M937" s="304">
        <f t="shared" si="325"/>
        <v>0.9829423212703372</v>
      </c>
      <c r="P937">
        <f t="shared" si="330"/>
        <v>2020</v>
      </c>
      <c r="Q937" t="str">
        <f t="shared" si="331"/>
        <v>Claudia López 2020-2023</v>
      </c>
      <c r="R937" t="str">
        <f t="shared" si="332"/>
        <v>0235-CONTRALORÍA DISTRITAL</v>
      </c>
      <c r="S937" t="str">
        <f t="shared" si="333"/>
        <v>ORGANISMO DE CONTROL</v>
      </c>
      <c r="T937" t="str">
        <f t="shared" si="334"/>
        <v>Organismo de Control</v>
      </c>
      <c r="U937" t="str">
        <f t="shared" si="335"/>
        <v>Funcionamiento</v>
      </c>
      <c r="V937" t="s">
        <v>256</v>
      </c>
      <c r="W937" s="53">
        <f t="shared" si="326"/>
        <v>228433137970.36722</v>
      </c>
      <c r="X937" s="53">
        <f t="shared" si="327"/>
        <v>228433137970.36722</v>
      </c>
      <c r="Y937" s="53">
        <f t="shared" si="328"/>
        <v>227355100292.69025</v>
      </c>
      <c r="Z937" s="53"/>
      <c r="AA937" s="53">
        <f t="shared" si="329"/>
        <v>224536598891.65997</v>
      </c>
      <c r="AB937" s="53"/>
      <c r="AC937" s="53">
        <f t="shared" si="336"/>
        <v>228433137970.36722</v>
      </c>
      <c r="AD937" s="53">
        <f t="shared" si="337"/>
        <v>228433137970.36722</v>
      </c>
      <c r="AE937" s="53">
        <f t="shared" si="338"/>
        <v>227355100292.69025</v>
      </c>
      <c r="AF937" s="53">
        <f t="shared" si="339"/>
        <v>1.4288390562109157</v>
      </c>
      <c r="AG937" s="53">
        <f t="shared" si="340"/>
        <v>224536598891.65997</v>
      </c>
      <c r="AI937" s="53">
        <f t="shared" si="324"/>
        <v>0</v>
      </c>
      <c r="AJ937" s="53">
        <f t="shared" si="324"/>
        <v>0</v>
      </c>
      <c r="AK937" s="53">
        <f t="shared" si="324"/>
        <v>0</v>
      </c>
      <c r="AL937" s="53">
        <f t="shared" si="323"/>
        <v>-1.4288390562109157</v>
      </c>
      <c r="AM937" s="53">
        <f t="shared" si="323"/>
        <v>0</v>
      </c>
    </row>
    <row r="938" spans="1:39" x14ac:dyDescent="0.35">
      <c r="A938" s="301">
        <v>2020</v>
      </c>
      <c r="B938" s="301" t="s">
        <v>86</v>
      </c>
      <c r="C938" s="301" t="s">
        <v>68</v>
      </c>
      <c r="D938" s="302" t="s">
        <v>19</v>
      </c>
      <c r="E938" s="302" t="s">
        <v>227</v>
      </c>
      <c r="F938" s="301" t="s">
        <v>78</v>
      </c>
      <c r="G938" s="301" t="s">
        <v>77</v>
      </c>
      <c r="H938" s="303">
        <v>9256350000</v>
      </c>
      <c r="I938" s="303">
        <v>9256350000</v>
      </c>
      <c r="J938" s="303">
        <v>9211108548</v>
      </c>
      <c r="K938" s="304">
        <f t="shared" si="342"/>
        <v>0.99511238749615127</v>
      </c>
      <c r="L938" s="303">
        <v>8777394913</v>
      </c>
      <c r="M938" s="304">
        <f t="shared" si="325"/>
        <v>0.94825659282546582</v>
      </c>
      <c r="P938">
        <f t="shared" si="330"/>
        <v>2020</v>
      </c>
      <c r="Q938" t="str">
        <f t="shared" si="331"/>
        <v>Claudia López 2020-2023</v>
      </c>
      <c r="R938" t="str">
        <f t="shared" si="332"/>
        <v>0235-CONTRALORÍA DISTRITAL</v>
      </c>
      <c r="S938" t="str">
        <f t="shared" si="333"/>
        <v>ORGANISMO DE CONTROL</v>
      </c>
      <c r="T938" t="str">
        <f t="shared" si="334"/>
        <v>Organismo de Control</v>
      </c>
      <c r="U938" t="str">
        <f t="shared" si="335"/>
        <v>Inversión directa</v>
      </c>
      <c r="V938" t="s">
        <v>256</v>
      </c>
      <c r="W938" s="53">
        <f t="shared" si="326"/>
        <v>13288546638.77133</v>
      </c>
      <c r="X938" s="53">
        <f t="shared" si="327"/>
        <v>13288546638.77133</v>
      </c>
      <c r="Y938" s="53">
        <f t="shared" si="328"/>
        <v>13223597372.061695</v>
      </c>
      <c r="Z938" s="53"/>
      <c r="AA938" s="53">
        <f t="shared" si="329"/>
        <v>12600951959.283598</v>
      </c>
      <c r="AB938" s="53"/>
      <c r="AC938" s="53">
        <f t="shared" si="336"/>
        <v>13288546638.77133</v>
      </c>
      <c r="AD938" s="53">
        <f t="shared" si="337"/>
        <v>13288546638.77133</v>
      </c>
      <c r="AE938" s="53">
        <f t="shared" si="338"/>
        <v>13223597372.061695</v>
      </c>
      <c r="AF938" s="53">
        <f t="shared" si="339"/>
        <v>1.428597381479924</v>
      </c>
      <c r="AG938" s="53">
        <f t="shared" si="340"/>
        <v>12600951959.283598</v>
      </c>
      <c r="AI938" s="53">
        <f t="shared" si="324"/>
        <v>0</v>
      </c>
      <c r="AJ938" s="53">
        <f t="shared" si="324"/>
        <v>0</v>
      </c>
      <c r="AK938" s="53">
        <f t="shared" si="324"/>
        <v>0</v>
      </c>
      <c r="AL938" s="53">
        <f t="shared" si="323"/>
        <v>-1.428597381479924</v>
      </c>
      <c r="AM938" s="53">
        <f t="shared" si="323"/>
        <v>0</v>
      </c>
    </row>
    <row r="939" spans="1:39" x14ac:dyDescent="0.35">
      <c r="A939" s="301">
        <v>2020</v>
      </c>
      <c r="B939" s="301" t="s">
        <v>86</v>
      </c>
      <c r="C939" s="301" t="s">
        <v>69</v>
      </c>
      <c r="D939" s="302" t="s">
        <v>11</v>
      </c>
      <c r="E939" s="302" t="s">
        <v>228</v>
      </c>
      <c r="F939" s="301" t="s">
        <v>76</v>
      </c>
      <c r="G939" s="301" t="s">
        <v>77</v>
      </c>
      <c r="H939" s="303">
        <v>0</v>
      </c>
      <c r="I939" s="303">
        <v>0</v>
      </c>
      <c r="J939" s="303">
        <v>0</v>
      </c>
      <c r="K939" s="304">
        <v>0</v>
      </c>
      <c r="L939" s="303">
        <v>0</v>
      </c>
      <c r="M939" s="304">
        <v>0</v>
      </c>
      <c r="P939">
        <f t="shared" si="330"/>
        <v>2020</v>
      </c>
      <c r="Q939" t="str">
        <f t="shared" si="331"/>
        <v>Claudia López 2020-2023</v>
      </c>
      <c r="R939" t="str">
        <f t="shared" si="332"/>
        <v>0501-AGENCIA DE EDUCACIÓN SUPERIOR, CIENCIA Y TECNOLOGÍA - ATENEA</v>
      </c>
      <c r="S939" t="str">
        <f t="shared" si="333"/>
        <v>EDUCACIÓN</v>
      </c>
      <c r="T939" t="str">
        <f t="shared" si="334"/>
        <v>Establecimientos Públicos</v>
      </c>
      <c r="U939" t="str">
        <f t="shared" si="335"/>
        <v>Funcionamiento</v>
      </c>
      <c r="V939" t="s">
        <v>256</v>
      </c>
      <c r="W939" s="53">
        <f t="shared" si="326"/>
        <v>0</v>
      </c>
      <c r="X939" s="53">
        <f t="shared" si="327"/>
        <v>0</v>
      </c>
      <c r="Y939" s="53">
        <f t="shared" si="328"/>
        <v>0</v>
      </c>
      <c r="Z939" s="53"/>
      <c r="AA939" s="53">
        <f t="shared" si="329"/>
        <v>0</v>
      </c>
      <c r="AB939" s="53"/>
      <c r="AC939" s="53">
        <f t="shared" si="336"/>
        <v>0</v>
      </c>
      <c r="AD939" s="53">
        <f t="shared" si="337"/>
        <v>0</v>
      </c>
      <c r="AE939" s="53">
        <f t="shared" si="338"/>
        <v>0</v>
      </c>
      <c r="AF939" s="53">
        <f t="shared" si="339"/>
        <v>0</v>
      </c>
      <c r="AG939" s="53">
        <f t="shared" si="340"/>
        <v>0</v>
      </c>
      <c r="AI939" s="53">
        <f t="shared" si="324"/>
        <v>0</v>
      </c>
      <c r="AJ939" s="53">
        <f t="shared" si="324"/>
        <v>0</v>
      </c>
      <c r="AK939" s="53">
        <f t="shared" si="324"/>
        <v>0</v>
      </c>
      <c r="AL939" s="53">
        <f t="shared" si="323"/>
        <v>0</v>
      </c>
      <c r="AM939" s="53">
        <f t="shared" si="323"/>
        <v>0</v>
      </c>
    </row>
    <row r="940" spans="1:39" x14ac:dyDescent="0.35">
      <c r="A940" s="301">
        <v>2020</v>
      </c>
      <c r="B940" s="301" t="s">
        <v>86</v>
      </c>
      <c r="C940" s="301" t="s">
        <v>69</v>
      </c>
      <c r="D940" s="302" t="s">
        <v>11</v>
      </c>
      <c r="E940" s="302" t="s">
        <v>228</v>
      </c>
      <c r="F940" s="301" t="s">
        <v>78</v>
      </c>
      <c r="G940" s="301" t="s">
        <v>77</v>
      </c>
      <c r="H940" s="303">
        <v>0</v>
      </c>
      <c r="I940" s="303">
        <v>0</v>
      </c>
      <c r="J940" s="303">
        <v>0</v>
      </c>
      <c r="K940" s="304">
        <v>0</v>
      </c>
      <c r="L940" s="303">
        <v>0</v>
      </c>
      <c r="M940" s="304">
        <v>0</v>
      </c>
      <c r="P940">
        <f t="shared" si="330"/>
        <v>2020</v>
      </c>
      <c r="Q940" t="str">
        <f t="shared" si="331"/>
        <v>Claudia López 2020-2023</v>
      </c>
      <c r="R940" t="str">
        <f t="shared" si="332"/>
        <v>0501-AGENCIA DE EDUCACIÓN SUPERIOR, CIENCIA Y TECNOLOGÍA - ATENEA</v>
      </c>
      <c r="S940" t="str">
        <f t="shared" si="333"/>
        <v>EDUCACIÓN</v>
      </c>
      <c r="T940" t="str">
        <f t="shared" si="334"/>
        <v>Establecimientos Públicos</v>
      </c>
      <c r="U940" t="str">
        <f t="shared" si="335"/>
        <v>Inversión directa</v>
      </c>
      <c r="V940" t="s">
        <v>256</v>
      </c>
      <c r="W940" s="53">
        <f t="shared" si="326"/>
        <v>0</v>
      </c>
      <c r="X940" s="53">
        <f t="shared" si="327"/>
        <v>0</v>
      </c>
      <c r="Y940" s="53">
        <f t="shared" si="328"/>
        <v>0</v>
      </c>
      <c r="Z940" s="53"/>
      <c r="AA940" s="53">
        <f t="shared" si="329"/>
        <v>0</v>
      </c>
      <c r="AB940" s="53"/>
      <c r="AC940" s="53">
        <f t="shared" si="336"/>
        <v>0</v>
      </c>
      <c r="AD940" s="53">
        <f t="shared" si="337"/>
        <v>0</v>
      </c>
      <c r="AE940" s="53">
        <f t="shared" si="338"/>
        <v>0</v>
      </c>
      <c r="AF940" s="53">
        <f t="shared" si="339"/>
        <v>0</v>
      </c>
      <c r="AG940" s="53">
        <f t="shared" si="340"/>
        <v>0</v>
      </c>
      <c r="AI940" s="53">
        <f t="shared" si="324"/>
        <v>0</v>
      </c>
      <c r="AJ940" s="53">
        <f t="shared" si="324"/>
        <v>0</v>
      </c>
      <c r="AK940" s="53">
        <f t="shared" si="324"/>
        <v>0</v>
      </c>
      <c r="AL940" s="53">
        <f t="shared" si="323"/>
        <v>0</v>
      </c>
      <c r="AM940" s="53">
        <f t="shared" si="323"/>
        <v>0</v>
      </c>
    </row>
    <row r="941" spans="1:39" x14ac:dyDescent="0.35">
      <c r="A941" s="301">
        <v>2021</v>
      </c>
      <c r="B941" s="301" t="s">
        <v>86</v>
      </c>
      <c r="C941" s="301" t="s">
        <v>25</v>
      </c>
      <c r="D941" s="302" t="s">
        <v>255</v>
      </c>
      <c r="E941" s="302" t="s">
        <v>226</v>
      </c>
      <c r="F941" s="301" t="s">
        <v>76</v>
      </c>
      <c r="G941" s="301" t="s">
        <v>77</v>
      </c>
      <c r="H941" s="303">
        <v>78282420000</v>
      </c>
      <c r="I941" s="303">
        <v>78282420000</v>
      </c>
      <c r="J941" s="303">
        <v>73737680619</v>
      </c>
      <c r="K941" s="304">
        <f t="shared" ref="K941:K969" si="343">+J941/I941</f>
        <v>0.94194431673164936</v>
      </c>
      <c r="L941" s="303">
        <v>73737680619</v>
      </c>
      <c r="M941" s="304">
        <f t="shared" ref="M941:M1003" si="344">+L941/I941</f>
        <v>0.94194431673164936</v>
      </c>
      <c r="P941">
        <f t="shared" si="330"/>
        <v>2021</v>
      </c>
      <c r="Q941" t="str">
        <f t="shared" si="331"/>
        <v>Claudia López 2020-2023</v>
      </c>
      <c r="R941" t="str">
        <f t="shared" si="332"/>
        <v>0100-CONCEJO DE BOGOTA</v>
      </c>
      <c r="S941" t="str">
        <f t="shared" si="333"/>
        <v>OTRAS ENTIDADES DE CONTROL</v>
      </c>
      <c r="T941" t="str">
        <f t="shared" si="334"/>
        <v>Administración Centrral</v>
      </c>
      <c r="U941" t="str">
        <f t="shared" si="335"/>
        <v>Funcionamiento</v>
      </c>
      <c r="V941" t="s">
        <v>256</v>
      </c>
      <c r="W941" s="53">
        <f t="shared" si="326"/>
        <v>106401538339.77129</v>
      </c>
      <c r="X941" s="53">
        <f t="shared" si="327"/>
        <v>106401538339.77129</v>
      </c>
      <c r="Y941" s="53">
        <f t="shared" si="328"/>
        <v>100224324330.65227</v>
      </c>
      <c r="Z941" s="53"/>
      <c r="AA941" s="53">
        <f t="shared" si="329"/>
        <v>100224324330.65227</v>
      </c>
      <c r="AB941" s="53"/>
      <c r="AC941" s="53">
        <f>+H941*$AF$2</f>
        <v>106401538339.77129</v>
      </c>
      <c r="AD941" s="53">
        <f t="shared" ref="AD941:AG941" si="345">+I941*$AF$2</f>
        <v>106401538339.77129</v>
      </c>
      <c r="AE941" s="53">
        <f t="shared" si="345"/>
        <v>100224324330.65227</v>
      </c>
      <c r="AF941" s="53">
        <f t="shared" si="345"/>
        <v>1.2802915945962359</v>
      </c>
      <c r="AG941" s="53">
        <f t="shared" si="345"/>
        <v>100224324330.65227</v>
      </c>
      <c r="AI941" s="53">
        <f t="shared" si="324"/>
        <v>0</v>
      </c>
      <c r="AJ941" s="53">
        <f t="shared" si="324"/>
        <v>0</v>
      </c>
      <c r="AK941" s="53">
        <f t="shared" si="324"/>
        <v>0</v>
      </c>
      <c r="AL941" s="53">
        <f t="shared" si="323"/>
        <v>-1.2802915945962359</v>
      </c>
      <c r="AM941" s="53">
        <f t="shared" si="323"/>
        <v>0</v>
      </c>
    </row>
    <row r="942" spans="1:39" x14ac:dyDescent="0.35">
      <c r="A942" s="301">
        <v>2021</v>
      </c>
      <c r="B942" s="301" t="s">
        <v>86</v>
      </c>
      <c r="C942" s="301" t="s">
        <v>26</v>
      </c>
      <c r="D942" s="302" t="s">
        <v>255</v>
      </c>
      <c r="E942" s="302" t="s">
        <v>226</v>
      </c>
      <c r="F942" s="301" t="s">
        <v>76</v>
      </c>
      <c r="G942" s="301" t="s">
        <v>77</v>
      </c>
      <c r="H942" s="303">
        <v>154426484000</v>
      </c>
      <c r="I942" s="303">
        <v>155626484000</v>
      </c>
      <c r="J942" s="303">
        <v>155114999277</v>
      </c>
      <c r="K942" s="304">
        <f t="shared" si="343"/>
        <v>0.99671338251784958</v>
      </c>
      <c r="L942" s="303">
        <v>153245364278</v>
      </c>
      <c r="M942" s="304">
        <f t="shared" si="344"/>
        <v>0.98469977820741617</v>
      </c>
      <c r="P942">
        <f t="shared" si="330"/>
        <v>2021</v>
      </c>
      <c r="Q942" t="str">
        <f t="shared" si="331"/>
        <v>Claudia López 2020-2023</v>
      </c>
      <c r="R942" t="str">
        <f t="shared" si="332"/>
        <v>0102-PERSONERÍA DE BOGOTÁ</v>
      </c>
      <c r="S942" t="str">
        <f t="shared" si="333"/>
        <v>OTRAS ENTIDADES DE CONTROL</v>
      </c>
      <c r="T942" t="str">
        <f t="shared" si="334"/>
        <v>Administración Centrral</v>
      </c>
      <c r="U942" t="str">
        <f t="shared" si="335"/>
        <v>Funcionamiento</v>
      </c>
      <c r="V942" t="s">
        <v>256</v>
      </c>
      <c r="W942" s="53">
        <f t="shared" si="326"/>
        <v>209896621208.21097</v>
      </c>
      <c r="X942" s="53">
        <f t="shared" si="327"/>
        <v>211527662328.39767</v>
      </c>
      <c r="Y942" s="53">
        <f t="shared" si="328"/>
        <v>210832451815.43076</v>
      </c>
      <c r="Z942" s="53"/>
      <c r="AA942" s="53">
        <f t="shared" si="329"/>
        <v>208291242179.50641</v>
      </c>
      <c r="AB942" s="53"/>
      <c r="AC942" s="53">
        <f t="shared" ref="AC942:AC1005" si="346">+H942*$AF$2</f>
        <v>209896621208.21097</v>
      </c>
      <c r="AD942" s="53">
        <f t="shared" ref="AD942:AD1005" si="347">+I942*$AF$2</f>
        <v>211527662328.39767</v>
      </c>
      <c r="AE942" s="53">
        <f t="shared" ref="AE942:AE1005" si="348">+J942*$AF$2</f>
        <v>210832451815.43076</v>
      </c>
      <c r="AF942" s="53">
        <f t="shared" ref="AF942:AF1005" si="349">+K942*$AF$2</f>
        <v>1.3547337599391549</v>
      </c>
      <c r="AG942" s="53">
        <f t="shared" ref="AG942:AG1005" si="350">+L942*$AF$2</f>
        <v>208291242179.50641</v>
      </c>
      <c r="AI942" s="53">
        <f t="shared" si="324"/>
        <v>0</v>
      </c>
      <c r="AJ942" s="53">
        <f t="shared" si="324"/>
        <v>0</v>
      </c>
      <c r="AK942" s="53">
        <f t="shared" si="324"/>
        <v>0</v>
      </c>
      <c r="AL942" s="53">
        <f t="shared" si="323"/>
        <v>-1.3547337599391549</v>
      </c>
      <c r="AM942" s="53">
        <f t="shared" si="323"/>
        <v>0</v>
      </c>
    </row>
    <row r="943" spans="1:39" x14ac:dyDescent="0.35">
      <c r="A943" s="301">
        <v>2021</v>
      </c>
      <c r="B943" s="301" t="s">
        <v>86</v>
      </c>
      <c r="C943" s="301" t="s">
        <v>26</v>
      </c>
      <c r="D943" s="302" t="s">
        <v>255</v>
      </c>
      <c r="E943" s="302" t="s">
        <v>226</v>
      </c>
      <c r="F943" s="301" t="s">
        <v>78</v>
      </c>
      <c r="G943" s="301" t="s">
        <v>77</v>
      </c>
      <c r="H943" s="303">
        <v>6075983000</v>
      </c>
      <c r="I943" s="303">
        <v>6875983000</v>
      </c>
      <c r="J943" s="303">
        <v>6751383489</v>
      </c>
      <c r="K943" s="304">
        <f t="shared" si="343"/>
        <v>0.98187902573348418</v>
      </c>
      <c r="L943" s="303">
        <v>5356793147</v>
      </c>
      <c r="M943" s="304">
        <f t="shared" si="344"/>
        <v>0.77905852108709406</v>
      </c>
      <c r="P943">
        <f t="shared" si="330"/>
        <v>2021</v>
      </c>
      <c r="Q943" t="str">
        <f t="shared" si="331"/>
        <v>Claudia López 2020-2023</v>
      </c>
      <c r="R943" t="str">
        <f t="shared" si="332"/>
        <v>0102-PERSONERÍA DE BOGOTÁ</v>
      </c>
      <c r="S943" t="str">
        <f t="shared" si="333"/>
        <v>OTRAS ENTIDADES DE CONTROL</v>
      </c>
      <c r="T943" t="str">
        <f t="shared" si="334"/>
        <v>Administración Centrral</v>
      </c>
      <c r="U943" t="str">
        <f t="shared" si="335"/>
        <v>Inversión directa</v>
      </c>
      <c r="V943" t="s">
        <v>256</v>
      </c>
      <c r="W943" s="53">
        <f t="shared" si="326"/>
        <v>8258481765.4627771</v>
      </c>
      <c r="X943" s="53">
        <f t="shared" si="327"/>
        <v>9345842512.2539082</v>
      </c>
      <c r="Y943" s="53">
        <f t="shared" si="328"/>
        <v>9176486740.5904465</v>
      </c>
      <c r="Z943" s="53"/>
      <c r="AA943" s="53">
        <f t="shared" si="329"/>
        <v>7280958245.9094219</v>
      </c>
      <c r="AB943" s="53"/>
      <c r="AC943" s="53">
        <f t="shared" si="346"/>
        <v>8258481765.4627771</v>
      </c>
      <c r="AD943" s="53">
        <f t="shared" si="347"/>
        <v>9345842512.2539082</v>
      </c>
      <c r="AE943" s="53">
        <f t="shared" si="348"/>
        <v>9176486740.5904465</v>
      </c>
      <c r="AF943" s="53">
        <f t="shared" si="349"/>
        <v>1.3345708883501379</v>
      </c>
      <c r="AG943" s="53">
        <f t="shared" si="350"/>
        <v>7280958245.9094219</v>
      </c>
      <c r="AI943" s="53">
        <f t="shared" si="324"/>
        <v>0</v>
      </c>
      <c r="AJ943" s="53">
        <f t="shared" si="324"/>
        <v>0</v>
      </c>
      <c r="AK943" s="53">
        <f t="shared" si="324"/>
        <v>0</v>
      </c>
      <c r="AL943" s="53">
        <f t="shared" si="323"/>
        <v>-1.3345708883501379</v>
      </c>
      <c r="AM943" s="53">
        <f t="shared" si="323"/>
        <v>0</v>
      </c>
    </row>
    <row r="944" spans="1:39" x14ac:dyDescent="0.35">
      <c r="A944" s="301">
        <v>2021</v>
      </c>
      <c r="B944" s="301" t="s">
        <v>86</v>
      </c>
      <c r="C944" s="301" t="s">
        <v>27</v>
      </c>
      <c r="D944" s="302" t="s">
        <v>13</v>
      </c>
      <c r="E944" s="302" t="s">
        <v>226</v>
      </c>
      <c r="F944" s="301" t="s">
        <v>76</v>
      </c>
      <c r="G944" s="301" t="s">
        <v>77</v>
      </c>
      <c r="H944" s="303">
        <v>96538449000</v>
      </c>
      <c r="I944" s="303">
        <v>101588878151</v>
      </c>
      <c r="J944" s="303">
        <v>98072249445</v>
      </c>
      <c r="K944" s="304">
        <f t="shared" si="343"/>
        <v>0.96538372339565615</v>
      </c>
      <c r="L944" s="303">
        <v>94678511227</v>
      </c>
      <c r="M944" s="304">
        <f t="shared" si="344"/>
        <v>0.93197713125910742</v>
      </c>
      <c r="P944">
        <f t="shared" si="330"/>
        <v>2021</v>
      </c>
      <c r="Q944" t="str">
        <f t="shared" si="331"/>
        <v>Claudia López 2020-2023</v>
      </c>
      <c r="R944" t="str">
        <f t="shared" si="332"/>
        <v>0104-SECRETARÍA GENERAL</v>
      </c>
      <c r="S944" t="str">
        <f t="shared" si="333"/>
        <v>GESTIÓN PÚBLICA</v>
      </c>
      <c r="T944" t="str">
        <f t="shared" si="334"/>
        <v>Administración Centrral</v>
      </c>
      <c r="U944" t="str">
        <f t="shared" si="335"/>
        <v>Funcionamiento</v>
      </c>
      <c r="V944" t="s">
        <v>256</v>
      </c>
      <c r="W944" s="53">
        <f t="shared" si="326"/>
        <v>131215149998.37199</v>
      </c>
      <c r="X944" s="53">
        <f t="shared" si="327"/>
        <v>138079698014.93082</v>
      </c>
      <c r="Y944" s="53">
        <f t="shared" si="328"/>
        <v>133299892995.00171</v>
      </c>
      <c r="Z944" s="53"/>
      <c r="AA944" s="53">
        <f t="shared" si="329"/>
        <v>128687120841.0791</v>
      </c>
      <c r="AB944" s="53"/>
      <c r="AC944" s="53">
        <f t="shared" si="346"/>
        <v>131215149998.37199</v>
      </c>
      <c r="AD944" s="53">
        <f t="shared" si="347"/>
        <v>138079698014.93082</v>
      </c>
      <c r="AE944" s="53">
        <f t="shared" si="348"/>
        <v>133299892995.00171</v>
      </c>
      <c r="AF944" s="53">
        <f t="shared" si="349"/>
        <v>1.3121504580143801</v>
      </c>
      <c r="AG944" s="53">
        <f t="shared" si="350"/>
        <v>128687120841.0791</v>
      </c>
      <c r="AI944" s="53">
        <f t="shared" si="324"/>
        <v>0</v>
      </c>
      <c r="AJ944" s="53">
        <f t="shared" si="324"/>
        <v>0</v>
      </c>
      <c r="AK944" s="53">
        <f t="shared" si="324"/>
        <v>0</v>
      </c>
      <c r="AL944" s="53">
        <f t="shared" si="323"/>
        <v>-1.3121504580143801</v>
      </c>
      <c r="AM944" s="53">
        <f t="shared" si="323"/>
        <v>0</v>
      </c>
    </row>
    <row r="945" spans="1:39" x14ac:dyDescent="0.35">
      <c r="A945" s="301">
        <v>2021</v>
      </c>
      <c r="B945" s="301" t="s">
        <v>86</v>
      </c>
      <c r="C945" s="301" t="s">
        <v>27</v>
      </c>
      <c r="D945" s="302" t="s">
        <v>13</v>
      </c>
      <c r="E945" s="302" t="s">
        <v>226</v>
      </c>
      <c r="F945" s="301" t="s">
        <v>78</v>
      </c>
      <c r="G945" s="301" t="s">
        <v>77</v>
      </c>
      <c r="H945" s="303">
        <v>94103410000</v>
      </c>
      <c r="I945" s="303">
        <v>91652980849</v>
      </c>
      <c r="J945" s="303">
        <v>91381856445</v>
      </c>
      <c r="K945" s="304">
        <f t="shared" si="343"/>
        <v>0.99704183757594655</v>
      </c>
      <c r="L945" s="303">
        <v>81951142922</v>
      </c>
      <c r="M945" s="304">
        <f t="shared" si="344"/>
        <v>0.89414596407961944</v>
      </c>
      <c r="P945">
        <f t="shared" si="330"/>
        <v>2021</v>
      </c>
      <c r="Q945" t="str">
        <f t="shared" si="331"/>
        <v>Claudia López 2020-2023</v>
      </c>
      <c r="R945" t="str">
        <f t="shared" si="332"/>
        <v>0104-SECRETARÍA GENERAL</v>
      </c>
      <c r="S945" t="str">
        <f t="shared" si="333"/>
        <v>GESTIÓN PÚBLICA</v>
      </c>
      <c r="T945" t="str">
        <f t="shared" si="334"/>
        <v>Administración Centrral</v>
      </c>
      <c r="U945" t="str">
        <f t="shared" si="335"/>
        <v>Inversión directa</v>
      </c>
      <c r="V945" t="s">
        <v>256</v>
      </c>
      <c r="W945" s="53">
        <f t="shared" si="326"/>
        <v>127905442716.49008</v>
      </c>
      <c r="X945" s="53">
        <f t="shared" si="327"/>
        <v>124574817127.00243</v>
      </c>
      <c r="Y945" s="53">
        <f t="shared" si="328"/>
        <v>124206304583.994</v>
      </c>
      <c r="Z945" s="53"/>
      <c r="AA945" s="53">
        <f t="shared" si="329"/>
        <v>111388069960.06587</v>
      </c>
      <c r="AB945" s="53"/>
      <c r="AC945" s="53">
        <f t="shared" si="346"/>
        <v>127905442716.49008</v>
      </c>
      <c r="AD945" s="53">
        <f t="shared" si="347"/>
        <v>124574817127.00243</v>
      </c>
      <c r="AE945" s="53">
        <f t="shared" si="348"/>
        <v>124206304583.994</v>
      </c>
      <c r="AF945" s="53">
        <f t="shared" si="349"/>
        <v>1.3551801963607295</v>
      </c>
      <c r="AG945" s="53">
        <f t="shared" si="350"/>
        <v>111388069960.06587</v>
      </c>
      <c r="AI945" s="53">
        <f t="shared" si="324"/>
        <v>0</v>
      </c>
      <c r="AJ945" s="53">
        <f t="shared" si="324"/>
        <v>0</v>
      </c>
      <c r="AK945" s="53">
        <f t="shared" si="324"/>
        <v>0</v>
      </c>
      <c r="AL945" s="53">
        <f t="shared" si="323"/>
        <v>-1.3551801963607295</v>
      </c>
      <c r="AM945" s="53">
        <f t="shared" si="323"/>
        <v>0</v>
      </c>
    </row>
    <row r="946" spans="1:39" x14ac:dyDescent="0.35">
      <c r="A946" s="301">
        <v>2021</v>
      </c>
      <c r="B946" s="301" t="s">
        <v>86</v>
      </c>
      <c r="C946" s="301" t="s">
        <v>28</v>
      </c>
      <c r="D946" s="302" t="s">
        <v>255</v>
      </c>
      <c r="E946" s="302" t="s">
        <v>226</v>
      </c>
      <c r="F946" s="301" t="s">
        <v>76</v>
      </c>
      <c r="G946" s="301" t="s">
        <v>77</v>
      </c>
      <c r="H946" s="303">
        <v>20806235000</v>
      </c>
      <c r="I946" s="303">
        <v>20806235000</v>
      </c>
      <c r="J946" s="303">
        <v>19990744289</v>
      </c>
      <c r="K946" s="304">
        <f t="shared" si="343"/>
        <v>0.96080546475611761</v>
      </c>
      <c r="L946" s="303">
        <v>19622939720</v>
      </c>
      <c r="M946" s="304">
        <f t="shared" si="344"/>
        <v>0.94312785181941861</v>
      </c>
      <c r="P946">
        <f t="shared" si="330"/>
        <v>2021</v>
      </c>
      <c r="Q946" t="str">
        <f t="shared" si="331"/>
        <v>Claudia López 2020-2023</v>
      </c>
      <c r="R946" t="str">
        <f t="shared" si="332"/>
        <v>0105-VEEDURÍA DISTRITAL</v>
      </c>
      <c r="S946" t="str">
        <f t="shared" si="333"/>
        <v>OTRAS ENTIDADES DE CONTROL</v>
      </c>
      <c r="T946" t="str">
        <f t="shared" si="334"/>
        <v>Administración Centrral</v>
      </c>
      <c r="U946" t="str">
        <f t="shared" si="335"/>
        <v>Funcionamiento</v>
      </c>
      <c r="V946" t="s">
        <v>256</v>
      </c>
      <c r="W946" s="53">
        <f t="shared" si="326"/>
        <v>28279854034.389732</v>
      </c>
      <c r="X946" s="53">
        <f t="shared" si="327"/>
        <v>28279854034.389732</v>
      </c>
      <c r="Y946" s="53">
        <f t="shared" si="328"/>
        <v>27171438298.746994</v>
      </c>
      <c r="Z946" s="53"/>
      <c r="AA946" s="53">
        <f t="shared" si="329"/>
        <v>26671517985.220703</v>
      </c>
      <c r="AB946" s="53"/>
      <c r="AC946" s="53">
        <f t="shared" si="346"/>
        <v>28279854034.389732</v>
      </c>
      <c r="AD946" s="53">
        <f t="shared" si="347"/>
        <v>28279854034.389732</v>
      </c>
      <c r="AE946" s="53">
        <f t="shared" si="348"/>
        <v>27171438298.746994</v>
      </c>
      <c r="AF946" s="53">
        <f t="shared" si="349"/>
        <v>1.3059276845977656</v>
      </c>
      <c r="AG946" s="53">
        <f t="shared" si="350"/>
        <v>26671517985.220703</v>
      </c>
      <c r="AI946" s="53">
        <f t="shared" si="324"/>
        <v>0</v>
      </c>
      <c r="AJ946" s="53">
        <f t="shared" si="324"/>
        <v>0</v>
      </c>
      <c r="AK946" s="53">
        <f t="shared" si="324"/>
        <v>0</v>
      </c>
      <c r="AL946" s="53">
        <f t="shared" si="323"/>
        <v>-1.3059276845977656</v>
      </c>
      <c r="AM946" s="53">
        <f t="shared" si="323"/>
        <v>0</v>
      </c>
    </row>
    <row r="947" spans="1:39" x14ac:dyDescent="0.35">
      <c r="A947" s="301">
        <v>2021</v>
      </c>
      <c r="B947" s="301" t="s">
        <v>86</v>
      </c>
      <c r="C947" s="301" t="s">
        <v>28</v>
      </c>
      <c r="D947" s="302" t="s">
        <v>255</v>
      </c>
      <c r="E947" s="302" t="s">
        <v>226</v>
      </c>
      <c r="F947" s="301" t="s">
        <v>78</v>
      </c>
      <c r="G947" s="301" t="s">
        <v>77</v>
      </c>
      <c r="H947" s="303">
        <v>1881819000</v>
      </c>
      <c r="I947" s="303">
        <v>1881819000</v>
      </c>
      <c r="J947" s="303">
        <v>1865294703</v>
      </c>
      <c r="K947" s="304">
        <f t="shared" si="343"/>
        <v>0.99121897642653201</v>
      </c>
      <c r="L947" s="303">
        <v>1739855224</v>
      </c>
      <c r="M947" s="304">
        <f t="shared" si="344"/>
        <v>0.92456034507038132</v>
      </c>
      <c r="P947">
        <f t="shared" si="330"/>
        <v>2021</v>
      </c>
      <c r="Q947" t="str">
        <f t="shared" si="331"/>
        <v>Claudia López 2020-2023</v>
      </c>
      <c r="R947" t="str">
        <f t="shared" si="332"/>
        <v>0105-VEEDURÍA DISTRITAL</v>
      </c>
      <c r="S947" t="str">
        <f t="shared" si="333"/>
        <v>OTRAS ENTIDADES DE CONTROL</v>
      </c>
      <c r="T947" t="str">
        <f t="shared" si="334"/>
        <v>Administración Centrral</v>
      </c>
      <c r="U947" t="str">
        <f t="shared" si="335"/>
        <v>Inversión directa</v>
      </c>
      <c r="V947" t="s">
        <v>256</v>
      </c>
      <c r="W947" s="53">
        <f t="shared" si="326"/>
        <v>2557770141.4571762</v>
      </c>
      <c r="X947" s="53">
        <f t="shared" si="327"/>
        <v>2557770141.4571762</v>
      </c>
      <c r="Y947" s="53">
        <f t="shared" si="328"/>
        <v>2535310301.5495281</v>
      </c>
      <c r="Z947" s="53"/>
      <c r="AA947" s="53">
        <f t="shared" si="329"/>
        <v>2364812844.596365</v>
      </c>
      <c r="AB947" s="53"/>
      <c r="AC947" s="53">
        <f t="shared" si="346"/>
        <v>2557770141.4571762</v>
      </c>
      <c r="AD947" s="53">
        <f t="shared" si="347"/>
        <v>2557770141.4571762</v>
      </c>
      <c r="AE947" s="53">
        <f t="shared" si="348"/>
        <v>2535310301.5495281</v>
      </c>
      <c r="AF947" s="53">
        <f t="shared" si="349"/>
        <v>1.3472657580508689</v>
      </c>
      <c r="AG947" s="53">
        <f t="shared" si="350"/>
        <v>2364812844.596365</v>
      </c>
      <c r="AI947" s="53">
        <f t="shared" si="324"/>
        <v>0</v>
      </c>
      <c r="AJ947" s="53">
        <f t="shared" si="324"/>
        <v>0</v>
      </c>
      <c r="AK947" s="53">
        <f t="shared" si="324"/>
        <v>0</v>
      </c>
      <c r="AL947" s="53">
        <f t="shared" si="323"/>
        <v>-1.3472657580508689</v>
      </c>
      <c r="AM947" s="53">
        <f t="shared" si="323"/>
        <v>0</v>
      </c>
    </row>
    <row r="948" spans="1:39" x14ac:dyDescent="0.35">
      <c r="A948" s="301">
        <v>2021</v>
      </c>
      <c r="B948" s="301" t="s">
        <v>86</v>
      </c>
      <c r="C948" s="301" t="s">
        <v>29</v>
      </c>
      <c r="D948" s="302" t="s">
        <v>14</v>
      </c>
      <c r="E948" s="302" t="s">
        <v>226</v>
      </c>
      <c r="F948" s="301" t="s">
        <v>76</v>
      </c>
      <c r="G948" s="301" t="s">
        <v>77</v>
      </c>
      <c r="H948" s="303">
        <v>131334725000</v>
      </c>
      <c r="I948" s="303">
        <v>131334725000</v>
      </c>
      <c r="J948" s="303">
        <v>115607444059</v>
      </c>
      <c r="K948" s="304">
        <f t="shared" si="343"/>
        <v>0.88025039881112932</v>
      </c>
      <c r="L948" s="303">
        <v>112187282785</v>
      </c>
      <c r="M948" s="304">
        <f t="shared" si="344"/>
        <v>0.85420883764746913</v>
      </c>
      <c r="P948">
        <f t="shared" si="330"/>
        <v>2021</v>
      </c>
      <c r="Q948" t="str">
        <f t="shared" si="331"/>
        <v>Claudia López 2020-2023</v>
      </c>
      <c r="R948" t="str">
        <f t="shared" si="332"/>
        <v>0110-SECRETARÍA DISTRITAL DE GOBIERNO</v>
      </c>
      <c r="S948" t="str">
        <f t="shared" si="333"/>
        <v>GOBIERNO</v>
      </c>
      <c r="T948" t="str">
        <f t="shared" si="334"/>
        <v>Administración Centrral</v>
      </c>
      <c r="U948" t="str">
        <f t="shared" si="335"/>
        <v>Funcionamiento</v>
      </c>
      <c r="V948" t="s">
        <v>256</v>
      </c>
      <c r="W948" s="53">
        <f t="shared" si="326"/>
        <v>178510280819.50992</v>
      </c>
      <c r="X948" s="53">
        <f t="shared" si="327"/>
        <v>178510280819.50992</v>
      </c>
      <c r="Y948" s="53">
        <f t="shared" si="328"/>
        <v>157133745883.26028</v>
      </c>
      <c r="Z948" s="53"/>
      <c r="AA948" s="53">
        <f t="shared" si="329"/>
        <v>152485059486.95685</v>
      </c>
      <c r="AB948" s="53"/>
      <c r="AC948" s="53">
        <f t="shared" si="346"/>
        <v>178510280819.50992</v>
      </c>
      <c r="AD948" s="53">
        <f t="shared" si="347"/>
        <v>178510280819.50992</v>
      </c>
      <c r="AE948" s="53">
        <f t="shared" si="348"/>
        <v>157133745883.26028</v>
      </c>
      <c r="AF948" s="53">
        <f t="shared" si="349"/>
        <v>1.1964371637680764</v>
      </c>
      <c r="AG948" s="53">
        <f t="shared" si="350"/>
        <v>152485059486.95685</v>
      </c>
      <c r="AI948" s="53">
        <f t="shared" si="324"/>
        <v>0</v>
      </c>
      <c r="AJ948" s="53">
        <f t="shared" si="324"/>
        <v>0</v>
      </c>
      <c r="AK948" s="53">
        <f t="shared" si="324"/>
        <v>0</v>
      </c>
      <c r="AL948" s="53">
        <f t="shared" si="323"/>
        <v>-1.1964371637680764</v>
      </c>
      <c r="AM948" s="53">
        <f t="shared" si="323"/>
        <v>0</v>
      </c>
    </row>
    <row r="949" spans="1:39" x14ac:dyDescent="0.35">
      <c r="A949" s="301">
        <v>2021</v>
      </c>
      <c r="B949" s="301" t="s">
        <v>86</v>
      </c>
      <c r="C949" s="301" t="s">
        <v>29</v>
      </c>
      <c r="D949" s="302" t="s">
        <v>14</v>
      </c>
      <c r="E949" s="302" t="s">
        <v>226</v>
      </c>
      <c r="F949" s="301" t="s">
        <v>78</v>
      </c>
      <c r="G949" s="301" t="s">
        <v>77</v>
      </c>
      <c r="H949" s="303">
        <v>75043144000</v>
      </c>
      <c r="I949" s="303">
        <v>75043144000</v>
      </c>
      <c r="J949" s="303">
        <v>69344745605</v>
      </c>
      <c r="K949" s="304">
        <f t="shared" si="343"/>
        <v>0.92406503657416061</v>
      </c>
      <c r="L949" s="303">
        <v>56986360127</v>
      </c>
      <c r="M949" s="304">
        <f t="shared" si="344"/>
        <v>0.75938129840348911</v>
      </c>
      <c r="P949">
        <f t="shared" si="330"/>
        <v>2021</v>
      </c>
      <c r="Q949" t="str">
        <f t="shared" si="331"/>
        <v>Claudia López 2020-2023</v>
      </c>
      <c r="R949" t="str">
        <f t="shared" si="332"/>
        <v>0110-SECRETARÍA DISTRITAL DE GOBIERNO</v>
      </c>
      <c r="S949" t="str">
        <f t="shared" si="333"/>
        <v>GOBIERNO</v>
      </c>
      <c r="T949" t="str">
        <f t="shared" si="334"/>
        <v>Administración Centrral</v>
      </c>
      <c r="U949" t="str">
        <f t="shared" si="335"/>
        <v>Inversión directa</v>
      </c>
      <c r="V949" t="s">
        <v>256</v>
      </c>
      <c r="W949" s="53">
        <f t="shared" si="326"/>
        <v>101998711376.74306</v>
      </c>
      <c r="X949" s="53">
        <f t="shared" si="327"/>
        <v>101998711376.74306</v>
      </c>
      <c r="Y949" s="53">
        <f t="shared" si="328"/>
        <v>94253442958.867325</v>
      </c>
      <c r="Z949" s="53"/>
      <c r="AA949" s="53">
        <f t="shared" si="329"/>
        <v>77455913880.753876</v>
      </c>
      <c r="AB949" s="53"/>
      <c r="AC949" s="53">
        <f t="shared" si="346"/>
        <v>101998711376.74306</v>
      </c>
      <c r="AD949" s="53">
        <f t="shared" si="347"/>
        <v>101998711376.74306</v>
      </c>
      <c r="AE949" s="53">
        <f t="shared" si="348"/>
        <v>94253442958.867325</v>
      </c>
      <c r="AF949" s="53">
        <f t="shared" si="349"/>
        <v>1.2559900603160672</v>
      </c>
      <c r="AG949" s="53">
        <f t="shared" si="350"/>
        <v>77455913880.753876</v>
      </c>
      <c r="AI949" s="53">
        <f t="shared" si="324"/>
        <v>0</v>
      </c>
      <c r="AJ949" s="53">
        <f t="shared" si="324"/>
        <v>0</v>
      </c>
      <c r="AK949" s="53">
        <f t="shared" si="324"/>
        <v>0</v>
      </c>
      <c r="AL949" s="53">
        <f t="shared" si="323"/>
        <v>-1.2559900603160672</v>
      </c>
      <c r="AM949" s="53">
        <f t="shared" si="323"/>
        <v>0</v>
      </c>
    </row>
    <row r="950" spans="1:39" x14ac:dyDescent="0.35">
      <c r="A950" s="301">
        <v>2021</v>
      </c>
      <c r="B950" s="301" t="s">
        <v>86</v>
      </c>
      <c r="C950" s="301" t="s">
        <v>30</v>
      </c>
      <c r="D950" s="302" t="s">
        <v>16</v>
      </c>
      <c r="E950" s="302" t="s">
        <v>226</v>
      </c>
      <c r="F950" s="301" t="s">
        <v>76</v>
      </c>
      <c r="G950" s="301" t="s">
        <v>77</v>
      </c>
      <c r="H950" s="303">
        <v>442160254000</v>
      </c>
      <c r="I950" s="303">
        <v>414916802699</v>
      </c>
      <c r="J950" s="303">
        <v>320391348479</v>
      </c>
      <c r="K950" s="304">
        <f t="shared" si="343"/>
        <v>0.77218214927638595</v>
      </c>
      <c r="L950" s="303">
        <v>301387988682</v>
      </c>
      <c r="M950" s="304">
        <f t="shared" si="344"/>
        <v>0.72638173899320468</v>
      </c>
      <c r="P950">
        <f t="shared" si="330"/>
        <v>2021</v>
      </c>
      <c r="Q950" t="str">
        <f t="shared" si="331"/>
        <v>Claudia López 2020-2023</v>
      </c>
      <c r="R950" t="str">
        <f t="shared" si="332"/>
        <v>0111-SECRETARÍA DISTRITAL DE HACIENDA</v>
      </c>
      <c r="S950" t="str">
        <f t="shared" si="333"/>
        <v>HACIENDA</v>
      </c>
      <c r="T950" t="str">
        <f t="shared" si="334"/>
        <v>Administración Centrral</v>
      </c>
      <c r="U950" t="str">
        <f t="shared" si="335"/>
        <v>Funcionamiento</v>
      </c>
      <c r="V950" t="s">
        <v>256</v>
      </c>
      <c r="W950" s="53">
        <f t="shared" si="326"/>
        <v>600984629988.49573</v>
      </c>
      <c r="X950" s="53">
        <f t="shared" si="327"/>
        <v>563955305548.71667</v>
      </c>
      <c r="Y950" s="53">
        <f t="shared" si="328"/>
        <v>435476219934.42902</v>
      </c>
      <c r="Z950" s="53"/>
      <c r="AA950" s="53">
        <f t="shared" si="329"/>
        <v>409646835558.9209</v>
      </c>
      <c r="AB950" s="53"/>
      <c r="AC950" s="53">
        <f t="shared" si="346"/>
        <v>600984629988.49573</v>
      </c>
      <c r="AD950" s="53">
        <f t="shared" si="347"/>
        <v>563955305548.71667</v>
      </c>
      <c r="AE950" s="53">
        <f t="shared" si="348"/>
        <v>435476219934.42902</v>
      </c>
      <c r="AF950" s="53">
        <f t="shared" si="349"/>
        <v>1.0495506981199403</v>
      </c>
      <c r="AG950" s="53">
        <f t="shared" si="350"/>
        <v>409646835558.9209</v>
      </c>
      <c r="AI950" s="53">
        <f t="shared" si="324"/>
        <v>0</v>
      </c>
      <c r="AJ950" s="53">
        <f t="shared" si="324"/>
        <v>0</v>
      </c>
      <c r="AK950" s="53">
        <f t="shared" si="324"/>
        <v>0</v>
      </c>
      <c r="AL950" s="53">
        <f t="shared" si="323"/>
        <v>-1.0495506981199403</v>
      </c>
      <c r="AM950" s="53">
        <f t="shared" si="323"/>
        <v>0</v>
      </c>
    </row>
    <row r="951" spans="1:39" x14ac:dyDescent="0.35">
      <c r="A951" s="301">
        <v>2021</v>
      </c>
      <c r="B951" s="301" t="s">
        <v>86</v>
      </c>
      <c r="C951" s="301" t="s">
        <v>30</v>
      </c>
      <c r="D951" s="302" t="s">
        <v>16</v>
      </c>
      <c r="E951" s="302" t="s">
        <v>226</v>
      </c>
      <c r="F951" s="301" t="s">
        <v>79</v>
      </c>
      <c r="G951" s="301" t="s">
        <v>77</v>
      </c>
      <c r="H951" s="303">
        <v>491800986000</v>
      </c>
      <c r="I951" s="303">
        <v>486300986000</v>
      </c>
      <c r="J951" s="303">
        <v>313594948341</v>
      </c>
      <c r="K951" s="304">
        <f>+J951/I951</f>
        <v>0.64485772673510477</v>
      </c>
      <c r="L951" s="303">
        <v>312052809231</v>
      </c>
      <c r="M951" s="304">
        <f t="shared" si="344"/>
        <v>0.64168656493532172</v>
      </c>
      <c r="P951">
        <f t="shared" si="330"/>
        <v>2021</v>
      </c>
      <c r="Q951" t="str">
        <f t="shared" si="331"/>
        <v>Claudia López 2020-2023</v>
      </c>
      <c r="R951" t="str">
        <f t="shared" si="332"/>
        <v>0111-SECRETARÍA DISTRITAL DE HACIENDA</v>
      </c>
      <c r="S951" t="str">
        <f t="shared" si="333"/>
        <v>HACIENDA</v>
      </c>
      <c r="T951" t="str">
        <f t="shared" si="334"/>
        <v>Administración Centrral</v>
      </c>
      <c r="U951" t="str">
        <f t="shared" si="335"/>
        <v>Servicio de la deuda</v>
      </c>
      <c r="V951" t="s">
        <v>256</v>
      </c>
      <c r="W951" s="53">
        <f t="shared" si="326"/>
        <v>668456359261.96875</v>
      </c>
      <c r="X951" s="53">
        <f t="shared" si="327"/>
        <v>660980754127.77966</v>
      </c>
      <c r="Y951" s="53">
        <f t="shared" si="328"/>
        <v>426238546522.49524</v>
      </c>
      <c r="Z951" s="53"/>
      <c r="AA951" s="53">
        <f t="shared" si="329"/>
        <v>424142469604.61346</v>
      </c>
      <c r="AB951" s="53"/>
      <c r="AC951" s="53">
        <f t="shared" si="346"/>
        <v>668456359261.96875</v>
      </c>
      <c r="AD951" s="53">
        <f t="shared" si="347"/>
        <v>660980754127.77966</v>
      </c>
      <c r="AE951" s="53">
        <f t="shared" si="348"/>
        <v>426238546522.49524</v>
      </c>
      <c r="AF951" s="53">
        <f t="shared" si="349"/>
        <v>0.87649122414589398</v>
      </c>
      <c r="AG951" s="53">
        <f t="shared" si="350"/>
        <v>424142469604.61346</v>
      </c>
      <c r="AI951" s="53">
        <f t="shared" si="324"/>
        <v>0</v>
      </c>
      <c r="AJ951" s="53">
        <f t="shared" si="324"/>
        <v>0</v>
      </c>
      <c r="AK951" s="53">
        <f t="shared" si="324"/>
        <v>0</v>
      </c>
      <c r="AL951" s="53">
        <f t="shared" si="323"/>
        <v>-0.87649122414589398</v>
      </c>
      <c r="AM951" s="53">
        <f t="shared" si="323"/>
        <v>0</v>
      </c>
    </row>
    <row r="952" spans="1:39" x14ac:dyDescent="0.35">
      <c r="A952" s="301">
        <v>2021</v>
      </c>
      <c r="B952" s="301" t="s">
        <v>86</v>
      </c>
      <c r="C952" s="301" t="s">
        <v>30</v>
      </c>
      <c r="D952" s="302" t="s">
        <v>16</v>
      </c>
      <c r="E952" s="302" t="s">
        <v>226</v>
      </c>
      <c r="F952" s="301" t="s">
        <v>78</v>
      </c>
      <c r="G952" s="301" t="s">
        <v>77</v>
      </c>
      <c r="H952" s="303">
        <v>58971433000</v>
      </c>
      <c r="I952" s="303">
        <v>53282140535</v>
      </c>
      <c r="J952" s="303">
        <v>48190162638</v>
      </c>
      <c r="K952" s="304">
        <f t="shared" si="343"/>
        <v>0.90443368367201427</v>
      </c>
      <c r="L952" s="303">
        <v>28406526639</v>
      </c>
      <c r="M952" s="304">
        <f t="shared" si="344"/>
        <v>0.53313411123827326</v>
      </c>
      <c r="P952">
        <f t="shared" si="330"/>
        <v>2021</v>
      </c>
      <c r="Q952" t="str">
        <f t="shared" si="331"/>
        <v>Claudia López 2020-2023</v>
      </c>
      <c r="R952" t="str">
        <f t="shared" si="332"/>
        <v>0111-SECRETARÍA DISTRITAL DE HACIENDA</v>
      </c>
      <c r="S952" t="str">
        <f t="shared" si="333"/>
        <v>HACIENDA</v>
      </c>
      <c r="T952" t="str">
        <f t="shared" si="334"/>
        <v>Administración Centrral</v>
      </c>
      <c r="U952" t="str">
        <f t="shared" si="335"/>
        <v>Inversión directa</v>
      </c>
      <c r="V952" t="s">
        <v>256</v>
      </c>
      <c r="W952" s="53">
        <f t="shared" si="326"/>
        <v>80154026782.778992</v>
      </c>
      <c r="X952" s="53">
        <f t="shared" si="327"/>
        <v>72421135153.459549</v>
      </c>
      <c r="Y952" s="53">
        <f t="shared" si="328"/>
        <v>65500114042.552223</v>
      </c>
      <c r="Z952" s="53"/>
      <c r="AA952" s="53">
        <f t="shared" si="329"/>
        <v>38610177524.906525</v>
      </c>
      <c r="AB952" s="53"/>
      <c r="AC952" s="53">
        <f t="shared" si="346"/>
        <v>80154026782.778992</v>
      </c>
      <c r="AD952" s="53">
        <f t="shared" si="347"/>
        <v>72421135153.459549</v>
      </c>
      <c r="AE952" s="53">
        <f t="shared" si="348"/>
        <v>65500114042.552223</v>
      </c>
      <c r="AF952" s="53">
        <f t="shared" si="349"/>
        <v>1.2293071071258197</v>
      </c>
      <c r="AG952" s="53">
        <f t="shared" si="350"/>
        <v>38610177524.906525</v>
      </c>
      <c r="AI952" s="53">
        <f t="shared" si="324"/>
        <v>0</v>
      </c>
      <c r="AJ952" s="53">
        <f t="shared" si="324"/>
        <v>0</v>
      </c>
      <c r="AK952" s="53">
        <f t="shared" si="324"/>
        <v>0</v>
      </c>
      <c r="AL952" s="53">
        <f t="shared" si="323"/>
        <v>-1.2293071071258197</v>
      </c>
      <c r="AM952" s="53">
        <f t="shared" si="323"/>
        <v>0</v>
      </c>
    </row>
    <row r="953" spans="1:39" x14ac:dyDescent="0.35">
      <c r="A953" s="301">
        <v>2021</v>
      </c>
      <c r="B953" s="301" t="s">
        <v>86</v>
      </c>
      <c r="C953" s="301" t="s">
        <v>30</v>
      </c>
      <c r="D953" s="302" t="s">
        <v>16</v>
      </c>
      <c r="E953" s="302" t="s">
        <v>226</v>
      </c>
      <c r="F953" s="301" t="s">
        <v>80</v>
      </c>
      <c r="G953" s="301" t="s">
        <v>77</v>
      </c>
      <c r="H953" s="303">
        <v>4862345733000</v>
      </c>
      <c r="I953" s="303">
        <v>6017535239885</v>
      </c>
      <c r="J953" s="303">
        <v>5659624009814</v>
      </c>
      <c r="K953" s="304">
        <f t="shared" si="343"/>
        <v>0.94052195528516092</v>
      </c>
      <c r="L953" s="303">
        <v>5659624009814</v>
      </c>
      <c r="M953" s="304">
        <f t="shared" si="344"/>
        <v>0.94052195528516092</v>
      </c>
      <c r="P953">
        <f t="shared" si="330"/>
        <v>2021</v>
      </c>
      <c r="Q953" t="str">
        <f t="shared" si="331"/>
        <v>Claudia López 2020-2023</v>
      </c>
      <c r="R953" t="str">
        <f t="shared" si="332"/>
        <v>0111-SECRETARÍA DISTRITAL DE HACIENDA</v>
      </c>
      <c r="S953" t="str">
        <f t="shared" si="333"/>
        <v>HACIENDA</v>
      </c>
      <c r="T953" t="str">
        <f t="shared" si="334"/>
        <v>Administración Centrral</v>
      </c>
      <c r="U953" t="str">
        <f t="shared" si="335"/>
        <v>Transferencias</v>
      </c>
      <c r="V953" t="s">
        <v>256</v>
      </c>
      <c r="W953" s="53">
        <f t="shared" si="326"/>
        <v>6608904859239.4414</v>
      </c>
      <c r="X953" s="53">
        <f t="shared" si="327"/>
        <v>8179039515354.1328</v>
      </c>
      <c r="Y953" s="53">
        <f t="shared" si="328"/>
        <v>7692566237335.4639</v>
      </c>
      <c r="Z953" s="53"/>
      <c r="AA953" s="53">
        <f t="shared" si="329"/>
        <v>7692566237335.4639</v>
      </c>
      <c r="AB953" s="53"/>
      <c r="AC953" s="53">
        <f t="shared" si="346"/>
        <v>6608904859239.4414</v>
      </c>
      <c r="AD953" s="53">
        <f t="shared" si="347"/>
        <v>8179039515354.1328</v>
      </c>
      <c r="AE953" s="53">
        <f t="shared" si="348"/>
        <v>7692566237335.4639</v>
      </c>
      <c r="AF953" s="53">
        <f t="shared" si="349"/>
        <v>1.27835831959041</v>
      </c>
      <c r="AG953" s="53">
        <f t="shared" si="350"/>
        <v>7692566237335.4639</v>
      </c>
      <c r="AI953" s="53">
        <f t="shared" si="324"/>
        <v>0</v>
      </c>
      <c r="AJ953" s="53">
        <f t="shared" si="324"/>
        <v>0</v>
      </c>
      <c r="AK953" s="53">
        <f t="shared" si="324"/>
        <v>0</v>
      </c>
      <c r="AL953" s="53">
        <f t="shared" si="323"/>
        <v>-1.27835831959041</v>
      </c>
      <c r="AM953" s="53">
        <f t="shared" si="323"/>
        <v>0</v>
      </c>
    </row>
    <row r="954" spans="1:39" x14ac:dyDescent="0.35">
      <c r="A954" s="301">
        <v>2021</v>
      </c>
      <c r="B954" s="301" t="s">
        <v>86</v>
      </c>
      <c r="C954" s="301" t="s">
        <v>31</v>
      </c>
      <c r="D954" s="302" t="s">
        <v>11</v>
      </c>
      <c r="E954" s="302" t="s">
        <v>226</v>
      </c>
      <c r="F954" s="301" t="s">
        <v>76</v>
      </c>
      <c r="G954" s="301" t="s">
        <v>77</v>
      </c>
      <c r="H954" s="303">
        <v>119463681000</v>
      </c>
      <c r="I954" s="303">
        <v>118316681000</v>
      </c>
      <c r="J954" s="303">
        <v>110210915437</v>
      </c>
      <c r="K954" s="304">
        <f t="shared" si="343"/>
        <v>0.93149093184079423</v>
      </c>
      <c r="L954" s="303">
        <v>102510490727</v>
      </c>
      <c r="M954" s="304">
        <f t="shared" si="344"/>
        <v>0.8664077614465876</v>
      </c>
      <c r="P954">
        <f t="shared" si="330"/>
        <v>2021</v>
      </c>
      <c r="Q954" t="str">
        <f t="shared" si="331"/>
        <v>Claudia López 2020-2023</v>
      </c>
      <c r="R954" t="str">
        <f t="shared" si="332"/>
        <v>0112-SECRETARÍA DE EDUCACIÓN DEL DISTRITO</v>
      </c>
      <c r="S954" t="str">
        <f t="shared" si="333"/>
        <v>EDUCACIÓN</v>
      </c>
      <c r="T954" t="str">
        <f t="shared" si="334"/>
        <v>Administración Centrral</v>
      </c>
      <c r="U954" t="str">
        <f t="shared" si="335"/>
        <v>Funcionamiento</v>
      </c>
      <c r="V954" t="s">
        <v>256</v>
      </c>
      <c r="W954" s="53">
        <f t="shared" si="326"/>
        <v>162375146733.22192</v>
      </c>
      <c r="X954" s="53">
        <f t="shared" si="327"/>
        <v>160816143262.51016</v>
      </c>
      <c r="Y954" s="53">
        <f t="shared" si="328"/>
        <v>149798779142.63824</v>
      </c>
      <c r="Z954" s="53"/>
      <c r="AA954" s="53">
        <f t="shared" si="329"/>
        <v>139332354688.54514</v>
      </c>
      <c r="AB954" s="53"/>
      <c r="AC954" s="53">
        <f t="shared" si="346"/>
        <v>162375146733.22192</v>
      </c>
      <c r="AD954" s="53">
        <f t="shared" si="347"/>
        <v>160816143262.51016</v>
      </c>
      <c r="AE954" s="53">
        <f t="shared" si="348"/>
        <v>149798779142.63824</v>
      </c>
      <c r="AF954" s="53">
        <f t="shared" si="349"/>
        <v>1.2660833440944665</v>
      </c>
      <c r="AG954" s="53">
        <f t="shared" si="350"/>
        <v>139332354688.54514</v>
      </c>
      <c r="AI954" s="53">
        <f t="shared" si="324"/>
        <v>0</v>
      </c>
      <c r="AJ954" s="53">
        <f t="shared" si="324"/>
        <v>0</v>
      </c>
      <c r="AK954" s="53">
        <f t="shared" si="324"/>
        <v>0</v>
      </c>
      <c r="AL954" s="53">
        <f t="shared" si="323"/>
        <v>-1.2660833440944665</v>
      </c>
      <c r="AM954" s="53">
        <f t="shared" si="323"/>
        <v>0</v>
      </c>
    </row>
    <row r="955" spans="1:39" x14ac:dyDescent="0.35">
      <c r="A955" s="301">
        <v>2021</v>
      </c>
      <c r="B955" s="301" t="s">
        <v>86</v>
      </c>
      <c r="C955" s="301" t="s">
        <v>31</v>
      </c>
      <c r="D955" s="302" t="s">
        <v>11</v>
      </c>
      <c r="E955" s="302" t="s">
        <v>226</v>
      </c>
      <c r="F955" s="301" t="s">
        <v>78</v>
      </c>
      <c r="G955" s="301" t="s">
        <v>77</v>
      </c>
      <c r="H955" s="303">
        <v>4688886533000</v>
      </c>
      <c r="I955" s="303">
        <v>4666492861573</v>
      </c>
      <c r="J955" s="303">
        <v>4655565781907</v>
      </c>
      <c r="K955" s="304">
        <f t="shared" si="343"/>
        <v>0.99765839571812465</v>
      </c>
      <c r="L955" s="303">
        <v>3968894402828</v>
      </c>
      <c r="M955" s="304">
        <f t="shared" si="344"/>
        <v>0.8505090483498885</v>
      </c>
      <c r="P955">
        <f t="shared" si="330"/>
        <v>2021</v>
      </c>
      <c r="Q955" t="str">
        <f t="shared" si="331"/>
        <v>Claudia López 2020-2023</v>
      </c>
      <c r="R955" t="str">
        <f t="shared" si="332"/>
        <v>0112-SECRETARÍA DE EDUCACIÓN DEL DISTRITO</v>
      </c>
      <c r="S955" t="str">
        <f t="shared" si="333"/>
        <v>EDUCACIÓN</v>
      </c>
      <c r="T955" t="str">
        <f t="shared" si="334"/>
        <v>Administración Centrral</v>
      </c>
      <c r="U955" t="str">
        <f t="shared" si="335"/>
        <v>Inversión directa</v>
      </c>
      <c r="V955" t="s">
        <v>256</v>
      </c>
      <c r="W955" s="53">
        <f t="shared" si="326"/>
        <v>6373138952677.2012</v>
      </c>
      <c r="X955" s="53">
        <f t="shared" si="327"/>
        <v>6342701453569.3789</v>
      </c>
      <c r="Y955" s="53">
        <f t="shared" si="328"/>
        <v>6327849356687.0439</v>
      </c>
      <c r="Z955" s="53"/>
      <c r="AA955" s="53">
        <f t="shared" si="329"/>
        <v>5394524977242.7471</v>
      </c>
      <c r="AB955" s="53"/>
      <c r="AC955" s="53">
        <f t="shared" si="346"/>
        <v>6373138952677.2012</v>
      </c>
      <c r="AD955" s="53">
        <f t="shared" si="347"/>
        <v>6342701453569.3789</v>
      </c>
      <c r="AE955" s="53">
        <f t="shared" si="348"/>
        <v>6327849356687.0439</v>
      </c>
      <c r="AF955" s="53">
        <f t="shared" si="349"/>
        <v>1.3560182227631281</v>
      </c>
      <c r="AG955" s="53">
        <f t="shared" si="350"/>
        <v>5394524977242.7471</v>
      </c>
      <c r="AI955" s="53">
        <f t="shared" si="324"/>
        <v>0</v>
      </c>
      <c r="AJ955" s="53">
        <f t="shared" si="324"/>
        <v>0</v>
      </c>
      <c r="AK955" s="53">
        <f t="shared" si="324"/>
        <v>0</v>
      </c>
      <c r="AL955" s="53">
        <f t="shared" si="324"/>
        <v>-1.3560182227631281</v>
      </c>
      <c r="AM955" s="53">
        <f t="shared" si="324"/>
        <v>0</v>
      </c>
    </row>
    <row r="956" spans="1:39" x14ac:dyDescent="0.35">
      <c r="A956" s="301">
        <v>2021</v>
      </c>
      <c r="B956" s="301" t="s">
        <v>86</v>
      </c>
      <c r="C956" s="301" t="s">
        <v>32</v>
      </c>
      <c r="D956" s="302" t="s">
        <v>18</v>
      </c>
      <c r="E956" s="302" t="s">
        <v>226</v>
      </c>
      <c r="F956" s="301" t="s">
        <v>76</v>
      </c>
      <c r="G956" s="301" t="s">
        <v>77</v>
      </c>
      <c r="H956" s="303">
        <v>73006977000</v>
      </c>
      <c r="I956" s="303">
        <v>71618977000</v>
      </c>
      <c r="J956" s="303">
        <v>68761314135</v>
      </c>
      <c r="K956" s="304">
        <f t="shared" si="343"/>
        <v>0.96009908288692813</v>
      </c>
      <c r="L956" s="303">
        <v>66224657849</v>
      </c>
      <c r="M956" s="304">
        <f t="shared" si="344"/>
        <v>0.92468030992679495</v>
      </c>
      <c r="P956">
        <f t="shared" si="330"/>
        <v>2021</v>
      </c>
      <c r="Q956" t="str">
        <f t="shared" si="331"/>
        <v>Claudia López 2020-2023</v>
      </c>
      <c r="R956" t="str">
        <f t="shared" si="332"/>
        <v>0113-SECRETARÍA DISTRITAL DE MOVILIDAD</v>
      </c>
      <c r="S956" t="str">
        <f t="shared" si="333"/>
        <v>MOVILIDAD</v>
      </c>
      <c r="T956" t="str">
        <f t="shared" si="334"/>
        <v>Administración Centrral</v>
      </c>
      <c r="U956" t="str">
        <f t="shared" si="335"/>
        <v>Funcionamiento</v>
      </c>
      <c r="V956" t="s">
        <v>256</v>
      </c>
      <c r="W956" s="53">
        <f t="shared" si="326"/>
        <v>99231151289.603729</v>
      </c>
      <c r="X956" s="53">
        <f t="shared" si="327"/>
        <v>97344580393.921112</v>
      </c>
      <c r="Y956" s="53">
        <f t="shared" si="328"/>
        <v>93460442360.216507</v>
      </c>
      <c r="Z956" s="53"/>
      <c r="AA956" s="53">
        <f t="shared" si="329"/>
        <v>90012616768.344788</v>
      </c>
      <c r="AB956" s="53"/>
      <c r="AC956" s="53">
        <f t="shared" si="346"/>
        <v>99231151289.603729</v>
      </c>
      <c r="AD956" s="53">
        <f t="shared" si="347"/>
        <v>97344580393.921112</v>
      </c>
      <c r="AE956" s="53">
        <f t="shared" si="348"/>
        <v>93460442360.216507</v>
      </c>
      <c r="AF956" s="53">
        <f t="shared" si="349"/>
        <v>1.3049675697017638</v>
      </c>
      <c r="AG956" s="53">
        <f t="shared" si="350"/>
        <v>90012616768.344788</v>
      </c>
      <c r="AI956" s="53">
        <f t="shared" ref="AI956:AL1019" si="351">+W956-AC956</f>
        <v>0</v>
      </c>
      <c r="AJ956" s="53">
        <f t="shared" si="351"/>
        <v>0</v>
      </c>
      <c r="AK956" s="53">
        <f t="shared" si="351"/>
        <v>0</v>
      </c>
      <c r="AL956" s="53">
        <f t="shared" si="351"/>
        <v>-1.3049675697017638</v>
      </c>
      <c r="AM956" s="53">
        <f t="shared" ref="AM956:AM1019" si="352">+AA956-AG956</f>
        <v>0</v>
      </c>
    </row>
    <row r="957" spans="1:39" x14ac:dyDescent="0.35">
      <c r="A957" s="301">
        <v>2021</v>
      </c>
      <c r="B957" s="301" t="s">
        <v>86</v>
      </c>
      <c r="C957" s="301" t="s">
        <v>32</v>
      </c>
      <c r="D957" s="302" t="s">
        <v>18</v>
      </c>
      <c r="E957" s="302" t="s">
        <v>226</v>
      </c>
      <c r="F957" s="301" t="s">
        <v>78</v>
      </c>
      <c r="G957" s="301" t="s">
        <v>77</v>
      </c>
      <c r="H957" s="303">
        <v>430877239000</v>
      </c>
      <c r="I957" s="303">
        <v>362842439718</v>
      </c>
      <c r="J957" s="303">
        <v>359155436813</v>
      </c>
      <c r="K957" s="304">
        <f t="shared" si="343"/>
        <v>0.989838556625665</v>
      </c>
      <c r="L957" s="303">
        <v>208629646421</v>
      </c>
      <c r="M957" s="304">
        <f t="shared" si="344"/>
        <v>0.57498689123341329</v>
      </c>
      <c r="P957">
        <f t="shared" si="330"/>
        <v>2021</v>
      </c>
      <c r="Q957" t="str">
        <f t="shared" si="331"/>
        <v>Claudia López 2020-2023</v>
      </c>
      <c r="R957" t="str">
        <f t="shared" si="332"/>
        <v>0113-SECRETARÍA DISTRITAL DE MOVILIDAD</v>
      </c>
      <c r="S957" t="str">
        <f t="shared" si="333"/>
        <v>MOVILIDAD</v>
      </c>
      <c r="T957" t="str">
        <f t="shared" si="334"/>
        <v>Administración Centrral</v>
      </c>
      <c r="U957" t="str">
        <f t="shared" si="335"/>
        <v>Inversión directa</v>
      </c>
      <c r="V957" t="s">
        <v>256</v>
      </c>
      <c r="W957" s="53">
        <f t="shared" si="326"/>
        <v>585648745467.92627</v>
      </c>
      <c r="X957" s="53">
        <f t="shared" si="327"/>
        <v>493175782774.10089</v>
      </c>
      <c r="Y957" s="53">
        <f t="shared" si="328"/>
        <v>488164404983.84857</v>
      </c>
      <c r="Z957" s="53"/>
      <c r="AA957" s="53">
        <f t="shared" si="329"/>
        <v>283569610168.88544</v>
      </c>
      <c r="AB957" s="53"/>
      <c r="AC957" s="53">
        <f t="shared" si="346"/>
        <v>585648745467.92627</v>
      </c>
      <c r="AD957" s="53">
        <f t="shared" si="347"/>
        <v>493175782774.10089</v>
      </c>
      <c r="AE957" s="53">
        <f t="shared" si="348"/>
        <v>488164404983.84857</v>
      </c>
      <c r="AF957" s="53">
        <f t="shared" si="349"/>
        <v>1.3453894901689238</v>
      </c>
      <c r="AG957" s="53">
        <f t="shared" si="350"/>
        <v>283569610168.88544</v>
      </c>
      <c r="AI957" s="53">
        <f t="shared" si="351"/>
        <v>0</v>
      </c>
      <c r="AJ957" s="53">
        <f t="shared" si="351"/>
        <v>0</v>
      </c>
      <c r="AK957" s="53">
        <f t="shared" si="351"/>
        <v>0</v>
      </c>
      <c r="AL957" s="53">
        <f t="shared" si="351"/>
        <v>-1.3453894901689238</v>
      </c>
      <c r="AM957" s="53">
        <f t="shared" si="352"/>
        <v>0</v>
      </c>
    </row>
    <row r="958" spans="1:39" x14ac:dyDescent="0.35">
      <c r="A958" s="301">
        <v>2021</v>
      </c>
      <c r="B958" s="301" t="s">
        <v>86</v>
      </c>
      <c r="C958" s="301" t="s">
        <v>32</v>
      </c>
      <c r="D958" s="302" t="s">
        <v>18</v>
      </c>
      <c r="E958" s="302" t="s">
        <v>226</v>
      </c>
      <c r="F958" s="301" t="s">
        <v>80</v>
      </c>
      <c r="G958" s="301" t="s">
        <v>77</v>
      </c>
      <c r="H958" s="303">
        <v>0</v>
      </c>
      <c r="I958" s="303">
        <v>0</v>
      </c>
      <c r="J958" s="303">
        <v>0</v>
      </c>
      <c r="K958" s="304">
        <v>0</v>
      </c>
      <c r="L958" s="303">
        <v>0</v>
      </c>
      <c r="M958" s="304">
        <v>0</v>
      </c>
      <c r="P958">
        <f t="shared" si="330"/>
        <v>2021</v>
      </c>
      <c r="Q958" t="str">
        <f t="shared" si="331"/>
        <v>Claudia López 2020-2023</v>
      </c>
      <c r="R958" t="str">
        <f t="shared" si="332"/>
        <v>0113-SECRETARÍA DISTRITAL DE MOVILIDAD</v>
      </c>
      <c r="S958" t="str">
        <f t="shared" si="333"/>
        <v>MOVILIDAD</v>
      </c>
      <c r="T958" t="str">
        <f t="shared" si="334"/>
        <v>Administración Centrral</v>
      </c>
      <c r="U958" t="str">
        <f t="shared" si="335"/>
        <v>Transferencias</v>
      </c>
      <c r="V958" t="s">
        <v>256</v>
      </c>
      <c r="W958" s="53">
        <f t="shared" si="326"/>
        <v>0</v>
      </c>
      <c r="X958" s="53">
        <f t="shared" si="327"/>
        <v>0</v>
      </c>
      <c r="Y958" s="53">
        <f t="shared" si="328"/>
        <v>0</v>
      </c>
      <c r="Z958" s="53"/>
      <c r="AA958" s="53">
        <f t="shared" si="329"/>
        <v>0</v>
      </c>
      <c r="AB958" s="53"/>
      <c r="AC958" s="53">
        <f t="shared" si="346"/>
        <v>0</v>
      </c>
      <c r="AD958" s="53">
        <f t="shared" si="347"/>
        <v>0</v>
      </c>
      <c r="AE958" s="53">
        <f t="shared" si="348"/>
        <v>0</v>
      </c>
      <c r="AF958" s="53">
        <f t="shared" si="349"/>
        <v>0</v>
      </c>
      <c r="AG958" s="53">
        <f t="shared" si="350"/>
        <v>0</v>
      </c>
      <c r="AI958" s="53">
        <f t="shared" si="351"/>
        <v>0</v>
      </c>
      <c r="AJ958" s="53">
        <f t="shared" si="351"/>
        <v>0</v>
      </c>
      <c r="AK958" s="53">
        <f t="shared" si="351"/>
        <v>0</v>
      </c>
      <c r="AL958" s="53">
        <f t="shared" si="351"/>
        <v>0</v>
      </c>
      <c r="AM958" s="53">
        <f t="shared" si="352"/>
        <v>0</v>
      </c>
    </row>
    <row r="959" spans="1:39" x14ac:dyDescent="0.35">
      <c r="A959" s="301">
        <v>2021</v>
      </c>
      <c r="B959" s="301" t="s">
        <v>86</v>
      </c>
      <c r="C959" s="301" t="s">
        <v>33</v>
      </c>
      <c r="D959" s="302" t="s">
        <v>21</v>
      </c>
      <c r="E959" s="302" t="s">
        <v>226</v>
      </c>
      <c r="F959" s="301" t="s">
        <v>76</v>
      </c>
      <c r="G959" s="301" t="s">
        <v>77</v>
      </c>
      <c r="H959" s="303">
        <v>73605457000</v>
      </c>
      <c r="I959" s="303">
        <v>73605457000</v>
      </c>
      <c r="J959" s="303">
        <v>66914629632</v>
      </c>
      <c r="K959" s="304">
        <f t="shared" si="343"/>
        <v>0.90909875924009276</v>
      </c>
      <c r="L959" s="303">
        <v>66730177329</v>
      </c>
      <c r="M959" s="304">
        <f t="shared" si="344"/>
        <v>0.90659279962082162</v>
      </c>
      <c r="P959">
        <f t="shared" si="330"/>
        <v>2021</v>
      </c>
      <c r="Q959" t="str">
        <f t="shared" si="331"/>
        <v>Claudia López 2020-2023</v>
      </c>
      <c r="R959" t="str">
        <f t="shared" si="332"/>
        <v>0114-SECRETARÍA DISTRITAL DE SALUD</v>
      </c>
      <c r="S959" t="str">
        <f t="shared" si="333"/>
        <v>SALUD</v>
      </c>
      <c r="T959" t="str">
        <f t="shared" si="334"/>
        <v>Administración Centrral</v>
      </c>
      <c r="U959" t="str">
        <f t="shared" si="335"/>
        <v>Funcionamiento</v>
      </c>
      <c r="V959" t="s">
        <v>256</v>
      </c>
      <c r="W959" s="53">
        <f t="shared" si="326"/>
        <v>100044605864.27818</v>
      </c>
      <c r="X959" s="53">
        <f t="shared" si="327"/>
        <v>100044605864.27818</v>
      </c>
      <c r="Y959" s="53">
        <f t="shared" si="328"/>
        <v>90950427059.879395</v>
      </c>
      <c r="Z959" s="53"/>
      <c r="AA959" s="53">
        <f t="shared" si="329"/>
        <v>90699719317.457626</v>
      </c>
      <c r="AB959" s="53"/>
      <c r="AC959" s="53">
        <f t="shared" si="346"/>
        <v>100044605864.27818</v>
      </c>
      <c r="AD959" s="53">
        <f t="shared" si="347"/>
        <v>100044605864.27818</v>
      </c>
      <c r="AE959" s="53">
        <f t="shared" si="348"/>
        <v>90950427059.879395</v>
      </c>
      <c r="AF959" s="53">
        <f t="shared" si="349"/>
        <v>1.2356478821927483</v>
      </c>
      <c r="AG959" s="53">
        <f t="shared" si="350"/>
        <v>90699719317.457626</v>
      </c>
      <c r="AI959" s="53">
        <f t="shared" si="351"/>
        <v>0</v>
      </c>
      <c r="AJ959" s="53">
        <f t="shared" si="351"/>
        <v>0</v>
      </c>
      <c r="AK959" s="53">
        <f t="shared" si="351"/>
        <v>0</v>
      </c>
      <c r="AL959" s="53">
        <f t="shared" si="351"/>
        <v>-1.2356478821927483</v>
      </c>
      <c r="AM959" s="53">
        <f t="shared" si="352"/>
        <v>0</v>
      </c>
    </row>
    <row r="960" spans="1:39" x14ac:dyDescent="0.35">
      <c r="A960" s="301">
        <v>2021</v>
      </c>
      <c r="B960" s="301" t="s">
        <v>86</v>
      </c>
      <c r="C960" s="301" t="s">
        <v>34</v>
      </c>
      <c r="D960" s="302" t="s">
        <v>10</v>
      </c>
      <c r="E960" s="302" t="s">
        <v>226</v>
      </c>
      <c r="F960" s="301" t="s">
        <v>76</v>
      </c>
      <c r="G960" s="301" t="s">
        <v>77</v>
      </c>
      <c r="H960" s="303">
        <v>32477255000</v>
      </c>
      <c r="I960" s="303">
        <v>27651183943</v>
      </c>
      <c r="J960" s="303">
        <v>25739341354</v>
      </c>
      <c r="K960" s="304">
        <f t="shared" si="343"/>
        <v>0.93085856312912096</v>
      </c>
      <c r="L960" s="303">
        <v>24517489468</v>
      </c>
      <c r="M960" s="304">
        <f t="shared" si="344"/>
        <v>0.88667051358597226</v>
      </c>
      <c r="P960">
        <f t="shared" si="330"/>
        <v>2021</v>
      </c>
      <c r="Q960" t="str">
        <f t="shared" si="331"/>
        <v>Claudia López 2020-2023</v>
      </c>
      <c r="R960" t="str">
        <f t="shared" si="332"/>
        <v>0117-SECRETARÍA DISTRITAL DE DESARROLLO ECONÓMICO</v>
      </c>
      <c r="S960" t="str">
        <f t="shared" si="333"/>
        <v>DESARROLLO ECONÓMICO, INDUSTRIA Y TURISMO</v>
      </c>
      <c r="T960" t="str">
        <f t="shared" si="334"/>
        <v>Administración Centrral</v>
      </c>
      <c r="U960" t="str">
        <f t="shared" si="335"/>
        <v>Funcionamiento</v>
      </c>
      <c r="V960" t="s">
        <v>256</v>
      </c>
      <c r="W960" s="53">
        <f t="shared" si="326"/>
        <v>44143115313.157524</v>
      </c>
      <c r="X960" s="53">
        <f t="shared" si="327"/>
        <v>37583515027.399292</v>
      </c>
      <c r="Y960" s="53">
        <f t="shared" si="328"/>
        <v>34984936795.746628</v>
      </c>
      <c r="Z960" s="53"/>
      <c r="AA960" s="53">
        <f t="shared" si="329"/>
        <v>33324194571.710236</v>
      </c>
      <c r="AB960" s="53"/>
      <c r="AC960" s="53">
        <f t="shared" si="346"/>
        <v>44143115313.157524</v>
      </c>
      <c r="AD960" s="53">
        <f t="shared" si="347"/>
        <v>37583515027.399292</v>
      </c>
      <c r="AE960" s="53">
        <f t="shared" si="348"/>
        <v>34984936795.746628</v>
      </c>
      <c r="AF960" s="53">
        <f t="shared" si="349"/>
        <v>1.2652238279512511</v>
      </c>
      <c r="AG960" s="53">
        <f t="shared" si="350"/>
        <v>33324194571.710236</v>
      </c>
      <c r="AI960" s="53">
        <f t="shared" si="351"/>
        <v>0</v>
      </c>
      <c r="AJ960" s="53">
        <f t="shared" si="351"/>
        <v>0</v>
      </c>
      <c r="AK960" s="53">
        <f t="shared" si="351"/>
        <v>0</v>
      </c>
      <c r="AL960" s="53">
        <f t="shared" si="351"/>
        <v>-1.2652238279512511</v>
      </c>
      <c r="AM960" s="53">
        <f t="shared" si="352"/>
        <v>0</v>
      </c>
    </row>
    <row r="961" spans="1:39" x14ac:dyDescent="0.35">
      <c r="A961" s="301">
        <v>2021</v>
      </c>
      <c r="B961" s="301" t="s">
        <v>86</v>
      </c>
      <c r="C961" s="301" t="s">
        <v>34</v>
      </c>
      <c r="D961" s="302" t="s">
        <v>10</v>
      </c>
      <c r="E961" s="302" t="s">
        <v>226</v>
      </c>
      <c r="F961" s="301" t="s">
        <v>78</v>
      </c>
      <c r="G961" s="301" t="s">
        <v>77</v>
      </c>
      <c r="H961" s="303">
        <v>164619095000</v>
      </c>
      <c r="I961" s="303">
        <v>195939095000</v>
      </c>
      <c r="J961" s="303">
        <v>193058381321</v>
      </c>
      <c r="K961" s="304">
        <f t="shared" si="343"/>
        <v>0.98529791270598654</v>
      </c>
      <c r="L961" s="303">
        <v>137628191190</v>
      </c>
      <c r="M961" s="304">
        <f t="shared" si="344"/>
        <v>0.70240291346655448</v>
      </c>
      <c r="P961">
        <f t="shared" si="330"/>
        <v>2021</v>
      </c>
      <c r="Q961" t="str">
        <f t="shared" si="331"/>
        <v>Claudia López 2020-2023</v>
      </c>
      <c r="R961" t="str">
        <f t="shared" si="332"/>
        <v>0117-SECRETARÍA DISTRITAL DE DESARROLLO ECONÓMICO</v>
      </c>
      <c r="S961" t="str">
        <f t="shared" si="333"/>
        <v>DESARROLLO ECONÓMICO, INDUSTRIA Y TURISMO</v>
      </c>
      <c r="T961" t="str">
        <f t="shared" si="334"/>
        <v>Administración Centrral</v>
      </c>
      <c r="U961" t="str">
        <f t="shared" si="335"/>
        <v>Inversión directa</v>
      </c>
      <c r="V961" t="s">
        <v>256</v>
      </c>
      <c r="W961" s="53">
        <f t="shared" si="326"/>
        <v>223750427594.10034</v>
      </c>
      <c r="X961" s="53">
        <f t="shared" si="327"/>
        <v>266320600830.97314</v>
      </c>
      <c r="Y961" s="53">
        <f t="shared" si="328"/>
        <v>262405132109.36206</v>
      </c>
      <c r="Z961" s="53"/>
      <c r="AA961" s="53">
        <f t="shared" si="329"/>
        <v>187064365939.83884</v>
      </c>
      <c r="AB961" s="53"/>
      <c r="AC961" s="53">
        <f t="shared" si="346"/>
        <v>223750427594.10034</v>
      </c>
      <c r="AD961" s="53">
        <f t="shared" si="347"/>
        <v>266320600830.97314</v>
      </c>
      <c r="AE961" s="53">
        <f t="shared" si="348"/>
        <v>262405132109.36206</v>
      </c>
      <c r="AF961" s="53">
        <f t="shared" si="349"/>
        <v>1.3392178427146562</v>
      </c>
      <c r="AG961" s="53">
        <f t="shared" si="350"/>
        <v>187064365939.83884</v>
      </c>
      <c r="AI961" s="53">
        <f t="shared" si="351"/>
        <v>0</v>
      </c>
      <c r="AJ961" s="53">
        <f t="shared" si="351"/>
        <v>0</v>
      </c>
      <c r="AK961" s="53">
        <f t="shared" si="351"/>
        <v>0</v>
      </c>
      <c r="AL961" s="53">
        <f t="shared" si="351"/>
        <v>-1.3392178427146562</v>
      </c>
      <c r="AM961" s="53">
        <f t="shared" si="352"/>
        <v>0</v>
      </c>
    </row>
    <row r="962" spans="1:39" x14ac:dyDescent="0.35">
      <c r="A962" s="301">
        <v>2021</v>
      </c>
      <c r="B962" s="301" t="s">
        <v>86</v>
      </c>
      <c r="C962" s="301" t="s">
        <v>34</v>
      </c>
      <c r="D962" s="302" t="s">
        <v>10</v>
      </c>
      <c r="E962" s="302" t="s">
        <v>226</v>
      </c>
      <c r="F962" s="301" t="s">
        <v>80</v>
      </c>
      <c r="G962" s="301" t="s">
        <v>77</v>
      </c>
      <c r="H962" s="303">
        <v>0</v>
      </c>
      <c r="I962" s="303">
        <v>0</v>
      </c>
      <c r="J962" s="303">
        <v>0</v>
      </c>
      <c r="K962" s="304">
        <v>0</v>
      </c>
      <c r="L962" s="303">
        <v>0</v>
      </c>
      <c r="M962" s="304">
        <v>0</v>
      </c>
      <c r="P962">
        <f t="shared" si="330"/>
        <v>2021</v>
      </c>
      <c r="Q962" t="str">
        <f t="shared" si="331"/>
        <v>Claudia López 2020-2023</v>
      </c>
      <c r="R962" t="str">
        <f t="shared" si="332"/>
        <v>0117-SECRETARÍA DISTRITAL DE DESARROLLO ECONÓMICO</v>
      </c>
      <c r="S962" t="str">
        <f t="shared" si="333"/>
        <v>DESARROLLO ECONÓMICO, INDUSTRIA Y TURISMO</v>
      </c>
      <c r="T962" t="str">
        <f t="shared" si="334"/>
        <v>Administración Centrral</v>
      </c>
      <c r="U962" t="str">
        <f t="shared" si="335"/>
        <v>Transferencias</v>
      </c>
      <c r="V962" t="s">
        <v>256</v>
      </c>
      <c r="W962" s="53">
        <f t="shared" si="326"/>
        <v>0</v>
      </c>
      <c r="X962" s="53">
        <f t="shared" si="327"/>
        <v>0</v>
      </c>
      <c r="Y962" s="53">
        <f t="shared" si="328"/>
        <v>0</v>
      </c>
      <c r="Z962" s="53"/>
      <c r="AA962" s="53">
        <f t="shared" si="329"/>
        <v>0</v>
      </c>
      <c r="AB962" s="53"/>
      <c r="AC962" s="53">
        <f t="shared" si="346"/>
        <v>0</v>
      </c>
      <c r="AD962" s="53">
        <f t="shared" si="347"/>
        <v>0</v>
      </c>
      <c r="AE962" s="53">
        <f t="shared" si="348"/>
        <v>0</v>
      </c>
      <c r="AF962" s="53">
        <f t="shared" si="349"/>
        <v>0</v>
      </c>
      <c r="AG962" s="53">
        <f t="shared" si="350"/>
        <v>0</v>
      </c>
      <c r="AI962" s="53">
        <f t="shared" si="351"/>
        <v>0</v>
      </c>
      <c r="AJ962" s="53">
        <f t="shared" si="351"/>
        <v>0</v>
      </c>
      <c r="AK962" s="53">
        <f t="shared" si="351"/>
        <v>0</v>
      </c>
      <c r="AL962" s="53">
        <f t="shared" si="351"/>
        <v>0</v>
      </c>
      <c r="AM962" s="53">
        <f t="shared" si="352"/>
        <v>0</v>
      </c>
    </row>
    <row r="963" spans="1:39" x14ac:dyDescent="0.35">
      <c r="A963" s="301">
        <v>2021</v>
      </c>
      <c r="B963" s="301" t="s">
        <v>86</v>
      </c>
      <c r="C963" s="301" t="s">
        <v>35</v>
      </c>
      <c r="D963" s="302" t="s">
        <v>15</v>
      </c>
      <c r="E963" s="302" t="s">
        <v>226</v>
      </c>
      <c r="F963" s="301" t="s">
        <v>76</v>
      </c>
      <c r="G963" s="301" t="s">
        <v>77</v>
      </c>
      <c r="H963" s="303">
        <v>21194509000</v>
      </c>
      <c r="I963" s="303">
        <v>21194509000</v>
      </c>
      <c r="J963" s="303">
        <v>20904510439</v>
      </c>
      <c r="K963" s="304">
        <f t="shared" si="343"/>
        <v>0.98631727864042518</v>
      </c>
      <c r="L963" s="303">
        <v>20415094562</v>
      </c>
      <c r="M963" s="304">
        <f t="shared" si="344"/>
        <v>0.96322564311350645</v>
      </c>
      <c r="P963">
        <f t="shared" si="330"/>
        <v>2021</v>
      </c>
      <c r="Q963" t="str">
        <f t="shared" si="331"/>
        <v>Claudia López 2020-2023</v>
      </c>
      <c r="R963" t="str">
        <f t="shared" si="332"/>
        <v>0118-SECRETARÍA DISTRITAL DEL HABITAT</v>
      </c>
      <c r="S963" t="str">
        <f t="shared" si="333"/>
        <v>HÁBITAT</v>
      </c>
      <c r="T963" t="str">
        <f t="shared" si="334"/>
        <v>Administración Centrral</v>
      </c>
      <c r="U963" t="str">
        <f t="shared" si="335"/>
        <v>Funcionamiento</v>
      </c>
      <c r="V963" t="s">
        <v>256</v>
      </c>
      <c r="W963" s="53">
        <f t="shared" si="326"/>
        <v>28807596417.639206</v>
      </c>
      <c r="X963" s="53">
        <f t="shared" si="327"/>
        <v>28807596417.639206</v>
      </c>
      <c r="Y963" s="53">
        <f t="shared" si="328"/>
        <v>28413430102.817566</v>
      </c>
      <c r="Z963" s="53"/>
      <c r="AA963" s="53">
        <f t="shared" si="329"/>
        <v>27748215585.934868</v>
      </c>
      <c r="AB963" s="53"/>
      <c r="AC963" s="53">
        <f t="shared" si="346"/>
        <v>28807596417.639206</v>
      </c>
      <c r="AD963" s="53">
        <f t="shared" si="347"/>
        <v>28807596417.639206</v>
      </c>
      <c r="AE963" s="53">
        <f t="shared" si="348"/>
        <v>28413430102.817566</v>
      </c>
      <c r="AF963" s="53">
        <f t="shared" si="349"/>
        <v>1.3406033658443119</v>
      </c>
      <c r="AG963" s="53">
        <f t="shared" si="350"/>
        <v>27748215585.934868</v>
      </c>
      <c r="AI963" s="53">
        <f t="shared" si="351"/>
        <v>0</v>
      </c>
      <c r="AJ963" s="53">
        <f t="shared" si="351"/>
        <v>0</v>
      </c>
      <c r="AK963" s="53">
        <f t="shared" si="351"/>
        <v>0</v>
      </c>
      <c r="AL963" s="53">
        <f t="shared" si="351"/>
        <v>-1.3406033658443119</v>
      </c>
      <c r="AM963" s="53">
        <f t="shared" si="352"/>
        <v>0</v>
      </c>
    </row>
    <row r="964" spans="1:39" x14ac:dyDescent="0.35">
      <c r="A964" s="301">
        <v>2021</v>
      </c>
      <c r="B964" s="301" t="s">
        <v>86</v>
      </c>
      <c r="C964" s="301" t="s">
        <v>35</v>
      </c>
      <c r="D964" s="302" t="s">
        <v>15</v>
      </c>
      <c r="E964" s="302" t="s">
        <v>226</v>
      </c>
      <c r="F964" s="301" t="s">
        <v>78</v>
      </c>
      <c r="G964" s="301" t="s">
        <v>77</v>
      </c>
      <c r="H964" s="303">
        <v>152661000000</v>
      </c>
      <c r="I964" s="303">
        <v>261643000000</v>
      </c>
      <c r="J964" s="303">
        <v>258814024411</v>
      </c>
      <c r="K964" s="304">
        <f t="shared" si="343"/>
        <v>0.98918765039003531</v>
      </c>
      <c r="L964" s="303">
        <v>213196264829</v>
      </c>
      <c r="M964" s="304">
        <f t="shared" si="344"/>
        <v>0.81483649411220638</v>
      </c>
      <c r="P964">
        <f t="shared" si="330"/>
        <v>2021</v>
      </c>
      <c r="Q964" t="str">
        <f t="shared" si="331"/>
        <v>Claudia López 2020-2023</v>
      </c>
      <c r="R964" t="str">
        <f t="shared" si="332"/>
        <v>0118-SECRETARÍA DISTRITAL DEL HABITAT</v>
      </c>
      <c r="S964" t="str">
        <f t="shared" si="333"/>
        <v>HÁBITAT</v>
      </c>
      <c r="T964" t="str">
        <f t="shared" si="334"/>
        <v>Administración Centrral</v>
      </c>
      <c r="U964" t="str">
        <f t="shared" si="335"/>
        <v>Inversión directa</v>
      </c>
      <c r="V964" t="s">
        <v>256</v>
      </c>
      <c r="W964" s="53">
        <f t="shared" si="326"/>
        <v>207496973707.35123</v>
      </c>
      <c r="X964" s="53">
        <f t="shared" si="327"/>
        <v>355625409840.84015</v>
      </c>
      <c r="Y964" s="53">
        <f t="shared" si="328"/>
        <v>351780263579.45398</v>
      </c>
      <c r="Z964" s="53"/>
      <c r="AA964" s="53">
        <f t="shared" si="329"/>
        <v>289776562171.9267</v>
      </c>
      <c r="AB964" s="53"/>
      <c r="AC964" s="53">
        <f t="shared" si="346"/>
        <v>207496973707.35123</v>
      </c>
      <c r="AD964" s="53">
        <f t="shared" si="347"/>
        <v>355625409840.84015</v>
      </c>
      <c r="AE964" s="53">
        <f t="shared" si="348"/>
        <v>351780263579.45398</v>
      </c>
      <c r="AF964" s="53">
        <f t="shared" si="349"/>
        <v>1.3445047778058423</v>
      </c>
      <c r="AG964" s="53">
        <f t="shared" si="350"/>
        <v>289776562171.9267</v>
      </c>
      <c r="AI964" s="53">
        <f t="shared" si="351"/>
        <v>0</v>
      </c>
      <c r="AJ964" s="53">
        <f t="shared" si="351"/>
        <v>0</v>
      </c>
      <c r="AK964" s="53">
        <f t="shared" si="351"/>
        <v>0</v>
      </c>
      <c r="AL964" s="53">
        <f t="shared" si="351"/>
        <v>-1.3445047778058423</v>
      </c>
      <c r="AM964" s="53">
        <f t="shared" si="352"/>
        <v>0</v>
      </c>
    </row>
    <row r="965" spans="1:39" x14ac:dyDescent="0.35">
      <c r="A965" s="301">
        <v>2021</v>
      </c>
      <c r="B965" s="301" t="s">
        <v>86</v>
      </c>
      <c r="C965" s="301" t="s">
        <v>35</v>
      </c>
      <c r="D965" s="302" t="s">
        <v>15</v>
      </c>
      <c r="E965" s="302" t="s">
        <v>226</v>
      </c>
      <c r="F965" s="301" t="s">
        <v>80</v>
      </c>
      <c r="G965" s="301" t="s">
        <v>77</v>
      </c>
      <c r="H965" s="303">
        <v>179155153000</v>
      </c>
      <c r="I965" s="303">
        <v>179155153000</v>
      </c>
      <c r="J965" s="303">
        <v>179155153000</v>
      </c>
      <c r="K965" s="304">
        <f t="shared" si="343"/>
        <v>1</v>
      </c>
      <c r="L965" s="303">
        <v>179155153000</v>
      </c>
      <c r="M965" s="304">
        <f t="shared" si="344"/>
        <v>1</v>
      </c>
      <c r="P965">
        <f t="shared" si="330"/>
        <v>2021</v>
      </c>
      <c r="Q965" t="str">
        <f t="shared" si="331"/>
        <v>Claudia López 2020-2023</v>
      </c>
      <c r="R965" t="str">
        <f t="shared" si="332"/>
        <v>0118-SECRETARÍA DISTRITAL DEL HABITAT</v>
      </c>
      <c r="S965" t="str">
        <f t="shared" si="333"/>
        <v>HÁBITAT</v>
      </c>
      <c r="T965" t="str">
        <f t="shared" si="334"/>
        <v>Administración Centrral</v>
      </c>
      <c r="U965" t="str">
        <f t="shared" si="335"/>
        <v>Transferencias</v>
      </c>
      <c r="V965" t="s">
        <v>256</v>
      </c>
      <c r="W965" s="53">
        <f t="shared" ref="W965:W1028" si="353">IF(A965=$W$1,H965*$W$2,IF(A965=$X$1,H965*$X$2,IF(A965=$Y$1,H965*$Y$2,IF(A965=$Z$1,H965*$Z$2,IF(A965=$AA$1,H965*$AA$2,IF(A965=$AB$1,H965*$AB$2,IF(A965=$AC$1,H965*$AC$2,IF(A965=$AD$1,H965*$AD$2,IF(A965=$AE$1,H965*$AE$2,IF(A965=$AF$1,H965*$AF$2,IF(A965=$AG$1,H965*$AG$2,IF(A965=$AH$1,H965*$AH$2,IF(A965=$AI$1,H965*$AI$2,IF(A965=$AJ$1,H965*$AJ$2,0))))))))))))))</f>
        <v>243507851196.94934</v>
      </c>
      <c r="X965" s="53">
        <f t="shared" ref="X965:X1028" si="354">IF(A965=$W$1,I965*$W$2,IF(A965=$X$1,I965*$X$2,IF(A965=$Y$1,I965*$Y$2,IF(A965=$Z$1,I965*$Z$2,IF(A965=$AA$1,I965*$AA$2,IF(A965=$AB$1,I965*$AB$2,IF(A965=$AC$1,I965*$AC$2,IF(A965=$AD$1,I965*$AD$2,IF(A965=$AE$1,I965*$AE$2,IF(A965=$AF$1,I965*$AF$2,IF(A965=$AG$1,I965*$AG$2,IF(A965=$AH$1,I965*$AH$2,IF(A965=$AI$1,I965*$AI$2,IF(A965=$AJ$1,I965*$AJ$2,0))))))))))))))</f>
        <v>243507851196.94934</v>
      </c>
      <c r="Y965" s="53">
        <f t="shared" ref="Y965:Y1028" si="355">IF(A965=$W$1,J965*$W$2,IF(A965=$X$1,J965*$X$2,IF(A965=$Y$1,J965*$Y$2,IF(A965=$Z$1,J965*$Z$2,IF(A965=$AA$1,J965*$AA$2,IF(A965=$AB$1,J965*$AB$2,IF(A965=$AC$1,J965*$AC$2,IF(A965=$AD$1,J965*$AD$2,IF(A965=$AE$1,J965*$AE$2,IF(A965=$AF$1,J965*$AF$2,IF(A965=$AG$1,J965*$AG$2,IF(A965=$AH$1,J965*$AH$2,IF(A965=$AI$1,J965*$AI$2,IF(A965=$AJ$1,J965*$AJ$2,0))))))))))))))</f>
        <v>243507851196.94934</v>
      </c>
      <c r="Z965" s="53"/>
      <c r="AA965" s="53">
        <f t="shared" ref="AA965:AA1028" si="356">IF(A965=$W$1,L965*$W$2,IF(A965=$X$1,L965*$X$2,IF(A965=$Y$1,L965*$Y$2,IF(A965=$Z$1,L965*$Z$2,IF(A965=$AA$1,L965*$AA$2,IF(A965=$AB$1,L965*$AB$2,IF(A965=$AC$1,L965*$AC$2,IF(A965=$AD$1,L965*$AD$2,IF(A965=$AE$1,L965*$AE$2,IF(A965=$AF$1,L965*$AF$2,IF(A965=$AG$1,L965*$AG$2,IF(A965=$AH$1,L965*$AH$2,IF(A965=$AI$1,L965*$AI$2,IF(A965=$AJ$1,L965*$AJ$2,0))))))))))))))</f>
        <v>243507851196.94934</v>
      </c>
      <c r="AB965" s="53"/>
      <c r="AC965" s="53">
        <f t="shared" si="346"/>
        <v>243507851196.94934</v>
      </c>
      <c r="AD965" s="53">
        <f t="shared" si="347"/>
        <v>243507851196.94934</v>
      </c>
      <c r="AE965" s="53">
        <f t="shared" si="348"/>
        <v>243507851196.94934</v>
      </c>
      <c r="AF965" s="53">
        <f t="shared" si="349"/>
        <v>1.3592009334889148</v>
      </c>
      <c r="AG965" s="53">
        <f t="shared" si="350"/>
        <v>243507851196.94934</v>
      </c>
      <c r="AI965" s="53">
        <f t="shared" si="351"/>
        <v>0</v>
      </c>
      <c r="AJ965" s="53">
        <f t="shared" si="351"/>
        <v>0</v>
      </c>
      <c r="AK965" s="53">
        <f t="shared" si="351"/>
        <v>0</v>
      </c>
      <c r="AL965" s="53">
        <f t="shared" si="351"/>
        <v>-1.3592009334889148</v>
      </c>
      <c r="AM965" s="53">
        <f t="shared" si="352"/>
        <v>0</v>
      </c>
    </row>
    <row r="966" spans="1:39" x14ac:dyDescent="0.35">
      <c r="A966" s="301">
        <v>2021</v>
      </c>
      <c r="B966" s="301" t="s">
        <v>86</v>
      </c>
      <c r="C966" s="301" t="s">
        <v>36</v>
      </c>
      <c r="D966" s="302" t="s">
        <v>9</v>
      </c>
      <c r="E966" s="302" t="s">
        <v>226</v>
      </c>
      <c r="F966" s="301" t="s">
        <v>76</v>
      </c>
      <c r="G966" s="301" t="s">
        <v>77</v>
      </c>
      <c r="H966" s="303">
        <v>24140799000</v>
      </c>
      <c r="I966" s="303">
        <v>24128799000</v>
      </c>
      <c r="J966" s="303">
        <v>23315452837</v>
      </c>
      <c r="K966" s="304">
        <f t="shared" si="343"/>
        <v>0.96629147754100819</v>
      </c>
      <c r="L966" s="303">
        <v>22595220971</v>
      </c>
      <c r="M966" s="304">
        <f t="shared" si="344"/>
        <v>0.93644200737052852</v>
      </c>
      <c r="P966">
        <f t="shared" ref="P966:P1029" si="357">+A966</f>
        <v>2021</v>
      </c>
      <c r="Q966" t="str">
        <f t="shared" ref="Q966:Q1029" si="358">+B966</f>
        <v>Claudia López 2020-2023</v>
      </c>
      <c r="R966" t="str">
        <f t="shared" ref="R966:R1029" si="359">+C966</f>
        <v>0119-SECRETARÍA DISTRITAL DE CULTURA, RECREACIÓN Y DEPORTE</v>
      </c>
      <c r="S966" t="str">
        <f t="shared" ref="S966:S1029" si="360">+D966</f>
        <v>CULTURA, RECREACIÓN Y DEPORTE</v>
      </c>
      <c r="T966" t="str">
        <f t="shared" ref="T966:T1029" si="361">+E966</f>
        <v>Administración Centrral</v>
      </c>
      <c r="U966" t="str">
        <f t="shared" ref="U966:U1029" si="362">+F966</f>
        <v>Funcionamiento</v>
      </c>
      <c r="V966" t="s">
        <v>256</v>
      </c>
      <c r="W966" s="53">
        <f t="shared" si="353"/>
        <v>32812196535.968262</v>
      </c>
      <c r="X966" s="53">
        <f t="shared" si="354"/>
        <v>32795886124.766396</v>
      </c>
      <c r="Y966" s="53">
        <f t="shared" si="355"/>
        <v>31690385260.767166</v>
      </c>
      <c r="Z966" s="53"/>
      <c r="AA966" s="53">
        <f t="shared" si="356"/>
        <v>30711445436.171505</v>
      </c>
      <c r="AB966" s="53"/>
      <c r="AC966" s="53">
        <f t="shared" si="346"/>
        <v>32812196535.968262</v>
      </c>
      <c r="AD966" s="53">
        <f t="shared" si="347"/>
        <v>32795886124.766396</v>
      </c>
      <c r="AE966" s="53">
        <f t="shared" si="348"/>
        <v>31690385260.767166</v>
      </c>
      <c r="AF966" s="53">
        <f t="shared" si="349"/>
        <v>1.3133842782961211</v>
      </c>
      <c r="AG966" s="53">
        <f t="shared" si="350"/>
        <v>30711445436.171505</v>
      </c>
      <c r="AI966" s="53">
        <f t="shared" si="351"/>
        <v>0</v>
      </c>
      <c r="AJ966" s="53">
        <f t="shared" si="351"/>
        <v>0</v>
      </c>
      <c r="AK966" s="53">
        <f t="shared" si="351"/>
        <v>0</v>
      </c>
      <c r="AL966" s="53">
        <f t="shared" si="351"/>
        <v>-1.3133842782961211</v>
      </c>
      <c r="AM966" s="53">
        <f t="shared" si="352"/>
        <v>0</v>
      </c>
    </row>
    <row r="967" spans="1:39" x14ac:dyDescent="0.35">
      <c r="A967" s="301">
        <v>2021</v>
      </c>
      <c r="B967" s="301" t="s">
        <v>86</v>
      </c>
      <c r="C967" s="301" t="s">
        <v>36</v>
      </c>
      <c r="D967" s="302" t="s">
        <v>9</v>
      </c>
      <c r="E967" s="302" t="s">
        <v>226</v>
      </c>
      <c r="F967" s="301" t="s">
        <v>78</v>
      </c>
      <c r="G967" s="301" t="s">
        <v>77</v>
      </c>
      <c r="H967" s="303">
        <v>123851856000</v>
      </c>
      <c r="I967" s="303">
        <v>143080160731</v>
      </c>
      <c r="J967" s="303">
        <v>111826914922</v>
      </c>
      <c r="K967" s="304">
        <f t="shared" si="343"/>
        <v>0.78156827858365263</v>
      </c>
      <c r="L967" s="303">
        <v>104528962660</v>
      </c>
      <c r="M967" s="304">
        <f t="shared" si="344"/>
        <v>0.7305622395582938</v>
      </c>
      <c r="P967">
        <f t="shared" si="357"/>
        <v>2021</v>
      </c>
      <c r="Q967" t="str">
        <f t="shared" si="358"/>
        <v>Claudia López 2020-2023</v>
      </c>
      <c r="R967" t="str">
        <f t="shared" si="359"/>
        <v>0119-SECRETARÍA DISTRITAL DE CULTURA, RECREACIÓN Y DEPORTE</v>
      </c>
      <c r="S967" t="str">
        <f t="shared" si="360"/>
        <v>CULTURA, RECREACIÓN Y DEPORTE</v>
      </c>
      <c r="T967" t="str">
        <f t="shared" si="361"/>
        <v>Administración Centrral</v>
      </c>
      <c r="U967" t="str">
        <f t="shared" si="362"/>
        <v>Inversión directa</v>
      </c>
      <c r="V967" t="s">
        <v>256</v>
      </c>
      <c r="W967" s="53">
        <f t="shared" si="353"/>
        <v>168339558289.53467</v>
      </c>
      <c r="X967" s="53">
        <f t="shared" si="354"/>
        <v>194474688029.31918</v>
      </c>
      <c r="Y967" s="53">
        <f t="shared" si="355"/>
        <v>151995247151.16785</v>
      </c>
      <c r="Z967" s="53"/>
      <c r="AA967" s="53">
        <f t="shared" si="356"/>
        <v>142075863624.09991</v>
      </c>
      <c r="AB967" s="53"/>
      <c r="AC967" s="53">
        <f t="shared" si="346"/>
        <v>168339558289.53467</v>
      </c>
      <c r="AD967" s="53">
        <f t="shared" si="347"/>
        <v>194474688029.31918</v>
      </c>
      <c r="AE967" s="53">
        <f t="shared" si="348"/>
        <v>151995247151.16785</v>
      </c>
      <c r="AF967" s="53">
        <f t="shared" si="349"/>
        <v>1.0623083338362249</v>
      </c>
      <c r="AG967" s="53">
        <f t="shared" si="350"/>
        <v>142075863624.09991</v>
      </c>
      <c r="AI967" s="53">
        <f t="shared" si="351"/>
        <v>0</v>
      </c>
      <c r="AJ967" s="53">
        <f t="shared" si="351"/>
        <v>0</v>
      </c>
      <c r="AK967" s="53">
        <f t="shared" si="351"/>
        <v>0</v>
      </c>
      <c r="AL967" s="53">
        <f t="shared" si="351"/>
        <v>-1.0623083338362249</v>
      </c>
      <c r="AM967" s="53">
        <f t="shared" si="352"/>
        <v>0</v>
      </c>
    </row>
    <row r="968" spans="1:39" x14ac:dyDescent="0.35">
      <c r="A968" s="301">
        <v>2021</v>
      </c>
      <c r="B968" s="301" t="s">
        <v>86</v>
      </c>
      <c r="C968" s="301" t="s">
        <v>37</v>
      </c>
      <c r="D968" s="302" t="s">
        <v>20</v>
      </c>
      <c r="E968" s="302" t="s">
        <v>226</v>
      </c>
      <c r="F968" s="301" t="s">
        <v>76</v>
      </c>
      <c r="G968" s="301" t="s">
        <v>77</v>
      </c>
      <c r="H968" s="303">
        <v>79294842000</v>
      </c>
      <c r="I968" s="303">
        <v>79654842000</v>
      </c>
      <c r="J968" s="303">
        <v>77703966140</v>
      </c>
      <c r="K968" s="304">
        <f t="shared" si="343"/>
        <v>0.97550838328196043</v>
      </c>
      <c r="L968" s="303">
        <v>75732637357</v>
      </c>
      <c r="M968" s="304">
        <f t="shared" si="344"/>
        <v>0.95075999720142557</v>
      </c>
      <c r="P968">
        <f t="shared" si="357"/>
        <v>2021</v>
      </c>
      <c r="Q968" t="str">
        <f t="shared" si="358"/>
        <v>Claudia López 2020-2023</v>
      </c>
      <c r="R968" t="str">
        <f t="shared" si="359"/>
        <v xml:space="preserve">0120-SECRETARÍA DISTRITAL DE PLANEACIÓN </v>
      </c>
      <c r="S968" t="str">
        <f t="shared" si="360"/>
        <v>PLANEACIÓN</v>
      </c>
      <c r="T968" t="str">
        <f t="shared" si="361"/>
        <v>Administración Centrral</v>
      </c>
      <c r="U968" t="str">
        <f t="shared" si="362"/>
        <v>Funcionamiento</v>
      </c>
      <c r="V968" t="s">
        <v>256</v>
      </c>
      <c r="W968" s="53">
        <f t="shared" si="353"/>
        <v>107777623267.25601</v>
      </c>
      <c r="X968" s="53">
        <f t="shared" si="354"/>
        <v>108266935603.31201</v>
      </c>
      <c r="Y968" s="53">
        <f t="shared" si="355"/>
        <v>105615303313.27902</v>
      </c>
      <c r="Z968" s="53"/>
      <c r="AA968" s="53">
        <f t="shared" si="356"/>
        <v>102935871391.21187</v>
      </c>
      <c r="AB968" s="53"/>
      <c r="AC968" s="53">
        <f t="shared" si="346"/>
        <v>107777623267.25601</v>
      </c>
      <c r="AD968" s="53">
        <f t="shared" si="347"/>
        <v>108266935603.31201</v>
      </c>
      <c r="AE968" s="53">
        <f t="shared" si="348"/>
        <v>105615303313.27902</v>
      </c>
      <c r="AF968" s="53">
        <f t="shared" si="349"/>
        <v>1.3259119051831028</v>
      </c>
      <c r="AG968" s="53">
        <f t="shared" si="350"/>
        <v>102935871391.21187</v>
      </c>
      <c r="AI968" s="53">
        <f t="shared" si="351"/>
        <v>0</v>
      </c>
      <c r="AJ968" s="53">
        <f t="shared" si="351"/>
        <v>0</v>
      </c>
      <c r="AK968" s="53">
        <f t="shared" si="351"/>
        <v>0</v>
      </c>
      <c r="AL968" s="53">
        <f t="shared" si="351"/>
        <v>-1.3259119051831028</v>
      </c>
      <c r="AM968" s="53">
        <f t="shared" si="352"/>
        <v>0</v>
      </c>
    </row>
    <row r="969" spans="1:39" x14ac:dyDescent="0.35">
      <c r="A969" s="301">
        <v>2021</v>
      </c>
      <c r="B969" s="301" t="s">
        <v>86</v>
      </c>
      <c r="C969" s="301" t="s">
        <v>37</v>
      </c>
      <c r="D969" s="302" t="s">
        <v>20</v>
      </c>
      <c r="E969" s="302" t="s">
        <v>226</v>
      </c>
      <c r="F969" s="301" t="s">
        <v>78</v>
      </c>
      <c r="G969" s="301" t="s">
        <v>77</v>
      </c>
      <c r="H969" s="303">
        <v>42985779000</v>
      </c>
      <c r="I969" s="303">
        <v>42985779000</v>
      </c>
      <c r="J969" s="303">
        <v>40153550651</v>
      </c>
      <c r="K969" s="304">
        <f t="shared" si="343"/>
        <v>0.93411243404475697</v>
      </c>
      <c r="L969" s="303">
        <v>32998689511</v>
      </c>
      <c r="M969" s="304">
        <f t="shared" si="344"/>
        <v>0.76766526694793646</v>
      </c>
      <c r="P969">
        <f t="shared" si="357"/>
        <v>2021</v>
      </c>
      <c r="Q969" t="str">
        <f t="shared" si="358"/>
        <v>Claudia López 2020-2023</v>
      </c>
      <c r="R969" t="str">
        <f t="shared" si="359"/>
        <v xml:space="preserve">0120-SECRETARÍA DISTRITAL DE PLANEACIÓN </v>
      </c>
      <c r="S969" t="str">
        <f t="shared" si="360"/>
        <v>PLANEACIÓN</v>
      </c>
      <c r="T969" t="str">
        <f t="shared" si="361"/>
        <v>Administración Centrral</v>
      </c>
      <c r="U969" t="str">
        <f t="shared" si="362"/>
        <v>Inversión directa</v>
      </c>
      <c r="V969" t="s">
        <v>256</v>
      </c>
      <c r="W969" s="53">
        <f t="shared" si="353"/>
        <v>58426310943.548187</v>
      </c>
      <c r="X969" s="53">
        <f t="shared" si="354"/>
        <v>58426310943.548187</v>
      </c>
      <c r="Y969" s="53">
        <f t="shared" si="355"/>
        <v>54576743527.73362</v>
      </c>
      <c r="Z969" s="53"/>
      <c r="AA969" s="53">
        <f t="shared" si="356"/>
        <v>44851849587.262062</v>
      </c>
      <c r="AB969" s="53"/>
      <c r="AC969" s="53">
        <f t="shared" si="346"/>
        <v>58426310943.548187</v>
      </c>
      <c r="AD969" s="53">
        <f t="shared" si="347"/>
        <v>58426310943.548187</v>
      </c>
      <c r="AE969" s="53">
        <f t="shared" si="348"/>
        <v>54576743527.73362</v>
      </c>
      <c r="AF969" s="53">
        <f t="shared" si="349"/>
        <v>1.2696464923372359</v>
      </c>
      <c r="AG969" s="53">
        <f t="shared" si="350"/>
        <v>44851849587.262062</v>
      </c>
      <c r="AI969" s="53">
        <f t="shared" si="351"/>
        <v>0</v>
      </c>
      <c r="AJ969" s="53">
        <f t="shared" si="351"/>
        <v>0</v>
      </c>
      <c r="AK969" s="53">
        <f t="shared" si="351"/>
        <v>0</v>
      </c>
      <c r="AL969" s="53">
        <f t="shared" si="351"/>
        <v>-1.2696464923372359</v>
      </c>
      <c r="AM969" s="53">
        <f t="shared" si="352"/>
        <v>0</v>
      </c>
    </row>
    <row r="970" spans="1:39" x14ac:dyDescent="0.35">
      <c r="A970" s="301">
        <v>2021</v>
      </c>
      <c r="B970" s="301" t="s">
        <v>86</v>
      </c>
      <c r="C970" s="301" t="s">
        <v>37</v>
      </c>
      <c r="D970" s="302" t="s">
        <v>20</v>
      </c>
      <c r="E970" s="302" t="s">
        <v>226</v>
      </c>
      <c r="F970" s="301" t="s">
        <v>80</v>
      </c>
      <c r="G970" s="301" t="s">
        <v>77</v>
      </c>
      <c r="H970" s="303">
        <v>0</v>
      </c>
      <c r="I970" s="303">
        <v>0</v>
      </c>
      <c r="J970" s="303">
        <v>0</v>
      </c>
      <c r="K970" s="304">
        <v>0</v>
      </c>
      <c r="L970" s="303">
        <v>0</v>
      </c>
      <c r="M970" s="304">
        <v>0</v>
      </c>
      <c r="P970">
        <f t="shared" si="357"/>
        <v>2021</v>
      </c>
      <c r="Q970" t="str">
        <f t="shared" si="358"/>
        <v>Claudia López 2020-2023</v>
      </c>
      <c r="R970" t="str">
        <f t="shared" si="359"/>
        <v xml:space="preserve">0120-SECRETARÍA DISTRITAL DE PLANEACIÓN </v>
      </c>
      <c r="S970" t="str">
        <f t="shared" si="360"/>
        <v>PLANEACIÓN</v>
      </c>
      <c r="T970" t="str">
        <f t="shared" si="361"/>
        <v>Administración Centrral</v>
      </c>
      <c r="U970" t="str">
        <f t="shared" si="362"/>
        <v>Transferencias</v>
      </c>
      <c r="V970" t="s">
        <v>256</v>
      </c>
      <c r="W970" s="53">
        <f t="shared" si="353"/>
        <v>0</v>
      </c>
      <c r="X970" s="53">
        <f t="shared" si="354"/>
        <v>0</v>
      </c>
      <c r="Y970" s="53">
        <f t="shared" si="355"/>
        <v>0</v>
      </c>
      <c r="Z970" s="53"/>
      <c r="AA970" s="53">
        <f t="shared" si="356"/>
        <v>0</v>
      </c>
      <c r="AB970" s="53"/>
      <c r="AC970" s="53">
        <f t="shared" si="346"/>
        <v>0</v>
      </c>
      <c r="AD970" s="53">
        <f t="shared" si="347"/>
        <v>0</v>
      </c>
      <c r="AE970" s="53">
        <f t="shared" si="348"/>
        <v>0</v>
      </c>
      <c r="AF970" s="53">
        <f t="shared" si="349"/>
        <v>0</v>
      </c>
      <c r="AG970" s="53">
        <f t="shared" si="350"/>
        <v>0</v>
      </c>
      <c r="AI970" s="53">
        <f t="shared" si="351"/>
        <v>0</v>
      </c>
      <c r="AJ970" s="53">
        <f t="shared" si="351"/>
        <v>0</v>
      </c>
      <c r="AK970" s="53">
        <f t="shared" si="351"/>
        <v>0</v>
      </c>
      <c r="AL970" s="53">
        <f t="shared" si="351"/>
        <v>0</v>
      </c>
      <c r="AM970" s="53">
        <f t="shared" si="352"/>
        <v>0</v>
      </c>
    </row>
    <row r="971" spans="1:39" x14ac:dyDescent="0.35">
      <c r="A971" s="301">
        <v>2021</v>
      </c>
      <c r="B971" s="301" t="s">
        <v>86</v>
      </c>
      <c r="C971" s="301" t="s">
        <v>38</v>
      </c>
      <c r="D971" s="302" t="s">
        <v>248</v>
      </c>
      <c r="E971" s="302" t="s">
        <v>226</v>
      </c>
      <c r="F971" s="301" t="s">
        <v>76</v>
      </c>
      <c r="G971" s="301" t="s">
        <v>77</v>
      </c>
      <c r="H971" s="303">
        <v>16842134000</v>
      </c>
      <c r="I971" s="303">
        <v>20380478892</v>
      </c>
      <c r="J971" s="303">
        <v>19358350480</v>
      </c>
      <c r="K971" s="304">
        <f t="shared" ref="K971:K1013" si="363">+J971/I971</f>
        <v>0.949847674462585</v>
      </c>
      <c r="L971" s="303">
        <v>18951432428</v>
      </c>
      <c r="M971" s="304">
        <f t="shared" si="344"/>
        <v>0.92988160525703112</v>
      </c>
      <c r="P971">
        <f t="shared" si="357"/>
        <v>2021</v>
      </c>
      <c r="Q971" t="str">
        <f t="shared" si="358"/>
        <v>Claudia López 2020-2023</v>
      </c>
      <c r="R971" t="str">
        <f t="shared" si="359"/>
        <v>0121-SECRETARÍA DISTRITAL DE LA MUJER</v>
      </c>
      <c r="S971" t="str">
        <f t="shared" si="360"/>
        <v>MUJER</v>
      </c>
      <c r="T971" t="str">
        <f t="shared" si="361"/>
        <v>Administración Centrral</v>
      </c>
      <c r="U971" t="str">
        <f t="shared" si="362"/>
        <v>Funcionamiento</v>
      </c>
      <c r="V971" t="s">
        <v>256</v>
      </c>
      <c r="W971" s="53">
        <f t="shared" si="353"/>
        <v>22891844254.745392</v>
      </c>
      <c r="X971" s="53">
        <f t="shared" si="354"/>
        <v>27701165934.957523</v>
      </c>
      <c r="Y971" s="53">
        <f t="shared" si="355"/>
        <v>26311888043.221581</v>
      </c>
      <c r="Z971" s="53"/>
      <c r="AA971" s="53">
        <f t="shared" si="356"/>
        <v>25758804647.089691</v>
      </c>
      <c r="AB971" s="53"/>
      <c r="AC971" s="53">
        <f t="shared" si="346"/>
        <v>22891844254.745392</v>
      </c>
      <c r="AD971" s="53">
        <f t="shared" si="347"/>
        <v>27701165934.957523</v>
      </c>
      <c r="AE971" s="53">
        <f t="shared" si="348"/>
        <v>26311888043.221581</v>
      </c>
      <c r="AF971" s="53">
        <f t="shared" si="349"/>
        <v>1.2910338458018205</v>
      </c>
      <c r="AG971" s="53">
        <f t="shared" si="350"/>
        <v>25758804647.089691</v>
      </c>
      <c r="AI971" s="53">
        <f t="shared" si="351"/>
        <v>0</v>
      </c>
      <c r="AJ971" s="53">
        <f t="shared" si="351"/>
        <v>0</v>
      </c>
      <c r="AK971" s="53">
        <f t="shared" si="351"/>
        <v>0</v>
      </c>
      <c r="AL971" s="53">
        <f t="shared" si="351"/>
        <v>-1.2910338458018205</v>
      </c>
      <c r="AM971" s="53">
        <f t="shared" si="352"/>
        <v>0</v>
      </c>
    </row>
    <row r="972" spans="1:39" x14ac:dyDescent="0.35">
      <c r="A972" s="301">
        <v>2021</v>
      </c>
      <c r="B972" s="301" t="s">
        <v>86</v>
      </c>
      <c r="C972" s="301" t="s">
        <v>38</v>
      </c>
      <c r="D972" s="302" t="s">
        <v>248</v>
      </c>
      <c r="E972" s="302" t="s">
        <v>226</v>
      </c>
      <c r="F972" s="301" t="s">
        <v>78</v>
      </c>
      <c r="G972" s="301" t="s">
        <v>77</v>
      </c>
      <c r="H972" s="303">
        <v>96766078000</v>
      </c>
      <c r="I972" s="303">
        <v>93083733108</v>
      </c>
      <c r="J972" s="303">
        <v>83329267305</v>
      </c>
      <c r="K972" s="304">
        <f t="shared" si="363"/>
        <v>0.89520762138232657</v>
      </c>
      <c r="L972" s="303">
        <v>66374146480</v>
      </c>
      <c r="M972" s="304">
        <f t="shared" si="344"/>
        <v>0.71305849329215965</v>
      </c>
      <c r="P972">
        <f t="shared" si="357"/>
        <v>2021</v>
      </c>
      <c r="Q972" t="str">
        <f t="shared" si="358"/>
        <v>Claudia López 2020-2023</v>
      </c>
      <c r="R972" t="str">
        <f t="shared" si="359"/>
        <v>0121-SECRETARÍA DISTRITAL DE LA MUJER</v>
      </c>
      <c r="S972" t="str">
        <f t="shared" si="360"/>
        <v>MUJER</v>
      </c>
      <c r="T972" t="str">
        <f t="shared" si="361"/>
        <v>Administración Centrral</v>
      </c>
      <c r="U972" t="str">
        <f t="shared" si="362"/>
        <v>Inversión directa</v>
      </c>
      <c r="V972" t="s">
        <v>256</v>
      </c>
      <c r="W972" s="53">
        <f t="shared" si="353"/>
        <v>131524543547.66115</v>
      </c>
      <c r="X972" s="53">
        <f t="shared" si="354"/>
        <v>126519496933.02661</v>
      </c>
      <c r="Y972" s="53">
        <f t="shared" si="355"/>
        <v>113261217907.90331</v>
      </c>
      <c r="Z972" s="53"/>
      <c r="AA972" s="53">
        <f t="shared" si="356"/>
        <v>90215801855.145966</v>
      </c>
      <c r="AB972" s="53"/>
      <c r="AC972" s="53">
        <f t="shared" si="346"/>
        <v>131524543547.66115</v>
      </c>
      <c r="AD972" s="53">
        <f t="shared" si="347"/>
        <v>126519496933.02661</v>
      </c>
      <c r="AE972" s="53">
        <f t="shared" si="348"/>
        <v>113261217907.90331</v>
      </c>
      <c r="AF972" s="53">
        <f t="shared" si="349"/>
        <v>1.2167670346492492</v>
      </c>
      <c r="AG972" s="53">
        <f t="shared" si="350"/>
        <v>90215801855.145966</v>
      </c>
      <c r="AI972" s="53">
        <f t="shared" si="351"/>
        <v>0</v>
      </c>
      <c r="AJ972" s="53">
        <f t="shared" si="351"/>
        <v>0</v>
      </c>
      <c r="AK972" s="53">
        <f t="shared" si="351"/>
        <v>0</v>
      </c>
      <c r="AL972" s="53">
        <f t="shared" si="351"/>
        <v>-1.2167670346492492</v>
      </c>
      <c r="AM972" s="53">
        <f t="shared" si="352"/>
        <v>0</v>
      </c>
    </row>
    <row r="973" spans="1:39" x14ac:dyDescent="0.35">
      <c r="A973" s="301">
        <v>2021</v>
      </c>
      <c r="B973" s="301" t="s">
        <v>86</v>
      </c>
      <c r="C973" s="301" t="s">
        <v>39</v>
      </c>
      <c r="D973" s="302" t="s">
        <v>17</v>
      </c>
      <c r="E973" s="302" t="s">
        <v>226</v>
      </c>
      <c r="F973" s="301" t="s">
        <v>76</v>
      </c>
      <c r="G973" s="301" t="s">
        <v>77</v>
      </c>
      <c r="H973" s="303">
        <v>29719731000</v>
      </c>
      <c r="I973" s="303">
        <v>27544731000</v>
      </c>
      <c r="J973" s="303">
        <v>25788264134</v>
      </c>
      <c r="K973" s="304">
        <f t="shared" si="363"/>
        <v>0.93623220114220751</v>
      </c>
      <c r="L973" s="303">
        <v>23994215581</v>
      </c>
      <c r="M973" s="304">
        <f t="shared" si="344"/>
        <v>0.87110001477233523</v>
      </c>
      <c r="P973">
        <f t="shared" si="357"/>
        <v>2021</v>
      </c>
      <c r="Q973" t="str">
        <f t="shared" si="358"/>
        <v>Claudia López 2020-2023</v>
      </c>
      <c r="R973" t="str">
        <f t="shared" si="359"/>
        <v>0122-SECRETARÍA DISTRITAL DE INTEGRACIÓN SOCIAL</v>
      </c>
      <c r="S973" t="str">
        <f t="shared" si="360"/>
        <v>INTEGRACION SOCIAL</v>
      </c>
      <c r="T973" t="str">
        <f t="shared" si="361"/>
        <v>Administración Centrral</v>
      </c>
      <c r="U973" t="str">
        <f t="shared" si="362"/>
        <v>Funcionamiento</v>
      </c>
      <c r="V973" t="s">
        <v>256</v>
      </c>
      <c r="W973" s="53">
        <f t="shared" si="353"/>
        <v>40395086118.239441</v>
      </c>
      <c r="X973" s="53">
        <f t="shared" si="354"/>
        <v>37438824087.901047</v>
      </c>
      <c r="Y973" s="53">
        <f t="shared" si="355"/>
        <v>35051432683.991501</v>
      </c>
      <c r="Z973" s="53"/>
      <c r="AA973" s="53">
        <f t="shared" si="356"/>
        <v>32612960216.029465</v>
      </c>
      <c r="AB973" s="53"/>
      <c r="AC973" s="53">
        <f t="shared" si="346"/>
        <v>40395086118.239441</v>
      </c>
      <c r="AD973" s="53">
        <f t="shared" si="347"/>
        <v>37438824087.901047</v>
      </c>
      <c r="AE973" s="53">
        <f t="shared" si="348"/>
        <v>35051432683.991501</v>
      </c>
      <c r="AF973" s="53">
        <f t="shared" si="349"/>
        <v>1.2725276817548699</v>
      </c>
      <c r="AG973" s="53">
        <f t="shared" si="350"/>
        <v>32612960216.029465</v>
      </c>
      <c r="AI973" s="53">
        <f t="shared" si="351"/>
        <v>0</v>
      </c>
      <c r="AJ973" s="53">
        <f t="shared" si="351"/>
        <v>0</v>
      </c>
      <c r="AK973" s="53">
        <f t="shared" si="351"/>
        <v>0</v>
      </c>
      <c r="AL973" s="53">
        <f t="shared" si="351"/>
        <v>-1.2725276817548699</v>
      </c>
      <c r="AM973" s="53">
        <f t="shared" si="352"/>
        <v>0</v>
      </c>
    </row>
    <row r="974" spans="1:39" x14ac:dyDescent="0.35">
      <c r="A974" s="301">
        <v>2021</v>
      </c>
      <c r="B974" s="301" t="s">
        <v>86</v>
      </c>
      <c r="C974" s="301" t="s">
        <v>39</v>
      </c>
      <c r="D974" s="302" t="s">
        <v>17</v>
      </c>
      <c r="E974" s="302" t="s">
        <v>226</v>
      </c>
      <c r="F974" s="301" t="s">
        <v>78</v>
      </c>
      <c r="G974" s="301" t="s">
        <v>77</v>
      </c>
      <c r="H974" s="303">
        <v>1096605704000</v>
      </c>
      <c r="I974" s="303">
        <v>1260122089485</v>
      </c>
      <c r="J974" s="303">
        <v>1240163606640</v>
      </c>
      <c r="K974" s="304">
        <f t="shared" si="363"/>
        <v>0.98416146894690426</v>
      </c>
      <c r="L974" s="303">
        <v>911409057937</v>
      </c>
      <c r="M974" s="304">
        <f t="shared" si="344"/>
        <v>0.72327043985831907</v>
      </c>
      <c r="P974">
        <f t="shared" si="357"/>
        <v>2021</v>
      </c>
      <c r="Q974" t="str">
        <f t="shared" si="358"/>
        <v>Claudia López 2020-2023</v>
      </c>
      <c r="R974" t="str">
        <f t="shared" si="359"/>
        <v>0122-SECRETARÍA DISTRITAL DE INTEGRACIÓN SOCIAL</v>
      </c>
      <c r="S974" t="str">
        <f t="shared" si="360"/>
        <v>INTEGRACION SOCIAL</v>
      </c>
      <c r="T974" t="str">
        <f t="shared" si="361"/>
        <v>Administración Centrral</v>
      </c>
      <c r="U974" t="str">
        <f t="shared" si="362"/>
        <v>Inversión directa</v>
      </c>
      <c r="V974" t="s">
        <v>256</v>
      </c>
      <c r="W974" s="53">
        <f t="shared" si="353"/>
        <v>1490507496546.0686</v>
      </c>
      <c r="X974" s="53">
        <f t="shared" si="354"/>
        <v>1712759120338.0139</v>
      </c>
      <c r="Y974" s="53">
        <f t="shared" si="355"/>
        <v>1685631531824.0674</v>
      </c>
      <c r="Z974" s="53"/>
      <c r="AA974" s="53">
        <f t="shared" si="356"/>
        <v>1238788042338.2229</v>
      </c>
      <c r="AB974" s="53"/>
      <c r="AC974" s="53">
        <f t="shared" si="346"/>
        <v>1490507496546.0686</v>
      </c>
      <c r="AD974" s="53">
        <f t="shared" si="347"/>
        <v>1712759120338.0139</v>
      </c>
      <c r="AE974" s="53">
        <f t="shared" si="348"/>
        <v>1685631531824.0674</v>
      </c>
      <c r="AF974" s="53">
        <f t="shared" si="349"/>
        <v>1.337673187296454</v>
      </c>
      <c r="AG974" s="53">
        <f t="shared" si="350"/>
        <v>1238788042338.2229</v>
      </c>
      <c r="AI974" s="53">
        <f t="shared" si="351"/>
        <v>0</v>
      </c>
      <c r="AJ974" s="53">
        <f t="shared" si="351"/>
        <v>0</v>
      </c>
      <c r="AK974" s="53">
        <f t="shared" si="351"/>
        <v>0</v>
      </c>
      <c r="AL974" s="53">
        <f t="shared" si="351"/>
        <v>-1.337673187296454</v>
      </c>
      <c r="AM974" s="53">
        <f t="shared" si="352"/>
        <v>0</v>
      </c>
    </row>
    <row r="975" spans="1:39" x14ac:dyDescent="0.35">
      <c r="A975" s="301">
        <v>2021</v>
      </c>
      <c r="B975" s="301" t="s">
        <v>86</v>
      </c>
      <c r="C975" s="301" t="s">
        <v>40</v>
      </c>
      <c r="D975" s="302" t="s">
        <v>13</v>
      </c>
      <c r="E975" s="302" t="s">
        <v>226</v>
      </c>
      <c r="F975" s="301" t="s">
        <v>76</v>
      </c>
      <c r="G975" s="301" t="s">
        <v>77</v>
      </c>
      <c r="H975" s="303">
        <v>10747217000</v>
      </c>
      <c r="I975" s="303">
        <v>11517217000</v>
      </c>
      <c r="J975" s="303">
        <v>11147319609</v>
      </c>
      <c r="K975" s="304">
        <f t="shared" si="363"/>
        <v>0.96788309267768424</v>
      </c>
      <c r="L975" s="303">
        <v>10783777266</v>
      </c>
      <c r="M975" s="304">
        <f t="shared" si="344"/>
        <v>0.93631797212816259</v>
      </c>
      <c r="P975">
        <f t="shared" si="357"/>
        <v>2021</v>
      </c>
      <c r="Q975" t="str">
        <f t="shared" si="358"/>
        <v>Claudia López 2020-2023</v>
      </c>
      <c r="R975" t="str">
        <f t="shared" si="359"/>
        <v>0125-DEPARTAMENTO ADMINISTRATIVO DEL SERVICIO CIVIL</v>
      </c>
      <c r="S975" t="str">
        <f t="shared" si="360"/>
        <v>GESTIÓN PÚBLICA</v>
      </c>
      <c r="T975" t="str">
        <f t="shared" si="361"/>
        <v>Administración Centrral</v>
      </c>
      <c r="U975" t="str">
        <f t="shared" si="362"/>
        <v>Funcionamiento</v>
      </c>
      <c r="V975" t="s">
        <v>256</v>
      </c>
      <c r="W975" s="53">
        <f t="shared" si="353"/>
        <v>14607627378.807934</v>
      </c>
      <c r="X975" s="53">
        <f t="shared" si="354"/>
        <v>15654212097.594398</v>
      </c>
      <c r="Y975" s="53">
        <f t="shared" si="355"/>
        <v>15151447218.452085</v>
      </c>
      <c r="Z975" s="53"/>
      <c r="AA975" s="53">
        <f t="shared" si="356"/>
        <v>14657320126.483738</v>
      </c>
      <c r="AB975" s="53"/>
      <c r="AC975" s="53">
        <f t="shared" si="346"/>
        <v>14607627378.807934</v>
      </c>
      <c r="AD975" s="53">
        <f t="shared" si="347"/>
        <v>15654212097.594398</v>
      </c>
      <c r="AE975" s="53">
        <f t="shared" si="348"/>
        <v>15151447218.452085</v>
      </c>
      <c r="AF975" s="53">
        <f t="shared" si="349"/>
        <v>1.3155476030756463</v>
      </c>
      <c r="AG975" s="53">
        <f t="shared" si="350"/>
        <v>14657320126.483738</v>
      </c>
      <c r="AI975" s="53">
        <f t="shared" si="351"/>
        <v>0</v>
      </c>
      <c r="AJ975" s="53">
        <f t="shared" si="351"/>
        <v>0</v>
      </c>
      <c r="AK975" s="53">
        <f t="shared" si="351"/>
        <v>0</v>
      </c>
      <c r="AL975" s="53">
        <f t="shared" si="351"/>
        <v>-1.3155476030756463</v>
      </c>
      <c r="AM975" s="53">
        <f t="shared" si="352"/>
        <v>0</v>
      </c>
    </row>
    <row r="976" spans="1:39" x14ac:dyDescent="0.35">
      <c r="A976" s="301">
        <v>2021</v>
      </c>
      <c r="B976" s="301" t="s">
        <v>86</v>
      </c>
      <c r="C976" s="301" t="s">
        <v>40</v>
      </c>
      <c r="D976" s="302" t="s">
        <v>13</v>
      </c>
      <c r="E976" s="302" t="s">
        <v>226</v>
      </c>
      <c r="F976" s="301" t="s">
        <v>78</v>
      </c>
      <c r="G976" s="301" t="s">
        <v>77</v>
      </c>
      <c r="H976" s="303">
        <v>3799703000</v>
      </c>
      <c r="I976" s="303">
        <v>3799703000</v>
      </c>
      <c r="J976" s="303">
        <v>3794071773</v>
      </c>
      <c r="K976" s="304">
        <f t="shared" si="363"/>
        <v>0.99851798232651345</v>
      </c>
      <c r="L976" s="303">
        <v>3501117303</v>
      </c>
      <c r="M976" s="304">
        <f t="shared" si="344"/>
        <v>0.92141867482800632</v>
      </c>
      <c r="P976">
        <f t="shared" si="357"/>
        <v>2021</v>
      </c>
      <c r="Q976" t="str">
        <f t="shared" si="358"/>
        <v>Claudia López 2020-2023</v>
      </c>
      <c r="R976" t="str">
        <f t="shared" si="359"/>
        <v>0125-DEPARTAMENTO ADMINISTRATIVO DEL SERVICIO CIVIL</v>
      </c>
      <c r="S976" t="str">
        <f t="shared" si="360"/>
        <v>GESTIÓN PÚBLICA</v>
      </c>
      <c r="T976" t="str">
        <f t="shared" si="361"/>
        <v>Administración Centrral</v>
      </c>
      <c r="U976" t="str">
        <f t="shared" si="362"/>
        <v>Inversión directa</v>
      </c>
      <c r="V976" t="s">
        <v>256</v>
      </c>
      <c r="W976" s="53">
        <f t="shared" si="353"/>
        <v>5164559864.5806303</v>
      </c>
      <c r="X976" s="53">
        <f t="shared" si="354"/>
        <v>5164559864.5806303</v>
      </c>
      <c r="Y976" s="53">
        <f t="shared" si="355"/>
        <v>5156905895.5855417</v>
      </c>
      <c r="Z976" s="53"/>
      <c r="AA976" s="53">
        <f t="shared" si="356"/>
        <v>4758721906.4917917</v>
      </c>
      <c r="AB976" s="53"/>
      <c r="AC976" s="53">
        <f t="shared" si="346"/>
        <v>5164559864.5806303</v>
      </c>
      <c r="AD976" s="53">
        <f t="shared" si="347"/>
        <v>5164559864.5806303</v>
      </c>
      <c r="AE976" s="53">
        <f t="shared" si="348"/>
        <v>5156905895.5855417</v>
      </c>
      <c r="AF976" s="53">
        <f t="shared" si="349"/>
        <v>1.3571865736836648</v>
      </c>
      <c r="AG976" s="53">
        <f t="shared" si="350"/>
        <v>4758721906.4917917</v>
      </c>
      <c r="AI976" s="53">
        <f t="shared" si="351"/>
        <v>0</v>
      </c>
      <c r="AJ976" s="53">
        <f t="shared" si="351"/>
        <v>0</v>
      </c>
      <c r="AK976" s="53">
        <f t="shared" si="351"/>
        <v>0</v>
      </c>
      <c r="AL976" s="53">
        <f t="shared" si="351"/>
        <v>-1.3571865736836648</v>
      </c>
      <c r="AM976" s="53">
        <f t="shared" si="352"/>
        <v>0</v>
      </c>
    </row>
    <row r="977" spans="1:39" x14ac:dyDescent="0.35">
      <c r="A977" s="301">
        <v>2021</v>
      </c>
      <c r="B977" s="301" t="s">
        <v>86</v>
      </c>
      <c r="C977" s="301" t="s">
        <v>41</v>
      </c>
      <c r="D977" s="302" t="s">
        <v>8</v>
      </c>
      <c r="E977" s="302" t="s">
        <v>226</v>
      </c>
      <c r="F977" s="301" t="s">
        <v>76</v>
      </c>
      <c r="G977" s="301" t="s">
        <v>77</v>
      </c>
      <c r="H977" s="303">
        <v>28662345000</v>
      </c>
      <c r="I977" s="303">
        <v>28662345000</v>
      </c>
      <c r="J977" s="303">
        <v>27408720263</v>
      </c>
      <c r="K977" s="304">
        <f t="shared" si="363"/>
        <v>0.95626231081232194</v>
      </c>
      <c r="L977" s="303">
        <v>24432153727</v>
      </c>
      <c r="M977" s="304">
        <f t="shared" si="344"/>
        <v>0.85241293854358391</v>
      </c>
      <c r="P977">
        <f t="shared" si="357"/>
        <v>2021</v>
      </c>
      <c r="Q977" t="str">
        <f t="shared" si="358"/>
        <v>Claudia López 2020-2023</v>
      </c>
      <c r="R977" t="str">
        <f t="shared" si="359"/>
        <v>0126-SECRETARÍA DISTRITAL DE AMBIENTE</v>
      </c>
      <c r="S977" t="str">
        <f t="shared" si="360"/>
        <v>AMBIENTE</v>
      </c>
      <c r="T977" t="str">
        <f t="shared" si="361"/>
        <v>Administración Centrral</v>
      </c>
      <c r="U977" t="str">
        <f t="shared" si="362"/>
        <v>Funcionamiento</v>
      </c>
      <c r="V977" t="s">
        <v>256</v>
      </c>
      <c r="W977" s="53">
        <f t="shared" si="353"/>
        <v>38957886079.981331</v>
      </c>
      <c r="X977" s="53">
        <f t="shared" si="354"/>
        <v>38957886079.981331</v>
      </c>
      <c r="Y977" s="53">
        <f t="shared" si="355"/>
        <v>37253958167.206131</v>
      </c>
      <c r="Z977" s="53"/>
      <c r="AA977" s="53">
        <f t="shared" si="356"/>
        <v>33208206152.883068</v>
      </c>
      <c r="AB977" s="53"/>
      <c r="AC977" s="53">
        <f t="shared" si="346"/>
        <v>38957886079.981331</v>
      </c>
      <c r="AD977" s="53">
        <f t="shared" si="347"/>
        <v>38957886079.981331</v>
      </c>
      <c r="AE977" s="53">
        <f t="shared" si="348"/>
        <v>37253958167.206131</v>
      </c>
      <c r="AF977" s="53">
        <f t="shared" si="349"/>
        <v>1.2997526255163747</v>
      </c>
      <c r="AG977" s="53">
        <f t="shared" si="350"/>
        <v>33208206152.883068</v>
      </c>
      <c r="AI977" s="53">
        <f t="shared" si="351"/>
        <v>0</v>
      </c>
      <c r="AJ977" s="53">
        <f t="shared" si="351"/>
        <v>0</v>
      </c>
      <c r="AK977" s="53">
        <f t="shared" si="351"/>
        <v>0</v>
      </c>
      <c r="AL977" s="53">
        <f t="shared" si="351"/>
        <v>-1.2997526255163747</v>
      </c>
      <c r="AM977" s="53">
        <f t="shared" si="352"/>
        <v>0</v>
      </c>
    </row>
    <row r="978" spans="1:39" x14ac:dyDescent="0.35">
      <c r="A978" s="301">
        <v>2021</v>
      </c>
      <c r="B978" s="301" t="s">
        <v>86</v>
      </c>
      <c r="C978" s="301" t="s">
        <v>41</v>
      </c>
      <c r="D978" s="302" t="s">
        <v>8</v>
      </c>
      <c r="E978" s="302" t="s">
        <v>226</v>
      </c>
      <c r="F978" s="301" t="s">
        <v>78</v>
      </c>
      <c r="G978" s="301" t="s">
        <v>77</v>
      </c>
      <c r="H978" s="303">
        <v>142714813000</v>
      </c>
      <c r="I978" s="303">
        <v>142542813000</v>
      </c>
      <c r="J978" s="303">
        <v>124536338198</v>
      </c>
      <c r="K978" s="304">
        <f t="shared" si="363"/>
        <v>0.87367672614963754</v>
      </c>
      <c r="L978" s="303">
        <v>96195644889</v>
      </c>
      <c r="M978" s="304">
        <f t="shared" si="344"/>
        <v>0.6748544024383748</v>
      </c>
      <c r="P978">
        <f t="shared" si="357"/>
        <v>2021</v>
      </c>
      <c r="Q978" t="str">
        <f t="shared" si="358"/>
        <v>Claudia López 2020-2023</v>
      </c>
      <c r="R978" t="str">
        <f t="shared" si="359"/>
        <v>0126-SECRETARÍA DISTRITAL DE AMBIENTE</v>
      </c>
      <c r="S978" t="str">
        <f t="shared" si="360"/>
        <v>AMBIENTE</v>
      </c>
      <c r="T978" t="str">
        <f t="shared" si="361"/>
        <v>Administración Centrral</v>
      </c>
      <c r="U978" t="str">
        <f t="shared" si="362"/>
        <v>Inversión directa</v>
      </c>
      <c r="V978" t="s">
        <v>256</v>
      </c>
      <c r="W978" s="53">
        <f t="shared" si="353"/>
        <v>193978107052.2959</v>
      </c>
      <c r="X978" s="53">
        <f t="shared" si="354"/>
        <v>193744324491.73581</v>
      </c>
      <c r="Y978" s="53">
        <f t="shared" si="355"/>
        <v>169269907132.01279</v>
      </c>
      <c r="Z978" s="53"/>
      <c r="AA978" s="53">
        <f t="shared" si="356"/>
        <v>130749210330.69696</v>
      </c>
      <c r="AB978" s="53"/>
      <c r="AC978" s="53">
        <f t="shared" si="346"/>
        <v>193978107052.2959</v>
      </c>
      <c r="AD978" s="53">
        <f t="shared" si="347"/>
        <v>193744324491.73581</v>
      </c>
      <c r="AE978" s="53">
        <f t="shared" si="348"/>
        <v>169269907132.01279</v>
      </c>
      <c r="AF978" s="53">
        <f t="shared" si="349"/>
        <v>1.1875022217501263</v>
      </c>
      <c r="AG978" s="53">
        <f t="shared" si="350"/>
        <v>130749210330.69696</v>
      </c>
      <c r="AI978" s="53">
        <f t="shared" si="351"/>
        <v>0</v>
      </c>
      <c r="AJ978" s="53">
        <f t="shared" si="351"/>
        <v>0</v>
      </c>
      <c r="AK978" s="53">
        <f t="shared" si="351"/>
        <v>0</v>
      </c>
      <c r="AL978" s="53">
        <f t="shared" si="351"/>
        <v>-1.1875022217501263</v>
      </c>
      <c r="AM978" s="53">
        <f t="shared" si="352"/>
        <v>0</v>
      </c>
    </row>
    <row r="979" spans="1:39" x14ac:dyDescent="0.35">
      <c r="A979" s="301">
        <v>2021</v>
      </c>
      <c r="B979" s="301" t="s">
        <v>86</v>
      </c>
      <c r="C979" s="301" t="s">
        <v>42</v>
      </c>
      <c r="D979" s="302" t="s">
        <v>14</v>
      </c>
      <c r="E979" s="302" t="s">
        <v>226</v>
      </c>
      <c r="F979" s="301" t="s">
        <v>76</v>
      </c>
      <c r="G979" s="301" t="s">
        <v>77</v>
      </c>
      <c r="H979" s="303">
        <v>11868430000</v>
      </c>
      <c r="I979" s="303">
        <v>11868430000</v>
      </c>
      <c r="J979" s="303">
        <v>11233933950</v>
      </c>
      <c r="K979" s="304">
        <f t="shared" si="363"/>
        <v>0.94653917577977875</v>
      </c>
      <c r="L979" s="303">
        <v>10871485742</v>
      </c>
      <c r="M979" s="304">
        <f t="shared" si="344"/>
        <v>0.91600032540108511</v>
      </c>
      <c r="P979">
        <f t="shared" si="357"/>
        <v>2021</v>
      </c>
      <c r="Q979" t="str">
        <f t="shared" si="358"/>
        <v>Claudia López 2020-2023</v>
      </c>
      <c r="R979" t="str">
        <f t="shared" si="359"/>
        <v>0127-DEPARTAMENTO ADTIVO DE LA DEFENSORÍA ESPACIO PUBLICO</v>
      </c>
      <c r="S979" t="str">
        <f t="shared" si="360"/>
        <v>GOBIERNO</v>
      </c>
      <c r="T979" t="str">
        <f t="shared" si="361"/>
        <v>Administración Centrral</v>
      </c>
      <c r="U979" t="str">
        <f t="shared" si="362"/>
        <v>Funcionamiento</v>
      </c>
      <c r="V979" t="s">
        <v>256</v>
      </c>
      <c r="W979" s="53">
        <f t="shared" si="353"/>
        <v>16131581135.04784</v>
      </c>
      <c r="X979" s="53">
        <f t="shared" si="354"/>
        <v>16131581135.04784</v>
      </c>
      <c r="Y979" s="53">
        <f t="shared" si="355"/>
        <v>15269173511.592812</v>
      </c>
      <c r="Z979" s="53"/>
      <c r="AA979" s="53">
        <f t="shared" si="356"/>
        <v>14776533568.937828</v>
      </c>
      <c r="AB979" s="53"/>
      <c r="AC979" s="53">
        <f t="shared" si="346"/>
        <v>16131581135.04784</v>
      </c>
      <c r="AD979" s="53">
        <f t="shared" si="347"/>
        <v>16131581135.04784</v>
      </c>
      <c r="AE979" s="53">
        <f t="shared" si="348"/>
        <v>15269173511.592812</v>
      </c>
      <c r="AF979" s="53">
        <f t="shared" si="349"/>
        <v>1.2865369313037034</v>
      </c>
      <c r="AG979" s="53">
        <f t="shared" si="350"/>
        <v>14776533568.937828</v>
      </c>
      <c r="AI979" s="53">
        <f t="shared" si="351"/>
        <v>0</v>
      </c>
      <c r="AJ979" s="53">
        <f t="shared" si="351"/>
        <v>0</v>
      </c>
      <c r="AK979" s="53">
        <f t="shared" si="351"/>
        <v>0</v>
      </c>
      <c r="AL979" s="53">
        <f t="shared" si="351"/>
        <v>-1.2865369313037034</v>
      </c>
      <c r="AM979" s="53">
        <f t="shared" si="352"/>
        <v>0</v>
      </c>
    </row>
    <row r="980" spans="1:39" x14ac:dyDescent="0.35">
      <c r="A980" s="301">
        <v>2021</v>
      </c>
      <c r="B980" s="301" t="s">
        <v>86</v>
      </c>
      <c r="C980" s="301" t="s">
        <v>42</v>
      </c>
      <c r="D980" s="302" t="s">
        <v>14</v>
      </c>
      <c r="E980" s="302" t="s">
        <v>226</v>
      </c>
      <c r="F980" s="301" t="s">
        <v>78</v>
      </c>
      <c r="G980" s="301" t="s">
        <v>77</v>
      </c>
      <c r="H980" s="303">
        <v>24677620000</v>
      </c>
      <c r="I980" s="303">
        <v>24513620000</v>
      </c>
      <c r="J980" s="303">
        <v>23591811229</v>
      </c>
      <c r="K980" s="304">
        <f t="shared" si="363"/>
        <v>0.9623960569267207</v>
      </c>
      <c r="L980" s="303">
        <v>20324642742</v>
      </c>
      <c r="M980" s="304">
        <f t="shared" si="344"/>
        <v>0.82911633377689631</v>
      </c>
      <c r="P980">
        <f t="shared" si="357"/>
        <v>2021</v>
      </c>
      <c r="Q980" t="str">
        <f t="shared" si="358"/>
        <v>Claudia López 2020-2023</v>
      </c>
      <c r="R980" t="str">
        <f t="shared" si="359"/>
        <v>0127-DEPARTAMENTO ADTIVO DE LA DEFENSORÍA ESPACIO PUBLICO</v>
      </c>
      <c r="S980" t="str">
        <f t="shared" si="360"/>
        <v>GOBIERNO</v>
      </c>
      <c r="T980" t="str">
        <f t="shared" si="361"/>
        <v>Administración Centrral</v>
      </c>
      <c r="U980" t="str">
        <f t="shared" si="362"/>
        <v>Inversión directa</v>
      </c>
      <c r="V980" t="s">
        <v>256</v>
      </c>
      <c r="W980" s="53">
        <f t="shared" si="353"/>
        <v>33541844140.284714</v>
      </c>
      <c r="X980" s="53">
        <f t="shared" si="354"/>
        <v>33318935187.192532</v>
      </c>
      <c r="Y980" s="53">
        <f t="shared" si="355"/>
        <v>32066011845.151062</v>
      </c>
      <c r="Z980" s="53"/>
      <c r="AA980" s="53">
        <f t="shared" si="356"/>
        <v>27625273387.755096</v>
      </c>
      <c r="AB980" s="53"/>
      <c r="AC980" s="53">
        <f t="shared" si="346"/>
        <v>33541844140.284714</v>
      </c>
      <c r="AD980" s="53">
        <f t="shared" si="347"/>
        <v>33318935187.192532</v>
      </c>
      <c r="AE980" s="53">
        <f t="shared" si="348"/>
        <v>32066011845.151062</v>
      </c>
      <c r="AF980" s="53">
        <f t="shared" si="349"/>
        <v>1.3080896189608495</v>
      </c>
      <c r="AG980" s="53">
        <f t="shared" si="350"/>
        <v>27625273387.755096</v>
      </c>
      <c r="AI980" s="53">
        <f t="shared" si="351"/>
        <v>0</v>
      </c>
      <c r="AJ980" s="53">
        <f t="shared" si="351"/>
        <v>0</v>
      </c>
      <c r="AK980" s="53">
        <f t="shared" si="351"/>
        <v>0</v>
      </c>
      <c r="AL980" s="53">
        <f t="shared" si="351"/>
        <v>-1.3080896189608495</v>
      </c>
      <c r="AM980" s="53">
        <f t="shared" si="352"/>
        <v>0</v>
      </c>
    </row>
    <row r="981" spans="1:39" x14ac:dyDescent="0.35">
      <c r="A981" s="301">
        <v>2021</v>
      </c>
      <c r="B981" s="301" t="s">
        <v>86</v>
      </c>
      <c r="C981" s="301" t="s">
        <v>43</v>
      </c>
      <c r="D981" s="302" t="s">
        <v>22</v>
      </c>
      <c r="E981" s="302" t="s">
        <v>226</v>
      </c>
      <c r="F981" s="301" t="s">
        <v>76</v>
      </c>
      <c r="G981" s="301" t="s">
        <v>77</v>
      </c>
      <c r="H981" s="303">
        <v>72881360000</v>
      </c>
      <c r="I981" s="303">
        <v>78826360000</v>
      </c>
      <c r="J981" s="303">
        <v>77030756427</v>
      </c>
      <c r="K981" s="304">
        <f t="shared" si="363"/>
        <v>0.97722077268314811</v>
      </c>
      <c r="L981" s="303">
        <v>75645692456</v>
      </c>
      <c r="M981" s="304">
        <f t="shared" si="344"/>
        <v>0.95964969657358279</v>
      </c>
      <c r="P981">
        <f t="shared" si="357"/>
        <v>2021</v>
      </c>
      <c r="Q981" t="str">
        <f t="shared" si="358"/>
        <v>Claudia López 2020-2023</v>
      </c>
      <c r="R981" t="str">
        <f t="shared" si="359"/>
        <v>0131-UNIDAD ADMINISTRATIVA ESPECIAL CUERPO OFICIAL DE BOMBEROS</v>
      </c>
      <c r="S981" t="str">
        <f t="shared" si="360"/>
        <v>SEGURIDAD, CONVIVENCIA Y JUSTICIA</v>
      </c>
      <c r="T981" t="str">
        <f t="shared" si="361"/>
        <v>Administración Centrral</v>
      </c>
      <c r="U981" t="str">
        <f t="shared" si="362"/>
        <v>Funcionamiento</v>
      </c>
      <c r="V981" t="s">
        <v>256</v>
      </c>
      <c r="W981" s="53">
        <f t="shared" si="353"/>
        <v>99060412545.94165</v>
      </c>
      <c r="X981" s="53">
        <f t="shared" si="354"/>
        <v>107140862095.53325</v>
      </c>
      <c r="Y981" s="53">
        <f t="shared" si="355"/>
        <v>104700276042.93562</v>
      </c>
      <c r="Z981" s="53"/>
      <c r="AA981" s="53">
        <f t="shared" si="356"/>
        <v>102817695800.61057</v>
      </c>
      <c r="AB981" s="53"/>
      <c r="AC981" s="53">
        <f t="shared" si="346"/>
        <v>99060412545.94165</v>
      </c>
      <c r="AD981" s="53">
        <f t="shared" si="347"/>
        <v>107140862095.53325</v>
      </c>
      <c r="AE981" s="53">
        <f t="shared" si="348"/>
        <v>104700276042.93562</v>
      </c>
      <c r="AF981" s="53">
        <f t="shared" si="349"/>
        <v>1.3282393864556936</v>
      </c>
      <c r="AG981" s="53">
        <f t="shared" si="350"/>
        <v>102817695800.61057</v>
      </c>
      <c r="AI981" s="53">
        <f t="shared" si="351"/>
        <v>0</v>
      </c>
      <c r="AJ981" s="53">
        <f t="shared" si="351"/>
        <v>0</v>
      </c>
      <c r="AK981" s="53">
        <f t="shared" si="351"/>
        <v>0</v>
      </c>
      <c r="AL981" s="53">
        <f t="shared" si="351"/>
        <v>-1.3282393864556936</v>
      </c>
      <c r="AM981" s="53">
        <f t="shared" si="352"/>
        <v>0</v>
      </c>
    </row>
    <row r="982" spans="1:39" x14ac:dyDescent="0.35">
      <c r="A982" s="301">
        <v>2021</v>
      </c>
      <c r="B982" s="301" t="s">
        <v>86</v>
      </c>
      <c r="C982" s="301" t="s">
        <v>43</v>
      </c>
      <c r="D982" s="302" t="s">
        <v>22</v>
      </c>
      <c r="E982" s="302" t="s">
        <v>226</v>
      </c>
      <c r="F982" s="301" t="s">
        <v>78</v>
      </c>
      <c r="G982" s="301" t="s">
        <v>77</v>
      </c>
      <c r="H982" s="303">
        <v>56000000000</v>
      </c>
      <c r="I982" s="303">
        <v>47629825447</v>
      </c>
      <c r="J982" s="303">
        <v>45659509770</v>
      </c>
      <c r="K982" s="304">
        <f t="shared" si="363"/>
        <v>0.95863273361787849</v>
      </c>
      <c r="L982" s="303">
        <v>32300514618</v>
      </c>
      <c r="M982" s="304">
        <f t="shared" si="344"/>
        <v>0.67815731665744472</v>
      </c>
      <c r="P982">
        <f t="shared" si="357"/>
        <v>2021</v>
      </c>
      <c r="Q982" t="str">
        <f t="shared" si="358"/>
        <v>Claudia López 2020-2023</v>
      </c>
      <c r="R982" t="str">
        <f t="shared" si="359"/>
        <v>0131-UNIDAD ADMINISTRATIVA ESPECIAL CUERPO OFICIAL DE BOMBEROS</v>
      </c>
      <c r="S982" t="str">
        <f t="shared" si="360"/>
        <v>SEGURIDAD, CONVIVENCIA Y JUSTICIA</v>
      </c>
      <c r="T982" t="str">
        <f t="shared" si="361"/>
        <v>Administración Centrral</v>
      </c>
      <c r="U982" t="str">
        <f t="shared" si="362"/>
        <v>Inversión directa</v>
      </c>
      <c r="V982" t="s">
        <v>256</v>
      </c>
      <c r="W982" s="53">
        <f t="shared" si="353"/>
        <v>76115252275.379227</v>
      </c>
      <c r="X982" s="53">
        <f t="shared" si="354"/>
        <v>64738503209.476471</v>
      </c>
      <c r="Y982" s="53">
        <f t="shared" si="355"/>
        <v>62060448302.030228</v>
      </c>
      <c r="Z982" s="53"/>
      <c r="AA982" s="53">
        <f t="shared" si="356"/>
        <v>43902889620.957939</v>
      </c>
      <c r="AB982" s="53"/>
      <c r="AC982" s="53">
        <f t="shared" si="346"/>
        <v>76115252275.379227</v>
      </c>
      <c r="AD982" s="53">
        <f t="shared" si="347"/>
        <v>64738503209.476471</v>
      </c>
      <c r="AE982" s="53">
        <f t="shared" si="348"/>
        <v>62060448302.030228</v>
      </c>
      <c r="AF982" s="53">
        <f t="shared" si="349"/>
        <v>1.3029745064064506</v>
      </c>
      <c r="AG982" s="53">
        <f t="shared" si="350"/>
        <v>43902889620.957939</v>
      </c>
      <c r="AI982" s="53">
        <f t="shared" si="351"/>
        <v>0</v>
      </c>
      <c r="AJ982" s="53">
        <f t="shared" si="351"/>
        <v>0</v>
      </c>
      <c r="AK982" s="53">
        <f t="shared" si="351"/>
        <v>0</v>
      </c>
      <c r="AL982" s="53">
        <f t="shared" si="351"/>
        <v>-1.3029745064064506</v>
      </c>
      <c r="AM982" s="53">
        <f t="shared" si="352"/>
        <v>0</v>
      </c>
    </row>
    <row r="983" spans="1:39" x14ac:dyDescent="0.35">
      <c r="A983" s="301">
        <v>2021</v>
      </c>
      <c r="B983" s="301" t="s">
        <v>86</v>
      </c>
      <c r="C983" s="301" t="s">
        <v>44</v>
      </c>
      <c r="D983" s="302" t="s">
        <v>12</v>
      </c>
      <c r="E983" s="302" t="s">
        <v>226</v>
      </c>
      <c r="F983" s="301" t="s">
        <v>76</v>
      </c>
      <c r="G983" s="301" t="s">
        <v>77</v>
      </c>
      <c r="H983" s="303">
        <v>23481627000</v>
      </c>
      <c r="I983" s="303">
        <v>23481627000</v>
      </c>
      <c r="J983" s="303">
        <v>22901733213</v>
      </c>
      <c r="K983" s="304">
        <f t="shared" si="363"/>
        <v>0.97530436085199723</v>
      </c>
      <c r="L983" s="303">
        <v>22585412017</v>
      </c>
      <c r="M983" s="304">
        <f t="shared" si="344"/>
        <v>0.96183335239078616</v>
      </c>
      <c r="P983">
        <f t="shared" si="357"/>
        <v>2021</v>
      </c>
      <c r="Q983" t="str">
        <f t="shared" si="358"/>
        <v>Claudia López 2020-2023</v>
      </c>
      <c r="R983" t="str">
        <f t="shared" si="359"/>
        <v>0136-SECRETARIA JURIDICA DISTRITAL</v>
      </c>
      <c r="S983" t="str">
        <f t="shared" si="360"/>
        <v>GESTIÓN JURÍDICA</v>
      </c>
      <c r="T983" t="str">
        <f t="shared" si="361"/>
        <v>Administración Centrral</v>
      </c>
      <c r="U983" t="str">
        <f t="shared" si="362"/>
        <v>Funcionamiento</v>
      </c>
      <c r="V983" t="s">
        <v>256</v>
      </c>
      <c r="W983" s="53">
        <f t="shared" si="353"/>
        <v>31916249338.238506</v>
      </c>
      <c r="X983" s="53">
        <f t="shared" si="354"/>
        <v>31916249338.238506</v>
      </c>
      <c r="Y983" s="53">
        <f t="shared" si="355"/>
        <v>31128057161.623684</v>
      </c>
      <c r="Z983" s="53"/>
      <c r="AA983" s="53">
        <f t="shared" si="356"/>
        <v>30698113096.738155</v>
      </c>
      <c r="AB983" s="53"/>
      <c r="AC983" s="53">
        <f t="shared" si="346"/>
        <v>31916249338.238506</v>
      </c>
      <c r="AD983" s="53">
        <f t="shared" si="347"/>
        <v>31916249338.238506</v>
      </c>
      <c r="AE983" s="53">
        <f t="shared" si="348"/>
        <v>31128057161.623684</v>
      </c>
      <c r="AF983" s="53">
        <f t="shared" si="349"/>
        <v>1.3256345977058441</v>
      </c>
      <c r="AG983" s="53">
        <f t="shared" si="350"/>
        <v>30698113096.738155</v>
      </c>
      <c r="AI983" s="53">
        <f t="shared" si="351"/>
        <v>0</v>
      </c>
      <c r="AJ983" s="53">
        <f t="shared" si="351"/>
        <v>0</v>
      </c>
      <c r="AK983" s="53">
        <f t="shared" si="351"/>
        <v>0</v>
      </c>
      <c r="AL983" s="53">
        <f t="shared" si="351"/>
        <v>-1.3256345977058441</v>
      </c>
      <c r="AM983" s="53">
        <f t="shared" si="352"/>
        <v>0</v>
      </c>
    </row>
    <row r="984" spans="1:39" x14ac:dyDescent="0.35">
      <c r="A984" s="301">
        <v>2021</v>
      </c>
      <c r="B984" s="301" t="s">
        <v>86</v>
      </c>
      <c r="C984" s="301" t="s">
        <v>44</v>
      </c>
      <c r="D984" s="302" t="s">
        <v>12</v>
      </c>
      <c r="E984" s="302" t="s">
        <v>226</v>
      </c>
      <c r="F984" s="301" t="s">
        <v>78</v>
      </c>
      <c r="G984" s="301" t="s">
        <v>77</v>
      </c>
      <c r="H984" s="303">
        <v>9583170000</v>
      </c>
      <c r="I984" s="303">
        <v>9583170000</v>
      </c>
      <c r="J984" s="303">
        <v>9571238002</v>
      </c>
      <c r="K984" s="304">
        <f t="shared" si="363"/>
        <v>0.99875490072700368</v>
      </c>
      <c r="L984" s="303">
        <v>9254285425</v>
      </c>
      <c r="M984" s="304">
        <f t="shared" si="344"/>
        <v>0.96568102465050709</v>
      </c>
      <c r="P984">
        <f t="shared" si="357"/>
        <v>2021</v>
      </c>
      <c r="Q984" t="str">
        <f t="shared" si="358"/>
        <v>Claudia López 2020-2023</v>
      </c>
      <c r="R984" t="str">
        <f t="shared" si="359"/>
        <v>0136-SECRETARIA JURIDICA DISTRITAL</v>
      </c>
      <c r="S984" t="str">
        <f t="shared" si="360"/>
        <v>GESTIÓN JURÍDICA</v>
      </c>
      <c r="T984" t="str">
        <f t="shared" si="361"/>
        <v>Administración Centrral</v>
      </c>
      <c r="U984" t="str">
        <f t="shared" si="362"/>
        <v>Inversión directa</v>
      </c>
      <c r="V984" t="s">
        <v>256</v>
      </c>
      <c r="W984" s="53">
        <f t="shared" si="353"/>
        <v>13025453609.782963</v>
      </c>
      <c r="X984" s="53">
        <f t="shared" si="354"/>
        <v>13025453609.782963</v>
      </c>
      <c r="Y984" s="53">
        <f t="shared" si="355"/>
        <v>13009235626.962976</v>
      </c>
      <c r="Z984" s="53"/>
      <c r="AA984" s="53">
        <f t="shared" si="356"/>
        <v>12578433388.432859</v>
      </c>
      <c r="AB984" s="53"/>
      <c r="AC984" s="53">
        <f t="shared" si="346"/>
        <v>13025453609.782963</v>
      </c>
      <c r="AD984" s="53">
        <f t="shared" si="347"/>
        <v>13025453609.782963</v>
      </c>
      <c r="AE984" s="53">
        <f t="shared" si="348"/>
        <v>13009235626.962976</v>
      </c>
      <c r="AF984" s="53">
        <f t="shared" si="349"/>
        <v>1.3575085933947719</v>
      </c>
      <c r="AG984" s="53">
        <f t="shared" si="350"/>
        <v>12578433388.432859</v>
      </c>
      <c r="AI984" s="53">
        <f t="shared" si="351"/>
        <v>0</v>
      </c>
      <c r="AJ984" s="53">
        <f t="shared" si="351"/>
        <v>0</v>
      </c>
      <c r="AK984" s="53">
        <f t="shared" si="351"/>
        <v>0</v>
      </c>
      <c r="AL984" s="53">
        <f t="shared" si="351"/>
        <v>-1.3575085933947719</v>
      </c>
      <c r="AM984" s="53">
        <f t="shared" si="352"/>
        <v>0</v>
      </c>
    </row>
    <row r="985" spans="1:39" x14ac:dyDescent="0.35">
      <c r="A985" s="301">
        <v>2021</v>
      </c>
      <c r="B985" s="301" t="s">
        <v>86</v>
      </c>
      <c r="C985" s="301" t="s">
        <v>45</v>
      </c>
      <c r="D985" s="302" t="s">
        <v>22</v>
      </c>
      <c r="E985" s="302" t="s">
        <v>226</v>
      </c>
      <c r="F985" s="301" t="s">
        <v>76</v>
      </c>
      <c r="G985" s="301" t="s">
        <v>77</v>
      </c>
      <c r="H985" s="303">
        <v>81994328000</v>
      </c>
      <c r="I985" s="303">
        <v>79794328000</v>
      </c>
      <c r="J985" s="303">
        <v>77295809770</v>
      </c>
      <c r="K985" s="304">
        <f t="shared" si="363"/>
        <v>0.96868802216117411</v>
      </c>
      <c r="L985" s="303">
        <v>73805201283</v>
      </c>
      <c r="M985" s="304">
        <f t="shared" si="344"/>
        <v>0.92494295187246889</v>
      </c>
      <c r="P985">
        <f t="shared" si="357"/>
        <v>2021</v>
      </c>
      <c r="Q985" t="str">
        <f t="shared" si="358"/>
        <v>Claudia López 2020-2023</v>
      </c>
      <c r="R985" t="str">
        <f t="shared" si="359"/>
        <v>0137-SECRETARÍA DISTRITAL DE SEGURIDAD, CONVIVENCIA Y JUSTICIA</v>
      </c>
      <c r="S985" t="str">
        <f t="shared" si="360"/>
        <v>SEGURIDAD, CONVIVENCIA Y JUSTICIA</v>
      </c>
      <c r="T985" t="str">
        <f t="shared" si="361"/>
        <v>Administración Centrral</v>
      </c>
      <c r="U985" t="str">
        <f t="shared" si="362"/>
        <v>Funcionamiento</v>
      </c>
      <c r="V985" t="s">
        <v>256</v>
      </c>
      <c r="W985" s="53">
        <f t="shared" si="353"/>
        <v>111446767158.39627</v>
      </c>
      <c r="X985" s="53">
        <f t="shared" si="354"/>
        <v>108456525104.72066</v>
      </c>
      <c r="Y985" s="53">
        <f t="shared" si="355"/>
        <v>105060536794.16557</v>
      </c>
      <c r="Z985" s="53"/>
      <c r="AA985" s="53">
        <f t="shared" si="356"/>
        <v>100316098480.19086</v>
      </c>
      <c r="AB985" s="53"/>
      <c r="AC985" s="53">
        <f t="shared" si="346"/>
        <v>111446767158.39627</v>
      </c>
      <c r="AD985" s="53">
        <f t="shared" si="347"/>
        <v>108456525104.72066</v>
      </c>
      <c r="AE985" s="53">
        <f t="shared" si="348"/>
        <v>105060536794.16557</v>
      </c>
      <c r="AF985" s="53">
        <f t="shared" si="349"/>
        <v>1.3166416639809984</v>
      </c>
      <c r="AG985" s="53">
        <f t="shared" si="350"/>
        <v>100316098480.19086</v>
      </c>
      <c r="AI985" s="53">
        <f t="shared" si="351"/>
        <v>0</v>
      </c>
      <c r="AJ985" s="53">
        <f t="shared" si="351"/>
        <v>0</v>
      </c>
      <c r="AK985" s="53">
        <f t="shared" si="351"/>
        <v>0</v>
      </c>
      <c r="AL985" s="53">
        <f t="shared" si="351"/>
        <v>-1.3166416639809984</v>
      </c>
      <c r="AM985" s="53">
        <f t="shared" si="352"/>
        <v>0</v>
      </c>
    </row>
    <row r="986" spans="1:39" x14ac:dyDescent="0.35">
      <c r="A986" s="301">
        <v>2021</v>
      </c>
      <c r="B986" s="301" t="s">
        <v>86</v>
      </c>
      <c r="C986" s="301" t="s">
        <v>45</v>
      </c>
      <c r="D986" s="302" t="s">
        <v>22</v>
      </c>
      <c r="E986" s="302" t="s">
        <v>226</v>
      </c>
      <c r="F986" s="301" t="s">
        <v>78</v>
      </c>
      <c r="G986" s="301" t="s">
        <v>77</v>
      </c>
      <c r="H986" s="303">
        <v>505548869000</v>
      </c>
      <c r="I986" s="303">
        <v>478599094375</v>
      </c>
      <c r="J986" s="303">
        <v>420616617909</v>
      </c>
      <c r="K986" s="304">
        <f t="shared" si="363"/>
        <v>0.87884959009017971</v>
      </c>
      <c r="L986" s="303">
        <v>233136421311</v>
      </c>
      <c r="M986" s="304">
        <f t="shared" si="344"/>
        <v>0.48712257095983769</v>
      </c>
      <c r="P986">
        <f t="shared" si="357"/>
        <v>2021</v>
      </c>
      <c r="Q986" t="str">
        <f t="shared" si="358"/>
        <v>Claudia López 2020-2023</v>
      </c>
      <c r="R986" t="str">
        <f t="shared" si="359"/>
        <v>0137-SECRETARÍA DISTRITAL DE SEGURIDAD, CONVIVENCIA Y JUSTICIA</v>
      </c>
      <c r="S986" t="str">
        <f t="shared" si="360"/>
        <v>SEGURIDAD, CONVIVENCIA Y JUSTICIA</v>
      </c>
      <c r="T986" t="str">
        <f t="shared" si="361"/>
        <v>Administración Centrral</v>
      </c>
      <c r="U986" t="str">
        <f t="shared" si="362"/>
        <v>Inversión directa</v>
      </c>
      <c r="V986" t="s">
        <v>256</v>
      </c>
      <c r="W986" s="53">
        <f t="shared" si="353"/>
        <v>687142494669.06506</v>
      </c>
      <c r="X986" s="53">
        <f t="shared" si="354"/>
        <v>650512335841.44922</v>
      </c>
      <c r="Y986" s="53">
        <f t="shared" si="355"/>
        <v>571702499702.86304</v>
      </c>
      <c r="Z986" s="53"/>
      <c r="AA986" s="53">
        <f t="shared" si="356"/>
        <v>316879241476.17615</v>
      </c>
      <c r="AB986" s="53"/>
      <c r="AC986" s="53">
        <f t="shared" si="346"/>
        <v>687142494669.06506</v>
      </c>
      <c r="AD986" s="53">
        <f t="shared" si="347"/>
        <v>650512335841.44922</v>
      </c>
      <c r="AE986" s="53">
        <f t="shared" si="348"/>
        <v>571702499702.86304</v>
      </c>
      <c r="AF986" s="53">
        <f t="shared" si="349"/>
        <v>1.1945331832469224</v>
      </c>
      <c r="AG986" s="53">
        <f t="shared" si="350"/>
        <v>316879241476.17615</v>
      </c>
      <c r="AI986" s="53">
        <f t="shared" si="351"/>
        <v>0</v>
      </c>
      <c r="AJ986" s="53">
        <f t="shared" si="351"/>
        <v>0</v>
      </c>
      <c r="AK986" s="53">
        <f t="shared" si="351"/>
        <v>0</v>
      </c>
      <c r="AL986" s="53">
        <f t="shared" si="351"/>
        <v>-1.1945331832469224</v>
      </c>
      <c r="AM986" s="53">
        <f t="shared" si="352"/>
        <v>0</v>
      </c>
    </row>
    <row r="987" spans="1:39" x14ac:dyDescent="0.35">
      <c r="A987" s="301">
        <v>2021</v>
      </c>
      <c r="B987" s="301" t="s">
        <v>86</v>
      </c>
      <c r="C987" s="301" t="s">
        <v>46</v>
      </c>
      <c r="D987" s="302" t="s">
        <v>10</v>
      </c>
      <c r="E987" s="302" t="s">
        <v>228</v>
      </c>
      <c r="F987" s="301" t="s">
        <v>76</v>
      </c>
      <c r="G987" s="301" t="s">
        <v>77</v>
      </c>
      <c r="H987" s="303">
        <v>14337097000</v>
      </c>
      <c r="I987" s="303">
        <v>14337097000</v>
      </c>
      <c r="J987" s="303">
        <v>13644697654</v>
      </c>
      <c r="K987" s="304">
        <f t="shared" si="363"/>
        <v>0.9517057500552587</v>
      </c>
      <c r="L987" s="303">
        <v>13096171375</v>
      </c>
      <c r="M987" s="304">
        <f t="shared" si="344"/>
        <v>0.91344652093795553</v>
      </c>
      <c r="P987">
        <f t="shared" si="357"/>
        <v>2021</v>
      </c>
      <c r="Q987" t="str">
        <f t="shared" si="358"/>
        <v>Claudia López 2020-2023</v>
      </c>
      <c r="R987" t="str">
        <f t="shared" si="359"/>
        <v>0200-INSTITUTO PARA LA ECONOMÍA SOCIAL</v>
      </c>
      <c r="S987" t="str">
        <f t="shared" si="360"/>
        <v>DESARROLLO ECONÓMICO, INDUSTRIA Y TURISMO</v>
      </c>
      <c r="T987" t="str">
        <f t="shared" si="361"/>
        <v>Establecimientos Públicos</v>
      </c>
      <c r="U987" t="str">
        <f t="shared" si="362"/>
        <v>Funcionamiento</v>
      </c>
      <c r="V987" t="s">
        <v>256</v>
      </c>
      <c r="W987" s="53">
        <f t="shared" si="353"/>
        <v>19486995625.92112</v>
      </c>
      <c r="X987" s="53">
        <f t="shared" si="354"/>
        <v>19486995625.92112</v>
      </c>
      <c r="Y987" s="53">
        <f t="shared" si="355"/>
        <v>18545885788.490807</v>
      </c>
      <c r="Z987" s="53"/>
      <c r="AA987" s="53">
        <f t="shared" si="356"/>
        <v>17800328358.030804</v>
      </c>
      <c r="AB987" s="53"/>
      <c r="AC987" s="53">
        <f t="shared" si="346"/>
        <v>19486995625.92112</v>
      </c>
      <c r="AD987" s="53">
        <f t="shared" si="347"/>
        <v>19486995625.92112</v>
      </c>
      <c r="AE987" s="53">
        <f t="shared" si="348"/>
        <v>18545885788.490807</v>
      </c>
      <c r="AF987" s="53">
        <f t="shared" si="349"/>
        <v>1.2935593438818755</v>
      </c>
      <c r="AG987" s="53">
        <f t="shared" si="350"/>
        <v>17800328358.030804</v>
      </c>
      <c r="AI987" s="53">
        <f t="shared" si="351"/>
        <v>0</v>
      </c>
      <c r="AJ987" s="53">
        <f t="shared" si="351"/>
        <v>0</v>
      </c>
      <c r="AK987" s="53">
        <f t="shared" si="351"/>
        <v>0</v>
      </c>
      <c r="AL987" s="53">
        <f t="shared" si="351"/>
        <v>-1.2935593438818755</v>
      </c>
      <c r="AM987" s="53">
        <f t="shared" si="352"/>
        <v>0</v>
      </c>
    </row>
    <row r="988" spans="1:39" x14ac:dyDescent="0.35">
      <c r="A988" s="301">
        <v>2021</v>
      </c>
      <c r="B988" s="301" t="s">
        <v>86</v>
      </c>
      <c r="C988" s="301" t="s">
        <v>46</v>
      </c>
      <c r="D988" s="302" t="s">
        <v>10</v>
      </c>
      <c r="E988" s="302" t="s">
        <v>228</v>
      </c>
      <c r="F988" s="301" t="s">
        <v>78</v>
      </c>
      <c r="G988" s="301" t="s">
        <v>77</v>
      </c>
      <c r="H988" s="303">
        <v>48550090000</v>
      </c>
      <c r="I988" s="303">
        <v>46430841500</v>
      </c>
      <c r="J988" s="303">
        <v>46188506388</v>
      </c>
      <c r="K988" s="304">
        <f t="shared" si="363"/>
        <v>0.99478072970096831</v>
      </c>
      <c r="L988" s="303">
        <v>39088990064</v>
      </c>
      <c r="M988" s="304">
        <f t="shared" si="344"/>
        <v>0.84187554653731611</v>
      </c>
      <c r="P988">
        <f t="shared" si="357"/>
        <v>2021</v>
      </c>
      <c r="Q988" t="str">
        <f t="shared" si="358"/>
        <v>Claudia López 2020-2023</v>
      </c>
      <c r="R988" t="str">
        <f t="shared" si="359"/>
        <v>0200-INSTITUTO PARA LA ECONOMÍA SOCIAL</v>
      </c>
      <c r="S988" t="str">
        <f t="shared" si="360"/>
        <v>DESARROLLO ECONÓMICO, INDUSTRIA Y TURISMO</v>
      </c>
      <c r="T988" t="str">
        <f t="shared" si="361"/>
        <v>Establecimientos Públicos</v>
      </c>
      <c r="U988" t="str">
        <f t="shared" si="362"/>
        <v>Inversión directa</v>
      </c>
      <c r="V988" t="s">
        <v>256</v>
      </c>
      <c r="W988" s="53">
        <f t="shared" si="353"/>
        <v>65989327648.970825</v>
      </c>
      <c r="X988" s="53">
        <f t="shared" si="354"/>
        <v>63108843109.475845</v>
      </c>
      <c r="Y988" s="53">
        <f t="shared" si="355"/>
        <v>62779460999.028305</v>
      </c>
      <c r="Z988" s="53"/>
      <c r="AA988" s="53">
        <f t="shared" si="356"/>
        <v>53129791784.127716</v>
      </c>
      <c r="AB988" s="53"/>
      <c r="AC988" s="53">
        <f t="shared" si="346"/>
        <v>65989327648.970825</v>
      </c>
      <c r="AD988" s="53">
        <f t="shared" si="347"/>
        <v>63108843109.475845</v>
      </c>
      <c r="AE988" s="53">
        <f t="shared" si="348"/>
        <v>62779460999.028305</v>
      </c>
      <c r="AF988" s="53">
        <f t="shared" si="349"/>
        <v>1.3521068964263399</v>
      </c>
      <c r="AG988" s="53">
        <f t="shared" si="350"/>
        <v>53129791784.127716</v>
      </c>
      <c r="AI988" s="53">
        <f t="shared" si="351"/>
        <v>0</v>
      </c>
      <c r="AJ988" s="53">
        <f t="shared" si="351"/>
        <v>0</v>
      </c>
      <c r="AK988" s="53">
        <f t="shared" si="351"/>
        <v>0</v>
      </c>
      <c r="AL988" s="53">
        <f t="shared" si="351"/>
        <v>-1.3521068964263399</v>
      </c>
      <c r="AM988" s="53">
        <f t="shared" si="352"/>
        <v>0</v>
      </c>
    </row>
    <row r="989" spans="1:39" x14ac:dyDescent="0.35">
      <c r="A989" s="301">
        <v>2021</v>
      </c>
      <c r="B989" s="301" t="s">
        <v>86</v>
      </c>
      <c r="C989" s="301" t="s">
        <v>47</v>
      </c>
      <c r="D989" s="302" t="s">
        <v>21</v>
      </c>
      <c r="E989" s="302" t="s">
        <v>228</v>
      </c>
      <c r="F989" s="301" t="s">
        <v>76</v>
      </c>
      <c r="G989" s="301" t="s">
        <v>77</v>
      </c>
      <c r="H989" s="303">
        <v>21272261000</v>
      </c>
      <c r="I989" s="303">
        <v>21272261000</v>
      </c>
      <c r="J989" s="303">
        <v>16496991483</v>
      </c>
      <c r="K989" s="304">
        <f t="shared" si="363"/>
        <v>0.77551659802406525</v>
      </c>
      <c r="L989" s="303">
        <v>13056651944</v>
      </c>
      <c r="M989" s="304">
        <f t="shared" si="344"/>
        <v>0.61378769017548251</v>
      </c>
      <c r="P989">
        <f t="shared" si="357"/>
        <v>2021</v>
      </c>
      <c r="Q989" t="str">
        <f t="shared" si="358"/>
        <v>Claudia López 2020-2023</v>
      </c>
      <c r="R989" t="str">
        <f t="shared" si="359"/>
        <v xml:space="preserve">0201-FONDO FINANCIERO DE SALUD </v>
      </c>
      <c r="S989" t="str">
        <f t="shared" si="360"/>
        <v>SALUD</v>
      </c>
      <c r="T989" t="str">
        <f t="shared" si="361"/>
        <v>Establecimientos Públicos</v>
      </c>
      <c r="U989" t="str">
        <f t="shared" si="362"/>
        <v>Funcionamiento</v>
      </c>
      <c r="V989" t="s">
        <v>256</v>
      </c>
      <c r="W989" s="53">
        <f t="shared" si="353"/>
        <v>28913277008.619835</v>
      </c>
      <c r="X989" s="53">
        <f t="shared" si="354"/>
        <v>28913277008.619835</v>
      </c>
      <c r="Y989" s="53">
        <f t="shared" si="355"/>
        <v>22422726223.452278</v>
      </c>
      <c r="Z989" s="53"/>
      <c r="AA989" s="53">
        <f t="shared" si="356"/>
        <v>17746613510.524654</v>
      </c>
      <c r="AB989" s="53"/>
      <c r="AC989" s="53">
        <f t="shared" si="346"/>
        <v>28913277008.619835</v>
      </c>
      <c r="AD989" s="53">
        <f t="shared" si="347"/>
        <v>28913277008.619835</v>
      </c>
      <c r="AE989" s="53">
        <f t="shared" si="348"/>
        <v>22422726223.452278</v>
      </c>
      <c r="AF989" s="53">
        <f t="shared" si="349"/>
        <v>1.054082883970457</v>
      </c>
      <c r="AG989" s="53">
        <f t="shared" si="350"/>
        <v>17746613510.524654</v>
      </c>
      <c r="AI989" s="53">
        <f t="shared" si="351"/>
        <v>0</v>
      </c>
      <c r="AJ989" s="53">
        <f t="shared" si="351"/>
        <v>0</v>
      </c>
      <c r="AK989" s="53">
        <f t="shared" si="351"/>
        <v>0</v>
      </c>
      <c r="AL989" s="53">
        <f t="shared" si="351"/>
        <v>-1.054082883970457</v>
      </c>
      <c r="AM989" s="53">
        <f t="shared" si="352"/>
        <v>0</v>
      </c>
    </row>
    <row r="990" spans="1:39" x14ac:dyDescent="0.35">
      <c r="A990" s="301">
        <v>2021</v>
      </c>
      <c r="B990" s="301" t="s">
        <v>86</v>
      </c>
      <c r="C990" s="301" t="s">
        <v>47</v>
      </c>
      <c r="D990" s="302" t="s">
        <v>21</v>
      </c>
      <c r="E990" s="302" t="s">
        <v>228</v>
      </c>
      <c r="F990" s="301" t="s">
        <v>78</v>
      </c>
      <c r="G990" s="301" t="s">
        <v>77</v>
      </c>
      <c r="H990" s="303">
        <v>3385717044000</v>
      </c>
      <c r="I990" s="303">
        <v>3335911564215</v>
      </c>
      <c r="J990" s="303">
        <v>3211477100335</v>
      </c>
      <c r="K990" s="304">
        <f t="shared" si="363"/>
        <v>0.96269851239018633</v>
      </c>
      <c r="L990" s="303">
        <v>2843936965016</v>
      </c>
      <c r="M990" s="304">
        <f t="shared" si="344"/>
        <v>0.85252169018012613</v>
      </c>
      <c r="P990">
        <f t="shared" si="357"/>
        <v>2021</v>
      </c>
      <c r="Q990" t="str">
        <f t="shared" si="358"/>
        <v>Claudia López 2020-2023</v>
      </c>
      <c r="R990" t="str">
        <f t="shared" si="359"/>
        <v xml:space="preserve">0201-FONDO FINANCIERO DE SALUD </v>
      </c>
      <c r="S990" t="str">
        <f t="shared" si="360"/>
        <v>SALUD</v>
      </c>
      <c r="T990" t="str">
        <f t="shared" si="361"/>
        <v>Establecimientos Públicos</v>
      </c>
      <c r="U990" t="str">
        <f t="shared" si="362"/>
        <v>Inversión directa</v>
      </c>
      <c r="V990" t="s">
        <v>256</v>
      </c>
      <c r="W990" s="53">
        <f t="shared" si="353"/>
        <v>4601869766734.1289</v>
      </c>
      <c r="X990" s="53">
        <f t="shared" si="354"/>
        <v>4534174112117.4941</v>
      </c>
      <c r="Y990" s="53">
        <f t="shared" si="355"/>
        <v>4365042672653.6055</v>
      </c>
      <c r="Z990" s="53"/>
      <c r="AA990" s="53">
        <f t="shared" si="356"/>
        <v>3865481777633.3784</v>
      </c>
      <c r="AB990" s="53"/>
      <c r="AC990" s="53">
        <f t="shared" si="346"/>
        <v>4601869766734.1289</v>
      </c>
      <c r="AD990" s="53">
        <f t="shared" si="347"/>
        <v>4534174112117.4941</v>
      </c>
      <c r="AE990" s="53">
        <f t="shared" si="348"/>
        <v>4365042672653.6055</v>
      </c>
      <c r="AF990" s="53">
        <f t="shared" si="349"/>
        <v>1.3085007167091309</v>
      </c>
      <c r="AG990" s="53">
        <f t="shared" si="350"/>
        <v>3865481777633.3784</v>
      </c>
      <c r="AI990" s="53">
        <f t="shared" si="351"/>
        <v>0</v>
      </c>
      <c r="AJ990" s="53">
        <f t="shared" si="351"/>
        <v>0</v>
      </c>
      <c r="AK990" s="53">
        <f t="shared" si="351"/>
        <v>0</v>
      </c>
      <c r="AL990" s="53">
        <f t="shared" si="351"/>
        <v>-1.3085007167091309</v>
      </c>
      <c r="AM990" s="53">
        <f t="shared" si="352"/>
        <v>0</v>
      </c>
    </row>
    <row r="991" spans="1:39" x14ac:dyDescent="0.35">
      <c r="A991" s="301">
        <v>2021</v>
      </c>
      <c r="B991" s="301" t="s">
        <v>86</v>
      </c>
      <c r="C991" s="301" t="s">
        <v>47</v>
      </c>
      <c r="D991" s="302" t="s">
        <v>21</v>
      </c>
      <c r="E991" s="302" t="s">
        <v>228</v>
      </c>
      <c r="F991" s="301" t="s">
        <v>80</v>
      </c>
      <c r="G991" s="301" t="s">
        <v>77</v>
      </c>
      <c r="H991" s="303">
        <v>1915869000</v>
      </c>
      <c r="I991" s="303">
        <v>3567869000</v>
      </c>
      <c r="J991" s="303">
        <v>3172546973</v>
      </c>
      <c r="K991" s="304">
        <f t="shared" si="363"/>
        <v>0.88919939969769068</v>
      </c>
      <c r="L991" s="303">
        <v>3172546973</v>
      </c>
      <c r="M991" s="304">
        <f t="shared" si="344"/>
        <v>0.88919939969769068</v>
      </c>
      <c r="P991">
        <f t="shared" si="357"/>
        <v>2021</v>
      </c>
      <c r="Q991" t="str">
        <f t="shared" si="358"/>
        <v>Claudia López 2020-2023</v>
      </c>
      <c r="R991" t="str">
        <f t="shared" si="359"/>
        <v xml:space="preserve">0201-FONDO FINANCIERO DE SALUD </v>
      </c>
      <c r="S991" t="str">
        <f t="shared" si="360"/>
        <v>SALUD</v>
      </c>
      <c r="T991" t="str">
        <f t="shared" si="361"/>
        <v>Establecimientos Públicos</v>
      </c>
      <c r="U991" t="str">
        <f t="shared" si="362"/>
        <v>Transferencias</v>
      </c>
      <c r="V991" t="s">
        <v>256</v>
      </c>
      <c r="W991" s="53">
        <f t="shared" si="353"/>
        <v>2604050933.2424736</v>
      </c>
      <c r="X991" s="53">
        <f t="shared" si="354"/>
        <v>4849450875.3661613</v>
      </c>
      <c r="Y991" s="53">
        <f t="shared" si="355"/>
        <v>4312128807.2390308</v>
      </c>
      <c r="Z991" s="53"/>
      <c r="AA991" s="53">
        <f t="shared" si="356"/>
        <v>4312128807.2390308</v>
      </c>
      <c r="AB991" s="53"/>
      <c r="AC991" s="53">
        <f t="shared" si="346"/>
        <v>2604050933.2424736</v>
      </c>
      <c r="AD991" s="53">
        <f t="shared" si="347"/>
        <v>4849450875.3661613</v>
      </c>
      <c r="AE991" s="53">
        <f t="shared" si="348"/>
        <v>4312128807.2390308</v>
      </c>
      <c r="AF991" s="53">
        <f t="shared" si="349"/>
        <v>1.2086006541268839</v>
      </c>
      <c r="AG991" s="53">
        <f t="shared" si="350"/>
        <v>4312128807.2390308</v>
      </c>
      <c r="AI991" s="53">
        <f t="shared" si="351"/>
        <v>0</v>
      </c>
      <c r="AJ991" s="53">
        <f t="shared" si="351"/>
        <v>0</v>
      </c>
      <c r="AK991" s="53">
        <f t="shared" si="351"/>
        <v>0</v>
      </c>
      <c r="AL991" s="53">
        <f t="shared" si="351"/>
        <v>-1.2086006541268839</v>
      </c>
      <c r="AM991" s="53">
        <f t="shared" si="352"/>
        <v>0</v>
      </c>
    </row>
    <row r="992" spans="1:39" x14ac:dyDescent="0.35">
      <c r="A992" s="301">
        <v>2021</v>
      </c>
      <c r="B992" s="301" t="s">
        <v>86</v>
      </c>
      <c r="C992" s="301" t="s">
        <v>48</v>
      </c>
      <c r="D992" s="302" t="s">
        <v>8</v>
      </c>
      <c r="E992" s="302" t="s">
        <v>228</v>
      </c>
      <c r="F992" s="301" t="s">
        <v>76</v>
      </c>
      <c r="G992" s="301" t="s">
        <v>77</v>
      </c>
      <c r="H992" s="303">
        <v>19504783000</v>
      </c>
      <c r="I992" s="303">
        <v>19504783000</v>
      </c>
      <c r="J992" s="303">
        <v>18523714087</v>
      </c>
      <c r="K992" s="304">
        <f t="shared" si="363"/>
        <v>0.94970111110695254</v>
      </c>
      <c r="L992" s="303">
        <v>18022311975</v>
      </c>
      <c r="M992" s="304">
        <f t="shared" si="344"/>
        <v>0.92399448765977044</v>
      </c>
      <c r="P992">
        <f t="shared" si="357"/>
        <v>2021</v>
      </c>
      <c r="Q992" t="str">
        <f t="shared" si="358"/>
        <v>Claudia López 2020-2023</v>
      </c>
      <c r="R992" t="str">
        <f t="shared" si="359"/>
        <v>0203-INSTITUTO DISTRITAL DE GESTIÓN DE RIESGOS Y CAMBIO CLIMATICO</v>
      </c>
      <c r="S992" t="str">
        <f t="shared" si="360"/>
        <v>AMBIENTE</v>
      </c>
      <c r="T992" t="str">
        <f t="shared" si="361"/>
        <v>Establecimientos Públicos</v>
      </c>
      <c r="U992" t="str">
        <f t="shared" si="362"/>
        <v>Funcionamiento</v>
      </c>
      <c r="V992" t="s">
        <v>256</v>
      </c>
      <c r="W992" s="53">
        <f t="shared" si="353"/>
        <v>26510919261.098717</v>
      </c>
      <c r="X992" s="53">
        <f t="shared" si="354"/>
        <v>26510919261.098717</v>
      </c>
      <c r="Y992" s="53">
        <f t="shared" si="355"/>
        <v>25177449478.732162</v>
      </c>
      <c r="Z992" s="53"/>
      <c r="AA992" s="53">
        <f t="shared" si="356"/>
        <v>24495943260.048447</v>
      </c>
      <c r="AB992" s="53"/>
      <c r="AC992" s="53">
        <f t="shared" si="346"/>
        <v>26510919261.098717</v>
      </c>
      <c r="AD992" s="53">
        <f t="shared" si="347"/>
        <v>26510919261.098717</v>
      </c>
      <c r="AE992" s="53">
        <f t="shared" si="348"/>
        <v>25177449478.732162</v>
      </c>
      <c r="AF992" s="53">
        <f t="shared" si="349"/>
        <v>1.2908346367520296</v>
      </c>
      <c r="AG992" s="53">
        <f t="shared" si="350"/>
        <v>24495943260.048447</v>
      </c>
      <c r="AI992" s="53">
        <f t="shared" si="351"/>
        <v>0</v>
      </c>
      <c r="AJ992" s="53">
        <f t="shared" si="351"/>
        <v>0</v>
      </c>
      <c r="AK992" s="53">
        <f t="shared" si="351"/>
        <v>0</v>
      </c>
      <c r="AL992" s="53">
        <f t="shared" si="351"/>
        <v>-1.2908346367520296</v>
      </c>
      <c r="AM992" s="53">
        <f t="shared" si="352"/>
        <v>0</v>
      </c>
    </row>
    <row r="993" spans="1:39" x14ac:dyDescent="0.35">
      <c r="A993" s="301">
        <v>2021</v>
      </c>
      <c r="B993" s="301" t="s">
        <v>86</v>
      </c>
      <c r="C993" s="301" t="s">
        <v>48</v>
      </c>
      <c r="D993" s="302" t="s">
        <v>8</v>
      </c>
      <c r="E993" s="302" t="s">
        <v>228</v>
      </c>
      <c r="F993" s="301" t="s">
        <v>78</v>
      </c>
      <c r="G993" s="301" t="s">
        <v>77</v>
      </c>
      <c r="H993" s="303">
        <v>22286937000</v>
      </c>
      <c r="I993" s="303">
        <v>20781937000</v>
      </c>
      <c r="J993" s="303">
        <v>20561870782</v>
      </c>
      <c r="K993" s="304">
        <f t="shared" si="363"/>
        <v>0.98941069747252142</v>
      </c>
      <c r="L993" s="303">
        <v>14669147631</v>
      </c>
      <c r="M993" s="304">
        <f t="shared" si="344"/>
        <v>0.70586046098590327</v>
      </c>
      <c r="P993">
        <f t="shared" si="357"/>
        <v>2021</v>
      </c>
      <c r="Q993" t="str">
        <f t="shared" si="358"/>
        <v>Claudia López 2020-2023</v>
      </c>
      <c r="R993" t="str">
        <f t="shared" si="359"/>
        <v>0203-INSTITUTO DISTRITAL DE GESTIÓN DE RIESGOS Y CAMBIO CLIMATICO</v>
      </c>
      <c r="S993" t="str">
        <f t="shared" si="360"/>
        <v>AMBIENTE</v>
      </c>
      <c r="T993" t="str">
        <f t="shared" si="361"/>
        <v>Establecimientos Públicos</v>
      </c>
      <c r="U993" t="str">
        <f t="shared" si="362"/>
        <v>Inversión directa</v>
      </c>
      <c r="V993" t="s">
        <v>256</v>
      </c>
      <c r="W993" s="53">
        <f t="shared" si="353"/>
        <v>30292425575.008633</v>
      </c>
      <c r="X993" s="53">
        <f t="shared" si="354"/>
        <v>28246828170.107819</v>
      </c>
      <c r="Y993" s="53">
        <f t="shared" si="355"/>
        <v>27947713961.172844</v>
      </c>
      <c r="Z993" s="53"/>
      <c r="AA993" s="53">
        <f t="shared" si="356"/>
        <v>19938319153.541904</v>
      </c>
      <c r="AB993" s="53"/>
      <c r="AC993" s="53">
        <f t="shared" si="346"/>
        <v>30292425575.008633</v>
      </c>
      <c r="AD993" s="53">
        <f t="shared" si="347"/>
        <v>28246828170.107819</v>
      </c>
      <c r="AE993" s="53">
        <f t="shared" si="348"/>
        <v>27947713961.172844</v>
      </c>
      <c r="AF993" s="53">
        <f t="shared" si="349"/>
        <v>1.3448079436085694</v>
      </c>
      <c r="AG993" s="53">
        <f t="shared" si="350"/>
        <v>19938319153.541904</v>
      </c>
      <c r="AI993" s="53">
        <f t="shared" si="351"/>
        <v>0</v>
      </c>
      <c r="AJ993" s="53">
        <f t="shared" si="351"/>
        <v>0</v>
      </c>
      <c r="AK993" s="53">
        <f t="shared" si="351"/>
        <v>0</v>
      </c>
      <c r="AL993" s="53">
        <f t="shared" si="351"/>
        <v>-1.3448079436085694</v>
      </c>
      <c r="AM993" s="53">
        <f t="shared" si="352"/>
        <v>0</v>
      </c>
    </row>
    <row r="994" spans="1:39" x14ac:dyDescent="0.35">
      <c r="A994" s="301">
        <v>2021</v>
      </c>
      <c r="B994" s="301" t="s">
        <v>86</v>
      </c>
      <c r="C994" s="301" t="s">
        <v>49</v>
      </c>
      <c r="D994" s="302" t="s">
        <v>18</v>
      </c>
      <c r="E994" s="302" t="s">
        <v>228</v>
      </c>
      <c r="F994" s="301" t="s">
        <v>76</v>
      </c>
      <c r="G994" s="301" t="s">
        <v>77</v>
      </c>
      <c r="H994" s="303">
        <v>72781216000</v>
      </c>
      <c r="I994" s="303">
        <v>70192216000</v>
      </c>
      <c r="J994" s="303">
        <v>63605173542</v>
      </c>
      <c r="K994" s="304">
        <f t="shared" si="363"/>
        <v>0.90615708075094825</v>
      </c>
      <c r="L994" s="303">
        <v>59356881575</v>
      </c>
      <c r="M994" s="304">
        <f t="shared" si="344"/>
        <v>0.84563339010411065</v>
      </c>
      <c r="P994">
        <f t="shared" si="357"/>
        <v>2021</v>
      </c>
      <c r="Q994" t="str">
        <f t="shared" si="358"/>
        <v>Claudia López 2020-2023</v>
      </c>
      <c r="R994" t="str">
        <f t="shared" si="359"/>
        <v xml:space="preserve">0204-INSTITUTO DE DESARROLLO URBANO  </v>
      </c>
      <c r="S994" t="str">
        <f t="shared" si="360"/>
        <v>MOVILIDAD</v>
      </c>
      <c r="T994" t="str">
        <f t="shared" si="361"/>
        <v>Establecimientos Públicos</v>
      </c>
      <c r="U994" t="str">
        <f t="shared" si="362"/>
        <v>Funcionamiento</v>
      </c>
      <c r="V994" t="s">
        <v>256</v>
      </c>
      <c r="W994" s="53">
        <f t="shared" si="353"/>
        <v>98924296727.65834</v>
      </c>
      <c r="X994" s="53">
        <f t="shared" si="354"/>
        <v>95405325510.855545</v>
      </c>
      <c r="Y994" s="53">
        <f t="shared" si="355"/>
        <v>86452211253.010818</v>
      </c>
      <c r="Z994" s="53"/>
      <c r="AA994" s="53">
        <f t="shared" si="356"/>
        <v>80677928845.730972</v>
      </c>
      <c r="AB994" s="53"/>
      <c r="AC994" s="53">
        <f t="shared" si="346"/>
        <v>98924296727.65834</v>
      </c>
      <c r="AD994" s="53">
        <f t="shared" si="347"/>
        <v>95405325510.855545</v>
      </c>
      <c r="AE994" s="53">
        <f t="shared" si="348"/>
        <v>86452211253.010818</v>
      </c>
      <c r="AF994" s="53">
        <f t="shared" si="349"/>
        <v>1.2316495500442788</v>
      </c>
      <c r="AG994" s="53">
        <f t="shared" si="350"/>
        <v>80677928845.730972</v>
      </c>
      <c r="AI994" s="53">
        <f t="shared" si="351"/>
        <v>0</v>
      </c>
      <c r="AJ994" s="53">
        <f t="shared" si="351"/>
        <v>0</v>
      </c>
      <c r="AK994" s="53">
        <f t="shared" si="351"/>
        <v>0</v>
      </c>
      <c r="AL994" s="53">
        <f t="shared" si="351"/>
        <v>-1.2316495500442788</v>
      </c>
      <c r="AM994" s="53">
        <f t="shared" si="352"/>
        <v>0</v>
      </c>
    </row>
    <row r="995" spans="1:39" x14ac:dyDescent="0.35">
      <c r="A995" s="301">
        <v>2021</v>
      </c>
      <c r="B995" s="301" t="s">
        <v>86</v>
      </c>
      <c r="C995" s="301" t="s">
        <v>49</v>
      </c>
      <c r="D995" s="302" t="s">
        <v>18</v>
      </c>
      <c r="E995" s="302" t="s">
        <v>228</v>
      </c>
      <c r="F995" s="301" t="s">
        <v>79</v>
      </c>
      <c r="G995" s="301" t="s">
        <v>77</v>
      </c>
      <c r="H995" s="303">
        <v>0</v>
      </c>
      <c r="I995" s="303">
        <v>0</v>
      </c>
      <c r="J995" s="303">
        <v>0</v>
      </c>
      <c r="K995" s="304">
        <v>0</v>
      </c>
      <c r="L995" s="303">
        <v>0</v>
      </c>
      <c r="M995" s="304">
        <v>0</v>
      </c>
      <c r="P995">
        <f t="shared" si="357"/>
        <v>2021</v>
      </c>
      <c r="Q995" t="str">
        <f t="shared" si="358"/>
        <v>Claudia López 2020-2023</v>
      </c>
      <c r="R995" t="str">
        <f t="shared" si="359"/>
        <v xml:space="preserve">0204-INSTITUTO DE DESARROLLO URBANO  </v>
      </c>
      <c r="S995" t="str">
        <f t="shared" si="360"/>
        <v>MOVILIDAD</v>
      </c>
      <c r="T995" t="str">
        <f t="shared" si="361"/>
        <v>Establecimientos Públicos</v>
      </c>
      <c r="U995" t="str">
        <f t="shared" si="362"/>
        <v>Servicio de la deuda</v>
      </c>
      <c r="V995" t="s">
        <v>256</v>
      </c>
      <c r="W995" s="53">
        <f t="shared" si="353"/>
        <v>0</v>
      </c>
      <c r="X995" s="53">
        <f t="shared" si="354"/>
        <v>0</v>
      </c>
      <c r="Y995" s="53">
        <f t="shared" si="355"/>
        <v>0</v>
      </c>
      <c r="Z995" s="53"/>
      <c r="AA995" s="53">
        <f t="shared" si="356"/>
        <v>0</v>
      </c>
      <c r="AB995" s="53"/>
      <c r="AC995" s="53">
        <f t="shared" si="346"/>
        <v>0</v>
      </c>
      <c r="AD995" s="53">
        <f t="shared" si="347"/>
        <v>0</v>
      </c>
      <c r="AE995" s="53">
        <f t="shared" si="348"/>
        <v>0</v>
      </c>
      <c r="AF995" s="53">
        <f t="shared" si="349"/>
        <v>0</v>
      </c>
      <c r="AG995" s="53">
        <f t="shared" si="350"/>
        <v>0</v>
      </c>
      <c r="AI995" s="53">
        <f t="shared" si="351"/>
        <v>0</v>
      </c>
      <c r="AJ995" s="53">
        <f t="shared" si="351"/>
        <v>0</v>
      </c>
      <c r="AK995" s="53">
        <f t="shared" si="351"/>
        <v>0</v>
      </c>
      <c r="AL995" s="53">
        <f t="shared" si="351"/>
        <v>0</v>
      </c>
      <c r="AM995" s="53">
        <f t="shared" si="352"/>
        <v>0</v>
      </c>
    </row>
    <row r="996" spans="1:39" x14ac:dyDescent="0.35">
      <c r="A996" s="301">
        <v>2021</v>
      </c>
      <c r="B996" s="301" t="s">
        <v>86</v>
      </c>
      <c r="C996" s="301" t="s">
        <v>49</v>
      </c>
      <c r="D996" s="302" t="s">
        <v>18</v>
      </c>
      <c r="E996" s="302" t="s">
        <v>228</v>
      </c>
      <c r="F996" s="301" t="s">
        <v>78</v>
      </c>
      <c r="G996" s="301" t="s">
        <v>77</v>
      </c>
      <c r="H996" s="303">
        <v>2615039772000</v>
      </c>
      <c r="I996" s="303">
        <v>2160131426796</v>
      </c>
      <c r="J996" s="303">
        <v>1677040849008</v>
      </c>
      <c r="K996" s="304">
        <f t="shared" si="363"/>
        <v>0.77636056223461336</v>
      </c>
      <c r="L996" s="303">
        <v>561949360749</v>
      </c>
      <c r="M996" s="304">
        <f t="shared" si="344"/>
        <v>0.26014591231724615</v>
      </c>
      <c r="P996">
        <f t="shared" si="357"/>
        <v>2021</v>
      </c>
      <c r="Q996" t="str">
        <f t="shared" si="358"/>
        <v>Claudia López 2020-2023</v>
      </c>
      <c r="R996" t="str">
        <f t="shared" si="359"/>
        <v xml:space="preserve">0204-INSTITUTO DE DESARROLLO URBANO  </v>
      </c>
      <c r="S996" t="str">
        <f t="shared" si="360"/>
        <v>MOVILIDAD</v>
      </c>
      <c r="T996" t="str">
        <f t="shared" si="361"/>
        <v>Establecimientos Públicos</v>
      </c>
      <c r="U996" t="str">
        <f t="shared" si="362"/>
        <v>Inversión directa</v>
      </c>
      <c r="V996" t="s">
        <v>256</v>
      </c>
      <c r="W996" s="53">
        <f t="shared" si="353"/>
        <v>3554364499213.0391</v>
      </c>
      <c r="X996" s="53">
        <f t="shared" si="354"/>
        <v>2936052651759.8647</v>
      </c>
      <c r="Y996" s="53">
        <f t="shared" si="355"/>
        <v>2279435487470.7158</v>
      </c>
      <c r="Z996" s="53"/>
      <c r="AA996" s="53">
        <f t="shared" si="356"/>
        <v>763802095703.53979</v>
      </c>
      <c r="AB996" s="53"/>
      <c r="AC996" s="53">
        <f t="shared" si="346"/>
        <v>3554364499213.0391</v>
      </c>
      <c r="AD996" s="53">
        <f t="shared" si="347"/>
        <v>2936052651759.8647</v>
      </c>
      <c r="AE996" s="53">
        <f t="shared" si="348"/>
        <v>2279435487470.7158</v>
      </c>
      <c r="AF996" s="53">
        <f t="shared" si="349"/>
        <v>1.0552300009132651</v>
      </c>
      <c r="AG996" s="53">
        <f t="shared" si="350"/>
        <v>763802095703.53979</v>
      </c>
      <c r="AI996" s="53">
        <f t="shared" si="351"/>
        <v>0</v>
      </c>
      <c r="AJ996" s="53">
        <f t="shared" si="351"/>
        <v>0</v>
      </c>
      <c r="AK996" s="53">
        <f t="shared" si="351"/>
        <v>0</v>
      </c>
      <c r="AL996" s="53">
        <f t="shared" si="351"/>
        <v>-1.0552300009132651</v>
      </c>
      <c r="AM996" s="53">
        <f t="shared" si="352"/>
        <v>0</v>
      </c>
    </row>
    <row r="997" spans="1:39" x14ac:dyDescent="0.35">
      <c r="A997" s="301">
        <v>2021</v>
      </c>
      <c r="B997" s="301" t="s">
        <v>86</v>
      </c>
      <c r="C997" s="301" t="s">
        <v>49</v>
      </c>
      <c r="D997" s="302" t="s">
        <v>18</v>
      </c>
      <c r="E997" s="302" t="s">
        <v>228</v>
      </c>
      <c r="F997" s="301" t="s">
        <v>80</v>
      </c>
      <c r="G997" s="301" t="s">
        <v>77</v>
      </c>
      <c r="H997" s="303">
        <v>2000000000</v>
      </c>
      <c r="I997" s="303">
        <v>2000000000</v>
      </c>
      <c r="J997" s="303">
        <v>1999999913</v>
      </c>
      <c r="K997" s="304">
        <f t="shared" si="363"/>
        <v>0.99999995649999995</v>
      </c>
      <c r="L997" s="303">
        <v>1999999913</v>
      </c>
      <c r="M997" s="304">
        <f t="shared" si="344"/>
        <v>0.99999995649999995</v>
      </c>
      <c r="P997">
        <f t="shared" si="357"/>
        <v>2021</v>
      </c>
      <c r="Q997" t="str">
        <f t="shared" si="358"/>
        <v>Claudia López 2020-2023</v>
      </c>
      <c r="R997" t="str">
        <f t="shared" si="359"/>
        <v xml:space="preserve">0204-INSTITUTO DE DESARROLLO URBANO  </v>
      </c>
      <c r="S997" t="str">
        <f t="shared" si="360"/>
        <v>MOVILIDAD</v>
      </c>
      <c r="T997" t="str">
        <f t="shared" si="361"/>
        <v>Establecimientos Públicos</v>
      </c>
      <c r="U997" t="str">
        <f t="shared" si="362"/>
        <v>Transferencias</v>
      </c>
      <c r="V997" t="s">
        <v>256</v>
      </c>
      <c r="W997" s="53">
        <f t="shared" si="353"/>
        <v>2718401866.9778295</v>
      </c>
      <c r="X997" s="53">
        <f t="shared" si="354"/>
        <v>2718401866.9778295</v>
      </c>
      <c r="Y997" s="53">
        <f t="shared" si="355"/>
        <v>2718401748.7273483</v>
      </c>
      <c r="Z997" s="53"/>
      <c r="AA997" s="53">
        <f t="shared" si="356"/>
        <v>2718401748.7273483</v>
      </c>
      <c r="AB997" s="53"/>
      <c r="AC997" s="53">
        <f t="shared" si="346"/>
        <v>2718401866.9778295</v>
      </c>
      <c r="AD997" s="53">
        <f t="shared" si="347"/>
        <v>2718401866.9778295</v>
      </c>
      <c r="AE997" s="53">
        <f t="shared" si="348"/>
        <v>2718401748.7273483</v>
      </c>
      <c r="AF997" s="53">
        <f t="shared" si="349"/>
        <v>1.3592008743636741</v>
      </c>
      <c r="AG997" s="53">
        <f t="shared" si="350"/>
        <v>2718401748.7273483</v>
      </c>
      <c r="AI997" s="53">
        <f t="shared" si="351"/>
        <v>0</v>
      </c>
      <c r="AJ997" s="53">
        <f t="shared" si="351"/>
        <v>0</v>
      </c>
      <c r="AK997" s="53">
        <f t="shared" si="351"/>
        <v>0</v>
      </c>
      <c r="AL997" s="53">
        <f t="shared" si="351"/>
        <v>-1.3592008743636741</v>
      </c>
      <c r="AM997" s="53">
        <f t="shared" si="352"/>
        <v>0</v>
      </c>
    </row>
    <row r="998" spans="1:39" x14ac:dyDescent="0.35">
      <c r="A998" s="301">
        <v>2021</v>
      </c>
      <c r="B998" s="301" t="s">
        <v>86</v>
      </c>
      <c r="C998" s="301" t="s">
        <v>50</v>
      </c>
      <c r="D998" s="302" t="s">
        <v>16</v>
      </c>
      <c r="E998" s="302" t="s">
        <v>228</v>
      </c>
      <c r="F998" s="301" t="s">
        <v>76</v>
      </c>
      <c r="G998" s="301" t="s">
        <v>77</v>
      </c>
      <c r="H998" s="303">
        <v>525343327000</v>
      </c>
      <c r="I998" s="303">
        <v>263967106000</v>
      </c>
      <c r="J998" s="303">
        <v>259965248563</v>
      </c>
      <c r="K998" s="304">
        <f t="shared" si="363"/>
        <v>0.98483956013443585</v>
      </c>
      <c r="L998" s="303">
        <v>259171380554</v>
      </c>
      <c r="M998" s="304">
        <f t="shared" si="344"/>
        <v>0.9818321096189917</v>
      </c>
      <c r="P998">
        <f t="shared" si="357"/>
        <v>2021</v>
      </c>
      <c r="Q998" t="str">
        <f t="shared" si="358"/>
        <v>Claudia López 2020-2023</v>
      </c>
      <c r="R998" t="str">
        <f t="shared" si="359"/>
        <v>0206-FONDO DE PRESTACIONES ECONÓMICAS, CESANTÍAS Y PENSIONES</v>
      </c>
      <c r="S998" t="str">
        <f t="shared" si="360"/>
        <v>HACIENDA</v>
      </c>
      <c r="T998" t="str">
        <f t="shared" si="361"/>
        <v>Establecimientos Públicos</v>
      </c>
      <c r="U998" t="str">
        <f t="shared" si="362"/>
        <v>Funcionamiento</v>
      </c>
      <c r="V998" t="s">
        <v>256</v>
      </c>
      <c r="W998" s="53">
        <f t="shared" si="353"/>
        <v>714047140460.57227</v>
      </c>
      <c r="X998" s="53">
        <f t="shared" si="354"/>
        <v>358784336885.56732</v>
      </c>
      <c r="Y998" s="53">
        <f t="shared" si="355"/>
        <v>353345008521.50739</v>
      </c>
      <c r="Z998" s="53"/>
      <c r="AA998" s="53">
        <f t="shared" si="356"/>
        <v>352265982382.6076</v>
      </c>
      <c r="AB998" s="53"/>
      <c r="AC998" s="53">
        <f t="shared" si="346"/>
        <v>714047140460.57227</v>
      </c>
      <c r="AD998" s="53">
        <f t="shared" si="347"/>
        <v>358784336885.56732</v>
      </c>
      <c r="AE998" s="53">
        <f t="shared" si="348"/>
        <v>353345008521.50739</v>
      </c>
      <c r="AF998" s="53">
        <f t="shared" si="349"/>
        <v>1.3385948494715374</v>
      </c>
      <c r="AG998" s="53">
        <f t="shared" si="350"/>
        <v>352265982382.6076</v>
      </c>
      <c r="AI998" s="53">
        <f t="shared" si="351"/>
        <v>0</v>
      </c>
      <c r="AJ998" s="53">
        <f t="shared" si="351"/>
        <v>0</v>
      </c>
      <c r="AK998" s="53">
        <f t="shared" si="351"/>
        <v>0</v>
      </c>
      <c r="AL998" s="53">
        <f t="shared" si="351"/>
        <v>-1.3385948494715374</v>
      </c>
      <c r="AM998" s="53">
        <f t="shared" si="352"/>
        <v>0</v>
      </c>
    </row>
    <row r="999" spans="1:39" x14ac:dyDescent="0.35">
      <c r="A999" s="301">
        <v>2021</v>
      </c>
      <c r="B999" s="301" t="s">
        <v>86</v>
      </c>
      <c r="C999" s="301" t="s">
        <v>50</v>
      </c>
      <c r="D999" s="302" t="s">
        <v>16</v>
      </c>
      <c r="E999" s="302" t="s">
        <v>228</v>
      </c>
      <c r="F999" s="301" t="s">
        <v>79</v>
      </c>
      <c r="G999" s="301" t="s">
        <v>77</v>
      </c>
      <c r="H999" s="303">
        <v>95639482000</v>
      </c>
      <c r="I999" s="303">
        <v>60572982000</v>
      </c>
      <c r="J999" s="303">
        <v>55337285000</v>
      </c>
      <c r="K999" s="304">
        <f>+J999/I999</f>
        <v>0.91356382289384397</v>
      </c>
      <c r="L999" s="303">
        <v>55337285000</v>
      </c>
      <c r="M999" s="304">
        <f t="shared" si="344"/>
        <v>0.91356382289384397</v>
      </c>
      <c r="P999">
        <f t="shared" si="357"/>
        <v>2021</v>
      </c>
      <c r="Q999" t="str">
        <f t="shared" si="358"/>
        <v>Claudia López 2020-2023</v>
      </c>
      <c r="R999" t="str">
        <f t="shared" si="359"/>
        <v>0206-FONDO DE PRESTACIONES ECONÓMICAS, CESANTÍAS Y PENSIONES</v>
      </c>
      <c r="S999" t="str">
        <f t="shared" si="360"/>
        <v>HACIENDA</v>
      </c>
      <c r="T999" t="str">
        <f t="shared" si="361"/>
        <v>Establecimientos Públicos</v>
      </c>
      <c r="U999" t="str">
        <f t="shared" si="362"/>
        <v>Servicio de la deuda</v>
      </c>
      <c r="V999" t="s">
        <v>256</v>
      </c>
      <c r="W999" s="53">
        <f t="shared" si="353"/>
        <v>129993273212.79626</v>
      </c>
      <c r="X999" s="53">
        <f t="shared" si="354"/>
        <v>82330853678.607239</v>
      </c>
      <c r="Y999" s="53">
        <f t="shared" si="355"/>
        <v>75214489428.742126</v>
      </c>
      <c r="Z999" s="53"/>
      <c r="AA999" s="53">
        <f t="shared" si="356"/>
        <v>75214489428.742126</v>
      </c>
      <c r="AB999" s="53"/>
      <c r="AC999" s="53">
        <f t="shared" si="346"/>
        <v>129993273212.79626</v>
      </c>
      <c r="AD999" s="53">
        <f t="shared" si="347"/>
        <v>82330853678.607239</v>
      </c>
      <c r="AE999" s="53">
        <f t="shared" si="348"/>
        <v>75214489428.742126</v>
      </c>
      <c r="AF999" s="53">
        <f t="shared" si="349"/>
        <v>1.2417168008790143</v>
      </c>
      <c r="AG999" s="53">
        <f t="shared" si="350"/>
        <v>75214489428.742126</v>
      </c>
      <c r="AI999" s="53">
        <f t="shared" si="351"/>
        <v>0</v>
      </c>
      <c r="AJ999" s="53">
        <f t="shared" si="351"/>
        <v>0</v>
      </c>
      <c r="AK999" s="53">
        <f t="shared" si="351"/>
        <v>0</v>
      </c>
      <c r="AL999" s="53">
        <f t="shared" si="351"/>
        <v>-1.2417168008790143</v>
      </c>
      <c r="AM999" s="53">
        <f t="shared" si="352"/>
        <v>0</v>
      </c>
    </row>
    <row r="1000" spans="1:39" x14ac:dyDescent="0.35">
      <c r="A1000" s="301">
        <v>2021</v>
      </c>
      <c r="B1000" s="301" t="s">
        <v>86</v>
      </c>
      <c r="C1000" s="301" t="s">
        <v>50</v>
      </c>
      <c r="D1000" s="302" t="s">
        <v>16</v>
      </c>
      <c r="E1000" s="302" t="s">
        <v>228</v>
      </c>
      <c r="F1000" s="301" t="s">
        <v>78</v>
      </c>
      <c r="G1000" s="301" t="s">
        <v>77</v>
      </c>
      <c r="H1000" s="303">
        <v>5466978000</v>
      </c>
      <c r="I1000" s="303">
        <v>5466978000</v>
      </c>
      <c r="J1000" s="303">
        <v>4622788142</v>
      </c>
      <c r="K1000" s="304">
        <f t="shared" si="363"/>
        <v>0.84558382016536371</v>
      </c>
      <c r="L1000" s="303">
        <v>4384683435</v>
      </c>
      <c r="M1000" s="304">
        <f t="shared" si="344"/>
        <v>0.80203056149119312</v>
      </c>
      <c r="P1000">
        <f t="shared" si="357"/>
        <v>2021</v>
      </c>
      <c r="Q1000" t="str">
        <f t="shared" si="358"/>
        <v>Claudia López 2020-2023</v>
      </c>
      <c r="R1000" t="str">
        <f t="shared" si="359"/>
        <v>0206-FONDO DE PRESTACIONES ECONÓMICAS, CESANTÍAS Y PENSIONES</v>
      </c>
      <c r="S1000" t="str">
        <f t="shared" si="360"/>
        <v>HACIENDA</v>
      </c>
      <c r="T1000" t="str">
        <f t="shared" si="361"/>
        <v>Establecimientos Públicos</v>
      </c>
      <c r="U1000" t="str">
        <f t="shared" si="362"/>
        <v>Inversión directa</v>
      </c>
      <c r="V1000" t="s">
        <v>256</v>
      </c>
      <c r="W1000" s="53">
        <f t="shared" si="353"/>
        <v>7430721600.9633608</v>
      </c>
      <c r="X1000" s="53">
        <f t="shared" si="354"/>
        <v>7430721600.9633608</v>
      </c>
      <c r="Y1000" s="53">
        <f t="shared" si="355"/>
        <v>6283297957.927886</v>
      </c>
      <c r="Z1000" s="53"/>
      <c r="AA1000" s="53">
        <f t="shared" si="356"/>
        <v>5959665817.9053812</v>
      </c>
      <c r="AB1000" s="53"/>
      <c r="AC1000" s="53">
        <f t="shared" si="346"/>
        <v>7430721600.9633608</v>
      </c>
      <c r="AD1000" s="53">
        <f t="shared" si="347"/>
        <v>7430721600.9633608</v>
      </c>
      <c r="AE1000" s="53">
        <f t="shared" si="348"/>
        <v>6283297957.927886</v>
      </c>
      <c r="AF1000" s="53">
        <f t="shared" si="349"/>
        <v>1.1493183177118851</v>
      </c>
      <c r="AG1000" s="53">
        <f t="shared" si="350"/>
        <v>5959665817.9053812</v>
      </c>
      <c r="AI1000" s="53">
        <f t="shared" si="351"/>
        <v>0</v>
      </c>
      <c r="AJ1000" s="53">
        <f t="shared" si="351"/>
        <v>0</v>
      </c>
      <c r="AK1000" s="53">
        <f t="shared" si="351"/>
        <v>0</v>
      </c>
      <c r="AL1000" s="53">
        <f t="shared" si="351"/>
        <v>-1.1493183177118851</v>
      </c>
      <c r="AM1000" s="53">
        <f t="shared" si="352"/>
        <v>0</v>
      </c>
    </row>
    <row r="1001" spans="1:39" x14ac:dyDescent="0.35">
      <c r="A1001" s="301">
        <v>2021</v>
      </c>
      <c r="B1001" s="301" t="s">
        <v>86</v>
      </c>
      <c r="C1001" s="301" t="s">
        <v>51</v>
      </c>
      <c r="D1001" s="302" t="s">
        <v>15</v>
      </c>
      <c r="E1001" s="302" t="s">
        <v>228</v>
      </c>
      <c r="F1001" s="301" t="s">
        <v>76</v>
      </c>
      <c r="G1001" s="301" t="s">
        <v>77</v>
      </c>
      <c r="H1001" s="303">
        <v>11766415000</v>
      </c>
      <c r="I1001" s="303">
        <v>11783112370</v>
      </c>
      <c r="J1001" s="303">
        <v>11414737507</v>
      </c>
      <c r="K1001" s="304">
        <f t="shared" si="363"/>
        <v>0.96873704914009917</v>
      </c>
      <c r="L1001" s="303">
        <v>11093123916</v>
      </c>
      <c r="M1001" s="304">
        <f t="shared" si="344"/>
        <v>0.94144259747902248</v>
      </c>
      <c r="P1001">
        <f t="shared" si="357"/>
        <v>2021</v>
      </c>
      <c r="Q1001" t="str">
        <f t="shared" si="358"/>
        <v>Claudia López 2020-2023</v>
      </c>
      <c r="R1001" t="str">
        <f t="shared" si="359"/>
        <v>0208-CAJA DE LA VIVIENDA POPULAR</v>
      </c>
      <c r="S1001" t="str">
        <f t="shared" si="360"/>
        <v>HÁBITAT</v>
      </c>
      <c r="T1001" t="str">
        <f t="shared" si="361"/>
        <v>Establecimientos Públicos</v>
      </c>
      <c r="U1001" t="str">
        <f t="shared" si="362"/>
        <v>Funcionamiento</v>
      </c>
      <c r="V1001" t="s">
        <v>256</v>
      </c>
      <c r="W1001" s="53">
        <f t="shared" si="353"/>
        <v>15992922251.81797</v>
      </c>
      <c r="X1001" s="53">
        <f t="shared" si="354"/>
        <v>16015617332.708778</v>
      </c>
      <c r="Y1001" s="53">
        <f t="shared" si="355"/>
        <v>15514921875.045328</v>
      </c>
      <c r="Z1001" s="53"/>
      <c r="AA1001" s="53">
        <f t="shared" si="356"/>
        <v>15077784381.935406</v>
      </c>
      <c r="AB1001" s="53"/>
      <c r="AC1001" s="53">
        <f t="shared" si="346"/>
        <v>15992922251.81797</v>
      </c>
      <c r="AD1001" s="53">
        <f t="shared" si="347"/>
        <v>16015617332.708778</v>
      </c>
      <c r="AE1001" s="53">
        <f t="shared" si="348"/>
        <v>15514921875.045328</v>
      </c>
      <c r="AF1001" s="53">
        <f t="shared" si="349"/>
        <v>1.3167083014965195</v>
      </c>
      <c r="AG1001" s="53">
        <f t="shared" si="350"/>
        <v>15077784381.935406</v>
      </c>
      <c r="AI1001" s="53">
        <f t="shared" si="351"/>
        <v>0</v>
      </c>
      <c r="AJ1001" s="53">
        <f t="shared" si="351"/>
        <v>0</v>
      </c>
      <c r="AK1001" s="53">
        <f t="shared" si="351"/>
        <v>0</v>
      </c>
      <c r="AL1001" s="53">
        <f t="shared" si="351"/>
        <v>-1.3167083014965195</v>
      </c>
      <c r="AM1001" s="53">
        <f t="shared" si="352"/>
        <v>0</v>
      </c>
    </row>
    <row r="1002" spans="1:39" x14ac:dyDescent="0.35">
      <c r="A1002" s="301">
        <v>2021</v>
      </c>
      <c r="B1002" s="301" t="s">
        <v>86</v>
      </c>
      <c r="C1002" s="301" t="s">
        <v>51</v>
      </c>
      <c r="D1002" s="302" t="s">
        <v>15</v>
      </c>
      <c r="E1002" s="302" t="s">
        <v>228</v>
      </c>
      <c r="F1002" s="301" t="s">
        <v>78</v>
      </c>
      <c r="G1002" s="301" t="s">
        <v>77</v>
      </c>
      <c r="H1002" s="303">
        <v>119580962000</v>
      </c>
      <c r="I1002" s="303">
        <v>118190295026</v>
      </c>
      <c r="J1002" s="303">
        <v>111756998599</v>
      </c>
      <c r="K1002" s="304">
        <f t="shared" si="363"/>
        <v>0.945568319077427</v>
      </c>
      <c r="L1002" s="303">
        <v>65989391524</v>
      </c>
      <c r="M1002" s="304">
        <f t="shared" si="344"/>
        <v>0.55833172689418686</v>
      </c>
      <c r="P1002">
        <f t="shared" si="357"/>
        <v>2021</v>
      </c>
      <c r="Q1002" t="str">
        <f t="shared" si="358"/>
        <v>Claudia López 2020-2023</v>
      </c>
      <c r="R1002" t="str">
        <f t="shared" si="359"/>
        <v>0208-CAJA DE LA VIVIENDA POPULAR</v>
      </c>
      <c r="S1002" t="str">
        <f t="shared" si="360"/>
        <v>HÁBITAT</v>
      </c>
      <c r="T1002" t="str">
        <f t="shared" si="361"/>
        <v>Establecimientos Públicos</v>
      </c>
      <c r="U1002" t="str">
        <f t="shared" si="362"/>
        <v>Inversión directa</v>
      </c>
      <c r="V1002" t="s">
        <v>256</v>
      </c>
      <c r="W1002" s="53">
        <f t="shared" si="353"/>
        <v>162534555177.90244</v>
      </c>
      <c r="X1002" s="53">
        <f t="shared" si="354"/>
        <v>160644359328.66943</v>
      </c>
      <c r="Y1002" s="53">
        <f t="shared" si="355"/>
        <v>151900216819.68015</v>
      </c>
      <c r="Z1002" s="53"/>
      <c r="AA1002" s="53">
        <f t="shared" si="356"/>
        <v>89692842559.786285</v>
      </c>
      <c r="AB1002" s="53"/>
      <c r="AC1002" s="53">
        <f t="shared" si="346"/>
        <v>162534555177.90244</v>
      </c>
      <c r="AD1002" s="53">
        <f t="shared" si="347"/>
        <v>160644359328.66943</v>
      </c>
      <c r="AE1002" s="53">
        <f t="shared" si="348"/>
        <v>151900216819.68015</v>
      </c>
      <c r="AF1002" s="53">
        <f t="shared" si="349"/>
        <v>1.2852173419675827</v>
      </c>
      <c r="AG1002" s="53">
        <f t="shared" si="350"/>
        <v>89692842559.786285</v>
      </c>
      <c r="AI1002" s="53">
        <f t="shared" si="351"/>
        <v>0</v>
      </c>
      <c r="AJ1002" s="53">
        <f t="shared" si="351"/>
        <v>0</v>
      </c>
      <c r="AK1002" s="53">
        <f t="shared" si="351"/>
        <v>0</v>
      </c>
      <c r="AL1002" s="53">
        <f t="shared" si="351"/>
        <v>-1.2852173419675827</v>
      </c>
      <c r="AM1002" s="53">
        <f t="shared" si="352"/>
        <v>0</v>
      </c>
    </row>
    <row r="1003" spans="1:39" x14ac:dyDescent="0.35">
      <c r="A1003" s="301">
        <v>2021</v>
      </c>
      <c r="B1003" s="301" t="s">
        <v>86</v>
      </c>
      <c r="C1003" s="301" t="s">
        <v>52</v>
      </c>
      <c r="D1003" s="302" t="s">
        <v>9</v>
      </c>
      <c r="E1003" s="302" t="s">
        <v>228</v>
      </c>
      <c r="F1003" s="301" t="s">
        <v>76</v>
      </c>
      <c r="G1003" s="301" t="s">
        <v>77</v>
      </c>
      <c r="H1003" s="303">
        <v>36583231000</v>
      </c>
      <c r="I1003" s="303">
        <v>36234231000</v>
      </c>
      <c r="J1003" s="303">
        <v>34709123809</v>
      </c>
      <c r="K1003" s="304">
        <f t="shared" si="363"/>
        <v>0.9579097679484353</v>
      </c>
      <c r="L1003" s="303">
        <v>32379046857</v>
      </c>
      <c r="M1003" s="304">
        <f t="shared" si="344"/>
        <v>0.89360380953027541</v>
      </c>
      <c r="P1003">
        <f t="shared" si="357"/>
        <v>2021</v>
      </c>
      <c r="Q1003" t="str">
        <f t="shared" si="358"/>
        <v>Claudia López 2020-2023</v>
      </c>
      <c r="R1003" t="str">
        <f t="shared" si="359"/>
        <v>0211-INSTITUTO DISTRITAL DE RECREACIÓN Y DEPORTE</v>
      </c>
      <c r="S1003" t="str">
        <f t="shared" si="360"/>
        <v>CULTURA, RECREACIÓN Y DEPORTE</v>
      </c>
      <c r="T1003" t="str">
        <f t="shared" si="361"/>
        <v>Establecimientos Públicos</v>
      </c>
      <c r="U1003" t="str">
        <f t="shared" si="362"/>
        <v>Funcionamiento</v>
      </c>
      <c r="V1003" t="s">
        <v>256</v>
      </c>
      <c r="W1003" s="53">
        <f t="shared" si="353"/>
        <v>49723961725.240608</v>
      </c>
      <c r="X1003" s="53">
        <f t="shared" si="354"/>
        <v>49249600599.452972</v>
      </c>
      <c r="Y1003" s="53">
        <f t="shared" si="355"/>
        <v>47176673481.775116</v>
      </c>
      <c r="Z1003" s="53"/>
      <c r="AA1003" s="53">
        <f t="shared" si="356"/>
        <v>44009630713.515709</v>
      </c>
      <c r="AB1003" s="53"/>
      <c r="AC1003" s="53">
        <f t="shared" si="346"/>
        <v>49723961725.240608</v>
      </c>
      <c r="AD1003" s="53">
        <f t="shared" si="347"/>
        <v>49249600599.452972</v>
      </c>
      <c r="AE1003" s="53">
        <f t="shared" si="348"/>
        <v>47176673481.775116</v>
      </c>
      <c r="AF1003" s="53">
        <f t="shared" si="349"/>
        <v>1.301991850793663</v>
      </c>
      <c r="AG1003" s="53">
        <f t="shared" si="350"/>
        <v>44009630713.515709</v>
      </c>
      <c r="AI1003" s="53">
        <f t="shared" si="351"/>
        <v>0</v>
      </c>
      <c r="AJ1003" s="53">
        <f t="shared" si="351"/>
        <v>0</v>
      </c>
      <c r="AK1003" s="53">
        <f t="shared" si="351"/>
        <v>0</v>
      </c>
      <c r="AL1003" s="53">
        <f t="shared" si="351"/>
        <v>-1.301991850793663</v>
      </c>
      <c r="AM1003" s="53">
        <f t="shared" si="352"/>
        <v>0</v>
      </c>
    </row>
    <row r="1004" spans="1:39" x14ac:dyDescent="0.35">
      <c r="A1004" s="301">
        <v>2021</v>
      </c>
      <c r="B1004" s="301" t="s">
        <v>86</v>
      </c>
      <c r="C1004" s="301" t="s">
        <v>52</v>
      </c>
      <c r="D1004" s="302" t="s">
        <v>9</v>
      </c>
      <c r="E1004" s="302" t="s">
        <v>228</v>
      </c>
      <c r="F1004" s="301" t="s">
        <v>79</v>
      </c>
      <c r="G1004" s="301" t="s">
        <v>77</v>
      </c>
      <c r="H1004" s="303">
        <v>0</v>
      </c>
      <c r="I1004" s="303">
        <v>0</v>
      </c>
      <c r="J1004" s="303">
        <v>0</v>
      </c>
      <c r="K1004" s="304">
        <v>0</v>
      </c>
      <c r="L1004" s="303">
        <v>0</v>
      </c>
      <c r="M1004" s="304">
        <v>0</v>
      </c>
      <c r="P1004">
        <f t="shared" si="357"/>
        <v>2021</v>
      </c>
      <c r="Q1004" t="str">
        <f t="shared" si="358"/>
        <v>Claudia López 2020-2023</v>
      </c>
      <c r="R1004" t="str">
        <f t="shared" si="359"/>
        <v>0211-INSTITUTO DISTRITAL DE RECREACIÓN Y DEPORTE</v>
      </c>
      <c r="S1004" t="str">
        <f t="shared" si="360"/>
        <v>CULTURA, RECREACIÓN Y DEPORTE</v>
      </c>
      <c r="T1004" t="str">
        <f t="shared" si="361"/>
        <v>Establecimientos Públicos</v>
      </c>
      <c r="U1004" t="str">
        <f t="shared" si="362"/>
        <v>Servicio de la deuda</v>
      </c>
      <c r="V1004" t="s">
        <v>256</v>
      </c>
      <c r="W1004" s="53">
        <f t="shared" si="353"/>
        <v>0</v>
      </c>
      <c r="X1004" s="53">
        <f t="shared" si="354"/>
        <v>0</v>
      </c>
      <c r="Y1004" s="53">
        <f t="shared" si="355"/>
        <v>0</v>
      </c>
      <c r="Z1004" s="53"/>
      <c r="AA1004" s="53">
        <f t="shared" si="356"/>
        <v>0</v>
      </c>
      <c r="AB1004" s="53"/>
      <c r="AC1004" s="53">
        <f t="shared" si="346"/>
        <v>0</v>
      </c>
      <c r="AD1004" s="53">
        <f t="shared" si="347"/>
        <v>0</v>
      </c>
      <c r="AE1004" s="53">
        <f t="shared" si="348"/>
        <v>0</v>
      </c>
      <c r="AF1004" s="53">
        <f t="shared" si="349"/>
        <v>0</v>
      </c>
      <c r="AG1004" s="53">
        <f t="shared" si="350"/>
        <v>0</v>
      </c>
      <c r="AI1004" s="53">
        <f t="shared" si="351"/>
        <v>0</v>
      </c>
      <c r="AJ1004" s="53">
        <f t="shared" si="351"/>
        <v>0</v>
      </c>
      <c r="AK1004" s="53">
        <f t="shared" si="351"/>
        <v>0</v>
      </c>
      <c r="AL1004" s="53">
        <f t="shared" si="351"/>
        <v>0</v>
      </c>
      <c r="AM1004" s="53">
        <f t="shared" si="352"/>
        <v>0</v>
      </c>
    </row>
    <row r="1005" spans="1:39" x14ac:dyDescent="0.35">
      <c r="A1005" s="301">
        <v>2021</v>
      </c>
      <c r="B1005" s="301" t="s">
        <v>86</v>
      </c>
      <c r="C1005" s="301" t="s">
        <v>52</v>
      </c>
      <c r="D1005" s="302" t="s">
        <v>9</v>
      </c>
      <c r="E1005" s="302" t="s">
        <v>228</v>
      </c>
      <c r="F1005" s="301" t="s">
        <v>78</v>
      </c>
      <c r="G1005" s="301" t="s">
        <v>77</v>
      </c>
      <c r="H1005" s="303">
        <v>337446954000</v>
      </c>
      <c r="I1005" s="303">
        <v>328951595084</v>
      </c>
      <c r="J1005" s="303">
        <v>319560677873</v>
      </c>
      <c r="K1005" s="304">
        <f t="shared" si="363"/>
        <v>0.97145197849366871</v>
      </c>
      <c r="L1005" s="303">
        <v>229692938138</v>
      </c>
      <c r="M1005" s="304">
        <f t="shared" ref="M1005:M1029" si="364">+L1005/I1005</f>
        <v>0.69825755998947614</v>
      </c>
      <c r="P1005">
        <f t="shared" si="357"/>
        <v>2021</v>
      </c>
      <c r="Q1005" t="str">
        <f t="shared" si="358"/>
        <v>Claudia López 2020-2023</v>
      </c>
      <c r="R1005" t="str">
        <f t="shared" si="359"/>
        <v>0211-INSTITUTO DISTRITAL DE RECREACIÓN Y DEPORTE</v>
      </c>
      <c r="S1005" t="str">
        <f t="shared" si="360"/>
        <v>CULTURA, RECREACIÓN Y DEPORTE</v>
      </c>
      <c r="T1005" t="str">
        <f t="shared" si="361"/>
        <v>Establecimientos Públicos</v>
      </c>
      <c r="U1005" t="str">
        <f t="shared" si="362"/>
        <v>Inversión directa</v>
      </c>
      <c r="V1005" t="s">
        <v>256</v>
      </c>
      <c r="W1005" s="53">
        <f t="shared" si="353"/>
        <v>458658214879.79089</v>
      </c>
      <c r="X1005" s="53">
        <f t="shared" si="354"/>
        <v>447111315110.84033</v>
      </c>
      <c r="Y1005" s="53">
        <f t="shared" si="355"/>
        <v>434347171671.33197</v>
      </c>
      <c r="Z1005" s="53"/>
      <c r="AA1005" s="53">
        <f t="shared" si="356"/>
        <v>312198855932.98114</v>
      </c>
      <c r="AB1005" s="53"/>
      <c r="AC1005" s="53">
        <f t="shared" si="346"/>
        <v>458658214879.79089</v>
      </c>
      <c r="AD1005" s="53">
        <f t="shared" si="347"/>
        <v>447111315110.84033</v>
      </c>
      <c r="AE1005" s="53">
        <f t="shared" si="348"/>
        <v>434347171671.33197</v>
      </c>
      <c r="AF1005" s="53">
        <f t="shared" si="349"/>
        <v>1.3203984360082477</v>
      </c>
      <c r="AG1005" s="53">
        <f t="shared" si="350"/>
        <v>312198855932.98114</v>
      </c>
      <c r="AI1005" s="53">
        <f t="shared" si="351"/>
        <v>0</v>
      </c>
      <c r="AJ1005" s="53">
        <f t="shared" si="351"/>
        <v>0</v>
      </c>
      <c r="AK1005" s="53">
        <f t="shared" si="351"/>
        <v>0</v>
      </c>
      <c r="AL1005" s="53">
        <f t="shared" si="351"/>
        <v>-1.3203984360082477</v>
      </c>
      <c r="AM1005" s="53">
        <f t="shared" si="352"/>
        <v>0</v>
      </c>
    </row>
    <row r="1006" spans="1:39" x14ac:dyDescent="0.35">
      <c r="A1006" s="301">
        <v>2021</v>
      </c>
      <c r="B1006" s="301" t="s">
        <v>86</v>
      </c>
      <c r="C1006" s="301" t="s">
        <v>53</v>
      </c>
      <c r="D1006" s="302" t="s">
        <v>9</v>
      </c>
      <c r="E1006" s="302" t="s">
        <v>228</v>
      </c>
      <c r="F1006" s="301" t="s">
        <v>76</v>
      </c>
      <c r="G1006" s="301" t="s">
        <v>77</v>
      </c>
      <c r="H1006" s="303">
        <v>6721138000</v>
      </c>
      <c r="I1006" s="303">
        <v>6721138000</v>
      </c>
      <c r="J1006" s="303">
        <v>6571244875</v>
      </c>
      <c r="K1006" s="304">
        <f t="shared" si="363"/>
        <v>0.97769825214122963</v>
      </c>
      <c r="L1006" s="303">
        <v>6392226713</v>
      </c>
      <c r="M1006" s="304">
        <f t="shared" si="364"/>
        <v>0.951063155227582</v>
      </c>
      <c r="P1006">
        <f t="shared" si="357"/>
        <v>2021</v>
      </c>
      <c r="Q1006" t="str">
        <f t="shared" si="358"/>
        <v>Claudia López 2020-2023</v>
      </c>
      <c r="R1006" t="str">
        <f t="shared" si="359"/>
        <v>0213-INSTITUTO DISTRITAL DE PATRIMONIO CULTURAL</v>
      </c>
      <c r="S1006" t="str">
        <f t="shared" si="360"/>
        <v>CULTURA, RECREACIÓN Y DEPORTE</v>
      </c>
      <c r="T1006" t="str">
        <f t="shared" si="361"/>
        <v>Establecimientos Públicos</v>
      </c>
      <c r="U1006" t="str">
        <f t="shared" si="362"/>
        <v>Funcionamiento</v>
      </c>
      <c r="V1006" t="s">
        <v>256</v>
      </c>
      <c r="W1006" s="53">
        <f t="shared" si="353"/>
        <v>9135377043.7078171</v>
      </c>
      <c r="X1006" s="53">
        <f t="shared" si="354"/>
        <v>9135377043.7078171</v>
      </c>
      <c r="Y1006" s="53">
        <f t="shared" si="355"/>
        <v>8931642168.2842464</v>
      </c>
      <c r="Z1006" s="53"/>
      <c r="AA1006" s="53">
        <f t="shared" si="356"/>
        <v>8688320515.3823776</v>
      </c>
      <c r="AB1006" s="53"/>
      <c r="AC1006" s="53">
        <f t="shared" ref="AC1006:AC1044" si="365">+H1006*$AF$2</f>
        <v>9135377043.7078171</v>
      </c>
      <c r="AD1006" s="53">
        <f t="shared" ref="AD1006:AD1044" si="366">+I1006*$AF$2</f>
        <v>9135377043.7078171</v>
      </c>
      <c r="AE1006" s="53">
        <f t="shared" ref="AE1006:AE1044" si="367">+J1006*$AF$2</f>
        <v>8931642168.2842464</v>
      </c>
      <c r="AF1006" s="53">
        <f t="shared" ref="AF1006:AF1044" si="368">+K1006*$AF$2</f>
        <v>1.3288883769808397</v>
      </c>
      <c r="AG1006" s="53">
        <f t="shared" ref="AG1006:AG1044" si="369">+L1006*$AF$2</f>
        <v>8688320515.3823776</v>
      </c>
      <c r="AI1006" s="53">
        <f t="shared" si="351"/>
        <v>0</v>
      </c>
      <c r="AJ1006" s="53">
        <f t="shared" si="351"/>
        <v>0</v>
      </c>
      <c r="AK1006" s="53">
        <f t="shared" si="351"/>
        <v>0</v>
      </c>
      <c r="AL1006" s="53">
        <f t="shared" si="351"/>
        <v>-1.3288883769808397</v>
      </c>
      <c r="AM1006" s="53">
        <f t="shared" si="352"/>
        <v>0</v>
      </c>
    </row>
    <row r="1007" spans="1:39" x14ac:dyDescent="0.35">
      <c r="A1007" s="301">
        <v>2021</v>
      </c>
      <c r="B1007" s="301" t="s">
        <v>86</v>
      </c>
      <c r="C1007" s="301" t="s">
        <v>53</v>
      </c>
      <c r="D1007" s="302" t="s">
        <v>9</v>
      </c>
      <c r="E1007" s="302" t="s">
        <v>228</v>
      </c>
      <c r="F1007" s="301" t="s">
        <v>78</v>
      </c>
      <c r="G1007" s="301" t="s">
        <v>77</v>
      </c>
      <c r="H1007" s="303">
        <v>24304000000</v>
      </c>
      <c r="I1007" s="303">
        <v>24743999362</v>
      </c>
      <c r="J1007" s="303">
        <v>24561868355</v>
      </c>
      <c r="K1007" s="304">
        <f t="shared" si="363"/>
        <v>0.99263938685353736</v>
      </c>
      <c r="L1007" s="303">
        <v>21070547661</v>
      </c>
      <c r="M1007" s="304">
        <f t="shared" si="364"/>
        <v>0.85154171533638923</v>
      </c>
      <c r="P1007">
        <f t="shared" si="357"/>
        <v>2021</v>
      </c>
      <c r="Q1007" t="str">
        <f t="shared" si="358"/>
        <v>Claudia López 2020-2023</v>
      </c>
      <c r="R1007" t="str">
        <f t="shared" si="359"/>
        <v>0213-INSTITUTO DISTRITAL DE PATRIMONIO CULTURAL</v>
      </c>
      <c r="S1007" t="str">
        <f t="shared" si="360"/>
        <v>CULTURA, RECREACIÓN Y DEPORTE</v>
      </c>
      <c r="T1007" t="str">
        <f t="shared" si="361"/>
        <v>Establecimientos Públicos</v>
      </c>
      <c r="U1007" t="str">
        <f t="shared" si="362"/>
        <v>Inversión directa</v>
      </c>
      <c r="V1007" t="s">
        <v>256</v>
      </c>
      <c r="W1007" s="53">
        <f t="shared" si="353"/>
        <v>33034019487.514584</v>
      </c>
      <c r="X1007" s="53">
        <f t="shared" si="354"/>
        <v>33632067031.079514</v>
      </c>
      <c r="Y1007" s="53">
        <f t="shared" si="355"/>
        <v>33384514396.347836</v>
      </c>
      <c r="Z1007" s="53"/>
      <c r="AA1007" s="53">
        <f t="shared" si="356"/>
        <v>28639108049.953869</v>
      </c>
      <c r="AB1007" s="53"/>
      <c r="AC1007" s="53">
        <f t="shared" si="365"/>
        <v>33034019487.514584</v>
      </c>
      <c r="AD1007" s="53">
        <f t="shared" si="366"/>
        <v>33632067031.079514</v>
      </c>
      <c r="AE1007" s="53">
        <f t="shared" si="367"/>
        <v>33384514396.347836</v>
      </c>
      <c r="AF1007" s="53">
        <f t="shared" si="368"/>
        <v>1.3491963812291921</v>
      </c>
      <c r="AG1007" s="53">
        <f t="shared" si="369"/>
        <v>28639108049.953869</v>
      </c>
      <c r="AI1007" s="53">
        <f t="shared" si="351"/>
        <v>0</v>
      </c>
      <c r="AJ1007" s="53">
        <f t="shared" si="351"/>
        <v>0</v>
      </c>
      <c r="AK1007" s="53">
        <f t="shared" si="351"/>
        <v>0</v>
      </c>
      <c r="AL1007" s="53">
        <f t="shared" si="351"/>
        <v>-1.3491963812291921</v>
      </c>
      <c r="AM1007" s="53">
        <f t="shared" si="352"/>
        <v>0</v>
      </c>
    </row>
    <row r="1008" spans="1:39" x14ac:dyDescent="0.35">
      <c r="A1008" s="301">
        <v>2021</v>
      </c>
      <c r="B1008" s="301" t="s">
        <v>86</v>
      </c>
      <c r="C1008" s="301" t="s">
        <v>54</v>
      </c>
      <c r="D1008" s="302" t="s">
        <v>17</v>
      </c>
      <c r="E1008" s="302" t="s">
        <v>228</v>
      </c>
      <c r="F1008" s="301" t="s">
        <v>76</v>
      </c>
      <c r="G1008" s="301" t="s">
        <v>77</v>
      </c>
      <c r="H1008" s="303">
        <v>15407682000</v>
      </c>
      <c r="I1008" s="303">
        <v>15276682000</v>
      </c>
      <c r="J1008" s="303">
        <v>14830012646</v>
      </c>
      <c r="K1008" s="304">
        <f t="shared" si="363"/>
        <v>0.97076136336411267</v>
      </c>
      <c r="L1008" s="303">
        <v>14400394534</v>
      </c>
      <c r="M1008" s="304">
        <f t="shared" si="364"/>
        <v>0.94263888807792162</v>
      </c>
      <c r="P1008">
        <f t="shared" si="357"/>
        <v>2021</v>
      </c>
      <c r="Q1008" t="str">
        <f t="shared" si="358"/>
        <v>Claudia López 2020-2023</v>
      </c>
      <c r="R1008" t="str">
        <f t="shared" si="359"/>
        <v>0214-INSTITUTO DISTRITAL PARA LA PROTECCIÓN DE LA NIÑEZ Y LA JUVENTUD</v>
      </c>
      <c r="S1008" t="str">
        <f t="shared" si="360"/>
        <v>INTEGRACION SOCIAL</v>
      </c>
      <c r="T1008" t="str">
        <f t="shared" si="361"/>
        <v>Establecimientos Públicos</v>
      </c>
      <c r="U1008" t="str">
        <f t="shared" si="362"/>
        <v>Funcionamiento</v>
      </c>
      <c r="V1008" t="s">
        <v>256</v>
      </c>
      <c r="W1008" s="53">
        <f t="shared" si="353"/>
        <v>20942135757.30035</v>
      </c>
      <c r="X1008" s="53">
        <f t="shared" si="354"/>
        <v>20764080435.013302</v>
      </c>
      <c r="Y1008" s="53">
        <f t="shared" si="355"/>
        <v>20156967032.095612</v>
      </c>
      <c r="Z1008" s="53"/>
      <c r="AA1008" s="53">
        <f t="shared" si="356"/>
        <v>19573029693.221466</v>
      </c>
      <c r="AB1008" s="53"/>
      <c r="AC1008" s="53">
        <f t="shared" si="365"/>
        <v>20942135757.30035</v>
      </c>
      <c r="AD1008" s="53">
        <f t="shared" si="366"/>
        <v>20764080435.013302</v>
      </c>
      <c r="AE1008" s="53">
        <f t="shared" si="367"/>
        <v>20156967032.095612</v>
      </c>
      <c r="AF1008" s="53">
        <f t="shared" si="368"/>
        <v>1.3194597512794735</v>
      </c>
      <c r="AG1008" s="53">
        <f t="shared" si="369"/>
        <v>19573029693.221466</v>
      </c>
      <c r="AI1008" s="53">
        <f t="shared" si="351"/>
        <v>0</v>
      </c>
      <c r="AJ1008" s="53">
        <f t="shared" si="351"/>
        <v>0</v>
      </c>
      <c r="AK1008" s="53">
        <f t="shared" si="351"/>
        <v>0</v>
      </c>
      <c r="AL1008" s="53">
        <f t="shared" si="351"/>
        <v>-1.3194597512794735</v>
      </c>
      <c r="AM1008" s="53">
        <f t="shared" si="352"/>
        <v>0</v>
      </c>
    </row>
    <row r="1009" spans="1:39" x14ac:dyDescent="0.35">
      <c r="A1009" s="301">
        <v>2021</v>
      </c>
      <c r="B1009" s="301" t="s">
        <v>86</v>
      </c>
      <c r="C1009" s="301" t="s">
        <v>54</v>
      </c>
      <c r="D1009" s="302" t="s">
        <v>17</v>
      </c>
      <c r="E1009" s="302" t="s">
        <v>228</v>
      </c>
      <c r="F1009" s="301" t="s">
        <v>78</v>
      </c>
      <c r="G1009" s="301" t="s">
        <v>77</v>
      </c>
      <c r="H1009" s="303">
        <v>84169716000</v>
      </c>
      <c r="I1009" s="303">
        <v>83444716000</v>
      </c>
      <c r="J1009" s="303">
        <v>82957947845</v>
      </c>
      <c r="K1009" s="304">
        <f t="shared" si="363"/>
        <v>0.99416657904378269</v>
      </c>
      <c r="L1009" s="303">
        <v>68594059674</v>
      </c>
      <c r="M1009" s="304">
        <f t="shared" si="364"/>
        <v>0.82202999736975557</v>
      </c>
      <c r="P1009">
        <f t="shared" si="357"/>
        <v>2021</v>
      </c>
      <c r="Q1009" t="str">
        <f t="shared" si="358"/>
        <v>Claudia López 2020-2023</v>
      </c>
      <c r="R1009" t="str">
        <f t="shared" si="359"/>
        <v>0214-INSTITUTO DISTRITAL PARA LA PROTECCIÓN DE LA NIÑEZ Y LA JUVENTUD</v>
      </c>
      <c r="S1009" t="str">
        <f t="shared" si="360"/>
        <v>INTEGRACION SOCIAL</v>
      </c>
      <c r="T1009" t="str">
        <f t="shared" si="361"/>
        <v>Establecimientos Públicos</v>
      </c>
      <c r="U1009" t="str">
        <f t="shared" si="362"/>
        <v>Inversión directa</v>
      </c>
      <c r="V1009" t="s">
        <v>256</v>
      </c>
      <c r="W1009" s="53">
        <f t="shared" si="353"/>
        <v>114403556558.69685</v>
      </c>
      <c r="X1009" s="53">
        <f t="shared" si="354"/>
        <v>113418135881.91739</v>
      </c>
      <c r="Y1009" s="53">
        <f t="shared" si="355"/>
        <v>112756520151.2487</v>
      </c>
      <c r="Z1009" s="53"/>
      <c r="AA1009" s="53">
        <f t="shared" si="356"/>
        <v>93233109940.695129</v>
      </c>
      <c r="AB1009" s="53"/>
      <c r="AC1009" s="53">
        <f t="shared" si="365"/>
        <v>114403556558.69685</v>
      </c>
      <c r="AD1009" s="53">
        <f t="shared" si="366"/>
        <v>113418135881.91739</v>
      </c>
      <c r="AE1009" s="53">
        <f t="shared" si="367"/>
        <v>112756520151.2487</v>
      </c>
      <c r="AF1009" s="53">
        <f t="shared" si="368"/>
        <v>1.3512721422797904</v>
      </c>
      <c r="AG1009" s="53">
        <f t="shared" si="369"/>
        <v>93233109940.695129</v>
      </c>
      <c r="AI1009" s="53">
        <f t="shared" si="351"/>
        <v>0</v>
      </c>
      <c r="AJ1009" s="53">
        <f t="shared" si="351"/>
        <v>0</v>
      </c>
      <c r="AK1009" s="53">
        <f t="shared" si="351"/>
        <v>0</v>
      </c>
      <c r="AL1009" s="53">
        <f t="shared" si="351"/>
        <v>-1.3512721422797904</v>
      </c>
      <c r="AM1009" s="53">
        <f t="shared" si="352"/>
        <v>0</v>
      </c>
    </row>
    <row r="1010" spans="1:39" x14ac:dyDescent="0.35">
      <c r="A1010" s="301">
        <v>2021</v>
      </c>
      <c r="B1010" s="301" t="s">
        <v>86</v>
      </c>
      <c r="C1010" s="301" t="s">
        <v>55</v>
      </c>
      <c r="D1010" s="302" t="s">
        <v>9</v>
      </c>
      <c r="E1010" s="302" t="s">
        <v>228</v>
      </c>
      <c r="F1010" s="301" t="s">
        <v>76</v>
      </c>
      <c r="G1010" s="301" t="s">
        <v>77</v>
      </c>
      <c r="H1010" s="303">
        <v>5181213000</v>
      </c>
      <c r="I1010" s="303">
        <v>5148213000</v>
      </c>
      <c r="J1010" s="303">
        <v>4674731995</v>
      </c>
      <c r="K1010" s="304">
        <f t="shared" si="363"/>
        <v>0.9080300280893584</v>
      </c>
      <c r="L1010" s="303">
        <v>4526851170</v>
      </c>
      <c r="M1010" s="304">
        <f t="shared" si="364"/>
        <v>0.87930533759966811</v>
      </c>
      <c r="P1010">
        <f t="shared" si="357"/>
        <v>2021</v>
      </c>
      <c r="Q1010" t="str">
        <f t="shared" si="358"/>
        <v>Claudia López 2020-2023</v>
      </c>
      <c r="R1010" t="str">
        <f t="shared" si="359"/>
        <v>0215-FUNDACIÓN GILBERTO ALZATE AVENDAÑO</v>
      </c>
      <c r="S1010" t="str">
        <f t="shared" si="360"/>
        <v>CULTURA, RECREACIÓN Y DEPORTE</v>
      </c>
      <c r="T1010" t="str">
        <f t="shared" si="361"/>
        <v>Establecimientos Públicos</v>
      </c>
      <c r="U1010" t="str">
        <f t="shared" si="362"/>
        <v>Funcionamiento</v>
      </c>
      <c r="V1010" t="s">
        <v>256</v>
      </c>
      <c r="W1010" s="53">
        <f t="shared" si="353"/>
        <v>7042309546.2049007</v>
      </c>
      <c r="X1010" s="53">
        <f t="shared" si="354"/>
        <v>6997455915.3997669</v>
      </c>
      <c r="Y1010" s="53">
        <f t="shared" si="355"/>
        <v>6353900091.4144974</v>
      </c>
      <c r="Z1010" s="53"/>
      <c r="AA1010" s="53">
        <f t="shared" si="356"/>
        <v>6152900336.0293865</v>
      </c>
      <c r="AB1010" s="53"/>
      <c r="AC1010" s="53">
        <f t="shared" si="365"/>
        <v>7042309546.2049007</v>
      </c>
      <c r="AD1010" s="53">
        <f t="shared" si="366"/>
        <v>6997455915.3997669</v>
      </c>
      <c r="AE1010" s="53">
        <f t="shared" si="367"/>
        <v>6353900091.4144974</v>
      </c>
      <c r="AF1010" s="53">
        <f t="shared" si="368"/>
        <v>1.2341952618150214</v>
      </c>
      <c r="AG1010" s="53">
        <f t="shared" si="369"/>
        <v>6152900336.0293865</v>
      </c>
      <c r="AI1010" s="53">
        <f t="shared" si="351"/>
        <v>0</v>
      </c>
      <c r="AJ1010" s="53">
        <f t="shared" si="351"/>
        <v>0</v>
      </c>
      <c r="AK1010" s="53">
        <f t="shared" si="351"/>
        <v>0</v>
      </c>
      <c r="AL1010" s="53">
        <f t="shared" si="351"/>
        <v>-1.2341952618150214</v>
      </c>
      <c r="AM1010" s="53">
        <f t="shared" si="352"/>
        <v>0</v>
      </c>
    </row>
    <row r="1011" spans="1:39" x14ac:dyDescent="0.35">
      <c r="A1011" s="301">
        <v>2021</v>
      </c>
      <c r="B1011" s="301" t="s">
        <v>86</v>
      </c>
      <c r="C1011" s="301" t="s">
        <v>55</v>
      </c>
      <c r="D1011" s="302" t="s">
        <v>9</v>
      </c>
      <c r="E1011" s="302" t="s">
        <v>228</v>
      </c>
      <c r="F1011" s="301" t="s">
        <v>78</v>
      </c>
      <c r="G1011" s="301" t="s">
        <v>77</v>
      </c>
      <c r="H1011" s="303">
        <v>9640067000</v>
      </c>
      <c r="I1011" s="303">
        <v>10291181685</v>
      </c>
      <c r="J1011" s="303">
        <v>9382705248</v>
      </c>
      <c r="K1011" s="304">
        <f t="shared" si="363"/>
        <v>0.91172282592929466</v>
      </c>
      <c r="L1011" s="303">
        <v>8593354345</v>
      </c>
      <c r="M1011" s="304">
        <f t="shared" si="364"/>
        <v>0.83502114801114791</v>
      </c>
      <c r="P1011">
        <f t="shared" si="357"/>
        <v>2021</v>
      </c>
      <c r="Q1011" t="str">
        <f t="shared" si="358"/>
        <v>Claudia López 2020-2023</v>
      </c>
      <c r="R1011" t="str">
        <f t="shared" si="359"/>
        <v>0215-FUNDACIÓN GILBERTO ALZATE AVENDAÑO</v>
      </c>
      <c r="S1011" t="str">
        <f t="shared" si="360"/>
        <v>CULTURA, RECREACIÓN Y DEPORTE</v>
      </c>
      <c r="T1011" t="str">
        <f t="shared" si="361"/>
        <v>Establecimientos Públicos</v>
      </c>
      <c r="U1011" t="str">
        <f t="shared" si="362"/>
        <v>Inversión directa</v>
      </c>
      <c r="V1011" t="s">
        <v>256</v>
      </c>
      <c r="W1011" s="53">
        <f t="shared" si="353"/>
        <v>13102788065.295683</v>
      </c>
      <c r="X1011" s="53">
        <f t="shared" si="354"/>
        <v>13987783752.956022</v>
      </c>
      <c r="Y1011" s="53">
        <f t="shared" si="355"/>
        <v>12752981731.732941</v>
      </c>
      <c r="Z1011" s="53"/>
      <c r="AA1011" s="53">
        <f t="shared" si="356"/>
        <v>11680095247.525023</v>
      </c>
      <c r="AB1011" s="53"/>
      <c r="AC1011" s="53">
        <f t="shared" si="365"/>
        <v>13102788065.295683</v>
      </c>
      <c r="AD1011" s="53">
        <f t="shared" si="366"/>
        <v>13987783752.956022</v>
      </c>
      <c r="AE1011" s="53">
        <f t="shared" si="367"/>
        <v>12752981731.732941</v>
      </c>
      <c r="AF1011" s="53">
        <f t="shared" si="368"/>
        <v>1.2392145160862487</v>
      </c>
      <c r="AG1011" s="53">
        <f t="shared" si="369"/>
        <v>11680095247.525023</v>
      </c>
      <c r="AI1011" s="53">
        <f t="shared" si="351"/>
        <v>0</v>
      </c>
      <c r="AJ1011" s="53">
        <f t="shared" si="351"/>
        <v>0</v>
      </c>
      <c r="AK1011" s="53">
        <f t="shared" si="351"/>
        <v>0</v>
      </c>
      <c r="AL1011" s="53">
        <f t="shared" si="351"/>
        <v>-1.2392145160862487</v>
      </c>
      <c r="AM1011" s="53">
        <f t="shared" si="352"/>
        <v>0</v>
      </c>
    </row>
    <row r="1012" spans="1:39" x14ac:dyDescent="0.35">
      <c r="A1012" s="301">
        <v>2021</v>
      </c>
      <c r="B1012" s="301" t="s">
        <v>86</v>
      </c>
      <c r="C1012" s="301" t="s">
        <v>56</v>
      </c>
      <c r="D1012" s="302" t="s">
        <v>9</v>
      </c>
      <c r="E1012" s="302" t="s">
        <v>228</v>
      </c>
      <c r="F1012" s="301" t="s">
        <v>76</v>
      </c>
      <c r="G1012" s="301" t="s">
        <v>77</v>
      </c>
      <c r="H1012" s="303">
        <v>28321510000</v>
      </c>
      <c r="I1012" s="303">
        <v>28852550711</v>
      </c>
      <c r="J1012" s="303">
        <v>28548633615</v>
      </c>
      <c r="K1012" s="304">
        <f t="shared" si="363"/>
        <v>0.9894665432167794</v>
      </c>
      <c r="L1012" s="303">
        <v>28171844244</v>
      </c>
      <c r="M1012" s="304">
        <f t="shared" si="364"/>
        <v>0.97640740765631917</v>
      </c>
      <c r="P1012">
        <f t="shared" si="357"/>
        <v>2021</v>
      </c>
      <c r="Q1012" t="str">
        <f t="shared" si="358"/>
        <v>Claudia López 2020-2023</v>
      </c>
      <c r="R1012" t="str">
        <f t="shared" si="359"/>
        <v>0216-ORQUESTA FILARMÓNICA DE BOGOTÁ</v>
      </c>
      <c r="S1012" t="str">
        <f t="shared" si="360"/>
        <v>CULTURA, RECREACIÓN Y DEPORTE</v>
      </c>
      <c r="T1012" t="str">
        <f t="shared" si="361"/>
        <v>Establecimientos Públicos</v>
      </c>
      <c r="U1012" t="str">
        <f t="shared" si="362"/>
        <v>Funcionamiento</v>
      </c>
      <c r="V1012" t="s">
        <v>256</v>
      </c>
      <c r="W1012" s="53">
        <f t="shared" si="353"/>
        <v>38494622829.815636</v>
      </c>
      <c r="X1012" s="53">
        <f t="shared" si="354"/>
        <v>39216413859.927452</v>
      </c>
      <c r="Y1012" s="53">
        <f t="shared" si="355"/>
        <v>38803329459.341011</v>
      </c>
      <c r="Z1012" s="53"/>
      <c r="AA1012" s="53">
        <f t="shared" si="356"/>
        <v>38291196994.54911</v>
      </c>
      <c r="AB1012" s="53"/>
      <c r="AC1012" s="53">
        <f t="shared" si="365"/>
        <v>38494622829.815636</v>
      </c>
      <c r="AD1012" s="53">
        <f t="shared" si="366"/>
        <v>39216413859.927452</v>
      </c>
      <c r="AE1012" s="53">
        <f t="shared" si="367"/>
        <v>38803329459.341011</v>
      </c>
      <c r="AF1012" s="53">
        <f t="shared" si="368"/>
        <v>1.3448838491962962</v>
      </c>
      <c r="AG1012" s="53">
        <f t="shared" si="369"/>
        <v>38291196994.54911</v>
      </c>
      <c r="AI1012" s="53">
        <f t="shared" si="351"/>
        <v>0</v>
      </c>
      <c r="AJ1012" s="53">
        <f t="shared" si="351"/>
        <v>0</v>
      </c>
      <c r="AK1012" s="53">
        <f t="shared" si="351"/>
        <v>0</v>
      </c>
      <c r="AL1012" s="53">
        <f t="shared" si="351"/>
        <v>-1.3448838491962962</v>
      </c>
      <c r="AM1012" s="53">
        <f t="shared" si="352"/>
        <v>0</v>
      </c>
    </row>
    <row r="1013" spans="1:39" x14ac:dyDescent="0.35">
      <c r="A1013" s="301">
        <v>2021</v>
      </c>
      <c r="B1013" s="301" t="s">
        <v>86</v>
      </c>
      <c r="C1013" s="301" t="s">
        <v>56</v>
      </c>
      <c r="D1013" s="302" t="s">
        <v>9</v>
      </c>
      <c r="E1013" s="302" t="s">
        <v>228</v>
      </c>
      <c r="F1013" s="301" t="s">
        <v>78</v>
      </c>
      <c r="G1013" s="301" t="s">
        <v>77</v>
      </c>
      <c r="H1013" s="303">
        <v>31446000000</v>
      </c>
      <c r="I1013" s="303">
        <v>31402000000</v>
      </c>
      <c r="J1013" s="303">
        <v>31182839961</v>
      </c>
      <c r="K1013" s="304">
        <f t="shared" si="363"/>
        <v>0.99302082545697723</v>
      </c>
      <c r="L1013" s="303">
        <v>26341449981</v>
      </c>
      <c r="M1013" s="304">
        <f t="shared" si="364"/>
        <v>0.83884625122603651</v>
      </c>
      <c r="P1013">
        <f t="shared" si="357"/>
        <v>2021</v>
      </c>
      <c r="Q1013" t="str">
        <f t="shared" si="358"/>
        <v>Claudia López 2020-2023</v>
      </c>
      <c r="R1013" t="str">
        <f t="shared" si="359"/>
        <v>0216-ORQUESTA FILARMÓNICA DE BOGOTÁ</v>
      </c>
      <c r="S1013" t="str">
        <f t="shared" si="360"/>
        <v>CULTURA, RECREACIÓN Y DEPORTE</v>
      </c>
      <c r="T1013" t="str">
        <f t="shared" si="361"/>
        <v>Establecimientos Públicos</v>
      </c>
      <c r="U1013" t="str">
        <f t="shared" si="362"/>
        <v>Inversión directa</v>
      </c>
      <c r="V1013" t="s">
        <v>256</v>
      </c>
      <c r="W1013" s="53">
        <f t="shared" si="353"/>
        <v>42741432554.492416</v>
      </c>
      <c r="X1013" s="53">
        <f t="shared" si="354"/>
        <v>42681627713.4189</v>
      </c>
      <c r="Y1013" s="53">
        <f t="shared" si="355"/>
        <v>42383745183.826637</v>
      </c>
      <c r="Z1013" s="53"/>
      <c r="AA1013" s="53">
        <f t="shared" si="356"/>
        <v>35803323403.626755</v>
      </c>
      <c r="AB1013" s="53"/>
      <c r="AC1013" s="53">
        <f t="shared" si="365"/>
        <v>42741432554.492416</v>
      </c>
      <c r="AD1013" s="53">
        <f t="shared" si="366"/>
        <v>42681627713.4189</v>
      </c>
      <c r="AE1013" s="53">
        <f t="shared" si="367"/>
        <v>42383745183.826637</v>
      </c>
      <c r="AF1013" s="53">
        <f t="shared" si="368"/>
        <v>1.3497148329350561</v>
      </c>
      <c r="AG1013" s="53">
        <f t="shared" si="369"/>
        <v>35803323403.626755</v>
      </c>
      <c r="AI1013" s="53">
        <f t="shared" si="351"/>
        <v>0</v>
      </c>
      <c r="AJ1013" s="53">
        <f t="shared" si="351"/>
        <v>0</v>
      </c>
      <c r="AK1013" s="53">
        <f t="shared" si="351"/>
        <v>0</v>
      </c>
      <c r="AL1013" s="53">
        <f t="shared" si="351"/>
        <v>-1.3497148329350561</v>
      </c>
      <c r="AM1013" s="53">
        <f t="shared" si="352"/>
        <v>0</v>
      </c>
    </row>
    <row r="1014" spans="1:39" x14ac:dyDescent="0.35">
      <c r="A1014" s="301">
        <v>2021</v>
      </c>
      <c r="B1014" s="301" t="s">
        <v>86</v>
      </c>
      <c r="C1014" s="301" t="s">
        <v>57</v>
      </c>
      <c r="D1014" s="302" t="s">
        <v>22</v>
      </c>
      <c r="E1014" s="302" t="s">
        <v>228</v>
      </c>
      <c r="F1014" s="301" t="s">
        <v>76</v>
      </c>
      <c r="G1014" s="301" t="s">
        <v>77</v>
      </c>
      <c r="H1014" s="303">
        <v>0</v>
      </c>
      <c r="I1014" s="303">
        <v>0</v>
      </c>
      <c r="J1014" s="303">
        <v>0</v>
      </c>
      <c r="K1014" s="304">
        <v>0</v>
      </c>
      <c r="L1014" s="303">
        <v>0</v>
      </c>
      <c r="M1014" s="304">
        <v>0</v>
      </c>
      <c r="P1014">
        <f t="shared" si="357"/>
        <v>2021</v>
      </c>
      <c r="Q1014" t="str">
        <f t="shared" si="358"/>
        <v>Claudia López 2020-2023</v>
      </c>
      <c r="R1014" t="str">
        <f t="shared" si="359"/>
        <v>0217-FONDO DE SEGURIDAD Y VIGILANCIA</v>
      </c>
      <c r="S1014" t="str">
        <f t="shared" si="360"/>
        <v>SEGURIDAD, CONVIVENCIA Y JUSTICIA</v>
      </c>
      <c r="T1014" t="str">
        <f t="shared" si="361"/>
        <v>Establecimientos Públicos</v>
      </c>
      <c r="U1014" t="str">
        <f t="shared" si="362"/>
        <v>Funcionamiento</v>
      </c>
      <c r="V1014" t="s">
        <v>256</v>
      </c>
      <c r="W1014" s="53">
        <f t="shared" si="353"/>
        <v>0</v>
      </c>
      <c r="X1014" s="53">
        <f t="shared" si="354"/>
        <v>0</v>
      </c>
      <c r="Y1014" s="53">
        <f t="shared" si="355"/>
        <v>0</v>
      </c>
      <c r="Z1014" s="53"/>
      <c r="AA1014" s="53">
        <f t="shared" si="356"/>
        <v>0</v>
      </c>
      <c r="AB1014" s="53"/>
      <c r="AC1014" s="53">
        <f t="shared" si="365"/>
        <v>0</v>
      </c>
      <c r="AD1014" s="53">
        <f t="shared" si="366"/>
        <v>0</v>
      </c>
      <c r="AE1014" s="53">
        <f t="shared" si="367"/>
        <v>0</v>
      </c>
      <c r="AF1014" s="53">
        <f t="shared" si="368"/>
        <v>0</v>
      </c>
      <c r="AG1014" s="53">
        <f t="shared" si="369"/>
        <v>0</v>
      </c>
      <c r="AI1014" s="53">
        <f t="shared" si="351"/>
        <v>0</v>
      </c>
      <c r="AJ1014" s="53">
        <f t="shared" si="351"/>
        <v>0</v>
      </c>
      <c r="AK1014" s="53">
        <f t="shared" si="351"/>
        <v>0</v>
      </c>
      <c r="AL1014" s="53">
        <f t="shared" si="351"/>
        <v>0</v>
      </c>
      <c r="AM1014" s="53">
        <f t="shared" si="352"/>
        <v>0</v>
      </c>
    </row>
    <row r="1015" spans="1:39" x14ac:dyDescent="0.35">
      <c r="A1015" s="301">
        <v>2021</v>
      </c>
      <c r="B1015" s="301" t="s">
        <v>86</v>
      </c>
      <c r="C1015" s="301" t="s">
        <v>57</v>
      </c>
      <c r="D1015" s="302" t="s">
        <v>22</v>
      </c>
      <c r="E1015" s="302" t="s">
        <v>228</v>
      </c>
      <c r="F1015" s="301" t="s">
        <v>79</v>
      </c>
      <c r="G1015" s="301" t="s">
        <v>77</v>
      </c>
      <c r="H1015" s="303">
        <v>0</v>
      </c>
      <c r="I1015" s="303">
        <v>0</v>
      </c>
      <c r="J1015" s="303">
        <v>0</v>
      </c>
      <c r="K1015" s="304">
        <v>0</v>
      </c>
      <c r="L1015" s="303">
        <v>0</v>
      </c>
      <c r="M1015" s="304">
        <v>0</v>
      </c>
      <c r="P1015">
        <f t="shared" si="357"/>
        <v>2021</v>
      </c>
      <c r="Q1015" t="str">
        <f t="shared" si="358"/>
        <v>Claudia López 2020-2023</v>
      </c>
      <c r="R1015" t="str">
        <f t="shared" si="359"/>
        <v>0217-FONDO DE SEGURIDAD Y VIGILANCIA</v>
      </c>
      <c r="S1015" t="str">
        <f t="shared" si="360"/>
        <v>SEGURIDAD, CONVIVENCIA Y JUSTICIA</v>
      </c>
      <c r="T1015" t="str">
        <f t="shared" si="361"/>
        <v>Establecimientos Públicos</v>
      </c>
      <c r="U1015" t="str">
        <f t="shared" si="362"/>
        <v>Servicio de la deuda</v>
      </c>
      <c r="V1015" t="s">
        <v>256</v>
      </c>
      <c r="W1015" s="53">
        <f t="shared" si="353"/>
        <v>0</v>
      </c>
      <c r="X1015" s="53">
        <f t="shared" si="354"/>
        <v>0</v>
      </c>
      <c r="Y1015" s="53">
        <f t="shared" si="355"/>
        <v>0</v>
      </c>
      <c r="Z1015" s="53"/>
      <c r="AA1015" s="53">
        <f t="shared" si="356"/>
        <v>0</v>
      </c>
      <c r="AB1015" s="53"/>
      <c r="AC1015" s="53">
        <f t="shared" si="365"/>
        <v>0</v>
      </c>
      <c r="AD1015" s="53">
        <f t="shared" si="366"/>
        <v>0</v>
      </c>
      <c r="AE1015" s="53">
        <f t="shared" si="367"/>
        <v>0</v>
      </c>
      <c r="AF1015" s="53">
        <f t="shared" si="368"/>
        <v>0</v>
      </c>
      <c r="AG1015" s="53">
        <f t="shared" si="369"/>
        <v>0</v>
      </c>
      <c r="AI1015" s="53">
        <f t="shared" si="351"/>
        <v>0</v>
      </c>
      <c r="AJ1015" s="53">
        <f t="shared" si="351"/>
        <v>0</v>
      </c>
      <c r="AK1015" s="53">
        <f t="shared" si="351"/>
        <v>0</v>
      </c>
      <c r="AL1015" s="53">
        <f t="shared" si="351"/>
        <v>0</v>
      </c>
      <c r="AM1015" s="53">
        <f t="shared" si="352"/>
        <v>0</v>
      </c>
    </row>
    <row r="1016" spans="1:39" x14ac:dyDescent="0.35">
      <c r="A1016" s="301">
        <v>2021</v>
      </c>
      <c r="B1016" s="301" t="s">
        <v>86</v>
      </c>
      <c r="C1016" s="301" t="s">
        <v>57</v>
      </c>
      <c r="D1016" s="302" t="s">
        <v>22</v>
      </c>
      <c r="E1016" s="302" t="s">
        <v>228</v>
      </c>
      <c r="F1016" s="301" t="s">
        <v>78</v>
      </c>
      <c r="G1016" s="301" t="s">
        <v>77</v>
      </c>
      <c r="H1016" s="303">
        <v>0</v>
      </c>
      <c r="I1016" s="303">
        <v>0</v>
      </c>
      <c r="J1016" s="303">
        <v>0</v>
      </c>
      <c r="K1016" s="304">
        <v>0</v>
      </c>
      <c r="L1016" s="303">
        <v>0</v>
      </c>
      <c r="M1016" s="304">
        <v>0</v>
      </c>
      <c r="P1016">
        <f t="shared" si="357"/>
        <v>2021</v>
      </c>
      <c r="Q1016" t="str">
        <f t="shared" si="358"/>
        <v>Claudia López 2020-2023</v>
      </c>
      <c r="R1016" t="str">
        <f t="shared" si="359"/>
        <v>0217-FONDO DE SEGURIDAD Y VIGILANCIA</v>
      </c>
      <c r="S1016" t="str">
        <f t="shared" si="360"/>
        <v>SEGURIDAD, CONVIVENCIA Y JUSTICIA</v>
      </c>
      <c r="T1016" t="str">
        <f t="shared" si="361"/>
        <v>Establecimientos Públicos</v>
      </c>
      <c r="U1016" t="str">
        <f t="shared" si="362"/>
        <v>Inversión directa</v>
      </c>
      <c r="V1016" t="s">
        <v>256</v>
      </c>
      <c r="W1016" s="53">
        <f t="shared" si="353"/>
        <v>0</v>
      </c>
      <c r="X1016" s="53">
        <f t="shared" si="354"/>
        <v>0</v>
      </c>
      <c r="Y1016" s="53">
        <f t="shared" si="355"/>
        <v>0</v>
      </c>
      <c r="Z1016" s="53"/>
      <c r="AA1016" s="53">
        <f t="shared" si="356"/>
        <v>0</v>
      </c>
      <c r="AB1016" s="53"/>
      <c r="AC1016" s="53">
        <f t="shared" si="365"/>
        <v>0</v>
      </c>
      <c r="AD1016" s="53">
        <f t="shared" si="366"/>
        <v>0</v>
      </c>
      <c r="AE1016" s="53">
        <f t="shared" si="367"/>
        <v>0</v>
      </c>
      <c r="AF1016" s="53">
        <f t="shared" si="368"/>
        <v>0</v>
      </c>
      <c r="AG1016" s="53">
        <f t="shared" si="369"/>
        <v>0</v>
      </c>
      <c r="AI1016" s="53">
        <f t="shared" si="351"/>
        <v>0</v>
      </c>
      <c r="AJ1016" s="53">
        <f t="shared" si="351"/>
        <v>0</v>
      </c>
      <c r="AK1016" s="53">
        <f t="shared" si="351"/>
        <v>0</v>
      </c>
      <c r="AL1016" s="53">
        <f t="shared" si="351"/>
        <v>0</v>
      </c>
      <c r="AM1016" s="53">
        <f t="shared" si="352"/>
        <v>0</v>
      </c>
    </row>
    <row r="1017" spans="1:39" x14ac:dyDescent="0.35">
      <c r="A1017" s="301">
        <v>2021</v>
      </c>
      <c r="B1017" s="301" t="s">
        <v>86</v>
      </c>
      <c r="C1017" s="301" t="s">
        <v>58</v>
      </c>
      <c r="D1017" s="302" t="s">
        <v>8</v>
      </c>
      <c r="E1017" s="302" t="s">
        <v>228</v>
      </c>
      <c r="F1017" s="301" t="s">
        <v>76</v>
      </c>
      <c r="G1017" s="301" t="s">
        <v>77</v>
      </c>
      <c r="H1017" s="303">
        <v>8079997000</v>
      </c>
      <c r="I1017" s="303">
        <v>7879997000</v>
      </c>
      <c r="J1017" s="303">
        <v>7654639027</v>
      </c>
      <c r="K1017" s="304">
        <f t="shared" ref="K1017:K1037" si="370">+J1017/I1017</f>
        <v>0.97140126157408435</v>
      </c>
      <c r="L1017" s="303">
        <v>7240829526</v>
      </c>
      <c r="M1017" s="304">
        <f t="shared" si="364"/>
        <v>0.9188873455154869</v>
      </c>
      <c r="P1017">
        <f t="shared" si="357"/>
        <v>2021</v>
      </c>
      <c r="Q1017" t="str">
        <f t="shared" si="358"/>
        <v>Claudia López 2020-2023</v>
      </c>
      <c r="R1017" t="str">
        <f t="shared" si="359"/>
        <v>0218-JARDIN BOTÁNICO</v>
      </c>
      <c r="S1017" t="str">
        <f t="shared" si="360"/>
        <v>AMBIENTE</v>
      </c>
      <c r="T1017" t="str">
        <f t="shared" si="361"/>
        <v>Establecimientos Públicos</v>
      </c>
      <c r="U1017" t="str">
        <f t="shared" si="362"/>
        <v>Funcionamiento</v>
      </c>
      <c r="V1017" t="s">
        <v>256</v>
      </c>
      <c r="W1017" s="53">
        <f t="shared" si="353"/>
        <v>10982339464.987631</v>
      </c>
      <c r="X1017" s="53">
        <f t="shared" si="354"/>
        <v>10710499278.289848</v>
      </c>
      <c r="Y1017" s="53">
        <f t="shared" si="355"/>
        <v>10404192511.019079</v>
      </c>
      <c r="Z1017" s="53"/>
      <c r="AA1017" s="53">
        <f t="shared" si="356"/>
        <v>9841742250.9732971</v>
      </c>
      <c r="AB1017" s="53"/>
      <c r="AC1017" s="53">
        <f t="shared" si="365"/>
        <v>10982339464.987631</v>
      </c>
      <c r="AD1017" s="53">
        <f t="shared" si="366"/>
        <v>10710499278.289848</v>
      </c>
      <c r="AE1017" s="53">
        <f t="shared" si="367"/>
        <v>10404192511.019079</v>
      </c>
      <c r="AF1017" s="53">
        <f t="shared" si="368"/>
        <v>1.320329501523805</v>
      </c>
      <c r="AG1017" s="53">
        <f t="shared" si="369"/>
        <v>9841742250.9732971</v>
      </c>
      <c r="AI1017" s="53">
        <f t="shared" si="351"/>
        <v>0</v>
      </c>
      <c r="AJ1017" s="53">
        <f t="shared" si="351"/>
        <v>0</v>
      </c>
      <c r="AK1017" s="53">
        <f t="shared" si="351"/>
        <v>0</v>
      </c>
      <c r="AL1017" s="53">
        <f t="shared" si="351"/>
        <v>-1.320329501523805</v>
      </c>
      <c r="AM1017" s="53">
        <f t="shared" si="352"/>
        <v>0</v>
      </c>
    </row>
    <row r="1018" spans="1:39" x14ac:dyDescent="0.35">
      <c r="A1018" s="301">
        <v>2021</v>
      </c>
      <c r="B1018" s="301" t="s">
        <v>86</v>
      </c>
      <c r="C1018" s="301" t="s">
        <v>58</v>
      </c>
      <c r="D1018" s="302" t="s">
        <v>8</v>
      </c>
      <c r="E1018" s="302" t="s">
        <v>228</v>
      </c>
      <c r="F1018" s="301" t="s">
        <v>78</v>
      </c>
      <c r="G1018" s="301" t="s">
        <v>77</v>
      </c>
      <c r="H1018" s="303">
        <v>53181000000</v>
      </c>
      <c r="I1018" s="303">
        <v>51057704336</v>
      </c>
      <c r="J1018" s="303">
        <v>47294574052</v>
      </c>
      <c r="K1018" s="304">
        <f t="shared" si="370"/>
        <v>0.92629652404198137</v>
      </c>
      <c r="L1018" s="303">
        <v>32900896854</v>
      </c>
      <c r="M1018" s="304">
        <f t="shared" si="364"/>
        <v>0.64438652857335943</v>
      </c>
      <c r="P1018">
        <f t="shared" si="357"/>
        <v>2021</v>
      </c>
      <c r="Q1018" t="str">
        <f t="shared" si="358"/>
        <v>Claudia López 2020-2023</v>
      </c>
      <c r="R1018" t="str">
        <f t="shared" si="359"/>
        <v>0218-JARDIN BOTÁNICO</v>
      </c>
      <c r="S1018" t="str">
        <f t="shared" si="360"/>
        <v>AMBIENTE</v>
      </c>
      <c r="T1018" t="str">
        <f t="shared" si="361"/>
        <v>Establecimientos Públicos</v>
      </c>
      <c r="U1018" t="str">
        <f t="shared" si="362"/>
        <v>Inversión directa</v>
      </c>
      <c r="V1018" t="s">
        <v>256</v>
      </c>
      <c r="W1018" s="53">
        <f t="shared" si="353"/>
        <v>72283664843.873978</v>
      </c>
      <c r="X1018" s="53">
        <f t="shared" si="354"/>
        <v>69397679395.292206</v>
      </c>
      <c r="Y1018" s="53">
        <f t="shared" si="355"/>
        <v>64282829200.439011</v>
      </c>
      <c r="Z1018" s="53"/>
      <c r="AA1018" s="53">
        <f t="shared" si="356"/>
        <v>44718929716.5793</v>
      </c>
      <c r="AB1018" s="53"/>
      <c r="AC1018" s="53">
        <f t="shared" si="365"/>
        <v>72283664843.873978</v>
      </c>
      <c r="AD1018" s="53">
        <f t="shared" si="366"/>
        <v>69397679395.292206</v>
      </c>
      <c r="AE1018" s="53">
        <f t="shared" si="367"/>
        <v>64282829200.439011</v>
      </c>
      <c r="AF1018" s="53">
        <f t="shared" si="368"/>
        <v>1.2590231001653982</v>
      </c>
      <c r="AG1018" s="53">
        <f t="shared" si="369"/>
        <v>44718929716.5793</v>
      </c>
      <c r="AI1018" s="53">
        <f t="shared" si="351"/>
        <v>0</v>
      </c>
      <c r="AJ1018" s="53">
        <f t="shared" si="351"/>
        <v>0</v>
      </c>
      <c r="AK1018" s="53">
        <f t="shared" si="351"/>
        <v>0</v>
      </c>
      <c r="AL1018" s="53">
        <f t="shared" si="351"/>
        <v>-1.2590231001653982</v>
      </c>
      <c r="AM1018" s="53">
        <f t="shared" si="352"/>
        <v>0</v>
      </c>
    </row>
    <row r="1019" spans="1:39" x14ac:dyDescent="0.35">
      <c r="A1019" s="301">
        <v>2021</v>
      </c>
      <c r="B1019" s="301" t="s">
        <v>86</v>
      </c>
      <c r="C1019" s="301" t="s">
        <v>59</v>
      </c>
      <c r="D1019" s="302" t="s">
        <v>11</v>
      </c>
      <c r="E1019" s="302" t="s">
        <v>228</v>
      </c>
      <c r="F1019" s="301" t="s">
        <v>76</v>
      </c>
      <c r="G1019" s="301" t="s">
        <v>77</v>
      </c>
      <c r="H1019" s="303">
        <v>6743525000</v>
      </c>
      <c r="I1019" s="303">
        <v>6743525000</v>
      </c>
      <c r="J1019" s="303">
        <v>6279856136</v>
      </c>
      <c r="K1019" s="304">
        <f t="shared" si="370"/>
        <v>0.9312423600416696</v>
      </c>
      <c r="L1019" s="303">
        <v>6177613643</v>
      </c>
      <c r="M1019" s="304">
        <f t="shared" si="364"/>
        <v>0.9160807801557791</v>
      </c>
      <c r="P1019">
        <f t="shared" si="357"/>
        <v>2021</v>
      </c>
      <c r="Q1019" t="str">
        <f t="shared" si="358"/>
        <v>Claudia López 2020-2023</v>
      </c>
      <c r="R1019" t="str">
        <f t="shared" si="359"/>
        <v>0219-INSTITUTO PARA LA INVESTIGACION EDUCATIVA Y EL DESARROLLO PEDAGÓGICO</v>
      </c>
      <c r="S1019" t="str">
        <f t="shared" si="360"/>
        <v>EDUCACIÓN</v>
      </c>
      <c r="T1019" t="str">
        <f t="shared" si="361"/>
        <v>Establecimientos Públicos</v>
      </c>
      <c r="U1019" t="str">
        <f t="shared" si="362"/>
        <v>Funcionamiento</v>
      </c>
      <c r="V1019" t="s">
        <v>256</v>
      </c>
      <c r="W1019" s="53">
        <f t="shared" si="353"/>
        <v>9165805475.0058346</v>
      </c>
      <c r="X1019" s="53">
        <f t="shared" si="354"/>
        <v>9165805475.0058346</v>
      </c>
      <c r="Y1019" s="53">
        <f t="shared" si="355"/>
        <v>8535586322.2272892</v>
      </c>
      <c r="Z1019" s="53"/>
      <c r="AA1019" s="53">
        <f t="shared" si="356"/>
        <v>8396618230.2994556</v>
      </c>
      <c r="AB1019" s="53"/>
      <c r="AC1019" s="53">
        <f t="shared" si="365"/>
        <v>9165805475.0058346</v>
      </c>
      <c r="AD1019" s="53">
        <f t="shared" si="366"/>
        <v>9165805475.0058346</v>
      </c>
      <c r="AE1019" s="53">
        <f t="shared" si="367"/>
        <v>8535586322.2272892</v>
      </c>
      <c r="AF1019" s="53">
        <f t="shared" si="368"/>
        <v>1.2657454850730574</v>
      </c>
      <c r="AG1019" s="53">
        <f t="shared" si="369"/>
        <v>8396618230.2994556</v>
      </c>
      <c r="AI1019" s="53">
        <f t="shared" si="351"/>
        <v>0</v>
      </c>
      <c r="AJ1019" s="53">
        <f t="shared" si="351"/>
        <v>0</v>
      </c>
      <c r="AK1019" s="53">
        <f t="shared" si="351"/>
        <v>0</v>
      </c>
      <c r="AL1019" s="53">
        <f t="shared" ref="AL1019:AM1082" si="371">+Z1019-AF1019</f>
        <v>-1.2657454850730574</v>
      </c>
      <c r="AM1019" s="53">
        <f t="shared" si="352"/>
        <v>0</v>
      </c>
    </row>
    <row r="1020" spans="1:39" x14ac:dyDescent="0.35">
      <c r="A1020" s="301">
        <v>2021</v>
      </c>
      <c r="B1020" s="301" t="s">
        <v>86</v>
      </c>
      <c r="C1020" s="301" t="s">
        <v>59</v>
      </c>
      <c r="D1020" s="302" t="s">
        <v>11</v>
      </c>
      <c r="E1020" s="302" t="s">
        <v>228</v>
      </c>
      <c r="F1020" s="301" t="s">
        <v>78</v>
      </c>
      <c r="G1020" s="301" t="s">
        <v>77</v>
      </c>
      <c r="H1020" s="303">
        <v>5704000000</v>
      </c>
      <c r="I1020" s="303">
        <v>5487757224</v>
      </c>
      <c r="J1020" s="303">
        <v>5484470023</v>
      </c>
      <c r="K1020" s="304">
        <f t="shared" si="370"/>
        <v>0.99940099372734204</v>
      </c>
      <c r="L1020" s="303">
        <v>5076530955</v>
      </c>
      <c r="M1020" s="304">
        <f t="shared" si="364"/>
        <v>0.92506478471723297</v>
      </c>
      <c r="P1020">
        <f t="shared" si="357"/>
        <v>2021</v>
      </c>
      <c r="Q1020" t="str">
        <f t="shared" si="358"/>
        <v>Claudia López 2020-2023</v>
      </c>
      <c r="R1020" t="str">
        <f t="shared" si="359"/>
        <v>0219-INSTITUTO PARA LA INVESTIGACION EDUCATIVA Y EL DESARROLLO PEDAGÓGICO</v>
      </c>
      <c r="S1020" t="str">
        <f t="shared" si="360"/>
        <v>EDUCACIÓN</v>
      </c>
      <c r="T1020" t="str">
        <f t="shared" si="361"/>
        <v>Establecimientos Públicos</v>
      </c>
      <c r="U1020" t="str">
        <f t="shared" si="362"/>
        <v>Inversión directa</v>
      </c>
      <c r="V1020" t="s">
        <v>256</v>
      </c>
      <c r="W1020" s="53">
        <f t="shared" si="353"/>
        <v>7752882124.6207705</v>
      </c>
      <c r="X1020" s="53">
        <f t="shared" si="354"/>
        <v>7458964741.621336</v>
      </c>
      <c r="Y1020" s="53">
        <f t="shared" si="355"/>
        <v>7454496774.9535704</v>
      </c>
      <c r="Z1020" s="53"/>
      <c r="AA1020" s="53">
        <f t="shared" si="356"/>
        <v>6900025612.9213724</v>
      </c>
      <c r="AB1020" s="53"/>
      <c r="AC1020" s="53">
        <f t="shared" si="365"/>
        <v>7752882124.6207705</v>
      </c>
      <c r="AD1020" s="53">
        <f t="shared" si="366"/>
        <v>7458964741.621336</v>
      </c>
      <c r="AE1020" s="53">
        <f t="shared" si="367"/>
        <v>7454496774.9535704</v>
      </c>
      <c r="AF1020" s="53">
        <f t="shared" si="368"/>
        <v>1.3583867636039524</v>
      </c>
      <c r="AG1020" s="53">
        <f t="shared" si="369"/>
        <v>6900025612.9213724</v>
      </c>
      <c r="AI1020" s="53">
        <f t="shared" ref="AI1020:AM1083" si="372">+W1020-AC1020</f>
        <v>0</v>
      </c>
      <c r="AJ1020" s="53">
        <f t="shared" si="372"/>
        <v>0</v>
      </c>
      <c r="AK1020" s="53">
        <f t="shared" si="372"/>
        <v>0</v>
      </c>
      <c r="AL1020" s="53">
        <f t="shared" si="371"/>
        <v>-1.3583867636039524</v>
      </c>
      <c r="AM1020" s="53">
        <f t="shared" si="371"/>
        <v>0</v>
      </c>
    </row>
    <row r="1021" spans="1:39" x14ac:dyDescent="0.35">
      <c r="A1021" s="301">
        <v>2021</v>
      </c>
      <c r="B1021" s="301" t="s">
        <v>86</v>
      </c>
      <c r="C1021" s="301" t="s">
        <v>60</v>
      </c>
      <c r="D1021" s="302" t="s">
        <v>14</v>
      </c>
      <c r="E1021" s="302" t="s">
        <v>228</v>
      </c>
      <c r="F1021" s="301" t="s">
        <v>76</v>
      </c>
      <c r="G1021" s="301" t="s">
        <v>77</v>
      </c>
      <c r="H1021" s="303">
        <v>16643757000</v>
      </c>
      <c r="I1021" s="303">
        <v>16626757000</v>
      </c>
      <c r="J1021" s="303">
        <v>15796807952</v>
      </c>
      <c r="K1021" s="304">
        <f t="shared" si="370"/>
        <v>0.95008352813480101</v>
      </c>
      <c r="L1021" s="303">
        <v>15047340014</v>
      </c>
      <c r="M1021" s="304">
        <f t="shared" si="364"/>
        <v>0.90500751373223298</v>
      </c>
      <c r="P1021">
        <f t="shared" si="357"/>
        <v>2021</v>
      </c>
      <c r="Q1021" t="str">
        <f t="shared" si="358"/>
        <v>Claudia López 2020-2023</v>
      </c>
      <c r="R1021" t="str">
        <f t="shared" si="359"/>
        <v>0220-INSTITUTO DISTRITAL DE PARTICIPACIÓN Y ACCIÓN COMUNAL</v>
      </c>
      <c r="S1021" t="str">
        <f t="shared" si="360"/>
        <v>GOBIERNO</v>
      </c>
      <c r="T1021" t="str">
        <f t="shared" si="361"/>
        <v>Establecimientos Públicos</v>
      </c>
      <c r="U1021" t="str">
        <f t="shared" si="362"/>
        <v>Funcionamiento</v>
      </c>
      <c r="V1021" t="s">
        <v>256</v>
      </c>
      <c r="W1021" s="53">
        <f t="shared" si="353"/>
        <v>22622210051.162659</v>
      </c>
      <c r="X1021" s="53">
        <f t="shared" si="354"/>
        <v>22599103635.29335</v>
      </c>
      <c r="Y1021" s="53">
        <f t="shared" si="355"/>
        <v>21471036114.503513</v>
      </c>
      <c r="Z1021" s="53"/>
      <c r="AA1021" s="53">
        <f t="shared" si="356"/>
        <v>20452358593.553902</v>
      </c>
      <c r="AB1021" s="53"/>
      <c r="AC1021" s="53">
        <f t="shared" si="365"/>
        <v>22622210051.162659</v>
      </c>
      <c r="AD1021" s="53">
        <f t="shared" si="366"/>
        <v>22599103635.29335</v>
      </c>
      <c r="AE1021" s="53">
        <f t="shared" si="367"/>
        <v>21471036114.503513</v>
      </c>
      <c r="AF1021" s="53">
        <f t="shared" si="368"/>
        <v>1.2913544183332633</v>
      </c>
      <c r="AG1021" s="53">
        <f t="shared" si="369"/>
        <v>20452358593.553902</v>
      </c>
      <c r="AI1021" s="53">
        <f t="shared" si="372"/>
        <v>0</v>
      </c>
      <c r="AJ1021" s="53">
        <f t="shared" si="372"/>
        <v>0</v>
      </c>
      <c r="AK1021" s="53">
        <f t="shared" si="372"/>
        <v>0</v>
      </c>
      <c r="AL1021" s="53">
        <f t="shared" si="371"/>
        <v>-1.2913544183332633</v>
      </c>
      <c r="AM1021" s="53">
        <f t="shared" si="371"/>
        <v>0</v>
      </c>
    </row>
    <row r="1022" spans="1:39" x14ac:dyDescent="0.35">
      <c r="A1022" s="301">
        <v>2021</v>
      </c>
      <c r="B1022" s="301" t="s">
        <v>86</v>
      </c>
      <c r="C1022" s="301" t="s">
        <v>60</v>
      </c>
      <c r="D1022" s="302" t="s">
        <v>14</v>
      </c>
      <c r="E1022" s="302" t="s">
        <v>228</v>
      </c>
      <c r="F1022" s="301" t="s">
        <v>78</v>
      </c>
      <c r="G1022" s="301" t="s">
        <v>77</v>
      </c>
      <c r="H1022" s="303">
        <v>21664000000</v>
      </c>
      <c r="I1022" s="303">
        <v>22874418218</v>
      </c>
      <c r="J1022" s="303">
        <v>22647378115</v>
      </c>
      <c r="K1022" s="304">
        <f t="shared" si="370"/>
        <v>0.99007449715939266</v>
      </c>
      <c r="L1022" s="303">
        <v>19124620252</v>
      </c>
      <c r="M1022" s="304">
        <f t="shared" si="364"/>
        <v>0.83607023661702295</v>
      </c>
      <c r="P1022">
        <f t="shared" si="357"/>
        <v>2021</v>
      </c>
      <c r="Q1022" t="str">
        <f t="shared" si="358"/>
        <v>Claudia López 2020-2023</v>
      </c>
      <c r="R1022" t="str">
        <f t="shared" si="359"/>
        <v>0220-INSTITUTO DISTRITAL DE PARTICIPACIÓN Y ACCIÓN COMUNAL</v>
      </c>
      <c r="S1022" t="str">
        <f t="shared" si="360"/>
        <v>GOBIERNO</v>
      </c>
      <c r="T1022" t="str">
        <f t="shared" si="361"/>
        <v>Establecimientos Públicos</v>
      </c>
      <c r="U1022" t="str">
        <f t="shared" si="362"/>
        <v>Inversión directa</v>
      </c>
      <c r="V1022" t="s">
        <v>256</v>
      </c>
      <c r="W1022" s="53">
        <f t="shared" si="353"/>
        <v>29445729023.103851</v>
      </c>
      <c r="X1022" s="53">
        <f t="shared" si="354"/>
        <v>31090930594.92144</v>
      </c>
      <c r="Y1022" s="53">
        <f t="shared" si="355"/>
        <v>30782337474.984421</v>
      </c>
      <c r="Z1022" s="53"/>
      <c r="AA1022" s="53">
        <f t="shared" si="356"/>
        <v>25994201699.139404</v>
      </c>
      <c r="AB1022" s="53"/>
      <c r="AC1022" s="53">
        <f t="shared" si="365"/>
        <v>29445729023.103851</v>
      </c>
      <c r="AD1022" s="53">
        <f t="shared" si="366"/>
        <v>31090930594.92144</v>
      </c>
      <c r="AE1022" s="53">
        <f t="shared" si="367"/>
        <v>30782337474.984421</v>
      </c>
      <c r="AF1022" s="53">
        <f t="shared" si="368"/>
        <v>1.3457101807626144</v>
      </c>
      <c r="AG1022" s="53">
        <f t="shared" si="369"/>
        <v>25994201699.139404</v>
      </c>
      <c r="AI1022" s="53">
        <f t="shared" si="372"/>
        <v>0</v>
      </c>
      <c r="AJ1022" s="53">
        <f t="shared" si="372"/>
        <v>0</v>
      </c>
      <c r="AK1022" s="53">
        <f t="shared" si="372"/>
        <v>0</v>
      </c>
      <c r="AL1022" s="53">
        <f t="shared" si="371"/>
        <v>-1.3457101807626144</v>
      </c>
      <c r="AM1022" s="53">
        <f t="shared" si="371"/>
        <v>0</v>
      </c>
    </row>
    <row r="1023" spans="1:39" x14ac:dyDescent="0.35">
      <c r="A1023" s="301">
        <v>2021</v>
      </c>
      <c r="B1023" s="301" t="s">
        <v>86</v>
      </c>
      <c r="C1023" s="301" t="s">
        <v>61</v>
      </c>
      <c r="D1023" s="302" t="s">
        <v>10</v>
      </c>
      <c r="E1023" s="302" t="s">
        <v>228</v>
      </c>
      <c r="F1023" s="301" t="s">
        <v>76</v>
      </c>
      <c r="G1023" s="301" t="s">
        <v>77</v>
      </c>
      <c r="H1023" s="303">
        <v>7766402000</v>
      </c>
      <c r="I1023" s="303">
        <v>7766402000</v>
      </c>
      <c r="J1023" s="303">
        <v>7661009109</v>
      </c>
      <c r="K1023" s="304">
        <f t="shared" si="370"/>
        <v>0.98642963743056311</v>
      </c>
      <c r="L1023" s="303">
        <v>7422171679</v>
      </c>
      <c r="M1023" s="304">
        <f t="shared" si="364"/>
        <v>0.95567698903559206</v>
      </c>
      <c r="P1023">
        <f t="shared" si="357"/>
        <v>2021</v>
      </c>
      <c r="Q1023" t="str">
        <f t="shared" si="358"/>
        <v>Claudia López 2020-2023</v>
      </c>
      <c r="R1023" t="str">
        <f t="shared" si="359"/>
        <v>0221-INSTITUTO DISTRITAL DE TURISMO</v>
      </c>
      <c r="S1023" t="str">
        <f t="shared" si="360"/>
        <v>DESARROLLO ECONÓMICO, INDUSTRIA Y TURISMO</v>
      </c>
      <c r="T1023" t="str">
        <f t="shared" si="361"/>
        <v>Establecimientos Públicos</v>
      </c>
      <c r="U1023" t="str">
        <f t="shared" si="362"/>
        <v>Funcionamiento</v>
      </c>
      <c r="V1023" t="s">
        <v>256</v>
      </c>
      <c r="W1023" s="53">
        <f t="shared" si="353"/>
        <v>10556100848.250175</v>
      </c>
      <c r="X1023" s="53">
        <f t="shared" si="354"/>
        <v>10556100848.250175</v>
      </c>
      <c r="Y1023" s="53">
        <f t="shared" si="355"/>
        <v>10412850732.41988</v>
      </c>
      <c r="Z1023" s="53"/>
      <c r="AA1023" s="53">
        <f t="shared" si="356"/>
        <v>10088222674.611786</v>
      </c>
      <c r="AB1023" s="53"/>
      <c r="AC1023" s="53">
        <f t="shared" si="365"/>
        <v>10556100848.250175</v>
      </c>
      <c r="AD1023" s="53">
        <f t="shared" si="366"/>
        <v>10556100848.250175</v>
      </c>
      <c r="AE1023" s="53">
        <f t="shared" si="367"/>
        <v>10412850732.41988</v>
      </c>
      <c r="AF1023" s="53">
        <f t="shared" si="368"/>
        <v>1.3407560840167532</v>
      </c>
      <c r="AG1023" s="53">
        <f t="shared" si="369"/>
        <v>10088222674.611786</v>
      </c>
      <c r="AI1023" s="53">
        <f t="shared" si="372"/>
        <v>0</v>
      </c>
      <c r="AJ1023" s="53">
        <f t="shared" si="372"/>
        <v>0</v>
      </c>
      <c r="AK1023" s="53">
        <f t="shared" si="372"/>
        <v>0</v>
      </c>
      <c r="AL1023" s="53">
        <f t="shared" si="371"/>
        <v>-1.3407560840167532</v>
      </c>
      <c r="AM1023" s="53">
        <f t="shared" si="371"/>
        <v>0</v>
      </c>
    </row>
    <row r="1024" spans="1:39" x14ac:dyDescent="0.35">
      <c r="A1024" s="301">
        <v>2021</v>
      </c>
      <c r="B1024" s="301" t="s">
        <v>86</v>
      </c>
      <c r="C1024" s="301" t="s">
        <v>61</v>
      </c>
      <c r="D1024" s="302" t="s">
        <v>10</v>
      </c>
      <c r="E1024" s="302" t="s">
        <v>228</v>
      </c>
      <c r="F1024" s="301" t="s">
        <v>78</v>
      </c>
      <c r="G1024" s="301" t="s">
        <v>77</v>
      </c>
      <c r="H1024" s="303">
        <v>24809041000</v>
      </c>
      <c r="I1024" s="303">
        <v>25763673885</v>
      </c>
      <c r="J1024" s="303">
        <v>24579571826</v>
      </c>
      <c r="K1024" s="304">
        <f t="shared" si="370"/>
        <v>0.95403985998715024</v>
      </c>
      <c r="L1024" s="303">
        <v>18222980417</v>
      </c>
      <c r="M1024" s="304">
        <f t="shared" si="364"/>
        <v>0.70731295925965332</v>
      </c>
      <c r="P1024">
        <f t="shared" si="357"/>
        <v>2021</v>
      </c>
      <c r="Q1024" t="str">
        <f t="shared" si="358"/>
        <v>Claudia López 2020-2023</v>
      </c>
      <c r="R1024" t="str">
        <f t="shared" si="359"/>
        <v>0221-INSTITUTO DISTRITAL DE TURISMO</v>
      </c>
      <c r="S1024" t="str">
        <f t="shared" si="360"/>
        <v>DESARROLLO ECONÓMICO, INDUSTRIA Y TURISMO</v>
      </c>
      <c r="T1024" t="str">
        <f t="shared" si="361"/>
        <v>Establecimientos Públicos</v>
      </c>
      <c r="U1024" t="str">
        <f t="shared" si="362"/>
        <v>Inversión directa</v>
      </c>
      <c r="V1024" t="s">
        <v>256</v>
      </c>
      <c r="W1024" s="53">
        <f t="shared" si="353"/>
        <v>33720471686.164761</v>
      </c>
      <c r="X1024" s="53">
        <f t="shared" si="354"/>
        <v>35018009594.595978</v>
      </c>
      <c r="Y1024" s="53">
        <f t="shared" si="355"/>
        <v>33408576970.657028</v>
      </c>
      <c r="Z1024" s="53"/>
      <c r="AA1024" s="53">
        <f t="shared" si="356"/>
        <v>24768691993.736614</v>
      </c>
      <c r="AB1024" s="53"/>
      <c r="AC1024" s="53">
        <f t="shared" si="365"/>
        <v>33720471686.164761</v>
      </c>
      <c r="AD1024" s="53">
        <f t="shared" si="366"/>
        <v>35018009594.595978</v>
      </c>
      <c r="AE1024" s="53">
        <f t="shared" si="367"/>
        <v>33408576970.657028</v>
      </c>
      <c r="AF1024" s="53">
        <f t="shared" si="368"/>
        <v>1.2967318682801683</v>
      </c>
      <c r="AG1024" s="53">
        <f t="shared" si="369"/>
        <v>24768691993.736614</v>
      </c>
      <c r="AI1024" s="53">
        <f t="shared" si="372"/>
        <v>0</v>
      </c>
      <c r="AJ1024" s="53">
        <f t="shared" si="372"/>
        <v>0</v>
      </c>
      <c r="AK1024" s="53">
        <f t="shared" si="372"/>
        <v>0</v>
      </c>
      <c r="AL1024" s="53">
        <f t="shared" si="371"/>
        <v>-1.2967318682801683</v>
      </c>
      <c r="AM1024" s="53">
        <f t="shared" si="371"/>
        <v>0</v>
      </c>
    </row>
    <row r="1025" spans="1:39" x14ac:dyDescent="0.35">
      <c r="A1025" s="301">
        <v>2021</v>
      </c>
      <c r="B1025" s="301" t="s">
        <v>86</v>
      </c>
      <c r="C1025" s="301" t="s">
        <v>61</v>
      </c>
      <c r="D1025" s="302" t="s">
        <v>10</v>
      </c>
      <c r="E1025" s="302" t="s">
        <v>228</v>
      </c>
      <c r="F1025" s="301" t="s">
        <v>80</v>
      </c>
      <c r="G1025" s="301" t="s">
        <v>77</v>
      </c>
      <c r="H1025" s="303">
        <v>0</v>
      </c>
      <c r="I1025" s="303">
        <v>0</v>
      </c>
      <c r="J1025" s="303">
        <v>0</v>
      </c>
      <c r="K1025" s="304">
        <v>0</v>
      </c>
      <c r="L1025" s="303">
        <v>0</v>
      </c>
      <c r="M1025" s="304">
        <v>0</v>
      </c>
      <c r="P1025">
        <f t="shared" si="357"/>
        <v>2021</v>
      </c>
      <c r="Q1025" t="str">
        <f t="shared" si="358"/>
        <v>Claudia López 2020-2023</v>
      </c>
      <c r="R1025" t="str">
        <f t="shared" si="359"/>
        <v>0221-INSTITUTO DISTRITAL DE TURISMO</v>
      </c>
      <c r="S1025" t="str">
        <f t="shared" si="360"/>
        <v>DESARROLLO ECONÓMICO, INDUSTRIA Y TURISMO</v>
      </c>
      <c r="T1025" t="str">
        <f t="shared" si="361"/>
        <v>Establecimientos Públicos</v>
      </c>
      <c r="U1025" t="str">
        <f t="shared" si="362"/>
        <v>Transferencias</v>
      </c>
      <c r="V1025" t="s">
        <v>256</v>
      </c>
      <c r="W1025" s="53">
        <f t="shared" si="353"/>
        <v>0</v>
      </c>
      <c r="X1025" s="53">
        <f t="shared" si="354"/>
        <v>0</v>
      </c>
      <c r="Y1025" s="53">
        <f t="shared" si="355"/>
        <v>0</v>
      </c>
      <c r="Z1025" s="53"/>
      <c r="AA1025" s="53">
        <f t="shared" si="356"/>
        <v>0</v>
      </c>
      <c r="AB1025" s="53"/>
      <c r="AC1025" s="53">
        <f t="shared" si="365"/>
        <v>0</v>
      </c>
      <c r="AD1025" s="53">
        <f t="shared" si="366"/>
        <v>0</v>
      </c>
      <c r="AE1025" s="53">
        <f t="shared" si="367"/>
        <v>0</v>
      </c>
      <c r="AF1025" s="53">
        <f t="shared" si="368"/>
        <v>0</v>
      </c>
      <c r="AG1025" s="53">
        <f t="shared" si="369"/>
        <v>0</v>
      </c>
      <c r="AI1025" s="53">
        <f t="shared" si="372"/>
        <v>0</v>
      </c>
      <c r="AJ1025" s="53">
        <f t="shared" si="372"/>
        <v>0</v>
      </c>
      <c r="AK1025" s="53">
        <f t="shared" si="372"/>
        <v>0</v>
      </c>
      <c r="AL1025" s="53">
        <f t="shared" si="371"/>
        <v>0</v>
      </c>
      <c r="AM1025" s="53">
        <f t="shared" si="371"/>
        <v>0</v>
      </c>
    </row>
    <row r="1026" spans="1:39" x14ac:dyDescent="0.35">
      <c r="A1026" s="301">
        <v>2021</v>
      </c>
      <c r="B1026" s="301" t="s">
        <v>86</v>
      </c>
      <c r="C1026" s="301" t="s">
        <v>62</v>
      </c>
      <c r="D1026" s="302" t="s">
        <v>9</v>
      </c>
      <c r="E1026" s="302" t="s">
        <v>228</v>
      </c>
      <c r="F1026" s="301" t="s">
        <v>76</v>
      </c>
      <c r="G1026" s="301" t="s">
        <v>77</v>
      </c>
      <c r="H1026" s="303">
        <v>13005176000</v>
      </c>
      <c r="I1026" s="303">
        <v>13354119000</v>
      </c>
      <c r="J1026" s="303">
        <v>12653501774</v>
      </c>
      <c r="K1026" s="304">
        <f t="shared" si="370"/>
        <v>0.94753549627646716</v>
      </c>
      <c r="L1026" s="303">
        <v>12260016710</v>
      </c>
      <c r="M1026" s="304">
        <f t="shared" si="364"/>
        <v>0.9180700508959071</v>
      </c>
      <c r="P1026">
        <f t="shared" si="357"/>
        <v>2021</v>
      </c>
      <c r="Q1026" t="str">
        <f t="shared" si="358"/>
        <v>Claudia López 2020-2023</v>
      </c>
      <c r="R1026" t="str">
        <f t="shared" si="359"/>
        <v>0222-INSTITUTO DISTRITAL DE LAS ARTES</v>
      </c>
      <c r="S1026" t="str">
        <f t="shared" si="360"/>
        <v>CULTURA, RECREACIÓN Y DEPORTE</v>
      </c>
      <c r="T1026" t="str">
        <f t="shared" si="361"/>
        <v>Establecimientos Públicos</v>
      </c>
      <c r="U1026" t="str">
        <f t="shared" si="362"/>
        <v>Funcionamiento</v>
      </c>
      <c r="V1026" t="s">
        <v>256</v>
      </c>
      <c r="W1026" s="53">
        <f t="shared" si="353"/>
        <v>17676647359.38763</v>
      </c>
      <c r="X1026" s="53">
        <f t="shared" si="354"/>
        <v>18150931010.722054</v>
      </c>
      <c r="Y1026" s="53">
        <f t="shared" si="355"/>
        <v>17198651423.124439</v>
      </c>
      <c r="Z1026" s="53"/>
      <c r="AA1026" s="53">
        <f t="shared" si="356"/>
        <v>16663826156.821693</v>
      </c>
      <c r="AB1026" s="53"/>
      <c r="AC1026" s="53">
        <f t="shared" si="365"/>
        <v>17676647359.38763</v>
      </c>
      <c r="AD1026" s="53">
        <f t="shared" si="366"/>
        <v>18150931010.722054</v>
      </c>
      <c r="AE1026" s="53">
        <f t="shared" si="367"/>
        <v>17198651423.124439</v>
      </c>
      <c r="AF1026" s="53">
        <f t="shared" si="368"/>
        <v>1.2878911310528562</v>
      </c>
      <c r="AG1026" s="53">
        <f t="shared" si="369"/>
        <v>16663826156.821693</v>
      </c>
      <c r="AI1026" s="53">
        <f t="shared" si="372"/>
        <v>0</v>
      </c>
      <c r="AJ1026" s="53">
        <f t="shared" si="372"/>
        <v>0</v>
      </c>
      <c r="AK1026" s="53">
        <f t="shared" si="372"/>
        <v>0</v>
      </c>
      <c r="AL1026" s="53">
        <f t="shared" si="371"/>
        <v>-1.2878911310528562</v>
      </c>
      <c r="AM1026" s="53">
        <f t="shared" si="371"/>
        <v>0</v>
      </c>
    </row>
    <row r="1027" spans="1:39" x14ac:dyDescent="0.35">
      <c r="A1027" s="301">
        <v>2021</v>
      </c>
      <c r="B1027" s="301" t="s">
        <v>86</v>
      </c>
      <c r="C1027" s="301" t="s">
        <v>62</v>
      </c>
      <c r="D1027" s="302" t="s">
        <v>9</v>
      </c>
      <c r="E1027" s="302" t="s">
        <v>228</v>
      </c>
      <c r="F1027" s="301" t="s">
        <v>78</v>
      </c>
      <c r="G1027" s="301" t="s">
        <v>77</v>
      </c>
      <c r="H1027" s="303">
        <v>136602000000</v>
      </c>
      <c r="I1027" s="303">
        <v>150450238927</v>
      </c>
      <c r="J1027" s="303">
        <v>141508725712</v>
      </c>
      <c r="K1027" s="304">
        <f t="shared" si="370"/>
        <v>0.94056830166060079</v>
      </c>
      <c r="L1027" s="303">
        <v>111485677052</v>
      </c>
      <c r="M1027" s="304">
        <f t="shared" si="364"/>
        <v>0.74101362581480512</v>
      </c>
      <c r="P1027">
        <f t="shared" si="357"/>
        <v>2021</v>
      </c>
      <c r="Q1027" t="str">
        <f t="shared" si="358"/>
        <v>Claudia López 2020-2023</v>
      </c>
      <c r="R1027" t="str">
        <f t="shared" si="359"/>
        <v>0222-INSTITUTO DISTRITAL DE LAS ARTES</v>
      </c>
      <c r="S1027" t="str">
        <f t="shared" si="360"/>
        <v>CULTURA, RECREACIÓN Y DEPORTE</v>
      </c>
      <c r="T1027" t="str">
        <f t="shared" si="361"/>
        <v>Establecimientos Públicos</v>
      </c>
      <c r="U1027" t="str">
        <f t="shared" si="362"/>
        <v>Inversión directa</v>
      </c>
      <c r="V1027" t="s">
        <v>256</v>
      </c>
      <c r="W1027" s="53">
        <f t="shared" si="353"/>
        <v>185669565916.45273</v>
      </c>
      <c r="X1027" s="53">
        <f t="shared" si="354"/>
        <v>204492105193.20868</v>
      </c>
      <c r="Y1027" s="53">
        <f t="shared" si="355"/>
        <v>192338792084.57721</v>
      </c>
      <c r="Z1027" s="53"/>
      <c r="AA1027" s="53">
        <f t="shared" si="356"/>
        <v>151531436319.72208</v>
      </c>
      <c r="AB1027" s="53"/>
      <c r="AC1027" s="53">
        <f t="shared" si="365"/>
        <v>185669565916.45273</v>
      </c>
      <c r="AD1027" s="53">
        <f t="shared" si="366"/>
        <v>204492105193.20868</v>
      </c>
      <c r="AE1027" s="53">
        <f t="shared" si="367"/>
        <v>192338792084.57721</v>
      </c>
      <c r="AF1027" s="53">
        <f t="shared" si="368"/>
        <v>1.2784213136271718</v>
      </c>
      <c r="AG1027" s="53">
        <f t="shared" si="369"/>
        <v>151531436319.72208</v>
      </c>
      <c r="AI1027" s="53">
        <f t="shared" si="372"/>
        <v>0</v>
      </c>
      <c r="AJ1027" s="53">
        <f t="shared" si="372"/>
        <v>0</v>
      </c>
      <c r="AK1027" s="53">
        <f t="shared" si="372"/>
        <v>0</v>
      </c>
      <c r="AL1027" s="53">
        <f t="shared" si="371"/>
        <v>-1.2784213136271718</v>
      </c>
      <c r="AM1027" s="53">
        <f t="shared" si="371"/>
        <v>0</v>
      </c>
    </row>
    <row r="1028" spans="1:39" x14ac:dyDescent="0.35">
      <c r="A1028" s="301">
        <v>2021</v>
      </c>
      <c r="B1028" s="301" t="s">
        <v>86</v>
      </c>
      <c r="C1028" s="301" t="s">
        <v>63</v>
      </c>
      <c r="D1028" s="302" t="s">
        <v>16</v>
      </c>
      <c r="E1028" s="302" t="s">
        <v>228</v>
      </c>
      <c r="F1028" s="301" t="s">
        <v>76</v>
      </c>
      <c r="G1028" s="301" t="s">
        <v>77</v>
      </c>
      <c r="H1028" s="303">
        <v>54528704000</v>
      </c>
      <c r="I1028" s="303">
        <v>54369704000</v>
      </c>
      <c r="J1028" s="303">
        <v>52879248466</v>
      </c>
      <c r="K1028" s="304">
        <f t="shared" si="370"/>
        <v>0.97258665351571527</v>
      </c>
      <c r="L1028" s="303">
        <v>49327293675</v>
      </c>
      <c r="M1028" s="304">
        <f t="shared" si="364"/>
        <v>0.90725698405494359</v>
      </c>
      <c r="P1028">
        <f t="shared" si="357"/>
        <v>2021</v>
      </c>
      <c r="Q1028" t="str">
        <f t="shared" si="358"/>
        <v>Claudia López 2020-2023</v>
      </c>
      <c r="R1028" t="str">
        <f t="shared" si="359"/>
        <v>0226-UNIDAD ADMINISTRATIVA ESPECIAL DE CATASTRO</v>
      </c>
      <c r="S1028" t="str">
        <f t="shared" si="360"/>
        <v>HACIENDA</v>
      </c>
      <c r="T1028" t="str">
        <f t="shared" si="361"/>
        <v>Establecimientos Públicos</v>
      </c>
      <c r="U1028" t="str">
        <f t="shared" si="362"/>
        <v>Funcionamiento</v>
      </c>
      <c r="V1028" t="s">
        <v>256</v>
      </c>
      <c r="W1028" s="53">
        <f t="shared" si="353"/>
        <v>74115465378.740723</v>
      </c>
      <c r="X1028" s="53">
        <f t="shared" si="354"/>
        <v>73899352430.315979</v>
      </c>
      <c r="Y1028" s="53">
        <f t="shared" si="355"/>
        <v>71873523877.179459</v>
      </c>
      <c r="Z1028" s="53"/>
      <c r="AA1028" s="53">
        <f t="shared" si="356"/>
        <v>67045703609.54184</v>
      </c>
      <c r="AB1028" s="53"/>
      <c r="AC1028" s="53">
        <f t="shared" si="365"/>
        <v>74115465378.740723</v>
      </c>
      <c r="AD1028" s="53">
        <f t="shared" si="366"/>
        <v>73899352430.315979</v>
      </c>
      <c r="AE1028" s="53">
        <f t="shared" si="367"/>
        <v>71873523877.179459</v>
      </c>
      <c r="AF1028" s="53">
        <f t="shared" si="368"/>
        <v>1.32194068735742</v>
      </c>
      <c r="AG1028" s="53">
        <f t="shared" si="369"/>
        <v>67045703609.54184</v>
      </c>
      <c r="AI1028" s="53">
        <f t="shared" si="372"/>
        <v>0</v>
      </c>
      <c r="AJ1028" s="53">
        <f t="shared" si="372"/>
        <v>0</v>
      </c>
      <c r="AK1028" s="53">
        <f t="shared" si="372"/>
        <v>0</v>
      </c>
      <c r="AL1028" s="53">
        <f t="shared" si="371"/>
        <v>-1.32194068735742</v>
      </c>
      <c r="AM1028" s="53">
        <f t="shared" si="371"/>
        <v>0</v>
      </c>
    </row>
    <row r="1029" spans="1:39" x14ac:dyDescent="0.35">
      <c r="A1029" s="301">
        <v>2021</v>
      </c>
      <c r="B1029" s="301" t="s">
        <v>86</v>
      </c>
      <c r="C1029" s="301" t="s">
        <v>63</v>
      </c>
      <c r="D1029" s="302" t="s">
        <v>16</v>
      </c>
      <c r="E1029" s="302" t="s">
        <v>228</v>
      </c>
      <c r="F1029" s="301" t="s">
        <v>78</v>
      </c>
      <c r="G1029" s="301" t="s">
        <v>77</v>
      </c>
      <c r="H1029" s="303">
        <v>53085100000</v>
      </c>
      <c r="I1029" s="303">
        <v>55585100000</v>
      </c>
      <c r="J1029" s="303">
        <v>52978403280</v>
      </c>
      <c r="K1029" s="304">
        <f t="shared" si="370"/>
        <v>0.95310439812107917</v>
      </c>
      <c r="L1029" s="303">
        <v>33555234813</v>
      </c>
      <c r="M1029" s="304">
        <f t="shared" si="364"/>
        <v>0.60367319322984037</v>
      </c>
      <c r="P1029">
        <f t="shared" si="357"/>
        <v>2021</v>
      </c>
      <c r="Q1029" t="str">
        <f t="shared" si="358"/>
        <v>Claudia López 2020-2023</v>
      </c>
      <c r="R1029" t="str">
        <f t="shared" si="359"/>
        <v>0226-UNIDAD ADMINISTRATIVA ESPECIAL DE CATASTRO</v>
      </c>
      <c r="S1029" t="str">
        <f t="shared" si="360"/>
        <v>HACIENDA</v>
      </c>
      <c r="T1029" t="str">
        <f t="shared" si="361"/>
        <v>Establecimientos Públicos</v>
      </c>
      <c r="U1029" t="str">
        <f t="shared" si="362"/>
        <v>Inversión directa</v>
      </c>
      <c r="V1029" t="s">
        <v>256</v>
      </c>
      <c r="W1029" s="53">
        <f t="shared" ref="W1029:W1092" si="373">IF(A1029=$W$1,H1029*$W$2,IF(A1029=$X$1,H1029*$X$2,IF(A1029=$Y$1,H1029*$Y$2,IF(A1029=$Z$1,H1029*$Z$2,IF(A1029=$AA$1,H1029*$AA$2,IF(A1029=$AB$1,H1029*$AB$2,IF(A1029=$AC$1,H1029*$AC$2,IF(A1029=$AD$1,H1029*$AD$2,IF(A1029=$AE$1,H1029*$AE$2,IF(A1029=$AF$1,H1029*$AF$2,IF(A1029=$AG$1,H1029*$AG$2,IF(A1029=$AH$1,H1029*$AH$2,IF(A1029=$AI$1,H1029*$AI$2,IF(A1029=$AJ$1,H1029*$AJ$2,0))))))))))))))</f>
        <v>72153317474.352386</v>
      </c>
      <c r="X1029" s="53">
        <f t="shared" ref="X1029:X1092" si="374">IF(A1029=$W$1,I1029*$W$2,IF(A1029=$X$1,I1029*$X$2,IF(A1029=$Y$1,I1029*$Y$2,IF(A1029=$Z$1,I1029*$Z$2,IF(A1029=$AA$1,I1029*$AA$2,IF(A1029=$AB$1,I1029*$AB$2,IF(A1029=$AC$1,I1029*$AC$2,IF(A1029=$AD$1,I1029*$AD$2,IF(A1029=$AE$1,I1029*$AE$2,IF(A1029=$AF$1,I1029*$AF$2,IF(A1029=$AG$1,I1029*$AG$2,IF(A1029=$AH$1,I1029*$AH$2,IF(A1029=$AI$1,I1029*$AI$2,IF(A1029=$AJ$1,I1029*$AJ$2,0))))))))))))))</f>
        <v>75551319808.074677</v>
      </c>
      <c r="Y1029" s="53">
        <f t="shared" ref="Y1029:Y1092" si="375">IF(A1029=$W$1,J1029*$W$2,IF(A1029=$X$1,J1029*$X$2,IF(A1029=$Y$1,J1029*$Y$2,IF(A1029=$Z$1,J1029*$Z$2,IF(A1029=$AA$1,J1029*$AA$2,IF(A1029=$AB$1,J1029*$AB$2,IF(A1029=$AC$1,J1029*$AC$2,IF(A1029=$AD$1,J1029*$AD$2,IF(A1029=$AE$1,J1029*$AE$2,IF(A1029=$AF$1,J1029*$AF$2,IF(A1029=$AG$1,J1029*$AG$2,IF(A1029=$AH$1,J1029*$AH$2,IF(A1029=$AI$1,J1029*$AI$2,IF(A1029=$AJ$1,J1029*$AJ$2,0))))))))))))))</f>
        <v>72008295192.928192</v>
      </c>
      <c r="Z1029" s="53"/>
      <c r="AA1029" s="53">
        <f t="shared" ref="AA1029:AA1092" si="376">IF(A1029=$W$1,L1029*$W$2,IF(A1029=$X$1,L1029*$X$2,IF(A1029=$Y$1,L1029*$Y$2,IF(A1029=$Z$1,L1029*$Z$2,IF(A1029=$AA$1,L1029*$AA$2,IF(A1029=$AB$1,L1029*$AB$2,IF(A1029=$AC$1,L1029*$AC$2,IF(A1029=$AD$1,L1029*$AD$2,IF(A1029=$AE$1,L1029*$AE$2,IF(A1029=$AF$1,L1029*$AF$2,IF(A1029=$AG$1,L1029*$AG$2,IF(A1029=$AH$1,L1029*$AH$2,IF(A1029=$AI$1,L1029*$AI$2,IF(A1029=$AJ$1,L1029*$AJ$2,0))))))))))))))</f>
        <v>45608306481.269333</v>
      </c>
      <c r="AB1029" s="53"/>
      <c r="AC1029" s="53">
        <f t="shared" si="365"/>
        <v>72153317474.352386</v>
      </c>
      <c r="AD1029" s="53">
        <f t="shared" si="366"/>
        <v>75551319808.074677</v>
      </c>
      <c r="AE1029" s="53">
        <f t="shared" si="367"/>
        <v>72008295192.928192</v>
      </c>
      <c r="AF1029" s="53">
        <f t="shared" si="368"/>
        <v>1.2954603876385611</v>
      </c>
      <c r="AG1029" s="53">
        <f t="shared" si="369"/>
        <v>45608306481.269333</v>
      </c>
      <c r="AI1029" s="53">
        <f t="shared" si="372"/>
        <v>0</v>
      </c>
      <c r="AJ1029" s="53">
        <f t="shared" si="372"/>
        <v>0</v>
      </c>
      <c r="AK1029" s="53">
        <f t="shared" si="372"/>
        <v>0</v>
      </c>
      <c r="AL1029" s="53">
        <f t="shared" si="371"/>
        <v>-1.2954603876385611</v>
      </c>
      <c r="AM1029" s="53">
        <f t="shared" si="371"/>
        <v>0</v>
      </c>
    </row>
    <row r="1030" spans="1:39" x14ac:dyDescent="0.35">
      <c r="A1030" s="301">
        <v>2021</v>
      </c>
      <c r="B1030" s="301" t="s">
        <v>86</v>
      </c>
      <c r="C1030" s="301" t="s">
        <v>63</v>
      </c>
      <c r="D1030" s="302" t="s">
        <v>16</v>
      </c>
      <c r="E1030" s="302" t="s">
        <v>228</v>
      </c>
      <c r="F1030" s="301" t="s">
        <v>80</v>
      </c>
      <c r="G1030" s="301" t="s">
        <v>77</v>
      </c>
      <c r="H1030" s="303">
        <v>0</v>
      </c>
      <c r="I1030" s="303">
        <v>0</v>
      </c>
      <c r="J1030" s="303">
        <v>0</v>
      </c>
      <c r="K1030" s="304">
        <v>0</v>
      </c>
      <c r="L1030" s="303">
        <v>0</v>
      </c>
      <c r="M1030" s="304">
        <v>0</v>
      </c>
      <c r="P1030">
        <f t="shared" ref="P1030:P1093" si="377">+A1030</f>
        <v>2021</v>
      </c>
      <c r="Q1030" t="str">
        <f t="shared" ref="Q1030:Q1093" si="378">+B1030</f>
        <v>Claudia López 2020-2023</v>
      </c>
      <c r="R1030" t="str">
        <f t="shared" ref="R1030:R1093" si="379">+C1030</f>
        <v>0226-UNIDAD ADMINISTRATIVA ESPECIAL DE CATASTRO</v>
      </c>
      <c r="S1030" t="str">
        <f t="shared" ref="S1030:S1093" si="380">+D1030</f>
        <v>HACIENDA</v>
      </c>
      <c r="T1030" t="str">
        <f t="shared" ref="T1030:T1093" si="381">+E1030</f>
        <v>Establecimientos Públicos</v>
      </c>
      <c r="U1030" t="str">
        <f t="shared" ref="U1030:U1093" si="382">+F1030</f>
        <v>Transferencias</v>
      </c>
      <c r="V1030" t="s">
        <v>256</v>
      </c>
      <c r="W1030" s="53">
        <f t="shared" si="373"/>
        <v>0</v>
      </c>
      <c r="X1030" s="53">
        <f t="shared" si="374"/>
        <v>0</v>
      </c>
      <c r="Y1030" s="53">
        <f t="shared" si="375"/>
        <v>0</v>
      </c>
      <c r="Z1030" s="53"/>
      <c r="AA1030" s="53">
        <f t="shared" si="376"/>
        <v>0</v>
      </c>
      <c r="AB1030" s="53"/>
      <c r="AC1030" s="53">
        <f t="shared" si="365"/>
        <v>0</v>
      </c>
      <c r="AD1030" s="53">
        <f t="shared" si="366"/>
        <v>0</v>
      </c>
      <c r="AE1030" s="53">
        <f t="shared" si="367"/>
        <v>0</v>
      </c>
      <c r="AF1030" s="53">
        <f t="shared" si="368"/>
        <v>0</v>
      </c>
      <c r="AG1030" s="53">
        <f t="shared" si="369"/>
        <v>0</v>
      </c>
      <c r="AI1030" s="53">
        <f t="shared" si="372"/>
        <v>0</v>
      </c>
      <c r="AJ1030" s="53">
        <f t="shared" si="372"/>
        <v>0</v>
      </c>
      <c r="AK1030" s="53">
        <f t="shared" si="372"/>
        <v>0</v>
      </c>
      <c r="AL1030" s="53">
        <f t="shared" si="371"/>
        <v>0</v>
      </c>
      <c r="AM1030" s="53">
        <f t="shared" si="371"/>
        <v>0</v>
      </c>
    </row>
    <row r="1031" spans="1:39" x14ac:dyDescent="0.35">
      <c r="A1031" s="301">
        <v>2021</v>
      </c>
      <c r="B1031" s="301" t="s">
        <v>86</v>
      </c>
      <c r="C1031" s="301" t="s">
        <v>64</v>
      </c>
      <c r="D1031" s="302" t="s">
        <v>18</v>
      </c>
      <c r="E1031" s="302" t="s">
        <v>228</v>
      </c>
      <c r="F1031" s="301" t="s">
        <v>76</v>
      </c>
      <c r="G1031" s="301" t="s">
        <v>77</v>
      </c>
      <c r="H1031" s="303">
        <v>29552359000</v>
      </c>
      <c r="I1031" s="303">
        <v>29022359000</v>
      </c>
      <c r="J1031" s="303">
        <v>23175871672</v>
      </c>
      <c r="K1031" s="304">
        <f t="shared" si="370"/>
        <v>0.79855230486260609</v>
      </c>
      <c r="L1031" s="303">
        <v>20837282143</v>
      </c>
      <c r="M1031" s="304">
        <f t="shared" ref="M1031:M1094" si="383">+L1031/I1031</f>
        <v>0.71797341294689376</v>
      </c>
      <c r="P1031">
        <f t="shared" si="377"/>
        <v>2021</v>
      </c>
      <c r="Q1031" t="str">
        <f t="shared" si="378"/>
        <v>Claudia López 2020-2023</v>
      </c>
      <c r="R1031" t="str">
        <f t="shared" si="379"/>
        <v>0227-UNIDAD ADTIVA ESPECIAL DE REHABILITACIÓN Y MANTO. VIAL</v>
      </c>
      <c r="S1031" t="str">
        <f t="shared" si="380"/>
        <v>MOVILIDAD</v>
      </c>
      <c r="T1031" t="str">
        <f t="shared" si="381"/>
        <v>Establecimientos Públicos</v>
      </c>
      <c r="U1031" t="str">
        <f t="shared" si="382"/>
        <v>Funcionamiento</v>
      </c>
      <c r="V1031" t="s">
        <v>256</v>
      </c>
      <c r="W1031" s="53">
        <f t="shared" si="373"/>
        <v>40167593939.599533</v>
      </c>
      <c r="X1031" s="53">
        <f t="shared" si="374"/>
        <v>39447217444.85041</v>
      </c>
      <c r="Y1031" s="53">
        <f t="shared" si="375"/>
        <v>31500666411.001698</v>
      </c>
      <c r="Z1031" s="53"/>
      <c r="AA1031" s="53">
        <f t="shared" si="376"/>
        <v>28322053340.137493</v>
      </c>
      <c r="AB1031" s="53"/>
      <c r="AC1031" s="53">
        <f t="shared" si="365"/>
        <v>40167593939.599533</v>
      </c>
      <c r="AD1031" s="53">
        <f t="shared" si="366"/>
        <v>39447217444.85041</v>
      </c>
      <c r="AE1031" s="53">
        <f t="shared" si="367"/>
        <v>31500666411.001698</v>
      </c>
      <c r="AF1031" s="53">
        <f t="shared" si="368"/>
        <v>1.0853930382089787</v>
      </c>
      <c r="AG1031" s="53">
        <f t="shared" si="369"/>
        <v>28322053340.137493</v>
      </c>
      <c r="AI1031" s="53">
        <f t="shared" si="372"/>
        <v>0</v>
      </c>
      <c r="AJ1031" s="53">
        <f t="shared" si="372"/>
        <v>0</v>
      </c>
      <c r="AK1031" s="53">
        <f t="shared" si="372"/>
        <v>0</v>
      </c>
      <c r="AL1031" s="53">
        <f t="shared" si="371"/>
        <v>-1.0853930382089787</v>
      </c>
      <c r="AM1031" s="53">
        <f t="shared" si="371"/>
        <v>0</v>
      </c>
    </row>
    <row r="1032" spans="1:39" x14ac:dyDescent="0.35">
      <c r="A1032" s="301">
        <v>2021</v>
      </c>
      <c r="B1032" s="301" t="s">
        <v>86</v>
      </c>
      <c r="C1032" s="301" t="s">
        <v>64</v>
      </c>
      <c r="D1032" s="302" t="s">
        <v>18</v>
      </c>
      <c r="E1032" s="302" t="s">
        <v>228</v>
      </c>
      <c r="F1032" s="301" t="s">
        <v>78</v>
      </c>
      <c r="G1032" s="301" t="s">
        <v>77</v>
      </c>
      <c r="H1032" s="303">
        <v>134333689000</v>
      </c>
      <c r="I1032" s="303">
        <v>153961689000</v>
      </c>
      <c r="J1032" s="303">
        <v>145538098594</v>
      </c>
      <c r="K1032" s="304">
        <f t="shared" si="370"/>
        <v>0.94528775008437327</v>
      </c>
      <c r="L1032" s="303">
        <v>93368966179</v>
      </c>
      <c r="M1032" s="304">
        <f t="shared" si="383"/>
        <v>0.60644285461820313</v>
      </c>
      <c r="P1032">
        <f t="shared" si="377"/>
        <v>2021</v>
      </c>
      <c r="Q1032" t="str">
        <f t="shared" si="378"/>
        <v>Claudia López 2020-2023</v>
      </c>
      <c r="R1032" t="str">
        <f t="shared" si="379"/>
        <v>0227-UNIDAD ADTIVA ESPECIAL DE REHABILITACIÓN Y MANTO. VIAL</v>
      </c>
      <c r="S1032" t="str">
        <f t="shared" si="380"/>
        <v>MOVILIDAD</v>
      </c>
      <c r="T1032" t="str">
        <f t="shared" si="381"/>
        <v>Establecimientos Públicos</v>
      </c>
      <c r="U1032" t="str">
        <f t="shared" si="382"/>
        <v>Inversión directa</v>
      </c>
      <c r="V1032" t="s">
        <v>256</v>
      </c>
      <c r="W1032" s="53">
        <f t="shared" si="373"/>
        <v>182586475487.80957</v>
      </c>
      <c r="X1032" s="53">
        <f t="shared" si="374"/>
        <v>209264871410.32999</v>
      </c>
      <c r="Y1032" s="53">
        <f t="shared" si="375"/>
        <v>197815519467.1665</v>
      </c>
      <c r="Z1032" s="53"/>
      <c r="AA1032" s="53">
        <f t="shared" si="376"/>
        <v>126907185989.39171</v>
      </c>
      <c r="AB1032" s="53"/>
      <c r="AC1032" s="53">
        <f t="shared" si="365"/>
        <v>182586475487.80957</v>
      </c>
      <c r="AD1032" s="53">
        <f t="shared" si="366"/>
        <v>209264871410.32999</v>
      </c>
      <c r="AE1032" s="53">
        <f t="shared" si="367"/>
        <v>197815519467.1665</v>
      </c>
      <c r="AF1032" s="53">
        <f t="shared" si="368"/>
        <v>1.2848359923303161</v>
      </c>
      <c r="AG1032" s="53">
        <f t="shared" si="369"/>
        <v>126907185989.39171</v>
      </c>
      <c r="AI1032" s="53">
        <f t="shared" si="372"/>
        <v>0</v>
      </c>
      <c r="AJ1032" s="53">
        <f t="shared" si="372"/>
        <v>0</v>
      </c>
      <c r="AK1032" s="53">
        <f t="shared" si="372"/>
        <v>0</v>
      </c>
      <c r="AL1032" s="53">
        <f t="shared" si="371"/>
        <v>-1.2848359923303161</v>
      </c>
      <c r="AM1032" s="53">
        <f t="shared" si="371"/>
        <v>0</v>
      </c>
    </row>
    <row r="1033" spans="1:39" x14ac:dyDescent="0.35">
      <c r="A1033" s="301">
        <v>2021</v>
      </c>
      <c r="B1033" s="301" t="s">
        <v>86</v>
      </c>
      <c r="C1033" s="301" t="s">
        <v>65</v>
      </c>
      <c r="D1033" s="302" t="s">
        <v>15</v>
      </c>
      <c r="E1033" s="302" t="s">
        <v>228</v>
      </c>
      <c r="F1033" s="301" t="s">
        <v>76</v>
      </c>
      <c r="G1033" s="301" t="s">
        <v>77</v>
      </c>
      <c r="H1033" s="303">
        <v>231353018000</v>
      </c>
      <c r="I1033" s="303">
        <v>231353018000</v>
      </c>
      <c r="J1033" s="303">
        <v>199748554712</v>
      </c>
      <c r="K1033" s="304">
        <f t="shared" si="370"/>
        <v>0.86339290681740755</v>
      </c>
      <c r="L1033" s="303">
        <v>197583591358</v>
      </c>
      <c r="M1033" s="304">
        <f t="shared" si="383"/>
        <v>0.8540350718830908</v>
      </c>
      <c r="P1033">
        <f t="shared" si="377"/>
        <v>2021</v>
      </c>
      <c r="Q1033" t="str">
        <f t="shared" si="378"/>
        <v>Claudia López 2020-2023</v>
      </c>
      <c r="R1033" t="str">
        <f t="shared" si="379"/>
        <v>0228-UNIDAD ADMINISTRATIVA ESPECIAL DE SERVICIOS PÚBLICOS</v>
      </c>
      <c r="S1033" t="str">
        <f t="shared" si="380"/>
        <v>HÁBITAT</v>
      </c>
      <c r="T1033" t="str">
        <f t="shared" si="381"/>
        <v>Establecimientos Públicos</v>
      </c>
      <c r="U1033" t="str">
        <f t="shared" si="382"/>
        <v>Funcionamiento</v>
      </c>
      <c r="V1033" t="s">
        <v>256</v>
      </c>
      <c r="W1033" s="53">
        <f t="shared" si="373"/>
        <v>314455238031.0777</v>
      </c>
      <c r="X1033" s="53">
        <f t="shared" si="374"/>
        <v>314455238031.0777</v>
      </c>
      <c r="Y1033" s="53">
        <f t="shared" si="375"/>
        <v>271498422027.61197</v>
      </c>
      <c r="Z1033" s="53"/>
      <c r="AA1033" s="53">
        <f t="shared" si="376"/>
        <v>268555801815.88586</v>
      </c>
      <c r="AB1033" s="53"/>
      <c r="AC1033" s="53">
        <f t="shared" si="365"/>
        <v>314455238031.0777</v>
      </c>
      <c r="AD1033" s="53">
        <f t="shared" si="366"/>
        <v>314455238031.0777</v>
      </c>
      <c r="AE1033" s="53">
        <f t="shared" si="367"/>
        <v>271498422027.61197</v>
      </c>
      <c r="AF1033" s="53">
        <f t="shared" si="368"/>
        <v>1.1735244449139279</v>
      </c>
      <c r="AG1033" s="53">
        <f t="shared" si="369"/>
        <v>268555801815.88586</v>
      </c>
      <c r="AI1033" s="53">
        <f t="shared" si="372"/>
        <v>0</v>
      </c>
      <c r="AJ1033" s="53">
        <f t="shared" si="372"/>
        <v>0</v>
      </c>
      <c r="AK1033" s="53">
        <f t="shared" si="372"/>
        <v>0</v>
      </c>
      <c r="AL1033" s="53">
        <f t="shared" si="371"/>
        <v>-1.1735244449139279</v>
      </c>
      <c r="AM1033" s="53">
        <f t="shared" si="371"/>
        <v>0</v>
      </c>
    </row>
    <row r="1034" spans="1:39" x14ac:dyDescent="0.35">
      <c r="A1034" s="301">
        <v>2021</v>
      </c>
      <c r="B1034" s="301" t="s">
        <v>86</v>
      </c>
      <c r="C1034" s="301" t="s">
        <v>65</v>
      </c>
      <c r="D1034" s="302" t="s">
        <v>15</v>
      </c>
      <c r="E1034" s="302" t="s">
        <v>228</v>
      </c>
      <c r="F1034" s="301" t="s">
        <v>78</v>
      </c>
      <c r="G1034" s="301" t="s">
        <v>77</v>
      </c>
      <c r="H1034" s="303">
        <v>147117947000</v>
      </c>
      <c r="I1034" s="303">
        <v>147117947000</v>
      </c>
      <c r="J1034" s="303">
        <v>126431479534</v>
      </c>
      <c r="K1034" s="304">
        <f t="shared" si="370"/>
        <v>0.85938855260126756</v>
      </c>
      <c r="L1034" s="303">
        <v>72232295446</v>
      </c>
      <c r="M1034" s="304">
        <f t="shared" si="383"/>
        <v>0.49098221473957898</v>
      </c>
      <c r="P1034">
        <f t="shared" si="377"/>
        <v>2021</v>
      </c>
      <c r="Q1034" t="str">
        <f t="shared" si="378"/>
        <v>Claudia López 2020-2023</v>
      </c>
      <c r="R1034" t="str">
        <f t="shared" si="379"/>
        <v>0228-UNIDAD ADMINISTRATIVA ESPECIAL DE SERVICIOS PÚBLICOS</v>
      </c>
      <c r="S1034" t="str">
        <f t="shared" si="380"/>
        <v>HÁBITAT</v>
      </c>
      <c r="T1034" t="str">
        <f t="shared" si="381"/>
        <v>Establecimientos Públicos</v>
      </c>
      <c r="U1034" t="str">
        <f t="shared" si="382"/>
        <v>Inversión directa</v>
      </c>
      <c r="V1034" t="s">
        <v>256</v>
      </c>
      <c r="W1034" s="53">
        <f t="shared" si="373"/>
        <v>199962850895.37268</v>
      </c>
      <c r="X1034" s="53">
        <f t="shared" si="374"/>
        <v>199962850895.37268</v>
      </c>
      <c r="Y1034" s="53">
        <f t="shared" si="375"/>
        <v>171845785004.99744</v>
      </c>
      <c r="Z1034" s="53"/>
      <c r="AA1034" s="53">
        <f t="shared" si="376"/>
        <v>98178203398.25029</v>
      </c>
      <c r="AB1034" s="53"/>
      <c r="AC1034" s="53">
        <f t="shared" si="365"/>
        <v>199962850895.37268</v>
      </c>
      <c r="AD1034" s="53">
        <f t="shared" si="366"/>
        <v>199962850895.37268</v>
      </c>
      <c r="AE1034" s="53">
        <f t="shared" si="367"/>
        <v>171845785004.99744</v>
      </c>
      <c r="AF1034" s="53">
        <f t="shared" si="368"/>
        <v>1.1680817229253302</v>
      </c>
      <c r="AG1034" s="53">
        <f t="shared" si="369"/>
        <v>98178203398.25029</v>
      </c>
      <c r="AI1034" s="53">
        <f t="shared" si="372"/>
        <v>0</v>
      </c>
      <c r="AJ1034" s="53">
        <f t="shared" si="372"/>
        <v>0</v>
      </c>
      <c r="AK1034" s="53">
        <f t="shared" si="372"/>
        <v>0</v>
      </c>
      <c r="AL1034" s="53">
        <f t="shared" si="371"/>
        <v>-1.1680817229253302</v>
      </c>
      <c r="AM1034" s="53">
        <f t="shared" si="371"/>
        <v>0</v>
      </c>
    </row>
    <row r="1035" spans="1:39" x14ac:dyDescent="0.35">
      <c r="A1035" s="301">
        <v>2021</v>
      </c>
      <c r="B1035" s="301" t="s">
        <v>86</v>
      </c>
      <c r="C1035" s="301" t="s">
        <v>66</v>
      </c>
      <c r="D1035" s="302" t="s">
        <v>8</v>
      </c>
      <c r="E1035" s="302" t="s">
        <v>228</v>
      </c>
      <c r="F1035" s="301" t="s">
        <v>76</v>
      </c>
      <c r="G1035" s="301" t="s">
        <v>77</v>
      </c>
      <c r="H1035" s="303">
        <v>6023223000</v>
      </c>
      <c r="I1035" s="303">
        <v>5903223000</v>
      </c>
      <c r="J1035" s="303">
        <v>5588442427</v>
      </c>
      <c r="K1035" s="304">
        <f t="shared" si="370"/>
        <v>0.94667648960576278</v>
      </c>
      <c r="L1035" s="303">
        <v>5372506212</v>
      </c>
      <c r="M1035" s="304">
        <f t="shared" si="383"/>
        <v>0.91009711339043098</v>
      </c>
      <c r="P1035">
        <f t="shared" si="377"/>
        <v>2021</v>
      </c>
      <c r="Q1035" t="str">
        <f t="shared" si="378"/>
        <v>Claudia López 2020-2023</v>
      </c>
      <c r="R1035" t="str">
        <f t="shared" si="379"/>
        <v>0229-INSTITUTO DISTRITAL DE PROTECCIÓN Y BIENESTAR ANIMAL</v>
      </c>
      <c r="S1035" t="str">
        <f t="shared" si="380"/>
        <v>AMBIENTE</v>
      </c>
      <c r="T1035" t="str">
        <f t="shared" si="381"/>
        <v>Establecimientos Públicos</v>
      </c>
      <c r="U1035" t="str">
        <f t="shared" si="382"/>
        <v>Funcionamiento</v>
      </c>
      <c r="V1035" t="s">
        <v>256</v>
      </c>
      <c r="W1035" s="53">
        <f t="shared" si="373"/>
        <v>8186770324.2119017</v>
      </c>
      <c r="X1035" s="53">
        <f t="shared" si="374"/>
        <v>8023666212.1932325</v>
      </c>
      <c r="Y1035" s="53">
        <f t="shared" si="375"/>
        <v>7595816163.5274563</v>
      </c>
      <c r="Z1035" s="53"/>
      <c r="AA1035" s="53">
        <f t="shared" si="376"/>
        <v>7302315458.5253935</v>
      </c>
      <c r="AB1035" s="53"/>
      <c r="AC1035" s="53">
        <f t="shared" si="365"/>
        <v>8186770324.2119017</v>
      </c>
      <c r="AD1035" s="53">
        <f t="shared" si="366"/>
        <v>8023666212.1932325</v>
      </c>
      <c r="AE1035" s="53">
        <f t="shared" si="367"/>
        <v>7595816163.5274563</v>
      </c>
      <c r="AF1035" s="53">
        <f t="shared" si="368"/>
        <v>1.2867235683841618</v>
      </c>
      <c r="AG1035" s="53">
        <f t="shared" si="369"/>
        <v>7302315458.5253935</v>
      </c>
      <c r="AI1035" s="53">
        <f t="shared" si="372"/>
        <v>0</v>
      </c>
      <c r="AJ1035" s="53">
        <f t="shared" si="372"/>
        <v>0</v>
      </c>
      <c r="AK1035" s="53">
        <f t="shared" si="372"/>
        <v>0</v>
      </c>
      <c r="AL1035" s="53">
        <f t="shared" si="371"/>
        <v>-1.2867235683841618</v>
      </c>
      <c r="AM1035" s="53">
        <f t="shared" si="371"/>
        <v>0</v>
      </c>
    </row>
    <row r="1036" spans="1:39" x14ac:dyDescent="0.35">
      <c r="A1036" s="301">
        <v>2021</v>
      </c>
      <c r="B1036" s="301" t="s">
        <v>86</v>
      </c>
      <c r="C1036" s="301" t="s">
        <v>66</v>
      </c>
      <c r="D1036" s="302" t="s">
        <v>8</v>
      </c>
      <c r="E1036" s="302" t="s">
        <v>228</v>
      </c>
      <c r="F1036" s="301" t="s">
        <v>78</v>
      </c>
      <c r="G1036" s="301" t="s">
        <v>77</v>
      </c>
      <c r="H1036" s="303">
        <v>28815000000</v>
      </c>
      <c r="I1036" s="303">
        <v>24453459554</v>
      </c>
      <c r="J1036" s="303">
        <v>23362448382</v>
      </c>
      <c r="K1036" s="304">
        <f t="shared" si="370"/>
        <v>0.95538417909372919</v>
      </c>
      <c r="L1036" s="303">
        <v>17764570805</v>
      </c>
      <c r="M1036" s="304">
        <f t="shared" si="383"/>
        <v>0.7264645219532605</v>
      </c>
      <c r="P1036">
        <f t="shared" si="377"/>
        <v>2021</v>
      </c>
      <c r="Q1036" t="str">
        <f t="shared" si="378"/>
        <v>Claudia López 2020-2023</v>
      </c>
      <c r="R1036" t="str">
        <f t="shared" si="379"/>
        <v>0229-INSTITUTO DISTRITAL DE PROTECCIÓN Y BIENESTAR ANIMAL</v>
      </c>
      <c r="S1036" t="str">
        <f t="shared" si="380"/>
        <v>AMBIENTE</v>
      </c>
      <c r="T1036" t="str">
        <f t="shared" si="381"/>
        <v>Establecimientos Públicos</v>
      </c>
      <c r="U1036" t="str">
        <f t="shared" si="382"/>
        <v>Inversión directa</v>
      </c>
      <c r="V1036" t="s">
        <v>256</v>
      </c>
      <c r="W1036" s="53">
        <f t="shared" si="373"/>
        <v>39165374898.483078</v>
      </c>
      <c r="X1036" s="53">
        <f t="shared" si="374"/>
        <v>33237165052.830223</v>
      </c>
      <c r="Y1036" s="53">
        <f t="shared" si="375"/>
        <v>31754261649.400986</v>
      </c>
      <c r="Z1036" s="53"/>
      <c r="AA1036" s="53">
        <f t="shared" si="376"/>
        <v>24145621221.185921</v>
      </c>
      <c r="AB1036" s="53"/>
      <c r="AC1036" s="53">
        <f t="shared" si="365"/>
        <v>39165374898.483078</v>
      </c>
      <c r="AD1036" s="53">
        <f t="shared" si="366"/>
        <v>33237165052.830223</v>
      </c>
      <c r="AE1036" s="53">
        <f t="shared" si="367"/>
        <v>31754261649.400986</v>
      </c>
      <c r="AF1036" s="53">
        <f t="shared" si="368"/>
        <v>1.2985590680647372</v>
      </c>
      <c r="AG1036" s="53">
        <f t="shared" si="369"/>
        <v>24145621221.185921</v>
      </c>
      <c r="AI1036" s="53">
        <f t="shared" si="372"/>
        <v>0</v>
      </c>
      <c r="AJ1036" s="53">
        <f t="shared" si="372"/>
        <v>0</v>
      </c>
      <c r="AK1036" s="53">
        <f t="shared" si="372"/>
        <v>0</v>
      </c>
      <c r="AL1036" s="53">
        <f t="shared" si="371"/>
        <v>-1.2985590680647372</v>
      </c>
      <c r="AM1036" s="53">
        <f t="shared" si="371"/>
        <v>0</v>
      </c>
    </row>
    <row r="1037" spans="1:39" x14ac:dyDescent="0.35">
      <c r="A1037" s="301">
        <v>2021</v>
      </c>
      <c r="B1037" s="301" t="s">
        <v>86</v>
      </c>
      <c r="C1037" s="301" t="s">
        <v>67</v>
      </c>
      <c r="D1037" s="302" t="s">
        <v>11</v>
      </c>
      <c r="E1037" s="302" t="s">
        <v>229</v>
      </c>
      <c r="F1037" s="301" t="s">
        <v>76</v>
      </c>
      <c r="G1037" s="301" t="s">
        <v>77</v>
      </c>
      <c r="H1037" s="303">
        <v>330861642000</v>
      </c>
      <c r="I1037" s="303">
        <v>365119561186</v>
      </c>
      <c r="J1037" s="303">
        <v>321572065407</v>
      </c>
      <c r="K1037" s="304">
        <f t="shared" si="370"/>
        <v>0.88073086076914975</v>
      </c>
      <c r="L1037" s="303">
        <v>310224275636</v>
      </c>
      <c r="M1037" s="304">
        <f t="shared" si="383"/>
        <v>0.84965120638377656</v>
      </c>
      <c r="P1037">
        <f t="shared" si="377"/>
        <v>2021</v>
      </c>
      <c r="Q1037" t="str">
        <f t="shared" si="378"/>
        <v>Claudia López 2020-2023</v>
      </c>
      <c r="R1037" t="str">
        <f t="shared" si="379"/>
        <v xml:space="preserve">0230-UNIVERSIDAD DISTRITAL  </v>
      </c>
      <c r="S1037" t="str">
        <f t="shared" si="380"/>
        <v>EDUCACIÓN</v>
      </c>
      <c r="T1037" t="str">
        <f t="shared" si="381"/>
        <v>Ente Autónomo Universitario</v>
      </c>
      <c r="U1037" t="str">
        <f t="shared" si="382"/>
        <v>Funcionamiento</v>
      </c>
      <c r="V1037" t="s">
        <v>256</v>
      </c>
      <c r="W1037" s="53">
        <f t="shared" si="373"/>
        <v>449707452662.07513</v>
      </c>
      <c r="X1037" s="53">
        <f t="shared" si="374"/>
        <v>496270848399.07416</v>
      </c>
      <c r="Y1037" s="53">
        <f t="shared" si="375"/>
        <v>437081051485.15277</v>
      </c>
      <c r="Z1037" s="53"/>
      <c r="AA1037" s="53">
        <f t="shared" si="376"/>
        <v>421657125035.3736</v>
      </c>
      <c r="AB1037" s="53"/>
      <c r="AC1037" s="53">
        <f t="shared" si="365"/>
        <v>449707452662.07513</v>
      </c>
      <c r="AD1037" s="53">
        <f t="shared" si="366"/>
        <v>496270848399.07416</v>
      </c>
      <c r="AE1037" s="53">
        <f t="shared" si="367"/>
        <v>437081051485.15277</v>
      </c>
      <c r="AF1037" s="53">
        <f t="shared" si="368"/>
        <v>1.1970902081099237</v>
      </c>
      <c r="AG1037" s="53">
        <f t="shared" si="369"/>
        <v>421657125035.3736</v>
      </c>
      <c r="AI1037" s="53">
        <f t="shared" si="372"/>
        <v>0</v>
      </c>
      <c r="AJ1037" s="53">
        <f t="shared" si="372"/>
        <v>0</v>
      </c>
      <c r="AK1037" s="53">
        <f t="shared" si="372"/>
        <v>0</v>
      </c>
      <c r="AL1037" s="53">
        <f t="shared" si="371"/>
        <v>-1.1970902081099237</v>
      </c>
      <c r="AM1037" s="53">
        <f t="shared" si="371"/>
        <v>0</v>
      </c>
    </row>
    <row r="1038" spans="1:39" x14ac:dyDescent="0.35">
      <c r="A1038" s="301">
        <v>2021</v>
      </c>
      <c r="B1038" s="301" t="s">
        <v>86</v>
      </c>
      <c r="C1038" s="301" t="s">
        <v>67</v>
      </c>
      <c r="D1038" s="302" t="s">
        <v>11</v>
      </c>
      <c r="E1038" s="302" t="s">
        <v>229</v>
      </c>
      <c r="F1038" s="301" t="s">
        <v>79</v>
      </c>
      <c r="G1038" s="301" t="s">
        <v>77</v>
      </c>
      <c r="H1038" s="303">
        <v>0</v>
      </c>
      <c r="I1038" s="303">
        <v>0</v>
      </c>
      <c r="J1038" s="303">
        <v>0</v>
      </c>
      <c r="K1038" s="304">
        <v>0</v>
      </c>
      <c r="L1038" s="303">
        <v>0</v>
      </c>
      <c r="M1038" s="304">
        <v>0</v>
      </c>
      <c r="P1038">
        <f t="shared" si="377"/>
        <v>2021</v>
      </c>
      <c r="Q1038" t="str">
        <f t="shared" si="378"/>
        <v>Claudia López 2020-2023</v>
      </c>
      <c r="R1038" t="str">
        <f t="shared" si="379"/>
        <v xml:space="preserve">0230-UNIVERSIDAD DISTRITAL  </v>
      </c>
      <c r="S1038" t="str">
        <f t="shared" si="380"/>
        <v>EDUCACIÓN</v>
      </c>
      <c r="T1038" t="str">
        <f t="shared" si="381"/>
        <v>Ente Autónomo Universitario</v>
      </c>
      <c r="U1038" t="str">
        <f t="shared" si="382"/>
        <v>Servicio de la deuda</v>
      </c>
      <c r="V1038" t="s">
        <v>256</v>
      </c>
      <c r="W1038" s="53">
        <f t="shared" si="373"/>
        <v>0</v>
      </c>
      <c r="X1038" s="53">
        <f t="shared" si="374"/>
        <v>0</v>
      </c>
      <c r="Y1038" s="53">
        <f t="shared" si="375"/>
        <v>0</v>
      </c>
      <c r="Z1038" s="53"/>
      <c r="AA1038" s="53">
        <f t="shared" si="376"/>
        <v>0</v>
      </c>
      <c r="AB1038" s="53"/>
      <c r="AC1038" s="53">
        <f t="shared" si="365"/>
        <v>0</v>
      </c>
      <c r="AD1038" s="53">
        <f t="shared" si="366"/>
        <v>0</v>
      </c>
      <c r="AE1038" s="53">
        <f t="shared" si="367"/>
        <v>0</v>
      </c>
      <c r="AF1038" s="53">
        <f t="shared" si="368"/>
        <v>0</v>
      </c>
      <c r="AG1038" s="53">
        <f t="shared" si="369"/>
        <v>0</v>
      </c>
      <c r="AI1038" s="53">
        <f t="shared" si="372"/>
        <v>0</v>
      </c>
      <c r="AJ1038" s="53">
        <f t="shared" si="372"/>
        <v>0</v>
      </c>
      <c r="AK1038" s="53">
        <f t="shared" si="372"/>
        <v>0</v>
      </c>
      <c r="AL1038" s="53">
        <f t="shared" si="371"/>
        <v>0</v>
      </c>
      <c r="AM1038" s="53">
        <f t="shared" si="371"/>
        <v>0</v>
      </c>
    </row>
    <row r="1039" spans="1:39" x14ac:dyDescent="0.35">
      <c r="A1039" s="301">
        <v>2021</v>
      </c>
      <c r="B1039" s="301" t="s">
        <v>86</v>
      </c>
      <c r="C1039" s="301" t="s">
        <v>67</v>
      </c>
      <c r="D1039" s="302" t="s">
        <v>11</v>
      </c>
      <c r="E1039" s="302" t="s">
        <v>229</v>
      </c>
      <c r="F1039" s="301" t="s">
        <v>78</v>
      </c>
      <c r="G1039" s="301" t="s">
        <v>77</v>
      </c>
      <c r="H1039" s="303">
        <v>29786034000</v>
      </c>
      <c r="I1039" s="303">
        <v>31691782980</v>
      </c>
      <c r="J1039" s="303">
        <v>20690947462</v>
      </c>
      <c r="K1039" s="304">
        <f t="shared" ref="K1039:K1073" si="384">+J1039/I1039</f>
        <v>0.65288051085852794</v>
      </c>
      <c r="L1039" s="303">
        <v>7114268979</v>
      </c>
      <c r="M1039" s="304">
        <f t="shared" si="383"/>
        <v>0.22448307763213138</v>
      </c>
      <c r="P1039">
        <f t="shared" si="377"/>
        <v>2021</v>
      </c>
      <c r="Q1039" t="str">
        <f t="shared" si="378"/>
        <v>Claudia López 2020-2023</v>
      </c>
      <c r="R1039" t="str">
        <f t="shared" si="379"/>
        <v xml:space="preserve">0230-UNIVERSIDAD DISTRITAL  </v>
      </c>
      <c r="S1039" t="str">
        <f t="shared" si="380"/>
        <v>EDUCACIÓN</v>
      </c>
      <c r="T1039" t="str">
        <f t="shared" si="381"/>
        <v>Ente Autónomo Universitario</v>
      </c>
      <c r="U1039" t="str">
        <f t="shared" si="382"/>
        <v>Inversión directa</v>
      </c>
      <c r="V1039" t="s">
        <v>256</v>
      </c>
      <c r="W1039" s="53">
        <f t="shared" si="373"/>
        <v>40485205217.732552</v>
      </c>
      <c r="X1039" s="53">
        <f t="shared" si="374"/>
        <v>43075501010.344101</v>
      </c>
      <c r="Y1039" s="53">
        <f t="shared" si="375"/>
        <v>28123155105.120491</v>
      </c>
      <c r="Z1039" s="53"/>
      <c r="AA1039" s="53">
        <f t="shared" si="376"/>
        <v>9669721037.3480282</v>
      </c>
      <c r="AB1039" s="53"/>
      <c r="AC1039" s="53">
        <f t="shared" si="365"/>
        <v>40485205217.732552</v>
      </c>
      <c r="AD1039" s="53">
        <f t="shared" si="366"/>
        <v>43075501010.344101</v>
      </c>
      <c r="AE1039" s="53">
        <f t="shared" si="367"/>
        <v>28123155105.120491</v>
      </c>
      <c r="AF1039" s="53">
        <f t="shared" si="368"/>
        <v>0.88739579981563077</v>
      </c>
      <c r="AG1039" s="53">
        <f t="shared" si="369"/>
        <v>9669721037.3480282</v>
      </c>
      <c r="AI1039" s="53">
        <f t="shared" si="372"/>
        <v>0</v>
      </c>
      <c r="AJ1039" s="53">
        <f t="shared" si="372"/>
        <v>0</v>
      </c>
      <c r="AK1039" s="53">
        <f t="shared" si="372"/>
        <v>0</v>
      </c>
      <c r="AL1039" s="53">
        <f t="shared" si="371"/>
        <v>-0.88739579981563077</v>
      </c>
      <c r="AM1039" s="53">
        <f t="shared" si="371"/>
        <v>0</v>
      </c>
    </row>
    <row r="1040" spans="1:39" x14ac:dyDescent="0.35">
      <c r="A1040" s="301">
        <v>2021</v>
      </c>
      <c r="B1040" s="301" t="s">
        <v>86</v>
      </c>
      <c r="C1040" s="301" t="s">
        <v>67</v>
      </c>
      <c r="D1040" s="302" t="s">
        <v>11</v>
      </c>
      <c r="E1040" s="302" t="s">
        <v>229</v>
      </c>
      <c r="F1040" s="301" t="s">
        <v>80</v>
      </c>
      <c r="G1040" s="301" t="s">
        <v>77</v>
      </c>
      <c r="H1040" s="303">
        <v>218317000</v>
      </c>
      <c r="I1040" s="303">
        <v>240205659</v>
      </c>
      <c r="J1040" s="303">
        <v>42250000</v>
      </c>
      <c r="K1040" s="304">
        <f t="shared" si="384"/>
        <v>0.17589094351852885</v>
      </c>
      <c r="L1040" s="303">
        <v>40450000</v>
      </c>
      <c r="M1040" s="304">
        <f t="shared" si="383"/>
        <v>0.16839736485975129</v>
      </c>
      <c r="P1040">
        <f t="shared" si="377"/>
        <v>2021</v>
      </c>
      <c r="Q1040" t="str">
        <f t="shared" si="378"/>
        <v>Claudia López 2020-2023</v>
      </c>
      <c r="R1040" t="str">
        <f t="shared" si="379"/>
        <v xml:space="preserve">0230-UNIVERSIDAD DISTRITAL  </v>
      </c>
      <c r="S1040" t="str">
        <f t="shared" si="380"/>
        <v>EDUCACIÓN</v>
      </c>
      <c r="T1040" t="str">
        <f t="shared" si="381"/>
        <v>Ente Autónomo Universitario</v>
      </c>
      <c r="U1040" t="str">
        <f t="shared" si="382"/>
        <v>Transferencias</v>
      </c>
      <c r="V1040" t="s">
        <v>256</v>
      </c>
      <c r="W1040" s="53">
        <f t="shared" si="373"/>
        <v>296736670.19649941</v>
      </c>
      <c r="X1040" s="53">
        <f t="shared" si="374"/>
        <v>326487755.94211996</v>
      </c>
      <c r="Y1040" s="53">
        <f t="shared" si="375"/>
        <v>57426239.439906649</v>
      </c>
      <c r="Z1040" s="53"/>
      <c r="AA1040" s="53">
        <f t="shared" si="376"/>
        <v>54979677.759626605</v>
      </c>
      <c r="AB1040" s="53"/>
      <c r="AC1040" s="53">
        <f t="shared" si="365"/>
        <v>296736670.19649941</v>
      </c>
      <c r="AD1040" s="53">
        <f t="shared" si="366"/>
        <v>326487755.94211996</v>
      </c>
      <c r="AE1040" s="53">
        <f t="shared" si="367"/>
        <v>57426239.439906649</v>
      </c>
      <c r="AF1040" s="53">
        <f t="shared" si="368"/>
        <v>0.23907113462263041</v>
      </c>
      <c r="AG1040" s="53">
        <f t="shared" si="369"/>
        <v>54979677.759626605</v>
      </c>
      <c r="AI1040" s="53">
        <f t="shared" si="372"/>
        <v>0</v>
      </c>
      <c r="AJ1040" s="53">
        <f t="shared" si="372"/>
        <v>0</v>
      </c>
      <c r="AK1040" s="53">
        <f t="shared" si="372"/>
        <v>0</v>
      </c>
      <c r="AL1040" s="53">
        <f t="shared" si="371"/>
        <v>-0.23907113462263041</v>
      </c>
      <c r="AM1040" s="53">
        <f t="shared" si="371"/>
        <v>0</v>
      </c>
    </row>
    <row r="1041" spans="1:39" x14ac:dyDescent="0.35">
      <c r="A1041" s="301">
        <v>2021</v>
      </c>
      <c r="B1041" s="301" t="s">
        <v>86</v>
      </c>
      <c r="C1041" s="301" t="s">
        <v>68</v>
      </c>
      <c r="D1041" s="302" t="s">
        <v>19</v>
      </c>
      <c r="E1041" s="302" t="s">
        <v>227</v>
      </c>
      <c r="F1041" s="301" t="s">
        <v>76</v>
      </c>
      <c r="G1041" s="301" t="s">
        <v>77</v>
      </c>
      <c r="H1041" s="303">
        <v>158967624000</v>
      </c>
      <c r="I1041" s="303">
        <v>164514333000</v>
      </c>
      <c r="J1041" s="303">
        <v>163882312792</v>
      </c>
      <c r="K1041" s="304">
        <f t="shared" si="384"/>
        <v>0.99615826659917828</v>
      </c>
      <c r="L1041" s="303">
        <v>162238433272</v>
      </c>
      <c r="M1041" s="304">
        <f t="shared" si="383"/>
        <v>0.98616594866539686</v>
      </c>
      <c r="P1041">
        <f t="shared" si="377"/>
        <v>2021</v>
      </c>
      <c r="Q1041" t="str">
        <f t="shared" si="378"/>
        <v>Claudia López 2020-2023</v>
      </c>
      <c r="R1041" t="str">
        <f t="shared" si="379"/>
        <v>0235-CONTRALORÍA DISTRITAL</v>
      </c>
      <c r="S1041" t="str">
        <f t="shared" si="380"/>
        <v>ORGANISMO DE CONTROL</v>
      </c>
      <c r="T1041" t="str">
        <f t="shared" si="381"/>
        <v>Organismo de Control</v>
      </c>
      <c r="U1041" t="str">
        <f t="shared" si="382"/>
        <v>Funcionamiento</v>
      </c>
      <c r="V1041" t="s">
        <v>256</v>
      </c>
      <c r="W1041" s="53">
        <f t="shared" si="373"/>
        <v>216068942935.31482</v>
      </c>
      <c r="X1041" s="53">
        <f t="shared" si="374"/>
        <v>223608034985.90619</v>
      </c>
      <c r="Y1041" s="53">
        <f t="shared" si="375"/>
        <v>222748992529.20871</v>
      </c>
      <c r="Z1041" s="53"/>
      <c r="AA1041" s="53">
        <f t="shared" si="376"/>
        <v>220514629951.08142</v>
      </c>
      <c r="AB1041" s="53"/>
      <c r="AC1041" s="53">
        <f t="shared" si="365"/>
        <v>216068942935.31482</v>
      </c>
      <c r="AD1041" s="53">
        <f t="shared" si="366"/>
        <v>223608034985.90619</v>
      </c>
      <c r="AE1041" s="53">
        <f t="shared" si="367"/>
        <v>222748992529.20871</v>
      </c>
      <c r="AF1041" s="53">
        <f t="shared" si="368"/>
        <v>1.3539792458643023</v>
      </c>
      <c r="AG1041" s="53">
        <f t="shared" si="369"/>
        <v>220514629951.08142</v>
      </c>
      <c r="AI1041" s="53">
        <f t="shared" si="372"/>
        <v>0</v>
      </c>
      <c r="AJ1041" s="53">
        <f t="shared" si="372"/>
        <v>0</v>
      </c>
      <c r="AK1041" s="53">
        <f t="shared" si="372"/>
        <v>0</v>
      </c>
      <c r="AL1041" s="53">
        <f t="shared" si="371"/>
        <v>-1.3539792458643023</v>
      </c>
      <c r="AM1041" s="53">
        <f t="shared" si="371"/>
        <v>0</v>
      </c>
    </row>
    <row r="1042" spans="1:39" x14ac:dyDescent="0.35">
      <c r="A1042" s="301">
        <v>2021</v>
      </c>
      <c r="B1042" s="301" t="s">
        <v>86</v>
      </c>
      <c r="C1042" s="301" t="s">
        <v>68</v>
      </c>
      <c r="D1042" s="302" t="s">
        <v>19</v>
      </c>
      <c r="E1042" s="302" t="s">
        <v>227</v>
      </c>
      <c r="F1042" s="301" t="s">
        <v>78</v>
      </c>
      <c r="G1042" s="301" t="s">
        <v>77</v>
      </c>
      <c r="H1042" s="303">
        <v>9132087000</v>
      </c>
      <c r="I1042" s="303">
        <v>12132087000</v>
      </c>
      <c r="J1042" s="303">
        <v>12126849807</v>
      </c>
      <c r="K1042" s="304">
        <f t="shared" si="384"/>
        <v>0.99956831887209519</v>
      </c>
      <c r="L1042" s="303">
        <v>10938293282</v>
      </c>
      <c r="M1042" s="304">
        <f t="shared" si="383"/>
        <v>0.90160030026161209</v>
      </c>
      <c r="P1042">
        <f t="shared" si="377"/>
        <v>2021</v>
      </c>
      <c r="Q1042" t="str">
        <f t="shared" si="378"/>
        <v>Claudia López 2020-2023</v>
      </c>
      <c r="R1042" t="str">
        <f t="shared" si="379"/>
        <v>0235-CONTRALORÍA DISTRITAL</v>
      </c>
      <c r="S1042" t="str">
        <f t="shared" si="380"/>
        <v>ORGANISMO DE CONTROL</v>
      </c>
      <c r="T1042" t="str">
        <f t="shared" si="381"/>
        <v>Organismo de Control</v>
      </c>
      <c r="U1042" t="str">
        <f t="shared" si="382"/>
        <v>Inversión directa</v>
      </c>
      <c r="V1042" t="s">
        <v>256</v>
      </c>
      <c r="W1042" s="53">
        <f t="shared" si="373"/>
        <v>12412341175.101984</v>
      </c>
      <c r="X1042" s="53">
        <f t="shared" si="374"/>
        <v>16489943975.568727</v>
      </c>
      <c r="Y1042" s="53">
        <f t="shared" si="375"/>
        <v>16482825577.954266</v>
      </c>
      <c r="Z1042" s="53"/>
      <c r="AA1042" s="53">
        <f t="shared" si="376"/>
        <v>14867338439.669926</v>
      </c>
      <c r="AB1042" s="53"/>
      <c r="AC1042" s="53">
        <f t="shared" si="365"/>
        <v>12412341175.101984</v>
      </c>
      <c r="AD1042" s="53">
        <f t="shared" si="366"/>
        <v>16489943975.568727</v>
      </c>
      <c r="AE1042" s="53">
        <f t="shared" si="367"/>
        <v>16482825577.954266</v>
      </c>
      <c r="AF1042" s="53">
        <f t="shared" si="368"/>
        <v>1.358614192096897</v>
      </c>
      <c r="AG1042" s="53">
        <f t="shared" si="369"/>
        <v>14867338439.669926</v>
      </c>
      <c r="AI1042" s="53">
        <f t="shared" si="372"/>
        <v>0</v>
      </c>
      <c r="AJ1042" s="53">
        <f t="shared" si="372"/>
        <v>0</v>
      </c>
      <c r="AK1042" s="53">
        <f t="shared" si="372"/>
        <v>0</v>
      </c>
      <c r="AL1042" s="53">
        <f t="shared" si="371"/>
        <v>-1.358614192096897</v>
      </c>
      <c r="AM1042" s="53">
        <f t="shared" si="371"/>
        <v>0</v>
      </c>
    </row>
    <row r="1043" spans="1:39" x14ac:dyDescent="0.35">
      <c r="A1043" s="301">
        <v>2021</v>
      </c>
      <c r="B1043" s="301" t="s">
        <v>86</v>
      </c>
      <c r="C1043" s="301" t="s">
        <v>69</v>
      </c>
      <c r="D1043" s="302" t="s">
        <v>11</v>
      </c>
      <c r="E1043" s="302" t="s">
        <v>228</v>
      </c>
      <c r="F1043" s="301" t="s">
        <v>76</v>
      </c>
      <c r="G1043" s="301" t="s">
        <v>77</v>
      </c>
      <c r="H1043" s="303">
        <v>0</v>
      </c>
      <c r="I1043" s="303">
        <v>3000000000</v>
      </c>
      <c r="J1043" s="303">
        <v>1513024329</v>
      </c>
      <c r="K1043" s="304">
        <f t="shared" si="384"/>
        <v>0.50434144299999994</v>
      </c>
      <c r="L1043" s="303">
        <v>635713749</v>
      </c>
      <c r="M1043" s="304">
        <f t="shared" si="383"/>
        <v>0.21190458300000001</v>
      </c>
      <c r="P1043">
        <f t="shared" si="377"/>
        <v>2021</v>
      </c>
      <c r="Q1043" t="str">
        <f t="shared" si="378"/>
        <v>Claudia López 2020-2023</v>
      </c>
      <c r="R1043" t="str">
        <f t="shared" si="379"/>
        <v>0501-AGENCIA DE EDUCACIÓN SUPERIOR, CIENCIA Y TECNOLOGÍA - ATENEA</v>
      </c>
      <c r="S1043" t="str">
        <f t="shared" si="380"/>
        <v>EDUCACIÓN</v>
      </c>
      <c r="T1043" t="str">
        <f t="shared" si="381"/>
        <v>Establecimientos Públicos</v>
      </c>
      <c r="U1043" t="str">
        <f t="shared" si="382"/>
        <v>Funcionamiento</v>
      </c>
      <c r="V1043" t="s">
        <v>256</v>
      </c>
      <c r="W1043" s="53">
        <f t="shared" si="373"/>
        <v>0</v>
      </c>
      <c r="X1043" s="53">
        <f t="shared" si="374"/>
        <v>4077602800.4667444</v>
      </c>
      <c r="Y1043" s="53">
        <f t="shared" si="375"/>
        <v>2056504080.3682389</v>
      </c>
      <c r="Z1043" s="53"/>
      <c r="AA1043" s="53">
        <f t="shared" si="376"/>
        <v>864062721.07253766</v>
      </c>
      <c r="AB1043" s="53"/>
      <c r="AC1043" s="53">
        <f t="shared" si="365"/>
        <v>0</v>
      </c>
      <c r="AD1043" s="53">
        <f t="shared" si="366"/>
        <v>4077602800.4667444</v>
      </c>
      <c r="AE1043" s="53">
        <f t="shared" si="367"/>
        <v>2056504080.3682389</v>
      </c>
      <c r="AF1043" s="53">
        <f t="shared" si="368"/>
        <v>0.68550136012274621</v>
      </c>
      <c r="AG1043" s="53">
        <f t="shared" si="369"/>
        <v>864062721.07253766</v>
      </c>
      <c r="AI1043" s="53">
        <f t="shared" si="372"/>
        <v>0</v>
      </c>
      <c r="AJ1043" s="53">
        <f t="shared" si="372"/>
        <v>0</v>
      </c>
      <c r="AK1043" s="53">
        <f t="shared" si="372"/>
        <v>0</v>
      </c>
      <c r="AL1043" s="53">
        <f t="shared" si="371"/>
        <v>-0.68550136012274621</v>
      </c>
      <c r="AM1043" s="53">
        <f t="shared" si="371"/>
        <v>0</v>
      </c>
    </row>
    <row r="1044" spans="1:39" x14ac:dyDescent="0.35">
      <c r="A1044" s="301">
        <v>2021</v>
      </c>
      <c r="B1044" s="301" t="s">
        <v>86</v>
      </c>
      <c r="C1044" s="301" t="s">
        <v>69</v>
      </c>
      <c r="D1044" s="302" t="s">
        <v>11</v>
      </c>
      <c r="E1044" s="302" t="s">
        <v>228</v>
      </c>
      <c r="F1044" s="301" t="s">
        <v>78</v>
      </c>
      <c r="G1044" s="301" t="s">
        <v>77</v>
      </c>
      <c r="H1044" s="303">
        <v>0</v>
      </c>
      <c r="I1044" s="303">
        <v>120698886757</v>
      </c>
      <c r="J1044" s="303">
        <v>120698886757</v>
      </c>
      <c r="K1044" s="304">
        <f t="shared" si="384"/>
        <v>1</v>
      </c>
      <c r="L1044" s="303">
        <v>120698886757</v>
      </c>
      <c r="M1044" s="304">
        <f t="shared" si="383"/>
        <v>1</v>
      </c>
      <c r="P1044">
        <f t="shared" si="377"/>
        <v>2021</v>
      </c>
      <c r="Q1044" t="str">
        <f t="shared" si="378"/>
        <v>Claudia López 2020-2023</v>
      </c>
      <c r="R1044" t="str">
        <f t="shared" si="379"/>
        <v>0501-AGENCIA DE EDUCACIÓN SUPERIOR, CIENCIA Y TECNOLOGÍA - ATENEA</v>
      </c>
      <c r="S1044" t="str">
        <f t="shared" si="380"/>
        <v>EDUCACIÓN</v>
      </c>
      <c r="T1044" t="str">
        <f t="shared" si="381"/>
        <v>Establecimientos Públicos</v>
      </c>
      <c r="U1044" t="str">
        <f t="shared" si="382"/>
        <v>Inversión directa</v>
      </c>
      <c r="V1044" t="s">
        <v>256</v>
      </c>
      <c r="W1044" s="53">
        <f t="shared" si="373"/>
        <v>0</v>
      </c>
      <c r="X1044" s="53">
        <f t="shared" si="374"/>
        <v>164054039551.18723</v>
      </c>
      <c r="Y1044" s="53">
        <f t="shared" si="375"/>
        <v>164054039551.18723</v>
      </c>
      <c r="Z1044" s="53"/>
      <c r="AA1044" s="53">
        <f t="shared" si="376"/>
        <v>164054039551.18723</v>
      </c>
      <c r="AB1044" s="53"/>
      <c r="AC1044" s="53">
        <f t="shared" si="365"/>
        <v>0</v>
      </c>
      <c r="AD1044" s="53">
        <f t="shared" si="366"/>
        <v>164054039551.18723</v>
      </c>
      <c r="AE1044" s="53">
        <f t="shared" si="367"/>
        <v>164054039551.18723</v>
      </c>
      <c r="AF1044" s="53">
        <f t="shared" si="368"/>
        <v>1.3592009334889148</v>
      </c>
      <c r="AG1044" s="53">
        <f t="shared" si="369"/>
        <v>164054039551.18723</v>
      </c>
      <c r="AI1044" s="53">
        <f t="shared" si="372"/>
        <v>0</v>
      </c>
      <c r="AJ1044" s="53">
        <f t="shared" si="372"/>
        <v>0</v>
      </c>
      <c r="AK1044" s="53">
        <f t="shared" si="372"/>
        <v>0</v>
      </c>
      <c r="AL1044" s="53">
        <f t="shared" si="371"/>
        <v>-1.3592009334889148</v>
      </c>
      <c r="AM1044" s="53">
        <f t="shared" si="371"/>
        <v>0</v>
      </c>
    </row>
    <row r="1045" spans="1:39" x14ac:dyDescent="0.35">
      <c r="A1045" s="301">
        <v>2022</v>
      </c>
      <c r="B1045" s="301" t="s">
        <v>86</v>
      </c>
      <c r="C1045" s="301" t="s">
        <v>25</v>
      </c>
      <c r="D1045" s="302" t="s">
        <v>255</v>
      </c>
      <c r="E1045" s="302" t="s">
        <v>226</v>
      </c>
      <c r="F1045" s="301" t="s">
        <v>76</v>
      </c>
      <c r="G1045" s="301" t="s">
        <v>77</v>
      </c>
      <c r="H1045" s="303">
        <v>83918583000</v>
      </c>
      <c r="I1045" s="303">
        <v>81818583000</v>
      </c>
      <c r="J1045" s="303">
        <v>80270215824</v>
      </c>
      <c r="K1045" s="304">
        <f t="shared" si="384"/>
        <v>0.98107560508594971</v>
      </c>
      <c r="L1045" s="303">
        <v>80270215824</v>
      </c>
      <c r="M1045" s="304">
        <f t="shared" si="383"/>
        <v>0.98107560508594971</v>
      </c>
      <c r="P1045">
        <f t="shared" si="377"/>
        <v>2022</v>
      </c>
      <c r="Q1045" t="str">
        <f t="shared" si="378"/>
        <v>Claudia López 2020-2023</v>
      </c>
      <c r="R1045" t="str">
        <f t="shared" si="379"/>
        <v>0100-CONCEJO DE BOGOTA</v>
      </c>
      <c r="S1045" t="str">
        <f t="shared" si="380"/>
        <v>OTRAS ENTIDADES DE CONTROL</v>
      </c>
      <c r="T1045" t="str">
        <f t="shared" si="381"/>
        <v>Administración Centrral</v>
      </c>
      <c r="U1045" t="str">
        <f t="shared" si="382"/>
        <v>Funcionamiento</v>
      </c>
      <c r="V1045" t="s">
        <v>256</v>
      </c>
      <c r="W1045" s="53">
        <f t="shared" si="373"/>
        <v>100830528633.08583</v>
      </c>
      <c r="X1045" s="53">
        <f t="shared" si="374"/>
        <v>98307319797.094391</v>
      </c>
      <c r="Y1045" s="53">
        <f t="shared" si="375"/>
        <v>96446913254.312347</v>
      </c>
      <c r="Z1045" s="53"/>
      <c r="AA1045" s="53">
        <f t="shared" si="376"/>
        <v>96446913254.312347</v>
      </c>
      <c r="AB1045" s="53"/>
      <c r="AC1045" s="53">
        <f>+H1045*$AG$2</f>
        <v>100830528633.08583</v>
      </c>
      <c r="AD1045" s="53">
        <f t="shared" ref="AD1045:AG1045" si="385">+I1045*$AG$2</f>
        <v>98307319797.094391</v>
      </c>
      <c r="AE1045" s="53">
        <f t="shared" si="385"/>
        <v>96446913254.312347</v>
      </c>
      <c r="AF1045" s="53">
        <f t="shared" si="385"/>
        <v>1.1787898264421464</v>
      </c>
      <c r="AG1045" s="53">
        <f t="shared" si="385"/>
        <v>96446913254.312347</v>
      </c>
      <c r="AI1045" s="53">
        <f t="shared" si="372"/>
        <v>0</v>
      </c>
      <c r="AJ1045" s="53">
        <f t="shared" si="372"/>
        <v>0</v>
      </c>
      <c r="AK1045" s="53">
        <f t="shared" si="372"/>
        <v>0</v>
      </c>
      <c r="AL1045" s="53">
        <f t="shared" si="371"/>
        <v>-1.1787898264421464</v>
      </c>
      <c r="AM1045" s="53">
        <f t="shared" si="371"/>
        <v>0</v>
      </c>
    </row>
    <row r="1046" spans="1:39" x14ac:dyDescent="0.35">
      <c r="A1046" s="301">
        <v>2022</v>
      </c>
      <c r="B1046" s="301" t="s">
        <v>86</v>
      </c>
      <c r="C1046" s="301" t="s">
        <v>26</v>
      </c>
      <c r="D1046" s="302" t="s">
        <v>255</v>
      </c>
      <c r="E1046" s="302" t="s">
        <v>226</v>
      </c>
      <c r="F1046" s="301" t="s">
        <v>76</v>
      </c>
      <c r="G1046" s="301" t="s">
        <v>77</v>
      </c>
      <c r="H1046" s="303">
        <v>160825844000</v>
      </c>
      <c r="I1046" s="303">
        <v>165319834242</v>
      </c>
      <c r="J1046" s="303">
        <v>165159383579</v>
      </c>
      <c r="K1046" s="304">
        <f t="shared" si="384"/>
        <v>0.99902945303728574</v>
      </c>
      <c r="L1046" s="303">
        <v>162135012367</v>
      </c>
      <c r="M1046" s="304">
        <f t="shared" si="383"/>
        <v>0.98073539155417999</v>
      </c>
      <c r="P1046">
        <f t="shared" si="377"/>
        <v>2022</v>
      </c>
      <c r="Q1046" t="str">
        <f t="shared" si="378"/>
        <v>Claudia López 2020-2023</v>
      </c>
      <c r="R1046" t="str">
        <f t="shared" si="379"/>
        <v>0102-PERSONERÍA DE BOGOTÁ</v>
      </c>
      <c r="S1046" t="str">
        <f t="shared" si="380"/>
        <v>OTRAS ENTIDADES DE CONTROL</v>
      </c>
      <c r="T1046" t="str">
        <f t="shared" si="381"/>
        <v>Administración Centrral</v>
      </c>
      <c r="U1046" t="str">
        <f t="shared" si="382"/>
        <v>Funcionamiento</v>
      </c>
      <c r="V1046" t="s">
        <v>256</v>
      </c>
      <c r="W1046" s="53">
        <f t="shared" si="373"/>
        <v>193236757445.99017</v>
      </c>
      <c r="X1046" s="53">
        <f t="shared" si="374"/>
        <v>198636412630.50143</v>
      </c>
      <c r="Y1046" s="53">
        <f t="shared" si="375"/>
        <v>198443626663.53845</v>
      </c>
      <c r="Z1046" s="53"/>
      <c r="AA1046" s="53">
        <f t="shared" si="376"/>
        <v>194809759918.0925</v>
      </c>
      <c r="AB1046" s="53"/>
      <c r="AC1046" s="53">
        <f t="shared" ref="AC1046:AC1109" si="386">+H1046*$AG$2</f>
        <v>193236757445.99017</v>
      </c>
      <c r="AD1046" s="53">
        <f t="shared" ref="AD1046:AD1109" si="387">+I1046*$AG$2</f>
        <v>198636412630.50143</v>
      </c>
      <c r="AE1046" s="53">
        <f t="shared" ref="AE1046:AE1109" si="388">+J1046*$AG$2</f>
        <v>198443626663.53845</v>
      </c>
      <c r="AF1046" s="53">
        <f t="shared" ref="AF1046:AF1109" si="389">+K1046*$AG$2</f>
        <v>1.2003618777711262</v>
      </c>
      <c r="AG1046" s="53">
        <f t="shared" ref="AG1046:AG1109" si="390">+L1046*$AG$2</f>
        <v>194809759918.0925</v>
      </c>
      <c r="AI1046" s="53">
        <f t="shared" si="372"/>
        <v>0</v>
      </c>
      <c r="AJ1046" s="53">
        <f t="shared" si="372"/>
        <v>0</v>
      </c>
      <c r="AK1046" s="53">
        <f t="shared" si="372"/>
        <v>0</v>
      </c>
      <c r="AL1046" s="53">
        <f t="shared" si="371"/>
        <v>-1.2003618777711262</v>
      </c>
      <c r="AM1046" s="53">
        <f t="shared" si="371"/>
        <v>0</v>
      </c>
    </row>
    <row r="1047" spans="1:39" x14ac:dyDescent="0.35">
      <c r="A1047" s="301">
        <v>2022</v>
      </c>
      <c r="B1047" s="301" t="s">
        <v>86</v>
      </c>
      <c r="C1047" s="301" t="s">
        <v>26</v>
      </c>
      <c r="D1047" s="302" t="s">
        <v>255</v>
      </c>
      <c r="E1047" s="302" t="s">
        <v>226</v>
      </c>
      <c r="F1047" s="301" t="s">
        <v>78</v>
      </c>
      <c r="G1047" s="301" t="s">
        <v>77</v>
      </c>
      <c r="H1047" s="303">
        <v>7500000000</v>
      </c>
      <c r="I1047" s="303">
        <v>8000000000</v>
      </c>
      <c r="J1047" s="303">
        <v>7884524602</v>
      </c>
      <c r="K1047" s="304">
        <f t="shared" si="384"/>
        <v>0.98556557524999999</v>
      </c>
      <c r="L1047" s="303">
        <v>6982829136</v>
      </c>
      <c r="M1047" s="304">
        <f t="shared" si="383"/>
        <v>0.87285364200000004</v>
      </c>
      <c r="P1047">
        <f t="shared" si="377"/>
        <v>2022</v>
      </c>
      <c r="Q1047" t="str">
        <f t="shared" si="378"/>
        <v>Claudia López 2020-2023</v>
      </c>
      <c r="R1047" t="str">
        <f t="shared" si="379"/>
        <v>0102-PERSONERÍA DE BOGOTÁ</v>
      </c>
      <c r="S1047" t="str">
        <f t="shared" si="380"/>
        <v>OTRAS ENTIDADES DE CONTROL</v>
      </c>
      <c r="T1047" t="str">
        <f t="shared" si="381"/>
        <v>Administración Centrral</v>
      </c>
      <c r="U1047" t="str">
        <f t="shared" si="382"/>
        <v>Inversión directa</v>
      </c>
      <c r="V1047" t="s">
        <v>256</v>
      </c>
      <c r="W1047" s="53">
        <f t="shared" si="373"/>
        <v>9011460128.540823</v>
      </c>
      <c r="X1047" s="53">
        <f t="shared" si="374"/>
        <v>9612224137.1102104</v>
      </c>
      <c r="Y1047" s="53">
        <f t="shared" si="375"/>
        <v>9473477211.1229591</v>
      </c>
      <c r="Z1047" s="53"/>
      <c r="AA1047" s="53">
        <f t="shared" si="376"/>
        <v>8390064845.7969551</v>
      </c>
      <c r="AB1047" s="53"/>
      <c r="AC1047" s="53">
        <f t="shared" si="386"/>
        <v>9011460128.540823</v>
      </c>
      <c r="AD1047" s="53">
        <f t="shared" si="387"/>
        <v>9612224137.1102104</v>
      </c>
      <c r="AE1047" s="53">
        <f t="shared" si="388"/>
        <v>9473477211.1229591</v>
      </c>
      <c r="AF1047" s="53">
        <f t="shared" si="389"/>
        <v>1.18418465139037</v>
      </c>
      <c r="AG1047" s="53">
        <f t="shared" si="390"/>
        <v>8390064845.7969551</v>
      </c>
      <c r="AI1047" s="53">
        <f t="shared" si="372"/>
        <v>0</v>
      </c>
      <c r="AJ1047" s="53">
        <f t="shared" si="372"/>
        <v>0</v>
      </c>
      <c r="AK1047" s="53">
        <f t="shared" si="372"/>
        <v>0</v>
      </c>
      <c r="AL1047" s="53">
        <f t="shared" si="371"/>
        <v>-1.18418465139037</v>
      </c>
      <c r="AM1047" s="53">
        <f t="shared" si="371"/>
        <v>0</v>
      </c>
    </row>
    <row r="1048" spans="1:39" x14ac:dyDescent="0.35">
      <c r="A1048" s="301">
        <v>2022</v>
      </c>
      <c r="B1048" s="301" t="s">
        <v>86</v>
      </c>
      <c r="C1048" s="301" t="s">
        <v>27</v>
      </c>
      <c r="D1048" s="302" t="s">
        <v>13</v>
      </c>
      <c r="E1048" s="302" t="s">
        <v>226</v>
      </c>
      <c r="F1048" s="301" t="s">
        <v>76</v>
      </c>
      <c r="G1048" s="301" t="s">
        <v>77</v>
      </c>
      <c r="H1048" s="303">
        <v>107907955000</v>
      </c>
      <c r="I1048" s="303">
        <v>107907955000</v>
      </c>
      <c r="J1048" s="303">
        <v>100312484189</v>
      </c>
      <c r="K1048" s="304">
        <f t="shared" si="384"/>
        <v>0.92961157672759154</v>
      </c>
      <c r="L1048" s="303">
        <v>96075791474</v>
      </c>
      <c r="M1048" s="304">
        <f t="shared" si="383"/>
        <v>0.89034947862740976</v>
      </c>
      <c r="P1048">
        <f t="shared" si="377"/>
        <v>2022</v>
      </c>
      <c r="Q1048" t="str">
        <f t="shared" si="378"/>
        <v>Claudia López 2020-2023</v>
      </c>
      <c r="R1048" t="str">
        <f t="shared" si="379"/>
        <v>0104-SECRETARÍA GENERAL</v>
      </c>
      <c r="S1048" t="str">
        <f t="shared" si="380"/>
        <v>GESTIÓN PÚBLICA</v>
      </c>
      <c r="T1048" t="str">
        <f t="shared" si="381"/>
        <v>Administración Centrral</v>
      </c>
      <c r="U1048" t="str">
        <f t="shared" si="382"/>
        <v>Funcionamiento</v>
      </c>
      <c r="V1048" t="s">
        <v>256</v>
      </c>
      <c r="W1048" s="53">
        <f t="shared" si="373"/>
        <v>129654431204.6503</v>
      </c>
      <c r="X1048" s="53">
        <f t="shared" si="374"/>
        <v>129654431204.6503</v>
      </c>
      <c r="Y1048" s="53">
        <f t="shared" si="375"/>
        <v>120528260221.87402</v>
      </c>
      <c r="Z1048" s="53"/>
      <c r="AA1048" s="53">
        <f t="shared" si="376"/>
        <v>115437755224.79378</v>
      </c>
      <c r="AB1048" s="53"/>
      <c r="AC1048" s="53">
        <f t="shared" si="386"/>
        <v>129654431204.6503</v>
      </c>
      <c r="AD1048" s="53">
        <f t="shared" si="387"/>
        <v>129654431204.6503</v>
      </c>
      <c r="AE1048" s="53">
        <f t="shared" si="388"/>
        <v>120528260221.87402</v>
      </c>
      <c r="AF1048" s="53">
        <f t="shared" si="389"/>
        <v>1.1169543544947544</v>
      </c>
      <c r="AG1048" s="53">
        <f t="shared" si="390"/>
        <v>115437755224.79378</v>
      </c>
      <c r="AI1048" s="53">
        <f t="shared" si="372"/>
        <v>0</v>
      </c>
      <c r="AJ1048" s="53">
        <f t="shared" si="372"/>
        <v>0</v>
      </c>
      <c r="AK1048" s="53">
        <f t="shared" si="372"/>
        <v>0</v>
      </c>
      <c r="AL1048" s="53">
        <f t="shared" si="371"/>
        <v>-1.1169543544947544</v>
      </c>
      <c r="AM1048" s="53">
        <f t="shared" si="371"/>
        <v>0</v>
      </c>
    </row>
    <row r="1049" spans="1:39" x14ac:dyDescent="0.35">
      <c r="A1049" s="301">
        <v>2022</v>
      </c>
      <c r="B1049" s="301" t="s">
        <v>86</v>
      </c>
      <c r="C1049" s="301" t="s">
        <v>27</v>
      </c>
      <c r="D1049" s="302" t="s">
        <v>13</v>
      </c>
      <c r="E1049" s="302" t="s">
        <v>226</v>
      </c>
      <c r="F1049" s="301" t="s">
        <v>78</v>
      </c>
      <c r="G1049" s="301" t="s">
        <v>77</v>
      </c>
      <c r="H1049" s="303">
        <v>96724570000</v>
      </c>
      <c r="I1049" s="303">
        <v>105650570000</v>
      </c>
      <c r="J1049" s="303">
        <v>105563723600</v>
      </c>
      <c r="K1049" s="304">
        <f t="shared" si="384"/>
        <v>0.99917798455796314</v>
      </c>
      <c r="L1049" s="303">
        <v>93312639548</v>
      </c>
      <c r="M1049" s="304">
        <f t="shared" si="383"/>
        <v>0.88321946155141429</v>
      </c>
      <c r="P1049">
        <f t="shared" si="377"/>
        <v>2022</v>
      </c>
      <c r="Q1049" t="str">
        <f t="shared" si="378"/>
        <v>Claudia López 2020-2023</v>
      </c>
      <c r="R1049" t="str">
        <f t="shared" si="379"/>
        <v>0104-SECRETARÍA GENERAL</v>
      </c>
      <c r="S1049" t="str">
        <f t="shared" si="380"/>
        <v>GESTIÓN PÚBLICA</v>
      </c>
      <c r="T1049" t="str">
        <f t="shared" si="381"/>
        <v>Administración Centrral</v>
      </c>
      <c r="U1049" t="str">
        <f t="shared" si="382"/>
        <v>Inversión directa</v>
      </c>
      <c r="V1049" t="s">
        <v>256</v>
      </c>
      <c r="W1049" s="53">
        <f t="shared" si="373"/>
        <v>116217280800.70078</v>
      </c>
      <c r="X1049" s="53">
        <f t="shared" si="374"/>
        <v>126942119881.68149</v>
      </c>
      <c r="Y1049" s="53">
        <f t="shared" si="375"/>
        <v>126837771498.89384</v>
      </c>
      <c r="Z1049" s="53"/>
      <c r="AA1049" s="53">
        <f t="shared" si="376"/>
        <v>112117750770.0938</v>
      </c>
      <c r="AB1049" s="53"/>
      <c r="AC1049" s="53">
        <f t="shared" si="386"/>
        <v>116217280800.70078</v>
      </c>
      <c r="AD1049" s="53">
        <f t="shared" si="387"/>
        <v>126942119881.68149</v>
      </c>
      <c r="AE1049" s="53">
        <f t="shared" si="388"/>
        <v>126837771498.89384</v>
      </c>
      <c r="AF1049" s="53">
        <f t="shared" si="389"/>
        <v>1.2005403425546484</v>
      </c>
      <c r="AG1049" s="53">
        <f t="shared" si="390"/>
        <v>112117750770.0938</v>
      </c>
      <c r="AI1049" s="53">
        <f t="shared" si="372"/>
        <v>0</v>
      </c>
      <c r="AJ1049" s="53">
        <f t="shared" si="372"/>
        <v>0</v>
      </c>
      <c r="AK1049" s="53">
        <f t="shared" si="372"/>
        <v>0</v>
      </c>
      <c r="AL1049" s="53">
        <f t="shared" si="371"/>
        <v>-1.2005403425546484</v>
      </c>
      <c r="AM1049" s="53">
        <f t="shared" si="371"/>
        <v>0</v>
      </c>
    </row>
    <row r="1050" spans="1:39" x14ac:dyDescent="0.35">
      <c r="A1050" s="301">
        <v>2022</v>
      </c>
      <c r="B1050" s="301" t="s">
        <v>86</v>
      </c>
      <c r="C1050" s="301" t="s">
        <v>28</v>
      </c>
      <c r="D1050" s="302" t="s">
        <v>255</v>
      </c>
      <c r="E1050" s="302" t="s">
        <v>226</v>
      </c>
      <c r="F1050" s="301" t="s">
        <v>76</v>
      </c>
      <c r="G1050" s="301" t="s">
        <v>77</v>
      </c>
      <c r="H1050" s="303">
        <v>21449978000</v>
      </c>
      <c r="I1050" s="303">
        <v>21449978000</v>
      </c>
      <c r="J1050" s="303">
        <v>20490204003</v>
      </c>
      <c r="K1050" s="304">
        <f t="shared" si="384"/>
        <v>0.95525524562309572</v>
      </c>
      <c r="L1050" s="303">
        <v>19731337031</v>
      </c>
      <c r="M1050" s="304">
        <f t="shared" si="383"/>
        <v>0.91987679572445247</v>
      </c>
      <c r="P1050">
        <f t="shared" si="377"/>
        <v>2022</v>
      </c>
      <c r="Q1050" t="str">
        <f t="shared" si="378"/>
        <v>Claudia López 2020-2023</v>
      </c>
      <c r="R1050" t="str">
        <f t="shared" si="379"/>
        <v>0105-VEEDURÍA DISTRITAL</v>
      </c>
      <c r="S1050" t="str">
        <f t="shared" si="380"/>
        <v>OTRAS ENTIDADES DE CONTROL</v>
      </c>
      <c r="T1050" t="str">
        <f t="shared" si="381"/>
        <v>Administración Centrral</v>
      </c>
      <c r="U1050" t="str">
        <f t="shared" si="382"/>
        <v>Funcionamiento</v>
      </c>
      <c r="V1050" t="s">
        <v>256</v>
      </c>
      <c r="W1050" s="53">
        <f t="shared" si="373"/>
        <v>25772749534.010376</v>
      </c>
      <c r="X1050" s="53">
        <f t="shared" si="374"/>
        <v>25772749534.010376</v>
      </c>
      <c r="Y1050" s="53">
        <f t="shared" si="375"/>
        <v>24619554186.493607</v>
      </c>
      <c r="Z1050" s="53"/>
      <c r="AA1050" s="53">
        <f t="shared" si="376"/>
        <v>23707754258.35434</v>
      </c>
      <c r="AB1050" s="53"/>
      <c r="AC1050" s="53">
        <f t="shared" si="386"/>
        <v>25772749534.010376</v>
      </c>
      <c r="AD1050" s="53">
        <f t="shared" si="387"/>
        <v>25772749534.010376</v>
      </c>
      <c r="AE1050" s="53">
        <f t="shared" si="388"/>
        <v>24619554186.493607</v>
      </c>
      <c r="AF1050" s="53">
        <f t="shared" si="389"/>
        <v>1.147765941134933</v>
      </c>
      <c r="AG1050" s="53">
        <f t="shared" si="390"/>
        <v>23707754258.35434</v>
      </c>
      <c r="AI1050" s="53">
        <f t="shared" si="372"/>
        <v>0</v>
      </c>
      <c r="AJ1050" s="53">
        <f t="shared" si="372"/>
        <v>0</v>
      </c>
      <c r="AK1050" s="53">
        <f t="shared" si="372"/>
        <v>0</v>
      </c>
      <c r="AL1050" s="53">
        <f t="shared" si="371"/>
        <v>-1.147765941134933</v>
      </c>
      <c r="AM1050" s="53">
        <f t="shared" si="371"/>
        <v>0</v>
      </c>
    </row>
    <row r="1051" spans="1:39" x14ac:dyDescent="0.35">
      <c r="A1051" s="301">
        <v>2022</v>
      </c>
      <c r="B1051" s="301" t="s">
        <v>86</v>
      </c>
      <c r="C1051" s="301" t="s">
        <v>28</v>
      </c>
      <c r="D1051" s="302" t="s">
        <v>255</v>
      </c>
      <c r="E1051" s="302" t="s">
        <v>226</v>
      </c>
      <c r="F1051" s="301" t="s">
        <v>78</v>
      </c>
      <c r="G1051" s="301" t="s">
        <v>77</v>
      </c>
      <c r="H1051" s="303">
        <v>2500000000</v>
      </c>
      <c r="I1051" s="303">
        <v>2500000000</v>
      </c>
      <c r="J1051" s="303">
        <v>2468882189</v>
      </c>
      <c r="K1051" s="304">
        <f t="shared" si="384"/>
        <v>0.98755287560000005</v>
      </c>
      <c r="L1051" s="303">
        <v>2291937636</v>
      </c>
      <c r="M1051" s="304">
        <f t="shared" si="383"/>
        <v>0.91677505439999996</v>
      </c>
      <c r="P1051">
        <f t="shared" si="377"/>
        <v>2022</v>
      </c>
      <c r="Q1051" t="str">
        <f t="shared" si="378"/>
        <v>Claudia López 2020-2023</v>
      </c>
      <c r="R1051" t="str">
        <f t="shared" si="379"/>
        <v>0105-VEEDURÍA DISTRITAL</v>
      </c>
      <c r="S1051" t="str">
        <f t="shared" si="380"/>
        <v>OTRAS ENTIDADES DE CONTROL</v>
      </c>
      <c r="T1051" t="str">
        <f t="shared" si="381"/>
        <v>Administración Centrral</v>
      </c>
      <c r="U1051" t="str">
        <f t="shared" si="382"/>
        <v>Inversión directa</v>
      </c>
      <c r="V1051" t="s">
        <v>256</v>
      </c>
      <c r="W1051" s="53">
        <f t="shared" si="373"/>
        <v>3003820042.846941</v>
      </c>
      <c r="X1051" s="53">
        <f t="shared" si="374"/>
        <v>3003820042.846941</v>
      </c>
      <c r="Y1051" s="53">
        <f t="shared" si="375"/>
        <v>2966431121.0984116</v>
      </c>
      <c r="Z1051" s="53"/>
      <c r="AA1051" s="53">
        <f t="shared" si="376"/>
        <v>2753827283.1888146</v>
      </c>
      <c r="AB1051" s="53"/>
      <c r="AC1051" s="53">
        <f t="shared" si="386"/>
        <v>3003820042.846941</v>
      </c>
      <c r="AD1051" s="53">
        <f t="shared" si="387"/>
        <v>3003820042.846941</v>
      </c>
      <c r="AE1051" s="53">
        <f t="shared" si="388"/>
        <v>2966431121.0984116</v>
      </c>
      <c r="AF1051" s="53">
        <f t="shared" si="389"/>
        <v>1.1865724484393647</v>
      </c>
      <c r="AG1051" s="53">
        <f t="shared" si="390"/>
        <v>2753827283.1888146</v>
      </c>
      <c r="AI1051" s="53">
        <f t="shared" si="372"/>
        <v>0</v>
      </c>
      <c r="AJ1051" s="53">
        <f t="shared" si="372"/>
        <v>0</v>
      </c>
      <c r="AK1051" s="53">
        <f t="shared" si="372"/>
        <v>0</v>
      </c>
      <c r="AL1051" s="53">
        <f t="shared" si="371"/>
        <v>-1.1865724484393647</v>
      </c>
      <c r="AM1051" s="53">
        <f t="shared" si="371"/>
        <v>0</v>
      </c>
    </row>
    <row r="1052" spans="1:39" x14ac:dyDescent="0.35">
      <c r="A1052" s="301">
        <v>2022</v>
      </c>
      <c r="B1052" s="301" t="s">
        <v>86</v>
      </c>
      <c r="C1052" s="301" t="s">
        <v>29</v>
      </c>
      <c r="D1052" s="302" t="s">
        <v>14</v>
      </c>
      <c r="E1052" s="302" t="s">
        <v>226</v>
      </c>
      <c r="F1052" s="301" t="s">
        <v>76</v>
      </c>
      <c r="G1052" s="301" t="s">
        <v>77</v>
      </c>
      <c r="H1052" s="303">
        <v>136255931000</v>
      </c>
      <c r="I1052" s="303">
        <v>136255931000</v>
      </c>
      <c r="J1052" s="303">
        <v>133413286743</v>
      </c>
      <c r="K1052" s="304">
        <f t="shared" si="384"/>
        <v>0.97913746406385793</v>
      </c>
      <c r="L1052" s="303">
        <v>130099963295</v>
      </c>
      <c r="M1052" s="304">
        <f t="shared" si="383"/>
        <v>0.95482055232516816</v>
      </c>
      <c r="P1052">
        <f t="shared" si="377"/>
        <v>2022</v>
      </c>
      <c r="Q1052" t="str">
        <f t="shared" si="378"/>
        <v>Claudia López 2020-2023</v>
      </c>
      <c r="R1052" t="str">
        <f t="shared" si="379"/>
        <v>0110-SECRETARÍA DISTRITAL DE GOBIERNO</v>
      </c>
      <c r="S1052" t="str">
        <f t="shared" si="380"/>
        <v>GOBIERNO</v>
      </c>
      <c r="T1052" t="str">
        <f t="shared" si="381"/>
        <v>Administración Centrral</v>
      </c>
      <c r="U1052" t="str">
        <f t="shared" si="382"/>
        <v>Funcionamiento</v>
      </c>
      <c r="V1052" t="s">
        <v>256</v>
      </c>
      <c r="W1052" s="53">
        <f t="shared" si="373"/>
        <v>163715318597.82791</v>
      </c>
      <c r="X1052" s="53">
        <f t="shared" si="374"/>
        <v>163715318597.82791</v>
      </c>
      <c r="Y1052" s="53">
        <f t="shared" si="375"/>
        <v>160299801880.28378</v>
      </c>
      <c r="Z1052" s="53"/>
      <c r="AA1052" s="53">
        <f t="shared" si="376"/>
        <v>156318750927.66895</v>
      </c>
      <c r="AB1052" s="53"/>
      <c r="AC1052" s="53">
        <f t="shared" si="386"/>
        <v>163715318597.82791</v>
      </c>
      <c r="AD1052" s="53">
        <f t="shared" si="387"/>
        <v>163715318597.82791</v>
      </c>
      <c r="AE1052" s="53">
        <f t="shared" si="388"/>
        <v>160299801880.28378</v>
      </c>
      <c r="AF1052" s="53">
        <f t="shared" si="389"/>
        <v>1.1764610957029371</v>
      </c>
      <c r="AG1052" s="53">
        <f t="shared" si="390"/>
        <v>156318750927.66895</v>
      </c>
      <c r="AI1052" s="53">
        <f t="shared" si="372"/>
        <v>0</v>
      </c>
      <c r="AJ1052" s="53">
        <f t="shared" si="372"/>
        <v>0</v>
      </c>
      <c r="AK1052" s="53">
        <f t="shared" si="372"/>
        <v>0</v>
      </c>
      <c r="AL1052" s="53">
        <f t="shared" si="371"/>
        <v>-1.1764610957029371</v>
      </c>
      <c r="AM1052" s="53">
        <f t="shared" si="371"/>
        <v>0</v>
      </c>
    </row>
    <row r="1053" spans="1:39" x14ac:dyDescent="0.35">
      <c r="A1053" s="301">
        <v>2022</v>
      </c>
      <c r="B1053" s="301" t="s">
        <v>86</v>
      </c>
      <c r="C1053" s="301" t="s">
        <v>29</v>
      </c>
      <c r="D1053" s="302" t="s">
        <v>14</v>
      </c>
      <c r="E1053" s="302" t="s">
        <v>226</v>
      </c>
      <c r="F1053" s="301" t="s">
        <v>78</v>
      </c>
      <c r="G1053" s="301" t="s">
        <v>77</v>
      </c>
      <c r="H1053" s="303">
        <v>91994438000</v>
      </c>
      <c r="I1053" s="303">
        <v>95214438000</v>
      </c>
      <c r="J1053" s="303">
        <v>92909788596</v>
      </c>
      <c r="K1053" s="304">
        <f t="shared" si="384"/>
        <v>0.97579516875371364</v>
      </c>
      <c r="L1053" s="303">
        <v>82533693785</v>
      </c>
      <c r="M1053" s="304">
        <f t="shared" si="383"/>
        <v>0.86681910347462221</v>
      </c>
      <c r="P1053">
        <f t="shared" si="377"/>
        <v>2022</v>
      </c>
      <c r="Q1053" t="str">
        <f t="shared" si="378"/>
        <v>Claudia López 2020-2023</v>
      </c>
      <c r="R1053" t="str">
        <f t="shared" si="379"/>
        <v>0110-SECRETARÍA DISTRITAL DE GOBIERNO</v>
      </c>
      <c r="S1053" t="str">
        <f t="shared" si="380"/>
        <v>GOBIERNO</v>
      </c>
      <c r="T1053" t="str">
        <f t="shared" si="381"/>
        <v>Administración Centrral</v>
      </c>
      <c r="U1053" t="str">
        <f t="shared" si="382"/>
        <v>Inversión directa</v>
      </c>
      <c r="V1053" t="s">
        <v>256</v>
      </c>
      <c r="W1053" s="53">
        <f t="shared" si="373"/>
        <v>110533894677.9361</v>
      </c>
      <c r="X1053" s="53">
        <f t="shared" si="374"/>
        <v>114402814893.12296</v>
      </c>
      <c r="Y1053" s="53">
        <f t="shared" si="375"/>
        <v>111633714064.53477</v>
      </c>
      <c r="Z1053" s="53"/>
      <c r="AA1053" s="53">
        <f t="shared" si="376"/>
        <v>99166545440.630005</v>
      </c>
      <c r="AB1053" s="53"/>
      <c r="AC1053" s="53">
        <f t="shared" si="386"/>
        <v>110533894677.9361</v>
      </c>
      <c r="AD1053" s="53">
        <f t="shared" si="387"/>
        <v>114402814893.12296</v>
      </c>
      <c r="AE1053" s="53">
        <f t="shared" si="388"/>
        <v>111633714064.53477</v>
      </c>
      <c r="AF1053" s="53">
        <f t="shared" si="389"/>
        <v>1.1724452342462472</v>
      </c>
      <c r="AG1053" s="53">
        <f t="shared" si="390"/>
        <v>99166545440.630005</v>
      </c>
      <c r="AI1053" s="53">
        <f t="shared" si="372"/>
        <v>0</v>
      </c>
      <c r="AJ1053" s="53">
        <f t="shared" si="372"/>
        <v>0</v>
      </c>
      <c r="AK1053" s="53">
        <f t="shared" si="372"/>
        <v>0</v>
      </c>
      <c r="AL1053" s="53">
        <f t="shared" si="371"/>
        <v>-1.1724452342462472</v>
      </c>
      <c r="AM1053" s="53">
        <f t="shared" si="371"/>
        <v>0</v>
      </c>
    </row>
    <row r="1054" spans="1:39" x14ac:dyDescent="0.35">
      <c r="A1054" s="301">
        <v>2022</v>
      </c>
      <c r="B1054" s="301" t="s">
        <v>86</v>
      </c>
      <c r="C1054" s="301" t="s">
        <v>30</v>
      </c>
      <c r="D1054" s="302" t="s">
        <v>16</v>
      </c>
      <c r="E1054" s="302" t="s">
        <v>226</v>
      </c>
      <c r="F1054" s="301" t="s">
        <v>76</v>
      </c>
      <c r="G1054" s="301" t="s">
        <v>77</v>
      </c>
      <c r="H1054" s="303">
        <v>462709529000</v>
      </c>
      <c r="I1054" s="303">
        <v>444844331709</v>
      </c>
      <c r="J1054" s="303">
        <v>385323138862</v>
      </c>
      <c r="K1054" s="304">
        <f t="shared" si="384"/>
        <v>0.86619770422086328</v>
      </c>
      <c r="L1054" s="303">
        <v>347652348786</v>
      </c>
      <c r="M1054" s="304">
        <f t="shared" si="383"/>
        <v>0.7815146198455345</v>
      </c>
      <c r="P1054">
        <f t="shared" si="377"/>
        <v>2022</v>
      </c>
      <c r="Q1054" t="str">
        <f t="shared" si="378"/>
        <v>Claudia López 2020-2023</v>
      </c>
      <c r="R1054" t="str">
        <f t="shared" si="379"/>
        <v>0111-SECRETARÍA DISTRITAL DE HACIENDA</v>
      </c>
      <c r="S1054" t="str">
        <f t="shared" si="380"/>
        <v>HACIENDA</v>
      </c>
      <c r="T1054" t="str">
        <f t="shared" si="381"/>
        <v>Administración Centrral</v>
      </c>
      <c r="U1054" t="str">
        <f t="shared" si="382"/>
        <v>Funcionamiento</v>
      </c>
      <c r="V1054" t="s">
        <v>256</v>
      </c>
      <c r="W1054" s="53">
        <f t="shared" si="373"/>
        <v>555958462890.58716</v>
      </c>
      <c r="X1054" s="53">
        <f t="shared" si="374"/>
        <v>534492927813.73883</v>
      </c>
      <c r="Y1054" s="53">
        <f t="shared" si="375"/>
        <v>462976546994.54822</v>
      </c>
      <c r="Z1054" s="53"/>
      <c r="AA1054" s="53">
        <f t="shared" si="376"/>
        <v>417714037290.48083</v>
      </c>
      <c r="AB1054" s="53"/>
      <c r="AC1054" s="53">
        <f t="shared" si="386"/>
        <v>555958462890.58716</v>
      </c>
      <c r="AD1054" s="53">
        <f t="shared" si="387"/>
        <v>534492927813.73883</v>
      </c>
      <c r="AE1054" s="53">
        <f t="shared" si="388"/>
        <v>462976546994.54822</v>
      </c>
      <c r="AF1054" s="53">
        <f t="shared" si="389"/>
        <v>1.0407608100026542</v>
      </c>
      <c r="AG1054" s="53">
        <f t="shared" si="390"/>
        <v>417714037290.48083</v>
      </c>
      <c r="AI1054" s="53">
        <f t="shared" si="372"/>
        <v>0</v>
      </c>
      <c r="AJ1054" s="53">
        <f t="shared" si="372"/>
        <v>0</v>
      </c>
      <c r="AK1054" s="53">
        <f t="shared" si="372"/>
        <v>0</v>
      </c>
      <c r="AL1054" s="53">
        <f t="shared" si="371"/>
        <v>-1.0407608100026542</v>
      </c>
      <c r="AM1054" s="53">
        <f t="shared" si="371"/>
        <v>0</v>
      </c>
    </row>
    <row r="1055" spans="1:39" x14ac:dyDescent="0.35">
      <c r="A1055" s="301">
        <v>2022</v>
      </c>
      <c r="B1055" s="301" t="s">
        <v>86</v>
      </c>
      <c r="C1055" s="301" t="s">
        <v>30</v>
      </c>
      <c r="D1055" s="302" t="s">
        <v>16</v>
      </c>
      <c r="E1055" s="302" t="s">
        <v>226</v>
      </c>
      <c r="F1055" s="301" t="s">
        <v>79</v>
      </c>
      <c r="G1055" s="301" t="s">
        <v>77</v>
      </c>
      <c r="H1055" s="303">
        <v>582461819000</v>
      </c>
      <c r="I1055" s="303">
        <v>572461819000</v>
      </c>
      <c r="J1055" s="303">
        <v>570497911266</v>
      </c>
      <c r="K1055" s="304">
        <f>+J1055/I1055</f>
        <v>0.99656936468281743</v>
      </c>
      <c r="L1055" s="303">
        <v>568921886739</v>
      </c>
      <c r="M1055" s="304">
        <f t="shared" si="383"/>
        <v>0.9938162998063631</v>
      </c>
      <c r="P1055">
        <f t="shared" si="377"/>
        <v>2022</v>
      </c>
      <c r="Q1055" t="str">
        <f t="shared" si="378"/>
        <v>Claudia López 2020-2023</v>
      </c>
      <c r="R1055" t="str">
        <f t="shared" si="379"/>
        <v>0111-SECRETARÍA DISTRITAL DE HACIENDA</v>
      </c>
      <c r="S1055" t="str">
        <f t="shared" si="380"/>
        <v>HACIENDA</v>
      </c>
      <c r="T1055" t="str">
        <f t="shared" si="381"/>
        <v>Administración Centrral</v>
      </c>
      <c r="U1055" t="str">
        <f t="shared" si="382"/>
        <v>Servicio de la deuda</v>
      </c>
      <c r="V1055" t="s">
        <v>256</v>
      </c>
      <c r="W1055" s="53">
        <f t="shared" si="373"/>
        <v>699844194442.11487</v>
      </c>
      <c r="X1055" s="53">
        <f t="shared" si="374"/>
        <v>687828914270.72705</v>
      </c>
      <c r="Y1055" s="53">
        <f t="shared" si="375"/>
        <v>685469224105.25049</v>
      </c>
      <c r="Z1055" s="53"/>
      <c r="AA1055" s="53">
        <f t="shared" si="376"/>
        <v>683575586480.36218</v>
      </c>
      <c r="AB1055" s="53"/>
      <c r="AC1055" s="53">
        <f t="shared" si="386"/>
        <v>699844194442.11487</v>
      </c>
      <c r="AD1055" s="53">
        <f t="shared" si="387"/>
        <v>687828914270.72705</v>
      </c>
      <c r="AE1055" s="53">
        <f t="shared" si="388"/>
        <v>685469224105.25049</v>
      </c>
      <c r="AF1055" s="53">
        <f t="shared" si="389"/>
        <v>1.1974060126885957</v>
      </c>
      <c r="AG1055" s="53">
        <f t="shared" si="390"/>
        <v>683575586480.36218</v>
      </c>
      <c r="AI1055" s="53">
        <f t="shared" si="372"/>
        <v>0</v>
      </c>
      <c r="AJ1055" s="53">
        <f t="shared" si="372"/>
        <v>0</v>
      </c>
      <c r="AK1055" s="53">
        <f t="shared" si="372"/>
        <v>0</v>
      </c>
      <c r="AL1055" s="53">
        <f t="shared" si="371"/>
        <v>-1.1974060126885957</v>
      </c>
      <c r="AM1055" s="53">
        <f t="shared" si="371"/>
        <v>0</v>
      </c>
    </row>
    <row r="1056" spans="1:39" x14ac:dyDescent="0.35">
      <c r="A1056" s="301">
        <v>2022</v>
      </c>
      <c r="B1056" s="301" t="s">
        <v>86</v>
      </c>
      <c r="C1056" s="301" t="s">
        <v>30</v>
      </c>
      <c r="D1056" s="302" t="s">
        <v>16</v>
      </c>
      <c r="E1056" s="302" t="s">
        <v>226</v>
      </c>
      <c r="F1056" s="301" t="s">
        <v>78</v>
      </c>
      <c r="G1056" s="301" t="s">
        <v>77</v>
      </c>
      <c r="H1056" s="303">
        <v>61160705000</v>
      </c>
      <c r="I1056" s="303">
        <v>64687721000</v>
      </c>
      <c r="J1056" s="303">
        <v>64101868698</v>
      </c>
      <c r="K1056" s="304">
        <f t="shared" si="384"/>
        <v>0.99094337699731294</v>
      </c>
      <c r="L1056" s="303">
        <v>35518953599</v>
      </c>
      <c r="M1056" s="304">
        <f t="shared" si="383"/>
        <v>0.54908339712570797</v>
      </c>
      <c r="P1056">
        <f t="shared" si="377"/>
        <v>2022</v>
      </c>
      <c r="Q1056" t="str">
        <f t="shared" si="378"/>
        <v>Claudia López 2020-2023</v>
      </c>
      <c r="R1056" t="str">
        <f t="shared" si="379"/>
        <v>0111-SECRETARÍA DISTRITAL DE HACIENDA</v>
      </c>
      <c r="S1056" t="str">
        <f t="shared" si="380"/>
        <v>HACIENDA</v>
      </c>
      <c r="T1056" t="str">
        <f t="shared" si="381"/>
        <v>Administración Centrral</v>
      </c>
      <c r="U1056" t="str">
        <f t="shared" si="382"/>
        <v>Inversión directa</v>
      </c>
      <c r="V1056" t="s">
        <v>256</v>
      </c>
      <c r="W1056" s="53">
        <f t="shared" si="373"/>
        <v>73486300605.459641</v>
      </c>
      <c r="X1056" s="53">
        <f t="shared" si="374"/>
        <v>77724109146.356384</v>
      </c>
      <c r="Y1056" s="53">
        <f t="shared" si="375"/>
        <v>77020191191.598129</v>
      </c>
      <c r="Z1056" s="53"/>
      <c r="AA1056" s="53">
        <f t="shared" si="376"/>
        <v>42677017888.650673</v>
      </c>
      <c r="AB1056" s="53"/>
      <c r="AC1056" s="53">
        <f t="shared" si="386"/>
        <v>73486300605.459641</v>
      </c>
      <c r="AD1056" s="53">
        <f t="shared" si="387"/>
        <v>77724109146.356384</v>
      </c>
      <c r="AE1056" s="53">
        <f t="shared" si="388"/>
        <v>77020191191.598129</v>
      </c>
      <c r="AF1056" s="53">
        <f t="shared" si="389"/>
        <v>1.1906462308603842</v>
      </c>
      <c r="AG1056" s="53">
        <f t="shared" si="390"/>
        <v>42677017888.650673</v>
      </c>
      <c r="AI1056" s="53">
        <f t="shared" si="372"/>
        <v>0</v>
      </c>
      <c r="AJ1056" s="53">
        <f t="shared" si="372"/>
        <v>0</v>
      </c>
      <c r="AK1056" s="53">
        <f t="shared" si="372"/>
        <v>0</v>
      </c>
      <c r="AL1056" s="53">
        <f t="shared" si="371"/>
        <v>-1.1906462308603842</v>
      </c>
      <c r="AM1056" s="53">
        <f t="shared" si="371"/>
        <v>0</v>
      </c>
    </row>
    <row r="1057" spans="1:39" x14ac:dyDescent="0.35">
      <c r="A1057" s="301">
        <v>2022</v>
      </c>
      <c r="B1057" s="301" t="s">
        <v>86</v>
      </c>
      <c r="C1057" s="301" t="s">
        <v>30</v>
      </c>
      <c r="D1057" s="302" t="s">
        <v>16</v>
      </c>
      <c r="E1057" s="302" t="s">
        <v>226</v>
      </c>
      <c r="F1057" s="301" t="s">
        <v>80</v>
      </c>
      <c r="G1057" s="301" t="s">
        <v>77</v>
      </c>
      <c r="H1057" s="303">
        <v>8107793700000</v>
      </c>
      <c r="I1057" s="303">
        <v>8154418779000</v>
      </c>
      <c r="J1057" s="303">
        <v>7697872282263</v>
      </c>
      <c r="K1057" s="304">
        <f t="shared" si="384"/>
        <v>0.94401238039028113</v>
      </c>
      <c r="L1057" s="303">
        <v>7687490064053</v>
      </c>
      <c r="M1057" s="304">
        <f t="shared" si="383"/>
        <v>0.94273917889163639</v>
      </c>
      <c r="P1057">
        <f t="shared" si="377"/>
        <v>2022</v>
      </c>
      <c r="Q1057" t="str">
        <f t="shared" si="378"/>
        <v>Claudia López 2020-2023</v>
      </c>
      <c r="R1057" t="str">
        <f t="shared" si="379"/>
        <v>0111-SECRETARÍA DISTRITAL DE HACIENDA</v>
      </c>
      <c r="S1057" t="str">
        <f t="shared" si="380"/>
        <v>HACIENDA</v>
      </c>
      <c r="T1057" t="str">
        <f t="shared" si="381"/>
        <v>Administración Centrral</v>
      </c>
      <c r="U1057" t="str">
        <f t="shared" si="382"/>
        <v>Transferencias</v>
      </c>
      <c r="V1057" t="s">
        <v>256</v>
      </c>
      <c r="W1057" s="53">
        <f t="shared" si="373"/>
        <v>9741741287731.2637</v>
      </c>
      <c r="X1057" s="53">
        <f t="shared" si="374"/>
        <v>9797762626451.0723</v>
      </c>
      <c r="Y1057" s="53">
        <f t="shared" si="375"/>
        <v>9249209219495.0098</v>
      </c>
      <c r="Z1057" s="53"/>
      <c r="AA1057" s="53">
        <f t="shared" si="376"/>
        <v>9236734693435.6465</v>
      </c>
      <c r="AB1057" s="53"/>
      <c r="AC1057" s="53">
        <f t="shared" si="386"/>
        <v>9741741287731.2637</v>
      </c>
      <c r="AD1057" s="53">
        <f t="shared" si="387"/>
        <v>9797762626451.0723</v>
      </c>
      <c r="AE1057" s="53">
        <f t="shared" si="388"/>
        <v>9249209219495.0098</v>
      </c>
      <c r="AF1057" s="53">
        <f t="shared" si="389"/>
        <v>1.1342573235647908</v>
      </c>
      <c r="AG1057" s="53">
        <f t="shared" si="390"/>
        <v>9236734693435.6465</v>
      </c>
      <c r="AI1057" s="53">
        <f t="shared" si="372"/>
        <v>0</v>
      </c>
      <c r="AJ1057" s="53">
        <f t="shared" si="372"/>
        <v>0</v>
      </c>
      <c r="AK1057" s="53">
        <f t="shared" si="372"/>
        <v>0</v>
      </c>
      <c r="AL1057" s="53">
        <f t="shared" si="371"/>
        <v>-1.1342573235647908</v>
      </c>
      <c r="AM1057" s="53">
        <f t="shared" si="371"/>
        <v>0</v>
      </c>
    </row>
    <row r="1058" spans="1:39" x14ac:dyDescent="0.35">
      <c r="A1058" s="301">
        <v>2022</v>
      </c>
      <c r="B1058" s="301" t="s">
        <v>86</v>
      </c>
      <c r="C1058" s="301" t="s">
        <v>31</v>
      </c>
      <c r="D1058" s="302" t="s">
        <v>11</v>
      </c>
      <c r="E1058" s="302" t="s">
        <v>226</v>
      </c>
      <c r="F1058" s="301" t="s">
        <v>76</v>
      </c>
      <c r="G1058" s="301" t="s">
        <v>77</v>
      </c>
      <c r="H1058" s="303">
        <v>122614871000</v>
      </c>
      <c r="I1058" s="303">
        <v>122614871000</v>
      </c>
      <c r="J1058" s="303">
        <v>122082462100</v>
      </c>
      <c r="K1058" s="304">
        <f t="shared" si="384"/>
        <v>0.9956578766045433</v>
      </c>
      <c r="L1058" s="303">
        <v>114995093723</v>
      </c>
      <c r="M1058" s="304">
        <f t="shared" si="383"/>
        <v>0.93785601032846988</v>
      </c>
      <c r="P1058">
        <f t="shared" si="377"/>
        <v>2022</v>
      </c>
      <c r="Q1058" t="str">
        <f t="shared" si="378"/>
        <v>Claudia López 2020-2023</v>
      </c>
      <c r="R1058" t="str">
        <f t="shared" si="379"/>
        <v>0112-SECRETARÍA DE EDUCACIÓN DEL DISTRITO</v>
      </c>
      <c r="S1058" t="str">
        <f t="shared" si="380"/>
        <v>EDUCACIÓN</v>
      </c>
      <c r="T1058" t="str">
        <f t="shared" si="381"/>
        <v>Administración Centrral</v>
      </c>
      <c r="U1058" t="str">
        <f t="shared" si="382"/>
        <v>Funcionamiento</v>
      </c>
      <c r="V1058" t="s">
        <v>256</v>
      </c>
      <c r="W1058" s="53">
        <f t="shared" si="373"/>
        <v>147325202824.35684</v>
      </c>
      <c r="X1058" s="53">
        <f t="shared" si="374"/>
        <v>147325202824.35684</v>
      </c>
      <c r="Y1058" s="53">
        <f t="shared" si="375"/>
        <v>146685498614.4328</v>
      </c>
      <c r="Z1058" s="53"/>
      <c r="AA1058" s="53">
        <f t="shared" si="376"/>
        <v>138169826941.68393</v>
      </c>
      <c r="AB1058" s="53"/>
      <c r="AC1058" s="53">
        <f t="shared" si="386"/>
        <v>147325202824.35684</v>
      </c>
      <c r="AD1058" s="53">
        <f t="shared" si="387"/>
        <v>147325202824.35684</v>
      </c>
      <c r="AE1058" s="53">
        <f t="shared" si="388"/>
        <v>146685498614.4328</v>
      </c>
      <c r="AF1058" s="53">
        <f t="shared" si="389"/>
        <v>1.1963108342252613</v>
      </c>
      <c r="AG1058" s="53">
        <f t="shared" si="390"/>
        <v>138169826941.68393</v>
      </c>
      <c r="AI1058" s="53">
        <f t="shared" si="372"/>
        <v>0</v>
      </c>
      <c r="AJ1058" s="53">
        <f t="shared" si="372"/>
        <v>0</v>
      </c>
      <c r="AK1058" s="53">
        <f t="shared" si="372"/>
        <v>0</v>
      </c>
      <c r="AL1058" s="53">
        <f t="shared" si="371"/>
        <v>-1.1963108342252613</v>
      </c>
      <c r="AM1058" s="53">
        <f t="shared" si="371"/>
        <v>0</v>
      </c>
    </row>
    <row r="1059" spans="1:39" x14ac:dyDescent="0.35">
      <c r="A1059" s="301">
        <v>2022</v>
      </c>
      <c r="B1059" s="301" t="s">
        <v>86</v>
      </c>
      <c r="C1059" s="301" t="s">
        <v>31</v>
      </c>
      <c r="D1059" s="302" t="s">
        <v>11</v>
      </c>
      <c r="E1059" s="302" t="s">
        <v>226</v>
      </c>
      <c r="F1059" s="301" t="s">
        <v>78</v>
      </c>
      <c r="G1059" s="301" t="s">
        <v>77</v>
      </c>
      <c r="H1059" s="303">
        <v>4812127827000</v>
      </c>
      <c r="I1059" s="303">
        <v>5095379830823</v>
      </c>
      <c r="J1059" s="303">
        <v>5091054221605</v>
      </c>
      <c r="K1059" s="304">
        <f t="shared" si="384"/>
        <v>0.99915107227299649</v>
      </c>
      <c r="L1059" s="303">
        <v>4502967763713</v>
      </c>
      <c r="M1059" s="304">
        <f t="shared" si="383"/>
        <v>0.8837354452897942</v>
      </c>
      <c r="P1059">
        <f t="shared" si="377"/>
        <v>2022</v>
      </c>
      <c r="Q1059" t="str">
        <f t="shared" si="378"/>
        <v>Claudia López 2020-2023</v>
      </c>
      <c r="R1059" t="str">
        <f t="shared" si="379"/>
        <v>0112-SECRETARÍA DE EDUCACIÓN DEL DISTRITO</v>
      </c>
      <c r="S1059" t="str">
        <f t="shared" si="380"/>
        <v>EDUCACIÓN</v>
      </c>
      <c r="T1059" t="str">
        <f t="shared" si="381"/>
        <v>Administración Centrral</v>
      </c>
      <c r="U1059" t="str">
        <f t="shared" si="382"/>
        <v>Inversión directa</v>
      </c>
      <c r="V1059" t="s">
        <v>256</v>
      </c>
      <c r="W1059" s="53">
        <f t="shared" si="373"/>
        <v>5781906406193.6387</v>
      </c>
      <c r="X1059" s="53">
        <f t="shared" si="374"/>
        <v>6122241624697.6729</v>
      </c>
      <c r="Y1059" s="53">
        <f t="shared" si="375"/>
        <v>6117044284031.0518</v>
      </c>
      <c r="Z1059" s="53"/>
      <c r="AA1059" s="53">
        <f t="shared" si="376"/>
        <v>5410441928373.9111</v>
      </c>
      <c r="AB1059" s="53"/>
      <c r="AC1059" s="53">
        <f t="shared" si="386"/>
        <v>5781906406193.6387</v>
      </c>
      <c r="AD1059" s="53">
        <f t="shared" si="387"/>
        <v>6122241624697.6729</v>
      </c>
      <c r="AE1059" s="53">
        <f t="shared" si="388"/>
        <v>6117044284031.0518</v>
      </c>
      <c r="AF1059" s="53">
        <f t="shared" si="389"/>
        <v>1.2005080066902556</v>
      </c>
      <c r="AG1059" s="53">
        <f t="shared" si="390"/>
        <v>5410441928373.9111</v>
      </c>
      <c r="AI1059" s="53">
        <f t="shared" si="372"/>
        <v>0</v>
      </c>
      <c r="AJ1059" s="53">
        <f t="shared" si="372"/>
        <v>0</v>
      </c>
      <c r="AK1059" s="53">
        <f t="shared" si="372"/>
        <v>0</v>
      </c>
      <c r="AL1059" s="53">
        <f t="shared" si="371"/>
        <v>-1.2005080066902556</v>
      </c>
      <c r="AM1059" s="53">
        <f t="shared" si="371"/>
        <v>0</v>
      </c>
    </row>
    <row r="1060" spans="1:39" x14ac:dyDescent="0.35">
      <c r="A1060" s="301">
        <v>2022</v>
      </c>
      <c r="B1060" s="301" t="s">
        <v>86</v>
      </c>
      <c r="C1060" s="301" t="s">
        <v>32</v>
      </c>
      <c r="D1060" s="302" t="s">
        <v>18</v>
      </c>
      <c r="E1060" s="302" t="s">
        <v>226</v>
      </c>
      <c r="F1060" s="301" t="s">
        <v>76</v>
      </c>
      <c r="G1060" s="301" t="s">
        <v>77</v>
      </c>
      <c r="H1060" s="303">
        <v>88610798000</v>
      </c>
      <c r="I1060" s="303">
        <v>93499971000</v>
      </c>
      <c r="J1060" s="303">
        <v>92705926036</v>
      </c>
      <c r="K1060" s="304">
        <f t="shared" si="384"/>
        <v>0.99150753785795287</v>
      </c>
      <c r="L1060" s="303">
        <v>87957978394</v>
      </c>
      <c r="M1060" s="304">
        <f t="shared" si="383"/>
        <v>0.94072733342345105</v>
      </c>
      <c r="P1060">
        <f t="shared" si="377"/>
        <v>2022</v>
      </c>
      <c r="Q1060" t="str">
        <f t="shared" si="378"/>
        <v>Claudia López 2020-2023</v>
      </c>
      <c r="R1060" t="str">
        <f t="shared" si="379"/>
        <v>0113-SECRETARÍA DISTRITAL DE MOVILIDAD</v>
      </c>
      <c r="S1060" t="str">
        <f t="shared" si="380"/>
        <v>MOVILIDAD</v>
      </c>
      <c r="T1060" t="str">
        <f t="shared" si="381"/>
        <v>Administración Centrral</v>
      </c>
      <c r="U1060" t="str">
        <f t="shared" si="382"/>
        <v>Funcionamiento</v>
      </c>
      <c r="V1060" t="s">
        <v>256</v>
      </c>
      <c r="W1060" s="53">
        <f t="shared" si="373"/>
        <v>106468356418.02464</v>
      </c>
      <c r="X1060" s="53">
        <f t="shared" si="374"/>
        <v>112342834758.16309</v>
      </c>
      <c r="Y1060" s="53">
        <f t="shared" si="375"/>
        <v>111388767487.04913</v>
      </c>
      <c r="Z1060" s="53"/>
      <c r="AA1060" s="53">
        <f t="shared" si="376"/>
        <v>105683975371.27815</v>
      </c>
      <c r="AB1060" s="53"/>
      <c r="AC1060" s="53">
        <f t="shared" si="386"/>
        <v>106468356418.02464</v>
      </c>
      <c r="AD1060" s="53">
        <f t="shared" si="387"/>
        <v>112342834758.16309</v>
      </c>
      <c r="AE1060" s="53">
        <f t="shared" si="388"/>
        <v>111388767487.04913</v>
      </c>
      <c r="AF1060" s="53">
        <f t="shared" si="389"/>
        <v>1.1913240859406162</v>
      </c>
      <c r="AG1060" s="53">
        <f t="shared" si="390"/>
        <v>105683975371.27815</v>
      </c>
      <c r="AI1060" s="53">
        <f t="shared" si="372"/>
        <v>0</v>
      </c>
      <c r="AJ1060" s="53">
        <f t="shared" si="372"/>
        <v>0</v>
      </c>
      <c r="AK1060" s="53">
        <f t="shared" si="372"/>
        <v>0</v>
      </c>
      <c r="AL1060" s="53">
        <f t="shared" si="371"/>
        <v>-1.1913240859406162</v>
      </c>
      <c r="AM1060" s="53">
        <f t="shared" si="371"/>
        <v>0</v>
      </c>
    </row>
    <row r="1061" spans="1:39" x14ac:dyDescent="0.35">
      <c r="A1061" s="301">
        <v>2022</v>
      </c>
      <c r="B1061" s="301" t="s">
        <v>86</v>
      </c>
      <c r="C1061" s="301" t="s">
        <v>32</v>
      </c>
      <c r="D1061" s="302" t="s">
        <v>18</v>
      </c>
      <c r="E1061" s="302" t="s">
        <v>226</v>
      </c>
      <c r="F1061" s="301" t="s">
        <v>78</v>
      </c>
      <c r="G1061" s="301" t="s">
        <v>77</v>
      </c>
      <c r="H1061" s="303">
        <v>420491759000</v>
      </c>
      <c r="I1061" s="303">
        <v>369226705374</v>
      </c>
      <c r="J1061" s="303">
        <v>366450289414</v>
      </c>
      <c r="K1061" s="304">
        <f t="shared" si="384"/>
        <v>0.99248045734615076</v>
      </c>
      <c r="L1061" s="303">
        <v>254826146934</v>
      </c>
      <c r="M1061" s="304">
        <f t="shared" si="383"/>
        <v>0.69016174405878772</v>
      </c>
      <c r="P1061">
        <f t="shared" si="377"/>
        <v>2022</v>
      </c>
      <c r="Q1061" t="str">
        <f t="shared" si="378"/>
        <v>Claudia López 2020-2023</v>
      </c>
      <c r="R1061" t="str">
        <f t="shared" si="379"/>
        <v>0113-SECRETARÍA DISTRITAL DE MOVILIDAD</v>
      </c>
      <c r="S1061" t="str">
        <f t="shared" si="380"/>
        <v>MOVILIDAD</v>
      </c>
      <c r="T1061" t="str">
        <f t="shared" si="381"/>
        <v>Administración Centrral</v>
      </c>
      <c r="U1061" t="str">
        <f t="shared" si="382"/>
        <v>Inversión directa</v>
      </c>
      <c r="V1061" t="s">
        <v>256</v>
      </c>
      <c r="W1061" s="53">
        <f t="shared" si="373"/>
        <v>505232629414.46619</v>
      </c>
      <c r="X1061" s="53">
        <f t="shared" si="374"/>
        <v>443636231182.70538</v>
      </c>
      <c r="Y1061" s="53">
        <f t="shared" si="375"/>
        <v>440300289619.53412</v>
      </c>
      <c r="Z1061" s="53"/>
      <c r="AA1061" s="53">
        <f t="shared" si="376"/>
        <v>306180755040.72351</v>
      </c>
      <c r="AB1061" s="53"/>
      <c r="AC1061" s="53">
        <f t="shared" si="386"/>
        <v>505232629414.46619</v>
      </c>
      <c r="AD1061" s="53">
        <f t="shared" si="387"/>
        <v>443636231182.70538</v>
      </c>
      <c r="AE1061" s="53">
        <f t="shared" si="388"/>
        <v>440300289619.53412</v>
      </c>
      <c r="AF1061" s="53">
        <f t="shared" si="389"/>
        <v>1.1924930759641064</v>
      </c>
      <c r="AG1061" s="53">
        <f t="shared" si="390"/>
        <v>306180755040.72351</v>
      </c>
      <c r="AI1061" s="53">
        <f t="shared" si="372"/>
        <v>0</v>
      </c>
      <c r="AJ1061" s="53">
        <f t="shared" si="372"/>
        <v>0</v>
      </c>
      <c r="AK1061" s="53">
        <f t="shared" si="372"/>
        <v>0</v>
      </c>
      <c r="AL1061" s="53">
        <f t="shared" si="371"/>
        <v>-1.1924930759641064</v>
      </c>
      <c r="AM1061" s="53">
        <f t="shared" si="371"/>
        <v>0</v>
      </c>
    </row>
    <row r="1062" spans="1:39" x14ac:dyDescent="0.35">
      <c r="A1062" s="301">
        <v>2022</v>
      </c>
      <c r="B1062" s="301" t="s">
        <v>86</v>
      </c>
      <c r="C1062" s="301" t="s">
        <v>32</v>
      </c>
      <c r="D1062" s="302" t="s">
        <v>18</v>
      </c>
      <c r="E1062" s="302" t="s">
        <v>226</v>
      </c>
      <c r="F1062" s="301" t="s">
        <v>80</v>
      </c>
      <c r="G1062" s="301" t="s">
        <v>77</v>
      </c>
      <c r="H1062" s="303">
        <v>0</v>
      </c>
      <c r="I1062" s="303">
        <v>0</v>
      </c>
      <c r="J1062" s="303">
        <v>0</v>
      </c>
      <c r="K1062" s="304">
        <v>0</v>
      </c>
      <c r="L1062" s="303">
        <v>0</v>
      </c>
      <c r="M1062" s="304">
        <v>0</v>
      </c>
      <c r="P1062">
        <f t="shared" si="377"/>
        <v>2022</v>
      </c>
      <c r="Q1062" t="str">
        <f t="shared" si="378"/>
        <v>Claudia López 2020-2023</v>
      </c>
      <c r="R1062" t="str">
        <f t="shared" si="379"/>
        <v>0113-SECRETARÍA DISTRITAL DE MOVILIDAD</v>
      </c>
      <c r="S1062" t="str">
        <f t="shared" si="380"/>
        <v>MOVILIDAD</v>
      </c>
      <c r="T1062" t="str">
        <f t="shared" si="381"/>
        <v>Administración Centrral</v>
      </c>
      <c r="U1062" t="str">
        <f t="shared" si="382"/>
        <v>Transferencias</v>
      </c>
      <c r="V1062" t="s">
        <v>256</v>
      </c>
      <c r="W1062" s="53">
        <f t="shared" si="373"/>
        <v>0</v>
      </c>
      <c r="X1062" s="53">
        <f t="shared" si="374"/>
        <v>0</v>
      </c>
      <c r="Y1062" s="53">
        <f t="shared" si="375"/>
        <v>0</v>
      </c>
      <c r="Z1062" s="53"/>
      <c r="AA1062" s="53">
        <f t="shared" si="376"/>
        <v>0</v>
      </c>
      <c r="AB1062" s="53"/>
      <c r="AC1062" s="53">
        <f t="shared" si="386"/>
        <v>0</v>
      </c>
      <c r="AD1062" s="53">
        <f t="shared" si="387"/>
        <v>0</v>
      </c>
      <c r="AE1062" s="53">
        <f t="shared" si="388"/>
        <v>0</v>
      </c>
      <c r="AF1062" s="53">
        <f t="shared" si="389"/>
        <v>0</v>
      </c>
      <c r="AG1062" s="53">
        <f t="shared" si="390"/>
        <v>0</v>
      </c>
      <c r="AI1062" s="53">
        <f t="shared" si="372"/>
        <v>0</v>
      </c>
      <c r="AJ1062" s="53">
        <f t="shared" si="372"/>
        <v>0</v>
      </c>
      <c r="AK1062" s="53">
        <f t="shared" si="372"/>
        <v>0</v>
      </c>
      <c r="AL1062" s="53">
        <f t="shared" si="371"/>
        <v>0</v>
      </c>
      <c r="AM1062" s="53">
        <f t="shared" si="371"/>
        <v>0</v>
      </c>
    </row>
    <row r="1063" spans="1:39" x14ac:dyDescent="0.35">
      <c r="A1063" s="301">
        <v>2022</v>
      </c>
      <c r="B1063" s="301" t="s">
        <v>86</v>
      </c>
      <c r="C1063" s="301" t="s">
        <v>33</v>
      </c>
      <c r="D1063" s="302" t="s">
        <v>21</v>
      </c>
      <c r="E1063" s="302" t="s">
        <v>226</v>
      </c>
      <c r="F1063" s="301" t="s">
        <v>76</v>
      </c>
      <c r="G1063" s="301" t="s">
        <v>77</v>
      </c>
      <c r="H1063" s="303">
        <v>75904775000</v>
      </c>
      <c r="I1063" s="303">
        <v>75904775000</v>
      </c>
      <c r="J1063" s="303">
        <v>74431192998</v>
      </c>
      <c r="K1063" s="304">
        <f t="shared" si="384"/>
        <v>0.9805864387056018</v>
      </c>
      <c r="L1063" s="303">
        <v>74174955475</v>
      </c>
      <c r="M1063" s="304">
        <f t="shared" si="383"/>
        <v>0.97721066263617806</v>
      </c>
      <c r="P1063">
        <f t="shared" si="377"/>
        <v>2022</v>
      </c>
      <c r="Q1063" t="str">
        <f t="shared" si="378"/>
        <v>Claudia López 2020-2023</v>
      </c>
      <c r="R1063" t="str">
        <f t="shared" si="379"/>
        <v>0114-SECRETARÍA DISTRITAL DE SALUD</v>
      </c>
      <c r="S1063" t="str">
        <f t="shared" si="380"/>
        <v>SALUD</v>
      </c>
      <c r="T1063" t="str">
        <f t="shared" si="381"/>
        <v>Administración Centrral</v>
      </c>
      <c r="U1063" t="str">
        <f t="shared" si="382"/>
        <v>Funcionamiento</v>
      </c>
      <c r="V1063" t="s">
        <v>256</v>
      </c>
      <c r="W1063" s="53">
        <f t="shared" si="373"/>
        <v>91201713797.11496</v>
      </c>
      <c r="X1063" s="53">
        <f t="shared" si="374"/>
        <v>91201713797.11496</v>
      </c>
      <c r="Y1063" s="53">
        <f t="shared" si="375"/>
        <v>89431163736.160507</v>
      </c>
      <c r="Z1063" s="53"/>
      <c r="AA1063" s="53">
        <f t="shared" si="376"/>
        <v>89123287173.233765</v>
      </c>
      <c r="AB1063" s="53"/>
      <c r="AC1063" s="53">
        <f t="shared" si="386"/>
        <v>91201713797.11496</v>
      </c>
      <c r="AD1063" s="53">
        <f t="shared" si="387"/>
        <v>91201713797.11496</v>
      </c>
      <c r="AE1063" s="53">
        <f t="shared" si="388"/>
        <v>89431163736.160507</v>
      </c>
      <c r="AF1063" s="53">
        <f t="shared" si="389"/>
        <v>1.1782020793311159</v>
      </c>
      <c r="AG1063" s="53">
        <f t="shared" si="390"/>
        <v>89123287173.233765</v>
      </c>
      <c r="AI1063" s="53">
        <f t="shared" si="372"/>
        <v>0</v>
      </c>
      <c r="AJ1063" s="53">
        <f t="shared" si="372"/>
        <v>0</v>
      </c>
      <c r="AK1063" s="53">
        <f t="shared" si="372"/>
        <v>0</v>
      </c>
      <c r="AL1063" s="53">
        <f t="shared" si="371"/>
        <v>-1.1782020793311159</v>
      </c>
      <c r="AM1063" s="53">
        <f t="shared" si="371"/>
        <v>0</v>
      </c>
    </row>
    <row r="1064" spans="1:39" x14ac:dyDescent="0.35">
      <c r="A1064" s="301">
        <v>2022</v>
      </c>
      <c r="B1064" s="301" t="s">
        <v>86</v>
      </c>
      <c r="C1064" s="301" t="s">
        <v>34</v>
      </c>
      <c r="D1064" s="302" t="s">
        <v>10</v>
      </c>
      <c r="E1064" s="302" t="s">
        <v>226</v>
      </c>
      <c r="F1064" s="301" t="s">
        <v>76</v>
      </c>
      <c r="G1064" s="301" t="s">
        <v>77</v>
      </c>
      <c r="H1064" s="303">
        <v>28771857000</v>
      </c>
      <c r="I1064" s="303">
        <v>28771857000</v>
      </c>
      <c r="J1064" s="303">
        <v>28003580074</v>
      </c>
      <c r="K1064" s="304">
        <f t="shared" si="384"/>
        <v>0.97329762461978031</v>
      </c>
      <c r="L1064" s="303">
        <v>26801932677</v>
      </c>
      <c r="M1064" s="304">
        <f t="shared" si="383"/>
        <v>0.93153294474527659</v>
      </c>
      <c r="P1064">
        <f t="shared" si="377"/>
        <v>2022</v>
      </c>
      <c r="Q1064" t="str">
        <f t="shared" si="378"/>
        <v>Claudia López 2020-2023</v>
      </c>
      <c r="R1064" t="str">
        <f t="shared" si="379"/>
        <v>0117-SECRETARÍA DISTRITAL DE DESARROLLO ECONÓMICO</v>
      </c>
      <c r="S1064" t="str">
        <f t="shared" si="380"/>
        <v>DESARROLLO ECONÓMICO, INDUSTRIA Y TURISMO</v>
      </c>
      <c r="T1064" t="str">
        <f t="shared" si="381"/>
        <v>Administración Centrral</v>
      </c>
      <c r="U1064" t="str">
        <f t="shared" si="382"/>
        <v>Funcionamiento</v>
      </c>
      <c r="V1064" t="s">
        <v>256</v>
      </c>
      <c r="W1064" s="53">
        <f t="shared" si="373"/>
        <v>34570192290.61042</v>
      </c>
      <c r="X1064" s="53">
        <f t="shared" si="374"/>
        <v>34570192290.61042</v>
      </c>
      <c r="Y1064" s="53">
        <f t="shared" si="375"/>
        <v>33647086039.100166</v>
      </c>
      <c r="Z1064" s="53"/>
      <c r="AA1064" s="53">
        <f t="shared" si="376"/>
        <v>32203273024.882786</v>
      </c>
      <c r="AB1064" s="53"/>
      <c r="AC1064" s="53">
        <f t="shared" si="386"/>
        <v>34570192290.61042</v>
      </c>
      <c r="AD1064" s="53">
        <f t="shared" si="387"/>
        <v>34570192290.61042</v>
      </c>
      <c r="AE1064" s="53">
        <f t="shared" si="388"/>
        <v>33647086039.100166</v>
      </c>
      <c r="AF1064" s="53">
        <f t="shared" si="389"/>
        <v>1.1694443649952857</v>
      </c>
      <c r="AG1064" s="53">
        <f t="shared" si="390"/>
        <v>32203273024.882786</v>
      </c>
      <c r="AI1064" s="53">
        <f t="shared" si="372"/>
        <v>0</v>
      </c>
      <c r="AJ1064" s="53">
        <f t="shared" si="372"/>
        <v>0</v>
      </c>
      <c r="AK1064" s="53">
        <f t="shared" si="372"/>
        <v>0</v>
      </c>
      <c r="AL1064" s="53">
        <f t="shared" si="371"/>
        <v>-1.1694443649952857</v>
      </c>
      <c r="AM1064" s="53">
        <f t="shared" si="371"/>
        <v>0</v>
      </c>
    </row>
    <row r="1065" spans="1:39" x14ac:dyDescent="0.35">
      <c r="A1065" s="301">
        <v>2022</v>
      </c>
      <c r="B1065" s="301" t="s">
        <v>86</v>
      </c>
      <c r="C1065" s="301" t="s">
        <v>34</v>
      </c>
      <c r="D1065" s="302" t="s">
        <v>10</v>
      </c>
      <c r="E1065" s="302" t="s">
        <v>226</v>
      </c>
      <c r="F1065" s="301" t="s">
        <v>78</v>
      </c>
      <c r="G1065" s="301" t="s">
        <v>77</v>
      </c>
      <c r="H1065" s="303">
        <v>239653000000</v>
      </c>
      <c r="I1065" s="303">
        <v>228153000000</v>
      </c>
      <c r="J1065" s="303">
        <v>223045650388</v>
      </c>
      <c r="K1065" s="304">
        <f t="shared" si="384"/>
        <v>0.97761436574579341</v>
      </c>
      <c r="L1065" s="303">
        <v>147297987065</v>
      </c>
      <c r="M1065" s="304">
        <f t="shared" si="383"/>
        <v>0.64561056424855245</v>
      </c>
      <c r="P1065">
        <f t="shared" si="377"/>
        <v>2022</v>
      </c>
      <c r="Q1065" t="str">
        <f t="shared" si="378"/>
        <v>Claudia López 2020-2023</v>
      </c>
      <c r="R1065" t="str">
        <f t="shared" si="379"/>
        <v>0117-SECRETARÍA DISTRITAL DE DESARROLLO ECONÓMICO</v>
      </c>
      <c r="S1065" t="str">
        <f t="shared" si="380"/>
        <v>DESARROLLO ECONÓMICO, INDUSTRIA Y TURISMO</v>
      </c>
      <c r="T1065" t="str">
        <f t="shared" si="381"/>
        <v>Administración Centrral</v>
      </c>
      <c r="U1065" t="str">
        <f t="shared" si="382"/>
        <v>Inversión directa</v>
      </c>
      <c r="V1065" t="s">
        <v>256</v>
      </c>
      <c r="W1065" s="53">
        <f t="shared" si="373"/>
        <v>287949793891.35919</v>
      </c>
      <c r="X1065" s="53">
        <f t="shared" si="374"/>
        <v>274132221694.26324</v>
      </c>
      <c r="Y1065" s="53">
        <f t="shared" si="375"/>
        <v>267995598042.12238</v>
      </c>
      <c r="Z1065" s="53"/>
      <c r="AA1065" s="53">
        <f t="shared" si="376"/>
        <v>176982658326.74258</v>
      </c>
      <c r="AB1065" s="53"/>
      <c r="AC1065" s="53">
        <f t="shared" si="386"/>
        <v>287949793891.35919</v>
      </c>
      <c r="AD1065" s="53">
        <f t="shared" si="387"/>
        <v>274132221694.26324</v>
      </c>
      <c r="AE1065" s="53">
        <f t="shared" si="388"/>
        <v>267995598042.12238</v>
      </c>
      <c r="AF1065" s="53">
        <f t="shared" si="389"/>
        <v>1.1746310504009256</v>
      </c>
      <c r="AG1065" s="53">
        <f t="shared" si="390"/>
        <v>176982658326.74258</v>
      </c>
      <c r="AI1065" s="53">
        <f t="shared" si="372"/>
        <v>0</v>
      </c>
      <c r="AJ1065" s="53">
        <f t="shared" si="372"/>
        <v>0</v>
      </c>
      <c r="AK1065" s="53">
        <f t="shared" si="372"/>
        <v>0</v>
      </c>
      <c r="AL1065" s="53">
        <f t="shared" si="371"/>
        <v>-1.1746310504009256</v>
      </c>
      <c r="AM1065" s="53">
        <f t="shared" si="371"/>
        <v>0</v>
      </c>
    </row>
    <row r="1066" spans="1:39" x14ac:dyDescent="0.35">
      <c r="A1066" s="301">
        <v>2022</v>
      </c>
      <c r="B1066" s="301" t="s">
        <v>86</v>
      </c>
      <c r="C1066" s="301" t="s">
        <v>34</v>
      </c>
      <c r="D1066" s="302" t="s">
        <v>10</v>
      </c>
      <c r="E1066" s="302" t="s">
        <v>226</v>
      </c>
      <c r="F1066" s="301" t="s">
        <v>80</v>
      </c>
      <c r="G1066" s="301" t="s">
        <v>77</v>
      </c>
      <c r="H1066" s="303">
        <v>0</v>
      </c>
      <c r="I1066" s="303">
        <v>0</v>
      </c>
      <c r="J1066" s="303">
        <v>0</v>
      </c>
      <c r="K1066" s="304">
        <v>0</v>
      </c>
      <c r="L1066" s="303">
        <v>0</v>
      </c>
      <c r="M1066" s="304">
        <v>0</v>
      </c>
      <c r="P1066">
        <f t="shared" si="377"/>
        <v>2022</v>
      </c>
      <c r="Q1066" t="str">
        <f t="shared" si="378"/>
        <v>Claudia López 2020-2023</v>
      </c>
      <c r="R1066" t="str">
        <f t="shared" si="379"/>
        <v>0117-SECRETARÍA DISTRITAL DE DESARROLLO ECONÓMICO</v>
      </c>
      <c r="S1066" t="str">
        <f t="shared" si="380"/>
        <v>DESARROLLO ECONÓMICO, INDUSTRIA Y TURISMO</v>
      </c>
      <c r="T1066" t="str">
        <f t="shared" si="381"/>
        <v>Administración Centrral</v>
      </c>
      <c r="U1066" t="str">
        <f t="shared" si="382"/>
        <v>Transferencias</v>
      </c>
      <c r="V1066" t="s">
        <v>256</v>
      </c>
      <c r="W1066" s="53">
        <f t="shared" si="373"/>
        <v>0</v>
      </c>
      <c r="X1066" s="53">
        <f t="shared" si="374"/>
        <v>0</v>
      </c>
      <c r="Y1066" s="53">
        <f t="shared" si="375"/>
        <v>0</v>
      </c>
      <c r="Z1066" s="53"/>
      <c r="AA1066" s="53">
        <f t="shared" si="376"/>
        <v>0</v>
      </c>
      <c r="AB1066" s="53"/>
      <c r="AC1066" s="53">
        <f t="shared" si="386"/>
        <v>0</v>
      </c>
      <c r="AD1066" s="53">
        <f t="shared" si="387"/>
        <v>0</v>
      </c>
      <c r="AE1066" s="53">
        <f t="shared" si="388"/>
        <v>0</v>
      </c>
      <c r="AF1066" s="53">
        <f t="shared" si="389"/>
        <v>0</v>
      </c>
      <c r="AG1066" s="53">
        <f t="shared" si="390"/>
        <v>0</v>
      </c>
      <c r="AI1066" s="53">
        <f t="shared" si="372"/>
        <v>0</v>
      </c>
      <c r="AJ1066" s="53">
        <f t="shared" si="372"/>
        <v>0</v>
      </c>
      <c r="AK1066" s="53">
        <f t="shared" si="372"/>
        <v>0</v>
      </c>
      <c r="AL1066" s="53">
        <f t="shared" si="371"/>
        <v>0</v>
      </c>
      <c r="AM1066" s="53">
        <f t="shared" si="371"/>
        <v>0</v>
      </c>
    </row>
    <row r="1067" spans="1:39" x14ac:dyDescent="0.35">
      <c r="A1067" s="301">
        <v>2022</v>
      </c>
      <c r="B1067" s="301" t="s">
        <v>86</v>
      </c>
      <c r="C1067" s="301" t="s">
        <v>35</v>
      </c>
      <c r="D1067" s="302" t="s">
        <v>15</v>
      </c>
      <c r="E1067" s="302" t="s">
        <v>226</v>
      </c>
      <c r="F1067" s="301" t="s">
        <v>76</v>
      </c>
      <c r="G1067" s="301" t="s">
        <v>77</v>
      </c>
      <c r="H1067" s="303">
        <v>21349462000</v>
      </c>
      <c r="I1067" s="303">
        <v>21349462000</v>
      </c>
      <c r="J1067" s="303">
        <v>20759882589</v>
      </c>
      <c r="K1067" s="304">
        <f t="shared" si="384"/>
        <v>0.97238434340874724</v>
      </c>
      <c r="L1067" s="303">
        <v>20326349717</v>
      </c>
      <c r="M1067" s="304">
        <f t="shared" si="383"/>
        <v>0.95207784238310078</v>
      </c>
      <c r="P1067">
        <f t="shared" si="377"/>
        <v>2022</v>
      </c>
      <c r="Q1067" t="str">
        <f t="shared" si="378"/>
        <v>Claudia López 2020-2023</v>
      </c>
      <c r="R1067" t="str">
        <f t="shared" si="379"/>
        <v>0118-SECRETARÍA DISTRITAL DEL HABITAT</v>
      </c>
      <c r="S1067" t="str">
        <f t="shared" si="380"/>
        <v>HÁBITAT</v>
      </c>
      <c r="T1067" t="str">
        <f t="shared" si="381"/>
        <v>Administración Centrral</v>
      </c>
      <c r="U1067" t="str">
        <f t="shared" si="382"/>
        <v>Funcionamiento</v>
      </c>
      <c r="V1067" t="s">
        <v>256</v>
      </c>
      <c r="W1067" s="53">
        <f t="shared" si="373"/>
        <v>25651976743.839653</v>
      </c>
      <c r="X1067" s="53">
        <f t="shared" si="374"/>
        <v>25651976743.839653</v>
      </c>
      <c r="Y1067" s="53">
        <f t="shared" si="375"/>
        <v>24943580563.194977</v>
      </c>
      <c r="Z1067" s="53"/>
      <c r="AA1067" s="53">
        <f t="shared" si="376"/>
        <v>24422678671.136337</v>
      </c>
      <c r="AB1067" s="53"/>
      <c r="AC1067" s="53">
        <f t="shared" si="386"/>
        <v>25651976743.839653</v>
      </c>
      <c r="AD1067" s="53">
        <f t="shared" si="387"/>
        <v>25651976743.839653</v>
      </c>
      <c r="AE1067" s="53">
        <f t="shared" si="388"/>
        <v>24943580563.194977</v>
      </c>
      <c r="AF1067" s="53">
        <f t="shared" si="389"/>
        <v>1.168347032032703</v>
      </c>
      <c r="AG1067" s="53">
        <f t="shared" si="390"/>
        <v>24422678671.136337</v>
      </c>
      <c r="AI1067" s="53">
        <f t="shared" si="372"/>
        <v>0</v>
      </c>
      <c r="AJ1067" s="53">
        <f t="shared" si="372"/>
        <v>0</v>
      </c>
      <c r="AK1067" s="53">
        <f t="shared" si="372"/>
        <v>0</v>
      </c>
      <c r="AL1067" s="53">
        <f t="shared" si="371"/>
        <v>-1.168347032032703</v>
      </c>
      <c r="AM1067" s="53">
        <f t="shared" si="371"/>
        <v>0</v>
      </c>
    </row>
    <row r="1068" spans="1:39" x14ac:dyDescent="0.35">
      <c r="A1068" s="301">
        <v>2022</v>
      </c>
      <c r="B1068" s="301" t="s">
        <v>86</v>
      </c>
      <c r="C1068" s="301" t="s">
        <v>35</v>
      </c>
      <c r="D1068" s="302" t="s">
        <v>15</v>
      </c>
      <c r="E1068" s="302" t="s">
        <v>226</v>
      </c>
      <c r="F1068" s="301" t="s">
        <v>78</v>
      </c>
      <c r="G1068" s="301" t="s">
        <v>77</v>
      </c>
      <c r="H1068" s="303">
        <v>207808752000</v>
      </c>
      <c r="I1068" s="303">
        <v>247016360000</v>
      </c>
      <c r="J1068" s="303">
        <v>246700661836</v>
      </c>
      <c r="K1068" s="304">
        <f t="shared" si="384"/>
        <v>0.99872195443249179</v>
      </c>
      <c r="L1068" s="303">
        <v>169972234043</v>
      </c>
      <c r="M1068" s="304">
        <f t="shared" si="383"/>
        <v>0.68810112027802528</v>
      </c>
      <c r="P1068">
        <f t="shared" si="377"/>
        <v>2022</v>
      </c>
      <c r="Q1068" t="str">
        <f t="shared" si="378"/>
        <v>Claudia López 2020-2023</v>
      </c>
      <c r="R1068" t="str">
        <f t="shared" si="379"/>
        <v>0118-SECRETARÍA DISTRITAL DEL HABITAT</v>
      </c>
      <c r="S1068" t="str">
        <f t="shared" si="380"/>
        <v>HÁBITAT</v>
      </c>
      <c r="T1068" t="str">
        <f t="shared" si="381"/>
        <v>Administración Centrral</v>
      </c>
      <c r="U1068" t="str">
        <f t="shared" si="382"/>
        <v>Inversión directa</v>
      </c>
      <c r="V1068" t="s">
        <v>256</v>
      </c>
      <c r="W1068" s="53">
        <f t="shared" si="373"/>
        <v>249688037734.64371</v>
      </c>
      <c r="X1068" s="53">
        <f t="shared" si="374"/>
        <v>296797077231.63812</v>
      </c>
      <c r="Y1068" s="53">
        <f t="shared" si="375"/>
        <v>296417757042.63287</v>
      </c>
      <c r="Z1068" s="53"/>
      <c r="AA1068" s="53">
        <f t="shared" si="376"/>
        <v>204226401338.3338</v>
      </c>
      <c r="AB1068" s="53"/>
      <c r="AC1068" s="53">
        <f t="shared" si="386"/>
        <v>249688037734.64371</v>
      </c>
      <c r="AD1068" s="53">
        <f t="shared" si="387"/>
        <v>296797077231.63812</v>
      </c>
      <c r="AE1068" s="53">
        <f t="shared" si="388"/>
        <v>296417757042.63287</v>
      </c>
      <c r="AF1068" s="53">
        <f t="shared" si="389"/>
        <v>1.1999924095822352</v>
      </c>
      <c r="AG1068" s="53">
        <f t="shared" si="390"/>
        <v>204226401338.3338</v>
      </c>
      <c r="AI1068" s="53">
        <f t="shared" si="372"/>
        <v>0</v>
      </c>
      <c r="AJ1068" s="53">
        <f t="shared" si="372"/>
        <v>0</v>
      </c>
      <c r="AK1068" s="53">
        <f t="shared" si="372"/>
        <v>0</v>
      </c>
      <c r="AL1068" s="53">
        <f t="shared" si="371"/>
        <v>-1.1999924095822352</v>
      </c>
      <c r="AM1068" s="53">
        <f t="shared" si="371"/>
        <v>0</v>
      </c>
    </row>
    <row r="1069" spans="1:39" x14ac:dyDescent="0.35">
      <c r="A1069" s="301">
        <v>2022</v>
      </c>
      <c r="B1069" s="301" t="s">
        <v>86</v>
      </c>
      <c r="C1069" s="301" t="s">
        <v>35</v>
      </c>
      <c r="D1069" s="302" t="s">
        <v>15</v>
      </c>
      <c r="E1069" s="302" t="s">
        <v>226</v>
      </c>
      <c r="F1069" s="301" t="s">
        <v>80</v>
      </c>
      <c r="G1069" s="301" t="s">
        <v>77</v>
      </c>
      <c r="H1069" s="303">
        <v>185381251000</v>
      </c>
      <c r="I1069" s="303">
        <v>182507617830</v>
      </c>
      <c r="J1069" s="303">
        <v>181085033608</v>
      </c>
      <c r="K1069" s="304">
        <f t="shared" si="384"/>
        <v>0.99220534332257249</v>
      </c>
      <c r="L1069" s="303">
        <v>181085033608</v>
      </c>
      <c r="M1069" s="304">
        <f t="shared" si="383"/>
        <v>0.99220534332257249</v>
      </c>
      <c r="P1069">
        <f t="shared" si="377"/>
        <v>2022</v>
      </c>
      <c r="Q1069" t="str">
        <f t="shared" si="378"/>
        <v>Claudia López 2020-2023</v>
      </c>
      <c r="R1069" t="str">
        <f t="shared" si="379"/>
        <v>0118-SECRETARÍA DISTRITAL DEL HABITAT</v>
      </c>
      <c r="S1069" t="str">
        <f t="shared" si="380"/>
        <v>HÁBITAT</v>
      </c>
      <c r="T1069" t="str">
        <f t="shared" si="381"/>
        <v>Administración Centrral</v>
      </c>
      <c r="U1069" t="str">
        <f t="shared" si="382"/>
        <v>Transferencias</v>
      </c>
      <c r="V1069" t="s">
        <v>256</v>
      </c>
      <c r="W1069" s="53">
        <f t="shared" si="373"/>
        <v>222740766928.73581</v>
      </c>
      <c r="X1069" s="53">
        <f t="shared" si="374"/>
        <v>219288016164.00146</v>
      </c>
      <c r="Y1069" s="53">
        <f t="shared" si="375"/>
        <v>217578741364.5289</v>
      </c>
      <c r="Z1069" s="53"/>
      <c r="AA1069" s="53">
        <f t="shared" si="376"/>
        <v>217578741364.5289</v>
      </c>
      <c r="AB1069" s="53"/>
      <c r="AC1069" s="53">
        <f t="shared" si="386"/>
        <v>222740766928.73581</v>
      </c>
      <c r="AD1069" s="53">
        <f t="shared" si="387"/>
        <v>219288016164.00146</v>
      </c>
      <c r="AE1069" s="53">
        <f t="shared" si="388"/>
        <v>217578741364.5289</v>
      </c>
      <c r="AF1069" s="53">
        <f t="shared" si="389"/>
        <v>1.1921625187568694</v>
      </c>
      <c r="AG1069" s="53">
        <f t="shared" si="390"/>
        <v>217578741364.5289</v>
      </c>
      <c r="AI1069" s="53">
        <f t="shared" si="372"/>
        <v>0</v>
      </c>
      <c r="AJ1069" s="53">
        <f t="shared" si="372"/>
        <v>0</v>
      </c>
      <c r="AK1069" s="53">
        <f t="shared" si="372"/>
        <v>0</v>
      </c>
      <c r="AL1069" s="53">
        <f t="shared" si="371"/>
        <v>-1.1921625187568694</v>
      </c>
      <c r="AM1069" s="53">
        <f t="shared" si="371"/>
        <v>0</v>
      </c>
    </row>
    <row r="1070" spans="1:39" x14ac:dyDescent="0.35">
      <c r="A1070" s="301">
        <v>2022</v>
      </c>
      <c r="B1070" s="301" t="s">
        <v>86</v>
      </c>
      <c r="C1070" s="301" t="s">
        <v>36</v>
      </c>
      <c r="D1070" s="302" t="s">
        <v>9</v>
      </c>
      <c r="E1070" s="302" t="s">
        <v>226</v>
      </c>
      <c r="F1070" s="301" t="s">
        <v>76</v>
      </c>
      <c r="G1070" s="301" t="s">
        <v>77</v>
      </c>
      <c r="H1070" s="303">
        <v>26297537000</v>
      </c>
      <c r="I1070" s="303">
        <v>26297537000</v>
      </c>
      <c r="J1070" s="303">
        <v>24291790924</v>
      </c>
      <c r="K1070" s="304">
        <f t="shared" si="384"/>
        <v>0.92372874782912184</v>
      </c>
      <c r="L1070" s="303">
        <v>23295759734</v>
      </c>
      <c r="M1070" s="304">
        <f t="shared" si="383"/>
        <v>0.88585329242050315</v>
      </c>
      <c r="P1070">
        <f t="shared" si="377"/>
        <v>2022</v>
      </c>
      <c r="Q1070" t="str">
        <f t="shared" si="378"/>
        <v>Claudia López 2020-2023</v>
      </c>
      <c r="R1070" t="str">
        <f t="shared" si="379"/>
        <v>0119-SECRETARÍA DISTRITAL DE CULTURA, RECREACIÓN Y DEPORTE</v>
      </c>
      <c r="S1070" t="str">
        <f t="shared" si="380"/>
        <v>CULTURA, RECREACIÓN Y DEPORTE</v>
      </c>
      <c r="T1070" t="str">
        <f t="shared" si="381"/>
        <v>Administración Centrral</v>
      </c>
      <c r="U1070" t="str">
        <f t="shared" si="382"/>
        <v>Funcionamiento</v>
      </c>
      <c r="V1070" t="s">
        <v>256</v>
      </c>
      <c r="W1070" s="53">
        <f t="shared" si="373"/>
        <v>31597227487.243603</v>
      </c>
      <c r="X1070" s="53">
        <f t="shared" si="374"/>
        <v>31597227487.243603</v>
      </c>
      <c r="Y1070" s="53">
        <f t="shared" si="375"/>
        <v>29187267381.663445</v>
      </c>
      <c r="Z1070" s="53"/>
      <c r="AA1070" s="53">
        <f t="shared" si="376"/>
        <v>27990508000.934368</v>
      </c>
      <c r="AB1070" s="53"/>
      <c r="AC1070" s="53">
        <f t="shared" si="386"/>
        <v>31597227487.243603</v>
      </c>
      <c r="AD1070" s="53">
        <f t="shared" si="387"/>
        <v>31597227487.243603</v>
      </c>
      <c r="AE1070" s="53">
        <f t="shared" si="388"/>
        <v>29187267381.663445</v>
      </c>
      <c r="AF1070" s="53">
        <f t="shared" si="389"/>
        <v>1.1098859707532096</v>
      </c>
      <c r="AG1070" s="53">
        <f t="shared" si="390"/>
        <v>27990508000.934368</v>
      </c>
      <c r="AI1070" s="53">
        <f t="shared" si="372"/>
        <v>0</v>
      </c>
      <c r="AJ1070" s="53">
        <f t="shared" si="372"/>
        <v>0</v>
      </c>
      <c r="AK1070" s="53">
        <f t="shared" si="372"/>
        <v>0</v>
      </c>
      <c r="AL1070" s="53">
        <f t="shared" si="371"/>
        <v>-1.1098859707532096</v>
      </c>
      <c r="AM1070" s="53">
        <f t="shared" si="371"/>
        <v>0</v>
      </c>
    </row>
    <row r="1071" spans="1:39" x14ac:dyDescent="0.35">
      <c r="A1071" s="301">
        <v>2022</v>
      </c>
      <c r="B1071" s="301" t="s">
        <v>86</v>
      </c>
      <c r="C1071" s="301" t="s">
        <v>36</v>
      </c>
      <c r="D1071" s="302" t="s">
        <v>9</v>
      </c>
      <c r="E1071" s="302" t="s">
        <v>226</v>
      </c>
      <c r="F1071" s="301" t="s">
        <v>78</v>
      </c>
      <c r="G1071" s="301" t="s">
        <v>77</v>
      </c>
      <c r="H1071" s="303">
        <v>154990095000</v>
      </c>
      <c r="I1071" s="303">
        <v>177199898885</v>
      </c>
      <c r="J1071" s="303">
        <v>161243050064</v>
      </c>
      <c r="K1071" s="304">
        <f t="shared" si="384"/>
        <v>0.90995001170200585</v>
      </c>
      <c r="L1071" s="303">
        <v>148954749131</v>
      </c>
      <c r="M1071" s="304">
        <f t="shared" si="383"/>
        <v>0.8406029014027222</v>
      </c>
      <c r="P1071">
        <f t="shared" si="377"/>
        <v>2022</v>
      </c>
      <c r="Q1071" t="str">
        <f t="shared" si="378"/>
        <v>Claudia López 2020-2023</v>
      </c>
      <c r="R1071" t="str">
        <f t="shared" si="379"/>
        <v>0119-SECRETARÍA DISTRITAL DE CULTURA, RECREACIÓN Y DEPORTE</v>
      </c>
      <c r="S1071" t="str">
        <f t="shared" si="380"/>
        <v>CULTURA, RECREACIÓN Y DEPORTE</v>
      </c>
      <c r="T1071" t="str">
        <f t="shared" si="381"/>
        <v>Administración Centrral</v>
      </c>
      <c r="U1071" t="str">
        <f t="shared" si="382"/>
        <v>Inversión directa</v>
      </c>
      <c r="V1071" t="s">
        <v>256</v>
      </c>
      <c r="W1071" s="53">
        <f t="shared" si="373"/>
        <v>186224941521.50058</v>
      </c>
      <c r="X1071" s="53">
        <f t="shared" si="374"/>
        <v>212910643144.48572</v>
      </c>
      <c r="Y1071" s="53">
        <f t="shared" si="375"/>
        <v>193738042220.80637</v>
      </c>
      <c r="Z1071" s="53"/>
      <c r="AA1071" s="53">
        <f t="shared" si="376"/>
        <v>178973304366.77429</v>
      </c>
      <c r="AB1071" s="53"/>
      <c r="AC1071" s="53">
        <f t="shared" si="386"/>
        <v>186224941521.50058</v>
      </c>
      <c r="AD1071" s="53">
        <f t="shared" si="387"/>
        <v>212910643144.48572</v>
      </c>
      <c r="AE1071" s="53">
        <f t="shared" si="388"/>
        <v>193738042220.80637</v>
      </c>
      <c r="AF1071" s="53">
        <f t="shared" si="389"/>
        <v>1.0933304332557174</v>
      </c>
      <c r="AG1071" s="53">
        <f t="shared" si="390"/>
        <v>178973304366.77429</v>
      </c>
      <c r="AI1071" s="53">
        <f t="shared" si="372"/>
        <v>0</v>
      </c>
      <c r="AJ1071" s="53">
        <f t="shared" si="372"/>
        <v>0</v>
      </c>
      <c r="AK1071" s="53">
        <f t="shared" si="372"/>
        <v>0</v>
      </c>
      <c r="AL1071" s="53">
        <f t="shared" si="371"/>
        <v>-1.0933304332557174</v>
      </c>
      <c r="AM1071" s="53">
        <f t="shared" si="371"/>
        <v>0</v>
      </c>
    </row>
    <row r="1072" spans="1:39" x14ac:dyDescent="0.35">
      <c r="A1072" s="301">
        <v>2022</v>
      </c>
      <c r="B1072" s="301" t="s">
        <v>86</v>
      </c>
      <c r="C1072" s="301" t="s">
        <v>37</v>
      </c>
      <c r="D1072" s="302" t="s">
        <v>20</v>
      </c>
      <c r="E1072" s="302" t="s">
        <v>226</v>
      </c>
      <c r="F1072" s="301" t="s">
        <v>76</v>
      </c>
      <c r="G1072" s="301" t="s">
        <v>77</v>
      </c>
      <c r="H1072" s="303">
        <v>83717557000</v>
      </c>
      <c r="I1072" s="303">
        <v>85307220738</v>
      </c>
      <c r="J1072" s="303">
        <v>84370772653</v>
      </c>
      <c r="K1072" s="304">
        <f t="shared" si="384"/>
        <v>0.98902263985511762</v>
      </c>
      <c r="L1072" s="303">
        <v>82731399555</v>
      </c>
      <c r="M1072" s="304">
        <f t="shared" si="383"/>
        <v>0.96980535573992033</v>
      </c>
      <c r="P1072">
        <f t="shared" si="377"/>
        <v>2022</v>
      </c>
      <c r="Q1072" t="str">
        <f t="shared" si="378"/>
        <v>Claudia López 2020-2023</v>
      </c>
      <c r="R1072" t="str">
        <f t="shared" si="379"/>
        <v xml:space="preserve">0120-SECRETARÍA DISTRITAL DE PLANEACIÓN </v>
      </c>
      <c r="S1072" t="str">
        <f t="shared" si="380"/>
        <v>PLANEACIÓN</v>
      </c>
      <c r="T1072" t="str">
        <f t="shared" si="381"/>
        <v>Administración Centrral</v>
      </c>
      <c r="U1072" t="str">
        <f t="shared" si="382"/>
        <v>Funcionamiento</v>
      </c>
      <c r="V1072" t="s">
        <v>256</v>
      </c>
      <c r="W1072" s="53">
        <f t="shared" si="373"/>
        <v>100588990261.91249</v>
      </c>
      <c r="X1072" s="53">
        <f t="shared" si="374"/>
        <v>102499015780.94904</v>
      </c>
      <c r="Y1072" s="53">
        <f t="shared" si="375"/>
        <v>101373847170.22559</v>
      </c>
      <c r="Z1072" s="53"/>
      <c r="AA1072" s="53">
        <f t="shared" si="376"/>
        <v>99404094462.434998</v>
      </c>
      <c r="AB1072" s="53"/>
      <c r="AC1072" s="53">
        <f t="shared" si="386"/>
        <v>100588990261.91249</v>
      </c>
      <c r="AD1072" s="53">
        <f t="shared" si="387"/>
        <v>102499015780.94904</v>
      </c>
      <c r="AE1072" s="53">
        <f t="shared" si="388"/>
        <v>101373847170.22559</v>
      </c>
      <c r="AF1072" s="53">
        <f t="shared" si="389"/>
        <v>1.1883384113704776</v>
      </c>
      <c r="AG1072" s="53">
        <f t="shared" si="390"/>
        <v>99404094462.434998</v>
      </c>
      <c r="AI1072" s="53">
        <f t="shared" si="372"/>
        <v>0</v>
      </c>
      <c r="AJ1072" s="53">
        <f t="shared" si="372"/>
        <v>0</v>
      </c>
      <c r="AK1072" s="53">
        <f t="shared" si="372"/>
        <v>0</v>
      </c>
      <c r="AL1072" s="53">
        <f t="shared" si="371"/>
        <v>-1.1883384113704776</v>
      </c>
      <c r="AM1072" s="53">
        <f t="shared" si="371"/>
        <v>0</v>
      </c>
    </row>
    <row r="1073" spans="1:39" x14ac:dyDescent="0.35">
      <c r="A1073" s="301">
        <v>2022</v>
      </c>
      <c r="B1073" s="301" t="s">
        <v>86</v>
      </c>
      <c r="C1073" s="301" t="s">
        <v>37</v>
      </c>
      <c r="D1073" s="302" t="s">
        <v>20</v>
      </c>
      <c r="E1073" s="302" t="s">
        <v>226</v>
      </c>
      <c r="F1073" s="301" t="s">
        <v>78</v>
      </c>
      <c r="G1073" s="301" t="s">
        <v>77</v>
      </c>
      <c r="H1073" s="303">
        <v>56885779000</v>
      </c>
      <c r="I1073" s="303">
        <v>62175056000</v>
      </c>
      <c r="J1073" s="303">
        <v>61313385590</v>
      </c>
      <c r="K1073" s="304">
        <f t="shared" si="384"/>
        <v>0.98614122020251982</v>
      </c>
      <c r="L1073" s="303">
        <v>52348335245</v>
      </c>
      <c r="M1073" s="304">
        <f t="shared" si="383"/>
        <v>0.8419507534500652</v>
      </c>
      <c r="P1073">
        <f t="shared" si="377"/>
        <v>2022</v>
      </c>
      <c r="Q1073" t="str">
        <f t="shared" si="378"/>
        <v>Claudia López 2020-2023</v>
      </c>
      <c r="R1073" t="str">
        <f t="shared" si="379"/>
        <v xml:space="preserve">0120-SECRETARÍA DISTRITAL DE PLANEACIÓN </v>
      </c>
      <c r="S1073" t="str">
        <f t="shared" si="380"/>
        <v>PLANEACIÓN</v>
      </c>
      <c r="T1073" t="str">
        <f t="shared" si="381"/>
        <v>Administración Centrral</v>
      </c>
      <c r="U1073" t="str">
        <f t="shared" si="382"/>
        <v>Inversión directa</v>
      </c>
      <c r="V1073" t="s">
        <v>256</v>
      </c>
      <c r="W1073" s="53">
        <f t="shared" si="373"/>
        <v>68349857245.264641</v>
      </c>
      <c r="X1073" s="53">
        <f t="shared" si="374"/>
        <v>74705071751.172379</v>
      </c>
      <c r="Y1073" s="53">
        <f t="shared" si="375"/>
        <v>73669750612.017929</v>
      </c>
      <c r="Z1073" s="53"/>
      <c r="AA1073" s="53">
        <f t="shared" si="376"/>
        <v>62897991447.440765</v>
      </c>
      <c r="AB1073" s="53"/>
      <c r="AC1073" s="53">
        <f t="shared" si="386"/>
        <v>68349857245.264641</v>
      </c>
      <c r="AD1073" s="53">
        <f t="shared" si="387"/>
        <v>74705071751.172379</v>
      </c>
      <c r="AE1073" s="53">
        <f t="shared" si="388"/>
        <v>73669750612.017929</v>
      </c>
      <c r="AF1073" s="53">
        <f t="shared" si="389"/>
        <v>1.184876304928747</v>
      </c>
      <c r="AG1073" s="53">
        <f t="shared" si="390"/>
        <v>62897991447.440765</v>
      </c>
      <c r="AI1073" s="53">
        <f t="shared" si="372"/>
        <v>0</v>
      </c>
      <c r="AJ1073" s="53">
        <f t="shared" si="372"/>
        <v>0</v>
      </c>
      <c r="AK1073" s="53">
        <f t="shared" si="372"/>
        <v>0</v>
      </c>
      <c r="AL1073" s="53">
        <f t="shared" si="371"/>
        <v>-1.184876304928747</v>
      </c>
      <c r="AM1073" s="53">
        <f t="shared" si="371"/>
        <v>0</v>
      </c>
    </row>
    <row r="1074" spans="1:39" x14ac:dyDescent="0.35">
      <c r="A1074" s="301">
        <v>2022</v>
      </c>
      <c r="B1074" s="301" t="s">
        <v>86</v>
      </c>
      <c r="C1074" s="301" t="s">
        <v>37</v>
      </c>
      <c r="D1074" s="302" t="s">
        <v>20</v>
      </c>
      <c r="E1074" s="302" t="s">
        <v>226</v>
      </c>
      <c r="F1074" s="301" t="s">
        <v>80</v>
      </c>
      <c r="G1074" s="301" t="s">
        <v>77</v>
      </c>
      <c r="H1074" s="303">
        <v>0</v>
      </c>
      <c r="I1074" s="303">
        <v>0</v>
      </c>
      <c r="J1074" s="303">
        <v>0</v>
      </c>
      <c r="K1074" s="304">
        <v>0</v>
      </c>
      <c r="L1074" s="303">
        <v>0</v>
      </c>
      <c r="M1074" s="304">
        <v>0</v>
      </c>
      <c r="P1074">
        <f t="shared" si="377"/>
        <v>2022</v>
      </c>
      <c r="Q1074" t="str">
        <f t="shared" si="378"/>
        <v>Claudia López 2020-2023</v>
      </c>
      <c r="R1074" t="str">
        <f t="shared" si="379"/>
        <v xml:space="preserve">0120-SECRETARÍA DISTRITAL DE PLANEACIÓN </v>
      </c>
      <c r="S1074" t="str">
        <f t="shared" si="380"/>
        <v>PLANEACIÓN</v>
      </c>
      <c r="T1074" t="str">
        <f t="shared" si="381"/>
        <v>Administración Centrral</v>
      </c>
      <c r="U1074" t="str">
        <f t="shared" si="382"/>
        <v>Transferencias</v>
      </c>
      <c r="V1074" t="s">
        <v>256</v>
      </c>
      <c r="W1074" s="53">
        <f t="shared" si="373"/>
        <v>0</v>
      </c>
      <c r="X1074" s="53">
        <f t="shared" si="374"/>
        <v>0</v>
      </c>
      <c r="Y1074" s="53">
        <f t="shared" si="375"/>
        <v>0</v>
      </c>
      <c r="Z1074" s="53"/>
      <c r="AA1074" s="53">
        <f t="shared" si="376"/>
        <v>0</v>
      </c>
      <c r="AB1074" s="53"/>
      <c r="AC1074" s="53">
        <f t="shared" si="386"/>
        <v>0</v>
      </c>
      <c r="AD1074" s="53">
        <f t="shared" si="387"/>
        <v>0</v>
      </c>
      <c r="AE1074" s="53">
        <f t="shared" si="388"/>
        <v>0</v>
      </c>
      <c r="AF1074" s="53">
        <f t="shared" si="389"/>
        <v>0</v>
      </c>
      <c r="AG1074" s="53">
        <f t="shared" si="390"/>
        <v>0</v>
      </c>
      <c r="AI1074" s="53">
        <f t="shared" si="372"/>
        <v>0</v>
      </c>
      <c r="AJ1074" s="53">
        <f t="shared" si="372"/>
        <v>0</v>
      </c>
      <c r="AK1074" s="53">
        <f t="shared" si="372"/>
        <v>0</v>
      </c>
      <c r="AL1074" s="53">
        <f t="shared" si="371"/>
        <v>0</v>
      </c>
      <c r="AM1074" s="53">
        <f t="shared" si="371"/>
        <v>0</v>
      </c>
    </row>
    <row r="1075" spans="1:39" x14ac:dyDescent="0.35">
      <c r="A1075" s="301">
        <v>2022</v>
      </c>
      <c r="B1075" s="301" t="s">
        <v>86</v>
      </c>
      <c r="C1075" s="301" t="s">
        <v>38</v>
      </c>
      <c r="D1075" s="302" t="s">
        <v>248</v>
      </c>
      <c r="E1075" s="302" t="s">
        <v>226</v>
      </c>
      <c r="F1075" s="301" t="s">
        <v>76</v>
      </c>
      <c r="G1075" s="301" t="s">
        <v>77</v>
      </c>
      <c r="H1075" s="303">
        <v>25515482000</v>
      </c>
      <c r="I1075" s="303">
        <v>25515482000</v>
      </c>
      <c r="J1075" s="303">
        <v>23577147545</v>
      </c>
      <c r="K1075" s="304">
        <f t="shared" ref="K1075:K1117" si="391">+J1075/I1075</f>
        <v>0.92403300650953801</v>
      </c>
      <c r="L1075" s="303">
        <v>23250819017</v>
      </c>
      <c r="M1075" s="304">
        <f t="shared" si="383"/>
        <v>0.91124357427384672</v>
      </c>
      <c r="P1075">
        <f t="shared" si="377"/>
        <v>2022</v>
      </c>
      <c r="Q1075" t="str">
        <f t="shared" si="378"/>
        <v>Claudia López 2020-2023</v>
      </c>
      <c r="R1075" t="str">
        <f t="shared" si="379"/>
        <v>0121-SECRETARÍA DISTRITAL DE LA MUJER</v>
      </c>
      <c r="S1075" t="str">
        <f t="shared" si="380"/>
        <v>MUJER</v>
      </c>
      <c r="T1075" t="str">
        <f t="shared" si="381"/>
        <v>Administración Centrral</v>
      </c>
      <c r="U1075" t="str">
        <f t="shared" si="382"/>
        <v>Funcionamiento</v>
      </c>
      <c r="V1075" t="s">
        <v>256</v>
      </c>
      <c r="W1075" s="53">
        <f t="shared" si="373"/>
        <v>30657566493.80014</v>
      </c>
      <c r="X1075" s="53">
        <f t="shared" si="374"/>
        <v>30657566493.80014</v>
      </c>
      <c r="Y1075" s="53">
        <f t="shared" si="375"/>
        <v>28328603339.532219</v>
      </c>
      <c r="Z1075" s="53"/>
      <c r="AA1075" s="53">
        <f t="shared" si="376"/>
        <v>27936510470.348564</v>
      </c>
      <c r="AB1075" s="53"/>
      <c r="AC1075" s="53">
        <f t="shared" si="386"/>
        <v>30657566493.80014</v>
      </c>
      <c r="AD1075" s="53">
        <f t="shared" si="387"/>
        <v>30657566493.80014</v>
      </c>
      <c r="AE1075" s="53">
        <f t="shared" si="388"/>
        <v>28328603339.532219</v>
      </c>
      <c r="AF1075" s="53">
        <f t="shared" si="389"/>
        <v>1.1102515460821871</v>
      </c>
      <c r="AG1075" s="53">
        <f t="shared" si="390"/>
        <v>27936510470.348564</v>
      </c>
      <c r="AI1075" s="53">
        <f t="shared" si="372"/>
        <v>0</v>
      </c>
      <c r="AJ1075" s="53">
        <f t="shared" si="372"/>
        <v>0</v>
      </c>
      <c r="AK1075" s="53">
        <f t="shared" si="372"/>
        <v>0</v>
      </c>
      <c r="AL1075" s="53">
        <f t="shared" si="371"/>
        <v>-1.1102515460821871</v>
      </c>
      <c r="AM1075" s="53">
        <f t="shared" si="371"/>
        <v>0</v>
      </c>
    </row>
    <row r="1076" spans="1:39" x14ac:dyDescent="0.35">
      <c r="A1076" s="301">
        <v>2022</v>
      </c>
      <c r="B1076" s="301" t="s">
        <v>86</v>
      </c>
      <c r="C1076" s="301" t="s">
        <v>38</v>
      </c>
      <c r="D1076" s="302" t="s">
        <v>248</v>
      </c>
      <c r="E1076" s="302" t="s">
        <v>226</v>
      </c>
      <c r="F1076" s="301" t="s">
        <v>78</v>
      </c>
      <c r="G1076" s="301" t="s">
        <v>77</v>
      </c>
      <c r="H1076" s="303">
        <v>101548173000</v>
      </c>
      <c r="I1076" s="303">
        <v>98278173000</v>
      </c>
      <c r="J1076" s="303">
        <v>96375329963</v>
      </c>
      <c r="K1076" s="304">
        <f t="shared" si="391"/>
        <v>0.98063819280604658</v>
      </c>
      <c r="L1076" s="303">
        <v>85032512276</v>
      </c>
      <c r="M1076" s="304">
        <f t="shared" si="383"/>
        <v>0.86522276188426905</v>
      </c>
      <c r="P1076">
        <f t="shared" si="377"/>
        <v>2022</v>
      </c>
      <c r="Q1076" t="str">
        <f t="shared" si="378"/>
        <v>Claudia López 2020-2023</v>
      </c>
      <c r="R1076" t="str">
        <f t="shared" si="379"/>
        <v>0121-SECRETARÍA DISTRITAL DE LA MUJER</v>
      </c>
      <c r="S1076" t="str">
        <f t="shared" si="380"/>
        <v>MUJER</v>
      </c>
      <c r="T1076" t="str">
        <f t="shared" si="381"/>
        <v>Administración Centrral</v>
      </c>
      <c r="U1076" t="str">
        <f t="shared" si="382"/>
        <v>Inversión directa</v>
      </c>
      <c r="V1076" t="s">
        <v>256</v>
      </c>
      <c r="W1076" s="53">
        <f t="shared" si="373"/>
        <v>122012974948.75542</v>
      </c>
      <c r="X1076" s="53">
        <f t="shared" si="374"/>
        <v>118083978332.71162</v>
      </c>
      <c r="Y1076" s="53">
        <f t="shared" si="375"/>
        <v>115797659111.53868</v>
      </c>
      <c r="Z1076" s="53"/>
      <c r="AA1076" s="53">
        <f t="shared" si="376"/>
        <v>102168945867.31094</v>
      </c>
      <c r="AB1076" s="53"/>
      <c r="AC1076" s="53">
        <f t="shared" si="386"/>
        <v>122012974948.75542</v>
      </c>
      <c r="AD1076" s="53">
        <f t="shared" si="387"/>
        <v>118083978332.71162</v>
      </c>
      <c r="AE1076" s="53">
        <f t="shared" si="388"/>
        <v>115797659111.53868</v>
      </c>
      <c r="AF1076" s="53">
        <f t="shared" si="389"/>
        <v>1.1782642633328022</v>
      </c>
      <c r="AG1076" s="53">
        <f t="shared" si="390"/>
        <v>102168945867.31094</v>
      </c>
      <c r="AI1076" s="53">
        <f t="shared" si="372"/>
        <v>0</v>
      </c>
      <c r="AJ1076" s="53">
        <f t="shared" si="372"/>
        <v>0</v>
      </c>
      <c r="AK1076" s="53">
        <f t="shared" si="372"/>
        <v>0</v>
      </c>
      <c r="AL1076" s="53">
        <f t="shared" si="371"/>
        <v>-1.1782642633328022</v>
      </c>
      <c r="AM1076" s="53">
        <f t="shared" si="371"/>
        <v>0</v>
      </c>
    </row>
    <row r="1077" spans="1:39" x14ac:dyDescent="0.35">
      <c r="A1077" s="301">
        <v>2022</v>
      </c>
      <c r="B1077" s="301" t="s">
        <v>86</v>
      </c>
      <c r="C1077" s="301" t="s">
        <v>39</v>
      </c>
      <c r="D1077" s="302" t="s">
        <v>17</v>
      </c>
      <c r="E1077" s="302" t="s">
        <v>226</v>
      </c>
      <c r="F1077" s="301" t="s">
        <v>76</v>
      </c>
      <c r="G1077" s="301" t="s">
        <v>77</v>
      </c>
      <c r="H1077" s="303">
        <v>29485902000</v>
      </c>
      <c r="I1077" s="303">
        <v>29485902000</v>
      </c>
      <c r="J1077" s="303">
        <v>29253323192</v>
      </c>
      <c r="K1077" s="304">
        <f t="shared" si="391"/>
        <v>0.99211220304537406</v>
      </c>
      <c r="L1077" s="303">
        <v>27654454315</v>
      </c>
      <c r="M1077" s="304">
        <f t="shared" si="383"/>
        <v>0.93788734409413688</v>
      </c>
      <c r="P1077">
        <f t="shared" si="377"/>
        <v>2022</v>
      </c>
      <c r="Q1077" t="str">
        <f t="shared" si="378"/>
        <v>Claudia López 2020-2023</v>
      </c>
      <c r="R1077" t="str">
        <f t="shared" si="379"/>
        <v>0122-SECRETARÍA DISTRITAL DE INTEGRACIÓN SOCIAL</v>
      </c>
      <c r="S1077" t="str">
        <f t="shared" si="380"/>
        <v>INTEGRACION SOCIAL</v>
      </c>
      <c r="T1077" t="str">
        <f t="shared" si="381"/>
        <v>Administración Centrral</v>
      </c>
      <c r="U1077" t="str">
        <f t="shared" si="382"/>
        <v>Funcionamiento</v>
      </c>
      <c r="V1077" t="s">
        <v>256</v>
      </c>
      <c r="W1077" s="53">
        <f t="shared" si="373"/>
        <v>35428137363.608276</v>
      </c>
      <c r="X1077" s="53">
        <f t="shared" si="374"/>
        <v>35428137363.608276</v>
      </c>
      <c r="Y1077" s="53">
        <f t="shared" si="375"/>
        <v>35148687409.603539</v>
      </c>
      <c r="Z1077" s="53"/>
      <c r="AA1077" s="53">
        <f t="shared" si="376"/>
        <v>33227601658.156826</v>
      </c>
      <c r="AB1077" s="53"/>
      <c r="AC1077" s="53">
        <f t="shared" si="386"/>
        <v>35428137363.608276</v>
      </c>
      <c r="AD1077" s="53">
        <f t="shared" si="387"/>
        <v>35428137363.608276</v>
      </c>
      <c r="AE1077" s="53">
        <f t="shared" si="388"/>
        <v>35148687409.603539</v>
      </c>
      <c r="AF1077" s="53">
        <f t="shared" si="389"/>
        <v>1.1920506081042914</v>
      </c>
      <c r="AG1077" s="53">
        <f t="shared" si="390"/>
        <v>33227601658.156826</v>
      </c>
      <c r="AI1077" s="53">
        <f t="shared" si="372"/>
        <v>0</v>
      </c>
      <c r="AJ1077" s="53">
        <f t="shared" si="372"/>
        <v>0</v>
      </c>
      <c r="AK1077" s="53">
        <f t="shared" si="372"/>
        <v>0</v>
      </c>
      <c r="AL1077" s="53">
        <f t="shared" si="371"/>
        <v>-1.1920506081042914</v>
      </c>
      <c r="AM1077" s="53">
        <f t="shared" si="371"/>
        <v>0</v>
      </c>
    </row>
    <row r="1078" spans="1:39" x14ac:dyDescent="0.35">
      <c r="A1078" s="301">
        <v>2022</v>
      </c>
      <c r="B1078" s="301" t="s">
        <v>86</v>
      </c>
      <c r="C1078" s="301" t="s">
        <v>39</v>
      </c>
      <c r="D1078" s="302" t="s">
        <v>17</v>
      </c>
      <c r="E1078" s="302" t="s">
        <v>226</v>
      </c>
      <c r="F1078" s="301" t="s">
        <v>78</v>
      </c>
      <c r="G1078" s="301" t="s">
        <v>77</v>
      </c>
      <c r="H1078" s="303">
        <v>1165673038000</v>
      </c>
      <c r="I1078" s="303">
        <v>1266480095279</v>
      </c>
      <c r="J1078" s="303">
        <v>1228769962373</v>
      </c>
      <c r="K1078" s="304">
        <f t="shared" si="391"/>
        <v>0.97022445670755475</v>
      </c>
      <c r="L1078" s="303">
        <v>1014322052327</v>
      </c>
      <c r="M1078" s="304">
        <f t="shared" si="383"/>
        <v>0.80089853453523829</v>
      </c>
      <c r="P1078">
        <f t="shared" si="377"/>
        <v>2022</v>
      </c>
      <c r="Q1078" t="str">
        <f t="shared" si="378"/>
        <v>Claudia López 2020-2023</v>
      </c>
      <c r="R1078" t="str">
        <f t="shared" si="379"/>
        <v>0122-SECRETARÍA DISTRITAL DE INTEGRACIÓN SOCIAL</v>
      </c>
      <c r="S1078" t="str">
        <f t="shared" si="380"/>
        <v>INTEGRACION SOCIAL</v>
      </c>
      <c r="T1078" t="str">
        <f t="shared" si="381"/>
        <v>Administración Centrral</v>
      </c>
      <c r="U1078" t="str">
        <f t="shared" si="382"/>
        <v>Inversión directa</v>
      </c>
      <c r="V1078" t="s">
        <v>256</v>
      </c>
      <c r="W1078" s="53">
        <f t="shared" si="373"/>
        <v>1400588813980.2734</v>
      </c>
      <c r="X1078" s="53">
        <f t="shared" si="374"/>
        <v>1521711317626.3054</v>
      </c>
      <c r="Y1078" s="53">
        <f t="shared" si="375"/>
        <v>1476401536409.7195</v>
      </c>
      <c r="Z1078" s="53"/>
      <c r="AA1078" s="53">
        <f t="shared" si="376"/>
        <v>1218736364272.5945</v>
      </c>
      <c r="AB1078" s="53"/>
      <c r="AC1078" s="53">
        <f t="shared" si="386"/>
        <v>1400588813980.2734</v>
      </c>
      <c r="AD1078" s="53">
        <f t="shared" si="387"/>
        <v>1521711317626.3054</v>
      </c>
      <c r="AE1078" s="53">
        <f t="shared" si="388"/>
        <v>1476401536409.7195</v>
      </c>
      <c r="AF1078" s="53">
        <f t="shared" si="389"/>
        <v>1.1657518676473748</v>
      </c>
      <c r="AG1078" s="53">
        <f t="shared" si="390"/>
        <v>1218736364272.5945</v>
      </c>
      <c r="AI1078" s="53">
        <f t="shared" si="372"/>
        <v>0</v>
      </c>
      <c r="AJ1078" s="53">
        <f t="shared" si="372"/>
        <v>0</v>
      </c>
      <c r="AK1078" s="53">
        <f t="shared" si="372"/>
        <v>0</v>
      </c>
      <c r="AL1078" s="53">
        <f t="shared" si="371"/>
        <v>-1.1657518676473748</v>
      </c>
      <c r="AM1078" s="53">
        <f t="shared" si="371"/>
        <v>0</v>
      </c>
    </row>
    <row r="1079" spans="1:39" x14ac:dyDescent="0.35">
      <c r="A1079" s="301">
        <v>2022</v>
      </c>
      <c r="B1079" s="301" t="s">
        <v>86</v>
      </c>
      <c r="C1079" s="301" t="s">
        <v>40</v>
      </c>
      <c r="D1079" s="302" t="s">
        <v>13</v>
      </c>
      <c r="E1079" s="302" t="s">
        <v>226</v>
      </c>
      <c r="F1079" s="301" t="s">
        <v>76</v>
      </c>
      <c r="G1079" s="301" t="s">
        <v>77</v>
      </c>
      <c r="H1079" s="303">
        <v>12315529000</v>
      </c>
      <c r="I1079" s="303">
        <v>12774940403</v>
      </c>
      <c r="J1079" s="303">
        <v>12624536685</v>
      </c>
      <c r="K1079" s="304">
        <f t="shared" si="391"/>
        <v>0.9882266599095304</v>
      </c>
      <c r="L1079" s="303">
        <v>12414590623</v>
      </c>
      <c r="M1079" s="304">
        <f t="shared" si="383"/>
        <v>0.97179244923010544</v>
      </c>
      <c r="P1079">
        <f t="shared" si="377"/>
        <v>2022</v>
      </c>
      <c r="Q1079" t="str">
        <f t="shared" si="378"/>
        <v>Claudia López 2020-2023</v>
      </c>
      <c r="R1079" t="str">
        <f t="shared" si="379"/>
        <v>0125-DEPARTAMENTO ADMINISTRATIVO DEL SERVICIO CIVIL</v>
      </c>
      <c r="S1079" t="str">
        <f t="shared" si="380"/>
        <v>GESTIÓN PÚBLICA</v>
      </c>
      <c r="T1079" t="str">
        <f t="shared" si="381"/>
        <v>Administración Centrral</v>
      </c>
      <c r="U1079" t="str">
        <f t="shared" si="382"/>
        <v>Funcionamiento</v>
      </c>
      <c r="V1079" t="s">
        <v>256</v>
      </c>
      <c r="W1079" s="53">
        <f t="shared" si="373"/>
        <v>14797453139.385098</v>
      </c>
      <c r="X1079" s="53">
        <f t="shared" si="374"/>
        <v>15349448811.48263</v>
      </c>
      <c r="Y1079" s="53">
        <f t="shared" si="375"/>
        <v>15168734530.42379</v>
      </c>
      <c r="Z1079" s="53"/>
      <c r="AA1079" s="53">
        <f t="shared" si="376"/>
        <v>14916478454.842836</v>
      </c>
      <c r="AB1079" s="53"/>
      <c r="AC1079" s="53">
        <f t="shared" si="386"/>
        <v>14797453139.385098</v>
      </c>
      <c r="AD1079" s="53">
        <f t="shared" si="387"/>
        <v>15349448811.48263</v>
      </c>
      <c r="AE1079" s="53">
        <f t="shared" si="388"/>
        <v>15168734530.42379</v>
      </c>
      <c r="AF1079" s="53">
        <f t="shared" si="389"/>
        <v>1.1873820191647739</v>
      </c>
      <c r="AG1079" s="53">
        <f t="shared" si="390"/>
        <v>14916478454.842836</v>
      </c>
      <c r="AI1079" s="53">
        <f t="shared" si="372"/>
        <v>0</v>
      </c>
      <c r="AJ1079" s="53">
        <f t="shared" si="372"/>
        <v>0</v>
      </c>
      <c r="AK1079" s="53">
        <f t="shared" si="372"/>
        <v>0</v>
      </c>
      <c r="AL1079" s="53">
        <f t="shared" si="371"/>
        <v>-1.1873820191647739</v>
      </c>
      <c r="AM1079" s="53">
        <f t="shared" si="371"/>
        <v>0</v>
      </c>
    </row>
    <row r="1080" spans="1:39" x14ac:dyDescent="0.35">
      <c r="A1080" s="301">
        <v>2022</v>
      </c>
      <c r="B1080" s="301" t="s">
        <v>86</v>
      </c>
      <c r="C1080" s="301" t="s">
        <v>40</v>
      </c>
      <c r="D1080" s="302" t="s">
        <v>13</v>
      </c>
      <c r="E1080" s="302" t="s">
        <v>226</v>
      </c>
      <c r="F1080" s="301" t="s">
        <v>78</v>
      </c>
      <c r="G1080" s="301" t="s">
        <v>77</v>
      </c>
      <c r="H1080" s="303">
        <v>5000000000</v>
      </c>
      <c r="I1080" s="303">
        <v>5000000000</v>
      </c>
      <c r="J1080" s="303">
        <v>4999951684</v>
      </c>
      <c r="K1080" s="304">
        <f t="shared" si="391"/>
        <v>0.99999033680000005</v>
      </c>
      <c r="L1080" s="303">
        <v>4584399496</v>
      </c>
      <c r="M1080" s="304">
        <f t="shared" si="383"/>
        <v>0.91687989920000001</v>
      </c>
      <c r="P1080">
        <f t="shared" si="377"/>
        <v>2022</v>
      </c>
      <c r="Q1080" t="str">
        <f t="shared" si="378"/>
        <v>Claudia López 2020-2023</v>
      </c>
      <c r="R1080" t="str">
        <f t="shared" si="379"/>
        <v>0125-DEPARTAMENTO ADMINISTRATIVO DEL SERVICIO CIVIL</v>
      </c>
      <c r="S1080" t="str">
        <f t="shared" si="380"/>
        <v>GESTIÓN PÚBLICA</v>
      </c>
      <c r="T1080" t="str">
        <f t="shared" si="381"/>
        <v>Administración Centrral</v>
      </c>
      <c r="U1080" t="str">
        <f t="shared" si="382"/>
        <v>Inversión directa</v>
      </c>
      <c r="V1080" t="s">
        <v>256</v>
      </c>
      <c r="W1080" s="53">
        <f t="shared" si="373"/>
        <v>6007640085.693882</v>
      </c>
      <c r="X1080" s="53">
        <f t="shared" si="374"/>
        <v>6007640085.693882</v>
      </c>
      <c r="Y1080" s="53">
        <f t="shared" si="375"/>
        <v>6007582032.6662054</v>
      </c>
      <c r="Z1080" s="53"/>
      <c r="AA1080" s="53">
        <f t="shared" si="376"/>
        <v>5508284436.2008858</v>
      </c>
      <c r="AB1080" s="53"/>
      <c r="AC1080" s="53">
        <f t="shared" si="386"/>
        <v>6007640085.693882</v>
      </c>
      <c r="AD1080" s="53">
        <f t="shared" si="387"/>
        <v>6007640085.693882</v>
      </c>
      <c r="AE1080" s="53">
        <f t="shared" si="388"/>
        <v>6007582032.6662054</v>
      </c>
      <c r="AF1080" s="53">
        <f t="shared" si="389"/>
        <v>1.2015164065332411</v>
      </c>
      <c r="AG1080" s="53">
        <f t="shared" si="390"/>
        <v>5508284436.2008858</v>
      </c>
      <c r="AI1080" s="53">
        <f t="shared" si="372"/>
        <v>0</v>
      </c>
      <c r="AJ1080" s="53">
        <f t="shared" si="372"/>
        <v>0</v>
      </c>
      <c r="AK1080" s="53">
        <f t="shared" si="372"/>
        <v>0</v>
      </c>
      <c r="AL1080" s="53">
        <f t="shared" si="371"/>
        <v>-1.2015164065332411</v>
      </c>
      <c r="AM1080" s="53">
        <f t="shared" si="371"/>
        <v>0</v>
      </c>
    </row>
    <row r="1081" spans="1:39" x14ac:dyDescent="0.35">
      <c r="A1081" s="301">
        <v>2022</v>
      </c>
      <c r="B1081" s="301" t="s">
        <v>86</v>
      </c>
      <c r="C1081" s="301" t="s">
        <v>41</v>
      </c>
      <c r="D1081" s="302" t="s">
        <v>8</v>
      </c>
      <c r="E1081" s="302" t="s">
        <v>226</v>
      </c>
      <c r="F1081" s="301" t="s">
        <v>76</v>
      </c>
      <c r="G1081" s="301" t="s">
        <v>77</v>
      </c>
      <c r="H1081" s="303">
        <v>28826780000</v>
      </c>
      <c r="I1081" s="303">
        <v>29250923113</v>
      </c>
      <c r="J1081" s="303">
        <v>28964675832</v>
      </c>
      <c r="K1081" s="304">
        <f t="shared" si="391"/>
        <v>0.99021407700898223</v>
      </c>
      <c r="L1081" s="303">
        <v>28219213762</v>
      </c>
      <c r="M1081" s="304">
        <f t="shared" si="383"/>
        <v>0.96472899856820327</v>
      </c>
      <c r="P1081">
        <f t="shared" si="377"/>
        <v>2022</v>
      </c>
      <c r="Q1081" t="str">
        <f t="shared" si="378"/>
        <v>Claudia López 2020-2023</v>
      </c>
      <c r="R1081" t="str">
        <f t="shared" si="379"/>
        <v>0126-SECRETARÍA DISTRITAL DE AMBIENTE</v>
      </c>
      <c r="S1081" t="str">
        <f t="shared" si="380"/>
        <v>AMBIENTE</v>
      </c>
      <c r="T1081" t="str">
        <f t="shared" si="381"/>
        <v>Administración Centrral</v>
      </c>
      <c r="U1081" t="str">
        <f t="shared" si="382"/>
        <v>Funcionamiento</v>
      </c>
      <c r="V1081" t="s">
        <v>256</v>
      </c>
      <c r="W1081" s="53">
        <f t="shared" si="373"/>
        <v>34636183813.895737</v>
      </c>
      <c r="X1081" s="53">
        <f t="shared" si="374"/>
        <v>35145803647.441696</v>
      </c>
      <c r="Y1081" s="53">
        <f t="shared" si="375"/>
        <v>34801869519.490395</v>
      </c>
      <c r="Z1081" s="53"/>
      <c r="AA1081" s="53">
        <f t="shared" si="376"/>
        <v>33906175956.671127</v>
      </c>
      <c r="AB1081" s="53"/>
      <c r="AC1081" s="53">
        <f t="shared" si="386"/>
        <v>34636183813.895737</v>
      </c>
      <c r="AD1081" s="53">
        <f t="shared" si="387"/>
        <v>35145803647.441696</v>
      </c>
      <c r="AE1081" s="53">
        <f t="shared" si="388"/>
        <v>34801869519.490395</v>
      </c>
      <c r="AF1081" s="53">
        <f t="shared" si="389"/>
        <v>1.1897699564915061</v>
      </c>
      <c r="AG1081" s="53">
        <f t="shared" si="390"/>
        <v>33906175956.671127</v>
      </c>
      <c r="AI1081" s="53">
        <f t="shared" si="372"/>
        <v>0</v>
      </c>
      <c r="AJ1081" s="53">
        <f t="shared" si="372"/>
        <v>0</v>
      </c>
      <c r="AK1081" s="53">
        <f t="shared" si="372"/>
        <v>0</v>
      </c>
      <c r="AL1081" s="53">
        <f t="shared" si="371"/>
        <v>-1.1897699564915061</v>
      </c>
      <c r="AM1081" s="53">
        <f t="shared" si="371"/>
        <v>0</v>
      </c>
    </row>
    <row r="1082" spans="1:39" x14ac:dyDescent="0.35">
      <c r="A1082" s="301">
        <v>2022</v>
      </c>
      <c r="B1082" s="301" t="s">
        <v>86</v>
      </c>
      <c r="C1082" s="301" t="s">
        <v>41</v>
      </c>
      <c r="D1082" s="302" t="s">
        <v>8</v>
      </c>
      <c r="E1082" s="302" t="s">
        <v>226</v>
      </c>
      <c r="F1082" s="301" t="s">
        <v>78</v>
      </c>
      <c r="G1082" s="301" t="s">
        <v>77</v>
      </c>
      <c r="H1082" s="303">
        <v>161884857000</v>
      </c>
      <c r="I1082" s="303">
        <v>174457253505</v>
      </c>
      <c r="J1082" s="303">
        <v>170579107859</v>
      </c>
      <c r="K1082" s="304">
        <f t="shared" si="391"/>
        <v>0.97777022412032388</v>
      </c>
      <c r="L1082" s="303">
        <v>131665499153</v>
      </c>
      <c r="M1082" s="304">
        <f t="shared" si="383"/>
        <v>0.75471496029958096</v>
      </c>
      <c r="P1082">
        <f t="shared" si="377"/>
        <v>2022</v>
      </c>
      <c r="Q1082" t="str">
        <f t="shared" si="378"/>
        <v>Claudia López 2020-2023</v>
      </c>
      <c r="R1082" t="str">
        <f t="shared" si="379"/>
        <v>0126-SECRETARÍA DISTRITAL DE AMBIENTE</v>
      </c>
      <c r="S1082" t="str">
        <f t="shared" si="380"/>
        <v>AMBIENTE</v>
      </c>
      <c r="T1082" t="str">
        <f t="shared" si="381"/>
        <v>Administración Centrral</v>
      </c>
      <c r="U1082" t="str">
        <f t="shared" si="382"/>
        <v>Inversión directa</v>
      </c>
      <c r="V1082" t="s">
        <v>256</v>
      </c>
      <c r="W1082" s="53">
        <f t="shared" si="373"/>
        <v>194509191236.00436</v>
      </c>
      <c r="X1082" s="53">
        <f t="shared" si="374"/>
        <v>209615277879.33948</v>
      </c>
      <c r="Y1082" s="53">
        <f t="shared" si="375"/>
        <v>204955577231.12573</v>
      </c>
      <c r="Z1082" s="53"/>
      <c r="AA1082" s="53">
        <f t="shared" si="376"/>
        <v>158199786122.89133</v>
      </c>
      <c r="AB1082" s="53"/>
      <c r="AC1082" s="53">
        <f t="shared" si="386"/>
        <v>194509191236.00436</v>
      </c>
      <c r="AD1082" s="53">
        <f t="shared" si="387"/>
        <v>209615277879.33948</v>
      </c>
      <c r="AE1082" s="53">
        <f t="shared" si="388"/>
        <v>204955577231.12573</v>
      </c>
      <c r="AF1082" s="53">
        <f t="shared" si="389"/>
        <v>1.1748183186046297</v>
      </c>
      <c r="AG1082" s="53">
        <f t="shared" si="390"/>
        <v>158199786122.89133</v>
      </c>
      <c r="AI1082" s="53">
        <f t="shared" si="372"/>
        <v>0</v>
      </c>
      <c r="AJ1082" s="53">
        <f t="shared" si="372"/>
        <v>0</v>
      </c>
      <c r="AK1082" s="53">
        <f t="shared" si="372"/>
        <v>0</v>
      </c>
      <c r="AL1082" s="53">
        <f t="shared" si="371"/>
        <v>-1.1748183186046297</v>
      </c>
      <c r="AM1082" s="53">
        <f t="shared" si="371"/>
        <v>0</v>
      </c>
    </row>
    <row r="1083" spans="1:39" x14ac:dyDescent="0.35">
      <c r="A1083" s="301">
        <v>2022</v>
      </c>
      <c r="B1083" s="301" t="s">
        <v>86</v>
      </c>
      <c r="C1083" s="301" t="s">
        <v>42</v>
      </c>
      <c r="D1083" s="302" t="s">
        <v>14</v>
      </c>
      <c r="E1083" s="302" t="s">
        <v>226</v>
      </c>
      <c r="F1083" s="301" t="s">
        <v>76</v>
      </c>
      <c r="G1083" s="301" t="s">
        <v>77</v>
      </c>
      <c r="H1083" s="303">
        <v>12316161000</v>
      </c>
      <c r="I1083" s="303">
        <v>12316161000</v>
      </c>
      <c r="J1083" s="303">
        <v>12151336109</v>
      </c>
      <c r="K1083" s="304">
        <f t="shared" si="391"/>
        <v>0.9866171860695877</v>
      </c>
      <c r="L1083" s="303">
        <v>11737821410</v>
      </c>
      <c r="M1083" s="304">
        <f t="shared" si="383"/>
        <v>0.95304221908109188</v>
      </c>
      <c r="P1083">
        <f t="shared" si="377"/>
        <v>2022</v>
      </c>
      <c r="Q1083" t="str">
        <f t="shared" si="378"/>
        <v>Claudia López 2020-2023</v>
      </c>
      <c r="R1083" t="str">
        <f t="shared" si="379"/>
        <v>0127-DEPARTAMENTO ADTIVO DE LA DEFENSORÍA ESPACIO PUBLICO</v>
      </c>
      <c r="S1083" t="str">
        <f t="shared" si="380"/>
        <v>GOBIERNO</v>
      </c>
      <c r="T1083" t="str">
        <f t="shared" si="381"/>
        <v>Administración Centrral</v>
      </c>
      <c r="U1083" t="str">
        <f t="shared" si="382"/>
        <v>Funcionamiento</v>
      </c>
      <c r="V1083" t="s">
        <v>256</v>
      </c>
      <c r="W1083" s="53">
        <f t="shared" si="373"/>
        <v>14798212505.091928</v>
      </c>
      <c r="X1083" s="53">
        <f t="shared" si="374"/>
        <v>14798212505.091928</v>
      </c>
      <c r="Y1083" s="53">
        <f t="shared" si="375"/>
        <v>14600170780.633583</v>
      </c>
      <c r="Z1083" s="53"/>
      <c r="AA1083" s="53">
        <f t="shared" si="376"/>
        <v>14103321284.286375</v>
      </c>
      <c r="AB1083" s="53"/>
      <c r="AC1083" s="53">
        <f t="shared" si="386"/>
        <v>14798212505.091928</v>
      </c>
      <c r="AD1083" s="53">
        <f t="shared" si="387"/>
        <v>14798212505.091928</v>
      </c>
      <c r="AE1083" s="53">
        <f t="shared" si="388"/>
        <v>14600170780.633583</v>
      </c>
      <c r="AF1083" s="53">
        <f t="shared" si="389"/>
        <v>1.1854481912532309</v>
      </c>
      <c r="AG1083" s="53">
        <f t="shared" si="390"/>
        <v>14103321284.286375</v>
      </c>
      <c r="AI1083" s="53">
        <f t="shared" si="372"/>
        <v>0</v>
      </c>
      <c r="AJ1083" s="53">
        <f t="shared" si="372"/>
        <v>0</v>
      </c>
      <c r="AK1083" s="53">
        <f t="shared" si="372"/>
        <v>0</v>
      </c>
      <c r="AL1083" s="53">
        <f t="shared" si="372"/>
        <v>-1.1854481912532309</v>
      </c>
      <c r="AM1083" s="53">
        <f t="shared" si="372"/>
        <v>0</v>
      </c>
    </row>
    <row r="1084" spans="1:39" x14ac:dyDescent="0.35">
      <c r="A1084" s="301">
        <v>2022</v>
      </c>
      <c r="B1084" s="301" t="s">
        <v>86</v>
      </c>
      <c r="C1084" s="301" t="s">
        <v>42</v>
      </c>
      <c r="D1084" s="302" t="s">
        <v>14</v>
      </c>
      <c r="E1084" s="302" t="s">
        <v>226</v>
      </c>
      <c r="F1084" s="301" t="s">
        <v>78</v>
      </c>
      <c r="G1084" s="301" t="s">
        <v>77</v>
      </c>
      <c r="H1084" s="303">
        <v>26549029000</v>
      </c>
      <c r="I1084" s="303">
        <v>27349029000</v>
      </c>
      <c r="J1084" s="303">
        <v>27340264965</v>
      </c>
      <c r="K1084" s="304">
        <f t="shared" si="391"/>
        <v>0.99967954858653296</v>
      </c>
      <c r="L1084" s="303">
        <v>25958607829</v>
      </c>
      <c r="M1084" s="304">
        <f t="shared" si="383"/>
        <v>0.94916012663557447</v>
      </c>
      <c r="P1084">
        <f t="shared" si="377"/>
        <v>2022</v>
      </c>
      <c r="Q1084" t="str">
        <f t="shared" si="378"/>
        <v>Claudia López 2020-2023</v>
      </c>
      <c r="R1084" t="str">
        <f t="shared" si="379"/>
        <v>0127-DEPARTAMENTO ADTIVO DE LA DEFENSORÍA ESPACIO PUBLICO</v>
      </c>
      <c r="S1084" t="str">
        <f t="shared" si="380"/>
        <v>GOBIERNO</v>
      </c>
      <c r="T1084" t="str">
        <f t="shared" si="381"/>
        <v>Administración Centrral</v>
      </c>
      <c r="U1084" t="str">
        <f t="shared" si="382"/>
        <v>Inversión directa</v>
      </c>
      <c r="V1084" t="s">
        <v>256</v>
      </c>
      <c r="W1084" s="53">
        <f t="shared" si="373"/>
        <v>31899402171.329868</v>
      </c>
      <c r="X1084" s="53">
        <f t="shared" si="374"/>
        <v>32860624585.04089</v>
      </c>
      <c r="Y1084" s="53">
        <f t="shared" si="375"/>
        <v>32850094351.445206</v>
      </c>
      <c r="Z1084" s="53"/>
      <c r="AA1084" s="53">
        <f t="shared" si="376"/>
        <v>31189994592.461487</v>
      </c>
      <c r="AB1084" s="53"/>
      <c r="AC1084" s="53">
        <f t="shared" si="386"/>
        <v>31899402171.329868</v>
      </c>
      <c r="AD1084" s="53">
        <f t="shared" si="387"/>
        <v>32860624585.04089</v>
      </c>
      <c r="AE1084" s="53">
        <f t="shared" si="388"/>
        <v>32850094351.445206</v>
      </c>
      <c r="AF1084" s="53">
        <f t="shared" si="389"/>
        <v>1.2011429857873639</v>
      </c>
      <c r="AG1084" s="53">
        <f t="shared" si="390"/>
        <v>31189994592.461487</v>
      </c>
      <c r="AI1084" s="53">
        <f t="shared" ref="AI1084:AL1147" si="392">+W1084-AC1084</f>
        <v>0</v>
      </c>
      <c r="AJ1084" s="53">
        <f t="shared" si="392"/>
        <v>0</v>
      </c>
      <c r="AK1084" s="53">
        <f t="shared" si="392"/>
        <v>0</v>
      </c>
      <c r="AL1084" s="53">
        <f t="shared" si="392"/>
        <v>-1.2011429857873639</v>
      </c>
      <c r="AM1084" s="53">
        <f t="shared" ref="AM1084:AM1147" si="393">+AA1084-AG1084</f>
        <v>0</v>
      </c>
    </row>
    <row r="1085" spans="1:39" x14ac:dyDescent="0.35">
      <c r="A1085" s="301">
        <v>2022</v>
      </c>
      <c r="B1085" s="301" t="s">
        <v>86</v>
      </c>
      <c r="C1085" s="301" t="s">
        <v>43</v>
      </c>
      <c r="D1085" s="302" t="s">
        <v>22</v>
      </c>
      <c r="E1085" s="302" t="s">
        <v>226</v>
      </c>
      <c r="F1085" s="301" t="s">
        <v>76</v>
      </c>
      <c r="G1085" s="301" t="s">
        <v>77</v>
      </c>
      <c r="H1085" s="303">
        <v>80639410000</v>
      </c>
      <c r="I1085" s="303">
        <v>85029410000</v>
      </c>
      <c r="J1085" s="303">
        <v>84220623836</v>
      </c>
      <c r="K1085" s="304">
        <f t="shared" si="391"/>
        <v>0.99048815975554816</v>
      </c>
      <c r="L1085" s="303">
        <v>82657886656</v>
      </c>
      <c r="M1085" s="304">
        <f t="shared" si="383"/>
        <v>0.9721093755207757</v>
      </c>
      <c r="P1085">
        <f t="shared" si="377"/>
        <v>2022</v>
      </c>
      <c r="Q1085" t="str">
        <f t="shared" si="378"/>
        <v>Claudia López 2020-2023</v>
      </c>
      <c r="R1085" t="str">
        <f t="shared" si="379"/>
        <v>0131-UNIDAD ADMINISTRATIVA ESPECIAL CUERPO OFICIAL DE BOMBEROS</v>
      </c>
      <c r="S1085" t="str">
        <f t="shared" si="380"/>
        <v>SEGURIDAD, CONVIVENCIA Y JUSTICIA</v>
      </c>
      <c r="T1085" t="str">
        <f t="shared" si="381"/>
        <v>Administración Centrral</v>
      </c>
      <c r="U1085" t="str">
        <f t="shared" si="382"/>
        <v>Funcionamiento</v>
      </c>
      <c r="V1085" t="s">
        <v>256</v>
      </c>
      <c r="W1085" s="53">
        <f t="shared" si="373"/>
        <v>96890510400.540817</v>
      </c>
      <c r="X1085" s="53">
        <f t="shared" si="374"/>
        <v>102165218395.78004</v>
      </c>
      <c r="Y1085" s="53">
        <f t="shared" si="375"/>
        <v>101193439159.85985</v>
      </c>
      <c r="Z1085" s="53"/>
      <c r="AA1085" s="53">
        <f t="shared" si="376"/>
        <v>99315766654.665405</v>
      </c>
      <c r="AB1085" s="53"/>
      <c r="AC1085" s="53">
        <f t="shared" si="386"/>
        <v>96890510400.540817</v>
      </c>
      <c r="AD1085" s="53">
        <f t="shared" si="387"/>
        <v>102165218395.78004</v>
      </c>
      <c r="AE1085" s="53">
        <f t="shared" si="388"/>
        <v>101193439159.85985</v>
      </c>
      <c r="AF1085" s="53">
        <f t="shared" si="389"/>
        <v>1.1900992745905192</v>
      </c>
      <c r="AG1085" s="53">
        <f t="shared" si="390"/>
        <v>99315766654.665405</v>
      </c>
      <c r="AI1085" s="53">
        <f t="shared" si="392"/>
        <v>0</v>
      </c>
      <c r="AJ1085" s="53">
        <f t="shared" si="392"/>
        <v>0</v>
      </c>
      <c r="AK1085" s="53">
        <f t="shared" si="392"/>
        <v>0</v>
      </c>
      <c r="AL1085" s="53">
        <f t="shared" si="392"/>
        <v>-1.1900992745905192</v>
      </c>
      <c r="AM1085" s="53">
        <f t="shared" si="393"/>
        <v>0</v>
      </c>
    </row>
    <row r="1086" spans="1:39" x14ac:dyDescent="0.35">
      <c r="A1086" s="301">
        <v>2022</v>
      </c>
      <c r="B1086" s="301" t="s">
        <v>86</v>
      </c>
      <c r="C1086" s="301" t="s">
        <v>43</v>
      </c>
      <c r="D1086" s="302" t="s">
        <v>22</v>
      </c>
      <c r="E1086" s="302" t="s">
        <v>226</v>
      </c>
      <c r="F1086" s="301" t="s">
        <v>78</v>
      </c>
      <c r="G1086" s="301" t="s">
        <v>77</v>
      </c>
      <c r="H1086" s="303">
        <v>56000000000</v>
      </c>
      <c r="I1086" s="303">
        <v>56000000000</v>
      </c>
      <c r="J1086" s="303">
        <v>55511828129</v>
      </c>
      <c r="K1086" s="304">
        <f t="shared" si="391"/>
        <v>0.99128264516071429</v>
      </c>
      <c r="L1086" s="303">
        <v>39447852233</v>
      </c>
      <c r="M1086" s="304">
        <f t="shared" si="383"/>
        <v>0.70442593273214282</v>
      </c>
      <c r="P1086">
        <f t="shared" si="377"/>
        <v>2022</v>
      </c>
      <c r="Q1086" t="str">
        <f t="shared" si="378"/>
        <v>Claudia López 2020-2023</v>
      </c>
      <c r="R1086" t="str">
        <f t="shared" si="379"/>
        <v>0131-UNIDAD ADMINISTRATIVA ESPECIAL CUERPO OFICIAL DE BOMBEROS</v>
      </c>
      <c r="S1086" t="str">
        <f t="shared" si="380"/>
        <v>SEGURIDAD, CONVIVENCIA Y JUSTICIA</v>
      </c>
      <c r="T1086" t="str">
        <f t="shared" si="381"/>
        <v>Administración Centrral</v>
      </c>
      <c r="U1086" t="str">
        <f t="shared" si="382"/>
        <v>Inversión directa</v>
      </c>
      <c r="V1086" t="s">
        <v>256</v>
      </c>
      <c r="W1086" s="53">
        <f t="shared" si="373"/>
        <v>67285568959.771477</v>
      </c>
      <c r="X1086" s="53">
        <f t="shared" si="374"/>
        <v>67285568959.771477</v>
      </c>
      <c r="Y1086" s="53">
        <f t="shared" si="375"/>
        <v>66699016779.585915</v>
      </c>
      <c r="Z1086" s="53"/>
      <c r="AA1086" s="53">
        <f t="shared" si="376"/>
        <v>47397699673.89994</v>
      </c>
      <c r="AB1086" s="53"/>
      <c r="AC1086" s="53">
        <f t="shared" si="386"/>
        <v>67285568959.771477</v>
      </c>
      <c r="AD1086" s="53">
        <f t="shared" si="387"/>
        <v>67285568959.771477</v>
      </c>
      <c r="AE1086" s="53">
        <f t="shared" si="388"/>
        <v>66699016779.585915</v>
      </c>
      <c r="AF1086" s="53">
        <f t="shared" si="389"/>
        <v>1.1910538710640342</v>
      </c>
      <c r="AG1086" s="53">
        <f t="shared" si="390"/>
        <v>47397699673.89994</v>
      </c>
      <c r="AI1086" s="53">
        <f t="shared" si="392"/>
        <v>0</v>
      </c>
      <c r="AJ1086" s="53">
        <f t="shared" si="392"/>
        <v>0</v>
      </c>
      <c r="AK1086" s="53">
        <f t="shared" si="392"/>
        <v>0</v>
      </c>
      <c r="AL1086" s="53">
        <f t="shared" si="392"/>
        <v>-1.1910538710640342</v>
      </c>
      <c r="AM1086" s="53">
        <f t="shared" si="393"/>
        <v>0</v>
      </c>
    </row>
    <row r="1087" spans="1:39" x14ac:dyDescent="0.35">
      <c r="A1087" s="301">
        <v>2022</v>
      </c>
      <c r="B1087" s="301" t="s">
        <v>86</v>
      </c>
      <c r="C1087" s="301" t="s">
        <v>44</v>
      </c>
      <c r="D1087" s="302" t="s">
        <v>12</v>
      </c>
      <c r="E1087" s="302" t="s">
        <v>226</v>
      </c>
      <c r="F1087" s="301" t="s">
        <v>76</v>
      </c>
      <c r="G1087" s="301" t="s">
        <v>77</v>
      </c>
      <c r="H1087" s="303">
        <v>24642418000</v>
      </c>
      <c r="I1087" s="303">
        <v>24642418000</v>
      </c>
      <c r="J1087" s="303">
        <v>23898515125</v>
      </c>
      <c r="K1087" s="304">
        <f t="shared" si="391"/>
        <v>0.96981209899937582</v>
      </c>
      <c r="L1087" s="303">
        <v>23406460722</v>
      </c>
      <c r="M1087" s="304">
        <f t="shared" si="383"/>
        <v>0.94984431811845738</v>
      </c>
      <c r="P1087">
        <f t="shared" si="377"/>
        <v>2022</v>
      </c>
      <c r="Q1087" t="str">
        <f t="shared" si="378"/>
        <v>Claudia López 2020-2023</v>
      </c>
      <c r="R1087" t="str">
        <f t="shared" si="379"/>
        <v>0136-SECRETARIA JURIDICA DISTRITAL</v>
      </c>
      <c r="S1087" t="str">
        <f t="shared" si="380"/>
        <v>GESTIÓN JURÍDICA</v>
      </c>
      <c r="T1087" t="str">
        <f t="shared" si="381"/>
        <v>Administración Centrral</v>
      </c>
      <c r="U1087" t="str">
        <f t="shared" si="382"/>
        <v>Funcionamiento</v>
      </c>
      <c r="V1087" t="s">
        <v>256</v>
      </c>
      <c r="W1087" s="53">
        <f t="shared" si="373"/>
        <v>29608555637.044891</v>
      </c>
      <c r="X1087" s="53">
        <f t="shared" si="374"/>
        <v>29608555637.044891</v>
      </c>
      <c r="Y1087" s="53">
        <f t="shared" si="375"/>
        <v>28714735490.702305</v>
      </c>
      <c r="Z1087" s="53"/>
      <c r="AA1087" s="53">
        <f t="shared" si="376"/>
        <v>28123518339.541309</v>
      </c>
      <c r="AB1087" s="53"/>
      <c r="AC1087" s="53">
        <f t="shared" si="386"/>
        <v>29608555637.044891</v>
      </c>
      <c r="AD1087" s="53">
        <f t="shared" si="387"/>
        <v>29608555637.044891</v>
      </c>
      <c r="AE1087" s="53">
        <f t="shared" si="388"/>
        <v>28714735490.702305</v>
      </c>
      <c r="AF1087" s="53">
        <f t="shared" si="389"/>
        <v>1.1652564083079147</v>
      </c>
      <c r="AG1087" s="53">
        <f t="shared" si="390"/>
        <v>28123518339.541309</v>
      </c>
      <c r="AI1087" s="53">
        <f t="shared" si="392"/>
        <v>0</v>
      </c>
      <c r="AJ1087" s="53">
        <f t="shared" si="392"/>
        <v>0</v>
      </c>
      <c r="AK1087" s="53">
        <f t="shared" si="392"/>
        <v>0</v>
      </c>
      <c r="AL1087" s="53">
        <f t="shared" si="392"/>
        <v>-1.1652564083079147</v>
      </c>
      <c r="AM1087" s="53">
        <f t="shared" si="393"/>
        <v>0</v>
      </c>
    </row>
    <row r="1088" spans="1:39" x14ac:dyDescent="0.35">
      <c r="A1088" s="301">
        <v>2022</v>
      </c>
      <c r="B1088" s="301" t="s">
        <v>86</v>
      </c>
      <c r="C1088" s="301" t="s">
        <v>44</v>
      </c>
      <c r="D1088" s="302" t="s">
        <v>12</v>
      </c>
      <c r="E1088" s="302" t="s">
        <v>226</v>
      </c>
      <c r="F1088" s="301" t="s">
        <v>78</v>
      </c>
      <c r="G1088" s="301" t="s">
        <v>77</v>
      </c>
      <c r="H1088" s="303">
        <v>9870665000</v>
      </c>
      <c r="I1088" s="303">
        <v>9870665000</v>
      </c>
      <c r="J1088" s="303">
        <v>9755361591</v>
      </c>
      <c r="K1088" s="304">
        <f t="shared" si="391"/>
        <v>0.98831857742107543</v>
      </c>
      <c r="L1088" s="303">
        <v>8420145538</v>
      </c>
      <c r="M1088" s="304">
        <f t="shared" si="383"/>
        <v>0.85304744290278312</v>
      </c>
      <c r="P1088">
        <f t="shared" si="377"/>
        <v>2022</v>
      </c>
      <c r="Q1088" t="str">
        <f t="shared" si="378"/>
        <v>Claudia López 2020-2023</v>
      </c>
      <c r="R1088" t="str">
        <f t="shared" si="379"/>
        <v>0136-SECRETARIA JURIDICA DISTRITAL</v>
      </c>
      <c r="S1088" t="str">
        <f t="shared" si="380"/>
        <v>GESTIÓN JURÍDICA</v>
      </c>
      <c r="T1088" t="str">
        <f t="shared" si="381"/>
        <v>Administración Centrral</v>
      </c>
      <c r="U1088" t="str">
        <f t="shared" si="382"/>
        <v>Inversión directa</v>
      </c>
      <c r="V1088" t="s">
        <v>256</v>
      </c>
      <c r="W1088" s="53">
        <f t="shared" si="373"/>
        <v>11859880545.291121</v>
      </c>
      <c r="X1088" s="53">
        <f t="shared" si="374"/>
        <v>11859880545.291121</v>
      </c>
      <c r="Y1088" s="53">
        <f t="shared" si="375"/>
        <v>11721340268.906008</v>
      </c>
      <c r="Z1088" s="53"/>
      <c r="AA1088" s="53">
        <f t="shared" si="376"/>
        <v>10117040772.293055</v>
      </c>
      <c r="AB1088" s="53"/>
      <c r="AC1088" s="53">
        <f t="shared" si="386"/>
        <v>11859880545.291121</v>
      </c>
      <c r="AD1088" s="53">
        <f t="shared" si="387"/>
        <v>11859880545.291121</v>
      </c>
      <c r="AE1088" s="53">
        <f t="shared" si="388"/>
        <v>11721340268.906008</v>
      </c>
      <c r="AF1088" s="53">
        <f t="shared" si="389"/>
        <v>1.1874924606301609</v>
      </c>
      <c r="AG1088" s="53">
        <f t="shared" si="390"/>
        <v>10117040772.293055</v>
      </c>
      <c r="AI1088" s="53">
        <f t="shared" si="392"/>
        <v>0</v>
      </c>
      <c r="AJ1088" s="53">
        <f t="shared" si="392"/>
        <v>0</v>
      </c>
      <c r="AK1088" s="53">
        <f t="shared" si="392"/>
        <v>0</v>
      </c>
      <c r="AL1088" s="53">
        <f t="shared" si="392"/>
        <v>-1.1874924606301609</v>
      </c>
      <c r="AM1088" s="53">
        <f t="shared" si="393"/>
        <v>0</v>
      </c>
    </row>
    <row r="1089" spans="1:39" x14ac:dyDescent="0.35">
      <c r="A1089" s="301">
        <v>2022</v>
      </c>
      <c r="B1089" s="301" t="s">
        <v>86</v>
      </c>
      <c r="C1089" s="301" t="s">
        <v>45</v>
      </c>
      <c r="D1089" s="302" t="s">
        <v>22</v>
      </c>
      <c r="E1089" s="302" t="s">
        <v>226</v>
      </c>
      <c r="F1089" s="301" t="s">
        <v>76</v>
      </c>
      <c r="G1089" s="301" t="s">
        <v>77</v>
      </c>
      <c r="H1089" s="303">
        <v>83959257000</v>
      </c>
      <c r="I1089" s="303">
        <v>83959257000</v>
      </c>
      <c r="J1089" s="303">
        <v>82508216053</v>
      </c>
      <c r="K1089" s="304">
        <f t="shared" si="391"/>
        <v>0.98271732029500924</v>
      </c>
      <c r="L1089" s="303">
        <v>79684784612</v>
      </c>
      <c r="M1089" s="304">
        <f t="shared" si="383"/>
        <v>0.9490887301682529</v>
      </c>
      <c r="P1089">
        <f t="shared" si="377"/>
        <v>2022</v>
      </c>
      <c r="Q1089" t="str">
        <f t="shared" si="378"/>
        <v>Claudia López 2020-2023</v>
      </c>
      <c r="R1089" t="str">
        <f t="shared" si="379"/>
        <v>0137-SECRETARÍA DISTRITAL DE SEGURIDAD, CONVIVENCIA Y JUSTICIA</v>
      </c>
      <c r="S1089" t="str">
        <f t="shared" si="380"/>
        <v>SEGURIDAD, CONVIVENCIA Y JUSTICIA</v>
      </c>
      <c r="T1089" t="str">
        <f t="shared" si="381"/>
        <v>Administración Centrral</v>
      </c>
      <c r="U1089" t="str">
        <f t="shared" si="382"/>
        <v>Funcionamiento</v>
      </c>
      <c r="V1089" t="s">
        <v>256</v>
      </c>
      <c r="W1089" s="53">
        <f t="shared" si="373"/>
        <v>100879399583.65492</v>
      </c>
      <c r="X1089" s="53">
        <f t="shared" si="374"/>
        <v>100879399583.65492</v>
      </c>
      <c r="Y1089" s="53">
        <f t="shared" si="375"/>
        <v>99135933231.818848</v>
      </c>
      <c r="Z1089" s="53"/>
      <c r="AA1089" s="53">
        <f t="shared" si="376"/>
        <v>95743501250.986832</v>
      </c>
      <c r="AB1089" s="53"/>
      <c r="AC1089" s="53">
        <f t="shared" si="386"/>
        <v>100879399583.65492</v>
      </c>
      <c r="AD1089" s="53">
        <f t="shared" si="387"/>
        <v>100879399583.65492</v>
      </c>
      <c r="AE1089" s="53">
        <f t="shared" si="388"/>
        <v>99135933231.818848</v>
      </c>
      <c r="AF1089" s="53">
        <f t="shared" si="389"/>
        <v>1.1807623932619942</v>
      </c>
      <c r="AG1089" s="53">
        <f t="shared" si="390"/>
        <v>95743501250.986832</v>
      </c>
      <c r="AI1089" s="53">
        <f t="shared" si="392"/>
        <v>0</v>
      </c>
      <c r="AJ1089" s="53">
        <f t="shared" si="392"/>
        <v>0</v>
      </c>
      <c r="AK1089" s="53">
        <f t="shared" si="392"/>
        <v>0</v>
      </c>
      <c r="AL1089" s="53">
        <f t="shared" si="392"/>
        <v>-1.1807623932619942</v>
      </c>
      <c r="AM1089" s="53">
        <f t="shared" si="393"/>
        <v>0</v>
      </c>
    </row>
    <row r="1090" spans="1:39" x14ac:dyDescent="0.35">
      <c r="A1090" s="301">
        <v>2022</v>
      </c>
      <c r="B1090" s="301" t="s">
        <v>86</v>
      </c>
      <c r="C1090" s="301" t="s">
        <v>45</v>
      </c>
      <c r="D1090" s="302" t="s">
        <v>22</v>
      </c>
      <c r="E1090" s="302" t="s">
        <v>226</v>
      </c>
      <c r="F1090" s="301" t="s">
        <v>78</v>
      </c>
      <c r="G1090" s="301" t="s">
        <v>77</v>
      </c>
      <c r="H1090" s="303">
        <v>534627576000</v>
      </c>
      <c r="I1090" s="303">
        <v>482504439548</v>
      </c>
      <c r="J1090" s="303">
        <v>452435605552</v>
      </c>
      <c r="K1090" s="304">
        <f t="shared" si="391"/>
        <v>0.93768174646399549</v>
      </c>
      <c r="L1090" s="303">
        <v>254141904770</v>
      </c>
      <c r="M1090" s="304">
        <f t="shared" si="383"/>
        <v>0.52671412724839339</v>
      </c>
      <c r="P1090">
        <f t="shared" si="377"/>
        <v>2022</v>
      </c>
      <c r="Q1090" t="str">
        <f t="shared" si="378"/>
        <v>Claudia López 2020-2023</v>
      </c>
      <c r="R1090" t="str">
        <f t="shared" si="379"/>
        <v>0137-SECRETARÍA DISTRITAL DE SEGURIDAD, CONVIVENCIA Y JUSTICIA</v>
      </c>
      <c r="S1090" t="str">
        <f t="shared" si="380"/>
        <v>SEGURIDAD, CONVIVENCIA Y JUSTICIA</v>
      </c>
      <c r="T1090" t="str">
        <f t="shared" si="381"/>
        <v>Administración Centrral</v>
      </c>
      <c r="U1090" t="str">
        <f t="shared" si="382"/>
        <v>Inversión directa</v>
      </c>
      <c r="V1090" t="s">
        <v>256</v>
      </c>
      <c r="W1090" s="53">
        <f t="shared" si="373"/>
        <v>642370011298.99048</v>
      </c>
      <c r="X1090" s="53">
        <f t="shared" si="374"/>
        <v>579742602510.76501</v>
      </c>
      <c r="Y1090" s="53">
        <f t="shared" si="375"/>
        <v>543614056021.8761</v>
      </c>
      <c r="Z1090" s="53"/>
      <c r="AA1090" s="53">
        <f t="shared" si="376"/>
        <v>305358618910.1698</v>
      </c>
      <c r="AB1090" s="53"/>
      <c r="AC1090" s="53">
        <f t="shared" si="386"/>
        <v>642370011298.99048</v>
      </c>
      <c r="AD1090" s="53">
        <f t="shared" si="387"/>
        <v>579742602510.76501</v>
      </c>
      <c r="AE1090" s="53">
        <f t="shared" si="388"/>
        <v>543614056021.8761</v>
      </c>
      <c r="AF1090" s="53">
        <f t="shared" si="389"/>
        <v>1.1266508895361094</v>
      </c>
      <c r="AG1090" s="53">
        <f t="shared" si="390"/>
        <v>305358618910.1698</v>
      </c>
      <c r="AI1090" s="53">
        <f t="shared" si="392"/>
        <v>0</v>
      </c>
      <c r="AJ1090" s="53">
        <f t="shared" si="392"/>
        <v>0</v>
      </c>
      <c r="AK1090" s="53">
        <f t="shared" si="392"/>
        <v>0</v>
      </c>
      <c r="AL1090" s="53">
        <f t="shared" si="392"/>
        <v>-1.1266508895361094</v>
      </c>
      <c r="AM1090" s="53">
        <f t="shared" si="393"/>
        <v>0</v>
      </c>
    </row>
    <row r="1091" spans="1:39" x14ac:dyDescent="0.35">
      <c r="A1091" s="301">
        <v>2022</v>
      </c>
      <c r="B1091" s="301" t="s">
        <v>86</v>
      </c>
      <c r="C1091" s="301" t="s">
        <v>46</v>
      </c>
      <c r="D1091" s="302" t="s">
        <v>10</v>
      </c>
      <c r="E1091" s="302" t="s">
        <v>228</v>
      </c>
      <c r="F1091" s="301" t="s">
        <v>76</v>
      </c>
      <c r="G1091" s="301" t="s">
        <v>77</v>
      </c>
      <c r="H1091" s="303">
        <v>15878810000</v>
      </c>
      <c r="I1091" s="303">
        <v>16309727408</v>
      </c>
      <c r="J1091" s="303">
        <v>15716110296</v>
      </c>
      <c r="K1091" s="304">
        <f t="shared" si="391"/>
        <v>0.96360349274085177</v>
      </c>
      <c r="L1091" s="303">
        <v>15381957210</v>
      </c>
      <c r="M1091" s="304">
        <f t="shared" si="383"/>
        <v>0.94311553008881532</v>
      </c>
      <c r="P1091">
        <f t="shared" si="377"/>
        <v>2022</v>
      </c>
      <c r="Q1091" t="str">
        <f t="shared" si="378"/>
        <v>Claudia López 2020-2023</v>
      </c>
      <c r="R1091" t="str">
        <f t="shared" si="379"/>
        <v>0200-INSTITUTO PARA LA ECONOMÍA SOCIAL</v>
      </c>
      <c r="S1091" t="str">
        <f t="shared" si="380"/>
        <v>DESARROLLO ECONÓMICO, INDUSTRIA Y TURISMO</v>
      </c>
      <c r="T1091" t="str">
        <f t="shared" si="381"/>
        <v>Establecimientos Públicos</v>
      </c>
      <c r="U1091" t="str">
        <f t="shared" si="382"/>
        <v>Funcionamiento</v>
      </c>
      <c r="V1091" t="s">
        <v>256</v>
      </c>
      <c r="W1091" s="53">
        <f t="shared" si="373"/>
        <v>19078835093.823372</v>
      </c>
      <c r="X1091" s="53">
        <f t="shared" si="374"/>
        <v>19596594432.608192</v>
      </c>
      <c r="Y1091" s="53">
        <f t="shared" si="375"/>
        <v>18883346841.087189</v>
      </c>
      <c r="Z1091" s="53"/>
      <c r="AA1091" s="53">
        <f t="shared" si="376"/>
        <v>18481852546.244804</v>
      </c>
      <c r="AB1091" s="53"/>
      <c r="AC1091" s="53">
        <f t="shared" si="386"/>
        <v>19078835093.823372</v>
      </c>
      <c r="AD1091" s="53">
        <f t="shared" si="387"/>
        <v>19596594432.608192</v>
      </c>
      <c r="AE1091" s="53">
        <f t="shared" si="388"/>
        <v>18883346841.087189</v>
      </c>
      <c r="AF1091" s="53">
        <f t="shared" si="389"/>
        <v>1.1577965939409149</v>
      </c>
      <c r="AG1091" s="53">
        <f t="shared" si="390"/>
        <v>18481852546.244804</v>
      </c>
      <c r="AI1091" s="53">
        <f t="shared" si="392"/>
        <v>0</v>
      </c>
      <c r="AJ1091" s="53">
        <f t="shared" si="392"/>
        <v>0</v>
      </c>
      <c r="AK1091" s="53">
        <f t="shared" si="392"/>
        <v>0</v>
      </c>
      <c r="AL1091" s="53">
        <f t="shared" si="392"/>
        <v>-1.1577965939409149</v>
      </c>
      <c r="AM1091" s="53">
        <f t="shared" si="393"/>
        <v>0</v>
      </c>
    </row>
    <row r="1092" spans="1:39" x14ac:dyDescent="0.35">
      <c r="A1092" s="301">
        <v>2022</v>
      </c>
      <c r="B1092" s="301" t="s">
        <v>86</v>
      </c>
      <c r="C1092" s="301" t="s">
        <v>46</v>
      </c>
      <c r="D1092" s="302" t="s">
        <v>10</v>
      </c>
      <c r="E1092" s="302" t="s">
        <v>228</v>
      </c>
      <c r="F1092" s="301" t="s">
        <v>78</v>
      </c>
      <c r="G1092" s="301" t="s">
        <v>77</v>
      </c>
      <c r="H1092" s="303">
        <v>67875722000</v>
      </c>
      <c r="I1092" s="303">
        <v>66132492000</v>
      </c>
      <c r="J1092" s="303">
        <v>57168558486</v>
      </c>
      <c r="K1092" s="304">
        <f t="shared" si="391"/>
        <v>0.86445492612012864</v>
      </c>
      <c r="L1092" s="303">
        <v>42648291882</v>
      </c>
      <c r="M1092" s="304">
        <f t="shared" si="383"/>
        <v>0.64489164996232107</v>
      </c>
      <c r="P1092">
        <f t="shared" si="377"/>
        <v>2022</v>
      </c>
      <c r="Q1092" t="str">
        <f t="shared" si="378"/>
        <v>Claudia López 2020-2023</v>
      </c>
      <c r="R1092" t="str">
        <f t="shared" si="379"/>
        <v>0200-INSTITUTO PARA LA ECONOMÍA SOCIAL</v>
      </c>
      <c r="S1092" t="str">
        <f t="shared" si="380"/>
        <v>DESARROLLO ECONÓMICO, INDUSTRIA Y TURISMO</v>
      </c>
      <c r="T1092" t="str">
        <f t="shared" si="381"/>
        <v>Establecimientos Públicos</v>
      </c>
      <c r="U1092" t="str">
        <f t="shared" si="382"/>
        <v>Inversión directa</v>
      </c>
      <c r="V1092" t="s">
        <v>256</v>
      </c>
      <c r="W1092" s="53">
        <f t="shared" si="373"/>
        <v>81554581666.522812</v>
      </c>
      <c r="X1092" s="53">
        <f t="shared" si="374"/>
        <v>79460041981.205994</v>
      </c>
      <c r="Y1092" s="53">
        <f t="shared" si="375"/>
        <v>68689624720.365746</v>
      </c>
      <c r="Z1092" s="53"/>
      <c r="AA1092" s="53">
        <f t="shared" si="376"/>
        <v>51243117579.335228</v>
      </c>
      <c r="AB1092" s="53"/>
      <c r="AC1092" s="53">
        <f t="shared" si="386"/>
        <v>81554581666.522812</v>
      </c>
      <c r="AD1092" s="53">
        <f t="shared" si="387"/>
        <v>79460041981.205994</v>
      </c>
      <c r="AE1092" s="53">
        <f t="shared" si="388"/>
        <v>68689624720.365746</v>
      </c>
      <c r="AF1092" s="53">
        <f t="shared" si="389"/>
        <v>1.0386668132869656</v>
      </c>
      <c r="AG1092" s="53">
        <f t="shared" si="390"/>
        <v>51243117579.335228</v>
      </c>
      <c r="AI1092" s="53">
        <f t="shared" si="392"/>
        <v>0</v>
      </c>
      <c r="AJ1092" s="53">
        <f t="shared" si="392"/>
        <v>0</v>
      </c>
      <c r="AK1092" s="53">
        <f t="shared" si="392"/>
        <v>0</v>
      </c>
      <c r="AL1092" s="53">
        <f t="shared" si="392"/>
        <v>-1.0386668132869656</v>
      </c>
      <c r="AM1092" s="53">
        <f t="shared" si="393"/>
        <v>0</v>
      </c>
    </row>
    <row r="1093" spans="1:39" x14ac:dyDescent="0.35">
      <c r="A1093" s="301">
        <v>2022</v>
      </c>
      <c r="B1093" s="301" t="s">
        <v>86</v>
      </c>
      <c r="C1093" s="301" t="s">
        <v>47</v>
      </c>
      <c r="D1093" s="302" t="s">
        <v>21</v>
      </c>
      <c r="E1093" s="302" t="s">
        <v>228</v>
      </c>
      <c r="F1093" s="301" t="s">
        <v>76</v>
      </c>
      <c r="G1093" s="301" t="s">
        <v>77</v>
      </c>
      <c r="H1093" s="303">
        <v>23016670000</v>
      </c>
      <c r="I1093" s="303">
        <v>23016670000</v>
      </c>
      <c r="J1093" s="303">
        <v>21056073983</v>
      </c>
      <c r="K1093" s="304">
        <f t="shared" si="391"/>
        <v>0.91481843303136379</v>
      </c>
      <c r="L1093" s="303">
        <v>15949582378</v>
      </c>
      <c r="M1093" s="304">
        <f t="shared" si="383"/>
        <v>0.69295785958611733</v>
      </c>
      <c r="P1093">
        <f t="shared" si="377"/>
        <v>2022</v>
      </c>
      <c r="Q1093" t="str">
        <f t="shared" si="378"/>
        <v>Claudia López 2020-2023</v>
      </c>
      <c r="R1093" t="str">
        <f t="shared" si="379"/>
        <v xml:space="preserve">0201-FONDO FINANCIERO DE SALUD </v>
      </c>
      <c r="S1093" t="str">
        <f t="shared" si="380"/>
        <v>SALUD</v>
      </c>
      <c r="T1093" t="str">
        <f t="shared" si="381"/>
        <v>Establecimientos Públicos</v>
      </c>
      <c r="U1093" t="str">
        <f t="shared" si="382"/>
        <v>Funcionamiento</v>
      </c>
      <c r="V1093" t="s">
        <v>256</v>
      </c>
      <c r="W1093" s="53">
        <f t="shared" ref="W1093:W1156" si="394">IF(A1093=$W$1,H1093*$W$2,IF(A1093=$X$1,H1093*$X$2,IF(A1093=$Y$1,H1093*$Y$2,IF(A1093=$Z$1,H1093*$Z$2,IF(A1093=$AA$1,H1093*$AA$2,IF(A1093=$AB$1,H1093*$AB$2,IF(A1093=$AC$1,H1093*$AC$2,IF(A1093=$AD$1,H1093*$AD$2,IF(A1093=$AE$1,H1093*$AE$2,IF(A1093=$AF$1,H1093*$AF$2,IF(A1093=$AG$1,H1093*$AG$2,IF(A1093=$AH$1,H1093*$AH$2,IF(A1093=$AI$1,H1093*$AI$2,IF(A1093=$AJ$1,H1093*$AJ$2,0))))))))))))))</f>
        <v>27655173866.23756</v>
      </c>
      <c r="X1093" s="53">
        <f t="shared" ref="X1093:X1156" si="395">IF(A1093=$W$1,I1093*$W$2,IF(A1093=$X$1,I1093*$X$2,IF(A1093=$Y$1,I1093*$Y$2,IF(A1093=$Z$1,I1093*$Z$2,IF(A1093=$AA$1,I1093*$AA$2,IF(A1093=$AB$1,I1093*$AB$2,IF(A1093=$AC$1,I1093*$AC$2,IF(A1093=$AD$1,I1093*$AD$2,IF(A1093=$AE$1,I1093*$AE$2,IF(A1093=$AF$1,I1093*$AF$2,IF(A1093=$AG$1,I1093*$AG$2,IF(A1093=$AH$1,I1093*$AH$2,IF(A1093=$AI$1,I1093*$AI$2,IF(A1093=$AJ$1,I1093*$AJ$2,0))))))))))))))</f>
        <v>27655173866.23756</v>
      </c>
      <c r="Y1093" s="53">
        <f t="shared" ref="Y1093:Y1156" si="396">IF(A1093=$W$1,J1093*$W$2,IF(A1093=$X$1,J1093*$X$2,IF(A1093=$Y$1,J1093*$Y$2,IF(A1093=$Z$1,J1093*$Z$2,IF(A1093=$AA$1,J1093*$AA$2,IF(A1093=$AB$1,J1093*$AB$2,IF(A1093=$AC$1,J1093*$AC$2,IF(A1093=$AD$1,J1093*$AD$2,IF(A1093=$AE$1,J1093*$AE$2,IF(A1093=$AF$1,J1093*$AF$2,IF(A1093=$AG$1,J1093*$AG$2,IF(A1093=$AH$1,J1093*$AH$2,IF(A1093=$AI$1,J1093*$AI$2,IF(A1093=$AJ$1,J1093*$AJ$2,0))))))))))))))</f>
        <v>25299462821.521366</v>
      </c>
      <c r="Z1093" s="53"/>
      <c r="AA1093" s="53">
        <f t="shared" ref="AA1093:AA1156" si="397">IF(A1093=$W$1,L1093*$W$2,IF(A1093=$X$1,L1093*$X$2,IF(A1093=$Y$1,L1093*$Y$2,IF(A1093=$Z$1,L1093*$Z$2,IF(A1093=$AA$1,L1093*$AA$2,IF(A1093=$AB$1,L1093*$AB$2,IF(A1093=$AC$1,L1093*$AC$2,IF(A1093=$AD$1,L1093*$AD$2,IF(A1093=$AE$1,L1093*$AE$2,IF(A1093=$AF$1,L1093*$AF$2,IF(A1093=$AG$1,L1093*$AG$2,IF(A1093=$AH$1,L1093*$AH$2,IF(A1093=$AI$1,L1093*$AI$2,IF(A1093=$AJ$1,L1093*$AJ$2,0))))))))))))))</f>
        <v>19163870088.82991</v>
      </c>
      <c r="AB1093" s="53"/>
      <c r="AC1093" s="53">
        <f t="shared" si="386"/>
        <v>27655173866.23756</v>
      </c>
      <c r="AD1093" s="53">
        <f t="shared" si="387"/>
        <v>27655173866.23756</v>
      </c>
      <c r="AE1093" s="53">
        <f t="shared" si="388"/>
        <v>25299462821.521366</v>
      </c>
      <c r="AF1093" s="53">
        <f t="shared" si="389"/>
        <v>1.0991799778821769</v>
      </c>
      <c r="AG1093" s="53">
        <f t="shared" si="390"/>
        <v>19163870088.82991</v>
      </c>
      <c r="AI1093" s="53">
        <f t="shared" si="392"/>
        <v>0</v>
      </c>
      <c r="AJ1093" s="53">
        <f t="shared" si="392"/>
        <v>0</v>
      </c>
      <c r="AK1093" s="53">
        <f t="shared" si="392"/>
        <v>0</v>
      </c>
      <c r="AL1093" s="53">
        <f t="shared" si="392"/>
        <v>-1.0991799778821769</v>
      </c>
      <c r="AM1093" s="53">
        <f t="shared" si="393"/>
        <v>0</v>
      </c>
    </row>
    <row r="1094" spans="1:39" x14ac:dyDescent="0.35">
      <c r="A1094" s="301">
        <v>2022</v>
      </c>
      <c r="B1094" s="301" t="s">
        <v>86</v>
      </c>
      <c r="C1094" s="301" t="s">
        <v>47</v>
      </c>
      <c r="D1094" s="302" t="s">
        <v>21</v>
      </c>
      <c r="E1094" s="302" t="s">
        <v>228</v>
      </c>
      <c r="F1094" s="301" t="s">
        <v>78</v>
      </c>
      <c r="G1094" s="301" t="s">
        <v>77</v>
      </c>
      <c r="H1094" s="303">
        <v>3101519433000</v>
      </c>
      <c r="I1094" s="303">
        <v>3549265697000</v>
      </c>
      <c r="J1094" s="303">
        <v>3423113741509</v>
      </c>
      <c r="K1094" s="304">
        <f t="shared" si="391"/>
        <v>0.96445688594189238</v>
      </c>
      <c r="L1094" s="303">
        <v>2999053936809</v>
      </c>
      <c r="M1094" s="304">
        <f t="shared" si="383"/>
        <v>0.84497870625575766</v>
      </c>
      <c r="P1094">
        <f t="shared" ref="P1094:P1157" si="398">+A1094</f>
        <v>2022</v>
      </c>
      <c r="Q1094" t="str">
        <f t="shared" ref="Q1094:Q1157" si="399">+B1094</f>
        <v>Claudia López 2020-2023</v>
      </c>
      <c r="R1094" t="str">
        <f t="shared" ref="R1094:R1157" si="400">+C1094</f>
        <v xml:space="preserve">0201-FONDO FINANCIERO DE SALUD </v>
      </c>
      <c r="S1094" t="str">
        <f t="shared" ref="S1094:S1157" si="401">+D1094</f>
        <v>SALUD</v>
      </c>
      <c r="T1094" t="str">
        <f t="shared" ref="T1094:T1157" si="402">+E1094</f>
        <v>Establecimientos Públicos</v>
      </c>
      <c r="U1094" t="str">
        <f t="shared" ref="U1094:U1157" si="403">+F1094</f>
        <v>Inversión directa</v>
      </c>
      <c r="V1094" t="s">
        <v>256</v>
      </c>
      <c r="W1094" s="53">
        <f t="shared" si="394"/>
        <v>3726562494449.8721</v>
      </c>
      <c r="X1094" s="53">
        <f t="shared" si="395"/>
        <v>4264542175215.0869</v>
      </c>
      <c r="Y1094" s="53">
        <f t="shared" si="396"/>
        <v>4112967066275.8066</v>
      </c>
      <c r="Z1094" s="53"/>
      <c r="AA1094" s="53">
        <f t="shared" si="397"/>
        <v>3603447329986.3589</v>
      </c>
      <c r="AB1094" s="53"/>
      <c r="AC1094" s="53">
        <f t="shared" si="386"/>
        <v>3726562494449.8721</v>
      </c>
      <c r="AD1094" s="53">
        <f t="shared" si="387"/>
        <v>4264542175215.0869</v>
      </c>
      <c r="AE1094" s="53">
        <f t="shared" si="388"/>
        <v>4112967066275.8066</v>
      </c>
      <c r="AF1094" s="53">
        <f t="shared" si="389"/>
        <v>1.1588219697816009</v>
      </c>
      <c r="AG1094" s="53">
        <f t="shared" si="390"/>
        <v>3603447329986.3589</v>
      </c>
      <c r="AI1094" s="53">
        <f t="shared" si="392"/>
        <v>0</v>
      </c>
      <c r="AJ1094" s="53">
        <f t="shared" si="392"/>
        <v>0</v>
      </c>
      <c r="AK1094" s="53">
        <f t="shared" si="392"/>
        <v>0</v>
      </c>
      <c r="AL1094" s="53">
        <f t="shared" si="392"/>
        <v>-1.1588219697816009</v>
      </c>
      <c r="AM1094" s="53">
        <f t="shared" si="393"/>
        <v>0</v>
      </c>
    </row>
    <row r="1095" spans="1:39" x14ac:dyDescent="0.35">
      <c r="A1095" s="301">
        <v>2022</v>
      </c>
      <c r="B1095" s="301" t="s">
        <v>86</v>
      </c>
      <c r="C1095" s="301" t="s">
        <v>47</v>
      </c>
      <c r="D1095" s="302" t="s">
        <v>21</v>
      </c>
      <c r="E1095" s="302" t="s">
        <v>228</v>
      </c>
      <c r="F1095" s="301" t="s">
        <v>80</v>
      </c>
      <c r="G1095" s="301" t="s">
        <v>77</v>
      </c>
      <c r="H1095" s="303">
        <v>3236948000</v>
      </c>
      <c r="I1095" s="303">
        <v>3796948000</v>
      </c>
      <c r="J1095" s="303">
        <v>3773768666</v>
      </c>
      <c r="K1095" s="304">
        <f t="shared" si="391"/>
        <v>0.99389527220283236</v>
      </c>
      <c r="L1095" s="303">
        <v>3773768666</v>
      </c>
      <c r="M1095" s="304">
        <f t="shared" ref="M1095:M1133" si="404">+L1095/I1095</f>
        <v>0.99389527220283236</v>
      </c>
      <c r="P1095">
        <f t="shared" si="398"/>
        <v>2022</v>
      </c>
      <c r="Q1095" t="str">
        <f t="shared" si="399"/>
        <v>Claudia López 2020-2023</v>
      </c>
      <c r="R1095" t="str">
        <f t="shared" si="400"/>
        <v xml:space="preserve">0201-FONDO FINANCIERO DE SALUD </v>
      </c>
      <c r="S1095" t="str">
        <f t="shared" si="401"/>
        <v>SALUD</v>
      </c>
      <c r="T1095" t="str">
        <f t="shared" si="402"/>
        <v>Establecimientos Públicos</v>
      </c>
      <c r="U1095" t="str">
        <f t="shared" si="403"/>
        <v>Transferencias</v>
      </c>
      <c r="V1095" t="s">
        <v>256</v>
      </c>
      <c r="W1095" s="53">
        <f t="shared" si="394"/>
        <v>3889283712.021328</v>
      </c>
      <c r="X1095" s="53">
        <f t="shared" si="395"/>
        <v>4562139401.6190424</v>
      </c>
      <c r="Y1095" s="53">
        <f t="shared" si="396"/>
        <v>4534288782.3994255</v>
      </c>
      <c r="Z1095" s="53"/>
      <c r="AA1095" s="53">
        <f t="shared" si="397"/>
        <v>4534288782.3994255</v>
      </c>
      <c r="AB1095" s="53"/>
      <c r="AC1095" s="53">
        <f t="shared" si="386"/>
        <v>3889283712.021328</v>
      </c>
      <c r="AD1095" s="53">
        <f t="shared" si="387"/>
        <v>4562139401.6190424</v>
      </c>
      <c r="AE1095" s="53">
        <f t="shared" si="388"/>
        <v>4534288782.3994255</v>
      </c>
      <c r="AF1095" s="53">
        <f t="shared" si="389"/>
        <v>1.1941930156534735</v>
      </c>
      <c r="AG1095" s="53">
        <f t="shared" si="390"/>
        <v>4534288782.3994255</v>
      </c>
      <c r="AI1095" s="53">
        <f t="shared" si="392"/>
        <v>0</v>
      </c>
      <c r="AJ1095" s="53">
        <f t="shared" si="392"/>
        <v>0</v>
      </c>
      <c r="AK1095" s="53">
        <f t="shared" si="392"/>
        <v>0</v>
      </c>
      <c r="AL1095" s="53">
        <f t="shared" si="392"/>
        <v>-1.1941930156534735</v>
      </c>
      <c r="AM1095" s="53">
        <f t="shared" si="393"/>
        <v>0</v>
      </c>
    </row>
    <row r="1096" spans="1:39" x14ac:dyDescent="0.35">
      <c r="A1096" s="301">
        <v>2022</v>
      </c>
      <c r="B1096" s="301" t="s">
        <v>86</v>
      </c>
      <c r="C1096" s="301" t="s">
        <v>48</v>
      </c>
      <c r="D1096" s="302" t="s">
        <v>8</v>
      </c>
      <c r="E1096" s="302" t="s">
        <v>228</v>
      </c>
      <c r="F1096" s="301" t="s">
        <v>76</v>
      </c>
      <c r="G1096" s="301" t="s">
        <v>77</v>
      </c>
      <c r="H1096" s="303">
        <v>20174512000</v>
      </c>
      <c r="I1096" s="303">
        <v>20174512000</v>
      </c>
      <c r="J1096" s="303">
        <v>19547621975</v>
      </c>
      <c r="K1096" s="304">
        <f t="shared" si="391"/>
        <v>0.96892663252523781</v>
      </c>
      <c r="L1096" s="303">
        <v>19172060988</v>
      </c>
      <c r="M1096" s="304">
        <f t="shared" si="404"/>
        <v>0.95031101560226094</v>
      </c>
      <c r="P1096">
        <f t="shared" si="398"/>
        <v>2022</v>
      </c>
      <c r="Q1096" t="str">
        <f t="shared" si="399"/>
        <v>Claudia López 2020-2023</v>
      </c>
      <c r="R1096" t="str">
        <f t="shared" si="400"/>
        <v>0203-INSTITUTO DISTRITAL DE GESTIÓN DE RIESGOS Y CAMBIO CLIMATICO</v>
      </c>
      <c r="S1096" t="str">
        <f t="shared" si="401"/>
        <v>AMBIENTE</v>
      </c>
      <c r="T1096" t="str">
        <f t="shared" si="402"/>
        <v>Establecimientos Públicos</v>
      </c>
      <c r="U1096" t="str">
        <f t="shared" si="403"/>
        <v>Funcionamiento</v>
      </c>
      <c r="V1096" t="s">
        <v>256</v>
      </c>
      <c r="W1096" s="53">
        <f t="shared" si="394"/>
        <v>24240241400.102448</v>
      </c>
      <c r="X1096" s="53">
        <f t="shared" si="395"/>
        <v>24240241400.102448</v>
      </c>
      <c r="Y1096" s="53">
        <f t="shared" si="396"/>
        <v>23487015471.40012</v>
      </c>
      <c r="Z1096" s="53"/>
      <c r="AA1096" s="53">
        <f t="shared" si="397"/>
        <v>23035768423.375328</v>
      </c>
      <c r="AB1096" s="53"/>
      <c r="AC1096" s="53">
        <f t="shared" si="386"/>
        <v>24240241400.102448</v>
      </c>
      <c r="AD1096" s="53">
        <f t="shared" si="387"/>
        <v>24240241400.102448</v>
      </c>
      <c r="AE1096" s="53">
        <f t="shared" si="388"/>
        <v>23487015471.40012</v>
      </c>
      <c r="AF1096" s="53">
        <f t="shared" si="389"/>
        <v>1.1641924955310008</v>
      </c>
      <c r="AG1096" s="53">
        <f t="shared" si="390"/>
        <v>23035768423.375328</v>
      </c>
      <c r="AI1096" s="53">
        <f t="shared" si="392"/>
        <v>0</v>
      </c>
      <c r="AJ1096" s="53">
        <f t="shared" si="392"/>
        <v>0</v>
      </c>
      <c r="AK1096" s="53">
        <f t="shared" si="392"/>
        <v>0</v>
      </c>
      <c r="AL1096" s="53">
        <f t="shared" si="392"/>
        <v>-1.1641924955310008</v>
      </c>
      <c r="AM1096" s="53">
        <f t="shared" si="393"/>
        <v>0</v>
      </c>
    </row>
    <row r="1097" spans="1:39" x14ac:dyDescent="0.35">
      <c r="A1097" s="301">
        <v>2022</v>
      </c>
      <c r="B1097" s="301" t="s">
        <v>86</v>
      </c>
      <c r="C1097" s="301" t="s">
        <v>48</v>
      </c>
      <c r="D1097" s="302" t="s">
        <v>8</v>
      </c>
      <c r="E1097" s="302" t="s">
        <v>228</v>
      </c>
      <c r="F1097" s="301" t="s">
        <v>78</v>
      </c>
      <c r="G1097" s="301" t="s">
        <v>77</v>
      </c>
      <c r="H1097" s="303">
        <v>27341974000</v>
      </c>
      <c r="I1097" s="303">
        <v>29341974000</v>
      </c>
      <c r="J1097" s="303">
        <v>28508985865</v>
      </c>
      <c r="K1097" s="304">
        <f t="shared" si="391"/>
        <v>0.97161103970032825</v>
      </c>
      <c r="L1097" s="303">
        <v>21558889851</v>
      </c>
      <c r="M1097" s="304">
        <f t="shared" si="404"/>
        <v>0.7347457213001416</v>
      </c>
      <c r="P1097">
        <f t="shared" si="398"/>
        <v>2022</v>
      </c>
      <c r="Q1097" t="str">
        <f t="shared" si="399"/>
        <v>Claudia López 2020-2023</v>
      </c>
      <c r="R1097" t="str">
        <f t="shared" si="400"/>
        <v>0203-INSTITUTO DISTRITAL DE GESTIÓN DE RIESGOS Y CAMBIO CLIMATICO</v>
      </c>
      <c r="S1097" t="str">
        <f t="shared" si="401"/>
        <v>AMBIENTE</v>
      </c>
      <c r="T1097" t="str">
        <f t="shared" si="402"/>
        <v>Establecimientos Públicos</v>
      </c>
      <c r="U1097" t="str">
        <f t="shared" si="403"/>
        <v>Inversión directa</v>
      </c>
      <c r="V1097" t="s">
        <v>256</v>
      </c>
      <c r="W1097" s="53">
        <f t="shared" si="394"/>
        <v>32852147804.879978</v>
      </c>
      <c r="X1097" s="53">
        <f t="shared" si="395"/>
        <v>35255203839.157532</v>
      </c>
      <c r="Y1097" s="53">
        <f t="shared" si="396"/>
        <v>34254345257.010853</v>
      </c>
      <c r="Z1097" s="53"/>
      <c r="AA1097" s="53">
        <f t="shared" si="397"/>
        <v>25903610174.385319</v>
      </c>
      <c r="AB1097" s="53"/>
      <c r="AC1097" s="53">
        <f t="shared" si="386"/>
        <v>32852147804.879978</v>
      </c>
      <c r="AD1097" s="53">
        <f t="shared" si="387"/>
        <v>35255203839.157532</v>
      </c>
      <c r="AE1097" s="53">
        <f t="shared" si="388"/>
        <v>34254345257.010853</v>
      </c>
      <c r="AF1097" s="53">
        <f t="shared" si="389"/>
        <v>1.1674178859612803</v>
      </c>
      <c r="AG1097" s="53">
        <f t="shared" si="390"/>
        <v>25903610174.385319</v>
      </c>
      <c r="AI1097" s="53">
        <f t="shared" si="392"/>
        <v>0</v>
      </c>
      <c r="AJ1097" s="53">
        <f t="shared" si="392"/>
        <v>0</v>
      </c>
      <c r="AK1097" s="53">
        <f t="shared" si="392"/>
        <v>0</v>
      </c>
      <c r="AL1097" s="53">
        <f t="shared" si="392"/>
        <v>-1.1674178859612803</v>
      </c>
      <c r="AM1097" s="53">
        <f t="shared" si="393"/>
        <v>0</v>
      </c>
    </row>
    <row r="1098" spans="1:39" x14ac:dyDescent="0.35">
      <c r="A1098" s="301">
        <v>2022</v>
      </c>
      <c r="B1098" s="301" t="s">
        <v>86</v>
      </c>
      <c r="C1098" s="301" t="s">
        <v>49</v>
      </c>
      <c r="D1098" s="302" t="s">
        <v>18</v>
      </c>
      <c r="E1098" s="302" t="s">
        <v>228</v>
      </c>
      <c r="F1098" s="301" t="s">
        <v>76</v>
      </c>
      <c r="G1098" s="301" t="s">
        <v>77</v>
      </c>
      <c r="H1098" s="303">
        <v>89065956000</v>
      </c>
      <c r="I1098" s="303">
        <v>89065956000</v>
      </c>
      <c r="J1098" s="303">
        <v>78245506045</v>
      </c>
      <c r="K1098" s="304">
        <f t="shared" si="391"/>
        <v>0.87851194282358569</v>
      </c>
      <c r="L1098" s="303">
        <v>74468037676</v>
      </c>
      <c r="M1098" s="304">
        <f t="shared" si="404"/>
        <v>0.83609990865645678</v>
      </c>
      <c r="P1098">
        <f t="shared" si="398"/>
        <v>2022</v>
      </c>
      <c r="Q1098" t="str">
        <f t="shared" si="399"/>
        <v>Claudia López 2020-2023</v>
      </c>
      <c r="R1098" t="str">
        <f t="shared" si="400"/>
        <v xml:space="preserve">0204-INSTITUTO DE DESARROLLO URBANO  </v>
      </c>
      <c r="S1098" t="str">
        <f t="shared" si="401"/>
        <v>MOVILIDAD</v>
      </c>
      <c r="T1098" t="str">
        <f t="shared" si="402"/>
        <v>Establecimientos Públicos</v>
      </c>
      <c r="U1098" t="str">
        <f t="shared" si="403"/>
        <v>Funcionamiento</v>
      </c>
      <c r="V1098" t="s">
        <v>256</v>
      </c>
      <c r="W1098" s="53">
        <f t="shared" si="394"/>
        <v>107015241507.2495</v>
      </c>
      <c r="X1098" s="53">
        <f t="shared" si="395"/>
        <v>107015241507.2495</v>
      </c>
      <c r="Y1098" s="53">
        <f t="shared" si="396"/>
        <v>94014167728.268982</v>
      </c>
      <c r="Z1098" s="53"/>
      <c r="AA1098" s="53">
        <f t="shared" si="397"/>
        <v>89475433649.059967</v>
      </c>
      <c r="AB1098" s="53"/>
      <c r="AC1098" s="53">
        <f t="shared" si="386"/>
        <v>107015241507.2495</v>
      </c>
      <c r="AD1098" s="53">
        <f t="shared" si="387"/>
        <v>107015241507.2495</v>
      </c>
      <c r="AE1098" s="53">
        <f t="shared" si="388"/>
        <v>94014167728.268982</v>
      </c>
      <c r="AF1098" s="53">
        <f t="shared" si="389"/>
        <v>1.055556712693557</v>
      </c>
      <c r="AG1098" s="53">
        <f t="shared" si="390"/>
        <v>89475433649.059967</v>
      </c>
      <c r="AI1098" s="53">
        <f t="shared" si="392"/>
        <v>0</v>
      </c>
      <c r="AJ1098" s="53">
        <f t="shared" si="392"/>
        <v>0</v>
      </c>
      <c r="AK1098" s="53">
        <f t="shared" si="392"/>
        <v>0</v>
      </c>
      <c r="AL1098" s="53">
        <f t="shared" si="392"/>
        <v>-1.055556712693557</v>
      </c>
      <c r="AM1098" s="53">
        <f t="shared" si="393"/>
        <v>0</v>
      </c>
    </row>
    <row r="1099" spans="1:39" x14ac:dyDescent="0.35">
      <c r="A1099" s="301">
        <v>2022</v>
      </c>
      <c r="B1099" s="301" t="s">
        <v>86</v>
      </c>
      <c r="C1099" s="301" t="s">
        <v>49</v>
      </c>
      <c r="D1099" s="302" t="s">
        <v>18</v>
      </c>
      <c r="E1099" s="302" t="s">
        <v>228</v>
      </c>
      <c r="F1099" s="301" t="s">
        <v>79</v>
      </c>
      <c r="G1099" s="301" t="s">
        <v>77</v>
      </c>
      <c r="H1099" s="303">
        <v>0</v>
      </c>
      <c r="I1099" s="303">
        <v>0</v>
      </c>
      <c r="J1099" s="303">
        <v>0</v>
      </c>
      <c r="K1099" s="304">
        <v>0</v>
      </c>
      <c r="L1099" s="303">
        <v>0</v>
      </c>
      <c r="M1099" s="304">
        <v>0</v>
      </c>
      <c r="P1099">
        <f t="shared" si="398"/>
        <v>2022</v>
      </c>
      <c r="Q1099" t="str">
        <f t="shared" si="399"/>
        <v>Claudia López 2020-2023</v>
      </c>
      <c r="R1099" t="str">
        <f t="shared" si="400"/>
        <v xml:space="preserve">0204-INSTITUTO DE DESARROLLO URBANO  </v>
      </c>
      <c r="S1099" t="str">
        <f t="shared" si="401"/>
        <v>MOVILIDAD</v>
      </c>
      <c r="T1099" t="str">
        <f t="shared" si="402"/>
        <v>Establecimientos Públicos</v>
      </c>
      <c r="U1099" t="str">
        <f t="shared" si="403"/>
        <v>Servicio de la deuda</v>
      </c>
      <c r="V1099" t="s">
        <v>256</v>
      </c>
      <c r="W1099" s="53">
        <f t="shared" si="394"/>
        <v>0</v>
      </c>
      <c r="X1099" s="53">
        <f t="shared" si="395"/>
        <v>0</v>
      </c>
      <c r="Y1099" s="53">
        <f t="shared" si="396"/>
        <v>0</v>
      </c>
      <c r="Z1099" s="53"/>
      <c r="AA1099" s="53">
        <f t="shared" si="397"/>
        <v>0</v>
      </c>
      <c r="AB1099" s="53"/>
      <c r="AC1099" s="53">
        <f t="shared" si="386"/>
        <v>0</v>
      </c>
      <c r="AD1099" s="53">
        <f t="shared" si="387"/>
        <v>0</v>
      </c>
      <c r="AE1099" s="53">
        <f t="shared" si="388"/>
        <v>0</v>
      </c>
      <c r="AF1099" s="53">
        <f t="shared" si="389"/>
        <v>0</v>
      </c>
      <c r="AG1099" s="53">
        <f t="shared" si="390"/>
        <v>0</v>
      </c>
      <c r="AI1099" s="53">
        <f t="shared" si="392"/>
        <v>0</v>
      </c>
      <c r="AJ1099" s="53">
        <f t="shared" si="392"/>
        <v>0</v>
      </c>
      <c r="AK1099" s="53">
        <f t="shared" si="392"/>
        <v>0</v>
      </c>
      <c r="AL1099" s="53">
        <f t="shared" si="392"/>
        <v>0</v>
      </c>
      <c r="AM1099" s="53">
        <f t="shared" si="393"/>
        <v>0</v>
      </c>
    </row>
    <row r="1100" spans="1:39" x14ac:dyDescent="0.35">
      <c r="A1100" s="301">
        <v>2022</v>
      </c>
      <c r="B1100" s="301" t="s">
        <v>86</v>
      </c>
      <c r="C1100" s="301" t="s">
        <v>49</v>
      </c>
      <c r="D1100" s="302" t="s">
        <v>18</v>
      </c>
      <c r="E1100" s="302" t="s">
        <v>228</v>
      </c>
      <c r="F1100" s="301" t="s">
        <v>78</v>
      </c>
      <c r="G1100" s="301" t="s">
        <v>77</v>
      </c>
      <c r="H1100" s="303">
        <v>2743836631000</v>
      </c>
      <c r="I1100" s="303">
        <v>2327173382422</v>
      </c>
      <c r="J1100" s="303">
        <v>1693937084605</v>
      </c>
      <c r="K1100" s="304">
        <f t="shared" si="391"/>
        <v>0.72789466285577709</v>
      </c>
      <c r="L1100" s="303">
        <v>574602289503</v>
      </c>
      <c r="M1100" s="304">
        <f t="shared" si="404"/>
        <v>0.24690996117572644</v>
      </c>
      <c r="P1100">
        <f t="shared" si="398"/>
        <v>2022</v>
      </c>
      <c r="Q1100" t="str">
        <f t="shared" si="399"/>
        <v>Claudia López 2020-2023</v>
      </c>
      <c r="R1100" t="str">
        <f t="shared" si="400"/>
        <v xml:space="preserve">0204-INSTITUTO DE DESARROLLO URBANO  </v>
      </c>
      <c r="S1100" t="str">
        <f t="shared" si="401"/>
        <v>MOVILIDAD</v>
      </c>
      <c r="T1100" t="str">
        <f t="shared" si="402"/>
        <v>Establecimientos Públicos</v>
      </c>
      <c r="U1100" t="str">
        <f t="shared" si="403"/>
        <v>Inversión directa</v>
      </c>
      <c r="V1100" t="s">
        <v>256</v>
      </c>
      <c r="W1100" s="53">
        <f t="shared" si="394"/>
        <v>3296796586598.1704</v>
      </c>
      <c r="X1100" s="53">
        <f t="shared" si="395"/>
        <v>2796164019719.645</v>
      </c>
      <c r="Y1100" s="53">
        <f t="shared" si="396"/>
        <v>2035312866423.2852</v>
      </c>
      <c r="Z1100" s="53"/>
      <c r="AA1100" s="53">
        <f t="shared" si="397"/>
        <v>690400749549.94067</v>
      </c>
      <c r="AB1100" s="53"/>
      <c r="AC1100" s="53">
        <f t="shared" si="386"/>
        <v>3296796586598.1704</v>
      </c>
      <c r="AD1100" s="53">
        <f t="shared" si="387"/>
        <v>2796164019719.645</v>
      </c>
      <c r="AE1100" s="53">
        <f t="shared" si="388"/>
        <v>2035312866423.2852</v>
      </c>
      <c r="AF1100" s="53">
        <f t="shared" si="389"/>
        <v>0.87458583094699993</v>
      </c>
      <c r="AG1100" s="53">
        <f t="shared" si="390"/>
        <v>690400749549.94067</v>
      </c>
      <c r="AI1100" s="53">
        <f t="shared" si="392"/>
        <v>0</v>
      </c>
      <c r="AJ1100" s="53">
        <f t="shared" si="392"/>
        <v>0</v>
      </c>
      <c r="AK1100" s="53">
        <f t="shared" si="392"/>
        <v>0</v>
      </c>
      <c r="AL1100" s="53">
        <f t="shared" si="392"/>
        <v>-0.87458583094699993</v>
      </c>
      <c r="AM1100" s="53">
        <f t="shared" si="393"/>
        <v>0</v>
      </c>
    </row>
    <row r="1101" spans="1:39" x14ac:dyDescent="0.35">
      <c r="A1101" s="301">
        <v>2022</v>
      </c>
      <c r="B1101" s="301" t="s">
        <v>86</v>
      </c>
      <c r="C1101" s="301" t="s">
        <v>49</v>
      </c>
      <c r="D1101" s="302" t="s">
        <v>18</v>
      </c>
      <c r="E1101" s="302" t="s">
        <v>228</v>
      </c>
      <c r="F1101" s="301" t="s">
        <v>80</v>
      </c>
      <c r="G1101" s="301" t="s">
        <v>77</v>
      </c>
      <c r="H1101" s="303">
        <v>15000000000</v>
      </c>
      <c r="I1101" s="303">
        <v>8010653454</v>
      </c>
      <c r="J1101" s="303">
        <v>7710653454</v>
      </c>
      <c r="K1101" s="304">
        <f t="shared" si="391"/>
        <v>0.96254987165245554</v>
      </c>
      <c r="L1101" s="303">
        <v>7710653454</v>
      </c>
      <c r="M1101" s="304">
        <f t="shared" si="404"/>
        <v>0.96254987165245554</v>
      </c>
      <c r="P1101">
        <f t="shared" si="398"/>
        <v>2022</v>
      </c>
      <c r="Q1101" t="str">
        <f t="shared" si="399"/>
        <v>Claudia López 2020-2023</v>
      </c>
      <c r="R1101" t="str">
        <f t="shared" si="400"/>
        <v xml:space="preserve">0204-INSTITUTO DE DESARROLLO URBANO  </v>
      </c>
      <c r="S1101" t="str">
        <f t="shared" si="401"/>
        <v>MOVILIDAD</v>
      </c>
      <c r="T1101" t="str">
        <f t="shared" si="402"/>
        <v>Establecimientos Públicos</v>
      </c>
      <c r="U1101" t="str">
        <f t="shared" si="403"/>
        <v>Transferencias</v>
      </c>
      <c r="V1101" t="s">
        <v>256</v>
      </c>
      <c r="W1101" s="53">
        <f t="shared" si="394"/>
        <v>18022920257.081646</v>
      </c>
      <c r="X1101" s="53">
        <f t="shared" si="395"/>
        <v>9625024560.570509</v>
      </c>
      <c r="Y1101" s="53">
        <f t="shared" si="396"/>
        <v>9264566155.4288769</v>
      </c>
      <c r="Z1101" s="53"/>
      <c r="AA1101" s="53">
        <f t="shared" si="397"/>
        <v>9264566155.4288769</v>
      </c>
      <c r="AB1101" s="53"/>
      <c r="AC1101" s="53">
        <f t="shared" si="386"/>
        <v>18022920257.081646</v>
      </c>
      <c r="AD1101" s="53">
        <f t="shared" si="387"/>
        <v>9625024560.570509</v>
      </c>
      <c r="AE1101" s="53">
        <f t="shared" si="388"/>
        <v>9264566155.4288769</v>
      </c>
      <c r="AF1101" s="53">
        <f t="shared" si="389"/>
        <v>1.1565306386837586</v>
      </c>
      <c r="AG1101" s="53">
        <f t="shared" si="390"/>
        <v>9264566155.4288769</v>
      </c>
      <c r="AI1101" s="53">
        <f t="shared" si="392"/>
        <v>0</v>
      </c>
      <c r="AJ1101" s="53">
        <f t="shared" si="392"/>
        <v>0</v>
      </c>
      <c r="AK1101" s="53">
        <f t="shared" si="392"/>
        <v>0</v>
      </c>
      <c r="AL1101" s="53">
        <f t="shared" si="392"/>
        <v>-1.1565306386837586</v>
      </c>
      <c r="AM1101" s="53">
        <f t="shared" si="393"/>
        <v>0</v>
      </c>
    </row>
    <row r="1102" spans="1:39" x14ac:dyDescent="0.35">
      <c r="A1102" s="301">
        <v>2022</v>
      </c>
      <c r="B1102" s="301" t="s">
        <v>86</v>
      </c>
      <c r="C1102" s="301" t="s">
        <v>50</v>
      </c>
      <c r="D1102" s="302" t="s">
        <v>16</v>
      </c>
      <c r="E1102" s="302" t="s">
        <v>228</v>
      </c>
      <c r="F1102" s="301" t="s">
        <v>76</v>
      </c>
      <c r="G1102" s="301" t="s">
        <v>77</v>
      </c>
      <c r="H1102" s="303">
        <v>560617848000</v>
      </c>
      <c r="I1102" s="303">
        <v>661428762833</v>
      </c>
      <c r="J1102" s="303">
        <v>655182941424</v>
      </c>
      <c r="K1102" s="304">
        <f t="shared" si="391"/>
        <v>0.9905570761963115</v>
      </c>
      <c r="L1102" s="303">
        <v>654508011785</v>
      </c>
      <c r="M1102" s="304">
        <f t="shared" si="404"/>
        <v>0.98953666451038902</v>
      </c>
      <c r="P1102">
        <f t="shared" si="398"/>
        <v>2022</v>
      </c>
      <c r="Q1102" t="str">
        <f t="shared" si="399"/>
        <v>Claudia López 2020-2023</v>
      </c>
      <c r="R1102" t="str">
        <f t="shared" si="400"/>
        <v>0206-FONDO DE PRESTACIONES ECONÓMICAS, CESANTÍAS Y PENSIONES</v>
      </c>
      <c r="S1102" t="str">
        <f t="shared" si="401"/>
        <v>HACIENDA</v>
      </c>
      <c r="T1102" t="str">
        <f t="shared" si="402"/>
        <v>Establecimientos Públicos</v>
      </c>
      <c r="U1102" t="str">
        <f t="shared" si="403"/>
        <v>Funcionamiento</v>
      </c>
      <c r="V1102" t="s">
        <v>256</v>
      </c>
      <c r="W1102" s="53">
        <f t="shared" si="394"/>
        <v>673598051280.04785</v>
      </c>
      <c r="X1102" s="53">
        <f t="shared" si="395"/>
        <v>794725189885.28845</v>
      </c>
      <c r="Y1102" s="53">
        <f t="shared" si="396"/>
        <v>787220660472.32971</v>
      </c>
      <c r="Z1102" s="53"/>
      <c r="AA1102" s="53">
        <f t="shared" si="397"/>
        <v>786409713601.47388</v>
      </c>
      <c r="AB1102" s="53"/>
      <c r="AC1102" s="53">
        <f t="shared" si="386"/>
        <v>673598051280.04785</v>
      </c>
      <c r="AD1102" s="53">
        <f t="shared" si="387"/>
        <v>794725189885.28845</v>
      </c>
      <c r="AE1102" s="53">
        <f t="shared" si="388"/>
        <v>787220660472.32971</v>
      </c>
      <c r="AF1102" s="53">
        <f t="shared" si="389"/>
        <v>1.1901820796249378</v>
      </c>
      <c r="AG1102" s="53">
        <f t="shared" si="390"/>
        <v>786409713601.47388</v>
      </c>
      <c r="AI1102" s="53">
        <f t="shared" si="392"/>
        <v>0</v>
      </c>
      <c r="AJ1102" s="53">
        <f t="shared" si="392"/>
        <v>0</v>
      </c>
      <c r="AK1102" s="53">
        <f t="shared" si="392"/>
        <v>0</v>
      </c>
      <c r="AL1102" s="53">
        <f t="shared" si="392"/>
        <v>-1.1901820796249378</v>
      </c>
      <c r="AM1102" s="53">
        <f t="shared" si="393"/>
        <v>0</v>
      </c>
    </row>
    <row r="1103" spans="1:39" x14ac:dyDescent="0.35">
      <c r="A1103" s="301">
        <v>2022</v>
      </c>
      <c r="B1103" s="301" t="s">
        <v>86</v>
      </c>
      <c r="C1103" s="301" t="s">
        <v>50</v>
      </c>
      <c r="D1103" s="302" t="s">
        <v>16</v>
      </c>
      <c r="E1103" s="302" t="s">
        <v>228</v>
      </c>
      <c r="F1103" s="301" t="s">
        <v>79</v>
      </c>
      <c r="G1103" s="301" t="s">
        <v>77</v>
      </c>
      <c r="H1103" s="303">
        <v>120239514000</v>
      </c>
      <c r="I1103" s="303">
        <v>190821820000</v>
      </c>
      <c r="J1103" s="303">
        <v>188498321000</v>
      </c>
      <c r="K1103" s="304">
        <f>+J1103/I1103</f>
        <v>0.98782372477109803</v>
      </c>
      <c r="L1103" s="303">
        <v>188498321000</v>
      </c>
      <c r="M1103" s="304">
        <f t="shared" si="404"/>
        <v>0.98782372477109803</v>
      </c>
      <c r="P1103">
        <f t="shared" si="398"/>
        <v>2022</v>
      </c>
      <c r="Q1103" t="str">
        <f t="shared" si="399"/>
        <v>Claudia López 2020-2023</v>
      </c>
      <c r="R1103" t="str">
        <f t="shared" si="400"/>
        <v>0206-FONDO DE PRESTACIONES ECONÓMICAS, CESANTÍAS Y PENSIONES</v>
      </c>
      <c r="S1103" t="str">
        <f t="shared" si="401"/>
        <v>HACIENDA</v>
      </c>
      <c r="T1103" t="str">
        <f t="shared" si="402"/>
        <v>Establecimientos Públicos</v>
      </c>
      <c r="U1103" t="str">
        <f t="shared" si="403"/>
        <v>Servicio de la deuda</v>
      </c>
      <c r="V1103" t="s">
        <v>256</v>
      </c>
      <c r="W1103" s="53">
        <f t="shared" si="394"/>
        <v>144471144838.15015</v>
      </c>
      <c r="X1103" s="53">
        <f t="shared" si="395"/>
        <v>229277763011.41251</v>
      </c>
      <c r="Y1103" s="53">
        <f t="shared" si="396"/>
        <v>226486013865.11856</v>
      </c>
      <c r="Z1103" s="53"/>
      <c r="AA1103" s="53">
        <f t="shared" si="397"/>
        <v>226486013865.11856</v>
      </c>
      <c r="AB1103" s="53"/>
      <c r="AC1103" s="53">
        <f t="shared" si="386"/>
        <v>144471144838.15015</v>
      </c>
      <c r="AD1103" s="53">
        <f t="shared" si="387"/>
        <v>229277763011.41251</v>
      </c>
      <c r="AE1103" s="53">
        <f t="shared" si="388"/>
        <v>226486013865.11856</v>
      </c>
      <c r="AF1103" s="53">
        <f t="shared" si="389"/>
        <v>1.1868978813068578</v>
      </c>
      <c r="AG1103" s="53">
        <f t="shared" si="390"/>
        <v>226486013865.11856</v>
      </c>
      <c r="AI1103" s="53">
        <f t="shared" si="392"/>
        <v>0</v>
      </c>
      <c r="AJ1103" s="53">
        <f t="shared" si="392"/>
        <v>0</v>
      </c>
      <c r="AK1103" s="53">
        <f t="shared" si="392"/>
        <v>0</v>
      </c>
      <c r="AL1103" s="53">
        <f t="shared" si="392"/>
        <v>-1.1868978813068578</v>
      </c>
      <c r="AM1103" s="53">
        <f t="shared" si="393"/>
        <v>0</v>
      </c>
    </row>
    <row r="1104" spans="1:39" x14ac:dyDescent="0.35">
      <c r="A1104" s="301">
        <v>2022</v>
      </c>
      <c r="B1104" s="301" t="s">
        <v>86</v>
      </c>
      <c r="C1104" s="301" t="s">
        <v>50</v>
      </c>
      <c r="D1104" s="302" t="s">
        <v>16</v>
      </c>
      <c r="E1104" s="302" t="s">
        <v>228</v>
      </c>
      <c r="F1104" s="301" t="s">
        <v>78</v>
      </c>
      <c r="G1104" s="301" t="s">
        <v>77</v>
      </c>
      <c r="H1104" s="303">
        <v>5242940000</v>
      </c>
      <c r="I1104" s="303">
        <v>5242940000</v>
      </c>
      <c r="J1104" s="303">
        <v>5238003413</v>
      </c>
      <c r="K1104" s="304">
        <f t="shared" si="391"/>
        <v>0.99905843152887497</v>
      </c>
      <c r="L1104" s="303">
        <v>5177147078</v>
      </c>
      <c r="M1104" s="304">
        <f t="shared" si="404"/>
        <v>0.98745113962776609</v>
      </c>
      <c r="P1104">
        <f t="shared" si="398"/>
        <v>2022</v>
      </c>
      <c r="Q1104" t="str">
        <f t="shared" si="399"/>
        <v>Claudia López 2020-2023</v>
      </c>
      <c r="R1104" t="str">
        <f t="shared" si="400"/>
        <v>0206-FONDO DE PRESTACIONES ECONÓMICAS, CESANTÍAS Y PENSIONES</v>
      </c>
      <c r="S1104" t="str">
        <f t="shared" si="401"/>
        <v>HACIENDA</v>
      </c>
      <c r="T1104" t="str">
        <f t="shared" si="402"/>
        <v>Establecimientos Públicos</v>
      </c>
      <c r="U1104" t="str">
        <f t="shared" si="403"/>
        <v>Inversión directa</v>
      </c>
      <c r="V1104" t="s">
        <v>256</v>
      </c>
      <c r="W1104" s="53">
        <f t="shared" si="394"/>
        <v>6299539302.1775761</v>
      </c>
      <c r="X1104" s="53">
        <f t="shared" si="395"/>
        <v>6299539302.1775761</v>
      </c>
      <c r="Y1104" s="53">
        <f t="shared" si="396"/>
        <v>6293607854.5880327</v>
      </c>
      <c r="Z1104" s="53"/>
      <c r="AA1104" s="53">
        <f t="shared" si="397"/>
        <v>6220487263.0651503</v>
      </c>
      <c r="AB1104" s="53"/>
      <c r="AC1104" s="53">
        <f t="shared" si="386"/>
        <v>6299539302.1775761</v>
      </c>
      <c r="AD1104" s="53">
        <f t="shared" si="387"/>
        <v>6299539302.1775761</v>
      </c>
      <c r="AE1104" s="53">
        <f t="shared" si="388"/>
        <v>6293607854.5880327</v>
      </c>
      <c r="AF1104" s="53">
        <f t="shared" si="389"/>
        <v>1.2003966962406651</v>
      </c>
      <c r="AG1104" s="53">
        <f t="shared" si="390"/>
        <v>6220487263.0651503</v>
      </c>
      <c r="AI1104" s="53">
        <f t="shared" si="392"/>
        <v>0</v>
      </c>
      <c r="AJ1104" s="53">
        <f t="shared" si="392"/>
        <v>0</v>
      </c>
      <c r="AK1104" s="53">
        <f t="shared" si="392"/>
        <v>0</v>
      </c>
      <c r="AL1104" s="53">
        <f t="shared" si="392"/>
        <v>-1.2003966962406651</v>
      </c>
      <c r="AM1104" s="53">
        <f t="shared" si="393"/>
        <v>0</v>
      </c>
    </row>
    <row r="1105" spans="1:39" x14ac:dyDescent="0.35">
      <c r="A1105" s="301">
        <v>2022</v>
      </c>
      <c r="B1105" s="301" t="s">
        <v>86</v>
      </c>
      <c r="C1105" s="301" t="s">
        <v>51</v>
      </c>
      <c r="D1105" s="302" t="s">
        <v>15</v>
      </c>
      <c r="E1105" s="302" t="s">
        <v>228</v>
      </c>
      <c r="F1105" s="301" t="s">
        <v>76</v>
      </c>
      <c r="G1105" s="301" t="s">
        <v>77</v>
      </c>
      <c r="H1105" s="303">
        <v>11998239000</v>
      </c>
      <c r="I1105" s="303">
        <v>11998239000</v>
      </c>
      <c r="J1105" s="303">
        <v>11802889443</v>
      </c>
      <c r="K1105" s="304">
        <f t="shared" si="391"/>
        <v>0.98371848093707748</v>
      </c>
      <c r="L1105" s="303">
        <v>11492233586</v>
      </c>
      <c r="M1105" s="304">
        <f t="shared" si="404"/>
        <v>0.9578266932338988</v>
      </c>
      <c r="P1105">
        <f t="shared" si="398"/>
        <v>2022</v>
      </c>
      <c r="Q1105" t="str">
        <f t="shared" si="399"/>
        <v>Claudia López 2020-2023</v>
      </c>
      <c r="R1105" t="str">
        <f t="shared" si="400"/>
        <v>0208-CAJA DE LA VIVIENDA POPULAR</v>
      </c>
      <c r="S1105" t="str">
        <f t="shared" si="401"/>
        <v>HÁBITAT</v>
      </c>
      <c r="T1105" t="str">
        <f t="shared" si="402"/>
        <v>Establecimientos Públicos</v>
      </c>
      <c r="U1105" t="str">
        <f t="shared" si="403"/>
        <v>Funcionamiento</v>
      </c>
      <c r="V1105" t="s">
        <v>256</v>
      </c>
      <c r="W1105" s="53">
        <f t="shared" si="394"/>
        <v>14416220314.827135</v>
      </c>
      <c r="X1105" s="53">
        <f t="shared" si="395"/>
        <v>14416220314.827135</v>
      </c>
      <c r="Y1105" s="53">
        <f t="shared" si="396"/>
        <v>14181502348.955986</v>
      </c>
      <c r="Z1105" s="53"/>
      <c r="AA1105" s="53">
        <f t="shared" si="397"/>
        <v>13808240633.08223</v>
      </c>
      <c r="AB1105" s="53"/>
      <c r="AC1105" s="53">
        <f t="shared" si="386"/>
        <v>14416220314.827135</v>
      </c>
      <c r="AD1105" s="53">
        <f t="shared" si="387"/>
        <v>14416220314.827135</v>
      </c>
      <c r="AE1105" s="53">
        <f t="shared" si="388"/>
        <v>14181502348.955986</v>
      </c>
      <c r="AF1105" s="53">
        <f t="shared" si="389"/>
        <v>1.1819653158230958</v>
      </c>
      <c r="AG1105" s="53">
        <f t="shared" si="390"/>
        <v>13808240633.08223</v>
      </c>
      <c r="AI1105" s="53">
        <f t="shared" si="392"/>
        <v>0</v>
      </c>
      <c r="AJ1105" s="53">
        <f t="shared" si="392"/>
        <v>0</v>
      </c>
      <c r="AK1105" s="53">
        <f t="shared" si="392"/>
        <v>0</v>
      </c>
      <c r="AL1105" s="53">
        <f t="shared" si="392"/>
        <v>-1.1819653158230958</v>
      </c>
      <c r="AM1105" s="53">
        <f t="shared" si="393"/>
        <v>0</v>
      </c>
    </row>
    <row r="1106" spans="1:39" x14ac:dyDescent="0.35">
      <c r="A1106" s="301">
        <v>2022</v>
      </c>
      <c r="B1106" s="301" t="s">
        <v>86</v>
      </c>
      <c r="C1106" s="301" t="s">
        <v>51</v>
      </c>
      <c r="D1106" s="302" t="s">
        <v>15</v>
      </c>
      <c r="E1106" s="302" t="s">
        <v>228</v>
      </c>
      <c r="F1106" s="301" t="s">
        <v>78</v>
      </c>
      <c r="G1106" s="301" t="s">
        <v>77</v>
      </c>
      <c r="H1106" s="303">
        <v>93563653000</v>
      </c>
      <c r="I1106" s="303">
        <v>93563653000</v>
      </c>
      <c r="J1106" s="303">
        <v>92813228541</v>
      </c>
      <c r="K1106" s="304">
        <f t="shared" si="391"/>
        <v>0.99197953013869611</v>
      </c>
      <c r="L1106" s="303">
        <v>72778739432</v>
      </c>
      <c r="M1106" s="304">
        <f t="shared" si="404"/>
        <v>0.77785269277590097</v>
      </c>
      <c r="P1106">
        <f t="shared" si="398"/>
        <v>2022</v>
      </c>
      <c r="Q1106" t="str">
        <f t="shared" si="399"/>
        <v>Claudia López 2020-2023</v>
      </c>
      <c r="R1106" t="str">
        <f t="shared" si="400"/>
        <v>0208-CAJA DE LA VIVIENDA POPULAR</v>
      </c>
      <c r="S1106" t="str">
        <f t="shared" si="401"/>
        <v>HÁBITAT</v>
      </c>
      <c r="T1106" t="str">
        <f t="shared" si="402"/>
        <v>Establecimientos Públicos</v>
      </c>
      <c r="U1106" t="str">
        <f t="shared" si="403"/>
        <v>Inversión directa</v>
      </c>
      <c r="V1106" t="s">
        <v>256</v>
      </c>
      <c r="W1106" s="53">
        <f t="shared" si="394"/>
        <v>112419350465.35052</v>
      </c>
      <c r="X1106" s="53">
        <f t="shared" si="395"/>
        <v>112419350465.35052</v>
      </c>
      <c r="Y1106" s="53">
        <f t="shared" si="396"/>
        <v>111517694453.11581</v>
      </c>
      <c r="Z1106" s="53"/>
      <c r="AA1106" s="53">
        <f t="shared" si="397"/>
        <v>87445694479.590637</v>
      </c>
      <c r="AB1106" s="53"/>
      <c r="AC1106" s="53">
        <f t="shared" si="386"/>
        <v>112419350465.35052</v>
      </c>
      <c r="AD1106" s="53">
        <f t="shared" si="387"/>
        <v>112419350465.35052</v>
      </c>
      <c r="AE1106" s="53">
        <f t="shared" si="388"/>
        <v>111517694453.11581</v>
      </c>
      <c r="AF1106" s="53">
        <f t="shared" si="389"/>
        <v>1.1918911978898026</v>
      </c>
      <c r="AG1106" s="53">
        <f t="shared" si="390"/>
        <v>87445694479.590637</v>
      </c>
      <c r="AI1106" s="53">
        <f t="shared" si="392"/>
        <v>0</v>
      </c>
      <c r="AJ1106" s="53">
        <f t="shared" si="392"/>
        <v>0</v>
      </c>
      <c r="AK1106" s="53">
        <f t="shared" si="392"/>
        <v>0</v>
      </c>
      <c r="AL1106" s="53">
        <f t="shared" si="392"/>
        <v>-1.1918911978898026</v>
      </c>
      <c r="AM1106" s="53">
        <f t="shared" si="393"/>
        <v>0</v>
      </c>
    </row>
    <row r="1107" spans="1:39" x14ac:dyDescent="0.35">
      <c r="A1107" s="301">
        <v>2022</v>
      </c>
      <c r="B1107" s="301" t="s">
        <v>86</v>
      </c>
      <c r="C1107" s="301" t="s">
        <v>52</v>
      </c>
      <c r="D1107" s="302" t="s">
        <v>9</v>
      </c>
      <c r="E1107" s="302" t="s">
        <v>228</v>
      </c>
      <c r="F1107" s="301" t="s">
        <v>76</v>
      </c>
      <c r="G1107" s="301" t="s">
        <v>77</v>
      </c>
      <c r="H1107" s="303">
        <v>38558138000</v>
      </c>
      <c r="I1107" s="303">
        <v>38558138000</v>
      </c>
      <c r="J1107" s="303">
        <v>37778016078</v>
      </c>
      <c r="K1107" s="304">
        <f t="shared" si="391"/>
        <v>0.9797676453671077</v>
      </c>
      <c r="L1107" s="303">
        <v>35712803893</v>
      </c>
      <c r="M1107" s="304">
        <f t="shared" si="404"/>
        <v>0.92620665170605487</v>
      </c>
      <c r="P1107">
        <f t="shared" si="398"/>
        <v>2022</v>
      </c>
      <c r="Q1107" t="str">
        <f t="shared" si="399"/>
        <v>Claudia López 2020-2023</v>
      </c>
      <c r="R1107" t="str">
        <f t="shared" si="400"/>
        <v>0211-INSTITUTO DISTRITAL DE RECREACIÓN Y DEPORTE</v>
      </c>
      <c r="S1107" t="str">
        <f t="shared" si="401"/>
        <v>CULTURA, RECREACIÓN Y DEPORTE</v>
      </c>
      <c r="T1107" t="str">
        <f t="shared" si="402"/>
        <v>Establecimientos Públicos</v>
      </c>
      <c r="U1107" t="str">
        <f t="shared" si="403"/>
        <v>Funcionamiento</v>
      </c>
      <c r="V1107" t="s">
        <v>256</v>
      </c>
      <c r="W1107" s="53">
        <f t="shared" si="394"/>
        <v>46328683095.7033</v>
      </c>
      <c r="X1107" s="53">
        <f t="shared" si="395"/>
        <v>46328683095.7033</v>
      </c>
      <c r="Y1107" s="53">
        <f t="shared" si="396"/>
        <v>45391344749.636154</v>
      </c>
      <c r="Z1107" s="53"/>
      <c r="AA1107" s="53">
        <f t="shared" si="397"/>
        <v>42909934448.022263</v>
      </c>
      <c r="AB1107" s="53"/>
      <c r="AC1107" s="53">
        <f t="shared" si="386"/>
        <v>46328683095.7033</v>
      </c>
      <c r="AD1107" s="53">
        <f t="shared" si="387"/>
        <v>46328683095.7033</v>
      </c>
      <c r="AE1107" s="53">
        <f t="shared" si="388"/>
        <v>45391344749.636154</v>
      </c>
      <c r="AF1107" s="53">
        <f t="shared" si="389"/>
        <v>1.1772182761946688</v>
      </c>
      <c r="AG1107" s="53">
        <f t="shared" si="390"/>
        <v>42909934448.022263</v>
      </c>
      <c r="AI1107" s="53">
        <f t="shared" si="392"/>
        <v>0</v>
      </c>
      <c r="AJ1107" s="53">
        <f t="shared" si="392"/>
        <v>0</v>
      </c>
      <c r="AK1107" s="53">
        <f t="shared" si="392"/>
        <v>0</v>
      </c>
      <c r="AL1107" s="53">
        <f t="shared" si="392"/>
        <v>-1.1772182761946688</v>
      </c>
      <c r="AM1107" s="53">
        <f t="shared" si="393"/>
        <v>0</v>
      </c>
    </row>
    <row r="1108" spans="1:39" x14ac:dyDescent="0.35">
      <c r="A1108" s="301">
        <v>2022</v>
      </c>
      <c r="B1108" s="301" t="s">
        <v>86</v>
      </c>
      <c r="C1108" s="301" t="s">
        <v>52</v>
      </c>
      <c r="D1108" s="302" t="s">
        <v>9</v>
      </c>
      <c r="E1108" s="302" t="s">
        <v>228</v>
      </c>
      <c r="F1108" s="301" t="s">
        <v>79</v>
      </c>
      <c r="G1108" s="301" t="s">
        <v>77</v>
      </c>
      <c r="H1108" s="303">
        <v>0</v>
      </c>
      <c r="I1108" s="303">
        <v>0</v>
      </c>
      <c r="J1108" s="303">
        <v>0</v>
      </c>
      <c r="K1108" s="304">
        <v>0</v>
      </c>
      <c r="L1108" s="303">
        <v>0</v>
      </c>
      <c r="M1108" s="304">
        <v>0</v>
      </c>
      <c r="P1108">
        <f t="shared" si="398"/>
        <v>2022</v>
      </c>
      <c r="Q1108" t="str">
        <f t="shared" si="399"/>
        <v>Claudia López 2020-2023</v>
      </c>
      <c r="R1108" t="str">
        <f t="shared" si="400"/>
        <v>0211-INSTITUTO DISTRITAL DE RECREACIÓN Y DEPORTE</v>
      </c>
      <c r="S1108" t="str">
        <f t="shared" si="401"/>
        <v>CULTURA, RECREACIÓN Y DEPORTE</v>
      </c>
      <c r="T1108" t="str">
        <f t="shared" si="402"/>
        <v>Establecimientos Públicos</v>
      </c>
      <c r="U1108" t="str">
        <f t="shared" si="403"/>
        <v>Servicio de la deuda</v>
      </c>
      <c r="V1108" t="s">
        <v>256</v>
      </c>
      <c r="W1108" s="53">
        <f t="shared" si="394"/>
        <v>0</v>
      </c>
      <c r="X1108" s="53">
        <f t="shared" si="395"/>
        <v>0</v>
      </c>
      <c r="Y1108" s="53">
        <f t="shared" si="396"/>
        <v>0</v>
      </c>
      <c r="Z1108" s="53"/>
      <c r="AA1108" s="53">
        <f t="shared" si="397"/>
        <v>0</v>
      </c>
      <c r="AB1108" s="53"/>
      <c r="AC1108" s="53">
        <f t="shared" si="386"/>
        <v>0</v>
      </c>
      <c r="AD1108" s="53">
        <f t="shared" si="387"/>
        <v>0</v>
      </c>
      <c r="AE1108" s="53">
        <f t="shared" si="388"/>
        <v>0</v>
      </c>
      <c r="AF1108" s="53">
        <f t="shared" si="389"/>
        <v>0</v>
      </c>
      <c r="AG1108" s="53">
        <f t="shared" si="390"/>
        <v>0</v>
      </c>
      <c r="AI1108" s="53">
        <f t="shared" si="392"/>
        <v>0</v>
      </c>
      <c r="AJ1108" s="53">
        <f t="shared" si="392"/>
        <v>0</v>
      </c>
      <c r="AK1108" s="53">
        <f t="shared" si="392"/>
        <v>0</v>
      </c>
      <c r="AL1108" s="53">
        <f t="shared" si="392"/>
        <v>0</v>
      </c>
      <c r="AM1108" s="53">
        <f t="shared" si="393"/>
        <v>0</v>
      </c>
    </row>
    <row r="1109" spans="1:39" x14ac:dyDescent="0.35">
      <c r="A1109" s="301">
        <v>2022</v>
      </c>
      <c r="B1109" s="301" t="s">
        <v>86</v>
      </c>
      <c r="C1109" s="301" t="s">
        <v>52</v>
      </c>
      <c r="D1109" s="302" t="s">
        <v>9</v>
      </c>
      <c r="E1109" s="302" t="s">
        <v>228</v>
      </c>
      <c r="F1109" s="301" t="s">
        <v>78</v>
      </c>
      <c r="G1109" s="301" t="s">
        <v>77</v>
      </c>
      <c r="H1109" s="303">
        <v>387081783000</v>
      </c>
      <c r="I1109" s="303">
        <v>416568009717</v>
      </c>
      <c r="J1109" s="303">
        <v>412385203003</v>
      </c>
      <c r="K1109" s="304">
        <f t="shared" si="391"/>
        <v>0.98995888638486274</v>
      </c>
      <c r="L1109" s="303">
        <v>243044206554</v>
      </c>
      <c r="M1109" s="304">
        <f t="shared" si="404"/>
        <v>0.5834442417196527</v>
      </c>
      <c r="P1109">
        <f t="shared" si="398"/>
        <v>2022</v>
      </c>
      <c r="Q1109" t="str">
        <f t="shared" si="399"/>
        <v>Claudia López 2020-2023</v>
      </c>
      <c r="R1109" t="str">
        <f t="shared" si="400"/>
        <v>0211-INSTITUTO DISTRITAL DE RECREACIÓN Y DEPORTE</v>
      </c>
      <c r="S1109" t="str">
        <f t="shared" si="401"/>
        <v>CULTURA, RECREACIÓN Y DEPORTE</v>
      </c>
      <c r="T1109" t="str">
        <f t="shared" si="402"/>
        <v>Establecimientos Públicos</v>
      </c>
      <c r="U1109" t="str">
        <f t="shared" si="403"/>
        <v>Inversión directa</v>
      </c>
      <c r="V1109" t="s">
        <v>256</v>
      </c>
      <c r="W1109" s="53">
        <f t="shared" si="394"/>
        <v>465089607198.5321</v>
      </c>
      <c r="X1109" s="53">
        <f t="shared" si="395"/>
        <v>500518134718.7135</v>
      </c>
      <c r="Y1109" s="53">
        <f t="shared" si="396"/>
        <v>495492375261.56635</v>
      </c>
      <c r="Z1109" s="53"/>
      <c r="AA1109" s="53">
        <f t="shared" si="397"/>
        <v>292024423577.89478</v>
      </c>
      <c r="AB1109" s="53"/>
      <c r="AC1109" s="53">
        <f t="shared" si="386"/>
        <v>465089607198.5321</v>
      </c>
      <c r="AD1109" s="53">
        <f t="shared" si="387"/>
        <v>500518134718.7135</v>
      </c>
      <c r="AE1109" s="53">
        <f t="shared" si="388"/>
        <v>495492375261.56635</v>
      </c>
      <c r="AF1109" s="53">
        <f t="shared" si="389"/>
        <v>1.1894633378069153</v>
      </c>
      <c r="AG1109" s="53">
        <f t="shared" si="390"/>
        <v>292024423577.89478</v>
      </c>
      <c r="AI1109" s="53">
        <f t="shared" si="392"/>
        <v>0</v>
      </c>
      <c r="AJ1109" s="53">
        <f t="shared" si="392"/>
        <v>0</v>
      </c>
      <c r="AK1109" s="53">
        <f t="shared" si="392"/>
        <v>0</v>
      </c>
      <c r="AL1109" s="53">
        <f t="shared" si="392"/>
        <v>-1.1894633378069153</v>
      </c>
      <c r="AM1109" s="53">
        <f t="shared" si="393"/>
        <v>0</v>
      </c>
    </row>
    <row r="1110" spans="1:39" x14ac:dyDescent="0.35">
      <c r="A1110" s="301">
        <v>2022</v>
      </c>
      <c r="B1110" s="301" t="s">
        <v>86</v>
      </c>
      <c r="C1110" s="301" t="s">
        <v>53</v>
      </c>
      <c r="D1110" s="302" t="s">
        <v>9</v>
      </c>
      <c r="E1110" s="302" t="s">
        <v>228</v>
      </c>
      <c r="F1110" s="301" t="s">
        <v>76</v>
      </c>
      <c r="G1110" s="301" t="s">
        <v>77</v>
      </c>
      <c r="H1110" s="303">
        <v>7193402000</v>
      </c>
      <c r="I1110" s="303">
        <v>7193402000</v>
      </c>
      <c r="J1110" s="303">
        <v>6984049236</v>
      </c>
      <c r="K1110" s="304">
        <f t="shared" si="391"/>
        <v>0.97089655715056655</v>
      </c>
      <c r="L1110" s="303">
        <v>6639358758</v>
      </c>
      <c r="M1110" s="304">
        <f t="shared" si="404"/>
        <v>0.92297896850474925</v>
      </c>
      <c r="P1110">
        <f t="shared" si="398"/>
        <v>2022</v>
      </c>
      <c r="Q1110" t="str">
        <f t="shared" si="399"/>
        <v>Claudia López 2020-2023</v>
      </c>
      <c r="R1110" t="str">
        <f t="shared" si="400"/>
        <v>0213-INSTITUTO DISTRITAL DE PATRIMONIO CULTURAL</v>
      </c>
      <c r="S1110" t="str">
        <f t="shared" si="401"/>
        <v>CULTURA, RECREACIÓN Y DEPORTE</v>
      </c>
      <c r="T1110" t="str">
        <f t="shared" si="402"/>
        <v>Establecimientos Públicos</v>
      </c>
      <c r="U1110" t="str">
        <f t="shared" si="403"/>
        <v>Funcionamiento</v>
      </c>
      <c r="V1110" t="s">
        <v>256</v>
      </c>
      <c r="W1110" s="53">
        <f t="shared" si="394"/>
        <v>8643074041.5421085</v>
      </c>
      <c r="X1110" s="53">
        <f t="shared" si="395"/>
        <v>8643074041.5421085</v>
      </c>
      <c r="Y1110" s="53">
        <f t="shared" si="396"/>
        <v>8391530830.1306658</v>
      </c>
      <c r="Z1110" s="53"/>
      <c r="AA1110" s="53">
        <f t="shared" si="397"/>
        <v>7977375563.5727091</v>
      </c>
      <c r="AB1110" s="53"/>
      <c r="AC1110" s="53">
        <f t="shared" ref="AC1110:AC1148" si="405">+H1110*$AG$2</f>
        <v>8643074041.5421085</v>
      </c>
      <c r="AD1110" s="53">
        <f t="shared" ref="AD1110:AD1148" si="406">+I1110*$AG$2</f>
        <v>8643074041.5421085</v>
      </c>
      <c r="AE1110" s="53">
        <f t="shared" ref="AE1110:AE1148" si="407">+J1110*$AG$2</f>
        <v>8391530830.1306658</v>
      </c>
      <c r="AF1110" s="53">
        <f t="shared" ref="AF1110:AF1148" si="408">+K1110*$AG$2</f>
        <v>1.166559415159985</v>
      </c>
      <c r="AG1110" s="53">
        <f t="shared" ref="AG1110:AG1148" si="409">+L1110*$AG$2</f>
        <v>7977375563.5727091</v>
      </c>
      <c r="AI1110" s="53">
        <f t="shared" si="392"/>
        <v>0</v>
      </c>
      <c r="AJ1110" s="53">
        <f t="shared" si="392"/>
        <v>0</v>
      </c>
      <c r="AK1110" s="53">
        <f t="shared" si="392"/>
        <v>0</v>
      </c>
      <c r="AL1110" s="53">
        <f t="shared" si="392"/>
        <v>-1.166559415159985</v>
      </c>
      <c r="AM1110" s="53">
        <f t="shared" si="393"/>
        <v>0</v>
      </c>
    </row>
    <row r="1111" spans="1:39" x14ac:dyDescent="0.35">
      <c r="A1111" s="301">
        <v>2022</v>
      </c>
      <c r="B1111" s="301" t="s">
        <v>86</v>
      </c>
      <c r="C1111" s="301" t="s">
        <v>53</v>
      </c>
      <c r="D1111" s="302" t="s">
        <v>9</v>
      </c>
      <c r="E1111" s="302" t="s">
        <v>228</v>
      </c>
      <c r="F1111" s="301" t="s">
        <v>78</v>
      </c>
      <c r="G1111" s="301" t="s">
        <v>77</v>
      </c>
      <c r="H1111" s="303">
        <v>27345104000</v>
      </c>
      <c r="I1111" s="303">
        <v>29868831829</v>
      </c>
      <c r="J1111" s="303">
        <v>28489536885</v>
      </c>
      <c r="K1111" s="304">
        <f t="shared" si="391"/>
        <v>0.95382159731266003</v>
      </c>
      <c r="L1111" s="303">
        <v>24769523706</v>
      </c>
      <c r="M1111" s="304">
        <f t="shared" si="404"/>
        <v>0.82927661342118431</v>
      </c>
      <c r="P1111">
        <f t="shared" si="398"/>
        <v>2022</v>
      </c>
      <c r="Q1111" t="str">
        <f t="shared" si="399"/>
        <v>Claudia López 2020-2023</v>
      </c>
      <c r="R1111" t="str">
        <f t="shared" si="400"/>
        <v>0213-INSTITUTO DISTRITAL DE PATRIMONIO CULTURAL</v>
      </c>
      <c r="S1111" t="str">
        <f t="shared" si="401"/>
        <v>CULTURA, RECREACIÓN Y DEPORTE</v>
      </c>
      <c r="T1111" t="str">
        <f t="shared" si="402"/>
        <v>Establecimientos Públicos</v>
      </c>
      <c r="U1111" t="str">
        <f t="shared" si="403"/>
        <v>Inversión directa</v>
      </c>
      <c r="V1111" t="s">
        <v>256</v>
      </c>
      <c r="W1111" s="53">
        <f t="shared" si="394"/>
        <v>32855908587.57362</v>
      </c>
      <c r="X1111" s="53">
        <f t="shared" si="395"/>
        <v>35888238281.749939</v>
      </c>
      <c r="Y1111" s="53">
        <f t="shared" si="396"/>
        <v>34230976762.636082</v>
      </c>
      <c r="Z1111" s="53"/>
      <c r="AA1111" s="53">
        <f t="shared" si="397"/>
        <v>29761276703.942093</v>
      </c>
      <c r="AB1111" s="53"/>
      <c r="AC1111" s="53">
        <f t="shared" si="405"/>
        <v>32855908587.57362</v>
      </c>
      <c r="AD1111" s="53">
        <f t="shared" si="406"/>
        <v>35888238281.749939</v>
      </c>
      <c r="AE1111" s="53">
        <f t="shared" si="407"/>
        <v>34230976762.636082</v>
      </c>
      <c r="AF1111" s="53">
        <f t="shared" si="408"/>
        <v>1.1460433725232209</v>
      </c>
      <c r="AG1111" s="53">
        <f t="shared" si="409"/>
        <v>29761276703.942093</v>
      </c>
      <c r="AI1111" s="53">
        <f t="shared" si="392"/>
        <v>0</v>
      </c>
      <c r="AJ1111" s="53">
        <f t="shared" si="392"/>
        <v>0</v>
      </c>
      <c r="AK1111" s="53">
        <f t="shared" si="392"/>
        <v>0</v>
      </c>
      <c r="AL1111" s="53">
        <f t="shared" si="392"/>
        <v>-1.1460433725232209</v>
      </c>
      <c r="AM1111" s="53">
        <f t="shared" si="393"/>
        <v>0</v>
      </c>
    </row>
    <row r="1112" spans="1:39" x14ac:dyDescent="0.35">
      <c r="A1112" s="301">
        <v>2022</v>
      </c>
      <c r="B1112" s="301" t="s">
        <v>86</v>
      </c>
      <c r="C1112" s="301" t="s">
        <v>54</v>
      </c>
      <c r="D1112" s="302" t="s">
        <v>17</v>
      </c>
      <c r="E1112" s="302" t="s">
        <v>228</v>
      </c>
      <c r="F1112" s="301" t="s">
        <v>76</v>
      </c>
      <c r="G1112" s="301" t="s">
        <v>77</v>
      </c>
      <c r="H1112" s="303">
        <v>21296583000</v>
      </c>
      <c r="I1112" s="303">
        <v>21296583000</v>
      </c>
      <c r="J1112" s="303">
        <v>19330535881</v>
      </c>
      <c r="K1112" s="304">
        <f t="shared" si="391"/>
        <v>0.90768250855078492</v>
      </c>
      <c r="L1112" s="303">
        <v>18558514165</v>
      </c>
      <c r="M1112" s="304">
        <f t="shared" si="404"/>
        <v>0.87143154209292639</v>
      </c>
      <c r="P1112">
        <f t="shared" si="398"/>
        <v>2022</v>
      </c>
      <c r="Q1112" t="str">
        <f t="shared" si="399"/>
        <v>Claudia López 2020-2023</v>
      </c>
      <c r="R1112" t="str">
        <f t="shared" si="400"/>
        <v>0214-INSTITUTO DISTRITAL PARA LA PROTECCIÓN DE LA NIÑEZ Y LA JUVENTUD</v>
      </c>
      <c r="S1112" t="str">
        <f t="shared" si="401"/>
        <v>INTEGRACION SOCIAL</v>
      </c>
      <c r="T1112" t="str">
        <f t="shared" si="402"/>
        <v>Establecimientos Públicos</v>
      </c>
      <c r="U1112" t="str">
        <f t="shared" si="403"/>
        <v>Funcionamiento</v>
      </c>
      <c r="V1112" t="s">
        <v>256</v>
      </c>
      <c r="W1112" s="53">
        <f t="shared" si="394"/>
        <v>25588441143.821373</v>
      </c>
      <c r="X1112" s="53">
        <f t="shared" si="395"/>
        <v>25588441143.821373</v>
      </c>
      <c r="Y1112" s="53">
        <f t="shared" si="396"/>
        <v>23226180447.3279</v>
      </c>
      <c r="Z1112" s="53"/>
      <c r="AA1112" s="53">
        <f t="shared" si="397"/>
        <v>22298574725.714344</v>
      </c>
      <c r="AB1112" s="53"/>
      <c r="AC1112" s="53">
        <f t="shared" si="405"/>
        <v>25588441143.821373</v>
      </c>
      <c r="AD1112" s="53">
        <f t="shared" si="406"/>
        <v>25588441143.821373</v>
      </c>
      <c r="AE1112" s="53">
        <f t="shared" si="407"/>
        <v>23226180447.3279</v>
      </c>
      <c r="AF1112" s="53">
        <f t="shared" si="408"/>
        <v>1.090605964690575</v>
      </c>
      <c r="AG1112" s="53">
        <f t="shared" si="409"/>
        <v>22298574725.714344</v>
      </c>
      <c r="AI1112" s="53">
        <f t="shared" si="392"/>
        <v>0</v>
      </c>
      <c r="AJ1112" s="53">
        <f t="shared" si="392"/>
        <v>0</v>
      </c>
      <c r="AK1112" s="53">
        <f t="shared" si="392"/>
        <v>0</v>
      </c>
      <c r="AL1112" s="53">
        <f t="shared" si="392"/>
        <v>-1.090605964690575</v>
      </c>
      <c r="AM1112" s="53">
        <f t="shared" si="393"/>
        <v>0</v>
      </c>
    </row>
    <row r="1113" spans="1:39" x14ac:dyDescent="0.35">
      <c r="A1113" s="301">
        <v>2022</v>
      </c>
      <c r="B1113" s="301" t="s">
        <v>86</v>
      </c>
      <c r="C1113" s="301" t="s">
        <v>54</v>
      </c>
      <c r="D1113" s="302" t="s">
        <v>17</v>
      </c>
      <c r="E1113" s="302" t="s">
        <v>228</v>
      </c>
      <c r="F1113" s="301" t="s">
        <v>78</v>
      </c>
      <c r="G1113" s="301" t="s">
        <v>77</v>
      </c>
      <c r="H1113" s="303">
        <v>98965706000</v>
      </c>
      <c r="I1113" s="303">
        <v>100828936876</v>
      </c>
      <c r="J1113" s="303">
        <v>99973226922</v>
      </c>
      <c r="K1113" s="304">
        <f t="shared" si="391"/>
        <v>0.99151325025818371</v>
      </c>
      <c r="L1113" s="303">
        <v>87519027490</v>
      </c>
      <c r="M1113" s="304">
        <f t="shared" si="404"/>
        <v>0.86799514307714454</v>
      </c>
      <c r="P1113">
        <f t="shared" si="398"/>
        <v>2022</v>
      </c>
      <c r="Q1113" t="str">
        <f t="shared" si="399"/>
        <v>Claudia López 2020-2023</v>
      </c>
      <c r="R1113" t="str">
        <f t="shared" si="400"/>
        <v>0214-INSTITUTO DISTRITAL PARA LA PROTECCIÓN DE LA NIÑEZ Y LA JUVENTUD</v>
      </c>
      <c r="S1113" t="str">
        <f t="shared" si="401"/>
        <v>INTEGRACION SOCIAL</v>
      </c>
      <c r="T1113" t="str">
        <f t="shared" si="402"/>
        <v>Establecimientos Públicos</v>
      </c>
      <c r="U1113" t="str">
        <f t="shared" si="403"/>
        <v>Inversión directa</v>
      </c>
      <c r="V1113" t="s">
        <v>256</v>
      </c>
      <c r="W1113" s="53">
        <f t="shared" si="394"/>
        <v>118910068494.9191</v>
      </c>
      <c r="X1113" s="53">
        <f t="shared" si="395"/>
        <v>121148792594.83113</v>
      </c>
      <c r="Y1113" s="53">
        <f t="shared" si="396"/>
        <v>120120633110.55559</v>
      </c>
      <c r="Z1113" s="53"/>
      <c r="AA1113" s="53">
        <f t="shared" si="397"/>
        <v>105156563561.97375</v>
      </c>
      <c r="AB1113" s="53"/>
      <c r="AC1113" s="53">
        <f t="shared" si="405"/>
        <v>118910068494.9191</v>
      </c>
      <c r="AD1113" s="53">
        <f t="shared" si="406"/>
        <v>121148792594.83113</v>
      </c>
      <c r="AE1113" s="53">
        <f t="shared" si="407"/>
        <v>120120633110.55559</v>
      </c>
      <c r="AF1113" s="53">
        <f t="shared" si="408"/>
        <v>1.1913309495495388</v>
      </c>
      <c r="AG1113" s="53">
        <f t="shared" si="409"/>
        <v>105156563561.97375</v>
      </c>
      <c r="AI1113" s="53">
        <f t="shared" si="392"/>
        <v>0</v>
      </c>
      <c r="AJ1113" s="53">
        <f t="shared" si="392"/>
        <v>0</v>
      </c>
      <c r="AK1113" s="53">
        <f t="shared" si="392"/>
        <v>0</v>
      </c>
      <c r="AL1113" s="53">
        <f t="shared" si="392"/>
        <v>-1.1913309495495388</v>
      </c>
      <c r="AM1113" s="53">
        <f t="shared" si="393"/>
        <v>0</v>
      </c>
    </row>
    <row r="1114" spans="1:39" x14ac:dyDescent="0.35">
      <c r="A1114" s="301">
        <v>2022</v>
      </c>
      <c r="B1114" s="301" t="s">
        <v>86</v>
      </c>
      <c r="C1114" s="301" t="s">
        <v>55</v>
      </c>
      <c r="D1114" s="302" t="s">
        <v>9</v>
      </c>
      <c r="E1114" s="302" t="s">
        <v>228</v>
      </c>
      <c r="F1114" s="301" t="s">
        <v>76</v>
      </c>
      <c r="G1114" s="301" t="s">
        <v>77</v>
      </c>
      <c r="H1114" s="303">
        <v>5287899000</v>
      </c>
      <c r="I1114" s="303">
        <v>5504638512</v>
      </c>
      <c r="J1114" s="303">
        <v>5449329691</v>
      </c>
      <c r="K1114" s="304">
        <f t="shared" si="391"/>
        <v>0.98995232459326299</v>
      </c>
      <c r="L1114" s="303">
        <v>5190718863</v>
      </c>
      <c r="M1114" s="304">
        <f t="shared" si="404"/>
        <v>0.94297179581989599</v>
      </c>
      <c r="P1114">
        <f t="shared" si="398"/>
        <v>2022</v>
      </c>
      <c r="Q1114" t="str">
        <f t="shared" si="399"/>
        <v>Claudia López 2020-2023</v>
      </c>
      <c r="R1114" t="str">
        <f t="shared" si="400"/>
        <v>0215-FUNDACIÓN GILBERTO ALZATE AVENDAÑO</v>
      </c>
      <c r="S1114" t="str">
        <f t="shared" si="401"/>
        <v>CULTURA, RECREACIÓN Y DEPORTE</v>
      </c>
      <c r="T1114" t="str">
        <f t="shared" si="402"/>
        <v>Establecimientos Públicos</v>
      </c>
      <c r="U1114" t="str">
        <f t="shared" si="403"/>
        <v>Funcionamiento</v>
      </c>
      <c r="V1114" t="s">
        <v>256</v>
      </c>
      <c r="W1114" s="53">
        <f t="shared" si="394"/>
        <v>6353558800.3001184</v>
      </c>
      <c r="X1114" s="53">
        <f t="shared" si="395"/>
        <v>6613977396.3891039</v>
      </c>
      <c r="Y1114" s="53">
        <f t="shared" si="396"/>
        <v>6547522298.3626909</v>
      </c>
      <c r="Z1114" s="53"/>
      <c r="AA1114" s="53">
        <f t="shared" si="397"/>
        <v>6236794142.9852333</v>
      </c>
      <c r="AB1114" s="53"/>
      <c r="AC1114" s="53">
        <f t="shared" si="405"/>
        <v>6353558800.3001184</v>
      </c>
      <c r="AD1114" s="53">
        <f t="shared" si="406"/>
        <v>6613977396.3891039</v>
      </c>
      <c r="AE1114" s="53">
        <f t="shared" si="407"/>
        <v>6547522298.3626909</v>
      </c>
      <c r="AF1114" s="53">
        <f t="shared" si="408"/>
        <v>1.1894554536304656</v>
      </c>
      <c r="AG1114" s="53">
        <f t="shared" si="409"/>
        <v>6236794142.9852333</v>
      </c>
      <c r="AI1114" s="53">
        <f t="shared" si="392"/>
        <v>0</v>
      </c>
      <c r="AJ1114" s="53">
        <f t="shared" si="392"/>
        <v>0</v>
      </c>
      <c r="AK1114" s="53">
        <f t="shared" si="392"/>
        <v>0</v>
      </c>
      <c r="AL1114" s="53">
        <f t="shared" si="392"/>
        <v>-1.1894554536304656</v>
      </c>
      <c r="AM1114" s="53">
        <f t="shared" si="393"/>
        <v>0</v>
      </c>
    </row>
    <row r="1115" spans="1:39" x14ac:dyDescent="0.35">
      <c r="A1115" s="301">
        <v>2022</v>
      </c>
      <c r="B1115" s="301" t="s">
        <v>86</v>
      </c>
      <c r="C1115" s="301" t="s">
        <v>55</v>
      </c>
      <c r="D1115" s="302" t="s">
        <v>9</v>
      </c>
      <c r="E1115" s="302" t="s">
        <v>228</v>
      </c>
      <c r="F1115" s="301" t="s">
        <v>78</v>
      </c>
      <c r="G1115" s="301" t="s">
        <v>77</v>
      </c>
      <c r="H1115" s="303">
        <v>15562917000</v>
      </c>
      <c r="I1115" s="303">
        <v>16106690915</v>
      </c>
      <c r="J1115" s="303">
        <v>15897557004</v>
      </c>
      <c r="K1115" s="304">
        <f t="shared" si="391"/>
        <v>0.9870157121593961</v>
      </c>
      <c r="L1115" s="303">
        <v>11988350482</v>
      </c>
      <c r="M1115" s="304">
        <f t="shared" si="404"/>
        <v>0.74430871898307616</v>
      </c>
      <c r="P1115">
        <f t="shared" si="398"/>
        <v>2022</v>
      </c>
      <c r="Q1115" t="str">
        <f t="shared" si="399"/>
        <v>Claudia López 2020-2023</v>
      </c>
      <c r="R1115" t="str">
        <f t="shared" si="400"/>
        <v>0215-FUNDACIÓN GILBERTO ALZATE AVENDAÑO</v>
      </c>
      <c r="S1115" t="str">
        <f t="shared" si="401"/>
        <v>CULTURA, RECREACIÓN Y DEPORTE</v>
      </c>
      <c r="T1115" t="str">
        <f t="shared" si="402"/>
        <v>Establecimientos Públicos</v>
      </c>
      <c r="U1115" t="str">
        <f t="shared" si="403"/>
        <v>Inversión directa</v>
      </c>
      <c r="V1115" t="s">
        <v>256</v>
      </c>
      <c r="W1115" s="53">
        <f t="shared" si="394"/>
        <v>18699280803.905354</v>
      </c>
      <c r="X1115" s="53">
        <f t="shared" si="395"/>
        <v>19352640397.767094</v>
      </c>
      <c r="Y1115" s="53">
        <f t="shared" si="396"/>
        <v>19101360144.366787</v>
      </c>
      <c r="Z1115" s="53"/>
      <c r="AA1115" s="53">
        <f t="shared" si="397"/>
        <v>14404338983.402153</v>
      </c>
      <c r="AB1115" s="53"/>
      <c r="AC1115" s="53">
        <f t="shared" si="405"/>
        <v>18699280803.905354</v>
      </c>
      <c r="AD1115" s="53">
        <f t="shared" si="406"/>
        <v>19352640397.767094</v>
      </c>
      <c r="AE1115" s="53">
        <f t="shared" si="407"/>
        <v>19101360144.366787</v>
      </c>
      <c r="AF1115" s="53">
        <f t="shared" si="408"/>
        <v>1.1859270315156965</v>
      </c>
      <c r="AG1115" s="53">
        <f t="shared" si="409"/>
        <v>14404338983.402153</v>
      </c>
      <c r="AI1115" s="53">
        <f t="shared" si="392"/>
        <v>0</v>
      </c>
      <c r="AJ1115" s="53">
        <f t="shared" si="392"/>
        <v>0</v>
      </c>
      <c r="AK1115" s="53">
        <f t="shared" si="392"/>
        <v>0</v>
      </c>
      <c r="AL1115" s="53">
        <f t="shared" si="392"/>
        <v>-1.1859270315156965</v>
      </c>
      <c r="AM1115" s="53">
        <f t="shared" si="393"/>
        <v>0</v>
      </c>
    </row>
    <row r="1116" spans="1:39" x14ac:dyDescent="0.35">
      <c r="A1116" s="301">
        <v>2022</v>
      </c>
      <c r="B1116" s="301" t="s">
        <v>86</v>
      </c>
      <c r="C1116" s="301" t="s">
        <v>56</v>
      </c>
      <c r="D1116" s="302" t="s">
        <v>9</v>
      </c>
      <c r="E1116" s="302" t="s">
        <v>228</v>
      </c>
      <c r="F1116" s="301" t="s">
        <v>76</v>
      </c>
      <c r="G1116" s="301" t="s">
        <v>77</v>
      </c>
      <c r="H1116" s="303">
        <v>32915918000</v>
      </c>
      <c r="I1116" s="303">
        <v>32915918000</v>
      </c>
      <c r="J1116" s="303">
        <v>31870215788</v>
      </c>
      <c r="K1116" s="304">
        <f t="shared" si="391"/>
        <v>0.96823110897286835</v>
      </c>
      <c r="L1116" s="303">
        <v>31442212605</v>
      </c>
      <c r="M1116" s="304">
        <f t="shared" si="404"/>
        <v>0.95522818488610894</v>
      </c>
      <c r="P1116">
        <f t="shared" si="398"/>
        <v>2022</v>
      </c>
      <c r="Q1116" t="str">
        <f t="shared" si="399"/>
        <v>Claudia López 2020-2023</v>
      </c>
      <c r="R1116" t="str">
        <f t="shared" si="400"/>
        <v>0216-ORQUESTA FILARMÓNICA DE BOGOTÁ</v>
      </c>
      <c r="S1116" t="str">
        <f t="shared" si="401"/>
        <v>CULTURA, RECREACIÓN Y DEPORTE</v>
      </c>
      <c r="T1116" t="str">
        <f t="shared" si="402"/>
        <v>Establecimientos Públicos</v>
      </c>
      <c r="U1116" t="str">
        <f t="shared" si="403"/>
        <v>Funcionamiento</v>
      </c>
      <c r="V1116" t="s">
        <v>256</v>
      </c>
      <c r="W1116" s="53">
        <f t="shared" si="394"/>
        <v>39549397686.84256</v>
      </c>
      <c r="X1116" s="53">
        <f t="shared" si="395"/>
        <v>39549397686.84256</v>
      </c>
      <c r="Y1116" s="53">
        <f t="shared" si="396"/>
        <v>38292957181.540565</v>
      </c>
      <c r="Z1116" s="53"/>
      <c r="AA1116" s="53">
        <f t="shared" si="397"/>
        <v>37778699365.741486</v>
      </c>
      <c r="AB1116" s="53"/>
      <c r="AC1116" s="53">
        <f t="shared" si="405"/>
        <v>39549397686.84256</v>
      </c>
      <c r="AD1116" s="53">
        <f t="shared" si="406"/>
        <v>39549397686.84256</v>
      </c>
      <c r="AE1116" s="53">
        <f t="shared" si="407"/>
        <v>38292957181.540565</v>
      </c>
      <c r="AF1116" s="53">
        <f t="shared" si="408"/>
        <v>1.163356804496249</v>
      </c>
      <c r="AG1116" s="53">
        <f t="shared" si="409"/>
        <v>37778699365.741486</v>
      </c>
      <c r="AI1116" s="53">
        <f t="shared" si="392"/>
        <v>0</v>
      </c>
      <c r="AJ1116" s="53">
        <f t="shared" si="392"/>
        <v>0</v>
      </c>
      <c r="AK1116" s="53">
        <f t="shared" si="392"/>
        <v>0</v>
      </c>
      <c r="AL1116" s="53">
        <f t="shared" si="392"/>
        <v>-1.163356804496249</v>
      </c>
      <c r="AM1116" s="53">
        <f t="shared" si="393"/>
        <v>0</v>
      </c>
    </row>
    <row r="1117" spans="1:39" x14ac:dyDescent="0.35">
      <c r="A1117" s="301">
        <v>2022</v>
      </c>
      <c r="B1117" s="301" t="s">
        <v>86</v>
      </c>
      <c r="C1117" s="301" t="s">
        <v>56</v>
      </c>
      <c r="D1117" s="302" t="s">
        <v>9</v>
      </c>
      <c r="E1117" s="302" t="s">
        <v>228</v>
      </c>
      <c r="F1117" s="301" t="s">
        <v>78</v>
      </c>
      <c r="G1117" s="301" t="s">
        <v>77</v>
      </c>
      <c r="H1117" s="303">
        <v>32344060000</v>
      </c>
      <c r="I1117" s="303">
        <v>34027520199</v>
      </c>
      <c r="J1117" s="303">
        <v>33378543004</v>
      </c>
      <c r="K1117" s="304">
        <f t="shared" si="391"/>
        <v>0.98092787275697302</v>
      </c>
      <c r="L1117" s="303">
        <v>30153752237</v>
      </c>
      <c r="M1117" s="304">
        <f t="shared" si="404"/>
        <v>0.8861577940635873</v>
      </c>
      <c r="P1117">
        <f t="shared" si="398"/>
        <v>2022</v>
      </c>
      <c r="Q1117" t="str">
        <f t="shared" si="399"/>
        <v>Claudia López 2020-2023</v>
      </c>
      <c r="R1117" t="str">
        <f t="shared" si="400"/>
        <v>0216-ORQUESTA FILARMÓNICA DE BOGOTÁ</v>
      </c>
      <c r="S1117" t="str">
        <f t="shared" si="401"/>
        <v>CULTURA, RECREACIÓN Y DEPORTE</v>
      </c>
      <c r="T1117" t="str">
        <f t="shared" si="402"/>
        <v>Establecimientos Públicos</v>
      </c>
      <c r="U1117" t="str">
        <f t="shared" si="403"/>
        <v>Inversión directa</v>
      </c>
      <c r="V1117" t="s">
        <v>256</v>
      </c>
      <c r="W1117" s="53">
        <f t="shared" si="394"/>
        <v>38862294278.017609</v>
      </c>
      <c r="X1117" s="53">
        <f t="shared" si="395"/>
        <v>40885018872.854126</v>
      </c>
      <c r="Y1117" s="53">
        <f t="shared" si="396"/>
        <v>40105254590.577492</v>
      </c>
      <c r="Z1117" s="53"/>
      <c r="AA1117" s="53">
        <f t="shared" si="397"/>
        <v>36230578134.616554</v>
      </c>
      <c r="AB1117" s="53"/>
      <c r="AC1117" s="53">
        <f t="shared" si="405"/>
        <v>38862294278.017609</v>
      </c>
      <c r="AD1117" s="53">
        <f t="shared" si="406"/>
        <v>40885018872.854126</v>
      </c>
      <c r="AE1117" s="53">
        <f t="shared" si="407"/>
        <v>40105254590.577492</v>
      </c>
      <c r="AF1117" s="53">
        <f t="shared" si="408"/>
        <v>1.1786123219098437</v>
      </c>
      <c r="AG1117" s="53">
        <f t="shared" si="409"/>
        <v>36230578134.616554</v>
      </c>
      <c r="AI1117" s="53">
        <f t="shared" si="392"/>
        <v>0</v>
      </c>
      <c r="AJ1117" s="53">
        <f t="shared" si="392"/>
        <v>0</v>
      </c>
      <c r="AK1117" s="53">
        <f t="shared" si="392"/>
        <v>0</v>
      </c>
      <c r="AL1117" s="53">
        <f t="shared" si="392"/>
        <v>-1.1786123219098437</v>
      </c>
      <c r="AM1117" s="53">
        <f t="shared" si="393"/>
        <v>0</v>
      </c>
    </row>
    <row r="1118" spans="1:39" x14ac:dyDescent="0.35">
      <c r="A1118" s="301">
        <v>2022</v>
      </c>
      <c r="B1118" s="301" t="s">
        <v>86</v>
      </c>
      <c r="C1118" s="301" t="s">
        <v>57</v>
      </c>
      <c r="D1118" s="302" t="s">
        <v>22</v>
      </c>
      <c r="E1118" s="302" t="s">
        <v>228</v>
      </c>
      <c r="F1118" s="301" t="s">
        <v>76</v>
      </c>
      <c r="G1118" s="301" t="s">
        <v>77</v>
      </c>
      <c r="H1118" s="303">
        <v>0</v>
      </c>
      <c r="I1118" s="303">
        <v>0</v>
      </c>
      <c r="J1118" s="303">
        <v>0</v>
      </c>
      <c r="K1118" s="304">
        <v>0</v>
      </c>
      <c r="L1118" s="303">
        <v>0</v>
      </c>
      <c r="M1118" s="304">
        <v>0</v>
      </c>
      <c r="P1118">
        <f t="shared" si="398"/>
        <v>2022</v>
      </c>
      <c r="Q1118" t="str">
        <f t="shared" si="399"/>
        <v>Claudia López 2020-2023</v>
      </c>
      <c r="R1118" t="str">
        <f t="shared" si="400"/>
        <v>0217-FONDO DE SEGURIDAD Y VIGILANCIA</v>
      </c>
      <c r="S1118" t="str">
        <f t="shared" si="401"/>
        <v>SEGURIDAD, CONVIVENCIA Y JUSTICIA</v>
      </c>
      <c r="T1118" t="str">
        <f t="shared" si="402"/>
        <v>Establecimientos Públicos</v>
      </c>
      <c r="U1118" t="str">
        <f t="shared" si="403"/>
        <v>Funcionamiento</v>
      </c>
      <c r="V1118" t="s">
        <v>256</v>
      </c>
      <c r="W1118" s="53">
        <f t="shared" si="394"/>
        <v>0</v>
      </c>
      <c r="X1118" s="53">
        <f t="shared" si="395"/>
        <v>0</v>
      </c>
      <c r="Y1118" s="53">
        <f t="shared" si="396"/>
        <v>0</v>
      </c>
      <c r="Z1118" s="53"/>
      <c r="AA1118" s="53">
        <f t="shared" si="397"/>
        <v>0</v>
      </c>
      <c r="AB1118" s="53"/>
      <c r="AC1118" s="53">
        <f t="shared" si="405"/>
        <v>0</v>
      </c>
      <c r="AD1118" s="53">
        <f t="shared" si="406"/>
        <v>0</v>
      </c>
      <c r="AE1118" s="53">
        <f t="shared" si="407"/>
        <v>0</v>
      </c>
      <c r="AF1118" s="53">
        <f t="shared" si="408"/>
        <v>0</v>
      </c>
      <c r="AG1118" s="53">
        <f t="shared" si="409"/>
        <v>0</v>
      </c>
      <c r="AI1118" s="53">
        <f t="shared" si="392"/>
        <v>0</v>
      </c>
      <c r="AJ1118" s="53">
        <f t="shared" si="392"/>
        <v>0</v>
      </c>
      <c r="AK1118" s="53">
        <f t="shared" si="392"/>
        <v>0</v>
      </c>
      <c r="AL1118" s="53">
        <f t="shared" si="392"/>
        <v>0</v>
      </c>
      <c r="AM1118" s="53">
        <f t="shared" si="393"/>
        <v>0</v>
      </c>
    </row>
    <row r="1119" spans="1:39" x14ac:dyDescent="0.35">
      <c r="A1119" s="301">
        <v>2022</v>
      </c>
      <c r="B1119" s="301" t="s">
        <v>86</v>
      </c>
      <c r="C1119" s="301" t="s">
        <v>57</v>
      </c>
      <c r="D1119" s="302" t="s">
        <v>22</v>
      </c>
      <c r="E1119" s="302" t="s">
        <v>228</v>
      </c>
      <c r="F1119" s="301" t="s">
        <v>79</v>
      </c>
      <c r="G1119" s="301" t="s">
        <v>77</v>
      </c>
      <c r="H1119" s="303">
        <v>0</v>
      </c>
      <c r="I1119" s="303">
        <v>0</v>
      </c>
      <c r="J1119" s="303">
        <v>0</v>
      </c>
      <c r="K1119" s="304">
        <v>0</v>
      </c>
      <c r="L1119" s="303">
        <v>0</v>
      </c>
      <c r="M1119" s="304">
        <v>0</v>
      </c>
      <c r="P1119">
        <f t="shared" si="398"/>
        <v>2022</v>
      </c>
      <c r="Q1119" t="str">
        <f t="shared" si="399"/>
        <v>Claudia López 2020-2023</v>
      </c>
      <c r="R1119" t="str">
        <f t="shared" si="400"/>
        <v>0217-FONDO DE SEGURIDAD Y VIGILANCIA</v>
      </c>
      <c r="S1119" t="str">
        <f t="shared" si="401"/>
        <v>SEGURIDAD, CONVIVENCIA Y JUSTICIA</v>
      </c>
      <c r="T1119" t="str">
        <f t="shared" si="402"/>
        <v>Establecimientos Públicos</v>
      </c>
      <c r="U1119" t="str">
        <f t="shared" si="403"/>
        <v>Servicio de la deuda</v>
      </c>
      <c r="V1119" t="s">
        <v>256</v>
      </c>
      <c r="W1119" s="53">
        <f t="shared" si="394"/>
        <v>0</v>
      </c>
      <c r="X1119" s="53">
        <f t="shared" si="395"/>
        <v>0</v>
      </c>
      <c r="Y1119" s="53">
        <f t="shared" si="396"/>
        <v>0</v>
      </c>
      <c r="Z1119" s="53"/>
      <c r="AA1119" s="53">
        <f t="shared" si="397"/>
        <v>0</v>
      </c>
      <c r="AB1119" s="53"/>
      <c r="AC1119" s="53">
        <f t="shared" si="405"/>
        <v>0</v>
      </c>
      <c r="AD1119" s="53">
        <f t="shared" si="406"/>
        <v>0</v>
      </c>
      <c r="AE1119" s="53">
        <f t="shared" si="407"/>
        <v>0</v>
      </c>
      <c r="AF1119" s="53">
        <f t="shared" si="408"/>
        <v>0</v>
      </c>
      <c r="AG1119" s="53">
        <f t="shared" si="409"/>
        <v>0</v>
      </c>
      <c r="AI1119" s="53">
        <f t="shared" si="392"/>
        <v>0</v>
      </c>
      <c r="AJ1119" s="53">
        <f t="shared" si="392"/>
        <v>0</v>
      </c>
      <c r="AK1119" s="53">
        <f t="shared" si="392"/>
        <v>0</v>
      </c>
      <c r="AL1119" s="53">
        <f t="shared" si="392"/>
        <v>0</v>
      </c>
      <c r="AM1119" s="53">
        <f t="shared" si="393"/>
        <v>0</v>
      </c>
    </row>
    <row r="1120" spans="1:39" x14ac:dyDescent="0.35">
      <c r="A1120" s="301">
        <v>2022</v>
      </c>
      <c r="B1120" s="301" t="s">
        <v>86</v>
      </c>
      <c r="C1120" s="301" t="s">
        <v>57</v>
      </c>
      <c r="D1120" s="302" t="s">
        <v>22</v>
      </c>
      <c r="E1120" s="302" t="s">
        <v>228</v>
      </c>
      <c r="F1120" s="301" t="s">
        <v>78</v>
      </c>
      <c r="G1120" s="301" t="s">
        <v>77</v>
      </c>
      <c r="H1120" s="303">
        <v>0</v>
      </c>
      <c r="I1120" s="303">
        <v>0</v>
      </c>
      <c r="J1120" s="303">
        <v>0</v>
      </c>
      <c r="K1120" s="304">
        <v>0</v>
      </c>
      <c r="L1120" s="303">
        <v>0</v>
      </c>
      <c r="M1120" s="304">
        <v>0</v>
      </c>
      <c r="P1120">
        <f t="shared" si="398"/>
        <v>2022</v>
      </c>
      <c r="Q1120" t="str">
        <f t="shared" si="399"/>
        <v>Claudia López 2020-2023</v>
      </c>
      <c r="R1120" t="str">
        <f t="shared" si="400"/>
        <v>0217-FONDO DE SEGURIDAD Y VIGILANCIA</v>
      </c>
      <c r="S1120" t="str">
        <f t="shared" si="401"/>
        <v>SEGURIDAD, CONVIVENCIA Y JUSTICIA</v>
      </c>
      <c r="T1120" t="str">
        <f t="shared" si="402"/>
        <v>Establecimientos Públicos</v>
      </c>
      <c r="U1120" t="str">
        <f t="shared" si="403"/>
        <v>Inversión directa</v>
      </c>
      <c r="V1120" t="s">
        <v>256</v>
      </c>
      <c r="W1120" s="53">
        <f t="shared" si="394"/>
        <v>0</v>
      </c>
      <c r="X1120" s="53">
        <f t="shared" si="395"/>
        <v>0</v>
      </c>
      <c r="Y1120" s="53">
        <f t="shared" si="396"/>
        <v>0</v>
      </c>
      <c r="Z1120" s="53"/>
      <c r="AA1120" s="53">
        <f t="shared" si="397"/>
        <v>0</v>
      </c>
      <c r="AB1120" s="53"/>
      <c r="AC1120" s="53">
        <f t="shared" si="405"/>
        <v>0</v>
      </c>
      <c r="AD1120" s="53">
        <f t="shared" si="406"/>
        <v>0</v>
      </c>
      <c r="AE1120" s="53">
        <f t="shared" si="407"/>
        <v>0</v>
      </c>
      <c r="AF1120" s="53">
        <f t="shared" si="408"/>
        <v>0</v>
      </c>
      <c r="AG1120" s="53">
        <f t="shared" si="409"/>
        <v>0</v>
      </c>
      <c r="AI1120" s="53">
        <f t="shared" si="392"/>
        <v>0</v>
      </c>
      <c r="AJ1120" s="53">
        <f t="shared" si="392"/>
        <v>0</v>
      </c>
      <c r="AK1120" s="53">
        <f t="shared" si="392"/>
        <v>0</v>
      </c>
      <c r="AL1120" s="53">
        <f t="shared" si="392"/>
        <v>0</v>
      </c>
      <c r="AM1120" s="53">
        <f t="shared" si="393"/>
        <v>0</v>
      </c>
    </row>
    <row r="1121" spans="1:39" x14ac:dyDescent="0.35">
      <c r="A1121" s="301">
        <v>2022</v>
      </c>
      <c r="B1121" s="301" t="s">
        <v>86</v>
      </c>
      <c r="C1121" s="301" t="s">
        <v>58</v>
      </c>
      <c r="D1121" s="302" t="s">
        <v>8</v>
      </c>
      <c r="E1121" s="302" t="s">
        <v>228</v>
      </c>
      <c r="F1121" s="301" t="s">
        <v>76</v>
      </c>
      <c r="G1121" s="301" t="s">
        <v>77</v>
      </c>
      <c r="H1121" s="303">
        <v>8318831000</v>
      </c>
      <c r="I1121" s="303">
        <v>8640588000</v>
      </c>
      <c r="J1121" s="303">
        <v>8516595801</v>
      </c>
      <c r="K1121" s="304">
        <f t="shared" ref="K1121:K1141" si="410">+J1121/I1121</f>
        <v>0.98565002763700804</v>
      </c>
      <c r="L1121" s="303">
        <v>8221243933</v>
      </c>
      <c r="M1121" s="304">
        <f t="shared" si="404"/>
        <v>0.95146810992492636</v>
      </c>
      <c r="P1121">
        <f t="shared" si="398"/>
        <v>2022</v>
      </c>
      <c r="Q1121" t="str">
        <f t="shared" si="399"/>
        <v>Claudia López 2020-2023</v>
      </c>
      <c r="R1121" t="str">
        <f t="shared" si="400"/>
        <v>0218-JARDIN BOTÁNICO</v>
      </c>
      <c r="S1121" t="str">
        <f t="shared" si="401"/>
        <v>AMBIENTE</v>
      </c>
      <c r="T1121" t="str">
        <f t="shared" si="402"/>
        <v>Establecimientos Públicos</v>
      </c>
      <c r="U1121" t="str">
        <f t="shared" si="403"/>
        <v>Funcionamiento</v>
      </c>
      <c r="V1121" t="s">
        <v>256</v>
      </c>
      <c r="W1121" s="53">
        <f t="shared" si="394"/>
        <v>9995308516.3425846</v>
      </c>
      <c r="X1121" s="53">
        <f t="shared" si="395"/>
        <v>10381908566.553104</v>
      </c>
      <c r="Y1121" s="53">
        <f t="shared" si="396"/>
        <v>10232928465.547958</v>
      </c>
      <c r="Z1121" s="53"/>
      <c r="AA1121" s="53">
        <f t="shared" si="397"/>
        <v>9878054921.2316856</v>
      </c>
      <c r="AB1121" s="53"/>
      <c r="AC1121" s="53">
        <f t="shared" si="405"/>
        <v>9995308516.3425846</v>
      </c>
      <c r="AD1121" s="53">
        <f t="shared" si="406"/>
        <v>10381908566.553104</v>
      </c>
      <c r="AE1121" s="53">
        <f t="shared" si="407"/>
        <v>10232928465.547958</v>
      </c>
      <c r="AF1121" s="53">
        <f t="shared" si="408"/>
        <v>1.1842861232994744</v>
      </c>
      <c r="AG1121" s="53">
        <f t="shared" si="409"/>
        <v>9878054921.2316856</v>
      </c>
      <c r="AI1121" s="53">
        <f t="shared" si="392"/>
        <v>0</v>
      </c>
      <c r="AJ1121" s="53">
        <f t="shared" si="392"/>
        <v>0</v>
      </c>
      <c r="AK1121" s="53">
        <f t="shared" si="392"/>
        <v>0</v>
      </c>
      <c r="AL1121" s="53">
        <f t="shared" si="392"/>
        <v>-1.1842861232994744</v>
      </c>
      <c r="AM1121" s="53">
        <f t="shared" si="393"/>
        <v>0</v>
      </c>
    </row>
    <row r="1122" spans="1:39" x14ac:dyDescent="0.35">
      <c r="A1122" s="301">
        <v>2022</v>
      </c>
      <c r="B1122" s="301" t="s">
        <v>86</v>
      </c>
      <c r="C1122" s="301" t="s">
        <v>58</v>
      </c>
      <c r="D1122" s="302" t="s">
        <v>8</v>
      </c>
      <c r="E1122" s="302" t="s">
        <v>228</v>
      </c>
      <c r="F1122" s="301" t="s">
        <v>78</v>
      </c>
      <c r="G1122" s="301" t="s">
        <v>77</v>
      </c>
      <c r="H1122" s="303">
        <v>50324610000</v>
      </c>
      <c r="I1122" s="303">
        <v>59902081926</v>
      </c>
      <c r="J1122" s="303">
        <v>54559168210</v>
      </c>
      <c r="K1122" s="304">
        <f t="shared" si="410"/>
        <v>0.91080587611962527</v>
      </c>
      <c r="L1122" s="303">
        <v>48241494387</v>
      </c>
      <c r="M1122" s="304">
        <f t="shared" si="404"/>
        <v>0.80533919416348665</v>
      </c>
      <c r="P1122">
        <f t="shared" si="398"/>
        <v>2022</v>
      </c>
      <c r="Q1122" t="str">
        <f t="shared" si="399"/>
        <v>Claudia López 2020-2023</v>
      </c>
      <c r="R1122" t="str">
        <f t="shared" si="400"/>
        <v>0218-JARDIN BOTÁNICO</v>
      </c>
      <c r="S1122" t="str">
        <f t="shared" si="401"/>
        <v>AMBIENTE</v>
      </c>
      <c r="T1122" t="str">
        <f t="shared" si="402"/>
        <v>Establecimientos Públicos</v>
      </c>
      <c r="U1122" t="str">
        <f t="shared" si="403"/>
        <v>Inversión directa</v>
      </c>
      <c r="V1122" t="s">
        <v>256</v>
      </c>
      <c r="W1122" s="53">
        <f t="shared" si="394"/>
        <v>60466428866.582237</v>
      </c>
      <c r="X1122" s="53">
        <f t="shared" si="395"/>
        <v>71974029719.031311</v>
      </c>
      <c r="Y1122" s="53">
        <f t="shared" si="396"/>
        <v>65554369196.102257</v>
      </c>
      <c r="Z1122" s="53"/>
      <c r="AA1122" s="53">
        <f t="shared" si="397"/>
        <v>57963507094.62352</v>
      </c>
      <c r="AB1122" s="53"/>
      <c r="AC1122" s="53">
        <f t="shared" si="405"/>
        <v>60466428866.582237</v>
      </c>
      <c r="AD1122" s="53">
        <f t="shared" si="406"/>
        <v>71974029719.031311</v>
      </c>
      <c r="AE1122" s="53">
        <f t="shared" si="407"/>
        <v>65554369196.102257</v>
      </c>
      <c r="AF1122" s="53">
        <f t="shared" si="408"/>
        <v>1.0943587783323594</v>
      </c>
      <c r="AG1122" s="53">
        <f t="shared" si="409"/>
        <v>57963507094.62352</v>
      </c>
      <c r="AI1122" s="53">
        <f t="shared" si="392"/>
        <v>0</v>
      </c>
      <c r="AJ1122" s="53">
        <f t="shared" si="392"/>
        <v>0</v>
      </c>
      <c r="AK1122" s="53">
        <f t="shared" si="392"/>
        <v>0</v>
      </c>
      <c r="AL1122" s="53">
        <f t="shared" si="392"/>
        <v>-1.0943587783323594</v>
      </c>
      <c r="AM1122" s="53">
        <f t="shared" si="393"/>
        <v>0</v>
      </c>
    </row>
    <row r="1123" spans="1:39" x14ac:dyDescent="0.35">
      <c r="A1123" s="301">
        <v>2022</v>
      </c>
      <c r="B1123" s="301" t="s">
        <v>86</v>
      </c>
      <c r="C1123" s="301" t="s">
        <v>59</v>
      </c>
      <c r="D1123" s="302" t="s">
        <v>11</v>
      </c>
      <c r="E1123" s="302" t="s">
        <v>228</v>
      </c>
      <c r="F1123" s="301" t="s">
        <v>76</v>
      </c>
      <c r="G1123" s="301" t="s">
        <v>77</v>
      </c>
      <c r="H1123" s="303">
        <v>6734280000</v>
      </c>
      <c r="I1123" s="303">
        <v>6966280000</v>
      </c>
      <c r="J1123" s="303">
        <v>6663419142</v>
      </c>
      <c r="K1123" s="304">
        <f t="shared" si="410"/>
        <v>0.95652473658825088</v>
      </c>
      <c r="L1123" s="303">
        <v>6536774698</v>
      </c>
      <c r="M1123" s="304">
        <f t="shared" si="404"/>
        <v>0.93834509924952769</v>
      </c>
      <c r="P1123">
        <f t="shared" si="398"/>
        <v>2022</v>
      </c>
      <c r="Q1123" t="str">
        <f t="shared" si="399"/>
        <v>Claudia López 2020-2023</v>
      </c>
      <c r="R1123" t="str">
        <f t="shared" si="400"/>
        <v>0219-INSTITUTO PARA LA INVESTIGACION EDUCATIVA Y EL DESARROLLO PEDAGÓGICO</v>
      </c>
      <c r="S1123" t="str">
        <f t="shared" si="401"/>
        <v>EDUCACIÓN</v>
      </c>
      <c r="T1123" t="str">
        <f t="shared" si="402"/>
        <v>Establecimientos Públicos</v>
      </c>
      <c r="U1123" t="str">
        <f t="shared" si="403"/>
        <v>Funcionamiento</v>
      </c>
      <c r="V1123" t="s">
        <v>256</v>
      </c>
      <c r="W1123" s="53">
        <f t="shared" si="394"/>
        <v>8091426095.2573185</v>
      </c>
      <c r="X1123" s="53">
        <f t="shared" si="395"/>
        <v>8370180595.2335148</v>
      </c>
      <c r="Y1123" s="53">
        <f t="shared" si="396"/>
        <v>8006284789.0518265</v>
      </c>
      <c r="Z1123" s="53"/>
      <c r="AA1123" s="53">
        <f t="shared" si="397"/>
        <v>7854117941.3708639</v>
      </c>
      <c r="AB1123" s="53"/>
      <c r="AC1123" s="53">
        <f t="shared" si="405"/>
        <v>8091426095.2573185</v>
      </c>
      <c r="AD1123" s="53">
        <f t="shared" si="406"/>
        <v>8370180595.2335148</v>
      </c>
      <c r="AE1123" s="53">
        <f t="shared" si="407"/>
        <v>8006284789.0518265</v>
      </c>
      <c r="AF1123" s="53">
        <f t="shared" si="408"/>
        <v>1.1492912700970714</v>
      </c>
      <c r="AG1123" s="53">
        <f t="shared" si="409"/>
        <v>7854117941.3708639</v>
      </c>
      <c r="AI1123" s="53">
        <f t="shared" si="392"/>
        <v>0</v>
      </c>
      <c r="AJ1123" s="53">
        <f t="shared" si="392"/>
        <v>0</v>
      </c>
      <c r="AK1123" s="53">
        <f t="shared" si="392"/>
        <v>0</v>
      </c>
      <c r="AL1123" s="53">
        <f t="shared" si="392"/>
        <v>-1.1492912700970714</v>
      </c>
      <c r="AM1123" s="53">
        <f t="shared" si="393"/>
        <v>0</v>
      </c>
    </row>
    <row r="1124" spans="1:39" x14ac:dyDescent="0.35">
      <c r="A1124" s="301">
        <v>2022</v>
      </c>
      <c r="B1124" s="301" t="s">
        <v>86</v>
      </c>
      <c r="C1124" s="301" t="s">
        <v>59</v>
      </c>
      <c r="D1124" s="302" t="s">
        <v>11</v>
      </c>
      <c r="E1124" s="302" t="s">
        <v>228</v>
      </c>
      <c r="F1124" s="301" t="s">
        <v>78</v>
      </c>
      <c r="G1124" s="301" t="s">
        <v>77</v>
      </c>
      <c r="H1124" s="303">
        <v>5875120000</v>
      </c>
      <c r="I1124" s="303">
        <v>6054790927</v>
      </c>
      <c r="J1124" s="303">
        <v>5972448048</v>
      </c>
      <c r="K1124" s="304">
        <f t="shared" si="410"/>
        <v>0.98640037616611831</v>
      </c>
      <c r="L1124" s="303">
        <v>5295823724</v>
      </c>
      <c r="M1124" s="304">
        <f t="shared" si="404"/>
        <v>0.87465013868347563</v>
      </c>
      <c r="P1124">
        <f t="shared" si="398"/>
        <v>2022</v>
      </c>
      <c r="Q1124" t="str">
        <f t="shared" si="399"/>
        <v>Claudia López 2020-2023</v>
      </c>
      <c r="R1124" t="str">
        <f t="shared" si="400"/>
        <v>0219-INSTITUTO PARA LA INVESTIGACION EDUCATIVA Y EL DESARROLLO PEDAGÓGICO</v>
      </c>
      <c r="S1124" t="str">
        <f t="shared" si="401"/>
        <v>EDUCACIÓN</v>
      </c>
      <c r="T1124" t="str">
        <f t="shared" si="402"/>
        <v>Establecimientos Públicos</v>
      </c>
      <c r="U1124" t="str">
        <f t="shared" si="403"/>
        <v>Inversión directa</v>
      </c>
      <c r="V1124" t="s">
        <v>256</v>
      </c>
      <c r="W1124" s="53">
        <f t="shared" si="394"/>
        <v>7059121284.0523672</v>
      </c>
      <c r="X1124" s="53">
        <f t="shared" si="395"/>
        <v>7275000936.7081633</v>
      </c>
      <c r="Y1124" s="53">
        <f t="shared" si="396"/>
        <v>7176063660.577795</v>
      </c>
      <c r="Z1124" s="53"/>
      <c r="AA1124" s="53">
        <f t="shared" si="397"/>
        <v>6363080578.2142105</v>
      </c>
      <c r="AB1124" s="53"/>
      <c r="AC1124" s="53">
        <f t="shared" si="405"/>
        <v>7059121284.0523672</v>
      </c>
      <c r="AD1124" s="53">
        <f t="shared" si="406"/>
        <v>7275000936.7081633</v>
      </c>
      <c r="AE1124" s="53">
        <f t="shared" si="407"/>
        <v>7176063660.577795</v>
      </c>
      <c r="AF1124" s="53">
        <f t="shared" si="408"/>
        <v>1.1851876880798191</v>
      </c>
      <c r="AG1124" s="53">
        <f t="shared" si="409"/>
        <v>6363080578.2142105</v>
      </c>
      <c r="AI1124" s="53">
        <f t="shared" si="392"/>
        <v>0</v>
      </c>
      <c r="AJ1124" s="53">
        <f t="shared" si="392"/>
        <v>0</v>
      </c>
      <c r="AK1124" s="53">
        <f t="shared" si="392"/>
        <v>0</v>
      </c>
      <c r="AL1124" s="53">
        <f t="shared" si="392"/>
        <v>-1.1851876880798191</v>
      </c>
      <c r="AM1124" s="53">
        <f t="shared" si="393"/>
        <v>0</v>
      </c>
    </row>
    <row r="1125" spans="1:39" x14ac:dyDescent="0.35">
      <c r="A1125" s="301">
        <v>2022</v>
      </c>
      <c r="B1125" s="301" t="s">
        <v>86</v>
      </c>
      <c r="C1125" s="301" t="s">
        <v>60</v>
      </c>
      <c r="D1125" s="302" t="s">
        <v>14</v>
      </c>
      <c r="E1125" s="302" t="s">
        <v>228</v>
      </c>
      <c r="F1125" s="301" t="s">
        <v>76</v>
      </c>
      <c r="G1125" s="301" t="s">
        <v>77</v>
      </c>
      <c r="H1125" s="303">
        <v>16095123000</v>
      </c>
      <c r="I1125" s="303">
        <v>16095123000</v>
      </c>
      <c r="J1125" s="303">
        <v>15798439352</v>
      </c>
      <c r="K1125" s="304">
        <f t="shared" si="410"/>
        <v>0.98156686047071529</v>
      </c>
      <c r="L1125" s="303">
        <v>15087397071</v>
      </c>
      <c r="M1125" s="304">
        <f t="shared" si="404"/>
        <v>0.93738936142333307</v>
      </c>
      <c r="P1125">
        <f t="shared" si="398"/>
        <v>2022</v>
      </c>
      <c r="Q1125" t="str">
        <f t="shared" si="399"/>
        <v>Claudia López 2020-2023</v>
      </c>
      <c r="R1125" t="str">
        <f t="shared" si="400"/>
        <v>0220-INSTITUTO DISTRITAL DE PARTICIPACIÓN Y ACCIÓN COMUNAL</v>
      </c>
      <c r="S1125" t="str">
        <f t="shared" si="401"/>
        <v>GOBIERNO</v>
      </c>
      <c r="T1125" t="str">
        <f t="shared" si="402"/>
        <v>Establecimientos Públicos</v>
      </c>
      <c r="U1125" t="str">
        <f t="shared" si="403"/>
        <v>Funcionamiento</v>
      </c>
      <c r="V1125" t="s">
        <v>256</v>
      </c>
      <c r="W1125" s="53">
        <f t="shared" si="394"/>
        <v>19338741223.794712</v>
      </c>
      <c r="X1125" s="53">
        <f t="shared" si="395"/>
        <v>19338741223.794712</v>
      </c>
      <c r="Y1125" s="53">
        <f t="shared" si="396"/>
        <v>18982267508.495773</v>
      </c>
      <c r="Z1125" s="53"/>
      <c r="AA1125" s="53">
        <f t="shared" si="397"/>
        <v>18127930286.504013</v>
      </c>
      <c r="AB1125" s="53"/>
      <c r="AC1125" s="53">
        <f t="shared" si="405"/>
        <v>19338741223.794712</v>
      </c>
      <c r="AD1125" s="53">
        <f t="shared" si="406"/>
        <v>19338741223.794712</v>
      </c>
      <c r="AE1125" s="53">
        <f t="shared" si="407"/>
        <v>18982267508.495773</v>
      </c>
      <c r="AF1125" s="53">
        <f t="shared" si="408"/>
        <v>1.1793800835505124</v>
      </c>
      <c r="AG1125" s="53">
        <f t="shared" si="409"/>
        <v>18127930286.504013</v>
      </c>
      <c r="AI1125" s="53">
        <f t="shared" si="392"/>
        <v>0</v>
      </c>
      <c r="AJ1125" s="53">
        <f t="shared" si="392"/>
        <v>0</v>
      </c>
      <c r="AK1125" s="53">
        <f t="shared" si="392"/>
        <v>0</v>
      </c>
      <c r="AL1125" s="53">
        <f t="shared" si="392"/>
        <v>-1.1793800835505124</v>
      </c>
      <c r="AM1125" s="53">
        <f t="shared" si="393"/>
        <v>0</v>
      </c>
    </row>
    <row r="1126" spans="1:39" x14ac:dyDescent="0.35">
      <c r="A1126" s="301">
        <v>2022</v>
      </c>
      <c r="B1126" s="301" t="s">
        <v>86</v>
      </c>
      <c r="C1126" s="301" t="s">
        <v>60</v>
      </c>
      <c r="D1126" s="302" t="s">
        <v>14</v>
      </c>
      <c r="E1126" s="302" t="s">
        <v>228</v>
      </c>
      <c r="F1126" s="301" t="s">
        <v>78</v>
      </c>
      <c r="G1126" s="301" t="s">
        <v>77</v>
      </c>
      <c r="H1126" s="303">
        <v>23530651000</v>
      </c>
      <c r="I1126" s="303">
        <v>26465094633</v>
      </c>
      <c r="J1126" s="303">
        <v>25649159898</v>
      </c>
      <c r="K1126" s="304">
        <f t="shared" si="410"/>
        <v>0.96916940043801736</v>
      </c>
      <c r="L1126" s="303">
        <v>21296449102</v>
      </c>
      <c r="M1126" s="304">
        <f t="shared" si="404"/>
        <v>0.80469952582164261</v>
      </c>
      <c r="P1126">
        <f t="shared" si="398"/>
        <v>2022</v>
      </c>
      <c r="Q1126" t="str">
        <f t="shared" si="399"/>
        <v>Claudia López 2020-2023</v>
      </c>
      <c r="R1126" t="str">
        <f t="shared" si="400"/>
        <v>0220-INSTITUTO DISTRITAL DE PARTICIPACIÓN Y ACCIÓN COMUNAL</v>
      </c>
      <c r="S1126" t="str">
        <f t="shared" si="401"/>
        <v>GOBIERNO</v>
      </c>
      <c r="T1126" t="str">
        <f t="shared" si="402"/>
        <v>Establecimientos Públicos</v>
      </c>
      <c r="U1126" t="str">
        <f t="shared" si="403"/>
        <v>Inversión directa</v>
      </c>
      <c r="V1126" t="s">
        <v>256</v>
      </c>
      <c r="W1126" s="53">
        <f t="shared" si="394"/>
        <v>28272736438.014565</v>
      </c>
      <c r="X1126" s="53">
        <f t="shared" si="395"/>
        <v>31798552677.778561</v>
      </c>
      <c r="Y1126" s="53">
        <f t="shared" si="396"/>
        <v>30818184233.51936</v>
      </c>
      <c r="Z1126" s="53"/>
      <c r="AA1126" s="53">
        <f t="shared" si="397"/>
        <v>25588280261.622932</v>
      </c>
      <c r="AB1126" s="53"/>
      <c r="AC1126" s="53">
        <f t="shared" si="405"/>
        <v>28272736438.014565</v>
      </c>
      <c r="AD1126" s="53">
        <f t="shared" si="406"/>
        <v>31798552677.778561</v>
      </c>
      <c r="AE1126" s="53">
        <f t="shared" si="407"/>
        <v>30818184233.51936</v>
      </c>
      <c r="AF1126" s="53">
        <f t="shared" si="408"/>
        <v>1.1644841879798677</v>
      </c>
      <c r="AG1126" s="53">
        <f t="shared" si="409"/>
        <v>25588280261.622932</v>
      </c>
      <c r="AI1126" s="53">
        <f t="shared" si="392"/>
        <v>0</v>
      </c>
      <c r="AJ1126" s="53">
        <f t="shared" si="392"/>
        <v>0</v>
      </c>
      <c r="AK1126" s="53">
        <f t="shared" si="392"/>
        <v>0</v>
      </c>
      <c r="AL1126" s="53">
        <f t="shared" si="392"/>
        <v>-1.1644841879798677</v>
      </c>
      <c r="AM1126" s="53">
        <f t="shared" si="393"/>
        <v>0</v>
      </c>
    </row>
    <row r="1127" spans="1:39" x14ac:dyDescent="0.35">
      <c r="A1127" s="301">
        <v>2022</v>
      </c>
      <c r="B1127" s="301" t="s">
        <v>86</v>
      </c>
      <c r="C1127" s="301" t="s">
        <v>61</v>
      </c>
      <c r="D1127" s="302" t="s">
        <v>10</v>
      </c>
      <c r="E1127" s="302" t="s">
        <v>228</v>
      </c>
      <c r="F1127" s="301" t="s">
        <v>76</v>
      </c>
      <c r="G1127" s="301" t="s">
        <v>77</v>
      </c>
      <c r="H1127" s="303">
        <v>9281530000</v>
      </c>
      <c r="I1127" s="303">
        <v>9281530000</v>
      </c>
      <c r="J1127" s="303">
        <v>8799587681</v>
      </c>
      <c r="K1127" s="304">
        <f t="shared" si="410"/>
        <v>0.94807512134314065</v>
      </c>
      <c r="L1127" s="303">
        <v>8645637208</v>
      </c>
      <c r="M1127" s="304">
        <f t="shared" si="404"/>
        <v>0.93148836538803403</v>
      </c>
      <c r="P1127">
        <f t="shared" si="398"/>
        <v>2022</v>
      </c>
      <c r="Q1127" t="str">
        <f t="shared" si="399"/>
        <v>Claudia López 2020-2023</v>
      </c>
      <c r="R1127" t="str">
        <f t="shared" si="400"/>
        <v>0221-INSTITUTO DISTRITAL DE TURISMO</v>
      </c>
      <c r="S1127" t="str">
        <f t="shared" si="401"/>
        <v>DESARROLLO ECONÓMICO, INDUSTRIA Y TURISMO</v>
      </c>
      <c r="T1127" t="str">
        <f t="shared" si="402"/>
        <v>Establecimientos Públicos</v>
      </c>
      <c r="U1127" t="str">
        <f t="shared" si="403"/>
        <v>Funcionamiento</v>
      </c>
      <c r="V1127" t="s">
        <v>256</v>
      </c>
      <c r="W1127" s="53">
        <f t="shared" si="394"/>
        <v>11152018336.914066</v>
      </c>
      <c r="X1127" s="53">
        <f t="shared" si="395"/>
        <v>11152018336.914066</v>
      </c>
      <c r="Y1127" s="53">
        <f t="shared" si="396"/>
        <v>10572951137.990732</v>
      </c>
      <c r="Z1127" s="53"/>
      <c r="AA1127" s="53">
        <f t="shared" si="397"/>
        <v>10387975331.429466</v>
      </c>
      <c r="AB1127" s="53"/>
      <c r="AC1127" s="53">
        <f t="shared" si="405"/>
        <v>11152018336.914066</v>
      </c>
      <c r="AD1127" s="53">
        <f t="shared" si="406"/>
        <v>11152018336.914066</v>
      </c>
      <c r="AE1127" s="53">
        <f t="shared" si="407"/>
        <v>10572951137.990732</v>
      </c>
      <c r="AF1127" s="53">
        <f t="shared" si="408"/>
        <v>1.1391388206460284</v>
      </c>
      <c r="AG1127" s="53">
        <f t="shared" si="409"/>
        <v>10387975331.429466</v>
      </c>
      <c r="AI1127" s="53">
        <f t="shared" si="392"/>
        <v>0</v>
      </c>
      <c r="AJ1127" s="53">
        <f t="shared" si="392"/>
        <v>0</v>
      </c>
      <c r="AK1127" s="53">
        <f t="shared" si="392"/>
        <v>0</v>
      </c>
      <c r="AL1127" s="53">
        <f t="shared" si="392"/>
        <v>-1.1391388206460284</v>
      </c>
      <c r="AM1127" s="53">
        <f t="shared" si="393"/>
        <v>0</v>
      </c>
    </row>
    <row r="1128" spans="1:39" x14ac:dyDescent="0.35">
      <c r="A1128" s="301">
        <v>2022</v>
      </c>
      <c r="B1128" s="301" t="s">
        <v>86</v>
      </c>
      <c r="C1128" s="301" t="s">
        <v>61</v>
      </c>
      <c r="D1128" s="302" t="s">
        <v>10</v>
      </c>
      <c r="E1128" s="302" t="s">
        <v>228</v>
      </c>
      <c r="F1128" s="301" t="s">
        <v>78</v>
      </c>
      <c r="G1128" s="301" t="s">
        <v>77</v>
      </c>
      <c r="H1128" s="303">
        <v>20000000000</v>
      </c>
      <c r="I1128" s="303">
        <v>23621000000</v>
      </c>
      <c r="J1128" s="303">
        <v>22256342675</v>
      </c>
      <c r="K1128" s="304">
        <f t="shared" si="410"/>
        <v>0.9422269453029084</v>
      </c>
      <c r="L1128" s="303">
        <v>19259782151</v>
      </c>
      <c r="M1128" s="304">
        <f t="shared" si="404"/>
        <v>0.81536692565937086</v>
      </c>
      <c r="P1128">
        <f t="shared" si="398"/>
        <v>2022</v>
      </c>
      <c r="Q1128" t="str">
        <f t="shared" si="399"/>
        <v>Claudia López 2020-2023</v>
      </c>
      <c r="R1128" t="str">
        <f t="shared" si="400"/>
        <v>0221-INSTITUTO DISTRITAL DE TURISMO</v>
      </c>
      <c r="S1128" t="str">
        <f t="shared" si="401"/>
        <v>DESARROLLO ECONÓMICO, INDUSTRIA Y TURISMO</v>
      </c>
      <c r="T1128" t="str">
        <f t="shared" si="402"/>
        <v>Establecimientos Públicos</v>
      </c>
      <c r="U1128" t="str">
        <f t="shared" si="403"/>
        <v>Inversión directa</v>
      </c>
      <c r="V1128" t="s">
        <v>256</v>
      </c>
      <c r="W1128" s="53">
        <f t="shared" si="394"/>
        <v>24030560342.775528</v>
      </c>
      <c r="X1128" s="53">
        <f t="shared" si="395"/>
        <v>28381293292.835037</v>
      </c>
      <c r="Y1128" s="53">
        <f t="shared" si="396"/>
        <v>26741619283.053879</v>
      </c>
      <c r="Z1128" s="53"/>
      <c r="AA1128" s="53">
        <f t="shared" si="397"/>
        <v>23141167858.415825</v>
      </c>
      <c r="AB1128" s="53"/>
      <c r="AC1128" s="53">
        <f t="shared" si="405"/>
        <v>24030560342.775528</v>
      </c>
      <c r="AD1128" s="53">
        <f t="shared" si="406"/>
        <v>28381293292.835037</v>
      </c>
      <c r="AE1128" s="53">
        <f t="shared" si="407"/>
        <v>26741619283.053879</v>
      </c>
      <c r="AF1128" s="53">
        <f t="shared" si="408"/>
        <v>1.1321120732845298</v>
      </c>
      <c r="AG1128" s="53">
        <f t="shared" si="409"/>
        <v>23141167858.415825</v>
      </c>
      <c r="AI1128" s="53">
        <f t="shared" si="392"/>
        <v>0</v>
      </c>
      <c r="AJ1128" s="53">
        <f t="shared" si="392"/>
        <v>0</v>
      </c>
      <c r="AK1128" s="53">
        <f t="shared" si="392"/>
        <v>0</v>
      </c>
      <c r="AL1128" s="53">
        <f t="shared" si="392"/>
        <v>-1.1321120732845298</v>
      </c>
      <c r="AM1128" s="53">
        <f t="shared" si="393"/>
        <v>0</v>
      </c>
    </row>
    <row r="1129" spans="1:39" x14ac:dyDescent="0.35">
      <c r="A1129" s="301">
        <v>2022</v>
      </c>
      <c r="B1129" s="301" t="s">
        <v>86</v>
      </c>
      <c r="C1129" s="301" t="s">
        <v>61</v>
      </c>
      <c r="D1129" s="302" t="s">
        <v>10</v>
      </c>
      <c r="E1129" s="302" t="s">
        <v>228</v>
      </c>
      <c r="F1129" s="301" t="s">
        <v>80</v>
      </c>
      <c r="G1129" s="301" t="s">
        <v>77</v>
      </c>
      <c r="H1129" s="303">
        <v>0</v>
      </c>
      <c r="I1129" s="303">
        <v>0</v>
      </c>
      <c r="J1129" s="303">
        <v>0</v>
      </c>
      <c r="K1129" s="304">
        <v>0</v>
      </c>
      <c r="L1129" s="303">
        <v>0</v>
      </c>
      <c r="M1129" s="304">
        <v>0</v>
      </c>
      <c r="P1129">
        <f t="shared" si="398"/>
        <v>2022</v>
      </c>
      <c r="Q1129" t="str">
        <f t="shared" si="399"/>
        <v>Claudia López 2020-2023</v>
      </c>
      <c r="R1129" t="str">
        <f t="shared" si="400"/>
        <v>0221-INSTITUTO DISTRITAL DE TURISMO</v>
      </c>
      <c r="S1129" t="str">
        <f t="shared" si="401"/>
        <v>DESARROLLO ECONÓMICO, INDUSTRIA Y TURISMO</v>
      </c>
      <c r="T1129" t="str">
        <f t="shared" si="402"/>
        <v>Establecimientos Públicos</v>
      </c>
      <c r="U1129" t="str">
        <f t="shared" si="403"/>
        <v>Transferencias</v>
      </c>
      <c r="V1129" t="s">
        <v>256</v>
      </c>
      <c r="W1129" s="53">
        <f t="shared" si="394"/>
        <v>0</v>
      </c>
      <c r="X1129" s="53">
        <f t="shared" si="395"/>
        <v>0</v>
      </c>
      <c r="Y1129" s="53">
        <f t="shared" si="396"/>
        <v>0</v>
      </c>
      <c r="Z1129" s="53"/>
      <c r="AA1129" s="53">
        <f t="shared" si="397"/>
        <v>0</v>
      </c>
      <c r="AB1129" s="53"/>
      <c r="AC1129" s="53">
        <f t="shared" si="405"/>
        <v>0</v>
      </c>
      <c r="AD1129" s="53">
        <f t="shared" si="406"/>
        <v>0</v>
      </c>
      <c r="AE1129" s="53">
        <f t="shared" si="407"/>
        <v>0</v>
      </c>
      <c r="AF1129" s="53">
        <f t="shared" si="408"/>
        <v>0</v>
      </c>
      <c r="AG1129" s="53">
        <f t="shared" si="409"/>
        <v>0</v>
      </c>
      <c r="AI1129" s="53">
        <f t="shared" si="392"/>
        <v>0</v>
      </c>
      <c r="AJ1129" s="53">
        <f t="shared" si="392"/>
        <v>0</v>
      </c>
      <c r="AK1129" s="53">
        <f t="shared" si="392"/>
        <v>0</v>
      </c>
      <c r="AL1129" s="53">
        <f t="shared" si="392"/>
        <v>0</v>
      </c>
      <c r="AM1129" s="53">
        <f t="shared" si="393"/>
        <v>0</v>
      </c>
    </row>
    <row r="1130" spans="1:39" x14ac:dyDescent="0.35">
      <c r="A1130" s="301">
        <v>2022</v>
      </c>
      <c r="B1130" s="301" t="s">
        <v>86</v>
      </c>
      <c r="C1130" s="301" t="s">
        <v>62</v>
      </c>
      <c r="D1130" s="302" t="s">
        <v>9</v>
      </c>
      <c r="E1130" s="302" t="s">
        <v>228</v>
      </c>
      <c r="F1130" s="301" t="s">
        <v>76</v>
      </c>
      <c r="G1130" s="301" t="s">
        <v>77</v>
      </c>
      <c r="H1130" s="303">
        <v>14529131000</v>
      </c>
      <c r="I1130" s="303">
        <v>14529131000</v>
      </c>
      <c r="J1130" s="303">
        <v>13792983123</v>
      </c>
      <c r="K1130" s="304">
        <f t="shared" si="410"/>
        <v>0.94933297270153316</v>
      </c>
      <c r="L1130" s="303">
        <v>13600659927</v>
      </c>
      <c r="M1130" s="304">
        <f t="shared" si="404"/>
        <v>0.93609589775190272</v>
      </c>
      <c r="P1130">
        <f t="shared" si="398"/>
        <v>2022</v>
      </c>
      <c r="Q1130" t="str">
        <f t="shared" si="399"/>
        <v>Claudia López 2020-2023</v>
      </c>
      <c r="R1130" t="str">
        <f t="shared" si="400"/>
        <v>0222-INSTITUTO DISTRITAL DE LAS ARTES</v>
      </c>
      <c r="S1130" t="str">
        <f t="shared" si="401"/>
        <v>CULTURA, RECREACIÓN Y DEPORTE</v>
      </c>
      <c r="T1130" t="str">
        <f t="shared" si="402"/>
        <v>Establecimientos Públicos</v>
      </c>
      <c r="U1130" t="str">
        <f t="shared" si="403"/>
        <v>Funcionamiento</v>
      </c>
      <c r="V1130" t="s">
        <v>256</v>
      </c>
      <c r="W1130" s="53">
        <f t="shared" si="394"/>
        <v>17457157961.179527</v>
      </c>
      <c r="X1130" s="53">
        <f t="shared" si="395"/>
        <v>17457157961.179527</v>
      </c>
      <c r="Y1130" s="53">
        <f t="shared" si="396"/>
        <v>16572655662.206797</v>
      </c>
      <c r="Z1130" s="53"/>
      <c r="AA1130" s="53">
        <f t="shared" si="397"/>
        <v>16341573953.867125</v>
      </c>
      <c r="AB1130" s="53"/>
      <c r="AC1130" s="53">
        <f t="shared" si="405"/>
        <v>17457157961.179527</v>
      </c>
      <c r="AD1130" s="53">
        <f t="shared" si="406"/>
        <v>17457157961.179527</v>
      </c>
      <c r="AE1130" s="53">
        <f t="shared" si="407"/>
        <v>16572655662.206797</v>
      </c>
      <c r="AF1130" s="53">
        <f t="shared" si="408"/>
        <v>1.1406501642945333</v>
      </c>
      <c r="AG1130" s="53">
        <f t="shared" si="409"/>
        <v>16341573953.867125</v>
      </c>
      <c r="AI1130" s="53">
        <f t="shared" si="392"/>
        <v>0</v>
      </c>
      <c r="AJ1130" s="53">
        <f t="shared" si="392"/>
        <v>0</v>
      </c>
      <c r="AK1130" s="53">
        <f t="shared" si="392"/>
        <v>0</v>
      </c>
      <c r="AL1130" s="53">
        <f t="shared" si="392"/>
        <v>-1.1406501642945333</v>
      </c>
      <c r="AM1130" s="53">
        <f t="shared" si="393"/>
        <v>0</v>
      </c>
    </row>
    <row r="1131" spans="1:39" x14ac:dyDescent="0.35">
      <c r="A1131" s="301">
        <v>2022</v>
      </c>
      <c r="B1131" s="301" t="s">
        <v>86</v>
      </c>
      <c r="C1131" s="301" t="s">
        <v>62</v>
      </c>
      <c r="D1131" s="302" t="s">
        <v>9</v>
      </c>
      <c r="E1131" s="302" t="s">
        <v>228</v>
      </c>
      <c r="F1131" s="301" t="s">
        <v>78</v>
      </c>
      <c r="G1131" s="301" t="s">
        <v>77</v>
      </c>
      <c r="H1131" s="303">
        <v>159091531000</v>
      </c>
      <c r="I1131" s="303">
        <v>177318856640</v>
      </c>
      <c r="J1131" s="303">
        <v>170301497338</v>
      </c>
      <c r="K1131" s="304">
        <f t="shared" si="410"/>
        <v>0.96042519428011575</v>
      </c>
      <c r="L1131" s="303">
        <v>139683286052</v>
      </c>
      <c r="M1131" s="304">
        <f t="shared" si="404"/>
        <v>0.78775201182122845</v>
      </c>
      <c r="P1131">
        <f t="shared" si="398"/>
        <v>2022</v>
      </c>
      <c r="Q1131" t="str">
        <f t="shared" si="399"/>
        <v>Claudia López 2020-2023</v>
      </c>
      <c r="R1131" t="str">
        <f t="shared" si="400"/>
        <v>0222-INSTITUTO DISTRITAL DE LAS ARTES</v>
      </c>
      <c r="S1131" t="str">
        <f t="shared" si="401"/>
        <v>CULTURA, RECREACIÓN Y DEPORTE</v>
      </c>
      <c r="T1131" t="str">
        <f t="shared" si="402"/>
        <v>Establecimientos Públicos</v>
      </c>
      <c r="U1131" t="str">
        <f t="shared" si="403"/>
        <v>Inversión directa</v>
      </c>
      <c r="V1131" t="s">
        <v>256</v>
      </c>
      <c r="W1131" s="53">
        <f t="shared" si="394"/>
        <v>191152931786.00217</v>
      </c>
      <c r="X1131" s="53">
        <f t="shared" si="395"/>
        <v>213053574219.97415</v>
      </c>
      <c r="Y1131" s="53">
        <f t="shared" si="396"/>
        <v>204622020412.29175</v>
      </c>
      <c r="Z1131" s="53"/>
      <c r="AA1131" s="53">
        <f t="shared" si="397"/>
        <v>167833381717.48804</v>
      </c>
      <c r="AB1131" s="53"/>
      <c r="AC1131" s="53">
        <f t="shared" si="405"/>
        <v>191152931786.00217</v>
      </c>
      <c r="AD1131" s="53">
        <f t="shared" si="406"/>
        <v>213053574219.97415</v>
      </c>
      <c r="AE1131" s="53">
        <f t="shared" si="407"/>
        <v>204622020412.29175</v>
      </c>
      <c r="AF1131" s="53">
        <f t="shared" si="408"/>
        <v>1.1539777792935115</v>
      </c>
      <c r="AG1131" s="53">
        <f t="shared" si="409"/>
        <v>167833381717.48804</v>
      </c>
      <c r="AI1131" s="53">
        <f t="shared" si="392"/>
        <v>0</v>
      </c>
      <c r="AJ1131" s="53">
        <f t="shared" si="392"/>
        <v>0</v>
      </c>
      <c r="AK1131" s="53">
        <f t="shared" si="392"/>
        <v>0</v>
      </c>
      <c r="AL1131" s="53">
        <f t="shared" si="392"/>
        <v>-1.1539777792935115</v>
      </c>
      <c r="AM1131" s="53">
        <f t="shared" si="393"/>
        <v>0</v>
      </c>
    </row>
    <row r="1132" spans="1:39" x14ac:dyDescent="0.35">
      <c r="A1132" s="301">
        <v>2022</v>
      </c>
      <c r="B1132" s="301" t="s">
        <v>86</v>
      </c>
      <c r="C1132" s="301" t="s">
        <v>63</v>
      </c>
      <c r="D1132" s="302" t="s">
        <v>16</v>
      </c>
      <c r="E1132" s="302" t="s">
        <v>228</v>
      </c>
      <c r="F1132" s="301" t="s">
        <v>76</v>
      </c>
      <c r="G1132" s="301" t="s">
        <v>77</v>
      </c>
      <c r="H1132" s="303">
        <v>59513488000</v>
      </c>
      <c r="I1132" s="303">
        <v>59513488000</v>
      </c>
      <c r="J1132" s="303">
        <v>57824513144</v>
      </c>
      <c r="K1132" s="304">
        <f t="shared" si="410"/>
        <v>0.97162030133404376</v>
      </c>
      <c r="L1132" s="303">
        <v>55858686050</v>
      </c>
      <c r="M1132" s="304">
        <f t="shared" si="404"/>
        <v>0.93858867841857962</v>
      </c>
      <c r="P1132">
        <f t="shared" si="398"/>
        <v>2022</v>
      </c>
      <c r="Q1132" t="str">
        <f t="shared" si="399"/>
        <v>Claudia López 2020-2023</v>
      </c>
      <c r="R1132" t="str">
        <f t="shared" si="400"/>
        <v>0226-UNIDAD ADMINISTRATIVA ESPECIAL DE CATASTRO</v>
      </c>
      <c r="S1132" t="str">
        <f t="shared" si="401"/>
        <v>HACIENDA</v>
      </c>
      <c r="T1132" t="str">
        <f t="shared" si="402"/>
        <v>Establecimientos Públicos</v>
      </c>
      <c r="U1132" t="str">
        <f t="shared" si="403"/>
        <v>Funcionamiento</v>
      </c>
      <c r="V1132" t="s">
        <v>256</v>
      </c>
      <c r="W1132" s="53">
        <f t="shared" si="394"/>
        <v>71507123229.652359</v>
      </c>
      <c r="X1132" s="53">
        <f t="shared" si="395"/>
        <v>71507123229.652359</v>
      </c>
      <c r="Y1132" s="53">
        <f t="shared" si="396"/>
        <v>69477772619.92543</v>
      </c>
      <c r="Z1132" s="53"/>
      <c r="AA1132" s="53">
        <f t="shared" si="397"/>
        <v>67115776289.633926</v>
      </c>
      <c r="AB1132" s="53"/>
      <c r="AC1132" s="53">
        <f t="shared" si="405"/>
        <v>71507123229.652359</v>
      </c>
      <c r="AD1132" s="53">
        <f t="shared" si="406"/>
        <v>71507123229.652359</v>
      </c>
      <c r="AE1132" s="53">
        <f t="shared" si="407"/>
        <v>69477772619.92543</v>
      </c>
      <c r="AF1132" s="53">
        <f t="shared" si="408"/>
        <v>1.1674290140736741</v>
      </c>
      <c r="AG1132" s="53">
        <f t="shared" si="409"/>
        <v>67115776289.633926</v>
      </c>
      <c r="AI1132" s="53">
        <f t="shared" si="392"/>
        <v>0</v>
      </c>
      <c r="AJ1132" s="53">
        <f t="shared" si="392"/>
        <v>0</v>
      </c>
      <c r="AK1132" s="53">
        <f t="shared" si="392"/>
        <v>0</v>
      </c>
      <c r="AL1132" s="53">
        <f t="shared" si="392"/>
        <v>-1.1674290140736741</v>
      </c>
      <c r="AM1132" s="53">
        <f t="shared" si="393"/>
        <v>0</v>
      </c>
    </row>
    <row r="1133" spans="1:39" x14ac:dyDescent="0.35">
      <c r="A1133" s="301">
        <v>2022</v>
      </c>
      <c r="B1133" s="301" t="s">
        <v>86</v>
      </c>
      <c r="C1133" s="301" t="s">
        <v>63</v>
      </c>
      <c r="D1133" s="302" t="s">
        <v>16</v>
      </c>
      <c r="E1133" s="302" t="s">
        <v>228</v>
      </c>
      <c r="F1133" s="301" t="s">
        <v>78</v>
      </c>
      <c r="G1133" s="301" t="s">
        <v>77</v>
      </c>
      <c r="H1133" s="303">
        <v>59553622000</v>
      </c>
      <c r="I1133" s="303">
        <v>66553622000</v>
      </c>
      <c r="J1133" s="303">
        <v>63243440571</v>
      </c>
      <c r="K1133" s="304">
        <f t="shared" si="410"/>
        <v>0.95026294092604002</v>
      </c>
      <c r="L1133" s="303">
        <v>54077829783</v>
      </c>
      <c r="M1133" s="304">
        <f t="shared" si="404"/>
        <v>0.81254525535815314</v>
      </c>
      <c r="P1133">
        <f t="shared" si="398"/>
        <v>2022</v>
      </c>
      <c r="Q1133" t="str">
        <f t="shared" si="399"/>
        <v>Claudia López 2020-2023</v>
      </c>
      <c r="R1133" t="str">
        <f t="shared" si="400"/>
        <v>0226-UNIDAD ADMINISTRATIVA ESPECIAL DE CATASTRO</v>
      </c>
      <c r="S1133" t="str">
        <f t="shared" si="401"/>
        <v>HACIENDA</v>
      </c>
      <c r="T1133" t="str">
        <f t="shared" si="402"/>
        <v>Establecimientos Públicos</v>
      </c>
      <c r="U1133" t="str">
        <f t="shared" si="403"/>
        <v>Inversión directa</v>
      </c>
      <c r="V1133" t="s">
        <v>256</v>
      </c>
      <c r="W1133" s="53">
        <f t="shared" si="394"/>
        <v>71555345355.092209</v>
      </c>
      <c r="X1133" s="53">
        <f t="shared" si="395"/>
        <v>79966041475.063644</v>
      </c>
      <c r="Y1133" s="53">
        <f t="shared" si="396"/>
        <v>75988765746.307663</v>
      </c>
      <c r="Z1133" s="53"/>
      <c r="AA1133" s="53">
        <f t="shared" si="397"/>
        <v>64976027590.33625</v>
      </c>
      <c r="AB1133" s="53"/>
      <c r="AC1133" s="53">
        <f t="shared" si="405"/>
        <v>71555345355.092209</v>
      </c>
      <c r="AD1133" s="53">
        <f t="shared" si="406"/>
        <v>79966041475.063644</v>
      </c>
      <c r="AE1133" s="53">
        <f t="shared" si="407"/>
        <v>75988765746.307663</v>
      </c>
      <c r="AF1133" s="53">
        <f t="shared" si="408"/>
        <v>1.1417675471713271</v>
      </c>
      <c r="AG1133" s="53">
        <f t="shared" si="409"/>
        <v>64976027590.33625</v>
      </c>
      <c r="AI1133" s="53">
        <f t="shared" si="392"/>
        <v>0</v>
      </c>
      <c r="AJ1133" s="53">
        <f t="shared" si="392"/>
        <v>0</v>
      </c>
      <c r="AK1133" s="53">
        <f t="shared" si="392"/>
        <v>0</v>
      </c>
      <c r="AL1133" s="53">
        <f t="shared" si="392"/>
        <v>-1.1417675471713271</v>
      </c>
      <c r="AM1133" s="53">
        <f t="shared" si="393"/>
        <v>0</v>
      </c>
    </row>
    <row r="1134" spans="1:39" x14ac:dyDescent="0.35">
      <c r="A1134" s="301">
        <v>2022</v>
      </c>
      <c r="B1134" s="301" t="s">
        <v>86</v>
      </c>
      <c r="C1134" s="301" t="s">
        <v>63</v>
      </c>
      <c r="D1134" s="302" t="s">
        <v>16</v>
      </c>
      <c r="E1134" s="302" t="s">
        <v>228</v>
      </c>
      <c r="F1134" s="301" t="s">
        <v>80</v>
      </c>
      <c r="G1134" s="301" t="s">
        <v>77</v>
      </c>
      <c r="H1134" s="303">
        <v>0</v>
      </c>
      <c r="I1134" s="303">
        <v>0</v>
      </c>
      <c r="J1134" s="303">
        <v>0</v>
      </c>
      <c r="K1134" s="304">
        <v>0</v>
      </c>
      <c r="L1134" s="303">
        <v>0</v>
      </c>
      <c r="M1134" s="304">
        <v>0</v>
      </c>
      <c r="P1134">
        <f t="shared" si="398"/>
        <v>2022</v>
      </c>
      <c r="Q1134" t="str">
        <f t="shared" si="399"/>
        <v>Claudia López 2020-2023</v>
      </c>
      <c r="R1134" t="str">
        <f t="shared" si="400"/>
        <v>0226-UNIDAD ADMINISTRATIVA ESPECIAL DE CATASTRO</v>
      </c>
      <c r="S1134" t="str">
        <f t="shared" si="401"/>
        <v>HACIENDA</v>
      </c>
      <c r="T1134" t="str">
        <f t="shared" si="402"/>
        <v>Establecimientos Públicos</v>
      </c>
      <c r="U1134" t="str">
        <f t="shared" si="403"/>
        <v>Transferencias</v>
      </c>
      <c r="V1134" t="s">
        <v>256</v>
      </c>
      <c r="W1134" s="53">
        <f t="shared" si="394"/>
        <v>0</v>
      </c>
      <c r="X1134" s="53">
        <f t="shared" si="395"/>
        <v>0</v>
      </c>
      <c r="Y1134" s="53">
        <f t="shared" si="396"/>
        <v>0</v>
      </c>
      <c r="Z1134" s="53"/>
      <c r="AA1134" s="53">
        <f t="shared" si="397"/>
        <v>0</v>
      </c>
      <c r="AB1134" s="53"/>
      <c r="AC1134" s="53">
        <f t="shared" si="405"/>
        <v>0</v>
      </c>
      <c r="AD1134" s="53">
        <f t="shared" si="406"/>
        <v>0</v>
      </c>
      <c r="AE1134" s="53">
        <f t="shared" si="407"/>
        <v>0</v>
      </c>
      <c r="AF1134" s="53">
        <f t="shared" si="408"/>
        <v>0</v>
      </c>
      <c r="AG1134" s="53">
        <f t="shared" si="409"/>
        <v>0</v>
      </c>
      <c r="AI1134" s="53">
        <f t="shared" si="392"/>
        <v>0</v>
      </c>
      <c r="AJ1134" s="53">
        <f t="shared" si="392"/>
        <v>0</v>
      </c>
      <c r="AK1134" s="53">
        <f t="shared" si="392"/>
        <v>0</v>
      </c>
      <c r="AL1134" s="53">
        <f t="shared" si="392"/>
        <v>0</v>
      </c>
      <c r="AM1134" s="53">
        <f t="shared" si="393"/>
        <v>0</v>
      </c>
    </row>
    <row r="1135" spans="1:39" x14ac:dyDescent="0.35">
      <c r="A1135" s="301">
        <v>2022</v>
      </c>
      <c r="B1135" s="301" t="s">
        <v>86</v>
      </c>
      <c r="C1135" s="301" t="s">
        <v>64</v>
      </c>
      <c r="D1135" s="302" t="s">
        <v>18</v>
      </c>
      <c r="E1135" s="302" t="s">
        <v>228</v>
      </c>
      <c r="F1135" s="301" t="s">
        <v>76</v>
      </c>
      <c r="G1135" s="301" t="s">
        <v>77</v>
      </c>
      <c r="H1135" s="303">
        <v>31245528000</v>
      </c>
      <c r="I1135" s="303">
        <v>31245528000</v>
      </c>
      <c r="J1135" s="303">
        <v>28700767966</v>
      </c>
      <c r="K1135" s="304">
        <f t="shared" si="410"/>
        <v>0.91855602395325175</v>
      </c>
      <c r="L1135" s="303">
        <v>25712052204</v>
      </c>
      <c r="M1135" s="304">
        <f t="shared" ref="M1135:M1198" si="411">+L1135/I1135</f>
        <v>0.82290343130063281</v>
      </c>
      <c r="P1135">
        <f t="shared" si="398"/>
        <v>2022</v>
      </c>
      <c r="Q1135" t="str">
        <f t="shared" si="399"/>
        <v>Claudia López 2020-2023</v>
      </c>
      <c r="R1135" t="str">
        <f t="shared" si="400"/>
        <v>0227-UNIDAD ADTIVA ESPECIAL DE REHABILITACIÓN Y MANTO. VIAL</v>
      </c>
      <c r="S1135" t="str">
        <f t="shared" si="401"/>
        <v>MOVILIDAD</v>
      </c>
      <c r="T1135" t="str">
        <f t="shared" si="402"/>
        <v>Establecimientos Públicos</v>
      </c>
      <c r="U1135" t="str">
        <f t="shared" si="403"/>
        <v>Funcionamiento</v>
      </c>
      <c r="V1135" t="s">
        <v>256</v>
      </c>
      <c r="W1135" s="53">
        <f t="shared" si="394"/>
        <v>37542377302.294113</v>
      </c>
      <c r="X1135" s="53">
        <f t="shared" si="395"/>
        <v>37542377302.294113</v>
      </c>
      <c r="Y1135" s="53">
        <f t="shared" si="396"/>
        <v>34484776824.548088</v>
      </c>
      <c r="Z1135" s="53"/>
      <c r="AA1135" s="53">
        <f t="shared" si="397"/>
        <v>30893751101.240822</v>
      </c>
      <c r="AB1135" s="53"/>
      <c r="AC1135" s="53">
        <f t="shared" si="405"/>
        <v>37542377302.294113</v>
      </c>
      <c r="AD1135" s="53">
        <f t="shared" si="406"/>
        <v>37542377302.294113</v>
      </c>
      <c r="AE1135" s="53">
        <f t="shared" si="407"/>
        <v>34484776824.548088</v>
      </c>
      <c r="AF1135" s="53">
        <f t="shared" si="408"/>
        <v>1.1036707980914289</v>
      </c>
      <c r="AG1135" s="53">
        <f t="shared" si="409"/>
        <v>30893751101.240822</v>
      </c>
      <c r="AI1135" s="53">
        <f t="shared" si="392"/>
        <v>0</v>
      </c>
      <c r="AJ1135" s="53">
        <f t="shared" si="392"/>
        <v>0</v>
      </c>
      <c r="AK1135" s="53">
        <f t="shared" si="392"/>
        <v>0</v>
      </c>
      <c r="AL1135" s="53">
        <f t="shared" si="392"/>
        <v>-1.1036707980914289</v>
      </c>
      <c r="AM1135" s="53">
        <f t="shared" si="393"/>
        <v>0</v>
      </c>
    </row>
    <row r="1136" spans="1:39" x14ac:dyDescent="0.35">
      <c r="A1136" s="301">
        <v>2022</v>
      </c>
      <c r="B1136" s="301" t="s">
        <v>86</v>
      </c>
      <c r="C1136" s="301" t="s">
        <v>64</v>
      </c>
      <c r="D1136" s="302" t="s">
        <v>18</v>
      </c>
      <c r="E1136" s="302" t="s">
        <v>228</v>
      </c>
      <c r="F1136" s="301" t="s">
        <v>78</v>
      </c>
      <c r="G1136" s="301" t="s">
        <v>77</v>
      </c>
      <c r="H1136" s="303">
        <v>168175998000</v>
      </c>
      <c r="I1136" s="303">
        <v>185488843466</v>
      </c>
      <c r="J1136" s="303">
        <v>179964813761</v>
      </c>
      <c r="K1136" s="304">
        <f t="shared" si="410"/>
        <v>0.97021907300849308</v>
      </c>
      <c r="L1136" s="303">
        <v>131582346159</v>
      </c>
      <c r="M1136" s="304">
        <f t="shared" si="411"/>
        <v>0.7093814576676627</v>
      </c>
      <c r="P1136">
        <f t="shared" si="398"/>
        <v>2022</v>
      </c>
      <c r="Q1136" t="str">
        <f t="shared" si="399"/>
        <v>Claudia López 2020-2023</v>
      </c>
      <c r="R1136" t="str">
        <f t="shared" si="400"/>
        <v>0227-UNIDAD ADTIVA ESPECIAL DE REHABILITACIÓN Y MANTO. VIAL</v>
      </c>
      <c r="S1136" t="str">
        <f t="shared" si="401"/>
        <v>MOVILIDAD</v>
      </c>
      <c r="T1136" t="str">
        <f t="shared" si="402"/>
        <v>Establecimientos Públicos</v>
      </c>
      <c r="U1136" t="str">
        <f t="shared" si="403"/>
        <v>Inversión directa</v>
      </c>
      <c r="V1136" t="s">
        <v>256</v>
      </c>
      <c r="W1136" s="53">
        <f t="shared" si="394"/>
        <v>202068173407.27481</v>
      </c>
      <c r="X1136" s="53">
        <f t="shared" si="395"/>
        <v>222870042291.06784</v>
      </c>
      <c r="Y1136" s="53">
        <f t="shared" si="396"/>
        <v>216232765833.00351</v>
      </c>
      <c r="Z1136" s="53"/>
      <c r="AA1136" s="53">
        <f t="shared" si="397"/>
        <v>158099875470.89136</v>
      </c>
      <c r="AB1136" s="53"/>
      <c r="AC1136" s="53">
        <f t="shared" si="405"/>
        <v>202068173407.27481</v>
      </c>
      <c r="AD1136" s="53">
        <f t="shared" si="406"/>
        <v>222870042291.06784</v>
      </c>
      <c r="AE1136" s="53">
        <f t="shared" si="407"/>
        <v>216232765833.00351</v>
      </c>
      <c r="AF1136" s="53">
        <f t="shared" si="408"/>
        <v>1.1657453989821163</v>
      </c>
      <c r="AG1136" s="53">
        <f t="shared" si="409"/>
        <v>158099875470.89136</v>
      </c>
      <c r="AI1136" s="53">
        <f t="shared" si="392"/>
        <v>0</v>
      </c>
      <c r="AJ1136" s="53">
        <f t="shared" si="392"/>
        <v>0</v>
      </c>
      <c r="AK1136" s="53">
        <f t="shared" si="392"/>
        <v>0</v>
      </c>
      <c r="AL1136" s="53">
        <f t="shared" si="392"/>
        <v>-1.1657453989821163</v>
      </c>
      <c r="AM1136" s="53">
        <f t="shared" si="393"/>
        <v>0</v>
      </c>
    </row>
    <row r="1137" spans="1:39" x14ac:dyDescent="0.35">
      <c r="A1137" s="301">
        <v>2022</v>
      </c>
      <c r="B1137" s="301" t="s">
        <v>86</v>
      </c>
      <c r="C1137" s="301" t="s">
        <v>65</v>
      </c>
      <c r="D1137" s="302" t="s">
        <v>15</v>
      </c>
      <c r="E1137" s="302" t="s">
        <v>228</v>
      </c>
      <c r="F1137" s="301" t="s">
        <v>76</v>
      </c>
      <c r="G1137" s="301" t="s">
        <v>77</v>
      </c>
      <c r="H1137" s="303">
        <v>242012527000</v>
      </c>
      <c r="I1137" s="303">
        <v>242012527000</v>
      </c>
      <c r="J1137" s="303">
        <v>239298739902</v>
      </c>
      <c r="K1137" s="304">
        <f t="shared" si="410"/>
        <v>0.98878658418371868</v>
      </c>
      <c r="L1137" s="303">
        <v>237054612109</v>
      </c>
      <c r="M1137" s="304">
        <f t="shared" si="411"/>
        <v>0.97951380884097794</v>
      </c>
      <c r="P1137">
        <f t="shared" si="398"/>
        <v>2022</v>
      </c>
      <c r="Q1137" t="str">
        <f t="shared" si="399"/>
        <v>Claudia López 2020-2023</v>
      </c>
      <c r="R1137" t="str">
        <f t="shared" si="400"/>
        <v>0228-UNIDAD ADMINISTRATIVA ESPECIAL DE SERVICIOS PÚBLICOS</v>
      </c>
      <c r="S1137" t="str">
        <f t="shared" si="401"/>
        <v>HÁBITAT</v>
      </c>
      <c r="T1137" t="str">
        <f t="shared" si="402"/>
        <v>Establecimientos Públicos</v>
      </c>
      <c r="U1137" t="str">
        <f t="shared" si="403"/>
        <v>Funcionamiento</v>
      </c>
      <c r="V1137" t="s">
        <v>256</v>
      </c>
      <c r="W1137" s="53">
        <f t="shared" si="394"/>
        <v>290784831689.05457</v>
      </c>
      <c r="X1137" s="53">
        <f t="shared" si="395"/>
        <v>290784831689.05457</v>
      </c>
      <c r="Y1137" s="53">
        <f t="shared" si="396"/>
        <v>287524140458.25781</v>
      </c>
      <c r="Z1137" s="53"/>
      <c r="AA1137" s="53">
        <f t="shared" si="397"/>
        <v>284827758040.92853</v>
      </c>
      <c r="AB1137" s="53"/>
      <c r="AC1137" s="53">
        <f t="shared" si="405"/>
        <v>290784831689.05457</v>
      </c>
      <c r="AD1137" s="53">
        <f t="shared" si="406"/>
        <v>290784831689.05457</v>
      </c>
      <c r="AE1137" s="53">
        <f t="shared" si="407"/>
        <v>287524140458.25781</v>
      </c>
      <c r="AF1137" s="53">
        <f t="shared" si="408"/>
        <v>1.1880547838676871</v>
      </c>
      <c r="AG1137" s="53">
        <f t="shared" si="409"/>
        <v>284827758040.92853</v>
      </c>
      <c r="AI1137" s="53">
        <f t="shared" si="392"/>
        <v>0</v>
      </c>
      <c r="AJ1137" s="53">
        <f t="shared" si="392"/>
        <v>0</v>
      </c>
      <c r="AK1137" s="53">
        <f t="shared" si="392"/>
        <v>0</v>
      </c>
      <c r="AL1137" s="53">
        <f t="shared" si="392"/>
        <v>-1.1880547838676871</v>
      </c>
      <c r="AM1137" s="53">
        <f t="shared" si="393"/>
        <v>0</v>
      </c>
    </row>
    <row r="1138" spans="1:39" x14ac:dyDescent="0.35">
      <c r="A1138" s="301">
        <v>2022</v>
      </c>
      <c r="B1138" s="301" t="s">
        <v>86</v>
      </c>
      <c r="C1138" s="301" t="s">
        <v>65</v>
      </c>
      <c r="D1138" s="302" t="s">
        <v>15</v>
      </c>
      <c r="E1138" s="302" t="s">
        <v>228</v>
      </c>
      <c r="F1138" s="301" t="s">
        <v>78</v>
      </c>
      <c r="G1138" s="301" t="s">
        <v>77</v>
      </c>
      <c r="H1138" s="303">
        <v>153182552000</v>
      </c>
      <c r="I1138" s="303">
        <v>155282552000</v>
      </c>
      <c r="J1138" s="303">
        <v>143291395005</v>
      </c>
      <c r="K1138" s="304">
        <f t="shared" si="410"/>
        <v>0.9227784651877694</v>
      </c>
      <c r="L1138" s="303">
        <v>67876580157</v>
      </c>
      <c r="M1138" s="304">
        <f t="shared" si="411"/>
        <v>0.43711659347922105</v>
      </c>
      <c r="P1138">
        <f t="shared" si="398"/>
        <v>2022</v>
      </c>
      <c r="Q1138" t="str">
        <f t="shared" si="399"/>
        <v>Claudia López 2020-2023</v>
      </c>
      <c r="R1138" t="str">
        <f t="shared" si="400"/>
        <v>0228-UNIDAD ADMINISTRATIVA ESPECIAL DE SERVICIOS PÚBLICOS</v>
      </c>
      <c r="S1138" t="str">
        <f t="shared" si="401"/>
        <v>HÁBITAT</v>
      </c>
      <c r="T1138" t="str">
        <f t="shared" si="402"/>
        <v>Establecimientos Públicos</v>
      </c>
      <c r="U1138" t="str">
        <f t="shared" si="403"/>
        <v>Inversión directa</v>
      </c>
      <c r="V1138" t="s">
        <v>256</v>
      </c>
      <c r="W1138" s="53">
        <f t="shared" si="394"/>
        <v>184053127964.8175</v>
      </c>
      <c r="X1138" s="53">
        <f t="shared" si="395"/>
        <v>186576336800.80893</v>
      </c>
      <c r="Y1138" s="53">
        <f t="shared" si="396"/>
        <v>172168625713.4068</v>
      </c>
      <c r="Z1138" s="53"/>
      <c r="AA1138" s="53">
        <f t="shared" si="397"/>
        <v>81555612766.201416</v>
      </c>
      <c r="AB1138" s="53"/>
      <c r="AC1138" s="53">
        <f t="shared" si="405"/>
        <v>184053127964.8175</v>
      </c>
      <c r="AD1138" s="53">
        <f t="shared" si="406"/>
        <v>186576336800.80893</v>
      </c>
      <c r="AE1138" s="53">
        <f t="shared" si="407"/>
        <v>172168625713.4068</v>
      </c>
      <c r="AF1138" s="53">
        <f t="shared" si="408"/>
        <v>1.1087441795354238</v>
      </c>
      <c r="AG1138" s="53">
        <f t="shared" si="409"/>
        <v>81555612766.201416</v>
      </c>
      <c r="AI1138" s="53">
        <f t="shared" si="392"/>
        <v>0</v>
      </c>
      <c r="AJ1138" s="53">
        <f t="shared" si="392"/>
        <v>0</v>
      </c>
      <c r="AK1138" s="53">
        <f t="shared" si="392"/>
        <v>0</v>
      </c>
      <c r="AL1138" s="53">
        <f t="shared" si="392"/>
        <v>-1.1087441795354238</v>
      </c>
      <c r="AM1138" s="53">
        <f t="shared" si="393"/>
        <v>0</v>
      </c>
    </row>
    <row r="1139" spans="1:39" x14ac:dyDescent="0.35">
      <c r="A1139" s="301">
        <v>2022</v>
      </c>
      <c r="B1139" s="301" t="s">
        <v>86</v>
      </c>
      <c r="C1139" s="301" t="s">
        <v>66</v>
      </c>
      <c r="D1139" s="302" t="s">
        <v>8</v>
      </c>
      <c r="E1139" s="302" t="s">
        <v>228</v>
      </c>
      <c r="F1139" s="301" t="s">
        <v>76</v>
      </c>
      <c r="G1139" s="301" t="s">
        <v>77</v>
      </c>
      <c r="H1139" s="303">
        <v>6119202000</v>
      </c>
      <c r="I1139" s="303">
        <v>6231354253</v>
      </c>
      <c r="J1139" s="303">
        <v>6130851757</v>
      </c>
      <c r="K1139" s="304">
        <f t="shared" si="410"/>
        <v>0.9838714841237578</v>
      </c>
      <c r="L1139" s="303">
        <v>5896090277</v>
      </c>
      <c r="M1139" s="304">
        <f t="shared" si="411"/>
        <v>0.94619725305480884</v>
      </c>
      <c r="P1139">
        <f t="shared" si="398"/>
        <v>2022</v>
      </c>
      <c r="Q1139" t="str">
        <f t="shared" si="399"/>
        <v>Claudia López 2020-2023</v>
      </c>
      <c r="R1139" t="str">
        <f t="shared" si="400"/>
        <v>0229-INSTITUTO DISTRITAL DE PROTECCIÓN Y BIENESTAR ANIMAL</v>
      </c>
      <c r="S1139" t="str">
        <f t="shared" si="401"/>
        <v>AMBIENTE</v>
      </c>
      <c r="T1139" t="str">
        <f t="shared" si="402"/>
        <v>Establecimientos Públicos</v>
      </c>
      <c r="U1139" t="str">
        <f t="shared" si="403"/>
        <v>Funcionamiento</v>
      </c>
      <c r="V1139" t="s">
        <v>256</v>
      </c>
      <c r="W1139" s="53">
        <f t="shared" si="394"/>
        <v>7352392645.5316343</v>
      </c>
      <c r="X1139" s="53">
        <f t="shared" si="395"/>
        <v>7487146719.6963711</v>
      </c>
      <c r="Y1139" s="53">
        <f t="shared" si="396"/>
        <v>7366390154.9599934</v>
      </c>
      <c r="Z1139" s="53"/>
      <c r="AA1139" s="53">
        <f t="shared" si="397"/>
        <v>7084317659.3950281</v>
      </c>
      <c r="AB1139" s="53"/>
      <c r="AC1139" s="53">
        <f t="shared" si="405"/>
        <v>7352392645.5316343</v>
      </c>
      <c r="AD1139" s="53">
        <f t="shared" si="406"/>
        <v>7487146719.6963711</v>
      </c>
      <c r="AE1139" s="53">
        <f t="shared" si="407"/>
        <v>7366390154.9599934</v>
      </c>
      <c r="AF1139" s="53">
        <f t="shared" si="408"/>
        <v>1.1821491534386037</v>
      </c>
      <c r="AG1139" s="53">
        <f t="shared" si="409"/>
        <v>7084317659.3950281</v>
      </c>
      <c r="AI1139" s="53">
        <f t="shared" si="392"/>
        <v>0</v>
      </c>
      <c r="AJ1139" s="53">
        <f t="shared" si="392"/>
        <v>0</v>
      </c>
      <c r="AK1139" s="53">
        <f t="shared" si="392"/>
        <v>0</v>
      </c>
      <c r="AL1139" s="53">
        <f t="shared" si="392"/>
        <v>-1.1821491534386037</v>
      </c>
      <c r="AM1139" s="53">
        <f t="shared" si="393"/>
        <v>0</v>
      </c>
    </row>
    <row r="1140" spans="1:39" x14ac:dyDescent="0.35">
      <c r="A1140" s="301">
        <v>2022</v>
      </c>
      <c r="B1140" s="301" t="s">
        <v>86</v>
      </c>
      <c r="C1140" s="301" t="s">
        <v>66</v>
      </c>
      <c r="D1140" s="302" t="s">
        <v>8</v>
      </c>
      <c r="E1140" s="302" t="s">
        <v>228</v>
      </c>
      <c r="F1140" s="301" t="s">
        <v>78</v>
      </c>
      <c r="G1140" s="301" t="s">
        <v>77</v>
      </c>
      <c r="H1140" s="303">
        <v>27837080000</v>
      </c>
      <c r="I1140" s="303">
        <v>27837080000</v>
      </c>
      <c r="J1140" s="303">
        <v>27785219992</v>
      </c>
      <c r="K1140" s="304">
        <f t="shared" si="410"/>
        <v>0.99813701695723833</v>
      </c>
      <c r="L1140" s="303">
        <v>25535235640</v>
      </c>
      <c r="M1140" s="304">
        <f t="shared" si="411"/>
        <v>0.91731013597690558</v>
      </c>
      <c r="P1140">
        <f t="shared" si="398"/>
        <v>2022</v>
      </c>
      <c r="Q1140" t="str">
        <f t="shared" si="399"/>
        <v>Claudia López 2020-2023</v>
      </c>
      <c r="R1140" t="str">
        <f t="shared" si="400"/>
        <v>0229-INSTITUTO DISTRITAL DE PROTECCIÓN Y BIENESTAR ANIMAL</v>
      </c>
      <c r="S1140" t="str">
        <f t="shared" si="401"/>
        <v>AMBIENTE</v>
      </c>
      <c r="T1140" t="str">
        <f t="shared" si="402"/>
        <v>Establecimientos Públicos</v>
      </c>
      <c r="U1140" t="str">
        <f t="shared" si="403"/>
        <v>Inversión directa</v>
      </c>
      <c r="V1140" t="s">
        <v>256</v>
      </c>
      <c r="W1140" s="53">
        <f t="shared" si="394"/>
        <v>33447031535.333488</v>
      </c>
      <c r="X1140" s="53">
        <f t="shared" si="395"/>
        <v>33447031535.333488</v>
      </c>
      <c r="Y1140" s="53">
        <f t="shared" si="396"/>
        <v>33384720282.752445</v>
      </c>
      <c r="Z1140" s="53"/>
      <c r="AA1140" s="53">
        <f t="shared" si="397"/>
        <v>30681301045.700611</v>
      </c>
      <c r="AB1140" s="53"/>
      <c r="AC1140" s="53">
        <f t="shared" si="405"/>
        <v>33447031535.333488</v>
      </c>
      <c r="AD1140" s="53">
        <f t="shared" si="406"/>
        <v>33447031535.333488</v>
      </c>
      <c r="AE1140" s="53">
        <f t="shared" si="407"/>
        <v>33384720282.752445</v>
      </c>
      <c r="AF1140" s="53">
        <f t="shared" si="408"/>
        <v>1.1992895908174437</v>
      </c>
      <c r="AG1140" s="53">
        <f t="shared" si="409"/>
        <v>30681301045.700611</v>
      </c>
      <c r="AI1140" s="53">
        <f t="shared" si="392"/>
        <v>0</v>
      </c>
      <c r="AJ1140" s="53">
        <f t="shared" si="392"/>
        <v>0</v>
      </c>
      <c r="AK1140" s="53">
        <f t="shared" si="392"/>
        <v>0</v>
      </c>
      <c r="AL1140" s="53">
        <f t="shared" si="392"/>
        <v>-1.1992895908174437</v>
      </c>
      <c r="AM1140" s="53">
        <f t="shared" si="393"/>
        <v>0</v>
      </c>
    </row>
    <row r="1141" spans="1:39" x14ac:dyDescent="0.35">
      <c r="A1141" s="301">
        <v>2022</v>
      </c>
      <c r="B1141" s="301" t="s">
        <v>86</v>
      </c>
      <c r="C1141" s="301" t="s">
        <v>67</v>
      </c>
      <c r="D1141" s="302" t="s">
        <v>11</v>
      </c>
      <c r="E1141" s="302" t="s">
        <v>229</v>
      </c>
      <c r="F1141" s="301" t="s">
        <v>76</v>
      </c>
      <c r="G1141" s="301" t="s">
        <v>77</v>
      </c>
      <c r="H1141" s="303">
        <v>333399365000</v>
      </c>
      <c r="I1141" s="303">
        <v>394450780311</v>
      </c>
      <c r="J1141" s="303">
        <v>373063949406</v>
      </c>
      <c r="K1141" s="304">
        <f t="shared" si="410"/>
        <v>0.9457807362223043</v>
      </c>
      <c r="L1141" s="303">
        <v>285928150861</v>
      </c>
      <c r="M1141" s="304">
        <f t="shared" si="411"/>
        <v>0.72487662626896909</v>
      </c>
      <c r="P1141">
        <f t="shared" si="398"/>
        <v>2022</v>
      </c>
      <c r="Q1141" t="str">
        <f t="shared" si="399"/>
        <v>Claudia López 2020-2023</v>
      </c>
      <c r="R1141" t="str">
        <f t="shared" si="400"/>
        <v xml:space="preserve">0230-UNIVERSIDAD DISTRITAL  </v>
      </c>
      <c r="S1141" t="str">
        <f t="shared" si="401"/>
        <v>EDUCACIÓN</v>
      </c>
      <c r="T1141" t="str">
        <f t="shared" si="402"/>
        <v>Ente Autónomo Universitario</v>
      </c>
      <c r="U1141" t="str">
        <f t="shared" si="403"/>
        <v>Funcionamiento</v>
      </c>
      <c r="V1141" t="s">
        <v>256</v>
      </c>
      <c r="W1141" s="53">
        <f t="shared" si="394"/>
        <v>400588677943.77716</v>
      </c>
      <c r="X1141" s="53">
        <f t="shared" si="395"/>
        <v>473943663925.91888</v>
      </c>
      <c r="Y1141" s="53">
        <f t="shared" si="396"/>
        <v>448246787395.75195</v>
      </c>
      <c r="Z1141" s="53"/>
      <c r="AA1141" s="53">
        <f t="shared" si="397"/>
        <v>343550684148.17426</v>
      </c>
      <c r="AB1141" s="53"/>
      <c r="AC1141" s="53">
        <f t="shared" si="405"/>
        <v>400588677943.77716</v>
      </c>
      <c r="AD1141" s="53">
        <f t="shared" si="406"/>
        <v>473943663925.91888</v>
      </c>
      <c r="AE1141" s="53">
        <f t="shared" si="407"/>
        <v>448246787395.75195</v>
      </c>
      <c r="AF1141" s="53">
        <f t="shared" si="408"/>
        <v>1.1363820526412374</v>
      </c>
      <c r="AG1141" s="53">
        <f t="shared" si="409"/>
        <v>343550684148.17426</v>
      </c>
      <c r="AI1141" s="53">
        <f t="shared" si="392"/>
        <v>0</v>
      </c>
      <c r="AJ1141" s="53">
        <f t="shared" si="392"/>
        <v>0</v>
      </c>
      <c r="AK1141" s="53">
        <f t="shared" si="392"/>
        <v>0</v>
      </c>
      <c r="AL1141" s="53">
        <f t="shared" si="392"/>
        <v>-1.1363820526412374</v>
      </c>
      <c r="AM1141" s="53">
        <f t="shared" si="393"/>
        <v>0</v>
      </c>
    </row>
    <row r="1142" spans="1:39" x14ac:dyDescent="0.35">
      <c r="A1142" s="301">
        <v>2022</v>
      </c>
      <c r="B1142" s="301" t="s">
        <v>86</v>
      </c>
      <c r="C1142" s="301" t="s">
        <v>67</v>
      </c>
      <c r="D1142" s="302" t="s">
        <v>11</v>
      </c>
      <c r="E1142" s="302" t="s">
        <v>229</v>
      </c>
      <c r="F1142" s="301" t="s">
        <v>79</v>
      </c>
      <c r="G1142" s="301" t="s">
        <v>77</v>
      </c>
      <c r="H1142" s="303">
        <v>0</v>
      </c>
      <c r="I1142" s="303">
        <v>0</v>
      </c>
      <c r="J1142" s="303">
        <v>0</v>
      </c>
      <c r="K1142" s="304">
        <v>0</v>
      </c>
      <c r="L1142" s="303">
        <v>0</v>
      </c>
      <c r="M1142" s="304">
        <v>0</v>
      </c>
      <c r="P1142">
        <f t="shared" si="398"/>
        <v>2022</v>
      </c>
      <c r="Q1142" t="str">
        <f t="shared" si="399"/>
        <v>Claudia López 2020-2023</v>
      </c>
      <c r="R1142" t="str">
        <f t="shared" si="400"/>
        <v xml:space="preserve">0230-UNIVERSIDAD DISTRITAL  </v>
      </c>
      <c r="S1142" t="str">
        <f t="shared" si="401"/>
        <v>EDUCACIÓN</v>
      </c>
      <c r="T1142" t="str">
        <f t="shared" si="402"/>
        <v>Ente Autónomo Universitario</v>
      </c>
      <c r="U1142" t="str">
        <f t="shared" si="403"/>
        <v>Servicio de la deuda</v>
      </c>
      <c r="V1142" t="s">
        <v>256</v>
      </c>
      <c r="W1142" s="53">
        <f t="shared" si="394"/>
        <v>0</v>
      </c>
      <c r="X1142" s="53">
        <f t="shared" si="395"/>
        <v>0</v>
      </c>
      <c r="Y1142" s="53">
        <f t="shared" si="396"/>
        <v>0</v>
      </c>
      <c r="Z1142" s="53"/>
      <c r="AA1142" s="53">
        <f t="shared" si="397"/>
        <v>0</v>
      </c>
      <c r="AB1142" s="53"/>
      <c r="AC1142" s="53">
        <f t="shared" si="405"/>
        <v>0</v>
      </c>
      <c r="AD1142" s="53">
        <f t="shared" si="406"/>
        <v>0</v>
      </c>
      <c r="AE1142" s="53">
        <f t="shared" si="407"/>
        <v>0</v>
      </c>
      <c r="AF1142" s="53">
        <f t="shared" si="408"/>
        <v>0</v>
      </c>
      <c r="AG1142" s="53">
        <f t="shared" si="409"/>
        <v>0</v>
      </c>
      <c r="AI1142" s="53">
        <f t="shared" si="392"/>
        <v>0</v>
      </c>
      <c r="AJ1142" s="53">
        <f t="shared" si="392"/>
        <v>0</v>
      </c>
      <c r="AK1142" s="53">
        <f t="shared" si="392"/>
        <v>0</v>
      </c>
      <c r="AL1142" s="53">
        <f t="shared" si="392"/>
        <v>0</v>
      </c>
      <c r="AM1142" s="53">
        <f t="shared" si="393"/>
        <v>0</v>
      </c>
    </row>
    <row r="1143" spans="1:39" x14ac:dyDescent="0.35">
      <c r="A1143" s="301">
        <v>2022</v>
      </c>
      <c r="B1143" s="301" t="s">
        <v>86</v>
      </c>
      <c r="C1143" s="301" t="s">
        <v>67</v>
      </c>
      <c r="D1143" s="302" t="s">
        <v>11</v>
      </c>
      <c r="E1143" s="302" t="s">
        <v>229</v>
      </c>
      <c r="F1143" s="301" t="s">
        <v>78</v>
      </c>
      <c r="G1143" s="301" t="s">
        <v>77</v>
      </c>
      <c r="H1143" s="303">
        <v>24090500000</v>
      </c>
      <c r="I1143" s="303">
        <v>42382307753</v>
      </c>
      <c r="J1143" s="303">
        <v>35176665234</v>
      </c>
      <c r="K1143" s="304">
        <f t="shared" ref="K1143:K1158" si="412">+J1143/I1143</f>
        <v>0.82998465866951399</v>
      </c>
      <c r="L1143" s="303">
        <v>978990034</v>
      </c>
      <c r="M1143" s="304">
        <f t="shared" si="411"/>
        <v>2.3099026124425773E-2</v>
      </c>
      <c r="P1143">
        <f t="shared" si="398"/>
        <v>2022</v>
      </c>
      <c r="Q1143" t="str">
        <f t="shared" si="399"/>
        <v>Claudia López 2020-2023</v>
      </c>
      <c r="R1143" t="str">
        <f t="shared" si="400"/>
        <v xml:space="preserve">0230-UNIVERSIDAD DISTRITAL  </v>
      </c>
      <c r="S1143" t="str">
        <f t="shared" si="401"/>
        <v>EDUCACIÓN</v>
      </c>
      <c r="T1143" t="str">
        <f t="shared" si="402"/>
        <v>Ente Autónomo Universitario</v>
      </c>
      <c r="U1143" t="str">
        <f t="shared" si="403"/>
        <v>Inversión directa</v>
      </c>
      <c r="V1143" t="s">
        <v>256</v>
      </c>
      <c r="W1143" s="53">
        <f t="shared" si="394"/>
        <v>28945410696.881691</v>
      </c>
      <c r="X1143" s="53">
        <f t="shared" si="395"/>
        <v>50923530196.227478</v>
      </c>
      <c r="Y1143" s="53">
        <f t="shared" si="396"/>
        <v>42265748828.162552</v>
      </c>
      <c r="Z1143" s="53"/>
      <c r="AA1143" s="53">
        <f t="shared" si="397"/>
        <v>1176283954.3506432</v>
      </c>
      <c r="AB1143" s="53"/>
      <c r="AC1143" s="53">
        <f t="shared" si="405"/>
        <v>28945410696.881691</v>
      </c>
      <c r="AD1143" s="53">
        <f t="shared" si="406"/>
        <v>50923530196.227478</v>
      </c>
      <c r="AE1143" s="53">
        <f t="shared" si="407"/>
        <v>42265748828.162552</v>
      </c>
      <c r="AF1143" s="53">
        <f t="shared" si="408"/>
        <v>0.99724982118678518</v>
      </c>
      <c r="AG1143" s="53">
        <f t="shared" si="409"/>
        <v>1176283954.3506432</v>
      </c>
      <c r="AI1143" s="53">
        <f t="shared" si="392"/>
        <v>0</v>
      </c>
      <c r="AJ1143" s="53">
        <f t="shared" si="392"/>
        <v>0</v>
      </c>
      <c r="AK1143" s="53">
        <f t="shared" si="392"/>
        <v>0</v>
      </c>
      <c r="AL1143" s="53">
        <f t="shared" si="392"/>
        <v>-0.99724982118678518</v>
      </c>
      <c r="AM1143" s="53">
        <f t="shared" si="393"/>
        <v>0</v>
      </c>
    </row>
    <row r="1144" spans="1:39" x14ac:dyDescent="0.35">
      <c r="A1144" s="301">
        <v>2022</v>
      </c>
      <c r="B1144" s="301" t="s">
        <v>86</v>
      </c>
      <c r="C1144" s="301" t="s">
        <v>67</v>
      </c>
      <c r="D1144" s="302" t="s">
        <v>11</v>
      </c>
      <c r="E1144" s="302" t="s">
        <v>229</v>
      </c>
      <c r="F1144" s="301" t="s">
        <v>80</v>
      </c>
      <c r="G1144" s="301" t="s">
        <v>77</v>
      </c>
      <c r="H1144" s="303">
        <v>210633000</v>
      </c>
      <c r="I1144" s="303">
        <v>1271043260</v>
      </c>
      <c r="J1144" s="303">
        <v>1083596524</v>
      </c>
      <c r="K1144" s="304">
        <f t="shared" si="412"/>
        <v>0.85252529013056566</v>
      </c>
      <c r="L1144" s="303">
        <v>1900000</v>
      </c>
      <c r="M1144" s="304">
        <f t="shared" si="411"/>
        <v>1.4948350381087736E-3</v>
      </c>
      <c r="P1144">
        <f t="shared" si="398"/>
        <v>2022</v>
      </c>
      <c r="Q1144" t="str">
        <f t="shared" si="399"/>
        <v>Claudia López 2020-2023</v>
      </c>
      <c r="R1144" t="str">
        <f t="shared" si="400"/>
        <v xml:space="preserve">0230-UNIVERSIDAD DISTRITAL  </v>
      </c>
      <c r="S1144" t="str">
        <f t="shared" si="401"/>
        <v>EDUCACIÓN</v>
      </c>
      <c r="T1144" t="str">
        <f t="shared" si="402"/>
        <v>Ente Autónomo Universitario</v>
      </c>
      <c r="U1144" t="str">
        <f t="shared" si="403"/>
        <v>Transferencias</v>
      </c>
      <c r="V1144" t="s">
        <v>256</v>
      </c>
      <c r="W1144" s="53">
        <f t="shared" si="394"/>
        <v>253081450.83399189</v>
      </c>
      <c r="X1144" s="53">
        <f t="shared" si="395"/>
        <v>1527194087.885406</v>
      </c>
      <c r="Y1144" s="53">
        <f t="shared" si="396"/>
        <v>1301971582.8601904</v>
      </c>
      <c r="Z1144" s="53"/>
      <c r="AA1144" s="53">
        <f t="shared" si="397"/>
        <v>2282903.2325636749</v>
      </c>
      <c r="AB1144" s="53"/>
      <c r="AC1144" s="53">
        <f t="shared" si="405"/>
        <v>253081450.83399189</v>
      </c>
      <c r="AD1144" s="53">
        <f t="shared" si="406"/>
        <v>1527194087.885406</v>
      </c>
      <c r="AE1144" s="53">
        <f t="shared" si="407"/>
        <v>1301971582.8601904</v>
      </c>
      <c r="AF1144" s="53">
        <f t="shared" si="408"/>
        <v>1.0243330214112385</v>
      </c>
      <c r="AG1144" s="53">
        <f t="shared" si="409"/>
        <v>2282903.2325636749</v>
      </c>
      <c r="AI1144" s="53">
        <f t="shared" si="392"/>
        <v>0</v>
      </c>
      <c r="AJ1144" s="53">
        <f t="shared" si="392"/>
        <v>0</v>
      </c>
      <c r="AK1144" s="53">
        <f t="shared" si="392"/>
        <v>0</v>
      </c>
      <c r="AL1144" s="53">
        <f t="shared" si="392"/>
        <v>-1.0243330214112385</v>
      </c>
      <c r="AM1144" s="53">
        <f t="shared" si="393"/>
        <v>0</v>
      </c>
    </row>
    <row r="1145" spans="1:39" x14ac:dyDescent="0.35">
      <c r="A1145" s="301">
        <v>2022</v>
      </c>
      <c r="B1145" s="301" t="s">
        <v>86</v>
      </c>
      <c r="C1145" s="301" t="s">
        <v>68</v>
      </c>
      <c r="D1145" s="302" t="s">
        <v>19</v>
      </c>
      <c r="E1145" s="302" t="s">
        <v>227</v>
      </c>
      <c r="F1145" s="301" t="s">
        <v>76</v>
      </c>
      <c r="G1145" s="301" t="s">
        <v>77</v>
      </c>
      <c r="H1145" s="303">
        <v>166388462000</v>
      </c>
      <c r="I1145" s="303">
        <v>178988462000</v>
      </c>
      <c r="J1145" s="303">
        <v>178901043425</v>
      </c>
      <c r="K1145" s="304">
        <f t="shared" si="412"/>
        <v>0.9995115965910697</v>
      </c>
      <c r="L1145" s="303">
        <v>177785409451</v>
      </c>
      <c r="M1145" s="304">
        <f t="shared" si="411"/>
        <v>0.99327860279060898</v>
      </c>
      <c r="P1145">
        <f t="shared" si="398"/>
        <v>2022</v>
      </c>
      <c r="Q1145" t="str">
        <f t="shared" si="399"/>
        <v>Claudia López 2020-2023</v>
      </c>
      <c r="R1145" t="str">
        <f t="shared" si="400"/>
        <v>0235-CONTRALORÍA DISTRITAL</v>
      </c>
      <c r="S1145" t="str">
        <f t="shared" si="401"/>
        <v>ORGANISMO DE CONTROL</v>
      </c>
      <c r="T1145" t="str">
        <f t="shared" si="402"/>
        <v>Organismo de Control</v>
      </c>
      <c r="U1145" t="str">
        <f t="shared" si="403"/>
        <v>Funcionamiento</v>
      </c>
      <c r="V1145" t="s">
        <v>256</v>
      </c>
      <c r="W1145" s="53">
        <f t="shared" si="394"/>
        <v>199920398821.63065</v>
      </c>
      <c r="X1145" s="53">
        <f t="shared" si="395"/>
        <v>215059651837.57922</v>
      </c>
      <c r="Y1145" s="53">
        <f t="shared" si="396"/>
        <v>214954615970.49838</v>
      </c>
      <c r="Z1145" s="53"/>
      <c r="AA1145" s="53">
        <f t="shared" si="397"/>
        <v>213614150493.86551</v>
      </c>
      <c r="AB1145" s="53"/>
      <c r="AC1145" s="53">
        <f t="shared" si="405"/>
        <v>199920398821.63065</v>
      </c>
      <c r="AD1145" s="53">
        <f t="shared" si="406"/>
        <v>215059651837.57922</v>
      </c>
      <c r="AE1145" s="53">
        <f t="shared" si="407"/>
        <v>214954615970.49838</v>
      </c>
      <c r="AF1145" s="53">
        <f t="shared" si="408"/>
        <v>1.2009411867592805</v>
      </c>
      <c r="AG1145" s="53">
        <f t="shared" si="409"/>
        <v>213614150493.86551</v>
      </c>
      <c r="AI1145" s="53">
        <f t="shared" si="392"/>
        <v>0</v>
      </c>
      <c r="AJ1145" s="53">
        <f t="shared" si="392"/>
        <v>0</v>
      </c>
      <c r="AK1145" s="53">
        <f t="shared" si="392"/>
        <v>0</v>
      </c>
      <c r="AL1145" s="53">
        <f t="shared" si="392"/>
        <v>-1.2009411867592805</v>
      </c>
      <c r="AM1145" s="53">
        <f t="shared" si="393"/>
        <v>0</v>
      </c>
    </row>
    <row r="1146" spans="1:39" x14ac:dyDescent="0.35">
      <c r="A1146" s="301">
        <v>2022</v>
      </c>
      <c r="B1146" s="301" t="s">
        <v>86</v>
      </c>
      <c r="C1146" s="301" t="s">
        <v>68</v>
      </c>
      <c r="D1146" s="302" t="s">
        <v>19</v>
      </c>
      <c r="E1146" s="302" t="s">
        <v>227</v>
      </c>
      <c r="F1146" s="301" t="s">
        <v>78</v>
      </c>
      <c r="G1146" s="301" t="s">
        <v>77</v>
      </c>
      <c r="H1146" s="303">
        <v>12496050000</v>
      </c>
      <c r="I1146" s="303">
        <v>17496050000</v>
      </c>
      <c r="J1146" s="303">
        <v>17466393655</v>
      </c>
      <c r="K1146" s="304">
        <f t="shared" si="412"/>
        <v>0.99830496912160172</v>
      </c>
      <c r="L1146" s="303">
        <v>16426113709</v>
      </c>
      <c r="M1146" s="304">
        <f t="shared" si="411"/>
        <v>0.93884698026125901</v>
      </c>
      <c r="P1146">
        <f t="shared" si="398"/>
        <v>2022</v>
      </c>
      <c r="Q1146" t="str">
        <f t="shared" si="399"/>
        <v>Claudia López 2020-2023</v>
      </c>
      <c r="R1146" t="str">
        <f t="shared" si="400"/>
        <v>0235-CONTRALORÍA DISTRITAL</v>
      </c>
      <c r="S1146" t="str">
        <f t="shared" si="401"/>
        <v>ORGANISMO DE CONTROL</v>
      </c>
      <c r="T1146" t="str">
        <f t="shared" si="402"/>
        <v>Organismo de Control</v>
      </c>
      <c r="U1146" t="str">
        <f t="shared" si="403"/>
        <v>Inversión directa</v>
      </c>
      <c r="V1146" t="s">
        <v>256</v>
      </c>
      <c r="W1146" s="53">
        <f t="shared" si="394"/>
        <v>15014354178.567005</v>
      </c>
      <c r="X1146" s="53">
        <f t="shared" si="395"/>
        <v>21021994264.260887</v>
      </c>
      <c r="Y1146" s="53">
        <f t="shared" si="396"/>
        <v>20986361334.857452</v>
      </c>
      <c r="Z1146" s="53"/>
      <c r="AA1146" s="53">
        <f t="shared" si="397"/>
        <v>19736435834.070839</v>
      </c>
      <c r="AB1146" s="53"/>
      <c r="AC1146" s="53">
        <f t="shared" si="405"/>
        <v>15014354178.567005</v>
      </c>
      <c r="AD1146" s="53">
        <f t="shared" si="406"/>
        <v>21021994264.260887</v>
      </c>
      <c r="AE1146" s="53">
        <f t="shared" si="407"/>
        <v>20986361334.857452</v>
      </c>
      <c r="AF1146" s="53">
        <f t="shared" si="408"/>
        <v>1.1994913900484654</v>
      </c>
      <c r="AG1146" s="53">
        <f t="shared" si="409"/>
        <v>19736435834.070839</v>
      </c>
      <c r="AI1146" s="53">
        <f t="shared" si="392"/>
        <v>0</v>
      </c>
      <c r="AJ1146" s="53">
        <f t="shared" si="392"/>
        <v>0</v>
      </c>
      <c r="AK1146" s="53">
        <f t="shared" si="392"/>
        <v>0</v>
      </c>
      <c r="AL1146" s="53">
        <f t="shared" si="392"/>
        <v>-1.1994913900484654</v>
      </c>
      <c r="AM1146" s="53">
        <f t="shared" si="393"/>
        <v>0</v>
      </c>
    </row>
    <row r="1147" spans="1:39" x14ac:dyDescent="0.35">
      <c r="A1147" s="301">
        <v>2022</v>
      </c>
      <c r="B1147" s="301" t="s">
        <v>86</v>
      </c>
      <c r="C1147" s="301" t="s">
        <v>69</v>
      </c>
      <c r="D1147" s="302" t="s">
        <v>11</v>
      </c>
      <c r="E1147" s="302" t="s">
        <v>228</v>
      </c>
      <c r="F1147" s="301" t="s">
        <v>76</v>
      </c>
      <c r="G1147" s="301" t="s">
        <v>77</v>
      </c>
      <c r="H1147" s="303">
        <v>6091219000</v>
      </c>
      <c r="I1147" s="303">
        <v>7368533000</v>
      </c>
      <c r="J1147" s="303">
        <v>7242306853</v>
      </c>
      <c r="K1147" s="304">
        <f t="shared" si="412"/>
        <v>0.98286956888162136</v>
      </c>
      <c r="L1147" s="303">
        <v>7098351501</v>
      </c>
      <c r="M1147" s="304">
        <f t="shared" si="411"/>
        <v>0.96333306792546092</v>
      </c>
      <c r="P1147">
        <f t="shared" si="398"/>
        <v>2022</v>
      </c>
      <c r="Q1147" t="str">
        <f t="shared" si="399"/>
        <v>Claudia López 2020-2023</v>
      </c>
      <c r="R1147" t="str">
        <f t="shared" si="400"/>
        <v>0501-AGENCIA DE EDUCACIÓN SUPERIOR, CIENCIA Y TECNOLOGÍA - ATENEA</v>
      </c>
      <c r="S1147" t="str">
        <f t="shared" si="401"/>
        <v>EDUCACIÓN</v>
      </c>
      <c r="T1147" t="str">
        <f t="shared" si="402"/>
        <v>Establecimientos Públicos</v>
      </c>
      <c r="U1147" t="str">
        <f t="shared" si="403"/>
        <v>Funcionamiento</v>
      </c>
      <c r="V1147" t="s">
        <v>256</v>
      </c>
      <c r="W1147" s="53">
        <f t="shared" si="394"/>
        <v>7318770287.0280399</v>
      </c>
      <c r="X1147" s="53">
        <f t="shared" si="395"/>
        <v>8853498844.7116394</v>
      </c>
      <c r="Y1147" s="53">
        <f t="shared" si="396"/>
        <v>8701834592.5956612</v>
      </c>
      <c r="Z1147" s="53"/>
      <c r="AA1147" s="53">
        <f t="shared" si="397"/>
        <v>8528868203.9505863</v>
      </c>
      <c r="AB1147" s="53"/>
      <c r="AC1147" s="53">
        <f t="shared" si="405"/>
        <v>7318770287.0280399</v>
      </c>
      <c r="AD1147" s="53">
        <f t="shared" si="406"/>
        <v>8853498844.7116394</v>
      </c>
      <c r="AE1147" s="53">
        <f t="shared" si="407"/>
        <v>8701834592.5956612</v>
      </c>
      <c r="AF1147" s="53">
        <f t="shared" si="408"/>
        <v>1.1809453242043784</v>
      </c>
      <c r="AG1147" s="53">
        <f t="shared" si="409"/>
        <v>8528868203.9505863</v>
      </c>
      <c r="AI1147" s="53">
        <f t="shared" si="392"/>
        <v>0</v>
      </c>
      <c r="AJ1147" s="53">
        <f t="shared" si="392"/>
        <v>0</v>
      </c>
      <c r="AK1147" s="53">
        <f t="shared" si="392"/>
        <v>0</v>
      </c>
      <c r="AL1147" s="53">
        <f t="shared" ref="AL1147:AM1210" si="413">+Z1147-AF1147</f>
        <v>-1.1809453242043784</v>
      </c>
      <c r="AM1147" s="53">
        <f t="shared" si="393"/>
        <v>0</v>
      </c>
    </row>
    <row r="1148" spans="1:39" x14ac:dyDescent="0.35">
      <c r="A1148" s="301">
        <v>2022</v>
      </c>
      <c r="B1148" s="301" t="s">
        <v>86</v>
      </c>
      <c r="C1148" s="301" t="s">
        <v>69</v>
      </c>
      <c r="D1148" s="302" t="s">
        <v>11</v>
      </c>
      <c r="E1148" s="302" t="s">
        <v>228</v>
      </c>
      <c r="F1148" s="301" t="s">
        <v>78</v>
      </c>
      <c r="G1148" s="301" t="s">
        <v>77</v>
      </c>
      <c r="H1148" s="303">
        <v>533329000000</v>
      </c>
      <c r="I1148" s="303">
        <v>253945714188</v>
      </c>
      <c r="J1148" s="303">
        <v>243555796762</v>
      </c>
      <c r="K1148" s="304">
        <f t="shared" si="412"/>
        <v>0.95908606900800786</v>
      </c>
      <c r="L1148" s="303">
        <v>179074208202</v>
      </c>
      <c r="M1148" s="304">
        <f t="shared" si="411"/>
        <v>0.70516727866266937</v>
      </c>
      <c r="P1148">
        <f t="shared" si="398"/>
        <v>2022</v>
      </c>
      <c r="Q1148" t="str">
        <f t="shared" si="399"/>
        <v>Claudia López 2020-2023</v>
      </c>
      <c r="R1148" t="str">
        <f t="shared" si="400"/>
        <v>0501-AGENCIA DE EDUCACIÓN SUPERIOR, CIENCIA Y TECNOLOGÍA - ATENEA</v>
      </c>
      <c r="S1148" t="str">
        <f t="shared" si="401"/>
        <v>EDUCACIÓN</v>
      </c>
      <c r="T1148" t="str">
        <f t="shared" si="402"/>
        <v>Establecimientos Públicos</v>
      </c>
      <c r="U1148" t="str">
        <f t="shared" si="403"/>
        <v>Inversión directa</v>
      </c>
      <c r="V1148" t="s">
        <v>256</v>
      </c>
      <c r="W1148" s="53">
        <f t="shared" si="394"/>
        <v>640809735852.60645</v>
      </c>
      <c r="X1148" s="53">
        <f t="shared" si="395"/>
        <v>305122890429.19806</v>
      </c>
      <c r="Y1148" s="53">
        <f t="shared" si="396"/>
        <v>292639113546.10065</v>
      </c>
      <c r="Z1148" s="53"/>
      <c r="AA1148" s="53">
        <f t="shared" si="397"/>
        <v>215162678301.64545</v>
      </c>
      <c r="AB1148" s="53"/>
      <c r="AC1148" s="53">
        <f t="shared" si="405"/>
        <v>640809735852.60645</v>
      </c>
      <c r="AD1148" s="53">
        <f t="shared" si="406"/>
        <v>305122890429.19806</v>
      </c>
      <c r="AE1148" s="53">
        <f t="shared" si="407"/>
        <v>292639113546.10065</v>
      </c>
      <c r="AF1148" s="53">
        <f t="shared" si="408"/>
        <v>1.1523687827606153</v>
      </c>
      <c r="AG1148" s="53">
        <f t="shared" si="409"/>
        <v>215162678301.64545</v>
      </c>
      <c r="AI1148" s="53">
        <f t="shared" ref="AI1148:AM1211" si="414">+W1148-AC1148</f>
        <v>0</v>
      </c>
      <c r="AJ1148" s="53">
        <f t="shared" si="414"/>
        <v>0</v>
      </c>
      <c r="AK1148" s="53">
        <f t="shared" si="414"/>
        <v>0</v>
      </c>
      <c r="AL1148" s="53">
        <f t="shared" si="413"/>
        <v>-1.1523687827606153</v>
      </c>
      <c r="AM1148" s="53">
        <f t="shared" si="413"/>
        <v>0</v>
      </c>
    </row>
    <row r="1149" spans="1:39" x14ac:dyDescent="0.35">
      <c r="A1149" s="301">
        <v>2023</v>
      </c>
      <c r="B1149" s="301" t="s">
        <v>86</v>
      </c>
      <c r="C1149" s="301" t="s">
        <v>25</v>
      </c>
      <c r="D1149" s="302" t="s">
        <v>255</v>
      </c>
      <c r="E1149" s="302" t="s">
        <v>226</v>
      </c>
      <c r="F1149" s="301" t="s">
        <v>76</v>
      </c>
      <c r="G1149" s="301" t="s">
        <v>77</v>
      </c>
      <c r="H1149" s="303">
        <v>91882346000</v>
      </c>
      <c r="I1149" s="303">
        <v>96923346000</v>
      </c>
      <c r="J1149" s="303">
        <v>94920497754</v>
      </c>
      <c r="K1149" s="304">
        <f t="shared" si="412"/>
        <v>0.97933575006789386</v>
      </c>
      <c r="L1149" s="303">
        <v>94920497754</v>
      </c>
      <c r="M1149" s="304">
        <f t="shared" si="411"/>
        <v>0.97933575006789386</v>
      </c>
      <c r="P1149">
        <f t="shared" si="398"/>
        <v>2023</v>
      </c>
      <c r="Q1149" t="str">
        <f t="shared" si="399"/>
        <v>Claudia López 2020-2023</v>
      </c>
      <c r="R1149" t="str">
        <f t="shared" si="400"/>
        <v>0100-CONCEJO DE BOGOTA</v>
      </c>
      <c r="S1149" t="str">
        <f t="shared" si="401"/>
        <v>OTRAS ENTIDADES DE CONTROL</v>
      </c>
      <c r="T1149" t="str">
        <f t="shared" si="402"/>
        <v>Administración Centrral</v>
      </c>
      <c r="U1149" t="str">
        <f t="shared" si="403"/>
        <v>Funcionamiento</v>
      </c>
      <c r="V1149" t="s">
        <v>256</v>
      </c>
      <c r="W1149" s="53">
        <f t="shared" si="394"/>
        <v>101028266151.02596</v>
      </c>
      <c r="X1149" s="53">
        <f t="shared" si="395"/>
        <v>106571044626.30914</v>
      </c>
      <c r="Y1149" s="53">
        <f t="shared" si="396"/>
        <v>104368833924.62546</v>
      </c>
      <c r="Z1149" s="53"/>
      <c r="AA1149" s="53">
        <f t="shared" si="397"/>
        <v>104368833924.62546</v>
      </c>
      <c r="AB1149" s="53"/>
      <c r="AC1149" s="53">
        <f>+H1149*$AH$2</f>
        <v>101028266151.02596</v>
      </c>
      <c r="AD1149" s="53">
        <f t="shared" ref="AD1149:AG1149" si="415">+I1149*$AH$2</f>
        <v>106571044626.30914</v>
      </c>
      <c r="AE1149" s="53">
        <f t="shared" si="415"/>
        <v>104368833924.62546</v>
      </c>
      <c r="AF1149" s="53">
        <f t="shared" si="415"/>
        <v>1.0768183129441844</v>
      </c>
      <c r="AG1149" s="53">
        <f t="shared" si="415"/>
        <v>104368833924.62546</v>
      </c>
      <c r="AI1149" s="53">
        <f t="shared" si="414"/>
        <v>0</v>
      </c>
      <c r="AJ1149" s="53">
        <f t="shared" si="414"/>
        <v>0</v>
      </c>
      <c r="AK1149" s="53">
        <f t="shared" si="414"/>
        <v>0</v>
      </c>
      <c r="AL1149" s="53">
        <f t="shared" si="413"/>
        <v>-1.0768183129441844</v>
      </c>
      <c r="AM1149" s="53">
        <f t="shared" si="413"/>
        <v>0</v>
      </c>
    </row>
    <row r="1150" spans="1:39" x14ac:dyDescent="0.35">
      <c r="A1150" s="301">
        <v>2023</v>
      </c>
      <c r="B1150" s="301" t="s">
        <v>86</v>
      </c>
      <c r="C1150" s="301" t="s">
        <v>26</v>
      </c>
      <c r="D1150" s="302" t="s">
        <v>255</v>
      </c>
      <c r="E1150" s="302" t="s">
        <v>226</v>
      </c>
      <c r="F1150" s="301" t="s">
        <v>76</v>
      </c>
      <c r="G1150" s="301" t="s">
        <v>77</v>
      </c>
      <c r="H1150" s="303">
        <v>176646681000</v>
      </c>
      <c r="I1150" s="303">
        <v>187088981000</v>
      </c>
      <c r="J1150" s="303">
        <v>186941030848</v>
      </c>
      <c r="K1150" s="304">
        <f t="shared" si="412"/>
        <v>0.99920919900675498</v>
      </c>
      <c r="L1150" s="303">
        <v>184538923022</v>
      </c>
      <c r="M1150" s="304">
        <f t="shared" si="411"/>
        <v>0.98636981203077911</v>
      </c>
      <c r="P1150">
        <f t="shared" si="398"/>
        <v>2023</v>
      </c>
      <c r="Q1150" t="str">
        <f t="shared" si="399"/>
        <v>Claudia López 2020-2023</v>
      </c>
      <c r="R1150" t="str">
        <f t="shared" si="400"/>
        <v>0102-PERSONERÍA DE BOGOTÁ</v>
      </c>
      <c r="S1150" t="str">
        <f t="shared" si="401"/>
        <v>OTRAS ENTIDADES DE CONTROL</v>
      </c>
      <c r="T1150" t="str">
        <f t="shared" si="402"/>
        <v>Administración Centrral</v>
      </c>
      <c r="U1150" t="str">
        <f t="shared" si="403"/>
        <v>Funcionamiento</v>
      </c>
      <c r="V1150" t="s">
        <v>256</v>
      </c>
      <c r="W1150" s="53">
        <f t="shared" si="394"/>
        <v>194229998249.75497</v>
      </c>
      <c r="X1150" s="53">
        <f t="shared" si="395"/>
        <v>205711719271.86359</v>
      </c>
      <c r="Y1150" s="53">
        <f t="shared" si="396"/>
        <v>205549042239.94125</v>
      </c>
      <c r="Z1150" s="53"/>
      <c r="AA1150" s="53">
        <f t="shared" si="397"/>
        <v>202907829870.71649</v>
      </c>
      <c r="AB1150" s="53"/>
      <c r="AC1150" s="53">
        <f t="shared" ref="AC1150:AC1213" si="416">+H1150*$AH$2</f>
        <v>194229998249.75497</v>
      </c>
      <c r="AD1150" s="53">
        <f t="shared" ref="AD1150:AD1213" si="417">+I1150*$AH$2</f>
        <v>205711719271.86359</v>
      </c>
      <c r="AE1150" s="53">
        <f t="shared" ref="AE1150:AE1213" si="418">+J1150*$AH$2</f>
        <v>205549042239.94125</v>
      </c>
      <c r="AF1150" s="53">
        <f t="shared" ref="AF1150:AF1213" si="419">+K1150*$AH$2</f>
        <v>1.0986699544851402</v>
      </c>
      <c r="AG1150" s="53">
        <f t="shared" ref="AG1150:AG1213" si="420">+L1150*$AH$2</f>
        <v>202907829870.71649</v>
      </c>
      <c r="AI1150" s="53">
        <f t="shared" si="414"/>
        <v>0</v>
      </c>
      <c r="AJ1150" s="53">
        <f t="shared" si="414"/>
        <v>0</v>
      </c>
      <c r="AK1150" s="53">
        <f t="shared" si="414"/>
        <v>0</v>
      </c>
      <c r="AL1150" s="53">
        <f t="shared" si="413"/>
        <v>-1.0986699544851402</v>
      </c>
      <c r="AM1150" s="53">
        <f t="shared" si="413"/>
        <v>0</v>
      </c>
    </row>
    <row r="1151" spans="1:39" x14ac:dyDescent="0.35">
      <c r="A1151" s="301">
        <v>2023</v>
      </c>
      <c r="B1151" s="301" t="s">
        <v>86</v>
      </c>
      <c r="C1151" s="301" t="s">
        <v>26</v>
      </c>
      <c r="D1151" s="302" t="s">
        <v>255</v>
      </c>
      <c r="E1151" s="302" t="s">
        <v>226</v>
      </c>
      <c r="F1151" s="301" t="s">
        <v>78</v>
      </c>
      <c r="G1151" s="301" t="s">
        <v>77</v>
      </c>
      <c r="H1151" s="303">
        <v>5834967000</v>
      </c>
      <c r="I1151" s="303">
        <v>6234967000</v>
      </c>
      <c r="J1151" s="303">
        <v>6195047224</v>
      </c>
      <c r="K1151" s="304">
        <f t="shared" si="412"/>
        <v>0.99359743588057481</v>
      </c>
      <c r="L1151" s="303">
        <v>5874599198</v>
      </c>
      <c r="M1151" s="304">
        <f t="shared" si="411"/>
        <v>0.94220213162315058</v>
      </c>
      <c r="P1151">
        <f t="shared" si="398"/>
        <v>2023</v>
      </c>
      <c r="Q1151" t="str">
        <f t="shared" si="399"/>
        <v>Claudia López 2020-2023</v>
      </c>
      <c r="R1151" t="str">
        <f t="shared" si="400"/>
        <v>0102-PERSONERÍA DE BOGOTÁ</v>
      </c>
      <c r="S1151" t="str">
        <f t="shared" si="401"/>
        <v>OTRAS ENTIDADES DE CONTROL</v>
      </c>
      <c r="T1151" t="str">
        <f t="shared" si="402"/>
        <v>Administración Centrral</v>
      </c>
      <c r="U1151" t="str">
        <f t="shared" si="403"/>
        <v>Inversión directa</v>
      </c>
      <c r="V1151" t="s">
        <v>256</v>
      </c>
      <c r="W1151" s="53">
        <f t="shared" si="394"/>
        <v>6415776530.7652626</v>
      </c>
      <c r="X1151" s="53">
        <f t="shared" si="395"/>
        <v>6855592319.3217545</v>
      </c>
      <c r="Y1151" s="53">
        <f t="shared" si="396"/>
        <v>6811698949.9206581</v>
      </c>
      <c r="Z1151" s="53"/>
      <c r="AA1151" s="53">
        <f t="shared" si="397"/>
        <v>6459353696.8042555</v>
      </c>
      <c r="AB1151" s="53"/>
      <c r="AC1151" s="53">
        <f t="shared" si="416"/>
        <v>6415776530.7652626</v>
      </c>
      <c r="AD1151" s="53">
        <f t="shared" si="417"/>
        <v>6855592319.3217545</v>
      </c>
      <c r="AE1151" s="53">
        <f t="shared" si="418"/>
        <v>6811698949.9206581</v>
      </c>
      <c r="AF1151" s="53">
        <f t="shared" si="419"/>
        <v>1.0924995994238074</v>
      </c>
      <c r="AG1151" s="53">
        <f t="shared" si="420"/>
        <v>6459353696.8042555</v>
      </c>
      <c r="AI1151" s="53">
        <f t="shared" si="414"/>
        <v>0</v>
      </c>
      <c r="AJ1151" s="53">
        <f t="shared" si="414"/>
        <v>0</v>
      </c>
      <c r="AK1151" s="53">
        <f t="shared" si="414"/>
        <v>0</v>
      </c>
      <c r="AL1151" s="53">
        <f t="shared" si="413"/>
        <v>-1.0924995994238074</v>
      </c>
      <c r="AM1151" s="53">
        <f t="shared" si="413"/>
        <v>0</v>
      </c>
    </row>
    <row r="1152" spans="1:39" x14ac:dyDescent="0.35">
      <c r="A1152" s="301">
        <v>2023</v>
      </c>
      <c r="B1152" s="301" t="s">
        <v>86</v>
      </c>
      <c r="C1152" s="301" t="s">
        <v>27</v>
      </c>
      <c r="D1152" s="302" t="s">
        <v>13</v>
      </c>
      <c r="E1152" s="302" t="s">
        <v>226</v>
      </c>
      <c r="F1152" s="301" t="s">
        <v>76</v>
      </c>
      <c r="G1152" s="301" t="s">
        <v>77</v>
      </c>
      <c r="H1152" s="303">
        <v>116851419000</v>
      </c>
      <c r="I1152" s="303">
        <v>128390219282</v>
      </c>
      <c r="J1152" s="303">
        <v>128220482209</v>
      </c>
      <c r="K1152" s="304">
        <f t="shared" si="412"/>
        <v>0.99867795947425575</v>
      </c>
      <c r="L1152" s="303">
        <v>124543429286</v>
      </c>
      <c r="M1152" s="304">
        <f t="shared" si="411"/>
        <v>0.97003829405765873</v>
      </c>
      <c r="P1152">
        <f t="shared" si="398"/>
        <v>2023</v>
      </c>
      <c r="Q1152" t="str">
        <f t="shared" si="399"/>
        <v>Claudia López 2020-2023</v>
      </c>
      <c r="R1152" t="str">
        <f t="shared" si="400"/>
        <v>0104-SECRETARÍA GENERAL</v>
      </c>
      <c r="S1152" t="str">
        <f t="shared" si="401"/>
        <v>GESTIÓN PÚBLICA</v>
      </c>
      <c r="T1152" t="str">
        <f t="shared" si="402"/>
        <v>Administración Centrral</v>
      </c>
      <c r="U1152" t="str">
        <f t="shared" si="403"/>
        <v>Funcionamiento</v>
      </c>
      <c r="V1152" t="s">
        <v>256</v>
      </c>
      <c r="W1152" s="53">
        <f t="shared" si="394"/>
        <v>128482747478.57497</v>
      </c>
      <c r="X1152" s="53">
        <f t="shared" si="395"/>
        <v>141170113841.13419</v>
      </c>
      <c r="Y1152" s="53">
        <f t="shared" si="396"/>
        <v>140983481229.61227</v>
      </c>
      <c r="Z1152" s="53"/>
      <c r="AA1152" s="53">
        <f t="shared" si="397"/>
        <v>136940416402.37929</v>
      </c>
      <c r="AB1152" s="53"/>
      <c r="AC1152" s="53">
        <f t="shared" si="416"/>
        <v>128482747478.57497</v>
      </c>
      <c r="AD1152" s="53">
        <f t="shared" si="417"/>
        <v>141170113841.13419</v>
      </c>
      <c r="AE1152" s="53">
        <f t="shared" si="418"/>
        <v>140983481229.61227</v>
      </c>
      <c r="AF1152" s="53">
        <f t="shared" si="419"/>
        <v>1.098085835650394</v>
      </c>
      <c r="AG1152" s="53">
        <f t="shared" si="420"/>
        <v>136940416402.37929</v>
      </c>
      <c r="AI1152" s="53">
        <f t="shared" si="414"/>
        <v>0</v>
      </c>
      <c r="AJ1152" s="53">
        <f t="shared" si="414"/>
        <v>0</v>
      </c>
      <c r="AK1152" s="53">
        <f t="shared" si="414"/>
        <v>0</v>
      </c>
      <c r="AL1152" s="53">
        <f t="shared" si="413"/>
        <v>-1.098085835650394</v>
      </c>
      <c r="AM1152" s="53">
        <f t="shared" si="413"/>
        <v>0</v>
      </c>
    </row>
    <row r="1153" spans="1:39" x14ac:dyDescent="0.35">
      <c r="A1153" s="301">
        <v>2023</v>
      </c>
      <c r="B1153" s="301" t="s">
        <v>86</v>
      </c>
      <c r="C1153" s="301" t="s">
        <v>27</v>
      </c>
      <c r="D1153" s="302" t="s">
        <v>13</v>
      </c>
      <c r="E1153" s="302" t="s">
        <v>226</v>
      </c>
      <c r="F1153" s="301" t="s">
        <v>78</v>
      </c>
      <c r="G1153" s="301" t="s">
        <v>77</v>
      </c>
      <c r="H1153" s="303">
        <v>81558450000</v>
      </c>
      <c r="I1153" s="303">
        <v>82804934052</v>
      </c>
      <c r="J1153" s="303">
        <v>82717481311</v>
      </c>
      <c r="K1153" s="304">
        <f t="shared" si="412"/>
        <v>0.99894387041060762</v>
      </c>
      <c r="L1153" s="303">
        <v>74536354613</v>
      </c>
      <c r="M1153" s="304">
        <f t="shared" si="411"/>
        <v>0.90014387990687272</v>
      </c>
      <c r="P1153">
        <f t="shared" si="398"/>
        <v>2023</v>
      </c>
      <c r="Q1153" t="str">
        <f t="shared" si="399"/>
        <v>Claudia López 2020-2023</v>
      </c>
      <c r="R1153" t="str">
        <f t="shared" si="400"/>
        <v>0104-SECRETARÍA GENERAL</v>
      </c>
      <c r="S1153" t="str">
        <f t="shared" si="401"/>
        <v>GESTIÓN PÚBLICA</v>
      </c>
      <c r="T1153" t="str">
        <f t="shared" si="402"/>
        <v>Administración Centrral</v>
      </c>
      <c r="U1153" t="str">
        <f t="shared" si="403"/>
        <v>Inversión directa</v>
      </c>
      <c r="V1153" t="s">
        <v>256</v>
      </c>
      <c r="W1153" s="53">
        <f t="shared" si="394"/>
        <v>89676735000.487946</v>
      </c>
      <c r="X1153" s="53">
        <f t="shared" si="395"/>
        <v>91047293416.121613</v>
      </c>
      <c r="Y1153" s="53">
        <f t="shared" si="396"/>
        <v>90951135675.510773</v>
      </c>
      <c r="Z1153" s="53"/>
      <c r="AA1153" s="53">
        <f t="shared" si="397"/>
        <v>81955663950.607178</v>
      </c>
      <c r="AB1153" s="53"/>
      <c r="AC1153" s="53">
        <f t="shared" si="416"/>
        <v>89676735000.487946</v>
      </c>
      <c r="AD1153" s="53">
        <f t="shared" si="417"/>
        <v>91047293416.121613</v>
      </c>
      <c r="AE1153" s="53">
        <f t="shared" si="418"/>
        <v>90951135675.510773</v>
      </c>
      <c r="AF1153" s="53">
        <f t="shared" si="419"/>
        <v>1.0983782152207875</v>
      </c>
      <c r="AG1153" s="53">
        <f t="shared" si="420"/>
        <v>81955663950.607178</v>
      </c>
      <c r="AI1153" s="53">
        <f t="shared" si="414"/>
        <v>0</v>
      </c>
      <c r="AJ1153" s="53">
        <f t="shared" si="414"/>
        <v>0</v>
      </c>
      <c r="AK1153" s="53">
        <f t="shared" si="414"/>
        <v>0</v>
      </c>
      <c r="AL1153" s="53">
        <f t="shared" si="413"/>
        <v>-1.0983782152207875</v>
      </c>
      <c r="AM1153" s="53">
        <f t="shared" si="413"/>
        <v>0</v>
      </c>
    </row>
    <row r="1154" spans="1:39" x14ac:dyDescent="0.35">
      <c r="A1154" s="301">
        <v>2023</v>
      </c>
      <c r="B1154" s="301" t="s">
        <v>86</v>
      </c>
      <c r="C1154" s="301" t="s">
        <v>28</v>
      </c>
      <c r="D1154" s="302" t="s">
        <v>255</v>
      </c>
      <c r="E1154" s="302" t="s">
        <v>226</v>
      </c>
      <c r="F1154" s="301" t="s">
        <v>76</v>
      </c>
      <c r="G1154" s="301" t="s">
        <v>77</v>
      </c>
      <c r="H1154" s="303">
        <v>23487007000</v>
      </c>
      <c r="I1154" s="303">
        <v>25375969000</v>
      </c>
      <c r="J1154" s="303">
        <v>24667017104</v>
      </c>
      <c r="K1154" s="304">
        <f t="shared" si="412"/>
        <v>0.97206207589550575</v>
      </c>
      <c r="L1154" s="303">
        <v>23702768813</v>
      </c>
      <c r="M1154" s="304">
        <f t="shared" si="411"/>
        <v>0.93406359430057628</v>
      </c>
      <c r="P1154">
        <f t="shared" si="398"/>
        <v>2023</v>
      </c>
      <c r="Q1154" t="str">
        <f t="shared" si="399"/>
        <v>Claudia López 2020-2023</v>
      </c>
      <c r="R1154" t="str">
        <f t="shared" si="400"/>
        <v>0105-VEEDURÍA DISTRITAL</v>
      </c>
      <c r="S1154" t="str">
        <f t="shared" si="401"/>
        <v>OTRAS ENTIDADES DE CONTROL</v>
      </c>
      <c r="T1154" t="str">
        <f t="shared" si="402"/>
        <v>Administración Centrral</v>
      </c>
      <c r="U1154" t="str">
        <f t="shared" si="403"/>
        <v>Funcionamiento</v>
      </c>
      <c r="V1154" t="s">
        <v>256</v>
      </c>
      <c r="W1154" s="53">
        <f t="shared" si="394"/>
        <v>25824891261.342083</v>
      </c>
      <c r="X1154" s="53">
        <f t="shared" si="395"/>
        <v>27901879540.300201</v>
      </c>
      <c r="Y1154" s="53">
        <f t="shared" si="396"/>
        <v>27122358947.330555</v>
      </c>
      <c r="Z1154" s="53"/>
      <c r="AA1154" s="53">
        <f t="shared" si="397"/>
        <v>26062129891.154518</v>
      </c>
      <c r="AB1154" s="53"/>
      <c r="AC1154" s="53">
        <f t="shared" si="416"/>
        <v>25824891261.342083</v>
      </c>
      <c r="AD1154" s="53">
        <f t="shared" si="417"/>
        <v>27901879540.300201</v>
      </c>
      <c r="AE1154" s="53">
        <f t="shared" si="418"/>
        <v>27122358947.330555</v>
      </c>
      <c r="AF1154" s="53">
        <f t="shared" si="419"/>
        <v>1.0688206210896047</v>
      </c>
      <c r="AG1154" s="53">
        <f t="shared" si="420"/>
        <v>26062129891.154518</v>
      </c>
      <c r="AI1154" s="53">
        <f t="shared" si="414"/>
        <v>0</v>
      </c>
      <c r="AJ1154" s="53">
        <f t="shared" si="414"/>
        <v>0</v>
      </c>
      <c r="AK1154" s="53">
        <f t="shared" si="414"/>
        <v>0</v>
      </c>
      <c r="AL1154" s="53">
        <f t="shared" si="413"/>
        <v>-1.0688206210896047</v>
      </c>
      <c r="AM1154" s="53">
        <f t="shared" si="413"/>
        <v>0</v>
      </c>
    </row>
    <row r="1155" spans="1:39" x14ac:dyDescent="0.35">
      <c r="A1155" s="301">
        <v>2023</v>
      </c>
      <c r="B1155" s="301" t="s">
        <v>86</v>
      </c>
      <c r="C1155" s="301" t="s">
        <v>28</v>
      </c>
      <c r="D1155" s="302" t="s">
        <v>255</v>
      </c>
      <c r="E1155" s="302" t="s">
        <v>226</v>
      </c>
      <c r="F1155" s="301" t="s">
        <v>78</v>
      </c>
      <c r="G1155" s="301" t="s">
        <v>77</v>
      </c>
      <c r="H1155" s="303">
        <v>1823427000</v>
      </c>
      <c r="I1155" s="303">
        <v>1823427000</v>
      </c>
      <c r="J1155" s="303">
        <v>1778397407</v>
      </c>
      <c r="K1155" s="304">
        <f t="shared" si="412"/>
        <v>0.97530496532079436</v>
      </c>
      <c r="L1155" s="303">
        <v>1749164656</v>
      </c>
      <c r="M1155" s="304">
        <f t="shared" si="411"/>
        <v>0.95927320150463935</v>
      </c>
      <c r="P1155">
        <f t="shared" si="398"/>
        <v>2023</v>
      </c>
      <c r="Q1155" t="str">
        <f t="shared" si="399"/>
        <v>Claudia López 2020-2023</v>
      </c>
      <c r="R1155" t="str">
        <f t="shared" si="400"/>
        <v>0105-VEEDURÍA DISTRITAL</v>
      </c>
      <c r="S1155" t="str">
        <f t="shared" si="401"/>
        <v>OTRAS ENTIDADES DE CONTROL</v>
      </c>
      <c r="T1155" t="str">
        <f t="shared" si="402"/>
        <v>Administración Centrral</v>
      </c>
      <c r="U1155" t="str">
        <f t="shared" si="403"/>
        <v>Inversión directa</v>
      </c>
      <c r="V1155" t="s">
        <v>256</v>
      </c>
      <c r="W1155" s="53">
        <f t="shared" si="394"/>
        <v>2004929959.7004936</v>
      </c>
      <c r="X1155" s="53">
        <f t="shared" si="395"/>
        <v>2004929959.7004936</v>
      </c>
      <c r="Y1155" s="53">
        <f t="shared" si="396"/>
        <v>1955418144.8163116</v>
      </c>
      <c r="Z1155" s="53"/>
      <c r="AA1155" s="53">
        <f t="shared" si="397"/>
        <v>1923275581.2344601</v>
      </c>
      <c r="AB1155" s="53"/>
      <c r="AC1155" s="53">
        <f t="shared" si="416"/>
        <v>2004929959.7004936</v>
      </c>
      <c r="AD1155" s="53">
        <f t="shared" si="417"/>
        <v>2004929959.7004936</v>
      </c>
      <c r="AE1155" s="53">
        <f t="shared" si="418"/>
        <v>1955418144.8163116</v>
      </c>
      <c r="AF1155" s="53">
        <f t="shared" si="419"/>
        <v>1.0723863060140668</v>
      </c>
      <c r="AG1155" s="53">
        <f t="shared" si="420"/>
        <v>1923275581.2344601</v>
      </c>
      <c r="AI1155" s="53">
        <f t="shared" si="414"/>
        <v>0</v>
      </c>
      <c r="AJ1155" s="53">
        <f t="shared" si="414"/>
        <v>0</v>
      </c>
      <c r="AK1155" s="53">
        <f t="shared" si="414"/>
        <v>0</v>
      </c>
      <c r="AL1155" s="53">
        <f t="shared" si="413"/>
        <v>-1.0723863060140668</v>
      </c>
      <c r="AM1155" s="53">
        <f t="shared" si="413"/>
        <v>0</v>
      </c>
    </row>
    <row r="1156" spans="1:39" x14ac:dyDescent="0.35">
      <c r="A1156" s="301">
        <v>2023</v>
      </c>
      <c r="B1156" s="301" t="s">
        <v>86</v>
      </c>
      <c r="C1156" s="301" t="s">
        <v>29</v>
      </c>
      <c r="D1156" s="302" t="s">
        <v>14</v>
      </c>
      <c r="E1156" s="302" t="s">
        <v>226</v>
      </c>
      <c r="F1156" s="301" t="s">
        <v>76</v>
      </c>
      <c r="G1156" s="301" t="s">
        <v>77</v>
      </c>
      <c r="H1156" s="303">
        <v>150893621000</v>
      </c>
      <c r="I1156" s="303">
        <v>153893621000</v>
      </c>
      <c r="J1156" s="303">
        <v>153537075597</v>
      </c>
      <c r="K1156" s="304">
        <f t="shared" si="412"/>
        <v>0.99768316970720961</v>
      </c>
      <c r="L1156" s="303">
        <v>149996643946</v>
      </c>
      <c r="M1156" s="304">
        <f t="shared" si="411"/>
        <v>0.97467746207622208</v>
      </c>
      <c r="P1156">
        <f t="shared" si="398"/>
        <v>2023</v>
      </c>
      <c r="Q1156" t="str">
        <f t="shared" si="399"/>
        <v>Claudia López 2020-2023</v>
      </c>
      <c r="R1156" t="str">
        <f t="shared" si="400"/>
        <v>0110-SECRETARÍA DISTRITAL DE GOBIERNO</v>
      </c>
      <c r="S1156" t="str">
        <f t="shared" si="401"/>
        <v>GOBIERNO</v>
      </c>
      <c r="T1156" t="str">
        <f t="shared" si="402"/>
        <v>Administración Centrral</v>
      </c>
      <c r="U1156" t="str">
        <f t="shared" si="403"/>
        <v>Funcionamiento</v>
      </c>
      <c r="V1156" t="s">
        <v>256</v>
      </c>
      <c r="W1156" s="53">
        <f t="shared" si="394"/>
        <v>165913492270.64838</v>
      </c>
      <c r="X1156" s="53">
        <f t="shared" si="395"/>
        <v>169212110684.82208</v>
      </c>
      <c r="Y1156" s="53">
        <f t="shared" si="396"/>
        <v>168820074940.88046</v>
      </c>
      <c r="Z1156" s="53"/>
      <c r="AA1156" s="53">
        <f t="shared" si="397"/>
        <v>164927230594.84317</v>
      </c>
      <c r="AB1156" s="53"/>
      <c r="AC1156" s="53">
        <f t="shared" si="416"/>
        <v>165913492270.64838</v>
      </c>
      <c r="AD1156" s="53">
        <f t="shared" si="417"/>
        <v>169212110684.82208</v>
      </c>
      <c r="AE1156" s="53">
        <f t="shared" si="418"/>
        <v>168820074940.88046</v>
      </c>
      <c r="AF1156" s="53">
        <f t="shared" si="419"/>
        <v>1.0969920250357905</v>
      </c>
      <c r="AG1156" s="53">
        <f t="shared" si="420"/>
        <v>164927230594.84317</v>
      </c>
      <c r="AI1156" s="53">
        <f t="shared" si="414"/>
        <v>0</v>
      </c>
      <c r="AJ1156" s="53">
        <f t="shared" si="414"/>
        <v>0</v>
      </c>
      <c r="AK1156" s="53">
        <f t="shared" si="414"/>
        <v>0</v>
      </c>
      <c r="AL1156" s="53">
        <f t="shared" si="413"/>
        <v>-1.0969920250357905</v>
      </c>
      <c r="AM1156" s="53">
        <f t="shared" si="413"/>
        <v>0</v>
      </c>
    </row>
    <row r="1157" spans="1:39" x14ac:dyDescent="0.35">
      <c r="A1157" s="301">
        <v>2023</v>
      </c>
      <c r="B1157" s="301" t="s">
        <v>86</v>
      </c>
      <c r="C1157" s="301" t="s">
        <v>29</v>
      </c>
      <c r="D1157" s="302" t="s">
        <v>14</v>
      </c>
      <c r="E1157" s="302" t="s">
        <v>226</v>
      </c>
      <c r="F1157" s="301" t="s">
        <v>78</v>
      </c>
      <c r="G1157" s="301" t="s">
        <v>77</v>
      </c>
      <c r="H1157" s="303">
        <v>72446639000</v>
      </c>
      <c r="I1157" s="303">
        <v>72446639000</v>
      </c>
      <c r="J1157" s="303">
        <v>72406561718</v>
      </c>
      <c r="K1157" s="304">
        <f t="shared" si="412"/>
        <v>0.99944680274263653</v>
      </c>
      <c r="L1157" s="303">
        <v>69260705719</v>
      </c>
      <c r="M1157" s="304">
        <f t="shared" si="411"/>
        <v>0.95602372553128379</v>
      </c>
      <c r="P1157">
        <f t="shared" si="398"/>
        <v>2023</v>
      </c>
      <c r="Q1157" t="str">
        <f t="shared" si="399"/>
        <v>Claudia López 2020-2023</v>
      </c>
      <c r="R1157" t="str">
        <f t="shared" si="400"/>
        <v>0110-SECRETARÍA DISTRITAL DE GOBIERNO</v>
      </c>
      <c r="S1157" t="str">
        <f t="shared" si="401"/>
        <v>GOBIERNO</v>
      </c>
      <c r="T1157" t="str">
        <f t="shared" si="402"/>
        <v>Administración Centrral</v>
      </c>
      <c r="U1157" t="str">
        <f t="shared" si="403"/>
        <v>Inversión directa</v>
      </c>
      <c r="V1157" t="s">
        <v>256</v>
      </c>
      <c r="W1157" s="53">
        <f t="shared" ref="W1157:W1220" si="421">IF(A1157=$W$1,H1157*$W$2,IF(A1157=$X$1,H1157*$X$2,IF(A1157=$Y$1,H1157*$Y$2,IF(A1157=$Z$1,H1157*$Z$2,IF(A1157=$AA$1,H1157*$AA$2,IF(A1157=$AB$1,H1157*$AB$2,IF(A1157=$AC$1,H1157*$AC$2,IF(A1157=$AD$1,H1157*$AD$2,IF(A1157=$AE$1,H1157*$AE$2,IF(A1157=$AF$1,H1157*$AF$2,IF(A1157=$AG$1,H1157*$AG$2,IF(A1157=$AH$1,H1157*$AH$2,IF(A1157=$AI$1,H1157*$AI$2,IF(A1157=$AJ$1,H1157*$AJ$2,0))))))))))))))</f>
        <v>79657939150.131165</v>
      </c>
      <c r="X1157" s="53">
        <f t="shared" ref="X1157:X1220" si="422">IF(A1157=$W$1,I1157*$W$2,IF(A1157=$X$1,I1157*$X$2,IF(A1157=$Y$1,I1157*$Y$2,IF(A1157=$Z$1,I1157*$Z$2,IF(A1157=$AA$1,I1157*$AA$2,IF(A1157=$AB$1,I1157*$AB$2,IF(A1157=$AC$1,I1157*$AC$2,IF(A1157=$AD$1,I1157*$AD$2,IF(A1157=$AE$1,I1157*$AE$2,IF(A1157=$AF$1,I1157*$AF$2,IF(A1157=$AG$1,I1157*$AG$2,IF(A1157=$AH$1,I1157*$AH$2,IF(A1157=$AI$1,I1157*$AI$2,IF(A1157=$AJ$1,I1157*$AJ$2,0))))))))))))))</f>
        <v>79657939150.131165</v>
      </c>
      <c r="Y1157" s="53">
        <f t="shared" ref="Y1157:Y1220" si="423">IF(A1157=$W$1,J1157*$W$2,IF(A1157=$X$1,J1157*$X$2,IF(A1157=$Y$1,J1157*$Y$2,IF(A1157=$Z$1,J1157*$Z$2,IF(A1157=$AA$1,J1157*$AA$2,IF(A1157=$AB$1,J1157*$AB$2,IF(A1157=$AC$1,J1157*$AC$2,IF(A1157=$AD$1,J1157*$AD$2,IF(A1157=$AE$1,J1157*$AE$2,IF(A1157=$AF$1,J1157*$AF$2,IF(A1157=$AG$1,J1157*$AG$2,IF(A1157=$AH$1,J1157*$AH$2,IF(A1157=$AI$1,J1157*$AI$2,IF(A1157=$AJ$1,J1157*$AJ$2,0))))))))))))))</f>
        <v>79613872596.666092</v>
      </c>
      <c r="Z1157" s="53"/>
      <c r="AA1157" s="53">
        <f t="shared" ref="AA1157:AA1220" si="424">IF(A1157=$W$1,L1157*$W$2,IF(A1157=$X$1,L1157*$X$2,IF(A1157=$Y$1,L1157*$Y$2,IF(A1157=$Z$1,L1157*$Z$2,IF(A1157=$AA$1,L1157*$AA$2,IF(A1157=$AB$1,L1157*$AB$2,IF(A1157=$AC$1,L1157*$AC$2,IF(A1157=$AD$1,L1157*$AD$2,IF(A1157=$AE$1,L1157*$AE$2,IF(A1157=$AF$1,L1157*$AF$2,IF(A1157=$AG$1,L1157*$AG$2,IF(A1157=$AH$1,L1157*$AH$2,IF(A1157=$AI$1,L1157*$AI$2,IF(A1157=$AJ$1,L1157*$AJ$2,0))))))))))))))</f>
        <v>76154879754.452698</v>
      </c>
      <c r="AB1157" s="53"/>
      <c r="AC1157" s="53">
        <f t="shared" si="416"/>
        <v>79657939150.131165</v>
      </c>
      <c r="AD1157" s="53">
        <f t="shared" si="417"/>
        <v>79657939150.131165</v>
      </c>
      <c r="AE1157" s="53">
        <f t="shared" si="418"/>
        <v>79613872596.666092</v>
      </c>
      <c r="AF1157" s="53">
        <f t="shared" si="419"/>
        <v>1.0989312091712919</v>
      </c>
      <c r="AG1157" s="53">
        <f t="shared" si="420"/>
        <v>76154879754.452698</v>
      </c>
      <c r="AI1157" s="53">
        <f t="shared" si="414"/>
        <v>0</v>
      </c>
      <c r="AJ1157" s="53">
        <f t="shared" si="414"/>
        <v>0</v>
      </c>
      <c r="AK1157" s="53">
        <f t="shared" si="414"/>
        <v>0</v>
      </c>
      <c r="AL1157" s="53">
        <f t="shared" si="413"/>
        <v>-1.0989312091712919</v>
      </c>
      <c r="AM1157" s="53">
        <f t="shared" si="413"/>
        <v>0</v>
      </c>
    </row>
    <row r="1158" spans="1:39" x14ac:dyDescent="0.35">
      <c r="A1158" s="301">
        <v>2023</v>
      </c>
      <c r="B1158" s="301" t="s">
        <v>86</v>
      </c>
      <c r="C1158" s="301" t="s">
        <v>30</v>
      </c>
      <c r="D1158" s="302" t="s">
        <v>16</v>
      </c>
      <c r="E1158" s="302" t="s">
        <v>226</v>
      </c>
      <c r="F1158" s="301" t="s">
        <v>76</v>
      </c>
      <c r="G1158" s="301" t="s">
        <v>77</v>
      </c>
      <c r="H1158" s="303">
        <v>502013573000</v>
      </c>
      <c r="I1158" s="303">
        <v>416478271768</v>
      </c>
      <c r="J1158" s="303">
        <v>412603248296</v>
      </c>
      <c r="K1158" s="304">
        <f t="shared" si="412"/>
        <v>0.99069573676544986</v>
      </c>
      <c r="L1158" s="303">
        <v>393020113584</v>
      </c>
      <c r="M1158" s="304">
        <f t="shared" si="411"/>
        <v>0.94367495311479921</v>
      </c>
      <c r="P1158">
        <f t="shared" ref="P1158:P1221" si="425">+A1158</f>
        <v>2023</v>
      </c>
      <c r="Q1158" t="str">
        <f t="shared" ref="Q1158:Q1221" si="426">+B1158</f>
        <v>Claudia López 2020-2023</v>
      </c>
      <c r="R1158" t="str">
        <f t="shared" ref="R1158:R1221" si="427">+C1158</f>
        <v>0111-SECRETARÍA DISTRITAL DE HACIENDA</v>
      </c>
      <c r="S1158" t="str">
        <f t="shared" ref="S1158:S1221" si="428">+D1158</f>
        <v>HACIENDA</v>
      </c>
      <c r="T1158" t="str">
        <f t="shared" ref="T1158:T1221" si="429">+E1158</f>
        <v>Administración Centrral</v>
      </c>
      <c r="U1158" t="str">
        <f t="shared" ref="U1158:U1221" si="430">+F1158</f>
        <v>Funcionamiento</v>
      </c>
      <c r="V1158" t="s">
        <v>256</v>
      </c>
      <c r="W1158" s="53">
        <f t="shared" si="421"/>
        <v>551983738687.64197</v>
      </c>
      <c r="X1158" s="53">
        <f t="shared" si="422"/>
        <v>457934298785.71912</v>
      </c>
      <c r="Y1158" s="53">
        <f t="shared" si="423"/>
        <v>453673557525.68768</v>
      </c>
      <c r="Z1158" s="53"/>
      <c r="AA1158" s="53">
        <f t="shared" si="424"/>
        <v>432141127936.27197</v>
      </c>
      <c r="AB1158" s="53"/>
      <c r="AC1158" s="53">
        <f t="shared" si="416"/>
        <v>551983738687.64197</v>
      </c>
      <c r="AD1158" s="53">
        <f t="shared" si="417"/>
        <v>457934298785.71912</v>
      </c>
      <c r="AE1158" s="53">
        <f t="shared" si="418"/>
        <v>453673557525.68768</v>
      </c>
      <c r="AF1158" s="53">
        <f t="shared" si="419"/>
        <v>1.0893090667126264</v>
      </c>
      <c r="AG1158" s="53">
        <f t="shared" si="420"/>
        <v>432141127936.27197</v>
      </c>
      <c r="AI1158" s="53">
        <f t="shared" si="414"/>
        <v>0</v>
      </c>
      <c r="AJ1158" s="53">
        <f t="shared" si="414"/>
        <v>0</v>
      </c>
      <c r="AK1158" s="53">
        <f t="shared" si="414"/>
        <v>0</v>
      </c>
      <c r="AL1158" s="53">
        <f t="shared" si="413"/>
        <v>-1.0893090667126264</v>
      </c>
      <c r="AM1158" s="53">
        <f t="shared" si="413"/>
        <v>0</v>
      </c>
    </row>
    <row r="1159" spans="1:39" x14ac:dyDescent="0.35">
      <c r="A1159" s="301">
        <v>2023</v>
      </c>
      <c r="B1159" s="301" t="s">
        <v>86</v>
      </c>
      <c r="C1159" s="301" t="s">
        <v>30</v>
      </c>
      <c r="D1159" s="302" t="s">
        <v>16</v>
      </c>
      <c r="E1159" s="302" t="s">
        <v>226</v>
      </c>
      <c r="F1159" s="301" t="s">
        <v>79</v>
      </c>
      <c r="G1159" s="301" t="s">
        <v>77</v>
      </c>
      <c r="H1159" s="303">
        <v>1361817349000</v>
      </c>
      <c r="I1159" s="303">
        <v>1348817349000</v>
      </c>
      <c r="J1159" s="303">
        <v>1251761545470</v>
      </c>
      <c r="K1159" s="304">
        <f>+J1159/I1159</f>
        <v>0.92804377582928022</v>
      </c>
      <c r="L1159" s="303">
        <v>1251102368584</v>
      </c>
      <c r="M1159" s="304">
        <f t="shared" si="411"/>
        <v>0.92755506852840752</v>
      </c>
      <c r="P1159">
        <f t="shared" si="425"/>
        <v>2023</v>
      </c>
      <c r="Q1159" t="str">
        <f t="shared" si="426"/>
        <v>Claudia López 2020-2023</v>
      </c>
      <c r="R1159" t="str">
        <f t="shared" si="427"/>
        <v>0111-SECRETARÍA DISTRITAL DE HACIENDA</v>
      </c>
      <c r="S1159" t="str">
        <f t="shared" si="428"/>
        <v>HACIENDA</v>
      </c>
      <c r="T1159" t="str">
        <f t="shared" si="429"/>
        <v>Administración Centrral</v>
      </c>
      <c r="U1159" t="str">
        <f t="shared" si="430"/>
        <v>Servicio de la deuda</v>
      </c>
      <c r="V1159" t="s">
        <v>256</v>
      </c>
      <c r="W1159" s="53">
        <f t="shared" si="421"/>
        <v>1497371928050.8643</v>
      </c>
      <c r="X1159" s="53">
        <f t="shared" si="422"/>
        <v>1483077914922.7783</v>
      </c>
      <c r="Y1159" s="53">
        <f t="shared" si="423"/>
        <v>1376361228013.9512</v>
      </c>
      <c r="Z1159" s="53"/>
      <c r="AA1159" s="53">
        <f t="shared" si="424"/>
        <v>1375636437009.1653</v>
      </c>
      <c r="AB1159" s="53"/>
      <c r="AC1159" s="53">
        <f t="shared" si="416"/>
        <v>1497371928050.8643</v>
      </c>
      <c r="AD1159" s="53">
        <f t="shared" si="417"/>
        <v>1483077914922.7783</v>
      </c>
      <c r="AE1159" s="53">
        <f t="shared" si="418"/>
        <v>1376361228013.9512</v>
      </c>
      <c r="AF1159" s="53">
        <f t="shared" si="419"/>
        <v>1.0204207627032467</v>
      </c>
      <c r="AG1159" s="53">
        <f t="shared" si="420"/>
        <v>1375636437009.1653</v>
      </c>
      <c r="AI1159" s="53">
        <f t="shared" si="414"/>
        <v>0</v>
      </c>
      <c r="AJ1159" s="53">
        <f t="shared" si="414"/>
        <v>0</v>
      </c>
      <c r="AK1159" s="53">
        <f t="shared" si="414"/>
        <v>0</v>
      </c>
      <c r="AL1159" s="53">
        <f t="shared" si="413"/>
        <v>-1.0204207627032467</v>
      </c>
      <c r="AM1159" s="53">
        <f t="shared" si="413"/>
        <v>0</v>
      </c>
    </row>
    <row r="1160" spans="1:39" x14ac:dyDescent="0.35">
      <c r="A1160" s="301">
        <v>2023</v>
      </c>
      <c r="B1160" s="301" t="s">
        <v>86</v>
      </c>
      <c r="C1160" s="301" t="s">
        <v>30</v>
      </c>
      <c r="D1160" s="302" t="s">
        <v>16</v>
      </c>
      <c r="E1160" s="302" t="s">
        <v>226</v>
      </c>
      <c r="F1160" s="301" t="s">
        <v>78</v>
      </c>
      <c r="G1160" s="301" t="s">
        <v>77</v>
      </c>
      <c r="H1160" s="303">
        <v>45770148000</v>
      </c>
      <c r="I1160" s="303">
        <v>45770148000</v>
      </c>
      <c r="J1160" s="303">
        <v>43636584725</v>
      </c>
      <c r="K1160" s="304">
        <f t="shared" ref="K1160:K1169" si="431">+J1160/I1160</f>
        <v>0.95338526598166129</v>
      </c>
      <c r="L1160" s="303">
        <v>32745717665</v>
      </c>
      <c r="M1160" s="304">
        <f t="shared" si="411"/>
        <v>0.71543831724118523</v>
      </c>
      <c r="P1160">
        <f t="shared" si="425"/>
        <v>2023</v>
      </c>
      <c r="Q1160" t="str">
        <f t="shared" si="426"/>
        <v>Claudia López 2020-2023</v>
      </c>
      <c r="R1160" t="str">
        <f t="shared" si="427"/>
        <v>0111-SECRETARÍA DISTRITAL DE HACIENDA</v>
      </c>
      <c r="S1160" t="str">
        <f t="shared" si="428"/>
        <v>HACIENDA</v>
      </c>
      <c r="T1160" t="str">
        <f t="shared" si="429"/>
        <v>Administración Centrral</v>
      </c>
      <c r="U1160" t="str">
        <f t="shared" si="430"/>
        <v>Inversión directa</v>
      </c>
      <c r="V1160" t="s">
        <v>256</v>
      </c>
      <c r="W1160" s="53">
        <f t="shared" si="421"/>
        <v>50326084337.418297</v>
      </c>
      <c r="X1160" s="53">
        <f t="shared" si="422"/>
        <v>50326084337.418297</v>
      </c>
      <c r="Y1160" s="53">
        <f t="shared" si="423"/>
        <v>47980147301.845055</v>
      </c>
      <c r="Z1160" s="53"/>
      <c r="AA1160" s="53">
        <f t="shared" si="424"/>
        <v>36005209091.700516</v>
      </c>
      <c r="AB1160" s="53"/>
      <c r="AC1160" s="53">
        <f t="shared" si="416"/>
        <v>50326084337.418297</v>
      </c>
      <c r="AD1160" s="53">
        <f t="shared" si="417"/>
        <v>50326084337.418297</v>
      </c>
      <c r="AE1160" s="53">
        <f t="shared" si="418"/>
        <v>47980147301.845055</v>
      </c>
      <c r="AF1160" s="53">
        <f t="shared" si="419"/>
        <v>1.0482847313896617</v>
      </c>
      <c r="AG1160" s="53">
        <f t="shared" si="420"/>
        <v>36005209091.700516</v>
      </c>
      <c r="AI1160" s="53">
        <f t="shared" si="414"/>
        <v>0</v>
      </c>
      <c r="AJ1160" s="53">
        <f t="shared" si="414"/>
        <v>0</v>
      </c>
      <c r="AK1160" s="53">
        <f t="shared" si="414"/>
        <v>0</v>
      </c>
      <c r="AL1160" s="53">
        <f t="shared" si="413"/>
        <v>-1.0482847313896617</v>
      </c>
      <c r="AM1160" s="53">
        <f t="shared" si="413"/>
        <v>0</v>
      </c>
    </row>
    <row r="1161" spans="1:39" x14ac:dyDescent="0.35">
      <c r="A1161" s="301">
        <v>2023</v>
      </c>
      <c r="B1161" s="301" t="s">
        <v>86</v>
      </c>
      <c r="C1161" s="301" t="s">
        <v>30</v>
      </c>
      <c r="D1161" s="302" t="s">
        <v>16</v>
      </c>
      <c r="E1161" s="302" t="s">
        <v>226</v>
      </c>
      <c r="F1161" s="301" t="s">
        <v>80</v>
      </c>
      <c r="G1161" s="301" t="s">
        <v>77</v>
      </c>
      <c r="H1161" s="303">
        <v>5034020929000</v>
      </c>
      <c r="I1161" s="303">
        <v>4373488874080</v>
      </c>
      <c r="J1161" s="303">
        <v>4310821313684</v>
      </c>
      <c r="K1161" s="304">
        <f t="shared" si="431"/>
        <v>0.98567103696835567</v>
      </c>
      <c r="L1161" s="303">
        <v>4310821313684</v>
      </c>
      <c r="M1161" s="304">
        <f t="shared" si="411"/>
        <v>0.98567103696835567</v>
      </c>
      <c r="P1161">
        <f t="shared" si="425"/>
        <v>2023</v>
      </c>
      <c r="Q1161" t="str">
        <f t="shared" si="426"/>
        <v>Claudia López 2020-2023</v>
      </c>
      <c r="R1161" t="str">
        <f t="shared" si="427"/>
        <v>0111-SECRETARÍA DISTRITAL DE HACIENDA</v>
      </c>
      <c r="S1161" t="str">
        <f t="shared" si="428"/>
        <v>HACIENDA</v>
      </c>
      <c r="T1161" t="str">
        <f t="shared" si="429"/>
        <v>Administración Centrral</v>
      </c>
      <c r="U1161" t="str">
        <f t="shared" si="430"/>
        <v>Transferencias</v>
      </c>
      <c r="V1161" t="s">
        <v>256</v>
      </c>
      <c r="W1161" s="53">
        <f t="shared" si="421"/>
        <v>5535104711245.041</v>
      </c>
      <c r="X1161" s="53">
        <f t="shared" si="422"/>
        <v>4808823644741.3428</v>
      </c>
      <c r="Y1161" s="53">
        <f t="shared" si="423"/>
        <v>4739918188510.1465</v>
      </c>
      <c r="Z1161" s="53"/>
      <c r="AA1161" s="53">
        <f t="shared" si="424"/>
        <v>4739918188510.1465</v>
      </c>
      <c r="AB1161" s="53"/>
      <c r="AC1161" s="53">
        <f t="shared" si="416"/>
        <v>5535104711245.041</v>
      </c>
      <c r="AD1161" s="53">
        <f t="shared" si="417"/>
        <v>4808823644741.3428</v>
      </c>
      <c r="AE1161" s="53">
        <f t="shared" si="418"/>
        <v>4739918188510.1465</v>
      </c>
      <c r="AF1161" s="53">
        <f t="shared" si="419"/>
        <v>1.0837842109538298</v>
      </c>
      <c r="AG1161" s="53">
        <f t="shared" si="420"/>
        <v>4739918188510.1465</v>
      </c>
      <c r="AI1161" s="53">
        <f t="shared" si="414"/>
        <v>0</v>
      </c>
      <c r="AJ1161" s="53">
        <f t="shared" si="414"/>
        <v>0</v>
      </c>
      <c r="AK1161" s="53">
        <f t="shared" si="414"/>
        <v>0</v>
      </c>
      <c r="AL1161" s="53">
        <f t="shared" si="413"/>
        <v>-1.0837842109538298</v>
      </c>
      <c r="AM1161" s="53">
        <f t="shared" si="413"/>
        <v>0</v>
      </c>
    </row>
    <row r="1162" spans="1:39" x14ac:dyDescent="0.35">
      <c r="A1162" s="301">
        <v>2023</v>
      </c>
      <c r="B1162" s="301" t="s">
        <v>86</v>
      </c>
      <c r="C1162" s="301" t="s">
        <v>31</v>
      </c>
      <c r="D1162" s="302" t="s">
        <v>11</v>
      </c>
      <c r="E1162" s="302" t="s">
        <v>226</v>
      </c>
      <c r="F1162" s="301" t="s">
        <v>76</v>
      </c>
      <c r="G1162" s="301" t="s">
        <v>77</v>
      </c>
      <c r="H1162" s="303">
        <v>134941442000</v>
      </c>
      <c r="I1162" s="303">
        <v>135574586000</v>
      </c>
      <c r="J1162" s="303">
        <v>135396669600</v>
      </c>
      <c r="K1162" s="304">
        <f t="shared" si="431"/>
        <v>0.99868768620101112</v>
      </c>
      <c r="L1162" s="303">
        <v>127670854477</v>
      </c>
      <c r="M1162" s="304">
        <f t="shared" si="411"/>
        <v>0.94170196822138919</v>
      </c>
      <c r="P1162">
        <f t="shared" si="425"/>
        <v>2023</v>
      </c>
      <c r="Q1162" t="str">
        <f t="shared" si="426"/>
        <v>Claudia López 2020-2023</v>
      </c>
      <c r="R1162" t="str">
        <f t="shared" si="427"/>
        <v>0112-SECRETARÍA DE EDUCACIÓN DEL DISTRITO</v>
      </c>
      <c r="S1162" t="str">
        <f t="shared" si="428"/>
        <v>EDUCACIÓN</v>
      </c>
      <c r="T1162" t="str">
        <f t="shared" si="429"/>
        <v>Administración Centrral</v>
      </c>
      <c r="U1162" t="str">
        <f t="shared" si="430"/>
        <v>Funcionamiento</v>
      </c>
      <c r="V1162" t="s">
        <v>256</v>
      </c>
      <c r="W1162" s="53">
        <f t="shared" si="421"/>
        <v>148373441805.45013</v>
      </c>
      <c r="X1162" s="53">
        <f t="shared" si="422"/>
        <v>149069608624.52466</v>
      </c>
      <c r="Y1162" s="53">
        <f t="shared" si="423"/>
        <v>148873982520.11682</v>
      </c>
      <c r="Z1162" s="53"/>
      <c r="AA1162" s="53">
        <f t="shared" si="424"/>
        <v>140379143843.70703</v>
      </c>
      <c r="AB1162" s="53"/>
      <c r="AC1162" s="53">
        <f t="shared" si="416"/>
        <v>148373441805.45013</v>
      </c>
      <c r="AD1162" s="53">
        <f t="shared" si="417"/>
        <v>149069608624.52466</v>
      </c>
      <c r="AE1162" s="53">
        <f t="shared" si="418"/>
        <v>148873982520.11682</v>
      </c>
      <c r="AF1162" s="53">
        <f t="shared" si="419"/>
        <v>1.0980965305703889</v>
      </c>
      <c r="AG1162" s="53">
        <f t="shared" si="420"/>
        <v>140379143843.70703</v>
      </c>
      <c r="AI1162" s="53">
        <f t="shared" si="414"/>
        <v>0</v>
      </c>
      <c r="AJ1162" s="53">
        <f t="shared" si="414"/>
        <v>0</v>
      </c>
      <c r="AK1162" s="53">
        <f t="shared" si="414"/>
        <v>0</v>
      </c>
      <c r="AL1162" s="53">
        <f t="shared" si="413"/>
        <v>-1.0980965305703889</v>
      </c>
      <c r="AM1162" s="53">
        <f t="shared" si="413"/>
        <v>0</v>
      </c>
    </row>
    <row r="1163" spans="1:39" x14ac:dyDescent="0.35">
      <c r="A1163" s="301">
        <v>2023</v>
      </c>
      <c r="B1163" s="301" t="s">
        <v>86</v>
      </c>
      <c r="C1163" s="301" t="s">
        <v>31</v>
      </c>
      <c r="D1163" s="302" t="s">
        <v>11</v>
      </c>
      <c r="E1163" s="302" t="s">
        <v>226</v>
      </c>
      <c r="F1163" s="301" t="s">
        <v>78</v>
      </c>
      <c r="G1163" s="301" t="s">
        <v>77</v>
      </c>
      <c r="H1163" s="303">
        <v>5644045901000</v>
      </c>
      <c r="I1163" s="303">
        <v>5695609044275</v>
      </c>
      <c r="J1163" s="303">
        <v>5694229861189</v>
      </c>
      <c r="K1163" s="304">
        <f t="shared" si="431"/>
        <v>0.99975785151767282</v>
      </c>
      <c r="L1163" s="303">
        <v>5073360757976</v>
      </c>
      <c r="M1163" s="304">
        <f t="shared" si="411"/>
        <v>0.89074947359238799</v>
      </c>
      <c r="P1163">
        <f t="shared" si="425"/>
        <v>2023</v>
      </c>
      <c r="Q1163" t="str">
        <f t="shared" si="426"/>
        <v>Claudia López 2020-2023</v>
      </c>
      <c r="R1163" t="str">
        <f t="shared" si="427"/>
        <v>0112-SECRETARÍA DE EDUCACIÓN DEL DISTRITO</v>
      </c>
      <c r="S1163" t="str">
        <f t="shared" si="428"/>
        <v>EDUCACIÓN</v>
      </c>
      <c r="T1163" t="str">
        <f t="shared" si="429"/>
        <v>Administración Centrral</v>
      </c>
      <c r="U1163" t="str">
        <f t="shared" si="430"/>
        <v>Inversión directa</v>
      </c>
      <c r="V1163" t="s">
        <v>256</v>
      </c>
      <c r="W1163" s="53">
        <f t="shared" si="421"/>
        <v>6205851246493.3701</v>
      </c>
      <c r="X1163" s="53">
        <f t="shared" si="422"/>
        <v>6262546957793.2344</v>
      </c>
      <c r="Y1163" s="53">
        <f t="shared" si="423"/>
        <v>6261030491551.9014</v>
      </c>
      <c r="Z1163" s="53"/>
      <c r="AA1163" s="53">
        <f t="shared" si="424"/>
        <v>5578360406001.9336</v>
      </c>
      <c r="AB1163" s="53"/>
      <c r="AC1163" s="53">
        <f t="shared" si="416"/>
        <v>6205851246493.3701</v>
      </c>
      <c r="AD1163" s="53">
        <f t="shared" si="417"/>
        <v>6262546957793.2344</v>
      </c>
      <c r="AE1163" s="53">
        <f t="shared" si="418"/>
        <v>6261030491551.9014</v>
      </c>
      <c r="AF1163" s="53">
        <f t="shared" si="419"/>
        <v>1.0992732195769723</v>
      </c>
      <c r="AG1163" s="53">
        <f t="shared" si="420"/>
        <v>5578360406001.9336</v>
      </c>
      <c r="AI1163" s="53">
        <f t="shared" si="414"/>
        <v>0</v>
      </c>
      <c r="AJ1163" s="53">
        <f t="shared" si="414"/>
        <v>0</v>
      </c>
      <c r="AK1163" s="53">
        <f t="shared" si="414"/>
        <v>0</v>
      </c>
      <c r="AL1163" s="53">
        <f t="shared" si="413"/>
        <v>-1.0992732195769723</v>
      </c>
      <c r="AM1163" s="53">
        <f t="shared" si="413"/>
        <v>0</v>
      </c>
    </row>
    <row r="1164" spans="1:39" x14ac:dyDescent="0.35">
      <c r="A1164" s="301">
        <v>2023</v>
      </c>
      <c r="B1164" s="301" t="s">
        <v>86</v>
      </c>
      <c r="C1164" s="301" t="s">
        <v>32</v>
      </c>
      <c r="D1164" s="302" t="s">
        <v>18</v>
      </c>
      <c r="E1164" s="302" t="s">
        <v>226</v>
      </c>
      <c r="F1164" s="301" t="s">
        <v>76</v>
      </c>
      <c r="G1164" s="301" t="s">
        <v>77</v>
      </c>
      <c r="H1164" s="303">
        <v>117550132000</v>
      </c>
      <c r="I1164" s="303">
        <v>117550132000</v>
      </c>
      <c r="J1164" s="303">
        <v>116535529600</v>
      </c>
      <c r="K1164" s="304">
        <f t="shared" si="431"/>
        <v>0.99136876851826927</v>
      </c>
      <c r="L1164" s="303">
        <v>109592186737</v>
      </c>
      <c r="M1164" s="304">
        <f t="shared" si="411"/>
        <v>0.93230169011634967</v>
      </c>
      <c r="P1164">
        <f t="shared" si="425"/>
        <v>2023</v>
      </c>
      <c r="Q1164" t="str">
        <f t="shared" si="426"/>
        <v>Claudia López 2020-2023</v>
      </c>
      <c r="R1164" t="str">
        <f t="shared" si="427"/>
        <v>0113-SECRETARÍA DISTRITAL DE MOVILIDAD</v>
      </c>
      <c r="S1164" t="str">
        <f t="shared" si="428"/>
        <v>MOVILIDAD</v>
      </c>
      <c r="T1164" t="str">
        <f t="shared" si="429"/>
        <v>Administración Centrral</v>
      </c>
      <c r="U1164" t="str">
        <f t="shared" si="430"/>
        <v>Funcionamiento</v>
      </c>
      <c r="V1164" t="s">
        <v>256</v>
      </c>
      <c r="W1164" s="53">
        <f t="shared" si="421"/>
        <v>129251010001.24915</v>
      </c>
      <c r="X1164" s="53">
        <f t="shared" si="422"/>
        <v>129251010001.24915</v>
      </c>
      <c r="Y1164" s="53">
        <f t="shared" si="423"/>
        <v>128135414614.68086</v>
      </c>
      <c r="Z1164" s="53"/>
      <c r="AA1164" s="53">
        <f t="shared" si="424"/>
        <v>120500935073.40979</v>
      </c>
      <c r="AB1164" s="53"/>
      <c r="AC1164" s="53">
        <f t="shared" si="416"/>
        <v>129251010001.24915</v>
      </c>
      <c r="AD1164" s="53">
        <f t="shared" si="417"/>
        <v>129251010001.24915</v>
      </c>
      <c r="AE1164" s="53">
        <f t="shared" si="418"/>
        <v>128135414614.68086</v>
      </c>
      <c r="AF1164" s="53">
        <f t="shared" si="419"/>
        <v>1.0900490916903509</v>
      </c>
      <c r="AG1164" s="53">
        <f t="shared" si="420"/>
        <v>120500935073.40979</v>
      </c>
      <c r="AI1164" s="53">
        <f t="shared" si="414"/>
        <v>0</v>
      </c>
      <c r="AJ1164" s="53">
        <f t="shared" si="414"/>
        <v>0</v>
      </c>
      <c r="AK1164" s="53">
        <f t="shared" si="414"/>
        <v>0</v>
      </c>
      <c r="AL1164" s="53">
        <f t="shared" si="413"/>
        <v>-1.0900490916903509</v>
      </c>
      <c r="AM1164" s="53">
        <f t="shared" si="413"/>
        <v>0</v>
      </c>
    </row>
    <row r="1165" spans="1:39" x14ac:dyDescent="0.35">
      <c r="A1165" s="301">
        <v>2023</v>
      </c>
      <c r="B1165" s="301" t="s">
        <v>86</v>
      </c>
      <c r="C1165" s="301" t="s">
        <v>32</v>
      </c>
      <c r="D1165" s="302" t="s">
        <v>18</v>
      </c>
      <c r="E1165" s="302" t="s">
        <v>226</v>
      </c>
      <c r="F1165" s="301" t="s">
        <v>78</v>
      </c>
      <c r="G1165" s="301" t="s">
        <v>77</v>
      </c>
      <c r="H1165" s="303">
        <v>476381558000</v>
      </c>
      <c r="I1165" s="303">
        <v>469757841716</v>
      </c>
      <c r="J1165" s="303">
        <v>460531083711</v>
      </c>
      <c r="K1165" s="304">
        <f t="shared" si="431"/>
        <v>0.98035848008136461</v>
      </c>
      <c r="L1165" s="303">
        <v>336723605695</v>
      </c>
      <c r="M1165" s="304">
        <f t="shared" si="411"/>
        <v>0.71680252205043959</v>
      </c>
      <c r="P1165">
        <f t="shared" si="425"/>
        <v>2023</v>
      </c>
      <c r="Q1165" t="str">
        <f t="shared" si="426"/>
        <v>Claudia López 2020-2023</v>
      </c>
      <c r="R1165" t="str">
        <f t="shared" si="427"/>
        <v>0113-SECRETARÍA DISTRITAL DE MOVILIDAD</v>
      </c>
      <c r="S1165" t="str">
        <f t="shared" si="428"/>
        <v>MOVILIDAD</v>
      </c>
      <c r="T1165" t="str">
        <f t="shared" si="429"/>
        <v>Administración Centrral</v>
      </c>
      <c r="U1165" t="str">
        <f t="shared" si="430"/>
        <v>Inversión directa</v>
      </c>
      <c r="V1165" t="s">
        <v>256</v>
      </c>
      <c r="W1165" s="53">
        <f t="shared" si="421"/>
        <v>523800326463.84985</v>
      </c>
      <c r="X1165" s="53">
        <f t="shared" si="422"/>
        <v>516517288962.29504</v>
      </c>
      <c r="Y1165" s="53">
        <f t="shared" si="423"/>
        <v>506372104342.82257</v>
      </c>
      <c r="Z1165" s="53"/>
      <c r="AA1165" s="53">
        <f t="shared" si="424"/>
        <v>370240895410.8288</v>
      </c>
      <c r="AB1165" s="53"/>
      <c r="AC1165" s="53">
        <f t="shared" si="416"/>
        <v>523800326463.84985</v>
      </c>
      <c r="AD1165" s="53">
        <f t="shared" si="417"/>
        <v>516517288962.29504</v>
      </c>
      <c r="AE1165" s="53">
        <f t="shared" si="418"/>
        <v>506372104342.82257</v>
      </c>
      <c r="AF1165" s="53">
        <f t="shared" si="419"/>
        <v>1.0779428449625719</v>
      </c>
      <c r="AG1165" s="53">
        <f t="shared" si="420"/>
        <v>370240895410.8288</v>
      </c>
      <c r="AI1165" s="53">
        <f t="shared" si="414"/>
        <v>0</v>
      </c>
      <c r="AJ1165" s="53">
        <f t="shared" si="414"/>
        <v>0</v>
      </c>
      <c r="AK1165" s="53">
        <f t="shared" si="414"/>
        <v>0</v>
      </c>
      <c r="AL1165" s="53">
        <f t="shared" si="413"/>
        <v>-1.0779428449625719</v>
      </c>
      <c r="AM1165" s="53">
        <f t="shared" si="413"/>
        <v>0</v>
      </c>
    </row>
    <row r="1166" spans="1:39" x14ac:dyDescent="0.35">
      <c r="A1166" s="301">
        <v>2023</v>
      </c>
      <c r="B1166" s="301" t="s">
        <v>86</v>
      </c>
      <c r="C1166" s="301" t="s">
        <v>32</v>
      </c>
      <c r="D1166" s="302" t="s">
        <v>18</v>
      </c>
      <c r="E1166" s="302" t="s">
        <v>226</v>
      </c>
      <c r="F1166" s="301" t="s">
        <v>80</v>
      </c>
      <c r="G1166" s="301" t="s">
        <v>77</v>
      </c>
      <c r="H1166" s="303">
        <v>2990462000000</v>
      </c>
      <c r="I1166" s="303">
        <v>2990462000000</v>
      </c>
      <c r="J1166" s="303">
        <v>2990462000000</v>
      </c>
      <c r="K1166" s="304">
        <f t="shared" si="431"/>
        <v>1</v>
      </c>
      <c r="L1166" s="303">
        <v>2990462000000</v>
      </c>
      <c r="M1166" s="304">
        <f t="shared" si="411"/>
        <v>1</v>
      </c>
      <c r="P1166">
        <f t="shared" si="425"/>
        <v>2023</v>
      </c>
      <c r="Q1166" t="str">
        <f t="shared" si="426"/>
        <v>Claudia López 2020-2023</v>
      </c>
      <c r="R1166" t="str">
        <f t="shared" si="427"/>
        <v>0113-SECRETARÍA DISTRITAL DE MOVILIDAD</v>
      </c>
      <c r="S1166" t="str">
        <f t="shared" si="428"/>
        <v>MOVILIDAD</v>
      </c>
      <c r="T1166" t="str">
        <f t="shared" si="429"/>
        <v>Administración Centrral</v>
      </c>
      <c r="U1166" t="str">
        <f t="shared" si="430"/>
        <v>Transferencias</v>
      </c>
      <c r="V1166" t="s">
        <v>256</v>
      </c>
      <c r="W1166" s="53">
        <f t="shared" si="421"/>
        <v>3288131006695.5562</v>
      </c>
      <c r="X1166" s="53">
        <f t="shared" si="422"/>
        <v>3288131006695.5562</v>
      </c>
      <c r="Y1166" s="53">
        <f t="shared" si="423"/>
        <v>3288131006695.5562</v>
      </c>
      <c r="Z1166" s="53"/>
      <c r="AA1166" s="53">
        <f t="shared" si="424"/>
        <v>3288131006695.5562</v>
      </c>
      <c r="AB1166" s="53"/>
      <c r="AC1166" s="53">
        <f t="shared" si="416"/>
        <v>3288131006695.5562</v>
      </c>
      <c r="AD1166" s="53">
        <f t="shared" si="417"/>
        <v>3288131006695.5562</v>
      </c>
      <c r="AE1166" s="53">
        <f t="shared" si="418"/>
        <v>3288131006695.5562</v>
      </c>
      <c r="AF1166" s="53">
        <f t="shared" si="419"/>
        <v>1.0995394713912285</v>
      </c>
      <c r="AG1166" s="53">
        <f t="shared" si="420"/>
        <v>3288131006695.5562</v>
      </c>
      <c r="AI1166" s="53">
        <f t="shared" si="414"/>
        <v>0</v>
      </c>
      <c r="AJ1166" s="53">
        <f t="shared" si="414"/>
        <v>0</v>
      </c>
      <c r="AK1166" s="53">
        <f t="shared" si="414"/>
        <v>0</v>
      </c>
      <c r="AL1166" s="53">
        <f t="shared" si="413"/>
        <v>-1.0995394713912285</v>
      </c>
      <c r="AM1166" s="53">
        <f t="shared" si="413"/>
        <v>0</v>
      </c>
    </row>
    <row r="1167" spans="1:39" x14ac:dyDescent="0.35">
      <c r="A1167" s="301">
        <v>2023</v>
      </c>
      <c r="B1167" s="301" t="s">
        <v>86</v>
      </c>
      <c r="C1167" s="301" t="s">
        <v>33</v>
      </c>
      <c r="D1167" s="302" t="s">
        <v>21</v>
      </c>
      <c r="E1167" s="302" t="s">
        <v>226</v>
      </c>
      <c r="F1167" s="301" t="s">
        <v>76</v>
      </c>
      <c r="G1167" s="301" t="s">
        <v>77</v>
      </c>
      <c r="H1167" s="303">
        <v>83727683000</v>
      </c>
      <c r="I1167" s="303">
        <v>84164835000</v>
      </c>
      <c r="J1167" s="303">
        <v>83828936759</v>
      </c>
      <c r="K1167" s="304">
        <f t="shared" si="431"/>
        <v>0.99600904295719228</v>
      </c>
      <c r="L1167" s="303">
        <v>83389430096</v>
      </c>
      <c r="M1167" s="304">
        <f t="shared" si="411"/>
        <v>0.99078706797203364</v>
      </c>
      <c r="P1167">
        <f t="shared" si="425"/>
        <v>2023</v>
      </c>
      <c r="Q1167" t="str">
        <f t="shared" si="426"/>
        <v>Claudia López 2020-2023</v>
      </c>
      <c r="R1167" t="str">
        <f t="shared" si="427"/>
        <v>0114-SECRETARÍA DISTRITAL DE SALUD</v>
      </c>
      <c r="S1167" t="str">
        <f t="shared" si="428"/>
        <v>SALUD</v>
      </c>
      <c r="T1167" t="str">
        <f t="shared" si="429"/>
        <v>Administración Centrral</v>
      </c>
      <c r="U1167" t="str">
        <f t="shared" si="430"/>
        <v>Funcionamiento</v>
      </c>
      <c r="V1167" t="s">
        <v>256</v>
      </c>
      <c r="W1167" s="53">
        <f t="shared" si="421"/>
        <v>92061892306.632355</v>
      </c>
      <c r="X1167" s="53">
        <f t="shared" si="422"/>
        <v>92542558185.629974</v>
      </c>
      <c r="Y1167" s="53">
        <f t="shared" si="423"/>
        <v>92173224811.279587</v>
      </c>
      <c r="Z1167" s="53"/>
      <c r="AA1167" s="53">
        <f t="shared" si="424"/>
        <v>91689969887.371643</v>
      </c>
      <c r="AB1167" s="53"/>
      <c r="AC1167" s="53">
        <f t="shared" si="416"/>
        <v>92061892306.632355</v>
      </c>
      <c r="AD1167" s="53">
        <f t="shared" si="417"/>
        <v>92542558185.629974</v>
      </c>
      <c r="AE1167" s="53">
        <f t="shared" si="418"/>
        <v>92173224811.279587</v>
      </c>
      <c r="AF1167" s="53">
        <f t="shared" si="419"/>
        <v>1.0951512565940347</v>
      </c>
      <c r="AG1167" s="53">
        <f t="shared" si="420"/>
        <v>91689969887.371643</v>
      </c>
      <c r="AI1167" s="53">
        <f t="shared" si="414"/>
        <v>0</v>
      </c>
      <c r="AJ1167" s="53">
        <f t="shared" si="414"/>
        <v>0</v>
      </c>
      <c r="AK1167" s="53">
        <f t="shared" si="414"/>
        <v>0</v>
      </c>
      <c r="AL1167" s="53">
        <f t="shared" si="413"/>
        <v>-1.0951512565940347</v>
      </c>
      <c r="AM1167" s="53">
        <f t="shared" si="413"/>
        <v>0</v>
      </c>
    </row>
    <row r="1168" spans="1:39" x14ac:dyDescent="0.35">
      <c r="A1168" s="301">
        <v>2023</v>
      </c>
      <c r="B1168" s="301" t="s">
        <v>86</v>
      </c>
      <c r="C1168" s="301" t="s">
        <v>34</v>
      </c>
      <c r="D1168" s="302" t="s">
        <v>10</v>
      </c>
      <c r="E1168" s="302" t="s">
        <v>226</v>
      </c>
      <c r="F1168" s="301" t="s">
        <v>76</v>
      </c>
      <c r="G1168" s="301" t="s">
        <v>77</v>
      </c>
      <c r="H1168" s="303">
        <v>37690716000</v>
      </c>
      <c r="I1168" s="303">
        <v>37690716000</v>
      </c>
      <c r="J1168" s="303">
        <v>34852612430</v>
      </c>
      <c r="K1168" s="304">
        <f t="shared" si="431"/>
        <v>0.92470019487026989</v>
      </c>
      <c r="L1168" s="303">
        <v>33694769549</v>
      </c>
      <c r="M1168" s="304">
        <f t="shared" si="411"/>
        <v>0.89398061711005972</v>
      </c>
      <c r="P1168">
        <f t="shared" si="425"/>
        <v>2023</v>
      </c>
      <c r="Q1168" t="str">
        <f t="shared" si="426"/>
        <v>Claudia López 2020-2023</v>
      </c>
      <c r="R1168" t="str">
        <f t="shared" si="427"/>
        <v>0117-SECRETARÍA DISTRITAL DE DESARROLLO ECONÓMICO</v>
      </c>
      <c r="S1168" t="str">
        <f t="shared" si="428"/>
        <v>DESARROLLO ECONÓMICO, INDUSTRIA Y TURISMO</v>
      </c>
      <c r="T1168" t="str">
        <f t="shared" si="429"/>
        <v>Administración Centrral</v>
      </c>
      <c r="U1168" t="str">
        <f t="shared" si="430"/>
        <v>Funcionamiento</v>
      </c>
      <c r="V1168" t="s">
        <v>256</v>
      </c>
      <c r="W1168" s="53">
        <f t="shared" si="421"/>
        <v>41442429946.996918</v>
      </c>
      <c r="X1168" s="53">
        <f t="shared" si="422"/>
        <v>41442429946.996918</v>
      </c>
      <c r="Y1168" s="53">
        <f t="shared" si="423"/>
        <v>38321823047.885559</v>
      </c>
      <c r="Z1168" s="53"/>
      <c r="AA1168" s="53">
        <f t="shared" si="424"/>
        <v>37048729098.556725</v>
      </c>
      <c r="AB1168" s="53"/>
      <c r="AC1168" s="53">
        <f t="shared" si="416"/>
        <v>41442429946.996918</v>
      </c>
      <c r="AD1168" s="53">
        <f t="shared" si="417"/>
        <v>41442429946.996918</v>
      </c>
      <c r="AE1168" s="53">
        <f t="shared" si="418"/>
        <v>38321823047.885559</v>
      </c>
      <c r="AF1168" s="53">
        <f t="shared" si="419"/>
        <v>1.0167443634630227</v>
      </c>
      <c r="AG1168" s="53">
        <f t="shared" si="420"/>
        <v>37048729098.556725</v>
      </c>
      <c r="AI1168" s="53">
        <f t="shared" si="414"/>
        <v>0</v>
      </c>
      <c r="AJ1168" s="53">
        <f t="shared" si="414"/>
        <v>0</v>
      </c>
      <c r="AK1168" s="53">
        <f t="shared" si="414"/>
        <v>0</v>
      </c>
      <c r="AL1168" s="53">
        <f t="shared" si="413"/>
        <v>-1.0167443634630227</v>
      </c>
      <c r="AM1168" s="53">
        <f t="shared" si="413"/>
        <v>0</v>
      </c>
    </row>
    <row r="1169" spans="1:39" x14ac:dyDescent="0.35">
      <c r="A1169" s="301">
        <v>2023</v>
      </c>
      <c r="B1169" s="301" t="s">
        <v>86</v>
      </c>
      <c r="C1169" s="301" t="s">
        <v>34</v>
      </c>
      <c r="D1169" s="302" t="s">
        <v>10</v>
      </c>
      <c r="E1169" s="302" t="s">
        <v>226</v>
      </c>
      <c r="F1169" s="301" t="s">
        <v>78</v>
      </c>
      <c r="G1169" s="301" t="s">
        <v>77</v>
      </c>
      <c r="H1169" s="303">
        <v>170983808000</v>
      </c>
      <c r="I1169" s="303">
        <v>145225253331</v>
      </c>
      <c r="J1169" s="303">
        <v>140029023989</v>
      </c>
      <c r="K1169" s="304">
        <f t="shared" si="431"/>
        <v>0.96421951952008889</v>
      </c>
      <c r="L1169" s="303">
        <v>116104773894</v>
      </c>
      <c r="M1169" s="304">
        <f t="shared" si="411"/>
        <v>0.79948060844054392</v>
      </c>
      <c r="P1169">
        <f t="shared" si="425"/>
        <v>2023</v>
      </c>
      <c r="Q1169" t="str">
        <f t="shared" si="426"/>
        <v>Claudia López 2020-2023</v>
      </c>
      <c r="R1169" t="str">
        <f t="shared" si="427"/>
        <v>0117-SECRETARÍA DISTRITAL DE DESARROLLO ECONÓMICO</v>
      </c>
      <c r="S1169" t="str">
        <f t="shared" si="428"/>
        <v>DESARROLLO ECONÓMICO, INDUSTRIA Y TURISMO</v>
      </c>
      <c r="T1169" t="str">
        <f t="shared" si="429"/>
        <v>Administración Centrral</v>
      </c>
      <c r="U1169" t="str">
        <f t="shared" si="430"/>
        <v>Inversión directa</v>
      </c>
      <c r="V1169" t="s">
        <v>256</v>
      </c>
      <c r="W1169" s="53">
        <f t="shared" si="421"/>
        <v>188003445864.77933</v>
      </c>
      <c r="X1169" s="53">
        <f t="shared" si="422"/>
        <v>159680898280.22501</v>
      </c>
      <c r="Y1169" s="53">
        <f t="shared" si="423"/>
        <v>153967439016.29471</v>
      </c>
      <c r="Z1169" s="53"/>
      <c r="AA1169" s="53">
        <f t="shared" si="424"/>
        <v>127661781713.40688</v>
      </c>
      <c r="AB1169" s="53"/>
      <c r="AC1169" s="53">
        <f t="shared" si="416"/>
        <v>188003445864.77933</v>
      </c>
      <c r="AD1169" s="53">
        <f t="shared" si="417"/>
        <v>159680898280.22501</v>
      </c>
      <c r="AE1169" s="53">
        <f t="shared" si="418"/>
        <v>153967439016.29471</v>
      </c>
      <c r="AF1169" s="53">
        <f t="shared" si="419"/>
        <v>1.060197420798223</v>
      </c>
      <c r="AG1169" s="53">
        <f t="shared" si="420"/>
        <v>127661781713.40688</v>
      </c>
      <c r="AI1169" s="53">
        <f t="shared" si="414"/>
        <v>0</v>
      </c>
      <c r="AJ1169" s="53">
        <f t="shared" si="414"/>
        <v>0</v>
      </c>
      <c r="AK1169" s="53">
        <f t="shared" si="414"/>
        <v>0</v>
      </c>
      <c r="AL1169" s="53">
        <f t="shared" si="413"/>
        <v>-1.060197420798223</v>
      </c>
      <c r="AM1169" s="53">
        <f t="shared" si="413"/>
        <v>0</v>
      </c>
    </row>
    <row r="1170" spans="1:39" x14ac:dyDescent="0.35">
      <c r="A1170" s="301">
        <v>2023</v>
      </c>
      <c r="B1170" s="301" t="s">
        <v>86</v>
      </c>
      <c r="C1170" s="301" t="s">
        <v>34</v>
      </c>
      <c r="D1170" s="302" t="s">
        <v>10</v>
      </c>
      <c r="E1170" s="302" t="s">
        <v>226</v>
      </c>
      <c r="F1170" s="301" t="s">
        <v>80</v>
      </c>
      <c r="G1170" s="301" t="s">
        <v>77</v>
      </c>
      <c r="H1170" s="303">
        <v>0</v>
      </c>
      <c r="I1170" s="303">
        <v>0</v>
      </c>
      <c r="J1170" s="303">
        <v>0</v>
      </c>
      <c r="K1170" s="304">
        <v>0</v>
      </c>
      <c r="L1170" s="303">
        <v>0</v>
      </c>
      <c r="M1170" s="304">
        <v>0</v>
      </c>
      <c r="P1170">
        <f t="shared" si="425"/>
        <v>2023</v>
      </c>
      <c r="Q1170" t="str">
        <f t="shared" si="426"/>
        <v>Claudia López 2020-2023</v>
      </c>
      <c r="R1170" t="str">
        <f t="shared" si="427"/>
        <v>0117-SECRETARÍA DISTRITAL DE DESARROLLO ECONÓMICO</v>
      </c>
      <c r="S1170" t="str">
        <f t="shared" si="428"/>
        <v>DESARROLLO ECONÓMICO, INDUSTRIA Y TURISMO</v>
      </c>
      <c r="T1170" t="str">
        <f t="shared" si="429"/>
        <v>Administración Centrral</v>
      </c>
      <c r="U1170" t="str">
        <f t="shared" si="430"/>
        <v>Transferencias</v>
      </c>
      <c r="V1170" t="s">
        <v>256</v>
      </c>
      <c r="W1170" s="53">
        <f t="shared" si="421"/>
        <v>0</v>
      </c>
      <c r="X1170" s="53">
        <f t="shared" si="422"/>
        <v>0</v>
      </c>
      <c r="Y1170" s="53">
        <f t="shared" si="423"/>
        <v>0</v>
      </c>
      <c r="Z1170" s="53"/>
      <c r="AA1170" s="53">
        <f t="shared" si="424"/>
        <v>0</v>
      </c>
      <c r="AB1170" s="53"/>
      <c r="AC1170" s="53">
        <f t="shared" si="416"/>
        <v>0</v>
      </c>
      <c r="AD1170" s="53">
        <f t="shared" si="417"/>
        <v>0</v>
      </c>
      <c r="AE1170" s="53">
        <f t="shared" si="418"/>
        <v>0</v>
      </c>
      <c r="AF1170" s="53">
        <f t="shared" si="419"/>
        <v>0</v>
      </c>
      <c r="AG1170" s="53">
        <f t="shared" si="420"/>
        <v>0</v>
      </c>
      <c r="AI1170" s="53">
        <f t="shared" si="414"/>
        <v>0</v>
      </c>
      <c r="AJ1170" s="53">
        <f t="shared" si="414"/>
        <v>0</v>
      </c>
      <c r="AK1170" s="53">
        <f t="shared" si="414"/>
        <v>0</v>
      </c>
      <c r="AL1170" s="53">
        <f t="shared" si="413"/>
        <v>0</v>
      </c>
      <c r="AM1170" s="53">
        <f t="shared" si="413"/>
        <v>0</v>
      </c>
    </row>
    <row r="1171" spans="1:39" x14ac:dyDescent="0.35">
      <c r="A1171" s="301">
        <v>2023</v>
      </c>
      <c r="B1171" s="301" t="s">
        <v>86</v>
      </c>
      <c r="C1171" s="301" t="s">
        <v>35</v>
      </c>
      <c r="D1171" s="302" t="s">
        <v>15</v>
      </c>
      <c r="E1171" s="302" t="s">
        <v>226</v>
      </c>
      <c r="F1171" s="301" t="s">
        <v>76</v>
      </c>
      <c r="G1171" s="301" t="s">
        <v>77</v>
      </c>
      <c r="H1171" s="303">
        <v>25950500000</v>
      </c>
      <c r="I1171" s="303">
        <v>25950500000</v>
      </c>
      <c r="J1171" s="303">
        <v>23145935631</v>
      </c>
      <c r="K1171" s="304">
        <f t="shared" ref="K1171:K1177" si="432">+J1171/I1171</f>
        <v>0.89192638411591296</v>
      </c>
      <c r="L1171" s="303">
        <v>22622774844</v>
      </c>
      <c r="M1171" s="304">
        <f t="shared" si="411"/>
        <v>0.87176643394154252</v>
      </c>
      <c r="P1171">
        <f t="shared" si="425"/>
        <v>2023</v>
      </c>
      <c r="Q1171" t="str">
        <f t="shared" si="426"/>
        <v>Claudia López 2020-2023</v>
      </c>
      <c r="R1171" t="str">
        <f t="shared" si="427"/>
        <v>0118-SECRETARÍA DISTRITAL DEL HABITAT</v>
      </c>
      <c r="S1171" t="str">
        <f t="shared" si="428"/>
        <v>HÁBITAT</v>
      </c>
      <c r="T1171" t="str">
        <f t="shared" si="429"/>
        <v>Administración Centrral</v>
      </c>
      <c r="U1171" t="str">
        <f t="shared" si="430"/>
        <v>Funcionamiento</v>
      </c>
      <c r="V1171" t="s">
        <v>256</v>
      </c>
      <c r="W1171" s="53">
        <f t="shared" si="421"/>
        <v>28533599052.338078</v>
      </c>
      <c r="X1171" s="53">
        <f t="shared" si="422"/>
        <v>28533599052.338078</v>
      </c>
      <c r="Y1171" s="53">
        <f t="shared" si="423"/>
        <v>25449869828.565144</v>
      </c>
      <c r="Z1171" s="53"/>
      <c r="AA1171" s="53">
        <f t="shared" si="424"/>
        <v>24874633893.374542</v>
      </c>
      <c r="AB1171" s="53"/>
      <c r="AC1171" s="53">
        <f t="shared" si="416"/>
        <v>28533599052.338078</v>
      </c>
      <c r="AD1171" s="53">
        <f t="shared" si="417"/>
        <v>28533599052.338078</v>
      </c>
      <c r="AE1171" s="53">
        <f t="shared" si="418"/>
        <v>25449869828.565144</v>
      </c>
      <c r="AF1171" s="53">
        <f t="shared" si="419"/>
        <v>0.98070826491070084</v>
      </c>
      <c r="AG1171" s="53">
        <f t="shared" si="420"/>
        <v>24874633893.374542</v>
      </c>
      <c r="AI1171" s="53">
        <f t="shared" si="414"/>
        <v>0</v>
      </c>
      <c r="AJ1171" s="53">
        <f t="shared" si="414"/>
        <v>0</v>
      </c>
      <c r="AK1171" s="53">
        <f t="shared" si="414"/>
        <v>0</v>
      </c>
      <c r="AL1171" s="53">
        <f t="shared" si="413"/>
        <v>-0.98070826491070084</v>
      </c>
      <c r="AM1171" s="53">
        <f t="shared" si="413"/>
        <v>0</v>
      </c>
    </row>
    <row r="1172" spans="1:39" x14ac:dyDescent="0.35">
      <c r="A1172" s="301">
        <v>2023</v>
      </c>
      <c r="B1172" s="301" t="s">
        <v>86</v>
      </c>
      <c r="C1172" s="301" t="s">
        <v>35</v>
      </c>
      <c r="D1172" s="302" t="s">
        <v>15</v>
      </c>
      <c r="E1172" s="302" t="s">
        <v>226</v>
      </c>
      <c r="F1172" s="301" t="s">
        <v>78</v>
      </c>
      <c r="G1172" s="301" t="s">
        <v>77</v>
      </c>
      <c r="H1172" s="303">
        <v>210620669000</v>
      </c>
      <c r="I1172" s="303">
        <v>290620669000</v>
      </c>
      <c r="J1172" s="303">
        <v>285756222159</v>
      </c>
      <c r="K1172" s="304">
        <f t="shared" si="432"/>
        <v>0.98326186895881107</v>
      </c>
      <c r="L1172" s="303">
        <v>246548355864</v>
      </c>
      <c r="M1172" s="304">
        <f t="shared" si="411"/>
        <v>0.84835107121716802</v>
      </c>
      <c r="P1172">
        <f t="shared" si="425"/>
        <v>2023</v>
      </c>
      <c r="Q1172" t="str">
        <f t="shared" si="426"/>
        <v>Claudia López 2020-2023</v>
      </c>
      <c r="R1172" t="str">
        <f t="shared" si="427"/>
        <v>0118-SECRETARÍA DISTRITAL DEL HABITAT</v>
      </c>
      <c r="S1172" t="str">
        <f t="shared" si="428"/>
        <v>HÁBITAT</v>
      </c>
      <c r="T1172" t="str">
        <f t="shared" si="429"/>
        <v>Administración Centrral</v>
      </c>
      <c r="U1172" t="str">
        <f t="shared" si="430"/>
        <v>Inversión directa</v>
      </c>
      <c r="V1172" t="s">
        <v>256</v>
      </c>
      <c r="W1172" s="53">
        <f t="shared" si="421"/>
        <v>231585739056.3269</v>
      </c>
      <c r="X1172" s="53">
        <f t="shared" si="422"/>
        <v>319548896767.62518</v>
      </c>
      <c r="Y1172" s="53">
        <f t="shared" si="423"/>
        <v>314200245459.4613</v>
      </c>
      <c r="Z1172" s="53"/>
      <c r="AA1172" s="53">
        <f t="shared" si="424"/>
        <v>271089648879.07907</v>
      </c>
      <c r="AB1172" s="53"/>
      <c r="AC1172" s="53">
        <f t="shared" si="416"/>
        <v>231585739056.3269</v>
      </c>
      <c r="AD1172" s="53">
        <f t="shared" si="417"/>
        <v>319548896767.62518</v>
      </c>
      <c r="AE1172" s="53">
        <f t="shared" si="418"/>
        <v>314200245459.4613</v>
      </c>
      <c r="AF1172" s="53">
        <f t="shared" si="419"/>
        <v>1.0811352356341226</v>
      </c>
      <c r="AG1172" s="53">
        <f t="shared" si="420"/>
        <v>271089648879.07907</v>
      </c>
      <c r="AI1172" s="53">
        <f t="shared" si="414"/>
        <v>0</v>
      </c>
      <c r="AJ1172" s="53">
        <f t="shared" si="414"/>
        <v>0</v>
      </c>
      <c r="AK1172" s="53">
        <f t="shared" si="414"/>
        <v>0</v>
      </c>
      <c r="AL1172" s="53">
        <f t="shared" si="413"/>
        <v>-1.0811352356341226</v>
      </c>
      <c r="AM1172" s="53">
        <f t="shared" si="413"/>
        <v>0</v>
      </c>
    </row>
    <row r="1173" spans="1:39" x14ac:dyDescent="0.35">
      <c r="A1173" s="301">
        <v>2023</v>
      </c>
      <c r="B1173" s="301" t="s">
        <v>86</v>
      </c>
      <c r="C1173" s="301" t="s">
        <v>35</v>
      </c>
      <c r="D1173" s="302" t="s">
        <v>15</v>
      </c>
      <c r="E1173" s="302" t="s">
        <v>226</v>
      </c>
      <c r="F1173" s="301" t="s">
        <v>80</v>
      </c>
      <c r="G1173" s="301" t="s">
        <v>77</v>
      </c>
      <c r="H1173" s="303">
        <v>181269346000</v>
      </c>
      <c r="I1173" s="303">
        <v>180489106646</v>
      </c>
      <c r="J1173" s="303">
        <v>180484275061</v>
      </c>
      <c r="K1173" s="304">
        <f t="shared" si="432"/>
        <v>0.99997323060050669</v>
      </c>
      <c r="L1173" s="303">
        <v>177484275061</v>
      </c>
      <c r="M1173" s="304">
        <f t="shared" si="411"/>
        <v>0.98335172886143485</v>
      </c>
      <c r="P1173">
        <f t="shared" si="425"/>
        <v>2023</v>
      </c>
      <c r="Q1173" t="str">
        <f t="shared" si="426"/>
        <v>Claudia López 2020-2023</v>
      </c>
      <c r="R1173" t="str">
        <f t="shared" si="427"/>
        <v>0118-SECRETARÍA DISTRITAL DEL HABITAT</v>
      </c>
      <c r="S1173" t="str">
        <f t="shared" si="428"/>
        <v>HÁBITAT</v>
      </c>
      <c r="T1173" t="str">
        <f t="shared" si="429"/>
        <v>Administración Centrral</v>
      </c>
      <c r="U1173" t="str">
        <f t="shared" si="430"/>
        <v>Transferencias</v>
      </c>
      <c r="V1173" t="s">
        <v>256</v>
      </c>
      <c r="W1173" s="53">
        <f t="shared" si="421"/>
        <v>199312800880.27371</v>
      </c>
      <c r="X1173" s="53">
        <f t="shared" si="422"/>
        <v>198454896913.41791</v>
      </c>
      <c r="Y1173" s="53">
        <f t="shared" si="423"/>
        <v>198449584395.00104</v>
      </c>
      <c r="Z1173" s="53"/>
      <c r="AA1173" s="53">
        <f t="shared" si="424"/>
        <v>195150965980.82733</v>
      </c>
      <c r="AB1173" s="53"/>
      <c r="AC1173" s="53">
        <f t="shared" si="416"/>
        <v>199312800880.27371</v>
      </c>
      <c r="AD1173" s="53">
        <f t="shared" si="417"/>
        <v>198454896913.41791</v>
      </c>
      <c r="AE1173" s="53">
        <f t="shared" si="418"/>
        <v>198449584395.00104</v>
      </c>
      <c r="AF1173" s="53">
        <f t="shared" si="419"/>
        <v>1.0995100373798603</v>
      </c>
      <c r="AG1173" s="53">
        <f t="shared" si="420"/>
        <v>195150965980.82733</v>
      </c>
      <c r="AI1173" s="53">
        <f t="shared" si="414"/>
        <v>0</v>
      </c>
      <c r="AJ1173" s="53">
        <f t="shared" si="414"/>
        <v>0</v>
      </c>
      <c r="AK1173" s="53">
        <f t="shared" si="414"/>
        <v>0</v>
      </c>
      <c r="AL1173" s="53">
        <f t="shared" si="413"/>
        <v>-1.0995100373798603</v>
      </c>
      <c r="AM1173" s="53">
        <f t="shared" si="413"/>
        <v>0</v>
      </c>
    </row>
    <row r="1174" spans="1:39" x14ac:dyDescent="0.35">
      <c r="A1174" s="301">
        <v>2023</v>
      </c>
      <c r="B1174" s="301" t="s">
        <v>86</v>
      </c>
      <c r="C1174" s="301" t="s">
        <v>36</v>
      </c>
      <c r="D1174" s="302" t="s">
        <v>9</v>
      </c>
      <c r="E1174" s="302" t="s">
        <v>226</v>
      </c>
      <c r="F1174" s="301" t="s">
        <v>76</v>
      </c>
      <c r="G1174" s="301" t="s">
        <v>77</v>
      </c>
      <c r="H1174" s="303">
        <v>30277191000</v>
      </c>
      <c r="I1174" s="303">
        <v>30277191000</v>
      </c>
      <c r="J1174" s="303">
        <v>28422441974</v>
      </c>
      <c r="K1174" s="304">
        <f t="shared" si="432"/>
        <v>0.93874104681639725</v>
      </c>
      <c r="L1174" s="303">
        <v>27787980809</v>
      </c>
      <c r="M1174" s="304">
        <f t="shared" si="411"/>
        <v>0.91778596003176116</v>
      </c>
      <c r="P1174">
        <f t="shared" si="425"/>
        <v>2023</v>
      </c>
      <c r="Q1174" t="str">
        <f t="shared" si="426"/>
        <v>Claudia López 2020-2023</v>
      </c>
      <c r="R1174" t="str">
        <f t="shared" si="427"/>
        <v>0119-SECRETARÍA DISTRITAL DE CULTURA, RECREACIÓN Y DEPORTE</v>
      </c>
      <c r="S1174" t="str">
        <f t="shared" si="428"/>
        <v>CULTURA, RECREACIÓN Y DEPORTE</v>
      </c>
      <c r="T1174" t="str">
        <f t="shared" si="429"/>
        <v>Administración Centrral</v>
      </c>
      <c r="U1174" t="str">
        <f t="shared" si="430"/>
        <v>Funcionamiento</v>
      </c>
      <c r="V1174" t="s">
        <v>256</v>
      </c>
      <c r="W1174" s="53">
        <f t="shared" si="421"/>
        <v>33290966587.351261</v>
      </c>
      <c r="X1174" s="53">
        <f t="shared" si="422"/>
        <v>33290966587.351261</v>
      </c>
      <c r="Y1174" s="53">
        <f t="shared" si="423"/>
        <v>31251596823.739826</v>
      </c>
      <c r="Z1174" s="53"/>
      <c r="AA1174" s="53">
        <f t="shared" si="424"/>
        <v>30553981729.757462</v>
      </c>
      <c r="AB1174" s="53"/>
      <c r="AC1174" s="53">
        <f t="shared" si="416"/>
        <v>33290966587.351261</v>
      </c>
      <c r="AD1174" s="53">
        <f t="shared" si="417"/>
        <v>33290966587.351261</v>
      </c>
      <c r="AE1174" s="53">
        <f t="shared" si="418"/>
        <v>31251596823.739826</v>
      </c>
      <c r="AF1174" s="53">
        <f t="shared" si="419"/>
        <v>1.0321828343897499</v>
      </c>
      <c r="AG1174" s="53">
        <f t="shared" si="420"/>
        <v>30553981729.757462</v>
      </c>
      <c r="AI1174" s="53">
        <f t="shared" si="414"/>
        <v>0</v>
      </c>
      <c r="AJ1174" s="53">
        <f t="shared" si="414"/>
        <v>0</v>
      </c>
      <c r="AK1174" s="53">
        <f t="shared" si="414"/>
        <v>0</v>
      </c>
      <c r="AL1174" s="53">
        <f t="shared" si="413"/>
        <v>-1.0321828343897499</v>
      </c>
      <c r="AM1174" s="53">
        <f t="shared" si="413"/>
        <v>0</v>
      </c>
    </row>
    <row r="1175" spans="1:39" x14ac:dyDescent="0.35">
      <c r="A1175" s="301">
        <v>2023</v>
      </c>
      <c r="B1175" s="301" t="s">
        <v>86</v>
      </c>
      <c r="C1175" s="301" t="s">
        <v>36</v>
      </c>
      <c r="D1175" s="302" t="s">
        <v>9</v>
      </c>
      <c r="E1175" s="302" t="s">
        <v>226</v>
      </c>
      <c r="F1175" s="301" t="s">
        <v>78</v>
      </c>
      <c r="G1175" s="301" t="s">
        <v>77</v>
      </c>
      <c r="H1175" s="303">
        <v>182930955000</v>
      </c>
      <c r="I1175" s="303">
        <v>227654228814</v>
      </c>
      <c r="J1175" s="303">
        <v>222497345422</v>
      </c>
      <c r="K1175" s="304">
        <f t="shared" si="432"/>
        <v>0.97734773731695834</v>
      </c>
      <c r="L1175" s="303">
        <v>181230236793</v>
      </c>
      <c r="M1175" s="304">
        <f t="shared" si="411"/>
        <v>0.79607674207128509</v>
      </c>
      <c r="P1175">
        <f t="shared" si="425"/>
        <v>2023</v>
      </c>
      <c r="Q1175" t="str">
        <f t="shared" si="426"/>
        <v>Claudia López 2020-2023</v>
      </c>
      <c r="R1175" t="str">
        <f t="shared" si="427"/>
        <v>0119-SECRETARÍA DISTRITAL DE CULTURA, RECREACIÓN Y DEPORTE</v>
      </c>
      <c r="S1175" t="str">
        <f t="shared" si="428"/>
        <v>CULTURA, RECREACIÓN Y DEPORTE</v>
      </c>
      <c r="T1175" t="str">
        <f t="shared" si="429"/>
        <v>Administración Centrral</v>
      </c>
      <c r="U1175" t="str">
        <f t="shared" si="430"/>
        <v>Inversión directa</v>
      </c>
      <c r="V1175" t="s">
        <v>256</v>
      </c>
      <c r="W1175" s="53">
        <f t="shared" si="421"/>
        <v>201139805561.7926</v>
      </c>
      <c r="X1175" s="53">
        <f t="shared" si="422"/>
        <v>250314810410.12335</v>
      </c>
      <c r="Y1175" s="53">
        <f t="shared" si="423"/>
        <v>244644613571.25748</v>
      </c>
      <c r="Z1175" s="53"/>
      <c r="AA1175" s="53">
        <f t="shared" si="424"/>
        <v>199269798763.48239</v>
      </c>
      <c r="AB1175" s="53"/>
      <c r="AC1175" s="53">
        <f t="shared" si="416"/>
        <v>201139805561.7926</v>
      </c>
      <c r="AD1175" s="53">
        <f t="shared" si="417"/>
        <v>250314810410.12335</v>
      </c>
      <c r="AE1175" s="53">
        <f t="shared" si="418"/>
        <v>244644613571.25748</v>
      </c>
      <c r="AF1175" s="53">
        <f t="shared" si="419"/>
        <v>1.0746324144549018</v>
      </c>
      <c r="AG1175" s="53">
        <f t="shared" si="420"/>
        <v>199269798763.48239</v>
      </c>
      <c r="AI1175" s="53">
        <f t="shared" si="414"/>
        <v>0</v>
      </c>
      <c r="AJ1175" s="53">
        <f t="shared" si="414"/>
        <v>0</v>
      </c>
      <c r="AK1175" s="53">
        <f t="shared" si="414"/>
        <v>0</v>
      </c>
      <c r="AL1175" s="53">
        <f t="shared" si="413"/>
        <v>-1.0746324144549018</v>
      </c>
      <c r="AM1175" s="53">
        <f t="shared" si="413"/>
        <v>0</v>
      </c>
    </row>
    <row r="1176" spans="1:39" x14ac:dyDescent="0.35">
      <c r="A1176" s="301">
        <v>2023</v>
      </c>
      <c r="B1176" s="301" t="s">
        <v>86</v>
      </c>
      <c r="C1176" s="301" t="s">
        <v>37</v>
      </c>
      <c r="D1176" s="302" t="s">
        <v>20</v>
      </c>
      <c r="E1176" s="302" t="s">
        <v>226</v>
      </c>
      <c r="F1176" s="301" t="s">
        <v>76</v>
      </c>
      <c r="G1176" s="301" t="s">
        <v>77</v>
      </c>
      <c r="H1176" s="303">
        <v>103556093000</v>
      </c>
      <c r="I1176" s="303">
        <v>107266020000</v>
      </c>
      <c r="J1176" s="303">
        <v>105528361590</v>
      </c>
      <c r="K1176" s="304">
        <f t="shared" si="432"/>
        <v>0.98380047651623503</v>
      </c>
      <c r="L1176" s="303">
        <v>103648318011</v>
      </c>
      <c r="M1176" s="304">
        <f t="shared" si="411"/>
        <v>0.96627355066404064</v>
      </c>
      <c r="P1176">
        <f t="shared" si="425"/>
        <v>2023</v>
      </c>
      <c r="Q1176" t="str">
        <f t="shared" si="426"/>
        <v>Claudia López 2020-2023</v>
      </c>
      <c r="R1176" t="str">
        <f t="shared" si="427"/>
        <v xml:space="preserve">0120-SECRETARÍA DISTRITAL DE PLANEACIÓN </v>
      </c>
      <c r="S1176" t="str">
        <f t="shared" si="428"/>
        <v>PLANEACIÓN</v>
      </c>
      <c r="T1176" t="str">
        <f t="shared" si="429"/>
        <v>Administración Centrral</v>
      </c>
      <c r="U1176" t="str">
        <f t="shared" si="430"/>
        <v>Funcionamiento</v>
      </c>
      <c r="V1176" t="s">
        <v>256</v>
      </c>
      <c r="W1176" s="53">
        <f t="shared" si="421"/>
        <v>113864011756.5609</v>
      </c>
      <c r="X1176" s="53">
        <f t="shared" si="422"/>
        <v>117943222929.04095</v>
      </c>
      <c r="Y1176" s="53">
        <f t="shared" si="423"/>
        <v>116032598919.45102</v>
      </c>
      <c r="Z1176" s="53"/>
      <c r="AA1176" s="53">
        <f t="shared" si="424"/>
        <v>113965416796.40489</v>
      </c>
      <c r="AB1176" s="53"/>
      <c r="AC1176" s="53">
        <f t="shared" si="416"/>
        <v>113864011756.5609</v>
      </c>
      <c r="AD1176" s="53">
        <f t="shared" si="417"/>
        <v>117943222929.04095</v>
      </c>
      <c r="AE1176" s="53">
        <f t="shared" si="418"/>
        <v>116032598919.45102</v>
      </c>
      <c r="AF1176" s="53">
        <f t="shared" si="419"/>
        <v>1.0817274559030998</v>
      </c>
      <c r="AG1176" s="53">
        <f t="shared" si="420"/>
        <v>113965416796.40489</v>
      </c>
      <c r="AI1176" s="53">
        <f t="shared" si="414"/>
        <v>0</v>
      </c>
      <c r="AJ1176" s="53">
        <f t="shared" si="414"/>
        <v>0</v>
      </c>
      <c r="AK1176" s="53">
        <f t="shared" si="414"/>
        <v>0</v>
      </c>
      <c r="AL1176" s="53">
        <f t="shared" si="413"/>
        <v>-1.0817274559030998</v>
      </c>
      <c r="AM1176" s="53">
        <f t="shared" si="413"/>
        <v>0</v>
      </c>
    </row>
    <row r="1177" spans="1:39" x14ac:dyDescent="0.35">
      <c r="A1177" s="301">
        <v>2023</v>
      </c>
      <c r="B1177" s="301" t="s">
        <v>86</v>
      </c>
      <c r="C1177" s="301" t="s">
        <v>37</v>
      </c>
      <c r="D1177" s="302" t="s">
        <v>20</v>
      </c>
      <c r="E1177" s="302" t="s">
        <v>226</v>
      </c>
      <c r="F1177" s="301" t="s">
        <v>78</v>
      </c>
      <c r="G1177" s="301" t="s">
        <v>77</v>
      </c>
      <c r="H1177" s="303">
        <v>63728168000</v>
      </c>
      <c r="I1177" s="303">
        <v>63728168000</v>
      </c>
      <c r="J1177" s="303">
        <v>63439756857</v>
      </c>
      <c r="K1177" s="304">
        <f t="shared" si="432"/>
        <v>0.99547435377398574</v>
      </c>
      <c r="L1177" s="303">
        <v>57371812185</v>
      </c>
      <c r="M1177" s="304">
        <f t="shared" si="411"/>
        <v>0.90025829998753459</v>
      </c>
      <c r="P1177">
        <f t="shared" si="425"/>
        <v>2023</v>
      </c>
      <c r="Q1177" t="str">
        <f t="shared" si="426"/>
        <v>Claudia López 2020-2023</v>
      </c>
      <c r="R1177" t="str">
        <f t="shared" si="427"/>
        <v xml:space="preserve">0120-SECRETARÍA DISTRITAL DE PLANEACIÓN </v>
      </c>
      <c r="S1177" t="str">
        <f t="shared" si="428"/>
        <v>PLANEACIÓN</v>
      </c>
      <c r="T1177" t="str">
        <f t="shared" si="429"/>
        <v>Administración Centrral</v>
      </c>
      <c r="U1177" t="str">
        <f t="shared" si="430"/>
        <v>Inversión directa</v>
      </c>
      <c r="V1177" t="s">
        <v>256</v>
      </c>
      <c r="W1177" s="53">
        <f t="shared" si="421"/>
        <v>70071636155.451401</v>
      </c>
      <c r="X1177" s="53">
        <f t="shared" si="422"/>
        <v>70071636155.451401</v>
      </c>
      <c r="Y1177" s="53">
        <f t="shared" si="423"/>
        <v>69754516719.733841</v>
      </c>
      <c r="Z1177" s="53"/>
      <c r="AA1177" s="53">
        <f t="shared" si="424"/>
        <v>63082572042.651741</v>
      </c>
      <c r="AB1177" s="53"/>
      <c r="AC1177" s="53">
        <f t="shared" si="416"/>
        <v>70071636155.451401</v>
      </c>
      <c r="AD1177" s="53">
        <f t="shared" si="417"/>
        <v>70071636155.451401</v>
      </c>
      <c r="AE1177" s="53">
        <f t="shared" si="418"/>
        <v>69754516719.733841</v>
      </c>
      <c r="AF1177" s="53">
        <f t="shared" si="419"/>
        <v>1.0945633447321732</v>
      </c>
      <c r="AG1177" s="53">
        <f t="shared" si="420"/>
        <v>63082572042.651741</v>
      </c>
      <c r="AI1177" s="53">
        <f t="shared" si="414"/>
        <v>0</v>
      </c>
      <c r="AJ1177" s="53">
        <f t="shared" si="414"/>
        <v>0</v>
      </c>
      <c r="AK1177" s="53">
        <f t="shared" si="414"/>
        <v>0</v>
      </c>
      <c r="AL1177" s="53">
        <f t="shared" si="413"/>
        <v>-1.0945633447321732</v>
      </c>
      <c r="AM1177" s="53">
        <f t="shared" si="413"/>
        <v>0</v>
      </c>
    </row>
    <row r="1178" spans="1:39" x14ac:dyDescent="0.35">
      <c r="A1178" s="301">
        <v>2023</v>
      </c>
      <c r="B1178" s="301" t="s">
        <v>86</v>
      </c>
      <c r="C1178" s="301" t="s">
        <v>37</v>
      </c>
      <c r="D1178" s="302" t="s">
        <v>20</v>
      </c>
      <c r="E1178" s="302" t="s">
        <v>226</v>
      </c>
      <c r="F1178" s="301" t="s">
        <v>80</v>
      </c>
      <c r="G1178" s="301" t="s">
        <v>77</v>
      </c>
      <c r="H1178" s="303">
        <v>0</v>
      </c>
      <c r="I1178" s="303">
        <v>0</v>
      </c>
      <c r="J1178" s="303">
        <v>0</v>
      </c>
      <c r="K1178" s="304">
        <v>0</v>
      </c>
      <c r="L1178" s="303">
        <v>0</v>
      </c>
      <c r="M1178" s="304">
        <v>0</v>
      </c>
      <c r="P1178">
        <f t="shared" si="425"/>
        <v>2023</v>
      </c>
      <c r="Q1178" t="str">
        <f t="shared" si="426"/>
        <v>Claudia López 2020-2023</v>
      </c>
      <c r="R1178" t="str">
        <f t="shared" si="427"/>
        <v xml:space="preserve">0120-SECRETARÍA DISTRITAL DE PLANEACIÓN </v>
      </c>
      <c r="S1178" t="str">
        <f t="shared" si="428"/>
        <v>PLANEACIÓN</v>
      </c>
      <c r="T1178" t="str">
        <f t="shared" si="429"/>
        <v>Administración Centrral</v>
      </c>
      <c r="U1178" t="str">
        <f t="shared" si="430"/>
        <v>Transferencias</v>
      </c>
      <c r="V1178" t="s">
        <v>256</v>
      </c>
      <c r="W1178" s="53">
        <f t="shared" si="421"/>
        <v>0</v>
      </c>
      <c r="X1178" s="53">
        <f t="shared" si="422"/>
        <v>0</v>
      </c>
      <c r="Y1178" s="53">
        <f t="shared" si="423"/>
        <v>0</v>
      </c>
      <c r="Z1178" s="53"/>
      <c r="AA1178" s="53">
        <f t="shared" si="424"/>
        <v>0</v>
      </c>
      <c r="AB1178" s="53"/>
      <c r="AC1178" s="53">
        <f t="shared" si="416"/>
        <v>0</v>
      </c>
      <c r="AD1178" s="53">
        <f t="shared" si="417"/>
        <v>0</v>
      </c>
      <c r="AE1178" s="53">
        <f t="shared" si="418"/>
        <v>0</v>
      </c>
      <c r="AF1178" s="53">
        <f t="shared" si="419"/>
        <v>0</v>
      </c>
      <c r="AG1178" s="53">
        <f t="shared" si="420"/>
        <v>0</v>
      </c>
      <c r="AI1178" s="53">
        <f t="shared" si="414"/>
        <v>0</v>
      </c>
      <c r="AJ1178" s="53">
        <f t="shared" si="414"/>
        <v>0</v>
      </c>
      <c r="AK1178" s="53">
        <f t="shared" si="414"/>
        <v>0</v>
      </c>
      <c r="AL1178" s="53">
        <f t="shared" si="413"/>
        <v>0</v>
      </c>
      <c r="AM1178" s="53">
        <f t="shared" si="413"/>
        <v>0</v>
      </c>
    </row>
    <row r="1179" spans="1:39" x14ac:dyDescent="0.35">
      <c r="A1179" s="301">
        <v>2023</v>
      </c>
      <c r="B1179" s="301" t="s">
        <v>86</v>
      </c>
      <c r="C1179" s="301" t="s">
        <v>38</v>
      </c>
      <c r="D1179" s="302" t="s">
        <v>248</v>
      </c>
      <c r="E1179" s="302" t="s">
        <v>226</v>
      </c>
      <c r="F1179" s="301" t="s">
        <v>76</v>
      </c>
      <c r="G1179" s="301" t="s">
        <v>77</v>
      </c>
      <c r="H1179" s="303">
        <v>27785835000</v>
      </c>
      <c r="I1179" s="303">
        <v>28400582000</v>
      </c>
      <c r="J1179" s="303">
        <v>27789506091</v>
      </c>
      <c r="K1179" s="304">
        <f t="shared" ref="K1179:K1221" si="433">+J1179/I1179</f>
        <v>0.97848368357380844</v>
      </c>
      <c r="L1179" s="303">
        <v>27446178016</v>
      </c>
      <c r="M1179" s="304">
        <f t="shared" si="411"/>
        <v>0.96639491458308846</v>
      </c>
      <c r="P1179">
        <f t="shared" si="425"/>
        <v>2023</v>
      </c>
      <c r="Q1179" t="str">
        <f t="shared" si="426"/>
        <v>Claudia López 2020-2023</v>
      </c>
      <c r="R1179" t="str">
        <f t="shared" si="427"/>
        <v>0121-SECRETARÍA DISTRITAL DE LA MUJER</v>
      </c>
      <c r="S1179" t="str">
        <f t="shared" si="428"/>
        <v>MUJER</v>
      </c>
      <c r="T1179" t="str">
        <f t="shared" si="429"/>
        <v>Administración Centrral</v>
      </c>
      <c r="U1179" t="str">
        <f t="shared" si="430"/>
        <v>Funcionamiento</v>
      </c>
      <c r="V1179" t="s">
        <v>256</v>
      </c>
      <c r="W1179" s="53">
        <f t="shared" si="421"/>
        <v>30551622328.063896</v>
      </c>
      <c r="X1179" s="53">
        <f t="shared" si="422"/>
        <v>31227560919.483242</v>
      </c>
      <c r="Y1179" s="53">
        <f t="shared" si="423"/>
        <v>30555658837.521465</v>
      </c>
      <c r="Z1179" s="53"/>
      <c r="AA1179" s="53">
        <f t="shared" si="424"/>
        <v>30178156067.422199</v>
      </c>
      <c r="AB1179" s="53"/>
      <c r="AC1179" s="53">
        <f t="shared" si="416"/>
        <v>30551622328.063896</v>
      </c>
      <c r="AD1179" s="53">
        <f t="shared" si="417"/>
        <v>31227560919.483242</v>
      </c>
      <c r="AE1179" s="53">
        <f t="shared" si="418"/>
        <v>30555658837.521465</v>
      </c>
      <c r="AF1179" s="53">
        <f t="shared" si="419"/>
        <v>1.0758814322016874</v>
      </c>
      <c r="AG1179" s="53">
        <f t="shared" si="420"/>
        <v>30178156067.422199</v>
      </c>
      <c r="AI1179" s="53">
        <f t="shared" si="414"/>
        <v>0</v>
      </c>
      <c r="AJ1179" s="53">
        <f t="shared" si="414"/>
        <v>0</v>
      </c>
      <c r="AK1179" s="53">
        <f t="shared" si="414"/>
        <v>0</v>
      </c>
      <c r="AL1179" s="53">
        <f t="shared" si="413"/>
        <v>-1.0758814322016874</v>
      </c>
      <c r="AM1179" s="53">
        <f t="shared" si="413"/>
        <v>0</v>
      </c>
    </row>
    <row r="1180" spans="1:39" x14ac:dyDescent="0.35">
      <c r="A1180" s="301">
        <v>2023</v>
      </c>
      <c r="B1180" s="301" t="s">
        <v>86</v>
      </c>
      <c r="C1180" s="301" t="s">
        <v>38</v>
      </c>
      <c r="D1180" s="302" t="s">
        <v>248</v>
      </c>
      <c r="E1180" s="302" t="s">
        <v>226</v>
      </c>
      <c r="F1180" s="301" t="s">
        <v>78</v>
      </c>
      <c r="G1180" s="301" t="s">
        <v>77</v>
      </c>
      <c r="H1180" s="303">
        <v>95662798000</v>
      </c>
      <c r="I1180" s="303">
        <v>95662798000</v>
      </c>
      <c r="J1180" s="303">
        <v>94319132663</v>
      </c>
      <c r="K1180" s="304">
        <f t="shared" si="433"/>
        <v>0.98595414973122575</v>
      </c>
      <c r="L1180" s="303">
        <v>83446970361</v>
      </c>
      <c r="M1180" s="304">
        <f t="shared" si="411"/>
        <v>0.87230325796032016</v>
      </c>
      <c r="P1180">
        <f t="shared" si="425"/>
        <v>2023</v>
      </c>
      <c r="Q1180" t="str">
        <f t="shared" si="426"/>
        <v>Claudia López 2020-2023</v>
      </c>
      <c r="R1180" t="str">
        <f t="shared" si="427"/>
        <v>0121-SECRETARÍA DISTRITAL DE LA MUJER</v>
      </c>
      <c r="S1180" t="str">
        <f t="shared" si="428"/>
        <v>MUJER</v>
      </c>
      <c r="T1180" t="str">
        <f t="shared" si="429"/>
        <v>Administración Centrral</v>
      </c>
      <c r="U1180" t="str">
        <f t="shared" si="430"/>
        <v>Inversión directa</v>
      </c>
      <c r="V1180" t="s">
        <v>256</v>
      </c>
      <c r="W1180" s="53">
        <f t="shared" si="421"/>
        <v>105185022344.72588</v>
      </c>
      <c r="X1180" s="53">
        <f t="shared" si="422"/>
        <v>105185022344.72588</v>
      </c>
      <c r="Y1180" s="53">
        <f t="shared" si="423"/>
        <v>103707609270.35417</v>
      </c>
      <c r="Z1180" s="53"/>
      <c r="AA1180" s="53">
        <f t="shared" si="424"/>
        <v>91753237679.933456</v>
      </c>
      <c r="AB1180" s="53"/>
      <c r="AC1180" s="53">
        <f t="shared" si="416"/>
        <v>105185022344.72588</v>
      </c>
      <c r="AD1180" s="53">
        <f t="shared" si="417"/>
        <v>105185022344.72588</v>
      </c>
      <c r="AE1180" s="53">
        <f t="shared" si="418"/>
        <v>103707609270.35417</v>
      </c>
      <c r="AF1180" s="53">
        <f t="shared" si="419"/>
        <v>1.0840955046114602</v>
      </c>
      <c r="AG1180" s="53">
        <f t="shared" si="420"/>
        <v>91753237679.933456</v>
      </c>
      <c r="AI1180" s="53">
        <f t="shared" si="414"/>
        <v>0</v>
      </c>
      <c r="AJ1180" s="53">
        <f t="shared" si="414"/>
        <v>0</v>
      </c>
      <c r="AK1180" s="53">
        <f t="shared" si="414"/>
        <v>0</v>
      </c>
      <c r="AL1180" s="53">
        <f t="shared" si="413"/>
        <v>-1.0840955046114602</v>
      </c>
      <c r="AM1180" s="53">
        <f t="shared" si="413"/>
        <v>0</v>
      </c>
    </row>
    <row r="1181" spans="1:39" x14ac:dyDescent="0.35">
      <c r="A1181" s="301">
        <v>2023</v>
      </c>
      <c r="B1181" s="301" t="s">
        <v>86</v>
      </c>
      <c r="C1181" s="301" t="s">
        <v>39</v>
      </c>
      <c r="D1181" s="302" t="s">
        <v>17</v>
      </c>
      <c r="E1181" s="302" t="s">
        <v>226</v>
      </c>
      <c r="F1181" s="301" t="s">
        <v>76</v>
      </c>
      <c r="G1181" s="301" t="s">
        <v>77</v>
      </c>
      <c r="H1181" s="303">
        <v>31861530000</v>
      </c>
      <c r="I1181" s="303">
        <v>32677946000</v>
      </c>
      <c r="J1181" s="303">
        <v>32342791451</v>
      </c>
      <c r="K1181" s="304">
        <f t="shared" si="433"/>
        <v>0.98974370821838065</v>
      </c>
      <c r="L1181" s="303">
        <v>31729268732</v>
      </c>
      <c r="M1181" s="304">
        <f t="shared" si="411"/>
        <v>0.97096888317276731</v>
      </c>
      <c r="P1181">
        <f t="shared" si="425"/>
        <v>2023</v>
      </c>
      <c r="Q1181" t="str">
        <f t="shared" si="426"/>
        <v>Claudia López 2020-2023</v>
      </c>
      <c r="R1181" t="str">
        <f t="shared" si="427"/>
        <v>0122-SECRETARÍA DISTRITAL DE INTEGRACIÓN SOCIAL</v>
      </c>
      <c r="S1181" t="str">
        <f t="shared" si="428"/>
        <v>INTEGRACION SOCIAL</v>
      </c>
      <c r="T1181" t="str">
        <f t="shared" si="429"/>
        <v>Administración Centrral</v>
      </c>
      <c r="U1181" t="str">
        <f t="shared" si="430"/>
        <v>Funcionamiento</v>
      </c>
      <c r="V1181" t="s">
        <v>256</v>
      </c>
      <c r="W1181" s="53">
        <f t="shared" si="421"/>
        <v>35033009853.915771</v>
      </c>
      <c r="X1181" s="53">
        <f t="shared" si="422"/>
        <v>35930691470.991112</v>
      </c>
      <c r="Y1181" s="53">
        <f t="shared" si="423"/>
        <v>35562175815.349289</v>
      </c>
      <c r="Z1181" s="53"/>
      <c r="AA1181" s="53">
        <f t="shared" si="424"/>
        <v>34887583369.213516</v>
      </c>
      <c r="AB1181" s="53"/>
      <c r="AC1181" s="53">
        <f t="shared" si="416"/>
        <v>35033009853.915771</v>
      </c>
      <c r="AD1181" s="53">
        <f t="shared" si="417"/>
        <v>35930691470.991112</v>
      </c>
      <c r="AE1181" s="53">
        <f t="shared" si="418"/>
        <v>35562175815.349289</v>
      </c>
      <c r="AF1181" s="53">
        <f t="shared" si="419"/>
        <v>1.0882622737472325</v>
      </c>
      <c r="AG1181" s="53">
        <f t="shared" si="420"/>
        <v>34887583369.213516</v>
      </c>
      <c r="AI1181" s="53">
        <f t="shared" si="414"/>
        <v>0</v>
      </c>
      <c r="AJ1181" s="53">
        <f t="shared" si="414"/>
        <v>0</v>
      </c>
      <c r="AK1181" s="53">
        <f t="shared" si="414"/>
        <v>0</v>
      </c>
      <c r="AL1181" s="53">
        <f t="shared" si="413"/>
        <v>-1.0882622737472325</v>
      </c>
      <c r="AM1181" s="53">
        <f t="shared" si="413"/>
        <v>0</v>
      </c>
    </row>
    <row r="1182" spans="1:39" x14ac:dyDescent="0.35">
      <c r="A1182" s="301">
        <v>2023</v>
      </c>
      <c r="B1182" s="301" t="s">
        <v>86</v>
      </c>
      <c r="C1182" s="301" t="s">
        <v>39</v>
      </c>
      <c r="D1182" s="302" t="s">
        <v>17</v>
      </c>
      <c r="E1182" s="302" t="s">
        <v>226</v>
      </c>
      <c r="F1182" s="301" t="s">
        <v>78</v>
      </c>
      <c r="G1182" s="301" t="s">
        <v>77</v>
      </c>
      <c r="H1182" s="303">
        <v>1810422284000</v>
      </c>
      <c r="I1182" s="303">
        <v>1969564267349</v>
      </c>
      <c r="J1182" s="303">
        <v>1949798385488</v>
      </c>
      <c r="K1182" s="304">
        <f t="shared" si="433"/>
        <v>0.98996433770216363</v>
      </c>
      <c r="L1182" s="303">
        <v>1700826946058</v>
      </c>
      <c r="M1182" s="304">
        <f t="shared" si="411"/>
        <v>0.86355493661919658</v>
      </c>
      <c r="P1182">
        <f t="shared" si="425"/>
        <v>2023</v>
      </c>
      <c r="Q1182" t="str">
        <f t="shared" si="426"/>
        <v>Claudia López 2020-2023</v>
      </c>
      <c r="R1182" t="str">
        <f t="shared" si="427"/>
        <v>0122-SECRETARÍA DISTRITAL DE INTEGRACIÓN SOCIAL</v>
      </c>
      <c r="S1182" t="str">
        <f t="shared" si="428"/>
        <v>INTEGRACION SOCIAL</v>
      </c>
      <c r="T1182" t="str">
        <f t="shared" si="429"/>
        <v>Administración Centrral</v>
      </c>
      <c r="U1182" t="str">
        <f t="shared" si="430"/>
        <v>Inversión directa</v>
      </c>
      <c r="V1182" t="s">
        <v>256</v>
      </c>
      <c r="W1182" s="53">
        <f t="shared" si="421"/>
        <v>1990630761144.2607</v>
      </c>
      <c r="X1182" s="53">
        <f t="shared" si="422"/>
        <v>2165613653391.9717</v>
      </c>
      <c r="Y1182" s="53">
        <f t="shared" si="423"/>
        <v>2143880286098.9463</v>
      </c>
      <c r="Z1182" s="53"/>
      <c r="AA1182" s="53">
        <f t="shared" si="424"/>
        <v>1870126361196.5708</v>
      </c>
      <c r="AB1182" s="53"/>
      <c r="AC1182" s="53">
        <f t="shared" si="416"/>
        <v>1990630761144.2607</v>
      </c>
      <c r="AD1182" s="53">
        <f t="shared" si="417"/>
        <v>2165613653391.9717</v>
      </c>
      <c r="AE1182" s="53">
        <f t="shared" si="418"/>
        <v>2143880286098.9463</v>
      </c>
      <c r="AF1182" s="53">
        <f t="shared" si="419"/>
        <v>1.0885048645732047</v>
      </c>
      <c r="AG1182" s="53">
        <f t="shared" si="420"/>
        <v>1870126361196.5708</v>
      </c>
      <c r="AI1182" s="53">
        <f t="shared" si="414"/>
        <v>0</v>
      </c>
      <c r="AJ1182" s="53">
        <f t="shared" si="414"/>
        <v>0</v>
      </c>
      <c r="AK1182" s="53">
        <f t="shared" si="414"/>
        <v>0</v>
      </c>
      <c r="AL1182" s="53">
        <f t="shared" si="413"/>
        <v>-1.0885048645732047</v>
      </c>
      <c r="AM1182" s="53">
        <f t="shared" si="413"/>
        <v>0</v>
      </c>
    </row>
    <row r="1183" spans="1:39" x14ac:dyDescent="0.35">
      <c r="A1183" s="301">
        <v>2023</v>
      </c>
      <c r="B1183" s="301" t="s">
        <v>86</v>
      </c>
      <c r="C1183" s="301" t="s">
        <v>40</v>
      </c>
      <c r="D1183" s="302" t="s">
        <v>13</v>
      </c>
      <c r="E1183" s="302" t="s">
        <v>226</v>
      </c>
      <c r="F1183" s="301" t="s">
        <v>76</v>
      </c>
      <c r="G1183" s="301" t="s">
        <v>77</v>
      </c>
      <c r="H1183" s="303">
        <v>14982247000</v>
      </c>
      <c r="I1183" s="303">
        <v>15353879000</v>
      </c>
      <c r="J1183" s="303">
        <v>15332215417</v>
      </c>
      <c r="K1183" s="304">
        <f t="shared" si="433"/>
        <v>0.99858904821380967</v>
      </c>
      <c r="L1183" s="303">
        <v>15090995331</v>
      </c>
      <c r="M1183" s="304">
        <f t="shared" si="411"/>
        <v>0.9828783547792711</v>
      </c>
      <c r="P1183">
        <f t="shared" si="425"/>
        <v>2023</v>
      </c>
      <c r="Q1183" t="str">
        <f t="shared" si="426"/>
        <v>Claudia López 2020-2023</v>
      </c>
      <c r="R1183" t="str">
        <f t="shared" si="427"/>
        <v>0125-DEPARTAMENTO ADMINISTRATIVO DEL SERVICIO CIVIL</v>
      </c>
      <c r="S1183" t="str">
        <f t="shared" si="428"/>
        <v>GESTIÓN PÚBLICA</v>
      </c>
      <c r="T1183" t="str">
        <f t="shared" si="429"/>
        <v>Administración Centrral</v>
      </c>
      <c r="U1183" t="str">
        <f t="shared" si="430"/>
        <v>Funcionamiento</v>
      </c>
      <c r="V1183" t="s">
        <v>256</v>
      </c>
      <c r="W1183" s="53">
        <f t="shared" si="421"/>
        <v>16473571946.63282</v>
      </c>
      <c r="X1183" s="53">
        <f t="shared" si="422"/>
        <v>16882195999.464884</v>
      </c>
      <c r="Y1183" s="53">
        <f t="shared" si="423"/>
        <v>16858376034.864624</v>
      </c>
      <c r="Z1183" s="53"/>
      <c r="AA1183" s="53">
        <f t="shared" si="424"/>
        <v>16593145029.015238</v>
      </c>
      <c r="AB1183" s="53"/>
      <c r="AC1183" s="53">
        <f t="shared" si="416"/>
        <v>16473571946.63282</v>
      </c>
      <c r="AD1183" s="53">
        <f t="shared" si="417"/>
        <v>16882195999.464884</v>
      </c>
      <c r="AE1183" s="53">
        <f t="shared" si="418"/>
        <v>16858376034.864624</v>
      </c>
      <c r="AF1183" s="53">
        <f t="shared" si="419"/>
        <v>1.0979880742100823</v>
      </c>
      <c r="AG1183" s="53">
        <f t="shared" si="420"/>
        <v>16593145029.015238</v>
      </c>
      <c r="AI1183" s="53">
        <f t="shared" si="414"/>
        <v>0</v>
      </c>
      <c r="AJ1183" s="53">
        <f t="shared" si="414"/>
        <v>0</v>
      </c>
      <c r="AK1183" s="53">
        <f t="shared" si="414"/>
        <v>0</v>
      </c>
      <c r="AL1183" s="53">
        <f t="shared" si="413"/>
        <v>-1.0979880742100823</v>
      </c>
      <c r="AM1183" s="53">
        <f t="shared" si="413"/>
        <v>0</v>
      </c>
    </row>
    <row r="1184" spans="1:39" x14ac:dyDescent="0.35">
      <c r="A1184" s="301">
        <v>2023</v>
      </c>
      <c r="B1184" s="301" t="s">
        <v>86</v>
      </c>
      <c r="C1184" s="301" t="s">
        <v>40</v>
      </c>
      <c r="D1184" s="302" t="s">
        <v>13</v>
      </c>
      <c r="E1184" s="302" t="s">
        <v>226</v>
      </c>
      <c r="F1184" s="301" t="s">
        <v>78</v>
      </c>
      <c r="G1184" s="301" t="s">
        <v>77</v>
      </c>
      <c r="H1184" s="303">
        <v>4146854000</v>
      </c>
      <c r="I1184" s="303">
        <v>4146854000</v>
      </c>
      <c r="J1184" s="303">
        <v>4146352520</v>
      </c>
      <c r="K1184" s="304">
        <f t="shared" si="433"/>
        <v>0.99987906977192831</v>
      </c>
      <c r="L1184" s="303">
        <v>3846118079</v>
      </c>
      <c r="M1184" s="304">
        <f t="shared" si="411"/>
        <v>0.92747853650019996</v>
      </c>
      <c r="P1184">
        <f t="shared" si="425"/>
        <v>2023</v>
      </c>
      <c r="Q1184" t="str">
        <f t="shared" si="426"/>
        <v>Claudia López 2020-2023</v>
      </c>
      <c r="R1184" t="str">
        <f t="shared" si="427"/>
        <v>0125-DEPARTAMENTO ADMINISTRATIVO DEL SERVICIO CIVIL</v>
      </c>
      <c r="S1184" t="str">
        <f t="shared" si="428"/>
        <v>GESTIÓN PÚBLICA</v>
      </c>
      <c r="T1184" t="str">
        <f t="shared" si="429"/>
        <v>Administración Centrral</v>
      </c>
      <c r="U1184" t="str">
        <f t="shared" si="430"/>
        <v>Inversión directa</v>
      </c>
      <c r="V1184" t="s">
        <v>256</v>
      </c>
      <c r="W1184" s="53">
        <f t="shared" si="421"/>
        <v>4559629655.0966015</v>
      </c>
      <c r="X1184" s="53">
        <f t="shared" si="422"/>
        <v>4559629655.0966015</v>
      </c>
      <c r="Y1184" s="53">
        <f t="shared" si="423"/>
        <v>4559078258.0424881</v>
      </c>
      <c r="Z1184" s="53"/>
      <c r="AA1184" s="53">
        <f t="shared" si="424"/>
        <v>4228958639.4919076</v>
      </c>
      <c r="AB1184" s="53"/>
      <c r="AC1184" s="53">
        <f t="shared" si="416"/>
        <v>4559629655.0966015</v>
      </c>
      <c r="AD1184" s="53">
        <f t="shared" si="417"/>
        <v>4559629655.0966015</v>
      </c>
      <c r="AE1184" s="53">
        <f t="shared" si="418"/>
        <v>4559078258.0424881</v>
      </c>
      <c r="AF1184" s="53">
        <f t="shared" si="419"/>
        <v>1.0994065038321794</v>
      </c>
      <c r="AG1184" s="53">
        <f t="shared" si="420"/>
        <v>4228958639.4919076</v>
      </c>
      <c r="AI1184" s="53">
        <f t="shared" si="414"/>
        <v>0</v>
      </c>
      <c r="AJ1184" s="53">
        <f t="shared" si="414"/>
        <v>0</v>
      </c>
      <c r="AK1184" s="53">
        <f t="shared" si="414"/>
        <v>0</v>
      </c>
      <c r="AL1184" s="53">
        <f t="shared" si="413"/>
        <v>-1.0994065038321794</v>
      </c>
      <c r="AM1184" s="53">
        <f t="shared" si="413"/>
        <v>0</v>
      </c>
    </row>
    <row r="1185" spans="1:39" x14ac:dyDescent="0.35">
      <c r="A1185" s="301">
        <v>2023</v>
      </c>
      <c r="B1185" s="301" t="s">
        <v>86</v>
      </c>
      <c r="C1185" s="301" t="s">
        <v>41</v>
      </c>
      <c r="D1185" s="302" t="s">
        <v>8</v>
      </c>
      <c r="E1185" s="302" t="s">
        <v>226</v>
      </c>
      <c r="F1185" s="301" t="s">
        <v>76</v>
      </c>
      <c r="G1185" s="301" t="s">
        <v>77</v>
      </c>
      <c r="H1185" s="303">
        <v>31517336000</v>
      </c>
      <c r="I1185" s="303">
        <v>34103705000</v>
      </c>
      <c r="J1185" s="303">
        <v>32783569296</v>
      </c>
      <c r="K1185" s="304">
        <f t="shared" si="433"/>
        <v>0.96129054881280496</v>
      </c>
      <c r="L1185" s="303">
        <v>31515993593</v>
      </c>
      <c r="M1185" s="304">
        <f t="shared" si="411"/>
        <v>0.92412227917758494</v>
      </c>
      <c r="P1185">
        <f t="shared" si="425"/>
        <v>2023</v>
      </c>
      <c r="Q1185" t="str">
        <f t="shared" si="426"/>
        <v>Claudia López 2020-2023</v>
      </c>
      <c r="R1185" t="str">
        <f t="shared" si="427"/>
        <v>0126-SECRETARÍA DISTRITAL DE AMBIENTE</v>
      </c>
      <c r="S1185" t="str">
        <f t="shared" si="428"/>
        <v>AMBIENTE</v>
      </c>
      <c r="T1185" t="str">
        <f t="shared" si="429"/>
        <v>Administración Centrral</v>
      </c>
      <c r="U1185" t="str">
        <f t="shared" si="430"/>
        <v>Funcionamiento</v>
      </c>
      <c r="V1185" t="s">
        <v>256</v>
      </c>
      <c r="W1185" s="53">
        <f t="shared" si="421"/>
        <v>34654554965.099739</v>
      </c>
      <c r="X1185" s="53">
        <f t="shared" si="422"/>
        <v>37498369768.182396</v>
      </c>
      <c r="Y1185" s="53">
        <f t="shared" si="423"/>
        <v>36046828454.04155</v>
      </c>
      <c r="Z1185" s="53"/>
      <c r="AA1185" s="53">
        <f t="shared" si="424"/>
        <v>34653078935.616562</v>
      </c>
      <c r="AB1185" s="53"/>
      <c r="AC1185" s="53">
        <f t="shared" si="416"/>
        <v>34654554965.099739</v>
      </c>
      <c r="AD1185" s="53">
        <f t="shared" si="417"/>
        <v>37498369768.182396</v>
      </c>
      <c r="AE1185" s="53">
        <f t="shared" si="418"/>
        <v>36046828454.04155</v>
      </c>
      <c r="AF1185" s="53">
        <f t="shared" si="419"/>
        <v>1.0569769018950155</v>
      </c>
      <c r="AG1185" s="53">
        <f t="shared" si="420"/>
        <v>34653078935.616562</v>
      </c>
      <c r="AI1185" s="53">
        <f t="shared" si="414"/>
        <v>0</v>
      </c>
      <c r="AJ1185" s="53">
        <f t="shared" si="414"/>
        <v>0</v>
      </c>
      <c r="AK1185" s="53">
        <f t="shared" si="414"/>
        <v>0</v>
      </c>
      <c r="AL1185" s="53">
        <f t="shared" si="413"/>
        <v>-1.0569769018950155</v>
      </c>
      <c r="AM1185" s="53">
        <f t="shared" si="413"/>
        <v>0</v>
      </c>
    </row>
    <row r="1186" spans="1:39" x14ac:dyDescent="0.35">
      <c r="A1186" s="301">
        <v>2023</v>
      </c>
      <c r="B1186" s="301" t="s">
        <v>86</v>
      </c>
      <c r="C1186" s="301" t="s">
        <v>41</v>
      </c>
      <c r="D1186" s="302" t="s">
        <v>8</v>
      </c>
      <c r="E1186" s="302" t="s">
        <v>226</v>
      </c>
      <c r="F1186" s="301" t="s">
        <v>78</v>
      </c>
      <c r="G1186" s="301" t="s">
        <v>77</v>
      </c>
      <c r="H1186" s="303">
        <v>178412484000</v>
      </c>
      <c r="I1186" s="303">
        <v>177648824664</v>
      </c>
      <c r="J1186" s="303">
        <v>166046163578</v>
      </c>
      <c r="K1186" s="304">
        <f t="shared" si="433"/>
        <v>0.93468765634703777</v>
      </c>
      <c r="L1186" s="303">
        <v>118803568588</v>
      </c>
      <c r="M1186" s="304">
        <f t="shared" si="411"/>
        <v>0.66875516239807231</v>
      </c>
      <c r="P1186">
        <f t="shared" si="425"/>
        <v>2023</v>
      </c>
      <c r="Q1186" t="str">
        <f t="shared" si="426"/>
        <v>Claudia López 2020-2023</v>
      </c>
      <c r="R1186" t="str">
        <f t="shared" si="427"/>
        <v>0126-SECRETARÍA DISTRITAL DE AMBIENTE</v>
      </c>
      <c r="S1186" t="str">
        <f t="shared" si="428"/>
        <v>AMBIENTE</v>
      </c>
      <c r="T1186" t="str">
        <f t="shared" si="429"/>
        <v>Administración Centrral</v>
      </c>
      <c r="U1186" t="str">
        <f t="shared" si="430"/>
        <v>Inversión directa</v>
      </c>
      <c r="V1186" t="s">
        <v>256</v>
      </c>
      <c r="W1186" s="53">
        <f t="shared" si="421"/>
        <v>196171568346.95602</v>
      </c>
      <c r="X1186" s="53">
        <f t="shared" si="422"/>
        <v>195331894764.32761</v>
      </c>
      <c r="Y1186" s="53">
        <f t="shared" si="423"/>
        <v>182574310927.09558</v>
      </c>
      <c r="Z1186" s="53"/>
      <c r="AA1186" s="53">
        <f t="shared" si="424"/>
        <v>130629213004.64108</v>
      </c>
      <c r="AB1186" s="53"/>
      <c r="AC1186" s="53">
        <f t="shared" si="416"/>
        <v>196171568346.95602</v>
      </c>
      <c r="AD1186" s="53">
        <f t="shared" si="417"/>
        <v>195331894764.32761</v>
      </c>
      <c r="AE1186" s="53">
        <f t="shared" si="418"/>
        <v>182574310927.09558</v>
      </c>
      <c r="AF1186" s="53">
        <f t="shared" si="419"/>
        <v>1.0277259715757281</v>
      </c>
      <c r="AG1186" s="53">
        <f t="shared" si="420"/>
        <v>130629213004.64108</v>
      </c>
      <c r="AI1186" s="53">
        <f t="shared" si="414"/>
        <v>0</v>
      </c>
      <c r="AJ1186" s="53">
        <f t="shared" si="414"/>
        <v>0</v>
      </c>
      <c r="AK1186" s="53">
        <f t="shared" si="414"/>
        <v>0</v>
      </c>
      <c r="AL1186" s="53">
        <f t="shared" si="413"/>
        <v>-1.0277259715757281</v>
      </c>
      <c r="AM1186" s="53">
        <f t="shared" si="413"/>
        <v>0</v>
      </c>
    </row>
    <row r="1187" spans="1:39" x14ac:dyDescent="0.35">
      <c r="A1187" s="301">
        <v>2023</v>
      </c>
      <c r="B1187" s="301" t="s">
        <v>86</v>
      </c>
      <c r="C1187" s="301" t="s">
        <v>42</v>
      </c>
      <c r="D1187" s="302" t="s">
        <v>14</v>
      </c>
      <c r="E1187" s="302" t="s">
        <v>226</v>
      </c>
      <c r="F1187" s="301" t="s">
        <v>76</v>
      </c>
      <c r="G1187" s="301" t="s">
        <v>77</v>
      </c>
      <c r="H1187" s="303">
        <v>14190126000</v>
      </c>
      <c r="I1187" s="303">
        <v>14660682000</v>
      </c>
      <c r="J1187" s="303">
        <v>14371813684</v>
      </c>
      <c r="K1187" s="304">
        <f t="shared" si="433"/>
        <v>0.98029639303273886</v>
      </c>
      <c r="L1187" s="303">
        <v>13949321337</v>
      </c>
      <c r="M1187" s="304">
        <f t="shared" si="411"/>
        <v>0.9514783375698348</v>
      </c>
      <c r="P1187">
        <f t="shared" si="425"/>
        <v>2023</v>
      </c>
      <c r="Q1187" t="str">
        <f t="shared" si="426"/>
        <v>Claudia López 2020-2023</v>
      </c>
      <c r="R1187" t="str">
        <f t="shared" si="427"/>
        <v>0127-DEPARTAMENTO ADTIVO DE LA DEFENSORÍA ESPACIO PUBLICO</v>
      </c>
      <c r="S1187" t="str">
        <f t="shared" si="428"/>
        <v>GOBIERNO</v>
      </c>
      <c r="T1187" t="str">
        <f t="shared" si="429"/>
        <v>Administración Centrral</v>
      </c>
      <c r="U1187" t="str">
        <f t="shared" si="430"/>
        <v>Funcionamiento</v>
      </c>
      <c r="V1187" t="s">
        <v>256</v>
      </c>
      <c r="W1187" s="53">
        <f t="shared" si="421"/>
        <v>15602603641.014929</v>
      </c>
      <c r="X1187" s="53">
        <f t="shared" si="422"/>
        <v>16119998536.514898</v>
      </c>
      <c r="Y1187" s="53">
        <f t="shared" si="423"/>
        <v>15802376421.038586</v>
      </c>
      <c r="Z1187" s="53"/>
      <c r="AA1187" s="53">
        <f t="shared" si="424"/>
        <v>15337829409.151365</v>
      </c>
      <c r="AB1187" s="53"/>
      <c r="AC1187" s="53">
        <f t="shared" si="416"/>
        <v>15602603641.014929</v>
      </c>
      <c r="AD1187" s="53">
        <f t="shared" si="417"/>
        <v>16119998536.514898</v>
      </c>
      <c r="AE1187" s="53">
        <f t="shared" si="418"/>
        <v>15802376421.038586</v>
      </c>
      <c r="AF1187" s="53">
        <f t="shared" si="419"/>
        <v>1.0778745778019456</v>
      </c>
      <c r="AG1187" s="53">
        <f t="shared" si="420"/>
        <v>15337829409.151365</v>
      </c>
      <c r="AI1187" s="53">
        <f t="shared" si="414"/>
        <v>0</v>
      </c>
      <c r="AJ1187" s="53">
        <f t="shared" si="414"/>
        <v>0</v>
      </c>
      <c r="AK1187" s="53">
        <f t="shared" si="414"/>
        <v>0</v>
      </c>
      <c r="AL1187" s="53">
        <f t="shared" si="413"/>
        <v>-1.0778745778019456</v>
      </c>
      <c r="AM1187" s="53">
        <f t="shared" si="413"/>
        <v>0</v>
      </c>
    </row>
    <row r="1188" spans="1:39" x14ac:dyDescent="0.35">
      <c r="A1188" s="301">
        <v>2023</v>
      </c>
      <c r="B1188" s="301" t="s">
        <v>86</v>
      </c>
      <c r="C1188" s="301" t="s">
        <v>42</v>
      </c>
      <c r="D1188" s="302" t="s">
        <v>14</v>
      </c>
      <c r="E1188" s="302" t="s">
        <v>226</v>
      </c>
      <c r="F1188" s="301" t="s">
        <v>78</v>
      </c>
      <c r="G1188" s="301" t="s">
        <v>77</v>
      </c>
      <c r="H1188" s="303">
        <v>23010271000</v>
      </c>
      <c r="I1188" s="303">
        <v>23010271000</v>
      </c>
      <c r="J1188" s="303">
        <v>22968116368</v>
      </c>
      <c r="K1188" s="304">
        <f t="shared" si="433"/>
        <v>0.99816800801694161</v>
      </c>
      <c r="L1188" s="303">
        <v>22163084333</v>
      </c>
      <c r="M1188" s="304">
        <f t="shared" si="411"/>
        <v>0.96318223861857166</v>
      </c>
      <c r="P1188">
        <f t="shared" si="425"/>
        <v>2023</v>
      </c>
      <c r="Q1188" t="str">
        <f t="shared" si="426"/>
        <v>Claudia López 2020-2023</v>
      </c>
      <c r="R1188" t="str">
        <f t="shared" si="427"/>
        <v>0127-DEPARTAMENTO ADTIVO DE LA DEFENSORÍA ESPACIO PUBLICO</v>
      </c>
      <c r="S1188" t="str">
        <f t="shared" si="428"/>
        <v>GOBIERNO</v>
      </c>
      <c r="T1188" t="str">
        <f t="shared" si="429"/>
        <v>Administración Centrral</v>
      </c>
      <c r="U1188" t="str">
        <f t="shared" si="430"/>
        <v>Inversión directa</v>
      </c>
      <c r="V1188" t="s">
        <v>256</v>
      </c>
      <c r="W1188" s="53">
        <f t="shared" si="421"/>
        <v>25300701211.908916</v>
      </c>
      <c r="X1188" s="53">
        <f t="shared" si="422"/>
        <v>25300701211.908916</v>
      </c>
      <c r="Y1188" s="53">
        <f t="shared" si="423"/>
        <v>25254350530.122944</v>
      </c>
      <c r="Z1188" s="53"/>
      <c r="AA1188" s="53">
        <f t="shared" si="424"/>
        <v>24369186031.90604</v>
      </c>
      <c r="AB1188" s="53"/>
      <c r="AC1188" s="53">
        <f t="shared" si="416"/>
        <v>25300701211.908916</v>
      </c>
      <c r="AD1188" s="53">
        <f t="shared" si="417"/>
        <v>25300701211.908916</v>
      </c>
      <c r="AE1188" s="53">
        <f t="shared" si="418"/>
        <v>25254350530.122944</v>
      </c>
      <c r="AF1188" s="53">
        <f t="shared" si="419"/>
        <v>1.0975251238945836</v>
      </c>
      <c r="AG1188" s="53">
        <f t="shared" si="420"/>
        <v>24369186031.90604</v>
      </c>
      <c r="AI1188" s="53">
        <f t="shared" si="414"/>
        <v>0</v>
      </c>
      <c r="AJ1188" s="53">
        <f t="shared" si="414"/>
        <v>0</v>
      </c>
      <c r="AK1188" s="53">
        <f t="shared" si="414"/>
        <v>0</v>
      </c>
      <c r="AL1188" s="53">
        <f t="shared" si="413"/>
        <v>-1.0975251238945836</v>
      </c>
      <c r="AM1188" s="53">
        <f t="shared" si="413"/>
        <v>0</v>
      </c>
    </row>
    <row r="1189" spans="1:39" x14ac:dyDescent="0.35">
      <c r="A1189" s="301">
        <v>2023</v>
      </c>
      <c r="B1189" s="301" t="s">
        <v>86</v>
      </c>
      <c r="C1189" s="301" t="s">
        <v>43</v>
      </c>
      <c r="D1189" s="302" t="s">
        <v>22</v>
      </c>
      <c r="E1189" s="302" t="s">
        <v>226</v>
      </c>
      <c r="F1189" s="301" t="s">
        <v>76</v>
      </c>
      <c r="G1189" s="301" t="s">
        <v>77</v>
      </c>
      <c r="H1189" s="303">
        <v>88941521000</v>
      </c>
      <c r="I1189" s="303">
        <v>97831448000</v>
      </c>
      <c r="J1189" s="303">
        <v>97054823306</v>
      </c>
      <c r="K1189" s="304">
        <f t="shared" si="433"/>
        <v>0.99206160483283456</v>
      </c>
      <c r="L1189" s="303">
        <v>95234824236</v>
      </c>
      <c r="M1189" s="304">
        <f t="shared" si="411"/>
        <v>0.97345818939529549</v>
      </c>
      <c r="P1189">
        <f t="shared" si="425"/>
        <v>2023</v>
      </c>
      <c r="Q1189" t="str">
        <f t="shared" si="426"/>
        <v>Claudia López 2020-2023</v>
      </c>
      <c r="R1189" t="str">
        <f t="shared" si="427"/>
        <v>0131-UNIDAD ADMINISTRATIVA ESPECIAL CUERPO OFICIAL DE BOMBEROS</v>
      </c>
      <c r="S1189" t="str">
        <f t="shared" si="428"/>
        <v>SEGURIDAD, CONVIVENCIA Y JUSTICIA</v>
      </c>
      <c r="T1189" t="str">
        <f t="shared" si="429"/>
        <v>Administración Centrral</v>
      </c>
      <c r="U1189" t="str">
        <f t="shared" si="430"/>
        <v>Funcionamiento</v>
      </c>
      <c r="V1189" t="s">
        <v>256</v>
      </c>
      <c r="W1189" s="53">
        <f t="shared" si="421"/>
        <v>97794712985.071854</v>
      </c>
      <c r="X1189" s="53">
        <f t="shared" si="422"/>
        <v>107569538619.35846</v>
      </c>
      <c r="Y1189" s="53">
        <f t="shared" si="423"/>
        <v>106715609113.84833</v>
      </c>
      <c r="Z1189" s="53"/>
      <c r="AA1189" s="53">
        <f t="shared" si="424"/>
        <v>104714448298.48801</v>
      </c>
      <c r="AB1189" s="53"/>
      <c r="AC1189" s="53">
        <f t="shared" si="416"/>
        <v>97794712985.071854</v>
      </c>
      <c r="AD1189" s="53">
        <f t="shared" si="417"/>
        <v>107569538619.35846</v>
      </c>
      <c r="AE1189" s="53">
        <f t="shared" si="418"/>
        <v>106715609113.84833</v>
      </c>
      <c r="AF1189" s="53">
        <f t="shared" si="419"/>
        <v>1.0908108925654287</v>
      </c>
      <c r="AG1189" s="53">
        <f t="shared" si="420"/>
        <v>104714448298.48801</v>
      </c>
      <c r="AI1189" s="53">
        <f t="shared" si="414"/>
        <v>0</v>
      </c>
      <c r="AJ1189" s="53">
        <f t="shared" si="414"/>
        <v>0</v>
      </c>
      <c r="AK1189" s="53">
        <f t="shared" si="414"/>
        <v>0</v>
      </c>
      <c r="AL1189" s="53">
        <f t="shared" si="413"/>
        <v>-1.0908108925654287</v>
      </c>
      <c r="AM1189" s="53">
        <f t="shared" si="413"/>
        <v>0</v>
      </c>
    </row>
    <row r="1190" spans="1:39" x14ac:dyDescent="0.35">
      <c r="A1190" s="301">
        <v>2023</v>
      </c>
      <c r="B1190" s="301" t="s">
        <v>86</v>
      </c>
      <c r="C1190" s="301" t="s">
        <v>43</v>
      </c>
      <c r="D1190" s="302" t="s">
        <v>22</v>
      </c>
      <c r="E1190" s="302" t="s">
        <v>226</v>
      </c>
      <c r="F1190" s="301" t="s">
        <v>78</v>
      </c>
      <c r="G1190" s="301" t="s">
        <v>77</v>
      </c>
      <c r="H1190" s="303">
        <v>36241955000</v>
      </c>
      <c r="I1190" s="303">
        <v>36241955000</v>
      </c>
      <c r="J1190" s="303">
        <v>36231626760</v>
      </c>
      <c r="K1190" s="304">
        <f t="shared" si="433"/>
        <v>0.99971501978852961</v>
      </c>
      <c r="L1190" s="303">
        <v>23595302787</v>
      </c>
      <c r="M1190" s="304">
        <f t="shared" si="411"/>
        <v>0.65104939253414995</v>
      </c>
      <c r="P1190">
        <f t="shared" si="425"/>
        <v>2023</v>
      </c>
      <c r="Q1190" t="str">
        <f t="shared" si="426"/>
        <v>Claudia López 2020-2023</v>
      </c>
      <c r="R1190" t="str">
        <f t="shared" si="427"/>
        <v>0131-UNIDAD ADMINISTRATIVA ESPECIAL CUERPO OFICIAL DE BOMBEROS</v>
      </c>
      <c r="S1190" t="str">
        <f t="shared" si="428"/>
        <v>SEGURIDAD, CONVIVENCIA Y JUSTICIA</v>
      </c>
      <c r="T1190" t="str">
        <f t="shared" si="429"/>
        <v>Administración Centrral</v>
      </c>
      <c r="U1190" t="str">
        <f t="shared" si="430"/>
        <v>Inversión directa</v>
      </c>
      <c r="V1190" t="s">
        <v>256</v>
      </c>
      <c r="W1190" s="53">
        <f t="shared" si="421"/>
        <v>39849460042.884689</v>
      </c>
      <c r="X1190" s="53">
        <f t="shared" si="422"/>
        <v>39849460042.884689</v>
      </c>
      <c r="Y1190" s="53">
        <f t="shared" si="423"/>
        <v>39838103735.334694</v>
      </c>
      <c r="Z1190" s="53"/>
      <c r="AA1190" s="53">
        <f t="shared" si="424"/>
        <v>25943966753.733963</v>
      </c>
      <c r="AB1190" s="53"/>
      <c r="AC1190" s="53">
        <f t="shared" si="416"/>
        <v>39849460042.884689</v>
      </c>
      <c r="AD1190" s="53">
        <f t="shared" si="417"/>
        <v>39849460042.884689</v>
      </c>
      <c r="AE1190" s="53">
        <f t="shared" si="418"/>
        <v>39838103735.334694</v>
      </c>
      <c r="AF1190" s="53">
        <f t="shared" si="419"/>
        <v>1.0992261244001513</v>
      </c>
      <c r="AG1190" s="53">
        <f t="shared" si="420"/>
        <v>25943966753.733963</v>
      </c>
      <c r="AI1190" s="53">
        <f t="shared" si="414"/>
        <v>0</v>
      </c>
      <c r="AJ1190" s="53">
        <f t="shared" si="414"/>
        <v>0</v>
      </c>
      <c r="AK1190" s="53">
        <f t="shared" si="414"/>
        <v>0</v>
      </c>
      <c r="AL1190" s="53">
        <f t="shared" si="413"/>
        <v>-1.0992261244001513</v>
      </c>
      <c r="AM1190" s="53">
        <f t="shared" si="413"/>
        <v>0</v>
      </c>
    </row>
    <row r="1191" spans="1:39" x14ac:dyDescent="0.35">
      <c r="A1191" s="301">
        <v>2023</v>
      </c>
      <c r="B1191" s="301" t="s">
        <v>86</v>
      </c>
      <c r="C1191" s="301" t="s">
        <v>44</v>
      </c>
      <c r="D1191" s="302" t="s">
        <v>12</v>
      </c>
      <c r="E1191" s="302" t="s">
        <v>226</v>
      </c>
      <c r="F1191" s="301" t="s">
        <v>76</v>
      </c>
      <c r="G1191" s="301" t="s">
        <v>77</v>
      </c>
      <c r="H1191" s="303">
        <v>26819740000</v>
      </c>
      <c r="I1191" s="303">
        <v>27836173000</v>
      </c>
      <c r="J1191" s="303">
        <v>27623874012</v>
      </c>
      <c r="K1191" s="304">
        <f t="shared" si="433"/>
        <v>0.99237326955828298</v>
      </c>
      <c r="L1191" s="303">
        <v>27233658400</v>
      </c>
      <c r="M1191" s="304">
        <f t="shared" si="411"/>
        <v>0.97835497717304742</v>
      </c>
      <c r="P1191">
        <f t="shared" si="425"/>
        <v>2023</v>
      </c>
      <c r="Q1191" t="str">
        <f t="shared" si="426"/>
        <v>Claudia López 2020-2023</v>
      </c>
      <c r="R1191" t="str">
        <f t="shared" si="427"/>
        <v>0136-SECRETARIA JURIDICA DISTRITAL</v>
      </c>
      <c r="S1191" t="str">
        <f t="shared" si="428"/>
        <v>GESTIÓN JURÍDICA</v>
      </c>
      <c r="T1191" t="str">
        <f t="shared" si="429"/>
        <v>Administración Centrral</v>
      </c>
      <c r="U1191" t="str">
        <f t="shared" si="430"/>
        <v>Funcionamiento</v>
      </c>
      <c r="V1191" t="s">
        <v>256</v>
      </c>
      <c r="W1191" s="53">
        <f t="shared" si="421"/>
        <v>29489362742.450188</v>
      </c>
      <c r="X1191" s="53">
        <f t="shared" si="422"/>
        <v>30606970945.974789</v>
      </c>
      <c r="Y1191" s="53">
        <f t="shared" si="423"/>
        <v>30373539828.932377</v>
      </c>
      <c r="Z1191" s="53"/>
      <c r="AA1191" s="53">
        <f t="shared" si="424"/>
        <v>29944482361.185291</v>
      </c>
      <c r="AB1191" s="53"/>
      <c r="AC1191" s="53">
        <f t="shared" si="416"/>
        <v>29489362742.450188</v>
      </c>
      <c r="AD1191" s="53">
        <f t="shared" si="417"/>
        <v>30606970945.974789</v>
      </c>
      <c r="AE1191" s="53">
        <f t="shared" si="418"/>
        <v>30373539828.932377</v>
      </c>
      <c r="AF1191" s="53">
        <f t="shared" si="419"/>
        <v>1.0911535802328995</v>
      </c>
      <c r="AG1191" s="53">
        <f t="shared" si="420"/>
        <v>29944482361.185291</v>
      </c>
      <c r="AI1191" s="53">
        <f t="shared" si="414"/>
        <v>0</v>
      </c>
      <c r="AJ1191" s="53">
        <f t="shared" si="414"/>
        <v>0</v>
      </c>
      <c r="AK1191" s="53">
        <f t="shared" si="414"/>
        <v>0</v>
      </c>
      <c r="AL1191" s="53">
        <f t="shared" si="413"/>
        <v>-1.0911535802328995</v>
      </c>
      <c r="AM1191" s="53">
        <f t="shared" si="413"/>
        <v>0</v>
      </c>
    </row>
    <row r="1192" spans="1:39" x14ac:dyDescent="0.35">
      <c r="A1192" s="301">
        <v>2023</v>
      </c>
      <c r="B1192" s="301" t="s">
        <v>86</v>
      </c>
      <c r="C1192" s="301" t="s">
        <v>44</v>
      </c>
      <c r="D1192" s="302" t="s">
        <v>12</v>
      </c>
      <c r="E1192" s="302" t="s">
        <v>226</v>
      </c>
      <c r="F1192" s="301" t="s">
        <v>78</v>
      </c>
      <c r="G1192" s="301" t="s">
        <v>77</v>
      </c>
      <c r="H1192" s="303">
        <v>7799376000</v>
      </c>
      <c r="I1192" s="303">
        <v>7799376000</v>
      </c>
      <c r="J1192" s="303">
        <v>7657841810</v>
      </c>
      <c r="K1192" s="304">
        <f t="shared" si="433"/>
        <v>0.98185313927678319</v>
      </c>
      <c r="L1192" s="303">
        <v>6936659712</v>
      </c>
      <c r="M1192" s="304">
        <f t="shared" si="411"/>
        <v>0.88938649861219665</v>
      </c>
      <c r="P1192">
        <f t="shared" si="425"/>
        <v>2023</v>
      </c>
      <c r="Q1192" t="str">
        <f t="shared" si="426"/>
        <v>Claudia López 2020-2023</v>
      </c>
      <c r="R1192" t="str">
        <f t="shared" si="427"/>
        <v>0136-SECRETARIA JURIDICA DISTRITAL</v>
      </c>
      <c r="S1192" t="str">
        <f t="shared" si="428"/>
        <v>GESTIÓN JURÍDICA</v>
      </c>
      <c r="T1192" t="str">
        <f t="shared" si="429"/>
        <v>Administración Centrral</v>
      </c>
      <c r="U1192" t="str">
        <f t="shared" si="430"/>
        <v>Inversión directa</v>
      </c>
      <c r="V1192" t="s">
        <v>256</v>
      </c>
      <c r="W1192" s="53">
        <f t="shared" si="421"/>
        <v>8575721764.2214346</v>
      </c>
      <c r="X1192" s="53">
        <f t="shared" si="422"/>
        <v>8575721764.2214346</v>
      </c>
      <c r="Y1192" s="53">
        <f t="shared" si="423"/>
        <v>8420099335.765049</v>
      </c>
      <c r="Z1192" s="53"/>
      <c r="AA1192" s="53">
        <f t="shared" si="424"/>
        <v>7627131152.9533119</v>
      </c>
      <c r="AB1192" s="53"/>
      <c r="AC1192" s="53">
        <f t="shared" si="416"/>
        <v>8575721764.2214346</v>
      </c>
      <c r="AD1192" s="53">
        <f t="shared" si="417"/>
        <v>8575721764.2214346</v>
      </c>
      <c r="AE1192" s="53">
        <f t="shared" si="418"/>
        <v>8420099335.765049</v>
      </c>
      <c r="AF1192" s="53">
        <f t="shared" si="419"/>
        <v>1.0795862817442126</v>
      </c>
      <c r="AG1192" s="53">
        <f t="shared" si="420"/>
        <v>7627131152.9533119</v>
      </c>
      <c r="AI1192" s="53">
        <f t="shared" si="414"/>
        <v>0</v>
      </c>
      <c r="AJ1192" s="53">
        <f t="shared" si="414"/>
        <v>0</v>
      </c>
      <c r="AK1192" s="53">
        <f t="shared" si="414"/>
        <v>0</v>
      </c>
      <c r="AL1192" s="53">
        <f t="shared" si="413"/>
        <v>-1.0795862817442126</v>
      </c>
      <c r="AM1192" s="53">
        <f t="shared" si="413"/>
        <v>0</v>
      </c>
    </row>
    <row r="1193" spans="1:39" x14ac:dyDescent="0.35">
      <c r="A1193" s="301">
        <v>2023</v>
      </c>
      <c r="B1193" s="301" t="s">
        <v>86</v>
      </c>
      <c r="C1193" s="301" t="s">
        <v>45</v>
      </c>
      <c r="D1193" s="302" t="s">
        <v>22</v>
      </c>
      <c r="E1193" s="302" t="s">
        <v>226</v>
      </c>
      <c r="F1193" s="301" t="s">
        <v>76</v>
      </c>
      <c r="G1193" s="301" t="s">
        <v>77</v>
      </c>
      <c r="H1193" s="303">
        <v>101093413000</v>
      </c>
      <c r="I1193" s="303">
        <v>101093413000</v>
      </c>
      <c r="J1193" s="303">
        <v>99925325707</v>
      </c>
      <c r="K1193" s="304">
        <f t="shared" si="433"/>
        <v>0.9884454658485019</v>
      </c>
      <c r="L1193" s="303">
        <v>94716696956</v>
      </c>
      <c r="M1193" s="304">
        <f t="shared" si="411"/>
        <v>0.93692253674331882</v>
      </c>
      <c r="P1193">
        <f t="shared" si="425"/>
        <v>2023</v>
      </c>
      <c r="Q1193" t="str">
        <f t="shared" si="426"/>
        <v>Claudia López 2020-2023</v>
      </c>
      <c r="R1193" t="str">
        <f t="shared" si="427"/>
        <v>0137-SECRETARÍA DISTRITAL DE SEGURIDAD, CONVIVENCIA Y JUSTICIA</v>
      </c>
      <c r="S1193" t="str">
        <f t="shared" si="428"/>
        <v>SEGURIDAD, CONVIVENCIA Y JUSTICIA</v>
      </c>
      <c r="T1193" t="str">
        <f t="shared" si="429"/>
        <v>Administración Centrral</v>
      </c>
      <c r="U1193" t="str">
        <f t="shared" si="430"/>
        <v>Funcionamiento</v>
      </c>
      <c r="V1193" t="s">
        <v>256</v>
      </c>
      <c r="W1193" s="53">
        <f t="shared" si="421"/>
        <v>111156197891.15515</v>
      </c>
      <c r="X1193" s="53">
        <f t="shared" si="422"/>
        <v>111156197891.15515</v>
      </c>
      <c r="Y1193" s="53">
        <f t="shared" si="423"/>
        <v>109871839806.47112</v>
      </c>
      <c r="Z1193" s="53"/>
      <c r="AA1193" s="53">
        <f t="shared" si="424"/>
        <v>104144746902.92343</v>
      </c>
      <c r="AB1193" s="53"/>
      <c r="AC1193" s="53">
        <f t="shared" si="416"/>
        <v>111156197891.15515</v>
      </c>
      <c r="AD1193" s="53">
        <f t="shared" si="417"/>
        <v>111156197891.15515</v>
      </c>
      <c r="AE1193" s="53">
        <f t="shared" si="418"/>
        <v>109871839806.47112</v>
      </c>
      <c r="AF1193" s="53">
        <f t="shared" si="419"/>
        <v>1.0868348050181185</v>
      </c>
      <c r="AG1193" s="53">
        <f t="shared" si="420"/>
        <v>104144746902.92343</v>
      </c>
      <c r="AI1193" s="53">
        <f t="shared" si="414"/>
        <v>0</v>
      </c>
      <c r="AJ1193" s="53">
        <f t="shared" si="414"/>
        <v>0</v>
      </c>
      <c r="AK1193" s="53">
        <f t="shared" si="414"/>
        <v>0</v>
      </c>
      <c r="AL1193" s="53">
        <f t="shared" si="413"/>
        <v>-1.0868348050181185</v>
      </c>
      <c r="AM1193" s="53">
        <f t="shared" si="413"/>
        <v>0</v>
      </c>
    </row>
    <row r="1194" spans="1:39" x14ac:dyDescent="0.35">
      <c r="A1194" s="301">
        <v>2023</v>
      </c>
      <c r="B1194" s="301" t="s">
        <v>86</v>
      </c>
      <c r="C1194" s="301" t="s">
        <v>45</v>
      </c>
      <c r="D1194" s="302" t="s">
        <v>22</v>
      </c>
      <c r="E1194" s="302" t="s">
        <v>226</v>
      </c>
      <c r="F1194" s="301" t="s">
        <v>78</v>
      </c>
      <c r="G1194" s="301" t="s">
        <v>77</v>
      </c>
      <c r="H1194" s="303">
        <v>328456605000</v>
      </c>
      <c r="I1194" s="303">
        <v>423013461959</v>
      </c>
      <c r="J1194" s="303">
        <v>394052057110</v>
      </c>
      <c r="K1194" s="304">
        <f t="shared" si="433"/>
        <v>0.9315355007500753</v>
      </c>
      <c r="L1194" s="303">
        <v>252696261282</v>
      </c>
      <c r="M1194" s="304">
        <f t="shared" si="411"/>
        <v>0.59737167727889529</v>
      </c>
      <c r="P1194">
        <f t="shared" si="425"/>
        <v>2023</v>
      </c>
      <c r="Q1194" t="str">
        <f t="shared" si="426"/>
        <v>Claudia López 2020-2023</v>
      </c>
      <c r="R1194" t="str">
        <f t="shared" si="427"/>
        <v>0137-SECRETARÍA DISTRITAL DE SEGURIDAD, CONVIVENCIA Y JUSTICIA</v>
      </c>
      <c r="S1194" t="str">
        <f t="shared" si="428"/>
        <v>SEGURIDAD, CONVIVENCIA Y JUSTICIA</v>
      </c>
      <c r="T1194" t="str">
        <f t="shared" si="429"/>
        <v>Administración Centrral</v>
      </c>
      <c r="U1194" t="str">
        <f t="shared" si="430"/>
        <v>Inversión directa</v>
      </c>
      <c r="V1194" t="s">
        <v>256</v>
      </c>
      <c r="W1194" s="53">
        <f t="shared" si="421"/>
        <v>361151001836.65753</v>
      </c>
      <c r="X1194" s="53">
        <f t="shared" si="422"/>
        <v>465119998353.7724</v>
      </c>
      <c r="Y1194" s="53">
        <f t="shared" si="423"/>
        <v>433275790575.35559</v>
      </c>
      <c r="Z1194" s="53"/>
      <c r="AA1194" s="53">
        <f t="shared" si="424"/>
        <v>277849513552.55005</v>
      </c>
      <c r="AB1194" s="53"/>
      <c r="AC1194" s="53">
        <f t="shared" si="416"/>
        <v>361151001836.65753</v>
      </c>
      <c r="AD1194" s="53">
        <f t="shared" si="417"/>
        <v>465119998353.7724</v>
      </c>
      <c r="AE1194" s="53">
        <f t="shared" si="418"/>
        <v>433275790575.35559</v>
      </c>
      <c r="AF1194" s="53">
        <f t="shared" si="419"/>
        <v>1.0242600520769012</v>
      </c>
      <c r="AG1194" s="53">
        <f t="shared" si="420"/>
        <v>277849513552.55005</v>
      </c>
      <c r="AI1194" s="53">
        <f t="shared" si="414"/>
        <v>0</v>
      </c>
      <c r="AJ1194" s="53">
        <f t="shared" si="414"/>
        <v>0</v>
      </c>
      <c r="AK1194" s="53">
        <f t="shared" si="414"/>
        <v>0</v>
      </c>
      <c r="AL1194" s="53">
        <f t="shared" si="413"/>
        <v>-1.0242600520769012</v>
      </c>
      <c r="AM1194" s="53">
        <f t="shared" si="413"/>
        <v>0</v>
      </c>
    </row>
    <row r="1195" spans="1:39" x14ac:dyDescent="0.35">
      <c r="A1195" s="301">
        <v>2023</v>
      </c>
      <c r="B1195" s="301" t="s">
        <v>86</v>
      </c>
      <c r="C1195" s="301" t="s">
        <v>46</v>
      </c>
      <c r="D1195" s="302" t="s">
        <v>10</v>
      </c>
      <c r="E1195" s="302" t="s">
        <v>228</v>
      </c>
      <c r="F1195" s="301" t="s">
        <v>76</v>
      </c>
      <c r="G1195" s="301" t="s">
        <v>77</v>
      </c>
      <c r="H1195" s="303">
        <v>17410813000</v>
      </c>
      <c r="I1195" s="303">
        <v>18777757000</v>
      </c>
      <c r="J1195" s="303">
        <v>17869343531</v>
      </c>
      <c r="K1195" s="304">
        <f t="shared" si="433"/>
        <v>0.9516228978253366</v>
      </c>
      <c r="L1195" s="303">
        <v>17237155781</v>
      </c>
      <c r="M1195" s="304">
        <f t="shared" si="411"/>
        <v>0.91795605731824093</v>
      </c>
      <c r="P1195">
        <f t="shared" si="425"/>
        <v>2023</v>
      </c>
      <c r="Q1195" t="str">
        <f t="shared" si="426"/>
        <v>Claudia López 2020-2023</v>
      </c>
      <c r="R1195" t="str">
        <f t="shared" si="427"/>
        <v>0200-INSTITUTO PARA LA ECONOMÍA SOCIAL</v>
      </c>
      <c r="S1195" t="str">
        <f t="shared" si="428"/>
        <v>DESARROLLO ECONÓMICO, INDUSTRIA Y TURISMO</v>
      </c>
      <c r="T1195" t="str">
        <f t="shared" si="429"/>
        <v>Establecimientos Públicos</v>
      </c>
      <c r="U1195" t="str">
        <f t="shared" si="430"/>
        <v>Funcionamiento</v>
      </c>
      <c r="V1195" t="s">
        <v>256</v>
      </c>
      <c r="W1195" s="53">
        <f t="shared" si="421"/>
        <v>19143876122.511532</v>
      </c>
      <c r="X1195" s="53">
        <f t="shared" si="422"/>
        <v>20646885005.69294</v>
      </c>
      <c r="Y1195" s="53">
        <f t="shared" si="423"/>
        <v>19648048540.18401</v>
      </c>
      <c r="Z1195" s="53"/>
      <c r="AA1195" s="53">
        <f t="shared" si="424"/>
        <v>18952933155.729</v>
      </c>
      <c r="AB1195" s="53"/>
      <c r="AC1195" s="53">
        <f t="shared" si="416"/>
        <v>19143876122.511532</v>
      </c>
      <c r="AD1195" s="53">
        <f t="shared" si="417"/>
        <v>20646885005.69294</v>
      </c>
      <c r="AE1195" s="53">
        <f t="shared" si="418"/>
        <v>19648048540.18401</v>
      </c>
      <c r="AF1195" s="53">
        <f t="shared" si="419"/>
        <v>1.0463469380386596</v>
      </c>
      <c r="AG1195" s="53">
        <f t="shared" si="420"/>
        <v>18952933155.729</v>
      </c>
      <c r="AI1195" s="53">
        <f t="shared" si="414"/>
        <v>0</v>
      </c>
      <c r="AJ1195" s="53">
        <f t="shared" si="414"/>
        <v>0</v>
      </c>
      <c r="AK1195" s="53">
        <f t="shared" si="414"/>
        <v>0</v>
      </c>
      <c r="AL1195" s="53">
        <f t="shared" si="413"/>
        <v>-1.0463469380386596</v>
      </c>
      <c r="AM1195" s="53">
        <f t="shared" si="413"/>
        <v>0</v>
      </c>
    </row>
    <row r="1196" spans="1:39" x14ac:dyDescent="0.35">
      <c r="A1196" s="301">
        <v>2023</v>
      </c>
      <c r="B1196" s="301" t="s">
        <v>86</v>
      </c>
      <c r="C1196" s="301" t="s">
        <v>46</v>
      </c>
      <c r="D1196" s="302" t="s">
        <v>10</v>
      </c>
      <c r="E1196" s="302" t="s">
        <v>228</v>
      </c>
      <c r="F1196" s="301" t="s">
        <v>78</v>
      </c>
      <c r="G1196" s="301" t="s">
        <v>77</v>
      </c>
      <c r="H1196" s="303">
        <v>47871304000</v>
      </c>
      <c r="I1196" s="303">
        <v>45272888030</v>
      </c>
      <c r="J1196" s="303">
        <v>41769452382</v>
      </c>
      <c r="K1196" s="304">
        <f t="shared" si="433"/>
        <v>0.92261515002801553</v>
      </c>
      <c r="L1196" s="303">
        <v>29731736825</v>
      </c>
      <c r="M1196" s="304">
        <f t="shared" si="411"/>
        <v>0.6567227786594555</v>
      </c>
      <c r="P1196">
        <f t="shared" si="425"/>
        <v>2023</v>
      </c>
      <c r="Q1196" t="str">
        <f t="shared" si="426"/>
        <v>Claudia López 2020-2023</v>
      </c>
      <c r="R1196" t="str">
        <f t="shared" si="427"/>
        <v>0200-INSTITUTO PARA LA ECONOMÍA SOCIAL</v>
      </c>
      <c r="S1196" t="str">
        <f t="shared" si="428"/>
        <v>DESARROLLO ECONÓMICO, INDUSTRIA Y TURISMO</v>
      </c>
      <c r="T1196" t="str">
        <f t="shared" si="429"/>
        <v>Establecimientos Públicos</v>
      </c>
      <c r="U1196" t="str">
        <f t="shared" si="430"/>
        <v>Inversión directa</v>
      </c>
      <c r="V1196" t="s">
        <v>256</v>
      </c>
      <c r="W1196" s="53">
        <f t="shared" si="421"/>
        <v>52636388294.968803</v>
      </c>
      <c r="X1196" s="53">
        <f t="shared" si="422"/>
        <v>49779327372.860481</v>
      </c>
      <c r="Y1196" s="53">
        <f t="shared" si="423"/>
        <v>45927161592.405373</v>
      </c>
      <c r="Z1196" s="53"/>
      <c r="AA1196" s="53">
        <f t="shared" si="424"/>
        <v>32691218192.103622</v>
      </c>
      <c r="AB1196" s="53"/>
      <c r="AC1196" s="53">
        <f t="shared" si="416"/>
        <v>52636388294.968803</v>
      </c>
      <c r="AD1196" s="53">
        <f t="shared" si="417"/>
        <v>49779327372.860481</v>
      </c>
      <c r="AE1196" s="53">
        <f t="shared" si="418"/>
        <v>45927161592.405373</v>
      </c>
      <c r="AF1196" s="53">
        <f t="shared" si="419"/>
        <v>1.0144517743593433</v>
      </c>
      <c r="AG1196" s="53">
        <f t="shared" si="420"/>
        <v>32691218192.103622</v>
      </c>
      <c r="AI1196" s="53">
        <f t="shared" si="414"/>
        <v>0</v>
      </c>
      <c r="AJ1196" s="53">
        <f t="shared" si="414"/>
        <v>0</v>
      </c>
      <c r="AK1196" s="53">
        <f t="shared" si="414"/>
        <v>0</v>
      </c>
      <c r="AL1196" s="53">
        <f t="shared" si="413"/>
        <v>-1.0144517743593433</v>
      </c>
      <c r="AM1196" s="53">
        <f t="shared" si="413"/>
        <v>0</v>
      </c>
    </row>
    <row r="1197" spans="1:39" x14ac:dyDescent="0.35">
      <c r="A1197" s="301">
        <v>2023</v>
      </c>
      <c r="B1197" s="301" t="s">
        <v>86</v>
      </c>
      <c r="C1197" s="301" t="s">
        <v>47</v>
      </c>
      <c r="D1197" s="302" t="s">
        <v>21</v>
      </c>
      <c r="E1197" s="302" t="s">
        <v>228</v>
      </c>
      <c r="F1197" s="301" t="s">
        <v>76</v>
      </c>
      <c r="G1197" s="301" t="s">
        <v>77</v>
      </c>
      <c r="H1197" s="303">
        <v>24742920000</v>
      </c>
      <c r="I1197" s="303">
        <v>25407998000</v>
      </c>
      <c r="J1197" s="303">
        <v>24584423423</v>
      </c>
      <c r="K1197" s="304">
        <f t="shared" si="433"/>
        <v>0.96758601063334471</v>
      </c>
      <c r="L1197" s="303">
        <v>18831588228</v>
      </c>
      <c r="M1197" s="304">
        <f t="shared" si="411"/>
        <v>0.74116773104279998</v>
      </c>
      <c r="P1197">
        <f t="shared" si="425"/>
        <v>2023</v>
      </c>
      <c r="Q1197" t="str">
        <f t="shared" si="426"/>
        <v>Claudia López 2020-2023</v>
      </c>
      <c r="R1197" t="str">
        <f t="shared" si="427"/>
        <v xml:space="preserve">0201-FONDO FINANCIERO DE SALUD </v>
      </c>
      <c r="S1197" t="str">
        <f t="shared" si="428"/>
        <v>SALUD</v>
      </c>
      <c r="T1197" t="str">
        <f t="shared" si="429"/>
        <v>Establecimientos Públicos</v>
      </c>
      <c r="U1197" t="str">
        <f t="shared" si="430"/>
        <v>Funcionamiento</v>
      </c>
      <c r="V1197" t="s">
        <v>256</v>
      </c>
      <c r="W1197" s="53">
        <f t="shared" si="421"/>
        <v>27205817177.475456</v>
      </c>
      <c r="X1197" s="53">
        <f t="shared" si="422"/>
        <v>27937096690.029392</v>
      </c>
      <c r="Y1197" s="53">
        <f t="shared" si="423"/>
        <v>27031543934.983559</v>
      </c>
      <c r="Z1197" s="53"/>
      <c r="AA1197" s="53">
        <f t="shared" si="424"/>
        <v>20706074565.672401</v>
      </c>
      <c r="AB1197" s="53"/>
      <c r="AC1197" s="53">
        <f t="shared" si="416"/>
        <v>27205817177.475456</v>
      </c>
      <c r="AD1197" s="53">
        <f t="shared" si="417"/>
        <v>27937096690.029392</v>
      </c>
      <c r="AE1197" s="53">
        <f t="shared" si="418"/>
        <v>27031543934.983559</v>
      </c>
      <c r="AF1197" s="53">
        <f t="shared" si="419"/>
        <v>1.0638990106573354</v>
      </c>
      <c r="AG1197" s="53">
        <f t="shared" si="420"/>
        <v>20706074565.672401</v>
      </c>
      <c r="AI1197" s="53">
        <f t="shared" si="414"/>
        <v>0</v>
      </c>
      <c r="AJ1197" s="53">
        <f t="shared" si="414"/>
        <v>0</v>
      </c>
      <c r="AK1197" s="53">
        <f t="shared" si="414"/>
        <v>0</v>
      </c>
      <c r="AL1197" s="53">
        <f t="shared" si="413"/>
        <v>-1.0638990106573354</v>
      </c>
      <c r="AM1197" s="53">
        <f t="shared" si="413"/>
        <v>0</v>
      </c>
    </row>
    <row r="1198" spans="1:39" x14ac:dyDescent="0.35">
      <c r="A1198" s="301">
        <v>2023</v>
      </c>
      <c r="B1198" s="301" t="s">
        <v>86</v>
      </c>
      <c r="C1198" s="301" t="s">
        <v>47</v>
      </c>
      <c r="D1198" s="302" t="s">
        <v>21</v>
      </c>
      <c r="E1198" s="302" t="s">
        <v>228</v>
      </c>
      <c r="F1198" s="301" t="s">
        <v>78</v>
      </c>
      <c r="G1198" s="301" t="s">
        <v>77</v>
      </c>
      <c r="H1198" s="303">
        <v>3634406080000</v>
      </c>
      <c r="I1198" s="303">
        <v>3700843504151</v>
      </c>
      <c r="J1198" s="303">
        <v>3564854202390</v>
      </c>
      <c r="K1198" s="304">
        <f t="shared" si="433"/>
        <v>0.96325451167862963</v>
      </c>
      <c r="L1198" s="303">
        <v>3233325781949</v>
      </c>
      <c r="M1198" s="304">
        <f t="shared" si="411"/>
        <v>0.87367265822572204</v>
      </c>
      <c r="P1198">
        <f t="shared" si="425"/>
        <v>2023</v>
      </c>
      <c r="Q1198" t="str">
        <f t="shared" si="426"/>
        <v>Claudia López 2020-2023</v>
      </c>
      <c r="R1198" t="str">
        <f t="shared" si="427"/>
        <v xml:space="preserve">0201-FONDO FINANCIERO DE SALUD </v>
      </c>
      <c r="S1198" t="str">
        <f t="shared" si="428"/>
        <v>SALUD</v>
      </c>
      <c r="T1198" t="str">
        <f t="shared" si="429"/>
        <v>Establecimientos Públicos</v>
      </c>
      <c r="U1198" t="str">
        <f t="shared" si="430"/>
        <v>Inversión directa</v>
      </c>
      <c r="V1198" t="s">
        <v>256</v>
      </c>
      <c r="W1198" s="53">
        <f t="shared" si="421"/>
        <v>3996172940024.2671</v>
      </c>
      <c r="X1198" s="53">
        <f t="shared" si="422"/>
        <v>4069223510255.8525</v>
      </c>
      <c r="Y1198" s="53">
        <f t="shared" si="423"/>
        <v>3919697905282.7002</v>
      </c>
      <c r="Z1198" s="53"/>
      <c r="AA1198" s="53">
        <f t="shared" si="424"/>
        <v>3555169321119.834</v>
      </c>
      <c r="AB1198" s="53"/>
      <c r="AC1198" s="53">
        <f t="shared" si="416"/>
        <v>3996172940024.2671</v>
      </c>
      <c r="AD1198" s="53">
        <f t="shared" si="417"/>
        <v>4069223510255.8525</v>
      </c>
      <c r="AE1198" s="53">
        <f t="shared" si="418"/>
        <v>3919697905282.7002</v>
      </c>
      <c r="AF1198" s="53">
        <f t="shared" si="419"/>
        <v>1.0591363565863363</v>
      </c>
      <c r="AG1198" s="53">
        <f t="shared" si="420"/>
        <v>3555169321119.834</v>
      </c>
      <c r="AI1198" s="53">
        <f t="shared" si="414"/>
        <v>0</v>
      </c>
      <c r="AJ1198" s="53">
        <f t="shared" si="414"/>
        <v>0</v>
      </c>
      <c r="AK1198" s="53">
        <f t="shared" si="414"/>
        <v>0</v>
      </c>
      <c r="AL1198" s="53">
        <f t="shared" si="413"/>
        <v>-1.0591363565863363</v>
      </c>
      <c r="AM1198" s="53">
        <f t="shared" si="413"/>
        <v>0</v>
      </c>
    </row>
    <row r="1199" spans="1:39" x14ac:dyDescent="0.35">
      <c r="A1199" s="301">
        <v>2023</v>
      </c>
      <c r="B1199" s="301" t="s">
        <v>86</v>
      </c>
      <c r="C1199" s="301" t="s">
        <v>47</v>
      </c>
      <c r="D1199" s="302" t="s">
        <v>21</v>
      </c>
      <c r="E1199" s="302" t="s">
        <v>228</v>
      </c>
      <c r="F1199" s="301" t="s">
        <v>80</v>
      </c>
      <c r="G1199" s="301" t="s">
        <v>77</v>
      </c>
      <c r="H1199" s="303">
        <v>4048568000</v>
      </c>
      <c r="I1199" s="303">
        <v>4048568000</v>
      </c>
      <c r="J1199" s="303">
        <v>4048067447</v>
      </c>
      <c r="K1199" s="304">
        <f t="shared" si="433"/>
        <v>0.99987636295104843</v>
      </c>
      <c r="L1199" s="303">
        <v>3047349289</v>
      </c>
      <c r="M1199" s="304">
        <f t="shared" ref="M1199:M1237" si="434">+L1199/I1199</f>
        <v>0.75269806237662307</v>
      </c>
      <c r="P1199">
        <f t="shared" si="425"/>
        <v>2023</v>
      </c>
      <c r="Q1199" t="str">
        <f t="shared" si="426"/>
        <v>Claudia López 2020-2023</v>
      </c>
      <c r="R1199" t="str">
        <f t="shared" si="427"/>
        <v xml:space="preserve">0201-FONDO FINANCIERO DE SALUD </v>
      </c>
      <c r="S1199" t="str">
        <f t="shared" si="428"/>
        <v>SALUD</v>
      </c>
      <c r="T1199" t="str">
        <f t="shared" si="429"/>
        <v>Establecimientos Públicos</v>
      </c>
      <c r="U1199" t="str">
        <f t="shared" si="430"/>
        <v>Transferencias</v>
      </c>
      <c r="V1199" t="s">
        <v>256</v>
      </c>
      <c r="W1199" s="53">
        <f t="shared" si="421"/>
        <v>4451560318.6114435</v>
      </c>
      <c r="X1199" s="53">
        <f t="shared" si="422"/>
        <v>4451560318.6114435</v>
      </c>
      <c r="Y1199" s="53">
        <f t="shared" si="423"/>
        <v>4451009940.8304205</v>
      </c>
      <c r="Z1199" s="53"/>
      <c r="AA1199" s="53">
        <f t="shared" si="424"/>
        <v>3350680826.3714962</v>
      </c>
      <c r="AB1199" s="53"/>
      <c r="AC1199" s="53">
        <f t="shared" si="416"/>
        <v>4451560318.6114435</v>
      </c>
      <c r="AD1199" s="53">
        <f t="shared" si="417"/>
        <v>4451560318.6114435</v>
      </c>
      <c r="AE1199" s="53">
        <f t="shared" si="418"/>
        <v>4451009940.8304205</v>
      </c>
      <c r="AF1199" s="53">
        <f t="shared" si="419"/>
        <v>1.0994035275757799</v>
      </c>
      <c r="AG1199" s="53">
        <f t="shared" si="420"/>
        <v>3350680826.3714962</v>
      </c>
      <c r="AI1199" s="53">
        <f t="shared" si="414"/>
        <v>0</v>
      </c>
      <c r="AJ1199" s="53">
        <f t="shared" si="414"/>
        <v>0</v>
      </c>
      <c r="AK1199" s="53">
        <f t="shared" si="414"/>
        <v>0</v>
      </c>
      <c r="AL1199" s="53">
        <f t="shared" si="413"/>
        <v>-1.0994035275757799</v>
      </c>
      <c r="AM1199" s="53">
        <f t="shared" si="413"/>
        <v>0</v>
      </c>
    </row>
    <row r="1200" spans="1:39" x14ac:dyDescent="0.35">
      <c r="A1200" s="301">
        <v>2023</v>
      </c>
      <c r="B1200" s="301" t="s">
        <v>86</v>
      </c>
      <c r="C1200" s="301" t="s">
        <v>48</v>
      </c>
      <c r="D1200" s="302" t="s">
        <v>8</v>
      </c>
      <c r="E1200" s="302" t="s">
        <v>228</v>
      </c>
      <c r="F1200" s="301" t="s">
        <v>76</v>
      </c>
      <c r="G1200" s="301" t="s">
        <v>77</v>
      </c>
      <c r="H1200" s="303">
        <v>23420999000</v>
      </c>
      <c r="I1200" s="303">
        <v>24409699000</v>
      </c>
      <c r="J1200" s="303">
        <v>24228267329</v>
      </c>
      <c r="K1200" s="304">
        <f t="shared" si="433"/>
        <v>0.99256723030464244</v>
      </c>
      <c r="L1200" s="303">
        <v>23766562264</v>
      </c>
      <c r="M1200" s="304">
        <f t="shared" si="434"/>
        <v>0.97365241021611937</v>
      </c>
      <c r="P1200">
        <f t="shared" si="425"/>
        <v>2023</v>
      </c>
      <c r="Q1200" t="str">
        <f t="shared" si="426"/>
        <v>Claudia López 2020-2023</v>
      </c>
      <c r="R1200" t="str">
        <f t="shared" si="427"/>
        <v>0203-INSTITUTO DISTRITAL DE GESTIÓN DE RIESGOS Y CAMBIO CLIMATICO</v>
      </c>
      <c r="S1200" t="str">
        <f t="shared" si="428"/>
        <v>AMBIENTE</v>
      </c>
      <c r="T1200" t="str">
        <f t="shared" si="429"/>
        <v>Establecimientos Públicos</v>
      </c>
      <c r="U1200" t="str">
        <f t="shared" si="430"/>
        <v>Funcionamiento</v>
      </c>
      <c r="V1200" t="s">
        <v>256</v>
      </c>
      <c r="W1200" s="53">
        <f t="shared" si="421"/>
        <v>25752312859.914494</v>
      </c>
      <c r="X1200" s="53">
        <f t="shared" si="422"/>
        <v>26839427535.278999</v>
      </c>
      <c r="Y1200" s="53">
        <f t="shared" si="423"/>
        <v>26639936251.654034</v>
      </c>
      <c r="Z1200" s="53"/>
      <c r="AA1200" s="53">
        <f t="shared" si="424"/>
        <v>26132273308.54528</v>
      </c>
      <c r="AB1200" s="53"/>
      <c r="AC1200" s="53">
        <f t="shared" si="416"/>
        <v>25752312859.914494</v>
      </c>
      <c r="AD1200" s="53">
        <f t="shared" si="417"/>
        <v>26839427535.278999</v>
      </c>
      <c r="AE1200" s="53">
        <f t="shared" si="418"/>
        <v>26639936251.654034</v>
      </c>
      <c r="AF1200" s="53">
        <f t="shared" si="419"/>
        <v>1.0913668477294223</v>
      </c>
      <c r="AG1200" s="53">
        <f t="shared" si="420"/>
        <v>26132273308.54528</v>
      </c>
      <c r="AI1200" s="53">
        <f t="shared" si="414"/>
        <v>0</v>
      </c>
      <c r="AJ1200" s="53">
        <f t="shared" si="414"/>
        <v>0</v>
      </c>
      <c r="AK1200" s="53">
        <f t="shared" si="414"/>
        <v>0</v>
      </c>
      <c r="AL1200" s="53">
        <f t="shared" si="413"/>
        <v>-1.0913668477294223</v>
      </c>
      <c r="AM1200" s="53">
        <f t="shared" si="413"/>
        <v>0</v>
      </c>
    </row>
    <row r="1201" spans="1:39" x14ac:dyDescent="0.35">
      <c r="A1201" s="301">
        <v>2023</v>
      </c>
      <c r="B1201" s="301" t="s">
        <v>86</v>
      </c>
      <c r="C1201" s="301" t="s">
        <v>48</v>
      </c>
      <c r="D1201" s="302" t="s">
        <v>8</v>
      </c>
      <c r="E1201" s="302" t="s">
        <v>228</v>
      </c>
      <c r="F1201" s="301" t="s">
        <v>78</v>
      </c>
      <c r="G1201" s="301" t="s">
        <v>77</v>
      </c>
      <c r="H1201" s="303">
        <v>21355446000</v>
      </c>
      <c r="I1201" s="303">
        <v>21355446000</v>
      </c>
      <c r="J1201" s="303">
        <v>21274673641</v>
      </c>
      <c r="K1201" s="304">
        <f t="shared" si="433"/>
        <v>0.99621771612730536</v>
      </c>
      <c r="L1201" s="303">
        <v>17288218882</v>
      </c>
      <c r="M1201" s="304">
        <f t="shared" si="434"/>
        <v>0.80954614022109395</v>
      </c>
      <c r="P1201">
        <f t="shared" si="425"/>
        <v>2023</v>
      </c>
      <c r="Q1201" t="str">
        <f t="shared" si="426"/>
        <v>Claudia López 2020-2023</v>
      </c>
      <c r="R1201" t="str">
        <f t="shared" si="427"/>
        <v>0203-INSTITUTO DISTRITAL DE GESTIÓN DE RIESGOS Y CAMBIO CLIMATICO</v>
      </c>
      <c r="S1201" t="str">
        <f t="shared" si="428"/>
        <v>AMBIENTE</v>
      </c>
      <c r="T1201" t="str">
        <f t="shared" si="429"/>
        <v>Establecimientos Públicos</v>
      </c>
      <c r="U1201" t="str">
        <f t="shared" si="430"/>
        <v>Inversión directa</v>
      </c>
      <c r="V1201" t="s">
        <v>256</v>
      </c>
      <c r="W1201" s="53">
        <f t="shared" si="421"/>
        <v>23481155806.163925</v>
      </c>
      <c r="X1201" s="53">
        <f t="shared" si="422"/>
        <v>23481155806.163925</v>
      </c>
      <c r="Y1201" s="53">
        <f t="shared" si="423"/>
        <v>23392343409.246044</v>
      </c>
      <c r="Z1201" s="53"/>
      <c r="AA1201" s="53">
        <f t="shared" si="424"/>
        <v>19009079050.810135</v>
      </c>
      <c r="AB1201" s="53"/>
      <c r="AC1201" s="53">
        <f t="shared" si="416"/>
        <v>23481155806.163925</v>
      </c>
      <c r="AD1201" s="53">
        <f t="shared" si="417"/>
        <v>23481155806.163925</v>
      </c>
      <c r="AE1201" s="53">
        <f t="shared" si="418"/>
        <v>23392343409.246044</v>
      </c>
      <c r="AF1201" s="53">
        <f t="shared" si="419"/>
        <v>1.0953807009811942</v>
      </c>
      <c r="AG1201" s="53">
        <f t="shared" si="420"/>
        <v>19009079050.810135</v>
      </c>
      <c r="AI1201" s="53">
        <f t="shared" si="414"/>
        <v>0</v>
      </c>
      <c r="AJ1201" s="53">
        <f t="shared" si="414"/>
        <v>0</v>
      </c>
      <c r="AK1201" s="53">
        <f t="shared" si="414"/>
        <v>0</v>
      </c>
      <c r="AL1201" s="53">
        <f t="shared" si="413"/>
        <v>-1.0953807009811942</v>
      </c>
      <c r="AM1201" s="53">
        <f t="shared" si="413"/>
        <v>0</v>
      </c>
    </row>
    <row r="1202" spans="1:39" x14ac:dyDescent="0.35">
      <c r="A1202" s="301">
        <v>2023</v>
      </c>
      <c r="B1202" s="301" t="s">
        <v>86</v>
      </c>
      <c r="C1202" s="301" t="s">
        <v>49</v>
      </c>
      <c r="D1202" s="302" t="s">
        <v>18</v>
      </c>
      <c r="E1202" s="302" t="s">
        <v>228</v>
      </c>
      <c r="F1202" s="301" t="s">
        <v>76</v>
      </c>
      <c r="G1202" s="301" t="s">
        <v>77</v>
      </c>
      <c r="H1202" s="303">
        <v>101644481000</v>
      </c>
      <c r="I1202" s="303">
        <v>101644481000</v>
      </c>
      <c r="J1202" s="303">
        <v>97074270012</v>
      </c>
      <c r="K1202" s="304">
        <f t="shared" si="433"/>
        <v>0.95503729328894893</v>
      </c>
      <c r="L1202" s="303">
        <v>92203133925</v>
      </c>
      <c r="M1202" s="304">
        <f t="shared" si="434"/>
        <v>0.90711402151780385</v>
      </c>
      <c r="P1202">
        <f t="shared" si="425"/>
        <v>2023</v>
      </c>
      <c r="Q1202" t="str">
        <f t="shared" si="426"/>
        <v>Claudia López 2020-2023</v>
      </c>
      <c r="R1202" t="str">
        <f t="shared" si="427"/>
        <v xml:space="preserve">0204-INSTITUTO DE DESARROLLO URBANO  </v>
      </c>
      <c r="S1202" t="str">
        <f t="shared" si="428"/>
        <v>MOVILIDAD</v>
      </c>
      <c r="T1202" t="str">
        <f t="shared" si="429"/>
        <v>Establecimientos Públicos</v>
      </c>
      <c r="U1202" t="str">
        <f t="shared" si="430"/>
        <v>Funcionamiento</v>
      </c>
      <c r="V1202" t="s">
        <v>256</v>
      </c>
      <c r="W1202" s="53">
        <f t="shared" si="421"/>
        <v>111762118908.57578</v>
      </c>
      <c r="X1202" s="53">
        <f t="shared" si="422"/>
        <v>111762118908.57578</v>
      </c>
      <c r="Y1202" s="53">
        <f t="shared" si="423"/>
        <v>106736991534.68387</v>
      </c>
      <c r="Z1202" s="53"/>
      <c r="AA1202" s="53">
        <f t="shared" si="424"/>
        <v>101380985136.50916</v>
      </c>
      <c r="AB1202" s="53"/>
      <c r="AC1202" s="53">
        <f t="shared" si="416"/>
        <v>111762118908.57578</v>
      </c>
      <c r="AD1202" s="53">
        <f t="shared" si="417"/>
        <v>111762118908.57578</v>
      </c>
      <c r="AE1202" s="53">
        <f t="shared" si="418"/>
        <v>106736991534.68387</v>
      </c>
      <c r="AF1202" s="53">
        <f t="shared" si="419"/>
        <v>1.0501012006218406</v>
      </c>
      <c r="AG1202" s="53">
        <f t="shared" si="420"/>
        <v>101380985136.50916</v>
      </c>
      <c r="AI1202" s="53">
        <f t="shared" si="414"/>
        <v>0</v>
      </c>
      <c r="AJ1202" s="53">
        <f t="shared" si="414"/>
        <v>0</v>
      </c>
      <c r="AK1202" s="53">
        <f t="shared" si="414"/>
        <v>0</v>
      </c>
      <c r="AL1202" s="53">
        <f t="shared" si="413"/>
        <v>-1.0501012006218406</v>
      </c>
      <c r="AM1202" s="53">
        <f t="shared" si="413"/>
        <v>0</v>
      </c>
    </row>
    <row r="1203" spans="1:39" x14ac:dyDescent="0.35">
      <c r="A1203" s="301">
        <v>2023</v>
      </c>
      <c r="B1203" s="301" t="s">
        <v>86</v>
      </c>
      <c r="C1203" s="301" t="s">
        <v>49</v>
      </c>
      <c r="D1203" s="302" t="s">
        <v>18</v>
      </c>
      <c r="E1203" s="302" t="s">
        <v>228</v>
      </c>
      <c r="F1203" s="301" t="s">
        <v>79</v>
      </c>
      <c r="G1203" s="301" t="s">
        <v>77</v>
      </c>
      <c r="H1203" s="303">
        <v>0</v>
      </c>
      <c r="I1203" s="303">
        <v>0</v>
      </c>
      <c r="J1203" s="303">
        <v>0</v>
      </c>
      <c r="K1203" s="304">
        <v>0</v>
      </c>
      <c r="L1203" s="303">
        <v>0</v>
      </c>
      <c r="M1203" s="304">
        <v>0</v>
      </c>
      <c r="P1203">
        <f t="shared" si="425"/>
        <v>2023</v>
      </c>
      <c r="Q1203" t="str">
        <f t="shared" si="426"/>
        <v>Claudia López 2020-2023</v>
      </c>
      <c r="R1203" t="str">
        <f t="shared" si="427"/>
        <v xml:space="preserve">0204-INSTITUTO DE DESARROLLO URBANO  </v>
      </c>
      <c r="S1203" t="str">
        <f t="shared" si="428"/>
        <v>MOVILIDAD</v>
      </c>
      <c r="T1203" t="str">
        <f t="shared" si="429"/>
        <v>Establecimientos Públicos</v>
      </c>
      <c r="U1203" t="str">
        <f t="shared" si="430"/>
        <v>Servicio de la deuda</v>
      </c>
      <c r="V1203" t="s">
        <v>256</v>
      </c>
      <c r="W1203" s="53">
        <f t="shared" si="421"/>
        <v>0</v>
      </c>
      <c r="X1203" s="53">
        <f t="shared" si="422"/>
        <v>0</v>
      </c>
      <c r="Y1203" s="53">
        <f t="shared" si="423"/>
        <v>0</v>
      </c>
      <c r="Z1203" s="53"/>
      <c r="AA1203" s="53">
        <f t="shared" si="424"/>
        <v>0</v>
      </c>
      <c r="AB1203" s="53"/>
      <c r="AC1203" s="53">
        <f t="shared" si="416"/>
        <v>0</v>
      </c>
      <c r="AD1203" s="53">
        <f t="shared" si="417"/>
        <v>0</v>
      </c>
      <c r="AE1203" s="53">
        <f t="shared" si="418"/>
        <v>0</v>
      </c>
      <c r="AF1203" s="53">
        <f t="shared" si="419"/>
        <v>0</v>
      </c>
      <c r="AG1203" s="53">
        <f t="shared" si="420"/>
        <v>0</v>
      </c>
      <c r="AI1203" s="53">
        <f t="shared" si="414"/>
        <v>0</v>
      </c>
      <c r="AJ1203" s="53">
        <f t="shared" si="414"/>
        <v>0</v>
      </c>
      <c r="AK1203" s="53">
        <f t="shared" si="414"/>
        <v>0</v>
      </c>
      <c r="AL1203" s="53">
        <f t="shared" si="413"/>
        <v>0</v>
      </c>
      <c r="AM1203" s="53">
        <f t="shared" si="413"/>
        <v>0</v>
      </c>
    </row>
    <row r="1204" spans="1:39" x14ac:dyDescent="0.35">
      <c r="A1204" s="301">
        <v>2023</v>
      </c>
      <c r="B1204" s="301" t="s">
        <v>86</v>
      </c>
      <c r="C1204" s="301" t="s">
        <v>49</v>
      </c>
      <c r="D1204" s="302" t="s">
        <v>18</v>
      </c>
      <c r="E1204" s="302" t="s">
        <v>228</v>
      </c>
      <c r="F1204" s="301" t="s">
        <v>78</v>
      </c>
      <c r="G1204" s="301" t="s">
        <v>77</v>
      </c>
      <c r="H1204" s="303">
        <v>2566374986000</v>
      </c>
      <c r="I1204" s="303">
        <v>2525490926231</v>
      </c>
      <c r="J1204" s="303">
        <v>2155215543609</v>
      </c>
      <c r="K1204" s="304">
        <f t="shared" si="433"/>
        <v>0.85338478995266365</v>
      </c>
      <c r="L1204" s="303">
        <v>862230536716</v>
      </c>
      <c r="M1204" s="304">
        <f t="shared" si="434"/>
        <v>0.34141106101805652</v>
      </c>
      <c r="P1204">
        <f t="shared" si="425"/>
        <v>2023</v>
      </c>
      <c r="Q1204" t="str">
        <f t="shared" si="426"/>
        <v>Claudia López 2020-2023</v>
      </c>
      <c r="R1204" t="str">
        <f t="shared" si="427"/>
        <v xml:space="preserve">0204-INSTITUTO DE DESARROLLO URBANO  </v>
      </c>
      <c r="S1204" t="str">
        <f t="shared" si="428"/>
        <v>MOVILIDAD</v>
      </c>
      <c r="T1204" t="str">
        <f t="shared" si="429"/>
        <v>Establecimientos Públicos</v>
      </c>
      <c r="U1204" t="str">
        <f t="shared" si="430"/>
        <v>Inversión directa</v>
      </c>
      <c r="V1204" t="s">
        <v>256</v>
      </c>
      <c r="W1204" s="53">
        <f t="shared" si="421"/>
        <v>2821830595498.1113</v>
      </c>
      <c r="X1204" s="53">
        <f t="shared" si="422"/>
        <v>2776876958031.3779</v>
      </c>
      <c r="Y1204" s="53">
        <f t="shared" si="423"/>
        <v>2369744559553.999</v>
      </c>
      <c r="Z1204" s="53"/>
      <c r="AA1204" s="53">
        <f t="shared" si="424"/>
        <v>948056508558.08594</v>
      </c>
      <c r="AB1204" s="53"/>
      <c r="AC1204" s="53">
        <f t="shared" si="416"/>
        <v>2821830595498.1113</v>
      </c>
      <c r="AD1204" s="53">
        <f t="shared" si="417"/>
        <v>2776876958031.3779</v>
      </c>
      <c r="AE1204" s="53">
        <f t="shared" si="418"/>
        <v>2369744559553.999</v>
      </c>
      <c r="AF1204" s="53">
        <f t="shared" si="419"/>
        <v>0.93833026083786641</v>
      </c>
      <c r="AG1204" s="53">
        <f t="shared" si="420"/>
        <v>948056508558.08594</v>
      </c>
      <c r="AI1204" s="53">
        <f t="shared" si="414"/>
        <v>0</v>
      </c>
      <c r="AJ1204" s="53">
        <f t="shared" si="414"/>
        <v>0</v>
      </c>
      <c r="AK1204" s="53">
        <f t="shared" si="414"/>
        <v>0</v>
      </c>
      <c r="AL1204" s="53">
        <f t="shared" si="413"/>
        <v>-0.93833026083786641</v>
      </c>
      <c r="AM1204" s="53">
        <f t="shared" si="413"/>
        <v>0</v>
      </c>
    </row>
    <row r="1205" spans="1:39" x14ac:dyDescent="0.35">
      <c r="A1205" s="301">
        <v>2023</v>
      </c>
      <c r="B1205" s="301" t="s">
        <v>86</v>
      </c>
      <c r="C1205" s="301" t="s">
        <v>49</v>
      </c>
      <c r="D1205" s="302" t="s">
        <v>18</v>
      </c>
      <c r="E1205" s="302" t="s">
        <v>228</v>
      </c>
      <c r="F1205" s="301" t="s">
        <v>80</v>
      </c>
      <c r="G1205" s="301" t="s">
        <v>77</v>
      </c>
      <c r="H1205" s="303">
        <v>1600000000</v>
      </c>
      <c r="I1205" s="303">
        <v>1600000000</v>
      </c>
      <c r="J1205" s="303">
        <v>903349213</v>
      </c>
      <c r="K1205" s="304">
        <f t="shared" si="433"/>
        <v>0.56459325812500005</v>
      </c>
      <c r="L1205" s="303">
        <v>903349213</v>
      </c>
      <c r="M1205" s="304">
        <f t="shared" si="434"/>
        <v>0.56459325812500005</v>
      </c>
      <c r="P1205">
        <f t="shared" si="425"/>
        <v>2023</v>
      </c>
      <c r="Q1205" t="str">
        <f t="shared" si="426"/>
        <v>Claudia López 2020-2023</v>
      </c>
      <c r="R1205" t="str">
        <f t="shared" si="427"/>
        <v xml:space="preserve">0204-INSTITUTO DE DESARROLLO URBANO  </v>
      </c>
      <c r="S1205" t="str">
        <f t="shared" si="428"/>
        <v>MOVILIDAD</v>
      </c>
      <c r="T1205" t="str">
        <f t="shared" si="429"/>
        <v>Establecimientos Públicos</v>
      </c>
      <c r="U1205" t="str">
        <f t="shared" si="430"/>
        <v>Transferencias</v>
      </c>
      <c r="V1205" t="s">
        <v>256</v>
      </c>
      <c r="W1205" s="53">
        <f t="shared" si="421"/>
        <v>1759263154.2259657</v>
      </c>
      <c r="X1205" s="53">
        <f t="shared" si="422"/>
        <v>1759263154.2259657</v>
      </c>
      <c r="Y1205" s="53">
        <f t="shared" si="423"/>
        <v>993268116.14370227</v>
      </c>
      <c r="Z1205" s="53"/>
      <c r="AA1205" s="53">
        <f t="shared" si="424"/>
        <v>993268116.14370227</v>
      </c>
      <c r="AB1205" s="53"/>
      <c r="AC1205" s="53">
        <f t="shared" si="416"/>
        <v>1759263154.2259657</v>
      </c>
      <c r="AD1205" s="53">
        <f t="shared" si="417"/>
        <v>1759263154.2259657</v>
      </c>
      <c r="AE1205" s="53">
        <f t="shared" si="418"/>
        <v>993268116.14370227</v>
      </c>
      <c r="AF1205" s="53">
        <f t="shared" si="419"/>
        <v>0.62079257258981402</v>
      </c>
      <c r="AG1205" s="53">
        <f t="shared" si="420"/>
        <v>993268116.14370227</v>
      </c>
      <c r="AI1205" s="53">
        <f t="shared" si="414"/>
        <v>0</v>
      </c>
      <c r="AJ1205" s="53">
        <f t="shared" si="414"/>
        <v>0</v>
      </c>
      <c r="AK1205" s="53">
        <f t="shared" si="414"/>
        <v>0</v>
      </c>
      <c r="AL1205" s="53">
        <f t="shared" si="413"/>
        <v>-0.62079257258981402</v>
      </c>
      <c r="AM1205" s="53">
        <f t="shared" si="413"/>
        <v>0</v>
      </c>
    </row>
    <row r="1206" spans="1:39" x14ac:dyDescent="0.35">
      <c r="A1206" s="301">
        <v>2023</v>
      </c>
      <c r="B1206" s="301" t="s">
        <v>86</v>
      </c>
      <c r="C1206" s="301" t="s">
        <v>50</v>
      </c>
      <c r="D1206" s="302" t="s">
        <v>16</v>
      </c>
      <c r="E1206" s="302" t="s">
        <v>228</v>
      </c>
      <c r="F1206" s="301" t="s">
        <v>76</v>
      </c>
      <c r="G1206" s="301" t="s">
        <v>77</v>
      </c>
      <c r="H1206" s="303">
        <v>601005286000</v>
      </c>
      <c r="I1206" s="303">
        <v>601005286000</v>
      </c>
      <c r="J1206" s="303">
        <v>564347747335</v>
      </c>
      <c r="K1206" s="304">
        <f t="shared" si="433"/>
        <v>0.93900629575327899</v>
      </c>
      <c r="L1206" s="303">
        <v>562386611533</v>
      </c>
      <c r="M1206" s="304">
        <f t="shared" si="434"/>
        <v>0.93574320331851457</v>
      </c>
      <c r="P1206">
        <f t="shared" si="425"/>
        <v>2023</v>
      </c>
      <c r="Q1206" t="str">
        <f t="shared" si="426"/>
        <v>Claudia López 2020-2023</v>
      </c>
      <c r="R1206" t="str">
        <f t="shared" si="427"/>
        <v>0206-FONDO DE PRESTACIONES ECONÓMICAS, CESANTÍAS Y PENSIONES</v>
      </c>
      <c r="S1206" t="str">
        <f t="shared" si="428"/>
        <v>HACIENDA</v>
      </c>
      <c r="T1206" t="str">
        <f t="shared" si="429"/>
        <v>Establecimientos Públicos</v>
      </c>
      <c r="U1206" t="str">
        <f t="shared" si="430"/>
        <v>Funcionamiento</v>
      </c>
      <c r="V1206" t="s">
        <v>256</v>
      </c>
      <c r="W1206" s="53">
        <f t="shared" si="421"/>
        <v>660829034471.77417</v>
      </c>
      <c r="X1206" s="53">
        <f t="shared" si="422"/>
        <v>660829034471.77417</v>
      </c>
      <c r="Y1206" s="53">
        <f t="shared" si="423"/>
        <v>620522623785.55652</v>
      </c>
      <c r="Z1206" s="53"/>
      <c r="AA1206" s="53">
        <f t="shared" si="424"/>
        <v>618366277562.49902</v>
      </c>
      <c r="AB1206" s="53"/>
      <c r="AC1206" s="53">
        <f t="shared" si="416"/>
        <v>660829034471.77417</v>
      </c>
      <c r="AD1206" s="53">
        <f t="shared" si="417"/>
        <v>660829034471.77417</v>
      </c>
      <c r="AE1206" s="53">
        <f t="shared" si="418"/>
        <v>620522623785.55652</v>
      </c>
      <c r="AF1206" s="53">
        <f t="shared" si="419"/>
        <v>1.0324744860655959</v>
      </c>
      <c r="AG1206" s="53">
        <f t="shared" si="420"/>
        <v>618366277562.49902</v>
      </c>
      <c r="AI1206" s="53">
        <f t="shared" si="414"/>
        <v>0</v>
      </c>
      <c r="AJ1206" s="53">
        <f t="shared" si="414"/>
        <v>0</v>
      </c>
      <c r="AK1206" s="53">
        <f t="shared" si="414"/>
        <v>0</v>
      </c>
      <c r="AL1206" s="53">
        <f t="shared" si="413"/>
        <v>-1.0324744860655959</v>
      </c>
      <c r="AM1206" s="53">
        <f t="shared" si="413"/>
        <v>0</v>
      </c>
    </row>
    <row r="1207" spans="1:39" x14ac:dyDescent="0.35">
      <c r="A1207" s="301">
        <v>2023</v>
      </c>
      <c r="B1207" s="301" t="s">
        <v>86</v>
      </c>
      <c r="C1207" s="301" t="s">
        <v>50</v>
      </c>
      <c r="D1207" s="302" t="s">
        <v>16</v>
      </c>
      <c r="E1207" s="302" t="s">
        <v>228</v>
      </c>
      <c r="F1207" s="301" t="s">
        <v>79</v>
      </c>
      <c r="G1207" s="301" t="s">
        <v>77</v>
      </c>
      <c r="H1207" s="303">
        <v>188670305000</v>
      </c>
      <c r="I1207" s="303">
        <v>188670305000</v>
      </c>
      <c r="J1207" s="303">
        <v>143863014000</v>
      </c>
      <c r="K1207" s="304">
        <f t="shared" si="433"/>
        <v>0.76251010459754121</v>
      </c>
      <c r="L1207" s="303">
        <v>143863014000</v>
      </c>
      <c r="M1207" s="304">
        <f t="shared" si="434"/>
        <v>0.76251010459754121</v>
      </c>
      <c r="P1207">
        <f t="shared" si="425"/>
        <v>2023</v>
      </c>
      <c r="Q1207" t="str">
        <f t="shared" si="426"/>
        <v>Claudia López 2020-2023</v>
      </c>
      <c r="R1207" t="str">
        <f t="shared" si="427"/>
        <v>0206-FONDO DE PRESTACIONES ECONÓMICAS, CESANTÍAS Y PENSIONES</v>
      </c>
      <c r="S1207" t="str">
        <f t="shared" si="428"/>
        <v>HACIENDA</v>
      </c>
      <c r="T1207" t="str">
        <f t="shared" si="429"/>
        <v>Establecimientos Públicos</v>
      </c>
      <c r="U1207" t="str">
        <f t="shared" si="430"/>
        <v>Servicio de la deuda</v>
      </c>
      <c r="V1207" t="s">
        <v>256</v>
      </c>
      <c r="W1207" s="53">
        <f t="shared" si="421"/>
        <v>207450447426.92188</v>
      </c>
      <c r="X1207" s="53">
        <f t="shared" si="422"/>
        <v>207450447426.92188</v>
      </c>
      <c r="Y1207" s="53">
        <f t="shared" si="423"/>
        <v>158183062366.3089</v>
      </c>
      <c r="Z1207" s="53"/>
      <c r="AA1207" s="53">
        <f t="shared" si="424"/>
        <v>158183062366.3089</v>
      </c>
      <c r="AB1207" s="53"/>
      <c r="AC1207" s="53">
        <f t="shared" si="416"/>
        <v>207450447426.92188</v>
      </c>
      <c r="AD1207" s="53">
        <f t="shared" si="417"/>
        <v>207450447426.92188</v>
      </c>
      <c r="AE1207" s="53">
        <f t="shared" si="418"/>
        <v>158183062366.3089</v>
      </c>
      <c r="AF1207" s="53">
        <f t="shared" si="419"/>
        <v>0.83840995733965085</v>
      </c>
      <c r="AG1207" s="53">
        <f t="shared" si="420"/>
        <v>158183062366.3089</v>
      </c>
      <c r="AI1207" s="53">
        <f t="shared" si="414"/>
        <v>0</v>
      </c>
      <c r="AJ1207" s="53">
        <f t="shared" si="414"/>
        <v>0</v>
      </c>
      <c r="AK1207" s="53">
        <f t="shared" si="414"/>
        <v>0</v>
      </c>
      <c r="AL1207" s="53">
        <f t="shared" si="413"/>
        <v>-0.83840995733965085</v>
      </c>
      <c r="AM1207" s="53">
        <f t="shared" si="413"/>
        <v>0</v>
      </c>
    </row>
    <row r="1208" spans="1:39" x14ac:dyDescent="0.35">
      <c r="A1208" s="301">
        <v>2023</v>
      </c>
      <c r="B1208" s="301" t="s">
        <v>86</v>
      </c>
      <c r="C1208" s="301" t="s">
        <v>50</v>
      </c>
      <c r="D1208" s="302" t="s">
        <v>16</v>
      </c>
      <c r="E1208" s="302" t="s">
        <v>228</v>
      </c>
      <c r="F1208" s="301" t="s">
        <v>78</v>
      </c>
      <c r="G1208" s="301" t="s">
        <v>77</v>
      </c>
      <c r="H1208" s="303">
        <v>4710350000</v>
      </c>
      <c r="I1208" s="303">
        <v>4710350000</v>
      </c>
      <c r="J1208" s="303">
        <v>4650821268</v>
      </c>
      <c r="K1208" s="304">
        <f t="shared" si="433"/>
        <v>0.98736214251594889</v>
      </c>
      <c r="L1208" s="303">
        <v>4067045269</v>
      </c>
      <c r="M1208" s="304">
        <f t="shared" si="434"/>
        <v>0.86342740327151912</v>
      </c>
      <c r="P1208">
        <f t="shared" si="425"/>
        <v>2023</v>
      </c>
      <c r="Q1208" t="str">
        <f t="shared" si="426"/>
        <v>Claudia López 2020-2023</v>
      </c>
      <c r="R1208" t="str">
        <f t="shared" si="427"/>
        <v>0206-FONDO DE PRESTACIONES ECONÓMICAS, CESANTÍAS Y PENSIONES</v>
      </c>
      <c r="S1208" t="str">
        <f t="shared" si="428"/>
        <v>HACIENDA</v>
      </c>
      <c r="T1208" t="str">
        <f t="shared" si="429"/>
        <v>Establecimientos Públicos</v>
      </c>
      <c r="U1208" t="str">
        <f t="shared" si="430"/>
        <v>Inversión directa</v>
      </c>
      <c r="V1208" t="s">
        <v>256</v>
      </c>
      <c r="W1208" s="53">
        <f t="shared" si="421"/>
        <v>5179215749.0676737</v>
      </c>
      <c r="X1208" s="53">
        <f t="shared" si="422"/>
        <v>5179215749.0676737</v>
      </c>
      <c r="Y1208" s="53">
        <f t="shared" si="423"/>
        <v>5113761558.5518036</v>
      </c>
      <c r="Z1208" s="53"/>
      <c r="AA1208" s="53">
        <f t="shared" si="424"/>
        <v>4471876805.2004566</v>
      </c>
      <c r="AB1208" s="53"/>
      <c r="AC1208" s="53">
        <f t="shared" si="416"/>
        <v>5179215749.0676737</v>
      </c>
      <c r="AD1208" s="53">
        <f t="shared" si="417"/>
        <v>5179215749.0676737</v>
      </c>
      <c r="AE1208" s="53">
        <f t="shared" si="418"/>
        <v>5113761558.5518036</v>
      </c>
      <c r="AF1208" s="53">
        <f t="shared" si="419"/>
        <v>1.0856436482536973</v>
      </c>
      <c r="AG1208" s="53">
        <f t="shared" si="420"/>
        <v>4471876805.2004566</v>
      </c>
      <c r="AI1208" s="53">
        <f t="shared" si="414"/>
        <v>0</v>
      </c>
      <c r="AJ1208" s="53">
        <f t="shared" si="414"/>
        <v>0</v>
      </c>
      <c r="AK1208" s="53">
        <f t="shared" si="414"/>
        <v>0</v>
      </c>
      <c r="AL1208" s="53">
        <f t="shared" si="413"/>
        <v>-1.0856436482536973</v>
      </c>
      <c r="AM1208" s="53">
        <f t="shared" si="413"/>
        <v>0</v>
      </c>
    </row>
    <row r="1209" spans="1:39" x14ac:dyDescent="0.35">
      <c r="A1209" s="301">
        <v>2023</v>
      </c>
      <c r="B1209" s="301" t="s">
        <v>86</v>
      </c>
      <c r="C1209" s="301" t="s">
        <v>51</v>
      </c>
      <c r="D1209" s="302" t="s">
        <v>15</v>
      </c>
      <c r="E1209" s="302" t="s">
        <v>228</v>
      </c>
      <c r="F1209" s="301" t="s">
        <v>76</v>
      </c>
      <c r="G1209" s="301" t="s">
        <v>77</v>
      </c>
      <c r="H1209" s="303">
        <v>13195303000</v>
      </c>
      <c r="I1209" s="303">
        <v>14040247000</v>
      </c>
      <c r="J1209" s="303">
        <v>13706953084</v>
      </c>
      <c r="K1209" s="304">
        <f t="shared" si="433"/>
        <v>0.97626153471516564</v>
      </c>
      <c r="L1209" s="303">
        <v>12914546422</v>
      </c>
      <c r="M1209" s="304">
        <f t="shared" si="434"/>
        <v>0.91982330666974732</v>
      </c>
      <c r="P1209">
        <f t="shared" si="425"/>
        <v>2023</v>
      </c>
      <c r="Q1209" t="str">
        <f t="shared" si="426"/>
        <v>Claudia López 2020-2023</v>
      </c>
      <c r="R1209" t="str">
        <f t="shared" si="427"/>
        <v>0208-CAJA DE LA VIVIENDA POPULAR</v>
      </c>
      <c r="S1209" t="str">
        <f t="shared" si="428"/>
        <v>HÁBITAT</v>
      </c>
      <c r="T1209" t="str">
        <f t="shared" si="429"/>
        <v>Establecimientos Públicos</v>
      </c>
      <c r="U1209" t="str">
        <f t="shared" si="430"/>
        <v>Funcionamiento</v>
      </c>
      <c r="V1209" t="s">
        <v>256</v>
      </c>
      <c r="W1209" s="53">
        <f t="shared" si="421"/>
        <v>14508756485.467093</v>
      </c>
      <c r="X1209" s="53">
        <f t="shared" si="422"/>
        <v>15437805764.582283</v>
      </c>
      <c r="Y1209" s="53">
        <f t="shared" si="423"/>
        <v>15071335948.36573</v>
      </c>
      <c r="Z1209" s="53"/>
      <c r="AA1209" s="53">
        <f t="shared" si="424"/>
        <v>14200053546.103361</v>
      </c>
      <c r="AB1209" s="53"/>
      <c r="AC1209" s="53">
        <f t="shared" si="416"/>
        <v>14508756485.467093</v>
      </c>
      <c r="AD1209" s="53">
        <f t="shared" si="417"/>
        <v>15437805764.582283</v>
      </c>
      <c r="AE1209" s="53">
        <f t="shared" si="418"/>
        <v>15071335948.36573</v>
      </c>
      <c r="AF1209" s="53">
        <f t="shared" si="419"/>
        <v>1.0734380918203028</v>
      </c>
      <c r="AG1209" s="53">
        <f t="shared" si="420"/>
        <v>14200053546.103361</v>
      </c>
      <c r="AI1209" s="53">
        <f t="shared" si="414"/>
        <v>0</v>
      </c>
      <c r="AJ1209" s="53">
        <f t="shared" si="414"/>
        <v>0</v>
      </c>
      <c r="AK1209" s="53">
        <f t="shared" si="414"/>
        <v>0</v>
      </c>
      <c r="AL1209" s="53">
        <f t="shared" si="413"/>
        <v>-1.0734380918203028</v>
      </c>
      <c r="AM1209" s="53">
        <f t="shared" si="413"/>
        <v>0</v>
      </c>
    </row>
    <row r="1210" spans="1:39" x14ac:dyDescent="0.35">
      <c r="A1210" s="301">
        <v>2023</v>
      </c>
      <c r="B1210" s="301" t="s">
        <v>86</v>
      </c>
      <c r="C1210" s="301" t="s">
        <v>51</v>
      </c>
      <c r="D1210" s="302" t="s">
        <v>15</v>
      </c>
      <c r="E1210" s="302" t="s">
        <v>228</v>
      </c>
      <c r="F1210" s="301" t="s">
        <v>78</v>
      </c>
      <c r="G1210" s="301" t="s">
        <v>77</v>
      </c>
      <c r="H1210" s="303">
        <v>80076742000</v>
      </c>
      <c r="I1210" s="303">
        <v>80776742000</v>
      </c>
      <c r="J1210" s="303">
        <v>76750800506</v>
      </c>
      <c r="K1210" s="304">
        <f t="shared" si="433"/>
        <v>0.95015964503742922</v>
      </c>
      <c r="L1210" s="303">
        <v>54664541628</v>
      </c>
      <c r="M1210" s="304">
        <f t="shared" si="434"/>
        <v>0.67673615293867628</v>
      </c>
      <c r="P1210">
        <f t="shared" si="425"/>
        <v>2023</v>
      </c>
      <c r="Q1210" t="str">
        <f t="shared" si="426"/>
        <v>Claudia López 2020-2023</v>
      </c>
      <c r="R1210" t="str">
        <f t="shared" si="427"/>
        <v>0208-CAJA DE LA VIVIENDA POPULAR</v>
      </c>
      <c r="S1210" t="str">
        <f t="shared" si="428"/>
        <v>HÁBITAT</v>
      </c>
      <c r="T1210" t="str">
        <f t="shared" si="429"/>
        <v>Establecimientos Públicos</v>
      </c>
      <c r="U1210" t="str">
        <f t="shared" si="430"/>
        <v>Inversión directa</v>
      </c>
      <c r="V1210" t="s">
        <v>256</v>
      </c>
      <c r="W1210" s="53">
        <f t="shared" si="421"/>
        <v>88047538569.411789</v>
      </c>
      <c r="X1210" s="53">
        <f t="shared" si="422"/>
        <v>88817216199.385651</v>
      </c>
      <c r="Y1210" s="53">
        <f t="shared" si="423"/>
        <v>84390534617.220871</v>
      </c>
      <c r="Z1210" s="53"/>
      <c r="AA1210" s="53">
        <f t="shared" si="424"/>
        <v>60105821205.494926</v>
      </c>
      <c r="AB1210" s="53"/>
      <c r="AC1210" s="53">
        <f t="shared" si="416"/>
        <v>88047538569.411789</v>
      </c>
      <c r="AD1210" s="53">
        <f t="shared" si="417"/>
        <v>88817216199.385651</v>
      </c>
      <c r="AE1210" s="53">
        <f t="shared" si="418"/>
        <v>84390534617.220871</v>
      </c>
      <c r="AF1210" s="53">
        <f t="shared" si="419"/>
        <v>1.0447380338417322</v>
      </c>
      <c r="AG1210" s="53">
        <f t="shared" si="420"/>
        <v>60105821205.494926</v>
      </c>
      <c r="AI1210" s="53">
        <f t="shared" si="414"/>
        <v>0</v>
      </c>
      <c r="AJ1210" s="53">
        <f t="shared" si="414"/>
        <v>0</v>
      </c>
      <c r="AK1210" s="53">
        <f t="shared" si="414"/>
        <v>0</v>
      </c>
      <c r="AL1210" s="53">
        <f t="shared" si="413"/>
        <v>-1.0447380338417322</v>
      </c>
      <c r="AM1210" s="53">
        <f t="shared" si="413"/>
        <v>0</v>
      </c>
    </row>
    <row r="1211" spans="1:39" x14ac:dyDescent="0.35">
      <c r="A1211" s="301">
        <v>2023</v>
      </c>
      <c r="B1211" s="301" t="s">
        <v>86</v>
      </c>
      <c r="C1211" s="301" t="s">
        <v>52</v>
      </c>
      <c r="D1211" s="302" t="s">
        <v>9</v>
      </c>
      <c r="E1211" s="302" t="s">
        <v>228</v>
      </c>
      <c r="F1211" s="301" t="s">
        <v>76</v>
      </c>
      <c r="G1211" s="301" t="s">
        <v>77</v>
      </c>
      <c r="H1211" s="303">
        <v>42111299000</v>
      </c>
      <c r="I1211" s="303">
        <v>43829299000</v>
      </c>
      <c r="J1211" s="303">
        <v>42831982088</v>
      </c>
      <c r="K1211" s="304">
        <f t="shared" si="433"/>
        <v>0.97724542863439368</v>
      </c>
      <c r="L1211" s="303">
        <v>40305615193</v>
      </c>
      <c r="M1211" s="304">
        <f t="shared" si="434"/>
        <v>0.91960437681195861</v>
      </c>
      <c r="P1211">
        <f t="shared" si="425"/>
        <v>2023</v>
      </c>
      <c r="Q1211" t="str">
        <f t="shared" si="426"/>
        <v>Claudia López 2020-2023</v>
      </c>
      <c r="R1211" t="str">
        <f t="shared" si="427"/>
        <v>0211-INSTITUTO DISTRITAL DE RECREACIÓN Y DEPORTE</v>
      </c>
      <c r="S1211" t="str">
        <f t="shared" si="428"/>
        <v>CULTURA, RECREACIÓN Y DEPORTE</v>
      </c>
      <c r="T1211" t="str">
        <f t="shared" si="429"/>
        <v>Establecimientos Públicos</v>
      </c>
      <c r="U1211" t="str">
        <f t="shared" si="430"/>
        <v>Funcionamiento</v>
      </c>
      <c r="V1211" t="s">
        <v>256</v>
      </c>
      <c r="W1211" s="53">
        <f t="shared" si="421"/>
        <v>46303035442.057968</v>
      </c>
      <c r="X1211" s="53">
        <f t="shared" si="422"/>
        <v>48192044253.908104</v>
      </c>
      <c r="Y1211" s="53">
        <f t="shared" si="423"/>
        <v>47095454943.678093</v>
      </c>
      <c r="Z1211" s="53"/>
      <c r="AA1211" s="53">
        <f t="shared" si="424"/>
        <v>44317614823.409492</v>
      </c>
      <c r="AB1211" s="53"/>
      <c r="AC1211" s="53">
        <f t="shared" si="416"/>
        <v>46303035442.057968</v>
      </c>
      <c r="AD1211" s="53">
        <f t="shared" si="417"/>
        <v>48192044253.908104</v>
      </c>
      <c r="AE1211" s="53">
        <f t="shared" si="418"/>
        <v>47095454943.678093</v>
      </c>
      <c r="AF1211" s="53">
        <f t="shared" si="419"/>
        <v>1.0745199220201558</v>
      </c>
      <c r="AG1211" s="53">
        <f t="shared" si="420"/>
        <v>44317614823.409492</v>
      </c>
      <c r="AI1211" s="53">
        <f t="shared" si="414"/>
        <v>0</v>
      </c>
      <c r="AJ1211" s="53">
        <f t="shared" si="414"/>
        <v>0</v>
      </c>
      <c r="AK1211" s="53">
        <f t="shared" si="414"/>
        <v>0</v>
      </c>
      <c r="AL1211" s="53">
        <f t="shared" si="414"/>
        <v>-1.0745199220201558</v>
      </c>
      <c r="AM1211" s="53">
        <f t="shared" si="414"/>
        <v>0</v>
      </c>
    </row>
    <row r="1212" spans="1:39" x14ac:dyDescent="0.35">
      <c r="A1212" s="301">
        <v>2023</v>
      </c>
      <c r="B1212" s="301" t="s">
        <v>86</v>
      </c>
      <c r="C1212" s="301" t="s">
        <v>52</v>
      </c>
      <c r="D1212" s="302" t="s">
        <v>9</v>
      </c>
      <c r="E1212" s="302" t="s">
        <v>228</v>
      </c>
      <c r="F1212" s="301" t="s">
        <v>79</v>
      </c>
      <c r="G1212" s="301" t="s">
        <v>77</v>
      </c>
      <c r="H1212" s="303">
        <v>0</v>
      </c>
      <c r="I1212" s="303">
        <v>0</v>
      </c>
      <c r="J1212" s="303">
        <v>0</v>
      </c>
      <c r="K1212" s="304">
        <v>0</v>
      </c>
      <c r="L1212" s="303">
        <v>0</v>
      </c>
      <c r="M1212" s="304">
        <v>0</v>
      </c>
      <c r="P1212">
        <f t="shared" si="425"/>
        <v>2023</v>
      </c>
      <c r="Q1212" t="str">
        <f t="shared" si="426"/>
        <v>Claudia López 2020-2023</v>
      </c>
      <c r="R1212" t="str">
        <f t="shared" si="427"/>
        <v>0211-INSTITUTO DISTRITAL DE RECREACIÓN Y DEPORTE</v>
      </c>
      <c r="S1212" t="str">
        <f t="shared" si="428"/>
        <v>CULTURA, RECREACIÓN Y DEPORTE</v>
      </c>
      <c r="T1212" t="str">
        <f t="shared" si="429"/>
        <v>Establecimientos Públicos</v>
      </c>
      <c r="U1212" t="str">
        <f t="shared" si="430"/>
        <v>Servicio de la deuda</v>
      </c>
      <c r="V1212" t="s">
        <v>256</v>
      </c>
      <c r="W1212" s="53">
        <f t="shared" si="421"/>
        <v>0</v>
      </c>
      <c r="X1212" s="53">
        <f t="shared" si="422"/>
        <v>0</v>
      </c>
      <c r="Y1212" s="53">
        <f t="shared" si="423"/>
        <v>0</v>
      </c>
      <c r="Z1212" s="53"/>
      <c r="AA1212" s="53">
        <f t="shared" si="424"/>
        <v>0</v>
      </c>
      <c r="AB1212" s="53"/>
      <c r="AC1212" s="53">
        <f t="shared" si="416"/>
        <v>0</v>
      </c>
      <c r="AD1212" s="53">
        <f t="shared" si="417"/>
        <v>0</v>
      </c>
      <c r="AE1212" s="53">
        <f t="shared" si="418"/>
        <v>0</v>
      </c>
      <c r="AF1212" s="53">
        <f t="shared" si="419"/>
        <v>0</v>
      </c>
      <c r="AG1212" s="53">
        <f t="shared" si="420"/>
        <v>0</v>
      </c>
      <c r="AI1212" s="53">
        <f t="shared" ref="AI1212:AM1252" si="435">+W1212-AC1212</f>
        <v>0</v>
      </c>
      <c r="AJ1212" s="53">
        <f t="shared" si="435"/>
        <v>0</v>
      </c>
      <c r="AK1212" s="53">
        <f t="shared" si="435"/>
        <v>0</v>
      </c>
      <c r="AL1212" s="53">
        <f t="shared" si="435"/>
        <v>0</v>
      </c>
      <c r="AM1212" s="53">
        <f t="shared" si="435"/>
        <v>0</v>
      </c>
    </row>
    <row r="1213" spans="1:39" x14ac:dyDescent="0.35">
      <c r="A1213" s="301">
        <v>2023</v>
      </c>
      <c r="B1213" s="301" t="s">
        <v>86</v>
      </c>
      <c r="C1213" s="301" t="s">
        <v>52</v>
      </c>
      <c r="D1213" s="302" t="s">
        <v>9</v>
      </c>
      <c r="E1213" s="302" t="s">
        <v>228</v>
      </c>
      <c r="F1213" s="301" t="s">
        <v>78</v>
      </c>
      <c r="G1213" s="301" t="s">
        <v>77</v>
      </c>
      <c r="H1213" s="303">
        <v>629304938000</v>
      </c>
      <c r="I1213" s="303">
        <v>626931814888</v>
      </c>
      <c r="J1213" s="303">
        <v>596463417966</v>
      </c>
      <c r="K1213" s="304">
        <f t="shared" si="433"/>
        <v>0.9514007804382314</v>
      </c>
      <c r="L1213" s="303">
        <v>273919920570</v>
      </c>
      <c r="M1213" s="304">
        <f t="shared" si="434"/>
        <v>0.43692139091543025</v>
      </c>
      <c r="P1213">
        <f t="shared" si="425"/>
        <v>2023</v>
      </c>
      <c r="Q1213" t="str">
        <f t="shared" si="426"/>
        <v>Claudia López 2020-2023</v>
      </c>
      <c r="R1213" t="str">
        <f t="shared" si="427"/>
        <v>0211-INSTITUTO DISTRITAL DE RECREACIÓN Y DEPORTE</v>
      </c>
      <c r="S1213" t="str">
        <f t="shared" si="428"/>
        <v>CULTURA, RECREACIÓN Y DEPORTE</v>
      </c>
      <c r="T1213" t="str">
        <f t="shared" si="429"/>
        <v>Establecimientos Públicos</v>
      </c>
      <c r="U1213" t="str">
        <f t="shared" si="430"/>
        <v>Inversión directa</v>
      </c>
      <c r="V1213" t="s">
        <v>256</v>
      </c>
      <c r="W1213" s="53">
        <f t="shared" si="421"/>
        <v>691945618872.40979</v>
      </c>
      <c r="X1213" s="53">
        <f t="shared" si="422"/>
        <v>689336276340.29504</v>
      </c>
      <c r="Y1213" s="53">
        <f t="shared" si="423"/>
        <v>655835071294.54102</v>
      </c>
      <c r="Z1213" s="53"/>
      <c r="AA1213" s="53">
        <f t="shared" si="424"/>
        <v>301185764667.06512</v>
      </c>
      <c r="AB1213" s="53"/>
      <c r="AC1213" s="53">
        <f t="shared" si="416"/>
        <v>691945618872.40979</v>
      </c>
      <c r="AD1213" s="53">
        <f t="shared" si="417"/>
        <v>689336276340.29504</v>
      </c>
      <c r="AE1213" s="53">
        <f t="shared" si="418"/>
        <v>655835071294.54102</v>
      </c>
      <c r="AF1213" s="53">
        <f t="shared" si="419"/>
        <v>1.0461027112042551</v>
      </c>
      <c r="AG1213" s="53">
        <f t="shared" si="420"/>
        <v>301185764667.06512</v>
      </c>
      <c r="AI1213" s="53">
        <f t="shared" si="435"/>
        <v>0</v>
      </c>
      <c r="AJ1213" s="53">
        <f t="shared" si="435"/>
        <v>0</v>
      </c>
      <c r="AK1213" s="53">
        <f t="shared" si="435"/>
        <v>0</v>
      </c>
      <c r="AL1213" s="53">
        <f t="shared" si="435"/>
        <v>-1.0461027112042551</v>
      </c>
      <c r="AM1213" s="53">
        <f t="shared" si="435"/>
        <v>0</v>
      </c>
    </row>
    <row r="1214" spans="1:39" x14ac:dyDescent="0.35">
      <c r="A1214" s="301">
        <v>2023</v>
      </c>
      <c r="B1214" s="301" t="s">
        <v>86</v>
      </c>
      <c r="C1214" s="301" t="s">
        <v>53</v>
      </c>
      <c r="D1214" s="302" t="s">
        <v>9</v>
      </c>
      <c r="E1214" s="302" t="s">
        <v>228</v>
      </c>
      <c r="F1214" s="301" t="s">
        <v>76</v>
      </c>
      <c r="G1214" s="301" t="s">
        <v>77</v>
      </c>
      <c r="H1214" s="303">
        <v>13562788000</v>
      </c>
      <c r="I1214" s="303">
        <v>13562788000</v>
      </c>
      <c r="J1214" s="303">
        <v>13346044014</v>
      </c>
      <c r="K1214" s="304">
        <f t="shared" si="433"/>
        <v>0.98401921596061226</v>
      </c>
      <c r="L1214" s="303">
        <v>12933907159</v>
      </c>
      <c r="M1214" s="304">
        <f t="shared" si="434"/>
        <v>0.95363189036059548</v>
      </c>
      <c r="P1214">
        <f t="shared" si="425"/>
        <v>2023</v>
      </c>
      <c r="Q1214" t="str">
        <f t="shared" si="426"/>
        <v>Claudia López 2020-2023</v>
      </c>
      <c r="R1214" t="str">
        <f t="shared" si="427"/>
        <v>0213-INSTITUTO DISTRITAL DE PATRIMONIO CULTURAL</v>
      </c>
      <c r="S1214" t="str">
        <f t="shared" si="428"/>
        <v>CULTURA, RECREACIÓN Y DEPORTE</v>
      </c>
      <c r="T1214" t="str">
        <f t="shared" si="429"/>
        <v>Establecimientos Públicos</v>
      </c>
      <c r="U1214" t="str">
        <f t="shared" si="430"/>
        <v>Funcionamiento</v>
      </c>
      <c r="V1214" t="s">
        <v>256</v>
      </c>
      <c r="W1214" s="53">
        <f t="shared" si="421"/>
        <v>14912820748.111298</v>
      </c>
      <c r="X1214" s="53">
        <f t="shared" si="422"/>
        <v>14912820748.111298</v>
      </c>
      <c r="Y1214" s="53">
        <f t="shared" si="423"/>
        <v>14674502180.317631</v>
      </c>
      <c r="Z1214" s="53"/>
      <c r="AA1214" s="53">
        <f t="shared" si="424"/>
        <v>14221341440.630087</v>
      </c>
      <c r="AB1214" s="53"/>
      <c r="AC1214" s="53">
        <f t="shared" ref="AC1214:AC1252" si="436">+H1214*$AH$2</f>
        <v>14912820748.111298</v>
      </c>
      <c r="AD1214" s="53">
        <f t="shared" ref="AD1214:AD1252" si="437">+I1214*$AH$2</f>
        <v>14912820748.111298</v>
      </c>
      <c r="AE1214" s="53">
        <f t="shared" ref="AE1214:AE1252" si="438">+J1214*$AH$2</f>
        <v>14674502180.317631</v>
      </c>
      <c r="AF1214" s="53">
        <f t="shared" ref="AF1214:AF1252" si="439">+K1214*$AH$2</f>
        <v>1.0819679685561427</v>
      </c>
      <c r="AG1214" s="53">
        <f t="shared" ref="AG1214:AG1252" si="440">+L1214*$AH$2</f>
        <v>14221341440.630087</v>
      </c>
      <c r="AI1214" s="53">
        <f t="shared" si="435"/>
        <v>0</v>
      </c>
      <c r="AJ1214" s="53">
        <f t="shared" si="435"/>
        <v>0</v>
      </c>
      <c r="AK1214" s="53">
        <f t="shared" si="435"/>
        <v>0</v>
      </c>
      <c r="AL1214" s="53">
        <f t="shared" si="435"/>
        <v>-1.0819679685561427</v>
      </c>
      <c r="AM1214" s="53">
        <f t="shared" si="435"/>
        <v>0</v>
      </c>
    </row>
    <row r="1215" spans="1:39" x14ac:dyDescent="0.35">
      <c r="A1215" s="301">
        <v>2023</v>
      </c>
      <c r="B1215" s="301" t="s">
        <v>86</v>
      </c>
      <c r="C1215" s="301" t="s">
        <v>53</v>
      </c>
      <c r="D1215" s="302" t="s">
        <v>9</v>
      </c>
      <c r="E1215" s="302" t="s">
        <v>228</v>
      </c>
      <c r="F1215" s="301" t="s">
        <v>78</v>
      </c>
      <c r="G1215" s="301" t="s">
        <v>77</v>
      </c>
      <c r="H1215" s="303">
        <v>21214543000</v>
      </c>
      <c r="I1215" s="303">
        <v>26720001456</v>
      </c>
      <c r="J1215" s="303">
        <v>25917251790</v>
      </c>
      <c r="K1215" s="304">
        <f t="shared" si="433"/>
        <v>0.9699569752149193</v>
      </c>
      <c r="L1215" s="303">
        <v>20376343930</v>
      </c>
      <c r="M1215" s="304">
        <f t="shared" si="434"/>
        <v>0.76258768037695879</v>
      </c>
      <c r="P1215">
        <f t="shared" si="425"/>
        <v>2023</v>
      </c>
      <c r="Q1215" t="str">
        <f t="shared" si="426"/>
        <v>Claudia López 2020-2023</v>
      </c>
      <c r="R1215" t="str">
        <f t="shared" si="427"/>
        <v>0213-INSTITUTO DISTRITAL DE PATRIMONIO CULTURAL</v>
      </c>
      <c r="S1215" t="str">
        <f t="shared" si="428"/>
        <v>CULTURA, RECREACIÓN Y DEPORTE</v>
      </c>
      <c r="T1215" t="str">
        <f t="shared" si="429"/>
        <v>Establecimientos Públicos</v>
      </c>
      <c r="U1215" t="str">
        <f t="shared" si="430"/>
        <v>Inversión directa</v>
      </c>
      <c r="V1215" t="s">
        <v>256</v>
      </c>
      <c r="W1215" s="53">
        <f t="shared" si="421"/>
        <v>23326227396.026489</v>
      </c>
      <c r="X1215" s="53">
        <f t="shared" si="422"/>
        <v>29379696276.503098</v>
      </c>
      <c r="Y1215" s="53">
        <f t="shared" si="423"/>
        <v>28497041333.089973</v>
      </c>
      <c r="Z1215" s="53"/>
      <c r="AA1215" s="53">
        <f t="shared" si="424"/>
        <v>22404594433.67807</v>
      </c>
      <c r="AB1215" s="53"/>
      <c r="AC1215" s="53">
        <f t="shared" si="436"/>
        <v>23326227396.026489</v>
      </c>
      <c r="AD1215" s="53">
        <f t="shared" si="437"/>
        <v>29379696276.503098</v>
      </c>
      <c r="AE1215" s="53">
        <f t="shared" si="438"/>
        <v>28497041333.089973</v>
      </c>
      <c r="AF1215" s="53">
        <f t="shared" si="439"/>
        <v>1.0665059798000474</v>
      </c>
      <c r="AG1215" s="53">
        <f t="shared" si="440"/>
        <v>22404594433.67807</v>
      </c>
      <c r="AI1215" s="53">
        <f t="shared" si="435"/>
        <v>0</v>
      </c>
      <c r="AJ1215" s="53">
        <f t="shared" si="435"/>
        <v>0</v>
      </c>
      <c r="AK1215" s="53">
        <f t="shared" si="435"/>
        <v>0</v>
      </c>
      <c r="AL1215" s="53">
        <f t="shared" si="435"/>
        <v>-1.0665059798000474</v>
      </c>
      <c r="AM1215" s="53">
        <f t="shared" si="435"/>
        <v>0</v>
      </c>
    </row>
    <row r="1216" spans="1:39" x14ac:dyDescent="0.35">
      <c r="A1216" s="301">
        <v>2023</v>
      </c>
      <c r="B1216" s="301" t="s">
        <v>86</v>
      </c>
      <c r="C1216" s="301" t="s">
        <v>54</v>
      </c>
      <c r="D1216" s="302" t="s">
        <v>17</v>
      </c>
      <c r="E1216" s="302" t="s">
        <v>228</v>
      </c>
      <c r="F1216" s="301" t="s">
        <v>76</v>
      </c>
      <c r="G1216" s="301" t="s">
        <v>77</v>
      </c>
      <c r="H1216" s="303">
        <v>25827051000</v>
      </c>
      <c r="I1216" s="303">
        <v>25827051000</v>
      </c>
      <c r="J1216" s="303">
        <v>25211310566</v>
      </c>
      <c r="K1216" s="304">
        <f t="shared" si="433"/>
        <v>0.97615908862378442</v>
      </c>
      <c r="L1216" s="303">
        <v>23892706851</v>
      </c>
      <c r="M1216" s="304">
        <f t="shared" si="434"/>
        <v>0.92510394822080155</v>
      </c>
      <c r="P1216">
        <f t="shared" si="425"/>
        <v>2023</v>
      </c>
      <c r="Q1216" t="str">
        <f t="shared" si="426"/>
        <v>Claudia López 2020-2023</v>
      </c>
      <c r="R1216" t="str">
        <f t="shared" si="427"/>
        <v>0214-INSTITUTO DISTRITAL PARA LA PROTECCIÓN DE LA NIÑEZ Y LA JUVENTUD</v>
      </c>
      <c r="S1216" t="str">
        <f t="shared" si="428"/>
        <v>INTEGRACION SOCIAL</v>
      </c>
      <c r="T1216" t="str">
        <f t="shared" si="429"/>
        <v>Establecimientos Públicos</v>
      </c>
      <c r="U1216" t="str">
        <f t="shared" si="430"/>
        <v>Funcionamiento</v>
      </c>
      <c r="V1216" t="s">
        <v>256</v>
      </c>
      <c r="W1216" s="53">
        <f t="shared" si="421"/>
        <v>28397862004.1343</v>
      </c>
      <c r="X1216" s="53">
        <f t="shared" si="422"/>
        <v>28397862004.1343</v>
      </c>
      <c r="Y1216" s="53">
        <f t="shared" si="423"/>
        <v>27720831092.819736</v>
      </c>
      <c r="Z1216" s="53"/>
      <c r="AA1216" s="53">
        <f t="shared" si="424"/>
        <v>26270974261.054123</v>
      </c>
      <c r="AB1216" s="53"/>
      <c r="AC1216" s="53">
        <f t="shared" si="436"/>
        <v>28397862004.1343</v>
      </c>
      <c r="AD1216" s="53">
        <f t="shared" si="437"/>
        <v>28397862004.1343</v>
      </c>
      <c r="AE1216" s="53">
        <f t="shared" si="438"/>
        <v>27720831092.819736</v>
      </c>
      <c r="AF1216" s="53">
        <f t="shared" si="439"/>
        <v>1.0733254482991392</v>
      </c>
      <c r="AG1216" s="53">
        <f t="shared" si="440"/>
        <v>26270974261.054123</v>
      </c>
      <c r="AI1216" s="53">
        <f t="shared" si="435"/>
        <v>0</v>
      </c>
      <c r="AJ1216" s="53">
        <f t="shared" si="435"/>
        <v>0</v>
      </c>
      <c r="AK1216" s="53">
        <f t="shared" si="435"/>
        <v>0</v>
      </c>
      <c r="AL1216" s="53">
        <f t="shared" si="435"/>
        <v>-1.0733254482991392</v>
      </c>
      <c r="AM1216" s="53">
        <f t="shared" si="435"/>
        <v>0</v>
      </c>
    </row>
    <row r="1217" spans="1:39" x14ac:dyDescent="0.35">
      <c r="A1217" s="301">
        <v>2023</v>
      </c>
      <c r="B1217" s="301" t="s">
        <v>86</v>
      </c>
      <c r="C1217" s="301" t="s">
        <v>54</v>
      </c>
      <c r="D1217" s="302" t="s">
        <v>17</v>
      </c>
      <c r="E1217" s="302" t="s">
        <v>228</v>
      </c>
      <c r="F1217" s="301" t="s">
        <v>78</v>
      </c>
      <c r="G1217" s="301" t="s">
        <v>77</v>
      </c>
      <c r="H1217" s="303">
        <v>80389869000</v>
      </c>
      <c r="I1217" s="303">
        <v>80389869000</v>
      </c>
      <c r="J1217" s="303">
        <v>79701925889</v>
      </c>
      <c r="K1217" s="304">
        <f t="shared" si="433"/>
        <v>0.99144241532474697</v>
      </c>
      <c r="L1217" s="303">
        <v>69886380194</v>
      </c>
      <c r="M1217" s="304">
        <f t="shared" si="434"/>
        <v>0.86934312822427906</v>
      </c>
      <c r="P1217">
        <f t="shared" si="425"/>
        <v>2023</v>
      </c>
      <c r="Q1217" t="str">
        <f t="shared" si="426"/>
        <v>Claudia López 2020-2023</v>
      </c>
      <c r="R1217" t="str">
        <f t="shared" si="427"/>
        <v>0214-INSTITUTO DISTRITAL PARA LA PROTECCIÓN DE LA NIÑEZ Y LA JUVENTUD</v>
      </c>
      <c r="S1217" t="str">
        <f t="shared" si="428"/>
        <v>INTEGRACION SOCIAL</v>
      </c>
      <c r="T1217" t="str">
        <f t="shared" si="429"/>
        <v>Establecimientos Públicos</v>
      </c>
      <c r="U1217" t="str">
        <f t="shared" si="430"/>
        <v>Inversión directa</v>
      </c>
      <c r="V1217" t="s">
        <v>256</v>
      </c>
      <c r="W1217" s="53">
        <f t="shared" si="421"/>
        <v>88391834065.470108</v>
      </c>
      <c r="X1217" s="53">
        <f t="shared" si="422"/>
        <v>88391834065.470108</v>
      </c>
      <c r="Y1217" s="53">
        <f t="shared" si="423"/>
        <v>87635413460.853928</v>
      </c>
      <c r="Z1217" s="53"/>
      <c r="AA1217" s="53">
        <f t="shared" si="424"/>
        <v>76842833535.957184</v>
      </c>
      <c r="AB1217" s="53"/>
      <c r="AC1217" s="53">
        <f t="shared" si="436"/>
        <v>88391834065.470108</v>
      </c>
      <c r="AD1217" s="53">
        <f t="shared" si="437"/>
        <v>88391834065.470108</v>
      </c>
      <c r="AE1217" s="53">
        <f t="shared" si="438"/>
        <v>87635413460.853928</v>
      </c>
      <c r="AF1217" s="53">
        <f t="shared" si="439"/>
        <v>1.0901300692610152</v>
      </c>
      <c r="AG1217" s="53">
        <f t="shared" si="440"/>
        <v>76842833535.957184</v>
      </c>
      <c r="AI1217" s="53">
        <f t="shared" si="435"/>
        <v>0</v>
      </c>
      <c r="AJ1217" s="53">
        <f t="shared" si="435"/>
        <v>0</v>
      </c>
      <c r="AK1217" s="53">
        <f t="shared" si="435"/>
        <v>0</v>
      </c>
      <c r="AL1217" s="53">
        <f t="shared" si="435"/>
        <v>-1.0901300692610152</v>
      </c>
      <c r="AM1217" s="53">
        <f t="shared" si="435"/>
        <v>0</v>
      </c>
    </row>
    <row r="1218" spans="1:39" x14ac:dyDescent="0.35">
      <c r="A1218" s="301">
        <v>2023</v>
      </c>
      <c r="B1218" s="301" t="s">
        <v>86</v>
      </c>
      <c r="C1218" s="301" t="s">
        <v>55</v>
      </c>
      <c r="D1218" s="302" t="s">
        <v>9</v>
      </c>
      <c r="E1218" s="302" t="s">
        <v>228</v>
      </c>
      <c r="F1218" s="301" t="s">
        <v>76</v>
      </c>
      <c r="G1218" s="301" t="s">
        <v>77</v>
      </c>
      <c r="H1218" s="303">
        <v>6108882000</v>
      </c>
      <c r="I1218" s="303">
        <v>6928882000</v>
      </c>
      <c r="J1218" s="303">
        <v>6783930723</v>
      </c>
      <c r="K1218" s="304">
        <f t="shared" si="433"/>
        <v>0.97908013486158374</v>
      </c>
      <c r="L1218" s="303">
        <v>6577368644</v>
      </c>
      <c r="M1218" s="304">
        <f t="shared" si="434"/>
        <v>0.94926838759846111</v>
      </c>
      <c r="P1218">
        <f t="shared" si="425"/>
        <v>2023</v>
      </c>
      <c r="Q1218" t="str">
        <f t="shared" si="426"/>
        <v>Claudia López 2020-2023</v>
      </c>
      <c r="R1218" t="str">
        <f t="shared" si="427"/>
        <v>0215-FUNDACIÓN GILBERTO ALZATE AVENDAÑO</v>
      </c>
      <c r="S1218" t="str">
        <f t="shared" si="428"/>
        <v>CULTURA, RECREACIÓN Y DEPORTE</v>
      </c>
      <c r="T1218" t="str">
        <f t="shared" si="429"/>
        <v>Establecimientos Públicos</v>
      </c>
      <c r="U1218" t="str">
        <f t="shared" si="430"/>
        <v>Funcionamiento</v>
      </c>
      <c r="V1218" t="s">
        <v>256</v>
      </c>
      <c r="W1218" s="53">
        <f t="shared" si="421"/>
        <v>6716956885.0713911</v>
      </c>
      <c r="X1218" s="53">
        <f t="shared" si="422"/>
        <v>7618579251.6121988</v>
      </c>
      <c r="Y1218" s="53">
        <f t="shared" si="423"/>
        <v>7459199601.1221352</v>
      </c>
      <c r="Z1218" s="53"/>
      <c r="AA1218" s="53">
        <f t="shared" si="424"/>
        <v>7232076441.9690018</v>
      </c>
      <c r="AB1218" s="53"/>
      <c r="AC1218" s="53">
        <f t="shared" si="436"/>
        <v>6716956885.0713911</v>
      </c>
      <c r="AD1218" s="53">
        <f t="shared" si="437"/>
        <v>7618579251.6121988</v>
      </c>
      <c r="AE1218" s="53">
        <f t="shared" si="438"/>
        <v>7459199601.1221352</v>
      </c>
      <c r="AF1218" s="53">
        <f t="shared" si="439"/>
        <v>1.0765372539353586</v>
      </c>
      <c r="AG1218" s="53">
        <f t="shared" si="440"/>
        <v>7232076441.9690018</v>
      </c>
      <c r="AI1218" s="53">
        <f t="shared" si="435"/>
        <v>0</v>
      </c>
      <c r="AJ1218" s="53">
        <f t="shared" si="435"/>
        <v>0</v>
      </c>
      <c r="AK1218" s="53">
        <f t="shared" si="435"/>
        <v>0</v>
      </c>
      <c r="AL1218" s="53">
        <f t="shared" si="435"/>
        <v>-1.0765372539353586</v>
      </c>
      <c r="AM1218" s="53">
        <f t="shared" si="435"/>
        <v>0</v>
      </c>
    </row>
    <row r="1219" spans="1:39" x14ac:dyDescent="0.35">
      <c r="A1219" s="301">
        <v>2023</v>
      </c>
      <c r="B1219" s="301" t="s">
        <v>86</v>
      </c>
      <c r="C1219" s="301" t="s">
        <v>55</v>
      </c>
      <c r="D1219" s="302" t="s">
        <v>9</v>
      </c>
      <c r="E1219" s="302" t="s">
        <v>228</v>
      </c>
      <c r="F1219" s="301" t="s">
        <v>78</v>
      </c>
      <c r="G1219" s="301" t="s">
        <v>77</v>
      </c>
      <c r="H1219" s="303">
        <v>12624167000</v>
      </c>
      <c r="I1219" s="303">
        <v>14392985154</v>
      </c>
      <c r="J1219" s="303">
        <v>14391691394</v>
      </c>
      <c r="K1219" s="304">
        <f t="shared" si="433"/>
        <v>0.99991011176721456</v>
      </c>
      <c r="L1219" s="303">
        <v>13007351005</v>
      </c>
      <c r="M1219" s="304">
        <f t="shared" si="434"/>
        <v>0.90372850842447272</v>
      </c>
      <c r="P1219">
        <f t="shared" si="425"/>
        <v>2023</v>
      </c>
      <c r="Q1219" t="str">
        <f t="shared" si="426"/>
        <v>Claudia López 2020-2023</v>
      </c>
      <c r="R1219" t="str">
        <f t="shared" si="427"/>
        <v>0215-FUNDACIÓN GILBERTO ALZATE AVENDAÑO</v>
      </c>
      <c r="S1219" t="str">
        <f t="shared" si="428"/>
        <v>CULTURA, RECREACIÓN Y DEPORTE</v>
      </c>
      <c r="T1219" t="str">
        <f t="shared" si="429"/>
        <v>Establecimientos Públicos</v>
      </c>
      <c r="U1219" t="str">
        <f t="shared" si="430"/>
        <v>Inversión directa</v>
      </c>
      <c r="V1219" t="s">
        <v>256</v>
      </c>
      <c r="W1219" s="53">
        <f t="shared" si="421"/>
        <v>13880769909.934591</v>
      </c>
      <c r="X1219" s="53">
        <f t="shared" si="422"/>
        <v>15825655287.970961</v>
      </c>
      <c r="Y1219" s="53">
        <f t="shared" si="423"/>
        <v>15824232747.784452</v>
      </c>
      <c r="Z1219" s="53"/>
      <c r="AA1219" s="53">
        <f t="shared" si="424"/>
        <v>14302095848.237865</v>
      </c>
      <c r="AB1219" s="53"/>
      <c r="AC1219" s="53">
        <f t="shared" si="436"/>
        <v>13880769909.934591</v>
      </c>
      <c r="AD1219" s="53">
        <f t="shared" si="437"/>
        <v>15825655287.970961</v>
      </c>
      <c r="AE1219" s="53">
        <f t="shared" si="438"/>
        <v>15824232747.784452</v>
      </c>
      <c r="AF1219" s="53">
        <f t="shared" si="439"/>
        <v>1.0994406357312674</v>
      </c>
      <c r="AG1219" s="53">
        <f t="shared" si="440"/>
        <v>14302095848.237865</v>
      </c>
      <c r="AI1219" s="53">
        <f t="shared" si="435"/>
        <v>0</v>
      </c>
      <c r="AJ1219" s="53">
        <f t="shared" si="435"/>
        <v>0</v>
      </c>
      <c r="AK1219" s="53">
        <f t="shared" si="435"/>
        <v>0</v>
      </c>
      <c r="AL1219" s="53">
        <f t="shared" si="435"/>
        <v>-1.0994406357312674</v>
      </c>
      <c r="AM1219" s="53">
        <f t="shared" si="435"/>
        <v>0</v>
      </c>
    </row>
    <row r="1220" spans="1:39" x14ac:dyDescent="0.35">
      <c r="A1220" s="301">
        <v>2023</v>
      </c>
      <c r="B1220" s="301" t="s">
        <v>86</v>
      </c>
      <c r="C1220" s="301" t="s">
        <v>56</v>
      </c>
      <c r="D1220" s="302" t="s">
        <v>9</v>
      </c>
      <c r="E1220" s="302" t="s">
        <v>228</v>
      </c>
      <c r="F1220" s="301" t="s">
        <v>76</v>
      </c>
      <c r="G1220" s="301" t="s">
        <v>77</v>
      </c>
      <c r="H1220" s="303">
        <v>33427165000</v>
      </c>
      <c r="I1220" s="303">
        <v>34928249000</v>
      </c>
      <c r="J1220" s="303">
        <v>34880778629</v>
      </c>
      <c r="K1220" s="304">
        <f t="shared" si="433"/>
        <v>0.99864091752781536</v>
      </c>
      <c r="L1220" s="303">
        <v>34531924233</v>
      </c>
      <c r="M1220" s="304">
        <f t="shared" si="434"/>
        <v>0.98865317391089369</v>
      </c>
      <c r="P1220">
        <f t="shared" si="425"/>
        <v>2023</v>
      </c>
      <c r="Q1220" t="str">
        <f t="shared" si="426"/>
        <v>Claudia López 2020-2023</v>
      </c>
      <c r="R1220" t="str">
        <f t="shared" si="427"/>
        <v>0216-ORQUESTA FILARMÓNICA DE BOGOTÁ</v>
      </c>
      <c r="S1220" t="str">
        <f t="shared" si="428"/>
        <v>CULTURA, RECREACIÓN Y DEPORTE</v>
      </c>
      <c r="T1220" t="str">
        <f t="shared" si="429"/>
        <v>Establecimientos Públicos</v>
      </c>
      <c r="U1220" t="str">
        <f t="shared" si="430"/>
        <v>Funcionamiento</v>
      </c>
      <c r="V1220" t="s">
        <v>256</v>
      </c>
      <c r="W1220" s="53">
        <f t="shared" si="421"/>
        <v>36754487334.207375</v>
      </c>
      <c r="X1220" s="53">
        <f t="shared" si="422"/>
        <v>38404988442.081207</v>
      </c>
      <c r="Y1220" s="53">
        <f t="shared" si="423"/>
        <v>38352792895.445122</v>
      </c>
      <c r="Z1220" s="53"/>
      <c r="AA1220" s="53">
        <f t="shared" si="424"/>
        <v>37969213717.274773</v>
      </c>
      <c r="AB1220" s="53"/>
      <c r="AC1220" s="53">
        <f t="shared" si="436"/>
        <v>36754487334.207375</v>
      </c>
      <c r="AD1220" s="53">
        <f t="shared" si="437"/>
        <v>38404988442.081207</v>
      </c>
      <c r="AE1220" s="53">
        <f t="shared" si="438"/>
        <v>38352792895.445122</v>
      </c>
      <c r="AF1220" s="53">
        <f t="shared" si="439"/>
        <v>1.0980451065681855</v>
      </c>
      <c r="AG1220" s="53">
        <f t="shared" si="440"/>
        <v>37969213717.274773</v>
      </c>
      <c r="AI1220" s="53">
        <f t="shared" si="435"/>
        <v>0</v>
      </c>
      <c r="AJ1220" s="53">
        <f t="shared" si="435"/>
        <v>0</v>
      </c>
      <c r="AK1220" s="53">
        <f t="shared" si="435"/>
        <v>0</v>
      </c>
      <c r="AL1220" s="53">
        <f t="shared" si="435"/>
        <v>-1.0980451065681855</v>
      </c>
      <c r="AM1220" s="53">
        <f t="shared" si="435"/>
        <v>0</v>
      </c>
    </row>
    <row r="1221" spans="1:39" x14ac:dyDescent="0.35">
      <c r="A1221" s="301">
        <v>2023</v>
      </c>
      <c r="B1221" s="301" t="s">
        <v>86</v>
      </c>
      <c r="C1221" s="301" t="s">
        <v>56</v>
      </c>
      <c r="D1221" s="302" t="s">
        <v>9</v>
      </c>
      <c r="E1221" s="302" t="s">
        <v>228</v>
      </c>
      <c r="F1221" s="301" t="s">
        <v>78</v>
      </c>
      <c r="G1221" s="301" t="s">
        <v>77</v>
      </c>
      <c r="H1221" s="303">
        <v>34031535000</v>
      </c>
      <c r="I1221" s="303">
        <v>35331535000</v>
      </c>
      <c r="J1221" s="303">
        <v>34354068214</v>
      </c>
      <c r="K1221" s="304">
        <f t="shared" si="433"/>
        <v>0.97233443760651783</v>
      </c>
      <c r="L1221" s="303">
        <v>30688765727</v>
      </c>
      <c r="M1221" s="304">
        <f t="shared" si="434"/>
        <v>0.86859418157178847</v>
      </c>
      <c r="P1221">
        <f t="shared" si="425"/>
        <v>2023</v>
      </c>
      <c r="Q1221" t="str">
        <f t="shared" si="426"/>
        <v>Claudia López 2020-2023</v>
      </c>
      <c r="R1221" t="str">
        <f t="shared" si="427"/>
        <v>0216-ORQUESTA FILARMÓNICA DE BOGOTÁ</v>
      </c>
      <c r="S1221" t="str">
        <f t="shared" si="428"/>
        <v>CULTURA, RECREACIÓN Y DEPORTE</v>
      </c>
      <c r="T1221" t="str">
        <f t="shared" si="429"/>
        <v>Establecimientos Públicos</v>
      </c>
      <c r="U1221" t="str">
        <f t="shared" si="430"/>
        <v>Inversión directa</v>
      </c>
      <c r="V1221" t="s">
        <v>256</v>
      </c>
      <c r="W1221" s="53">
        <f t="shared" ref="W1221:W1284" si="441">IF(A1221=$W$1,H1221*$W$2,IF(A1221=$X$1,H1221*$X$2,IF(A1221=$Y$1,H1221*$Y$2,IF(A1221=$Z$1,H1221*$Z$2,IF(A1221=$AA$1,H1221*$AA$2,IF(A1221=$AB$1,H1221*$AB$2,IF(A1221=$AC$1,H1221*$AC$2,IF(A1221=$AD$1,H1221*$AD$2,IF(A1221=$AE$1,H1221*$AE$2,IF(A1221=$AF$1,H1221*$AF$2,IF(A1221=$AG$1,H1221*$AG$2,IF(A1221=$AH$1,H1221*$AH$2,IF(A1221=$AI$1,H1221*$AI$2,IF(A1221=$AJ$1,H1221*$AJ$2,0))))))))))))))</f>
        <v>37419016004.532089</v>
      </c>
      <c r="X1221" s="53">
        <f t="shared" ref="X1221:X1284" si="442">IF(A1221=$W$1,I1221*$W$2,IF(A1221=$X$1,I1221*$X$2,IF(A1221=$Y$1,I1221*$Y$2,IF(A1221=$Z$1,I1221*$Z$2,IF(A1221=$AA$1,I1221*$AA$2,IF(A1221=$AB$1,I1221*$AB$2,IF(A1221=$AC$1,I1221*$AC$2,IF(A1221=$AD$1,I1221*$AD$2,IF(A1221=$AE$1,I1221*$AE$2,IF(A1221=$AF$1,I1221*$AF$2,IF(A1221=$AG$1,I1221*$AG$2,IF(A1221=$AH$1,I1221*$AH$2,IF(A1221=$AI$1,I1221*$AI$2,IF(A1221=$AJ$1,I1221*$AJ$2,0))))))))))))))</f>
        <v>38848417317.340691</v>
      </c>
      <c r="Y1221" s="53">
        <f t="shared" ref="Y1221:Y1284" si="443">IF(A1221=$W$1,J1221*$W$2,IF(A1221=$X$1,J1221*$X$2,IF(A1221=$Y$1,J1221*$Y$2,IF(A1221=$Z$1,J1221*$Z$2,IF(A1221=$AA$1,J1221*$AA$2,IF(A1221=$AB$1,J1221*$AB$2,IF(A1221=$AC$1,J1221*$AC$2,IF(A1221=$AD$1,J1221*$AD$2,IF(A1221=$AE$1,J1221*$AE$2,IF(A1221=$AF$1,J1221*$AF$2,IF(A1221=$AG$1,J1221*$AG$2,IF(A1221=$AH$1,J1221*$AH$2,IF(A1221=$AI$1,J1221*$AI$2,IF(A1221=$AJ$1,J1221*$AJ$2,0))))))))))))))</f>
        <v>37773654004.159767</v>
      </c>
      <c r="Z1221" s="53"/>
      <c r="AA1221" s="53">
        <f t="shared" ref="AA1221:AA1284" si="444">IF(A1221=$W$1,L1221*$W$2,IF(A1221=$X$1,L1221*$X$2,IF(A1221=$Y$1,L1221*$Y$2,IF(A1221=$Z$1,L1221*$Z$2,IF(A1221=$AA$1,L1221*$AA$2,IF(A1221=$AB$1,L1221*$AB$2,IF(A1221=$AC$1,L1221*$AC$2,IF(A1221=$AD$1,L1221*$AD$2,IF(A1221=$AE$1,L1221*$AE$2,IF(A1221=$AF$1,L1221*$AF$2,IF(A1221=$AG$1,L1221*$AG$2,IF(A1221=$AH$1,L1221*$AH$2,IF(A1221=$AI$1,L1221*$AI$2,IF(A1221=$AJ$1,L1221*$AJ$2,0))))))))))))))</f>
        <v>33743509245.11483</v>
      </c>
      <c r="AB1221" s="53"/>
      <c r="AC1221" s="53">
        <f t="shared" si="436"/>
        <v>37419016004.532089</v>
      </c>
      <c r="AD1221" s="53">
        <f t="shared" si="437"/>
        <v>38848417317.340691</v>
      </c>
      <c r="AE1221" s="53">
        <f t="shared" si="438"/>
        <v>37773654004.159767</v>
      </c>
      <c r="AF1221" s="53">
        <f t="shared" si="439"/>
        <v>1.0691200935413581</v>
      </c>
      <c r="AG1221" s="53">
        <f t="shared" si="440"/>
        <v>33743509245.11483</v>
      </c>
      <c r="AI1221" s="53">
        <f t="shared" si="435"/>
        <v>0</v>
      </c>
      <c r="AJ1221" s="53">
        <f t="shared" si="435"/>
        <v>0</v>
      </c>
      <c r="AK1221" s="53">
        <f t="shared" si="435"/>
        <v>0</v>
      </c>
      <c r="AL1221" s="53">
        <f t="shared" si="435"/>
        <v>-1.0691200935413581</v>
      </c>
      <c r="AM1221" s="53">
        <f t="shared" si="435"/>
        <v>0</v>
      </c>
    </row>
    <row r="1222" spans="1:39" x14ac:dyDescent="0.35">
      <c r="A1222" s="301">
        <v>2023</v>
      </c>
      <c r="B1222" s="301" t="s">
        <v>86</v>
      </c>
      <c r="C1222" s="301" t="s">
        <v>57</v>
      </c>
      <c r="D1222" s="302" t="s">
        <v>22</v>
      </c>
      <c r="E1222" s="302" t="s">
        <v>228</v>
      </c>
      <c r="F1222" s="301" t="s">
        <v>76</v>
      </c>
      <c r="G1222" s="301" t="s">
        <v>77</v>
      </c>
      <c r="H1222" s="303">
        <v>0</v>
      </c>
      <c r="I1222" s="303">
        <v>0</v>
      </c>
      <c r="J1222" s="303">
        <v>0</v>
      </c>
      <c r="K1222" s="304">
        <v>0</v>
      </c>
      <c r="L1222" s="303">
        <v>0</v>
      </c>
      <c r="M1222" s="304">
        <v>0</v>
      </c>
      <c r="P1222">
        <f t="shared" ref="P1222:P1285" si="445">+A1222</f>
        <v>2023</v>
      </c>
      <c r="Q1222" t="str">
        <f t="shared" ref="Q1222:Q1285" si="446">+B1222</f>
        <v>Claudia López 2020-2023</v>
      </c>
      <c r="R1222" t="str">
        <f t="shared" ref="R1222:R1285" si="447">+C1222</f>
        <v>0217-FONDO DE SEGURIDAD Y VIGILANCIA</v>
      </c>
      <c r="S1222" t="str">
        <f t="shared" ref="S1222:S1285" si="448">+D1222</f>
        <v>SEGURIDAD, CONVIVENCIA Y JUSTICIA</v>
      </c>
      <c r="T1222" t="str">
        <f t="shared" ref="T1222:T1285" si="449">+E1222</f>
        <v>Establecimientos Públicos</v>
      </c>
      <c r="U1222" t="str">
        <f t="shared" ref="U1222:U1285" si="450">+F1222</f>
        <v>Funcionamiento</v>
      </c>
      <c r="V1222" t="s">
        <v>256</v>
      </c>
      <c r="W1222" s="53">
        <f t="shared" si="441"/>
        <v>0</v>
      </c>
      <c r="X1222" s="53">
        <f t="shared" si="442"/>
        <v>0</v>
      </c>
      <c r="Y1222" s="53">
        <f t="shared" si="443"/>
        <v>0</v>
      </c>
      <c r="Z1222" s="53"/>
      <c r="AA1222" s="53">
        <f t="shared" si="444"/>
        <v>0</v>
      </c>
      <c r="AB1222" s="53"/>
      <c r="AC1222" s="53">
        <f t="shared" si="436"/>
        <v>0</v>
      </c>
      <c r="AD1222" s="53">
        <f t="shared" si="437"/>
        <v>0</v>
      </c>
      <c r="AE1222" s="53">
        <f t="shared" si="438"/>
        <v>0</v>
      </c>
      <c r="AF1222" s="53">
        <f t="shared" si="439"/>
        <v>0</v>
      </c>
      <c r="AG1222" s="53">
        <f t="shared" si="440"/>
        <v>0</v>
      </c>
      <c r="AI1222" s="53">
        <f t="shared" si="435"/>
        <v>0</v>
      </c>
      <c r="AJ1222" s="53">
        <f t="shared" si="435"/>
        <v>0</v>
      </c>
      <c r="AK1222" s="53">
        <f t="shared" si="435"/>
        <v>0</v>
      </c>
      <c r="AL1222" s="53">
        <f t="shared" si="435"/>
        <v>0</v>
      </c>
      <c r="AM1222" s="53">
        <f t="shared" si="435"/>
        <v>0</v>
      </c>
    </row>
    <row r="1223" spans="1:39" x14ac:dyDescent="0.35">
      <c r="A1223" s="301">
        <v>2023</v>
      </c>
      <c r="B1223" s="301" t="s">
        <v>86</v>
      </c>
      <c r="C1223" s="301" t="s">
        <v>57</v>
      </c>
      <c r="D1223" s="302" t="s">
        <v>22</v>
      </c>
      <c r="E1223" s="302" t="s">
        <v>228</v>
      </c>
      <c r="F1223" s="301" t="s">
        <v>79</v>
      </c>
      <c r="G1223" s="301" t="s">
        <v>77</v>
      </c>
      <c r="H1223" s="303">
        <v>0</v>
      </c>
      <c r="I1223" s="303">
        <v>0</v>
      </c>
      <c r="J1223" s="303">
        <v>0</v>
      </c>
      <c r="K1223" s="304">
        <v>0</v>
      </c>
      <c r="L1223" s="303">
        <v>0</v>
      </c>
      <c r="M1223" s="304">
        <v>0</v>
      </c>
      <c r="P1223">
        <f t="shared" si="445"/>
        <v>2023</v>
      </c>
      <c r="Q1223" t="str">
        <f t="shared" si="446"/>
        <v>Claudia López 2020-2023</v>
      </c>
      <c r="R1223" t="str">
        <f t="shared" si="447"/>
        <v>0217-FONDO DE SEGURIDAD Y VIGILANCIA</v>
      </c>
      <c r="S1223" t="str">
        <f t="shared" si="448"/>
        <v>SEGURIDAD, CONVIVENCIA Y JUSTICIA</v>
      </c>
      <c r="T1223" t="str">
        <f t="shared" si="449"/>
        <v>Establecimientos Públicos</v>
      </c>
      <c r="U1223" t="str">
        <f t="shared" si="450"/>
        <v>Servicio de la deuda</v>
      </c>
      <c r="V1223" t="s">
        <v>256</v>
      </c>
      <c r="W1223" s="53">
        <f t="shared" si="441"/>
        <v>0</v>
      </c>
      <c r="X1223" s="53">
        <f t="shared" si="442"/>
        <v>0</v>
      </c>
      <c r="Y1223" s="53">
        <f t="shared" si="443"/>
        <v>0</v>
      </c>
      <c r="Z1223" s="53"/>
      <c r="AA1223" s="53">
        <f t="shared" si="444"/>
        <v>0</v>
      </c>
      <c r="AB1223" s="53"/>
      <c r="AC1223" s="53">
        <f t="shared" si="436"/>
        <v>0</v>
      </c>
      <c r="AD1223" s="53">
        <f t="shared" si="437"/>
        <v>0</v>
      </c>
      <c r="AE1223" s="53">
        <f t="shared" si="438"/>
        <v>0</v>
      </c>
      <c r="AF1223" s="53">
        <f t="shared" si="439"/>
        <v>0</v>
      </c>
      <c r="AG1223" s="53">
        <f t="shared" si="440"/>
        <v>0</v>
      </c>
      <c r="AI1223" s="53">
        <f t="shared" si="435"/>
        <v>0</v>
      </c>
      <c r="AJ1223" s="53">
        <f t="shared" si="435"/>
        <v>0</v>
      </c>
      <c r="AK1223" s="53">
        <f t="shared" si="435"/>
        <v>0</v>
      </c>
      <c r="AL1223" s="53">
        <f t="shared" si="435"/>
        <v>0</v>
      </c>
      <c r="AM1223" s="53">
        <f t="shared" si="435"/>
        <v>0</v>
      </c>
    </row>
    <row r="1224" spans="1:39" x14ac:dyDescent="0.35">
      <c r="A1224" s="301">
        <v>2023</v>
      </c>
      <c r="B1224" s="301" t="s">
        <v>86</v>
      </c>
      <c r="C1224" s="301" t="s">
        <v>57</v>
      </c>
      <c r="D1224" s="302" t="s">
        <v>22</v>
      </c>
      <c r="E1224" s="302" t="s">
        <v>228</v>
      </c>
      <c r="F1224" s="301" t="s">
        <v>78</v>
      </c>
      <c r="G1224" s="301" t="s">
        <v>77</v>
      </c>
      <c r="H1224" s="303">
        <v>0</v>
      </c>
      <c r="I1224" s="303">
        <v>0</v>
      </c>
      <c r="J1224" s="303">
        <v>0</v>
      </c>
      <c r="K1224" s="304">
        <v>0</v>
      </c>
      <c r="L1224" s="303">
        <v>0</v>
      </c>
      <c r="M1224" s="304">
        <v>0</v>
      </c>
      <c r="P1224">
        <f t="shared" si="445"/>
        <v>2023</v>
      </c>
      <c r="Q1224" t="str">
        <f t="shared" si="446"/>
        <v>Claudia López 2020-2023</v>
      </c>
      <c r="R1224" t="str">
        <f t="shared" si="447"/>
        <v>0217-FONDO DE SEGURIDAD Y VIGILANCIA</v>
      </c>
      <c r="S1224" t="str">
        <f t="shared" si="448"/>
        <v>SEGURIDAD, CONVIVENCIA Y JUSTICIA</v>
      </c>
      <c r="T1224" t="str">
        <f t="shared" si="449"/>
        <v>Establecimientos Públicos</v>
      </c>
      <c r="U1224" t="str">
        <f t="shared" si="450"/>
        <v>Inversión directa</v>
      </c>
      <c r="V1224" t="s">
        <v>256</v>
      </c>
      <c r="W1224" s="53">
        <f t="shared" si="441"/>
        <v>0</v>
      </c>
      <c r="X1224" s="53">
        <f t="shared" si="442"/>
        <v>0</v>
      </c>
      <c r="Y1224" s="53">
        <f t="shared" si="443"/>
        <v>0</v>
      </c>
      <c r="Z1224" s="53"/>
      <c r="AA1224" s="53">
        <f t="shared" si="444"/>
        <v>0</v>
      </c>
      <c r="AB1224" s="53"/>
      <c r="AC1224" s="53">
        <f t="shared" si="436"/>
        <v>0</v>
      </c>
      <c r="AD1224" s="53">
        <f t="shared" si="437"/>
        <v>0</v>
      </c>
      <c r="AE1224" s="53">
        <f t="shared" si="438"/>
        <v>0</v>
      </c>
      <c r="AF1224" s="53">
        <f t="shared" si="439"/>
        <v>0</v>
      </c>
      <c r="AG1224" s="53">
        <f t="shared" si="440"/>
        <v>0</v>
      </c>
      <c r="AI1224" s="53">
        <f t="shared" si="435"/>
        <v>0</v>
      </c>
      <c r="AJ1224" s="53">
        <f t="shared" si="435"/>
        <v>0</v>
      </c>
      <c r="AK1224" s="53">
        <f t="shared" si="435"/>
        <v>0</v>
      </c>
      <c r="AL1224" s="53">
        <f t="shared" si="435"/>
        <v>0</v>
      </c>
      <c r="AM1224" s="53">
        <f t="shared" si="435"/>
        <v>0</v>
      </c>
    </row>
    <row r="1225" spans="1:39" x14ac:dyDescent="0.35">
      <c r="A1225" s="301">
        <v>2023</v>
      </c>
      <c r="B1225" s="301" t="s">
        <v>86</v>
      </c>
      <c r="C1225" s="301" t="s">
        <v>58</v>
      </c>
      <c r="D1225" s="302" t="s">
        <v>8</v>
      </c>
      <c r="E1225" s="302" t="s">
        <v>228</v>
      </c>
      <c r="F1225" s="301" t="s">
        <v>76</v>
      </c>
      <c r="G1225" s="301" t="s">
        <v>77</v>
      </c>
      <c r="H1225" s="303">
        <v>10172010000</v>
      </c>
      <c r="I1225" s="303">
        <v>10450050000</v>
      </c>
      <c r="J1225" s="303">
        <v>10098009687</v>
      </c>
      <c r="K1225" s="304">
        <f t="shared" ref="K1225:K1252" si="451">+J1225/I1225</f>
        <v>0.96631209295649301</v>
      </c>
      <c r="L1225" s="303">
        <v>9818331900</v>
      </c>
      <c r="M1225" s="304">
        <f t="shared" si="434"/>
        <v>0.93954879641724198</v>
      </c>
      <c r="P1225">
        <f t="shared" si="445"/>
        <v>2023</v>
      </c>
      <c r="Q1225" t="str">
        <f t="shared" si="446"/>
        <v>Claudia López 2020-2023</v>
      </c>
      <c r="R1225" t="str">
        <f t="shared" si="447"/>
        <v>0218-JARDIN BOTÁNICO</v>
      </c>
      <c r="S1225" t="str">
        <f t="shared" si="448"/>
        <v>AMBIENTE</v>
      </c>
      <c r="T1225" t="str">
        <f t="shared" si="449"/>
        <v>Establecimientos Públicos</v>
      </c>
      <c r="U1225" t="str">
        <f t="shared" si="450"/>
        <v>Funcionamiento</v>
      </c>
      <c r="V1225" t="s">
        <v>256</v>
      </c>
      <c r="W1225" s="53">
        <f t="shared" si="441"/>
        <v>11184526498.386292</v>
      </c>
      <c r="X1225" s="53">
        <f t="shared" si="442"/>
        <v>11490242453.011908</v>
      </c>
      <c r="Y1225" s="53">
        <f t="shared" si="443"/>
        <v>11103160233.347485</v>
      </c>
      <c r="Z1225" s="53"/>
      <c r="AA1225" s="53">
        <f t="shared" si="444"/>
        <v>10795643467.269636</v>
      </c>
      <c r="AB1225" s="53"/>
      <c r="AC1225" s="53">
        <f t="shared" si="436"/>
        <v>11184526498.386292</v>
      </c>
      <c r="AD1225" s="53">
        <f t="shared" si="437"/>
        <v>11490242453.011908</v>
      </c>
      <c r="AE1225" s="53">
        <f t="shared" si="438"/>
        <v>11103160233.347485</v>
      </c>
      <c r="AF1225" s="53">
        <f t="shared" si="439"/>
        <v>1.062498287888334</v>
      </c>
      <c r="AG1225" s="53">
        <f t="shared" si="440"/>
        <v>10795643467.269636</v>
      </c>
      <c r="AI1225" s="53">
        <f t="shared" si="435"/>
        <v>0</v>
      </c>
      <c r="AJ1225" s="53">
        <f t="shared" si="435"/>
        <v>0</v>
      </c>
      <c r="AK1225" s="53">
        <f t="shared" si="435"/>
        <v>0</v>
      </c>
      <c r="AL1225" s="53">
        <f t="shared" si="435"/>
        <v>-1.062498287888334</v>
      </c>
      <c r="AM1225" s="53">
        <f t="shared" si="435"/>
        <v>0</v>
      </c>
    </row>
    <row r="1226" spans="1:39" x14ac:dyDescent="0.35">
      <c r="A1226" s="301">
        <v>2023</v>
      </c>
      <c r="B1226" s="301" t="s">
        <v>86</v>
      </c>
      <c r="C1226" s="301" t="s">
        <v>58</v>
      </c>
      <c r="D1226" s="302" t="s">
        <v>8</v>
      </c>
      <c r="E1226" s="302" t="s">
        <v>228</v>
      </c>
      <c r="F1226" s="301" t="s">
        <v>78</v>
      </c>
      <c r="G1226" s="301" t="s">
        <v>77</v>
      </c>
      <c r="H1226" s="303">
        <v>58241229000</v>
      </c>
      <c r="I1226" s="303">
        <v>59404083888</v>
      </c>
      <c r="J1226" s="303">
        <v>58862840845</v>
      </c>
      <c r="K1226" s="304">
        <f t="shared" si="451"/>
        <v>0.99088879067606772</v>
      </c>
      <c r="L1226" s="303">
        <v>50149506399</v>
      </c>
      <c r="M1226" s="304">
        <f t="shared" si="434"/>
        <v>0.84420974311381503</v>
      </c>
      <c r="P1226">
        <f t="shared" si="445"/>
        <v>2023</v>
      </c>
      <c r="Q1226" t="str">
        <f t="shared" si="446"/>
        <v>Claudia López 2020-2023</v>
      </c>
      <c r="R1226" t="str">
        <f t="shared" si="447"/>
        <v>0218-JARDIN BOTÁNICO</v>
      </c>
      <c r="S1226" t="str">
        <f t="shared" si="448"/>
        <v>AMBIENTE</v>
      </c>
      <c r="T1226" t="str">
        <f t="shared" si="449"/>
        <v>Establecimientos Públicos</v>
      </c>
      <c r="U1226" t="str">
        <f t="shared" si="450"/>
        <v>Inversión directa</v>
      </c>
      <c r="V1226" t="s">
        <v>256</v>
      </c>
      <c r="W1226" s="53">
        <f t="shared" si="441"/>
        <v>64038530147.835487</v>
      </c>
      <c r="X1226" s="53">
        <f t="shared" si="442"/>
        <v>65317134996.691719</v>
      </c>
      <c r="Y1226" s="53">
        <f t="shared" si="443"/>
        <v>64722016907.297318</v>
      </c>
      <c r="Z1226" s="53"/>
      <c r="AA1226" s="53">
        <f t="shared" si="444"/>
        <v>55141361756.487495</v>
      </c>
      <c r="AB1226" s="53"/>
      <c r="AC1226" s="53">
        <f t="shared" si="436"/>
        <v>64038530147.835487</v>
      </c>
      <c r="AD1226" s="53">
        <f t="shared" si="437"/>
        <v>65317134996.691719</v>
      </c>
      <c r="AE1226" s="53">
        <f t="shared" si="438"/>
        <v>64722016907.297318</v>
      </c>
      <c r="AF1226" s="53">
        <f t="shared" si="439"/>
        <v>1.0895213371074572</v>
      </c>
      <c r="AG1226" s="53">
        <f t="shared" si="440"/>
        <v>55141361756.487495</v>
      </c>
      <c r="AI1226" s="53">
        <f t="shared" si="435"/>
        <v>0</v>
      </c>
      <c r="AJ1226" s="53">
        <f t="shared" si="435"/>
        <v>0</v>
      </c>
      <c r="AK1226" s="53">
        <f t="shared" si="435"/>
        <v>0</v>
      </c>
      <c r="AL1226" s="53">
        <f t="shared" si="435"/>
        <v>-1.0895213371074572</v>
      </c>
      <c r="AM1226" s="53">
        <f t="shared" si="435"/>
        <v>0</v>
      </c>
    </row>
    <row r="1227" spans="1:39" x14ac:dyDescent="0.35">
      <c r="A1227" s="301">
        <v>2023</v>
      </c>
      <c r="B1227" s="301" t="s">
        <v>86</v>
      </c>
      <c r="C1227" s="301" t="s">
        <v>59</v>
      </c>
      <c r="D1227" s="302" t="s">
        <v>11</v>
      </c>
      <c r="E1227" s="302" t="s">
        <v>228</v>
      </c>
      <c r="F1227" s="301" t="s">
        <v>76</v>
      </c>
      <c r="G1227" s="301" t="s">
        <v>77</v>
      </c>
      <c r="H1227" s="303">
        <v>7485665000</v>
      </c>
      <c r="I1227" s="303">
        <v>7625308000</v>
      </c>
      <c r="J1227" s="303">
        <v>7484051160</v>
      </c>
      <c r="K1227" s="304">
        <f t="shared" si="451"/>
        <v>0.98147526106486449</v>
      </c>
      <c r="L1227" s="303">
        <v>7232133765</v>
      </c>
      <c r="M1227" s="304">
        <f t="shared" si="434"/>
        <v>0.94843824865828374</v>
      </c>
      <c r="P1227">
        <f t="shared" si="445"/>
        <v>2023</v>
      </c>
      <c r="Q1227" t="str">
        <f t="shared" si="446"/>
        <v>Claudia López 2020-2023</v>
      </c>
      <c r="R1227" t="str">
        <f t="shared" si="447"/>
        <v>0219-INSTITUTO PARA LA INVESTIGACION EDUCATIVA Y EL DESARROLLO PEDAGÓGICO</v>
      </c>
      <c r="S1227" t="str">
        <f t="shared" si="448"/>
        <v>EDUCACIÓN</v>
      </c>
      <c r="T1227" t="str">
        <f t="shared" si="449"/>
        <v>Establecimientos Públicos</v>
      </c>
      <c r="U1227" t="str">
        <f t="shared" si="450"/>
        <v>Funcionamiento</v>
      </c>
      <c r="V1227" t="s">
        <v>256</v>
      </c>
      <c r="W1227" s="53">
        <f t="shared" si="441"/>
        <v>8230784137.1118212</v>
      </c>
      <c r="X1227" s="53">
        <f t="shared" si="442"/>
        <v>8384327127.5153065</v>
      </c>
      <c r="Y1227" s="53">
        <f t="shared" si="443"/>
        <v>8229009656.3313112</v>
      </c>
      <c r="Z1227" s="53"/>
      <c r="AA1227" s="53">
        <f t="shared" si="444"/>
        <v>7952016536.9987555</v>
      </c>
      <c r="AB1227" s="53"/>
      <c r="AC1227" s="53">
        <f t="shared" si="436"/>
        <v>8230784137.1118212</v>
      </c>
      <c r="AD1227" s="53">
        <f t="shared" si="437"/>
        <v>8384327127.5153065</v>
      </c>
      <c r="AE1227" s="53">
        <f t="shared" si="438"/>
        <v>8229009656.3313112</v>
      </c>
      <c r="AF1227" s="53">
        <f t="shared" si="439"/>
        <v>1.0791707897348291</v>
      </c>
      <c r="AG1227" s="53">
        <f t="shared" si="440"/>
        <v>7952016536.9987555</v>
      </c>
      <c r="AI1227" s="53">
        <f t="shared" si="435"/>
        <v>0</v>
      </c>
      <c r="AJ1227" s="53">
        <f t="shared" si="435"/>
        <v>0</v>
      </c>
      <c r="AK1227" s="53">
        <f t="shared" si="435"/>
        <v>0</v>
      </c>
      <c r="AL1227" s="53">
        <f t="shared" si="435"/>
        <v>-1.0791707897348291</v>
      </c>
      <c r="AM1227" s="53">
        <f t="shared" si="435"/>
        <v>0</v>
      </c>
    </row>
    <row r="1228" spans="1:39" x14ac:dyDescent="0.35">
      <c r="A1228" s="301">
        <v>2023</v>
      </c>
      <c r="B1228" s="301" t="s">
        <v>86</v>
      </c>
      <c r="C1228" s="301" t="s">
        <v>59</v>
      </c>
      <c r="D1228" s="302" t="s">
        <v>11</v>
      </c>
      <c r="E1228" s="302" t="s">
        <v>228</v>
      </c>
      <c r="F1228" s="301" t="s">
        <v>78</v>
      </c>
      <c r="G1228" s="301" t="s">
        <v>77</v>
      </c>
      <c r="H1228" s="303">
        <v>4634622000</v>
      </c>
      <c r="I1228" s="303">
        <v>5680402000</v>
      </c>
      <c r="J1228" s="303">
        <v>5664021447</v>
      </c>
      <c r="K1228" s="304">
        <f t="shared" si="451"/>
        <v>0.99711630391651862</v>
      </c>
      <c r="L1228" s="303">
        <v>5388040721</v>
      </c>
      <c r="M1228" s="304">
        <f t="shared" si="434"/>
        <v>0.94853158649687119</v>
      </c>
      <c r="P1228">
        <f t="shared" si="445"/>
        <v>2023</v>
      </c>
      <c r="Q1228" t="str">
        <f t="shared" si="446"/>
        <v>Claudia López 2020-2023</v>
      </c>
      <c r="R1228" t="str">
        <f t="shared" si="447"/>
        <v>0219-INSTITUTO PARA LA INVESTIGACION EDUCATIVA Y EL DESARROLLO PEDAGÓGICO</v>
      </c>
      <c r="S1228" t="str">
        <f t="shared" si="448"/>
        <v>EDUCACIÓN</v>
      </c>
      <c r="T1228" t="str">
        <f t="shared" si="449"/>
        <v>Establecimientos Públicos</v>
      </c>
      <c r="U1228" t="str">
        <f t="shared" si="450"/>
        <v>Inversión directa</v>
      </c>
      <c r="V1228" t="s">
        <v>256</v>
      </c>
      <c r="W1228" s="53">
        <f t="shared" si="441"/>
        <v>5095949823.978158</v>
      </c>
      <c r="X1228" s="53">
        <f t="shared" si="442"/>
        <v>6245826212.3696775</v>
      </c>
      <c r="Y1228" s="53">
        <f t="shared" si="443"/>
        <v>6227815147.7829618</v>
      </c>
      <c r="Z1228" s="53"/>
      <c r="AA1228" s="53">
        <f t="shared" si="444"/>
        <v>5924363446.202754</v>
      </c>
      <c r="AB1228" s="53"/>
      <c r="AC1228" s="53">
        <f t="shared" si="436"/>
        <v>5095949823.978158</v>
      </c>
      <c r="AD1228" s="53">
        <f t="shared" si="437"/>
        <v>6245826212.3696775</v>
      </c>
      <c r="AE1228" s="53">
        <f t="shared" si="438"/>
        <v>6227815147.7829618</v>
      </c>
      <c r="AF1228" s="53">
        <f t="shared" si="439"/>
        <v>1.0963687337239445</v>
      </c>
      <c r="AG1228" s="53">
        <f t="shared" si="440"/>
        <v>5924363446.202754</v>
      </c>
      <c r="AI1228" s="53">
        <f t="shared" si="435"/>
        <v>0</v>
      </c>
      <c r="AJ1228" s="53">
        <f t="shared" si="435"/>
        <v>0</v>
      </c>
      <c r="AK1228" s="53">
        <f t="shared" si="435"/>
        <v>0</v>
      </c>
      <c r="AL1228" s="53">
        <f t="shared" si="435"/>
        <v>-1.0963687337239445</v>
      </c>
      <c r="AM1228" s="53">
        <f t="shared" si="435"/>
        <v>0</v>
      </c>
    </row>
    <row r="1229" spans="1:39" x14ac:dyDescent="0.35">
      <c r="A1229" s="301">
        <v>2023</v>
      </c>
      <c r="B1229" s="301" t="s">
        <v>86</v>
      </c>
      <c r="C1229" s="301" t="s">
        <v>60</v>
      </c>
      <c r="D1229" s="302" t="s">
        <v>14</v>
      </c>
      <c r="E1229" s="302" t="s">
        <v>228</v>
      </c>
      <c r="F1229" s="301" t="s">
        <v>76</v>
      </c>
      <c r="G1229" s="301" t="s">
        <v>77</v>
      </c>
      <c r="H1229" s="303">
        <v>17997303000</v>
      </c>
      <c r="I1229" s="303">
        <v>18769030000</v>
      </c>
      <c r="J1229" s="303">
        <v>18423347827</v>
      </c>
      <c r="K1229" s="304">
        <f t="shared" si="451"/>
        <v>0.98158231016733422</v>
      </c>
      <c r="L1229" s="303">
        <v>17903527594</v>
      </c>
      <c r="M1229" s="304">
        <f t="shared" si="434"/>
        <v>0.95388667363204172</v>
      </c>
      <c r="P1229">
        <f t="shared" si="445"/>
        <v>2023</v>
      </c>
      <c r="Q1229" t="str">
        <f t="shared" si="446"/>
        <v>Claudia López 2020-2023</v>
      </c>
      <c r="R1229" t="str">
        <f t="shared" si="447"/>
        <v>0220-INSTITUTO DISTRITAL DE PARTICIPACIÓN Y ACCIÓN COMUNAL</v>
      </c>
      <c r="S1229" t="str">
        <f t="shared" si="448"/>
        <v>GOBIERNO</v>
      </c>
      <c r="T1229" t="str">
        <f t="shared" si="449"/>
        <v>Establecimientos Públicos</v>
      </c>
      <c r="U1229" t="str">
        <f t="shared" si="450"/>
        <v>Funcionamiento</v>
      </c>
      <c r="V1229" t="s">
        <v>256</v>
      </c>
      <c r="W1229" s="53">
        <f t="shared" si="441"/>
        <v>19788745027.087772</v>
      </c>
      <c r="X1229" s="53">
        <f t="shared" si="442"/>
        <v>20637289324.726109</v>
      </c>
      <c r="Y1229" s="53">
        <f t="shared" si="443"/>
        <v>20257198130.956318</v>
      </c>
      <c r="Z1229" s="53"/>
      <c r="AA1229" s="53">
        <f t="shared" si="444"/>
        <v>19685635266.745033</v>
      </c>
      <c r="AB1229" s="53"/>
      <c r="AC1229" s="53">
        <f t="shared" si="436"/>
        <v>19788745027.087772</v>
      </c>
      <c r="AD1229" s="53">
        <f t="shared" si="437"/>
        <v>20637289324.726109</v>
      </c>
      <c r="AE1229" s="53">
        <f t="shared" si="438"/>
        <v>20257198130.956318</v>
      </c>
      <c r="AF1229" s="53">
        <f t="shared" si="439"/>
        <v>1.0792884944483716</v>
      </c>
      <c r="AG1229" s="53">
        <f t="shared" si="440"/>
        <v>19685635266.745033</v>
      </c>
      <c r="AI1229" s="53">
        <f t="shared" si="435"/>
        <v>0</v>
      </c>
      <c r="AJ1229" s="53">
        <f t="shared" si="435"/>
        <v>0</v>
      </c>
      <c r="AK1229" s="53">
        <f t="shared" si="435"/>
        <v>0</v>
      </c>
      <c r="AL1229" s="53">
        <f t="shared" si="435"/>
        <v>-1.0792884944483716</v>
      </c>
      <c r="AM1229" s="53">
        <f t="shared" si="435"/>
        <v>0</v>
      </c>
    </row>
    <row r="1230" spans="1:39" x14ac:dyDescent="0.35">
      <c r="A1230" s="301">
        <v>2023</v>
      </c>
      <c r="B1230" s="301" t="s">
        <v>86</v>
      </c>
      <c r="C1230" s="301" t="s">
        <v>60</v>
      </c>
      <c r="D1230" s="302" t="s">
        <v>14</v>
      </c>
      <c r="E1230" s="302" t="s">
        <v>228</v>
      </c>
      <c r="F1230" s="301" t="s">
        <v>78</v>
      </c>
      <c r="G1230" s="301" t="s">
        <v>77</v>
      </c>
      <c r="H1230" s="303">
        <v>17162572000</v>
      </c>
      <c r="I1230" s="303">
        <v>20951371996</v>
      </c>
      <c r="J1230" s="303">
        <v>20520533301</v>
      </c>
      <c r="K1230" s="304">
        <f t="shared" si="451"/>
        <v>0.97943625386049871</v>
      </c>
      <c r="L1230" s="303">
        <v>17038538299</v>
      </c>
      <c r="M1230" s="304">
        <f t="shared" si="434"/>
        <v>0.81324212573061894</v>
      </c>
      <c r="P1230">
        <f t="shared" si="445"/>
        <v>2023</v>
      </c>
      <c r="Q1230" t="str">
        <f t="shared" si="446"/>
        <v>Claudia López 2020-2023</v>
      </c>
      <c r="R1230" t="str">
        <f t="shared" si="447"/>
        <v>0220-INSTITUTO DISTRITAL DE PARTICIPACIÓN Y ACCIÓN COMUNAL</v>
      </c>
      <c r="S1230" t="str">
        <f t="shared" si="448"/>
        <v>GOBIERNO</v>
      </c>
      <c r="T1230" t="str">
        <f t="shared" si="449"/>
        <v>Establecimientos Públicos</v>
      </c>
      <c r="U1230" t="str">
        <f t="shared" si="450"/>
        <v>Inversión directa</v>
      </c>
      <c r="V1230" t="s">
        <v>256</v>
      </c>
      <c r="W1230" s="53">
        <f t="shared" si="441"/>
        <v>18870925344.593899</v>
      </c>
      <c r="X1230" s="53">
        <f t="shared" si="442"/>
        <v>23036860489.402828</v>
      </c>
      <c r="Y1230" s="53">
        <f t="shared" si="443"/>
        <v>22563136338.447643</v>
      </c>
      <c r="Z1230" s="53"/>
      <c r="AA1230" s="53">
        <f t="shared" si="444"/>
        <v>18734545394.561661</v>
      </c>
      <c r="AB1230" s="53"/>
      <c r="AC1230" s="53">
        <f t="shared" si="436"/>
        <v>18870925344.593899</v>
      </c>
      <c r="AD1230" s="53">
        <f t="shared" si="437"/>
        <v>23036860489.402828</v>
      </c>
      <c r="AE1230" s="53">
        <f t="shared" si="438"/>
        <v>22563136338.447643</v>
      </c>
      <c r="AF1230" s="53">
        <f t="shared" si="439"/>
        <v>1.0769288208311778</v>
      </c>
      <c r="AG1230" s="53">
        <f t="shared" si="440"/>
        <v>18734545394.561661</v>
      </c>
      <c r="AI1230" s="53">
        <f t="shared" si="435"/>
        <v>0</v>
      </c>
      <c r="AJ1230" s="53">
        <f t="shared" si="435"/>
        <v>0</v>
      </c>
      <c r="AK1230" s="53">
        <f t="shared" si="435"/>
        <v>0</v>
      </c>
      <c r="AL1230" s="53">
        <f t="shared" si="435"/>
        <v>-1.0769288208311778</v>
      </c>
      <c r="AM1230" s="53">
        <f t="shared" si="435"/>
        <v>0</v>
      </c>
    </row>
    <row r="1231" spans="1:39" x14ac:dyDescent="0.35">
      <c r="A1231" s="301">
        <v>2023</v>
      </c>
      <c r="B1231" s="301" t="s">
        <v>86</v>
      </c>
      <c r="C1231" s="301" t="s">
        <v>61</v>
      </c>
      <c r="D1231" s="302" t="s">
        <v>10</v>
      </c>
      <c r="E1231" s="302" t="s">
        <v>228</v>
      </c>
      <c r="F1231" s="301" t="s">
        <v>76</v>
      </c>
      <c r="G1231" s="301" t="s">
        <v>77</v>
      </c>
      <c r="H1231" s="303">
        <v>15067832000</v>
      </c>
      <c r="I1231" s="303">
        <v>15067832000</v>
      </c>
      <c r="J1231" s="303">
        <v>13237440444</v>
      </c>
      <c r="K1231" s="304">
        <f t="shared" si="451"/>
        <v>0.87852323041562985</v>
      </c>
      <c r="L1231" s="303">
        <v>12971425747</v>
      </c>
      <c r="M1231" s="304">
        <f t="shared" si="434"/>
        <v>0.86086875318227596</v>
      </c>
      <c r="P1231">
        <f t="shared" si="445"/>
        <v>2023</v>
      </c>
      <c r="Q1231" t="str">
        <f t="shared" si="446"/>
        <v>Claudia López 2020-2023</v>
      </c>
      <c r="R1231" t="str">
        <f t="shared" si="447"/>
        <v>0221-INSTITUTO DISTRITAL DE TURISMO</v>
      </c>
      <c r="S1231" t="str">
        <f t="shared" si="448"/>
        <v>DESARROLLO ECONÓMICO, INDUSTRIA Y TURISMO</v>
      </c>
      <c r="T1231" t="str">
        <f t="shared" si="449"/>
        <v>Establecimientos Públicos</v>
      </c>
      <c r="U1231" t="str">
        <f t="shared" si="450"/>
        <v>Funcionamiento</v>
      </c>
      <c r="V1231" t="s">
        <v>256</v>
      </c>
      <c r="W1231" s="53">
        <f t="shared" si="441"/>
        <v>16567676032.291838</v>
      </c>
      <c r="X1231" s="53">
        <f t="shared" si="442"/>
        <v>16567676032.291838</v>
      </c>
      <c r="Y1231" s="53">
        <f t="shared" si="443"/>
        <v>14555088268.368629</v>
      </c>
      <c r="Z1231" s="53"/>
      <c r="AA1231" s="53">
        <f t="shared" si="444"/>
        <v>14262594609.046951</v>
      </c>
      <c r="AB1231" s="53"/>
      <c r="AC1231" s="53">
        <f t="shared" si="436"/>
        <v>16567676032.291838</v>
      </c>
      <c r="AD1231" s="53">
        <f t="shared" si="437"/>
        <v>16567676032.291838</v>
      </c>
      <c r="AE1231" s="53">
        <f t="shared" si="438"/>
        <v>14555088268.368629</v>
      </c>
      <c r="AF1231" s="53">
        <f t="shared" si="439"/>
        <v>0.96597096837611607</v>
      </c>
      <c r="AG1231" s="53">
        <f t="shared" si="440"/>
        <v>14262594609.046951</v>
      </c>
      <c r="AI1231" s="53">
        <f t="shared" si="435"/>
        <v>0</v>
      </c>
      <c r="AJ1231" s="53">
        <f t="shared" si="435"/>
        <v>0</v>
      </c>
      <c r="AK1231" s="53">
        <f t="shared" si="435"/>
        <v>0</v>
      </c>
      <c r="AL1231" s="53">
        <f t="shared" si="435"/>
        <v>-0.96597096837611607</v>
      </c>
      <c r="AM1231" s="53">
        <f t="shared" si="435"/>
        <v>0</v>
      </c>
    </row>
    <row r="1232" spans="1:39" x14ac:dyDescent="0.35">
      <c r="A1232" s="301">
        <v>2023</v>
      </c>
      <c r="B1232" s="301" t="s">
        <v>86</v>
      </c>
      <c r="C1232" s="301" t="s">
        <v>61</v>
      </c>
      <c r="D1232" s="302" t="s">
        <v>10</v>
      </c>
      <c r="E1232" s="302" t="s">
        <v>228</v>
      </c>
      <c r="F1232" s="301" t="s">
        <v>78</v>
      </c>
      <c r="G1232" s="301" t="s">
        <v>77</v>
      </c>
      <c r="H1232" s="303">
        <v>13128676000</v>
      </c>
      <c r="I1232" s="303">
        <v>13128676000</v>
      </c>
      <c r="J1232" s="303">
        <v>12923689705</v>
      </c>
      <c r="K1232" s="304">
        <f t="shared" si="451"/>
        <v>0.98438636957755676</v>
      </c>
      <c r="L1232" s="303">
        <v>12596254629</v>
      </c>
      <c r="M1232" s="304">
        <f t="shared" si="434"/>
        <v>0.95944592044163479</v>
      </c>
      <c r="P1232">
        <f t="shared" si="445"/>
        <v>2023</v>
      </c>
      <c r="Q1232" t="str">
        <f t="shared" si="446"/>
        <v>Claudia López 2020-2023</v>
      </c>
      <c r="R1232" t="str">
        <f t="shared" si="447"/>
        <v>0221-INSTITUTO DISTRITAL DE TURISMO</v>
      </c>
      <c r="S1232" t="str">
        <f t="shared" si="448"/>
        <v>DESARROLLO ECONÓMICO, INDUSTRIA Y TURISMO</v>
      </c>
      <c r="T1232" t="str">
        <f t="shared" si="449"/>
        <v>Establecimientos Públicos</v>
      </c>
      <c r="U1232" t="str">
        <f t="shared" si="450"/>
        <v>Inversión directa</v>
      </c>
      <c r="V1232" t="s">
        <v>256</v>
      </c>
      <c r="W1232" s="53">
        <f t="shared" si="441"/>
        <v>14435497469.106709</v>
      </c>
      <c r="X1232" s="53">
        <f t="shared" si="442"/>
        <v>14435497469.106709</v>
      </c>
      <c r="Y1232" s="53">
        <f t="shared" si="443"/>
        <v>14210106946.659962</v>
      </c>
      <c r="Z1232" s="53"/>
      <c r="AA1232" s="53">
        <f t="shared" si="444"/>
        <v>13850079156.279976</v>
      </c>
      <c r="AB1232" s="53"/>
      <c r="AC1232" s="53">
        <f t="shared" si="436"/>
        <v>14435497469.106709</v>
      </c>
      <c r="AD1232" s="53">
        <f t="shared" si="437"/>
        <v>14435497469.106709</v>
      </c>
      <c r="AE1232" s="53">
        <f t="shared" si="438"/>
        <v>14210106946.659962</v>
      </c>
      <c r="AF1232" s="53">
        <f t="shared" si="439"/>
        <v>1.0823716684500373</v>
      </c>
      <c r="AG1232" s="53">
        <f t="shared" si="440"/>
        <v>13850079156.279976</v>
      </c>
      <c r="AI1232" s="53">
        <f t="shared" si="435"/>
        <v>0</v>
      </c>
      <c r="AJ1232" s="53">
        <f t="shared" si="435"/>
        <v>0</v>
      </c>
      <c r="AK1232" s="53">
        <f t="shared" si="435"/>
        <v>0</v>
      </c>
      <c r="AL1232" s="53">
        <f t="shared" si="435"/>
        <v>-1.0823716684500373</v>
      </c>
      <c r="AM1232" s="53">
        <f t="shared" si="435"/>
        <v>0</v>
      </c>
    </row>
    <row r="1233" spans="1:39" x14ac:dyDescent="0.35">
      <c r="A1233" s="301">
        <v>2023</v>
      </c>
      <c r="B1233" s="301" t="s">
        <v>86</v>
      </c>
      <c r="C1233" s="301" t="s">
        <v>61</v>
      </c>
      <c r="D1233" s="302" t="s">
        <v>10</v>
      </c>
      <c r="E1233" s="302" t="s">
        <v>228</v>
      </c>
      <c r="F1233" s="301" t="s">
        <v>80</v>
      </c>
      <c r="G1233" s="301" t="s">
        <v>77</v>
      </c>
      <c r="H1233" s="303">
        <v>0</v>
      </c>
      <c r="I1233" s="303">
        <v>0</v>
      </c>
      <c r="J1233" s="303">
        <v>0</v>
      </c>
      <c r="K1233" s="304">
        <v>0</v>
      </c>
      <c r="L1233" s="303">
        <v>0</v>
      </c>
      <c r="M1233" s="304">
        <v>0</v>
      </c>
      <c r="P1233">
        <f t="shared" si="445"/>
        <v>2023</v>
      </c>
      <c r="Q1233" t="str">
        <f t="shared" si="446"/>
        <v>Claudia López 2020-2023</v>
      </c>
      <c r="R1233" t="str">
        <f t="shared" si="447"/>
        <v>0221-INSTITUTO DISTRITAL DE TURISMO</v>
      </c>
      <c r="S1233" t="str">
        <f t="shared" si="448"/>
        <v>DESARROLLO ECONÓMICO, INDUSTRIA Y TURISMO</v>
      </c>
      <c r="T1233" t="str">
        <f t="shared" si="449"/>
        <v>Establecimientos Públicos</v>
      </c>
      <c r="U1233" t="str">
        <f t="shared" si="450"/>
        <v>Transferencias</v>
      </c>
      <c r="V1233" t="s">
        <v>256</v>
      </c>
      <c r="W1233" s="53">
        <f t="shared" si="441"/>
        <v>0</v>
      </c>
      <c r="X1233" s="53">
        <f t="shared" si="442"/>
        <v>0</v>
      </c>
      <c r="Y1233" s="53">
        <f t="shared" si="443"/>
        <v>0</v>
      </c>
      <c r="Z1233" s="53"/>
      <c r="AA1233" s="53">
        <f t="shared" si="444"/>
        <v>0</v>
      </c>
      <c r="AB1233" s="53"/>
      <c r="AC1233" s="53">
        <f t="shared" si="436"/>
        <v>0</v>
      </c>
      <c r="AD1233" s="53">
        <f t="shared" si="437"/>
        <v>0</v>
      </c>
      <c r="AE1233" s="53">
        <f t="shared" si="438"/>
        <v>0</v>
      </c>
      <c r="AF1233" s="53">
        <f t="shared" si="439"/>
        <v>0</v>
      </c>
      <c r="AG1233" s="53">
        <f t="shared" si="440"/>
        <v>0</v>
      </c>
      <c r="AI1233" s="53">
        <f t="shared" si="435"/>
        <v>0</v>
      </c>
      <c r="AJ1233" s="53">
        <f t="shared" si="435"/>
        <v>0</v>
      </c>
      <c r="AK1233" s="53">
        <f t="shared" si="435"/>
        <v>0</v>
      </c>
      <c r="AL1233" s="53">
        <f t="shared" si="435"/>
        <v>0</v>
      </c>
      <c r="AM1233" s="53">
        <f t="shared" si="435"/>
        <v>0</v>
      </c>
    </row>
    <row r="1234" spans="1:39" x14ac:dyDescent="0.35">
      <c r="A1234" s="301">
        <v>2023</v>
      </c>
      <c r="B1234" s="301" t="s">
        <v>86</v>
      </c>
      <c r="C1234" s="301" t="s">
        <v>62</v>
      </c>
      <c r="D1234" s="302" t="s">
        <v>9</v>
      </c>
      <c r="E1234" s="302" t="s">
        <v>228</v>
      </c>
      <c r="F1234" s="301" t="s">
        <v>76</v>
      </c>
      <c r="G1234" s="301" t="s">
        <v>77</v>
      </c>
      <c r="H1234" s="303">
        <v>16101669000</v>
      </c>
      <c r="I1234" s="303">
        <v>16177669000</v>
      </c>
      <c r="J1234" s="303">
        <v>15660724885</v>
      </c>
      <c r="K1234" s="304">
        <f t="shared" si="451"/>
        <v>0.96804582199079481</v>
      </c>
      <c r="L1234" s="303">
        <v>14898743481</v>
      </c>
      <c r="M1234" s="304">
        <f t="shared" si="434"/>
        <v>0.9209450064159429</v>
      </c>
      <c r="P1234">
        <f t="shared" si="445"/>
        <v>2023</v>
      </c>
      <c r="Q1234" t="str">
        <f t="shared" si="446"/>
        <v>Claudia López 2020-2023</v>
      </c>
      <c r="R1234" t="str">
        <f t="shared" si="447"/>
        <v>0222-INSTITUTO DISTRITAL DE LAS ARTES</v>
      </c>
      <c r="S1234" t="str">
        <f t="shared" si="448"/>
        <v>CULTURA, RECREACIÓN Y DEPORTE</v>
      </c>
      <c r="T1234" t="str">
        <f t="shared" si="449"/>
        <v>Establecimientos Públicos</v>
      </c>
      <c r="U1234" t="str">
        <f t="shared" si="450"/>
        <v>Funcionamiento</v>
      </c>
      <c r="V1234" t="s">
        <v>256</v>
      </c>
      <c r="W1234" s="53">
        <f t="shared" si="441"/>
        <v>17704420620.776531</v>
      </c>
      <c r="X1234" s="53">
        <f t="shared" si="442"/>
        <v>17787985620.602264</v>
      </c>
      <c r="Y1234" s="53">
        <f t="shared" si="443"/>
        <v>17219585161.656357</v>
      </c>
      <c r="Z1234" s="53"/>
      <c r="AA1234" s="53">
        <f t="shared" si="444"/>
        <v>16381756531.492252</v>
      </c>
      <c r="AB1234" s="53"/>
      <c r="AC1234" s="53">
        <f t="shared" si="436"/>
        <v>17704420620.776531</v>
      </c>
      <c r="AD1234" s="53">
        <f t="shared" si="437"/>
        <v>17787985620.602264</v>
      </c>
      <c r="AE1234" s="53">
        <f t="shared" si="438"/>
        <v>17219585161.656357</v>
      </c>
      <c r="AF1234" s="53">
        <f t="shared" si="439"/>
        <v>1.0644045913942459</v>
      </c>
      <c r="AG1234" s="53">
        <f t="shared" si="440"/>
        <v>16381756531.492252</v>
      </c>
      <c r="AI1234" s="53">
        <f t="shared" si="435"/>
        <v>0</v>
      </c>
      <c r="AJ1234" s="53">
        <f t="shared" si="435"/>
        <v>0</v>
      </c>
      <c r="AK1234" s="53">
        <f t="shared" si="435"/>
        <v>0</v>
      </c>
      <c r="AL1234" s="53">
        <f t="shared" si="435"/>
        <v>-1.0644045913942459</v>
      </c>
      <c r="AM1234" s="53">
        <f t="shared" si="435"/>
        <v>0</v>
      </c>
    </row>
    <row r="1235" spans="1:39" x14ac:dyDescent="0.35">
      <c r="A1235" s="301">
        <v>2023</v>
      </c>
      <c r="B1235" s="301" t="s">
        <v>86</v>
      </c>
      <c r="C1235" s="301" t="s">
        <v>62</v>
      </c>
      <c r="D1235" s="302" t="s">
        <v>9</v>
      </c>
      <c r="E1235" s="302" t="s">
        <v>228</v>
      </c>
      <c r="F1235" s="301" t="s">
        <v>78</v>
      </c>
      <c r="G1235" s="301" t="s">
        <v>77</v>
      </c>
      <c r="H1235" s="303">
        <v>197097143000</v>
      </c>
      <c r="I1235" s="303">
        <v>215226361069</v>
      </c>
      <c r="J1235" s="303">
        <v>211280477226</v>
      </c>
      <c r="K1235" s="304">
        <f t="shared" si="451"/>
        <v>0.98166635432852489</v>
      </c>
      <c r="L1235" s="303">
        <v>181742684527</v>
      </c>
      <c r="M1235" s="304">
        <f t="shared" si="434"/>
        <v>0.84442576468936636</v>
      </c>
      <c r="P1235">
        <f t="shared" si="445"/>
        <v>2023</v>
      </c>
      <c r="Q1235" t="str">
        <f t="shared" si="446"/>
        <v>Claudia López 2020-2023</v>
      </c>
      <c r="R1235" t="str">
        <f t="shared" si="447"/>
        <v>0222-INSTITUTO DISTRITAL DE LAS ARTES</v>
      </c>
      <c r="S1235" t="str">
        <f t="shared" si="448"/>
        <v>CULTURA, RECREACIÓN Y DEPORTE</v>
      </c>
      <c r="T1235" t="str">
        <f t="shared" si="449"/>
        <v>Establecimientos Públicos</v>
      </c>
      <c r="U1235" t="str">
        <f t="shared" si="450"/>
        <v>Inversión directa</v>
      </c>
      <c r="V1235" t="s">
        <v>256</v>
      </c>
      <c r="W1235" s="53">
        <f t="shared" si="441"/>
        <v>216716088426.94138</v>
      </c>
      <c r="X1235" s="53">
        <f t="shared" si="442"/>
        <v>236649879279.26596</v>
      </c>
      <c r="Y1235" s="53">
        <f t="shared" si="443"/>
        <v>232311224244.36255</v>
      </c>
      <c r="Z1235" s="53"/>
      <c r="AA1235" s="53">
        <f t="shared" si="444"/>
        <v>199833255274.04041</v>
      </c>
      <c r="AB1235" s="53"/>
      <c r="AC1235" s="53">
        <f t="shared" si="436"/>
        <v>216716088426.94138</v>
      </c>
      <c r="AD1235" s="53">
        <f t="shared" si="437"/>
        <v>236649879279.26596</v>
      </c>
      <c r="AE1235" s="53">
        <f t="shared" si="438"/>
        <v>232311224244.36255</v>
      </c>
      <c r="AF1235" s="53">
        <f t="shared" si="439"/>
        <v>1.0793809043209408</v>
      </c>
      <c r="AG1235" s="53">
        <f t="shared" si="440"/>
        <v>199833255274.04041</v>
      </c>
      <c r="AI1235" s="53">
        <f t="shared" si="435"/>
        <v>0</v>
      </c>
      <c r="AJ1235" s="53">
        <f t="shared" si="435"/>
        <v>0</v>
      </c>
      <c r="AK1235" s="53">
        <f t="shared" si="435"/>
        <v>0</v>
      </c>
      <c r="AL1235" s="53">
        <f t="shared" si="435"/>
        <v>-1.0793809043209408</v>
      </c>
      <c r="AM1235" s="53">
        <f t="shared" si="435"/>
        <v>0</v>
      </c>
    </row>
    <row r="1236" spans="1:39" x14ac:dyDescent="0.35">
      <c r="A1236" s="301">
        <v>2023</v>
      </c>
      <c r="B1236" s="301" t="s">
        <v>86</v>
      </c>
      <c r="C1236" s="301" t="s">
        <v>63</v>
      </c>
      <c r="D1236" s="302" t="s">
        <v>16</v>
      </c>
      <c r="E1236" s="302" t="s">
        <v>228</v>
      </c>
      <c r="F1236" s="301" t="s">
        <v>76</v>
      </c>
      <c r="G1236" s="301" t="s">
        <v>77</v>
      </c>
      <c r="H1236" s="303">
        <v>67004510000</v>
      </c>
      <c r="I1236" s="303">
        <v>68070574000</v>
      </c>
      <c r="J1236" s="303">
        <v>66557796964</v>
      </c>
      <c r="K1236" s="304">
        <f t="shared" si="451"/>
        <v>0.97777634376933564</v>
      </c>
      <c r="L1236" s="303">
        <v>63502318969</v>
      </c>
      <c r="M1236" s="304">
        <f t="shared" si="434"/>
        <v>0.93288942985848777</v>
      </c>
      <c r="P1236">
        <f t="shared" si="445"/>
        <v>2023</v>
      </c>
      <c r="Q1236" t="str">
        <f t="shared" si="446"/>
        <v>Claudia López 2020-2023</v>
      </c>
      <c r="R1236" t="str">
        <f t="shared" si="447"/>
        <v>0226-UNIDAD ADMINISTRATIVA ESPECIAL DE CATASTRO</v>
      </c>
      <c r="S1236" t="str">
        <f t="shared" si="448"/>
        <v>HACIENDA</v>
      </c>
      <c r="T1236" t="str">
        <f t="shared" si="449"/>
        <v>Establecimientos Públicos</v>
      </c>
      <c r="U1236" t="str">
        <f t="shared" si="450"/>
        <v>Funcionamiento</v>
      </c>
      <c r="V1236" t="s">
        <v>256</v>
      </c>
      <c r="W1236" s="53">
        <f t="shared" si="441"/>
        <v>73674103506.228287</v>
      </c>
      <c r="X1236" s="53">
        <f t="shared" si="442"/>
        <v>74846282953.257507</v>
      </c>
      <c r="Y1236" s="53">
        <f t="shared" si="443"/>
        <v>73182924890.761276</v>
      </c>
      <c r="Z1236" s="53"/>
      <c r="AA1236" s="53">
        <f t="shared" si="444"/>
        <v>69823306231.291443</v>
      </c>
      <c r="AB1236" s="53"/>
      <c r="AC1236" s="53">
        <f t="shared" si="436"/>
        <v>73674103506.228287</v>
      </c>
      <c r="AD1236" s="53">
        <f t="shared" si="437"/>
        <v>74846282953.257507</v>
      </c>
      <c r="AE1236" s="53">
        <f t="shared" si="438"/>
        <v>73182924890.761276</v>
      </c>
      <c r="AF1236" s="53">
        <f t="shared" si="439"/>
        <v>1.0751036841669834</v>
      </c>
      <c r="AG1236" s="53">
        <f t="shared" si="440"/>
        <v>69823306231.291443</v>
      </c>
      <c r="AI1236" s="53">
        <f t="shared" si="435"/>
        <v>0</v>
      </c>
      <c r="AJ1236" s="53">
        <f t="shared" si="435"/>
        <v>0</v>
      </c>
      <c r="AK1236" s="53">
        <f t="shared" si="435"/>
        <v>0</v>
      </c>
      <c r="AL1236" s="53">
        <f t="shared" si="435"/>
        <v>-1.0751036841669834</v>
      </c>
      <c r="AM1236" s="53">
        <f t="shared" si="435"/>
        <v>0</v>
      </c>
    </row>
    <row r="1237" spans="1:39" x14ac:dyDescent="0.35">
      <c r="A1237" s="301">
        <v>2023</v>
      </c>
      <c r="B1237" s="301" t="s">
        <v>86</v>
      </c>
      <c r="C1237" s="301" t="s">
        <v>63</v>
      </c>
      <c r="D1237" s="302" t="s">
        <v>16</v>
      </c>
      <c r="E1237" s="302" t="s">
        <v>228</v>
      </c>
      <c r="F1237" s="301" t="s">
        <v>78</v>
      </c>
      <c r="G1237" s="301" t="s">
        <v>77</v>
      </c>
      <c r="H1237" s="303">
        <v>50999036000</v>
      </c>
      <c r="I1237" s="303">
        <v>48537036000</v>
      </c>
      <c r="J1237" s="303">
        <v>45391697883</v>
      </c>
      <c r="K1237" s="304">
        <f t="shared" si="451"/>
        <v>0.93519715301527684</v>
      </c>
      <c r="L1237" s="303">
        <v>38507703646</v>
      </c>
      <c r="M1237" s="304">
        <f t="shared" si="434"/>
        <v>0.79336743277854871</v>
      </c>
      <c r="P1237">
        <f t="shared" si="445"/>
        <v>2023</v>
      </c>
      <c r="Q1237" t="str">
        <f t="shared" si="446"/>
        <v>Claudia López 2020-2023</v>
      </c>
      <c r="R1237" t="str">
        <f t="shared" si="447"/>
        <v>0226-UNIDAD ADMINISTRATIVA ESPECIAL DE CATASTRO</v>
      </c>
      <c r="S1237" t="str">
        <f t="shared" si="448"/>
        <v>HACIENDA</v>
      </c>
      <c r="T1237" t="str">
        <f t="shared" si="449"/>
        <v>Establecimientos Públicos</v>
      </c>
      <c r="U1237" t="str">
        <f t="shared" si="450"/>
        <v>Inversión directa</v>
      </c>
      <c r="V1237" t="s">
        <v>256</v>
      </c>
      <c r="W1237" s="53">
        <f t="shared" si="441"/>
        <v>56075453084.902237</v>
      </c>
      <c r="X1237" s="53">
        <f t="shared" si="442"/>
        <v>53368386906.337029</v>
      </c>
      <c r="Y1237" s="53">
        <f t="shared" si="443"/>
        <v>49909963495.824165</v>
      </c>
      <c r="Z1237" s="53"/>
      <c r="AA1237" s="53">
        <f t="shared" si="444"/>
        <v>42340740111.412926</v>
      </c>
      <c r="AB1237" s="53"/>
      <c r="AC1237" s="53">
        <f t="shared" si="436"/>
        <v>56075453084.902237</v>
      </c>
      <c r="AD1237" s="53">
        <f t="shared" si="437"/>
        <v>53368386906.337029</v>
      </c>
      <c r="AE1237" s="53">
        <f t="shared" si="438"/>
        <v>49909963495.824165</v>
      </c>
      <c r="AF1237" s="53">
        <f t="shared" si="439"/>
        <v>1.0282861832729995</v>
      </c>
      <c r="AG1237" s="53">
        <f t="shared" si="440"/>
        <v>42340740111.412926</v>
      </c>
      <c r="AI1237" s="53">
        <f t="shared" si="435"/>
        <v>0</v>
      </c>
      <c r="AJ1237" s="53">
        <f t="shared" si="435"/>
        <v>0</v>
      </c>
      <c r="AK1237" s="53">
        <f t="shared" si="435"/>
        <v>0</v>
      </c>
      <c r="AL1237" s="53">
        <f t="shared" si="435"/>
        <v>-1.0282861832729995</v>
      </c>
      <c r="AM1237" s="53">
        <f t="shared" si="435"/>
        <v>0</v>
      </c>
    </row>
    <row r="1238" spans="1:39" x14ac:dyDescent="0.35">
      <c r="A1238" s="301">
        <v>2023</v>
      </c>
      <c r="B1238" s="301" t="s">
        <v>86</v>
      </c>
      <c r="C1238" s="301" t="s">
        <v>63</v>
      </c>
      <c r="D1238" s="302" t="s">
        <v>16</v>
      </c>
      <c r="E1238" s="302" t="s">
        <v>228</v>
      </c>
      <c r="F1238" s="301" t="s">
        <v>80</v>
      </c>
      <c r="G1238" s="301" t="s">
        <v>77</v>
      </c>
      <c r="H1238" s="303">
        <v>0</v>
      </c>
      <c r="I1238" s="303">
        <v>0</v>
      </c>
      <c r="J1238" s="303">
        <v>0</v>
      </c>
      <c r="K1238" s="304">
        <v>0</v>
      </c>
      <c r="L1238" s="303">
        <v>0</v>
      </c>
      <c r="M1238" s="304">
        <v>0</v>
      </c>
      <c r="P1238">
        <f t="shared" si="445"/>
        <v>2023</v>
      </c>
      <c r="Q1238" t="str">
        <f t="shared" si="446"/>
        <v>Claudia López 2020-2023</v>
      </c>
      <c r="R1238" t="str">
        <f t="shared" si="447"/>
        <v>0226-UNIDAD ADMINISTRATIVA ESPECIAL DE CATASTRO</v>
      </c>
      <c r="S1238" t="str">
        <f t="shared" si="448"/>
        <v>HACIENDA</v>
      </c>
      <c r="T1238" t="str">
        <f t="shared" si="449"/>
        <v>Establecimientos Públicos</v>
      </c>
      <c r="U1238" t="str">
        <f t="shared" si="450"/>
        <v>Transferencias</v>
      </c>
      <c r="V1238" t="s">
        <v>256</v>
      </c>
      <c r="W1238" s="53">
        <f t="shared" si="441"/>
        <v>0</v>
      </c>
      <c r="X1238" s="53">
        <f t="shared" si="442"/>
        <v>0</v>
      </c>
      <c r="Y1238" s="53">
        <f t="shared" si="443"/>
        <v>0</v>
      </c>
      <c r="Z1238" s="53"/>
      <c r="AA1238" s="53">
        <f t="shared" si="444"/>
        <v>0</v>
      </c>
      <c r="AB1238" s="53"/>
      <c r="AC1238" s="53">
        <f t="shared" si="436"/>
        <v>0</v>
      </c>
      <c r="AD1238" s="53">
        <f t="shared" si="437"/>
        <v>0</v>
      </c>
      <c r="AE1238" s="53">
        <f t="shared" si="438"/>
        <v>0</v>
      </c>
      <c r="AF1238" s="53">
        <f t="shared" si="439"/>
        <v>0</v>
      </c>
      <c r="AG1238" s="53">
        <f t="shared" si="440"/>
        <v>0</v>
      </c>
      <c r="AI1238" s="53">
        <f t="shared" si="435"/>
        <v>0</v>
      </c>
      <c r="AJ1238" s="53">
        <f t="shared" si="435"/>
        <v>0</v>
      </c>
      <c r="AK1238" s="53">
        <f t="shared" si="435"/>
        <v>0</v>
      </c>
      <c r="AL1238" s="53">
        <f t="shared" si="435"/>
        <v>0</v>
      </c>
      <c r="AM1238" s="53">
        <f t="shared" si="435"/>
        <v>0</v>
      </c>
    </row>
    <row r="1239" spans="1:39" x14ac:dyDescent="0.35">
      <c r="A1239" s="301">
        <v>2023</v>
      </c>
      <c r="B1239" s="301" t="s">
        <v>86</v>
      </c>
      <c r="C1239" s="301" t="s">
        <v>64</v>
      </c>
      <c r="D1239" s="302" t="s">
        <v>18</v>
      </c>
      <c r="E1239" s="302" t="s">
        <v>228</v>
      </c>
      <c r="F1239" s="301" t="s">
        <v>76</v>
      </c>
      <c r="G1239" s="301" t="s">
        <v>77</v>
      </c>
      <c r="H1239" s="303">
        <v>42281806000</v>
      </c>
      <c r="I1239" s="303">
        <v>42281806000</v>
      </c>
      <c r="J1239" s="303">
        <v>36356520254</v>
      </c>
      <c r="K1239" s="304">
        <f t="shared" si="451"/>
        <v>0.85986204690499735</v>
      </c>
      <c r="L1239" s="303">
        <v>33886404206</v>
      </c>
      <c r="M1239" s="304">
        <f t="shared" ref="M1239:M1252" si="452">+L1239/I1239</f>
        <v>0.80144174082819453</v>
      </c>
      <c r="P1239">
        <f t="shared" si="445"/>
        <v>2023</v>
      </c>
      <c r="Q1239" t="str">
        <f t="shared" si="446"/>
        <v>Claudia López 2020-2023</v>
      </c>
      <c r="R1239" t="str">
        <f t="shared" si="447"/>
        <v>0227-UNIDAD ADTIVA ESPECIAL DE REHABILITACIÓN Y MANTO. VIAL</v>
      </c>
      <c r="S1239" t="str">
        <f t="shared" si="448"/>
        <v>MOVILIDAD</v>
      </c>
      <c r="T1239" t="str">
        <f t="shared" si="449"/>
        <v>Establecimientos Públicos</v>
      </c>
      <c r="U1239" t="str">
        <f t="shared" si="450"/>
        <v>Funcionamiento</v>
      </c>
      <c r="V1239" t="s">
        <v>256</v>
      </c>
      <c r="W1239" s="53">
        <f t="shared" si="441"/>
        <v>46490514618.706474</v>
      </c>
      <c r="X1239" s="53">
        <f t="shared" si="442"/>
        <v>46490514618.706474</v>
      </c>
      <c r="Y1239" s="53">
        <f t="shared" si="443"/>
        <v>39975429061.707657</v>
      </c>
      <c r="Z1239" s="53"/>
      <c r="AA1239" s="53">
        <f t="shared" si="444"/>
        <v>37259438968.01474</v>
      </c>
      <c r="AB1239" s="53"/>
      <c r="AC1239" s="53">
        <f t="shared" si="436"/>
        <v>46490514618.706474</v>
      </c>
      <c r="AD1239" s="53">
        <f t="shared" si="437"/>
        <v>46490514618.706474</v>
      </c>
      <c r="AE1239" s="53">
        <f t="shared" si="438"/>
        <v>39975429061.707657</v>
      </c>
      <c r="AF1239" s="53">
        <f t="shared" si="439"/>
        <v>0.94545226052330056</v>
      </c>
      <c r="AG1239" s="53">
        <f t="shared" si="440"/>
        <v>37259438968.01474</v>
      </c>
      <c r="AI1239" s="53">
        <f t="shared" si="435"/>
        <v>0</v>
      </c>
      <c r="AJ1239" s="53">
        <f t="shared" si="435"/>
        <v>0</v>
      </c>
      <c r="AK1239" s="53">
        <f t="shared" si="435"/>
        <v>0</v>
      </c>
      <c r="AL1239" s="53">
        <f t="shared" si="435"/>
        <v>-0.94545226052330056</v>
      </c>
      <c r="AM1239" s="53">
        <f t="shared" si="435"/>
        <v>0</v>
      </c>
    </row>
    <row r="1240" spans="1:39" x14ac:dyDescent="0.35">
      <c r="A1240" s="301">
        <v>2023</v>
      </c>
      <c r="B1240" s="301" t="s">
        <v>86</v>
      </c>
      <c r="C1240" s="301" t="s">
        <v>64</v>
      </c>
      <c r="D1240" s="302" t="s">
        <v>18</v>
      </c>
      <c r="E1240" s="302" t="s">
        <v>228</v>
      </c>
      <c r="F1240" s="301" t="s">
        <v>78</v>
      </c>
      <c r="G1240" s="301" t="s">
        <v>77</v>
      </c>
      <c r="H1240" s="303">
        <v>235109684000</v>
      </c>
      <c r="I1240" s="303">
        <v>235109684000</v>
      </c>
      <c r="J1240" s="303">
        <v>227845926793</v>
      </c>
      <c r="K1240" s="304">
        <f t="shared" si="451"/>
        <v>0.96910481489567224</v>
      </c>
      <c r="L1240" s="303">
        <v>143335298947</v>
      </c>
      <c r="M1240" s="304">
        <f t="shared" si="452"/>
        <v>0.60965289267710465</v>
      </c>
      <c r="P1240">
        <f t="shared" si="445"/>
        <v>2023</v>
      </c>
      <c r="Q1240" t="str">
        <f t="shared" si="446"/>
        <v>Claudia López 2020-2023</v>
      </c>
      <c r="R1240" t="str">
        <f t="shared" si="447"/>
        <v>0227-UNIDAD ADTIVA ESPECIAL DE REHABILITACIÓN Y MANTO. VIAL</v>
      </c>
      <c r="S1240" t="str">
        <f t="shared" si="448"/>
        <v>MOVILIDAD</v>
      </c>
      <c r="T1240" t="str">
        <f t="shared" si="449"/>
        <v>Establecimientos Públicos</v>
      </c>
      <c r="U1240" t="str">
        <f t="shared" si="450"/>
        <v>Inversión directa</v>
      </c>
      <c r="V1240" t="s">
        <v>256</v>
      </c>
      <c r="W1240" s="53">
        <f t="shared" si="441"/>
        <v>258512377664.31879</v>
      </c>
      <c r="X1240" s="53">
        <f t="shared" si="442"/>
        <v>258512377664.31879</v>
      </c>
      <c r="Y1240" s="53">
        <f t="shared" si="443"/>
        <v>250525589904.61978</v>
      </c>
      <c r="Z1240" s="53"/>
      <c r="AA1240" s="53">
        <f t="shared" si="444"/>
        <v>157602818835.88809</v>
      </c>
      <c r="AB1240" s="53"/>
      <c r="AC1240" s="53">
        <f t="shared" si="436"/>
        <v>258512377664.31879</v>
      </c>
      <c r="AD1240" s="53">
        <f t="shared" si="437"/>
        <v>258512377664.31879</v>
      </c>
      <c r="AE1240" s="53">
        <f t="shared" si="438"/>
        <v>250525589904.61978</v>
      </c>
      <c r="AF1240" s="53">
        <f t="shared" si="439"/>
        <v>1.0655689958930818</v>
      </c>
      <c r="AG1240" s="53">
        <f t="shared" si="440"/>
        <v>157602818835.88809</v>
      </c>
      <c r="AI1240" s="53">
        <f t="shared" si="435"/>
        <v>0</v>
      </c>
      <c r="AJ1240" s="53">
        <f t="shared" si="435"/>
        <v>0</v>
      </c>
      <c r="AK1240" s="53">
        <f t="shared" si="435"/>
        <v>0</v>
      </c>
      <c r="AL1240" s="53">
        <f t="shared" si="435"/>
        <v>-1.0655689958930818</v>
      </c>
      <c r="AM1240" s="53">
        <f t="shared" si="435"/>
        <v>0</v>
      </c>
    </row>
    <row r="1241" spans="1:39" x14ac:dyDescent="0.35">
      <c r="A1241" s="301">
        <v>2023</v>
      </c>
      <c r="B1241" s="301" t="s">
        <v>86</v>
      </c>
      <c r="C1241" s="301" t="s">
        <v>65</v>
      </c>
      <c r="D1241" s="302" t="s">
        <v>15</v>
      </c>
      <c r="E1241" s="302" t="s">
        <v>228</v>
      </c>
      <c r="F1241" s="301" t="s">
        <v>76</v>
      </c>
      <c r="G1241" s="301" t="s">
        <v>77</v>
      </c>
      <c r="H1241" s="303">
        <v>260415469000</v>
      </c>
      <c r="I1241" s="303">
        <v>305728394000</v>
      </c>
      <c r="J1241" s="303">
        <v>304711956793</v>
      </c>
      <c r="K1241" s="304">
        <f t="shared" si="451"/>
        <v>0.99667535882519309</v>
      </c>
      <c r="L1241" s="303">
        <v>231178012158</v>
      </c>
      <c r="M1241" s="304">
        <f t="shared" si="452"/>
        <v>0.75615486390838793</v>
      </c>
      <c r="P1241">
        <f t="shared" si="445"/>
        <v>2023</v>
      </c>
      <c r="Q1241" t="str">
        <f t="shared" si="446"/>
        <v>Claudia López 2020-2023</v>
      </c>
      <c r="R1241" t="str">
        <f t="shared" si="447"/>
        <v>0228-UNIDAD ADMINISTRATIVA ESPECIAL DE SERVICIOS PÚBLICOS</v>
      </c>
      <c r="S1241" t="str">
        <f t="shared" si="448"/>
        <v>HÁBITAT</v>
      </c>
      <c r="T1241" t="str">
        <f t="shared" si="449"/>
        <v>Establecimientos Públicos</v>
      </c>
      <c r="U1241" t="str">
        <f t="shared" si="450"/>
        <v>Funcionamiento</v>
      </c>
      <c r="V1241" t="s">
        <v>256</v>
      </c>
      <c r="W1241" s="53">
        <f t="shared" si="441"/>
        <v>286337087126.35889</v>
      </c>
      <c r="X1241" s="53">
        <f t="shared" si="442"/>
        <v>336160436728.04926</v>
      </c>
      <c r="Y1241" s="53">
        <f t="shared" si="443"/>
        <v>335042823898.76208</v>
      </c>
      <c r="Z1241" s="53"/>
      <c r="AA1241" s="53">
        <f t="shared" si="444"/>
        <v>254189349285.48233</v>
      </c>
      <c r="AB1241" s="53"/>
      <c r="AC1241" s="53">
        <f t="shared" si="436"/>
        <v>286337087126.35889</v>
      </c>
      <c r="AD1241" s="53">
        <f t="shared" si="437"/>
        <v>336160436728.04926</v>
      </c>
      <c r="AE1241" s="53">
        <f t="shared" si="438"/>
        <v>335042823898.76208</v>
      </c>
      <c r="AF1241" s="53">
        <f t="shared" si="439"/>
        <v>1.0958838971913158</v>
      </c>
      <c r="AG1241" s="53">
        <f t="shared" si="440"/>
        <v>254189349285.48233</v>
      </c>
      <c r="AI1241" s="53">
        <f t="shared" si="435"/>
        <v>0</v>
      </c>
      <c r="AJ1241" s="53">
        <f t="shared" si="435"/>
        <v>0</v>
      </c>
      <c r="AK1241" s="53">
        <f t="shared" si="435"/>
        <v>0</v>
      </c>
      <c r="AL1241" s="53">
        <f t="shared" si="435"/>
        <v>-1.0958838971913158</v>
      </c>
      <c r="AM1241" s="53">
        <f t="shared" si="435"/>
        <v>0</v>
      </c>
    </row>
    <row r="1242" spans="1:39" x14ac:dyDescent="0.35">
      <c r="A1242" s="301">
        <v>2023</v>
      </c>
      <c r="B1242" s="301" t="s">
        <v>86</v>
      </c>
      <c r="C1242" s="301" t="s">
        <v>65</v>
      </c>
      <c r="D1242" s="302" t="s">
        <v>15</v>
      </c>
      <c r="E1242" s="302" t="s">
        <v>228</v>
      </c>
      <c r="F1242" s="301" t="s">
        <v>78</v>
      </c>
      <c r="G1242" s="301" t="s">
        <v>77</v>
      </c>
      <c r="H1242" s="303">
        <v>125650876000</v>
      </c>
      <c r="I1242" s="303">
        <v>129159138466</v>
      </c>
      <c r="J1242" s="303">
        <v>100370210852</v>
      </c>
      <c r="K1242" s="304">
        <f t="shared" si="451"/>
        <v>0.77710498880744372</v>
      </c>
      <c r="L1242" s="303">
        <v>64413746616</v>
      </c>
      <c r="M1242" s="304">
        <f t="shared" si="452"/>
        <v>0.49871613717024249</v>
      </c>
      <c r="P1242">
        <f t="shared" si="445"/>
        <v>2023</v>
      </c>
      <c r="Q1242" t="str">
        <f t="shared" si="446"/>
        <v>Claudia López 2020-2023</v>
      </c>
      <c r="R1242" t="str">
        <f t="shared" si="447"/>
        <v>0228-UNIDAD ADMINISTRATIVA ESPECIAL DE SERVICIOS PÚBLICOS</v>
      </c>
      <c r="S1242" t="str">
        <f t="shared" si="448"/>
        <v>HÁBITAT</v>
      </c>
      <c r="T1242" t="str">
        <f t="shared" si="449"/>
        <v>Establecimientos Públicos</v>
      </c>
      <c r="U1242" t="str">
        <f t="shared" si="450"/>
        <v>Inversión directa</v>
      </c>
      <c r="V1242" t="s">
        <v>256</v>
      </c>
      <c r="W1242" s="53">
        <f t="shared" si="441"/>
        <v>138158097776.8848</v>
      </c>
      <c r="X1242" s="53">
        <f t="shared" si="442"/>
        <v>142015570834.25214</v>
      </c>
      <c r="Y1242" s="53">
        <f t="shared" si="443"/>
        <v>110361008583.63423</v>
      </c>
      <c r="Z1242" s="53"/>
      <c r="AA1242" s="53">
        <f t="shared" si="444"/>
        <v>70825456904.485184</v>
      </c>
      <c r="AB1242" s="53"/>
      <c r="AC1242" s="53">
        <f t="shared" si="436"/>
        <v>138158097776.8848</v>
      </c>
      <c r="AD1242" s="53">
        <f t="shared" si="437"/>
        <v>142015570834.25214</v>
      </c>
      <c r="AE1242" s="53">
        <f t="shared" si="438"/>
        <v>110361008583.63423</v>
      </c>
      <c r="AF1242" s="53">
        <f t="shared" si="439"/>
        <v>0.85445760860882325</v>
      </c>
      <c r="AG1242" s="53">
        <f t="shared" si="440"/>
        <v>70825456904.485184</v>
      </c>
      <c r="AI1242" s="53">
        <f t="shared" si="435"/>
        <v>0</v>
      </c>
      <c r="AJ1242" s="53">
        <f t="shared" si="435"/>
        <v>0</v>
      </c>
      <c r="AK1242" s="53">
        <f t="shared" si="435"/>
        <v>0</v>
      </c>
      <c r="AL1242" s="53">
        <f t="shared" si="435"/>
        <v>-0.85445760860882325</v>
      </c>
      <c r="AM1242" s="53">
        <f t="shared" si="435"/>
        <v>0</v>
      </c>
    </row>
    <row r="1243" spans="1:39" x14ac:dyDescent="0.35">
      <c r="A1243" s="301">
        <v>2023</v>
      </c>
      <c r="B1243" s="301" t="s">
        <v>86</v>
      </c>
      <c r="C1243" s="301" t="s">
        <v>66</v>
      </c>
      <c r="D1243" s="302" t="s">
        <v>8</v>
      </c>
      <c r="E1243" s="302" t="s">
        <v>228</v>
      </c>
      <c r="F1243" s="301" t="s">
        <v>76</v>
      </c>
      <c r="G1243" s="301" t="s">
        <v>77</v>
      </c>
      <c r="H1243" s="303">
        <v>7231221000</v>
      </c>
      <c r="I1243" s="303">
        <v>7604427000</v>
      </c>
      <c r="J1243" s="303">
        <v>7409642144</v>
      </c>
      <c r="K1243" s="304">
        <f t="shared" si="451"/>
        <v>0.97438533422702334</v>
      </c>
      <c r="L1243" s="303">
        <v>6995101419</v>
      </c>
      <c r="M1243" s="304">
        <f t="shared" si="452"/>
        <v>0.91987225585833099</v>
      </c>
      <c r="P1243">
        <f t="shared" si="445"/>
        <v>2023</v>
      </c>
      <c r="Q1243" t="str">
        <f t="shared" si="446"/>
        <v>Claudia López 2020-2023</v>
      </c>
      <c r="R1243" t="str">
        <f t="shared" si="447"/>
        <v>0229-INSTITUTO DISTRITAL DE PROTECCIÓN Y BIENESTAR ANIMAL</v>
      </c>
      <c r="S1243" t="str">
        <f t="shared" si="448"/>
        <v>AMBIENTE</v>
      </c>
      <c r="T1243" t="str">
        <f t="shared" si="449"/>
        <v>Establecimientos Públicos</v>
      </c>
      <c r="U1243" t="str">
        <f t="shared" si="450"/>
        <v>Funcionamiento</v>
      </c>
      <c r="V1243" t="s">
        <v>256</v>
      </c>
      <c r="W1243" s="53">
        <f t="shared" si="441"/>
        <v>7951012915.8531513</v>
      </c>
      <c r="X1243" s="53">
        <f t="shared" si="442"/>
        <v>8361367643.8131857</v>
      </c>
      <c r="Y1243" s="53">
        <f t="shared" si="443"/>
        <v>8147194006.2119293</v>
      </c>
      <c r="Z1243" s="53"/>
      <c r="AA1243" s="53">
        <f t="shared" si="444"/>
        <v>7691390116.5752926</v>
      </c>
      <c r="AB1243" s="53"/>
      <c r="AC1243" s="53">
        <f t="shared" si="436"/>
        <v>7951012915.8531513</v>
      </c>
      <c r="AD1243" s="53">
        <f t="shared" si="437"/>
        <v>8361367643.8131857</v>
      </c>
      <c r="AE1243" s="53">
        <f t="shared" si="438"/>
        <v>8147194006.2119293</v>
      </c>
      <c r="AF1243" s="53">
        <f t="shared" si="439"/>
        <v>1.0713751353273469</v>
      </c>
      <c r="AG1243" s="53">
        <f t="shared" si="440"/>
        <v>7691390116.5752926</v>
      </c>
      <c r="AI1243" s="53">
        <f t="shared" si="435"/>
        <v>0</v>
      </c>
      <c r="AJ1243" s="53">
        <f t="shared" si="435"/>
        <v>0</v>
      </c>
      <c r="AK1243" s="53">
        <f t="shared" si="435"/>
        <v>0</v>
      </c>
      <c r="AL1243" s="53">
        <f t="shared" si="435"/>
        <v>-1.0713751353273469</v>
      </c>
      <c r="AM1243" s="53">
        <f t="shared" si="435"/>
        <v>0</v>
      </c>
    </row>
    <row r="1244" spans="1:39" x14ac:dyDescent="0.35">
      <c r="A1244" s="301">
        <v>2023</v>
      </c>
      <c r="B1244" s="301" t="s">
        <v>86</v>
      </c>
      <c r="C1244" s="301" t="s">
        <v>66</v>
      </c>
      <c r="D1244" s="302" t="s">
        <v>8</v>
      </c>
      <c r="E1244" s="302" t="s">
        <v>228</v>
      </c>
      <c r="F1244" s="301" t="s">
        <v>78</v>
      </c>
      <c r="G1244" s="301" t="s">
        <v>77</v>
      </c>
      <c r="H1244" s="303">
        <v>20572756000</v>
      </c>
      <c r="I1244" s="303">
        <v>20572756000</v>
      </c>
      <c r="J1244" s="303">
        <v>20552713604</v>
      </c>
      <c r="K1244" s="304">
        <f t="shared" si="451"/>
        <v>0.99902577972538054</v>
      </c>
      <c r="L1244" s="303">
        <v>18326388916</v>
      </c>
      <c r="M1244" s="304">
        <f t="shared" si="452"/>
        <v>0.89080864595876219</v>
      </c>
      <c r="P1244">
        <f t="shared" si="445"/>
        <v>2023</v>
      </c>
      <c r="Q1244" t="str">
        <f t="shared" si="446"/>
        <v>Claudia López 2020-2023</v>
      </c>
      <c r="R1244" t="str">
        <f t="shared" si="447"/>
        <v>0229-INSTITUTO DISTRITAL DE PROTECCIÓN Y BIENESTAR ANIMAL</v>
      </c>
      <c r="S1244" t="str">
        <f t="shared" si="448"/>
        <v>AMBIENTE</v>
      </c>
      <c r="T1244" t="str">
        <f t="shared" si="449"/>
        <v>Establecimientos Públicos</v>
      </c>
      <c r="U1244" t="str">
        <f t="shared" si="450"/>
        <v>Inversión directa</v>
      </c>
      <c r="V1244" t="s">
        <v>256</v>
      </c>
      <c r="W1244" s="53">
        <f t="shared" si="441"/>
        <v>22620557257.300724</v>
      </c>
      <c r="X1244" s="53">
        <f t="shared" si="442"/>
        <v>22620557257.300724</v>
      </c>
      <c r="Y1244" s="53">
        <f t="shared" si="443"/>
        <v>22598519851.79747</v>
      </c>
      <c r="Z1244" s="53"/>
      <c r="AA1244" s="53">
        <f t="shared" si="444"/>
        <v>20150587981.20871</v>
      </c>
      <c r="AB1244" s="53"/>
      <c r="AC1244" s="53">
        <f t="shared" si="436"/>
        <v>22620557257.300724</v>
      </c>
      <c r="AD1244" s="53">
        <f t="shared" si="437"/>
        <v>22620557257.300724</v>
      </c>
      <c r="AE1244" s="53">
        <f t="shared" si="438"/>
        <v>22598519851.79747</v>
      </c>
      <c r="AF1244" s="53">
        <f t="shared" si="439"/>
        <v>1.0984682777454549</v>
      </c>
      <c r="AG1244" s="53">
        <f t="shared" si="440"/>
        <v>20150587981.20871</v>
      </c>
      <c r="AI1244" s="53">
        <f t="shared" si="435"/>
        <v>0</v>
      </c>
      <c r="AJ1244" s="53">
        <f t="shared" si="435"/>
        <v>0</v>
      </c>
      <c r="AK1244" s="53">
        <f t="shared" si="435"/>
        <v>0</v>
      </c>
      <c r="AL1244" s="53">
        <f t="shared" si="435"/>
        <v>-1.0984682777454549</v>
      </c>
      <c r="AM1244" s="53">
        <f t="shared" si="435"/>
        <v>0</v>
      </c>
    </row>
    <row r="1245" spans="1:39" x14ac:dyDescent="0.35">
      <c r="A1245" s="301">
        <v>2023</v>
      </c>
      <c r="B1245" s="301" t="s">
        <v>86</v>
      </c>
      <c r="C1245" s="301" t="s">
        <v>67</v>
      </c>
      <c r="D1245" s="302" t="s">
        <v>11</v>
      </c>
      <c r="E1245" s="302" t="s">
        <v>229</v>
      </c>
      <c r="F1245" s="301" t="s">
        <v>76</v>
      </c>
      <c r="G1245" s="301" t="s">
        <v>77</v>
      </c>
      <c r="H1245" s="303">
        <v>397990109000</v>
      </c>
      <c r="I1245" s="303">
        <v>451683848477</v>
      </c>
      <c r="J1245" s="303">
        <v>414500376202</v>
      </c>
      <c r="K1245" s="304">
        <f t="shared" si="451"/>
        <v>0.91767810073267786</v>
      </c>
      <c r="L1245" s="303">
        <v>323131524037</v>
      </c>
      <c r="M1245" s="304">
        <f t="shared" si="452"/>
        <v>0.71539313421665118</v>
      </c>
      <c r="P1245">
        <f t="shared" si="445"/>
        <v>2023</v>
      </c>
      <c r="Q1245" t="str">
        <f t="shared" si="446"/>
        <v>Claudia López 2020-2023</v>
      </c>
      <c r="R1245" t="str">
        <f t="shared" si="447"/>
        <v xml:space="preserve">0230-UNIVERSIDAD DISTRITAL  </v>
      </c>
      <c r="S1245" t="str">
        <f t="shared" si="448"/>
        <v>EDUCACIÓN</v>
      </c>
      <c r="T1245" t="str">
        <f t="shared" si="449"/>
        <v>Ente Autónomo Universitario</v>
      </c>
      <c r="U1245" t="str">
        <f t="shared" si="450"/>
        <v>Funcionamiento</v>
      </c>
      <c r="V1245" t="s">
        <v>256</v>
      </c>
      <c r="W1245" s="53">
        <f t="shared" si="441"/>
        <v>437605834068.79742</v>
      </c>
      <c r="X1245" s="53">
        <f t="shared" si="442"/>
        <v>496644219990.35632</v>
      </c>
      <c r="Y1245" s="53">
        <f t="shared" si="443"/>
        <v>455759524540.61243</v>
      </c>
      <c r="Z1245" s="53"/>
      <c r="AA1245" s="53">
        <f t="shared" si="444"/>
        <v>355295865129.48505</v>
      </c>
      <c r="AB1245" s="53"/>
      <c r="AC1245" s="53">
        <f t="shared" si="436"/>
        <v>437605834068.79742</v>
      </c>
      <c r="AD1245" s="53">
        <f t="shared" si="437"/>
        <v>496644219990.35632</v>
      </c>
      <c r="AE1245" s="53">
        <f t="shared" si="438"/>
        <v>455759524540.61243</v>
      </c>
      <c r="AF1245" s="53">
        <f t="shared" si="439"/>
        <v>1.0090232937869152</v>
      </c>
      <c r="AG1245" s="53">
        <f t="shared" si="440"/>
        <v>355295865129.48505</v>
      </c>
      <c r="AI1245" s="53">
        <f t="shared" si="435"/>
        <v>0</v>
      </c>
      <c r="AJ1245" s="53">
        <f t="shared" si="435"/>
        <v>0</v>
      </c>
      <c r="AK1245" s="53">
        <f t="shared" si="435"/>
        <v>0</v>
      </c>
      <c r="AL1245" s="53">
        <f t="shared" si="435"/>
        <v>-1.0090232937869152</v>
      </c>
      <c r="AM1245" s="53">
        <f t="shared" si="435"/>
        <v>0</v>
      </c>
    </row>
    <row r="1246" spans="1:39" x14ac:dyDescent="0.35">
      <c r="A1246" s="301">
        <v>2023</v>
      </c>
      <c r="B1246" s="301" t="s">
        <v>86</v>
      </c>
      <c r="C1246" s="301" t="s">
        <v>67</v>
      </c>
      <c r="D1246" s="302" t="s">
        <v>11</v>
      </c>
      <c r="E1246" s="302" t="s">
        <v>229</v>
      </c>
      <c r="F1246" s="301" t="s">
        <v>79</v>
      </c>
      <c r="G1246" s="301" t="s">
        <v>77</v>
      </c>
      <c r="H1246" s="303">
        <v>0</v>
      </c>
      <c r="I1246" s="303">
        <v>0</v>
      </c>
      <c r="J1246" s="303">
        <v>0</v>
      </c>
      <c r="K1246" s="304">
        <v>0</v>
      </c>
      <c r="L1246" s="303">
        <v>0</v>
      </c>
      <c r="M1246" s="304">
        <v>0</v>
      </c>
      <c r="P1246">
        <f t="shared" si="445"/>
        <v>2023</v>
      </c>
      <c r="Q1246" t="str">
        <f t="shared" si="446"/>
        <v>Claudia López 2020-2023</v>
      </c>
      <c r="R1246" t="str">
        <f t="shared" si="447"/>
        <v xml:space="preserve">0230-UNIVERSIDAD DISTRITAL  </v>
      </c>
      <c r="S1246" t="str">
        <f t="shared" si="448"/>
        <v>EDUCACIÓN</v>
      </c>
      <c r="T1246" t="str">
        <f t="shared" si="449"/>
        <v>Ente Autónomo Universitario</v>
      </c>
      <c r="U1246" t="str">
        <f t="shared" si="450"/>
        <v>Servicio de la deuda</v>
      </c>
      <c r="V1246" t="s">
        <v>256</v>
      </c>
      <c r="W1246" s="53">
        <f t="shared" si="441"/>
        <v>0</v>
      </c>
      <c r="X1246" s="53">
        <f t="shared" si="442"/>
        <v>0</v>
      </c>
      <c r="Y1246" s="53">
        <f t="shared" si="443"/>
        <v>0</v>
      </c>
      <c r="Z1246" s="53"/>
      <c r="AA1246" s="53">
        <f t="shared" si="444"/>
        <v>0</v>
      </c>
      <c r="AB1246" s="53"/>
      <c r="AC1246" s="53">
        <f t="shared" si="436"/>
        <v>0</v>
      </c>
      <c r="AD1246" s="53">
        <f t="shared" si="437"/>
        <v>0</v>
      </c>
      <c r="AE1246" s="53">
        <f t="shared" si="438"/>
        <v>0</v>
      </c>
      <c r="AF1246" s="53">
        <f t="shared" si="439"/>
        <v>0</v>
      </c>
      <c r="AG1246" s="53">
        <f t="shared" si="440"/>
        <v>0</v>
      </c>
      <c r="AI1246" s="53">
        <f t="shared" si="435"/>
        <v>0</v>
      </c>
      <c r="AJ1246" s="53">
        <f t="shared" si="435"/>
        <v>0</v>
      </c>
      <c r="AK1246" s="53">
        <f t="shared" si="435"/>
        <v>0</v>
      </c>
      <c r="AL1246" s="53">
        <f t="shared" si="435"/>
        <v>0</v>
      </c>
      <c r="AM1246" s="53">
        <f t="shared" si="435"/>
        <v>0</v>
      </c>
    </row>
    <row r="1247" spans="1:39" x14ac:dyDescent="0.35">
      <c r="A1247" s="301">
        <v>2023</v>
      </c>
      <c r="B1247" s="301" t="s">
        <v>86</v>
      </c>
      <c r="C1247" s="301" t="s">
        <v>67</v>
      </c>
      <c r="D1247" s="302" t="s">
        <v>11</v>
      </c>
      <c r="E1247" s="302" t="s">
        <v>229</v>
      </c>
      <c r="F1247" s="301" t="s">
        <v>78</v>
      </c>
      <c r="G1247" s="301" t="s">
        <v>77</v>
      </c>
      <c r="H1247" s="303">
        <v>31200346000</v>
      </c>
      <c r="I1247" s="303">
        <v>46502354714</v>
      </c>
      <c r="J1247" s="303">
        <v>42759941912</v>
      </c>
      <c r="K1247" s="304">
        <f t="shared" si="451"/>
        <v>0.91952207958034204</v>
      </c>
      <c r="L1247" s="303">
        <v>7669461495</v>
      </c>
      <c r="M1247" s="304">
        <f t="shared" si="452"/>
        <v>0.16492630410156481</v>
      </c>
      <c r="P1247">
        <f t="shared" si="445"/>
        <v>2023</v>
      </c>
      <c r="Q1247" t="str">
        <f t="shared" si="446"/>
        <v>Claudia López 2020-2023</v>
      </c>
      <c r="R1247" t="str">
        <f t="shared" si="447"/>
        <v xml:space="preserve">0230-UNIVERSIDAD DISTRITAL  </v>
      </c>
      <c r="S1247" t="str">
        <f t="shared" si="448"/>
        <v>EDUCACIÓN</v>
      </c>
      <c r="T1247" t="str">
        <f t="shared" si="449"/>
        <v>Ente Autónomo Universitario</v>
      </c>
      <c r="U1247" t="str">
        <f t="shared" si="450"/>
        <v>Inversión directa</v>
      </c>
      <c r="V1247" t="s">
        <v>256</v>
      </c>
      <c r="W1247" s="53">
        <f t="shared" si="441"/>
        <v>34306011948.063431</v>
      </c>
      <c r="X1247" s="53">
        <f t="shared" si="442"/>
        <v>51131174520.678963</v>
      </c>
      <c r="Y1247" s="53">
        <f t="shared" si="443"/>
        <v>47016243926.640121</v>
      </c>
      <c r="Z1247" s="53"/>
      <c r="AA1247" s="53">
        <f t="shared" si="444"/>
        <v>8432875638.0676813</v>
      </c>
      <c r="AB1247" s="53"/>
      <c r="AC1247" s="53">
        <f t="shared" si="436"/>
        <v>34306011948.063431</v>
      </c>
      <c r="AD1247" s="53">
        <f t="shared" si="437"/>
        <v>51131174520.678963</v>
      </c>
      <c r="AE1247" s="53">
        <f t="shared" si="438"/>
        <v>47016243926.640121</v>
      </c>
      <c r="AF1247" s="53">
        <f t="shared" si="439"/>
        <v>1.0110508213143325</v>
      </c>
      <c r="AG1247" s="53">
        <f t="shared" si="440"/>
        <v>8432875638.0676813</v>
      </c>
      <c r="AI1247" s="53">
        <f t="shared" si="435"/>
        <v>0</v>
      </c>
      <c r="AJ1247" s="53">
        <f t="shared" si="435"/>
        <v>0</v>
      </c>
      <c r="AK1247" s="53">
        <f t="shared" si="435"/>
        <v>0</v>
      </c>
      <c r="AL1247" s="53">
        <f t="shared" si="435"/>
        <v>-1.0110508213143325</v>
      </c>
      <c r="AM1247" s="53">
        <f t="shared" si="435"/>
        <v>0</v>
      </c>
    </row>
    <row r="1248" spans="1:39" x14ac:dyDescent="0.35">
      <c r="A1248" s="301">
        <v>2023</v>
      </c>
      <c r="B1248" s="301" t="s">
        <v>86</v>
      </c>
      <c r="C1248" s="301" t="s">
        <v>67</v>
      </c>
      <c r="D1248" s="302" t="s">
        <v>11</v>
      </c>
      <c r="E1248" s="302" t="s">
        <v>229</v>
      </c>
      <c r="F1248" s="301" t="s">
        <v>80</v>
      </c>
      <c r="G1248" s="301" t="s">
        <v>77</v>
      </c>
      <c r="H1248" s="303">
        <v>200000000</v>
      </c>
      <c r="I1248" s="303">
        <v>491303941</v>
      </c>
      <c r="J1248" s="303">
        <v>264522481</v>
      </c>
      <c r="K1248" s="304">
        <f t="shared" si="451"/>
        <v>0.53840903547728713</v>
      </c>
      <c r="L1248" s="303">
        <v>21450000</v>
      </c>
      <c r="M1248" s="304">
        <f t="shared" si="452"/>
        <v>4.3659328187640165E-2</v>
      </c>
      <c r="P1248">
        <f t="shared" si="445"/>
        <v>2023</v>
      </c>
      <c r="Q1248" t="str">
        <f t="shared" si="446"/>
        <v>Claudia López 2020-2023</v>
      </c>
      <c r="R1248" t="str">
        <f t="shared" si="447"/>
        <v xml:space="preserve">0230-UNIVERSIDAD DISTRITAL  </v>
      </c>
      <c r="S1248" t="str">
        <f t="shared" si="448"/>
        <v>EDUCACIÓN</v>
      </c>
      <c r="T1248" t="str">
        <f t="shared" si="449"/>
        <v>Ente Autónomo Universitario</v>
      </c>
      <c r="U1248" t="str">
        <f t="shared" si="450"/>
        <v>Transferencias</v>
      </c>
      <c r="V1248" t="s">
        <v>256</v>
      </c>
      <c r="W1248" s="53">
        <f t="shared" si="441"/>
        <v>219907894.27824572</v>
      </c>
      <c r="X1248" s="53">
        <f t="shared" si="442"/>
        <v>540208075.57956731</v>
      </c>
      <c r="Y1248" s="53">
        <f t="shared" si="443"/>
        <v>290852908.92983627</v>
      </c>
      <c r="Z1248" s="53"/>
      <c r="AA1248" s="53">
        <f t="shared" si="444"/>
        <v>23585121.661341853</v>
      </c>
      <c r="AB1248" s="53"/>
      <c r="AC1248" s="53">
        <f t="shared" si="436"/>
        <v>219907894.27824572</v>
      </c>
      <c r="AD1248" s="53">
        <f t="shared" si="437"/>
        <v>540208075.57956731</v>
      </c>
      <c r="AE1248" s="53">
        <f t="shared" si="438"/>
        <v>290852908.92983627</v>
      </c>
      <c r="AF1248" s="53">
        <f t="shared" si="439"/>
        <v>0.59200198626095746</v>
      </c>
      <c r="AG1248" s="53">
        <f t="shared" si="440"/>
        <v>23585121.661341853</v>
      </c>
      <c r="AI1248" s="53">
        <f t="shared" si="435"/>
        <v>0</v>
      </c>
      <c r="AJ1248" s="53">
        <f t="shared" si="435"/>
        <v>0</v>
      </c>
      <c r="AK1248" s="53">
        <f t="shared" si="435"/>
        <v>0</v>
      </c>
      <c r="AL1248" s="53">
        <f t="shared" si="435"/>
        <v>-0.59200198626095746</v>
      </c>
      <c r="AM1248" s="53">
        <f t="shared" si="435"/>
        <v>0</v>
      </c>
    </row>
    <row r="1249" spans="1:39" x14ac:dyDescent="0.35">
      <c r="A1249" s="301">
        <v>2023</v>
      </c>
      <c r="B1249" s="301" t="s">
        <v>86</v>
      </c>
      <c r="C1249" s="301" t="s">
        <v>68</v>
      </c>
      <c r="D1249" s="302" t="s">
        <v>19</v>
      </c>
      <c r="E1249" s="302" t="s">
        <v>227</v>
      </c>
      <c r="F1249" s="301" t="s">
        <v>76</v>
      </c>
      <c r="G1249" s="301" t="s">
        <v>77</v>
      </c>
      <c r="H1249" s="303">
        <v>182112096000</v>
      </c>
      <c r="I1249" s="303">
        <v>197279911000</v>
      </c>
      <c r="J1249" s="303">
        <v>197139516844</v>
      </c>
      <c r="K1249" s="304">
        <f t="shared" si="451"/>
        <v>0.99928835046970388</v>
      </c>
      <c r="L1249" s="303">
        <v>196586830118</v>
      </c>
      <c r="M1249" s="304">
        <f t="shared" si="452"/>
        <v>0.99648681470664291</v>
      </c>
      <c r="P1249">
        <f t="shared" si="445"/>
        <v>2023</v>
      </c>
      <c r="Q1249" t="str">
        <f t="shared" si="446"/>
        <v>Claudia López 2020-2023</v>
      </c>
      <c r="R1249" t="str">
        <f t="shared" si="447"/>
        <v>0235-CONTRALORÍA DISTRITAL</v>
      </c>
      <c r="S1249" t="str">
        <f t="shared" si="448"/>
        <v>ORGANISMO DE CONTROL</v>
      </c>
      <c r="T1249" t="str">
        <f t="shared" si="449"/>
        <v>Organismo de Control</v>
      </c>
      <c r="U1249" t="str">
        <f t="shared" si="450"/>
        <v>Funcionamiento</v>
      </c>
      <c r="V1249" t="s">
        <v>256</v>
      </c>
      <c r="W1249" s="53">
        <f t="shared" si="441"/>
        <v>200239437769.78867</v>
      </c>
      <c r="X1249" s="53">
        <f t="shared" si="442"/>
        <v>216917049057.04861</v>
      </c>
      <c r="Y1249" s="53">
        <f t="shared" si="443"/>
        <v>216762680140.97397</v>
      </c>
      <c r="Z1249" s="53"/>
      <c r="AA1249" s="53">
        <f t="shared" si="444"/>
        <v>216154979270.42297</v>
      </c>
      <c r="AB1249" s="53"/>
      <c r="AC1249" s="53">
        <f t="shared" si="436"/>
        <v>200239437769.78867</v>
      </c>
      <c r="AD1249" s="53">
        <f t="shared" si="437"/>
        <v>216917049057.04861</v>
      </c>
      <c r="AE1249" s="53">
        <f t="shared" si="438"/>
        <v>216762680140.97397</v>
      </c>
      <c r="AF1249" s="53">
        <f t="shared" si="439"/>
        <v>1.0987569846428709</v>
      </c>
      <c r="AG1249" s="53">
        <f t="shared" si="440"/>
        <v>216154979270.42297</v>
      </c>
      <c r="AI1249" s="53">
        <f t="shared" si="435"/>
        <v>0</v>
      </c>
      <c r="AJ1249" s="53">
        <f t="shared" si="435"/>
        <v>0</v>
      </c>
      <c r="AK1249" s="53">
        <f t="shared" si="435"/>
        <v>0</v>
      </c>
      <c r="AL1249" s="53">
        <f t="shared" si="435"/>
        <v>-1.0987569846428709</v>
      </c>
      <c r="AM1249" s="53">
        <f t="shared" si="435"/>
        <v>0</v>
      </c>
    </row>
    <row r="1250" spans="1:39" x14ac:dyDescent="0.35">
      <c r="A1250" s="301">
        <v>2023</v>
      </c>
      <c r="B1250" s="301" t="s">
        <v>86</v>
      </c>
      <c r="C1250" s="301" t="s">
        <v>68</v>
      </c>
      <c r="D1250" s="302" t="s">
        <v>19</v>
      </c>
      <c r="E1250" s="302" t="s">
        <v>227</v>
      </c>
      <c r="F1250" s="301" t="s">
        <v>78</v>
      </c>
      <c r="G1250" s="301" t="s">
        <v>77</v>
      </c>
      <c r="H1250" s="303">
        <v>13139064000</v>
      </c>
      <c r="I1250" s="303">
        <v>18139064000</v>
      </c>
      <c r="J1250" s="303">
        <v>18137662743</v>
      </c>
      <c r="K1250" s="304">
        <f t="shared" si="451"/>
        <v>0.99992274921131541</v>
      </c>
      <c r="L1250" s="303">
        <v>17573958297</v>
      </c>
      <c r="M1250" s="304">
        <f t="shared" si="452"/>
        <v>0.9688459281581453</v>
      </c>
      <c r="P1250">
        <f t="shared" si="445"/>
        <v>2023</v>
      </c>
      <c r="Q1250" t="str">
        <f t="shared" si="446"/>
        <v>Claudia López 2020-2023</v>
      </c>
      <c r="R1250" t="str">
        <f t="shared" si="447"/>
        <v>0235-CONTRALORÍA DISTRITAL</v>
      </c>
      <c r="S1250" t="str">
        <f t="shared" si="448"/>
        <v>ORGANISMO DE CONTROL</v>
      </c>
      <c r="T1250" t="str">
        <f t="shared" si="449"/>
        <v>Organismo de Control</v>
      </c>
      <c r="U1250" t="str">
        <f t="shared" si="450"/>
        <v>Inversión directa</v>
      </c>
      <c r="V1250" t="s">
        <v>256</v>
      </c>
      <c r="W1250" s="53">
        <f t="shared" si="441"/>
        <v>14446919485.135521</v>
      </c>
      <c r="X1250" s="53">
        <f t="shared" si="442"/>
        <v>19944616842.091663</v>
      </c>
      <c r="Y1250" s="53">
        <f t="shared" si="443"/>
        <v>19943076104.710602</v>
      </c>
      <c r="Z1250" s="53"/>
      <c r="AA1250" s="53">
        <f t="shared" si="444"/>
        <v>19323260816.134876</v>
      </c>
      <c r="AB1250" s="53"/>
      <c r="AC1250" s="53">
        <f t="shared" si="436"/>
        <v>14446919485.135521</v>
      </c>
      <c r="AD1250" s="53">
        <f t="shared" si="437"/>
        <v>19944616842.091663</v>
      </c>
      <c r="AE1250" s="53">
        <f t="shared" si="438"/>
        <v>19943076104.710602</v>
      </c>
      <c r="AF1250" s="53">
        <f t="shared" si="439"/>
        <v>1.0994545310998738</v>
      </c>
      <c r="AG1250" s="53">
        <f t="shared" si="440"/>
        <v>19323260816.134876</v>
      </c>
      <c r="AI1250" s="53">
        <f t="shared" si="435"/>
        <v>0</v>
      </c>
      <c r="AJ1250" s="53">
        <f t="shared" si="435"/>
        <v>0</v>
      </c>
      <c r="AK1250" s="53">
        <f t="shared" si="435"/>
        <v>0</v>
      </c>
      <c r="AL1250" s="53">
        <f t="shared" si="435"/>
        <v>-1.0994545310998738</v>
      </c>
      <c r="AM1250" s="53">
        <f t="shared" si="435"/>
        <v>0</v>
      </c>
    </row>
    <row r="1251" spans="1:39" x14ac:dyDescent="0.35">
      <c r="A1251" s="301">
        <v>2023</v>
      </c>
      <c r="B1251" s="301" t="s">
        <v>86</v>
      </c>
      <c r="C1251" s="301" t="s">
        <v>69</v>
      </c>
      <c r="D1251" s="302" t="s">
        <v>11</v>
      </c>
      <c r="E1251" s="302" t="s">
        <v>228</v>
      </c>
      <c r="F1251" s="301" t="s">
        <v>76</v>
      </c>
      <c r="G1251" s="301" t="s">
        <v>77</v>
      </c>
      <c r="H1251" s="303">
        <v>10825760000</v>
      </c>
      <c r="I1251" s="303">
        <v>12086634000</v>
      </c>
      <c r="J1251" s="303">
        <v>10369512376</v>
      </c>
      <c r="K1251" s="304">
        <f t="shared" si="451"/>
        <v>0.85793218988843378</v>
      </c>
      <c r="L1251" s="303">
        <v>9838200449</v>
      </c>
      <c r="M1251" s="304">
        <f t="shared" si="452"/>
        <v>0.81397355533393334</v>
      </c>
      <c r="P1251">
        <f t="shared" si="445"/>
        <v>2023</v>
      </c>
      <c r="Q1251" t="str">
        <f t="shared" si="446"/>
        <v>Claudia López 2020-2023</v>
      </c>
      <c r="R1251" t="str">
        <f t="shared" si="447"/>
        <v>0501-AGENCIA DE EDUCACIÓN SUPERIOR, CIENCIA Y TECNOLOGÍA - ATENEA</v>
      </c>
      <c r="S1251" t="str">
        <f t="shared" si="448"/>
        <v>EDUCACIÓN</v>
      </c>
      <c r="T1251" t="str">
        <f t="shared" si="449"/>
        <v>Establecimientos Públicos</v>
      </c>
      <c r="U1251" t="str">
        <f t="shared" si="450"/>
        <v>Funcionamiento</v>
      </c>
      <c r="V1251" t="s">
        <v>256</v>
      </c>
      <c r="W1251" s="53">
        <f t="shared" si="441"/>
        <v>11903350427.808306</v>
      </c>
      <c r="X1251" s="53">
        <f t="shared" si="442"/>
        <v>13289731159.259251</v>
      </c>
      <c r="Y1251" s="53">
        <f t="shared" si="443"/>
        <v>11401688156.491842</v>
      </c>
      <c r="Z1251" s="53"/>
      <c r="AA1251" s="53">
        <f t="shared" si="444"/>
        <v>10817489721.134407</v>
      </c>
      <c r="AB1251" s="53"/>
      <c r="AC1251" s="53">
        <f t="shared" si="436"/>
        <v>11903350427.808306</v>
      </c>
      <c r="AD1251" s="53">
        <f t="shared" si="437"/>
        <v>13289731159.259251</v>
      </c>
      <c r="AE1251" s="53">
        <f t="shared" si="438"/>
        <v>11401688156.491842</v>
      </c>
      <c r="AF1251" s="53">
        <f t="shared" si="439"/>
        <v>0.94333030655944761</v>
      </c>
      <c r="AG1251" s="53">
        <f t="shared" si="440"/>
        <v>10817489721.134407</v>
      </c>
      <c r="AI1251" s="53">
        <f t="shared" si="435"/>
        <v>0</v>
      </c>
      <c r="AJ1251" s="53">
        <f t="shared" si="435"/>
        <v>0</v>
      </c>
      <c r="AK1251" s="53">
        <f t="shared" si="435"/>
        <v>0</v>
      </c>
      <c r="AL1251" s="53">
        <f t="shared" si="435"/>
        <v>-0.94333030655944761</v>
      </c>
      <c r="AM1251" s="53">
        <f t="shared" si="435"/>
        <v>0</v>
      </c>
    </row>
    <row r="1252" spans="1:39" x14ac:dyDescent="0.35">
      <c r="A1252" s="301">
        <v>2023</v>
      </c>
      <c r="B1252" s="301" t="s">
        <v>86</v>
      </c>
      <c r="C1252" s="301" t="s">
        <v>69</v>
      </c>
      <c r="D1252" s="302" t="s">
        <v>11</v>
      </c>
      <c r="E1252" s="302" t="s">
        <v>228</v>
      </c>
      <c r="F1252" s="301" t="s">
        <v>78</v>
      </c>
      <c r="G1252" s="301" t="s">
        <v>77</v>
      </c>
      <c r="H1252" s="303">
        <v>523839802000</v>
      </c>
      <c r="I1252" s="303">
        <v>513640802000</v>
      </c>
      <c r="J1252" s="303">
        <v>512193078903</v>
      </c>
      <c r="K1252" s="304">
        <f t="shared" si="451"/>
        <v>0.99718144841421685</v>
      </c>
      <c r="L1252" s="303">
        <v>283519808328</v>
      </c>
      <c r="M1252" s="304">
        <f t="shared" si="452"/>
        <v>0.55198069784183534</v>
      </c>
      <c r="P1252">
        <f t="shared" si="445"/>
        <v>2023</v>
      </c>
      <c r="Q1252" t="str">
        <f t="shared" si="446"/>
        <v>Claudia López 2020-2023</v>
      </c>
      <c r="R1252" t="str">
        <f t="shared" si="447"/>
        <v>0501-AGENCIA DE EDUCACIÓN SUPERIOR, CIENCIA Y TECNOLOGÍA - ATENEA</v>
      </c>
      <c r="S1252" t="str">
        <f t="shared" si="448"/>
        <v>EDUCACIÓN</v>
      </c>
      <c r="T1252" t="str">
        <f t="shared" si="449"/>
        <v>Establecimientos Públicos</v>
      </c>
      <c r="U1252" t="str">
        <f t="shared" si="450"/>
        <v>Inversión directa</v>
      </c>
      <c r="V1252" t="s">
        <v>256</v>
      </c>
      <c r="W1252" s="53">
        <f t="shared" si="441"/>
        <v>575982538984.76587</v>
      </c>
      <c r="X1252" s="53">
        <f t="shared" si="442"/>
        <v>564768335916.04663</v>
      </c>
      <c r="Y1252" s="53">
        <f t="shared" si="443"/>
        <v>563176507227.25049</v>
      </c>
      <c r="Z1252" s="53"/>
      <c r="AA1252" s="53">
        <f t="shared" si="444"/>
        <v>311741220177.91156</v>
      </c>
      <c r="AB1252" s="53"/>
      <c r="AC1252" s="53">
        <f t="shared" si="436"/>
        <v>575982538984.76587</v>
      </c>
      <c r="AD1252" s="53">
        <f t="shared" si="437"/>
        <v>564768335916.04663</v>
      </c>
      <c r="AE1252" s="53">
        <f t="shared" si="438"/>
        <v>563176507227.25049</v>
      </c>
      <c r="AF1252" s="53">
        <f t="shared" si="439"/>
        <v>1.0964403626705077</v>
      </c>
      <c r="AG1252" s="53">
        <f t="shared" si="440"/>
        <v>311741220177.91156</v>
      </c>
      <c r="AI1252" s="53">
        <f t="shared" si="435"/>
        <v>0</v>
      </c>
      <c r="AJ1252" s="53">
        <f t="shared" si="435"/>
        <v>0</v>
      </c>
      <c r="AK1252" s="53">
        <f t="shared" si="435"/>
        <v>0</v>
      </c>
      <c r="AL1252" s="53">
        <f t="shared" si="435"/>
        <v>-1.0964403626705077</v>
      </c>
      <c r="AM1252" s="53">
        <f t="shared" si="435"/>
        <v>0</v>
      </c>
    </row>
    <row r="1253" spans="1:39" x14ac:dyDescent="0.35">
      <c r="A1253" s="301">
        <v>2024</v>
      </c>
      <c r="B1253" s="301" t="s">
        <v>85</v>
      </c>
      <c r="C1253" s="301" t="s">
        <v>25</v>
      </c>
      <c r="D1253" s="302" t="s">
        <v>255</v>
      </c>
      <c r="E1253" s="302" t="s">
        <v>226</v>
      </c>
      <c r="F1253" s="301" t="s">
        <v>76</v>
      </c>
      <c r="G1253" s="301" t="s">
        <v>77</v>
      </c>
      <c r="H1253" s="333">
        <v>113791760000</v>
      </c>
      <c r="I1253" s="333">
        <v>113791760000</v>
      </c>
      <c r="J1253" s="333">
        <v>108428002849</v>
      </c>
      <c r="K1253" s="304">
        <v>0.95286339581178814</v>
      </c>
      <c r="L1253" s="333">
        <v>108322921076</v>
      </c>
      <c r="M1253" s="304">
        <v>0.95193993902546192</v>
      </c>
      <c r="P1253">
        <f t="shared" si="445"/>
        <v>2024</v>
      </c>
      <c r="Q1253" t="str">
        <f t="shared" si="446"/>
        <v>Carlos Galán 2024-2027</v>
      </c>
      <c r="R1253" t="str">
        <f t="shared" si="447"/>
        <v>0100-CONCEJO DE BOGOTA</v>
      </c>
      <c r="S1253" t="str">
        <f t="shared" si="448"/>
        <v>OTRAS ENTIDADES DE CONTROL</v>
      </c>
      <c r="T1253" t="str">
        <f t="shared" si="449"/>
        <v>Administración Centrral</v>
      </c>
      <c r="U1253" t="str">
        <f t="shared" si="450"/>
        <v>Funcionamiento</v>
      </c>
      <c r="V1253" t="s">
        <v>256</v>
      </c>
      <c r="W1253" s="53">
        <f t="shared" si="441"/>
        <v>118935147551.99998</v>
      </c>
      <c r="X1253" s="53">
        <f t="shared" si="442"/>
        <v>118935147551.99998</v>
      </c>
      <c r="Y1253" s="53">
        <f t="shared" si="443"/>
        <v>113328948577.7748</v>
      </c>
      <c r="Z1253" s="53"/>
      <c r="AA1253" s="53">
        <f t="shared" si="444"/>
        <v>113219117108.63519</v>
      </c>
      <c r="AB1253" s="53"/>
      <c r="AC1253" s="53">
        <f>+H1253*$AI$2</f>
        <v>118935147551.99998</v>
      </c>
      <c r="AD1253" s="53">
        <f t="shared" ref="AD1253:AG1253" si="453">+I1253*$AI$2</f>
        <v>118935147551.99998</v>
      </c>
      <c r="AE1253" s="53">
        <f t="shared" si="453"/>
        <v>113328948577.7748</v>
      </c>
      <c r="AF1253" s="53">
        <f t="shared" si="453"/>
        <v>0.99593282130248084</v>
      </c>
      <c r="AG1253" s="53">
        <f t="shared" si="453"/>
        <v>113219117108.63519</v>
      </c>
      <c r="AI1253" s="53">
        <f t="shared" ref="AI1253:AM1302" si="454">+W1253-AC1253</f>
        <v>0</v>
      </c>
      <c r="AJ1253" s="53">
        <f t="shared" si="454"/>
        <v>0</v>
      </c>
      <c r="AK1253" s="53">
        <f t="shared" si="454"/>
        <v>0</v>
      </c>
      <c r="AL1253" s="53">
        <f t="shared" si="454"/>
        <v>-0.99593282130248084</v>
      </c>
      <c r="AM1253" s="53">
        <f t="shared" si="454"/>
        <v>0</v>
      </c>
    </row>
    <row r="1254" spans="1:39" x14ac:dyDescent="0.35">
      <c r="A1254" s="301">
        <v>2024</v>
      </c>
      <c r="B1254" s="301" t="s">
        <v>85</v>
      </c>
      <c r="C1254" s="301" t="s">
        <v>26</v>
      </c>
      <c r="D1254" s="302" t="s">
        <v>255</v>
      </c>
      <c r="E1254" s="302" t="s">
        <v>226</v>
      </c>
      <c r="F1254" s="301" t="s">
        <v>76</v>
      </c>
      <c r="G1254" s="301" t="s">
        <v>77</v>
      </c>
      <c r="H1254" s="333">
        <v>213296571000</v>
      </c>
      <c r="I1254" s="333">
        <v>227491571000</v>
      </c>
      <c r="J1254" s="333">
        <v>227110504591</v>
      </c>
      <c r="K1254" s="304">
        <v>0.99832492075497603</v>
      </c>
      <c r="L1254" s="333">
        <v>223799276744</v>
      </c>
      <c r="M1254" s="304">
        <v>0.9837695337907707</v>
      </c>
      <c r="P1254">
        <f t="shared" si="445"/>
        <v>2024</v>
      </c>
      <c r="Q1254" t="str">
        <f t="shared" si="446"/>
        <v>Carlos Galán 2024-2027</v>
      </c>
      <c r="R1254" t="str">
        <f t="shared" si="447"/>
        <v>0102-PERSONERÍA DE BOGOTÁ</v>
      </c>
      <c r="S1254" t="str">
        <f t="shared" si="448"/>
        <v>OTRAS ENTIDADES DE CONTROL</v>
      </c>
      <c r="T1254" t="str">
        <f t="shared" si="449"/>
        <v>Administración Centrral</v>
      </c>
      <c r="U1254" t="str">
        <f t="shared" si="450"/>
        <v>Funcionamiento</v>
      </c>
      <c r="V1254" t="s">
        <v>256</v>
      </c>
      <c r="W1254" s="53">
        <f t="shared" si="441"/>
        <v>222937576009.19998</v>
      </c>
      <c r="X1254" s="53">
        <f t="shared" si="442"/>
        <v>237774190009.19998</v>
      </c>
      <c r="Y1254" s="53">
        <f t="shared" si="443"/>
        <v>237375899398.51318</v>
      </c>
      <c r="Z1254" s="53"/>
      <c r="AA1254" s="53">
        <f t="shared" si="444"/>
        <v>233915004052.82877</v>
      </c>
      <c r="AB1254" s="53"/>
      <c r="AC1254" s="53">
        <f t="shared" ref="AC1254:AC1317" si="455">+H1254*$AI$2</f>
        <v>222937576009.19998</v>
      </c>
      <c r="AD1254" s="53">
        <f t="shared" ref="AD1254:AD1317" si="456">+I1254*$AI$2</f>
        <v>237774190009.19998</v>
      </c>
      <c r="AE1254" s="53">
        <f t="shared" ref="AE1254:AE1317" si="457">+J1254*$AI$2</f>
        <v>237375899398.51318</v>
      </c>
      <c r="AF1254" s="53">
        <f t="shared" ref="AF1254:AF1317" si="458">+K1254*$AI$2</f>
        <v>1.0434492071731007</v>
      </c>
      <c r="AG1254" s="53">
        <f t="shared" ref="AG1254:AG1317" si="459">+L1254*$AI$2</f>
        <v>233915004052.82877</v>
      </c>
      <c r="AI1254" s="53">
        <f t="shared" si="454"/>
        <v>0</v>
      </c>
      <c r="AJ1254" s="53">
        <f t="shared" si="454"/>
        <v>0</v>
      </c>
      <c r="AK1254" s="53">
        <f t="shared" si="454"/>
        <v>0</v>
      </c>
      <c r="AL1254" s="53">
        <f t="shared" si="454"/>
        <v>-1.0434492071731007</v>
      </c>
      <c r="AM1254" s="53">
        <f t="shared" si="454"/>
        <v>0</v>
      </c>
    </row>
    <row r="1255" spans="1:39" x14ac:dyDescent="0.35">
      <c r="A1255" s="301">
        <v>2024</v>
      </c>
      <c r="B1255" s="301" t="s">
        <v>85</v>
      </c>
      <c r="C1255" s="301" t="s">
        <v>26</v>
      </c>
      <c r="D1255" s="302" t="s">
        <v>255</v>
      </c>
      <c r="E1255" s="302" t="s">
        <v>226</v>
      </c>
      <c r="F1255" s="301" t="s">
        <v>78</v>
      </c>
      <c r="G1255" s="301" t="s">
        <v>77</v>
      </c>
      <c r="H1255" s="333">
        <v>6749270000</v>
      </c>
      <c r="I1255" s="333">
        <v>11749270000</v>
      </c>
      <c r="J1255" s="333">
        <v>11655413366</v>
      </c>
      <c r="K1255" s="304">
        <v>0.99201170506763403</v>
      </c>
      <c r="L1255" s="333">
        <v>8426283794</v>
      </c>
      <c r="M1255" s="304">
        <v>0.71717509206954988</v>
      </c>
      <c r="P1255">
        <f t="shared" si="445"/>
        <v>2024</v>
      </c>
      <c r="Q1255" t="str">
        <f t="shared" si="446"/>
        <v>Carlos Galán 2024-2027</v>
      </c>
      <c r="R1255" t="str">
        <f t="shared" si="447"/>
        <v>0102-PERSONERÍA DE BOGOTÁ</v>
      </c>
      <c r="S1255" t="str">
        <f t="shared" si="448"/>
        <v>OTRAS ENTIDADES DE CONTROL</v>
      </c>
      <c r="T1255" t="str">
        <f t="shared" si="449"/>
        <v>Administración Centrral</v>
      </c>
      <c r="U1255" t="str">
        <f t="shared" si="450"/>
        <v>Inversión directa</v>
      </c>
      <c r="V1255" t="s">
        <v>256</v>
      </c>
      <c r="W1255" s="53">
        <f t="shared" si="441"/>
        <v>7054337003.999999</v>
      </c>
      <c r="X1255" s="53">
        <f t="shared" si="442"/>
        <v>12280337003.999998</v>
      </c>
      <c r="Y1255" s="53">
        <f t="shared" si="443"/>
        <v>12182238050.143198</v>
      </c>
      <c r="Z1255" s="53"/>
      <c r="AA1255" s="53">
        <f t="shared" si="444"/>
        <v>8807151821.4888</v>
      </c>
      <c r="AB1255" s="53"/>
      <c r="AC1255" s="53">
        <f t="shared" si="455"/>
        <v>7054337003.999999</v>
      </c>
      <c r="AD1255" s="53">
        <f t="shared" si="456"/>
        <v>12280337003.999998</v>
      </c>
      <c r="AE1255" s="53">
        <f t="shared" si="457"/>
        <v>12182238050.143198</v>
      </c>
      <c r="AF1255" s="53">
        <f t="shared" si="458"/>
        <v>1.036850634136691</v>
      </c>
      <c r="AG1255" s="53">
        <f t="shared" si="459"/>
        <v>8807151821.4888</v>
      </c>
      <c r="AI1255" s="53">
        <f t="shared" si="454"/>
        <v>0</v>
      </c>
      <c r="AJ1255" s="53">
        <f t="shared" si="454"/>
        <v>0</v>
      </c>
      <c r="AK1255" s="53">
        <f t="shared" si="454"/>
        <v>0</v>
      </c>
      <c r="AL1255" s="53">
        <f t="shared" si="454"/>
        <v>-1.036850634136691</v>
      </c>
      <c r="AM1255" s="53">
        <f t="shared" si="454"/>
        <v>0</v>
      </c>
    </row>
    <row r="1256" spans="1:39" x14ac:dyDescent="0.35">
      <c r="A1256" s="301">
        <v>2024</v>
      </c>
      <c r="B1256" s="301" t="s">
        <v>85</v>
      </c>
      <c r="C1256" s="301" t="s">
        <v>27</v>
      </c>
      <c r="D1256" s="302" t="s">
        <v>13</v>
      </c>
      <c r="E1256" s="302" t="s">
        <v>226</v>
      </c>
      <c r="F1256" s="301" t="s">
        <v>76</v>
      </c>
      <c r="G1256" s="301" t="s">
        <v>77</v>
      </c>
      <c r="H1256" s="322">
        <v>149558863000</v>
      </c>
      <c r="I1256" s="322">
        <v>130746453059</v>
      </c>
      <c r="J1256" s="322">
        <v>128982367698</v>
      </c>
      <c r="K1256" s="304">
        <v>0.98650758533232297</v>
      </c>
      <c r="L1256" s="322">
        <v>124841522856</v>
      </c>
      <c r="M1256" s="304">
        <v>0.95483678474753442</v>
      </c>
      <c r="P1256">
        <f t="shared" si="445"/>
        <v>2024</v>
      </c>
      <c r="Q1256" t="str">
        <f t="shared" si="446"/>
        <v>Carlos Galán 2024-2027</v>
      </c>
      <c r="R1256" t="str">
        <f t="shared" si="447"/>
        <v>0104-SECRETARÍA GENERAL</v>
      </c>
      <c r="S1256" t="str">
        <f t="shared" si="448"/>
        <v>GESTIÓN PÚBLICA</v>
      </c>
      <c r="T1256" t="str">
        <f t="shared" si="449"/>
        <v>Administración Centrral</v>
      </c>
      <c r="U1256" t="str">
        <f t="shared" si="450"/>
        <v>Funcionamiento</v>
      </c>
      <c r="V1256" t="s">
        <v>256</v>
      </c>
      <c r="W1256" s="53">
        <f t="shared" si="441"/>
        <v>156318923607.59998</v>
      </c>
      <c r="X1256" s="53">
        <f t="shared" si="442"/>
        <v>136656192737.26678</v>
      </c>
      <c r="Y1256" s="53">
        <f t="shared" si="443"/>
        <v>134812370717.94958</v>
      </c>
      <c r="Z1256" s="53"/>
      <c r="AA1256" s="53">
        <f t="shared" si="444"/>
        <v>130484359689.09119</v>
      </c>
      <c r="AB1256" s="53"/>
      <c r="AC1256" s="53">
        <f t="shared" si="455"/>
        <v>156318923607.59998</v>
      </c>
      <c r="AD1256" s="53">
        <f t="shared" si="456"/>
        <v>136656192737.26678</v>
      </c>
      <c r="AE1256" s="53">
        <f t="shared" si="457"/>
        <v>134812370717.94958</v>
      </c>
      <c r="AF1256" s="53">
        <f t="shared" si="458"/>
        <v>1.0310977281893439</v>
      </c>
      <c r="AG1256" s="53">
        <f t="shared" si="459"/>
        <v>130484359689.09119</v>
      </c>
      <c r="AI1256" s="53">
        <f t="shared" si="454"/>
        <v>0</v>
      </c>
      <c r="AJ1256" s="53">
        <f t="shared" si="454"/>
        <v>0</v>
      </c>
      <c r="AK1256" s="53">
        <f t="shared" si="454"/>
        <v>0</v>
      </c>
      <c r="AL1256" s="53">
        <f t="shared" si="454"/>
        <v>-1.0310977281893439</v>
      </c>
      <c r="AM1256" s="53">
        <f t="shared" si="454"/>
        <v>0</v>
      </c>
    </row>
    <row r="1257" spans="1:39" x14ac:dyDescent="0.35">
      <c r="A1257" s="301">
        <v>2024</v>
      </c>
      <c r="B1257" s="301" t="s">
        <v>85</v>
      </c>
      <c r="C1257" s="301" t="s">
        <v>27</v>
      </c>
      <c r="D1257" s="302" t="s">
        <v>13</v>
      </c>
      <c r="E1257" s="302" t="s">
        <v>226</v>
      </c>
      <c r="F1257" s="301" t="s">
        <v>78</v>
      </c>
      <c r="G1257" s="301" t="s">
        <v>77</v>
      </c>
      <c r="H1257" s="322">
        <v>88286022000</v>
      </c>
      <c r="I1257" s="322">
        <v>88004818429</v>
      </c>
      <c r="J1257" s="322">
        <v>86332735571</v>
      </c>
      <c r="K1257" s="304">
        <v>0.98100009876903504</v>
      </c>
      <c r="L1257" s="322">
        <v>71395464910</v>
      </c>
      <c r="M1257" s="304">
        <v>0.81126768038956876</v>
      </c>
      <c r="P1257">
        <f t="shared" si="445"/>
        <v>2024</v>
      </c>
      <c r="Q1257" t="str">
        <f t="shared" si="446"/>
        <v>Carlos Galán 2024-2027</v>
      </c>
      <c r="R1257" t="str">
        <f t="shared" si="447"/>
        <v>0104-SECRETARÍA GENERAL</v>
      </c>
      <c r="S1257" t="str">
        <f t="shared" si="448"/>
        <v>GESTIÓN PÚBLICA</v>
      </c>
      <c r="T1257" t="str">
        <f t="shared" si="449"/>
        <v>Administración Centrral</v>
      </c>
      <c r="U1257" t="str">
        <f t="shared" si="450"/>
        <v>Inversión directa</v>
      </c>
      <c r="V1257" t="s">
        <v>256</v>
      </c>
      <c r="W1257" s="53">
        <f t="shared" si="441"/>
        <v>92276550194.399994</v>
      </c>
      <c r="X1257" s="53">
        <f t="shared" si="442"/>
        <v>91982636221.990799</v>
      </c>
      <c r="Y1257" s="53">
        <f t="shared" si="443"/>
        <v>90234975218.809189</v>
      </c>
      <c r="Z1257" s="53"/>
      <c r="AA1257" s="53">
        <f t="shared" si="444"/>
        <v>74622539923.931992</v>
      </c>
      <c r="AB1257" s="53"/>
      <c r="AC1257" s="53">
        <f t="shared" si="455"/>
        <v>92276550194.399994</v>
      </c>
      <c r="AD1257" s="53">
        <f t="shared" si="456"/>
        <v>91982636221.990799</v>
      </c>
      <c r="AE1257" s="53">
        <f t="shared" si="457"/>
        <v>90234975218.809189</v>
      </c>
      <c r="AF1257" s="53">
        <f t="shared" si="458"/>
        <v>1.0253413032333953</v>
      </c>
      <c r="AG1257" s="53">
        <f t="shared" si="459"/>
        <v>74622539923.931992</v>
      </c>
      <c r="AI1257" s="53">
        <f t="shared" si="454"/>
        <v>0</v>
      </c>
      <c r="AJ1257" s="53">
        <f t="shared" si="454"/>
        <v>0</v>
      </c>
      <c r="AK1257" s="53">
        <f t="shared" si="454"/>
        <v>0</v>
      </c>
      <c r="AL1257" s="53">
        <f t="shared" si="454"/>
        <v>-1.0253413032333953</v>
      </c>
      <c r="AM1257" s="53">
        <f t="shared" si="454"/>
        <v>0</v>
      </c>
    </row>
    <row r="1258" spans="1:39" x14ac:dyDescent="0.35">
      <c r="A1258" s="301">
        <v>2024</v>
      </c>
      <c r="B1258" s="301" t="s">
        <v>85</v>
      </c>
      <c r="C1258" s="301" t="s">
        <v>28</v>
      </c>
      <c r="D1258" s="302" t="s">
        <v>255</v>
      </c>
      <c r="E1258" s="302" t="s">
        <v>226</v>
      </c>
      <c r="F1258" s="301" t="s">
        <v>76</v>
      </c>
      <c r="G1258" s="301" t="s">
        <v>77</v>
      </c>
      <c r="H1258" s="322">
        <v>29927564000</v>
      </c>
      <c r="I1258" s="322">
        <v>29927564000</v>
      </c>
      <c r="J1258" s="322">
        <v>28838956153</v>
      </c>
      <c r="K1258" s="304">
        <v>0.96362524370510072</v>
      </c>
      <c r="L1258" s="322">
        <v>27805164914</v>
      </c>
      <c r="M1258" s="304">
        <v>0.92908213023953434</v>
      </c>
      <c r="P1258">
        <f t="shared" si="445"/>
        <v>2024</v>
      </c>
      <c r="Q1258" t="str">
        <f t="shared" si="446"/>
        <v>Carlos Galán 2024-2027</v>
      </c>
      <c r="R1258" t="str">
        <f t="shared" si="447"/>
        <v>0105-VEEDURÍA DISTRITAL</v>
      </c>
      <c r="S1258" t="str">
        <f t="shared" si="448"/>
        <v>OTRAS ENTIDADES DE CONTROL</v>
      </c>
      <c r="T1258" t="str">
        <f t="shared" si="449"/>
        <v>Administración Centrral</v>
      </c>
      <c r="U1258" t="str">
        <f t="shared" si="450"/>
        <v>Funcionamiento</v>
      </c>
      <c r="V1258" t="s">
        <v>256</v>
      </c>
      <c r="W1258" s="53">
        <f t="shared" si="441"/>
        <v>31280289892.799995</v>
      </c>
      <c r="X1258" s="53">
        <f t="shared" si="442"/>
        <v>31280289892.799995</v>
      </c>
      <c r="Y1258" s="53">
        <f t="shared" si="443"/>
        <v>30142476971.115597</v>
      </c>
      <c r="Z1258" s="53"/>
      <c r="AA1258" s="53">
        <f t="shared" si="444"/>
        <v>29061958368.112797</v>
      </c>
      <c r="AB1258" s="53"/>
      <c r="AC1258" s="53">
        <f t="shared" si="455"/>
        <v>31280289892.799995</v>
      </c>
      <c r="AD1258" s="53">
        <f t="shared" si="456"/>
        <v>31280289892.799995</v>
      </c>
      <c r="AE1258" s="53">
        <f t="shared" si="457"/>
        <v>30142476971.115597</v>
      </c>
      <c r="AF1258" s="53">
        <f t="shared" si="458"/>
        <v>1.0071811047205712</v>
      </c>
      <c r="AG1258" s="53">
        <f t="shared" si="459"/>
        <v>29061958368.112797</v>
      </c>
      <c r="AI1258" s="53">
        <f t="shared" si="454"/>
        <v>0</v>
      </c>
      <c r="AJ1258" s="53">
        <f t="shared" si="454"/>
        <v>0</v>
      </c>
      <c r="AK1258" s="53">
        <f t="shared" si="454"/>
        <v>0</v>
      </c>
      <c r="AL1258" s="53">
        <f t="shared" si="454"/>
        <v>-1.0071811047205712</v>
      </c>
      <c r="AM1258" s="53">
        <f t="shared" si="454"/>
        <v>0</v>
      </c>
    </row>
    <row r="1259" spans="1:39" x14ac:dyDescent="0.35">
      <c r="A1259" s="301">
        <v>2024</v>
      </c>
      <c r="B1259" s="301" t="s">
        <v>85</v>
      </c>
      <c r="C1259" s="301" t="s">
        <v>28</v>
      </c>
      <c r="D1259" s="302" t="s">
        <v>255</v>
      </c>
      <c r="E1259" s="302" t="s">
        <v>226</v>
      </c>
      <c r="F1259" s="301" t="s">
        <v>78</v>
      </c>
      <c r="G1259" s="301" t="s">
        <v>77</v>
      </c>
      <c r="H1259" s="322">
        <v>3025656000</v>
      </c>
      <c r="I1259" s="322">
        <v>3025656000</v>
      </c>
      <c r="J1259" s="322">
        <v>3013124940</v>
      </c>
      <c r="K1259" s="304">
        <v>0.99585839897199158</v>
      </c>
      <c r="L1259" s="322">
        <v>2511762065</v>
      </c>
      <c r="M1259" s="304">
        <v>0.83015454004024247</v>
      </c>
      <c r="P1259">
        <f t="shared" si="445"/>
        <v>2024</v>
      </c>
      <c r="Q1259" t="str">
        <f t="shared" si="446"/>
        <v>Carlos Galán 2024-2027</v>
      </c>
      <c r="R1259" t="str">
        <f t="shared" si="447"/>
        <v>0105-VEEDURÍA DISTRITAL</v>
      </c>
      <c r="S1259" t="str">
        <f t="shared" si="448"/>
        <v>OTRAS ENTIDADES DE CONTROL</v>
      </c>
      <c r="T1259" t="str">
        <f t="shared" si="449"/>
        <v>Administración Centrral</v>
      </c>
      <c r="U1259" t="str">
        <f t="shared" si="450"/>
        <v>Inversión directa</v>
      </c>
      <c r="V1259" t="s">
        <v>256</v>
      </c>
      <c r="W1259" s="53">
        <f t="shared" si="441"/>
        <v>3162415651.1999998</v>
      </c>
      <c r="X1259" s="53">
        <f t="shared" si="442"/>
        <v>3162415651.1999998</v>
      </c>
      <c r="Y1259" s="53">
        <f t="shared" si="443"/>
        <v>3149318187.2879996</v>
      </c>
      <c r="Z1259" s="53"/>
      <c r="AA1259" s="53">
        <f t="shared" si="444"/>
        <v>2625293710.3379998</v>
      </c>
      <c r="AB1259" s="53"/>
      <c r="AC1259" s="53">
        <f t="shared" si="455"/>
        <v>3162415651.1999998</v>
      </c>
      <c r="AD1259" s="53">
        <f t="shared" si="456"/>
        <v>3162415651.1999998</v>
      </c>
      <c r="AE1259" s="53">
        <f t="shared" si="457"/>
        <v>3149318187.2879996</v>
      </c>
      <c r="AF1259" s="53">
        <f t="shared" si="458"/>
        <v>1.0408711986055255</v>
      </c>
      <c r="AG1259" s="53">
        <f t="shared" si="459"/>
        <v>2625293710.3379998</v>
      </c>
      <c r="AI1259" s="53">
        <f t="shared" si="454"/>
        <v>0</v>
      </c>
      <c r="AJ1259" s="53">
        <f t="shared" si="454"/>
        <v>0</v>
      </c>
      <c r="AK1259" s="53">
        <f t="shared" si="454"/>
        <v>0</v>
      </c>
      <c r="AL1259" s="53">
        <f t="shared" si="454"/>
        <v>-1.0408711986055255</v>
      </c>
      <c r="AM1259" s="53">
        <f t="shared" si="454"/>
        <v>0</v>
      </c>
    </row>
    <row r="1260" spans="1:39" x14ac:dyDescent="0.35">
      <c r="A1260" s="301">
        <v>2024</v>
      </c>
      <c r="B1260" s="301" t="s">
        <v>85</v>
      </c>
      <c r="C1260" s="301" t="s">
        <v>29</v>
      </c>
      <c r="D1260" s="302" t="s">
        <v>14</v>
      </c>
      <c r="E1260" s="302" t="s">
        <v>226</v>
      </c>
      <c r="F1260" s="301" t="s">
        <v>76</v>
      </c>
      <c r="G1260" s="301" t="s">
        <v>77</v>
      </c>
      <c r="H1260" s="322">
        <v>182487963000</v>
      </c>
      <c r="I1260" s="322">
        <v>179614300975</v>
      </c>
      <c r="J1260" s="322">
        <v>170248506831</v>
      </c>
      <c r="K1260" s="304">
        <v>0.94785607775572611</v>
      </c>
      <c r="L1260" s="322">
        <v>164810495695</v>
      </c>
      <c r="M1260" s="304">
        <v>0.91758003009982758</v>
      </c>
      <c r="P1260">
        <f t="shared" si="445"/>
        <v>2024</v>
      </c>
      <c r="Q1260" t="str">
        <f t="shared" si="446"/>
        <v>Carlos Galán 2024-2027</v>
      </c>
      <c r="R1260" t="str">
        <f t="shared" si="447"/>
        <v>0110-SECRETARÍA DISTRITAL DE GOBIERNO</v>
      </c>
      <c r="S1260" t="str">
        <f t="shared" si="448"/>
        <v>GOBIERNO</v>
      </c>
      <c r="T1260" t="str">
        <f t="shared" si="449"/>
        <v>Administración Centrral</v>
      </c>
      <c r="U1260" t="str">
        <f t="shared" si="450"/>
        <v>Funcionamiento</v>
      </c>
      <c r="V1260" t="s">
        <v>256</v>
      </c>
      <c r="W1260" s="53">
        <f t="shared" si="441"/>
        <v>190736418927.59998</v>
      </c>
      <c r="X1260" s="53">
        <f t="shared" si="442"/>
        <v>187732867379.06998</v>
      </c>
      <c r="Y1260" s="53">
        <f t="shared" si="443"/>
        <v>177943739339.76117</v>
      </c>
      <c r="Z1260" s="53"/>
      <c r="AA1260" s="53">
        <f t="shared" si="444"/>
        <v>172259930100.41397</v>
      </c>
      <c r="AB1260" s="53"/>
      <c r="AC1260" s="53">
        <f t="shared" si="455"/>
        <v>190736418927.59998</v>
      </c>
      <c r="AD1260" s="53">
        <f t="shared" si="456"/>
        <v>187732867379.06998</v>
      </c>
      <c r="AE1260" s="53">
        <f t="shared" si="457"/>
        <v>177943739339.76117</v>
      </c>
      <c r="AF1260" s="53">
        <f t="shared" si="458"/>
        <v>0.99069917247028483</v>
      </c>
      <c r="AG1260" s="53">
        <f t="shared" si="459"/>
        <v>172259930100.41397</v>
      </c>
      <c r="AI1260" s="53">
        <f t="shared" si="454"/>
        <v>0</v>
      </c>
      <c r="AJ1260" s="53">
        <f t="shared" si="454"/>
        <v>0</v>
      </c>
      <c r="AK1260" s="53">
        <f t="shared" si="454"/>
        <v>0</v>
      </c>
      <c r="AL1260" s="53">
        <f t="shared" si="454"/>
        <v>-0.99069917247028483</v>
      </c>
      <c r="AM1260" s="53">
        <f t="shared" si="454"/>
        <v>0</v>
      </c>
    </row>
    <row r="1261" spans="1:39" x14ac:dyDescent="0.35">
      <c r="A1261" s="301">
        <v>2024</v>
      </c>
      <c r="B1261" s="301" t="s">
        <v>85</v>
      </c>
      <c r="C1261" s="301" t="s">
        <v>29</v>
      </c>
      <c r="D1261" s="302" t="s">
        <v>14</v>
      </c>
      <c r="E1261" s="302" t="s">
        <v>226</v>
      </c>
      <c r="F1261" s="301" t="s">
        <v>78</v>
      </c>
      <c r="G1261" s="301" t="s">
        <v>77</v>
      </c>
      <c r="H1261" s="322">
        <v>79411989000</v>
      </c>
      <c r="I1261" s="322">
        <v>75372535292</v>
      </c>
      <c r="J1261" s="322">
        <v>70423510816</v>
      </c>
      <c r="K1261" s="304">
        <v>0.93433915342203855</v>
      </c>
      <c r="L1261" s="322">
        <v>62369017915</v>
      </c>
      <c r="M1261" s="304">
        <v>0.82747671513737464</v>
      </c>
      <c r="P1261">
        <f t="shared" si="445"/>
        <v>2024</v>
      </c>
      <c r="Q1261" t="str">
        <f t="shared" si="446"/>
        <v>Carlos Galán 2024-2027</v>
      </c>
      <c r="R1261" t="str">
        <f t="shared" si="447"/>
        <v>0110-SECRETARÍA DISTRITAL DE GOBIERNO</v>
      </c>
      <c r="S1261" t="str">
        <f t="shared" si="448"/>
        <v>GOBIERNO</v>
      </c>
      <c r="T1261" t="str">
        <f t="shared" si="449"/>
        <v>Administración Centrral</v>
      </c>
      <c r="U1261" t="str">
        <f t="shared" si="450"/>
        <v>Inversión directa</v>
      </c>
      <c r="V1261" t="s">
        <v>256</v>
      </c>
      <c r="W1261" s="53">
        <f t="shared" si="441"/>
        <v>83001410902.799988</v>
      </c>
      <c r="X1261" s="53">
        <f t="shared" si="442"/>
        <v>78779373887.198395</v>
      </c>
      <c r="Y1261" s="53">
        <f t="shared" si="443"/>
        <v>73606653504.883194</v>
      </c>
      <c r="Z1261" s="53"/>
      <c r="AA1261" s="53">
        <f t="shared" si="444"/>
        <v>65188097524.757996</v>
      </c>
      <c r="AB1261" s="53"/>
      <c r="AC1261" s="53">
        <f t="shared" si="455"/>
        <v>83001410902.799988</v>
      </c>
      <c r="AD1261" s="53">
        <f t="shared" si="456"/>
        <v>78779373887.198395</v>
      </c>
      <c r="AE1261" s="53">
        <f t="shared" si="457"/>
        <v>73606653504.883194</v>
      </c>
      <c r="AF1261" s="53">
        <f t="shared" si="458"/>
        <v>0.9765712831567146</v>
      </c>
      <c r="AG1261" s="53">
        <f t="shared" si="459"/>
        <v>65188097524.757996</v>
      </c>
      <c r="AI1261" s="53">
        <f t="shared" si="454"/>
        <v>0</v>
      </c>
      <c r="AJ1261" s="53">
        <f t="shared" si="454"/>
        <v>0</v>
      </c>
      <c r="AK1261" s="53">
        <f t="shared" si="454"/>
        <v>0</v>
      </c>
      <c r="AL1261" s="53">
        <f t="shared" si="454"/>
        <v>-0.9765712831567146</v>
      </c>
      <c r="AM1261" s="53">
        <f t="shared" si="454"/>
        <v>0</v>
      </c>
    </row>
    <row r="1262" spans="1:39" x14ac:dyDescent="0.35">
      <c r="A1262" s="301">
        <v>2024</v>
      </c>
      <c r="B1262" s="301" t="s">
        <v>85</v>
      </c>
      <c r="C1262" s="301" t="s">
        <v>30</v>
      </c>
      <c r="D1262" s="302" t="s">
        <v>16</v>
      </c>
      <c r="E1262" s="302" t="s">
        <v>226</v>
      </c>
      <c r="F1262" s="301" t="s">
        <v>76</v>
      </c>
      <c r="G1262" s="301" t="s">
        <v>77</v>
      </c>
      <c r="H1262" s="322">
        <v>671645563000</v>
      </c>
      <c r="I1262" s="322">
        <v>605936862292</v>
      </c>
      <c r="J1262" s="322">
        <v>539861111630</v>
      </c>
      <c r="K1262" s="304">
        <v>0.8909527464428163</v>
      </c>
      <c r="L1262" s="322">
        <v>522675118847</v>
      </c>
      <c r="M1262" s="304">
        <v>0.86259006733794596</v>
      </c>
      <c r="P1262">
        <f t="shared" si="445"/>
        <v>2024</v>
      </c>
      <c r="Q1262" t="str">
        <f t="shared" si="446"/>
        <v>Carlos Galán 2024-2027</v>
      </c>
      <c r="R1262" t="str">
        <f t="shared" si="447"/>
        <v>0111-SECRETARÍA DISTRITAL DE HACIENDA</v>
      </c>
      <c r="S1262" t="str">
        <f t="shared" si="448"/>
        <v>HACIENDA</v>
      </c>
      <c r="T1262" t="str">
        <f t="shared" si="449"/>
        <v>Administración Centrral</v>
      </c>
      <c r="U1262" t="str">
        <f t="shared" si="450"/>
        <v>Funcionamiento</v>
      </c>
      <c r="V1262" t="s">
        <v>256</v>
      </c>
      <c r="W1262" s="53">
        <f t="shared" si="441"/>
        <v>702003942447.59998</v>
      </c>
      <c r="X1262" s="53">
        <f t="shared" si="442"/>
        <v>633325208467.59839</v>
      </c>
      <c r="Y1262" s="53">
        <f t="shared" si="443"/>
        <v>564262833875.6759</v>
      </c>
      <c r="Z1262" s="53"/>
      <c r="AA1262" s="53">
        <f t="shared" si="444"/>
        <v>546300034218.88434</v>
      </c>
      <c r="AB1262" s="53"/>
      <c r="AC1262" s="53">
        <f t="shared" si="455"/>
        <v>702003942447.59998</v>
      </c>
      <c r="AD1262" s="53">
        <f t="shared" si="456"/>
        <v>633325208467.59839</v>
      </c>
      <c r="AE1262" s="53">
        <f t="shared" si="457"/>
        <v>564262833875.6759</v>
      </c>
      <c r="AF1262" s="53">
        <f t="shared" si="458"/>
        <v>0.93122381058203152</v>
      </c>
      <c r="AG1262" s="53">
        <f t="shared" si="459"/>
        <v>546300034218.88434</v>
      </c>
      <c r="AI1262" s="53">
        <f t="shared" si="454"/>
        <v>0</v>
      </c>
      <c r="AJ1262" s="53">
        <f t="shared" si="454"/>
        <v>0</v>
      </c>
      <c r="AK1262" s="53">
        <f t="shared" si="454"/>
        <v>0</v>
      </c>
      <c r="AL1262" s="53">
        <f t="shared" si="454"/>
        <v>-0.93122381058203152</v>
      </c>
      <c r="AM1262" s="53">
        <f t="shared" si="454"/>
        <v>0</v>
      </c>
    </row>
    <row r="1263" spans="1:39" x14ac:dyDescent="0.35">
      <c r="A1263" s="301">
        <v>2024</v>
      </c>
      <c r="B1263" s="301" t="s">
        <v>85</v>
      </c>
      <c r="C1263" s="301" t="s">
        <v>30</v>
      </c>
      <c r="D1263" s="302" t="s">
        <v>16</v>
      </c>
      <c r="E1263" s="302" t="s">
        <v>226</v>
      </c>
      <c r="F1263" s="301" t="s">
        <v>79</v>
      </c>
      <c r="G1263" s="301" t="s">
        <v>77</v>
      </c>
      <c r="H1263" s="322">
        <v>1913449624000</v>
      </c>
      <c r="I1263" s="322">
        <v>1863449624000</v>
      </c>
      <c r="J1263" s="322">
        <v>1677414756809</v>
      </c>
      <c r="K1263" s="304">
        <v>0.90016640922566737</v>
      </c>
      <c r="L1263" s="322">
        <v>1674385255530</v>
      </c>
      <c r="M1263" s="304">
        <v>0.89854066027062074</v>
      </c>
      <c r="P1263">
        <f t="shared" si="445"/>
        <v>2024</v>
      </c>
      <c r="Q1263" t="str">
        <f t="shared" si="446"/>
        <v>Carlos Galán 2024-2027</v>
      </c>
      <c r="R1263" t="str">
        <f t="shared" si="447"/>
        <v>0111-SECRETARÍA DISTRITAL DE HACIENDA</v>
      </c>
      <c r="S1263" t="str">
        <f t="shared" si="448"/>
        <v>HACIENDA</v>
      </c>
      <c r="T1263" t="str">
        <f t="shared" si="449"/>
        <v>Administración Centrral</v>
      </c>
      <c r="U1263" t="str">
        <f t="shared" si="450"/>
        <v>Servicio de la deuda</v>
      </c>
      <c r="V1263" t="s">
        <v>256</v>
      </c>
      <c r="W1263" s="53">
        <f t="shared" si="441"/>
        <v>1999937547004.7998</v>
      </c>
      <c r="X1263" s="53">
        <f t="shared" si="442"/>
        <v>1947677547004.7998</v>
      </c>
      <c r="Y1263" s="53">
        <f t="shared" si="443"/>
        <v>1753233903816.7666</v>
      </c>
      <c r="Z1263" s="53"/>
      <c r="AA1263" s="53">
        <f t="shared" si="444"/>
        <v>1750067469079.9558</v>
      </c>
      <c r="AB1263" s="53"/>
      <c r="AC1263" s="53">
        <f t="shared" si="455"/>
        <v>1999937547004.7998</v>
      </c>
      <c r="AD1263" s="53">
        <f t="shared" si="456"/>
        <v>1947677547004.7998</v>
      </c>
      <c r="AE1263" s="53">
        <f t="shared" si="457"/>
        <v>1753233903816.7666</v>
      </c>
      <c r="AF1263" s="53">
        <f t="shared" si="458"/>
        <v>0.94085393092266745</v>
      </c>
      <c r="AG1263" s="53">
        <f t="shared" si="459"/>
        <v>1750067469079.9558</v>
      </c>
      <c r="AI1263" s="53">
        <f t="shared" si="454"/>
        <v>0</v>
      </c>
      <c r="AJ1263" s="53">
        <f t="shared" si="454"/>
        <v>0</v>
      </c>
      <c r="AK1263" s="53">
        <f t="shared" si="454"/>
        <v>0</v>
      </c>
      <c r="AL1263" s="53">
        <f t="shared" si="454"/>
        <v>-0.94085393092266745</v>
      </c>
      <c r="AM1263" s="53">
        <f t="shared" si="454"/>
        <v>0</v>
      </c>
    </row>
    <row r="1264" spans="1:39" x14ac:dyDescent="0.35">
      <c r="A1264" s="301">
        <v>2024</v>
      </c>
      <c r="B1264" s="301" t="s">
        <v>85</v>
      </c>
      <c r="C1264" s="301" t="s">
        <v>30</v>
      </c>
      <c r="D1264" s="302" t="s">
        <v>16</v>
      </c>
      <c r="E1264" s="302" t="s">
        <v>226</v>
      </c>
      <c r="F1264" s="301" t="s">
        <v>78</v>
      </c>
      <c r="G1264" s="301" t="s">
        <v>77</v>
      </c>
      <c r="H1264" s="322">
        <v>41730000000</v>
      </c>
      <c r="I1264" s="322">
        <v>41123267000</v>
      </c>
      <c r="J1264" s="322">
        <v>31052950592</v>
      </c>
      <c r="K1264" s="304">
        <v>0.75511876505336994</v>
      </c>
      <c r="L1264" s="322">
        <v>25718011740</v>
      </c>
      <c r="M1264" s="304">
        <v>0.62538834134943611</v>
      </c>
      <c r="P1264">
        <f t="shared" si="445"/>
        <v>2024</v>
      </c>
      <c r="Q1264" t="str">
        <f t="shared" si="446"/>
        <v>Carlos Galán 2024-2027</v>
      </c>
      <c r="R1264" t="str">
        <f t="shared" si="447"/>
        <v>0111-SECRETARÍA DISTRITAL DE HACIENDA</v>
      </c>
      <c r="S1264" t="str">
        <f t="shared" si="448"/>
        <v>HACIENDA</v>
      </c>
      <c r="T1264" t="str">
        <f t="shared" si="449"/>
        <v>Administración Centrral</v>
      </c>
      <c r="U1264" t="str">
        <f t="shared" si="450"/>
        <v>Inversión directa</v>
      </c>
      <c r="V1264" t="s">
        <v>256</v>
      </c>
      <c r="W1264" s="53">
        <f t="shared" si="441"/>
        <v>43616195999.999992</v>
      </c>
      <c r="X1264" s="53">
        <f t="shared" si="442"/>
        <v>42982038668.399994</v>
      </c>
      <c r="Y1264" s="53">
        <f t="shared" si="443"/>
        <v>32456543958.758396</v>
      </c>
      <c r="Z1264" s="53"/>
      <c r="AA1264" s="53">
        <f t="shared" si="444"/>
        <v>26880465870.647999</v>
      </c>
      <c r="AB1264" s="53"/>
      <c r="AC1264" s="53">
        <f t="shared" si="455"/>
        <v>43616195999.999992</v>
      </c>
      <c r="AD1264" s="53">
        <f t="shared" si="456"/>
        <v>42982038668.399994</v>
      </c>
      <c r="AE1264" s="53">
        <f t="shared" si="457"/>
        <v>32456543958.758396</v>
      </c>
      <c r="AF1264" s="53">
        <f t="shared" si="458"/>
        <v>0.78925013323378224</v>
      </c>
      <c r="AG1264" s="53">
        <f t="shared" si="459"/>
        <v>26880465870.647999</v>
      </c>
      <c r="AI1264" s="53">
        <f t="shared" si="454"/>
        <v>0</v>
      </c>
      <c r="AJ1264" s="53">
        <f t="shared" si="454"/>
        <v>0</v>
      </c>
      <c r="AK1264" s="53">
        <f t="shared" si="454"/>
        <v>0</v>
      </c>
      <c r="AL1264" s="53">
        <f t="shared" si="454"/>
        <v>-0.78925013323378224</v>
      </c>
      <c r="AM1264" s="53">
        <f t="shared" si="454"/>
        <v>0</v>
      </c>
    </row>
    <row r="1265" spans="1:39" x14ac:dyDescent="0.35">
      <c r="A1265" s="301">
        <v>2024</v>
      </c>
      <c r="B1265" s="301" t="s">
        <v>85</v>
      </c>
      <c r="C1265" s="301" t="s">
        <v>30</v>
      </c>
      <c r="D1265" s="302" t="s">
        <v>16</v>
      </c>
      <c r="E1265" s="302" t="s">
        <v>226</v>
      </c>
      <c r="F1265" s="301" t="s">
        <v>80</v>
      </c>
      <c r="G1265" s="301" t="s">
        <v>77</v>
      </c>
      <c r="H1265" s="322">
        <v>5163878794000</v>
      </c>
      <c r="I1265" s="322">
        <v>4840640996008</v>
      </c>
      <c r="J1265" s="322">
        <v>4409992996872</v>
      </c>
      <c r="K1265" s="304">
        <v>0.91103492295934596</v>
      </c>
      <c r="L1265" s="322">
        <v>4409992996872</v>
      </c>
      <c r="M1265" s="304">
        <v>0.91103492295934596</v>
      </c>
      <c r="P1265">
        <f t="shared" si="445"/>
        <v>2024</v>
      </c>
      <c r="Q1265" t="str">
        <f t="shared" si="446"/>
        <v>Carlos Galán 2024-2027</v>
      </c>
      <c r="R1265" t="str">
        <f t="shared" si="447"/>
        <v>0111-SECRETARÍA DISTRITAL DE HACIENDA</v>
      </c>
      <c r="S1265" t="str">
        <f t="shared" si="448"/>
        <v>HACIENDA</v>
      </c>
      <c r="T1265" t="str">
        <f t="shared" si="449"/>
        <v>Administración Centrral</v>
      </c>
      <c r="U1265" t="str">
        <f t="shared" si="450"/>
        <v>Transferencias</v>
      </c>
      <c r="V1265" t="s">
        <v>256</v>
      </c>
      <c r="W1265" s="53">
        <f t="shared" si="441"/>
        <v>5397286115488.7998</v>
      </c>
      <c r="X1265" s="53">
        <f t="shared" si="442"/>
        <v>5059437969027.5615</v>
      </c>
      <c r="Y1265" s="53">
        <f t="shared" si="443"/>
        <v>4609324680330.6143</v>
      </c>
      <c r="Z1265" s="53"/>
      <c r="AA1265" s="53">
        <f t="shared" si="444"/>
        <v>4609324680330.6143</v>
      </c>
      <c r="AB1265" s="53"/>
      <c r="AC1265" s="53">
        <f t="shared" si="455"/>
        <v>5397286115488.7998</v>
      </c>
      <c r="AD1265" s="53">
        <f t="shared" si="456"/>
        <v>5059437969027.5615</v>
      </c>
      <c r="AE1265" s="53">
        <f t="shared" si="457"/>
        <v>4609324680330.6143</v>
      </c>
      <c r="AF1265" s="53">
        <f t="shared" si="458"/>
        <v>0.95221370147710827</v>
      </c>
      <c r="AG1265" s="53">
        <f t="shared" si="459"/>
        <v>4609324680330.6143</v>
      </c>
      <c r="AI1265" s="53">
        <f t="shared" si="454"/>
        <v>0</v>
      </c>
      <c r="AJ1265" s="53">
        <f t="shared" si="454"/>
        <v>0</v>
      </c>
      <c r="AK1265" s="53">
        <f t="shared" si="454"/>
        <v>0</v>
      </c>
      <c r="AL1265" s="53">
        <f t="shared" si="454"/>
        <v>-0.95221370147710827</v>
      </c>
      <c r="AM1265" s="53">
        <f t="shared" si="454"/>
        <v>0</v>
      </c>
    </row>
    <row r="1266" spans="1:39" x14ac:dyDescent="0.35">
      <c r="A1266" s="301">
        <v>2024</v>
      </c>
      <c r="B1266" s="301" t="s">
        <v>85</v>
      </c>
      <c r="C1266" s="301" t="s">
        <v>31</v>
      </c>
      <c r="D1266" s="302" t="s">
        <v>11</v>
      </c>
      <c r="E1266" s="302" t="s">
        <v>226</v>
      </c>
      <c r="F1266" s="301" t="s">
        <v>76</v>
      </c>
      <c r="G1266" s="301" t="s">
        <v>77</v>
      </c>
      <c r="H1266" s="322">
        <v>158879406000</v>
      </c>
      <c r="I1266" s="322">
        <v>157535817084</v>
      </c>
      <c r="J1266" s="322">
        <v>153834107924</v>
      </c>
      <c r="K1266" s="304">
        <v>0.97650242828253964</v>
      </c>
      <c r="L1266" s="322">
        <v>149184497634</v>
      </c>
      <c r="M1266" s="304">
        <v>0.94698780503009694</v>
      </c>
      <c r="P1266">
        <f t="shared" si="445"/>
        <v>2024</v>
      </c>
      <c r="Q1266" t="str">
        <f t="shared" si="446"/>
        <v>Carlos Galán 2024-2027</v>
      </c>
      <c r="R1266" t="str">
        <f t="shared" si="447"/>
        <v>0112-SECRETARÍA DE EDUCACIÓN DEL DISTRITO</v>
      </c>
      <c r="S1266" t="str">
        <f t="shared" si="448"/>
        <v>EDUCACIÓN</v>
      </c>
      <c r="T1266" t="str">
        <f t="shared" si="449"/>
        <v>Administración Centrral</v>
      </c>
      <c r="U1266" t="str">
        <f t="shared" si="450"/>
        <v>Funcionamiento</v>
      </c>
      <c r="V1266" t="s">
        <v>256</v>
      </c>
      <c r="W1266" s="53">
        <f t="shared" si="441"/>
        <v>166060755151.19998</v>
      </c>
      <c r="X1266" s="53">
        <f t="shared" si="442"/>
        <v>164656436016.19678</v>
      </c>
      <c r="Y1266" s="53">
        <f t="shared" si="443"/>
        <v>160787409602.16479</v>
      </c>
      <c r="Z1266" s="53"/>
      <c r="AA1266" s="53">
        <f t="shared" si="444"/>
        <v>155927636927.05679</v>
      </c>
      <c r="AB1266" s="53"/>
      <c r="AC1266" s="53">
        <f t="shared" si="455"/>
        <v>166060755151.19998</v>
      </c>
      <c r="AD1266" s="53">
        <f t="shared" si="456"/>
        <v>164656436016.19678</v>
      </c>
      <c r="AE1266" s="53">
        <f t="shared" si="457"/>
        <v>160787409602.16479</v>
      </c>
      <c r="AF1266" s="53">
        <f t="shared" si="458"/>
        <v>1.0206403380409104</v>
      </c>
      <c r="AG1266" s="53">
        <f t="shared" si="459"/>
        <v>155927636927.05679</v>
      </c>
      <c r="AI1266" s="53">
        <f t="shared" si="454"/>
        <v>0</v>
      </c>
      <c r="AJ1266" s="53">
        <f t="shared" si="454"/>
        <v>0</v>
      </c>
      <c r="AK1266" s="53">
        <f t="shared" si="454"/>
        <v>0</v>
      </c>
      <c r="AL1266" s="53">
        <f t="shared" si="454"/>
        <v>-1.0206403380409104</v>
      </c>
      <c r="AM1266" s="53">
        <f t="shared" si="454"/>
        <v>0</v>
      </c>
    </row>
    <row r="1267" spans="1:39" x14ac:dyDescent="0.35">
      <c r="A1267" s="301">
        <v>2024</v>
      </c>
      <c r="B1267" s="301" t="s">
        <v>85</v>
      </c>
      <c r="C1267" s="301" t="s">
        <v>31</v>
      </c>
      <c r="D1267" s="302" t="s">
        <v>11</v>
      </c>
      <c r="E1267" s="302" t="s">
        <v>226</v>
      </c>
      <c r="F1267" s="301" t="s">
        <v>78</v>
      </c>
      <c r="G1267" s="301" t="s">
        <v>77</v>
      </c>
      <c r="H1267" s="322">
        <v>5943968644000</v>
      </c>
      <c r="I1267" s="322">
        <v>6538303712183</v>
      </c>
      <c r="J1267" s="322">
        <v>6518362266397</v>
      </c>
      <c r="K1267" s="304">
        <v>0.99695005820105254</v>
      </c>
      <c r="L1267" s="322">
        <v>6163970880488</v>
      </c>
      <c r="M1267" s="304">
        <v>0.94274771436550198</v>
      </c>
      <c r="P1267">
        <f t="shared" si="445"/>
        <v>2024</v>
      </c>
      <c r="Q1267" t="str">
        <f t="shared" si="446"/>
        <v>Carlos Galán 2024-2027</v>
      </c>
      <c r="R1267" t="str">
        <f t="shared" si="447"/>
        <v>0112-SECRETARÍA DE EDUCACIÓN DEL DISTRITO</v>
      </c>
      <c r="S1267" t="str">
        <f t="shared" si="448"/>
        <v>EDUCACIÓN</v>
      </c>
      <c r="T1267" t="str">
        <f t="shared" si="449"/>
        <v>Administración Centrral</v>
      </c>
      <c r="U1267" t="str">
        <f t="shared" si="450"/>
        <v>Inversión directa</v>
      </c>
      <c r="V1267" t="s">
        <v>256</v>
      </c>
      <c r="W1267" s="53">
        <f t="shared" si="441"/>
        <v>6212636026708.7998</v>
      </c>
      <c r="X1267" s="53">
        <f t="shared" si="442"/>
        <v>6833835039973.6709</v>
      </c>
      <c r="Y1267" s="53">
        <f t="shared" si="443"/>
        <v>6812992240838.1436</v>
      </c>
      <c r="Z1267" s="53"/>
      <c r="AA1267" s="53">
        <f t="shared" si="444"/>
        <v>6442582364286.0566</v>
      </c>
      <c r="AB1267" s="53"/>
      <c r="AC1267" s="53">
        <f t="shared" si="455"/>
        <v>6212636026708.7998</v>
      </c>
      <c r="AD1267" s="53">
        <f t="shared" si="456"/>
        <v>6833835039973.6709</v>
      </c>
      <c r="AE1267" s="53">
        <f t="shared" si="457"/>
        <v>6812992240838.1436</v>
      </c>
      <c r="AF1267" s="53">
        <f t="shared" si="458"/>
        <v>1.0420122008317401</v>
      </c>
      <c r="AG1267" s="53">
        <f t="shared" si="459"/>
        <v>6442582364286.0566</v>
      </c>
      <c r="AI1267" s="53">
        <f t="shared" si="454"/>
        <v>0</v>
      </c>
      <c r="AJ1267" s="53">
        <f t="shared" si="454"/>
        <v>0</v>
      </c>
      <c r="AK1267" s="53">
        <f t="shared" si="454"/>
        <v>0</v>
      </c>
      <c r="AL1267" s="53">
        <f t="shared" si="454"/>
        <v>-1.0420122008317401</v>
      </c>
      <c r="AM1267" s="53">
        <f t="shared" si="454"/>
        <v>0</v>
      </c>
    </row>
    <row r="1268" spans="1:39" x14ac:dyDescent="0.35">
      <c r="A1268" s="301">
        <v>2024</v>
      </c>
      <c r="B1268" s="301" t="s">
        <v>85</v>
      </c>
      <c r="C1268" s="301" t="s">
        <v>32</v>
      </c>
      <c r="D1268" s="302" t="s">
        <v>18</v>
      </c>
      <c r="E1268" s="302" t="s">
        <v>226</v>
      </c>
      <c r="F1268" s="301" t="s">
        <v>76</v>
      </c>
      <c r="G1268" s="301" t="s">
        <v>77</v>
      </c>
      <c r="H1268" s="322">
        <v>157950017000</v>
      </c>
      <c r="I1268" s="322">
        <v>140918236089</v>
      </c>
      <c r="J1268" s="322">
        <v>134955742322</v>
      </c>
      <c r="K1268" s="304">
        <v>0.95768827419018887</v>
      </c>
      <c r="L1268" s="322">
        <v>132787901685</v>
      </c>
      <c r="M1268" s="304">
        <v>0.94230459712208492</v>
      </c>
      <c r="P1268">
        <f t="shared" si="445"/>
        <v>2024</v>
      </c>
      <c r="Q1268" t="str">
        <f t="shared" si="446"/>
        <v>Carlos Galán 2024-2027</v>
      </c>
      <c r="R1268" t="str">
        <f t="shared" si="447"/>
        <v>0113-SECRETARÍA DISTRITAL DE MOVILIDAD</v>
      </c>
      <c r="S1268" t="str">
        <f t="shared" si="448"/>
        <v>MOVILIDAD</v>
      </c>
      <c r="T1268" t="str">
        <f t="shared" si="449"/>
        <v>Administración Centrral</v>
      </c>
      <c r="U1268" t="str">
        <f t="shared" si="450"/>
        <v>Funcionamiento</v>
      </c>
      <c r="V1268" t="s">
        <v>256</v>
      </c>
      <c r="W1268" s="53">
        <f t="shared" si="441"/>
        <v>165089357768.39999</v>
      </c>
      <c r="X1268" s="53">
        <f t="shared" si="442"/>
        <v>147287740360.22278</v>
      </c>
      <c r="Y1268" s="53">
        <f t="shared" si="443"/>
        <v>141055741874.95438</v>
      </c>
      <c r="Z1268" s="53"/>
      <c r="AA1268" s="53">
        <f t="shared" si="444"/>
        <v>138789914841.16199</v>
      </c>
      <c r="AB1268" s="53"/>
      <c r="AC1268" s="53">
        <f t="shared" si="455"/>
        <v>165089357768.39999</v>
      </c>
      <c r="AD1268" s="53">
        <f t="shared" si="456"/>
        <v>147287740360.22278</v>
      </c>
      <c r="AE1268" s="53">
        <f t="shared" si="457"/>
        <v>141055741874.95438</v>
      </c>
      <c r="AF1268" s="53">
        <f t="shared" si="458"/>
        <v>1.0009757841835853</v>
      </c>
      <c r="AG1268" s="53">
        <f t="shared" si="459"/>
        <v>138789914841.16199</v>
      </c>
      <c r="AI1268" s="53">
        <f t="shared" si="454"/>
        <v>0</v>
      </c>
      <c r="AJ1268" s="53">
        <f t="shared" si="454"/>
        <v>0</v>
      </c>
      <c r="AK1268" s="53">
        <f t="shared" si="454"/>
        <v>0</v>
      </c>
      <c r="AL1268" s="53">
        <f t="shared" si="454"/>
        <v>-1.0009757841835853</v>
      </c>
      <c r="AM1268" s="53">
        <f t="shared" si="454"/>
        <v>0</v>
      </c>
    </row>
    <row r="1269" spans="1:39" x14ac:dyDescent="0.35">
      <c r="A1269" s="301">
        <v>2024</v>
      </c>
      <c r="B1269" s="301" t="s">
        <v>85</v>
      </c>
      <c r="C1269" s="301" t="s">
        <v>32</v>
      </c>
      <c r="D1269" s="302" t="s">
        <v>18</v>
      </c>
      <c r="E1269" s="302" t="s">
        <v>226</v>
      </c>
      <c r="F1269" s="301" t="s">
        <v>78</v>
      </c>
      <c r="G1269" s="301" t="s">
        <v>77</v>
      </c>
      <c r="H1269" s="322">
        <v>512473834000</v>
      </c>
      <c r="I1269" s="322">
        <v>484897746357</v>
      </c>
      <c r="J1269" s="322">
        <v>480854925626</v>
      </c>
      <c r="K1269" s="304">
        <v>0.99166252934484966</v>
      </c>
      <c r="L1269" s="322">
        <v>305339327610</v>
      </c>
      <c r="M1269" s="304">
        <v>0.62969838466767725</v>
      </c>
      <c r="P1269">
        <f t="shared" si="445"/>
        <v>2024</v>
      </c>
      <c r="Q1269" t="str">
        <f t="shared" si="446"/>
        <v>Carlos Galán 2024-2027</v>
      </c>
      <c r="R1269" t="str">
        <f t="shared" si="447"/>
        <v>0113-SECRETARÍA DISTRITAL DE MOVILIDAD</v>
      </c>
      <c r="S1269" t="str">
        <f t="shared" si="448"/>
        <v>MOVILIDAD</v>
      </c>
      <c r="T1269" t="str">
        <f t="shared" si="449"/>
        <v>Administración Centrral</v>
      </c>
      <c r="U1269" t="str">
        <f t="shared" si="450"/>
        <v>Inversión directa</v>
      </c>
      <c r="V1269" t="s">
        <v>256</v>
      </c>
      <c r="W1269" s="53">
        <f t="shared" si="441"/>
        <v>535637651296.79993</v>
      </c>
      <c r="X1269" s="53">
        <f t="shared" si="442"/>
        <v>506815124492.33636</v>
      </c>
      <c r="Y1269" s="53">
        <f t="shared" si="443"/>
        <v>502589568264.29517</v>
      </c>
      <c r="Z1269" s="53"/>
      <c r="AA1269" s="53">
        <f t="shared" si="444"/>
        <v>319140665217.97198</v>
      </c>
      <c r="AB1269" s="53"/>
      <c r="AC1269" s="53">
        <f t="shared" si="455"/>
        <v>535637651296.79993</v>
      </c>
      <c r="AD1269" s="53">
        <f t="shared" si="456"/>
        <v>506815124492.33636</v>
      </c>
      <c r="AE1269" s="53">
        <f t="shared" si="457"/>
        <v>502589568264.29517</v>
      </c>
      <c r="AF1269" s="53">
        <f t="shared" si="458"/>
        <v>1.0364856756712368</v>
      </c>
      <c r="AG1269" s="53">
        <f t="shared" si="459"/>
        <v>319140665217.97198</v>
      </c>
      <c r="AI1269" s="53">
        <f t="shared" si="454"/>
        <v>0</v>
      </c>
      <c r="AJ1269" s="53">
        <f t="shared" si="454"/>
        <v>0</v>
      </c>
      <c r="AK1269" s="53">
        <f t="shared" si="454"/>
        <v>0</v>
      </c>
      <c r="AL1269" s="53">
        <f t="shared" si="454"/>
        <v>-1.0364856756712368</v>
      </c>
      <c r="AM1269" s="53">
        <f t="shared" si="454"/>
        <v>0</v>
      </c>
    </row>
    <row r="1270" spans="1:39" x14ac:dyDescent="0.35">
      <c r="A1270" s="301">
        <v>2024</v>
      </c>
      <c r="B1270" s="301" t="s">
        <v>85</v>
      </c>
      <c r="C1270" s="301" t="s">
        <v>32</v>
      </c>
      <c r="D1270" s="302" t="s">
        <v>18</v>
      </c>
      <c r="E1270" s="302" t="s">
        <v>226</v>
      </c>
      <c r="F1270" s="301" t="s">
        <v>80</v>
      </c>
      <c r="G1270" s="301" t="s">
        <v>77</v>
      </c>
      <c r="H1270" s="322">
        <v>3077169474000</v>
      </c>
      <c r="I1270" s="322">
        <v>2922169474000</v>
      </c>
      <c r="J1270" s="322">
        <v>2922169474000</v>
      </c>
      <c r="K1270" s="304">
        <v>1</v>
      </c>
      <c r="L1270" s="322">
        <v>2922169474000</v>
      </c>
      <c r="M1270" s="304">
        <v>1</v>
      </c>
      <c r="P1270">
        <f t="shared" si="445"/>
        <v>2024</v>
      </c>
      <c r="Q1270" t="str">
        <f t="shared" si="446"/>
        <v>Carlos Galán 2024-2027</v>
      </c>
      <c r="R1270" t="str">
        <f t="shared" si="447"/>
        <v>0113-SECRETARÍA DISTRITAL DE MOVILIDAD</v>
      </c>
      <c r="S1270" t="str">
        <f t="shared" si="448"/>
        <v>MOVILIDAD</v>
      </c>
      <c r="T1270" t="str">
        <f t="shared" si="449"/>
        <v>Administración Centrral</v>
      </c>
      <c r="U1270" t="str">
        <f t="shared" si="450"/>
        <v>Transferencias</v>
      </c>
      <c r="V1270" t="s">
        <v>256</v>
      </c>
      <c r="W1270" s="53">
        <f t="shared" si="441"/>
        <v>3216257534224.7998</v>
      </c>
      <c r="X1270" s="53">
        <f t="shared" si="442"/>
        <v>3054251534224.7998</v>
      </c>
      <c r="Y1270" s="53">
        <f t="shared" si="443"/>
        <v>3054251534224.7998</v>
      </c>
      <c r="Z1270" s="53"/>
      <c r="AA1270" s="53">
        <f t="shared" si="444"/>
        <v>3054251534224.7998</v>
      </c>
      <c r="AB1270" s="53"/>
      <c r="AC1270" s="53">
        <f t="shared" si="455"/>
        <v>3216257534224.7998</v>
      </c>
      <c r="AD1270" s="53">
        <f t="shared" si="456"/>
        <v>3054251534224.7998</v>
      </c>
      <c r="AE1270" s="53">
        <f t="shared" si="457"/>
        <v>3054251534224.7998</v>
      </c>
      <c r="AF1270" s="53">
        <f t="shared" si="458"/>
        <v>1.0451999999999999</v>
      </c>
      <c r="AG1270" s="53">
        <f t="shared" si="459"/>
        <v>3054251534224.7998</v>
      </c>
      <c r="AI1270" s="53">
        <f t="shared" si="454"/>
        <v>0</v>
      </c>
      <c r="AJ1270" s="53">
        <f t="shared" si="454"/>
        <v>0</v>
      </c>
      <c r="AK1270" s="53">
        <f t="shared" si="454"/>
        <v>0</v>
      </c>
      <c r="AL1270" s="53">
        <f t="shared" si="454"/>
        <v>-1.0451999999999999</v>
      </c>
      <c r="AM1270" s="53">
        <f t="shared" si="454"/>
        <v>0</v>
      </c>
    </row>
    <row r="1271" spans="1:39" x14ac:dyDescent="0.35">
      <c r="A1271" s="301">
        <v>2024</v>
      </c>
      <c r="B1271" s="301" t="s">
        <v>85</v>
      </c>
      <c r="C1271" s="301" t="s">
        <v>33</v>
      </c>
      <c r="D1271" s="302" t="s">
        <v>21</v>
      </c>
      <c r="E1271" s="302" t="s">
        <v>226</v>
      </c>
      <c r="F1271" s="301" t="s">
        <v>76</v>
      </c>
      <c r="G1271" s="301" t="s">
        <v>77</v>
      </c>
      <c r="H1271" s="322">
        <v>101289291000</v>
      </c>
      <c r="I1271" s="322">
        <v>99247737233</v>
      </c>
      <c r="J1271" s="322">
        <v>93883279673</v>
      </c>
      <c r="K1271" s="304">
        <v>0.94594881747876958</v>
      </c>
      <c r="L1271" s="322">
        <v>90671215584</v>
      </c>
      <c r="M1271" s="304">
        <v>0.91358471348454784</v>
      </c>
      <c r="P1271">
        <f t="shared" si="445"/>
        <v>2024</v>
      </c>
      <c r="Q1271" t="str">
        <f t="shared" si="446"/>
        <v>Carlos Galán 2024-2027</v>
      </c>
      <c r="R1271" t="str">
        <f t="shared" si="447"/>
        <v>0114-SECRETARÍA DISTRITAL DE SALUD</v>
      </c>
      <c r="S1271" t="str">
        <f t="shared" si="448"/>
        <v>SALUD</v>
      </c>
      <c r="T1271" t="str">
        <f t="shared" si="449"/>
        <v>Administración Centrral</v>
      </c>
      <c r="U1271" t="str">
        <f t="shared" si="450"/>
        <v>Funcionamiento</v>
      </c>
      <c r="V1271" t="s">
        <v>256</v>
      </c>
      <c r="W1271" s="53">
        <f t="shared" si="441"/>
        <v>105867566953.2</v>
      </c>
      <c r="X1271" s="53">
        <f t="shared" si="442"/>
        <v>103733734955.93159</v>
      </c>
      <c r="Y1271" s="53">
        <f t="shared" si="443"/>
        <v>98126803914.219589</v>
      </c>
      <c r="Z1271" s="53"/>
      <c r="AA1271" s="53">
        <f t="shared" si="444"/>
        <v>94769554528.39679</v>
      </c>
      <c r="AB1271" s="53"/>
      <c r="AC1271" s="53">
        <f t="shared" si="455"/>
        <v>105867566953.2</v>
      </c>
      <c r="AD1271" s="53">
        <f t="shared" si="456"/>
        <v>103733734955.93159</v>
      </c>
      <c r="AE1271" s="53">
        <f t="shared" si="457"/>
        <v>98126803914.219589</v>
      </c>
      <c r="AF1271" s="53">
        <f t="shared" si="458"/>
        <v>0.98870570402880986</v>
      </c>
      <c r="AG1271" s="53">
        <f t="shared" si="459"/>
        <v>94769554528.39679</v>
      </c>
      <c r="AI1271" s="53">
        <f t="shared" si="454"/>
        <v>0</v>
      </c>
      <c r="AJ1271" s="53">
        <f t="shared" si="454"/>
        <v>0</v>
      </c>
      <c r="AK1271" s="53">
        <f t="shared" si="454"/>
        <v>0</v>
      </c>
      <c r="AL1271" s="53">
        <f t="shared" si="454"/>
        <v>-0.98870570402880986</v>
      </c>
      <c r="AM1271" s="53">
        <f t="shared" si="454"/>
        <v>0</v>
      </c>
    </row>
    <row r="1272" spans="1:39" x14ac:dyDescent="0.35">
      <c r="A1272" s="301">
        <v>2024</v>
      </c>
      <c r="B1272" s="301" t="s">
        <v>85</v>
      </c>
      <c r="C1272" s="301" t="s">
        <v>34</v>
      </c>
      <c r="D1272" s="302" t="s">
        <v>10</v>
      </c>
      <c r="E1272" s="302" t="s">
        <v>226</v>
      </c>
      <c r="F1272" s="301" t="s">
        <v>76</v>
      </c>
      <c r="G1272" s="301" t="s">
        <v>77</v>
      </c>
      <c r="H1272" s="322">
        <v>42266123000</v>
      </c>
      <c r="I1272" s="322">
        <v>41760626391</v>
      </c>
      <c r="J1272" s="322">
        <v>37843625370</v>
      </c>
      <c r="K1272" s="304">
        <v>0.90620348975789866</v>
      </c>
      <c r="L1272" s="322">
        <v>37151366294</v>
      </c>
      <c r="M1272" s="304">
        <v>0.88962665325361689</v>
      </c>
      <c r="P1272">
        <f t="shared" si="445"/>
        <v>2024</v>
      </c>
      <c r="Q1272" t="str">
        <f t="shared" si="446"/>
        <v>Carlos Galán 2024-2027</v>
      </c>
      <c r="R1272" t="str">
        <f t="shared" si="447"/>
        <v>0117-SECRETARÍA DISTRITAL DE DESARROLLO ECONÓMICO</v>
      </c>
      <c r="S1272" t="str">
        <f t="shared" si="448"/>
        <v>DESARROLLO ECONÓMICO, INDUSTRIA Y TURISMO</v>
      </c>
      <c r="T1272" t="str">
        <f t="shared" si="449"/>
        <v>Administración Centrral</v>
      </c>
      <c r="U1272" t="str">
        <f t="shared" si="450"/>
        <v>Funcionamiento</v>
      </c>
      <c r="V1272" t="s">
        <v>256</v>
      </c>
      <c r="W1272" s="53">
        <f t="shared" si="441"/>
        <v>44176551759.599998</v>
      </c>
      <c r="X1272" s="53">
        <f t="shared" si="442"/>
        <v>43648206703.873199</v>
      </c>
      <c r="Y1272" s="53">
        <f t="shared" si="443"/>
        <v>39554157236.723999</v>
      </c>
      <c r="Z1272" s="53"/>
      <c r="AA1272" s="53">
        <f t="shared" si="444"/>
        <v>38830608050.4888</v>
      </c>
      <c r="AB1272" s="53"/>
      <c r="AC1272" s="53">
        <f t="shared" si="455"/>
        <v>44176551759.599998</v>
      </c>
      <c r="AD1272" s="53">
        <f t="shared" si="456"/>
        <v>43648206703.873199</v>
      </c>
      <c r="AE1272" s="53">
        <f t="shared" si="457"/>
        <v>39554157236.723999</v>
      </c>
      <c r="AF1272" s="53">
        <f t="shared" si="458"/>
        <v>0.94716388749495561</v>
      </c>
      <c r="AG1272" s="53">
        <f t="shared" si="459"/>
        <v>38830608050.4888</v>
      </c>
      <c r="AI1272" s="53">
        <f t="shared" si="454"/>
        <v>0</v>
      </c>
      <c r="AJ1272" s="53">
        <f t="shared" si="454"/>
        <v>0</v>
      </c>
      <c r="AK1272" s="53">
        <f t="shared" si="454"/>
        <v>0</v>
      </c>
      <c r="AL1272" s="53">
        <f t="shared" si="454"/>
        <v>-0.94716388749495561</v>
      </c>
      <c r="AM1272" s="53">
        <f t="shared" si="454"/>
        <v>0</v>
      </c>
    </row>
    <row r="1273" spans="1:39" x14ac:dyDescent="0.35">
      <c r="A1273" s="301">
        <v>2024</v>
      </c>
      <c r="B1273" s="301" t="s">
        <v>85</v>
      </c>
      <c r="C1273" s="301" t="s">
        <v>34</v>
      </c>
      <c r="D1273" s="302" t="s">
        <v>10</v>
      </c>
      <c r="E1273" s="302" t="s">
        <v>226</v>
      </c>
      <c r="F1273" s="301" t="s">
        <v>78</v>
      </c>
      <c r="G1273" s="301" t="s">
        <v>77</v>
      </c>
      <c r="H1273" s="322">
        <v>125462815000</v>
      </c>
      <c r="I1273" s="322">
        <v>120082536640</v>
      </c>
      <c r="J1273" s="322">
        <v>117915354042</v>
      </c>
      <c r="K1273" s="304">
        <v>0.98195255814342863</v>
      </c>
      <c r="L1273" s="322">
        <v>106405436091</v>
      </c>
      <c r="M1273" s="304">
        <v>0.88610250139865798</v>
      </c>
      <c r="P1273">
        <f t="shared" si="445"/>
        <v>2024</v>
      </c>
      <c r="Q1273" t="str">
        <f t="shared" si="446"/>
        <v>Carlos Galán 2024-2027</v>
      </c>
      <c r="R1273" t="str">
        <f t="shared" si="447"/>
        <v>0117-SECRETARÍA DISTRITAL DE DESARROLLO ECONÓMICO</v>
      </c>
      <c r="S1273" t="str">
        <f t="shared" si="448"/>
        <v>DESARROLLO ECONÓMICO, INDUSTRIA Y TURISMO</v>
      </c>
      <c r="T1273" t="str">
        <f t="shared" si="449"/>
        <v>Administración Centrral</v>
      </c>
      <c r="U1273" t="str">
        <f t="shared" si="450"/>
        <v>Inversión directa</v>
      </c>
      <c r="V1273" t="s">
        <v>256</v>
      </c>
      <c r="W1273" s="53">
        <f t="shared" si="441"/>
        <v>131133734237.99998</v>
      </c>
      <c r="X1273" s="53">
        <f t="shared" si="442"/>
        <v>125510267296.12799</v>
      </c>
      <c r="Y1273" s="53">
        <f t="shared" si="443"/>
        <v>123245128044.69839</v>
      </c>
      <c r="Z1273" s="53"/>
      <c r="AA1273" s="53">
        <f t="shared" si="444"/>
        <v>111214961802.31319</v>
      </c>
      <c r="AB1273" s="53"/>
      <c r="AC1273" s="53">
        <f t="shared" si="455"/>
        <v>131133734237.99998</v>
      </c>
      <c r="AD1273" s="53">
        <f t="shared" si="456"/>
        <v>125510267296.12799</v>
      </c>
      <c r="AE1273" s="53">
        <f t="shared" si="457"/>
        <v>123245128044.69839</v>
      </c>
      <c r="AF1273" s="53">
        <f t="shared" si="458"/>
        <v>1.0263368137715114</v>
      </c>
      <c r="AG1273" s="53">
        <f t="shared" si="459"/>
        <v>111214961802.31319</v>
      </c>
      <c r="AI1273" s="53">
        <f t="shared" si="454"/>
        <v>0</v>
      </c>
      <c r="AJ1273" s="53">
        <f t="shared" si="454"/>
        <v>0</v>
      </c>
      <c r="AK1273" s="53">
        <f t="shared" si="454"/>
        <v>0</v>
      </c>
      <c r="AL1273" s="53">
        <f t="shared" si="454"/>
        <v>-1.0263368137715114</v>
      </c>
      <c r="AM1273" s="53">
        <f t="shared" si="454"/>
        <v>0</v>
      </c>
    </row>
    <row r="1274" spans="1:39" x14ac:dyDescent="0.35">
      <c r="A1274" s="301">
        <v>2024</v>
      </c>
      <c r="B1274" s="301" t="s">
        <v>85</v>
      </c>
      <c r="C1274" s="301" t="s">
        <v>34</v>
      </c>
      <c r="D1274" s="302" t="s">
        <v>10</v>
      </c>
      <c r="E1274" s="302" t="s">
        <v>226</v>
      </c>
      <c r="F1274" s="301" t="s">
        <v>80</v>
      </c>
      <c r="G1274" s="301" t="s">
        <v>77</v>
      </c>
      <c r="H1274" s="322">
        <v>0</v>
      </c>
      <c r="I1274" s="322">
        <v>0</v>
      </c>
      <c r="J1274" s="322">
        <v>0</v>
      </c>
      <c r="K1274" s="304">
        <v>0</v>
      </c>
      <c r="L1274" s="322">
        <v>0</v>
      </c>
      <c r="M1274" s="304" t="s">
        <v>239</v>
      </c>
      <c r="P1274">
        <f t="shared" si="445"/>
        <v>2024</v>
      </c>
      <c r="Q1274" t="str">
        <f t="shared" si="446"/>
        <v>Carlos Galán 2024-2027</v>
      </c>
      <c r="R1274" t="str">
        <f t="shared" si="447"/>
        <v>0117-SECRETARÍA DISTRITAL DE DESARROLLO ECONÓMICO</v>
      </c>
      <c r="S1274" t="str">
        <f t="shared" si="448"/>
        <v>DESARROLLO ECONÓMICO, INDUSTRIA Y TURISMO</v>
      </c>
      <c r="T1274" t="str">
        <f t="shared" si="449"/>
        <v>Administración Centrral</v>
      </c>
      <c r="U1274" t="str">
        <f t="shared" si="450"/>
        <v>Transferencias</v>
      </c>
      <c r="V1274" t="s">
        <v>256</v>
      </c>
      <c r="W1274" s="53">
        <f t="shared" si="441"/>
        <v>0</v>
      </c>
      <c r="X1274" s="53">
        <f t="shared" si="442"/>
        <v>0</v>
      </c>
      <c r="Y1274" s="53">
        <f t="shared" si="443"/>
        <v>0</v>
      </c>
      <c r="Z1274" s="53"/>
      <c r="AA1274" s="53">
        <f t="shared" si="444"/>
        <v>0</v>
      </c>
      <c r="AB1274" s="53"/>
      <c r="AC1274" s="53">
        <f t="shared" si="455"/>
        <v>0</v>
      </c>
      <c r="AD1274" s="53">
        <f t="shared" si="456"/>
        <v>0</v>
      </c>
      <c r="AE1274" s="53">
        <f t="shared" si="457"/>
        <v>0</v>
      </c>
      <c r="AF1274" s="53">
        <f t="shared" si="458"/>
        <v>0</v>
      </c>
      <c r="AG1274" s="53">
        <f t="shared" si="459"/>
        <v>0</v>
      </c>
      <c r="AI1274" s="53">
        <f t="shared" si="454"/>
        <v>0</v>
      </c>
      <c r="AJ1274" s="53">
        <f t="shared" si="454"/>
        <v>0</v>
      </c>
      <c r="AK1274" s="53">
        <f t="shared" si="454"/>
        <v>0</v>
      </c>
      <c r="AL1274" s="53">
        <f t="shared" si="454"/>
        <v>0</v>
      </c>
      <c r="AM1274" s="53">
        <f t="shared" si="454"/>
        <v>0</v>
      </c>
    </row>
    <row r="1275" spans="1:39" x14ac:dyDescent="0.35">
      <c r="A1275" s="301">
        <v>2024</v>
      </c>
      <c r="B1275" s="301" t="s">
        <v>85</v>
      </c>
      <c r="C1275" s="301" t="s">
        <v>35</v>
      </c>
      <c r="D1275" s="302" t="s">
        <v>15</v>
      </c>
      <c r="E1275" s="302" t="s">
        <v>226</v>
      </c>
      <c r="F1275" s="301" t="s">
        <v>76</v>
      </c>
      <c r="G1275" s="301" t="s">
        <v>77</v>
      </c>
      <c r="H1275" s="322">
        <v>43179765000</v>
      </c>
      <c r="I1275" s="322">
        <v>28886869876</v>
      </c>
      <c r="J1275" s="322">
        <v>27436362866</v>
      </c>
      <c r="K1275" s="304">
        <v>0.94978663260413965</v>
      </c>
      <c r="L1275" s="322">
        <v>26587181333</v>
      </c>
      <c r="M1275" s="304">
        <v>0.92038983272082919</v>
      </c>
      <c r="P1275">
        <f t="shared" si="445"/>
        <v>2024</v>
      </c>
      <c r="Q1275" t="str">
        <f t="shared" si="446"/>
        <v>Carlos Galán 2024-2027</v>
      </c>
      <c r="R1275" t="str">
        <f t="shared" si="447"/>
        <v>0118-SECRETARÍA DISTRITAL DEL HABITAT</v>
      </c>
      <c r="S1275" t="str">
        <f t="shared" si="448"/>
        <v>HÁBITAT</v>
      </c>
      <c r="T1275" t="str">
        <f t="shared" si="449"/>
        <v>Administración Centrral</v>
      </c>
      <c r="U1275" t="str">
        <f t="shared" si="450"/>
        <v>Funcionamiento</v>
      </c>
      <c r="V1275" t="s">
        <v>256</v>
      </c>
      <c r="W1275" s="53">
        <f t="shared" si="441"/>
        <v>45131490377.999992</v>
      </c>
      <c r="X1275" s="53">
        <f t="shared" si="442"/>
        <v>30192556394.395199</v>
      </c>
      <c r="Y1275" s="53">
        <f t="shared" si="443"/>
        <v>28676486467.543198</v>
      </c>
      <c r="Z1275" s="53"/>
      <c r="AA1275" s="53">
        <f t="shared" si="444"/>
        <v>27788921929.251598</v>
      </c>
      <c r="AB1275" s="53"/>
      <c r="AC1275" s="53">
        <f t="shared" si="455"/>
        <v>45131490377.999992</v>
      </c>
      <c r="AD1275" s="53">
        <f t="shared" si="456"/>
        <v>30192556394.395199</v>
      </c>
      <c r="AE1275" s="53">
        <f t="shared" si="457"/>
        <v>28676486467.543198</v>
      </c>
      <c r="AF1275" s="53">
        <f t="shared" si="458"/>
        <v>0.99271698839784672</v>
      </c>
      <c r="AG1275" s="53">
        <f t="shared" si="459"/>
        <v>27788921929.251598</v>
      </c>
      <c r="AI1275" s="53">
        <f t="shared" si="454"/>
        <v>0</v>
      </c>
      <c r="AJ1275" s="53">
        <f t="shared" si="454"/>
        <v>0</v>
      </c>
      <c r="AK1275" s="53">
        <f t="shared" si="454"/>
        <v>0</v>
      </c>
      <c r="AL1275" s="53">
        <f t="shared" si="454"/>
        <v>-0.99271698839784672</v>
      </c>
      <c r="AM1275" s="53">
        <f t="shared" si="454"/>
        <v>0</v>
      </c>
    </row>
    <row r="1276" spans="1:39" x14ac:dyDescent="0.35">
      <c r="A1276" s="301">
        <v>2024</v>
      </c>
      <c r="B1276" s="301" t="s">
        <v>85</v>
      </c>
      <c r="C1276" s="301" t="s">
        <v>35</v>
      </c>
      <c r="D1276" s="302" t="s">
        <v>15</v>
      </c>
      <c r="E1276" s="302" t="s">
        <v>226</v>
      </c>
      <c r="F1276" s="301" t="s">
        <v>78</v>
      </c>
      <c r="G1276" s="301" t="s">
        <v>77</v>
      </c>
      <c r="H1276" s="322">
        <v>149158531000</v>
      </c>
      <c r="I1276" s="322">
        <v>194457690351</v>
      </c>
      <c r="J1276" s="322">
        <v>183229145124</v>
      </c>
      <c r="K1276" s="304">
        <v>0.94225712952399954</v>
      </c>
      <c r="L1276" s="322">
        <v>123924785794</v>
      </c>
      <c r="M1276" s="304">
        <v>0.63728405685737244</v>
      </c>
      <c r="P1276">
        <f t="shared" si="445"/>
        <v>2024</v>
      </c>
      <c r="Q1276" t="str">
        <f t="shared" si="446"/>
        <v>Carlos Galán 2024-2027</v>
      </c>
      <c r="R1276" t="str">
        <f t="shared" si="447"/>
        <v>0118-SECRETARÍA DISTRITAL DEL HABITAT</v>
      </c>
      <c r="S1276" t="str">
        <f t="shared" si="448"/>
        <v>HÁBITAT</v>
      </c>
      <c r="T1276" t="str">
        <f t="shared" si="449"/>
        <v>Administración Centrral</v>
      </c>
      <c r="U1276" t="str">
        <f t="shared" si="450"/>
        <v>Inversión directa</v>
      </c>
      <c r="V1276" t="s">
        <v>256</v>
      </c>
      <c r="W1276" s="53">
        <f t="shared" si="441"/>
        <v>155900496601.19998</v>
      </c>
      <c r="X1276" s="53">
        <f t="shared" si="442"/>
        <v>203247177954.86517</v>
      </c>
      <c r="Y1276" s="53">
        <f t="shared" si="443"/>
        <v>191511102483.6048</v>
      </c>
      <c r="Z1276" s="53"/>
      <c r="AA1276" s="53">
        <f t="shared" si="444"/>
        <v>129526186111.88879</v>
      </c>
      <c r="AB1276" s="53"/>
      <c r="AC1276" s="53">
        <f t="shared" si="455"/>
        <v>155900496601.19998</v>
      </c>
      <c r="AD1276" s="53">
        <f t="shared" si="456"/>
        <v>203247177954.86517</v>
      </c>
      <c r="AE1276" s="53">
        <f t="shared" si="457"/>
        <v>191511102483.6048</v>
      </c>
      <c r="AF1276" s="53">
        <f t="shared" si="458"/>
        <v>0.98484715177848425</v>
      </c>
      <c r="AG1276" s="53">
        <f t="shared" si="459"/>
        <v>129526186111.88879</v>
      </c>
      <c r="AI1276" s="53">
        <f t="shared" si="454"/>
        <v>0</v>
      </c>
      <c r="AJ1276" s="53">
        <f t="shared" si="454"/>
        <v>0</v>
      </c>
      <c r="AK1276" s="53">
        <f t="shared" si="454"/>
        <v>0</v>
      </c>
      <c r="AL1276" s="53">
        <f t="shared" si="454"/>
        <v>-0.98484715177848425</v>
      </c>
      <c r="AM1276" s="53">
        <f t="shared" si="454"/>
        <v>0</v>
      </c>
    </row>
    <row r="1277" spans="1:39" x14ac:dyDescent="0.35">
      <c r="A1277" s="301">
        <v>2024</v>
      </c>
      <c r="B1277" s="301" t="s">
        <v>85</v>
      </c>
      <c r="C1277" s="301" t="s">
        <v>35</v>
      </c>
      <c r="D1277" s="302" t="s">
        <v>15</v>
      </c>
      <c r="E1277" s="302" t="s">
        <v>226</v>
      </c>
      <c r="F1277" s="301" t="s">
        <v>80</v>
      </c>
      <c r="G1277" s="301" t="s">
        <v>77</v>
      </c>
      <c r="H1277" s="322">
        <v>228010411000</v>
      </c>
      <c r="I1277" s="322">
        <v>245117629342</v>
      </c>
      <c r="J1277" s="322">
        <v>242990113516</v>
      </c>
      <c r="K1277" s="304">
        <v>0.99132042916818686</v>
      </c>
      <c r="L1277" s="322">
        <v>242990113516</v>
      </c>
      <c r="M1277" s="304">
        <v>0.99132042916818686</v>
      </c>
      <c r="P1277">
        <f t="shared" si="445"/>
        <v>2024</v>
      </c>
      <c r="Q1277" t="str">
        <f t="shared" si="446"/>
        <v>Carlos Galán 2024-2027</v>
      </c>
      <c r="R1277" t="str">
        <f t="shared" si="447"/>
        <v>0118-SECRETARÍA DISTRITAL DEL HABITAT</v>
      </c>
      <c r="S1277" t="str">
        <f t="shared" si="448"/>
        <v>HÁBITAT</v>
      </c>
      <c r="T1277" t="str">
        <f t="shared" si="449"/>
        <v>Administración Centrral</v>
      </c>
      <c r="U1277" t="str">
        <f t="shared" si="450"/>
        <v>Transferencias</v>
      </c>
      <c r="V1277" t="s">
        <v>256</v>
      </c>
      <c r="W1277" s="53">
        <f t="shared" si="441"/>
        <v>238316481577.19998</v>
      </c>
      <c r="X1277" s="53">
        <f t="shared" si="442"/>
        <v>256196946188.25839</v>
      </c>
      <c r="Y1277" s="53">
        <f t="shared" si="443"/>
        <v>253973266646.92319</v>
      </c>
      <c r="Z1277" s="53"/>
      <c r="AA1277" s="53">
        <f t="shared" si="444"/>
        <v>253973266646.92319</v>
      </c>
      <c r="AB1277" s="53"/>
      <c r="AC1277" s="53">
        <f t="shared" si="455"/>
        <v>238316481577.19998</v>
      </c>
      <c r="AD1277" s="53">
        <f t="shared" si="456"/>
        <v>256196946188.25839</v>
      </c>
      <c r="AE1277" s="53">
        <f t="shared" si="457"/>
        <v>253973266646.92319</v>
      </c>
      <c r="AF1277" s="53">
        <f t="shared" si="458"/>
        <v>1.0361281125665889</v>
      </c>
      <c r="AG1277" s="53">
        <f t="shared" si="459"/>
        <v>253973266646.92319</v>
      </c>
      <c r="AI1277" s="53">
        <f t="shared" si="454"/>
        <v>0</v>
      </c>
      <c r="AJ1277" s="53">
        <f t="shared" si="454"/>
        <v>0</v>
      </c>
      <c r="AK1277" s="53">
        <f t="shared" si="454"/>
        <v>0</v>
      </c>
      <c r="AL1277" s="53">
        <f t="shared" si="454"/>
        <v>-1.0361281125665889</v>
      </c>
      <c r="AM1277" s="53">
        <f t="shared" si="454"/>
        <v>0</v>
      </c>
    </row>
    <row r="1278" spans="1:39" x14ac:dyDescent="0.35">
      <c r="A1278" s="301">
        <v>2024</v>
      </c>
      <c r="B1278" s="301" t="s">
        <v>85</v>
      </c>
      <c r="C1278" s="301" t="s">
        <v>36</v>
      </c>
      <c r="D1278" s="302" t="s">
        <v>9</v>
      </c>
      <c r="E1278" s="302" t="s">
        <v>226</v>
      </c>
      <c r="F1278" s="301" t="s">
        <v>76</v>
      </c>
      <c r="G1278" s="301" t="s">
        <v>77</v>
      </c>
      <c r="H1278" s="322">
        <v>35801000000</v>
      </c>
      <c r="I1278" s="322">
        <v>34814430128</v>
      </c>
      <c r="J1278" s="322">
        <v>32559709153</v>
      </c>
      <c r="K1278" s="304">
        <v>0.93523602234159198</v>
      </c>
      <c r="L1278" s="322">
        <v>31442633578</v>
      </c>
      <c r="M1278" s="304">
        <v>0.90314945447611439</v>
      </c>
      <c r="P1278">
        <f t="shared" si="445"/>
        <v>2024</v>
      </c>
      <c r="Q1278" t="str">
        <f t="shared" si="446"/>
        <v>Carlos Galán 2024-2027</v>
      </c>
      <c r="R1278" t="str">
        <f t="shared" si="447"/>
        <v>0119-SECRETARÍA DISTRITAL DE CULTURA, RECREACIÓN Y DEPORTE</v>
      </c>
      <c r="S1278" t="str">
        <f t="shared" si="448"/>
        <v>CULTURA, RECREACIÓN Y DEPORTE</v>
      </c>
      <c r="T1278" t="str">
        <f t="shared" si="449"/>
        <v>Administración Centrral</v>
      </c>
      <c r="U1278" t="str">
        <f t="shared" si="450"/>
        <v>Funcionamiento</v>
      </c>
      <c r="V1278" t="s">
        <v>256</v>
      </c>
      <c r="W1278" s="53">
        <f t="shared" si="441"/>
        <v>37419205200</v>
      </c>
      <c r="X1278" s="53">
        <f t="shared" si="442"/>
        <v>36388042369.785599</v>
      </c>
      <c r="Y1278" s="53">
        <f t="shared" si="443"/>
        <v>34031408006.715595</v>
      </c>
      <c r="Z1278" s="53"/>
      <c r="AA1278" s="53">
        <f t="shared" si="444"/>
        <v>32863840615.725597</v>
      </c>
      <c r="AB1278" s="53"/>
      <c r="AC1278" s="53">
        <f t="shared" si="455"/>
        <v>37419205200</v>
      </c>
      <c r="AD1278" s="53">
        <f t="shared" si="456"/>
        <v>36388042369.785599</v>
      </c>
      <c r="AE1278" s="53">
        <f t="shared" si="457"/>
        <v>34031408006.715595</v>
      </c>
      <c r="AF1278" s="53">
        <f t="shared" si="458"/>
        <v>0.97750869055143186</v>
      </c>
      <c r="AG1278" s="53">
        <f t="shared" si="459"/>
        <v>32863840615.725597</v>
      </c>
      <c r="AI1278" s="53">
        <f t="shared" si="454"/>
        <v>0</v>
      </c>
      <c r="AJ1278" s="53">
        <f t="shared" si="454"/>
        <v>0</v>
      </c>
      <c r="AK1278" s="53">
        <f t="shared" si="454"/>
        <v>0</v>
      </c>
      <c r="AL1278" s="53">
        <f t="shared" si="454"/>
        <v>-0.97750869055143186</v>
      </c>
      <c r="AM1278" s="53">
        <f t="shared" si="454"/>
        <v>0</v>
      </c>
    </row>
    <row r="1279" spans="1:39" x14ac:dyDescent="0.35">
      <c r="A1279" s="301">
        <v>2024</v>
      </c>
      <c r="B1279" s="301" t="s">
        <v>85</v>
      </c>
      <c r="C1279" s="301" t="s">
        <v>36</v>
      </c>
      <c r="D1279" s="302" t="s">
        <v>9</v>
      </c>
      <c r="E1279" s="302" t="s">
        <v>226</v>
      </c>
      <c r="F1279" s="301" t="s">
        <v>78</v>
      </c>
      <c r="G1279" s="301" t="s">
        <v>77</v>
      </c>
      <c r="H1279" s="322">
        <v>202415696000</v>
      </c>
      <c r="I1279" s="322">
        <v>210360472037</v>
      </c>
      <c r="J1279" s="322">
        <v>205659801469</v>
      </c>
      <c r="K1279" s="304">
        <v>0.97765421173245326</v>
      </c>
      <c r="L1279" s="322">
        <v>169015298484</v>
      </c>
      <c r="M1279" s="304">
        <v>0.80345559623136875</v>
      </c>
      <c r="P1279">
        <f t="shared" si="445"/>
        <v>2024</v>
      </c>
      <c r="Q1279" t="str">
        <f t="shared" si="446"/>
        <v>Carlos Galán 2024-2027</v>
      </c>
      <c r="R1279" t="str">
        <f t="shared" si="447"/>
        <v>0119-SECRETARÍA DISTRITAL DE CULTURA, RECREACIÓN Y DEPORTE</v>
      </c>
      <c r="S1279" t="str">
        <f t="shared" si="448"/>
        <v>CULTURA, RECREACIÓN Y DEPORTE</v>
      </c>
      <c r="T1279" t="str">
        <f t="shared" si="449"/>
        <v>Administración Centrral</v>
      </c>
      <c r="U1279" t="str">
        <f t="shared" si="450"/>
        <v>Inversión directa</v>
      </c>
      <c r="V1279" t="s">
        <v>256</v>
      </c>
      <c r="W1279" s="53">
        <f t="shared" si="441"/>
        <v>211564885459.19998</v>
      </c>
      <c r="X1279" s="53">
        <f t="shared" si="442"/>
        <v>219868765373.07239</v>
      </c>
      <c r="Y1279" s="53">
        <f t="shared" si="443"/>
        <v>214955624495.39877</v>
      </c>
      <c r="Z1279" s="53"/>
      <c r="AA1279" s="53">
        <f t="shared" si="444"/>
        <v>176654789975.47678</v>
      </c>
      <c r="AB1279" s="53"/>
      <c r="AC1279" s="53">
        <f t="shared" si="455"/>
        <v>211564885459.19998</v>
      </c>
      <c r="AD1279" s="53">
        <f t="shared" si="456"/>
        <v>219868765373.07239</v>
      </c>
      <c r="AE1279" s="53">
        <f t="shared" si="457"/>
        <v>214955624495.39877</v>
      </c>
      <c r="AF1279" s="53">
        <f t="shared" si="458"/>
        <v>1.02184418210276</v>
      </c>
      <c r="AG1279" s="53">
        <f t="shared" si="459"/>
        <v>176654789975.47678</v>
      </c>
      <c r="AI1279" s="53">
        <f t="shared" si="454"/>
        <v>0</v>
      </c>
      <c r="AJ1279" s="53">
        <f t="shared" si="454"/>
        <v>0</v>
      </c>
      <c r="AK1279" s="53">
        <f t="shared" si="454"/>
        <v>0</v>
      </c>
      <c r="AL1279" s="53">
        <f t="shared" si="454"/>
        <v>-1.02184418210276</v>
      </c>
      <c r="AM1279" s="53">
        <f t="shared" si="454"/>
        <v>0</v>
      </c>
    </row>
    <row r="1280" spans="1:39" x14ac:dyDescent="0.35">
      <c r="A1280" s="301">
        <v>2024</v>
      </c>
      <c r="B1280" s="301" t="s">
        <v>85</v>
      </c>
      <c r="C1280" s="301" t="s">
        <v>37</v>
      </c>
      <c r="D1280" s="302" t="s">
        <v>20</v>
      </c>
      <c r="E1280" s="302" t="s">
        <v>226</v>
      </c>
      <c r="F1280" s="301" t="s">
        <v>76</v>
      </c>
      <c r="G1280" s="301" t="s">
        <v>77</v>
      </c>
      <c r="H1280" s="322">
        <v>123512248000</v>
      </c>
      <c r="I1280" s="322">
        <v>122263697399</v>
      </c>
      <c r="J1280" s="322">
        <v>119880796894</v>
      </c>
      <c r="K1280" s="304">
        <v>0.98051015505261918</v>
      </c>
      <c r="L1280" s="322">
        <v>116225016953</v>
      </c>
      <c r="M1280" s="304">
        <v>0.95060937486379837</v>
      </c>
      <c r="P1280">
        <f t="shared" si="445"/>
        <v>2024</v>
      </c>
      <c r="Q1280" t="str">
        <f t="shared" si="446"/>
        <v>Carlos Galán 2024-2027</v>
      </c>
      <c r="R1280" t="str">
        <f t="shared" si="447"/>
        <v xml:space="preserve">0120-SECRETARÍA DISTRITAL DE PLANEACIÓN </v>
      </c>
      <c r="S1280" t="str">
        <f t="shared" si="448"/>
        <v>PLANEACIÓN</v>
      </c>
      <c r="T1280" t="str">
        <f t="shared" si="449"/>
        <v>Administración Centrral</v>
      </c>
      <c r="U1280" t="str">
        <f t="shared" si="450"/>
        <v>Funcionamiento</v>
      </c>
      <c r="V1280" t="s">
        <v>256</v>
      </c>
      <c r="W1280" s="53">
        <f t="shared" si="441"/>
        <v>129095001609.59999</v>
      </c>
      <c r="X1280" s="53">
        <f t="shared" si="442"/>
        <v>127790016521.43478</v>
      </c>
      <c r="Y1280" s="53">
        <f t="shared" si="443"/>
        <v>125299408913.6088</v>
      </c>
      <c r="Z1280" s="53"/>
      <c r="AA1280" s="53">
        <f t="shared" si="444"/>
        <v>121478387719.27559</v>
      </c>
      <c r="AB1280" s="53"/>
      <c r="AC1280" s="53">
        <f t="shared" si="455"/>
        <v>129095001609.59999</v>
      </c>
      <c r="AD1280" s="53">
        <f t="shared" si="456"/>
        <v>127790016521.43478</v>
      </c>
      <c r="AE1280" s="53">
        <f t="shared" si="457"/>
        <v>125299408913.6088</v>
      </c>
      <c r="AF1280" s="53">
        <f t="shared" si="458"/>
        <v>1.0248292140609976</v>
      </c>
      <c r="AG1280" s="53">
        <f t="shared" si="459"/>
        <v>121478387719.27559</v>
      </c>
      <c r="AI1280" s="53">
        <f t="shared" si="454"/>
        <v>0</v>
      </c>
      <c r="AJ1280" s="53">
        <f t="shared" si="454"/>
        <v>0</v>
      </c>
      <c r="AK1280" s="53">
        <f t="shared" si="454"/>
        <v>0</v>
      </c>
      <c r="AL1280" s="53">
        <f t="shared" si="454"/>
        <v>-1.0248292140609976</v>
      </c>
      <c r="AM1280" s="53">
        <f t="shared" si="454"/>
        <v>0</v>
      </c>
    </row>
    <row r="1281" spans="1:39" x14ac:dyDescent="0.35">
      <c r="A1281" s="301">
        <v>2024</v>
      </c>
      <c r="B1281" s="301" t="s">
        <v>85</v>
      </c>
      <c r="C1281" s="301" t="s">
        <v>37</v>
      </c>
      <c r="D1281" s="302" t="s">
        <v>20</v>
      </c>
      <c r="E1281" s="302" t="s">
        <v>226</v>
      </c>
      <c r="F1281" s="301" t="s">
        <v>78</v>
      </c>
      <c r="G1281" s="301" t="s">
        <v>77</v>
      </c>
      <c r="H1281" s="322">
        <v>72086695000</v>
      </c>
      <c r="I1281" s="322">
        <v>67746543693</v>
      </c>
      <c r="J1281" s="322">
        <v>66447368591</v>
      </c>
      <c r="K1281" s="304">
        <v>0.98082300540840373</v>
      </c>
      <c r="L1281" s="322">
        <v>47083785390</v>
      </c>
      <c r="M1281" s="304">
        <v>0.6949990777885986</v>
      </c>
      <c r="P1281">
        <f t="shared" si="445"/>
        <v>2024</v>
      </c>
      <c r="Q1281" t="str">
        <f t="shared" si="446"/>
        <v>Carlos Galán 2024-2027</v>
      </c>
      <c r="R1281" t="str">
        <f t="shared" si="447"/>
        <v xml:space="preserve">0120-SECRETARÍA DISTRITAL DE PLANEACIÓN </v>
      </c>
      <c r="S1281" t="str">
        <f t="shared" si="448"/>
        <v>PLANEACIÓN</v>
      </c>
      <c r="T1281" t="str">
        <f t="shared" si="449"/>
        <v>Administración Centrral</v>
      </c>
      <c r="U1281" t="str">
        <f t="shared" si="450"/>
        <v>Inversión directa</v>
      </c>
      <c r="V1281" t="s">
        <v>256</v>
      </c>
      <c r="W1281" s="53">
        <f t="shared" si="441"/>
        <v>75345013614</v>
      </c>
      <c r="X1281" s="53">
        <f t="shared" si="442"/>
        <v>70808687467.923599</v>
      </c>
      <c r="Y1281" s="53">
        <f t="shared" si="443"/>
        <v>69450789651.313187</v>
      </c>
      <c r="Z1281" s="53"/>
      <c r="AA1281" s="53">
        <f t="shared" si="444"/>
        <v>49211972489.627998</v>
      </c>
      <c r="AB1281" s="53"/>
      <c r="AC1281" s="53">
        <f t="shared" si="455"/>
        <v>75345013614</v>
      </c>
      <c r="AD1281" s="53">
        <f t="shared" si="456"/>
        <v>70808687467.923599</v>
      </c>
      <c r="AE1281" s="53">
        <f t="shared" si="457"/>
        <v>69450789651.313187</v>
      </c>
      <c r="AF1281" s="53">
        <f t="shared" si="458"/>
        <v>1.0251562052528636</v>
      </c>
      <c r="AG1281" s="53">
        <f t="shared" si="459"/>
        <v>49211972489.627998</v>
      </c>
      <c r="AI1281" s="53">
        <f t="shared" si="454"/>
        <v>0</v>
      </c>
      <c r="AJ1281" s="53">
        <f t="shared" si="454"/>
        <v>0</v>
      </c>
      <c r="AK1281" s="53">
        <f t="shared" si="454"/>
        <v>0</v>
      </c>
      <c r="AL1281" s="53">
        <f t="shared" si="454"/>
        <v>-1.0251562052528636</v>
      </c>
      <c r="AM1281" s="53">
        <f t="shared" si="454"/>
        <v>0</v>
      </c>
    </row>
    <row r="1282" spans="1:39" x14ac:dyDescent="0.35">
      <c r="A1282" s="301">
        <v>2024</v>
      </c>
      <c r="B1282" s="301" t="s">
        <v>85</v>
      </c>
      <c r="C1282" s="301" t="s">
        <v>37</v>
      </c>
      <c r="D1282" s="302" t="s">
        <v>20</v>
      </c>
      <c r="E1282" s="302" t="s">
        <v>226</v>
      </c>
      <c r="F1282" s="301" t="s">
        <v>80</v>
      </c>
      <c r="G1282" s="301" t="s">
        <v>77</v>
      </c>
      <c r="H1282" s="322">
        <v>0</v>
      </c>
      <c r="I1282" s="322">
        <v>0</v>
      </c>
      <c r="J1282" s="322">
        <v>0</v>
      </c>
      <c r="K1282" s="304">
        <v>0</v>
      </c>
      <c r="L1282" s="322">
        <v>0</v>
      </c>
      <c r="M1282" s="304" t="s">
        <v>239</v>
      </c>
      <c r="P1282">
        <f t="shared" si="445"/>
        <v>2024</v>
      </c>
      <c r="Q1282" t="str">
        <f t="shared" si="446"/>
        <v>Carlos Galán 2024-2027</v>
      </c>
      <c r="R1282" t="str">
        <f t="shared" si="447"/>
        <v xml:space="preserve">0120-SECRETARÍA DISTRITAL DE PLANEACIÓN </v>
      </c>
      <c r="S1282" t="str">
        <f t="shared" si="448"/>
        <v>PLANEACIÓN</v>
      </c>
      <c r="T1282" t="str">
        <f t="shared" si="449"/>
        <v>Administración Centrral</v>
      </c>
      <c r="U1282" t="str">
        <f t="shared" si="450"/>
        <v>Transferencias</v>
      </c>
      <c r="V1282" t="s">
        <v>256</v>
      </c>
      <c r="W1282" s="53">
        <f t="shared" si="441"/>
        <v>0</v>
      </c>
      <c r="X1282" s="53">
        <f t="shared" si="442"/>
        <v>0</v>
      </c>
      <c r="Y1282" s="53">
        <f t="shared" si="443"/>
        <v>0</v>
      </c>
      <c r="Z1282" s="53"/>
      <c r="AA1282" s="53">
        <f t="shared" si="444"/>
        <v>0</v>
      </c>
      <c r="AB1282" s="53"/>
      <c r="AC1282" s="53">
        <f t="shared" si="455"/>
        <v>0</v>
      </c>
      <c r="AD1282" s="53">
        <f t="shared" si="456"/>
        <v>0</v>
      </c>
      <c r="AE1282" s="53">
        <f t="shared" si="457"/>
        <v>0</v>
      </c>
      <c r="AF1282" s="53">
        <f t="shared" si="458"/>
        <v>0</v>
      </c>
      <c r="AG1282" s="53">
        <f t="shared" si="459"/>
        <v>0</v>
      </c>
      <c r="AI1282" s="53">
        <f t="shared" si="454"/>
        <v>0</v>
      </c>
      <c r="AJ1282" s="53">
        <f t="shared" si="454"/>
        <v>0</v>
      </c>
      <c r="AK1282" s="53">
        <f t="shared" si="454"/>
        <v>0</v>
      </c>
      <c r="AL1282" s="53">
        <f t="shared" si="454"/>
        <v>0</v>
      </c>
      <c r="AM1282" s="53">
        <f t="shared" si="454"/>
        <v>0</v>
      </c>
    </row>
    <row r="1283" spans="1:39" x14ac:dyDescent="0.35">
      <c r="A1283" s="301">
        <v>2024</v>
      </c>
      <c r="B1283" s="301" t="s">
        <v>85</v>
      </c>
      <c r="C1283" s="301" t="s">
        <v>38</v>
      </c>
      <c r="D1283" s="302" t="s">
        <v>248</v>
      </c>
      <c r="E1283" s="302" t="s">
        <v>226</v>
      </c>
      <c r="F1283" s="301" t="s">
        <v>76</v>
      </c>
      <c r="G1283" s="301" t="s">
        <v>77</v>
      </c>
      <c r="H1283" s="322">
        <v>32872408000</v>
      </c>
      <c r="I1283" s="322">
        <v>32360119307</v>
      </c>
      <c r="J1283" s="322">
        <v>30974201328</v>
      </c>
      <c r="K1283" s="304">
        <v>0.9571720374127235</v>
      </c>
      <c r="L1283" s="322">
        <v>30669620284</v>
      </c>
      <c r="M1283" s="304">
        <v>0.94775980252228798</v>
      </c>
      <c r="P1283">
        <f t="shared" si="445"/>
        <v>2024</v>
      </c>
      <c r="Q1283" t="str">
        <f t="shared" si="446"/>
        <v>Carlos Galán 2024-2027</v>
      </c>
      <c r="R1283" t="str">
        <f t="shared" si="447"/>
        <v>0121-SECRETARÍA DISTRITAL DE LA MUJER</v>
      </c>
      <c r="S1283" t="str">
        <f t="shared" si="448"/>
        <v>MUJER</v>
      </c>
      <c r="T1283" t="str">
        <f t="shared" si="449"/>
        <v>Administración Centrral</v>
      </c>
      <c r="U1283" t="str">
        <f t="shared" si="450"/>
        <v>Funcionamiento</v>
      </c>
      <c r="V1283" t="s">
        <v>256</v>
      </c>
      <c r="W1283" s="53">
        <f t="shared" si="441"/>
        <v>34358240841.599998</v>
      </c>
      <c r="X1283" s="53">
        <f t="shared" si="442"/>
        <v>33822796699.676395</v>
      </c>
      <c r="Y1283" s="53">
        <f t="shared" si="443"/>
        <v>32374235228.025597</v>
      </c>
      <c r="Z1283" s="53"/>
      <c r="AA1283" s="53">
        <f t="shared" si="444"/>
        <v>32055887120.836796</v>
      </c>
      <c r="AB1283" s="53"/>
      <c r="AC1283" s="53">
        <f t="shared" si="455"/>
        <v>34358240841.599998</v>
      </c>
      <c r="AD1283" s="53">
        <f t="shared" si="456"/>
        <v>33822796699.676395</v>
      </c>
      <c r="AE1283" s="53">
        <f t="shared" si="457"/>
        <v>32374235228.025597</v>
      </c>
      <c r="AF1283" s="53">
        <f t="shared" si="458"/>
        <v>1.0004362135037785</v>
      </c>
      <c r="AG1283" s="53">
        <f t="shared" si="459"/>
        <v>32055887120.836796</v>
      </c>
      <c r="AI1283" s="53">
        <f t="shared" si="454"/>
        <v>0</v>
      </c>
      <c r="AJ1283" s="53">
        <f t="shared" si="454"/>
        <v>0</v>
      </c>
      <c r="AK1283" s="53">
        <f t="shared" si="454"/>
        <v>0</v>
      </c>
      <c r="AL1283" s="53">
        <f t="shared" si="454"/>
        <v>-1.0004362135037785</v>
      </c>
      <c r="AM1283" s="53">
        <f t="shared" si="454"/>
        <v>0</v>
      </c>
    </row>
    <row r="1284" spans="1:39" x14ac:dyDescent="0.35">
      <c r="A1284" s="301">
        <v>2024</v>
      </c>
      <c r="B1284" s="301" t="s">
        <v>85</v>
      </c>
      <c r="C1284" s="301" t="s">
        <v>38</v>
      </c>
      <c r="D1284" s="302" t="s">
        <v>248</v>
      </c>
      <c r="E1284" s="302" t="s">
        <v>226</v>
      </c>
      <c r="F1284" s="301" t="s">
        <v>78</v>
      </c>
      <c r="G1284" s="301" t="s">
        <v>77</v>
      </c>
      <c r="H1284" s="322">
        <v>91526611000</v>
      </c>
      <c r="I1284" s="322">
        <v>90029056215</v>
      </c>
      <c r="J1284" s="322">
        <v>89006236838</v>
      </c>
      <c r="K1284" s="304">
        <v>0.98863900811580885</v>
      </c>
      <c r="L1284" s="322">
        <v>76908932558</v>
      </c>
      <c r="M1284" s="304">
        <v>0.85426789740339393</v>
      </c>
      <c r="P1284">
        <f t="shared" si="445"/>
        <v>2024</v>
      </c>
      <c r="Q1284" t="str">
        <f t="shared" si="446"/>
        <v>Carlos Galán 2024-2027</v>
      </c>
      <c r="R1284" t="str">
        <f t="shared" si="447"/>
        <v>0121-SECRETARÍA DISTRITAL DE LA MUJER</v>
      </c>
      <c r="S1284" t="str">
        <f t="shared" si="448"/>
        <v>MUJER</v>
      </c>
      <c r="T1284" t="str">
        <f t="shared" si="449"/>
        <v>Administración Centrral</v>
      </c>
      <c r="U1284" t="str">
        <f t="shared" si="450"/>
        <v>Inversión directa</v>
      </c>
      <c r="V1284" t="s">
        <v>256</v>
      </c>
      <c r="W1284" s="53">
        <f t="shared" si="441"/>
        <v>95663613817.199997</v>
      </c>
      <c r="X1284" s="53">
        <f t="shared" si="442"/>
        <v>94098369555.917984</v>
      </c>
      <c r="Y1284" s="53">
        <f t="shared" si="443"/>
        <v>93029318743.077591</v>
      </c>
      <c r="Z1284" s="53"/>
      <c r="AA1284" s="53">
        <f t="shared" si="444"/>
        <v>80385216309.621597</v>
      </c>
      <c r="AB1284" s="53"/>
      <c r="AC1284" s="53">
        <f t="shared" si="455"/>
        <v>95663613817.199997</v>
      </c>
      <c r="AD1284" s="53">
        <f t="shared" si="456"/>
        <v>94098369555.917984</v>
      </c>
      <c r="AE1284" s="53">
        <f t="shared" si="457"/>
        <v>93029318743.077591</v>
      </c>
      <c r="AF1284" s="53">
        <f t="shared" si="458"/>
        <v>1.0333254912826433</v>
      </c>
      <c r="AG1284" s="53">
        <f t="shared" si="459"/>
        <v>80385216309.621597</v>
      </c>
      <c r="AI1284" s="53">
        <f t="shared" si="454"/>
        <v>0</v>
      </c>
      <c r="AJ1284" s="53">
        <f t="shared" si="454"/>
        <v>0</v>
      </c>
      <c r="AK1284" s="53">
        <f t="shared" si="454"/>
        <v>0</v>
      </c>
      <c r="AL1284" s="53">
        <f t="shared" si="454"/>
        <v>-1.0333254912826433</v>
      </c>
      <c r="AM1284" s="53">
        <f t="shared" si="454"/>
        <v>0</v>
      </c>
    </row>
    <row r="1285" spans="1:39" x14ac:dyDescent="0.35">
      <c r="A1285" s="301">
        <v>2024</v>
      </c>
      <c r="B1285" s="301" t="s">
        <v>85</v>
      </c>
      <c r="C1285" s="301" t="s">
        <v>39</v>
      </c>
      <c r="D1285" s="302" t="s">
        <v>17</v>
      </c>
      <c r="E1285" s="302" t="s">
        <v>226</v>
      </c>
      <c r="F1285" s="301" t="s">
        <v>76</v>
      </c>
      <c r="G1285" s="301" t="s">
        <v>77</v>
      </c>
      <c r="H1285" s="322">
        <v>55573989000</v>
      </c>
      <c r="I1285" s="322">
        <v>55573989000</v>
      </c>
      <c r="J1285" s="322">
        <v>52032583453</v>
      </c>
      <c r="K1285" s="304">
        <v>0.9362758439564236</v>
      </c>
      <c r="L1285" s="322">
        <v>51541200267</v>
      </c>
      <c r="M1285" s="304">
        <v>0.92743388038961894</v>
      </c>
      <c r="P1285">
        <f t="shared" si="445"/>
        <v>2024</v>
      </c>
      <c r="Q1285" t="str">
        <f t="shared" si="446"/>
        <v>Carlos Galán 2024-2027</v>
      </c>
      <c r="R1285" t="str">
        <f t="shared" si="447"/>
        <v>0122-SECRETARÍA DISTRITAL DE INTEGRACIÓN SOCIAL</v>
      </c>
      <c r="S1285" t="str">
        <f t="shared" si="448"/>
        <v>INTEGRACION SOCIAL</v>
      </c>
      <c r="T1285" t="str">
        <f t="shared" si="449"/>
        <v>Administración Centrral</v>
      </c>
      <c r="U1285" t="str">
        <f t="shared" si="450"/>
        <v>Funcionamiento</v>
      </c>
      <c r="V1285" t="s">
        <v>256</v>
      </c>
      <c r="W1285" s="53">
        <f t="shared" ref="W1285:W1348" si="460">IF(A1285=$W$1,H1285*$W$2,IF(A1285=$X$1,H1285*$X$2,IF(A1285=$Y$1,H1285*$Y$2,IF(A1285=$Z$1,H1285*$Z$2,IF(A1285=$AA$1,H1285*$AA$2,IF(A1285=$AB$1,H1285*$AB$2,IF(A1285=$AC$1,H1285*$AC$2,IF(A1285=$AD$1,H1285*$AD$2,IF(A1285=$AE$1,H1285*$AE$2,IF(A1285=$AF$1,H1285*$AF$2,IF(A1285=$AG$1,H1285*$AG$2,IF(A1285=$AH$1,H1285*$AH$2,IF(A1285=$AI$1,H1285*$AI$2,IF(A1285=$AJ$1,H1285*$AJ$2,0))))))))))))))</f>
        <v>58085933302.799995</v>
      </c>
      <c r="X1285" s="53">
        <f t="shared" ref="X1285:X1348" si="461">IF(A1285=$W$1,I1285*$W$2,IF(A1285=$X$1,I1285*$X$2,IF(A1285=$Y$1,I1285*$Y$2,IF(A1285=$Z$1,I1285*$Z$2,IF(A1285=$AA$1,I1285*$AA$2,IF(A1285=$AB$1,I1285*$AB$2,IF(A1285=$AC$1,I1285*$AC$2,IF(A1285=$AD$1,I1285*$AD$2,IF(A1285=$AE$1,I1285*$AE$2,IF(A1285=$AF$1,I1285*$AF$2,IF(A1285=$AG$1,I1285*$AG$2,IF(A1285=$AH$1,I1285*$AH$2,IF(A1285=$AI$1,I1285*$AI$2,IF(A1285=$AJ$1,I1285*$AJ$2,0))))))))))))))</f>
        <v>58085933302.799995</v>
      </c>
      <c r="Y1285" s="53">
        <f t="shared" ref="Y1285:Y1348" si="462">IF(A1285=$W$1,J1285*$W$2,IF(A1285=$X$1,J1285*$X$2,IF(A1285=$Y$1,J1285*$Y$2,IF(A1285=$Z$1,J1285*$Z$2,IF(A1285=$AA$1,J1285*$AA$2,IF(A1285=$AB$1,J1285*$AB$2,IF(A1285=$AC$1,J1285*$AC$2,IF(A1285=$AD$1,J1285*$AD$2,IF(A1285=$AE$1,J1285*$AE$2,IF(A1285=$AF$1,J1285*$AF$2,IF(A1285=$AG$1,J1285*$AG$2,IF(A1285=$AH$1,J1285*$AH$2,IF(A1285=$AI$1,J1285*$AI$2,IF(A1285=$AJ$1,J1285*$AJ$2,0))))))))))))))</f>
        <v>54384456225.075592</v>
      </c>
      <c r="Z1285" s="53"/>
      <c r="AA1285" s="53">
        <f t="shared" ref="AA1285:AA1348" si="463">IF(A1285=$W$1,L1285*$W$2,IF(A1285=$X$1,L1285*$X$2,IF(A1285=$Y$1,L1285*$Y$2,IF(A1285=$Z$1,L1285*$Z$2,IF(A1285=$AA$1,L1285*$AA$2,IF(A1285=$AB$1,L1285*$AB$2,IF(A1285=$AC$1,L1285*$AC$2,IF(A1285=$AD$1,L1285*$AD$2,IF(A1285=$AE$1,L1285*$AE$2,IF(A1285=$AF$1,L1285*$AF$2,IF(A1285=$AG$1,L1285*$AG$2,IF(A1285=$AH$1,L1285*$AH$2,IF(A1285=$AI$1,L1285*$AI$2,IF(A1285=$AJ$1,L1285*$AJ$2,0))))))))))))))</f>
        <v>53870862519.068398</v>
      </c>
      <c r="AB1285" s="53"/>
      <c r="AC1285" s="53">
        <f t="shared" si="455"/>
        <v>58085933302.799995</v>
      </c>
      <c r="AD1285" s="53">
        <f t="shared" si="456"/>
        <v>58085933302.799995</v>
      </c>
      <c r="AE1285" s="53">
        <f t="shared" si="457"/>
        <v>54384456225.075592</v>
      </c>
      <c r="AF1285" s="53">
        <f t="shared" si="458"/>
        <v>0.97859551210325391</v>
      </c>
      <c r="AG1285" s="53">
        <f t="shared" si="459"/>
        <v>53870862519.068398</v>
      </c>
      <c r="AI1285" s="53">
        <f t="shared" si="454"/>
        <v>0</v>
      </c>
      <c r="AJ1285" s="53">
        <f t="shared" si="454"/>
        <v>0</v>
      </c>
      <c r="AK1285" s="53">
        <f t="shared" si="454"/>
        <v>0</v>
      </c>
      <c r="AL1285" s="53">
        <f t="shared" si="454"/>
        <v>-0.97859551210325391</v>
      </c>
      <c r="AM1285" s="53">
        <f t="shared" si="454"/>
        <v>0</v>
      </c>
    </row>
    <row r="1286" spans="1:39" x14ac:dyDescent="0.35">
      <c r="A1286" s="301">
        <v>2024</v>
      </c>
      <c r="B1286" s="301" t="s">
        <v>85</v>
      </c>
      <c r="C1286" s="301" t="s">
        <v>39</v>
      </c>
      <c r="D1286" s="302" t="s">
        <v>17</v>
      </c>
      <c r="E1286" s="302" t="s">
        <v>226</v>
      </c>
      <c r="F1286" s="301" t="s">
        <v>78</v>
      </c>
      <c r="G1286" s="301" t="s">
        <v>77</v>
      </c>
      <c r="H1286" s="322">
        <v>1977814543000</v>
      </c>
      <c r="I1286" s="322">
        <v>2144884501627</v>
      </c>
      <c r="J1286" s="322">
        <v>2074884619252</v>
      </c>
      <c r="K1286" s="304">
        <v>0.96736426491873961</v>
      </c>
      <c r="L1286" s="322">
        <v>1762165450398</v>
      </c>
      <c r="M1286" s="304">
        <v>0.82156659207584892</v>
      </c>
      <c r="P1286">
        <f t="shared" ref="P1286:P1349" si="464">+A1286</f>
        <v>2024</v>
      </c>
      <c r="Q1286" t="str">
        <f t="shared" ref="Q1286:Q1349" si="465">+B1286</f>
        <v>Carlos Galán 2024-2027</v>
      </c>
      <c r="R1286" t="str">
        <f t="shared" ref="R1286:R1349" si="466">+C1286</f>
        <v>0122-SECRETARÍA DISTRITAL DE INTEGRACIÓN SOCIAL</v>
      </c>
      <c r="S1286" t="str">
        <f t="shared" ref="S1286:S1349" si="467">+D1286</f>
        <v>INTEGRACION SOCIAL</v>
      </c>
      <c r="T1286" t="str">
        <f t="shared" ref="T1286:T1349" si="468">+E1286</f>
        <v>Administración Centrral</v>
      </c>
      <c r="U1286" t="str">
        <f t="shared" ref="U1286:U1349" si="469">+F1286</f>
        <v>Inversión directa</v>
      </c>
      <c r="V1286" t="s">
        <v>256</v>
      </c>
      <c r="W1286" s="53">
        <f t="shared" si="460"/>
        <v>2067211760343.5999</v>
      </c>
      <c r="X1286" s="53">
        <f t="shared" si="461"/>
        <v>2241833281100.54</v>
      </c>
      <c r="Y1286" s="53">
        <f t="shared" si="462"/>
        <v>2168669404042.1902</v>
      </c>
      <c r="Z1286" s="53"/>
      <c r="AA1286" s="53">
        <f t="shared" si="463"/>
        <v>1841815328755.9895</v>
      </c>
      <c r="AB1286" s="53"/>
      <c r="AC1286" s="53">
        <f t="shared" si="455"/>
        <v>2067211760343.5999</v>
      </c>
      <c r="AD1286" s="53">
        <f t="shared" si="456"/>
        <v>2241833281100.54</v>
      </c>
      <c r="AE1286" s="53">
        <f t="shared" si="457"/>
        <v>2168669404042.1902</v>
      </c>
      <c r="AF1286" s="53">
        <f t="shared" si="458"/>
        <v>1.0110891296930666</v>
      </c>
      <c r="AG1286" s="53">
        <f t="shared" si="459"/>
        <v>1841815328755.9895</v>
      </c>
      <c r="AI1286" s="53">
        <f t="shared" si="454"/>
        <v>0</v>
      </c>
      <c r="AJ1286" s="53">
        <f t="shared" si="454"/>
        <v>0</v>
      </c>
      <c r="AK1286" s="53">
        <f t="shared" si="454"/>
        <v>0</v>
      </c>
      <c r="AL1286" s="53">
        <f t="shared" si="454"/>
        <v>-1.0110891296930666</v>
      </c>
      <c r="AM1286" s="53">
        <f t="shared" si="454"/>
        <v>0</v>
      </c>
    </row>
    <row r="1287" spans="1:39" x14ac:dyDescent="0.35">
      <c r="A1287" s="301">
        <v>2024</v>
      </c>
      <c r="B1287" s="301" t="s">
        <v>85</v>
      </c>
      <c r="C1287" s="301" t="s">
        <v>40</v>
      </c>
      <c r="D1287" s="302" t="s">
        <v>13</v>
      </c>
      <c r="E1287" s="302" t="s">
        <v>226</v>
      </c>
      <c r="F1287" s="301" t="s">
        <v>76</v>
      </c>
      <c r="G1287" s="301" t="s">
        <v>77</v>
      </c>
      <c r="H1287" s="322">
        <v>18808235000</v>
      </c>
      <c r="I1287" s="322">
        <v>17852078899</v>
      </c>
      <c r="J1287" s="322">
        <v>17406175491</v>
      </c>
      <c r="K1287" s="304">
        <v>0.97502232594182758</v>
      </c>
      <c r="L1287" s="322">
        <v>16837378529</v>
      </c>
      <c r="M1287" s="304">
        <v>0.94316066068603144</v>
      </c>
      <c r="P1287">
        <f t="shared" si="464"/>
        <v>2024</v>
      </c>
      <c r="Q1287" t="str">
        <f t="shared" si="465"/>
        <v>Carlos Galán 2024-2027</v>
      </c>
      <c r="R1287" t="str">
        <f t="shared" si="466"/>
        <v>0125-DEPARTAMENTO ADMINISTRATIVO DEL SERVICIO CIVIL</v>
      </c>
      <c r="S1287" t="str">
        <f t="shared" si="467"/>
        <v>GESTIÓN PÚBLICA</v>
      </c>
      <c r="T1287" t="str">
        <f t="shared" si="468"/>
        <v>Administración Centrral</v>
      </c>
      <c r="U1287" t="str">
        <f t="shared" si="469"/>
        <v>Funcionamiento</v>
      </c>
      <c r="V1287" t="s">
        <v>256</v>
      </c>
      <c r="W1287" s="53">
        <f t="shared" si="460"/>
        <v>19658367222</v>
      </c>
      <c r="X1287" s="53">
        <f t="shared" si="461"/>
        <v>18658992865.234798</v>
      </c>
      <c r="Y1287" s="53">
        <f t="shared" si="462"/>
        <v>18192934623.193199</v>
      </c>
      <c r="Z1287" s="53"/>
      <c r="AA1287" s="53">
        <f t="shared" si="463"/>
        <v>17598428038.510799</v>
      </c>
      <c r="AB1287" s="53"/>
      <c r="AC1287" s="53">
        <f t="shared" si="455"/>
        <v>19658367222</v>
      </c>
      <c r="AD1287" s="53">
        <f t="shared" si="456"/>
        <v>18658992865.234798</v>
      </c>
      <c r="AE1287" s="53">
        <f t="shared" si="457"/>
        <v>18192934623.193199</v>
      </c>
      <c r="AF1287" s="53">
        <f t="shared" si="458"/>
        <v>1.019093335074398</v>
      </c>
      <c r="AG1287" s="53">
        <f t="shared" si="459"/>
        <v>17598428038.510799</v>
      </c>
      <c r="AI1287" s="53">
        <f t="shared" si="454"/>
        <v>0</v>
      </c>
      <c r="AJ1287" s="53">
        <f t="shared" si="454"/>
        <v>0</v>
      </c>
      <c r="AK1287" s="53">
        <f t="shared" si="454"/>
        <v>0</v>
      </c>
      <c r="AL1287" s="53">
        <f t="shared" si="454"/>
        <v>-1.019093335074398</v>
      </c>
      <c r="AM1287" s="53">
        <f t="shared" si="454"/>
        <v>0</v>
      </c>
    </row>
    <row r="1288" spans="1:39" x14ac:dyDescent="0.35">
      <c r="A1288" s="301">
        <v>2024</v>
      </c>
      <c r="B1288" s="301" t="s">
        <v>85</v>
      </c>
      <c r="C1288" s="301" t="s">
        <v>40</v>
      </c>
      <c r="D1288" s="302" t="s">
        <v>13</v>
      </c>
      <c r="E1288" s="302" t="s">
        <v>226</v>
      </c>
      <c r="F1288" s="301" t="s">
        <v>78</v>
      </c>
      <c r="G1288" s="301" t="s">
        <v>77</v>
      </c>
      <c r="H1288" s="322">
        <v>4517765000</v>
      </c>
      <c r="I1288" s="322">
        <v>4185318481</v>
      </c>
      <c r="J1288" s="322">
        <v>4122338685</v>
      </c>
      <c r="K1288" s="304">
        <v>0.98495220942303241</v>
      </c>
      <c r="L1288" s="322">
        <v>3517707439</v>
      </c>
      <c r="M1288" s="304">
        <v>0.84048739778567882</v>
      </c>
      <c r="P1288">
        <f t="shared" si="464"/>
        <v>2024</v>
      </c>
      <c r="Q1288" t="str">
        <f t="shared" si="465"/>
        <v>Carlos Galán 2024-2027</v>
      </c>
      <c r="R1288" t="str">
        <f t="shared" si="466"/>
        <v>0125-DEPARTAMENTO ADMINISTRATIVO DEL SERVICIO CIVIL</v>
      </c>
      <c r="S1288" t="str">
        <f t="shared" si="467"/>
        <v>GESTIÓN PÚBLICA</v>
      </c>
      <c r="T1288" t="str">
        <f t="shared" si="468"/>
        <v>Administración Centrral</v>
      </c>
      <c r="U1288" t="str">
        <f t="shared" si="469"/>
        <v>Inversión directa</v>
      </c>
      <c r="V1288" t="s">
        <v>256</v>
      </c>
      <c r="W1288" s="53">
        <f t="shared" si="460"/>
        <v>4721967978</v>
      </c>
      <c r="X1288" s="53">
        <f t="shared" si="461"/>
        <v>4374494876.3411999</v>
      </c>
      <c r="Y1288" s="53">
        <f t="shared" si="462"/>
        <v>4308668393.5619993</v>
      </c>
      <c r="Z1288" s="53"/>
      <c r="AA1288" s="53">
        <f t="shared" si="463"/>
        <v>3676707815.2427998</v>
      </c>
      <c r="AB1288" s="53"/>
      <c r="AC1288" s="53">
        <f t="shared" si="455"/>
        <v>4721967978</v>
      </c>
      <c r="AD1288" s="53">
        <f t="shared" si="456"/>
        <v>4374494876.3411999</v>
      </c>
      <c r="AE1288" s="53">
        <f t="shared" si="457"/>
        <v>4308668393.5619993</v>
      </c>
      <c r="AF1288" s="53">
        <f t="shared" si="458"/>
        <v>1.0294720492889533</v>
      </c>
      <c r="AG1288" s="53">
        <f t="shared" si="459"/>
        <v>3676707815.2427998</v>
      </c>
      <c r="AI1288" s="53">
        <f t="shared" si="454"/>
        <v>0</v>
      </c>
      <c r="AJ1288" s="53">
        <f t="shared" si="454"/>
        <v>0</v>
      </c>
      <c r="AK1288" s="53">
        <f t="shared" si="454"/>
        <v>0</v>
      </c>
      <c r="AL1288" s="53">
        <f t="shared" si="454"/>
        <v>-1.0294720492889533</v>
      </c>
      <c r="AM1288" s="53">
        <f t="shared" si="454"/>
        <v>0</v>
      </c>
    </row>
    <row r="1289" spans="1:39" x14ac:dyDescent="0.35">
      <c r="A1289" s="301">
        <v>2024</v>
      </c>
      <c r="B1289" s="301" t="s">
        <v>85</v>
      </c>
      <c r="C1289" s="301" t="s">
        <v>41</v>
      </c>
      <c r="D1289" s="302" t="s">
        <v>8</v>
      </c>
      <c r="E1289" s="302" t="s">
        <v>226</v>
      </c>
      <c r="F1289" s="301" t="s">
        <v>76</v>
      </c>
      <c r="G1289" s="301" t="s">
        <v>77</v>
      </c>
      <c r="H1289" s="322">
        <v>38071000000</v>
      </c>
      <c r="I1289" s="322">
        <v>37682158676</v>
      </c>
      <c r="J1289" s="322">
        <v>34075367101</v>
      </c>
      <c r="K1289" s="304">
        <v>0.90428383877866347</v>
      </c>
      <c r="L1289" s="322">
        <v>32979337829</v>
      </c>
      <c r="M1289" s="304">
        <v>0.87519767942606597</v>
      </c>
      <c r="P1289">
        <f t="shared" si="464"/>
        <v>2024</v>
      </c>
      <c r="Q1289" t="str">
        <f t="shared" si="465"/>
        <v>Carlos Galán 2024-2027</v>
      </c>
      <c r="R1289" t="str">
        <f t="shared" si="466"/>
        <v>0126-SECRETARÍA DISTRITAL DE AMBIENTE</v>
      </c>
      <c r="S1289" t="str">
        <f t="shared" si="467"/>
        <v>AMBIENTE</v>
      </c>
      <c r="T1289" t="str">
        <f t="shared" si="468"/>
        <v>Administración Centrral</v>
      </c>
      <c r="U1289" t="str">
        <f t="shared" si="469"/>
        <v>Funcionamiento</v>
      </c>
      <c r="V1289" t="s">
        <v>256</v>
      </c>
      <c r="W1289" s="53">
        <f t="shared" si="460"/>
        <v>39791809200</v>
      </c>
      <c r="X1289" s="53">
        <f t="shared" si="461"/>
        <v>39385392248.155197</v>
      </c>
      <c r="Y1289" s="53">
        <f t="shared" si="462"/>
        <v>35615573693.965195</v>
      </c>
      <c r="Z1289" s="53"/>
      <c r="AA1289" s="53">
        <f t="shared" si="463"/>
        <v>34470003898.870796</v>
      </c>
      <c r="AB1289" s="53"/>
      <c r="AC1289" s="53">
        <f t="shared" si="455"/>
        <v>39791809200</v>
      </c>
      <c r="AD1289" s="53">
        <f t="shared" si="456"/>
        <v>39385392248.155197</v>
      </c>
      <c r="AE1289" s="53">
        <f t="shared" si="457"/>
        <v>35615573693.965195</v>
      </c>
      <c r="AF1289" s="53">
        <f t="shared" si="458"/>
        <v>0.94515746829145897</v>
      </c>
      <c r="AG1289" s="53">
        <f t="shared" si="459"/>
        <v>34470003898.870796</v>
      </c>
      <c r="AI1289" s="53">
        <f t="shared" si="454"/>
        <v>0</v>
      </c>
      <c r="AJ1289" s="53">
        <f t="shared" si="454"/>
        <v>0</v>
      </c>
      <c r="AK1289" s="53">
        <f t="shared" si="454"/>
        <v>0</v>
      </c>
      <c r="AL1289" s="53">
        <f t="shared" si="454"/>
        <v>-0.94515746829145897</v>
      </c>
      <c r="AM1289" s="53">
        <f t="shared" si="454"/>
        <v>0</v>
      </c>
    </row>
    <row r="1290" spans="1:39" x14ac:dyDescent="0.35">
      <c r="A1290" s="301">
        <v>2024</v>
      </c>
      <c r="B1290" s="301" t="s">
        <v>85</v>
      </c>
      <c r="C1290" s="301" t="s">
        <v>41</v>
      </c>
      <c r="D1290" s="302" t="s">
        <v>8</v>
      </c>
      <c r="E1290" s="302" t="s">
        <v>226</v>
      </c>
      <c r="F1290" s="301" t="s">
        <v>78</v>
      </c>
      <c r="G1290" s="301" t="s">
        <v>77</v>
      </c>
      <c r="H1290" s="322">
        <v>151968606000</v>
      </c>
      <c r="I1290" s="322">
        <v>130590975435</v>
      </c>
      <c r="J1290" s="322">
        <v>116252877533</v>
      </c>
      <c r="K1290" s="304">
        <v>0.89020605861745317</v>
      </c>
      <c r="L1290" s="322">
        <v>89353747268</v>
      </c>
      <c r="M1290" s="304">
        <v>0.68422604985039481</v>
      </c>
      <c r="P1290">
        <f t="shared" si="464"/>
        <v>2024</v>
      </c>
      <c r="Q1290" t="str">
        <f t="shared" si="465"/>
        <v>Carlos Galán 2024-2027</v>
      </c>
      <c r="R1290" t="str">
        <f t="shared" si="466"/>
        <v>0126-SECRETARÍA DISTRITAL DE AMBIENTE</v>
      </c>
      <c r="S1290" t="str">
        <f t="shared" si="467"/>
        <v>AMBIENTE</v>
      </c>
      <c r="T1290" t="str">
        <f t="shared" si="468"/>
        <v>Administración Centrral</v>
      </c>
      <c r="U1290" t="str">
        <f t="shared" si="469"/>
        <v>Inversión directa</v>
      </c>
      <c r="V1290" t="s">
        <v>256</v>
      </c>
      <c r="W1290" s="53">
        <f t="shared" si="460"/>
        <v>158837586991.19998</v>
      </c>
      <c r="X1290" s="53">
        <f t="shared" si="461"/>
        <v>136493687524.66199</v>
      </c>
      <c r="Y1290" s="53">
        <f t="shared" si="462"/>
        <v>121507507597.49159</v>
      </c>
      <c r="Z1290" s="53"/>
      <c r="AA1290" s="53">
        <f t="shared" si="463"/>
        <v>93392536644.513596</v>
      </c>
      <c r="AB1290" s="53"/>
      <c r="AC1290" s="53">
        <f t="shared" si="455"/>
        <v>158837586991.19998</v>
      </c>
      <c r="AD1290" s="53">
        <f t="shared" si="456"/>
        <v>136493687524.66199</v>
      </c>
      <c r="AE1290" s="53">
        <f t="shared" si="457"/>
        <v>121507507597.49159</v>
      </c>
      <c r="AF1290" s="53">
        <f t="shared" si="458"/>
        <v>0.93044337246696196</v>
      </c>
      <c r="AG1290" s="53">
        <f t="shared" si="459"/>
        <v>93392536644.513596</v>
      </c>
      <c r="AI1290" s="53">
        <f t="shared" si="454"/>
        <v>0</v>
      </c>
      <c r="AJ1290" s="53">
        <f t="shared" si="454"/>
        <v>0</v>
      </c>
      <c r="AK1290" s="53">
        <f t="shared" si="454"/>
        <v>0</v>
      </c>
      <c r="AL1290" s="53">
        <f t="shared" si="454"/>
        <v>-0.93044337246696196</v>
      </c>
      <c r="AM1290" s="53">
        <f t="shared" si="454"/>
        <v>0</v>
      </c>
    </row>
    <row r="1291" spans="1:39" x14ac:dyDescent="0.35">
      <c r="A1291" s="301">
        <v>2024</v>
      </c>
      <c r="B1291" s="301" t="s">
        <v>85</v>
      </c>
      <c r="C1291" s="301" t="s">
        <v>42</v>
      </c>
      <c r="D1291" s="302" t="s">
        <v>14</v>
      </c>
      <c r="E1291" s="302" t="s">
        <v>226</v>
      </c>
      <c r="F1291" s="301" t="s">
        <v>76</v>
      </c>
      <c r="G1291" s="301" t="s">
        <v>77</v>
      </c>
      <c r="H1291" s="322">
        <v>17005444000</v>
      </c>
      <c r="I1291" s="322">
        <v>16831387386</v>
      </c>
      <c r="J1291" s="322">
        <v>16474950278</v>
      </c>
      <c r="K1291" s="304">
        <v>0.97882307026594395</v>
      </c>
      <c r="L1291" s="322">
        <v>16147056516</v>
      </c>
      <c r="M1291" s="304">
        <v>0.95934198088927525</v>
      </c>
      <c r="P1291">
        <f t="shared" si="464"/>
        <v>2024</v>
      </c>
      <c r="Q1291" t="str">
        <f t="shared" si="465"/>
        <v>Carlos Galán 2024-2027</v>
      </c>
      <c r="R1291" t="str">
        <f t="shared" si="466"/>
        <v>0127-DEPARTAMENTO ADTIVO DE LA DEFENSORÍA ESPACIO PUBLICO</v>
      </c>
      <c r="S1291" t="str">
        <f t="shared" si="467"/>
        <v>GOBIERNO</v>
      </c>
      <c r="T1291" t="str">
        <f t="shared" si="468"/>
        <v>Administración Centrral</v>
      </c>
      <c r="U1291" t="str">
        <f t="shared" si="469"/>
        <v>Funcionamiento</v>
      </c>
      <c r="V1291" t="s">
        <v>256</v>
      </c>
      <c r="W1291" s="53">
        <f t="shared" si="460"/>
        <v>17774090068.799999</v>
      </c>
      <c r="X1291" s="53">
        <f t="shared" si="461"/>
        <v>17592166095.847198</v>
      </c>
      <c r="Y1291" s="53">
        <f t="shared" si="462"/>
        <v>17219618030.565598</v>
      </c>
      <c r="Z1291" s="53"/>
      <c r="AA1291" s="53">
        <f t="shared" si="463"/>
        <v>16876903470.523199</v>
      </c>
      <c r="AB1291" s="53"/>
      <c r="AC1291" s="53">
        <f t="shared" si="455"/>
        <v>17774090068.799999</v>
      </c>
      <c r="AD1291" s="53">
        <f t="shared" si="456"/>
        <v>17592166095.847198</v>
      </c>
      <c r="AE1291" s="53">
        <f t="shared" si="457"/>
        <v>17219618030.565598</v>
      </c>
      <c r="AF1291" s="53">
        <f t="shared" si="458"/>
        <v>1.0230658730419646</v>
      </c>
      <c r="AG1291" s="53">
        <f t="shared" si="459"/>
        <v>16876903470.523199</v>
      </c>
      <c r="AI1291" s="53">
        <f t="shared" si="454"/>
        <v>0</v>
      </c>
      <c r="AJ1291" s="53">
        <f t="shared" si="454"/>
        <v>0</v>
      </c>
      <c r="AK1291" s="53">
        <f t="shared" si="454"/>
        <v>0</v>
      </c>
      <c r="AL1291" s="53">
        <f t="shared" si="454"/>
        <v>-1.0230658730419646</v>
      </c>
      <c r="AM1291" s="53">
        <f t="shared" si="454"/>
        <v>0</v>
      </c>
    </row>
    <row r="1292" spans="1:39" x14ac:dyDescent="0.35">
      <c r="A1292" s="301">
        <v>2024</v>
      </c>
      <c r="B1292" s="301" t="s">
        <v>85</v>
      </c>
      <c r="C1292" s="301" t="s">
        <v>42</v>
      </c>
      <c r="D1292" s="302" t="s">
        <v>14</v>
      </c>
      <c r="E1292" s="302" t="s">
        <v>226</v>
      </c>
      <c r="F1292" s="301" t="s">
        <v>78</v>
      </c>
      <c r="G1292" s="301" t="s">
        <v>77</v>
      </c>
      <c r="H1292" s="322">
        <v>25185269000</v>
      </c>
      <c r="I1292" s="322">
        <v>25131812402</v>
      </c>
      <c r="J1292" s="322">
        <v>25033803895</v>
      </c>
      <c r="K1292" s="304">
        <v>0.99610022128797204</v>
      </c>
      <c r="L1292" s="322">
        <v>22021674327</v>
      </c>
      <c r="M1292" s="304">
        <v>0.87624696439511485</v>
      </c>
      <c r="P1292">
        <f t="shared" si="464"/>
        <v>2024</v>
      </c>
      <c r="Q1292" t="str">
        <f t="shared" si="465"/>
        <v>Carlos Galán 2024-2027</v>
      </c>
      <c r="R1292" t="str">
        <f t="shared" si="466"/>
        <v>0127-DEPARTAMENTO ADTIVO DE LA DEFENSORÍA ESPACIO PUBLICO</v>
      </c>
      <c r="S1292" t="str">
        <f t="shared" si="467"/>
        <v>GOBIERNO</v>
      </c>
      <c r="T1292" t="str">
        <f t="shared" si="468"/>
        <v>Administración Centrral</v>
      </c>
      <c r="U1292" t="str">
        <f t="shared" si="469"/>
        <v>Inversión directa</v>
      </c>
      <c r="V1292" t="s">
        <v>256</v>
      </c>
      <c r="W1292" s="53">
        <f t="shared" si="460"/>
        <v>26323643158.799999</v>
      </c>
      <c r="X1292" s="53">
        <f t="shared" si="461"/>
        <v>26267770322.570396</v>
      </c>
      <c r="Y1292" s="53">
        <f t="shared" si="462"/>
        <v>26165331831.053997</v>
      </c>
      <c r="Z1292" s="53"/>
      <c r="AA1292" s="53">
        <f t="shared" si="463"/>
        <v>23017054006.580399</v>
      </c>
      <c r="AB1292" s="53"/>
      <c r="AC1292" s="53">
        <f t="shared" si="455"/>
        <v>26323643158.799999</v>
      </c>
      <c r="AD1292" s="53">
        <f t="shared" si="456"/>
        <v>26267770322.570396</v>
      </c>
      <c r="AE1292" s="53">
        <f t="shared" si="457"/>
        <v>26165331831.053997</v>
      </c>
      <c r="AF1292" s="53">
        <f t="shared" si="458"/>
        <v>1.0411239512901882</v>
      </c>
      <c r="AG1292" s="53">
        <f t="shared" si="459"/>
        <v>23017054006.580399</v>
      </c>
      <c r="AI1292" s="53">
        <f t="shared" si="454"/>
        <v>0</v>
      </c>
      <c r="AJ1292" s="53">
        <f t="shared" si="454"/>
        <v>0</v>
      </c>
      <c r="AK1292" s="53">
        <f t="shared" si="454"/>
        <v>0</v>
      </c>
      <c r="AL1292" s="53">
        <f t="shared" si="454"/>
        <v>-1.0411239512901882</v>
      </c>
      <c r="AM1292" s="53">
        <f t="shared" si="454"/>
        <v>0</v>
      </c>
    </row>
    <row r="1293" spans="1:39" x14ac:dyDescent="0.35">
      <c r="A1293" s="301">
        <v>2024</v>
      </c>
      <c r="B1293" s="301" t="s">
        <v>85</v>
      </c>
      <c r="C1293" s="301" t="s">
        <v>43</v>
      </c>
      <c r="D1293" s="302" t="s">
        <v>22</v>
      </c>
      <c r="E1293" s="302" t="s">
        <v>226</v>
      </c>
      <c r="F1293" s="301" t="s">
        <v>76</v>
      </c>
      <c r="G1293" s="301" t="s">
        <v>77</v>
      </c>
      <c r="H1293" s="322">
        <v>116909119000</v>
      </c>
      <c r="I1293" s="322">
        <v>115050780138</v>
      </c>
      <c r="J1293" s="322">
        <v>113986891333</v>
      </c>
      <c r="K1293" s="304">
        <v>0.99075287621931896</v>
      </c>
      <c r="L1293" s="322">
        <v>111791432086</v>
      </c>
      <c r="M1293" s="304">
        <v>0.9716703524470629</v>
      </c>
      <c r="P1293">
        <f t="shared" si="464"/>
        <v>2024</v>
      </c>
      <c r="Q1293" t="str">
        <f t="shared" si="465"/>
        <v>Carlos Galán 2024-2027</v>
      </c>
      <c r="R1293" t="str">
        <f t="shared" si="466"/>
        <v>0131-UNIDAD ADMINISTRATIVA ESPECIAL CUERPO OFICIAL DE BOMBEROS</v>
      </c>
      <c r="S1293" t="str">
        <f t="shared" si="467"/>
        <v>SEGURIDAD, CONVIVENCIA Y JUSTICIA</v>
      </c>
      <c r="T1293" t="str">
        <f t="shared" si="468"/>
        <v>Administración Centrral</v>
      </c>
      <c r="U1293" t="str">
        <f t="shared" si="469"/>
        <v>Funcionamiento</v>
      </c>
      <c r="V1293" t="s">
        <v>256</v>
      </c>
      <c r="W1293" s="53">
        <f t="shared" si="460"/>
        <v>122193411178.79999</v>
      </c>
      <c r="X1293" s="53">
        <f t="shared" si="461"/>
        <v>120251075400.23759</v>
      </c>
      <c r="Y1293" s="53">
        <f t="shared" si="462"/>
        <v>119139098821.25159</v>
      </c>
      <c r="Z1293" s="53"/>
      <c r="AA1293" s="53">
        <f t="shared" si="463"/>
        <v>116844404816.28719</v>
      </c>
      <c r="AB1293" s="53"/>
      <c r="AC1293" s="53">
        <f t="shared" si="455"/>
        <v>122193411178.79999</v>
      </c>
      <c r="AD1293" s="53">
        <f t="shared" si="456"/>
        <v>120251075400.23759</v>
      </c>
      <c r="AE1293" s="53">
        <f t="shared" si="457"/>
        <v>119139098821.25159</v>
      </c>
      <c r="AF1293" s="53">
        <f t="shared" si="458"/>
        <v>1.0355349062244321</v>
      </c>
      <c r="AG1293" s="53">
        <f t="shared" si="459"/>
        <v>116844404816.28719</v>
      </c>
      <c r="AI1293" s="53">
        <f t="shared" si="454"/>
        <v>0</v>
      </c>
      <c r="AJ1293" s="53">
        <f t="shared" si="454"/>
        <v>0</v>
      </c>
      <c r="AK1293" s="53">
        <f t="shared" si="454"/>
        <v>0</v>
      </c>
      <c r="AL1293" s="53">
        <f t="shared" si="454"/>
        <v>-1.0355349062244321</v>
      </c>
      <c r="AM1293" s="53">
        <f t="shared" si="454"/>
        <v>0</v>
      </c>
    </row>
    <row r="1294" spans="1:39" x14ac:dyDescent="0.35">
      <c r="A1294" s="301">
        <v>2024</v>
      </c>
      <c r="B1294" s="301" t="s">
        <v>85</v>
      </c>
      <c r="C1294" s="301" t="s">
        <v>43</v>
      </c>
      <c r="D1294" s="302" t="s">
        <v>22</v>
      </c>
      <c r="E1294" s="302" t="s">
        <v>226</v>
      </c>
      <c r="F1294" s="301" t="s">
        <v>78</v>
      </c>
      <c r="G1294" s="301" t="s">
        <v>77</v>
      </c>
      <c r="H1294" s="322">
        <v>44520010000</v>
      </c>
      <c r="I1294" s="322">
        <v>42823418746</v>
      </c>
      <c r="J1294" s="322">
        <v>42639069404</v>
      </c>
      <c r="K1294" s="304">
        <v>0.995695127866987</v>
      </c>
      <c r="L1294" s="322">
        <v>30138553414</v>
      </c>
      <c r="M1294" s="304">
        <v>0.70378671989646191</v>
      </c>
      <c r="P1294">
        <f t="shared" si="464"/>
        <v>2024</v>
      </c>
      <c r="Q1294" t="str">
        <f t="shared" si="465"/>
        <v>Carlos Galán 2024-2027</v>
      </c>
      <c r="R1294" t="str">
        <f t="shared" si="466"/>
        <v>0131-UNIDAD ADMINISTRATIVA ESPECIAL CUERPO OFICIAL DE BOMBEROS</v>
      </c>
      <c r="S1294" t="str">
        <f t="shared" si="467"/>
        <v>SEGURIDAD, CONVIVENCIA Y JUSTICIA</v>
      </c>
      <c r="T1294" t="str">
        <f t="shared" si="468"/>
        <v>Administración Centrral</v>
      </c>
      <c r="U1294" t="str">
        <f t="shared" si="469"/>
        <v>Inversión directa</v>
      </c>
      <c r="V1294" t="s">
        <v>256</v>
      </c>
      <c r="W1294" s="53">
        <f t="shared" si="460"/>
        <v>46532314451.999992</v>
      </c>
      <c r="X1294" s="53">
        <f t="shared" si="461"/>
        <v>44759037273.319199</v>
      </c>
      <c r="Y1294" s="53">
        <f t="shared" si="462"/>
        <v>44566355341.060799</v>
      </c>
      <c r="Z1294" s="53"/>
      <c r="AA1294" s="53">
        <f t="shared" si="463"/>
        <v>31500816028.312798</v>
      </c>
      <c r="AB1294" s="53"/>
      <c r="AC1294" s="53">
        <f t="shared" si="455"/>
        <v>46532314451.999992</v>
      </c>
      <c r="AD1294" s="53">
        <f t="shared" si="456"/>
        <v>44759037273.319199</v>
      </c>
      <c r="AE1294" s="53">
        <f t="shared" si="457"/>
        <v>44566355341.060799</v>
      </c>
      <c r="AF1294" s="53">
        <f t="shared" si="458"/>
        <v>1.0407005476465747</v>
      </c>
      <c r="AG1294" s="53">
        <f t="shared" si="459"/>
        <v>31500816028.312798</v>
      </c>
      <c r="AI1294" s="53">
        <f t="shared" si="454"/>
        <v>0</v>
      </c>
      <c r="AJ1294" s="53">
        <f t="shared" si="454"/>
        <v>0</v>
      </c>
      <c r="AK1294" s="53">
        <f t="shared" si="454"/>
        <v>0</v>
      </c>
      <c r="AL1294" s="53">
        <f t="shared" si="454"/>
        <v>-1.0407005476465747</v>
      </c>
      <c r="AM1294" s="53">
        <f t="shared" si="454"/>
        <v>0</v>
      </c>
    </row>
    <row r="1295" spans="1:39" x14ac:dyDescent="0.35">
      <c r="A1295" s="301">
        <v>2024</v>
      </c>
      <c r="B1295" s="301" t="s">
        <v>85</v>
      </c>
      <c r="C1295" s="301" t="s">
        <v>44</v>
      </c>
      <c r="D1295" s="302" t="s">
        <v>12</v>
      </c>
      <c r="E1295" s="302" t="s">
        <v>226</v>
      </c>
      <c r="F1295" s="301" t="s">
        <v>76</v>
      </c>
      <c r="G1295" s="301" t="s">
        <v>77</v>
      </c>
      <c r="H1295" s="322">
        <v>32102496000</v>
      </c>
      <c r="I1295" s="322">
        <v>30607384363</v>
      </c>
      <c r="J1295" s="322">
        <v>29454823188</v>
      </c>
      <c r="K1295" s="304">
        <v>0.96234368930939151</v>
      </c>
      <c r="L1295" s="322">
        <v>28786705972</v>
      </c>
      <c r="M1295" s="304">
        <v>0.94051506102556925</v>
      </c>
      <c r="P1295">
        <f t="shared" si="464"/>
        <v>2024</v>
      </c>
      <c r="Q1295" t="str">
        <f t="shared" si="465"/>
        <v>Carlos Galán 2024-2027</v>
      </c>
      <c r="R1295" t="str">
        <f t="shared" si="466"/>
        <v>0136-SECRETARIA JURIDICA DISTRITAL</v>
      </c>
      <c r="S1295" t="str">
        <f t="shared" si="467"/>
        <v>GESTIÓN JURÍDICA</v>
      </c>
      <c r="T1295" t="str">
        <f t="shared" si="468"/>
        <v>Administración Centrral</v>
      </c>
      <c r="U1295" t="str">
        <f t="shared" si="469"/>
        <v>Funcionamiento</v>
      </c>
      <c r="V1295" t="s">
        <v>256</v>
      </c>
      <c r="W1295" s="53">
        <f t="shared" si="460"/>
        <v>33553528819.199997</v>
      </c>
      <c r="X1295" s="53">
        <f t="shared" si="461"/>
        <v>31990838136.207596</v>
      </c>
      <c r="Y1295" s="53">
        <f t="shared" si="462"/>
        <v>30786181196.097599</v>
      </c>
      <c r="Z1295" s="53"/>
      <c r="AA1295" s="53">
        <f t="shared" si="463"/>
        <v>30087865081.934399</v>
      </c>
      <c r="AB1295" s="53"/>
      <c r="AC1295" s="53">
        <f t="shared" si="455"/>
        <v>33553528819.199997</v>
      </c>
      <c r="AD1295" s="53">
        <f t="shared" si="456"/>
        <v>31990838136.207596</v>
      </c>
      <c r="AE1295" s="53">
        <f t="shared" si="457"/>
        <v>30786181196.097599</v>
      </c>
      <c r="AF1295" s="53">
        <f t="shared" si="458"/>
        <v>1.0058416240661758</v>
      </c>
      <c r="AG1295" s="53">
        <f t="shared" si="459"/>
        <v>30087865081.934399</v>
      </c>
      <c r="AI1295" s="53">
        <f t="shared" si="454"/>
        <v>0</v>
      </c>
      <c r="AJ1295" s="53">
        <f t="shared" si="454"/>
        <v>0</v>
      </c>
      <c r="AK1295" s="53">
        <f t="shared" si="454"/>
        <v>0</v>
      </c>
      <c r="AL1295" s="53">
        <f t="shared" si="454"/>
        <v>-1.0058416240661758</v>
      </c>
      <c r="AM1295" s="53">
        <f t="shared" si="454"/>
        <v>0</v>
      </c>
    </row>
    <row r="1296" spans="1:39" x14ac:dyDescent="0.35">
      <c r="A1296" s="301">
        <v>2024</v>
      </c>
      <c r="B1296" s="301" t="s">
        <v>85</v>
      </c>
      <c r="C1296" s="301" t="s">
        <v>44</v>
      </c>
      <c r="D1296" s="302" t="s">
        <v>12</v>
      </c>
      <c r="E1296" s="302" t="s">
        <v>226</v>
      </c>
      <c r="F1296" s="301" t="s">
        <v>78</v>
      </c>
      <c r="G1296" s="301" t="s">
        <v>77</v>
      </c>
      <c r="H1296" s="322">
        <v>8443294000</v>
      </c>
      <c r="I1296" s="322">
        <v>7359163544</v>
      </c>
      <c r="J1296" s="322">
        <v>7106643991</v>
      </c>
      <c r="K1296" s="304">
        <v>0.96568637841920479</v>
      </c>
      <c r="L1296" s="322">
        <v>6267646936</v>
      </c>
      <c r="M1296" s="304">
        <v>0.85167925655220367</v>
      </c>
      <c r="P1296">
        <f t="shared" si="464"/>
        <v>2024</v>
      </c>
      <c r="Q1296" t="str">
        <f t="shared" si="465"/>
        <v>Carlos Galán 2024-2027</v>
      </c>
      <c r="R1296" t="str">
        <f t="shared" si="466"/>
        <v>0136-SECRETARIA JURIDICA DISTRITAL</v>
      </c>
      <c r="S1296" t="str">
        <f t="shared" si="467"/>
        <v>GESTIÓN JURÍDICA</v>
      </c>
      <c r="T1296" t="str">
        <f t="shared" si="468"/>
        <v>Administración Centrral</v>
      </c>
      <c r="U1296" t="str">
        <f t="shared" si="469"/>
        <v>Inversión directa</v>
      </c>
      <c r="V1296" t="s">
        <v>256</v>
      </c>
      <c r="W1296" s="53">
        <f t="shared" si="460"/>
        <v>8824930888.7999992</v>
      </c>
      <c r="X1296" s="53">
        <f t="shared" si="461"/>
        <v>7691797736.1887989</v>
      </c>
      <c r="Y1296" s="53">
        <f t="shared" si="462"/>
        <v>7427864299.393199</v>
      </c>
      <c r="Z1296" s="53"/>
      <c r="AA1296" s="53">
        <f t="shared" si="463"/>
        <v>6550944577.5071993</v>
      </c>
      <c r="AB1296" s="53"/>
      <c r="AC1296" s="53">
        <f t="shared" si="455"/>
        <v>8824930888.7999992</v>
      </c>
      <c r="AD1296" s="53">
        <f t="shared" si="456"/>
        <v>7691797736.1887989</v>
      </c>
      <c r="AE1296" s="53">
        <f t="shared" si="457"/>
        <v>7427864299.393199</v>
      </c>
      <c r="AF1296" s="53">
        <f t="shared" si="458"/>
        <v>1.0093354027237527</v>
      </c>
      <c r="AG1296" s="53">
        <f t="shared" si="459"/>
        <v>6550944577.5071993</v>
      </c>
      <c r="AI1296" s="53">
        <f t="shared" si="454"/>
        <v>0</v>
      </c>
      <c r="AJ1296" s="53">
        <f t="shared" si="454"/>
        <v>0</v>
      </c>
      <c r="AK1296" s="53">
        <f t="shared" si="454"/>
        <v>0</v>
      </c>
      <c r="AL1296" s="53">
        <f t="shared" si="454"/>
        <v>-1.0093354027237527</v>
      </c>
      <c r="AM1296" s="53">
        <f t="shared" si="454"/>
        <v>0</v>
      </c>
    </row>
    <row r="1297" spans="1:39" x14ac:dyDescent="0.35">
      <c r="A1297" s="301">
        <v>2024</v>
      </c>
      <c r="B1297" s="301" t="s">
        <v>85</v>
      </c>
      <c r="C1297" s="301" t="s">
        <v>45</v>
      </c>
      <c r="D1297" s="302" t="s">
        <v>22</v>
      </c>
      <c r="E1297" s="302" t="s">
        <v>226</v>
      </c>
      <c r="F1297" s="301" t="s">
        <v>76</v>
      </c>
      <c r="G1297" s="301" t="s">
        <v>77</v>
      </c>
      <c r="H1297" s="322">
        <v>126458908000</v>
      </c>
      <c r="I1297" s="322">
        <v>122919765677</v>
      </c>
      <c r="J1297" s="322">
        <v>122400105945</v>
      </c>
      <c r="K1297" s="304">
        <v>0.99577236639577127</v>
      </c>
      <c r="L1297" s="322">
        <v>117100830917</v>
      </c>
      <c r="M1297" s="304">
        <v>0.95266070734880348</v>
      </c>
      <c r="P1297">
        <f t="shared" si="464"/>
        <v>2024</v>
      </c>
      <c r="Q1297" t="str">
        <f t="shared" si="465"/>
        <v>Carlos Galán 2024-2027</v>
      </c>
      <c r="R1297" t="str">
        <f t="shared" si="466"/>
        <v>0137-SECRETARÍA DISTRITAL DE SEGURIDAD, CONVIVENCIA Y JUSTICIA</v>
      </c>
      <c r="S1297" t="str">
        <f t="shared" si="467"/>
        <v>SEGURIDAD, CONVIVENCIA Y JUSTICIA</v>
      </c>
      <c r="T1297" t="str">
        <f t="shared" si="468"/>
        <v>Administración Centrral</v>
      </c>
      <c r="U1297" t="str">
        <f t="shared" si="469"/>
        <v>Funcionamiento</v>
      </c>
      <c r="V1297" t="s">
        <v>256</v>
      </c>
      <c r="W1297" s="53">
        <f t="shared" si="460"/>
        <v>132174850641.59999</v>
      </c>
      <c r="X1297" s="53">
        <f t="shared" si="461"/>
        <v>128475739085.60039</v>
      </c>
      <c r="Y1297" s="53">
        <f t="shared" si="462"/>
        <v>127932590733.71399</v>
      </c>
      <c r="Z1297" s="53"/>
      <c r="AA1297" s="53">
        <f t="shared" si="463"/>
        <v>122393788474.44839</v>
      </c>
      <c r="AB1297" s="53"/>
      <c r="AC1297" s="53">
        <f t="shared" si="455"/>
        <v>132174850641.59999</v>
      </c>
      <c r="AD1297" s="53">
        <f t="shared" si="456"/>
        <v>128475739085.60039</v>
      </c>
      <c r="AE1297" s="53">
        <f t="shared" si="457"/>
        <v>127932590733.71399</v>
      </c>
      <c r="AF1297" s="53">
        <f t="shared" si="458"/>
        <v>1.0407812773568601</v>
      </c>
      <c r="AG1297" s="53">
        <f t="shared" si="459"/>
        <v>122393788474.44839</v>
      </c>
      <c r="AI1297" s="53">
        <f t="shared" si="454"/>
        <v>0</v>
      </c>
      <c r="AJ1297" s="53">
        <f t="shared" si="454"/>
        <v>0</v>
      </c>
      <c r="AK1297" s="53">
        <f t="shared" si="454"/>
        <v>0</v>
      </c>
      <c r="AL1297" s="53">
        <f t="shared" si="454"/>
        <v>-1.0407812773568601</v>
      </c>
      <c r="AM1297" s="53">
        <f t="shared" si="454"/>
        <v>0</v>
      </c>
    </row>
    <row r="1298" spans="1:39" x14ac:dyDescent="0.35">
      <c r="A1298" s="301">
        <v>2024</v>
      </c>
      <c r="B1298" s="301" t="s">
        <v>85</v>
      </c>
      <c r="C1298" s="301" t="s">
        <v>45</v>
      </c>
      <c r="D1298" s="302" t="s">
        <v>22</v>
      </c>
      <c r="E1298" s="302" t="s">
        <v>226</v>
      </c>
      <c r="F1298" s="301" t="s">
        <v>78</v>
      </c>
      <c r="G1298" s="301" t="s">
        <v>77</v>
      </c>
      <c r="H1298" s="322">
        <v>481267299000</v>
      </c>
      <c r="I1298" s="322">
        <v>505459133200</v>
      </c>
      <c r="J1298" s="322">
        <v>489037542825</v>
      </c>
      <c r="K1298" s="304">
        <v>0.96751153694456582</v>
      </c>
      <c r="L1298" s="322">
        <v>275094408461</v>
      </c>
      <c r="M1298" s="304">
        <v>0.54424658769030632</v>
      </c>
      <c r="P1298">
        <f t="shared" si="464"/>
        <v>2024</v>
      </c>
      <c r="Q1298" t="str">
        <f t="shared" si="465"/>
        <v>Carlos Galán 2024-2027</v>
      </c>
      <c r="R1298" t="str">
        <f t="shared" si="466"/>
        <v>0137-SECRETARÍA DISTRITAL DE SEGURIDAD, CONVIVENCIA Y JUSTICIA</v>
      </c>
      <c r="S1298" t="str">
        <f t="shared" si="467"/>
        <v>SEGURIDAD, CONVIVENCIA Y JUSTICIA</v>
      </c>
      <c r="T1298" t="str">
        <f t="shared" si="468"/>
        <v>Administración Centrral</v>
      </c>
      <c r="U1298" t="str">
        <f t="shared" si="469"/>
        <v>Inversión directa</v>
      </c>
      <c r="V1298" t="s">
        <v>256</v>
      </c>
      <c r="W1298" s="53">
        <f t="shared" si="460"/>
        <v>503020580914.79993</v>
      </c>
      <c r="X1298" s="53">
        <f t="shared" si="461"/>
        <v>528305886020.63995</v>
      </c>
      <c r="Y1298" s="53">
        <f t="shared" si="462"/>
        <v>511142039760.68994</v>
      </c>
      <c r="Z1298" s="53"/>
      <c r="AA1298" s="53">
        <f t="shared" si="463"/>
        <v>287528675723.43719</v>
      </c>
      <c r="AB1298" s="53"/>
      <c r="AC1298" s="53">
        <f t="shared" si="455"/>
        <v>503020580914.79993</v>
      </c>
      <c r="AD1298" s="53">
        <f t="shared" si="456"/>
        <v>528305886020.63995</v>
      </c>
      <c r="AE1298" s="53">
        <f t="shared" si="457"/>
        <v>511142039760.68994</v>
      </c>
      <c r="AF1298" s="53">
        <f t="shared" si="458"/>
        <v>1.01124305841446</v>
      </c>
      <c r="AG1298" s="53">
        <f t="shared" si="459"/>
        <v>287528675723.43719</v>
      </c>
      <c r="AI1298" s="53">
        <f t="shared" si="454"/>
        <v>0</v>
      </c>
      <c r="AJ1298" s="53">
        <f t="shared" si="454"/>
        <v>0</v>
      </c>
      <c r="AK1298" s="53">
        <f t="shared" si="454"/>
        <v>0</v>
      </c>
      <c r="AL1298" s="53">
        <f t="shared" si="454"/>
        <v>-1.01124305841446</v>
      </c>
      <c r="AM1298" s="53">
        <f t="shared" si="454"/>
        <v>0</v>
      </c>
    </row>
    <row r="1299" spans="1:39" x14ac:dyDescent="0.35">
      <c r="A1299" s="301">
        <v>2024</v>
      </c>
      <c r="B1299" s="301" t="s">
        <v>85</v>
      </c>
      <c r="C1299" s="301" t="s">
        <v>46</v>
      </c>
      <c r="D1299" s="302" t="s">
        <v>10</v>
      </c>
      <c r="E1299" s="302" t="s">
        <v>228</v>
      </c>
      <c r="F1299" s="301" t="s">
        <v>76</v>
      </c>
      <c r="G1299" s="301" t="s">
        <v>77</v>
      </c>
      <c r="H1299" s="322">
        <v>21023486000</v>
      </c>
      <c r="I1299" s="322">
        <v>21996655055</v>
      </c>
      <c r="J1299" s="322">
        <v>20874084043</v>
      </c>
      <c r="K1299" s="304">
        <v>0.94896628559237095</v>
      </c>
      <c r="L1299" s="322">
        <v>20476273450</v>
      </c>
      <c r="M1299" s="304">
        <v>0.93088123620621099</v>
      </c>
      <c r="P1299">
        <f t="shared" si="464"/>
        <v>2024</v>
      </c>
      <c r="Q1299" t="str">
        <f t="shared" si="465"/>
        <v>Carlos Galán 2024-2027</v>
      </c>
      <c r="R1299" t="str">
        <f t="shared" si="466"/>
        <v>0200-INSTITUTO PARA LA ECONOMÍA SOCIAL</v>
      </c>
      <c r="S1299" t="str">
        <f t="shared" si="467"/>
        <v>DESARROLLO ECONÓMICO, INDUSTRIA Y TURISMO</v>
      </c>
      <c r="T1299" t="str">
        <f t="shared" si="468"/>
        <v>Establecimientos Públicos</v>
      </c>
      <c r="U1299" t="str">
        <f t="shared" si="469"/>
        <v>Funcionamiento</v>
      </c>
      <c r="V1299" t="s">
        <v>256</v>
      </c>
      <c r="W1299" s="53">
        <f t="shared" si="460"/>
        <v>21973747567.199997</v>
      </c>
      <c r="X1299" s="53">
        <f t="shared" si="461"/>
        <v>22990903863.485996</v>
      </c>
      <c r="Y1299" s="53">
        <f t="shared" si="462"/>
        <v>21817592641.743599</v>
      </c>
      <c r="Z1299" s="53"/>
      <c r="AA1299" s="53">
        <f t="shared" si="463"/>
        <v>21401801009.939999</v>
      </c>
      <c r="AB1299" s="53"/>
      <c r="AC1299" s="53">
        <f t="shared" si="455"/>
        <v>21973747567.199997</v>
      </c>
      <c r="AD1299" s="53">
        <f t="shared" si="456"/>
        <v>22990903863.485996</v>
      </c>
      <c r="AE1299" s="53">
        <f t="shared" si="457"/>
        <v>21817592641.743599</v>
      </c>
      <c r="AF1299" s="53">
        <f t="shared" si="458"/>
        <v>0.99185956170114598</v>
      </c>
      <c r="AG1299" s="53">
        <f t="shared" si="459"/>
        <v>21401801009.939999</v>
      </c>
      <c r="AI1299" s="53">
        <f t="shared" si="454"/>
        <v>0</v>
      </c>
      <c r="AJ1299" s="53">
        <f t="shared" si="454"/>
        <v>0</v>
      </c>
      <c r="AK1299" s="53">
        <f t="shared" si="454"/>
        <v>0</v>
      </c>
      <c r="AL1299" s="53">
        <f t="shared" si="454"/>
        <v>-0.99185956170114598</v>
      </c>
      <c r="AM1299" s="53">
        <f t="shared" si="454"/>
        <v>0</v>
      </c>
    </row>
    <row r="1300" spans="1:39" x14ac:dyDescent="0.35">
      <c r="A1300" s="301">
        <v>2024</v>
      </c>
      <c r="B1300" s="301" t="s">
        <v>85</v>
      </c>
      <c r="C1300" s="301" t="s">
        <v>46</v>
      </c>
      <c r="D1300" s="302" t="s">
        <v>10</v>
      </c>
      <c r="E1300" s="302" t="s">
        <v>228</v>
      </c>
      <c r="F1300" s="301" t="s">
        <v>78</v>
      </c>
      <c r="G1300" s="301" t="s">
        <v>77</v>
      </c>
      <c r="H1300" s="322">
        <v>52547069000</v>
      </c>
      <c r="I1300" s="322">
        <v>52525742903</v>
      </c>
      <c r="J1300" s="322">
        <v>46761005944</v>
      </c>
      <c r="K1300" s="304">
        <v>0.89024930176340733</v>
      </c>
      <c r="L1300" s="322">
        <v>34836055641</v>
      </c>
      <c r="M1300" s="304">
        <v>0.66321871363784834</v>
      </c>
      <c r="P1300">
        <f t="shared" si="464"/>
        <v>2024</v>
      </c>
      <c r="Q1300" t="str">
        <f t="shared" si="465"/>
        <v>Carlos Galán 2024-2027</v>
      </c>
      <c r="R1300" t="str">
        <f t="shared" si="466"/>
        <v>0200-INSTITUTO PARA LA ECONOMÍA SOCIAL</v>
      </c>
      <c r="S1300" t="str">
        <f t="shared" si="467"/>
        <v>DESARROLLO ECONÓMICO, INDUSTRIA Y TURISMO</v>
      </c>
      <c r="T1300" t="str">
        <f t="shared" si="468"/>
        <v>Establecimientos Públicos</v>
      </c>
      <c r="U1300" t="str">
        <f t="shared" si="469"/>
        <v>Inversión directa</v>
      </c>
      <c r="V1300" t="s">
        <v>256</v>
      </c>
      <c r="W1300" s="53">
        <f t="shared" si="460"/>
        <v>54922196518.799995</v>
      </c>
      <c r="X1300" s="53">
        <f t="shared" si="461"/>
        <v>54899906482.215591</v>
      </c>
      <c r="Y1300" s="53">
        <f t="shared" si="462"/>
        <v>48874603412.668793</v>
      </c>
      <c r="Z1300" s="53"/>
      <c r="AA1300" s="53">
        <f t="shared" si="463"/>
        <v>36410645355.973198</v>
      </c>
      <c r="AB1300" s="53"/>
      <c r="AC1300" s="53">
        <f t="shared" si="455"/>
        <v>54922196518.799995</v>
      </c>
      <c r="AD1300" s="53">
        <f t="shared" si="456"/>
        <v>54899906482.215591</v>
      </c>
      <c r="AE1300" s="53">
        <f t="shared" si="457"/>
        <v>48874603412.668793</v>
      </c>
      <c r="AF1300" s="53">
        <f t="shared" si="458"/>
        <v>0.93048857020311326</v>
      </c>
      <c r="AG1300" s="53">
        <f t="shared" si="459"/>
        <v>36410645355.973198</v>
      </c>
      <c r="AI1300" s="53">
        <f t="shared" si="454"/>
        <v>0</v>
      </c>
      <c r="AJ1300" s="53">
        <f t="shared" si="454"/>
        <v>0</v>
      </c>
      <c r="AK1300" s="53">
        <f t="shared" si="454"/>
        <v>0</v>
      </c>
      <c r="AL1300" s="53">
        <f t="shared" si="454"/>
        <v>-0.93048857020311326</v>
      </c>
      <c r="AM1300" s="53">
        <f t="shared" si="454"/>
        <v>0</v>
      </c>
    </row>
    <row r="1301" spans="1:39" x14ac:dyDescent="0.35">
      <c r="A1301" s="301">
        <v>2024</v>
      </c>
      <c r="B1301" s="301" t="s">
        <v>85</v>
      </c>
      <c r="C1301" s="301" t="s">
        <v>47</v>
      </c>
      <c r="D1301" s="302" t="s">
        <v>21</v>
      </c>
      <c r="E1301" s="302" t="s">
        <v>228</v>
      </c>
      <c r="F1301" s="301" t="s">
        <v>76</v>
      </c>
      <c r="G1301" s="301" t="s">
        <v>77</v>
      </c>
      <c r="H1301" s="322">
        <v>28283103000</v>
      </c>
      <c r="I1301" s="322">
        <v>28283103000</v>
      </c>
      <c r="J1301" s="322">
        <v>21363757095</v>
      </c>
      <c r="K1301" s="304">
        <v>0.75535407465722559</v>
      </c>
      <c r="L1301" s="322">
        <v>17997873424</v>
      </c>
      <c r="M1301" s="304">
        <v>0.6363472008004214</v>
      </c>
      <c r="P1301">
        <f t="shared" si="464"/>
        <v>2024</v>
      </c>
      <c r="Q1301" t="str">
        <f t="shared" si="465"/>
        <v>Carlos Galán 2024-2027</v>
      </c>
      <c r="R1301" t="str">
        <f t="shared" si="466"/>
        <v xml:space="preserve">0201-FONDO FINANCIERO DE SALUD </v>
      </c>
      <c r="S1301" t="str">
        <f t="shared" si="467"/>
        <v>SALUD</v>
      </c>
      <c r="T1301" t="str">
        <f t="shared" si="468"/>
        <v>Establecimientos Públicos</v>
      </c>
      <c r="U1301" t="str">
        <f t="shared" si="469"/>
        <v>Funcionamiento</v>
      </c>
      <c r="V1301" t="s">
        <v>256</v>
      </c>
      <c r="W1301" s="53">
        <f t="shared" si="460"/>
        <v>29561499255.599998</v>
      </c>
      <c r="X1301" s="53">
        <f t="shared" si="461"/>
        <v>29561499255.599998</v>
      </c>
      <c r="Y1301" s="53">
        <f t="shared" si="462"/>
        <v>22329398915.693996</v>
      </c>
      <c r="Z1301" s="53"/>
      <c r="AA1301" s="53">
        <f t="shared" si="463"/>
        <v>18811377302.764797</v>
      </c>
      <c r="AB1301" s="53"/>
      <c r="AC1301" s="53">
        <f t="shared" si="455"/>
        <v>29561499255.599998</v>
      </c>
      <c r="AD1301" s="53">
        <f t="shared" si="456"/>
        <v>29561499255.599998</v>
      </c>
      <c r="AE1301" s="53">
        <f t="shared" si="457"/>
        <v>22329398915.693996</v>
      </c>
      <c r="AF1301" s="53">
        <f t="shared" si="458"/>
        <v>0.78949607883173212</v>
      </c>
      <c r="AG1301" s="53">
        <f t="shared" si="459"/>
        <v>18811377302.764797</v>
      </c>
      <c r="AI1301" s="53">
        <f t="shared" si="454"/>
        <v>0</v>
      </c>
      <c r="AJ1301" s="53">
        <f t="shared" si="454"/>
        <v>0</v>
      </c>
      <c r="AK1301" s="53">
        <f t="shared" si="454"/>
        <v>0</v>
      </c>
      <c r="AL1301" s="53">
        <f t="shared" si="454"/>
        <v>-0.78949607883173212</v>
      </c>
      <c r="AM1301" s="53">
        <f t="shared" si="454"/>
        <v>0</v>
      </c>
    </row>
    <row r="1302" spans="1:39" x14ac:dyDescent="0.35">
      <c r="A1302" s="301">
        <v>2024</v>
      </c>
      <c r="B1302" s="301" t="s">
        <v>85</v>
      </c>
      <c r="C1302" s="301" t="s">
        <v>47</v>
      </c>
      <c r="D1302" s="302" t="s">
        <v>21</v>
      </c>
      <c r="E1302" s="302" t="s">
        <v>228</v>
      </c>
      <c r="F1302" s="301" t="s">
        <v>78</v>
      </c>
      <c r="G1302" s="301" t="s">
        <v>77</v>
      </c>
      <c r="H1302" s="322">
        <v>3974094892000</v>
      </c>
      <c r="I1302" s="322">
        <v>4093971989862</v>
      </c>
      <c r="J1302" s="322">
        <v>3948728283923</v>
      </c>
      <c r="K1302" s="304">
        <v>0.96452254526932024</v>
      </c>
      <c r="L1302" s="322">
        <v>3839699328566</v>
      </c>
      <c r="M1302" s="304">
        <v>0.93789096214491419</v>
      </c>
      <c r="P1302">
        <f t="shared" si="464"/>
        <v>2024</v>
      </c>
      <c r="Q1302" t="str">
        <f t="shared" si="465"/>
        <v>Carlos Galán 2024-2027</v>
      </c>
      <c r="R1302" t="str">
        <f t="shared" si="466"/>
        <v xml:space="preserve">0201-FONDO FINANCIERO DE SALUD </v>
      </c>
      <c r="S1302" t="str">
        <f t="shared" si="467"/>
        <v>SALUD</v>
      </c>
      <c r="T1302" t="str">
        <f t="shared" si="468"/>
        <v>Establecimientos Públicos</v>
      </c>
      <c r="U1302" t="str">
        <f t="shared" si="469"/>
        <v>Inversión directa</v>
      </c>
      <c r="V1302" t="s">
        <v>256</v>
      </c>
      <c r="W1302" s="53">
        <f t="shared" si="460"/>
        <v>4153723981118.3994</v>
      </c>
      <c r="X1302" s="53">
        <f t="shared" si="461"/>
        <v>4279019523803.7622</v>
      </c>
      <c r="Y1302" s="53">
        <f t="shared" si="462"/>
        <v>4127210802356.3193</v>
      </c>
      <c r="Z1302" s="53"/>
      <c r="AA1302" s="53">
        <f t="shared" si="463"/>
        <v>4013253738217.1826</v>
      </c>
      <c r="AB1302" s="53"/>
      <c r="AC1302" s="53">
        <f t="shared" si="455"/>
        <v>4153723981118.3994</v>
      </c>
      <c r="AD1302" s="53">
        <f t="shared" si="456"/>
        <v>4279019523803.7622</v>
      </c>
      <c r="AE1302" s="53">
        <f t="shared" si="457"/>
        <v>4127210802356.3193</v>
      </c>
      <c r="AF1302" s="53">
        <f t="shared" si="458"/>
        <v>1.0081189643154935</v>
      </c>
      <c r="AG1302" s="53">
        <f t="shared" si="459"/>
        <v>4013253738217.1826</v>
      </c>
      <c r="AI1302" s="53">
        <f t="shared" si="454"/>
        <v>0</v>
      </c>
      <c r="AJ1302" s="53">
        <f t="shared" si="454"/>
        <v>0</v>
      </c>
      <c r="AK1302" s="53">
        <f t="shared" si="454"/>
        <v>0</v>
      </c>
      <c r="AL1302" s="53">
        <f t="shared" ref="AL1302:AM1356" si="470">+Z1302-AF1302</f>
        <v>-1.0081189643154935</v>
      </c>
      <c r="AM1302" s="53">
        <f t="shared" si="454"/>
        <v>0</v>
      </c>
    </row>
    <row r="1303" spans="1:39" x14ac:dyDescent="0.35">
      <c r="A1303" s="301">
        <v>2024</v>
      </c>
      <c r="B1303" s="301" t="s">
        <v>85</v>
      </c>
      <c r="C1303" s="301" t="s">
        <v>47</v>
      </c>
      <c r="D1303" s="302" t="s">
        <v>21</v>
      </c>
      <c r="E1303" s="302" t="s">
        <v>228</v>
      </c>
      <c r="F1303" s="301" t="s">
        <v>80</v>
      </c>
      <c r="G1303" s="301" t="s">
        <v>77</v>
      </c>
      <c r="H1303" s="322">
        <v>4382218000</v>
      </c>
      <c r="I1303" s="322">
        <v>4382218000</v>
      </c>
      <c r="J1303" s="322">
        <v>4101214435</v>
      </c>
      <c r="K1303" s="304">
        <v>0.93587640665069605</v>
      </c>
      <c r="L1303" s="322">
        <v>4101214435</v>
      </c>
      <c r="M1303" s="304">
        <v>0.93587640665069605</v>
      </c>
      <c r="P1303">
        <f t="shared" si="464"/>
        <v>2024</v>
      </c>
      <c r="Q1303" t="str">
        <f t="shared" si="465"/>
        <v>Carlos Galán 2024-2027</v>
      </c>
      <c r="R1303" t="str">
        <f t="shared" si="466"/>
        <v xml:space="preserve">0201-FONDO FINANCIERO DE SALUD </v>
      </c>
      <c r="S1303" t="str">
        <f t="shared" si="467"/>
        <v>SALUD</v>
      </c>
      <c r="T1303" t="str">
        <f t="shared" si="468"/>
        <v>Establecimientos Públicos</v>
      </c>
      <c r="U1303" t="str">
        <f t="shared" si="469"/>
        <v>Transferencias</v>
      </c>
      <c r="V1303" t="s">
        <v>256</v>
      </c>
      <c r="W1303" s="53">
        <f t="shared" si="460"/>
        <v>4580294253.5999994</v>
      </c>
      <c r="X1303" s="53">
        <f t="shared" si="461"/>
        <v>4580294253.5999994</v>
      </c>
      <c r="Y1303" s="53">
        <f t="shared" si="462"/>
        <v>4286589327.4619994</v>
      </c>
      <c r="Z1303" s="53"/>
      <c r="AA1303" s="53">
        <f t="shared" si="463"/>
        <v>4286589327.4619994</v>
      </c>
      <c r="AB1303" s="53"/>
      <c r="AC1303" s="53">
        <f t="shared" si="455"/>
        <v>4580294253.5999994</v>
      </c>
      <c r="AD1303" s="53">
        <f t="shared" si="456"/>
        <v>4580294253.5999994</v>
      </c>
      <c r="AE1303" s="53">
        <f t="shared" si="457"/>
        <v>4286589327.4619994</v>
      </c>
      <c r="AF1303" s="53">
        <f t="shared" si="458"/>
        <v>0.9781780202313074</v>
      </c>
      <c r="AG1303" s="53">
        <f t="shared" si="459"/>
        <v>4286589327.4619994</v>
      </c>
      <c r="AI1303" s="53">
        <f t="shared" ref="AI1303:AK1356" si="471">+W1303-AC1303</f>
        <v>0</v>
      </c>
      <c r="AJ1303" s="53">
        <f t="shared" si="471"/>
        <v>0</v>
      </c>
      <c r="AK1303" s="53">
        <f t="shared" si="471"/>
        <v>0</v>
      </c>
      <c r="AL1303" s="53">
        <f t="shared" si="470"/>
        <v>-0.9781780202313074</v>
      </c>
      <c r="AM1303" s="53">
        <f t="shared" si="470"/>
        <v>0</v>
      </c>
    </row>
    <row r="1304" spans="1:39" x14ac:dyDescent="0.35">
      <c r="A1304" s="301">
        <v>2024</v>
      </c>
      <c r="B1304" s="301" t="s">
        <v>85</v>
      </c>
      <c r="C1304" s="301" t="s">
        <v>48</v>
      </c>
      <c r="D1304" s="302" t="s">
        <v>8</v>
      </c>
      <c r="E1304" s="302" t="s">
        <v>228</v>
      </c>
      <c r="F1304" s="301" t="s">
        <v>76</v>
      </c>
      <c r="G1304" s="301" t="s">
        <v>77</v>
      </c>
      <c r="H1304" s="322">
        <v>28139000000</v>
      </c>
      <c r="I1304" s="322">
        <v>27828556905</v>
      </c>
      <c r="J1304" s="322">
        <v>27403022553</v>
      </c>
      <c r="K1304" s="304">
        <v>0.98470871653702086</v>
      </c>
      <c r="L1304" s="322">
        <v>26846434091</v>
      </c>
      <c r="M1304" s="304">
        <v>0.9647080940146221</v>
      </c>
      <c r="P1304">
        <f t="shared" si="464"/>
        <v>2024</v>
      </c>
      <c r="Q1304" t="str">
        <f t="shared" si="465"/>
        <v>Carlos Galán 2024-2027</v>
      </c>
      <c r="R1304" t="str">
        <f t="shared" si="466"/>
        <v>0203-INSTITUTO DISTRITAL DE GESTIÓN DE RIESGOS Y CAMBIO CLIMATICO</v>
      </c>
      <c r="S1304" t="str">
        <f t="shared" si="467"/>
        <v>AMBIENTE</v>
      </c>
      <c r="T1304" t="str">
        <f t="shared" si="468"/>
        <v>Establecimientos Públicos</v>
      </c>
      <c r="U1304" t="str">
        <f t="shared" si="469"/>
        <v>Funcionamiento</v>
      </c>
      <c r="V1304" t="s">
        <v>256</v>
      </c>
      <c r="W1304" s="53">
        <f t="shared" si="460"/>
        <v>29410882799.999996</v>
      </c>
      <c r="X1304" s="53">
        <f t="shared" si="461"/>
        <v>29086407677.105999</v>
      </c>
      <c r="Y1304" s="53">
        <f t="shared" si="462"/>
        <v>28641639172.395596</v>
      </c>
      <c r="Z1304" s="53"/>
      <c r="AA1304" s="53">
        <f t="shared" si="463"/>
        <v>28059892911.913197</v>
      </c>
      <c r="AB1304" s="53"/>
      <c r="AC1304" s="53">
        <f t="shared" si="455"/>
        <v>29410882799.999996</v>
      </c>
      <c r="AD1304" s="53">
        <f t="shared" si="456"/>
        <v>29086407677.105999</v>
      </c>
      <c r="AE1304" s="53">
        <f t="shared" si="457"/>
        <v>28641639172.395596</v>
      </c>
      <c r="AF1304" s="53">
        <f t="shared" si="458"/>
        <v>1.029217550524494</v>
      </c>
      <c r="AG1304" s="53">
        <f t="shared" si="459"/>
        <v>28059892911.913197</v>
      </c>
      <c r="AI1304" s="53">
        <f t="shared" si="471"/>
        <v>0</v>
      </c>
      <c r="AJ1304" s="53">
        <f t="shared" si="471"/>
        <v>0</v>
      </c>
      <c r="AK1304" s="53">
        <f t="shared" si="471"/>
        <v>0</v>
      </c>
      <c r="AL1304" s="53">
        <f t="shared" si="470"/>
        <v>-1.029217550524494</v>
      </c>
      <c r="AM1304" s="53">
        <f t="shared" si="470"/>
        <v>0</v>
      </c>
    </row>
    <row r="1305" spans="1:39" x14ac:dyDescent="0.35">
      <c r="A1305" s="301">
        <v>2024</v>
      </c>
      <c r="B1305" s="301" t="s">
        <v>85</v>
      </c>
      <c r="C1305" s="301" t="s">
        <v>48</v>
      </c>
      <c r="D1305" s="302" t="s">
        <v>8</v>
      </c>
      <c r="E1305" s="302" t="s">
        <v>228</v>
      </c>
      <c r="F1305" s="301" t="s">
        <v>78</v>
      </c>
      <c r="G1305" s="301" t="s">
        <v>77</v>
      </c>
      <c r="H1305" s="322">
        <v>22209000000</v>
      </c>
      <c r="I1305" s="322">
        <v>20943011910</v>
      </c>
      <c r="J1305" s="322">
        <v>18522319530</v>
      </c>
      <c r="K1305" s="304">
        <v>0.88441526985695151</v>
      </c>
      <c r="L1305" s="322">
        <v>12622799064</v>
      </c>
      <c r="M1305" s="304">
        <v>0.60272128566057814</v>
      </c>
      <c r="P1305">
        <f t="shared" si="464"/>
        <v>2024</v>
      </c>
      <c r="Q1305" t="str">
        <f t="shared" si="465"/>
        <v>Carlos Galán 2024-2027</v>
      </c>
      <c r="R1305" t="str">
        <f t="shared" si="466"/>
        <v>0203-INSTITUTO DISTRITAL DE GESTIÓN DE RIESGOS Y CAMBIO CLIMATICO</v>
      </c>
      <c r="S1305" t="str">
        <f t="shared" si="467"/>
        <v>AMBIENTE</v>
      </c>
      <c r="T1305" t="str">
        <f t="shared" si="468"/>
        <v>Establecimientos Públicos</v>
      </c>
      <c r="U1305" t="str">
        <f t="shared" si="469"/>
        <v>Inversión directa</v>
      </c>
      <c r="V1305" t="s">
        <v>256</v>
      </c>
      <c r="W1305" s="53">
        <f t="shared" si="460"/>
        <v>23212846799.999996</v>
      </c>
      <c r="X1305" s="53">
        <f t="shared" si="461"/>
        <v>21889636048.331997</v>
      </c>
      <c r="Y1305" s="53">
        <f t="shared" si="462"/>
        <v>19359528372.755997</v>
      </c>
      <c r="Z1305" s="53"/>
      <c r="AA1305" s="53">
        <f t="shared" si="463"/>
        <v>13193349581.692799</v>
      </c>
      <c r="AB1305" s="53"/>
      <c r="AC1305" s="53">
        <f t="shared" si="455"/>
        <v>23212846799.999996</v>
      </c>
      <c r="AD1305" s="53">
        <f t="shared" si="456"/>
        <v>21889636048.331997</v>
      </c>
      <c r="AE1305" s="53">
        <f t="shared" si="457"/>
        <v>19359528372.755997</v>
      </c>
      <c r="AF1305" s="53">
        <f t="shared" si="458"/>
        <v>0.92439084005448569</v>
      </c>
      <c r="AG1305" s="53">
        <f t="shared" si="459"/>
        <v>13193349581.692799</v>
      </c>
      <c r="AI1305" s="53">
        <f t="shared" si="471"/>
        <v>0</v>
      </c>
      <c r="AJ1305" s="53">
        <f t="shared" si="471"/>
        <v>0</v>
      </c>
      <c r="AK1305" s="53">
        <f t="shared" si="471"/>
        <v>0</v>
      </c>
      <c r="AL1305" s="53">
        <f t="shared" si="470"/>
        <v>-0.92439084005448569</v>
      </c>
      <c r="AM1305" s="53">
        <f t="shared" si="470"/>
        <v>0</v>
      </c>
    </row>
    <row r="1306" spans="1:39" x14ac:dyDescent="0.35">
      <c r="A1306" s="301">
        <v>2024</v>
      </c>
      <c r="B1306" s="301" t="s">
        <v>85</v>
      </c>
      <c r="C1306" s="301" t="s">
        <v>49</v>
      </c>
      <c r="D1306" s="302" t="s">
        <v>18</v>
      </c>
      <c r="E1306" s="302" t="s">
        <v>228</v>
      </c>
      <c r="F1306" s="301" t="s">
        <v>76</v>
      </c>
      <c r="G1306" s="301" t="s">
        <v>77</v>
      </c>
      <c r="H1306" s="322">
        <v>119305213000</v>
      </c>
      <c r="I1306" s="322">
        <v>116689253667</v>
      </c>
      <c r="J1306" s="322">
        <v>107756526761</v>
      </c>
      <c r="K1306" s="304">
        <v>0.92344858994906576</v>
      </c>
      <c r="L1306" s="322">
        <v>101756084754</v>
      </c>
      <c r="M1306" s="304">
        <v>0.87202618541365184</v>
      </c>
      <c r="P1306">
        <f t="shared" si="464"/>
        <v>2024</v>
      </c>
      <c r="Q1306" t="str">
        <f t="shared" si="465"/>
        <v>Carlos Galán 2024-2027</v>
      </c>
      <c r="R1306" t="str">
        <f t="shared" si="466"/>
        <v xml:space="preserve">0204-INSTITUTO DE DESARROLLO URBANO  </v>
      </c>
      <c r="S1306" t="str">
        <f t="shared" si="467"/>
        <v>MOVILIDAD</v>
      </c>
      <c r="T1306" t="str">
        <f t="shared" si="468"/>
        <v>Establecimientos Públicos</v>
      </c>
      <c r="U1306" t="str">
        <f t="shared" si="469"/>
        <v>Funcionamiento</v>
      </c>
      <c r="V1306" t="s">
        <v>256</v>
      </c>
      <c r="W1306" s="53">
        <f t="shared" si="460"/>
        <v>124697808627.59999</v>
      </c>
      <c r="X1306" s="53">
        <f t="shared" si="461"/>
        <v>121963607932.74838</v>
      </c>
      <c r="Y1306" s="53">
        <f t="shared" si="462"/>
        <v>112627121770.59718</v>
      </c>
      <c r="Z1306" s="53"/>
      <c r="AA1306" s="53">
        <f t="shared" si="463"/>
        <v>106355459784.88078</v>
      </c>
      <c r="AB1306" s="53"/>
      <c r="AC1306" s="53">
        <f t="shared" si="455"/>
        <v>124697808627.59999</v>
      </c>
      <c r="AD1306" s="53">
        <f t="shared" si="456"/>
        <v>121963607932.74838</v>
      </c>
      <c r="AE1306" s="53">
        <f t="shared" si="457"/>
        <v>112627121770.59718</v>
      </c>
      <c r="AF1306" s="53">
        <f t="shared" si="458"/>
        <v>0.9651884662147634</v>
      </c>
      <c r="AG1306" s="53">
        <f t="shared" si="459"/>
        <v>106355459784.88078</v>
      </c>
      <c r="AI1306" s="53">
        <f t="shared" si="471"/>
        <v>0</v>
      </c>
      <c r="AJ1306" s="53">
        <f t="shared" si="471"/>
        <v>0</v>
      </c>
      <c r="AK1306" s="53">
        <f t="shared" si="471"/>
        <v>0</v>
      </c>
      <c r="AL1306" s="53">
        <f t="shared" si="470"/>
        <v>-0.9651884662147634</v>
      </c>
      <c r="AM1306" s="53">
        <f t="shared" si="470"/>
        <v>0</v>
      </c>
    </row>
    <row r="1307" spans="1:39" x14ac:dyDescent="0.35">
      <c r="A1307" s="301">
        <v>2024</v>
      </c>
      <c r="B1307" s="301" t="s">
        <v>85</v>
      </c>
      <c r="C1307" s="301" t="s">
        <v>49</v>
      </c>
      <c r="D1307" s="302" t="s">
        <v>18</v>
      </c>
      <c r="E1307" s="302" t="s">
        <v>228</v>
      </c>
      <c r="F1307" s="301" t="s">
        <v>79</v>
      </c>
      <c r="G1307" s="301" t="s">
        <v>77</v>
      </c>
      <c r="H1307" s="322">
        <v>0</v>
      </c>
      <c r="I1307" s="322">
        <v>0</v>
      </c>
      <c r="J1307" s="322">
        <v>0</v>
      </c>
      <c r="K1307" s="304">
        <v>0</v>
      </c>
      <c r="L1307" s="322">
        <v>0</v>
      </c>
      <c r="M1307" s="304" t="s">
        <v>239</v>
      </c>
      <c r="P1307">
        <f t="shared" si="464"/>
        <v>2024</v>
      </c>
      <c r="Q1307" t="str">
        <f t="shared" si="465"/>
        <v>Carlos Galán 2024-2027</v>
      </c>
      <c r="R1307" t="str">
        <f t="shared" si="466"/>
        <v xml:space="preserve">0204-INSTITUTO DE DESARROLLO URBANO  </v>
      </c>
      <c r="S1307" t="str">
        <f t="shared" si="467"/>
        <v>MOVILIDAD</v>
      </c>
      <c r="T1307" t="str">
        <f t="shared" si="468"/>
        <v>Establecimientos Públicos</v>
      </c>
      <c r="U1307" t="str">
        <f t="shared" si="469"/>
        <v>Servicio de la deuda</v>
      </c>
      <c r="V1307" t="s">
        <v>256</v>
      </c>
      <c r="W1307" s="53">
        <f t="shared" si="460"/>
        <v>0</v>
      </c>
      <c r="X1307" s="53">
        <f t="shared" si="461"/>
        <v>0</v>
      </c>
      <c r="Y1307" s="53">
        <f t="shared" si="462"/>
        <v>0</v>
      </c>
      <c r="Z1307" s="53"/>
      <c r="AA1307" s="53">
        <f t="shared" si="463"/>
        <v>0</v>
      </c>
      <c r="AB1307" s="53"/>
      <c r="AC1307" s="53">
        <f t="shared" si="455"/>
        <v>0</v>
      </c>
      <c r="AD1307" s="53">
        <f t="shared" si="456"/>
        <v>0</v>
      </c>
      <c r="AE1307" s="53">
        <f t="shared" si="457"/>
        <v>0</v>
      </c>
      <c r="AF1307" s="53">
        <f t="shared" si="458"/>
        <v>0</v>
      </c>
      <c r="AG1307" s="53">
        <f t="shared" si="459"/>
        <v>0</v>
      </c>
      <c r="AI1307" s="53">
        <f t="shared" si="471"/>
        <v>0</v>
      </c>
      <c r="AJ1307" s="53">
        <f t="shared" si="471"/>
        <v>0</v>
      </c>
      <c r="AK1307" s="53">
        <f t="shared" si="471"/>
        <v>0</v>
      </c>
      <c r="AL1307" s="53">
        <f t="shared" si="470"/>
        <v>0</v>
      </c>
      <c r="AM1307" s="53">
        <f t="shared" si="470"/>
        <v>0</v>
      </c>
    </row>
    <row r="1308" spans="1:39" x14ac:dyDescent="0.35">
      <c r="A1308" s="301">
        <v>2024</v>
      </c>
      <c r="B1308" s="301" t="s">
        <v>85</v>
      </c>
      <c r="C1308" s="301" t="s">
        <v>49</v>
      </c>
      <c r="D1308" s="302" t="s">
        <v>18</v>
      </c>
      <c r="E1308" s="302" t="s">
        <v>228</v>
      </c>
      <c r="F1308" s="301" t="s">
        <v>78</v>
      </c>
      <c r="G1308" s="301" t="s">
        <v>77</v>
      </c>
      <c r="H1308" s="322">
        <v>1969406659000</v>
      </c>
      <c r="I1308" s="322">
        <v>2071054128924</v>
      </c>
      <c r="J1308" s="322">
        <v>1544511048439</v>
      </c>
      <c r="K1308" s="304">
        <v>0.74576083109978331</v>
      </c>
      <c r="L1308" s="322">
        <v>702133387092</v>
      </c>
      <c r="M1308" s="304">
        <v>0.33902222896356066</v>
      </c>
      <c r="P1308">
        <f t="shared" si="464"/>
        <v>2024</v>
      </c>
      <c r="Q1308" t="str">
        <f t="shared" si="465"/>
        <v>Carlos Galán 2024-2027</v>
      </c>
      <c r="R1308" t="str">
        <f t="shared" si="466"/>
        <v xml:space="preserve">0204-INSTITUTO DE DESARROLLO URBANO  </v>
      </c>
      <c r="S1308" t="str">
        <f t="shared" si="467"/>
        <v>MOVILIDAD</v>
      </c>
      <c r="T1308" t="str">
        <f t="shared" si="468"/>
        <v>Establecimientos Públicos</v>
      </c>
      <c r="U1308" t="str">
        <f t="shared" si="469"/>
        <v>Inversión directa</v>
      </c>
      <c r="V1308" t="s">
        <v>256</v>
      </c>
      <c r="W1308" s="53">
        <f t="shared" si="460"/>
        <v>2058423839986.7998</v>
      </c>
      <c r="X1308" s="53">
        <f t="shared" si="461"/>
        <v>2164665775551.3645</v>
      </c>
      <c r="Y1308" s="53">
        <f t="shared" si="462"/>
        <v>1614322947828.4426</v>
      </c>
      <c r="Z1308" s="53"/>
      <c r="AA1308" s="53">
        <f t="shared" si="463"/>
        <v>733869816188.55835</v>
      </c>
      <c r="AB1308" s="53"/>
      <c r="AC1308" s="53">
        <f t="shared" si="455"/>
        <v>2058423839986.7998</v>
      </c>
      <c r="AD1308" s="53">
        <f t="shared" si="456"/>
        <v>2164665775551.3645</v>
      </c>
      <c r="AE1308" s="53">
        <f t="shared" si="457"/>
        <v>1614322947828.4426</v>
      </c>
      <c r="AF1308" s="53">
        <f t="shared" si="458"/>
        <v>0.7794692206654934</v>
      </c>
      <c r="AG1308" s="53">
        <f t="shared" si="459"/>
        <v>733869816188.55835</v>
      </c>
      <c r="AI1308" s="53">
        <f t="shared" si="471"/>
        <v>0</v>
      </c>
      <c r="AJ1308" s="53">
        <f t="shared" si="471"/>
        <v>0</v>
      </c>
      <c r="AK1308" s="53">
        <f t="shared" si="471"/>
        <v>0</v>
      </c>
      <c r="AL1308" s="53">
        <f t="shared" si="470"/>
        <v>-0.7794692206654934</v>
      </c>
      <c r="AM1308" s="53">
        <f t="shared" si="470"/>
        <v>0</v>
      </c>
    </row>
    <row r="1309" spans="1:39" x14ac:dyDescent="0.35">
      <c r="A1309" s="301">
        <v>2024</v>
      </c>
      <c r="B1309" s="301" t="s">
        <v>85</v>
      </c>
      <c r="C1309" s="301" t="s">
        <v>49</v>
      </c>
      <c r="D1309" s="302" t="s">
        <v>18</v>
      </c>
      <c r="E1309" s="302" t="s">
        <v>228</v>
      </c>
      <c r="F1309" s="301" t="s">
        <v>80</v>
      </c>
      <c r="G1309" s="301" t="s">
        <v>77</v>
      </c>
      <c r="H1309" s="322">
        <v>545852000</v>
      </c>
      <c r="I1309" s="322">
        <v>545852000</v>
      </c>
      <c r="J1309" s="322">
        <v>545851931</v>
      </c>
      <c r="K1309" s="304">
        <v>0.99999987359210918</v>
      </c>
      <c r="L1309" s="322">
        <v>545851931</v>
      </c>
      <c r="M1309" s="304">
        <v>0.99999987359210918</v>
      </c>
      <c r="P1309">
        <f t="shared" si="464"/>
        <v>2024</v>
      </c>
      <c r="Q1309" t="str">
        <f t="shared" si="465"/>
        <v>Carlos Galán 2024-2027</v>
      </c>
      <c r="R1309" t="str">
        <f t="shared" si="466"/>
        <v xml:space="preserve">0204-INSTITUTO DE DESARROLLO URBANO  </v>
      </c>
      <c r="S1309" t="str">
        <f t="shared" si="467"/>
        <v>MOVILIDAD</v>
      </c>
      <c r="T1309" t="str">
        <f t="shared" si="468"/>
        <v>Establecimientos Públicos</v>
      </c>
      <c r="U1309" t="str">
        <f t="shared" si="469"/>
        <v>Transferencias</v>
      </c>
      <c r="V1309" t="s">
        <v>256</v>
      </c>
      <c r="W1309" s="53">
        <f t="shared" si="460"/>
        <v>570524510.39999998</v>
      </c>
      <c r="X1309" s="53">
        <f t="shared" si="461"/>
        <v>570524510.39999998</v>
      </c>
      <c r="Y1309" s="53">
        <f t="shared" si="462"/>
        <v>570524438.28119993</v>
      </c>
      <c r="Z1309" s="53"/>
      <c r="AA1309" s="53">
        <f t="shared" si="463"/>
        <v>570524438.28119993</v>
      </c>
      <c r="AB1309" s="53"/>
      <c r="AC1309" s="53">
        <f t="shared" si="455"/>
        <v>570524510.39999998</v>
      </c>
      <c r="AD1309" s="53">
        <f t="shared" si="456"/>
        <v>570524510.39999998</v>
      </c>
      <c r="AE1309" s="53">
        <f t="shared" si="457"/>
        <v>570524438.28119993</v>
      </c>
      <c r="AF1309" s="53">
        <f t="shared" si="458"/>
        <v>1.0451998678784724</v>
      </c>
      <c r="AG1309" s="53">
        <f t="shared" si="459"/>
        <v>570524438.28119993</v>
      </c>
      <c r="AI1309" s="53">
        <f t="shared" si="471"/>
        <v>0</v>
      </c>
      <c r="AJ1309" s="53">
        <f t="shared" si="471"/>
        <v>0</v>
      </c>
      <c r="AK1309" s="53">
        <f t="shared" si="471"/>
        <v>0</v>
      </c>
      <c r="AL1309" s="53">
        <f t="shared" si="470"/>
        <v>-1.0451998678784724</v>
      </c>
      <c r="AM1309" s="53">
        <f t="shared" si="470"/>
        <v>0</v>
      </c>
    </row>
    <row r="1310" spans="1:39" x14ac:dyDescent="0.35">
      <c r="A1310" s="301">
        <v>2024</v>
      </c>
      <c r="B1310" s="301" t="s">
        <v>85</v>
      </c>
      <c r="C1310" s="301" t="s">
        <v>50</v>
      </c>
      <c r="D1310" s="302" t="s">
        <v>16</v>
      </c>
      <c r="E1310" s="302" t="s">
        <v>228</v>
      </c>
      <c r="F1310" s="301" t="s">
        <v>76</v>
      </c>
      <c r="G1310" s="301" t="s">
        <v>77</v>
      </c>
      <c r="H1310" s="322">
        <v>599534982000</v>
      </c>
      <c r="I1310" s="322">
        <v>585534982000</v>
      </c>
      <c r="J1310" s="322">
        <v>547388556682</v>
      </c>
      <c r="K1310" s="304">
        <v>0.93485201313215471</v>
      </c>
      <c r="L1310" s="322">
        <v>546919114587</v>
      </c>
      <c r="M1310" s="304">
        <v>0.93405028119566735</v>
      </c>
      <c r="P1310">
        <f t="shared" si="464"/>
        <v>2024</v>
      </c>
      <c r="Q1310" t="str">
        <f t="shared" si="465"/>
        <v>Carlos Galán 2024-2027</v>
      </c>
      <c r="R1310" t="str">
        <f t="shared" si="466"/>
        <v>0206-FONDO DE PRESTACIONES ECONÓMICAS, CESANTÍAS Y PENSIONES</v>
      </c>
      <c r="S1310" t="str">
        <f t="shared" si="467"/>
        <v>HACIENDA</v>
      </c>
      <c r="T1310" t="str">
        <f t="shared" si="468"/>
        <v>Establecimientos Públicos</v>
      </c>
      <c r="U1310" t="str">
        <f t="shared" si="469"/>
        <v>Funcionamiento</v>
      </c>
      <c r="V1310" t="s">
        <v>256</v>
      </c>
      <c r="W1310" s="53">
        <f t="shared" si="460"/>
        <v>626633963186.3999</v>
      </c>
      <c r="X1310" s="53">
        <f t="shared" si="461"/>
        <v>612001163186.3999</v>
      </c>
      <c r="Y1310" s="53">
        <f t="shared" si="462"/>
        <v>572130519444.02637</v>
      </c>
      <c r="Z1310" s="53"/>
      <c r="AA1310" s="53">
        <f t="shared" si="463"/>
        <v>571639858566.3324</v>
      </c>
      <c r="AB1310" s="53"/>
      <c r="AC1310" s="53">
        <f t="shared" si="455"/>
        <v>626633963186.3999</v>
      </c>
      <c r="AD1310" s="53">
        <f t="shared" si="456"/>
        <v>612001163186.3999</v>
      </c>
      <c r="AE1310" s="53">
        <f t="shared" si="457"/>
        <v>572130519444.02637</v>
      </c>
      <c r="AF1310" s="53">
        <f t="shared" si="458"/>
        <v>0.97710732412572798</v>
      </c>
      <c r="AG1310" s="53">
        <f t="shared" si="459"/>
        <v>571639858566.3324</v>
      </c>
      <c r="AI1310" s="53">
        <f t="shared" si="471"/>
        <v>0</v>
      </c>
      <c r="AJ1310" s="53">
        <f t="shared" si="471"/>
        <v>0</v>
      </c>
      <c r="AK1310" s="53">
        <f t="shared" si="471"/>
        <v>0</v>
      </c>
      <c r="AL1310" s="53">
        <f t="shared" si="470"/>
        <v>-0.97710732412572798</v>
      </c>
      <c r="AM1310" s="53">
        <f t="shared" si="470"/>
        <v>0</v>
      </c>
    </row>
    <row r="1311" spans="1:39" x14ac:dyDescent="0.35">
      <c r="A1311" s="301">
        <v>2024</v>
      </c>
      <c r="B1311" s="301" t="s">
        <v>85</v>
      </c>
      <c r="C1311" s="301" t="s">
        <v>50</v>
      </c>
      <c r="D1311" s="302" t="s">
        <v>16</v>
      </c>
      <c r="E1311" s="302" t="s">
        <v>228</v>
      </c>
      <c r="F1311" s="301" t="s">
        <v>79</v>
      </c>
      <c r="G1311" s="301" t="s">
        <v>77</v>
      </c>
      <c r="H1311" s="322">
        <v>219149278000</v>
      </c>
      <c r="I1311" s="322">
        <v>219149278000</v>
      </c>
      <c r="J1311" s="322">
        <v>125374991000</v>
      </c>
      <c r="K1311" s="304">
        <v>0.57209858113244616</v>
      </c>
      <c r="L1311" s="322">
        <v>125374991000</v>
      </c>
      <c r="M1311" s="304">
        <v>0.57209858113244616</v>
      </c>
      <c r="P1311">
        <f t="shared" si="464"/>
        <v>2024</v>
      </c>
      <c r="Q1311" t="str">
        <f t="shared" si="465"/>
        <v>Carlos Galán 2024-2027</v>
      </c>
      <c r="R1311" t="str">
        <f t="shared" si="466"/>
        <v>0206-FONDO DE PRESTACIONES ECONÓMICAS, CESANTÍAS Y PENSIONES</v>
      </c>
      <c r="S1311" t="str">
        <f t="shared" si="467"/>
        <v>HACIENDA</v>
      </c>
      <c r="T1311" t="str">
        <f t="shared" si="468"/>
        <v>Establecimientos Públicos</v>
      </c>
      <c r="U1311" t="str">
        <f t="shared" si="469"/>
        <v>Servicio de la deuda</v>
      </c>
      <c r="V1311" t="s">
        <v>256</v>
      </c>
      <c r="W1311" s="53">
        <f t="shared" si="460"/>
        <v>229054825365.59998</v>
      </c>
      <c r="X1311" s="53">
        <f t="shared" si="461"/>
        <v>229054825365.59998</v>
      </c>
      <c r="Y1311" s="53">
        <f t="shared" si="462"/>
        <v>131041940593.19998</v>
      </c>
      <c r="Z1311" s="53"/>
      <c r="AA1311" s="53">
        <f t="shared" si="463"/>
        <v>131041940593.19998</v>
      </c>
      <c r="AB1311" s="53"/>
      <c r="AC1311" s="53">
        <f t="shared" si="455"/>
        <v>229054825365.59998</v>
      </c>
      <c r="AD1311" s="53">
        <f t="shared" si="456"/>
        <v>229054825365.59998</v>
      </c>
      <c r="AE1311" s="53">
        <f t="shared" si="457"/>
        <v>131041940593.19998</v>
      </c>
      <c r="AF1311" s="53">
        <f t="shared" si="458"/>
        <v>0.59795743699963266</v>
      </c>
      <c r="AG1311" s="53">
        <f t="shared" si="459"/>
        <v>131041940593.19998</v>
      </c>
      <c r="AI1311" s="53">
        <f t="shared" si="471"/>
        <v>0</v>
      </c>
      <c r="AJ1311" s="53">
        <f t="shared" si="471"/>
        <v>0</v>
      </c>
      <c r="AK1311" s="53">
        <f t="shared" si="471"/>
        <v>0</v>
      </c>
      <c r="AL1311" s="53">
        <f t="shared" si="470"/>
        <v>-0.59795743699963266</v>
      </c>
      <c r="AM1311" s="53">
        <f t="shared" si="470"/>
        <v>0</v>
      </c>
    </row>
    <row r="1312" spans="1:39" x14ac:dyDescent="0.35">
      <c r="A1312" s="301">
        <v>2024</v>
      </c>
      <c r="B1312" s="301" t="s">
        <v>85</v>
      </c>
      <c r="C1312" s="301" t="s">
        <v>50</v>
      </c>
      <c r="D1312" s="302" t="s">
        <v>16</v>
      </c>
      <c r="E1312" s="302" t="s">
        <v>228</v>
      </c>
      <c r="F1312" s="301" t="s">
        <v>78</v>
      </c>
      <c r="G1312" s="301" t="s">
        <v>77</v>
      </c>
      <c r="H1312" s="322">
        <v>5741505000</v>
      </c>
      <c r="I1312" s="322">
        <v>5741505000</v>
      </c>
      <c r="J1312" s="322">
        <v>5127691221</v>
      </c>
      <c r="K1312" s="304">
        <v>0.89309183236799405</v>
      </c>
      <c r="L1312" s="322">
        <v>5070187564</v>
      </c>
      <c r="M1312" s="304">
        <v>0.88307639965479434</v>
      </c>
      <c r="P1312">
        <f t="shared" si="464"/>
        <v>2024</v>
      </c>
      <c r="Q1312" t="str">
        <f t="shared" si="465"/>
        <v>Carlos Galán 2024-2027</v>
      </c>
      <c r="R1312" t="str">
        <f t="shared" si="466"/>
        <v>0206-FONDO DE PRESTACIONES ECONÓMICAS, CESANTÍAS Y PENSIONES</v>
      </c>
      <c r="S1312" t="str">
        <f t="shared" si="467"/>
        <v>HACIENDA</v>
      </c>
      <c r="T1312" t="str">
        <f t="shared" si="468"/>
        <v>Establecimientos Públicos</v>
      </c>
      <c r="U1312" t="str">
        <f t="shared" si="469"/>
        <v>Inversión directa</v>
      </c>
      <c r="V1312" t="s">
        <v>256</v>
      </c>
      <c r="W1312" s="53">
        <f t="shared" si="460"/>
        <v>6001021025.999999</v>
      </c>
      <c r="X1312" s="53">
        <f t="shared" si="461"/>
        <v>6001021025.999999</v>
      </c>
      <c r="Y1312" s="53">
        <f t="shared" si="462"/>
        <v>5359462864.1891994</v>
      </c>
      <c r="Z1312" s="53"/>
      <c r="AA1312" s="53">
        <f t="shared" si="463"/>
        <v>5299360041.8927994</v>
      </c>
      <c r="AB1312" s="53"/>
      <c r="AC1312" s="53">
        <f t="shared" si="455"/>
        <v>6001021025.999999</v>
      </c>
      <c r="AD1312" s="53">
        <f t="shared" si="456"/>
        <v>6001021025.999999</v>
      </c>
      <c r="AE1312" s="53">
        <f t="shared" si="457"/>
        <v>5359462864.1891994</v>
      </c>
      <c r="AF1312" s="53">
        <f t="shared" si="458"/>
        <v>0.93345958319102729</v>
      </c>
      <c r="AG1312" s="53">
        <f t="shared" si="459"/>
        <v>5299360041.8927994</v>
      </c>
      <c r="AI1312" s="53">
        <f t="shared" si="471"/>
        <v>0</v>
      </c>
      <c r="AJ1312" s="53">
        <f t="shared" si="471"/>
        <v>0</v>
      </c>
      <c r="AK1312" s="53">
        <f t="shared" si="471"/>
        <v>0</v>
      </c>
      <c r="AL1312" s="53">
        <f t="shared" si="470"/>
        <v>-0.93345958319102729</v>
      </c>
      <c r="AM1312" s="53">
        <f t="shared" si="470"/>
        <v>0</v>
      </c>
    </row>
    <row r="1313" spans="1:39" x14ac:dyDescent="0.35">
      <c r="A1313" s="301">
        <v>2024</v>
      </c>
      <c r="B1313" s="301" t="s">
        <v>85</v>
      </c>
      <c r="C1313" s="301" t="s">
        <v>51</v>
      </c>
      <c r="D1313" s="302" t="s">
        <v>15</v>
      </c>
      <c r="E1313" s="302" t="s">
        <v>228</v>
      </c>
      <c r="F1313" s="301" t="s">
        <v>76</v>
      </c>
      <c r="G1313" s="301" t="s">
        <v>77</v>
      </c>
      <c r="H1313" s="322">
        <v>15482000000</v>
      </c>
      <c r="I1313" s="322">
        <v>15238577907</v>
      </c>
      <c r="J1313" s="322">
        <v>15014090661</v>
      </c>
      <c r="K1313" s="304">
        <v>0.98526849110395798</v>
      </c>
      <c r="L1313" s="322">
        <v>14693456616</v>
      </c>
      <c r="M1313" s="304">
        <v>0.96422754837578428</v>
      </c>
      <c r="P1313">
        <f t="shared" si="464"/>
        <v>2024</v>
      </c>
      <c r="Q1313" t="str">
        <f t="shared" si="465"/>
        <v>Carlos Galán 2024-2027</v>
      </c>
      <c r="R1313" t="str">
        <f t="shared" si="466"/>
        <v>0208-CAJA DE LA VIVIENDA POPULAR</v>
      </c>
      <c r="S1313" t="str">
        <f t="shared" si="467"/>
        <v>HÁBITAT</v>
      </c>
      <c r="T1313" t="str">
        <f t="shared" si="468"/>
        <v>Establecimientos Públicos</v>
      </c>
      <c r="U1313" t="str">
        <f t="shared" si="469"/>
        <v>Funcionamiento</v>
      </c>
      <c r="V1313" t="s">
        <v>256</v>
      </c>
      <c r="W1313" s="53">
        <f t="shared" si="460"/>
        <v>16181786399.999998</v>
      </c>
      <c r="X1313" s="53">
        <f t="shared" si="461"/>
        <v>15927361628.396399</v>
      </c>
      <c r="Y1313" s="53">
        <f t="shared" si="462"/>
        <v>15692727558.877199</v>
      </c>
      <c r="Z1313" s="53"/>
      <c r="AA1313" s="53">
        <f t="shared" si="463"/>
        <v>15357600855.0432</v>
      </c>
      <c r="AB1313" s="53"/>
      <c r="AC1313" s="53">
        <f t="shared" si="455"/>
        <v>16181786399.999998</v>
      </c>
      <c r="AD1313" s="53">
        <f t="shared" si="456"/>
        <v>15927361628.396399</v>
      </c>
      <c r="AE1313" s="53">
        <f t="shared" si="457"/>
        <v>15692727558.877199</v>
      </c>
      <c r="AF1313" s="53">
        <f t="shared" si="458"/>
        <v>1.0298026269018568</v>
      </c>
      <c r="AG1313" s="53">
        <f t="shared" si="459"/>
        <v>15357600855.0432</v>
      </c>
      <c r="AI1313" s="53">
        <f t="shared" si="471"/>
        <v>0</v>
      </c>
      <c r="AJ1313" s="53">
        <f t="shared" si="471"/>
        <v>0</v>
      </c>
      <c r="AK1313" s="53">
        <f t="shared" si="471"/>
        <v>0</v>
      </c>
      <c r="AL1313" s="53">
        <f t="shared" si="470"/>
        <v>-1.0298026269018568</v>
      </c>
      <c r="AM1313" s="53">
        <f t="shared" si="470"/>
        <v>0</v>
      </c>
    </row>
    <row r="1314" spans="1:39" x14ac:dyDescent="0.35">
      <c r="A1314" s="301">
        <v>2024</v>
      </c>
      <c r="B1314" s="301" t="s">
        <v>85</v>
      </c>
      <c r="C1314" s="301" t="s">
        <v>51</v>
      </c>
      <c r="D1314" s="302" t="s">
        <v>15</v>
      </c>
      <c r="E1314" s="302" t="s">
        <v>228</v>
      </c>
      <c r="F1314" s="301" t="s">
        <v>78</v>
      </c>
      <c r="G1314" s="301" t="s">
        <v>77</v>
      </c>
      <c r="H1314" s="322">
        <v>64043382000</v>
      </c>
      <c r="I1314" s="322">
        <v>60916122949</v>
      </c>
      <c r="J1314" s="322">
        <v>55334620413</v>
      </c>
      <c r="K1314" s="304">
        <v>0.90837396955362826</v>
      </c>
      <c r="L1314" s="322">
        <v>49563865140</v>
      </c>
      <c r="M1314" s="304">
        <v>0.8136411633008177</v>
      </c>
      <c r="P1314">
        <f t="shared" si="464"/>
        <v>2024</v>
      </c>
      <c r="Q1314" t="str">
        <f t="shared" si="465"/>
        <v>Carlos Galán 2024-2027</v>
      </c>
      <c r="R1314" t="str">
        <f t="shared" si="466"/>
        <v>0208-CAJA DE LA VIVIENDA POPULAR</v>
      </c>
      <c r="S1314" t="str">
        <f t="shared" si="467"/>
        <v>HÁBITAT</v>
      </c>
      <c r="T1314" t="str">
        <f t="shared" si="468"/>
        <v>Establecimientos Públicos</v>
      </c>
      <c r="U1314" t="str">
        <f t="shared" si="469"/>
        <v>Inversión directa</v>
      </c>
      <c r="V1314" t="s">
        <v>256</v>
      </c>
      <c r="W1314" s="53">
        <f t="shared" si="460"/>
        <v>66938142866.399994</v>
      </c>
      <c r="X1314" s="53">
        <f t="shared" si="461"/>
        <v>63669531706.294792</v>
      </c>
      <c r="Y1314" s="53">
        <f t="shared" si="462"/>
        <v>57835745255.667595</v>
      </c>
      <c r="Z1314" s="53"/>
      <c r="AA1314" s="53">
        <f t="shared" si="463"/>
        <v>51804151844.327995</v>
      </c>
      <c r="AB1314" s="53"/>
      <c r="AC1314" s="53">
        <f t="shared" si="455"/>
        <v>66938142866.399994</v>
      </c>
      <c r="AD1314" s="53">
        <f t="shared" si="456"/>
        <v>63669531706.294792</v>
      </c>
      <c r="AE1314" s="53">
        <f t="shared" si="457"/>
        <v>57835745255.667595</v>
      </c>
      <c r="AF1314" s="53">
        <f t="shared" si="458"/>
        <v>0.94943247297745215</v>
      </c>
      <c r="AG1314" s="53">
        <f t="shared" si="459"/>
        <v>51804151844.327995</v>
      </c>
      <c r="AI1314" s="53">
        <f t="shared" si="471"/>
        <v>0</v>
      </c>
      <c r="AJ1314" s="53">
        <f t="shared" si="471"/>
        <v>0</v>
      </c>
      <c r="AK1314" s="53">
        <f t="shared" si="471"/>
        <v>0</v>
      </c>
      <c r="AL1314" s="53">
        <f t="shared" si="470"/>
        <v>-0.94943247297745215</v>
      </c>
      <c r="AM1314" s="53">
        <f t="shared" si="470"/>
        <v>0</v>
      </c>
    </row>
    <row r="1315" spans="1:39" x14ac:dyDescent="0.35">
      <c r="A1315" s="301">
        <v>2024</v>
      </c>
      <c r="B1315" s="301" t="s">
        <v>85</v>
      </c>
      <c r="C1315" s="301" t="s">
        <v>52</v>
      </c>
      <c r="D1315" s="302" t="s">
        <v>9</v>
      </c>
      <c r="E1315" s="302" t="s">
        <v>228</v>
      </c>
      <c r="F1315" s="301" t="s">
        <v>76</v>
      </c>
      <c r="G1315" s="301" t="s">
        <v>77</v>
      </c>
      <c r="H1315" s="322">
        <v>48721000000</v>
      </c>
      <c r="I1315" s="322">
        <v>49285470901</v>
      </c>
      <c r="J1315" s="322">
        <v>47374017649</v>
      </c>
      <c r="K1315" s="304">
        <v>0.96121669901785967</v>
      </c>
      <c r="L1315" s="322">
        <v>45350477811</v>
      </c>
      <c r="M1315" s="304">
        <v>0.92015916621950833</v>
      </c>
      <c r="P1315">
        <f t="shared" si="464"/>
        <v>2024</v>
      </c>
      <c r="Q1315" t="str">
        <f t="shared" si="465"/>
        <v>Carlos Galán 2024-2027</v>
      </c>
      <c r="R1315" t="str">
        <f t="shared" si="466"/>
        <v>0211-INSTITUTO DISTRITAL DE RECREACIÓN Y DEPORTE</v>
      </c>
      <c r="S1315" t="str">
        <f t="shared" si="467"/>
        <v>CULTURA, RECREACIÓN Y DEPORTE</v>
      </c>
      <c r="T1315" t="str">
        <f t="shared" si="468"/>
        <v>Establecimientos Públicos</v>
      </c>
      <c r="U1315" t="str">
        <f t="shared" si="469"/>
        <v>Funcionamiento</v>
      </c>
      <c r="V1315" t="s">
        <v>256</v>
      </c>
      <c r="W1315" s="53">
        <f t="shared" si="460"/>
        <v>50923189199.999992</v>
      </c>
      <c r="X1315" s="53">
        <f t="shared" si="461"/>
        <v>51513174185.725197</v>
      </c>
      <c r="Y1315" s="53">
        <f t="shared" si="462"/>
        <v>49515323246.734795</v>
      </c>
      <c r="Z1315" s="53"/>
      <c r="AA1315" s="53">
        <f t="shared" si="463"/>
        <v>47400319408.057198</v>
      </c>
      <c r="AB1315" s="53"/>
      <c r="AC1315" s="53">
        <f t="shared" si="455"/>
        <v>50923189199.999992</v>
      </c>
      <c r="AD1315" s="53">
        <f t="shared" si="456"/>
        <v>51513174185.725197</v>
      </c>
      <c r="AE1315" s="53">
        <f t="shared" si="457"/>
        <v>49515323246.734795</v>
      </c>
      <c r="AF1315" s="53">
        <f t="shared" si="458"/>
        <v>1.0046636938134668</v>
      </c>
      <c r="AG1315" s="53">
        <f t="shared" si="459"/>
        <v>47400319408.057198</v>
      </c>
      <c r="AI1315" s="53">
        <f t="shared" si="471"/>
        <v>0</v>
      </c>
      <c r="AJ1315" s="53">
        <f t="shared" si="471"/>
        <v>0</v>
      </c>
      <c r="AK1315" s="53">
        <f t="shared" si="471"/>
        <v>0</v>
      </c>
      <c r="AL1315" s="53">
        <f t="shared" si="470"/>
        <v>-1.0046636938134668</v>
      </c>
      <c r="AM1315" s="53">
        <f t="shared" si="470"/>
        <v>0</v>
      </c>
    </row>
    <row r="1316" spans="1:39" x14ac:dyDescent="0.35">
      <c r="A1316" s="301">
        <v>2024</v>
      </c>
      <c r="B1316" s="301" t="s">
        <v>85</v>
      </c>
      <c r="C1316" s="301" t="s">
        <v>52</v>
      </c>
      <c r="D1316" s="302" t="s">
        <v>9</v>
      </c>
      <c r="E1316" s="302" t="s">
        <v>228</v>
      </c>
      <c r="F1316" s="301" t="s">
        <v>79</v>
      </c>
      <c r="G1316" s="301" t="s">
        <v>77</v>
      </c>
      <c r="H1316" s="322">
        <v>0</v>
      </c>
      <c r="I1316" s="322">
        <v>0</v>
      </c>
      <c r="J1316" s="322">
        <v>0</v>
      </c>
      <c r="K1316" s="304">
        <v>0</v>
      </c>
      <c r="L1316" s="322">
        <v>0</v>
      </c>
      <c r="M1316" s="304" t="s">
        <v>239</v>
      </c>
      <c r="P1316">
        <f t="shared" si="464"/>
        <v>2024</v>
      </c>
      <c r="Q1316" t="str">
        <f t="shared" si="465"/>
        <v>Carlos Galán 2024-2027</v>
      </c>
      <c r="R1316" t="str">
        <f t="shared" si="466"/>
        <v>0211-INSTITUTO DISTRITAL DE RECREACIÓN Y DEPORTE</v>
      </c>
      <c r="S1316" t="str">
        <f t="shared" si="467"/>
        <v>CULTURA, RECREACIÓN Y DEPORTE</v>
      </c>
      <c r="T1316" t="str">
        <f t="shared" si="468"/>
        <v>Establecimientos Públicos</v>
      </c>
      <c r="U1316" t="str">
        <f t="shared" si="469"/>
        <v>Servicio de la deuda</v>
      </c>
      <c r="V1316" t="s">
        <v>256</v>
      </c>
      <c r="W1316" s="53">
        <f t="shared" si="460"/>
        <v>0</v>
      </c>
      <c r="X1316" s="53">
        <f t="shared" si="461"/>
        <v>0</v>
      </c>
      <c r="Y1316" s="53">
        <f t="shared" si="462"/>
        <v>0</v>
      </c>
      <c r="Z1316" s="53"/>
      <c r="AA1316" s="53">
        <f t="shared" si="463"/>
        <v>0</v>
      </c>
      <c r="AB1316" s="53"/>
      <c r="AC1316" s="53">
        <f t="shared" si="455"/>
        <v>0</v>
      </c>
      <c r="AD1316" s="53">
        <f t="shared" si="456"/>
        <v>0</v>
      </c>
      <c r="AE1316" s="53">
        <f t="shared" si="457"/>
        <v>0</v>
      </c>
      <c r="AF1316" s="53">
        <f t="shared" si="458"/>
        <v>0</v>
      </c>
      <c r="AG1316" s="53">
        <f t="shared" si="459"/>
        <v>0</v>
      </c>
      <c r="AI1316" s="53">
        <f t="shared" si="471"/>
        <v>0</v>
      </c>
      <c r="AJ1316" s="53">
        <f t="shared" si="471"/>
        <v>0</v>
      </c>
      <c r="AK1316" s="53">
        <f t="shared" si="471"/>
        <v>0</v>
      </c>
      <c r="AL1316" s="53">
        <f t="shared" si="470"/>
        <v>0</v>
      </c>
      <c r="AM1316" s="53">
        <f t="shared" si="470"/>
        <v>0</v>
      </c>
    </row>
    <row r="1317" spans="1:39" x14ac:dyDescent="0.35">
      <c r="A1317" s="301">
        <v>2024</v>
      </c>
      <c r="B1317" s="301" t="s">
        <v>85</v>
      </c>
      <c r="C1317" s="301" t="s">
        <v>52</v>
      </c>
      <c r="D1317" s="302" t="s">
        <v>9</v>
      </c>
      <c r="E1317" s="302" t="s">
        <v>228</v>
      </c>
      <c r="F1317" s="301" t="s">
        <v>78</v>
      </c>
      <c r="G1317" s="301" t="s">
        <v>77</v>
      </c>
      <c r="H1317" s="322">
        <v>408340357000</v>
      </c>
      <c r="I1317" s="322">
        <v>396682507440</v>
      </c>
      <c r="J1317" s="322">
        <v>382686725714</v>
      </c>
      <c r="K1317" s="304">
        <v>0.96471792563699843</v>
      </c>
      <c r="L1317" s="322">
        <v>256138805455</v>
      </c>
      <c r="M1317" s="304">
        <v>0.64570229503689958</v>
      </c>
      <c r="P1317">
        <f t="shared" si="464"/>
        <v>2024</v>
      </c>
      <c r="Q1317" t="str">
        <f t="shared" si="465"/>
        <v>Carlos Galán 2024-2027</v>
      </c>
      <c r="R1317" t="str">
        <f t="shared" si="466"/>
        <v>0211-INSTITUTO DISTRITAL DE RECREACIÓN Y DEPORTE</v>
      </c>
      <c r="S1317" t="str">
        <f t="shared" si="467"/>
        <v>CULTURA, RECREACIÓN Y DEPORTE</v>
      </c>
      <c r="T1317" t="str">
        <f t="shared" si="468"/>
        <v>Establecimientos Públicos</v>
      </c>
      <c r="U1317" t="str">
        <f t="shared" si="469"/>
        <v>Inversión directa</v>
      </c>
      <c r="V1317" t="s">
        <v>256</v>
      </c>
      <c r="W1317" s="53">
        <f t="shared" si="460"/>
        <v>426797341136.39996</v>
      </c>
      <c r="X1317" s="53">
        <f t="shared" si="461"/>
        <v>414612556776.28796</v>
      </c>
      <c r="Y1317" s="53">
        <f t="shared" si="462"/>
        <v>399984165716.27277</v>
      </c>
      <c r="Z1317" s="53"/>
      <c r="AA1317" s="53">
        <f t="shared" si="463"/>
        <v>267716279461.56598</v>
      </c>
      <c r="AB1317" s="53"/>
      <c r="AC1317" s="53">
        <f t="shared" si="455"/>
        <v>426797341136.39996</v>
      </c>
      <c r="AD1317" s="53">
        <f t="shared" si="456"/>
        <v>414612556776.28796</v>
      </c>
      <c r="AE1317" s="53">
        <f t="shared" si="457"/>
        <v>399984165716.27277</v>
      </c>
      <c r="AF1317" s="53">
        <f t="shared" si="458"/>
        <v>1.0083231758757907</v>
      </c>
      <c r="AG1317" s="53">
        <f t="shared" si="459"/>
        <v>267716279461.56598</v>
      </c>
      <c r="AI1317" s="53">
        <f t="shared" si="471"/>
        <v>0</v>
      </c>
      <c r="AJ1317" s="53">
        <f t="shared" si="471"/>
        <v>0</v>
      </c>
      <c r="AK1317" s="53">
        <f t="shared" si="471"/>
        <v>0</v>
      </c>
      <c r="AL1317" s="53">
        <f t="shared" si="470"/>
        <v>-1.0083231758757907</v>
      </c>
      <c r="AM1317" s="53">
        <f t="shared" si="470"/>
        <v>0</v>
      </c>
    </row>
    <row r="1318" spans="1:39" x14ac:dyDescent="0.35">
      <c r="A1318" s="301">
        <v>2024</v>
      </c>
      <c r="B1318" s="301" t="s">
        <v>85</v>
      </c>
      <c r="C1318" s="301" t="s">
        <v>53</v>
      </c>
      <c r="D1318" s="302" t="s">
        <v>9</v>
      </c>
      <c r="E1318" s="302" t="s">
        <v>228</v>
      </c>
      <c r="F1318" s="301" t="s">
        <v>76</v>
      </c>
      <c r="G1318" s="301" t="s">
        <v>77</v>
      </c>
      <c r="H1318" s="322">
        <v>16231000000</v>
      </c>
      <c r="I1318" s="322">
        <v>15817922830</v>
      </c>
      <c r="J1318" s="322">
        <v>15458824192</v>
      </c>
      <c r="K1318" s="304">
        <v>0.977297990269687</v>
      </c>
      <c r="L1318" s="322">
        <v>14835320833</v>
      </c>
      <c r="M1318" s="304">
        <v>0.93788046587656793</v>
      </c>
      <c r="P1318">
        <f t="shared" si="464"/>
        <v>2024</v>
      </c>
      <c r="Q1318" t="str">
        <f t="shared" si="465"/>
        <v>Carlos Galán 2024-2027</v>
      </c>
      <c r="R1318" t="str">
        <f t="shared" si="466"/>
        <v>0213-INSTITUTO DISTRITAL DE PATRIMONIO CULTURAL</v>
      </c>
      <c r="S1318" t="str">
        <f t="shared" si="467"/>
        <v>CULTURA, RECREACIÓN Y DEPORTE</v>
      </c>
      <c r="T1318" t="str">
        <f t="shared" si="468"/>
        <v>Establecimientos Públicos</v>
      </c>
      <c r="U1318" t="str">
        <f t="shared" si="469"/>
        <v>Funcionamiento</v>
      </c>
      <c r="V1318" t="s">
        <v>256</v>
      </c>
      <c r="W1318" s="53">
        <f t="shared" si="460"/>
        <v>16964641199.999998</v>
      </c>
      <c r="X1318" s="53">
        <f t="shared" si="461"/>
        <v>16532892941.915998</v>
      </c>
      <c r="Y1318" s="53">
        <f t="shared" si="462"/>
        <v>16157563045.478399</v>
      </c>
      <c r="Z1318" s="53"/>
      <c r="AA1318" s="53">
        <f t="shared" si="463"/>
        <v>15505877334.651598</v>
      </c>
      <c r="AB1318" s="53"/>
      <c r="AC1318" s="53">
        <f t="shared" ref="AC1318:AC1356" si="472">+H1318*$AI$2</f>
        <v>16964641199.999998</v>
      </c>
      <c r="AD1318" s="53">
        <f t="shared" ref="AD1318:AD1356" si="473">+I1318*$AI$2</f>
        <v>16532892941.915998</v>
      </c>
      <c r="AE1318" s="53">
        <f t="shared" ref="AE1318:AE1356" si="474">+J1318*$AI$2</f>
        <v>16157563045.478399</v>
      </c>
      <c r="AF1318" s="53">
        <f t="shared" ref="AF1318:AF1356" si="475">+K1318*$AI$2</f>
        <v>1.0214718594298768</v>
      </c>
      <c r="AG1318" s="53">
        <f t="shared" ref="AG1318:AG1356" si="476">+L1318*$AI$2</f>
        <v>15505877334.651598</v>
      </c>
      <c r="AI1318" s="53">
        <f t="shared" si="471"/>
        <v>0</v>
      </c>
      <c r="AJ1318" s="53">
        <f t="shared" si="471"/>
        <v>0</v>
      </c>
      <c r="AK1318" s="53">
        <f t="shared" si="471"/>
        <v>0</v>
      </c>
      <c r="AL1318" s="53">
        <f t="shared" si="470"/>
        <v>-1.0214718594298768</v>
      </c>
      <c r="AM1318" s="53">
        <f t="shared" si="470"/>
        <v>0</v>
      </c>
    </row>
    <row r="1319" spans="1:39" x14ac:dyDescent="0.35">
      <c r="A1319" s="301">
        <v>2024</v>
      </c>
      <c r="B1319" s="301" t="s">
        <v>85</v>
      </c>
      <c r="C1319" s="301" t="s">
        <v>53</v>
      </c>
      <c r="D1319" s="302" t="s">
        <v>9</v>
      </c>
      <c r="E1319" s="302" t="s">
        <v>228</v>
      </c>
      <c r="F1319" s="301" t="s">
        <v>78</v>
      </c>
      <c r="G1319" s="301" t="s">
        <v>77</v>
      </c>
      <c r="H1319" s="322">
        <v>28182900000</v>
      </c>
      <c r="I1319" s="322">
        <v>28216130705</v>
      </c>
      <c r="J1319" s="322">
        <v>27544818300</v>
      </c>
      <c r="K1319" s="304">
        <v>0.97620820473159198</v>
      </c>
      <c r="L1319" s="322">
        <v>21536568256</v>
      </c>
      <c r="M1319" s="304">
        <v>0.76327149463422506</v>
      </c>
      <c r="P1319">
        <f t="shared" si="464"/>
        <v>2024</v>
      </c>
      <c r="Q1319" t="str">
        <f t="shared" si="465"/>
        <v>Carlos Galán 2024-2027</v>
      </c>
      <c r="R1319" t="str">
        <f t="shared" si="466"/>
        <v>0213-INSTITUTO DISTRITAL DE PATRIMONIO CULTURAL</v>
      </c>
      <c r="S1319" t="str">
        <f t="shared" si="467"/>
        <v>CULTURA, RECREACIÓN Y DEPORTE</v>
      </c>
      <c r="T1319" t="str">
        <f t="shared" si="468"/>
        <v>Establecimientos Públicos</v>
      </c>
      <c r="U1319" t="str">
        <f t="shared" si="469"/>
        <v>Inversión directa</v>
      </c>
      <c r="V1319" t="s">
        <v>256</v>
      </c>
      <c r="W1319" s="53">
        <f t="shared" si="460"/>
        <v>29456767079.999996</v>
      </c>
      <c r="X1319" s="53">
        <f t="shared" si="461"/>
        <v>29491499812.865997</v>
      </c>
      <c r="Y1319" s="53">
        <f t="shared" si="462"/>
        <v>28789844087.159996</v>
      </c>
      <c r="Z1319" s="53"/>
      <c r="AA1319" s="53">
        <f t="shared" si="463"/>
        <v>22510021141.1712</v>
      </c>
      <c r="AB1319" s="53"/>
      <c r="AC1319" s="53">
        <f t="shared" si="472"/>
        <v>29456767079.999996</v>
      </c>
      <c r="AD1319" s="53">
        <f t="shared" si="473"/>
        <v>29491499812.865997</v>
      </c>
      <c r="AE1319" s="53">
        <f t="shared" si="474"/>
        <v>28789844087.159996</v>
      </c>
      <c r="AF1319" s="53">
        <f t="shared" si="475"/>
        <v>1.0203328155854599</v>
      </c>
      <c r="AG1319" s="53">
        <f t="shared" si="476"/>
        <v>22510021141.1712</v>
      </c>
      <c r="AI1319" s="53">
        <f t="shared" si="471"/>
        <v>0</v>
      </c>
      <c r="AJ1319" s="53">
        <f t="shared" si="471"/>
        <v>0</v>
      </c>
      <c r="AK1319" s="53">
        <f t="shared" si="471"/>
        <v>0</v>
      </c>
      <c r="AL1319" s="53">
        <f t="shared" si="470"/>
        <v>-1.0203328155854599</v>
      </c>
      <c r="AM1319" s="53">
        <f t="shared" si="470"/>
        <v>0</v>
      </c>
    </row>
    <row r="1320" spans="1:39" x14ac:dyDescent="0.35">
      <c r="A1320" s="301">
        <v>2024</v>
      </c>
      <c r="B1320" s="301" t="s">
        <v>85</v>
      </c>
      <c r="C1320" s="301" t="s">
        <v>54</v>
      </c>
      <c r="D1320" s="302" t="s">
        <v>17</v>
      </c>
      <c r="E1320" s="302" t="s">
        <v>228</v>
      </c>
      <c r="F1320" s="301" t="s">
        <v>76</v>
      </c>
      <c r="G1320" s="301" t="s">
        <v>77</v>
      </c>
      <c r="H1320" s="322">
        <v>30616314000</v>
      </c>
      <c r="I1320" s="322">
        <v>29319791762</v>
      </c>
      <c r="J1320" s="322">
        <v>26968869410</v>
      </c>
      <c r="K1320" s="304">
        <v>0.91981790419647802</v>
      </c>
      <c r="L1320" s="322">
        <v>26787605775</v>
      </c>
      <c r="M1320" s="304">
        <v>0.91363560807134225</v>
      </c>
      <c r="P1320">
        <f t="shared" si="464"/>
        <v>2024</v>
      </c>
      <c r="Q1320" t="str">
        <f t="shared" si="465"/>
        <v>Carlos Galán 2024-2027</v>
      </c>
      <c r="R1320" t="str">
        <f t="shared" si="466"/>
        <v>0214-INSTITUTO DISTRITAL PARA LA PROTECCIÓN DE LA NIÑEZ Y LA JUVENTUD</v>
      </c>
      <c r="S1320" t="str">
        <f t="shared" si="467"/>
        <v>INTEGRACION SOCIAL</v>
      </c>
      <c r="T1320" t="str">
        <f t="shared" si="468"/>
        <v>Establecimientos Públicos</v>
      </c>
      <c r="U1320" t="str">
        <f t="shared" si="469"/>
        <v>Funcionamiento</v>
      </c>
      <c r="V1320" t="s">
        <v>256</v>
      </c>
      <c r="W1320" s="53">
        <f t="shared" si="460"/>
        <v>32000171392.799995</v>
      </c>
      <c r="X1320" s="53">
        <f t="shared" si="461"/>
        <v>30645046349.642399</v>
      </c>
      <c r="Y1320" s="53">
        <f t="shared" si="462"/>
        <v>28187862307.331997</v>
      </c>
      <c r="Z1320" s="53"/>
      <c r="AA1320" s="53">
        <f t="shared" si="463"/>
        <v>27998405556.029999</v>
      </c>
      <c r="AB1320" s="53"/>
      <c r="AC1320" s="53">
        <f t="shared" si="472"/>
        <v>32000171392.799995</v>
      </c>
      <c r="AD1320" s="53">
        <f t="shared" si="473"/>
        <v>30645046349.642399</v>
      </c>
      <c r="AE1320" s="53">
        <f t="shared" si="474"/>
        <v>28187862307.331997</v>
      </c>
      <c r="AF1320" s="53">
        <f t="shared" si="475"/>
        <v>0.96139367346615878</v>
      </c>
      <c r="AG1320" s="53">
        <f t="shared" si="476"/>
        <v>27998405556.029999</v>
      </c>
      <c r="AI1320" s="53">
        <f t="shared" si="471"/>
        <v>0</v>
      </c>
      <c r="AJ1320" s="53">
        <f t="shared" si="471"/>
        <v>0</v>
      </c>
      <c r="AK1320" s="53">
        <f t="shared" si="471"/>
        <v>0</v>
      </c>
      <c r="AL1320" s="53">
        <f t="shared" si="470"/>
        <v>-0.96139367346615878</v>
      </c>
      <c r="AM1320" s="53">
        <f t="shared" si="470"/>
        <v>0</v>
      </c>
    </row>
    <row r="1321" spans="1:39" x14ac:dyDescent="0.35">
      <c r="A1321" s="301">
        <v>2024</v>
      </c>
      <c r="B1321" s="301" t="s">
        <v>85</v>
      </c>
      <c r="C1321" s="301" t="s">
        <v>54</v>
      </c>
      <c r="D1321" s="302" t="s">
        <v>17</v>
      </c>
      <c r="E1321" s="302" t="s">
        <v>228</v>
      </c>
      <c r="F1321" s="301" t="s">
        <v>78</v>
      </c>
      <c r="G1321" s="301" t="s">
        <v>77</v>
      </c>
      <c r="H1321" s="322">
        <v>82164225000</v>
      </c>
      <c r="I1321" s="322">
        <v>81833796682</v>
      </c>
      <c r="J1321" s="322">
        <v>80563780508</v>
      </c>
      <c r="K1321" s="304">
        <v>0.98448054195829149</v>
      </c>
      <c r="L1321" s="322">
        <v>66375865912</v>
      </c>
      <c r="M1321" s="304">
        <v>0.81110578517982779</v>
      </c>
      <c r="P1321">
        <f t="shared" si="464"/>
        <v>2024</v>
      </c>
      <c r="Q1321" t="str">
        <f t="shared" si="465"/>
        <v>Carlos Galán 2024-2027</v>
      </c>
      <c r="R1321" t="str">
        <f t="shared" si="466"/>
        <v>0214-INSTITUTO DISTRITAL PARA LA PROTECCIÓN DE LA NIÑEZ Y LA JUVENTUD</v>
      </c>
      <c r="S1321" t="str">
        <f t="shared" si="467"/>
        <v>INTEGRACION SOCIAL</v>
      </c>
      <c r="T1321" t="str">
        <f t="shared" si="468"/>
        <v>Establecimientos Públicos</v>
      </c>
      <c r="U1321" t="str">
        <f t="shared" si="469"/>
        <v>Inversión directa</v>
      </c>
      <c r="V1321" t="s">
        <v>256</v>
      </c>
      <c r="W1321" s="53">
        <f t="shared" si="460"/>
        <v>85878047969.999985</v>
      </c>
      <c r="X1321" s="53">
        <f t="shared" si="461"/>
        <v>85532684292.026398</v>
      </c>
      <c r="Y1321" s="53">
        <f t="shared" si="462"/>
        <v>84205263386.961594</v>
      </c>
      <c r="Z1321" s="53"/>
      <c r="AA1321" s="53">
        <f t="shared" si="463"/>
        <v>69376055051.222397</v>
      </c>
      <c r="AB1321" s="53"/>
      <c r="AC1321" s="53">
        <f t="shared" si="472"/>
        <v>85878047969.999985</v>
      </c>
      <c r="AD1321" s="53">
        <f t="shared" si="473"/>
        <v>85532684292.026398</v>
      </c>
      <c r="AE1321" s="53">
        <f t="shared" si="474"/>
        <v>84205263386.961594</v>
      </c>
      <c r="AF1321" s="53">
        <f t="shared" si="475"/>
        <v>1.0289790624548061</v>
      </c>
      <c r="AG1321" s="53">
        <f t="shared" si="476"/>
        <v>69376055051.222397</v>
      </c>
      <c r="AI1321" s="53">
        <f t="shared" si="471"/>
        <v>0</v>
      </c>
      <c r="AJ1321" s="53">
        <f t="shared" si="471"/>
        <v>0</v>
      </c>
      <c r="AK1321" s="53">
        <f t="shared" si="471"/>
        <v>0</v>
      </c>
      <c r="AL1321" s="53">
        <f t="shared" si="470"/>
        <v>-1.0289790624548061</v>
      </c>
      <c r="AM1321" s="53">
        <f t="shared" si="470"/>
        <v>0</v>
      </c>
    </row>
    <row r="1322" spans="1:39" x14ac:dyDescent="0.35">
      <c r="A1322" s="301">
        <v>2024</v>
      </c>
      <c r="B1322" s="301" t="s">
        <v>85</v>
      </c>
      <c r="C1322" s="301" t="s">
        <v>55</v>
      </c>
      <c r="D1322" s="302" t="s">
        <v>9</v>
      </c>
      <c r="E1322" s="302" t="s">
        <v>228</v>
      </c>
      <c r="F1322" s="301" t="s">
        <v>76</v>
      </c>
      <c r="G1322" s="301" t="s">
        <v>77</v>
      </c>
      <c r="H1322" s="322">
        <v>7733000000</v>
      </c>
      <c r="I1322" s="322">
        <v>7753067240</v>
      </c>
      <c r="J1322" s="322">
        <v>7245076934</v>
      </c>
      <c r="K1322" s="304">
        <v>0.93447879525935851</v>
      </c>
      <c r="L1322" s="322">
        <v>6847279966</v>
      </c>
      <c r="M1322" s="304">
        <v>0.88317046067563831</v>
      </c>
      <c r="P1322">
        <f t="shared" si="464"/>
        <v>2024</v>
      </c>
      <c r="Q1322" t="str">
        <f t="shared" si="465"/>
        <v>Carlos Galán 2024-2027</v>
      </c>
      <c r="R1322" t="str">
        <f t="shared" si="466"/>
        <v>0215-FUNDACIÓN GILBERTO ALZATE AVENDAÑO</v>
      </c>
      <c r="S1322" t="str">
        <f t="shared" si="467"/>
        <v>CULTURA, RECREACIÓN Y DEPORTE</v>
      </c>
      <c r="T1322" t="str">
        <f t="shared" si="468"/>
        <v>Establecimientos Públicos</v>
      </c>
      <c r="U1322" t="str">
        <f t="shared" si="469"/>
        <v>Funcionamiento</v>
      </c>
      <c r="V1322" t="s">
        <v>256</v>
      </c>
      <c r="W1322" s="53">
        <f t="shared" si="460"/>
        <v>8082531599.999999</v>
      </c>
      <c r="X1322" s="53">
        <f t="shared" si="461"/>
        <v>8103505879.2479992</v>
      </c>
      <c r="Y1322" s="53">
        <f t="shared" si="462"/>
        <v>7572554411.4167995</v>
      </c>
      <c r="Z1322" s="53"/>
      <c r="AA1322" s="53">
        <f t="shared" si="463"/>
        <v>7156777020.4631996</v>
      </c>
      <c r="AB1322" s="53"/>
      <c r="AC1322" s="53">
        <f t="shared" si="472"/>
        <v>8082531599.999999</v>
      </c>
      <c r="AD1322" s="53">
        <f t="shared" si="473"/>
        <v>8103505879.2479992</v>
      </c>
      <c r="AE1322" s="53">
        <f t="shared" si="474"/>
        <v>7572554411.4167995</v>
      </c>
      <c r="AF1322" s="53">
        <f t="shared" si="475"/>
        <v>0.97671723680508138</v>
      </c>
      <c r="AG1322" s="53">
        <f t="shared" si="476"/>
        <v>7156777020.4631996</v>
      </c>
      <c r="AI1322" s="53">
        <f t="shared" si="471"/>
        <v>0</v>
      </c>
      <c r="AJ1322" s="53">
        <f t="shared" si="471"/>
        <v>0</v>
      </c>
      <c r="AK1322" s="53">
        <f t="shared" si="471"/>
        <v>0</v>
      </c>
      <c r="AL1322" s="53">
        <f t="shared" si="470"/>
        <v>-0.97671723680508138</v>
      </c>
      <c r="AM1322" s="53">
        <f t="shared" si="470"/>
        <v>0</v>
      </c>
    </row>
    <row r="1323" spans="1:39" x14ac:dyDescent="0.35">
      <c r="A1323" s="301">
        <v>2024</v>
      </c>
      <c r="B1323" s="301" t="s">
        <v>85</v>
      </c>
      <c r="C1323" s="301" t="s">
        <v>55</v>
      </c>
      <c r="D1323" s="302" t="s">
        <v>9</v>
      </c>
      <c r="E1323" s="302" t="s">
        <v>228</v>
      </c>
      <c r="F1323" s="301" t="s">
        <v>78</v>
      </c>
      <c r="G1323" s="301" t="s">
        <v>77</v>
      </c>
      <c r="H1323" s="322">
        <v>15047000000</v>
      </c>
      <c r="I1323" s="322">
        <v>19744333089</v>
      </c>
      <c r="J1323" s="322">
        <v>19668144033</v>
      </c>
      <c r="K1323" s="304">
        <v>0.99614121906996966</v>
      </c>
      <c r="L1323" s="322">
        <v>17962306856</v>
      </c>
      <c r="M1323" s="304">
        <v>0.90974492655855743</v>
      </c>
      <c r="P1323">
        <f t="shared" si="464"/>
        <v>2024</v>
      </c>
      <c r="Q1323" t="str">
        <f t="shared" si="465"/>
        <v>Carlos Galán 2024-2027</v>
      </c>
      <c r="R1323" t="str">
        <f t="shared" si="466"/>
        <v>0215-FUNDACIÓN GILBERTO ALZATE AVENDAÑO</v>
      </c>
      <c r="S1323" t="str">
        <f t="shared" si="467"/>
        <v>CULTURA, RECREACIÓN Y DEPORTE</v>
      </c>
      <c r="T1323" t="str">
        <f t="shared" si="468"/>
        <v>Establecimientos Públicos</v>
      </c>
      <c r="U1323" t="str">
        <f t="shared" si="469"/>
        <v>Inversión directa</v>
      </c>
      <c r="V1323" t="s">
        <v>256</v>
      </c>
      <c r="W1323" s="53">
        <f t="shared" si="460"/>
        <v>15727124399.999998</v>
      </c>
      <c r="X1323" s="53">
        <f t="shared" si="461"/>
        <v>20636776944.622799</v>
      </c>
      <c r="Y1323" s="53">
        <f t="shared" si="462"/>
        <v>20557144143.291599</v>
      </c>
      <c r="Z1323" s="53"/>
      <c r="AA1323" s="53">
        <f t="shared" si="463"/>
        <v>18774203125.891197</v>
      </c>
      <c r="AB1323" s="53"/>
      <c r="AC1323" s="53">
        <f t="shared" si="472"/>
        <v>15727124399.999998</v>
      </c>
      <c r="AD1323" s="53">
        <f t="shared" si="473"/>
        <v>20636776944.622799</v>
      </c>
      <c r="AE1323" s="53">
        <f t="shared" si="474"/>
        <v>20557144143.291599</v>
      </c>
      <c r="AF1323" s="53">
        <f t="shared" si="475"/>
        <v>1.0411668021719322</v>
      </c>
      <c r="AG1323" s="53">
        <f t="shared" si="476"/>
        <v>18774203125.891197</v>
      </c>
      <c r="AI1323" s="53">
        <f t="shared" si="471"/>
        <v>0</v>
      </c>
      <c r="AJ1323" s="53">
        <f t="shared" si="471"/>
        <v>0</v>
      </c>
      <c r="AK1323" s="53">
        <f t="shared" si="471"/>
        <v>0</v>
      </c>
      <c r="AL1323" s="53">
        <f t="shared" si="470"/>
        <v>-1.0411668021719322</v>
      </c>
      <c r="AM1323" s="53">
        <f t="shared" si="470"/>
        <v>0</v>
      </c>
    </row>
    <row r="1324" spans="1:39" x14ac:dyDescent="0.35">
      <c r="A1324" s="301">
        <v>2024</v>
      </c>
      <c r="B1324" s="301" t="s">
        <v>85</v>
      </c>
      <c r="C1324" s="301" t="s">
        <v>56</v>
      </c>
      <c r="D1324" s="302" t="s">
        <v>9</v>
      </c>
      <c r="E1324" s="302" t="s">
        <v>228</v>
      </c>
      <c r="F1324" s="301" t="s">
        <v>76</v>
      </c>
      <c r="G1324" s="301" t="s">
        <v>77</v>
      </c>
      <c r="H1324" s="322">
        <v>37085000000</v>
      </c>
      <c r="I1324" s="322">
        <v>39443421006</v>
      </c>
      <c r="J1324" s="322">
        <v>39273493157</v>
      </c>
      <c r="K1324" s="304">
        <v>0.99569185824489836</v>
      </c>
      <c r="L1324" s="322">
        <v>38917373847</v>
      </c>
      <c r="M1324" s="304">
        <v>0.98666324711236431</v>
      </c>
      <c r="P1324">
        <f t="shared" si="464"/>
        <v>2024</v>
      </c>
      <c r="Q1324" t="str">
        <f t="shared" si="465"/>
        <v>Carlos Galán 2024-2027</v>
      </c>
      <c r="R1324" t="str">
        <f t="shared" si="466"/>
        <v>0216-ORQUESTA FILARMÓNICA DE BOGOTÁ</v>
      </c>
      <c r="S1324" t="str">
        <f t="shared" si="467"/>
        <v>CULTURA, RECREACIÓN Y DEPORTE</v>
      </c>
      <c r="T1324" t="str">
        <f t="shared" si="468"/>
        <v>Establecimientos Públicos</v>
      </c>
      <c r="U1324" t="str">
        <f t="shared" si="469"/>
        <v>Funcionamiento</v>
      </c>
      <c r="V1324" t="s">
        <v>256</v>
      </c>
      <c r="W1324" s="53">
        <f t="shared" si="460"/>
        <v>38761242000</v>
      </c>
      <c r="X1324" s="53">
        <f t="shared" si="461"/>
        <v>41226263635.471199</v>
      </c>
      <c r="Y1324" s="53">
        <f t="shared" si="462"/>
        <v>41048655047.696396</v>
      </c>
      <c r="Z1324" s="53"/>
      <c r="AA1324" s="53">
        <f t="shared" si="463"/>
        <v>40676439144.884399</v>
      </c>
      <c r="AB1324" s="53"/>
      <c r="AC1324" s="53">
        <f t="shared" si="472"/>
        <v>38761242000</v>
      </c>
      <c r="AD1324" s="53">
        <f t="shared" si="473"/>
        <v>41226263635.471199</v>
      </c>
      <c r="AE1324" s="53">
        <f t="shared" si="474"/>
        <v>41048655047.696396</v>
      </c>
      <c r="AF1324" s="53">
        <f t="shared" si="475"/>
        <v>1.0406971302375676</v>
      </c>
      <c r="AG1324" s="53">
        <f t="shared" si="476"/>
        <v>40676439144.884399</v>
      </c>
      <c r="AI1324" s="53">
        <f t="shared" si="471"/>
        <v>0</v>
      </c>
      <c r="AJ1324" s="53">
        <f t="shared" si="471"/>
        <v>0</v>
      </c>
      <c r="AK1324" s="53">
        <f t="shared" si="471"/>
        <v>0</v>
      </c>
      <c r="AL1324" s="53">
        <f t="shared" si="470"/>
        <v>-1.0406971302375676</v>
      </c>
      <c r="AM1324" s="53">
        <f t="shared" si="470"/>
        <v>0</v>
      </c>
    </row>
    <row r="1325" spans="1:39" x14ac:dyDescent="0.35">
      <c r="A1325" s="301">
        <v>2024</v>
      </c>
      <c r="B1325" s="301" t="s">
        <v>85</v>
      </c>
      <c r="C1325" s="301" t="s">
        <v>56</v>
      </c>
      <c r="D1325" s="302" t="s">
        <v>9</v>
      </c>
      <c r="E1325" s="302" t="s">
        <v>228</v>
      </c>
      <c r="F1325" s="301" t="s">
        <v>78</v>
      </c>
      <c r="G1325" s="301" t="s">
        <v>77</v>
      </c>
      <c r="H1325" s="322">
        <v>36392000000</v>
      </c>
      <c r="I1325" s="322">
        <v>36423658930</v>
      </c>
      <c r="J1325" s="322">
        <v>36217404725</v>
      </c>
      <c r="K1325" s="304">
        <v>0.99433735623880115</v>
      </c>
      <c r="L1325" s="322">
        <v>33128270799</v>
      </c>
      <c r="M1325" s="304">
        <v>0.90952616437208655</v>
      </c>
      <c r="P1325">
        <f t="shared" si="464"/>
        <v>2024</v>
      </c>
      <c r="Q1325" t="str">
        <f t="shared" si="465"/>
        <v>Carlos Galán 2024-2027</v>
      </c>
      <c r="R1325" t="str">
        <f t="shared" si="466"/>
        <v>0216-ORQUESTA FILARMÓNICA DE BOGOTÁ</v>
      </c>
      <c r="S1325" t="str">
        <f t="shared" si="467"/>
        <v>CULTURA, RECREACIÓN Y DEPORTE</v>
      </c>
      <c r="T1325" t="str">
        <f t="shared" si="468"/>
        <v>Establecimientos Públicos</v>
      </c>
      <c r="U1325" t="str">
        <f t="shared" si="469"/>
        <v>Inversión directa</v>
      </c>
      <c r="V1325" t="s">
        <v>256</v>
      </c>
      <c r="W1325" s="53">
        <f t="shared" si="460"/>
        <v>38036918400</v>
      </c>
      <c r="X1325" s="53">
        <f t="shared" si="461"/>
        <v>38070008313.635994</v>
      </c>
      <c r="Y1325" s="53">
        <f t="shared" si="462"/>
        <v>37854431418.57</v>
      </c>
      <c r="Z1325" s="53"/>
      <c r="AA1325" s="53">
        <f t="shared" si="463"/>
        <v>34625668639.114799</v>
      </c>
      <c r="AB1325" s="53"/>
      <c r="AC1325" s="53">
        <f t="shared" si="472"/>
        <v>38036918400</v>
      </c>
      <c r="AD1325" s="53">
        <f t="shared" si="473"/>
        <v>38070008313.635994</v>
      </c>
      <c r="AE1325" s="53">
        <f t="shared" si="474"/>
        <v>37854431418.57</v>
      </c>
      <c r="AF1325" s="53">
        <f t="shared" si="475"/>
        <v>1.0392814047407948</v>
      </c>
      <c r="AG1325" s="53">
        <f t="shared" si="476"/>
        <v>34625668639.114799</v>
      </c>
      <c r="AI1325" s="53">
        <f t="shared" si="471"/>
        <v>0</v>
      </c>
      <c r="AJ1325" s="53">
        <f t="shared" si="471"/>
        <v>0</v>
      </c>
      <c r="AK1325" s="53">
        <f t="shared" si="471"/>
        <v>0</v>
      </c>
      <c r="AL1325" s="53">
        <f t="shared" si="470"/>
        <v>-1.0392814047407948</v>
      </c>
      <c r="AM1325" s="53">
        <f t="shared" si="470"/>
        <v>0</v>
      </c>
    </row>
    <row r="1326" spans="1:39" x14ac:dyDescent="0.35">
      <c r="A1326" s="301">
        <v>2024</v>
      </c>
      <c r="B1326" s="301" t="s">
        <v>85</v>
      </c>
      <c r="C1326" s="301" t="s">
        <v>57</v>
      </c>
      <c r="D1326" s="302" t="s">
        <v>22</v>
      </c>
      <c r="E1326" s="302" t="s">
        <v>228</v>
      </c>
      <c r="F1326" s="301" t="s">
        <v>76</v>
      </c>
      <c r="G1326" s="301" t="s">
        <v>77</v>
      </c>
      <c r="H1326" s="322">
        <v>0</v>
      </c>
      <c r="I1326" s="322">
        <v>0</v>
      </c>
      <c r="J1326" s="322">
        <v>0</v>
      </c>
      <c r="K1326" s="304">
        <v>0</v>
      </c>
      <c r="L1326" s="322">
        <v>0</v>
      </c>
      <c r="M1326" s="304" t="s">
        <v>239</v>
      </c>
      <c r="P1326">
        <f t="shared" si="464"/>
        <v>2024</v>
      </c>
      <c r="Q1326" t="str">
        <f t="shared" si="465"/>
        <v>Carlos Galán 2024-2027</v>
      </c>
      <c r="R1326" t="str">
        <f t="shared" si="466"/>
        <v>0217-FONDO DE SEGURIDAD Y VIGILANCIA</v>
      </c>
      <c r="S1326" t="str">
        <f t="shared" si="467"/>
        <v>SEGURIDAD, CONVIVENCIA Y JUSTICIA</v>
      </c>
      <c r="T1326" t="str">
        <f t="shared" si="468"/>
        <v>Establecimientos Públicos</v>
      </c>
      <c r="U1326" t="str">
        <f t="shared" si="469"/>
        <v>Funcionamiento</v>
      </c>
      <c r="V1326" t="s">
        <v>256</v>
      </c>
      <c r="W1326" s="53">
        <f t="shared" si="460"/>
        <v>0</v>
      </c>
      <c r="X1326" s="53">
        <f t="shared" si="461"/>
        <v>0</v>
      </c>
      <c r="Y1326" s="53">
        <f t="shared" si="462"/>
        <v>0</v>
      </c>
      <c r="Z1326" s="53"/>
      <c r="AA1326" s="53">
        <f t="shared" si="463"/>
        <v>0</v>
      </c>
      <c r="AB1326" s="53"/>
      <c r="AC1326" s="53">
        <f t="shared" si="472"/>
        <v>0</v>
      </c>
      <c r="AD1326" s="53">
        <f t="shared" si="473"/>
        <v>0</v>
      </c>
      <c r="AE1326" s="53">
        <f t="shared" si="474"/>
        <v>0</v>
      </c>
      <c r="AF1326" s="53">
        <f t="shared" si="475"/>
        <v>0</v>
      </c>
      <c r="AG1326" s="53">
        <f t="shared" si="476"/>
        <v>0</v>
      </c>
      <c r="AI1326" s="53">
        <f t="shared" si="471"/>
        <v>0</v>
      </c>
      <c r="AJ1326" s="53">
        <f t="shared" si="471"/>
        <v>0</v>
      </c>
      <c r="AK1326" s="53">
        <f t="shared" si="471"/>
        <v>0</v>
      </c>
      <c r="AL1326" s="53">
        <f t="shared" si="470"/>
        <v>0</v>
      </c>
      <c r="AM1326" s="53">
        <f t="shared" si="470"/>
        <v>0</v>
      </c>
    </row>
    <row r="1327" spans="1:39" x14ac:dyDescent="0.35">
      <c r="A1327" s="301">
        <v>2024</v>
      </c>
      <c r="B1327" s="301" t="s">
        <v>85</v>
      </c>
      <c r="C1327" s="301" t="s">
        <v>57</v>
      </c>
      <c r="D1327" s="302" t="s">
        <v>22</v>
      </c>
      <c r="E1327" s="302" t="s">
        <v>228</v>
      </c>
      <c r="F1327" s="301" t="s">
        <v>79</v>
      </c>
      <c r="G1327" s="301" t="s">
        <v>77</v>
      </c>
      <c r="H1327" s="322">
        <v>0</v>
      </c>
      <c r="I1327" s="322">
        <v>0</v>
      </c>
      <c r="J1327" s="322">
        <v>0</v>
      </c>
      <c r="K1327" s="304">
        <v>0</v>
      </c>
      <c r="L1327" s="322">
        <v>0</v>
      </c>
      <c r="M1327" s="304" t="s">
        <v>239</v>
      </c>
      <c r="P1327">
        <f t="shared" si="464"/>
        <v>2024</v>
      </c>
      <c r="Q1327" t="str">
        <f t="shared" si="465"/>
        <v>Carlos Galán 2024-2027</v>
      </c>
      <c r="R1327" t="str">
        <f t="shared" si="466"/>
        <v>0217-FONDO DE SEGURIDAD Y VIGILANCIA</v>
      </c>
      <c r="S1327" t="str">
        <f t="shared" si="467"/>
        <v>SEGURIDAD, CONVIVENCIA Y JUSTICIA</v>
      </c>
      <c r="T1327" t="str">
        <f t="shared" si="468"/>
        <v>Establecimientos Públicos</v>
      </c>
      <c r="U1327" t="str">
        <f t="shared" si="469"/>
        <v>Servicio de la deuda</v>
      </c>
      <c r="V1327" t="s">
        <v>256</v>
      </c>
      <c r="W1327" s="53">
        <f t="shared" si="460"/>
        <v>0</v>
      </c>
      <c r="X1327" s="53">
        <f t="shared" si="461"/>
        <v>0</v>
      </c>
      <c r="Y1327" s="53">
        <f t="shared" si="462"/>
        <v>0</v>
      </c>
      <c r="Z1327" s="53"/>
      <c r="AA1327" s="53">
        <f t="shared" si="463"/>
        <v>0</v>
      </c>
      <c r="AB1327" s="53"/>
      <c r="AC1327" s="53">
        <f t="shared" si="472"/>
        <v>0</v>
      </c>
      <c r="AD1327" s="53">
        <f t="shared" si="473"/>
        <v>0</v>
      </c>
      <c r="AE1327" s="53">
        <f t="shared" si="474"/>
        <v>0</v>
      </c>
      <c r="AF1327" s="53">
        <f t="shared" si="475"/>
        <v>0</v>
      </c>
      <c r="AG1327" s="53">
        <f t="shared" si="476"/>
        <v>0</v>
      </c>
      <c r="AI1327" s="53">
        <f t="shared" si="471"/>
        <v>0</v>
      </c>
      <c r="AJ1327" s="53">
        <f t="shared" si="471"/>
        <v>0</v>
      </c>
      <c r="AK1327" s="53">
        <f t="shared" si="471"/>
        <v>0</v>
      </c>
      <c r="AL1327" s="53">
        <f t="shared" si="470"/>
        <v>0</v>
      </c>
      <c r="AM1327" s="53">
        <f t="shared" si="470"/>
        <v>0</v>
      </c>
    </row>
    <row r="1328" spans="1:39" x14ac:dyDescent="0.35">
      <c r="A1328" s="301">
        <v>2024</v>
      </c>
      <c r="B1328" s="301" t="s">
        <v>85</v>
      </c>
      <c r="C1328" s="301" t="s">
        <v>57</v>
      </c>
      <c r="D1328" s="302" t="s">
        <v>22</v>
      </c>
      <c r="E1328" s="302" t="s">
        <v>228</v>
      </c>
      <c r="F1328" s="301" t="s">
        <v>78</v>
      </c>
      <c r="G1328" s="301" t="s">
        <v>77</v>
      </c>
      <c r="H1328" s="322">
        <v>0</v>
      </c>
      <c r="I1328" s="322">
        <v>0</v>
      </c>
      <c r="J1328" s="322">
        <v>0</v>
      </c>
      <c r="K1328" s="304">
        <v>0</v>
      </c>
      <c r="L1328" s="322">
        <v>0</v>
      </c>
      <c r="M1328" s="304" t="s">
        <v>239</v>
      </c>
      <c r="P1328">
        <f t="shared" si="464"/>
        <v>2024</v>
      </c>
      <c r="Q1328" t="str">
        <f t="shared" si="465"/>
        <v>Carlos Galán 2024-2027</v>
      </c>
      <c r="R1328" t="str">
        <f t="shared" si="466"/>
        <v>0217-FONDO DE SEGURIDAD Y VIGILANCIA</v>
      </c>
      <c r="S1328" t="str">
        <f t="shared" si="467"/>
        <v>SEGURIDAD, CONVIVENCIA Y JUSTICIA</v>
      </c>
      <c r="T1328" t="str">
        <f t="shared" si="468"/>
        <v>Establecimientos Públicos</v>
      </c>
      <c r="U1328" t="str">
        <f t="shared" si="469"/>
        <v>Inversión directa</v>
      </c>
      <c r="V1328" t="s">
        <v>256</v>
      </c>
      <c r="W1328" s="53">
        <f t="shared" si="460"/>
        <v>0</v>
      </c>
      <c r="X1328" s="53">
        <f t="shared" si="461"/>
        <v>0</v>
      </c>
      <c r="Y1328" s="53">
        <f t="shared" si="462"/>
        <v>0</v>
      </c>
      <c r="Z1328" s="53"/>
      <c r="AA1328" s="53">
        <f t="shared" si="463"/>
        <v>0</v>
      </c>
      <c r="AB1328" s="53"/>
      <c r="AC1328" s="53">
        <f t="shared" si="472"/>
        <v>0</v>
      </c>
      <c r="AD1328" s="53">
        <f t="shared" si="473"/>
        <v>0</v>
      </c>
      <c r="AE1328" s="53">
        <f t="shared" si="474"/>
        <v>0</v>
      </c>
      <c r="AF1328" s="53">
        <f t="shared" si="475"/>
        <v>0</v>
      </c>
      <c r="AG1328" s="53">
        <f t="shared" si="476"/>
        <v>0</v>
      </c>
      <c r="AI1328" s="53">
        <f t="shared" si="471"/>
        <v>0</v>
      </c>
      <c r="AJ1328" s="53">
        <f t="shared" si="471"/>
        <v>0</v>
      </c>
      <c r="AK1328" s="53">
        <f t="shared" si="471"/>
        <v>0</v>
      </c>
      <c r="AL1328" s="53">
        <f t="shared" si="470"/>
        <v>0</v>
      </c>
      <c r="AM1328" s="53">
        <f t="shared" si="470"/>
        <v>0</v>
      </c>
    </row>
    <row r="1329" spans="1:39" x14ac:dyDescent="0.35">
      <c r="A1329" s="301">
        <v>2024</v>
      </c>
      <c r="B1329" s="301" t="s">
        <v>85</v>
      </c>
      <c r="C1329" s="301" t="s">
        <v>58</v>
      </c>
      <c r="D1329" s="302" t="s">
        <v>8</v>
      </c>
      <c r="E1329" s="302" t="s">
        <v>228</v>
      </c>
      <c r="F1329" s="301" t="s">
        <v>76</v>
      </c>
      <c r="G1329" s="301" t="s">
        <v>77</v>
      </c>
      <c r="H1329" s="322">
        <v>12080000000</v>
      </c>
      <c r="I1329" s="322">
        <v>11906674962</v>
      </c>
      <c r="J1329" s="322">
        <v>11363635242</v>
      </c>
      <c r="K1329" s="304">
        <v>0.95439199258121143</v>
      </c>
      <c r="L1329" s="322">
        <v>10731512930</v>
      </c>
      <c r="M1329" s="304">
        <v>0.90130224972542594</v>
      </c>
      <c r="P1329">
        <f t="shared" si="464"/>
        <v>2024</v>
      </c>
      <c r="Q1329" t="str">
        <f t="shared" si="465"/>
        <v>Carlos Galán 2024-2027</v>
      </c>
      <c r="R1329" t="str">
        <f t="shared" si="466"/>
        <v>0218-JARDIN BOTÁNICO</v>
      </c>
      <c r="S1329" t="str">
        <f t="shared" si="467"/>
        <v>AMBIENTE</v>
      </c>
      <c r="T1329" t="str">
        <f t="shared" si="468"/>
        <v>Establecimientos Públicos</v>
      </c>
      <c r="U1329" t="str">
        <f t="shared" si="469"/>
        <v>Funcionamiento</v>
      </c>
      <c r="V1329" t="s">
        <v>256</v>
      </c>
      <c r="W1329" s="53">
        <f t="shared" si="460"/>
        <v>12626015999.999998</v>
      </c>
      <c r="X1329" s="53">
        <f t="shared" si="461"/>
        <v>12444856670.282398</v>
      </c>
      <c r="Y1329" s="53">
        <f t="shared" si="462"/>
        <v>11877271554.938398</v>
      </c>
      <c r="Z1329" s="53"/>
      <c r="AA1329" s="53">
        <f t="shared" si="463"/>
        <v>11216577314.435999</v>
      </c>
      <c r="AB1329" s="53"/>
      <c r="AC1329" s="53">
        <f t="shared" si="472"/>
        <v>12626015999.999998</v>
      </c>
      <c r="AD1329" s="53">
        <f t="shared" si="473"/>
        <v>12444856670.282398</v>
      </c>
      <c r="AE1329" s="53">
        <f t="shared" si="474"/>
        <v>11877271554.938398</v>
      </c>
      <c r="AF1329" s="53">
        <f t="shared" si="475"/>
        <v>0.99753051064588205</v>
      </c>
      <c r="AG1329" s="53">
        <f t="shared" si="476"/>
        <v>11216577314.435999</v>
      </c>
      <c r="AI1329" s="53">
        <f t="shared" si="471"/>
        <v>0</v>
      </c>
      <c r="AJ1329" s="53">
        <f t="shared" si="471"/>
        <v>0</v>
      </c>
      <c r="AK1329" s="53">
        <f t="shared" si="471"/>
        <v>0</v>
      </c>
      <c r="AL1329" s="53">
        <f t="shared" si="470"/>
        <v>-0.99753051064588205</v>
      </c>
      <c r="AM1329" s="53">
        <f t="shared" si="470"/>
        <v>0</v>
      </c>
    </row>
    <row r="1330" spans="1:39" x14ac:dyDescent="0.35">
      <c r="A1330" s="301">
        <v>2024</v>
      </c>
      <c r="B1330" s="301" t="s">
        <v>85</v>
      </c>
      <c r="C1330" s="301" t="s">
        <v>58</v>
      </c>
      <c r="D1330" s="302" t="s">
        <v>8</v>
      </c>
      <c r="E1330" s="302" t="s">
        <v>228</v>
      </c>
      <c r="F1330" s="301" t="s">
        <v>78</v>
      </c>
      <c r="G1330" s="301" t="s">
        <v>77</v>
      </c>
      <c r="H1330" s="322">
        <v>42957719000</v>
      </c>
      <c r="I1330" s="322">
        <v>39740241672</v>
      </c>
      <c r="J1330" s="322">
        <v>38240162767</v>
      </c>
      <c r="K1330" s="304">
        <v>0.96225289928075808</v>
      </c>
      <c r="L1330" s="322">
        <v>34824789449</v>
      </c>
      <c r="M1330" s="304">
        <v>0.87631045972064869</v>
      </c>
      <c r="P1330">
        <f t="shared" si="464"/>
        <v>2024</v>
      </c>
      <c r="Q1330" t="str">
        <f t="shared" si="465"/>
        <v>Carlos Galán 2024-2027</v>
      </c>
      <c r="R1330" t="str">
        <f t="shared" si="466"/>
        <v>0218-JARDIN BOTÁNICO</v>
      </c>
      <c r="S1330" t="str">
        <f t="shared" si="467"/>
        <v>AMBIENTE</v>
      </c>
      <c r="T1330" t="str">
        <f t="shared" si="468"/>
        <v>Establecimientos Públicos</v>
      </c>
      <c r="U1330" t="str">
        <f t="shared" si="469"/>
        <v>Inversión directa</v>
      </c>
      <c r="V1330" t="s">
        <v>256</v>
      </c>
      <c r="W1330" s="53">
        <f t="shared" si="460"/>
        <v>44899407898.799995</v>
      </c>
      <c r="X1330" s="53">
        <f t="shared" si="461"/>
        <v>41536500595.574394</v>
      </c>
      <c r="Y1330" s="53">
        <f t="shared" si="462"/>
        <v>39968618124.068398</v>
      </c>
      <c r="Z1330" s="53"/>
      <c r="AA1330" s="53">
        <f t="shared" si="463"/>
        <v>36398869932.094795</v>
      </c>
      <c r="AB1330" s="53"/>
      <c r="AC1330" s="53">
        <f t="shared" si="472"/>
        <v>44899407898.799995</v>
      </c>
      <c r="AD1330" s="53">
        <f t="shared" si="473"/>
        <v>41536500595.574394</v>
      </c>
      <c r="AE1330" s="53">
        <f t="shared" si="474"/>
        <v>39968618124.068398</v>
      </c>
      <c r="AF1330" s="53">
        <f t="shared" si="475"/>
        <v>1.0057467303282484</v>
      </c>
      <c r="AG1330" s="53">
        <f t="shared" si="476"/>
        <v>36398869932.094795</v>
      </c>
      <c r="AI1330" s="53">
        <f t="shared" si="471"/>
        <v>0</v>
      </c>
      <c r="AJ1330" s="53">
        <f t="shared" si="471"/>
        <v>0</v>
      </c>
      <c r="AK1330" s="53">
        <f t="shared" si="471"/>
        <v>0</v>
      </c>
      <c r="AL1330" s="53">
        <f t="shared" si="470"/>
        <v>-1.0057467303282484</v>
      </c>
      <c r="AM1330" s="53">
        <f t="shared" si="470"/>
        <v>0</v>
      </c>
    </row>
    <row r="1331" spans="1:39" x14ac:dyDescent="0.35">
      <c r="A1331" s="301">
        <v>2024</v>
      </c>
      <c r="B1331" s="301" t="s">
        <v>85</v>
      </c>
      <c r="C1331" s="301" t="s">
        <v>59</v>
      </c>
      <c r="D1331" s="302" t="s">
        <v>11</v>
      </c>
      <c r="E1331" s="302" t="s">
        <v>228</v>
      </c>
      <c r="F1331" s="301" t="s">
        <v>76</v>
      </c>
      <c r="G1331" s="301" t="s">
        <v>77</v>
      </c>
      <c r="H1331" s="322">
        <v>9536353000</v>
      </c>
      <c r="I1331" s="322">
        <v>9338497871</v>
      </c>
      <c r="J1331" s="322">
        <v>8849183470</v>
      </c>
      <c r="K1331" s="304">
        <v>0.94760245086958483</v>
      </c>
      <c r="L1331" s="322">
        <v>8419647606</v>
      </c>
      <c r="M1331" s="304">
        <v>0.90160620287193938</v>
      </c>
      <c r="P1331">
        <f t="shared" si="464"/>
        <v>2024</v>
      </c>
      <c r="Q1331" t="str">
        <f t="shared" si="465"/>
        <v>Carlos Galán 2024-2027</v>
      </c>
      <c r="R1331" t="str">
        <f t="shared" si="466"/>
        <v>0219-INSTITUTO PARA LA INVESTIGACION EDUCATIVA Y EL DESARROLLO PEDAGÓGICO</v>
      </c>
      <c r="S1331" t="str">
        <f t="shared" si="467"/>
        <v>EDUCACIÓN</v>
      </c>
      <c r="T1331" t="str">
        <f t="shared" si="468"/>
        <v>Establecimientos Públicos</v>
      </c>
      <c r="U1331" t="str">
        <f t="shared" si="469"/>
        <v>Funcionamiento</v>
      </c>
      <c r="V1331" t="s">
        <v>256</v>
      </c>
      <c r="W1331" s="53">
        <f t="shared" si="460"/>
        <v>9967396155.5999985</v>
      </c>
      <c r="X1331" s="53">
        <f t="shared" si="461"/>
        <v>9760597974.7691994</v>
      </c>
      <c r="Y1331" s="53">
        <f t="shared" si="462"/>
        <v>9249166562.8439999</v>
      </c>
      <c r="Z1331" s="53"/>
      <c r="AA1331" s="53">
        <f t="shared" si="463"/>
        <v>8800215677.7911987</v>
      </c>
      <c r="AB1331" s="53"/>
      <c r="AC1331" s="53">
        <f t="shared" si="472"/>
        <v>9967396155.5999985</v>
      </c>
      <c r="AD1331" s="53">
        <f t="shared" si="473"/>
        <v>9760597974.7691994</v>
      </c>
      <c r="AE1331" s="53">
        <f t="shared" si="474"/>
        <v>9249166562.8439999</v>
      </c>
      <c r="AF1331" s="53">
        <f t="shared" si="475"/>
        <v>0.99043408164889002</v>
      </c>
      <c r="AG1331" s="53">
        <f t="shared" si="476"/>
        <v>8800215677.7911987</v>
      </c>
      <c r="AI1331" s="53">
        <f t="shared" si="471"/>
        <v>0</v>
      </c>
      <c r="AJ1331" s="53">
        <f t="shared" si="471"/>
        <v>0</v>
      </c>
      <c r="AK1331" s="53">
        <f t="shared" si="471"/>
        <v>0</v>
      </c>
      <c r="AL1331" s="53">
        <f t="shared" si="470"/>
        <v>-0.99043408164889002</v>
      </c>
      <c r="AM1331" s="53">
        <f t="shared" si="470"/>
        <v>0</v>
      </c>
    </row>
    <row r="1332" spans="1:39" x14ac:dyDescent="0.35">
      <c r="A1332" s="301">
        <v>2024</v>
      </c>
      <c r="B1332" s="301" t="s">
        <v>85</v>
      </c>
      <c r="C1332" s="301" t="s">
        <v>59</v>
      </c>
      <c r="D1332" s="302" t="s">
        <v>11</v>
      </c>
      <c r="E1332" s="302" t="s">
        <v>228</v>
      </c>
      <c r="F1332" s="301" t="s">
        <v>78</v>
      </c>
      <c r="G1332" s="301" t="s">
        <v>77</v>
      </c>
      <c r="H1332" s="322">
        <v>5137539000</v>
      </c>
      <c r="I1332" s="322">
        <v>5242499625</v>
      </c>
      <c r="J1332" s="322">
        <v>5125933561</v>
      </c>
      <c r="K1332" s="304">
        <v>0.97776517456594003</v>
      </c>
      <c r="L1332" s="322">
        <v>4004453654</v>
      </c>
      <c r="M1332" s="304">
        <v>0.76384433770941851</v>
      </c>
      <c r="P1332">
        <f t="shared" si="464"/>
        <v>2024</v>
      </c>
      <c r="Q1332" t="str">
        <f t="shared" si="465"/>
        <v>Carlos Galán 2024-2027</v>
      </c>
      <c r="R1332" t="str">
        <f t="shared" si="466"/>
        <v>0219-INSTITUTO PARA LA INVESTIGACION EDUCATIVA Y EL DESARROLLO PEDAGÓGICO</v>
      </c>
      <c r="S1332" t="str">
        <f t="shared" si="467"/>
        <v>EDUCACIÓN</v>
      </c>
      <c r="T1332" t="str">
        <f t="shared" si="468"/>
        <v>Establecimientos Públicos</v>
      </c>
      <c r="U1332" t="str">
        <f t="shared" si="469"/>
        <v>Inversión directa</v>
      </c>
      <c r="V1332" t="s">
        <v>256</v>
      </c>
      <c r="W1332" s="53">
        <f t="shared" si="460"/>
        <v>5369755762.7999992</v>
      </c>
      <c r="X1332" s="53">
        <f t="shared" si="461"/>
        <v>5479460608.0499992</v>
      </c>
      <c r="Y1332" s="53">
        <f t="shared" si="462"/>
        <v>5357625757.9571991</v>
      </c>
      <c r="Z1332" s="53"/>
      <c r="AA1332" s="53">
        <f t="shared" si="463"/>
        <v>4185454959.1607995</v>
      </c>
      <c r="AB1332" s="53"/>
      <c r="AC1332" s="53">
        <f t="shared" si="472"/>
        <v>5369755762.7999992</v>
      </c>
      <c r="AD1332" s="53">
        <f t="shared" si="473"/>
        <v>5479460608.0499992</v>
      </c>
      <c r="AE1332" s="53">
        <f t="shared" si="474"/>
        <v>5357625757.9571991</v>
      </c>
      <c r="AF1332" s="53">
        <f t="shared" si="475"/>
        <v>1.0219601604563204</v>
      </c>
      <c r="AG1332" s="53">
        <f t="shared" si="476"/>
        <v>4185454959.1607995</v>
      </c>
      <c r="AI1332" s="53">
        <f t="shared" si="471"/>
        <v>0</v>
      </c>
      <c r="AJ1332" s="53">
        <f t="shared" si="471"/>
        <v>0</v>
      </c>
      <c r="AK1332" s="53">
        <f t="shared" si="471"/>
        <v>0</v>
      </c>
      <c r="AL1332" s="53">
        <f t="shared" si="470"/>
        <v>-1.0219601604563204</v>
      </c>
      <c r="AM1332" s="53">
        <f t="shared" si="470"/>
        <v>0</v>
      </c>
    </row>
    <row r="1333" spans="1:39" x14ac:dyDescent="0.35">
      <c r="A1333" s="301">
        <v>2024</v>
      </c>
      <c r="B1333" s="301" t="s">
        <v>85</v>
      </c>
      <c r="C1333" s="301" t="s">
        <v>60</v>
      </c>
      <c r="D1333" s="302" t="s">
        <v>14</v>
      </c>
      <c r="E1333" s="302" t="s">
        <v>228</v>
      </c>
      <c r="F1333" s="301" t="s">
        <v>76</v>
      </c>
      <c r="G1333" s="301" t="s">
        <v>77</v>
      </c>
      <c r="H1333" s="322">
        <v>21582357000</v>
      </c>
      <c r="I1333" s="322">
        <v>21322394759</v>
      </c>
      <c r="J1333" s="322">
        <v>20317666967</v>
      </c>
      <c r="K1333" s="304">
        <v>0.9528792237759357</v>
      </c>
      <c r="L1333" s="322">
        <v>19544856373</v>
      </c>
      <c r="M1333" s="304">
        <v>0.91663514318673256</v>
      </c>
      <c r="P1333">
        <f t="shared" si="464"/>
        <v>2024</v>
      </c>
      <c r="Q1333" t="str">
        <f t="shared" si="465"/>
        <v>Carlos Galán 2024-2027</v>
      </c>
      <c r="R1333" t="str">
        <f t="shared" si="466"/>
        <v>0220-INSTITUTO DISTRITAL DE PARTICIPACIÓN Y ACCIÓN COMUNAL</v>
      </c>
      <c r="S1333" t="str">
        <f t="shared" si="467"/>
        <v>GOBIERNO</v>
      </c>
      <c r="T1333" t="str">
        <f t="shared" si="468"/>
        <v>Establecimientos Públicos</v>
      </c>
      <c r="U1333" t="str">
        <f t="shared" si="469"/>
        <v>Funcionamiento</v>
      </c>
      <c r="V1333" t="s">
        <v>256</v>
      </c>
      <c r="W1333" s="53">
        <f t="shared" si="460"/>
        <v>22557879536.399998</v>
      </c>
      <c r="X1333" s="53">
        <f t="shared" si="461"/>
        <v>22286167002.106796</v>
      </c>
      <c r="Y1333" s="53">
        <f t="shared" si="462"/>
        <v>21236025513.908398</v>
      </c>
      <c r="Z1333" s="53"/>
      <c r="AA1333" s="53">
        <f t="shared" si="463"/>
        <v>20428283881.059597</v>
      </c>
      <c r="AB1333" s="53"/>
      <c r="AC1333" s="53">
        <f t="shared" si="472"/>
        <v>22557879536.399998</v>
      </c>
      <c r="AD1333" s="53">
        <f t="shared" si="473"/>
        <v>22286167002.106796</v>
      </c>
      <c r="AE1333" s="53">
        <f t="shared" si="474"/>
        <v>21236025513.908398</v>
      </c>
      <c r="AF1333" s="53">
        <f t="shared" si="475"/>
        <v>0.99594936469060791</v>
      </c>
      <c r="AG1333" s="53">
        <f t="shared" si="476"/>
        <v>20428283881.059597</v>
      </c>
      <c r="AI1333" s="53">
        <f t="shared" si="471"/>
        <v>0</v>
      </c>
      <c r="AJ1333" s="53">
        <f t="shared" si="471"/>
        <v>0</v>
      </c>
      <c r="AK1333" s="53">
        <f t="shared" si="471"/>
        <v>0</v>
      </c>
      <c r="AL1333" s="53">
        <f t="shared" si="470"/>
        <v>-0.99594936469060791</v>
      </c>
      <c r="AM1333" s="53">
        <f t="shared" si="470"/>
        <v>0</v>
      </c>
    </row>
    <row r="1334" spans="1:39" x14ac:dyDescent="0.35">
      <c r="A1334" s="301">
        <v>2024</v>
      </c>
      <c r="B1334" s="301" t="s">
        <v>85</v>
      </c>
      <c r="C1334" s="301" t="s">
        <v>60</v>
      </c>
      <c r="D1334" s="302" t="s">
        <v>14</v>
      </c>
      <c r="E1334" s="302" t="s">
        <v>228</v>
      </c>
      <c r="F1334" s="301" t="s">
        <v>78</v>
      </c>
      <c r="G1334" s="301" t="s">
        <v>77</v>
      </c>
      <c r="H1334" s="322">
        <v>18579516000</v>
      </c>
      <c r="I1334" s="322">
        <v>17764050162</v>
      </c>
      <c r="J1334" s="322">
        <v>17264302363</v>
      </c>
      <c r="K1334" s="304">
        <v>0.97186746296916926</v>
      </c>
      <c r="L1334" s="322">
        <v>14343648050</v>
      </c>
      <c r="M1334" s="304">
        <v>0.80745370110940362</v>
      </c>
      <c r="P1334">
        <f t="shared" si="464"/>
        <v>2024</v>
      </c>
      <c r="Q1334" t="str">
        <f t="shared" si="465"/>
        <v>Carlos Galán 2024-2027</v>
      </c>
      <c r="R1334" t="str">
        <f t="shared" si="466"/>
        <v>0220-INSTITUTO DISTRITAL DE PARTICIPACIÓN Y ACCIÓN COMUNAL</v>
      </c>
      <c r="S1334" t="str">
        <f t="shared" si="467"/>
        <v>GOBIERNO</v>
      </c>
      <c r="T1334" t="str">
        <f t="shared" si="468"/>
        <v>Establecimientos Públicos</v>
      </c>
      <c r="U1334" t="str">
        <f t="shared" si="469"/>
        <v>Inversión directa</v>
      </c>
      <c r="V1334" t="s">
        <v>256</v>
      </c>
      <c r="W1334" s="53">
        <f t="shared" si="460"/>
        <v>19419310123.199997</v>
      </c>
      <c r="X1334" s="53">
        <f t="shared" si="461"/>
        <v>18566985229.322399</v>
      </c>
      <c r="Y1334" s="53">
        <f t="shared" si="462"/>
        <v>18044648829.807598</v>
      </c>
      <c r="Z1334" s="53"/>
      <c r="AA1334" s="53">
        <f t="shared" si="463"/>
        <v>14991980941.859999</v>
      </c>
      <c r="AB1334" s="53"/>
      <c r="AC1334" s="53">
        <f t="shared" si="472"/>
        <v>19419310123.199997</v>
      </c>
      <c r="AD1334" s="53">
        <f t="shared" si="473"/>
        <v>18566985229.322399</v>
      </c>
      <c r="AE1334" s="53">
        <f t="shared" si="474"/>
        <v>18044648829.807598</v>
      </c>
      <c r="AF1334" s="53">
        <f t="shared" si="475"/>
        <v>1.0157958722953757</v>
      </c>
      <c r="AG1334" s="53">
        <f t="shared" si="476"/>
        <v>14991980941.859999</v>
      </c>
      <c r="AI1334" s="53">
        <f t="shared" si="471"/>
        <v>0</v>
      </c>
      <c r="AJ1334" s="53">
        <f t="shared" si="471"/>
        <v>0</v>
      </c>
      <c r="AK1334" s="53">
        <f t="shared" si="471"/>
        <v>0</v>
      </c>
      <c r="AL1334" s="53">
        <f t="shared" si="470"/>
        <v>-1.0157958722953757</v>
      </c>
      <c r="AM1334" s="53">
        <f t="shared" si="470"/>
        <v>0</v>
      </c>
    </row>
    <row r="1335" spans="1:39" x14ac:dyDescent="0.35">
      <c r="A1335" s="301">
        <v>2024</v>
      </c>
      <c r="B1335" s="301" t="s">
        <v>85</v>
      </c>
      <c r="C1335" s="301" t="s">
        <v>61</v>
      </c>
      <c r="D1335" s="302" t="s">
        <v>10</v>
      </c>
      <c r="E1335" s="302" t="s">
        <v>228</v>
      </c>
      <c r="F1335" s="301" t="s">
        <v>76</v>
      </c>
      <c r="G1335" s="301" t="s">
        <v>77</v>
      </c>
      <c r="H1335" s="322">
        <v>16692115000</v>
      </c>
      <c r="I1335" s="322">
        <v>16670490466</v>
      </c>
      <c r="J1335" s="322">
        <v>16476742452</v>
      </c>
      <c r="K1335" s="304">
        <v>0.9883777856209357</v>
      </c>
      <c r="L1335" s="322">
        <v>16114919722</v>
      </c>
      <c r="M1335" s="304">
        <v>0.96667340141352742</v>
      </c>
      <c r="P1335">
        <f t="shared" si="464"/>
        <v>2024</v>
      </c>
      <c r="Q1335" t="str">
        <f t="shared" si="465"/>
        <v>Carlos Galán 2024-2027</v>
      </c>
      <c r="R1335" t="str">
        <f t="shared" si="466"/>
        <v>0221-INSTITUTO DISTRITAL DE TURISMO</v>
      </c>
      <c r="S1335" t="str">
        <f t="shared" si="467"/>
        <v>DESARROLLO ECONÓMICO, INDUSTRIA Y TURISMO</v>
      </c>
      <c r="T1335" t="str">
        <f t="shared" si="468"/>
        <v>Establecimientos Públicos</v>
      </c>
      <c r="U1335" t="str">
        <f t="shared" si="469"/>
        <v>Funcionamiento</v>
      </c>
      <c r="V1335" t="s">
        <v>256</v>
      </c>
      <c r="W1335" s="53">
        <f t="shared" si="460"/>
        <v>17446598598</v>
      </c>
      <c r="X1335" s="53">
        <f t="shared" si="461"/>
        <v>17423996635.063198</v>
      </c>
      <c r="Y1335" s="53">
        <f t="shared" si="462"/>
        <v>17221491210.830399</v>
      </c>
      <c r="Z1335" s="53"/>
      <c r="AA1335" s="53">
        <f t="shared" si="463"/>
        <v>16843314093.434399</v>
      </c>
      <c r="AB1335" s="53"/>
      <c r="AC1335" s="53">
        <f t="shared" si="472"/>
        <v>17446598598</v>
      </c>
      <c r="AD1335" s="53">
        <f t="shared" si="473"/>
        <v>17423996635.063198</v>
      </c>
      <c r="AE1335" s="53">
        <f t="shared" si="474"/>
        <v>17221491210.830399</v>
      </c>
      <c r="AF1335" s="53">
        <f t="shared" si="475"/>
        <v>1.0330524615310019</v>
      </c>
      <c r="AG1335" s="53">
        <f t="shared" si="476"/>
        <v>16843314093.434399</v>
      </c>
      <c r="AI1335" s="53">
        <f t="shared" si="471"/>
        <v>0</v>
      </c>
      <c r="AJ1335" s="53">
        <f t="shared" si="471"/>
        <v>0</v>
      </c>
      <c r="AK1335" s="53">
        <f t="shared" si="471"/>
        <v>0</v>
      </c>
      <c r="AL1335" s="53">
        <f t="shared" si="470"/>
        <v>-1.0330524615310019</v>
      </c>
      <c r="AM1335" s="53">
        <f t="shared" si="470"/>
        <v>0</v>
      </c>
    </row>
    <row r="1336" spans="1:39" x14ac:dyDescent="0.35">
      <c r="A1336" s="301">
        <v>2024</v>
      </c>
      <c r="B1336" s="301" t="s">
        <v>85</v>
      </c>
      <c r="C1336" s="301" t="s">
        <v>61</v>
      </c>
      <c r="D1336" s="302" t="s">
        <v>10</v>
      </c>
      <c r="E1336" s="302" t="s">
        <v>228</v>
      </c>
      <c r="F1336" s="301" t="s">
        <v>78</v>
      </c>
      <c r="G1336" s="301" t="s">
        <v>77</v>
      </c>
      <c r="H1336" s="322">
        <v>13975941000</v>
      </c>
      <c r="I1336" s="322">
        <v>13004803428</v>
      </c>
      <c r="J1336" s="322">
        <v>12928937035</v>
      </c>
      <c r="K1336" s="304">
        <v>0.99416627914293143</v>
      </c>
      <c r="L1336" s="322">
        <v>11119753660</v>
      </c>
      <c r="M1336" s="304">
        <v>0.85504973001426587</v>
      </c>
      <c r="P1336">
        <f t="shared" si="464"/>
        <v>2024</v>
      </c>
      <c r="Q1336" t="str">
        <f t="shared" si="465"/>
        <v>Carlos Galán 2024-2027</v>
      </c>
      <c r="R1336" t="str">
        <f t="shared" si="466"/>
        <v>0221-INSTITUTO DISTRITAL DE TURISMO</v>
      </c>
      <c r="S1336" t="str">
        <f t="shared" si="467"/>
        <v>DESARROLLO ECONÓMICO, INDUSTRIA Y TURISMO</v>
      </c>
      <c r="T1336" t="str">
        <f t="shared" si="468"/>
        <v>Establecimientos Públicos</v>
      </c>
      <c r="U1336" t="str">
        <f t="shared" si="469"/>
        <v>Inversión directa</v>
      </c>
      <c r="V1336" t="s">
        <v>256</v>
      </c>
      <c r="W1336" s="53">
        <f t="shared" si="460"/>
        <v>14607653533.199999</v>
      </c>
      <c r="X1336" s="53">
        <f t="shared" si="461"/>
        <v>13592620542.945599</v>
      </c>
      <c r="Y1336" s="53">
        <f t="shared" si="462"/>
        <v>13513324988.981998</v>
      </c>
      <c r="Z1336" s="53"/>
      <c r="AA1336" s="53">
        <f t="shared" si="463"/>
        <v>11622366525.431999</v>
      </c>
      <c r="AB1336" s="53"/>
      <c r="AC1336" s="53">
        <f t="shared" si="472"/>
        <v>14607653533.199999</v>
      </c>
      <c r="AD1336" s="53">
        <f t="shared" si="473"/>
        <v>13592620542.945599</v>
      </c>
      <c r="AE1336" s="53">
        <f t="shared" si="474"/>
        <v>13513324988.981998</v>
      </c>
      <c r="AF1336" s="53">
        <f t="shared" si="475"/>
        <v>1.0391025949601917</v>
      </c>
      <c r="AG1336" s="53">
        <f t="shared" si="476"/>
        <v>11622366525.431999</v>
      </c>
      <c r="AI1336" s="53">
        <f t="shared" si="471"/>
        <v>0</v>
      </c>
      <c r="AJ1336" s="53">
        <f t="shared" si="471"/>
        <v>0</v>
      </c>
      <c r="AK1336" s="53">
        <f t="shared" si="471"/>
        <v>0</v>
      </c>
      <c r="AL1336" s="53">
        <f t="shared" si="470"/>
        <v>-1.0391025949601917</v>
      </c>
      <c r="AM1336" s="53">
        <f t="shared" si="470"/>
        <v>0</v>
      </c>
    </row>
    <row r="1337" spans="1:39" x14ac:dyDescent="0.35">
      <c r="A1337" s="301">
        <v>2024</v>
      </c>
      <c r="B1337" s="301" t="s">
        <v>85</v>
      </c>
      <c r="C1337" s="301" t="s">
        <v>61</v>
      </c>
      <c r="D1337" s="302" t="s">
        <v>10</v>
      </c>
      <c r="E1337" s="302" t="s">
        <v>228</v>
      </c>
      <c r="F1337" s="301" t="s">
        <v>80</v>
      </c>
      <c r="G1337" s="301" t="s">
        <v>77</v>
      </c>
      <c r="H1337" s="322">
        <v>0</v>
      </c>
      <c r="I1337" s="322">
        <v>0</v>
      </c>
      <c r="J1337" s="322">
        <v>0</v>
      </c>
      <c r="K1337" s="304">
        <v>0</v>
      </c>
      <c r="L1337" s="322">
        <v>0</v>
      </c>
      <c r="M1337" s="304" t="s">
        <v>239</v>
      </c>
      <c r="P1337">
        <f t="shared" si="464"/>
        <v>2024</v>
      </c>
      <c r="Q1337" t="str">
        <f t="shared" si="465"/>
        <v>Carlos Galán 2024-2027</v>
      </c>
      <c r="R1337" t="str">
        <f t="shared" si="466"/>
        <v>0221-INSTITUTO DISTRITAL DE TURISMO</v>
      </c>
      <c r="S1337" t="str">
        <f t="shared" si="467"/>
        <v>DESARROLLO ECONÓMICO, INDUSTRIA Y TURISMO</v>
      </c>
      <c r="T1337" t="str">
        <f t="shared" si="468"/>
        <v>Establecimientos Públicos</v>
      </c>
      <c r="U1337" t="str">
        <f t="shared" si="469"/>
        <v>Transferencias</v>
      </c>
      <c r="V1337" t="s">
        <v>256</v>
      </c>
      <c r="W1337" s="53">
        <f t="shared" si="460"/>
        <v>0</v>
      </c>
      <c r="X1337" s="53">
        <f t="shared" si="461"/>
        <v>0</v>
      </c>
      <c r="Y1337" s="53">
        <f t="shared" si="462"/>
        <v>0</v>
      </c>
      <c r="Z1337" s="53"/>
      <c r="AA1337" s="53">
        <f t="shared" si="463"/>
        <v>0</v>
      </c>
      <c r="AB1337" s="53"/>
      <c r="AC1337" s="53">
        <f t="shared" si="472"/>
        <v>0</v>
      </c>
      <c r="AD1337" s="53">
        <f t="shared" si="473"/>
        <v>0</v>
      </c>
      <c r="AE1337" s="53">
        <f t="shared" si="474"/>
        <v>0</v>
      </c>
      <c r="AF1337" s="53">
        <f t="shared" si="475"/>
        <v>0</v>
      </c>
      <c r="AG1337" s="53">
        <f t="shared" si="476"/>
        <v>0</v>
      </c>
      <c r="AI1337" s="53">
        <f t="shared" si="471"/>
        <v>0</v>
      </c>
      <c r="AJ1337" s="53">
        <f t="shared" si="471"/>
        <v>0</v>
      </c>
      <c r="AK1337" s="53">
        <f t="shared" si="471"/>
        <v>0</v>
      </c>
      <c r="AL1337" s="53">
        <f t="shared" si="470"/>
        <v>0</v>
      </c>
      <c r="AM1337" s="53">
        <f t="shared" si="470"/>
        <v>0</v>
      </c>
    </row>
    <row r="1338" spans="1:39" x14ac:dyDescent="0.35">
      <c r="A1338" s="301">
        <v>2024</v>
      </c>
      <c r="B1338" s="301" t="s">
        <v>85</v>
      </c>
      <c r="C1338" s="301" t="s">
        <v>62</v>
      </c>
      <c r="D1338" s="302" t="s">
        <v>9</v>
      </c>
      <c r="E1338" s="302" t="s">
        <v>228</v>
      </c>
      <c r="F1338" s="301" t="s">
        <v>76</v>
      </c>
      <c r="G1338" s="301" t="s">
        <v>77</v>
      </c>
      <c r="H1338" s="322">
        <v>18691000000</v>
      </c>
      <c r="I1338" s="322">
        <v>18465489487</v>
      </c>
      <c r="J1338" s="322">
        <v>18054875630</v>
      </c>
      <c r="K1338" s="304">
        <v>0.97776317506833066</v>
      </c>
      <c r="L1338" s="322">
        <v>17436078352</v>
      </c>
      <c r="M1338" s="304">
        <v>0.94425216099877984</v>
      </c>
      <c r="P1338">
        <f t="shared" si="464"/>
        <v>2024</v>
      </c>
      <c r="Q1338" t="str">
        <f t="shared" si="465"/>
        <v>Carlos Galán 2024-2027</v>
      </c>
      <c r="R1338" t="str">
        <f t="shared" si="466"/>
        <v>0222-INSTITUTO DISTRITAL DE LAS ARTES</v>
      </c>
      <c r="S1338" t="str">
        <f t="shared" si="467"/>
        <v>CULTURA, RECREACIÓN Y DEPORTE</v>
      </c>
      <c r="T1338" t="str">
        <f t="shared" si="468"/>
        <v>Establecimientos Públicos</v>
      </c>
      <c r="U1338" t="str">
        <f t="shared" si="469"/>
        <v>Funcionamiento</v>
      </c>
      <c r="V1338" t="s">
        <v>256</v>
      </c>
      <c r="W1338" s="53">
        <f t="shared" si="460"/>
        <v>19535833200</v>
      </c>
      <c r="X1338" s="53">
        <f t="shared" si="461"/>
        <v>19300129611.812397</v>
      </c>
      <c r="Y1338" s="53">
        <f t="shared" si="462"/>
        <v>18870956008.475998</v>
      </c>
      <c r="Z1338" s="53"/>
      <c r="AA1338" s="53">
        <f t="shared" si="463"/>
        <v>18224189093.510399</v>
      </c>
      <c r="AB1338" s="53"/>
      <c r="AC1338" s="53">
        <f t="shared" si="472"/>
        <v>19535833200</v>
      </c>
      <c r="AD1338" s="53">
        <f t="shared" si="473"/>
        <v>19300129611.812397</v>
      </c>
      <c r="AE1338" s="53">
        <f t="shared" si="474"/>
        <v>18870956008.475998</v>
      </c>
      <c r="AF1338" s="53">
        <f t="shared" si="475"/>
        <v>1.0219580705814191</v>
      </c>
      <c r="AG1338" s="53">
        <f t="shared" si="476"/>
        <v>18224189093.510399</v>
      </c>
      <c r="AI1338" s="53">
        <f t="shared" si="471"/>
        <v>0</v>
      </c>
      <c r="AJ1338" s="53">
        <f t="shared" si="471"/>
        <v>0</v>
      </c>
      <c r="AK1338" s="53">
        <f t="shared" si="471"/>
        <v>0</v>
      </c>
      <c r="AL1338" s="53">
        <f t="shared" si="470"/>
        <v>-1.0219580705814191</v>
      </c>
      <c r="AM1338" s="53">
        <f t="shared" si="470"/>
        <v>0</v>
      </c>
    </row>
    <row r="1339" spans="1:39" x14ac:dyDescent="0.35">
      <c r="A1339" s="301">
        <v>2024</v>
      </c>
      <c r="B1339" s="301" t="s">
        <v>85</v>
      </c>
      <c r="C1339" s="301" t="s">
        <v>62</v>
      </c>
      <c r="D1339" s="302" t="s">
        <v>9</v>
      </c>
      <c r="E1339" s="302" t="s">
        <v>228</v>
      </c>
      <c r="F1339" s="301" t="s">
        <v>78</v>
      </c>
      <c r="G1339" s="301" t="s">
        <v>77</v>
      </c>
      <c r="H1339" s="322">
        <v>196482248000</v>
      </c>
      <c r="I1339" s="322">
        <v>190564021503</v>
      </c>
      <c r="J1339" s="322">
        <v>180675322724</v>
      </c>
      <c r="K1339" s="304">
        <v>0.94810825936078225</v>
      </c>
      <c r="L1339" s="322">
        <v>156226142685</v>
      </c>
      <c r="M1339" s="304">
        <v>0.8198092244948797</v>
      </c>
      <c r="P1339">
        <f t="shared" si="464"/>
        <v>2024</v>
      </c>
      <c r="Q1339" t="str">
        <f t="shared" si="465"/>
        <v>Carlos Galán 2024-2027</v>
      </c>
      <c r="R1339" t="str">
        <f t="shared" si="466"/>
        <v>0222-INSTITUTO DISTRITAL DE LAS ARTES</v>
      </c>
      <c r="S1339" t="str">
        <f t="shared" si="467"/>
        <v>CULTURA, RECREACIÓN Y DEPORTE</v>
      </c>
      <c r="T1339" t="str">
        <f t="shared" si="468"/>
        <v>Establecimientos Públicos</v>
      </c>
      <c r="U1339" t="str">
        <f t="shared" si="469"/>
        <v>Inversión directa</v>
      </c>
      <c r="V1339" t="s">
        <v>256</v>
      </c>
      <c r="W1339" s="53">
        <f t="shared" si="460"/>
        <v>205363245609.59998</v>
      </c>
      <c r="X1339" s="53">
        <f t="shared" si="461"/>
        <v>199177515274.93558</v>
      </c>
      <c r="Y1339" s="53">
        <f t="shared" si="462"/>
        <v>188841847311.12479</v>
      </c>
      <c r="Z1339" s="53"/>
      <c r="AA1339" s="53">
        <f t="shared" si="463"/>
        <v>163287564334.362</v>
      </c>
      <c r="AB1339" s="53"/>
      <c r="AC1339" s="53">
        <f t="shared" si="472"/>
        <v>205363245609.59998</v>
      </c>
      <c r="AD1339" s="53">
        <f t="shared" si="473"/>
        <v>199177515274.93558</v>
      </c>
      <c r="AE1339" s="53">
        <f t="shared" si="474"/>
        <v>188841847311.12479</v>
      </c>
      <c r="AF1339" s="53">
        <f t="shared" si="475"/>
        <v>0.99096275268388956</v>
      </c>
      <c r="AG1339" s="53">
        <f t="shared" si="476"/>
        <v>163287564334.362</v>
      </c>
      <c r="AI1339" s="53">
        <f t="shared" si="471"/>
        <v>0</v>
      </c>
      <c r="AJ1339" s="53">
        <f t="shared" si="471"/>
        <v>0</v>
      </c>
      <c r="AK1339" s="53">
        <f t="shared" si="471"/>
        <v>0</v>
      </c>
      <c r="AL1339" s="53">
        <f t="shared" si="470"/>
        <v>-0.99096275268388956</v>
      </c>
      <c r="AM1339" s="53">
        <f t="shared" si="470"/>
        <v>0</v>
      </c>
    </row>
    <row r="1340" spans="1:39" x14ac:dyDescent="0.35">
      <c r="A1340" s="301">
        <v>2024</v>
      </c>
      <c r="B1340" s="301" t="s">
        <v>85</v>
      </c>
      <c r="C1340" s="301" t="s">
        <v>63</v>
      </c>
      <c r="D1340" s="302" t="s">
        <v>16</v>
      </c>
      <c r="E1340" s="302" t="s">
        <v>228</v>
      </c>
      <c r="F1340" s="301" t="s">
        <v>76</v>
      </c>
      <c r="G1340" s="301" t="s">
        <v>77</v>
      </c>
      <c r="H1340" s="322">
        <v>79943145000</v>
      </c>
      <c r="I1340" s="322">
        <v>78695536372</v>
      </c>
      <c r="J1340" s="322">
        <v>77091351329</v>
      </c>
      <c r="K1340" s="304">
        <v>0.97961529818645765</v>
      </c>
      <c r="L1340" s="322">
        <v>75047593558</v>
      </c>
      <c r="M1340" s="304">
        <v>0.95364485735562066</v>
      </c>
      <c r="P1340">
        <f t="shared" si="464"/>
        <v>2024</v>
      </c>
      <c r="Q1340" t="str">
        <f t="shared" si="465"/>
        <v>Carlos Galán 2024-2027</v>
      </c>
      <c r="R1340" t="str">
        <f t="shared" si="466"/>
        <v>0226-UNIDAD ADMINISTRATIVA ESPECIAL DE CATASTRO</v>
      </c>
      <c r="S1340" t="str">
        <f t="shared" si="467"/>
        <v>HACIENDA</v>
      </c>
      <c r="T1340" t="str">
        <f t="shared" si="468"/>
        <v>Establecimientos Públicos</v>
      </c>
      <c r="U1340" t="str">
        <f t="shared" si="469"/>
        <v>Funcionamiento</v>
      </c>
      <c r="V1340" t="s">
        <v>256</v>
      </c>
      <c r="W1340" s="53">
        <f t="shared" si="460"/>
        <v>83556575154</v>
      </c>
      <c r="X1340" s="53">
        <f t="shared" si="461"/>
        <v>82252574616.014389</v>
      </c>
      <c r="Y1340" s="53">
        <f t="shared" si="462"/>
        <v>80575880409.070786</v>
      </c>
      <c r="Z1340" s="53"/>
      <c r="AA1340" s="53">
        <f t="shared" si="463"/>
        <v>78439744786.821594</v>
      </c>
      <c r="AB1340" s="53"/>
      <c r="AC1340" s="53">
        <f t="shared" si="472"/>
        <v>83556575154</v>
      </c>
      <c r="AD1340" s="53">
        <f t="shared" si="473"/>
        <v>82252574616.014389</v>
      </c>
      <c r="AE1340" s="53">
        <f t="shared" si="474"/>
        <v>80575880409.070786</v>
      </c>
      <c r="AF1340" s="53">
        <f t="shared" si="475"/>
        <v>1.0238939096644855</v>
      </c>
      <c r="AG1340" s="53">
        <f t="shared" si="476"/>
        <v>78439744786.821594</v>
      </c>
      <c r="AI1340" s="53">
        <f t="shared" si="471"/>
        <v>0</v>
      </c>
      <c r="AJ1340" s="53">
        <f t="shared" si="471"/>
        <v>0</v>
      </c>
      <c r="AK1340" s="53">
        <f t="shared" si="471"/>
        <v>0</v>
      </c>
      <c r="AL1340" s="53">
        <f t="shared" si="470"/>
        <v>-1.0238939096644855</v>
      </c>
      <c r="AM1340" s="53">
        <f t="shared" si="470"/>
        <v>0</v>
      </c>
    </row>
    <row r="1341" spans="1:39" x14ac:dyDescent="0.35">
      <c r="A1341" s="301">
        <v>2024</v>
      </c>
      <c r="B1341" s="301" t="s">
        <v>85</v>
      </c>
      <c r="C1341" s="301" t="s">
        <v>63</v>
      </c>
      <c r="D1341" s="302" t="s">
        <v>16</v>
      </c>
      <c r="E1341" s="302" t="s">
        <v>228</v>
      </c>
      <c r="F1341" s="301" t="s">
        <v>78</v>
      </c>
      <c r="G1341" s="301" t="s">
        <v>77</v>
      </c>
      <c r="H1341" s="322">
        <v>48420395000</v>
      </c>
      <c r="I1341" s="322">
        <v>32430395000</v>
      </c>
      <c r="J1341" s="322">
        <v>27671733815</v>
      </c>
      <c r="K1341" s="304">
        <v>0.85326539547236468</v>
      </c>
      <c r="L1341" s="322">
        <v>25578561469</v>
      </c>
      <c r="M1341" s="304">
        <v>0.78872186012535461</v>
      </c>
      <c r="P1341">
        <f t="shared" si="464"/>
        <v>2024</v>
      </c>
      <c r="Q1341" t="str">
        <f t="shared" si="465"/>
        <v>Carlos Galán 2024-2027</v>
      </c>
      <c r="R1341" t="str">
        <f t="shared" si="466"/>
        <v>0226-UNIDAD ADMINISTRATIVA ESPECIAL DE CATASTRO</v>
      </c>
      <c r="S1341" t="str">
        <f t="shared" si="467"/>
        <v>HACIENDA</v>
      </c>
      <c r="T1341" t="str">
        <f t="shared" si="468"/>
        <v>Establecimientos Públicos</v>
      </c>
      <c r="U1341" t="str">
        <f t="shared" si="469"/>
        <v>Inversión directa</v>
      </c>
      <c r="V1341" t="s">
        <v>256</v>
      </c>
      <c r="W1341" s="53">
        <f t="shared" si="460"/>
        <v>50608996853.999992</v>
      </c>
      <c r="X1341" s="53">
        <f t="shared" si="461"/>
        <v>33896248853.999996</v>
      </c>
      <c r="Y1341" s="53">
        <f t="shared" si="462"/>
        <v>28922496183.437996</v>
      </c>
      <c r="Z1341" s="53"/>
      <c r="AA1341" s="53">
        <f t="shared" si="463"/>
        <v>26734712447.398796</v>
      </c>
      <c r="AB1341" s="53"/>
      <c r="AC1341" s="53">
        <f t="shared" si="472"/>
        <v>50608996853.999992</v>
      </c>
      <c r="AD1341" s="53">
        <f t="shared" si="473"/>
        <v>33896248853.999996</v>
      </c>
      <c r="AE1341" s="53">
        <f t="shared" si="474"/>
        <v>28922496183.437996</v>
      </c>
      <c r="AF1341" s="53">
        <f t="shared" si="475"/>
        <v>0.89183299134771554</v>
      </c>
      <c r="AG1341" s="53">
        <f t="shared" si="476"/>
        <v>26734712447.398796</v>
      </c>
      <c r="AI1341" s="53">
        <f t="shared" si="471"/>
        <v>0</v>
      </c>
      <c r="AJ1341" s="53">
        <f t="shared" si="471"/>
        <v>0</v>
      </c>
      <c r="AK1341" s="53">
        <f t="shared" si="471"/>
        <v>0</v>
      </c>
      <c r="AL1341" s="53">
        <f t="shared" si="470"/>
        <v>-0.89183299134771554</v>
      </c>
      <c r="AM1341" s="53">
        <f t="shared" si="470"/>
        <v>0</v>
      </c>
    </row>
    <row r="1342" spans="1:39" x14ac:dyDescent="0.35">
      <c r="A1342" s="301">
        <v>2024</v>
      </c>
      <c r="B1342" s="301" t="s">
        <v>85</v>
      </c>
      <c r="C1342" s="301" t="s">
        <v>63</v>
      </c>
      <c r="D1342" s="302" t="s">
        <v>16</v>
      </c>
      <c r="E1342" s="302" t="s">
        <v>228</v>
      </c>
      <c r="F1342" s="301" t="s">
        <v>80</v>
      </c>
      <c r="G1342" s="301" t="s">
        <v>77</v>
      </c>
      <c r="H1342" s="322">
        <v>0</v>
      </c>
      <c r="I1342" s="322">
        <v>0</v>
      </c>
      <c r="J1342" s="322">
        <v>0</v>
      </c>
      <c r="K1342" s="304">
        <v>0</v>
      </c>
      <c r="L1342" s="322">
        <v>0</v>
      </c>
      <c r="M1342" s="304" t="s">
        <v>239</v>
      </c>
      <c r="P1342">
        <f t="shared" si="464"/>
        <v>2024</v>
      </c>
      <c r="Q1342" t="str">
        <f t="shared" si="465"/>
        <v>Carlos Galán 2024-2027</v>
      </c>
      <c r="R1342" t="str">
        <f t="shared" si="466"/>
        <v>0226-UNIDAD ADMINISTRATIVA ESPECIAL DE CATASTRO</v>
      </c>
      <c r="S1342" t="str">
        <f t="shared" si="467"/>
        <v>HACIENDA</v>
      </c>
      <c r="T1342" t="str">
        <f t="shared" si="468"/>
        <v>Establecimientos Públicos</v>
      </c>
      <c r="U1342" t="str">
        <f t="shared" si="469"/>
        <v>Transferencias</v>
      </c>
      <c r="V1342" t="s">
        <v>256</v>
      </c>
      <c r="W1342" s="53">
        <f t="shared" si="460"/>
        <v>0</v>
      </c>
      <c r="X1342" s="53">
        <f t="shared" si="461"/>
        <v>0</v>
      </c>
      <c r="Y1342" s="53">
        <f t="shared" si="462"/>
        <v>0</v>
      </c>
      <c r="Z1342" s="53"/>
      <c r="AA1342" s="53">
        <f t="shared" si="463"/>
        <v>0</v>
      </c>
      <c r="AB1342" s="53"/>
      <c r="AC1342" s="53">
        <f t="shared" si="472"/>
        <v>0</v>
      </c>
      <c r="AD1342" s="53">
        <f t="shared" si="473"/>
        <v>0</v>
      </c>
      <c r="AE1342" s="53">
        <f t="shared" si="474"/>
        <v>0</v>
      </c>
      <c r="AF1342" s="53">
        <f t="shared" si="475"/>
        <v>0</v>
      </c>
      <c r="AG1342" s="53">
        <f t="shared" si="476"/>
        <v>0</v>
      </c>
      <c r="AI1342" s="53">
        <f t="shared" si="471"/>
        <v>0</v>
      </c>
      <c r="AJ1342" s="53">
        <f t="shared" si="471"/>
        <v>0</v>
      </c>
      <c r="AK1342" s="53">
        <f t="shared" si="471"/>
        <v>0</v>
      </c>
      <c r="AL1342" s="53">
        <f t="shared" si="470"/>
        <v>0</v>
      </c>
      <c r="AM1342" s="53">
        <f t="shared" si="470"/>
        <v>0</v>
      </c>
    </row>
    <row r="1343" spans="1:39" x14ac:dyDescent="0.35">
      <c r="A1343" s="301">
        <v>2024</v>
      </c>
      <c r="B1343" s="301" t="s">
        <v>85</v>
      </c>
      <c r="C1343" s="301" t="s">
        <v>64</v>
      </c>
      <c r="D1343" s="302" t="s">
        <v>18</v>
      </c>
      <c r="E1343" s="302" t="s">
        <v>228</v>
      </c>
      <c r="F1343" s="301" t="s">
        <v>76</v>
      </c>
      <c r="G1343" s="301" t="s">
        <v>77</v>
      </c>
      <c r="H1343" s="322">
        <v>47695371000</v>
      </c>
      <c r="I1343" s="322">
        <v>46136621533</v>
      </c>
      <c r="J1343" s="322">
        <v>44409277471</v>
      </c>
      <c r="K1343" s="304">
        <v>0.96256023946693869</v>
      </c>
      <c r="L1343" s="322">
        <v>42353189079</v>
      </c>
      <c r="M1343" s="304">
        <v>0.91799502589729431</v>
      </c>
      <c r="P1343">
        <f t="shared" si="464"/>
        <v>2024</v>
      </c>
      <c r="Q1343" t="str">
        <f t="shared" si="465"/>
        <v>Carlos Galán 2024-2027</v>
      </c>
      <c r="R1343" t="str">
        <f t="shared" si="466"/>
        <v>0227-UNIDAD ADTIVA ESPECIAL DE REHABILITACIÓN Y MANTO. VIAL</v>
      </c>
      <c r="S1343" t="str">
        <f t="shared" si="467"/>
        <v>MOVILIDAD</v>
      </c>
      <c r="T1343" t="str">
        <f t="shared" si="468"/>
        <v>Establecimientos Públicos</v>
      </c>
      <c r="U1343" t="str">
        <f t="shared" si="469"/>
        <v>Funcionamiento</v>
      </c>
      <c r="V1343" t="s">
        <v>256</v>
      </c>
      <c r="W1343" s="53">
        <f t="shared" si="460"/>
        <v>49851201769.199997</v>
      </c>
      <c r="X1343" s="53">
        <f t="shared" si="461"/>
        <v>48221996826.291595</v>
      </c>
      <c r="Y1343" s="53">
        <f t="shared" si="462"/>
        <v>46416576812.689194</v>
      </c>
      <c r="Z1343" s="53"/>
      <c r="AA1343" s="53">
        <f t="shared" si="463"/>
        <v>44267553225.370796</v>
      </c>
      <c r="AB1343" s="53"/>
      <c r="AC1343" s="53">
        <f t="shared" si="472"/>
        <v>49851201769.199997</v>
      </c>
      <c r="AD1343" s="53">
        <f t="shared" si="473"/>
        <v>48221996826.291595</v>
      </c>
      <c r="AE1343" s="53">
        <f t="shared" si="474"/>
        <v>46416576812.689194</v>
      </c>
      <c r="AF1343" s="53">
        <f t="shared" si="475"/>
        <v>1.0060679622908442</v>
      </c>
      <c r="AG1343" s="53">
        <f t="shared" si="476"/>
        <v>44267553225.370796</v>
      </c>
      <c r="AI1343" s="53">
        <f t="shared" si="471"/>
        <v>0</v>
      </c>
      <c r="AJ1343" s="53">
        <f t="shared" si="471"/>
        <v>0</v>
      </c>
      <c r="AK1343" s="53">
        <f t="shared" si="471"/>
        <v>0</v>
      </c>
      <c r="AL1343" s="53">
        <f t="shared" si="470"/>
        <v>-1.0060679622908442</v>
      </c>
      <c r="AM1343" s="53">
        <f t="shared" si="470"/>
        <v>0</v>
      </c>
    </row>
    <row r="1344" spans="1:39" x14ac:dyDescent="0.35">
      <c r="A1344" s="301">
        <v>2024</v>
      </c>
      <c r="B1344" s="301" t="s">
        <v>85</v>
      </c>
      <c r="C1344" s="301" t="s">
        <v>64</v>
      </c>
      <c r="D1344" s="302" t="s">
        <v>18</v>
      </c>
      <c r="E1344" s="302" t="s">
        <v>228</v>
      </c>
      <c r="F1344" s="301" t="s">
        <v>78</v>
      </c>
      <c r="G1344" s="301" t="s">
        <v>77</v>
      </c>
      <c r="H1344" s="322">
        <v>147250835000</v>
      </c>
      <c r="I1344" s="322">
        <v>175991792994</v>
      </c>
      <c r="J1344" s="322">
        <v>163105154358</v>
      </c>
      <c r="K1344" s="304">
        <v>0.92677704785677517</v>
      </c>
      <c r="L1344" s="322">
        <v>93414667907</v>
      </c>
      <c r="M1344" s="304">
        <v>0.53078990967598549</v>
      </c>
      <c r="P1344">
        <f t="shared" si="464"/>
        <v>2024</v>
      </c>
      <c r="Q1344" t="str">
        <f t="shared" si="465"/>
        <v>Carlos Galán 2024-2027</v>
      </c>
      <c r="R1344" t="str">
        <f t="shared" si="466"/>
        <v>0227-UNIDAD ADTIVA ESPECIAL DE REHABILITACIÓN Y MANTO. VIAL</v>
      </c>
      <c r="S1344" t="str">
        <f t="shared" si="467"/>
        <v>MOVILIDAD</v>
      </c>
      <c r="T1344" t="str">
        <f t="shared" si="468"/>
        <v>Establecimientos Públicos</v>
      </c>
      <c r="U1344" t="str">
        <f t="shared" si="469"/>
        <v>Inversión directa</v>
      </c>
      <c r="V1344" t="s">
        <v>256</v>
      </c>
      <c r="W1344" s="53">
        <f t="shared" si="460"/>
        <v>153906572742</v>
      </c>
      <c r="X1344" s="53">
        <f t="shared" si="461"/>
        <v>183946622037.3288</v>
      </c>
      <c r="Y1344" s="53">
        <f t="shared" si="462"/>
        <v>170477507334.9816</v>
      </c>
      <c r="Z1344" s="53"/>
      <c r="AA1344" s="53">
        <f t="shared" si="463"/>
        <v>97637010896.396393</v>
      </c>
      <c r="AB1344" s="53"/>
      <c r="AC1344" s="53">
        <f t="shared" si="472"/>
        <v>153906572742</v>
      </c>
      <c r="AD1344" s="53">
        <f t="shared" si="473"/>
        <v>183946622037.3288</v>
      </c>
      <c r="AE1344" s="53">
        <f t="shared" si="474"/>
        <v>170477507334.9816</v>
      </c>
      <c r="AF1344" s="53">
        <f t="shared" si="475"/>
        <v>0.96866737041990136</v>
      </c>
      <c r="AG1344" s="53">
        <f t="shared" si="476"/>
        <v>97637010896.396393</v>
      </c>
      <c r="AI1344" s="53">
        <f t="shared" si="471"/>
        <v>0</v>
      </c>
      <c r="AJ1344" s="53">
        <f t="shared" si="471"/>
        <v>0</v>
      </c>
      <c r="AK1344" s="53">
        <f t="shared" si="471"/>
        <v>0</v>
      </c>
      <c r="AL1344" s="53">
        <f t="shared" si="470"/>
        <v>-0.96866737041990136</v>
      </c>
      <c r="AM1344" s="53">
        <f t="shared" si="470"/>
        <v>0</v>
      </c>
    </row>
    <row r="1345" spans="1:39" x14ac:dyDescent="0.35">
      <c r="A1345" s="301">
        <v>2024</v>
      </c>
      <c r="B1345" s="301" t="s">
        <v>85</v>
      </c>
      <c r="C1345" s="301" t="s">
        <v>65</v>
      </c>
      <c r="D1345" s="302" t="s">
        <v>15</v>
      </c>
      <c r="E1345" s="302" t="s">
        <v>228</v>
      </c>
      <c r="F1345" s="301" t="s">
        <v>76</v>
      </c>
      <c r="G1345" s="301" t="s">
        <v>77</v>
      </c>
      <c r="H1345" s="322">
        <v>350159000000</v>
      </c>
      <c r="I1345" s="322">
        <v>340159000000</v>
      </c>
      <c r="J1345" s="322">
        <v>308768928763</v>
      </c>
      <c r="K1345" s="304">
        <v>0.90771941581142934</v>
      </c>
      <c r="L1345" s="322">
        <v>302992730653</v>
      </c>
      <c r="M1345" s="304">
        <v>0.89073853889798593</v>
      </c>
      <c r="P1345">
        <f t="shared" si="464"/>
        <v>2024</v>
      </c>
      <c r="Q1345" t="str">
        <f t="shared" si="465"/>
        <v>Carlos Galán 2024-2027</v>
      </c>
      <c r="R1345" t="str">
        <f t="shared" si="466"/>
        <v>0228-UNIDAD ADMINISTRATIVA ESPECIAL DE SERVICIOS PÚBLICOS</v>
      </c>
      <c r="S1345" t="str">
        <f t="shared" si="467"/>
        <v>HÁBITAT</v>
      </c>
      <c r="T1345" t="str">
        <f t="shared" si="468"/>
        <v>Establecimientos Públicos</v>
      </c>
      <c r="U1345" t="str">
        <f t="shared" si="469"/>
        <v>Funcionamiento</v>
      </c>
      <c r="V1345" t="s">
        <v>256</v>
      </c>
      <c r="W1345" s="53">
        <f t="shared" si="460"/>
        <v>365986186799.99994</v>
      </c>
      <c r="X1345" s="53">
        <f t="shared" si="461"/>
        <v>355534186799.99994</v>
      </c>
      <c r="Y1345" s="53">
        <f t="shared" si="462"/>
        <v>322725284343.08759</v>
      </c>
      <c r="Z1345" s="53"/>
      <c r="AA1345" s="53">
        <f t="shared" si="463"/>
        <v>316688002078.51556</v>
      </c>
      <c r="AB1345" s="53"/>
      <c r="AC1345" s="53">
        <f t="shared" si="472"/>
        <v>365986186799.99994</v>
      </c>
      <c r="AD1345" s="53">
        <f t="shared" si="473"/>
        <v>355534186799.99994</v>
      </c>
      <c r="AE1345" s="53">
        <f t="shared" si="474"/>
        <v>322725284343.08759</v>
      </c>
      <c r="AF1345" s="53">
        <f t="shared" si="475"/>
        <v>0.94874833340610587</v>
      </c>
      <c r="AG1345" s="53">
        <f t="shared" si="476"/>
        <v>316688002078.51556</v>
      </c>
      <c r="AI1345" s="53">
        <f t="shared" si="471"/>
        <v>0</v>
      </c>
      <c r="AJ1345" s="53">
        <f t="shared" si="471"/>
        <v>0</v>
      </c>
      <c r="AK1345" s="53">
        <f t="shared" si="471"/>
        <v>0</v>
      </c>
      <c r="AL1345" s="53">
        <f t="shared" si="470"/>
        <v>-0.94874833340610587</v>
      </c>
      <c r="AM1345" s="53">
        <f t="shared" si="470"/>
        <v>0</v>
      </c>
    </row>
    <row r="1346" spans="1:39" x14ac:dyDescent="0.35">
      <c r="A1346" s="301">
        <v>2024</v>
      </c>
      <c r="B1346" s="301" t="s">
        <v>85</v>
      </c>
      <c r="C1346" s="301" t="s">
        <v>65</v>
      </c>
      <c r="D1346" s="302" t="s">
        <v>15</v>
      </c>
      <c r="E1346" s="302" t="s">
        <v>228</v>
      </c>
      <c r="F1346" s="301" t="s">
        <v>78</v>
      </c>
      <c r="G1346" s="301" t="s">
        <v>77</v>
      </c>
      <c r="H1346" s="322">
        <v>209272523000</v>
      </c>
      <c r="I1346" s="322">
        <v>185954263146</v>
      </c>
      <c r="J1346" s="322">
        <v>161286353706</v>
      </c>
      <c r="K1346" s="304">
        <v>0.8673442112987092</v>
      </c>
      <c r="L1346" s="322">
        <v>92171596862</v>
      </c>
      <c r="M1346" s="304">
        <v>0.49566810301967884</v>
      </c>
      <c r="P1346">
        <f t="shared" si="464"/>
        <v>2024</v>
      </c>
      <c r="Q1346" t="str">
        <f t="shared" si="465"/>
        <v>Carlos Galán 2024-2027</v>
      </c>
      <c r="R1346" t="str">
        <f t="shared" si="466"/>
        <v>0228-UNIDAD ADMINISTRATIVA ESPECIAL DE SERVICIOS PÚBLICOS</v>
      </c>
      <c r="S1346" t="str">
        <f t="shared" si="467"/>
        <v>HÁBITAT</v>
      </c>
      <c r="T1346" t="str">
        <f t="shared" si="468"/>
        <v>Establecimientos Públicos</v>
      </c>
      <c r="U1346" t="str">
        <f t="shared" si="469"/>
        <v>Inversión directa</v>
      </c>
      <c r="V1346" t="s">
        <v>256</v>
      </c>
      <c r="W1346" s="53">
        <f t="shared" si="460"/>
        <v>218731641039.59998</v>
      </c>
      <c r="X1346" s="53">
        <f t="shared" si="461"/>
        <v>194359395840.19919</v>
      </c>
      <c r="Y1346" s="53">
        <f t="shared" si="462"/>
        <v>168576496893.5112</v>
      </c>
      <c r="Z1346" s="53"/>
      <c r="AA1346" s="53">
        <f t="shared" si="463"/>
        <v>96337753040.162384</v>
      </c>
      <c r="AB1346" s="53"/>
      <c r="AC1346" s="53">
        <f t="shared" si="472"/>
        <v>218731641039.59998</v>
      </c>
      <c r="AD1346" s="53">
        <f t="shared" si="473"/>
        <v>194359395840.19919</v>
      </c>
      <c r="AE1346" s="53">
        <f t="shared" si="474"/>
        <v>168576496893.5112</v>
      </c>
      <c r="AF1346" s="53">
        <f t="shared" si="475"/>
        <v>0.90654816964941076</v>
      </c>
      <c r="AG1346" s="53">
        <f t="shared" si="476"/>
        <v>96337753040.162384</v>
      </c>
      <c r="AI1346" s="53">
        <f t="shared" si="471"/>
        <v>0</v>
      </c>
      <c r="AJ1346" s="53">
        <f t="shared" si="471"/>
        <v>0</v>
      </c>
      <c r="AK1346" s="53">
        <f t="shared" si="471"/>
        <v>0</v>
      </c>
      <c r="AL1346" s="53">
        <f t="shared" si="470"/>
        <v>-0.90654816964941076</v>
      </c>
      <c r="AM1346" s="53">
        <f t="shared" si="470"/>
        <v>0</v>
      </c>
    </row>
    <row r="1347" spans="1:39" x14ac:dyDescent="0.35">
      <c r="A1347" s="301">
        <v>2024</v>
      </c>
      <c r="B1347" s="301" t="s">
        <v>85</v>
      </c>
      <c r="C1347" s="301" t="s">
        <v>66</v>
      </c>
      <c r="D1347" s="302" t="s">
        <v>8</v>
      </c>
      <c r="E1347" s="302" t="s">
        <v>228</v>
      </c>
      <c r="F1347" s="301" t="s">
        <v>76</v>
      </c>
      <c r="G1347" s="301" t="s">
        <v>77</v>
      </c>
      <c r="H1347" s="322">
        <v>8528080000</v>
      </c>
      <c r="I1347" s="322">
        <v>8405433558</v>
      </c>
      <c r="J1347" s="322">
        <v>8126711317</v>
      </c>
      <c r="K1347" s="304">
        <v>0.96684023030141952</v>
      </c>
      <c r="L1347" s="322">
        <v>7687421454</v>
      </c>
      <c r="M1347" s="304">
        <v>0.91457762421825095</v>
      </c>
      <c r="P1347">
        <f t="shared" si="464"/>
        <v>2024</v>
      </c>
      <c r="Q1347" t="str">
        <f t="shared" si="465"/>
        <v>Carlos Galán 2024-2027</v>
      </c>
      <c r="R1347" t="str">
        <f t="shared" si="466"/>
        <v>0229-INSTITUTO DISTRITAL DE PROTECCIÓN Y BIENESTAR ANIMAL</v>
      </c>
      <c r="S1347" t="str">
        <f t="shared" si="467"/>
        <v>AMBIENTE</v>
      </c>
      <c r="T1347" t="str">
        <f t="shared" si="468"/>
        <v>Establecimientos Públicos</v>
      </c>
      <c r="U1347" t="str">
        <f t="shared" si="469"/>
        <v>Funcionamiento</v>
      </c>
      <c r="V1347" t="s">
        <v>256</v>
      </c>
      <c r="W1347" s="53">
        <f t="shared" si="460"/>
        <v>8913549216</v>
      </c>
      <c r="X1347" s="53">
        <f t="shared" si="461"/>
        <v>8785359154.8216</v>
      </c>
      <c r="Y1347" s="53">
        <f t="shared" si="462"/>
        <v>8494038668.5283995</v>
      </c>
      <c r="Z1347" s="53"/>
      <c r="AA1347" s="53">
        <f t="shared" si="463"/>
        <v>8034892903.7207994</v>
      </c>
      <c r="AB1347" s="53"/>
      <c r="AC1347" s="53">
        <f t="shared" si="472"/>
        <v>8913549216</v>
      </c>
      <c r="AD1347" s="53">
        <f t="shared" si="473"/>
        <v>8785359154.8216</v>
      </c>
      <c r="AE1347" s="53">
        <f t="shared" si="474"/>
        <v>8494038668.5283995</v>
      </c>
      <c r="AF1347" s="53">
        <f t="shared" si="475"/>
        <v>1.0105414087110436</v>
      </c>
      <c r="AG1347" s="53">
        <f t="shared" si="476"/>
        <v>8034892903.7207994</v>
      </c>
      <c r="AI1347" s="53">
        <f t="shared" si="471"/>
        <v>0</v>
      </c>
      <c r="AJ1347" s="53">
        <f t="shared" si="471"/>
        <v>0</v>
      </c>
      <c r="AK1347" s="53">
        <f t="shared" si="471"/>
        <v>0</v>
      </c>
      <c r="AL1347" s="53">
        <f t="shared" si="470"/>
        <v>-1.0105414087110436</v>
      </c>
      <c r="AM1347" s="53">
        <f t="shared" si="470"/>
        <v>0</v>
      </c>
    </row>
    <row r="1348" spans="1:39" x14ac:dyDescent="0.35">
      <c r="A1348" s="301">
        <v>2024</v>
      </c>
      <c r="B1348" s="301" t="s">
        <v>85</v>
      </c>
      <c r="C1348" s="301" t="s">
        <v>66</v>
      </c>
      <c r="D1348" s="302" t="s">
        <v>8</v>
      </c>
      <c r="E1348" s="302" t="s">
        <v>228</v>
      </c>
      <c r="F1348" s="301" t="s">
        <v>78</v>
      </c>
      <c r="G1348" s="301" t="s">
        <v>77</v>
      </c>
      <c r="H1348" s="322">
        <v>29242221000</v>
      </c>
      <c r="I1348" s="322">
        <v>25398809473</v>
      </c>
      <c r="J1348" s="322">
        <v>23925378581</v>
      </c>
      <c r="K1348" s="304">
        <v>0.94198819068404294</v>
      </c>
      <c r="L1348" s="322">
        <v>19220757767</v>
      </c>
      <c r="M1348" s="304">
        <v>0.75675821685392275</v>
      </c>
      <c r="P1348">
        <f t="shared" si="464"/>
        <v>2024</v>
      </c>
      <c r="Q1348" t="str">
        <f t="shared" si="465"/>
        <v>Carlos Galán 2024-2027</v>
      </c>
      <c r="R1348" t="str">
        <f t="shared" si="466"/>
        <v>0229-INSTITUTO DISTRITAL DE PROTECCIÓN Y BIENESTAR ANIMAL</v>
      </c>
      <c r="S1348" t="str">
        <f t="shared" si="467"/>
        <v>AMBIENTE</v>
      </c>
      <c r="T1348" t="str">
        <f t="shared" si="468"/>
        <v>Establecimientos Públicos</v>
      </c>
      <c r="U1348" t="str">
        <f t="shared" si="469"/>
        <v>Inversión directa</v>
      </c>
      <c r="V1348" t="s">
        <v>256</v>
      </c>
      <c r="W1348" s="53">
        <f t="shared" si="460"/>
        <v>30563969389.199997</v>
      </c>
      <c r="X1348" s="53">
        <f t="shared" si="461"/>
        <v>26546835661.179596</v>
      </c>
      <c r="Y1348" s="53">
        <f t="shared" si="462"/>
        <v>25006805692.861198</v>
      </c>
      <c r="Z1348" s="53"/>
      <c r="AA1348" s="53">
        <f t="shared" si="463"/>
        <v>20089536018.068398</v>
      </c>
      <c r="AB1348" s="53"/>
      <c r="AC1348" s="53">
        <f t="shared" si="472"/>
        <v>30563969389.199997</v>
      </c>
      <c r="AD1348" s="53">
        <f t="shared" si="473"/>
        <v>26546835661.179596</v>
      </c>
      <c r="AE1348" s="53">
        <f t="shared" si="474"/>
        <v>25006805692.861198</v>
      </c>
      <c r="AF1348" s="53">
        <f t="shared" si="475"/>
        <v>0.98456605690296162</v>
      </c>
      <c r="AG1348" s="53">
        <f t="shared" si="476"/>
        <v>20089536018.068398</v>
      </c>
      <c r="AI1348" s="53">
        <f t="shared" si="471"/>
        <v>0</v>
      </c>
      <c r="AJ1348" s="53">
        <f t="shared" si="471"/>
        <v>0</v>
      </c>
      <c r="AK1348" s="53">
        <f t="shared" si="471"/>
        <v>0</v>
      </c>
      <c r="AL1348" s="53">
        <f t="shared" si="470"/>
        <v>-0.98456605690296162</v>
      </c>
      <c r="AM1348" s="53">
        <f t="shared" si="470"/>
        <v>0</v>
      </c>
    </row>
    <row r="1349" spans="1:39" x14ac:dyDescent="0.35">
      <c r="A1349" s="301">
        <v>2024</v>
      </c>
      <c r="B1349" s="301" t="s">
        <v>85</v>
      </c>
      <c r="C1349" s="301" t="s">
        <v>67</v>
      </c>
      <c r="D1349" s="302" t="s">
        <v>11</v>
      </c>
      <c r="E1349" s="302" t="s">
        <v>229</v>
      </c>
      <c r="F1349" s="301" t="s">
        <v>76</v>
      </c>
      <c r="G1349" s="301" t="s">
        <v>77</v>
      </c>
      <c r="H1349" s="322">
        <v>448839560000</v>
      </c>
      <c r="I1349" s="322">
        <v>497675709421</v>
      </c>
      <c r="J1349" s="322">
        <v>471583821271</v>
      </c>
      <c r="K1349" s="304">
        <v>0.94757251025902889</v>
      </c>
      <c r="L1349" s="322">
        <v>431961044366</v>
      </c>
      <c r="M1349" s="304">
        <v>0.86795685662164834</v>
      </c>
      <c r="P1349">
        <f t="shared" si="464"/>
        <v>2024</v>
      </c>
      <c r="Q1349" t="str">
        <f t="shared" si="465"/>
        <v>Carlos Galán 2024-2027</v>
      </c>
      <c r="R1349" t="str">
        <f t="shared" si="466"/>
        <v xml:space="preserve">0230-UNIVERSIDAD DISTRITAL  </v>
      </c>
      <c r="S1349" t="str">
        <f t="shared" si="467"/>
        <v>EDUCACIÓN</v>
      </c>
      <c r="T1349" t="str">
        <f t="shared" si="468"/>
        <v>Ente Autónomo Universitario</v>
      </c>
      <c r="U1349" t="str">
        <f t="shared" si="469"/>
        <v>Funcionamiento</v>
      </c>
      <c r="V1349" t="s">
        <v>256</v>
      </c>
      <c r="W1349" s="53">
        <f t="shared" ref="W1349:W1412" si="477">IF(A1349=$W$1,H1349*$W$2,IF(A1349=$X$1,H1349*$X$2,IF(A1349=$Y$1,H1349*$Y$2,IF(A1349=$Z$1,H1349*$Z$2,IF(A1349=$AA$1,H1349*$AA$2,IF(A1349=$AB$1,H1349*$AB$2,IF(A1349=$AC$1,H1349*$AC$2,IF(A1349=$AD$1,H1349*$AD$2,IF(A1349=$AE$1,H1349*$AE$2,IF(A1349=$AF$1,H1349*$AF$2,IF(A1349=$AG$1,H1349*$AG$2,IF(A1349=$AH$1,H1349*$AH$2,IF(A1349=$AI$1,H1349*$AI$2,IF(A1349=$AJ$1,H1349*$AJ$2,0))))))))))))))</f>
        <v>469127108111.99994</v>
      </c>
      <c r="X1349" s="53">
        <f t="shared" ref="X1349:X1412" si="478">IF(A1349=$W$1,I1349*$W$2,IF(A1349=$X$1,I1349*$X$2,IF(A1349=$Y$1,I1349*$Y$2,IF(A1349=$Z$1,I1349*$Z$2,IF(A1349=$AA$1,I1349*$AA$2,IF(A1349=$AB$1,I1349*$AB$2,IF(A1349=$AC$1,I1349*$AC$2,IF(A1349=$AD$1,I1349*$AD$2,IF(A1349=$AE$1,I1349*$AE$2,IF(A1349=$AF$1,I1349*$AF$2,IF(A1349=$AG$1,I1349*$AG$2,IF(A1349=$AH$1,I1349*$AH$2,IF(A1349=$AI$1,I1349*$AI$2,IF(A1349=$AJ$1,I1349*$AJ$2,0))))))))))))))</f>
        <v>520170651486.82916</v>
      </c>
      <c r="Y1349" s="53">
        <f t="shared" ref="Y1349:Y1412" si="479">IF(A1349=$W$1,J1349*$W$2,IF(A1349=$X$1,J1349*$X$2,IF(A1349=$Y$1,J1349*$Y$2,IF(A1349=$Z$1,J1349*$Z$2,IF(A1349=$AA$1,J1349*$AA$2,IF(A1349=$AB$1,J1349*$AB$2,IF(A1349=$AC$1,J1349*$AC$2,IF(A1349=$AD$1,J1349*$AD$2,IF(A1349=$AE$1,J1349*$AE$2,IF(A1349=$AF$1,J1349*$AF$2,IF(A1349=$AG$1,J1349*$AG$2,IF(A1349=$AH$1,J1349*$AH$2,IF(A1349=$AI$1,J1349*$AI$2,IF(A1349=$AJ$1,J1349*$AJ$2,0))))))))))))))</f>
        <v>492899409992.44916</v>
      </c>
      <c r="Z1349" s="53"/>
      <c r="AA1349" s="53">
        <f t="shared" ref="AA1349:AA1412" si="480">IF(A1349=$W$1,L1349*$W$2,IF(A1349=$X$1,L1349*$X$2,IF(A1349=$Y$1,L1349*$Y$2,IF(A1349=$Z$1,L1349*$Z$2,IF(A1349=$AA$1,L1349*$AA$2,IF(A1349=$AB$1,L1349*$AB$2,IF(A1349=$AC$1,L1349*$AC$2,IF(A1349=$AD$1,L1349*$AD$2,IF(A1349=$AE$1,L1349*$AE$2,IF(A1349=$AF$1,L1349*$AF$2,IF(A1349=$AG$1,L1349*$AG$2,IF(A1349=$AH$1,L1349*$AH$2,IF(A1349=$AI$1,L1349*$AI$2,IF(A1349=$AJ$1,L1349*$AJ$2,0))))))))))))))</f>
        <v>451485683571.34314</v>
      </c>
      <c r="AB1349" s="53"/>
      <c r="AC1349" s="53">
        <f t="shared" si="472"/>
        <v>469127108111.99994</v>
      </c>
      <c r="AD1349" s="53">
        <f t="shared" si="473"/>
        <v>520170651486.82916</v>
      </c>
      <c r="AE1349" s="53">
        <f t="shared" si="474"/>
        <v>492899409992.44916</v>
      </c>
      <c r="AF1349" s="53">
        <f t="shared" si="475"/>
        <v>0.99040278772273693</v>
      </c>
      <c r="AG1349" s="53">
        <f t="shared" si="476"/>
        <v>451485683571.34314</v>
      </c>
      <c r="AI1349" s="53">
        <f t="shared" si="471"/>
        <v>0</v>
      </c>
      <c r="AJ1349" s="53">
        <f t="shared" si="471"/>
        <v>0</v>
      </c>
      <c r="AK1349" s="53">
        <f t="shared" si="471"/>
        <v>0</v>
      </c>
      <c r="AL1349" s="53">
        <f t="shared" si="470"/>
        <v>-0.99040278772273693</v>
      </c>
      <c r="AM1349" s="53">
        <f t="shared" si="470"/>
        <v>0</v>
      </c>
    </row>
    <row r="1350" spans="1:39" x14ac:dyDescent="0.35">
      <c r="A1350" s="301">
        <v>2024</v>
      </c>
      <c r="B1350" s="301" t="s">
        <v>85</v>
      </c>
      <c r="C1350" s="301" t="s">
        <v>67</v>
      </c>
      <c r="D1350" s="302" t="s">
        <v>11</v>
      </c>
      <c r="E1350" s="302" t="s">
        <v>229</v>
      </c>
      <c r="F1350" s="301" t="s">
        <v>79</v>
      </c>
      <c r="G1350" s="301" t="s">
        <v>77</v>
      </c>
      <c r="H1350" s="322">
        <v>0</v>
      </c>
      <c r="I1350" s="322">
        <v>0</v>
      </c>
      <c r="J1350" s="322">
        <v>0</v>
      </c>
      <c r="K1350" s="304" t="s">
        <v>239</v>
      </c>
      <c r="L1350" s="322">
        <v>0</v>
      </c>
      <c r="M1350" s="304" t="s">
        <v>239</v>
      </c>
      <c r="P1350">
        <f t="shared" ref="P1350:P1413" si="481">+A1350</f>
        <v>2024</v>
      </c>
      <c r="Q1350" t="str">
        <f t="shared" ref="Q1350:Q1413" si="482">+B1350</f>
        <v>Carlos Galán 2024-2027</v>
      </c>
      <c r="R1350" t="str">
        <f t="shared" ref="R1350:R1413" si="483">+C1350</f>
        <v xml:space="preserve">0230-UNIVERSIDAD DISTRITAL  </v>
      </c>
      <c r="S1350" t="str">
        <f t="shared" ref="S1350:S1413" si="484">+D1350</f>
        <v>EDUCACIÓN</v>
      </c>
      <c r="T1350" t="str">
        <f t="shared" ref="T1350:T1413" si="485">+E1350</f>
        <v>Ente Autónomo Universitario</v>
      </c>
      <c r="U1350" t="str">
        <f t="shared" ref="U1350:U1413" si="486">+F1350</f>
        <v>Servicio de la deuda</v>
      </c>
      <c r="V1350" t="s">
        <v>256</v>
      </c>
      <c r="W1350" s="53">
        <f t="shared" si="477"/>
        <v>0</v>
      </c>
      <c r="X1350" s="53">
        <f t="shared" si="478"/>
        <v>0</v>
      </c>
      <c r="Y1350" s="53">
        <f t="shared" si="479"/>
        <v>0</v>
      </c>
      <c r="Z1350" s="53"/>
      <c r="AA1350" s="53">
        <f t="shared" si="480"/>
        <v>0</v>
      </c>
      <c r="AB1350" s="53"/>
      <c r="AC1350" s="53">
        <f t="shared" si="472"/>
        <v>0</v>
      </c>
      <c r="AD1350" s="53">
        <f t="shared" si="473"/>
        <v>0</v>
      </c>
      <c r="AE1350" s="53">
        <f t="shared" si="474"/>
        <v>0</v>
      </c>
      <c r="AF1350" s="53">
        <f t="shared" si="475"/>
        <v>0</v>
      </c>
      <c r="AG1350" s="53">
        <f t="shared" si="476"/>
        <v>0</v>
      </c>
      <c r="AI1350" s="53">
        <f t="shared" si="471"/>
        <v>0</v>
      </c>
      <c r="AJ1350" s="53">
        <f t="shared" si="471"/>
        <v>0</v>
      </c>
      <c r="AK1350" s="53">
        <f t="shared" si="471"/>
        <v>0</v>
      </c>
      <c r="AL1350" s="53">
        <f t="shared" si="470"/>
        <v>0</v>
      </c>
      <c r="AM1350" s="53">
        <f t="shared" si="470"/>
        <v>0</v>
      </c>
    </row>
    <row r="1351" spans="1:39" x14ac:dyDescent="0.35">
      <c r="A1351" s="301">
        <v>2024</v>
      </c>
      <c r="B1351" s="301" t="s">
        <v>85</v>
      </c>
      <c r="C1351" s="301" t="s">
        <v>67</v>
      </c>
      <c r="D1351" s="302" t="s">
        <v>11</v>
      </c>
      <c r="E1351" s="302" t="s">
        <v>229</v>
      </c>
      <c r="F1351" s="301" t="s">
        <v>78</v>
      </c>
      <c r="G1351" s="301" t="s">
        <v>77</v>
      </c>
      <c r="H1351" s="322">
        <v>34865642000</v>
      </c>
      <c r="I1351" s="322">
        <v>51051547742</v>
      </c>
      <c r="J1351" s="322">
        <v>48156954029</v>
      </c>
      <c r="K1351" s="304">
        <v>0.94330056891461056</v>
      </c>
      <c r="L1351" s="322">
        <v>5139815731</v>
      </c>
      <c r="M1351" s="304">
        <v>0.10067894037170365</v>
      </c>
      <c r="P1351">
        <f t="shared" si="481"/>
        <v>2024</v>
      </c>
      <c r="Q1351" t="str">
        <f t="shared" si="482"/>
        <v>Carlos Galán 2024-2027</v>
      </c>
      <c r="R1351" t="str">
        <f t="shared" si="483"/>
        <v xml:space="preserve">0230-UNIVERSIDAD DISTRITAL  </v>
      </c>
      <c r="S1351" t="str">
        <f t="shared" si="484"/>
        <v>EDUCACIÓN</v>
      </c>
      <c r="T1351" t="str">
        <f t="shared" si="485"/>
        <v>Ente Autónomo Universitario</v>
      </c>
      <c r="U1351" t="str">
        <f t="shared" si="486"/>
        <v>Inversión directa</v>
      </c>
      <c r="V1351" t="s">
        <v>256</v>
      </c>
      <c r="W1351" s="53">
        <f t="shared" si="477"/>
        <v>36441569018.399994</v>
      </c>
      <c r="X1351" s="53">
        <f t="shared" si="478"/>
        <v>53359077699.938393</v>
      </c>
      <c r="Y1351" s="53">
        <f t="shared" si="479"/>
        <v>50333648351.110794</v>
      </c>
      <c r="Z1351" s="53"/>
      <c r="AA1351" s="53">
        <f t="shared" si="480"/>
        <v>5372135402.0411997</v>
      </c>
      <c r="AB1351" s="53"/>
      <c r="AC1351" s="53">
        <f t="shared" si="472"/>
        <v>36441569018.399994</v>
      </c>
      <c r="AD1351" s="53">
        <f t="shared" si="473"/>
        <v>53359077699.938393</v>
      </c>
      <c r="AE1351" s="53">
        <f t="shared" si="474"/>
        <v>50333648351.110794</v>
      </c>
      <c r="AF1351" s="53">
        <f t="shared" si="475"/>
        <v>0.98593775462955091</v>
      </c>
      <c r="AG1351" s="53">
        <f t="shared" si="476"/>
        <v>5372135402.0411997</v>
      </c>
      <c r="AI1351" s="53">
        <f t="shared" si="471"/>
        <v>0</v>
      </c>
      <c r="AJ1351" s="53">
        <f t="shared" si="471"/>
        <v>0</v>
      </c>
      <c r="AK1351" s="53">
        <f t="shared" si="471"/>
        <v>0</v>
      </c>
      <c r="AL1351" s="53">
        <f t="shared" si="470"/>
        <v>-0.98593775462955091</v>
      </c>
      <c r="AM1351" s="53">
        <f t="shared" si="470"/>
        <v>0</v>
      </c>
    </row>
    <row r="1352" spans="1:39" x14ac:dyDescent="0.35">
      <c r="A1352" s="301">
        <v>2024</v>
      </c>
      <c r="B1352" s="301" t="s">
        <v>85</v>
      </c>
      <c r="C1352" s="301" t="s">
        <v>67</v>
      </c>
      <c r="D1352" s="302" t="s">
        <v>11</v>
      </c>
      <c r="E1352" s="302" t="s">
        <v>229</v>
      </c>
      <c r="F1352" s="301" t="s">
        <v>80</v>
      </c>
      <c r="G1352" s="301" t="s">
        <v>77</v>
      </c>
      <c r="H1352" s="322">
        <v>200000000</v>
      </c>
      <c r="I1352" s="322">
        <v>200000000</v>
      </c>
      <c r="J1352" s="322">
        <v>143000000</v>
      </c>
      <c r="K1352" s="304">
        <v>0.71499999999999997</v>
      </c>
      <c r="L1352" s="322">
        <v>18000000</v>
      </c>
      <c r="M1352" s="304">
        <v>0.09</v>
      </c>
      <c r="P1352">
        <f t="shared" si="481"/>
        <v>2024</v>
      </c>
      <c r="Q1352" t="str">
        <f t="shared" si="482"/>
        <v>Carlos Galán 2024-2027</v>
      </c>
      <c r="R1352" t="str">
        <f t="shared" si="483"/>
        <v xml:space="preserve">0230-UNIVERSIDAD DISTRITAL  </v>
      </c>
      <c r="S1352" t="str">
        <f t="shared" si="484"/>
        <v>EDUCACIÓN</v>
      </c>
      <c r="T1352" t="str">
        <f t="shared" si="485"/>
        <v>Ente Autónomo Universitario</v>
      </c>
      <c r="U1352" t="str">
        <f t="shared" si="486"/>
        <v>Transferencias</v>
      </c>
      <c r="V1352" t="s">
        <v>256</v>
      </c>
      <c r="W1352" s="53">
        <f t="shared" si="477"/>
        <v>209039999.99999997</v>
      </c>
      <c r="X1352" s="53">
        <f t="shared" si="478"/>
        <v>209039999.99999997</v>
      </c>
      <c r="Y1352" s="53">
        <f t="shared" si="479"/>
        <v>149463600</v>
      </c>
      <c r="Z1352" s="53"/>
      <c r="AA1352" s="53">
        <f t="shared" si="480"/>
        <v>18813600</v>
      </c>
      <c r="AB1352" s="53"/>
      <c r="AC1352" s="53">
        <f t="shared" si="472"/>
        <v>209039999.99999997</v>
      </c>
      <c r="AD1352" s="53">
        <f t="shared" si="473"/>
        <v>209039999.99999997</v>
      </c>
      <c r="AE1352" s="53">
        <f t="shared" si="474"/>
        <v>149463600</v>
      </c>
      <c r="AF1352" s="53">
        <f t="shared" si="475"/>
        <v>0.74731799999999993</v>
      </c>
      <c r="AG1352" s="53">
        <f t="shared" si="476"/>
        <v>18813600</v>
      </c>
      <c r="AI1352" s="53">
        <f t="shared" si="471"/>
        <v>0</v>
      </c>
      <c r="AJ1352" s="53">
        <f t="shared" si="471"/>
        <v>0</v>
      </c>
      <c r="AK1352" s="53">
        <f t="shared" si="471"/>
        <v>0</v>
      </c>
      <c r="AL1352" s="53">
        <f t="shared" si="470"/>
        <v>-0.74731799999999993</v>
      </c>
      <c r="AM1352" s="53">
        <f t="shared" si="470"/>
        <v>0</v>
      </c>
    </row>
    <row r="1353" spans="1:39" x14ac:dyDescent="0.35">
      <c r="A1353" s="301">
        <v>2024</v>
      </c>
      <c r="B1353" s="301" t="s">
        <v>85</v>
      </c>
      <c r="C1353" s="301" t="s">
        <v>68</v>
      </c>
      <c r="D1353" s="302" t="s">
        <v>19</v>
      </c>
      <c r="E1353" s="302" t="s">
        <v>227</v>
      </c>
      <c r="F1353" s="301" t="s">
        <v>76</v>
      </c>
      <c r="G1353" s="301" t="s">
        <v>77</v>
      </c>
      <c r="H1353" s="322">
        <v>216920557000</v>
      </c>
      <c r="I1353" s="322">
        <v>234248208000</v>
      </c>
      <c r="J1353" s="322">
        <v>233939763065</v>
      </c>
      <c r="K1353" s="304">
        <v>0.99868325594618845</v>
      </c>
      <c r="L1353" s="322">
        <v>232788763054</v>
      </c>
      <c r="M1353" s="304">
        <v>0.99376966441510617</v>
      </c>
      <c r="P1353">
        <f t="shared" si="481"/>
        <v>2024</v>
      </c>
      <c r="Q1353" t="str">
        <f t="shared" si="482"/>
        <v>Carlos Galán 2024-2027</v>
      </c>
      <c r="R1353" t="str">
        <f t="shared" si="483"/>
        <v>0235-CONTRALORÍA DISTRITAL</v>
      </c>
      <c r="S1353" t="str">
        <f t="shared" si="484"/>
        <v>ORGANISMO DE CONTROL</v>
      </c>
      <c r="T1353" t="str">
        <f t="shared" si="485"/>
        <v>Organismo de Control</v>
      </c>
      <c r="U1353" t="str">
        <f t="shared" si="486"/>
        <v>Funcionamiento</v>
      </c>
      <c r="V1353" t="s">
        <v>256</v>
      </c>
      <c r="W1353" s="53">
        <f t="shared" si="477"/>
        <v>226725366176.39999</v>
      </c>
      <c r="X1353" s="53">
        <f t="shared" si="478"/>
        <v>244836227001.59998</v>
      </c>
      <c r="Y1353" s="53">
        <f t="shared" si="479"/>
        <v>244513840355.53796</v>
      </c>
      <c r="Z1353" s="53"/>
      <c r="AA1353" s="53">
        <f t="shared" si="480"/>
        <v>243310815144.04077</v>
      </c>
      <c r="AB1353" s="53"/>
      <c r="AC1353" s="53">
        <f t="shared" si="472"/>
        <v>226725366176.39999</v>
      </c>
      <c r="AD1353" s="53">
        <f t="shared" si="473"/>
        <v>244836227001.59998</v>
      </c>
      <c r="AE1353" s="53">
        <f t="shared" si="474"/>
        <v>244513840355.53796</v>
      </c>
      <c r="AF1353" s="53">
        <f t="shared" si="475"/>
        <v>1.0438237391149561</v>
      </c>
      <c r="AG1353" s="53">
        <f t="shared" si="476"/>
        <v>243310815144.04077</v>
      </c>
      <c r="AI1353" s="53">
        <f t="shared" si="471"/>
        <v>0</v>
      </c>
      <c r="AJ1353" s="53">
        <f t="shared" si="471"/>
        <v>0</v>
      </c>
      <c r="AK1353" s="53">
        <f t="shared" si="471"/>
        <v>0</v>
      </c>
      <c r="AL1353" s="53">
        <f t="shared" si="470"/>
        <v>-1.0438237391149561</v>
      </c>
      <c r="AM1353" s="53">
        <f t="shared" si="470"/>
        <v>0</v>
      </c>
    </row>
    <row r="1354" spans="1:39" x14ac:dyDescent="0.35">
      <c r="A1354" s="301">
        <v>2024</v>
      </c>
      <c r="B1354" s="301" t="s">
        <v>85</v>
      </c>
      <c r="C1354" s="301" t="s">
        <v>68</v>
      </c>
      <c r="D1354" s="302" t="s">
        <v>19</v>
      </c>
      <c r="E1354" s="302" t="s">
        <v>227</v>
      </c>
      <c r="F1354" s="301" t="s">
        <v>78</v>
      </c>
      <c r="G1354" s="301" t="s">
        <v>77</v>
      </c>
      <c r="H1354" s="322">
        <v>18160438000</v>
      </c>
      <c r="I1354" s="322">
        <v>22460438000</v>
      </c>
      <c r="J1354" s="322">
        <v>22353954499</v>
      </c>
      <c r="K1354" s="304">
        <v>0.99525906391496011</v>
      </c>
      <c r="L1354" s="322">
        <v>19398027948</v>
      </c>
      <c r="M1354" s="304">
        <v>0.86365314639011048</v>
      </c>
      <c r="P1354">
        <f t="shared" si="481"/>
        <v>2024</v>
      </c>
      <c r="Q1354" t="str">
        <f t="shared" si="482"/>
        <v>Carlos Galán 2024-2027</v>
      </c>
      <c r="R1354" t="str">
        <f t="shared" si="483"/>
        <v>0235-CONTRALORÍA DISTRITAL</v>
      </c>
      <c r="S1354" t="str">
        <f t="shared" si="484"/>
        <v>ORGANISMO DE CONTROL</v>
      </c>
      <c r="T1354" t="str">
        <f t="shared" si="485"/>
        <v>Organismo de Control</v>
      </c>
      <c r="U1354" t="str">
        <f t="shared" si="486"/>
        <v>Inversión directa</v>
      </c>
      <c r="V1354" t="s">
        <v>256</v>
      </c>
      <c r="W1354" s="53">
        <f t="shared" si="477"/>
        <v>18981289797.599998</v>
      </c>
      <c r="X1354" s="53">
        <f t="shared" si="478"/>
        <v>23475649797.599998</v>
      </c>
      <c r="Y1354" s="53">
        <f t="shared" si="479"/>
        <v>23364353242.354797</v>
      </c>
      <c r="Z1354" s="53"/>
      <c r="AA1354" s="53">
        <f t="shared" si="480"/>
        <v>20274818811.249599</v>
      </c>
      <c r="AB1354" s="53"/>
      <c r="AC1354" s="53">
        <f t="shared" si="472"/>
        <v>18981289797.599998</v>
      </c>
      <c r="AD1354" s="53">
        <f t="shared" si="473"/>
        <v>23475649797.599998</v>
      </c>
      <c r="AE1354" s="53">
        <f t="shared" si="474"/>
        <v>23364353242.354797</v>
      </c>
      <c r="AF1354" s="53">
        <f t="shared" si="475"/>
        <v>1.0402447736039162</v>
      </c>
      <c r="AG1354" s="53">
        <f t="shared" si="476"/>
        <v>20274818811.249599</v>
      </c>
      <c r="AI1354" s="53">
        <f t="shared" si="471"/>
        <v>0</v>
      </c>
      <c r="AJ1354" s="53">
        <f t="shared" si="471"/>
        <v>0</v>
      </c>
      <c r="AK1354" s="53">
        <f t="shared" si="471"/>
        <v>0</v>
      </c>
      <c r="AL1354" s="53">
        <f t="shared" si="470"/>
        <v>-1.0402447736039162</v>
      </c>
      <c r="AM1354" s="53">
        <f t="shared" si="470"/>
        <v>0</v>
      </c>
    </row>
    <row r="1355" spans="1:39" x14ac:dyDescent="0.35">
      <c r="A1355" s="301">
        <v>2024</v>
      </c>
      <c r="B1355" s="301" t="s">
        <v>85</v>
      </c>
      <c r="C1355" s="301" t="s">
        <v>69</v>
      </c>
      <c r="D1355" s="302" t="s">
        <v>11</v>
      </c>
      <c r="E1355" s="302" t="s">
        <v>228</v>
      </c>
      <c r="F1355" s="301" t="s">
        <v>76</v>
      </c>
      <c r="G1355" s="301" t="s">
        <v>77</v>
      </c>
      <c r="H1355" s="322">
        <v>12741778000</v>
      </c>
      <c r="I1355" s="322">
        <v>12485644274</v>
      </c>
      <c r="J1355" s="322">
        <v>11676284722</v>
      </c>
      <c r="K1355" s="304">
        <v>0.93517678909966995</v>
      </c>
      <c r="L1355" s="322">
        <v>11174126072</v>
      </c>
      <c r="M1355" s="304">
        <v>0.89495790740001346</v>
      </c>
      <c r="P1355">
        <f t="shared" si="481"/>
        <v>2024</v>
      </c>
      <c r="Q1355" t="str">
        <f t="shared" si="482"/>
        <v>Carlos Galán 2024-2027</v>
      </c>
      <c r="R1355" t="str">
        <f t="shared" si="483"/>
        <v>0501-AGENCIA DE EDUCACIÓN SUPERIOR, CIENCIA Y TECNOLOGÍA - ATENEA</v>
      </c>
      <c r="S1355" t="str">
        <f t="shared" si="484"/>
        <v>EDUCACIÓN</v>
      </c>
      <c r="T1355" t="str">
        <f t="shared" si="485"/>
        <v>Establecimientos Públicos</v>
      </c>
      <c r="U1355" t="str">
        <f t="shared" si="486"/>
        <v>Funcionamiento</v>
      </c>
      <c r="V1355" t="s">
        <v>256</v>
      </c>
      <c r="W1355" s="53">
        <f t="shared" si="477"/>
        <v>13317706365.599998</v>
      </c>
      <c r="X1355" s="53">
        <f t="shared" si="478"/>
        <v>13049995395.184799</v>
      </c>
      <c r="Y1355" s="53">
        <f t="shared" si="479"/>
        <v>12204052791.434399</v>
      </c>
      <c r="Z1355" s="53"/>
      <c r="AA1355" s="53">
        <f t="shared" si="480"/>
        <v>11679196570.454399</v>
      </c>
      <c r="AB1355" s="53"/>
      <c r="AC1355" s="53">
        <f t="shared" si="472"/>
        <v>13317706365.599998</v>
      </c>
      <c r="AD1355" s="53">
        <f t="shared" si="473"/>
        <v>13049995395.184799</v>
      </c>
      <c r="AE1355" s="53">
        <f t="shared" si="474"/>
        <v>12204052791.434399</v>
      </c>
      <c r="AF1355" s="53">
        <f t="shared" si="475"/>
        <v>0.97744677996697493</v>
      </c>
      <c r="AG1355" s="53">
        <f t="shared" si="476"/>
        <v>11679196570.454399</v>
      </c>
      <c r="AI1355" s="53">
        <f t="shared" si="471"/>
        <v>0</v>
      </c>
      <c r="AJ1355" s="53">
        <f t="shared" si="471"/>
        <v>0</v>
      </c>
      <c r="AK1355" s="53">
        <f t="shared" si="471"/>
        <v>0</v>
      </c>
      <c r="AL1355" s="53">
        <f t="shared" si="470"/>
        <v>-0.97744677996697493</v>
      </c>
      <c r="AM1355" s="53">
        <f t="shared" si="470"/>
        <v>0</v>
      </c>
    </row>
    <row r="1356" spans="1:39" x14ac:dyDescent="0.35">
      <c r="A1356" s="301">
        <v>2024</v>
      </c>
      <c r="B1356" s="301" t="s">
        <v>85</v>
      </c>
      <c r="C1356" s="301" t="s">
        <v>69</v>
      </c>
      <c r="D1356" s="302" t="s">
        <v>11</v>
      </c>
      <c r="E1356" s="302" t="s">
        <v>228</v>
      </c>
      <c r="F1356" s="301" t="s">
        <v>78</v>
      </c>
      <c r="G1356" s="301" t="s">
        <v>77</v>
      </c>
      <c r="H1356" s="322">
        <v>510000000000</v>
      </c>
      <c r="I1356" s="322">
        <v>560348394909</v>
      </c>
      <c r="J1356" s="322">
        <v>558524385423</v>
      </c>
      <c r="K1356" s="304">
        <v>0.99674486533276108</v>
      </c>
      <c r="L1356" s="322">
        <v>378179693628</v>
      </c>
      <c r="M1356" s="304">
        <v>0.67490100277598897</v>
      </c>
      <c r="P1356">
        <f t="shared" si="481"/>
        <v>2024</v>
      </c>
      <c r="Q1356" t="str">
        <f t="shared" si="482"/>
        <v>Carlos Galán 2024-2027</v>
      </c>
      <c r="R1356" t="str">
        <f t="shared" si="483"/>
        <v>0501-AGENCIA DE EDUCACIÓN SUPERIOR, CIENCIA Y TECNOLOGÍA - ATENEA</v>
      </c>
      <c r="S1356" t="str">
        <f t="shared" si="484"/>
        <v>EDUCACIÓN</v>
      </c>
      <c r="T1356" t="str">
        <f t="shared" si="485"/>
        <v>Establecimientos Públicos</v>
      </c>
      <c r="U1356" t="str">
        <f t="shared" si="486"/>
        <v>Inversión directa</v>
      </c>
      <c r="V1356" t="s">
        <v>256</v>
      </c>
      <c r="W1356" s="53">
        <f t="shared" si="477"/>
        <v>533051999999.99994</v>
      </c>
      <c r="X1356" s="53">
        <f t="shared" si="478"/>
        <v>585676142358.88672</v>
      </c>
      <c r="Y1356" s="53">
        <f t="shared" si="479"/>
        <v>583769687644.11951</v>
      </c>
      <c r="Z1356" s="53"/>
      <c r="AA1356" s="53">
        <f t="shared" si="480"/>
        <v>395273415779.98553</v>
      </c>
      <c r="AB1356" s="53"/>
      <c r="AC1356" s="53">
        <f t="shared" si="472"/>
        <v>533051999999.99994</v>
      </c>
      <c r="AD1356" s="53">
        <f t="shared" si="473"/>
        <v>585676142358.88672</v>
      </c>
      <c r="AE1356" s="53">
        <f t="shared" si="474"/>
        <v>583769687644.11951</v>
      </c>
      <c r="AF1356" s="53">
        <f t="shared" si="475"/>
        <v>1.0417977332458017</v>
      </c>
      <c r="AG1356" s="53">
        <f t="shared" si="476"/>
        <v>395273415779.98553</v>
      </c>
      <c r="AI1356" s="53">
        <f t="shared" si="471"/>
        <v>0</v>
      </c>
      <c r="AJ1356" s="53">
        <f t="shared" si="471"/>
        <v>0</v>
      </c>
      <c r="AK1356" s="53">
        <f t="shared" si="471"/>
        <v>0</v>
      </c>
      <c r="AL1356" s="53">
        <f t="shared" si="470"/>
        <v>-1.0417977332458017</v>
      </c>
      <c r="AM1356" s="53">
        <f t="shared" si="470"/>
        <v>0</v>
      </c>
    </row>
    <row r="1357" spans="1:39" x14ac:dyDescent="0.35">
      <c r="A1357" s="301">
        <v>2025</v>
      </c>
      <c r="B1357" s="301" t="s">
        <v>85</v>
      </c>
      <c r="C1357" s="301" t="s">
        <v>25</v>
      </c>
      <c r="D1357" s="302" t="s">
        <v>265</v>
      </c>
      <c r="E1357" s="302" t="s">
        <v>226</v>
      </c>
      <c r="F1357" s="301" t="s">
        <v>76</v>
      </c>
      <c r="G1357" s="301" t="s">
        <v>77</v>
      </c>
      <c r="H1357" s="322">
        <v>122042178000</v>
      </c>
      <c r="I1357" s="322">
        <v>122042178000</v>
      </c>
      <c r="J1357" s="322">
        <v>20388761008</v>
      </c>
      <c r="K1357" s="364">
        <v>0.1670632345483051</v>
      </c>
      <c r="L1357" s="322">
        <v>19839761925</v>
      </c>
      <c r="M1357" s="364">
        <v>0.16256479727033388</v>
      </c>
      <c r="P1357">
        <f t="shared" si="481"/>
        <v>2025</v>
      </c>
      <c r="Q1357" t="str">
        <f t="shared" si="482"/>
        <v>Carlos Galán 2024-2027</v>
      </c>
      <c r="R1357" t="str">
        <f t="shared" si="483"/>
        <v>0100-CONCEJO DE BOGOTA</v>
      </c>
      <c r="S1357" t="str">
        <f t="shared" si="484"/>
        <v>OTRAS ENTIDADES</v>
      </c>
      <c r="T1357" t="str">
        <f t="shared" si="485"/>
        <v>Administración Centrral</v>
      </c>
      <c r="U1357" t="str">
        <f t="shared" si="486"/>
        <v>Funcionamiento</v>
      </c>
      <c r="V1357" t="s">
        <v>256</v>
      </c>
      <c r="W1357" s="53">
        <f t="shared" si="477"/>
        <v>122042178000</v>
      </c>
      <c r="X1357" s="53">
        <f t="shared" si="478"/>
        <v>122042178000</v>
      </c>
      <c r="Y1357" s="53">
        <f t="shared" si="479"/>
        <v>20388761008</v>
      </c>
      <c r="Z1357" s="53"/>
      <c r="AA1357" s="53">
        <f t="shared" si="480"/>
        <v>19839761925</v>
      </c>
      <c r="AB1357" s="53"/>
      <c r="AC1357" s="53">
        <f>+H1357*$AJ$2</f>
        <v>122042178000</v>
      </c>
      <c r="AD1357" s="53">
        <f t="shared" ref="AD1357:AG1357" si="487">+I1357*$AJ$2</f>
        <v>122042178000</v>
      </c>
      <c r="AE1357" s="53">
        <f t="shared" si="487"/>
        <v>20388761008</v>
      </c>
      <c r="AF1357" s="53">
        <f t="shared" si="487"/>
        <v>0.1670632345483051</v>
      </c>
      <c r="AG1357" s="53">
        <f t="shared" si="487"/>
        <v>19839761925</v>
      </c>
      <c r="AI1357" s="53">
        <f t="shared" ref="AI1357:AM1393" si="488">+W1357-AC1357</f>
        <v>0</v>
      </c>
      <c r="AJ1357" s="53">
        <f t="shared" si="488"/>
        <v>0</v>
      </c>
      <c r="AK1357" s="53">
        <f t="shared" si="488"/>
        <v>0</v>
      </c>
      <c r="AL1357" s="53">
        <f t="shared" ref="AL1357:AM1392" si="489">+Z1357-AF1357</f>
        <v>-0.1670632345483051</v>
      </c>
      <c r="AM1357" s="53">
        <f t="shared" si="489"/>
        <v>0</v>
      </c>
    </row>
    <row r="1358" spans="1:39" x14ac:dyDescent="0.35">
      <c r="A1358" s="301">
        <v>2025</v>
      </c>
      <c r="B1358" s="301" t="s">
        <v>85</v>
      </c>
      <c r="C1358" s="301" t="s">
        <v>26</v>
      </c>
      <c r="D1358" s="302" t="s">
        <v>265</v>
      </c>
      <c r="E1358" s="302" t="s">
        <v>226</v>
      </c>
      <c r="F1358" s="301" t="s">
        <v>76</v>
      </c>
      <c r="G1358" s="301" t="s">
        <v>77</v>
      </c>
      <c r="H1358" s="322">
        <v>253914202000</v>
      </c>
      <c r="I1358" s="322">
        <v>253914202000</v>
      </c>
      <c r="J1358" s="322">
        <v>39995816091</v>
      </c>
      <c r="K1358" s="364">
        <v>0.15751705015302767</v>
      </c>
      <c r="L1358" s="322">
        <v>21890316729</v>
      </c>
      <c r="M1358" s="364">
        <v>8.6211470475369478E-2</v>
      </c>
      <c r="P1358">
        <f t="shared" si="481"/>
        <v>2025</v>
      </c>
      <c r="Q1358" t="str">
        <f t="shared" si="482"/>
        <v>Carlos Galán 2024-2027</v>
      </c>
      <c r="R1358" t="str">
        <f t="shared" si="483"/>
        <v>0102-PERSONERÍA DE BOGOTÁ</v>
      </c>
      <c r="S1358" t="str">
        <f t="shared" si="484"/>
        <v>OTRAS ENTIDADES</v>
      </c>
      <c r="T1358" t="str">
        <f t="shared" si="485"/>
        <v>Administración Centrral</v>
      </c>
      <c r="U1358" t="str">
        <f t="shared" si="486"/>
        <v>Funcionamiento</v>
      </c>
      <c r="V1358" t="s">
        <v>256</v>
      </c>
      <c r="W1358" s="53">
        <f t="shared" si="477"/>
        <v>253914202000</v>
      </c>
      <c r="X1358" s="53">
        <f t="shared" si="478"/>
        <v>253914202000</v>
      </c>
      <c r="Y1358" s="53">
        <f t="shared" si="479"/>
        <v>39995816091</v>
      </c>
      <c r="Z1358" s="53"/>
      <c r="AA1358" s="53">
        <f t="shared" si="480"/>
        <v>21890316729</v>
      </c>
      <c r="AB1358" s="53"/>
      <c r="AC1358" s="53">
        <f t="shared" ref="AC1358:AC1421" si="490">+H1358*$AJ$2</f>
        <v>253914202000</v>
      </c>
      <c r="AD1358" s="53">
        <f t="shared" ref="AD1358:AD1421" si="491">+I1358*$AJ$2</f>
        <v>253914202000</v>
      </c>
      <c r="AE1358" s="53">
        <f t="shared" ref="AE1358:AE1421" si="492">+J1358*$AJ$2</f>
        <v>39995816091</v>
      </c>
      <c r="AF1358" s="53">
        <f t="shared" ref="AF1358:AF1421" si="493">+K1358*$AJ$2</f>
        <v>0.15751705015302767</v>
      </c>
      <c r="AG1358" s="53">
        <f t="shared" ref="AG1358:AG1421" si="494">+L1358*$AJ$2</f>
        <v>21890316729</v>
      </c>
      <c r="AI1358" s="53">
        <f t="shared" si="488"/>
        <v>0</v>
      </c>
      <c r="AJ1358" s="53">
        <f t="shared" si="488"/>
        <v>0</v>
      </c>
      <c r="AK1358" s="53">
        <f t="shared" si="488"/>
        <v>0</v>
      </c>
      <c r="AL1358" s="53">
        <f t="shared" si="489"/>
        <v>-0.15751705015302767</v>
      </c>
      <c r="AM1358" s="53">
        <f t="shared" si="489"/>
        <v>0</v>
      </c>
    </row>
    <row r="1359" spans="1:39" x14ac:dyDescent="0.35">
      <c r="A1359" s="301">
        <v>2025</v>
      </c>
      <c r="B1359" s="301" t="s">
        <v>85</v>
      </c>
      <c r="C1359" s="301" t="s">
        <v>26</v>
      </c>
      <c r="D1359" s="302" t="s">
        <v>265</v>
      </c>
      <c r="E1359" s="302" t="s">
        <v>226</v>
      </c>
      <c r="F1359" s="301" t="s">
        <v>78</v>
      </c>
      <c r="G1359" s="301" t="s">
        <v>77</v>
      </c>
      <c r="H1359" s="322">
        <v>7568846000</v>
      </c>
      <c r="I1359" s="322">
        <v>7568846000</v>
      </c>
      <c r="J1359" s="322">
        <v>3462276000</v>
      </c>
      <c r="K1359" s="364">
        <v>0.45743776528152374</v>
      </c>
      <c r="L1359" s="322">
        <v>0</v>
      </c>
      <c r="M1359" s="364">
        <v>0</v>
      </c>
      <c r="P1359">
        <f t="shared" si="481"/>
        <v>2025</v>
      </c>
      <c r="Q1359" t="str">
        <f t="shared" si="482"/>
        <v>Carlos Galán 2024-2027</v>
      </c>
      <c r="R1359" t="str">
        <f t="shared" si="483"/>
        <v>0102-PERSONERÍA DE BOGOTÁ</v>
      </c>
      <c r="S1359" t="str">
        <f t="shared" si="484"/>
        <v>OTRAS ENTIDADES</v>
      </c>
      <c r="T1359" t="str">
        <f t="shared" si="485"/>
        <v>Administración Centrral</v>
      </c>
      <c r="U1359" t="str">
        <f t="shared" si="486"/>
        <v>Inversión directa</v>
      </c>
      <c r="V1359" t="s">
        <v>256</v>
      </c>
      <c r="W1359" s="53">
        <f t="shared" si="477"/>
        <v>7568846000</v>
      </c>
      <c r="X1359" s="53">
        <f t="shared" si="478"/>
        <v>7568846000</v>
      </c>
      <c r="Y1359" s="53">
        <f t="shared" si="479"/>
        <v>3462276000</v>
      </c>
      <c r="Z1359" s="53"/>
      <c r="AA1359" s="53">
        <f t="shared" si="480"/>
        <v>0</v>
      </c>
      <c r="AB1359" s="53"/>
      <c r="AC1359" s="53">
        <f t="shared" si="490"/>
        <v>7568846000</v>
      </c>
      <c r="AD1359" s="53">
        <f t="shared" si="491"/>
        <v>7568846000</v>
      </c>
      <c r="AE1359" s="53">
        <f t="shared" si="492"/>
        <v>3462276000</v>
      </c>
      <c r="AF1359" s="53">
        <f t="shared" si="493"/>
        <v>0.45743776528152374</v>
      </c>
      <c r="AG1359" s="53">
        <f t="shared" si="494"/>
        <v>0</v>
      </c>
      <c r="AI1359" s="53">
        <f t="shared" si="488"/>
        <v>0</v>
      </c>
      <c r="AJ1359" s="53">
        <f t="shared" si="488"/>
        <v>0</v>
      </c>
      <c r="AK1359" s="53">
        <f t="shared" si="488"/>
        <v>0</v>
      </c>
      <c r="AL1359" s="53">
        <f t="shared" si="489"/>
        <v>-0.45743776528152374</v>
      </c>
      <c r="AM1359" s="53">
        <f t="shared" si="489"/>
        <v>0</v>
      </c>
    </row>
    <row r="1360" spans="1:39" x14ac:dyDescent="0.35">
      <c r="A1360" s="301">
        <v>2025</v>
      </c>
      <c r="B1360" s="301" t="s">
        <v>85</v>
      </c>
      <c r="C1360" s="301" t="s">
        <v>27</v>
      </c>
      <c r="D1360" s="302" t="s">
        <v>13</v>
      </c>
      <c r="E1360" s="302" t="s">
        <v>226</v>
      </c>
      <c r="F1360" s="301" t="s">
        <v>76</v>
      </c>
      <c r="G1360" s="301" t="s">
        <v>77</v>
      </c>
      <c r="H1360" s="322">
        <v>153273896000</v>
      </c>
      <c r="I1360" s="322">
        <v>153273896000</v>
      </c>
      <c r="J1360" s="322">
        <v>37037385491</v>
      </c>
      <c r="K1360" s="364">
        <v>0.24164183502584158</v>
      </c>
      <c r="L1360" s="322">
        <v>10688510421</v>
      </c>
      <c r="M1360" s="364">
        <v>6.9734708257171207E-2</v>
      </c>
      <c r="P1360">
        <f t="shared" si="481"/>
        <v>2025</v>
      </c>
      <c r="Q1360" t="str">
        <f t="shared" si="482"/>
        <v>Carlos Galán 2024-2027</v>
      </c>
      <c r="R1360" t="str">
        <f t="shared" si="483"/>
        <v>0104-SECRETARÍA GENERAL</v>
      </c>
      <c r="S1360" t="str">
        <f t="shared" si="484"/>
        <v>GESTIÓN PÚBLICA</v>
      </c>
      <c r="T1360" t="str">
        <f t="shared" si="485"/>
        <v>Administración Centrral</v>
      </c>
      <c r="U1360" t="str">
        <f t="shared" si="486"/>
        <v>Funcionamiento</v>
      </c>
      <c r="V1360" t="s">
        <v>256</v>
      </c>
      <c r="W1360" s="53">
        <f t="shared" si="477"/>
        <v>153273896000</v>
      </c>
      <c r="X1360" s="53">
        <f t="shared" si="478"/>
        <v>153273896000</v>
      </c>
      <c r="Y1360" s="53">
        <f t="shared" si="479"/>
        <v>37037385491</v>
      </c>
      <c r="Z1360" s="53"/>
      <c r="AA1360" s="53">
        <f t="shared" si="480"/>
        <v>10688510421</v>
      </c>
      <c r="AB1360" s="53"/>
      <c r="AC1360" s="53">
        <f t="shared" si="490"/>
        <v>153273896000</v>
      </c>
      <c r="AD1360" s="53">
        <f t="shared" si="491"/>
        <v>153273896000</v>
      </c>
      <c r="AE1360" s="53">
        <f t="shared" si="492"/>
        <v>37037385491</v>
      </c>
      <c r="AF1360" s="53">
        <f t="shared" si="493"/>
        <v>0.24164183502584158</v>
      </c>
      <c r="AG1360" s="53">
        <f t="shared" si="494"/>
        <v>10688510421</v>
      </c>
      <c r="AI1360" s="53">
        <f t="shared" si="488"/>
        <v>0</v>
      </c>
      <c r="AJ1360" s="53">
        <f t="shared" si="488"/>
        <v>0</v>
      </c>
      <c r="AK1360" s="53">
        <f t="shared" si="488"/>
        <v>0</v>
      </c>
      <c r="AL1360" s="53">
        <f t="shared" si="489"/>
        <v>-0.24164183502584158</v>
      </c>
      <c r="AM1360" s="53">
        <f t="shared" si="489"/>
        <v>0</v>
      </c>
    </row>
    <row r="1361" spans="1:39" x14ac:dyDescent="0.35">
      <c r="A1361" s="301">
        <v>2025</v>
      </c>
      <c r="B1361" s="301" t="s">
        <v>85</v>
      </c>
      <c r="C1361" s="301" t="s">
        <v>27</v>
      </c>
      <c r="D1361" s="302" t="s">
        <v>13</v>
      </c>
      <c r="E1361" s="302" t="s">
        <v>226</v>
      </c>
      <c r="F1361" s="301" t="s">
        <v>78</v>
      </c>
      <c r="G1361" s="301" t="s">
        <v>77</v>
      </c>
      <c r="H1361" s="322">
        <v>113197556000</v>
      </c>
      <c r="I1361" s="322">
        <v>113197556000</v>
      </c>
      <c r="J1361" s="322">
        <v>49757430787</v>
      </c>
      <c r="K1361" s="364">
        <v>0.439562765710242</v>
      </c>
      <c r="L1361" s="322">
        <v>1070998697</v>
      </c>
      <c r="M1361" s="364">
        <v>9.4613235024261482E-3</v>
      </c>
      <c r="P1361">
        <f t="shared" si="481"/>
        <v>2025</v>
      </c>
      <c r="Q1361" t="str">
        <f t="shared" si="482"/>
        <v>Carlos Galán 2024-2027</v>
      </c>
      <c r="R1361" t="str">
        <f t="shared" si="483"/>
        <v>0104-SECRETARÍA GENERAL</v>
      </c>
      <c r="S1361" t="str">
        <f t="shared" si="484"/>
        <v>GESTIÓN PÚBLICA</v>
      </c>
      <c r="T1361" t="str">
        <f t="shared" si="485"/>
        <v>Administración Centrral</v>
      </c>
      <c r="U1361" t="str">
        <f t="shared" si="486"/>
        <v>Inversión directa</v>
      </c>
      <c r="V1361" t="s">
        <v>256</v>
      </c>
      <c r="W1361" s="53">
        <f t="shared" si="477"/>
        <v>113197556000</v>
      </c>
      <c r="X1361" s="53">
        <f t="shared" si="478"/>
        <v>113197556000</v>
      </c>
      <c r="Y1361" s="53">
        <f t="shared" si="479"/>
        <v>49757430787</v>
      </c>
      <c r="Z1361" s="53"/>
      <c r="AA1361" s="53">
        <f t="shared" si="480"/>
        <v>1070998697</v>
      </c>
      <c r="AB1361" s="53"/>
      <c r="AC1361" s="53">
        <f t="shared" si="490"/>
        <v>113197556000</v>
      </c>
      <c r="AD1361" s="53">
        <f t="shared" si="491"/>
        <v>113197556000</v>
      </c>
      <c r="AE1361" s="53">
        <f t="shared" si="492"/>
        <v>49757430787</v>
      </c>
      <c r="AF1361" s="53">
        <f t="shared" si="493"/>
        <v>0.439562765710242</v>
      </c>
      <c r="AG1361" s="53">
        <f t="shared" si="494"/>
        <v>1070998697</v>
      </c>
      <c r="AI1361" s="53">
        <f t="shared" si="488"/>
        <v>0</v>
      </c>
      <c r="AJ1361" s="53">
        <f t="shared" si="488"/>
        <v>0</v>
      </c>
      <c r="AK1361" s="53">
        <f t="shared" si="488"/>
        <v>0</v>
      </c>
      <c r="AL1361" s="53">
        <f t="shared" si="489"/>
        <v>-0.439562765710242</v>
      </c>
      <c r="AM1361" s="53">
        <f t="shared" si="489"/>
        <v>0</v>
      </c>
    </row>
    <row r="1362" spans="1:39" x14ac:dyDescent="0.35">
      <c r="A1362" s="301">
        <v>2025</v>
      </c>
      <c r="B1362" s="301" t="s">
        <v>85</v>
      </c>
      <c r="C1362" s="301" t="s">
        <v>28</v>
      </c>
      <c r="D1362" s="302" t="s">
        <v>265</v>
      </c>
      <c r="E1362" s="302" t="s">
        <v>226</v>
      </c>
      <c r="F1362" s="301" t="s">
        <v>76</v>
      </c>
      <c r="G1362" s="301" t="s">
        <v>77</v>
      </c>
      <c r="H1362" s="322">
        <v>32180104000</v>
      </c>
      <c r="I1362" s="322">
        <v>32180104000</v>
      </c>
      <c r="J1362" s="322">
        <v>8888119274</v>
      </c>
      <c r="K1362" s="364">
        <v>0.27619920911380524</v>
      </c>
      <c r="L1362" s="322">
        <v>1633904002</v>
      </c>
      <c r="M1362" s="364">
        <v>5.0773732800863537E-2</v>
      </c>
      <c r="P1362">
        <f t="shared" si="481"/>
        <v>2025</v>
      </c>
      <c r="Q1362" t="str">
        <f t="shared" si="482"/>
        <v>Carlos Galán 2024-2027</v>
      </c>
      <c r="R1362" t="str">
        <f t="shared" si="483"/>
        <v>0105-VEEDURÍA DISTRITAL</v>
      </c>
      <c r="S1362" t="str">
        <f t="shared" si="484"/>
        <v>OTRAS ENTIDADES</v>
      </c>
      <c r="T1362" t="str">
        <f t="shared" si="485"/>
        <v>Administración Centrral</v>
      </c>
      <c r="U1362" t="str">
        <f t="shared" si="486"/>
        <v>Funcionamiento</v>
      </c>
      <c r="V1362" t="s">
        <v>256</v>
      </c>
      <c r="W1362" s="53">
        <f t="shared" si="477"/>
        <v>32180104000</v>
      </c>
      <c r="X1362" s="53">
        <f t="shared" si="478"/>
        <v>32180104000</v>
      </c>
      <c r="Y1362" s="53">
        <f t="shared" si="479"/>
        <v>8888119274</v>
      </c>
      <c r="Z1362" s="53"/>
      <c r="AA1362" s="53">
        <f t="shared" si="480"/>
        <v>1633904002</v>
      </c>
      <c r="AB1362" s="53"/>
      <c r="AC1362" s="53">
        <f t="shared" si="490"/>
        <v>32180104000</v>
      </c>
      <c r="AD1362" s="53">
        <f t="shared" si="491"/>
        <v>32180104000</v>
      </c>
      <c r="AE1362" s="53">
        <f t="shared" si="492"/>
        <v>8888119274</v>
      </c>
      <c r="AF1362" s="53">
        <f t="shared" si="493"/>
        <v>0.27619920911380524</v>
      </c>
      <c r="AG1362" s="53">
        <f t="shared" si="494"/>
        <v>1633904002</v>
      </c>
      <c r="AI1362" s="53">
        <f t="shared" si="488"/>
        <v>0</v>
      </c>
      <c r="AJ1362" s="53">
        <f t="shared" si="488"/>
        <v>0</v>
      </c>
      <c r="AK1362" s="53">
        <f t="shared" si="488"/>
        <v>0</v>
      </c>
      <c r="AL1362" s="53">
        <f t="shared" si="489"/>
        <v>-0.27619920911380524</v>
      </c>
      <c r="AM1362" s="53">
        <f t="shared" si="489"/>
        <v>0</v>
      </c>
    </row>
    <row r="1363" spans="1:39" x14ac:dyDescent="0.35">
      <c r="A1363" s="301">
        <v>2025</v>
      </c>
      <c r="B1363" s="301" t="s">
        <v>85</v>
      </c>
      <c r="C1363" s="301" t="s">
        <v>28</v>
      </c>
      <c r="D1363" s="302" t="s">
        <v>265</v>
      </c>
      <c r="E1363" s="302" t="s">
        <v>226</v>
      </c>
      <c r="F1363" s="301" t="s">
        <v>78</v>
      </c>
      <c r="G1363" s="301" t="s">
        <v>77</v>
      </c>
      <c r="H1363" s="322">
        <v>3243791000</v>
      </c>
      <c r="I1363" s="322">
        <v>3243791000</v>
      </c>
      <c r="J1363" s="322">
        <v>1254545267</v>
      </c>
      <c r="K1363" s="364">
        <v>0.38675280466589862</v>
      </c>
      <c r="L1363" s="322">
        <v>6343334</v>
      </c>
      <c r="M1363" s="364">
        <v>1.9555310437694659E-3</v>
      </c>
      <c r="P1363">
        <f t="shared" si="481"/>
        <v>2025</v>
      </c>
      <c r="Q1363" t="str">
        <f t="shared" si="482"/>
        <v>Carlos Galán 2024-2027</v>
      </c>
      <c r="R1363" t="str">
        <f t="shared" si="483"/>
        <v>0105-VEEDURÍA DISTRITAL</v>
      </c>
      <c r="S1363" t="str">
        <f t="shared" si="484"/>
        <v>OTRAS ENTIDADES</v>
      </c>
      <c r="T1363" t="str">
        <f t="shared" si="485"/>
        <v>Administración Centrral</v>
      </c>
      <c r="U1363" t="str">
        <f t="shared" si="486"/>
        <v>Inversión directa</v>
      </c>
      <c r="V1363" t="s">
        <v>256</v>
      </c>
      <c r="W1363" s="53">
        <f t="shared" si="477"/>
        <v>3243791000</v>
      </c>
      <c r="X1363" s="53">
        <f t="shared" si="478"/>
        <v>3243791000</v>
      </c>
      <c r="Y1363" s="53">
        <f t="shared" si="479"/>
        <v>1254545267</v>
      </c>
      <c r="Z1363" s="53"/>
      <c r="AA1363" s="53">
        <f t="shared" si="480"/>
        <v>6343334</v>
      </c>
      <c r="AB1363" s="53"/>
      <c r="AC1363" s="53">
        <f t="shared" si="490"/>
        <v>3243791000</v>
      </c>
      <c r="AD1363" s="53">
        <f t="shared" si="491"/>
        <v>3243791000</v>
      </c>
      <c r="AE1363" s="53">
        <f t="shared" si="492"/>
        <v>1254545267</v>
      </c>
      <c r="AF1363" s="53">
        <f t="shared" si="493"/>
        <v>0.38675280466589862</v>
      </c>
      <c r="AG1363" s="53">
        <f t="shared" si="494"/>
        <v>6343334</v>
      </c>
      <c r="AI1363" s="53">
        <f t="shared" si="488"/>
        <v>0</v>
      </c>
      <c r="AJ1363" s="53">
        <f t="shared" si="488"/>
        <v>0</v>
      </c>
      <c r="AK1363" s="53">
        <f t="shared" si="488"/>
        <v>0</v>
      </c>
      <c r="AL1363" s="53">
        <f t="shared" si="489"/>
        <v>-0.38675280466589862</v>
      </c>
      <c r="AM1363" s="53">
        <f t="shared" si="489"/>
        <v>0</v>
      </c>
    </row>
    <row r="1364" spans="1:39" x14ac:dyDescent="0.35">
      <c r="A1364" s="301">
        <v>2025</v>
      </c>
      <c r="B1364" s="301" t="s">
        <v>85</v>
      </c>
      <c r="C1364" s="301" t="s">
        <v>29</v>
      </c>
      <c r="D1364" s="302" t="s">
        <v>14</v>
      </c>
      <c r="E1364" s="302" t="s">
        <v>226</v>
      </c>
      <c r="F1364" s="301" t="s">
        <v>76</v>
      </c>
      <c r="G1364" s="301" t="s">
        <v>77</v>
      </c>
      <c r="H1364" s="322">
        <v>192224706000</v>
      </c>
      <c r="I1364" s="322">
        <v>192224706000</v>
      </c>
      <c r="J1364" s="322">
        <v>29702669043</v>
      </c>
      <c r="K1364" s="364">
        <v>0.15452055909504162</v>
      </c>
      <c r="L1364" s="322">
        <v>19207803392</v>
      </c>
      <c r="M1364" s="364">
        <v>9.9923697591713309E-2</v>
      </c>
      <c r="P1364">
        <f t="shared" si="481"/>
        <v>2025</v>
      </c>
      <c r="Q1364" t="str">
        <f t="shared" si="482"/>
        <v>Carlos Galán 2024-2027</v>
      </c>
      <c r="R1364" t="str">
        <f t="shared" si="483"/>
        <v>0110-SECRETARÍA DISTRITAL DE GOBIERNO</v>
      </c>
      <c r="S1364" t="str">
        <f t="shared" si="484"/>
        <v>GOBIERNO</v>
      </c>
      <c r="T1364" t="str">
        <f t="shared" si="485"/>
        <v>Administración Centrral</v>
      </c>
      <c r="U1364" t="str">
        <f t="shared" si="486"/>
        <v>Funcionamiento</v>
      </c>
      <c r="V1364" t="s">
        <v>256</v>
      </c>
      <c r="W1364" s="53">
        <f t="shared" si="477"/>
        <v>192224706000</v>
      </c>
      <c r="X1364" s="53">
        <f t="shared" si="478"/>
        <v>192224706000</v>
      </c>
      <c r="Y1364" s="53">
        <f t="shared" si="479"/>
        <v>29702669043</v>
      </c>
      <c r="Z1364" s="53"/>
      <c r="AA1364" s="53">
        <f t="shared" si="480"/>
        <v>19207803392</v>
      </c>
      <c r="AB1364" s="53"/>
      <c r="AC1364" s="53">
        <f t="shared" si="490"/>
        <v>192224706000</v>
      </c>
      <c r="AD1364" s="53">
        <f t="shared" si="491"/>
        <v>192224706000</v>
      </c>
      <c r="AE1364" s="53">
        <f t="shared" si="492"/>
        <v>29702669043</v>
      </c>
      <c r="AF1364" s="53">
        <f t="shared" si="493"/>
        <v>0.15452055909504162</v>
      </c>
      <c r="AG1364" s="53">
        <f t="shared" si="494"/>
        <v>19207803392</v>
      </c>
      <c r="AI1364" s="53">
        <f t="shared" si="488"/>
        <v>0</v>
      </c>
      <c r="AJ1364" s="53">
        <f t="shared" si="488"/>
        <v>0</v>
      </c>
      <c r="AK1364" s="53">
        <f t="shared" si="488"/>
        <v>0</v>
      </c>
      <c r="AL1364" s="53">
        <f t="shared" si="489"/>
        <v>-0.15452055909504162</v>
      </c>
      <c r="AM1364" s="53">
        <f t="shared" si="489"/>
        <v>0</v>
      </c>
    </row>
    <row r="1365" spans="1:39" x14ac:dyDescent="0.35">
      <c r="A1365" s="301">
        <v>2025</v>
      </c>
      <c r="B1365" s="301" t="s">
        <v>85</v>
      </c>
      <c r="C1365" s="301" t="s">
        <v>29</v>
      </c>
      <c r="D1365" s="302" t="s">
        <v>14</v>
      </c>
      <c r="E1365" s="302" t="s">
        <v>226</v>
      </c>
      <c r="F1365" s="301" t="s">
        <v>78</v>
      </c>
      <c r="G1365" s="301" t="s">
        <v>77</v>
      </c>
      <c r="H1365" s="322">
        <v>80867391000</v>
      </c>
      <c r="I1365" s="322">
        <v>80867391000</v>
      </c>
      <c r="J1365" s="322">
        <v>35333404636</v>
      </c>
      <c r="K1365" s="364">
        <v>0.43693019150327234</v>
      </c>
      <c r="L1365" s="322">
        <v>203423718</v>
      </c>
      <c r="M1365" s="364">
        <v>2.5155222084511171E-3</v>
      </c>
      <c r="P1365">
        <f t="shared" si="481"/>
        <v>2025</v>
      </c>
      <c r="Q1365" t="str">
        <f t="shared" si="482"/>
        <v>Carlos Galán 2024-2027</v>
      </c>
      <c r="R1365" t="str">
        <f t="shared" si="483"/>
        <v>0110-SECRETARÍA DISTRITAL DE GOBIERNO</v>
      </c>
      <c r="S1365" t="str">
        <f t="shared" si="484"/>
        <v>GOBIERNO</v>
      </c>
      <c r="T1365" t="str">
        <f t="shared" si="485"/>
        <v>Administración Centrral</v>
      </c>
      <c r="U1365" t="str">
        <f t="shared" si="486"/>
        <v>Inversión directa</v>
      </c>
      <c r="V1365" t="s">
        <v>256</v>
      </c>
      <c r="W1365" s="53">
        <f t="shared" si="477"/>
        <v>80867391000</v>
      </c>
      <c r="X1365" s="53">
        <f t="shared" si="478"/>
        <v>80867391000</v>
      </c>
      <c r="Y1365" s="53">
        <f t="shared" si="479"/>
        <v>35333404636</v>
      </c>
      <c r="Z1365" s="53"/>
      <c r="AA1365" s="53">
        <f t="shared" si="480"/>
        <v>203423718</v>
      </c>
      <c r="AB1365" s="53"/>
      <c r="AC1365" s="53">
        <f t="shared" si="490"/>
        <v>80867391000</v>
      </c>
      <c r="AD1365" s="53">
        <f t="shared" si="491"/>
        <v>80867391000</v>
      </c>
      <c r="AE1365" s="53">
        <f t="shared" si="492"/>
        <v>35333404636</v>
      </c>
      <c r="AF1365" s="53">
        <f t="shared" si="493"/>
        <v>0.43693019150327234</v>
      </c>
      <c r="AG1365" s="53">
        <f t="shared" si="494"/>
        <v>203423718</v>
      </c>
      <c r="AI1365" s="53">
        <f t="shared" si="488"/>
        <v>0</v>
      </c>
      <c r="AJ1365" s="53">
        <f t="shared" si="488"/>
        <v>0</v>
      </c>
      <c r="AK1365" s="53">
        <f t="shared" si="488"/>
        <v>0</v>
      </c>
      <c r="AL1365" s="53">
        <f t="shared" si="489"/>
        <v>-0.43693019150327234</v>
      </c>
      <c r="AM1365" s="53">
        <f t="shared" si="489"/>
        <v>0</v>
      </c>
    </row>
    <row r="1366" spans="1:39" x14ac:dyDescent="0.35">
      <c r="A1366" s="301">
        <v>2025</v>
      </c>
      <c r="B1366" s="301" t="s">
        <v>85</v>
      </c>
      <c r="C1366" s="301" t="s">
        <v>30</v>
      </c>
      <c r="D1366" s="302" t="s">
        <v>16</v>
      </c>
      <c r="E1366" s="302" t="s">
        <v>226</v>
      </c>
      <c r="F1366" s="301" t="s">
        <v>76</v>
      </c>
      <c r="G1366" s="301" t="s">
        <v>77</v>
      </c>
      <c r="H1366" s="322">
        <v>838381365000</v>
      </c>
      <c r="I1366" s="322">
        <v>838381365000</v>
      </c>
      <c r="J1366" s="322">
        <v>126462361515</v>
      </c>
      <c r="K1366" s="364">
        <v>0.15084109308059346</v>
      </c>
      <c r="L1366" s="322">
        <v>61766554199</v>
      </c>
      <c r="M1366" s="364">
        <v>7.3673577178090074E-2</v>
      </c>
      <c r="P1366">
        <f t="shared" si="481"/>
        <v>2025</v>
      </c>
      <c r="Q1366" t="str">
        <f t="shared" si="482"/>
        <v>Carlos Galán 2024-2027</v>
      </c>
      <c r="R1366" t="str">
        <f t="shared" si="483"/>
        <v>0111-SECRETARÍA DISTRITAL DE HACIENDA</v>
      </c>
      <c r="S1366" t="str">
        <f t="shared" si="484"/>
        <v>HACIENDA</v>
      </c>
      <c r="T1366" t="str">
        <f t="shared" si="485"/>
        <v>Administración Centrral</v>
      </c>
      <c r="U1366" t="str">
        <f t="shared" si="486"/>
        <v>Funcionamiento</v>
      </c>
      <c r="V1366" t="s">
        <v>256</v>
      </c>
      <c r="W1366" s="53">
        <f t="shared" si="477"/>
        <v>838381365000</v>
      </c>
      <c r="X1366" s="53">
        <f t="shared" si="478"/>
        <v>838381365000</v>
      </c>
      <c r="Y1366" s="53">
        <f t="shared" si="479"/>
        <v>126462361515</v>
      </c>
      <c r="Z1366" s="53"/>
      <c r="AA1366" s="53">
        <f t="shared" si="480"/>
        <v>61766554199</v>
      </c>
      <c r="AB1366" s="53"/>
      <c r="AC1366" s="53">
        <f t="shared" si="490"/>
        <v>838381365000</v>
      </c>
      <c r="AD1366" s="53">
        <f t="shared" si="491"/>
        <v>838381365000</v>
      </c>
      <c r="AE1366" s="53">
        <f t="shared" si="492"/>
        <v>126462361515</v>
      </c>
      <c r="AF1366" s="53">
        <f t="shared" si="493"/>
        <v>0.15084109308059346</v>
      </c>
      <c r="AG1366" s="53">
        <f t="shared" si="494"/>
        <v>61766554199</v>
      </c>
      <c r="AI1366" s="53">
        <f t="shared" si="488"/>
        <v>0</v>
      </c>
      <c r="AJ1366" s="53">
        <f t="shared" si="488"/>
        <v>0</v>
      </c>
      <c r="AK1366" s="53">
        <f t="shared" si="488"/>
        <v>0</v>
      </c>
      <c r="AL1366" s="53">
        <f t="shared" si="489"/>
        <v>-0.15084109308059346</v>
      </c>
      <c r="AM1366" s="53">
        <f t="shared" si="489"/>
        <v>0</v>
      </c>
    </row>
    <row r="1367" spans="1:39" x14ac:dyDescent="0.35">
      <c r="A1367" s="301">
        <v>2025</v>
      </c>
      <c r="B1367" s="301" t="s">
        <v>85</v>
      </c>
      <c r="C1367" s="301" t="s">
        <v>30</v>
      </c>
      <c r="D1367" s="302" t="s">
        <v>16</v>
      </c>
      <c r="E1367" s="302" t="s">
        <v>226</v>
      </c>
      <c r="F1367" s="301" t="s">
        <v>79</v>
      </c>
      <c r="G1367" s="301" t="s">
        <v>77</v>
      </c>
      <c r="H1367" s="322">
        <v>1833195412000</v>
      </c>
      <c r="I1367" s="322">
        <v>1833195412000</v>
      </c>
      <c r="J1367" s="322">
        <v>422247727853</v>
      </c>
      <c r="K1367" s="364">
        <v>0.23033427047056126</v>
      </c>
      <c r="L1367" s="322">
        <v>420877785110</v>
      </c>
      <c r="M1367" s="364">
        <v>0.22958697275530821</v>
      </c>
      <c r="P1367">
        <f t="shared" si="481"/>
        <v>2025</v>
      </c>
      <c r="Q1367" t="str">
        <f t="shared" si="482"/>
        <v>Carlos Galán 2024-2027</v>
      </c>
      <c r="R1367" t="str">
        <f t="shared" si="483"/>
        <v>0111-SECRETARÍA DISTRITAL DE HACIENDA</v>
      </c>
      <c r="S1367" t="str">
        <f t="shared" si="484"/>
        <v>HACIENDA</v>
      </c>
      <c r="T1367" t="str">
        <f t="shared" si="485"/>
        <v>Administración Centrral</v>
      </c>
      <c r="U1367" t="str">
        <f t="shared" si="486"/>
        <v>Servicio de la deuda</v>
      </c>
      <c r="V1367" t="s">
        <v>256</v>
      </c>
      <c r="W1367" s="53">
        <f t="shared" si="477"/>
        <v>1833195412000</v>
      </c>
      <c r="X1367" s="53">
        <f t="shared" si="478"/>
        <v>1833195412000</v>
      </c>
      <c r="Y1367" s="53">
        <f t="shared" si="479"/>
        <v>422247727853</v>
      </c>
      <c r="Z1367" s="53"/>
      <c r="AA1367" s="53">
        <f t="shared" si="480"/>
        <v>420877785110</v>
      </c>
      <c r="AB1367" s="53"/>
      <c r="AC1367" s="53">
        <f t="shared" si="490"/>
        <v>1833195412000</v>
      </c>
      <c r="AD1367" s="53">
        <f t="shared" si="491"/>
        <v>1833195412000</v>
      </c>
      <c r="AE1367" s="53">
        <f t="shared" si="492"/>
        <v>422247727853</v>
      </c>
      <c r="AF1367" s="53">
        <f t="shared" si="493"/>
        <v>0.23033427047056126</v>
      </c>
      <c r="AG1367" s="53">
        <f t="shared" si="494"/>
        <v>420877785110</v>
      </c>
      <c r="AI1367" s="53">
        <f t="shared" si="488"/>
        <v>0</v>
      </c>
      <c r="AJ1367" s="53">
        <f t="shared" si="488"/>
        <v>0</v>
      </c>
      <c r="AK1367" s="53">
        <f t="shared" si="488"/>
        <v>0</v>
      </c>
      <c r="AL1367" s="53">
        <f t="shared" si="489"/>
        <v>-0.23033427047056126</v>
      </c>
      <c r="AM1367" s="53">
        <f t="shared" si="489"/>
        <v>0</v>
      </c>
    </row>
    <row r="1368" spans="1:39" x14ac:dyDescent="0.35">
      <c r="A1368" s="301">
        <v>2025</v>
      </c>
      <c r="B1368" s="301" t="s">
        <v>85</v>
      </c>
      <c r="C1368" s="301" t="s">
        <v>30</v>
      </c>
      <c r="D1368" s="302" t="s">
        <v>16</v>
      </c>
      <c r="E1368" s="302" t="s">
        <v>226</v>
      </c>
      <c r="F1368" s="301" t="s">
        <v>78</v>
      </c>
      <c r="G1368" s="301" t="s">
        <v>77</v>
      </c>
      <c r="H1368" s="322">
        <v>55625752000</v>
      </c>
      <c r="I1368" s="322">
        <v>55625752000</v>
      </c>
      <c r="J1368" s="322">
        <v>8803526660</v>
      </c>
      <c r="K1368" s="364">
        <v>0.15826350823985266</v>
      </c>
      <c r="L1368" s="322">
        <v>2720336934</v>
      </c>
      <c r="M1368" s="364">
        <v>4.8904272503138474E-2</v>
      </c>
      <c r="P1368">
        <f t="shared" si="481"/>
        <v>2025</v>
      </c>
      <c r="Q1368" t="str">
        <f t="shared" si="482"/>
        <v>Carlos Galán 2024-2027</v>
      </c>
      <c r="R1368" t="str">
        <f t="shared" si="483"/>
        <v>0111-SECRETARÍA DISTRITAL DE HACIENDA</v>
      </c>
      <c r="S1368" t="str">
        <f t="shared" si="484"/>
        <v>HACIENDA</v>
      </c>
      <c r="T1368" t="str">
        <f t="shared" si="485"/>
        <v>Administración Centrral</v>
      </c>
      <c r="U1368" t="str">
        <f t="shared" si="486"/>
        <v>Inversión directa</v>
      </c>
      <c r="V1368" t="s">
        <v>256</v>
      </c>
      <c r="W1368" s="53">
        <f t="shared" si="477"/>
        <v>55625752000</v>
      </c>
      <c r="X1368" s="53">
        <f t="shared" si="478"/>
        <v>55625752000</v>
      </c>
      <c r="Y1368" s="53">
        <f t="shared" si="479"/>
        <v>8803526660</v>
      </c>
      <c r="Z1368" s="53"/>
      <c r="AA1368" s="53">
        <f t="shared" si="480"/>
        <v>2720336934</v>
      </c>
      <c r="AB1368" s="53"/>
      <c r="AC1368" s="53">
        <f t="shared" si="490"/>
        <v>55625752000</v>
      </c>
      <c r="AD1368" s="53">
        <f t="shared" si="491"/>
        <v>55625752000</v>
      </c>
      <c r="AE1368" s="53">
        <f t="shared" si="492"/>
        <v>8803526660</v>
      </c>
      <c r="AF1368" s="53">
        <f t="shared" si="493"/>
        <v>0.15826350823985266</v>
      </c>
      <c r="AG1368" s="53">
        <f t="shared" si="494"/>
        <v>2720336934</v>
      </c>
      <c r="AI1368" s="53">
        <f t="shared" si="488"/>
        <v>0</v>
      </c>
      <c r="AJ1368" s="53">
        <f t="shared" si="488"/>
        <v>0</v>
      </c>
      <c r="AK1368" s="53">
        <f t="shared" si="488"/>
        <v>0</v>
      </c>
      <c r="AL1368" s="53">
        <f t="shared" si="489"/>
        <v>-0.15826350823985266</v>
      </c>
      <c r="AM1368" s="53">
        <f t="shared" si="489"/>
        <v>0</v>
      </c>
    </row>
    <row r="1369" spans="1:39" x14ac:dyDescent="0.35">
      <c r="A1369" s="301">
        <v>2025</v>
      </c>
      <c r="B1369" s="301" t="s">
        <v>85</v>
      </c>
      <c r="C1369" s="301" t="s">
        <v>30</v>
      </c>
      <c r="D1369" s="302" t="s">
        <v>16</v>
      </c>
      <c r="E1369" s="302" t="s">
        <v>226</v>
      </c>
      <c r="F1369" s="301" t="s">
        <v>80</v>
      </c>
      <c r="G1369" s="301" t="s">
        <v>77</v>
      </c>
      <c r="H1369" s="322">
        <v>5924196675000</v>
      </c>
      <c r="I1369" s="322">
        <v>5924196675000</v>
      </c>
      <c r="J1369" s="322">
        <v>841628461536</v>
      </c>
      <c r="K1369" s="364">
        <v>0.14206625939473894</v>
      </c>
      <c r="L1369" s="322">
        <v>155648568536</v>
      </c>
      <c r="M1369" s="364">
        <v>2.6273362799184921E-2</v>
      </c>
      <c r="P1369">
        <f t="shared" si="481"/>
        <v>2025</v>
      </c>
      <c r="Q1369" t="str">
        <f t="shared" si="482"/>
        <v>Carlos Galán 2024-2027</v>
      </c>
      <c r="R1369" t="str">
        <f t="shared" si="483"/>
        <v>0111-SECRETARÍA DISTRITAL DE HACIENDA</v>
      </c>
      <c r="S1369" t="str">
        <f t="shared" si="484"/>
        <v>HACIENDA</v>
      </c>
      <c r="T1369" t="str">
        <f t="shared" si="485"/>
        <v>Administración Centrral</v>
      </c>
      <c r="U1369" t="str">
        <f t="shared" si="486"/>
        <v>Transferencias</v>
      </c>
      <c r="V1369" t="s">
        <v>256</v>
      </c>
      <c r="W1369" s="53">
        <f t="shared" si="477"/>
        <v>5924196675000</v>
      </c>
      <c r="X1369" s="53">
        <f t="shared" si="478"/>
        <v>5924196675000</v>
      </c>
      <c r="Y1369" s="53">
        <f t="shared" si="479"/>
        <v>841628461536</v>
      </c>
      <c r="Z1369" s="53"/>
      <c r="AA1369" s="53">
        <f t="shared" si="480"/>
        <v>155648568536</v>
      </c>
      <c r="AB1369" s="53"/>
      <c r="AC1369" s="53">
        <f t="shared" si="490"/>
        <v>5924196675000</v>
      </c>
      <c r="AD1369" s="53">
        <f t="shared" si="491"/>
        <v>5924196675000</v>
      </c>
      <c r="AE1369" s="53">
        <f t="shared" si="492"/>
        <v>841628461536</v>
      </c>
      <c r="AF1369" s="53">
        <f t="shared" si="493"/>
        <v>0.14206625939473894</v>
      </c>
      <c r="AG1369" s="53">
        <f t="shared" si="494"/>
        <v>155648568536</v>
      </c>
      <c r="AI1369" s="53">
        <f t="shared" si="488"/>
        <v>0</v>
      </c>
      <c r="AJ1369" s="53">
        <f t="shared" si="488"/>
        <v>0</v>
      </c>
      <c r="AK1369" s="53">
        <f t="shared" si="488"/>
        <v>0</v>
      </c>
      <c r="AL1369" s="53">
        <f t="shared" si="489"/>
        <v>-0.14206625939473894</v>
      </c>
      <c r="AM1369" s="53">
        <f t="shared" si="489"/>
        <v>0</v>
      </c>
    </row>
    <row r="1370" spans="1:39" x14ac:dyDescent="0.35">
      <c r="A1370" s="301">
        <v>2025</v>
      </c>
      <c r="B1370" s="301" t="s">
        <v>85</v>
      </c>
      <c r="C1370" s="301" t="s">
        <v>31</v>
      </c>
      <c r="D1370" s="302" t="s">
        <v>11</v>
      </c>
      <c r="E1370" s="302" t="s">
        <v>226</v>
      </c>
      <c r="F1370" s="301" t="s">
        <v>76</v>
      </c>
      <c r="G1370" s="301" t="s">
        <v>77</v>
      </c>
      <c r="H1370" s="322">
        <v>166512612000</v>
      </c>
      <c r="I1370" s="322">
        <v>166512612000</v>
      </c>
      <c r="J1370" s="322">
        <v>26105470303</v>
      </c>
      <c r="K1370" s="364">
        <v>0.15677773586904037</v>
      </c>
      <c r="L1370" s="322">
        <v>12682983847</v>
      </c>
      <c r="M1370" s="364">
        <v>7.6168307581410105E-2</v>
      </c>
      <c r="P1370">
        <f t="shared" si="481"/>
        <v>2025</v>
      </c>
      <c r="Q1370" t="str">
        <f t="shared" si="482"/>
        <v>Carlos Galán 2024-2027</v>
      </c>
      <c r="R1370" t="str">
        <f t="shared" si="483"/>
        <v>0112-SECRETARÍA DE EDUCACIÓN DEL DISTRITO</v>
      </c>
      <c r="S1370" t="str">
        <f t="shared" si="484"/>
        <v>EDUCACIÓN</v>
      </c>
      <c r="T1370" t="str">
        <f t="shared" si="485"/>
        <v>Administración Centrral</v>
      </c>
      <c r="U1370" t="str">
        <f t="shared" si="486"/>
        <v>Funcionamiento</v>
      </c>
      <c r="V1370" t="s">
        <v>256</v>
      </c>
      <c r="W1370" s="53">
        <f t="shared" si="477"/>
        <v>166512612000</v>
      </c>
      <c r="X1370" s="53">
        <f t="shared" si="478"/>
        <v>166512612000</v>
      </c>
      <c r="Y1370" s="53">
        <f t="shared" si="479"/>
        <v>26105470303</v>
      </c>
      <c r="Z1370" s="53"/>
      <c r="AA1370" s="53">
        <f t="shared" si="480"/>
        <v>12682983847</v>
      </c>
      <c r="AB1370" s="53"/>
      <c r="AC1370" s="53">
        <f t="shared" si="490"/>
        <v>166512612000</v>
      </c>
      <c r="AD1370" s="53">
        <f t="shared" si="491"/>
        <v>166512612000</v>
      </c>
      <c r="AE1370" s="53">
        <f t="shared" si="492"/>
        <v>26105470303</v>
      </c>
      <c r="AF1370" s="53">
        <f t="shared" si="493"/>
        <v>0.15677773586904037</v>
      </c>
      <c r="AG1370" s="53">
        <f t="shared" si="494"/>
        <v>12682983847</v>
      </c>
      <c r="AI1370" s="53">
        <f t="shared" si="488"/>
        <v>0</v>
      </c>
      <c r="AJ1370" s="53">
        <f t="shared" si="488"/>
        <v>0</v>
      </c>
      <c r="AK1370" s="53">
        <f t="shared" si="488"/>
        <v>0</v>
      </c>
      <c r="AL1370" s="53">
        <f t="shared" si="489"/>
        <v>-0.15677773586904037</v>
      </c>
      <c r="AM1370" s="53">
        <f t="shared" si="489"/>
        <v>0</v>
      </c>
    </row>
    <row r="1371" spans="1:39" x14ac:dyDescent="0.35">
      <c r="A1371" s="301">
        <v>2025</v>
      </c>
      <c r="B1371" s="301" t="s">
        <v>85</v>
      </c>
      <c r="C1371" s="301" t="s">
        <v>31</v>
      </c>
      <c r="D1371" s="302" t="s">
        <v>11</v>
      </c>
      <c r="E1371" s="302" t="s">
        <v>226</v>
      </c>
      <c r="F1371" s="301" t="s">
        <v>78</v>
      </c>
      <c r="G1371" s="301" t="s">
        <v>77</v>
      </c>
      <c r="H1371" s="322">
        <v>6930295145000</v>
      </c>
      <c r="I1371" s="322">
        <v>6930295145000</v>
      </c>
      <c r="J1371" s="322">
        <v>1570208268787</v>
      </c>
      <c r="K1371" s="364">
        <v>0.22657163020248253</v>
      </c>
      <c r="L1371" s="322">
        <v>550580566384</v>
      </c>
      <c r="M1371" s="364">
        <v>7.9445471637846099E-2</v>
      </c>
      <c r="P1371">
        <f t="shared" si="481"/>
        <v>2025</v>
      </c>
      <c r="Q1371" t="str">
        <f t="shared" si="482"/>
        <v>Carlos Galán 2024-2027</v>
      </c>
      <c r="R1371" t="str">
        <f t="shared" si="483"/>
        <v>0112-SECRETARÍA DE EDUCACIÓN DEL DISTRITO</v>
      </c>
      <c r="S1371" t="str">
        <f t="shared" si="484"/>
        <v>EDUCACIÓN</v>
      </c>
      <c r="T1371" t="str">
        <f t="shared" si="485"/>
        <v>Administración Centrral</v>
      </c>
      <c r="U1371" t="str">
        <f t="shared" si="486"/>
        <v>Inversión directa</v>
      </c>
      <c r="V1371" t="s">
        <v>256</v>
      </c>
      <c r="W1371" s="53">
        <f t="shared" si="477"/>
        <v>6930295145000</v>
      </c>
      <c r="X1371" s="53">
        <f t="shared" si="478"/>
        <v>6930295145000</v>
      </c>
      <c r="Y1371" s="53">
        <f t="shared" si="479"/>
        <v>1570208268787</v>
      </c>
      <c r="Z1371" s="53"/>
      <c r="AA1371" s="53">
        <f t="shared" si="480"/>
        <v>550580566384</v>
      </c>
      <c r="AB1371" s="53"/>
      <c r="AC1371" s="53">
        <f t="shared" si="490"/>
        <v>6930295145000</v>
      </c>
      <c r="AD1371" s="53">
        <f t="shared" si="491"/>
        <v>6930295145000</v>
      </c>
      <c r="AE1371" s="53">
        <f t="shared" si="492"/>
        <v>1570208268787</v>
      </c>
      <c r="AF1371" s="53">
        <f t="shared" si="493"/>
        <v>0.22657163020248253</v>
      </c>
      <c r="AG1371" s="53">
        <f t="shared" si="494"/>
        <v>550580566384</v>
      </c>
      <c r="AI1371" s="53">
        <f t="shared" si="488"/>
        <v>0</v>
      </c>
      <c r="AJ1371" s="53">
        <f t="shared" si="488"/>
        <v>0</v>
      </c>
      <c r="AK1371" s="53">
        <f t="shared" si="488"/>
        <v>0</v>
      </c>
      <c r="AL1371" s="53">
        <f t="shared" si="489"/>
        <v>-0.22657163020248253</v>
      </c>
      <c r="AM1371" s="53">
        <f t="shared" si="489"/>
        <v>0</v>
      </c>
    </row>
    <row r="1372" spans="1:39" x14ac:dyDescent="0.35">
      <c r="A1372" s="301">
        <v>2025</v>
      </c>
      <c r="B1372" s="301" t="s">
        <v>85</v>
      </c>
      <c r="C1372" s="301" t="s">
        <v>32</v>
      </c>
      <c r="D1372" s="302" t="s">
        <v>18</v>
      </c>
      <c r="E1372" s="302" t="s">
        <v>226</v>
      </c>
      <c r="F1372" s="301" t="s">
        <v>76</v>
      </c>
      <c r="G1372" s="301" t="s">
        <v>77</v>
      </c>
      <c r="H1372" s="322">
        <v>167965124000</v>
      </c>
      <c r="I1372" s="322">
        <v>167965124000</v>
      </c>
      <c r="J1372" s="322">
        <v>28797779968</v>
      </c>
      <c r="K1372" s="364">
        <v>0.17145094935303354</v>
      </c>
      <c r="L1372" s="322">
        <v>21302925667</v>
      </c>
      <c r="M1372" s="364">
        <v>0.12682945816180269</v>
      </c>
      <c r="P1372">
        <f t="shared" si="481"/>
        <v>2025</v>
      </c>
      <c r="Q1372" t="str">
        <f t="shared" si="482"/>
        <v>Carlos Galán 2024-2027</v>
      </c>
      <c r="R1372" t="str">
        <f t="shared" si="483"/>
        <v>0113-SECRETARÍA DISTRITAL DE MOVILIDAD</v>
      </c>
      <c r="S1372" t="str">
        <f t="shared" si="484"/>
        <v>MOVILIDAD</v>
      </c>
      <c r="T1372" t="str">
        <f t="shared" si="485"/>
        <v>Administración Centrral</v>
      </c>
      <c r="U1372" t="str">
        <f t="shared" si="486"/>
        <v>Funcionamiento</v>
      </c>
      <c r="V1372" t="s">
        <v>256</v>
      </c>
      <c r="W1372" s="53">
        <f t="shared" si="477"/>
        <v>167965124000</v>
      </c>
      <c r="X1372" s="53">
        <f t="shared" si="478"/>
        <v>167965124000</v>
      </c>
      <c r="Y1372" s="53">
        <f t="shared" si="479"/>
        <v>28797779968</v>
      </c>
      <c r="Z1372" s="53"/>
      <c r="AA1372" s="53">
        <f t="shared" si="480"/>
        <v>21302925667</v>
      </c>
      <c r="AB1372" s="53"/>
      <c r="AC1372" s="53">
        <f t="shared" si="490"/>
        <v>167965124000</v>
      </c>
      <c r="AD1372" s="53">
        <f t="shared" si="491"/>
        <v>167965124000</v>
      </c>
      <c r="AE1372" s="53">
        <f t="shared" si="492"/>
        <v>28797779968</v>
      </c>
      <c r="AF1372" s="53">
        <f t="shared" si="493"/>
        <v>0.17145094935303354</v>
      </c>
      <c r="AG1372" s="53">
        <f t="shared" si="494"/>
        <v>21302925667</v>
      </c>
      <c r="AI1372" s="53">
        <f t="shared" si="488"/>
        <v>0</v>
      </c>
      <c r="AJ1372" s="53">
        <f t="shared" si="488"/>
        <v>0</v>
      </c>
      <c r="AK1372" s="53">
        <f t="shared" si="488"/>
        <v>0</v>
      </c>
      <c r="AL1372" s="53">
        <f t="shared" si="489"/>
        <v>-0.17145094935303354</v>
      </c>
      <c r="AM1372" s="53">
        <f t="shared" si="489"/>
        <v>0</v>
      </c>
    </row>
    <row r="1373" spans="1:39" x14ac:dyDescent="0.35">
      <c r="A1373" s="301">
        <v>2025</v>
      </c>
      <c r="B1373" s="301" t="s">
        <v>85</v>
      </c>
      <c r="C1373" s="301" t="s">
        <v>32</v>
      </c>
      <c r="D1373" s="302" t="s">
        <v>18</v>
      </c>
      <c r="E1373" s="302" t="s">
        <v>226</v>
      </c>
      <c r="F1373" s="301" t="s">
        <v>78</v>
      </c>
      <c r="G1373" s="301" t="s">
        <v>77</v>
      </c>
      <c r="H1373" s="322">
        <v>608759626000</v>
      </c>
      <c r="I1373" s="322">
        <v>608759626000</v>
      </c>
      <c r="J1373" s="322">
        <v>186655024484</v>
      </c>
      <c r="K1373" s="364">
        <v>0.30661531499791017</v>
      </c>
      <c r="L1373" s="322">
        <v>1877477876</v>
      </c>
      <c r="M1373" s="364">
        <v>3.0841038002740345E-3</v>
      </c>
      <c r="P1373">
        <f t="shared" si="481"/>
        <v>2025</v>
      </c>
      <c r="Q1373" t="str">
        <f t="shared" si="482"/>
        <v>Carlos Galán 2024-2027</v>
      </c>
      <c r="R1373" t="str">
        <f t="shared" si="483"/>
        <v>0113-SECRETARÍA DISTRITAL DE MOVILIDAD</v>
      </c>
      <c r="S1373" t="str">
        <f t="shared" si="484"/>
        <v>MOVILIDAD</v>
      </c>
      <c r="T1373" t="str">
        <f t="shared" si="485"/>
        <v>Administración Centrral</v>
      </c>
      <c r="U1373" t="str">
        <f t="shared" si="486"/>
        <v>Inversión directa</v>
      </c>
      <c r="V1373" t="s">
        <v>256</v>
      </c>
      <c r="W1373" s="53">
        <f t="shared" si="477"/>
        <v>608759626000</v>
      </c>
      <c r="X1373" s="53">
        <f t="shared" si="478"/>
        <v>608759626000</v>
      </c>
      <c r="Y1373" s="53">
        <f t="shared" si="479"/>
        <v>186655024484</v>
      </c>
      <c r="Z1373" s="53"/>
      <c r="AA1373" s="53">
        <f t="shared" si="480"/>
        <v>1877477876</v>
      </c>
      <c r="AB1373" s="53"/>
      <c r="AC1373" s="53">
        <f t="shared" si="490"/>
        <v>608759626000</v>
      </c>
      <c r="AD1373" s="53">
        <f t="shared" si="491"/>
        <v>608759626000</v>
      </c>
      <c r="AE1373" s="53">
        <f t="shared" si="492"/>
        <v>186655024484</v>
      </c>
      <c r="AF1373" s="53">
        <f t="shared" si="493"/>
        <v>0.30661531499791017</v>
      </c>
      <c r="AG1373" s="53">
        <f t="shared" si="494"/>
        <v>1877477876</v>
      </c>
      <c r="AI1373" s="53">
        <f t="shared" si="488"/>
        <v>0</v>
      </c>
      <c r="AJ1373" s="53">
        <f t="shared" si="488"/>
        <v>0</v>
      </c>
      <c r="AK1373" s="53">
        <f t="shared" si="488"/>
        <v>0</v>
      </c>
      <c r="AL1373" s="53">
        <f t="shared" si="489"/>
        <v>-0.30661531499791017</v>
      </c>
      <c r="AM1373" s="53">
        <f t="shared" si="489"/>
        <v>0</v>
      </c>
    </row>
    <row r="1374" spans="1:39" x14ac:dyDescent="0.35">
      <c r="A1374" s="301">
        <v>2025</v>
      </c>
      <c r="B1374" s="301" t="s">
        <v>85</v>
      </c>
      <c r="C1374" s="301" t="s">
        <v>32</v>
      </c>
      <c r="D1374" s="302" t="s">
        <v>18</v>
      </c>
      <c r="E1374" s="302" t="s">
        <v>226</v>
      </c>
      <c r="F1374" s="301" t="s">
        <v>80</v>
      </c>
      <c r="G1374" s="301" t="s">
        <v>77</v>
      </c>
      <c r="H1374" s="322">
        <v>3091064000000</v>
      </c>
      <c r="I1374" s="322">
        <v>3091064000000</v>
      </c>
      <c r="J1374" s="322">
        <v>276160858960</v>
      </c>
      <c r="K1374" s="364">
        <v>8.9341682656845667E-2</v>
      </c>
      <c r="L1374" s="322">
        <v>276160858960</v>
      </c>
      <c r="M1374" s="364">
        <v>8.9341682656845667E-2</v>
      </c>
      <c r="P1374">
        <f t="shared" si="481"/>
        <v>2025</v>
      </c>
      <c r="Q1374" t="str">
        <f t="shared" si="482"/>
        <v>Carlos Galán 2024-2027</v>
      </c>
      <c r="R1374" t="str">
        <f t="shared" si="483"/>
        <v>0113-SECRETARÍA DISTRITAL DE MOVILIDAD</v>
      </c>
      <c r="S1374" t="str">
        <f t="shared" si="484"/>
        <v>MOVILIDAD</v>
      </c>
      <c r="T1374" t="str">
        <f t="shared" si="485"/>
        <v>Administración Centrral</v>
      </c>
      <c r="U1374" t="str">
        <f t="shared" si="486"/>
        <v>Transferencias</v>
      </c>
      <c r="V1374" t="s">
        <v>256</v>
      </c>
      <c r="W1374" s="53">
        <f t="shared" si="477"/>
        <v>3091064000000</v>
      </c>
      <c r="X1374" s="53">
        <f t="shared" si="478"/>
        <v>3091064000000</v>
      </c>
      <c r="Y1374" s="53">
        <f t="shared" si="479"/>
        <v>276160858960</v>
      </c>
      <c r="Z1374" s="53"/>
      <c r="AA1374" s="53">
        <f t="shared" si="480"/>
        <v>276160858960</v>
      </c>
      <c r="AB1374" s="53"/>
      <c r="AC1374" s="53">
        <f t="shared" si="490"/>
        <v>3091064000000</v>
      </c>
      <c r="AD1374" s="53">
        <f t="shared" si="491"/>
        <v>3091064000000</v>
      </c>
      <c r="AE1374" s="53">
        <f t="shared" si="492"/>
        <v>276160858960</v>
      </c>
      <c r="AF1374" s="53">
        <f t="shared" si="493"/>
        <v>8.9341682656845667E-2</v>
      </c>
      <c r="AG1374" s="53">
        <f t="shared" si="494"/>
        <v>276160858960</v>
      </c>
      <c r="AI1374" s="53">
        <f t="shared" si="488"/>
        <v>0</v>
      </c>
      <c r="AJ1374" s="53">
        <f t="shared" si="488"/>
        <v>0</v>
      </c>
      <c r="AK1374" s="53">
        <f t="shared" si="488"/>
        <v>0</v>
      </c>
      <c r="AL1374" s="53">
        <f t="shared" si="489"/>
        <v>-8.9341682656845667E-2</v>
      </c>
      <c r="AM1374" s="53">
        <f t="shared" si="489"/>
        <v>0</v>
      </c>
    </row>
    <row r="1375" spans="1:39" x14ac:dyDescent="0.35">
      <c r="A1375" s="301">
        <v>2025</v>
      </c>
      <c r="B1375" s="301" t="s">
        <v>85</v>
      </c>
      <c r="C1375" s="301" t="s">
        <v>33</v>
      </c>
      <c r="D1375" s="302" t="s">
        <v>21</v>
      </c>
      <c r="E1375" s="302" t="s">
        <v>226</v>
      </c>
      <c r="F1375" s="301" t="s">
        <v>76</v>
      </c>
      <c r="G1375" s="301" t="s">
        <v>77</v>
      </c>
      <c r="H1375" s="322">
        <v>105438400000</v>
      </c>
      <c r="I1375" s="322">
        <v>105438400000</v>
      </c>
      <c r="J1375" s="322">
        <v>12077683987</v>
      </c>
      <c r="K1375" s="364">
        <v>0.11454729953223873</v>
      </c>
      <c r="L1375" s="322">
        <v>10493950794</v>
      </c>
      <c r="M1375" s="364">
        <v>9.9526840259336252E-2</v>
      </c>
      <c r="P1375">
        <f t="shared" si="481"/>
        <v>2025</v>
      </c>
      <c r="Q1375" t="str">
        <f t="shared" si="482"/>
        <v>Carlos Galán 2024-2027</v>
      </c>
      <c r="R1375" t="str">
        <f t="shared" si="483"/>
        <v>0114-SECRETARÍA DISTRITAL DE SALUD</v>
      </c>
      <c r="S1375" t="str">
        <f t="shared" si="484"/>
        <v>SALUD</v>
      </c>
      <c r="T1375" t="str">
        <f t="shared" si="485"/>
        <v>Administración Centrral</v>
      </c>
      <c r="U1375" t="str">
        <f t="shared" si="486"/>
        <v>Funcionamiento</v>
      </c>
      <c r="V1375" t="s">
        <v>256</v>
      </c>
      <c r="W1375" s="53">
        <f t="shared" si="477"/>
        <v>105438400000</v>
      </c>
      <c r="X1375" s="53">
        <f t="shared" si="478"/>
        <v>105438400000</v>
      </c>
      <c r="Y1375" s="53">
        <f t="shared" si="479"/>
        <v>12077683987</v>
      </c>
      <c r="Z1375" s="53"/>
      <c r="AA1375" s="53">
        <f t="shared" si="480"/>
        <v>10493950794</v>
      </c>
      <c r="AB1375" s="53"/>
      <c r="AC1375" s="53">
        <f t="shared" si="490"/>
        <v>105438400000</v>
      </c>
      <c r="AD1375" s="53">
        <f t="shared" si="491"/>
        <v>105438400000</v>
      </c>
      <c r="AE1375" s="53">
        <f t="shared" si="492"/>
        <v>12077683987</v>
      </c>
      <c r="AF1375" s="53">
        <f t="shared" si="493"/>
        <v>0.11454729953223873</v>
      </c>
      <c r="AG1375" s="53">
        <f t="shared" si="494"/>
        <v>10493950794</v>
      </c>
      <c r="AI1375" s="53">
        <f t="shared" si="488"/>
        <v>0</v>
      </c>
      <c r="AJ1375" s="53">
        <f t="shared" si="488"/>
        <v>0</v>
      </c>
      <c r="AK1375" s="53">
        <f t="shared" si="488"/>
        <v>0</v>
      </c>
      <c r="AL1375" s="53">
        <f t="shared" si="489"/>
        <v>-0.11454729953223873</v>
      </c>
      <c r="AM1375" s="53">
        <f t="shared" si="489"/>
        <v>0</v>
      </c>
    </row>
    <row r="1376" spans="1:39" x14ac:dyDescent="0.35">
      <c r="A1376" s="301">
        <v>2025</v>
      </c>
      <c r="B1376" s="301" t="s">
        <v>85</v>
      </c>
      <c r="C1376" s="301" t="s">
        <v>34</v>
      </c>
      <c r="D1376" s="302" t="s">
        <v>10</v>
      </c>
      <c r="E1376" s="302" t="s">
        <v>226</v>
      </c>
      <c r="F1376" s="301" t="s">
        <v>76</v>
      </c>
      <c r="G1376" s="301" t="s">
        <v>77</v>
      </c>
      <c r="H1376" s="322">
        <v>44992058000</v>
      </c>
      <c r="I1376" s="322">
        <v>44992058000</v>
      </c>
      <c r="J1376" s="322">
        <v>10269315255</v>
      </c>
      <c r="K1376" s="364">
        <v>0.22824728877705483</v>
      </c>
      <c r="L1376" s="322">
        <v>4240731112</v>
      </c>
      <c r="M1376" s="364">
        <v>9.4255104134156303E-2</v>
      </c>
      <c r="P1376">
        <f t="shared" si="481"/>
        <v>2025</v>
      </c>
      <c r="Q1376" t="str">
        <f t="shared" si="482"/>
        <v>Carlos Galán 2024-2027</v>
      </c>
      <c r="R1376" t="str">
        <f t="shared" si="483"/>
        <v>0117-SECRETARÍA DISTRITAL DE DESARROLLO ECONÓMICO</v>
      </c>
      <c r="S1376" t="str">
        <f t="shared" si="484"/>
        <v>DESARROLLO ECONÓMICO, INDUSTRIA Y TURISMO</v>
      </c>
      <c r="T1376" t="str">
        <f t="shared" si="485"/>
        <v>Administración Centrral</v>
      </c>
      <c r="U1376" t="str">
        <f t="shared" si="486"/>
        <v>Funcionamiento</v>
      </c>
      <c r="V1376" t="s">
        <v>256</v>
      </c>
      <c r="W1376" s="53">
        <f t="shared" si="477"/>
        <v>44992058000</v>
      </c>
      <c r="X1376" s="53">
        <f t="shared" si="478"/>
        <v>44992058000</v>
      </c>
      <c r="Y1376" s="53">
        <f t="shared" si="479"/>
        <v>10269315255</v>
      </c>
      <c r="Z1376" s="53"/>
      <c r="AA1376" s="53">
        <f t="shared" si="480"/>
        <v>4240731112</v>
      </c>
      <c r="AB1376" s="53"/>
      <c r="AC1376" s="53">
        <f t="shared" si="490"/>
        <v>44992058000</v>
      </c>
      <c r="AD1376" s="53">
        <f t="shared" si="491"/>
        <v>44992058000</v>
      </c>
      <c r="AE1376" s="53">
        <f t="shared" si="492"/>
        <v>10269315255</v>
      </c>
      <c r="AF1376" s="53">
        <f t="shared" si="493"/>
        <v>0.22824728877705483</v>
      </c>
      <c r="AG1376" s="53">
        <f t="shared" si="494"/>
        <v>4240731112</v>
      </c>
      <c r="AI1376" s="53">
        <f t="shared" si="488"/>
        <v>0</v>
      </c>
      <c r="AJ1376" s="53">
        <f t="shared" si="488"/>
        <v>0</v>
      </c>
      <c r="AK1376" s="53">
        <f t="shared" si="488"/>
        <v>0</v>
      </c>
      <c r="AL1376" s="53">
        <f t="shared" si="489"/>
        <v>-0.22824728877705483</v>
      </c>
      <c r="AM1376" s="53">
        <f t="shared" si="489"/>
        <v>0</v>
      </c>
    </row>
    <row r="1377" spans="1:39" x14ac:dyDescent="0.35">
      <c r="A1377" s="301">
        <v>2025</v>
      </c>
      <c r="B1377" s="301" t="s">
        <v>85</v>
      </c>
      <c r="C1377" s="301" t="s">
        <v>34</v>
      </c>
      <c r="D1377" s="302" t="s">
        <v>10</v>
      </c>
      <c r="E1377" s="302" t="s">
        <v>226</v>
      </c>
      <c r="F1377" s="301" t="s">
        <v>78</v>
      </c>
      <c r="G1377" s="301" t="s">
        <v>77</v>
      </c>
      <c r="H1377" s="322">
        <v>178277524000</v>
      </c>
      <c r="I1377" s="322">
        <v>178277524000</v>
      </c>
      <c r="J1377" s="322">
        <v>52083904931</v>
      </c>
      <c r="K1377" s="364">
        <v>0.29215070841459523</v>
      </c>
      <c r="L1377" s="322">
        <v>576422859</v>
      </c>
      <c r="M1377" s="364">
        <v>3.2332895704788901E-3</v>
      </c>
      <c r="P1377">
        <f t="shared" si="481"/>
        <v>2025</v>
      </c>
      <c r="Q1377" t="str">
        <f t="shared" si="482"/>
        <v>Carlos Galán 2024-2027</v>
      </c>
      <c r="R1377" t="str">
        <f t="shared" si="483"/>
        <v>0117-SECRETARÍA DISTRITAL DE DESARROLLO ECONÓMICO</v>
      </c>
      <c r="S1377" t="str">
        <f t="shared" si="484"/>
        <v>DESARROLLO ECONÓMICO, INDUSTRIA Y TURISMO</v>
      </c>
      <c r="T1377" t="str">
        <f t="shared" si="485"/>
        <v>Administración Centrral</v>
      </c>
      <c r="U1377" t="str">
        <f t="shared" si="486"/>
        <v>Inversión directa</v>
      </c>
      <c r="V1377" t="s">
        <v>256</v>
      </c>
      <c r="W1377" s="53">
        <f t="shared" si="477"/>
        <v>178277524000</v>
      </c>
      <c r="X1377" s="53">
        <f t="shared" si="478"/>
        <v>178277524000</v>
      </c>
      <c r="Y1377" s="53">
        <f t="shared" si="479"/>
        <v>52083904931</v>
      </c>
      <c r="Z1377" s="53"/>
      <c r="AA1377" s="53">
        <f t="shared" si="480"/>
        <v>576422859</v>
      </c>
      <c r="AB1377" s="53"/>
      <c r="AC1377" s="53">
        <f t="shared" si="490"/>
        <v>178277524000</v>
      </c>
      <c r="AD1377" s="53">
        <f t="shared" si="491"/>
        <v>178277524000</v>
      </c>
      <c r="AE1377" s="53">
        <f t="shared" si="492"/>
        <v>52083904931</v>
      </c>
      <c r="AF1377" s="53">
        <f t="shared" si="493"/>
        <v>0.29215070841459523</v>
      </c>
      <c r="AG1377" s="53">
        <f t="shared" si="494"/>
        <v>576422859</v>
      </c>
      <c r="AI1377" s="53">
        <f t="shared" si="488"/>
        <v>0</v>
      </c>
      <c r="AJ1377" s="53">
        <f t="shared" si="488"/>
        <v>0</v>
      </c>
      <c r="AK1377" s="53">
        <f t="shared" si="488"/>
        <v>0</v>
      </c>
      <c r="AL1377" s="53">
        <f t="shared" si="489"/>
        <v>-0.29215070841459523</v>
      </c>
      <c r="AM1377" s="53">
        <f t="shared" si="489"/>
        <v>0</v>
      </c>
    </row>
    <row r="1378" spans="1:39" x14ac:dyDescent="0.35">
      <c r="A1378" s="301">
        <v>2025</v>
      </c>
      <c r="B1378" s="301" t="s">
        <v>85</v>
      </c>
      <c r="C1378" s="301" t="s">
        <v>34</v>
      </c>
      <c r="D1378" s="302" t="s">
        <v>10</v>
      </c>
      <c r="E1378" s="302" t="s">
        <v>226</v>
      </c>
      <c r="F1378" s="301" t="s">
        <v>80</v>
      </c>
      <c r="G1378" s="301" t="s">
        <v>77</v>
      </c>
      <c r="H1378" s="322">
        <v>0</v>
      </c>
      <c r="I1378" s="322">
        <v>0</v>
      </c>
      <c r="J1378" s="322">
        <v>0</v>
      </c>
      <c r="K1378" s="364">
        <v>0</v>
      </c>
      <c r="L1378" s="322">
        <v>0</v>
      </c>
      <c r="M1378" s="364">
        <v>0</v>
      </c>
      <c r="P1378">
        <f t="shared" si="481"/>
        <v>2025</v>
      </c>
      <c r="Q1378" t="str">
        <f t="shared" si="482"/>
        <v>Carlos Galán 2024-2027</v>
      </c>
      <c r="R1378" t="str">
        <f t="shared" si="483"/>
        <v>0117-SECRETARÍA DISTRITAL DE DESARROLLO ECONÓMICO</v>
      </c>
      <c r="S1378" t="str">
        <f t="shared" si="484"/>
        <v>DESARROLLO ECONÓMICO, INDUSTRIA Y TURISMO</v>
      </c>
      <c r="T1378" t="str">
        <f t="shared" si="485"/>
        <v>Administración Centrral</v>
      </c>
      <c r="U1378" t="str">
        <f t="shared" si="486"/>
        <v>Transferencias</v>
      </c>
      <c r="V1378" t="s">
        <v>256</v>
      </c>
      <c r="W1378" s="53">
        <f t="shared" si="477"/>
        <v>0</v>
      </c>
      <c r="X1378" s="53">
        <f t="shared" si="478"/>
        <v>0</v>
      </c>
      <c r="Y1378" s="53">
        <f t="shared" si="479"/>
        <v>0</v>
      </c>
      <c r="Z1378" s="53"/>
      <c r="AA1378" s="53">
        <f t="shared" si="480"/>
        <v>0</v>
      </c>
      <c r="AB1378" s="53"/>
      <c r="AC1378" s="53">
        <f t="shared" si="490"/>
        <v>0</v>
      </c>
      <c r="AD1378" s="53">
        <f t="shared" si="491"/>
        <v>0</v>
      </c>
      <c r="AE1378" s="53">
        <f t="shared" si="492"/>
        <v>0</v>
      </c>
      <c r="AF1378" s="53">
        <f t="shared" si="493"/>
        <v>0</v>
      </c>
      <c r="AG1378" s="53">
        <f t="shared" si="494"/>
        <v>0</v>
      </c>
      <c r="AI1378" s="53">
        <f t="shared" si="488"/>
        <v>0</v>
      </c>
      <c r="AJ1378" s="53">
        <f t="shared" si="488"/>
        <v>0</v>
      </c>
      <c r="AK1378" s="53">
        <f t="shared" si="488"/>
        <v>0</v>
      </c>
      <c r="AL1378" s="53">
        <f t="shared" si="489"/>
        <v>0</v>
      </c>
      <c r="AM1378" s="53">
        <f t="shared" si="489"/>
        <v>0</v>
      </c>
    </row>
    <row r="1379" spans="1:39" x14ac:dyDescent="0.35">
      <c r="A1379" s="301">
        <v>2025</v>
      </c>
      <c r="B1379" s="301" t="s">
        <v>85</v>
      </c>
      <c r="C1379" s="301" t="s">
        <v>35</v>
      </c>
      <c r="D1379" s="302" t="s">
        <v>15</v>
      </c>
      <c r="E1379" s="302" t="s">
        <v>226</v>
      </c>
      <c r="F1379" s="301" t="s">
        <v>76</v>
      </c>
      <c r="G1379" s="301" t="s">
        <v>77</v>
      </c>
      <c r="H1379" s="322">
        <v>30922402000</v>
      </c>
      <c r="I1379" s="322">
        <v>30922402000</v>
      </c>
      <c r="J1379" s="322">
        <v>3796987524</v>
      </c>
      <c r="K1379" s="364">
        <v>0.12279083377804868</v>
      </c>
      <c r="L1379" s="322">
        <v>2545900966</v>
      </c>
      <c r="M1379" s="364">
        <v>8.2331927707297775E-2</v>
      </c>
      <c r="P1379">
        <f t="shared" si="481"/>
        <v>2025</v>
      </c>
      <c r="Q1379" t="str">
        <f t="shared" si="482"/>
        <v>Carlos Galán 2024-2027</v>
      </c>
      <c r="R1379" t="str">
        <f t="shared" si="483"/>
        <v>0118-SECRETARÍA DISTRITAL DEL HABITAT</v>
      </c>
      <c r="S1379" t="str">
        <f t="shared" si="484"/>
        <v>HÁBITAT</v>
      </c>
      <c r="T1379" t="str">
        <f t="shared" si="485"/>
        <v>Administración Centrral</v>
      </c>
      <c r="U1379" t="str">
        <f t="shared" si="486"/>
        <v>Funcionamiento</v>
      </c>
      <c r="V1379" t="s">
        <v>256</v>
      </c>
      <c r="W1379" s="53">
        <f t="shared" si="477"/>
        <v>30922402000</v>
      </c>
      <c r="X1379" s="53">
        <f t="shared" si="478"/>
        <v>30922402000</v>
      </c>
      <c r="Y1379" s="53">
        <f t="shared" si="479"/>
        <v>3796987524</v>
      </c>
      <c r="Z1379" s="53"/>
      <c r="AA1379" s="53">
        <f t="shared" si="480"/>
        <v>2545900966</v>
      </c>
      <c r="AB1379" s="53"/>
      <c r="AC1379" s="53">
        <f t="shared" si="490"/>
        <v>30922402000</v>
      </c>
      <c r="AD1379" s="53">
        <f t="shared" si="491"/>
        <v>30922402000</v>
      </c>
      <c r="AE1379" s="53">
        <f t="shared" si="492"/>
        <v>3796987524</v>
      </c>
      <c r="AF1379" s="53">
        <f t="shared" si="493"/>
        <v>0.12279083377804868</v>
      </c>
      <c r="AG1379" s="53">
        <f t="shared" si="494"/>
        <v>2545900966</v>
      </c>
      <c r="AI1379" s="53">
        <f t="shared" si="488"/>
        <v>0</v>
      </c>
      <c r="AJ1379" s="53">
        <f t="shared" si="488"/>
        <v>0</v>
      </c>
      <c r="AK1379" s="53">
        <f t="shared" si="488"/>
        <v>0</v>
      </c>
      <c r="AL1379" s="53">
        <f t="shared" si="489"/>
        <v>-0.12279083377804868</v>
      </c>
      <c r="AM1379" s="53">
        <f t="shared" si="489"/>
        <v>0</v>
      </c>
    </row>
    <row r="1380" spans="1:39" x14ac:dyDescent="0.35">
      <c r="A1380" s="301">
        <v>2025</v>
      </c>
      <c r="B1380" s="301" t="s">
        <v>85</v>
      </c>
      <c r="C1380" s="301" t="s">
        <v>35</v>
      </c>
      <c r="D1380" s="302" t="s">
        <v>15</v>
      </c>
      <c r="E1380" s="302" t="s">
        <v>226</v>
      </c>
      <c r="F1380" s="301" t="s">
        <v>78</v>
      </c>
      <c r="G1380" s="301" t="s">
        <v>77</v>
      </c>
      <c r="H1380" s="322">
        <v>551375905000</v>
      </c>
      <c r="I1380" s="322">
        <v>551375905000</v>
      </c>
      <c r="J1380" s="322">
        <v>241342590354</v>
      </c>
      <c r="K1380" s="364">
        <v>0.4377097152150673</v>
      </c>
      <c r="L1380" s="322">
        <v>176076130040</v>
      </c>
      <c r="M1380" s="364">
        <v>0.31933954393600134</v>
      </c>
      <c r="P1380">
        <f t="shared" si="481"/>
        <v>2025</v>
      </c>
      <c r="Q1380" t="str">
        <f t="shared" si="482"/>
        <v>Carlos Galán 2024-2027</v>
      </c>
      <c r="R1380" t="str">
        <f t="shared" si="483"/>
        <v>0118-SECRETARÍA DISTRITAL DEL HABITAT</v>
      </c>
      <c r="S1380" t="str">
        <f t="shared" si="484"/>
        <v>HÁBITAT</v>
      </c>
      <c r="T1380" t="str">
        <f t="shared" si="485"/>
        <v>Administración Centrral</v>
      </c>
      <c r="U1380" t="str">
        <f t="shared" si="486"/>
        <v>Inversión directa</v>
      </c>
      <c r="V1380" t="s">
        <v>256</v>
      </c>
      <c r="W1380" s="53">
        <f t="shared" si="477"/>
        <v>551375905000</v>
      </c>
      <c r="X1380" s="53">
        <f t="shared" si="478"/>
        <v>551375905000</v>
      </c>
      <c r="Y1380" s="53">
        <f t="shared" si="479"/>
        <v>241342590354</v>
      </c>
      <c r="Z1380" s="53"/>
      <c r="AA1380" s="53">
        <f t="shared" si="480"/>
        <v>176076130040</v>
      </c>
      <c r="AB1380" s="53"/>
      <c r="AC1380" s="53">
        <f t="shared" si="490"/>
        <v>551375905000</v>
      </c>
      <c r="AD1380" s="53">
        <f t="shared" si="491"/>
        <v>551375905000</v>
      </c>
      <c r="AE1380" s="53">
        <f t="shared" si="492"/>
        <v>241342590354</v>
      </c>
      <c r="AF1380" s="53">
        <f t="shared" si="493"/>
        <v>0.4377097152150673</v>
      </c>
      <c r="AG1380" s="53">
        <f t="shared" si="494"/>
        <v>176076130040</v>
      </c>
      <c r="AI1380" s="53">
        <f t="shared" si="488"/>
        <v>0</v>
      </c>
      <c r="AJ1380" s="53">
        <f t="shared" si="488"/>
        <v>0</v>
      </c>
      <c r="AK1380" s="53">
        <f t="shared" si="488"/>
        <v>0</v>
      </c>
      <c r="AL1380" s="53">
        <f t="shared" si="489"/>
        <v>-0.4377097152150673</v>
      </c>
      <c r="AM1380" s="53">
        <f t="shared" si="489"/>
        <v>0</v>
      </c>
    </row>
    <row r="1381" spans="1:39" x14ac:dyDescent="0.35">
      <c r="A1381" s="301">
        <v>2025</v>
      </c>
      <c r="B1381" s="301" t="s">
        <v>85</v>
      </c>
      <c r="C1381" s="301" t="s">
        <v>35</v>
      </c>
      <c r="D1381" s="302" t="s">
        <v>15</v>
      </c>
      <c r="E1381" s="302" t="s">
        <v>226</v>
      </c>
      <c r="F1381" s="301" t="s">
        <v>80</v>
      </c>
      <c r="G1381" s="301" t="s">
        <v>77</v>
      </c>
      <c r="H1381" s="322">
        <v>242027022000</v>
      </c>
      <c r="I1381" s="322">
        <v>242027022000</v>
      </c>
      <c r="J1381" s="322">
        <v>0</v>
      </c>
      <c r="K1381" s="364">
        <v>0</v>
      </c>
      <c r="L1381" s="322">
        <v>0</v>
      </c>
      <c r="M1381" s="364">
        <v>0</v>
      </c>
      <c r="P1381">
        <f t="shared" si="481"/>
        <v>2025</v>
      </c>
      <c r="Q1381" t="str">
        <f t="shared" si="482"/>
        <v>Carlos Galán 2024-2027</v>
      </c>
      <c r="R1381" t="str">
        <f t="shared" si="483"/>
        <v>0118-SECRETARÍA DISTRITAL DEL HABITAT</v>
      </c>
      <c r="S1381" t="str">
        <f t="shared" si="484"/>
        <v>HÁBITAT</v>
      </c>
      <c r="T1381" t="str">
        <f t="shared" si="485"/>
        <v>Administración Centrral</v>
      </c>
      <c r="U1381" t="str">
        <f t="shared" si="486"/>
        <v>Transferencias</v>
      </c>
      <c r="V1381" t="s">
        <v>256</v>
      </c>
      <c r="W1381" s="53">
        <f t="shared" si="477"/>
        <v>242027022000</v>
      </c>
      <c r="X1381" s="53">
        <f t="shared" si="478"/>
        <v>242027022000</v>
      </c>
      <c r="Y1381" s="53">
        <f t="shared" si="479"/>
        <v>0</v>
      </c>
      <c r="Z1381" s="53"/>
      <c r="AA1381" s="53">
        <f t="shared" si="480"/>
        <v>0</v>
      </c>
      <c r="AB1381" s="53"/>
      <c r="AC1381" s="53">
        <f t="shared" si="490"/>
        <v>242027022000</v>
      </c>
      <c r="AD1381" s="53">
        <f t="shared" si="491"/>
        <v>242027022000</v>
      </c>
      <c r="AE1381" s="53">
        <f t="shared" si="492"/>
        <v>0</v>
      </c>
      <c r="AF1381" s="53">
        <f t="shared" si="493"/>
        <v>0</v>
      </c>
      <c r="AG1381" s="53">
        <f t="shared" si="494"/>
        <v>0</v>
      </c>
      <c r="AI1381" s="53">
        <f t="shared" si="488"/>
        <v>0</v>
      </c>
      <c r="AJ1381" s="53">
        <f t="shared" si="488"/>
        <v>0</v>
      </c>
      <c r="AK1381" s="53">
        <f t="shared" si="488"/>
        <v>0</v>
      </c>
      <c r="AL1381" s="53">
        <f t="shared" si="489"/>
        <v>0</v>
      </c>
      <c r="AM1381" s="53">
        <f t="shared" si="489"/>
        <v>0</v>
      </c>
    </row>
    <row r="1382" spans="1:39" x14ac:dyDescent="0.35">
      <c r="A1382" s="301">
        <v>2025</v>
      </c>
      <c r="B1382" s="301" t="s">
        <v>85</v>
      </c>
      <c r="C1382" s="301" t="s">
        <v>36</v>
      </c>
      <c r="D1382" s="302" t="s">
        <v>9</v>
      </c>
      <c r="E1382" s="302" t="s">
        <v>226</v>
      </c>
      <c r="F1382" s="301" t="s">
        <v>76</v>
      </c>
      <c r="G1382" s="301" t="s">
        <v>77</v>
      </c>
      <c r="H1382" s="322">
        <v>38111160000</v>
      </c>
      <c r="I1382" s="322">
        <v>38111160000</v>
      </c>
      <c r="J1382" s="322">
        <v>4344526457</v>
      </c>
      <c r="K1382" s="364">
        <v>0.11399617479499444</v>
      </c>
      <c r="L1382" s="322">
        <v>3442981443</v>
      </c>
      <c r="M1382" s="364">
        <v>9.0340505064658225E-2</v>
      </c>
      <c r="P1382">
        <f t="shared" si="481"/>
        <v>2025</v>
      </c>
      <c r="Q1382" t="str">
        <f t="shared" si="482"/>
        <v>Carlos Galán 2024-2027</v>
      </c>
      <c r="R1382" t="str">
        <f t="shared" si="483"/>
        <v>0119-SECRETARÍA DISTRITAL DE CULTURA, RECREACIÓN Y DEPORTE</v>
      </c>
      <c r="S1382" t="str">
        <f t="shared" si="484"/>
        <v>CULTURA, RECREACIÓN Y DEPORTE</v>
      </c>
      <c r="T1382" t="str">
        <f t="shared" si="485"/>
        <v>Administración Centrral</v>
      </c>
      <c r="U1382" t="str">
        <f t="shared" si="486"/>
        <v>Funcionamiento</v>
      </c>
      <c r="V1382" t="s">
        <v>256</v>
      </c>
      <c r="W1382" s="53">
        <f t="shared" si="477"/>
        <v>38111160000</v>
      </c>
      <c r="X1382" s="53">
        <f t="shared" si="478"/>
        <v>38111160000</v>
      </c>
      <c r="Y1382" s="53">
        <f t="shared" si="479"/>
        <v>4344526457</v>
      </c>
      <c r="Z1382" s="53"/>
      <c r="AA1382" s="53">
        <f t="shared" si="480"/>
        <v>3442981443</v>
      </c>
      <c r="AB1382" s="53"/>
      <c r="AC1382" s="53">
        <f t="shared" si="490"/>
        <v>38111160000</v>
      </c>
      <c r="AD1382" s="53">
        <f t="shared" si="491"/>
        <v>38111160000</v>
      </c>
      <c r="AE1382" s="53">
        <f t="shared" si="492"/>
        <v>4344526457</v>
      </c>
      <c r="AF1382" s="53">
        <f t="shared" si="493"/>
        <v>0.11399617479499444</v>
      </c>
      <c r="AG1382" s="53">
        <f t="shared" si="494"/>
        <v>3442981443</v>
      </c>
      <c r="AI1382" s="53">
        <f t="shared" si="488"/>
        <v>0</v>
      </c>
      <c r="AJ1382" s="53">
        <f t="shared" si="488"/>
        <v>0</v>
      </c>
      <c r="AK1382" s="53">
        <f t="shared" si="488"/>
        <v>0</v>
      </c>
      <c r="AL1382" s="53">
        <f t="shared" si="489"/>
        <v>-0.11399617479499444</v>
      </c>
      <c r="AM1382" s="53">
        <f t="shared" si="489"/>
        <v>0</v>
      </c>
    </row>
    <row r="1383" spans="1:39" x14ac:dyDescent="0.35">
      <c r="A1383" s="301">
        <v>2025</v>
      </c>
      <c r="B1383" s="301" t="s">
        <v>85</v>
      </c>
      <c r="C1383" s="301" t="s">
        <v>36</v>
      </c>
      <c r="D1383" s="302" t="s">
        <v>9</v>
      </c>
      <c r="E1383" s="302" t="s">
        <v>226</v>
      </c>
      <c r="F1383" s="301" t="s">
        <v>78</v>
      </c>
      <c r="G1383" s="301" t="s">
        <v>77</v>
      </c>
      <c r="H1383" s="322">
        <v>247844692000</v>
      </c>
      <c r="I1383" s="322">
        <v>247844692000</v>
      </c>
      <c r="J1383" s="322">
        <v>46437067145</v>
      </c>
      <c r="K1383" s="364">
        <v>0.18736357341475765</v>
      </c>
      <c r="L1383" s="322">
        <v>7661404380</v>
      </c>
      <c r="M1383" s="364">
        <v>3.0912118061418883E-2</v>
      </c>
      <c r="P1383">
        <f t="shared" si="481"/>
        <v>2025</v>
      </c>
      <c r="Q1383" t="str">
        <f t="shared" si="482"/>
        <v>Carlos Galán 2024-2027</v>
      </c>
      <c r="R1383" t="str">
        <f t="shared" si="483"/>
        <v>0119-SECRETARÍA DISTRITAL DE CULTURA, RECREACIÓN Y DEPORTE</v>
      </c>
      <c r="S1383" t="str">
        <f t="shared" si="484"/>
        <v>CULTURA, RECREACIÓN Y DEPORTE</v>
      </c>
      <c r="T1383" t="str">
        <f t="shared" si="485"/>
        <v>Administración Centrral</v>
      </c>
      <c r="U1383" t="str">
        <f t="shared" si="486"/>
        <v>Inversión directa</v>
      </c>
      <c r="V1383" t="s">
        <v>256</v>
      </c>
      <c r="W1383" s="53">
        <f t="shared" si="477"/>
        <v>247844692000</v>
      </c>
      <c r="X1383" s="53">
        <f t="shared" si="478"/>
        <v>247844692000</v>
      </c>
      <c r="Y1383" s="53">
        <f t="shared" si="479"/>
        <v>46437067145</v>
      </c>
      <c r="Z1383" s="53"/>
      <c r="AA1383" s="53">
        <f t="shared" si="480"/>
        <v>7661404380</v>
      </c>
      <c r="AB1383" s="53"/>
      <c r="AC1383" s="53">
        <f t="shared" si="490"/>
        <v>247844692000</v>
      </c>
      <c r="AD1383" s="53">
        <f t="shared" si="491"/>
        <v>247844692000</v>
      </c>
      <c r="AE1383" s="53">
        <f t="shared" si="492"/>
        <v>46437067145</v>
      </c>
      <c r="AF1383" s="53">
        <f t="shared" si="493"/>
        <v>0.18736357341475765</v>
      </c>
      <c r="AG1383" s="53">
        <f t="shared" si="494"/>
        <v>7661404380</v>
      </c>
      <c r="AI1383" s="53">
        <f t="shared" si="488"/>
        <v>0</v>
      </c>
      <c r="AJ1383" s="53">
        <f t="shared" si="488"/>
        <v>0</v>
      </c>
      <c r="AK1383" s="53">
        <f t="shared" si="488"/>
        <v>0</v>
      </c>
      <c r="AL1383" s="53">
        <f t="shared" si="489"/>
        <v>-0.18736357341475765</v>
      </c>
      <c r="AM1383" s="53">
        <f t="shared" si="489"/>
        <v>0</v>
      </c>
    </row>
    <row r="1384" spans="1:39" x14ac:dyDescent="0.35">
      <c r="A1384" s="301">
        <v>2025</v>
      </c>
      <c r="B1384" s="301" t="s">
        <v>85</v>
      </c>
      <c r="C1384" s="301" t="s">
        <v>37</v>
      </c>
      <c r="D1384" s="302" t="s">
        <v>20</v>
      </c>
      <c r="E1384" s="302" t="s">
        <v>226</v>
      </c>
      <c r="F1384" s="301" t="s">
        <v>76</v>
      </c>
      <c r="G1384" s="301" t="s">
        <v>77</v>
      </c>
      <c r="H1384" s="322">
        <v>131201709000</v>
      </c>
      <c r="I1384" s="322">
        <v>131201709000</v>
      </c>
      <c r="J1384" s="322">
        <v>18244785549</v>
      </c>
      <c r="K1384" s="364">
        <v>0.1390590540935713</v>
      </c>
      <c r="L1384" s="322">
        <v>13983496572</v>
      </c>
      <c r="M1384" s="364">
        <v>0.10658014044618885</v>
      </c>
      <c r="P1384">
        <f t="shared" si="481"/>
        <v>2025</v>
      </c>
      <c r="Q1384" t="str">
        <f t="shared" si="482"/>
        <v>Carlos Galán 2024-2027</v>
      </c>
      <c r="R1384" t="str">
        <f t="shared" si="483"/>
        <v xml:space="preserve">0120-SECRETARÍA DISTRITAL DE PLANEACIÓN </v>
      </c>
      <c r="S1384" t="str">
        <f t="shared" si="484"/>
        <v>PLANEACIÓN</v>
      </c>
      <c r="T1384" t="str">
        <f t="shared" si="485"/>
        <v>Administración Centrral</v>
      </c>
      <c r="U1384" t="str">
        <f t="shared" si="486"/>
        <v>Funcionamiento</v>
      </c>
      <c r="V1384" t="s">
        <v>256</v>
      </c>
      <c r="W1384" s="53">
        <f t="shared" si="477"/>
        <v>131201709000</v>
      </c>
      <c r="X1384" s="53">
        <f t="shared" si="478"/>
        <v>131201709000</v>
      </c>
      <c r="Y1384" s="53">
        <f t="shared" si="479"/>
        <v>18244785549</v>
      </c>
      <c r="Z1384" s="53"/>
      <c r="AA1384" s="53">
        <f t="shared" si="480"/>
        <v>13983496572</v>
      </c>
      <c r="AB1384" s="53"/>
      <c r="AC1384" s="53">
        <f t="shared" si="490"/>
        <v>131201709000</v>
      </c>
      <c r="AD1384" s="53">
        <f t="shared" si="491"/>
        <v>131201709000</v>
      </c>
      <c r="AE1384" s="53">
        <f t="shared" si="492"/>
        <v>18244785549</v>
      </c>
      <c r="AF1384" s="53">
        <f t="shared" si="493"/>
        <v>0.1390590540935713</v>
      </c>
      <c r="AG1384" s="53">
        <f t="shared" si="494"/>
        <v>13983496572</v>
      </c>
      <c r="AI1384" s="53">
        <f t="shared" si="488"/>
        <v>0</v>
      </c>
      <c r="AJ1384" s="53">
        <f t="shared" si="488"/>
        <v>0</v>
      </c>
      <c r="AK1384" s="53">
        <f t="shared" si="488"/>
        <v>0</v>
      </c>
      <c r="AL1384" s="53">
        <f t="shared" si="489"/>
        <v>-0.1390590540935713</v>
      </c>
      <c r="AM1384" s="53">
        <f t="shared" si="489"/>
        <v>0</v>
      </c>
    </row>
    <row r="1385" spans="1:39" x14ac:dyDescent="0.35">
      <c r="A1385" s="301">
        <v>2025</v>
      </c>
      <c r="B1385" s="301" t="s">
        <v>85</v>
      </c>
      <c r="C1385" s="301" t="s">
        <v>37</v>
      </c>
      <c r="D1385" s="302" t="s">
        <v>20</v>
      </c>
      <c r="E1385" s="302" t="s">
        <v>226</v>
      </c>
      <c r="F1385" s="301" t="s">
        <v>78</v>
      </c>
      <c r="G1385" s="301" t="s">
        <v>77</v>
      </c>
      <c r="H1385" s="322">
        <v>82062242000</v>
      </c>
      <c r="I1385" s="322">
        <v>82062242000</v>
      </c>
      <c r="J1385" s="322">
        <v>28932772164</v>
      </c>
      <c r="K1385" s="364">
        <v>0.35257106628892737</v>
      </c>
      <c r="L1385" s="322">
        <v>158965465</v>
      </c>
      <c r="M1385" s="364">
        <v>1.9371328533773181E-3</v>
      </c>
      <c r="P1385">
        <f t="shared" si="481"/>
        <v>2025</v>
      </c>
      <c r="Q1385" t="str">
        <f t="shared" si="482"/>
        <v>Carlos Galán 2024-2027</v>
      </c>
      <c r="R1385" t="str">
        <f t="shared" si="483"/>
        <v xml:space="preserve">0120-SECRETARÍA DISTRITAL DE PLANEACIÓN </v>
      </c>
      <c r="S1385" t="str">
        <f t="shared" si="484"/>
        <v>PLANEACIÓN</v>
      </c>
      <c r="T1385" t="str">
        <f t="shared" si="485"/>
        <v>Administración Centrral</v>
      </c>
      <c r="U1385" t="str">
        <f t="shared" si="486"/>
        <v>Inversión directa</v>
      </c>
      <c r="V1385" t="s">
        <v>256</v>
      </c>
      <c r="W1385" s="53">
        <f t="shared" si="477"/>
        <v>82062242000</v>
      </c>
      <c r="X1385" s="53">
        <f t="shared" si="478"/>
        <v>82062242000</v>
      </c>
      <c r="Y1385" s="53">
        <f t="shared" si="479"/>
        <v>28932772164</v>
      </c>
      <c r="Z1385" s="53"/>
      <c r="AA1385" s="53">
        <f t="shared" si="480"/>
        <v>158965465</v>
      </c>
      <c r="AB1385" s="53"/>
      <c r="AC1385" s="53">
        <f t="shared" si="490"/>
        <v>82062242000</v>
      </c>
      <c r="AD1385" s="53">
        <f t="shared" si="491"/>
        <v>82062242000</v>
      </c>
      <c r="AE1385" s="53">
        <f t="shared" si="492"/>
        <v>28932772164</v>
      </c>
      <c r="AF1385" s="53">
        <f t="shared" si="493"/>
        <v>0.35257106628892737</v>
      </c>
      <c r="AG1385" s="53">
        <f t="shared" si="494"/>
        <v>158965465</v>
      </c>
      <c r="AI1385" s="53">
        <f t="shared" si="488"/>
        <v>0</v>
      </c>
      <c r="AJ1385" s="53">
        <f t="shared" si="488"/>
        <v>0</v>
      </c>
      <c r="AK1385" s="53">
        <f t="shared" si="488"/>
        <v>0</v>
      </c>
      <c r="AL1385" s="53">
        <f t="shared" si="489"/>
        <v>-0.35257106628892737</v>
      </c>
      <c r="AM1385" s="53">
        <f t="shared" si="489"/>
        <v>0</v>
      </c>
    </row>
    <row r="1386" spans="1:39" x14ac:dyDescent="0.35">
      <c r="A1386" s="301">
        <v>2025</v>
      </c>
      <c r="B1386" s="301" t="s">
        <v>85</v>
      </c>
      <c r="C1386" s="301" t="s">
        <v>37</v>
      </c>
      <c r="D1386" s="302" t="s">
        <v>20</v>
      </c>
      <c r="E1386" s="302" t="s">
        <v>226</v>
      </c>
      <c r="F1386" s="301" t="s">
        <v>80</v>
      </c>
      <c r="G1386" s="301" t="s">
        <v>77</v>
      </c>
      <c r="H1386" s="322">
        <v>0</v>
      </c>
      <c r="I1386" s="322">
        <v>0</v>
      </c>
      <c r="J1386" s="322">
        <v>0</v>
      </c>
      <c r="K1386" s="364">
        <v>0</v>
      </c>
      <c r="L1386" s="322">
        <v>0</v>
      </c>
      <c r="M1386" s="364">
        <v>0</v>
      </c>
      <c r="P1386">
        <f t="shared" si="481"/>
        <v>2025</v>
      </c>
      <c r="Q1386" t="str">
        <f t="shared" si="482"/>
        <v>Carlos Galán 2024-2027</v>
      </c>
      <c r="R1386" t="str">
        <f t="shared" si="483"/>
        <v xml:space="preserve">0120-SECRETARÍA DISTRITAL DE PLANEACIÓN </v>
      </c>
      <c r="S1386" t="str">
        <f t="shared" si="484"/>
        <v>PLANEACIÓN</v>
      </c>
      <c r="T1386" t="str">
        <f t="shared" si="485"/>
        <v>Administración Centrral</v>
      </c>
      <c r="U1386" t="str">
        <f t="shared" si="486"/>
        <v>Transferencias</v>
      </c>
      <c r="V1386" t="s">
        <v>256</v>
      </c>
      <c r="W1386" s="53">
        <f t="shared" si="477"/>
        <v>0</v>
      </c>
      <c r="X1386" s="53">
        <f t="shared" si="478"/>
        <v>0</v>
      </c>
      <c r="Y1386" s="53">
        <f t="shared" si="479"/>
        <v>0</v>
      </c>
      <c r="Z1386" s="53"/>
      <c r="AA1386" s="53">
        <f t="shared" si="480"/>
        <v>0</v>
      </c>
      <c r="AB1386" s="53"/>
      <c r="AC1386" s="53">
        <f t="shared" si="490"/>
        <v>0</v>
      </c>
      <c r="AD1386" s="53">
        <f t="shared" si="491"/>
        <v>0</v>
      </c>
      <c r="AE1386" s="53">
        <f t="shared" si="492"/>
        <v>0</v>
      </c>
      <c r="AF1386" s="53">
        <f t="shared" si="493"/>
        <v>0</v>
      </c>
      <c r="AG1386" s="53">
        <f t="shared" si="494"/>
        <v>0</v>
      </c>
      <c r="AI1386" s="53">
        <f t="shared" si="488"/>
        <v>0</v>
      </c>
      <c r="AJ1386" s="53">
        <f t="shared" si="488"/>
        <v>0</v>
      </c>
      <c r="AK1386" s="53">
        <f t="shared" si="488"/>
        <v>0</v>
      </c>
      <c r="AL1386" s="53">
        <f t="shared" si="489"/>
        <v>0</v>
      </c>
      <c r="AM1386" s="53">
        <f t="shared" si="489"/>
        <v>0</v>
      </c>
    </row>
    <row r="1387" spans="1:39" x14ac:dyDescent="0.35">
      <c r="A1387" s="301">
        <v>2025</v>
      </c>
      <c r="B1387" s="301" t="s">
        <v>85</v>
      </c>
      <c r="C1387" s="301" t="s">
        <v>38</v>
      </c>
      <c r="D1387" s="302" t="s">
        <v>266</v>
      </c>
      <c r="E1387" s="302" t="s">
        <v>226</v>
      </c>
      <c r="F1387" s="301" t="s">
        <v>76</v>
      </c>
      <c r="G1387" s="301" t="s">
        <v>77</v>
      </c>
      <c r="H1387" s="322">
        <v>34284374000</v>
      </c>
      <c r="I1387" s="322">
        <v>34284374000</v>
      </c>
      <c r="J1387" s="322">
        <v>5600338705</v>
      </c>
      <c r="K1387" s="364">
        <v>0.16334959783719546</v>
      </c>
      <c r="L1387" s="322">
        <v>3289021929</v>
      </c>
      <c r="M1387" s="364">
        <v>9.593355646511148E-2</v>
      </c>
      <c r="P1387">
        <f t="shared" si="481"/>
        <v>2025</v>
      </c>
      <c r="Q1387" t="str">
        <f t="shared" si="482"/>
        <v>Carlos Galán 2024-2027</v>
      </c>
      <c r="R1387" t="str">
        <f t="shared" si="483"/>
        <v>0121-SECRETARÍA DISTRITAL DE LA MUJER</v>
      </c>
      <c r="S1387" t="str">
        <f t="shared" si="484"/>
        <v>MUJERES</v>
      </c>
      <c r="T1387" t="str">
        <f t="shared" si="485"/>
        <v>Administración Centrral</v>
      </c>
      <c r="U1387" t="str">
        <f t="shared" si="486"/>
        <v>Funcionamiento</v>
      </c>
      <c r="V1387" t="s">
        <v>256</v>
      </c>
      <c r="W1387" s="53">
        <f t="shared" si="477"/>
        <v>34284374000</v>
      </c>
      <c r="X1387" s="53">
        <f t="shared" si="478"/>
        <v>34284374000</v>
      </c>
      <c r="Y1387" s="53">
        <f t="shared" si="479"/>
        <v>5600338705</v>
      </c>
      <c r="Z1387" s="53"/>
      <c r="AA1387" s="53">
        <f t="shared" si="480"/>
        <v>3289021929</v>
      </c>
      <c r="AB1387" s="53"/>
      <c r="AC1387" s="53">
        <f t="shared" si="490"/>
        <v>34284374000</v>
      </c>
      <c r="AD1387" s="53">
        <f t="shared" si="491"/>
        <v>34284374000</v>
      </c>
      <c r="AE1387" s="53">
        <f t="shared" si="492"/>
        <v>5600338705</v>
      </c>
      <c r="AF1387" s="53">
        <f t="shared" si="493"/>
        <v>0.16334959783719546</v>
      </c>
      <c r="AG1387" s="53">
        <f t="shared" si="494"/>
        <v>3289021929</v>
      </c>
      <c r="AI1387" s="53">
        <f t="shared" si="488"/>
        <v>0</v>
      </c>
      <c r="AJ1387" s="53">
        <f t="shared" si="488"/>
        <v>0</v>
      </c>
      <c r="AK1387" s="53">
        <f t="shared" si="488"/>
        <v>0</v>
      </c>
      <c r="AL1387" s="53">
        <f t="shared" si="489"/>
        <v>-0.16334959783719546</v>
      </c>
      <c r="AM1387" s="53">
        <f t="shared" si="489"/>
        <v>0</v>
      </c>
    </row>
    <row r="1388" spans="1:39" x14ac:dyDescent="0.35">
      <c r="A1388" s="301">
        <v>2025</v>
      </c>
      <c r="B1388" s="301" t="s">
        <v>85</v>
      </c>
      <c r="C1388" s="301" t="s">
        <v>38</v>
      </c>
      <c r="D1388" s="302" t="s">
        <v>266</v>
      </c>
      <c r="E1388" s="302" t="s">
        <v>226</v>
      </c>
      <c r="F1388" s="301" t="s">
        <v>78</v>
      </c>
      <c r="G1388" s="301" t="s">
        <v>77</v>
      </c>
      <c r="H1388" s="322">
        <v>107158461000</v>
      </c>
      <c r="I1388" s="322">
        <v>107158461000</v>
      </c>
      <c r="J1388" s="322">
        <v>63176684658</v>
      </c>
      <c r="K1388" s="364">
        <v>0.58956319518250644</v>
      </c>
      <c r="L1388" s="322">
        <v>355977459</v>
      </c>
      <c r="M1388" s="364">
        <v>3.3219724852151431E-3</v>
      </c>
      <c r="P1388">
        <f t="shared" si="481"/>
        <v>2025</v>
      </c>
      <c r="Q1388" t="str">
        <f t="shared" si="482"/>
        <v>Carlos Galán 2024-2027</v>
      </c>
      <c r="R1388" t="str">
        <f t="shared" si="483"/>
        <v>0121-SECRETARÍA DISTRITAL DE LA MUJER</v>
      </c>
      <c r="S1388" t="str">
        <f t="shared" si="484"/>
        <v>MUJERES</v>
      </c>
      <c r="T1388" t="str">
        <f t="shared" si="485"/>
        <v>Administración Centrral</v>
      </c>
      <c r="U1388" t="str">
        <f t="shared" si="486"/>
        <v>Inversión directa</v>
      </c>
      <c r="V1388" t="s">
        <v>256</v>
      </c>
      <c r="W1388" s="53">
        <f t="shared" si="477"/>
        <v>107158461000</v>
      </c>
      <c r="X1388" s="53">
        <f t="shared" si="478"/>
        <v>107158461000</v>
      </c>
      <c r="Y1388" s="53">
        <f t="shared" si="479"/>
        <v>63176684658</v>
      </c>
      <c r="Z1388" s="53"/>
      <c r="AA1388" s="53">
        <f t="shared" si="480"/>
        <v>355977459</v>
      </c>
      <c r="AB1388" s="53"/>
      <c r="AC1388" s="53">
        <f t="shared" si="490"/>
        <v>107158461000</v>
      </c>
      <c r="AD1388" s="53">
        <f t="shared" si="491"/>
        <v>107158461000</v>
      </c>
      <c r="AE1388" s="53">
        <f t="shared" si="492"/>
        <v>63176684658</v>
      </c>
      <c r="AF1388" s="53">
        <f t="shared" si="493"/>
        <v>0.58956319518250644</v>
      </c>
      <c r="AG1388" s="53">
        <f t="shared" si="494"/>
        <v>355977459</v>
      </c>
      <c r="AI1388" s="53">
        <f t="shared" si="488"/>
        <v>0</v>
      </c>
      <c r="AJ1388" s="53">
        <f t="shared" si="488"/>
        <v>0</v>
      </c>
      <c r="AK1388" s="53">
        <f t="shared" si="488"/>
        <v>0</v>
      </c>
      <c r="AL1388" s="53">
        <f t="shared" si="489"/>
        <v>-0.58956319518250644</v>
      </c>
      <c r="AM1388" s="53">
        <f t="shared" si="489"/>
        <v>0</v>
      </c>
    </row>
    <row r="1389" spans="1:39" x14ac:dyDescent="0.35">
      <c r="A1389" s="301">
        <v>2025</v>
      </c>
      <c r="B1389" s="301" t="s">
        <v>85</v>
      </c>
      <c r="C1389" s="301" t="s">
        <v>39</v>
      </c>
      <c r="D1389" s="302" t="s">
        <v>17</v>
      </c>
      <c r="E1389" s="302" t="s">
        <v>226</v>
      </c>
      <c r="F1389" s="301" t="s">
        <v>76</v>
      </c>
      <c r="G1389" s="301" t="s">
        <v>77</v>
      </c>
      <c r="H1389" s="322">
        <v>61276696000</v>
      </c>
      <c r="I1389" s="322">
        <v>61276696000</v>
      </c>
      <c r="J1389" s="322">
        <v>6282704776</v>
      </c>
      <c r="K1389" s="364">
        <v>0.10253008380216845</v>
      </c>
      <c r="L1389" s="322">
        <v>4797639872</v>
      </c>
      <c r="M1389" s="364">
        <v>7.8294689256744515E-2</v>
      </c>
      <c r="P1389">
        <f t="shared" si="481"/>
        <v>2025</v>
      </c>
      <c r="Q1389" t="str">
        <f t="shared" si="482"/>
        <v>Carlos Galán 2024-2027</v>
      </c>
      <c r="R1389" t="str">
        <f t="shared" si="483"/>
        <v>0122-SECRETARÍA DISTRITAL DE INTEGRACIÓN SOCIAL</v>
      </c>
      <c r="S1389" t="str">
        <f t="shared" si="484"/>
        <v>INTEGRACION SOCIAL</v>
      </c>
      <c r="T1389" t="str">
        <f t="shared" si="485"/>
        <v>Administración Centrral</v>
      </c>
      <c r="U1389" t="str">
        <f t="shared" si="486"/>
        <v>Funcionamiento</v>
      </c>
      <c r="V1389" t="s">
        <v>256</v>
      </c>
      <c r="W1389" s="53">
        <f t="shared" si="477"/>
        <v>61276696000</v>
      </c>
      <c r="X1389" s="53">
        <f t="shared" si="478"/>
        <v>61276696000</v>
      </c>
      <c r="Y1389" s="53">
        <f t="shared" si="479"/>
        <v>6282704776</v>
      </c>
      <c r="Z1389" s="53"/>
      <c r="AA1389" s="53">
        <f t="shared" si="480"/>
        <v>4797639872</v>
      </c>
      <c r="AB1389" s="53"/>
      <c r="AC1389" s="53">
        <f t="shared" si="490"/>
        <v>61276696000</v>
      </c>
      <c r="AD1389" s="53">
        <f t="shared" si="491"/>
        <v>61276696000</v>
      </c>
      <c r="AE1389" s="53">
        <f t="shared" si="492"/>
        <v>6282704776</v>
      </c>
      <c r="AF1389" s="53">
        <f t="shared" si="493"/>
        <v>0.10253008380216845</v>
      </c>
      <c r="AG1389" s="53">
        <f t="shared" si="494"/>
        <v>4797639872</v>
      </c>
      <c r="AI1389" s="53">
        <f t="shared" si="488"/>
        <v>0</v>
      </c>
      <c r="AJ1389" s="53">
        <f t="shared" si="488"/>
        <v>0</v>
      </c>
      <c r="AK1389" s="53">
        <f t="shared" si="488"/>
        <v>0</v>
      </c>
      <c r="AL1389" s="53">
        <f t="shared" si="489"/>
        <v>-0.10253008380216845</v>
      </c>
      <c r="AM1389" s="53">
        <f t="shared" si="489"/>
        <v>0</v>
      </c>
    </row>
    <row r="1390" spans="1:39" x14ac:dyDescent="0.35">
      <c r="A1390" s="301">
        <v>2025</v>
      </c>
      <c r="B1390" s="301" t="s">
        <v>85</v>
      </c>
      <c r="C1390" s="301" t="s">
        <v>39</v>
      </c>
      <c r="D1390" s="302" t="s">
        <v>17</v>
      </c>
      <c r="E1390" s="302" t="s">
        <v>226</v>
      </c>
      <c r="F1390" s="301" t="s">
        <v>78</v>
      </c>
      <c r="G1390" s="301" t="s">
        <v>77</v>
      </c>
      <c r="H1390" s="322">
        <v>2294704094000</v>
      </c>
      <c r="I1390" s="322">
        <v>2294704094000</v>
      </c>
      <c r="J1390" s="322">
        <v>787693802614</v>
      </c>
      <c r="K1390" s="364">
        <v>0.34326595950806721</v>
      </c>
      <c r="L1390" s="322">
        <v>147427735849</v>
      </c>
      <c r="M1390" s="364">
        <v>6.4246948543161486E-2</v>
      </c>
      <c r="P1390">
        <f t="shared" si="481"/>
        <v>2025</v>
      </c>
      <c r="Q1390" t="str">
        <f t="shared" si="482"/>
        <v>Carlos Galán 2024-2027</v>
      </c>
      <c r="R1390" t="str">
        <f t="shared" si="483"/>
        <v>0122-SECRETARÍA DISTRITAL DE INTEGRACIÓN SOCIAL</v>
      </c>
      <c r="S1390" t="str">
        <f t="shared" si="484"/>
        <v>INTEGRACION SOCIAL</v>
      </c>
      <c r="T1390" t="str">
        <f t="shared" si="485"/>
        <v>Administración Centrral</v>
      </c>
      <c r="U1390" t="str">
        <f t="shared" si="486"/>
        <v>Inversión directa</v>
      </c>
      <c r="V1390" t="s">
        <v>256</v>
      </c>
      <c r="W1390" s="53">
        <f t="shared" si="477"/>
        <v>2294704094000</v>
      </c>
      <c r="X1390" s="53">
        <f t="shared" si="478"/>
        <v>2294704094000</v>
      </c>
      <c r="Y1390" s="53">
        <f t="shared" si="479"/>
        <v>787693802614</v>
      </c>
      <c r="Z1390" s="53"/>
      <c r="AA1390" s="53">
        <f t="shared" si="480"/>
        <v>147427735849</v>
      </c>
      <c r="AB1390" s="53"/>
      <c r="AC1390" s="53">
        <f t="shared" si="490"/>
        <v>2294704094000</v>
      </c>
      <c r="AD1390" s="53">
        <f t="shared" si="491"/>
        <v>2294704094000</v>
      </c>
      <c r="AE1390" s="53">
        <f t="shared" si="492"/>
        <v>787693802614</v>
      </c>
      <c r="AF1390" s="53">
        <f t="shared" si="493"/>
        <v>0.34326595950806721</v>
      </c>
      <c r="AG1390" s="53">
        <f t="shared" si="494"/>
        <v>147427735849</v>
      </c>
      <c r="AI1390" s="53">
        <f t="shared" si="488"/>
        <v>0</v>
      </c>
      <c r="AJ1390" s="53">
        <f t="shared" si="488"/>
        <v>0</v>
      </c>
      <c r="AK1390" s="53">
        <f t="shared" si="488"/>
        <v>0</v>
      </c>
      <c r="AL1390" s="53">
        <f t="shared" si="489"/>
        <v>-0.34326595950806721</v>
      </c>
      <c r="AM1390" s="53">
        <f t="shared" si="489"/>
        <v>0</v>
      </c>
    </row>
    <row r="1391" spans="1:39" x14ac:dyDescent="0.35">
      <c r="A1391" s="301">
        <v>2025</v>
      </c>
      <c r="B1391" s="301" t="s">
        <v>85</v>
      </c>
      <c r="C1391" s="301" t="s">
        <v>40</v>
      </c>
      <c r="D1391" s="302" t="s">
        <v>13</v>
      </c>
      <c r="E1391" s="302" t="s">
        <v>226</v>
      </c>
      <c r="F1391" s="301" t="s">
        <v>76</v>
      </c>
      <c r="G1391" s="301" t="s">
        <v>77</v>
      </c>
      <c r="H1391" s="322">
        <v>20830879000</v>
      </c>
      <c r="I1391" s="322">
        <v>20830879000</v>
      </c>
      <c r="J1391" s="322">
        <v>2095044638</v>
      </c>
      <c r="K1391" s="364">
        <v>0.10057399104473699</v>
      </c>
      <c r="L1391" s="322">
        <v>1467792174</v>
      </c>
      <c r="M1391" s="364">
        <v>7.0462325377628088E-2</v>
      </c>
      <c r="P1391">
        <f t="shared" si="481"/>
        <v>2025</v>
      </c>
      <c r="Q1391" t="str">
        <f t="shared" si="482"/>
        <v>Carlos Galán 2024-2027</v>
      </c>
      <c r="R1391" t="str">
        <f t="shared" si="483"/>
        <v>0125-DEPARTAMENTO ADMINISTRATIVO DEL SERVICIO CIVIL</v>
      </c>
      <c r="S1391" t="str">
        <f t="shared" si="484"/>
        <v>GESTIÓN PÚBLICA</v>
      </c>
      <c r="T1391" t="str">
        <f t="shared" si="485"/>
        <v>Administración Centrral</v>
      </c>
      <c r="U1391" t="str">
        <f t="shared" si="486"/>
        <v>Funcionamiento</v>
      </c>
      <c r="V1391" t="s">
        <v>256</v>
      </c>
      <c r="W1391" s="53">
        <f t="shared" si="477"/>
        <v>20830879000</v>
      </c>
      <c r="X1391" s="53">
        <f t="shared" si="478"/>
        <v>20830879000</v>
      </c>
      <c r="Y1391" s="53">
        <f t="shared" si="479"/>
        <v>2095044638</v>
      </c>
      <c r="Z1391" s="53"/>
      <c r="AA1391" s="53">
        <f t="shared" si="480"/>
        <v>1467792174</v>
      </c>
      <c r="AB1391" s="53"/>
      <c r="AC1391" s="53">
        <f t="shared" si="490"/>
        <v>20830879000</v>
      </c>
      <c r="AD1391" s="53">
        <f t="shared" si="491"/>
        <v>20830879000</v>
      </c>
      <c r="AE1391" s="53">
        <f t="shared" si="492"/>
        <v>2095044638</v>
      </c>
      <c r="AF1391" s="53">
        <f t="shared" si="493"/>
        <v>0.10057399104473699</v>
      </c>
      <c r="AG1391" s="53">
        <f t="shared" si="494"/>
        <v>1467792174</v>
      </c>
      <c r="AI1391" s="53">
        <f t="shared" si="488"/>
        <v>0</v>
      </c>
      <c r="AJ1391" s="53">
        <f t="shared" si="488"/>
        <v>0</v>
      </c>
      <c r="AK1391" s="53">
        <f t="shared" si="488"/>
        <v>0</v>
      </c>
      <c r="AL1391" s="53">
        <f t="shared" si="489"/>
        <v>-0.10057399104473699</v>
      </c>
      <c r="AM1391" s="53">
        <f t="shared" si="489"/>
        <v>0</v>
      </c>
    </row>
    <row r="1392" spans="1:39" x14ac:dyDescent="0.35">
      <c r="A1392" s="301">
        <v>2025</v>
      </c>
      <c r="B1392" s="301" t="s">
        <v>85</v>
      </c>
      <c r="C1392" s="301" t="s">
        <v>40</v>
      </c>
      <c r="D1392" s="302" t="s">
        <v>13</v>
      </c>
      <c r="E1392" s="302" t="s">
        <v>226</v>
      </c>
      <c r="F1392" s="301" t="s">
        <v>78</v>
      </c>
      <c r="G1392" s="301" t="s">
        <v>77</v>
      </c>
      <c r="H1392" s="322">
        <v>4716565000</v>
      </c>
      <c r="I1392" s="322">
        <v>4716565000</v>
      </c>
      <c r="J1392" s="322">
        <v>1699394101</v>
      </c>
      <c r="K1392" s="364">
        <v>0.36030333537224651</v>
      </c>
      <c r="L1392" s="322">
        <v>66014262</v>
      </c>
      <c r="M1392" s="364">
        <v>1.3996258293906688E-2</v>
      </c>
      <c r="P1392">
        <f t="shared" si="481"/>
        <v>2025</v>
      </c>
      <c r="Q1392" t="str">
        <f t="shared" si="482"/>
        <v>Carlos Galán 2024-2027</v>
      </c>
      <c r="R1392" t="str">
        <f t="shared" si="483"/>
        <v>0125-DEPARTAMENTO ADMINISTRATIVO DEL SERVICIO CIVIL</v>
      </c>
      <c r="S1392" t="str">
        <f t="shared" si="484"/>
        <v>GESTIÓN PÚBLICA</v>
      </c>
      <c r="T1392" t="str">
        <f t="shared" si="485"/>
        <v>Administración Centrral</v>
      </c>
      <c r="U1392" t="str">
        <f t="shared" si="486"/>
        <v>Inversión directa</v>
      </c>
      <c r="V1392" t="s">
        <v>256</v>
      </c>
      <c r="W1392" s="53">
        <f t="shared" si="477"/>
        <v>4716565000</v>
      </c>
      <c r="X1392" s="53">
        <f t="shared" si="478"/>
        <v>4716565000</v>
      </c>
      <c r="Y1392" s="53">
        <f t="shared" si="479"/>
        <v>1699394101</v>
      </c>
      <c r="Z1392" s="53"/>
      <c r="AA1392" s="53">
        <f t="shared" si="480"/>
        <v>66014262</v>
      </c>
      <c r="AB1392" s="53"/>
      <c r="AC1392" s="53">
        <f t="shared" si="490"/>
        <v>4716565000</v>
      </c>
      <c r="AD1392" s="53">
        <f t="shared" si="491"/>
        <v>4716565000</v>
      </c>
      <c r="AE1392" s="53">
        <f t="shared" si="492"/>
        <v>1699394101</v>
      </c>
      <c r="AF1392" s="53">
        <f t="shared" si="493"/>
        <v>0.36030333537224651</v>
      </c>
      <c r="AG1392" s="53">
        <f t="shared" si="494"/>
        <v>66014262</v>
      </c>
      <c r="AI1392" s="53">
        <f t="shared" si="488"/>
        <v>0</v>
      </c>
      <c r="AJ1392" s="53">
        <f t="shared" si="488"/>
        <v>0</v>
      </c>
      <c r="AK1392" s="53">
        <f t="shared" si="488"/>
        <v>0</v>
      </c>
      <c r="AL1392" s="53">
        <f t="shared" si="489"/>
        <v>-0.36030333537224651</v>
      </c>
      <c r="AM1392" s="53">
        <f t="shared" si="489"/>
        <v>0</v>
      </c>
    </row>
    <row r="1393" spans="1:39" x14ac:dyDescent="0.35">
      <c r="A1393" s="301">
        <v>2025</v>
      </c>
      <c r="B1393" s="301" t="s">
        <v>85</v>
      </c>
      <c r="C1393" s="301" t="s">
        <v>41</v>
      </c>
      <c r="D1393" s="302" t="s">
        <v>8</v>
      </c>
      <c r="E1393" s="302" t="s">
        <v>226</v>
      </c>
      <c r="F1393" s="301" t="s">
        <v>76</v>
      </c>
      <c r="G1393" s="301" t="s">
        <v>77</v>
      </c>
      <c r="H1393" s="322">
        <v>39580822000</v>
      </c>
      <c r="I1393" s="322">
        <v>39580822000</v>
      </c>
      <c r="J1393" s="322">
        <v>10885564802</v>
      </c>
      <c r="K1393" s="364">
        <v>0.27502119086864846</v>
      </c>
      <c r="L1393" s="322">
        <v>2897031838</v>
      </c>
      <c r="M1393" s="364">
        <v>7.3192816409927003E-2</v>
      </c>
      <c r="P1393">
        <f t="shared" si="481"/>
        <v>2025</v>
      </c>
      <c r="Q1393" t="str">
        <f t="shared" si="482"/>
        <v>Carlos Galán 2024-2027</v>
      </c>
      <c r="R1393" t="str">
        <f t="shared" si="483"/>
        <v>0126-SECRETARÍA DISTRITAL DE AMBIENTE</v>
      </c>
      <c r="S1393" t="str">
        <f t="shared" si="484"/>
        <v>AMBIENTE</v>
      </c>
      <c r="T1393" t="str">
        <f t="shared" si="485"/>
        <v>Administración Centrral</v>
      </c>
      <c r="U1393" t="str">
        <f t="shared" si="486"/>
        <v>Funcionamiento</v>
      </c>
      <c r="V1393" t="s">
        <v>256</v>
      </c>
      <c r="W1393" s="53">
        <f t="shared" si="477"/>
        <v>39580822000</v>
      </c>
      <c r="X1393" s="53">
        <f t="shared" si="478"/>
        <v>39580822000</v>
      </c>
      <c r="Y1393" s="53">
        <f t="shared" si="479"/>
        <v>10885564802</v>
      </c>
      <c r="Z1393" s="53"/>
      <c r="AA1393" s="53">
        <f t="shared" si="480"/>
        <v>2897031838</v>
      </c>
      <c r="AB1393" s="53"/>
      <c r="AC1393" s="53">
        <f t="shared" si="490"/>
        <v>39580822000</v>
      </c>
      <c r="AD1393" s="53">
        <f t="shared" si="491"/>
        <v>39580822000</v>
      </c>
      <c r="AE1393" s="53">
        <f t="shared" si="492"/>
        <v>10885564802</v>
      </c>
      <c r="AF1393" s="53">
        <f t="shared" si="493"/>
        <v>0.27502119086864846</v>
      </c>
      <c r="AG1393" s="53">
        <f t="shared" si="494"/>
        <v>2897031838</v>
      </c>
      <c r="AI1393" s="53">
        <f t="shared" si="488"/>
        <v>0</v>
      </c>
      <c r="AJ1393" s="53">
        <f t="shared" si="488"/>
        <v>0</v>
      </c>
      <c r="AK1393" s="53">
        <f t="shared" si="488"/>
        <v>0</v>
      </c>
      <c r="AL1393" s="53">
        <f t="shared" si="488"/>
        <v>-0.27502119086864846</v>
      </c>
      <c r="AM1393" s="53">
        <f t="shared" si="488"/>
        <v>0</v>
      </c>
    </row>
    <row r="1394" spans="1:39" x14ac:dyDescent="0.35">
      <c r="A1394" s="301">
        <v>2025</v>
      </c>
      <c r="B1394" s="301" t="s">
        <v>85</v>
      </c>
      <c r="C1394" s="301" t="s">
        <v>41</v>
      </c>
      <c r="D1394" s="302" t="s">
        <v>8</v>
      </c>
      <c r="E1394" s="302" t="s">
        <v>226</v>
      </c>
      <c r="F1394" s="301" t="s">
        <v>78</v>
      </c>
      <c r="G1394" s="301" t="s">
        <v>77</v>
      </c>
      <c r="H1394" s="322">
        <v>199518678000</v>
      </c>
      <c r="I1394" s="322">
        <v>199518678000</v>
      </c>
      <c r="J1394" s="322">
        <v>80729340535</v>
      </c>
      <c r="K1394" s="364">
        <v>0.40462046633548765</v>
      </c>
      <c r="L1394" s="322">
        <v>91304539</v>
      </c>
      <c r="M1394" s="364">
        <v>4.5762401753684433E-4</v>
      </c>
      <c r="P1394">
        <f t="shared" si="481"/>
        <v>2025</v>
      </c>
      <c r="Q1394" t="str">
        <f t="shared" si="482"/>
        <v>Carlos Galán 2024-2027</v>
      </c>
      <c r="R1394" t="str">
        <f t="shared" si="483"/>
        <v>0126-SECRETARÍA DISTRITAL DE AMBIENTE</v>
      </c>
      <c r="S1394" t="str">
        <f t="shared" si="484"/>
        <v>AMBIENTE</v>
      </c>
      <c r="T1394" t="str">
        <f t="shared" si="485"/>
        <v>Administración Centrral</v>
      </c>
      <c r="U1394" t="str">
        <f t="shared" si="486"/>
        <v>Inversión directa</v>
      </c>
      <c r="V1394" t="s">
        <v>256</v>
      </c>
      <c r="W1394" s="53">
        <f t="shared" si="477"/>
        <v>199518678000</v>
      </c>
      <c r="X1394" s="53">
        <f t="shared" si="478"/>
        <v>199518678000</v>
      </c>
      <c r="Y1394" s="53">
        <f t="shared" si="479"/>
        <v>80729340535</v>
      </c>
      <c r="Z1394" s="53"/>
      <c r="AA1394" s="53">
        <f t="shared" si="480"/>
        <v>91304539</v>
      </c>
      <c r="AB1394" s="53"/>
      <c r="AC1394" s="53">
        <f t="shared" si="490"/>
        <v>199518678000</v>
      </c>
      <c r="AD1394" s="53">
        <f t="shared" si="491"/>
        <v>199518678000</v>
      </c>
      <c r="AE1394" s="53">
        <f t="shared" si="492"/>
        <v>80729340535</v>
      </c>
      <c r="AF1394" s="53">
        <f t="shared" si="493"/>
        <v>0.40462046633548765</v>
      </c>
      <c r="AG1394" s="53">
        <f t="shared" si="494"/>
        <v>91304539</v>
      </c>
      <c r="AI1394" s="53">
        <f t="shared" ref="AI1394:AL1457" si="495">+W1394-AC1394</f>
        <v>0</v>
      </c>
      <c r="AJ1394" s="53">
        <f t="shared" si="495"/>
        <v>0</v>
      </c>
      <c r="AK1394" s="53">
        <f t="shared" si="495"/>
        <v>0</v>
      </c>
      <c r="AL1394" s="53">
        <f t="shared" si="495"/>
        <v>-0.40462046633548765</v>
      </c>
      <c r="AM1394" s="53">
        <f t="shared" ref="AM1394:AM1457" si="496">+AA1394-AG1394</f>
        <v>0</v>
      </c>
    </row>
    <row r="1395" spans="1:39" x14ac:dyDescent="0.35">
      <c r="A1395" s="301">
        <v>2025</v>
      </c>
      <c r="B1395" s="301" t="s">
        <v>85</v>
      </c>
      <c r="C1395" s="301" t="s">
        <v>42</v>
      </c>
      <c r="D1395" s="302" t="s">
        <v>14</v>
      </c>
      <c r="E1395" s="302" t="s">
        <v>226</v>
      </c>
      <c r="F1395" s="301" t="s">
        <v>76</v>
      </c>
      <c r="G1395" s="301" t="s">
        <v>77</v>
      </c>
      <c r="H1395" s="322">
        <v>17851899000</v>
      </c>
      <c r="I1395" s="322">
        <v>17851899000</v>
      </c>
      <c r="J1395" s="322">
        <v>1927856253</v>
      </c>
      <c r="K1395" s="364">
        <v>0.10799166256766297</v>
      </c>
      <c r="L1395" s="322">
        <v>1755602193</v>
      </c>
      <c r="M1395" s="364">
        <v>9.8342601703045707E-2</v>
      </c>
      <c r="P1395">
        <f t="shared" si="481"/>
        <v>2025</v>
      </c>
      <c r="Q1395" t="str">
        <f t="shared" si="482"/>
        <v>Carlos Galán 2024-2027</v>
      </c>
      <c r="R1395" t="str">
        <f t="shared" si="483"/>
        <v>0127-DEPARTAMENTO ADTIVO DE LA DEFENSORÍA ESPACIO PUBLICO</v>
      </c>
      <c r="S1395" t="str">
        <f t="shared" si="484"/>
        <v>GOBIERNO</v>
      </c>
      <c r="T1395" t="str">
        <f t="shared" si="485"/>
        <v>Administración Centrral</v>
      </c>
      <c r="U1395" t="str">
        <f t="shared" si="486"/>
        <v>Funcionamiento</v>
      </c>
      <c r="V1395" t="s">
        <v>256</v>
      </c>
      <c r="W1395" s="53">
        <f t="shared" si="477"/>
        <v>17851899000</v>
      </c>
      <c r="X1395" s="53">
        <f t="shared" si="478"/>
        <v>17851899000</v>
      </c>
      <c r="Y1395" s="53">
        <f t="shared" si="479"/>
        <v>1927856253</v>
      </c>
      <c r="Z1395" s="53"/>
      <c r="AA1395" s="53">
        <f t="shared" si="480"/>
        <v>1755602193</v>
      </c>
      <c r="AB1395" s="53"/>
      <c r="AC1395" s="53">
        <f t="shared" si="490"/>
        <v>17851899000</v>
      </c>
      <c r="AD1395" s="53">
        <f t="shared" si="491"/>
        <v>17851899000</v>
      </c>
      <c r="AE1395" s="53">
        <f t="shared" si="492"/>
        <v>1927856253</v>
      </c>
      <c r="AF1395" s="53">
        <f t="shared" si="493"/>
        <v>0.10799166256766297</v>
      </c>
      <c r="AG1395" s="53">
        <f t="shared" si="494"/>
        <v>1755602193</v>
      </c>
      <c r="AI1395" s="53">
        <f t="shared" si="495"/>
        <v>0</v>
      </c>
      <c r="AJ1395" s="53">
        <f t="shared" si="495"/>
        <v>0</v>
      </c>
      <c r="AK1395" s="53">
        <f t="shared" si="495"/>
        <v>0</v>
      </c>
      <c r="AL1395" s="53">
        <f t="shared" si="495"/>
        <v>-0.10799166256766297</v>
      </c>
      <c r="AM1395" s="53">
        <f t="shared" si="496"/>
        <v>0</v>
      </c>
    </row>
    <row r="1396" spans="1:39" x14ac:dyDescent="0.35">
      <c r="A1396" s="301">
        <v>2025</v>
      </c>
      <c r="B1396" s="301" t="s">
        <v>85</v>
      </c>
      <c r="C1396" s="301" t="s">
        <v>42</v>
      </c>
      <c r="D1396" s="302" t="s">
        <v>14</v>
      </c>
      <c r="E1396" s="302" t="s">
        <v>226</v>
      </c>
      <c r="F1396" s="301" t="s">
        <v>78</v>
      </c>
      <c r="G1396" s="301" t="s">
        <v>77</v>
      </c>
      <c r="H1396" s="322">
        <v>35502671000</v>
      </c>
      <c r="I1396" s="322">
        <v>35502671000</v>
      </c>
      <c r="J1396" s="322">
        <v>22136819372</v>
      </c>
      <c r="K1396" s="364">
        <v>0.62352546297150435</v>
      </c>
      <c r="L1396" s="322">
        <v>591899896</v>
      </c>
      <c r="M1396" s="364">
        <v>1.6671982116500474E-2</v>
      </c>
      <c r="P1396">
        <f t="shared" si="481"/>
        <v>2025</v>
      </c>
      <c r="Q1396" t="str">
        <f t="shared" si="482"/>
        <v>Carlos Galán 2024-2027</v>
      </c>
      <c r="R1396" t="str">
        <f t="shared" si="483"/>
        <v>0127-DEPARTAMENTO ADTIVO DE LA DEFENSORÍA ESPACIO PUBLICO</v>
      </c>
      <c r="S1396" t="str">
        <f t="shared" si="484"/>
        <v>GOBIERNO</v>
      </c>
      <c r="T1396" t="str">
        <f t="shared" si="485"/>
        <v>Administración Centrral</v>
      </c>
      <c r="U1396" t="str">
        <f t="shared" si="486"/>
        <v>Inversión directa</v>
      </c>
      <c r="V1396" t="s">
        <v>256</v>
      </c>
      <c r="W1396" s="53">
        <f t="shared" si="477"/>
        <v>35502671000</v>
      </c>
      <c r="X1396" s="53">
        <f t="shared" si="478"/>
        <v>35502671000</v>
      </c>
      <c r="Y1396" s="53">
        <f t="shared" si="479"/>
        <v>22136819372</v>
      </c>
      <c r="Z1396" s="53"/>
      <c r="AA1396" s="53">
        <f t="shared" si="480"/>
        <v>591899896</v>
      </c>
      <c r="AB1396" s="53"/>
      <c r="AC1396" s="53">
        <f t="shared" si="490"/>
        <v>35502671000</v>
      </c>
      <c r="AD1396" s="53">
        <f t="shared" si="491"/>
        <v>35502671000</v>
      </c>
      <c r="AE1396" s="53">
        <f t="shared" si="492"/>
        <v>22136819372</v>
      </c>
      <c r="AF1396" s="53">
        <f t="shared" si="493"/>
        <v>0.62352546297150435</v>
      </c>
      <c r="AG1396" s="53">
        <f t="shared" si="494"/>
        <v>591899896</v>
      </c>
      <c r="AI1396" s="53">
        <f t="shared" si="495"/>
        <v>0</v>
      </c>
      <c r="AJ1396" s="53">
        <f t="shared" si="495"/>
        <v>0</v>
      </c>
      <c r="AK1396" s="53">
        <f t="shared" si="495"/>
        <v>0</v>
      </c>
      <c r="AL1396" s="53">
        <f t="shared" si="495"/>
        <v>-0.62352546297150435</v>
      </c>
      <c r="AM1396" s="53">
        <f t="shared" si="496"/>
        <v>0</v>
      </c>
    </row>
    <row r="1397" spans="1:39" x14ac:dyDescent="0.35">
      <c r="A1397" s="301">
        <v>2025</v>
      </c>
      <c r="B1397" s="301" t="s">
        <v>85</v>
      </c>
      <c r="C1397" s="301" t="s">
        <v>43</v>
      </c>
      <c r="D1397" s="302" t="s">
        <v>22</v>
      </c>
      <c r="E1397" s="302" t="s">
        <v>226</v>
      </c>
      <c r="F1397" s="301" t="s">
        <v>76</v>
      </c>
      <c r="G1397" s="301" t="s">
        <v>77</v>
      </c>
      <c r="H1397" s="322">
        <v>126727014000</v>
      </c>
      <c r="I1397" s="322">
        <v>126727014000</v>
      </c>
      <c r="J1397" s="322">
        <v>15562462945</v>
      </c>
      <c r="K1397" s="364">
        <v>0.12280304296446218</v>
      </c>
      <c r="L1397" s="322">
        <v>12382533745</v>
      </c>
      <c r="M1397" s="364">
        <v>9.7710293600068568E-2</v>
      </c>
      <c r="P1397">
        <f t="shared" si="481"/>
        <v>2025</v>
      </c>
      <c r="Q1397" t="str">
        <f t="shared" si="482"/>
        <v>Carlos Galán 2024-2027</v>
      </c>
      <c r="R1397" t="str">
        <f t="shared" si="483"/>
        <v>0131-UNIDAD ADMINISTRATIVA ESPECIAL CUERPO OFICIAL DE BOMBEROS</v>
      </c>
      <c r="S1397" t="str">
        <f t="shared" si="484"/>
        <v>SEGURIDAD, CONVIVENCIA Y JUSTICIA</v>
      </c>
      <c r="T1397" t="str">
        <f t="shared" si="485"/>
        <v>Administración Centrral</v>
      </c>
      <c r="U1397" t="str">
        <f t="shared" si="486"/>
        <v>Funcionamiento</v>
      </c>
      <c r="V1397" t="s">
        <v>256</v>
      </c>
      <c r="W1397" s="53">
        <f t="shared" si="477"/>
        <v>126727014000</v>
      </c>
      <c r="X1397" s="53">
        <f t="shared" si="478"/>
        <v>126727014000</v>
      </c>
      <c r="Y1397" s="53">
        <f t="shared" si="479"/>
        <v>15562462945</v>
      </c>
      <c r="Z1397" s="53"/>
      <c r="AA1397" s="53">
        <f t="shared" si="480"/>
        <v>12382533745</v>
      </c>
      <c r="AB1397" s="53"/>
      <c r="AC1397" s="53">
        <f t="shared" si="490"/>
        <v>126727014000</v>
      </c>
      <c r="AD1397" s="53">
        <f t="shared" si="491"/>
        <v>126727014000</v>
      </c>
      <c r="AE1397" s="53">
        <f t="shared" si="492"/>
        <v>15562462945</v>
      </c>
      <c r="AF1397" s="53">
        <f t="shared" si="493"/>
        <v>0.12280304296446218</v>
      </c>
      <c r="AG1397" s="53">
        <f t="shared" si="494"/>
        <v>12382533745</v>
      </c>
      <c r="AI1397" s="53">
        <f t="shared" si="495"/>
        <v>0</v>
      </c>
      <c r="AJ1397" s="53">
        <f t="shared" si="495"/>
        <v>0</v>
      </c>
      <c r="AK1397" s="53">
        <f t="shared" si="495"/>
        <v>0</v>
      </c>
      <c r="AL1397" s="53">
        <f t="shared" si="495"/>
        <v>-0.12280304296446218</v>
      </c>
      <c r="AM1397" s="53">
        <f t="shared" si="496"/>
        <v>0</v>
      </c>
    </row>
    <row r="1398" spans="1:39" x14ac:dyDescent="0.35">
      <c r="A1398" s="301">
        <v>2025</v>
      </c>
      <c r="B1398" s="301" t="s">
        <v>85</v>
      </c>
      <c r="C1398" s="301" t="s">
        <v>43</v>
      </c>
      <c r="D1398" s="302" t="s">
        <v>22</v>
      </c>
      <c r="E1398" s="302" t="s">
        <v>226</v>
      </c>
      <c r="F1398" s="301" t="s">
        <v>78</v>
      </c>
      <c r="G1398" s="301" t="s">
        <v>77</v>
      </c>
      <c r="H1398" s="322">
        <v>68127427000</v>
      </c>
      <c r="I1398" s="322">
        <v>68127427000</v>
      </c>
      <c r="J1398" s="322">
        <v>10254677703</v>
      </c>
      <c r="K1398" s="364">
        <v>0.15052201667619122</v>
      </c>
      <c r="L1398" s="322">
        <v>30086891</v>
      </c>
      <c r="M1398" s="364">
        <v>4.4162670344206602E-4</v>
      </c>
      <c r="P1398">
        <f t="shared" si="481"/>
        <v>2025</v>
      </c>
      <c r="Q1398" t="str">
        <f t="shared" si="482"/>
        <v>Carlos Galán 2024-2027</v>
      </c>
      <c r="R1398" t="str">
        <f t="shared" si="483"/>
        <v>0131-UNIDAD ADMINISTRATIVA ESPECIAL CUERPO OFICIAL DE BOMBEROS</v>
      </c>
      <c r="S1398" t="str">
        <f t="shared" si="484"/>
        <v>SEGURIDAD, CONVIVENCIA Y JUSTICIA</v>
      </c>
      <c r="T1398" t="str">
        <f t="shared" si="485"/>
        <v>Administración Centrral</v>
      </c>
      <c r="U1398" t="str">
        <f t="shared" si="486"/>
        <v>Inversión directa</v>
      </c>
      <c r="V1398" t="s">
        <v>256</v>
      </c>
      <c r="W1398" s="53">
        <f t="shared" si="477"/>
        <v>68127427000</v>
      </c>
      <c r="X1398" s="53">
        <f t="shared" si="478"/>
        <v>68127427000</v>
      </c>
      <c r="Y1398" s="53">
        <f t="shared" si="479"/>
        <v>10254677703</v>
      </c>
      <c r="Z1398" s="53"/>
      <c r="AA1398" s="53">
        <f t="shared" si="480"/>
        <v>30086891</v>
      </c>
      <c r="AB1398" s="53"/>
      <c r="AC1398" s="53">
        <f t="shared" si="490"/>
        <v>68127427000</v>
      </c>
      <c r="AD1398" s="53">
        <f t="shared" si="491"/>
        <v>68127427000</v>
      </c>
      <c r="AE1398" s="53">
        <f t="shared" si="492"/>
        <v>10254677703</v>
      </c>
      <c r="AF1398" s="53">
        <f t="shared" si="493"/>
        <v>0.15052201667619122</v>
      </c>
      <c r="AG1398" s="53">
        <f t="shared" si="494"/>
        <v>30086891</v>
      </c>
      <c r="AI1398" s="53">
        <f t="shared" si="495"/>
        <v>0</v>
      </c>
      <c r="AJ1398" s="53">
        <f t="shared" si="495"/>
        <v>0</v>
      </c>
      <c r="AK1398" s="53">
        <f t="shared" si="495"/>
        <v>0</v>
      </c>
      <c r="AL1398" s="53">
        <f t="shared" si="495"/>
        <v>-0.15052201667619122</v>
      </c>
      <c r="AM1398" s="53">
        <f t="shared" si="496"/>
        <v>0</v>
      </c>
    </row>
    <row r="1399" spans="1:39" x14ac:dyDescent="0.35">
      <c r="A1399" s="301">
        <v>2025</v>
      </c>
      <c r="B1399" s="301" t="s">
        <v>85</v>
      </c>
      <c r="C1399" s="301" t="s">
        <v>44</v>
      </c>
      <c r="D1399" s="302" t="s">
        <v>12</v>
      </c>
      <c r="E1399" s="302" t="s">
        <v>226</v>
      </c>
      <c r="F1399" s="301" t="s">
        <v>76</v>
      </c>
      <c r="G1399" s="301" t="s">
        <v>77</v>
      </c>
      <c r="H1399" s="322">
        <v>33557193000</v>
      </c>
      <c r="I1399" s="322">
        <v>33557193000</v>
      </c>
      <c r="J1399" s="322">
        <v>5391927724</v>
      </c>
      <c r="K1399" s="364">
        <v>0.16067874699770032</v>
      </c>
      <c r="L1399" s="322">
        <v>3074240918</v>
      </c>
      <c r="M1399" s="364">
        <v>9.1611980716027108E-2</v>
      </c>
      <c r="P1399">
        <f t="shared" si="481"/>
        <v>2025</v>
      </c>
      <c r="Q1399" t="str">
        <f t="shared" si="482"/>
        <v>Carlos Galán 2024-2027</v>
      </c>
      <c r="R1399" t="str">
        <f t="shared" si="483"/>
        <v>0136-SECRETARIA JURIDICA DISTRITAL</v>
      </c>
      <c r="S1399" t="str">
        <f t="shared" si="484"/>
        <v>GESTIÓN JURÍDICA</v>
      </c>
      <c r="T1399" t="str">
        <f t="shared" si="485"/>
        <v>Administración Centrral</v>
      </c>
      <c r="U1399" t="str">
        <f t="shared" si="486"/>
        <v>Funcionamiento</v>
      </c>
      <c r="V1399" t="s">
        <v>256</v>
      </c>
      <c r="W1399" s="53">
        <f t="shared" si="477"/>
        <v>33557193000</v>
      </c>
      <c r="X1399" s="53">
        <f t="shared" si="478"/>
        <v>33557193000</v>
      </c>
      <c r="Y1399" s="53">
        <f t="shared" si="479"/>
        <v>5391927724</v>
      </c>
      <c r="Z1399" s="53"/>
      <c r="AA1399" s="53">
        <f t="shared" si="480"/>
        <v>3074240918</v>
      </c>
      <c r="AB1399" s="53"/>
      <c r="AC1399" s="53">
        <f t="shared" si="490"/>
        <v>33557193000</v>
      </c>
      <c r="AD1399" s="53">
        <f t="shared" si="491"/>
        <v>33557193000</v>
      </c>
      <c r="AE1399" s="53">
        <f t="shared" si="492"/>
        <v>5391927724</v>
      </c>
      <c r="AF1399" s="53">
        <f t="shared" si="493"/>
        <v>0.16067874699770032</v>
      </c>
      <c r="AG1399" s="53">
        <f t="shared" si="494"/>
        <v>3074240918</v>
      </c>
      <c r="AI1399" s="53">
        <f t="shared" si="495"/>
        <v>0</v>
      </c>
      <c r="AJ1399" s="53">
        <f t="shared" si="495"/>
        <v>0</v>
      </c>
      <c r="AK1399" s="53">
        <f t="shared" si="495"/>
        <v>0</v>
      </c>
      <c r="AL1399" s="53">
        <f t="shared" si="495"/>
        <v>-0.16067874699770032</v>
      </c>
      <c r="AM1399" s="53">
        <f t="shared" si="496"/>
        <v>0</v>
      </c>
    </row>
    <row r="1400" spans="1:39" x14ac:dyDescent="0.35">
      <c r="A1400" s="301">
        <v>2025</v>
      </c>
      <c r="B1400" s="301" t="s">
        <v>85</v>
      </c>
      <c r="C1400" s="301" t="s">
        <v>44</v>
      </c>
      <c r="D1400" s="302" t="s">
        <v>12</v>
      </c>
      <c r="E1400" s="302" t="s">
        <v>226</v>
      </c>
      <c r="F1400" s="301" t="s">
        <v>78</v>
      </c>
      <c r="G1400" s="301" t="s">
        <v>77</v>
      </c>
      <c r="H1400" s="322">
        <v>10506982000</v>
      </c>
      <c r="I1400" s="322">
        <v>10506982000</v>
      </c>
      <c r="J1400" s="322">
        <v>5644322820</v>
      </c>
      <c r="K1400" s="364">
        <v>0.53719734363302418</v>
      </c>
      <c r="L1400" s="322">
        <v>23939462</v>
      </c>
      <c r="M1400" s="364">
        <v>2.2784337119831364E-3</v>
      </c>
      <c r="P1400">
        <f t="shared" si="481"/>
        <v>2025</v>
      </c>
      <c r="Q1400" t="str">
        <f t="shared" si="482"/>
        <v>Carlos Galán 2024-2027</v>
      </c>
      <c r="R1400" t="str">
        <f t="shared" si="483"/>
        <v>0136-SECRETARIA JURIDICA DISTRITAL</v>
      </c>
      <c r="S1400" t="str">
        <f t="shared" si="484"/>
        <v>GESTIÓN JURÍDICA</v>
      </c>
      <c r="T1400" t="str">
        <f t="shared" si="485"/>
        <v>Administración Centrral</v>
      </c>
      <c r="U1400" t="str">
        <f t="shared" si="486"/>
        <v>Inversión directa</v>
      </c>
      <c r="V1400" t="s">
        <v>256</v>
      </c>
      <c r="W1400" s="53">
        <f t="shared" si="477"/>
        <v>10506982000</v>
      </c>
      <c r="X1400" s="53">
        <f t="shared" si="478"/>
        <v>10506982000</v>
      </c>
      <c r="Y1400" s="53">
        <f t="shared" si="479"/>
        <v>5644322820</v>
      </c>
      <c r="Z1400" s="53"/>
      <c r="AA1400" s="53">
        <f t="shared" si="480"/>
        <v>23939462</v>
      </c>
      <c r="AB1400" s="53"/>
      <c r="AC1400" s="53">
        <f t="shared" si="490"/>
        <v>10506982000</v>
      </c>
      <c r="AD1400" s="53">
        <f t="shared" si="491"/>
        <v>10506982000</v>
      </c>
      <c r="AE1400" s="53">
        <f t="shared" si="492"/>
        <v>5644322820</v>
      </c>
      <c r="AF1400" s="53">
        <f t="shared" si="493"/>
        <v>0.53719734363302418</v>
      </c>
      <c r="AG1400" s="53">
        <f t="shared" si="494"/>
        <v>23939462</v>
      </c>
      <c r="AI1400" s="53">
        <f t="shared" si="495"/>
        <v>0</v>
      </c>
      <c r="AJ1400" s="53">
        <f t="shared" si="495"/>
        <v>0</v>
      </c>
      <c r="AK1400" s="53">
        <f t="shared" si="495"/>
        <v>0</v>
      </c>
      <c r="AL1400" s="53">
        <f t="shared" si="495"/>
        <v>-0.53719734363302418</v>
      </c>
      <c r="AM1400" s="53">
        <f t="shared" si="496"/>
        <v>0</v>
      </c>
    </row>
    <row r="1401" spans="1:39" x14ac:dyDescent="0.35">
      <c r="A1401" s="301">
        <v>2025</v>
      </c>
      <c r="B1401" s="301" t="s">
        <v>85</v>
      </c>
      <c r="C1401" s="301" t="s">
        <v>45</v>
      </c>
      <c r="D1401" s="302" t="s">
        <v>22</v>
      </c>
      <c r="E1401" s="302" t="s">
        <v>226</v>
      </c>
      <c r="F1401" s="301" t="s">
        <v>76</v>
      </c>
      <c r="G1401" s="301" t="s">
        <v>77</v>
      </c>
      <c r="H1401" s="322">
        <v>131657322000</v>
      </c>
      <c r="I1401" s="322">
        <v>131657322000</v>
      </c>
      <c r="J1401" s="322">
        <v>13924545924</v>
      </c>
      <c r="K1401" s="364">
        <v>0.10576355125923038</v>
      </c>
      <c r="L1401" s="322">
        <v>11351334094</v>
      </c>
      <c r="M1401" s="364">
        <v>8.6218783137636659E-2</v>
      </c>
      <c r="P1401">
        <f t="shared" si="481"/>
        <v>2025</v>
      </c>
      <c r="Q1401" t="str">
        <f t="shared" si="482"/>
        <v>Carlos Galán 2024-2027</v>
      </c>
      <c r="R1401" t="str">
        <f t="shared" si="483"/>
        <v>0137-SECRETARÍA DISTRITAL DE SEGURIDAD, CONVIVENCIA Y JUSTICIA</v>
      </c>
      <c r="S1401" t="str">
        <f t="shared" si="484"/>
        <v>SEGURIDAD, CONVIVENCIA Y JUSTICIA</v>
      </c>
      <c r="T1401" t="str">
        <f t="shared" si="485"/>
        <v>Administración Centrral</v>
      </c>
      <c r="U1401" t="str">
        <f t="shared" si="486"/>
        <v>Funcionamiento</v>
      </c>
      <c r="V1401" t="s">
        <v>256</v>
      </c>
      <c r="W1401" s="53">
        <f t="shared" si="477"/>
        <v>131657322000</v>
      </c>
      <c r="X1401" s="53">
        <f t="shared" si="478"/>
        <v>131657322000</v>
      </c>
      <c r="Y1401" s="53">
        <f t="shared" si="479"/>
        <v>13924545924</v>
      </c>
      <c r="Z1401" s="53"/>
      <c r="AA1401" s="53">
        <f t="shared" si="480"/>
        <v>11351334094</v>
      </c>
      <c r="AB1401" s="53"/>
      <c r="AC1401" s="53">
        <f t="shared" si="490"/>
        <v>131657322000</v>
      </c>
      <c r="AD1401" s="53">
        <f t="shared" si="491"/>
        <v>131657322000</v>
      </c>
      <c r="AE1401" s="53">
        <f t="shared" si="492"/>
        <v>13924545924</v>
      </c>
      <c r="AF1401" s="53">
        <f t="shared" si="493"/>
        <v>0.10576355125923038</v>
      </c>
      <c r="AG1401" s="53">
        <f t="shared" si="494"/>
        <v>11351334094</v>
      </c>
      <c r="AI1401" s="53">
        <f t="shared" si="495"/>
        <v>0</v>
      </c>
      <c r="AJ1401" s="53">
        <f t="shared" si="495"/>
        <v>0</v>
      </c>
      <c r="AK1401" s="53">
        <f t="shared" si="495"/>
        <v>0</v>
      </c>
      <c r="AL1401" s="53">
        <f t="shared" si="495"/>
        <v>-0.10576355125923038</v>
      </c>
      <c r="AM1401" s="53">
        <f t="shared" si="496"/>
        <v>0</v>
      </c>
    </row>
    <row r="1402" spans="1:39" x14ac:dyDescent="0.35">
      <c r="A1402" s="301">
        <v>2025</v>
      </c>
      <c r="B1402" s="301" t="s">
        <v>85</v>
      </c>
      <c r="C1402" s="301" t="s">
        <v>45</v>
      </c>
      <c r="D1402" s="302" t="s">
        <v>22</v>
      </c>
      <c r="E1402" s="302" t="s">
        <v>226</v>
      </c>
      <c r="F1402" s="301" t="s">
        <v>78</v>
      </c>
      <c r="G1402" s="301" t="s">
        <v>77</v>
      </c>
      <c r="H1402" s="322">
        <v>719149683000</v>
      </c>
      <c r="I1402" s="322">
        <v>719149683000</v>
      </c>
      <c r="J1402" s="322">
        <v>71065373754</v>
      </c>
      <c r="K1402" s="364">
        <v>9.8818612361120939E-2</v>
      </c>
      <c r="L1402" s="322">
        <v>264148430</v>
      </c>
      <c r="M1402" s="364">
        <v>3.6730660701688719E-4</v>
      </c>
      <c r="P1402">
        <f t="shared" si="481"/>
        <v>2025</v>
      </c>
      <c r="Q1402" t="str">
        <f t="shared" si="482"/>
        <v>Carlos Galán 2024-2027</v>
      </c>
      <c r="R1402" t="str">
        <f t="shared" si="483"/>
        <v>0137-SECRETARÍA DISTRITAL DE SEGURIDAD, CONVIVENCIA Y JUSTICIA</v>
      </c>
      <c r="S1402" t="str">
        <f t="shared" si="484"/>
        <v>SEGURIDAD, CONVIVENCIA Y JUSTICIA</v>
      </c>
      <c r="T1402" t="str">
        <f t="shared" si="485"/>
        <v>Administración Centrral</v>
      </c>
      <c r="U1402" t="str">
        <f t="shared" si="486"/>
        <v>Inversión directa</v>
      </c>
      <c r="V1402" t="s">
        <v>256</v>
      </c>
      <c r="W1402" s="53">
        <f t="shared" si="477"/>
        <v>719149683000</v>
      </c>
      <c r="X1402" s="53">
        <f t="shared" si="478"/>
        <v>719149683000</v>
      </c>
      <c r="Y1402" s="53">
        <f t="shared" si="479"/>
        <v>71065373754</v>
      </c>
      <c r="Z1402" s="53"/>
      <c r="AA1402" s="53">
        <f t="shared" si="480"/>
        <v>264148430</v>
      </c>
      <c r="AB1402" s="53"/>
      <c r="AC1402" s="53">
        <f t="shared" si="490"/>
        <v>719149683000</v>
      </c>
      <c r="AD1402" s="53">
        <f t="shared" si="491"/>
        <v>719149683000</v>
      </c>
      <c r="AE1402" s="53">
        <f t="shared" si="492"/>
        <v>71065373754</v>
      </c>
      <c r="AF1402" s="53">
        <f t="shared" si="493"/>
        <v>9.8818612361120939E-2</v>
      </c>
      <c r="AG1402" s="53">
        <f t="shared" si="494"/>
        <v>264148430</v>
      </c>
      <c r="AI1402" s="53">
        <f t="shared" si="495"/>
        <v>0</v>
      </c>
      <c r="AJ1402" s="53">
        <f t="shared" si="495"/>
        <v>0</v>
      </c>
      <c r="AK1402" s="53">
        <f t="shared" si="495"/>
        <v>0</v>
      </c>
      <c r="AL1402" s="53">
        <f t="shared" si="495"/>
        <v>-9.8818612361120939E-2</v>
      </c>
      <c r="AM1402" s="53">
        <f t="shared" si="496"/>
        <v>0</v>
      </c>
    </row>
    <row r="1403" spans="1:39" x14ac:dyDescent="0.35">
      <c r="A1403" s="301">
        <v>2025</v>
      </c>
      <c r="B1403" s="301" t="s">
        <v>85</v>
      </c>
      <c r="C1403" s="301" t="s">
        <v>46</v>
      </c>
      <c r="D1403" s="302" t="s">
        <v>10</v>
      </c>
      <c r="E1403" s="302" t="s">
        <v>228</v>
      </c>
      <c r="F1403" s="301" t="s">
        <v>76</v>
      </c>
      <c r="G1403" s="301" t="s">
        <v>77</v>
      </c>
      <c r="H1403" s="322">
        <v>22546246000</v>
      </c>
      <c r="I1403" s="322">
        <v>22546246000</v>
      </c>
      <c r="J1403" s="322">
        <v>2295757372</v>
      </c>
      <c r="K1403" s="364">
        <v>0.10182437342340717</v>
      </c>
      <c r="L1403" s="322">
        <v>1853304207</v>
      </c>
      <c r="M1403" s="364">
        <v>8.2200123559372146E-2</v>
      </c>
      <c r="P1403">
        <f t="shared" si="481"/>
        <v>2025</v>
      </c>
      <c r="Q1403" t="str">
        <f t="shared" si="482"/>
        <v>Carlos Galán 2024-2027</v>
      </c>
      <c r="R1403" t="str">
        <f t="shared" si="483"/>
        <v>0200-INSTITUTO PARA LA ECONOMÍA SOCIAL</v>
      </c>
      <c r="S1403" t="str">
        <f t="shared" si="484"/>
        <v>DESARROLLO ECONÓMICO, INDUSTRIA Y TURISMO</v>
      </c>
      <c r="T1403" t="str">
        <f t="shared" si="485"/>
        <v>Establecimientos Públicos</v>
      </c>
      <c r="U1403" t="str">
        <f t="shared" si="486"/>
        <v>Funcionamiento</v>
      </c>
      <c r="V1403" t="s">
        <v>256</v>
      </c>
      <c r="W1403" s="53">
        <f t="shared" si="477"/>
        <v>22546246000</v>
      </c>
      <c r="X1403" s="53">
        <f t="shared" si="478"/>
        <v>22546246000</v>
      </c>
      <c r="Y1403" s="53">
        <f t="shared" si="479"/>
        <v>2295757372</v>
      </c>
      <c r="Z1403" s="53"/>
      <c r="AA1403" s="53">
        <f t="shared" si="480"/>
        <v>1853304207</v>
      </c>
      <c r="AB1403" s="53"/>
      <c r="AC1403" s="53">
        <f t="shared" si="490"/>
        <v>22546246000</v>
      </c>
      <c r="AD1403" s="53">
        <f t="shared" si="491"/>
        <v>22546246000</v>
      </c>
      <c r="AE1403" s="53">
        <f t="shared" si="492"/>
        <v>2295757372</v>
      </c>
      <c r="AF1403" s="53">
        <f t="shared" si="493"/>
        <v>0.10182437342340717</v>
      </c>
      <c r="AG1403" s="53">
        <f t="shared" si="494"/>
        <v>1853304207</v>
      </c>
      <c r="AI1403" s="53">
        <f t="shared" si="495"/>
        <v>0</v>
      </c>
      <c r="AJ1403" s="53">
        <f t="shared" si="495"/>
        <v>0</v>
      </c>
      <c r="AK1403" s="53">
        <f t="shared" si="495"/>
        <v>0</v>
      </c>
      <c r="AL1403" s="53">
        <f t="shared" si="495"/>
        <v>-0.10182437342340717</v>
      </c>
      <c r="AM1403" s="53">
        <f t="shared" si="496"/>
        <v>0</v>
      </c>
    </row>
    <row r="1404" spans="1:39" x14ac:dyDescent="0.35">
      <c r="A1404" s="301">
        <v>2025</v>
      </c>
      <c r="B1404" s="301" t="s">
        <v>85</v>
      </c>
      <c r="C1404" s="301" t="s">
        <v>46</v>
      </c>
      <c r="D1404" s="302" t="s">
        <v>10</v>
      </c>
      <c r="E1404" s="302" t="s">
        <v>228</v>
      </c>
      <c r="F1404" s="301" t="s">
        <v>78</v>
      </c>
      <c r="G1404" s="301" t="s">
        <v>77</v>
      </c>
      <c r="H1404" s="322">
        <v>67302643000</v>
      </c>
      <c r="I1404" s="322">
        <v>67302643000</v>
      </c>
      <c r="J1404" s="322">
        <v>18908189146</v>
      </c>
      <c r="K1404" s="364">
        <v>0.28094274315497536</v>
      </c>
      <c r="L1404" s="322">
        <v>524416601</v>
      </c>
      <c r="M1404" s="364">
        <v>7.7919168939620991E-3</v>
      </c>
      <c r="P1404">
        <f t="shared" si="481"/>
        <v>2025</v>
      </c>
      <c r="Q1404" t="str">
        <f t="shared" si="482"/>
        <v>Carlos Galán 2024-2027</v>
      </c>
      <c r="R1404" t="str">
        <f t="shared" si="483"/>
        <v>0200-INSTITUTO PARA LA ECONOMÍA SOCIAL</v>
      </c>
      <c r="S1404" t="str">
        <f t="shared" si="484"/>
        <v>DESARROLLO ECONÓMICO, INDUSTRIA Y TURISMO</v>
      </c>
      <c r="T1404" t="str">
        <f t="shared" si="485"/>
        <v>Establecimientos Públicos</v>
      </c>
      <c r="U1404" t="str">
        <f t="shared" si="486"/>
        <v>Inversión directa</v>
      </c>
      <c r="V1404" t="s">
        <v>256</v>
      </c>
      <c r="W1404" s="53">
        <f t="shared" si="477"/>
        <v>67302643000</v>
      </c>
      <c r="X1404" s="53">
        <f t="shared" si="478"/>
        <v>67302643000</v>
      </c>
      <c r="Y1404" s="53">
        <f t="shared" si="479"/>
        <v>18908189146</v>
      </c>
      <c r="Z1404" s="53"/>
      <c r="AA1404" s="53">
        <f t="shared" si="480"/>
        <v>524416601</v>
      </c>
      <c r="AB1404" s="53"/>
      <c r="AC1404" s="53">
        <f t="shared" si="490"/>
        <v>67302643000</v>
      </c>
      <c r="AD1404" s="53">
        <f t="shared" si="491"/>
        <v>67302643000</v>
      </c>
      <c r="AE1404" s="53">
        <f t="shared" si="492"/>
        <v>18908189146</v>
      </c>
      <c r="AF1404" s="53">
        <f t="shared" si="493"/>
        <v>0.28094274315497536</v>
      </c>
      <c r="AG1404" s="53">
        <f t="shared" si="494"/>
        <v>524416601</v>
      </c>
      <c r="AI1404" s="53">
        <f t="shared" si="495"/>
        <v>0</v>
      </c>
      <c r="AJ1404" s="53">
        <f t="shared" si="495"/>
        <v>0</v>
      </c>
      <c r="AK1404" s="53">
        <f t="shared" si="495"/>
        <v>0</v>
      </c>
      <c r="AL1404" s="53">
        <f t="shared" si="495"/>
        <v>-0.28094274315497536</v>
      </c>
      <c r="AM1404" s="53">
        <f t="shared" si="496"/>
        <v>0</v>
      </c>
    </row>
    <row r="1405" spans="1:39" x14ac:dyDescent="0.35">
      <c r="A1405" s="301">
        <v>2025</v>
      </c>
      <c r="B1405" s="301" t="s">
        <v>85</v>
      </c>
      <c r="C1405" s="301" t="s">
        <v>47</v>
      </c>
      <c r="D1405" s="302" t="s">
        <v>21</v>
      </c>
      <c r="E1405" s="302" t="s">
        <v>228</v>
      </c>
      <c r="F1405" s="301" t="s">
        <v>76</v>
      </c>
      <c r="G1405" s="301" t="s">
        <v>77</v>
      </c>
      <c r="H1405" s="322">
        <v>31244029000</v>
      </c>
      <c r="I1405" s="322">
        <v>31244029000</v>
      </c>
      <c r="J1405" s="322">
        <v>5862889646</v>
      </c>
      <c r="K1405" s="364">
        <v>0.18764832301237461</v>
      </c>
      <c r="L1405" s="322">
        <v>548278251</v>
      </c>
      <c r="M1405" s="364">
        <v>1.7548257012563906E-2</v>
      </c>
      <c r="P1405">
        <f t="shared" si="481"/>
        <v>2025</v>
      </c>
      <c r="Q1405" t="str">
        <f t="shared" si="482"/>
        <v>Carlos Galán 2024-2027</v>
      </c>
      <c r="R1405" t="str">
        <f t="shared" si="483"/>
        <v xml:space="preserve">0201-FONDO FINANCIERO DE SALUD </v>
      </c>
      <c r="S1405" t="str">
        <f t="shared" si="484"/>
        <v>SALUD</v>
      </c>
      <c r="T1405" t="str">
        <f t="shared" si="485"/>
        <v>Establecimientos Públicos</v>
      </c>
      <c r="U1405" t="str">
        <f t="shared" si="486"/>
        <v>Funcionamiento</v>
      </c>
      <c r="V1405" t="s">
        <v>256</v>
      </c>
      <c r="W1405" s="53">
        <f t="shared" si="477"/>
        <v>31244029000</v>
      </c>
      <c r="X1405" s="53">
        <f t="shared" si="478"/>
        <v>31244029000</v>
      </c>
      <c r="Y1405" s="53">
        <f t="shared" si="479"/>
        <v>5862889646</v>
      </c>
      <c r="Z1405" s="53"/>
      <c r="AA1405" s="53">
        <f t="shared" si="480"/>
        <v>548278251</v>
      </c>
      <c r="AB1405" s="53"/>
      <c r="AC1405" s="53">
        <f t="shared" si="490"/>
        <v>31244029000</v>
      </c>
      <c r="AD1405" s="53">
        <f t="shared" si="491"/>
        <v>31244029000</v>
      </c>
      <c r="AE1405" s="53">
        <f t="shared" si="492"/>
        <v>5862889646</v>
      </c>
      <c r="AF1405" s="53">
        <f t="shared" si="493"/>
        <v>0.18764832301237461</v>
      </c>
      <c r="AG1405" s="53">
        <f t="shared" si="494"/>
        <v>548278251</v>
      </c>
      <c r="AI1405" s="53">
        <f t="shared" si="495"/>
        <v>0</v>
      </c>
      <c r="AJ1405" s="53">
        <f t="shared" si="495"/>
        <v>0</v>
      </c>
      <c r="AK1405" s="53">
        <f t="shared" si="495"/>
        <v>0</v>
      </c>
      <c r="AL1405" s="53">
        <f t="shared" si="495"/>
        <v>-0.18764832301237461</v>
      </c>
      <c r="AM1405" s="53">
        <f t="shared" si="496"/>
        <v>0</v>
      </c>
    </row>
    <row r="1406" spans="1:39" x14ac:dyDescent="0.35">
      <c r="A1406" s="301">
        <v>2025</v>
      </c>
      <c r="B1406" s="301" t="s">
        <v>85</v>
      </c>
      <c r="C1406" s="301" t="s">
        <v>47</v>
      </c>
      <c r="D1406" s="302" t="s">
        <v>21</v>
      </c>
      <c r="E1406" s="302" t="s">
        <v>228</v>
      </c>
      <c r="F1406" s="301" t="s">
        <v>78</v>
      </c>
      <c r="G1406" s="301" t="s">
        <v>77</v>
      </c>
      <c r="H1406" s="322">
        <v>4552632071000</v>
      </c>
      <c r="I1406" s="322">
        <v>4552632071000</v>
      </c>
      <c r="J1406" s="322">
        <v>1017530748120</v>
      </c>
      <c r="K1406" s="364">
        <v>0.22350383959240006</v>
      </c>
      <c r="L1406" s="322">
        <v>645046918344</v>
      </c>
      <c r="M1406" s="364">
        <v>0.14168659102783884</v>
      </c>
      <c r="P1406">
        <f t="shared" si="481"/>
        <v>2025</v>
      </c>
      <c r="Q1406" t="str">
        <f t="shared" si="482"/>
        <v>Carlos Galán 2024-2027</v>
      </c>
      <c r="R1406" t="str">
        <f t="shared" si="483"/>
        <v xml:space="preserve">0201-FONDO FINANCIERO DE SALUD </v>
      </c>
      <c r="S1406" t="str">
        <f t="shared" si="484"/>
        <v>SALUD</v>
      </c>
      <c r="T1406" t="str">
        <f t="shared" si="485"/>
        <v>Establecimientos Públicos</v>
      </c>
      <c r="U1406" t="str">
        <f t="shared" si="486"/>
        <v>Inversión directa</v>
      </c>
      <c r="V1406" t="s">
        <v>256</v>
      </c>
      <c r="W1406" s="53">
        <f t="shared" si="477"/>
        <v>4552632071000</v>
      </c>
      <c r="X1406" s="53">
        <f t="shared" si="478"/>
        <v>4552632071000</v>
      </c>
      <c r="Y1406" s="53">
        <f t="shared" si="479"/>
        <v>1017530748120</v>
      </c>
      <c r="Z1406" s="53"/>
      <c r="AA1406" s="53">
        <f t="shared" si="480"/>
        <v>645046918344</v>
      </c>
      <c r="AB1406" s="53"/>
      <c r="AC1406" s="53">
        <f t="shared" si="490"/>
        <v>4552632071000</v>
      </c>
      <c r="AD1406" s="53">
        <f t="shared" si="491"/>
        <v>4552632071000</v>
      </c>
      <c r="AE1406" s="53">
        <f t="shared" si="492"/>
        <v>1017530748120</v>
      </c>
      <c r="AF1406" s="53">
        <f t="shared" si="493"/>
        <v>0.22350383959240006</v>
      </c>
      <c r="AG1406" s="53">
        <f t="shared" si="494"/>
        <v>645046918344</v>
      </c>
      <c r="AI1406" s="53">
        <f t="shared" si="495"/>
        <v>0</v>
      </c>
      <c r="AJ1406" s="53">
        <f t="shared" si="495"/>
        <v>0</v>
      </c>
      <c r="AK1406" s="53">
        <f t="shared" si="495"/>
        <v>0</v>
      </c>
      <c r="AL1406" s="53">
        <f t="shared" si="495"/>
        <v>-0.22350383959240006</v>
      </c>
      <c r="AM1406" s="53">
        <f t="shared" si="496"/>
        <v>0</v>
      </c>
    </row>
    <row r="1407" spans="1:39" x14ac:dyDescent="0.35">
      <c r="A1407" s="301">
        <v>2025</v>
      </c>
      <c r="B1407" s="301" t="s">
        <v>85</v>
      </c>
      <c r="C1407" s="301" t="s">
        <v>47</v>
      </c>
      <c r="D1407" s="302" t="s">
        <v>21</v>
      </c>
      <c r="E1407" s="302" t="s">
        <v>228</v>
      </c>
      <c r="F1407" s="301" t="s">
        <v>80</v>
      </c>
      <c r="G1407" s="301" t="s">
        <v>77</v>
      </c>
      <c r="H1407" s="322">
        <v>4338235000</v>
      </c>
      <c r="I1407" s="322">
        <v>4338235000</v>
      </c>
      <c r="J1407" s="322">
        <v>0</v>
      </c>
      <c r="K1407" s="364">
        <v>0</v>
      </c>
      <c r="L1407" s="322">
        <v>0</v>
      </c>
      <c r="M1407" s="364">
        <v>0</v>
      </c>
      <c r="P1407">
        <f t="shared" si="481"/>
        <v>2025</v>
      </c>
      <c r="Q1407" t="str">
        <f t="shared" si="482"/>
        <v>Carlos Galán 2024-2027</v>
      </c>
      <c r="R1407" t="str">
        <f t="shared" si="483"/>
        <v xml:space="preserve">0201-FONDO FINANCIERO DE SALUD </v>
      </c>
      <c r="S1407" t="str">
        <f t="shared" si="484"/>
        <v>SALUD</v>
      </c>
      <c r="T1407" t="str">
        <f t="shared" si="485"/>
        <v>Establecimientos Públicos</v>
      </c>
      <c r="U1407" t="str">
        <f t="shared" si="486"/>
        <v>Transferencias</v>
      </c>
      <c r="V1407" t="s">
        <v>256</v>
      </c>
      <c r="W1407" s="53">
        <f t="shared" si="477"/>
        <v>4338235000</v>
      </c>
      <c r="X1407" s="53">
        <f t="shared" si="478"/>
        <v>4338235000</v>
      </c>
      <c r="Y1407" s="53">
        <f t="shared" si="479"/>
        <v>0</v>
      </c>
      <c r="Z1407" s="53"/>
      <c r="AA1407" s="53">
        <f t="shared" si="480"/>
        <v>0</v>
      </c>
      <c r="AB1407" s="53"/>
      <c r="AC1407" s="53">
        <f t="shared" si="490"/>
        <v>4338235000</v>
      </c>
      <c r="AD1407" s="53">
        <f t="shared" si="491"/>
        <v>4338235000</v>
      </c>
      <c r="AE1407" s="53">
        <f t="shared" si="492"/>
        <v>0</v>
      </c>
      <c r="AF1407" s="53">
        <f t="shared" si="493"/>
        <v>0</v>
      </c>
      <c r="AG1407" s="53">
        <f t="shared" si="494"/>
        <v>0</v>
      </c>
      <c r="AI1407" s="53">
        <f t="shared" si="495"/>
        <v>0</v>
      </c>
      <c r="AJ1407" s="53">
        <f t="shared" si="495"/>
        <v>0</v>
      </c>
      <c r="AK1407" s="53">
        <f t="shared" si="495"/>
        <v>0</v>
      </c>
      <c r="AL1407" s="53">
        <f t="shared" si="495"/>
        <v>0</v>
      </c>
      <c r="AM1407" s="53">
        <f t="shared" si="496"/>
        <v>0</v>
      </c>
    </row>
    <row r="1408" spans="1:39" x14ac:dyDescent="0.35">
      <c r="A1408" s="301">
        <v>2025</v>
      </c>
      <c r="B1408" s="301" t="s">
        <v>85</v>
      </c>
      <c r="C1408" s="301" t="s">
        <v>48</v>
      </c>
      <c r="D1408" s="302" t="s">
        <v>8</v>
      </c>
      <c r="E1408" s="302" t="s">
        <v>228</v>
      </c>
      <c r="F1408" s="301" t="s">
        <v>76</v>
      </c>
      <c r="G1408" s="301" t="s">
        <v>77</v>
      </c>
      <c r="H1408" s="322">
        <v>29279665000</v>
      </c>
      <c r="I1408" s="322">
        <v>29279665000</v>
      </c>
      <c r="J1408" s="322">
        <v>3326486558</v>
      </c>
      <c r="K1408" s="364">
        <v>0.11361081344339151</v>
      </c>
      <c r="L1408" s="322">
        <v>2988154529</v>
      </c>
      <c r="M1408" s="364">
        <v>0.1020556256022738</v>
      </c>
      <c r="P1408">
        <f t="shared" si="481"/>
        <v>2025</v>
      </c>
      <c r="Q1408" t="str">
        <f t="shared" si="482"/>
        <v>Carlos Galán 2024-2027</v>
      </c>
      <c r="R1408" t="str">
        <f t="shared" si="483"/>
        <v>0203-INSTITUTO DISTRITAL DE GESTIÓN DE RIESGOS Y CAMBIO CLIMATICO</v>
      </c>
      <c r="S1408" t="str">
        <f t="shared" si="484"/>
        <v>AMBIENTE</v>
      </c>
      <c r="T1408" t="str">
        <f t="shared" si="485"/>
        <v>Establecimientos Públicos</v>
      </c>
      <c r="U1408" t="str">
        <f t="shared" si="486"/>
        <v>Funcionamiento</v>
      </c>
      <c r="V1408" t="s">
        <v>256</v>
      </c>
      <c r="W1408" s="53">
        <f t="shared" si="477"/>
        <v>29279665000</v>
      </c>
      <c r="X1408" s="53">
        <f t="shared" si="478"/>
        <v>29279665000</v>
      </c>
      <c r="Y1408" s="53">
        <f t="shared" si="479"/>
        <v>3326486558</v>
      </c>
      <c r="Z1408" s="53"/>
      <c r="AA1408" s="53">
        <f t="shared" si="480"/>
        <v>2988154529</v>
      </c>
      <c r="AB1408" s="53"/>
      <c r="AC1408" s="53">
        <f t="shared" si="490"/>
        <v>29279665000</v>
      </c>
      <c r="AD1408" s="53">
        <f t="shared" si="491"/>
        <v>29279665000</v>
      </c>
      <c r="AE1408" s="53">
        <f t="shared" si="492"/>
        <v>3326486558</v>
      </c>
      <c r="AF1408" s="53">
        <f t="shared" si="493"/>
        <v>0.11361081344339151</v>
      </c>
      <c r="AG1408" s="53">
        <f t="shared" si="494"/>
        <v>2988154529</v>
      </c>
      <c r="AI1408" s="53">
        <f t="shared" si="495"/>
        <v>0</v>
      </c>
      <c r="AJ1408" s="53">
        <f t="shared" si="495"/>
        <v>0</v>
      </c>
      <c r="AK1408" s="53">
        <f t="shared" si="495"/>
        <v>0</v>
      </c>
      <c r="AL1408" s="53">
        <f t="shared" si="495"/>
        <v>-0.11361081344339151</v>
      </c>
      <c r="AM1408" s="53">
        <f t="shared" si="496"/>
        <v>0</v>
      </c>
    </row>
    <row r="1409" spans="1:39" x14ac:dyDescent="0.35">
      <c r="A1409" s="301">
        <v>2025</v>
      </c>
      <c r="B1409" s="301" t="s">
        <v>85</v>
      </c>
      <c r="C1409" s="301" t="s">
        <v>48</v>
      </c>
      <c r="D1409" s="302" t="s">
        <v>8</v>
      </c>
      <c r="E1409" s="302" t="s">
        <v>228</v>
      </c>
      <c r="F1409" s="301" t="s">
        <v>78</v>
      </c>
      <c r="G1409" s="301" t="s">
        <v>77</v>
      </c>
      <c r="H1409" s="322">
        <v>32918518000</v>
      </c>
      <c r="I1409" s="322">
        <v>32918518000</v>
      </c>
      <c r="J1409" s="322">
        <v>2739437993</v>
      </c>
      <c r="K1409" s="364">
        <v>8.3218752223292683E-2</v>
      </c>
      <c r="L1409" s="322">
        <v>65265030</v>
      </c>
      <c r="M1409" s="364">
        <v>1.9826235798343049E-3</v>
      </c>
      <c r="P1409">
        <f t="shared" si="481"/>
        <v>2025</v>
      </c>
      <c r="Q1409" t="str">
        <f t="shared" si="482"/>
        <v>Carlos Galán 2024-2027</v>
      </c>
      <c r="R1409" t="str">
        <f t="shared" si="483"/>
        <v>0203-INSTITUTO DISTRITAL DE GESTIÓN DE RIESGOS Y CAMBIO CLIMATICO</v>
      </c>
      <c r="S1409" t="str">
        <f t="shared" si="484"/>
        <v>AMBIENTE</v>
      </c>
      <c r="T1409" t="str">
        <f t="shared" si="485"/>
        <v>Establecimientos Públicos</v>
      </c>
      <c r="U1409" t="str">
        <f t="shared" si="486"/>
        <v>Inversión directa</v>
      </c>
      <c r="V1409" t="s">
        <v>256</v>
      </c>
      <c r="W1409" s="53">
        <f t="shared" si="477"/>
        <v>32918518000</v>
      </c>
      <c r="X1409" s="53">
        <f t="shared" si="478"/>
        <v>32918518000</v>
      </c>
      <c r="Y1409" s="53">
        <f t="shared" si="479"/>
        <v>2739437993</v>
      </c>
      <c r="Z1409" s="53"/>
      <c r="AA1409" s="53">
        <f t="shared" si="480"/>
        <v>65265030</v>
      </c>
      <c r="AB1409" s="53"/>
      <c r="AC1409" s="53">
        <f t="shared" si="490"/>
        <v>32918518000</v>
      </c>
      <c r="AD1409" s="53">
        <f t="shared" si="491"/>
        <v>32918518000</v>
      </c>
      <c r="AE1409" s="53">
        <f t="shared" si="492"/>
        <v>2739437993</v>
      </c>
      <c r="AF1409" s="53">
        <f t="shared" si="493"/>
        <v>8.3218752223292683E-2</v>
      </c>
      <c r="AG1409" s="53">
        <f t="shared" si="494"/>
        <v>65265030</v>
      </c>
      <c r="AI1409" s="53">
        <f t="shared" si="495"/>
        <v>0</v>
      </c>
      <c r="AJ1409" s="53">
        <f t="shared" si="495"/>
        <v>0</v>
      </c>
      <c r="AK1409" s="53">
        <f t="shared" si="495"/>
        <v>0</v>
      </c>
      <c r="AL1409" s="53">
        <f t="shared" si="495"/>
        <v>-8.3218752223292683E-2</v>
      </c>
      <c r="AM1409" s="53">
        <f t="shared" si="496"/>
        <v>0</v>
      </c>
    </row>
    <row r="1410" spans="1:39" x14ac:dyDescent="0.35">
      <c r="A1410" s="301">
        <v>2025</v>
      </c>
      <c r="B1410" s="301" t="s">
        <v>85</v>
      </c>
      <c r="C1410" s="301" t="s">
        <v>49</v>
      </c>
      <c r="D1410" s="302" t="s">
        <v>18</v>
      </c>
      <c r="E1410" s="302" t="s">
        <v>228</v>
      </c>
      <c r="F1410" s="301" t="s">
        <v>76</v>
      </c>
      <c r="G1410" s="301" t="s">
        <v>77</v>
      </c>
      <c r="H1410" s="322">
        <v>124077407000</v>
      </c>
      <c r="I1410" s="322">
        <v>124077407000</v>
      </c>
      <c r="J1410" s="322">
        <v>13661195993</v>
      </c>
      <c r="K1410" s="364">
        <v>0.11010220412649339</v>
      </c>
      <c r="L1410" s="322">
        <v>10197639849</v>
      </c>
      <c r="M1410" s="364">
        <v>8.2187725352771107E-2</v>
      </c>
      <c r="P1410">
        <f t="shared" si="481"/>
        <v>2025</v>
      </c>
      <c r="Q1410" t="str">
        <f t="shared" si="482"/>
        <v>Carlos Galán 2024-2027</v>
      </c>
      <c r="R1410" t="str">
        <f t="shared" si="483"/>
        <v xml:space="preserve">0204-INSTITUTO DE DESARROLLO URBANO  </v>
      </c>
      <c r="S1410" t="str">
        <f t="shared" si="484"/>
        <v>MOVILIDAD</v>
      </c>
      <c r="T1410" t="str">
        <f t="shared" si="485"/>
        <v>Establecimientos Públicos</v>
      </c>
      <c r="U1410" t="str">
        <f t="shared" si="486"/>
        <v>Funcionamiento</v>
      </c>
      <c r="V1410" t="s">
        <v>256</v>
      </c>
      <c r="W1410" s="53">
        <f t="shared" si="477"/>
        <v>124077407000</v>
      </c>
      <c r="X1410" s="53">
        <f t="shared" si="478"/>
        <v>124077407000</v>
      </c>
      <c r="Y1410" s="53">
        <f t="shared" si="479"/>
        <v>13661195993</v>
      </c>
      <c r="Z1410" s="53"/>
      <c r="AA1410" s="53">
        <f t="shared" si="480"/>
        <v>10197639849</v>
      </c>
      <c r="AB1410" s="53"/>
      <c r="AC1410" s="53">
        <f t="shared" si="490"/>
        <v>124077407000</v>
      </c>
      <c r="AD1410" s="53">
        <f t="shared" si="491"/>
        <v>124077407000</v>
      </c>
      <c r="AE1410" s="53">
        <f t="shared" si="492"/>
        <v>13661195993</v>
      </c>
      <c r="AF1410" s="53">
        <f t="shared" si="493"/>
        <v>0.11010220412649339</v>
      </c>
      <c r="AG1410" s="53">
        <f t="shared" si="494"/>
        <v>10197639849</v>
      </c>
      <c r="AI1410" s="53">
        <f t="shared" si="495"/>
        <v>0</v>
      </c>
      <c r="AJ1410" s="53">
        <f t="shared" si="495"/>
        <v>0</v>
      </c>
      <c r="AK1410" s="53">
        <f t="shared" si="495"/>
        <v>0</v>
      </c>
      <c r="AL1410" s="53">
        <f t="shared" si="495"/>
        <v>-0.11010220412649339</v>
      </c>
      <c r="AM1410" s="53">
        <f t="shared" si="496"/>
        <v>0</v>
      </c>
    </row>
    <row r="1411" spans="1:39" x14ac:dyDescent="0.35">
      <c r="A1411" s="301">
        <v>2025</v>
      </c>
      <c r="B1411" s="301" t="s">
        <v>85</v>
      </c>
      <c r="C1411" s="301" t="s">
        <v>49</v>
      </c>
      <c r="D1411" s="302" t="s">
        <v>18</v>
      </c>
      <c r="E1411" s="302" t="s">
        <v>228</v>
      </c>
      <c r="F1411" s="301" t="s">
        <v>79</v>
      </c>
      <c r="G1411" s="301" t="s">
        <v>77</v>
      </c>
      <c r="H1411" s="322">
        <v>0</v>
      </c>
      <c r="I1411" s="322">
        <v>0</v>
      </c>
      <c r="J1411" s="322">
        <v>0</v>
      </c>
      <c r="K1411" s="364">
        <v>0</v>
      </c>
      <c r="L1411" s="322">
        <v>0</v>
      </c>
      <c r="M1411" s="364">
        <v>0</v>
      </c>
      <c r="P1411">
        <f t="shared" si="481"/>
        <v>2025</v>
      </c>
      <c r="Q1411" t="str">
        <f t="shared" si="482"/>
        <v>Carlos Galán 2024-2027</v>
      </c>
      <c r="R1411" t="str">
        <f t="shared" si="483"/>
        <v xml:space="preserve">0204-INSTITUTO DE DESARROLLO URBANO  </v>
      </c>
      <c r="S1411" t="str">
        <f t="shared" si="484"/>
        <v>MOVILIDAD</v>
      </c>
      <c r="T1411" t="str">
        <f t="shared" si="485"/>
        <v>Establecimientos Públicos</v>
      </c>
      <c r="U1411" t="str">
        <f t="shared" si="486"/>
        <v>Servicio de la deuda</v>
      </c>
      <c r="V1411" t="s">
        <v>256</v>
      </c>
      <c r="W1411" s="53">
        <f t="shared" si="477"/>
        <v>0</v>
      </c>
      <c r="X1411" s="53">
        <f t="shared" si="478"/>
        <v>0</v>
      </c>
      <c r="Y1411" s="53">
        <f t="shared" si="479"/>
        <v>0</v>
      </c>
      <c r="Z1411" s="53"/>
      <c r="AA1411" s="53">
        <f t="shared" si="480"/>
        <v>0</v>
      </c>
      <c r="AB1411" s="53"/>
      <c r="AC1411" s="53">
        <f t="shared" si="490"/>
        <v>0</v>
      </c>
      <c r="AD1411" s="53">
        <f t="shared" si="491"/>
        <v>0</v>
      </c>
      <c r="AE1411" s="53">
        <f t="shared" si="492"/>
        <v>0</v>
      </c>
      <c r="AF1411" s="53">
        <f t="shared" si="493"/>
        <v>0</v>
      </c>
      <c r="AG1411" s="53">
        <f t="shared" si="494"/>
        <v>0</v>
      </c>
      <c r="AI1411" s="53">
        <f t="shared" si="495"/>
        <v>0</v>
      </c>
      <c r="AJ1411" s="53">
        <f t="shared" si="495"/>
        <v>0</v>
      </c>
      <c r="AK1411" s="53">
        <f t="shared" si="495"/>
        <v>0</v>
      </c>
      <c r="AL1411" s="53">
        <f t="shared" si="495"/>
        <v>0</v>
      </c>
      <c r="AM1411" s="53">
        <f t="shared" si="496"/>
        <v>0</v>
      </c>
    </row>
    <row r="1412" spans="1:39" x14ac:dyDescent="0.35">
      <c r="A1412" s="301">
        <v>2025</v>
      </c>
      <c r="B1412" s="301" t="s">
        <v>85</v>
      </c>
      <c r="C1412" s="301" t="s">
        <v>49</v>
      </c>
      <c r="D1412" s="302" t="s">
        <v>18</v>
      </c>
      <c r="E1412" s="302" t="s">
        <v>228</v>
      </c>
      <c r="F1412" s="301" t="s">
        <v>78</v>
      </c>
      <c r="G1412" s="301" t="s">
        <v>77</v>
      </c>
      <c r="H1412" s="322">
        <v>2641214597000</v>
      </c>
      <c r="I1412" s="322">
        <v>2641214597000</v>
      </c>
      <c r="J1412" s="322">
        <v>322258417692</v>
      </c>
      <c r="K1412" s="364">
        <v>0.12201144808832813</v>
      </c>
      <c r="L1412" s="322">
        <v>49630012479</v>
      </c>
      <c r="M1412" s="364">
        <v>1.8790602072005738E-2</v>
      </c>
      <c r="P1412">
        <f t="shared" si="481"/>
        <v>2025</v>
      </c>
      <c r="Q1412" t="str">
        <f t="shared" si="482"/>
        <v>Carlos Galán 2024-2027</v>
      </c>
      <c r="R1412" t="str">
        <f t="shared" si="483"/>
        <v xml:space="preserve">0204-INSTITUTO DE DESARROLLO URBANO  </v>
      </c>
      <c r="S1412" t="str">
        <f t="shared" si="484"/>
        <v>MOVILIDAD</v>
      </c>
      <c r="T1412" t="str">
        <f t="shared" si="485"/>
        <v>Establecimientos Públicos</v>
      </c>
      <c r="U1412" t="str">
        <f t="shared" si="486"/>
        <v>Inversión directa</v>
      </c>
      <c r="V1412" t="s">
        <v>256</v>
      </c>
      <c r="W1412" s="53">
        <f t="shared" si="477"/>
        <v>2641214597000</v>
      </c>
      <c r="X1412" s="53">
        <f t="shared" si="478"/>
        <v>2641214597000</v>
      </c>
      <c r="Y1412" s="53">
        <f t="shared" si="479"/>
        <v>322258417692</v>
      </c>
      <c r="Z1412" s="53"/>
      <c r="AA1412" s="53">
        <f t="shared" si="480"/>
        <v>49630012479</v>
      </c>
      <c r="AB1412" s="53"/>
      <c r="AC1412" s="53">
        <f t="shared" si="490"/>
        <v>2641214597000</v>
      </c>
      <c r="AD1412" s="53">
        <f t="shared" si="491"/>
        <v>2641214597000</v>
      </c>
      <c r="AE1412" s="53">
        <f t="shared" si="492"/>
        <v>322258417692</v>
      </c>
      <c r="AF1412" s="53">
        <f t="shared" si="493"/>
        <v>0.12201144808832813</v>
      </c>
      <c r="AG1412" s="53">
        <f t="shared" si="494"/>
        <v>49630012479</v>
      </c>
      <c r="AI1412" s="53">
        <f t="shared" si="495"/>
        <v>0</v>
      </c>
      <c r="AJ1412" s="53">
        <f t="shared" si="495"/>
        <v>0</v>
      </c>
      <c r="AK1412" s="53">
        <f t="shared" si="495"/>
        <v>0</v>
      </c>
      <c r="AL1412" s="53">
        <f t="shared" si="495"/>
        <v>-0.12201144808832813</v>
      </c>
      <c r="AM1412" s="53">
        <f t="shared" si="496"/>
        <v>0</v>
      </c>
    </row>
    <row r="1413" spans="1:39" x14ac:dyDescent="0.35">
      <c r="A1413" s="301">
        <v>2025</v>
      </c>
      <c r="B1413" s="301" t="s">
        <v>85</v>
      </c>
      <c r="C1413" s="301" t="s">
        <v>49</v>
      </c>
      <c r="D1413" s="302" t="s">
        <v>18</v>
      </c>
      <c r="E1413" s="302" t="s">
        <v>228</v>
      </c>
      <c r="F1413" s="301" t="s">
        <v>80</v>
      </c>
      <c r="G1413" s="301" t="s">
        <v>77</v>
      </c>
      <c r="H1413" s="322">
        <v>335023000</v>
      </c>
      <c r="I1413" s="322">
        <v>335023000</v>
      </c>
      <c r="J1413" s="322">
        <v>0</v>
      </c>
      <c r="K1413" s="364">
        <v>0</v>
      </c>
      <c r="L1413" s="322">
        <v>0</v>
      </c>
      <c r="M1413" s="364">
        <v>0</v>
      </c>
      <c r="P1413">
        <f t="shared" si="481"/>
        <v>2025</v>
      </c>
      <c r="Q1413" t="str">
        <f t="shared" si="482"/>
        <v>Carlos Galán 2024-2027</v>
      </c>
      <c r="R1413" t="str">
        <f t="shared" si="483"/>
        <v xml:space="preserve">0204-INSTITUTO DE DESARROLLO URBANO  </v>
      </c>
      <c r="S1413" t="str">
        <f t="shared" si="484"/>
        <v>MOVILIDAD</v>
      </c>
      <c r="T1413" t="str">
        <f t="shared" si="485"/>
        <v>Establecimientos Públicos</v>
      </c>
      <c r="U1413" t="str">
        <f t="shared" si="486"/>
        <v>Transferencias</v>
      </c>
      <c r="V1413" t="s">
        <v>256</v>
      </c>
      <c r="W1413" s="53">
        <f t="shared" ref="W1413:W1460" si="497">IF(A1413=$W$1,H1413*$W$2,IF(A1413=$X$1,H1413*$X$2,IF(A1413=$Y$1,H1413*$Y$2,IF(A1413=$Z$1,H1413*$Z$2,IF(A1413=$AA$1,H1413*$AA$2,IF(A1413=$AB$1,H1413*$AB$2,IF(A1413=$AC$1,H1413*$AC$2,IF(A1413=$AD$1,H1413*$AD$2,IF(A1413=$AE$1,H1413*$AE$2,IF(A1413=$AF$1,H1413*$AF$2,IF(A1413=$AG$1,H1413*$AG$2,IF(A1413=$AH$1,H1413*$AH$2,IF(A1413=$AI$1,H1413*$AI$2,IF(A1413=$AJ$1,H1413*$AJ$2,0))))))))))))))</f>
        <v>335023000</v>
      </c>
      <c r="X1413" s="53">
        <f t="shared" ref="X1413:X1460" si="498">IF(A1413=$W$1,I1413*$W$2,IF(A1413=$X$1,I1413*$X$2,IF(A1413=$Y$1,I1413*$Y$2,IF(A1413=$Z$1,I1413*$Z$2,IF(A1413=$AA$1,I1413*$AA$2,IF(A1413=$AB$1,I1413*$AB$2,IF(A1413=$AC$1,I1413*$AC$2,IF(A1413=$AD$1,I1413*$AD$2,IF(A1413=$AE$1,I1413*$AE$2,IF(A1413=$AF$1,I1413*$AF$2,IF(A1413=$AG$1,I1413*$AG$2,IF(A1413=$AH$1,I1413*$AH$2,IF(A1413=$AI$1,I1413*$AI$2,IF(A1413=$AJ$1,I1413*$AJ$2,0))))))))))))))</f>
        <v>335023000</v>
      </c>
      <c r="Y1413" s="53">
        <f t="shared" ref="Y1413:Y1460" si="499">IF(A1413=$W$1,J1413*$W$2,IF(A1413=$X$1,J1413*$X$2,IF(A1413=$Y$1,J1413*$Y$2,IF(A1413=$Z$1,J1413*$Z$2,IF(A1413=$AA$1,J1413*$AA$2,IF(A1413=$AB$1,J1413*$AB$2,IF(A1413=$AC$1,J1413*$AC$2,IF(A1413=$AD$1,J1413*$AD$2,IF(A1413=$AE$1,J1413*$AE$2,IF(A1413=$AF$1,J1413*$AF$2,IF(A1413=$AG$1,J1413*$AG$2,IF(A1413=$AH$1,J1413*$AH$2,IF(A1413=$AI$1,J1413*$AI$2,IF(A1413=$AJ$1,J1413*$AJ$2,0))))))))))))))</f>
        <v>0</v>
      </c>
      <c r="Z1413" s="53"/>
      <c r="AA1413" s="53">
        <f t="shared" ref="AA1413:AA1460" si="500">IF(A1413=$W$1,L1413*$W$2,IF(A1413=$X$1,L1413*$X$2,IF(A1413=$Y$1,L1413*$Y$2,IF(A1413=$Z$1,L1413*$Z$2,IF(A1413=$AA$1,L1413*$AA$2,IF(A1413=$AB$1,L1413*$AB$2,IF(A1413=$AC$1,L1413*$AC$2,IF(A1413=$AD$1,L1413*$AD$2,IF(A1413=$AE$1,L1413*$AE$2,IF(A1413=$AF$1,L1413*$AF$2,IF(A1413=$AG$1,L1413*$AG$2,IF(A1413=$AH$1,L1413*$AH$2,IF(A1413=$AI$1,L1413*$AI$2,IF(A1413=$AJ$1,L1413*$AJ$2,0))))))))))))))</f>
        <v>0</v>
      </c>
      <c r="AB1413" s="53"/>
      <c r="AC1413" s="53">
        <f t="shared" si="490"/>
        <v>335023000</v>
      </c>
      <c r="AD1413" s="53">
        <f t="shared" si="491"/>
        <v>335023000</v>
      </c>
      <c r="AE1413" s="53">
        <f t="shared" si="492"/>
        <v>0</v>
      </c>
      <c r="AF1413" s="53">
        <f t="shared" si="493"/>
        <v>0</v>
      </c>
      <c r="AG1413" s="53">
        <f t="shared" si="494"/>
        <v>0</v>
      </c>
      <c r="AI1413" s="53">
        <f t="shared" si="495"/>
        <v>0</v>
      </c>
      <c r="AJ1413" s="53">
        <f t="shared" si="495"/>
        <v>0</v>
      </c>
      <c r="AK1413" s="53">
        <f t="shared" si="495"/>
        <v>0</v>
      </c>
      <c r="AL1413" s="53">
        <f t="shared" si="495"/>
        <v>0</v>
      </c>
      <c r="AM1413" s="53">
        <f t="shared" si="496"/>
        <v>0</v>
      </c>
    </row>
    <row r="1414" spans="1:39" x14ac:dyDescent="0.35">
      <c r="A1414" s="301">
        <v>2025</v>
      </c>
      <c r="B1414" s="301" t="s">
        <v>85</v>
      </c>
      <c r="C1414" s="301" t="s">
        <v>50</v>
      </c>
      <c r="D1414" s="302" t="s">
        <v>16</v>
      </c>
      <c r="E1414" s="302" t="s">
        <v>228</v>
      </c>
      <c r="F1414" s="301" t="s">
        <v>76</v>
      </c>
      <c r="G1414" s="301" t="s">
        <v>77</v>
      </c>
      <c r="H1414" s="322">
        <v>715072128000</v>
      </c>
      <c r="I1414" s="322">
        <v>715072128000</v>
      </c>
      <c r="J1414" s="322">
        <v>87438513542</v>
      </c>
      <c r="K1414" s="364">
        <v>0.12227929200171539</v>
      </c>
      <c r="L1414" s="322">
        <v>75556610752</v>
      </c>
      <c r="M1414" s="364">
        <v>0.10566292237305605</v>
      </c>
      <c r="P1414">
        <f t="shared" ref="P1414:P1460" si="501">+A1414</f>
        <v>2025</v>
      </c>
      <c r="Q1414" t="str">
        <f t="shared" ref="Q1414:Q1460" si="502">+B1414</f>
        <v>Carlos Galán 2024-2027</v>
      </c>
      <c r="R1414" t="str">
        <f t="shared" ref="R1414:R1460" si="503">+C1414</f>
        <v>0206-FONDO DE PRESTACIONES ECONÓMICAS, CESANTÍAS Y PENSIONES</v>
      </c>
      <c r="S1414" t="str">
        <f t="shared" ref="S1414:S1460" si="504">+D1414</f>
        <v>HACIENDA</v>
      </c>
      <c r="T1414" t="str">
        <f t="shared" ref="T1414:T1460" si="505">+E1414</f>
        <v>Establecimientos Públicos</v>
      </c>
      <c r="U1414" t="str">
        <f t="shared" ref="U1414:U1460" si="506">+F1414</f>
        <v>Funcionamiento</v>
      </c>
      <c r="V1414" t="s">
        <v>256</v>
      </c>
      <c r="W1414" s="53">
        <f t="shared" si="497"/>
        <v>715072128000</v>
      </c>
      <c r="X1414" s="53">
        <f t="shared" si="498"/>
        <v>715072128000</v>
      </c>
      <c r="Y1414" s="53">
        <f t="shared" si="499"/>
        <v>87438513542</v>
      </c>
      <c r="Z1414" s="53"/>
      <c r="AA1414" s="53">
        <f t="shared" si="500"/>
        <v>75556610752</v>
      </c>
      <c r="AB1414" s="53"/>
      <c r="AC1414" s="53">
        <f t="shared" si="490"/>
        <v>715072128000</v>
      </c>
      <c r="AD1414" s="53">
        <f t="shared" si="491"/>
        <v>715072128000</v>
      </c>
      <c r="AE1414" s="53">
        <f t="shared" si="492"/>
        <v>87438513542</v>
      </c>
      <c r="AF1414" s="53">
        <f t="shared" si="493"/>
        <v>0.12227929200171539</v>
      </c>
      <c r="AG1414" s="53">
        <f t="shared" si="494"/>
        <v>75556610752</v>
      </c>
      <c r="AI1414" s="53">
        <f t="shared" si="495"/>
        <v>0</v>
      </c>
      <c r="AJ1414" s="53">
        <f t="shared" si="495"/>
        <v>0</v>
      </c>
      <c r="AK1414" s="53">
        <f t="shared" si="495"/>
        <v>0</v>
      </c>
      <c r="AL1414" s="53">
        <f t="shared" si="495"/>
        <v>-0.12227929200171539</v>
      </c>
      <c r="AM1414" s="53">
        <f t="shared" si="496"/>
        <v>0</v>
      </c>
    </row>
    <row r="1415" spans="1:39" x14ac:dyDescent="0.35">
      <c r="A1415" s="301">
        <v>2025</v>
      </c>
      <c r="B1415" s="301" t="s">
        <v>85</v>
      </c>
      <c r="C1415" s="301" t="s">
        <v>50</v>
      </c>
      <c r="D1415" s="302" t="s">
        <v>16</v>
      </c>
      <c r="E1415" s="302" t="s">
        <v>228</v>
      </c>
      <c r="F1415" s="301" t="s">
        <v>79</v>
      </c>
      <c r="G1415" s="301" t="s">
        <v>77</v>
      </c>
      <c r="H1415" s="322">
        <v>179939404000</v>
      </c>
      <c r="I1415" s="322">
        <v>179939404000</v>
      </c>
      <c r="J1415" s="322">
        <v>24967831000</v>
      </c>
      <c r="K1415" s="364">
        <v>0.13875688395633454</v>
      </c>
      <c r="L1415" s="322">
        <v>23023444000</v>
      </c>
      <c r="M1415" s="364">
        <v>0.12795109624793466</v>
      </c>
      <c r="P1415">
        <f t="shared" si="501"/>
        <v>2025</v>
      </c>
      <c r="Q1415" t="str">
        <f t="shared" si="502"/>
        <v>Carlos Galán 2024-2027</v>
      </c>
      <c r="R1415" t="str">
        <f t="shared" si="503"/>
        <v>0206-FONDO DE PRESTACIONES ECONÓMICAS, CESANTÍAS Y PENSIONES</v>
      </c>
      <c r="S1415" t="str">
        <f t="shared" si="504"/>
        <v>HACIENDA</v>
      </c>
      <c r="T1415" t="str">
        <f t="shared" si="505"/>
        <v>Establecimientos Públicos</v>
      </c>
      <c r="U1415" t="str">
        <f t="shared" si="506"/>
        <v>Servicio de la deuda</v>
      </c>
      <c r="V1415" t="s">
        <v>256</v>
      </c>
      <c r="W1415" s="53">
        <f t="shared" si="497"/>
        <v>179939404000</v>
      </c>
      <c r="X1415" s="53">
        <f t="shared" si="498"/>
        <v>179939404000</v>
      </c>
      <c r="Y1415" s="53">
        <f t="shared" si="499"/>
        <v>24967831000</v>
      </c>
      <c r="Z1415" s="53"/>
      <c r="AA1415" s="53">
        <f t="shared" si="500"/>
        <v>23023444000</v>
      </c>
      <c r="AB1415" s="53"/>
      <c r="AC1415" s="53">
        <f t="shared" si="490"/>
        <v>179939404000</v>
      </c>
      <c r="AD1415" s="53">
        <f t="shared" si="491"/>
        <v>179939404000</v>
      </c>
      <c r="AE1415" s="53">
        <f t="shared" si="492"/>
        <v>24967831000</v>
      </c>
      <c r="AF1415" s="53">
        <f t="shared" si="493"/>
        <v>0.13875688395633454</v>
      </c>
      <c r="AG1415" s="53">
        <f t="shared" si="494"/>
        <v>23023444000</v>
      </c>
      <c r="AI1415" s="53">
        <f t="shared" si="495"/>
        <v>0</v>
      </c>
      <c r="AJ1415" s="53">
        <f t="shared" si="495"/>
        <v>0</v>
      </c>
      <c r="AK1415" s="53">
        <f t="shared" si="495"/>
        <v>0</v>
      </c>
      <c r="AL1415" s="53">
        <f t="shared" si="495"/>
        <v>-0.13875688395633454</v>
      </c>
      <c r="AM1415" s="53">
        <f t="shared" si="496"/>
        <v>0</v>
      </c>
    </row>
    <row r="1416" spans="1:39" x14ac:dyDescent="0.35">
      <c r="A1416" s="301">
        <v>2025</v>
      </c>
      <c r="B1416" s="301" t="s">
        <v>85</v>
      </c>
      <c r="C1416" s="301" t="s">
        <v>50</v>
      </c>
      <c r="D1416" s="302" t="s">
        <v>16</v>
      </c>
      <c r="E1416" s="302" t="s">
        <v>228</v>
      </c>
      <c r="F1416" s="301" t="s">
        <v>78</v>
      </c>
      <c r="G1416" s="301" t="s">
        <v>77</v>
      </c>
      <c r="H1416" s="322">
        <v>5867593000</v>
      </c>
      <c r="I1416" s="322">
        <v>5867593000</v>
      </c>
      <c r="J1416" s="322">
        <v>330966667</v>
      </c>
      <c r="K1416" s="364">
        <v>5.6405866425977398E-2</v>
      </c>
      <c r="L1416" s="322">
        <v>3616667</v>
      </c>
      <c r="M1416" s="364">
        <v>6.1638000454360077E-4</v>
      </c>
      <c r="P1416">
        <f t="shared" si="501"/>
        <v>2025</v>
      </c>
      <c r="Q1416" t="str">
        <f t="shared" si="502"/>
        <v>Carlos Galán 2024-2027</v>
      </c>
      <c r="R1416" t="str">
        <f t="shared" si="503"/>
        <v>0206-FONDO DE PRESTACIONES ECONÓMICAS, CESANTÍAS Y PENSIONES</v>
      </c>
      <c r="S1416" t="str">
        <f t="shared" si="504"/>
        <v>HACIENDA</v>
      </c>
      <c r="T1416" t="str">
        <f t="shared" si="505"/>
        <v>Establecimientos Públicos</v>
      </c>
      <c r="U1416" t="str">
        <f t="shared" si="506"/>
        <v>Inversión directa</v>
      </c>
      <c r="V1416" t="s">
        <v>256</v>
      </c>
      <c r="W1416" s="53">
        <f t="shared" si="497"/>
        <v>5867593000</v>
      </c>
      <c r="X1416" s="53">
        <f t="shared" si="498"/>
        <v>5867593000</v>
      </c>
      <c r="Y1416" s="53">
        <f t="shared" si="499"/>
        <v>330966667</v>
      </c>
      <c r="Z1416" s="53"/>
      <c r="AA1416" s="53">
        <f t="shared" si="500"/>
        <v>3616667</v>
      </c>
      <c r="AB1416" s="53"/>
      <c r="AC1416" s="53">
        <f t="shared" si="490"/>
        <v>5867593000</v>
      </c>
      <c r="AD1416" s="53">
        <f t="shared" si="491"/>
        <v>5867593000</v>
      </c>
      <c r="AE1416" s="53">
        <f t="shared" si="492"/>
        <v>330966667</v>
      </c>
      <c r="AF1416" s="53">
        <f t="shared" si="493"/>
        <v>5.6405866425977398E-2</v>
      </c>
      <c r="AG1416" s="53">
        <f t="shared" si="494"/>
        <v>3616667</v>
      </c>
      <c r="AI1416" s="53">
        <f t="shared" si="495"/>
        <v>0</v>
      </c>
      <c r="AJ1416" s="53">
        <f t="shared" si="495"/>
        <v>0</v>
      </c>
      <c r="AK1416" s="53">
        <f t="shared" si="495"/>
        <v>0</v>
      </c>
      <c r="AL1416" s="53">
        <f t="shared" si="495"/>
        <v>-5.6405866425977398E-2</v>
      </c>
      <c r="AM1416" s="53">
        <f t="shared" si="496"/>
        <v>0</v>
      </c>
    </row>
    <row r="1417" spans="1:39" x14ac:dyDescent="0.35">
      <c r="A1417" s="301">
        <v>2025</v>
      </c>
      <c r="B1417" s="301" t="s">
        <v>85</v>
      </c>
      <c r="C1417" s="301" t="s">
        <v>51</v>
      </c>
      <c r="D1417" s="302" t="s">
        <v>15</v>
      </c>
      <c r="E1417" s="302" t="s">
        <v>228</v>
      </c>
      <c r="F1417" s="301" t="s">
        <v>76</v>
      </c>
      <c r="G1417" s="301" t="s">
        <v>77</v>
      </c>
      <c r="H1417" s="322">
        <v>16208311000</v>
      </c>
      <c r="I1417" s="322">
        <v>16208311000</v>
      </c>
      <c r="J1417" s="322">
        <v>4166760476</v>
      </c>
      <c r="K1417" s="364">
        <v>0.25707555068507754</v>
      </c>
      <c r="L1417" s="322">
        <v>2288784218</v>
      </c>
      <c r="M1417" s="364">
        <v>0.14121053193019309</v>
      </c>
      <c r="P1417">
        <f t="shared" si="501"/>
        <v>2025</v>
      </c>
      <c r="Q1417" t="str">
        <f t="shared" si="502"/>
        <v>Carlos Galán 2024-2027</v>
      </c>
      <c r="R1417" t="str">
        <f t="shared" si="503"/>
        <v>0208-CAJA DE LA VIVIENDA POPULAR</v>
      </c>
      <c r="S1417" t="str">
        <f t="shared" si="504"/>
        <v>HÁBITAT</v>
      </c>
      <c r="T1417" t="str">
        <f t="shared" si="505"/>
        <v>Establecimientos Públicos</v>
      </c>
      <c r="U1417" t="str">
        <f t="shared" si="506"/>
        <v>Funcionamiento</v>
      </c>
      <c r="V1417" t="s">
        <v>256</v>
      </c>
      <c r="W1417" s="53">
        <f t="shared" si="497"/>
        <v>16208311000</v>
      </c>
      <c r="X1417" s="53">
        <f t="shared" si="498"/>
        <v>16208311000</v>
      </c>
      <c r="Y1417" s="53">
        <f t="shared" si="499"/>
        <v>4166760476</v>
      </c>
      <c r="Z1417" s="53"/>
      <c r="AA1417" s="53">
        <f t="shared" si="500"/>
        <v>2288784218</v>
      </c>
      <c r="AB1417" s="53"/>
      <c r="AC1417" s="53">
        <f t="shared" si="490"/>
        <v>16208311000</v>
      </c>
      <c r="AD1417" s="53">
        <f t="shared" si="491"/>
        <v>16208311000</v>
      </c>
      <c r="AE1417" s="53">
        <f t="shared" si="492"/>
        <v>4166760476</v>
      </c>
      <c r="AF1417" s="53">
        <f t="shared" si="493"/>
        <v>0.25707555068507754</v>
      </c>
      <c r="AG1417" s="53">
        <f t="shared" si="494"/>
        <v>2288784218</v>
      </c>
      <c r="AI1417" s="53">
        <f t="shared" si="495"/>
        <v>0</v>
      </c>
      <c r="AJ1417" s="53">
        <f t="shared" si="495"/>
        <v>0</v>
      </c>
      <c r="AK1417" s="53">
        <f t="shared" si="495"/>
        <v>0</v>
      </c>
      <c r="AL1417" s="53">
        <f t="shared" si="495"/>
        <v>-0.25707555068507754</v>
      </c>
      <c r="AM1417" s="53">
        <f t="shared" si="496"/>
        <v>0</v>
      </c>
    </row>
    <row r="1418" spans="1:39" x14ac:dyDescent="0.35">
      <c r="A1418" s="301">
        <v>2025</v>
      </c>
      <c r="B1418" s="301" t="s">
        <v>85</v>
      </c>
      <c r="C1418" s="301" t="s">
        <v>51</v>
      </c>
      <c r="D1418" s="302" t="s">
        <v>15</v>
      </c>
      <c r="E1418" s="302" t="s">
        <v>228</v>
      </c>
      <c r="F1418" s="301" t="s">
        <v>78</v>
      </c>
      <c r="G1418" s="301" t="s">
        <v>77</v>
      </c>
      <c r="H1418" s="322">
        <v>100061651000</v>
      </c>
      <c r="I1418" s="322">
        <v>100061651000</v>
      </c>
      <c r="J1418" s="322">
        <v>33345513863</v>
      </c>
      <c r="K1418" s="364">
        <v>0.33324968686555051</v>
      </c>
      <c r="L1418" s="322">
        <v>1048351677</v>
      </c>
      <c r="M1418" s="364">
        <v>1.0477057559244151E-2</v>
      </c>
      <c r="P1418">
        <f t="shared" si="501"/>
        <v>2025</v>
      </c>
      <c r="Q1418" t="str">
        <f t="shared" si="502"/>
        <v>Carlos Galán 2024-2027</v>
      </c>
      <c r="R1418" t="str">
        <f t="shared" si="503"/>
        <v>0208-CAJA DE LA VIVIENDA POPULAR</v>
      </c>
      <c r="S1418" t="str">
        <f t="shared" si="504"/>
        <v>HÁBITAT</v>
      </c>
      <c r="T1418" t="str">
        <f t="shared" si="505"/>
        <v>Establecimientos Públicos</v>
      </c>
      <c r="U1418" t="str">
        <f t="shared" si="506"/>
        <v>Inversión directa</v>
      </c>
      <c r="V1418" t="s">
        <v>256</v>
      </c>
      <c r="W1418" s="53">
        <f t="shared" si="497"/>
        <v>100061651000</v>
      </c>
      <c r="X1418" s="53">
        <f t="shared" si="498"/>
        <v>100061651000</v>
      </c>
      <c r="Y1418" s="53">
        <f t="shared" si="499"/>
        <v>33345513863</v>
      </c>
      <c r="Z1418" s="53"/>
      <c r="AA1418" s="53">
        <f t="shared" si="500"/>
        <v>1048351677</v>
      </c>
      <c r="AB1418" s="53"/>
      <c r="AC1418" s="53">
        <f t="shared" si="490"/>
        <v>100061651000</v>
      </c>
      <c r="AD1418" s="53">
        <f t="shared" si="491"/>
        <v>100061651000</v>
      </c>
      <c r="AE1418" s="53">
        <f t="shared" si="492"/>
        <v>33345513863</v>
      </c>
      <c r="AF1418" s="53">
        <f t="shared" si="493"/>
        <v>0.33324968686555051</v>
      </c>
      <c r="AG1418" s="53">
        <f t="shared" si="494"/>
        <v>1048351677</v>
      </c>
      <c r="AI1418" s="53">
        <f t="shared" si="495"/>
        <v>0</v>
      </c>
      <c r="AJ1418" s="53">
        <f t="shared" si="495"/>
        <v>0</v>
      </c>
      <c r="AK1418" s="53">
        <f t="shared" si="495"/>
        <v>0</v>
      </c>
      <c r="AL1418" s="53">
        <f t="shared" si="495"/>
        <v>-0.33324968686555051</v>
      </c>
      <c r="AM1418" s="53">
        <f t="shared" si="496"/>
        <v>0</v>
      </c>
    </row>
    <row r="1419" spans="1:39" x14ac:dyDescent="0.35">
      <c r="A1419" s="301">
        <v>2025</v>
      </c>
      <c r="B1419" s="301" t="s">
        <v>85</v>
      </c>
      <c r="C1419" s="301" t="s">
        <v>52</v>
      </c>
      <c r="D1419" s="302" t="s">
        <v>9</v>
      </c>
      <c r="E1419" s="302" t="s">
        <v>228</v>
      </c>
      <c r="F1419" s="301" t="s">
        <v>76</v>
      </c>
      <c r="G1419" s="301" t="s">
        <v>77</v>
      </c>
      <c r="H1419" s="322">
        <v>52614305000</v>
      </c>
      <c r="I1419" s="322">
        <v>52614305000</v>
      </c>
      <c r="J1419" s="322">
        <v>6129422106</v>
      </c>
      <c r="K1419" s="364">
        <v>0.11649725499557582</v>
      </c>
      <c r="L1419" s="322">
        <v>4604231312</v>
      </c>
      <c r="M1419" s="364">
        <v>8.7509115857369965E-2</v>
      </c>
      <c r="P1419">
        <f t="shared" si="501"/>
        <v>2025</v>
      </c>
      <c r="Q1419" t="str">
        <f t="shared" si="502"/>
        <v>Carlos Galán 2024-2027</v>
      </c>
      <c r="R1419" t="str">
        <f t="shared" si="503"/>
        <v>0211-INSTITUTO DISTRITAL DE RECREACIÓN Y DEPORTE</v>
      </c>
      <c r="S1419" t="str">
        <f t="shared" si="504"/>
        <v>CULTURA, RECREACIÓN Y DEPORTE</v>
      </c>
      <c r="T1419" t="str">
        <f t="shared" si="505"/>
        <v>Establecimientos Públicos</v>
      </c>
      <c r="U1419" t="str">
        <f t="shared" si="506"/>
        <v>Funcionamiento</v>
      </c>
      <c r="V1419" t="s">
        <v>256</v>
      </c>
      <c r="W1419" s="53">
        <f t="shared" si="497"/>
        <v>52614305000</v>
      </c>
      <c r="X1419" s="53">
        <f t="shared" si="498"/>
        <v>52614305000</v>
      </c>
      <c r="Y1419" s="53">
        <f t="shared" si="499"/>
        <v>6129422106</v>
      </c>
      <c r="Z1419" s="53"/>
      <c r="AA1419" s="53">
        <f t="shared" si="500"/>
        <v>4604231312</v>
      </c>
      <c r="AB1419" s="53"/>
      <c r="AC1419" s="53">
        <f t="shared" si="490"/>
        <v>52614305000</v>
      </c>
      <c r="AD1419" s="53">
        <f t="shared" si="491"/>
        <v>52614305000</v>
      </c>
      <c r="AE1419" s="53">
        <f t="shared" si="492"/>
        <v>6129422106</v>
      </c>
      <c r="AF1419" s="53">
        <f t="shared" si="493"/>
        <v>0.11649725499557582</v>
      </c>
      <c r="AG1419" s="53">
        <f t="shared" si="494"/>
        <v>4604231312</v>
      </c>
      <c r="AI1419" s="53">
        <f t="shared" si="495"/>
        <v>0</v>
      </c>
      <c r="AJ1419" s="53">
        <f t="shared" si="495"/>
        <v>0</v>
      </c>
      <c r="AK1419" s="53">
        <f t="shared" si="495"/>
        <v>0</v>
      </c>
      <c r="AL1419" s="53">
        <f t="shared" si="495"/>
        <v>-0.11649725499557582</v>
      </c>
      <c r="AM1419" s="53">
        <f t="shared" si="496"/>
        <v>0</v>
      </c>
    </row>
    <row r="1420" spans="1:39" x14ac:dyDescent="0.35">
      <c r="A1420" s="301">
        <v>2025</v>
      </c>
      <c r="B1420" s="301" t="s">
        <v>85</v>
      </c>
      <c r="C1420" s="301" t="s">
        <v>52</v>
      </c>
      <c r="D1420" s="302" t="s">
        <v>9</v>
      </c>
      <c r="E1420" s="302" t="s">
        <v>228</v>
      </c>
      <c r="F1420" s="301" t="s">
        <v>79</v>
      </c>
      <c r="G1420" s="301" t="s">
        <v>77</v>
      </c>
      <c r="H1420" s="322">
        <v>0</v>
      </c>
      <c r="I1420" s="322">
        <v>0</v>
      </c>
      <c r="J1420" s="322">
        <v>0</v>
      </c>
      <c r="K1420" s="364">
        <v>0</v>
      </c>
      <c r="L1420" s="322">
        <v>0</v>
      </c>
      <c r="M1420" s="364">
        <v>0</v>
      </c>
      <c r="P1420">
        <f t="shared" si="501"/>
        <v>2025</v>
      </c>
      <c r="Q1420" t="str">
        <f t="shared" si="502"/>
        <v>Carlos Galán 2024-2027</v>
      </c>
      <c r="R1420" t="str">
        <f t="shared" si="503"/>
        <v>0211-INSTITUTO DISTRITAL DE RECREACIÓN Y DEPORTE</v>
      </c>
      <c r="S1420" t="str">
        <f t="shared" si="504"/>
        <v>CULTURA, RECREACIÓN Y DEPORTE</v>
      </c>
      <c r="T1420" t="str">
        <f t="shared" si="505"/>
        <v>Establecimientos Públicos</v>
      </c>
      <c r="U1420" t="str">
        <f t="shared" si="506"/>
        <v>Servicio de la deuda</v>
      </c>
      <c r="V1420" t="s">
        <v>256</v>
      </c>
      <c r="W1420" s="53">
        <f t="shared" si="497"/>
        <v>0</v>
      </c>
      <c r="X1420" s="53">
        <f t="shared" si="498"/>
        <v>0</v>
      </c>
      <c r="Y1420" s="53">
        <f t="shared" si="499"/>
        <v>0</v>
      </c>
      <c r="Z1420" s="53"/>
      <c r="AA1420" s="53">
        <f t="shared" si="500"/>
        <v>0</v>
      </c>
      <c r="AB1420" s="53"/>
      <c r="AC1420" s="53">
        <f t="shared" si="490"/>
        <v>0</v>
      </c>
      <c r="AD1420" s="53">
        <f t="shared" si="491"/>
        <v>0</v>
      </c>
      <c r="AE1420" s="53">
        <f t="shared" si="492"/>
        <v>0</v>
      </c>
      <c r="AF1420" s="53">
        <f t="shared" si="493"/>
        <v>0</v>
      </c>
      <c r="AG1420" s="53">
        <f t="shared" si="494"/>
        <v>0</v>
      </c>
      <c r="AI1420" s="53">
        <f t="shared" si="495"/>
        <v>0</v>
      </c>
      <c r="AJ1420" s="53">
        <f t="shared" si="495"/>
        <v>0</v>
      </c>
      <c r="AK1420" s="53">
        <f t="shared" si="495"/>
        <v>0</v>
      </c>
      <c r="AL1420" s="53">
        <f t="shared" si="495"/>
        <v>0</v>
      </c>
      <c r="AM1420" s="53">
        <f t="shared" si="496"/>
        <v>0</v>
      </c>
    </row>
    <row r="1421" spans="1:39" x14ac:dyDescent="0.35">
      <c r="A1421" s="301">
        <v>2025</v>
      </c>
      <c r="B1421" s="301" t="s">
        <v>85</v>
      </c>
      <c r="C1421" s="301" t="s">
        <v>52</v>
      </c>
      <c r="D1421" s="302" t="s">
        <v>9</v>
      </c>
      <c r="E1421" s="302" t="s">
        <v>228</v>
      </c>
      <c r="F1421" s="301" t="s">
        <v>78</v>
      </c>
      <c r="G1421" s="301" t="s">
        <v>77</v>
      </c>
      <c r="H1421" s="322">
        <v>556552598000</v>
      </c>
      <c r="I1421" s="322">
        <v>556552598000</v>
      </c>
      <c r="J1421" s="322">
        <v>42909094253</v>
      </c>
      <c r="K1421" s="364">
        <v>7.709800368769458E-2</v>
      </c>
      <c r="L1421" s="322">
        <v>3270888969</v>
      </c>
      <c r="M1421" s="364">
        <v>5.8770527363525126E-3</v>
      </c>
      <c r="P1421">
        <f t="shared" si="501"/>
        <v>2025</v>
      </c>
      <c r="Q1421" t="str">
        <f t="shared" si="502"/>
        <v>Carlos Galán 2024-2027</v>
      </c>
      <c r="R1421" t="str">
        <f t="shared" si="503"/>
        <v>0211-INSTITUTO DISTRITAL DE RECREACIÓN Y DEPORTE</v>
      </c>
      <c r="S1421" t="str">
        <f t="shared" si="504"/>
        <v>CULTURA, RECREACIÓN Y DEPORTE</v>
      </c>
      <c r="T1421" t="str">
        <f t="shared" si="505"/>
        <v>Establecimientos Públicos</v>
      </c>
      <c r="U1421" t="str">
        <f t="shared" si="506"/>
        <v>Inversión directa</v>
      </c>
      <c r="V1421" t="s">
        <v>256</v>
      </c>
      <c r="W1421" s="53">
        <f t="shared" si="497"/>
        <v>556552598000</v>
      </c>
      <c r="X1421" s="53">
        <f t="shared" si="498"/>
        <v>556552598000</v>
      </c>
      <c r="Y1421" s="53">
        <f t="shared" si="499"/>
        <v>42909094253</v>
      </c>
      <c r="Z1421" s="53"/>
      <c r="AA1421" s="53">
        <f t="shared" si="500"/>
        <v>3270888969</v>
      </c>
      <c r="AB1421" s="53"/>
      <c r="AC1421" s="53">
        <f t="shared" si="490"/>
        <v>556552598000</v>
      </c>
      <c r="AD1421" s="53">
        <f t="shared" si="491"/>
        <v>556552598000</v>
      </c>
      <c r="AE1421" s="53">
        <f t="shared" si="492"/>
        <v>42909094253</v>
      </c>
      <c r="AF1421" s="53">
        <f t="shared" si="493"/>
        <v>7.709800368769458E-2</v>
      </c>
      <c r="AG1421" s="53">
        <f t="shared" si="494"/>
        <v>3270888969</v>
      </c>
      <c r="AI1421" s="53">
        <f t="shared" si="495"/>
        <v>0</v>
      </c>
      <c r="AJ1421" s="53">
        <f t="shared" si="495"/>
        <v>0</v>
      </c>
      <c r="AK1421" s="53">
        <f t="shared" si="495"/>
        <v>0</v>
      </c>
      <c r="AL1421" s="53">
        <f t="shared" si="495"/>
        <v>-7.709800368769458E-2</v>
      </c>
      <c r="AM1421" s="53">
        <f t="shared" si="496"/>
        <v>0</v>
      </c>
    </row>
    <row r="1422" spans="1:39" x14ac:dyDescent="0.35">
      <c r="A1422" s="301">
        <v>2025</v>
      </c>
      <c r="B1422" s="301" t="s">
        <v>85</v>
      </c>
      <c r="C1422" s="301" t="s">
        <v>53</v>
      </c>
      <c r="D1422" s="302" t="s">
        <v>9</v>
      </c>
      <c r="E1422" s="302" t="s">
        <v>228</v>
      </c>
      <c r="F1422" s="301" t="s">
        <v>76</v>
      </c>
      <c r="G1422" s="301" t="s">
        <v>77</v>
      </c>
      <c r="H1422" s="322">
        <v>17162763000</v>
      </c>
      <c r="I1422" s="322">
        <v>17162763000</v>
      </c>
      <c r="J1422" s="322">
        <v>2447160890</v>
      </c>
      <c r="K1422" s="364">
        <v>0.14258548521587114</v>
      </c>
      <c r="L1422" s="322">
        <v>1747135086</v>
      </c>
      <c r="M1422" s="364">
        <v>0.10179800804800486</v>
      </c>
      <c r="P1422">
        <f t="shared" si="501"/>
        <v>2025</v>
      </c>
      <c r="Q1422" t="str">
        <f t="shared" si="502"/>
        <v>Carlos Galán 2024-2027</v>
      </c>
      <c r="R1422" t="str">
        <f t="shared" si="503"/>
        <v>0213-INSTITUTO DISTRITAL DE PATRIMONIO CULTURAL</v>
      </c>
      <c r="S1422" t="str">
        <f t="shared" si="504"/>
        <v>CULTURA, RECREACIÓN Y DEPORTE</v>
      </c>
      <c r="T1422" t="str">
        <f t="shared" si="505"/>
        <v>Establecimientos Públicos</v>
      </c>
      <c r="U1422" t="str">
        <f t="shared" si="506"/>
        <v>Funcionamiento</v>
      </c>
      <c r="V1422" t="s">
        <v>256</v>
      </c>
      <c r="W1422" s="53">
        <f t="shared" si="497"/>
        <v>17162763000</v>
      </c>
      <c r="X1422" s="53">
        <f t="shared" si="498"/>
        <v>17162763000</v>
      </c>
      <c r="Y1422" s="53">
        <f t="shared" si="499"/>
        <v>2447160890</v>
      </c>
      <c r="Z1422" s="53"/>
      <c r="AA1422" s="53">
        <f t="shared" si="500"/>
        <v>1747135086</v>
      </c>
      <c r="AB1422" s="53"/>
      <c r="AC1422" s="53">
        <f t="shared" ref="AC1422:AC1460" si="507">+H1422*$AJ$2</f>
        <v>17162763000</v>
      </c>
      <c r="AD1422" s="53">
        <f t="shared" ref="AD1422:AD1460" si="508">+I1422*$AJ$2</f>
        <v>17162763000</v>
      </c>
      <c r="AE1422" s="53">
        <f t="shared" ref="AE1422:AE1460" si="509">+J1422*$AJ$2</f>
        <v>2447160890</v>
      </c>
      <c r="AF1422" s="53">
        <f t="shared" ref="AF1422:AF1460" si="510">+K1422*$AJ$2</f>
        <v>0.14258548521587114</v>
      </c>
      <c r="AG1422" s="53">
        <f t="shared" ref="AG1422:AG1460" si="511">+L1422*$AJ$2</f>
        <v>1747135086</v>
      </c>
      <c r="AI1422" s="53">
        <f t="shared" si="495"/>
        <v>0</v>
      </c>
      <c r="AJ1422" s="53">
        <f t="shared" si="495"/>
        <v>0</v>
      </c>
      <c r="AK1422" s="53">
        <f t="shared" si="495"/>
        <v>0</v>
      </c>
      <c r="AL1422" s="53">
        <f t="shared" si="495"/>
        <v>-0.14258548521587114</v>
      </c>
      <c r="AM1422" s="53">
        <f t="shared" si="496"/>
        <v>0</v>
      </c>
    </row>
    <row r="1423" spans="1:39" x14ac:dyDescent="0.35">
      <c r="A1423" s="301">
        <v>2025</v>
      </c>
      <c r="B1423" s="301" t="s">
        <v>85</v>
      </c>
      <c r="C1423" s="301" t="s">
        <v>53</v>
      </c>
      <c r="D1423" s="302" t="s">
        <v>9</v>
      </c>
      <c r="E1423" s="302" t="s">
        <v>228</v>
      </c>
      <c r="F1423" s="301" t="s">
        <v>78</v>
      </c>
      <c r="G1423" s="301" t="s">
        <v>77</v>
      </c>
      <c r="H1423" s="322">
        <v>30378487000</v>
      </c>
      <c r="I1423" s="322">
        <v>30378487000</v>
      </c>
      <c r="J1423" s="322">
        <v>13586967101</v>
      </c>
      <c r="K1423" s="364">
        <v>0.44725621460344617</v>
      </c>
      <c r="L1423" s="322">
        <v>87800256</v>
      </c>
      <c r="M1423" s="364">
        <v>2.8902116158714556E-3</v>
      </c>
      <c r="P1423">
        <f t="shared" si="501"/>
        <v>2025</v>
      </c>
      <c r="Q1423" t="str">
        <f t="shared" si="502"/>
        <v>Carlos Galán 2024-2027</v>
      </c>
      <c r="R1423" t="str">
        <f t="shared" si="503"/>
        <v>0213-INSTITUTO DISTRITAL DE PATRIMONIO CULTURAL</v>
      </c>
      <c r="S1423" t="str">
        <f t="shared" si="504"/>
        <v>CULTURA, RECREACIÓN Y DEPORTE</v>
      </c>
      <c r="T1423" t="str">
        <f t="shared" si="505"/>
        <v>Establecimientos Públicos</v>
      </c>
      <c r="U1423" t="str">
        <f t="shared" si="506"/>
        <v>Inversión directa</v>
      </c>
      <c r="V1423" t="s">
        <v>256</v>
      </c>
      <c r="W1423" s="53">
        <f t="shared" si="497"/>
        <v>30378487000</v>
      </c>
      <c r="X1423" s="53">
        <f t="shared" si="498"/>
        <v>30378487000</v>
      </c>
      <c r="Y1423" s="53">
        <f t="shared" si="499"/>
        <v>13586967101</v>
      </c>
      <c r="Z1423" s="53"/>
      <c r="AA1423" s="53">
        <f t="shared" si="500"/>
        <v>87800256</v>
      </c>
      <c r="AB1423" s="53"/>
      <c r="AC1423" s="53">
        <f t="shared" si="507"/>
        <v>30378487000</v>
      </c>
      <c r="AD1423" s="53">
        <f t="shared" si="508"/>
        <v>30378487000</v>
      </c>
      <c r="AE1423" s="53">
        <f t="shared" si="509"/>
        <v>13586967101</v>
      </c>
      <c r="AF1423" s="53">
        <f t="shared" si="510"/>
        <v>0.44725621460344617</v>
      </c>
      <c r="AG1423" s="53">
        <f t="shared" si="511"/>
        <v>87800256</v>
      </c>
      <c r="AI1423" s="53">
        <f t="shared" si="495"/>
        <v>0</v>
      </c>
      <c r="AJ1423" s="53">
        <f t="shared" si="495"/>
        <v>0</v>
      </c>
      <c r="AK1423" s="53">
        <f t="shared" si="495"/>
        <v>0</v>
      </c>
      <c r="AL1423" s="53">
        <f t="shared" si="495"/>
        <v>-0.44725621460344617</v>
      </c>
      <c r="AM1423" s="53">
        <f t="shared" si="496"/>
        <v>0</v>
      </c>
    </row>
    <row r="1424" spans="1:39" x14ac:dyDescent="0.35">
      <c r="A1424" s="301">
        <v>2025</v>
      </c>
      <c r="B1424" s="301" t="s">
        <v>85</v>
      </c>
      <c r="C1424" s="301" t="s">
        <v>54</v>
      </c>
      <c r="D1424" s="302" t="s">
        <v>17</v>
      </c>
      <c r="E1424" s="302" t="s">
        <v>228</v>
      </c>
      <c r="F1424" s="301" t="s">
        <v>76</v>
      </c>
      <c r="G1424" s="301" t="s">
        <v>77</v>
      </c>
      <c r="H1424" s="322">
        <v>31964803000</v>
      </c>
      <c r="I1424" s="322">
        <v>31964803000</v>
      </c>
      <c r="J1424" s="322">
        <v>3331884942</v>
      </c>
      <c r="K1424" s="364">
        <v>0.10423605432512754</v>
      </c>
      <c r="L1424" s="322">
        <v>3020129047</v>
      </c>
      <c r="M1424" s="364">
        <v>9.4482955111595712E-2</v>
      </c>
      <c r="P1424">
        <f t="shared" si="501"/>
        <v>2025</v>
      </c>
      <c r="Q1424" t="str">
        <f t="shared" si="502"/>
        <v>Carlos Galán 2024-2027</v>
      </c>
      <c r="R1424" t="str">
        <f t="shared" si="503"/>
        <v>0214-INSTITUTO DISTRITAL PARA LA PROTECCIÓN DE LA NIÑEZ Y LA JUVENTUD</v>
      </c>
      <c r="S1424" t="str">
        <f t="shared" si="504"/>
        <v>INTEGRACION SOCIAL</v>
      </c>
      <c r="T1424" t="str">
        <f t="shared" si="505"/>
        <v>Establecimientos Públicos</v>
      </c>
      <c r="U1424" t="str">
        <f t="shared" si="506"/>
        <v>Funcionamiento</v>
      </c>
      <c r="V1424" t="s">
        <v>256</v>
      </c>
      <c r="W1424" s="53">
        <f t="shared" si="497"/>
        <v>31964803000</v>
      </c>
      <c r="X1424" s="53">
        <f t="shared" si="498"/>
        <v>31964803000</v>
      </c>
      <c r="Y1424" s="53">
        <f t="shared" si="499"/>
        <v>3331884942</v>
      </c>
      <c r="Z1424" s="53"/>
      <c r="AA1424" s="53">
        <f t="shared" si="500"/>
        <v>3020129047</v>
      </c>
      <c r="AB1424" s="53"/>
      <c r="AC1424" s="53">
        <f t="shared" si="507"/>
        <v>31964803000</v>
      </c>
      <c r="AD1424" s="53">
        <f t="shared" si="508"/>
        <v>31964803000</v>
      </c>
      <c r="AE1424" s="53">
        <f t="shared" si="509"/>
        <v>3331884942</v>
      </c>
      <c r="AF1424" s="53">
        <f t="shared" si="510"/>
        <v>0.10423605432512754</v>
      </c>
      <c r="AG1424" s="53">
        <f t="shared" si="511"/>
        <v>3020129047</v>
      </c>
      <c r="AI1424" s="53">
        <f t="shared" si="495"/>
        <v>0</v>
      </c>
      <c r="AJ1424" s="53">
        <f t="shared" si="495"/>
        <v>0</v>
      </c>
      <c r="AK1424" s="53">
        <f t="shared" si="495"/>
        <v>0</v>
      </c>
      <c r="AL1424" s="53">
        <f t="shared" si="495"/>
        <v>-0.10423605432512754</v>
      </c>
      <c r="AM1424" s="53">
        <f t="shared" si="496"/>
        <v>0</v>
      </c>
    </row>
    <row r="1425" spans="1:39" x14ac:dyDescent="0.35">
      <c r="A1425" s="301">
        <v>2025</v>
      </c>
      <c r="B1425" s="301" t="s">
        <v>85</v>
      </c>
      <c r="C1425" s="301" t="s">
        <v>54</v>
      </c>
      <c r="D1425" s="302" t="s">
        <v>17</v>
      </c>
      <c r="E1425" s="302" t="s">
        <v>228</v>
      </c>
      <c r="F1425" s="301" t="s">
        <v>78</v>
      </c>
      <c r="G1425" s="301" t="s">
        <v>77</v>
      </c>
      <c r="H1425" s="322">
        <v>90031754000</v>
      </c>
      <c r="I1425" s="322">
        <v>90031754000</v>
      </c>
      <c r="J1425" s="322">
        <v>22328686674</v>
      </c>
      <c r="K1425" s="364">
        <v>0.24800901550801732</v>
      </c>
      <c r="L1425" s="322">
        <v>310888644</v>
      </c>
      <c r="M1425" s="364">
        <v>3.4530999362735954E-3</v>
      </c>
      <c r="P1425">
        <f t="shared" si="501"/>
        <v>2025</v>
      </c>
      <c r="Q1425" t="str">
        <f t="shared" si="502"/>
        <v>Carlos Galán 2024-2027</v>
      </c>
      <c r="R1425" t="str">
        <f t="shared" si="503"/>
        <v>0214-INSTITUTO DISTRITAL PARA LA PROTECCIÓN DE LA NIÑEZ Y LA JUVENTUD</v>
      </c>
      <c r="S1425" t="str">
        <f t="shared" si="504"/>
        <v>INTEGRACION SOCIAL</v>
      </c>
      <c r="T1425" t="str">
        <f t="shared" si="505"/>
        <v>Establecimientos Públicos</v>
      </c>
      <c r="U1425" t="str">
        <f t="shared" si="506"/>
        <v>Inversión directa</v>
      </c>
      <c r="V1425" t="s">
        <v>256</v>
      </c>
      <c r="W1425" s="53">
        <f t="shared" si="497"/>
        <v>90031754000</v>
      </c>
      <c r="X1425" s="53">
        <f t="shared" si="498"/>
        <v>90031754000</v>
      </c>
      <c r="Y1425" s="53">
        <f t="shared" si="499"/>
        <v>22328686674</v>
      </c>
      <c r="Z1425" s="53"/>
      <c r="AA1425" s="53">
        <f t="shared" si="500"/>
        <v>310888644</v>
      </c>
      <c r="AB1425" s="53"/>
      <c r="AC1425" s="53">
        <f t="shared" si="507"/>
        <v>90031754000</v>
      </c>
      <c r="AD1425" s="53">
        <f t="shared" si="508"/>
        <v>90031754000</v>
      </c>
      <c r="AE1425" s="53">
        <f t="shared" si="509"/>
        <v>22328686674</v>
      </c>
      <c r="AF1425" s="53">
        <f t="shared" si="510"/>
        <v>0.24800901550801732</v>
      </c>
      <c r="AG1425" s="53">
        <f t="shared" si="511"/>
        <v>310888644</v>
      </c>
      <c r="AI1425" s="53">
        <f t="shared" si="495"/>
        <v>0</v>
      </c>
      <c r="AJ1425" s="53">
        <f t="shared" si="495"/>
        <v>0</v>
      </c>
      <c r="AK1425" s="53">
        <f t="shared" si="495"/>
        <v>0</v>
      </c>
      <c r="AL1425" s="53">
        <f t="shared" si="495"/>
        <v>-0.24800901550801732</v>
      </c>
      <c r="AM1425" s="53">
        <f t="shared" si="496"/>
        <v>0</v>
      </c>
    </row>
    <row r="1426" spans="1:39" x14ac:dyDescent="0.35">
      <c r="A1426" s="301">
        <v>2025</v>
      </c>
      <c r="B1426" s="301" t="s">
        <v>85</v>
      </c>
      <c r="C1426" s="301" t="s">
        <v>55</v>
      </c>
      <c r="D1426" s="302" t="s">
        <v>9</v>
      </c>
      <c r="E1426" s="302" t="s">
        <v>228</v>
      </c>
      <c r="F1426" s="301" t="s">
        <v>76</v>
      </c>
      <c r="G1426" s="301" t="s">
        <v>77</v>
      </c>
      <c r="H1426" s="322">
        <v>8472141000</v>
      </c>
      <c r="I1426" s="322">
        <v>8472141000</v>
      </c>
      <c r="J1426" s="322">
        <v>7017352476</v>
      </c>
      <c r="K1426" s="364">
        <v>0.82828560997745437</v>
      </c>
      <c r="L1426" s="322">
        <v>826161408</v>
      </c>
      <c r="M1426" s="364">
        <v>9.7515068269047933E-2</v>
      </c>
      <c r="P1426">
        <f t="shared" si="501"/>
        <v>2025</v>
      </c>
      <c r="Q1426" t="str">
        <f t="shared" si="502"/>
        <v>Carlos Galán 2024-2027</v>
      </c>
      <c r="R1426" t="str">
        <f t="shared" si="503"/>
        <v>0215-FUNDACIÓN GILBERTO ALZATE AVENDAÑO</v>
      </c>
      <c r="S1426" t="str">
        <f t="shared" si="504"/>
        <v>CULTURA, RECREACIÓN Y DEPORTE</v>
      </c>
      <c r="T1426" t="str">
        <f t="shared" si="505"/>
        <v>Establecimientos Públicos</v>
      </c>
      <c r="U1426" t="str">
        <f t="shared" si="506"/>
        <v>Funcionamiento</v>
      </c>
      <c r="V1426" t="s">
        <v>256</v>
      </c>
      <c r="W1426" s="53">
        <f t="shared" si="497"/>
        <v>8472141000</v>
      </c>
      <c r="X1426" s="53">
        <f t="shared" si="498"/>
        <v>8472141000</v>
      </c>
      <c r="Y1426" s="53">
        <f t="shared" si="499"/>
        <v>7017352476</v>
      </c>
      <c r="Z1426" s="53"/>
      <c r="AA1426" s="53">
        <f t="shared" si="500"/>
        <v>826161408</v>
      </c>
      <c r="AB1426" s="53"/>
      <c r="AC1426" s="53">
        <f t="shared" si="507"/>
        <v>8472141000</v>
      </c>
      <c r="AD1426" s="53">
        <f t="shared" si="508"/>
        <v>8472141000</v>
      </c>
      <c r="AE1426" s="53">
        <f t="shared" si="509"/>
        <v>7017352476</v>
      </c>
      <c r="AF1426" s="53">
        <f t="shared" si="510"/>
        <v>0.82828560997745437</v>
      </c>
      <c r="AG1426" s="53">
        <f t="shared" si="511"/>
        <v>826161408</v>
      </c>
      <c r="AI1426" s="53">
        <f t="shared" si="495"/>
        <v>0</v>
      </c>
      <c r="AJ1426" s="53">
        <f t="shared" si="495"/>
        <v>0</v>
      </c>
      <c r="AK1426" s="53">
        <f t="shared" si="495"/>
        <v>0</v>
      </c>
      <c r="AL1426" s="53">
        <f t="shared" si="495"/>
        <v>-0.82828560997745437</v>
      </c>
      <c r="AM1426" s="53">
        <f t="shared" si="496"/>
        <v>0</v>
      </c>
    </row>
    <row r="1427" spans="1:39" x14ac:dyDescent="0.35">
      <c r="A1427" s="301">
        <v>2025</v>
      </c>
      <c r="B1427" s="301" t="s">
        <v>85</v>
      </c>
      <c r="C1427" s="301" t="s">
        <v>55</v>
      </c>
      <c r="D1427" s="302" t="s">
        <v>9</v>
      </c>
      <c r="E1427" s="302" t="s">
        <v>228</v>
      </c>
      <c r="F1427" s="301" t="s">
        <v>78</v>
      </c>
      <c r="G1427" s="301" t="s">
        <v>77</v>
      </c>
      <c r="H1427" s="322">
        <v>40397037000</v>
      </c>
      <c r="I1427" s="322">
        <v>40397037000</v>
      </c>
      <c r="J1427" s="322">
        <v>27660352273</v>
      </c>
      <c r="K1427" s="364">
        <v>0.68471240286756674</v>
      </c>
      <c r="L1427" s="322">
        <v>20635379869</v>
      </c>
      <c r="M1427" s="364">
        <v>0.51081419335284417</v>
      </c>
      <c r="P1427">
        <f t="shared" si="501"/>
        <v>2025</v>
      </c>
      <c r="Q1427" t="str">
        <f t="shared" si="502"/>
        <v>Carlos Galán 2024-2027</v>
      </c>
      <c r="R1427" t="str">
        <f t="shared" si="503"/>
        <v>0215-FUNDACIÓN GILBERTO ALZATE AVENDAÑO</v>
      </c>
      <c r="S1427" t="str">
        <f t="shared" si="504"/>
        <v>CULTURA, RECREACIÓN Y DEPORTE</v>
      </c>
      <c r="T1427" t="str">
        <f t="shared" si="505"/>
        <v>Establecimientos Públicos</v>
      </c>
      <c r="U1427" t="str">
        <f t="shared" si="506"/>
        <v>Inversión directa</v>
      </c>
      <c r="V1427" t="s">
        <v>256</v>
      </c>
      <c r="W1427" s="53">
        <f t="shared" si="497"/>
        <v>40397037000</v>
      </c>
      <c r="X1427" s="53">
        <f t="shared" si="498"/>
        <v>40397037000</v>
      </c>
      <c r="Y1427" s="53">
        <f t="shared" si="499"/>
        <v>27660352273</v>
      </c>
      <c r="Z1427" s="53"/>
      <c r="AA1427" s="53">
        <f t="shared" si="500"/>
        <v>20635379869</v>
      </c>
      <c r="AB1427" s="53"/>
      <c r="AC1427" s="53">
        <f t="shared" si="507"/>
        <v>40397037000</v>
      </c>
      <c r="AD1427" s="53">
        <f t="shared" si="508"/>
        <v>40397037000</v>
      </c>
      <c r="AE1427" s="53">
        <f t="shared" si="509"/>
        <v>27660352273</v>
      </c>
      <c r="AF1427" s="53">
        <f t="shared" si="510"/>
        <v>0.68471240286756674</v>
      </c>
      <c r="AG1427" s="53">
        <f t="shared" si="511"/>
        <v>20635379869</v>
      </c>
      <c r="AI1427" s="53">
        <f t="shared" si="495"/>
        <v>0</v>
      </c>
      <c r="AJ1427" s="53">
        <f t="shared" si="495"/>
        <v>0</v>
      </c>
      <c r="AK1427" s="53">
        <f t="shared" si="495"/>
        <v>0</v>
      </c>
      <c r="AL1427" s="53">
        <f t="shared" si="495"/>
        <v>-0.68471240286756674</v>
      </c>
      <c r="AM1427" s="53">
        <f t="shared" si="496"/>
        <v>0</v>
      </c>
    </row>
    <row r="1428" spans="1:39" x14ac:dyDescent="0.35">
      <c r="A1428" s="301">
        <v>2025</v>
      </c>
      <c r="B1428" s="301" t="s">
        <v>85</v>
      </c>
      <c r="C1428" s="301" t="s">
        <v>56</v>
      </c>
      <c r="D1428" s="302" t="s">
        <v>9</v>
      </c>
      <c r="E1428" s="302" t="s">
        <v>228</v>
      </c>
      <c r="F1428" s="301" t="s">
        <v>76</v>
      </c>
      <c r="G1428" s="301" t="s">
        <v>77</v>
      </c>
      <c r="H1428" s="322">
        <v>40312340000</v>
      </c>
      <c r="I1428" s="322">
        <v>40312340000</v>
      </c>
      <c r="J1428" s="322">
        <v>3798910111</v>
      </c>
      <c r="K1428" s="364">
        <v>9.4236903910812422E-2</v>
      </c>
      <c r="L1428" s="322">
        <v>3324619414</v>
      </c>
      <c r="M1428" s="364">
        <v>8.2471506590785851E-2</v>
      </c>
      <c r="P1428">
        <f t="shared" si="501"/>
        <v>2025</v>
      </c>
      <c r="Q1428" t="str">
        <f t="shared" si="502"/>
        <v>Carlos Galán 2024-2027</v>
      </c>
      <c r="R1428" t="str">
        <f t="shared" si="503"/>
        <v>0216-ORQUESTA FILARMÓNICA DE BOGOTÁ</v>
      </c>
      <c r="S1428" t="str">
        <f t="shared" si="504"/>
        <v>CULTURA, RECREACIÓN Y DEPORTE</v>
      </c>
      <c r="T1428" t="str">
        <f t="shared" si="505"/>
        <v>Establecimientos Públicos</v>
      </c>
      <c r="U1428" t="str">
        <f t="shared" si="506"/>
        <v>Funcionamiento</v>
      </c>
      <c r="V1428" t="s">
        <v>256</v>
      </c>
      <c r="W1428" s="53">
        <f t="shared" si="497"/>
        <v>40312340000</v>
      </c>
      <c r="X1428" s="53">
        <f t="shared" si="498"/>
        <v>40312340000</v>
      </c>
      <c r="Y1428" s="53">
        <f t="shared" si="499"/>
        <v>3798910111</v>
      </c>
      <c r="Z1428" s="53"/>
      <c r="AA1428" s="53">
        <f t="shared" si="500"/>
        <v>3324619414</v>
      </c>
      <c r="AB1428" s="53"/>
      <c r="AC1428" s="53">
        <f t="shared" si="507"/>
        <v>40312340000</v>
      </c>
      <c r="AD1428" s="53">
        <f t="shared" si="508"/>
        <v>40312340000</v>
      </c>
      <c r="AE1428" s="53">
        <f t="shared" si="509"/>
        <v>3798910111</v>
      </c>
      <c r="AF1428" s="53">
        <f t="shared" si="510"/>
        <v>9.4236903910812422E-2</v>
      </c>
      <c r="AG1428" s="53">
        <f t="shared" si="511"/>
        <v>3324619414</v>
      </c>
      <c r="AI1428" s="53">
        <f t="shared" si="495"/>
        <v>0</v>
      </c>
      <c r="AJ1428" s="53">
        <f t="shared" si="495"/>
        <v>0</v>
      </c>
      <c r="AK1428" s="53">
        <f t="shared" si="495"/>
        <v>0</v>
      </c>
      <c r="AL1428" s="53">
        <f t="shared" si="495"/>
        <v>-9.4236903910812422E-2</v>
      </c>
      <c r="AM1428" s="53">
        <f t="shared" si="496"/>
        <v>0</v>
      </c>
    </row>
    <row r="1429" spans="1:39" x14ac:dyDescent="0.35">
      <c r="A1429" s="301">
        <v>2025</v>
      </c>
      <c r="B1429" s="301" t="s">
        <v>85</v>
      </c>
      <c r="C1429" s="301" t="s">
        <v>56</v>
      </c>
      <c r="D1429" s="302" t="s">
        <v>9</v>
      </c>
      <c r="E1429" s="302" t="s">
        <v>228</v>
      </c>
      <c r="F1429" s="301" t="s">
        <v>78</v>
      </c>
      <c r="G1429" s="301" t="s">
        <v>77</v>
      </c>
      <c r="H1429" s="322">
        <v>41907247000</v>
      </c>
      <c r="I1429" s="322">
        <v>41907247000</v>
      </c>
      <c r="J1429" s="322">
        <v>15330758929</v>
      </c>
      <c r="K1429" s="364">
        <v>0.36582596153357438</v>
      </c>
      <c r="L1429" s="322">
        <v>177394118</v>
      </c>
      <c r="M1429" s="364">
        <v>4.2330176926200858E-3</v>
      </c>
      <c r="P1429">
        <f t="shared" si="501"/>
        <v>2025</v>
      </c>
      <c r="Q1429" t="str">
        <f t="shared" si="502"/>
        <v>Carlos Galán 2024-2027</v>
      </c>
      <c r="R1429" t="str">
        <f t="shared" si="503"/>
        <v>0216-ORQUESTA FILARMÓNICA DE BOGOTÁ</v>
      </c>
      <c r="S1429" t="str">
        <f t="shared" si="504"/>
        <v>CULTURA, RECREACIÓN Y DEPORTE</v>
      </c>
      <c r="T1429" t="str">
        <f t="shared" si="505"/>
        <v>Establecimientos Públicos</v>
      </c>
      <c r="U1429" t="str">
        <f t="shared" si="506"/>
        <v>Inversión directa</v>
      </c>
      <c r="V1429" t="s">
        <v>256</v>
      </c>
      <c r="W1429" s="53">
        <f t="shared" si="497"/>
        <v>41907247000</v>
      </c>
      <c r="X1429" s="53">
        <f t="shared" si="498"/>
        <v>41907247000</v>
      </c>
      <c r="Y1429" s="53">
        <f t="shared" si="499"/>
        <v>15330758929</v>
      </c>
      <c r="Z1429" s="53"/>
      <c r="AA1429" s="53">
        <f t="shared" si="500"/>
        <v>177394118</v>
      </c>
      <c r="AB1429" s="53"/>
      <c r="AC1429" s="53">
        <f t="shared" si="507"/>
        <v>41907247000</v>
      </c>
      <c r="AD1429" s="53">
        <f t="shared" si="508"/>
        <v>41907247000</v>
      </c>
      <c r="AE1429" s="53">
        <f t="shared" si="509"/>
        <v>15330758929</v>
      </c>
      <c r="AF1429" s="53">
        <f t="shared" si="510"/>
        <v>0.36582596153357438</v>
      </c>
      <c r="AG1429" s="53">
        <f t="shared" si="511"/>
        <v>177394118</v>
      </c>
      <c r="AI1429" s="53">
        <f t="shared" si="495"/>
        <v>0</v>
      </c>
      <c r="AJ1429" s="53">
        <f t="shared" si="495"/>
        <v>0</v>
      </c>
      <c r="AK1429" s="53">
        <f t="shared" si="495"/>
        <v>0</v>
      </c>
      <c r="AL1429" s="53">
        <f t="shared" si="495"/>
        <v>-0.36582596153357438</v>
      </c>
      <c r="AM1429" s="53">
        <f t="shared" si="496"/>
        <v>0</v>
      </c>
    </row>
    <row r="1430" spans="1:39" x14ac:dyDescent="0.35">
      <c r="A1430" s="301"/>
      <c r="B1430" s="301"/>
      <c r="C1430" s="301" t="s">
        <v>57</v>
      </c>
      <c r="D1430" s="302"/>
      <c r="E1430" s="302" t="s">
        <v>228</v>
      </c>
      <c r="F1430" s="301" t="s">
        <v>76</v>
      </c>
      <c r="G1430" s="301" t="s">
        <v>77</v>
      </c>
      <c r="H1430" s="322">
        <v>0</v>
      </c>
      <c r="I1430" s="322">
        <v>0</v>
      </c>
      <c r="J1430" s="322">
        <v>0</v>
      </c>
      <c r="K1430" s="364">
        <v>0</v>
      </c>
      <c r="L1430" s="322">
        <v>0</v>
      </c>
      <c r="M1430" s="364">
        <v>0</v>
      </c>
      <c r="P1430">
        <f t="shared" si="501"/>
        <v>0</v>
      </c>
      <c r="Q1430">
        <f t="shared" si="502"/>
        <v>0</v>
      </c>
      <c r="R1430" t="str">
        <f t="shared" si="503"/>
        <v>0217-FONDO DE SEGURIDAD Y VIGILANCIA</v>
      </c>
      <c r="S1430">
        <f t="shared" si="504"/>
        <v>0</v>
      </c>
      <c r="T1430" t="str">
        <f t="shared" si="505"/>
        <v>Establecimientos Públicos</v>
      </c>
      <c r="U1430" t="str">
        <f t="shared" si="506"/>
        <v>Funcionamiento</v>
      </c>
      <c r="V1430" t="s">
        <v>256</v>
      </c>
      <c r="W1430" s="53">
        <f t="shared" si="497"/>
        <v>0</v>
      </c>
      <c r="X1430" s="53">
        <f t="shared" si="498"/>
        <v>0</v>
      </c>
      <c r="Y1430" s="53">
        <f t="shared" si="499"/>
        <v>0</v>
      </c>
      <c r="Z1430" s="53"/>
      <c r="AA1430" s="53">
        <f t="shared" si="500"/>
        <v>0</v>
      </c>
      <c r="AB1430" s="53"/>
      <c r="AC1430" s="53">
        <f t="shared" si="507"/>
        <v>0</v>
      </c>
      <c r="AD1430" s="53">
        <f t="shared" si="508"/>
        <v>0</v>
      </c>
      <c r="AE1430" s="53">
        <f t="shared" si="509"/>
        <v>0</v>
      </c>
      <c r="AF1430" s="53">
        <f t="shared" si="510"/>
        <v>0</v>
      </c>
      <c r="AG1430" s="53">
        <f t="shared" si="511"/>
        <v>0</v>
      </c>
      <c r="AI1430" s="53">
        <f t="shared" si="495"/>
        <v>0</v>
      </c>
      <c r="AJ1430" s="53">
        <f t="shared" si="495"/>
        <v>0</v>
      </c>
      <c r="AK1430" s="53">
        <f t="shared" si="495"/>
        <v>0</v>
      </c>
      <c r="AL1430" s="53">
        <f t="shared" si="495"/>
        <v>0</v>
      </c>
      <c r="AM1430" s="53">
        <f t="shared" si="496"/>
        <v>0</v>
      </c>
    </row>
    <row r="1431" spans="1:39" x14ac:dyDescent="0.35">
      <c r="A1431" s="301"/>
      <c r="B1431" s="301"/>
      <c r="C1431" s="301" t="s">
        <v>57</v>
      </c>
      <c r="D1431" s="302"/>
      <c r="E1431" s="302" t="s">
        <v>228</v>
      </c>
      <c r="F1431" s="301" t="s">
        <v>79</v>
      </c>
      <c r="G1431" s="301" t="s">
        <v>77</v>
      </c>
      <c r="H1431" s="322">
        <v>0</v>
      </c>
      <c r="I1431" s="322">
        <v>0</v>
      </c>
      <c r="J1431" s="322">
        <v>0</v>
      </c>
      <c r="K1431" s="364">
        <v>0</v>
      </c>
      <c r="L1431" s="322">
        <v>0</v>
      </c>
      <c r="M1431" s="364">
        <v>0</v>
      </c>
      <c r="P1431">
        <f t="shared" si="501"/>
        <v>0</v>
      </c>
      <c r="Q1431">
        <f t="shared" si="502"/>
        <v>0</v>
      </c>
      <c r="R1431" t="str">
        <f t="shared" si="503"/>
        <v>0217-FONDO DE SEGURIDAD Y VIGILANCIA</v>
      </c>
      <c r="S1431">
        <f t="shared" si="504"/>
        <v>0</v>
      </c>
      <c r="T1431" t="str">
        <f t="shared" si="505"/>
        <v>Establecimientos Públicos</v>
      </c>
      <c r="U1431" t="str">
        <f t="shared" si="506"/>
        <v>Servicio de la deuda</v>
      </c>
      <c r="V1431" t="s">
        <v>256</v>
      </c>
      <c r="W1431" s="53">
        <f t="shared" si="497"/>
        <v>0</v>
      </c>
      <c r="X1431" s="53">
        <f t="shared" si="498"/>
        <v>0</v>
      </c>
      <c r="Y1431" s="53">
        <f t="shared" si="499"/>
        <v>0</v>
      </c>
      <c r="Z1431" s="53"/>
      <c r="AA1431" s="53">
        <f t="shared" si="500"/>
        <v>0</v>
      </c>
      <c r="AB1431" s="53"/>
      <c r="AC1431" s="53">
        <f t="shared" si="507"/>
        <v>0</v>
      </c>
      <c r="AD1431" s="53">
        <f t="shared" si="508"/>
        <v>0</v>
      </c>
      <c r="AE1431" s="53">
        <f t="shared" si="509"/>
        <v>0</v>
      </c>
      <c r="AF1431" s="53">
        <f t="shared" si="510"/>
        <v>0</v>
      </c>
      <c r="AG1431" s="53">
        <f t="shared" si="511"/>
        <v>0</v>
      </c>
      <c r="AI1431" s="53">
        <f t="shared" si="495"/>
        <v>0</v>
      </c>
      <c r="AJ1431" s="53">
        <f t="shared" si="495"/>
        <v>0</v>
      </c>
      <c r="AK1431" s="53">
        <f t="shared" si="495"/>
        <v>0</v>
      </c>
      <c r="AL1431" s="53">
        <f t="shared" si="495"/>
        <v>0</v>
      </c>
      <c r="AM1431" s="53">
        <f t="shared" si="496"/>
        <v>0</v>
      </c>
    </row>
    <row r="1432" spans="1:39" x14ac:dyDescent="0.35">
      <c r="A1432" s="301"/>
      <c r="B1432" s="301"/>
      <c r="C1432" s="301" t="s">
        <v>57</v>
      </c>
      <c r="D1432" s="302"/>
      <c r="E1432" s="302" t="s">
        <v>228</v>
      </c>
      <c r="F1432" s="301" t="s">
        <v>78</v>
      </c>
      <c r="G1432" s="301" t="s">
        <v>77</v>
      </c>
      <c r="H1432" s="322">
        <v>0</v>
      </c>
      <c r="I1432" s="322">
        <v>0</v>
      </c>
      <c r="J1432" s="322">
        <v>0</v>
      </c>
      <c r="K1432" s="364">
        <v>0</v>
      </c>
      <c r="L1432" s="322">
        <v>0</v>
      </c>
      <c r="M1432" s="364">
        <v>0</v>
      </c>
      <c r="P1432">
        <f t="shared" si="501"/>
        <v>0</v>
      </c>
      <c r="Q1432">
        <f t="shared" si="502"/>
        <v>0</v>
      </c>
      <c r="R1432" t="str">
        <f t="shared" si="503"/>
        <v>0217-FONDO DE SEGURIDAD Y VIGILANCIA</v>
      </c>
      <c r="S1432">
        <f t="shared" si="504"/>
        <v>0</v>
      </c>
      <c r="T1432" t="str">
        <f t="shared" si="505"/>
        <v>Establecimientos Públicos</v>
      </c>
      <c r="U1432" t="str">
        <f t="shared" si="506"/>
        <v>Inversión directa</v>
      </c>
      <c r="V1432" t="s">
        <v>256</v>
      </c>
      <c r="W1432" s="53">
        <f t="shared" si="497"/>
        <v>0</v>
      </c>
      <c r="X1432" s="53">
        <f t="shared" si="498"/>
        <v>0</v>
      </c>
      <c r="Y1432" s="53">
        <f t="shared" si="499"/>
        <v>0</v>
      </c>
      <c r="Z1432" s="53"/>
      <c r="AA1432" s="53">
        <f t="shared" si="500"/>
        <v>0</v>
      </c>
      <c r="AB1432" s="53"/>
      <c r="AC1432" s="53">
        <f t="shared" si="507"/>
        <v>0</v>
      </c>
      <c r="AD1432" s="53">
        <f t="shared" si="508"/>
        <v>0</v>
      </c>
      <c r="AE1432" s="53">
        <f t="shared" si="509"/>
        <v>0</v>
      </c>
      <c r="AF1432" s="53">
        <f t="shared" si="510"/>
        <v>0</v>
      </c>
      <c r="AG1432" s="53">
        <f t="shared" si="511"/>
        <v>0</v>
      </c>
      <c r="AI1432" s="53">
        <f t="shared" si="495"/>
        <v>0</v>
      </c>
      <c r="AJ1432" s="53">
        <f t="shared" si="495"/>
        <v>0</v>
      </c>
      <c r="AK1432" s="53">
        <f t="shared" si="495"/>
        <v>0</v>
      </c>
      <c r="AL1432" s="53">
        <f t="shared" si="495"/>
        <v>0</v>
      </c>
      <c r="AM1432" s="53">
        <f t="shared" si="496"/>
        <v>0</v>
      </c>
    </row>
    <row r="1433" spans="1:39" x14ac:dyDescent="0.35">
      <c r="A1433" s="301">
        <v>2025</v>
      </c>
      <c r="B1433" s="301" t="s">
        <v>85</v>
      </c>
      <c r="C1433" s="301" t="s">
        <v>58</v>
      </c>
      <c r="D1433" s="302" t="s">
        <v>8</v>
      </c>
      <c r="E1433" s="302" t="s">
        <v>228</v>
      </c>
      <c r="F1433" s="301" t="s">
        <v>76</v>
      </c>
      <c r="G1433" s="301" t="s">
        <v>77</v>
      </c>
      <c r="H1433" s="322">
        <v>12622884000</v>
      </c>
      <c r="I1433" s="322">
        <v>12622884000</v>
      </c>
      <c r="J1433" s="322">
        <v>1191265548</v>
      </c>
      <c r="K1433" s="364">
        <v>9.4373484538081795E-2</v>
      </c>
      <c r="L1433" s="322">
        <v>957606777</v>
      </c>
      <c r="M1433" s="364">
        <v>7.5862756641033854E-2</v>
      </c>
      <c r="P1433">
        <f t="shared" si="501"/>
        <v>2025</v>
      </c>
      <c r="Q1433" t="str">
        <f t="shared" si="502"/>
        <v>Carlos Galán 2024-2027</v>
      </c>
      <c r="R1433" t="str">
        <f t="shared" si="503"/>
        <v>0218-JARDIN BOTÁNICO</v>
      </c>
      <c r="S1433" t="str">
        <f t="shared" si="504"/>
        <v>AMBIENTE</v>
      </c>
      <c r="T1433" t="str">
        <f t="shared" si="505"/>
        <v>Establecimientos Públicos</v>
      </c>
      <c r="U1433" t="str">
        <f t="shared" si="506"/>
        <v>Funcionamiento</v>
      </c>
      <c r="V1433" t="s">
        <v>256</v>
      </c>
      <c r="W1433" s="53">
        <f t="shared" si="497"/>
        <v>12622884000</v>
      </c>
      <c r="X1433" s="53">
        <f t="shared" si="498"/>
        <v>12622884000</v>
      </c>
      <c r="Y1433" s="53">
        <f t="shared" si="499"/>
        <v>1191265548</v>
      </c>
      <c r="Z1433" s="53"/>
      <c r="AA1433" s="53">
        <f t="shared" si="500"/>
        <v>957606777</v>
      </c>
      <c r="AB1433" s="53"/>
      <c r="AC1433" s="53">
        <f t="shared" si="507"/>
        <v>12622884000</v>
      </c>
      <c r="AD1433" s="53">
        <f t="shared" si="508"/>
        <v>12622884000</v>
      </c>
      <c r="AE1433" s="53">
        <f t="shared" si="509"/>
        <v>1191265548</v>
      </c>
      <c r="AF1433" s="53">
        <f t="shared" si="510"/>
        <v>9.4373484538081795E-2</v>
      </c>
      <c r="AG1433" s="53">
        <f t="shared" si="511"/>
        <v>957606777</v>
      </c>
      <c r="AI1433" s="53">
        <f t="shared" si="495"/>
        <v>0</v>
      </c>
      <c r="AJ1433" s="53">
        <f t="shared" si="495"/>
        <v>0</v>
      </c>
      <c r="AK1433" s="53">
        <f t="shared" si="495"/>
        <v>0</v>
      </c>
      <c r="AL1433" s="53">
        <f t="shared" si="495"/>
        <v>-9.4373484538081795E-2</v>
      </c>
      <c r="AM1433" s="53">
        <f t="shared" si="496"/>
        <v>0</v>
      </c>
    </row>
    <row r="1434" spans="1:39" x14ac:dyDescent="0.35">
      <c r="A1434" s="301">
        <v>2025</v>
      </c>
      <c r="B1434" s="301" t="s">
        <v>85</v>
      </c>
      <c r="C1434" s="301" t="s">
        <v>58</v>
      </c>
      <c r="D1434" s="302" t="s">
        <v>8</v>
      </c>
      <c r="E1434" s="302" t="s">
        <v>228</v>
      </c>
      <c r="F1434" s="301" t="s">
        <v>78</v>
      </c>
      <c r="G1434" s="301" t="s">
        <v>77</v>
      </c>
      <c r="H1434" s="322">
        <v>61124165000</v>
      </c>
      <c r="I1434" s="322">
        <v>61124165000</v>
      </c>
      <c r="J1434" s="322">
        <v>26137149215</v>
      </c>
      <c r="K1434" s="364">
        <v>0.42760746449460701</v>
      </c>
      <c r="L1434" s="322">
        <v>9386900</v>
      </c>
      <c r="M1434" s="364">
        <v>1.5357101401712399E-4</v>
      </c>
      <c r="P1434">
        <f t="shared" si="501"/>
        <v>2025</v>
      </c>
      <c r="Q1434" t="str">
        <f t="shared" si="502"/>
        <v>Carlos Galán 2024-2027</v>
      </c>
      <c r="R1434" t="str">
        <f t="shared" si="503"/>
        <v>0218-JARDIN BOTÁNICO</v>
      </c>
      <c r="S1434" t="str">
        <f t="shared" si="504"/>
        <v>AMBIENTE</v>
      </c>
      <c r="T1434" t="str">
        <f t="shared" si="505"/>
        <v>Establecimientos Públicos</v>
      </c>
      <c r="U1434" t="str">
        <f t="shared" si="506"/>
        <v>Inversión directa</v>
      </c>
      <c r="V1434" t="s">
        <v>256</v>
      </c>
      <c r="W1434" s="53">
        <f t="shared" si="497"/>
        <v>61124165000</v>
      </c>
      <c r="X1434" s="53">
        <f t="shared" si="498"/>
        <v>61124165000</v>
      </c>
      <c r="Y1434" s="53">
        <f t="shared" si="499"/>
        <v>26137149215</v>
      </c>
      <c r="Z1434" s="53"/>
      <c r="AA1434" s="53">
        <f t="shared" si="500"/>
        <v>9386900</v>
      </c>
      <c r="AB1434" s="53"/>
      <c r="AC1434" s="53">
        <f t="shared" si="507"/>
        <v>61124165000</v>
      </c>
      <c r="AD1434" s="53">
        <f t="shared" si="508"/>
        <v>61124165000</v>
      </c>
      <c r="AE1434" s="53">
        <f t="shared" si="509"/>
        <v>26137149215</v>
      </c>
      <c r="AF1434" s="53">
        <f t="shared" si="510"/>
        <v>0.42760746449460701</v>
      </c>
      <c r="AG1434" s="53">
        <f t="shared" si="511"/>
        <v>9386900</v>
      </c>
      <c r="AI1434" s="53">
        <f t="shared" si="495"/>
        <v>0</v>
      </c>
      <c r="AJ1434" s="53">
        <f t="shared" si="495"/>
        <v>0</v>
      </c>
      <c r="AK1434" s="53">
        <f t="shared" si="495"/>
        <v>0</v>
      </c>
      <c r="AL1434" s="53">
        <f t="shared" si="495"/>
        <v>-0.42760746449460701</v>
      </c>
      <c r="AM1434" s="53">
        <f t="shared" si="496"/>
        <v>0</v>
      </c>
    </row>
    <row r="1435" spans="1:39" x14ac:dyDescent="0.35">
      <c r="A1435" s="301">
        <v>2025</v>
      </c>
      <c r="B1435" s="301" t="s">
        <v>85</v>
      </c>
      <c r="C1435" s="301" t="s">
        <v>59</v>
      </c>
      <c r="D1435" s="302" t="s">
        <v>11</v>
      </c>
      <c r="E1435" s="302" t="s">
        <v>228</v>
      </c>
      <c r="F1435" s="301" t="s">
        <v>76</v>
      </c>
      <c r="G1435" s="301" t="s">
        <v>77</v>
      </c>
      <c r="H1435" s="322">
        <v>9743385000</v>
      </c>
      <c r="I1435" s="322">
        <v>9743385000</v>
      </c>
      <c r="J1435" s="322">
        <v>981011237</v>
      </c>
      <c r="K1435" s="364">
        <v>0.1006848479250281</v>
      </c>
      <c r="L1435" s="322">
        <v>974398237</v>
      </c>
      <c r="M1435" s="364">
        <v>0.10000613103146391</v>
      </c>
      <c r="P1435">
        <f t="shared" si="501"/>
        <v>2025</v>
      </c>
      <c r="Q1435" t="str">
        <f t="shared" si="502"/>
        <v>Carlos Galán 2024-2027</v>
      </c>
      <c r="R1435" t="str">
        <f t="shared" si="503"/>
        <v>0219-INSTITUTO PARA LA INVESTIGACION EDUCATIVA Y EL DESARROLLO PEDAGÓGICO</v>
      </c>
      <c r="S1435" t="str">
        <f t="shared" si="504"/>
        <v>EDUCACIÓN</v>
      </c>
      <c r="T1435" t="str">
        <f t="shared" si="505"/>
        <v>Establecimientos Públicos</v>
      </c>
      <c r="U1435" t="str">
        <f t="shared" si="506"/>
        <v>Funcionamiento</v>
      </c>
      <c r="V1435" t="s">
        <v>256</v>
      </c>
      <c r="W1435" s="53">
        <f t="shared" si="497"/>
        <v>9743385000</v>
      </c>
      <c r="X1435" s="53">
        <f t="shared" si="498"/>
        <v>9743385000</v>
      </c>
      <c r="Y1435" s="53">
        <f t="shared" si="499"/>
        <v>981011237</v>
      </c>
      <c r="Z1435" s="53"/>
      <c r="AA1435" s="53">
        <f t="shared" si="500"/>
        <v>974398237</v>
      </c>
      <c r="AB1435" s="53"/>
      <c r="AC1435" s="53">
        <f t="shared" si="507"/>
        <v>9743385000</v>
      </c>
      <c r="AD1435" s="53">
        <f t="shared" si="508"/>
        <v>9743385000</v>
      </c>
      <c r="AE1435" s="53">
        <f t="shared" si="509"/>
        <v>981011237</v>
      </c>
      <c r="AF1435" s="53">
        <f t="shared" si="510"/>
        <v>0.1006848479250281</v>
      </c>
      <c r="AG1435" s="53">
        <f t="shared" si="511"/>
        <v>974398237</v>
      </c>
      <c r="AI1435" s="53">
        <f t="shared" si="495"/>
        <v>0</v>
      </c>
      <c r="AJ1435" s="53">
        <f t="shared" si="495"/>
        <v>0</v>
      </c>
      <c r="AK1435" s="53">
        <f t="shared" si="495"/>
        <v>0</v>
      </c>
      <c r="AL1435" s="53">
        <f t="shared" si="495"/>
        <v>-0.1006848479250281</v>
      </c>
      <c r="AM1435" s="53">
        <f t="shared" si="496"/>
        <v>0</v>
      </c>
    </row>
    <row r="1436" spans="1:39" x14ac:dyDescent="0.35">
      <c r="A1436" s="301">
        <v>2025</v>
      </c>
      <c r="B1436" s="301" t="s">
        <v>85</v>
      </c>
      <c r="C1436" s="301" t="s">
        <v>59</v>
      </c>
      <c r="D1436" s="302" t="s">
        <v>11</v>
      </c>
      <c r="E1436" s="302" t="s">
        <v>228</v>
      </c>
      <c r="F1436" s="301" t="s">
        <v>78</v>
      </c>
      <c r="G1436" s="301" t="s">
        <v>77</v>
      </c>
      <c r="H1436" s="322">
        <v>6997427000</v>
      </c>
      <c r="I1436" s="322">
        <v>6997427000</v>
      </c>
      <c r="J1436" s="322">
        <v>1374682180</v>
      </c>
      <c r="K1436" s="364">
        <v>0.19645537995608958</v>
      </c>
      <c r="L1436" s="322">
        <v>0</v>
      </c>
      <c r="M1436" s="364">
        <v>0</v>
      </c>
      <c r="P1436">
        <f t="shared" si="501"/>
        <v>2025</v>
      </c>
      <c r="Q1436" t="str">
        <f t="shared" si="502"/>
        <v>Carlos Galán 2024-2027</v>
      </c>
      <c r="R1436" t="str">
        <f t="shared" si="503"/>
        <v>0219-INSTITUTO PARA LA INVESTIGACION EDUCATIVA Y EL DESARROLLO PEDAGÓGICO</v>
      </c>
      <c r="S1436" t="str">
        <f t="shared" si="504"/>
        <v>EDUCACIÓN</v>
      </c>
      <c r="T1436" t="str">
        <f t="shared" si="505"/>
        <v>Establecimientos Públicos</v>
      </c>
      <c r="U1436" t="str">
        <f t="shared" si="506"/>
        <v>Inversión directa</v>
      </c>
      <c r="V1436" t="s">
        <v>256</v>
      </c>
      <c r="W1436" s="53">
        <f t="shared" si="497"/>
        <v>6997427000</v>
      </c>
      <c r="X1436" s="53">
        <f t="shared" si="498"/>
        <v>6997427000</v>
      </c>
      <c r="Y1436" s="53">
        <f t="shared" si="499"/>
        <v>1374682180</v>
      </c>
      <c r="Z1436" s="53"/>
      <c r="AA1436" s="53">
        <f t="shared" si="500"/>
        <v>0</v>
      </c>
      <c r="AB1436" s="53"/>
      <c r="AC1436" s="53">
        <f t="shared" si="507"/>
        <v>6997427000</v>
      </c>
      <c r="AD1436" s="53">
        <f t="shared" si="508"/>
        <v>6997427000</v>
      </c>
      <c r="AE1436" s="53">
        <f t="shared" si="509"/>
        <v>1374682180</v>
      </c>
      <c r="AF1436" s="53">
        <f t="shared" si="510"/>
        <v>0.19645537995608958</v>
      </c>
      <c r="AG1436" s="53">
        <f t="shared" si="511"/>
        <v>0</v>
      </c>
      <c r="AI1436" s="53">
        <f t="shared" si="495"/>
        <v>0</v>
      </c>
      <c r="AJ1436" s="53">
        <f t="shared" si="495"/>
        <v>0</v>
      </c>
      <c r="AK1436" s="53">
        <f t="shared" si="495"/>
        <v>0</v>
      </c>
      <c r="AL1436" s="53">
        <f t="shared" si="495"/>
        <v>-0.19645537995608958</v>
      </c>
      <c r="AM1436" s="53">
        <f t="shared" si="496"/>
        <v>0</v>
      </c>
    </row>
    <row r="1437" spans="1:39" x14ac:dyDescent="0.35">
      <c r="A1437" s="301">
        <v>2025</v>
      </c>
      <c r="B1437" s="301" t="s">
        <v>85</v>
      </c>
      <c r="C1437" s="301" t="s">
        <v>60</v>
      </c>
      <c r="D1437" s="302" t="s">
        <v>14</v>
      </c>
      <c r="E1437" s="302" t="s">
        <v>228</v>
      </c>
      <c r="F1437" s="301" t="s">
        <v>76</v>
      </c>
      <c r="G1437" s="301" t="s">
        <v>77</v>
      </c>
      <c r="H1437" s="322">
        <v>22599412000</v>
      </c>
      <c r="I1437" s="322">
        <v>22599412000</v>
      </c>
      <c r="J1437" s="322">
        <v>2603717829</v>
      </c>
      <c r="K1437" s="364">
        <v>0.11521175104024831</v>
      </c>
      <c r="L1437" s="322">
        <v>1662894612</v>
      </c>
      <c r="M1437" s="364">
        <v>7.3581322027316459E-2</v>
      </c>
      <c r="P1437">
        <f t="shared" si="501"/>
        <v>2025</v>
      </c>
      <c r="Q1437" t="str">
        <f t="shared" si="502"/>
        <v>Carlos Galán 2024-2027</v>
      </c>
      <c r="R1437" t="str">
        <f t="shared" si="503"/>
        <v>0220-INSTITUTO DISTRITAL DE PARTICIPACIÓN Y ACCIÓN COMUNAL</v>
      </c>
      <c r="S1437" t="str">
        <f t="shared" si="504"/>
        <v>GOBIERNO</v>
      </c>
      <c r="T1437" t="str">
        <f t="shared" si="505"/>
        <v>Establecimientos Públicos</v>
      </c>
      <c r="U1437" t="str">
        <f t="shared" si="506"/>
        <v>Funcionamiento</v>
      </c>
      <c r="V1437" t="s">
        <v>256</v>
      </c>
      <c r="W1437" s="53">
        <f t="shared" si="497"/>
        <v>22599412000</v>
      </c>
      <c r="X1437" s="53">
        <f t="shared" si="498"/>
        <v>22599412000</v>
      </c>
      <c r="Y1437" s="53">
        <f t="shared" si="499"/>
        <v>2603717829</v>
      </c>
      <c r="Z1437" s="53"/>
      <c r="AA1437" s="53">
        <f t="shared" si="500"/>
        <v>1662894612</v>
      </c>
      <c r="AB1437" s="53"/>
      <c r="AC1437" s="53">
        <f t="shared" si="507"/>
        <v>22599412000</v>
      </c>
      <c r="AD1437" s="53">
        <f t="shared" si="508"/>
        <v>22599412000</v>
      </c>
      <c r="AE1437" s="53">
        <f t="shared" si="509"/>
        <v>2603717829</v>
      </c>
      <c r="AF1437" s="53">
        <f t="shared" si="510"/>
        <v>0.11521175104024831</v>
      </c>
      <c r="AG1437" s="53">
        <f t="shared" si="511"/>
        <v>1662894612</v>
      </c>
      <c r="AI1437" s="53">
        <f t="shared" si="495"/>
        <v>0</v>
      </c>
      <c r="AJ1437" s="53">
        <f t="shared" si="495"/>
        <v>0</v>
      </c>
      <c r="AK1437" s="53">
        <f t="shared" si="495"/>
        <v>0</v>
      </c>
      <c r="AL1437" s="53">
        <f t="shared" si="495"/>
        <v>-0.11521175104024831</v>
      </c>
      <c r="AM1437" s="53">
        <f t="shared" si="496"/>
        <v>0</v>
      </c>
    </row>
    <row r="1438" spans="1:39" x14ac:dyDescent="0.35">
      <c r="A1438" s="301">
        <v>2025</v>
      </c>
      <c r="B1438" s="301" t="s">
        <v>85</v>
      </c>
      <c r="C1438" s="301" t="s">
        <v>60</v>
      </c>
      <c r="D1438" s="302" t="s">
        <v>14</v>
      </c>
      <c r="E1438" s="302" t="s">
        <v>228</v>
      </c>
      <c r="F1438" s="301" t="s">
        <v>78</v>
      </c>
      <c r="G1438" s="301" t="s">
        <v>77</v>
      </c>
      <c r="H1438" s="322">
        <v>25977663000</v>
      </c>
      <c r="I1438" s="322">
        <v>25977663000</v>
      </c>
      <c r="J1438" s="322">
        <v>4365004004</v>
      </c>
      <c r="K1438" s="364">
        <v>0.16802912579164647</v>
      </c>
      <c r="L1438" s="322">
        <v>0</v>
      </c>
      <c r="M1438" s="364">
        <v>0</v>
      </c>
      <c r="P1438">
        <f t="shared" si="501"/>
        <v>2025</v>
      </c>
      <c r="Q1438" t="str">
        <f t="shared" si="502"/>
        <v>Carlos Galán 2024-2027</v>
      </c>
      <c r="R1438" t="str">
        <f t="shared" si="503"/>
        <v>0220-INSTITUTO DISTRITAL DE PARTICIPACIÓN Y ACCIÓN COMUNAL</v>
      </c>
      <c r="S1438" t="str">
        <f t="shared" si="504"/>
        <v>GOBIERNO</v>
      </c>
      <c r="T1438" t="str">
        <f t="shared" si="505"/>
        <v>Establecimientos Públicos</v>
      </c>
      <c r="U1438" t="str">
        <f t="shared" si="506"/>
        <v>Inversión directa</v>
      </c>
      <c r="V1438" t="s">
        <v>256</v>
      </c>
      <c r="W1438" s="53">
        <f t="shared" si="497"/>
        <v>25977663000</v>
      </c>
      <c r="X1438" s="53">
        <f t="shared" si="498"/>
        <v>25977663000</v>
      </c>
      <c r="Y1438" s="53">
        <f t="shared" si="499"/>
        <v>4365004004</v>
      </c>
      <c r="Z1438" s="53"/>
      <c r="AA1438" s="53">
        <f t="shared" si="500"/>
        <v>0</v>
      </c>
      <c r="AB1438" s="53"/>
      <c r="AC1438" s="53">
        <f t="shared" si="507"/>
        <v>25977663000</v>
      </c>
      <c r="AD1438" s="53">
        <f t="shared" si="508"/>
        <v>25977663000</v>
      </c>
      <c r="AE1438" s="53">
        <f t="shared" si="509"/>
        <v>4365004004</v>
      </c>
      <c r="AF1438" s="53">
        <f t="shared" si="510"/>
        <v>0.16802912579164647</v>
      </c>
      <c r="AG1438" s="53">
        <f t="shared" si="511"/>
        <v>0</v>
      </c>
      <c r="AI1438" s="53">
        <f t="shared" si="495"/>
        <v>0</v>
      </c>
      <c r="AJ1438" s="53">
        <f t="shared" si="495"/>
        <v>0</v>
      </c>
      <c r="AK1438" s="53">
        <f t="shared" si="495"/>
        <v>0</v>
      </c>
      <c r="AL1438" s="53">
        <f t="shared" si="495"/>
        <v>-0.16802912579164647</v>
      </c>
      <c r="AM1438" s="53">
        <f t="shared" si="496"/>
        <v>0</v>
      </c>
    </row>
    <row r="1439" spans="1:39" x14ac:dyDescent="0.35">
      <c r="A1439" s="301">
        <v>2025</v>
      </c>
      <c r="B1439" s="301" t="s">
        <v>85</v>
      </c>
      <c r="C1439" s="301" t="s">
        <v>61</v>
      </c>
      <c r="D1439" s="302" t="s">
        <v>10</v>
      </c>
      <c r="E1439" s="302" t="s">
        <v>228</v>
      </c>
      <c r="F1439" s="301" t="s">
        <v>76</v>
      </c>
      <c r="G1439" s="301" t="s">
        <v>77</v>
      </c>
      <c r="H1439" s="322">
        <v>18241795000</v>
      </c>
      <c r="I1439" s="322">
        <v>18241795000</v>
      </c>
      <c r="J1439" s="322">
        <v>3284919120</v>
      </c>
      <c r="K1439" s="364">
        <v>0.18007652865301907</v>
      </c>
      <c r="L1439" s="322">
        <v>1736546800</v>
      </c>
      <c r="M1439" s="364">
        <v>9.5196048415191595E-2</v>
      </c>
      <c r="P1439">
        <f t="shared" si="501"/>
        <v>2025</v>
      </c>
      <c r="Q1439" t="str">
        <f t="shared" si="502"/>
        <v>Carlos Galán 2024-2027</v>
      </c>
      <c r="R1439" t="str">
        <f t="shared" si="503"/>
        <v>0221-INSTITUTO DISTRITAL DE TURISMO</v>
      </c>
      <c r="S1439" t="str">
        <f t="shared" si="504"/>
        <v>DESARROLLO ECONÓMICO, INDUSTRIA Y TURISMO</v>
      </c>
      <c r="T1439" t="str">
        <f t="shared" si="505"/>
        <v>Establecimientos Públicos</v>
      </c>
      <c r="U1439" t="str">
        <f t="shared" si="506"/>
        <v>Funcionamiento</v>
      </c>
      <c r="V1439" t="s">
        <v>256</v>
      </c>
      <c r="W1439" s="53">
        <f t="shared" si="497"/>
        <v>18241795000</v>
      </c>
      <c r="X1439" s="53">
        <f t="shared" si="498"/>
        <v>18241795000</v>
      </c>
      <c r="Y1439" s="53">
        <f t="shared" si="499"/>
        <v>3284919120</v>
      </c>
      <c r="Z1439" s="53"/>
      <c r="AA1439" s="53">
        <f t="shared" si="500"/>
        <v>1736546800</v>
      </c>
      <c r="AB1439" s="53"/>
      <c r="AC1439" s="53">
        <f t="shared" si="507"/>
        <v>18241795000</v>
      </c>
      <c r="AD1439" s="53">
        <f t="shared" si="508"/>
        <v>18241795000</v>
      </c>
      <c r="AE1439" s="53">
        <f t="shared" si="509"/>
        <v>3284919120</v>
      </c>
      <c r="AF1439" s="53">
        <f t="shared" si="510"/>
        <v>0.18007652865301907</v>
      </c>
      <c r="AG1439" s="53">
        <f t="shared" si="511"/>
        <v>1736546800</v>
      </c>
      <c r="AI1439" s="53">
        <f t="shared" si="495"/>
        <v>0</v>
      </c>
      <c r="AJ1439" s="53">
        <f t="shared" si="495"/>
        <v>0</v>
      </c>
      <c r="AK1439" s="53">
        <f t="shared" si="495"/>
        <v>0</v>
      </c>
      <c r="AL1439" s="53">
        <f t="shared" si="495"/>
        <v>-0.18007652865301907</v>
      </c>
      <c r="AM1439" s="53">
        <f t="shared" si="496"/>
        <v>0</v>
      </c>
    </row>
    <row r="1440" spans="1:39" x14ac:dyDescent="0.35">
      <c r="A1440" s="301">
        <v>2025</v>
      </c>
      <c r="B1440" s="301" t="s">
        <v>85</v>
      </c>
      <c r="C1440" s="301" t="s">
        <v>61</v>
      </c>
      <c r="D1440" s="302" t="s">
        <v>10</v>
      </c>
      <c r="E1440" s="302" t="s">
        <v>228</v>
      </c>
      <c r="F1440" s="301" t="s">
        <v>78</v>
      </c>
      <c r="G1440" s="301" t="s">
        <v>77</v>
      </c>
      <c r="H1440" s="322">
        <v>14973826000</v>
      </c>
      <c r="I1440" s="322">
        <v>14973826000</v>
      </c>
      <c r="J1440" s="322">
        <v>5168252313</v>
      </c>
      <c r="K1440" s="364">
        <v>0.34515242216651909</v>
      </c>
      <c r="L1440" s="322">
        <v>0</v>
      </c>
      <c r="M1440" s="364">
        <v>0</v>
      </c>
      <c r="P1440">
        <f t="shared" si="501"/>
        <v>2025</v>
      </c>
      <c r="Q1440" t="str">
        <f t="shared" si="502"/>
        <v>Carlos Galán 2024-2027</v>
      </c>
      <c r="R1440" t="str">
        <f t="shared" si="503"/>
        <v>0221-INSTITUTO DISTRITAL DE TURISMO</v>
      </c>
      <c r="S1440" t="str">
        <f t="shared" si="504"/>
        <v>DESARROLLO ECONÓMICO, INDUSTRIA Y TURISMO</v>
      </c>
      <c r="T1440" t="str">
        <f t="shared" si="505"/>
        <v>Establecimientos Públicos</v>
      </c>
      <c r="U1440" t="str">
        <f t="shared" si="506"/>
        <v>Inversión directa</v>
      </c>
      <c r="V1440" t="s">
        <v>256</v>
      </c>
      <c r="W1440" s="53">
        <f t="shared" si="497"/>
        <v>14973826000</v>
      </c>
      <c r="X1440" s="53">
        <f t="shared" si="498"/>
        <v>14973826000</v>
      </c>
      <c r="Y1440" s="53">
        <f t="shared" si="499"/>
        <v>5168252313</v>
      </c>
      <c r="Z1440" s="53"/>
      <c r="AA1440" s="53">
        <f t="shared" si="500"/>
        <v>0</v>
      </c>
      <c r="AB1440" s="53"/>
      <c r="AC1440" s="53">
        <f t="shared" si="507"/>
        <v>14973826000</v>
      </c>
      <c r="AD1440" s="53">
        <f t="shared" si="508"/>
        <v>14973826000</v>
      </c>
      <c r="AE1440" s="53">
        <f t="shared" si="509"/>
        <v>5168252313</v>
      </c>
      <c r="AF1440" s="53">
        <f t="shared" si="510"/>
        <v>0.34515242216651909</v>
      </c>
      <c r="AG1440" s="53">
        <f t="shared" si="511"/>
        <v>0</v>
      </c>
      <c r="AI1440" s="53">
        <f t="shared" si="495"/>
        <v>0</v>
      </c>
      <c r="AJ1440" s="53">
        <f t="shared" si="495"/>
        <v>0</v>
      </c>
      <c r="AK1440" s="53">
        <f t="shared" si="495"/>
        <v>0</v>
      </c>
      <c r="AL1440" s="53">
        <f t="shared" si="495"/>
        <v>-0.34515242216651909</v>
      </c>
      <c r="AM1440" s="53">
        <f t="shared" si="496"/>
        <v>0</v>
      </c>
    </row>
    <row r="1441" spans="1:39" x14ac:dyDescent="0.35">
      <c r="A1441" s="301">
        <v>2025</v>
      </c>
      <c r="B1441" s="301" t="s">
        <v>85</v>
      </c>
      <c r="C1441" s="301" t="s">
        <v>61</v>
      </c>
      <c r="D1441" s="302" t="s">
        <v>10</v>
      </c>
      <c r="E1441" s="302" t="s">
        <v>228</v>
      </c>
      <c r="F1441" s="301" t="s">
        <v>80</v>
      </c>
      <c r="G1441" s="301" t="s">
        <v>77</v>
      </c>
      <c r="H1441" s="322">
        <v>0</v>
      </c>
      <c r="I1441" s="322">
        <v>0</v>
      </c>
      <c r="J1441" s="322">
        <v>0</v>
      </c>
      <c r="K1441" s="364">
        <v>0</v>
      </c>
      <c r="L1441" s="322">
        <v>0</v>
      </c>
      <c r="M1441" s="364">
        <v>0</v>
      </c>
      <c r="P1441">
        <f t="shared" si="501"/>
        <v>2025</v>
      </c>
      <c r="Q1441" t="str">
        <f t="shared" si="502"/>
        <v>Carlos Galán 2024-2027</v>
      </c>
      <c r="R1441" t="str">
        <f t="shared" si="503"/>
        <v>0221-INSTITUTO DISTRITAL DE TURISMO</v>
      </c>
      <c r="S1441" t="str">
        <f t="shared" si="504"/>
        <v>DESARROLLO ECONÓMICO, INDUSTRIA Y TURISMO</v>
      </c>
      <c r="T1441" t="str">
        <f t="shared" si="505"/>
        <v>Establecimientos Públicos</v>
      </c>
      <c r="U1441" t="str">
        <f t="shared" si="506"/>
        <v>Transferencias</v>
      </c>
      <c r="V1441" t="s">
        <v>256</v>
      </c>
      <c r="W1441" s="53">
        <f t="shared" si="497"/>
        <v>0</v>
      </c>
      <c r="X1441" s="53">
        <f t="shared" si="498"/>
        <v>0</v>
      </c>
      <c r="Y1441" s="53">
        <f t="shared" si="499"/>
        <v>0</v>
      </c>
      <c r="Z1441" s="53"/>
      <c r="AA1441" s="53">
        <f t="shared" si="500"/>
        <v>0</v>
      </c>
      <c r="AB1441" s="53"/>
      <c r="AC1441" s="53">
        <f t="shared" si="507"/>
        <v>0</v>
      </c>
      <c r="AD1441" s="53">
        <f t="shared" si="508"/>
        <v>0</v>
      </c>
      <c r="AE1441" s="53">
        <f t="shared" si="509"/>
        <v>0</v>
      </c>
      <c r="AF1441" s="53">
        <f t="shared" si="510"/>
        <v>0</v>
      </c>
      <c r="AG1441" s="53">
        <f t="shared" si="511"/>
        <v>0</v>
      </c>
      <c r="AI1441" s="53">
        <f t="shared" si="495"/>
        <v>0</v>
      </c>
      <c r="AJ1441" s="53">
        <f t="shared" si="495"/>
        <v>0</v>
      </c>
      <c r="AK1441" s="53">
        <f t="shared" si="495"/>
        <v>0</v>
      </c>
      <c r="AL1441" s="53">
        <f t="shared" si="495"/>
        <v>0</v>
      </c>
      <c r="AM1441" s="53">
        <f t="shared" si="496"/>
        <v>0</v>
      </c>
    </row>
    <row r="1442" spans="1:39" x14ac:dyDescent="0.35">
      <c r="A1442" s="301">
        <v>2025</v>
      </c>
      <c r="B1442" s="301" t="s">
        <v>85</v>
      </c>
      <c r="C1442" s="301" t="s">
        <v>62</v>
      </c>
      <c r="D1442" s="302" t="s">
        <v>9</v>
      </c>
      <c r="E1442" s="302" t="s">
        <v>228</v>
      </c>
      <c r="F1442" s="301" t="s">
        <v>76</v>
      </c>
      <c r="G1442" s="301" t="s">
        <v>77</v>
      </c>
      <c r="H1442" s="322">
        <v>19480583000</v>
      </c>
      <c r="I1442" s="322">
        <v>19480583000</v>
      </c>
      <c r="J1442" s="322">
        <v>5106764511</v>
      </c>
      <c r="K1442" s="364">
        <v>0.26214639012600394</v>
      </c>
      <c r="L1442" s="322">
        <v>1299976778</v>
      </c>
      <c r="M1442" s="364">
        <v>6.6731923680107524E-2</v>
      </c>
      <c r="P1442">
        <f t="shared" si="501"/>
        <v>2025</v>
      </c>
      <c r="Q1442" t="str">
        <f t="shared" si="502"/>
        <v>Carlos Galán 2024-2027</v>
      </c>
      <c r="R1442" t="str">
        <f t="shared" si="503"/>
        <v>0222-INSTITUTO DISTRITAL DE LAS ARTES</v>
      </c>
      <c r="S1442" t="str">
        <f t="shared" si="504"/>
        <v>CULTURA, RECREACIÓN Y DEPORTE</v>
      </c>
      <c r="T1442" t="str">
        <f t="shared" si="505"/>
        <v>Establecimientos Públicos</v>
      </c>
      <c r="U1442" t="str">
        <f t="shared" si="506"/>
        <v>Funcionamiento</v>
      </c>
      <c r="V1442" t="s">
        <v>256</v>
      </c>
      <c r="W1442" s="53">
        <f t="shared" si="497"/>
        <v>19480583000</v>
      </c>
      <c r="X1442" s="53">
        <f t="shared" si="498"/>
        <v>19480583000</v>
      </c>
      <c r="Y1442" s="53">
        <f t="shared" si="499"/>
        <v>5106764511</v>
      </c>
      <c r="Z1442" s="53"/>
      <c r="AA1442" s="53">
        <f t="shared" si="500"/>
        <v>1299976778</v>
      </c>
      <c r="AB1442" s="53"/>
      <c r="AC1442" s="53">
        <f t="shared" si="507"/>
        <v>19480583000</v>
      </c>
      <c r="AD1442" s="53">
        <f t="shared" si="508"/>
        <v>19480583000</v>
      </c>
      <c r="AE1442" s="53">
        <f t="shared" si="509"/>
        <v>5106764511</v>
      </c>
      <c r="AF1442" s="53">
        <f t="shared" si="510"/>
        <v>0.26214639012600394</v>
      </c>
      <c r="AG1442" s="53">
        <f t="shared" si="511"/>
        <v>1299976778</v>
      </c>
      <c r="AI1442" s="53">
        <f t="shared" si="495"/>
        <v>0</v>
      </c>
      <c r="AJ1442" s="53">
        <f t="shared" si="495"/>
        <v>0</v>
      </c>
      <c r="AK1442" s="53">
        <f t="shared" si="495"/>
        <v>0</v>
      </c>
      <c r="AL1442" s="53">
        <f t="shared" si="495"/>
        <v>-0.26214639012600394</v>
      </c>
      <c r="AM1442" s="53">
        <f t="shared" si="496"/>
        <v>0</v>
      </c>
    </row>
    <row r="1443" spans="1:39" x14ac:dyDescent="0.35">
      <c r="A1443" s="301">
        <v>2025</v>
      </c>
      <c r="B1443" s="301" t="s">
        <v>85</v>
      </c>
      <c r="C1443" s="301" t="s">
        <v>62</v>
      </c>
      <c r="D1443" s="302" t="s">
        <v>9</v>
      </c>
      <c r="E1443" s="302" t="s">
        <v>228</v>
      </c>
      <c r="F1443" s="301" t="s">
        <v>78</v>
      </c>
      <c r="G1443" s="301" t="s">
        <v>77</v>
      </c>
      <c r="H1443" s="322">
        <v>200148665000</v>
      </c>
      <c r="I1443" s="322">
        <v>200148665000</v>
      </c>
      <c r="J1443" s="322">
        <v>74838840183</v>
      </c>
      <c r="K1443" s="364">
        <v>0.37391625961132441</v>
      </c>
      <c r="L1443" s="322">
        <v>4722677303</v>
      </c>
      <c r="M1443" s="364">
        <v>2.3595847131930657E-2</v>
      </c>
      <c r="P1443">
        <f t="shared" si="501"/>
        <v>2025</v>
      </c>
      <c r="Q1443" t="str">
        <f t="shared" si="502"/>
        <v>Carlos Galán 2024-2027</v>
      </c>
      <c r="R1443" t="str">
        <f t="shared" si="503"/>
        <v>0222-INSTITUTO DISTRITAL DE LAS ARTES</v>
      </c>
      <c r="S1443" t="str">
        <f t="shared" si="504"/>
        <v>CULTURA, RECREACIÓN Y DEPORTE</v>
      </c>
      <c r="T1443" t="str">
        <f t="shared" si="505"/>
        <v>Establecimientos Públicos</v>
      </c>
      <c r="U1443" t="str">
        <f t="shared" si="506"/>
        <v>Inversión directa</v>
      </c>
      <c r="V1443" t="s">
        <v>256</v>
      </c>
      <c r="W1443" s="53">
        <f t="shared" si="497"/>
        <v>200148665000</v>
      </c>
      <c r="X1443" s="53">
        <f t="shared" si="498"/>
        <v>200148665000</v>
      </c>
      <c r="Y1443" s="53">
        <f t="shared" si="499"/>
        <v>74838840183</v>
      </c>
      <c r="Z1443" s="53"/>
      <c r="AA1443" s="53">
        <f t="shared" si="500"/>
        <v>4722677303</v>
      </c>
      <c r="AB1443" s="53"/>
      <c r="AC1443" s="53">
        <f t="shared" si="507"/>
        <v>200148665000</v>
      </c>
      <c r="AD1443" s="53">
        <f t="shared" si="508"/>
        <v>200148665000</v>
      </c>
      <c r="AE1443" s="53">
        <f t="shared" si="509"/>
        <v>74838840183</v>
      </c>
      <c r="AF1443" s="53">
        <f t="shared" si="510"/>
        <v>0.37391625961132441</v>
      </c>
      <c r="AG1443" s="53">
        <f t="shared" si="511"/>
        <v>4722677303</v>
      </c>
      <c r="AI1443" s="53">
        <f t="shared" si="495"/>
        <v>0</v>
      </c>
      <c r="AJ1443" s="53">
        <f t="shared" si="495"/>
        <v>0</v>
      </c>
      <c r="AK1443" s="53">
        <f t="shared" si="495"/>
        <v>0</v>
      </c>
      <c r="AL1443" s="53">
        <f t="shared" si="495"/>
        <v>-0.37391625961132441</v>
      </c>
      <c r="AM1443" s="53">
        <f t="shared" si="496"/>
        <v>0</v>
      </c>
    </row>
    <row r="1444" spans="1:39" x14ac:dyDescent="0.35">
      <c r="A1444" s="301">
        <v>2025</v>
      </c>
      <c r="B1444" s="301" t="s">
        <v>85</v>
      </c>
      <c r="C1444" s="301" t="s">
        <v>63</v>
      </c>
      <c r="D1444" s="302" t="s">
        <v>16</v>
      </c>
      <c r="E1444" s="302" t="s">
        <v>228</v>
      </c>
      <c r="F1444" s="301" t="s">
        <v>76</v>
      </c>
      <c r="G1444" s="301" t="s">
        <v>77</v>
      </c>
      <c r="H1444" s="322">
        <v>83871298000</v>
      </c>
      <c r="I1444" s="322">
        <v>83871298000</v>
      </c>
      <c r="J1444" s="322">
        <v>12993694753</v>
      </c>
      <c r="K1444" s="364">
        <v>0.15492421201112208</v>
      </c>
      <c r="L1444" s="322">
        <v>8214303911</v>
      </c>
      <c r="M1444" s="364">
        <v>9.7939391745195115E-2</v>
      </c>
      <c r="P1444">
        <f t="shared" si="501"/>
        <v>2025</v>
      </c>
      <c r="Q1444" t="str">
        <f t="shared" si="502"/>
        <v>Carlos Galán 2024-2027</v>
      </c>
      <c r="R1444" t="str">
        <f t="shared" si="503"/>
        <v>0226-UNIDAD ADMINISTRATIVA ESPECIAL DE CATASTRO</v>
      </c>
      <c r="S1444" t="str">
        <f t="shared" si="504"/>
        <v>HACIENDA</v>
      </c>
      <c r="T1444" t="str">
        <f t="shared" si="505"/>
        <v>Establecimientos Públicos</v>
      </c>
      <c r="U1444" t="str">
        <f t="shared" si="506"/>
        <v>Funcionamiento</v>
      </c>
      <c r="V1444" t="s">
        <v>256</v>
      </c>
      <c r="W1444" s="53">
        <f t="shared" si="497"/>
        <v>83871298000</v>
      </c>
      <c r="X1444" s="53">
        <f t="shared" si="498"/>
        <v>83871298000</v>
      </c>
      <c r="Y1444" s="53">
        <f t="shared" si="499"/>
        <v>12993694753</v>
      </c>
      <c r="Z1444" s="53"/>
      <c r="AA1444" s="53">
        <f t="shared" si="500"/>
        <v>8214303911</v>
      </c>
      <c r="AB1444" s="53"/>
      <c r="AC1444" s="53">
        <f t="shared" si="507"/>
        <v>83871298000</v>
      </c>
      <c r="AD1444" s="53">
        <f t="shared" si="508"/>
        <v>83871298000</v>
      </c>
      <c r="AE1444" s="53">
        <f t="shared" si="509"/>
        <v>12993694753</v>
      </c>
      <c r="AF1444" s="53">
        <f t="shared" si="510"/>
        <v>0.15492421201112208</v>
      </c>
      <c r="AG1444" s="53">
        <f t="shared" si="511"/>
        <v>8214303911</v>
      </c>
      <c r="AI1444" s="53">
        <f t="shared" si="495"/>
        <v>0</v>
      </c>
      <c r="AJ1444" s="53">
        <f t="shared" si="495"/>
        <v>0</v>
      </c>
      <c r="AK1444" s="53">
        <f t="shared" si="495"/>
        <v>0</v>
      </c>
      <c r="AL1444" s="53">
        <f t="shared" si="495"/>
        <v>-0.15492421201112208</v>
      </c>
      <c r="AM1444" s="53">
        <f t="shared" si="496"/>
        <v>0</v>
      </c>
    </row>
    <row r="1445" spans="1:39" x14ac:dyDescent="0.35">
      <c r="A1445" s="301">
        <v>2025</v>
      </c>
      <c r="B1445" s="301" t="s">
        <v>85</v>
      </c>
      <c r="C1445" s="301" t="s">
        <v>63</v>
      </c>
      <c r="D1445" s="302" t="s">
        <v>16</v>
      </c>
      <c r="E1445" s="302" t="s">
        <v>228</v>
      </c>
      <c r="F1445" s="301" t="s">
        <v>78</v>
      </c>
      <c r="G1445" s="301" t="s">
        <v>77</v>
      </c>
      <c r="H1445" s="322">
        <v>42858523000</v>
      </c>
      <c r="I1445" s="322">
        <v>42858523000</v>
      </c>
      <c r="J1445" s="322">
        <v>18184367198</v>
      </c>
      <c r="K1445" s="364">
        <v>0.42428823779111569</v>
      </c>
      <c r="L1445" s="322">
        <v>168941382</v>
      </c>
      <c r="M1445" s="364">
        <v>3.9418386396563405E-3</v>
      </c>
      <c r="P1445">
        <f t="shared" si="501"/>
        <v>2025</v>
      </c>
      <c r="Q1445" t="str">
        <f t="shared" si="502"/>
        <v>Carlos Galán 2024-2027</v>
      </c>
      <c r="R1445" t="str">
        <f t="shared" si="503"/>
        <v>0226-UNIDAD ADMINISTRATIVA ESPECIAL DE CATASTRO</v>
      </c>
      <c r="S1445" t="str">
        <f t="shared" si="504"/>
        <v>HACIENDA</v>
      </c>
      <c r="T1445" t="str">
        <f t="shared" si="505"/>
        <v>Establecimientos Públicos</v>
      </c>
      <c r="U1445" t="str">
        <f t="shared" si="506"/>
        <v>Inversión directa</v>
      </c>
      <c r="V1445" t="s">
        <v>256</v>
      </c>
      <c r="W1445" s="53">
        <f t="shared" si="497"/>
        <v>42858523000</v>
      </c>
      <c r="X1445" s="53">
        <f t="shared" si="498"/>
        <v>42858523000</v>
      </c>
      <c r="Y1445" s="53">
        <f t="shared" si="499"/>
        <v>18184367198</v>
      </c>
      <c r="Z1445" s="53"/>
      <c r="AA1445" s="53">
        <f t="shared" si="500"/>
        <v>168941382</v>
      </c>
      <c r="AB1445" s="53"/>
      <c r="AC1445" s="53">
        <f t="shared" si="507"/>
        <v>42858523000</v>
      </c>
      <c r="AD1445" s="53">
        <f t="shared" si="508"/>
        <v>42858523000</v>
      </c>
      <c r="AE1445" s="53">
        <f t="shared" si="509"/>
        <v>18184367198</v>
      </c>
      <c r="AF1445" s="53">
        <f t="shared" si="510"/>
        <v>0.42428823779111569</v>
      </c>
      <c r="AG1445" s="53">
        <f t="shared" si="511"/>
        <v>168941382</v>
      </c>
      <c r="AI1445" s="53">
        <f t="shared" si="495"/>
        <v>0</v>
      </c>
      <c r="AJ1445" s="53">
        <f t="shared" si="495"/>
        <v>0</v>
      </c>
      <c r="AK1445" s="53">
        <f t="shared" si="495"/>
        <v>0</v>
      </c>
      <c r="AL1445" s="53">
        <f t="shared" si="495"/>
        <v>-0.42428823779111569</v>
      </c>
      <c r="AM1445" s="53">
        <f t="shared" si="496"/>
        <v>0</v>
      </c>
    </row>
    <row r="1446" spans="1:39" x14ac:dyDescent="0.35">
      <c r="A1446" s="301">
        <v>2025</v>
      </c>
      <c r="B1446" s="301" t="s">
        <v>85</v>
      </c>
      <c r="C1446" s="301" t="s">
        <v>63</v>
      </c>
      <c r="D1446" s="302" t="s">
        <v>16</v>
      </c>
      <c r="E1446" s="302" t="s">
        <v>228</v>
      </c>
      <c r="F1446" s="301" t="s">
        <v>80</v>
      </c>
      <c r="G1446" s="301" t="s">
        <v>77</v>
      </c>
      <c r="H1446" s="322">
        <v>0</v>
      </c>
      <c r="I1446" s="322">
        <v>0</v>
      </c>
      <c r="J1446" s="322">
        <v>0</v>
      </c>
      <c r="K1446" s="364">
        <v>0</v>
      </c>
      <c r="L1446" s="322">
        <v>0</v>
      </c>
      <c r="M1446" s="364">
        <v>0</v>
      </c>
      <c r="P1446">
        <f t="shared" si="501"/>
        <v>2025</v>
      </c>
      <c r="Q1446" t="str">
        <f t="shared" si="502"/>
        <v>Carlos Galán 2024-2027</v>
      </c>
      <c r="R1446" t="str">
        <f t="shared" si="503"/>
        <v>0226-UNIDAD ADMINISTRATIVA ESPECIAL DE CATASTRO</v>
      </c>
      <c r="S1446" t="str">
        <f t="shared" si="504"/>
        <v>HACIENDA</v>
      </c>
      <c r="T1446" t="str">
        <f t="shared" si="505"/>
        <v>Establecimientos Públicos</v>
      </c>
      <c r="U1446" t="str">
        <f t="shared" si="506"/>
        <v>Transferencias</v>
      </c>
      <c r="V1446" t="s">
        <v>256</v>
      </c>
      <c r="W1446" s="53">
        <f t="shared" si="497"/>
        <v>0</v>
      </c>
      <c r="X1446" s="53">
        <f t="shared" si="498"/>
        <v>0</v>
      </c>
      <c r="Y1446" s="53">
        <f t="shared" si="499"/>
        <v>0</v>
      </c>
      <c r="Z1446" s="53"/>
      <c r="AA1446" s="53">
        <f t="shared" si="500"/>
        <v>0</v>
      </c>
      <c r="AB1446" s="53"/>
      <c r="AC1446" s="53">
        <f t="shared" si="507"/>
        <v>0</v>
      </c>
      <c r="AD1446" s="53">
        <f t="shared" si="508"/>
        <v>0</v>
      </c>
      <c r="AE1446" s="53">
        <f t="shared" si="509"/>
        <v>0</v>
      </c>
      <c r="AF1446" s="53">
        <f t="shared" si="510"/>
        <v>0</v>
      </c>
      <c r="AG1446" s="53">
        <f t="shared" si="511"/>
        <v>0</v>
      </c>
      <c r="AI1446" s="53">
        <f t="shared" si="495"/>
        <v>0</v>
      </c>
      <c r="AJ1446" s="53">
        <f t="shared" si="495"/>
        <v>0</v>
      </c>
      <c r="AK1446" s="53">
        <f t="shared" si="495"/>
        <v>0</v>
      </c>
      <c r="AL1446" s="53">
        <f t="shared" si="495"/>
        <v>0</v>
      </c>
      <c r="AM1446" s="53">
        <f t="shared" si="496"/>
        <v>0</v>
      </c>
    </row>
    <row r="1447" spans="1:39" x14ac:dyDescent="0.35">
      <c r="A1447" s="301">
        <v>2025</v>
      </c>
      <c r="B1447" s="301" t="s">
        <v>85</v>
      </c>
      <c r="C1447" s="301" t="s">
        <v>64</v>
      </c>
      <c r="D1447" s="302" t="s">
        <v>18</v>
      </c>
      <c r="E1447" s="302" t="s">
        <v>228</v>
      </c>
      <c r="F1447" s="301" t="s">
        <v>76</v>
      </c>
      <c r="G1447" s="301" t="s">
        <v>77</v>
      </c>
      <c r="H1447" s="322">
        <v>50560931000</v>
      </c>
      <c r="I1447" s="322">
        <v>50560931000</v>
      </c>
      <c r="J1447" s="322">
        <v>6604481679</v>
      </c>
      <c r="K1447" s="364">
        <v>0.13062421020293316</v>
      </c>
      <c r="L1447" s="322">
        <v>3510714834</v>
      </c>
      <c r="M1447" s="364">
        <v>6.9435328119254763E-2</v>
      </c>
      <c r="P1447">
        <f t="shared" si="501"/>
        <v>2025</v>
      </c>
      <c r="Q1447" t="str">
        <f t="shared" si="502"/>
        <v>Carlos Galán 2024-2027</v>
      </c>
      <c r="R1447" t="str">
        <f t="shared" si="503"/>
        <v>0227-UNIDAD ADTIVA ESPECIAL DE REHABILITACIÓN Y MANTO. VIAL</v>
      </c>
      <c r="S1447" t="str">
        <f t="shared" si="504"/>
        <v>MOVILIDAD</v>
      </c>
      <c r="T1447" t="str">
        <f t="shared" si="505"/>
        <v>Establecimientos Públicos</v>
      </c>
      <c r="U1447" t="str">
        <f t="shared" si="506"/>
        <v>Funcionamiento</v>
      </c>
      <c r="V1447" t="s">
        <v>256</v>
      </c>
      <c r="W1447" s="53">
        <f t="shared" si="497"/>
        <v>50560931000</v>
      </c>
      <c r="X1447" s="53">
        <f t="shared" si="498"/>
        <v>50560931000</v>
      </c>
      <c r="Y1447" s="53">
        <f t="shared" si="499"/>
        <v>6604481679</v>
      </c>
      <c r="Z1447" s="53"/>
      <c r="AA1447" s="53">
        <f t="shared" si="500"/>
        <v>3510714834</v>
      </c>
      <c r="AB1447" s="53"/>
      <c r="AC1447" s="53">
        <f t="shared" si="507"/>
        <v>50560931000</v>
      </c>
      <c r="AD1447" s="53">
        <f t="shared" si="508"/>
        <v>50560931000</v>
      </c>
      <c r="AE1447" s="53">
        <f t="shared" si="509"/>
        <v>6604481679</v>
      </c>
      <c r="AF1447" s="53">
        <f t="shared" si="510"/>
        <v>0.13062421020293316</v>
      </c>
      <c r="AG1447" s="53">
        <f t="shared" si="511"/>
        <v>3510714834</v>
      </c>
      <c r="AI1447" s="53">
        <f t="shared" si="495"/>
        <v>0</v>
      </c>
      <c r="AJ1447" s="53">
        <f t="shared" si="495"/>
        <v>0</v>
      </c>
      <c r="AK1447" s="53">
        <f t="shared" si="495"/>
        <v>0</v>
      </c>
      <c r="AL1447" s="53">
        <f t="shared" si="495"/>
        <v>-0.13062421020293316</v>
      </c>
      <c r="AM1447" s="53">
        <f t="shared" si="496"/>
        <v>0</v>
      </c>
    </row>
    <row r="1448" spans="1:39" x14ac:dyDescent="0.35">
      <c r="A1448" s="301">
        <v>2025</v>
      </c>
      <c r="B1448" s="301" t="s">
        <v>85</v>
      </c>
      <c r="C1448" s="301" t="s">
        <v>64</v>
      </c>
      <c r="D1448" s="302" t="s">
        <v>18</v>
      </c>
      <c r="E1448" s="302" t="s">
        <v>228</v>
      </c>
      <c r="F1448" s="301" t="s">
        <v>78</v>
      </c>
      <c r="G1448" s="301" t="s">
        <v>77</v>
      </c>
      <c r="H1448" s="322">
        <v>191598633000</v>
      </c>
      <c r="I1448" s="322">
        <v>191598633000</v>
      </c>
      <c r="J1448" s="322">
        <v>11166402532</v>
      </c>
      <c r="K1448" s="364">
        <v>5.8280178502108627E-2</v>
      </c>
      <c r="L1448" s="322">
        <v>54660620</v>
      </c>
      <c r="M1448" s="364">
        <v>2.8528710849414044E-4</v>
      </c>
      <c r="P1448">
        <f t="shared" si="501"/>
        <v>2025</v>
      </c>
      <c r="Q1448" t="str">
        <f t="shared" si="502"/>
        <v>Carlos Galán 2024-2027</v>
      </c>
      <c r="R1448" t="str">
        <f t="shared" si="503"/>
        <v>0227-UNIDAD ADTIVA ESPECIAL DE REHABILITACIÓN Y MANTO. VIAL</v>
      </c>
      <c r="S1448" t="str">
        <f t="shared" si="504"/>
        <v>MOVILIDAD</v>
      </c>
      <c r="T1448" t="str">
        <f t="shared" si="505"/>
        <v>Establecimientos Públicos</v>
      </c>
      <c r="U1448" t="str">
        <f t="shared" si="506"/>
        <v>Inversión directa</v>
      </c>
      <c r="V1448" t="s">
        <v>256</v>
      </c>
      <c r="W1448" s="53">
        <f t="shared" si="497"/>
        <v>191598633000</v>
      </c>
      <c r="X1448" s="53">
        <f t="shared" si="498"/>
        <v>191598633000</v>
      </c>
      <c r="Y1448" s="53">
        <f t="shared" si="499"/>
        <v>11166402532</v>
      </c>
      <c r="Z1448" s="53"/>
      <c r="AA1448" s="53">
        <f t="shared" si="500"/>
        <v>54660620</v>
      </c>
      <c r="AB1448" s="53"/>
      <c r="AC1448" s="53">
        <f t="shared" si="507"/>
        <v>191598633000</v>
      </c>
      <c r="AD1448" s="53">
        <f t="shared" si="508"/>
        <v>191598633000</v>
      </c>
      <c r="AE1448" s="53">
        <f t="shared" si="509"/>
        <v>11166402532</v>
      </c>
      <c r="AF1448" s="53">
        <f t="shared" si="510"/>
        <v>5.8280178502108627E-2</v>
      </c>
      <c r="AG1448" s="53">
        <f t="shared" si="511"/>
        <v>54660620</v>
      </c>
      <c r="AI1448" s="53">
        <f t="shared" si="495"/>
        <v>0</v>
      </c>
      <c r="AJ1448" s="53">
        <f t="shared" si="495"/>
        <v>0</v>
      </c>
      <c r="AK1448" s="53">
        <f t="shared" si="495"/>
        <v>0</v>
      </c>
      <c r="AL1448" s="53">
        <f t="shared" si="495"/>
        <v>-5.8280178502108627E-2</v>
      </c>
      <c r="AM1448" s="53">
        <f t="shared" si="496"/>
        <v>0</v>
      </c>
    </row>
    <row r="1449" spans="1:39" x14ac:dyDescent="0.35">
      <c r="A1449" s="301">
        <v>2025</v>
      </c>
      <c r="B1449" s="301" t="s">
        <v>85</v>
      </c>
      <c r="C1449" s="301" t="s">
        <v>65</v>
      </c>
      <c r="D1449" s="302" t="s">
        <v>15</v>
      </c>
      <c r="E1449" s="302" t="s">
        <v>228</v>
      </c>
      <c r="F1449" s="301" t="s">
        <v>76</v>
      </c>
      <c r="G1449" s="301" t="s">
        <v>77</v>
      </c>
      <c r="H1449" s="322">
        <v>354796211000</v>
      </c>
      <c r="I1449" s="322">
        <v>354796211000</v>
      </c>
      <c r="J1449" s="322">
        <v>4107190453</v>
      </c>
      <c r="K1449" s="364">
        <v>1.157619592786463E-2</v>
      </c>
      <c r="L1449" s="322">
        <v>2502332905</v>
      </c>
      <c r="M1449" s="364">
        <v>7.0528738115526266E-3</v>
      </c>
      <c r="P1449">
        <f t="shared" si="501"/>
        <v>2025</v>
      </c>
      <c r="Q1449" t="str">
        <f t="shared" si="502"/>
        <v>Carlos Galán 2024-2027</v>
      </c>
      <c r="R1449" t="str">
        <f t="shared" si="503"/>
        <v>0228-UNIDAD ADMINISTRATIVA ESPECIAL DE SERVICIOS PÚBLICOS</v>
      </c>
      <c r="S1449" t="str">
        <f t="shared" si="504"/>
        <v>HÁBITAT</v>
      </c>
      <c r="T1449" t="str">
        <f t="shared" si="505"/>
        <v>Establecimientos Públicos</v>
      </c>
      <c r="U1449" t="str">
        <f t="shared" si="506"/>
        <v>Funcionamiento</v>
      </c>
      <c r="V1449" t="s">
        <v>256</v>
      </c>
      <c r="W1449" s="53">
        <f t="shared" si="497"/>
        <v>354796211000</v>
      </c>
      <c r="X1449" s="53">
        <f t="shared" si="498"/>
        <v>354796211000</v>
      </c>
      <c r="Y1449" s="53">
        <f t="shared" si="499"/>
        <v>4107190453</v>
      </c>
      <c r="Z1449" s="53"/>
      <c r="AA1449" s="53">
        <f t="shared" si="500"/>
        <v>2502332905</v>
      </c>
      <c r="AB1449" s="53"/>
      <c r="AC1449" s="53">
        <f t="shared" si="507"/>
        <v>354796211000</v>
      </c>
      <c r="AD1449" s="53">
        <f t="shared" si="508"/>
        <v>354796211000</v>
      </c>
      <c r="AE1449" s="53">
        <f t="shared" si="509"/>
        <v>4107190453</v>
      </c>
      <c r="AF1449" s="53">
        <f t="shared" si="510"/>
        <v>1.157619592786463E-2</v>
      </c>
      <c r="AG1449" s="53">
        <f t="shared" si="511"/>
        <v>2502332905</v>
      </c>
      <c r="AI1449" s="53">
        <f t="shared" si="495"/>
        <v>0</v>
      </c>
      <c r="AJ1449" s="53">
        <f t="shared" si="495"/>
        <v>0</v>
      </c>
      <c r="AK1449" s="53">
        <f t="shared" si="495"/>
        <v>0</v>
      </c>
      <c r="AL1449" s="53">
        <f t="shared" si="495"/>
        <v>-1.157619592786463E-2</v>
      </c>
      <c r="AM1449" s="53">
        <f t="shared" si="496"/>
        <v>0</v>
      </c>
    </row>
    <row r="1450" spans="1:39" x14ac:dyDescent="0.35">
      <c r="A1450" s="301">
        <v>2025</v>
      </c>
      <c r="B1450" s="301" t="s">
        <v>85</v>
      </c>
      <c r="C1450" s="301" t="s">
        <v>65</v>
      </c>
      <c r="D1450" s="302" t="s">
        <v>15</v>
      </c>
      <c r="E1450" s="302" t="s">
        <v>228</v>
      </c>
      <c r="F1450" s="301" t="s">
        <v>78</v>
      </c>
      <c r="G1450" s="301" t="s">
        <v>77</v>
      </c>
      <c r="H1450" s="322">
        <v>192112925000</v>
      </c>
      <c r="I1450" s="322">
        <v>192112925000</v>
      </c>
      <c r="J1450" s="322">
        <v>35560323567</v>
      </c>
      <c r="K1450" s="364">
        <v>0.18510115114326639</v>
      </c>
      <c r="L1450" s="322">
        <v>10397872</v>
      </c>
      <c r="M1450" s="364">
        <v>5.4123750393160691E-5</v>
      </c>
      <c r="P1450">
        <f t="shared" si="501"/>
        <v>2025</v>
      </c>
      <c r="Q1450" t="str">
        <f t="shared" si="502"/>
        <v>Carlos Galán 2024-2027</v>
      </c>
      <c r="R1450" t="str">
        <f t="shared" si="503"/>
        <v>0228-UNIDAD ADMINISTRATIVA ESPECIAL DE SERVICIOS PÚBLICOS</v>
      </c>
      <c r="S1450" t="str">
        <f t="shared" si="504"/>
        <v>HÁBITAT</v>
      </c>
      <c r="T1450" t="str">
        <f t="shared" si="505"/>
        <v>Establecimientos Públicos</v>
      </c>
      <c r="U1450" t="str">
        <f t="shared" si="506"/>
        <v>Inversión directa</v>
      </c>
      <c r="V1450" t="s">
        <v>256</v>
      </c>
      <c r="W1450" s="53">
        <f t="shared" si="497"/>
        <v>192112925000</v>
      </c>
      <c r="X1450" s="53">
        <f t="shared" si="498"/>
        <v>192112925000</v>
      </c>
      <c r="Y1450" s="53">
        <f t="shared" si="499"/>
        <v>35560323567</v>
      </c>
      <c r="Z1450" s="53"/>
      <c r="AA1450" s="53">
        <f t="shared" si="500"/>
        <v>10397872</v>
      </c>
      <c r="AB1450" s="53"/>
      <c r="AC1450" s="53">
        <f t="shared" si="507"/>
        <v>192112925000</v>
      </c>
      <c r="AD1450" s="53">
        <f t="shared" si="508"/>
        <v>192112925000</v>
      </c>
      <c r="AE1450" s="53">
        <f t="shared" si="509"/>
        <v>35560323567</v>
      </c>
      <c r="AF1450" s="53">
        <f t="shared" si="510"/>
        <v>0.18510115114326639</v>
      </c>
      <c r="AG1450" s="53">
        <f t="shared" si="511"/>
        <v>10397872</v>
      </c>
      <c r="AI1450" s="53">
        <f t="shared" si="495"/>
        <v>0</v>
      </c>
      <c r="AJ1450" s="53">
        <f t="shared" si="495"/>
        <v>0</v>
      </c>
      <c r="AK1450" s="53">
        <f t="shared" si="495"/>
        <v>0</v>
      </c>
      <c r="AL1450" s="53">
        <f t="shared" si="495"/>
        <v>-0.18510115114326639</v>
      </c>
      <c r="AM1450" s="53">
        <f t="shared" si="496"/>
        <v>0</v>
      </c>
    </row>
    <row r="1451" spans="1:39" x14ac:dyDescent="0.35">
      <c r="A1451" s="301">
        <v>2025</v>
      </c>
      <c r="B1451" s="301" t="s">
        <v>85</v>
      </c>
      <c r="C1451" s="301" t="s">
        <v>66</v>
      </c>
      <c r="D1451" s="302" t="s">
        <v>8</v>
      </c>
      <c r="E1451" s="302" t="s">
        <v>228</v>
      </c>
      <c r="F1451" s="301" t="s">
        <v>76</v>
      </c>
      <c r="G1451" s="301" t="s">
        <v>77</v>
      </c>
      <c r="H1451" s="322">
        <v>8709602000</v>
      </c>
      <c r="I1451" s="322">
        <v>8709602000</v>
      </c>
      <c r="J1451" s="322">
        <v>1184701839</v>
      </c>
      <c r="K1451" s="364">
        <v>0.13602250010964909</v>
      </c>
      <c r="L1451" s="322">
        <v>675738941</v>
      </c>
      <c r="M1451" s="364">
        <v>7.7585513207147697E-2</v>
      </c>
      <c r="P1451">
        <f t="shared" si="501"/>
        <v>2025</v>
      </c>
      <c r="Q1451" t="str">
        <f t="shared" si="502"/>
        <v>Carlos Galán 2024-2027</v>
      </c>
      <c r="R1451" t="str">
        <f t="shared" si="503"/>
        <v>0229-INSTITUTO DISTRITAL DE PROTECCIÓN Y BIENESTAR ANIMAL</v>
      </c>
      <c r="S1451" t="str">
        <f t="shared" si="504"/>
        <v>AMBIENTE</v>
      </c>
      <c r="T1451" t="str">
        <f t="shared" si="505"/>
        <v>Establecimientos Públicos</v>
      </c>
      <c r="U1451" t="str">
        <f t="shared" si="506"/>
        <v>Funcionamiento</v>
      </c>
      <c r="V1451" t="s">
        <v>256</v>
      </c>
      <c r="W1451" s="53">
        <f t="shared" si="497"/>
        <v>8709602000</v>
      </c>
      <c r="X1451" s="53">
        <f t="shared" si="498"/>
        <v>8709602000</v>
      </c>
      <c r="Y1451" s="53">
        <f t="shared" si="499"/>
        <v>1184701839</v>
      </c>
      <c r="Z1451" s="53"/>
      <c r="AA1451" s="53">
        <f t="shared" si="500"/>
        <v>675738941</v>
      </c>
      <c r="AB1451" s="53"/>
      <c r="AC1451" s="53">
        <f t="shared" si="507"/>
        <v>8709602000</v>
      </c>
      <c r="AD1451" s="53">
        <f t="shared" si="508"/>
        <v>8709602000</v>
      </c>
      <c r="AE1451" s="53">
        <f t="shared" si="509"/>
        <v>1184701839</v>
      </c>
      <c r="AF1451" s="53">
        <f t="shared" si="510"/>
        <v>0.13602250010964909</v>
      </c>
      <c r="AG1451" s="53">
        <f t="shared" si="511"/>
        <v>675738941</v>
      </c>
      <c r="AI1451" s="53">
        <f t="shared" si="495"/>
        <v>0</v>
      </c>
      <c r="AJ1451" s="53">
        <f t="shared" si="495"/>
        <v>0</v>
      </c>
      <c r="AK1451" s="53">
        <f t="shared" si="495"/>
        <v>0</v>
      </c>
      <c r="AL1451" s="53">
        <f t="shared" si="495"/>
        <v>-0.13602250010964909</v>
      </c>
      <c r="AM1451" s="53">
        <f t="shared" si="496"/>
        <v>0</v>
      </c>
    </row>
    <row r="1452" spans="1:39" x14ac:dyDescent="0.35">
      <c r="A1452" s="301">
        <v>2025</v>
      </c>
      <c r="B1452" s="301" t="s">
        <v>85</v>
      </c>
      <c r="C1452" s="301" t="s">
        <v>66</v>
      </c>
      <c r="D1452" s="302" t="s">
        <v>8</v>
      </c>
      <c r="E1452" s="302" t="s">
        <v>228</v>
      </c>
      <c r="F1452" s="301" t="s">
        <v>78</v>
      </c>
      <c r="G1452" s="301" t="s">
        <v>77</v>
      </c>
      <c r="H1452" s="322">
        <v>40248159000</v>
      </c>
      <c r="I1452" s="322">
        <v>40248159000</v>
      </c>
      <c r="J1452" s="322">
        <v>14876164341</v>
      </c>
      <c r="K1452" s="364">
        <v>0.36961105080607537</v>
      </c>
      <c r="L1452" s="322">
        <v>117587836</v>
      </c>
      <c r="M1452" s="364">
        <v>2.9215705493510894E-3</v>
      </c>
      <c r="P1452">
        <f t="shared" si="501"/>
        <v>2025</v>
      </c>
      <c r="Q1452" t="str">
        <f t="shared" si="502"/>
        <v>Carlos Galán 2024-2027</v>
      </c>
      <c r="R1452" t="str">
        <f t="shared" si="503"/>
        <v>0229-INSTITUTO DISTRITAL DE PROTECCIÓN Y BIENESTAR ANIMAL</v>
      </c>
      <c r="S1452" t="str">
        <f t="shared" si="504"/>
        <v>AMBIENTE</v>
      </c>
      <c r="T1452" t="str">
        <f t="shared" si="505"/>
        <v>Establecimientos Públicos</v>
      </c>
      <c r="U1452" t="str">
        <f t="shared" si="506"/>
        <v>Inversión directa</v>
      </c>
      <c r="V1452" t="s">
        <v>256</v>
      </c>
      <c r="W1452" s="53">
        <f t="shared" si="497"/>
        <v>40248159000</v>
      </c>
      <c r="X1452" s="53">
        <f t="shared" si="498"/>
        <v>40248159000</v>
      </c>
      <c r="Y1452" s="53">
        <f t="shared" si="499"/>
        <v>14876164341</v>
      </c>
      <c r="Z1452" s="53"/>
      <c r="AA1452" s="53">
        <f t="shared" si="500"/>
        <v>117587836</v>
      </c>
      <c r="AB1452" s="53"/>
      <c r="AC1452" s="53">
        <f t="shared" si="507"/>
        <v>40248159000</v>
      </c>
      <c r="AD1452" s="53">
        <f t="shared" si="508"/>
        <v>40248159000</v>
      </c>
      <c r="AE1452" s="53">
        <f t="shared" si="509"/>
        <v>14876164341</v>
      </c>
      <c r="AF1452" s="53">
        <f t="shared" si="510"/>
        <v>0.36961105080607537</v>
      </c>
      <c r="AG1452" s="53">
        <f t="shared" si="511"/>
        <v>117587836</v>
      </c>
      <c r="AI1452" s="53">
        <f t="shared" si="495"/>
        <v>0</v>
      </c>
      <c r="AJ1452" s="53">
        <f t="shared" si="495"/>
        <v>0</v>
      </c>
      <c r="AK1452" s="53">
        <f t="shared" si="495"/>
        <v>0</v>
      </c>
      <c r="AL1452" s="53">
        <f t="shared" si="495"/>
        <v>-0.36961105080607537</v>
      </c>
      <c r="AM1452" s="53">
        <f t="shared" si="496"/>
        <v>0</v>
      </c>
    </row>
    <row r="1453" spans="1:39" x14ac:dyDescent="0.35">
      <c r="A1453" s="301">
        <v>2025</v>
      </c>
      <c r="B1453" s="301" t="s">
        <v>85</v>
      </c>
      <c r="C1453" s="301" t="s">
        <v>67</v>
      </c>
      <c r="D1453" s="302" t="s">
        <v>11</v>
      </c>
      <c r="E1453" s="302" t="s">
        <v>229</v>
      </c>
      <c r="F1453" s="301" t="s">
        <v>76</v>
      </c>
      <c r="G1453" s="301" t="s">
        <v>77</v>
      </c>
      <c r="H1453" s="322">
        <v>479086495000</v>
      </c>
      <c r="I1453" s="322">
        <v>479086495000</v>
      </c>
      <c r="J1453" s="322">
        <v>121073318171</v>
      </c>
      <c r="K1453" s="364">
        <v>0.25271703426121417</v>
      </c>
      <c r="L1453" s="322">
        <v>29587376096</v>
      </c>
      <c r="M1453" s="364">
        <v>6.1757900514394587E-2</v>
      </c>
      <c r="P1453">
        <f t="shared" si="501"/>
        <v>2025</v>
      </c>
      <c r="Q1453" t="str">
        <f t="shared" si="502"/>
        <v>Carlos Galán 2024-2027</v>
      </c>
      <c r="R1453" t="str">
        <f t="shared" si="503"/>
        <v xml:space="preserve">0230-UNIVERSIDAD DISTRITAL  </v>
      </c>
      <c r="S1453" t="str">
        <f t="shared" si="504"/>
        <v>EDUCACIÓN</v>
      </c>
      <c r="T1453" t="str">
        <f t="shared" si="505"/>
        <v>Ente Autónomo Universitario</v>
      </c>
      <c r="U1453" t="str">
        <f t="shared" si="506"/>
        <v>Funcionamiento</v>
      </c>
      <c r="V1453" t="s">
        <v>256</v>
      </c>
      <c r="W1453" s="53">
        <f t="shared" si="497"/>
        <v>479086495000</v>
      </c>
      <c r="X1453" s="53">
        <f t="shared" si="498"/>
        <v>479086495000</v>
      </c>
      <c r="Y1453" s="53">
        <f t="shared" si="499"/>
        <v>121073318171</v>
      </c>
      <c r="Z1453" s="53"/>
      <c r="AA1453" s="53">
        <f t="shared" si="500"/>
        <v>29587376096</v>
      </c>
      <c r="AB1453" s="53"/>
      <c r="AC1453" s="53">
        <f t="shared" si="507"/>
        <v>479086495000</v>
      </c>
      <c r="AD1453" s="53">
        <f t="shared" si="508"/>
        <v>479086495000</v>
      </c>
      <c r="AE1453" s="53">
        <f t="shared" si="509"/>
        <v>121073318171</v>
      </c>
      <c r="AF1453" s="53">
        <f t="shared" si="510"/>
        <v>0.25271703426121417</v>
      </c>
      <c r="AG1453" s="53">
        <f t="shared" si="511"/>
        <v>29587376096</v>
      </c>
      <c r="AI1453" s="53">
        <f t="shared" si="495"/>
        <v>0</v>
      </c>
      <c r="AJ1453" s="53">
        <f t="shared" si="495"/>
        <v>0</v>
      </c>
      <c r="AK1453" s="53">
        <f t="shared" si="495"/>
        <v>0</v>
      </c>
      <c r="AL1453" s="53">
        <f t="shared" si="495"/>
        <v>-0.25271703426121417</v>
      </c>
      <c r="AM1453" s="53">
        <f t="shared" si="496"/>
        <v>0</v>
      </c>
    </row>
    <row r="1454" spans="1:39" x14ac:dyDescent="0.35">
      <c r="A1454" s="301">
        <v>2025</v>
      </c>
      <c r="B1454" s="301" t="s">
        <v>85</v>
      </c>
      <c r="C1454" s="301" t="s">
        <v>67</v>
      </c>
      <c r="D1454" s="302" t="s">
        <v>11</v>
      </c>
      <c r="E1454" s="302" t="s">
        <v>229</v>
      </c>
      <c r="F1454" s="301" t="s">
        <v>79</v>
      </c>
      <c r="G1454" s="301" t="s">
        <v>77</v>
      </c>
      <c r="H1454" s="322">
        <v>0</v>
      </c>
      <c r="I1454" s="322">
        <v>0</v>
      </c>
      <c r="J1454" s="322">
        <v>0</v>
      </c>
      <c r="K1454" s="364">
        <v>0</v>
      </c>
      <c r="L1454" s="322">
        <v>0</v>
      </c>
      <c r="M1454" s="364">
        <v>0</v>
      </c>
      <c r="P1454">
        <f t="shared" si="501"/>
        <v>2025</v>
      </c>
      <c r="Q1454" t="str">
        <f t="shared" si="502"/>
        <v>Carlos Galán 2024-2027</v>
      </c>
      <c r="R1454" t="str">
        <f t="shared" si="503"/>
        <v xml:space="preserve">0230-UNIVERSIDAD DISTRITAL  </v>
      </c>
      <c r="S1454" t="str">
        <f t="shared" si="504"/>
        <v>EDUCACIÓN</v>
      </c>
      <c r="T1454" t="str">
        <f t="shared" si="505"/>
        <v>Ente Autónomo Universitario</v>
      </c>
      <c r="U1454" t="str">
        <f t="shared" si="506"/>
        <v>Servicio de la deuda</v>
      </c>
      <c r="V1454" t="s">
        <v>256</v>
      </c>
      <c r="W1454" s="53">
        <f t="shared" si="497"/>
        <v>0</v>
      </c>
      <c r="X1454" s="53">
        <f t="shared" si="498"/>
        <v>0</v>
      </c>
      <c r="Y1454" s="53">
        <f t="shared" si="499"/>
        <v>0</v>
      </c>
      <c r="Z1454" s="53"/>
      <c r="AA1454" s="53">
        <f t="shared" si="500"/>
        <v>0</v>
      </c>
      <c r="AB1454" s="53"/>
      <c r="AC1454" s="53">
        <f t="shared" si="507"/>
        <v>0</v>
      </c>
      <c r="AD1454" s="53">
        <f t="shared" si="508"/>
        <v>0</v>
      </c>
      <c r="AE1454" s="53">
        <f t="shared" si="509"/>
        <v>0</v>
      </c>
      <c r="AF1454" s="53">
        <f t="shared" si="510"/>
        <v>0</v>
      </c>
      <c r="AG1454" s="53">
        <f t="shared" si="511"/>
        <v>0</v>
      </c>
      <c r="AI1454" s="53">
        <f t="shared" si="495"/>
        <v>0</v>
      </c>
      <c r="AJ1454" s="53">
        <f t="shared" si="495"/>
        <v>0</v>
      </c>
      <c r="AK1454" s="53">
        <f t="shared" si="495"/>
        <v>0</v>
      </c>
      <c r="AL1454" s="53">
        <f t="shared" si="495"/>
        <v>0</v>
      </c>
      <c r="AM1454" s="53">
        <f t="shared" si="496"/>
        <v>0</v>
      </c>
    </row>
    <row r="1455" spans="1:39" x14ac:dyDescent="0.35">
      <c r="A1455" s="301">
        <v>2025</v>
      </c>
      <c r="B1455" s="301" t="s">
        <v>85</v>
      </c>
      <c r="C1455" s="301" t="s">
        <v>67</v>
      </c>
      <c r="D1455" s="302" t="s">
        <v>11</v>
      </c>
      <c r="E1455" s="302" t="s">
        <v>229</v>
      </c>
      <c r="F1455" s="301" t="s">
        <v>78</v>
      </c>
      <c r="G1455" s="301" t="s">
        <v>77</v>
      </c>
      <c r="H1455" s="322">
        <v>37757084000</v>
      </c>
      <c r="I1455" s="322">
        <v>37757084000</v>
      </c>
      <c r="J1455" s="322">
        <v>3171862397</v>
      </c>
      <c r="K1455" s="364">
        <v>8.4007080552089247E-2</v>
      </c>
      <c r="L1455" s="322">
        <v>0</v>
      </c>
      <c r="M1455" s="364">
        <v>0</v>
      </c>
      <c r="P1455">
        <f t="shared" si="501"/>
        <v>2025</v>
      </c>
      <c r="Q1455" t="str">
        <f t="shared" si="502"/>
        <v>Carlos Galán 2024-2027</v>
      </c>
      <c r="R1455" t="str">
        <f t="shared" si="503"/>
        <v xml:space="preserve">0230-UNIVERSIDAD DISTRITAL  </v>
      </c>
      <c r="S1455" t="str">
        <f t="shared" si="504"/>
        <v>EDUCACIÓN</v>
      </c>
      <c r="T1455" t="str">
        <f t="shared" si="505"/>
        <v>Ente Autónomo Universitario</v>
      </c>
      <c r="U1455" t="str">
        <f t="shared" si="506"/>
        <v>Inversión directa</v>
      </c>
      <c r="V1455" t="s">
        <v>256</v>
      </c>
      <c r="W1455" s="53">
        <f t="shared" si="497"/>
        <v>37757084000</v>
      </c>
      <c r="X1455" s="53">
        <f t="shared" si="498"/>
        <v>37757084000</v>
      </c>
      <c r="Y1455" s="53">
        <f t="shared" si="499"/>
        <v>3171862397</v>
      </c>
      <c r="Z1455" s="53"/>
      <c r="AA1455" s="53">
        <f t="shared" si="500"/>
        <v>0</v>
      </c>
      <c r="AB1455" s="53"/>
      <c r="AC1455" s="53">
        <f t="shared" si="507"/>
        <v>37757084000</v>
      </c>
      <c r="AD1455" s="53">
        <f t="shared" si="508"/>
        <v>37757084000</v>
      </c>
      <c r="AE1455" s="53">
        <f t="shared" si="509"/>
        <v>3171862397</v>
      </c>
      <c r="AF1455" s="53">
        <f t="shared" si="510"/>
        <v>8.4007080552089247E-2</v>
      </c>
      <c r="AG1455" s="53">
        <f t="shared" si="511"/>
        <v>0</v>
      </c>
      <c r="AI1455" s="53">
        <f t="shared" si="495"/>
        <v>0</v>
      </c>
      <c r="AJ1455" s="53">
        <f t="shared" si="495"/>
        <v>0</v>
      </c>
      <c r="AK1455" s="53">
        <f t="shared" si="495"/>
        <v>0</v>
      </c>
      <c r="AL1455" s="53">
        <f t="shared" si="495"/>
        <v>-8.4007080552089247E-2</v>
      </c>
      <c r="AM1455" s="53">
        <f t="shared" si="496"/>
        <v>0</v>
      </c>
    </row>
    <row r="1456" spans="1:39" x14ac:dyDescent="0.35">
      <c r="A1456" s="301">
        <v>2025</v>
      </c>
      <c r="B1456" s="301" t="s">
        <v>85</v>
      </c>
      <c r="C1456" s="301" t="s">
        <v>67</v>
      </c>
      <c r="D1456" s="302" t="s">
        <v>11</v>
      </c>
      <c r="E1456" s="302" t="s">
        <v>229</v>
      </c>
      <c r="F1456" s="301" t="s">
        <v>80</v>
      </c>
      <c r="G1456" s="301" t="s">
        <v>77</v>
      </c>
      <c r="H1456" s="322">
        <v>230000000</v>
      </c>
      <c r="I1456" s="322">
        <v>230000000</v>
      </c>
      <c r="J1456" s="322">
        <v>0</v>
      </c>
      <c r="K1456" s="364">
        <v>0</v>
      </c>
      <c r="L1456" s="322">
        <v>0</v>
      </c>
      <c r="M1456" s="364">
        <v>0</v>
      </c>
      <c r="P1456">
        <f t="shared" si="501"/>
        <v>2025</v>
      </c>
      <c r="Q1456" t="str">
        <f t="shared" si="502"/>
        <v>Carlos Galán 2024-2027</v>
      </c>
      <c r="R1456" t="str">
        <f t="shared" si="503"/>
        <v xml:space="preserve">0230-UNIVERSIDAD DISTRITAL  </v>
      </c>
      <c r="S1456" t="str">
        <f t="shared" si="504"/>
        <v>EDUCACIÓN</v>
      </c>
      <c r="T1456" t="str">
        <f t="shared" si="505"/>
        <v>Ente Autónomo Universitario</v>
      </c>
      <c r="U1456" t="str">
        <f t="shared" si="506"/>
        <v>Transferencias</v>
      </c>
      <c r="V1456" t="s">
        <v>256</v>
      </c>
      <c r="W1456" s="53">
        <f t="shared" si="497"/>
        <v>230000000</v>
      </c>
      <c r="X1456" s="53">
        <f t="shared" si="498"/>
        <v>230000000</v>
      </c>
      <c r="Y1456" s="53">
        <f t="shared" si="499"/>
        <v>0</v>
      </c>
      <c r="Z1456" s="53"/>
      <c r="AA1456" s="53">
        <f t="shared" si="500"/>
        <v>0</v>
      </c>
      <c r="AB1456" s="53"/>
      <c r="AC1456" s="53">
        <f t="shared" si="507"/>
        <v>230000000</v>
      </c>
      <c r="AD1456" s="53">
        <f t="shared" si="508"/>
        <v>230000000</v>
      </c>
      <c r="AE1456" s="53">
        <f t="shared" si="509"/>
        <v>0</v>
      </c>
      <c r="AF1456" s="53">
        <f t="shared" si="510"/>
        <v>0</v>
      </c>
      <c r="AG1456" s="53">
        <f t="shared" si="511"/>
        <v>0</v>
      </c>
      <c r="AI1456" s="53">
        <f t="shared" si="495"/>
        <v>0</v>
      </c>
      <c r="AJ1456" s="53">
        <f t="shared" si="495"/>
        <v>0</v>
      </c>
      <c r="AK1456" s="53">
        <f t="shared" si="495"/>
        <v>0</v>
      </c>
      <c r="AL1456" s="53">
        <f t="shared" si="495"/>
        <v>0</v>
      </c>
      <c r="AM1456" s="53">
        <f t="shared" si="496"/>
        <v>0</v>
      </c>
    </row>
    <row r="1457" spans="1:39" x14ac:dyDescent="0.35">
      <c r="A1457" s="301">
        <v>2025</v>
      </c>
      <c r="B1457" s="301" t="s">
        <v>85</v>
      </c>
      <c r="C1457" s="301" t="s">
        <v>68</v>
      </c>
      <c r="D1457" s="302" t="s">
        <v>19</v>
      </c>
      <c r="E1457" s="302" t="s">
        <v>227</v>
      </c>
      <c r="F1457" s="301" t="s">
        <v>76</v>
      </c>
      <c r="G1457" s="301" t="s">
        <v>77</v>
      </c>
      <c r="H1457" s="322">
        <v>235885613000</v>
      </c>
      <c r="I1457" s="322">
        <v>235885613000</v>
      </c>
      <c r="J1457" s="322">
        <v>46118641913</v>
      </c>
      <c r="K1457" s="364">
        <v>0.19551273740887284</v>
      </c>
      <c r="L1457" s="322">
        <v>40715777485</v>
      </c>
      <c r="M1457" s="364">
        <v>0.17260814242621911</v>
      </c>
      <c r="P1457">
        <f t="shared" si="501"/>
        <v>2025</v>
      </c>
      <c r="Q1457" t="str">
        <f t="shared" si="502"/>
        <v>Carlos Galán 2024-2027</v>
      </c>
      <c r="R1457" t="str">
        <f t="shared" si="503"/>
        <v>0235-CONTRALORÍA DISTRITAL</v>
      </c>
      <c r="S1457" t="str">
        <f t="shared" si="504"/>
        <v>ORGANISMO DE CONTROL</v>
      </c>
      <c r="T1457" t="str">
        <f t="shared" si="505"/>
        <v>Organismo de Control</v>
      </c>
      <c r="U1457" t="str">
        <f t="shared" si="506"/>
        <v>Funcionamiento</v>
      </c>
      <c r="V1457" t="s">
        <v>256</v>
      </c>
      <c r="W1457" s="53">
        <f t="shared" si="497"/>
        <v>235885613000</v>
      </c>
      <c r="X1457" s="53">
        <f t="shared" si="498"/>
        <v>235885613000</v>
      </c>
      <c r="Y1457" s="53">
        <f t="shared" si="499"/>
        <v>46118641913</v>
      </c>
      <c r="Z1457" s="53"/>
      <c r="AA1457" s="53">
        <f t="shared" si="500"/>
        <v>40715777485</v>
      </c>
      <c r="AB1457" s="53"/>
      <c r="AC1457" s="53">
        <f t="shared" si="507"/>
        <v>235885613000</v>
      </c>
      <c r="AD1457" s="53">
        <f t="shared" si="508"/>
        <v>235885613000</v>
      </c>
      <c r="AE1457" s="53">
        <f t="shared" si="509"/>
        <v>46118641913</v>
      </c>
      <c r="AF1457" s="53">
        <f t="shared" si="510"/>
        <v>0.19551273740887284</v>
      </c>
      <c r="AG1457" s="53">
        <f t="shared" si="511"/>
        <v>40715777485</v>
      </c>
      <c r="AI1457" s="53">
        <f t="shared" si="495"/>
        <v>0</v>
      </c>
      <c r="AJ1457" s="53">
        <f t="shared" si="495"/>
        <v>0</v>
      </c>
      <c r="AK1457" s="53">
        <f t="shared" si="495"/>
        <v>0</v>
      </c>
      <c r="AL1457" s="53">
        <f t="shared" ref="AL1457:AM1460" si="512">+Z1457-AF1457</f>
        <v>-0.19551273740887284</v>
      </c>
      <c r="AM1457" s="53">
        <f t="shared" si="496"/>
        <v>0</v>
      </c>
    </row>
    <row r="1458" spans="1:39" x14ac:dyDescent="0.35">
      <c r="A1458" s="301">
        <v>2025</v>
      </c>
      <c r="B1458" s="301" t="s">
        <v>85</v>
      </c>
      <c r="C1458" s="301" t="s">
        <v>68</v>
      </c>
      <c r="D1458" s="302" t="s">
        <v>19</v>
      </c>
      <c r="E1458" s="302" t="s">
        <v>227</v>
      </c>
      <c r="F1458" s="301" t="s">
        <v>78</v>
      </c>
      <c r="G1458" s="301" t="s">
        <v>77</v>
      </c>
      <c r="H1458" s="322">
        <v>36952930000</v>
      </c>
      <c r="I1458" s="322">
        <v>36952930000</v>
      </c>
      <c r="J1458" s="322">
        <v>22301064617</v>
      </c>
      <c r="K1458" s="364">
        <v>0.60349922501409226</v>
      </c>
      <c r="L1458" s="322">
        <v>174192001</v>
      </c>
      <c r="M1458" s="364">
        <v>4.7138887498230858E-3</v>
      </c>
      <c r="P1458">
        <f t="shared" si="501"/>
        <v>2025</v>
      </c>
      <c r="Q1458" t="str">
        <f t="shared" si="502"/>
        <v>Carlos Galán 2024-2027</v>
      </c>
      <c r="R1458" t="str">
        <f t="shared" si="503"/>
        <v>0235-CONTRALORÍA DISTRITAL</v>
      </c>
      <c r="S1458" t="str">
        <f t="shared" si="504"/>
        <v>ORGANISMO DE CONTROL</v>
      </c>
      <c r="T1458" t="str">
        <f t="shared" si="505"/>
        <v>Organismo de Control</v>
      </c>
      <c r="U1458" t="str">
        <f t="shared" si="506"/>
        <v>Inversión directa</v>
      </c>
      <c r="V1458" t="s">
        <v>256</v>
      </c>
      <c r="W1458" s="53">
        <f t="shared" si="497"/>
        <v>36952930000</v>
      </c>
      <c r="X1458" s="53">
        <f t="shared" si="498"/>
        <v>36952930000</v>
      </c>
      <c r="Y1458" s="53">
        <f t="shared" si="499"/>
        <v>22301064617</v>
      </c>
      <c r="Z1458" s="53"/>
      <c r="AA1458" s="53">
        <f t="shared" si="500"/>
        <v>174192001</v>
      </c>
      <c r="AB1458" s="53"/>
      <c r="AC1458" s="53">
        <f t="shared" si="507"/>
        <v>36952930000</v>
      </c>
      <c r="AD1458" s="53">
        <f t="shared" si="508"/>
        <v>36952930000</v>
      </c>
      <c r="AE1458" s="53">
        <f t="shared" si="509"/>
        <v>22301064617</v>
      </c>
      <c r="AF1458" s="53">
        <f t="shared" si="510"/>
        <v>0.60349922501409226</v>
      </c>
      <c r="AG1458" s="53">
        <f t="shared" si="511"/>
        <v>174192001</v>
      </c>
      <c r="AI1458" s="53">
        <f t="shared" ref="AI1458:AK1460" si="513">+W1458-AC1458</f>
        <v>0</v>
      </c>
      <c r="AJ1458" s="53">
        <f t="shared" si="513"/>
        <v>0</v>
      </c>
      <c r="AK1458" s="53">
        <f t="shared" si="513"/>
        <v>0</v>
      </c>
      <c r="AL1458" s="53">
        <f t="shared" si="512"/>
        <v>-0.60349922501409226</v>
      </c>
      <c r="AM1458" s="53">
        <f t="shared" si="512"/>
        <v>0</v>
      </c>
    </row>
    <row r="1459" spans="1:39" x14ac:dyDescent="0.35">
      <c r="A1459" s="301">
        <v>2025</v>
      </c>
      <c r="B1459" s="301" t="s">
        <v>85</v>
      </c>
      <c r="C1459" s="301" t="s">
        <v>69</v>
      </c>
      <c r="D1459" s="302" t="s">
        <v>11</v>
      </c>
      <c r="E1459" s="302" t="s">
        <v>228</v>
      </c>
      <c r="F1459" s="301" t="s">
        <v>76</v>
      </c>
      <c r="G1459" s="301" t="s">
        <v>77</v>
      </c>
      <c r="H1459" s="322">
        <v>13516243000</v>
      </c>
      <c r="I1459" s="322">
        <v>13516243000</v>
      </c>
      <c r="J1459" s="322">
        <v>1388516472</v>
      </c>
      <c r="K1459" s="364">
        <v>0.10272946942430675</v>
      </c>
      <c r="L1459" s="322">
        <v>1244956792</v>
      </c>
      <c r="M1459" s="364">
        <v>9.210819840986878E-2</v>
      </c>
      <c r="P1459">
        <f t="shared" si="501"/>
        <v>2025</v>
      </c>
      <c r="Q1459" t="str">
        <f t="shared" si="502"/>
        <v>Carlos Galán 2024-2027</v>
      </c>
      <c r="R1459" t="str">
        <f t="shared" si="503"/>
        <v>0501-AGENCIA DE EDUCACIÓN SUPERIOR, CIENCIA Y TECNOLOGÍA - ATENEA</v>
      </c>
      <c r="S1459" t="str">
        <f t="shared" si="504"/>
        <v>EDUCACIÓN</v>
      </c>
      <c r="T1459" t="str">
        <f t="shared" si="505"/>
        <v>Establecimientos Públicos</v>
      </c>
      <c r="U1459" t="str">
        <f t="shared" si="506"/>
        <v>Funcionamiento</v>
      </c>
      <c r="V1459" t="s">
        <v>256</v>
      </c>
      <c r="W1459" s="53">
        <f t="shared" si="497"/>
        <v>13516243000</v>
      </c>
      <c r="X1459" s="53">
        <f t="shared" si="498"/>
        <v>13516243000</v>
      </c>
      <c r="Y1459" s="53">
        <f t="shared" si="499"/>
        <v>1388516472</v>
      </c>
      <c r="Z1459" s="53"/>
      <c r="AA1459" s="53">
        <f t="shared" si="500"/>
        <v>1244956792</v>
      </c>
      <c r="AB1459" s="53"/>
      <c r="AC1459" s="53">
        <f t="shared" si="507"/>
        <v>13516243000</v>
      </c>
      <c r="AD1459" s="53">
        <f t="shared" si="508"/>
        <v>13516243000</v>
      </c>
      <c r="AE1459" s="53">
        <f t="shared" si="509"/>
        <v>1388516472</v>
      </c>
      <c r="AF1459" s="53">
        <f t="shared" si="510"/>
        <v>0.10272946942430675</v>
      </c>
      <c r="AG1459" s="53">
        <f t="shared" si="511"/>
        <v>1244956792</v>
      </c>
      <c r="AI1459" s="53">
        <f t="shared" si="513"/>
        <v>0</v>
      </c>
      <c r="AJ1459" s="53">
        <f t="shared" si="513"/>
        <v>0</v>
      </c>
      <c r="AK1459" s="53">
        <f t="shared" si="513"/>
        <v>0</v>
      </c>
      <c r="AL1459" s="53">
        <f t="shared" si="512"/>
        <v>-0.10272946942430675</v>
      </c>
      <c r="AM1459" s="53">
        <f t="shared" si="512"/>
        <v>0</v>
      </c>
    </row>
    <row r="1460" spans="1:39" x14ac:dyDescent="0.35">
      <c r="A1460" s="301">
        <v>2025</v>
      </c>
      <c r="B1460" s="301" t="s">
        <v>85</v>
      </c>
      <c r="C1460" s="301" t="s">
        <v>69</v>
      </c>
      <c r="D1460" s="302" t="s">
        <v>11</v>
      </c>
      <c r="E1460" s="302" t="s">
        <v>228</v>
      </c>
      <c r="F1460" s="301" t="s">
        <v>78</v>
      </c>
      <c r="G1460" s="301" t="s">
        <v>77</v>
      </c>
      <c r="H1460" s="322">
        <v>707905432000</v>
      </c>
      <c r="I1460" s="322">
        <v>707905432000</v>
      </c>
      <c r="J1460" s="322">
        <v>323272236398</v>
      </c>
      <c r="K1460" s="364">
        <v>0.45666020033873678</v>
      </c>
      <c r="L1460" s="322">
        <v>2465916716</v>
      </c>
      <c r="M1460" s="364">
        <v>3.4833984943909851E-3</v>
      </c>
      <c r="P1460">
        <f t="shared" si="501"/>
        <v>2025</v>
      </c>
      <c r="Q1460" t="str">
        <f t="shared" si="502"/>
        <v>Carlos Galán 2024-2027</v>
      </c>
      <c r="R1460" t="str">
        <f t="shared" si="503"/>
        <v>0501-AGENCIA DE EDUCACIÓN SUPERIOR, CIENCIA Y TECNOLOGÍA - ATENEA</v>
      </c>
      <c r="S1460" t="str">
        <f t="shared" si="504"/>
        <v>EDUCACIÓN</v>
      </c>
      <c r="T1460" t="str">
        <f t="shared" si="505"/>
        <v>Establecimientos Públicos</v>
      </c>
      <c r="U1460" t="str">
        <f t="shared" si="506"/>
        <v>Inversión directa</v>
      </c>
      <c r="V1460" t="s">
        <v>256</v>
      </c>
      <c r="W1460" s="53">
        <f t="shared" si="497"/>
        <v>707905432000</v>
      </c>
      <c r="X1460" s="53">
        <f t="shared" si="498"/>
        <v>707905432000</v>
      </c>
      <c r="Y1460" s="53">
        <f t="shared" si="499"/>
        <v>323272236398</v>
      </c>
      <c r="Z1460" s="53"/>
      <c r="AA1460" s="53">
        <f t="shared" si="500"/>
        <v>2465916716</v>
      </c>
      <c r="AB1460" s="53"/>
      <c r="AC1460" s="53">
        <f t="shared" si="507"/>
        <v>707905432000</v>
      </c>
      <c r="AD1460" s="53">
        <f t="shared" si="508"/>
        <v>707905432000</v>
      </c>
      <c r="AE1460" s="53">
        <f t="shared" si="509"/>
        <v>323272236398</v>
      </c>
      <c r="AF1460" s="53">
        <f t="shared" si="510"/>
        <v>0.45666020033873678</v>
      </c>
      <c r="AG1460" s="53">
        <f t="shared" si="511"/>
        <v>2465916716</v>
      </c>
      <c r="AI1460" s="53">
        <f t="shared" si="513"/>
        <v>0</v>
      </c>
      <c r="AJ1460" s="53">
        <f t="shared" si="513"/>
        <v>0</v>
      </c>
      <c r="AK1460" s="53">
        <f t="shared" si="513"/>
        <v>0</v>
      </c>
      <c r="AL1460" s="53">
        <f t="shared" si="512"/>
        <v>-0.45666020033873678</v>
      </c>
      <c r="AM1460" s="53">
        <f t="shared" si="512"/>
        <v>0</v>
      </c>
    </row>
    <row r="1461" spans="1:39" x14ac:dyDescent="0.35">
      <c r="A1461" s="301"/>
      <c r="B1461" s="301"/>
      <c r="C1461" s="301"/>
      <c r="D1461" s="302"/>
      <c r="E1461" s="302"/>
      <c r="F1461" s="301"/>
      <c r="G1461" s="301"/>
      <c r="H1461" s="322"/>
      <c r="I1461" s="322"/>
      <c r="J1461" s="322"/>
      <c r="K1461" s="364"/>
      <c r="L1461" s="322"/>
      <c r="M1461" s="364"/>
      <c r="W1461" s="53"/>
      <c r="X1461" s="53"/>
      <c r="Y1461" s="53"/>
      <c r="Z1461" s="53"/>
      <c r="AA1461" s="53"/>
      <c r="AB1461" s="53"/>
      <c r="AC1461" s="53"/>
      <c r="AD1461" s="53"/>
      <c r="AE1461" s="53"/>
      <c r="AF1461" s="53"/>
      <c r="AG1461" s="53"/>
      <c r="AI1461" s="53"/>
      <c r="AJ1461" s="53"/>
      <c r="AK1461" s="53"/>
      <c r="AL1461" s="53"/>
    </row>
    <row r="1462" spans="1:39" x14ac:dyDescent="0.35">
      <c r="A1462" s="301"/>
      <c r="B1462" s="301"/>
      <c r="C1462" s="301"/>
      <c r="D1462" s="302"/>
      <c r="E1462" s="302"/>
      <c r="F1462" s="301"/>
      <c r="G1462" s="301"/>
      <c r="H1462" s="322"/>
      <c r="I1462" s="322"/>
      <c r="J1462" s="322"/>
      <c r="K1462" s="364"/>
      <c r="L1462" s="322"/>
      <c r="M1462" s="364"/>
      <c r="W1462" s="53"/>
      <c r="X1462" s="53"/>
      <c r="Y1462" s="53"/>
      <c r="Z1462" s="53"/>
      <c r="AA1462" s="53"/>
      <c r="AB1462" s="53"/>
      <c r="AC1462" s="53"/>
      <c r="AD1462" s="53"/>
      <c r="AE1462" s="53"/>
      <c r="AF1462" s="53"/>
      <c r="AG1462" s="53"/>
      <c r="AI1462" s="53"/>
      <c r="AJ1462" s="53"/>
      <c r="AK1462" s="53"/>
      <c r="AL1462" s="53"/>
    </row>
    <row r="1463" spans="1:39" x14ac:dyDescent="0.35">
      <c r="A1463" s="301"/>
      <c r="B1463" s="301"/>
      <c r="C1463" s="301"/>
      <c r="D1463" s="302"/>
      <c r="E1463" s="302"/>
      <c r="F1463" s="301"/>
      <c r="G1463" s="301"/>
      <c r="H1463" s="322"/>
      <c r="I1463" s="322"/>
      <c r="J1463" s="322"/>
      <c r="K1463" s="364"/>
      <c r="L1463" s="322"/>
      <c r="M1463" s="364"/>
      <c r="W1463" s="53"/>
      <c r="X1463" s="53"/>
      <c r="Y1463" s="53"/>
      <c r="Z1463" s="53"/>
      <c r="AA1463" s="53"/>
      <c r="AB1463" s="53"/>
      <c r="AC1463" s="53"/>
      <c r="AD1463" s="53"/>
      <c r="AE1463" s="53"/>
      <c r="AF1463" s="53"/>
      <c r="AG1463" s="53"/>
      <c r="AI1463" s="53"/>
      <c r="AJ1463" s="53"/>
      <c r="AK1463" s="53"/>
      <c r="AL1463" s="53"/>
    </row>
    <row r="1464" spans="1:39" x14ac:dyDescent="0.35">
      <c r="A1464" s="301"/>
      <c r="B1464" s="301"/>
      <c r="C1464" s="301"/>
      <c r="D1464" s="302"/>
      <c r="E1464" s="302"/>
      <c r="F1464" s="301"/>
      <c r="G1464" s="301"/>
      <c r="H1464" s="322"/>
      <c r="I1464" s="322"/>
      <c r="J1464" s="322"/>
      <c r="K1464" s="364"/>
      <c r="L1464" s="322"/>
      <c r="M1464" s="364"/>
      <c r="W1464" s="53"/>
      <c r="X1464" s="53"/>
      <c r="Y1464" s="53"/>
      <c r="Z1464" s="53"/>
      <c r="AA1464" s="53"/>
      <c r="AB1464" s="53"/>
      <c r="AC1464" s="53"/>
      <c r="AD1464" s="53"/>
      <c r="AE1464" s="53"/>
      <c r="AF1464" s="53"/>
      <c r="AG1464" s="53"/>
      <c r="AI1464" s="53"/>
      <c r="AJ1464" s="53"/>
      <c r="AK1464" s="53"/>
      <c r="AL1464" s="53"/>
    </row>
    <row r="1465" spans="1:39" x14ac:dyDescent="0.35">
      <c r="A1465" s="301"/>
      <c r="B1465" s="301"/>
      <c r="C1465" s="301"/>
      <c r="D1465" s="302"/>
      <c r="E1465" s="302"/>
      <c r="F1465" s="301"/>
      <c r="G1465" s="301"/>
      <c r="H1465" s="322"/>
      <c r="I1465" s="322"/>
      <c r="J1465" s="322"/>
      <c r="K1465" s="364"/>
      <c r="L1465" s="322"/>
      <c r="M1465" s="364"/>
      <c r="W1465" s="53"/>
      <c r="X1465" s="53"/>
      <c r="Y1465" s="53"/>
      <c r="Z1465" s="53"/>
      <c r="AA1465" s="53"/>
      <c r="AB1465" s="53"/>
      <c r="AC1465" s="53"/>
      <c r="AD1465" s="53"/>
      <c r="AE1465" s="53"/>
      <c r="AF1465" s="53"/>
      <c r="AG1465" s="53"/>
      <c r="AI1465" s="53"/>
      <c r="AJ1465" s="53"/>
      <c r="AK1465" s="53"/>
      <c r="AL1465" s="53"/>
    </row>
    <row r="1466" spans="1:39" x14ac:dyDescent="0.35">
      <c r="A1466" s="301"/>
      <c r="B1466" s="301"/>
      <c r="C1466" s="301"/>
      <c r="D1466" s="302"/>
      <c r="E1466" s="302"/>
      <c r="F1466" s="301"/>
      <c r="G1466" s="301"/>
      <c r="H1466" s="322"/>
      <c r="I1466" s="322"/>
      <c r="J1466" s="322"/>
      <c r="K1466" s="364"/>
      <c r="L1466" s="322"/>
      <c r="M1466" s="364"/>
      <c r="W1466" s="53"/>
      <c r="X1466" s="53"/>
      <c r="Y1466" s="53"/>
      <c r="Z1466" s="53"/>
      <c r="AA1466" s="53"/>
      <c r="AB1466" s="53"/>
      <c r="AC1466" s="53"/>
      <c r="AD1466" s="53"/>
      <c r="AE1466" s="53"/>
      <c r="AF1466" s="53"/>
      <c r="AG1466" s="53"/>
      <c r="AI1466" s="53"/>
      <c r="AJ1466" s="53"/>
      <c r="AK1466" s="53"/>
      <c r="AL1466" s="53"/>
    </row>
    <row r="1467" spans="1:39" x14ac:dyDescent="0.35">
      <c r="A1467" s="301"/>
      <c r="B1467" s="301"/>
      <c r="C1467" s="301"/>
      <c r="D1467" s="302"/>
      <c r="E1467" s="302"/>
      <c r="F1467" s="301"/>
      <c r="G1467" s="301"/>
      <c r="H1467" s="322"/>
      <c r="I1467" s="322"/>
      <c r="J1467" s="322"/>
      <c r="K1467" s="364"/>
      <c r="L1467" s="322"/>
      <c r="M1467" s="364"/>
      <c r="W1467" s="53"/>
      <c r="X1467" s="53"/>
      <c r="Y1467" s="53"/>
      <c r="Z1467" s="53"/>
      <c r="AA1467" s="53"/>
      <c r="AB1467" s="53"/>
      <c r="AC1467" s="53"/>
      <c r="AD1467" s="53"/>
      <c r="AE1467" s="53"/>
      <c r="AF1467" s="53"/>
      <c r="AG1467" s="53"/>
      <c r="AI1467" s="53"/>
      <c r="AJ1467" s="53"/>
      <c r="AK1467" s="53"/>
      <c r="AL1467" s="53"/>
    </row>
    <row r="1468" spans="1:39" x14ac:dyDescent="0.35">
      <c r="A1468" s="301"/>
      <c r="B1468" s="301"/>
      <c r="C1468" s="301"/>
      <c r="D1468" s="302"/>
      <c r="E1468" s="302"/>
      <c r="F1468" s="301"/>
      <c r="G1468" s="301"/>
      <c r="H1468" s="322"/>
      <c r="I1468" s="322"/>
      <c r="J1468" s="322"/>
      <c r="K1468" s="364"/>
      <c r="L1468" s="322"/>
      <c r="M1468" s="364"/>
      <c r="W1468" s="53"/>
      <c r="X1468" s="53"/>
      <c r="Y1468" s="53"/>
      <c r="Z1468" s="53"/>
      <c r="AA1468" s="53"/>
      <c r="AB1468" s="53"/>
      <c r="AC1468" s="53"/>
      <c r="AD1468" s="53"/>
      <c r="AE1468" s="53"/>
      <c r="AF1468" s="53"/>
      <c r="AG1468" s="53"/>
      <c r="AI1468" s="53"/>
      <c r="AJ1468" s="53"/>
      <c r="AK1468" s="53"/>
      <c r="AL1468" s="53"/>
    </row>
    <row r="1469" spans="1:39" x14ac:dyDescent="0.35">
      <c r="A1469" s="301"/>
      <c r="B1469" s="301"/>
      <c r="C1469" s="301"/>
      <c r="D1469" s="302"/>
      <c r="E1469" s="302"/>
      <c r="F1469" s="301"/>
      <c r="G1469" s="301"/>
      <c r="H1469" s="322"/>
      <c r="I1469" s="322"/>
      <c r="J1469" s="322"/>
      <c r="K1469" s="364"/>
      <c r="L1469" s="322"/>
      <c r="M1469" s="364"/>
      <c r="W1469" s="53"/>
      <c r="X1469" s="53"/>
      <c r="Y1469" s="53"/>
      <c r="Z1469" s="53"/>
      <c r="AA1469" s="53"/>
      <c r="AB1469" s="53"/>
      <c r="AC1469" s="53"/>
      <c r="AD1469" s="53"/>
      <c r="AE1469" s="53"/>
      <c r="AF1469" s="53"/>
      <c r="AG1469" s="53"/>
      <c r="AI1469" s="53"/>
      <c r="AJ1469" s="53"/>
      <c r="AK1469" s="53"/>
      <c r="AL1469" s="53"/>
    </row>
    <row r="1470" spans="1:39" x14ac:dyDescent="0.35">
      <c r="A1470" s="301"/>
      <c r="B1470" s="301"/>
      <c r="C1470" s="301"/>
      <c r="D1470" s="302"/>
      <c r="E1470" s="302"/>
      <c r="F1470" s="301"/>
      <c r="G1470" s="301"/>
      <c r="H1470" s="322"/>
      <c r="I1470" s="322"/>
      <c r="J1470" s="322"/>
      <c r="K1470" s="364"/>
      <c r="L1470" s="322"/>
      <c r="M1470" s="364"/>
      <c r="P1470" s="53"/>
      <c r="Q1470" s="53"/>
      <c r="R1470" s="53"/>
      <c r="S1470" s="53"/>
      <c r="T1470" s="53"/>
      <c r="U1470" s="53"/>
      <c r="V1470" s="53"/>
      <c r="W1470" s="53"/>
      <c r="X1470" s="53"/>
      <c r="Y1470" s="53"/>
      <c r="Z1470" s="53"/>
    </row>
    <row r="1471" spans="1:39" x14ac:dyDescent="0.35">
      <c r="A1471" s="301"/>
      <c r="B1471" s="301"/>
      <c r="C1471" s="301"/>
      <c r="D1471" s="302"/>
      <c r="E1471" s="302"/>
      <c r="F1471" s="301"/>
      <c r="G1471" s="301"/>
      <c r="H1471" s="322"/>
      <c r="I1471" s="322"/>
      <c r="J1471" s="322"/>
      <c r="K1471" s="364"/>
      <c r="L1471" s="322"/>
      <c r="M1471" s="364"/>
      <c r="P1471" s="53"/>
      <c r="Q1471" s="53"/>
      <c r="R1471" s="53"/>
      <c r="S1471" s="53"/>
      <c r="T1471" s="53"/>
      <c r="U1471" s="53"/>
      <c r="V1471" s="53"/>
      <c r="W1471" s="53"/>
      <c r="X1471" s="53"/>
      <c r="Y1471" s="53"/>
      <c r="Z1471" s="53"/>
    </row>
    <row r="1472" spans="1:39" x14ac:dyDescent="0.35">
      <c r="A1472" s="301"/>
      <c r="B1472" s="301"/>
      <c r="C1472" s="301"/>
      <c r="D1472" s="302"/>
      <c r="E1472" s="302"/>
      <c r="F1472" s="301"/>
      <c r="G1472" s="301"/>
      <c r="H1472" s="322"/>
      <c r="I1472" s="322"/>
      <c r="J1472" s="322"/>
      <c r="K1472" s="364"/>
      <c r="L1472" s="322"/>
      <c r="M1472" s="364"/>
      <c r="P1472" s="53"/>
      <c r="Q1472" s="53"/>
      <c r="R1472" s="53"/>
      <c r="S1472" s="53"/>
      <c r="T1472" s="53"/>
      <c r="U1472" s="53"/>
      <c r="V1472" s="53"/>
      <c r="W1472" s="53"/>
      <c r="X1472" s="53"/>
      <c r="Y1472" s="53"/>
      <c r="Z1472" s="53"/>
    </row>
    <row r="1473" spans="1:26" x14ac:dyDescent="0.35">
      <c r="A1473" s="301"/>
      <c r="B1473" s="301"/>
      <c r="C1473" s="301"/>
      <c r="D1473" s="302"/>
      <c r="E1473" s="302"/>
      <c r="F1473" s="301"/>
      <c r="G1473" s="301"/>
      <c r="H1473" s="322"/>
      <c r="I1473" s="322"/>
      <c r="J1473" s="322"/>
      <c r="K1473" s="364"/>
      <c r="L1473" s="322"/>
      <c r="M1473" s="364"/>
      <c r="P1473" s="53"/>
      <c r="Q1473" s="53"/>
      <c r="R1473" s="53"/>
      <c r="S1473" s="53"/>
      <c r="T1473" s="53"/>
      <c r="U1473" s="53"/>
      <c r="V1473" s="53"/>
      <c r="W1473" s="53"/>
      <c r="X1473" s="53"/>
      <c r="Y1473" s="53"/>
      <c r="Z1473" s="53"/>
    </row>
    <row r="1474" spans="1:26" x14ac:dyDescent="0.35">
      <c r="A1474" s="301"/>
      <c r="B1474" s="301"/>
      <c r="C1474" s="301"/>
      <c r="D1474" s="302"/>
      <c r="E1474" s="302"/>
      <c r="F1474" s="301"/>
      <c r="G1474" s="301"/>
      <c r="H1474" s="322"/>
      <c r="I1474" s="322"/>
      <c r="J1474" s="322"/>
      <c r="K1474" s="364"/>
      <c r="L1474" s="322"/>
      <c r="M1474" s="364"/>
      <c r="P1474" s="53"/>
      <c r="Q1474" s="53"/>
      <c r="R1474" s="53"/>
      <c r="S1474" s="53"/>
      <c r="T1474" s="53"/>
      <c r="U1474" s="53"/>
      <c r="V1474" s="53"/>
      <c r="W1474" s="53"/>
      <c r="X1474" s="53"/>
      <c r="Y1474" s="53"/>
      <c r="Z1474" s="53"/>
    </row>
    <row r="1475" spans="1:26" x14ac:dyDescent="0.35">
      <c r="A1475" s="301"/>
      <c r="B1475" s="301"/>
      <c r="C1475" s="301"/>
      <c r="D1475" s="302"/>
      <c r="E1475" s="302"/>
      <c r="F1475" s="301"/>
      <c r="G1475" s="301"/>
      <c r="H1475" s="322"/>
      <c r="I1475" s="322"/>
      <c r="J1475" s="322"/>
      <c r="K1475" s="364"/>
      <c r="L1475" s="322"/>
      <c r="M1475" s="364"/>
      <c r="P1475" s="53"/>
      <c r="Q1475" s="53"/>
      <c r="R1475" s="53"/>
      <c r="S1475" s="53"/>
      <c r="T1475" s="53"/>
      <c r="U1475" s="53"/>
      <c r="V1475" s="53"/>
      <c r="W1475" s="53"/>
      <c r="X1475" s="53"/>
      <c r="Y1475" s="53"/>
      <c r="Z1475" s="53"/>
    </row>
    <row r="1476" spans="1:26" x14ac:dyDescent="0.35">
      <c r="A1476" s="301"/>
      <c r="B1476" s="301"/>
      <c r="C1476" s="301"/>
      <c r="D1476" s="302"/>
      <c r="E1476" s="302"/>
      <c r="F1476" s="301"/>
      <c r="G1476" s="301"/>
      <c r="H1476" s="322"/>
      <c r="I1476" s="322"/>
      <c r="J1476" s="322"/>
      <c r="K1476" s="364"/>
      <c r="L1476" s="322"/>
      <c r="M1476" s="364"/>
      <c r="P1476" s="53"/>
      <c r="Q1476" s="53"/>
      <c r="R1476" s="53"/>
      <c r="S1476" s="53"/>
      <c r="T1476" s="53"/>
      <c r="U1476" s="53"/>
      <c r="V1476" s="53"/>
      <c r="W1476" s="53"/>
      <c r="X1476" s="53"/>
      <c r="Y1476" s="53"/>
      <c r="Z1476" s="53"/>
    </row>
    <row r="1477" spans="1:26" x14ac:dyDescent="0.35">
      <c r="A1477" s="301"/>
      <c r="B1477" s="301"/>
      <c r="C1477" s="301"/>
      <c r="D1477" s="302"/>
      <c r="E1477" s="302"/>
      <c r="F1477" s="301"/>
      <c r="G1477" s="301"/>
      <c r="H1477" s="322"/>
      <c r="I1477" s="322"/>
      <c r="J1477" s="322"/>
      <c r="K1477" s="364"/>
      <c r="L1477" s="322"/>
      <c r="M1477" s="364"/>
      <c r="P1477" s="53"/>
      <c r="Q1477" s="53"/>
      <c r="R1477" s="53"/>
      <c r="S1477" s="53"/>
      <c r="T1477" s="53"/>
      <c r="U1477" s="53"/>
      <c r="V1477" s="53"/>
      <c r="W1477" s="53"/>
      <c r="X1477" s="53"/>
      <c r="Y1477" s="53"/>
      <c r="Z1477" s="53"/>
    </row>
    <row r="1478" spans="1:26" x14ac:dyDescent="0.35">
      <c r="A1478" s="301"/>
      <c r="B1478" s="301"/>
      <c r="C1478" s="301"/>
      <c r="D1478" s="302"/>
      <c r="E1478" s="302"/>
      <c r="F1478" s="301"/>
      <c r="G1478" s="301"/>
      <c r="H1478" s="322"/>
      <c r="I1478" s="322"/>
      <c r="J1478" s="322"/>
      <c r="K1478" s="364"/>
      <c r="L1478" s="322"/>
      <c r="M1478" s="364"/>
      <c r="P1478" s="53"/>
      <c r="Q1478" s="53"/>
      <c r="R1478" s="53"/>
      <c r="S1478" s="53"/>
      <c r="T1478" s="53"/>
      <c r="U1478" s="53"/>
      <c r="V1478" s="53"/>
      <c r="W1478" s="53"/>
      <c r="X1478" s="53"/>
      <c r="Y1478" s="53"/>
      <c r="Z1478" s="53"/>
    </row>
    <row r="1479" spans="1:26" x14ac:dyDescent="0.35">
      <c r="A1479" s="301"/>
      <c r="B1479" s="301"/>
      <c r="C1479" s="301"/>
      <c r="D1479" s="302"/>
      <c r="E1479" s="302"/>
      <c r="F1479" s="301"/>
      <c r="G1479" s="301"/>
      <c r="H1479" s="322"/>
      <c r="I1479" s="322"/>
      <c r="J1479" s="322"/>
      <c r="K1479" s="364"/>
      <c r="L1479" s="322"/>
      <c r="M1479" s="364"/>
      <c r="P1479" s="53"/>
      <c r="Q1479" s="53"/>
      <c r="R1479" s="53"/>
      <c r="S1479" s="53"/>
      <c r="T1479" s="53"/>
      <c r="U1479" s="53"/>
      <c r="V1479" s="53"/>
      <c r="W1479" s="53"/>
      <c r="X1479" s="53"/>
      <c r="Y1479" s="53"/>
      <c r="Z1479" s="53"/>
    </row>
    <row r="1480" spans="1:26" x14ac:dyDescent="0.35">
      <c r="A1480" s="301"/>
      <c r="B1480" s="301"/>
      <c r="C1480" s="301"/>
      <c r="D1480" s="302"/>
      <c r="E1480" s="302"/>
      <c r="F1480" s="301"/>
      <c r="G1480" s="301"/>
      <c r="H1480" s="322"/>
      <c r="I1480" s="322"/>
      <c r="J1480" s="322"/>
      <c r="K1480" s="364"/>
      <c r="L1480" s="322"/>
      <c r="M1480" s="364"/>
      <c r="P1480" s="53"/>
      <c r="Q1480" s="53"/>
      <c r="R1480" s="53"/>
      <c r="S1480" s="53"/>
      <c r="T1480" s="53"/>
      <c r="U1480" s="53"/>
      <c r="V1480" s="53"/>
      <c r="W1480" s="53"/>
      <c r="X1480" s="53"/>
      <c r="Y1480" s="53"/>
      <c r="Z1480" s="53"/>
    </row>
    <row r="1481" spans="1:26" x14ac:dyDescent="0.35">
      <c r="A1481" s="301"/>
      <c r="B1481" s="301"/>
      <c r="C1481" s="301"/>
      <c r="D1481" s="302"/>
      <c r="E1481" s="302"/>
      <c r="F1481" s="301"/>
      <c r="G1481" s="301"/>
      <c r="H1481" s="322"/>
      <c r="I1481" s="322"/>
      <c r="J1481" s="322"/>
      <c r="K1481" s="364"/>
      <c r="L1481" s="322"/>
      <c r="M1481" s="364"/>
      <c r="P1481" s="53"/>
      <c r="Q1481" s="53"/>
      <c r="R1481" s="53"/>
      <c r="S1481" s="53"/>
      <c r="T1481" s="53"/>
      <c r="U1481" s="53"/>
      <c r="V1481" s="53"/>
      <c r="W1481" s="53"/>
      <c r="X1481" s="53"/>
      <c r="Y1481" s="53"/>
      <c r="Z1481" s="53"/>
    </row>
    <row r="1482" spans="1:26" x14ac:dyDescent="0.35">
      <c r="A1482" s="301"/>
      <c r="B1482" s="301"/>
      <c r="C1482" s="301"/>
      <c r="D1482" s="302"/>
      <c r="E1482" s="302"/>
      <c r="F1482" s="301"/>
      <c r="G1482" s="301"/>
      <c r="H1482" s="322"/>
      <c r="I1482" s="322"/>
      <c r="J1482" s="322"/>
      <c r="K1482" s="364"/>
      <c r="L1482" s="322"/>
      <c r="M1482" s="364"/>
      <c r="P1482" s="53"/>
      <c r="Q1482" s="53"/>
      <c r="R1482" s="53"/>
      <c r="S1482" s="53"/>
      <c r="T1482" s="53"/>
      <c r="U1482" s="53"/>
      <c r="V1482" s="53"/>
      <c r="W1482" s="53"/>
      <c r="X1482" s="53"/>
      <c r="Y1482" s="53"/>
      <c r="Z1482" s="53"/>
    </row>
    <row r="1483" spans="1:26" x14ac:dyDescent="0.35">
      <c r="A1483" s="301"/>
      <c r="B1483" s="301"/>
      <c r="C1483" s="301"/>
      <c r="D1483" s="302"/>
      <c r="E1483" s="302"/>
      <c r="F1483" s="301"/>
      <c r="G1483" s="301"/>
      <c r="H1483" s="322"/>
      <c r="I1483" s="322"/>
      <c r="J1483" s="322"/>
      <c r="K1483" s="364"/>
      <c r="L1483" s="322"/>
      <c r="M1483" s="364"/>
      <c r="P1483" s="53"/>
      <c r="Q1483" s="53"/>
      <c r="R1483" s="53"/>
      <c r="S1483" s="53"/>
      <c r="T1483" s="53"/>
      <c r="U1483" s="53"/>
      <c r="V1483" s="53"/>
      <c r="W1483" s="53"/>
      <c r="X1483" s="53"/>
      <c r="Y1483" s="53"/>
      <c r="Z1483" s="53"/>
    </row>
    <row r="1484" spans="1:26" x14ac:dyDescent="0.35">
      <c r="A1484" s="301"/>
      <c r="B1484" s="301"/>
      <c r="C1484" s="301"/>
      <c r="D1484" s="302"/>
      <c r="E1484" s="302"/>
      <c r="F1484" s="301"/>
      <c r="G1484" s="301"/>
      <c r="H1484" s="322"/>
      <c r="I1484" s="322"/>
      <c r="J1484" s="322"/>
      <c r="K1484" s="364"/>
      <c r="L1484" s="322"/>
      <c r="M1484" s="364"/>
      <c r="P1484" s="53"/>
      <c r="Q1484" s="53"/>
      <c r="R1484" s="53"/>
      <c r="S1484" s="53"/>
      <c r="T1484" s="53"/>
      <c r="U1484" s="53"/>
      <c r="V1484" s="53"/>
      <c r="W1484" s="53"/>
      <c r="X1484" s="53"/>
      <c r="Y1484" s="53"/>
      <c r="Z1484" s="53"/>
    </row>
    <row r="1485" spans="1:26" x14ac:dyDescent="0.35">
      <c r="A1485" s="301"/>
      <c r="B1485" s="301"/>
      <c r="C1485" s="301"/>
      <c r="D1485" s="302"/>
      <c r="E1485" s="302"/>
      <c r="F1485" s="301"/>
      <c r="G1485" s="301"/>
      <c r="H1485" s="322"/>
      <c r="I1485" s="322"/>
      <c r="J1485" s="322"/>
      <c r="K1485" s="364"/>
      <c r="L1485" s="322"/>
      <c r="M1485" s="364"/>
      <c r="P1485" s="53"/>
      <c r="Q1485" s="53"/>
      <c r="R1485" s="53"/>
      <c r="S1485" s="53"/>
      <c r="T1485" s="53"/>
      <c r="U1485" s="53"/>
      <c r="V1485" s="53"/>
      <c r="W1485" s="53"/>
      <c r="X1485" s="53"/>
      <c r="Y1485" s="53"/>
      <c r="Z1485" s="53"/>
    </row>
    <row r="1486" spans="1:26" x14ac:dyDescent="0.35">
      <c r="A1486" s="301"/>
      <c r="B1486" s="301"/>
      <c r="C1486" s="301"/>
      <c r="D1486" s="302"/>
      <c r="E1486" s="302"/>
      <c r="F1486" s="301"/>
      <c r="G1486" s="301"/>
      <c r="H1486" s="322"/>
      <c r="I1486" s="322"/>
      <c r="J1486" s="322"/>
      <c r="K1486" s="364"/>
      <c r="L1486" s="322"/>
      <c r="M1486" s="364"/>
      <c r="P1486" s="53"/>
      <c r="Q1486" s="53"/>
      <c r="R1486" s="53"/>
      <c r="S1486" s="53"/>
      <c r="T1486" s="53"/>
      <c r="U1486" s="53"/>
      <c r="V1486" s="53"/>
      <c r="W1486" s="53"/>
      <c r="X1486" s="53"/>
      <c r="Y1486" s="53"/>
      <c r="Z1486" s="53"/>
    </row>
    <row r="1487" spans="1:26" x14ac:dyDescent="0.35">
      <c r="A1487" s="301"/>
      <c r="B1487" s="301"/>
      <c r="C1487" s="301"/>
      <c r="D1487" s="302"/>
      <c r="E1487" s="302"/>
      <c r="F1487" s="301"/>
      <c r="G1487" s="301"/>
      <c r="H1487" s="322"/>
      <c r="I1487" s="322"/>
      <c r="J1487" s="322"/>
      <c r="K1487" s="364"/>
      <c r="L1487" s="322"/>
      <c r="M1487" s="364"/>
      <c r="P1487" s="53"/>
      <c r="Q1487" s="53"/>
      <c r="R1487" s="53"/>
      <c r="S1487" s="53"/>
      <c r="T1487" s="53"/>
      <c r="U1487" s="53"/>
      <c r="V1487" s="53"/>
      <c r="W1487" s="53"/>
      <c r="X1487" s="53"/>
      <c r="Y1487" s="53"/>
      <c r="Z1487" s="53"/>
    </row>
    <row r="1488" spans="1:26" x14ac:dyDescent="0.35">
      <c r="A1488" s="301"/>
      <c r="B1488" s="301"/>
      <c r="C1488" s="301"/>
      <c r="D1488" s="302"/>
      <c r="E1488" s="302"/>
      <c r="F1488" s="301"/>
      <c r="G1488" s="301"/>
      <c r="H1488" s="322"/>
      <c r="I1488" s="322"/>
      <c r="J1488" s="322"/>
      <c r="K1488" s="364"/>
      <c r="L1488" s="322"/>
      <c r="M1488" s="364"/>
      <c r="P1488" s="53"/>
      <c r="Q1488" s="53"/>
      <c r="R1488" s="53"/>
      <c r="S1488" s="53"/>
      <c r="T1488" s="53"/>
      <c r="U1488" s="53"/>
      <c r="V1488" s="53"/>
      <c r="W1488" s="53"/>
      <c r="X1488" s="53"/>
      <c r="Y1488" s="53"/>
      <c r="Z1488" s="53"/>
    </row>
    <row r="1489" spans="1:26" x14ac:dyDescent="0.35">
      <c r="A1489" s="301"/>
      <c r="B1489" s="301"/>
      <c r="C1489" s="301"/>
      <c r="D1489" s="302"/>
      <c r="E1489" s="302"/>
      <c r="F1489" s="301"/>
      <c r="G1489" s="301"/>
      <c r="H1489" s="322"/>
      <c r="I1489" s="322"/>
      <c r="J1489" s="322"/>
      <c r="K1489" s="364"/>
      <c r="L1489" s="322"/>
      <c r="M1489" s="364"/>
      <c r="P1489" s="53"/>
      <c r="Q1489" s="53"/>
      <c r="R1489" s="53"/>
      <c r="S1489" s="53"/>
      <c r="T1489" s="53"/>
      <c r="U1489" s="53"/>
      <c r="V1489" s="53"/>
      <c r="W1489" s="53"/>
      <c r="X1489" s="53"/>
      <c r="Y1489" s="53"/>
      <c r="Z1489" s="53"/>
    </row>
    <row r="1490" spans="1:26" x14ac:dyDescent="0.35">
      <c r="A1490" s="301"/>
      <c r="B1490" s="301"/>
      <c r="C1490" s="301"/>
      <c r="D1490" s="302"/>
      <c r="E1490" s="302"/>
      <c r="F1490" s="301"/>
      <c r="G1490" s="301"/>
      <c r="H1490" s="322"/>
      <c r="I1490" s="322"/>
      <c r="J1490" s="322"/>
      <c r="K1490" s="364"/>
      <c r="L1490" s="322"/>
      <c r="M1490" s="364"/>
      <c r="P1490" s="53"/>
      <c r="Q1490" s="53"/>
      <c r="R1490" s="53"/>
      <c r="S1490" s="53"/>
      <c r="T1490" s="53"/>
      <c r="U1490" s="53"/>
      <c r="V1490" s="53"/>
      <c r="W1490" s="53"/>
      <c r="X1490" s="53"/>
      <c r="Y1490" s="53"/>
      <c r="Z1490" s="53"/>
    </row>
    <row r="1491" spans="1:26" x14ac:dyDescent="0.35">
      <c r="A1491" s="301"/>
      <c r="B1491" s="301"/>
      <c r="C1491" s="301"/>
      <c r="D1491" s="302"/>
      <c r="E1491" s="302"/>
      <c r="F1491" s="301"/>
      <c r="G1491" s="301"/>
      <c r="H1491" s="322"/>
      <c r="I1491" s="322"/>
      <c r="J1491" s="322"/>
      <c r="K1491" s="364"/>
      <c r="L1491" s="322"/>
      <c r="M1491" s="364"/>
      <c r="P1491" s="53"/>
      <c r="Q1491" s="53"/>
      <c r="R1491" s="53"/>
      <c r="S1491" s="53"/>
      <c r="T1491" s="53"/>
      <c r="U1491" s="53"/>
      <c r="V1491" s="53"/>
      <c r="W1491" s="53"/>
      <c r="X1491" s="53"/>
      <c r="Y1491" s="53"/>
      <c r="Z1491" s="53"/>
    </row>
    <row r="1492" spans="1:26" x14ac:dyDescent="0.35">
      <c r="A1492" s="301"/>
      <c r="B1492" s="301"/>
      <c r="C1492" s="301"/>
      <c r="D1492" s="302"/>
      <c r="E1492" s="302"/>
      <c r="F1492" s="301"/>
      <c r="G1492" s="301"/>
      <c r="H1492" s="322"/>
      <c r="I1492" s="322"/>
      <c r="J1492" s="322"/>
      <c r="K1492" s="364"/>
      <c r="L1492" s="322"/>
      <c r="M1492" s="364"/>
      <c r="P1492" s="53"/>
      <c r="Q1492" s="53"/>
      <c r="R1492" s="53"/>
      <c r="S1492" s="53"/>
      <c r="T1492" s="53"/>
      <c r="U1492" s="53"/>
      <c r="V1492" s="53"/>
      <c r="W1492" s="53"/>
      <c r="X1492" s="53"/>
      <c r="Y1492" s="53"/>
      <c r="Z1492" s="53"/>
    </row>
    <row r="1493" spans="1:26" x14ac:dyDescent="0.35">
      <c r="A1493" s="301"/>
      <c r="B1493" s="301"/>
      <c r="C1493" s="301"/>
      <c r="D1493" s="302"/>
      <c r="E1493" s="302"/>
      <c r="F1493" s="301"/>
      <c r="G1493" s="301"/>
      <c r="H1493" s="322"/>
      <c r="I1493" s="322"/>
      <c r="J1493" s="322"/>
      <c r="K1493" s="364"/>
      <c r="L1493" s="322"/>
      <c r="M1493" s="364"/>
      <c r="P1493" s="53"/>
      <c r="Q1493" s="53"/>
      <c r="R1493" s="53"/>
      <c r="S1493" s="53"/>
      <c r="T1493" s="53"/>
      <c r="U1493" s="53"/>
      <c r="V1493" s="53"/>
      <c r="W1493" s="53"/>
      <c r="X1493" s="53"/>
      <c r="Y1493" s="53"/>
      <c r="Z1493" s="53"/>
    </row>
    <row r="1494" spans="1:26" x14ac:dyDescent="0.35">
      <c r="A1494" s="301"/>
      <c r="B1494" s="301"/>
      <c r="C1494" s="301"/>
      <c r="D1494" s="302"/>
      <c r="E1494" s="302"/>
      <c r="F1494" s="301"/>
      <c r="G1494" s="301"/>
      <c r="H1494" s="322"/>
      <c r="I1494" s="322"/>
      <c r="J1494" s="322"/>
      <c r="K1494" s="364"/>
      <c r="L1494" s="322"/>
      <c r="M1494" s="364"/>
    </row>
    <row r="1495" spans="1:26" x14ac:dyDescent="0.35">
      <c r="A1495" s="301"/>
      <c r="B1495" s="301"/>
      <c r="C1495" s="301"/>
      <c r="D1495" s="302"/>
      <c r="E1495" s="302"/>
      <c r="F1495" s="301"/>
      <c r="G1495" s="301"/>
      <c r="H1495" s="322"/>
      <c r="I1495" s="322"/>
      <c r="J1495" s="322"/>
      <c r="K1495" s="364"/>
      <c r="L1495" s="322"/>
      <c r="M1495" s="364"/>
    </row>
    <row r="1496" spans="1:26" x14ac:dyDescent="0.35">
      <c r="A1496" s="301"/>
      <c r="B1496" s="301"/>
      <c r="C1496" s="301"/>
      <c r="D1496" s="302"/>
      <c r="E1496" s="302"/>
      <c r="F1496" s="301"/>
      <c r="G1496" s="301"/>
      <c r="H1496" s="322"/>
      <c r="I1496" s="322"/>
      <c r="J1496" s="322"/>
      <c r="K1496" s="364"/>
      <c r="L1496" s="322"/>
      <c r="M1496" s="364"/>
    </row>
    <row r="1497" spans="1:26" x14ac:dyDescent="0.35">
      <c r="A1497" s="301"/>
      <c r="B1497" s="301"/>
      <c r="C1497" s="301"/>
      <c r="D1497" s="302"/>
      <c r="E1497" s="302"/>
      <c r="F1497" s="301"/>
      <c r="G1497" s="301"/>
      <c r="H1497" s="322"/>
      <c r="I1497" s="322"/>
      <c r="J1497" s="322"/>
      <c r="K1497" s="364"/>
      <c r="L1497" s="322"/>
      <c r="M1497" s="364"/>
    </row>
    <row r="1498" spans="1:26" x14ac:dyDescent="0.35">
      <c r="A1498" s="301"/>
      <c r="B1498" s="301"/>
      <c r="C1498" s="301"/>
      <c r="D1498" s="302"/>
      <c r="E1498" s="302"/>
      <c r="F1498" s="301"/>
      <c r="G1498" s="301"/>
      <c r="H1498" s="322"/>
      <c r="I1498" s="322"/>
      <c r="J1498" s="322"/>
      <c r="K1498" s="364"/>
      <c r="L1498" s="322"/>
      <c r="M1498" s="364"/>
    </row>
    <row r="1499" spans="1:26" x14ac:dyDescent="0.35">
      <c r="A1499" s="301"/>
      <c r="B1499" s="301"/>
      <c r="C1499" s="301"/>
      <c r="D1499" s="302"/>
      <c r="E1499" s="302"/>
      <c r="F1499" s="301"/>
      <c r="G1499" s="301"/>
      <c r="H1499" s="322"/>
      <c r="I1499" s="322"/>
      <c r="J1499" s="322"/>
      <c r="K1499" s="364"/>
      <c r="L1499" s="322"/>
      <c r="M1499" s="364"/>
    </row>
    <row r="1500" spans="1:26" x14ac:dyDescent="0.35">
      <c r="A1500" s="301"/>
      <c r="B1500" s="301"/>
      <c r="C1500" s="301"/>
      <c r="D1500" s="302"/>
      <c r="E1500" s="302"/>
      <c r="F1500" s="301"/>
      <c r="G1500" s="301"/>
      <c r="H1500" s="322"/>
      <c r="I1500" s="322"/>
      <c r="J1500" s="322"/>
      <c r="K1500" s="364"/>
      <c r="L1500" s="322"/>
      <c r="M1500" s="364"/>
    </row>
    <row r="1501" spans="1:26" x14ac:dyDescent="0.35">
      <c r="A1501" s="301"/>
      <c r="B1501" s="301"/>
      <c r="C1501" s="301"/>
      <c r="D1501" s="302"/>
      <c r="E1501" s="302"/>
      <c r="F1501" s="301"/>
      <c r="G1501" s="301"/>
      <c r="H1501" s="322"/>
      <c r="I1501" s="322"/>
      <c r="J1501" s="322"/>
      <c r="K1501" s="364"/>
      <c r="L1501" s="322"/>
      <c r="M1501" s="364"/>
    </row>
    <row r="1502" spans="1:26" x14ac:dyDescent="0.35">
      <c r="A1502" s="301"/>
      <c r="B1502" s="301"/>
      <c r="C1502" s="301"/>
      <c r="D1502" s="302"/>
      <c r="E1502" s="302"/>
      <c r="F1502" s="301"/>
      <c r="G1502" s="301"/>
      <c r="H1502" s="322"/>
      <c r="I1502" s="322"/>
      <c r="J1502" s="322"/>
      <c r="K1502" s="364"/>
      <c r="L1502" s="322"/>
      <c r="M1502" s="364"/>
    </row>
    <row r="1503" spans="1:26" x14ac:dyDescent="0.35">
      <c r="A1503" s="301"/>
      <c r="B1503" s="301"/>
      <c r="C1503" s="301"/>
      <c r="D1503" s="302"/>
      <c r="E1503" s="302"/>
      <c r="F1503" s="301"/>
      <c r="G1503" s="301"/>
      <c r="H1503" s="322"/>
      <c r="I1503" s="322"/>
      <c r="J1503" s="322"/>
      <c r="K1503" s="364"/>
      <c r="L1503" s="322"/>
      <c r="M1503" s="364"/>
    </row>
    <row r="1504" spans="1:26" x14ac:dyDescent="0.35">
      <c r="A1504" s="301"/>
      <c r="B1504" s="301"/>
      <c r="C1504" s="301"/>
      <c r="D1504" s="302"/>
      <c r="E1504" s="302"/>
      <c r="F1504" s="301"/>
      <c r="G1504" s="301"/>
      <c r="H1504" s="322"/>
      <c r="I1504" s="322"/>
      <c r="J1504" s="322"/>
      <c r="K1504" s="364"/>
      <c r="L1504" s="322"/>
      <c r="M1504" s="364"/>
    </row>
    <row r="1505" spans="1:13" x14ac:dyDescent="0.35">
      <c r="A1505" s="301"/>
      <c r="B1505" s="301"/>
      <c r="C1505" s="301"/>
      <c r="D1505" s="302"/>
      <c r="E1505" s="302"/>
      <c r="F1505" s="301"/>
      <c r="G1505" s="301"/>
      <c r="H1505" s="322"/>
      <c r="I1505" s="322"/>
      <c r="J1505" s="322"/>
      <c r="K1505" s="364"/>
      <c r="L1505" s="322"/>
      <c r="M1505" s="364"/>
    </row>
    <row r="1506" spans="1:13" x14ac:dyDescent="0.35">
      <c r="A1506" s="301"/>
      <c r="B1506" s="301"/>
      <c r="C1506" s="301"/>
      <c r="D1506" s="302"/>
      <c r="E1506" s="302"/>
      <c r="F1506" s="301"/>
      <c r="G1506" s="301"/>
      <c r="H1506" s="322"/>
      <c r="I1506" s="322"/>
      <c r="J1506" s="322"/>
      <c r="K1506" s="364"/>
      <c r="L1506" s="322"/>
      <c r="M1506" s="364"/>
    </row>
    <row r="1507" spans="1:13" x14ac:dyDescent="0.35">
      <c r="A1507" s="301"/>
      <c r="B1507" s="301"/>
      <c r="C1507" s="301"/>
      <c r="D1507" s="302"/>
      <c r="E1507" s="302"/>
      <c r="F1507" s="301"/>
      <c r="G1507" s="301"/>
      <c r="H1507" s="322"/>
      <c r="I1507" s="322"/>
      <c r="J1507" s="322"/>
      <c r="K1507" s="364"/>
      <c r="L1507" s="322"/>
      <c r="M1507" s="364"/>
    </row>
    <row r="1508" spans="1:13" x14ac:dyDescent="0.35">
      <c r="A1508" s="301"/>
      <c r="B1508" s="301"/>
      <c r="C1508" s="301"/>
      <c r="D1508" s="302"/>
      <c r="E1508" s="302"/>
      <c r="F1508" s="301"/>
      <c r="G1508" s="301"/>
      <c r="H1508" s="322"/>
      <c r="I1508" s="322"/>
      <c r="J1508" s="322"/>
      <c r="K1508" s="364"/>
      <c r="L1508" s="322"/>
      <c r="M1508" s="364"/>
    </row>
    <row r="1509" spans="1:13" x14ac:dyDescent="0.35">
      <c r="A1509" s="301"/>
      <c r="B1509" s="301"/>
      <c r="C1509" s="301"/>
      <c r="D1509" s="302"/>
      <c r="E1509" s="302"/>
      <c r="F1509" s="301"/>
      <c r="G1509" s="301"/>
      <c r="H1509" s="322"/>
      <c r="I1509" s="322"/>
      <c r="J1509" s="322"/>
      <c r="K1509" s="364"/>
      <c r="L1509" s="322"/>
      <c r="M1509" s="364"/>
    </row>
    <row r="1510" spans="1:13" x14ac:dyDescent="0.35">
      <c r="A1510" s="301"/>
      <c r="B1510" s="301"/>
      <c r="C1510" s="301"/>
      <c r="D1510" s="302"/>
      <c r="E1510" s="302"/>
      <c r="F1510" s="301"/>
      <c r="G1510" s="301"/>
      <c r="H1510" s="322"/>
      <c r="I1510" s="322"/>
      <c r="J1510" s="322"/>
      <c r="K1510" s="364"/>
      <c r="L1510" s="322"/>
      <c r="M1510" s="364"/>
    </row>
    <row r="1511" spans="1:13" x14ac:dyDescent="0.35">
      <c r="A1511" s="301"/>
      <c r="B1511" s="301"/>
      <c r="C1511" s="301"/>
      <c r="D1511" s="302"/>
      <c r="E1511" s="302"/>
      <c r="F1511" s="301"/>
      <c r="G1511" s="301"/>
      <c r="H1511" s="322"/>
      <c r="I1511" s="322"/>
      <c r="J1511" s="322"/>
      <c r="K1511" s="364"/>
      <c r="L1511" s="322"/>
      <c r="M1511" s="364"/>
    </row>
    <row r="1512" spans="1:13" x14ac:dyDescent="0.35">
      <c r="A1512" s="301"/>
      <c r="B1512" s="301"/>
      <c r="C1512" s="301"/>
      <c r="D1512" s="302"/>
      <c r="E1512" s="302"/>
      <c r="F1512" s="301"/>
      <c r="G1512" s="301"/>
      <c r="H1512" s="322"/>
      <c r="I1512" s="322"/>
      <c r="J1512" s="322"/>
      <c r="K1512" s="364"/>
      <c r="L1512" s="322"/>
      <c r="M1512" s="364"/>
    </row>
    <row r="1513" spans="1:13" x14ac:dyDescent="0.35">
      <c r="A1513" s="301"/>
      <c r="B1513" s="301"/>
      <c r="C1513" s="301"/>
      <c r="D1513" s="302"/>
      <c r="E1513" s="302"/>
      <c r="F1513" s="301"/>
      <c r="G1513" s="301"/>
      <c r="H1513" s="322"/>
      <c r="I1513" s="322"/>
      <c r="J1513" s="322"/>
      <c r="K1513" s="364"/>
      <c r="L1513" s="322"/>
      <c r="M1513" s="364"/>
    </row>
    <row r="1514" spans="1:13" x14ac:dyDescent="0.35">
      <c r="A1514" s="301"/>
      <c r="B1514" s="301"/>
      <c r="C1514" s="301"/>
      <c r="D1514" s="302"/>
      <c r="E1514" s="302"/>
      <c r="F1514" s="301"/>
      <c r="G1514" s="301"/>
      <c r="H1514" s="322"/>
      <c r="I1514" s="322"/>
      <c r="J1514" s="322"/>
      <c r="K1514" s="364"/>
      <c r="L1514" s="322"/>
      <c r="M1514" s="364"/>
    </row>
    <row r="1515" spans="1:13" x14ac:dyDescent="0.35">
      <c r="A1515" s="301"/>
      <c r="B1515" s="301"/>
      <c r="C1515" s="301"/>
      <c r="D1515" s="302"/>
      <c r="E1515" s="302"/>
      <c r="F1515" s="301"/>
      <c r="G1515" s="301"/>
      <c r="H1515" s="322"/>
      <c r="I1515" s="322"/>
      <c r="J1515" s="322"/>
      <c r="K1515" s="364"/>
      <c r="L1515" s="322"/>
      <c r="M1515" s="364"/>
    </row>
    <row r="1516" spans="1:13" x14ac:dyDescent="0.35">
      <c r="A1516" s="301"/>
      <c r="B1516" s="301"/>
      <c r="C1516" s="301"/>
      <c r="D1516" s="302"/>
      <c r="E1516" s="302"/>
      <c r="F1516" s="301"/>
      <c r="G1516" s="301"/>
      <c r="H1516" s="322"/>
      <c r="I1516" s="322"/>
      <c r="J1516" s="322"/>
      <c r="K1516" s="364"/>
      <c r="L1516" s="322"/>
      <c r="M1516" s="364"/>
    </row>
    <row r="1517" spans="1:13" x14ac:dyDescent="0.35">
      <c r="A1517" s="301"/>
      <c r="B1517" s="301"/>
      <c r="C1517" s="301"/>
      <c r="D1517" s="302"/>
      <c r="E1517" s="302"/>
      <c r="F1517" s="301"/>
      <c r="G1517" s="301"/>
      <c r="H1517" s="322"/>
      <c r="I1517" s="322"/>
      <c r="J1517" s="322"/>
      <c r="K1517" s="364"/>
      <c r="L1517" s="322"/>
      <c r="M1517" s="364"/>
    </row>
    <row r="1518" spans="1:13" x14ac:dyDescent="0.35">
      <c r="A1518" s="301"/>
      <c r="B1518" s="301"/>
      <c r="C1518" s="301"/>
      <c r="D1518" s="302"/>
      <c r="E1518" s="302"/>
      <c r="F1518" s="301"/>
      <c r="G1518" s="301"/>
      <c r="H1518" s="322"/>
      <c r="I1518" s="322"/>
      <c r="J1518" s="322"/>
      <c r="K1518" s="364"/>
      <c r="L1518" s="322"/>
      <c r="M1518" s="364"/>
    </row>
    <row r="1519" spans="1:13" x14ac:dyDescent="0.35">
      <c r="A1519" s="301"/>
      <c r="B1519" s="301"/>
      <c r="C1519" s="301"/>
      <c r="D1519" s="302"/>
      <c r="E1519" s="302"/>
      <c r="F1519" s="301"/>
      <c r="G1519" s="301"/>
      <c r="H1519" s="322"/>
      <c r="I1519" s="322"/>
      <c r="J1519" s="322"/>
      <c r="K1519" s="364"/>
      <c r="L1519" s="322"/>
      <c r="M1519" s="364"/>
    </row>
    <row r="1520" spans="1:13" x14ac:dyDescent="0.35">
      <c r="A1520" s="301"/>
      <c r="B1520" s="301"/>
      <c r="C1520" s="301"/>
      <c r="D1520" s="302"/>
      <c r="E1520" s="302"/>
      <c r="F1520" s="301"/>
      <c r="G1520" s="301"/>
      <c r="H1520" s="322"/>
      <c r="I1520" s="322"/>
      <c r="J1520" s="322"/>
      <c r="K1520" s="364"/>
      <c r="L1520" s="322"/>
      <c r="M1520" s="364"/>
    </row>
    <row r="1521" spans="1:13" x14ac:dyDescent="0.35">
      <c r="A1521" s="301"/>
      <c r="B1521" s="301"/>
      <c r="C1521" s="301"/>
      <c r="D1521" s="302"/>
      <c r="E1521" s="302"/>
      <c r="F1521" s="301"/>
      <c r="G1521" s="301"/>
      <c r="H1521" s="322"/>
      <c r="I1521" s="322"/>
      <c r="J1521" s="322"/>
      <c r="K1521" s="364"/>
      <c r="L1521" s="322"/>
      <c r="M1521" s="364"/>
    </row>
    <row r="1522" spans="1:13" x14ac:dyDescent="0.35">
      <c r="A1522" s="301"/>
      <c r="B1522" s="301"/>
      <c r="C1522" s="301"/>
      <c r="D1522" s="302"/>
      <c r="E1522" s="302"/>
      <c r="F1522" s="301"/>
      <c r="G1522" s="301"/>
      <c r="H1522" s="322"/>
      <c r="I1522" s="322"/>
      <c r="J1522" s="322"/>
      <c r="K1522" s="364"/>
      <c r="L1522" s="322"/>
      <c r="M1522" s="364"/>
    </row>
    <row r="1523" spans="1:13" x14ac:dyDescent="0.35">
      <c r="A1523" s="301"/>
      <c r="B1523" s="301"/>
      <c r="C1523" s="301"/>
      <c r="D1523" s="302"/>
      <c r="E1523" s="302"/>
      <c r="F1523" s="301"/>
      <c r="G1523" s="301"/>
      <c r="H1523" s="322"/>
      <c r="I1523" s="322"/>
      <c r="J1523" s="322"/>
      <c r="K1523" s="364"/>
      <c r="L1523" s="322"/>
      <c r="M1523" s="364"/>
    </row>
    <row r="1524" spans="1:13" x14ac:dyDescent="0.35">
      <c r="A1524" s="301"/>
      <c r="B1524" s="301"/>
      <c r="C1524" s="301"/>
      <c r="D1524" s="302"/>
      <c r="E1524" s="302"/>
      <c r="F1524" s="301"/>
      <c r="G1524" s="301"/>
      <c r="H1524" s="322"/>
      <c r="I1524" s="322"/>
      <c r="J1524" s="322"/>
      <c r="K1524" s="364"/>
      <c r="L1524" s="322"/>
      <c r="M1524" s="364"/>
    </row>
    <row r="1525" spans="1:13" x14ac:dyDescent="0.35">
      <c r="A1525" s="301"/>
      <c r="B1525" s="301"/>
      <c r="C1525" s="301"/>
      <c r="D1525" s="302"/>
      <c r="E1525" s="302"/>
      <c r="F1525" s="301"/>
      <c r="G1525" s="301"/>
      <c r="H1525" s="322"/>
      <c r="I1525" s="322"/>
      <c r="J1525" s="322"/>
      <c r="K1525" s="364"/>
      <c r="L1525" s="322"/>
      <c r="M1525" s="364"/>
    </row>
    <row r="1526" spans="1:13" x14ac:dyDescent="0.35">
      <c r="A1526" s="301"/>
      <c r="B1526" s="301"/>
      <c r="C1526" s="301"/>
      <c r="D1526" s="302"/>
      <c r="E1526" s="302"/>
      <c r="F1526" s="301"/>
      <c r="G1526" s="301"/>
      <c r="H1526" s="322"/>
      <c r="I1526" s="322"/>
      <c r="J1526" s="322"/>
      <c r="K1526" s="364"/>
      <c r="L1526" s="322"/>
      <c r="M1526" s="364"/>
    </row>
    <row r="1527" spans="1:13" x14ac:dyDescent="0.35">
      <c r="A1527" s="301"/>
      <c r="B1527" s="301"/>
      <c r="C1527" s="301"/>
      <c r="D1527" s="302"/>
      <c r="E1527" s="302"/>
      <c r="F1527" s="301"/>
      <c r="G1527" s="301"/>
      <c r="H1527" s="322"/>
      <c r="I1527" s="322"/>
      <c r="J1527" s="322"/>
      <c r="K1527" s="364"/>
      <c r="L1527" s="322"/>
      <c r="M1527" s="364"/>
    </row>
    <row r="1528" spans="1:13" x14ac:dyDescent="0.35">
      <c r="A1528" s="301"/>
      <c r="B1528" s="301"/>
      <c r="C1528" s="301"/>
      <c r="D1528" s="302"/>
      <c r="E1528" s="302"/>
      <c r="F1528" s="301"/>
      <c r="G1528" s="301"/>
      <c r="H1528" s="322"/>
      <c r="I1528" s="322"/>
      <c r="J1528" s="322"/>
      <c r="K1528" s="364"/>
      <c r="L1528" s="322"/>
      <c r="M1528" s="364"/>
    </row>
    <row r="1529" spans="1:13" x14ac:dyDescent="0.35">
      <c r="A1529" s="301"/>
      <c r="B1529" s="301"/>
      <c r="C1529" s="301"/>
      <c r="D1529" s="302"/>
      <c r="E1529" s="302"/>
      <c r="F1529" s="301"/>
      <c r="G1529" s="301"/>
      <c r="H1529" s="322"/>
      <c r="I1529" s="322"/>
      <c r="J1529" s="322"/>
      <c r="K1529" s="364"/>
      <c r="L1529" s="322"/>
      <c r="M1529" s="364"/>
    </row>
    <row r="1530" spans="1:13" x14ac:dyDescent="0.35">
      <c r="A1530" s="301"/>
      <c r="B1530" s="301"/>
      <c r="C1530" s="301"/>
      <c r="D1530" s="302"/>
      <c r="E1530" s="302"/>
      <c r="F1530" s="301"/>
      <c r="G1530" s="301"/>
      <c r="H1530" s="322"/>
      <c r="I1530" s="322"/>
      <c r="J1530" s="322"/>
      <c r="K1530" s="364"/>
      <c r="L1530" s="322"/>
      <c r="M1530" s="364"/>
    </row>
    <row r="1531" spans="1:13" x14ac:dyDescent="0.35">
      <c r="A1531" s="301"/>
      <c r="B1531" s="301"/>
      <c r="C1531" s="301"/>
      <c r="D1531" s="302"/>
      <c r="E1531" s="302"/>
      <c r="F1531" s="301"/>
      <c r="G1531" s="301"/>
      <c r="H1531" s="322"/>
      <c r="I1531" s="322"/>
      <c r="J1531" s="322"/>
      <c r="K1531" s="364"/>
      <c r="L1531" s="322"/>
      <c r="M1531" s="364"/>
    </row>
    <row r="1532" spans="1:13" x14ac:dyDescent="0.35">
      <c r="A1532" s="301"/>
      <c r="B1532" s="301"/>
      <c r="C1532" s="301"/>
      <c r="D1532" s="302"/>
      <c r="E1532" s="302"/>
      <c r="F1532" s="301"/>
      <c r="G1532" s="301"/>
      <c r="H1532" s="322"/>
      <c r="I1532" s="322"/>
      <c r="J1532" s="322"/>
      <c r="K1532" s="364"/>
      <c r="L1532" s="322"/>
      <c r="M1532" s="364"/>
    </row>
    <row r="1533" spans="1:13" x14ac:dyDescent="0.35">
      <c r="A1533" s="301"/>
      <c r="B1533" s="301"/>
      <c r="C1533" s="301"/>
      <c r="D1533" s="302"/>
      <c r="E1533" s="302"/>
      <c r="F1533" s="301"/>
      <c r="G1533" s="301"/>
      <c r="H1533" s="322"/>
      <c r="I1533" s="322"/>
      <c r="J1533" s="322"/>
      <c r="K1533" s="364"/>
      <c r="L1533" s="322"/>
      <c r="M1533" s="364"/>
    </row>
    <row r="1534" spans="1:13" x14ac:dyDescent="0.35">
      <c r="A1534" s="301"/>
      <c r="B1534" s="301"/>
      <c r="C1534" s="301"/>
      <c r="D1534" s="302"/>
      <c r="E1534" s="302"/>
      <c r="F1534" s="301"/>
      <c r="G1534" s="301"/>
      <c r="H1534" s="322"/>
      <c r="I1534" s="322"/>
      <c r="J1534" s="322"/>
      <c r="K1534" s="364"/>
      <c r="L1534" s="322"/>
      <c r="M1534" s="364"/>
    </row>
    <row r="1535" spans="1:13" x14ac:dyDescent="0.35">
      <c r="A1535" s="301"/>
      <c r="B1535" s="301"/>
      <c r="C1535" s="301"/>
      <c r="D1535" s="302"/>
      <c r="E1535" s="302"/>
      <c r="F1535" s="301"/>
      <c r="G1535" s="301"/>
      <c r="H1535" s="322"/>
      <c r="I1535" s="322"/>
      <c r="J1535" s="322"/>
      <c r="K1535" s="364"/>
      <c r="L1535" s="322"/>
      <c r="M1535" s="364"/>
    </row>
    <row r="1536" spans="1:13" x14ac:dyDescent="0.35">
      <c r="A1536" s="301"/>
      <c r="B1536" s="301"/>
      <c r="C1536" s="301"/>
      <c r="D1536" s="302"/>
      <c r="E1536" s="302"/>
      <c r="F1536" s="301"/>
      <c r="G1536" s="301"/>
      <c r="H1536" s="322"/>
      <c r="I1536" s="322"/>
      <c r="J1536" s="322"/>
      <c r="K1536" s="364"/>
      <c r="L1536" s="322"/>
      <c r="M1536" s="364"/>
    </row>
    <row r="1537" spans="1:13" x14ac:dyDescent="0.35">
      <c r="A1537" s="301"/>
      <c r="B1537" s="301"/>
      <c r="C1537" s="301"/>
      <c r="D1537" s="302"/>
      <c r="E1537" s="302"/>
      <c r="F1537" s="301"/>
      <c r="G1537" s="301"/>
      <c r="H1537" s="322"/>
      <c r="I1537" s="322"/>
      <c r="J1537" s="322"/>
      <c r="K1537" s="364"/>
      <c r="L1537" s="322"/>
      <c r="M1537" s="364"/>
    </row>
    <row r="1538" spans="1:13" x14ac:dyDescent="0.35">
      <c r="A1538" s="301"/>
      <c r="B1538" s="301"/>
      <c r="C1538" s="301"/>
      <c r="D1538" s="302"/>
      <c r="E1538" s="302"/>
      <c r="F1538" s="301"/>
      <c r="G1538" s="301"/>
      <c r="H1538" s="322"/>
      <c r="I1538" s="322"/>
      <c r="J1538" s="322"/>
      <c r="K1538" s="364"/>
      <c r="L1538" s="322"/>
      <c r="M1538" s="364"/>
    </row>
    <row r="1539" spans="1:13" x14ac:dyDescent="0.35">
      <c r="A1539" s="301"/>
      <c r="B1539" s="301"/>
      <c r="C1539" s="301"/>
      <c r="D1539" s="302"/>
      <c r="E1539" s="302"/>
      <c r="F1539" s="301"/>
      <c r="G1539" s="301"/>
      <c r="H1539" s="322"/>
      <c r="I1539" s="322"/>
      <c r="J1539" s="322"/>
      <c r="K1539" s="364"/>
      <c r="L1539" s="322"/>
      <c r="M1539" s="364"/>
    </row>
    <row r="1540" spans="1:13" x14ac:dyDescent="0.35">
      <c r="A1540" s="301"/>
      <c r="B1540" s="301"/>
      <c r="C1540" s="301"/>
      <c r="D1540" s="302"/>
      <c r="E1540" s="302"/>
      <c r="F1540" s="301"/>
      <c r="G1540" s="301"/>
      <c r="H1540" s="322"/>
      <c r="I1540" s="322"/>
      <c r="J1540" s="322"/>
      <c r="K1540" s="364"/>
      <c r="L1540" s="322"/>
      <c r="M1540" s="364"/>
    </row>
    <row r="1541" spans="1:13" x14ac:dyDescent="0.35">
      <c r="A1541" s="301"/>
      <c r="B1541" s="301"/>
      <c r="C1541" s="301"/>
      <c r="D1541" s="302"/>
      <c r="E1541" s="302"/>
      <c r="F1541" s="301"/>
      <c r="G1541" s="301"/>
      <c r="H1541" s="322"/>
      <c r="I1541" s="322"/>
      <c r="J1541" s="322"/>
      <c r="K1541" s="364"/>
      <c r="L1541" s="322"/>
      <c r="M1541" s="364"/>
    </row>
    <row r="1542" spans="1:13" x14ac:dyDescent="0.35">
      <c r="A1542" s="301"/>
      <c r="B1542" s="301"/>
      <c r="C1542" s="301"/>
      <c r="D1542" s="302"/>
      <c r="E1542" s="302"/>
      <c r="F1542" s="301"/>
      <c r="G1542" s="301"/>
      <c r="H1542" s="322"/>
      <c r="I1542" s="322"/>
      <c r="J1542" s="322"/>
      <c r="K1542" s="364"/>
      <c r="L1542" s="322"/>
      <c r="M1542" s="364"/>
    </row>
    <row r="1543" spans="1:13" x14ac:dyDescent="0.35">
      <c r="A1543" s="301"/>
      <c r="B1543" s="301"/>
      <c r="C1543" s="301"/>
      <c r="D1543" s="302"/>
      <c r="E1543" s="302"/>
      <c r="F1543" s="301"/>
      <c r="G1543" s="301"/>
      <c r="H1543" s="322"/>
      <c r="I1543" s="322"/>
      <c r="J1543" s="322"/>
      <c r="K1543" s="364"/>
      <c r="L1543" s="322"/>
      <c r="M1543" s="364"/>
    </row>
    <row r="1544" spans="1:13" x14ac:dyDescent="0.35">
      <c r="A1544" s="301"/>
      <c r="B1544" s="301"/>
      <c r="C1544" s="301"/>
      <c r="D1544" s="302"/>
      <c r="E1544" s="302"/>
      <c r="F1544" s="301"/>
      <c r="G1544" s="301"/>
      <c r="H1544" s="322"/>
      <c r="I1544" s="322"/>
      <c r="J1544" s="322"/>
      <c r="K1544" s="364"/>
      <c r="L1544" s="322"/>
      <c r="M1544" s="364"/>
    </row>
    <row r="1545" spans="1:13" x14ac:dyDescent="0.35">
      <c r="A1545" s="301"/>
      <c r="B1545" s="301"/>
      <c r="C1545" s="301"/>
      <c r="D1545" s="302"/>
      <c r="E1545" s="302"/>
      <c r="F1545" s="301"/>
      <c r="G1545" s="301"/>
      <c r="H1545" s="322"/>
      <c r="I1545" s="322"/>
      <c r="J1545" s="322"/>
      <c r="K1545" s="364"/>
      <c r="L1545" s="322"/>
      <c r="M1545" s="364"/>
    </row>
    <row r="1546" spans="1:13" x14ac:dyDescent="0.35">
      <c r="A1546" s="301"/>
      <c r="B1546" s="301"/>
      <c r="C1546" s="301"/>
      <c r="D1546" s="302"/>
      <c r="E1546" s="302"/>
      <c r="F1546" s="301"/>
      <c r="G1546" s="301"/>
      <c r="H1546" s="322"/>
      <c r="I1546" s="322"/>
      <c r="J1546" s="322"/>
      <c r="K1546" s="364"/>
      <c r="L1546" s="322"/>
      <c r="M1546" s="364"/>
    </row>
    <row r="1547" spans="1:13" x14ac:dyDescent="0.35">
      <c r="A1547" s="301"/>
      <c r="B1547" s="301"/>
      <c r="C1547" s="301"/>
      <c r="D1547" s="302"/>
      <c r="E1547" s="302"/>
      <c r="F1547" s="301"/>
      <c r="G1547" s="301"/>
      <c r="H1547" s="322"/>
      <c r="I1547" s="322"/>
      <c r="J1547" s="322"/>
      <c r="K1547" s="364"/>
      <c r="L1547" s="322"/>
      <c r="M1547" s="364"/>
    </row>
    <row r="1548" spans="1:13" x14ac:dyDescent="0.35">
      <c r="A1548" s="301"/>
      <c r="B1548" s="301"/>
      <c r="C1548" s="301"/>
      <c r="D1548" s="302"/>
      <c r="E1548" s="302"/>
      <c r="F1548" s="301"/>
      <c r="G1548" s="301"/>
      <c r="H1548" s="322"/>
      <c r="I1548" s="322"/>
      <c r="J1548" s="322"/>
      <c r="K1548" s="364"/>
      <c r="L1548" s="322"/>
      <c r="M1548" s="364"/>
    </row>
    <row r="1549" spans="1:13" x14ac:dyDescent="0.35">
      <c r="A1549" s="301"/>
      <c r="B1549" s="301"/>
      <c r="C1549" s="301"/>
      <c r="D1549" s="302"/>
      <c r="E1549" s="302"/>
      <c r="F1549" s="301"/>
      <c r="G1549" s="301"/>
      <c r="H1549" s="322"/>
      <c r="I1549" s="322"/>
      <c r="J1549" s="322"/>
      <c r="K1549" s="364"/>
      <c r="L1549" s="322"/>
      <c r="M1549" s="364"/>
    </row>
    <row r="1550" spans="1:13" x14ac:dyDescent="0.35">
      <c r="A1550" s="301"/>
      <c r="B1550" s="301"/>
      <c r="C1550" s="301"/>
      <c r="D1550" s="302"/>
      <c r="E1550" s="302"/>
      <c r="F1550" s="301"/>
      <c r="G1550" s="301"/>
      <c r="H1550" s="322"/>
      <c r="I1550" s="322"/>
      <c r="J1550" s="322"/>
      <c r="K1550" s="364"/>
      <c r="L1550" s="322"/>
      <c r="M1550" s="364"/>
    </row>
    <row r="1551" spans="1:13" x14ac:dyDescent="0.35">
      <c r="A1551" s="301"/>
      <c r="B1551" s="301"/>
      <c r="C1551" s="301"/>
      <c r="D1551" s="302"/>
      <c r="E1551" s="302"/>
      <c r="F1551" s="301"/>
      <c r="G1551" s="301"/>
      <c r="H1551" s="322"/>
      <c r="I1551" s="322"/>
      <c r="J1551" s="322"/>
      <c r="K1551" s="364"/>
      <c r="L1551" s="322"/>
      <c r="M1551" s="364"/>
    </row>
    <row r="1552" spans="1:13" x14ac:dyDescent="0.35">
      <c r="A1552" s="301"/>
      <c r="B1552" s="301"/>
      <c r="C1552" s="301"/>
      <c r="D1552" s="302"/>
      <c r="E1552" s="302"/>
      <c r="F1552" s="301"/>
      <c r="G1552" s="301"/>
      <c r="H1552" s="322"/>
      <c r="I1552" s="322"/>
      <c r="J1552" s="322"/>
      <c r="K1552" s="364"/>
      <c r="L1552" s="322"/>
      <c r="M1552" s="364"/>
    </row>
    <row r="1553" spans="1:13" x14ac:dyDescent="0.35">
      <c r="A1553" s="301"/>
      <c r="B1553" s="301"/>
      <c r="C1553" s="301"/>
      <c r="D1553" s="302"/>
      <c r="E1553" s="302"/>
      <c r="F1553" s="301"/>
      <c r="G1553" s="301"/>
      <c r="H1553" s="322"/>
      <c r="I1553" s="322"/>
      <c r="J1553" s="322"/>
      <c r="K1553" s="364"/>
      <c r="L1553" s="322"/>
      <c r="M1553" s="364"/>
    </row>
    <row r="1554" spans="1:13" x14ac:dyDescent="0.35">
      <c r="A1554" s="301"/>
      <c r="B1554" s="301"/>
      <c r="C1554" s="301"/>
      <c r="D1554" s="302"/>
      <c r="E1554" s="302"/>
      <c r="F1554" s="301"/>
      <c r="G1554" s="301"/>
      <c r="H1554" s="322"/>
      <c r="I1554" s="322"/>
      <c r="J1554" s="322"/>
      <c r="K1554" s="364"/>
      <c r="L1554" s="322"/>
      <c r="M1554" s="364"/>
    </row>
    <row r="1555" spans="1:13" x14ac:dyDescent="0.35">
      <c r="A1555" s="301"/>
      <c r="B1555" s="301"/>
      <c r="C1555" s="301"/>
      <c r="D1555" s="302"/>
      <c r="E1555" s="302"/>
      <c r="F1555" s="301"/>
      <c r="G1555" s="301"/>
      <c r="H1555" s="322"/>
      <c r="I1555" s="322"/>
      <c r="J1555" s="322"/>
      <c r="K1555" s="364"/>
      <c r="L1555" s="322"/>
      <c r="M1555" s="364"/>
    </row>
    <row r="1556" spans="1:13" x14ac:dyDescent="0.35">
      <c r="A1556" s="301"/>
      <c r="B1556" s="301"/>
      <c r="C1556" s="301"/>
      <c r="D1556" s="302"/>
      <c r="E1556" s="302"/>
      <c r="F1556" s="301"/>
      <c r="G1556" s="301"/>
      <c r="H1556" s="322"/>
      <c r="I1556" s="322"/>
      <c r="J1556" s="322"/>
      <c r="K1556" s="364"/>
      <c r="L1556" s="322"/>
      <c r="M1556" s="364"/>
    </row>
    <row r="1557" spans="1:13" x14ac:dyDescent="0.35">
      <c r="A1557" s="301"/>
      <c r="B1557" s="301"/>
      <c r="C1557" s="301"/>
      <c r="D1557" s="302"/>
      <c r="E1557" s="302"/>
      <c r="F1557" s="301"/>
      <c r="G1557" s="301"/>
      <c r="H1557" s="322"/>
      <c r="I1557" s="322"/>
      <c r="J1557" s="322"/>
      <c r="K1557" s="364"/>
      <c r="L1557" s="322"/>
      <c r="M1557" s="364"/>
    </row>
    <row r="1558" spans="1:13" x14ac:dyDescent="0.35">
      <c r="A1558" s="301"/>
      <c r="B1558" s="301"/>
      <c r="C1558" s="301"/>
      <c r="D1558" s="302"/>
      <c r="E1558" s="302"/>
      <c r="F1558" s="301"/>
      <c r="G1558" s="301"/>
      <c r="H1558" s="322"/>
      <c r="I1558" s="322"/>
      <c r="J1558" s="322"/>
      <c r="K1558" s="364"/>
      <c r="L1558" s="322"/>
      <c r="M1558" s="364"/>
    </row>
    <row r="1559" spans="1:13" x14ac:dyDescent="0.35">
      <c r="A1559" s="301"/>
      <c r="B1559" s="301"/>
      <c r="C1559" s="301"/>
      <c r="D1559" s="302"/>
      <c r="E1559" s="302"/>
      <c r="F1559" s="301"/>
      <c r="G1559" s="301"/>
      <c r="H1559" s="322"/>
      <c r="I1559" s="322"/>
      <c r="J1559" s="322"/>
      <c r="K1559" s="364"/>
      <c r="L1559" s="322"/>
      <c r="M1559" s="364"/>
    </row>
    <row r="1560" spans="1:13" x14ac:dyDescent="0.35">
      <c r="A1560" s="301"/>
      <c r="B1560" s="301"/>
      <c r="C1560" s="301"/>
      <c r="D1560" s="302"/>
      <c r="E1560" s="302"/>
      <c r="F1560" s="301"/>
      <c r="G1560" s="301"/>
      <c r="H1560" s="322"/>
      <c r="I1560" s="322"/>
      <c r="J1560" s="322"/>
      <c r="K1560" s="364"/>
      <c r="L1560" s="322"/>
      <c r="M1560" s="364"/>
    </row>
    <row r="1561" spans="1:13" x14ac:dyDescent="0.35">
      <c r="A1561" s="301"/>
      <c r="B1561" s="301"/>
      <c r="C1561" s="301"/>
      <c r="D1561" s="302"/>
      <c r="E1561" s="302"/>
      <c r="F1561" s="301"/>
      <c r="G1561" s="301"/>
      <c r="H1561" s="322"/>
      <c r="I1561" s="322"/>
      <c r="J1561" s="322"/>
      <c r="K1561" s="364"/>
      <c r="L1561" s="322"/>
      <c r="M1561" s="364"/>
    </row>
    <row r="1562" spans="1:13" x14ac:dyDescent="0.35">
      <c r="A1562" s="301"/>
      <c r="B1562" s="301"/>
      <c r="C1562" s="301"/>
      <c r="D1562" s="302"/>
      <c r="E1562" s="302"/>
      <c r="F1562" s="301"/>
      <c r="G1562" s="301"/>
      <c r="H1562" s="322"/>
      <c r="I1562" s="322"/>
      <c r="J1562" s="322"/>
      <c r="K1562" s="364"/>
      <c r="L1562" s="322"/>
      <c r="M1562" s="364"/>
    </row>
    <row r="1563" spans="1:13" x14ac:dyDescent="0.35">
      <c r="A1563" s="301"/>
      <c r="B1563" s="301"/>
      <c r="C1563" s="301"/>
      <c r="D1563" s="302"/>
      <c r="E1563" s="302"/>
      <c r="F1563" s="301"/>
      <c r="G1563" s="301"/>
      <c r="H1563" s="322"/>
      <c r="I1563" s="322"/>
      <c r="J1563" s="322"/>
      <c r="K1563" s="364"/>
      <c r="L1563" s="322"/>
      <c r="M1563" s="364"/>
    </row>
    <row r="1564" spans="1:13" x14ac:dyDescent="0.35">
      <c r="A1564" s="301"/>
      <c r="B1564" s="301"/>
      <c r="C1564" s="301"/>
      <c r="D1564" s="302"/>
      <c r="E1564" s="302"/>
      <c r="F1564" s="301"/>
      <c r="G1564" s="301"/>
      <c r="H1564" s="322"/>
      <c r="I1564" s="322"/>
      <c r="J1564" s="322"/>
      <c r="K1564" s="364"/>
      <c r="L1564" s="322"/>
      <c r="M1564" s="364"/>
    </row>
    <row r="1565" spans="1:13" x14ac:dyDescent="0.35">
      <c r="A1565" s="301"/>
      <c r="B1565" s="301"/>
      <c r="C1565" s="301"/>
      <c r="D1565" s="302"/>
      <c r="E1565" s="302"/>
      <c r="F1565" s="301"/>
      <c r="G1565" s="301"/>
      <c r="H1565" s="322"/>
      <c r="I1565" s="322"/>
      <c r="J1565" s="322"/>
      <c r="K1565" s="364"/>
      <c r="L1565" s="322"/>
      <c r="M1565" s="364"/>
    </row>
    <row r="1566" spans="1:13" x14ac:dyDescent="0.35">
      <c r="A1566" s="301"/>
      <c r="B1566" s="301"/>
      <c r="C1566" s="301"/>
      <c r="D1566" s="302"/>
      <c r="E1566" s="302"/>
      <c r="F1566" s="301"/>
      <c r="G1566" s="301"/>
      <c r="H1566" s="322"/>
      <c r="I1566" s="322"/>
      <c r="J1566" s="322"/>
      <c r="K1566" s="364"/>
      <c r="L1566" s="322"/>
      <c r="M1566" s="364"/>
    </row>
    <row r="1567" spans="1:13" x14ac:dyDescent="0.35">
      <c r="A1567" s="301"/>
      <c r="B1567" s="301"/>
      <c r="C1567" s="301"/>
      <c r="D1567" s="302"/>
      <c r="E1567" s="302"/>
      <c r="F1567" s="301"/>
      <c r="G1567" s="301"/>
      <c r="H1567" s="322"/>
      <c r="I1567" s="322"/>
      <c r="J1567" s="322"/>
      <c r="K1567" s="364"/>
      <c r="L1567" s="322"/>
      <c r="M1567" s="364"/>
    </row>
    <row r="1568" spans="1:13" x14ac:dyDescent="0.35">
      <c r="A1568" s="301"/>
      <c r="B1568" s="301"/>
      <c r="C1568" s="301"/>
      <c r="D1568" s="302"/>
      <c r="E1568" s="302"/>
      <c r="F1568" s="301"/>
      <c r="G1568" s="301"/>
      <c r="H1568" s="322"/>
      <c r="I1568" s="322"/>
      <c r="J1568" s="322"/>
      <c r="K1568" s="364"/>
      <c r="L1568" s="322"/>
      <c r="M1568" s="364"/>
    </row>
    <row r="1569" spans="1:13" x14ac:dyDescent="0.35">
      <c r="A1569" s="301"/>
      <c r="B1569" s="301"/>
      <c r="C1569" s="301"/>
      <c r="D1569" s="302"/>
      <c r="E1569" s="302"/>
      <c r="F1569" s="301"/>
      <c r="G1569" s="301"/>
      <c r="H1569" s="322"/>
      <c r="I1569" s="322"/>
      <c r="J1569" s="322"/>
      <c r="K1569" s="364"/>
      <c r="L1569" s="322"/>
      <c r="M1569" s="364"/>
    </row>
    <row r="1570" spans="1:13" x14ac:dyDescent="0.35">
      <c r="A1570" s="301"/>
      <c r="B1570" s="301"/>
      <c r="C1570" s="301"/>
      <c r="D1570" s="302"/>
      <c r="E1570" s="302"/>
      <c r="F1570" s="301"/>
      <c r="G1570" s="301"/>
      <c r="H1570" s="322"/>
      <c r="I1570" s="322"/>
      <c r="J1570" s="322"/>
      <c r="K1570" s="364"/>
      <c r="L1570" s="322"/>
      <c r="M1570" s="364"/>
    </row>
    <row r="1571" spans="1:13" x14ac:dyDescent="0.35">
      <c r="A1571" s="301"/>
      <c r="B1571" s="301"/>
      <c r="C1571" s="301"/>
      <c r="D1571" s="302"/>
      <c r="E1571" s="302"/>
      <c r="F1571" s="301"/>
      <c r="G1571" s="301"/>
      <c r="H1571" s="322"/>
      <c r="I1571" s="322"/>
      <c r="J1571" s="322"/>
      <c r="K1571" s="364"/>
      <c r="L1571" s="322"/>
      <c r="M1571" s="364"/>
    </row>
    <row r="1572" spans="1:13" x14ac:dyDescent="0.35">
      <c r="A1572" s="301"/>
      <c r="B1572" s="301"/>
      <c r="C1572" s="301"/>
      <c r="D1572" s="302"/>
      <c r="E1572" s="302"/>
      <c r="F1572" s="301"/>
      <c r="G1572" s="301"/>
      <c r="H1572" s="322"/>
      <c r="I1572" s="322"/>
      <c r="J1572" s="322"/>
      <c r="K1572" s="364"/>
      <c r="L1572" s="322"/>
      <c r="M1572" s="364"/>
    </row>
    <row r="1573" spans="1:13" x14ac:dyDescent="0.35">
      <c r="A1573" s="301"/>
      <c r="B1573" s="301"/>
      <c r="C1573" s="301"/>
      <c r="D1573" s="302"/>
      <c r="E1573" s="302"/>
      <c r="F1573" s="301"/>
      <c r="G1573" s="301"/>
      <c r="H1573" s="322"/>
      <c r="I1573" s="322"/>
      <c r="J1573" s="322"/>
      <c r="K1573" s="364"/>
      <c r="L1573" s="322"/>
      <c r="M1573" s="364"/>
    </row>
    <row r="1574" spans="1:13" x14ac:dyDescent="0.35">
      <c r="A1574" s="301"/>
      <c r="B1574" s="301"/>
      <c r="C1574" s="301"/>
      <c r="D1574" s="302"/>
      <c r="E1574" s="302"/>
      <c r="F1574" s="301"/>
      <c r="G1574" s="301"/>
      <c r="H1574" s="322"/>
      <c r="I1574" s="322"/>
      <c r="J1574" s="322"/>
      <c r="K1574" s="364"/>
      <c r="L1574" s="322"/>
      <c r="M1574" s="364"/>
    </row>
    <row r="1575" spans="1:13" x14ac:dyDescent="0.35">
      <c r="A1575" s="301"/>
      <c r="B1575" s="301"/>
      <c r="C1575" s="301"/>
      <c r="D1575" s="302"/>
      <c r="E1575" s="302"/>
      <c r="F1575" s="301"/>
      <c r="G1575" s="301"/>
      <c r="H1575" s="322"/>
      <c r="I1575" s="322"/>
      <c r="J1575" s="322"/>
      <c r="K1575" s="364"/>
      <c r="L1575" s="322"/>
      <c r="M1575" s="364"/>
    </row>
    <row r="1576" spans="1:13" x14ac:dyDescent="0.35">
      <c r="A1576" s="301"/>
      <c r="B1576" s="301"/>
      <c r="C1576" s="301"/>
      <c r="D1576" s="302"/>
      <c r="E1576" s="302"/>
      <c r="F1576" s="301"/>
      <c r="G1576" s="301"/>
      <c r="H1576" s="322"/>
      <c r="I1576" s="322"/>
      <c r="J1576" s="322"/>
      <c r="K1576" s="364"/>
      <c r="L1576" s="322"/>
      <c r="M1576" s="364"/>
    </row>
    <row r="1577" spans="1:13" x14ac:dyDescent="0.35">
      <c r="A1577" s="301"/>
      <c r="B1577" s="301"/>
      <c r="C1577" s="301"/>
      <c r="D1577" s="302"/>
      <c r="E1577" s="302"/>
      <c r="F1577" s="301"/>
      <c r="G1577" s="301"/>
      <c r="H1577" s="322"/>
      <c r="I1577" s="322"/>
      <c r="J1577" s="322"/>
      <c r="K1577" s="364"/>
      <c r="L1577" s="322"/>
      <c r="M1577" s="364"/>
    </row>
    <row r="1578" spans="1:13" x14ac:dyDescent="0.35">
      <c r="A1578" s="301"/>
      <c r="B1578" s="301"/>
      <c r="C1578" s="301"/>
      <c r="D1578" s="302"/>
      <c r="E1578" s="302"/>
      <c r="F1578" s="301"/>
      <c r="G1578" s="301"/>
      <c r="H1578" s="322"/>
      <c r="I1578" s="322"/>
      <c r="J1578" s="322"/>
      <c r="K1578" s="364"/>
      <c r="L1578" s="322"/>
      <c r="M1578" s="364"/>
    </row>
    <row r="1579" spans="1:13" x14ac:dyDescent="0.35">
      <c r="A1579" s="301"/>
      <c r="B1579" s="301"/>
      <c r="C1579" s="301"/>
      <c r="D1579" s="302"/>
      <c r="E1579" s="302"/>
      <c r="F1579" s="301"/>
      <c r="G1579" s="301"/>
      <c r="H1579" s="322"/>
      <c r="I1579" s="322"/>
      <c r="J1579" s="322"/>
      <c r="K1579" s="364"/>
      <c r="L1579" s="322"/>
      <c r="M1579" s="364"/>
    </row>
    <row r="1580" spans="1:13" x14ac:dyDescent="0.35">
      <c r="A1580" s="301"/>
      <c r="B1580" s="301"/>
      <c r="C1580" s="301"/>
      <c r="D1580" s="302"/>
      <c r="E1580" s="302"/>
      <c r="F1580" s="301"/>
      <c r="G1580" s="301"/>
      <c r="H1580" s="322"/>
      <c r="I1580" s="322"/>
      <c r="J1580" s="322"/>
      <c r="K1580" s="364"/>
      <c r="L1580" s="322"/>
      <c r="M1580" s="364"/>
    </row>
    <row r="1581" spans="1:13" x14ac:dyDescent="0.35">
      <c r="A1581" s="301"/>
      <c r="B1581" s="301"/>
      <c r="C1581" s="301"/>
      <c r="D1581" s="302"/>
      <c r="E1581" s="302"/>
      <c r="F1581" s="301"/>
      <c r="G1581" s="301"/>
      <c r="H1581" s="322"/>
      <c r="I1581" s="322"/>
      <c r="J1581" s="322"/>
      <c r="K1581" s="364"/>
      <c r="L1581" s="322"/>
      <c r="M1581" s="364"/>
    </row>
    <row r="1582" spans="1:13" x14ac:dyDescent="0.35">
      <c r="A1582" s="301"/>
      <c r="B1582" s="301"/>
      <c r="C1582" s="301"/>
      <c r="D1582" s="302"/>
      <c r="E1582" s="302"/>
      <c r="F1582" s="301"/>
      <c r="G1582" s="301"/>
      <c r="H1582" s="322"/>
      <c r="I1582" s="322"/>
      <c r="J1582" s="322"/>
      <c r="K1582" s="364"/>
      <c r="L1582" s="322"/>
      <c r="M1582" s="364"/>
    </row>
    <row r="1583" spans="1:13" x14ac:dyDescent="0.35">
      <c r="A1583" s="301"/>
      <c r="B1583" s="301"/>
      <c r="C1583" s="301"/>
      <c r="D1583" s="302"/>
      <c r="E1583" s="302"/>
      <c r="F1583" s="301"/>
      <c r="G1583" s="301"/>
      <c r="H1583" s="322"/>
      <c r="I1583" s="322"/>
      <c r="J1583" s="322"/>
      <c r="K1583" s="364"/>
      <c r="L1583" s="322"/>
      <c r="M1583" s="364"/>
    </row>
    <row r="1584" spans="1:13" x14ac:dyDescent="0.35">
      <c r="A1584" s="301"/>
      <c r="B1584" s="301"/>
      <c r="C1584" s="301"/>
      <c r="D1584" s="302"/>
      <c r="E1584" s="302"/>
      <c r="F1584" s="301"/>
      <c r="G1584" s="301"/>
      <c r="H1584" s="322"/>
      <c r="I1584" s="322"/>
      <c r="J1584" s="322"/>
      <c r="K1584" s="364"/>
      <c r="L1584" s="322"/>
      <c r="M1584" s="364"/>
    </row>
    <row r="1585" spans="1:13" x14ac:dyDescent="0.35">
      <c r="A1585" s="301"/>
      <c r="B1585" s="301"/>
      <c r="C1585" s="301"/>
      <c r="D1585" s="302"/>
      <c r="E1585" s="302"/>
      <c r="F1585" s="301"/>
      <c r="G1585" s="301"/>
      <c r="H1585" s="322"/>
      <c r="I1585" s="322"/>
      <c r="J1585" s="322"/>
      <c r="K1585" s="364"/>
      <c r="L1585" s="322"/>
      <c r="M1585" s="364"/>
    </row>
    <row r="1586" spans="1:13" x14ac:dyDescent="0.35">
      <c r="A1586" s="301"/>
      <c r="B1586" s="301"/>
      <c r="C1586" s="301"/>
      <c r="D1586" s="302"/>
      <c r="E1586" s="302"/>
      <c r="F1586" s="301"/>
      <c r="G1586" s="301"/>
      <c r="H1586" s="322"/>
      <c r="I1586" s="322"/>
      <c r="J1586" s="322"/>
      <c r="K1586" s="364"/>
      <c r="L1586" s="322"/>
      <c r="M1586" s="364"/>
    </row>
    <row r="1587" spans="1:13" x14ac:dyDescent="0.35">
      <c r="A1587" s="301"/>
      <c r="B1587" s="301"/>
      <c r="C1587" s="301"/>
      <c r="D1587" s="302"/>
      <c r="E1587" s="302"/>
      <c r="F1587" s="301"/>
      <c r="G1587" s="301"/>
      <c r="H1587" s="322"/>
      <c r="I1587" s="322"/>
      <c r="J1587" s="322"/>
      <c r="K1587" s="364"/>
      <c r="L1587" s="322"/>
      <c r="M1587" s="364"/>
    </row>
    <row r="1588" spans="1:13" x14ac:dyDescent="0.35">
      <c r="A1588" s="301"/>
      <c r="B1588" s="301"/>
      <c r="C1588" s="301"/>
      <c r="D1588" s="302"/>
      <c r="E1588" s="302"/>
      <c r="F1588" s="301"/>
      <c r="G1588" s="301"/>
      <c r="H1588" s="322"/>
      <c r="I1588" s="322"/>
      <c r="J1588" s="322"/>
      <c r="K1588" s="364"/>
      <c r="L1588" s="322"/>
      <c r="M1588" s="364"/>
    </row>
    <row r="1589" spans="1:13" x14ac:dyDescent="0.35">
      <c r="A1589" s="301"/>
      <c r="B1589" s="301"/>
      <c r="C1589" s="301"/>
      <c r="D1589" s="302"/>
      <c r="E1589" s="302"/>
      <c r="F1589" s="301"/>
      <c r="G1589" s="301"/>
      <c r="H1589" s="322"/>
      <c r="I1589" s="322"/>
      <c r="J1589" s="322"/>
      <c r="K1589" s="364"/>
      <c r="L1589" s="322"/>
      <c r="M1589" s="364"/>
    </row>
    <row r="1590" spans="1:13" x14ac:dyDescent="0.35">
      <c r="A1590" s="301"/>
      <c r="B1590" s="301"/>
      <c r="C1590" s="301"/>
      <c r="D1590" s="302"/>
      <c r="E1590" s="302"/>
      <c r="F1590" s="301"/>
      <c r="G1590" s="301"/>
      <c r="H1590" s="322"/>
      <c r="I1590" s="322"/>
      <c r="J1590" s="322"/>
      <c r="K1590" s="364"/>
      <c r="L1590" s="322"/>
      <c r="M1590" s="364"/>
    </row>
    <row r="1591" spans="1:13" x14ac:dyDescent="0.35">
      <c r="A1591" s="301"/>
      <c r="B1591" s="301"/>
      <c r="C1591" s="301"/>
      <c r="D1591" s="302"/>
      <c r="E1591" s="302"/>
      <c r="F1591" s="301"/>
      <c r="G1591" s="301"/>
      <c r="H1591" s="322"/>
      <c r="I1591" s="322"/>
      <c r="J1591" s="322"/>
      <c r="K1591" s="364"/>
      <c r="L1591" s="322"/>
      <c r="M1591" s="364"/>
    </row>
    <row r="1592" spans="1:13" x14ac:dyDescent="0.35">
      <c r="A1592" s="301"/>
      <c r="B1592" s="301"/>
      <c r="C1592" s="301"/>
      <c r="D1592" s="302"/>
      <c r="E1592" s="302"/>
      <c r="F1592" s="301"/>
      <c r="G1592" s="301"/>
      <c r="H1592" s="322"/>
      <c r="I1592" s="322"/>
      <c r="J1592" s="322"/>
      <c r="K1592" s="364"/>
      <c r="L1592" s="322"/>
      <c r="M1592" s="364"/>
    </row>
    <row r="1593" spans="1:13" x14ac:dyDescent="0.35">
      <c r="A1593" s="301"/>
      <c r="B1593" s="301"/>
      <c r="C1593" s="301"/>
      <c r="D1593" s="302"/>
      <c r="E1593" s="302"/>
      <c r="F1593" s="301"/>
      <c r="G1593" s="301"/>
      <c r="H1593" s="322"/>
      <c r="I1593" s="322"/>
      <c r="J1593" s="322"/>
      <c r="K1593" s="364"/>
      <c r="L1593" s="322"/>
      <c r="M1593" s="364"/>
    </row>
    <row r="1594" spans="1:13" x14ac:dyDescent="0.35">
      <c r="A1594" s="301"/>
      <c r="B1594" s="301"/>
      <c r="C1594" s="301"/>
      <c r="D1594" s="302"/>
      <c r="E1594" s="302"/>
      <c r="F1594" s="301"/>
      <c r="G1594" s="301"/>
      <c r="H1594" s="322"/>
      <c r="I1594" s="322"/>
      <c r="J1594" s="322"/>
      <c r="K1594" s="364"/>
      <c r="L1594" s="322"/>
      <c r="M1594" s="364"/>
    </row>
    <row r="1595" spans="1:13" x14ac:dyDescent="0.35">
      <c r="A1595" s="301"/>
      <c r="B1595" s="301"/>
      <c r="C1595" s="301"/>
      <c r="D1595" s="302"/>
      <c r="E1595" s="302"/>
      <c r="F1595" s="301"/>
      <c r="G1595" s="301"/>
      <c r="H1595" s="322"/>
      <c r="I1595" s="322"/>
      <c r="J1595" s="322"/>
      <c r="K1595" s="364"/>
      <c r="L1595" s="322"/>
      <c r="M1595" s="364"/>
    </row>
    <row r="1596" spans="1:13" x14ac:dyDescent="0.35">
      <c r="A1596" s="301"/>
      <c r="B1596" s="301"/>
      <c r="C1596" s="301"/>
      <c r="D1596" s="302"/>
      <c r="E1596" s="302"/>
      <c r="F1596" s="301"/>
      <c r="G1596" s="301"/>
      <c r="H1596" s="322"/>
      <c r="I1596" s="322"/>
      <c r="J1596" s="322"/>
      <c r="K1596" s="364"/>
      <c r="L1596" s="322"/>
      <c r="M1596" s="364"/>
    </row>
    <row r="1597" spans="1:13" x14ac:dyDescent="0.35">
      <c r="A1597" s="301"/>
      <c r="B1597" s="301"/>
      <c r="C1597" s="301"/>
      <c r="D1597" s="302"/>
      <c r="E1597" s="302"/>
      <c r="F1597" s="301"/>
      <c r="G1597" s="301"/>
      <c r="H1597" s="322"/>
      <c r="I1597" s="322"/>
      <c r="J1597" s="322"/>
      <c r="K1597" s="364"/>
      <c r="L1597" s="322"/>
      <c r="M1597" s="364"/>
    </row>
    <row r="1598" spans="1:13" x14ac:dyDescent="0.35">
      <c r="A1598" s="301"/>
      <c r="B1598" s="301"/>
      <c r="C1598" s="301"/>
      <c r="D1598" s="302"/>
      <c r="E1598" s="302"/>
      <c r="F1598" s="301"/>
      <c r="G1598" s="301"/>
      <c r="H1598" s="322"/>
      <c r="I1598" s="322"/>
      <c r="J1598" s="322"/>
      <c r="K1598" s="364"/>
      <c r="L1598" s="322"/>
      <c r="M1598" s="364"/>
    </row>
    <row r="1599" spans="1:13" x14ac:dyDescent="0.35">
      <c r="A1599" s="301"/>
      <c r="B1599" s="301"/>
      <c r="C1599" s="301"/>
      <c r="D1599" s="302"/>
      <c r="E1599" s="302"/>
      <c r="F1599" s="301"/>
      <c r="G1599" s="301"/>
      <c r="H1599" s="322"/>
      <c r="I1599" s="322"/>
      <c r="J1599" s="322"/>
      <c r="K1599" s="364"/>
      <c r="L1599" s="322"/>
      <c r="M1599" s="364"/>
    </row>
    <row r="1600" spans="1:13" x14ac:dyDescent="0.35">
      <c r="A1600" s="301"/>
      <c r="B1600" s="301"/>
      <c r="C1600" s="301"/>
      <c r="D1600" s="302"/>
      <c r="E1600" s="302"/>
      <c r="F1600" s="301"/>
      <c r="G1600" s="301"/>
      <c r="H1600" s="322"/>
      <c r="I1600" s="322"/>
      <c r="J1600" s="322"/>
      <c r="K1600" s="364"/>
      <c r="L1600" s="322"/>
      <c r="M1600" s="364"/>
    </row>
    <row r="1601" spans="1:13" x14ac:dyDescent="0.35">
      <c r="A1601" s="301"/>
      <c r="B1601" s="301"/>
      <c r="C1601" s="301"/>
      <c r="D1601" s="302"/>
      <c r="E1601" s="302"/>
      <c r="F1601" s="301"/>
      <c r="G1601" s="301"/>
      <c r="H1601" s="322"/>
      <c r="I1601" s="322"/>
      <c r="J1601" s="322"/>
      <c r="K1601" s="364"/>
      <c r="L1601" s="322"/>
      <c r="M1601" s="364"/>
    </row>
    <row r="1602" spans="1:13" x14ac:dyDescent="0.35">
      <c r="A1602" s="301"/>
      <c r="B1602" s="301"/>
      <c r="C1602" s="301"/>
      <c r="D1602" s="302"/>
      <c r="E1602" s="302"/>
      <c r="F1602" s="301"/>
      <c r="G1602" s="301"/>
      <c r="H1602" s="322"/>
      <c r="I1602" s="322"/>
      <c r="J1602" s="322"/>
      <c r="K1602" s="364"/>
      <c r="L1602" s="322"/>
      <c r="M1602" s="364"/>
    </row>
    <row r="1603" spans="1:13" x14ac:dyDescent="0.35">
      <c r="A1603" s="301"/>
      <c r="B1603" s="301"/>
      <c r="C1603" s="301"/>
      <c r="D1603" s="302"/>
      <c r="E1603" s="302"/>
      <c r="F1603" s="301"/>
      <c r="G1603" s="301"/>
      <c r="H1603" s="322"/>
      <c r="I1603" s="322"/>
      <c r="J1603" s="322"/>
      <c r="K1603" s="364"/>
      <c r="L1603" s="322"/>
      <c r="M1603" s="364"/>
    </row>
    <row r="1604" spans="1:13" x14ac:dyDescent="0.35">
      <c r="A1604" s="301"/>
      <c r="B1604" s="301"/>
      <c r="C1604" s="301"/>
      <c r="D1604" s="302"/>
      <c r="E1604" s="302"/>
      <c r="F1604" s="301"/>
      <c r="G1604" s="301"/>
      <c r="H1604" s="322"/>
      <c r="I1604" s="322"/>
      <c r="J1604" s="322"/>
      <c r="K1604" s="364"/>
      <c r="L1604" s="322"/>
      <c r="M1604" s="364"/>
    </row>
    <row r="1605" spans="1:13" x14ac:dyDescent="0.35">
      <c r="A1605" s="301"/>
      <c r="B1605" s="301"/>
      <c r="C1605" s="301"/>
      <c r="D1605" s="302"/>
      <c r="E1605" s="302"/>
      <c r="F1605" s="301"/>
      <c r="G1605" s="301"/>
      <c r="H1605" s="322"/>
      <c r="I1605" s="322"/>
      <c r="J1605" s="322"/>
      <c r="K1605" s="364"/>
      <c r="L1605" s="322"/>
      <c r="M1605" s="364"/>
    </row>
    <row r="1606" spans="1:13" x14ac:dyDescent="0.35">
      <c r="A1606" s="301"/>
      <c r="B1606" s="301"/>
      <c r="C1606" s="301"/>
      <c r="D1606" s="302"/>
      <c r="E1606" s="302"/>
      <c r="F1606" s="301"/>
      <c r="G1606" s="301"/>
      <c r="H1606" s="322"/>
      <c r="I1606" s="322"/>
      <c r="J1606" s="322"/>
      <c r="K1606" s="364"/>
      <c r="L1606" s="322"/>
      <c r="M1606" s="364"/>
    </row>
    <row r="1607" spans="1:13" x14ac:dyDescent="0.35">
      <c r="A1607" s="301"/>
      <c r="B1607" s="301"/>
      <c r="C1607" s="301"/>
      <c r="D1607" s="302"/>
      <c r="E1607" s="302"/>
      <c r="F1607" s="301"/>
      <c r="G1607" s="301"/>
      <c r="H1607" s="322"/>
      <c r="I1607" s="322"/>
      <c r="J1607" s="322"/>
      <c r="K1607" s="364"/>
      <c r="L1607" s="322"/>
      <c r="M1607" s="364"/>
    </row>
    <row r="1608" spans="1:13" x14ac:dyDescent="0.35">
      <c r="A1608" s="301"/>
      <c r="B1608" s="301"/>
      <c r="C1608" s="301"/>
      <c r="D1608" s="302"/>
      <c r="E1608" s="302"/>
      <c r="F1608" s="301"/>
      <c r="G1608" s="301"/>
      <c r="H1608" s="322"/>
      <c r="I1608" s="322"/>
      <c r="J1608" s="322"/>
      <c r="K1608" s="364"/>
      <c r="L1608" s="322"/>
      <c r="M1608" s="364"/>
    </row>
    <row r="1609" spans="1:13" x14ac:dyDescent="0.35">
      <c r="A1609" s="301"/>
      <c r="B1609" s="301"/>
      <c r="C1609" s="301"/>
      <c r="D1609" s="302"/>
      <c r="E1609" s="302"/>
      <c r="F1609" s="301"/>
      <c r="G1609" s="301"/>
      <c r="H1609" s="322"/>
      <c r="I1609" s="322"/>
      <c r="J1609" s="322"/>
      <c r="K1609" s="364"/>
      <c r="L1609" s="322"/>
      <c r="M1609" s="364"/>
    </row>
    <row r="1610" spans="1:13" x14ac:dyDescent="0.35">
      <c r="A1610" s="301"/>
      <c r="B1610" s="301"/>
      <c r="C1610" s="301"/>
      <c r="D1610" s="302"/>
      <c r="E1610" s="302"/>
      <c r="F1610" s="301"/>
      <c r="G1610" s="301"/>
      <c r="H1610" s="322"/>
      <c r="I1610" s="322"/>
      <c r="J1610" s="322"/>
      <c r="K1610" s="364"/>
      <c r="L1610" s="322"/>
      <c r="M1610" s="364"/>
    </row>
    <row r="1611" spans="1:13" x14ac:dyDescent="0.35">
      <c r="A1611" s="301"/>
      <c r="B1611" s="301"/>
      <c r="C1611" s="301"/>
      <c r="D1611" s="302"/>
      <c r="E1611" s="302"/>
      <c r="F1611" s="301"/>
      <c r="G1611" s="301"/>
      <c r="H1611" s="322"/>
      <c r="I1611" s="322"/>
      <c r="J1611" s="322"/>
      <c r="K1611" s="364"/>
      <c r="L1611" s="322"/>
      <c r="M1611" s="364"/>
    </row>
    <row r="1612" spans="1:13" x14ac:dyDescent="0.35">
      <c r="A1612" s="301"/>
      <c r="B1612" s="301"/>
      <c r="C1612" s="301"/>
      <c r="D1612" s="302"/>
      <c r="E1612" s="302"/>
      <c r="F1612" s="301"/>
      <c r="G1612" s="301"/>
      <c r="H1612" s="322"/>
      <c r="I1612" s="322"/>
      <c r="J1612" s="322"/>
      <c r="K1612" s="364"/>
      <c r="L1612" s="322"/>
      <c r="M1612" s="364"/>
    </row>
    <row r="1613" spans="1:13" x14ac:dyDescent="0.35">
      <c r="A1613" s="301"/>
      <c r="B1613" s="301"/>
      <c r="C1613" s="301"/>
      <c r="D1613" s="302"/>
      <c r="E1613" s="302"/>
      <c r="F1613" s="301"/>
      <c r="G1613" s="301"/>
      <c r="H1613" s="322"/>
      <c r="I1613" s="322"/>
      <c r="J1613" s="322"/>
      <c r="K1613" s="364"/>
      <c r="L1613" s="322"/>
      <c r="M1613" s="364"/>
    </row>
    <row r="1614" spans="1:13" x14ac:dyDescent="0.35">
      <c r="A1614" s="301"/>
      <c r="B1614" s="301"/>
      <c r="C1614" s="301"/>
      <c r="D1614" s="302"/>
      <c r="E1614" s="302"/>
      <c r="F1614" s="301"/>
      <c r="G1614" s="301"/>
      <c r="H1614" s="322"/>
      <c r="I1614" s="322"/>
      <c r="J1614" s="322"/>
      <c r="K1614" s="364"/>
      <c r="L1614" s="322"/>
      <c r="M1614" s="364"/>
    </row>
    <row r="1615" spans="1:13" x14ac:dyDescent="0.35">
      <c r="A1615" s="301"/>
      <c r="B1615" s="301"/>
      <c r="C1615" s="301"/>
      <c r="D1615" s="302"/>
      <c r="E1615" s="302"/>
      <c r="F1615" s="301"/>
      <c r="G1615" s="301"/>
      <c r="H1615" s="322"/>
      <c r="I1615" s="322"/>
      <c r="J1615" s="322"/>
      <c r="K1615" s="364"/>
      <c r="L1615" s="322"/>
      <c r="M1615" s="364"/>
    </row>
    <row r="1616" spans="1:13" x14ac:dyDescent="0.35">
      <c r="A1616" s="301"/>
      <c r="B1616" s="301"/>
      <c r="C1616" s="301"/>
      <c r="D1616" s="302"/>
      <c r="E1616" s="302"/>
      <c r="F1616" s="301"/>
      <c r="G1616" s="301"/>
      <c r="H1616" s="322"/>
      <c r="I1616" s="322"/>
      <c r="J1616" s="322"/>
      <c r="K1616" s="364"/>
      <c r="L1616" s="322"/>
      <c r="M1616" s="364"/>
    </row>
    <row r="1617" spans="1:13" x14ac:dyDescent="0.35">
      <c r="A1617" s="301"/>
      <c r="B1617" s="301"/>
      <c r="C1617" s="301"/>
      <c r="D1617" s="302"/>
      <c r="E1617" s="302"/>
      <c r="F1617" s="301"/>
      <c r="G1617" s="301"/>
      <c r="H1617" s="322"/>
      <c r="I1617" s="322"/>
      <c r="J1617" s="322"/>
      <c r="K1617" s="364"/>
      <c r="L1617" s="322"/>
      <c r="M1617" s="364"/>
    </row>
    <row r="1618" spans="1:13" x14ac:dyDescent="0.35">
      <c r="A1618" s="301"/>
      <c r="B1618" s="301"/>
      <c r="C1618" s="301"/>
      <c r="D1618" s="302"/>
      <c r="E1618" s="302"/>
      <c r="F1618" s="301"/>
      <c r="G1618" s="301"/>
      <c r="H1618" s="322"/>
      <c r="I1618" s="322"/>
      <c r="J1618" s="322"/>
      <c r="K1618" s="364"/>
      <c r="L1618" s="322"/>
      <c r="M1618" s="364"/>
    </row>
    <row r="1619" spans="1:13" x14ac:dyDescent="0.35">
      <c r="A1619" s="301"/>
      <c r="B1619" s="301"/>
      <c r="C1619" s="301"/>
      <c r="D1619" s="302"/>
      <c r="E1619" s="302"/>
      <c r="F1619" s="301"/>
      <c r="G1619" s="301"/>
      <c r="H1619" s="322"/>
      <c r="I1619" s="322"/>
      <c r="J1619" s="322"/>
      <c r="K1619" s="364"/>
      <c r="L1619" s="322"/>
      <c r="M1619" s="364"/>
    </row>
    <row r="1620" spans="1:13" x14ac:dyDescent="0.35">
      <c r="A1620" s="301"/>
      <c r="B1620" s="301"/>
      <c r="C1620" s="301"/>
      <c r="D1620" s="302"/>
      <c r="E1620" s="302"/>
      <c r="F1620" s="301"/>
      <c r="G1620" s="301"/>
      <c r="H1620" s="322"/>
      <c r="I1620" s="322"/>
      <c r="J1620" s="322"/>
      <c r="K1620" s="364"/>
      <c r="L1620" s="322"/>
      <c r="M1620" s="364"/>
    </row>
    <row r="1621" spans="1:13" x14ac:dyDescent="0.35">
      <c r="A1621" s="301"/>
      <c r="B1621" s="301"/>
      <c r="C1621" s="301"/>
      <c r="D1621" s="302"/>
      <c r="E1621" s="302"/>
      <c r="F1621" s="301"/>
      <c r="G1621" s="301"/>
      <c r="H1621" s="322"/>
      <c r="I1621" s="322"/>
      <c r="J1621" s="322"/>
      <c r="K1621" s="364"/>
      <c r="L1621" s="322"/>
      <c r="M1621" s="364"/>
    </row>
    <row r="1622" spans="1:13" x14ac:dyDescent="0.35">
      <c r="A1622" s="301"/>
      <c r="B1622" s="301"/>
      <c r="C1622" s="301"/>
      <c r="D1622" s="302"/>
      <c r="E1622" s="302"/>
      <c r="F1622" s="301"/>
      <c r="G1622" s="301"/>
      <c r="H1622" s="322"/>
      <c r="I1622" s="322"/>
      <c r="J1622" s="322"/>
      <c r="K1622" s="364"/>
      <c r="L1622" s="322"/>
      <c r="M1622" s="364"/>
    </row>
    <row r="1623" spans="1:13" x14ac:dyDescent="0.35">
      <c r="A1623" s="301"/>
      <c r="B1623" s="301"/>
      <c r="C1623" s="301"/>
      <c r="D1623" s="302"/>
      <c r="E1623" s="302"/>
      <c r="F1623" s="301"/>
      <c r="G1623" s="301"/>
      <c r="H1623" s="322"/>
      <c r="I1623" s="322"/>
      <c r="J1623" s="322"/>
      <c r="K1623" s="364"/>
      <c r="L1623" s="322"/>
      <c r="M1623" s="364"/>
    </row>
    <row r="1624" spans="1:13" x14ac:dyDescent="0.35">
      <c r="A1624" s="301"/>
      <c r="B1624" s="301"/>
      <c r="C1624" s="301"/>
      <c r="D1624" s="302"/>
      <c r="E1624" s="302"/>
      <c r="F1624" s="301"/>
      <c r="G1624" s="301"/>
      <c r="H1624" s="322"/>
      <c r="I1624" s="322"/>
      <c r="J1624" s="322"/>
      <c r="K1624" s="364"/>
      <c r="L1624" s="322"/>
      <c r="M1624" s="364"/>
    </row>
    <row r="1625" spans="1:13" x14ac:dyDescent="0.35">
      <c r="A1625" s="301"/>
      <c r="B1625" s="301"/>
      <c r="C1625" s="301"/>
      <c r="D1625" s="302"/>
      <c r="E1625" s="302"/>
      <c r="F1625" s="301"/>
      <c r="G1625" s="301"/>
      <c r="H1625" s="322"/>
      <c r="I1625" s="322"/>
      <c r="J1625" s="322"/>
      <c r="K1625" s="364"/>
      <c r="L1625" s="322"/>
      <c r="M1625" s="364"/>
    </row>
    <row r="1626" spans="1:13" x14ac:dyDescent="0.35">
      <c r="A1626" s="301"/>
      <c r="B1626" s="301"/>
      <c r="C1626" s="301"/>
      <c r="D1626" s="302"/>
      <c r="E1626" s="302"/>
      <c r="F1626" s="301"/>
      <c r="G1626" s="301"/>
      <c r="H1626" s="322"/>
      <c r="I1626" s="322"/>
      <c r="J1626" s="322"/>
      <c r="K1626" s="364"/>
      <c r="L1626" s="322"/>
      <c r="M1626" s="364"/>
    </row>
    <row r="1627" spans="1:13" x14ac:dyDescent="0.35">
      <c r="A1627" s="301"/>
      <c r="B1627" s="301"/>
      <c r="C1627" s="301"/>
      <c r="D1627" s="302"/>
      <c r="E1627" s="302"/>
      <c r="F1627" s="301"/>
      <c r="G1627" s="301"/>
      <c r="H1627" s="322"/>
      <c r="I1627" s="322"/>
      <c r="J1627" s="322"/>
      <c r="K1627" s="364"/>
      <c r="L1627" s="322"/>
      <c r="M1627" s="364"/>
    </row>
    <row r="1628" spans="1:13" x14ac:dyDescent="0.35">
      <c r="A1628" s="301"/>
      <c r="B1628" s="301"/>
      <c r="C1628" s="301"/>
      <c r="D1628" s="302"/>
      <c r="E1628" s="302"/>
      <c r="F1628" s="301"/>
      <c r="G1628" s="301"/>
      <c r="H1628" s="322"/>
      <c r="I1628" s="322"/>
      <c r="J1628" s="322"/>
      <c r="K1628" s="364"/>
      <c r="L1628" s="322"/>
      <c r="M1628" s="364"/>
    </row>
    <row r="1629" spans="1:13" x14ac:dyDescent="0.35">
      <c r="A1629" s="301"/>
      <c r="B1629" s="301"/>
      <c r="C1629" s="301"/>
      <c r="D1629" s="302"/>
      <c r="E1629" s="302"/>
      <c r="F1629" s="301"/>
      <c r="G1629" s="301"/>
      <c r="H1629" s="322"/>
      <c r="I1629" s="322"/>
      <c r="J1629" s="322"/>
      <c r="K1629" s="364"/>
      <c r="L1629" s="322"/>
      <c r="M1629" s="364"/>
    </row>
    <row r="1630" spans="1:13" x14ac:dyDescent="0.35">
      <c r="A1630" s="301"/>
      <c r="B1630" s="301"/>
      <c r="C1630" s="301"/>
      <c r="D1630" s="302"/>
      <c r="E1630" s="302"/>
      <c r="F1630" s="301"/>
      <c r="G1630" s="301"/>
      <c r="H1630" s="322"/>
      <c r="I1630" s="322"/>
      <c r="J1630" s="322"/>
      <c r="K1630" s="364"/>
      <c r="L1630" s="322"/>
      <c r="M1630" s="364"/>
    </row>
    <row r="1631" spans="1:13" x14ac:dyDescent="0.35">
      <c r="A1631" s="301"/>
      <c r="B1631" s="301"/>
      <c r="C1631" s="301"/>
      <c r="D1631" s="302"/>
      <c r="E1631" s="302"/>
      <c r="F1631" s="301"/>
      <c r="G1631" s="301"/>
      <c r="H1631" s="322"/>
      <c r="I1631" s="322"/>
      <c r="J1631" s="322"/>
      <c r="K1631" s="364"/>
      <c r="L1631" s="322"/>
      <c r="M1631" s="364"/>
    </row>
    <row r="1632" spans="1:13" x14ac:dyDescent="0.35">
      <c r="A1632" s="301"/>
      <c r="B1632" s="301"/>
      <c r="C1632" s="301"/>
      <c r="D1632" s="302"/>
      <c r="E1632" s="302"/>
      <c r="F1632" s="301"/>
      <c r="G1632" s="301"/>
      <c r="H1632" s="322"/>
      <c r="I1632" s="322"/>
      <c r="J1632" s="322"/>
      <c r="K1632" s="364"/>
      <c r="L1632" s="322"/>
      <c r="M1632" s="364"/>
    </row>
    <row r="1633" spans="1:13" x14ac:dyDescent="0.35">
      <c r="A1633" s="301"/>
      <c r="B1633" s="301"/>
      <c r="C1633" s="301"/>
      <c r="D1633" s="302"/>
      <c r="E1633" s="302"/>
      <c r="F1633" s="301"/>
      <c r="G1633" s="301"/>
      <c r="H1633" s="322"/>
      <c r="I1633" s="322"/>
      <c r="J1633" s="322"/>
      <c r="K1633" s="364"/>
      <c r="L1633" s="322"/>
      <c r="M1633" s="364"/>
    </row>
    <row r="1634" spans="1:13" x14ac:dyDescent="0.35">
      <c r="A1634" s="301"/>
      <c r="B1634" s="301"/>
      <c r="C1634" s="301"/>
      <c r="D1634" s="302"/>
      <c r="E1634" s="302"/>
      <c r="F1634" s="301"/>
      <c r="G1634" s="301"/>
      <c r="H1634" s="322"/>
      <c r="I1634" s="322"/>
      <c r="J1634" s="322"/>
      <c r="K1634" s="364"/>
      <c r="L1634" s="322"/>
      <c r="M1634" s="364"/>
    </row>
    <row r="1635" spans="1:13" x14ac:dyDescent="0.35">
      <c r="A1635" s="301"/>
      <c r="B1635" s="301"/>
      <c r="C1635" s="301"/>
      <c r="D1635" s="302"/>
      <c r="E1635" s="302"/>
      <c r="F1635" s="301"/>
      <c r="G1635" s="301"/>
      <c r="H1635" s="322"/>
      <c r="I1635" s="322"/>
      <c r="J1635" s="322"/>
      <c r="K1635" s="364"/>
      <c r="L1635" s="322"/>
      <c r="M1635" s="364"/>
    </row>
    <row r="1636" spans="1:13" x14ac:dyDescent="0.35">
      <c r="A1636" s="301"/>
      <c r="B1636" s="301"/>
      <c r="C1636" s="301"/>
      <c r="D1636" s="302"/>
      <c r="E1636" s="302"/>
      <c r="F1636" s="301"/>
      <c r="G1636" s="301"/>
      <c r="H1636" s="322"/>
      <c r="I1636" s="322"/>
      <c r="J1636" s="322"/>
      <c r="K1636" s="364"/>
      <c r="L1636" s="322"/>
      <c r="M1636" s="364"/>
    </row>
    <row r="1637" spans="1:13" x14ac:dyDescent="0.35">
      <c r="A1637" s="301"/>
      <c r="B1637" s="301"/>
      <c r="C1637" s="301"/>
      <c r="D1637" s="302"/>
      <c r="E1637" s="302"/>
      <c r="F1637" s="301"/>
      <c r="G1637" s="301"/>
      <c r="H1637" s="322"/>
      <c r="I1637" s="322"/>
      <c r="J1637" s="322"/>
      <c r="K1637" s="364"/>
      <c r="L1637" s="322"/>
      <c r="M1637" s="364"/>
    </row>
    <row r="1638" spans="1:13" x14ac:dyDescent="0.35">
      <c r="A1638" s="301"/>
      <c r="B1638" s="301"/>
      <c r="C1638" s="301"/>
      <c r="D1638" s="302"/>
      <c r="E1638" s="302"/>
      <c r="F1638" s="301"/>
      <c r="G1638" s="301"/>
      <c r="H1638" s="322"/>
      <c r="I1638" s="322"/>
      <c r="J1638" s="322"/>
      <c r="K1638" s="364"/>
      <c r="L1638" s="322"/>
      <c r="M1638" s="364"/>
    </row>
    <row r="1639" spans="1:13" x14ac:dyDescent="0.35">
      <c r="A1639" s="301"/>
      <c r="B1639" s="301"/>
      <c r="C1639" s="301"/>
      <c r="D1639" s="302"/>
      <c r="E1639" s="302"/>
      <c r="F1639" s="301"/>
      <c r="G1639" s="301"/>
      <c r="H1639" s="322"/>
      <c r="I1639" s="322"/>
      <c r="J1639" s="322"/>
      <c r="K1639" s="364"/>
      <c r="L1639" s="322"/>
      <c r="M1639" s="364"/>
    </row>
    <row r="1640" spans="1:13" x14ac:dyDescent="0.35">
      <c r="A1640" s="301"/>
      <c r="B1640" s="301"/>
      <c r="C1640" s="301"/>
      <c r="D1640" s="302"/>
      <c r="E1640" s="302"/>
      <c r="F1640" s="301"/>
      <c r="G1640" s="301"/>
      <c r="H1640" s="322"/>
      <c r="I1640" s="322"/>
      <c r="J1640" s="322"/>
      <c r="K1640" s="364"/>
      <c r="L1640" s="322"/>
      <c r="M1640" s="364"/>
    </row>
    <row r="1641" spans="1:13" x14ac:dyDescent="0.35">
      <c r="A1641" s="301"/>
      <c r="B1641" s="301"/>
      <c r="C1641" s="301"/>
      <c r="D1641" s="302"/>
      <c r="E1641" s="302"/>
      <c r="F1641" s="301"/>
      <c r="G1641" s="301"/>
      <c r="H1641" s="322"/>
      <c r="I1641" s="322"/>
      <c r="J1641" s="322"/>
      <c r="K1641" s="364"/>
      <c r="L1641" s="322"/>
      <c r="M1641" s="364"/>
    </row>
    <row r="1642" spans="1:13" x14ac:dyDescent="0.35">
      <c r="A1642" s="301"/>
      <c r="B1642" s="301"/>
      <c r="C1642" s="301"/>
      <c r="D1642" s="302"/>
      <c r="E1642" s="302"/>
      <c r="F1642" s="301"/>
      <c r="G1642" s="301"/>
      <c r="H1642" s="322"/>
      <c r="I1642" s="322"/>
      <c r="J1642" s="322"/>
      <c r="K1642" s="364"/>
      <c r="L1642" s="322"/>
      <c r="M1642" s="364"/>
    </row>
    <row r="1643" spans="1:13" x14ac:dyDescent="0.35">
      <c r="A1643" s="301"/>
      <c r="B1643" s="301"/>
      <c r="C1643" s="301"/>
      <c r="D1643" s="302"/>
      <c r="E1643" s="302"/>
      <c r="F1643" s="301"/>
      <c r="G1643" s="301"/>
      <c r="H1643" s="322"/>
      <c r="I1643" s="322"/>
      <c r="J1643" s="322"/>
      <c r="K1643" s="364"/>
      <c r="L1643" s="322"/>
      <c r="M1643" s="364"/>
    </row>
    <row r="1644" spans="1:13" x14ac:dyDescent="0.35">
      <c r="A1644" s="301"/>
      <c r="B1644" s="301"/>
      <c r="C1644" s="301"/>
      <c r="D1644" s="302"/>
      <c r="E1644" s="302"/>
      <c r="F1644" s="301"/>
      <c r="G1644" s="301"/>
      <c r="H1644" s="322"/>
      <c r="I1644" s="322"/>
      <c r="J1644" s="322"/>
      <c r="K1644" s="364"/>
      <c r="L1644" s="322"/>
      <c r="M1644" s="364"/>
    </row>
    <row r="1645" spans="1:13" x14ac:dyDescent="0.35">
      <c r="A1645" s="301"/>
      <c r="B1645" s="301"/>
      <c r="C1645" s="301"/>
      <c r="D1645" s="302"/>
      <c r="E1645" s="302"/>
      <c r="F1645" s="301"/>
      <c r="G1645" s="301"/>
      <c r="H1645" s="322"/>
      <c r="I1645" s="322"/>
      <c r="J1645" s="322"/>
      <c r="K1645" s="364"/>
      <c r="L1645" s="322"/>
      <c r="M1645" s="364"/>
    </row>
    <row r="1646" spans="1:13" x14ac:dyDescent="0.35">
      <c r="A1646" s="301"/>
      <c r="B1646" s="301"/>
      <c r="C1646" s="301"/>
      <c r="D1646" s="302"/>
      <c r="E1646" s="302"/>
      <c r="F1646" s="301"/>
      <c r="G1646" s="301"/>
      <c r="H1646" s="322"/>
      <c r="I1646" s="322"/>
      <c r="J1646" s="322"/>
      <c r="K1646" s="364"/>
      <c r="L1646" s="322"/>
      <c r="M1646" s="364"/>
    </row>
    <row r="1647" spans="1:13" x14ac:dyDescent="0.35">
      <c r="A1647" s="301"/>
      <c r="B1647" s="301"/>
      <c r="C1647" s="301"/>
      <c r="D1647" s="302"/>
      <c r="E1647" s="302"/>
      <c r="F1647" s="301"/>
      <c r="G1647" s="301"/>
      <c r="H1647" s="322"/>
      <c r="I1647" s="322"/>
      <c r="J1647" s="322"/>
      <c r="K1647" s="364"/>
      <c r="L1647" s="322"/>
      <c r="M1647" s="364"/>
    </row>
    <row r="1648" spans="1:13" x14ac:dyDescent="0.35">
      <c r="A1648" s="301"/>
      <c r="B1648" s="301"/>
      <c r="C1648" s="301"/>
      <c r="D1648" s="302"/>
      <c r="E1648" s="302"/>
      <c r="F1648" s="301"/>
      <c r="G1648" s="301"/>
      <c r="H1648" s="322"/>
      <c r="I1648" s="322"/>
      <c r="J1648" s="322"/>
      <c r="K1648" s="364"/>
      <c r="L1648" s="322"/>
      <c r="M1648" s="364"/>
    </row>
    <row r="1649" spans="1:13" x14ac:dyDescent="0.35">
      <c r="A1649" s="301"/>
      <c r="B1649" s="301"/>
      <c r="C1649" s="301"/>
      <c r="D1649" s="302"/>
      <c r="E1649" s="302"/>
      <c r="F1649" s="301"/>
      <c r="G1649" s="301"/>
      <c r="H1649" s="322"/>
      <c r="I1649" s="322"/>
      <c r="J1649" s="322"/>
      <c r="K1649" s="364"/>
      <c r="L1649" s="322"/>
      <c r="M1649" s="364"/>
    </row>
    <row r="1650" spans="1:13" x14ac:dyDescent="0.35">
      <c r="A1650" s="301"/>
      <c r="B1650" s="301"/>
      <c r="C1650" s="301"/>
      <c r="D1650" s="302"/>
      <c r="E1650" s="302"/>
      <c r="F1650" s="301"/>
      <c r="G1650" s="301"/>
      <c r="H1650" s="322"/>
      <c r="I1650" s="322"/>
      <c r="J1650" s="322"/>
      <c r="K1650" s="364"/>
      <c r="L1650" s="322"/>
      <c r="M1650" s="364"/>
    </row>
    <row r="1651" spans="1:13" x14ac:dyDescent="0.35">
      <c r="A1651" s="301"/>
      <c r="B1651" s="301"/>
      <c r="C1651" s="301"/>
      <c r="D1651" s="302"/>
      <c r="E1651" s="302"/>
      <c r="F1651" s="301"/>
      <c r="G1651" s="301"/>
      <c r="H1651" s="322"/>
      <c r="I1651" s="322"/>
      <c r="J1651" s="322"/>
      <c r="K1651" s="364"/>
      <c r="L1651" s="322"/>
      <c r="M1651" s="364"/>
    </row>
    <row r="1652" spans="1:13" x14ac:dyDescent="0.35">
      <c r="A1652" s="301"/>
      <c r="B1652" s="301"/>
      <c r="C1652" s="301"/>
      <c r="D1652" s="302"/>
      <c r="E1652" s="302"/>
      <c r="F1652" s="301"/>
      <c r="G1652" s="301"/>
      <c r="H1652" s="322"/>
      <c r="I1652" s="322"/>
      <c r="J1652" s="322"/>
      <c r="K1652" s="364"/>
      <c r="L1652" s="322"/>
      <c r="M1652" s="364"/>
    </row>
    <row r="1653" spans="1:13" x14ac:dyDescent="0.35">
      <c r="A1653" s="301"/>
      <c r="B1653" s="301"/>
      <c r="C1653" s="301"/>
      <c r="D1653" s="302"/>
      <c r="E1653" s="302"/>
      <c r="F1653" s="301"/>
      <c r="G1653" s="301"/>
      <c r="H1653" s="322"/>
      <c r="I1653" s="322"/>
      <c r="J1653" s="322"/>
      <c r="K1653" s="364"/>
      <c r="L1653" s="322"/>
      <c r="M1653" s="364"/>
    </row>
    <row r="1654" spans="1:13" x14ac:dyDescent="0.35">
      <c r="A1654" s="301"/>
      <c r="B1654" s="301"/>
      <c r="C1654" s="301"/>
      <c r="D1654" s="302"/>
      <c r="E1654" s="302"/>
      <c r="F1654" s="301"/>
      <c r="G1654" s="301"/>
      <c r="H1654" s="322"/>
      <c r="I1654" s="322"/>
      <c r="J1654" s="322"/>
      <c r="K1654" s="364"/>
      <c r="L1654" s="322"/>
      <c r="M1654" s="364"/>
    </row>
    <row r="1655" spans="1:13" x14ac:dyDescent="0.35">
      <c r="A1655" s="301"/>
      <c r="B1655" s="301"/>
      <c r="C1655" s="301"/>
      <c r="D1655" s="302"/>
      <c r="E1655" s="302"/>
      <c r="F1655" s="301"/>
      <c r="G1655" s="301"/>
      <c r="H1655" s="322"/>
      <c r="I1655" s="322"/>
      <c r="J1655" s="322"/>
      <c r="K1655" s="364"/>
      <c r="L1655" s="322"/>
      <c r="M1655" s="364"/>
    </row>
    <row r="1656" spans="1:13" x14ac:dyDescent="0.35">
      <c r="A1656" s="301"/>
      <c r="B1656" s="301"/>
      <c r="C1656" s="301"/>
      <c r="D1656" s="302"/>
      <c r="E1656" s="302"/>
      <c r="F1656" s="301"/>
      <c r="G1656" s="301"/>
      <c r="H1656" s="322"/>
      <c r="I1656" s="322"/>
      <c r="J1656" s="322"/>
      <c r="K1656" s="364"/>
      <c r="L1656" s="322"/>
      <c r="M1656" s="364"/>
    </row>
    <row r="1657" spans="1:13" x14ac:dyDescent="0.35">
      <c r="A1657" s="301"/>
      <c r="B1657" s="301"/>
      <c r="C1657" s="301"/>
      <c r="D1657" s="302"/>
      <c r="E1657" s="302"/>
      <c r="F1657" s="301"/>
      <c r="G1657" s="301"/>
      <c r="H1657" s="322"/>
      <c r="I1657" s="322"/>
      <c r="J1657" s="322"/>
      <c r="K1657" s="364"/>
      <c r="L1657" s="322"/>
      <c r="M1657" s="364"/>
    </row>
    <row r="1658" spans="1:13" x14ac:dyDescent="0.35">
      <c r="A1658" s="301"/>
      <c r="B1658" s="301"/>
      <c r="C1658" s="301"/>
      <c r="D1658" s="302"/>
      <c r="E1658" s="302"/>
      <c r="F1658" s="301"/>
      <c r="G1658" s="301"/>
      <c r="H1658" s="322"/>
      <c r="I1658" s="322"/>
      <c r="J1658" s="322"/>
      <c r="K1658" s="364"/>
      <c r="L1658" s="322"/>
      <c r="M1658" s="364"/>
    </row>
    <row r="1659" spans="1:13" x14ac:dyDescent="0.35">
      <c r="A1659" s="301"/>
      <c r="B1659" s="301"/>
      <c r="C1659" s="301"/>
      <c r="D1659" s="302"/>
      <c r="E1659" s="302"/>
      <c r="F1659" s="301"/>
      <c r="G1659" s="301"/>
      <c r="H1659" s="322"/>
      <c r="I1659" s="322"/>
      <c r="J1659" s="322"/>
      <c r="K1659" s="364"/>
      <c r="L1659" s="322"/>
      <c r="M1659" s="364"/>
    </row>
    <row r="1660" spans="1:13" x14ac:dyDescent="0.35">
      <c r="A1660" s="301"/>
      <c r="B1660" s="301"/>
      <c r="C1660" s="301"/>
      <c r="D1660" s="302"/>
      <c r="E1660" s="302"/>
      <c r="F1660" s="301"/>
      <c r="G1660" s="301"/>
      <c r="H1660" s="322"/>
      <c r="I1660" s="322"/>
      <c r="J1660" s="322"/>
      <c r="K1660" s="364"/>
      <c r="L1660" s="322"/>
      <c r="M1660" s="364"/>
    </row>
    <row r="1661" spans="1:13" x14ac:dyDescent="0.35">
      <c r="A1661" s="301"/>
      <c r="B1661" s="301"/>
      <c r="C1661" s="301"/>
      <c r="D1661" s="302"/>
      <c r="E1661" s="302"/>
      <c r="F1661" s="301"/>
      <c r="G1661" s="301"/>
      <c r="H1661" s="322"/>
      <c r="I1661" s="322"/>
      <c r="J1661" s="322"/>
      <c r="K1661" s="364"/>
      <c r="L1661" s="322"/>
      <c r="M1661" s="364"/>
    </row>
    <row r="1662" spans="1:13" x14ac:dyDescent="0.35">
      <c r="A1662" s="301"/>
      <c r="B1662" s="301"/>
      <c r="C1662" s="301"/>
      <c r="D1662" s="302"/>
      <c r="E1662" s="302"/>
      <c r="F1662" s="301"/>
      <c r="G1662" s="301"/>
      <c r="H1662" s="322"/>
      <c r="I1662" s="322"/>
      <c r="J1662" s="322"/>
      <c r="K1662" s="364"/>
      <c r="L1662" s="322"/>
      <c r="M1662" s="364"/>
    </row>
    <row r="1663" spans="1:13" x14ac:dyDescent="0.35">
      <c r="A1663" s="301"/>
      <c r="B1663" s="301"/>
      <c r="C1663" s="301"/>
      <c r="D1663" s="302"/>
      <c r="E1663" s="302"/>
      <c r="F1663" s="301"/>
      <c r="G1663" s="301"/>
      <c r="H1663" s="322"/>
      <c r="I1663" s="322"/>
      <c r="J1663" s="322"/>
      <c r="K1663" s="364"/>
      <c r="L1663" s="322"/>
      <c r="M1663" s="364"/>
    </row>
    <row r="1664" spans="1:13" x14ac:dyDescent="0.35">
      <c r="A1664" s="301"/>
      <c r="B1664" s="301"/>
      <c r="C1664" s="301"/>
      <c r="D1664" s="302"/>
      <c r="E1664" s="302"/>
      <c r="F1664" s="301"/>
      <c r="G1664" s="301"/>
      <c r="H1664" s="322"/>
      <c r="I1664" s="322"/>
      <c r="J1664" s="322"/>
      <c r="K1664" s="364"/>
      <c r="L1664" s="322"/>
      <c r="M1664" s="364"/>
    </row>
    <row r="1665" spans="1:13" x14ac:dyDescent="0.35">
      <c r="A1665" s="301"/>
      <c r="B1665" s="301"/>
      <c r="C1665" s="301"/>
      <c r="D1665" s="302"/>
      <c r="E1665" s="302"/>
      <c r="F1665" s="301"/>
      <c r="G1665" s="301"/>
      <c r="H1665" s="322"/>
      <c r="I1665" s="322"/>
      <c r="J1665" s="322"/>
      <c r="K1665" s="364"/>
      <c r="L1665" s="322"/>
      <c r="M1665" s="364"/>
    </row>
    <row r="1666" spans="1:13" x14ac:dyDescent="0.35">
      <c r="A1666" s="301"/>
      <c r="B1666" s="301"/>
      <c r="C1666" s="301"/>
      <c r="D1666" s="302"/>
      <c r="E1666" s="302"/>
      <c r="F1666" s="301"/>
      <c r="G1666" s="301"/>
      <c r="H1666" s="322"/>
      <c r="I1666" s="322"/>
      <c r="J1666" s="322"/>
      <c r="K1666" s="364"/>
      <c r="L1666" s="322"/>
      <c r="M1666" s="364"/>
    </row>
    <row r="1667" spans="1:13" x14ac:dyDescent="0.35">
      <c r="A1667" s="301"/>
      <c r="B1667" s="301"/>
      <c r="C1667" s="301"/>
      <c r="D1667" s="302"/>
      <c r="E1667" s="302"/>
      <c r="F1667" s="301"/>
      <c r="G1667" s="301"/>
      <c r="H1667" s="322"/>
      <c r="I1667" s="322"/>
      <c r="J1667" s="322"/>
      <c r="K1667" s="364"/>
      <c r="L1667" s="322"/>
      <c r="M1667" s="364"/>
    </row>
    <row r="1668" spans="1:13" x14ac:dyDescent="0.35">
      <c r="A1668" s="301"/>
      <c r="B1668" s="301"/>
      <c r="C1668" s="301"/>
      <c r="D1668" s="302"/>
      <c r="E1668" s="302"/>
      <c r="F1668" s="301"/>
      <c r="G1668" s="301"/>
      <c r="H1668" s="322"/>
      <c r="I1668" s="322"/>
      <c r="J1668" s="322"/>
      <c r="K1668" s="364"/>
      <c r="L1668" s="322"/>
      <c r="M1668" s="364"/>
    </row>
    <row r="1669" spans="1:13" x14ac:dyDescent="0.35">
      <c r="A1669" s="301"/>
      <c r="B1669" s="301"/>
      <c r="C1669" s="301"/>
      <c r="D1669" s="302"/>
      <c r="E1669" s="302"/>
      <c r="F1669" s="301"/>
      <c r="G1669" s="301"/>
      <c r="H1669" s="322"/>
      <c r="I1669" s="322"/>
      <c r="J1669" s="322"/>
      <c r="K1669" s="364"/>
      <c r="L1669" s="322"/>
      <c r="M1669" s="364"/>
    </row>
    <row r="1670" spans="1:13" x14ac:dyDescent="0.35">
      <c r="A1670" s="301"/>
      <c r="B1670" s="301"/>
      <c r="C1670" s="301"/>
      <c r="D1670" s="302"/>
      <c r="E1670" s="302"/>
      <c r="F1670" s="301"/>
      <c r="G1670" s="301"/>
      <c r="H1670" s="322"/>
      <c r="I1670" s="322"/>
      <c r="J1670" s="322"/>
      <c r="K1670" s="364"/>
      <c r="L1670" s="322"/>
      <c r="M1670" s="364"/>
    </row>
    <row r="1671" spans="1:13" x14ac:dyDescent="0.35">
      <c r="A1671" s="301"/>
      <c r="B1671" s="301"/>
      <c r="C1671" s="301"/>
      <c r="D1671" s="302"/>
      <c r="E1671" s="302"/>
      <c r="F1671" s="301"/>
      <c r="G1671" s="301"/>
      <c r="H1671" s="322"/>
      <c r="I1671" s="322"/>
      <c r="J1671" s="322"/>
      <c r="K1671" s="364"/>
      <c r="L1671" s="322"/>
      <c r="M1671" s="364"/>
    </row>
    <row r="1672" spans="1:13" x14ac:dyDescent="0.35">
      <c r="A1672" s="301"/>
      <c r="B1672" s="301"/>
      <c r="C1672" s="301"/>
      <c r="D1672" s="302"/>
      <c r="E1672" s="302"/>
      <c r="F1672" s="301"/>
      <c r="G1672" s="301"/>
      <c r="H1672" s="322"/>
      <c r="I1672" s="322"/>
      <c r="J1672" s="322"/>
      <c r="K1672" s="364"/>
      <c r="L1672" s="322"/>
      <c r="M1672" s="364"/>
    </row>
    <row r="1673" spans="1:13" x14ac:dyDescent="0.35">
      <c r="A1673" s="301"/>
      <c r="B1673" s="301"/>
      <c r="C1673" s="301"/>
      <c r="D1673" s="302"/>
      <c r="E1673" s="302"/>
      <c r="F1673" s="301"/>
      <c r="G1673" s="301"/>
      <c r="H1673" s="322"/>
      <c r="I1673" s="322"/>
      <c r="J1673" s="322"/>
      <c r="K1673" s="364"/>
      <c r="L1673" s="322"/>
      <c r="M1673" s="364"/>
    </row>
    <row r="1674" spans="1:13" x14ac:dyDescent="0.35">
      <c r="A1674" s="301"/>
      <c r="B1674" s="301"/>
      <c r="C1674" s="301"/>
      <c r="D1674" s="302"/>
      <c r="E1674" s="302"/>
      <c r="F1674" s="301"/>
      <c r="G1674" s="301"/>
      <c r="H1674" s="322"/>
      <c r="I1674" s="322"/>
      <c r="J1674" s="322"/>
      <c r="K1674" s="364"/>
      <c r="L1674" s="322"/>
      <c r="M1674" s="364"/>
    </row>
    <row r="1675" spans="1:13" x14ac:dyDescent="0.35">
      <c r="A1675" s="301"/>
      <c r="B1675" s="301"/>
      <c r="C1675" s="301"/>
      <c r="D1675" s="302"/>
      <c r="E1675" s="302"/>
      <c r="F1675" s="301"/>
      <c r="G1675" s="301"/>
      <c r="H1675" s="322"/>
      <c r="I1675" s="322"/>
      <c r="J1675" s="322"/>
      <c r="K1675" s="364"/>
      <c r="L1675" s="322"/>
      <c r="M1675" s="364"/>
    </row>
    <row r="1676" spans="1:13" x14ac:dyDescent="0.35">
      <c r="A1676" s="301"/>
      <c r="B1676" s="301"/>
      <c r="C1676" s="301"/>
      <c r="D1676" s="302"/>
      <c r="E1676" s="302"/>
      <c r="F1676" s="301"/>
      <c r="G1676" s="301"/>
      <c r="H1676" s="322"/>
      <c r="I1676" s="322"/>
      <c r="J1676" s="322"/>
      <c r="K1676" s="364"/>
      <c r="L1676" s="322"/>
      <c r="M1676" s="364"/>
    </row>
    <row r="1677" spans="1:13" x14ac:dyDescent="0.35">
      <c r="A1677" s="301"/>
      <c r="B1677" s="301"/>
      <c r="C1677" s="301"/>
      <c r="D1677" s="302"/>
      <c r="E1677" s="302"/>
      <c r="F1677" s="301"/>
      <c r="G1677" s="301"/>
      <c r="H1677" s="322"/>
      <c r="I1677" s="322"/>
      <c r="J1677" s="322"/>
      <c r="K1677" s="364"/>
      <c r="L1677" s="322"/>
      <c r="M1677" s="364"/>
    </row>
    <row r="1678" spans="1:13" x14ac:dyDescent="0.35">
      <c r="A1678" s="301"/>
      <c r="B1678" s="301"/>
      <c r="C1678" s="301"/>
      <c r="D1678" s="302"/>
      <c r="E1678" s="302"/>
      <c r="F1678" s="301"/>
      <c r="G1678" s="301"/>
      <c r="H1678" s="322"/>
      <c r="I1678" s="322"/>
      <c r="J1678" s="322"/>
      <c r="K1678" s="364"/>
      <c r="L1678" s="322"/>
      <c r="M1678" s="364"/>
    </row>
    <row r="1679" spans="1:13" x14ac:dyDescent="0.35">
      <c r="A1679" s="301"/>
      <c r="B1679" s="301"/>
      <c r="C1679" s="301"/>
      <c r="D1679" s="302"/>
      <c r="E1679" s="302"/>
      <c r="F1679" s="301"/>
      <c r="G1679" s="301"/>
      <c r="H1679" s="322"/>
      <c r="I1679" s="322"/>
      <c r="J1679" s="322"/>
      <c r="K1679" s="364"/>
      <c r="L1679" s="322"/>
      <c r="M1679" s="364"/>
    </row>
    <row r="1680" spans="1:13" x14ac:dyDescent="0.35">
      <c r="A1680" s="301"/>
      <c r="B1680" s="301"/>
      <c r="C1680" s="301"/>
      <c r="D1680" s="302"/>
      <c r="E1680" s="302"/>
      <c r="F1680" s="301"/>
      <c r="G1680" s="301"/>
      <c r="H1680" s="322"/>
      <c r="I1680" s="322"/>
      <c r="J1680" s="322"/>
      <c r="K1680" s="364"/>
      <c r="L1680" s="322"/>
      <c r="M1680" s="364"/>
    </row>
    <row r="1681" spans="1:13" x14ac:dyDescent="0.35">
      <c r="A1681" s="301"/>
      <c r="B1681" s="301"/>
      <c r="C1681" s="301"/>
      <c r="D1681" s="302"/>
      <c r="E1681" s="302"/>
      <c r="F1681" s="301"/>
      <c r="G1681" s="301"/>
      <c r="H1681" s="322"/>
      <c r="I1681" s="322"/>
      <c r="J1681" s="322"/>
      <c r="K1681" s="364"/>
      <c r="L1681" s="322"/>
      <c r="M1681" s="364"/>
    </row>
    <row r="1682" spans="1:13" x14ac:dyDescent="0.35">
      <c r="A1682" s="301"/>
      <c r="B1682" s="301"/>
      <c r="C1682" s="301"/>
      <c r="D1682" s="302"/>
      <c r="E1682" s="302"/>
      <c r="F1682" s="301"/>
      <c r="G1682" s="301"/>
      <c r="H1682" s="322"/>
      <c r="I1682" s="322"/>
      <c r="J1682" s="322"/>
      <c r="K1682" s="364"/>
      <c r="L1682" s="322"/>
      <c r="M1682" s="364"/>
    </row>
    <row r="1683" spans="1:13" x14ac:dyDescent="0.35">
      <c r="A1683" s="301"/>
      <c r="B1683" s="301"/>
      <c r="C1683" s="301"/>
      <c r="D1683" s="302"/>
      <c r="E1683" s="302"/>
      <c r="F1683" s="301"/>
      <c r="G1683" s="301"/>
      <c r="H1683" s="322"/>
      <c r="I1683" s="322"/>
      <c r="J1683" s="322"/>
      <c r="K1683" s="364"/>
      <c r="L1683" s="322"/>
      <c r="M1683" s="364"/>
    </row>
    <row r="1684" spans="1:13" x14ac:dyDescent="0.35">
      <c r="A1684" s="301"/>
      <c r="B1684" s="301"/>
      <c r="C1684" s="301"/>
      <c r="D1684" s="302"/>
      <c r="E1684" s="302"/>
      <c r="F1684" s="301"/>
      <c r="G1684" s="301"/>
      <c r="H1684" s="322"/>
      <c r="I1684" s="322"/>
      <c r="J1684" s="322"/>
      <c r="K1684" s="364"/>
      <c r="L1684" s="322"/>
      <c r="M1684" s="364"/>
    </row>
    <row r="1685" spans="1:13" x14ac:dyDescent="0.35">
      <c r="A1685" s="301"/>
      <c r="B1685" s="301"/>
      <c r="C1685" s="301"/>
      <c r="D1685" s="302"/>
      <c r="E1685" s="302"/>
      <c r="F1685" s="301"/>
      <c r="G1685" s="301"/>
      <c r="H1685" s="322"/>
      <c r="I1685" s="322"/>
      <c r="J1685" s="322"/>
      <c r="K1685" s="364"/>
      <c r="L1685" s="322"/>
      <c r="M1685" s="364"/>
    </row>
    <row r="1686" spans="1:13" x14ac:dyDescent="0.35">
      <c r="A1686" s="301"/>
      <c r="B1686" s="301"/>
      <c r="C1686" s="301"/>
      <c r="D1686" s="302"/>
      <c r="E1686" s="302"/>
      <c r="F1686" s="301"/>
      <c r="G1686" s="301"/>
      <c r="H1686" s="322"/>
      <c r="I1686" s="322"/>
      <c r="J1686" s="322"/>
      <c r="K1686" s="364"/>
      <c r="L1686" s="322"/>
      <c r="M1686" s="364"/>
    </row>
    <row r="1687" spans="1:13" x14ac:dyDescent="0.35">
      <c r="A1687" s="301"/>
      <c r="B1687" s="301"/>
      <c r="C1687" s="301"/>
      <c r="D1687" s="302"/>
      <c r="E1687" s="302"/>
      <c r="F1687" s="301"/>
      <c r="G1687" s="301"/>
      <c r="H1687" s="322"/>
      <c r="I1687" s="322"/>
      <c r="J1687" s="322"/>
      <c r="K1687" s="364"/>
      <c r="L1687" s="322"/>
      <c r="M1687" s="364"/>
    </row>
    <row r="1688" spans="1:13" x14ac:dyDescent="0.35">
      <c r="A1688" s="301"/>
      <c r="B1688" s="301"/>
      <c r="C1688" s="301"/>
      <c r="D1688" s="302"/>
      <c r="E1688" s="302"/>
      <c r="F1688" s="301"/>
      <c r="G1688" s="301"/>
      <c r="H1688" s="322"/>
      <c r="I1688" s="322"/>
      <c r="J1688" s="322"/>
      <c r="K1688" s="364"/>
      <c r="L1688" s="322"/>
      <c r="M1688" s="364"/>
    </row>
    <row r="1689" spans="1:13" x14ac:dyDescent="0.35">
      <c r="A1689" s="301"/>
      <c r="B1689" s="301"/>
      <c r="C1689" s="301"/>
      <c r="D1689" s="302"/>
      <c r="E1689" s="302"/>
      <c r="F1689" s="301"/>
      <c r="G1689" s="301"/>
      <c r="H1689" s="322"/>
      <c r="I1689" s="322"/>
      <c r="J1689" s="322"/>
      <c r="K1689" s="364"/>
      <c r="L1689" s="322"/>
      <c r="M1689" s="364"/>
    </row>
    <row r="1690" spans="1:13" x14ac:dyDescent="0.35">
      <c r="A1690" s="301"/>
      <c r="B1690" s="301"/>
      <c r="C1690" s="301"/>
      <c r="D1690" s="302"/>
      <c r="E1690" s="302"/>
      <c r="F1690" s="301"/>
      <c r="G1690" s="301"/>
      <c r="H1690" s="322"/>
      <c r="I1690" s="322"/>
      <c r="J1690" s="322"/>
      <c r="K1690" s="364"/>
      <c r="L1690" s="322"/>
      <c r="M1690" s="364"/>
    </row>
    <row r="1691" spans="1:13" x14ac:dyDescent="0.35">
      <c r="A1691" s="301"/>
      <c r="B1691" s="301"/>
      <c r="C1691" s="301"/>
      <c r="D1691" s="302"/>
      <c r="E1691" s="302"/>
      <c r="F1691" s="301"/>
      <c r="G1691" s="301"/>
      <c r="H1691" s="322"/>
      <c r="I1691" s="322"/>
      <c r="J1691" s="322"/>
      <c r="K1691" s="364"/>
      <c r="L1691" s="322"/>
      <c r="M1691" s="364"/>
    </row>
    <row r="1692" spans="1:13" x14ac:dyDescent="0.35">
      <c r="A1692" s="301"/>
      <c r="B1692" s="301"/>
      <c r="C1692" s="301"/>
      <c r="D1692" s="302"/>
      <c r="E1692" s="302"/>
      <c r="F1692" s="301"/>
      <c r="G1692" s="301"/>
      <c r="H1692" s="322"/>
      <c r="I1692" s="322"/>
      <c r="J1692" s="322"/>
      <c r="K1692" s="364"/>
      <c r="L1692" s="322"/>
      <c r="M1692" s="364"/>
    </row>
    <row r="1693" spans="1:13" x14ac:dyDescent="0.35">
      <c r="A1693" s="301"/>
      <c r="B1693" s="301"/>
      <c r="C1693" s="301"/>
      <c r="D1693" s="302"/>
      <c r="E1693" s="302"/>
      <c r="F1693" s="301"/>
      <c r="G1693" s="301"/>
      <c r="H1693" s="322"/>
      <c r="I1693" s="322"/>
      <c r="J1693" s="322"/>
      <c r="K1693" s="364"/>
      <c r="L1693" s="322"/>
      <c r="M1693" s="364"/>
    </row>
    <row r="1694" spans="1:13" x14ac:dyDescent="0.35">
      <c r="A1694" s="301"/>
      <c r="B1694" s="301"/>
      <c r="C1694" s="301"/>
      <c r="D1694" s="302"/>
      <c r="E1694" s="302"/>
      <c r="F1694" s="301"/>
      <c r="G1694" s="301"/>
      <c r="H1694" s="322"/>
      <c r="I1694" s="322"/>
      <c r="J1694" s="322"/>
      <c r="K1694" s="364"/>
      <c r="L1694" s="322"/>
      <c r="M1694" s="364"/>
    </row>
    <row r="1695" spans="1:13" x14ac:dyDescent="0.35">
      <c r="A1695" s="301"/>
      <c r="B1695" s="301"/>
      <c r="C1695" s="301"/>
      <c r="D1695" s="302"/>
      <c r="E1695" s="302"/>
      <c r="F1695" s="301"/>
      <c r="G1695" s="301"/>
      <c r="H1695" s="322"/>
      <c r="I1695" s="322"/>
      <c r="J1695" s="322"/>
      <c r="K1695" s="364"/>
      <c r="L1695" s="322"/>
      <c r="M1695" s="364"/>
    </row>
    <row r="1696" spans="1:13" x14ac:dyDescent="0.35">
      <c r="A1696" s="301"/>
      <c r="B1696" s="301"/>
      <c r="C1696" s="301"/>
      <c r="D1696" s="302"/>
      <c r="E1696" s="302"/>
      <c r="F1696" s="301"/>
      <c r="G1696" s="301"/>
      <c r="H1696" s="322"/>
      <c r="I1696" s="322"/>
      <c r="J1696" s="322"/>
      <c r="K1696" s="364"/>
      <c r="L1696" s="322"/>
      <c r="M1696" s="364"/>
    </row>
    <row r="1697" spans="1:13" x14ac:dyDescent="0.35">
      <c r="A1697" s="301"/>
      <c r="B1697" s="301"/>
      <c r="C1697" s="301"/>
      <c r="D1697" s="302"/>
      <c r="E1697" s="302"/>
      <c r="F1697" s="301"/>
      <c r="G1697" s="301"/>
      <c r="H1697" s="322"/>
      <c r="I1697" s="322"/>
      <c r="J1697" s="322"/>
      <c r="K1697" s="364"/>
      <c r="L1697" s="322"/>
      <c r="M1697" s="364"/>
    </row>
    <row r="1698" spans="1:13" x14ac:dyDescent="0.35">
      <c r="A1698" s="301"/>
      <c r="B1698" s="301"/>
      <c r="C1698" s="301"/>
      <c r="D1698" s="302"/>
      <c r="E1698" s="302"/>
      <c r="F1698" s="301"/>
      <c r="G1698" s="301"/>
      <c r="H1698" s="322"/>
      <c r="I1698" s="322"/>
      <c r="J1698" s="322"/>
      <c r="K1698" s="364"/>
      <c r="L1698" s="322"/>
      <c r="M1698" s="364"/>
    </row>
    <row r="1699" spans="1:13" x14ac:dyDescent="0.35">
      <c r="A1699" s="301"/>
      <c r="B1699" s="301"/>
      <c r="C1699" s="301"/>
      <c r="D1699" s="302"/>
      <c r="E1699" s="302"/>
      <c r="F1699" s="301"/>
      <c r="G1699" s="301"/>
      <c r="H1699" s="322"/>
      <c r="I1699" s="322"/>
      <c r="J1699" s="322"/>
      <c r="K1699" s="364"/>
      <c r="L1699" s="322"/>
      <c r="M1699" s="364"/>
    </row>
    <row r="1700" spans="1:13" x14ac:dyDescent="0.35">
      <c r="A1700" s="301"/>
      <c r="B1700" s="301"/>
      <c r="C1700" s="301"/>
      <c r="D1700" s="302"/>
      <c r="E1700" s="302"/>
      <c r="F1700" s="301"/>
      <c r="G1700" s="301"/>
      <c r="H1700" s="322"/>
      <c r="I1700" s="322"/>
      <c r="J1700" s="322"/>
      <c r="K1700" s="364"/>
      <c r="L1700" s="322"/>
      <c r="M1700" s="364"/>
    </row>
    <row r="1701" spans="1:13" x14ac:dyDescent="0.35">
      <c r="A1701" s="301"/>
      <c r="B1701" s="301"/>
      <c r="C1701" s="301"/>
      <c r="D1701" s="302"/>
      <c r="E1701" s="302"/>
      <c r="F1701" s="301"/>
      <c r="G1701" s="301"/>
      <c r="H1701" s="322"/>
      <c r="I1701" s="322"/>
      <c r="J1701" s="322"/>
      <c r="K1701" s="364"/>
      <c r="L1701" s="322"/>
      <c r="M1701" s="364"/>
    </row>
    <row r="1702" spans="1:13" x14ac:dyDescent="0.35">
      <c r="A1702" s="301"/>
      <c r="B1702" s="301"/>
      <c r="C1702" s="301"/>
      <c r="D1702" s="302"/>
      <c r="E1702" s="302"/>
      <c r="F1702" s="301"/>
      <c r="G1702" s="301"/>
      <c r="H1702" s="322"/>
      <c r="I1702" s="322"/>
      <c r="J1702" s="322"/>
      <c r="K1702" s="364"/>
      <c r="L1702" s="322"/>
      <c r="M1702" s="364"/>
    </row>
    <row r="1703" spans="1:13" x14ac:dyDescent="0.35">
      <c r="A1703" s="301"/>
      <c r="B1703" s="301"/>
      <c r="C1703" s="301"/>
      <c r="D1703" s="302"/>
      <c r="E1703" s="302"/>
      <c r="F1703" s="301"/>
      <c r="G1703" s="301"/>
      <c r="H1703" s="322"/>
      <c r="I1703" s="322"/>
      <c r="J1703" s="322"/>
      <c r="K1703" s="364"/>
      <c r="L1703" s="322"/>
      <c r="M1703" s="364"/>
    </row>
    <row r="1704" spans="1:13" x14ac:dyDescent="0.35">
      <c r="A1704" s="301"/>
      <c r="B1704" s="301"/>
      <c r="C1704" s="301"/>
      <c r="D1704" s="302"/>
      <c r="E1704" s="302"/>
      <c r="F1704" s="301"/>
      <c r="G1704" s="301"/>
      <c r="H1704" s="322"/>
      <c r="I1704" s="322"/>
      <c r="J1704" s="322"/>
      <c r="K1704" s="364"/>
      <c r="L1704" s="322"/>
      <c r="M1704" s="364"/>
    </row>
    <row r="1705" spans="1:13" x14ac:dyDescent="0.35">
      <c r="A1705" s="301"/>
      <c r="B1705" s="301"/>
      <c r="C1705" s="301"/>
      <c r="D1705" s="302"/>
      <c r="E1705" s="302"/>
      <c r="F1705" s="301"/>
      <c r="G1705" s="301"/>
      <c r="H1705" s="322"/>
      <c r="I1705" s="322"/>
      <c r="J1705" s="322"/>
      <c r="K1705" s="364"/>
      <c r="L1705" s="322"/>
      <c r="M1705" s="364"/>
    </row>
    <row r="1706" spans="1:13" x14ac:dyDescent="0.35">
      <c r="A1706" s="301"/>
      <c r="B1706" s="301"/>
      <c r="C1706" s="301"/>
      <c r="D1706" s="302"/>
      <c r="E1706" s="302"/>
      <c r="F1706" s="301"/>
      <c r="G1706" s="301"/>
      <c r="H1706" s="322"/>
      <c r="I1706" s="322"/>
      <c r="J1706" s="322"/>
      <c r="K1706" s="364"/>
      <c r="L1706" s="322"/>
      <c r="M1706" s="364"/>
    </row>
    <row r="1707" spans="1:13" x14ac:dyDescent="0.35">
      <c r="A1707" s="301"/>
      <c r="B1707" s="301"/>
      <c r="C1707" s="301"/>
      <c r="D1707" s="302"/>
      <c r="E1707" s="302"/>
      <c r="F1707" s="301"/>
      <c r="G1707" s="301"/>
      <c r="H1707" s="322"/>
      <c r="I1707" s="322"/>
      <c r="J1707" s="322"/>
      <c r="K1707" s="364"/>
      <c r="L1707" s="322"/>
      <c r="M1707" s="364"/>
    </row>
    <row r="1708" spans="1:13" x14ac:dyDescent="0.35">
      <c r="A1708" s="301"/>
      <c r="B1708" s="301"/>
      <c r="C1708" s="301"/>
      <c r="D1708" s="302"/>
      <c r="E1708" s="302"/>
      <c r="F1708" s="301"/>
      <c r="G1708" s="301"/>
      <c r="H1708" s="322"/>
      <c r="I1708" s="322"/>
      <c r="J1708" s="322"/>
      <c r="K1708" s="364"/>
      <c r="L1708" s="322"/>
      <c r="M1708" s="364"/>
    </row>
    <row r="1709" spans="1:13" x14ac:dyDescent="0.35">
      <c r="A1709" s="301"/>
      <c r="B1709" s="301"/>
      <c r="C1709" s="301"/>
      <c r="D1709" s="302"/>
      <c r="E1709" s="302"/>
      <c r="F1709" s="301"/>
      <c r="G1709" s="301"/>
      <c r="H1709" s="322"/>
      <c r="I1709" s="322"/>
      <c r="J1709" s="322"/>
      <c r="K1709" s="364"/>
      <c r="L1709" s="322"/>
      <c r="M1709" s="364"/>
    </row>
    <row r="1710" spans="1:13" x14ac:dyDescent="0.35">
      <c r="A1710" s="301"/>
      <c r="B1710" s="301"/>
      <c r="C1710" s="301"/>
      <c r="D1710" s="302"/>
      <c r="E1710" s="302"/>
      <c r="F1710" s="301"/>
      <c r="G1710" s="301"/>
      <c r="H1710" s="322"/>
      <c r="I1710" s="322"/>
      <c r="J1710" s="322"/>
      <c r="K1710" s="364"/>
      <c r="L1710" s="322"/>
      <c r="M1710" s="364"/>
    </row>
    <row r="1711" spans="1:13" x14ac:dyDescent="0.35">
      <c r="A1711" s="301"/>
      <c r="B1711" s="301"/>
      <c r="C1711" s="301"/>
      <c r="D1711" s="302"/>
      <c r="E1711" s="302"/>
      <c r="F1711" s="301"/>
      <c r="G1711" s="301"/>
      <c r="H1711" s="322"/>
      <c r="I1711" s="322"/>
      <c r="J1711" s="322"/>
      <c r="K1711" s="364"/>
      <c r="L1711" s="322"/>
      <c r="M1711" s="364"/>
    </row>
    <row r="1712" spans="1:13" x14ac:dyDescent="0.35">
      <c r="A1712" s="301"/>
      <c r="B1712" s="301"/>
      <c r="C1712" s="301"/>
      <c r="D1712" s="302"/>
      <c r="E1712" s="302"/>
      <c r="F1712" s="301"/>
      <c r="G1712" s="301"/>
      <c r="H1712" s="322"/>
      <c r="I1712" s="322"/>
      <c r="J1712" s="322"/>
      <c r="K1712" s="364"/>
      <c r="L1712" s="322"/>
      <c r="M1712" s="364"/>
    </row>
    <row r="1713" spans="1:13" x14ac:dyDescent="0.35">
      <c r="A1713" s="301"/>
      <c r="B1713" s="301"/>
      <c r="C1713" s="301"/>
      <c r="D1713" s="302"/>
      <c r="E1713" s="302"/>
      <c r="F1713" s="301"/>
      <c r="G1713" s="301"/>
      <c r="H1713" s="322"/>
      <c r="I1713" s="322"/>
      <c r="J1713" s="322"/>
      <c r="K1713" s="364"/>
      <c r="L1713" s="322"/>
      <c r="M1713" s="364"/>
    </row>
    <row r="1714" spans="1:13" x14ac:dyDescent="0.35">
      <c r="A1714" s="301"/>
      <c r="B1714" s="301"/>
      <c r="C1714" s="301"/>
      <c r="D1714" s="302"/>
      <c r="E1714" s="302"/>
      <c r="F1714" s="301"/>
      <c r="G1714" s="301"/>
      <c r="H1714" s="322"/>
      <c r="I1714" s="322"/>
      <c r="J1714" s="322"/>
      <c r="K1714" s="364"/>
      <c r="L1714" s="322"/>
      <c r="M1714" s="364"/>
    </row>
    <row r="1715" spans="1:13" x14ac:dyDescent="0.35">
      <c r="A1715" s="301"/>
      <c r="B1715" s="301"/>
      <c r="C1715" s="301"/>
      <c r="D1715" s="302"/>
      <c r="E1715" s="302"/>
      <c r="F1715" s="301"/>
      <c r="G1715" s="301"/>
      <c r="H1715" s="322"/>
      <c r="I1715" s="322"/>
      <c r="J1715" s="322"/>
      <c r="K1715" s="364"/>
      <c r="L1715" s="322"/>
      <c r="M1715" s="364"/>
    </row>
    <row r="1716" spans="1:13" x14ac:dyDescent="0.35">
      <c r="A1716" s="301"/>
      <c r="B1716" s="301"/>
      <c r="C1716" s="301"/>
      <c r="D1716" s="302"/>
      <c r="E1716" s="302"/>
      <c r="F1716" s="301"/>
      <c r="G1716" s="301"/>
      <c r="H1716" s="322"/>
      <c r="I1716" s="322"/>
      <c r="J1716" s="322"/>
      <c r="K1716" s="364"/>
      <c r="L1716" s="322"/>
      <c r="M1716" s="364"/>
    </row>
    <row r="1717" spans="1:13" x14ac:dyDescent="0.35">
      <c r="A1717" s="301"/>
      <c r="B1717" s="301"/>
      <c r="C1717" s="301"/>
      <c r="D1717" s="302"/>
      <c r="E1717" s="302"/>
      <c r="F1717" s="301"/>
      <c r="G1717" s="301"/>
      <c r="H1717" s="322"/>
      <c r="I1717" s="322"/>
      <c r="J1717" s="322"/>
      <c r="K1717" s="364"/>
      <c r="L1717" s="322"/>
      <c r="M1717" s="364"/>
    </row>
    <row r="1718" spans="1:13" x14ac:dyDescent="0.35">
      <c r="A1718" s="301"/>
      <c r="B1718" s="301"/>
      <c r="C1718" s="301"/>
      <c r="D1718" s="302"/>
      <c r="E1718" s="302"/>
      <c r="F1718" s="301"/>
      <c r="G1718" s="301"/>
      <c r="H1718" s="322"/>
      <c r="I1718" s="322"/>
      <c r="J1718" s="322"/>
      <c r="K1718" s="364"/>
      <c r="L1718" s="322"/>
      <c r="M1718" s="364"/>
    </row>
    <row r="1719" spans="1:13" x14ac:dyDescent="0.35">
      <c r="A1719" s="301"/>
      <c r="B1719" s="301"/>
      <c r="C1719" s="301"/>
      <c r="D1719" s="302"/>
      <c r="E1719" s="302"/>
      <c r="F1719" s="301"/>
      <c r="G1719" s="301"/>
      <c r="H1719" s="322"/>
      <c r="I1719" s="322"/>
      <c r="J1719" s="322"/>
      <c r="K1719" s="364"/>
      <c r="L1719" s="322"/>
      <c r="M1719" s="364"/>
    </row>
    <row r="1720" spans="1:13" x14ac:dyDescent="0.35">
      <c r="A1720" s="301"/>
      <c r="B1720" s="301"/>
      <c r="C1720" s="301"/>
      <c r="D1720" s="302"/>
      <c r="E1720" s="302"/>
      <c r="F1720" s="301"/>
      <c r="G1720" s="301"/>
      <c r="H1720" s="322"/>
      <c r="I1720" s="322"/>
      <c r="J1720" s="322"/>
      <c r="K1720" s="364"/>
      <c r="L1720" s="322"/>
      <c r="M1720" s="364"/>
    </row>
    <row r="1721" spans="1:13" x14ac:dyDescent="0.35">
      <c r="A1721" s="301"/>
      <c r="B1721" s="301"/>
      <c r="C1721" s="301"/>
      <c r="D1721" s="302"/>
      <c r="E1721" s="302"/>
      <c r="F1721" s="301"/>
      <c r="G1721" s="301"/>
      <c r="H1721" s="322"/>
      <c r="I1721" s="322"/>
      <c r="J1721" s="322"/>
      <c r="K1721" s="364"/>
      <c r="L1721" s="322"/>
      <c r="M1721" s="364"/>
    </row>
    <row r="1722" spans="1:13" x14ac:dyDescent="0.35">
      <c r="A1722" s="301"/>
      <c r="B1722" s="301"/>
      <c r="C1722" s="301"/>
      <c r="D1722" s="302"/>
      <c r="E1722" s="302"/>
      <c r="F1722" s="301"/>
      <c r="G1722" s="301"/>
      <c r="H1722" s="322"/>
      <c r="I1722" s="322"/>
      <c r="J1722" s="322"/>
      <c r="K1722" s="364"/>
      <c r="L1722" s="322"/>
      <c r="M1722" s="364"/>
    </row>
    <row r="1723" spans="1:13" x14ac:dyDescent="0.35">
      <c r="A1723" s="301"/>
      <c r="B1723" s="301"/>
      <c r="C1723" s="301"/>
      <c r="D1723" s="302"/>
      <c r="E1723" s="302"/>
      <c r="F1723" s="301"/>
      <c r="G1723" s="301"/>
      <c r="H1723" s="322"/>
      <c r="I1723" s="322"/>
      <c r="J1723" s="322"/>
      <c r="K1723" s="364"/>
      <c r="L1723" s="322"/>
      <c r="M1723" s="364"/>
    </row>
    <row r="1724" spans="1:13" x14ac:dyDescent="0.35">
      <c r="A1724" s="301"/>
      <c r="B1724" s="301"/>
      <c r="C1724" s="301"/>
      <c r="D1724" s="302"/>
      <c r="E1724" s="302"/>
      <c r="F1724" s="301"/>
      <c r="G1724" s="301"/>
      <c r="H1724" s="322"/>
      <c r="I1724" s="322"/>
      <c r="J1724" s="322"/>
      <c r="K1724" s="364"/>
      <c r="L1724" s="322"/>
      <c r="M1724" s="364"/>
    </row>
    <row r="1725" spans="1:13" x14ac:dyDescent="0.35">
      <c r="A1725" s="301"/>
      <c r="B1725" s="301"/>
      <c r="C1725" s="301"/>
      <c r="D1725" s="302"/>
      <c r="E1725" s="302"/>
      <c r="F1725" s="301"/>
      <c r="G1725" s="301"/>
      <c r="H1725" s="322"/>
      <c r="I1725" s="322"/>
      <c r="J1725" s="322"/>
      <c r="K1725" s="364"/>
      <c r="L1725" s="322"/>
      <c r="M1725" s="364"/>
    </row>
    <row r="1726" spans="1:13" x14ac:dyDescent="0.35">
      <c r="A1726" s="301"/>
      <c r="B1726" s="301"/>
      <c r="C1726" s="301"/>
      <c r="D1726" s="302"/>
      <c r="E1726" s="302"/>
      <c r="F1726" s="301"/>
      <c r="G1726" s="301"/>
      <c r="H1726" s="322"/>
      <c r="I1726" s="322"/>
      <c r="J1726" s="322"/>
      <c r="K1726" s="364"/>
      <c r="L1726" s="322"/>
      <c r="M1726" s="364"/>
    </row>
    <row r="1727" spans="1:13" x14ac:dyDescent="0.35">
      <c r="A1727" s="301"/>
      <c r="B1727" s="301"/>
      <c r="C1727" s="301"/>
      <c r="D1727" s="302"/>
      <c r="E1727" s="302"/>
      <c r="F1727" s="301"/>
      <c r="G1727" s="301"/>
      <c r="H1727" s="322"/>
      <c r="I1727" s="322"/>
      <c r="J1727" s="322"/>
      <c r="K1727" s="364"/>
      <c r="L1727" s="322"/>
      <c r="M1727" s="364"/>
    </row>
    <row r="1728" spans="1:13" x14ac:dyDescent="0.35">
      <c r="A1728" s="301"/>
      <c r="B1728" s="301"/>
      <c r="C1728" s="301"/>
      <c r="D1728" s="302"/>
      <c r="E1728" s="302"/>
      <c r="F1728" s="301"/>
      <c r="G1728" s="301"/>
      <c r="H1728" s="322"/>
      <c r="I1728" s="322"/>
      <c r="J1728" s="322"/>
      <c r="K1728" s="364"/>
      <c r="L1728" s="322"/>
      <c r="M1728" s="364"/>
    </row>
    <row r="1729" spans="1:13" x14ac:dyDescent="0.35">
      <c r="A1729" s="301"/>
      <c r="B1729" s="301"/>
      <c r="C1729" s="301"/>
      <c r="D1729" s="302"/>
      <c r="E1729" s="302"/>
      <c r="F1729" s="301"/>
      <c r="G1729" s="301"/>
      <c r="H1729" s="322"/>
      <c r="I1729" s="322"/>
      <c r="J1729" s="322"/>
      <c r="K1729" s="364"/>
      <c r="L1729" s="322"/>
      <c r="M1729" s="364"/>
    </row>
    <row r="1730" spans="1:13" x14ac:dyDescent="0.35">
      <c r="A1730" s="301"/>
      <c r="B1730" s="301"/>
      <c r="C1730" s="301"/>
      <c r="D1730" s="302"/>
      <c r="E1730" s="302"/>
      <c r="F1730" s="301"/>
      <c r="G1730" s="301"/>
      <c r="H1730" s="322"/>
      <c r="I1730" s="322"/>
      <c r="J1730" s="322"/>
      <c r="K1730" s="364"/>
      <c r="L1730" s="322"/>
      <c r="M1730" s="364"/>
    </row>
    <row r="1731" spans="1:13" x14ac:dyDescent="0.35">
      <c r="A1731" s="301"/>
      <c r="B1731" s="301"/>
      <c r="C1731" s="301"/>
      <c r="D1731" s="302"/>
      <c r="E1731" s="302"/>
      <c r="F1731" s="301"/>
      <c r="G1731" s="301"/>
      <c r="H1731" s="322"/>
      <c r="I1731" s="322"/>
      <c r="J1731" s="322"/>
      <c r="K1731" s="364"/>
      <c r="L1731" s="322"/>
      <c r="M1731" s="364"/>
    </row>
    <row r="1732" spans="1:13" x14ac:dyDescent="0.35">
      <c r="A1732" s="301"/>
      <c r="B1732" s="301"/>
      <c r="C1732" s="301"/>
      <c r="D1732" s="302"/>
      <c r="E1732" s="302"/>
      <c r="F1732" s="301"/>
      <c r="G1732" s="301"/>
      <c r="H1732" s="322"/>
      <c r="I1732" s="322"/>
      <c r="J1732" s="322"/>
      <c r="K1732" s="364"/>
      <c r="L1732" s="322"/>
      <c r="M1732" s="364"/>
    </row>
    <row r="1733" spans="1:13" x14ac:dyDescent="0.35">
      <c r="A1733" s="301"/>
      <c r="B1733" s="301"/>
      <c r="C1733" s="301"/>
      <c r="D1733" s="302"/>
      <c r="E1733" s="302"/>
      <c r="F1733" s="301"/>
      <c r="G1733" s="301"/>
      <c r="H1733" s="322"/>
      <c r="I1733" s="322"/>
      <c r="J1733" s="322"/>
      <c r="K1733" s="364"/>
      <c r="L1733" s="322"/>
      <c r="M1733" s="364"/>
    </row>
    <row r="1734" spans="1:13" x14ac:dyDescent="0.35">
      <c r="A1734" s="301"/>
      <c r="B1734" s="301"/>
      <c r="C1734" s="301"/>
      <c r="D1734" s="302"/>
      <c r="E1734" s="302"/>
      <c r="F1734" s="301"/>
      <c r="G1734" s="301"/>
      <c r="H1734" s="322"/>
      <c r="I1734" s="322"/>
      <c r="J1734" s="322"/>
      <c r="K1734" s="364"/>
      <c r="L1734" s="322"/>
      <c r="M1734" s="364"/>
    </row>
    <row r="1735" spans="1:13" x14ac:dyDescent="0.35">
      <c r="A1735" s="301"/>
      <c r="B1735" s="301"/>
      <c r="C1735" s="301"/>
      <c r="D1735" s="302"/>
      <c r="E1735" s="302"/>
      <c r="F1735" s="301"/>
      <c r="G1735" s="301"/>
      <c r="H1735" s="322"/>
      <c r="I1735" s="322"/>
      <c r="J1735" s="322"/>
      <c r="K1735" s="364"/>
      <c r="L1735" s="322"/>
      <c r="M1735" s="364"/>
    </row>
    <row r="1736" spans="1:13" x14ac:dyDescent="0.35">
      <c r="A1736" s="301"/>
      <c r="B1736" s="301"/>
      <c r="C1736" s="301"/>
      <c r="D1736" s="302"/>
      <c r="E1736" s="302"/>
      <c r="F1736" s="301"/>
      <c r="G1736" s="301"/>
      <c r="H1736" s="322"/>
      <c r="I1736" s="322"/>
      <c r="J1736" s="322"/>
      <c r="K1736" s="364"/>
      <c r="L1736" s="322"/>
      <c r="M1736" s="364"/>
    </row>
    <row r="1737" spans="1:13" x14ac:dyDescent="0.35">
      <c r="A1737" s="301"/>
      <c r="B1737" s="301"/>
      <c r="C1737" s="301"/>
      <c r="D1737" s="302"/>
      <c r="E1737" s="302"/>
      <c r="F1737" s="301"/>
      <c r="G1737" s="301"/>
      <c r="H1737" s="322"/>
      <c r="I1737" s="322"/>
      <c r="J1737" s="322"/>
      <c r="K1737" s="364"/>
      <c r="L1737" s="322"/>
      <c r="M1737" s="364"/>
    </row>
    <row r="1738" spans="1:13" x14ac:dyDescent="0.35">
      <c r="A1738" s="301"/>
      <c r="B1738" s="301"/>
      <c r="C1738" s="301"/>
      <c r="D1738" s="302"/>
      <c r="E1738" s="302"/>
      <c r="F1738" s="301"/>
      <c r="G1738" s="301"/>
      <c r="H1738" s="322"/>
      <c r="I1738" s="322"/>
      <c r="J1738" s="322"/>
      <c r="K1738" s="364"/>
      <c r="L1738" s="322"/>
      <c r="M1738" s="364"/>
    </row>
    <row r="1739" spans="1:13" x14ac:dyDescent="0.35">
      <c r="A1739" s="301"/>
      <c r="B1739" s="301"/>
      <c r="C1739" s="301"/>
      <c r="D1739" s="302"/>
      <c r="E1739" s="302"/>
      <c r="F1739" s="301"/>
      <c r="G1739" s="301"/>
      <c r="H1739" s="322"/>
      <c r="I1739" s="322"/>
      <c r="J1739" s="322"/>
      <c r="K1739" s="364"/>
      <c r="L1739" s="322"/>
      <c r="M1739" s="364"/>
    </row>
    <row r="1740" spans="1:13" x14ac:dyDescent="0.35">
      <c r="A1740" s="301"/>
      <c r="B1740" s="301"/>
      <c r="C1740" s="301"/>
      <c r="D1740" s="302"/>
      <c r="E1740" s="302"/>
      <c r="F1740" s="301"/>
      <c r="G1740" s="301"/>
      <c r="H1740" s="322"/>
      <c r="I1740" s="322"/>
      <c r="J1740" s="322"/>
      <c r="K1740" s="364"/>
      <c r="L1740" s="322"/>
      <c r="M1740" s="364"/>
    </row>
    <row r="1741" spans="1:13" x14ac:dyDescent="0.35">
      <c r="A1741" s="301"/>
      <c r="B1741" s="301"/>
      <c r="C1741" s="301"/>
      <c r="D1741" s="302"/>
      <c r="E1741" s="302"/>
      <c r="F1741" s="301"/>
      <c r="G1741" s="301"/>
      <c r="H1741" s="322"/>
      <c r="I1741" s="322"/>
      <c r="J1741" s="322"/>
      <c r="K1741" s="364"/>
      <c r="L1741" s="322"/>
      <c r="M1741" s="364"/>
    </row>
    <row r="1742" spans="1:13" x14ac:dyDescent="0.35">
      <c r="A1742" s="301"/>
      <c r="B1742" s="301"/>
      <c r="C1742" s="301"/>
      <c r="D1742" s="302"/>
      <c r="E1742" s="302"/>
      <c r="F1742" s="301"/>
      <c r="G1742" s="301"/>
      <c r="H1742" s="322"/>
      <c r="I1742" s="322"/>
      <c r="J1742" s="322"/>
      <c r="K1742" s="364"/>
      <c r="L1742" s="322"/>
      <c r="M1742" s="364"/>
    </row>
    <row r="1743" spans="1:13" x14ac:dyDescent="0.35">
      <c r="A1743" s="301"/>
      <c r="B1743" s="301"/>
      <c r="C1743" s="301"/>
      <c r="D1743" s="302"/>
      <c r="E1743" s="302"/>
      <c r="F1743" s="301"/>
      <c r="G1743" s="301"/>
      <c r="H1743" s="322"/>
      <c r="I1743" s="322"/>
      <c r="J1743" s="322"/>
      <c r="K1743" s="364"/>
      <c r="L1743" s="322"/>
      <c r="M1743" s="364"/>
    </row>
    <row r="1744" spans="1:13" x14ac:dyDescent="0.35">
      <c r="A1744" s="301"/>
      <c r="B1744" s="301"/>
      <c r="C1744" s="301"/>
      <c r="D1744" s="302"/>
      <c r="E1744" s="302"/>
      <c r="F1744" s="301"/>
      <c r="G1744" s="301"/>
      <c r="H1744" s="322"/>
      <c r="I1744" s="322"/>
      <c r="J1744" s="322"/>
      <c r="K1744" s="364"/>
      <c r="L1744" s="322"/>
      <c r="M1744" s="364"/>
    </row>
    <row r="1745" spans="1:13" x14ac:dyDescent="0.35">
      <c r="A1745" s="301"/>
      <c r="B1745" s="301"/>
      <c r="C1745" s="301"/>
      <c r="D1745" s="302"/>
      <c r="E1745" s="302"/>
      <c r="F1745" s="301"/>
      <c r="G1745" s="301"/>
      <c r="H1745" s="322"/>
      <c r="I1745" s="322"/>
      <c r="J1745" s="322"/>
      <c r="K1745" s="364"/>
      <c r="L1745" s="322"/>
      <c r="M1745" s="364"/>
    </row>
    <row r="1746" spans="1:13" x14ac:dyDescent="0.35">
      <c r="A1746" s="301"/>
      <c r="B1746" s="301"/>
      <c r="C1746" s="301"/>
      <c r="D1746" s="302"/>
      <c r="E1746" s="302"/>
      <c r="F1746" s="301"/>
      <c r="G1746" s="301"/>
      <c r="H1746" s="322"/>
      <c r="I1746" s="322"/>
      <c r="J1746" s="322"/>
      <c r="K1746" s="364"/>
      <c r="L1746" s="322"/>
      <c r="M1746" s="364"/>
    </row>
    <row r="1747" spans="1:13" x14ac:dyDescent="0.35">
      <c r="A1747" s="301"/>
      <c r="B1747" s="301"/>
      <c r="C1747" s="301"/>
      <c r="D1747" s="302"/>
      <c r="E1747" s="302"/>
      <c r="F1747" s="301"/>
      <c r="G1747" s="301"/>
      <c r="H1747" s="322"/>
      <c r="I1747" s="322"/>
      <c r="J1747" s="322"/>
      <c r="K1747" s="364"/>
      <c r="L1747" s="322"/>
      <c r="M1747" s="364"/>
    </row>
    <row r="1748" spans="1:13" x14ac:dyDescent="0.35">
      <c r="A1748" s="301"/>
      <c r="B1748" s="301"/>
      <c r="C1748" s="301"/>
      <c r="D1748" s="302"/>
      <c r="E1748" s="302"/>
      <c r="F1748" s="301"/>
      <c r="G1748" s="301"/>
      <c r="H1748" s="322"/>
      <c r="I1748" s="322"/>
      <c r="J1748" s="322"/>
      <c r="K1748" s="364"/>
      <c r="L1748" s="322"/>
      <c r="M1748" s="364"/>
    </row>
    <row r="1749" spans="1:13" x14ac:dyDescent="0.35">
      <c r="A1749" s="301"/>
      <c r="B1749" s="301"/>
      <c r="C1749" s="301"/>
      <c r="D1749" s="302"/>
      <c r="E1749" s="302"/>
      <c r="F1749" s="301"/>
      <c r="G1749" s="301"/>
      <c r="H1749" s="322"/>
      <c r="I1749" s="322"/>
      <c r="J1749" s="322"/>
      <c r="K1749" s="364"/>
      <c r="L1749" s="322"/>
      <c r="M1749" s="364"/>
    </row>
    <row r="1750" spans="1:13" x14ac:dyDescent="0.35">
      <c r="A1750" s="301"/>
      <c r="B1750" s="301"/>
      <c r="C1750" s="301"/>
      <c r="D1750" s="302"/>
      <c r="E1750" s="302"/>
      <c r="F1750" s="301"/>
      <c r="G1750" s="301"/>
      <c r="H1750" s="322"/>
      <c r="I1750" s="322"/>
      <c r="J1750" s="322"/>
      <c r="K1750" s="364"/>
      <c r="L1750" s="322"/>
      <c r="M1750" s="364"/>
    </row>
    <row r="1751" spans="1:13" x14ac:dyDescent="0.35">
      <c r="A1751" s="301"/>
      <c r="B1751" s="301"/>
      <c r="C1751" s="301"/>
      <c r="D1751" s="302"/>
      <c r="E1751" s="302"/>
      <c r="F1751" s="301"/>
      <c r="G1751" s="301"/>
      <c r="H1751" s="322"/>
      <c r="I1751" s="322"/>
      <c r="J1751" s="322"/>
      <c r="K1751" s="364"/>
      <c r="L1751" s="322"/>
      <c r="M1751" s="364"/>
    </row>
    <row r="1752" spans="1:13" x14ac:dyDescent="0.35">
      <c r="A1752" s="301"/>
      <c r="B1752" s="301"/>
      <c r="C1752" s="301"/>
      <c r="D1752" s="302"/>
      <c r="E1752" s="302"/>
      <c r="F1752" s="301"/>
      <c r="G1752" s="301"/>
      <c r="H1752" s="322"/>
      <c r="I1752" s="322"/>
      <c r="J1752" s="322"/>
      <c r="K1752" s="364"/>
      <c r="L1752" s="322"/>
      <c r="M1752" s="364"/>
    </row>
    <row r="1753" spans="1:13" x14ac:dyDescent="0.35">
      <c r="A1753" s="301"/>
      <c r="B1753" s="301"/>
      <c r="C1753" s="301"/>
      <c r="D1753" s="302"/>
      <c r="E1753" s="302"/>
      <c r="F1753" s="301"/>
      <c r="G1753" s="301"/>
      <c r="H1753" s="322"/>
      <c r="I1753" s="322"/>
      <c r="J1753" s="322"/>
      <c r="K1753" s="364"/>
      <c r="L1753" s="322"/>
      <c r="M1753" s="364"/>
    </row>
    <row r="1754" spans="1:13" x14ac:dyDescent="0.35">
      <c r="A1754" s="301"/>
      <c r="B1754" s="301"/>
      <c r="C1754" s="301"/>
      <c r="D1754" s="302"/>
      <c r="E1754" s="302"/>
      <c r="F1754" s="301"/>
      <c r="G1754" s="301"/>
      <c r="H1754" s="322"/>
      <c r="I1754" s="322"/>
      <c r="J1754" s="322"/>
      <c r="K1754" s="364"/>
      <c r="L1754" s="322"/>
      <c r="M1754" s="364"/>
    </row>
    <row r="1755" spans="1:13" x14ac:dyDescent="0.35">
      <c r="A1755" s="301"/>
      <c r="B1755" s="301"/>
      <c r="C1755" s="301"/>
      <c r="D1755" s="302"/>
      <c r="E1755" s="302"/>
      <c r="F1755" s="301"/>
      <c r="G1755" s="301"/>
      <c r="H1755" s="322"/>
      <c r="I1755" s="322"/>
      <c r="J1755" s="322"/>
      <c r="K1755" s="364"/>
      <c r="L1755" s="322"/>
      <c r="M1755" s="364"/>
    </row>
    <row r="1756" spans="1:13" x14ac:dyDescent="0.35">
      <c r="A1756" s="301"/>
      <c r="B1756" s="301"/>
      <c r="C1756" s="301"/>
      <c r="D1756" s="302"/>
      <c r="E1756" s="302"/>
      <c r="F1756" s="301"/>
      <c r="G1756" s="301"/>
      <c r="H1756" s="322"/>
      <c r="I1756" s="322"/>
      <c r="J1756" s="322"/>
      <c r="K1756" s="364"/>
      <c r="L1756" s="322"/>
      <c r="M1756" s="364"/>
    </row>
    <row r="1757" spans="1:13" x14ac:dyDescent="0.35">
      <c r="A1757" s="301"/>
      <c r="B1757" s="301"/>
      <c r="C1757" s="301"/>
      <c r="D1757" s="302"/>
      <c r="E1757" s="302"/>
      <c r="F1757" s="301"/>
      <c r="G1757" s="301"/>
      <c r="H1757" s="322"/>
      <c r="I1757" s="322"/>
      <c r="J1757" s="322"/>
      <c r="K1757" s="364"/>
      <c r="L1757" s="322"/>
      <c r="M1757" s="364"/>
    </row>
    <row r="1758" spans="1:13" x14ac:dyDescent="0.35">
      <c r="A1758" s="301"/>
      <c r="B1758" s="301"/>
      <c r="C1758" s="301"/>
      <c r="D1758" s="302"/>
      <c r="E1758" s="302"/>
      <c r="F1758" s="301"/>
      <c r="G1758" s="301"/>
      <c r="H1758" s="322"/>
      <c r="I1758" s="322"/>
      <c r="J1758" s="322"/>
      <c r="K1758" s="364"/>
      <c r="L1758" s="322"/>
      <c r="M1758" s="364"/>
    </row>
    <row r="1759" spans="1:13" x14ac:dyDescent="0.35">
      <c r="A1759" s="301"/>
      <c r="B1759" s="301"/>
      <c r="C1759" s="301"/>
      <c r="D1759" s="302"/>
      <c r="E1759" s="302"/>
      <c r="F1759" s="301"/>
      <c r="G1759" s="301"/>
      <c r="H1759" s="322"/>
      <c r="I1759" s="322"/>
      <c r="J1759" s="322"/>
      <c r="K1759" s="364"/>
      <c r="L1759" s="322"/>
      <c r="M1759" s="364"/>
    </row>
    <row r="1760" spans="1:13" x14ac:dyDescent="0.35">
      <c r="A1760" s="301"/>
      <c r="B1760" s="301"/>
      <c r="C1760" s="301"/>
      <c r="D1760" s="302"/>
      <c r="E1760" s="302"/>
      <c r="F1760" s="301"/>
      <c r="G1760" s="301"/>
      <c r="H1760" s="322"/>
      <c r="I1760" s="322"/>
      <c r="J1760" s="322"/>
      <c r="K1760" s="364"/>
      <c r="L1760" s="322"/>
      <c r="M1760" s="364"/>
    </row>
    <row r="1761" spans="1:13" x14ac:dyDescent="0.35">
      <c r="A1761" s="301"/>
      <c r="B1761" s="301"/>
      <c r="C1761" s="301"/>
      <c r="D1761" s="302"/>
      <c r="E1761" s="302"/>
      <c r="F1761" s="301"/>
      <c r="G1761" s="301"/>
      <c r="H1761" s="322"/>
      <c r="I1761" s="322"/>
      <c r="J1761" s="322"/>
      <c r="K1761" s="364"/>
      <c r="L1761" s="322"/>
      <c r="M1761" s="364"/>
    </row>
    <row r="1762" spans="1:13" x14ac:dyDescent="0.35">
      <c r="A1762" s="301"/>
      <c r="B1762" s="301"/>
      <c r="C1762" s="301"/>
      <c r="D1762" s="302"/>
      <c r="E1762" s="302"/>
      <c r="F1762" s="301"/>
      <c r="G1762" s="301"/>
      <c r="H1762" s="322"/>
      <c r="I1762" s="322"/>
      <c r="J1762" s="322"/>
      <c r="K1762" s="364"/>
      <c r="L1762" s="322"/>
      <c r="M1762" s="364"/>
    </row>
    <row r="1763" spans="1:13" x14ac:dyDescent="0.35">
      <c r="A1763" s="301"/>
      <c r="B1763" s="301"/>
      <c r="C1763" s="301"/>
      <c r="D1763" s="302"/>
      <c r="E1763" s="302"/>
      <c r="F1763" s="301"/>
      <c r="G1763" s="301"/>
      <c r="H1763" s="322"/>
      <c r="I1763" s="322"/>
      <c r="J1763" s="322"/>
      <c r="K1763" s="364"/>
      <c r="L1763" s="322"/>
      <c r="M1763" s="364"/>
    </row>
    <row r="1764" spans="1:13" x14ac:dyDescent="0.35">
      <c r="A1764" s="301"/>
      <c r="B1764" s="301"/>
      <c r="C1764" s="301"/>
      <c r="D1764" s="302"/>
      <c r="E1764" s="302"/>
      <c r="F1764" s="301"/>
      <c r="G1764" s="301"/>
      <c r="H1764" s="322"/>
      <c r="I1764" s="322"/>
      <c r="J1764" s="322"/>
      <c r="K1764" s="364"/>
      <c r="L1764" s="322"/>
      <c r="M1764" s="364"/>
    </row>
    <row r="1765" spans="1:13" x14ac:dyDescent="0.35">
      <c r="A1765" s="301"/>
      <c r="B1765" s="301"/>
      <c r="C1765" s="301"/>
      <c r="D1765" s="302"/>
      <c r="E1765" s="302"/>
      <c r="F1765" s="301"/>
      <c r="G1765" s="301"/>
      <c r="H1765" s="322"/>
      <c r="I1765" s="322"/>
      <c r="J1765" s="322"/>
      <c r="K1765" s="364"/>
      <c r="L1765" s="322"/>
      <c r="M1765" s="364"/>
    </row>
    <row r="1766" spans="1:13" x14ac:dyDescent="0.35">
      <c r="A1766" s="301"/>
      <c r="B1766" s="301"/>
      <c r="C1766" s="301"/>
      <c r="D1766" s="302"/>
      <c r="E1766" s="302"/>
      <c r="F1766" s="301"/>
      <c r="G1766" s="301"/>
      <c r="H1766" s="322"/>
      <c r="I1766" s="322"/>
      <c r="J1766" s="322"/>
      <c r="K1766" s="364"/>
      <c r="L1766" s="322"/>
      <c r="M1766" s="364"/>
    </row>
    <row r="1767" spans="1:13" x14ac:dyDescent="0.35">
      <c r="A1767" s="301"/>
      <c r="B1767" s="301"/>
      <c r="C1767" s="301"/>
      <c r="D1767" s="302"/>
      <c r="E1767" s="302"/>
      <c r="F1767" s="301"/>
      <c r="G1767" s="301"/>
      <c r="H1767" s="322"/>
      <c r="I1767" s="322"/>
      <c r="J1767" s="322"/>
      <c r="K1767" s="364"/>
      <c r="L1767" s="322"/>
      <c r="M1767" s="364"/>
    </row>
    <row r="1768" spans="1:13" x14ac:dyDescent="0.35">
      <c r="A1768" s="301"/>
      <c r="B1768" s="301"/>
      <c r="C1768" s="301"/>
      <c r="D1768" s="302"/>
      <c r="E1768" s="302"/>
      <c r="F1768" s="301"/>
      <c r="G1768" s="301"/>
      <c r="H1768" s="322"/>
      <c r="I1768" s="322"/>
      <c r="J1768" s="322"/>
      <c r="K1768" s="364"/>
      <c r="L1768" s="322"/>
      <c r="M1768" s="364"/>
    </row>
    <row r="1769" spans="1:13" x14ac:dyDescent="0.35">
      <c r="A1769" s="301"/>
      <c r="B1769" s="301"/>
      <c r="C1769" s="301"/>
      <c r="D1769" s="302"/>
      <c r="E1769" s="302"/>
      <c r="F1769" s="301"/>
      <c r="G1769" s="301"/>
      <c r="H1769" s="322"/>
      <c r="I1769" s="322"/>
      <c r="J1769" s="322"/>
      <c r="K1769" s="364"/>
      <c r="L1769" s="322"/>
      <c r="M1769" s="364"/>
    </row>
    <row r="1770" spans="1:13" x14ac:dyDescent="0.35">
      <c r="A1770" s="301"/>
      <c r="B1770" s="301"/>
      <c r="C1770" s="301"/>
      <c r="D1770" s="302"/>
      <c r="E1770" s="302"/>
      <c r="F1770" s="301"/>
      <c r="G1770" s="301"/>
      <c r="H1770" s="322"/>
      <c r="I1770" s="322"/>
      <c r="J1770" s="322"/>
      <c r="K1770" s="364"/>
      <c r="L1770" s="322"/>
      <c r="M1770" s="364"/>
    </row>
    <row r="1771" spans="1:13" x14ac:dyDescent="0.35">
      <c r="A1771" s="301"/>
      <c r="B1771" s="301"/>
      <c r="C1771" s="301"/>
      <c r="D1771" s="302"/>
      <c r="E1771" s="302"/>
      <c r="F1771" s="301"/>
      <c r="G1771" s="301"/>
      <c r="H1771" s="322"/>
      <c r="I1771" s="322"/>
      <c r="J1771" s="322"/>
      <c r="K1771" s="364"/>
      <c r="L1771" s="322"/>
      <c r="M1771" s="364"/>
    </row>
    <row r="1772" spans="1:13" x14ac:dyDescent="0.35">
      <c r="A1772" s="301"/>
      <c r="B1772" s="301"/>
      <c r="C1772" s="301"/>
      <c r="D1772" s="302"/>
      <c r="E1772" s="302"/>
      <c r="F1772" s="301"/>
      <c r="G1772" s="301"/>
      <c r="H1772" s="322"/>
      <c r="I1772" s="322"/>
      <c r="J1772" s="322"/>
      <c r="K1772" s="364"/>
      <c r="L1772" s="322"/>
      <c r="M1772" s="364"/>
    </row>
    <row r="1773" spans="1:13" x14ac:dyDescent="0.35">
      <c r="A1773" s="301"/>
      <c r="B1773" s="301"/>
      <c r="C1773" s="301"/>
      <c r="D1773" s="302"/>
      <c r="E1773" s="302"/>
      <c r="F1773" s="301"/>
      <c r="G1773" s="301"/>
      <c r="H1773" s="322"/>
      <c r="I1773" s="322"/>
      <c r="J1773" s="322"/>
      <c r="K1773" s="364"/>
      <c r="L1773" s="322"/>
      <c r="M1773" s="364"/>
    </row>
    <row r="1774" spans="1:13" x14ac:dyDescent="0.35">
      <c r="A1774" s="301"/>
      <c r="B1774" s="301"/>
      <c r="C1774" s="301"/>
      <c r="D1774" s="302"/>
      <c r="E1774" s="302"/>
      <c r="F1774" s="301"/>
      <c r="G1774" s="301"/>
      <c r="H1774" s="322"/>
      <c r="I1774" s="322"/>
      <c r="J1774" s="322"/>
      <c r="K1774" s="364"/>
      <c r="L1774" s="322"/>
      <c r="M1774" s="364"/>
    </row>
    <row r="1775" spans="1:13" x14ac:dyDescent="0.35">
      <c r="A1775" s="301"/>
      <c r="B1775" s="301"/>
      <c r="C1775" s="301"/>
      <c r="D1775" s="302"/>
      <c r="E1775" s="302"/>
      <c r="F1775" s="301"/>
      <c r="G1775" s="301"/>
      <c r="H1775" s="322"/>
      <c r="I1775" s="322"/>
      <c r="J1775" s="322"/>
      <c r="K1775" s="364"/>
      <c r="L1775" s="322"/>
      <c r="M1775" s="364"/>
    </row>
    <row r="1776" spans="1:13" x14ac:dyDescent="0.35">
      <c r="A1776" s="301"/>
      <c r="B1776" s="301"/>
      <c r="C1776" s="301"/>
      <c r="D1776" s="302"/>
      <c r="E1776" s="302"/>
      <c r="F1776" s="301"/>
      <c r="G1776" s="301"/>
      <c r="H1776" s="322"/>
      <c r="I1776" s="322"/>
      <c r="J1776" s="322"/>
      <c r="K1776" s="364"/>
      <c r="L1776" s="322"/>
      <c r="M1776" s="364"/>
    </row>
    <row r="1777" spans="1:13" x14ac:dyDescent="0.35">
      <c r="A1777" s="301"/>
      <c r="B1777" s="301"/>
      <c r="C1777" s="301"/>
      <c r="D1777" s="302"/>
      <c r="E1777" s="302"/>
      <c r="F1777" s="301"/>
      <c r="G1777" s="301"/>
      <c r="H1777" s="322"/>
      <c r="I1777" s="322"/>
      <c r="J1777" s="322"/>
      <c r="K1777" s="364"/>
      <c r="L1777" s="322"/>
      <c r="M1777" s="364"/>
    </row>
    <row r="1778" spans="1:13" x14ac:dyDescent="0.35">
      <c r="A1778" s="301"/>
      <c r="B1778" s="301"/>
      <c r="C1778" s="301"/>
      <c r="D1778" s="302"/>
      <c r="E1778" s="302"/>
      <c r="F1778" s="301"/>
      <c r="G1778" s="301"/>
      <c r="H1778" s="322"/>
      <c r="I1778" s="322"/>
      <c r="J1778" s="322"/>
      <c r="K1778" s="364"/>
      <c r="L1778" s="322"/>
      <c r="M1778" s="364"/>
    </row>
    <row r="1779" spans="1:13" x14ac:dyDescent="0.35">
      <c r="A1779" s="301"/>
      <c r="B1779" s="301"/>
      <c r="C1779" s="301"/>
      <c r="D1779" s="302"/>
      <c r="E1779" s="302"/>
      <c r="F1779" s="301"/>
      <c r="G1779" s="301"/>
      <c r="H1779" s="322"/>
      <c r="I1779" s="322"/>
      <c r="J1779" s="322"/>
      <c r="K1779" s="364"/>
      <c r="L1779" s="322"/>
      <c r="M1779" s="364"/>
    </row>
    <row r="1780" spans="1:13" x14ac:dyDescent="0.35">
      <c r="A1780" s="301"/>
      <c r="B1780" s="301"/>
      <c r="C1780" s="301"/>
      <c r="D1780" s="302"/>
      <c r="E1780" s="302"/>
      <c r="F1780" s="301"/>
      <c r="G1780" s="301"/>
      <c r="H1780" s="322"/>
      <c r="I1780" s="322"/>
      <c r="J1780" s="322"/>
      <c r="K1780" s="364"/>
      <c r="L1780" s="322"/>
      <c r="M1780" s="364"/>
    </row>
    <row r="1781" spans="1:13" x14ac:dyDescent="0.35">
      <c r="A1781" s="301"/>
      <c r="B1781" s="301"/>
      <c r="C1781" s="301"/>
      <c r="D1781" s="302"/>
      <c r="E1781" s="302"/>
      <c r="F1781" s="301"/>
      <c r="G1781" s="301"/>
      <c r="H1781" s="322"/>
      <c r="I1781" s="322"/>
      <c r="J1781" s="322"/>
      <c r="K1781" s="364"/>
      <c r="L1781" s="322"/>
      <c r="M1781" s="364"/>
    </row>
    <row r="1782" spans="1:13" x14ac:dyDescent="0.35">
      <c r="A1782" s="301"/>
      <c r="B1782" s="301"/>
      <c r="C1782" s="301"/>
      <c r="D1782" s="302"/>
      <c r="E1782" s="302"/>
      <c r="F1782" s="301"/>
      <c r="G1782" s="301"/>
      <c r="H1782" s="322"/>
      <c r="I1782" s="322"/>
      <c r="J1782" s="322"/>
      <c r="K1782" s="364"/>
      <c r="L1782" s="322"/>
      <c r="M1782" s="364"/>
    </row>
    <row r="1783" spans="1:13" x14ac:dyDescent="0.35">
      <c r="A1783" s="301"/>
      <c r="B1783" s="301"/>
      <c r="C1783" s="301"/>
      <c r="D1783" s="302"/>
      <c r="E1783" s="302"/>
      <c r="F1783" s="301"/>
      <c r="G1783" s="301"/>
      <c r="H1783" s="322"/>
      <c r="I1783" s="322"/>
      <c r="J1783" s="322"/>
      <c r="K1783" s="364"/>
      <c r="L1783" s="322"/>
      <c r="M1783" s="364"/>
    </row>
    <row r="1784" spans="1:13" x14ac:dyDescent="0.35">
      <c r="A1784" s="301"/>
      <c r="B1784" s="301"/>
      <c r="C1784" s="301"/>
      <c r="D1784" s="302"/>
      <c r="E1784" s="302"/>
      <c r="F1784" s="301"/>
      <c r="G1784" s="301"/>
      <c r="H1784" s="322"/>
      <c r="I1784" s="322"/>
      <c r="J1784" s="322"/>
      <c r="K1784" s="364"/>
      <c r="L1784" s="322"/>
      <c r="M1784" s="364"/>
    </row>
    <row r="1785" spans="1:13" x14ac:dyDescent="0.35">
      <c r="A1785" s="301"/>
      <c r="B1785" s="301"/>
      <c r="C1785" s="301"/>
      <c r="D1785" s="302"/>
      <c r="E1785" s="302"/>
      <c r="F1785" s="301"/>
      <c r="G1785" s="301"/>
      <c r="H1785" s="322"/>
      <c r="I1785" s="322"/>
      <c r="J1785" s="322"/>
      <c r="K1785" s="364"/>
      <c r="L1785" s="322"/>
      <c r="M1785" s="364"/>
    </row>
    <row r="1786" spans="1:13" x14ac:dyDescent="0.35">
      <c r="A1786" s="301"/>
      <c r="B1786" s="301"/>
      <c r="C1786" s="301"/>
      <c r="D1786" s="302"/>
      <c r="E1786" s="302"/>
      <c r="F1786" s="301"/>
      <c r="G1786" s="301"/>
      <c r="H1786" s="322"/>
      <c r="I1786" s="322"/>
      <c r="J1786" s="322"/>
      <c r="K1786" s="364"/>
      <c r="L1786" s="322"/>
      <c r="M1786" s="364"/>
    </row>
    <row r="1787" spans="1:13" x14ac:dyDescent="0.35">
      <c r="A1787" s="301"/>
      <c r="B1787" s="301"/>
      <c r="C1787" s="301"/>
      <c r="D1787" s="302"/>
      <c r="E1787" s="302"/>
      <c r="F1787" s="301"/>
      <c r="G1787" s="301"/>
      <c r="H1787" s="322"/>
      <c r="I1787" s="322"/>
      <c r="J1787" s="322"/>
      <c r="K1787" s="364"/>
      <c r="L1787" s="322"/>
      <c r="M1787" s="364"/>
    </row>
    <row r="1788" spans="1:13" x14ac:dyDescent="0.35">
      <c r="A1788" s="301"/>
      <c r="B1788" s="301"/>
      <c r="C1788" s="301"/>
      <c r="D1788" s="302"/>
      <c r="E1788" s="302"/>
      <c r="F1788" s="301"/>
      <c r="G1788" s="301"/>
      <c r="H1788" s="322"/>
      <c r="I1788" s="322"/>
      <c r="J1788" s="322"/>
      <c r="K1788" s="364"/>
      <c r="L1788" s="322"/>
      <c r="M1788" s="364"/>
    </row>
    <row r="1789" spans="1:13" x14ac:dyDescent="0.35">
      <c r="A1789" s="301"/>
      <c r="B1789" s="301"/>
      <c r="C1789" s="301"/>
      <c r="D1789" s="302"/>
      <c r="E1789" s="302"/>
      <c r="F1789" s="301"/>
      <c r="G1789" s="301"/>
      <c r="H1789" s="322"/>
      <c r="I1789" s="322"/>
      <c r="J1789" s="322"/>
      <c r="K1789" s="364"/>
      <c r="L1789" s="322"/>
      <c r="M1789" s="364"/>
    </row>
    <row r="1790" spans="1:13" x14ac:dyDescent="0.35">
      <c r="A1790" s="301"/>
      <c r="B1790" s="301"/>
      <c r="C1790" s="301"/>
      <c r="D1790" s="302"/>
      <c r="E1790" s="302"/>
      <c r="F1790" s="301"/>
      <c r="G1790" s="301"/>
      <c r="H1790" s="322"/>
      <c r="I1790" s="322"/>
      <c r="J1790" s="322"/>
      <c r="K1790" s="364"/>
      <c r="L1790" s="322"/>
      <c r="M1790" s="364"/>
    </row>
    <row r="1791" spans="1:13" x14ac:dyDescent="0.35">
      <c r="A1791" s="301"/>
      <c r="B1791" s="301"/>
      <c r="C1791" s="301"/>
      <c r="D1791" s="302"/>
      <c r="E1791" s="302"/>
      <c r="F1791" s="301"/>
      <c r="G1791" s="301"/>
      <c r="H1791" s="322"/>
      <c r="I1791" s="322"/>
      <c r="J1791" s="322"/>
      <c r="K1791" s="364"/>
      <c r="L1791" s="322"/>
      <c r="M1791" s="364"/>
    </row>
    <row r="1792" spans="1:13" x14ac:dyDescent="0.35">
      <c r="A1792" s="301"/>
      <c r="B1792" s="301"/>
      <c r="C1792" s="301"/>
      <c r="D1792" s="302"/>
      <c r="E1792" s="302"/>
      <c r="F1792" s="301"/>
      <c r="G1792" s="301"/>
      <c r="H1792" s="322"/>
      <c r="I1792" s="322"/>
      <c r="J1792" s="322"/>
      <c r="K1792" s="364"/>
      <c r="L1792" s="322"/>
      <c r="M1792" s="364"/>
    </row>
    <row r="1793" spans="1:13" x14ac:dyDescent="0.35">
      <c r="A1793" s="301"/>
      <c r="B1793" s="301"/>
      <c r="C1793" s="301"/>
      <c r="D1793" s="302"/>
      <c r="E1793" s="302"/>
      <c r="F1793" s="301"/>
      <c r="G1793" s="301"/>
      <c r="H1793" s="322"/>
      <c r="I1793" s="322"/>
      <c r="J1793" s="322"/>
      <c r="K1793" s="364"/>
      <c r="L1793" s="322"/>
      <c r="M1793" s="364"/>
    </row>
    <row r="1794" spans="1:13" x14ac:dyDescent="0.35">
      <c r="A1794" s="301"/>
      <c r="B1794" s="301"/>
      <c r="C1794" s="301"/>
      <c r="D1794" s="302"/>
      <c r="E1794" s="302"/>
      <c r="F1794" s="301"/>
      <c r="G1794" s="301"/>
      <c r="H1794" s="322"/>
      <c r="I1794" s="322"/>
      <c r="J1794" s="322"/>
      <c r="K1794" s="364"/>
      <c r="L1794" s="322"/>
      <c r="M1794" s="364"/>
    </row>
    <row r="1795" spans="1:13" x14ac:dyDescent="0.35">
      <c r="A1795" s="301"/>
      <c r="B1795" s="301"/>
      <c r="C1795" s="301"/>
      <c r="D1795" s="302"/>
      <c r="E1795" s="302"/>
      <c r="F1795" s="301"/>
      <c r="G1795" s="301"/>
      <c r="H1795" s="322"/>
      <c r="I1795" s="322"/>
      <c r="J1795" s="322"/>
      <c r="K1795" s="364"/>
      <c r="L1795" s="322"/>
      <c r="M1795" s="364"/>
    </row>
    <row r="1796" spans="1:13" x14ac:dyDescent="0.35">
      <c r="A1796" s="301"/>
      <c r="B1796" s="301"/>
      <c r="C1796" s="301"/>
      <c r="D1796" s="302"/>
      <c r="E1796" s="302"/>
      <c r="F1796" s="301"/>
      <c r="G1796" s="301"/>
      <c r="H1796" s="322"/>
      <c r="I1796" s="322"/>
      <c r="J1796" s="322"/>
      <c r="K1796" s="364"/>
      <c r="L1796" s="322"/>
      <c r="M1796" s="364"/>
    </row>
    <row r="1797" spans="1:13" x14ac:dyDescent="0.35">
      <c r="A1797" s="301"/>
      <c r="B1797" s="301"/>
      <c r="C1797" s="301"/>
      <c r="D1797" s="302"/>
      <c r="E1797" s="302"/>
      <c r="F1797" s="301"/>
      <c r="G1797" s="301"/>
      <c r="H1797" s="322"/>
      <c r="I1797" s="322"/>
      <c r="J1797" s="322"/>
      <c r="K1797" s="364"/>
      <c r="L1797" s="322"/>
      <c r="M1797" s="364"/>
    </row>
    <row r="1798" spans="1:13" x14ac:dyDescent="0.35">
      <c r="A1798" s="301"/>
      <c r="B1798" s="301"/>
      <c r="C1798" s="301"/>
      <c r="D1798" s="302"/>
      <c r="E1798" s="302"/>
      <c r="F1798" s="301"/>
      <c r="G1798" s="301"/>
      <c r="H1798" s="322"/>
      <c r="I1798" s="322"/>
      <c r="J1798" s="322"/>
      <c r="K1798" s="364"/>
      <c r="L1798" s="322"/>
      <c r="M1798" s="364"/>
    </row>
    <row r="1799" spans="1:13" x14ac:dyDescent="0.35">
      <c r="A1799" s="301"/>
      <c r="B1799" s="301"/>
      <c r="C1799" s="301"/>
      <c r="D1799" s="302"/>
      <c r="E1799" s="302"/>
      <c r="F1799" s="301"/>
      <c r="G1799" s="301"/>
      <c r="H1799" s="322"/>
      <c r="I1799" s="322"/>
      <c r="J1799" s="322"/>
      <c r="K1799" s="364"/>
      <c r="L1799" s="322"/>
      <c r="M1799" s="364"/>
    </row>
    <row r="1800" spans="1:13" x14ac:dyDescent="0.35">
      <c r="A1800" s="301"/>
      <c r="B1800" s="301"/>
      <c r="C1800" s="301"/>
      <c r="D1800" s="302"/>
      <c r="E1800" s="302"/>
      <c r="F1800" s="301"/>
      <c r="G1800" s="301"/>
      <c r="H1800" s="322"/>
      <c r="I1800" s="322"/>
      <c r="J1800" s="322"/>
      <c r="K1800" s="364"/>
      <c r="L1800" s="322"/>
      <c r="M1800" s="364"/>
    </row>
    <row r="1801" spans="1:13" x14ac:dyDescent="0.35">
      <c r="A1801" s="301"/>
      <c r="B1801" s="301"/>
      <c r="C1801" s="301"/>
      <c r="D1801" s="302"/>
      <c r="E1801" s="302"/>
      <c r="F1801" s="301"/>
      <c r="G1801" s="301"/>
      <c r="H1801" s="322"/>
      <c r="I1801" s="322"/>
      <c r="J1801" s="322"/>
      <c r="K1801" s="364"/>
      <c r="L1801" s="322"/>
      <c r="M1801" s="364"/>
    </row>
    <row r="1802" spans="1:13" x14ac:dyDescent="0.35">
      <c r="A1802" s="301"/>
      <c r="B1802" s="301"/>
      <c r="C1802" s="301"/>
      <c r="D1802" s="302"/>
      <c r="E1802" s="302"/>
      <c r="F1802" s="301"/>
      <c r="G1802" s="301"/>
      <c r="H1802" s="322"/>
      <c r="I1802" s="322"/>
      <c r="J1802" s="322"/>
      <c r="K1802" s="364"/>
      <c r="L1802" s="322"/>
      <c r="M1802" s="364"/>
    </row>
    <row r="1803" spans="1:13" x14ac:dyDescent="0.35">
      <c r="A1803" s="301"/>
      <c r="B1803" s="301"/>
      <c r="C1803" s="301"/>
      <c r="D1803" s="302"/>
      <c r="E1803" s="302"/>
      <c r="F1803" s="301"/>
      <c r="G1803" s="301"/>
      <c r="H1803" s="322"/>
      <c r="I1803" s="322"/>
      <c r="J1803" s="322"/>
      <c r="K1803" s="364"/>
      <c r="L1803" s="322"/>
      <c r="M1803" s="364"/>
    </row>
    <row r="1804" spans="1:13" x14ac:dyDescent="0.35">
      <c r="A1804" s="301"/>
      <c r="B1804" s="301"/>
      <c r="C1804" s="301"/>
      <c r="D1804" s="302"/>
      <c r="E1804" s="302"/>
      <c r="F1804" s="301"/>
      <c r="G1804" s="301"/>
      <c r="H1804" s="322"/>
      <c r="I1804" s="322"/>
      <c r="J1804" s="322"/>
      <c r="K1804" s="364"/>
      <c r="L1804" s="322"/>
      <c r="M1804" s="364"/>
    </row>
    <row r="1805" spans="1:13" x14ac:dyDescent="0.35">
      <c r="A1805" s="301"/>
      <c r="B1805" s="301"/>
      <c r="C1805" s="301"/>
      <c r="D1805" s="302"/>
      <c r="E1805" s="302"/>
      <c r="F1805" s="301"/>
      <c r="G1805" s="301"/>
      <c r="H1805" s="322"/>
      <c r="I1805" s="322"/>
      <c r="J1805" s="322"/>
      <c r="K1805" s="364"/>
      <c r="L1805" s="322"/>
      <c r="M1805" s="364"/>
    </row>
    <row r="1806" spans="1:13" x14ac:dyDescent="0.35">
      <c r="A1806" s="301"/>
      <c r="B1806" s="301"/>
      <c r="C1806" s="301"/>
      <c r="D1806" s="302"/>
      <c r="E1806" s="302"/>
      <c r="F1806" s="301"/>
      <c r="G1806" s="301"/>
      <c r="H1806" s="322"/>
      <c r="I1806" s="322"/>
      <c r="J1806" s="322"/>
      <c r="K1806" s="364"/>
      <c r="L1806" s="322"/>
      <c r="M1806" s="364"/>
    </row>
    <row r="1807" spans="1:13" x14ac:dyDescent="0.35">
      <c r="A1807" s="301"/>
      <c r="B1807" s="301"/>
      <c r="C1807" s="301"/>
      <c r="D1807" s="302"/>
      <c r="E1807" s="302"/>
      <c r="F1807" s="301"/>
      <c r="G1807" s="301"/>
      <c r="H1807" s="322"/>
      <c r="I1807" s="322"/>
      <c r="J1807" s="322"/>
      <c r="K1807" s="364"/>
      <c r="L1807" s="322"/>
      <c r="M1807" s="364"/>
    </row>
    <row r="1808" spans="1:13" x14ac:dyDescent="0.35">
      <c r="A1808" s="301"/>
      <c r="B1808" s="301"/>
      <c r="C1808" s="301"/>
      <c r="D1808" s="302"/>
      <c r="E1808" s="302"/>
      <c r="F1808" s="301"/>
      <c r="G1808" s="301"/>
      <c r="H1808" s="322"/>
      <c r="I1808" s="322"/>
      <c r="J1808" s="322"/>
      <c r="K1808" s="364"/>
      <c r="L1808" s="322"/>
      <c r="M1808" s="364"/>
    </row>
    <row r="1809" spans="1:13" x14ac:dyDescent="0.35">
      <c r="A1809" s="301"/>
      <c r="B1809" s="301"/>
      <c r="C1809" s="301"/>
      <c r="D1809" s="302"/>
      <c r="E1809" s="302"/>
      <c r="F1809" s="301"/>
      <c r="G1809" s="301"/>
      <c r="H1809" s="322"/>
      <c r="I1809" s="322"/>
      <c r="J1809" s="322"/>
      <c r="K1809" s="364"/>
      <c r="L1809" s="322"/>
      <c r="M1809" s="364"/>
    </row>
    <row r="1810" spans="1:13" x14ac:dyDescent="0.35">
      <c r="A1810" s="301"/>
      <c r="B1810" s="301"/>
      <c r="C1810" s="301"/>
      <c r="D1810" s="302"/>
      <c r="E1810" s="302"/>
      <c r="F1810" s="301"/>
      <c r="G1810" s="301"/>
      <c r="H1810" s="322"/>
      <c r="I1810" s="322"/>
      <c r="J1810" s="322"/>
      <c r="K1810" s="364"/>
      <c r="L1810" s="322"/>
      <c r="M1810" s="364"/>
    </row>
    <row r="1811" spans="1:13" x14ac:dyDescent="0.35">
      <c r="A1811" s="301"/>
      <c r="B1811" s="301"/>
      <c r="C1811" s="301"/>
      <c r="D1811" s="302"/>
      <c r="E1811" s="302"/>
      <c r="F1811" s="301"/>
      <c r="G1811" s="301"/>
      <c r="H1811" s="322"/>
      <c r="I1811" s="322"/>
      <c r="J1811" s="322"/>
      <c r="K1811" s="364"/>
      <c r="L1811" s="322"/>
      <c r="M1811" s="364"/>
    </row>
    <row r="1812" spans="1:13" x14ac:dyDescent="0.35">
      <c r="A1812" s="301"/>
      <c r="B1812" s="301"/>
      <c r="C1812" s="301"/>
      <c r="D1812" s="302"/>
      <c r="E1812" s="302"/>
      <c r="F1812" s="301"/>
      <c r="G1812" s="301"/>
      <c r="H1812" s="322"/>
      <c r="I1812" s="322"/>
      <c r="J1812" s="322"/>
      <c r="K1812" s="364"/>
      <c r="L1812" s="322"/>
      <c r="M1812" s="364"/>
    </row>
    <row r="1813" spans="1:13" x14ac:dyDescent="0.35">
      <c r="A1813" s="301"/>
      <c r="B1813" s="301"/>
      <c r="C1813" s="301"/>
      <c r="D1813" s="302"/>
      <c r="E1813" s="302"/>
      <c r="F1813" s="301"/>
      <c r="G1813" s="301"/>
      <c r="H1813" s="322"/>
      <c r="I1813" s="322"/>
      <c r="J1813" s="322"/>
      <c r="K1813" s="364"/>
      <c r="L1813" s="322"/>
      <c r="M1813" s="364"/>
    </row>
    <row r="1814" spans="1:13" x14ac:dyDescent="0.35">
      <c r="A1814" s="301"/>
      <c r="B1814" s="301"/>
      <c r="C1814" s="301"/>
      <c r="D1814" s="302"/>
      <c r="E1814" s="302"/>
      <c r="F1814" s="301"/>
      <c r="G1814" s="301"/>
      <c r="H1814" s="322"/>
      <c r="I1814" s="322"/>
      <c r="J1814" s="322"/>
      <c r="K1814" s="364"/>
      <c r="L1814" s="322"/>
      <c r="M1814" s="364"/>
    </row>
    <row r="1815" spans="1:13" x14ac:dyDescent="0.35">
      <c r="A1815" s="301"/>
      <c r="B1815" s="301"/>
      <c r="C1815" s="301"/>
      <c r="D1815" s="302"/>
      <c r="E1815" s="302"/>
      <c r="F1815" s="301"/>
      <c r="G1815" s="301"/>
      <c r="H1815" s="322"/>
      <c r="I1815" s="322"/>
      <c r="J1815" s="322"/>
      <c r="K1815" s="364"/>
      <c r="L1815" s="322"/>
      <c r="M1815" s="364"/>
    </row>
    <row r="1816" spans="1:13" x14ac:dyDescent="0.35">
      <c r="A1816" s="301"/>
      <c r="B1816" s="301"/>
      <c r="C1816" s="301"/>
      <c r="D1816" s="302"/>
      <c r="E1816" s="302"/>
      <c r="F1816" s="301"/>
      <c r="G1816" s="301"/>
      <c r="H1816" s="322"/>
      <c r="I1816" s="322"/>
      <c r="J1816" s="322"/>
      <c r="K1816" s="364"/>
      <c r="L1816" s="322"/>
      <c r="M1816" s="364"/>
    </row>
    <row r="1817" spans="1:13" x14ac:dyDescent="0.35">
      <c r="A1817" s="301"/>
      <c r="B1817" s="301"/>
      <c r="C1817" s="301"/>
      <c r="D1817" s="302"/>
      <c r="E1817" s="302"/>
      <c r="F1817" s="301"/>
      <c r="G1817" s="301"/>
      <c r="H1817" s="322"/>
      <c r="I1817" s="322"/>
      <c r="J1817" s="322"/>
      <c r="K1817" s="364"/>
      <c r="L1817" s="322"/>
      <c r="M1817" s="364"/>
    </row>
    <row r="1818" spans="1:13" x14ac:dyDescent="0.35">
      <c r="A1818" s="301"/>
      <c r="B1818" s="301"/>
      <c r="C1818" s="301"/>
      <c r="D1818" s="302"/>
      <c r="E1818" s="302"/>
      <c r="F1818" s="301"/>
      <c r="G1818" s="301"/>
      <c r="H1818" s="322"/>
      <c r="I1818" s="322"/>
      <c r="J1818" s="322"/>
      <c r="K1818" s="364"/>
      <c r="L1818" s="322"/>
      <c r="M1818" s="364"/>
    </row>
    <row r="1819" spans="1:13" x14ac:dyDescent="0.35">
      <c r="A1819" s="301"/>
      <c r="B1819" s="301"/>
      <c r="C1819" s="301"/>
      <c r="D1819" s="302"/>
      <c r="E1819" s="302"/>
      <c r="F1819" s="301"/>
      <c r="G1819" s="301"/>
      <c r="H1819" s="322"/>
      <c r="I1819" s="322"/>
      <c r="J1819" s="322"/>
      <c r="K1819" s="364"/>
      <c r="L1819" s="322"/>
      <c r="M1819" s="364"/>
    </row>
    <row r="1820" spans="1:13" x14ac:dyDescent="0.35">
      <c r="A1820" s="301"/>
      <c r="B1820" s="301"/>
      <c r="C1820" s="301"/>
      <c r="D1820" s="302"/>
      <c r="E1820" s="302"/>
      <c r="F1820" s="301"/>
      <c r="G1820" s="301"/>
      <c r="H1820" s="322"/>
      <c r="I1820" s="322"/>
      <c r="J1820" s="322"/>
      <c r="K1820" s="364"/>
      <c r="L1820" s="322"/>
      <c r="M1820" s="364"/>
    </row>
    <row r="1821" spans="1:13" x14ac:dyDescent="0.35">
      <c r="A1821" s="301"/>
      <c r="B1821" s="301"/>
      <c r="C1821" s="301"/>
      <c r="D1821" s="302"/>
      <c r="E1821" s="302"/>
      <c r="F1821" s="301"/>
      <c r="G1821" s="301"/>
      <c r="H1821" s="322"/>
      <c r="I1821" s="322"/>
      <c r="J1821" s="322"/>
      <c r="K1821" s="364"/>
      <c r="L1821" s="322"/>
      <c r="M1821" s="364"/>
    </row>
    <row r="1822" spans="1:13" x14ac:dyDescent="0.35">
      <c r="A1822" s="301"/>
      <c r="B1822" s="301"/>
      <c r="C1822" s="301"/>
      <c r="D1822" s="302"/>
      <c r="E1822" s="302"/>
      <c r="F1822" s="301"/>
      <c r="G1822" s="301"/>
      <c r="H1822" s="322"/>
      <c r="I1822" s="322"/>
      <c r="J1822" s="322"/>
      <c r="K1822" s="364"/>
      <c r="L1822" s="322"/>
      <c r="M1822" s="364"/>
    </row>
    <row r="1823" spans="1:13" x14ac:dyDescent="0.35">
      <c r="A1823" s="301"/>
      <c r="B1823" s="301"/>
      <c r="C1823" s="301"/>
      <c r="D1823" s="302"/>
      <c r="E1823" s="302"/>
      <c r="F1823" s="301"/>
      <c r="G1823" s="301"/>
      <c r="H1823" s="322"/>
      <c r="I1823" s="322"/>
      <c r="J1823" s="322"/>
      <c r="K1823" s="364"/>
      <c r="L1823" s="322"/>
      <c r="M1823" s="364"/>
    </row>
    <row r="1824" spans="1:13" x14ac:dyDescent="0.35">
      <c r="A1824" s="301"/>
      <c r="B1824" s="301"/>
      <c r="C1824" s="301"/>
      <c r="D1824" s="302"/>
      <c r="E1824" s="302"/>
      <c r="F1824" s="301"/>
      <c r="G1824" s="301"/>
      <c r="H1824" s="322"/>
      <c r="I1824" s="322"/>
      <c r="J1824" s="322"/>
      <c r="K1824" s="364"/>
      <c r="L1824" s="322"/>
      <c r="M1824" s="364"/>
    </row>
    <row r="1825" spans="1:13" x14ac:dyDescent="0.35">
      <c r="A1825" s="301"/>
      <c r="B1825" s="301"/>
      <c r="C1825" s="301"/>
      <c r="D1825" s="302"/>
      <c r="E1825" s="302"/>
      <c r="F1825" s="301"/>
      <c r="G1825" s="301"/>
      <c r="H1825" s="322"/>
      <c r="I1825" s="322"/>
      <c r="J1825" s="322"/>
      <c r="K1825" s="364"/>
      <c r="L1825" s="322"/>
      <c r="M1825" s="364"/>
    </row>
    <row r="1826" spans="1:13" x14ac:dyDescent="0.35">
      <c r="A1826" s="301"/>
      <c r="B1826" s="301"/>
      <c r="C1826" s="301"/>
      <c r="D1826" s="302"/>
      <c r="E1826" s="302"/>
      <c r="F1826" s="301"/>
      <c r="G1826" s="301"/>
      <c r="H1826" s="322"/>
      <c r="I1826" s="322"/>
      <c r="J1826" s="322"/>
      <c r="K1826" s="364"/>
      <c r="L1826" s="322"/>
      <c r="M1826" s="364"/>
    </row>
    <row r="1827" spans="1:13" x14ac:dyDescent="0.35">
      <c r="A1827" s="301"/>
      <c r="B1827" s="301"/>
      <c r="C1827" s="301"/>
      <c r="D1827" s="302"/>
      <c r="E1827" s="302"/>
      <c r="F1827" s="301"/>
      <c r="G1827" s="301"/>
      <c r="H1827" s="322"/>
      <c r="I1827" s="322"/>
      <c r="J1827" s="322"/>
      <c r="K1827" s="364"/>
      <c r="L1827" s="322"/>
      <c r="M1827" s="364"/>
    </row>
    <row r="1828" spans="1:13" x14ac:dyDescent="0.35">
      <c r="A1828" s="301"/>
      <c r="B1828" s="301"/>
      <c r="C1828" s="301"/>
      <c r="D1828" s="302"/>
      <c r="E1828" s="302"/>
      <c r="F1828" s="301"/>
      <c r="G1828" s="301"/>
      <c r="H1828" s="322"/>
      <c r="I1828" s="322"/>
      <c r="J1828" s="322"/>
      <c r="K1828" s="364"/>
      <c r="L1828" s="322"/>
      <c r="M1828" s="364"/>
    </row>
    <row r="1829" spans="1:13" x14ac:dyDescent="0.35">
      <c r="A1829" s="301"/>
      <c r="B1829" s="301"/>
      <c r="C1829" s="301"/>
      <c r="D1829" s="302"/>
      <c r="E1829" s="302"/>
      <c r="F1829" s="301"/>
      <c r="G1829" s="301"/>
      <c r="H1829" s="322"/>
      <c r="I1829" s="322"/>
      <c r="J1829" s="322"/>
      <c r="K1829" s="364"/>
      <c r="L1829" s="322"/>
      <c r="M1829" s="364"/>
    </row>
    <row r="1830" spans="1:13" x14ac:dyDescent="0.35">
      <c r="A1830" s="301"/>
      <c r="B1830" s="301"/>
      <c r="C1830" s="301"/>
      <c r="D1830" s="302"/>
      <c r="E1830" s="302"/>
      <c r="F1830" s="301"/>
      <c r="G1830" s="301"/>
      <c r="H1830" s="322"/>
      <c r="I1830" s="322"/>
      <c r="J1830" s="322"/>
      <c r="K1830" s="364"/>
      <c r="L1830" s="322"/>
      <c r="M1830" s="364"/>
    </row>
    <row r="1831" spans="1:13" x14ac:dyDescent="0.35">
      <c r="A1831" s="301"/>
      <c r="B1831" s="301"/>
      <c r="C1831" s="301"/>
      <c r="D1831" s="302"/>
      <c r="E1831" s="302"/>
      <c r="F1831" s="301"/>
      <c r="G1831" s="301"/>
      <c r="H1831" s="322"/>
      <c r="I1831" s="322"/>
      <c r="J1831" s="322"/>
      <c r="K1831" s="364"/>
      <c r="L1831" s="322"/>
      <c r="M1831" s="364"/>
    </row>
    <row r="1832" spans="1:13" x14ac:dyDescent="0.35">
      <c r="A1832" s="301"/>
      <c r="B1832" s="301"/>
      <c r="C1832" s="301"/>
      <c r="D1832" s="302"/>
      <c r="E1832" s="302"/>
      <c r="F1832" s="301"/>
      <c r="G1832" s="301"/>
      <c r="H1832" s="322"/>
      <c r="I1832" s="322"/>
      <c r="J1832" s="322"/>
      <c r="K1832" s="364"/>
      <c r="L1832" s="322"/>
      <c r="M1832" s="364"/>
    </row>
    <row r="1833" spans="1:13" x14ac:dyDescent="0.35">
      <c r="A1833" s="301"/>
      <c r="B1833" s="301"/>
      <c r="C1833" s="301"/>
      <c r="D1833" s="302"/>
      <c r="E1833" s="302"/>
      <c r="F1833" s="301"/>
      <c r="G1833" s="301"/>
      <c r="H1833" s="322"/>
      <c r="I1833" s="322"/>
      <c r="J1833" s="322"/>
      <c r="K1833" s="364"/>
      <c r="L1833" s="322"/>
      <c r="M1833" s="364"/>
    </row>
    <row r="1834" spans="1:13" x14ac:dyDescent="0.35">
      <c r="A1834" s="301"/>
      <c r="B1834" s="301"/>
      <c r="C1834" s="301"/>
      <c r="D1834" s="302"/>
      <c r="E1834" s="302"/>
      <c r="F1834" s="301"/>
      <c r="G1834" s="301"/>
      <c r="H1834" s="322"/>
      <c r="I1834" s="322"/>
      <c r="J1834" s="322"/>
      <c r="K1834" s="364"/>
      <c r="L1834" s="322"/>
      <c r="M1834" s="364"/>
    </row>
    <row r="1835" spans="1:13" x14ac:dyDescent="0.35">
      <c r="A1835" s="301"/>
      <c r="B1835" s="301"/>
      <c r="C1835" s="301"/>
      <c r="D1835" s="302"/>
      <c r="E1835" s="302"/>
      <c r="F1835" s="301"/>
      <c r="G1835" s="301"/>
      <c r="H1835" s="322"/>
      <c r="I1835" s="322"/>
      <c r="J1835" s="322"/>
      <c r="K1835" s="364"/>
      <c r="L1835" s="322"/>
      <c r="M1835" s="364"/>
    </row>
    <row r="1836" spans="1:13" x14ac:dyDescent="0.35">
      <c r="A1836" s="301"/>
      <c r="B1836" s="301"/>
      <c r="C1836" s="301"/>
      <c r="D1836" s="302"/>
      <c r="E1836" s="302"/>
      <c r="F1836" s="301"/>
      <c r="G1836" s="301"/>
      <c r="H1836" s="322"/>
      <c r="I1836" s="322"/>
      <c r="J1836" s="322"/>
      <c r="K1836" s="364"/>
      <c r="L1836" s="322"/>
      <c r="M1836" s="364"/>
    </row>
    <row r="1837" spans="1:13" x14ac:dyDescent="0.35">
      <c r="A1837" s="301"/>
      <c r="B1837" s="301"/>
      <c r="C1837" s="301"/>
      <c r="D1837" s="302"/>
      <c r="E1837" s="302"/>
      <c r="F1837" s="301"/>
      <c r="G1837" s="301"/>
      <c r="H1837" s="322"/>
      <c r="I1837" s="322"/>
      <c r="J1837" s="322"/>
      <c r="K1837" s="364"/>
      <c r="L1837" s="322"/>
      <c r="M1837" s="364"/>
    </row>
    <row r="1838" spans="1:13" x14ac:dyDescent="0.35">
      <c r="A1838" s="301"/>
      <c r="B1838" s="301"/>
      <c r="C1838" s="301"/>
      <c r="D1838" s="302"/>
      <c r="E1838" s="302"/>
      <c r="F1838" s="301"/>
      <c r="G1838" s="301"/>
      <c r="H1838" s="322"/>
      <c r="I1838" s="322"/>
      <c r="J1838" s="322"/>
      <c r="K1838" s="364"/>
      <c r="L1838" s="322"/>
      <c r="M1838" s="364"/>
    </row>
    <row r="1839" spans="1:13" x14ac:dyDescent="0.35">
      <c r="A1839" s="301"/>
      <c r="B1839" s="301"/>
      <c r="C1839" s="301"/>
      <c r="D1839" s="302"/>
      <c r="E1839" s="302"/>
      <c r="F1839" s="301"/>
      <c r="G1839" s="301"/>
      <c r="H1839" s="322"/>
      <c r="I1839" s="322"/>
      <c r="J1839" s="322"/>
      <c r="K1839" s="364"/>
      <c r="L1839" s="322"/>
      <c r="M1839" s="364"/>
    </row>
    <row r="1840" spans="1:13" x14ac:dyDescent="0.35">
      <c r="A1840" s="301"/>
      <c r="B1840" s="301"/>
      <c r="C1840" s="301"/>
      <c r="D1840" s="302"/>
      <c r="E1840" s="302"/>
      <c r="F1840" s="301"/>
      <c r="G1840" s="301"/>
      <c r="H1840" s="322"/>
      <c r="I1840" s="322"/>
      <c r="J1840" s="322"/>
      <c r="K1840" s="364"/>
      <c r="L1840" s="322"/>
      <c r="M1840" s="364"/>
    </row>
    <row r="1841" spans="1:13" x14ac:dyDescent="0.35">
      <c r="A1841" s="301"/>
      <c r="B1841" s="301"/>
      <c r="C1841" s="301"/>
      <c r="D1841" s="302"/>
      <c r="E1841" s="302"/>
      <c r="F1841" s="301"/>
      <c r="G1841" s="301"/>
      <c r="H1841" s="322"/>
      <c r="I1841" s="322"/>
      <c r="J1841" s="322"/>
      <c r="K1841" s="364"/>
      <c r="L1841" s="322"/>
      <c r="M1841" s="364"/>
    </row>
    <row r="1842" spans="1:13" x14ac:dyDescent="0.35">
      <c r="A1842" s="301"/>
      <c r="B1842" s="301"/>
      <c r="C1842" s="301"/>
      <c r="D1842" s="302"/>
      <c r="E1842" s="302"/>
      <c r="F1842" s="301"/>
      <c r="G1842" s="301"/>
      <c r="H1842" s="322"/>
      <c r="I1842" s="322"/>
      <c r="J1842" s="322"/>
      <c r="K1842" s="364"/>
      <c r="L1842" s="322"/>
      <c r="M1842" s="364"/>
    </row>
    <row r="1843" spans="1:13" x14ac:dyDescent="0.35">
      <c r="A1843" s="301"/>
      <c r="B1843" s="301"/>
      <c r="C1843" s="301"/>
      <c r="D1843" s="302"/>
      <c r="E1843" s="302"/>
      <c r="F1843" s="301"/>
      <c r="G1843" s="301"/>
      <c r="H1843" s="322"/>
      <c r="I1843" s="322"/>
      <c r="J1843" s="322"/>
      <c r="K1843" s="364"/>
      <c r="L1843" s="322"/>
      <c r="M1843" s="364"/>
    </row>
    <row r="1844" spans="1:13" x14ac:dyDescent="0.35">
      <c r="A1844" s="301"/>
      <c r="B1844" s="301"/>
      <c r="C1844" s="301"/>
      <c r="D1844" s="302"/>
      <c r="E1844" s="302"/>
      <c r="F1844" s="301"/>
      <c r="G1844" s="301"/>
      <c r="H1844" s="322"/>
      <c r="I1844" s="322"/>
      <c r="J1844" s="322"/>
      <c r="K1844" s="364"/>
      <c r="L1844" s="322"/>
      <c r="M1844" s="364"/>
    </row>
    <row r="1845" spans="1:13" x14ac:dyDescent="0.35">
      <c r="A1845" s="301"/>
      <c r="B1845" s="301"/>
      <c r="C1845" s="301"/>
      <c r="D1845" s="302"/>
      <c r="E1845" s="302"/>
      <c r="F1845" s="301"/>
      <c r="G1845" s="301"/>
      <c r="H1845" s="322"/>
      <c r="I1845" s="322"/>
      <c r="J1845" s="322"/>
      <c r="K1845" s="364"/>
      <c r="L1845" s="322"/>
      <c r="M1845" s="364"/>
    </row>
    <row r="1846" spans="1:13" x14ac:dyDescent="0.35">
      <c r="A1846" s="301"/>
      <c r="B1846" s="301"/>
      <c r="C1846" s="301"/>
      <c r="D1846" s="302"/>
      <c r="E1846" s="302"/>
      <c r="F1846" s="301"/>
      <c r="G1846" s="301"/>
      <c r="H1846" s="322"/>
      <c r="I1846" s="322"/>
      <c r="J1846" s="322"/>
      <c r="K1846" s="364"/>
      <c r="L1846" s="322"/>
      <c r="M1846" s="364"/>
    </row>
    <row r="1847" spans="1:13" x14ac:dyDescent="0.35">
      <c r="A1847" s="301"/>
      <c r="B1847" s="301"/>
      <c r="C1847" s="301"/>
      <c r="D1847" s="302"/>
      <c r="E1847" s="302"/>
      <c r="F1847" s="301"/>
      <c r="G1847" s="301"/>
      <c r="H1847" s="322"/>
      <c r="I1847" s="322"/>
      <c r="J1847" s="322"/>
      <c r="K1847" s="364"/>
      <c r="L1847" s="322"/>
      <c r="M1847" s="364"/>
    </row>
    <row r="1848" spans="1:13" x14ac:dyDescent="0.35">
      <c r="A1848" s="301"/>
      <c r="B1848" s="301"/>
      <c r="C1848" s="301"/>
      <c r="D1848" s="302"/>
      <c r="E1848" s="302"/>
      <c r="F1848" s="301"/>
      <c r="G1848" s="301"/>
      <c r="H1848" s="322"/>
      <c r="I1848" s="322"/>
      <c r="J1848" s="322"/>
      <c r="K1848" s="364"/>
      <c r="L1848" s="322"/>
      <c r="M1848" s="364"/>
    </row>
    <row r="1849" spans="1:13" x14ac:dyDescent="0.35">
      <c r="A1849" s="301"/>
      <c r="B1849" s="301"/>
      <c r="C1849" s="301"/>
      <c r="D1849" s="302"/>
      <c r="E1849" s="302"/>
      <c r="F1849" s="301"/>
      <c r="G1849" s="301"/>
      <c r="H1849" s="322"/>
      <c r="I1849" s="322"/>
      <c r="J1849" s="322"/>
      <c r="K1849" s="364"/>
      <c r="L1849" s="322"/>
      <c r="M1849" s="364"/>
    </row>
    <row r="1850" spans="1:13" x14ac:dyDescent="0.35">
      <c r="A1850" s="301"/>
      <c r="B1850" s="301"/>
      <c r="C1850" s="301"/>
      <c r="D1850" s="302"/>
      <c r="E1850" s="302"/>
      <c r="F1850" s="301"/>
      <c r="G1850" s="301"/>
      <c r="H1850" s="322"/>
      <c r="I1850" s="322"/>
      <c r="J1850" s="322"/>
      <c r="K1850" s="364"/>
      <c r="L1850" s="322"/>
      <c r="M1850" s="364"/>
    </row>
    <row r="1851" spans="1:13" x14ac:dyDescent="0.35">
      <c r="A1851" s="301"/>
      <c r="B1851" s="301"/>
      <c r="C1851" s="301"/>
      <c r="D1851" s="302"/>
      <c r="E1851" s="302"/>
      <c r="F1851" s="301"/>
      <c r="G1851" s="301"/>
      <c r="H1851" s="322"/>
      <c r="I1851" s="322"/>
      <c r="J1851" s="322"/>
      <c r="K1851" s="364"/>
      <c r="L1851" s="322"/>
      <c r="M1851" s="364"/>
    </row>
    <row r="1852" spans="1:13" x14ac:dyDescent="0.35">
      <c r="A1852" s="301"/>
      <c r="B1852" s="301"/>
      <c r="C1852" s="301"/>
      <c r="D1852" s="302"/>
      <c r="E1852" s="302"/>
      <c r="F1852" s="301"/>
      <c r="G1852" s="301"/>
      <c r="H1852" s="322"/>
      <c r="I1852" s="322"/>
      <c r="J1852" s="322"/>
      <c r="K1852" s="364"/>
      <c r="L1852" s="322"/>
      <c r="M1852" s="364"/>
    </row>
    <row r="1853" spans="1:13" x14ac:dyDescent="0.35">
      <c r="A1853" s="301"/>
      <c r="B1853" s="301"/>
      <c r="C1853" s="301"/>
      <c r="D1853" s="302"/>
      <c r="E1853" s="302"/>
      <c r="F1853" s="301"/>
      <c r="G1853" s="301"/>
      <c r="H1853" s="322"/>
      <c r="I1853" s="322"/>
      <c r="J1853" s="322"/>
      <c r="K1853" s="364"/>
      <c r="L1853" s="322"/>
      <c r="M1853" s="364"/>
    </row>
    <row r="1854" spans="1:13" x14ac:dyDescent="0.35">
      <c r="A1854" s="301"/>
      <c r="B1854" s="301"/>
      <c r="C1854" s="301"/>
      <c r="D1854" s="302"/>
      <c r="E1854" s="302"/>
      <c r="F1854" s="301"/>
      <c r="G1854" s="301"/>
      <c r="H1854" s="322"/>
      <c r="I1854" s="322"/>
      <c r="J1854" s="322"/>
      <c r="K1854" s="364"/>
      <c r="L1854" s="322"/>
      <c r="M1854" s="364"/>
    </row>
    <row r="1855" spans="1:13" x14ac:dyDescent="0.35">
      <c r="A1855" s="301"/>
      <c r="B1855" s="301"/>
      <c r="C1855" s="301"/>
      <c r="D1855" s="302"/>
      <c r="E1855" s="302"/>
      <c r="F1855" s="301"/>
      <c r="G1855" s="301"/>
      <c r="H1855" s="322"/>
      <c r="I1855" s="322"/>
      <c r="J1855" s="322"/>
      <c r="K1855" s="364"/>
      <c r="L1855" s="322"/>
      <c r="M1855" s="364"/>
    </row>
    <row r="1856" spans="1:13" x14ac:dyDescent="0.35">
      <c r="A1856" s="301"/>
      <c r="B1856" s="301"/>
      <c r="C1856" s="301"/>
      <c r="D1856" s="302"/>
      <c r="E1856" s="302"/>
      <c r="F1856" s="301"/>
      <c r="G1856" s="301"/>
      <c r="H1856" s="322"/>
      <c r="I1856" s="322"/>
      <c r="J1856" s="322"/>
      <c r="K1856" s="364"/>
      <c r="L1856" s="322"/>
      <c r="M1856" s="364"/>
    </row>
    <row r="1857" spans="1:13" x14ac:dyDescent="0.35">
      <c r="A1857" s="301"/>
      <c r="B1857" s="301"/>
      <c r="C1857" s="301"/>
      <c r="D1857" s="302"/>
      <c r="E1857" s="302"/>
      <c r="F1857" s="301"/>
      <c r="G1857" s="301"/>
      <c r="H1857" s="322"/>
      <c r="I1857" s="322"/>
      <c r="J1857" s="322"/>
      <c r="K1857" s="364"/>
      <c r="L1857" s="322"/>
      <c r="M1857" s="364"/>
    </row>
    <row r="1858" spans="1:13" x14ac:dyDescent="0.35">
      <c r="A1858" s="301"/>
      <c r="B1858" s="301"/>
      <c r="C1858" s="301"/>
      <c r="D1858" s="302"/>
      <c r="E1858" s="302"/>
      <c r="F1858" s="301"/>
      <c r="G1858" s="301"/>
      <c r="H1858" s="322"/>
      <c r="I1858" s="322"/>
      <c r="J1858" s="322"/>
      <c r="K1858" s="364"/>
      <c r="L1858" s="322"/>
      <c r="M1858" s="364"/>
    </row>
    <row r="1859" spans="1:13" x14ac:dyDescent="0.35">
      <c r="A1859" s="301"/>
      <c r="B1859" s="301"/>
      <c r="C1859" s="301"/>
      <c r="D1859" s="302"/>
      <c r="E1859" s="302"/>
      <c r="F1859" s="301"/>
      <c r="G1859" s="301"/>
      <c r="H1859" s="322"/>
      <c r="I1859" s="322"/>
      <c r="J1859" s="322"/>
      <c r="K1859" s="364"/>
      <c r="L1859" s="322"/>
      <c r="M1859" s="364"/>
    </row>
    <row r="1860" spans="1:13" x14ac:dyDescent="0.35">
      <c r="A1860" s="301"/>
      <c r="B1860" s="301"/>
      <c r="C1860" s="301"/>
      <c r="D1860" s="302"/>
      <c r="E1860" s="302"/>
      <c r="F1860" s="301"/>
      <c r="G1860" s="301"/>
      <c r="H1860" s="322"/>
      <c r="I1860" s="322"/>
      <c r="J1860" s="322"/>
      <c r="K1860" s="364"/>
      <c r="L1860" s="322"/>
      <c r="M1860" s="364"/>
    </row>
    <row r="1861" spans="1:13" x14ac:dyDescent="0.35">
      <c r="A1861" s="301"/>
      <c r="B1861" s="301"/>
      <c r="C1861" s="301"/>
      <c r="D1861" s="302"/>
      <c r="E1861" s="302"/>
      <c r="F1861" s="301"/>
      <c r="G1861" s="301"/>
      <c r="H1861" s="322"/>
      <c r="I1861" s="322"/>
      <c r="J1861" s="322"/>
      <c r="K1861" s="364"/>
      <c r="L1861" s="322"/>
      <c r="M1861" s="364"/>
    </row>
    <row r="1862" spans="1:13" x14ac:dyDescent="0.35">
      <c r="A1862" s="301"/>
      <c r="B1862" s="301"/>
      <c r="C1862" s="301"/>
      <c r="D1862" s="302"/>
      <c r="E1862" s="302"/>
      <c r="F1862" s="301"/>
      <c r="G1862" s="301"/>
      <c r="H1862" s="322"/>
      <c r="I1862" s="322"/>
      <c r="J1862" s="322"/>
      <c r="K1862" s="364"/>
      <c r="L1862" s="322"/>
      <c r="M1862" s="364"/>
    </row>
    <row r="1863" spans="1:13" x14ac:dyDescent="0.35">
      <c r="A1863" s="301"/>
      <c r="B1863" s="301"/>
      <c r="C1863" s="301"/>
      <c r="D1863" s="302"/>
      <c r="E1863" s="302"/>
      <c r="F1863" s="301"/>
      <c r="G1863" s="301"/>
      <c r="H1863" s="322"/>
      <c r="I1863" s="322"/>
      <c r="J1863" s="322"/>
      <c r="K1863" s="364"/>
      <c r="L1863" s="322"/>
      <c r="M1863" s="364"/>
    </row>
    <row r="1864" spans="1:13" x14ac:dyDescent="0.35">
      <c r="A1864" s="301"/>
      <c r="B1864" s="301"/>
      <c r="C1864" s="301"/>
      <c r="D1864" s="302"/>
      <c r="E1864" s="302"/>
      <c r="F1864" s="301"/>
      <c r="G1864" s="301"/>
      <c r="H1864" s="322"/>
      <c r="I1864" s="322"/>
      <c r="J1864" s="322"/>
      <c r="K1864" s="364"/>
      <c r="L1864" s="322"/>
      <c r="M1864" s="364"/>
    </row>
    <row r="1865" spans="1:13" x14ac:dyDescent="0.35">
      <c r="A1865" s="301"/>
      <c r="B1865" s="301"/>
      <c r="C1865" s="301"/>
      <c r="D1865" s="302"/>
      <c r="E1865" s="302"/>
      <c r="F1865" s="301"/>
      <c r="G1865" s="301"/>
      <c r="H1865" s="322"/>
      <c r="I1865" s="322"/>
      <c r="J1865" s="322"/>
      <c r="K1865" s="364"/>
      <c r="L1865" s="322"/>
      <c r="M1865" s="364"/>
    </row>
    <row r="1866" spans="1:13" x14ac:dyDescent="0.35">
      <c r="A1866" s="301"/>
      <c r="B1866" s="301"/>
      <c r="C1866" s="301"/>
      <c r="D1866" s="302"/>
      <c r="E1866" s="302"/>
      <c r="F1866" s="301"/>
      <c r="G1866" s="301"/>
      <c r="H1866" s="322"/>
      <c r="I1866" s="322"/>
      <c r="J1866" s="322"/>
      <c r="K1866" s="364"/>
      <c r="L1866" s="322"/>
      <c r="M1866" s="364"/>
    </row>
    <row r="1867" spans="1:13" x14ac:dyDescent="0.35">
      <c r="A1867" s="301"/>
      <c r="B1867" s="301"/>
      <c r="C1867" s="301"/>
      <c r="D1867" s="302"/>
      <c r="E1867" s="302"/>
      <c r="F1867" s="301"/>
      <c r="G1867" s="301"/>
      <c r="H1867" s="322"/>
      <c r="I1867" s="322"/>
      <c r="J1867" s="322"/>
      <c r="K1867" s="364"/>
      <c r="L1867" s="322"/>
      <c r="M1867" s="364"/>
    </row>
    <row r="1868" spans="1:13" x14ac:dyDescent="0.35">
      <c r="A1868" s="301"/>
      <c r="B1868" s="301"/>
      <c r="C1868" s="301"/>
      <c r="D1868" s="302"/>
      <c r="E1868" s="302"/>
      <c r="F1868" s="301"/>
      <c r="G1868" s="301"/>
      <c r="H1868" s="322"/>
      <c r="I1868" s="322"/>
      <c r="J1868" s="322"/>
      <c r="K1868" s="364"/>
      <c r="L1868" s="322"/>
      <c r="M1868" s="364"/>
    </row>
    <row r="1869" spans="1:13" x14ac:dyDescent="0.35">
      <c r="A1869" s="301"/>
      <c r="B1869" s="301"/>
      <c r="C1869" s="301"/>
      <c r="D1869" s="302"/>
      <c r="E1869" s="302"/>
      <c r="F1869" s="301"/>
      <c r="G1869" s="301"/>
      <c r="H1869" s="322"/>
      <c r="I1869" s="322"/>
      <c r="J1869" s="322"/>
      <c r="K1869" s="364"/>
      <c r="L1869" s="322"/>
      <c r="M1869" s="364"/>
    </row>
    <row r="1870" spans="1:13" x14ac:dyDescent="0.35">
      <c r="A1870" s="301"/>
      <c r="B1870" s="301"/>
      <c r="C1870" s="301"/>
      <c r="D1870" s="302"/>
      <c r="E1870" s="302"/>
      <c r="F1870" s="301"/>
      <c r="G1870" s="301"/>
      <c r="H1870" s="322"/>
      <c r="I1870" s="322"/>
      <c r="J1870" s="322"/>
      <c r="K1870" s="364"/>
      <c r="L1870" s="322"/>
      <c r="M1870" s="364"/>
    </row>
    <row r="1871" spans="1:13" x14ac:dyDescent="0.35">
      <c r="A1871" s="301"/>
      <c r="B1871" s="301"/>
      <c r="C1871" s="301"/>
      <c r="D1871" s="302"/>
      <c r="E1871" s="302"/>
      <c r="F1871" s="301"/>
      <c r="G1871" s="301"/>
      <c r="H1871" s="322"/>
      <c r="I1871" s="322"/>
      <c r="J1871" s="322"/>
      <c r="K1871" s="364"/>
      <c r="L1871" s="322"/>
      <c r="M1871" s="364"/>
    </row>
    <row r="1872" spans="1:13" x14ac:dyDescent="0.35">
      <c r="A1872" s="301"/>
      <c r="B1872" s="301"/>
      <c r="C1872" s="301"/>
      <c r="D1872" s="302"/>
      <c r="E1872" s="302"/>
      <c r="F1872" s="301"/>
      <c r="G1872" s="301"/>
      <c r="H1872" s="322"/>
      <c r="I1872" s="322"/>
      <c r="J1872" s="322"/>
      <c r="K1872" s="364"/>
      <c r="L1872" s="322"/>
      <c r="M1872" s="364"/>
    </row>
    <row r="1873" spans="1:13" x14ac:dyDescent="0.35">
      <c r="A1873" s="301"/>
      <c r="B1873" s="301"/>
      <c r="C1873" s="301"/>
      <c r="D1873" s="302"/>
      <c r="E1873" s="302"/>
      <c r="F1873" s="301"/>
      <c r="G1873" s="301"/>
      <c r="H1873" s="322"/>
      <c r="I1873" s="322"/>
      <c r="J1873" s="322"/>
      <c r="K1873" s="364"/>
      <c r="L1873" s="322"/>
      <c r="M1873" s="364"/>
    </row>
    <row r="1874" spans="1:13" x14ac:dyDescent="0.35">
      <c r="A1874" s="301"/>
      <c r="B1874" s="301"/>
      <c r="C1874" s="301"/>
      <c r="D1874" s="302"/>
      <c r="E1874" s="302"/>
      <c r="F1874" s="301"/>
      <c r="G1874" s="301"/>
      <c r="H1874" s="322"/>
      <c r="I1874" s="322"/>
      <c r="J1874" s="322"/>
      <c r="K1874" s="364"/>
      <c r="L1874" s="322"/>
      <c r="M1874" s="364"/>
    </row>
    <row r="1875" spans="1:13" x14ac:dyDescent="0.35">
      <c r="A1875" s="301"/>
      <c r="B1875" s="301"/>
      <c r="C1875" s="301"/>
      <c r="D1875" s="302"/>
      <c r="E1875" s="302"/>
      <c r="F1875" s="301"/>
      <c r="G1875" s="301"/>
      <c r="H1875" s="322"/>
      <c r="I1875" s="322"/>
      <c r="J1875" s="322"/>
      <c r="K1875" s="364"/>
      <c r="L1875" s="322"/>
      <c r="M1875" s="364"/>
    </row>
    <row r="1876" spans="1:13" x14ac:dyDescent="0.35">
      <c r="A1876" s="301"/>
      <c r="B1876" s="301"/>
      <c r="C1876" s="301"/>
      <c r="D1876" s="302"/>
      <c r="E1876" s="302"/>
      <c r="F1876" s="301"/>
      <c r="G1876" s="301"/>
      <c r="H1876" s="322"/>
      <c r="I1876" s="322"/>
      <c r="J1876" s="322"/>
      <c r="K1876" s="364"/>
      <c r="L1876" s="322"/>
      <c r="M1876" s="364"/>
    </row>
    <row r="1877" spans="1:13" x14ac:dyDescent="0.35">
      <c r="A1877" s="301"/>
      <c r="B1877" s="301"/>
      <c r="C1877" s="301"/>
      <c r="D1877" s="302"/>
      <c r="E1877" s="302"/>
      <c r="F1877" s="301"/>
      <c r="G1877" s="301"/>
      <c r="H1877" s="322"/>
      <c r="I1877" s="322"/>
      <c r="J1877" s="322"/>
      <c r="K1877" s="364"/>
      <c r="L1877" s="322"/>
      <c r="M1877" s="364"/>
    </row>
    <row r="1878" spans="1:13" x14ac:dyDescent="0.35">
      <c r="A1878" s="301"/>
      <c r="B1878" s="301"/>
      <c r="C1878" s="301"/>
      <c r="D1878" s="302"/>
      <c r="E1878" s="302"/>
      <c r="F1878" s="301"/>
      <c r="G1878" s="301"/>
      <c r="H1878" s="322"/>
      <c r="I1878" s="322"/>
      <c r="J1878" s="322"/>
      <c r="K1878" s="364"/>
      <c r="L1878" s="322"/>
      <c r="M1878" s="364"/>
    </row>
    <row r="1879" spans="1:13" x14ac:dyDescent="0.35">
      <c r="A1879" s="301"/>
      <c r="B1879" s="301"/>
      <c r="C1879" s="301"/>
      <c r="D1879" s="302"/>
      <c r="E1879" s="302"/>
      <c r="F1879" s="301"/>
      <c r="G1879" s="301"/>
      <c r="H1879" s="322"/>
      <c r="I1879" s="322"/>
      <c r="J1879" s="322"/>
      <c r="K1879" s="364"/>
      <c r="L1879" s="322"/>
      <c r="M1879" s="364"/>
    </row>
    <row r="1880" spans="1:13" x14ac:dyDescent="0.35">
      <c r="A1880" s="301"/>
      <c r="B1880" s="301"/>
      <c r="C1880" s="301"/>
      <c r="D1880" s="302"/>
      <c r="E1880" s="302"/>
      <c r="F1880" s="301"/>
      <c r="G1880" s="301"/>
      <c r="H1880" s="322"/>
      <c r="I1880" s="322"/>
      <c r="J1880" s="322"/>
      <c r="K1880" s="364"/>
      <c r="L1880" s="322"/>
      <c r="M1880" s="364"/>
    </row>
    <row r="1881" spans="1:13" x14ac:dyDescent="0.35">
      <c r="A1881" s="301"/>
      <c r="B1881" s="301"/>
      <c r="C1881" s="301"/>
      <c r="D1881" s="302"/>
      <c r="E1881" s="302"/>
      <c r="F1881" s="301"/>
      <c r="G1881" s="301"/>
      <c r="H1881" s="322"/>
      <c r="I1881" s="322"/>
      <c r="J1881" s="322"/>
      <c r="K1881" s="364"/>
      <c r="L1881" s="322"/>
      <c r="M1881" s="364"/>
    </row>
    <row r="1882" spans="1:13" x14ac:dyDescent="0.35">
      <c r="A1882" s="301"/>
      <c r="B1882" s="301"/>
      <c r="C1882" s="301"/>
      <c r="D1882" s="302"/>
      <c r="E1882" s="302"/>
      <c r="F1882" s="301"/>
      <c r="G1882" s="301"/>
      <c r="H1882" s="322"/>
      <c r="I1882" s="322"/>
      <c r="J1882" s="322"/>
      <c r="K1882" s="364"/>
      <c r="L1882" s="322"/>
      <c r="M1882" s="364"/>
    </row>
    <row r="1883" spans="1:13" x14ac:dyDescent="0.35">
      <c r="A1883" s="301"/>
      <c r="B1883" s="301"/>
      <c r="C1883" s="301"/>
      <c r="D1883" s="302"/>
      <c r="E1883" s="302"/>
      <c r="F1883" s="301"/>
      <c r="G1883" s="301"/>
      <c r="H1883" s="322"/>
      <c r="I1883" s="322"/>
      <c r="J1883" s="322"/>
      <c r="K1883" s="364"/>
      <c r="L1883" s="322"/>
      <c r="M1883" s="364"/>
    </row>
    <row r="1884" spans="1:13" x14ac:dyDescent="0.35">
      <c r="A1884" s="301"/>
      <c r="B1884" s="301"/>
      <c r="C1884" s="301"/>
      <c r="D1884" s="302"/>
      <c r="E1884" s="302"/>
      <c r="F1884" s="301"/>
      <c r="G1884" s="301"/>
      <c r="H1884" s="322"/>
      <c r="I1884" s="322"/>
      <c r="J1884" s="322"/>
      <c r="K1884" s="364"/>
      <c r="L1884" s="322"/>
      <c r="M1884" s="364"/>
    </row>
    <row r="1885" spans="1:13" x14ac:dyDescent="0.35">
      <c r="A1885" s="301"/>
      <c r="B1885" s="301"/>
      <c r="C1885" s="301"/>
      <c r="D1885" s="302"/>
      <c r="E1885" s="302"/>
      <c r="F1885" s="301"/>
      <c r="G1885" s="301"/>
      <c r="H1885" s="322"/>
      <c r="I1885" s="322"/>
      <c r="J1885" s="322"/>
      <c r="K1885" s="364"/>
      <c r="L1885" s="322"/>
      <c r="M1885" s="364"/>
    </row>
    <row r="1886" spans="1:13" x14ac:dyDescent="0.35">
      <c r="A1886" s="301"/>
      <c r="B1886" s="301"/>
      <c r="C1886" s="301"/>
      <c r="D1886" s="302"/>
      <c r="E1886" s="302"/>
      <c r="F1886" s="301"/>
      <c r="G1886" s="301"/>
      <c r="H1886" s="322"/>
      <c r="I1886" s="322"/>
      <c r="J1886" s="322"/>
      <c r="K1886" s="364"/>
      <c r="L1886" s="322"/>
      <c r="M1886" s="364"/>
    </row>
    <row r="1887" spans="1:13" x14ac:dyDescent="0.35">
      <c r="A1887" s="301"/>
      <c r="B1887" s="301"/>
      <c r="C1887" s="301"/>
      <c r="D1887" s="302"/>
      <c r="E1887" s="302"/>
      <c r="F1887" s="301"/>
      <c r="G1887" s="301"/>
      <c r="H1887" s="322"/>
      <c r="I1887" s="322"/>
      <c r="J1887" s="322"/>
      <c r="K1887" s="364"/>
      <c r="L1887" s="322"/>
      <c r="M1887" s="364"/>
    </row>
    <row r="1888" spans="1:13" x14ac:dyDescent="0.35">
      <c r="A1888" s="301"/>
      <c r="B1888" s="301"/>
      <c r="C1888" s="301"/>
      <c r="D1888" s="302"/>
      <c r="E1888" s="302"/>
      <c r="F1888" s="301"/>
      <c r="G1888" s="301"/>
      <c r="H1888" s="322"/>
      <c r="I1888" s="322"/>
      <c r="J1888" s="322"/>
      <c r="K1888" s="364"/>
      <c r="L1888" s="322"/>
      <c r="M1888" s="364"/>
    </row>
    <row r="1889" spans="1:13" x14ac:dyDescent="0.35">
      <c r="A1889" s="301"/>
      <c r="B1889" s="301"/>
      <c r="C1889" s="301"/>
      <c r="D1889" s="302"/>
      <c r="E1889" s="302"/>
      <c r="F1889" s="301"/>
      <c r="G1889" s="301"/>
      <c r="H1889" s="322"/>
      <c r="I1889" s="322"/>
      <c r="J1889" s="322"/>
      <c r="K1889" s="364"/>
      <c r="L1889" s="322"/>
      <c r="M1889" s="364"/>
    </row>
    <row r="1890" spans="1:13" x14ac:dyDescent="0.35">
      <c r="A1890" s="301"/>
      <c r="B1890" s="301"/>
      <c r="C1890" s="301"/>
      <c r="D1890" s="302"/>
      <c r="E1890" s="302"/>
      <c r="F1890" s="301"/>
      <c r="G1890" s="301"/>
      <c r="H1890" s="322"/>
      <c r="I1890" s="322"/>
      <c r="J1890" s="322"/>
      <c r="K1890" s="364"/>
      <c r="L1890" s="322"/>
      <c r="M1890" s="364"/>
    </row>
    <row r="1891" spans="1:13" x14ac:dyDescent="0.35">
      <c r="A1891" s="301"/>
      <c r="B1891" s="301"/>
      <c r="C1891" s="301"/>
      <c r="D1891" s="302"/>
      <c r="E1891" s="302"/>
      <c r="F1891" s="301"/>
      <c r="G1891" s="301"/>
      <c r="H1891" s="322"/>
      <c r="I1891" s="322"/>
      <c r="J1891" s="322"/>
      <c r="K1891" s="364"/>
      <c r="L1891" s="322"/>
      <c r="M1891" s="364"/>
    </row>
    <row r="1892" spans="1:13" x14ac:dyDescent="0.35">
      <c r="A1892" s="301"/>
      <c r="B1892" s="301"/>
      <c r="C1892" s="301"/>
      <c r="D1892" s="302"/>
      <c r="E1892" s="302"/>
      <c r="F1892" s="301"/>
      <c r="G1892" s="301"/>
      <c r="H1892" s="322"/>
      <c r="I1892" s="322"/>
      <c r="J1892" s="322"/>
      <c r="K1892" s="364"/>
      <c r="L1892" s="322"/>
      <c r="M1892" s="364"/>
    </row>
    <row r="1893" spans="1:13" x14ac:dyDescent="0.35">
      <c r="A1893" s="301"/>
      <c r="B1893" s="301"/>
      <c r="C1893" s="301"/>
      <c r="D1893" s="302"/>
      <c r="E1893" s="302"/>
      <c r="F1893" s="301"/>
      <c r="G1893" s="301"/>
      <c r="H1893" s="322"/>
      <c r="I1893" s="322"/>
      <c r="J1893" s="322"/>
      <c r="K1893" s="364"/>
      <c r="L1893" s="322"/>
      <c r="M1893" s="364"/>
    </row>
    <row r="1894" spans="1:13" x14ac:dyDescent="0.35">
      <c r="A1894" s="301"/>
      <c r="B1894" s="301"/>
      <c r="C1894" s="301"/>
      <c r="D1894" s="302"/>
      <c r="E1894" s="302"/>
      <c r="F1894" s="301"/>
      <c r="G1894" s="301"/>
      <c r="H1894" s="322"/>
      <c r="I1894" s="322"/>
      <c r="J1894" s="322"/>
      <c r="K1894" s="364"/>
      <c r="L1894" s="322"/>
      <c r="M1894" s="364"/>
    </row>
    <row r="1895" spans="1:13" x14ac:dyDescent="0.35">
      <c r="A1895" s="301"/>
      <c r="B1895" s="301"/>
      <c r="C1895" s="301"/>
      <c r="D1895" s="302"/>
      <c r="E1895" s="302"/>
      <c r="F1895" s="301"/>
      <c r="G1895" s="301"/>
      <c r="H1895" s="322"/>
      <c r="I1895" s="322"/>
      <c r="J1895" s="322"/>
      <c r="K1895" s="364"/>
      <c r="L1895" s="322"/>
      <c r="M1895" s="364"/>
    </row>
    <row r="1896" spans="1:13" x14ac:dyDescent="0.35">
      <c r="A1896" s="301"/>
      <c r="B1896" s="301"/>
      <c r="C1896" s="301"/>
      <c r="D1896" s="302"/>
      <c r="E1896" s="302"/>
      <c r="F1896" s="301"/>
      <c r="G1896" s="301"/>
      <c r="H1896" s="322"/>
      <c r="I1896" s="322"/>
      <c r="J1896" s="322"/>
      <c r="K1896" s="364"/>
      <c r="L1896" s="322"/>
      <c r="M1896" s="364"/>
    </row>
    <row r="1897" spans="1:13" x14ac:dyDescent="0.35">
      <c r="A1897" s="301"/>
      <c r="B1897" s="301"/>
      <c r="C1897" s="301"/>
      <c r="D1897" s="302"/>
      <c r="E1897" s="302"/>
      <c r="F1897" s="301"/>
      <c r="G1897" s="301"/>
      <c r="H1897" s="322"/>
      <c r="I1897" s="322"/>
      <c r="J1897" s="322"/>
      <c r="K1897" s="364"/>
      <c r="L1897" s="322"/>
      <c r="M1897" s="364"/>
    </row>
    <row r="1898" spans="1:13" x14ac:dyDescent="0.35">
      <c r="A1898" s="301"/>
      <c r="B1898" s="301"/>
      <c r="C1898" s="301"/>
      <c r="D1898" s="302"/>
      <c r="E1898" s="302"/>
      <c r="F1898" s="301"/>
      <c r="G1898" s="301"/>
      <c r="H1898" s="322"/>
      <c r="I1898" s="322"/>
      <c r="J1898" s="322"/>
      <c r="K1898" s="364"/>
      <c r="L1898" s="322"/>
      <c r="M1898" s="364"/>
    </row>
    <row r="1899" spans="1:13" x14ac:dyDescent="0.35">
      <c r="A1899" s="301"/>
      <c r="B1899" s="301"/>
      <c r="C1899" s="301"/>
      <c r="D1899" s="302"/>
      <c r="E1899" s="302"/>
      <c r="F1899" s="301"/>
      <c r="G1899" s="301"/>
      <c r="H1899" s="322"/>
      <c r="I1899" s="322"/>
      <c r="J1899" s="322"/>
      <c r="K1899" s="364"/>
      <c r="L1899" s="322"/>
      <c r="M1899" s="364"/>
    </row>
    <row r="1900" spans="1:13" x14ac:dyDescent="0.35">
      <c r="A1900" s="301"/>
      <c r="B1900" s="301"/>
      <c r="C1900" s="301"/>
      <c r="D1900" s="302"/>
      <c r="E1900" s="302"/>
      <c r="F1900" s="301"/>
      <c r="G1900" s="301"/>
      <c r="H1900" s="322"/>
      <c r="I1900" s="322"/>
      <c r="J1900" s="322"/>
      <c r="K1900" s="364"/>
      <c r="L1900" s="322"/>
      <c r="M1900" s="364"/>
    </row>
    <row r="1901" spans="1:13" x14ac:dyDescent="0.35">
      <c r="A1901" s="301"/>
      <c r="B1901" s="301"/>
      <c r="C1901" s="301"/>
      <c r="D1901" s="302"/>
      <c r="E1901" s="302"/>
      <c r="F1901" s="301"/>
      <c r="G1901" s="301"/>
      <c r="H1901" s="322"/>
      <c r="I1901" s="322"/>
      <c r="J1901" s="322"/>
      <c r="K1901" s="364"/>
      <c r="L1901" s="322"/>
      <c r="M1901" s="364"/>
    </row>
    <row r="1902" spans="1:13" x14ac:dyDescent="0.35">
      <c r="A1902" s="301"/>
      <c r="B1902" s="301"/>
      <c r="C1902" s="301"/>
      <c r="D1902" s="302"/>
      <c r="E1902" s="302"/>
      <c r="F1902" s="301"/>
      <c r="G1902" s="301"/>
      <c r="H1902" s="322"/>
      <c r="I1902" s="322"/>
      <c r="J1902" s="322"/>
      <c r="K1902" s="364"/>
      <c r="L1902" s="322"/>
      <c r="M1902" s="364"/>
    </row>
    <row r="1903" spans="1:13" x14ac:dyDescent="0.35">
      <c r="A1903" s="301"/>
      <c r="B1903" s="301"/>
      <c r="C1903" s="301"/>
      <c r="D1903" s="302"/>
      <c r="E1903" s="302"/>
      <c r="F1903" s="301"/>
      <c r="G1903" s="301"/>
      <c r="H1903" s="322"/>
      <c r="I1903" s="322"/>
      <c r="J1903" s="322"/>
      <c r="K1903" s="364"/>
      <c r="L1903" s="322"/>
      <c r="M1903" s="364"/>
    </row>
    <row r="1904" spans="1:13" x14ac:dyDescent="0.35">
      <c r="A1904" s="301"/>
      <c r="B1904" s="301"/>
      <c r="C1904" s="301"/>
      <c r="D1904" s="302"/>
      <c r="E1904" s="302"/>
      <c r="F1904" s="301"/>
      <c r="G1904" s="301"/>
      <c r="H1904" s="322"/>
      <c r="I1904" s="322"/>
      <c r="J1904" s="322"/>
      <c r="K1904" s="364"/>
      <c r="L1904" s="322"/>
      <c r="M1904" s="364"/>
    </row>
    <row r="1905" spans="1:13" x14ac:dyDescent="0.35">
      <c r="A1905" s="301"/>
      <c r="B1905" s="301"/>
      <c r="C1905" s="301"/>
      <c r="D1905" s="302"/>
      <c r="E1905" s="302"/>
      <c r="F1905" s="301"/>
      <c r="G1905" s="301"/>
      <c r="H1905" s="322"/>
      <c r="I1905" s="322"/>
      <c r="J1905" s="322"/>
      <c r="K1905" s="364"/>
      <c r="L1905" s="322"/>
      <c r="M1905" s="364"/>
    </row>
    <row r="1906" spans="1:13" x14ac:dyDescent="0.35">
      <c r="A1906" s="301"/>
      <c r="B1906" s="301"/>
      <c r="C1906" s="301"/>
      <c r="D1906" s="302"/>
      <c r="E1906" s="302"/>
      <c r="F1906" s="301"/>
      <c r="G1906" s="301"/>
      <c r="H1906" s="322"/>
      <c r="I1906" s="322"/>
      <c r="J1906" s="322"/>
      <c r="K1906" s="364"/>
      <c r="L1906" s="322"/>
      <c r="M1906" s="364"/>
    </row>
    <row r="1907" spans="1:13" x14ac:dyDescent="0.35">
      <c r="A1907" s="301"/>
      <c r="B1907" s="301"/>
      <c r="C1907" s="301"/>
      <c r="D1907" s="302"/>
      <c r="E1907" s="302"/>
      <c r="F1907" s="301"/>
      <c r="G1907" s="301"/>
      <c r="H1907" s="322"/>
      <c r="I1907" s="322"/>
      <c r="J1907" s="322"/>
      <c r="K1907" s="364"/>
      <c r="L1907" s="322"/>
      <c r="M1907" s="364"/>
    </row>
    <row r="1908" spans="1:13" x14ac:dyDescent="0.35">
      <c r="A1908" s="301"/>
      <c r="B1908" s="301"/>
      <c r="C1908" s="301"/>
      <c r="D1908" s="302"/>
      <c r="E1908" s="302"/>
      <c r="F1908" s="301"/>
      <c r="G1908" s="301"/>
      <c r="H1908" s="322"/>
      <c r="I1908" s="322"/>
      <c r="J1908" s="322"/>
      <c r="K1908" s="364"/>
      <c r="L1908" s="322"/>
      <c r="M1908" s="364"/>
    </row>
    <row r="1909" spans="1:13" x14ac:dyDescent="0.35">
      <c r="A1909" s="301"/>
      <c r="B1909" s="301"/>
      <c r="C1909" s="301"/>
      <c r="D1909" s="302"/>
      <c r="E1909" s="302"/>
      <c r="F1909" s="301"/>
      <c r="G1909" s="301"/>
      <c r="H1909" s="322"/>
      <c r="I1909" s="322"/>
      <c r="J1909" s="322"/>
      <c r="K1909" s="364"/>
      <c r="L1909" s="322"/>
      <c r="M1909" s="364"/>
    </row>
    <row r="1910" spans="1:13" x14ac:dyDescent="0.35">
      <c r="A1910" s="301"/>
      <c r="B1910" s="301"/>
      <c r="C1910" s="301"/>
      <c r="D1910" s="302"/>
      <c r="E1910" s="302"/>
      <c r="F1910" s="301"/>
      <c r="G1910" s="301"/>
      <c r="H1910" s="322"/>
      <c r="I1910" s="322"/>
      <c r="J1910" s="322"/>
      <c r="K1910" s="364"/>
      <c r="L1910" s="322"/>
      <c r="M1910" s="364"/>
    </row>
    <row r="1911" spans="1:13" x14ac:dyDescent="0.35">
      <c r="A1911" s="301"/>
      <c r="B1911" s="301"/>
      <c r="C1911" s="301"/>
      <c r="D1911" s="302"/>
      <c r="E1911" s="302"/>
      <c r="F1911" s="301"/>
      <c r="G1911" s="301"/>
      <c r="H1911" s="322"/>
      <c r="I1911" s="322"/>
      <c r="J1911" s="322"/>
      <c r="K1911" s="364"/>
      <c r="L1911" s="322"/>
      <c r="M1911" s="364"/>
    </row>
    <row r="1912" spans="1:13" x14ac:dyDescent="0.35">
      <c r="A1912" s="301"/>
      <c r="B1912" s="301"/>
      <c r="C1912" s="301"/>
      <c r="D1912" s="302"/>
      <c r="E1912" s="302"/>
      <c r="F1912" s="301"/>
      <c r="G1912" s="301"/>
      <c r="H1912" s="322"/>
      <c r="I1912" s="322"/>
      <c r="J1912" s="322"/>
      <c r="K1912" s="364"/>
      <c r="L1912" s="322"/>
      <c r="M1912" s="364"/>
    </row>
    <row r="1913" spans="1:13" x14ac:dyDescent="0.35">
      <c r="A1913" s="301"/>
      <c r="B1913" s="301"/>
      <c r="C1913" s="301"/>
      <c r="D1913" s="302"/>
      <c r="E1913" s="302"/>
      <c r="F1913" s="301"/>
      <c r="G1913" s="301"/>
      <c r="H1913" s="322"/>
      <c r="I1913" s="322"/>
      <c r="J1913" s="322"/>
      <c r="K1913" s="364"/>
      <c r="L1913" s="322"/>
      <c r="M1913" s="364"/>
    </row>
    <row r="1914" spans="1:13" x14ac:dyDescent="0.35">
      <c r="A1914" s="301"/>
      <c r="B1914" s="301"/>
      <c r="C1914" s="301"/>
      <c r="D1914" s="302"/>
      <c r="E1914" s="302"/>
      <c r="F1914" s="301"/>
      <c r="G1914" s="301"/>
      <c r="H1914" s="322"/>
      <c r="I1914" s="322"/>
      <c r="J1914" s="322"/>
      <c r="K1914" s="364"/>
      <c r="L1914" s="322"/>
      <c r="M1914" s="364"/>
    </row>
    <row r="1915" spans="1:13" x14ac:dyDescent="0.35">
      <c r="A1915" s="301"/>
      <c r="B1915" s="301"/>
      <c r="C1915" s="301"/>
      <c r="D1915" s="302"/>
      <c r="E1915" s="302"/>
      <c r="F1915" s="301"/>
      <c r="G1915" s="301"/>
      <c r="H1915" s="322"/>
      <c r="I1915" s="322"/>
      <c r="J1915" s="322"/>
      <c r="K1915" s="364"/>
      <c r="L1915" s="322"/>
      <c r="M1915" s="364"/>
    </row>
    <row r="1916" spans="1:13" x14ac:dyDescent="0.35">
      <c r="A1916" s="301"/>
      <c r="B1916" s="301"/>
      <c r="C1916" s="301"/>
      <c r="D1916" s="302"/>
      <c r="E1916" s="302"/>
      <c r="F1916" s="301"/>
      <c r="G1916" s="301"/>
      <c r="H1916" s="322"/>
      <c r="I1916" s="322"/>
      <c r="J1916" s="322"/>
      <c r="K1916" s="364"/>
      <c r="L1916" s="322"/>
      <c r="M1916" s="364"/>
    </row>
    <row r="1917" spans="1:13" x14ac:dyDescent="0.35">
      <c r="A1917" s="301"/>
      <c r="B1917" s="301"/>
      <c r="C1917" s="301"/>
      <c r="D1917" s="302"/>
      <c r="E1917" s="302"/>
      <c r="F1917" s="301"/>
      <c r="G1917" s="301"/>
      <c r="H1917" s="322"/>
      <c r="I1917" s="322"/>
      <c r="J1917" s="322"/>
      <c r="K1917" s="364"/>
      <c r="L1917" s="322"/>
      <c r="M1917" s="364"/>
    </row>
    <row r="1918" spans="1:13" x14ac:dyDescent="0.35">
      <c r="A1918" s="301"/>
      <c r="B1918" s="301"/>
      <c r="C1918" s="301"/>
      <c r="D1918" s="302"/>
      <c r="E1918" s="302"/>
      <c r="F1918" s="301"/>
      <c r="G1918" s="301"/>
      <c r="H1918" s="322"/>
      <c r="I1918" s="322"/>
      <c r="J1918" s="322"/>
      <c r="K1918" s="364"/>
      <c r="L1918" s="322"/>
      <c r="M1918" s="364"/>
    </row>
    <row r="1919" spans="1:13" x14ac:dyDescent="0.35">
      <c r="A1919" s="301"/>
      <c r="B1919" s="301"/>
      <c r="C1919" s="301"/>
      <c r="D1919" s="302"/>
      <c r="E1919" s="302"/>
      <c r="F1919" s="301"/>
      <c r="G1919" s="301"/>
      <c r="H1919" s="322"/>
      <c r="I1919" s="322"/>
      <c r="J1919" s="322"/>
      <c r="K1919" s="364"/>
      <c r="L1919" s="322"/>
      <c r="M1919" s="364"/>
    </row>
    <row r="1920" spans="1:13" x14ac:dyDescent="0.35">
      <c r="A1920" s="301"/>
      <c r="B1920" s="301"/>
      <c r="C1920" s="301"/>
      <c r="D1920" s="302"/>
      <c r="E1920" s="302"/>
      <c r="F1920" s="301"/>
      <c r="G1920" s="301"/>
      <c r="H1920" s="322"/>
      <c r="I1920" s="322"/>
      <c r="J1920" s="322"/>
      <c r="K1920" s="364"/>
      <c r="L1920" s="322"/>
      <c r="M1920" s="364"/>
    </row>
    <row r="1921" spans="1:13" x14ac:dyDescent="0.35">
      <c r="A1921" s="301"/>
      <c r="B1921" s="301"/>
      <c r="C1921" s="301"/>
      <c r="D1921" s="302"/>
      <c r="E1921" s="302"/>
      <c r="F1921" s="301"/>
      <c r="G1921" s="301"/>
      <c r="H1921" s="322"/>
      <c r="I1921" s="322"/>
      <c r="J1921" s="322"/>
      <c r="K1921" s="364"/>
      <c r="L1921" s="322"/>
      <c r="M1921" s="364"/>
    </row>
    <row r="1922" spans="1:13" x14ac:dyDescent="0.35">
      <c r="A1922" s="301"/>
      <c r="B1922" s="301"/>
      <c r="C1922" s="301"/>
      <c r="D1922" s="302"/>
      <c r="E1922" s="302"/>
      <c r="F1922" s="301"/>
      <c r="G1922" s="301"/>
      <c r="H1922" s="322"/>
      <c r="I1922" s="322"/>
      <c r="J1922" s="322"/>
      <c r="K1922" s="364"/>
      <c r="L1922" s="322"/>
      <c r="M1922" s="364"/>
    </row>
    <row r="1923" spans="1:13" x14ac:dyDescent="0.35">
      <c r="A1923" s="301"/>
      <c r="B1923" s="301"/>
      <c r="C1923" s="301"/>
      <c r="D1923" s="302"/>
      <c r="E1923" s="302"/>
      <c r="F1923" s="301"/>
      <c r="G1923" s="301"/>
      <c r="H1923" s="322"/>
      <c r="I1923" s="322"/>
      <c r="J1923" s="322"/>
      <c r="K1923" s="364"/>
      <c r="L1923" s="322"/>
      <c r="M1923" s="364"/>
    </row>
    <row r="1924" spans="1:13" x14ac:dyDescent="0.35">
      <c r="A1924" s="301"/>
      <c r="B1924" s="301"/>
      <c r="C1924" s="301"/>
      <c r="D1924" s="302"/>
      <c r="E1924" s="302"/>
      <c r="F1924" s="301"/>
      <c r="G1924" s="301"/>
      <c r="H1924" s="322"/>
      <c r="I1924" s="322"/>
      <c r="J1924" s="322"/>
      <c r="K1924" s="364"/>
      <c r="L1924" s="322"/>
      <c r="M1924" s="364"/>
    </row>
    <row r="1925" spans="1:13" x14ac:dyDescent="0.35">
      <c r="A1925" s="301"/>
      <c r="B1925" s="301"/>
      <c r="C1925" s="301"/>
      <c r="D1925" s="302"/>
      <c r="E1925" s="302"/>
      <c r="F1925" s="301"/>
      <c r="G1925" s="301"/>
      <c r="H1925" s="322"/>
      <c r="I1925" s="322"/>
      <c r="J1925" s="322"/>
      <c r="K1925" s="364"/>
      <c r="L1925" s="322"/>
      <c r="M1925" s="364"/>
    </row>
    <row r="1926" spans="1:13" x14ac:dyDescent="0.35">
      <c r="A1926" s="301"/>
      <c r="B1926" s="301"/>
      <c r="C1926" s="301"/>
      <c r="D1926" s="302"/>
      <c r="E1926" s="302"/>
      <c r="F1926" s="301"/>
      <c r="G1926" s="301"/>
      <c r="H1926" s="322"/>
      <c r="I1926" s="322"/>
      <c r="J1926" s="322"/>
      <c r="K1926" s="364"/>
      <c r="L1926" s="322"/>
      <c r="M1926" s="364"/>
    </row>
    <row r="1927" spans="1:13" x14ac:dyDescent="0.35">
      <c r="A1927" s="301"/>
      <c r="B1927" s="301"/>
      <c r="C1927" s="301"/>
      <c r="D1927" s="302"/>
      <c r="E1927" s="302"/>
      <c r="F1927" s="301"/>
      <c r="G1927" s="301"/>
      <c r="H1927" s="322"/>
      <c r="I1927" s="322"/>
      <c r="J1927" s="322"/>
      <c r="K1927" s="364"/>
      <c r="L1927" s="322"/>
      <c r="M1927" s="364"/>
    </row>
    <row r="1928" spans="1:13" x14ac:dyDescent="0.35">
      <c r="A1928" s="301"/>
      <c r="B1928" s="301"/>
      <c r="C1928" s="301"/>
      <c r="D1928" s="302"/>
      <c r="E1928" s="302"/>
      <c r="F1928" s="301"/>
      <c r="G1928" s="301"/>
      <c r="H1928" s="322"/>
      <c r="I1928" s="322"/>
      <c r="J1928" s="322"/>
      <c r="K1928" s="364"/>
      <c r="L1928" s="322"/>
      <c r="M1928" s="364"/>
    </row>
    <row r="1929" spans="1:13" x14ac:dyDescent="0.35">
      <c r="A1929" s="301"/>
      <c r="B1929" s="301"/>
      <c r="C1929" s="301"/>
      <c r="D1929" s="302"/>
      <c r="E1929" s="302"/>
      <c r="F1929" s="301"/>
      <c r="G1929" s="301"/>
      <c r="H1929" s="322"/>
      <c r="I1929" s="322"/>
      <c r="J1929" s="322"/>
      <c r="K1929" s="364"/>
      <c r="L1929" s="322"/>
      <c r="M1929" s="364"/>
    </row>
    <row r="1930" spans="1:13" x14ac:dyDescent="0.35">
      <c r="A1930" s="301"/>
      <c r="B1930" s="301"/>
      <c r="C1930" s="301"/>
      <c r="D1930" s="302"/>
      <c r="E1930" s="302"/>
      <c r="F1930" s="301"/>
      <c r="G1930" s="301"/>
      <c r="H1930" s="322"/>
      <c r="I1930" s="322"/>
      <c r="J1930" s="322"/>
      <c r="K1930" s="364"/>
      <c r="L1930" s="322"/>
      <c r="M1930" s="364"/>
    </row>
    <row r="1931" spans="1:13" x14ac:dyDescent="0.35">
      <c r="A1931" s="301"/>
      <c r="B1931" s="301"/>
      <c r="C1931" s="301"/>
      <c r="D1931" s="302"/>
      <c r="E1931" s="302"/>
      <c r="F1931" s="301"/>
      <c r="G1931" s="301"/>
      <c r="H1931" s="322"/>
      <c r="I1931" s="322"/>
      <c r="J1931" s="322"/>
      <c r="K1931" s="364"/>
      <c r="L1931" s="322"/>
      <c r="M1931" s="364"/>
    </row>
    <row r="1932" spans="1:13" x14ac:dyDescent="0.35">
      <c r="A1932" s="301"/>
      <c r="B1932" s="301"/>
      <c r="C1932" s="301"/>
      <c r="D1932" s="302"/>
      <c r="E1932" s="302"/>
      <c r="F1932" s="301"/>
      <c r="G1932" s="301"/>
      <c r="H1932" s="322"/>
      <c r="I1932" s="322"/>
      <c r="J1932" s="322"/>
      <c r="K1932" s="364"/>
      <c r="L1932" s="322"/>
      <c r="M1932" s="364"/>
    </row>
    <row r="1933" spans="1:13" x14ac:dyDescent="0.35">
      <c r="A1933" s="301"/>
      <c r="B1933" s="301"/>
      <c r="C1933" s="301"/>
      <c r="D1933" s="302"/>
      <c r="E1933" s="302"/>
      <c r="F1933" s="301"/>
      <c r="G1933" s="301"/>
      <c r="H1933" s="322"/>
      <c r="I1933" s="322"/>
      <c r="J1933" s="322"/>
      <c r="K1933" s="364"/>
      <c r="L1933" s="322"/>
      <c r="M1933" s="364"/>
    </row>
    <row r="1934" spans="1:13" x14ac:dyDescent="0.35">
      <c r="A1934" s="301"/>
      <c r="B1934" s="301"/>
      <c r="C1934" s="301"/>
      <c r="D1934" s="302"/>
      <c r="E1934" s="302"/>
      <c r="F1934" s="301"/>
      <c r="G1934" s="301"/>
      <c r="H1934" s="322"/>
      <c r="I1934" s="322"/>
      <c r="J1934" s="322"/>
      <c r="K1934" s="364"/>
      <c r="L1934" s="322"/>
      <c r="M1934" s="364"/>
    </row>
    <row r="1935" spans="1:13" x14ac:dyDescent="0.35">
      <c r="A1935" s="301"/>
      <c r="B1935" s="301"/>
      <c r="C1935" s="301"/>
      <c r="D1935" s="302"/>
      <c r="E1935" s="302"/>
      <c r="F1935" s="301"/>
      <c r="G1935" s="301"/>
      <c r="H1935" s="322"/>
      <c r="I1935" s="322"/>
      <c r="J1935" s="322"/>
      <c r="K1935" s="364"/>
      <c r="L1935" s="322"/>
      <c r="M1935" s="364"/>
    </row>
    <row r="1936" spans="1:13" x14ac:dyDescent="0.35">
      <c r="A1936" s="301"/>
      <c r="B1936" s="301"/>
      <c r="C1936" s="301"/>
      <c r="D1936" s="302"/>
      <c r="E1936" s="302"/>
      <c r="F1936" s="301"/>
      <c r="G1936" s="301"/>
      <c r="H1936" s="322"/>
      <c r="I1936" s="322"/>
      <c r="J1936" s="322"/>
      <c r="K1936" s="364"/>
      <c r="L1936" s="322"/>
      <c r="M1936" s="364"/>
    </row>
    <row r="1937" spans="1:13" x14ac:dyDescent="0.35">
      <c r="A1937" s="301"/>
      <c r="B1937" s="301"/>
      <c r="C1937" s="301"/>
      <c r="D1937" s="302"/>
      <c r="E1937" s="302"/>
      <c r="F1937" s="301"/>
      <c r="G1937" s="301"/>
      <c r="H1937" s="322"/>
      <c r="I1937" s="322"/>
      <c r="J1937" s="322"/>
      <c r="K1937" s="364"/>
      <c r="L1937" s="322"/>
      <c r="M1937" s="364"/>
    </row>
    <row r="1938" spans="1:13" x14ac:dyDescent="0.35">
      <c r="A1938" s="301"/>
      <c r="B1938" s="301"/>
      <c r="C1938" s="301"/>
      <c r="D1938" s="302"/>
      <c r="E1938" s="302"/>
      <c r="F1938" s="301"/>
      <c r="G1938" s="301"/>
      <c r="H1938" s="322"/>
      <c r="I1938" s="322"/>
      <c r="J1938" s="322"/>
      <c r="K1938" s="364"/>
      <c r="L1938" s="322"/>
      <c r="M1938" s="364"/>
    </row>
    <row r="1939" spans="1:13" x14ac:dyDescent="0.35">
      <c r="A1939" s="301"/>
      <c r="B1939" s="301"/>
      <c r="C1939" s="301"/>
      <c r="D1939" s="302"/>
      <c r="E1939" s="302"/>
      <c r="F1939" s="301"/>
      <c r="G1939" s="301"/>
      <c r="H1939" s="322"/>
      <c r="I1939" s="322"/>
      <c r="J1939" s="322"/>
      <c r="K1939" s="364"/>
      <c r="L1939" s="322"/>
      <c r="M1939" s="364"/>
    </row>
    <row r="1940" spans="1:13" x14ac:dyDescent="0.35">
      <c r="A1940" s="301"/>
      <c r="B1940" s="301"/>
      <c r="C1940" s="301"/>
      <c r="D1940" s="302"/>
      <c r="E1940" s="302"/>
      <c r="F1940" s="301"/>
      <c r="G1940" s="301"/>
      <c r="H1940" s="322"/>
      <c r="I1940" s="322"/>
      <c r="J1940" s="322"/>
      <c r="K1940" s="364"/>
      <c r="L1940" s="322"/>
      <c r="M1940" s="364"/>
    </row>
    <row r="1941" spans="1:13" x14ac:dyDescent="0.35">
      <c r="A1941" s="301"/>
      <c r="B1941" s="301"/>
      <c r="C1941" s="301"/>
      <c r="D1941" s="302"/>
      <c r="E1941" s="302"/>
      <c r="F1941" s="301"/>
      <c r="G1941" s="301"/>
      <c r="H1941" s="322"/>
      <c r="I1941" s="322"/>
      <c r="J1941" s="322"/>
      <c r="K1941" s="364"/>
      <c r="L1941" s="322"/>
      <c r="M1941" s="364"/>
    </row>
    <row r="1942" spans="1:13" x14ac:dyDescent="0.35">
      <c r="A1942" s="301"/>
      <c r="B1942" s="301"/>
      <c r="C1942" s="301"/>
      <c r="D1942" s="302"/>
      <c r="E1942" s="302"/>
      <c r="F1942" s="301"/>
      <c r="G1942" s="301"/>
      <c r="H1942" s="322"/>
      <c r="I1942" s="322"/>
      <c r="J1942" s="322"/>
      <c r="K1942" s="364"/>
      <c r="L1942" s="322"/>
      <c r="M1942" s="364"/>
    </row>
    <row r="1943" spans="1:13" x14ac:dyDescent="0.35">
      <c r="A1943" s="301"/>
      <c r="B1943" s="301"/>
      <c r="C1943" s="301"/>
      <c r="D1943" s="302"/>
      <c r="E1943" s="302"/>
      <c r="F1943" s="301"/>
      <c r="G1943" s="301"/>
      <c r="H1943" s="322"/>
      <c r="I1943" s="322"/>
      <c r="J1943" s="322"/>
      <c r="K1943" s="364"/>
      <c r="L1943" s="322"/>
      <c r="M1943" s="364"/>
    </row>
    <row r="1944" spans="1:13" x14ac:dyDescent="0.35">
      <c r="A1944" s="301"/>
      <c r="B1944" s="301"/>
      <c r="C1944" s="301"/>
      <c r="D1944" s="302"/>
      <c r="E1944" s="302"/>
      <c r="F1944" s="301"/>
      <c r="G1944" s="301"/>
      <c r="H1944" s="322"/>
      <c r="I1944" s="322"/>
      <c r="J1944" s="322"/>
      <c r="K1944" s="364"/>
      <c r="L1944" s="322"/>
      <c r="M1944" s="364"/>
    </row>
    <row r="1945" spans="1:13" x14ac:dyDescent="0.35">
      <c r="A1945" s="301"/>
      <c r="B1945" s="301"/>
      <c r="C1945" s="301"/>
      <c r="D1945" s="302"/>
      <c r="E1945" s="302"/>
      <c r="F1945" s="301"/>
      <c r="G1945" s="301"/>
      <c r="H1945" s="322"/>
      <c r="I1945" s="322"/>
      <c r="J1945" s="322"/>
      <c r="K1945" s="364"/>
      <c r="L1945" s="322"/>
      <c r="M1945" s="364"/>
    </row>
    <row r="1946" spans="1:13" x14ac:dyDescent="0.35">
      <c r="A1946" s="301"/>
      <c r="B1946" s="301"/>
      <c r="C1946" s="301"/>
      <c r="D1946" s="302"/>
      <c r="E1946" s="302"/>
      <c r="F1946" s="301"/>
      <c r="G1946" s="301"/>
      <c r="H1946" s="322"/>
      <c r="I1946" s="322"/>
      <c r="J1946" s="322"/>
      <c r="K1946" s="364"/>
      <c r="L1946" s="322"/>
      <c r="M1946" s="364"/>
    </row>
    <row r="1947" spans="1:13" x14ac:dyDescent="0.35">
      <c r="A1947" s="301"/>
      <c r="B1947" s="301"/>
      <c r="C1947" s="301"/>
      <c r="D1947" s="302"/>
      <c r="E1947" s="302"/>
      <c r="F1947" s="301"/>
      <c r="G1947" s="301"/>
      <c r="H1947" s="322"/>
      <c r="I1947" s="322"/>
      <c r="J1947" s="322"/>
      <c r="K1947" s="364"/>
      <c r="L1947" s="322"/>
      <c r="M1947" s="364"/>
    </row>
    <row r="1948" spans="1:13" x14ac:dyDescent="0.35">
      <c r="A1948" s="301"/>
      <c r="B1948" s="301"/>
      <c r="C1948" s="301"/>
      <c r="D1948" s="302"/>
      <c r="E1948" s="302"/>
      <c r="F1948" s="301"/>
      <c r="G1948" s="301"/>
      <c r="H1948" s="322"/>
      <c r="I1948" s="322"/>
      <c r="J1948" s="322"/>
      <c r="K1948" s="364"/>
      <c r="L1948" s="322"/>
      <c r="M1948" s="364"/>
    </row>
    <row r="1949" spans="1:13" x14ac:dyDescent="0.35">
      <c r="A1949" s="301"/>
      <c r="B1949" s="301"/>
      <c r="C1949" s="301"/>
      <c r="D1949" s="302"/>
      <c r="E1949" s="302"/>
      <c r="F1949" s="301"/>
      <c r="G1949" s="301"/>
      <c r="H1949" s="322"/>
      <c r="I1949" s="322"/>
      <c r="J1949" s="322"/>
      <c r="K1949" s="364"/>
      <c r="L1949" s="322"/>
      <c r="M1949" s="364"/>
    </row>
    <row r="1950" spans="1:13" x14ac:dyDescent="0.35">
      <c r="A1950" s="301"/>
      <c r="B1950" s="301"/>
      <c r="C1950" s="301"/>
      <c r="D1950" s="302"/>
      <c r="E1950" s="302"/>
      <c r="F1950" s="301"/>
      <c r="G1950" s="301"/>
      <c r="H1950" s="322"/>
      <c r="I1950" s="322"/>
      <c r="J1950" s="322"/>
      <c r="K1950" s="364"/>
      <c r="L1950" s="322"/>
      <c r="M1950" s="364"/>
    </row>
    <row r="1951" spans="1:13" x14ac:dyDescent="0.35">
      <c r="A1951" s="301"/>
      <c r="B1951" s="301"/>
      <c r="C1951" s="301"/>
      <c r="D1951" s="302"/>
      <c r="E1951" s="302"/>
      <c r="F1951" s="301"/>
      <c r="G1951" s="301"/>
      <c r="H1951" s="322"/>
      <c r="I1951" s="322"/>
      <c r="J1951" s="322"/>
      <c r="K1951" s="364"/>
      <c r="L1951" s="322"/>
      <c r="M1951" s="364"/>
    </row>
    <row r="1952" spans="1:13" x14ac:dyDescent="0.35">
      <c r="A1952" s="301"/>
      <c r="B1952" s="301"/>
      <c r="C1952" s="301"/>
      <c r="D1952" s="302"/>
      <c r="E1952" s="302"/>
      <c r="F1952" s="301"/>
      <c r="G1952" s="301"/>
      <c r="H1952" s="322"/>
      <c r="I1952" s="322"/>
      <c r="J1952" s="322"/>
      <c r="K1952" s="364"/>
      <c r="L1952" s="322"/>
      <c r="M1952" s="364"/>
    </row>
    <row r="1953" spans="1:13" x14ac:dyDescent="0.35">
      <c r="A1953" s="301"/>
      <c r="B1953" s="301"/>
      <c r="C1953" s="301"/>
      <c r="D1953" s="302"/>
      <c r="E1953" s="302"/>
      <c r="F1953" s="301"/>
      <c r="G1953" s="301"/>
      <c r="H1953" s="322"/>
      <c r="I1953" s="322"/>
      <c r="J1953" s="322"/>
      <c r="K1953" s="364"/>
      <c r="L1953" s="322"/>
      <c r="M1953" s="364"/>
    </row>
    <row r="1954" spans="1:13" x14ac:dyDescent="0.35">
      <c r="A1954" s="301"/>
      <c r="B1954" s="301"/>
      <c r="C1954" s="301"/>
      <c r="D1954" s="302"/>
      <c r="E1954" s="302"/>
      <c r="F1954" s="301"/>
      <c r="G1954" s="301"/>
      <c r="H1954" s="322"/>
      <c r="I1954" s="322"/>
      <c r="J1954" s="322"/>
      <c r="K1954" s="364"/>
      <c r="L1954" s="322"/>
      <c r="M1954" s="364"/>
    </row>
    <row r="1955" spans="1:13" x14ac:dyDescent="0.35">
      <c r="A1955" s="301"/>
      <c r="B1955" s="301"/>
      <c r="C1955" s="301"/>
      <c r="D1955" s="302"/>
      <c r="E1955" s="302"/>
      <c r="F1955" s="301"/>
      <c r="G1955" s="301"/>
      <c r="H1955" s="322"/>
      <c r="I1955" s="322"/>
      <c r="J1955" s="322"/>
      <c r="K1955" s="364"/>
      <c r="L1955" s="322"/>
      <c r="M1955" s="364"/>
    </row>
    <row r="1956" spans="1:13" x14ac:dyDescent="0.35">
      <c r="A1956" s="301"/>
      <c r="B1956" s="301"/>
      <c r="C1956" s="301"/>
      <c r="D1956" s="302"/>
      <c r="E1956" s="302"/>
      <c r="F1956" s="301"/>
      <c r="G1956" s="301"/>
      <c r="H1956" s="322"/>
      <c r="I1956" s="322"/>
      <c r="J1956" s="322"/>
      <c r="K1956" s="364"/>
      <c r="L1956" s="322"/>
      <c r="M1956" s="364"/>
    </row>
    <row r="1957" spans="1:13" x14ac:dyDescent="0.35">
      <c r="A1957" s="301"/>
      <c r="B1957" s="301"/>
      <c r="C1957" s="301"/>
      <c r="D1957" s="302"/>
      <c r="E1957" s="302"/>
      <c r="F1957" s="301"/>
      <c r="G1957" s="301"/>
      <c r="H1957" s="322"/>
      <c r="I1957" s="322"/>
      <c r="J1957" s="322"/>
      <c r="K1957" s="364"/>
      <c r="L1957" s="322"/>
      <c r="M1957" s="364"/>
    </row>
    <row r="1958" spans="1:13" x14ac:dyDescent="0.35">
      <c r="A1958" s="301"/>
      <c r="B1958" s="301"/>
      <c r="C1958" s="301"/>
      <c r="D1958" s="302"/>
      <c r="E1958" s="302"/>
      <c r="F1958" s="301"/>
      <c r="G1958" s="301"/>
      <c r="H1958" s="322"/>
      <c r="I1958" s="322"/>
      <c r="J1958" s="322"/>
      <c r="K1958" s="364"/>
      <c r="L1958" s="322"/>
      <c r="M1958" s="364"/>
    </row>
    <row r="1959" spans="1:13" x14ac:dyDescent="0.35">
      <c r="A1959" s="301"/>
      <c r="B1959" s="301"/>
      <c r="C1959" s="301"/>
      <c r="D1959" s="302"/>
      <c r="E1959" s="302"/>
      <c r="F1959" s="301"/>
      <c r="G1959" s="301"/>
      <c r="H1959" s="322"/>
      <c r="I1959" s="322"/>
      <c r="J1959" s="322"/>
      <c r="K1959" s="364"/>
      <c r="L1959" s="322"/>
      <c r="M1959" s="364"/>
    </row>
    <row r="1960" spans="1:13" x14ac:dyDescent="0.35">
      <c r="A1960" s="301"/>
      <c r="B1960" s="301"/>
      <c r="C1960" s="301"/>
      <c r="D1960" s="302"/>
      <c r="E1960" s="302"/>
      <c r="F1960" s="301"/>
      <c r="G1960" s="301"/>
      <c r="H1960" s="322"/>
      <c r="I1960" s="322"/>
      <c r="J1960" s="322"/>
      <c r="K1960" s="364"/>
      <c r="L1960" s="322"/>
      <c r="M1960" s="364"/>
    </row>
    <row r="1961" spans="1:13" x14ac:dyDescent="0.35">
      <c r="A1961" s="301"/>
      <c r="B1961" s="301"/>
      <c r="C1961" s="301"/>
      <c r="D1961" s="302"/>
      <c r="E1961" s="302"/>
      <c r="F1961" s="301"/>
      <c r="G1961" s="301"/>
      <c r="H1961" s="322"/>
      <c r="I1961" s="322"/>
      <c r="J1961" s="322"/>
      <c r="K1961" s="364"/>
      <c r="L1961" s="322"/>
      <c r="M1961" s="364"/>
    </row>
    <row r="1962" spans="1:13" x14ac:dyDescent="0.35">
      <c r="A1962" s="301"/>
      <c r="B1962" s="301"/>
      <c r="C1962" s="301"/>
      <c r="D1962" s="302"/>
      <c r="E1962" s="302"/>
      <c r="F1962" s="301"/>
      <c r="G1962" s="301"/>
      <c r="H1962" s="322"/>
      <c r="I1962" s="322"/>
      <c r="J1962" s="322"/>
      <c r="K1962" s="364"/>
      <c r="L1962" s="322"/>
      <c r="M1962" s="364"/>
    </row>
    <row r="1963" spans="1:13" x14ac:dyDescent="0.35">
      <c r="A1963" s="301"/>
      <c r="B1963" s="301"/>
      <c r="C1963" s="301"/>
      <c r="D1963" s="302"/>
      <c r="E1963" s="302"/>
      <c r="F1963" s="301"/>
      <c r="G1963" s="301"/>
      <c r="H1963" s="322"/>
      <c r="I1963" s="322"/>
      <c r="J1963" s="322"/>
      <c r="K1963" s="364"/>
      <c r="L1963" s="322"/>
      <c r="M1963" s="364"/>
    </row>
    <row r="1964" spans="1:13" x14ac:dyDescent="0.35">
      <c r="A1964" s="301"/>
      <c r="B1964" s="301"/>
      <c r="C1964" s="301"/>
      <c r="D1964" s="302"/>
      <c r="E1964" s="302"/>
      <c r="F1964" s="301"/>
      <c r="G1964" s="301"/>
      <c r="H1964" s="322"/>
      <c r="I1964" s="322"/>
      <c r="J1964" s="322"/>
      <c r="K1964" s="364"/>
      <c r="L1964" s="322"/>
      <c r="M1964" s="364"/>
    </row>
    <row r="1965" spans="1:13" x14ac:dyDescent="0.35">
      <c r="A1965" s="301"/>
      <c r="B1965" s="301"/>
      <c r="C1965" s="301"/>
      <c r="D1965" s="302"/>
      <c r="E1965" s="302"/>
      <c r="F1965" s="301"/>
      <c r="G1965" s="301"/>
      <c r="H1965" s="322"/>
      <c r="I1965" s="322"/>
      <c r="J1965" s="322"/>
      <c r="K1965" s="364"/>
      <c r="L1965" s="322"/>
      <c r="M1965" s="364"/>
    </row>
    <row r="1966" spans="1:13" x14ac:dyDescent="0.35">
      <c r="A1966" s="301"/>
      <c r="B1966" s="301"/>
      <c r="C1966" s="301"/>
      <c r="D1966" s="302"/>
      <c r="E1966" s="302"/>
      <c r="F1966" s="301"/>
      <c r="G1966" s="301"/>
      <c r="H1966" s="322"/>
      <c r="I1966" s="322"/>
      <c r="J1966" s="322"/>
      <c r="K1966" s="364"/>
      <c r="L1966" s="322"/>
      <c r="M1966" s="364"/>
    </row>
    <row r="1967" spans="1:13" x14ac:dyDescent="0.35">
      <c r="A1967" s="301"/>
      <c r="B1967" s="301"/>
      <c r="C1967" s="301"/>
      <c r="D1967" s="302"/>
      <c r="E1967" s="302"/>
      <c r="F1967" s="301"/>
      <c r="G1967" s="301"/>
      <c r="H1967" s="322"/>
      <c r="I1967" s="322"/>
      <c r="J1967" s="322"/>
      <c r="K1967" s="364"/>
      <c r="L1967" s="322"/>
      <c r="M1967" s="364"/>
    </row>
    <row r="1968" spans="1:13" x14ac:dyDescent="0.35">
      <c r="A1968" s="301"/>
      <c r="B1968" s="301"/>
      <c r="C1968" s="301"/>
      <c r="D1968" s="302"/>
      <c r="E1968" s="302"/>
      <c r="F1968" s="301"/>
      <c r="G1968" s="301"/>
      <c r="H1968" s="322"/>
      <c r="I1968" s="322"/>
      <c r="J1968" s="322"/>
      <c r="K1968" s="364"/>
      <c r="L1968" s="322"/>
      <c r="M1968" s="364"/>
    </row>
    <row r="1969" spans="1:13" x14ac:dyDescent="0.35">
      <c r="A1969" s="301"/>
      <c r="B1969" s="301"/>
      <c r="C1969" s="301"/>
      <c r="D1969" s="302"/>
      <c r="E1969" s="302"/>
      <c r="F1969" s="301"/>
      <c r="G1969" s="301"/>
      <c r="H1969" s="322"/>
      <c r="I1969" s="322"/>
      <c r="J1969" s="322"/>
      <c r="K1969" s="364"/>
      <c r="L1969" s="322"/>
      <c r="M1969" s="364"/>
    </row>
    <row r="1970" spans="1:13" x14ac:dyDescent="0.35">
      <c r="A1970" s="301"/>
      <c r="B1970" s="301"/>
      <c r="C1970" s="301"/>
      <c r="D1970" s="302"/>
      <c r="E1970" s="302"/>
      <c r="F1970" s="301"/>
      <c r="G1970" s="301"/>
      <c r="H1970" s="322"/>
      <c r="I1970" s="322"/>
      <c r="J1970" s="322"/>
      <c r="K1970" s="364"/>
      <c r="L1970" s="322"/>
      <c r="M1970" s="364"/>
    </row>
    <row r="1971" spans="1:13" x14ac:dyDescent="0.35">
      <c r="A1971" s="301"/>
      <c r="B1971" s="301"/>
      <c r="C1971" s="301"/>
      <c r="D1971" s="302"/>
      <c r="E1971" s="302"/>
      <c r="F1971" s="301"/>
      <c r="G1971" s="301"/>
      <c r="H1971" s="322"/>
      <c r="I1971" s="322"/>
      <c r="J1971" s="322"/>
      <c r="K1971" s="364"/>
      <c r="L1971" s="322"/>
      <c r="M1971" s="364"/>
    </row>
    <row r="1972" spans="1:13" x14ac:dyDescent="0.35">
      <c r="A1972" s="301"/>
      <c r="B1972" s="301"/>
      <c r="C1972" s="301"/>
      <c r="D1972" s="302"/>
      <c r="E1972" s="302"/>
      <c r="F1972" s="301"/>
      <c r="G1972" s="301"/>
      <c r="H1972" s="322"/>
      <c r="I1972" s="322"/>
      <c r="J1972" s="322"/>
      <c r="K1972" s="364"/>
      <c r="L1972" s="322"/>
      <c r="M1972" s="364"/>
    </row>
    <row r="1973" spans="1:13" x14ac:dyDescent="0.35">
      <c r="A1973" s="301"/>
      <c r="B1973" s="301"/>
      <c r="C1973" s="301"/>
      <c r="D1973" s="302"/>
      <c r="E1973" s="302"/>
      <c r="F1973" s="301"/>
      <c r="G1973" s="301"/>
      <c r="H1973" s="322"/>
      <c r="I1973" s="322"/>
      <c r="J1973" s="322"/>
      <c r="K1973" s="364"/>
      <c r="L1973" s="322"/>
      <c r="M1973" s="364"/>
    </row>
    <row r="1974" spans="1:13" x14ac:dyDescent="0.35">
      <c r="A1974" s="301"/>
      <c r="B1974" s="301"/>
      <c r="C1974" s="301"/>
      <c r="D1974" s="302"/>
      <c r="E1974" s="302"/>
      <c r="F1974" s="301"/>
      <c r="G1974" s="301"/>
      <c r="H1974" s="322"/>
      <c r="I1974" s="322"/>
      <c r="J1974" s="322"/>
      <c r="K1974" s="364"/>
      <c r="L1974" s="322"/>
      <c r="M1974" s="364"/>
    </row>
    <row r="1975" spans="1:13" x14ac:dyDescent="0.35">
      <c r="A1975" s="301"/>
      <c r="B1975" s="301"/>
      <c r="C1975" s="301"/>
      <c r="D1975" s="302"/>
      <c r="E1975" s="302"/>
      <c r="F1975" s="301"/>
      <c r="G1975" s="301"/>
      <c r="H1975" s="322"/>
      <c r="I1975" s="322"/>
      <c r="J1975" s="322"/>
      <c r="K1975" s="364"/>
      <c r="L1975" s="322"/>
      <c r="M1975" s="364"/>
    </row>
    <row r="1976" spans="1:13" x14ac:dyDescent="0.35">
      <c r="A1976" s="301"/>
      <c r="B1976" s="301"/>
      <c r="C1976" s="301"/>
      <c r="D1976" s="302"/>
      <c r="E1976" s="302"/>
      <c r="F1976" s="301"/>
      <c r="G1976" s="301"/>
      <c r="H1976" s="322"/>
      <c r="I1976" s="322"/>
      <c r="J1976" s="322"/>
      <c r="K1976" s="364"/>
      <c r="L1976" s="322"/>
      <c r="M1976" s="364"/>
    </row>
    <row r="1977" spans="1:13" x14ac:dyDescent="0.35">
      <c r="A1977" s="301"/>
      <c r="B1977" s="301"/>
      <c r="C1977" s="301"/>
      <c r="D1977" s="302"/>
      <c r="E1977" s="302"/>
      <c r="F1977" s="301"/>
      <c r="G1977" s="301"/>
      <c r="H1977" s="322"/>
      <c r="I1977" s="322"/>
      <c r="J1977" s="322"/>
      <c r="K1977" s="364"/>
      <c r="L1977" s="322"/>
      <c r="M1977" s="364"/>
    </row>
    <row r="1978" spans="1:13" x14ac:dyDescent="0.35">
      <c r="A1978" s="301"/>
      <c r="B1978" s="301"/>
      <c r="C1978" s="301"/>
      <c r="D1978" s="302"/>
      <c r="E1978" s="302"/>
      <c r="F1978" s="301"/>
      <c r="G1978" s="301"/>
      <c r="H1978" s="322"/>
      <c r="I1978" s="322"/>
      <c r="J1978" s="322"/>
      <c r="K1978" s="364"/>
      <c r="L1978" s="322"/>
      <c r="M1978" s="364"/>
    </row>
    <row r="1979" spans="1:13" x14ac:dyDescent="0.35">
      <c r="A1979" s="301"/>
      <c r="B1979" s="301"/>
      <c r="C1979" s="301"/>
      <c r="D1979" s="302"/>
      <c r="E1979" s="302"/>
      <c r="F1979" s="301"/>
      <c r="G1979" s="301"/>
      <c r="H1979" s="322"/>
      <c r="I1979" s="322"/>
      <c r="J1979" s="322"/>
      <c r="K1979" s="364"/>
      <c r="L1979" s="322"/>
      <c r="M1979" s="364"/>
    </row>
    <row r="1980" spans="1:13" x14ac:dyDescent="0.35">
      <c r="A1980" s="301"/>
      <c r="B1980" s="301"/>
      <c r="C1980" s="301"/>
      <c r="D1980" s="302"/>
      <c r="E1980" s="302"/>
      <c r="F1980" s="301"/>
      <c r="G1980" s="301"/>
      <c r="H1980" s="322"/>
      <c r="I1980" s="322"/>
      <c r="J1980" s="322"/>
      <c r="K1980" s="364"/>
      <c r="L1980" s="322"/>
      <c r="M1980" s="364"/>
    </row>
    <row r="1981" spans="1:13" x14ac:dyDescent="0.35">
      <c r="A1981" s="301"/>
      <c r="B1981" s="301"/>
      <c r="C1981" s="301"/>
      <c r="D1981" s="302"/>
      <c r="E1981" s="302"/>
      <c r="F1981" s="301"/>
      <c r="G1981" s="301"/>
      <c r="H1981" s="322"/>
      <c r="I1981" s="322"/>
      <c r="J1981" s="322"/>
      <c r="K1981" s="364"/>
      <c r="L1981" s="322"/>
      <c r="M1981" s="364"/>
    </row>
    <row r="1982" spans="1:13" x14ac:dyDescent="0.35">
      <c r="A1982" s="301"/>
      <c r="B1982" s="301"/>
      <c r="C1982" s="301"/>
      <c r="D1982" s="302"/>
      <c r="E1982" s="302"/>
      <c r="F1982" s="301"/>
      <c r="G1982" s="301"/>
      <c r="H1982" s="322"/>
      <c r="I1982" s="322"/>
      <c r="J1982" s="322"/>
      <c r="K1982" s="364"/>
      <c r="L1982" s="322"/>
      <c r="M1982" s="364"/>
    </row>
    <row r="1983" spans="1:13" x14ac:dyDescent="0.35">
      <c r="A1983" s="301"/>
      <c r="B1983" s="301"/>
      <c r="C1983" s="301"/>
      <c r="D1983" s="302"/>
      <c r="E1983" s="302"/>
      <c r="F1983" s="301"/>
      <c r="G1983" s="301"/>
      <c r="H1983" s="322"/>
      <c r="I1983" s="322"/>
      <c r="J1983" s="322"/>
      <c r="K1983" s="364"/>
      <c r="L1983" s="322"/>
      <c r="M1983" s="364"/>
    </row>
    <row r="1984" spans="1:13" x14ac:dyDescent="0.35">
      <c r="A1984" s="301"/>
      <c r="B1984" s="301"/>
      <c r="C1984" s="301"/>
      <c r="D1984" s="302"/>
      <c r="E1984" s="302"/>
      <c r="F1984" s="301"/>
      <c r="G1984" s="301"/>
      <c r="H1984" s="322"/>
      <c r="I1984" s="322"/>
      <c r="J1984" s="322"/>
      <c r="K1984" s="364"/>
      <c r="L1984" s="322"/>
      <c r="M1984" s="364"/>
    </row>
    <row r="1985" spans="1:13" x14ac:dyDescent="0.35">
      <c r="A1985" s="301"/>
      <c r="B1985" s="301"/>
      <c r="C1985" s="301"/>
      <c r="D1985" s="302"/>
      <c r="E1985" s="302"/>
      <c r="F1985" s="301"/>
      <c r="G1985" s="301"/>
      <c r="H1985" s="322"/>
      <c r="I1985" s="322"/>
      <c r="J1985" s="322"/>
      <c r="K1985" s="364"/>
      <c r="L1985" s="322"/>
      <c r="M1985" s="364"/>
    </row>
    <row r="1986" spans="1:13" x14ac:dyDescent="0.35">
      <c r="A1986" s="301"/>
      <c r="B1986" s="301"/>
      <c r="C1986" s="301"/>
      <c r="D1986" s="302"/>
      <c r="E1986" s="302"/>
      <c r="F1986" s="301"/>
      <c r="G1986" s="301"/>
      <c r="H1986" s="322"/>
      <c r="I1986" s="322"/>
      <c r="J1986" s="322"/>
      <c r="K1986" s="364"/>
      <c r="L1986" s="322"/>
      <c r="M1986" s="364"/>
    </row>
    <row r="1987" spans="1:13" x14ac:dyDescent="0.35">
      <c r="A1987" s="301"/>
      <c r="B1987" s="301"/>
      <c r="C1987" s="301"/>
      <c r="D1987" s="302"/>
      <c r="E1987" s="302"/>
      <c r="F1987" s="301"/>
      <c r="G1987" s="301"/>
      <c r="H1987" s="322"/>
      <c r="I1987" s="322"/>
      <c r="J1987" s="322"/>
      <c r="K1987" s="364"/>
      <c r="L1987" s="322"/>
      <c r="M1987" s="364"/>
    </row>
    <row r="1988" spans="1:13" x14ac:dyDescent="0.35">
      <c r="A1988" s="301"/>
      <c r="B1988" s="301"/>
      <c r="C1988" s="301"/>
      <c r="D1988" s="302"/>
      <c r="E1988" s="302"/>
      <c r="F1988" s="301"/>
      <c r="G1988" s="301"/>
      <c r="H1988" s="322"/>
      <c r="I1988" s="322"/>
      <c r="J1988" s="322"/>
      <c r="K1988" s="364"/>
      <c r="L1988" s="322"/>
      <c r="M1988" s="364"/>
    </row>
    <row r="1989" spans="1:13" x14ac:dyDescent="0.35">
      <c r="A1989" s="301"/>
      <c r="B1989" s="301"/>
      <c r="C1989" s="301"/>
      <c r="D1989" s="302"/>
      <c r="E1989" s="302"/>
      <c r="F1989" s="301"/>
      <c r="G1989" s="301"/>
      <c r="H1989" s="322"/>
      <c r="I1989" s="322"/>
      <c r="J1989" s="322"/>
      <c r="K1989" s="364"/>
      <c r="L1989" s="322"/>
      <c r="M1989" s="364"/>
    </row>
    <row r="1990" spans="1:13" x14ac:dyDescent="0.35">
      <c r="A1990" s="301"/>
      <c r="B1990" s="301"/>
      <c r="C1990" s="301"/>
      <c r="D1990" s="302"/>
      <c r="E1990" s="302"/>
      <c r="F1990" s="301"/>
      <c r="G1990" s="301"/>
      <c r="H1990" s="322"/>
      <c r="I1990" s="322"/>
      <c r="J1990" s="322"/>
      <c r="K1990" s="364"/>
      <c r="L1990" s="322"/>
      <c r="M1990" s="364"/>
    </row>
    <row r="1991" spans="1:13" x14ac:dyDescent="0.35">
      <c r="A1991" s="301"/>
      <c r="B1991" s="301"/>
      <c r="C1991" s="301"/>
      <c r="D1991" s="302"/>
      <c r="E1991" s="302"/>
      <c r="F1991" s="301"/>
      <c r="G1991" s="301"/>
      <c r="H1991" s="322"/>
      <c r="I1991" s="322"/>
      <c r="J1991" s="322"/>
      <c r="K1991" s="364"/>
      <c r="L1991" s="322"/>
      <c r="M1991" s="364"/>
    </row>
    <row r="1992" spans="1:13" x14ac:dyDescent="0.35">
      <c r="A1992" s="301"/>
      <c r="B1992" s="301"/>
      <c r="C1992" s="301"/>
      <c r="D1992" s="302"/>
      <c r="E1992" s="302"/>
      <c r="F1992" s="301"/>
      <c r="G1992" s="301"/>
      <c r="H1992" s="322"/>
      <c r="I1992" s="322"/>
      <c r="J1992" s="322"/>
      <c r="K1992" s="364"/>
      <c r="L1992" s="322"/>
      <c r="M1992" s="364"/>
    </row>
    <row r="1993" spans="1:13" x14ac:dyDescent="0.35">
      <c r="A1993" s="301"/>
      <c r="B1993" s="301"/>
      <c r="C1993" s="301"/>
      <c r="D1993" s="302"/>
      <c r="E1993" s="302"/>
      <c r="F1993" s="301"/>
      <c r="G1993" s="301"/>
      <c r="H1993" s="322"/>
      <c r="I1993" s="322"/>
      <c r="J1993" s="322"/>
      <c r="K1993" s="364"/>
      <c r="L1993" s="322"/>
      <c r="M1993" s="364"/>
    </row>
    <row r="1994" spans="1:13" x14ac:dyDescent="0.35">
      <c r="A1994" s="301"/>
      <c r="B1994" s="301"/>
      <c r="C1994" s="301"/>
      <c r="D1994" s="302"/>
      <c r="E1994" s="302"/>
      <c r="F1994" s="301"/>
      <c r="G1994" s="301"/>
      <c r="H1994" s="322"/>
      <c r="I1994" s="322"/>
      <c r="J1994" s="322"/>
      <c r="K1994" s="364"/>
      <c r="L1994" s="322"/>
      <c r="M1994" s="364"/>
    </row>
    <row r="1995" spans="1:13" x14ac:dyDescent="0.35">
      <c r="A1995" s="301"/>
      <c r="B1995" s="301"/>
      <c r="C1995" s="301"/>
      <c r="D1995" s="302"/>
      <c r="E1995" s="302"/>
      <c r="F1995" s="301"/>
      <c r="G1995" s="301"/>
      <c r="H1995" s="322"/>
      <c r="I1995" s="322"/>
      <c r="J1995" s="322"/>
      <c r="K1995" s="364"/>
      <c r="L1995" s="322"/>
      <c r="M1995" s="364"/>
    </row>
    <row r="1996" spans="1:13" x14ac:dyDescent="0.35">
      <c r="A1996" s="301"/>
      <c r="B1996" s="301"/>
      <c r="C1996" s="301"/>
      <c r="D1996" s="302"/>
      <c r="E1996" s="302"/>
      <c r="F1996" s="301"/>
      <c r="G1996" s="301"/>
      <c r="H1996" s="322"/>
      <c r="I1996" s="322"/>
      <c r="J1996" s="322"/>
      <c r="K1996" s="364"/>
      <c r="L1996" s="322"/>
      <c r="M1996" s="364"/>
    </row>
    <row r="1997" spans="1:13" x14ac:dyDescent="0.35">
      <c r="A1997" s="301"/>
      <c r="B1997" s="301"/>
      <c r="C1997" s="301"/>
      <c r="D1997" s="302"/>
      <c r="E1997" s="302"/>
      <c r="F1997" s="301"/>
      <c r="G1997" s="301"/>
      <c r="H1997" s="322"/>
      <c r="I1997" s="322"/>
      <c r="J1997" s="322"/>
      <c r="K1997" s="364"/>
      <c r="L1997" s="322"/>
      <c r="M1997" s="364"/>
    </row>
    <row r="1998" spans="1:13" x14ac:dyDescent="0.35">
      <c r="A1998" s="301"/>
      <c r="B1998" s="301"/>
      <c r="C1998" s="301"/>
      <c r="D1998" s="302"/>
      <c r="E1998" s="302"/>
      <c r="F1998" s="301"/>
      <c r="G1998" s="301"/>
      <c r="H1998" s="322"/>
      <c r="I1998" s="322"/>
      <c r="J1998" s="322"/>
      <c r="K1998" s="364"/>
      <c r="L1998" s="322"/>
      <c r="M1998" s="364"/>
    </row>
    <row r="1999" spans="1:13" x14ac:dyDescent="0.35">
      <c r="A1999" s="301"/>
      <c r="B1999" s="301"/>
      <c r="C1999" s="301"/>
      <c r="D1999" s="302"/>
      <c r="E1999" s="302"/>
      <c r="F1999" s="301"/>
      <c r="G1999" s="301"/>
      <c r="H1999" s="322"/>
      <c r="I1999" s="322"/>
      <c r="J1999" s="322"/>
      <c r="K1999" s="364"/>
      <c r="L1999" s="322"/>
      <c r="M1999" s="364"/>
    </row>
    <row r="2000" spans="1:13" x14ac:dyDescent="0.35">
      <c r="A2000" s="301"/>
      <c r="B2000" s="301"/>
      <c r="C2000" s="301"/>
      <c r="D2000" s="302"/>
      <c r="E2000" s="302"/>
      <c r="F2000" s="301"/>
      <c r="G2000" s="301"/>
      <c r="H2000" s="322"/>
      <c r="I2000" s="322"/>
      <c r="J2000" s="322"/>
      <c r="K2000" s="364"/>
      <c r="L2000" s="322"/>
      <c r="M2000" s="364"/>
    </row>
    <row r="2001" spans="1:13" x14ac:dyDescent="0.35">
      <c r="A2001" s="301"/>
      <c r="B2001" s="301"/>
      <c r="C2001" s="301"/>
      <c r="D2001" s="302"/>
      <c r="E2001" s="302"/>
      <c r="F2001" s="301"/>
      <c r="G2001" s="301"/>
      <c r="H2001" s="322"/>
      <c r="I2001" s="322"/>
      <c r="J2001" s="322"/>
      <c r="K2001" s="364"/>
      <c r="L2001" s="322"/>
      <c r="M2001" s="364"/>
    </row>
    <row r="2002" spans="1:13" x14ac:dyDescent="0.35">
      <c r="A2002" s="301"/>
      <c r="B2002" s="301"/>
      <c r="C2002" s="301"/>
      <c r="D2002" s="302"/>
      <c r="E2002" s="302"/>
      <c r="F2002" s="301"/>
      <c r="G2002" s="301"/>
      <c r="H2002" s="322"/>
      <c r="I2002" s="322"/>
      <c r="J2002" s="322"/>
      <c r="K2002" s="364"/>
      <c r="L2002" s="322"/>
      <c r="M2002" s="364"/>
    </row>
    <row r="2003" spans="1:13" x14ac:dyDescent="0.35">
      <c r="A2003" s="301"/>
      <c r="B2003" s="301"/>
      <c r="C2003" s="301"/>
      <c r="D2003" s="302"/>
      <c r="E2003" s="302"/>
      <c r="F2003" s="301"/>
      <c r="G2003" s="301"/>
      <c r="H2003" s="322"/>
      <c r="I2003" s="322"/>
      <c r="J2003" s="322"/>
      <c r="K2003" s="364"/>
      <c r="L2003" s="322"/>
      <c r="M2003" s="364"/>
    </row>
    <row r="2004" spans="1:13" x14ac:dyDescent="0.35">
      <c r="A2004" s="301"/>
      <c r="B2004" s="301"/>
      <c r="C2004" s="301"/>
      <c r="D2004" s="302"/>
      <c r="E2004" s="302"/>
      <c r="F2004" s="301"/>
      <c r="G2004" s="301"/>
      <c r="H2004" s="322"/>
      <c r="I2004" s="322"/>
      <c r="J2004" s="322"/>
      <c r="K2004" s="364"/>
      <c r="L2004" s="322"/>
      <c r="M2004" s="364"/>
    </row>
    <row r="2005" spans="1:13" x14ac:dyDescent="0.35">
      <c r="A2005" s="301"/>
      <c r="B2005" s="301"/>
      <c r="C2005" s="301"/>
      <c r="D2005" s="302"/>
      <c r="E2005" s="302"/>
      <c r="F2005" s="301"/>
      <c r="G2005" s="301"/>
      <c r="H2005" s="322"/>
      <c r="I2005" s="322"/>
      <c r="J2005" s="322"/>
      <c r="K2005" s="364"/>
      <c r="L2005" s="322"/>
      <c r="M2005" s="364"/>
    </row>
    <row r="2006" spans="1:13" x14ac:dyDescent="0.35">
      <c r="A2006" s="301"/>
      <c r="B2006" s="301"/>
      <c r="C2006" s="301"/>
      <c r="D2006" s="302"/>
      <c r="E2006" s="302"/>
      <c r="F2006" s="301"/>
      <c r="G2006" s="301"/>
      <c r="H2006" s="322"/>
      <c r="I2006" s="322"/>
      <c r="J2006" s="322"/>
      <c r="K2006" s="364"/>
      <c r="L2006" s="322"/>
      <c r="M2006" s="364"/>
    </row>
    <row r="2007" spans="1:13" x14ac:dyDescent="0.35">
      <c r="A2007" s="301"/>
      <c r="B2007" s="301"/>
      <c r="C2007" s="301"/>
      <c r="D2007" s="302"/>
      <c r="E2007" s="302"/>
      <c r="F2007" s="301"/>
      <c r="G2007" s="301"/>
      <c r="H2007" s="322"/>
      <c r="I2007" s="322"/>
      <c r="J2007" s="322"/>
      <c r="K2007" s="364"/>
      <c r="L2007" s="322"/>
      <c r="M2007" s="364"/>
    </row>
    <row r="2008" spans="1:13" x14ac:dyDescent="0.35">
      <c r="A2008" s="301"/>
      <c r="B2008" s="301"/>
      <c r="C2008" s="301"/>
      <c r="D2008" s="302"/>
      <c r="E2008" s="302"/>
      <c r="F2008" s="301"/>
      <c r="G2008" s="301"/>
      <c r="H2008" s="322"/>
      <c r="I2008" s="322"/>
      <c r="J2008" s="322"/>
      <c r="K2008" s="364"/>
      <c r="L2008" s="322"/>
      <c r="M2008" s="364"/>
    </row>
    <row r="2009" spans="1:13" x14ac:dyDescent="0.35">
      <c r="A2009" s="301"/>
      <c r="B2009" s="301"/>
      <c r="C2009" s="301"/>
      <c r="D2009" s="302"/>
      <c r="E2009" s="302"/>
      <c r="F2009" s="301"/>
      <c r="G2009" s="301"/>
      <c r="H2009" s="322"/>
      <c r="I2009" s="322"/>
      <c r="J2009" s="322"/>
      <c r="K2009" s="364"/>
      <c r="L2009" s="322"/>
      <c r="M2009" s="364"/>
    </row>
    <row r="2010" spans="1:13" x14ac:dyDescent="0.35">
      <c r="A2010" s="301"/>
      <c r="B2010" s="301"/>
      <c r="C2010" s="301"/>
      <c r="D2010" s="302"/>
      <c r="E2010" s="302"/>
      <c r="F2010" s="301"/>
      <c r="G2010" s="301"/>
      <c r="H2010" s="322"/>
      <c r="I2010" s="322"/>
      <c r="J2010" s="322"/>
      <c r="K2010" s="364"/>
      <c r="L2010" s="322"/>
      <c r="M2010" s="364"/>
    </row>
    <row r="2011" spans="1:13" x14ac:dyDescent="0.35">
      <c r="A2011" s="301"/>
      <c r="B2011" s="301"/>
      <c r="C2011" s="301"/>
      <c r="D2011" s="302"/>
      <c r="E2011" s="302"/>
      <c r="F2011" s="301"/>
      <c r="G2011" s="301"/>
      <c r="H2011" s="322"/>
      <c r="I2011" s="322"/>
      <c r="J2011" s="322"/>
      <c r="K2011" s="364"/>
      <c r="L2011" s="322"/>
      <c r="M2011" s="364"/>
    </row>
    <row r="2012" spans="1:13" x14ac:dyDescent="0.35">
      <c r="A2012" s="301"/>
      <c r="B2012" s="301"/>
      <c r="C2012" s="301"/>
      <c r="D2012" s="302"/>
      <c r="E2012" s="302"/>
      <c r="F2012" s="301"/>
      <c r="G2012" s="301"/>
      <c r="H2012" s="322"/>
      <c r="I2012" s="322"/>
      <c r="J2012" s="322"/>
      <c r="K2012" s="364"/>
      <c r="L2012" s="322"/>
      <c r="M2012" s="364"/>
    </row>
    <row r="2013" spans="1:13" x14ac:dyDescent="0.35">
      <c r="A2013" s="301"/>
      <c r="B2013" s="301"/>
      <c r="C2013" s="301"/>
      <c r="D2013" s="302"/>
      <c r="E2013" s="302"/>
      <c r="F2013" s="301"/>
      <c r="G2013" s="301"/>
      <c r="H2013" s="322"/>
      <c r="I2013" s="322"/>
      <c r="J2013" s="322"/>
      <c r="K2013" s="364"/>
      <c r="L2013" s="322"/>
      <c r="M2013" s="364"/>
    </row>
    <row r="2014" spans="1:13" x14ac:dyDescent="0.35">
      <c r="A2014" s="301"/>
      <c r="B2014" s="301"/>
      <c r="C2014" s="301"/>
      <c r="D2014" s="302"/>
      <c r="E2014" s="302"/>
      <c r="F2014" s="301"/>
      <c r="G2014" s="301"/>
      <c r="H2014" s="322"/>
      <c r="I2014" s="322"/>
      <c r="J2014" s="322"/>
      <c r="K2014" s="364"/>
      <c r="L2014" s="322"/>
      <c r="M2014" s="364"/>
    </row>
    <row r="2015" spans="1:13" x14ac:dyDescent="0.35">
      <c r="A2015" s="301"/>
      <c r="B2015" s="301"/>
      <c r="C2015" s="301"/>
      <c r="D2015" s="302"/>
      <c r="E2015" s="302"/>
      <c r="F2015" s="301"/>
      <c r="G2015" s="301"/>
      <c r="H2015" s="322"/>
      <c r="I2015" s="322"/>
      <c r="J2015" s="322"/>
      <c r="K2015" s="364"/>
      <c r="L2015" s="322"/>
      <c r="M2015" s="364"/>
    </row>
    <row r="2016" spans="1:13" x14ac:dyDescent="0.35">
      <c r="A2016" s="301"/>
      <c r="B2016" s="301"/>
      <c r="C2016" s="301"/>
      <c r="D2016" s="302"/>
      <c r="E2016" s="302"/>
      <c r="F2016" s="301"/>
      <c r="G2016" s="301"/>
      <c r="H2016" s="322"/>
      <c r="I2016" s="322"/>
      <c r="J2016" s="322"/>
      <c r="K2016" s="364"/>
      <c r="L2016" s="322"/>
      <c r="M2016" s="364"/>
    </row>
    <row r="2017" spans="1:13" x14ac:dyDescent="0.35">
      <c r="A2017" s="301"/>
      <c r="B2017" s="301"/>
      <c r="C2017" s="301"/>
      <c r="D2017" s="302"/>
      <c r="E2017" s="302"/>
      <c r="F2017" s="301"/>
      <c r="G2017" s="301"/>
      <c r="H2017" s="322"/>
      <c r="I2017" s="322"/>
      <c r="J2017" s="322"/>
      <c r="K2017" s="364"/>
      <c r="L2017" s="322"/>
      <c r="M2017" s="364"/>
    </row>
    <row r="2018" spans="1:13" x14ac:dyDescent="0.35">
      <c r="A2018" s="301"/>
      <c r="B2018" s="301"/>
      <c r="C2018" s="301"/>
      <c r="D2018" s="302"/>
      <c r="E2018" s="302"/>
      <c r="F2018" s="301"/>
      <c r="G2018" s="301"/>
      <c r="H2018" s="322"/>
      <c r="I2018" s="322"/>
      <c r="J2018" s="322"/>
      <c r="K2018" s="364"/>
      <c r="L2018" s="322"/>
      <c r="M2018" s="364"/>
    </row>
    <row r="2019" spans="1:13" x14ac:dyDescent="0.35">
      <c r="A2019" s="301"/>
      <c r="B2019" s="301"/>
      <c r="C2019" s="301"/>
      <c r="D2019" s="302"/>
      <c r="E2019" s="302"/>
      <c r="F2019" s="301"/>
      <c r="G2019" s="301"/>
      <c r="H2019" s="322"/>
      <c r="I2019" s="322"/>
      <c r="J2019" s="322"/>
      <c r="K2019" s="364"/>
      <c r="L2019" s="322"/>
      <c r="M2019" s="364"/>
    </row>
    <row r="2020" spans="1:13" x14ac:dyDescent="0.35">
      <c r="A2020" s="301"/>
      <c r="B2020" s="301"/>
      <c r="C2020" s="301"/>
      <c r="D2020" s="302"/>
      <c r="E2020" s="302"/>
      <c r="F2020" s="301"/>
      <c r="G2020" s="301"/>
      <c r="H2020" s="322"/>
      <c r="I2020" s="322"/>
      <c r="J2020" s="322"/>
      <c r="K2020" s="364"/>
      <c r="L2020" s="322"/>
      <c r="M2020" s="364"/>
    </row>
    <row r="2021" spans="1:13" x14ac:dyDescent="0.35">
      <c r="A2021" s="301"/>
      <c r="B2021" s="301"/>
      <c r="C2021" s="301"/>
      <c r="D2021" s="302"/>
      <c r="E2021" s="302"/>
      <c r="F2021" s="301"/>
      <c r="G2021" s="301"/>
      <c r="H2021" s="322"/>
      <c r="I2021" s="322"/>
      <c r="J2021" s="322"/>
      <c r="K2021" s="364"/>
      <c r="L2021" s="322"/>
      <c r="M2021" s="364"/>
    </row>
    <row r="2022" spans="1:13" x14ac:dyDescent="0.35">
      <c r="A2022" s="301"/>
      <c r="B2022" s="301"/>
      <c r="C2022" s="301"/>
      <c r="D2022" s="302"/>
      <c r="E2022" s="302"/>
      <c r="F2022" s="301"/>
      <c r="G2022" s="301"/>
      <c r="H2022" s="322"/>
      <c r="I2022" s="322"/>
      <c r="J2022" s="322"/>
      <c r="K2022" s="364"/>
      <c r="L2022" s="322"/>
      <c r="M2022" s="364"/>
    </row>
    <row r="2023" spans="1:13" x14ac:dyDescent="0.35">
      <c r="A2023" s="301"/>
      <c r="B2023" s="301"/>
      <c r="C2023" s="301"/>
      <c r="D2023" s="302"/>
      <c r="E2023" s="302"/>
      <c r="F2023" s="301"/>
      <c r="G2023" s="301"/>
      <c r="H2023" s="322"/>
      <c r="I2023" s="322"/>
      <c r="J2023" s="322"/>
      <c r="K2023" s="364"/>
      <c r="L2023" s="322"/>
      <c r="M2023" s="364"/>
    </row>
    <row r="2024" spans="1:13" x14ac:dyDescent="0.35">
      <c r="A2024" s="301"/>
      <c r="B2024" s="301"/>
      <c r="C2024" s="301"/>
      <c r="D2024" s="302"/>
      <c r="E2024" s="302"/>
      <c r="F2024" s="301"/>
      <c r="G2024" s="301"/>
      <c r="H2024" s="322"/>
      <c r="I2024" s="322"/>
      <c r="J2024" s="322"/>
      <c r="K2024" s="364"/>
      <c r="L2024" s="322"/>
      <c r="M2024" s="364"/>
    </row>
    <row r="2025" spans="1:13" x14ac:dyDescent="0.35">
      <c r="A2025" s="301"/>
      <c r="B2025" s="301"/>
      <c r="C2025" s="301"/>
      <c r="D2025" s="302"/>
      <c r="E2025" s="302"/>
      <c r="F2025" s="301"/>
      <c r="G2025" s="301"/>
      <c r="H2025" s="322"/>
      <c r="I2025" s="322"/>
      <c r="J2025" s="322"/>
      <c r="K2025" s="364"/>
      <c r="L2025" s="322"/>
      <c r="M2025" s="364"/>
    </row>
    <row r="2026" spans="1:13" x14ac:dyDescent="0.35">
      <c r="A2026" s="301"/>
      <c r="B2026" s="301"/>
      <c r="C2026" s="301"/>
      <c r="D2026" s="302"/>
      <c r="E2026" s="302"/>
      <c r="F2026" s="301"/>
      <c r="G2026" s="301"/>
      <c r="H2026" s="322"/>
      <c r="I2026" s="322"/>
      <c r="J2026" s="322"/>
      <c r="K2026" s="364"/>
      <c r="L2026" s="322"/>
      <c r="M2026" s="364"/>
    </row>
    <row r="2027" spans="1:13" x14ac:dyDescent="0.35">
      <c r="A2027" s="301"/>
      <c r="B2027" s="301"/>
      <c r="C2027" s="301"/>
      <c r="D2027" s="302"/>
      <c r="E2027" s="302"/>
      <c r="F2027" s="301"/>
      <c r="G2027" s="301"/>
      <c r="H2027" s="322"/>
      <c r="I2027" s="322"/>
      <c r="J2027" s="322"/>
      <c r="K2027" s="364"/>
      <c r="L2027" s="322"/>
      <c r="M2027" s="364"/>
    </row>
    <row r="2028" spans="1:13" x14ac:dyDescent="0.35">
      <c r="A2028" s="301"/>
      <c r="B2028" s="301"/>
      <c r="C2028" s="301"/>
      <c r="D2028" s="302"/>
      <c r="E2028" s="302"/>
      <c r="F2028" s="301"/>
      <c r="G2028" s="301"/>
      <c r="H2028" s="322"/>
      <c r="I2028" s="322"/>
      <c r="J2028" s="322"/>
      <c r="K2028" s="364"/>
      <c r="L2028" s="322"/>
      <c r="M2028" s="364"/>
    </row>
    <row r="2029" spans="1:13" x14ac:dyDescent="0.35">
      <c r="A2029" s="301"/>
      <c r="B2029" s="301"/>
      <c r="C2029" s="301"/>
      <c r="D2029" s="302"/>
      <c r="E2029" s="302"/>
      <c r="F2029" s="301"/>
      <c r="G2029" s="301"/>
      <c r="H2029" s="322"/>
      <c r="I2029" s="322"/>
      <c r="J2029" s="322"/>
      <c r="K2029" s="364"/>
      <c r="L2029" s="322"/>
      <c r="M2029" s="364"/>
    </row>
    <row r="2030" spans="1:13" x14ac:dyDescent="0.35">
      <c r="A2030" s="301"/>
      <c r="B2030" s="301"/>
      <c r="C2030" s="301"/>
      <c r="D2030" s="302"/>
      <c r="E2030" s="302"/>
      <c r="F2030" s="301"/>
      <c r="G2030" s="301"/>
      <c r="H2030" s="322"/>
      <c r="I2030" s="322"/>
      <c r="J2030" s="322"/>
      <c r="K2030" s="364"/>
      <c r="L2030" s="322"/>
      <c r="M2030" s="364"/>
    </row>
    <row r="2031" spans="1:13" x14ac:dyDescent="0.35">
      <c r="A2031" s="301"/>
      <c r="B2031" s="301"/>
      <c r="C2031" s="301"/>
      <c r="D2031" s="302"/>
      <c r="E2031" s="302"/>
      <c r="F2031" s="301"/>
      <c r="G2031" s="301"/>
      <c r="H2031" s="322"/>
      <c r="I2031" s="322"/>
      <c r="J2031" s="322"/>
      <c r="K2031" s="364"/>
      <c r="L2031" s="322"/>
      <c r="M2031" s="364"/>
    </row>
    <row r="2032" spans="1:13" x14ac:dyDescent="0.35">
      <c r="A2032" s="301"/>
      <c r="B2032" s="301"/>
      <c r="C2032" s="301"/>
      <c r="D2032" s="302"/>
      <c r="E2032" s="302"/>
      <c r="F2032" s="301"/>
      <c r="G2032" s="301"/>
      <c r="H2032" s="322"/>
      <c r="I2032" s="322"/>
      <c r="J2032" s="322"/>
      <c r="K2032" s="364"/>
      <c r="L2032" s="322"/>
      <c r="M2032" s="364"/>
    </row>
    <row r="2033" spans="1:13" x14ac:dyDescent="0.35">
      <c r="A2033" s="301"/>
      <c r="B2033" s="301"/>
      <c r="C2033" s="301"/>
      <c r="D2033" s="302"/>
      <c r="E2033" s="302"/>
      <c r="F2033" s="301"/>
      <c r="G2033" s="301"/>
      <c r="H2033" s="322"/>
      <c r="I2033" s="322"/>
      <c r="J2033" s="322"/>
      <c r="K2033" s="364"/>
      <c r="L2033" s="322"/>
      <c r="M2033" s="364"/>
    </row>
    <row r="2034" spans="1:13" x14ac:dyDescent="0.35">
      <c r="A2034" s="301"/>
      <c r="B2034" s="301"/>
      <c r="C2034" s="301"/>
      <c r="D2034" s="302"/>
      <c r="E2034" s="302"/>
      <c r="F2034" s="301"/>
      <c r="G2034" s="301"/>
      <c r="H2034" s="322"/>
      <c r="I2034" s="322"/>
      <c r="J2034" s="322"/>
      <c r="K2034" s="364"/>
      <c r="L2034" s="322"/>
      <c r="M2034" s="364"/>
    </row>
    <row r="2035" spans="1:13" x14ac:dyDescent="0.35">
      <c r="A2035" s="301"/>
      <c r="B2035" s="301"/>
      <c r="C2035" s="301"/>
      <c r="D2035" s="302"/>
      <c r="E2035" s="302"/>
      <c r="F2035" s="301"/>
      <c r="G2035" s="301"/>
      <c r="H2035" s="322"/>
      <c r="I2035" s="322"/>
      <c r="J2035" s="322"/>
      <c r="K2035" s="364"/>
      <c r="L2035" s="322"/>
      <c r="M2035" s="364"/>
    </row>
    <row r="2036" spans="1:13" x14ac:dyDescent="0.35">
      <c r="A2036" s="301"/>
      <c r="B2036" s="301"/>
      <c r="C2036" s="301"/>
      <c r="D2036" s="302"/>
      <c r="E2036" s="302"/>
      <c r="F2036" s="301"/>
      <c r="G2036" s="301"/>
      <c r="H2036" s="322"/>
      <c r="I2036" s="322"/>
      <c r="J2036" s="322"/>
      <c r="K2036" s="364"/>
      <c r="L2036" s="322"/>
      <c r="M2036" s="364"/>
    </row>
    <row r="2037" spans="1:13" x14ac:dyDescent="0.35">
      <c r="A2037" s="301"/>
      <c r="B2037" s="301"/>
      <c r="C2037" s="301"/>
      <c r="D2037" s="302"/>
      <c r="E2037" s="302"/>
      <c r="F2037" s="301"/>
      <c r="G2037" s="301"/>
      <c r="H2037" s="322"/>
      <c r="I2037" s="322"/>
      <c r="J2037" s="322"/>
      <c r="K2037" s="364"/>
      <c r="L2037" s="322"/>
      <c r="M2037" s="364"/>
    </row>
    <row r="2038" spans="1:13" x14ac:dyDescent="0.35">
      <c r="A2038" s="301"/>
      <c r="B2038" s="301"/>
      <c r="C2038" s="301"/>
      <c r="D2038" s="302"/>
      <c r="E2038" s="302"/>
      <c r="F2038" s="301"/>
      <c r="G2038" s="301"/>
      <c r="H2038" s="322"/>
      <c r="I2038" s="322"/>
      <c r="J2038" s="322"/>
      <c r="K2038" s="364"/>
      <c r="L2038" s="322"/>
      <c r="M2038" s="364"/>
    </row>
    <row r="2039" spans="1:13" x14ac:dyDescent="0.35">
      <c r="A2039" s="301"/>
      <c r="B2039" s="301"/>
      <c r="C2039" s="301"/>
      <c r="D2039" s="302"/>
      <c r="E2039" s="302"/>
      <c r="F2039" s="301"/>
      <c r="G2039" s="301"/>
      <c r="H2039" s="322"/>
      <c r="I2039" s="322"/>
      <c r="J2039" s="322"/>
      <c r="K2039" s="364"/>
      <c r="L2039" s="322"/>
      <c r="M2039" s="364"/>
    </row>
    <row r="2040" spans="1:13" x14ac:dyDescent="0.35">
      <c r="A2040" s="301"/>
      <c r="B2040" s="301"/>
      <c r="C2040" s="301"/>
      <c r="D2040" s="302"/>
      <c r="E2040" s="302"/>
      <c r="F2040" s="301"/>
      <c r="G2040" s="301"/>
      <c r="H2040" s="322"/>
      <c r="I2040" s="322"/>
      <c r="J2040" s="322"/>
      <c r="K2040" s="364"/>
      <c r="L2040" s="322"/>
      <c r="M2040" s="364"/>
    </row>
    <row r="2041" spans="1:13" x14ac:dyDescent="0.35">
      <c r="A2041" s="301"/>
      <c r="B2041" s="301"/>
      <c r="C2041" s="301"/>
      <c r="D2041" s="302"/>
      <c r="E2041" s="302"/>
      <c r="F2041" s="301"/>
      <c r="G2041" s="301"/>
      <c r="H2041" s="322"/>
      <c r="I2041" s="322"/>
      <c r="J2041" s="322"/>
      <c r="K2041" s="364"/>
      <c r="L2041" s="322"/>
      <c r="M2041" s="364"/>
    </row>
    <row r="2042" spans="1:13" x14ac:dyDescent="0.35">
      <c r="A2042" s="301"/>
      <c r="B2042" s="301"/>
      <c r="C2042" s="301"/>
      <c r="D2042" s="302"/>
      <c r="E2042" s="302"/>
      <c r="F2042" s="301"/>
      <c r="G2042" s="301"/>
      <c r="H2042" s="322"/>
      <c r="I2042" s="322"/>
      <c r="J2042" s="322"/>
      <c r="K2042" s="364"/>
      <c r="L2042" s="322"/>
      <c r="M2042" s="364"/>
    </row>
    <row r="2043" spans="1:13" x14ac:dyDescent="0.35">
      <c r="A2043" s="301"/>
      <c r="B2043" s="301"/>
      <c r="C2043" s="301"/>
      <c r="D2043" s="302"/>
      <c r="E2043" s="302"/>
      <c r="F2043" s="301"/>
      <c r="G2043" s="301"/>
      <c r="H2043" s="322"/>
      <c r="I2043" s="322"/>
      <c r="J2043" s="322"/>
      <c r="K2043" s="364"/>
      <c r="L2043" s="322"/>
      <c r="M2043" s="364"/>
    </row>
    <row r="2044" spans="1:13" x14ac:dyDescent="0.35">
      <c r="A2044" s="301"/>
      <c r="B2044" s="301"/>
      <c r="C2044" s="301"/>
      <c r="D2044" s="302"/>
      <c r="E2044" s="302"/>
      <c r="F2044" s="301"/>
      <c r="G2044" s="301"/>
      <c r="H2044" s="322"/>
      <c r="I2044" s="322"/>
      <c r="J2044" s="322"/>
      <c r="K2044" s="364"/>
      <c r="L2044" s="322"/>
      <c r="M2044" s="364"/>
    </row>
    <row r="2045" spans="1:13" x14ac:dyDescent="0.35">
      <c r="A2045" s="301"/>
      <c r="B2045" s="301"/>
      <c r="C2045" s="301"/>
      <c r="D2045" s="302"/>
      <c r="E2045" s="302"/>
      <c r="F2045" s="301"/>
      <c r="G2045" s="301"/>
      <c r="H2045" s="322"/>
      <c r="I2045" s="322"/>
      <c r="J2045" s="322"/>
      <c r="K2045" s="364"/>
      <c r="L2045" s="322"/>
      <c r="M2045" s="364"/>
    </row>
    <row r="2046" spans="1:13" x14ac:dyDescent="0.35">
      <c r="A2046" s="301"/>
      <c r="B2046" s="301"/>
      <c r="C2046" s="301"/>
      <c r="D2046" s="302"/>
      <c r="E2046" s="302"/>
      <c r="F2046" s="301"/>
      <c r="G2046" s="301"/>
      <c r="H2046" s="322"/>
      <c r="I2046" s="322"/>
      <c r="J2046" s="322"/>
      <c r="K2046" s="364"/>
      <c r="L2046" s="322"/>
      <c r="M2046" s="364"/>
    </row>
    <row r="2047" spans="1:13" x14ac:dyDescent="0.35">
      <c r="A2047" s="301"/>
      <c r="B2047" s="301"/>
      <c r="C2047" s="301"/>
      <c r="D2047" s="302"/>
      <c r="E2047" s="302"/>
      <c r="F2047" s="301"/>
      <c r="G2047" s="301"/>
      <c r="H2047" s="322"/>
      <c r="I2047" s="322"/>
      <c r="J2047" s="322"/>
      <c r="K2047" s="364"/>
      <c r="L2047" s="322"/>
      <c r="M2047" s="364"/>
    </row>
    <row r="2048" spans="1:13" x14ac:dyDescent="0.35">
      <c r="A2048" s="301"/>
      <c r="B2048" s="301"/>
      <c r="C2048" s="301"/>
      <c r="D2048" s="302"/>
      <c r="E2048" s="302"/>
      <c r="F2048" s="301"/>
      <c r="G2048" s="301"/>
      <c r="H2048" s="322"/>
      <c r="I2048" s="322"/>
      <c r="J2048" s="322"/>
      <c r="K2048" s="364"/>
      <c r="L2048" s="322"/>
      <c r="M2048" s="364"/>
    </row>
    <row r="2049" spans="1:13" x14ac:dyDescent="0.35">
      <c r="A2049" s="301"/>
      <c r="B2049" s="301"/>
      <c r="C2049" s="301"/>
      <c r="D2049" s="302"/>
      <c r="E2049" s="302"/>
      <c r="F2049" s="301"/>
      <c r="G2049" s="301"/>
      <c r="H2049" s="322"/>
      <c r="I2049" s="322"/>
      <c r="J2049" s="322"/>
      <c r="K2049" s="364"/>
      <c r="L2049" s="322"/>
      <c r="M2049" s="364"/>
    </row>
    <row r="2050" spans="1:13" x14ac:dyDescent="0.35">
      <c r="A2050" s="301"/>
      <c r="B2050" s="301"/>
      <c r="C2050" s="301"/>
      <c r="D2050" s="302"/>
      <c r="E2050" s="302"/>
      <c r="F2050" s="301"/>
      <c r="G2050" s="301"/>
      <c r="H2050" s="322"/>
      <c r="I2050" s="322"/>
      <c r="J2050" s="322"/>
      <c r="K2050" s="364"/>
      <c r="L2050" s="322"/>
      <c r="M2050" s="364"/>
    </row>
    <row r="2051" spans="1:13" x14ac:dyDescent="0.35">
      <c r="A2051" s="301"/>
      <c r="B2051" s="301"/>
      <c r="C2051" s="301"/>
      <c r="D2051" s="302"/>
      <c r="E2051" s="302"/>
      <c r="F2051" s="301"/>
      <c r="G2051" s="301"/>
      <c r="H2051" s="322"/>
      <c r="I2051" s="322"/>
      <c r="J2051" s="322"/>
      <c r="K2051" s="364"/>
      <c r="L2051" s="322"/>
      <c r="M2051" s="364"/>
    </row>
    <row r="2052" spans="1:13" x14ac:dyDescent="0.35">
      <c r="A2052" s="301"/>
      <c r="B2052" s="301"/>
      <c r="C2052" s="301"/>
      <c r="D2052" s="302"/>
      <c r="E2052" s="302"/>
      <c r="F2052" s="301"/>
      <c r="G2052" s="301"/>
      <c r="H2052" s="322"/>
      <c r="I2052" s="322"/>
      <c r="J2052" s="322"/>
      <c r="K2052" s="364"/>
      <c r="L2052" s="322"/>
      <c r="M2052" s="364"/>
    </row>
    <row r="2053" spans="1:13" x14ac:dyDescent="0.35">
      <c r="A2053" s="301"/>
      <c r="B2053" s="301"/>
      <c r="C2053" s="301"/>
      <c r="D2053" s="302"/>
      <c r="E2053" s="302"/>
      <c r="F2053" s="301"/>
      <c r="G2053" s="301"/>
      <c r="H2053" s="322"/>
      <c r="I2053" s="322"/>
      <c r="J2053" s="322"/>
      <c r="K2053" s="364"/>
      <c r="L2053" s="322"/>
      <c r="M2053" s="364"/>
    </row>
    <row r="2054" spans="1:13" x14ac:dyDescent="0.35">
      <c r="A2054" s="301"/>
      <c r="B2054" s="301"/>
      <c r="C2054" s="301"/>
      <c r="D2054" s="302"/>
      <c r="E2054" s="302"/>
      <c r="F2054" s="301"/>
      <c r="G2054" s="301"/>
      <c r="H2054" s="322"/>
      <c r="I2054" s="322"/>
      <c r="J2054" s="322"/>
      <c r="K2054" s="364"/>
      <c r="L2054" s="322"/>
      <c r="M2054" s="364"/>
    </row>
    <row r="2055" spans="1:13" x14ac:dyDescent="0.35">
      <c r="A2055" s="301"/>
      <c r="B2055" s="301"/>
      <c r="C2055" s="301"/>
      <c r="D2055" s="302"/>
      <c r="E2055" s="302"/>
      <c r="F2055" s="301"/>
      <c r="G2055" s="301"/>
      <c r="H2055" s="322"/>
      <c r="I2055" s="322"/>
      <c r="J2055" s="322"/>
      <c r="K2055" s="364"/>
      <c r="L2055" s="322"/>
      <c r="M2055" s="364"/>
    </row>
    <row r="2056" spans="1:13" x14ac:dyDescent="0.35">
      <c r="A2056" s="301"/>
      <c r="B2056" s="301"/>
      <c r="C2056" s="301"/>
      <c r="D2056" s="302"/>
      <c r="E2056" s="302"/>
      <c r="F2056" s="301"/>
      <c r="G2056" s="301"/>
      <c r="H2056" s="322"/>
      <c r="I2056" s="322"/>
      <c r="J2056" s="322"/>
      <c r="K2056" s="364"/>
      <c r="L2056" s="322"/>
      <c r="M2056" s="364"/>
    </row>
    <row r="2057" spans="1:13" x14ac:dyDescent="0.35">
      <c r="A2057" s="301"/>
      <c r="B2057" s="301"/>
      <c r="C2057" s="301"/>
      <c r="D2057" s="302"/>
      <c r="E2057" s="302"/>
      <c r="F2057" s="301"/>
      <c r="G2057" s="301"/>
      <c r="H2057" s="322"/>
      <c r="I2057" s="322"/>
      <c r="J2057" s="322"/>
      <c r="K2057" s="364"/>
      <c r="L2057" s="322"/>
      <c r="M2057" s="364"/>
    </row>
    <row r="2058" spans="1:13" x14ac:dyDescent="0.35">
      <c r="A2058" s="301"/>
      <c r="B2058" s="301"/>
      <c r="C2058" s="301"/>
      <c r="D2058" s="302"/>
      <c r="E2058" s="302"/>
      <c r="F2058" s="301"/>
      <c r="G2058" s="301"/>
      <c r="H2058" s="322"/>
      <c r="I2058" s="322"/>
      <c r="J2058" s="322"/>
      <c r="K2058" s="364"/>
      <c r="L2058" s="322"/>
      <c r="M2058" s="364"/>
    </row>
    <row r="2059" spans="1:13" x14ac:dyDescent="0.35">
      <c r="A2059" s="301"/>
      <c r="B2059" s="301"/>
      <c r="C2059" s="301"/>
      <c r="D2059" s="302"/>
      <c r="E2059" s="302"/>
      <c r="F2059" s="301"/>
      <c r="G2059" s="301"/>
      <c r="H2059" s="322"/>
      <c r="I2059" s="322"/>
      <c r="J2059" s="322"/>
      <c r="K2059" s="364"/>
      <c r="L2059" s="322"/>
      <c r="M2059" s="364"/>
    </row>
    <row r="2060" spans="1:13" x14ac:dyDescent="0.35">
      <c r="A2060" s="301"/>
      <c r="B2060" s="301"/>
      <c r="C2060" s="301"/>
      <c r="D2060" s="302"/>
      <c r="E2060" s="302"/>
      <c r="F2060" s="301"/>
      <c r="G2060" s="301"/>
      <c r="H2060" s="322"/>
      <c r="I2060" s="322"/>
      <c r="J2060" s="322"/>
      <c r="K2060" s="364"/>
      <c r="L2060" s="322"/>
      <c r="M2060" s="364"/>
    </row>
    <row r="2061" spans="1:13" x14ac:dyDescent="0.35">
      <c r="A2061" s="301"/>
      <c r="B2061" s="301"/>
      <c r="C2061" s="301"/>
      <c r="D2061" s="302"/>
      <c r="E2061" s="302"/>
      <c r="F2061" s="301"/>
      <c r="G2061" s="301"/>
      <c r="H2061" s="322"/>
      <c r="I2061" s="322"/>
      <c r="J2061" s="322"/>
      <c r="K2061" s="364"/>
      <c r="L2061" s="322"/>
      <c r="M2061" s="364"/>
    </row>
    <row r="2062" spans="1:13" x14ac:dyDescent="0.35">
      <c r="A2062" s="301"/>
      <c r="B2062" s="301"/>
      <c r="C2062" s="301"/>
      <c r="D2062" s="302"/>
      <c r="E2062" s="302"/>
      <c r="F2062" s="301"/>
      <c r="G2062" s="301"/>
      <c r="H2062" s="322"/>
      <c r="I2062" s="322"/>
      <c r="J2062" s="322"/>
      <c r="K2062" s="364"/>
      <c r="L2062" s="322"/>
      <c r="M2062" s="364"/>
    </row>
    <row r="2063" spans="1:13" x14ac:dyDescent="0.35">
      <c r="A2063" s="301"/>
      <c r="B2063" s="301"/>
      <c r="C2063" s="301"/>
      <c r="D2063" s="302"/>
      <c r="E2063" s="302"/>
      <c r="F2063" s="301"/>
      <c r="G2063" s="301"/>
      <c r="H2063" s="322"/>
      <c r="I2063" s="322"/>
      <c r="J2063" s="322"/>
      <c r="K2063" s="364"/>
      <c r="L2063" s="322"/>
      <c r="M2063" s="364"/>
    </row>
    <row r="2064" spans="1:13" x14ac:dyDescent="0.35">
      <c r="A2064" s="301"/>
      <c r="B2064" s="301"/>
      <c r="C2064" s="301"/>
      <c r="D2064" s="302"/>
      <c r="E2064" s="302"/>
      <c r="F2064" s="301"/>
      <c r="G2064" s="301"/>
      <c r="H2064" s="322"/>
      <c r="I2064" s="322"/>
      <c r="J2064" s="322"/>
      <c r="K2064" s="364"/>
      <c r="L2064" s="322"/>
      <c r="M2064" s="364"/>
    </row>
    <row r="2065" spans="1:13" x14ac:dyDescent="0.35">
      <c r="A2065" s="301"/>
      <c r="B2065" s="301"/>
      <c r="C2065" s="301"/>
      <c r="D2065" s="302"/>
      <c r="E2065" s="302"/>
      <c r="F2065" s="301"/>
      <c r="G2065" s="301"/>
      <c r="H2065" s="322"/>
      <c r="I2065" s="322"/>
      <c r="J2065" s="322"/>
      <c r="K2065" s="364"/>
      <c r="L2065" s="322"/>
      <c r="M2065" s="364"/>
    </row>
    <row r="2066" spans="1:13" x14ac:dyDescent="0.35">
      <c r="A2066" s="301"/>
      <c r="B2066" s="301"/>
      <c r="C2066" s="301"/>
      <c r="D2066" s="302"/>
      <c r="E2066" s="302"/>
      <c r="F2066" s="301"/>
      <c r="G2066" s="301"/>
      <c r="H2066" s="322"/>
      <c r="I2066" s="322"/>
      <c r="J2066" s="322"/>
      <c r="K2066" s="364"/>
      <c r="L2066" s="322"/>
      <c r="M2066" s="364"/>
    </row>
    <row r="2067" spans="1:13" x14ac:dyDescent="0.35">
      <c r="A2067" s="301"/>
      <c r="B2067" s="301"/>
      <c r="C2067" s="301"/>
      <c r="D2067" s="302"/>
      <c r="E2067" s="302"/>
      <c r="F2067" s="301"/>
      <c r="G2067" s="301"/>
      <c r="H2067" s="322"/>
      <c r="I2067" s="322"/>
      <c r="J2067" s="322"/>
      <c r="K2067" s="364"/>
      <c r="L2067" s="322"/>
      <c r="M2067" s="364"/>
    </row>
    <row r="2068" spans="1:13" x14ac:dyDescent="0.35">
      <c r="A2068" s="301"/>
      <c r="B2068" s="301"/>
      <c r="C2068" s="301"/>
      <c r="D2068" s="302"/>
      <c r="E2068" s="302"/>
      <c r="F2068" s="301"/>
      <c r="G2068" s="301"/>
      <c r="H2068" s="322"/>
      <c r="I2068" s="322"/>
      <c r="J2068" s="322"/>
      <c r="K2068" s="364"/>
      <c r="L2068" s="322"/>
      <c r="M2068" s="364"/>
    </row>
    <row r="2069" spans="1:13" x14ac:dyDescent="0.35">
      <c r="A2069" s="301"/>
      <c r="B2069" s="301"/>
      <c r="C2069" s="301"/>
      <c r="D2069" s="302"/>
      <c r="E2069" s="302"/>
      <c r="F2069" s="301"/>
      <c r="G2069" s="301"/>
      <c r="H2069" s="322"/>
      <c r="I2069" s="322"/>
      <c r="J2069" s="322"/>
      <c r="K2069" s="364"/>
      <c r="L2069" s="322"/>
      <c r="M2069" s="364"/>
    </row>
    <row r="2070" spans="1:13" x14ac:dyDescent="0.35">
      <c r="A2070" s="301"/>
      <c r="B2070" s="301"/>
      <c r="C2070" s="301"/>
      <c r="D2070" s="302"/>
      <c r="E2070" s="302"/>
      <c r="F2070" s="301"/>
      <c r="G2070" s="301"/>
      <c r="H2070" s="322"/>
      <c r="I2070" s="322"/>
      <c r="J2070" s="322"/>
      <c r="K2070" s="364"/>
      <c r="L2070" s="322"/>
      <c r="M2070" s="364"/>
    </row>
    <row r="2071" spans="1:13" x14ac:dyDescent="0.35">
      <c r="A2071" s="301"/>
      <c r="B2071" s="301"/>
      <c r="C2071" s="301"/>
      <c r="D2071" s="302"/>
      <c r="E2071" s="302"/>
      <c r="F2071" s="301"/>
      <c r="G2071" s="301"/>
      <c r="H2071" s="322"/>
      <c r="I2071" s="322"/>
      <c r="J2071" s="322"/>
      <c r="K2071" s="364"/>
      <c r="L2071" s="322"/>
      <c r="M2071" s="364"/>
    </row>
    <row r="2072" spans="1:13" x14ac:dyDescent="0.35">
      <c r="A2072" s="301"/>
      <c r="B2072" s="301"/>
      <c r="C2072" s="301"/>
      <c r="D2072" s="302"/>
      <c r="E2072" s="302"/>
      <c r="F2072" s="301"/>
      <c r="G2072" s="301"/>
      <c r="H2072" s="322"/>
      <c r="I2072" s="322"/>
      <c r="J2072" s="322"/>
      <c r="K2072" s="364"/>
      <c r="L2072" s="322"/>
      <c r="M2072" s="364"/>
    </row>
    <row r="2073" spans="1:13" x14ac:dyDescent="0.35">
      <c r="A2073" s="301"/>
      <c r="B2073" s="301"/>
      <c r="C2073" s="301"/>
      <c r="D2073" s="302"/>
      <c r="E2073" s="302"/>
      <c r="F2073" s="301"/>
      <c r="G2073" s="301"/>
      <c r="H2073" s="322"/>
      <c r="I2073" s="322"/>
      <c r="J2073" s="322"/>
      <c r="K2073" s="364"/>
      <c r="L2073" s="322"/>
      <c r="M2073" s="364"/>
    </row>
    <row r="2074" spans="1:13" x14ac:dyDescent="0.35">
      <c r="A2074" s="301"/>
      <c r="B2074" s="301"/>
      <c r="C2074" s="301"/>
      <c r="D2074" s="302"/>
      <c r="E2074" s="302"/>
      <c r="F2074" s="301"/>
      <c r="G2074" s="301"/>
      <c r="H2074" s="322"/>
      <c r="I2074" s="322"/>
      <c r="J2074" s="322"/>
      <c r="K2074" s="364"/>
      <c r="L2074" s="322"/>
      <c r="M2074" s="364"/>
    </row>
    <row r="2075" spans="1:13" x14ac:dyDescent="0.35">
      <c r="A2075" s="301"/>
      <c r="B2075" s="301"/>
      <c r="C2075" s="301"/>
      <c r="D2075" s="302"/>
      <c r="E2075" s="302"/>
      <c r="F2075" s="301"/>
      <c r="G2075" s="301"/>
      <c r="H2075" s="322"/>
      <c r="I2075" s="322"/>
      <c r="J2075" s="322"/>
      <c r="K2075" s="364"/>
      <c r="L2075" s="322"/>
      <c r="M2075" s="364"/>
    </row>
    <row r="2076" spans="1:13" x14ac:dyDescent="0.35">
      <c r="A2076" s="301"/>
      <c r="B2076" s="301"/>
      <c r="C2076" s="301"/>
      <c r="D2076" s="302"/>
      <c r="E2076" s="302"/>
      <c r="F2076" s="301"/>
      <c r="G2076" s="301"/>
      <c r="H2076" s="322"/>
      <c r="I2076" s="322"/>
      <c r="J2076" s="322"/>
      <c r="K2076" s="364"/>
      <c r="L2076" s="322"/>
      <c r="M2076" s="364"/>
    </row>
    <row r="2077" spans="1:13" x14ac:dyDescent="0.35">
      <c r="A2077" s="301"/>
      <c r="B2077" s="301"/>
      <c r="C2077" s="301"/>
      <c r="D2077" s="302"/>
      <c r="E2077" s="302"/>
      <c r="F2077" s="301"/>
      <c r="G2077" s="301"/>
      <c r="H2077" s="322"/>
      <c r="I2077" s="322"/>
      <c r="J2077" s="322"/>
      <c r="K2077" s="364"/>
      <c r="L2077" s="322"/>
      <c r="M2077" s="364"/>
    </row>
    <row r="2078" spans="1:13" x14ac:dyDescent="0.35">
      <c r="A2078" s="301"/>
      <c r="B2078" s="301"/>
      <c r="C2078" s="301"/>
      <c r="D2078" s="302"/>
      <c r="E2078" s="302"/>
      <c r="F2078" s="301"/>
      <c r="G2078" s="301"/>
      <c r="H2078" s="322"/>
      <c r="I2078" s="322"/>
      <c r="J2078" s="322"/>
      <c r="K2078" s="364"/>
      <c r="L2078" s="322"/>
      <c r="M2078" s="364"/>
    </row>
    <row r="2079" spans="1:13" x14ac:dyDescent="0.35">
      <c r="A2079" s="301"/>
      <c r="B2079" s="301"/>
      <c r="C2079" s="301"/>
      <c r="D2079" s="302"/>
      <c r="E2079" s="302"/>
      <c r="F2079" s="301"/>
      <c r="G2079" s="301"/>
      <c r="H2079" s="322"/>
      <c r="I2079" s="322"/>
      <c r="J2079" s="322"/>
      <c r="K2079" s="364"/>
      <c r="L2079" s="322"/>
      <c r="M2079" s="364"/>
    </row>
    <row r="2080" spans="1:13" x14ac:dyDescent="0.35">
      <c r="A2080" s="301"/>
      <c r="B2080" s="301"/>
      <c r="C2080" s="301"/>
      <c r="D2080" s="302"/>
      <c r="E2080" s="302"/>
      <c r="F2080" s="301"/>
      <c r="G2080" s="301"/>
      <c r="H2080" s="322"/>
      <c r="I2080" s="322"/>
      <c r="J2080" s="322"/>
      <c r="K2080" s="364"/>
      <c r="L2080" s="322"/>
      <c r="M2080" s="364"/>
    </row>
    <row r="2081" spans="1:13" x14ac:dyDescent="0.35">
      <c r="A2081" s="301"/>
      <c r="B2081" s="301"/>
      <c r="C2081" s="301"/>
      <c r="D2081" s="302"/>
      <c r="E2081" s="302"/>
      <c r="F2081" s="301"/>
      <c r="G2081" s="301"/>
      <c r="H2081" s="322"/>
      <c r="I2081" s="322"/>
      <c r="J2081" s="322"/>
      <c r="K2081" s="364"/>
      <c r="L2081" s="322"/>
      <c r="M2081" s="364"/>
    </row>
    <row r="2082" spans="1:13" x14ac:dyDescent="0.35">
      <c r="A2082" s="301"/>
      <c r="B2082" s="301"/>
      <c r="C2082" s="301"/>
      <c r="D2082" s="302"/>
      <c r="E2082" s="302"/>
      <c r="F2082" s="301"/>
      <c r="G2082" s="301"/>
      <c r="H2082" s="322"/>
      <c r="I2082" s="322"/>
      <c r="J2082" s="322"/>
      <c r="K2082" s="364"/>
      <c r="L2082" s="322"/>
      <c r="M2082" s="364"/>
    </row>
    <row r="2083" spans="1:13" x14ac:dyDescent="0.35">
      <c r="A2083" s="301"/>
      <c r="B2083" s="301"/>
      <c r="C2083" s="301"/>
      <c r="D2083" s="302"/>
      <c r="E2083" s="302"/>
      <c r="F2083" s="301"/>
      <c r="G2083" s="301"/>
      <c r="H2083" s="322"/>
      <c r="I2083" s="322"/>
      <c r="J2083" s="322"/>
      <c r="K2083" s="364"/>
      <c r="L2083" s="322"/>
      <c r="M2083" s="364"/>
    </row>
    <row r="2084" spans="1:13" x14ac:dyDescent="0.35">
      <c r="A2084" s="301"/>
      <c r="B2084" s="301"/>
      <c r="C2084" s="301"/>
      <c r="D2084" s="302"/>
      <c r="E2084" s="302"/>
      <c r="F2084" s="301"/>
      <c r="G2084" s="301"/>
      <c r="H2084" s="322"/>
      <c r="I2084" s="322"/>
      <c r="J2084" s="322"/>
      <c r="K2084" s="364"/>
      <c r="L2084" s="322"/>
      <c r="M2084" s="364"/>
    </row>
    <row r="2085" spans="1:13" x14ac:dyDescent="0.35">
      <c r="A2085" s="301"/>
      <c r="B2085" s="301"/>
      <c r="C2085" s="301"/>
      <c r="D2085" s="302"/>
      <c r="E2085" s="302"/>
      <c r="F2085" s="301"/>
      <c r="G2085" s="301"/>
      <c r="H2085" s="322"/>
      <c r="I2085" s="322"/>
      <c r="J2085" s="322"/>
      <c r="K2085" s="364"/>
      <c r="L2085" s="322"/>
      <c r="M2085" s="364"/>
    </row>
    <row r="2086" spans="1:13" x14ac:dyDescent="0.35">
      <c r="A2086" s="301"/>
      <c r="B2086" s="301"/>
      <c r="C2086" s="301"/>
      <c r="D2086" s="302"/>
      <c r="E2086" s="302"/>
      <c r="F2086" s="301"/>
      <c r="G2086" s="301"/>
      <c r="H2086" s="322"/>
      <c r="I2086" s="322"/>
      <c r="J2086" s="322"/>
      <c r="K2086" s="364"/>
      <c r="L2086" s="322"/>
      <c r="M2086" s="364"/>
    </row>
    <row r="2087" spans="1:13" x14ac:dyDescent="0.35">
      <c r="A2087" s="301"/>
      <c r="B2087" s="301"/>
      <c r="C2087" s="301"/>
      <c r="D2087" s="302"/>
      <c r="E2087" s="302"/>
      <c r="F2087" s="301"/>
      <c r="G2087" s="301"/>
      <c r="H2087" s="322"/>
      <c r="I2087" s="322"/>
      <c r="J2087" s="322"/>
      <c r="K2087" s="364"/>
      <c r="L2087" s="322"/>
      <c r="M2087" s="364"/>
    </row>
    <row r="2088" spans="1:13" x14ac:dyDescent="0.35">
      <c r="A2088" s="301"/>
      <c r="B2088" s="301"/>
      <c r="C2088" s="301"/>
      <c r="D2088" s="302"/>
      <c r="E2088" s="302"/>
      <c r="F2088" s="301"/>
      <c r="G2088" s="301"/>
      <c r="H2088" s="322"/>
      <c r="I2088" s="322"/>
      <c r="J2088" s="322"/>
      <c r="K2088" s="364"/>
      <c r="L2088" s="322"/>
      <c r="M2088" s="364"/>
    </row>
    <row r="2089" spans="1:13" x14ac:dyDescent="0.35">
      <c r="A2089" s="301"/>
      <c r="B2089" s="301"/>
      <c r="C2089" s="301"/>
      <c r="D2089" s="302"/>
      <c r="E2089" s="302"/>
      <c r="F2089" s="301"/>
      <c r="G2089" s="301"/>
      <c r="H2089" s="322"/>
      <c r="I2089" s="322"/>
      <c r="J2089" s="322"/>
      <c r="K2089" s="364"/>
      <c r="L2089" s="322"/>
      <c r="M2089" s="364"/>
    </row>
    <row r="2090" spans="1:13" x14ac:dyDescent="0.35">
      <c r="A2090" s="301"/>
      <c r="B2090" s="301"/>
      <c r="C2090" s="301"/>
      <c r="D2090" s="302"/>
      <c r="E2090" s="302"/>
      <c r="F2090" s="301"/>
      <c r="G2090" s="301"/>
      <c r="H2090" s="322"/>
      <c r="I2090" s="322"/>
      <c r="J2090" s="322"/>
      <c r="K2090" s="364"/>
      <c r="L2090" s="322"/>
      <c r="M2090" s="364"/>
    </row>
    <row r="2091" spans="1:13" x14ac:dyDescent="0.35">
      <c r="A2091" s="301"/>
      <c r="B2091" s="301"/>
      <c r="C2091" s="301"/>
      <c r="D2091" s="302"/>
      <c r="E2091" s="302"/>
      <c r="F2091" s="301"/>
      <c r="G2091" s="301"/>
      <c r="H2091" s="322"/>
      <c r="I2091" s="322"/>
      <c r="J2091" s="322"/>
      <c r="K2091" s="364"/>
      <c r="L2091" s="322"/>
      <c r="M2091" s="364"/>
    </row>
    <row r="2092" spans="1:13" x14ac:dyDescent="0.35">
      <c r="A2092" s="301"/>
      <c r="B2092" s="301"/>
      <c r="C2092" s="301"/>
      <c r="D2092" s="302"/>
      <c r="E2092" s="302"/>
      <c r="F2092" s="301"/>
      <c r="G2092" s="301"/>
      <c r="H2092" s="322"/>
      <c r="I2092" s="322"/>
      <c r="J2092" s="322"/>
      <c r="K2092" s="364"/>
      <c r="L2092" s="322"/>
      <c r="M2092" s="364"/>
    </row>
    <row r="2093" spans="1:13" x14ac:dyDescent="0.35">
      <c r="A2093" s="301"/>
      <c r="B2093" s="301"/>
      <c r="C2093" s="301"/>
      <c r="D2093" s="302"/>
      <c r="E2093" s="302"/>
      <c r="F2093" s="301"/>
      <c r="G2093" s="301"/>
      <c r="H2093" s="322"/>
      <c r="I2093" s="322"/>
      <c r="J2093" s="322"/>
      <c r="K2093" s="364"/>
      <c r="L2093" s="322"/>
      <c r="M2093" s="364"/>
    </row>
    <row r="2094" spans="1:13" x14ac:dyDescent="0.35">
      <c r="A2094" s="301"/>
      <c r="B2094" s="301"/>
      <c r="C2094" s="301"/>
      <c r="D2094" s="302"/>
      <c r="E2094" s="302"/>
      <c r="F2094" s="301"/>
      <c r="G2094" s="301"/>
      <c r="H2094" s="322"/>
      <c r="I2094" s="322"/>
      <c r="J2094" s="322"/>
      <c r="K2094" s="364"/>
      <c r="L2094" s="322"/>
      <c r="M2094" s="364"/>
    </row>
    <row r="2095" spans="1:13" x14ac:dyDescent="0.35">
      <c r="A2095" s="301"/>
      <c r="B2095" s="301"/>
      <c r="C2095" s="301"/>
      <c r="D2095" s="302"/>
      <c r="E2095" s="302"/>
      <c r="F2095" s="301"/>
      <c r="G2095" s="301"/>
      <c r="H2095" s="322"/>
      <c r="I2095" s="322"/>
      <c r="J2095" s="322"/>
      <c r="K2095" s="364"/>
      <c r="L2095" s="322"/>
      <c r="M2095" s="364"/>
    </row>
    <row r="2096" spans="1:13" x14ac:dyDescent="0.35">
      <c r="A2096" s="301"/>
      <c r="B2096" s="301"/>
      <c r="C2096" s="301"/>
      <c r="D2096" s="302"/>
      <c r="E2096" s="302"/>
      <c r="F2096" s="301"/>
      <c r="G2096" s="301"/>
      <c r="H2096" s="322"/>
      <c r="I2096" s="322"/>
      <c r="J2096" s="322"/>
      <c r="K2096" s="364"/>
      <c r="L2096" s="322"/>
      <c r="M2096" s="364"/>
    </row>
    <row r="2097" spans="1:13" x14ac:dyDescent="0.35">
      <c r="A2097" s="301"/>
      <c r="B2097" s="301"/>
      <c r="C2097" s="301"/>
      <c r="D2097" s="302"/>
      <c r="E2097" s="302"/>
      <c r="F2097" s="301"/>
      <c r="G2097" s="301"/>
      <c r="H2097" s="322"/>
      <c r="I2097" s="322"/>
      <c r="J2097" s="322"/>
      <c r="K2097" s="364"/>
      <c r="L2097" s="322"/>
      <c r="M2097" s="364"/>
    </row>
    <row r="2098" spans="1:13" x14ac:dyDescent="0.35">
      <c r="A2098" s="301"/>
      <c r="B2098" s="301"/>
      <c r="C2098" s="301"/>
      <c r="D2098" s="302"/>
      <c r="E2098" s="302"/>
      <c r="F2098" s="301"/>
      <c r="G2098" s="301"/>
      <c r="H2098" s="322"/>
      <c r="I2098" s="322"/>
      <c r="J2098" s="322"/>
      <c r="K2098" s="364"/>
      <c r="L2098" s="322"/>
      <c r="M2098" s="364"/>
    </row>
    <row r="2099" spans="1:13" x14ac:dyDescent="0.35">
      <c r="A2099" s="301"/>
      <c r="B2099" s="301"/>
      <c r="C2099" s="301"/>
      <c r="D2099" s="302"/>
      <c r="E2099" s="302"/>
      <c r="F2099" s="301"/>
      <c r="G2099" s="301"/>
      <c r="H2099" s="322"/>
      <c r="I2099" s="322"/>
      <c r="J2099" s="322"/>
      <c r="K2099" s="364"/>
      <c r="L2099" s="322"/>
      <c r="M2099" s="364"/>
    </row>
    <row r="2100" spans="1:13" x14ac:dyDescent="0.35">
      <c r="A2100" s="301"/>
      <c r="B2100" s="301"/>
      <c r="C2100" s="301"/>
      <c r="D2100" s="302"/>
      <c r="E2100" s="302"/>
      <c r="F2100" s="301"/>
      <c r="G2100" s="301"/>
      <c r="H2100" s="322"/>
      <c r="I2100" s="322"/>
      <c r="J2100" s="322"/>
      <c r="K2100" s="364"/>
      <c r="L2100" s="322"/>
      <c r="M2100" s="364"/>
    </row>
    <row r="2101" spans="1:13" x14ac:dyDescent="0.35">
      <c r="A2101" s="301"/>
      <c r="B2101" s="301"/>
      <c r="C2101" s="301"/>
      <c r="D2101" s="302"/>
      <c r="E2101" s="302"/>
      <c r="F2101" s="301"/>
      <c r="G2101" s="301"/>
      <c r="H2101" s="322"/>
      <c r="I2101" s="322"/>
      <c r="J2101" s="322"/>
      <c r="K2101" s="364"/>
      <c r="L2101" s="322"/>
      <c r="M2101" s="364"/>
    </row>
    <row r="2102" spans="1:13" x14ac:dyDescent="0.35">
      <c r="A2102" s="301"/>
      <c r="B2102" s="301"/>
      <c r="C2102" s="301"/>
      <c r="D2102" s="302"/>
      <c r="E2102" s="302"/>
      <c r="F2102" s="301"/>
      <c r="G2102" s="301"/>
      <c r="H2102" s="322"/>
      <c r="I2102" s="322"/>
      <c r="J2102" s="322"/>
      <c r="K2102" s="364"/>
      <c r="L2102" s="322"/>
      <c r="M2102" s="364"/>
    </row>
    <row r="2103" spans="1:13" x14ac:dyDescent="0.35">
      <c r="A2103" s="301"/>
      <c r="B2103" s="301"/>
      <c r="C2103" s="301"/>
      <c r="D2103" s="302"/>
      <c r="E2103" s="302"/>
      <c r="F2103" s="301"/>
      <c r="G2103" s="301"/>
      <c r="H2103" s="322"/>
      <c r="I2103" s="322"/>
      <c r="J2103" s="322"/>
      <c r="K2103" s="364"/>
      <c r="L2103" s="322"/>
      <c r="M2103" s="364"/>
    </row>
    <row r="2104" spans="1:13" x14ac:dyDescent="0.35">
      <c r="A2104" s="301"/>
      <c r="B2104" s="301"/>
      <c r="C2104" s="301"/>
      <c r="D2104" s="302"/>
      <c r="E2104" s="302"/>
      <c r="F2104" s="301"/>
      <c r="G2104" s="301"/>
      <c r="H2104" s="322"/>
      <c r="I2104" s="322"/>
      <c r="J2104" s="322"/>
      <c r="K2104" s="364"/>
      <c r="L2104" s="322"/>
      <c r="M2104" s="364"/>
    </row>
    <row r="2105" spans="1:13" x14ac:dyDescent="0.35">
      <c r="A2105" s="301"/>
      <c r="B2105" s="301"/>
      <c r="C2105" s="301"/>
      <c r="D2105" s="302"/>
      <c r="E2105" s="302"/>
      <c r="F2105" s="301"/>
      <c r="G2105" s="301"/>
      <c r="H2105" s="322"/>
      <c r="I2105" s="322"/>
      <c r="J2105" s="322"/>
      <c r="K2105" s="364"/>
      <c r="L2105" s="322"/>
      <c r="M2105" s="364"/>
    </row>
    <row r="2106" spans="1:13" x14ac:dyDescent="0.35">
      <c r="A2106" s="301"/>
      <c r="B2106" s="301"/>
      <c r="C2106" s="301"/>
      <c r="D2106" s="302"/>
      <c r="E2106" s="302"/>
      <c r="F2106" s="301"/>
      <c r="G2106" s="301"/>
      <c r="H2106" s="322"/>
      <c r="I2106" s="322"/>
      <c r="J2106" s="322"/>
      <c r="K2106" s="364"/>
      <c r="L2106" s="322"/>
      <c r="M2106" s="364"/>
    </row>
    <row r="2107" spans="1:13" x14ac:dyDescent="0.35">
      <c r="A2107" s="301"/>
      <c r="B2107" s="301"/>
      <c r="C2107" s="301"/>
      <c r="D2107" s="302"/>
      <c r="E2107" s="302"/>
      <c r="F2107" s="301"/>
      <c r="G2107" s="301"/>
      <c r="H2107" s="322"/>
      <c r="I2107" s="322"/>
      <c r="J2107" s="322"/>
      <c r="K2107" s="364"/>
      <c r="L2107" s="322"/>
      <c r="M2107" s="364"/>
    </row>
    <row r="2108" spans="1:13" x14ac:dyDescent="0.35">
      <c r="A2108" s="301"/>
      <c r="B2108" s="301"/>
      <c r="C2108" s="301"/>
      <c r="D2108" s="302"/>
      <c r="E2108" s="302"/>
      <c r="F2108" s="301"/>
      <c r="G2108" s="301"/>
      <c r="H2108" s="322"/>
      <c r="I2108" s="322"/>
      <c r="J2108" s="322"/>
      <c r="K2108" s="364"/>
      <c r="L2108" s="322"/>
      <c r="M2108" s="364"/>
    </row>
    <row r="2109" spans="1:13" x14ac:dyDescent="0.35">
      <c r="A2109" s="301"/>
      <c r="B2109" s="301"/>
      <c r="C2109" s="301"/>
      <c r="D2109" s="302"/>
      <c r="E2109" s="302"/>
      <c r="F2109" s="301"/>
      <c r="G2109" s="301"/>
      <c r="H2109" s="322"/>
      <c r="I2109" s="322"/>
      <c r="J2109" s="322"/>
      <c r="K2109" s="364"/>
      <c r="L2109" s="322"/>
      <c r="M2109" s="364"/>
    </row>
    <row r="2110" spans="1:13" x14ac:dyDescent="0.35">
      <c r="A2110" s="301"/>
      <c r="B2110" s="301"/>
      <c r="C2110" s="301"/>
      <c r="D2110" s="302"/>
      <c r="E2110" s="302"/>
      <c r="F2110" s="301"/>
      <c r="G2110" s="301"/>
      <c r="H2110" s="322"/>
      <c r="I2110" s="322"/>
      <c r="J2110" s="322"/>
      <c r="K2110" s="364"/>
      <c r="L2110" s="322"/>
      <c r="M2110" s="364"/>
    </row>
    <row r="2111" spans="1:13" x14ac:dyDescent="0.35">
      <c r="A2111" s="301"/>
      <c r="B2111" s="301"/>
      <c r="C2111" s="301"/>
      <c r="D2111" s="302"/>
      <c r="E2111" s="302"/>
      <c r="F2111" s="301"/>
      <c r="G2111" s="301"/>
      <c r="H2111" s="322"/>
      <c r="I2111" s="322"/>
      <c r="J2111" s="322"/>
      <c r="K2111" s="364"/>
      <c r="L2111" s="322"/>
      <c r="M2111" s="364"/>
    </row>
    <row r="2112" spans="1:13" x14ac:dyDescent="0.35">
      <c r="A2112" s="301"/>
      <c r="B2112" s="301"/>
      <c r="C2112" s="301"/>
      <c r="D2112" s="302"/>
      <c r="E2112" s="302"/>
      <c r="F2112" s="301"/>
      <c r="G2112" s="301"/>
      <c r="H2112" s="322"/>
      <c r="I2112" s="322"/>
      <c r="J2112" s="322"/>
      <c r="K2112" s="364"/>
      <c r="L2112" s="322"/>
      <c r="M2112" s="364"/>
    </row>
    <row r="2113" spans="1:13" x14ac:dyDescent="0.35">
      <c r="A2113" s="301"/>
      <c r="B2113" s="301"/>
      <c r="C2113" s="301"/>
      <c r="D2113" s="302"/>
      <c r="E2113" s="302"/>
      <c r="F2113" s="301"/>
      <c r="G2113" s="301"/>
      <c r="H2113" s="322"/>
      <c r="I2113" s="322"/>
      <c r="J2113" s="322"/>
      <c r="K2113" s="364"/>
      <c r="L2113" s="322"/>
      <c r="M2113" s="364"/>
    </row>
    <row r="2114" spans="1:13" x14ac:dyDescent="0.35">
      <c r="A2114" s="301"/>
      <c r="B2114" s="301"/>
      <c r="C2114" s="301"/>
      <c r="D2114" s="302"/>
      <c r="E2114" s="302"/>
      <c r="F2114" s="301"/>
      <c r="G2114" s="301"/>
      <c r="H2114" s="322"/>
      <c r="I2114" s="322"/>
      <c r="J2114" s="322"/>
      <c r="K2114" s="364"/>
      <c r="L2114" s="322"/>
      <c r="M2114" s="364"/>
    </row>
    <row r="2115" spans="1:13" x14ac:dyDescent="0.35">
      <c r="A2115" s="301"/>
      <c r="B2115" s="301"/>
      <c r="C2115" s="301"/>
      <c r="D2115" s="302"/>
      <c r="E2115" s="302"/>
      <c r="F2115" s="301"/>
      <c r="G2115" s="301"/>
      <c r="H2115" s="322"/>
      <c r="I2115" s="322"/>
      <c r="J2115" s="322"/>
      <c r="K2115" s="364"/>
      <c r="L2115" s="322"/>
      <c r="M2115" s="364"/>
    </row>
    <row r="2116" spans="1:13" x14ac:dyDescent="0.35">
      <c r="A2116" s="301"/>
      <c r="B2116" s="301"/>
      <c r="C2116" s="301"/>
      <c r="D2116" s="302"/>
      <c r="E2116" s="302"/>
      <c r="F2116" s="301"/>
      <c r="G2116" s="301"/>
      <c r="H2116" s="322"/>
      <c r="I2116" s="322"/>
      <c r="J2116" s="322"/>
      <c r="K2116" s="364"/>
      <c r="L2116" s="322"/>
      <c r="M2116" s="364"/>
    </row>
    <row r="2117" spans="1:13" x14ac:dyDescent="0.35">
      <c r="A2117" s="301"/>
      <c r="B2117" s="301"/>
      <c r="C2117" s="301"/>
      <c r="D2117" s="302"/>
      <c r="E2117" s="302"/>
      <c r="F2117" s="301"/>
      <c r="G2117" s="301"/>
      <c r="H2117" s="322"/>
      <c r="I2117" s="322"/>
      <c r="J2117" s="322"/>
      <c r="K2117" s="364"/>
      <c r="L2117" s="322"/>
      <c r="M2117" s="364"/>
    </row>
    <row r="2118" spans="1:13" x14ac:dyDescent="0.35">
      <c r="A2118" s="301"/>
      <c r="B2118" s="301"/>
      <c r="C2118" s="301"/>
      <c r="D2118" s="302"/>
      <c r="E2118" s="302"/>
      <c r="F2118" s="301"/>
      <c r="G2118" s="301"/>
      <c r="H2118" s="322"/>
      <c r="I2118" s="322"/>
      <c r="J2118" s="322"/>
      <c r="K2118" s="364"/>
      <c r="L2118" s="322"/>
      <c r="M2118" s="364"/>
    </row>
    <row r="2119" spans="1:13" x14ac:dyDescent="0.35">
      <c r="A2119" s="301"/>
      <c r="B2119" s="301"/>
      <c r="C2119" s="301"/>
      <c r="D2119" s="302"/>
      <c r="E2119" s="302"/>
      <c r="F2119" s="301"/>
      <c r="G2119" s="301"/>
      <c r="H2119" s="322"/>
      <c r="I2119" s="322"/>
      <c r="J2119" s="322"/>
      <c r="K2119" s="364"/>
      <c r="L2119" s="322"/>
      <c r="M2119" s="364"/>
    </row>
    <row r="2120" spans="1:13" x14ac:dyDescent="0.35">
      <c r="A2120" s="301"/>
      <c r="B2120" s="301"/>
      <c r="C2120" s="301"/>
      <c r="D2120" s="302"/>
      <c r="E2120" s="302"/>
      <c r="F2120" s="301"/>
      <c r="G2120" s="301"/>
      <c r="H2120" s="322"/>
      <c r="I2120" s="322"/>
      <c r="J2120" s="322"/>
      <c r="K2120" s="364"/>
      <c r="L2120" s="322"/>
      <c r="M2120" s="364"/>
    </row>
    <row r="2121" spans="1:13" x14ac:dyDescent="0.35">
      <c r="A2121" s="301"/>
      <c r="B2121" s="301"/>
      <c r="C2121" s="301"/>
      <c r="D2121" s="302"/>
      <c r="E2121" s="302"/>
      <c r="F2121" s="301"/>
      <c r="G2121" s="301"/>
      <c r="H2121" s="322"/>
      <c r="I2121" s="322"/>
      <c r="J2121" s="322"/>
      <c r="K2121" s="364"/>
      <c r="L2121" s="322"/>
      <c r="M2121" s="364"/>
    </row>
    <row r="2122" spans="1:13" x14ac:dyDescent="0.35">
      <c r="A2122" s="301"/>
      <c r="B2122" s="301"/>
      <c r="C2122" s="301"/>
      <c r="D2122" s="302"/>
      <c r="E2122" s="302"/>
      <c r="F2122" s="301"/>
      <c r="G2122" s="301"/>
      <c r="H2122" s="322"/>
      <c r="I2122" s="322"/>
      <c r="J2122" s="322"/>
      <c r="K2122" s="364"/>
      <c r="L2122" s="322"/>
      <c r="M2122" s="364"/>
    </row>
    <row r="2123" spans="1:13" x14ac:dyDescent="0.35">
      <c r="A2123" s="301"/>
      <c r="B2123" s="301"/>
      <c r="C2123" s="301"/>
      <c r="D2123" s="302"/>
      <c r="E2123" s="302"/>
      <c r="F2123" s="301"/>
      <c r="G2123" s="301"/>
      <c r="H2123" s="322"/>
      <c r="I2123" s="322"/>
      <c r="J2123" s="322"/>
      <c r="K2123" s="364"/>
      <c r="L2123" s="322"/>
      <c r="M2123" s="364"/>
    </row>
    <row r="2124" spans="1:13" x14ac:dyDescent="0.35">
      <c r="A2124" s="301"/>
      <c r="B2124" s="301"/>
      <c r="C2124" s="301"/>
      <c r="D2124" s="302"/>
      <c r="E2124" s="302"/>
      <c r="F2124" s="301"/>
      <c r="G2124" s="301"/>
      <c r="H2124" s="322"/>
      <c r="I2124" s="322"/>
      <c r="J2124" s="322"/>
      <c r="K2124" s="364"/>
      <c r="L2124" s="322"/>
      <c r="M2124" s="364"/>
    </row>
    <row r="2125" spans="1:13" x14ac:dyDescent="0.35">
      <c r="A2125" s="301"/>
      <c r="B2125" s="301"/>
      <c r="C2125" s="301"/>
      <c r="D2125" s="302"/>
      <c r="E2125" s="302"/>
      <c r="F2125" s="301"/>
      <c r="G2125" s="301"/>
      <c r="H2125" s="322"/>
      <c r="I2125" s="322"/>
      <c r="J2125" s="322"/>
      <c r="K2125" s="364"/>
      <c r="L2125" s="322"/>
      <c r="M2125" s="364"/>
    </row>
    <row r="2126" spans="1:13" x14ac:dyDescent="0.35">
      <c r="A2126" s="301"/>
      <c r="B2126" s="301"/>
      <c r="C2126" s="301"/>
      <c r="D2126" s="302"/>
      <c r="E2126" s="302"/>
      <c r="F2126" s="301"/>
      <c r="G2126" s="301"/>
      <c r="H2126" s="322"/>
      <c r="I2126" s="322"/>
      <c r="J2126" s="322"/>
      <c r="K2126" s="364"/>
      <c r="L2126" s="322"/>
      <c r="M2126" s="364"/>
    </row>
    <row r="2127" spans="1:13" x14ac:dyDescent="0.35">
      <c r="A2127" s="301"/>
      <c r="B2127" s="301"/>
      <c r="C2127" s="301"/>
      <c r="D2127" s="302"/>
      <c r="E2127" s="302"/>
      <c r="F2127" s="301"/>
      <c r="G2127" s="301"/>
      <c r="H2127" s="322"/>
      <c r="I2127" s="322"/>
      <c r="J2127" s="322"/>
      <c r="K2127" s="364"/>
      <c r="L2127" s="322"/>
      <c r="M2127" s="364"/>
    </row>
    <row r="2128" spans="1:13" x14ac:dyDescent="0.35">
      <c r="A2128" s="301"/>
      <c r="B2128" s="301"/>
      <c r="C2128" s="301"/>
      <c r="D2128" s="302"/>
      <c r="E2128" s="302"/>
      <c r="F2128" s="301"/>
      <c r="G2128" s="301"/>
      <c r="H2128" s="322"/>
      <c r="I2128" s="322"/>
      <c r="J2128" s="322"/>
      <c r="K2128" s="364"/>
      <c r="L2128" s="322"/>
      <c r="M2128" s="364"/>
    </row>
    <row r="2129" spans="1:13" x14ac:dyDescent="0.35">
      <c r="A2129" s="301"/>
      <c r="B2129" s="301"/>
      <c r="C2129" s="301"/>
      <c r="D2129" s="302"/>
      <c r="E2129" s="302"/>
      <c r="F2129" s="301"/>
      <c r="G2129" s="301"/>
      <c r="H2129" s="322"/>
      <c r="I2129" s="322"/>
      <c r="J2129" s="322"/>
      <c r="K2129" s="364"/>
      <c r="L2129" s="322"/>
      <c r="M2129" s="364"/>
    </row>
    <row r="2130" spans="1:13" x14ac:dyDescent="0.35">
      <c r="A2130" s="301"/>
      <c r="B2130" s="301"/>
      <c r="C2130" s="301"/>
      <c r="D2130" s="302"/>
      <c r="E2130" s="302"/>
      <c r="F2130" s="301"/>
      <c r="G2130" s="301"/>
      <c r="H2130" s="322"/>
      <c r="I2130" s="322"/>
      <c r="J2130" s="322"/>
      <c r="K2130" s="364"/>
      <c r="L2130" s="322"/>
      <c r="M2130" s="364"/>
    </row>
    <row r="2131" spans="1:13" x14ac:dyDescent="0.35">
      <c r="A2131" s="301"/>
      <c r="B2131" s="301"/>
      <c r="C2131" s="301"/>
      <c r="D2131" s="302"/>
      <c r="E2131" s="302"/>
      <c r="F2131" s="301"/>
      <c r="G2131" s="301"/>
      <c r="H2131" s="322"/>
      <c r="I2131" s="322"/>
      <c r="J2131" s="322"/>
      <c r="K2131" s="364"/>
      <c r="L2131" s="322"/>
      <c r="M2131" s="364"/>
    </row>
    <row r="2132" spans="1:13" x14ac:dyDescent="0.35">
      <c r="A2132" s="301"/>
      <c r="B2132" s="301"/>
      <c r="C2132" s="301"/>
      <c r="D2132" s="302"/>
      <c r="E2132" s="302"/>
      <c r="F2132" s="301"/>
      <c r="G2132" s="301"/>
      <c r="H2132" s="322"/>
      <c r="I2132" s="322"/>
      <c r="J2132" s="322"/>
      <c r="K2132" s="364"/>
      <c r="L2132" s="322"/>
      <c r="M2132" s="364"/>
    </row>
    <row r="2133" spans="1:13" x14ac:dyDescent="0.35">
      <c r="A2133" s="301"/>
      <c r="B2133" s="301"/>
      <c r="C2133" s="301"/>
      <c r="D2133" s="302"/>
      <c r="E2133" s="302"/>
      <c r="F2133" s="301"/>
      <c r="G2133" s="301"/>
      <c r="H2133" s="322"/>
      <c r="I2133" s="322"/>
      <c r="J2133" s="322"/>
      <c r="K2133" s="364"/>
      <c r="L2133" s="322"/>
      <c r="M2133" s="364"/>
    </row>
    <row r="2134" spans="1:13" x14ac:dyDescent="0.35">
      <c r="A2134" s="301"/>
      <c r="B2134" s="301"/>
      <c r="C2134" s="301"/>
      <c r="D2134" s="302"/>
      <c r="E2134" s="302"/>
      <c r="F2134" s="301"/>
      <c r="G2134" s="301"/>
      <c r="H2134" s="322"/>
      <c r="I2134" s="322"/>
      <c r="J2134" s="322"/>
      <c r="K2134" s="364"/>
      <c r="L2134" s="322"/>
      <c r="M2134" s="364"/>
    </row>
    <row r="2135" spans="1:13" x14ac:dyDescent="0.35">
      <c r="A2135" s="301"/>
      <c r="B2135" s="301"/>
      <c r="C2135" s="301"/>
      <c r="D2135" s="302"/>
      <c r="E2135" s="302"/>
      <c r="F2135" s="301"/>
      <c r="G2135" s="301"/>
      <c r="H2135" s="322"/>
      <c r="I2135" s="322"/>
      <c r="J2135" s="322"/>
      <c r="K2135" s="364"/>
      <c r="L2135" s="322"/>
      <c r="M2135" s="364"/>
    </row>
    <row r="2136" spans="1:13" x14ac:dyDescent="0.35">
      <c r="A2136" s="301"/>
      <c r="B2136" s="301"/>
      <c r="C2136" s="301"/>
      <c r="D2136" s="302"/>
      <c r="E2136" s="302"/>
      <c r="F2136" s="301"/>
      <c r="G2136" s="301"/>
      <c r="H2136" s="322"/>
      <c r="I2136" s="322"/>
      <c r="J2136" s="322"/>
      <c r="K2136" s="364"/>
      <c r="L2136" s="322"/>
      <c r="M2136" s="364"/>
    </row>
    <row r="2137" spans="1:13" x14ac:dyDescent="0.35">
      <c r="A2137" s="301"/>
      <c r="B2137" s="301"/>
      <c r="C2137" s="301"/>
      <c r="D2137" s="302"/>
      <c r="E2137" s="302"/>
      <c r="F2137" s="301"/>
      <c r="G2137" s="301"/>
      <c r="H2137" s="322"/>
      <c r="I2137" s="322"/>
      <c r="J2137" s="322"/>
      <c r="K2137" s="364"/>
      <c r="L2137" s="322"/>
      <c r="M2137" s="364"/>
    </row>
    <row r="2138" spans="1:13" x14ac:dyDescent="0.35">
      <c r="A2138" s="301"/>
      <c r="B2138" s="301"/>
      <c r="C2138" s="301"/>
      <c r="D2138" s="302"/>
      <c r="E2138" s="302"/>
      <c r="F2138" s="301"/>
      <c r="G2138" s="301"/>
      <c r="H2138" s="322"/>
      <c r="I2138" s="322"/>
      <c r="J2138" s="322"/>
      <c r="K2138" s="364"/>
      <c r="L2138" s="322"/>
      <c r="M2138" s="364"/>
    </row>
    <row r="2139" spans="1:13" x14ac:dyDescent="0.35">
      <c r="A2139" s="301"/>
      <c r="B2139" s="301"/>
      <c r="C2139" s="301"/>
      <c r="D2139" s="302"/>
      <c r="E2139" s="302"/>
      <c r="F2139" s="301"/>
      <c r="G2139" s="301"/>
      <c r="H2139" s="322"/>
      <c r="I2139" s="322"/>
      <c r="J2139" s="322"/>
      <c r="K2139" s="364"/>
      <c r="L2139" s="322"/>
      <c r="M2139" s="364"/>
    </row>
    <row r="2140" spans="1:13" x14ac:dyDescent="0.35">
      <c r="A2140" s="301"/>
      <c r="B2140" s="301"/>
      <c r="C2140" s="301"/>
      <c r="D2140" s="302"/>
      <c r="E2140" s="302"/>
      <c r="F2140" s="301"/>
      <c r="G2140" s="301"/>
      <c r="H2140" s="322"/>
      <c r="I2140" s="322"/>
      <c r="J2140" s="322"/>
      <c r="K2140" s="364"/>
      <c r="L2140" s="322"/>
      <c r="M2140" s="364"/>
    </row>
    <row r="2141" spans="1:13" x14ac:dyDescent="0.35">
      <c r="A2141" s="301"/>
      <c r="B2141" s="301"/>
      <c r="C2141" s="301"/>
      <c r="D2141" s="302"/>
      <c r="E2141" s="302"/>
      <c r="F2141" s="301"/>
      <c r="G2141" s="301"/>
      <c r="H2141" s="322"/>
      <c r="I2141" s="322"/>
      <c r="J2141" s="322"/>
      <c r="K2141" s="364"/>
      <c r="L2141" s="322"/>
      <c r="M2141" s="364"/>
    </row>
    <row r="2142" spans="1:13" x14ac:dyDescent="0.35">
      <c r="A2142" s="301"/>
      <c r="B2142" s="301"/>
      <c r="C2142" s="301"/>
      <c r="D2142" s="302"/>
      <c r="E2142" s="302"/>
      <c r="F2142" s="301"/>
      <c r="G2142" s="301"/>
      <c r="H2142" s="322"/>
      <c r="I2142" s="322"/>
      <c r="J2142" s="322"/>
      <c r="K2142" s="364"/>
      <c r="L2142" s="322"/>
      <c r="M2142" s="364"/>
    </row>
    <row r="2143" spans="1:13" x14ac:dyDescent="0.35">
      <c r="A2143" s="301"/>
      <c r="B2143" s="301"/>
      <c r="C2143" s="301"/>
      <c r="D2143" s="302"/>
      <c r="E2143" s="302"/>
      <c r="F2143" s="301"/>
      <c r="G2143" s="301"/>
      <c r="H2143" s="322"/>
      <c r="I2143" s="322"/>
      <c r="J2143" s="322"/>
      <c r="K2143" s="364"/>
      <c r="L2143" s="322"/>
      <c r="M2143" s="364"/>
    </row>
    <row r="2144" spans="1:13" x14ac:dyDescent="0.35">
      <c r="A2144" s="301"/>
      <c r="B2144" s="301"/>
      <c r="C2144" s="301"/>
      <c r="D2144" s="302"/>
      <c r="E2144" s="302"/>
      <c r="F2144" s="301"/>
      <c r="G2144" s="301"/>
      <c r="H2144" s="322"/>
      <c r="I2144" s="322"/>
      <c r="J2144" s="322"/>
      <c r="K2144" s="364"/>
      <c r="L2144" s="322"/>
      <c r="M2144" s="364"/>
    </row>
    <row r="2145" spans="1:13" x14ac:dyDescent="0.35">
      <c r="A2145" s="301"/>
      <c r="B2145" s="301"/>
      <c r="C2145" s="301"/>
      <c r="D2145" s="302"/>
      <c r="E2145" s="302"/>
      <c r="F2145" s="301"/>
      <c r="G2145" s="301"/>
      <c r="H2145" s="322"/>
      <c r="I2145" s="322"/>
      <c r="J2145" s="322"/>
      <c r="K2145" s="364"/>
      <c r="L2145" s="322"/>
      <c r="M2145" s="364"/>
    </row>
    <row r="2146" spans="1:13" x14ac:dyDescent="0.35">
      <c r="A2146" s="301"/>
      <c r="B2146" s="301"/>
      <c r="C2146" s="301"/>
      <c r="D2146" s="302"/>
      <c r="E2146" s="302"/>
      <c r="F2146" s="301"/>
      <c r="G2146" s="301"/>
      <c r="H2146" s="322"/>
      <c r="I2146" s="322"/>
      <c r="J2146" s="322"/>
      <c r="K2146" s="364"/>
      <c r="L2146" s="322"/>
      <c r="M2146" s="364"/>
    </row>
    <row r="2147" spans="1:13" x14ac:dyDescent="0.35">
      <c r="A2147" s="301"/>
      <c r="B2147" s="301"/>
      <c r="C2147" s="301"/>
      <c r="D2147" s="302"/>
      <c r="E2147" s="302"/>
      <c r="F2147" s="301"/>
      <c r="G2147" s="301"/>
      <c r="H2147" s="322"/>
      <c r="I2147" s="322"/>
      <c r="J2147" s="322"/>
      <c r="K2147" s="364"/>
      <c r="L2147" s="322"/>
      <c r="M2147" s="364"/>
    </row>
    <row r="2148" spans="1:13" x14ac:dyDescent="0.35">
      <c r="A2148" s="301"/>
      <c r="B2148" s="301"/>
      <c r="C2148" s="301"/>
      <c r="D2148" s="302"/>
      <c r="E2148" s="302"/>
      <c r="F2148" s="301"/>
      <c r="G2148" s="301"/>
      <c r="H2148" s="322"/>
      <c r="I2148" s="322"/>
      <c r="J2148" s="322"/>
      <c r="K2148" s="364"/>
      <c r="L2148" s="322"/>
      <c r="M2148" s="364"/>
    </row>
    <row r="2149" spans="1:13" x14ac:dyDescent="0.35">
      <c r="A2149" s="301"/>
      <c r="B2149" s="301"/>
      <c r="C2149" s="301"/>
      <c r="D2149" s="302"/>
      <c r="E2149" s="302"/>
      <c r="F2149" s="301"/>
      <c r="G2149" s="301"/>
      <c r="H2149" s="322"/>
      <c r="I2149" s="322"/>
      <c r="J2149" s="322"/>
      <c r="K2149" s="364"/>
      <c r="L2149" s="322"/>
      <c r="M2149" s="364"/>
    </row>
    <row r="2150" spans="1:13" x14ac:dyDescent="0.35">
      <c r="A2150" s="301"/>
      <c r="B2150" s="301"/>
      <c r="C2150" s="301"/>
      <c r="D2150" s="302"/>
      <c r="E2150" s="302"/>
      <c r="F2150" s="301"/>
      <c r="G2150" s="301"/>
      <c r="H2150" s="322"/>
      <c r="I2150" s="322"/>
      <c r="J2150" s="322"/>
      <c r="K2150" s="364"/>
      <c r="L2150" s="322"/>
      <c r="M2150" s="364"/>
    </row>
    <row r="2151" spans="1:13" x14ac:dyDescent="0.35">
      <c r="A2151" s="301"/>
      <c r="B2151" s="301"/>
      <c r="C2151" s="301"/>
      <c r="D2151" s="302"/>
      <c r="E2151" s="302"/>
      <c r="F2151" s="301"/>
      <c r="G2151" s="301"/>
      <c r="H2151" s="322"/>
      <c r="I2151" s="322"/>
      <c r="J2151" s="322"/>
      <c r="K2151" s="364"/>
      <c r="L2151" s="322"/>
      <c r="M2151" s="364"/>
    </row>
    <row r="2152" spans="1:13" x14ac:dyDescent="0.35">
      <c r="A2152" s="301"/>
      <c r="B2152" s="301"/>
      <c r="C2152" s="301"/>
      <c r="D2152" s="302"/>
      <c r="E2152" s="302"/>
      <c r="F2152" s="301"/>
      <c r="G2152" s="301"/>
      <c r="H2152" s="322"/>
      <c r="I2152" s="322"/>
      <c r="J2152" s="322"/>
      <c r="K2152" s="364"/>
      <c r="L2152" s="322"/>
      <c r="M2152" s="364"/>
    </row>
    <row r="2153" spans="1:13" x14ac:dyDescent="0.35">
      <c r="A2153" s="301"/>
      <c r="B2153" s="301"/>
      <c r="C2153" s="301"/>
      <c r="D2153" s="302"/>
      <c r="E2153" s="302"/>
      <c r="F2153" s="301"/>
      <c r="G2153" s="301"/>
      <c r="H2153" s="322"/>
      <c r="I2153" s="322"/>
      <c r="J2153" s="322"/>
      <c r="K2153" s="364"/>
      <c r="L2153" s="322"/>
      <c r="M2153" s="364"/>
    </row>
    <row r="2154" spans="1:13" x14ac:dyDescent="0.35">
      <c r="A2154" s="301"/>
      <c r="B2154" s="301"/>
      <c r="C2154" s="301"/>
      <c r="D2154" s="302"/>
      <c r="E2154" s="302"/>
      <c r="F2154" s="301"/>
      <c r="G2154" s="301"/>
      <c r="H2154" s="322"/>
      <c r="I2154" s="322"/>
      <c r="J2154" s="322"/>
      <c r="K2154" s="364"/>
      <c r="L2154" s="322"/>
      <c r="M2154" s="364"/>
    </row>
    <row r="2155" spans="1:13" x14ac:dyDescent="0.35">
      <c r="A2155" s="301"/>
      <c r="B2155" s="301"/>
      <c r="C2155" s="301"/>
      <c r="D2155" s="302"/>
      <c r="E2155" s="302"/>
      <c r="F2155" s="301"/>
      <c r="G2155" s="301"/>
      <c r="H2155" s="322"/>
      <c r="I2155" s="322"/>
      <c r="J2155" s="322"/>
      <c r="K2155" s="364"/>
      <c r="L2155" s="322"/>
      <c r="M2155" s="364"/>
    </row>
    <row r="2156" spans="1:13" x14ac:dyDescent="0.35">
      <c r="A2156" s="301"/>
      <c r="B2156" s="301"/>
      <c r="C2156" s="301"/>
      <c r="D2156" s="302"/>
      <c r="E2156" s="302"/>
      <c r="F2156" s="301"/>
      <c r="G2156" s="301"/>
      <c r="H2156" s="322"/>
      <c r="I2156" s="322"/>
      <c r="J2156" s="322"/>
      <c r="K2156" s="364"/>
      <c r="L2156" s="322"/>
      <c r="M2156" s="364"/>
    </row>
    <row r="2157" spans="1:13" x14ac:dyDescent="0.35">
      <c r="A2157" s="301"/>
      <c r="B2157" s="301"/>
      <c r="C2157" s="301"/>
      <c r="D2157" s="302"/>
      <c r="E2157" s="302"/>
      <c r="F2157" s="301"/>
      <c r="G2157" s="301"/>
      <c r="H2157" s="322"/>
      <c r="I2157" s="322"/>
      <c r="J2157" s="322"/>
      <c r="K2157" s="364"/>
      <c r="L2157" s="322"/>
      <c r="M2157" s="364"/>
    </row>
    <row r="2158" spans="1:13" x14ac:dyDescent="0.35">
      <c r="A2158" s="301"/>
      <c r="B2158" s="301"/>
      <c r="C2158" s="301"/>
      <c r="D2158" s="302"/>
      <c r="E2158" s="302"/>
      <c r="F2158" s="301"/>
      <c r="G2158" s="301"/>
      <c r="H2158" s="322"/>
      <c r="I2158" s="322"/>
      <c r="J2158" s="322"/>
      <c r="K2158" s="364"/>
      <c r="L2158" s="322"/>
      <c r="M2158" s="364"/>
    </row>
    <row r="2159" spans="1:13" x14ac:dyDescent="0.35">
      <c r="A2159" s="301"/>
      <c r="B2159" s="301"/>
      <c r="C2159" s="301"/>
      <c r="D2159" s="302"/>
      <c r="E2159" s="302"/>
      <c r="F2159" s="301"/>
      <c r="G2159" s="301"/>
      <c r="H2159" s="322"/>
      <c r="I2159" s="322"/>
      <c r="J2159" s="322"/>
      <c r="K2159" s="364"/>
      <c r="L2159" s="322"/>
      <c r="M2159" s="364"/>
    </row>
    <row r="2160" spans="1:13" x14ac:dyDescent="0.35">
      <c r="A2160" s="301"/>
      <c r="B2160" s="301"/>
      <c r="C2160" s="301"/>
      <c r="D2160" s="302"/>
      <c r="E2160" s="302"/>
      <c r="F2160" s="301"/>
      <c r="G2160" s="301"/>
      <c r="H2160" s="322"/>
      <c r="I2160" s="322"/>
      <c r="J2160" s="322"/>
      <c r="K2160" s="364"/>
      <c r="L2160" s="322"/>
      <c r="M2160" s="364"/>
    </row>
    <row r="2161" spans="1:13" x14ac:dyDescent="0.35">
      <c r="A2161" s="301"/>
      <c r="B2161" s="301"/>
      <c r="C2161" s="301"/>
      <c r="D2161" s="302"/>
      <c r="E2161" s="302"/>
      <c r="F2161" s="301"/>
      <c r="G2161" s="301"/>
      <c r="H2161" s="322"/>
      <c r="I2161" s="322"/>
      <c r="J2161" s="322"/>
      <c r="K2161" s="364"/>
      <c r="L2161" s="322"/>
      <c r="M2161" s="364"/>
    </row>
    <row r="2162" spans="1:13" x14ac:dyDescent="0.35">
      <c r="A2162" s="301"/>
      <c r="B2162" s="301"/>
      <c r="C2162" s="301"/>
      <c r="D2162" s="302"/>
      <c r="E2162" s="302"/>
      <c r="F2162" s="301"/>
      <c r="G2162" s="301"/>
      <c r="H2162" s="322"/>
      <c r="I2162" s="322"/>
      <c r="J2162" s="322"/>
      <c r="K2162" s="364"/>
      <c r="L2162" s="322"/>
      <c r="M2162" s="364"/>
    </row>
    <row r="2163" spans="1:13" x14ac:dyDescent="0.35">
      <c r="A2163" s="301"/>
      <c r="B2163" s="301"/>
      <c r="C2163" s="301"/>
      <c r="D2163" s="302"/>
      <c r="E2163" s="302"/>
      <c r="F2163" s="301"/>
      <c r="G2163" s="301"/>
      <c r="H2163" s="322"/>
      <c r="I2163" s="322"/>
      <c r="J2163" s="322"/>
      <c r="K2163" s="364"/>
      <c r="L2163" s="322"/>
      <c r="M2163" s="364"/>
    </row>
    <row r="2164" spans="1:13" x14ac:dyDescent="0.35">
      <c r="A2164" s="301"/>
      <c r="B2164" s="301"/>
      <c r="C2164" s="301"/>
      <c r="D2164" s="302"/>
      <c r="E2164" s="302"/>
      <c r="F2164" s="301"/>
      <c r="G2164" s="301"/>
      <c r="H2164" s="322"/>
      <c r="I2164" s="322"/>
      <c r="J2164" s="322"/>
      <c r="K2164" s="364"/>
      <c r="L2164" s="322"/>
      <c r="M2164" s="364"/>
    </row>
    <row r="2165" spans="1:13" x14ac:dyDescent="0.35">
      <c r="A2165" s="301"/>
      <c r="B2165" s="301"/>
      <c r="C2165" s="301"/>
      <c r="D2165" s="302"/>
      <c r="E2165" s="302"/>
      <c r="F2165" s="301"/>
      <c r="G2165" s="301"/>
      <c r="H2165" s="322"/>
      <c r="I2165" s="322"/>
      <c r="J2165" s="322"/>
      <c r="K2165" s="364"/>
      <c r="L2165" s="322"/>
      <c r="M2165" s="364"/>
    </row>
    <row r="2166" spans="1:13" x14ac:dyDescent="0.35">
      <c r="A2166" s="301"/>
      <c r="B2166" s="301"/>
      <c r="C2166" s="301"/>
      <c r="D2166" s="302"/>
      <c r="E2166" s="302"/>
      <c r="F2166" s="301"/>
      <c r="G2166" s="301"/>
      <c r="H2166" s="322"/>
      <c r="I2166" s="322"/>
      <c r="J2166" s="322"/>
      <c r="K2166" s="364"/>
      <c r="L2166" s="322"/>
      <c r="M2166" s="364"/>
    </row>
    <row r="2167" spans="1:13" x14ac:dyDescent="0.35">
      <c r="A2167" s="301"/>
      <c r="B2167" s="301"/>
      <c r="C2167" s="301"/>
      <c r="D2167" s="302"/>
      <c r="E2167" s="302"/>
      <c r="F2167" s="301"/>
      <c r="G2167" s="301"/>
      <c r="H2167" s="322"/>
      <c r="I2167" s="322"/>
      <c r="J2167" s="322"/>
      <c r="K2167" s="364"/>
      <c r="L2167" s="322"/>
      <c r="M2167" s="364"/>
    </row>
    <row r="2168" spans="1:13" x14ac:dyDescent="0.35">
      <c r="A2168" s="301"/>
      <c r="B2168" s="301"/>
      <c r="C2168" s="301"/>
      <c r="D2168" s="302"/>
      <c r="E2168" s="302"/>
      <c r="F2168" s="301"/>
      <c r="G2168" s="301"/>
      <c r="H2168" s="322"/>
      <c r="I2168" s="322"/>
      <c r="J2168" s="322"/>
      <c r="K2168" s="364"/>
      <c r="L2168" s="322"/>
      <c r="M2168" s="364"/>
    </row>
    <row r="2169" spans="1:13" x14ac:dyDescent="0.35">
      <c r="A2169" s="301"/>
      <c r="B2169" s="301"/>
      <c r="C2169" s="301"/>
      <c r="D2169" s="302"/>
      <c r="E2169" s="302"/>
      <c r="F2169" s="301"/>
      <c r="G2169" s="301"/>
      <c r="H2169" s="322"/>
      <c r="I2169" s="322"/>
      <c r="J2169" s="322"/>
      <c r="K2169" s="364"/>
      <c r="L2169" s="322"/>
      <c r="M2169" s="364"/>
    </row>
    <row r="2170" spans="1:13" x14ac:dyDescent="0.35">
      <c r="A2170" s="301"/>
      <c r="B2170" s="301"/>
      <c r="C2170" s="301"/>
      <c r="D2170" s="302"/>
      <c r="E2170" s="302"/>
      <c r="F2170" s="301"/>
      <c r="G2170" s="301"/>
      <c r="H2170" s="322"/>
      <c r="I2170" s="322"/>
      <c r="J2170" s="322"/>
      <c r="K2170" s="364"/>
      <c r="L2170" s="322"/>
      <c r="M2170" s="364"/>
    </row>
    <row r="2171" spans="1:13" x14ac:dyDescent="0.35">
      <c r="A2171" s="301"/>
      <c r="B2171" s="301"/>
      <c r="C2171" s="301"/>
      <c r="D2171" s="302"/>
      <c r="E2171" s="302"/>
      <c r="F2171" s="301"/>
      <c r="G2171" s="301"/>
      <c r="H2171" s="322"/>
      <c r="I2171" s="322"/>
      <c r="J2171" s="322"/>
      <c r="K2171" s="364"/>
      <c r="L2171" s="322"/>
      <c r="M2171" s="364"/>
    </row>
    <row r="2172" spans="1:13" x14ac:dyDescent="0.35">
      <c r="A2172" s="301"/>
      <c r="B2172" s="301"/>
      <c r="C2172" s="301"/>
      <c r="D2172" s="302"/>
      <c r="E2172" s="302"/>
      <c r="F2172" s="301"/>
      <c r="G2172" s="301"/>
      <c r="H2172" s="322"/>
      <c r="I2172" s="322"/>
      <c r="J2172" s="322"/>
      <c r="K2172" s="364"/>
      <c r="L2172" s="322"/>
      <c r="M2172" s="364"/>
    </row>
    <row r="2173" spans="1:13" x14ac:dyDescent="0.35">
      <c r="A2173" s="301"/>
      <c r="B2173" s="301"/>
      <c r="C2173" s="301"/>
      <c r="D2173" s="302"/>
      <c r="E2173" s="302"/>
      <c r="F2173" s="301"/>
      <c r="G2173" s="301"/>
      <c r="H2173" s="322"/>
      <c r="I2173" s="322"/>
      <c r="J2173" s="322"/>
      <c r="K2173" s="364"/>
      <c r="L2173" s="322"/>
      <c r="M2173" s="364"/>
    </row>
    <row r="2174" spans="1:13" x14ac:dyDescent="0.35">
      <c r="A2174" s="301"/>
      <c r="B2174" s="301"/>
      <c r="C2174" s="301"/>
      <c r="D2174" s="302"/>
      <c r="E2174" s="302"/>
      <c r="F2174" s="301"/>
      <c r="G2174" s="301"/>
      <c r="H2174" s="322"/>
      <c r="I2174" s="322"/>
      <c r="J2174" s="322"/>
      <c r="K2174" s="364"/>
      <c r="L2174" s="322"/>
      <c r="M2174" s="364"/>
    </row>
    <row r="2175" spans="1:13" x14ac:dyDescent="0.35">
      <c r="A2175" s="301"/>
      <c r="B2175" s="301"/>
      <c r="C2175" s="301"/>
      <c r="D2175" s="302"/>
      <c r="E2175" s="302"/>
      <c r="F2175" s="301"/>
      <c r="G2175" s="301"/>
      <c r="H2175" s="322"/>
      <c r="I2175" s="322"/>
      <c r="J2175" s="322"/>
      <c r="K2175" s="364"/>
      <c r="L2175" s="322"/>
      <c r="M2175" s="364"/>
    </row>
    <row r="2176" spans="1:13" x14ac:dyDescent="0.35">
      <c r="A2176" s="301"/>
      <c r="B2176" s="301"/>
      <c r="C2176" s="301"/>
      <c r="D2176" s="302"/>
      <c r="E2176" s="302"/>
      <c r="F2176" s="301"/>
      <c r="G2176" s="301"/>
      <c r="H2176" s="322"/>
      <c r="I2176" s="322"/>
      <c r="J2176" s="322"/>
      <c r="K2176" s="364"/>
      <c r="L2176" s="322"/>
      <c r="M2176" s="364"/>
    </row>
    <row r="2177" spans="1:13" x14ac:dyDescent="0.35">
      <c r="A2177" s="301"/>
      <c r="B2177" s="301"/>
      <c r="C2177" s="301"/>
      <c r="D2177" s="302"/>
      <c r="E2177" s="302"/>
      <c r="F2177" s="301"/>
      <c r="G2177" s="301"/>
      <c r="H2177" s="322"/>
      <c r="I2177" s="322"/>
      <c r="J2177" s="322"/>
      <c r="K2177" s="364"/>
      <c r="L2177" s="322"/>
      <c r="M2177" s="364"/>
    </row>
    <row r="2178" spans="1:13" x14ac:dyDescent="0.35">
      <c r="A2178" s="301"/>
      <c r="B2178" s="301"/>
      <c r="C2178" s="301"/>
      <c r="D2178" s="302"/>
      <c r="E2178" s="302"/>
      <c r="F2178" s="301"/>
      <c r="G2178" s="301"/>
      <c r="H2178" s="322"/>
      <c r="I2178" s="322"/>
      <c r="J2178" s="322"/>
      <c r="K2178" s="364"/>
      <c r="L2178" s="322"/>
      <c r="M2178" s="364"/>
    </row>
    <row r="2179" spans="1:13" x14ac:dyDescent="0.35">
      <c r="A2179" s="301"/>
      <c r="B2179" s="301"/>
      <c r="C2179" s="301"/>
      <c r="D2179" s="302"/>
      <c r="E2179" s="302"/>
      <c r="F2179" s="301"/>
      <c r="G2179" s="301"/>
      <c r="H2179" s="322"/>
      <c r="I2179" s="322"/>
      <c r="J2179" s="322"/>
      <c r="K2179" s="364"/>
      <c r="L2179" s="322"/>
      <c r="M2179" s="364"/>
    </row>
    <row r="2180" spans="1:13" x14ac:dyDescent="0.35">
      <c r="A2180" s="301"/>
      <c r="B2180" s="301"/>
      <c r="C2180" s="301"/>
      <c r="D2180" s="302"/>
      <c r="E2180" s="302"/>
      <c r="F2180" s="301"/>
      <c r="G2180" s="301"/>
      <c r="H2180" s="322"/>
      <c r="I2180" s="322"/>
      <c r="J2180" s="322"/>
      <c r="K2180" s="364"/>
      <c r="L2180" s="322"/>
      <c r="M2180" s="364"/>
    </row>
    <row r="2181" spans="1:13" x14ac:dyDescent="0.35">
      <c r="A2181" s="301"/>
      <c r="B2181" s="301"/>
      <c r="C2181" s="301"/>
      <c r="D2181" s="302"/>
      <c r="E2181" s="302"/>
      <c r="F2181" s="301"/>
      <c r="G2181" s="301"/>
      <c r="H2181" s="322"/>
      <c r="I2181" s="322"/>
      <c r="J2181" s="322"/>
      <c r="K2181" s="364"/>
      <c r="L2181" s="322"/>
      <c r="M2181" s="364"/>
    </row>
    <row r="2182" spans="1:13" x14ac:dyDescent="0.35">
      <c r="A2182" s="301"/>
      <c r="B2182" s="301"/>
      <c r="C2182" s="301"/>
      <c r="D2182" s="302"/>
      <c r="E2182" s="302"/>
      <c r="F2182" s="301"/>
      <c r="G2182" s="301"/>
      <c r="H2182" s="322"/>
      <c r="I2182" s="322"/>
      <c r="J2182" s="322"/>
      <c r="K2182" s="364"/>
      <c r="L2182" s="322"/>
      <c r="M2182" s="364"/>
    </row>
    <row r="2183" spans="1:13" x14ac:dyDescent="0.35">
      <c r="A2183" s="301"/>
      <c r="B2183" s="301"/>
      <c r="C2183" s="301"/>
      <c r="D2183" s="302"/>
      <c r="E2183" s="302"/>
      <c r="F2183" s="301"/>
      <c r="G2183" s="301"/>
      <c r="H2183" s="322"/>
      <c r="I2183" s="322"/>
      <c r="J2183" s="322"/>
      <c r="K2183" s="364"/>
      <c r="L2183" s="322"/>
      <c r="M2183" s="364"/>
    </row>
    <row r="2184" spans="1:13" x14ac:dyDescent="0.35">
      <c r="A2184" s="301"/>
      <c r="B2184" s="301"/>
      <c r="C2184" s="301"/>
      <c r="D2184" s="302"/>
      <c r="E2184" s="302"/>
      <c r="F2184" s="301"/>
      <c r="G2184" s="301"/>
      <c r="H2184" s="322"/>
      <c r="I2184" s="322"/>
      <c r="J2184" s="322"/>
      <c r="K2184" s="364"/>
      <c r="L2184" s="322"/>
      <c r="M2184" s="364"/>
    </row>
    <row r="2185" spans="1:13" x14ac:dyDescent="0.35">
      <c r="A2185" s="301"/>
      <c r="B2185" s="301"/>
      <c r="C2185" s="301"/>
      <c r="D2185" s="302"/>
      <c r="E2185" s="302"/>
      <c r="F2185" s="301"/>
      <c r="G2185" s="301"/>
      <c r="H2185" s="322"/>
      <c r="I2185" s="322"/>
      <c r="J2185" s="322"/>
      <c r="K2185" s="364"/>
      <c r="L2185" s="322"/>
      <c r="M2185" s="364"/>
    </row>
    <row r="2186" spans="1:13" x14ac:dyDescent="0.35">
      <c r="A2186" s="301"/>
      <c r="B2186" s="301"/>
      <c r="C2186" s="301"/>
      <c r="D2186" s="302"/>
      <c r="E2186" s="302"/>
      <c r="F2186" s="301"/>
      <c r="G2186" s="301"/>
      <c r="H2186" s="322"/>
      <c r="I2186" s="322"/>
      <c r="J2186" s="322"/>
      <c r="K2186" s="364"/>
      <c r="L2186" s="322"/>
      <c r="M2186" s="364"/>
    </row>
    <row r="2187" spans="1:13" x14ac:dyDescent="0.35">
      <c r="A2187" s="301"/>
      <c r="B2187" s="301"/>
      <c r="C2187" s="301"/>
      <c r="D2187" s="302"/>
      <c r="E2187" s="302"/>
      <c r="F2187" s="301"/>
      <c r="G2187" s="301"/>
      <c r="H2187" s="322"/>
      <c r="I2187" s="322"/>
      <c r="J2187" s="322"/>
      <c r="K2187" s="364"/>
      <c r="L2187" s="322"/>
      <c r="M2187" s="364"/>
    </row>
    <row r="2188" spans="1:13" x14ac:dyDescent="0.35">
      <c r="A2188" s="301"/>
      <c r="B2188" s="301"/>
      <c r="C2188" s="301"/>
      <c r="D2188" s="302"/>
      <c r="E2188" s="302"/>
      <c r="F2188" s="301"/>
      <c r="G2188" s="301"/>
      <c r="H2188" s="322"/>
      <c r="I2188" s="322"/>
      <c r="J2188" s="322"/>
      <c r="K2188" s="364"/>
      <c r="L2188" s="322"/>
      <c r="M2188" s="364"/>
    </row>
    <row r="2189" spans="1:13" x14ac:dyDescent="0.35">
      <c r="A2189" s="301"/>
      <c r="B2189" s="301"/>
      <c r="C2189" s="301"/>
      <c r="D2189" s="302"/>
      <c r="E2189" s="302"/>
      <c r="F2189" s="301"/>
      <c r="G2189" s="301"/>
      <c r="H2189" s="322"/>
      <c r="I2189" s="322"/>
      <c r="J2189" s="322"/>
      <c r="K2189" s="364"/>
      <c r="L2189" s="322"/>
      <c r="M2189" s="364"/>
    </row>
    <row r="2190" spans="1:13" x14ac:dyDescent="0.35">
      <c r="A2190" s="301"/>
      <c r="B2190" s="301"/>
      <c r="C2190" s="301"/>
      <c r="D2190" s="302"/>
      <c r="E2190" s="302"/>
      <c r="F2190" s="301"/>
      <c r="G2190" s="301"/>
      <c r="H2190" s="322"/>
      <c r="I2190" s="322"/>
      <c r="J2190" s="322"/>
      <c r="K2190" s="364"/>
      <c r="L2190" s="322"/>
      <c r="M2190" s="364"/>
    </row>
    <row r="2191" spans="1:13" x14ac:dyDescent="0.35">
      <c r="A2191" s="301"/>
      <c r="B2191" s="301"/>
      <c r="C2191" s="301"/>
      <c r="D2191" s="302"/>
      <c r="E2191" s="302"/>
      <c r="F2191" s="301"/>
      <c r="G2191" s="301"/>
      <c r="H2191" s="322"/>
      <c r="I2191" s="322"/>
      <c r="J2191" s="322"/>
      <c r="K2191" s="364"/>
      <c r="L2191" s="322"/>
      <c r="M2191" s="364"/>
    </row>
    <row r="2192" spans="1:13" x14ac:dyDescent="0.35">
      <c r="A2192" s="301"/>
      <c r="B2192" s="301"/>
      <c r="C2192" s="301"/>
      <c r="D2192" s="302"/>
      <c r="E2192" s="302"/>
      <c r="F2192" s="301"/>
      <c r="G2192" s="301"/>
      <c r="H2192" s="322"/>
      <c r="I2192" s="322"/>
      <c r="J2192" s="322"/>
      <c r="K2192" s="364"/>
      <c r="L2192" s="322"/>
      <c r="M2192" s="364"/>
    </row>
    <row r="2193" spans="1:13" x14ac:dyDescent="0.35">
      <c r="A2193" s="301"/>
      <c r="B2193" s="301"/>
      <c r="C2193" s="301"/>
      <c r="D2193" s="302"/>
      <c r="E2193" s="302"/>
      <c r="F2193" s="301"/>
      <c r="G2193" s="301"/>
      <c r="H2193" s="322"/>
      <c r="I2193" s="322"/>
      <c r="J2193" s="322"/>
      <c r="K2193" s="364"/>
      <c r="L2193" s="322"/>
      <c r="M2193" s="364"/>
    </row>
    <row r="2194" spans="1:13" x14ac:dyDescent="0.35">
      <c r="A2194" s="301"/>
      <c r="B2194" s="301"/>
      <c r="C2194" s="301"/>
      <c r="D2194" s="302"/>
      <c r="E2194" s="302"/>
      <c r="F2194" s="301"/>
      <c r="G2194" s="301"/>
      <c r="H2194" s="322"/>
      <c r="I2194" s="322"/>
      <c r="J2194" s="322"/>
      <c r="K2194" s="364"/>
      <c r="L2194" s="322"/>
      <c r="M2194" s="364"/>
    </row>
    <row r="2195" spans="1:13" x14ac:dyDescent="0.35">
      <c r="A2195" s="301"/>
      <c r="B2195" s="301"/>
      <c r="C2195" s="301"/>
      <c r="D2195" s="302"/>
      <c r="E2195" s="302"/>
      <c r="F2195" s="301"/>
      <c r="G2195" s="301"/>
      <c r="H2195" s="322"/>
      <c r="I2195" s="322"/>
      <c r="J2195" s="322"/>
      <c r="K2195" s="364"/>
      <c r="L2195" s="322"/>
      <c r="M2195" s="364"/>
    </row>
    <row r="2196" spans="1:13" x14ac:dyDescent="0.35">
      <c r="A2196" s="301"/>
      <c r="B2196" s="301"/>
      <c r="C2196" s="301"/>
      <c r="D2196" s="302"/>
      <c r="E2196" s="302"/>
      <c r="F2196" s="301"/>
      <c r="G2196" s="301"/>
      <c r="H2196" s="322"/>
      <c r="I2196" s="322"/>
      <c r="J2196" s="322"/>
      <c r="K2196" s="364"/>
      <c r="L2196" s="322"/>
      <c r="M2196" s="364"/>
    </row>
    <row r="2197" spans="1:13" x14ac:dyDescent="0.35">
      <c r="A2197" s="301"/>
      <c r="B2197" s="301"/>
      <c r="C2197" s="301"/>
      <c r="D2197" s="302"/>
      <c r="E2197" s="302"/>
      <c r="F2197" s="301"/>
      <c r="G2197" s="301"/>
      <c r="H2197" s="322"/>
      <c r="I2197" s="322"/>
      <c r="J2197" s="322"/>
      <c r="K2197" s="364"/>
      <c r="L2197" s="322"/>
      <c r="M2197" s="364"/>
    </row>
    <row r="2198" spans="1:13" x14ac:dyDescent="0.35">
      <c r="A2198" s="301"/>
      <c r="B2198" s="301"/>
      <c r="C2198" s="301"/>
      <c r="D2198" s="302"/>
      <c r="E2198" s="302"/>
      <c r="F2198" s="301"/>
      <c r="G2198" s="301"/>
      <c r="H2198" s="322"/>
      <c r="I2198" s="322"/>
      <c r="J2198" s="322"/>
      <c r="K2198" s="364"/>
      <c r="L2198" s="322"/>
      <c r="M2198" s="364"/>
    </row>
    <row r="2199" spans="1:13" x14ac:dyDescent="0.35">
      <c r="A2199" s="301"/>
      <c r="B2199" s="301"/>
      <c r="C2199" s="301"/>
      <c r="D2199" s="302"/>
      <c r="E2199" s="302"/>
      <c r="F2199" s="301"/>
      <c r="G2199" s="301"/>
      <c r="H2199" s="322"/>
      <c r="I2199" s="322"/>
      <c r="J2199" s="322"/>
      <c r="K2199" s="364"/>
      <c r="L2199" s="322"/>
      <c r="M2199" s="364"/>
    </row>
    <row r="2200" spans="1:13" x14ac:dyDescent="0.35">
      <c r="A2200" s="301"/>
      <c r="B2200" s="301"/>
      <c r="C2200" s="301"/>
      <c r="D2200" s="302"/>
      <c r="E2200" s="302"/>
      <c r="F2200" s="301"/>
      <c r="G2200" s="301"/>
      <c r="H2200" s="322"/>
      <c r="I2200" s="322"/>
      <c r="J2200" s="322"/>
      <c r="K2200" s="364"/>
      <c r="L2200" s="322"/>
      <c r="M2200" s="364"/>
    </row>
    <row r="2201" spans="1:13" x14ac:dyDescent="0.35">
      <c r="A2201" s="301"/>
      <c r="B2201" s="301"/>
      <c r="C2201" s="301"/>
      <c r="D2201" s="302"/>
      <c r="E2201" s="302"/>
      <c r="F2201" s="301"/>
      <c r="G2201" s="301"/>
      <c r="H2201" s="322"/>
      <c r="I2201" s="322"/>
      <c r="J2201" s="322"/>
      <c r="K2201" s="364"/>
      <c r="L2201" s="322"/>
      <c r="M2201" s="364"/>
    </row>
    <row r="2202" spans="1:13" x14ac:dyDescent="0.35">
      <c r="A2202" s="301"/>
      <c r="B2202" s="301"/>
      <c r="C2202" s="301"/>
      <c r="D2202" s="302"/>
      <c r="E2202" s="302"/>
      <c r="F2202" s="301"/>
      <c r="G2202" s="301"/>
      <c r="H2202" s="322"/>
      <c r="I2202" s="322"/>
      <c r="J2202" s="322"/>
      <c r="K2202" s="364"/>
      <c r="L2202" s="322"/>
      <c r="M2202" s="364"/>
    </row>
    <row r="2203" spans="1:13" x14ac:dyDescent="0.35">
      <c r="A2203" s="301"/>
      <c r="B2203" s="301"/>
      <c r="C2203" s="301"/>
      <c r="D2203" s="302"/>
      <c r="E2203" s="302"/>
      <c r="F2203" s="301"/>
      <c r="G2203" s="301"/>
      <c r="H2203" s="322"/>
      <c r="I2203" s="322"/>
      <c r="J2203" s="322"/>
      <c r="K2203" s="364"/>
      <c r="L2203" s="322"/>
      <c r="M2203" s="364"/>
    </row>
    <row r="2204" spans="1:13" x14ac:dyDescent="0.35">
      <c r="A2204" s="301"/>
      <c r="B2204" s="301"/>
      <c r="C2204" s="301"/>
      <c r="D2204" s="302"/>
      <c r="E2204" s="302"/>
      <c r="F2204" s="301"/>
      <c r="G2204" s="301"/>
      <c r="H2204" s="322"/>
      <c r="I2204" s="322"/>
      <c r="J2204" s="322"/>
      <c r="K2204" s="364"/>
      <c r="L2204" s="322"/>
      <c r="M2204" s="364"/>
    </row>
    <row r="2205" spans="1:13" x14ac:dyDescent="0.35">
      <c r="A2205" s="301"/>
      <c r="B2205" s="301"/>
      <c r="C2205" s="301"/>
      <c r="D2205" s="302"/>
      <c r="E2205" s="302"/>
      <c r="F2205" s="301"/>
      <c r="G2205" s="301"/>
      <c r="H2205" s="322"/>
      <c r="I2205" s="322"/>
      <c r="J2205" s="322"/>
      <c r="K2205" s="364"/>
      <c r="L2205" s="322"/>
      <c r="M2205" s="364"/>
    </row>
    <row r="2206" spans="1:13" x14ac:dyDescent="0.35">
      <c r="A2206" s="301"/>
      <c r="B2206" s="301"/>
      <c r="C2206" s="301"/>
      <c r="D2206" s="302"/>
      <c r="E2206" s="302"/>
      <c r="F2206" s="301"/>
      <c r="G2206" s="301"/>
      <c r="H2206" s="322"/>
      <c r="I2206" s="322"/>
      <c r="J2206" s="322"/>
      <c r="K2206" s="364"/>
      <c r="L2206" s="322"/>
      <c r="M2206" s="364"/>
    </row>
    <row r="2207" spans="1:13" x14ac:dyDescent="0.35">
      <c r="A2207" s="301"/>
      <c r="B2207" s="301"/>
      <c r="C2207" s="301"/>
      <c r="D2207" s="302"/>
      <c r="E2207" s="302"/>
      <c r="F2207" s="301"/>
      <c r="G2207" s="301"/>
      <c r="H2207" s="322"/>
      <c r="I2207" s="322"/>
      <c r="J2207" s="322"/>
      <c r="K2207" s="364"/>
      <c r="L2207" s="322"/>
      <c r="M2207" s="364"/>
    </row>
    <row r="2208" spans="1:13" x14ac:dyDescent="0.35">
      <c r="A2208" s="301"/>
      <c r="B2208" s="301"/>
      <c r="C2208" s="301"/>
      <c r="D2208" s="302"/>
      <c r="E2208" s="302"/>
      <c r="F2208" s="301"/>
      <c r="G2208" s="301"/>
      <c r="H2208" s="322"/>
      <c r="I2208" s="322"/>
      <c r="J2208" s="322"/>
      <c r="K2208" s="364"/>
      <c r="L2208" s="322"/>
      <c r="M2208" s="364"/>
    </row>
    <row r="2209" spans="1:13" x14ac:dyDescent="0.35">
      <c r="A2209" s="301"/>
      <c r="B2209" s="301"/>
      <c r="C2209" s="301"/>
      <c r="D2209" s="302"/>
      <c r="E2209" s="302"/>
      <c r="F2209" s="301"/>
      <c r="G2209" s="301"/>
      <c r="H2209" s="322"/>
      <c r="I2209" s="322"/>
      <c r="J2209" s="322"/>
      <c r="K2209" s="364"/>
      <c r="L2209" s="322"/>
      <c r="M2209" s="364"/>
    </row>
    <row r="2210" spans="1:13" x14ac:dyDescent="0.35">
      <c r="A2210" s="301"/>
      <c r="B2210" s="301"/>
      <c r="C2210" s="301"/>
      <c r="D2210" s="302"/>
      <c r="E2210" s="302"/>
      <c r="F2210" s="301"/>
      <c r="G2210" s="301"/>
      <c r="H2210" s="322"/>
      <c r="I2210" s="322"/>
      <c r="J2210" s="322"/>
      <c r="K2210" s="364"/>
      <c r="L2210" s="322"/>
      <c r="M2210" s="364"/>
    </row>
    <row r="2211" spans="1:13" x14ac:dyDescent="0.35">
      <c r="A2211" s="301"/>
      <c r="B2211" s="301"/>
      <c r="C2211" s="301"/>
      <c r="D2211" s="302"/>
      <c r="E2211" s="302"/>
      <c r="F2211" s="301"/>
      <c r="G2211" s="301"/>
      <c r="H2211" s="322"/>
      <c r="I2211" s="322"/>
      <c r="J2211" s="322"/>
      <c r="K2211" s="364"/>
      <c r="L2211" s="322"/>
      <c r="M2211" s="364"/>
    </row>
    <row r="2212" spans="1:13" x14ac:dyDescent="0.35">
      <c r="A2212" s="301"/>
      <c r="B2212" s="301"/>
      <c r="C2212" s="301"/>
      <c r="D2212" s="302"/>
      <c r="E2212" s="302"/>
      <c r="F2212" s="301"/>
      <c r="G2212" s="301"/>
      <c r="H2212" s="322"/>
      <c r="I2212" s="322"/>
      <c r="J2212" s="322"/>
      <c r="K2212" s="364"/>
      <c r="L2212" s="322"/>
      <c r="M2212" s="364"/>
    </row>
    <row r="2213" spans="1:13" x14ac:dyDescent="0.35">
      <c r="A2213" s="301"/>
      <c r="B2213" s="301"/>
      <c r="C2213" s="301"/>
      <c r="D2213" s="302"/>
      <c r="E2213" s="302"/>
      <c r="F2213" s="301"/>
      <c r="G2213" s="301"/>
      <c r="H2213" s="322"/>
      <c r="I2213" s="322"/>
      <c r="J2213" s="322"/>
      <c r="K2213" s="364"/>
      <c r="L2213" s="322"/>
      <c r="M2213" s="364"/>
    </row>
    <row r="2214" spans="1:13" x14ac:dyDescent="0.35">
      <c r="A2214" s="301"/>
      <c r="B2214" s="301"/>
      <c r="C2214" s="301"/>
      <c r="D2214" s="302"/>
      <c r="E2214" s="302"/>
      <c r="F2214" s="301"/>
      <c r="G2214" s="301"/>
      <c r="H2214" s="322"/>
      <c r="I2214" s="322"/>
      <c r="J2214" s="322"/>
      <c r="K2214" s="364"/>
      <c r="L2214" s="322"/>
      <c r="M2214" s="364"/>
    </row>
    <row r="2215" spans="1:13" x14ac:dyDescent="0.35">
      <c r="A2215" s="301"/>
      <c r="B2215" s="301"/>
      <c r="C2215" s="301"/>
      <c r="D2215" s="302"/>
      <c r="E2215" s="302"/>
      <c r="F2215" s="301"/>
      <c r="G2215" s="301"/>
      <c r="H2215" s="322"/>
      <c r="I2215" s="322"/>
      <c r="J2215" s="322"/>
      <c r="K2215" s="364"/>
      <c r="L2215" s="322"/>
      <c r="M2215" s="364"/>
    </row>
    <row r="2216" spans="1:13" x14ac:dyDescent="0.35">
      <c r="A2216" s="301"/>
      <c r="B2216" s="301"/>
      <c r="C2216" s="301"/>
      <c r="D2216" s="302"/>
      <c r="E2216" s="302"/>
      <c r="F2216" s="301"/>
      <c r="G2216" s="301"/>
      <c r="H2216" s="322"/>
      <c r="I2216" s="322"/>
      <c r="J2216" s="322"/>
      <c r="K2216" s="364"/>
      <c r="L2216" s="322"/>
      <c r="M2216" s="364"/>
    </row>
    <row r="2217" spans="1:13" x14ac:dyDescent="0.35">
      <c r="A2217" s="301"/>
      <c r="B2217" s="301"/>
      <c r="C2217" s="301"/>
      <c r="D2217" s="302"/>
      <c r="E2217" s="302"/>
      <c r="F2217" s="301"/>
      <c r="G2217" s="301"/>
      <c r="H2217" s="322"/>
      <c r="I2217" s="322"/>
      <c r="J2217" s="322"/>
      <c r="K2217" s="364"/>
      <c r="L2217" s="322"/>
      <c r="M2217" s="364"/>
    </row>
    <row r="2218" spans="1:13" x14ac:dyDescent="0.35">
      <c r="A2218" s="301"/>
      <c r="B2218" s="301"/>
      <c r="C2218" s="301"/>
      <c r="D2218" s="302"/>
      <c r="E2218" s="302"/>
      <c r="F2218" s="301"/>
      <c r="G2218" s="301"/>
      <c r="H2218" s="322"/>
      <c r="I2218" s="322"/>
      <c r="J2218" s="322"/>
      <c r="K2218" s="364"/>
      <c r="L2218" s="322"/>
      <c r="M2218" s="364"/>
    </row>
    <row r="2219" spans="1:13" x14ac:dyDescent="0.35">
      <c r="A2219" s="301"/>
      <c r="B2219" s="301"/>
      <c r="C2219" s="301"/>
      <c r="D2219" s="302"/>
      <c r="E2219" s="302"/>
      <c r="F2219" s="301"/>
      <c r="G2219" s="301"/>
      <c r="H2219" s="322"/>
      <c r="I2219" s="322"/>
      <c r="J2219" s="322"/>
      <c r="K2219" s="364"/>
      <c r="L2219" s="322"/>
      <c r="M2219" s="364"/>
    </row>
    <row r="2220" spans="1:13" x14ac:dyDescent="0.35">
      <c r="A2220" s="301"/>
      <c r="B2220" s="301"/>
      <c r="C2220" s="301"/>
      <c r="D2220" s="302"/>
      <c r="E2220" s="302"/>
      <c r="F2220" s="301"/>
      <c r="G2220" s="301"/>
      <c r="H2220" s="322"/>
      <c r="I2220" s="322"/>
      <c r="J2220" s="322"/>
      <c r="K2220" s="364"/>
      <c r="L2220" s="322"/>
      <c r="M2220" s="364"/>
    </row>
    <row r="2221" spans="1:13" x14ac:dyDescent="0.35">
      <c r="A2221" s="301"/>
      <c r="B2221" s="301"/>
      <c r="C2221" s="301"/>
      <c r="D2221" s="302"/>
      <c r="E2221" s="302"/>
      <c r="F2221" s="301"/>
      <c r="G2221" s="301"/>
      <c r="H2221" s="322"/>
      <c r="I2221" s="322"/>
      <c r="J2221" s="322"/>
      <c r="K2221" s="364"/>
      <c r="L2221" s="322"/>
      <c r="M2221" s="364"/>
    </row>
    <row r="2222" spans="1:13" x14ac:dyDescent="0.35">
      <c r="A2222" s="301"/>
      <c r="B2222" s="301"/>
      <c r="C2222" s="301"/>
      <c r="D2222" s="302"/>
      <c r="E2222" s="302"/>
      <c r="F2222" s="301"/>
      <c r="G2222" s="301"/>
      <c r="H2222" s="322"/>
      <c r="I2222" s="322"/>
      <c r="J2222" s="322"/>
      <c r="K2222" s="364"/>
      <c r="L2222" s="322"/>
      <c r="M2222" s="364"/>
    </row>
    <row r="2223" spans="1:13" x14ac:dyDescent="0.35">
      <c r="A2223" s="301"/>
      <c r="B2223" s="301"/>
      <c r="C2223" s="301"/>
      <c r="D2223" s="302"/>
      <c r="E2223" s="302"/>
      <c r="F2223" s="301"/>
      <c r="G2223" s="301"/>
      <c r="H2223" s="322"/>
      <c r="I2223" s="322"/>
      <c r="J2223" s="322"/>
      <c r="K2223" s="364"/>
      <c r="L2223" s="322"/>
      <c r="M2223" s="364"/>
    </row>
    <row r="2224" spans="1:13" x14ac:dyDescent="0.35">
      <c r="A2224" s="301"/>
      <c r="B2224" s="301"/>
      <c r="C2224" s="301"/>
      <c r="D2224" s="302"/>
      <c r="E2224" s="302"/>
      <c r="F2224" s="301"/>
      <c r="G2224" s="301"/>
      <c r="H2224" s="322"/>
      <c r="I2224" s="322"/>
      <c r="J2224" s="322"/>
      <c r="K2224" s="364"/>
      <c r="L2224" s="322"/>
      <c r="M2224" s="364"/>
    </row>
    <row r="2225" spans="1:13" x14ac:dyDescent="0.35">
      <c r="A2225" s="301"/>
      <c r="B2225" s="301"/>
      <c r="C2225" s="301"/>
      <c r="D2225" s="302"/>
      <c r="E2225" s="302"/>
      <c r="F2225" s="301"/>
      <c r="G2225" s="301"/>
      <c r="H2225" s="322"/>
      <c r="I2225" s="322"/>
      <c r="J2225" s="322"/>
      <c r="K2225" s="364"/>
      <c r="L2225" s="322"/>
      <c r="M2225" s="364"/>
    </row>
    <row r="2226" spans="1:13" x14ac:dyDescent="0.35">
      <c r="A2226" s="301"/>
      <c r="B2226" s="301"/>
      <c r="C2226" s="301"/>
      <c r="D2226" s="302"/>
      <c r="E2226" s="302"/>
      <c r="F2226" s="301"/>
      <c r="G2226" s="301"/>
      <c r="H2226" s="322"/>
      <c r="I2226" s="322"/>
      <c r="J2226" s="322"/>
      <c r="K2226" s="364"/>
      <c r="L2226" s="322"/>
      <c r="M2226" s="364"/>
    </row>
    <row r="2227" spans="1:13" x14ac:dyDescent="0.35">
      <c r="A2227" s="301"/>
      <c r="B2227" s="301"/>
      <c r="C2227" s="301"/>
      <c r="D2227" s="302"/>
      <c r="E2227" s="302"/>
      <c r="F2227" s="301"/>
      <c r="G2227" s="301"/>
      <c r="H2227" s="322"/>
      <c r="I2227" s="322"/>
      <c r="J2227" s="322"/>
      <c r="K2227" s="364"/>
      <c r="L2227" s="322"/>
      <c r="M2227" s="364"/>
    </row>
    <row r="2228" spans="1:13" x14ac:dyDescent="0.35">
      <c r="A2228" s="301"/>
      <c r="B2228" s="301"/>
      <c r="C2228" s="301"/>
      <c r="D2228" s="302"/>
      <c r="E2228" s="302"/>
      <c r="F2228" s="301"/>
      <c r="G2228" s="301"/>
      <c r="H2228" s="322"/>
      <c r="I2228" s="322"/>
      <c r="J2228" s="322"/>
      <c r="K2228" s="364"/>
      <c r="L2228" s="322"/>
      <c r="M2228" s="364"/>
    </row>
    <row r="2229" spans="1:13" x14ac:dyDescent="0.35">
      <c r="A2229" s="301"/>
      <c r="B2229" s="301"/>
      <c r="C2229" s="301"/>
      <c r="D2229" s="302"/>
      <c r="E2229" s="302"/>
      <c r="F2229" s="301"/>
      <c r="G2229" s="301"/>
      <c r="H2229" s="322"/>
      <c r="I2229" s="322"/>
      <c r="J2229" s="322"/>
      <c r="K2229" s="364"/>
      <c r="L2229" s="322"/>
      <c r="M2229" s="364"/>
    </row>
    <row r="2230" spans="1:13" x14ac:dyDescent="0.35">
      <c r="A2230" s="301"/>
      <c r="B2230" s="301"/>
      <c r="C2230" s="301"/>
      <c r="D2230" s="302"/>
      <c r="E2230" s="302"/>
      <c r="F2230" s="301"/>
      <c r="G2230" s="301"/>
      <c r="H2230" s="322"/>
      <c r="I2230" s="322"/>
      <c r="J2230" s="322"/>
      <c r="K2230" s="364"/>
      <c r="L2230" s="322"/>
      <c r="M2230" s="364"/>
    </row>
    <row r="2231" spans="1:13" x14ac:dyDescent="0.35">
      <c r="A2231" s="301"/>
      <c r="B2231" s="301"/>
      <c r="C2231" s="301"/>
      <c r="D2231" s="302"/>
      <c r="E2231" s="302"/>
      <c r="F2231" s="301"/>
      <c r="G2231" s="301"/>
      <c r="H2231" s="322"/>
      <c r="I2231" s="322"/>
      <c r="J2231" s="322"/>
      <c r="K2231" s="364"/>
      <c r="L2231" s="322"/>
      <c r="M2231" s="364"/>
    </row>
    <row r="2232" spans="1:13" x14ac:dyDescent="0.35">
      <c r="A2232" s="301"/>
      <c r="B2232" s="301"/>
      <c r="C2232" s="301"/>
      <c r="D2232" s="302"/>
      <c r="E2232" s="302"/>
      <c r="F2232" s="301"/>
      <c r="G2232" s="301"/>
      <c r="H2232" s="322"/>
      <c r="I2232" s="322"/>
      <c r="J2232" s="322"/>
      <c r="K2232" s="364"/>
      <c r="L2232" s="322"/>
      <c r="M2232" s="364"/>
    </row>
    <row r="2233" spans="1:13" x14ac:dyDescent="0.35">
      <c r="A2233" s="301"/>
      <c r="B2233" s="301"/>
      <c r="C2233" s="301"/>
      <c r="D2233" s="302"/>
      <c r="E2233" s="302"/>
      <c r="F2233" s="301"/>
      <c r="G2233" s="301"/>
      <c r="H2233" s="322"/>
      <c r="I2233" s="322"/>
      <c r="J2233" s="322"/>
      <c r="K2233" s="364"/>
      <c r="L2233" s="322"/>
      <c r="M2233" s="364"/>
    </row>
    <row r="2234" spans="1:13" x14ac:dyDescent="0.35">
      <c r="A2234" s="301"/>
      <c r="B2234" s="301"/>
      <c r="C2234" s="301"/>
      <c r="D2234" s="302"/>
      <c r="E2234" s="302"/>
      <c r="F2234" s="301"/>
      <c r="G2234" s="301"/>
      <c r="H2234" s="322"/>
      <c r="I2234" s="322"/>
      <c r="J2234" s="322"/>
      <c r="K2234" s="364"/>
      <c r="L2234" s="322"/>
      <c r="M2234" s="364"/>
    </row>
    <row r="2235" spans="1:13" x14ac:dyDescent="0.35">
      <c r="A2235" s="301"/>
      <c r="B2235" s="301"/>
      <c r="C2235" s="301"/>
      <c r="D2235" s="302"/>
      <c r="E2235" s="302"/>
      <c r="F2235" s="301"/>
      <c r="G2235" s="301"/>
      <c r="H2235" s="322"/>
      <c r="I2235" s="322"/>
      <c r="J2235" s="322"/>
      <c r="K2235" s="364"/>
      <c r="L2235" s="322"/>
      <c r="M2235" s="364"/>
    </row>
    <row r="2236" spans="1:13" x14ac:dyDescent="0.35">
      <c r="A2236" s="301"/>
      <c r="B2236" s="301"/>
      <c r="C2236" s="301"/>
      <c r="D2236" s="302"/>
      <c r="E2236" s="302"/>
      <c r="F2236" s="301"/>
      <c r="G2236" s="301"/>
      <c r="H2236" s="322"/>
      <c r="I2236" s="322"/>
      <c r="J2236" s="322"/>
      <c r="K2236" s="364"/>
      <c r="L2236" s="322"/>
      <c r="M2236" s="364"/>
    </row>
    <row r="2237" spans="1:13" x14ac:dyDescent="0.35">
      <c r="A2237" s="301"/>
      <c r="B2237" s="301"/>
      <c r="C2237" s="301"/>
      <c r="D2237" s="302"/>
      <c r="E2237" s="302"/>
      <c r="F2237" s="301"/>
      <c r="G2237" s="301"/>
      <c r="H2237" s="322"/>
      <c r="I2237" s="322"/>
      <c r="J2237" s="322"/>
      <c r="K2237" s="364"/>
      <c r="L2237" s="322"/>
      <c r="M2237" s="364"/>
    </row>
    <row r="2238" spans="1:13" x14ac:dyDescent="0.35">
      <c r="A2238" s="301"/>
      <c r="B2238" s="301"/>
      <c r="C2238" s="301"/>
      <c r="D2238" s="302"/>
      <c r="E2238" s="302"/>
      <c r="F2238" s="301"/>
      <c r="G2238" s="301"/>
      <c r="H2238" s="322"/>
      <c r="I2238" s="322"/>
      <c r="J2238" s="322"/>
      <c r="K2238" s="364"/>
      <c r="L2238" s="322"/>
      <c r="M2238" s="364"/>
    </row>
    <row r="2239" spans="1:13" x14ac:dyDescent="0.35">
      <c r="A2239" s="301"/>
      <c r="B2239" s="301"/>
      <c r="C2239" s="301"/>
      <c r="D2239" s="302"/>
      <c r="E2239" s="302"/>
      <c r="F2239" s="301"/>
      <c r="G2239" s="301"/>
      <c r="H2239" s="322"/>
      <c r="I2239" s="322"/>
      <c r="J2239" s="322"/>
      <c r="K2239" s="364"/>
      <c r="L2239" s="322"/>
      <c r="M2239" s="364"/>
    </row>
    <row r="2240" spans="1:13" x14ac:dyDescent="0.35">
      <c r="A2240" s="301"/>
      <c r="B2240" s="301"/>
      <c r="C2240" s="301"/>
      <c r="D2240" s="302"/>
      <c r="E2240" s="302"/>
      <c r="F2240" s="301"/>
      <c r="G2240" s="301"/>
      <c r="H2240" s="322"/>
      <c r="I2240" s="322"/>
      <c r="J2240" s="322"/>
      <c r="K2240" s="364"/>
      <c r="L2240" s="322"/>
      <c r="M2240" s="364"/>
    </row>
    <row r="2241" spans="1:13" x14ac:dyDescent="0.35">
      <c r="A2241" s="301"/>
      <c r="B2241" s="301"/>
      <c r="C2241" s="301"/>
      <c r="D2241" s="302"/>
      <c r="E2241" s="302"/>
      <c r="F2241" s="301"/>
      <c r="G2241" s="301"/>
      <c r="H2241" s="322"/>
      <c r="I2241" s="322"/>
      <c r="J2241" s="322"/>
      <c r="K2241" s="364"/>
      <c r="L2241" s="322"/>
      <c r="M2241" s="364"/>
    </row>
    <row r="2242" spans="1:13" x14ac:dyDescent="0.35">
      <c r="A2242" s="301"/>
      <c r="B2242" s="301"/>
      <c r="C2242" s="301"/>
      <c r="D2242" s="302"/>
      <c r="E2242" s="302"/>
      <c r="F2242" s="301"/>
      <c r="G2242" s="301"/>
      <c r="H2242" s="322"/>
      <c r="I2242" s="322"/>
      <c r="J2242" s="322"/>
      <c r="K2242" s="364"/>
      <c r="L2242" s="322"/>
      <c r="M2242" s="364"/>
    </row>
    <row r="2243" spans="1:13" x14ac:dyDescent="0.35">
      <c r="A2243" s="301"/>
      <c r="B2243" s="301"/>
      <c r="C2243" s="301"/>
      <c r="D2243" s="302"/>
      <c r="E2243" s="302"/>
      <c r="F2243" s="301"/>
      <c r="G2243" s="301"/>
      <c r="H2243" s="322"/>
      <c r="I2243" s="322"/>
      <c r="J2243" s="322"/>
      <c r="K2243" s="364"/>
      <c r="L2243" s="322"/>
      <c r="M2243" s="364"/>
    </row>
    <row r="2244" spans="1:13" x14ac:dyDescent="0.35">
      <c r="A2244" s="301"/>
      <c r="B2244" s="301"/>
      <c r="C2244" s="301"/>
      <c r="D2244" s="302"/>
      <c r="E2244" s="302"/>
      <c r="F2244" s="301"/>
      <c r="G2244" s="301"/>
      <c r="H2244" s="322"/>
      <c r="I2244" s="322"/>
      <c r="J2244" s="322"/>
      <c r="K2244" s="364"/>
      <c r="L2244" s="322"/>
      <c r="M2244" s="364"/>
    </row>
    <row r="2245" spans="1:13" x14ac:dyDescent="0.35">
      <c r="A2245" s="301"/>
      <c r="B2245" s="301"/>
      <c r="C2245" s="301"/>
      <c r="D2245" s="302"/>
      <c r="E2245" s="302"/>
      <c r="F2245" s="301"/>
      <c r="G2245" s="301"/>
      <c r="H2245" s="322"/>
      <c r="I2245" s="322"/>
      <c r="J2245" s="322"/>
      <c r="K2245" s="364"/>
      <c r="L2245" s="322"/>
      <c r="M2245" s="364"/>
    </row>
    <row r="2246" spans="1:13" x14ac:dyDescent="0.35">
      <c r="A2246" s="301"/>
      <c r="B2246" s="301"/>
      <c r="C2246" s="301"/>
      <c r="D2246" s="302"/>
      <c r="E2246" s="302"/>
      <c r="F2246" s="301"/>
      <c r="G2246" s="301"/>
      <c r="H2246" s="322"/>
      <c r="I2246" s="322"/>
      <c r="J2246" s="322"/>
      <c r="K2246" s="364"/>
      <c r="L2246" s="322"/>
      <c r="M2246" s="364"/>
    </row>
    <row r="2247" spans="1:13" x14ac:dyDescent="0.35">
      <c r="A2247" s="301"/>
      <c r="B2247" s="301"/>
      <c r="C2247" s="301"/>
      <c r="D2247" s="302"/>
      <c r="E2247" s="302"/>
      <c r="F2247" s="301"/>
      <c r="G2247" s="301"/>
      <c r="H2247" s="322"/>
      <c r="I2247" s="322"/>
      <c r="J2247" s="322"/>
      <c r="K2247" s="364"/>
      <c r="L2247" s="322"/>
      <c r="M2247" s="364"/>
    </row>
    <row r="2248" spans="1:13" x14ac:dyDescent="0.35">
      <c r="A2248" s="301"/>
      <c r="B2248" s="301"/>
      <c r="C2248" s="301"/>
      <c r="D2248" s="302"/>
      <c r="E2248" s="302"/>
      <c r="F2248" s="301"/>
      <c r="G2248" s="301"/>
      <c r="H2248" s="322"/>
      <c r="I2248" s="322"/>
      <c r="J2248" s="322"/>
      <c r="K2248" s="364"/>
      <c r="L2248" s="322"/>
      <c r="M2248" s="364"/>
    </row>
    <row r="2249" spans="1:13" x14ac:dyDescent="0.35">
      <c r="A2249" s="301"/>
      <c r="B2249" s="301"/>
      <c r="C2249" s="301"/>
      <c r="D2249" s="302"/>
      <c r="E2249" s="302"/>
      <c r="F2249" s="301"/>
      <c r="G2249" s="301"/>
      <c r="H2249" s="322"/>
      <c r="I2249" s="322"/>
      <c r="J2249" s="322"/>
      <c r="K2249" s="364"/>
      <c r="L2249" s="322"/>
      <c r="M2249" s="364"/>
    </row>
    <row r="2250" spans="1:13" x14ac:dyDescent="0.35">
      <c r="A2250" s="301"/>
      <c r="B2250" s="301"/>
      <c r="C2250" s="301"/>
      <c r="D2250" s="302"/>
      <c r="E2250" s="302"/>
      <c r="F2250" s="301"/>
      <c r="G2250" s="301"/>
      <c r="H2250" s="322"/>
      <c r="I2250" s="322"/>
      <c r="J2250" s="322"/>
      <c r="K2250" s="364"/>
      <c r="L2250" s="322"/>
      <c r="M2250" s="364"/>
    </row>
    <row r="2251" spans="1:13" x14ac:dyDescent="0.35">
      <c r="A2251" s="301"/>
      <c r="B2251" s="301"/>
      <c r="C2251" s="301"/>
      <c r="D2251" s="302"/>
      <c r="E2251" s="302"/>
      <c r="F2251" s="301"/>
      <c r="G2251" s="301"/>
      <c r="H2251" s="322"/>
      <c r="I2251" s="322"/>
      <c r="J2251" s="322"/>
      <c r="K2251" s="364"/>
      <c r="L2251" s="322"/>
      <c r="M2251" s="364"/>
    </row>
    <row r="2252" spans="1:13" x14ac:dyDescent="0.35">
      <c r="A2252" s="301"/>
      <c r="B2252" s="301"/>
      <c r="C2252" s="301"/>
      <c r="D2252" s="302"/>
      <c r="E2252" s="302"/>
      <c r="F2252" s="301"/>
      <c r="G2252" s="301"/>
      <c r="H2252" s="322"/>
      <c r="I2252" s="322"/>
      <c r="J2252" s="322"/>
      <c r="K2252" s="364"/>
      <c r="L2252" s="322"/>
      <c r="M2252" s="364"/>
    </row>
    <row r="2253" spans="1:13" x14ac:dyDescent="0.35">
      <c r="A2253" s="301"/>
      <c r="B2253" s="301"/>
      <c r="C2253" s="301"/>
      <c r="D2253" s="302"/>
      <c r="E2253" s="302"/>
      <c r="F2253" s="301"/>
      <c r="G2253" s="301"/>
      <c r="H2253" s="322"/>
      <c r="I2253" s="322"/>
      <c r="J2253" s="322"/>
      <c r="K2253" s="364"/>
      <c r="L2253" s="322"/>
      <c r="M2253" s="364"/>
    </row>
    <row r="2254" spans="1:13" x14ac:dyDescent="0.35">
      <c r="A2254" s="301"/>
      <c r="B2254" s="301"/>
      <c r="C2254" s="301"/>
      <c r="D2254" s="302"/>
      <c r="E2254" s="302"/>
      <c r="F2254" s="301"/>
      <c r="G2254" s="301"/>
      <c r="H2254" s="322"/>
      <c r="I2254" s="322"/>
      <c r="J2254" s="322"/>
      <c r="K2254" s="364"/>
      <c r="L2254" s="322"/>
      <c r="M2254" s="364"/>
    </row>
    <row r="2255" spans="1:13" x14ac:dyDescent="0.35">
      <c r="A2255" s="301"/>
      <c r="B2255" s="301"/>
      <c r="C2255" s="301"/>
      <c r="D2255" s="302"/>
      <c r="E2255" s="302"/>
      <c r="F2255" s="301"/>
      <c r="G2255" s="301"/>
      <c r="H2255" s="322"/>
      <c r="I2255" s="322"/>
      <c r="J2255" s="322"/>
      <c r="K2255" s="364"/>
      <c r="L2255" s="322"/>
      <c r="M2255" s="364"/>
    </row>
    <row r="2256" spans="1:13" x14ac:dyDescent="0.35">
      <c r="A2256" s="301"/>
      <c r="B2256" s="301"/>
      <c r="C2256" s="301"/>
      <c r="D2256" s="302"/>
      <c r="E2256" s="302"/>
      <c r="F2256" s="301"/>
      <c r="G2256" s="301"/>
      <c r="H2256" s="322"/>
      <c r="I2256" s="322"/>
      <c r="J2256" s="322"/>
      <c r="K2256" s="364"/>
      <c r="L2256" s="322"/>
      <c r="M2256" s="364"/>
    </row>
    <row r="2257" spans="1:13" x14ac:dyDescent="0.35">
      <c r="A2257" s="301"/>
      <c r="B2257" s="301"/>
      <c r="C2257" s="301"/>
      <c r="D2257" s="302"/>
      <c r="E2257" s="302"/>
      <c r="F2257" s="301"/>
      <c r="G2257" s="301"/>
      <c r="H2257" s="322"/>
      <c r="I2257" s="322"/>
      <c r="J2257" s="322"/>
      <c r="K2257" s="364"/>
      <c r="L2257" s="322"/>
      <c r="M2257" s="364"/>
    </row>
    <row r="2258" spans="1:13" x14ac:dyDescent="0.35">
      <c r="A2258" s="301"/>
      <c r="B2258" s="301"/>
      <c r="C2258" s="301"/>
      <c r="D2258" s="302"/>
      <c r="E2258" s="302"/>
      <c r="F2258" s="301"/>
      <c r="G2258" s="301"/>
      <c r="H2258" s="322"/>
      <c r="I2258" s="322"/>
      <c r="J2258" s="322"/>
      <c r="K2258" s="364"/>
      <c r="L2258" s="322"/>
      <c r="M2258" s="364"/>
    </row>
    <row r="2259" spans="1:13" x14ac:dyDescent="0.35">
      <c r="A2259" s="301"/>
      <c r="B2259" s="301"/>
      <c r="C2259" s="301"/>
      <c r="D2259" s="302"/>
      <c r="E2259" s="302"/>
      <c r="F2259" s="301"/>
      <c r="G2259" s="301"/>
      <c r="H2259" s="322"/>
      <c r="I2259" s="322"/>
      <c r="J2259" s="322"/>
      <c r="K2259" s="364"/>
      <c r="L2259" s="322"/>
      <c r="M2259" s="364"/>
    </row>
    <row r="2260" spans="1:13" x14ac:dyDescent="0.35">
      <c r="A2260" s="301"/>
      <c r="B2260" s="301"/>
      <c r="C2260" s="301"/>
      <c r="D2260" s="302"/>
      <c r="E2260" s="302"/>
      <c r="F2260" s="301"/>
      <c r="G2260" s="301"/>
      <c r="H2260" s="322"/>
      <c r="I2260" s="322"/>
      <c r="J2260" s="322"/>
      <c r="K2260" s="364"/>
      <c r="L2260" s="322"/>
      <c r="M2260" s="364"/>
    </row>
    <row r="2261" spans="1:13" x14ac:dyDescent="0.35">
      <c r="A2261" s="301"/>
      <c r="B2261" s="301"/>
      <c r="C2261" s="301"/>
      <c r="D2261" s="302"/>
      <c r="E2261" s="302"/>
      <c r="F2261" s="301"/>
      <c r="G2261" s="301"/>
      <c r="H2261" s="322"/>
      <c r="I2261" s="322"/>
      <c r="J2261" s="322"/>
      <c r="K2261" s="364"/>
      <c r="L2261" s="322"/>
      <c r="M2261" s="364"/>
    </row>
    <row r="2262" spans="1:13" x14ac:dyDescent="0.35">
      <c r="A2262" s="301"/>
      <c r="B2262" s="301"/>
      <c r="C2262" s="301"/>
      <c r="D2262" s="302"/>
      <c r="E2262" s="302"/>
      <c r="F2262" s="301"/>
      <c r="G2262" s="301"/>
      <c r="H2262" s="322"/>
      <c r="I2262" s="322"/>
      <c r="J2262" s="322"/>
      <c r="K2262" s="364"/>
      <c r="L2262" s="322"/>
      <c r="M2262" s="364"/>
    </row>
    <row r="2263" spans="1:13" x14ac:dyDescent="0.35">
      <c r="A2263" s="301"/>
      <c r="B2263" s="301"/>
      <c r="C2263" s="301"/>
      <c r="D2263" s="302"/>
      <c r="E2263" s="302"/>
      <c r="F2263" s="301"/>
      <c r="G2263" s="301"/>
      <c r="H2263" s="322"/>
      <c r="I2263" s="322"/>
      <c r="J2263" s="322"/>
      <c r="K2263" s="364"/>
      <c r="L2263" s="322"/>
      <c r="M2263" s="364"/>
    </row>
    <row r="2264" spans="1:13" x14ac:dyDescent="0.35">
      <c r="A2264" s="301"/>
      <c r="B2264" s="301"/>
      <c r="C2264" s="301"/>
      <c r="D2264" s="302"/>
      <c r="E2264" s="302"/>
      <c r="F2264" s="301"/>
      <c r="G2264" s="301"/>
      <c r="H2264" s="322"/>
      <c r="I2264" s="322"/>
      <c r="J2264" s="322"/>
      <c r="K2264" s="364"/>
      <c r="L2264" s="322"/>
      <c r="M2264" s="364"/>
    </row>
    <row r="2265" spans="1:13" x14ac:dyDescent="0.35">
      <c r="A2265" s="301"/>
      <c r="B2265" s="301"/>
      <c r="C2265" s="301"/>
      <c r="D2265" s="302"/>
      <c r="E2265" s="302"/>
      <c r="F2265" s="301"/>
      <c r="G2265" s="301"/>
      <c r="H2265" s="322"/>
      <c r="I2265" s="322"/>
      <c r="J2265" s="322"/>
      <c r="K2265" s="364"/>
      <c r="L2265" s="322"/>
      <c r="M2265" s="364"/>
    </row>
    <row r="2266" spans="1:13" x14ac:dyDescent="0.35">
      <c r="A2266" s="301"/>
      <c r="B2266" s="301"/>
      <c r="C2266" s="301"/>
      <c r="D2266" s="302"/>
      <c r="E2266" s="302"/>
      <c r="F2266" s="301"/>
      <c r="G2266" s="301"/>
      <c r="H2266" s="322"/>
      <c r="I2266" s="322"/>
      <c r="J2266" s="322"/>
      <c r="K2266" s="364"/>
      <c r="L2266" s="322"/>
      <c r="M2266" s="364"/>
    </row>
    <row r="2267" spans="1:13" x14ac:dyDescent="0.35">
      <c r="A2267" s="301"/>
      <c r="B2267" s="301"/>
      <c r="C2267" s="301"/>
      <c r="D2267" s="302"/>
      <c r="E2267" s="302"/>
      <c r="F2267" s="301"/>
      <c r="G2267" s="301"/>
      <c r="H2267" s="322"/>
      <c r="I2267" s="322"/>
      <c r="J2267" s="322"/>
      <c r="K2267" s="364"/>
      <c r="L2267" s="322"/>
      <c r="M2267" s="364"/>
    </row>
    <row r="2268" spans="1:13" x14ac:dyDescent="0.35">
      <c r="A2268" s="301"/>
      <c r="B2268" s="301"/>
      <c r="C2268" s="301"/>
      <c r="D2268" s="302"/>
      <c r="E2268" s="302"/>
      <c r="F2268" s="301"/>
      <c r="G2268" s="301"/>
      <c r="H2268" s="322"/>
      <c r="I2268" s="322"/>
      <c r="J2268" s="322"/>
      <c r="K2268" s="364"/>
      <c r="L2268" s="322"/>
      <c r="M2268" s="364"/>
    </row>
    <row r="2269" spans="1:13" x14ac:dyDescent="0.35">
      <c r="A2269" s="301"/>
      <c r="B2269" s="301"/>
      <c r="C2269" s="301"/>
      <c r="D2269" s="302"/>
      <c r="E2269" s="302"/>
      <c r="F2269" s="301"/>
      <c r="G2269" s="301"/>
      <c r="H2269" s="322"/>
      <c r="I2269" s="322"/>
      <c r="J2269" s="322"/>
      <c r="K2269" s="364"/>
      <c r="L2269" s="322"/>
      <c r="M2269" s="364"/>
    </row>
    <row r="2270" spans="1:13" x14ac:dyDescent="0.35">
      <c r="A2270" s="301"/>
      <c r="B2270" s="301"/>
      <c r="C2270" s="301"/>
      <c r="D2270" s="302"/>
      <c r="E2270" s="302"/>
      <c r="F2270" s="301"/>
      <c r="G2270" s="301"/>
      <c r="H2270" s="322"/>
      <c r="I2270" s="322"/>
      <c r="J2270" s="322"/>
      <c r="K2270" s="364"/>
      <c r="L2270" s="322"/>
      <c r="M2270" s="364"/>
    </row>
    <row r="2271" spans="1:13" x14ac:dyDescent="0.35">
      <c r="A2271" s="301"/>
      <c r="B2271" s="301"/>
      <c r="C2271" s="301"/>
      <c r="D2271" s="302"/>
      <c r="E2271" s="302"/>
      <c r="F2271" s="301"/>
      <c r="G2271" s="301"/>
      <c r="H2271" s="322"/>
      <c r="I2271" s="322"/>
      <c r="J2271" s="322"/>
      <c r="K2271" s="364"/>
      <c r="L2271" s="322"/>
      <c r="M2271" s="364"/>
    </row>
    <row r="2272" spans="1:13" x14ac:dyDescent="0.35">
      <c r="A2272" s="301"/>
      <c r="B2272" s="301"/>
      <c r="C2272" s="301"/>
      <c r="D2272" s="302"/>
      <c r="E2272" s="302"/>
      <c r="F2272" s="301"/>
      <c r="G2272" s="301"/>
      <c r="H2272" s="322"/>
      <c r="I2272" s="322"/>
      <c r="J2272" s="322"/>
      <c r="K2272" s="364"/>
      <c r="L2272" s="322"/>
      <c r="M2272" s="364"/>
    </row>
    <row r="2273" spans="1:13" x14ac:dyDescent="0.35">
      <c r="A2273" s="301"/>
      <c r="B2273" s="301"/>
      <c r="C2273" s="301"/>
      <c r="D2273" s="302"/>
      <c r="E2273" s="302"/>
      <c r="F2273" s="301"/>
      <c r="G2273" s="301"/>
      <c r="H2273" s="322"/>
      <c r="I2273" s="322"/>
      <c r="J2273" s="322"/>
      <c r="K2273" s="364"/>
      <c r="L2273" s="322"/>
      <c r="M2273" s="364"/>
    </row>
    <row r="2274" spans="1:13" x14ac:dyDescent="0.35">
      <c r="A2274" s="301"/>
      <c r="B2274" s="301"/>
      <c r="C2274" s="301"/>
      <c r="D2274" s="302"/>
      <c r="E2274" s="302"/>
      <c r="F2274" s="301"/>
      <c r="G2274" s="301"/>
      <c r="H2274" s="322"/>
      <c r="I2274" s="322"/>
      <c r="J2274" s="322"/>
      <c r="K2274" s="364"/>
      <c r="L2274" s="322"/>
      <c r="M2274" s="364"/>
    </row>
    <row r="2275" spans="1:13" x14ac:dyDescent="0.35">
      <c r="A2275" s="301"/>
      <c r="B2275" s="301"/>
      <c r="C2275" s="301"/>
      <c r="D2275" s="302"/>
      <c r="E2275" s="302"/>
      <c r="F2275" s="301"/>
      <c r="G2275" s="301"/>
      <c r="H2275" s="322"/>
      <c r="I2275" s="322"/>
      <c r="J2275" s="322"/>
      <c r="K2275" s="364"/>
      <c r="L2275" s="322"/>
      <c r="M2275" s="364"/>
    </row>
    <row r="2276" spans="1:13" x14ac:dyDescent="0.35">
      <c r="A2276" s="301"/>
      <c r="B2276" s="301"/>
      <c r="C2276" s="301"/>
      <c r="D2276" s="302"/>
      <c r="E2276" s="302"/>
      <c r="F2276" s="301"/>
      <c r="G2276" s="301"/>
      <c r="H2276" s="322"/>
      <c r="I2276" s="322"/>
      <c r="J2276" s="322"/>
      <c r="K2276" s="364"/>
      <c r="L2276" s="322"/>
      <c r="M2276" s="364"/>
    </row>
    <row r="2277" spans="1:13" x14ac:dyDescent="0.35">
      <c r="A2277" s="301"/>
      <c r="B2277" s="301"/>
      <c r="C2277" s="301"/>
      <c r="D2277" s="302"/>
      <c r="E2277" s="302"/>
      <c r="F2277" s="301"/>
      <c r="G2277" s="301"/>
      <c r="H2277" s="322"/>
      <c r="I2277" s="322"/>
      <c r="J2277" s="322"/>
      <c r="K2277" s="364"/>
      <c r="L2277" s="322"/>
      <c r="M2277" s="364"/>
    </row>
    <row r="2278" spans="1:13" x14ac:dyDescent="0.35">
      <c r="A2278" s="301"/>
      <c r="B2278" s="301"/>
      <c r="C2278" s="301"/>
      <c r="D2278" s="302"/>
      <c r="E2278" s="302"/>
      <c r="F2278" s="301"/>
      <c r="G2278" s="301"/>
      <c r="H2278" s="322"/>
      <c r="I2278" s="322"/>
      <c r="J2278" s="322"/>
      <c r="K2278" s="364"/>
      <c r="L2278" s="322"/>
      <c r="M2278" s="364"/>
    </row>
    <row r="2279" spans="1:13" x14ac:dyDescent="0.35">
      <c r="A2279" s="301"/>
      <c r="B2279" s="301"/>
      <c r="C2279" s="301"/>
      <c r="D2279" s="302"/>
      <c r="E2279" s="302"/>
      <c r="F2279" s="301"/>
      <c r="G2279" s="301"/>
      <c r="H2279" s="322"/>
      <c r="I2279" s="322"/>
      <c r="J2279" s="322"/>
      <c r="K2279" s="364"/>
      <c r="L2279" s="322"/>
      <c r="M2279" s="364"/>
    </row>
    <row r="2280" spans="1:13" x14ac:dyDescent="0.35">
      <c r="A2280" s="301"/>
      <c r="B2280" s="301"/>
      <c r="C2280" s="301"/>
      <c r="D2280" s="302"/>
      <c r="E2280" s="302"/>
      <c r="F2280" s="301"/>
      <c r="G2280" s="301"/>
      <c r="H2280" s="322"/>
      <c r="I2280" s="322"/>
      <c r="J2280" s="322"/>
      <c r="K2280" s="364"/>
      <c r="L2280" s="322"/>
      <c r="M2280" s="364"/>
    </row>
    <row r="2281" spans="1:13" x14ac:dyDescent="0.35">
      <c r="A2281" s="301"/>
      <c r="B2281" s="301"/>
      <c r="C2281" s="301"/>
      <c r="D2281" s="302"/>
      <c r="E2281" s="302"/>
      <c r="F2281" s="301"/>
      <c r="G2281" s="301"/>
      <c r="H2281" s="322"/>
      <c r="I2281" s="322"/>
      <c r="J2281" s="322"/>
      <c r="K2281" s="364"/>
      <c r="L2281" s="322"/>
      <c r="M2281" s="364"/>
    </row>
    <row r="2282" spans="1:13" x14ac:dyDescent="0.35">
      <c r="A2282" s="301"/>
      <c r="B2282" s="301"/>
      <c r="C2282" s="301"/>
      <c r="D2282" s="302"/>
      <c r="E2282" s="302"/>
      <c r="F2282" s="301"/>
      <c r="G2282" s="301"/>
      <c r="H2282" s="322"/>
      <c r="I2282" s="322"/>
      <c r="J2282" s="322"/>
      <c r="K2282" s="364"/>
      <c r="L2282" s="322"/>
      <c r="M2282" s="364"/>
    </row>
    <row r="2283" spans="1:13" x14ac:dyDescent="0.35">
      <c r="A2283" s="301"/>
      <c r="B2283" s="301"/>
      <c r="C2283" s="301"/>
      <c r="D2283" s="302"/>
      <c r="E2283" s="302"/>
      <c r="F2283" s="301"/>
      <c r="G2283" s="301"/>
      <c r="H2283" s="322"/>
      <c r="I2283" s="322"/>
      <c r="J2283" s="322"/>
      <c r="K2283" s="364"/>
      <c r="L2283" s="322"/>
      <c r="M2283" s="364"/>
    </row>
    <row r="2284" spans="1:13" x14ac:dyDescent="0.35">
      <c r="A2284" s="301"/>
      <c r="B2284" s="301"/>
      <c r="C2284" s="301"/>
      <c r="D2284" s="302"/>
      <c r="E2284" s="302"/>
      <c r="F2284" s="301"/>
      <c r="G2284" s="301"/>
      <c r="H2284" s="322"/>
      <c r="I2284" s="322"/>
      <c r="J2284" s="322"/>
      <c r="K2284" s="364"/>
      <c r="L2284" s="322"/>
      <c r="M2284" s="364"/>
    </row>
    <row r="2285" spans="1:13" x14ac:dyDescent="0.35">
      <c r="A2285" s="301"/>
      <c r="B2285" s="301"/>
      <c r="C2285" s="301"/>
      <c r="D2285" s="302"/>
      <c r="E2285" s="302"/>
      <c r="F2285" s="301"/>
      <c r="G2285" s="301"/>
      <c r="H2285" s="322"/>
      <c r="I2285" s="322"/>
      <c r="J2285" s="322"/>
      <c r="K2285" s="364"/>
      <c r="L2285" s="322"/>
      <c r="M2285" s="364"/>
    </row>
    <row r="2286" spans="1:13" x14ac:dyDescent="0.35">
      <c r="A2286" s="301"/>
      <c r="B2286" s="301"/>
      <c r="C2286" s="301"/>
      <c r="D2286" s="302"/>
      <c r="E2286" s="302"/>
      <c r="F2286" s="301"/>
      <c r="G2286" s="301"/>
      <c r="H2286" s="322"/>
      <c r="I2286" s="322"/>
      <c r="J2286" s="322"/>
      <c r="K2286" s="364"/>
      <c r="L2286" s="322"/>
      <c r="M2286" s="364"/>
    </row>
    <row r="2287" spans="1:13" x14ac:dyDescent="0.35">
      <c r="A2287" s="301"/>
      <c r="B2287" s="301"/>
      <c r="C2287" s="301"/>
      <c r="D2287" s="302"/>
      <c r="E2287" s="302"/>
      <c r="F2287" s="301"/>
      <c r="G2287" s="301"/>
      <c r="H2287" s="322"/>
      <c r="I2287" s="322"/>
      <c r="J2287" s="322"/>
      <c r="K2287" s="364"/>
      <c r="L2287" s="322"/>
      <c r="M2287" s="364"/>
    </row>
    <row r="2288" spans="1:13" x14ac:dyDescent="0.35">
      <c r="A2288" s="301"/>
      <c r="B2288" s="301"/>
      <c r="C2288" s="301"/>
      <c r="D2288" s="302"/>
      <c r="E2288" s="302"/>
      <c r="F2288" s="301"/>
      <c r="G2288" s="301"/>
      <c r="H2288" s="322"/>
      <c r="I2288" s="322"/>
      <c r="J2288" s="322"/>
      <c r="K2288" s="364"/>
      <c r="L2288" s="322"/>
      <c r="M2288" s="364"/>
    </row>
    <row r="2289" spans="1:13" x14ac:dyDescent="0.35">
      <c r="A2289" s="301"/>
      <c r="B2289" s="301"/>
      <c r="C2289" s="301"/>
      <c r="D2289" s="302"/>
      <c r="E2289" s="302"/>
      <c r="F2289" s="301"/>
      <c r="G2289" s="301"/>
      <c r="H2289" s="322"/>
      <c r="I2289" s="322"/>
      <c r="J2289" s="322"/>
      <c r="K2289" s="364"/>
      <c r="L2289" s="322"/>
      <c r="M2289" s="364"/>
    </row>
    <row r="2290" spans="1:13" x14ac:dyDescent="0.35">
      <c r="A2290" s="301"/>
      <c r="B2290" s="301"/>
      <c r="C2290" s="301"/>
      <c r="D2290" s="302"/>
      <c r="E2290" s="302"/>
      <c r="F2290" s="301"/>
      <c r="G2290" s="301"/>
      <c r="H2290" s="322"/>
      <c r="I2290" s="322"/>
      <c r="J2290" s="322"/>
      <c r="K2290" s="364"/>
      <c r="L2290" s="322"/>
      <c r="M2290" s="364"/>
    </row>
    <row r="2291" spans="1:13" x14ac:dyDescent="0.35">
      <c r="A2291" s="301"/>
      <c r="B2291" s="301"/>
      <c r="C2291" s="301"/>
      <c r="D2291" s="302"/>
      <c r="E2291" s="302"/>
      <c r="F2291" s="301"/>
      <c r="G2291" s="301"/>
      <c r="H2291" s="322"/>
      <c r="I2291" s="322"/>
      <c r="J2291" s="322"/>
      <c r="K2291" s="364"/>
      <c r="L2291" s="322"/>
      <c r="M2291" s="364"/>
    </row>
    <row r="2292" spans="1:13" x14ac:dyDescent="0.35">
      <c r="A2292" s="301"/>
      <c r="B2292" s="301"/>
      <c r="C2292" s="301"/>
      <c r="D2292" s="302"/>
      <c r="E2292" s="302"/>
      <c r="F2292" s="301"/>
      <c r="G2292" s="301"/>
      <c r="H2292" s="322"/>
      <c r="I2292" s="322"/>
      <c r="J2292" s="322"/>
      <c r="K2292" s="364"/>
      <c r="L2292" s="322"/>
      <c r="M2292" s="364"/>
    </row>
    <row r="2293" spans="1:13" x14ac:dyDescent="0.35">
      <c r="A2293" s="301"/>
      <c r="B2293" s="301"/>
      <c r="C2293" s="301"/>
      <c r="D2293" s="302"/>
      <c r="E2293" s="302"/>
      <c r="F2293" s="301"/>
      <c r="G2293" s="301"/>
      <c r="H2293" s="322"/>
      <c r="I2293" s="322"/>
      <c r="J2293" s="322"/>
      <c r="K2293" s="364"/>
      <c r="L2293" s="322"/>
      <c r="M2293" s="364"/>
    </row>
    <row r="2294" spans="1:13" x14ac:dyDescent="0.35">
      <c r="A2294" s="301"/>
      <c r="B2294" s="301"/>
      <c r="C2294" s="301"/>
      <c r="D2294" s="302"/>
      <c r="E2294" s="302"/>
      <c r="F2294" s="301"/>
      <c r="G2294" s="301"/>
      <c r="H2294" s="322"/>
      <c r="I2294" s="322"/>
      <c r="J2294" s="322"/>
      <c r="K2294" s="364"/>
      <c r="L2294" s="322"/>
      <c r="M2294" s="364"/>
    </row>
    <row r="2295" spans="1:13" x14ac:dyDescent="0.35">
      <c r="A2295" s="301"/>
      <c r="B2295" s="301"/>
      <c r="C2295" s="301"/>
      <c r="D2295" s="302"/>
      <c r="E2295" s="302"/>
      <c r="F2295" s="301"/>
      <c r="G2295" s="301"/>
      <c r="H2295" s="322"/>
      <c r="I2295" s="322"/>
      <c r="J2295" s="322"/>
      <c r="K2295" s="364"/>
      <c r="L2295" s="322"/>
      <c r="M2295" s="364"/>
    </row>
    <row r="2296" spans="1:13" x14ac:dyDescent="0.35">
      <c r="A2296" s="301"/>
      <c r="B2296" s="301"/>
      <c r="C2296" s="301"/>
      <c r="D2296" s="302"/>
      <c r="E2296" s="302"/>
      <c r="F2296" s="301"/>
      <c r="G2296" s="301"/>
      <c r="H2296" s="322"/>
      <c r="I2296" s="322"/>
      <c r="J2296" s="322"/>
      <c r="K2296" s="364"/>
      <c r="L2296" s="322"/>
      <c r="M2296" s="364"/>
    </row>
    <row r="2297" spans="1:13" x14ac:dyDescent="0.35">
      <c r="A2297" s="301"/>
      <c r="B2297" s="301"/>
      <c r="C2297" s="301"/>
      <c r="D2297" s="302"/>
      <c r="E2297" s="302"/>
      <c r="F2297" s="301"/>
      <c r="G2297" s="301"/>
      <c r="H2297" s="322"/>
      <c r="I2297" s="322"/>
      <c r="J2297" s="322"/>
      <c r="K2297" s="364"/>
      <c r="L2297" s="322"/>
      <c r="M2297" s="364"/>
    </row>
    <row r="2298" spans="1:13" x14ac:dyDescent="0.35">
      <c r="A2298" s="301"/>
      <c r="B2298" s="301"/>
      <c r="C2298" s="301"/>
      <c r="D2298" s="302"/>
      <c r="E2298" s="302"/>
      <c r="F2298" s="301"/>
      <c r="G2298" s="301"/>
      <c r="H2298" s="322"/>
      <c r="I2298" s="322"/>
      <c r="J2298" s="322"/>
      <c r="K2298" s="364"/>
      <c r="L2298" s="322"/>
      <c r="M2298" s="364"/>
    </row>
    <row r="2299" spans="1:13" x14ac:dyDescent="0.35">
      <c r="A2299" s="301"/>
      <c r="B2299" s="301"/>
      <c r="C2299" s="301"/>
      <c r="D2299" s="302"/>
      <c r="E2299" s="302"/>
      <c r="F2299" s="301"/>
      <c r="G2299" s="301"/>
      <c r="H2299" s="322"/>
      <c r="I2299" s="322"/>
      <c r="J2299" s="322"/>
      <c r="K2299" s="364"/>
      <c r="L2299" s="322"/>
      <c r="M2299" s="364"/>
    </row>
    <row r="2300" spans="1:13" x14ac:dyDescent="0.35">
      <c r="A2300" s="301"/>
      <c r="B2300" s="301"/>
      <c r="C2300" s="301"/>
      <c r="D2300" s="302"/>
      <c r="E2300" s="302"/>
      <c r="F2300" s="301"/>
      <c r="G2300" s="301"/>
      <c r="H2300" s="322"/>
      <c r="I2300" s="322"/>
      <c r="J2300" s="322"/>
      <c r="K2300" s="364"/>
      <c r="L2300" s="322"/>
      <c r="M2300" s="364"/>
    </row>
    <row r="2301" spans="1:13" x14ac:dyDescent="0.35">
      <c r="A2301" s="301"/>
      <c r="B2301" s="301"/>
      <c r="C2301" s="301"/>
      <c r="D2301" s="302"/>
      <c r="E2301" s="302"/>
      <c r="F2301" s="301"/>
      <c r="G2301" s="301"/>
      <c r="H2301" s="322"/>
      <c r="I2301" s="322"/>
      <c r="J2301" s="322"/>
      <c r="K2301" s="364"/>
      <c r="L2301" s="322"/>
      <c r="M2301" s="364"/>
    </row>
    <row r="2302" spans="1:13" x14ac:dyDescent="0.35">
      <c r="A2302" s="301"/>
      <c r="B2302" s="301"/>
      <c r="C2302" s="301"/>
      <c r="D2302" s="302"/>
      <c r="E2302" s="302"/>
      <c r="F2302" s="301"/>
      <c r="G2302" s="301"/>
      <c r="H2302" s="322"/>
      <c r="I2302" s="322"/>
      <c r="J2302" s="322"/>
      <c r="K2302" s="364"/>
      <c r="L2302" s="322"/>
      <c r="M2302" s="364"/>
    </row>
    <row r="2303" spans="1:13" x14ac:dyDescent="0.35">
      <c r="A2303" s="301"/>
      <c r="B2303" s="301"/>
      <c r="C2303" s="301"/>
      <c r="D2303" s="302"/>
      <c r="E2303" s="302"/>
      <c r="F2303" s="301"/>
      <c r="G2303" s="301"/>
      <c r="H2303" s="322"/>
      <c r="I2303" s="322"/>
      <c r="J2303" s="322"/>
      <c r="K2303" s="364"/>
      <c r="L2303" s="322"/>
      <c r="M2303" s="364"/>
    </row>
    <row r="2304" spans="1:13" x14ac:dyDescent="0.35">
      <c r="A2304" s="301"/>
      <c r="B2304" s="301"/>
      <c r="C2304" s="301"/>
      <c r="D2304" s="302"/>
      <c r="E2304" s="302"/>
      <c r="F2304" s="301"/>
      <c r="G2304" s="301"/>
      <c r="H2304" s="322"/>
      <c r="I2304" s="322"/>
      <c r="J2304" s="322"/>
      <c r="K2304" s="364"/>
      <c r="L2304" s="322"/>
      <c r="M2304" s="364"/>
    </row>
    <row r="2305" spans="1:13" x14ac:dyDescent="0.35">
      <c r="A2305" s="301"/>
      <c r="B2305" s="301"/>
      <c r="C2305" s="301"/>
      <c r="D2305" s="302"/>
      <c r="E2305" s="302"/>
      <c r="F2305" s="301"/>
      <c r="G2305" s="301"/>
      <c r="H2305" s="322"/>
      <c r="I2305" s="322"/>
      <c r="J2305" s="322"/>
      <c r="K2305" s="364"/>
      <c r="L2305" s="322"/>
      <c r="M2305" s="364"/>
    </row>
    <row r="2306" spans="1:13" x14ac:dyDescent="0.35">
      <c r="A2306" s="301"/>
      <c r="B2306" s="301"/>
      <c r="C2306" s="301"/>
      <c r="D2306" s="302"/>
      <c r="E2306" s="302"/>
      <c r="F2306" s="301"/>
      <c r="G2306" s="301"/>
      <c r="H2306" s="322"/>
      <c r="I2306" s="322"/>
      <c r="J2306" s="322"/>
      <c r="K2306" s="364"/>
      <c r="L2306" s="322"/>
      <c r="M2306" s="364"/>
    </row>
    <row r="2307" spans="1:13" x14ac:dyDescent="0.35">
      <c r="A2307" s="301"/>
      <c r="B2307" s="301"/>
      <c r="C2307" s="301"/>
      <c r="D2307" s="302"/>
      <c r="E2307" s="302"/>
      <c r="F2307" s="301"/>
      <c r="G2307" s="301"/>
      <c r="H2307" s="322"/>
      <c r="I2307" s="322"/>
      <c r="J2307" s="322"/>
      <c r="K2307" s="364"/>
      <c r="L2307" s="322"/>
      <c r="M2307" s="364"/>
    </row>
    <row r="2308" spans="1:13" x14ac:dyDescent="0.35">
      <c r="A2308" s="301"/>
      <c r="B2308" s="301"/>
      <c r="C2308" s="301"/>
      <c r="D2308" s="302"/>
      <c r="E2308" s="302"/>
      <c r="F2308" s="301"/>
      <c r="G2308" s="301"/>
      <c r="H2308" s="322"/>
      <c r="I2308" s="322"/>
      <c r="J2308" s="322"/>
      <c r="K2308" s="364"/>
      <c r="L2308" s="322"/>
      <c r="M2308" s="364"/>
    </row>
    <row r="2309" spans="1:13" x14ac:dyDescent="0.35">
      <c r="A2309" s="301"/>
      <c r="B2309" s="301"/>
      <c r="C2309" s="301"/>
      <c r="D2309" s="302"/>
      <c r="E2309" s="302"/>
      <c r="F2309" s="301"/>
      <c r="G2309" s="301"/>
      <c r="H2309" s="322"/>
      <c r="I2309" s="322"/>
      <c r="J2309" s="322"/>
      <c r="K2309" s="364"/>
      <c r="L2309" s="322"/>
      <c r="M2309" s="364"/>
    </row>
    <row r="2310" spans="1:13" x14ac:dyDescent="0.35">
      <c r="A2310" s="301"/>
      <c r="B2310" s="301"/>
      <c r="C2310" s="301"/>
      <c r="D2310" s="302"/>
      <c r="E2310" s="302"/>
      <c r="F2310" s="301"/>
      <c r="G2310" s="301"/>
      <c r="H2310" s="322"/>
      <c r="I2310" s="322"/>
      <c r="J2310" s="322"/>
      <c r="K2310" s="364"/>
      <c r="L2310" s="322"/>
      <c r="M2310" s="364"/>
    </row>
    <row r="2311" spans="1:13" x14ac:dyDescent="0.35">
      <c r="A2311" s="301"/>
      <c r="B2311" s="301"/>
      <c r="C2311" s="301"/>
      <c r="D2311" s="302"/>
      <c r="E2311" s="302"/>
      <c r="F2311" s="301"/>
      <c r="G2311" s="301"/>
      <c r="H2311" s="322"/>
      <c r="I2311" s="322"/>
      <c r="J2311" s="322"/>
      <c r="K2311" s="364"/>
      <c r="L2311" s="322"/>
      <c r="M2311" s="364"/>
    </row>
    <row r="2312" spans="1:13" x14ac:dyDescent="0.35">
      <c r="A2312" s="301"/>
      <c r="B2312" s="301"/>
      <c r="C2312" s="301"/>
      <c r="D2312" s="302"/>
      <c r="E2312" s="302"/>
      <c r="F2312" s="301"/>
      <c r="G2312" s="301"/>
      <c r="H2312" s="322"/>
      <c r="I2312" s="322"/>
      <c r="J2312" s="322"/>
      <c r="K2312" s="364"/>
      <c r="L2312" s="322"/>
      <c r="M2312" s="364"/>
    </row>
    <row r="2313" spans="1:13" x14ac:dyDescent="0.35">
      <c r="A2313" s="301"/>
      <c r="B2313" s="301"/>
      <c r="C2313" s="301"/>
      <c r="D2313" s="302"/>
      <c r="E2313" s="302"/>
      <c r="F2313" s="301"/>
      <c r="G2313" s="301"/>
      <c r="H2313" s="322"/>
      <c r="I2313" s="322"/>
      <c r="J2313" s="322"/>
      <c r="K2313" s="364"/>
      <c r="L2313" s="322"/>
      <c r="M2313" s="364"/>
    </row>
    <row r="2314" spans="1:13" x14ac:dyDescent="0.35">
      <c r="A2314" s="301"/>
      <c r="B2314" s="301"/>
      <c r="C2314" s="301"/>
      <c r="D2314" s="302"/>
      <c r="E2314" s="302"/>
      <c r="F2314" s="301"/>
      <c r="G2314" s="301"/>
      <c r="H2314" s="322"/>
      <c r="I2314" s="322"/>
      <c r="J2314" s="322"/>
      <c r="K2314" s="364"/>
      <c r="L2314" s="322"/>
      <c r="M2314" s="364"/>
    </row>
    <row r="2315" spans="1:13" x14ac:dyDescent="0.35">
      <c r="A2315" s="301"/>
      <c r="B2315" s="301"/>
      <c r="C2315" s="301"/>
      <c r="D2315" s="302"/>
      <c r="E2315" s="302"/>
      <c r="F2315" s="301"/>
      <c r="G2315" s="301"/>
      <c r="H2315" s="322"/>
      <c r="I2315" s="322"/>
      <c r="J2315" s="322"/>
      <c r="K2315" s="364"/>
      <c r="L2315" s="322"/>
      <c r="M2315" s="364"/>
    </row>
    <row r="2316" spans="1:13" x14ac:dyDescent="0.35">
      <c r="A2316" s="301"/>
      <c r="B2316" s="301"/>
      <c r="C2316" s="301"/>
      <c r="D2316" s="302"/>
      <c r="E2316" s="302"/>
      <c r="F2316" s="301"/>
      <c r="G2316" s="301"/>
      <c r="H2316" s="322"/>
      <c r="I2316" s="322"/>
      <c r="J2316" s="322"/>
      <c r="K2316" s="364"/>
      <c r="L2316" s="322"/>
      <c r="M2316" s="364"/>
    </row>
    <row r="2317" spans="1:13" x14ac:dyDescent="0.35">
      <c r="A2317" s="301"/>
      <c r="B2317" s="301"/>
      <c r="C2317" s="301"/>
      <c r="D2317" s="302"/>
      <c r="E2317" s="302"/>
      <c r="F2317" s="301"/>
      <c r="G2317" s="301"/>
      <c r="H2317" s="322"/>
      <c r="I2317" s="322"/>
      <c r="J2317" s="322"/>
      <c r="K2317" s="364"/>
      <c r="L2317" s="322"/>
      <c r="M2317" s="364"/>
    </row>
    <row r="2318" spans="1:13" x14ac:dyDescent="0.35">
      <c r="A2318" s="301"/>
      <c r="B2318" s="301"/>
      <c r="C2318" s="301"/>
      <c r="D2318" s="302"/>
      <c r="E2318" s="302"/>
      <c r="F2318" s="301"/>
      <c r="G2318" s="301"/>
      <c r="H2318" s="322"/>
      <c r="I2318" s="322"/>
      <c r="J2318" s="322"/>
      <c r="K2318" s="364"/>
      <c r="L2318" s="322"/>
      <c r="M2318" s="364"/>
    </row>
    <row r="2319" spans="1:13" x14ac:dyDescent="0.35">
      <c r="A2319" s="301"/>
      <c r="B2319" s="301"/>
      <c r="C2319" s="301"/>
      <c r="D2319" s="302"/>
      <c r="E2319" s="302"/>
      <c r="F2319" s="301"/>
      <c r="G2319" s="301"/>
      <c r="H2319" s="322"/>
      <c r="I2319" s="322"/>
      <c r="J2319" s="322"/>
      <c r="K2319" s="364"/>
      <c r="L2319" s="322"/>
      <c r="M2319" s="364"/>
    </row>
    <row r="2320" spans="1:13" x14ac:dyDescent="0.35">
      <c r="A2320" s="301"/>
      <c r="B2320" s="301"/>
      <c r="C2320" s="301"/>
      <c r="D2320" s="302"/>
      <c r="E2320" s="302"/>
      <c r="F2320" s="301"/>
      <c r="G2320" s="301"/>
      <c r="H2320" s="322"/>
      <c r="I2320" s="322"/>
      <c r="J2320" s="322"/>
      <c r="K2320" s="364"/>
      <c r="L2320" s="322"/>
      <c r="M2320" s="364"/>
    </row>
    <row r="2321" spans="1:13" x14ac:dyDescent="0.35">
      <c r="A2321" s="301"/>
      <c r="B2321" s="301"/>
      <c r="C2321" s="301"/>
      <c r="D2321" s="302"/>
      <c r="E2321" s="302"/>
      <c r="F2321" s="301"/>
      <c r="G2321" s="301"/>
      <c r="H2321" s="322"/>
      <c r="I2321" s="322"/>
      <c r="J2321" s="322"/>
      <c r="K2321" s="364"/>
      <c r="L2321" s="322"/>
      <c r="M2321" s="364"/>
    </row>
    <row r="2322" spans="1:13" x14ac:dyDescent="0.35">
      <c r="A2322" s="301"/>
      <c r="B2322" s="301"/>
      <c r="C2322" s="301"/>
      <c r="D2322" s="302"/>
      <c r="E2322" s="302"/>
      <c r="F2322" s="301"/>
      <c r="G2322" s="301"/>
      <c r="H2322" s="322"/>
      <c r="I2322" s="322"/>
      <c r="J2322" s="322"/>
      <c r="K2322" s="364"/>
      <c r="L2322" s="322"/>
      <c r="M2322" s="364"/>
    </row>
    <row r="2323" spans="1:13" x14ac:dyDescent="0.35">
      <c r="A2323" s="301"/>
      <c r="B2323" s="301"/>
      <c r="C2323" s="301"/>
      <c r="D2323" s="302"/>
      <c r="E2323" s="302"/>
      <c r="F2323" s="301"/>
      <c r="G2323" s="301"/>
      <c r="H2323" s="322"/>
      <c r="I2323" s="322"/>
      <c r="J2323" s="322"/>
      <c r="K2323" s="364"/>
      <c r="L2323" s="322"/>
      <c r="M2323" s="364"/>
    </row>
    <row r="2324" spans="1:13" x14ac:dyDescent="0.35">
      <c r="A2324" s="301"/>
      <c r="B2324" s="301"/>
      <c r="C2324" s="301"/>
      <c r="D2324" s="302"/>
      <c r="E2324" s="302"/>
      <c r="F2324" s="301"/>
      <c r="G2324" s="301"/>
      <c r="H2324" s="322"/>
      <c r="I2324" s="322"/>
      <c r="J2324" s="322"/>
      <c r="K2324" s="364"/>
      <c r="L2324" s="322"/>
      <c r="M2324" s="364"/>
    </row>
    <row r="2325" spans="1:13" x14ac:dyDescent="0.35">
      <c r="A2325" s="301"/>
      <c r="B2325" s="301"/>
      <c r="C2325" s="301"/>
      <c r="D2325" s="302"/>
      <c r="E2325" s="302"/>
      <c r="F2325" s="301"/>
      <c r="G2325" s="301"/>
      <c r="H2325" s="322"/>
      <c r="I2325" s="322"/>
      <c r="J2325" s="322"/>
      <c r="K2325" s="364"/>
      <c r="L2325" s="322"/>
      <c r="M2325" s="364"/>
    </row>
    <row r="2326" spans="1:13" x14ac:dyDescent="0.35">
      <c r="A2326" s="301"/>
      <c r="B2326" s="301"/>
      <c r="C2326" s="301"/>
      <c r="D2326" s="302"/>
      <c r="E2326" s="302"/>
      <c r="F2326" s="301"/>
      <c r="G2326" s="301"/>
      <c r="H2326" s="322"/>
      <c r="I2326" s="322"/>
      <c r="J2326" s="322"/>
      <c r="K2326" s="364"/>
      <c r="L2326" s="322"/>
      <c r="M2326" s="364"/>
    </row>
    <row r="2327" spans="1:13" x14ac:dyDescent="0.35">
      <c r="A2327" s="301"/>
      <c r="B2327" s="301"/>
      <c r="C2327" s="301"/>
      <c r="D2327" s="302"/>
      <c r="E2327" s="302"/>
      <c r="F2327" s="301"/>
      <c r="G2327" s="301"/>
      <c r="H2327" s="322"/>
      <c r="I2327" s="322"/>
      <c r="J2327" s="322"/>
      <c r="K2327" s="364"/>
      <c r="L2327" s="322"/>
      <c r="M2327" s="364"/>
    </row>
    <row r="2328" spans="1:13" x14ac:dyDescent="0.35">
      <c r="A2328" s="301"/>
      <c r="B2328" s="301"/>
      <c r="C2328" s="301"/>
      <c r="D2328" s="302"/>
      <c r="E2328" s="302"/>
      <c r="F2328" s="301"/>
      <c r="G2328" s="301"/>
      <c r="H2328" s="322"/>
      <c r="I2328" s="322"/>
      <c r="J2328" s="322"/>
      <c r="K2328" s="364"/>
      <c r="L2328" s="322"/>
      <c r="M2328" s="364"/>
    </row>
    <row r="2329" spans="1:13" x14ac:dyDescent="0.35">
      <c r="A2329" s="301"/>
      <c r="B2329" s="301"/>
      <c r="C2329" s="301"/>
      <c r="D2329" s="302"/>
      <c r="E2329" s="302"/>
      <c r="F2329" s="301"/>
      <c r="G2329" s="301"/>
      <c r="H2329" s="322"/>
      <c r="I2329" s="322"/>
      <c r="J2329" s="322"/>
      <c r="K2329" s="364"/>
      <c r="L2329" s="322"/>
      <c r="M2329" s="364"/>
    </row>
    <row r="2330" spans="1:13" x14ac:dyDescent="0.35">
      <c r="A2330" s="301"/>
      <c r="B2330" s="301"/>
      <c r="C2330" s="301"/>
      <c r="D2330" s="302"/>
      <c r="E2330" s="302"/>
      <c r="F2330" s="301"/>
      <c r="G2330" s="301"/>
      <c r="H2330" s="322"/>
      <c r="I2330" s="322"/>
      <c r="J2330" s="322"/>
      <c r="K2330" s="364"/>
      <c r="L2330" s="322"/>
      <c r="M2330" s="364"/>
    </row>
    <row r="2331" spans="1:13" x14ac:dyDescent="0.35">
      <c r="A2331" s="301"/>
      <c r="B2331" s="301"/>
      <c r="C2331" s="301"/>
      <c r="D2331" s="302"/>
      <c r="E2331" s="302"/>
      <c r="F2331" s="301"/>
      <c r="G2331" s="301"/>
      <c r="H2331" s="322"/>
      <c r="I2331" s="322"/>
      <c r="J2331" s="322"/>
      <c r="K2331" s="364"/>
      <c r="L2331" s="322"/>
      <c r="M2331" s="364"/>
    </row>
    <row r="2332" spans="1:13" x14ac:dyDescent="0.35">
      <c r="A2332" s="301"/>
      <c r="B2332" s="301"/>
      <c r="C2332" s="301"/>
      <c r="D2332" s="302"/>
      <c r="E2332" s="302"/>
      <c r="F2332" s="301"/>
      <c r="G2332" s="301"/>
      <c r="H2332" s="322"/>
      <c r="I2332" s="322"/>
      <c r="J2332" s="322"/>
      <c r="K2332" s="364"/>
      <c r="L2332" s="322"/>
      <c r="M2332" s="364"/>
    </row>
    <row r="2333" spans="1:13" x14ac:dyDescent="0.35">
      <c r="A2333" s="301"/>
      <c r="B2333" s="301"/>
      <c r="C2333" s="301"/>
      <c r="D2333" s="302"/>
      <c r="E2333" s="302"/>
      <c r="F2333" s="301"/>
      <c r="G2333" s="301"/>
      <c r="H2333" s="322"/>
      <c r="I2333" s="322"/>
      <c r="J2333" s="322"/>
      <c r="K2333" s="364"/>
      <c r="L2333" s="322"/>
      <c r="M2333" s="364"/>
    </row>
    <row r="2334" spans="1:13" x14ac:dyDescent="0.35">
      <c r="A2334" s="301"/>
      <c r="B2334" s="301"/>
      <c r="C2334" s="301"/>
      <c r="D2334" s="302"/>
      <c r="E2334" s="302"/>
      <c r="F2334" s="301"/>
      <c r="G2334" s="301"/>
      <c r="H2334" s="322"/>
      <c r="I2334" s="322"/>
      <c r="J2334" s="322"/>
      <c r="K2334" s="364"/>
      <c r="L2334" s="322"/>
      <c r="M2334" s="364"/>
    </row>
    <row r="2335" spans="1:13" x14ac:dyDescent="0.35">
      <c r="A2335" s="301"/>
      <c r="B2335" s="301"/>
      <c r="C2335" s="301"/>
      <c r="D2335" s="302"/>
      <c r="E2335" s="302"/>
      <c r="F2335" s="301"/>
      <c r="G2335" s="301"/>
      <c r="H2335" s="322"/>
      <c r="I2335" s="322"/>
      <c r="J2335" s="322"/>
      <c r="K2335" s="364"/>
      <c r="L2335" s="322"/>
      <c r="M2335" s="364"/>
    </row>
    <row r="2336" spans="1:13" x14ac:dyDescent="0.35">
      <c r="A2336" s="301"/>
      <c r="B2336" s="301"/>
      <c r="C2336" s="301"/>
      <c r="D2336" s="302"/>
      <c r="E2336" s="302"/>
      <c r="F2336" s="301"/>
      <c r="G2336" s="301"/>
      <c r="H2336" s="322"/>
      <c r="I2336" s="322"/>
      <c r="J2336" s="322"/>
      <c r="K2336" s="364"/>
      <c r="L2336" s="322"/>
      <c r="M2336" s="364"/>
    </row>
    <row r="2337" spans="1:13" x14ac:dyDescent="0.35">
      <c r="A2337" s="301"/>
      <c r="B2337" s="301"/>
      <c r="C2337" s="301"/>
      <c r="D2337" s="302"/>
      <c r="E2337" s="302"/>
      <c r="F2337" s="301"/>
      <c r="G2337" s="301"/>
      <c r="H2337" s="322"/>
      <c r="I2337" s="322"/>
      <c r="J2337" s="322"/>
      <c r="K2337" s="364"/>
      <c r="L2337" s="322"/>
      <c r="M2337" s="364"/>
    </row>
    <row r="2338" spans="1:13" x14ac:dyDescent="0.35">
      <c r="A2338" s="301"/>
      <c r="B2338" s="301"/>
      <c r="C2338" s="301"/>
      <c r="D2338" s="302"/>
      <c r="E2338" s="302"/>
      <c r="F2338" s="301"/>
      <c r="G2338" s="301"/>
      <c r="H2338" s="322"/>
      <c r="I2338" s="322"/>
      <c r="J2338" s="322"/>
      <c r="K2338" s="364"/>
      <c r="L2338" s="322"/>
      <c r="M2338" s="364"/>
    </row>
    <row r="2339" spans="1:13" x14ac:dyDescent="0.35">
      <c r="A2339" s="301"/>
      <c r="B2339" s="301"/>
      <c r="C2339" s="301"/>
      <c r="D2339" s="302"/>
      <c r="E2339" s="302"/>
      <c r="F2339" s="301"/>
      <c r="G2339" s="301"/>
      <c r="H2339" s="322"/>
      <c r="I2339" s="322"/>
      <c r="J2339" s="322"/>
      <c r="K2339" s="364"/>
      <c r="L2339" s="322"/>
      <c r="M2339" s="364"/>
    </row>
    <row r="2340" spans="1:13" x14ac:dyDescent="0.35">
      <c r="A2340" s="301"/>
      <c r="B2340" s="301"/>
      <c r="C2340" s="301"/>
      <c r="D2340" s="302"/>
      <c r="E2340" s="302"/>
      <c r="F2340" s="301"/>
      <c r="G2340" s="301"/>
      <c r="H2340" s="322"/>
      <c r="I2340" s="322"/>
      <c r="J2340" s="322"/>
      <c r="K2340" s="364"/>
      <c r="L2340" s="322"/>
      <c r="M2340" s="364"/>
    </row>
    <row r="2341" spans="1:13" x14ac:dyDescent="0.35">
      <c r="A2341" s="301"/>
      <c r="B2341" s="301"/>
      <c r="C2341" s="301"/>
      <c r="D2341" s="302"/>
      <c r="E2341" s="302"/>
      <c r="F2341" s="301"/>
      <c r="G2341" s="301"/>
      <c r="H2341" s="322"/>
      <c r="I2341" s="322"/>
      <c r="J2341" s="322"/>
      <c r="K2341" s="364"/>
      <c r="L2341" s="322"/>
      <c r="M2341" s="364"/>
    </row>
    <row r="2342" spans="1:13" x14ac:dyDescent="0.35">
      <c r="A2342" s="301"/>
      <c r="B2342" s="301"/>
      <c r="C2342" s="301"/>
      <c r="D2342" s="302"/>
      <c r="E2342" s="302"/>
      <c r="F2342" s="301"/>
      <c r="G2342" s="301"/>
      <c r="H2342" s="322"/>
      <c r="I2342" s="322"/>
      <c r="J2342" s="322"/>
      <c r="K2342" s="364"/>
      <c r="L2342" s="322"/>
      <c r="M2342" s="364"/>
    </row>
    <row r="2343" spans="1:13" x14ac:dyDescent="0.35">
      <c r="A2343" s="301"/>
      <c r="B2343" s="301"/>
      <c r="C2343" s="301"/>
      <c r="D2343" s="302"/>
      <c r="E2343" s="302"/>
      <c r="F2343" s="301"/>
      <c r="G2343" s="301"/>
      <c r="H2343" s="322"/>
      <c r="I2343" s="322"/>
      <c r="J2343" s="322"/>
      <c r="K2343" s="364"/>
      <c r="L2343" s="322"/>
      <c r="M2343" s="364"/>
    </row>
    <row r="2344" spans="1:13" x14ac:dyDescent="0.35">
      <c r="A2344" s="301"/>
      <c r="B2344" s="301"/>
      <c r="C2344" s="301"/>
      <c r="D2344" s="302"/>
      <c r="E2344" s="302"/>
      <c r="F2344" s="301"/>
      <c r="G2344" s="301"/>
      <c r="H2344" s="322"/>
      <c r="I2344" s="322"/>
      <c r="J2344" s="322"/>
      <c r="K2344" s="364"/>
      <c r="L2344" s="322"/>
      <c r="M2344" s="364"/>
    </row>
    <row r="2345" spans="1:13" x14ac:dyDescent="0.35">
      <c r="A2345" s="301"/>
      <c r="B2345" s="301"/>
      <c r="C2345" s="301"/>
      <c r="D2345" s="302"/>
      <c r="E2345" s="302"/>
      <c r="F2345" s="301"/>
      <c r="G2345" s="301"/>
      <c r="H2345" s="322"/>
      <c r="I2345" s="322"/>
      <c r="J2345" s="322"/>
      <c r="K2345" s="364"/>
      <c r="L2345" s="322"/>
      <c r="M2345" s="364"/>
    </row>
    <row r="2346" spans="1:13" x14ac:dyDescent="0.35">
      <c r="A2346" s="301"/>
      <c r="B2346" s="301"/>
      <c r="C2346" s="301"/>
      <c r="D2346" s="302"/>
      <c r="E2346" s="302"/>
      <c r="F2346" s="301"/>
      <c r="G2346" s="301"/>
      <c r="H2346" s="322"/>
      <c r="I2346" s="322"/>
      <c r="J2346" s="322"/>
      <c r="K2346" s="364"/>
      <c r="L2346" s="322"/>
      <c r="M2346" s="364"/>
    </row>
    <row r="2347" spans="1:13" x14ac:dyDescent="0.35">
      <c r="A2347" s="301"/>
      <c r="B2347" s="301"/>
      <c r="C2347" s="301"/>
      <c r="D2347" s="302"/>
      <c r="E2347" s="302"/>
      <c r="F2347" s="301"/>
      <c r="G2347" s="301"/>
      <c r="H2347" s="322"/>
      <c r="I2347" s="322"/>
      <c r="J2347" s="322"/>
      <c r="K2347" s="364"/>
      <c r="L2347" s="322"/>
      <c r="M2347" s="364"/>
    </row>
    <row r="2348" spans="1:13" x14ac:dyDescent="0.35">
      <c r="A2348" s="301"/>
      <c r="B2348" s="301"/>
      <c r="C2348" s="301"/>
      <c r="D2348" s="302"/>
      <c r="E2348" s="302"/>
      <c r="F2348" s="301"/>
      <c r="G2348" s="301"/>
      <c r="H2348" s="322"/>
      <c r="I2348" s="322"/>
      <c r="J2348" s="322"/>
      <c r="K2348" s="364"/>
      <c r="L2348" s="322"/>
      <c r="M2348" s="364"/>
    </row>
    <row r="2349" spans="1:13" x14ac:dyDescent="0.35">
      <c r="A2349" s="301"/>
      <c r="B2349" s="301"/>
      <c r="C2349" s="301"/>
      <c r="D2349" s="302"/>
      <c r="E2349" s="302"/>
      <c r="F2349" s="301"/>
      <c r="G2349" s="301"/>
      <c r="H2349" s="322"/>
      <c r="I2349" s="322"/>
      <c r="J2349" s="322"/>
      <c r="K2349" s="364"/>
      <c r="L2349" s="322"/>
      <c r="M2349" s="364"/>
    </row>
    <row r="2350" spans="1:13" x14ac:dyDescent="0.35">
      <c r="A2350" s="301"/>
      <c r="B2350" s="301"/>
      <c r="C2350" s="301"/>
      <c r="D2350" s="302"/>
      <c r="E2350" s="302"/>
      <c r="F2350" s="301"/>
      <c r="G2350" s="301"/>
      <c r="H2350" s="322"/>
      <c r="I2350" s="322"/>
      <c r="J2350" s="322"/>
      <c r="K2350" s="364"/>
      <c r="L2350" s="322"/>
      <c r="M2350" s="364"/>
    </row>
    <row r="2351" spans="1:13" x14ac:dyDescent="0.35">
      <c r="A2351" s="301"/>
      <c r="B2351" s="301"/>
      <c r="C2351" s="301"/>
      <c r="D2351" s="302"/>
      <c r="E2351" s="302"/>
      <c r="F2351" s="301"/>
      <c r="G2351" s="301"/>
      <c r="H2351" s="322"/>
      <c r="I2351" s="322"/>
      <c r="J2351" s="322"/>
      <c r="K2351" s="364"/>
      <c r="L2351" s="322"/>
      <c r="M2351" s="364"/>
    </row>
    <row r="2352" spans="1:13" x14ac:dyDescent="0.35">
      <c r="A2352" s="301"/>
      <c r="B2352" s="301"/>
      <c r="C2352" s="301"/>
      <c r="D2352" s="302"/>
      <c r="E2352" s="302"/>
      <c r="F2352" s="301"/>
      <c r="G2352" s="301"/>
      <c r="H2352" s="322"/>
      <c r="I2352" s="322"/>
      <c r="J2352" s="322"/>
      <c r="K2352" s="364"/>
      <c r="L2352" s="322"/>
      <c r="M2352" s="364"/>
    </row>
    <row r="2353" spans="1:13" x14ac:dyDescent="0.35">
      <c r="A2353" s="301"/>
      <c r="B2353" s="301"/>
      <c r="C2353" s="301"/>
      <c r="D2353" s="302"/>
      <c r="E2353" s="302"/>
      <c r="F2353" s="301"/>
      <c r="G2353" s="301"/>
      <c r="H2353" s="322"/>
      <c r="I2353" s="322"/>
      <c r="J2353" s="322"/>
      <c r="K2353" s="364"/>
      <c r="L2353" s="322"/>
      <c r="M2353" s="364"/>
    </row>
    <row r="2354" spans="1:13" x14ac:dyDescent="0.35">
      <c r="A2354" s="301"/>
      <c r="B2354" s="301"/>
      <c r="C2354" s="301"/>
      <c r="D2354" s="302"/>
      <c r="E2354" s="302"/>
      <c r="F2354" s="301"/>
      <c r="G2354" s="301"/>
      <c r="H2354" s="322"/>
      <c r="I2354" s="322"/>
      <c r="J2354" s="322"/>
      <c r="K2354" s="364"/>
      <c r="L2354" s="322"/>
      <c r="M2354" s="364"/>
    </row>
    <row r="2355" spans="1:13" x14ac:dyDescent="0.35">
      <c r="A2355" s="301"/>
      <c r="B2355" s="301"/>
      <c r="C2355" s="301"/>
      <c r="D2355" s="302"/>
      <c r="E2355" s="302"/>
      <c r="F2355" s="301"/>
      <c r="G2355" s="301"/>
      <c r="H2355" s="322"/>
      <c r="I2355" s="322"/>
      <c r="J2355" s="322"/>
      <c r="K2355" s="364"/>
      <c r="L2355" s="322"/>
      <c r="M2355" s="364"/>
    </row>
    <row r="2356" spans="1:13" x14ac:dyDescent="0.35">
      <c r="A2356" s="301"/>
      <c r="B2356" s="301"/>
      <c r="C2356" s="301"/>
      <c r="D2356" s="302"/>
      <c r="E2356" s="302"/>
      <c r="F2356" s="301"/>
      <c r="G2356" s="301"/>
      <c r="H2356" s="322"/>
      <c r="I2356" s="322"/>
      <c r="J2356" s="322"/>
      <c r="K2356" s="364"/>
      <c r="L2356" s="322"/>
      <c r="M2356" s="364"/>
    </row>
    <row r="2357" spans="1:13" x14ac:dyDescent="0.35">
      <c r="A2357" s="301"/>
      <c r="B2357" s="301"/>
      <c r="C2357" s="301"/>
      <c r="D2357" s="302"/>
      <c r="E2357" s="302"/>
      <c r="F2357" s="301"/>
      <c r="G2357" s="301"/>
      <c r="H2357" s="322"/>
      <c r="I2357" s="322"/>
      <c r="J2357" s="322"/>
      <c r="K2357" s="364"/>
      <c r="L2357" s="322"/>
      <c r="M2357" s="364"/>
    </row>
    <row r="2358" spans="1:13" x14ac:dyDescent="0.35">
      <c r="A2358" s="301"/>
      <c r="B2358" s="301"/>
      <c r="C2358" s="301"/>
      <c r="D2358" s="302"/>
      <c r="E2358" s="302"/>
      <c r="F2358" s="301"/>
      <c r="G2358" s="301"/>
      <c r="H2358" s="322"/>
      <c r="I2358" s="322"/>
      <c r="J2358" s="322"/>
      <c r="K2358" s="364"/>
      <c r="L2358" s="322"/>
      <c r="M2358" s="364"/>
    </row>
    <row r="2359" spans="1:13" x14ac:dyDescent="0.35">
      <c r="A2359" s="301"/>
      <c r="B2359" s="301"/>
      <c r="C2359" s="301"/>
      <c r="D2359" s="302"/>
      <c r="E2359" s="302"/>
      <c r="F2359" s="301"/>
      <c r="G2359" s="301"/>
      <c r="H2359" s="322"/>
      <c r="I2359" s="322"/>
      <c r="J2359" s="322"/>
      <c r="K2359" s="364"/>
      <c r="L2359" s="322"/>
      <c r="M2359" s="364"/>
    </row>
    <row r="2360" spans="1:13" x14ac:dyDescent="0.35">
      <c r="A2360" s="301"/>
      <c r="B2360" s="301"/>
      <c r="C2360" s="301"/>
      <c r="D2360" s="302"/>
      <c r="E2360" s="302"/>
      <c r="F2360" s="301"/>
      <c r="G2360" s="301"/>
      <c r="H2360" s="322"/>
      <c r="I2360" s="322"/>
      <c r="J2360" s="322"/>
      <c r="K2360" s="364"/>
      <c r="L2360" s="322"/>
      <c r="M2360" s="364"/>
    </row>
    <row r="2361" spans="1:13" x14ac:dyDescent="0.35">
      <c r="A2361" s="301"/>
      <c r="B2361" s="301"/>
      <c r="C2361" s="301"/>
      <c r="D2361" s="302"/>
      <c r="E2361" s="302"/>
      <c r="F2361" s="301"/>
      <c r="G2361" s="301"/>
      <c r="H2361" s="322"/>
      <c r="I2361" s="322"/>
      <c r="J2361" s="322"/>
      <c r="K2361" s="364"/>
      <c r="L2361" s="322"/>
      <c r="M2361" s="364"/>
    </row>
    <row r="2362" spans="1:13" x14ac:dyDescent="0.35">
      <c r="A2362" s="301"/>
      <c r="B2362" s="301"/>
      <c r="C2362" s="301"/>
      <c r="D2362" s="302"/>
      <c r="E2362" s="302"/>
      <c r="F2362" s="301"/>
      <c r="G2362" s="301"/>
      <c r="H2362" s="322"/>
      <c r="I2362" s="322"/>
      <c r="J2362" s="322"/>
      <c r="K2362" s="364"/>
      <c r="L2362" s="322"/>
      <c r="M2362" s="364"/>
    </row>
    <row r="2363" spans="1:13" x14ac:dyDescent="0.35">
      <c r="A2363" s="301"/>
      <c r="B2363" s="301"/>
      <c r="C2363" s="301"/>
      <c r="D2363" s="302"/>
      <c r="E2363" s="302"/>
      <c r="F2363" s="301"/>
      <c r="G2363" s="301"/>
      <c r="H2363" s="322"/>
      <c r="I2363" s="322"/>
      <c r="J2363" s="322"/>
      <c r="K2363" s="364"/>
      <c r="L2363" s="322"/>
      <c r="M2363" s="364"/>
    </row>
    <row r="2364" spans="1:13" x14ac:dyDescent="0.35">
      <c r="A2364" s="301"/>
      <c r="B2364" s="301"/>
      <c r="C2364" s="301"/>
      <c r="D2364" s="302"/>
      <c r="E2364" s="302"/>
      <c r="F2364" s="301"/>
      <c r="G2364" s="301"/>
      <c r="H2364" s="322"/>
      <c r="I2364" s="322"/>
      <c r="J2364" s="322"/>
      <c r="K2364" s="364"/>
      <c r="L2364" s="322"/>
      <c r="M2364" s="364"/>
    </row>
    <row r="2365" spans="1:13" x14ac:dyDescent="0.35">
      <c r="A2365" s="301"/>
      <c r="B2365" s="301"/>
      <c r="C2365" s="301"/>
      <c r="D2365" s="302"/>
      <c r="E2365" s="302"/>
      <c r="F2365" s="301"/>
      <c r="G2365" s="301"/>
      <c r="H2365" s="322"/>
      <c r="I2365" s="322"/>
      <c r="J2365" s="322"/>
      <c r="K2365" s="364"/>
      <c r="L2365" s="322"/>
      <c r="M2365" s="364"/>
    </row>
    <row r="2366" spans="1:13" x14ac:dyDescent="0.35">
      <c r="A2366" s="301"/>
      <c r="B2366" s="301"/>
      <c r="C2366" s="301"/>
      <c r="D2366" s="302"/>
      <c r="E2366" s="302"/>
      <c r="F2366" s="301"/>
      <c r="G2366" s="301"/>
      <c r="H2366" s="322"/>
      <c r="I2366" s="322"/>
      <c r="J2366" s="322"/>
      <c r="K2366" s="364"/>
      <c r="L2366" s="322"/>
      <c r="M2366" s="364"/>
    </row>
    <row r="2367" spans="1:13" x14ac:dyDescent="0.35">
      <c r="A2367" s="301"/>
      <c r="B2367" s="301"/>
      <c r="C2367" s="301"/>
      <c r="D2367" s="302"/>
      <c r="E2367" s="302"/>
      <c r="F2367" s="301"/>
      <c r="G2367" s="301"/>
      <c r="H2367" s="322"/>
      <c r="I2367" s="322"/>
      <c r="J2367" s="322"/>
      <c r="K2367" s="364"/>
      <c r="L2367" s="322"/>
      <c r="M2367" s="364"/>
    </row>
    <row r="2368" spans="1:13" x14ac:dyDescent="0.35">
      <c r="A2368" s="301"/>
      <c r="B2368" s="301"/>
      <c r="C2368" s="301"/>
      <c r="D2368" s="302"/>
      <c r="E2368" s="302"/>
      <c r="F2368" s="301"/>
      <c r="G2368" s="301"/>
      <c r="H2368" s="322"/>
      <c r="I2368" s="322"/>
      <c r="J2368" s="322"/>
      <c r="K2368" s="364"/>
      <c r="L2368" s="322"/>
      <c r="M2368" s="364"/>
    </row>
    <row r="2369" spans="1:13" x14ac:dyDescent="0.35">
      <c r="A2369" s="301"/>
      <c r="B2369" s="301"/>
      <c r="C2369" s="301"/>
      <c r="D2369" s="302"/>
      <c r="E2369" s="302"/>
      <c r="F2369" s="301"/>
      <c r="G2369" s="301"/>
      <c r="H2369" s="322"/>
      <c r="I2369" s="322"/>
      <c r="J2369" s="322"/>
      <c r="K2369" s="364"/>
      <c r="L2369" s="322"/>
      <c r="M2369" s="364"/>
    </row>
    <row r="2370" spans="1:13" x14ac:dyDescent="0.35">
      <c r="A2370" s="301"/>
      <c r="B2370" s="301"/>
      <c r="C2370" s="301"/>
      <c r="D2370" s="302"/>
      <c r="E2370" s="302"/>
      <c r="F2370" s="301"/>
      <c r="G2370" s="301"/>
      <c r="H2370" s="322"/>
      <c r="I2370" s="322"/>
      <c r="J2370" s="322"/>
      <c r="K2370" s="364"/>
      <c r="L2370" s="322"/>
      <c r="M2370" s="364"/>
    </row>
    <row r="2371" spans="1:13" x14ac:dyDescent="0.35">
      <c r="A2371" s="301"/>
      <c r="B2371" s="301"/>
      <c r="C2371" s="301"/>
      <c r="D2371" s="302"/>
      <c r="E2371" s="302"/>
      <c r="F2371" s="301"/>
      <c r="G2371" s="301"/>
      <c r="H2371" s="322"/>
      <c r="I2371" s="322"/>
      <c r="J2371" s="322"/>
      <c r="K2371" s="364"/>
      <c r="L2371" s="322"/>
      <c r="M2371" s="364"/>
    </row>
    <row r="2372" spans="1:13" x14ac:dyDescent="0.35">
      <c r="A2372" s="301"/>
      <c r="B2372" s="301"/>
      <c r="C2372" s="301"/>
      <c r="D2372" s="302"/>
      <c r="E2372" s="302"/>
      <c r="F2372" s="301"/>
      <c r="G2372" s="301"/>
      <c r="H2372" s="322"/>
      <c r="I2372" s="322"/>
      <c r="J2372" s="322"/>
      <c r="K2372" s="364"/>
      <c r="L2372" s="322"/>
      <c r="M2372" s="364"/>
    </row>
    <row r="2373" spans="1:13" x14ac:dyDescent="0.35">
      <c r="A2373" s="301"/>
      <c r="B2373" s="301"/>
      <c r="C2373" s="301"/>
      <c r="D2373" s="302"/>
      <c r="E2373" s="302"/>
      <c r="F2373" s="301"/>
      <c r="G2373" s="301"/>
      <c r="H2373" s="322"/>
      <c r="I2373" s="322"/>
      <c r="J2373" s="322"/>
      <c r="K2373" s="364"/>
      <c r="L2373" s="322"/>
      <c r="M2373" s="364"/>
    </row>
    <row r="2374" spans="1:13" x14ac:dyDescent="0.35">
      <c r="A2374" s="301"/>
      <c r="B2374" s="301"/>
      <c r="C2374" s="301"/>
      <c r="D2374" s="302"/>
      <c r="E2374" s="302"/>
      <c r="F2374" s="301"/>
      <c r="G2374" s="301"/>
      <c r="H2374" s="322"/>
      <c r="I2374" s="322"/>
      <c r="J2374" s="322"/>
      <c r="K2374" s="364"/>
      <c r="L2374" s="322"/>
      <c r="M2374" s="364"/>
    </row>
    <row r="2375" spans="1:13" x14ac:dyDescent="0.35">
      <c r="A2375" s="301"/>
      <c r="B2375" s="301"/>
      <c r="C2375" s="301"/>
      <c r="D2375" s="302"/>
      <c r="E2375" s="302"/>
      <c r="F2375" s="301"/>
      <c r="G2375" s="301"/>
      <c r="H2375" s="322"/>
      <c r="I2375" s="322"/>
      <c r="J2375" s="322"/>
      <c r="K2375" s="364"/>
      <c r="L2375" s="322"/>
      <c r="M2375" s="364"/>
    </row>
    <row r="2376" spans="1:13" x14ac:dyDescent="0.35">
      <c r="A2376" s="301"/>
      <c r="B2376" s="301"/>
      <c r="C2376" s="301"/>
      <c r="D2376" s="302"/>
      <c r="E2376" s="302"/>
      <c r="F2376" s="301"/>
      <c r="G2376" s="301"/>
      <c r="H2376" s="322"/>
      <c r="I2376" s="322"/>
      <c r="J2376" s="322"/>
      <c r="K2376" s="364"/>
      <c r="L2376" s="322"/>
      <c r="M2376" s="364"/>
    </row>
    <row r="2377" spans="1:13" x14ac:dyDescent="0.35">
      <c r="A2377" s="301"/>
      <c r="B2377" s="301"/>
      <c r="C2377" s="301"/>
      <c r="D2377" s="302"/>
      <c r="E2377" s="302"/>
      <c r="F2377" s="301"/>
      <c r="G2377" s="301"/>
      <c r="H2377" s="322"/>
      <c r="I2377" s="322"/>
      <c r="J2377" s="322"/>
      <c r="K2377" s="364"/>
      <c r="L2377" s="322"/>
      <c r="M2377" s="364"/>
    </row>
    <row r="2378" spans="1:13" x14ac:dyDescent="0.35">
      <c r="A2378" s="301"/>
      <c r="B2378" s="301"/>
      <c r="C2378" s="301"/>
      <c r="D2378" s="302"/>
      <c r="E2378" s="302"/>
      <c r="F2378" s="301"/>
      <c r="G2378" s="301"/>
      <c r="H2378" s="322"/>
      <c r="I2378" s="322"/>
      <c r="J2378" s="322"/>
      <c r="K2378" s="364"/>
      <c r="L2378" s="322"/>
      <c r="M2378" s="364"/>
    </row>
    <row r="2379" spans="1:13" x14ac:dyDescent="0.35">
      <c r="A2379" s="301"/>
      <c r="B2379" s="301"/>
      <c r="C2379" s="301"/>
      <c r="D2379" s="302"/>
      <c r="E2379" s="302"/>
      <c r="F2379" s="301"/>
      <c r="G2379" s="301"/>
      <c r="H2379" s="322"/>
      <c r="I2379" s="322"/>
      <c r="J2379" s="322"/>
      <c r="K2379" s="364"/>
      <c r="L2379" s="322"/>
      <c r="M2379" s="364"/>
    </row>
    <row r="2380" spans="1:13" x14ac:dyDescent="0.35">
      <c r="A2380" s="301"/>
      <c r="B2380" s="301"/>
      <c r="C2380" s="301"/>
      <c r="D2380" s="302"/>
      <c r="E2380" s="302"/>
      <c r="F2380" s="301"/>
      <c r="G2380" s="301"/>
      <c r="H2380" s="322"/>
      <c r="I2380" s="322"/>
      <c r="J2380" s="322"/>
      <c r="K2380" s="364"/>
      <c r="L2380" s="322"/>
      <c r="M2380" s="364"/>
    </row>
    <row r="2381" spans="1:13" x14ac:dyDescent="0.35">
      <c r="A2381" s="301"/>
      <c r="B2381" s="301"/>
      <c r="C2381" s="301"/>
      <c r="D2381" s="302"/>
      <c r="E2381" s="302"/>
      <c r="F2381" s="301"/>
      <c r="G2381" s="301"/>
      <c r="H2381" s="322"/>
      <c r="I2381" s="322"/>
      <c r="J2381" s="322"/>
      <c r="K2381" s="364"/>
      <c r="L2381" s="322"/>
      <c r="M2381" s="364"/>
    </row>
    <row r="2382" spans="1:13" x14ac:dyDescent="0.35">
      <c r="A2382" s="301"/>
      <c r="B2382" s="301"/>
      <c r="C2382" s="301"/>
      <c r="D2382" s="302"/>
      <c r="E2382" s="302"/>
      <c r="F2382" s="301"/>
      <c r="G2382" s="301"/>
      <c r="H2382" s="322"/>
      <c r="I2382" s="322"/>
      <c r="J2382" s="322"/>
      <c r="K2382" s="364"/>
      <c r="L2382" s="322"/>
      <c r="M2382" s="364"/>
    </row>
    <row r="2383" spans="1:13" x14ac:dyDescent="0.35">
      <c r="A2383" s="301"/>
      <c r="B2383" s="301"/>
      <c r="C2383" s="301"/>
      <c r="D2383" s="302"/>
      <c r="E2383" s="302"/>
      <c r="F2383" s="301"/>
      <c r="G2383" s="301"/>
      <c r="H2383" s="322"/>
      <c r="I2383" s="322"/>
      <c r="J2383" s="322"/>
      <c r="K2383" s="364"/>
      <c r="L2383" s="322"/>
      <c r="M2383" s="364"/>
    </row>
    <row r="2384" spans="1:13" x14ac:dyDescent="0.35">
      <c r="A2384" s="301"/>
      <c r="B2384" s="301"/>
      <c r="C2384" s="301"/>
      <c r="D2384" s="302"/>
      <c r="E2384" s="302"/>
      <c r="F2384" s="301"/>
      <c r="G2384" s="301"/>
      <c r="H2384" s="322"/>
      <c r="I2384" s="322"/>
      <c r="J2384" s="322"/>
      <c r="K2384" s="364"/>
      <c r="L2384" s="322"/>
      <c r="M2384" s="364"/>
    </row>
    <row r="2385" spans="1:13" x14ac:dyDescent="0.35">
      <c r="A2385" s="301"/>
      <c r="B2385" s="301"/>
      <c r="C2385" s="301"/>
      <c r="D2385" s="302"/>
      <c r="E2385" s="302"/>
      <c r="F2385" s="301"/>
      <c r="G2385" s="301"/>
      <c r="H2385" s="322"/>
      <c r="I2385" s="322"/>
      <c r="J2385" s="322"/>
      <c r="K2385" s="364"/>
      <c r="L2385" s="322"/>
      <c r="M2385" s="364"/>
    </row>
    <row r="2386" spans="1:13" x14ac:dyDescent="0.35">
      <c r="A2386" s="301"/>
      <c r="B2386" s="301"/>
      <c r="C2386" s="301"/>
      <c r="D2386" s="302"/>
      <c r="E2386" s="302"/>
      <c r="F2386" s="301"/>
      <c r="G2386" s="301"/>
      <c r="H2386" s="322"/>
      <c r="I2386" s="322"/>
      <c r="J2386" s="322"/>
      <c r="K2386" s="364"/>
      <c r="L2386" s="322"/>
      <c r="M2386" s="364"/>
    </row>
    <row r="2387" spans="1:13" x14ac:dyDescent="0.35">
      <c r="A2387" s="301"/>
      <c r="B2387" s="301"/>
      <c r="C2387" s="301"/>
      <c r="D2387" s="302"/>
      <c r="E2387" s="302"/>
      <c r="F2387" s="301"/>
      <c r="G2387" s="301"/>
      <c r="H2387" s="322"/>
      <c r="I2387" s="322"/>
      <c r="J2387" s="322"/>
      <c r="K2387" s="364"/>
      <c r="L2387" s="322"/>
      <c r="M2387" s="364"/>
    </row>
    <row r="2388" spans="1:13" x14ac:dyDescent="0.35">
      <c r="A2388" s="301"/>
      <c r="B2388" s="301"/>
      <c r="C2388" s="301"/>
      <c r="D2388" s="302"/>
      <c r="E2388" s="302"/>
      <c r="F2388" s="301"/>
      <c r="G2388" s="301"/>
      <c r="H2388" s="322"/>
      <c r="I2388" s="322"/>
      <c r="J2388" s="322"/>
      <c r="K2388" s="364"/>
      <c r="L2388" s="322"/>
      <c r="M2388" s="364"/>
    </row>
    <row r="2389" spans="1:13" x14ac:dyDescent="0.35">
      <c r="A2389" s="301"/>
      <c r="B2389" s="301"/>
      <c r="C2389" s="301"/>
      <c r="D2389" s="302"/>
      <c r="E2389" s="302"/>
      <c r="F2389" s="301"/>
      <c r="G2389" s="301"/>
      <c r="H2389" s="322"/>
      <c r="I2389" s="322"/>
      <c r="J2389" s="322"/>
      <c r="K2389" s="364"/>
      <c r="L2389" s="322"/>
      <c r="M2389" s="364"/>
    </row>
    <row r="2390" spans="1:13" x14ac:dyDescent="0.35">
      <c r="A2390" s="301"/>
      <c r="B2390" s="301"/>
      <c r="C2390" s="301"/>
      <c r="D2390" s="302"/>
      <c r="E2390" s="302"/>
      <c r="F2390" s="301"/>
      <c r="G2390" s="301"/>
      <c r="H2390" s="322"/>
      <c r="I2390" s="322"/>
      <c r="J2390" s="322"/>
      <c r="K2390" s="364"/>
      <c r="L2390" s="322"/>
      <c r="M2390" s="364"/>
    </row>
    <row r="2391" spans="1:13" x14ac:dyDescent="0.35">
      <c r="A2391" s="301"/>
      <c r="B2391" s="301"/>
      <c r="C2391" s="301"/>
      <c r="D2391" s="302"/>
      <c r="E2391" s="302"/>
      <c r="F2391" s="301"/>
      <c r="G2391" s="301"/>
      <c r="H2391" s="322"/>
      <c r="I2391" s="322"/>
      <c r="J2391" s="322"/>
      <c r="K2391" s="364"/>
      <c r="L2391" s="322"/>
      <c r="M2391" s="364"/>
    </row>
    <row r="2392" spans="1:13" x14ac:dyDescent="0.35">
      <c r="A2392" s="301"/>
      <c r="B2392" s="301"/>
      <c r="C2392" s="301"/>
      <c r="D2392" s="302"/>
      <c r="E2392" s="302"/>
      <c r="F2392" s="301"/>
      <c r="G2392" s="301"/>
      <c r="H2392" s="322"/>
      <c r="I2392" s="322"/>
      <c r="J2392" s="322"/>
      <c r="K2392" s="364"/>
      <c r="L2392" s="322"/>
      <c r="M2392" s="364"/>
    </row>
    <row r="2393" spans="1:13" x14ac:dyDescent="0.35">
      <c r="A2393" s="301"/>
      <c r="B2393" s="301"/>
      <c r="C2393" s="301"/>
      <c r="D2393" s="302"/>
      <c r="E2393" s="302"/>
      <c r="F2393" s="301"/>
      <c r="G2393" s="301"/>
      <c r="H2393" s="322"/>
      <c r="I2393" s="322"/>
      <c r="J2393" s="322"/>
      <c r="K2393" s="364"/>
      <c r="L2393" s="322"/>
      <c r="M2393" s="364"/>
    </row>
    <row r="2394" spans="1:13" x14ac:dyDescent="0.35">
      <c r="A2394" s="301"/>
      <c r="B2394" s="301"/>
      <c r="C2394" s="301"/>
      <c r="D2394" s="302"/>
      <c r="E2394" s="302"/>
      <c r="F2394" s="301"/>
      <c r="G2394" s="301"/>
      <c r="H2394" s="322"/>
      <c r="I2394" s="322"/>
      <c r="J2394" s="322"/>
      <c r="K2394" s="364"/>
      <c r="L2394" s="322"/>
      <c r="M2394" s="364"/>
    </row>
    <row r="2395" spans="1:13" x14ac:dyDescent="0.35">
      <c r="A2395" s="301"/>
      <c r="B2395" s="301"/>
      <c r="C2395" s="301"/>
      <c r="D2395" s="302"/>
      <c r="E2395" s="302"/>
      <c r="F2395" s="301"/>
      <c r="G2395" s="301"/>
      <c r="H2395" s="322"/>
      <c r="I2395" s="322"/>
      <c r="J2395" s="322"/>
      <c r="K2395" s="364"/>
      <c r="L2395" s="322"/>
      <c r="M2395" s="364"/>
    </row>
    <row r="2396" spans="1:13" x14ac:dyDescent="0.35">
      <c r="A2396" s="301"/>
      <c r="B2396" s="301"/>
      <c r="C2396" s="301"/>
      <c r="D2396" s="302"/>
      <c r="E2396" s="302"/>
      <c r="F2396" s="301"/>
      <c r="G2396" s="301"/>
      <c r="H2396" s="322"/>
      <c r="I2396" s="322"/>
      <c r="J2396" s="322"/>
      <c r="K2396" s="364"/>
      <c r="L2396" s="322"/>
      <c r="M2396" s="364"/>
    </row>
    <row r="2397" spans="1:13" x14ac:dyDescent="0.35">
      <c r="A2397" s="301"/>
      <c r="B2397" s="301"/>
      <c r="C2397" s="301"/>
      <c r="D2397" s="302"/>
      <c r="E2397" s="302"/>
      <c r="F2397" s="301"/>
      <c r="G2397" s="301"/>
      <c r="H2397" s="322"/>
      <c r="I2397" s="322"/>
      <c r="J2397" s="322"/>
      <c r="K2397" s="364"/>
      <c r="L2397" s="322"/>
      <c r="M2397" s="364"/>
    </row>
    <row r="2398" spans="1:13" x14ac:dyDescent="0.35">
      <c r="A2398" s="301"/>
      <c r="B2398" s="301"/>
      <c r="C2398" s="301"/>
      <c r="D2398" s="302"/>
      <c r="E2398" s="302"/>
      <c r="F2398" s="301"/>
      <c r="G2398" s="301"/>
      <c r="H2398" s="322"/>
      <c r="I2398" s="322"/>
      <c r="J2398" s="322"/>
      <c r="K2398" s="364"/>
      <c r="L2398" s="322"/>
      <c r="M2398" s="364"/>
    </row>
    <row r="2399" spans="1:13" x14ac:dyDescent="0.35">
      <c r="A2399" s="301"/>
      <c r="B2399" s="301"/>
      <c r="C2399" s="301"/>
      <c r="D2399" s="302"/>
      <c r="E2399" s="302"/>
      <c r="F2399" s="301"/>
      <c r="G2399" s="301"/>
      <c r="H2399" s="322"/>
      <c r="I2399" s="322"/>
      <c r="J2399" s="322"/>
      <c r="K2399" s="364"/>
      <c r="L2399" s="322"/>
      <c r="M2399" s="364"/>
    </row>
    <row r="2400" spans="1:13" x14ac:dyDescent="0.35">
      <c r="A2400" s="301"/>
      <c r="B2400" s="301"/>
      <c r="C2400" s="301"/>
      <c r="D2400" s="302"/>
      <c r="E2400" s="302"/>
      <c r="F2400" s="301"/>
      <c r="G2400" s="301"/>
      <c r="H2400" s="322"/>
      <c r="I2400" s="322"/>
      <c r="J2400" s="322"/>
      <c r="K2400" s="364"/>
      <c r="L2400" s="322"/>
      <c r="M2400" s="364"/>
    </row>
    <row r="2401" spans="1:13" x14ac:dyDescent="0.35">
      <c r="A2401" s="301"/>
      <c r="B2401" s="301"/>
      <c r="C2401" s="301"/>
      <c r="D2401" s="302"/>
      <c r="E2401" s="302"/>
      <c r="F2401" s="301"/>
      <c r="G2401" s="301"/>
      <c r="H2401" s="322"/>
      <c r="I2401" s="322"/>
      <c r="J2401" s="322"/>
      <c r="K2401" s="364"/>
      <c r="L2401" s="322"/>
      <c r="M2401" s="364"/>
    </row>
    <row r="2402" spans="1:13" x14ac:dyDescent="0.35">
      <c r="A2402" s="301"/>
      <c r="B2402" s="301"/>
      <c r="C2402" s="301"/>
      <c r="D2402" s="302"/>
      <c r="E2402" s="302"/>
      <c r="F2402" s="301"/>
      <c r="G2402" s="301"/>
      <c r="H2402" s="322"/>
      <c r="I2402" s="322"/>
      <c r="J2402" s="322"/>
      <c r="K2402" s="364"/>
      <c r="L2402" s="322"/>
      <c r="M2402" s="364"/>
    </row>
    <row r="2403" spans="1:13" x14ac:dyDescent="0.35">
      <c r="A2403" s="301"/>
      <c r="B2403" s="301"/>
      <c r="C2403" s="301"/>
      <c r="D2403" s="302"/>
      <c r="E2403" s="302"/>
      <c r="F2403" s="301"/>
      <c r="G2403" s="301"/>
      <c r="H2403" s="322"/>
      <c r="I2403" s="322"/>
      <c r="J2403" s="322"/>
      <c r="K2403" s="364"/>
      <c r="L2403" s="322"/>
      <c r="M2403" s="364"/>
    </row>
    <row r="2404" spans="1:13" x14ac:dyDescent="0.35">
      <c r="A2404" s="301"/>
      <c r="B2404" s="301"/>
      <c r="C2404" s="301"/>
      <c r="D2404" s="302"/>
      <c r="E2404" s="302"/>
      <c r="F2404" s="301"/>
      <c r="G2404" s="301"/>
      <c r="H2404" s="322"/>
      <c r="I2404" s="322"/>
      <c r="J2404" s="322"/>
      <c r="K2404" s="364"/>
      <c r="L2404" s="322"/>
      <c r="M2404" s="364"/>
    </row>
    <row r="2405" spans="1:13" x14ac:dyDescent="0.35">
      <c r="A2405" s="301"/>
      <c r="B2405" s="301"/>
      <c r="C2405" s="301"/>
      <c r="D2405" s="302"/>
      <c r="E2405" s="302"/>
      <c r="F2405" s="301"/>
      <c r="G2405" s="301"/>
      <c r="H2405" s="322"/>
      <c r="I2405" s="322"/>
      <c r="J2405" s="322"/>
      <c r="K2405" s="364"/>
      <c r="L2405" s="322"/>
      <c r="M2405" s="364"/>
    </row>
    <row r="2406" spans="1:13" x14ac:dyDescent="0.35">
      <c r="A2406" s="301"/>
      <c r="B2406" s="301"/>
      <c r="C2406" s="301"/>
      <c r="D2406" s="302"/>
      <c r="E2406" s="302"/>
      <c r="F2406" s="301"/>
      <c r="G2406" s="301"/>
      <c r="H2406" s="322"/>
      <c r="I2406" s="322"/>
      <c r="J2406" s="322"/>
      <c r="K2406" s="364"/>
      <c r="L2406" s="322"/>
      <c r="M2406" s="364"/>
    </row>
    <row r="2407" spans="1:13" x14ac:dyDescent="0.35">
      <c r="A2407" s="301"/>
      <c r="B2407" s="301"/>
      <c r="C2407" s="301"/>
      <c r="D2407" s="302"/>
      <c r="E2407" s="302"/>
      <c r="F2407" s="301"/>
      <c r="G2407" s="301"/>
      <c r="H2407" s="322"/>
      <c r="I2407" s="322"/>
      <c r="J2407" s="322"/>
      <c r="K2407" s="364"/>
      <c r="L2407" s="322"/>
      <c r="M2407" s="364"/>
    </row>
    <row r="2408" spans="1:13" x14ac:dyDescent="0.35">
      <c r="A2408" s="301"/>
      <c r="B2408" s="301"/>
      <c r="C2408" s="301"/>
      <c r="D2408" s="302"/>
      <c r="E2408" s="302"/>
      <c r="F2408" s="301"/>
      <c r="G2408" s="301"/>
      <c r="H2408" s="322"/>
      <c r="I2408" s="322"/>
      <c r="J2408" s="322"/>
      <c r="K2408" s="364"/>
      <c r="L2408" s="322"/>
      <c r="M2408" s="364"/>
    </row>
    <row r="2409" spans="1:13" x14ac:dyDescent="0.35">
      <c r="A2409" s="301"/>
      <c r="B2409" s="301"/>
      <c r="C2409" s="301"/>
      <c r="D2409" s="302"/>
      <c r="E2409" s="302"/>
      <c r="F2409" s="301"/>
      <c r="G2409" s="301"/>
      <c r="H2409" s="322"/>
      <c r="I2409" s="322"/>
      <c r="J2409" s="322"/>
      <c r="K2409" s="364"/>
      <c r="L2409" s="322"/>
      <c r="M2409" s="364"/>
    </row>
    <row r="2410" spans="1:13" x14ac:dyDescent="0.35">
      <c r="A2410" s="301"/>
      <c r="B2410" s="301"/>
      <c r="C2410" s="301"/>
      <c r="D2410" s="302"/>
      <c r="E2410" s="302"/>
      <c r="F2410" s="301"/>
      <c r="G2410" s="301"/>
      <c r="H2410" s="322"/>
      <c r="I2410" s="322"/>
      <c r="J2410" s="322"/>
      <c r="K2410" s="364"/>
      <c r="L2410" s="322"/>
      <c r="M2410" s="364"/>
    </row>
    <row r="2411" spans="1:13" x14ac:dyDescent="0.35">
      <c r="A2411" s="301"/>
      <c r="B2411" s="301"/>
      <c r="C2411" s="301"/>
      <c r="D2411" s="302"/>
      <c r="E2411" s="302"/>
      <c r="F2411" s="301"/>
      <c r="G2411" s="301"/>
      <c r="H2411" s="322"/>
      <c r="I2411" s="322"/>
      <c r="J2411" s="322"/>
      <c r="K2411" s="364"/>
      <c r="L2411" s="322"/>
      <c r="M2411" s="364"/>
    </row>
    <row r="2412" spans="1:13" x14ac:dyDescent="0.35">
      <c r="A2412" s="301"/>
      <c r="B2412" s="301"/>
      <c r="C2412" s="301"/>
      <c r="D2412" s="302"/>
      <c r="E2412" s="302"/>
      <c r="F2412" s="301"/>
      <c r="G2412" s="301"/>
      <c r="H2412" s="322"/>
      <c r="I2412" s="322"/>
      <c r="J2412" s="322"/>
      <c r="K2412" s="364"/>
      <c r="L2412" s="322"/>
      <c r="M2412" s="364"/>
    </row>
    <row r="2413" spans="1:13" x14ac:dyDescent="0.35">
      <c r="A2413" s="301"/>
      <c r="B2413" s="301"/>
      <c r="C2413" s="301"/>
      <c r="D2413" s="302"/>
      <c r="E2413" s="302"/>
      <c r="F2413" s="301"/>
      <c r="G2413" s="301"/>
      <c r="H2413" s="322"/>
      <c r="I2413" s="322"/>
      <c r="J2413" s="322"/>
      <c r="K2413" s="364"/>
      <c r="L2413" s="322"/>
      <c r="M2413" s="364"/>
    </row>
    <row r="2414" spans="1:13" x14ac:dyDescent="0.35">
      <c r="A2414" s="301"/>
      <c r="B2414" s="301"/>
      <c r="C2414" s="301"/>
      <c r="D2414" s="302"/>
      <c r="E2414" s="302"/>
      <c r="F2414" s="301"/>
      <c r="G2414" s="301"/>
      <c r="H2414" s="322"/>
      <c r="I2414" s="322"/>
      <c r="J2414" s="322"/>
      <c r="K2414" s="364"/>
      <c r="L2414" s="322"/>
      <c r="M2414" s="364"/>
    </row>
    <row r="2415" spans="1:13" x14ac:dyDescent="0.35">
      <c r="A2415" s="301"/>
      <c r="B2415" s="301"/>
      <c r="C2415" s="301"/>
      <c r="D2415" s="302"/>
      <c r="E2415" s="302"/>
      <c r="F2415" s="301"/>
      <c r="G2415" s="301"/>
      <c r="H2415" s="322"/>
      <c r="I2415" s="322"/>
      <c r="J2415" s="322"/>
      <c r="K2415" s="364"/>
      <c r="L2415" s="322"/>
      <c r="M2415" s="364"/>
    </row>
    <row r="2416" spans="1:13" x14ac:dyDescent="0.35">
      <c r="A2416" s="301"/>
      <c r="B2416" s="301"/>
      <c r="C2416" s="301"/>
      <c r="D2416" s="302"/>
      <c r="E2416" s="302"/>
      <c r="F2416" s="301"/>
      <c r="G2416" s="301"/>
      <c r="H2416" s="322"/>
      <c r="I2416" s="322"/>
      <c r="J2416" s="322"/>
      <c r="K2416" s="364"/>
      <c r="L2416" s="322"/>
      <c r="M2416" s="364"/>
    </row>
    <row r="2417" spans="1:13" x14ac:dyDescent="0.35">
      <c r="A2417" s="301"/>
      <c r="B2417" s="301"/>
      <c r="C2417" s="301"/>
      <c r="D2417" s="302"/>
      <c r="E2417" s="302"/>
      <c r="F2417" s="301"/>
      <c r="G2417" s="301"/>
      <c r="H2417" s="322"/>
      <c r="I2417" s="322"/>
      <c r="J2417" s="322"/>
      <c r="K2417" s="364"/>
      <c r="L2417" s="322"/>
      <c r="M2417" s="364"/>
    </row>
    <row r="2418" spans="1:13" x14ac:dyDescent="0.35">
      <c r="A2418" s="301"/>
      <c r="B2418" s="301"/>
      <c r="C2418" s="301"/>
      <c r="D2418" s="302"/>
      <c r="E2418" s="302"/>
      <c r="F2418" s="301"/>
      <c r="G2418" s="301"/>
      <c r="H2418" s="322"/>
      <c r="I2418" s="322"/>
      <c r="J2418" s="322"/>
      <c r="K2418" s="364"/>
      <c r="L2418" s="322"/>
      <c r="M2418" s="364"/>
    </row>
    <row r="2419" spans="1:13" x14ac:dyDescent="0.35">
      <c r="A2419" s="301"/>
      <c r="B2419" s="301"/>
      <c r="C2419" s="301"/>
      <c r="D2419" s="302"/>
      <c r="E2419" s="302"/>
      <c r="F2419" s="301"/>
      <c r="G2419" s="301"/>
      <c r="H2419" s="322"/>
      <c r="I2419" s="322"/>
      <c r="J2419" s="322"/>
      <c r="K2419" s="364"/>
      <c r="L2419" s="322"/>
      <c r="M2419" s="364"/>
    </row>
    <row r="2420" spans="1:13" x14ac:dyDescent="0.35">
      <c r="A2420" s="301"/>
      <c r="B2420" s="301"/>
      <c r="C2420" s="301"/>
      <c r="D2420" s="302"/>
      <c r="E2420" s="302"/>
      <c r="F2420" s="301"/>
      <c r="G2420" s="301"/>
      <c r="H2420" s="322"/>
      <c r="I2420" s="322"/>
      <c r="J2420" s="322"/>
      <c r="K2420" s="364"/>
      <c r="L2420" s="322"/>
      <c r="M2420" s="364"/>
    </row>
    <row r="2421" spans="1:13" x14ac:dyDescent="0.35">
      <c r="A2421" s="301"/>
      <c r="B2421" s="301"/>
      <c r="C2421" s="301"/>
      <c r="D2421" s="302"/>
      <c r="E2421" s="302"/>
      <c r="F2421" s="301"/>
      <c r="G2421" s="301"/>
      <c r="H2421" s="322"/>
      <c r="I2421" s="322"/>
      <c r="J2421" s="322"/>
      <c r="K2421" s="364"/>
      <c r="L2421" s="322"/>
      <c r="M2421" s="364"/>
    </row>
    <row r="2422" spans="1:13" x14ac:dyDescent="0.35">
      <c r="A2422" s="301"/>
      <c r="B2422" s="301"/>
      <c r="C2422" s="301"/>
      <c r="D2422" s="302"/>
      <c r="E2422" s="302"/>
      <c r="F2422" s="301"/>
      <c r="G2422" s="301"/>
      <c r="H2422" s="322"/>
      <c r="I2422" s="322"/>
      <c r="J2422" s="322"/>
      <c r="K2422" s="364"/>
      <c r="L2422" s="322"/>
      <c r="M2422" s="364"/>
    </row>
    <row r="2423" spans="1:13" x14ac:dyDescent="0.35">
      <c r="A2423" s="301"/>
      <c r="B2423" s="301"/>
      <c r="C2423" s="301"/>
      <c r="D2423" s="302"/>
      <c r="E2423" s="302"/>
      <c r="F2423" s="301"/>
      <c r="G2423" s="301"/>
      <c r="H2423" s="322"/>
      <c r="I2423" s="322"/>
      <c r="J2423" s="322"/>
      <c r="K2423" s="364"/>
      <c r="L2423" s="322"/>
      <c r="M2423" s="364"/>
    </row>
    <row r="2424" spans="1:13" x14ac:dyDescent="0.35">
      <c r="A2424" s="301"/>
      <c r="B2424" s="301"/>
      <c r="C2424" s="301"/>
      <c r="D2424" s="302"/>
      <c r="E2424" s="302"/>
      <c r="F2424" s="301"/>
      <c r="G2424" s="301"/>
      <c r="H2424" s="322"/>
      <c r="I2424" s="322"/>
      <c r="J2424" s="322"/>
      <c r="K2424" s="364"/>
      <c r="L2424" s="322"/>
      <c r="M2424" s="364"/>
    </row>
    <row r="2425" spans="1:13" x14ac:dyDescent="0.35">
      <c r="A2425" s="301"/>
      <c r="B2425" s="301"/>
      <c r="C2425" s="301"/>
      <c r="D2425" s="302"/>
      <c r="E2425" s="302"/>
      <c r="F2425" s="301"/>
      <c r="G2425" s="301"/>
      <c r="H2425" s="322"/>
      <c r="I2425" s="322"/>
      <c r="J2425" s="322"/>
      <c r="K2425" s="364"/>
      <c r="L2425" s="322"/>
      <c r="M2425" s="364"/>
    </row>
    <row r="2426" spans="1:13" x14ac:dyDescent="0.35">
      <c r="A2426" s="301"/>
      <c r="B2426" s="301"/>
      <c r="C2426" s="301"/>
      <c r="D2426" s="302"/>
      <c r="E2426" s="302"/>
      <c r="F2426" s="301"/>
      <c r="G2426" s="301"/>
      <c r="H2426" s="322"/>
      <c r="I2426" s="322"/>
      <c r="J2426" s="322"/>
      <c r="K2426" s="364"/>
      <c r="L2426" s="322"/>
      <c r="M2426" s="364"/>
    </row>
    <row r="2427" spans="1:13" x14ac:dyDescent="0.35">
      <c r="A2427" s="301"/>
      <c r="B2427" s="301"/>
      <c r="C2427" s="301"/>
      <c r="D2427" s="302"/>
      <c r="E2427" s="302"/>
      <c r="F2427" s="301"/>
      <c r="G2427" s="301"/>
      <c r="H2427" s="322"/>
      <c r="I2427" s="322"/>
      <c r="J2427" s="322"/>
      <c r="K2427" s="364"/>
      <c r="L2427" s="322"/>
      <c r="M2427" s="364"/>
    </row>
    <row r="2428" spans="1:13" x14ac:dyDescent="0.35">
      <c r="A2428" s="301"/>
      <c r="B2428" s="301"/>
      <c r="C2428" s="301"/>
      <c r="D2428" s="302"/>
      <c r="E2428" s="302"/>
      <c r="F2428" s="301"/>
      <c r="G2428" s="301"/>
      <c r="H2428" s="322"/>
      <c r="I2428" s="322"/>
      <c r="J2428" s="322"/>
      <c r="K2428" s="364"/>
      <c r="L2428" s="322"/>
      <c r="M2428" s="364"/>
    </row>
    <row r="2429" spans="1:13" x14ac:dyDescent="0.35">
      <c r="A2429" s="301"/>
      <c r="B2429" s="301"/>
      <c r="C2429" s="301"/>
      <c r="D2429" s="302"/>
      <c r="E2429" s="302"/>
      <c r="F2429" s="301"/>
      <c r="G2429" s="301"/>
      <c r="H2429" s="322"/>
      <c r="I2429" s="322"/>
      <c r="J2429" s="322"/>
      <c r="K2429" s="364"/>
      <c r="L2429" s="322"/>
      <c r="M2429" s="364"/>
    </row>
    <row r="2430" spans="1:13" x14ac:dyDescent="0.35">
      <c r="A2430" s="301"/>
      <c r="B2430" s="301"/>
      <c r="C2430" s="301"/>
      <c r="D2430" s="302"/>
      <c r="E2430" s="302"/>
      <c r="F2430" s="301"/>
      <c r="G2430" s="301"/>
      <c r="H2430" s="322"/>
      <c r="I2430" s="322"/>
      <c r="J2430" s="322"/>
      <c r="K2430" s="364"/>
      <c r="L2430" s="322"/>
      <c r="M2430" s="364"/>
    </row>
    <row r="2431" spans="1:13" x14ac:dyDescent="0.35">
      <c r="A2431" s="301"/>
      <c r="B2431" s="301"/>
      <c r="C2431" s="301"/>
      <c r="D2431" s="302"/>
      <c r="E2431" s="302"/>
      <c r="F2431" s="301"/>
      <c r="G2431" s="301"/>
      <c r="H2431" s="322"/>
      <c r="I2431" s="322"/>
      <c r="J2431" s="322"/>
      <c r="K2431" s="364"/>
      <c r="L2431" s="322"/>
      <c r="M2431" s="364"/>
    </row>
    <row r="2432" spans="1:13" x14ac:dyDescent="0.35">
      <c r="A2432" s="301"/>
      <c r="B2432" s="301"/>
      <c r="C2432" s="301"/>
      <c r="D2432" s="302"/>
      <c r="E2432" s="302"/>
      <c r="F2432" s="301"/>
      <c r="G2432" s="301"/>
      <c r="H2432" s="322"/>
      <c r="I2432" s="322"/>
      <c r="J2432" s="322"/>
      <c r="K2432" s="364"/>
      <c r="L2432" s="322"/>
      <c r="M2432" s="364"/>
    </row>
    <row r="2433" spans="1:13" x14ac:dyDescent="0.35">
      <c r="A2433" s="301"/>
      <c r="B2433" s="301"/>
      <c r="C2433" s="301"/>
      <c r="D2433" s="302"/>
      <c r="E2433" s="302"/>
      <c r="F2433" s="301"/>
      <c r="G2433" s="301"/>
      <c r="H2433" s="322"/>
      <c r="I2433" s="322"/>
      <c r="J2433" s="322"/>
      <c r="K2433" s="364"/>
      <c r="L2433" s="322"/>
      <c r="M2433" s="364"/>
    </row>
    <row r="2434" spans="1:13" x14ac:dyDescent="0.35">
      <c r="A2434" s="301"/>
      <c r="B2434" s="301"/>
      <c r="C2434" s="301"/>
      <c r="D2434" s="302"/>
      <c r="E2434" s="302"/>
      <c r="F2434" s="301"/>
      <c r="G2434" s="301"/>
      <c r="H2434" s="322"/>
      <c r="I2434" s="322"/>
      <c r="J2434" s="322"/>
      <c r="K2434" s="364"/>
      <c r="L2434" s="322"/>
      <c r="M2434" s="364"/>
    </row>
    <row r="2435" spans="1:13" x14ac:dyDescent="0.35">
      <c r="A2435" s="301"/>
      <c r="B2435" s="301"/>
      <c r="C2435" s="301"/>
      <c r="D2435" s="302"/>
      <c r="E2435" s="302"/>
      <c r="F2435" s="301"/>
      <c r="G2435" s="301"/>
      <c r="H2435" s="322"/>
      <c r="I2435" s="322"/>
      <c r="J2435" s="322"/>
      <c r="K2435" s="364"/>
      <c r="L2435" s="322"/>
      <c r="M2435" s="364"/>
    </row>
    <row r="2436" spans="1:13" x14ac:dyDescent="0.35">
      <c r="A2436" s="301"/>
      <c r="B2436" s="301"/>
      <c r="C2436" s="301"/>
      <c r="D2436" s="302"/>
      <c r="E2436" s="302"/>
      <c r="F2436" s="301"/>
      <c r="G2436" s="301"/>
      <c r="H2436" s="322"/>
      <c r="I2436" s="322"/>
      <c r="J2436" s="322"/>
      <c r="K2436" s="364"/>
      <c r="L2436" s="322"/>
      <c r="M2436" s="364"/>
    </row>
    <row r="2437" spans="1:13" x14ac:dyDescent="0.35">
      <c r="A2437" s="301"/>
      <c r="B2437" s="301"/>
      <c r="C2437" s="301"/>
      <c r="D2437" s="302"/>
      <c r="E2437" s="302"/>
      <c r="F2437" s="301"/>
      <c r="G2437" s="301"/>
      <c r="H2437" s="322"/>
      <c r="I2437" s="322"/>
      <c r="J2437" s="322"/>
      <c r="K2437" s="364"/>
      <c r="L2437" s="322"/>
      <c r="M2437" s="364"/>
    </row>
    <row r="2438" spans="1:13" x14ac:dyDescent="0.35">
      <c r="A2438" s="301"/>
      <c r="B2438" s="301"/>
      <c r="C2438" s="301"/>
      <c r="D2438" s="302"/>
      <c r="E2438" s="302"/>
      <c r="F2438" s="301"/>
      <c r="G2438" s="301"/>
      <c r="H2438" s="322"/>
      <c r="I2438" s="322"/>
      <c r="J2438" s="322"/>
      <c r="K2438" s="364"/>
      <c r="L2438" s="322"/>
      <c r="M2438" s="364"/>
    </row>
    <row r="2439" spans="1:13" x14ac:dyDescent="0.35">
      <c r="A2439" s="301"/>
      <c r="B2439" s="301"/>
      <c r="C2439" s="301"/>
      <c r="D2439" s="302"/>
      <c r="E2439" s="302"/>
      <c r="F2439" s="301"/>
      <c r="G2439" s="301"/>
      <c r="H2439" s="322"/>
      <c r="I2439" s="322"/>
      <c r="J2439" s="322"/>
      <c r="K2439" s="364"/>
      <c r="L2439" s="322"/>
      <c r="M2439" s="364"/>
    </row>
    <row r="2440" spans="1:13" x14ac:dyDescent="0.35">
      <c r="A2440" s="301"/>
      <c r="B2440" s="301"/>
      <c r="C2440" s="301"/>
      <c r="D2440" s="302"/>
      <c r="E2440" s="302"/>
      <c r="F2440" s="301"/>
      <c r="G2440" s="301"/>
      <c r="H2440" s="322"/>
      <c r="I2440" s="322"/>
      <c r="J2440" s="322"/>
      <c r="K2440" s="364"/>
      <c r="L2440" s="322"/>
      <c r="M2440" s="364"/>
    </row>
    <row r="2441" spans="1:13" x14ac:dyDescent="0.35">
      <c r="A2441" s="301"/>
      <c r="B2441" s="301"/>
      <c r="C2441" s="301"/>
      <c r="D2441" s="302"/>
      <c r="E2441" s="302"/>
      <c r="F2441" s="301"/>
      <c r="G2441" s="301"/>
      <c r="H2441" s="322"/>
      <c r="I2441" s="322"/>
      <c r="J2441" s="322"/>
      <c r="K2441" s="364"/>
      <c r="L2441" s="322"/>
      <c r="M2441" s="364"/>
    </row>
    <row r="2442" spans="1:13" x14ac:dyDescent="0.35">
      <c r="A2442" s="301"/>
      <c r="B2442" s="301"/>
      <c r="C2442" s="301"/>
      <c r="D2442" s="302"/>
      <c r="E2442" s="302"/>
      <c r="F2442" s="301"/>
      <c r="G2442" s="301"/>
      <c r="H2442" s="322"/>
      <c r="I2442" s="322"/>
      <c r="J2442" s="322"/>
      <c r="K2442" s="364"/>
      <c r="L2442" s="322"/>
      <c r="M2442" s="364"/>
    </row>
    <row r="2443" spans="1:13" x14ac:dyDescent="0.35">
      <c r="A2443" s="301"/>
      <c r="B2443" s="301"/>
      <c r="C2443" s="301"/>
      <c r="D2443" s="302"/>
      <c r="E2443" s="302"/>
      <c r="F2443" s="301"/>
      <c r="G2443" s="301"/>
      <c r="H2443" s="322"/>
      <c r="I2443" s="322"/>
      <c r="J2443" s="322"/>
      <c r="K2443" s="364"/>
      <c r="L2443" s="322"/>
      <c r="M2443" s="364"/>
    </row>
    <row r="2444" spans="1:13" x14ac:dyDescent="0.35">
      <c r="A2444" s="301"/>
      <c r="B2444" s="301"/>
      <c r="C2444" s="301"/>
      <c r="D2444" s="302"/>
      <c r="E2444" s="302"/>
      <c r="F2444" s="301"/>
      <c r="G2444" s="301"/>
      <c r="H2444" s="322"/>
      <c r="I2444" s="322"/>
      <c r="J2444" s="322"/>
      <c r="K2444" s="364"/>
      <c r="L2444" s="322"/>
      <c r="M2444" s="364"/>
    </row>
    <row r="2445" spans="1:13" x14ac:dyDescent="0.35">
      <c r="A2445" s="301"/>
      <c r="B2445" s="301"/>
      <c r="C2445" s="301"/>
      <c r="D2445" s="302"/>
      <c r="E2445" s="302"/>
      <c r="F2445" s="301"/>
      <c r="G2445" s="301"/>
      <c r="H2445" s="322"/>
      <c r="I2445" s="322"/>
      <c r="J2445" s="322"/>
      <c r="K2445" s="364"/>
      <c r="L2445" s="322"/>
      <c r="M2445" s="364"/>
    </row>
    <row r="2446" spans="1:13" x14ac:dyDescent="0.35">
      <c r="A2446" s="301"/>
      <c r="B2446" s="301"/>
      <c r="C2446" s="301"/>
      <c r="D2446" s="302"/>
      <c r="E2446" s="302"/>
      <c r="F2446" s="301"/>
      <c r="G2446" s="301"/>
      <c r="H2446" s="322"/>
      <c r="I2446" s="322"/>
      <c r="J2446" s="322"/>
      <c r="K2446" s="364"/>
      <c r="L2446" s="322"/>
      <c r="M2446" s="364"/>
    </row>
    <row r="2447" spans="1:13" x14ac:dyDescent="0.35">
      <c r="A2447" s="301"/>
      <c r="B2447" s="301"/>
      <c r="C2447" s="301"/>
      <c r="D2447" s="302"/>
      <c r="E2447" s="302"/>
      <c r="F2447" s="301"/>
      <c r="G2447" s="301"/>
      <c r="H2447" s="322"/>
      <c r="I2447" s="322"/>
      <c r="J2447" s="322"/>
      <c r="K2447" s="364"/>
      <c r="L2447" s="322"/>
      <c r="M2447" s="364"/>
    </row>
    <row r="2448" spans="1:13" x14ac:dyDescent="0.35">
      <c r="A2448" s="301"/>
      <c r="B2448" s="301"/>
      <c r="C2448" s="301"/>
      <c r="D2448" s="302"/>
      <c r="E2448" s="302"/>
      <c r="F2448" s="301"/>
      <c r="G2448" s="301"/>
      <c r="H2448" s="322"/>
      <c r="I2448" s="322"/>
      <c r="J2448" s="322"/>
      <c r="K2448" s="364"/>
      <c r="L2448" s="322"/>
      <c r="M2448" s="364"/>
    </row>
    <row r="2449" spans="1:13" x14ac:dyDescent="0.35">
      <c r="A2449" s="301"/>
      <c r="B2449" s="301"/>
      <c r="C2449" s="301"/>
      <c r="D2449" s="302"/>
      <c r="E2449" s="302"/>
      <c r="F2449" s="301"/>
      <c r="G2449" s="301"/>
      <c r="H2449" s="322"/>
      <c r="I2449" s="322"/>
      <c r="J2449" s="322"/>
      <c r="K2449" s="364"/>
      <c r="L2449" s="322"/>
      <c r="M2449" s="364"/>
    </row>
    <row r="2450" spans="1:13" x14ac:dyDescent="0.35">
      <c r="A2450" s="301"/>
      <c r="B2450" s="301"/>
      <c r="C2450" s="301"/>
      <c r="D2450" s="302"/>
      <c r="E2450" s="302"/>
      <c r="F2450" s="301"/>
      <c r="G2450" s="301"/>
      <c r="H2450" s="322"/>
      <c r="I2450" s="322"/>
      <c r="J2450" s="322"/>
      <c r="K2450" s="364"/>
      <c r="L2450" s="322"/>
      <c r="M2450" s="364"/>
    </row>
    <row r="2451" spans="1:13" x14ac:dyDescent="0.35">
      <c r="A2451" s="301"/>
      <c r="B2451" s="301"/>
      <c r="C2451" s="301"/>
      <c r="D2451" s="302"/>
      <c r="E2451" s="302"/>
      <c r="F2451" s="301"/>
      <c r="G2451" s="301"/>
      <c r="H2451" s="322"/>
      <c r="I2451" s="322"/>
      <c r="J2451" s="322"/>
      <c r="K2451" s="364"/>
      <c r="L2451" s="322"/>
      <c r="M2451" s="364"/>
    </row>
    <row r="2452" spans="1:13" x14ac:dyDescent="0.35">
      <c r="A2452" s="301"/>
      <c r="B2452" s="301"/>
      <c r="C2452" s="301"/>
      <c r="D2452" s="302"/>
      <c r="E2452" s="302"/>
      <c r="F2452" s="301"/>
      <c r="G2452" s="301"/>
      <c r="H2452" s="322"/>
      <c r="I2452" s="322"/>
      <c r="J2452" s="322"/>
      <c r="K2452" s="364"/>
      <c r="L2452" s="322"/>
      <c r="M2452" s="364"/>
    </row>
    <row r="2453" spans="1:13" x14ac:dyDescent="0.35">
      <c r="A2453" s="301"/>
      <c r="B2453" s="301"/>
      <c r="C2453" s="301"/>
      <c r="D2453" s="302"/>
      <c r="E2453" s="302"/>
      <c r="F2453" s="301"/>
      <c r="G2453" s="301"/>
      <c r="H2453" s="322"/>
      <c r="I2453" s="322"/>
      <c r="J2453" s="322"/>
      <c r="K2453" s="364"/>
      <c r="L2453" s="322"/>
      <c r="M2453" s="364"/>
    </row>
    <row r="2454" spans="1:13" x14ac:dyDescent="0.35">
      <c r="A2454" s="301"/>
      <c r="B2454" s="301"/>
      <c r="C2454" s="301"/>
      <c r="D2454" s="302"/>
      <c r="E2454" s="302"/>
      <c r="F2454" s="301"/>
      <c r="G2454" s="301"/>
      <c r="H2454" s="322"/>
      <c r="I2454" s="322"/>
      <c r="J2454" s="322"/>
      <c r="K2454" s="364"/>
      <c r="L2454" s="322"/>
      <c r="M2454" s="364"/>
    </row>
    <row r="2455" spans="1:13" x14ac:dyDescent="0.35">
      <c r="A2455" s="301"/>
      <c r="B2455" s="301"/>
      <c r="C2455" s="301"/>
      <c r="D2455" s="302"/>
      <c r="E2455" s="302"/>
      <c r="F2455" s="301"/>
      <c r="G2455" s="301"/>
      <c r="H2455" s="322"/>
      <c r="I2455" s="322"/>
      <c r="J2455" s="322"/>
      <c r="K2455" s="364"/>
      <c r="L2455" s="322"/>
      <c r="M2455" s="364"/>
    </row>
    <row r="2456" spans="1:13" x14ac:dyDescent="0.35">
      <c r="A2456" s="301"/>
      <c r="B2456" s="301"/>
      <c r="C2456" s="301"/>
      <c r="D2456" s="302"/>
      <c r="E2456" s="302"/>
      <c r="F2456" s="301"/>
      <c r="G2456" s="301"/>
      <c r="H2456" s="322"/>
      <c r="I2456" s="322"/>
      <c r="J2456" s="322"/>
      <c r="K2456" s="364"/>
      <c r="L2456" s="322"/>
      <c r="M2456" s="364"/>
    </row>
    <row r="2457" spans="1:13" x14ac:dyDescent="0.35">
      <c r="A2457" s="301"/>
      <c r="B2457" s="301"/>
      <c r="C2457" s="301"/>
      <c r="D2457" s="302"/>
      <c r="E2457" s="302"/>
      <c r="F2457" s="301"/>
      <c r="G2457" s="301"/>
      <c r="H2457" s="322"/>
      <c r="I2457" s="322"/>
      <c r="J2457" s="322"/>
      <c r="K2457" s="364"/>
      <c r="L2457" s="322"/>
      <c r="M2457" s="364"/>
    </row>
    <row r="2458" spans="1:13" x14ac:dyDescent="0.35">
      <c r="A2458" s="301"/>
      <c r="B2458" s="301"/>
      <c r="C2458" s="301"/>
      <c r="D2458" s="302"/>
      <c r="E2458" s="302"/>
      <c r="F2458" s="301"/>
      <c r="G2458" s="301"/>
      <c r="H2458" s="322"/>
      <c r="I2458" s="322"/>
      <c r="J2458" s="322"/>
      <c r="K2458" s="364"/>
      <c r="L2458" s="322"/>
      <c r="M2458" s="364"/>
    </row>
    <row r="2459" spans="1:13" x14ac:dyDescent="0.35">
      <c r="A2459" s="301"/>
      <c r="B2459" s="301"/>
      <c r="C2459" s="301"/>
      <c r="D2459" s="302"/>
      <c r="E2459" s="302"/>
      <c r="F2459" s="301"/>
      <c r="G2459" s="301"/>
      <c r="H2459" s="322"/>
      <c r="I2459" s="322"/>
      <c r="J2459" s="322"/>
      <c r="K2459" s="364"/>
      <c r="L2459" s="322"/>
      <c r="M2459" s="364"/>
    </row>
    <row r="2460" spans="1:13" x14ac:dyDescent="0.35">
      <c r="A2460" s="301"/>
      <c r="B2460" s="301"/>
      <c r="C2460" s="301"/>
      <c r="D2460" s="302"/>
      <c r="E2460" s="302"/>
      <c r="F2460" s="301"/>
      <c r="G2460" s="301"/>
      <c r="H2460" s="322"/>
      <c r="I2460" s="322"/>
      <c r="J2460" s="322"/>
      <c r="K2460" s="364"/>
      <c r="L2460" s="322"/>
      <c r="M2460" s="364"/>
    </row>
    <row r="2461" spans="1:13" x14ac:dyDescent="0.35">
      <c r="A2461" s="301"/>
      <c r="B2461" s="301"/>
      <c r="C2461" s="301"/>
      <c r="D2461" s="302"/>
      <c r="E2461" s="302"/>
      <c r="F2461" s="301"/>
      <c r="G2461" s="301"/>
      <c r="H2461" s="322"/>
      <c r="I2461" s="322"/>
      <c r="J2461" s="322"/>
      <c r="K2461" s="364"/>
      <c r="L2461" s="322"/>
      <c r="M2461" s="364"/>
    </row>
    <row r="2462" spans="1:13" x14ac:dyDescent="0.35">
      <c r="A2462" s="301"/>
      <c r="B2462" s="301"/>
      <c r="C2462" s="301"/>
      <c r="D2462" s="302"/>
      <c r="E2462" s="302"/>
      <c r="F2462" s="301"/>
      <c r="G2462" s="301"/>
      <c r="H2462" s="322"/>
      <c r="I2462" s="322"/>
      <c r="J2462" s="322"/>
      <c r="K2462" s="364"/>
      <c r="L2462" s="322"/>
      <c r="M2462" s="364"/>
    </row>
    <row r="2463" spans="1:13" x14ac:dyDescent="0.35">
      <c r="A2463" s="301"/>
      <c r="B2463" s="301"/>
      <c r="C2463" s="301"/>
      <c r="D2463" s="302"/>
      <c r="E2463" s="302"/>
      <c r="F2463" s="301"/>
      <c r="G2463" s="301"/>
      <c r="H2463" s="322"/>
      <c r="I2463" s="322"/>
      <c r="J2463" s="322"/>
      <c r="K2463" s="364"/>
      <c r="L2463" s="322"/>
      <c r="M2463" s="364"/>
    </row>
    <row r="2464" spans="1:13" x14ac:dyDescent="0.35">
      <c r="A2464" s="301"/>
      <c r="B2464" s="301"/>
      <c r="C2464" s="301"/>
      <c r="D2464" s="302"/>
      <c r="E2464" s="302"/>
      <c r="F2464" s="301"/>
      <c r="G2464" s="301"/>
      <c r="H2464" s="322"/>
      <c r="I2464" s="322"/>
      <c r="J2464" s="322"/>
      <c r="K2464" s="364"/>
      <c r="L2464" s="322"/>
      <c r="M2464" s="364"/>
    </row>
    <row r="2465" spans="1:13" x14ac:dyDescent="0.35">
      <c r="A2465" s="301"/>
      <c r="B2465" s="301"/>
      <c r="C2465" s="301"/>
      <c r="D2465" s="302"/>
      <c r="E2465" s="302"/>
      <c r="F2465" s="301"/>
      <c r="G2465" s="301"/>
      <c r="H2465" s="322"/>
      <c r="I2465" s="322"/>
      <c r="J2465" s="322"/>
      <c r="K2465" s="364"/>
      <c r="L2465" s="322"/>
      <c r="M2465" s="364"/>
    </row>
    <row r="2466" spans="1:13" x14ac:dyDescent="0.35">
      <c r="A2466" s="301"/>
      <c r="B2466" s="301"/>
      <c r="C2466" s="301"/>
      <c r="D2466" s="302"/>
      <c r="E2466" s="302"/>
      <c r="F2466" s="301"/>
      <c r="G2466" s="301"/>
      <c r="H2466" s="322"/>
      <c r="I2466" s="322"/>
      <c r="J2466" s="322"/>
      <c r="K2466" s="364"/>
      <c r="L2466" s="322"/>
      <c r="M2466" s="364"/>
    </row>
    <row r="2467" spans="1:13" x14ac:dyDescent="0.35">
      <c r="A2467" s="301"/>
      <c r="B2467" s="301"/>
      <c r="C2467" s="301"/>
      <c r="D2467" s="302"/>
      <c r="E2467" s="302"/>
      <c r="F2467" s="301"/>
      <c r="G2467" s="301"/>
      <c r="H2467" s="322"/>
      <c r="I2467" s="322"/>
      <c r="J2467" s="322"/>
      <c r="K2467" s="364"/>
      <c r="L2467" s="322"/>
      <c r="M2467" s="364"/>
    </row>
    <row r="2468" spans="1:13" x14ac:dyDescent="0.35">
      <c r="A2468" s="301"/>
      <c r="B2468" s="301"/>
      <c r="C2468" s="301"/>
      <c r="D2468" s="302"/>
      <c r="E2468" s="302"/>
      <c r="F2468" s="301"/>
      <c r="G2468" s="301"/>
      <c r="H2468" s="322"/>
      <c r="I2468" s="322"/>
      <c r="J2468" s="322"/>
      <c r="K2468" s="364"/>
      <c r="L2468" s="322"/>
      <c r="M2468" s="364"/>
    </row>
    <row r="2469" spans="1:13" x14ac:dyDescent="0.35">
      <c r="A2469" s="301"/>
      <c r="B2469" s="301"/>
      <c r="C2469" s="301"/>
      <c r="D2469" s="302"/>
      <c r="E2469" s="302"/>
      <c r="F2469" s="301"/>
      <c r="G2469" s="301"/>
      <c r="H2469" s="322"/>
      <c r="I2469" s="322"/>
      <c r="J2469" s="322"/>
      <c r="K2469" s="364"/>
      <c r="L2469" s="322"/>
      <c r="M2469" s="364"/>
    </row>
    <row r="2470" spans="1:13" x14ac:dyDescent="0.35">
      <c r="A2470" s="301"/>
      <c r="B2470" s="301"/>
      <c r="C2470" s="301"/>
      <c r="D2470" s="302"/>
      <c r="E2470" s="302"/>
      <c r="F2470" s="301"/>
      <c r="G2470" s="301"/>
      <c r="H2470" s="322"/>
      <c r="I2470" s="322"/>
      <c r="J2470" s="322"/>
      <c r="K2470" s="364"/>
      <c r="L2470" s="322"/>
      <c r="M2470" s="364"/>
    </row>
    <row r="2471" spans="1:13" x14ac:dyDescent="0.35">
      <c r="A2471" s="301"/>
      <c r="B2471" s="301"/>
      <c r="C2471" s="301"/>
      <c r="D2471" s="302"/>
      <c r="E2471" s="302"/>
      <c r="F2471" s="301"/>
      <c r="G2471" s="301"/>
      <c r="H2471" s="322"/>
      <c r="I2471" s="322"/>
      <c r="J2471" s="322"/>
      <c r="K2471" s="364"/>
      <c r="L2471" s="322"/>
      <c r="M2471" s="364"/>
    </row>
    <row r="2472" spans="1:13" x14ac:dyDescent="0.35">
      <c r="A2472" s="301"/>
      <c r="B2472" s="301"/>
      <c r="C2472" s="301"/>
      <c r="D2472" s="302"/>
      <c r="E2472" s="302"/>
      <c r="F2472" s="301"/>
      <c r="G2472" s="301"/>
      <c r="H2472" s="322"/>
      <c r="I2472" s="322"/>
      <c r="J2472" s="322"/>
      <c r="K2472" s="364"/>
      <c r="L2472" s="322"/>
      <c r="M2472" s="364"/>
    </row>
    <row r="2473" spans="1:13" x14ac:dyDescent="0.35">
      <c r="A2473" s="301"/>
      <c r="B2473" s="301"/>
      <c r="C2473" s="301"/>
      <c r="D2473" s="302"/>
      <c r="E2473" s="302"/>
      <c r="F2473" s="301"/>
      <c r="G2473" s="301"/>
      <c r="H2473" s="322"/>
      <c r="I2473" s="322"/>
      <c r="J2473" s="322"/>
      <c r="K2473" s="364"/>
      <c r="L2473" s="322"/>
      <c r="M2473" s="364"/>
    </row>
    <row r="2474" spans="1:13" x14ac:dyDescent="0.35">
      <c r="A2474" s="301"/>
      <c r="B2474" s="301"/>
      <c r="C2474" s="301"/>
      <c r="D2474" s="302"/>
      <c r="E2474" s="302"/>
      <c r="F2474" s="301"/>
      <c r="G2474" s="301"/>
      <c r="H2474" s="322"/>
      <c r="I2474" s="322"/>
      <c r="J2474" s="322"/>
      <c r="K2474" s="364"/>
      <c r="L2474" s="322"/>
      <c r="M2474" s="364"/>
    </row>
    <row r="2475" spans="1:13" x14ac:dyDescent="0.35">
      <c r="A2475" s="301"/>
      <c r="B2475" s="301"/>
      <c r="C2475" s="301"/>
      <c r="D2475" s="302"/>
      <c r="E2475" s="302"/>
      <c r="F2475" s="301"/>
      <c r="G2475" s="301"/>
      <c r="H2475" s="322"/>
      <c r="I2475" s="322"/>
      <c r="J2475" s="322"/>
      <c r="K2475" s="364"/>
      <c r="L2475" s="322"/>
      <c r="M2475" s="364"/>
    </row>
    <row r="2476" spans="1:13" x14ac:dyDescent="0.35">
      <c r="A2476" s="301"/>
      <c r="B2476" s="301"/>
      <c r="C2476" s="301"/>
      <c r="D2476" s="302"/>
      <c r="E2476" s="302"/>
      <c r="F2476" s="301"/>
      <c r="G2476" s="301"/>
      <c r="H2476" s="322"/>
      <c r="I2476" s="322"/>
      <c r="J2476" s="322"/>
      <c r="K2476" s="364"/>
      <c r="L2476" s="322"/>
      <c r="M2476" s="364"/>
    </row>
    <row r="2477" spans="1:13" x14ac:dyDescent="0.35">
      <c r="A2477" s="301"/>
      <c r="B2477" s="301"/>
      <c r="C2477" s="301"/>
      <c r="D2477" s="302"/>
      <c r="E2477" s="302"/>
      <c r="F2477" s="301"/>
      <c r="G2477" s="301"/>
      <c r="H2477" s="322"/>
      <c r="I2477" s="322"/>
      <c r="J2477" s="322"/>
      <c r="K2477" s="364"/>
      <c r="L2477" s="322"/>
      <c r="M2477" s="364"/>
    </row>
    <row r="2478" spans="1:13" x14ac:dyDescent="0.35">
      <c r="A2478" s="301"/>
      <c r="B2478" s="301"/>
      <c r="C2478" s="301"/>
      <c r="D2478" s="302"/>
      <c r="E2478" s="302"/>
      <c r="F2478" s="301"/>
      <c r="G2478" s="301"/>
      <c r="H2478" s="322"/>
      <c r="I2478" s="322"/>
      <c r="J2478" s="322"/>
      <c r="K2478" s="364"/>
      <c r="L2478" s="322"/>
      <c r="M2478" s="364"/>
    </row>
    <row r="2479" spans="1:13" x14ac:dyDescent="0.35">
      <c r="A2479" s="301"/>
      <c r="B2479" s="301"/>
      <c r="C2479" s="301"/>
      <c r="D2479" s="302"/>
      <c r="E2479" s="302"/>
      <c r="F2479" s="301"/>
      <c r="G2479" s="301"/>
      <c r="H2479" s="322"/>
      <c r="I2479" s="322"/>
      <c r="J2479" s="322"/>
      <c r="K2479" s="364"/>
      <c r="L2479" s="322"/>
      <c r="M2479" s="364"/>
    </row>
    <row r="2480" spans="1:13" x14ac:dyDescent="0.35">
      <c r="A2480" s="301"/>
      <c r="B2480" s="301"/>
      <c r="C2480" s="301"/>
      <c r="D2480" s="302"/>
      <c r="E2480" s="302"/>
      <c r="F2480" s="301"/>
      <c r="G2480" s="301"/>
      <c r="H2480" s="322"/>
      <c r="I2480" s="322"/>
      <c r="J2480" s="322"/>
      <c r="K2480" s="364"/>
      <c r="L2480" s="322"/>
      <c r="M2480" s="364"/>
    </row>
    <row r="2481" spans="1:13" x14ac:dyDescent="0.35">
      <c r="A2481" s="301"/>
      <c r="B2481" s="301"/>
      <c r="C2481" s="301"/>
      <c r="D2481" s="302"/>
      <c r="E2481" s="302"/>
      <c r="F2481" s="301"/>
      <c r="G2481" s="301"/>
      <c r="H2481" s="322"/>
      <c r="I2481" s="322"/>
      <c r="J2481" s="322"/>
      <c r="K2481" s="364"/>
      <c r="L2481" s="322"/>
      <c r="M2481" s="364"/>
    </row>
    <row r="2482" spans="1:13" x14ac:dyDescent="0.35">
      <c r="A2482" s="301"/>
      <c r="B2482" s="301"/>
      <c r="C2482" s="301"/>
      <c r="D2482" s="302"/>
      <c r="E2482" s="302"/>
      <c r="F2482" s="301"/>
      <c r="G2482" s="301"/>
      <c r="H2482" s="322"/>
      <c r="I2482" s="322"/>
      <c r="J2482" s="322"/>
      <c r="K2482" s="364"/>
      <c r="L2482" s="322"/>
      <c r="M2482" s="364"/>
    </row>
    <row r="2483" spans="1:13" x14ac:dyDescent="0.35">
      <c r="A2483" s="301"/>
      <c r="B2483" s="301"/>
      <c r="C2483" s="301"/>
      <c r="D2483" s="302"/>
      <c r="E2483" s="302"/>
      <c r="F2483" s="301"/>
      <c r="G2483" s="301"/>
      <c r="H2483" s="322"/>
      <c r="I2483" s="322"/>
      <c r="J2483" s="322"/>
      <c r="K2483" s="364"/>
      <c r="L2483" s="322"/>
      <c r="M2483" s="364"/>
    </row>
    <row r="2484" spans="1:13" x14ac:dyDescent="0.35">
      <c r="A2484" s="301"/>
      <c r="B2484" s="301"/>
      <c r="C2484" s="301"/>
      <c r="D2484" s="302"/>
      <c r="E2484" s="302"/>
      <c r="F2484" s="301"/>
      <c r="G2484" s="301"/>
      <c r="H2484" s="322"/>
      <c r="I2484" s="322"/>
      <c r="J2484" s="322"/>
      <c r="K2484" s="364"/>
      <c r="L2484" s="322"/>
      <c r="M2484" s="364"/>
    </row>
    <row r="2485" spans="1:13" x14ac:dyDescent="0.35">
      <c r="A2485" s="301"/>
      <c r="B2485" s="301"/>
      <c r="C2485" s="301"/>
      <c r="D2485" s="302"/>
      <c r="E2485" s="302"/>
      <c r="F2485" s="301"/>
      <c r="G2485" s="301"/>
      <c r="H2485" s="322"/>
      <c r="I2485" s="322"/>
      <c r="J2485" s="322"/>
      <c r="K2485" s="364"/>
      <c r="L2485" s="322"/>
      <c r="M2485" s="364"/>
    </row>
    <row r="2486" spans="1:13" x14ac:dyDescent="0.35">
      <c r="A2486" s="301"/>
      <c r="B2486" s="301"/>
      <c r="C2486" s="301"/>
      <c r="D2486" s="302"/>
      <c r="E2486" s="302"/>
      <c r="F2486" s="301"/>
      <c r="G2486" s="301"/>
      <c r="H2486" s="322"/>
      <c r="I2486" s="322"/>
      <c r="J2486" s="322"/>
      <c r="K2486" s="364"/>
      <c r="L2486" s="322"/>
      <c r="M2486" s="364"/>
    </row>
    <row r="2487" spans="1:13" x14ac:dyDescent="0.35">
      <c r="A2487" s="301"/>
      <c r="B2487" s="301"/>
      <c r="C2487" s="301"/>
      <c r="D2487" s="302"/>
      <c r="E2487" s="302"/>
      <c r="F2487" s="301"/>
      <c r="G2487" s="301"/>
      <c r="H2487" s="322"/>
      <c r="I2487" s="322"/>
      <c r="J2487" s="322"/>
      <c r="K2487" s="364"/>
      <c r="L2487" s="322"/>
      <c r="M2487" s="364"/>
    </row>
    <row r="2488" spans="1:13" x14ac:dyDescent="0.35">
      <c r="A2488" s="301"/>
      <c r="B2488" s="301"/>
      <c r="C2488" s="301"/>
      <c r="D2488" s="302"/>
      <c r="E2488" s="302"/>
      <c r="F2488" s="301"/>
      <c r="G2488" s="301"/>
      <c r="H2488" s="322"/>
      <c r="I2488" s="322"/>
      <c r="J2488" s="322"/>
      <c r="K2488" s="364"/>
      <c r="L2488" s="322"/>
      <c r="M2488" s="364"/>
    </row>
    <row r="2489" spans="1:13" x14ac:dyDescent="0.35">
      <c r="A2489" s="301"/>
      <c r="B2489" s="301"/>
      <c r="C2489" s="301"/>
      <c r="D2489" s="302"/>
      <c r="E2489" s="302"/>
      <c r="F2489" s="301"/>
      <c r="G2489" s="301"/>
      <c r="H2489" s="322"/>
      <c r="I2489" s="322"/>
      <c r="J2489" s="322"/>
      <c r="K2489" s="364"/>
      <c r="L2489" s="322"/>
      <c r="M2489" s="364"/>
    </row>
    <row r="2490" spans="1:13" x14ac:dyDescent="0.35">
      <c r="A2490" s="301"/>
      <c r="B2490" s="301"/>
      <c r="C2490" s="301"/>
      <c r="D2490" s="302"/>
      <c r="E2490" s="302"/>
      <c r="F2490" s="301"/>
      <c r="G2490" s="301"/>
      <c r="H2490" s="322"/>
      <c r="I2490" s="322"/>
      <c r="J2490" s="322"/>
      <c r="K2490" s="364"/>
      <c r="L2490" s="322"/>
      <c r="M2490" s="364"/>
    </row>
    <row r="2491" spans="1:13" x14ac:dyDescent="0.35">
      <c r="A2491" s="301"/>
      <c r="B2491" s="301"/>
      <c r="C2491" s="301"/>
      <c r="D2491" s="302"/>
      <c r="E2491" s="302"/>
      <c r="F2491" s="301"/>
      <c r="G2491" s="301"/>
      <c r="H2491" s="322"/>
      <c r="I2491" s="322"/>
      <c r="J2491" s="322"/>
      <c r="K2491" s="364"/>
      <c r="L2491" s="322"/>
      <c r="M2491" s="364"/>
    </row>
    <row r="2492" spans="1:13" x14ac:dyDescent="0.35">
      <c r="A2492" s="301"/>
      <c r="B2492" s="301"/>
      <c r="C2492" s="301"/>
      <c r="D2492" s="302"/>
      <c r="E2492" s="302"/>
      <c r="F2492" s="301"/>
      <c r="G2492" s="301"/>
      <c r="H2492" s="322"/>
      <c r="I2492" s="322"/>
      <c r="J2492" s="322"/>
      <c r="K2492" s="364"/>
      <c r="L2492" s="322"/>
      <c r="M2492" s="364"/>
    </row>
    <row r="2493" spans="1:13" x14ac:dyDescent="0.35">
      <c r="A2493" s="301"/>
      <c r="B2493" s="301"/>
      <c r="C2493" s="301"/>
      <c r="D2493" s="302"/>
      <c r="E2493" s="302"/>
      <c r="F2493" s="301"/>
      <c r="G2493" s="301"/>
      <c r="H2493" s="322"/>
      <c r="I2493" s="322"/>
      <c r="J2493" s="322"/>
      <c r="K2493" s="364"/>
      <c r="L2493" s="322"/>
      <c r="M2493" s="364"/>
    </row>
    <row r="2494" spans="1:13" x14ac:dyDescent="0.35">
      <c r="A2494" s="301"/>
      <c r="B2494" s="301"/>
      <c r="C2494" s="301"/>
      <c r="D2494" s="302"/>
      <c r="E2494" s="302"/>
      <c r="F2494" s="301"/>
      <c r="G2494" s="301"/>
      <c r="H2494" s="322"/>
      <c r="I2494" s="322"/>
      <c r="J2494" s="322"/>
      <c r="K2494" s="364"/>
      <c r="L2494" s="322"/>
      <c r="M2494" s="364"/>
    </row>
    <row r="2495" spans="1:13" x14ac:dyDescent="0.35">
      <c r="A2495" s="301"/>
      <c r="B2495" s="301"/>
      <c r="C2495" s="301"/>
      <c r="D2495" s="302"/>
      <c r="E2495" s="302"/>
      <c r="F2495" s="301"/>
      <c r="G2495" s="301"/>
      <c r="H2495" s="322"/>
      <c r="I2495" s="322"/>
      <c r="J2495" s="322"/>
      <c r="K2495" s="364"/>
      <c r="L2495" s="322"/>
      <c r="M2495" s="364"/>
    </row>
    <row r="2496" spans="1:13" x14ac:dyDescent="0.35">
      <c r="A2496" s="301"/>
      <c r="B2496" s="301"/>
      <c r="C2496" s="301"/>
      <c r="D2496" s="302"/>
      <c r="E2496" s="302"/>
      <c r="F2496" s="301"/>
      <c r="G2496" s="301"/>
      <c r="H2496" s="322"/>
      <c r="I2496" s="322"/>
      <c r="J2496" s="322"/>
      <c r="K2496" s="364"/>
      <c r="L2496" s="322"/>
      <c r="M2496" s="364"/>
    </row>
    <row r="2497" spans="1:13" x14ac:dyDescent="0.35">
      <c r="A2497" s="301"/>
      <c r="B2497" s="301"/>
      <c r="C2497" s="301"/>
      <c r="D2497" s="302"/>
      <c r="E2497" s="302"/>
      <c r="F2497" s="301"/>
      <c r="G2497" s="301"/>
      <c r="H2497" s="322"/>
      <c r="I2497" s="322"/>
      <c r="J2497" s="322"/>
      <c r="K2497" s="364"/>
      <c r="L2497" s="322"/>
      <c r="M2497" s="364"/>
    </row>
    <row r="2498" spans="1:13" x14ac:dyDescent="0.35">
      <c r="A2498" s="301"/>
      <c r="B2498" s="301"/>
      <c r="C2498" s="301"/>
      <c r="D2498" s="302"/>
      <c r="E2498" s="302"/>
      <c r="F2498" s="301"/>
      <c r="G2498" s="301"/>
      <c r="H2498" s="322"/>
      <c r="I2498" s="322"/>
      <c r="J2498" s="322"/>
      <c r="K2498" s="364"/>
      <c r="L2498" s="322"/>
      <c r="M2498" s="364"/>
    </row>
    <row r="2499" spans="1:13" x14ac:dyDescent="0.35">
      <c r="A2499" s="301"/>
      <c r="B2499" s="301"/>
      <c r="C2499" s="301"/>
      <c r="D2499" s="302"/>
      <c r="E2499" s="302"/>
      <c r="F2499" s="301"/>
      <c r="G2499" s="301"/>
      <c r="H2499" s="322"/>
      <c r="I2499" s="322"/>
      <c r="J2499" s="322"/>
      <c r="K2499" s="364"/>
      <c r="L2499" s="322"/>
      <c r="M2499" s="364"/>
    </row>
    <row r="2500" spans="1:13" x14ac:dyDescent="0.35">
      <c r="A2500" s="301"/>
      <c r="B2500" s="301"/>
      <c r="C2500" s="301"/>
      <c r="D2500" s="302"/>
      <c r="E2500" s="302"/>
      <c r="F2500" s="301"/>
      <c r="G2500" s="301"/>
      <c r="H2500" s="322"/>
      <c r="I2500" s="322"/>
      <c r="J2500" s="322"/>
      <c r="K2500" s="364"/>
      <c r="L2500" s="322"/>
      <c r="M2500" s="364"/>
    </row>
    <row r="2501" spans="1:13" x14ac:dyDescent="0.35">
      <c r="A2501" s="301"/>
      <c r="B2501" s="301"/>
      <c r="C2501" s="301"/>
      <c r="D2501" s="302"/>
      <c r="E2501" s="302"/>
      <c r="F2501" s="301"/>
      <c r="G2501" s="301"/>
      <c r="H2501" s="322"/>
      <c r="I2501" s="322"/>
      <c r="J2501" s="322"/>
      <c r="K2501" s="364"/>
      <c r="L2501" s="322"/>
      <c r="M2501" s="364"/>
    </row>
    <row r="2502" spans="1:13" x14ac:dyDescent="0.35">
      <c r="A2502" s="301"/>
      <c r="B2502" s="301"/>
      <c r="C2502" s="301"/>
      <c r="D2502" s="302"/>
      <c r="E2502" s="302"/>
      <c r="F2502" s="301"/>
      <c r="G2502" s="301"/>
      <c r="H2502" s="322"/>
      <c r="I2502" s="322"/>
      <c r="J2502" s="322"/>
      <c r="K2502" s="364"/>
      <c r="L2502" s="322"/>
      <c r="M2502" s="364"/>
    </row>
    <row r="2503" spans="1:13" x14ac:dyDescent="0.35">
      <c r="A2503" s="301"/>
      <c r="B2503" s="301"/>
      <c r="C2503" s="301"/>
      <c r="D2503" s="302"/>
      <c r="E2503" s="302"/>
      <c r="F2503" s="301"/>
      <c r="G2503" s="301"/>
      <c r="H2503" s="322"/>
      <c r="I2503" s="322"/>
      <c r="J2503" s="322"/>
      <c r="K2503" s="364"/>
      <c r="L2503" s="322"/>
      <c r="M2503" s="364"/>
    </row>
    <row r="2504" spans="1:13" x14ac:dyDescent="0.35">
      <c r="A2504" s="301"/>
      <c r="B2504" s="301"/>
      <c r="C2504" s="301"/>
      <c r="D2504" s="302"/>
      <c r="E2504" s="302"/>
      <c r="F2504" s="301"/>
      <c r="G2504" s="301"/>
      <c r="H2504" s="322"/>
      <c r="I2504" s="322"/>
      <c r="J2504" s="322"/>
      <c r="K2504" s="364"/>
      <c r="L2504" s="322"/>
      <c r="M2504" s="364"/>
    </row>
    <row r="2505" spans="1:13" x14ac:dyDescent="0.35">
      <c r="A2505" s="301"/>
      <c r="B2505" s="301"/>
      <c r="C2505" s="301"/>
      <c r="D2505" s="302"/>
      <c r="E2505" s="302"/>
      <c r="F2505" s="301"/>
      <c r="G2505" s="301"/>
      <c r="H2505" s="322"/>
      <c r="I2505" s="322"/>
      <c r="J2505" s="322"/>
      <c r="K2505" s="364"/>
      <c r="L2505" s="322"/>
      <c r="M2505" s="364"/>
    </row>
    <row r="2506" spans="1:13" x14ac:dyDescent="0.35">
      <c r="A2506" s="301"/>
      <c r="B2506" s="301"/>
      <c r="C2506" s="301"/>
      <c r="D2506" s="302"/>
      <c r="E2506" s="302"/>
      <c r="F2506" s="301"/>
      <c r="G2506" s="301"/>
      <c r="H2506" s="322"/>
      <c r="I2506" s="322"/>
      <c r="J2506" s="322"/>
      <c r="K2506" s="364"/>
      <c r="L2506" s="322"/>
      <c r="M2506" s="364"/>
    </row>
    <row r="2507" spans="1:13" x14ac:dyDescent="0.35">
      <c r="A2507" s="301"/>
      <c r="B2507" s="301"/>
      <c r="C2507" s="301"/>
      <c r="D2507" s="302"/>
      <c r="E2507" s="302"/>
      <c r="F2507" s="301"/>
      <c r="G2507" s="301"/>
      <c r="H2507" s="322"/>
      <c r="I2507" s="322"/>
      <c r="J2507" s="322"/>
      <c r="K2507" s="364"/>
      <c r="L2507" s="322"/>
      <c r="M2507" s="364"/>
    </row>
    <row r="2508" spans="1:13" x14ac:dyDescent="0.35">
      <c r="A2508" s="301"/>
      <c r="B2508" s="301"/>
      <c r="C2508" s="301"/>
      <c r="D2508" s="302"/>
      <c r="E2508" s="302"/>
      <c r="F2508" s="301"/>
      <c r="G2508" s="301"/>
      <c r="H2508" s="322"/>
      <c r="I2508" s="322"/>
      <c r="J2508" s="322"/>
      <c r="K2508" s="364"/>
      <c r="L2508" s="322"/>
      <c r="M2508" s="364"/>
    </row>
    <row r="2509" spans="1:13" x14ac:dyDescent="0.35">
      <c r="A2509" s="301"/>
      <c r="B2509" s="301"/>
      <c r="C2509" s="301"/>
      <c r="D2509" s="302"/>
      <c r="E2509" s="302"/>
      <c r="F2509" s="301"/>
      <c r="G2509" s="301"/>
      <c r="H2509" s="322"/>
      <c r="I2509" s="322"/>
      <c r="J2509" s="322"/>
      <c r="K2509" s="364"/>
      <c r="L2509" s="322"/>
      <c r="M2509" s="364"/>
    </row>
    <row r="2510" spans="1:13" x14ac:dyDescent="0.35">
      <c r="A2510" s="301"/>
      <c r="B2510" s="301"/>
      <c r="C2510" s="301"/>
      <c r="D2510" s="302"/>
      <c r="E2510" s="302"/>
      <c r="F2510" s="301"/>
      <c r="G2510" s="301"/>
      <c r="H2510" s="322"/>
      <c r="I2510" s="322"/>
      <c r="J2510" s="322"/>
      <c r="K2510" s="364"/>
      <c r="L2510" s="322"/>
      <c r="M2510" s="364"/>
    </row>
    <row r="2511" spans="1:13" x14ac:dyDescent="0.35">
      <c r="A2511" s="301"/>
      <c r="B2511" s="301"/>
      <c r="C2511" s="301"/>
      <c r="D2511" s="302"/>
      <c r="E2511" s="302"/>
      <c r="F2511" s="301"/>
      <c r="G2511" s="301"/>
      <c r="H2511" s="322"/>
      <c r="I2511" s="322"/>
      <c r="J2511" s="322"/>
      <c r="K2511" s="364"/>
      <c r="L2511" s="322"/>
      <c r="M2511" s="364"/>
    </row>
    <row r="2512" spans="1:13" x14ac:dyDescent="0.35">
      <c r="A2512" s="301"/>
      <c r="B2512" s="301"/>
      <c r="C2512" s="301"/>
      <c r="D2512" s="302"/>
      <c r="E2512" s="302"/>
      <c r="F2512" s="301"/>
      <c r="G2512" s="301"/>
      <c r="H2512" s="322"/>
      <c r="I2512" s="322"/>
      <c r="J2512" s="322"/>
      <c r="K2512" s="364"/>
      <c r="L2512" s="322"/>
      <c r="M2512" s="364"/>
    </row>
    <row r="2513" spans="1:13" x14ac:dyDescent="0.35">
      <c r="A2513" s="301"/>
      <c r="B2513" s="301"/>
      <c r="C2513" s="301"/>
      <c r="D2513" s="302"/>
      <c r="E2513" s="302"/>
      <c r="F2513" s="301"/>
      <c r="G2513" s="301"/>
      <c r="H2513" s="322"/>
      <c r="I2513" s="322"/>
      <c r="J2513" s="322"/>
      <c r="K2513" s="364"/>
      <c r="L2513" s="322"/>
      <c r="M2513" s="364"/>
    </row>
    <row r="2514" spans="1:13" x14ac:dyDescent="0.35">
      <c r="A2514" s="301"/>
      <c r="B2514" s="301"/>
      <c r="C2514" s="301"/>
      <c r="D2514" s="302"/>
      <c r="E2514" s="302"/>
      <c r="F2514" s="301"/>
      <c r="G2514" s="301"/>
      <c r="H2514" s="322"/>
      <c r="I2514" s="322"/>
      <c r="J2514" s="322"/>
      <c r="K2514" s="364"/>
      <c r="L2514" s="322"/>
      <c r="M2514" s="364"/>
    </row>
    <row r="2515" spans="1:13" x14ac:dyDescent="0.35">
      <c r="A2515" s="301"/>
      <c r="B2515" s="301"/>
      <c r="C2515" s="301"/>
      <c r="D2515" s="302"/>
      <c r="E2515" s="302"/>
      <c r="F2515" s="301"/>
      <c r="G2515" s="301"/>
      <c r="H2515" s="322"/>
      <c r="I2515" s="322"/>
      <c r="J2515" s="322"/>
      <c r="K2515" s="364"/>
      <c r="L2515" s="322"/>
      <c r="M2515" s="364"/>
    </row>
    <row r="2516" spans="1:13" x14ac:dyDescent="0.35">
      <c r="A2516" s="301"/>
      <c r="B2516" s="301"/>
      <c r="C2516" s="301"/>
      <c r="D2516" s="302"/>
      <c r="E2516" s="302"/>
      <c r="F2516" s="301"/>
      <c r="G2516" s="301"/>
      <c r="H2516" s="322"/>
      <c r="I2516" s="322"/>
      <c r="J2516" s="322"/>
      <c r="K2516" s="364"/>
      <c r="L2516" s="322"/>
      <c r="M2516" s="364"/>
    </row>
    <row r="2517" spans="1:13" x14ac:dyDescent="0.35">
      <c r="A2517" s="301"/>
      <c r="B2517" s="301"/>
      <c r="C2517" s="301"/>
      <c r="D2517" s="302"/>
      <c r="E2517" s="302"/>
      <c r="F2517" s="301"/>
      <c r="G2517" s="301"/>
      <c r="H2517" s="322"/>
      <c r="I2517" s="322"/>
      <c r="J2517" s="322"/>
      <c r="K2517" s="364"/>
      <c r="L2517" s="322"/>
      <c r="M2517" s="364"/>
    </row>
    <row r="2518" spans="1:13" x14ac:dyDescent="0.35">
      <c r="A2518" s="301"/>
      <c r="B2518" s="301"/>
      <c r="C2518" s="301"/>
      <c r="D2518" s="302"/>
      <c r="E2518" s="302"/>
      <c r="F2518" s="301"/>
      <c r="G2518" s="301"/>
      <c r="H2518" s="322"/>
      <c r="I2518" s="322"/>
      <c r="J2518" s="322"/>
      <c r="K2518" s="364"/>
      <c r="L2518" s="322"/>
      <c r="M2518" s="364"/>
    </row>
    <row r="2519" spans="1:13" x14ac:dyDescent="0.35">
      <c r="A2519" s="301"/>
      <c r="B2519" s="301"/>
      <c r="C2519" s="301"/>
      <c r="D2519" s="302"/>
      <c r="E2519" s="302"/>
      <c r="F2519" s="301"/>
      <c r="G2519" s="301"/>
      <c r="H2519" s="322"/>
      <c r="I2519" s="322"/>
      <c r="J2519" s="322"/>
      <c r="K2519" s="364"/>
      <c r="L2519" s="322"/>
      <c r="M2519" s="364"/>
    </row>
    <row r="2520" spans="1:13" x14ac:dyDescent="0.35">
      <c r="A2520" s="301"/>
      <c r="B2520" s="301"/>
      <c r="C2520" s="301"/>
      <c r="D2520" s="302"/>
      <c r="E2520" s="302"/>
      <c r="F2520" s="301"/>
      <c r="G2520" s="301"/>
      <c r="H2520" s="322"/>
      <c r="I2520" s="322"/>
      <c r="J2520" s="322"/>
      <c r="K2520" s="364"/>
      <c r="L2520" s="322"/>
      <c r="M2520" s="364"/>
    </row>
    <row r="2521" spans="1:13" x14ac:dyDescent="0.35">
      <c r="A2521" s="301"/>
      <c r="B2521" s="301"/>
      <c r="C2521" s="301"/>
      <c r="D2521" s="302"/>
      <c r="E2521" s="302"/>
      <c r="F2521" s="301"/>
      <c r="G2521" s="301"/>
      <c r="H2521" s="322"/>
      <c r="I2521" s="322"/>
      <c r="J2521" s="322"/>
      <c r="K2521" s="364"/>
      <c r="L2521" s="322"/>
      <c r="M2521" s="364"/>
    </row>
    <row r="2522" spans="1:13" x14ac:dyDescent="0.35">
      <c r="A2522" s="301"/>
      <c r="B2522" s="301"/>
      <c r="C2522" s="301"/>
      <c r="D2522" s="302"/>
      <c r="E2522" s="302"/>
      <c r="F2522" s="301"/>
      <c r="G2522" s="301"/>
      <c r="H2522" s="322"/>
      <c r="I2522" s="322"/>
      <c r="J2522" s="322"/>
      <c r="K2522" s="364"/>
      <c r="L2522" s="322"/>
      <c r="M2522" s="364"/>
    </row>
    <row r="2523" spans="1:13" x14ac:dyDescent="0.35">
      <c r="A2523" s="301"/>
      <c r="B2523" s="301"/>
      <c r="C2523" s="301"/>
      <c r="D2523" s="302"/>
      <c r="E2523" s="302"/>
      <c r="F2523" s="301"/>
      <c r="G2523" s="301"/>
      <c r="H2523" s="322"/>
      <c r="I2523" s="322"/>
      <c r="J2523" s="322"/>
      <c r="K2523" s="364"/>
      <c r="L2523" s="322"/>
      <c r="M2523" s="364"/>
    </row>
    <row r="2524" spans="1:13" x14ac:dyDescent="0.35">
      <c r="A2524" s="301"/>
      <c r="B2524" s="301"/>
      <c r="C2524" s="301"/>
      <c r="D2524" s="302"/>
      <c r="E2524" s="302"/>
      <c r="F2524" s="301"/>
      <c r="G2524" s="301"/>
      <c r="H2524" s="322"/>
      <c r="I2524" s="322"/>
      <c r="J2524" s="322"/>
      <c r="K2524" s="364"/>
      <c r="L2524" s="322"/>
      <c r="M2524" s="364"/>
    </row>
    <row r="2525" spans="1:13" x14ac:dyDescent="0.35">
      <c r="A2525" s="301"/>
      <c r="B2525" s="301"/>
      <c r="C2525" s="301"/>
      <c r="D2525" s="302"/>
      <c r="E2525" s="302"/>
      <c r="F2525" s="301"/>
      <c r="G2525" s="301"/>
      <c r="H2525" s="322"/>
      <c r="I2525" s="322"/>
      <c r="J2525" s="322"/>
      <c r="K2525" s="364"/>
      <c r="L2525" s="322"/>
      <c r="M2525" s="364"/>
    </row>
    <row r="2526" spans="1:13" x14ac:dyDescent="0.35">
      <c r="A2526" s="301"/>
      <c r="B2526" s="301"/>
      <c r="C2526" s="301"/>
      <c r="D2526" s="302"/>
      <c r="E2526" s="302"/>
      <c r="F2526" s="301"/>
      <c r="G2526" s="301"/>
      <c r="H2526" s="322"/>
      <c r="I2526" s="322"/>
      <c r="J2526" s="322"/>
      <c r="K2526" s="364"/>
      <c r="L2526" s="322"/>
      <c r="M2526" s="364"/>
    </row>
    <row r="2527" spans="1:13" x14ac:dyDescent="0.35">
      <c r="A2527" s="301"/>
      <c r="B2527" s="301"/>
      <c r="C2527" s="301"/>
      <c r="D2527" s="302"/>
      <c r="E2527" s="302"/>
      <c r="F2527" s="301"/>
      <c r="G2527" s="301"/>
      <c r="H2527" s="322"/>
      <c r="I2527" s="322"/>
      <c r="J2527" s="322"/>
      <c r="K2527" s="364"/>
      <c r="L2527" s="322"/>
      <c r="M2527" s="364"/>
    </row>
    <row r="2528" spans="1:13" x14ac:dyDescent="0.35">
      <c r="A2528" s="301"/>
      <c r="B2528" s="301"/>
      <c r="C2528" s="301"/>
      <c r="D2528" s="302"/>
      <c r="E2528" s="302"/>
      <c r="F2528" s="301"/>
      <c r="G2528" s="301"/>
      <c r="H2528" s="322"/>
      <c r="I2528" s="322"/>
      <c r="J2528" s="322"/>
      <c r="K2528" s="364"/>
      <c r="L2528" s="322"/>
      <c r="M2528" s="364"/>
    </row>
    <row r="2529" spans="1:13" x14ac:dyDescent="0.35">
      <c r="A2529" s="301"/>
      <c r="B2529" s="301"/>
      <c r="C2529" s="301"/>
      <c r="D2529" s="302"/>
      <c r="E2529" s="302"/>
      <c r="F2529" s="301"/>
      <c r="G2529" s="301"/>
      <c r="H2529" s="322"/>
      <c r="I2529" s="322"/>
      <c r="J2529" s="322"/>
      <c r="K2529" s="364"/>
      <c r="L2529" s="322"/>
      <c r="M2529" s="364"/>
    </row>
    <row r="2530" spans="1:13" x14ac:dyDescent="0.35">
      <c r="A2530" s="301"/>
      <c r="B2530" s="301"/>
      <c r="C2530" s="301"/>
      <c r="D2530" s="302"/>
      <c r="E2530" s="302"/>
      <c r="F2530" s="301"/>
      <c r="G2530" s="301"/>
      <c r="H2530" s="322"/>
      <c r="I2530" s="322"/>
      <c r="J2530" s="322"/>
      <c r="K2530" s="364"/>
      <c r="L2530" s="322"/>
      <c r="M2530" s="364"/>
    </row>
    <row r="2531" spans="1:13" x14ac:dyDescent="0.35">
      <c r="A2531" s="301"/>
      <c r="B2531" s="301"/>
      <c r="C2531" s="301"/>
      <c r="D2531" s="302"/>
      <c r="E2531" s="302"/>
      <c r="F2531" s="301"/>
      <c r="G2531" s="301"/>
      <c r="H2531" s="322"/>
      <c r="I2531" s="322"/>
      <c r="J2531" s="322"/>
      <c r="K2531" s="364"/>
      <c r="L2531" s="322"/>
      <c r="M2531" s="364"/>
    </row>
    <row r="2532" spans="1:13" x14ac:dyDescent="0.35">
      <c r="A2532" s="301"/>
      <c r="B2532" s="301"/>
      <c r="C2532" s="301"/>
      <c r="D2532" s="302"/>
      <c r="E2532" s="302"/>
      <c r="F2532" s="301"/>
      <c r="G2532" s="301"/>
      <c r="H2532" s="322"/>
      <c r="I2532" s="322"/>
      <c r="J2532" s="322"/>
      <c r="K2532" s="364"/>
      <c r="L2532" s="322"/>
      <c r="M2532" s="364"/>
    </row>
    <row r="2533" spans="1:13" x14ac:dyDescent="0.35">
      <c r="A2533" s="301"/>
      <c r="B2533" s="301"/>
      <c r="C2533" s="301"/>
      <c r="D2533" s="302"/>
      <c r="E2533" s="302"/>
      <c r="F2533" s="301"/>
      <c r="G2533" s="301"/>
      <c r="H2533" s="322"/>
      <c r="I2533" s="322"/>
      <c r="J2533" s="322"/>
      <c r="K2533" s="364"/>
      <c r="L2533" s="322"/>
      <c r="M2533" s="364"/>
    </row>
    <row r="2534" spans="1:13" x14ac:dyDescent="0.35">
      <c r="A2534" s="301"/>
      <c r="B2534" s="301"/>
      <c r="C2534" s="301"/>
      <c r="D2534" s="302"/>
      <c r="E2534" s="302"/>
      <c r="F2534" s="301"/>
      <c r="G2534" s="301"/>
      <c r="H2534" s="322"/>
      <c r="I2534" s="322"/>
      <c r="J2534" s="322"/>
      <c r="K2534" s="364"/>
      <c r="L2534" s="322"/>
      <c r="M2534" s="364"/>
    </row>
    <row r="2535" spans="1:13" x14ac:dyDescent="0.35">
      <c r="A2535" s="301"/>
      <c r="B2535" s="301"/>
      <c r="C2535" s="301"/>
      <c r="D2535" s="302"/>
      <c r="E2535" s="302"/>
      <c r="F2535" s="301"/>
      <c r="G2535" s="301"/>
      <c r="H2535" s="322"/>
      <c r="I2535" s="322"/>
      <c r="J2535" s="322"/>
      <c r="K2535" s="364"/>
      <c r="L2535" s="322"/>
      <c r="M2535" s="364"/>
    </row>
    <row r="2536" spans="1:13" x14ac:dyDescent="0.35">
      <c r="A2536" s="301"/>
      <c r="B2536" s="301"/>
      <c r="C2536" s="301"/>
      <c r="D2536" s="302"/>
      <c r="E2536" s="302"/>
      <c r="F2536" s="301"/>
      <c r="G2536" s="301"/>
      <c r="H2536" s="322"/>
      <c r="I2536" s="322"/>
      <c r="J2536" s="322"/>
      <c r="K2536" s="364"/>
      <c r="L2536" s="322"/>
      <c r="M2536" s="364"/>
    </row>
    <row r="2537" spans="1:13" x14ac:dyDescent="0.35">
      <c r="A2537" s="301"/>
      <c r="B2537" s="301"/>
      <c r="C2537" s="301"/>
      <c r="D2537" s="302"/>
      <c r="E2537" s="302"/>
      <c r="F2537" s="301"/>
      <c r="G2537" s="301"/>
      <c r="H2537" s="322"/>
      <c r="I2537" s="322"/>
      <c r="J2537" s="322"/>
      <c r="K2537" s="364"/>
      <c r="L2537" s="322"/>
      <c r="M2537" s="364"/>
    </row>
    <row r="2538" spans="1:13" x14ac:dyDescent="0.35">
      <c r="A2538" s="301"/>
      <c r="B2538" s="301"/>
      <c r="C2538" s="301"/>
      <c r="D2538" s="302"/>
      <c r="E2538" s="302"/>
      <c r="F2538" s="301"/>
      <c r="G2538" s="301"/>
      <c r="H2538" s="322"/>
      <c r="I2538" s="322"/>
      <c r="J2538" s="322"/>
      <c r="K2538" s="364"/>
      <c r="L2538" s="322"/>
      <c r="M2538" s="364"/>
    </row>
    <row r="2539" spans="1:13" x14ac:dyDescent="0.35">
      <c r="A2539" s="301"/>
      <c r="B2539" s="301"/>
      <c r="C2539" s="301"/>
      <c r="D2539" s="302"/>
      <c r="E2539" s="302"/>
      <c r="F2539" s="301"/>
      <c r="G2539" s="301"/>
      <c r="H2539" s="322"/>
      <c r="I2539" s="322"/>
      <c r="J2539" s="322"/>
      <c r="K2539" s="364"/>
      <c r="L2539" s="322"/>
      <c r="M2539" s="364"/>
    </row>
    <row r="2540" spans="1:13" x14ac:dyDescent="0.35">
      <c r="A2540" s="301"/>
      <c r="B2540" s="301"/>
      <c r="C2540" s="301"/>
      <c r="D2540" s="302"/>
      <c r="E2540" s="302"/>
      <c r="F2540" s="301"/>
      <c r="G2540" s="301"/>
      <c r="H2540" s="322"/>
      <c r="I2540" s="322"/>
      <c r="J2540" s="322"/>
      <c r="K2540" s="364"/>
      <c r="L2540" s="322"/>
      <c r="M2540" s="364"/>
    </row>
    <row r="2541" spans="1:13" x14ac:dyDescent="0.35">
      <c r="A2541" s="301"/>
      <c r="B2541" s="301"/>
      <c r="C2541" s="301"/>
      <c r="D2541" s="302"/>
      <c r="E2541" s="302"/>
      <c r="F2541" s="301"/>
      <c r="G2541" s="301"/>
      <c r="H2541" s="322"/>
      <c r="I2541" s="322"/>
      <c r="J2541" s="322"/>
      <c r="K2541" s="364"/>
      <c r="L2541" s="322"/>
      <c r="M2541" s="364"/>
    </row>
    <row r="2542" spans="1:13" x14ac:dyDescent="0.35">
      <c r="A2542" s="301"/>
      <c r="B2542" s="301"/>
      <c r="C2542" s="301"/>
      <c r="D2542" s="302"/>
      <c r="E2542" s="302"/>
      <c r="F2542" s="301"/>
      <c r="G2542" s="301"/>
      <c r="H2542" s="322"/>
      <c r="I2542" s="322"/>
      <c r="J2542" s="322"/>
      <c r="K2542" s="364"/>
      <c r="L2542" s="322"/>
      <c r="M2542" s="364"/>
    </row>
    <row r="2543" spans="1:13" x14ac:dyDescent="0.35">
      <c r="A2543" s="301"/>
      <c r="B2543" s="301"/>
      <c r="C2543" s="301"/>
      <c r="D2543" s="302"/>
      <c r="E2543" s="302"/>
      <c r="F2543" s="301"/>
      <c r="G2543" s="301"/>
      <c r="H2543" s="322"/>
      <c r="I2543" s="322"/>
      <c r="J2543" s="322"/>
      <c r="K2543" s="364"/>
      <c r="L2543" s="322"/>
      <c r="M2543" s="364"/>
    </row>
    <row r="2544" spans="1:13" x14ac:dyDescent="0.35">
      <c r="A2544" s="301"/>
      <c r="B2544" s="301"/>
      <c r="C2544" s="301"/>
      <c r="D2544" s="302"/>
      <c r="E2544" s="302"/>
      <c r="F2544" s="301"/>
      <c r="G2544" s="301"/>
      <c r="H2544" s="322"/>
      <c r="I2544" s="322"/>
      <c r="J2544" s="322"/>
      <c r="K2544" s="364"/>
      <c r="L2544" s="322"/>
      <c r="M2544" s="364"/>
    </row>
    <row r="2545" spans="1:13" x14ac:dyDescent="0.35">
      <c r="A2545" s="301"/>
      <c r="B2545" s="301"/>
      <c r="C2545" s="301"/>
      <c r="D2545" s="302"/>
      <c r="E2545" s="302"/>
      <c r="F2545" s="301"/>
      <c r="G2545" s="301"/>
      <c r="H2545" s="322"/>
      <c r="I2545" s="322"/>
      <c r="J2545" s="322"/>
      <c r="K2545" s="364"/>
      <c r="L2545" s="322"/>
      <c r="M2545" s="364"/>
    </row>
    <row r="2546" spans="1:13" x14ac:dyDescent="0.35">
      <c r="A2546" s="301"/>
      <c r="B2546" s="301"/>
      <c r="C2546" s="301"/>
      <c r="D2546" s="302"/>
      <c r="E2546" s="302"/>
      <c r="F2546" s="301"/>
      <c r="G2546" s="301"/>
      <c r="H2546" s="322"/>
      <c r="I2546" s="322"/>
      <c r="J2546" s="322"/>
      <c r="K2546" s="364"/>
      <c r="L2546" s="322"/>
      <c r="M2546" s="364"/>
    </row>
    <row r="2547" spans="1:13" x14ac:dyDescent="0.35">
      <c r="A2547" s="301"/>
      <c r="B2547" s="301"/>
      <c r="C2547" s="301"/>
      <c r="D2547" s="302"/>
      <c r="E2547" s="302"/>
      <c r="F2547" s="301"/>
      <c r="G2547" s="301"/>
      <c r="H2547" s="322"/>
      <c r="I2547" s="322"/>
      <c r="J2547" s="322"/>
      <c r="K2547" s="364"/>
      <c r="L2547" s="322"/>
      <c r="M2547" s="364"/>
    </row>
    <row r="2548" spans="1:13" x14ac:dyDescent="0.35">
      <c r="A2548" s="301"/>
      <c r="B2548" s="301"/>
      <c r="C2548" s="301"/>
      <c r="D2548" s="302"/>
      <c r="E2548" s="302"/>
      <c r="F2548" s="301"/>
      <c r="G2548" s="301"/>
      <c r="H2548" s="322"/>
      <c r="I2548" s="322"/>
      <c r="J2548" s="322"/>
      <c r="K2548" s="364"/>
      <c r="L2548" s="322"/>
      <c r="M2548" s="364"/>
    </row>
    <row r="2549" spans="1:13" x14ac:dyDescent="0.35">
      <c r="A2549" s="301"/>
      <c r="B2549" s="301"/>
      <c r="C2549" s="301"/>
      <c r="D2549" s="302"/>
      <c r="E2549" s="302"/>
      <c r="F2549" s="301"/>
      <c r="G2549" s="301"/>
      <c r="H2549" s="322"/>
      <c r="I2549" s="322"/>
      <c r="J2549" s="322"/>
      <c r="K2549" s="364"/>
      <c r="L2549" s="322"/>
      <c r="M2549" s="364"/>
    </row>
    <row r="2550" spans="1:13" x14ac:dyDescent="0.35">
      <c r="A2550" s="301"/>
      <c r="B2550" s="301"/>
      <c r="C2550" s="301"/>
      <c r="D2550" s="302"/>
      <c r="E2550" s="302"/>
      <c r="F2550" s="301"/>
      <c r="G2550" s="301"/>
      <c r="H2550" s="322"/>
      <c r="I2550" s="322"/>
      <c r="J2550" s="322"/>
      <c r="K2550" s="364"/>
      <c r="L2550" s="322"/>
      <c r="M2550" s="364"/>
    </row>
    <row r="2551" spans="1:13" x14ac:dyDescent="0.35">
      <c r="A2551" s="301"/>
      <c r="B2551" s="301"/>
      <c r="C2551" s="301"/>
      <c r="D2551" s="302"/>
      <c r="E2551" s="302"/>
      <c r="F2551" s="301"/>
      <c r="G2551" s="301"/>
      <c r="H2551" s="322"/>
      <c r="I2551" s="322"/>
      <c r="J2551" s="322"/>
      <c r="K2551" s="364"/>
      <c r="L2551" s="322"/>
      <c r="M2551" s="364"/>
    </row>
    <row r="2552" spans="1:13" x14ac:dyDescent="0.35">
      <c r="A2552" s="301"/>
      <c r="B2552" s="301"/>
      <c r="C2552" s="301"/>
      <c r="D2552" s="302"/>
      <c r="E2552" s="302"/>
      <c r="F2552" s="301"/>
      <c r="G2552" s="301"/>
      <c r="H2552" s="322"/>
      <c r="I2552" s="322"/>
      <c r="J2552" s="322"/>
      <c r="K2552" s="364"/>
      <c r="L2552" s="322"/>
      <c r="M2552" s="364"/>
    </row>
    <row r="2553" spans="1:13" x14ac:dyDescent="0.35">
      <c r="A2553" s="301"/>
      <c r="B2553" s="301"/>
      <c r="C2553" s="301"/>
      <c r="D2553" s="302"/>
      <c r="E2553" s="302"/>
      <c r="F2553" s="301"/>
      <c r="G2553" s="301"/>
      <c r="H2553" s="322"/>
      <c r="I2553" s="322"/>
      <c r="J2553" s="322"/>
      <c r="K2553" s="364"/>
      <c r="L2553" s="322"/>
      <c r="M2553" s="364"/>
    </row>
    <row r="2554" spans="1:13" x14ac:dyDescent="0.35">
      <c r="A2554" s="301"/>
      <c r="B2554" s="301"/>
      <c r="C2554" s="301"/>
      <c r="D2554" s="302"/>
      <c r="E2554" s="302"/>
      <c r="F2554" s="301"/>
      <c r="G2554" s="301"/>
      <c r="H2554" s="322"/>
      <c r="I2554" s="322"/>
      <c r="J2554" s="322"/>
      <c r="K2554" s="364"/>
      <c r="L2554" s="322"/>
      <c r="M2554" s="364"/>
    </row>
    <row r="2555" spans="1:13" x14ac:dyDescent="0.35">
      <c r="A2555" s="301"/>
      <c r="B2555" s="301"/>
      <c r="C2555" s="301"/>
      <c r="D2555" s="302"/>
      <c r="E2555" s="302"/>
      <c r="F2555" s="301"/>
      <c r="G2555" s="301"/>
      <c r="H2555" s="322"/>
      <c r="I2555" s="322"/>
      <c r="J2555" s="322"/>
      <c r="K2555" s="364"/>
      <c r="L2555" s="322"/>
      <c r="M2555" s="364"/>
    </row>
    <row r="2556" spans="1:13" x14ac:dyDescent="0.35">
      <c r="A2556" s="301"/>
      <c r="B2556" s="301"/>
      <c r="C2556" s="301"/>
      <c r="D2556" s="302"/>
      <c r="E2556" s="302"/>
      <c r="F2556" s="301"/>
      <c r="G2556" s="301"/>
      <c r="H2556" s="322"/>
      <c r="I2556" s="322"/>
      <c r="J2556" s="322"/>
      <c r="K2556" s="364"/>
      <c r="L2556" s="322"/>
      <c r="M2556" s="364"/>
    </row>
    <row r="2557" spans="1:13" x14ac:dyDescent="0.35">
      <c r="A2557" s="301"/>
      <c r="B2557" s="301"/>
      <c r="C2557" s="301"/>
      <c r="D2557" s="302"/>
      <c r="E2557" s="302"/>
      <c r="F2557" s="301"/>
      <c r="G2557" s="301"/>
      <c r="H2557" s="322"/>
      <c r="I2557" s="322"/>
      <c r="J2557" s="322"/>
      <c r="K2557" s="364"/>
      <c r="L2557" s="322"/>
      <c r="M2557" s="364"/>
    </row>
    <row r="2558" spans="1:13" x14ac:dyDescent="0.35">
      <c r="A2558" s="301"/>
      <c r="B2558" s="301"/>
      <c r="C2558" s="301"/>
      <c r="D2558" s="302"/>
      <c r="E2558" s="302"/>
      <c r="F2558" s="301"/>
      <c r="G2558" s="301"/>
      <c r="H2558" s="322"/>
      <c r="I2558" s="322"/>
      <c r="J2558" s="322"/>
      <c r="K2558" s="364"/>
      <c r="L2558" s="322"/>
      <c r="M2558" s="364"/>
    </row>
    <row r="2559" spans="1:13" x14ac:dyDescent="0.35">
      <c r="A2559" s="301"/>
      <c r="B2559" s="301"/>
      <c r="C2559" s="301"/>
      <c r="D2559" s="302"/>
      <c r="E2559" s="302"/>
      <c r="F2559" s="301"/>
      <c r="G2559" s="301"/>
      <c r="H2559" s="322"/>
      <c r="I2559" s="322"/>
      <c r="J2559" s="322"/>
      <c r="K2559" s="364"/>
      <c r="L2559" s="322"/>
      <c r="M2559" s="364"/>
    </row>
    <row r="2560" spans="1:13" x14ac:dyDescent="0.35">
      <c r="A2560" s="301"/>
      <c r="B2560" s="301"/>
      <c r="C2560" s="301"/>
      <c r="D2560" s="302"/>
      <c r="E2560" s="302"/>
      <c r="F2560" s="301"/>
      <c r="G2560" s="301"/>
      <c r="H2560" s="322"/>
      <c r="I2560" s="322"/>
      <c r="J2560" s="322"/>
      <c r="K2560" s="364"/>
      <c r="L2560" s="322"/>
      <c r="M2560" s="364"/>
    </row>
    <row r="2561" spans="1:13" x14ac:dyDescent="0.35">
      <c r="A2561" s="301"/>
      <c r="B2561" s="301"/>
      <c r="C2561" s="301"/>
      <c r="D2561" s="302"/>
      <c r="E2561" s="302"/>
      <c r="F2561" s="301"/>
      <c r="G2561" s="301"/>
      <c r="H2561" s="322"/>
      <c r="I2561" s="322"/>
      <c r="J2561" s="322"/>
      <c r="K2561" s="364"/>
      <c r="L2561" s="322"/>
      <c r="M2561" s="364"/>
    </row>
    <row r="2562" spans="1:13" x14ac:dyDescent="0.35">
      <c r="A2562" s="301"/>
      <c r="B2562" s="301"/>
      <c r="C2562" s="301"/>
      <c r="D2562" s="302"/>
      <c r="E2562" s="302"/>
      <c r="F2562" s="301"/>
      <c r="G2562" s="301"/>
      <c r="H2562" s="322"/>
      <c r="I2562" s="322"/>
      <c r="J2562" s="322"/>
      <c r="K2562" s="364"/>
      <c r="L2562" s="322"/>
      <c r="M2562" s="364"/>
    </row>
    <row r="2563" spans="1:13" x14ac:dyDescent="0.35">
      <c r="A2563" s="301"/>
      <c r="B2563" s="301"/>
      <c r="C2563" s="301"/>
      <c r="D2563" s="302"/>
      <c r="E2563" s="302"/>
      <c r="F2563" s="301"/>
      <c r="G2563" s="301"/>
      <c r="H2563" s="322"/>
      <c r="I2563" s="322"/>
      <c r="J2563" s="322"/>
      <c r="K2563" s="364"/>
      <c r="L2563" s="322"/>
      <c r="M2563" s="364"/>
    </row>
    <row r="2564" spans="1:13" x14ac:dyDescent="0.35">
      <c r="A2564" s="301"/>
      <c r="B2564" s="301"/>
      <c r="C2564" s="301"/>
      <c r="D2564" s="302"/>
      <c r="E2564" s="302"/>
      <c r="F2564" s="301"/>
      <c r="G2564" s="301"/>
      <c r="H2564" s="322"/>
      <c r="I2564" s="322"/>
      <c r="J2564" s="322"/>
      <c r="K2564" s="364"/>
      <c r="L2564" s="322"/>
      <c r="M2564" s="364"/>
    </row>
    <row r="2565" spans="1:13" x14ac:dyDescent="0.35">
      <c r="A2565" s="301"/>
      <c r="B2565" s="301"/>
      <c r="C2565" s="301"/>
      <c r="D2565" s="302"/>
      <c r="E2565" s="302"/>
      <c r="F2565" s="301"/>
      <c r="G2565" s="301"/>
      <c r="H2565" s="322"/>
      <c r="I2565" s="322"/>
      <c r="J2565" s="322"/>
      <c r="K2565" s="364"/>
      <c r="L2565" s="322"/>
      <c r="M2565" s="364"/>
    </row>
    <row r="2566" spans="1:13" x14ac:dyDescent="0.35">
      <c r="A2566" s="301"/>
      <c r="B2566" s="301"/>
      <c r="C2566" s="301"/>
      <c r="D2566" s="302"/>
      <c r="E2566" s="302"/>
      <c r="F2566" s="301"/>
      <c r="G2566" s="301"/>
      <c r="H2566" s="322"/>
      <c r="I2566" s="322"/>
      <c r="J2566" s="322"/>
      <c r="K2566" s="364"/>
      <c r="L2566" s="322"/>
      <c r="M2566" s="364"/>
    </row>
    <row r="2567" spans="1:13" x14ac:dyDescent="0.35">
      <c r="A2567" s="301"/>
      <c r="B2567" s="301"/>
      <c r="C2567" s="301"/>
      <c r="D2567" s="302"/>
      <c r="E2567" s="302"/>
      <c r="F2567" s="301"/>
      <c r="G2567" s="301"/>
      <c r="H2567" s="322"/>
      <c r="I2567" s="322"/>
      <c r="J2567" s="322"/>
      <c r="K2567" s="364"/>
      <c r="L2567" s="322"/>
      <c r="M2567" s="364"/>
    </row>
    <row r="2568" spans="1:13" x14ac:dyDescent="0.35">
      <c r="A2568" s="301"/>
      <c r="B2568" s="301"/>
      <c r="C2568" s="301"/>
      <c r="D2568" s="302"/>
      <c r="E2568" s="302"/>
      <c r="F2568" s="301"/>
      <c r="G2568" s="301"/>
      <c r="H2568" s="322"/>
      <c r="I2568" s="322"/>
      <c r="J2568" s="322"/>
      <c r="K2568" s="364"/>
      <c r="L2568" s="322"/>
      <c r="M2568" s="364"/>
    </row>
    <row r="2569" spans="1:13" x14ac:dyDescent="0.35">
      <c r="A2569" s="301"/>
      <c r="B2569" s="301"/>
      <c r="C2569" s="301"/>
      <c r="D2569" s="302"/>
      <c r="E2569" s="302"/>
      <c r="F2569" s="301"/>
      <c r="G2569" s="301"/>
      <c r="H2569" s="322"/>
      <c r="I2569" s="322"/>
      <c r="J2569" s="322"/>
      <c r="K2569" s="364"/>
      <c r="L2569" s="322"/>
      <c r="M2569" s="364"/>
    </row>
    <row r="2570" spans="1:13" x14ac:dyDescent="0.35">
      <c r="A2570" s="301"/>
      <c r="B2570" s="301"/>
      <c r="C2570" s="301"/>
      <c r="D2570" s="302"/>
      <c r="E2570" s="302"/>
      <c r="F2570" s="301"/>
      <c r="G2570" s="301"/>
      <c r="H2570" s="322"/>
      <c r="I2570" s="322"/>
      <c r="J2570" s="322"/>
      <c r="K2570" s="364"/>
      <c r="L2570" s="322"/>
      <c r="M2570" s="364"/>
    </row>
    <row r="2571" spans="1:13" x14ac:dyDescent="0.35">
      <c r="A2571" s="301"/>
      <c r="B2571" s="301"/>
      <c r="C2571" s="301"/>
      <c r="D2571" s="302"/>
      <c r="E2571" s="302"/>
      <c r="F2571" s="301"/>
      <c r="G2571" s="301"/>
      <c r="H2571" s="322"/>
      <c r="I2571" s="322"/>
      <c r="J2571" s="322"/>
      <c r="K2571" s="364"/>
      <c r="L2571" s="322"/>
      <c r="M2571" s="364"/>
    </row>
    <row r="2572" spans="1:13" x14ac:dyDescent="0.35">
      <c r="A2572" s="301"/>
      <c r="B2572" s="301"/>
      <c r="C2572" s="301"/>
      <c r="D2572" s="302"/>
      <c r="E2572" s="302"/>
      <c r="F2572" s="301"/>
      <c r="G2572" s="301"/>
      <c r="H2572" s="322"/>
      <c r="I2572" s="322"/>
      <c r="J2572" s="322"/>
      <c r="K2572" s="364"/>
      <c r="L2572" s="322"/>
      <c r="M2572" s="364"/>
    </row>
    <row r="2573" spans="1:13" x14ac:dyDescent="0.35">
      <c r="A2573" s="301"/>
      <c r="B2573" s="301"/>
      <c r="C2573" s="301"/>
      <c r="D2573" s="302"/>
      <c r="E2573" s="302"/>
      <c r="F2573" s="301"/>
      <c r="G2573" s="301"/>
      <c r="H2573" s="322"/>
      <c r="I2573" s="322"/>
      <c r="J2573" s="322"/>
      <c r="K2573" s="364"/>
      <c r="L2573" s="322"/>
      <c r="M2573" s="364"/>
    </row>
    <row r="2574" spans="1:13" x14ac:dyDescent="0.35">
      <c r="A2574" s="301"/>
      <c r="B2574" s="301"/>
      <c r="C2574" s="301"/>
      <c r="D2574" s="302"/>
      <c r="E2574" s="302"/>
      <c r="F2574" s="301"/>
      <c r="G2574" s="301"/>
      <c r="H2574" s="322"/>
      <c r="I2574" s="322"/>
      <c r="J2574" s="322"/>
      <c r="K2574" s="364"/>
      <c r="L2574" s="322"/>
      <c r="M2574" s="364"/>
    </row>
    <row r="2575" spans="1:13" x14ac:dyDescent="0.35">
      <c r="A2575" s="301"/>
      <c r="B2575" s="301"/>
      <c r="C2575" s="301"/>
      <c r="D2575" s="302"/>
      <c r="E2575" s="302"/>
      <c r="F2575" s="301"/>
      <c r="G2575" s="301"/>
      <c r="H2575" s="322"/>
      <c r="I2575" s="322"/>
      <c r="J2575" s="322"/>
      <c r="K2575" s="364"/>
      <c r="L2575" s="322"/>
      <c r="M2575" s="364"/>
    </row>
    <row r="2576" spans="1:13" x14ac:dyDescent="0.35">
      <c r="A2576" s="301"/>
      <c r="B2576" s="301"/>
      <c r="C2576" s="301"/>
      <c r="D2576" s="302"/>
      <c r="E2576" s="302"/>
      <c r="F2576" s="301"/>
      <c r="G2576" s="301"/>
      <c r="H2576" s="322"/>
      <c r="I2576" s="322"/>
      <c r="J2576" s="322"/>
      <c r="K2576" s="364"/>
      <c r="L2576" s="322"/>
      <c r="M2576" s="364"/>
    </row>
    <row r="2577" spans="1:13" x14ac:dyDescent="0.35">
      <c r="A2577" s="301"/>
      <c r="B2577" s="301"/>
      <c r="C2577" s="301"/>
      <c r="D2577" s="302"/>
      <c r="E2577" s="302"/>
      <c r="F2577" s="301"/>
      <c r="G2577" s="301"/>
      <c r="H2577" s="322"/>
      <c r="I2577" s="322"/>
      <c r="J2577" s="322"/>
      <c r="K2577" s="364"/>
      <c r="L2577" s="322"/>
      <c r="M2577" s="364"/>
    </row>
    <row r="2578" spans="1:13" x14ac:dyDescent="0.35">
      <c r="A2578" s="301"/>
      <c r="B2578" s="301"/>
      <c r="C2578" s="301"/>
      <c r="D2578" s="302"/>
      <c r="E2578" s="302"/>
      <c r="F2578" s="301"/>
      <c r="G2578" s="301"/>
      <c r="H2578" s="322"/>
      <c r="I2578" s="322"/>
      <c r="J2578" s="322"/>
      <c r="K2578" s="364"/>
      <c r="L2578" s="322"/>
      <c r="M2578" s="364"/>
    </row>
    <row r="2579" spans="1:13" x14ac:dyDescent="0.35">
      <c r="A2579" s="301"/>
      <c r="B2579" s="301"/>
      <c r="C2579" s="301"/>
      <c r="D2579" s="302"/>
      <c r="E2579" s="302"/>
      <c r="F2579" s="301"/>
      <c r="G2579" s="301"/>
      <c r="H2579" s="322"/>
      <c r="I2579" s="322"/>
      <c r="J2579" s="322"/>
      <c r="K2579" s="364"/>
      <c r="L2579" s="322"/>
      <c r="M2579" s="364"/>
    </row>
    <row r="2580" spans="1:13" x14ac:dyDescent="0.35">
      <c r="A2580" s="301"/>
      <c r="B2580" s="301"/>
      <c r="C2580" s="301"/>
      <c r="D2580" s="302"/>
      <c r="E2580" s="302"/>
      <c r="F2580" s="301"/>
      <c r="G2580" s="301"/>
      <c r="H2580" s="322"/>
      <c r="I2580" s="322"/>
      <c r="J2580" s="322"/>
      <c r="K2580" s="364"/>
      <c r="L2580" s="322"/>
      <c r="M2580" s="364"/>
    </row>
    <row r="2581" spans="1:13" x14ac:dyDescent="0.35">
      <c r="A2581" s="301"/>
      <c r="B2581" s="301"/>
      <c r="C2581" s="301"/>
      <c r="D2581" s="302"/>
      <c r="E2581" s="302"/>
      <c r="F2581" s="301"/>
      <c r="G2581" s="301"/>
      <c r="H2581" s="322"/>
      <c r="I2581" s="322"/>
      <c r="J2581" s="322"/>
      <c r="K2581" s="364"/>
      <c r="L2581" s="322"/>
      <c r="M2581" s="364"/>
    </row>
    <row r="2582" spans="1:13" x14ac:dyDescent="0.35">
      <c r="A2582" s="301"/>
      <c r="B2582" s="301"/>
      <c r="C2582" s="301"/>
      <c r="D2582" s="302"/>
      <c r="E2582" s="302"/>
      <c r="F2582" s="301"/>
      <c r="G2582" s="301"/>
      <c r="H2582" s="322"/>
      <c r="I2582" s="322"/>
      <c r="J2582" s="322"/>
      <c r="K2582" s="364"/>
      <c r="L2582" s="322"/>
      <c r="M2582" s="364"/>
    </row>
    <row r="2583" spans="1:13" x14ac:dyDescent="0.35">
      <c r="A2583" s="301"/>
      <c r="B2583" s="301"/>
      <c r="C2583" s="301"/>
      <c r="D2583" s="302"/>
      <c r="E2583" s="302"/>
      <c r="F2583" s="301"/>
      <c r="G2583" s="301"/>
      <c r="H2583" s="322"/>
      <c r="I2583" s="322"/>
      <c r="J2583" s="322"/>
      <c r="K2583" s="364"/>
      <c r="L2583" s="322"/>
      <c r="M2583" s="364"/>
    </row>
    <row r="2584" spans="1:13" x14ac:dyDescent="0.35">
      <c r="A2584" s="301"/>
      <c r="B2584" s="301"/>
      <c r="C2584" s="301"/>
      <c r="D2584" s="302"/>
      <c r="E2584" s="302"/>
      <c r="F2584" s="301"/>
      <c r="G2584" s="301"/>
      <c r="H2584" s="322"/>
      <c r="I2584" s="322"/>
      <c r="J2584" s="322"/>
      <c r="K2584" s="364"/>
      <c r="L2584" s="322"/>
      <c r="M2584" s="364"/>
    </row>
    <row r="2585" spans="1:13" x14ac:dyDescent="0.35">
      <c r="A2585" s="301"/>
      <c r="B2585" s="301"/>
      <c r="C2585" s="301"/>
      <c r="D2585" s="302"/>
      <c r="E2585" s="302"/>
      <c r="F2585" s="301"/>
      <c r="G2585" s="301"/>
      <c r="H2585" s="322"/>
      <c r="I2585" s="322"/>
      <c r="J2585" s="322"/>
      <c r="K2585" s="364"/>
      <c r="L2585" s="322"/>
      <c r="M2585" s="364"/>
    </row>
    <row r="2586" spans="1:13" x14ac:dyDescent="0.35">
      <c r="A2586" s="301"/>
      <c r="B2586" s="301"/>
      <c r="C2586" s="301"/>
      <c r="D2586" s="302"/>
      <c r="E2586" s="302"/>
      <c r="F2586" s="301"/>
      <c r="G2586" s="301"/>
      <c r="H2586" s="322"/>
      <c r="I2586" s="322"/>
      <c r="J2586" s="322"/>
      <c r="K2586" s="364"/>
      <c r="L2586" s="322"/>
      <c r="M2586" s="364"/>
    </row>
    <row r="2587" spans="1:13" x14ac:dyDescent="0.35">
      <c r="A2587" s="301"/>
      <c r="B2587" s="301"/>
      <c r="C2587" s="301"/>
      <c r="D2587" s="302"/>
      <c r="E2587" s="302"/>
      <c r="F2587" s="301"/>
      <c r="G2587" s="301"/>
      <c r="H2587" s="322"/>
      <c r="I2587" s="322"/>
      <c r="J2587" s="322"/>
      <c r="K2587" s="364"/>
      <c r="L2587" s="322"/>
      <c r="M2587" s="364"/>
    </row>
    <row r="2588" spans="1:13" x14ac:dyDescent="0.35">
      <c r="A2588" s="301"/>
      <c r="B2588" s="301"/>
      <c r="C2588" s="301"/>
      <c r="D2588" s="302"/>
      <c r="E2588" s="302"/>
      <c r="F2588" s="301"/>
      <c r="G2588" s="301"/>
      <c r="H2588" s="322"/>
      <c r="I2588" s="322"/>
      <c r="J2588" s="322"/>
      <c r="K2588" s="364"/>
      <c r="L2588" s="322"/>
      <c r="M2588" s="364"/>
    </row>
    <row r="2589" spans="1:13" x14ac:dyDescent="0.35">
      <c r="A2589" s="301"/>
      <c r="B2589" s="301"/>
      <c r="C2589" s="301"/>
      <c r="D2589" s="302"/>
      <c r="E2589" s="302"/>
      <c r="F2589" s="301"/>
      <c r="G2589" s="301"/>
      <c r="H2589" s="322"/>
      <c r="I2589" s="322"/>
      <c r="J2589" s="322"/>
      <c r="K2589" s="364"/>
      <c r="L2589" s="322"/>
      <c r="M2589" s="364"/>
    </row>
    <row r="2590" spans="1:13" x14ac:dyDescent="0.35">
      <c r="A2590" s="301"/>
      <c r="B2590" s="301"/>
      <c r="C2590" s="301"/>
      <c r="D2590" s="302"/>
      <c r="E2590" s="302"/>
      <c r="F2590" s="301"/>
      <c r="G2590" s="301"/>
      <c r="H2590" s="322"/>
      <c r="I2590" s="322"/>
      <c r="J2590" s="322"/>
      <c r="K2590" s="364"/>
      <c r="L2590" s="322"/>
      <c r="M2590" s="364"/>
    </row>
    <row r="2591" spans="1:13" x14ac:dyDescent="0.35">
      <c r="A2591" s="301"/>
      <c r="B2591" s="301"/>
      <c r="C2591" s="301"/>
      <c r="D2591" s="302"/>
      <c r="E2591" s="302"/>
      <c r="F2591" s="301"/>
      <c r="G2591" s="301"/>
      <c r="H2591" s="322"/>
      <c r="I2591" s="322"/>
      <c r="J2591" s="322"/>
      <c r="K2591" s="364"/>
      <c r="L2591" s="322"/>
      <c r="M2591" s="364"/>
    </row>
    <row r="2592" spans="1:13" x14ac:dyDescent="0.35">
      <c r="A2592" s="301"/>
      <c r="B2592" s="301"/>
      <c r="C2592" s="301"/>
      <c r="D2592" s="302"/>
      <c r="E2592" s="302"/>
      <c r="F2592" s="301"/>
      <c r="G2592" s="301"/>
      <c r="H2592" s="322"/>
      <c r="I2592" s="322"/>
      <c r="J2592" s="322"/>
      <c r="K2592" s="364"/>
      <c r="L2592" s="322"/>
      <c r="M2592" s="364"/>
    </row>
    <row r="2593" spans="1:13" x14ac:dyDescent="0.35">
      <c r="A2593" s="301"/>
      <c r="B2593" s="301"/>
      <c r="C2593" s="301"/>
      <c r="D2593" s="302"/>
      <c r="E2593" s="302"/>
      <c r="F2593" s="301"/>
      <c r="G2593" s="301"/>
      <c r="H2593" s="322"/>
      <c r="I2593" s="322"/>
      <c r="J2593" s="322"/>
      <c r="K2593" s="364"/>
      <c r="L2593" s="322"/>
      <c r="M2593" s="364"/>
    </row>
    <row r="2594" spans="1:13" x14ac:dyDescent="0.35">
      <c r="A2594" s="301"/>
      <c r="B2594" s="301"/>
      <c r="C2594" s="301"/>
      <c r="D2594" s="302"/>
      <c r="E2594" s="302"/>
      <c r="F2594" s="301"/>
      <c r="G2594" s="301"/>
      <c r="H2594" s="322"/>
      <c r="I2594" s="322"/>
      <c r="J2594" s="322"/>
      <c r="K2594" s="364"/>
      <c r="L2594" s="322"/>
      <c r="M2594" s="364"/>
    </row>
    <row r="2595" spans="1:13" x14ac:dyDescent="0.35">
      <c r="A2595" s="301"/>
      <c r="B2595" s="301"/>
      <c r="C2595" s="301"/>
      <c r="D2595" s="302"/>
      <c r="E2595" s="302"/>
      <c r="F2595" s="301"/>
      <c r="G2595" s="301"/>
      <c r="H2595" s="322"/>
      <c r="I2595" s="322"/>
      <c r="J2595" s="322"/>
      <c r="K2595" s="364"/>
      <c r="L2595" s="322"/>
      <c r="M2595" s="364"/>
    </row>
    <row r="2596" spans="1:13" x14ac:dyDescent="0.35">
      <c r="A2596" s="301"/>
      <c r="B2596" s="301"/>
      <c r="C2596" s="301"/>
      <c r="D2596" s="302"/>
      <c r="E2596" s="302"/>
      <c r="F2596" s="301"/>
      <c r="G2596" s="301"/>
      <c r="H2596" s="322"/>
      <c r="I2596" s="322"/>
      <c r="J2596" s="322"/>
      <c r="K2596" s="364"/>
      <c r="L2596" s="322"/>
      <c r="M2596" s="364"/>
    </row>
    <row r="2597" spans="1:13" x14ac:dyDescent="0.35">
      <c r="A2597" s="301"/>
      <c r="B2597" s="301"/>
      <c r="C2597" s="301"/>
      <c r="D2597" s="302"/>
      <c r="E2597" s="302"/>
      <c r="F2597" s="301"/>
      <c r="G2597" s="301"/>
      <c r="H2597" s="322"/>
      <c r="I2597" s="322"/>
      <c r="J2597" s="322"/>
      <c r="K2597" s="364"/>
      <c r="L2597" s="322"/>
      <c r="M2597" s="364"/>
    </row>
    <row r="2598" spans="1:13" x14ac:dyDescent="0.35">
      <c r="A2598" s="301"/>
      <c r="B2598" s="301"/>
      <c r="C2598" s="301"/>
      <c r="D2598" s="302"/>
      <c r="E2598" s="302"/>
      <c r="F2598" s="301"/>
      <c r="G2598" s="301"/>
      <c r="H2598" s="322"/>
      <c r="I2598" s="322"/>
      <c r="J2598" s="322"/>
      <c r="K2598" s="364"/>
      <c r="L2598" s="322"/>
      <c r="M2598" s="364"/>
    </row>
    <row r="2599" spans="1:13" x14ac:dyDescent="0.35">
      <c r="A2599" s="301"/>
      <c r="B2599" s="301"/>
      <c r="C2599" s="301"/>
      <c r="D2599" s="302"/>
      <c r="E2599" s="302"/>
      <c r="F2599" s="301"/>
      <c r="G2599" s="301"/>
      <c r="H2599" s="322"/>
      <c r="I2599" s="322"/>
      <c r="J2599" s="322"/>
      <c r="K2599" s="364"/>
      <c r="L2599" s="322"/>
      <c r="M2599" s="364"/>
    </row>
    <row r="2600" spans="1:13" x14ac:dyDescent="0.35">
      <c r="A2600" s="301"/>
      <c r="B2600" s="301"/>
      <c r="C2600" s="301"/>
      <c r="D2600" s="302"/>
      <c r="E2600" s="302"/>
      <c r="F2600" s="301"/>
      <c r="G2600" s="301"/>
      <c r="H2600" s="322"/>
      <c r="I2600" s="322"/>
      <c r="J2600" s="322"/>
      <c r="K2600" s="364"/>
      <c r="L2600" s="322"/>
      <c r="M2600" s="364"/>
    </row>
    <row r="2601" spans="1:13" x14ac:dyDescent="0.35">
      <c r="A2601" s="301"/>
      <c r="B2601" s="301"/>
      <c r="C2601" s="301"/>
      <c r="D2601" s="302"/>
      <c r="E2601" s="302"/>
      <c r="F2601" s="301"/>
      <c r="G2601" s="301"/>
      <c r="H2601" s="322"/>
      <c r="I2601" s="322"/>
      <c r="J2601" s="322"/>
      <c r="K2601" s="364"/>
      <c r="L2601" s="322"/>
      <c r="M2601" s="364"/>
    </row>
    <row r="2602" spans="1:13" x14ac:dyDescent="0.35">
      <c r="A2602" s="301"/>
      <c r="B2602" s="301"/>
      <c r="C2602" s="301"/>
      <c r="D2602" s="302"/>
      <c r="E2602" s="302"/>
      <c r="F2602" s="301"/>
      <c r="G2602" s="301"/>
      <c r="H2602" s="322"/>
      <c r="I2602" s="322"/>
      <c r="J2602" s="322"/>
      <c r="K2602" s="364"/>
      <c r="L2602" s="322"/>
      <c r="M2602" s="364"/>
    </row>
    <row r="2603" spans="1:13" x14ac:dyDescent="0.35">
      <c r="A2603" s="301"/>
      <c r="B2603" s="301"/>
      <c r="C2603" s="301"/>
      <c r="D2603" s="302"/>
      <c r="E2603" s="302"/>
      <c r="F2603" s="301"/>
      <c r="G2603" s="301"/>
      <c r="H2603" s="322"/>
      <c r="I2603" s="322"/>
      <c r="J2603" s="322"/>
      <c r="K2603" s="364"/>
      <c r="L2603" s="322"/>
      <c r="M2603" s="364"/>
    </row>
    <row r="2604" spans="1:13" x14ac:dyDescent="0.35">
      <c r="A2604" s="301"/>
      <c r="B2604" s="301"/>
      <c r="C2604" s="301"/>
      <c r="D2604" s="302"/>
      <c r="E2604" s="302"/>
      <c r="F2604" s="301"/>
      <c r="G2604" s="301"/>
      <c r="H2604" s="322"/>
      <c r="I2604" s="322"/>
      <c r="J2604" s="322"/>
      <c r="K2604" s="364"/>
      <c r="L2604" s="322"/>
      <c r="M2604" s="364"/>
    </row>
    <row r="2605" spans="1:13" x14ac:dyDescent="0.35">
      <c r="A2605" s="301"/>
      <c r="B2605" s="301"/>
      <c r="C2605" s="301"/>
      <c r="D2605" s="302"/>
      <c r="E2605" s="302"/>
      <c r="F2605" s="301"/>
      <c r="G2605" s="301"/>
      <c r="H2605" s="322"/>
      <c r="I2605" s="322"/>
      <c r="J2605" s="322"/>
      <c r="K2605" s="364"/>
      <c r="L2605" s="322"/>
      <c r="M2605" s="364"/>
    </row>
    <row r="2606" spans="1:13" x14ac:dyDescent="0.35">
      <c r="A2606" s="301"/>
      <c r="B2606" s="301"/>
      <c r="C2606" s="301"/>
      <c r="D2606" s="302"/>
      <c r="E2606" s="302"/>
      <c r="F2606" s="301"/>
      <c r="G2606" s="301"/>
      <c r="H2606" s="322"/>
      <c r="I2606" s="322"/>
      <c r="J2606" s="322"/>
      <c r="K2606" s="364"/>
      <c r="L2606" s="322"/>
      <c r="M2606" s="364"/>
    </row>
    <row r="2607" spans="1:13" x14ac:dyDescent="0.35">
      <c r="A2607" s="301"/>
      <c r="B2607" s="301"/>
      <c r="C2607" s="301"/>
      <c r="D2607" s="302"/>
      <c r="E2607" s="302"/>
      <c r="F2607" s="301"/>
      <c r="G2607" s="301"/>
      <c r="H2607" s="322"/>
      <c r="I2607" s="322"/>
      <c r="J2607" s="322"/>
      <c r="K2607" s="364"/>
      <c r="L2607" s="322"/>
      <c r="M2607" s="364"/>
    </row>
    <row r="2608" spans="1:13" x14ac:dyDescent="0.35">
      <c r="A2608" s="301"/>
      <c r="B2608" s="301"/>
      <c r="C2608" s="301"/>
      <c r="D2608" s="302"/>
      <c r="E2608" s="302"/>
      <c r="F2608" s="301"/>
      <c r="G2608" s="301"/>
      <c r="H2608" s="322"/>
      <c r="I2608" s="322"/>
      <c r="J2608" s="322"/>
      <c r="K2608" s="364"/>
      <c r="L2608" s="322"/>
      <c r="M2608" s="364"/>
    </row>
    <row r="2609" spans="1:13" x14ac:dyDescent="0.35">
      <c r="A2609" s="301"/>
      <c r="B2609" s="301"/>
      <c r="C2609" s="301"/>
      <c r="D2609" s="302"/>
      <c r="E2609" s="302"/>
      <c r="F2609" s="301"/>
      <c r="G2609" s="301"/>
      <c r="H2609" s="322"/>
      <c r="I2609" s="322"/>
      <c r="J2609" s="322"/>
      <c r="K2609" s="364"/>
      <c r="L2609" s="322"/>
      <c r="M2609" s="364"/>
    </row>
    <row r="2610" spans="1:13" x14ac:dyDescent="0.35">
      <c r="A2610" s="301"/>
      <c r="B2610" s="301"/>
      <c r="C2610" s="301"/>
      <c r="D2610" s="302"/>
      <c r="E2610" s="302"/>
      <c r="F2610" s="301"/>
      <c r="G2610" s="301"/>
      <c r="H2610" s="322"/>
      <c r="I2610" s="322"/>
      <c r="J2610" s="322"/>
      <c r="K2610" s="364"/>
      <c r="L2610" s="322"/>
      <c r="M2610" s="364"/>
    </row>
    <row r="2611" spans="1:13" x14ac:dyDescent="0.35">
      <c r="A2611" s="301"/>
      <c r="B2611" s="301"/>
      <c r="C2611" s="301"/>
      <c r="D2611" s="302"/>
      <c r="E2611" s="302"/>
      <c r="F2611" s="301"/>
      <c r="G2611" s="301"/>
      <c r="H2611" s="322"/>
      <c r="I2611" s="322"/>
      <c r="J2611" s="322"/>
      <c r="K2611" s="364"/>
      <c r="L2611" s="322"/>
      <c r="M2611" s="364"/>
    </row>
    <row r="2612" spans="1:13" x14ac:dyDescent="0.35">
      <c r="A2612" s="301"/>
      <c r="B2612" s="301"/>
      <c r="C2612" s="301"/>
      <c r="D2612" s="302"/>
      <c r="E2612" s="302"/>
      <c r="F2612" s="301"/>
      <c r="G2612" s="301"/>
      <c r="H2612" s="322"/>
      <c r="I2612" s="322"/>
      <c r="J2612" s="322"/>
      <c r="K2612" s="364"/>
      <c r="L2612" s="322"/>
      <c r="M2612" s="364"/>
    </row>
    <row r="2613" spans="1:13" x14ac:dyDescent="0.35">
      <c r="A2613" s="301"/>
      <c r="B2613" s="301"/>
      <c r="C2613" s="301"/>
      <c r="D2613" s="302"/>
      <c r="E2613" s="302"/>
      <c r="F2613" s="301"/>
      <c r="G2613" s="301"/>
      <c r="H2613" s="322"/>
      <c r="I2613" s="322"/>
      <c r="J2613" s="322"/>
      <c r="K2613" s="364"/>
      <c r="L2613" s="322"/>
      <c r="M2613" s="364"/>
    </row>
    <row r="2614" spans="1:13" x14ac:dyDescent="0.35">
      <c r="A2614" s="301"/>
      <c r="B2614" s="301"/>
      <c r="C2614" s="301"/>
      <c r="D2614" s="302"/>
      <c r="E2614" s="302"/>
      <c r="F2614" s="301"/>
      <c r="G2614" s="301"/>
      <c r="H2614" s="322"/>
      <c r="I2614" s="322"/>
      <c r="J2614" s="322"/>
      <c r="K2614" s="364"/>
      <c r="L2614" s="322"/>
      <c r="M2614" s="364"/>
    </row>
    <row r="2615" spans="1:13" x14ac:dyDescent="0.35">
      <c r="A2615" s="301"/>
      <c r="B2615" s="301"/>
      <c r="C2615" s="301"/>
      <c r="D2615" s="302"/>
      <c r="E2615" s="302"/>
      <c r="F2615" s="301"/>
      <c r="G2615" s="301"/>
      <c r="H2615" s="322"/>
      <c r="I2615" s="322"/>
      <c r="J2615" s="322"/>
      <c r="K2615" s="364"/>
      <c r="L2615" s="322"/>
      <c r="M2615" s="364"/>
    </row>
    <row r="2616" spans="1:13" x14ac:dyDescent="0.35">
      <c r="A2616" s="301"/>
      <c r="B2616" s="301"/>
      <c r="C2616" s="301"/>
      <c r="D2616" s="302"/>
      <c r="E2616" s="302"/>
      <c r="F2616" s="301"/>
      <c r="G2616" s="301"/>
      <c r="H2616" s="322"/>
      <c r="I2616" s="322"/>
      <c r="J2616" s="322"/>
      <c r="K2616" s="364"/>
      <c r="L2616" s="322"/>
      <c r="M2616" s="364"/>
    </row>
    <row r="2617" spans="1:13" x14ac:dyDescent="0.35">
      <c r="A2617" s="301"/>
      <c r="B2617" s="301"/>
      <c r="C2617" s="301"/>
      <c r="D2617" s="302"/>
      <c r="E2617" s="302"/>
      <c r="F2617" s="301"/>
      <c r="G2617" s="301"/>
      <c r="H2617" s="322"/>
      <c r="I2617" s="322"/>
      <c r="J2617" s="322"/>
      <c r="K2617" s="364"/>
      <c r="L2617" s="322"/>
      <c r="M2617" s="364"/>
    </row>
    <row r="2618" spans="1:13" x14ac:dyDescent="0.35">
      <c r="A2618" s="301"/>
      <c r="B2618" s="301"/>
      <c r="C2618" s="301"/>
      <c r="D2618" s="302"/>
      <c r="E2618" s="302"/>
      <c r="F2618" s="301"/>
      <c r="G2618" s="301"/>
      <c r="H2618" s="322"/>
      <c r="I2618" s="322"/>
      <c r="J2618" s="322"/>
      <c r="K2618" s="364"/>
      <c r="L2618" s="322"/>
      <c r="M2618" s="364"/>
    </row>
    <row r="2619" spans="1:13" x14ac:dyDescent="0.35">
      <c r="A2619" s="301"/>
      <c r="B2619" s="301"/>
      <c r="C2619" s="301"/>
      <c r="D2619" s="302"/>
      <c r="E2619" s="302"/>
      <c r="F2619" s="301"/>
      <c r="G2619" s="301"/>
      <c r="H2619" s="322"/>
      <c r="I2619" s="322"/>
      <c r="J2619" s="322"/>
      <c r="K2619" s="364"/>
      <c r="L2619" s="322"/>
      <c r="M2619" s="364"/>
    </row>
    <row r="2620" spans="1:13" x14ac:dyDescent="0.35">
      <c r="A2620" s="301"/>
      <c r="B2620" s="301"/>
      <c r="C2620" s="301"/>
      <c r="D2620" s="302"/>
      <c r="E2620" s="302"/>
      <c r="F2620" s="301"/>
      <c r="G2620" s="301"/>
      <c r="H2620" s="322"/>
      <c r="I2620" s="322"/>
      <c r="J2620" s="322"/>
      <c r="K2620" s="364"/>
      <c r="L2620" s="322"/>
      <c r="M2620" s="364"/>
    </row>
    <row r="2621" spans="1:13" x14ac:dyDescent="0.35">
      <c r="A2621" s="301"/>
      <c r="B2621" s="301"/>
      <c r="C2621" s="301"/>
      <c r="D2621" s="302"/>
      <c r="E2621" s="302"/>
      <c r="F2621" s="301"/>
      <c r="G2621" s="301"/>
      <c r="H2621" s="322"/>
      <c r="I2621" s="322"/>
      <c r="J2621" s="322"/>
      <c r="K2621" s="364"/>
      <c r="L2621" s="322"/>
      <c r="M2621" s="364"/>
    </row>
    <row r="2622" spans="1:13" x14ac:dyDescent="0.35">
      <c r="A2622" s="301"/>
      <c r="B2622" s="301"/>
      <c r="C2622" s="301"/>
      <c r="D2622" s="302"/>
      <c r="E2622" s="302"/>
      <c r="F2622" s="301"/>
      <c r="G2622" s="301"/>
      <c r="H2622" s="322"/>
      <c r="I2622" s="322"/>
      <c r="J2622" s="322"/>
      <c r="K2622" s="364"/>
      <c r="L2622" s="322"/>
      <c r="M2622" s="364"/>
    </row>
    <row r="2623" spans="1:13" x14ac:dyDescent="0.35">
      <c r="A2623" s="301"/>
      <c r="B2623" s="301"/>
      <c r="C2623" s="301"/>
      <c r="D2623" s="302"/>
      <c r="E2623" s="302"/>
      <c r="F2623" s="301"/>
      <c r="G2623" s="301"/>
      <c r="H2623" s="322"/>
      <c r="I2623" s="322"/>
      <c r="J2623" s="322"/>
      <c r="K2623" s="364"/>
      <c r="L2623" s="322"/>
      <c r="M2623" s="364"/>
    </row>
    <row r="2624" spans="1:13" x14ac:dyDescent="0.35">
      <c r="A2624" s="301"/>
      <c r="B2624" s="301"/>
      <c r="C2624" s="301"/>
      <c r="D2624" s="302"/>
      <c r="E2624" s="302"/>
      <c r="F2624" s="301"/>
      <c r="G2624" s="301"/>
      <c r="H2624" s="322"/>
      <c r="I2624" s="322"/>
      <c r="J2624" s="322"/>
      <c r="K2624" s="364"/>
      <c r="L2624" s="322"/>
      <c r="M2624" s="364"/>
    </row>
    <row r="2625" spans="1:13" x14ac:dyDescent="0.35">
      <c r="A2625" s="301"/>
      <c r="B2625" s="301"/>
      <c r="C2625" s="301"/>
      <c r="D2625" s="302"/>
      <c r="E2625" s="302"/>
      <c r="F2625" s="301"/>
      <c r="G2625" s="301"/>
      <c r="H2625" s="322"/>
      <c r="I2625" s="322"/>
      <c r="J2625" s="322"/>
      <c r="K2625" s="364"/>
      <c r="L2625" s="322"/>
      <c r="M2625" s="364"/>
    </row>
    <row r="2626" spans="1:13" x14ac:dyDescent="0.35">
      <c r="A2626" s="301"/>
      <c r="B2626" s="301"/>
      <c r="C2626" s="301"/>
      <c r="D2626" s="302"/>
      <c r="E2626" s="302"/>
      <c r="F2626" s="301"/>
      <c r="G2626" s="301"/>
      <c r="H2626" s="322"/>
      <c r="I2626" s="322"/>
      <c r="J2626" s="322"/>
      <c r="K2626" s="364"/>
      <c r="L2626" s="322"/>
      <c r="M2626" s="364"/>
    </row>
    <row r="2627" spans="1:13" x14ac:dyDescent="0.35">
      <c r="A2627" s="301"/>
      <c r="B2627" s="301"/>
      <c r="C2627" s="301"/>
      <c r="D2627" s="302"/>
      <c r="E2627" s="302"/>
      <c r="F2627" s="301"/>
      <c r="G2627" s="301"/>
      <c r="H2627" s="322"/>
      <c r="I2627" s="322"/>
      <c r="J2627" s="322"/>
      <c r="K2627" s="364"/>
      <c r="L2627" s="322"/>
      <c r="M2627" s="364"/>
    </row>
    <row r="2628" spans="1:13" x14ac:dyDescent="0.35">
      <c r="A2628" s="301"/>
      <c r="B2628" s="301"/>
      <c r="C2628" s="301"/>
      <c r="D2628" s="302"/>
      <c r="E2628" s="302"/>
      <c r="F2628" s="301"/>
      <c r="G2628" s="301"/>
      <c r="H2628" s="322"/>
      <c r="I2628" s="322"/>
      <c r="J2628" s="322"/>
      <c r="K2628" s="364"/>
      <c r="L2628" s="322"/>
      <c r="M2628" s="364"/>
    </row>
    <row r="2629" spans="1:13" x14ac:dyDescent="0.35">
      <c r="A2629" s="301"/>
      <c r="B2629" s="301"/>
      <c r="C2629" s="301"/>
      <c r="D2629" s="302"/>
      <c r="E2629" s="302"/>
      <c r="F2629" s="301"/>
      <c r="G2629" s="301"/>
      <c r="H2629" s="322"/>
      <c r="I2629" s="322"/>
      <c r="J2629" s="322"/>
      <c r="K2629" s="364"/>
      <c r="L2629" s="322"/>
      <c r="M2629" s="364"/>
    </row>
    <row r="2630" spans="1:13" x14ac:dyDescent="0.35">
      <c r="A2630" s="301"/>
      <c r="B2630" s="301"/>
      <c r="C2630" s="301"/>
      <c r="D2630" s="302"/>
      <c r="E2630" s="302"/>
      <c r="F2630" s="301"/>
      <c r="G2630" s="301"/>
      <c r="H2630" s="322"/>
      <c r="I2630" s="322"/>
      <c r="J2630" s="322"/>
      <c r="K2630" s="364"/>
      <c r="L2630" s="322"/>
      <c r="M2630" s="364"/>
    </row>
    <row r="2631" spans="1:13" x14ac:dyDescent="0.35">
      <c r="A2631" s="301"/>
      <c r="B2631" s="301"/>
      <c r="C2631" s="301"/>
      <c r="D2631" s="302"/>
      <c r="E2631" s="302"/>
      <c r="F2631" s="301"/>
      <c r="G2631" s="301"/>
      <c r="H2631" s="322"/>
      <c r="I2631" s="322"/>
      <c r="J2631" s="322"/>
      <c r="K2631" s="364"/>
      <c r="L2631" s="322"/>
      <c r="M2631" s="364"/>
    </row>
    <row r="2632" spans="1:13" x14ac:dyDescent="0.35">
      <c r="A2632" s="301"/>
      <c r="B2632" s="301"/>
      <c r="C2632" s="301"/>
      <c r="D2632" s="302"/>
      <c r="E2632" s="302"/>
      <c r="F2632" s="301"/>
      <c r="G2632" s="301"/>
      <c r="H2632" s="322"/>
      <c r="I2632" s="322"/>
      <c r="J2632" s="322"/>
      <c r="K2632" s="364"/>
      <c r="L2632" s="322"/>
      <c r="M2632" s="364"/>
    </row>
    <row r="2633" spans="1:13" x14ac:dyDescent="0.35">
      <c r="A2633" s="301"/>
      <c r="B2633" s="301"/>
      <c r="C2633" s="301"/>
      <c r="D2633" s="302"/>
      <c r="E2633" s="302"/>
      <c r="F2633" s="301"/>
      <c r="G2633" s="301"/>
      <c r="H2633" s="322"/>
      <c r="I2633" s="322"/>
      <c r="J2633" s="322"/>
      <c r="K2633" s="364"/>
      <c r="L2633" s="322"/>
      <c r="M2633" s="364"/>
    </row>
    <row r="2634" spans="1:13" x14ac:dyDescent="0.35">
      <c r="A2634" s="301"/>
      <c r="B2634" s="301"/>
      <c r="C2634" s="301"/>
      <c r="D2634" s="302"/>
      <c r="E2634" s="302"/>
      <c r="F2634" s="301"/>
      <c r="G2634" s="301"/>
      <c r="H2634" s="322"/>
      <c r="I2634" s="322"/>
      <c r="J2634" s="322"/>
      <c r="K2634" s="364"/>
      <c r="L2634" s="322"/>
      <c r="M2634" s="364"/>
    </row>
    <row r="2635" spans="1:13" x14ac:dyDescent="0.35">
      <c r="A2635" s="301"/>
      <c r="B2635" s="301"/>
      <c r="C2635" s="301"/>
      <c r="D2635" s="302"/>
      <c r="E2635" s="302"/>
      <c r="F2635" s="301"/>
      <c r="G2635" s="301"/>
      <c r="H2635" s="322"/>
      <c r="I2635" s="322"/>
      <c r="J2635" s="322"/>
      <c r="K2635" s="364"/>
      <c r="L2635" s="322"/>
      <c r="M2635" s="364"/>
    </row>
    <row r="2636" spans="1:13" x14ac:dyDescent="0.35">
      <c r="A2636" s="301"/>
      <c r="B2636" s="301"/>
      <c r="C2636" s="301"/>
      <c r="D2636" s="302"/>
      <c r="E2636" s="302"/>
      <c r="F2636" s="301"/>
      <c r="G2636" s="301"/>
      <c r="H2636" s="322"/>
      <c r="I2636" s="322"/>
      <c r="J2636" s="322"/>
      <c r="K2636" s="364"/>
      <c r="L2636" s="322"/>
      <c r="M2636" s="364"/>
    </row>
    <row r="2637" spans="1:13" x14ac:dyDescent="0.35">
      <c r="A2637" s="301"/>
      <c r="B2637" s="301"/>
      <c r="C2637" s="301"/>
      <c r="D2637" s="302"/>
      <c r="E2637" s="302"/>
      <c r="F2637" s="301"/>
      <c r="G2637" s="301"/>
      <c r="H2637" s="322"/>
      <c r="I2637" s="322"/>
      <c r="J2637" s="322"/>
      <c r="K2637" s="364"/>
      <c r="L2637" s="322"/>
      <c r="M2637" s="364"/>
    </row>
    <row r="2638" spans="1:13" x14ac:dyDescent="0.35">
      <c r="A2638" s="301"/>
      <c r="B2638" s="301"/>
      <c r="C2638" s="301"/>
      <c r="D2638" s="302"/>
      <c r="E2638" s="302"/>
      <c r="F2638" s="301"/>
      <c r="G2638" s="301"/>
      <c r="H2638" s="322"/>
      <c r="I2638" s="322"/>
      <c r="J2638" s="322"/>
      <c r="K2638" s="364"/>
      <c r="L2638" s="322"/>
      <c r="M2638" s="364"/>
    </row>
    <row r="2639" spans="1:13" x14ac:dyDescent="0.35">
      <c r="A2639" s="301"/>
      <c r="B2639" s="301"/>
      <c r="C2639" s="301"/>
      <c r="D2639" s="302"/>
      <c r="E2639" s="302"/>
      <c r="F2639" s="301"/>
      <c r="G2639" s="301"/>
      <c r="H2639" s="322"/>
      <c r="I2639" s="322"/>
      <c r="J2639" s="322"/>
      <c r="K2639" s="364"/>
      <c r="L2639" s="322"/>
      <c r="M2639" s="364"/>
    </row>
    <row r="2640" spans="1:13" x14ac:dyDescent="0.35">
      <c r="A2640" s="301"/>
      <c r="B2640" s="301"/>
      <c r="C2640" s="301"/>
      <c r="D2640" s="302"/>
      <c r="E2640" s="302"/>
      <c r="F2640" s="301"/>
      <c r="G2640" s="301"/>
      <c r="H2640" s="322"/>
      <c r="I2640" s="322"/>
      <c r="J2640" s="322"/>
      <c r="K2640" s="364"/>
      <c r="L2640" s="322"/>
      <c r="M2640" s="364"/>
    </row>
    <row r="2641" spans="1:13" x14ac:dyDescent="0.35">
      <c r="A2641" s="301"/>
      <c r="B2641" s="301"/>
      <c r="C2641" s="301"/>
      <c r="D2641" s="302"/>
      <c r="E2641" s="302"/>
      <c r="F2641" s="301"/>
      <c r="G2641" s="301"/>
      <c r="H2641" s="322"/>
      <c r="I2641" s="322"/>
      <c r="J2641" s="322"/>
      <c r="K2641" s="364"/>
      <c r="L2641" s="322"/>
      <c r="M2641" s="364"/>
    </row>
    <row r="2642" spans="1:13" x14ac:dyDescent="0.35">
      <c r="A2642" s="301"/>
      <c r="B2642" s="301"/>
      <c r="C2642" s="301"/>
      <c r="D2642" s="302"/>
      <c r="E2642" s="302"/>
      <c r="F2642" s="301"/>
      <c r="G2642" s="301"/>
      <c r="H2642" s="322"/>
      <c r="I2642" s="322"/>
      <c r="J2642" s="322"/>
      <c r="K2642" s="364"/>
      <c r="L2642" s="322"/>
      <c r="M2642" s="364"/>
    </row>
    <row r="2643" spans="1:13" x14ac:dyDescent="0.35">
      <c r="A2643" s="301"/>
      <c r="B2643" s="301"/>
      <c r="C2643" s="301"/>
      <c r="D2643" s="302"/>
      <c r="E2643" s="302"/>
      <c r="F2643" s="301"/>
      <c r="G2643" s="301"/>
      <c r="H2643" s="322"/>
      <c r="I2643" s="322"/>
      <c r="J2643" s="322"/>
      <c r="K2643" s="364"/>
      <c r="L2643" s="322"/>
      <c r="M2643" s="364"/>
    </row>
    <row r="2644" spans="1:13" x14ac:dyDescent="0.35">
      <c r="A2644" s="301"/>
      <c r="B2644" s="301"/>
      <c r="C2644" s="301"/>
      <c r="D2644" s="302"/>
      <c r="E2644" s="302"/>
      <c r="F2644" s="301"/>
      <c r="G2644" s="301"/>
      <c r="H2644" s="322"/>
      <c r="I2644" s="322"/>
      <c r="J2644" s="322"/>
      <c r="K2644" s="364"/>
      <c r="L2644" s="322"/>
      <c r="M2644" s="364"/>
    </row>
    <row r="2645" spans="1:13" x14ac:dyDescent="0.35">
      <c r="A2645" s="301"/>
      <c r="B2645" s="301"/>
      <c r="C2645" s="301"/>
      <c r="D2645" s="302"/>
      <c r="E2645" s="302"/>
      <c r="F2645" s="301"/>
      <c r="G2645" s="301"/>
      <c r="H2645" s="322"/>
      <c r="I2645" s="322"/>
      <c r="J2645" s="322"/>
      <c r="K2645" s="364"/>
      <c r="L2645" s="322"/>
      <c r="M2645" s="364"/>
    </row>
    <row r="2646" spans="1:13" x14ac:dyDescent="0.35">
      <c r="A2646" s="301"/>
      <c r="B2646" s="301"/>
      <c r="C2646" s="301"/>
      <c r="D2646" s="302"/>
      <c r="E2646" s="302"/>
      <c r="F2646" s="301"/>
      <c r="G2646" s="301"/>
      <c r="H2646" s="322"/>
      <c r="I2646" s="322"/>
      <c r="J2646" s="322"/>
      <c r="K2646" s="364"/>
      <c r="L2646" s="322"/>
      <c r="M2646" s="364"/>
    </row>
    <row r="2647" spans="1:13" x14ac:dyDescent="0.35">
      <c r="A2647" s="301"/>
      <c r="B2647" s="301"/>
      <c r="C2647" s="301"/>
      <c r="D2647" s="302"/>
      <c r="E2647" s="302"/>
      <c r="F2647" s="301"/>
      <c r="G2647" s="301"/>
      <c r="H2647" s="322"/>
      <c r="I2647" s="322"/>
      <c r="J2647" s="322"/>
      <c r="K2647" s="364"/>
      <c r="L2647" s="322"/>
      <c r="M2647" s="364"/>
    </row>
    <row r="2648" spans="1:13" x14ac:dyDescent="0.35">
      <c r="A2648" s="301"/>
      <c r="B2648" s="301"/>
      <c r="C2648" s="301"/>
      <c r="D2648" s="302"/>
      <c r="E2648" s="302"/>
      <c r="F2648" s="301"/>
      <c r="G2648" s="301"/>
      <c r="H2648" s="322"/>
      <c r="I2648" s="322"/>
      <c r="J2648" s="322"/>
      <c r="K2648" s="364"/>
      <c r="L2648" s="322"/>
      <c r="M2648" s="364"/>
    </row>
    <row r="2649" spans="1:13" x14ac:dyDescent="0.35">
      <c r="A2649" s="301"/>
      <c r="B2649" s="301"/>
      <c r="C2649" s="301"/>
      <c r="D2649" s="302"/>
      <c r="E2649" s="302"/>
      <c r="F2649" s="301"/>
      <c r="G2649" s="301"/>
      <c r="H2649" s="322"/>
      <c r="I2649" s="322"/>
      <c r="J2649" s="322"/>
      <c r="K2649" s="364"/>
      <c r="L2649" s="322"/>
      <c r="M2649" s="364"/>
    </row>
    <row r="2650" spans="1:13" x14ac:dyDescent="0.35">
      <c r="A2650" s="301"/>
      <c r="B2650" s="301"/>
      <c r="C2650" s="301"/>
      <c r="D2650" s="302"/>
      <c r="E2650" s="302"/>
      <c r="F2650" s="301"/>
      <c r="G2650" s="301"/>
      <c r="H2650" s="322"/>
      <c r="I2650" s="322"/>
      <c r="J2650" s="322"/>
      <c r="K2650" s="364"/>
      <c r="L2650" s="322"/>
      <c r="M2650" s="364"/>
    </row>
    <row r="2651" spans="1:13" x14ac:dyDescent="0.35">
      <c r="A2651" s="301"/>
      <c r="B2651" s="301"/>
      <c r="C2651" s="301"/>
      <c r="D2651" s="302"/>
      <c r="E2651" s="302"/>
      <c r="F2651" s="301"/>
      <c r="G2651" s="301"/>
      <c r="H2651" s="322"/>
      <c r="I2651" s="322"/>
      <c r="J2651" s="322"/>
      <c r="K2651" s="364"/>
      <c r="L2651" s="322"/>
      <c r="M2651" s="364"/>
    </row>
    <row r="2652" spans="1:13" x14ac:dyDescent="0.35">
      <c r="A2652" s="301"/>
      <c r="B2652" s="301"/>
      <c r="C2652" s="301"/>
      <c r="D2652" s="302"/>
      <c r="E2652" s="302"/>
      <c r="F2652" s="301"/>
      <c r="G2652" s="301"/>
      <c r="H2652" s="322"/>
      <c r="I2652" s="322"/>
      <c r="J2652" s="322"/>
      <c r="K2652" s="364"/>
      <c r="L2652" s="322"/>
      <c r="M2652" s="364"/>
    </row>
    <row r="2653" spans="1:13" x14ac:dyDescent="0.35">
      <c r="A2653" s="301"/>
      <c r="B2653" s="301"/>
      <c r="C2653" s="301"/>
      <c r="D2653" s="302"/>
      <c r="E2653" s="302"/>
      <c r="F2653" s="301"/>
      <c r="G2653" s="301"/>
      <c r="H2653" s="322"/>
      <c r="I2653" s="322"/>
      <c r="J2653" s="322"/>
      <c r="K2653" s="364"/>
      <c r="L2653" s="322"/>
      <c r="M2653" s="364"/>
    </row>
    <row r="2654" spans="1:13" x14ac:dyDescent="0.35">
      <c r="A2654" s="301"/>
      <c r="B2654" s="301"/>
      <c r="C2654" s="301"/>
      <c r="D2654" s="302"/>
      <c r="E2654" s="302"/>
      <c r="F2654" s="301"/>
      <c r="G2654" s="301"/>
      <c r="H2654" s="322"/>
      <c r="I2654" s="322"/>
      <c r="J2654" s="322"/>
      <c r="K2654" s="364"/>
      <c r="L2654" s="322"/>
      <c r="M2654" s="364"/>
    </row>
    <row r="2655" spans="1:13" x14ac:dyDescent="0.35">
      <c r="A2655" s="301"/>
      <c r="B2655" s="301"/>
      <c r="C2655" s="301"/>
      <c r="D2655" s="302"/>
      <c r="E2655" s="302"/>
      <c r="F2655" s="301"/>
      <c r="G2655" s="301"/>
      <c r="H2655" s="322"/>
      <c r="I2655" s="322"/>
      <c r="J2655" s="322"/>
      <c r="K2655" s="364"/>
      <c r="L2655" s="322"/>
      <c r="M2655" s="364"/>
    </row>
    <row r="2656" spans="1:13" x14ac:dyDescent="0.35">
      <c r="A2656" s="301"/>
      <c r="B2656" s="301"/>
      <c r="C2656" s="301"/>
      <c r="D2656" s="302"/>
      <c r="E2656" s="302"/>
      <c r="F2656" s="301"/>
      <c r="G2656" s="301"/>
      <c r="H2656" s="322"/>
      <c r="I2656" s="322"/>
      <c r="J2656" s="322"/>
      <c r="K2656" s="364"/>
      <c r="L2656" s="322"/>
      <c r="M2656" s="364"/>
    </row>
    <row r="2657" spans="1:13" x14ac:dyDescent="0.35">
      <c r="A2657" s="301"/>
      <c r="B2657" s="301"/>
      <c r="C2657" s="301"/>
      <c r="D2657" s="302"/>
      <c r="E2657" s="302"/>
      <c r="F2657" s="301"/>
      <c r="G2657" s="301"/>
      <c r="H2657" s="322"/>
      <c r="I2657" s="322"/>
      <c r="J2657" s="322"/>
      <c r="K2657" s="364"/>
      <c r="L2657" s="322"/>
      <c r="M2657" s="364"/>
    </row>
    <row r="2658" spans="1:13" x14ac:dyDescent="0.35">
      <c r="A2658" s="301"/>
      <c r="B2658" s="301"/>
      <c r="C2658" s="301"/>
      <c r="D2658" s="302"/>
      <c r="E2658" s="302"/>
      <c r="F2658" s="301"/>
      <c r="G2658" s="301"/>
      <c r="H2658" s="322"/>
      <c r="I2658" s="322"/>
      <c r="J2658" s="322"/>
      <c r="K2658" s="364"/>
      <c r="L2658" s="322"/>
      <c r="M2658" s="364"/>
    </row>
    <row r="2659" spans="1:13" x14ac:dyDescent="0.35">
      <c r="A2659" s="301"/>
      <c r="B2659" s="301"/>
      <c r="C2659" s="301"/>
      <c r="D2659" s="302"/>
      <c r="E2659" s="302"/>
      <c r="F2659" s="301"/>
      <c r="G2659" s="301"/>
      <c r="H2659" s="322"/>
      <c r="I2659" s="322"/>
      <c r="J2659" s="322"/>
      <c r="K2659" s="364"/>
      <c r="L2659" s="322"/>
      <c r="M2659" s="364"/>
    </row>
    <row r="2660" spans="1:13" x14ac:dyDescent="0.35">
      <c r="A2660" s="301"/>
      <c r="B2660" s="301"/>
      <c r="C2660" s="301"/>
      <c r="D2660" s="302"/>
      <c r="E2660" s="302"/>
      <c r="F2660" s="301"/>
      <c r="G2660" s="301"/>
      <c r="H2660" s="322"/>
      <c r="I2660" s="322"/>
      <c r="J2660" s="322"/>
      <c r="K2660" s="364"/>
      <c r="L2660" s="322"/>
      <c r="M2660" s="364"/>
    </row>
    <row r="2661" spans="1:13" x14ac:dyDescent="0.35">
      <c r="A2661" s="301"/>
      <c r="B2661" s="301"/>
      <c r="C2661" s="301"/>
      <c r="D2661" s="302"/>
      <c r="E2661" s="302"/>
      <c r="F2661" s="301"/>
      <c r="G2661" s="301"/>
      <c r="H2661" s="322"/>
      <c r="I2661" s="322"/>
      <c r="J2661" s="322"/>
      <c r="K2661" s="364"/>
      <c r="L2661" s="322"/>
      <c r="M2661" s="364"/>
    </row>
    <row r="2662" spans="1:13" x14ac:dyDescent="0.35">
      <c r="A2662" s="301"/>
      <c r="B2662" s="301"/>
      <c r="C2662" s="301"/>
      <c r="D2662" s="302"/>
      <c r="E2662" s="302"/>
      <c r="F2662" s="301"/>
      <c r="G2662" s="301"/>
      <c r="H2662" s="322"/>
      <c r="I2662" s="322"/>
      <c r="J2662" s="322"/>
      <c r="K2662" s="364"/>
      <c r="L2662" s="322"/>
      <c r="M2662" s="364"/>
    </row>
    <row r="2663" spans="1:13" x14ac:dyDescent="0.35">
      <c r="A2663" s="301"/>
      <c r="B2663" s="301"/>
      <c r="C2663" s="301"/>
      <c r="D2663" s="302"/>
      <c r="E2663" s="302"/>
      <c r="F2663" s="301"/>
      <c r="G2663" s="301"/>
      <c r="H2663" s="322"/>
      <c r="I2663" s="322"/>
      <c r="J2663" s="322"/>
      <c r="K2663" s="364"/>
      <c r="L2663" s="322"/>
      <c r="M2663" s="364"/>
    </row>
    <row r="2664" spans="1:13" x14ac:dyDescent="0.35">
      <c r="A2664" s="301"/>
      <c r="B2664" s="301"/>
      <c r="C2664" s="301"/>
      <c r="D2664" s="302"/>
      <c r="E2664" s="302"/>
      <c r="F2664" s="301"/>
      <c r="G2664" s="301"/>
      <c r="H2664" s="322"/>
      <c r="I2664" s="322"/>
      <c r="J2664" s="322"/>
      <c r="K2664" s="364"/>
      <c r="L2664" s="322"/>
      <c r="M2664" s="364"/>
    </row>
    <row r="2665" spans="1:13" x14ac:dyDescent="0.35">
      <c r="A2665" s="301"/>
      <c r="B2665" s="301"/>
      <c r="C2665" s="301"/>
      <c r="D2665" s="302"/>
      <c r="E2665" s="302"/>
      <c r="F2665" s="301"/>
      <c r="G2665" s="301"/>
      <c r="H2665" s="322"/>
      <c r="I2665" s="322"/>
      <c r="J2665" s="322"/>
      <c r="K2665" s="364"/>
      <c r="L2665" s="322"/>
      <c r="M2665" s="364"/>
    </row>
    <row r="2666" spans="1:13" x14ac:dyDescent="0.35">
      <c r="A2666" s="301"/>
      <c r="B2666" s="301"/>
      <c r="C2666" s="301"/>
      <c r="D2666" s="302"/>
      <c r="E2666" s="302"/>
      <c r="F2666" s="301"/>
      <c r="G2666" s="301"/>
      <c r="H2666" s="322"/>
      <c r="I2666" s="322"/>
      <c r="J2666" s="322"/>
      <c r="K2666" s="364"/>
      <c r="L2666" s="322"/>
      <c r="M2666" s="364"/>
    </row>
    <row r="2667" spans="1:13" x14ac:dyDescent="0.35">
      <c r="A2667" s="301"/>
      <c r="B2667" s="301"/>
      <c r="C2667" s="301"/>
      <c r="D2667" s="302"/>
      <c r="E2667" s="302"/>
      <c r="F2667" s="301"/>
      <c r="G2667" s="301"/>
      <c r="H2667" s="322"/>
      <c r="I2667" s="322"/>
      <c r="J2667" s="322"/>
      <c r="K2667" s="364"/>
      <c r="L2667" s="322"/>
      <c r="M2667" s="364"/>
    </row>
    <row r="2668" spans="1:13" x14ac:dyDescent="0.35">
      <c r="A2668" s="301"/>
      <c r="B2668" s="301"/>
      <c r="C2668" s="301"/>
      <c r="D2668" s="302"/>
      <c r="E2668" s="302"/>
      <c r="F2668" s="301"/>
      <c r="G2668" s="301"/>
      <c r="H2668" s="322"/>
      <c r="I2668" s="322"/>
      <c r="J2668" s="322"/>
      <c r="K2668" s="364"/>
      <c r="L2668" s="322"/>
      <c r="M2668" s="364"/>
    </row>
    <row r="2669" spans="1:13" x14ac:dyDescent="0.35">
      <c r="A2669" s="301"/>
      <c r="B2669" s="301"/>
      <c r="C2669" s="301"/>
      <c r="D2669" s="302"/>
      <c r="E2669" s="302"/>
      <c r="F2669" s="301"/>
      <c r="G2669" s="301"/>
      <c r="H2669" s="322"/>
      <c r="I2669" s="322"/>
      <c r="J2669" s="322"/>
      <c r="K2669" s="364"/>
      <c r="L2669" s="322"/>
      <c r="M2669" s="364"/>
    </row>
    <row r="2670" spans="1:13" x14ac:dyDescent="0.35">
      <c r="A2670" s="301"/>
      <c r="B2670" s="301"/>
      <c r="C2670" s="301"/>
      <c r="D2670" s="302"/>
      <c r="E2670" s="302"/>
      <c r="F2670" s="301"/>
      <c r="G2670" s="301"/>
      <c r="H2670" s="322"/>
      <c r="I2670" s="322"/>
      <c r="J2670" s="322"/>
      <c r="K2670" s="364"/>
      <c r="L2670" s="322"/>
      <c r="M2670" s="364"/>
    </row>
    <row r="2671" spans="1:13" x14ac:dyDescent="0.35">
      <c r="A2671" s="301"/>
      <c r="B2671" s="301"/>
      <c r="C2671" s="301"/>
      <c r="D2671" s="302"/>
      <c r="E2671" s="302"/>
      <c r="F2671" s="301"/>
      <c r="G2671" s="301"/>
      <c r="H2671" s="322"/>
      <c r="I2671" s="322"/>
      <c r="J2671" s="322"/>
      <c r="K2671" s="364"/>
      <c r="L2671" s="322"/>
      <c r="M2671" s="364"/>
    </row>
    <row r="2672" spans="1:13" x14ac:dyDescent="0.35">
      <c r="A2672" s="301"/>
      <c r="B2672" s="301"/>
      <c r="C2672" s="301"/>
      <c r="D2672" s="302"/>
      <c r="E2672" s="302"/>
      <c r="F2672" s="301"/>
      <c r="G2672" s="301"/>
      <c r="H2672" s="322"/>
      <c r="I2672" s="322"/>
      <c r="J2672" s="322"/>
      <c r="K2672" s="364"/>
      <c r="L2672" s="322"/>
      <c r="M2672" s="364"/>
    </row>
    <row r="2673" spans="1:13" x14ac:dyDescent="0.35">
      <c r="A2673" s="301"/>
      <c r="B2673" s="301"/>
      <c r="C2673" s="301"/>
      <c r="D2673" s="302"/>
      <c r="E2673" s="302"/>
      <c r="F2673" s="301"/>
      <c r="G2673" s="301"/>
      <c r="H2673" s="322"/>
      <c r="I2673" s="322"/>
      <c r="J2673" s="322"/>
      <c r="K2673" s="364"/>
      <c r="L2673" s="322"/>
      <c r="M2673" s="364"/>
    </row>
    <row r="2674" spans="1:13" x14ac:dyDescent="0.35">
      <c r="A2674" s="301"/>
      <c r="B2674" s="301"/>
      <c r="C2674" s="301"/>
      <c r="D2674" s="302"/>
      <c r="E2674" s="302"/>
      <c r="F2674" s="301"/>
      <c r="G2674" s="301"/>
      <c r="H2674" s="322"/>
      <c r="I2674" s="322"/>
      <c r="J2674" s="322"/>
      <c r="K2674" s="364"/>
      <c r="L2674" s="322"/>
      <c r="M2674" s="364"/>
    </row>
    <row r="2675" spans="1:13" x14ac:dyDescent="0.35">
      <c r="A2675" s="301"/>
      <c r="B2675" s="301"/>
      <c r="C2675" s="301"/>
      <c r="D2675" s="302"/>
      <c r="E2675" s="302"/>
      <c r="F2675" s="301"/>
      <c r="G2675" s="301"/>
      <c r="H2675" s="322"/>
      <c r="I2675" s="322"/>
      <c r="J2675" s="322"/>
      <c r="K2675" s="364"/>
      <c r="L2675" s="322"/>
      <c r="M2675" s="364"/>
    </row>
    <row r="2676" spans="1:13" x14ac:dyDescent="0.35">
      <c r="A2676" s="301"/>
      <c r="B2676" s="301"/>
      <c r="C2676" s="301"/>
      <c r="D2676" s="302"/>
      <c r="E2676" s="302"/>
      <c r="F2676" s="301"/>
      <c r="G2676" s="301"/>
      <c r="H2676" s="322"/>
      <c r="I2676" s="322"/>
      <c r="J2676" s="322"/>
      <c r="K2676" s="364"/>
      <c r="L2676" s="322"/>
      <c r="M2676" s="364"/>
    </row>
    <row r="2677" spans="1:13" x14ac:dyDescent="0.35">
      <c r="A2677" s="301"/>
      <c r="B2677" s="301"/>
      <c r="C2677" s="301"/>
      <c r="D2677" s="302"/>
      <c r="E2677" s="302"/>
      <c r="F2677" s="301"/>
      <c r="G2677" s="301"/>
      <c r="H2677" s="322"/>
      <c r="I2677" s="322"/>
      <c r="J2677" s="322"/>
      <c r="K2677" s="364"/>
      <c r="L2677" s="322"/>
      <c r="M2677" s="364"/>
    </row>
    <row r="2678" spans="1:13" x14ac:dyDescent="0.35">
      <c r="A2678" s="301"/>
      <c r="B2678" s="301"/>
      <c r="C2678" s="301"/>
      <c r="D2678" s="302"/>
      <c r="E2678" s="302"/>
      <c r="F2678" s="301"/>
      <c r="G2678" s="301"/>
      <c r="H2678" s="322"/>
      <c r="I2678" s="322"/>
      <c r="J2678" s="322"/>
      <c r="K2678" s="364"/>
      <c r="L2678" s="322"/>
      <c r="M2678" s="364"/>
    </row>
    <row r="2679" spans="1:13" x14ac:dyDescent="0.35">
      <c r="A2679" s="301"/>
      <c r="B2679" s="301"/>
      <c r="C2679" s="301"/>
      <c r="D2679" s="302"/>
      <c r="E2679" s="302"/>
      <c r="F2679" s="301"/>
      <c r="G2679" s="301"/>
      <c r="H2679" s="322"/>
      <c r="I2679" s="322"/>
      <c r="J2679" s="322"/>
      <c r="K2679" s="364"/>
      <c r="L2679" s="322"/>
      <c r="M2679" s="364"/>
    </row>
    <row r="2680" spans="1:13" x14ac:dyDescent="0.35">
      <c r="A2680" s="301"/>
      <c r="B2680" s="301"/>
      <c r="C2680" s="301"/>
      <c r="D2680" s="302"/>
      <c r="E2680" s="302"/>
      <c r="F2680" s="301"/>
      <c r="G2680" s="301"/>
      <c r="H2680" s="322"/>
      <c r="I2680" s="322"/>
      <c r="J2680" s="322"/>
      <c r="K2680" s="364"/>
      <c r="L2680" s="322"/>
      <c r="M2680" s="364"/>
    </row>
    <row r="2681" spans="1:13" x14ac:dyDescent="0.35">
      <c r="A2681" s="301"/>
      <c r="B2681" s="301"/>
      <c r="C2681" s="301"/>
      <c r="D2681" s="302"/>
      <c r="E2681" s="302"/>
      <c r="F2681" s="301"/>
      <c r="G2681" s="301"/>
      <c r="H2681" s="322"/>
      <c r="I2681" s="322"/>
      <c r="J2681" s="322"/>
      <c r="K2681" s="364"/>
      <c r="L2681" s="322"/>
      <c r="M2681" s="364"/>
    </row>
    <row r="2682" spans="1:13" x14ac:dyDescent="0.35">
      <c r="A2682" s="301"/>
      <c r="B2682" s="301"/>
      <c r="C2682" s="301"/>
      <c r="D2682" s="302"/>
      <c r="E2682" s="302"/>
      <c r="F2682" s="301"/>
      <c r="G2682" s="301"/>
      <c r="H2682" s="322"/>
      <c r="I2682" s="322"/>
      <c r="J2682" s="322"/>
      <c r="K2682" s="364"/>
      <c r="L2682" s="322"/>
      <c r="M2682" s="364"/>
    </row>
    <row r="2683" spans="1:13" x14ac:dyDescent="0.35">
      <c r="A2683" s="301"/>
      <c r="B2683" s="301"/>
      <c r="C2683" s="301"/>
      <c r="D2683" s="302"/>
      <c r="E2683" s="302"/>
      <c r="F2683" s="301"/>
      <c r="G2683" s="301"/>
      <c r="H2683" s="322"/>
      <c r="I2683" s="322"/>
      <c r="J2683" s="322"/>
      <c r="K2683" s="364"/>
      <c r="L2683" s="322"/>
      <c r="M2683" s="364"/>
    </row>
    <row r="2684" spans="1:13" x14ac:dyDescent="0.35">
      <c r="A2684" s="301"/>
      <c r="B2684" s="301"/>
      <c r="C2684" s="301"/>
      <c r="D2684" s="302"/>
      <c r="E2684" s="302"/>
      <c r="F2684" s="301"/>
      <c r="G2684" s="301"/>
      <c r="H2684" s="322"/>
      <c r="I2684" s="322"/>
      <c r="J2684" s="322"/>
      <c r="K2684" s="364"/>
      <c r="L2684" s="322"/>
      <c r="M2684" s="364"/>
    </row>
    <row r="2685" spans="1:13" x14ac:dyDescent="0.35">
      <c r="A2685" s="301"/>
      <c r="B2685" s="301"/>
      <c r="C2685" s="301"/>
      <c r="D2685" s="302"/>
      <c r="E2685" s="302"/>
      <c r="F2685" s="301"/>
      <c r="G2685" s="301"/>
      <c r="H2685" s="322"/>
      <c r="I2685" s="322"/>
      <c r="J2685" s="322"/>
      <c r="K2685" s="364"/>
      <c r="L2685" s="322"/>
      <c r="M2685" s="364"/>
    </row>
    <row r="2686" spans="1:13" x14ac:dyDescent="0.35">
      <c r="A2686" s="301"/>
      <c r="B2686" s="301"/>
      <c r="C2686" s="301"/>
      <c r="D2686" s="302"/>
      <c r="E2686" s="302"/>
      <c r="F2686" s="301"/>
      <c r="G2686" s="301"/>
      <c r="H2686" s="322"/>
      <c r="I2686" s="322"/>
      <c r="J2686" s="322"/>
      <c r="K2686" s="364"/>
      <c r="L2686" s="322"/>
      <c r="M2686" s="364"/>
    </row>
    <row r="2687" spans="1:13" x14ac:dyDescent="0.35">
      <c r="A2687" s="301"/>
      <c r="B2687" s="301"/>
      <c r="C2687" s="301"/>
      <c r="D2687" s="302"/>
      <c r="E2687" s="302"/>
      <c r="F2687" s="301"/>
      <c r="G2687" s="301"/>
      <c r="H2687" s="322"/>
      <c r="I2687" s="322"/>
      <c r="J2687" s="322"/>
      <c r="K2687" s="364"/>
      <c r="L2687" s="322"/>
      <c r="M2687" s="364"/>
    </row>
    <row r="2688" spans="1:13" x14ac:dyDescent="0.35">
      <c r="A2688" s="301"/>
      <c r="B2688" s="301"/>
      <c r="C2688" s="301"/>
      <c r="D2688" s="302"/>
      <c r="E2688" s="302"/>
      <c r="F2688" s="301"/>
      <c r="G2688" s="301"/>
      <c r="H2688" s="322"/>
      <c r="I2688" s="322"/>
      <c r="J2688" s="322"/>
      <c r="K2688" s="364"/>
      <c r="L2688" s="322"/>
      <c r="M2688" s="364"/>
    </row>
    <row r="2689" spans="1:13" x14ac:dyDescent="0.35">
      <c r="A2689" s="301"/>
      <c r="B2689" s="301"/>
      <c r="C2689" s="301"/>
      <c r="D2689" s="302"/>
      <c r="E2689" s="302"/>
      <c r="F2689" s="301"/>
      <c r="G2689" s="301"/>
      <c r="H2689" s="322"/>
      <c r="I2689" s="322"/>
      <c r="J2689" s="322"/>
      <c r="K2689" s="364"/>
      <c r="L2689" s="322"/>
      <c r="M2689" s="364"/>
    </row>
    <row r="2690" spans="1:13" x14ac:dyDescent="0.35">
      <c r="A2690" s="301"/>
      <c r="B2690" s="301"/>
      <c r="C2690" s="301"/>
      <c r="D2690" s="302"/>
      <c r="E2690" s="302"/>
      <c r="F2690" s="301"/>
      <c r="G2690" s="301"/>
      <c r="H2690" s="322"/>
      <c r="I2690" s="322"/>
      <c r="J2690" s="322"/>
      <c r="K2690" s="364"/>
      <c r="L2690" s="322"/>
      <c r="M2690" s="364"/>
    </row>
    <row r="2691" spans="1:13" x14ac:dyDescent="0.35">
      <c r="A2691" s="301"/>
      <c r="B2691" s="301"/>
      <c r="C2691" s="301"/>
      <c r="D2691" s="302"/>
      <c r="E2691" s="302"/>
      <c r="F2691" s="301"/>
      <c r="G2691" s="301"/>
      <c r="H2691" s="322"/>
      <c r="I2691" s="322"/>
      <c r="J2691" s="322"/>
      <c r="K2691" s="364"/>
      <c r="L2691" s="322"/>
      <c r="M2691" s="364"/>
    </row>
    <row r="2692" spans="1:13" x14ac:dyDescent="0.35">
      <c r="A2692" s="301"/>
      <c r="B2692" s="301"/>
      <c r="C2692" s="301"/>
      <c r="D2692" s="302"/>
      <c r="E2692" s="302"/>
      <c r="F2692" s="301"/>
      <c r="G2692" s="301"/>
      <c r="H2692" s="322"/>
      <c r="I2692" s="322"/>
      <c r="J2692" s="322"/>
      <c r="K2692" s="364"/>
      <c r="L2692" s="322"/>
      <c r="M2692" s="364"/>
    </row>
    <row r="2693" spans="1:13" x14ac:dyDescent="0.35">
      <c r="A2693" s="301"/>
      <c r="B2693" s="301"/>
      <c r="C2693" s="301"/>
      <c r="D2693" s="302"/>
      <c r="E2693" s="302"/>
      <c r="F2693" s="301"/>
      <c r="G2693" s="301"/>
      <c r="H2693" s="322"/>
      <c r="I2693" s="322"/>
      <c r="J2693" s="322"/>
      <c r="K2693" s="364"/>
      <c r="L2693" s="322"/>
      <c r="M2693" s="364"/>
    </row>
    <row r="2694" spans="1:13" x14ac:dyDescent="0.35">
      <c r="A2694" s="301"/>
      <c r="B2694" s="301"/>
      <c r="C2694" s="301"/>
      <c r="D2694" s="302"/>
      <c r="E2694" s="302"/>
      <c r="F2694" s="301"/>
      <c r="G2694" s="301"/>
      <c r="H2694" s="322"/>
      <c r="I2694" s="322"/>
      <c r="J2694" s="322"/>
      <c r="K2694" s="364"/>
      <c r="L2694" s="322"/>
      <c r="M2694" s="364"/>
    </row>
    <row r="2695" spans="1:13" x14ac:dyDescent="0.35">
      <c r="A2695" s="301"/>
      <c r="B2695" s="301"/>
      <c r="C2695" s="301"/>
      <c r="D2695" s="302"/>
      <c r="E2695" s="302"/>
      <c r="F2695" s="301"/>
      <c r="G2695" s="301"/>
      <c r="H2695" s="322"/>
      <c r="I2695" s="322"/>
      <c r="J2695" s="322"/>
      <c r="K2695" s="364"/>
      <c r="L2695" s="322"/>
      <c r="M2695" s="364"/>
    </row>
    <row r="2696" spans="1:13" x14ac:dyDescent="0.35">
      <c r="A2696" s="301"/>
      <c r="B2696" s="301"/>
      <c r="C2696" s="301"/>
      <c r="D2696" s="302"/>
      <c r="E2696" s="302"/>
      <c r="F2696" s="301"/>
      <c r="G2696" s="301"/>
      <c r="H2696" s="322"/>
      <c r="I2696" s="322"/>
      <c r="J2696" s="322"/>
      <c r="K2696" s="364"/>
      <c r="L2696" s="322"/>
      <c r="M2696" s="364"/>
    </row>
    <row r="2697" spans="1:13" x14ac:dyDescent="0.35">
      <c r="A2697" s="301"/>
      <c r="B2697" s="301"/>
      <c r="C2697" s="301"/>
      <c r="D2697" s="302"/>
      <c r="E2697" s="302"/>
      <c r="F2697" s="301"/>
      <c r="G2697" s="301"/>
      <c r="H2697" s="322"/>
      <c r="I2697" s="322"/>
      <c r="J2697" s="322"/>
      <c r="K2697" s="364"/>
      <c r="L2697" s="322"/>
      <c r="M2697" s="364"/>
    </row>
    <row r="2698" spans="1:13" x14ac:dyDescent="0.35">
      <c r="A2698" s="301"/>
      <c r="B2698" s="301"/>
      <c r="C2698" s="301"/>
      <c r="D2698" s="302"/>
      <c r="E2698" s="302"/>
      <c r="F2698" s="301"/>
      <c r="G2698" s="301"/>
      <c r="H2698" s="322"/>
      <c r="I2698" s="322"/>
      <c r="J2698" s="322"/>
      <c r="K2698" s="364"/>
      <c r="L2698" s="322"/>
      <c r="M2698" s="364"/>
    </row>
    <row r="2699" spans="1:13" x14ac:dyDescent="0.35">
      <c r="A2699" s="301"/>
      <c r="B2699" s="301"/>
      <c r="C2699" s="301"/>
      <c r="D2699" s="302"/>
      <c r="E2699" s="302"/>
      <c r="F2699" s="301"/>
      <c r="G2699" s="301"/>
      <c r="H2699" s="322"/>
      <c r="I2699" s="322"/>
      <c r="J2699" s="322"/>
      <c r="K2699" s="364"/>
      <c r="L2699" s="322"/>
      <c r="M2699" s="364"/>
    </row>
    <row r="2700" spans="1:13" x14ac:dyDescent="0.35">
      <c r="A2700" s="301"/>
      <c r="B2700" s="301"/>
      <c r="C2700" s="301"/>
      <c r="D2700" s="302"/>
      <c r="E2700" s="302"/>
      <c r="F2700" s="301"/>
      <c r="G2700" s="301"/>
      <c r="H2700" s="322"/>
      <c r="I2700" s="322"/>
      <c r="J2700" s="322"/>
      <c r="K2700" s="364"/>
      <c r="L2700" s="322"/>
      <c r="M2700" s="364"/>
    </row>
    <row r="2701" spans="1:13" x14ac:dyDescent="0.35">
      <c r="A2701" s="301"/>
      <c r="B2701" s="301"/>
      <c r="C2701" s="301"/>
      <c r="D2701" s="302"/>
      <c r="E2701" s="302"/>
      <c r="F2701" s="301"/>
      <c r="G2701" s="301"/>
      <c r="H2701" s="322"/>
      <c r="I2701" s="322"/>
      <c r="J2701" s="322"/>
      <c r="K2701" s="364"/>
      <c r="L2701" s="322"/>
      <c r="M2701" s="364"/>
    </row>
    <row r="2702" spans="1:13" x14ac:dyDescent="0.35">
      <c r="A2702" s="301"/>
      <c r="B2702" s="301"/>
      <c r="C2702" s="301"/>
      <c r="D2702" s="302"/>
      <c r="E2702" s="302"/>
      <c r="F2702" s="301"/>
      <c r="G2702" s="301"/>
      <c r="H2702" s="322"/>
      <c r="I2702" s="322"/>
      <c r="J2702" s="322"/>
      <c r="K2702" s="364"/>
      <c r="L2702" s="322"/>
      <c r="M2702" s="364"/>
    </row>
    <row r="2703" spans="1:13" x14ac:dyDescent="0.35">
      <c r="A2703" s="301"/>
      <c r="B2703" s="301"/>
      <c r="C2703" s="301"/>
      <c r="D2703" s="302"/>
      <c r="E2703" s="302"/>
      <c r="F2703" s="301"/>
      <c r="G2703" s="301"/>
      <c r="H2703" s="322"/>
      <c r="I2703" s="322"/>
      <c r="J2703" s="322"/>
      <c r="K2703" s="364"/>
      <c r="L2703" s="322"/>
      <c r="M2703" s="364"/>
    </row>
    <row r="2704" spans="1:13" x14ac:dyDescent="0.35">
      <c r="A2704" s="301"/>
      <c r="B2704" s="301"/>
      <c r="C2704" s="301"/>
      <c r="D2704" s="302"/>
      <c r="E2704" s="302"/>
      <c r="F2704" s="301"/>
      <c r="G2704" s="301"/>
      <c r="H2704" s="322"/>
      <c r="I2704" s="322"/>
      <c r="J2704" s="322"/>
      <c r="K2704" s="364"/>
      <c r="L2704" s="322"/>
      <c r="M2704" s="364"/>
    </row>
    <row r="2705" spans="1:13" x14ac:dyDescent="0.35">
      <c r="A2705" s="301"/>
      <c r="B2705" s="301"/>
      <c r="C2705" s="301"/>
      <c r="D2705" s="302"/>
      <c r="E2705" s="302"/>
      <c r="F2705" s="301"/>
      <c r="G2705" s="301"/>
      <c r="H2705" s="322"/>
      <c r="I2705" s="322"/>
      <c r="J2705" s="322"/>
      <c r="K2705" s="364"/>
      <c r="L2705" s="322"/>
      <c r="M2705" s="364"/>
    </row>
    <row r="2706" spans="1:13" x14ac:dyDescent="0.35">
      <c r="A2706" s="301"/>
      <c r="B2706" s="301"/>
      <c r="C2706" s="301"/>
      <c r="D2706" s="302"/>
      <c r="E2706" s="302"/>
      <c r="F2706" s="301"/>
      <c r="G2706" s="301"/>
      <c r="H2706" s="322"/>
      <c r="I2706" s="322"/>
      <c r="J2706" s="322"/>
      <c r="K2706" s="364"/>
      <c r="L2706" s="322"/>
      <c r="M2706" s="364"/>
    </row>
    <row r="2707" spans="1:13" x14ac:dyDescent="0.35">
      <c r="A2707" s="301"/>
      <c r="B2707" s="301"/>
      <c r="C2707" s="301"/>
      <c r="D2707" s="302"/>
      <c r="E2707" s="302"/>
      <c r="F2707" s="301"/>
      <c r="G2707" s="301"/>
      <c r="H2707" s="322"/>
      <c r="I2707" s="322"/>
      <c r="J2707" s="322"/>
      <c r="K2707" s="364"/>
      <c r="L2707" s="322"/>
      <c r="M2707" s="364"/>
    </row>
    <row r="2708" spans="1:13" x14ac:dyDescent="0.35">
      <c r="A2708" s="301"/>
      <c r="B2708" s="301"/>
      <c r="C2708" s="301"/>
      <c r="D2708" s="302"/>
      <c r="E2708" s="302"/>
      <c r="F2708" s="301"/>
      <c r="G2708" s="301"/>
      <c r="H2708" s="322"/>
      <c r="I2708" s="322"/>
      <c r="J2708" s="322"/>
      <c r="K2708" s="364"/>
      <c r="L2708" s="322"/>
      <c r="M2708" s="364"/>
    </row>
    <row r="2709" spans="1:13" x14ac:dyDescent="0.35">
      <c r="A2709" s="301"/>
      <c r="B2709" s="301"/>
      <c r="C2709" s="301"/>
      <c r="D2709" s="302"/>
      <c r="E2709" s="302"/>
      <c r="F2709" s="301"/>
      <c r="G2709" s="301"/>
      <c r="H2709" s="322"/>
      <c r="I2709" s="322"/>
      <c r="J2709" s="322"/>
      <c r="K2709" s="364"/>
      <c r="L2709" s="322"/>
      <c r="M2709" s="364"/>
    </row>
    <row r="2710" spans="1:13" x14ac:dyDescent="0.35">
      <c r="A2710" s="301"/>
      <c r="B2710" s="301"/>
      <c r="C2710" s="301"/>
      <c r="D2710" s="302"/>
      <c r="E2710" s="302"/>
      <c r="F2710" s="301"/>
      <c r="G2710" s="301"/>
      <c r="H2710" s="322"/>
      <c r="I2710" s="322"/>
      <c r="J2710" s="322"/>
      <c r="K2710" s="364"/>
      <c r="L2710" s="322"/>
      <c r="M2710" s="364"/>
    </row>
    <row r="2711" spans="1:13" x14ac:dyDescent="0.35">
      <c r="A2711" s="301"/>
      <c r="B2711" s="301"/>
      <c r="C2711" s="301"/>
      <c r="D2711" s="302"/>
      <c r="E2711" s="302"/>
      <c r="F2711" s="301"/>
      <c r="G2711" s="301"/>
      <c r="H2711" s="322"/>
      <c r="I2711" s="322"/>
      <c r="J2711" s="322"/>
      <c r="K2711" s="364"/>
      <c r="L2711" s="322"/>
      <c r="M2711" s="364"/>
    </row>
    <row r="2712" spans="1:13" x14ac:dyDescent="0.35">
      <c r="A2712" s="301"/>
      <c r="B2712" s="301"/>
      <c r="C2712" s="301"/>
      <c r="D2712" s="302"/>
      <c r="E2712" s="302"/>
      <c r="F2712" s="301"/>
      <c r="G2712" s="301"/>
      <c r="H2712" s="322"/>
      <c r="I2712" s="322"/>
      <c r="J2712" s="322"/>
      <c r="K2712" s="364"/>
      <c r="L2712" s="322"/>
      <c r="M2712" s="364"/>
    </row>
    <row r="2713" spans="1:13" x14ac:dyDescent="0.35">
      <c r="A2713" s="301"/>
      <c r="B2713" s="301"/>
      <c r="C2713" s="301"/>
      <c r="D2713" s="302"/>
      <c r="E2713" s="302"/>
      <c r="F2713" s="301"/>
      <c r="G2713" s="301"/>
      <c r="H2713" s="322"/>
      <c r="I2713" s="322"/>
      <c r="J2713" s="322"/>
      <c r="K2713" s="364"/>
      <c r="L2713" s="322"/>
      <c r="M2713" s="364"/>
    </row>
    <row r="2714" spans="1:13" x14ac:dyDescent="0.35">
      <c r="A2714" s="301"/>
      <c r="B2714" s="301"/>
      <c r="C2714" s="301"/>
      <c r="D2714" s="302"/>
      <c r="E2714" s="302"/>
      <c r="F2714" s="301"/>
      <c r="G2714" s="301"/>
      <c r="H2714" s="322"/>
      <c r="I2714" s="322"/>
      <c r="J2714" s="322"/>
      <c r="K2714" s="364"/>
      <c r="L2714" s="322"/>
      <c r="M2714" s="364"/>
    </row>
    <row r="2715" spans="1:13" x14ac:dyDescent="0.35">
      <c r="A2715" s="301"/>
      <c r="B2715" s="301"/>
      <c r="C2715" s="301"/>
      <c r="D2715" s="302"/>
      <c r="E2715" s="302"/>
      <c r="F2715" s="301"/>
      <c r="G2715" s="301"/>
      <c r="H2715" s="322"/>
      <c r="I2715" s="322"/>
      <c r="J2715" s="322"/>
      <c r="K2715" s="364"/>
      <c r="L2715" s="322"/>
      <c r="M2715" s="364"/>
    </row>
    <row r="2716" spans="1:13" x14ac:dyDescent="0.35">
      <c r="A2716" s="301"/>
      <c r="B2716" s="301"/>
      <c r="C2716" s="301"/>
      <c r="D2716" s="302"/>
      <c r="E2716" s="302"/>
      <c r="F2716" s="301"/>
      <c r="G2716" s="301"/>
      <c r="H2716" s="322"/>
      <c r="I2716" s="322"/>
      <c r="J2716" s="322"/>
      <c r="K2716" s="364"/>
      <c r="L2716" s="322"/>
      <c r="M2716" s="364"/>
    </row>
    <row r="2717" spans="1:13" x14ac:dyDescent="0.35">
      <c r="A2717" s="301"/>
      <c r="B2717" s="301"/>
      <c r="C2717" s="301"/>
      <c r="D2717" s="302"/>
      <c r="E2717" s="302"/>
      <c r="F2717" s="301"/>
      <c r="G2717" s="301"/>
      <c r="H2717" s="322"/>
      <c r="I2717" s="322"/>
      <c r="J2717" s="322"/>
      <c r="K2717" s="364"/>
      <c r="L2717" s="322"/>
      <c r="M2717" s="364"/>
    </row>
    <row r="2718" spans="1:13" x14ac:dyDescent="0.35">
      <c r="A2718" s="301"/>
      <c r="B2718" s="301"/>
      <c r="C2718" s="301"/>
      <c r="D2718" s="302"/>
      <c r="E2718" s="302"/>
      <c r="F2718" s="301"/>
      <c r="G2718" s="301"/>
      <c r="H2718" s="322"/>
      <c r="I2718" s="322"/>
      <c r="J2718" s="322"/>
      <c r="K2718" s="364"/>
      <c r="L2718" s="322"/>
      <c r="M2718" s="364"/>
    </row>
    <row r="2719" spans="1:13" x14ac:dyDescent="0.35">
      <c r="A2719" s="301"/>
      <c r="B2719" s="301"/>
      <c r="C2719" s="301"/>
      <c r="D2719" s="302"/>
      <c r="E2719" s="302"/>
      <c r="F2719" s="301"/>
      <c r="G2719" s="301"/>
      <c r="H2719" s="322"/>
      <c r="I2719" s="322"/>
      <c r="J2719" s="322"/>
      <c r="K2719" s="364"/>
      <c r="L2719" s="322"/>
      <c r="M2719" s="364"/>
    </row>
    <row r="2720" spans="1:13" x14ac:dyDescent="0.35">
      <c r="A2720" s="301"/>
      <c r="B2720" s="301"/>
      <c r="C2720" s="301"/>
      <c r="D2720" s="302"/>
      <c r="E2720" s="302"/>
      <c r="F2720" s="301"/>
      <c r="G2720" s="301"/>
      <c r="H2720" s="322"/>
      <c r="I2720" s="322"/>
      <c r="J2720" s="322"/>
      <c r="K2720" s="364"/>
      <c r="L2720" s="322"/>
      <c r="M2720" s="364"/>
    </row>
    <row r="2721" spans="1:13" x14ac:dyDescent="0.35">
      <c r="A2721" s="301"/>
      <c r="B2721" s="301"/>
      <c r="C2721" s="301"/>
      <c r="D2721" s="302"/>
      <c r="E2721" s="302"/>
      <c r="F2721" s="301"/>
      <c r="G2721" s="301"/>
      <c r="H2721" s="322"/>
      <c r="I2721" s="322"/>
      <c r="J2721" s="322"/>
      <c r="K2721" s="364"/>
      <c r="L2721" s="322"/>
      <c r="M2721" s="364"/>
    </row>
    <row r="2722" spans="1:13" x14ac:dyDescent="0.35">
      <c r="A2722" s="301"/>
      <c r="B2722" s="301"/>
      <c r="C2722" s="301"/>
      <c r="D2722" s="302"/>
      <c r="E2722" s="302"/>
      <c r="F2722" s="301"/>
      <c r="G2722" s="301"/>
      <c r="H2722" s="322"/>
      <c r="I2722" s="322"/>
      <c r="J2722" s="322"/>
      <c r="K2722" s="364"/>
      <c r="L2722" s="322"/>
      <c r="M2722" s="364"/>
    </row>
    <row r="2723" spans="1:13" x14ac:dyDescent="0.35">
      <c r="A2723" s="301"/>
      <c r="B2723" s="301"/>
      <c r="C2723" s="301"/>
      <c r="D2723" s="302"/>
      <c r="E2723" s="302"/>
      <c r="F2723" s="301"/>
      <c r="G2723" s="301"/>
      <c r="H2723" s="322"/>
      <c r="I2723" s="322"/>
      <c r="J2723" s="322"/>
      <c r="K2723" s="364"/>
      <c r="L2723" s="322"/>
      <c r="M2723" s="364"/>
    </row>
    <row r="2724" spans="1:13" x14ac:dyDescent="0.35">
      <c r="A2724" s="301"/>
      <c r="B2724" s="301"/>
      <c r="C2724" s="301"/>
      <c r="D2724" s="302"/>
      <c r="E2724" s="302"/>
      <c r="F2724" s="301"/>
      <c r="G2724" s="301"/>
      <c r="H2724" s="322"/>
      <c r="I2724" s="322"/>
      <c r="J2724" s="322"/>
      <c r="K2724" s="364"/>
      <c r="L2724" s="322"/>
      <c r="M2724" s="364"/>
    </row>
    <row r="2725" spans="1:13" x14ac:dyDescent="0.35">
      <c r="A2725" s="301"/>
      <c r="B2725" s="301"/>
      <c r="C2725" s="301"/>
      <c r="D2725" s="302"/>
      <c r="E2725" s="302"/>
      <c r="F2725" s="301"/>
      <c r="G2725" s="301"/>
      <c r="H2725" s="322"/>
      <c r="I2725" s="322"/>
      <c r="J2725" s="322"/>
      <c r="K2725" s="364"/>
      <c r="L2725" s="322"/>
      <c r="M2725" s="364"/>
    </row>
    <row r="2726" spans="1:13" x14ac:dyDescent="0.35">
      <c r="A2726" s="301"/>
      <c r="B2726" s="301"/>
      <c r="C2726" s="301"/>
      <c r="D2726" s="302"/>
      <c r="E2726" s="302"/>
      <c r="F2726" s="301"/>
      <c r="G2726" s="301"/>
      <c r="H2726" s="322"/>
      <c r="I2726" s="322"/>
      <c r="J2726" s="322"/>
      <c r="K2726" s="364"/>
      <c r="L2726" s="322"/>
      <c r="M2726" s="364"/>
    </row>
    <row r="2727" spans="1:13" x14ac:dyDescent="0.35">
      <c r="A2727" s="301"/>
      <c r="B2727" s="301"/>
      <c r="C2727" s="301"/>
      <c r="D2727" s="302"/>
      <c r="E2727" s="302"/>
      <c r="F2727" s="301"/>
      <c r="G2727" s="301"/>
      <c r="H2727" s="322"/>
      <c r="I2727" s="322"/>
      <c r="J2727" s="322"/>
      <c r="K2727" s="364"/>
      <c r="L2727" s="322"/>
      <c r="M2727" s="364"/>
    </row>
    <row r="2728" spans="1:13" x14ac:dyDescent="0.35">
      <c r="A2728" s="301"/>
      <c r="B2728" s="301"/>
      <c r="C2728" s="301"/>
      <c r="D2728" s="302"/>
      <c r="E2728" s="302"/>
      <c r="F2728" s="301"/>
      <c r="G2728" s="301"/>
      <c r="H2728" s="322"/>
      <c r="I2728" s="322"/>
      <c r="J2728" s="322"/>
      <c r="K2728" s="364"/>
      <c r="L2728" s="322"/>
      <c r="M2728" s="364"/>
    </row>
    <row r="2729" spans="1:13" x14ac:dyDescent="0.35">
      <c r="A2729" s="301"/>
      <c r="B2729" s="301"/>
      <c r="C2729" s="301"/>
      <c r="D2729" s="302"/>
      <c r="E2729" s="302"/>
      <c r="F2729" s="301"/>
      <c r="G2729" s="301"/>
      <c r="H2729" s="322"/>
      <c r="I2729" s="322"/>
      <c r="J2729" s="322"/>
      <c r="K2729" s="364"/>
      <c r="L2729" s="322"/>
      <c r="M2729" s="364"/>
    </row>
    <row r="2730" spans="1:13" x14ac:dyDescent="0.35">
      <c r="A2730" s="301"/>
      <c r="B2730" s="301"/>
      <c r="C2730" s="301"/>
      <c r="D2730" s="302"/>
      <c r="E2730" s="302"/>
      <c r="F2730" s="301"/>
      <c r="G2730" s="301"/>
      <c r="H2730" s="322"/>
      <c r="I2730" s="322"/>
      <c r="J2730" s="322"/>
      <c r="K2730" s="364"/>
      <c r="L2730" s="322"/>
      <c r="M2730" s="364"/>
    </row>
    <row r="2731" spans="1:13" x14ac:dyDescent="0.35">
      <c r="A2731" s="301"/>
      <c r="B2731" s="301"/>
      <c r="C2731" s="301"/>
      <c r="D2731" s="302"/>
      <c r="E2731" s="302"/>
      <c r="F2731" s="301"/>
      <c r="G2731" s="301"/>
      <c r="H2731" s="322"/>
      <c r="I2731" s="322"/>
      <c r="J2731" s="322"/>
      <c r="K2731" s="364"/>
      <c r="L2731" s="322"/>
      <c r="M2731" s="364"/>
    </row>
    <row r="2732" spans="1:13" x14ac:dyDescent="0.35">
      <c r="A2732" s="301"/>
      <c r="B2732" s="301"/>
      <c r="C2732" s="301"/>
      <c r="D2732" s="302"/>
      <c r="E2732" s="302"/>
      <c r="F2732" s="301"/>
      <c r="G2732" s="301"/>
      <c r="H2732" s="322"/>
      <c r="I2732" s="322"/>
      <c r="J2732" s="322"/>
      <c r="K2732" s="364"/>
      <c r="L2732" s="322"/>
      <c r="M2732" s="364"/>
    </row>
    <row r="2733" spans="1:13" x14ac:dyDescent="0.35">
      <c r="A2733" s="301"/>
      <c r="B2733" s="301"/>
      <c r="C2733" s="301"/>
      <c r="D2733" s="302"/>
      <c r="E2733" s="302"/>
      <c r="F2733" s="301"/>
      <c r="G2733" s="301"/>
      <c r="H2733" s="322"/>
      <c r="I2733" s="322"/>
      <c r="J2733" s="322"/>
      <c r="K2733" s="364"/>
      <c r="L2733" s="322"/>
      <c r="M2733" s="364"/>
    </row>
    <row r="2734" spans="1:13" x14ac:dyDescent="0.35">
      <c r="A2734" s="301"/>
      <c r="B2734" s="301"/>
      <c r="C2734" s="301"/>
      <c r="D2734" s="302"/>
      <c r="E2734" s="302"/>
      <c r="F2734" s="301"/>
      <c r="G2734" s="301"/>
      <c r="H2734" s="322"/>
      <c r="I2734" s="322"/>
      <c r="J2734" s="322"/>
      <c r="K2734" s="364"/>
      <c r="L2734" s="322"/>
      <c r="M2734" s="364"/>
    </row>
    <row r="2735" spans="1:13" x14ac:dyDescent="0.35">
      <c r="A2735" s="301"/>
      <c r="B2735" s="301"/>
      <c r="C2735" s="301"/>
      <c r="D2735" s="302"/>
      <c r="E2735" s="302"/>
      <c r="F2735" s="301"/>
      <c r="G2735" s="301"/>
      <c r="H2735" s="322"/>
      <c r="I2735" s="322"/>
      <c r="J2735" s="322"/>
      <c r="K2735" s="364"/>
      <c r="L2735" s="322"/>
      <c r="M2735" s="364"/>
    </row>
    <row r="2736" spans="1:13" x14ac:dyDescent="0.35">
      <c r="A2736" s="301"/>
      <c r="B2736" s="301"/>
      <c r="C2736" s="301"/>
      <c r="D2736" s="302"/>
      <c r="E2736" s="302"/>
      <c r="F2736" s="301"/>
      <c r="G2736" s="301"/>
      <c r="H2736" s="322"/>
      <c r="I2736" s="322"/>
      <c r="J2736" s="322"/>
      <c r="K2736" s="364"/>
      <c r="L2736" s="322"/>
      <c r="M2736" s="364"/>
    </row>
    <row r="2737" spans="1:13" x14ac:dyDescent="0.35">
      <c r="A2737" s="301"/>
      <c r="B2737" s="301"/>
      <c r="C2737" s="301"/>
      <c r="D2737" s="302"/>
      <c r="E2737" s="302"/>
      <c r="F2737" s="301"/>
      <c r="G2737" s="301"/>
      <c r="H2737" s="322"/>
      <c r="I2737" s="322"/>
      <c r="J2737" s="322"/>
      <c r="K2737" s="364"/>
      <c r="L2737" s="322"/>
      <c r="M2737" s="364"/>
    </row>
    <row r="2738" spans="1:13" x14ac:dyDescent="0.35">
      <c r="A2738" s="301"/>
      <c r="B2738" s="301"/>
      <c r="C2738" s="301"/>
      <c r="D2738" s="302"/>
      <c r="E2738" s="302"/>
      <c r="F2738" s="301"/>
      <c r="G2738" s="301"/>
      <c r="H2738" s="322"/>
      <c r="I2738" s="322"/>
      <c r="J2738" s="322"/>
      <c r="K2738" s="364"/>
      <c r="L2738" s="322"/>
      <c r="M2738" s="364"/>
    </row>
    <row r="2739" spans="1:13" x14ac:dyDescent="0.35">
      <c r="A2739" s="301"/>
      <c r="B2739" s="301"/>
      <c r="C2739" s="301"/>
      <c r="D2739" s="302"/>
      <c r="E2739" s="302"/>
      <c r="F2739" s="301"/>
      <c r="G2739" s="301"/>
      <c r="H2739" s="322"/>
      <c r="I2739" s="322"/>
      <c r="J2739" s="322"/>
      <c r="K2739" s="364"/>
      <c r="L2739" s="322"/>
      <c r="M2739" s="364"/>
    </row>
    <row r="2740" spans="1:13" x14ac:dyDescent="0.35">
      <c r="A2740" s="301"/>
      <c r="B2740" s="301"/>
      <c r="C2740" s="301"/>
      <c r="D2740" s="302"/>
      <c r="E2740" s="302"/>
      <c r="F2740" s="301"/>
      <c r="G2740" s="301"/>
      <c r="H2740" s="322"/>
      <c r="I2740" s="322"/>
      <c r="J2740" s="322"/>
      <c r="K2740" s="364"/>
      <c r="L2740" s="322"/>
      <c r="M2740" s="364"/>
    </row>
    <row r="2741" spans="1:13" x14ac:dyDescent="0.35">
      <c r="A2741" s="301"/>
      <c r="B2741" s="301"/>
      <c r="C2741" s="301"/>
      <c r="D2741" s="302"/>
      <c r="E2741" s="302"/>
      <c r="F2741" s="301"/>
      <c r="G2741" s="301"/>
      <c r="H2741" s="322"/>
      <c r="I2741" s="322"/>
      <c r="J2741" s="322"/>
      <c r="K2741" s="364"/>
      <c r="L2741" s="322"/>
      <c r="M2741" s="364"/>
    </row>
    <row r="2742" spans="1:13" x14ac:dyDescent="0.35">
      <c r="A2742" s="301"/>
      <c r="B2742" s="301"/>
      <c r="C2742" s="301"/>
      <c r="D2742" s="302"/>
      <c r="E2742" s="302"/>
      <c r="F2742" s="301"/>
      <c r="G2742" s="301"/>
      <c r="H2742" s="322"/>
      <c r="I2742" s="322"/>
      <c r="J2742" s="322"/>
      <c r="K2742" s="364"/>
      <c r="L2742" s="322"/>
      <c r="M2742" s="364"/>
    </row>
    <row r="2743" spans="1:13" x14ac:dyDescent="0.35">
      <c r="A2743" s="301"/>
      <c r="B2743" s="301"/>
      <c r="C2743" s="301"/>
      <c r="D2743" s="302"/>
      <c r="E2743" s="302"/>
      <c r="F2743" s="301"/>
      <c r="G2743" s="301"/>
      <c r="H2743" s="322"/>
      <c r="I2743" s="322"/>
      <c r="J2743" s="322"/>
      <c r="K2743" s="364"/>
      <c r="L2743" s="322"/>
      <c r="M2743" s="364"/>
    </row>
    <row r="2744" spans="1:13" x14ac:dyDescent="0.35">
      <c r="A2744" s="301"/>
      <c r="B2744" s="301"/>
      <c r="C2744" s="301"/>
      <c r="D2744" s="302"/>
      <c r="E2744" s="302"/>
      <c r="F2744" s="301"/>
      <c r="G2744" s="301"/>
      <c r="H2744" s="322"/>
      <c r="I2744" s="322"/>
      <c r="J2744" s="322"/>
      <c r="K2744" s="364"/>
      <c r="L2744" s="322"/>
      <c r="M2744" s="364"/>
    </row>
    <row r="2745" spans="1:13" x14ac:dyDescent="0.35">
      <c r="A2745" s="301"/>
      <c r="B2745" s="301"/>
      <c r="C2745" s="301"/>
      <c r="D2745" s="302"/>
      <c r="E2745" s="302"/>
      <c r="F2745" s="301"/>
      <c r="G2745" s="301"/>
      <c r="H2745" s="322"/>
      <c r="I2745" s="322"/>
      <c r="J2745" s="322"/>
      <c r="K2745" s="364"/>
      <c r="L2745" s="322"/>
      <c r="M2745" s="364"/>
    </row>
    <row r="2746" spans="1:13" x14ac:dyDescent="0.35">
      <c r="A2746" s="301"/>
      <c r="B2746" s="301"/>
      <c r="C2746" s="301"/>
      <c r="D2746" s="302"/>
      <c r="E2746" s="302"/>
      <c r="F2746" s="301"/>
      <c r="G2746" s="301"/>
      <c r="H2746" s="322"/>
      <c r="I2746" s="322"/>
      <c r="J2746" s="322"/>
      <c r="K2746" s="364"/>
      <c r="L2746" s="322"/>
      <c r="M2746" s="364"/>
    </row>
    <row r="2747" spans="1:13" x14ac:dyDescent="0.35">
      <c r="A2747" s="301"/>
      <c r="B2747" s="301"/>
      <c r="C2747" s="301"/>
      <c r="D2747" s="302"/>
      <c r="E2747" s="302"/>
      <c r="F2747" s="301"/>
      <c r="G2747" s="301"/>
      <c r="H2747" s="322"/>
      <c r="I2747" s="322"/>
      <c r="J2747" s="322"/>
      <c r="K2747" s="364"/>
      <c r="L2747" s="322"/>
      <c r="M2747" s="364"/>
    </row>
    <row r="2748" spans="1:13" x14ac:dyDescent="0.35">
      <c r="A2748" s="301"/>
      <c r="B2748" s="301"/>
      <c r="C2748" s="301"/>
      <c r="D2748" s="302"/>
      <c r="E2748" s="302"/>
      <c r="F2748" s="301"/>
      <c r="G2748" s="301"/>
      <c r="H2748" s="322"/>
      <c r="I2748" s="322"/>
      <c r="J2748" s="322"/>
      <c r="K2748" s="364"/>
      <c r="L2748" s="322"/>
      <c r="M2748" s="364"/>
    </row>
    <row r="2749" spans="1:13" x14ac:dyDescent="0.35">
      <c r="A2749" s="301"/>
      <c r="B2749" s="301"/>
      <c r="C2749" s="301"/>
      <c r="D2749" s="302"/>
      <c r="E2749" s="302"/>
      <c r="F2749" s="301"/>
      <c r="G2749" s="301"/>
      <c r="H2749" s="322"/>
      <c r="I2749" s="322"/>
      <c r="J2749" s="322"/>
      <c r="K2749" s="364"/>
      <c r="L2749" s="322"/>
      <c r="M2749" s="364"/>
    </row>
    <row r="2750" spans="1:13" x14ac:dyDescent="0.35">
      <c r="A2750" s="301"/>
      <c r="B2750" s="301"/>
      <c r="C2750" s="301"/>
      <c r="D2750" s="302"/>
      <c r="E2750" s="302"/>
      <c r="F2750" s="301"/>
      <c r="G2750" s="301"/>
      <c r="H2750" s="322"/>
      <c r="I2750" s="322"/>
      <c r="J2750" s="322"/>
      <c r="K2750" s="364"/>
      <c r="L2750" s="322"/>
      <c r="M2750" s="364"/>
    </row>
    <row r="2751" spans="1:13" x14ac:dyDescent="0.35">
      <c r="A2751" s="301"/>
      <c r="B2751" s="301"/>
      <c r="C2751" s="301"/>
      <c r="D2751" s="302"/>
      <c r="E2751" s="302"/>
      <c r="F2751" s="301"/>
      <c r="G2751" s="301"/>
      <c r="H2751" s="322"/>
      <c r="I2751" s="322"/>
      <c r="J2751" s="322"/>
      <c r="K2751" s="364"/>
      <c r="L2751" s="322"/>
      <c r="M2751" s="364"/>
    </row>
    <row r="2752" spans="1:13" x14ac:dyDescent="0.35">
      <c r="A2752" s="301"/>
      <c r="B2752" s="301"/>
      <c r="C2752" s="301"/>
      <c r="D2752" s="302"/>
      <c r="E2752" s="302"/>
      <c r="F2752" s="301"/>
      <c r="G2752" s="301"/>
      <c r="H2752" s="322"/>
      <c r="I2752" s="322"/>
      <c r="J2752" s="322"/>
      <c r="K2752" s="364"/>
      <c r="L2752" s="322"/>
      <c r="M2752" s="364"/>
    </row>
    <row r="2753" spans="1:13" x14ac:dyDescent="0.35">
      <c r="A2753" s="301"/>
      <c r="B2753" s="301"/>
      <c r="C2753" s="301"/>
      <c r="D2753" s="302"/>
      <c r="E2753" s="302"/>
      <c r="F2753" s="301"/>
      <c r="G2753" s="301"/>
      <c r="H2753" s="322"/>
      <c r="I2753" s="322"/>
      <c r="J2753" s="322"/>
      <c r="K2753" s="364"/>
      <c r="L2753" s="322"/>
      <c r="M2753" s="364"/>
    </row>
    <row r="2754" spans="1:13" x14ac:dyDescent="0.35">
      <c r="A2754" s="301"/>
      <c r="B2754" s="301"/>
      <c r="C2754" s="301"/>
      <c r="D2754" s="302"/>
      <c r="E2754" s="302"/>
      <c r="F2754" s="301"/>
      <c r="G2754" s="301"/>
      <c r="H2754" s="322"/>
      <c r="I2754" s="322"/>
      <c r="J2754" s="322"/>
      <c r="K2754" s="364"/>
      <c r="L2754" s="322"/>
      <c r="M2754" s="364"/>
    </row>
    <row r="2755" spans="1:13" x14ac:dyDescent="0.35">
      <c r="A2755" s="301"/>
      <c r="B2755" s="301"/>
      <c r="C2755" s="301"/>
      <c r="D2755" s="302"/>
      <c r="E2755" s="302"/>
      <c r="F2755" s="301"/>
      <c r="G2755" s="301"/>
      <c r="H2755" s="322"/>
      <c r="I2755" s="322"/>
      <c r="J2755" s="322"/>
      <c r="K2755" s="364"/>
      <c r="L2755" s="322"/>
      <c r="M2755" s="364"/>
    </row>
    <row r="2756" spans="1:13" x14ac:dyDescent="0.35">
      <c r="A2756" s="301"/>
      <c r="B2756" s="301"/>
      <c r="C2756" s="301"/>
      <c r="D2756" s="302"/>
      <c r="E2756" s="302"/>
      <c r="F2756" s="301"/>
      <c r="G2756" s="301"/>
      <c r="H2756" s="322"/>
      <c r="I2756" s="322"/>
      <c r="J2756" s="322"/>
      <c r="K2756" s="364"/>
      <c r="L2756" s="322"/>
      <c r="M2756" s="364"/>
    </row>
    <row r="2757" spans="1:13" x14ac:dyDescent="0.35">
      <c r="A2757" s="301"/>
      <c r="B2757" s="301"/>
      <c r="C2757" s="301"/>
      <c r="D2757" s="302"/>
      <c r="E2757" s="302"/>
      <c r="F2757" s="301"/>
      <c r="G2757" s="301"/>
      <c r="H2757" s="322"/>
      <c r="I2757" s="322"/>
      <c r="J2757" s="322"/>
      <c r="K2757" s="364"/>
      <c r="L2757" s="322"/>
      <c r="M2757" s="364"/>
    </row>
    <row r="2758" spans="1:13" x14ac:dyDescent="0.35">
      <c r="A2758" s="301"/>
      <c r="B2758" s="301"/>
      <c r="C2758" s="301"/>
      <c r="D2758" s="302"/>
      <c r="E2758" s="302"/>
      <c r="F2758" s="301"/>
      <c r="G2758" s="301"/>
      <c r="H2758" s="322"/>
      <c r="I2758" s="322"/>
      <c r="J2758" s="322"/>
      <c r="K2758" s="364"/>
      <c r="L2758" s="322"/>
      <c r="M2758" s="364"/>
    </row>
    <row r="2759" spans="1:13" x14ac:dyDescent="0.35">
      <c r="A2759" s="301"/>
      <c r="B2759" s="301"/>
      <c r="C2759" s="301"/>
      <c r="D2759" s="302"/>
      <c r="E2759" s="302"/>
      <c r="F2759" s="301"/>
      <c r="G2759" s="301"/>
      <c r="H2759" s="322"/>
      <c r="I2759" s="322"/>
      <c r="J2759" s="322"/>
      <c r="K2759" s="364"/>
      <c r="L2759" s="322"/>
      <c r="M2759" s="364"/>
    </row>
    <row r="2760" spans="1:13" x14ac:dyDescent="0.35">
      <c r="A2760" s="301"/>
      <c r="B2760" s="301"/>
      <c r="C2760" s="301"/>
      <c r="D2760" s="302"/>
      <c r="E2760" s="302"/>
      <c r="F2760" s="301"/>
      <c r="G2760" s="301"/>
      <c r="H2760" s="322"/>
      <c r="I2760" s="322"/>
      <c r="J2760" s="322"/>
      <c r="K2760" s="364"/>
      <c r="L2760" s="322"/>
      <c r="M2760" s="364"/>
    </row>
    <row r="2761" spans="1:13" x14ac:dyDescent="0.35">
      <c r="A2761" s="301"/>
      <c r="B2761" s="301"/>
      <c r="C2761" s="301"/>
      <c r="D2761" s="302"/>
      <c r="E2761" s="302"/>
      <c r="F2761" s="301"/>
      <c r="G2761" s="301"/>
      <c r="H2761" s="322"/>
      <c r="I2761" s="322"/>
      <c r="J2761" s="322"/>
      <c r="K2761" s="364"/>
      <c r="L2761" s="322"/>
      <c r="M2761" s="364"/>
    </row>
    <row r="2762" spans="1:13" x14ac:dyDescent="0.35">
      <c r="A2762" s="301"/>
      <c r="B2762" s="301"/>
      <c r="C2762" s="301"/>
      <c r="D2762" s="302"/>
      <c r="E2762" s="302"/>
      <c r="F2762" s="301"/>
      <c r="G2762" s="301"/>
      <c r="H2762" s="322"/>
      <c r="I2762" s="322"/>
      <c r="J2762" s="322"/>
      <c r="K2762" s="364"/>
      <c r="L2762" s="322"/>
      <c r="M2762" s="364"/>
    </row>
    <row r="2763" spans="1:13" x14ac:dyDescent="0.35">
      <c r="A2763" s="301"/>
      <c r="B2763" s="301"/>
      <c r="C2763" s="301"/>
      <c r="D2763" s="302"/>
      <c r="E2763" s="302"/>
      <c r="F2763" s="301"/>
      <c r="G2763" s="301"/>
      <c r="H2763" s="322"/>
      <c r="I2763" s="322"/>
      <c r="J2763" s="322"/>
      <c r="K2763" s="364"/>
      <c r="L2763" s="322"/>
      <c r="M2763" s="364"/>
    </row>
    <row r="2764" spans="1:13" x14ac:dyDescent="0.35">
      <c r="A2764" s="301"/>
      <c r="B2764" s="301"/>
      <c r="C2764" s="301"/>
      <c r="D2764" s="302"/>
      <c r="E2764" s="302"/>
      <c r="F2764" s="301"/>
      <c r="G2764" s="301"/>
      <c r="H2764" s="322"/>
      <c r="I2764" s="322"/>
      <c r="J2764" s="322"/>
      <c r="K2764" s="364"/>
      <c r="L2764" s="322"/>
      <c r="M2764" s="364"/>
    </row>
    <row r="2765" spans="1:13" x14ac:dyDescent="0.35">
      <c r="A2765" s="301"/>
      <c r="B2765" s="301"/>
      <c r="C2765" s="301"/>
      <c r="D2765" s="302"/>
      <c r="E2765" s="302"/>
      <c r="F2765" s="301"/>
      <c r="G2765" s="301"/>
      <c r="H2765" s="322"/>
      <c r="I2765" s="322"/>
      <c r="J2765" s="322"/>
      <c r="K2765" s="364"/>
      <c r="L2765" s="322"/>
      <c r="M2765" s="364"/>
    </row>
    <row r="2766" spans="1:13" x14ac:dyDescent="0.35">
      <c r="A2766" s="301"/>
      <c r="B2766" s="301"/>
      <c r="C2766" s="301"/>
      <c r="D2766" s="302"/>
      <c r="E2766" s="302"/>
      <c r="F2766" s="301"/>
      <c r="G2766" s="301"/>
      <c r="H2766" s="322"/>
      <c r="I2766" s="322"/>
      <c r="J2766" s="322"/>
      <c r="K2766" s="364"/>
      <c r="L2766" s="322"/>
      <c r="M2766" s="364"/>
    </row>
    <row r="2767" spans="1:13" x14ac:dyDescent="0.35">
      <c r="A2767" s="301"/>
      <c r="B2767" s="301"/>
      <c r="C2767" s="301"/>
      <c r="D2767" s="302"/>
      <c r="E2767" s="302"/>
      <c r="F2767" s="301"/>
      <c r="G2767" s="301"/>
      <c r="H2767" s="322"/>
      <c r="I2767" s="322"/>
      <c r="J2767" s="322"/>
      <c r="K2767" s="364"/>
      <c r="L2767" s="322"/>
      <c r="M2767" s="364"/>
    </row>
    <row r="2768" spans="1:13" x14ac:dyDescent="0.35">
      <c r="A2768" s="301"/>
      <c r="B2768" s="301"/>
      <c r="C2768" s="301"/>
      <c r="D2768" s="302"/>
      <c r="E2768" s="302"/>
      <c r="F2768" s="301"/>
      <c r="G2768" s="301"/>
      <c r="H2768" s="322"/>
      <c r="I2768" s="322"/>
      <c r="J2768" s="322"/>
      <c r="K2768" s="364"/>
      <c r="L2768" s="322"/>
      <c r="M2768" s="364"/>
    </row>
    <row r="2769" spans="1:13" x14ac:dyDescent="0.35">
      <c r="A2769" s="301"/>
      <c r="B2769" s="301"/>
      <c r="C2769" s="301"/>
      <c r="D2769" s="302"/>
      <c r="E2769" s="302"/>
      <c r="F2769" s="301"/>
      <c r="G2769" s="301"/>
      <c r="H2769" s="322"/>
      <c r="I2769" s="322"/>
      <c r="J2769" s="322"/>
      <c r="K2769" s="364"/>
      <c r="L2769" s="322"/>
      <c r="M2769" s="364"/>
    </row>
    <row r="2770" spans="1:13" x14ac:dyDescent="0.35">
      <c r="A2770" s="301"/>
      <c r="B2770" s="301"/>
      <c r="C2770" s="301"/>
      <c r="D2770" s="302"/>
      <c r="E2770" s="302"/>
      <c r="F2770" s="301"/>
      <c r="G2770" s="301"/>
      <c r="H2770" s="322"/>
      <c r="I2770" s="322"/>
      <c r="J2770" s="322"/>
      <c r="K2770" s="364"/>
      <c r="L2770" s="322"/>
      <c r="M2770" s="364"/>
    </row>
    <row r="2771" spans="1:13" x14ac:dyDescent="0.35">
      <c r="A2771" s="301"/>
      <c r="B2771" s="301"/>
      <c r="C2771" s="301"/>
      <c r="D2771" s="302"/>
      <c r="E2771" s="302"/>
      <c r="F2771" s="301"/>
      <c r="G2771" s="301"/>
      <c r="H2771" s="322"/>
      <c r="I2771" s="322"/>
      <c r="J2771" s="322"/>
      <c r="K2771" s="364"/>
      <c r="L2771" s="322"/>
      <c r="M2771" s="364"/>
    </row>
    <row r="2772" spans="1:13" x14ac:dyDescent="0.35">
      <c r="A2772" s="301"/>
      <c r="B2772" s="301"/>
      <c r="C2772" s="301"/>
      <c r="D2772" s="302"/>
      <c r="E2772" s="302"/>
      <c r="F2772" s="301"/>
      <c r="G2772" s="301"/>
      <c r="H2772" s="322"/>
      <c r="I2772" s="322"/>
      <c r="J2772" s="322"/>
      <c r="K2772" s="364"/>
      <c r="L2772" s="322"/>
      <c r="M2772" s="364"/>
    </row>
    <row r="2773" spans="1:13" x14ac:dyDescent="0.35">
      <c r="A2773" s="301"/>
      <c r="B2773" s="301"/>
      <c r="C2773" s="301"/>
      <c r="D2773" s="302"/>
      <c r="E2773" s="302"/>
      <c r="F2773" s="301"/>
      <c r="G2773" s="301"/>
      <c r="H2773" s="322"/>
      <c r="I2773" s="322"/>
      <c r="J2773" s="322"/>
      <c r="K2773" s="364"/>
      <c r="L2773" s="322"/>
      <c r="M2773" s="364"/>
    </row>
    <row r="2774" spans="1:13" x14ac:dyDescent="0.35">
      <c r="A2774" s="301"/>
      <c r="B2774" s="301"/>
      <c r="C2774" s="301"/>
      <c r="D2774" s="302"/>
      <c r="E2774" s="302"/>
      <c r="F2774" s="301"/>
      <c r="G2774" s="301"/>
      <c r="H2774" s="322"/>
      <c r="I2774" s="322"/>
      <c r="J2774" s="322"/>
      <c r="K2774" s="364"/>
      <c r="L2774" s="322"/>
      <c r="M2774" s="364"/>
    </row>
    <row r="2775" spans="1:13" x14ac:dyDescent="0.35">
      <c r="A2775" s="301"/>
      <c r="B2775" s="301"/>
      <c r="C2775" s="301"/>
      <c r="D2775" s="302"/>
      <c r="E2775" s="302"/>
      <c r="F2775" s="301"/>
      <c r="G2775" s="301"/>
      <c r="H2775" s="322"/>
      <c r="I2775" s="322"/>
      <c r="J2775" s="322"/>
      <c r="K2775" s="364"/>
      <c r="L2775" s="322"/>
      <c r="M2775" s="364"/>
    </row>
    <row r="2776" spans="1:13" x14ac:dyDescent="0.35">
      <c r="A2776" s="301"/>
      <c r="B2776" s="301"/>
      <c r="C2776" s="301"/>
      <c r="D2776" s="302"/>
      <c r="E2776" s="302"/>
      <c r="F2776" s="301"/>
      <c r="G2776" s="301"/>
      <c r="H2776" s="322"/>
      <c r="I2776" s="322"/>
      <c r="J2776" s="322"/>
      <c r="K2776" s="364"/>
      <c r="L2776" s="322"/>
      <c r="M2776" s="364"/>
    </row>
    <row r="2777" spans="1:13" x14ac:dyDescent="0.35">
      <c r="A2777" s="301"/>
      <c r="B2777" s="301"/>
      <c r="C2777" s="301"/>
      <c r="D2777" s="302"/>
      <c r="E2777" s="302"/>
      <c r="F2777" s="301"/>
      <c r="G2777" s="301"/>
      <c r="H2777" s="322"/>
      <c r="I2777" s="322"/>
      <c r="J2777" s="322"/>
      <c r="K2777" s="364"/>
      <c r="L2777" s="322"/>
      <c r="M2777" s="364"/>
    </row>
    <row r="2778" spans="1:13" x14ac:dyDescent="0.35">
      <c r="A2778" s="301"/>
      <c r="B2778" s="301"/>
      <c r="C2778" s="301"/>
      <c r="D2778" s="302"/>
      <c r="E2778" s="302"/>
      <c r="F2778" s="301"/>
      <c r="G2778" s="301"/>
      <c r="H2778" s="322"/>
      <c r="I2778" s="322"/>
      <c r="J2778" s="322"/>
      <c r="K2778" s="364"/>
      <c r="L2778" s="322"/>
      <c r="M2778" s="364"/>
    </row>
    <row r="2779" spans="1:13" x14ac:dyDescent="0.35">
      <c r="A2779" s="301"/>
      <c r="B2779" s="301"/>
      <c r="C2779" s="301"/>
      <c r="D2779" s="302"/>
      <c r="E2779" s="302"/>
      <c r="F2779" s="301"/>
      <c r="G2779" s="301"/>
      <c r="H2779" s="322"/>
      <c r="I2779" s="322"/>
      <c r="J2779" s="322"/>
      <c r="K2779" s="364"/>
      <c r="L2779" s="322"/>
      <c r="M2779" s="364"/>
    </row>
    <row r="2780" spans="1:13" x14ac:dyDescent="0.35">
      <c r="A2780" s="301"/>
      <c r="B2780" s="301"/>
      <c r="C2780" s="301"/>
      <c r="D2780" s="302"/>
      <c r="E2780" s="302"/>
      <c r="F2780" s="301"/>
      <c r="G2780" s="301"/>
      <c r="H2780" s="322"/>
      <c r="I2780" s="322"/>
      <c r="J2780" s="322"/>
      <c r="K2780" s="364"/>
      <c r="L2780" s="322"/>
      <c r="M2780" s="364"/>
    </row>
    <row r="2781" spans="1:13" x14ac:dyDescent="0.35">
      <c r="A2781" s="301"/>
      <c r="B2781" s="301"/>
      <c r="C2781" s="301"/>
      <c r="D2781" s="302"/>
      <c r="E2781" s="302"/>
      <c r="F2781" s="301"/>
      <c r="G2781" s="301"/>
      <c r="H2781" s="322"/>
      <c r="I2781" s="322"/>
      <c r="J2781" s="322"/>
      <c r="K2781" s="364"/>
      <c r="L2781" s="322"/>
      <c r="M2781" s="364"/>
    </row>
    <row r="2782" spans="1:13" x14ac:dyDescent="0.35">
      <c r="A2782" s="301"/>
      <c r="B2782" s="301"/>
      <c r="C2782" s="301"/>
      <c r="D2782" s="302"/>
      <c r="E2782" s="302"/>
      <c r="F2782" s="301"/>
      <c r="G2782" s="301"/>
      <c r="H2782" s="322"/>
      <c r="I2782" s="322"/>
      <c r="J2782" s="322"/>
      <c r="K2782" s="364"/>
      <c r="L2782" s="322"/>
      <c r="M2782" s="364"/>
    </row>
    <row r="2783" spans="1:13" x14ac:dyDescent="0.35">
      <c r="A2783" s="301"/>
      <c r="B2783" s="301"/>
      <c r="C2783" s="301"/>
      <c r="D2783" s="302"/>
      <c r="E2783" s="302"/>
      <c r="F2783" s="301"/>
      <c r="G2783" s="301"/>
      <c r="H2783" s="322"/>
      <c r="I2783" s="322"/>
      <c r="J2783" s="322"/>
      <c r="K2783" s="364"/>
      <c r="L2783" s="322"/>
      <c r="M2783" s="364"/>
    </row>
    <row r="2784" spans="1:13" x14ac:dyDescent="0.35">
      <c r="A2784" s="301"/>
      <c r="B2784" s="301"/>
      <c r="C2784" s="301"/>
      <c r="D2784" s="302"/>
      <c r="E2784" s="302"/>
      <c r="F2784" s="301"/>
      <c r="G2784" s="301"/>
      <c r="H2784" s="322"/>
      <c r="I2784" s="322"/>
      <c r="J2784" s="322"/>
      <c r="K2784" s="364"/>
      <c r="L2784" s="322"/>
      <c r="M2784" s="364"/>
    </row>
    <row r="2785" spans="1:13" x14ac:dyDescent="0.35">
      <c r="A2785" s="301"/>
      <c r="B2785" s="301"/>
      <c r="C2785" s="301"/>
      <c r="D2785" s="302"/>
      <c r="E2785" s="302"/>
      <c r="F2785" s="301"/>
      <c r="G2785" s="301"/>
      <c r="H2785" s="322"/>
      <c r="I2785" s="322"/>
      <c r="J2785" s="322"/>
      <c r="K2785" s="364"/>
      <c r="L2785" s="322"/>
      <c r="M2785" s="364"/>
    </row>
    <row r="2786" spans="1:13" x14ac:dyDescent="0.35">
      <c r="A2786" s="301"/>
      <c r="B2786" s="301"/>
      <c r="C2786" s="301"/>
      <c r="D2786" s="302"/>
      <c r="E2786" s="302"/>
      <c r="F2786" s="301"/>
      <c r="G2786" s="301"/>
      <c r="H2786" s="322"/>
      <c r="I2786" s="322"/>
      <c r="J2786" s="322"/>
      <c r="K2786" s="364"/>
      <c r="L2786" s="322"/>
      <c r="M2786" s="364"/>
    </row>
    <row r="2787" spans="1:13" x14ac:dyDescent="0.35">
      <c r="A2787" s="301"/>
      <c r="B2787" s="301"/>
      <c r="C2787" s="301"/>
      <c r="D2787" s="302"/>
      <c r="E2787" s="302"/>
      <c r="F2787" s="301"/>
      <c r="G2787" s="301"/>
      <c r="H2787" s="322"/>
      <c r="I2787" s="322"/>
      <c r="J2787" s="322"/>
      <c r="K2787" s="364"/>
      <c r="L2787" s="322"/>
      <c r="M2787" s="364"/>
    </row>
    <row r="2788" spans="1:13" x14ac:dyDescent="0.35">
      <c r="A2788" s="301"/>
      <c r="B2788" s="301"/>
      <c r="C2788" s="301"/>
      <c r="D2788" s="302"/>
      <c r="E2788" s="302"/>
      <c r="F2788" s="301"/>
      <c r="G2788" s="301"/>
      <c r="H2788" s="322"/>
      <c r="I2788" s="322"/>
      <c r="J2788" s="322"/>
      <c r="K2788" s="364"/>
      <c r="L2788" s="322"/>
      <c r="M2788" s="364"/>
    </row>
    <row r="2789" spans="1:13" x14ac:dyDescent="0.35">
      <c r="A2789" s="301"/>
      <c r="B2789" s="301"/>
      <c r="C2789" s="301"/>
      <c r="D2789" s="302"/>
      <c r="E2789" s="302"/>
      <c r="F2789" s="301"/>
      <c r="G2789" s="301"/>
      <c r="H2789" s="322"/>
      <c r="I2789" s="322"/>
      <c r="J2789" s="322"/>
      <c r="K2789" s="364"/>
      <c r="L2789" s="322"/>
      <c r="M2789" s="364"/>
    </row>
    <row r="2790" spans="1:13" x14ac:dyDescent="0.35">
      <c r="A2790" s="301"/>
      <c r="B2790" s="301"/>
      <c r="C2790" s="301"/>
      <c r="D2790" s="302"/>
      <c r="E2790" s="302"/>
      <c r="F2790" s="301"/>
      <c r="G2790" s="301"/>
      <c r="H2790" s="322"/>
      <c r="I2790" s="322"/>
      <c r="J2790" s="322"/>
      <c r="K2790" s="364"/>
      <c r="L2790" s="322"/>
      <c r="M2790" s="364"/>
    </row>
    <row r="2791" spans="1:13" x14ac:dyDescent="0.35">
      <c r="A2791" s="301"/>
      <c r="B2791" s="301"/>
      <c r="C2791" s="301"/>
      <c r="D2791" s="302"/>
      <c r="E2791" s="302"/>
      <c r="F2791" s="301"/>
      <c r="G2791" s="301"/>
      <c r="H2791" s="322"/>
      <c r="I2791" s="322"/>
      <c r="J2791" s="322"/>
      <c r="K2791" s="364"/>
      <c r="L2791" s="322"/>
      <c r="M2791" s="364"/>
    </row>
    <row r="2792" spans="1:13" x14ac:dyDescent="0.35">
      <c r="A2792" s="301"/>
      <c r="B2792" s="301"/>
      <c r="C2792" s="301"/>
      <c r="D2792" s="302"/>
      <c r="E2792" s="302"/>
      <c r="F2792" s="301"/>
      <c r="G2792" s="301"/>
      <c r="H2792" s="322"/>
      <c r="I2792" s="322"/>
      <c r="J2792" s="322"/>
      <c r="K2792" s="364"/>
      <c r="L2792" s="322"/>
      <c r="M2792" s="364"/>
    </row>
    <row r="2793" spans="1:13" x14ac:dyDescent="0.35">
      <c r="A2793" s="301"/>
      <c r="B2793" s="301"/>
      <c r="C2793" s="301"/>
      <c r="D2793" s="302"/>
      <c r="E2793" s="302"/>
      <c r="F2793" s="301"/>
      <c r="G2793" s="301"/>
      <c r="H2793" s="322"/>
      <c r="I2793" s="322"/>
      <c r="J2793" s="322"/>
      <c r="K2793" s="364"/>
      <c r="L2793" s="322"/>
      <c r="M2793" s="364"/>
    </row>
    <row r="2794" spans="1:13" x14ac:dyDescent="0.35">
      <c r="A2794" s="301"/>
      <c r="B2794" s="301"/>
      <c r="C2794" s="301"/>
      <c r="D2794" s="302"/>
      <c r="E2794" s="302"/>
      <c r="F2794" s="301"/>
      <c r="G2794" s="301"/>
      <c r="H2794" s="322"/>
      <c r="I2794" s="322"/>
      <c r="J2794" s="322"/>
      <c r="K2794" s="364"/>
      <c r="L2794" s="322"/>
      <c r="M2794" s="364"/>
    </row>
    <row r="2795" spans="1:13" x14ac:dyDescent="0.35">
      <c r="A2795" s="301"/>
      <c r="B2795" s="301"/>
      <c r="C2795" s="301"/>
      <c r="D2795" s="302"/>
      <c r="E2795" s="302"/>
      <c r="F2795" s="301"/>
      <c r="G2795" s="301"/>
      <c r="H2795" s="322"/>
      <c r="I2795" s="322"/>
      <c r="J2795" s="322"/>
      <c r="K2795" s="364"/>
      <c r="L2795" s="322"/>
      <c r="M2795" s="364"/>
    </row>
    <row r="2796" spans="1:13" x14ac:dyDescent="0.35">
      <c r="A2796" s="301"/>
      <c r="B2796" s="301"/>
      <c r="C2796" s="301"/>
      <c r="D2796" s="302"/>
      <c r="E2796" s="302"/>
      <c r="F2796" s="301"/>
      <c r="G2796" s="301"/>
      <c r="H2796" s="322"/>
      <c r="I2796" s="322"/>
      <c r="J2796" s="322"/>
      <c r="K2796" s="364"/>
      <c r="L2796" s="322"/>
      <c r="M2796" s="364"/>
    </row>
    <row r="2797" spans="1:13" x14ac:dyDescent="0.35">
      <c r="A2797" s="301"/>
      <c r="B2797" s="301"/>
      <c r="C2797" s="301"/>
      <c r="D2797" s="302"/>
      <c r="E2797" s="302"/>
      <c r="F2797" s="301"/>
      <c r="G2797" s="301"/>
      <c r="H2797" s="322"/>
      <c r="I2797" s="322"/>
      <c r="J2797" s="322"/>
      <c r="K2797" s="364"/>
      <c r="L2797" s="322"/>
      <c r="M2797" s="364"/>
    </row>
    <row r="2798" spans="1:13" x14ac:dyDescent="0.35">
      <c r="A2798" s="301"/>
      <c r="B2798" s="301"/>
      <c r="C2798" s="301"/>
      <c r="D2798" s="302"/>
      <c r="E2798" s="302"/>
      <c r="F2798" s="301"/>
      <c r="G2798" s="301"/>
      <c r="H2798" s="322"/>
      <c r="I2798" s="322"/>
      <c r="J2798" s="322"/>
      <c r="K2798" s="364"/>
      <c r="L2798" s="322"/>
      <c r="M2798" s="364"/>
    </row>
    <row r="2799" spans="1:13" x14ac:dyDescent="0.35">
      <c r="A2799" s="301"/>
      <c r="B2799" s="301"/>
      <c r="C2799" s="301"/>
      <c r="D2799" s="302"/>
      <c r="E2799" s="302"/>
      <c r="F2799" s="301"/>
      <c r="G2799" s="301"/>
      <c r="H2799" s="322"/>
      <c r="I2799" s="322"/>
      <c r="J2799" s="322"/>
      <c r="K2799" s="364"/>
      <c r="L2799" s="322"/>
      <c r="M2799" s="364"/>
    </row>
    <row r="2800" spans="1:13" x14ac:dyDescent="0.35">
      <c r="A2800" s="301"/>
      <c r="B2800" s="301"/>
      <c r="C2800" s="301"/>
      <c r="D2800" s="302"/>
      <c r="E2800" s="302"/>
      <c r="F2800" s="301"/>
      <c r="G2800" s="301"/>
      <c r="H2800" s="322"/>
      <c r="I2800" s="322"/>
      <c r="J2800" s="322"/>
      <c r="K2800" s="364"/>
      <c r="L2800" s="322"/>
      <c r="M2800" s="364"/>
    </row>
    <row r="2801" spans="1:13" x14ac:dyDescent="0.35">
      <c r="A2801" s="301"/>
      <c r="B2801" s="301"/>
      <c r="C2801" s="301"/>
      <c r="D2801" s="302"/>
      <c r="E2801" s="302"/>
      <c r="F2801" s="301"/>
      <c r="G2801" s="301"/>
      <c r="H2801" s="322"/>
      <c r="I2801" s="322"/>
      <c r="J2801" s="322"/>
      <c r="K2801" s="364"/>
      <c r="L2801" s="322"/>
      <c r="M2801" s="364"/>
    </row>
    <row r="2802" spans="1:13" x14ac:dyDescent="0.35">
      <c r="A2802" s="301"/>
      <c r="B2802" s="301"/>
      <c r="C2802" s="301"/>
      <c r="D2802" s="302"/>
      <c r="E2802" s="302"/>
      <c r="F2802" s="301"/>
      <c r="G2802" s="301"/>
      <c r="H2802" s="322"/>
      <c r="I2802" s="322"/>
      <c r="J2802" s="322"/>
      <c r="K2802" s="364"/>
      <c r="L2802" s="322"/>
      <c r="M2802" s="364"/>
    </row>
    <row r="2803" spans="1:13" x14ac:dyDescent="0.35">
      <c r="A2803" s="301"/>
      <c r="B2803" s="301"/>
      <c r="C2803" s="301"/>
      <c r="D2803" s="302"/>
      <c r="E2803" s="302"/>
      <c r="F2803" s="301"/>
      <c r="G2803" s="301"/>
      <c r="H2803" s="322"/>
      <c r="I2803" s="322"/>
      <c r="J2803" s="322"/>
      <c r="K2803" s="364"/>
      <c r="L2803" s="322"/>
      <c r="M2803" s="364"/>
    </row>
    <row r="2804" spans="1:13" x14ac:dyDescent="0.35">
      <c r="A2804" s="301"/>
      <c r="B2804" s="301"/>
      <c r="C2804" s="301"/>
      <c r="D2804" s="302"/>
      <c r="E2804" s="302"/>
      <c r="F2804" s="301"/>
      <c r="G2804" s="301"/>
      <c r="H2804" s="322"/>
      <c r="I2804" s="322"/>
      <c r="J2804" s="322"/>
      <c r="K2804" s="364"/>
      <c r="L2804" s="322"/>
      <c r="M2804" s="364"/>
    </row>
    <row r="2805" spans="1:13" x14ac:dyDescent="0.35">
      <c r="A2805" s="301"/>
      <c r="B2805" s="301"/>
      <c r="C2805" s="301"/>
      <c r="D2805" s="302"/>
      <c r="E2805" s="302"/>
      <c r="F2805" s="301"/>
      <c r="G2805" s="301"/>
      <c r="H2805" s="322"/>
      <c r="I2805" s="322"/>
      <c r="J2805" s="322"/>
      <c r="K2805" s="364"/>
      <c r="L2805" s="322"/>
      <c r="M2805" s="364"/>
    </row>
    <row r="2806" spans="1:13" x14ac:dyDescent="0.35">
      <c r="A2806" s="301"/>
      <c r="B2806" s="301"/>
      <c r="C2806" s="301"/>
      <c r="D2806" s="302"/>
      <c r="E2806" s="302"/>
      <c r="F2806" s="301"/>
      <c r="G2806" s="301"/>
      <c r="H2806" s="322"/>
      <c r="I2806" s="322"/>
      <c r="J2806" s="322"/>
      <c r="K2806" s="364"/>
      <c r="L2806" s="322"/>
      <c r="M2806" s="364"/>
    </row>
    <row r="2807" spans="1:13" x14ac:dyDescent="0.35">
      <c r="A2807" s="301"/>
      <c r="B2807" s="301"/>
      <c r="C2807" s="301"/>
      <c r="D2807" s="302"/>
      <c r="E2807" s="302"/>
      <c r="F2807" s="301"/>
      <c r="G2807" s="301"/>
      <c r="H2807" s="322"/>
      <c r="I2807" s="322"/>
      <c r="J2807" s="322"/>
      <c r="K2807" s="364"/>
      <c r="L2807" s="322"/>
      <c r="M2807" s="364"/>
    </row>
    <row r="2808" spans="1:13" x14ac:dyDescent="0.35">
      <c r="A2808" s="301"/>
      <c r="B2808" s="301"/>
      <c r="C2808" s="301"/>
      <c r="D2808" s="302"/>
      <c r="E2808" s="302"/>
      <c r="F2808" s="301"/>
      <c r="G2808" s="301"/>
      <c r="H2808" s="322"/>
      <c r="I2808" s="322"/>
      <c r="J2808" s="322"/>
      <c r="K2808" s="364"/>
      <c r="L2808" s="322"/>
      <c r="M2808" s="364"/>
    </row>
    <row r="2809" spans="1:13" x14ac:dyDescent="0.35">
      <c r="A2809" s="301"/>
      <c r="B2809" s="301"/>
      <c r="C2809" s="301"/>
      <c r="D2809" s="302"/>
      <c r="E2809" s="302"/>
      <c r="F2809" s="301"/>
      <c r="G2809" s="301"/>
      <c r="H2809" s="322"/>
      <c r="I2809" s="322"/>
      <c r="J2809" s="322"/>
      <c r="K2809" s="364"/>
      <c r="L2809" s="322"/>
      <c r="M2809" s="364"/>
    </row>
    <row r="2810" spans="1:13" x14ac:dyDescent="0.35">
      <c r="A2810" s="301"/>
      <c r="B2810" s="301"/>
      <c r="C2810" s="301"/>
      <c r="D2810" s="302"/>
      <c r="E2810" s="302"/>
      <c r="F2810" s="301"/>
      <c r="G2810" s="301"/>
      <c r="H2810" s="322"/>
      <c r="I2810" s="322"/>
      <c r="J2810" s="322"/>
      <c r="K2810" s="364"/>
      <c r="L2810" s="322"/>
      <c r="M2810" s="364"/>
    </row>
    <row r="2811" spans="1:13" x14ac:dyDescent="0.35">
      <c r="A2811" s="301"/>
      <c r="B2811" s="301"/>
      <c r="C2811" s="301"/>
      <c r="D2811" s="302"/>
      <c r="E2811" s="302"/>
      <c r="F2811" s="301"/>
      <c r="G2811" s="301"/>
      <c r="H2811" s="322"/>
      <c r="I2811" s="322"/>
      <c r="J2811" s="322"/>
      <c r="K2811" s="364"/>
      <c r="L2811" s="322"/>
      <c r="M2811" s="364"/>
    </row>
    <row r="2812" spans="1:13" x14ac:dyDescent="0.35">
      <c r="A2812" s="301"/>
      <c r="B2812" s="301"/>
      <c r="C2812" s="301"/>
      <c r="D2812" s="302"/>
      <c r="E2812" s="302"/>
      <c r="F2812" s="301"/>
      <c r="G2812" s="301"/>
      <c r="H2812" s="322"/>
      <c r="I2812" s="322"/>
      <c r="J2812" s="322"/>
      <c r="K2812" s="364"/>
      <c r="L2812" s="322"/>
      <c r="M2812" s="364"/>
    </row>
    <row r="2813" spans="1:13" x14ac:dyDescent="0.35">
      <c r="A2813" s="301"/>
      <c r="B2813" s="301"/>
      <c r="C2813" s="301"/>
      <c r="D2813" s="302"/>
      <c r="E2813" s="302"/>
      <c r="F2813" s="301"/>
      <c r="G2813" s="301"/>
      <c r="H2813" s="322"/>
      <c r="I2813" s="322"/>
      <c r="J2813" s="322"/>
      <c r="K2813" s="364"/>
      <c r="L2813" s="322"/>
      <c r="M2813" s="364"/>
    </row>
    <row r="2814" spans="1:13" x14ac:dyDescent="0.35">
      <c r="A2814" s="301"/>
      <c r="B2814" s="301"/>
      <c r="C2814" s="301"/>
      <c r="D2814" s="302"/>
      <c r="E2814" s="302"/>
      <c r="F2814" s="301"/>
      <c r="G2814" s="301"/>
      <c r="H2814" s="322"/>
      <c r="I2814" s="322"/>
      <c r="J2814" s="322"/>
      <c r="K2814" s="364"/>
      <c r="L2814" s="322"/>
      <c r="M2814" s="364"/>
    </row>
    <row r="2815" spans="1:13" x14ac:dyDescent="0.35">
      <c r="A2815" s="301"/>
      <c r="B2815" s="301"/>
      <c r="C2815" s="301"/>
      <c r="D2815" s="302"/>
      <c r="E2815" s="302"/>
      <c r="F2815" s="301"/>
      <c r="G2815" s="301"/>
      <c r="H2815" s="322"/>
      <c r="I2815" s="322"/>
      <c r="J2815" s="322"/>
      <c r="K2815" s="364"/>
      <c r="L2815" s="322"/>
      <c r="M2815" s="364"/>
    </row>
    <row r="2816" spans="1:13" x14ac:dyDescent="0.35">
      <c r="A2816" s="301"/>
      <c r="B2816" s="301"/>
      <c r="C2816" s="301"/>
      <c r="D2816" s="302"/>
      <c r="E2816" s="302"/>
      <c r="F2816" s="301"/>
      <c r="G2816" s="301"/>
      <c r="H2816" s="322"/>
      <c r="I2816" s="322"/>
      <c r="J2816" s="322"/>
      <c r="K2816" s="364"/>
      <c r="L2816" s="322"/>
      <c r="M2816" s="364"/>
    </row>
    <row r="2817" spans="1:13" x14ac:dyDescent="0.35">
      <c r="A2817" s="301"/>
      <c r="B2817" s="301"/>
      <c r="C2817" s="301"/>
      <c r="D2817" s="302"/>
      <c r="E2817" s="302"/>
      <c r="F2817" s="301"/>
      <c r="G2817" s="301"/>
      <c r="H2817" s="322"/>
      <c r="I2817" s="322"/>
      <c r="J2817" s="322"/>
      <c r="K2817" s="364"/>
      <c r="L2817" s="322"/>
      <c r="M2817" s="364"/>
    </row>
    <row r="2818" spans="1:13" x14ac:dyDescent="0.35">
      <c r="A2818" s="301"/>
      <c r="B2818" s="301"/>
      <c r="C2818" s="301"/>
      <c r="D2818" s="302"/>
      <c r="E2818" s="302"/>
      <c r="F2818" s="301"/>
      <c r="G2818" s="301"/>
      <c r="H2818" s="322"/>
      <c r="I2818" s="322"/>
      <c r="J2818" s="322"/>
      <c r="K2818" s="364"/>
      <c r="L2818" s="322"/>
      <c r="M2818" s="364"/>
    </row>
    <row r="2819" spans="1:13" x14ac:dyDescent="0.35">
      <c r="A2819" s="301"/>
      <c r="B2819" s="301"/>
      <c r="C2819" s="301"/>
      <c r="D2819" s="302"/>
      <c r="E2819" s="302"/>
      <c r="F2819" s="301"/>
      <c r="G2819" s="301"/>
      <c r="H2819" s="322"/>
      <c r="I2819" s="322"/>
      <c r="J2819" s="322"/>
      <c r="K2819" s="364"/>
      <c r="L2819" s="322"/>
      <c r="M2819" s="364"/>
    </row>
    <row r="2820" spans="1:13" x14ac:dyDescent="0.35">
      <c r="A2820" s="301"/>
      <c r="B2820" s="301"/>
      <c r="C2820" s="301"/>
      <c r="D2820" s="302"/>
      <c r="E2820" s="302"/>
      <c r="F2820" s="301"/>
      <c r="G2820" s="301"/>
      <c r="H2820" s="322"/>
      <c r="I2820" s="322"/>
      <c r="J2820" s="322"/>
      <c r="K2820" s="364"/>
      <c r="L2820" s="322"/>
      <c r="M2820" s="364"/>
    </row>
    <row r="2821" spans="1:13" x14ac:dyDescent="0.35">
      <c r="A2821" s="301"/>
      <c r="B2821" s="301"/>
      <c r="C2821" s="301"/>
      <c r="D2821" s="302"/>
      <c r="E2821" s="302"/>
      <c r="F2821" s="301"/>
      <c r="G2821" s="301"/>
      <c r="H2821" s="322"/>
      <c r="I2821" s="322"/>
      <c r="J2821" s="322"/>
      <c r="K2821" s="364"/>
      <c r="L2821" s="322"/>
      <c r="M2821" s="364"/>
    </row>
    <row r="2822" spans="1:13" x14ac:dyDescent="0.35">
      <c r="A2822" s="301"/>
      <c r="B2822" s="301"/>
      <c r="C2822" s="301"/>
      <c r="D2822" s="302"/>
      <c r="E2822" s="302"/>
      <c r="F2822" s="301"/>
      <c r="G2822" s="301"/>
      <c r="H2822" s="322"/>
      <c r="I2822" s="322"/>
      <c r="J2822" s="322"/>
      <c r="K2822" s="364"/>
      <c r="L2822" s="322"/>
      <c r="M2822" s="364"/>
    </row>
    <row r="2823" spans="1:13" x14ac:dyDescent="0.35">
      <c r="A2823" s="301"/>
      <c r="B2823" s="301"/>
      <c r="C2823" s="301"/>
      <c r="D2823" s="302"/>
      <c r="E2823" s="302"/>
      <c r="F2823" s="301"/>
      <c r="G2823" s="301"/>
      <c r="H2823" s="322"/>
      <c r="I2823" s="322"/>
      <c r="J2823" s="322"/>
      <c r="K2823" s="364"/>
      <c r="L2823" s="322"/>
      <c r="M2823" s="364"/>
    </row>
    <row r="2824" spans="1:13" x14ac:dyDescent="0.35">
      <c r="A2824" s="301"/>
      <c r="B2824" s="301"/>
      <c r="C2824" s="301"/>
      <c r="D2824" s="302"/>
      <c r="E2824" s="302"/>
      <c r="F2824" s="301"/>
      <c r="G2824" s="301"/>
      <c r="H2824" s="322"/>
      <c r="I2824" s="322"/>
      <c r="J2824" s="322"/>
      <c r="K2824" s="364"/>
      <c r="L2824" s="322"/>
      <c r="M2824" s="364"/>
    </row>
    <row r="2825" spans="1:13" x14ac:dyDescent="0.35">
      <c r="A2825" s="301"/>
      <c r="B2825" s="301"/>
      <c r="C2825" s="301"/>
      <c r="D2825" s="302"/>
      <c r="E2825" s="302"/>
      <c r="F2825" s="301"/>
      <c r="G2825" s="301"/>
      <c r="H2825" s="322"/>
      <c r="I2825" s="322"/>
      <c r="J2825" s="322"/>
      <c r="K2825" s="364"/>
      <c r="L2825" s="322"/>
      <c r="M2825" s="364"/>
    </row>
    <row r="2826" spans="1:13" x14ac:dyDescent="0.35">
      <c r="A2826" s="301"/>
      <c r="B2826" s="301"/>
      <c r="C2826" s="301"/>
      <c r="D2826" s="302"/>
      <c r="E2826" s="302"/>
      <c r="F2826" s="301"/>
      <c r="G2826" s="301"/>
      <c r="H2826" s="322"/>
      <c r="I2826" s="322"/>
      <c r="J2826" s="322"/>
      <c r="K2826" s="364"/>
      <c r="L2826" s="322"/>
      <c r="M2826" s="364"/>
    </row>
    <row r="2827" spans="1:13" x14ac:dyDescent="0.35">
      <c r="A2827" s="301"/>
      <c r="B2827" s="301"/>
      <c r="C2827" s="301"/>
      <c r="D2827" s="302"/>
      <c r="E2827" s="302"/>
      <c r="F2827" s="301"/>
      <c r="G2827" s="301"/>
      <c r="H2827" s="322"/>
      <c r="I2827" s="322"/>
      <c r="J2827" s="322"/>
      <c r="K2827" s="364"/>
      <c r="L2827" s="322"/>
      <c r="M2827" s="364"/>
    </row>
    <row r="2828" spans="1:13" x14ac:dyDescent="0.35">
      <c r="A2828" s="301"/>
      <c r="B2828" s="301"/>
      <c r="C2828" s="301"/>
      <c r="D2828" s="302"/>
      <c r="E2828" s="302"/>
      <c r="F2828" s="301"/>
      <c r="G2828" s="301"/>
      <c r="H2828" s="322"/>
      <c r="I2828" s="322"/>
      <c r="J2828" s="322"/>
      <c r="K2828" s="364"/>
      <c r="L2828" s="322"/>
      <c r="M2828" s="364"/>
    </row>
    <row r="2829" spans="1:13" x14ac:dyDescent="0.35">
      <c r="A2829" s="301"/>
      <c r="B2829" s="301"/>
      <c r="C2829" s="301"/>
      <c r="D2829" s="302"/>
      <c r="E2829" s="302"/>
      <c r="F2829" s="301"/>
      <c r="G2829" s="301"/>
      <c r="H2829" s="322"/>
      <c r="I2829" s="322"/>
      <c r="J2829" s="322"/>
      <c r="K2829" s="364"/>
      <c r="L2829" s="322"/>
      <c r="M2829" s="364"/>
    </row>
    <row r="2830" spans="1:13" x14ac:dyDescent="0.35">
      <c r="A2830" s="301"/>
      <c r="B2830" s="301"/>
      <c r="C2830" s="301"/>
      <c r="D2830" s="302"/>
      <c r="E2830" s="302"/>
      <c r="F2830" s="301"/>
      <c r="G2830" s="301"/>
      <c r="H2830" s="322"/>
      <c r="I2830" s="322"/>
      <c r="J2830" s="322"/>
      <c r="K2830" s="364"/>
      <c r="L2830" s="322"/>
      <c r="M2830" s="364"/>
    </row>
    <row r="2831" spans="1:13" x14ac:dyDescent="0.35">
      <c r="A2831" s="301"/>
      <c r="B2831" s="301"/>
      <c r="C2831" s="301"/>
      <c r="D2831" s="302"/>
      <c r="E2831" s="302"/>
      <c r="F2831" s="301"/>
      <c r="G2831" s="301"/>
      <c r="H2831" s="322"/>
      <c r="I2831" s="322"/>
      <c r="J2831" s="322"/>
      <c r="K2831" s="364"/>
      <c r="L2831" s="322"/>
      <c r="M2831" s="364"/>
    </row>
    <row r="2832" spans="1:13" x14ac:dyDescent="0.35">
      <c r="A2832" s="301"/>
      <c r="B2832" s="301"/>
      <c r="C2832" s="301"/>
      <c r="D2832" s="302"/>
      <c r="E2832" s="302"/>
      <c r="F2832" s="301"/>
      <c r="G2832" s="301"/>
      <c r="H2832" s="322"/>
      <c r="I2832" s="322"/>
      <c r="J2832" s="322"/>
      <c r="K2832" s="364"/>
      <c r="L2832" s="322"/>
      <c r="M2832" s="364"/>
    </row>
    <row r="2833" spans="1:13" x14ac:dyDescent="0.35">
      <c r="A2833" s="301"/>
      <c r="B2833" s="301"/>
      <c r="C2833" s="301"/>
      <c r="D2833" s="302"/>
      <c r="E2833" s="302"/>
      <c r="F2833" s="301"/>
      <c r="G2833" s="301"/>
      <c r="H2833" s="322"/>
      <c r="I2833" s="322"/>
      <c r="J2833" s="322"/>
      <c r="K2833" s="364"/>
      <c r="L2833" s="322"/>
      <c r="M2833" s="364"/>
    </row>
    <row r="2834" spans="1:13" x14ac:dyDescent="0.35">
      <c r="A2834" s="301"/>
      <c r="B2834" s="301"/>
      <c r="C2834" s="301"/>
      <c r="D2834" s="302"/>
      <c r="E2834" s="302"/>
      <c r="F2834" s="301"/>
      <c r="G2834" s="301"/>
      <c r="H2834" s="322"/>
      <c r="I2834" s="322"/>
      <c r="J2834" s="322"/>
      <c r="K2834" s="364"/>
      <c r="L2834" s="322"/>
      <c r="M2834" s="364"/>
    </row>
    <row r="2835" spans="1:13" x14ac:dyDescent="0.35">
      <c r="A2835" s="301"/>
      <c r="B2835" s="301"/>
      <c r="C2835" s="301"/>
      <c r="D2835" s="302"/>
      <c r="E2835" s="302"/>
      <c r="F2835" s="301"/>
      <c r="G2835" s="301"/>
      <c r="H2835" s="322"/>
      <c r="I2835" s="322"/>
      <c r="J2835" s="322"/>
      <c r="K2835" s="364"/>
      <c r="L2835" s="322"/>
      <c r="M2835" s="364"/>
    </row>
    <row r="2836" spans="1:13" x14ac:dyDescent="0.35">
      <c r="A2836" s="301"/>
      <c r="B2836" s="301"/>
      <c r="C2836" s="301"/>
      <c r="D2836" s="302"/>
      <c r="E2836" s="302"/>
      <c r="F2836" s="301"/>
      <c r="G2836" s="301"/>
      <c r="H2836" s="322"/>
      <c r="I2836" s="322"/>
      <c r="J2836" s="322"/>
      <c r="K2836" s="364"/>
      <c r="L2836" s="322"/>
      <c r="M2836" s="364"/>
    </row>
    <row r="2837" spans="1:13" x14ac:dyDescent="0.35">
      <c r="A2837" s="301"/>
      <c r="B2837" s="301"/>
      <c r="C2837" s="301"/>
      <c r="D2837" s="302"/>
      <c r="E2837" s="302"/>
      <c r="F2837" s="301"/>
      <c r="G2837" s="301"/>
      <c r="H2837" s="322"/>
      <c r="I2837" s="322"/>
      <c r="J2837" s="322"/>
      <c r="K2837" s="364"/>
      <c r="L2837" s="322"/>
      <c r="M2837" s="364"/>
    </row>
    <row r="2838" spans="1:13" x14ac:dyDescent="0.35">
      <c r="A2838" s="301"/>
      <c r="B2838" s="301"/>
      <c r="C2838" s="301"/>
      <c r="D2838" s="302"/>
      <c r="E2838" s="302"/>
      <c r="F2838" s="301"/>
      <c r="G2838" s="301"/>
      <c r="H2838" s="322"/>
      <c r="I2838" s="322"/>
      <c r="J2838" s="322"/>
      <c r="K2838" s="364"/>
      <c r="L2838" s="322"/>
      <c r="M2838" s="364"/>
    </row>
    <row r="2839" spans="1:13" x14ac:dyDescent="0.35">
      <c r="A2839" s="301"/>
      <c r="B2839" s="301"/>
      <c r="C2839" s="301"/>
      <c r="D2839" s="302"/>
      <c r="E2839" s="302"/>
      <c r="F2839" s="301"/>
      <c r="G2839" s="301"/>
      <c r="H2839" s="322"/>
      <c r="I2839" s="322"/>
      <c r="J2839" s="322"/>
      <c r="K2839" s="364"/>
      <c r="L2839" s="322"/>
      <c r="M2839" s="364"/>
    </row>
    <row r="2840" spans="1:13" x14ac:dyDescent="0.35">
      <c r="A2840" s="301"/>
      <c r="B2840" s="301"/>
      <c r="C2840" s="301"/>
      <c r="D2840" s="302"/>
      <c r="E2840" s="302"/>
      <c r="F2840" s="301"/>
      <c r="G2840" s="301"/>
      <c r="H2840" s="322"/>
      <c r="I2840" s="322"/>
      <c r="J2840" s="322"/>
      <c r="K2840" s="364"/>
      <c r="L2840" s="322"/>
      <c r="M2840" s="364"/>
    </row>
    <row r="2841" spans="1:13" x14ac:dyDescent="0.35">
      <c r="A2841" s="301"/>
      <c r="B2841" s="301"/>
      <c r="C2841" s="301"/>
      <c r="D2841" s="302"/>
      <c r="E2841" s="302"/>
      <c r="F2841" s="301"/>
      <c r="G2841" s="301"/>
      <c r="H2841" s="322"/>
      <c r="I2841" s="322"/>
      <c r="J2841" s="322"/>
      <c r="K2841" s="364"/>
      <c r="L2841" s="322"/>
      <c r="M2841" s="364"/>
    </row>
    <row r="2842" spans="1:13" x14ac:dyDescent="0.35">
      <c r="A2842" s="301"/>
      <c r="B2842" s="301"/>
      <c r="C2842" s="301"/>
      <c r="D2842" s="302"/>
      <c r="E2842" s="302"/>
      <c r="F2842" s="301"/>
      <c r="G2842" s="301"/>
      <c r="H2842" s="322"/>
      <c r="I2842" s="322"/>
      <c r="J2842" s="322"/>
      <c r="K2842" s="364"/>
      <c r="L2842" s="322"/>
      <c r="M2842" s="364"/>
    </row>
    <row r="2843" spans="1:13" x14ac:dyDescent="0.35">
      <c r="A2843" s="301"/>
      <c r="B2843" s="301"/>
      <c r="C2843" s="301"/>
      <c r="D2843" s="302"/>
      <c r="E2843" s="302"/>
      <c r="F2843" s="301"/>
      <c r="G2843" s="301"/>
      <c r="H2843" s="322"/>
      <c r="I2843" s="322"/>
      <c r="J2843" s="322"/>
      <c r="K2843" s="364"/>
      <c r="L2843" s="322"/>
      <c r="M2843" s="364"/>
    </row>
    <row r="2844" spans="1:13" x14ac:dyDescent="0.35">
      <c r="A2844" s="301"/>
      <c r="B2844" s="301"/>
      <c r="C2844" s="301"/>
      <c r="D2844" s="302"/>
      <c r="E2844" s="302"/>
      <c r="F2844" s="301"/>
      <c r="G2844" s="301"/>
      <c r="H2844" s="322"/>
      <c r="I2844" s="322"/>
      <c r="J2844" s="322"/>
      <c r="K2844" s="364"/>
      <c r="L2844" s="322"/>
      <c r="M2844" s="364"/>
    </row>
    <row r="2845" spans="1:13" x14ac:dyDescent="0.35">
      <c r="A2845" s="301"/>
      <c r="B2845" s="301"/>
      <c r="C2845" s="301"/>
      <c r="D2845" s="302"/>
      <c r="E2845" s="302"/>
      <c r="F2845" s="301"/>
      <c r="G2845" s="301"/>
      <c r="H2845" s="322"/>
      <c r="I2845" s="322"/>
      <c r="J2845" s="322"/>
      <c r="K2845" s="364"/>
      <c r="L2845" s="322"/>
      <c r="M2845" s="364"/>
    </row>
    <row r="2846" spans="1:13" x14ac:dyDescent="0.35">
      <c r="A2846" s="301"/>
      <c r="B2846" s="301"/>
      <c r="C2846" s="301"/>
      <c r="D2846" s="302"/>
      <c r="E2846" s="302"/>
      <c r="F2846" s="301"/>
      <c r="G2846" s="301"/>
      <c r="H2846" s="322"/>
      <c r="I2846" s="322"/>
      <c r="J2846" s="322"/>
      <c r="K2846" s="364"/>
      <c r="L2846" s="322"/>
      <c r="M2846" s="364"/>
    </row>
    <row r="2847" spans="1:13" x14ac:dyDescent="0.35">
      <c r="A2847" s="301"/>
      <c r="B2847" s="301"/>
      <c r="C2847" s="301"/>
      <c r="D2847" s="302"/>
      <c r="E2847" s="302"/>
      <c r="F2847" s="301"/>
      <c r="G2847" s="301"/>
      <c r="H2847" s="322"/>
      <c r="I2847" s="322"/>
      <c r="J2847" s="322"/>
      <c r="K2847" s="364"/>
      <c r="L2847" s="322"/>
      <c r="M2847" s="364"/>
    </row>
    <row r="2848" spans="1:13" x14ac:dyDescent="0.35">
      <c r="A2848" s="301"/>
      <c r="B2848" s="301"/>
      <c r="C2848" s="301"/>
      <c r="D2848" s="302"/>
      <c r="E2848" s="302"/>
      <c r="F2848" s="301"/>
      <c r="G2848" s="301"/>
      <c r="H2848" s="322"/>
      <c r="I2848" s="322"/>
      <c r="J2848" s="322"/>
      <c r="K2848" s="364"/>
      <c r="L2848" s="322"/>
      <c r="M2848" s="364"/>
    </row>
    <row r="2849" spans="1:13" x14ac:dyDescent="0.35">
      <c r="A2849" s="301"/>
      <c r="B2849" s="301"/>
      <c r="C2849" s="301"/>
      <c r="D2849" s="302"/>
      <c r="E2849" s="302"/>
      <c r="F2849" s="301"/>
      <c r="G2849" s="301"/>
      <c r="H2849" s="322"/>
      <c r="I2849" s="322"/>
      <c r="J2849" s="322"/>
      <c r="K2849" s="364"/>
      <c r="L2849" s="322"/>
      <c r="M2849" s="364"/>
    </row>
    <row r="2850" spans="1:13" x14ac:dyDescent="0.35">
      <c r="A2850" s="301"/>
      <c r="B2850" s="301"/>
      <c r="C2850" s="301"/>
      <c r="D2850" s="302"/>
      <c r="E2850" s="302"/>
      <c r="F2850" s="301"/>
      <c r="G2850" s="301"/>
      <c r="H2850" s="322"/>
      <c r="I2850" s="322"/>
      <c r="J2850" s="322"/>
      <c r="K2850" s="364"/>
      <c r="L2850" s="322"/>
      <c r="M2850" s="364"/>
    </row>
    <row r="2851" spans="1:13" x14ac:dyDescent="0.35">
      <c r="A2851" s="301"/>
      <c r="B2851" s="301"/>
      <c r="C2851" s="301"/>
      <c r="D2851" s="302"/>
      <c r="E2851" s="302"/>
      <c r="F2851" s="301"/>
      <c r="G2851" s="301"/>
      <c r="H2851" s="322"/>
      <c r="I2851" s="322"/>
      <c r="J2851" s="322"/>
      <c r="K2851" s="364"/>
      <c r="L2851" s="322"/>
      <c r="M2851" s="364"/>
    </row>
    <row r="2852" spans="1:13" x14ac:dyDescent="0.35">
      <c r="A2852" s="301"/>
      <c r="B2852" s="301"/>
      <c r="C2852" s="301"/>
      <c r="D2852" s="302"/>
      <c r="E2852" s="302"/>
      <c r="F2852" s="301"/>
      <c r="G2852" s="301"/>
      <c r="H2852" s="322"/>
      <c r="I2852" s="322"/>
      <c r="J2852" s="322"/>
      <c r="K2852" s="364"/>
      <c r="L2852" s="322"/>
      <c r="M2852" s="364"/>
    </row>
    <row r="2853" spans="1:13" x14ac:dyDescent="0.35">
      <c r="A2853" s="301"/>
      <c r="B2853" s="301"/>
      <c r="C2853" s="301"/>
      <c r="D2853" s="302"/>
      <c r="E2853" s="302"/>
      <c r="F2853" s="301"/>
      <c r="G2853" s="301"/>
      <c r="H2853" s="322"/>
      <c r="I2853" s="322"/>
      <c r="J2853" s="322"/>
      <c r="K2853" s="364"/>
      <c r="L2853" s="322"/>
      <c r="M2853" s="364"/>
    </row>
    <row r="2854" spans="1:13" x14ac:dyDescent="0.35">
      <c r="A2854" s="301"/>
      <c r="B2854" s="301"/>
      <c r="C2854" s="301"/>
      <c r="D2854" s="302"/>
      <c r="E2854" s="302"/>
      <c r="F2854" s="301"/>
      <c r="G2854" s="301"/>
      <c r="H2854" s="322"/>
      <c r="I2854" s="322"/>
      <c r="J2854" s="322"/>
      <c r="K2854" s="364"/>
      <c r="L2854" s="322"/>
      <c r="M2854" s="364"/>
    </row>
    <row r="2855" spans="1:13" x14ac:dyDescent="0.35">
      <c r="A2855" s="301"/>
      <c r="B2855" s="301"/>
      <c r="C2855" s="301"/>
      <c r="D2855" s="302"/>
      <c r="E2855" s="302"/>
      <c r="F2855" s="301"/>
      <c r="G2855" s="301"/>
      <c r="H2855" s="322"/>
      <c r="I2855" s="322"/>
      <c r="J2855" s="322"/>
      <c r="K2855" s="364"/>
      <c r="L2855" s="322"/>
      <c r="M2855" s="364"/>
    </row>
    <row r="2856" spans="1:13" x14ac:dyDescent="0.35">
      <c r="A2856" s="301"/>
      <c r="B2856" s="301"/>
      <c r="C2856" s="301"/>
      <c r="D2856" s="302"/>
      <c r="E2856" s="302"/>
      <c r="F2856" s="301"/>
      <c r="G2856" s="301"/>
      <c r="H2856" s="322"/>
      <c r="I2856" s="322"/>
      <c r="J2856" s="322"/>
      <c r="K2856" s="364"/>
      <c r="L2856" s="322"/>
      <c r="M2856" s="364"/>
    </row>
    <row r="2857" spans="1:13" x14ac:dyDescent="0.35">
      <c r="A2857" s="301"/>
      <c r="B2857" s="301"/>
      <c r="C2857" s="301"/>
      <c r="D2857" s="302"/>
      <c r="E2857" s="302"/>
      <c r="F2857" s="301"/>
      <c r="G2857" s="301"/>
      <c r="H2857" s="322"/>
      <c r="I2857" s="322"/>
      <c r="J2857" s="322"/>
      <c r="K2857" s="364"/>
      <c r="L2857" s="322"/>
      <c r="M2857" s="364"/>
    </row>
    <row r="2858" spans="1:13" x14ac:dyDescent="0.35">
      <c r="A2858" s="301"/>
      <c r="B2858" s="301"/>
      <c r="C2858" s="301"/>
      <c r="D2858" s="302"/>
      <c r="E2858" s="302"/>
      <c r="F2858" s="301"/>
      <c r="G2858" s="301"/>
      <c r="H2858" s="322"/>
      <c r="I2858" s="322"/>
      <c r="J2858" s="322"/>
      <c r="K2858" s="364"/>
      <c r="L2858" s="322"/>
      <c r="M2858" s="364"/>
    </row>
    <row r="2859" spans="1:13" x14ac:dyDescent="0.35">
      <c r="A2859" s="301"/>
      <c r="B2859" s="301"/>
      <c r="C2859" s="301"/>
      <c r="D2859" s="302"/>
      <c r="E2859" s="302"/>
      <c r="F2859" s="301"/>
      <c r="G2859" s="301"/>
      <c r="H2859" s="322"/>
      <c r="I2859" s="322"/>
      <c r="J2859" s="322"/>
      <c r="K2859" s="364"/>
      <c r="L2859" s="322"/>
      <c r="M2859" s="364"/>
    </row>
    <row r="2860" spans="1:13" x14ac:dyDescent="0.35">
      <c r="A2860" s="301"/>
      <c r="B2860" s="301"/>
      <c r="C2860" s="301"/>
      <c r="D2860" s="302"/>
      <c r="E2860" s="302"/>
      <c r="F2860" s="301"/>
      <c r="G2860" s="301"/>
      <c r="H2860" s="322"/>
      <c r="I2860" s="322"/>
      <c r="J2860" s="322"/>
      <c r="K2860" s="364"/>
      <c r="L2860" s="322"/>
      <c r="M2860" s="364"/>
    </row>
    <row r="2861" spans="1:13" x14ac:dyDescent="0.35">
      <c r="A2861" s="301"/>
      <c r="B2861" s="301"/>
      <c r="C2861" s="301"/>
      <c r="D2861" s="302"/>
      <c r="E2861" s="302"/>
      <c r="F2861" s="301"/>
      <c r="G2861" s="301"/>
      <c r="H2861" s="322"/>
      <c r="I2861" s="322"/>
      <c r="J2861" s="322"/>
      <c r="K2861" s="364"/>
      <c r="L2861" s="322"/>
      <c r="M2861" s="364"/>
    </row>
    <row r="2862" spans="1:13" x14ac:dyDescent="0.35">
      <c r="A2862" s="301"/>
      <c r="B2862" s="301"/>
      <c r="C2862" s="301"/>
      <c r="D2862" s="302"/>
      <c r="E2862" s="302"/>
      <c r="F2862" s="301"/>
      <c r="G2862" s="301"/>
      <c r="H2862" s="322"/>
      <c r="I2862" s="322"/>
      <c r="J2862" s="322"/>
      <c r="K2862" s="364"/>
      <c r="L2862" s="322"/>
      <c r="M2862" s="364"/>
    </row>
    <row r="2863" spans="1:13" x14ac:dyDescent="0.35">
      <c r="A2863" s="301"/>
      <c r="B2863" s="301"/>
      <c r="C2863" s="301"/>
      <c r="D2863" s="302"/>
      <c r="E2863" s="302"/>
      <c r="F2863" s="301"/>
      <c r="G2863" s="301"/>
      <c r="H2863" s="322"/>
      <c r="I2863" s="322"/>
      <c r="J2863" s="322"/>
      <c r="K2863" s="364"/>
      <c r="L2863" s="322"/>
      <c r="M2863" s="364"/>
    </row>
    <row r="2864" spans="1:13" x14ac:dyDescent="0.35">
      <c r="A2864" s="301"/>
      <c r="B2864" s="301"/>
      <c r="C2864" s="301"/>
      <c r="D2864" s="302"/>
      <c r="E2864" s="302"/>
      <c r="F2864" s="301"/>
      <c r="G2864" s="301"/>
      <c r="H2864" s="322"/>
      <c r="I2864" s="322"/>
      <c r="J2864" s="322"/>
      <c r="K2864" s="364"/>
      <c r="L2864" s="322"/>
      <c r="M2864" s="364"/>
    </row>
    <row r="2865" spans="1:13" x14ac:dyDescent="0.35">
      <c r="A2865" s="301"/>
      <c r="B2865" s="301"/>
      <c r="C2865" s="301"/>
      <c r="D2865" s="302"/>
      <c r="E2865" s="302"/>
      <c r="F2865" s="301"/>
      <c r="G2865" s="301"/>
      <c r="H2865" s="322"/>
      <c r="I2865" s="322"/>
      <c r="J2865" s="322"/>
      <c r="K2865" s="364"/>
      <c r="L2865" s="322"/>
      <c r="M2865" s="364"/>
    </row>
    <row r="2866" spans="1:13" x14ac:dyDescent="0.35">
      <c r="A2866" s="301"/>
      <c r="B2866" s="301"/>
      <c r="C2866" s="301"/>
      <c r="D2866" s="302"/>
      <c r="E2866" s="302"/>
      <c r="F2866" s="301"/>
      <c r="G2866" s="301"/>
      <c r="H2866" s="322"/>
      <c r="I2866" s="322"/>
      <c r="J2866" s="322"/>
      <c r="K2866" s="364"/>
      <c r="L2866" s="322"/>
      <c r="M2866" s="364"/>
    </row>
    <row r="2867" spans="1:13" x14ac:dyDescent="0.35">
      <c r="A2867" s="301"/>
      <c r="B2867" s="301"/>
      <c r="C2867" s="301"/>
      <c r="D2867" s="302"/>
      <c r="E2867" s="302"/>
      <c r="F2867" s="301"/>
      <c r="G2867" s="301"/>
      <c r="H2867" s="322"/>
      <c r="I2867" s="322"/>
      <c r="J2867" s="322"/>
      <c r="K2867" s="364"/>
      <c r="L2867" s="322"/>
      <c r="M2867" s="364"/>
    </row>
    <row r="2868" spans="1:13" x14ac:dyDescent="0.35">
      <c r="A2868" s="301"/>
      <c r="B2868" s="301"/>
      <c r="C2868" s="301"/>
      <c r="D2868" s="302"/>
      <c r="E2868" s="302"/>
      <c r="F2868" s="301"/>
      <c r="G2868" s="301"/>
      <c r="H2868" s="322"/>
      <c r="I2868" s="322"/>
      <c r="J2868" s="322"/>
      <c r="K2868" s="364"/>
      <c r="L2868" s="322"/>
      <c r="M2868" s="364"/>
    </row>
    <row r="2869" spans="1:13" x14ac:dyDescent="0.35">
      <c r="A2869" s="301"/>
      <c r="B2869" s="301"/>
      <c r="C2869" s="301"/>
      <c r="D2869" s="302"/>
      <c r="E2869" s="302"/>
      <c r="F2869" s="301"/>
      <c r="G2869" s="301"/>
      <c r="H2869" s="322"/>
      <c r="I2869" s="322"/>
      <c r="J2869" s="322"/>
      <c r="K2869" s="364"/>
      <c r="L2869" s="322"/>
      <c r="M2869" s="364"/>
    </row>
    <row r="2870" spans="1:13" x14ac:dyDescent="0.35">
      <c r="A2870" s="301"/>
      <c r="B2870" s="301"/>
      <c r="C2870" s="301"/>
      <c r="D2870" s="302"/>
      <c r="E2870" s="302"/>
      <c r="F2870" s="301"/>
      <c r="G2870" s="301"/>
      <c r="H2870" s="322"/>
      <c r="I2870" s="322"/>
      <c r="J2870" s="322"/>
      <c r="K2870" s="364"/>
      <c r="L2870" s="322"/>
      <c r="M2870" s="364"/>
    </row>
    <row r="2871" spans="1:13" x14ac:dyDescent="0.35">
      <c r="A2871" s="301"/>
      <c r="B2871" s="301"/>
      <c r="C2871" s="301"/>
      <c r="D2871" s="302"/>
      <c r="E2871" s="302"/>
      <c r="F2871" s="301"/>
      <c r="G2871" s="301"/>
      <c r="H2871" s="322"/>
      <c r="I2871" s="322"/>
      <c r="J2871" s="322"/>
      <c r="K2871" s="364"/>
      <c r="L2871" s="322"/>
      <c r="M2871" s="364"/>
    </row>
    <row r="2872" spans="1:13" x14ac:dyDescent="0.35">
      <c r="A2872" s="301"/>
      <c r="B2872" s="301"/>
      <c r="C2872" s="301"/>
      <c r="D2872" s="302"/>
      <c r="E2872" s="302"/>
      <c r="F2872" s="301"/>
      <c r="G2872" s="301"/>
      <c r="H2872" s="322"/>
      <c r="I2872" s="322"/>
      <c r="J2872" s="322"/>
      <c r="K2872" s="364"/>
      <c r="L2872" s="322"/>
      <c r="M2872" s="364"/>
    </row>
    <row r="2873" spans="1:13" x14ac:dyDescent="0.35">
      <c r="A2873" s="301"/>
      <c r="B2873" s="301"/>
      <c r="C2873" s="301"/>
      <c r="D2873" s="302"/>
      <c r="E2873" s="302"/>
      <c r="F2873" s="301"/>
      <c r="G2873" s="301"/>
      <c r="H2873" s="322"/>
      <c r="I2873" s="322"/>
      <c r="J2873" s="322"/>
      <c r="K2873" s="364"/>
      <c r="L2873" s="322"/>
      <c r="M2873" s="364"/>
    </row>
    <row r="2874" spans="1:13" x14ac:dyDescent="0.35">
      <c r="A2874" s="301"/>
      <c r="B2874" s="301"/>
      <c r="C2874" s="301"/>
      <c r="D2874" s="302"/>
      <c r="E2874" s="302"/>
      <c r="F2874" s="301"/>
      <c r="G2874" s="301"/>
      <c r="H2874" s="322"/>
      <c r="I2874" s="322"/>
      <c r="J2874" s="322"/>
      <c r="K2874" s="364"/>
      <c r="L2874" s="322"/>
      <c r="M2874" s="364"/>
    </row>
    <row r="2875" spans="1:13" x14ac:dyDescent="0.35">
      <c r="A2875" s="301"/>
      <c r="B2875" s="301"/>
      <c r="C2875" s="301"/>
      <c r="D2875" s="302"/>
      <c r="E2875" s="302"/>
      <c r="F2875" s="301"/>
      <c r="G2875" s="301"/>
      <c r="H2875" s="322"/>
      <c r="I2875" s="322"/>
      <c r="J2875" s="322"/>
      <c r="K2875" s="364"/>
      <c r="L2875" s="322"/>
      <c r="M2875" s="364"/>
    </row>
    <row r="2876" spans="1:13" x14ac:dyDescent="0.35">
      <c r="A2876" s="301"/>
      <c r="B2876" s="301"/>
      <c r="C2876" s="301"/>
      <c r="D2876" s="302"/>
      <c r="E2876" s="302"/>
      <c r="F2876" s="301"/>
      <c r="G2876" s="301"/>
      <c r="H2876" s="322"/>
      <c r="I2876" s="322"/>
      <c r="J2876" s="322"/>
      <c r="K2876" s="364"/>
      <c r="L2876" s="322"/>
      <c r="M2876" s="364"/>
    </row>
    <row r="2877" spans="1:13" x14ac:dyDescent="0.35">
      <c r="A2877" s="301"/>
      <c r="B2877" s="301"/>
      <c r="C2877" s="301"/>
      <c r="D2877" s="302"/>
      <c r="E2877" s="302"/>
      <c r="F2877" s="301"/>
      <c r="G2877" s="301"/>
      <c r="H2877" s="322"/>
      <c r="I2877" s="322"/>
      <c r="J2877" s="322"/>
      <c r="K2877" s="364"/>
      <c r="L2877" s="322"/>
      <c r="M2877" s="364"/>
    </row>
    <row r="2878" spans="1:13" x14ac:dyDescent="0.35">
      <c r="A2878" s="301"/>
      <c r="B2878" s="301"/>
      <c r="C2878" s="301"/>
      <c r="D2878" s="302"/>
      <c r="E2878" s="302"/>
      <c r="F2878" s="301"/>
      <c r="G2878" s="301"/>
      <c r="H2878" s="322"/>
      <c r="I2878" s="322"/>
      <c r="J2878" s="322"/>
      <c r="K2878" s="364"/>
      <c r="L2878" s="322"/>
      <c r="M2878" s="364"/>
    </row>
    <row r="2879" spans="1:13" x14ac:dyDescent="0.35">
      <c r="A2879" s="301"/>
      <c r="B2879" s="301"/>
      <c r="C2879" s="301"/>
      <c r="D2879" s="302"/>
      <c r="E2879" s="302"/>
      <c r="F2879" s="301"/>
      <c r="G2879" s="301"/>
      <c r="H2879" s="322"/>
      <c r="I2879" s="322"/>
      <c r="J2879" s="322"/>
      <c r="K2879" s="364"/>
      <c r="L2879" s="322"/>
      <c r="M2879" s="364"/>
    </row>
    <row r="2880" spans="1:13" x14ac:dyDescent="0.35">
      <c r="A2880" s="301"/>
      <c r="B2880" s="301"/>
      <c r="C2880" s="301"/>
      <c r="D2880" s="302"/>
      <c r="E2880" s="302"/>
      <c r="F2880" s="301"/>
      <c r="G2880" s="301"/>
      <c r="H2880" s="322"/>
      <c r="I2880" s="322"/>
      <c r="J2880" s="322"/>
      <c r="K2880" s="364"/>
      <c r="L2880" s="322"/>
      <c r="M2880" s="364"/>
    </row>
    <row r="2881" spans="1:13" x14ac:dyDescent="0.35">
      <c r="A2881" s="301"/>
      <c r="B2881" s="301"/>
      <c r="C2881" s="301"/>
      <c r="D2881" s="302"/>
      <c r="E2881" s="302"/>
      <c r="F2881" s="301"/>
      <c r="G2881" s="301"/>
      <c r="H2881" s="322"/>
      <c r="I2881" s="322"/>
      <c r="J2881" s="322"/>
      <c r="K2881" s="364"/>
      <c r="L2881" s="322"/>
      <c r="M2881" s="364"/>
    </row>
    <row r="2882" spans="1:13" x14ac:dyDescent="0.35">
      <c r="A2882" s="301"/>
      <c r="B2882" s="301"/>
      <c r="C2882" s="301"/>
      <c r="D2882" s="302"/>
      <c r="E2882" s="302"/>
      <c r="F2882" s="301"/>
      <c r="G2882" s="301"/>
      <c r="H2882" s="322"/>
      <c r="I2882" s="322"/>
      <c r="J2882" s="322"/>
      <c r="K2882" s="364"/>
      <c r="L2882" s="322"/>
      <c r="M2882" s="364"/>
    </row>
    <row r="2883" spans="1:13" x14ac:dyDescent="0.35">
      <c r="A2883" s="301"/>
      <c r="B2883" s="301"/>
      <c r="C2883" s="301"/>
      <c r="D2883" s="302"/>
      <c r="E2883" s="302"/>
      <c r="F2883" s="301"/>
      <c r="G2883" s="301"/>
      <c r="H2883" s="322"/>
      <c r="I2883" s="322"/>
      <c r="J2883" s="322"/>
      <c r="K2883" s="364"/>
      <c r="L2883" s="322"/>
      <c r="M2883" s="364"/>
    </row>
    <row r="2884" spans="1:13" x14ac:dyDescent="0.35">
      <c r="A2884" s="301"/>
      <c r="B2884" s="301"/>
      <c r="C2884" s="301"/>
      <c r="D2884" s="302"/>
      <c r="E2884" s="302"/>
      <c r="F2884" s="301"/>
      <c r="G2884" s="301"/>
      <c r="H2884" s="322"/>
      <c r="I2884" s="322"/>
      <c r="J2884" s="322"/>
      <c r="K2884" s="364"/>
      <c r="L2884" s="322"/>
      <c r="M2884" s="364"/>
    </row>
    <row r="2885" spans="1:13" x14ac:dyDescent="0.35">
      <c r="A2885" s="301"/>
      <c r="B2885" s="301"/>
      <c r="C2885" s="301"/>
      <c r="D2885" s="302"/>
      <c r="E2885" s="302"/>
      <c r="F2885" s="301"/>
      <c r="G2885" s="301"/>
      <c r="H2885" s="322"/>
      <c r="I2885" s="322"/>
      <c r="J2885" s="322"/>
      <c r="K2885" s="364"/>
      <c r="L2885" s="322"/>
      <c r="M2885" s="364"/>
    </row>
    <row r="2886" spans="1:13" x14ac:dyDescent="0.35">
      <c r="A2886" s="301"/>
      <c r="B2886" s="301"/>
      <c r="C2886" s="301"/>
      <c r="D2886" s="302"/>
      <c r="E2886" s="302"/>
      <c r="F2886" s="301"/>
      <c r="G2886" s="301"/>
      <c r="H2886" s="322"/>
      <c r="I2886" s="322"/>
      <c r="J2886" s="322"/>
      <c r="K2886" s="364"/>
      <c r="L2886" s="322"/>
      <c r="M2886" s="364"/>
    </row>
    <row r="2887" spans="1:13" x14ac:dyDescent="0.35">
      <c r="A2887" s="301"/>
      <c r="B2887" s="301"/>
      <c r="C2887" s="301"/>
      <c r="D2887" s="302"/>
      <c r="E2887" s="302"/>
      <c r="F2887" s="301"/>
      <c r="G2887" s="301"/>
      <c r="H2887" s="322"/>
      <c r="I2887" s="322"/>
      <c r="J2887" s="322"/>
      <c r="K2887" s="364"/>
      <c r="L2887" s="322"/>
      <c r="M2887" s="364"/>
    </row>
    <row r="2888" spans="1:13" x14ac:dyDescent="0.35">
      <c r="A2888" s="301"/>
      <c r="B2888" s="301"/>
      <c r="C2888" s="301"/>
      <c r="D2888" s="302"/>
      <c r="E2888" s="302"/>
      <c r="F2888" s="301"/>
      <c r="G2888" s="301"/>
      <c r="H2888" s="322"/>
      <c r="I2888" s="322"/>
      <c r="J2888" s="322"/>
      <c r="K2888" s="364"/>
      <c r="L2888" s="322"/>
      <c r="M2888" s="364"/>
    </row>
    <row r="2889" spans="1:13" x14ac:dyDescent="0.35">
      <c r="A2889" s="301"/>
      <c r="B2889" s="301"/>
      <c r="C2889" s="301"/>
      <c r="D2889" s="302"/>
      <c r="E2889" s="302"/>
      <c r="F2889" s="301"/>
      <c r="G2889" s="301"/>
      <c r="H2889" s="322"/>
      <c r="I2889" s="322"/>
      <c r="J2889" s="322"/>
      <c r="K2889" s="364"/>
      <c r="L2889" s="322"/>
      <c r="M2889" s="364"/>
    </row>
    <row r="2890" spans="1:13" x14ac:dyDescent="0.35">
      <c r="A2890" s="301"/>
      <c r="B2890" s="301"/>
      <c r="C2890" s="301"/>
      <c r="D2890" s="302"/>
      <c r="E2890" s="302"/>
      <c r="F2890" s="301"/>
      <c r="G2890" s="301"/>
      <c r="H2890" s="322"/>
      <c r="I2890" s="322"/>
      <c r="J2890" s="322"/>
      <c r="K2890" s="364"/>
      <c r="L2890" s="322"/>
      <c r="M2890" s="364"/>
    </row>
    <row r="2891" spans="1:13" x14ac:dyDescent="0.35">
      <c r="A2891" s="301"/>
      <c r="B2891" s="301"/>
      <c r="C2891" s="301"/>
      <c r="D2891" s="302"/>
      <c r="E2891" s="302"/>
      <c r="F2891" s="301"/>
      <c r="G2891" s="301"/>
      <c r="H2891" s="322"/>
      <c r="I2891" s="322"/>
      <c r="J2891" s="322"/>
      <c r="K2891" s="364"/>
      <c r="L2891" s="322"/>
      <c r="M2891" s="364"/>
    </row>
    <row r="2892" spans="1:13" x14ac:dyDescent="0.35">
      <c r="A2892" s="301"/>
      <c r="B2892" s="301"/>
      <c r="C2892" s="301"/>
      <c r="D2892" s="302"/>
      <c r="E2892" s="302"/>
      <c r="F2892" s="301"/>
      <c r="G2892" s="301"/>
      <c r="H2892" s="322"/>
      <c r="I2892" s="322"/>
      <c r="J2892" s="322"/>
      <c r="K2892" s="364"/>
      <c r="L2892" s="322"/>
      <c r="M2892" s="364"/>
    </row>
    <row r="2893" spans="1:13" x14ac:dyDescent="0.35">
      <c r="A2893" s="301"/>
      <c r="B2893" s="301"/>
      <c r="C2893" s="301"/>
      <c r="D2893" s="302"/>
      <c r="E2893" s="302"/>
      <c r="F2893" s="301"/>
      <c r="G2893" s="301"/>
      <c r="H2893" s="322"/>
      <c r="I2893" s="322"/>
      <c r="J2893" s="322"/>
      <c r="K2893" s="364"/>
      <c r="L2893" s="322"/>
      <c r="M2893" s="364"/>
    </row>
    <row r="2894" spans="1:13" x14ac:dyDescent="0.35">
      <c r="A2894" s="301"/>
      <c r="B2894" s="301"/>
      <c r="C2894" s="301"/>
      <c r="D2894" s="302"/>
      <c r="E2894" s="302"/>
      <c r="F2894" s="301"/>
      <c r="G2894" s="301"/>
      <c r="H2894" s="322"/>
      <c r="I2894" s="322"/>
      <c r="J2894" s="322"/>
      <c r="K2894" s="364"/>
      <c r="L2894" s="322"/>
      <c r="M2894" s="364"/>
    </row>
    <row r="2895" spans="1:13" x14ac:dyDescent="0.35">
      <c r="A2895" s="301"/>
      <c r="B2895" s="301"/>
      <c r="C2895" s="301"/>
      <c r="D2895" s="302"/>
      <c r="E2895" s="302"/>
      <c r="F2895" s="301"/>
      <c r="G2895" s="301"/>
      <c r="H2895" s="322"/>
      <c r="I2895" s="322"/>
      <c r="J2895" s="322"/>
      <c r="K2895" s="364"/>
      <c r="L2895" s="322"/>
      <c r="M2895" s="364"/>
    </row>
    <row r="2896" spans="1:13" x14ac:dyDescent="0.35">
      <c r="A2896" s="301"/>
      <c r="B2896" s="301"/>
      <c r="C2896" s="301"/>
      <c r="D2896" s="302"/>
      <c r="E2896" s="302"/>
      <c r="F2896" s="301"/>
      <c r="G2896" s="301"/>
      <c r="H2896" s="322"/>
      <c r="I2896" s="322"/>
      <c r="J2896" s="322"/>
      <c r="K2896" s="364"/>
      <c r="L2896" s="322"/>
      <c r="M2896" s="364"/>
    </row>
    <row r="2897" spans="1:13" x14ac:dyDescent="0.35">
      <c r="A2897" s="301"/>
      <c r="B2897" s="301"/>
      <c r="C2897" s="301"/>
      <c r="D2897" s="302"/>
      <c r="E2897" s="302"/>
      <c r="F2897" s="301"/>
      <c r="G2897" s="301"/>
      <c r="H2897" s="322"/>
      <c r="I2897" s="322"/>
      <c r="J2897" s="322"/>
      <c r="K2897" s="364"/>
      <c r="L2897" s="322"/>
      <c r="M2897" s="364"/>
    </row>
    <row r="2898" spans="1:13" x14ac:dyDescent="0.35">
      <c r="A2898" s="301"/>
      <c r="B2898" s="301"/>
      <c r="C2898" s="301"/>
      <c r="D2898" s="302"/>
      <c r="E2898" s="302"/>
      <c r="F2898" s="301"/>
      <c r="G2898" s="301"/>
      <c r="H2898" s="322"/>
      <c r="I2898" s="322"/>
      <c r="J2898" s="322"/>
      <c r="K2898" s="364"/>
      <c r="L2898" s="322"/>
      <c r="M2898" s="364"/>
    </row>
    <row r="2899" spans="1:13" x14ac:dyDescent="0.35">
      <c r="A2899" s="301"/>
      <c r="B2899" s="301"/>
      <c r="C2899" s="301"/>
      <c r="D2899" s="302"/>
      <c r="E2899" s="302"/>
      <c r="F2899" s="301"/>
      <c r="G2899" s="301"/>
      <c r="H2899" s="322"/>
      <c r="I2899" s="322"/>
      <c r="J2899" s="322"/>
      <c r="K2899" s="364"/>
      <c r="L2899" s="322"/>
      <c r="M2899" s="364"/>
    </row>
    <row r="2900" spans="1:13" x14ac:dyDescent="0.35">
      <c r="A2900" s="301"/>
      <c r="B2900" s="301"/>
      <c r="C2900" s="301"/>
      <c r="D2900" s="302"/>
      <c r="E2900" s="302"/>
      <c r="F2900" s="301"/>
      <c r="G2900" s="301"/>
      <c r="H2900" s="322"/>
      <c r="I2900" s="322"/>
      <c r="J2900" s="322"/>
      <c r="K2900" s="364"/>
      <c r="L2900" s="322"/>
      <c r="M2900" s="364"/>
    </row>
    <row r="2901" spans="1:13" x14ac:dyDescent="0.35">
      <c r="A2901" s="301"/>
      <c r="B2901" s="301"/>
      <c r="C2901" s="301"/>
      <c r="D2901" s="302"/>
      <c r="E2901" s="302"/>
      <c r="F2901" s="301"/>
      <c r="G2901" s="301"/>
      <c r="H2901" s="322"/>
      <c r="I2901" s="322"/>
      <c r="J2901" s="322"/>
      <c r="K2901" s="364"/>
      <c r="L2901" s="322"/>
      <c r="M2901" s="364"/>
    </row>
    <row r="2902" spans="1:13" x14ac:dyDescent="0.35">
      <c r="A2902" s="301"/>
      <c r="B2902" s="301"/>
      <c r="C2902" s="301"/>
      <c r="D2902" s="302"/>
      <c r="E2902" s="302"/>
      <c r="F2902" s="301"/>
      <c r="G2902" s="301"/>
      <c r="H2902" s="322"/>
      <c r="I2902" s="322"/>
      <c r="J2902" s="322"/>
      <c r="K2902" s="364"/>
      <c r="L2902" s="322"/>
      <c r="M2902" s="364"/>
    </row>
    <row r="2903" spans="1:13" x14ac:dyDescent="0.35">
      <c r="A2903" s="301"/>
      <c r="B2903" s="301"/>
      <c r="C2903" s="301"/>
      <c r="D2903" s="302"/>
      <c r="E2903" s="302"/>
      <c r="F2903" s="301"/>
      <c r="G2903" s="301"/>
      <c r="H2903" s="322"/>
      <c r="I2903" s="322"/>
      <c r="J2903" s="322"/>
      <c r="K2903" s="364"/>
      <c r="L2903" s="322"/>
      <c r="M2903" s="364"/>
    </row>
    <row r="2904" spans="1:13" x14ac:dyDescent="0.35">
      <c r="A2904" s="301"/>
      <c r="B2904" s="301"/>
      <c r="C2904" s="301"/>
      <c r="D2904" s="302"/>
      <c r="E2904" s="302"/>
      <c r="F2904" s="301"/>
      <c r="G2904" s="301"/>
      <c r="H2904" s="322"/>
      <c r="I2904" s="322"/>
      <c r="J2904" s="322"/>
      <c r="K2904" s="364"/>
      <c r="L2904" s="322"/>
      <c r="M2904" s="364"/>
    </row>
    <row r="2905" spans="1:13" x14ac:dyDescent="0.35">
      <c r="A2905" s="301"/>
      <c r="B2905" s="301"/>
      <c r="C2905" s="301"/>
      <c r="D2905" s="302"/>
      <c r="E2905" s="302"/>
      <c r="F2905" s="301"/>
      <c r="G2905" s="301"/>
      <c r="H2905" s="322"/>
      <c r="I2905" s="322"/>
      <c r="J2905" s="322"/>
      <c r="K2905" s="364"/>
      <c r="L2905" s="322"/>
      <c r="M2905" s="364"/>
    </row>
    <row r="2906" spans="1:13" x14ac:dyDescent="0.35">
      <c r="A2906" s="301"/>
      <c r="B2906" s="301"/>
      <c r="C2906" s="301"/>
      <c r="D2906" s="302"/>
      <c r="E2906" s="302"/>
      <c r="F2906" s="301"/>
      <c r="G2906" s="301"/>
      <c r="H2906" s="322"/>
      <c r="I2906" s="322"/>
      <c r="J2906" s="322"/>
      <c r="K2906" s="364"/>
      <c r="L2906" s="322"/>
      <c r="M2906" s="364"/>
    </row>
    <row r="2907" spans="1:13" x14ac:dyDescent="0.35">
      <c r="A2907" s="301"/>
      <c r="B2907" s="301"/>
      <c r="C2907" s="301"/>
      <c r="D2907" s="302"/>
      <c r="E2907" s="302"/>
      <c r="F2907" s="301"/>
      <c r="G2907" s="301"/>
      <c r="H2907" s="322"/>
      <c r="I2907" s="322"/>
      <c r="J2907" s="322"/>
      <c r="K2907" s="364"/>
      <c r="L2907" s="322"/>
      <c r="M2907" s="364"/>
    </row>
    <row r="2908" spans="1:13" x14ac:dyDescent="0.35">
      <c r="A2908" s="301"/>
      <c r="B2908" s="301"/>
      <c r="C2908" s="301"/>
      <c r="D2908" s="302"/>
      <c r="E2908" s="302"/>
      <c r="F2908" s="301"/>
      <c r="G2908" s="301"/>
      <c r="H2908" s="322"/>
      <c r="I2908" s="322"/>
      <c r="J2908" s="322"/>
      <c r="K2908" s="364"/>
      <c r="L2908" s="322"/>
      <c r="M2908" s="364"/>
    </row>
    <row r="2909" spans="1:13" x14ac:dyDescent="0.35">
      <c r="A2909" s="301"/>
      <c r="B2909" s="301"/>
      <c r="C2909" s="301"/>
      <c r="D2909" s="302"/>
      <c r="E2909" s="302"/>
      <c r="F2909" s="301"/>
      <c r="G2909" s="301"/>
      <c r="H2909" s="322"/>
      <c r="I2909" s="322"/>
      <c r="J2909" s="322"/>
      <c r="K2909" s="364"/>
      <c r="L2909" s="322"/>
      <c r="M2909" s="364"/>
    </row>
    <row r="2910" spans="1:13" x14ac:dyDescent="0.35">
      <c r="A2910" s="301"/>
      <c r="B2910" s="301"/>
      <c r="C2910" s="301"/>
      <c r="D2910" s="302"/>
      <c r="E2910" s="302"/>
      <c r="F2910" s="301"/>
      <c r="G2910" s="301"/>
      <c r="H2910" s="322"/>
      <c r="I2910" s="322"/>
      <c r="J2910" s="322"/>
      <c r="K2910" s="364"/>
      <c r="L2910" s="322"/>
      <c r="M2910" s="364"/>
    </row>
    <row r="2911" spans="1:13" x14ac:dyDescent="0.35">
      <c r="A2911" s="301"/>
      <c r="B2911" s="301"/>
      <c r="C2911" s="301"/>
      <c r="D2911" s="302"/>
      <c r="E2911" s="302"/>
      <c r="F2911" s="301"/>
      <c r="G2911" s="301"/>
      <c r="H2911" s="322"/>
      <c r="I2911" s="322"/>
      <c r="J2911" s="322"/>
      <c r="K2911" s="364"/>
      <c r="L2911" s="322"/>
      <c r="M2911" s="364"/>
    </row>
    <row r="2912" spans="1:13" x14ac:dyDescent="0.35">
      <c r="A2912" s="301"/>
      <c r="B2912" s="301"/>
      <c r="C2912" s="301"/>
      <c r="D2912" s="302"/>
      <c r="E2912" s="302"/>
      <c r="F2912" s="301"/>
      <c r="G2912" s="301"/>
      <c r="H2912" s="322"/>
      <c r="I2912" s="322"/>
      <c r="J2912" s="322"/>
      <c r="K2912" s="364"/>
      <c r="L2912" s="322"/>
      <c r="M2912" s="364"/>
    </row>
    <row r="2913" spans="1:13" x14ac:dyDescent="0.35">
      <c r="A2913" s="301"/>
      <c r="B2913" s="301"/>
      <c r="C2913" s="301"/>
      <c r="D2913" s="302"/>
      <c r="E2913" s="302"/>
      <c r="F2913" s="301"/>
      <c r="G2913" s="301"/>
      <c r="H2913" s="322"/>
      <c r="I2913" s="322"/>
      <c r="J2913" s="322"/>
      <c r="K2913" s="364"/>
      <c r="L2913" s="322"/>
      <c r="M2913" s="364"/>
    </row>
    <row r="2914" spans="1:13" x14ac:dyDescent="0.35">
      <c r="A2914" s="301"/>
      <c r="B2914" s="301"/>
      <c r="C2914" s="301"/>
      <c r="D2914" s="302"/>
      <c r="E2914" s="302"/>
      <c r="F2914" s="301"/>
      <c r="G2914" s="301"/>
      <c r="H2914" s="322"/>
      <c r="I2914" s="322"/>
      <c r="J2914" s="322"/>
      <c r="K2914" s="364"/>
      <c r="L2914" s="322"/>
      <c r="M2914" s="364"/>
    </row>
    <row r="2915" spans="1:13" x14ac:dyDescent="0.35">
      <c r="A2915" s="301"/>
      <c r="B2915" s="301"/>
      <c r="C2915" s="301"/>
      <c r="D2915" s="302"/>
      <c r="E2915" s="302"/>
      <c r="F2915" s="301"/>
      <c r="G2915" s="301"/>
      <c r="H2915" s="322"/>
      <c r="I2915" s="322"/>
      <c r="J2915" s="322"/>
      <c r="K2915" s="364"/>
      <c r="L2915" s="322"/>
      <c r="M2915" s="364"/>
    </row>
    <row r="2916" spans="1:13" x14ac:dyDescent="0.35">
      <c r="A2916" s="301"/>
      <c r="B2916" s="301"/>
      <c r="C2916" s="301"/>
      <c r="D2916" s="301"/>
      <c r="E2916" s="301"/>
      <c r="F2916" s="301"/>
      <c r="G2916" s="301"/>
      <c r="H2916" s="401"/>
      <c r="I2916" s="401"/>
      <c r="J2916" s="401"/>
      <c r="K2916" s="402"/>
      <c r="L2916" s="401"/>
      <c r="M2916" s="402"/>
    </row>
    <row r="2917" spans="1:13" x14ac:dyDescent="0.35">
      <c r="A2917" s="301"/>
      <c r="B2917" s="301"/>
      <c r="C2917" s="301"/>
      <c r="D2917" s="301"/>
      <c r="E2917" s="301"/>
      <c r="F2917" s="301"/>
      <c r="G2917" s="301"/>
      <c r="H2917" s="401"/>
      <c r="I2917" s="401"/>
      <c r="J2917" s="401"/>
      <c r="K2917" s="402"/>
      <c r="L2917" s="401"/>
      <c r="M2917" s="402"/>
    </row>
    <row r="2918" spans="1:13" x14ac:dyDescent="0.35">
      <c r="A2918" s="301"/>
      <c r="B2918" s="301"/>
      <c r="C2918" s="301"/>
      <c r="D2918" s="301"/>
      <c r="E2918" s="301"/>
      <c r="F2918" s="301"/>
      <c r="G2918" s="301"/>
      <c r="H2918" s="401"/>
      <c r="I2918" s="401"/>
      <c r="J2918" s="401"/>
      <c r="K2918" s="402"/>
      <c r="L2918" s="401"/>
      <c r="M2918" s="402"/>
    </row>
    <row r="2919" spans="1:13" x14ac:dyDescent="0.35">
      <c r="A2919" s="301"/>
      <c r="B2919" s="301"/>
      <c r="C2919" s="301"/>
      <c r="D2919" s="301"/>
      <c r="E2919" s="301"/>
      <c r="F2919" s="301"/>
      <c r="G2919" s="301"/>
      <c r="H2919" s="401"/>
      <c r="I2919" s="401"/>
      <c r="J2919" s="401"/>
      <c r="K2919" s="402"/>
      <c r="L2919" s="401"/>
      <c r="M2919" s="402"/>
    </row>
    <row r="2920" spans="1:13" x14ac:dyDescent="0.35">
      <c r="A2920" s="301"/>
      <c r="B2920" s="301"/>
      <c r="C2920" s="301"/>
      <c r="D2920" s="301"/>
      <c r="E2920" s="301"/>
      <c r="F2920" s="301"/>
      <c r="G2920" s="301"/>
      <c r="H2920" s="401"/>
      <c r="I2920" s="401"/>
      <c r="J2920" s="401"/>
      <c r="K2920" s="402"/>
      <c r="L2920" s="401"/>
      <c r="M2920" s="402"/>
    </row>
    <row r="2921" spans="1:13" x14ac:dyDescent="0.35">
      <c r="A2921" s="301"/>
      <c r="B2921" s="301"/>
      <c r="C2921" s="301"/>
      <c r="D2921" s="301"/>
      <c r="E2921" s="301"/>
      <c r="F2921" s="301"/>
      <c r="G2921" s="301"/>
      <c r="H2921" s="401"/>
      <c r="I2921" s="401"/>
      <c r="J2921" s="401"/>
      <c r="K2921" s="402"/>
      <c r="L2921" s="401"/>
      <c r="M2921" s="402"/>
    </row>
    <row r="2922" spans="1:13" x14ac:dyDescent="0.35">
      <c r="A2922" s="301"/>
      <c r="B2922" s="301"/>
      <c r="C2922" s="301"/>
      <c r="D2922" s="301"/>
      <c r="E2922" s="301"/>
      <c r="F2922" s="301"/>
      <c r="G2922" s="301"/>
      <c r="H2922" s="401"/>
      <c r="I2922" s="401"/>
      <c r="J2922" s="401"/>
      <c r="K2922" s="402"/>
      <c r="L2922" s="401"/>
      <c r="M2922" s="402"/>
    </row>
    <row r="2923" spans="1:13" x14ac:dyDescent="0.35">
      <c r="A2923" s="301"/>
      <c r="B2923" s="301"/>
      <c r="C2923" s="301"/>
      <c r="D2923" s="301"/>
      <c r="E2923" s="301"/>
      <c r="F2923" s="301"/>
      <c r="G2923" s="301"/>
      <c r="H2923" s="401"/>
      <c r="I2923" s="401"/>
      <c r="J2923" s="401"/>
      <c r="K2923" s="402"/>
      <c r="L2923" s="401"/>
      <c r="M2923" s="402"/>
    </row>
    <row r="2924" spans="1:13" x14ac:dyDescent="0.35">
      <c r="A2924" s="301"/>
      <c r="B2924" s="301"/>
      <c r="C2924" s="301"/>
      <c r="D2924" s="301"/>
      <c r="E2924" s="301"/>
      <c r="F2924" s="301"/>
      <c r="G2924" s="301"/>
      <c r="H2924" s="401"/>
      <c r="I2924" s="401"/>
      <c r="J2924" s="401"/>
      <c r="K2924" s="402"/>
      <c r="L2924" s="401"/>
      <c r="M2924" s="402"/>
    </row>
    <row r="2925" spans="1:13" x14ac:dyDescent="0.35">
      <c r="A2925" s="301"/>
      <c r="B2925" s="301"/>
      <c r="C2925" s="301"/>
      <c r="D2925" s="301"/>
      <c r="E2925" s="301"/>
      <c r="F2925" s="301"/>
      <c r="G2925" s="301"/>
      <c r="H2925" s="401"/>
      <c r="I2925" s="401"/>
      <c r="J2925" s="401"/>
      <c r="K2925" s="402"/>
      <c r="L2925" s="401"/>
      <c r="M2925" s="402"/>
    </row>
    <row r="2926" spans="1:13" x14ac:dyDescent="0.35">
      <c r="A2926" s="301"/>
      <c r="B2926" s="301"/>
      <c r="C2926" s="301"/>
      <c r="D2926" s="301"/>
      <c r="E2926" s="301"/>
      <c r="F2926" s="301"/>
      <c r="G2926" s="301"/>
      <c r="H2926" s="401"/>
      <c r="I2926" s="401"/>
      <c r="J2926" s="401"/>
      <c r="K2926" s="402"/>
      <c r="L2926" s="401"/>
      <c r="M2926" s="402"/>
    </row>
    <row r="2927" spans="1:13" x14ac:dyDescent="0.35">
      <c r="A2927" s="301"/>
      <c r="B2927" s="301"/>
      <c r="C2927" s="301"/>
      <c r="D2927" s="301"/>
      <c r="E2927" s="301"/>
      <c r="F2927" s="301"/>
      <c r="G2927" s="301"/>
      <c r="H2927" s="401"/>
      <c r="I2927" s="401"/>
      <c r="J2927" s="401"/>
      <c r="K2927" s="402"/>
      <c r="L2927" s="401"/>
      <c r="M2927" s="402"/>
    </row>
    <row r="2928" spans="1:13" x14ac:dyDescent="0.35">
      <c r="A2928" s="301"/>
      <c r="B2928" s="301"/>
      <c r="C2928" s="301"/>
      <c r="D2928" s="301"/>
      <c r="E2928" s="301"/>
      <c r="F2928" s="301"/>
      <c r="G2928" s="301"/>
      <c r="H2928" s="401"/>
      <c r="I2928" s="401"/>
      <c r="J2928" s="401"/>
      <c r="K2928" s="402"/>
      <c r="L2928" s="401"/>
      <c r="M2928" s="402"/>
    </row>
    <row r="2929" spans="1:13" x14ac:dyDescent="0.35">
      <c r="A2929" s="301"/>
      <c r="B2929" s="301"/>
      <c r="C2929" s="301"/>
      <c r="D2929" s="301"/>
      <c r="E2929" s="301"/>
      <c r="F2929" s="301"/>
      <c r="G2929" s="301"/>
      <c r="H2929" s="401"/>
      <c r="I2929" s="401"/>
      <c r="J2929" s="401"/>
      <c r="K2929" s="402"/>
      <c r="L2929" s="401"/>
      <c r="M2929" s="402"/>
    </row>
    <row r="2930" spans="1:13" x14ac:dyDescent="0.35">
      <c r="A2930" s="301"/>
      <c r="B2930" s="301"/>
      <c r="C2930" s="301"/>
      <c r="D2930" s="301"/>
      <c r="E2930" s="301"/>
      <c r="F2930" s="301"/>
      <c r="G2930" s="301"/>
      <c r="H2930" s="401"/>
      <c r="I2930" s="401"/>
      <c r="J2930" s="401"/>
      <c r="K2930" s="402"/>
      <c r="L2930" s="401"/>
      <c r="M2930" s="402"/>
    </row>
    <row r="2931" spans="1:13" x14ac:dyDescent="0.35">
      <c r="A2931" s="301"/>
      <c r="B2931" s="301"/>
      <c r="C2931" s="301"/>
      <c r="D2931" s="301"/>
      <c r="E2931" s="301"/>
      <c r="F2931" s="301"/>
      <c r="G2931" s="301"/>
      <c r="H2931" s="401"/>
      <c r="I2931" s="401"/>
      <c r="J2931" s="401"/>
      <c r="K2931" s="402"/>
      <c r="L2931" s="401"/>
      <c r="M2931" s="402"/>
    </row>
    <row r="2932" spans="1:13" x14ac:dyDescent="0.35">
      <c r="A2932" s="301"/>
      <c r="B2932" s="301"/>
      <c r="C2932" s="301"/>
      <c r="D2932" s="301"/>
      <c r="E2932" s="301"/>
      <c r="F2932" s="301"/>
      <c r="G2932" s="301"/>
      <c r="H2932" s="401"/>
      <c r="I2932" s="401"/>
      <c r="J2932" s="401"/>
      <c r="K2932" s="402"/>
      <c r="L2932" s="401"/>
      <c r="M2932" s="402"/>
    </row>
    <row r="2933" spans="1:13" x14ac:dyDescent="0.35">
      <c r="A2933" s="301"/>
      <c r="B2933" s="301"/>
      <c r="C2933" s="301"/>
      <c r="D2933" s="301"/>
      <c r="E2933" s="301"/>
      <c r="F2933" s="301"/>
      <c r="G2933" s="301"/>
      <c r="H2933" s="401"/>
      <c r="I2933" s="401"/>
      <c r="J2933" s="401"/>
      <c r="K2933" s="402"/>
      <c r="L2933" s="401"/>
      <c r="M2933" s="402"/>
    </row>
    <row r="2934" spans="1:13" x14ac:dyDescent="0.35">
      <c r="A2934" s="301"/>
      <c r="B2934" s="301"/>
      <c r="C2934" s="301"/>
      <c r="D2934" s="301"/>
      <c r="E2934" s="301"/>
      <c r="F2934" s="301"/>
      <c r="G2934" s="301"/>
      <c r="H2934" s="401"/>
      <c r="I2934" s="401"/>
      <c r="J2934" s="401"/>
      <c r="K2934" s="402"/>
      <c r="L2934" s="401"/>
      <c r="M2934" s="402"/>
    </row>
    <row r="2935" spans="1:13" x14ac:dyDescent="0.35">
      <c r="A2935" s="301"/>
      <c r="B2935" s="301"/>
      <c r="C2935" s="301"/>
      <c r="D2935" s="301"/>
      <c r="E2935" s="301"/>
      <c r="F2935" s="301"/>
      <c r="G2935" s="301"/>
      <c r="H2935" s="401"/>
      <c r="I2935" s="401"/>
      <c r="J2935" s="401"/>
      <c r="K2935" s="402"/>
      <c r="L2935" s="401"/>
      <c r="M2935" s="402"/>
    </row>
    <row r="2936" spans="1:13" x14ac:dyDescent="0.35">
      <c r="A2936" s="301"/>
      <c r="B2936" s="301"/>
      <c r="C2936" s="301"/>
      <c r="D2936" s="301"/>
      <c r="E2936" s="301"/>
      <c r="F2936" s="301"/>
      <c r="G2936" s="301"/>
      <c r="H2936" s="401"/>
      <c r="I2936" s="401"/>
      <c r="J2936" s="401"/>
      <c r="K2936" s="402"/>
      <c r="L2936" s="401"/>
      <c r="M2936" s="402"/>
    </row>
    <row r="2937" spans="1:13" x14ac:dyDescent="0.35">
      <c r="A2937" s="301"/>
      <c r="B2937" s="301"/>
      <c r="C2937" s="301"/>
      <c r="D2937" s="301"/>
      <c r="E2937" s="301"/>
      <c r="F2937" s="301"/>
      <c r="G2937" s="301"/>
      <c r="H2937" s="401"/>
      <c r="I2937" s="401"/>
      <c r="J2937" s="401"/>
      <c r="K2937" s="402"/>
      <c r="L2937" s="401"/>
      <c r="M2937" s="402"/>
    </row>
    <row r="2938" spans="1:13" x14ac:dyDescent="0.35">
      <c r="A2938" s="301"/>
      <c r="B2938" s="301"/>
      <c r="C2938" s="301"/>
      <c r="D2938" s="301"/>
      <c r="E2938" s="301"/>
      <c r="F2938" s="301"/>
      <c r="G2938" s="301"/>
      <c r="H2938" s="401"/>
      <c r="I2938" s="401"/>
      <c r="J2938" s="401"/>
      <c r="K2938" s="402"/>
      <c r="L2938" s="401"/>
      <c r="M2938" s="402"/>
    </row>
    <row r="2939" spans="1:13" x14ac:dyDescent="0.35">
      <c r="A2939" s="301"/>
      <c r="B2939" s="301"/>
      <c r="C2939" s="301"/>
      <c r="D2939" s="301"/>
      <c r="E2939" s="301"/>
      <c r="F2939" s="301"/>
      <c r="G2939" s="301"/>
      <c r="H2939" s="401"/>
      <c r="I2939" s="401"/>
      <c r="J2939" s="401"/>
      <c r="K2939" s="402"/>
      <c r="L2939" s="401"/>
      <c r="M2939" s="402"/>
    </row>
    <row r="2940" spans="1:13" x14ac:dyDescent="0.35">
      <c r="A2940" s="301"/>
      <c r="B2940" s="301"/>
      <c r="C2940" s="301"/>
      <c r="D2940" s="301"/>
      <c r="E2940" s="301"/>
      <c r="F2940" s="301"/>
      <c r="G2940" s="301"/>
      <c r="H2940" s="401"/>
      <c r="I2940" s="401"/>
      <c r="J2940" s="401"/>
      <c r="K2940" s="402"/>
      <c r="L2940" s="401"/>
      <c r="M2940" s="402"/>
    </row>
    <row r="2941" spans="1:13" x14ac:dyDescent="0.35">
      <c r="A2941" s="301"/>
      <c r="B2941" s="301"/>
      <c r="C2941" s="301"/>
      <c r="D2941" s="301"/>
      <c r="E2941" s="301"/>
      <c r="F2941" s="301"/>
      <c r="G2941" s="301"/>
      <c r="H2941" s="401"/>
      <c r="I2941" s="401"/>
      <c r="J2941" s="401"/>
      <c r="K2941" s="402"/>
      <c r="L2941" s="401"/>
      <c r="M2941" s="402"/>
    </row>
    <row r="2942" spans="1:13" x14ac:dyDescent="0.35">
      <c r="A2942" s="301"/>
      <c r="B2942" s="301"/>
      <c r="C2942" s="301"/>
      <c r="D2942" s="301"/>
      <c r="E2942" s="301"/>
      <c r="F2942" s="301"/>
      <c r="G2942" s="301"/>
      <c r="H2942" s="401"/>
      <c r="I2942" s="401"/>
      <c r="J2942" s="401"/>
      <c r="K2942" s="402"/>
      <c r="L2942" s="401"/>
      <c r="M2942" s="402"/>
    </row>
    <row r="2943" spans="1:13" x14ac:dyDescent="0.35">
      <c r="A2943" s="301"/>
      <c r="B2943" s="301"/>
      <c r="C2943" s="301"/>
      <c r="D2943" s="301"/>
      <c r="E2943" s="301"/>
      <c r="F2943" s="301"/>
      <c r="G2943" s="301"/>
      <c r="H2943" s="401"/>
      <c r="I2943" s="401"/>
      <c r="J2943" s="401"/>
      <c r="K2943" s="402"/>
      <c r="L2943" s="401"/>
      <c r="M2943" s="402"/>
    </row>
    <row r="2944" spans="1:13" x14ac:dyDescent="0.35">
      <c r="A2944" s="301"/>
      <c r="B2944" s="301"/>
      <c r="C2944" s="301"/>
      <c r="D2944" s="301"/>
      <c r="E2944" s="301"/>
      <c r="F2944" s="301"/>
      <c r="G2944" s="301"/>
      <c r="H2944" s="401"/>
      <c r="I2944" s="401"/>
      <c r="J2944" s="401"/>
      <c r="K2944" s="402"/>
      <c r="L2944" s="401"/>
      <c r="M2944" s="402"/>
    </row>
    <row r="2945" spans="1:13" x14ac:dyDescent="0.35">
      <c r="A2945" s="301"/>
      <c r="B2945" s="301"/>
      <c r="C2945" s="301"/>
      <c r="D2945" s="301"/>
      <c r="E2945" s="301"/>
      <c r="F2945" s="301"/>
      <c r="G2945" s="301"/>
      <c r="H2945" s="401"/>
      <c r="I2945" s="401"/>
      <c r="J2945" s="401"/>
      <c r="K2945" s="402"/>
      <c r="L2945" s="401"/>
      <c r="M2945" s="402"/>
    </row>
    <row r="2946" spans="1:13" x14ac:dyDescent="0.35">
      <c r="A2946" s="301"/>
      <c r="B2946" s="301"/>
      <c r="C2946" s="301"/>
      <c r="D2946" s="301"/>
      <c r="E2946" s="301"/>
      <c r="F2946" s="301"/>
      <c r="G2946" s="301"/>
      <c r="H2946" s="401"/>
      <c r="I2946" s="401"/>
      <c r="J2946" s="401"/>
      <c r="K2946" s="402"/>
      <c r="L2946" s="401"/>
      <c r="M2946" s="402"/>
    </row>
    <row r="2947" spans="1:13" x14ac:dyDescent="0.35">
      <c r="A2947" s="301"/>
      <c r="B2947" s="301"/>
      <c r="C2947" s="301"/>
      <c r="D2947" s="301"/>
      <c r="E2947" s="301"/>
      <c r="F2947" s="301"/>
      <c r="G2947" s="301"/>
      <c r="H2947" s="401"/>
      <c r="I2947" s="401"/>
      <c r="J2947" s="401"/>
      <c r="K2947" s="402"/>
      <c r="L2947" s="401"/>
      <c r="M2947" s="402"/>
    </row>
    <row r="2948" spans="1:13" x14ac:dyDescent="0.35">
      <c r="A2948" s="301"/>
      <c r="B2948" s="301"/>
      <c r="C2948" s="301"/>
      <c r="D2948" s="301"/>
      <c r="E2948" s="301"/>
      <c r="F2948" s="301"/>
      <c r="G2948" s="301"/>
      <c r="H2948" s="401"/>
      <c r="I2948" s="401"/>
      <c r="J2948" s="401"/>
      <c r="K2948" s="402"/>
      <c r="L2948" s="401"/>
      <c r="M2948" s="402"/>
    </row>
    <row r="2949" spans="1:13" x14ac:dyDescent="0.35">
      <c r="A2949" s="301"/>
      <c r="B2949" s="301"/>
      <c r="C2949" s="301"/>
      <c r="D2949" s="301"/>
      <c r="E2949" s="301"/>
      <c r="F2949" s="301"/>
      <c r="G2949" s="301"/>
      <c r="H2949" s="401"/>
      <c r="I2949" s="401"/>
      <c r="J2949" s="401"/>
      <c r="K2949" s="402"/>
      <c r="L2949" s="401"/>
      <c r="M2949" s="402"/>
    </row>
    <row r="2950" spans="1:13" x14ac:dyDescent="0.35">
      <c r="A2950" s="301"/>
      <c r="B2950" s="301"/>
      <c r="C2950" s="301"/>
      <c r="D2950" s="301"/>
      <c r="E2950" s="301"/>
      <c r="F2950" s="301"/>
      <c r="G2950" s="301"/>
      <c r="H2950" s="401"/>
      <c r="I2950" s="401"/>
      <c r="J2950" s="401"/>
      <c r="K2950" s="402"/>
      <c r="L2950" s="401"/>
      <c r="M2950" s="402"/>
    </row>
    <row r="2951" spans="1:13" x14ac:dyDescent="0.35">
      <c r="A2951" s="301"/>
      <c r="B2951" s="301"/>
      <c r="C2951" s="301"/>
      <c r="D2951" s="301"/>
      <c r="E2951" s="301"/>
      <c r="F2951" s="301"/>
      <c r="G2951" s="301"/>
      <c r="H2951" s="401"/>
      <c r="I2951" s="401"/>
      <c r="J2951" s="401"/>
      <c r="K2951" s="402"/>
      <c r="L2951" s="401"/>
      <c r="M2951" s="402"/>
    </row>
    <row r="2952" spans="1:13" x14ac:dyDescent="0.35">
      <c r="A2952" s="301"/>
      <c r="B2952" s="301"/>
      <c r="C2952" s="301"/>
      <c r="D2952" s="301"/>
      <c r="E2952" s="301"/>
      <c r="F2952" s="301"/>
      <c r="G2952" s="301"/>
      <c r="H2952" s="401"/>
      <c r="I2952" s="401"/>
      <c r="J2952" s="401"/>
      <c r="K2952" s="402"/>
      <c r="L2952" s="401"/>
      <c r="M2952" s="402"/>
    </row>
    <row r="2953" spans="1:13" x14ac:dyDescent="0.35">
      <c r="A2953" s="301"/>
      <c r="B2953" s="301"/>
      <c r="C2953" s="301"/>
      <c r="D2953" s="301"/>
      <c r="E2953" s="301"/>
      <c r="F2953" s="301"/>
      <c r="G2953" s="301"/>
      <c r="H2953" s="401"/>
      <c r="I2953" s="401"/>
      <c r="J2953" s="401"/>
      <c r="K2953" s="402"/>
      <c r="L2953" s="401"/>
      <c r="M2953" s="402"/>
    </row>
    <row r="2954" spans="1:13" x14ac:dyDescent="0.35">
      <c r="A2954" s="301"/>
      <c r="B2954" s="301"/>
      <c r="C2954" s="301"/>
      <c r="D2954" s="301"/>
      <c r="E2954" s="301"/>
      <c r="F2954" s="301"/>
      <c r="G2954" s="301"/>
      <c r="H2954" s="401"/>
      <c r="I2954" s="401"/>
      <c r="J2954" s="401"/>
      <c r="K2954" s="402"/>
      <c r="L2954" s="401"/>
      <c r="M2954" s="402"/>
    </row>
    <row r="2955" spans="1:13" x14ac:dyDescent="0.35">
      <c r="A2955" s="301"/>
      <c r="B2955" s="301"/>
      <c r="C2955" s="301"/>
      <c r="D2955" s="301"/>
      <c r="E2955" s="301"/>
      <c r="F2955" s="301"/>
      <c r="G2955" s="301"/>
      <c r="H2955" s="401"/>
      <c r="I2955" s="401"/>
      <c r="J2955" s="401"/>
      <c r="K2955" s="402"/>
      <c r="L2955" s="401"/>
      <c r="M2955" s="402"/>
    </row>
    <row r="2956" spans="1:13" x14ac:dyDescent="0.35">
      <c r="A2956" s="301"/>
      <c r="B2956" s="301"/>
      <c r="C2956" s="301"/>
      <c r="D2956" s="301"/>
      <c r="E2956" s="301"/>
      <c r="F2956" s="301"/>
      <c r="G2956" s="301"/>
      <c r="H2956" s="401"/>
      <c r="I2956" s="401"/>
      <c r="J2956" s="401"/>
      <c r="K2956" s="402"/>
      <c r="L2956" s="401"/>
      <c r="M2956" s="402"/>
    </row>
    <row r="2957" spans="1:13" x14ac:dyDescent="0.35">
      <c r="A2957" s="301"/>
      <c r="B2957" s="301"/>
      <c r="C2957" s="301"/>
      <c r="D2957" s="301"/>
      <c r="E2957" s="301"/>
      <c r="F2957" s="301"/>
      <c r="G2957" s="301"/>
      <c r="H2957" s="401"/>
      <c r="I2957" s="401"/>
      <c r="J2957" s="401"/>
      <c r="K2957" s="402"/>
      <c r="L2957" s="401"/>
      <c r="M2957" s="402"/>
    </row>
    <row r="2958" spans="1:13" x14ac:dyDescent="0.35">
      <c r="A2958" s="301"/>
      <c r="B2958" s="301"/>
      <c r="C2958" s="301"/>
      <c r="D2958" s="301"/>
      <c r="E2958" s="301"/>
      <c r="F2958" s="301"/>
      <c r="G2958" s="301"/>
      <c r="H2958" s="401"/>
      <c r="I2958" s="401"/>
      <c r="J2958" s="401"/>
      <c r="K2958" s="402"/>
      <c r="L2958" s="401"/>
      <c r="M2958" s="402"/>
    </row>
    <row r="2959" spans="1:13" x14ac:dyDescent="0.35">
      <c r="A2959" s="301"/>
      <c r="B2959" s="301"/>
      <c r="C2959" s="301"/>
      <c r="D2959" s="301"/>
      <c r="E2959" s="301"/>
      <c r="F2959" s="301"/>
      <c r="G2959" s="301"/>
      <c r="H2959" s="401"/>
      <c r="I2959" s="401"/>
      <c r="J2959" s="401"/>
      <c r="K2959" s="402"/>
      <c r="L2959" s="401"/>
      <c r="M2959" s="402"/>
    </row>
    <row r="2960" spans="1:13" x14ac:dyDescent="0.35">
      <c r="A2960" s="301"/>
      <c r="B2960" s="301"/>
      <c r="C2960" s="301"/>
      <c r="D2960" s="301"/>
      <c r="E2960" s="301"/>
      <c r="F2960" s="301"/>
      <c r="G2960" s="301"/>
      <c r="H2960" s="401"/>
      <c r="I2960" s="401"/>
      <c r="J2960" s="401"/>
      <c r="K2960" s="402"/>
      <c r="L2960" s="401"/>
      <c r="M2960" s="402"/>
    </row>
    <row r="2961" spans="1:13" x14ac:dyDescent="0.35">
      <c r="A2961" s="301"/>
      <c r="B2961" s="301"/>
      <c r="C2961" s="301"/>
      <c r="D2961" s="301"/>
      <c r="E2961" s="301"/>
      <c r="F2961" s="301"/>
      <c r="G2961" s="301"/>
      <c r="H2961" s="401"/>
      <c r="I2961" s="401"/>
      <c r="J2961" s="401"/>
      <c r="K2961" s="402"/>
      <c r="L2961" s="401"/>
      <c r="M2961" s="402"/>
    </row>
    <row r="2962" spans="1:13" x14ac:dyDescent="0.35">
      <c r="A2962" s="301"/>
      <c r="B2962" s="301"/>
      <c r="C2962" s="301"/>
      <c r="D2962" s="301"/>
      <c r="E2962" s="301"/>
      <c r="F2962" s="301"/>
      <c r="G2962" s="301"/>
      <c r="H2962" s="401"/>
      <c r="I2962" s="401"/>
      <c r="J2962" s="401"/>
      <c r="K2962" s="402"/>
      <c r="L2962" s="401"/>
      <c r="M2962" s="402"/>
    </row>
    <row r="2963" spans="1:13" x14ac:dyDescent="0.35">
      <c r="A2963" s="301"/>
      <c r="B2963" s="301"/>
      <c r="C2963" s="301"/>
      <c r="D2963" s="301"/>
      <c r="E2963" s="301"/>
      <c r="F2963" s="301"/>
      <c r="G2963" s="301"/>
      <c r="H2963" s="401"/>
      <c r="I2963" s="401"/>
      <c r="J2963" s="401"/>
      <c r="K2963" s="402"/>
      <c r="L2963" s="401"/>
      <c r="M2963" s="402"/>
    </row>
    <row r="2964" spans="1:13" x14ac:dyDescent="0.35">
      <c r="A2964" s="301"/>
      <c r="B2964" s="301"/>
      <c r="C2964" s="301"/>
      <c r="D2964" s="301"/>
      <c r="E2964" s="301"/>
      <c r="F2964" s="301"/>
      <c r="G2964" s="301"/>
      <c r="H2964" s="401"/>
      <c r="I2964" s="401"/>
      <c r="J2964" s="401"/>
      <c r="K2964" s="402"/>
      <c r="L2964" s="401"/>
      <c r="M2964" s="402"/>
    </row>
    <row r="2965" spans="1:13" x14ac:dyDescent="0.35">
      <c r="A2965" s="301"/>
      <c r="B2965" s="301"/>
      <c r="C2965" s="301"/>
      <c r="D2965" s="301"/>
      <c r="E2965" s="301"/>
      <c r="F2965" s="301"/>
      <c r="G2965" s="301"/>
      <c r="H2965" s="401"/>
      <c r="I2965" s="401"/>
      <c r="J2965" s="401"/>
      <c r="K2965" s="402"/>
      <c r="L2965" s="401"/>
      <c r="M2965" s="402"/>
    </row>
    <row r="2966" spans="1:13" x14ac:dyDescent="0.35">
      <c r="A2966" s="301"/>
      <c r="B2966" s="301"/>
      <c r="C2966" s="301"/>
      <c r="D2966" s="301"/>
      <c r="E2966" s="301"/>
      <c r="F2966" s="301"/>
      <c r="G2966" s="301"/>
      <c r="H2966" s="401"/>
      <c r="I2966" s="401"/>
      <c r="J2966" s="401"/>
      <c r="K2966" s="402"/>
      <c r="L2966" s="401"/>
      <c r="M2966" s="402"/>
    </row>
    <row r="2967" spans="1:13" x14ac:dyDescent="0.35">
      <c r="A2967" s="301"/>
      <c r="B2967" s="301"/>
      <c r="C2967" s="301"/>
      <c r="D2967" s="301"/>
      <c r="E2967" s="301"/>
      <c r="F2967" s="301"/>
      <c r="G2967" s="301"/>
      <c r="H2967" s="401"/>
      <c r="I2967" s="401"/>
      <c r="J2967" s="401"/>
      <c r="K2967" s="402"/>
      <c r="L2967" s="401"/>
      <c r="M2967" s="402"/>
    </row>
    <row r="2968" spans="1:13" x14ac:dyDescent="0.35">
      <c r="A2968" s="301"/>
      <c r="B2968" s="301"/>
      <c r="C2968" s="301"/>
      <c r="D2968" s="301"/>
      <c r="E2968" s="301"/>
      <c r="F2968" s="301"/>
      <c r="G2968" s="301"/>
      <c r="H2968" s="401"/>
      <c r="I2968" s="401"/>
      <c r="J2968" s="401"/>
      <c r="K2968" s="402"/>
      <c r="L2968" s="401"/>
      <c r="M2968" s="402"/>
    </row>
    <row r="2969" spans="1:13" x14ac:dyDescent="0.35">
      <c r="A2969" s="301"/>
      <c r="B2969" s="301"/>
      <c r="C2969" s="301"/>
      <c r="D2969" s="301"/>
      <c r="E2969" s="301"/>
      <c r="F2969" s="301"/>
      <c r="G2969" s="301"/>
      <c r="H2969" s="401"/>
      <c r="I2969" s="401"/>
      <c r="J2969" s="401"/>
      <c r="K2969" s="402"/>
      <c r="L2969" s="401"/>
      <c r="M2969" s="402"/>
    </row>
    <row r="2970" spans="1:13" x14ac:dyDescent="0.35">
      <c r="A2970" s="301"/>
      <c r="B2970" s="301"/>
      <c r="C2970" s="301"/>
      <c r="D2970" s="301"/>
      <c r="E2970" s="301"/>
      <c r="F2970" s="301"/>
      <c r="G2970" s="301"/>
      <c r="H2970" s="401"/>
      <c r="I2970" s="401"/>
      <c r="J2970" s="401"/>
      <c r="K2970" s="402"/>
      <c r="L2970" s="401"/>
      <c r="M2970" s="402"/>
    </row>
    <row r="2971" spans="1:13" x14ac:dyDescent="0.35">
      <c r="A2971" s="301"/>
      <c r="B2971" s="301"/>
      <c r="C2971" s="301"/>
      <c r="D2971" s="301"/>
      <c r="E2971" s="301"/>
      <c r="F2971" s="301"/>
      <c r="G2971" s="301"/>
      <c r="H2971" s="401"/>
      <c r="I2971" s="401"/>
      <c r="J2971" s="401"/>
      <c r="K2971" s="402"/>
      <c r="L2971" s="401"/>
      <c r="M2971" s="402"/>
    </row>
    <row r="2972" spans="1:13" x14ac:dyDescent="0.35">
      <c r="A2972" s="301"/>
      <c r="B2972" s="301"/>
      <c r="C2972" s="301"/>
      <c r="D2972" s="301"/>
      <c r="E2972" s="301"/>
      <c r="F2972" s="301"/>
      <c r="G2972" s="301"/>
      <c r="H2972" s="401"/>
      <c r="I2972" s="401"/>
      <c r="J2972" s="401"/>
      <c r="K2972" s="402"/>
      <c r="L2972" s="401"/>
      <c r="M2972" s="402"/>
    </row>
    <row r="2973" spans="1:13" x14ac:dyDescent="0.35">
      <c r="A2973" s="301"/>
      <c r="B2973" s="301"/>
      <c r="C2973" s="301"/>
      <c r="D2973" s="301"/>
      <c r="E2973" s="301"/>
      <c r="F2973" s="301"/>
      <c r="G2973" s="301"/>
      <c r="H2973" s="401"/>
      <c r="I2973" s="401"/>
      <c r="J2973" s="401"/>
      <c r="K2973" s="402"/>
      <c r="L2973" s="401"/>
      <c r="M2973" s="402"/>
    </row>
    <row r="2974" spans="1:13" x14ac:dyDescent="0.35">
      <c r="A2974" s="301"/>
      <c r="B2974" s="301"/>
      <c r="C2974" s="301"/>
      <c r="D2974" s="301"/>
      <c r="E2974" s="301"/>
      <c r="F2974" s="301"/>
      <c r="G2974" s="301"/>
      <c r="H2974" s="401"/>
      <c r="I2974" s="401"/>
      <c r="J2974" s="401"/>
      <c r="K2974" s="402"/>
      <c r="L2974" s="401"/>
      <c r="M2974" s="402"/>
    </row>
    <row r="2975" spans="1:13" x14ac:dyDescent="0.35">
      <c r="A2975" s="301"/>
      <c r="B2975" s="301"/>
      <c r="C2975" s="301"/>
      <c r="D2975" s="301"/>
      <c r="E2975" s="301"/>
      <c r="F2975" s="301"/>
      <c r="G2975" s="301"/>
      <c r="H2975" s="401"/>
      <c r="I2975" s="401"/>
      <c r="J2975" s="401"/>
      <c r="K2975" s="402"/>
      <c r="L2975" s="401"/>
      <c r="M2975" s="402"/>
    </row>
    <row r="2976" spans="1:13" x14ac:dyDescent="0.35">
      <c r="A2976" s="301"/>
      <c r="B2976" s="301"/>
      <c r="C2976" s="301"/>
      <c r="D2976" s="301"/>
      <c r="E2976" s="301"/>
      <c r="F2976" s="301"/>
      <c r="G2976" s="301"/>
      <c r="H2976" s="401"/>
      <c r="I2976" s="401"/>
      <c r="J2976" s="401"/>
      <c r="K2976" s="402"/>
      <c r="L2976" s="401"/>
      <c r="M2976" s="402"/>
    </row>
    <row r="2977" spans="1:13" x14ac:dyDescent="0.35">
      <c r="A2977" s="301"/>
      <c r="B2977" s="301"/>
      <c r="C2977" s="301"/>
      <c r="D2977" s="301"/>
      <c r="E2977" s="301"/>
      <c r="F2977" s="301"/>
      <c r="G2977" s="301"/>
      <c r="H2977" s="401"/>
      <c r="I2977" s="401"/>
      <c r="J2977" s="401"/>
      <c r="K2977" s="402"/>
      <c r="L2977" s="401"/>
      <c r="M2977" s="402"/>
    </row>
    <row r="2978" spans="1:13" x14ac:dyDescent="0.35">
      <c r="A2978" s="301"/>
      <c r="B2978" s="301"/>
      <c r="C2978" s="301"/>
      <c r="D2978" s="301"/>
      <c r="E2978" s="301"/>
      <c r="F2978" s="301"/>
      <c r="G2978" s="301"/>
      <c r="H2978" s="401"/>
      <c r="I2978" s="401"/>
      <c r="J2978" s="401"/>
      <c r="K2978" s="402"/>
      <c r="L2978" s="401"/>
      <c r="M2978" s="402"/>
    </row>
    <row r="2979" spans="1:13" x14ac:dyDescent="0.35">
      <c r="A2979" s="301"/>
      <c r="B2979" s="301"/>
      <c r="C2979" s="301"/>
      <c r="D2979" s="301"/>
      <c r="E2979" s="301"/>
      <c r="F2979" s="301"/>
      <c r="G2979" s="301"/>
      <c r="H2979" s="401"/>
      <c r="I2979" s="401"/>
      <c r="J2979" s="401"/>
      <c r="K2979" s="402"/>
      <c r="L2979" s="401"/>
      <c r="M2979" s="402"/>
    </row>
    <row r="2980" spans="1:13" x14ac:dyDescent="0.35">
      <c r="A2980" s="301"/>
      <c r="B2980" s="301"/>
      <c r="C2980" s="301"/>
      <c r="D2980" s="301"/>
      <c r="E2980" s="301"/>
      <c r="F2980" s="301"/>
      <c r="G2980" s="301"/>
      <c r="H2980" s="401"/>
      <c r="I2980" s="401"/>
      <c r="J2980" s="401"/>
      <c r="K2980" s="402"/>
      <c r="L2980" s="401"/>
      <c r="M2980" s="402"/>
    </row>
    <row r="2981" spans="1:13" x14ac:dyDescent="0.35">
      <c r="A2981" s="301"/>
      <c r="B2981" s="301"/>
      <c r="C2981" s="301"/>
      <c r="D2981" s="301"/>
      <c r="E2981" s="301"/>
      <c r="F2981" s="301"/>
      <c r="G2981" s="301"/>
      <c r="H2981" s="401"/>
      <c r="I2981" s="401"/>
      <c r="J2981" s="401"/>
      <c r="K2981" s="402"/>
      <c r="L2981" s="401"/>
      <c r="M2981" s="402"/>
    </row>
    <row r="2982" spans="1:13" x14ac:dyDescent="0.35">
      <c r="A2982" s="301"/>
      <c r="B2982" s="301"/>
      <c r="C2982" s="301"/>
      <c r="D2982" s="301"/>
      <c r="E2982" s="301"/>
      <c r="F2982" s="301"/>
      <c r="G2982" s="301"/>
      <c r="H2982" s="401"/>
      <c r="I2982" s="401"/>
      <c r="J2982" s="401"/>
      <c r="K2982" s="402"/>
      <c r="L2982" s="401"/>
      <c r="M2982" s="402"/>
    </row>
    <row r="2983" spans="1:13" x14ac:dyDescent="0.35">
      <c r="A2983" s="301"/>
      <c r="B2983" s="301"/>
      <c r="C2983" s="301"/>
      <c r="D2983" s="301"/>
      <c r="E2983" s="301"/>
      <c r="F2983" s="301"/>
      <c r="G2983" s="301"/>
      <c r="H2983" s="401"/>
      <c r="I2983" s="401"/>
      <c r="J2983" s="401"/>
      <c r="K2983" s="402"/>
      <c r="L2983" s="401"/>
      <c r="M2983" s="402"/>
    </row>
    <row r="2984" spans="1:13" x14ac:dyDescent="0.35">
      <c r="A2984" s="301"/>
      <c r="B2984" s="301"/>
      <c r="C2984" s="301"/>
      <c r="D2984" s="301"/>
      <c r="E2984" s="301"/>
      <c r="F2984" s="301"/>
      <c r="G2984" s="301"/>
      <c r="H2984" s="401"/>
      <c r="I2984" s="401"/>
      <c r="J2984" s="401"/>
      <c r="K2984" s="402"/>
      <c r="L2984" s="401"/>
      <c r="M2984" s="402"/>
    </row>
    <row r="2985" spans="1:13" x14ac:dyDescent="0.35">
      <c r="A2985" s="301"/>
      <c r="B2985" s="301"/>
      <c r="C2985" s="301"/>
      <c r="D2985" s="301"/>
      <c r="E2985" s="301"/>
      <c r="F2985" s="301"/>
      <c r="G2985" s="301"/>
      <c r="H2985" s="401"/>
      <c r="I2985" s="401"/>
      <c r="J2985" s="401"/>
      <c r="K2985" s="402"/>
      <c r="L2985" s="401"/>
      <c r="M2985" s="402"/>
    </row>
    <row r="2986" spans="1:13" x14ac:dyDescent="0.35">
      <c r="A2986" s="301"/>
      <c r="B2986" s="301"/>
      <c r="C2986" s="301"/>
      <c r="D2986" s="301"/>
      <c r="E2986" s="301"/>
      <c r="F2986" s="301"/>
      <c r="G2986" s="301"/>
      <c r="H2986" s="401"/>
      <c r="I2986" s="401"/>
      <c r="J2986" s="401"/>
      <c r="K2986" s="402"/>
      <c r="L2986" s="401"/>
      <c r="M2986" s="402"/>
    </row>
    <row r="2987" spans="1:13" x14ac:dyDescent="0.35">
      <c r="A2987" s="301"/>
      <c r="B2987" s="301"/>
      <c r="C2987" s="301"/>
      <c r="D2987" s="301"/>
      <c r="E2987" s="301"/>
      <c r="F2987" s="301"/>
      <c r="G2987" s="301"/>
      <c r="H2987" s="401"/>
      <c r="I2987" s="401"/>
      <c r="J2987" s="401"/>
      <c r="K2987" s="402"/>
      <c r="L2987" s="401"/>
      <c r="M2987" s="402"/>
    </row>
    <row r="2988" spans="1:13" x14ac:dyDescent="0.35">
      <c r="A2988" s="301"/>
      <c r="B2988" s="301"/>
      <c r="C2988" s="301"/>
      <c r="D2988" s="301"/>
      <c r="E2988" s="301"/>
      <c r="F2988" s="301"/>
      <c r="G2988" s="301"/>
      <c r="H2988" s="401"/>
      <c r="I2988" s="401"/>
      <c r="J2988" s="401"/>
      <c r="K2988" s="402"/>
      <c r="L2988" s="401"/>
      <c r="M2988" s="402"/>
    </row>
    <row r="2989" spans="1:13" x14ac:dyDescent="0.35">
      <c r="A2989" s="301"/>
      <c r="B2989" s="301"/>
      <c r="C2989" s="301"/>
      <c r="D2989" s="301"/>
      <c r="E2989" s="301"/>
      <c r="F2989" s="301"/>
      <c r="G2989" s="301"/>
      <c r="H2989" s="401"/>
      <c r="I2989" s="401"/>
      <c r="J2989" s="401"/>
      <c r="K2989" s="402"/>
      <c r="L2989" s="401"/>
      <c r="M2989" s="402"/>
    </row>
    <row r="2990" spans="1:13" x14ac:dyDescent="0.35">
      <c r="A2990" s="301"/>
      <c r="B2990" s="301"/>
      <c r="C2990" s="301"/>
      <c r="D2990" s="301"/>
      <c r="E2990" s="301"/>
      <c r="F2990" s="301"/>
      <c r="G2990" s="301"/>
      <c r="H2990" s="401"/>
      <c r="I2990" s="401"/>
      <c r="J2990" s="401"/>
      <c r="K2990" s="402"/>
      <c r="L2990" s="401"/>
      <c r="M2990" s="402"/>
    </row>
    <row r="2991" spans="1:13" x14ac:dyDescent="0.35">
      <c r="A2991" s="301"/>
      <c r="B2991" s="301"/>
      <c r="C2991" s="301"/>
      <c r="D2991" s="301"/>
      <c r="E2991" s="301"/>
      <c r="F2991" s="301"/>
      <c r="G2991" s="301"/>
      <c r="H2991" s="401"/>
      <c r="I2991" s="401"/>
      <c r="J2991" s="401"/>
      <c r="K2991" s="402"/>
      <c r="L2991" s="401"/>
      <c r="M2991" s="402"/>
    </row>
    <row r="2992" spans="1:13" x14ac:dyDescent="0.35">
      <c r="A2992" s="301"/>
      <c r="B2992" s="301"/>
      <c r="C2992" s="301"/>
      <c r="D2992" s="301"/>
      <c r="E2992" s="301"/>
      <c r="F2992" s="301"/>
      <c r="G2992" s="301"/>
      <c r="H2992" s="401"/>
      <c r="I2992" s="401"/>
      <c r="J2992" s="401"/>
      <c r="K2992" s="402"/>
      <c r="L2992" s="401"/>
      <c r="M2992" s="402"/>
    </row>
    <row r="2993" spans="1:13" x14ac:dyDescent="0.35">
      <c r="A2993" s="301"/>
      <c r="B2993" s="301"/>
      <c r="C2993" s="301"/>
      <c r="D2993" s="301"/>
      <c r="E2993" s="301"/>
      <c r="F2993" s="301"/>
      <c r="G2993" s="301"/>
      <c r="H2993" s="401"/>
      <c r="I2993" s="401"/>
      <c r="J2993" s="401"/>
      <c r="K2993" s="402"/>
      <c r="L2993" s="401"/>
      <c r="M2993" s="402"/>
    </row>
    <row r="2994" spans="1:13" x14ac:dyDescent="0.35">
      <c r="A2994" s="301"/>
      <c r="B2994" s="301"/>
      <c r="C2994" s="301"/>
      <c r="D2994" s="301"/>
      <c r="E2994" s="301"/>
      <c r="F2994" s="301"/>
      <c r="G2994" s="301"/>
      <c r="H2994" s="401"/>
      <c r="I2994" s="401"/>
      <c r="J2994" s="401"/>
      <c r="K2994" s="402"/>
      <c r="L2994" s="401"/>
      <c r="M2994" s="402"/>
    </row>
    <row r="2995" spans="1:13" x14ac:dyDescent="0.35">
      <c r="A2995" s="301"/>
      <c r="B2995" s="301"/>
      <c r="C2995" s="301"/>
      <c r="D2995" s="301"/>
      <c r="E2995" s="301"/>
      <c r="F2995" s="301"/>
      <c r="G2995" s="301"/>
      <c r="H2995" s="401"/>
      <c r="I2995" s="401"/>
      <c r="J2995" s="401"/>
      <c r="K2995" s="402"/>
      <c r="L2995" s="401"/>
      <c r="M2995" s="402"/>
    </row>
    <row r="2996" spans="1:13" x14ac:dyDescent="0.35">
      <c r="A2996" s="301"/>
      <c r="B2996" s="301"/>
      <c r="C2996" s="301"/>
      <c r="D2996" s="301"/>
      <c r="E2996" s="301"/>
      <c r="F2996" s="301"/>
      <c r="G2996" s="301"/>
      <c r="H2996" s="401"/>
      <c r="I2996" s="401"/>
      <c r="J2996" s="401"/>
      <c r="K2996" s="402"/>
      <c r="L2996" s="401"/>
      <c r="M2996" s="402"/>
    </row>
    <row r="2997" spans="1:13" x14ac:dyDescent="0.35">
      <c r="A2997" s="301"/>
      <c r="B2997" s="301"/>
      <c r="C2997" s="301"/>
      <c r="D2997" s="301"/>
      <c r="E2997" s="301"/>
      <c r="F2997" s="301"/>
      <c r="G2997" s="301"/>
      <c r="H2997" s="401"/>
      <c r="I2997" s="401"/>
      <c r="J2997" s="401"/>
      <c r="K2997" s="402"/>
      <c r="L2997" s="401"/>
      <c r="M2997" s="402"/>
    </row>
    <row r="2998" spans="1:13" x14ac:dyDescent="0.35">
      <c r="A2998" s="301"/>
      <c r="B2998" s="301"/>
      <c r="C2998" s="301"/>
      <c r="D2998" s="301"/>
      <c r="E2998" s="301"/>
      <c r="F2998" s="301"/>
      <c r="G2998" s="301"/>
      <c r="H2998" s="401"/>
      <c r="I2998" s="401"/>
      <c r="J2998" s="401"/>
      <c r="K2998" s="402"/>
      <c r="L2998" s="401"/>
      <c r="M2998" s="402"/>
    </row>
    <row r="2999" spans="1:13" x14ac:dyDescent="0.35">
      <c r="A2999" s="301"/>
      <c r="B2999" s="301"/>
      <c r="C2999" s="301"/>
      <c r="D2999" s="301"/>
      <c r="E2999" s="301"/>
      <c r="F2999" s="301"/>
      <c r="G2999" s="301"/>
      <c r="H2999" s="401"/>
      <c r="I2999" s="401"/>
      <c r="J2999" s="401"/>
      <c r="K2999" s="402"/>
      <c r="L2999" s="401"/>
      <c r="M2999" s="402"/>
    </row>
    <row r="3000" spans="1:13" x14ac:dyDescent="0.35">
      <c r="A3000" s="301"/>
      <c r="B3000" s="301"/>
      <c r="C3000" s="301"/>
      <c r="D3000" s="301"/>
      <c r="E3000" s="301"/>
      <c r="F3000" s="301"/>
      <c r="G3000" s="301"/>
      <c r="H3000" s="401"/>
      <c r="I3000" s="401"/>
      <c r="J3000" s="401"/>
      <c r="K3000" s="402"/>
      <c r="L3000" s="401"/>
      <c r="M3000" s="402"/>
    </row>
    <row r="3001" spans="1:13" x14ac:dyDescent="0.35">
      <c r="A3001" s="301"/>
      <c r="B3001" s="301"/>
      <c r="C3001" s="301"/>
      <c r="D3001" s="301"/>
      <c r="E3001" s="301"/>
      <c r="F3001" s="301"/>
      <c r="G3001" s="301"/>
      <c r="H3001" s="401"/>
      <c r="I3001" s="401"/>
      <c r="J3001" s="401"/>
      <c r="K3001" s="402"/>
      <c r="L3001" s="401"/>
      <c r="M3001" s="402"/>
    </row>
    <row r="3002" spans="1:13" x14ac:dyDescent="0.35">
      <c r="A3002" s="301"/>
      <c r="B3002" s="301"/>
      <c r="C3002" s="301"/>
      <c r="D3002" s="301"/>
      <c r="E3002" s="301"/>
      <c r="F3002" s="301"/>
      <c r="G3002" s="301"/>
      <c r="H3002" s="401"/>
      <c r="I3002" s="401"/>
      <c r="J3002" s="401"/>
      <c r="K3002" s="402"/>
      <c r="L3002" s="401"/>
      <c r="M3002" s="402"/>
    </row>
    <row r="3003" spans="1:13" x14ac:dyDescent="0.35">
      <c r="A3003" s="301"/>
      <c r="B3003" s="301"/>
      <c r="C3003" s="301"/>
      <c r="D3003" s="301"/>
      <c r="E3003" s="301"/>
      <c r="F3003" s="301"/>
      <c r="G3003" s="301"/>
      <c r="H3003" s="401"/>
      <c r="I3003" s="401"/>
      <c r="J3003" s="401"/>
      <c r="K3003" s="402"/>
      <c r="L3003" s="401"/>
      <c r="M3003" s="402"/>
    </row>
    <row r="3004" spans="1:13" x14ac:dyDescent="0.35">
      <c r="A3004" s="301"/>
      <c r="B3004" s="301"/>
      <c r="C3004" s="301"/>
      <c r="D3004" s="301"/>
      <c r="E3004" s="301"/>
      <c r="F3004" s="301"/>
      <c r="G3004" s="301"/>
      <c r="H3004" s="401"/>
      <c r="I3004" s="401"/>
      <c r="J3004" s="401"/>
      <c r="K3004" s="402"/>
      <c r="L3004" s="401"/>
      <c r="M3004" s="402"/>
    </row>
    <row r="3005" spans="1:13" x14ac:dyDescent="0.35">
      <c r="A3005" s="301"/>
      <c r="B3005" s="301"/>
      <c r="C3005" s="301"/>
      <c r="D3005" s="301"/>
      <c r="E3005" s="301"/>
      <c r="F3005" s="301"/>
      <c r="G3005" s="301"/>
      <c r="H3005" s="401"/>
      <c r="I3005" s="401"/>
      <c r="J3005" s="401"/>
      <c r="K3005" s="402"/>
      <c r="L3005" s="401"/>
      <c r="M3005" s="402"/>
    </row>
    <row r="3006" spans="1:13" x14ac:dyDescent="0.35">
      <c r="A3006" s="301"/>
      <c r="B3006" s="301"/>
      <c r="C3006" s="301"/>
      <c r="D3006" s="301"/>
      <c r="E3006" s="301"/>
      <c r="F3006" s="301"/>
      <c r="G3006" s="301"/>
      <c r="H3006" s="401"/>
      <c r="I3006" s="401"/>
      <c r="J3006" s="401"/>
      <c r="K3006" s="402"/>
      <c r="L3006" s="401"/>
      <c r="M3006" s="402"/>
    </row>
    <row r="3007" spans="1:13" x14ac:dyDescent="0.35">
      <c r="A3007" s="301"/>
      <c r="B3007" s="301"/>
      <c r="C3007" s="301"/>
      <c r="D3007" s="301"/>
      <c r="E3007" s="301"/>
      <c r="F3007" s="301"/>
      <c r="G3007" s="301"/>
      <c r="H3007" s="401"/>
      <c r="I3007" s="401"/>
      <c r="J3007" s="401"/>
      <c r="K3007" s="402"/>
      <c r="L3007" s="401"/>
      <c r="M3007" s="402"/>
    </row>
    <row r="3008" spans="1:13" x14ac:dyDescent="0.35">
      <c r="A3008" s="301"/>
      <c r="B3008" s="301"/>
      <c r="C3008" s="301"/>
      <c r="D3008" s="301"/>
      <c r="E3008" s="301"/>
      <c r="F3008" s="301"/>
      <c r="G3008" s="301"/>
      <c r="H3008" s="401"/>
      <c r="I3008" s="401"/>
      <c r="J3008" s="401"/>
      <c r="K3008" s="402"/>
      <c r="L3008" s="401"/>
      <c r="M3008" s="402"/>
    </row>
    <row r="3009" spans="1:13" x14ac:dyDescent="0.35">
      <c r="A3009" s="301"/>
      <c r="B3009" s="301"/>
      <c r="C3009" s="301"/>
      <c r="D3009" s="301"/>
      <c r="E3009" s="301"/>
      <c r="F3009" s="301"/>
      <c r="G3009" s="301"/>
      <c r="H3009" s="401"/>
      <c r="I3009" s="401"/>
      <c r="J3009" s="401"/>
      <c r="K3009" s="402"/>
      <c r="L3009" s="401"/>
      <c r="M3009" s="402"/>
    </row>
    <row r="3010" spans="1:13" x14ac:dyDescent="0.35">
      <c r="A3010" s="301"/>
      <c r="B3010" s="301"/>
      <c r="C3010" s="301"/>
      <c r="D3010" s="301"/>
      <c r="E3010" s="301"/>
      <c r="F3010" s="301"/>
      <c r="G3010" s="301"/>
      <c r="H3010" s="401"/>
      <c r="I3010" s="401"/>
      <c r="J3010" s="401"/>
      <c r="K3010" s="402"/>
      <c r="L3010" s="401"/>
      <c r="M3010" s="402"/>
    </row>
  </sheetData>
  <autoFilter ref="P4:AM4" xr:uid="{5C0B19E9-82AE-42F5-BD5F-0DB423603F23}"/>
  <phoneticPr fontId="7"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8E90-1C79-4063-94FE-2351383889C2}">
  <sheetPr codeName="Hoja6"/>
  <dimension ref="A1:HT331"/>
  <sheetViews>
    <sheetView zoomScale="70" zoomScaleNormal="70" workbookViewId="0">
      <pane xSplit="1" ySplit="5" topLeftCell="B6" activePane="bottomRight" state="frozen"/>
      <selection activeCell="B3" sqref="B3:V3"/>
      <selection pane="topRight" activeCell="B3" sqref="B3:V3"/>
      <selection pane="bottomLeft" activeCell="B3" sqref="B3:V3"/>
      <selection pane="bottomRight" activeCell="A4" sqref="A4"/>
    </sheetView>
  </sheetViews>
  <sheetFormatPr baseColWidth="10" defaultColWidth="11.453125" defaultRowHeight="14.5" x14ac:dyDescent="0.35"/>
  <cols>
    <col min="1" max="1" width="59.6328125" customWidth="1"/>
    <col min="2" max="2" width="14.90625" style="59" customWidth="1"/>
    <col min="3" max="7" width="12.90625" style="59" customWidth="1"/>
    <col min="8" max="8" width="13.54296875" style="59" customWidth="1"/>
    <col min="9" max="10" width="12.90625" style="59" customWidth="1"/>
    <col min="11" max="11" width="13.453125" style="59" customWidth="1"/>
    <col min="12" max="13" width="12.90625" style="59" customWidth="1"/>
    <col min="14" max="14" width="16.90625" style="59" customWidth="1"/>
    <col min="15" max="16" width="12.90625" style="59" customWidth="1"/>
    <col min="17" max="17" width="14.6328125" style="59" customWidth="1"/>
    <col min="18" max="19" width="12.54296875" style="59" customWidth="1"/>
    <col min="20" max="21" width="15.453125" style="59" customWidth="1"/>
    <col min="22" max="22" width="12.54296875" style="59" customWidth="1"/>
    <col min="23" max="24" width="17.08984375" style="59" customWidth="1"/>
    <col min="25" max="25" width="12.54296875" style="59" customWidth="1"/>
    <col min="26" max="26" width="15.36328125" style="59" customWidth="1"/>
    <col min="27" max="28" width="12.54296875" style="59" customWidth="1"/>
    <col min="29" max="29" width="15.90625" style="59" customWidth="1"/>
    <col min="30" max="31" width="12.90625" style="59" customWidth="1"/>
    <col min="32" max="33" width="14.453125" customWidth="1"/>
    <col min="34" max="34" width="14" customWidth="1"/>
    <col min="35" max="35" width="10.08984375" customWidth="1"/>
    <col min="36" max="36" width="11.453125" customWidth="1"/>
    <col min="37" max="37" width="11.54296875" customWidth="1"/>
    <col min="38" max="39" width="14.453125" customWidth="1"/>
    <col min="40" max="40" width="14" customWidth="1"/>
    <col min="41" max="41" width="10.08984375" customWidth="1"/>
    <col min="42" max="42" width="13.36328125" customWidth="1"/>
    <col min="43" max="43" width="11.54296875" customWidth="1"/>
    <col min="44" max="45" width="14.453125" customWidth="1"/>
    <col min="46" max="46" width="14" customWidth="1"/>
    <col min="47" max="47" width="10.08984375" customWidth="1"/>
    <col min="48" max="48" width="14" customWidth="1"/>
    <col min="49" max="49" width="11.54296875" customWidth="1"/>
    <col min="50" max="51" width="14.453125" customWidth="1"/>
    <col min="52" max="52" width="14" customWidth="1"/>
    <col min="53" max="53" width="10.08984375" customWidth="1"/>
    <col min="54" max="54" width="14" customWidth="1"/>
    <col min="55" max="55" width="11.54296875" customWidth="1"/>
    <col min="56" max="57" width="14.453125" customWidth="1"/>
    <col min="58" max="58" width="14" customWidth="1"/>
    <col min="59" max="59" width="10.08984375" customWidth="1"/>
    <col min="60" max="60" width="14.6328125" customWidth="1"/>
    <col min="61" max="61" width="11.54296875" customWidth="1"/>
    <col min="62" max="63" width="14.453125" customWidth="1"/>
    <col min="64" max="64" width="14" customWidth="1"/>
    <col min="65" max="65" width="10.08984375" customWidth="1"/>
    <col min="66" max="66" width="14.90625" customWidth="1"/>
    <col min="67" max="67" width="11.54296875" customWidth="1"/>
    <col min="68" max="69" width="14.453125" customWidth="1"/>
    <col min="70" max="70" width="14" customWidth="1"/>
    <col min="71" max="71" width="10.08984375" customWidth="1"/>
    <col min="72" max="72" width="14" customWidth="1"/>
    <col min="73" max="73" width="11.54296875" customWidth="1"/>
    <col min="74" max="75" width="14.453125" customWidth="1"/>
    <col min="76" max="76" width="14" customWidth="1"/>
    <col min="77" max="77" width="10.08984375" customWidth="1"/>
    <col min="78" max="78" width="14.36328125" customWidth="1"/>
    <col min="79" max="79" width="11.54296875" customWidth="1"/>
    <col min="80" max="81" width="15.453125" customWidth="1"/>
    <col min="82" max="82" width="14.54296875" customWidth="1"/>
    <col min="83" max="83" width="10.08984375" customWidth="1"/>
    <col min="84" max="84" width="14" customWidth="1"/>
    <col min="85" max="85" width="11.54296875" customWidth="1"/>
    <col min="86" max="86" width="18.08984375" customWidth="1"/>
    <col min="87" max="87" width="14.453125" customWidth="1"/>
    <col min="88" max="88" width="13.90625" customWidth="1"/>
    <col min="89" max="89" width="10.08984375" customWidth="1"/>
    <col min="90" max="90" width="13.90625" customWidth="1"/>
    <col min="91" max="91" width="11.54296875" customWidth="1"/>
    <col min="92" max="92" width="16.08984375" customWidth="1"/>
    <col min="93" max="93" width="14.453125" customWidth="1"/>
    <col min="94" max="94" width="16.90625" customWidth="1"/>
    <col min="95" max="95" width="10.08984375" customWidth="1"/>
    <col min="96" max="96" width="14.453125" customWidth="1"/>
    <col min="97" max="97" width="11.54296875" customWidth="1"/>
    <col min="98" max="98" width="12.6328125" hidden="1" customWidth="1"/>
    <col min="99" max="99" width="11.36328125" hidden="1" customWidth="1"/>
    <col min="100" max="100" width="9.36328125" hidden="1" customWidth="1"/>
    <col min="101" max="102" width="13" hidden="1" customWidth="1"/>
    <col min="103" max="103" width="9.36328125" hidden="1" customWidth="1"/>
    <col min="104" max="105" width="13" hidden="1" customWidth="1"/>
    <col min="106" max="106" width="9.36328125" hidden="1" customWidth="1"/>
    <col min="107" max="112" width="14.54296875" customWidth="1"/>
    <col min="113" max="113" width="14" style="59" hidden="1" customWidth="1"/>
    <col min="114" max="114" width="13.54296875" style="59" hidden="1" customWidth="1"/>
    <col min="115" max="115" width="11.453125" style="59" hidden="1" customWidth="1"/>
    <col min="116" max="116" width="14.90625" style="59" hidden="1" customWidth="1"/>
    <col min="117" max="117" width="14.453125" style="59" hidden="1" customWidth="1"/>
    <col min="118" max="118" width="12.90625" style="59" hidden="1" customWidth="1"/>
    <col min="119" max="119" width="10.08984375" style="59" hidden="1" customWidth="1"/>
    <col min="120" max="120" width="11" style="59" hidden="1" customWidth="1"/>
    <col min="121" max="121" width="11.54296875" style="59" hidden="1" customWidth="1"/>
    <col min="122" max="122" width="14.90625" style="59" hidden="1" customWidth="1"/>
    <col min="123" max="123" width="14.453125" style="59" hidden="1" customWidth="1"/>
    <col min="124" max="124" width="14.36328125" style="59" hidden="1" customWidth="1"/>
    <col min="125" max="125" width="10.08984375" style="59" hidden="1" customWidth="1"/>
    <col min="126" max="126" width="13.90625" style="59" hidden="1" customWidth="1"/>
    <col min="127" max="127" width="11.54296875" style="59" hidden="1" customWidth="1"/>
    <col min="128" max="128" width="15.36328125" style="59" hidden="1" customWidth="1"/>
    <col min="129" max="129" width="19" style="59" hidden="1" customWidth="1"/>
    <col min="130" max="130" width="13.453125" style="59" hidden="1" customWidth="1"/>
    <col min="131" max="131" width="10.08984375" style="59" hidden="1" customWidth="1"/>
    <col min="132" max="132" width="14.90625" style="59" hidden="1" customWidth="1"/>
    <col min="133" max="133" width="11.54296875" style="59" hidden="1" customWidth="1"/>
    <col min="134" max="134" width="21.453125" style="59" hidden="1" customWidth="1"/>
    <col min="135" max="136" width="15.54296875" style="59" hidden="1" customWidth="1"/>
    <col min="137" max="137" width="11.54296875" style="59" hidden="1" customWidth="1"/>
    <col min="138" max="138" width="13.90625" style="59" hidden="1" customWidth="1"/>
    <col min="139" max="139" width="11.54296875" style="59" hidden="1" customWidth="1"/>
    <col min="140" max="142" width="15.36328125" style="59" hidden="1" customWidth="1"/>
    <col min="143" max="143" width="11.54296875" style="59" hidden="1" customWidth="1"/>
    <col min="144" max="144" width="14.90625" style="59" hidden="1" customWidth="1"/>
    <col min="145" max="145" width="11.54296875" style="59" hidden="1" customWidth="1"/>
    <col min="146" max="148" width="15.36328125" style="59" hidden="1" customWidth="1"/>
    <col min="149" max="149" width="11.54296875" style="59" hidden="1" customWidth="1"/>
    <col min="150" max="150" width="14.90625" style="59" hidden="1" customWidth="1"/>
    <col min="151" max="151" width="11.54296875" style="59" hidden="1" customWidth="1"/>
    <col min="152" max="154" width="15.36328125" style="59" hidden="1" customWidth="1"/>
    <col min="155" max="155" width="11.54296875" style="59" hidden="1" customWidth="1"/>
    <col min="156" max="156" width="14.90625" style="371" hidden="1" customWidth="1"/>
    <col min="157" max="157" width="11.54296875" style="59" hidden="1" customWidth="1"/>
    <col min="158" max="160" width="15.36328125" style="59" hidden="1" customWidth="1"/>
    <col min="161" max="161" width="11.54296875" style="59" hidden="1" customWidth="1"/>
    <col min="162" max="162" width="14.90625" style="371" hidden="1" customWidth="1"/>
    <col min="163" max="163" width="11.54296875" style="59" hidden="1" customWidth="1"/>
    <col min="164" max="166" width="15.36328125" style="59" hidden="1" customWidth="1"/>
    <col min="167" max="167" width="11.54296875" style="59" hidden="1" customWidth="1"/>
    <col min="168" max="168" width="14.90625" style="371" hidden="1" customWidth="1"/>
    <col min="169" max="169" width="11.54296875" style="59" hidden="1" customWidth="1"/>
    <col min="170" max="170" width="15.08984375" style="59" hidden="1" customWidth="1"/>
    <col min="171" max="171" width="11.453125" style="59" hidden="1" customWidth="1"/>
    <col min="172" max="172" width="11.453125" style="371" hidden="1" customWidth="1"/>
    <col min="173" max="175" width="15.36328125" style="59" hidden="1" customWidth="1"/>
    <col min="176" max="176" width="11.54296875" style="59" hidden="1" customWidth="1"/>
    <col min="177" max="177" width="14.90625" style="371" hidden="1" customWidth="1"/>
    <col min="178" max="178" width="11.54296875" style="59" hidden="1" customWidth="1"/>
    <col min="179" max="181" width="15.36328125" style="59" hidden="1" customWidth="1"/>
    <col min="182" max="182" width="11.54296875" style="59" hidden="1" customWidth="1"/>
    <col min="183" max="183" width="14.90625" style="371" hidden="1" customWidth="1"/>
    <col min="184" max="184" width="11.54296875" style="59" hidden="1" customWidth="1"/>
    <col min="185" max="188" width="13.36328125" customWidth="1"/>
    <col min="189" max="189" width="14.54296875" style="141" customWidth="1"/>
    <col min="190" max="190" width="13.36328125" customWidth="1"/>
    <col min="191" max="192" width="16" customWidth="1"/>
    <col min="193" max="194" width="13.36328125" customWidth="1"/>
    <col min="195" max="195" width="14.90625" style="141" customWidth="1"/>
    <col min="196" max="196" width="11.54296875" bestFit="1" customWidth="1"/>
    <col min="197" max="198" width="14.90625" customWidth="1"/>
    <col min="199" max="200" width="13.36328125" customWidth="1"/>
    <col min="201" max="201" width="14.90625" style="141" customWidth="1"/>
    <col min="202" max="202" width="11.54296875" bestFit="1" customWidth="1"/>
    <col min="203" max="204" width="14.36328125" customWidth="1"/>
    <col min="205" max="206" width="13.36328125" customWidth="1"/>
    <col min="207" max="207" width="14.90625" style="141" customWidth="1"/>
    <col min="208" max="208" width="11.54296875" bestFit="1" customWidth="1"/>
    <col min="209" max="209" width="14.36328125" customWidth="1"/>
    <col min="210" max="210" width="17.453125" customWidth="1"/>
    <col min="211" max="212" width="13.36328125" customWidth="1"/>
    <col min="213" max="213" width="14.90625" style="141" customWidth="1"/>
    <col min="214" max="214" width="11.54296875" bestFit="1" customWidth="1"/>
    <col min="215" max="215" width="14.36328125" customWidth="1"/>
    <col min="216" max="216" width="17.453125" customWidth="1"/>
    <col min="217" max="218" width="13.36328125" customWidth="1"/>
    <col min="219" max="219" width="14.90625" style="141" customWidth="1"/>
    <col min="220" max="220" width="11.54296875" bestFit="1" customWidth="1"/>
    <col min="221" max="221" width="14.36328125" customWidth="1"/>
    <col min="222" max="222" width="17.453125" customWidth="1"/>
    <col min="223" max="224" width="13.36328125" customWidth="1"/>
    <col min="225" max="225" width="14.90625" style="141" customWidth="1"/>
    <col min="226" max="226" width="11.54296875" bestFit="1" customWidth="1"/>
    <col min="227" max="227" width="13.36328125" bestFit="1" customWidth="1"/>
  </cols>
  <sheetData>
    <row r="1" spans="1:228" ht="23.5" x14ac:dyDescent="0.55000000000000004">
      <c r="A1" s="2" t="s">
        <v>104</v>
      </c>
      <c r="B1" s="55"/>
      <c r="C1" s="55"/>
      <c r="D1" s="55"/>
      <c r="E1" s="55"/>
      <c r="F1" s="55"/>
      <c r="G1" s="55"/>
      <c r="H1" s="55"/>
      <c r="I1" s="55"/>
      <c r="J1" s="55"/>
      <c r="K1" s="55"/>
      <c r="L1" s="55"/>
      <c r="M1" s="55"/>
      <c r="N1" s="55"/>
      <c r="O1" s="55"/>
      <c r="P1" s="55"/>
      <c r="Q1" s="56"/>
      <c r="R1" s="56"/>
      <c r="S1" s="57"/>
      <c r="T1" s="56"/>
      <c r="U1" s="56"/>
      <c r="V1" s="57"/>
      <c r="W1" s="56"/>
      <c r="X1" s="56"/>
      <c r="Y1" s="58"/>
      <c r="Z1" s="58"/>
      <c r="AA1" s="55"/>
      <c r="AB1" s="55"/>
      <c r="AC1" s="55"/>
      <c r="AD1" s="55"/>
      <c r="AE1" s="55"/>
    </row>
    <row r="2" spans="1:228" ht="18.5" x14ac:dyDescent="0.45">
      <c r="A2" s="10" t="s">
        <v>293</v>
      </c>
      <c r="Q2" s="60"/>
      <c r="R2" s="60"/>
      <c r="T2" s="61"/>
      <c r="U2" s="61"/>
      <c r="W2" s="58"/>
      <c r="X2" s="58"/>
    </row>
    <row r="3" spans="1:228" ht="19" thickBot="1" x14ac:dyDescent="0.5">
      <c r="A3" s="10" t="s">
        <v>105</v>
      </c>
      <c r="W3" s="60"/>
      <c r="X3" s="60"/>
    </row>
    <row r="4" spans="1:228" ht="15" thickBot="1" x14ac:dyDescent="0.4">
      <c r="A4" s="106"/>
      <c r="B4" s="485" t="s">
        <v>106</v>
      </c>
      <c r="C4" s="486"/>
      <c r="D4" s="487"/>
      <c r="E4" s="485" t="s">
        <v>107</v>
      </c>
      <c r="F4" s="486"/>
      <c r="G4" s="487"/>
      <c r="H4" s="485" t="s">
        <v>108</v>
      </c>
      <c r="I4" s="486"/>
      <c r="J4" s="487"/>
      <c r="K4" s="485" t="s">
        <v>109</v>
      </c>
      <c r="L4" s="486"/>
      <c r="M4" s="487"/>
      <c r="N4" s="485" t="s">
        <v>110</v>
      </c>
      <c r="O4" s="486"/>
      <c r="P4" s="487"/>
      <c r="Q4" s="485" t="s">
        <v>111</v>
      </c>
      <c r="R4" s="486"/>
      <c r="S4" s="487"/>
      <c r="T4" s="485" t="s">
        <v>112</v>
      </c>
      <c r="U4" s="486"/>
      <c r="V4" s="487"/>
      <c r="W4" s="485" t="s">
        <v>113</v>
      </c>
      <c r="X4" s="486"/>
      <c r="Y4" s="487"/>
      <c r="Z4" s="485" t="s">
        <v>114</v>
      </c>
      <c r="AA4" s="486"/>
      <c r="AB4" s="487"/>
      <c r="AC4" s="488" t="s">
        <v>115</v>
      </c>
      <c r="AD4" s="489"/>
      <c r="AE4" s="490"/>
      <c r="AF4" s="482" t="s">
        <v>116</v>
      </c>
      <c r="AG4" s="483"/>
      <c r="AH4" s="483"/>
      <c r="AI4" s="483"/>
      <c r="AJ4" s="483"/>
      <c r="AK4" s="484"/>
      <c r="AL4" s="482" t="s">
        <v>117</v>
      </c>
      <c r="AM4" s="483"/>
      <c r="AN4" s="483"/>
      <c r="AO4" s="483"/>
      <c r="AP4" s="483"/>
      <c r="AQ4" s="484"/>
      <c r="AR4" s="482" t="s">
        <v>118</v>
      </c>
      <c r="AS4" s="483"/>
      <c r="AT4" s="483"/>
      <c r="AU4" s="483"/>
      <c r="AV4" s="483"/>
      <c r="AW4" s="484"/>
      <c r="AX4" s="482" t="s">
        <v>119</v>
      </c>
      <c r="AY4" s="483"/>
      <c r="AZ4" s="483"/>
      <c r="BA4" s="483"/>
      <c r="BB4" s="483"/>
      <c r="BC4" s="484"/>
      <c r="BD4" s="482" t="s">
        <v>120</v>
      </c>
      <c r="BE4" s="483"/>
      <c r="BF4" s="483"/>
      <c r="BG4" s="483"/>
      <c r="BH4" s="483"/>
      <c r="BI4" s="484"/>
      <c r="BJ4" s="482" t="s">
        <v>121</v>
      </c>
      <c r="BK4" s="483"/>
      <c r="BL4" s="483"/>
      <c r="BM4" s="483"/>
      <c r="BN4" s="483"/>
      <c r="BO4" s="484"/>
      <c r="BP4" s="482" t="s">
        <v>122</v>
      </c>
      <c r="BQ4" s="483"/>
      <c r="BR4" s="483"/>
      <c r="BS4" s="483"/>
      <c r="BT4" s="483"/>
      <c r="BU4" s="484"/>
      <c r="BV4" s="482" t="s">
        <v>123</v>
      </c>
      <c r="BW4" s="483"/>
      <c r="BX4" s="483"/>
      <c r="BY4" s="483"/>
      <c r="BZ4" s="483"/>
      <c r="CA4" s="484"/>
      <c r="CB4" s="461" t="s">
        <v>124</v>
      </c>
      <c r="CC4" s="462" t="s">
        <v>124</v>
      </c>
      <c r="CD4" s="462"/>
      <c r="CE4" s="462"/>
      <c r="CF4" s="462"/>
      <c r="CG4" s="463"/>
      <c r="CH4" s="461" t="s">
        <v>125</v>
      </c>
      <c r="CI4" s="462" t="s">
        <v>126</v>
      </c>
      <c r="CJ4" s="462"/>
      <c r="CK4" s="462"/>
      <c r="CL4" s="462"/>
      <c r="CM4" s="463"/>
      <c r="CN4" s="461" t="s">
        <v>127</v>
      </c>
      <c r="CO4" s="462" t="s">
        <v>128</v>
      </c>
      <c r="CP4" s="462"/>
      <c r="CQ4" s="462"/>
      <c r="CR4" s="462"/>
      <c r="CS4" s="463"/>
      <c r="CT4" s="488" t="s">
        <v>129</v>
      </c>
      <c r="CU4" s="489"/>
      <c r="CV4" s="490"/>
      <c r="CW4" s="473" t="s">
        <v>130</v>
      </c>
      <c r="CX4" s="474"/>
      <c r="CY4" s="475"/>
      <c r="CZ4" s="473" t="s">
        <v>131</v>
      </c>
      <c r="DA4" s="474"/>
      <c r="DB4" s="475"/>
      <c r="DC4" s="461" t="s">
        <v>183</v>
      </c>
      <c r="DD4" s="462"/>
      <c r="DE4" s="462"/>
      <c r="DF4" s="462"/>
      <c r="DG4" s="462"/>
      <c r="DH4" s="463"/>
      <c r="DI4" s="470">
        <v>2024</v>
      </c>
      <c r="DJ4" s="471"/>
      <c r="DK4" s="472"/>
      <c r="DL4" s="467" t="s">
        <v>133</v>
      </c>
      <c r="DM4" s="468"/>
      <c r="DN4" s="468"/>
      <c r="DO4" s="468"/>
      <c r="DP4" s="468"/>
      <c r="DQ4" s="469"/>
      <c r="DR4" s="467" t="s">
        <v>134</v>
      </c>
      <c r="DS4" s="468"/>
      <c r="DT4" s="468"/>
      <c r="DU4" s="468"/>
      <c r="DV4" s="468"/>
      <c r="DW4" s="469"/>
      <c r="DX4" s="467" t="s">
        <v>135</v>
      </c>
      <c r="DY4" s="468"/>
      <c r="DZ4" s="468"/>
      <c r="EA4" s="468"/>
      <c r="EB4" s="468"/>
      <c r="EC4" s="469"/>
      <c r="ED4" s="467" t="s">
        <v>136</v>
      </c>
      <c r="EE4" s="468"/>
      <c r="EF4" s="468"/>
      <c r="EG4" s="468"/>
      <c r="EH4" s="468"/>
      <c r="EI4" s="469"/>
      <c r="EJ4" s="467" t="s">
        <v>137</v>
      </c>
      <c r="EK4" s="468"/>
      <c r="EL4" s="468"/>
      <c r="EM4" s="468"/>
      <c r="EN4" s="468"/>
      <c r="EO4" s="469"/>
      <c r="EP4" s="467" t="s">
        <v>231</v>
      </c>
      <c r="EQ4" s="468"/>
      <c r="ER4" s="468"/>
      <c r="ES4" s="468"/>
      <c r="ET4" s="468"/>
      <c r="EU4" s="469"/>
      <c r="EV4" s="467" t="s">
        <v>236</v>
      </c>
      <c r="EW4" s="468"/>
      <c r="EX4" s="468"/>
      <c r="EY4" s="468"/>
      <c r="EZ4" s="468"/>
      <c r="FA4" s="469"/>
      <c r="FB4" s="467" t="s">
        <v>238</v>
      </c>
      <c r="FC4" s="468"/>
      <c r="FD4" s="468"/>
      <c r="FE4" s="468"/>
      <c r="FF4" s="468"/>
      <c r="FG4" s="469"/>
      <c r="FH4" s="467" t="s">
        <v>241</v>
      </c>
      <c r="FI4" s="468"/>
      <c r="FJ4" s="468"/>
      <c r="FK4" s="468"/>
      <c r="FL4" s="468"/>
      <c r="FM4" s="469"/>
      <c r="FN4" s="470">
        <v>2025</v>
      </c>
      <c r="FO4" s="471"/>
      <c r="FP4" s="472"/>
      <c r="FQ4" s="467" t="s">
        <v>242</v>
      </c>
      <c r="FR4" s="468"/>
      <c r="FS4" s="468"/>
      <c r="FT4" s="468"/>
      <c r="FU4" s="468"/>
      <c r="FV4" s="469"/>
      <c r="FW4" s="467" t="s">
        <v>247</v>
      </c>
      <c r="FX4" s="468"/>
      <c r="FY4" s="468"/>
      <c r="FZ4" s="468"/>
      <c r="GA4" s="468"/>
      <c r="GB4" s="469"/>
      <c r="GC4" s="461" t="s">
        <v>260</v>
      </c>
      <c r="GD4" s="462"/>
      <c r="GE4" s="462"/>
      <c r="GF4" s="462"/>
      <c r="GG4" s="462"/>
      <c r="GH4" s="463"/>
      <c r="GI4" s="461" t="s">
        <v>261</v>
      </c>
      <c r="GJ4" s="462"/>
      <c r="GK4" s="462"/>
      <c r="GL4" s="462"/>
      <c r="GM4" s="462"/>
      <c r="GN4" s="463"/>
      <c r="GO4" s="461" t="s">
        <v>267</v>
      </c>
      <c r="GP4" s="462"/>
      <c r="GQ4" s="462"/>
      <c r="GR4" s="462"/>
      <c r="GS4" s="462"/>
      <c r="GT4" s="463"/>
      <c r="GU4" s="461" t="s">
        <v>280</v>
      </c>
      <c r="GV4" s="462"/>
      <c r="GW4" s="462"/>
      <c r="GX4" s="462"/>
      <c r="GY4" s="462"/>
      <c r="GZ4" s="463"/>
      <c r="HA4" s="461" t="s">
        <v>282</v>
      </c>
      <c r="HB4" s="462"/>
      <c r="HC4" s="462"/>
      <c r="HD4" s="462"/>
      <c r="HE4" s="462"/>
      <c r="HF4" s="463"/>
      <c r="HG4" s="461" t="s">
        <v>286</v>
      </c>
      <c r="HH4" s="462"/>
      <c r="HI4" s="462"/>
      <c r="HJ4" s="462"/>
      <c r="HK4" s="462"/>
      <c r="HL4" s="463"/>
      <c r="HM4" s="461" t="s">
        <v>289</v>
      </c>
      <c r="HN4" s="462"/>
      <c r="HO4" s="462"/>
      <c r="HP4" s="462"/>
      <c r="HQ4" s="462"/>
      <c r="HR4" s="463"/>
    </row>
    <row r="5" spans="1:228" ht="65.5" thickBot="1" x14ac:dyDescent="0.4">
      <c r="A5" s="90" t="s">
        <v>138</v>
      </c>
      <c r="B5" s="158" t="s">
        <v>97</v>
      </c>
      <c r="C5" s="159" t="s">
        <v>98</v>
      </c>
      <c r="D5" s="107" t="s">
        <v>99</v>
      </c>
      <c r="E5" s="158" t="s">
        <v>97</v>
      </c>
      <c r="F5" s="159" t="s">
        <v>98</v>
      </c>
      <c r="G5" s="107" t="s">
        <v>99</v>
      </c>
      <c r="H5" s="158" t="s">
        <v>97</v>
      </c>
      <c r="I5" s="159" t="s">
        <v>98</v>
      </c>
      <c r="J5" s="107" t="s">
        <v>99</v>
      </c>
      <c r="K5" s="158" t="s">
        <v>97</v>
      </c>
      <c r="L5" s="159" t="s">
        <v>98</v>
      </c>
      <c r="M5" s="107" t="s">
        <v>99</v>
      </c>
      <c r="N5" s="158" t="s">
        <v>97</v>
      </c>
      <c r="O5" s="159" t="s">
        <v>98</v>
      </c>
      <c r="P5" s="107" t="s">
        <v>99</v>
      </c>
      <c r="Q5" s="158" t="s">
        <v>97</v>
      </c>
      <c r="R5" s="159" t="s">
        <v>98</v>
      </c>
      <c r="S5" s="107" t="s">
        <v>99</v>
      </c>
      <c r="T5" s="158" t="s">
        <v>97</v>
      </c>
      <c r="U5" s="159" t="s">
        <v>98</v>
      </c>
      <c r="V5" s="107" t="s">
        <v>99</v>
      </c>
      <c r="W5" s="158" t="s">
        <v>97</v>
      </c>
      <c r="X5" s="159" t="s">
        <v>98</v>
      </c>
      <c r="Y5" s="107" t="s">
        <v>99</v>
      </c>
      <c r="Z5" s="158" t="s">
        <v>97</v>
      </c>
      <c r="AA5" s="159" t="s">
        <v>98</v>
      </c>
      <c r="AB5" s="107" t="s">
        <v>99</v>
      </c>
      <c r="AC5" s="158" t="s">
        <v>97</v>
      </c>
      <c r="AD5" s="159" t="s">
        <v>98</v>
      </c>
      <c r="AE5" s="107" t="s">
        <v>99</v>
      </c>
      <c r="AF5" s="160" t="s">
        <v>96</v>
      </c>
      <c r="AG5" s="167" t="s">
        <v>97</v>
      </c>
      <c r="AH5" s="161" t="s">
        <v>98</v>
      </c>
      <c r="AI5" s="161" t="s">
        <v>99</v>
      </c>
      <c r="AJ5" s="163" t="s">
        <v>100</v>
      </c>
      <c r="AK5" s="161" t="s">
        <v>139</v>
      </c>
      <c r="AL5" s="160" t="s">
        <v>96</v>
      </c>
      <c r="AM5" s="160" t="s">
        <v>97</v>
      </c>
      <c r="AN5" s="161" t="s">
        <v>98</v>
      </c>
      <c r="AO5" s="161" t="s">
        <v>99</v>
      </c>
      <c r="AP5" s="163" t="s">
        <v>100</v>
      </c>
      <c r="AQ5" s="161" t="s">
        <v>139</v>
      </c>
      <c r="AR5" s="160" t="s">
        <v>96</v>
      </c>
      <c r="AS5" s="160" t="s">
        <v>97</v>
      </c>
      <c r="AT5" s="161" t="s">
        <v>98</v>
      </c>
      <c r="AU5" s="161" t="s">
        <v>99</v>
      </c>
      <c r="AV5" s="163" t="s">
        <v>100</v>
      </c>
      <c r="AW5" s="161" t="s">
        <v>139</v>
      </c>
      <c r="AX5" s="160" t="s">
        <v>96</v>
      </c>
      <c r="AY5" s="160" t="s">
        <v>97</v>
      </c>
      <c r="AZ5" s="161" t="s">
        <v>98</v>
      </c>
      <c r="BA5" s="161" t="s">
        <v>99</v>
      </c>
      <c r="BB5" s="163" t="s">
        <v>100</v>
      </c>
      <c r="BC5" s="161" t="s">
        <v>139</v>
      </c>
      <c r="BD5" s="160" t="s">
        <v>96</v>
      </c>
      <c r="BE5" s="160" t="s">
        <v>97</v>
      </c>
      <c r="BF5" s="161" t="s">
        <v>98</v>
      </c>
      <c r="BG5" s="161" t="s">
        <v>99</v>
      </c>
      <c r="BH5" s="163" t="s">
        <v>100</v>
      </c>
      <c r="BI5" s="161" t="s">
        <v>139</v>
      </c>
      <c r="BJ5" s="160" t="s">
        <v>96</v>
      </c>
      <c r="BK5" s="160" t="s">
        <v>97</v>
      </c>
      <c r="BL5" s="161" t="s">
        <v>98</v>
      </c>
      <c r="BM5" s="161" t="s">
        <v>99</v>
      </c>
      <c r="BN5" s="163" t="s">
        <v>100</v>
      </c>
      <c r="BO5" s="161" t="s">
        <v>139</v>
      </c>
      <c r="BP5" s="160" t="s">
        <v>96</v>
      </c>
      <c r="BQ5" s="160" t="s">
        <v>97</v>
      </c>
      <c r="BR5" s="161" t="s">
        <v>98</v>
      </c>
      <c r="BS5" s="161" t="s">
        <v>99</v>
      </c>
      <c r="BT5" s="163" t="s">
        <v>100</v>
      </c>
      <c r="BU5" s="161" t="s">
        <v>139</v>
      </c>
      <c r="BV5" s="160" t="s">
        <v>96</v>
      </c>
      <c r="BW5" s="160" t="s">
        <v>97</v>
      </c>
      <c r="BX5" s="161" t="s">
        <v>98</v>
      </c>
      <c r="BY5" s="161" t="s">
        <v>99</v>
      </c>
      <c r="BZ5" s="163" t="s">
        <v>100</v>
      </c>
      <c r="CA5" s="161" t="s">
        <v>139</v>
      </c>
      <c r="CB5" s="160" t="s">
        <v>96</v>
      </c>
      <c r="CC5" s="161" t="s">
        <v>97</v>
      </c>
      <c r="CD5" s="161" t="s">
        <v>98</v>
      </c>
      <c r="CE5" s="161" t="s">
        <v>99</v>
      </c>
      <c r="CF5" s="163" t="s">
        <v>100</v>
      </c>
      <c r="CG5" s="162" t="s">
        <v>139</v>
      </c>
      <c r="CH5" s="160" t="s">
        <v>96</v>
      </c>
      <c r="CI5" s="161" t="s">
        <v>97</v>
      </c>
      <c r="CJ5" s="161" t="s">
        <v>98</v>
      </c>
      <c r="CK5" s="161" t="s">
        <v>99</v>
      </c>
      <c r="CL5" s="163" t="s">
        <v>100</v>
      </c>
      <c r="CM5" s="162" t="s">
        <v>139</v>
      </c>
      <c r="CN5" s="160" t="s">
        <v>96</v>
      </c>
      <c r="CO5" s="161" t="s">
        <v>97</v>
      </c>
      <c r="CP5" s="161" t="s">
        <v>98</v>
      </c>
      <c r="CQ5" s="161" t="s">
        <v>99</v>
      </c>
      <c r="CR5" s="163" t="s">
        <v>100</v>
      </c>
      <c r="CS5" s="162" t="s">
        <v>139</v>
      </c>
      <c r="CT5" s="160" t="s">
        <v>97</v>
      </c>
      <c r="CU5" s="161" t="s">
        <v>98</v>
      </c>
      <c r="CV5" s="162" t="s">
        <v>99</v>
      </c>
      <c r="CW5" s="160" t="s">
        <v>97</v>
      </c>
      <c r="CX5" s="161" t="s">
        <v>98</v>
      </c>
      <c r="CY5" s="162" t="s">
        <v>99</v>
      </c>
      <c r="CZ5" s="160" t="s">
        <v>97</v>
      </c>
      <c r="DA5" s="161" t="s">
        <v>98</v>
      </c>
      <c r="DB5" s="162" t="s">
        <v>99</v>
      </c>
      <c r="DC5" s="160" t="s">
        <v>96</v>
      </c>
      <c r="DD5" s="161" t="s">
        <v>97</v>
      </c>
      <c r="DE5" s="161" t="s">
        <v>98</v>
      </c>
      <c r="DF5" s="161" t="s">
        <v>99</v>
      </c>
      <c r="DG5" s="163" t="s">
        <v>100</v>
      </c>
      <c r="DH5" s="162" t="s">
        <v>139</v>
      </c>
      <c r="DI5" s="163" t="s">
        <v>295</v>
      </c>
      <c r="DJ5" s="158" t="s">
        <v>251</v>
      </c>
      <c r="DK5" s="163" t="s">
        <v>296</v>
      </c>
      <c r="DL5" s="159" t="s">
        <v>140</v>
      </c>
      <c r="DM5" s="159" t="s">
        <v>97</v>
      </c>
      <c r="DN5" s="159" t="s">
        <v>98</v>
      </c>
      <c r="DO5" s="159" t="s">
        <v>99</v>
      </c>
      <c r="DP5" s="163" t="s">
        <v>100</v>
      </c>
      <c r="DQ5" s="107" t="s">
        <v>139</v>
      </c>
      <c r="DR5" s="158" t="s">
        <v>96</v>
      </c>
      <c r="DS5" s="159" t="s">
        <v>97</v>
      </c>
      <c r="DT5" s="159" t="s">
        <v>98</v>
      </c>
      <c r="DU5" s="159" t="s">
        <v>99</v>
      </c>
      <c r="DV5" s="163" t="s">
        <v>100</v>
      </c>
      <c r="DW5" s="107" t="s">
        <v>139</v>
      </c>
      <c r="DX5" s="158" t="s">
        <v>96</v>
      </c>
      <c r="DY5" s="159" t="s">
        <v>97</v>
      </c>
      <c r="DZ5" s="159" t="s">
        <v>98</v>
      </c>
      <c r="EA5" s="159" t="s">
        <v>99</v>
      </c>
      <c r="EB5" s="163" t="s">
        <v>100</v>
      </c>
      <c r="EC5" s="107" t="s">
        <v>139</v>
      </c>
      <c r="ED5" s="158" t="s">
        <v>96</v>
      </c>
      <c r="EE5" s="159" t="s">
        <v>97</v>
      </c>
      <c r="EF5" s="159" t="s">
        <v>98</v>
      </c>
      <c r="EG5" s="159" t="s">
        <v>99</v>
      </c>
      <c r="EH5" s="163" t="s">
        <v>100</v>
      </c>
      <c r="EI5" s="107" t="s">
        <v>139</v>
      </c>
      <c r="EJ5" s="158" t="s">
        <v>96</v>
      </c>
      <c r="EK5" s="159" t="s">
        <v>97</v>
      </c>
      <c r="EL5" s="159" t="s">
        <v>98</v>
      </c>
      <c r="EM5" s="159" t="s">
        <v>99</v>
      </c>
      <c r="EN5" s="163" t="s">
        <v>100</v>
      </c>
      <c r="EO5" s="107" t="s">
        <v>139</v>
      </c>
      <c r="EP5" s="158" t="s">
        <v>96</v>
      </c>
      <c r="EQ5" s="159" t="s">
        <v>97</v>
      </c>
      <c r="ER5" s="159" t="s">
        <v>98</v>
      </c>
      <c r="ES5" s="159" t="s">
        <v>99</v>
      </c>
      <c r="ET5" s="163" t="s">
        <v>100</v>
      </c>
      <c r="EU5" s="107" t="s">
        <v>139</v>
      </c>
      <c r="EV5" s="158" t="s">
        <v>96</v>
      </c>
      <c r="EW5" s="159" t="s">
        <v>97</v>
      </c>
      <c r="EX5" s="159" t="s">
        <v>98</v>
      </c>
      <c r="EY5" s="159" t="s">
        <v>99</v>
      </c>
      <c r="EZ5" s="163" t="s">
        <v>100</v>
      </c>
      <c r="FA5" s="107" t="s">
        <v>139</v>
      </c>
      <c r="FB5" s="158" t="s">
        <v>96</v>
      </c>
      <c r="FC5" s="159" t="s">
        <v>97</v>
      </c>
      <c r="FD5" s="159" t="s">
        <v>98</v>
      </c>
      <c r="FE5" s="159" t="s">
        <v>99</v>
      </c>
      <c r="FF5" s="163" t="s">
        <v>100</v>
      </c>
      <c r="FG5" s="107" t="s">
        <v>139</v>
      </c>
      <c r="FH5" s="158" t="s">
        <v>96</v>
      </c>
      <c r="FI5" s="159" t="s">
        <v>97</v>
      </c>
      <c r="FJ5" s="159" t="s">
        <v>98</v>
      </c>
      <c r="FK5" s="159" t="s">
        <v>99</v>
      </c>
      <c r="FL5" s="163" t="s">
        <v>100</v>
      </c>
      <c r="FM5" s="107" t="s">
        <v>139</v>
      </c>
      <c r="FN5" s="163" t="s">
        <v>249</v>
      </c>
      <c r="FO5" s="158" t="s">
        <v>251</v>
      </c>
      <c r="FP5" s="163" t="s">
        <v>250</v>
      </c>
      <c r="FQ5" s="158" t="s">
        <v>96</v>
      </c>
      <c r="FR5" s="159" t="s">
        <v>97</v>
      </c>
      <c r="FS5" s="159" t="s">
        <v>98</v>
      </c>
      <c r="FT5" s="159" t="s">
        <v>99</v>
      </c>
      <c r="FU5" s="163" t="s">
        <v>100</v>
      </c>
      <c r="FV5" s="107" t="s">
        <v>139</v>
      </c>
      <c r="FW5" s="158" t="s">
        <v>96</v>
      </c>
      <c r="FX5" s="159" t="s">
        <v>97</v>
      </c>
      <c r="FY5" s="159" t="s">
        <v>98</v>
      </c>
      <c r="FZ5" s="159" t="s">
        <v>99</v>
      </c>
      <c r="GA5" s="163" t="s">
        <v>100</v>
      </c>
      <c r="GB5" s="107" t="s">
        <v>139</v>
      </c>
      <c r="GC5" s="160" t="s">
        <v>96</v>
      </c>
      <c r="GD5" s="161" t="s">
        <v>97</v>
      </c>
      <c r="GE5" s="161" t="s">
        <v>98</v>
      </c>
      <c r="GF5" s="161" t="s">
        <v>99</v>
      </c>
      <c r="GG5" s="163" t="s">
        <v>100</v>
      </c>
      <c r="GH5" s="162" t="s">
        <v>139</v>
      </c>
      <c r="GI5" s="160" t="s">
        <v>96</v>
      </c>
      <c r="GJ5" s="161" t="s">
        <v>97</v>
      </c>
      <c r="GK5" s="161" t="s">
        <v>98</v>
      </c>
      <c r="GL5" s="161" t="s">
        <v>99</v>
      </c>
      <c r="GM5" s="163" t="s">
        <v>100</v>
      </c>
      <c r="GN5" s="162" t="s">
        <v>139</v>
      </c>
      <c r="GO5" s="160" t="s">
        <v>96</v>
      </c>
      <c r="GP5" s="161" t="s">
        <v>97</v>
      </c>
      <c r="GQ5" s="161" t="s">
        <v>98</v>
      </c>
      <c r="GR5" s="161" t="s">
        <v>99</v>
      </c>
      <c r="GS5" s="163" t="s">
        <v>100</v>
      </c>
      <c r="GT5" s="162" t="s">
        <v>139</v>
      </c>
      <c r="GU5" s="160" t="s">
        <v>96</v>
      </c>
      <c r="GV5" s="161" t="s">
        <v>97</v>
      </c>
      <c r="GW5" s="161" t="s">
        <v>98</v>
      </c>
      <c r="GX5" s="161" t="s">
        <v>99</v>
      </c>
      <c r="GY5" s="163" t="s">
        <v>100</v>
      </c>
      <c r="GZ5" s="162" t="s">
        <v>139</v>
      </c>
      <c r="HA5" s="160" t="s">
        <v>96</v>
      </c>
      <c r="HB5" s="161" t="s">
        <v>97</v>
      </c>
      <c r="HC5" s="161" t="s">
        <v>98</v>
      </c>
      <c r="HD5" s="161" t="s">
        <v>99</v>
      </c>
      <c r="HE5" s="163" t="s">
        <v>100</v>
      </c>
      <c r="HF5" s="162" t="s">
        <v>139</v>
      </c>
      <c r="HG5" s="160" t="s">
        <v>96</v>
      </c>
      <c r="HH5" s="161" t="s">
        <v>97</v>
      </c>
      <c r="HI5" s="161" t="s">
        <v>98</v>
      </c>
      <c r="HJ5" s="161" t="s">
        <v>99</v>
      </c>
      <c r="HK5" s="163" t="s">
        <v>100</v>
      </c>
      <c r="HL5" s="162" t="s">
        <v>139</v>
      </c>
      <c r="HM5" s="160" t="s">
        <v>96</v>
      </c>
      <c r="HN5" s="161" t="s">
        <v>97</v>
      </c>
      <c r="HO5" s="161" t="s">
        <v>98</v>
      </c>
      <c r="HP5" s="161" t="s">
        <v>99</v>
      </c>
      <c r="HQ5" s="163" t="s">
        <v>100</v>
      </c>
      <c r="HR5" s="162" t="s">
        <v>139</v>
      </c>
    </row>
    <row r="6" spans="1:228" ht="14.25" customHeight="1" x14ac:dyDescent="0.35">
      <c r="A6" s="8" t="s">
        <v>25</v>
      </c>
      <c r="B6" s="32">
        <f>+B7</f>
        <v>18937916667</v>
      </c>
      <c r="C6" s="31">
        <f>+C7</f>
        <v>18483389709.220001</v>
      </c>
      <c r="D6" s="62">
        <f>+C6/B6</f>
        <v>0.97599910455979411</v>
      </c>
      <c r="E6" s="32">
        <v>21015648911</v>
      </c>
      <c r="F6" s="31">
        <v>19972716023</v>
      </c>
      <c r="G6" s="62">
        <f>+F6/E6</f>
        <v>0.95037351012016058</v>
      </c>
      <c r="H6" s="32">
        <v>22280106265</v>
      </c>
      <c r="I6" s="31">
        <v>21220322144</v>
      </c>
      <c r="J6" s="62">
        <f>+I6/H6</f>
        <v>0.95243361461588616</v>
      </c>
      <c r="K6" s="32">
        <v>26033671312</v>
      </c>
      <c r="L6" s="31">
        <v>25845154149</v>
      </c>
      <c r="M6" s="62">
        <f>+L6/K6</f>
        <v>0.99275871771058644</v>
      </c>
      <c r="N6" s="32">
        <v>30507056262</v>
      </c>
      <c r="O6" s="31">
        <v>30194285898.200001</v>
      </c>
      <c r="P6" s="62">
        <f>+O6/N6</f>
        <v>0.98974760589439137</v>
      </c>
      <c r="Q6" s="32">
        <v>32959687185</v>
      </c>
      <c r="R6" s="31">
        <v>32137990897</v>
      </c>
      <c r="S6" s="62">
        <v>0.97506965756720065</v>
      </c>
      <c r="T6" s="32">
        <v>33638183915</v>
      </c>
      <c r="U6" s="31">
        <v>32311681523</v>
      </c>
      <c r="V6" s="62">
        <v>0.96056557644871898</v>
      </c>
      <c r="W6" s="32">
        <v>38629631845</v>
      </c>
      <c r="X6" s="31">
        <v>38202456641</v>
      </c>
      <c r="Y6" s="62">
        <v>0.98894177387674764</v>
      </c>
      <c r="Z6" s="32">
        <v>40586847000</v>
      </c>
      <c r="AA6" s="31">
        <v>40301162957</v>
      </c>
      <c r="AB6" s="62">
        <v>0.99296116687753544</v>
      </c>
      <c r="AC6" s="32">
        <v>43898401000</v>
      </c>
      <c r="AD6" s="31">
        <v>42834374937</v>
      </c>
      <c r="AE6" s="62">
        <v>0.97576162140848821</v>
      </c>
      <c r="AF6" s="32">
        <v>44118960000</v>
      </c>
      <c r="AG6" s="1">
        <v>44118960000</v>
      </c>
      <c r="AH6" s="1">
        <v>41273130346</v>
      </c>
      <c r="AI6" s="122">
        <f>+AH6/AG6</f>
        <v>0.93549644746839</v>
      </c>
      <c r="AJ6" s="1">
        <v>41273130346</v>
      </c>
      <c r="AK6" s="122">
        <f>+AJ6/AG6</f>
        <v>0.93549644746839</v>
      </c>
      <c r="AL6" s="3">
        <v>47116068000</v>
      </c>
      <c r="AM6" s="1">
        <v>47929068000</v>
      </c>
      <c r="AN6" s="1">
        <v>47780021719</v>
      </c>
      <c r="AO6" s="122">
        <f>+AN6/AM6</f>
        <v>0.99689027374786421</v>
      </c>
      <c r="AP6" s="1">
        <v>47780021719</v>
      </c>
      <c r="AQ6" s="122">
        <f>+AP6/AM6</f>
        <v>0.99689027374786421</v>
      </c>
      <c r="AR6" s="3">
        <v>50583112000</v>
      </c>
      <c r="AS6" s="1">
        <v>50583112000</v>
      </c>
      <c r="AT6" s="1">
        <v>50254395739</v>
      </c>
      <c r="AU6" s="122">
        <f>+AT6/AS6</f>
        <v>0.9935014622864643</v>
      </c>
      <c r="AV6" s="1">
        <v>50254395739</v>
      </c>
      <c r="AW6" s="122">
        <f>+AV6/AS6</f>
        <v>0.9935014622864643</v>
      </c>
      <c r="AX6" s="3">
        <v>55158327000</v>
      </c>
      <c r="AY6" s="1">
        <v>55158327000</v>
      </c>
      <c r="AZ6" s="1">
        <v>53278302901</v>
      </c>
      <c r="BA6" s="122">
        <f>+AZ6/AY6</f>
        <v>0.96591586073667535</v>
      </c>
      <c r="BB6" s="1">
        <v>53278302901</v>
      </c>
      <c r="BC6" s="122">
        <f>+BB6/AY6</f>
        <v>0.96591586073667535</v>
      </c>
      <c r="BD6" s="3">
        <v>58334370000</v>
      </c>
      <c r="BE6" s="1">
        <v>58334370000</v>
      </c>
      <c r="BF6" s="1">
        <v>52416789571</v>
      </c>
      <c r="BG6" s="122">
        <f>+BF6/BE6</f>
        <v>0.89855756685124055</v>
      </c>
      <c r="BH6" s="1">
        <v>52416561030</v>
      </c>
      <c r="BI6" s="122">
        <f>+BH6/BE6</f>
        <v>0.89855364907515067</v>
      </c>
      <c r="BJ6" s="3">
        <v>64904805000</v>
      </c>
      <c r="BK6" s="1">
        <v>64904805000</v>
      </c>
      <c r="BL6" s="1">
        <v>61014860713</v>
      </c>
      <c r="BM6" s="122">
        <f>+BL6/BK6</f>
        <v>0.94006692898930977</v>
      </c>
      <c r="BN6" s="1">
        <v>61014860713</v>
      </c>
      <c r="BO6" s="122">
        <f>+BN6/BK6</f>
        <v>0.94006692898930977</v>
      </c>
      <c r="BP6" s="3">
        <v>67864462000</v>
      </c>
      <c r="BQ6" s="1">
        <v>67864462000</v>
      </c>
      <c r="BR6" s="1">
        <v>64495323457</v>
      </c>
      <c r="BS6" s="122">
        <f>+BR6/BQ6</f>
        <v>0.95035489203465573</v>
      </c>
      <c r="BT6" s="1">
        <v>64494075187</v>
      </c>
      <c r="BU6" s="122">
        <f>+BT6/BQ6</f>
        <v>0.95033649846071133</v>
      </c>
      <c r="BV6" s="3">
        <v>71564292000</v>
      </c>
      <c r="BW6" s="1">
        <v>71564292000</v>
      </c>
      <c r="BX6" s="1">
        <v>67213703277</v>
      </c>
      <c r="BY6" s="122">
        <f>+BX6/BW6</f>
        <v>0.93920726941587018</v>
      </c>
      <c r="BZ6" s="1">
        <v>67213703277</v>
      </c>
      <c r="CA6" s="122">
        <f>+BZ6/BW6</f>
        <v>0.93920726941587018</v>
      </c>
      <c r="CB6" s="3">
        <v>76449023000</v>
      </c>
      <c r="CC6" s="1">
        <v>76449023000</v>
      </c>
      <c r="CD6" s="1">
        <v>68438456521</v>
      </c>
      <c r="CE6" s="122">
        <f>+CD6/CC6</f>
        <v>0.89521688878875538</v>
      </c>
      <c r="CF6" s="1">
        <v>68136493589</v>
      </c>
      <c r="CG6" s="4">
        <f>+CF6/CC6</f>
        <v>0.8912670288670661</v>
      </c>
      <c r="CH6" s="3">
        <v>78282420000</v>
      </c>
      <c r="CI6" s="1">
        <v>78282420000</v>
      </c>
      <c r="CJ6" s="1">
        <v>73737680619</v>
      </c>
      <c r="CK6" s="122">
        <f>+CJ6/CI6</f>
        <v>0.94194431673164936</v>
      </c>
      <c r="CL6" s="1">
        <v>73737680619</v>
      </c>
      <c r="CM6" s="4">
        <f>+CL6/CI6</f>
        <v>0.94194431673164936</v>
      </c>
      <c r="CN6" s="3">
        <v>83918583000</v>
      </c>
      <c r="CO6" s="1">
        <v>81818583000</v>
      </c>
      <c r="CP6" s="1">
        <v>80270215824</v>
      </c>
      <c r="CQ6" s="122">
        <f>+CP6/CO6</f>
        <v>0.98107560508594971</v>
      </c>
      <c r="CR6" s="1">
        <v>80270215824</v>
      </c>
      <c r="CS6" s="4">
        <f>+CR6/CO6</f>
        <v>0.98107560508594971</v>
      </c>
      <c r="CT6" s="3">
        <v>91882346000</v>
      </c>
      <c r="CU6" s="1">
        <v>68275938186</v>
      </c>
      <c r="CV6" s="4">
        <f>+CU6/CT6</f>
        <v>0.74308004919682835</v>
      </c>
      <c r="CW6" s="3">
        <v>91882346000</v>
      </c>
      <c r="CX6" s="1">
        <v>75097157812</v>
      </c>
      <c r="CY6" s="4">
        <f>+CX6/CW6</f>
        <v>0.81731868069628955</v>
      </c>
      <c r="CZ6" s="3">
        <v>96923346000</v>
      </c>
      <c r="DA6" s="1">
        <v>82087173785</v>
      </c>
      <c r="DB6" s="4">
        <f>+DA6/CZ6</f>
        <v>0.84692880686351868</v>
      </c>
      <c r="DC6" s="3">
        <v>91882346000</v>
      </c>
      <c r="DD6" s="1">
        <v>96923346000</v>
      </c>
      <c r="DE6" s="1">
        <v>94920497754</v>
      </c>
      <c r="DF6" s="122">
        <f>+DE6/DD6</f>
        <v>0.97933575006789386</v>
      </c>
      <c r="DG6" s="1">
        <v>94920497754</v>
      </c>
      <c r="DH6" s="4">
        <f>+DG6/DD6</f>
        <v>0.97933575006789386</v>
      </c>
      <c r="DI6" s="40">
        <v>113791760000</v>
      </c>
      <c r="DJ6" s="82">
        <f>+DK6-DI6</f>
        <v>0</v>
      </c>
      <c r="DK6" s="82">
        <v>113791760000</v>
      </c>
      <c r="DL6" s="1">
        <v>113791760000</v>
      </c>
      <c r="DM6" s="1">
        <v>113791760000</v>
      </c>
      <c r="DN6" s="1">
        <v>4285640279</v>
      </c>
      <c r="DO6" s="122">
        <v>3.7662131941715291E-2</v>
      </c>
      <c r="DP6" s="1">
        <v>4018202579</v>
      </c>
      <c r="DQ6" s="4">
        <f>+DP6/DM6</f>
        <v>3.5311894103755841E-2</v>
      </c>
      <c r="DR6" s="1">
        <v>113791760000</v>
      </c>
      <c r="DS6" s="1">
        <v>113791760000</v>
      </c>
      <c r="DT6" s="1">
        <v>16425394897</v>
      </c>
      <c r="DU6" s="122">
        <f>+DT6/DS6</f>
        <v>0.14434608355648951</v>
      </c>
      <c r="DV6" s="1">
        <v>15934732254</v>
      </c>
      <c r="DW6" s="4">
        <f>+DV6/DS6</f>
        <v>0.14003414881710241</v>
      </c>
      <c r="DX6" s="1">
        <v>113791760000</v>
      </c>
      <c r="DY6" s="1">
        <v>113791760000</v>
      </c>
      <c r="DZ6" s="1">
        <v>26078903913</v>
      </c>
      <c r="EA6" s="122">
        <f>+DZ6/DY6</f>
        <v>0.22918095223239363</v>
      </c>
      <c r="EB6" s="1">
        <v>25591630821</v>
      </c>
      <c r="EC6" s="4">
        <f>+EB6/DY6</f>
        <v>0.22489880480801069</v>
      </c>
      <c r="ED6" s="1">
        <v>113791760000</v>
      </c>
      <c r="EE6" s="1">
        <v>113791760000</v>
      </c>
      <c r="EF6" s="1">
        <v>36360577711</v>
      </c>
      <c r="EG6" s="122">
        <f>+EF6/EE6</f>
        <v>0.31953612204433784</v>
      </c>
      <c r="EH6" s="1">
        <v>35854563519</v>
      </c>
      <c r="EI6" s="4">
        <f>+EH6/EE6</f>
        <v>0.31508927816038701</v>
      </c>
      <c r="EJ6" s="1">
        <v>113791760000</v>
      </c>
      <c r="EK6" s="1">
        <v>113791760000</v>
      </c>
      <c r="EL6" s="1">
        <v>43819380863</v>
      </c>
      <c r="EM6" s="122">
        <f>+EL6/EK6</f>
        <v>0.38508395390843764</v>
      </c>
      <c r="EN6" s="1">
        <v>43295084995</v>
      </c>
      <c r="EO6" s="4">
        <f>+EN6/EK6</f>
        <v>0.3804764509750091</v>
      </c>
      <c r="EP6" s="1">
        <v>113791760000</v>
      </c>
      <c r="EQ6" s="1">
        <v>113791760000</v>
      </c>
      <c r="ER6" s="1">
        <v>57066748065</v>
      </c>
      <c r="ES6" s="122">
        <f>+ER6/EQ6</f>
        <v>0.50150158557174962</v>
      </c>
      <c r="ET6" s="1">
        <v>56576104273</v>
      </c>
      <c r="EU6" s="4">
        <f>+ET6/EQ6</f>
        <v>0.49718981649462141</v>
      </c>
      <c r="EV6" s="339">
        <v>113791760000</v>
      </c>
      <c r="EW6" s="339">
        <v>113791760000</v>
      </c>
      <c r="EX6" s="339">
        <v>64199853902</v>
      </c>
      <c r="EY6" s="122">
        <f>+EX6/EW6</f>
        <v>0.56418719511852178</v>
      </c>
      <c r="EZ6" s="339">
        <v>63737671302</v>
      </c>
      <c r="FA6" s="4">
        <f>+EZ6/EW6</f>
        <v>0.56012554249973812</v>
      </c>
      <c r="FB6" s="339">
        <v>113791760000</v>
      </c>
      <c r="FC6" s="339">
        <v>113791760000</v>
      </c>
      <c r="FD6" s="339">
        <v>71322393924</v>
      </c>
      <c r="FE6" s="122">
        <f>+FD6/FC6</f>
        <v>0.62677995246756002</v>
      </c>
      <c r="FF6" s="339">
        <v>70862846724</v>
      </c>
      <c r="FG6" s="4">
        <f>+FF6/FC6</f>
        <v>0.62274145969796058</v>
      </c>
      <c r="FH6" s="339">
        <v>113791760000</v>
      </c>
      <c r="FI6" s="339">
        <v>113791760000</v>
      </c>
      <c r="FJ6" s="339">
        <v>78871370754</v>
      </c>
      <c r="FK6" s="122">
        <v>0.69312022903943138</v>
      </c>
      <c r="FL6" s="339">
        <v>78319968604</v>
      </c>
      <c r="FM6" s="4">
        <v>0.68827451657308047</v>
      </c>
      <c r="FN6" s="40">
        <v>122042178000</v>
      </c>
      <c r="FO6" s="82"/>
      <c r="FP6" s="386">
        <v>122042178000</v>
      </c>
      <c r="FQ6" s="339">
        <v>113791760000</v>
      </c>
      <c r="FR6" s="339">
        <v>113791760000</v>
      </c>
      <c r="FS6" s="339">
        <v>85991784429</v>
      </c>
      <c r="FT6" s="122">
        <v>0.75569430008816108</v>
      </c>
      <c r="FU6" s="339">
        <v>85523572075</v>
      </c>
      <c r="FV6" s="4">
        <v>0.75157965809650895</v>
      </c>
      <c r="FW6" s="339">
        <v>113791760000</v>
      </c>
      <c r="FX6" s="339">
        <v>113791760000</v>
      </c>
      <c r="FY6" s="339">
        <v>93601863964</v>
      </c>
      <c r="FZ6" s="122">
        <v>0.82257154616467831</v>
      </c>
      <c r="GA6" s="339">
        <v>93133410164</v>
      </c>
      <c r="GB6" s="4">
        <v>0.81845478234979407</v>
      </c>
      <c r="GC6" s="339">
        <v>113791760000</v>
      </c>
      <c r="GD6" s="339">
        <v>113791760000</v>
      </c>
      <c r="GE6" s="339">
        <v>108428002849</v>
      </c>
      <c r="GF6" s="122">
        <v>0.95286339581178814</v>
      </c>
      <c r="GG6" s="339">
        <v>108322921076</v>
      </c>
      <c r="GH6" s="4">
        <v>0.95193993902546192</v>
      </c>
      <c r="GI6" s="339">
        <v>122042178000</v>
      </c>
      <c r="GJ6" s="339">
        <v>122042178000</v>
      </c>
      <c r="GK6" s="339">
        <v>6649633634</v>
      </c>
      <c r="GL6" s="122">
        <v>5.4486356626640996E-2</v>
      </c>
      <c r="GM6" s="339">
        <v>6173784534</v>
      </c>
      <c r="GN6" s="4">
        <v>5.0587302153850447E-2</v>
      </c>
      <c r="GO6" s="339">
        <v>122042178000</v>
      </c>
      <c r="GP6" s="339">
        <v>122042178000</v>
      </c>
      <c r="GQ6" s="339">
        <v>20388761008</v>
      </c>
      <c r="GR6" s="122">
        <f>+IFERROR(GQ6/GP6,0)</f>
        <v>0.1670632345483051</v>
      </c>
      <c r="GS6" s="339">
        <v>19839761925</v>
      </c>
      <c r="GT6" s="4">
        <f>+IFERROR(GS6/GP6,0)</f>
        <v>0.16256479727033388</v>
      </c>
      <c r="GU6" s="339">
        <v>122042178000</v>
      </c>
      <c r="GV6" s="339">
        <v>122042178000</v>
      </c>
      <c r="GW6" s="339">
        <v>28583970124</v>
      </c>
      <c r="GX6" s="122">
        <v>0.23421386435761576</v>
      </c>
      <c r="GY6" s="339">
        <v>28075295053</v>
      </c>
      <c r="GZ6" s="4">
        <v>0.23004583753823207</v>
      </c>
      <c r="HA6" s="339">
        <v>122042178000</v>
      </c>
      <c r="HB6" s="339">
        <v>122042178000</v>
      </c>
      <c r="HC6" s="339">
        <v>36645502610</v>
      </c>
      <c r="HD6" s="122">
        <v>0.30026916276436821</v>
      </c>
      <c r="HE6" s="339">
        <v>36117041028</v>
      </c>
      <c r="HF6" s="4">
        <v>0.29593900747985669</v>
      </c>
      <c r="HG6" s="339">
        <v>122042178000</v>
      </c>
      <c r="HH6" s="339">
        <v>122042178000</v>
      </c>
      <c r="HI6" s="339">
        <v>45078137291</v>
      </c>
      <c r="HJ6" s="122">
        <v>0.36936523118261622</v>
      </c>
      <c r="HK6" s="339">
        <v>44515758564</v>
      </c>
      <c r="HL6" s="4">
        <v>0.36475716259341096</v>
      </c>
      <c r="HM6" s="339">
        <v>122042178000</v>
      </c>
      <c r="HN6" s="339">
        <v>122042178000</v>
      </c>
      <c r="HO6" s="339">
        <v>60477646677</v>
      </c>
      <c r="HP6" s="122">
        <v>0.49554709419394333</v>
      </c>
      <c r="HQ6" s="339">
        <v>59909498224</v>
      </c>
      <c r="HR6" s="4">
        <v>0.49089174911316313</v>
      </c>
      <c r="HS6" s="15">
        <f t="shared" ref="HS6:HS70" si="0">+FP6-HG6</f>
        <v>0</v>
      </c>
      <c r="HT6" s="15">
        <f>+GI6-HG6</f>
        <v>0</v>
      </c>
    </row>
    <row r="7" spans="1:228" ht="14.25" customHeight="1" x14ac:dyDescent="0.35">
      <c r="A7" s="9" t="s">
        <v>76</v>
      </c>
      <c r="B7" s="26">
        <v>18937916667</v>
      </c>
      <c r="C7" s="53">
        <v>18483389709.220001</v>
      </c>
      <c r="D7" s="27">
        <f t="shared" ref="D7:D63" si="1">+C7/B7</f>
        <v>0.97599910455979411</v>
      </c>
      <c r="E7" s="26">
        <v>21015648911</v>
      </c>
      <c r="F7" s="53">
        <v>19972716023</v>
      </c>
      <c r="G7" s="27">
        <f t="shared" ref="G7:G63" si="2">+F7/E7</f>
        <v>0.95037351012016058</v>
      </c>
      <c r="H7" s="26">
        <v>22280106265</v>
      </c>
      <c r="I7" s="53">
        <v>21220322144</v>
      </c>
      <c r="J7" s="27">
        <f t="shared" ref="J7:J63" si="3">+I7/H7</f>
        <v>0.95243361461588616</v>
      </c>
      <c r="K7" s="26">
        <v>26033671312</v>
      </c>
      <c r="L7" s="53">
        <v>25845154149</v>
      </c>
      <c r="M7" s="27">
        <f t="shared" ref="M7:M63" si="4">+L7/K7</f>
        <v>0.99275871771058644</v>
      </c>
      <c r="N7" s="26">
        <v>30507056262</v>
      </c>
      <c r="O7" s="53">
        <v>30194285898.200001</v>
      </c>
      <c r="P7" s="27">
        <f t="shared" ref="P7:P63" si="5">+O7/N7</f>
        <v>0.98974760589439137</v>
      </c>
      <c r="Q7" s="26">
        <v>32959687185</v>
      </c>
      <c r="R7" s="53">
        <v>32137990897</v>
      </c>
      <c r="S7" s="27">
        <v>0.97506965756720065</v>
      </c>
      <c r="T7" s="26">
        <v>33638183915</v>
      </c>
      <c r="U7" s="53">
        <v>32311681523</v>
      </c>
      <c r="V7" s="27">
        <v>0.96056557644871898</v>
      </c>
      <c r="W7" s="26">
        <v>38629631845</v>
      </c>
      <c r="X7" s="53">
        <v>38202456641</v>
      </c>
      <c r="Y7" s="27">
        <v>0.98894177387674764</v>
      </c>
      <c r="Z7" s="26">
        <v>40586847000</v>
      </c>
      <c r="AA7" s="53">
        <v>40301162957</v>
      </c>
      <c r="AB7" s="27">
        <v>0.99296116687753544</v>
      </c>
      <c r="AC7" s="26">
        <v>43898401000</v>
      </c>
      <c r="AD7" s="53">
        <v>42834374937</v>
      </c>
      <c r="AE7" s="27">
        <v>0.97576162140848821</v>
      </c>
      <c r="AF7" s="26">
        <v>44118960000</v>
      </c>
      <c r="AG7" s="6">
        <v>44118960000</v>
      </c>
      <c r="AH7" s="6">
        <v>41273130346</v>
      </c>
      <c r="AI7" s="38">
        <f t="shared" ref="AI7:AI47" si="6">+AH7/AG7</f>
        <v>0.93549644746839</v>
      </c>
      <c r="AJ7" s="6">
        <v>41273130346</v>
      </c>
      <c r="AK7" s="38">
        <f t="shared" ref="AK7:AK66" si="7">+AJ7/AG7</f>
        <v>0.93549644746839</v>
      </c>
      <c r="AL7" s="5">
        <v>47116068000</v>
      </c>
      <c r="AM7" s="6">
        <v>47929068000</v>
      </c>
      <c r="AN7" s="6">
        <v>47780021719</v>
      </c>
      <c r="AO7" s="38">
        <f t="shared" ref="AO7:AO47" si="8">+AN7/AM7</f>
        <v>0.99689027374786421</v>
      </c>
      <c r="AP7" s="6">
        <v>47780021719</v>
      </c>
      <c r="AQ7" s="38">
        <f t="shared" ref="AQ7:AQ66" si="9">+AP7/AM7</f>
        <v>0.99689027374786421</v>
      </c>
      <c r="AR7" s="5">
        <v>50583112000</v>
      </c>
      <c r="AS7" s="6">
        <v>50583112000</v>
      </c>
      <c r="AT7" s="6">
        <v>50254395739</v>
      </c>
      <c r="AU7" s="38">
        <f t="shared" ref="AU7:AU47" si="10">+AT7/AS7</f>
        <v>0.9935014622864643</v>
      </c>
      <c r="AV7" s="6">
        <v>50254395739</v>
      </c>
      <c r="AW7" s="38">
        <f t="shared" ref="AW7:AW66" si="11">+AV7/AS7</f>
        <v>0.9935014622864643</v>
      </c>
      <c r="AX7" s="5">
        <v>55158327000</v>
      </c>
      <c r="AY7" s="6">
        <v>55158327000</v>
      </c>
      <c r="AZ7" s="6">
        <v>53278302901</v>
      </c>
      <c r="BA7" s="38">
        <f t="shared" ref="BA7:BA47" si="12">+AZ7/AY7</f>
        <v>0.96591586073667535</v>
      </c>
      <c r="BB7" s="6">
        <v>53278302901</v>
      </c>
      <c r="BC7" s="38">
        <f t="shared" ref="BC7:BC66" si="13">+BB7/AY7</f>
        <v>0.96591586073667535</v>
      </c>
      <c r="BD7" s="5">
        <v>58334370000</v>
      </c>
      <c r="BE7" s="6">
        <v>58334370000</v>
      </c>
      <c r="BF7" s="6">
        <v>52416789571</v>
      </c>
      <c r="BG7" s="38">
        <f t="shared" ref="BG7:BG47" si="14">+BF7/BE7</f>
        <v>0.89855756685124055</v>
      </c>
      <c r="BH7" s="6">
        <v>52416561030</v>
      </c>
      <c r="BI7" s="38">
        <f t="shared" ref="BI7:BI70" si="15">+BH7/BE7</f>
        <v>0.89855364907515067</v>
      </c>
      <c r="BJ7" s="5">
        <v>64904805000</v>
      </c>
      <c r="BK7" s="6">
        <v>64904805000</v>
      </c>
      <c r="BL7" s="6">
        <v>61014860713</v>
      </c>
      <c r="BM7" s="38">
        <f t="shared" ref="BM7:BM47" si="16">+BL7/BK7</f>
        <v>0.94006692898930977</v>
      </c>
      <c r="BN7" s="6">
        <v>61014860713</v>
      </c>
      <c r="BO7" s="38">
        <f t="shared" ref="BO7:BO70" si="17">+BN7/BK7</f>
        <v>0.94006692898930977</v>
      </c>
      <c r="BP7" s="5">
        <v>67864462000</v>
      </c>
      <c r="BQ7" s="6">
        <v>67864462000</v>
      </c>
      <c r="BR7" s="6">
        <v>64495323457</v>
      </c>
      <c r="BS7" s="38">
        <f t="shared" ref="BS7:BS51" si="18">+BR7/BQ7</f>
        <v>0.95035489203465573</v>
      </c>
      <c r="BT7" s="6">
        <v>64494075187</v>
      </c>
      <c r="BU7" s="38">
        <f t="shared" ref="BU7:BU70" si="19">+BT7/BQ7</f>
        <v>0.95033649846071133</v>
      </c>
      <c r="BV7" s="5">
        <v>71564292000</v>
      </c>
      <c r="BW7" s="6">
        <v>71564292000</v>
      </c>
      <c r="BX7" s="6">
        <v>67213703277</v>
      </c>
      <c r="BY7" s="38">
        <f t="shared" ref="BY7:BY51" si="20">+BX7/BW7</f>
        <v>0.93920726941587018</v>
      </c>
      <c r="BZ7" s="6">
        <v>67213703277</v>
      </c>
      <c r="CA7" s="38">
        <f t="shared" ref="CA7:CA70" si="21">+BZ7/BW7</f>
        <v>0.93920726941587018</v>
      </c>
      <c r="CB7" s="5">
        <v>76449023000</v>
      </c>
      <c r="CC7" s="6">
        <v>76449023000</v>
      </c>
      <c r="CD7" s="6">
        <v>68438456521</v>
      </c>
      <c r="CE7" s="38">
        <f t="shared" ref="CE7:CE24" si="22">+CD7/CC7</f>
        <v>0.89521688878875538</v>
      </c>
      <c r="CF7" s="6">
        <v>68136493589</v>
      </c>
      <c r="CG7" s="7">
        <f t="shared" ref="CG7:CG70" si="23">+CF7/CC7</f>
        <v>0.8912670288670661</v>
      </c>
      <c r="CH7" s="5">
        <v>78282420000</v>
      </c>
      <c r="CI7" s="6">
        <v>78282420000</v>
      </c>
      <c r="CJ7" s="6">
        <v>73737680619</v>
      </c>
      <c r="CK7" s="38">
        <f t="shared" ref="CK7:CK24" si="24">+CJ7/CI7</f>
        <v>0.94194431673164936</v>
      </c>
      <c r="CL7" s="6">
        <v>73737680619</v>
      </c>
      <c r="CM7" s="7">
        <f t="shared" ref="CM7:CM70" si="25">+CL7/CI7</f>
        <v>0.94194431673164936</v>
      </c>
      <c r="CN7" s="5">
        <v>83918583000</v>
      </c>
      <c r="CO7" s="6">
        <v>81818583000</v>
      </c>
      <c r="CP7" s="6">
        <v>80270215824</v>
      </c>
      <c r="CQ7" s="38">
        <f t="shared" ref="CQ7:CQ24" si="26">+CP7/CO7</f>
        <v>0.98107560508594971</v>
      </c>
      <c r="CR7" s="6">
        <v>80270215824</v>
      </c>
      <c r="CS7" s="7">
        <f t="shared" ref="CS7:CS70" si="27">+CR7/CO7</f>
        <v>0.98107560508594971</v>
      </c>
      <c r="CT7" s="5">
        <v>91882346000</v>
      </c>
      <c r="CU7" s="6">
        <v>68275938186</v>
      </c>
      <c r="CV7" s="7">
        <f t="shared" ref="CV7:CV21" si="28">+CU7/CT7</f>
        <v>0.74308004919682835</v>
      </c>
      <c r="CW7" s="5">
        <v>91882346000</v>
      </c>
      <c r="CX7" s="6">
        <v>75097157812</v>
      </c>
      <c r="CY7" s="7">
        <f t="shared" ref="CY7:CY21" si="29">+CX7/CW7</f>
        <v>0.81731868069628955</v>
      </c>
      <c r="CZ7" s="5">
        <v>96923346000</v>
      </c>
      <c r="DA7" s="6">
        <v>82087173785</v>
      </c>
      <c r="DB7" s="7">
        <f t="shared" ref="DB7:DB21" si="30">+DA7/CZ7</f>
        <v>0.84692880686351868</v>
      </c>
      <c r="DC7" s="5">
        <v>91882346000</v>
      </c>
      <c r="DD7" s="6">
        <v>96923346000</v>
      </c>
      <c r="DE7" s="6">
        <v>94920497754</v>
      </c>
      <c r="DF7" s="38">
        <f t="shared" ref="DF7:DF21" si="31">+DE7/DD7</f>
        <v>0.97933575006789386</v>
      </c>
      <c r="DG7" s="6">
        <v>94920497754</v>
      </c>
      <c r="DH7" s="7">
        <f t="shared" ref="DH7:DH70" si="32">+DG7/DD7</f>
        <v>0.97933575006789386</v>
      </c>
      <c r="DI7" s="41">
        <v>113791760000</v>
      </c>
      <c r="DJ7" s="82">
        <f t="shared" ref="DJ7:DJ70" si="33">+DK7-DI7</f>
        <v>0</v>
      </c>
      <c r="DK7" s="81">
        <v>113791760000</v>
      </c>
      <c r="DL7" s="6">
        <v>113791760000</v>
      </c>
      <c r="DM7" s="6">
        <v>113791760000</v>
      </c>
      <c r="DN7" s="6">
        <v>4285640279</v>
      </c>
      <c r="DO7" s="38">
        <v>3.7662131941715291E-2</v>
      </c>
      <c r="DP7" s="6">
        <v>4018202579</v>
      </c>
      <c r="DQ7" s="7">
        <f t="shared" ref="DQ7:DQ70" si="34">+DP7/DM7</f>
        <v>3.5311894103755841E-2</v>
      </c>
      <c r="DR7" s="6">
        <v>113791760000</v>
      </c>
      <c r="DS7" s="6">
        <v>113791760000</v>
      </c>
      <c r="DT7" s="6">
        <v>16425394897</v>
      </c>
      <c r="DU7" s="38">
        <f t="shared" ref="DU7:DU70" si="35">+DT7/DS7</f>
        <v>0.14434608355648951</v>
      </c>
      <c r="DV7" s="6">
        <v>15934732254</v>
      </c>
      <c r="DW7" s="7">
        <f t="shared" ref="DW7:DW70" si="36">+DV7/DS7</f>
        <v>0.14003414881710241</v>
      </c>
      <c r="DX7" s="6">
        <v>113791760000</v>
      </c>
      <c r="DY7" s="6">
        <v>113791760000</v>
      </c>
      <c r="DZ7" s="6">
        <v>26078903913</v>
      </c>
      <c r="EA7" s="38">
        <f t="shared" ref="EA7:EA70" si="37">+DZ7/DY7</f>
        <v>0.22918095223239363</v>
      </c>
      <c r="EB7" s="6">
        <v>25591630821</v>
      </c>
      <c r="EC7" s="7">
        <f t="shared" ref="EC7:EC36" si="38">+EB7/DY7</f>
        <v>0.22489880480801069</v>
      </c>
      <c r="ED7" s="6">
        <v>113791760000</v>
      </c>
      <c r="EE7" s="6">
        <v>113791760000</v>
      </c>
      <c r="EF7" s="6">
        <v>36360577711</v>
      </c>
      <c r="EG7" s="38">
        <f t="shared" ref="EG7:EG19" si="39">+EF7/EE7</f>
        <v>0.31953612204433784</v>
      </c>
      <c r="EH7" s="6">
        <v>35854563519</v>
      </c>
      <c r="EI7" s="7">
        <f t="shared" ref="EI7:EI36" si="40">+EH7/EE7</f>
        <v>0.31508927816038701</v>
      </c>
      <c r="EJ7" s="6">
        <v>113791760000</v>
      </c>
      <c r="EK7" s="6">
        <v>113791760000</v>
      </c>
      <c r="EL7" s="6">
        <v>43819380863</v>
      </c>
      <c r="EM7" s="38">
        <f t="shared" ref="EM7:EM19" si="41">+EL7/EK7</f>
        <v>0.38508395390843764</v>
      </c>
      <c r="EN7" s="6">
        <v>43295084995</v>
      </c>
      <c r="EO7" s="7">
        <f t="shared" ref="EO7:EO36" si="42">+EN7/EK7</f>
        <v>0.3804764509750091</v>
      </c>
      <c r="EP7" s="6">
        <v>113791760000</v>
      </c>
      <c r="EQ7" s="6">
        <v>113791760000</v>
      </c>
      <c r="ER7" s="6">
        <v>57066748065</v>
      </c>
      <c r="ES7" s="38">
        <f t="shared" ref="ES7:ES19" si="43">+ER7/EQ7</f>
        <v>0.50150158557174962</v>
      </c>
      <c r="ET7" s="6">
        <v>56576104273</v>
      </c>
      <c r="EU7" s="7">
        <f t="shared" ref="EU7:EU36" si="44">+ET7/EQ7</f>
        <v>0.49718981649462141</v>
      </c>
      <c r="EV7" s="340">
        <v>113791760000</v>
      </c>
      <c r="EW7" s="340">
        <v>113791760000</v>
      </c>
      <c r="EX7" s="340">
        <v>64199853902</v>
      </c>
      <c r="EY7" s="38">
        <f t="shared" ref="EY7:EY19" si="45">+EX7/EW7</f>
        <v>0.56418719511852178</v>
      </c>
      <c r="EZ7" s="340">
        <v>63737671302</v>
      </c>
      <c r="FA7" s="7">
        <f t="shared" ref="FA7:FA36" si="46">+EZ7/EW7</f>
        <v>0.56012554249973812</v>
      </c>
      <c r="FB7" s="340">
        <v>113791760000</v>
      </c>
      <c r="FC7" s="340">
        <v>113791760000</v>
      </c>
      <c r="FD7" s="340">
        <v>71322393924</v>
      </c>
      <c r="FE7" s="38">
        <f t="shared" ref="FE7:FE19" si="47">+FD7/FC7</f>
        <v>0.62677995246756002</v>
      </c>
      <c r="FF7" s="340">
        <v>70862846724</v>
      </c>
      <c r="FG7" s="7">
        <f t="shared" ref="FG7:FG36" si="48">+FF7/FC7</f>
        <v>0.62274145969796058</v>
      </c>
      <c r="FH7" s="340">
        <v>113791760000</v>
      </c>
      <c r="FI7" s="340">
        <v>113791760000</v>
      </c>
      <c r="FJ7" s="340">
        <v>78871370754</v>
      </c>
      <c r="FK7" s="38">
        <v>0.69312022903943138</v>
      </c>
      <c r="FL7" s="340">
        <v>78319968604</v>
      </c>
      <c r="FM7" s="7">
        <v>0.68827451657308047</v>
      </c>
      <c r="FN7" s="41">
        <v>122042178000</v>
      </c>
      <c r="FO7" s="81"/>
      <c r="FP7" s="387">
        <v>122042178000</v>
      </c>
      <c r="FQ7" s="340">
        <v>113791760000</v>
      </c>
      <c r="FR7" s="340">
        <v>113791760000</v>
      </c>
      <c r="FS7" s="340">
        <v>85991784429</v>
      </c>
      <c r="FT7" s="38">
        <v>0.75569430008816108</v>
      </c>
      <c r="FU7" s="340">
        <v>85523572075</v>
      </c>
      <c r="FV7" s="7">
        <v>0.75157965809650895</v>
      </c>
      <c r="FW7" s="340">
        <v>113791760000</v>
      </c>
      <c r="FX7" s="340">
        <v>113791760000</v>
      </c>
      <c r="FY7" s="340">
        <v>93601863964</v>
      </c>
      <c r="FZ7" s="38">
        <v>0.82257154616467831</v>
      </c>
      <c r="GA7" s="340">
        <v>93133410164</v>
      </c>
      <c r="GB7" s="7">
        <v>0.81845478234979407</v>
      </c>
      <c r="GC7" s="340">
        <v>113791760000</v>
      </c>
      <c r="GD7" s="340">
        <v>113791760000</v>
      </c>
      <c r="GE7" s="340">
        <v>108428002849</v>
      </c>
      <c r="GF7" s="38">
        <v>0.95286339581178814</v>
      </c>
      <c r="GG7" s="340">
        <v>108322921076</v>
      </c>
      <c r="GH7" s="7">
        <v>0.95193993902546192</v>
      </c>
      <c r="GI7" s="340">
        <v>122042178000</v>
      </c>
      <c r="GJ7" s="340">
        <v>122042178000</v>
      </c>
      <c r="GK7" s="340">
        <v>6649633634</v>
      </c>
      <c r="GL7" s="38">
        <v>5.4486356626640996E-2</v>
      </c>
      <c r="GM7" s="340">
        <v>6173784534</v>
      </c>
      <c r="GN7" s="7">
        <v>5.0587302153850447E-2</v>
      </c>
      <c r="GO7" s="340">
        <v>122042178000</v>
      </c>
      <c r="GP7" s="340">
        <v>122042178000</v>
      </c>
      <c r="GQ7" s="340">
        <v>20388761008</v>
      </c>
      <c r="GR7" s="38">
        <f t="shared" ref="GR7:GR70" si="49">+IFERROR(GQ7/GP7,0)</f>
        <v>0.1670632345483051</v>
      </c>
      <c r="GS7" s="340">
        <v>19839761925</v>
      </c>
      <c r="GT7" s="7">
        <v>5.0587302153850447E-2</v>
      </c>
      <c r="GU7" s="340">
        <v>122042178000</v>
      </c>
      <c r="GV7" s="340">
        <v>122042178000</v>
      </c>
      <c r="GW7" s="340">
        <v>28583970124</v>
      </c>
      <c r="GX7" s="38">
        <v>0.23421386435761576</v>
      </c>
      <c r="GY7" s="340">
        <v>28075295053</v>
      </c>
      <c r="GZ7" s="7">
        <v>0.23004583753823207</v>
      </c>
      <c r="HA7" s="340">
        <v>122042178000</v>
      </c>
      <c r="HB7" s="340">
        <v>122042178000</v>
      </c>
      <c r="HC7" s="340">
        <v>36645502610</v>
      </c>
      <c r="HD7" s="38">
        <v>0.30026916276436821</v>
      </c>
      <c r="HE7" s="340">
        <v>36117041028</v>
      </c>
      <c r="HF7" s="7">
        <v>0.29593900747985669</v>
      </c>
      <c r="HG7" s="340">
        <v>122042178000</v>
      </c>
      <c r="HH7" s="340">
        <v>122042178000</v>
      </c>
      <c r="HI7" s="340">
        <v>45078137291</v>
      </c>
      <c r="HJ7" s="38">
        <v>0.36936523118261622</v>
      </c>
      <c r="HK7" s="340">
        <v>44515758564</v>
      </c>
      <c r="HL7" s="7">
        <v>0.36475716259341096</v>
      </c>
      <c r="HM7" s="340">
        <v>122042178000</v>
      </c>
      <c r="HN7" s="340">
        <v>122042178000</v>
      </c>
      <c r="HO7" s="340">
        <v>60477646677</v>
      </c>
      <c r="HP7" s="38">
        <v>0.49554709419394333</v>
      </c>
      <c r="HQ7" s="340">
        <v>59909498224</v>
      </c>
      <c r="HR7" s="7">
        <v>0.49089174911316313</v>
      </c>
      <c r="HS7" s="15">
        <f t="shared" si="0"/>
        <v>0</v>
      </c>
      <c r="HT7" s="15">
        <f t="shared" ref="HT7:HT70" si="50">+GI7-HG7</f>
        <v>0</v>
      </c>
    </row>
    <row r="8" spans="1:228" ht="14.25" customHeight="1" x14ac:dyDescent="0.35">
      <c r="A8" s="8" t="s">
        <v>26</v>
      </c>
      <c r="B8" s="32">
        <f>+B9+B10</f>
        <v>48791861397</v>
      </c>
      <c r="C8" s="31">
        <f>+C9+C10</f>
        <v>45925975966.740005</v>
      </c>
      <c r="D8" s="62">
        <f t="shared" si="1"/>
        <v>0.94126304370842873</v>
      </c>
      <c r="E8" s="32">
        <f>+E9+E10</f>
        <v>46592241453</v>
      </c>
      <c r="F8" s="31">
        <f>+F9+F10</f>
        <v>46323118535.400002</v>
      </c>
      <c r="G8" s="62">
        <f t="shared" si="2"/>
        <v>0.99422386841226607</v>
      </c>
      <c r="H8" s="32">
        <f>+H9+H10</f>
        <v>51473640479</v>
      </c>
      <c r="I8" s="31">
        <f>+I9+I10</f>
        <v>51174430365.520004</v>
      </c>
      <c r="J8" s="62">
        <f t="shared" si="3"/>
        <v>0.99418711964617956</v>
      </c>
      <c r="K8" s="32">
        <f>+K9+K10</f>
        <v>57583454202</v>
      </c>
      <c r="L8" s="31">
        <f>+L9+L10</f>
        <v>57040239982</v>
      </c>
      <c r="M8" s="62">
        <f t="shared" si="4"/>
        <v>0.99056648776062595</v>
      </c>
      <c r="N8" s="32">
        <f>+N9+N10</f>
        <v>59865352272</v>
      </c>
      <c r="O8" s="31">
        <f>+O9+O10</f>
        <v>59488410204.059998</v>
      </c>
      <c r="P8" s="62">
        <f t="shared" si="5"/>
        <v>0.99370350204860813</v>
      </c>
      <c r="Q8" s="26">
        <v>62973259099</v>
      </c>
      <c r="R8" s="53">
        <v>62162925362.040001</v>
      </c>
      <c r="S8" s="27">
        <v>0.98713209783717759</v>
      </c>
      <c r="T8" s="26">
        <v>67562866105</v>
      </c>
      <c r="U8" s="53">
        <v>66633177246</v>
      </c>
      <c r="V8" s="27">
        <v>0.98623964741881787</v>
      </c>
      <c r="W8" s="26">
        <v>72974849673</v>
      </c>
      <c r="X8" s="53">
        <v>71620230184</v>
      </c>
      <c r="Y8" s="27">
        <v>0.98143717328545321</v>
      </c>
      <c r="Z8" s="26">
        <v>74242389000</v>
      </c>
      <c r="AA8" s="53">
        <v>73618179990</v>
      </c>
      <c r="AB8" s="27">
        <v>0.99159228281298972</v>
      </c>
      <c r="AC8" s="26">
        <v>74249628750</v>
      </c>
      <c r="AD8" s="53">
        <v>73524705018</v>
      </c>
      <c r="AE8" s="27">
        <v>0.99023666859748438</v>
      </c>
      <c r="AF8" s="32">
        <v>78374453000</v>
      </c>
      <c r="AG8" s="1">
        <v>79221611683</v>
      </c>
      <c r="AH8" s="1">
        <v>79087386877</v>
      </c>
      <c r="AI8" s="122">
        <f t="shared" si="6"/>
        <v>0.99830570467895685</v>
      </c>
      <c r="AJ8" s="1">
        <v>76537742619</v>
      </c>
      <c r="AK8" s="122">
        <f t="shared" si="7"/>
        <v>0.96612200879301313</v>
      </c>
      <c r="AL8" s="3">
        <v>84044184000</v>
      </c>
      <c r="AM8" s="1">
        <v>93044184000</v>
      </c>
      <c r="AN8" s="1">
        <v>92852197367</v>
      </c>
      <c r="AO8" s="122">
        <f t="shared" si="8"/>
        <v>0.99793660791307492</v>
      </c>
      <c r="AP8" s="1">
        <v>85572859663</v>
      </c>
      <c r="AQ8" s="122">
        <f t="shared" si="9"/>
        <v>0.91970132881169664</v>
      </c>
      <c r="AR8" s="3">
        <v>99441232000</v>
      </c>
      <c r="AS8" s="1">
        <v>99441232000</v>
      </c>
      <c r="AT8" s="1">
        <v>99387143769</v>
      </c>
      <c r="AU8" s="122">
        <f t="shared" si="10"/>
        <v>0.99945607843032358</v>
      </c>
      <c r="AV8" s="1">
        <v>96361261640</v>
      </c>
      <c r="AW8" s="122">
        <f t="shared" si="11"/>
        <v>0.96902723047518158</v>
      </c>
      <c r="AX8" s="3">
        <v>110185371000</v>
      </c>
      <c r="AY8" s="1">
        <v>110185371000</v>
      </c>
      <c r="AZ8" s="1">
        <v>110095314566</v>
      </c>
      <c r="BA8" s="122">
        <f t="shared" si="12"/>
        <v>0.99918268248150655</v>
      </c>
      <c r="BB8" s="1">
        <v>105456485552</v>
      </c>
      <c r="BC8" s="122">
        <f t="shared" si="13"/>
        <v>0.95708245654498003</v>
      </c>
      <c r="BD8" s="3">
        <v>116925923000</v>
      </c>
      <c r="BE8" s="1">
        <v>116925923000</v>
      </c>
      <c r="BF8" s="1">
        <v>116627774162</v>
      </c>
      <c r="BG8" s="122">
        <f t="shared" si="14"/>
        <v>0.99745010490103203</v>
      </c>
      <c r="BH8" s="1">
        <v>113676255061.63</v>
      </c>
      <c r="BI8" s="122">
        <f t="shared" si="15"/>
        <v>0.9722074638797592</v>
      </c>
      <c r="BJ8" s="3">
        <v>134133173000</v>
      </c>
      <c r="BK8" s="1">
        <v>139133173000</v>
      </c>
      <c r="BL8" s="1">
        <v>133489572138</v>
      </c>
      <c r="BM8" s="122">
        <f t="shared" si="16"/>
        <v>0.95943741711403363</v>
      </c>
      <c r="BN8" s="1">
        <v>127987814053</v>
      </c>
      <c r="BO8" s="122">
        <f t="shared" si="17"/>
        <v>0.91989430912353298</v>
      </c>
      <c r="BP8" s="3">
        <v>144551355000</v>
      </c>
      <c r="BQ8" s="1">
        <v>151596056544</v>
      </c>
      <c r="BR8" s="1">
        <v>150283739461</v>
      </c>
      <c r="BS8" s="122">
        <f t="shared" si="18"/>
        <v>0.99134332968206795</v>
      </c>
      <c r="BT8" s="1">
        <v>146395432407</v>
      </c>
      <c r="BU8" s="122">
        <f t="shared" si="19"/>
        <v>0.96569419907376985</v>
      </c>
      <c r="BV8" s="3">
        <v>159330290000</v>
      </c>
      <c r="BW8" s="1">
        <v>159330290000</v>
      </c>
      <c r="BX8" s="1">
        <v>158511306383</v>
      </c>
      <c r="BY8" s="122">
        <f t="shared" si="20"/>
        <v>0.99485983727890037</v>
      </c>
      <c r="BZ8" s="1">
        <v>151780699368</v>
      </c>
      <c r="CA8" s="122">
        <f t="shared" si="21"/>
        <v>0.95261672697639599</v>
      </c>
      <c r="CB8" s="3">
        <v>160697241000</v>
      </c>
      <c r="CC8" s="1">
        <v>160697241000</v>
      </c>
      <c r="CD8" s="1">
        <v>159358773912</v>
      </c>
      <c r="CE8" s="122">
        <f t="shared" si="22"/>
        <v>0.99167087698786316</v>
      </c>
      <c r="CF8" s="1">
        <v>153190586668</v>
      </c>
      <c r="CG8" s="4">
        <f t="shared" si="23"/>
        <v>0.95328697440424626</v>
      </c>
      <c r="CH8" s="3">
        <v>160502467000</v>
      </c>
      <c r="CI8" s="1">
        <v>162502467000</v>
      </c>
      <c r="CJ8" s="1">
        <v>161866382766</v>
      </c>
      <c r="CK8" s="122">
        <f t="shared" si="24"/>
        <v>0.99608569490825027</v>
      </c>
      <c r="CL8" s="1">
        <v>158602157425</v>
      </c>
      <c r="CM8" s="4">
        <f t="shared" si="25"/>
        <v>0.97599845930339013</v>
      </c>
      <c r="CN8" s="3">
        <v>168325844000</v>
      </c>
      <c r="CO8" s="1">
        <v>173319834242</v>
      </c>
      <c r="CP8" s="1">
        <v>173043908181</v>
      </c>
      <c r="CQ8" s="122">
        <f t="shared" si="26"/>
        <v>0.99840799489448662</v>
      </c>
      <c r="CR8" s="1">
        <v>169117841503</v>
      </c>
      <c r="CS8" s="4">
        <f t="shared" si="27"/>
        <v>0.97575584607856869</v>
      </c>
      <c r="CT8" s="3">
        <v>186981648000</v>
      </c>
      <c r="CU8" s="1">
        <v>138753599531</v>
      </c>
      <c r="CV8" s="4">
        <f t="shared" si="28"/>
        <v>0.74207068455723524</v>
      </c>
      <c r="CW8" s="3">
        <v>186981648000</v>
      </c>
      <c r="CX8" s="1">
        <v>150578401982</v>
      </c>
      <c r="CY8" s="4">
        <f t="shared" si="29"/>
        <v>0.80531112861942478</v>
      </c>
      <c r="CZ8" s="3">
        <v>193323948000</v>
      </c>
      <c r="DA8" s="1">
        <v>162544360196</v>
      </c>
      <c r="DB8" s="4">
        <f t="shared" si="30"/>
        <v>0.84078750655350776</v>
      </c>
      <c r="DC8" s="3">
        <v>182481648000</v>
      </c>
      <c r="DD8" s="1">
        <v>193323948000</v>
      </c>
      <c r="DE8" s="1">
        <v>193136078072</v>
      </c>
      <c r="DF8" s="122">
        <f t="shared" si="31"/>
        <v>0.99902821181781365</v>
      </c>
      <c r="DG8" s="1">
        <v>190413522220</v>
      </c>
      <c r="DH8" s="4">
        <f t="shared" si="32"/>
        <v>0.98494534272598244</v>
      </c>
      <c r="DI8" s="82">
        <v>220045841000</v>
      </c>
      <c r="DJ8" s="82">
        <f t="shared" si="33"/>
        <v>0</v>
      </c>
      <c r="DK8" s="82">
        <v>220045841000</v>
      </c>
      <c r="DL8" s="31">
        <v>220045841000</v>
      </c>
      <c r="DM8" s="31">
        <v>220045841000</v>
      </c>
      <c r="DN8" s="31">
        <v>16514749039</v>
      </c>
      <c r="DO8" s="417">
        <v>7.5051402762027208E-2</v>
      </c>
      <c r="DP8" s="31">
        <v>7876812704</v>
      </c>
      <c r="DQ8" s="62">
        <f t="shared" si="34"/>
        <v>3.5796235312622882E-2</v>
      </c>
      <c r="DR8" s="31">
        <v>220045841000</v>
      </c>
      <c r="DS8" s="31">
        <v>220045841000</v>
      </c>
      <c r="DT8" s="31">
        <v>36689797461</v>
      </c>
      <c r="DU8" s="417">
        <f t="shared" si="35"/>
        <v>0.16673706394205379</v>
      </c>
      <c r="DV8" s="31">
        <v>23038432460</v>
      </c>
      <c r="DW8" s="62">
        <f t="shared" si="36"/>
        <v>0.10469833174442957</v>
      </c>
      <c r="DX8" s="31">
        <v>220045841000</v>
      </c>
      <c r="DY8" s="31">
        <v>220045841000</v>
      </c>
      <c r="DZ8" s="31">
        <v>51270757952</v>
      </c>
      <c r="EA8" s="417">
        <f t="shared" si="37"/>
        <v>0.23300034992254182</v>
      </c>
      <c r="EB8" s="31">
        <v>38056589407</v>
      </c>
      <c r="EC8" s="62">
        <f t="shared" si="38"/>
        <v>0.17294846034831443</v>
      </c>
      <c r="ED8" s="31">
        <v>220045841000</v>
      </c>
      <c r="EE8" s="31">
        <v>220045841000</v>
      </c>
      <c r="EF8" s="31">
        <v>68625088511</v>
      </c>
      <c r="EG8" s="417">
        <f t="shared" si="39"/>
        <v>0.31186723729534155</v>
      </c>
      <c r="EH8" s="31">
        <v>52027785532</v>
      </c>
      <c r="EI8" s="62">
        <f t="shared" si="40"/>
        <v>0.23644066752436371</v>
      </c>
      <c r="EJ8" s="31">
        <v>220045841000</v>
      </c>
      <c r="EK8" s="31">
        <v>220045841000</v>
      </c>
      <c r="EL8" s="31">
        <v>85707004713</v>
      </c>
      <c r="EM8" s="417">
        <f t="shared" si="41"/>
        <v>0.38949613554841056</v>
      </c>
      <c r="EN8" s="31">
        <v>67962391101</v>
      </c>
      <c r="EO8" s="62">
        <f t="shared" si="42"/>
        <v>0.30885560386937738</v>
      </c>
      <c r="EP8" s="31">
        <v>220045841000</v>
      </c>
      <c r="EQ8" s="31">
        <v>220045841000</v>
      </c>
      <c r="ER8" s="31">
        <v>109082481288</v>
      </c>
      <c r="ES8" s="417">
        <f t="shared" si="43"/>
        <v>0.49572616683993587</v>
      </c>
      <c r="ET8" s="31">
        <v>91346292366</v>
      </c>
      <c r="EU8" s="62">
        <f t="shared" si="44"/>
        <v>0.41512392122875885</v>
      </c>
      <c r="EV8" s="418">
        <v>220045841000</v>
      </c>
      <c r="EW8" s="418">
        <v>220045841000</v>
      </c>
      <c r="EX8" s="418">
        <v>126087989288</v>
      </c>
      <c r="EY8" s="417">
        <f t="shared" si="45"/>
        <v>0.57300782743719292</v>
      </c>
      <c r="EZ8" s="418">
        <v>109112923624</v>
      </c>
      <c r="FA8" s="62">
        <f t="shared" si="46"/>
        <v>0.49586451226769607</v>
      </c>
      <c r="FB8" s="418">
        <v>220045841000</v>
      </c>
      <c r="FC8" s="418">
        <v>220045841000</v>
      </c>
      <c r="FD8" s="418">
        <v>141084230079</v>
      </c>
      <c r="FE8" s="417">
        <f t="shared" si="47"/>
        <v>0.6411583579032516</v>
      </c>
      <c r="FF8" s="418">
        <v>124403441079</v>
      </c>
      <c r="FG8" s="62">
        <f t="shared" si="48"/>
        <v>0.56535238527412113</v>
      </c>
      <c r="FH8" s="418">
        <v>220045841000</v>
      </c>
      <c r="FI8" s="418">
        <v>228045841000</v>
      </c>
      <c r="FJ8" s="418">
        <v>161491738012</v>
      </c>
      <c r="FK8" s="417">
        <v>0.70815471706848621</v>
      </c>
      <c r="FL8" s="418">
        <v>143904956325</v>
      </c>
      <c r="FM8" s="62">
        <v>0.63103521508642646</v>
      </c>
      <c r="FN8" s="82">
        <v>241483048000</v>
      </c>
      <c r="FO8" s="82">
        <f>+FO9+FO10</f>
        <v>20000000000</v>
      </c>
      <c r="FP8" s="386">
        <f>+FP9+FP10</f>
        <v>261483048000</v>
      </c>
      <c r="FQ8" s="418">
        <v>220045841000</v>
      </c>
      <c r="FR8" s="418">
        <v>228045841000</v>
      </c>
      <c r="FS8" s="418">
        <v>177683062477</v>
      </c>
      <c r="FT8" s="417">
        <v>0.77915502294558403</v>
      </c>
      <c r="FU8" s="418">
        <v>159770484054</v>
      </c>
      <c r="FV8" s="62">
        <v>0.70060687515015896</v>
      </c>
      <c r="FW8" s="418">
        <v>220045841000</v>
      </c>
      <c r="FX8" s="418">
        <v>228045841000</v>
      </c>
      <c r="FY8" s="418">
        <v>195849150604</v>
      </c>
      <c r="FZ8" s="417">
        <v>0.85881483190039853</v>
      </c>
      <c r="GA8" s="418">
        <v>178599097835</v>
      </c>
      <c r="GB8" s="62">
        <v>0.783171914259993</v>
      </c>
      <c r="GC8" s="339">
        <v>220045841000</v>
      </c>
      <c r="GD8" s="339">
        <v>239240841000</v>
      </c>
      <c r="GE8" s="339">
        <v>238765917957</v>
      </c>
      <c r="GF8" s="122">
        <v>0.99801487471363637</v>
      </c>
      <c r="GG8" s="339">
        <v>232225560538</v>
      </c>
      <c r="GH8" s="4">
        <v>0.97067691104630416</v>
      </c>
      <c r="GI8" s="339">
        <v>261483048000</v>
      </c>
      <c r="GJ8" s="339">
        <v>261483048000</v>
      </c>
      <c r="GK8" s="339">
        <v>16914831799</v>
      </c>
      <c r="GL8" s="122">
        <v>6.4688062680835809E-2</v>
      </c>
      <c r="GM8" s="339">
        <v>8675985670</v>
      </c>
      <c r="GN8" s="4">
        <v>3.3179916389838013E-2</v>
      </c>
      <c r="GO8" s="339">
        <v>261483048000</v>
      </c>
      <c r="GP8" s="339">
        <v>261483048000</v>
      </c>
      <c r="GQ8" s="339">
        <v>43458092091</v>
      </c>
      <c r="GR8" s="122">
        <f t="shared" si="49"/>
        <v>0.1661985066465953</v>
      </c>
      <c r="GS8" s="339">
        <v>21890316729</v>
      </c>
      <c r="GT8" s="4">
        <v>3.3179916389838013E-2</v>
      </c>
      <c r="GU8" s="339">
        <v>261483048000</v>
      </c>
      <c r="GV8" s="339">
        <v>261483048000</v>
      </c>
      <c r="GW8" s="339">
        <v>69923248252</v>
      </c>
      <c r="GX8" s="122">
        <v>0.26741025388383877</v>
      </c>
      <c r="GY8" s="339">
        <v>37401636945</v>
      </c>
      <c r="GZ8" s="4">
        <v>0.1430365648215941</v>
      </c>
      <c r="HA8" s="339">
        <v>261483048000</v>
      </c>
      <c r="HB8" s="339">
        <v>261483048000</v>
      </c>
      <c r="HC8" s="339">
        <v>83495629923</v>
      </c>
      <c r="HD8" s="122">
        <v>0.3193156518620664</v>
      </c>
      <c r="HE8" s="339">
        <v>56365153314</v>
      </c>
      <c r="HF8" s="4">
        <v>0.21555949322573292</v>
      </c>
      <c r="HG8" s="339">
        <v>261483048000</v>
      </c>
      <c r="HH8" s="339">
        <v>261483048000</v>
      </c>
      <c r="HI8" s="339">
        <v>100263992934</v>
      </c>
      <c r="HJ8" s="122">
        <v>0.38344356814289543</v>
      </c>
      <c r="HK8" s="339">
        <v>74059814168</v>
      </c>
      <c r="HL8" s="4">
        <v>0.28322988711681224</v>
      </c>
      <c r="HM8" s="339">
        <v>261483048000</v>
      </c>
      <c r="HN8" s="339">
        <v>261483048000</v>
      </c>
      <c r="HO8" s="339">
        <v>128457163128</v>
      </c>
      <c r="HP8" s="122">
        <v>0.49126382803981999</v>
      </c>
      <c r="HQ8" s="339">
        <v>101599477514</v>
      </c>
      <c r="HR8" s="4">
        <v>0.38855091483406601</v>
      </c>
      <c r="HS8" s="15">
        <f t="shared" si="0"/>
        <v>0</v>
      </c>
      <c r="HT8" s="15">
        <f t="shared" si="50"/>
        <v>0</v>
      </c>
    </row>
    <row r="9" spans="1:228" ht="14.25" customHeight="1" x14ac:dyDescent="0.35">
      <c r="A9" s="9" t="s">
        <v>76</v>
      </c>
      <c r="B9" s="26">
        <v>41791861397</v>
      </c>
      <c r="C9" s="53">
        <v>41134585199.550003</v>
      </c>
      <c r="D9" s="27">
        <f t="shared" si="1"/>
        <v>0.98427262688287009</v>
      </c>
      <c r="E9" s="26">
        <v>45302241453</v>
      </c>
      <c r="F9" s="53">
        <v>45033120655.400002</v>
      </c>
      <c r="G9" s="27">
        <f t="shared" si="2"/>
        <v>0.99405943748105252</v>
      </c>
      <c r="H9" s="26">
        <v>47973640479</v>
      </c>
      <c r="I9" s="53">
        <v>47684017338.520004</v>
      </c>
      <c r="J9" s="27">
        <f t="shared" si="3"/>
        <v>0.99396286924260469</v>
      </c>
      <c r="K9" s="26">
        <v>53583454202</v>
      </c>
      <c r="L9" s="53">
        <v>53245694601</v>
      </c>
      <c r="M9" s="27">
        <f t="shared" si="4"/>
        <v>0.99369656909898518</v>
      </c>
      <c r="N9" s="26">
        <v>54476126272</v>
      </c>
      <c r="O9" s="53">
        <v>54121511817.199997</v>
      </c>
      <c r="P9" s="27">
        <f t="shared" si="5"/>
        <v>0.99349046125215645</v>
      </c>
      <c r="Q9" s="26">
        <v>57618895794</v>
      </c>
      <c r="R9" s="53">
        <v>57135813902</v>
      </c>
      <c r="S9" s="27">
        <v>0.99161591201387955</v>
      </c>
      <c r="T9" s="26">
        <v>62431801000</v>
      </c>
      <c r="U9" s="53">
        <v>62165366250</v>
      </c>
      <c r="V9" s="27">
        <v>0.99573238724924817</v>
      </c>
      <c r="W9" s="26">
        <v>65820109673</v>
      </c>
      <c r="X9" s="53">
        <v>64687868139</v>
      </c>
      <c r="Y9" s="27">
        <v>0.98279793911579494</v>
      </c>
      <c r="Z9" s="26">
        <v>67659379000</v>
      </c>
      <c r="AA9" s="53">
        <v>67060180030</v>
      </c>
      <c r="AB9" s="27">
        <v>0.99114388900909067</v>
      </c>
      <c r="AC9" s="26">
        <v>70112171567</v>
      </c>
      <c r="AD9" s="53">
        <v>69668638852</v>
      </c>
      <c r="AE9" s="27">
        <v>0.99367395553315363</v>
      </c>
      <c r="AF9" s="26">
        <v>75680622000</v>
      </c>
      <c r="AG9" s="6">
        <v>76901595307</v>
      </c>
      <c r="AH9" s="6">
        <v>76831898594</v>
      </c>
      <c r="AI9" s="38">
        <f t="shared" si="6"/>
        <v>0.9990936896338527</v>
      </c>
      <c r="AJ9" s="6">
        <v>74697697594</v>
      </c>
      <c r="AK9" s="38">
        <f t="shared" si="7"/>
        <v>0.97134132648091642</v>
      </c>
      <c r="AL9" s="5">
        <v>75544184000</v>
      </c>
      <c r="AM9" s="6">
        <v>84544184000</v>
      </c>
      <c r="AN9" s="6">
        <v>84361432069</v>
      </c>
      <c r="AO9" s="38">
        <f t="shared" si="8"/>
        <v>0.99783838553578086</v>
      </c>
      <c r="AP9" s="6">
        <v>78917137388</v>
      </c>
      <c r="AQ9" s="38">
        <f t="shared" si="9"/>
        <v>0.9334425344740449</v>
      </c>
      <c r="AR9" s="5">
        <v>90467357000</v>
      </c>
      <c r="AS9" s="6">
        <v>90467357000</v>
      </c>
      <c r="AT9" s="6">
        <v>90417039521</v>
      </c>
      <c r="AU9" s="38">
        <f t="shared" si="10"/>
        <v>0.99944380513957098</v>
      </c>
      <c r="AV9" s="6">
        <v>88538822619</v>
      </c>
      <c r="AW9" s="38">
        <f t="shared" si="11"/>
        <v>0.97868253870840949</v>
      </c>
      <c r="AX9" s="5">
        <v>103185371000</v>
      </c>
      <c r="AY9" s="6">
        <v>103185371000</v>
      </c>
      <c r="AZ9" s="6">
        <v>103099531900</v>
      </c>
      <c r="BA9" s="38">
        <f t="shared" si="12"/>
        <v>0.99916810785125731</v>
      </c>
      <c r="BB9" s="6">
        <v>99915197569</v>
      </c>
      <c r="BC9" s="38">
        <f t="shared" si="13"/>
        <v>0.96830778046046861</v>
      </c>
      <c r="BD9" s="5">
        <v>109667923000</v>
      </c>
      <c r="BE9" s="6">
        <v>109667923000</v>
      </c>
      <c r="BF9" s="6">
        <v>109490015562</v>
      </c>
      <c r="BG9" s="38">
        <f t="shared" si="14"/>
        <v>0.99837776231068043</v>
      </c>
      <c r="BH9" s="6">
        <v>107748162117</v>
      </c>
      <c r="BI9" s="38">
        <f t="shared" si="15"/>
        <v>0.98249478215248043</v>
      </c>
      <c r="BJ9" s="5">
        <v>114052629000</v>
      </c>
      <c r="BK9" s="6">
        <v>119052629000</v>
      </c>
      <c r="BL9" s="6">
        <v>118725438626</v>
      </c>
      <c r="BM9" s="38">
        <f t="shared" si="16"/>
        <v>0.99725171651606281</v>
      </c>
      <c r="BN9" s="6">
        <v>116578089263</v>
      </c>
      <c r="BO9" s="38">
        <f t="shared" si="17"/>
        <v>0.97921474092772864</v>
      </c>
      <c r="BP9" s="5">
        <v>129680508000</v>
      </c>
      <c r="BQ9" s="6">
        <v>136725209544</v>
      </c>
      <c r="BR9" s="6">
        <v>135653704529</v>
      </c>
      <c r="BS9" s="38">
        <f t="shared" si="18"/>
        <v>0.9921630764467384</v>
      </c>
      <c r="BT9" s="6">
        <v>132161312013</v>
      </c>
      <c r="BU9" s="38">
        <f t="shared" si="19"/>
        <v>0.96661992659421536</v>
      </c>
      <c r="BV9" s="5">
        <v>138124290000</v>
      </c>
      <c r="BW9" s="6">
        <v>138124290000</v>
      </c>
      <c r="BX9" s="6">
        <v>137591003351</v>
      </c>
      <c r="BY9" s="38">
        <f t="shared" si="20"/>
        <v>0.99613908133754026</v>
      </c>
      <c r="BZ9" s="6">
        <v>134041938938</v>
      </c>
      <c r="CA9" s="38">
        <f t="shared" si="21"/>
        <v>0.97044436527420341</v>
      </c>
      <c r="CB9" s="5">
        <v>152485241000</v>
      </c>
      <c r="CC9" s="6">
        <v>152485241000</v>
      </c>
      <c r="CD9" s="6">
        <v>151668633049</v>
      </c>
      <c r="CE9" s="38">
        <f t="shared" si="22"/>
        <v>0.99464467547387092</v>
      </c>
      <c r="CF9" s="6">
        <v>145954014571</v>
      </c>
      <c r="CG9" s="7">
        <f t="shared" si="23"/>
        <v>0.95716814043006304</v>
      </c>
      <c r="CH9" s="5">
        <v>154426484000</v>
      </c>
      <c r="CI9" s="6">
        <v>155626484000</v>
      </c>
      <c r="CJ9" s="6">
        <v>155114999277</v>
      </c>
      <c r="CK9" s="38">
        <f t="shared" si="24"/>
        <v>0.99671338251784958</v>
      </c>
      <c r="CL9" s="6">
        <v>153245364278</v>
      </c>
      <c r="CM9" s="7">
        <f t="shared" si="25"/>
        <v>0.98469977820741617</v>
      </c>
      <c r="CN9" s="5">
        <v>160825844000</v>
      </c>
      <c r="CO9" s="6">
        <v>165319834242</v>
      </c>
      <c r="CP9" s="6">
        <v>165159383579</v>
      </c>
      <c r="CQ9" s="38">
        <f t="shared" si="26"/>
        <v>0.99902945303728574</v>
      </c>
      <c r="CR9" s="6">
        <v>162135012367</v>
      </c>
      <c r="CS9" s="7">
        <f t="shared" si="27"/>
        <v>0.98073539155417999</v>
      </c>
      <c r="CT9" s="5">
        <v>180746681000</v>
      </c>
      <c r="CU9" s="6">
        <v>133468796933</v>
      </c>
      <c r="CV9" s="7">
        <f t="shared" si="28"/>
        <v>0.73843013987626138</v>
      </c>
      <c r="CW9" s="5">
        <v>180746681000</v>
      </c>
      <c r="CX9" s="6">
        <v>144642796328</v>
      </c>
      <c r="CY9" s="7">
        <f t="shared" si="29"/>
        <v>0.80025146535332503</v>
      </c>
      <c r="CZ9" s="5">
        <v>187088981000</v>
      </c>
      <c r="DA9" s="6">
        <v>156399400304</v>
      </c>
      <c r="DB9" s="7">
        <f t="shared" si="30"/>
        <v>0.83596264979389678</v>
      </c>
      <c r="DC9" s="5">
        <v>176646681000</v>
      </c>
      <c r="DD9" s="6">
        <v>187088981000</v>
      </c>
      <c r="DE9" s="6">
        <v>186941030848</v>
      </c>
      <c r="DF9" s="38">
        <f t="shared" si="31"/>
        <v>0.99920919900675498</v>
      </c>
      <c r="DG9" s="6">
        <v>184538923022</v>
      </c>
      <c r="DH9" s="7">
        <f t="shared" si="32"/>
        <v>0.98636981203077911</v>
      </c>
      <c r="DI9" s="81">
        <v>213296571000</v>
      </c>
      <c r="DJ9" s="82">
        <f t="shared" si="33"/>
        <v>0</v>
      </c>
      <c r="DK9" s="81">
        <v>213296571000</v>
      </c>
      <c r="DL9" s="53">
        <v>213296571000</v>
      </c>
      <c r="DM9" s="53">
        <v>213296571000</v>
      </c>
      <c r="DN9" s="53">
        <v>16199389039</v>
      </c>
      <c r="DO9" s="123">
        <v>7.5947723693129604E-2</v>
      </c>
      <c r="DP9" s="53">
        <v>7876812704</v>
      </c>
      <c r="DQ9" s="27">
        <f t="shared" si="34"/>
        <v>3.6928923269000886E-2</v>
      </c>
      <c r="DR9" s="53">
        <v>213296571000</v>
      </c>
      <c r="DS9" s="53">
        <v>213296571000</v>
      </c>
      <c r="DT9" s="53">
        <v>35459104961</v>
      </c>
      <c r="DU9" s="123">
        <f t="shared" si="35"/>
        <v>0.1662432021047352</v>
      </c>
      <c r="DV9" s="53">
        <v>23003627960</v>
      </c>
      <c r="DW9" s="27">
        <f t="shared" si="36"/>
        <v>0.10784809081623727</v>
      </c>
      <c r="DX9" s="53">
        <v>213296571000</v>
      </c>
      <c r="DY9" s="53">
        <v>213296571000</v>
      </c>
      <c r="DZ9" s="53">
        <v>49820865452</v>
      </c>
      <c r="EA9" s="123">
        <f t="shared" si="37"/>
        <v>0.2335755573492084</v>
      </c>
      <c r="EB9" s="53">
        <v>37673500907</v>
      </c>
      <c r="EC9" s="27">
        <f t="shared" si="38"/>
        <v>0.17662497212390724</v>
      </c>
      <c r="ED9" s="53">
        <v>213296571000</v>
      </c>
      <c r="EE9" s="53">
        <v>213296571000</v>
      </c>
      <c r="EF9" s="53">
        <v>66693228011</v>
      </c>
      <c r="EG9" s="123">
        <f t="shared" si="39"/>
        <v>0.31267838811623466</v>
      </c>
      <c r="EH9" s="53">
        <v>51553425032</v>
      </c>
      <c r="EI9" s="27">
        <f t="shared" si="40"/>
        <v>0.24169833012458508</v>
      </c>
      <c r="EJ9" s="53">
        <v>213296571000</v>
      </c>
      <c r="EK9" s="53">
        <v>213296571000</v>
      </c>
      <c r="EL9" s="53">
        <v>81922841043</v>
      </c>
      <c r="EM9" s="123">
        <f t="shared" si="41"/>
        <v>0.38407950328934259</v>
      </c>
      <c r="EN9" s="53">
        <v>67183742601</v>
      </c>
      <c r="EO9" s="27">
        <f t="shared" si="42"/>
        <v>0.31497807154621349</v>
      </c>
      <c r="EP9" s="53">
        <v>213296571000</v>
      </c>
      <c r="EQ9" s="53">
        <v>213296571000</v>
      </c>
      <c r="ER9" s="53">
        <v>105298317618</v>
      </c>
      <c r="ES9" s="123">
        <f t="shared" si="43"/>
        <v>0.49367093490687197</v>
      </c>
      <c r="ET9" s="53">
        <v>90248099866</v>
      </c>
      <c r="EU9" s="27">
        <f t="shared" si="44"/>
        <v>0.42311088004316771</v>
      </c>
      <c r="EV9" s="341">
        <v>213296571000</v>
      </c>
      <c r="EW9" s="341">
        <v>213296571000</v>
      </c>
      <c r="EX9" s="341">
        <v>122270177618</v>
      </c>
      <c r="EY9" s="123">
        <f t="shared" si="45"/>
        <v>0.57324024031309906</v>
      </c>
      <c r="EZ9" s="341">
        <v>107727811124</v>
      </c>
      <c r="FA9" s="27">
        <f t="shared" si="46"/>
        <v>0.50506114851701012</v>
      </c>
      <c r="FB9" s="341">
        <v>213296571000</v>
      </c>
      <c r="FC9" s="341">
        <v>213296571000</v>
      </c>
      <c r="FD9" s="341">
        <v>135900346409</v>
      </c>
      <c r="FE9" s="123">
        <f t="shared" si="47"/>
        <v>0.6371426684069853</v>
      </c>
      <c r="FF9" s="341">
        <v>122829133409</v>
      </c>
      <c r="FG9" s="27">
        <f t="shared" si="48"/>
        <v>0.57586079716677674</v>
      </c>
      <c r="FH9" s="341">
        <v>213296571000</v>
      </c>
      <c r="FI9" s="341">
        <v>216296571000</v>
      </c>
      <c r="FJ9" s="341">
        <v>155789458777</v>
      </c>
      <c r="FK9" s="123">
        <v>0.72025856931869714</v>
      </c>
      <c r="FL9" s="341">
        <v>142069435055</v>
      </c>
      <c r="FM9" s="27">
        <v>0.65682703335597492</v>
      </c>
      <c r="FN9" s="81">
        <v>233914202000</v>
      </c>
      <c r="FO9" s="81">
        <f t="shared" ref="FO9:FO24" si="51">+FP9-FN9</f>
        <v>20000000000</v>
      </c>
      <c r="FP9" s="387">
        <f>233914202000+20000000000</f>
        <v>253914202000</v>
      </c>
      <c r="FQ9" s="341">
        <v>213296571000</v>
      </c>
      <c r="FR9" s="341">
        <v>216296571000</v>
      </c>
      <c r="FS9" s="341">
        <v>171493523242</v>
      </c>
      <c r="FT9" s="123">
        <v>0.79286288473801092</v>
      </c>
      <c r="FU9" s="341">
        <v>157178697619</v>
      </c>
      <c r="FV9" s="27">
        <v>0.72668141197208347</v>
      </c>
      <c r="FW9" s="341">
        <v>213296571000</v>
      </c>
      <c r="FX9" s="341">
        <v>216296571000</v>
      </c>
      <c r="FY9" s="341">
        <v>184462239104</v>
      </c>
      <c r="FZ9" s="123">
        <v>0.85282091274576888</v>
      </c>
      <c r="GA9" s="341">
        <v>174939874201</v>
      </c>
      <c r="GB9" s="27">
        <v>0.80879633640146797</v>
      </c>
      <c r="GC9" s="340">
        <v>213296571000</v>
      </c>
      <c r="GD9" s="340">
        <v>227491571000</v>
      </c>
      <c r="GE9" s="340">
        <v>227110504591</v>
      </c>
      <c r="GF9" s="38">
        <v>0.99832492075497603</v>
      </c>
      <c r="GG9" s="340">
        <v>223799276744</v>
      </c>
      <c r="GH9" s="7">
        <v>0.9837695337907707</v>
      </c>
      <c r="GI9" s="340">
        <v>253914202000</v>
      </c>
      <c r="GJ9" s="340">
        <v>253914202000</v>
      </c>
      <c r="GK9" s="340">
        <v>16914831799</v>
      </c>
      <c r="GL9" s="38">
        <v>6.661632813669871E-2</v>
      </c>
      <c r="GM9" s="340">
        <v>8675985670</v>
      </c>
      <c r="GN9" s="7">
        <v>3.4168965743790886E-2</v>
      </c>
      <c r="GO9" s="340">
        <v>253914202000</v>
      </c>
      <c r="GP9" s="340">
        <v>253914202000</v>
      </c>
      <c r="GQ9" s="340">
        <v>39995816091</v>
      </c>
      <c r="GR9" s="38">
        <f t="shared" si="49"/>
        <v>0.15751705015302767</v>
      </c>
      <c r="GS9" s="340">
        <v>21890316729</v>
      </c>
      <c r="GT9" s="7">
        <v>3.4168965743790886E-2</v>
      </c>
      <c r="GU9" s="340">
        <v>253914202000</v>
      </c>
      <c r="GV9" s="340">
        <v>253914202000</v>
      </c>
      <c r="GW9" s="340">
        <v>64506856252</v>
      </c>
      <c r="GX9" s="38">
        <v>0.25404981581928215</v>
      </c>
      <c r="GY9" s="340">
        <v>37184505477</v>
      </c>
      <c r="GZ9" s="7">
        <v>0.14644515818378681</v>
      </c>
      <c r="HA9" s="340">
        <v>253914202000</v>
      </c>
      <c r="HB9" s="340">
        <v>253914202000</v>
      </c>
      <c r="HC9" s="340">
        <v>77111437923</v>
      </c>
      <c r="HD9" s="38">
        <v>0.30369092124669733</v>
      </c>
      <c r="HE9" s="340">
        <v>55448879228</v>
      </c>
      <c r="HF9" s="7">
        <v>0.21837643893585756</v>
      </c>
      <c r="HG9" s="340">
        <v>253914202000</v>
      </c>
      <c r="HH9" s="340">
        <v>253914202000</v>
      </c>
      <c r="HI9" s="340">
        <v>93392632480</v>
      </c>
      <c r="HJ9" s="38">
        <v>0.36781177163142692</v>
      </c>
      <c r="HK9" s="340">
        <v>72532195415</v>
      </c>
      <c r="HL9" s="7">
        <v>0.2856563155730848</v>
      </c>
      <c r="HM9" s="340">
        <v>253914202000</v>
      </c>
      <c r="HN9" s="340">
        <v>253914202000</v>
      </c>
      <c r="HO9" s="340">
        <v>121086802674</v>
      </c>
      <c r="HP9" s="38">
        <v>0.47688077988642796</v>
      </c>
      <c r="HQ9" s="340">
        <v>99399477277</v>
      </c>
      <c r="HR9" s="7">
        <v>0.39146875792713637</v>
      </c>
      <c r="HS9" s="15">
        <f t="shared" si="0"/>
        <v>0</v>
      </c>
      <c r="HT9" s="15">
        <f t="shared" si="50"/>
        <v>0</v>
      </c>
    </row>
    <row r="10" spans="1:228" ht="14.25" customHeight="1" x14ac:dyDescent="0.35">
      <c r="A10" s="9" t="s">
        <v>78</v>
      </c>
      <c r="B10" s="26">
        <v>7000000000</v>
      </c>
      <c r="C10" s="53">
        <v>4791390767.1900005</v>
      </c>
      <c r="D10" s="27">
        <f t="shared" si="1"/>
        <v>0.68448439531285721</v>
      </c>
      <c r="E10" s="26">
        <v>1290000000</v>
      </c>
      <c r="F10" s="53">
        <v>1289997880</v>
      </c>
      <c r="G10" s="27">
        <f t="shared" si="2"/>
        <v>0.99999835658914726</v>
      </c>
      <c r="H10" s="26">
        <v>3500000000</v>
      </c>
      <c r="I10" s="53">
        <v>3490413027</v>
      </c>
      <c r="J10" s="27">
        <f t="shared" si="3"/>
        <v>0.99726086485714283</v>
      </c>
      <c r="K10" s="26">
        <v>4000000000</v>
      </c>
      <c r="L10" s="53">
        <v>3794545381</v>
      </c>
      <c r="M10" s="27">
        <f t="shared" si="4"/>
        <v>0.94863634524999996</v>
      </c>
      <c r="N10" s="26">
        <v>5389226000</v>
      </c>
      <c r="O10" s="53">
        <v>5366898386.8599997</v>
      </c>
      <c r="P10" s="27">
        <f t="shared" si="5"/>
        <v>0.99585699075525869</v>
      </c>
      <c r="Q10" s="26">
        <v>5354363305</v>
      </c>
      <c r="R10" s="53">
        <v>5027111460.04</v>
      </c>
      <c r="S10" s="27">
        <v>0.93888127750793327</v>
      </c>
      <c r="T10" s="26">
        <v>5131065105</v>
      </c>
      <c r="U10" s="53">
        <v>4467810996</v>
      </c>
      <c r="V10" s="27">
        <v>0.87073753783523666</v>
      </c>
      <c r="W10" s="26">
        <v>7154740000</v>
      </c>
      <c r="X10" s="53">
        <v>6932362045</v>
      </c>
      <c r="Y10" s="27">
        <v>0.96891879299597194</v>
      </c>
      <c r="Z10" s="26">
        <v>6583010000</v>
      </c>
      <c r="AA10" s="53">
        <v>6557999960</v>
      </c>
      <c r="AB10" s="27">
        <v>0.99620081998964005</v>
      </c>
      <c r="AC10" s="26">
        <v>4137457183</v>
      </c>
      <c r="AD10" s="53">
        <v>3856066166</v>
      </c>
      <c r="AE10" s="27">
        <v>0.93198938271647125</v>
      </c>
      <c r="AF10" s="26">
        <v>2693831000</v>
      </c>
      <c r="AG10" s="6">
        <v>2320016376</v>
      </c>
      <c r="AH10" s="6">
        <v>2255488283</v>
      </c>
      <c r="AI10" s="38">
        <f t="shared" si="6"/>
        <v>0.9721863631362575</v>
      </c>
      <c r="AJ10" s="6">
        <v>1840045025</v>
      </c>
      <c r="AK10" s="38">
        <f t="shared" si="7"/>
        <v>0.79311725728956661</v>
      </c>
      <c r="AL10" s="5">
        <v>8500000000</v>
      </c>
      <c r="AM10" s="6">
        <v>8500000000</v>
      </c>
      <c r="AN10" s="6">
        <v>8490765298</v>
      </c>
      <c r="AO10" s="38">
        <f t="shared" si="8"/>
        <v>0.99891356447058821</v>
      </c>
      <c r="AP10" s="6">
        <v>6655722275</v>
      </c>
      <c r="AQ10" s="38">
        <f t="shared" si="9"/>
        <v>0.78302614999999998</v>
      </c>
      <c r="AR10" s="5">
        <v>8973875000</v>
      </c>
      <c r="AS10" s="6">
        <v>8973875000</v>
      </c>
      <c r="AT10" s="6">
        <v>8970104248</v>
      </c>
      <c r="AU10" s="38">
        <f t="shared" si="10"/>
        <v>0.99957980783106515</v>
      </c>
      <c r="AV10" s="6">
        <v>7822439021</v>
      </c>
      <c r="AW10" s="38">
        <f t="shared" si="11"/>
        <v>0.87169021420512316</v>
      </c>
      <c r="AX10" s="5">
        <v>7000000000</v>
      </c>
      <c r="AY10" s="6">
        <v>7000000000</v>
      </c>
      <c r="AZ10" s="6">
        <v>6995782666</v>
      </c>
      <c r="BA10" s="38">
        <f t="shared" si="12"/>
        <v>0.9993975237142857</v>
      </c>
      <c r="BB10" s="6">
        <v>5541287983</v>
      </c>
      <c r="BC10" s="38">
        <f t="shared" si="13"/>
        <v>0.79161256899999999</v>
      </c>
      <c r="BD10" s="5">
        <v>7258000000</v>
      </c>
      <c r="BE10" s="6">
        <v>7258000000</v>
      </c>
      <c r="BF10" s="6">
        <v>7137758600</v>
      </c>
      <c r="BG10" s="38">
        <f t="shared" si="14"/>
        <v>0.98343325985119867</v>
      </c>
      <c r="BH10" s="6">
        <v>5928092944.6300001</v>
      </c>
      <c r="BI10" s="38">
        <f t="shared" si="15"/>
        <v>0.816766732519978</v>
      </c>
      <c r="BJ10" s="5">
        <v>20080544000</v>
      </c>
      <c r="BK10" s="6">
        <v>20080544000</v>
      </c>
      <c r="BL10" s="6">
        <v>14764133512</v>
      </c>
      <c r="BM10" s="38">
        <f t="shared" si="16"/>
        <v>0.73524569414055718</v>
      </c>
      <c r="BN10" s="6">
        <v>11409724790</v>
      </c>
      <c r="BO10" s="38">
        <f t="shared" si="17"/>
        <v>0.56819799254442505</v>
      </c>
      <c r="BP10" s="5">
        <v>14870847000</v>
      </c>
      <c r="BQ10" s="6">
        <v>14870847000</v>
      </c>
      <c r="BR10" s="6">
        <v>14630034932</v>
      </c>
      <c r="BS10" s="38">
        <f t="shared" si="18"/>
        <v>0.98380643227652065</v>
      </c>
      <c r="BT10" s="6">
        <v>14234120394</v>
      </c>
      <c r="BU10" s="38">
        <f t="shared" si="19"/>
        <v>0.9571828957691515</v>
      </c>
      <c r="BV10" s="5">
        <v>21206000000</v>
      </c>
      <c r="BW10" s="6">
        <v>21206000000</v>
      </c>
      <c r="BX10" s="6">
        <v>20920303032</v>
      </c>
      <c r="BY10" s="38">
        <f t="shared" si="20"/>
        <v>0.98652754088465533</v>
      </c>
      <c r="BZ10" s="6">
        <v>17738760430</v>
      </c>
      <c r="CA10" s="38">
        <f t="shared" si="21"/>
        <v>0.83649723804583609</v>
      </c>
      <c r="CB10" s="5">
        <v>8212000000</v>
      </c>
      <c r="CC10" s="6">
        <v>8212000000</v>
      </c>
      <c r="CD10" s="6">
        <v>7690140863</v>
      </c>
      <c r="CE10" s="38">
        <f t="shared" si="22"/>
        <v>0.93645163943010223</v>
      </c>
      <c r="CF10" s="6">
        <v>7236572097</v>
      </c>
      <c r="CG10" s="7">
        <f t="shared" si="23"/>
        <v>0.88121920323916225</v>
      </c>
      <c r="CH10" s="5">
        <v>6075983000</v>
      </c>
      <c r="CI10" s="6">
        <v>6875983000</v>
      </c>
      <c r="CJ10" s="6">
        <v>6751383489</v>
      </c>
      <c r="CK10" s="38">
        <f t="shared" si="24"/>
        <v>0.98187902573348418</v>
      </c>
      <c r="CL10" s="6">
        <v>5356793147</v>
      </c>
      <c r="CM10" s="7">
        <f t="shared" si="25"/>
        <v>0.77905852108709406</v>
      </c>
      <c r="CN10" s="5">
        <v>7500000000</v>
      </c>
      <c r="CO10" s="6">
        <v>8000000000</v>
      </c>
      <c r="CP10" s="6">
        <v>7884524602</v>
      </c>
      <c r="CQ10" s="38">
        <f t="shared" si="26"/>
        <v>0.98556557524999999</v>
      </c>
      <c r="CR10" s="6">
        <v>6982829136</v>
      </c>
      <c r="CS10" s="7">
        <f t="shared" si="27"/>
        <v>0.87285364200000004</v>
      </c>
      <c r="CT10" s="5">
        <v>6234967000</v>
      </c>
      <c r="CU10" s="6">
        <v>5284802598</v>
      </c>
      <c r="CV10" s="7">
        <f t="shared" si="28"/>
        <v>0.84760714820142591</v>
      </c>
      <c r="CW10" s="5">
        <v>6234967000</v>
      </c>
      <c r="CX10" s="6">
        <v>5935605654</v>
      </c>
      <c r="CY10" s="7">
        <f t="shared" si="29"/>
        <v>0.95198669920787071</v>
      </c>
      <c r="CZ10" s="5">
        <v>6234967000</v>
      </c>
      <c r="DA10" s="6">
        <v>6144959892</v>
      </c>
      <c r="DB10" s="7">
        <f t="shared" si="30"/>
        <v>0.98556414043570717</v>
      </c>
      <c r="DC10" s="5">
        <v>5834967000</v>
      </c>
      <c r="DD10" s="6">
        <v>6234967000</v>
      </c>
      <c r="DE10" s="6">
        <v>6195047224</v>
      </c>
      <c r="DF10" s="38">
        <f t="shared" si="31"/>
        <v>0.99359743588057481</v>
      </c>
      <c r="DG10" s="6">
        <v>5874599198</v>
      </c>
      <c r="DH10" s="7">
        <f t="shared" si="32"/>
        <v>0.94220213162315058</v>
      </c>
      <c r="DI10" s="41">
        <v>6749270000</v>
      </c>
      <c r="DJ10" s="82">
        <f t="shared" si="33"/>
        <v>0</v>
      </c>
      <c r="DK10" s="81">
        <v>6749270000</v>
      </c>
      <c r="DL10" s="6">
        <v>6749270000</v>
      </c>
      <c r="DM10" s="6">
        <v>6749270000</v>
      </c>
      <c r="DN10" s="6">
        <v>315360000</v>
      </c>
      <c r="DO10" s="38">
        <v>4.6725053227978729E-2</v>
      </c>
      <c r="DP10" s="6">
        <v>0</v>
      </c>
      <c r="DQ10" s="7">
        <f t="shared" si="34"/>
        <v>0</v>
      </c>
      <c r="DR10" s="6">
        <v>6749270000</v>
      </c>
      <c r="DS10" s="6">
        <v>6749270000</v>
      </c>
      <c r="DT10" s="6">
        <v>1230692500</v>
      </c>
      <c r="DU10" s="38">
        <f t="shared" si="35"/>
        <v>0.18234453503860418</v>
      </c>
      <c r="DV10" s="6">
        <v>34804500</v>
      </c>
      <c r="DW10" s="7">
        <f t="shared" si="36"/>
        <v>5.1567799184208066E-3</v>
      </c>
      <c r="DX10" s="6">
        <v>6749270000</v>
      </c>
      <c r="DY10" s="6">
        <v>6749270000</v>
      </c>
      <c r="DZ10" s="6">
        <v>1449892500</v>
      </c>
      <c r="EA10" s="38">
        <f t="shared" si="37"/>
        <v>0.21482212150351074</v>
      </c>
      <c r="EB10" s="6">
        <v>383088500</v>
      </c>
      <c r="EC10" s="7">
        <f t="shared" si="38"/>
        <v>5.6759990339695997E-2</v>
      </c>
      <c r="ED10" s="6">
        <v>6749270000</v>
      </c>
      <c r="EE10" s="6">
        <v>6749270000</v>
      </c>
      <c r="EF10" s="6">
        <v>1931860500</v>
      </c>
      <c r="EG10" s="38">
        <f t="shared" si="39"/>
        <v>0.28623251107156772</v>
      </c>
      <c r="EH10" s="6">
        <v>474360500</v>
      </c>
      <c r="EI10" s="7">
        <f t="shared" si="40"/>
        <v>7.0283230630868221E-2</v>
      </c>
      <c r="EJ10" s="6">
        <v>6749270000</v>
      </c>
      <c r="EK10" s="6">
        <v>6749270000</v>
      </c>
      <c r="EL10" s="6">
        <v>3784163670</v>
      </c>
      <c r="EM10" s="38">
        <f t="shared" si="41"/>
        <v>0.56067747623076269</v>
      </c>
      <c r="EN10" s="6">
        <v>778648500</v>
      </c>
      <c r="EO10" s="7">
        <f t="shared" si="42"/>
        <v>0.11536781014835679</v>
      </c>
      <c r="EP10" s="6">
        <v>6749270000</v>
      </c>
      <c r="EQ10" s="6">
        <v>6749270000</v>
      </c>
      <c r="ER10" s="6">
        <v>3784163670</v>
      </c>
      <c r="ES10" s="38">
        <f t="shared" si="43"/>
        <v>0.56067747623076269</v>
      </c>
      <c r="ET10" s="6">
        <v>1098192500</v>
      </c>
      <c r="EU10" s="7">
        <f t="shared" si="44"/>
        <v>0.16271278227126784</v>
      </c>
      <c r="EV10" s="340">
        <v>6749270000</v>
      </c>
      <c r="EW10" s="340">
        <v>6749270000</v>
      </c>
      <c r="EX10" s="340">
        <v>3817811670</v>
      </c>
      <c r="EY10" s="38">
        <f t="shared" si="45"/>
        <v>0.56566290428446331</v>
      </c>
      <c r="EZ10" s="340">
        <v>1385112500</v>
      </c>
      <c r="FA10" s="7">
        <f t="shared" si="46"/>
        <v>0.20522404645243114</v>
      </c>
      <c r="FB10" s="340">
        <v>6749270000</v>
      </c>
      <c r="FC10" s="340">
        <v>6749270000</v>
      </c>
      <c r="FD10" s="340">
        <v>5183883670</v>
      </c>
      <c r="FE10" s="38">
        <f t="shared" si="47"/>
        <v>0.76806583082318536</v>
      </c>
      <c r="FF10" s="340">
        <v>1574307670</v>
      </c>
      <c r="FG10" s="7">
        <f t="shared" si="48"/>
        <v>0.2332559921295192</v>
      </c>
      <c r="FH10" s="340">
        <v>6749270000</v>
      </c>
      <c r="FI10" s="340">
        <v>11749270000</v>
      </c>
      <c r="FJ10" s="340">
        <v>5702279235</v>
      </c>
      <c r="FK10" s="38">
        <v>0.48533051287441686</v>
      </c>
      <c r="FL10" s="340">
        <v>1835521270</v>
      </c>
      <c r="FM10" s="7">
        <v>0.15622428201922331</v>
      </c>
      <c r="FN10" s="41">
        <v>7568846000</v>
      </c>
      <c r="FO10" s="81"/>
      <c r="FP10" s="387">
        <v>7568846000</v>
      </c>
      <c r="FQ10" s="340">
        <v>6749270000</v>
      </c>
      <c r="FR10" s="340">
        <v>11749270000</v>
      </c>
      <c r="FS10" s="340">
        <v>6189539235</v>
      </c>
      <c r="FT10" s="38">
        <v>0.52680202557265254</v>
      </c>
      <c r="FU10" s="340">
        <v>2591786435</v>
      </c>
      <c r="FV10" s="7">
        <v>0.2205912737557312</v>
      </c>
      <c r="FW10" s="340">
        <v>6749270000</v>
      </c>
      <c r="FX10" s="340">
        <v>11749270000</v>
      </c>
      <c r="FY10" s="340">
        <v>11386911500</v>
      </c>
      <c r="FZ10" s="38">
        <v>0.96915906264814755</v>
      </c>
      <c r="GA10" s="340">
        <v>3659223634</v>
      </c>
      <c r="GB10" s="7">
        <v>0.31144263720214105</v>
      </c>
      <c r="GC10" s="340">
        <v>6749270000</v>
      </c>
      <c r="GD10" s="340">
        <v>11749270000</v>
      </c>
      <c r="GE10" s="340">
        <v>11655413366</v>
      </c>
      <c r="GF10" s="38">
        <v>0.99201170506763403</v>
      </c>
      <c r="GG10" s="340">
        <v>8426283794</v>
      </c>
      <c r="GH10" s="7">
        <v>0.71717509206954988</v>
      </c>
      <c r="GI10" s="340">
        <v>7568846000</v>
      </c>
      <c r="GJ10" s="340">
        <v>7568846000</v>
      </c>
      <c r="GK10" s="340">
        <v>0</v>
      </c>
      <c r="GL10" s="38">
        <v>0</v>
      </c>
      <c r="GM10" s="340">
        <v>0</v>
      </c>
      <c r="GN10" s="7">
        <v>0</v>
      </c>
      <c r="GO10" s="340">
        <v>7568846000</v>
      </c>
      <c r="GP10" s="340">
        <v>7568846000</v>
      </c>
      <c r="GQ10" s="340">
        <v>3462276000</v>
      </c>
      <c r="GR10" s="38">
        <f t="shared" si="49"/>
        <v>0.45743776528152374</v>
      </c>
      <c r="GS10" s="340">
        <v>0</v>
      </c>
      <c r="GT10" s="7">
        <v>0</v>
      </c>
      <c r="GU10" s="340">
        <v>7568846000</v>
      </c>
      <c r="GV10" s="340">
        <v>7568846000</v>
      </c>
      <c r="GW10" s="340">
        <v>5416392000</v>
      </c>
      <c r="GX10" s="38">
        <v>0.71561662108067725</v>
      </c>
      <c r="GY10" s="340">
        <v>217131468</v>
      </c>
      <c r="GZ10" s="7">
        <v>2.868752620941158E-2</v>
      </c>
      <c r="HA10" s="340">
        <v>7568846000</v>
      </c>
      <c r="HB10" s="340">
        <v>7568846000</v>
      </c>
      <c r="HC10" s="340">
        <v>6384192000</v>
      </c>
      <c r="HD10" s="38">
        <v>0.8434828770462498</v>
      </c>
      <c r="HE10" s="340">
        <v>916274086</v>
      </c>
      <c r="HF10" s="7">
        <v>0.12105862452479546</v>
      </c>
      <c r="HG10" s="340">
        <v>7568846000</v>
      </c>
      <c r="HH10" s="340">
        <v>7568846000</v>
      </c>
      <c r="HI10" s="340">
        <v>6871360454</v>
      </c>
      <c r="HJ10" s="38">
        <v>0.90784783492754373</v>
      </c>
      <c r="HK10" s="340">
        <v>1527618753</v>
      </c>
      <c r="HL10" s="7">
        <v>0.20182981038324732</v>
      </c>
      <c r="HM10" s="340">
        <v>7568846000</v>
      </c>
      <c r="HN10" s="340">
        <v>7568846000</v>
      </c>
      <c r="HO10" s="340">
        <v>7370360454</v>
      </c>
      <c r="HP10" s="38">
        <v>0.97377598302303947</v>
      </c>
      <c r="HQ10" s="340">
        <v>2200000237</v>
      </c>
      <c r="HR10" s="7">
        <v>0.29066521329671657</v>
      </c>
      <c r="HS10" s="15">
        <f t="shared" si="0"/>
        <v>0</v>
      </c>
      <c r="HT10" s="15">
        <f t="shared" si="50"/>
        <v>0</v>
      </c>
    </row>
    <row r="11" spans="1:228" s="14" customFormat="1" ht="14.25" customHeight="1" x14ac:dyDescent="0.35">
      <c r="A11" s="8" t="s">
        <v>27</v>
      </c>
      <c r="B11" s="32">
        <f>+B12+B13</f>
        <v>43956378550</v>
      </c>
      <c r="C11" s="31">
        <f>+C12+C13</f>
        <v>41467306117.75</v>
      </c>
      <c r="D11" s="62">
        <f t="shared" ref="D11" si="52">+C11/B11</f>
        <v>0.94337403320387958</v>
      </c>
      <c r="E11" s="32">
        <f>+E12+E13</f>
        <v>47178254806</v>
      </c>
      <c r="F11" s="31">
        <f>+F12+F13</f>
        <v>44213917855.729996</v>
      </c>
      <c r="G11" s="62">
        <f t="shared" ref="G11" si="53">+F11/E11</f>
        <v>0.93716730382546898</v>
      </c>
      <c r="H11" s="32">
        <v>45193126299</v>
      </c>
      <c r="I11" s="31">
        <v>43616156393.75</v>
      </c>
      <c r="J11" s="62">
        <f t="shared" si="3"/>
        <v>0.96510597884251936</v>
      </c>
      <c r="K11" s="32">
        <v>62997485513</v>
      </c>
      <c r="L11" s="31">
        <v>59648234933.330002</v>
      </c>
      <c r="M11" s="62">
        <f t="shared" si="4"/>
        <v>0.94683517044535281</v>
      </c>
      <c r="N11" s="32">
        <v>82345687711</v>
      </c>
      <c r="O11" s="31">
        <v>79615409974.270004</v>
      </c>
      <c r="P11" s="62">
        <f t="shared" si="5"/>
        <v>0.96684370714939971</v>
      </c>
      <c r="Q11" s="63">
        <v>86051407454</v>
      </c>
      <c r="R11" s="150">
        <v>85005591564.330002</v>
      </c>
      <c r="S11" s="64">
        <v>0.98784661494085324</v>
      </c>
      <c r="T11" s="63">
        <v>84398632000</v>
      </c>
      <c r="U11" s="150">
        <v>83832720410.799988</v>
      </c>
      <c r="V11" s="64">
        <v>0.99329477770208396</v>
      </c>
      <c r="W11" s="63">
        <v>116798136323</v>
      </c>
      <c r="X11" s="150">
        <v>115961182762.32001</v>
      </c>
      <c r="Y11" s="64">
        <v>0.99283418736780671</v>
      </c>
      <c r="Z11" s="63">
        <v>121664775659</v>
      </c>
      <c r="AA11" s="150">
        <v>121192932671</v>
      </c>
      <c r="AB11" s="64">
        <v>0.99612177817742031</v>
      </c>
      <c r="AC11" s="63">
        <v>108066818709</v>
      </c>
      <c r="AD11" s="150">
        <v>107048122039</v>
      </c>
      <c r="AE11" s="64">
        <v>0.99057345555120735</v>
      </c>
      <c r="AF11" s="32">
        <v>107383645000</v>
      </c>
      <c r="AG11" s="1">
        <v>103031904626</v>
      </c>
      <c r="AH11" s="1">
        <v>92554545268</v>
      </c>
      <c r="AI11" s="122">
        <f t="shared" si="6"/>
        <v>0.89830956346937174</v>
      </c>
      <c r="AJ11" s="1">
        <v>79497673344</v>
      </c>
      <c r="AK11" s="122">
        <f t="shared" si="7"/>
        <v>0.77158307062819098</v>
      </c>
      <c r="AL11" s="3">
        <v>240849784000</v>
      </c>
      <c r="AM11" s="1">
        <v>213696796505</v>
      </c>
      <c r="AN11" s="1">
        <v>197707852762</v>
      </c>
      <c r="AO11" s="122">
        <f t="shared" si="8"/>
        <v>0.92517930074526922</v>
      </c>
      <c r="AP11" s="1">
        <v>128484749805</v>
      </c>
      <c r="AQ11" s="122">
        <f t="shared" si="9"/>
        <v>0.601247898454078</v>
      </c>
      <c r="AR11" s="3">
        <v>193576878000</v>
      </c>
      <c r="AS11" s="1">
        <v>193576878000</v>
      </c>
      <c r="AT11" s="1">
        <v>180719277602</v>
      </c>
      <c r="AU11" s="122">
        <f t="shared" si="10"/>
        <v>0.93357884200405383</v>
      </c>
      <c r="AV11" s="1">
        <v>141409722640</v>
      </c>
      <c r="AW11" s="122">
        <f t="shared" si="11"/>
        <v>0.73050936713629611</v>
      </c>
      <c r="AX11" s="3">
        <v>179477899000</v>
      </c>
      <c r="AY11" s="1">
        <v>179477899000</v>
      </c>
      <c r="AZ11" s="1">
        <v>164776629991</v>
      </c>
      <c r="BA11" s="122">
        <f t="shared" si="12"/>
        <v>0.9180886945361445</v>
      </c>
      <c r="BB11" s="1">
        <v>136119991756</v>
      </c>
      <c r="BC11" s="122">
        <f t="shared" si="13"/>
        <v>0.75842202585623086</v>
      </c>
      <c r="BD11" s="3">
        <v>168721407000</v>
      </c>
      <c r="BE11" s="1">
        <v>160334388419</v>
      </c>
      <c r="BF11" s="1">
        <v>130260314680</v>
      </c>
      <c r="BG11" s="122">
        <f t="shared" si="14"/>
        <v>0.81242904884254918</v>
      </c>
      <c r="BH11" s="1">
        <v>103546578730</v>
      </c>
      <c r="BI11" s="122">
        <f t="shared" si="15"/>
        <v>0.64581640751579084</v>
      </c>
      <c r="BJ11" s="3">
        <v>186142218000</v>
      </c>
      <c r="BK11" s="1">
        <v>186142218000</v>
      </c>
      <c r="BL11" s="1">
        <v>172532402480</v>
      </c>
      <c r="BM11" s="122">
        <f t="shared" si="16"/>
        <v>0.92688485360156181</v>
      </c>
      <c r="BN11" s="1">
        <v>136261548246</v>
      </c>
      <c r="BO11" s="122">
        <f t="shared" si="17"/>
        <v>0.73202925005438579</v>
      </c>
      <c r="BP11" s="3">
        <v>191003788000</v>
      </c>
      <c r="BQ11" s="1">
        <v>190121217493</v>
      </c>
      <c r="BR11" s="1">
        <v>186715421077</v>
      </c>
      <c r="BS11" s="122">
        <f t="shared" si="18"/>
        <v>0.98208618448319485</v>
      </c>
      <c r="BT11" s="1">
        <v>163924474107</v>
      </c>
      <c r="BU11" s="122">
        <f t="shared" si="19"/>
        <v>0.86221031123491243</v>
      </c>
      <c r="BV11" s="3">
        <v>222260496000</v>
      </c>
      <c r="BW11" s="1">
        <v>222247496000</v>
      </c>
      <c r="BX11" s="1">
        <v>219793739338</v>
      </c>
      <c r="BY11" s="122">
        <f t="shared" si="20"/>
        <v>0.98895935069612662</v>
      </c>
      <c r="BZ11" s="1">
        <v>195758798489</v>
      </c>
      <c r="CA11" s="122">
        <f t="shared" si="21"/>
        <v>0.88081441641529223</v>
      </c>
      <c r="CB11" s="3">
        <v>204318277000</v>
      </c>
      <c r="CC11" s="1">
        <v>194448751453</v>
      </c>
      <c r="CD11" s="1">
        <v>190496743787</v>
      </c>
      <c r="CE11" s="122">
        <f t="shared" si="22"/>
        <v>0.97967583933314561</v>
      </c>
      <c r="CF11" s="1">
        <v>171789669936</v>
      </c>
      <c r="CG11" s="4">
        <f t="shared" si="23"/>
        <v>0.88347016194404882</v>
      </c>
      <c r="CH11" s="3">
        <v>190641859000</v>
      </c>
      <c r="CI11" s="1">
        <v>193241859000</v>
      </c>
      <c r="CJ11" s="1">
        <v>189454105890</v>
      </c>
      <c r="CK11" s="122">
        <f t="shared" si="24"/>
        <v>0.98039889944341718</v>
      </c>
      <c r="CL11" s="1">
        <v>176629654149</v>
      </c>
      <c r="CM11" s="4">
        <f t="shared" si="25"/>
        <v>0.91403412833551767</v>
      </c>
      <c r="CN11" s="3">
        <v>204632525000</v>
      </c>
      <c r="CO11" s="1">
        <v>213558525000</v>
      </c>
      <c r="CP11" s="1">
        <v>205876207789</v>
      </c>
      <c r="CQ11" s="122">
        <f t="shared" si="26"/>
        <v>0.96402711054967249</v>
      </c>
      <c r="CR11" s="1">
        <v>189388431022</v>
      </c>
      <c r="CS11" s="4">
        <f t="shared" si="27"/>
        <v>0.88682215342140991</v>
      </c>
      <c r="CT11" s="3">
        <v>211195153334</v>
      </c>
      <c r="CU11" s="1">
        <v>178883837603</v>
      </c>
      <c r="CV11" s="4">
        <f t="shared" si="28"/>
        <v>0.84700730475618236</v>
      </c>
      <c r="CW11" s="3">
        <v>211195153334</v>
      </c>
      <c r="CX11" s="1">
        <v>185765254641</v>
      </c>
      <c r="CY11" s="4">
        <f t="shared" si="29"/>
        <v>0.87959051951924661</v>
      </c>
      <c r="CZ11" s="3">
        <v>211195153334</v>
      </c>
      <c r="DA11" s="1">
        <v>193622788197</v>
      </c>
      <c r="DB11" s="4">
        <f t="shared" si="30"/>
        <v>0.91679560416232786</v>
      </c>
      <c r="DC11" s="3">
        <v>198409869000</v>
      </c>
      <c r="DD11" s="1">
        <v>211195153334</v>
      </c>
      <c r="DE11" s="1">
        <v>210937963520</v>
      </c>
      <c r="DF11" s="122">
        <f t="shared" si="31"/>
        <v>0.99878221725290606</v>
      </c>
      <c r="DG11" s="1">
        <v>199079783899</v>
      </c>
      <c r="DH11" s="4">
        <f t="shared" si="32"/>
        <v>0.94263424494481729</v>
      </c>
      <c r="DI11" s="40">
        <v>237844885000</v>
      </c>
      <c r="DJ11" s="82">
        <f t="shared" si="33"/>
        <v>0</v>
      </c>
      <c r="DK11" s="82">
        <v>237844885000</v>
      </c>
      <c r="DL11" s="1">
        <v>237844885000</v>
      </c>
      <c r="DM11" s="1">
        <v>237844885000</v>
      </c>
      <c r="DN11" s="1">
        <v>21861026832</v>
      </c>
      <c r="DO11" s="122">
        <v>9.1912957606803278E-2</v>
      </c>
      <c r="DP11" s="1">
        <v>4629790763</v>
      </c>
      <c r="DQ11" s="4">
        <f t="shared" si="34"/>
        <v>1.9465588940455879E-2</v>
      </c>
      <c r="DR11" s="1">
        <v>237844885000</v>
      </c>
      <c r="DS11" s="1">
        <v>237844885000</v>
      </c>
      <c r="DT11" s="1">
        <v>35379871267</v>
      </c>
      <c r="DU11" s="122">
        <f t="shared" si="35"/>
        <v>0.14875186938327473</v>
      </c>
      <c r="DV11" s="1">
        <v>12450615432</v>
      </c>
      <c r="DW11" s="4">
        <f t="shared" si="36"/>
        <v>5.2347627454759009E-2</v>
      </c>
      <c r="DX11" s="1">
        <v>237844885000</v>
      </c>
      <c r="DY11" s="1">
        <v>237844885000</v>
      </c>
      <c r="DZ11" s="1">
        <v>58036569957</v>
      </c>
      <c r="EA11" s="122">
        <f t="shared" si="37"/>
        <v>0.24401016636115594</v>
      </c>
      <c r="EB11" s="1">
        <v>22482758779</v>
      </c>
      <c r="EC11" s="4">
        <f t="shared" si="38"/>
        <v>9.4526980384715867E-2</v>
      </c>
      <c r="ED11" s="1">
        <v>237844885000</v>
      </c>
      <c r="EE11" s="1">
        <v>237844885000</v>
      </c>
      <c r="EF11" s="1">
        <v>73274569715</v>
      </c>
      <c r="EG11" s="122">
        <f t="shared" si="39"/>
        <v>0.30807713066858677</v>
      </c>
      <c r="EH11" s="1">
        <v>35629162123</v>
      </c>
      <c r="EI11" s="4">
        <f t="shared" si="40"/>
        <v>0.14979999306270556</v>
      </c>
      <c r="EJ11" s="1">
        <v>237844885000</v>
      </c>
      <c r="EK11" s="1">
        <v>235288609487</v>
      </c>
      <c r="EL11" s="1">
        <v>91761282147</v>
      </c>
      <c r="EM11" s="122">
        <f t="shared" si="41"/>
        <v>0.38999457877313831</v>
      </c>
      <c r="EN11" s="1">
        <v>49926599127</v>
      </c>
      <c r="EO11" s="4">
        <f t="shared" si="42"/>
        <v>0.21219301366035107</v>
      </c>
      <c r="EP11" s="1">
        <v>237844885000</v>
      </c>
      <c r="EQ11" s="1">
        <v>235288609487</v>
      </c>
      <c r="ER11" s="1">
        <v>103807866851</v>
      </c>
      <c r="ES11" s="122">
        <f t="shared" si="43"/>
        <v>0.44119376232165425</v>
      </c>
      <c r="ET11" s="1">
        <v>69421111329</v>
      </c>
      <c r="EU11" s="4">
        <f t="shared" si="44"/>
        <v>0.2950466300955194</v>
      </c>
      <c r="EV11" s="339">
        <v>237844885000</v>
      </c>
      <c r="EW11" s="339">
        <v>235288609487</v>
      </c>
      <c r="EX11" s="339">
        <v>129626599778</v>
      </c>
      <c r="EY11" s="122">
        <f t="shared" si="45"/>
        <v>0.55092594605673861</v>
      </c>
      <c r="EZ11" s="339">
        <v>84034452573</v>
      </c>
      <c r="FA11" s="4">
        <f t="shared" si="46"/>
        <v>0.35715478431455056</v>
      </c>
      <c r="FB11" s="339">
        <v>237844885000</v>
      </c>
      <c r="FC11" s="339">
        <v>235288609487</v>
      </c>
      <c r="FD11" s="339">
        <v>149055074298</v>
      </c>
      <c r="FE11" s="122">
        <f t="shared" si="47"/>
        <v>0.63349889577308882</v>
      </c>
      <c r="FF11" s="339">
        <v>97744087379</v>
      </c>
      <c r="FG11" s="4">
        <f t="shared" si="48"/>
        <v>0.41542209625919219</v>
      </c>
      <c r="FH11" s="339">
        <v>237844885000</v>
      </c>
      <c r="FI11" s="339">
        <v>230700069138</v>
      </c>
      <c r="FJ11" s="339">
        <v>163021498158</v>
      </c>
      <c r="FK11" s="122">
        <v>0.70663827179212468</v>
      </c>
      <c r="FL11" s="339">
        <v>115538354411</v>
      </c>
      <c r="FM11" s="4">
        <v>0.50081629729329358</v>
      </c>
      <c r="FN11" s="40">
        <v>266471452000</v>
      </c>
      <c r="FO11" s="82"/>
      <c r="FP11" s="386">
        <v>266471452000</v>
      </c>
      <c r="FQ11" s="339">
        <v>237844885000</v>
      </c>
      <c r="FR11" s="339">
        <v>230700069138</v>
      </c>
      <c r="FS11" s="339">
        <v>177206917715</v>
      </c>
      <c r="FT11" s="122">
        <v>0.76812685135780556</v>
      </c>
      <c r="FU11" s="339">
        <v>131130024428</v>
      </c>
      <c r="FV11" s="4">
        <v>0.56840045569973685</v>
      </c>
      <c r="FW11" s="339">
        <v>237844885000</v>
      </c>
      <c r="FX11" s="339">
        <v>230700069138</v>
      </c>
      <c r="FY11" s="339">
        <v>188558100644</v>
      </c>
      <c r="FZ11" s="122">
        <v>0.81733005693729743</v>
      </c>
      <c r="GA11" s="339">
        <v>147959816122</v>
      </c>
      <c r="GB11" s="4">
        <v>0.64135141647267346</v>
      </c>
      <c r="GC11" s="339">
        <v>237844885000</v>
      </c>
      <c r="GD11" s="339">
        <v>218751271488</v>
      </c>
      <c r="GE11" s="339">
        <v>215315103269</v>
      </c>
      <c r="GF11" s="122">
        <v>0.98429189373105652</v>
      </c>
      <c r="GG11" s="339">
        <v>196236987766</v>
      </c>
      <c r="GH11" s="4">
        <v>0.89707815836291005</v>
      </c>
      <c r="GI11" s="339">
        <v>266471452000</v>
      </c>
      <c r="GJ11" s="339">
        <v>266471452000</v>
      </c>
      <c r="GK11" s="339">
        <v>53885484900</v>
      </c>
      <c r="GL11" s="122">
        <v>0.20221860351479604</v>
      </c>
      <c r="GM11" s="339">
        <v>3574330777</v>
      </c>
      <c r="GN11" s="4">
        <v>1.3413559877325995E-2</v>
      </c>
      <c r="GO11" s="339">
        <v>266471452000</v>
      </c>
      <c r="GP11" s="339">
        <v>266471452000</v>
      </c>
      <c r="GQ11" s="339">
        <v>86794816278</v>
      </c>
      <c r="GR11" s="122">
        <f t="shared" si="49"/>
        <v>0.32571900526890213</v>
      </c>
      <c r="GS11" s="339">
        <v>11759509118</v>
      </c>
      <c r="GT11" s="4">
        <v>1.3413559877325995E-2</v>
      </c>
      <c r="GU11" s="339">
        <v>266471452000</v>
      </c>
      <c r="GV11" s="339">
        <v>266471452000</v>
      </c>
      <c r="GW11" s="339">
        <v>95894512468</v>
      </c>
      <c r="GX11" s="122">
        <v>0.35986786482478433</v>
      </c>
      <c r="GY11" s="339">
        <v>24493818410</v>
      </c>
      <c r="GZ11" s="4">
        <v>9.1919108880751693E-2</v>
      </c>
      <c r="HA11" s="339">
        <v>266471452000</v>
      </c>
      <c r="HB11" s="339">
        <v>266471452000</v>
      </c>
      <c r="HC11" s="339">
        <v>106917048853</v>
      </c>
      <c r="HD11" s="122">
        <v>0.40123265757188881</v>
      </c>
      <c r="HE11" s="339">
        <v>39561028036</v>
      </c>
      <c r="HF11" s="4">
        <v>0.14846253787816641</v>
      </c>
      <c r="HG11" s="339">
        <v>266471452000</v>
      </c>
      <c r="HH11" s="339">
        <v>266471452000</v>
      </c>
      <c r="HI11" s="339">
        <v>120176680128</v>
      </c>
      <c r="HJ11" s="122">
        <v>0.45099270194242047</v>
      </c>
      <c r="HK11" s="339">
        <v>54905499156</v>
      </c>
      <c r="HL11" s="4">
        <v>0.20604645917567185</v>
      </c>
      <c r="HM11" s="339">
        <v>266471452000</v>
      </c>
      <c r="HN11" s="339">
        <v>266471452000</v>
      </c>
      <c r="HO11" s="339">
        <v>143611590851</v>
      </c>
      <c r="HP11" s="122">
        <v>0.53893799794733732</v>
      </c>
      <c r="HQ11" s="339">
        <v>73830596307</v>
      </c>
      <c r="HR11" s="4">
        <v>0.27706756484743439</v>
      </c>
      <c r="HS11" s="15">
        <f t="shared" si="0"/>
        <v>0</v>
      </c>
      <c r="HT11" s="15">
        <f t="shared" si="50"/>
        <v>0</v>
      </c>
    </row>
    <row r="12" spans="1:228" ht="14.25" customHeight="1" x14ac:dyDescent="0.35">
      <c r="A12" s="9" t="s">
        <v>76</v>
      </c>
      <c r="B12" s="26">
        <v>23438652563</v>
      </c>
      <c r="C12" s="53">
        <v>20978753512.939999</v>
      </c>
      <c r="D12" s="27">
        <f t="shared" si="1"/>
        <v>0.89504946824702836</v>
      </c>
      <c r="E12" s="26">
        <v>21858589326</v>
      </c>
      <c r="F12" s="53">
        <v>19812772078.110001</v>
      </c>
      <c r="G12" s="27">
        <f t="shared" si="2"/>
        <v>0.90640671191637356</v>
      </c>
      <c r="H12" s="26">
        <v>25293602874</v>
      </c>
      <c r="I12" s="53">
        <v>23895431344.75</v>
      </c>
      <c r="J12" s="27">
        <f t="shared" si="3"/>
        <v>0.94472232618599306</v>
      </c>
      <c r="K12" s="26">
        <v>30724485513</v>
      </c>
      <c r="L12" s="53">
        <v>27630805349.330002</v>
      </c>
      <c r="M12" s="27">
        <f t="shared" si="4"/>
        <v>0.89930896768438917</v>
      </c>
      <c r="N12" s="26">
        <v>34419920711</v>
      </c>
      <c r="O12" s="53">
        <v>32239130563.549999</v>
      </c>
      <c r="P12" s="27">
        <f t="shared" si="5"/>
        <v>0.9366416278015115</v>
      </c>
      <c r="Q12" s="26">
        <v>43519676733</v>
      </c>
      <c r="R12" s="53">
        <v>43102297080.740005</v>
      </c>
      <c r="S12" s="27">
        <v>0.99040940366306751</v>
      </c>
      <c r="T12" s="26">
        <v>48144507000</v>
      </c>
      <c r="U12" s="53">
        <v>47973246229.989998</v>
      </c>
      <c r="V12" s="27">
        <v>0.99644277653502611</v>
      </c>
      <c r="W12" s="26">
        <v>56928181323</v>
      </c>
      <c r="X12" s="53">
        <v>56262641353</v>
      </c>
      <c r="Y12" s="27">
        <v>0.98830912995052755</v>
      </c>
      <c r="Z12" s="26">
        <v>55409389095</v>
      </c>
      <c r="AA12" s="53">
        <v>55124680753</v>
      </c>
      <c r="AB12" s="27">
        <v>0.99486173107752796</v>
      </c>
      <c r="AC12" s="26">
        <v>56096462935</v>
      </c>
      <c r="AD12" s="53">
        <v>55928273193</v>
      </c>
      <c r="AE12" s="27">
        <v>0.99700177634738063</v>
      </c>
      <c r="AF12" s="26">
        <v>60153403000</v>
      </c>
      <c r="AG12" s="6">
        <v>60153403000</v>
      </c>
      <c r="AH12" s="6">
        <v>57562071683</v>
      </c>
      <c r="AI12" s="38">
        <f t="shared" si="6"/>
        <v>0.95692128478583327</v>
      </c>
      <c r="AJ12" s="6">
        <v>51859564524</v>
      </c>
      <c r="AK12" s="38">
        <f t="shared" si="7"/>
        <v>0.86212187403595442</v>
      </c>
      <c r="AL12" s="5">
        <v>68729864000</v>
      </c>
      <c r="AM12" s="6">
        <v>68729864000</v>
      </c>
      <c r="AN12" s="6">
        <v>59911686829</v>
      </c>
      <c r="AO12" s="38">
        <f t="shared" si="8"/>
        <v>0.87169802677042985</v>
      </c>
      <c r="AP12" s="6">
        <v>51366765866</v>
      </c>
      <c r="AQ12" s="38">
        <f t="shared" si="9"/>
        <v>0.74737185375486848</v>
      </c>
      <c r="AR12" s="5">
        <v>71905581000</v>
      </c>
      <c r="AS12" s="6">
        <v>71905581000</v>
      </c>
      <c r="AT12" s="6">
        <v>65422481864</v>
      </c>
      <c r="AU12" s="38">
        <f t="shared" si="10"/>
        <v>0.90983872119745479</v>
      </c>
      <c r="AV12" s="6">
        <v>59323527765</v>
      </c>
      <c r="AW12" s="38">
        <f t="shared" si="11"/>
        <v>0.82501979595992692</v>
      </c>
      <c r="AX12" s="5">
        <v>75439899000</v>
      </c>
      <c r="AY12" s="6">
        <v>75439899000</v>
      </c>
      <c r="AZ12" s="6">
        <v>65984962990</v>
      </c>
      <c r="BA12" s="38">
        <f t="shared" si="12"/>
        <v>0.87466929124600235</v>
      </c>
      <c r="BB12" s="6">
        <v>59341708956</v>
      </c>
      <c r="BC12" s="38">
        <f t="shared" si="13"/>
        <v>0.78660907215689668</v>
      </c>
      <c r="BD12" s="5">
        <v>83224313000</v>
      </c>
      <c r="BE12" s="6">
        <v>76938938332</v>
      </c>
      <c r="BF12" s="6">
        <v>60140069414</v>
      </c>
      <c r="BG12" s="38">
        <f t="shared" si="14"/>
        <v>0.7816597254629245</v>
      </c>
      <c r="BH12" s="6">
        <v>53049952153</v>
      </c>
      <c r="BI12" s="38">
        <f t="shared" si="15"/>
        <v>0.68950720276492006</v>
      </c>
      <c r="BJ12" s="5">
        <v>68805005000</v>
      </c>
      <c r="BK12" s="6">
        <v>68805005000</v>
      </c>
      <c r="BL12" s="6">
        <v>58365757569</v>
      </c>
      <c r="BM12" s="38">
        <f t="shared" si="16"/>
        <v>0.848277789806134</v>
      </c>
      <c r="BN12" s="6">
        <v>51938415792</v>
      </c>
      <c r="BO12" s="38">
        <f t="shared" si="17"/>
        <v>0.75486392003023617</v>
      </c>
      <c r="BP12" s="5">
        <v>72843861000</v>
      </c>
      <c r="BQ12" s="6">
        <v>71647861000</v>
      </c>
      <c r="BR12" s="6">
        <v>69309856421</v>
      </c>
      <c r="BS12" s="38">
        <f t="shared" si="18"/>
        <v>0.96736811753528829</v>
      </c>
      <c r="BT12" s="6">
        <v>66391550515</v>
      </c>
      <c r="BU12" s="38">
        <f t="shared" si="19"/>
        <v>0.92663688194404015</v>
      </c>
      <c r="BV12" s="5">
        <v>87789219000</v>
      </c>
      <c r="BW12" s="6">
        <v>87776219000</v>
      </c>
      <c r="BX12" s="6">
        <v>85989998523</v>
      </c>
      <c r="BY12" s="38">
        <f t="shared" si="20"/>
        <v>0.97965029141890925</v>
      </c>
      <c r="BZ12" s="6">
        <v>82389138460</v>
      </c>
      <c r="CA12" s="38">
        <f t="shared" si="21"/>
        <v>0.93862710650592052</v>
      </c>
      <c r="CB12" s="5">
        <v>96610625000</v>
      </c>
      <c r="CC12" s="6">
        <v>94884732429</v>
      </c>
      <c r="CD12" s="6">
        <v>91812967372</v>
      </c>
      <c r="CE12" s="38">
        <f t="shared" si="22"/>
        <v>0.96762635064288627</v>
      </c>
      <c r="CF12" s="6">
        <v>88203113832</v>
      </c>
      <c r="CG12" s="7">
        <f t="shared" si="23"/>
        <v>0.92958173115996612</v>
      </c>
      <c r="CH12" s="5">
        <v>96538449000</v>
      </c>
      <c r="CI12" s="6">
        <v>101588878151</v>
      </c>
      <c r="CJ12" s="6">
        <v>98072249445</v>
      </c>
      <c r="CK12" s="38">
        <f t="shared" si="24"/>
        <v>0.96538372339565615</v>
      </c>
      <c r="CL12" s="6">
        <v>94678511227</v>
      </c>
      <c r="CM12" s="7">
        <f t="shared" si="25"/>
        <v>0.93197713125910742</v>
      </c>
      <c r="CN12" s="5">
        <v>107907955000</v>
      </c>
      <c r="CO12" s="6">
        <v>107907955000</v>
      </c>
      <c r="CP12" s="6">
        <v>100312484189</v>
      </c>
      <c r="CQ12" s="38">
        <f t="shared" si="26"/>
        <v>0.92961157672759154</v>
      </c>
      <c r="CR12" s="6">
        <v>96075791474</v>
      </c>
      <c r="CS12" s="7">
        <f t="shared" si="27"/>
        <v>0.89034947862740976</v>
      </c>
      <c r="CT12" s="5">
        <v>128390219282</v>
      </c>
      <c r="CU12" s="6">
        <v>99289400088</v>
      </c>
      <c r="CV12" s="7">
        <f t="shared" si="28"/>
        <v>0.77334084047257434</v>
      </c>
      <c r="CW12" s="5">
        <v>128390219282</v>
      </c>
      <c r="CX12" s="6">
        <v>105053228922</v>
      </c>
      <c r="CY12" s="7">
        <f t="shared" si="29"/>
        <v>0.81823389281124326</v>
      </c>
      <c r="CZ12" s="5">
        <v>128390219282</v>
      </c>
      <c r="DA12" s="6">
        <v>111734565271</v>
      </c>
      <c r="DB12" s="7">
        <f t="shared" si="30"/>
        <v>0.87027318666372055</v>
      </c>
      <c r="DC12" s="5">
        <v>116851419000</v>
      </c>
      <c r="DD12" s="6">
        <v>128390219282</v>
      </c>
      <c r="DE12" s="6">
        <v>128220482209</v>
      </c>
      <c r="DF12" s="38">
        <f t="shared" si="31"/>
        <v>0.99867795947425575</v>
      </c>
      <c r="DG12" s="6">
        <v>124543429286</v>
      </c>
      <c r="DH12" s="7">
        <f t="shared" si="32"/>
        <v>0.97003829405765873</v>
      </c>
      <c r="DI12" s="41">
        <v>149558863000</v>
      </c>
      <c r="DJ12" s="82">
        <f t="shared" si="33"/>
        <v>0</v>
      </c>
      <c r="DK12" s="81">
        <v>149558863000</v>
      </c>
      <c r="DL12" s="6">
        <v>149558863000</v>
      </c>
      <c r="DM12" s="6">
        <v>149558863000</v>
      </c>
      <c r="DN12" s="6">
        <v>17558356312</v>
      </c>
      <c r="DO12" s="38">
        <v>0.11740097483891677</v>
      </c>
      <c r="DP12" s="6">
        <v>4629790763</v>
      </c>
      <c r="DQ12" s="7">
        <f t="shared" si="34"/>
        <v>3.0956311582818065E-2</v>
      </c>
      <c r="DR12" s="6">
        <v>149558863000</v>
      </c>
      <c r="DS12" s="6">
        <v>149558863000</v>
      </c>
      <c r="DT12" s="6">
        <v>24127522650</v>
      </c>
      <c r="DU12" s="38">
        <f t="shared" si="35"/>
        <v>0.16132459264550575</v>
      </c>
      <c r="DV12" s="6">
        <v>11696912898</v>
      </c>
      <c r="DW12" s="7">
        <f t="shared" si="36"/>
        <v>7.8209426465083512E-2</v>
      </c>
      <c r="DX12" s="6">
        <v>149558863000</v>
      </c>
      <c r="DY12" s="6">
        <v>149558863000</v>
      </c>
      <c r="DZ12" s="6">
        <v>35785605887</v>
      </c>
      <c r="EA12" s="38">
        <f t="shared" si="37"/>
        <v>0.23927439116062282</v>
      </c>
      <c r="EB12" s="6">
        <v>19762307719</v>
      </c>
      <c r="EC12" s="7">
        <f t="shared" si="38"/>
        <v>0.13213732254035657</v>
      </c>
      <c r="ED12" s="6">
        <v>149558863000</v>
      </c>
      <c r="EE12" s="6">
        <v>149558863000</v>
      </c>
      <c r="EF12" s="6">
        <v>42231317519</v>
      </c>
      <c r="EG12" s="38">
        <f t="shared" si="39"/>
        <v>0.28237254999056793</v>
      </c>
      <c r="EH12" s="6">
        <v>28616615243</v>
      </c>
      <c r="EI12" s="7">
        <f t="shared" si="40"/>
        <v>0.19134014975093785</v>
      </c>
      <c r="EJ12" s="6">
        <v>149558863000</v>
      </c>
      <c r="EK12" s="6">
        <v>147002587487</v>
      </c>
      <c r="EL12" s="6">
        <v>50379530162</v>
      </c>
      <c r="EM12" s="38">
        <f t="shared" si="41"/>
        <v>0.34271185986066577</v>
      </c>
      <c r="EN12" s="6">
        <v>37938568207</v>
      </c>
      <c r="EO12" s="7">
        <f t="shared" si="42"/>
        <v>0.25808095527811747</v>
      </c>
      <c r="EP12" s="6">
        <v>149558863000</v>
      </c>
      <c r="EQ12" s="6">
        <v>147002587487</v>
      </c>
      <c r="ER12" s="6">
        <v>62426114866</v>
      </c>
      <c r="ES12" s="38">
        <f t="shared" si="43"/>
        <v>0.42465997322340043</v>
      </c>
      <c r="ET12" s="6">
        <v>51190619564</v>
      </c>
      <c r="EU12" s="7">
        <f t="shared" si="44"/>
        <v>0.34822937772117096</v>
      </c>
      <c r="EV12" s="340">
        <v>149558863000</v>
      </c>
      <c r="EW12" s="340">
        <v>147002587487</v>
      </c>
      <c r="EX12" s="340">
        <v>74189402988</v>
      </c>
      <c r="EY12" s="38">
        <f t="shared" si="45"/>
        <v>0.50468093287514992</v>
      </c>
      <c r="EZ12" s="340">
        <v>60441689498</v>
      </c>
      <c r="FA12" s="7">
        <f t="shared" si="46"/>
        <v>0.41116071853731889</v>
      </c>
      <c r="FB12" s="340">
        <v>149558863000</v>
      </c>
      <c r="FC12" s="340">
        <v>147002587487</v>
      </c>
      <c r="FD12" s="340">
        <v>83611007901</v>
      </c>
      <c r="FE12" s="38">
        <f t="shared" si="47"/>
        <v>0.56877235516955804</v>
      </c>
      <c r="FF12" s="340">
        <v>68770571860</v>
      </c>
      <c r="FG12" s="7">
        <f t="shared" si="48"/>
        <v>0.46781878493180701</v>
      </c>
      <c r="FH12" s="340">
        <v>149558863000</v>
      </c>
      <c r="FI12" s="340">
        <v>142695250709</v>
      </c>
      <c r="FJ12" s="340">
        <v>94242964943</v>
      </c>
      <c r="FK12" s="38">
        <v>0.66044920538519336</v>
      </c>
      <c r="FL12" s="340">
        <v>78718583077</v>
      </c>
      <c r="FM12" s="7">
        <v>0.55165524210424965</v>
      </c>
      <c r="FN12" s="41">
        <v>153273896000</v>
      </c>
      <c r="FO12" s="81"/>
      <c r="FP12" s="387">
        <v>153273896000</v>
      </c>
      <c r="FQ12" s="340">
        <v>149558863000</v>
      </c>
      <c r="FR12" s="340">
        <v>142695250709</v>
      </c>
      <c r="FS12" s="340">
        <v>102581233495</v>
      </c>
      <c r="FT12" s="38">
        <v>0.71888330540303014</v>
      </c>
      <c r="FU12" s="340">
        <v>87761586344</v>
      </c>
      <c r="FV12" s="7">
        <v>0.61502808192946223</v>
      </c>
      <c r="FW12" s="340">
        <v>149558863000</v>
      </c>
      <c r="FX12" s="340">
        <v>142695250709</v>
      </c>
      <c r="FY12" s="340">
        <v>109602668481</v>
      </c>
      <c r="FZ12" s="38">
        <v>0.76808911254176171</v>
      </c>
      <c r="GA12" s="340">
        <v>95983266732</v>
      </c>
      <c r="GB12" s="7">
        <v>0.67264513888930844</v>
      </c>
      <c r="GC12" s="340">
        <v>149558863000</v>
      </c>
      <c r="GD12" s="340">
        <v>130746453059</v>
      </c>
      <c r="GE12" s="340">
        <v>128982367698</v>
      </c>
      <c r="GF12" s="38">
        <v>0.98650758533232297</v>
      </c>
      <c r="GG12" s="340">
        <v>124841522856</v>
      </c>
      <c r="GH12" s="7">
        <v>0.95483678474753442</v>
      </c>
      <c r="GI12" s="340">
        <v>153273896000</v>
      </c>
      <c r="GJ12" s="340">
        <v>153273896000</v>
      </c>
      <c r="GK12" s="340">
        <v>28842689476</v>
      </c>
      <c r="GL12" s="38">
        <v>0.18817744070392783</v>
      </c>
      <c r="GM12" s="340">
        <v>3574330777</v>
      </c>
      <c r="GN12" s="7">
        <v>2.3319892494935993E-2</v>
      </c>
      <c r="GO12" s="340">
        <v>153273896000</v>
      </c>
      <c r="GP12" s="340">
        <v>153273896000</v>
      </c>
      <c r="GQ12" s="340">
        <v>37037385491</v>
      </c>
      <c r="GR12" s="38">
        <f t="shared" si="49"/>
        <v>0.24164183502584158</v>
      </c>
      <c r="GS12" s="340">
        <v>10688510421</v>
      </c>
      <c r="GT12" s="7">
        <v>2.3319892494935993E-2</v>
      </c>
      <c r="GU12" s="340">
        <v>153273896000</v>
      </c>
      <c r="GV12" s="340">
        <v>153273896000</v>
      </c>
      <c r="GW12" s="340">
        <v>42853922980</v>
      </c>
      <c r="GX12" s="38">
        <v>0.27959048538832731</v>
      </c>
      <c r="GY12" s="340">
        <v>19455212251</v>
      </c>
      <c r="GZ12" s="7">
        <v>0.12693102190734423</v>
      </c>
      <c r="HA12" s="340">
        <v>153273896000</v>
      </c>
      <c r="HB12" s="340">
        <v>153273896000</v>
      </c>
      <c r="HC12" s="340">
        <v>52026918152</v>
      </c>
      <c r="HD12" s="38">
        <v>0.33943756575483669</v>
      </c>
      <c r="HE12" s="340">
        <v>28773055797</v>
      </c>
      <c r="HF12" s="7">
        <v>0.18772313190890638</v>
      </c>
      <c r="HG12" s="340">
        <v>153273896000</v>
      </c>
      <c r="HH12" s="340">
        <v>153273896000</v>
      </c>
      <c r="HI12" s="340">
        <v>57611259410</v>
      </c>
      <c r="HJ12" s="38">
        <v>0.37587130563967658</v>
      </c>
      <c r="HK12" s="340">
        <v>37463925310</v>
      </c>
      <c r="HL12" s="7">
        <v>0.24442469518749624</v>
      </c>
      <c r="HM12" s="340">
        <v>153273896000</v>
      </c>
      <c r="HN12" s="340">
        <v>153273896000</v>
      </c>
      <c r="HO12" s="340">
        <v>71232715406</v>
      </c>
      <c r="HP12" s="38">
        <v>0.46474133733770295</v>
      </c>
      <c r="HQ12" s="340">
        <v>50988140097</v>
      </c>
      <c r="HR12" s="7">
        <v>0.33266029916144363</v>
      </c>
      <c r="HS12" s="15">
        <f t="shared" si="0"/>
        <v>0</v>
      </c>
      <c r="HT12" s="15">
        <f t="shared" si="50"/>
        <v>0</v>
      </c>
    </row>
    <row r="13" spans="1:228" ht="14.25" customHeight="1" x14ac:dyDescent="0.35">
      <c r="A13" s="9" t="s">
        <v>78</v>
      </c>
      <c r="B13" s="26">
        <v>20517725987</v>
      </c>
      <c r="C13" s="53">
        <v>20488552604.810001</v>
      </c>
      <c r="D13" s="27">
        <f t="shared" si="1"/>
        <v>0.99857813764505465</v>
      </c>
      <c r="E13" s="26">
        <v>25319665480</v>
      </c>
      <c r="F13" s="53">
        <v>24401145777.619999</v>
      </c>
      <c r="G13" s="27">
        <f t="shared" si="2"/>
        <v>0.96372307117937484</v>
      </c>
      <c r="H13" s="26">
        <v>19899523425</v>
      </c>
      <c r="I13" s="53">
        <v>19720725049</v>
      </c>
      <c r="J13" s="27">
        <f t="shared" si="3"/>
        <v>0.99101494180632621</v>
      </c>
      <c r="K13" s="26">
        <v>32273000000</v>
      </c>
      <c r="L13" s="53">
        <v>32017429584</v>
      </c>
      <c r="M13" s="27">
        <f t="shared" si="4"/>
        <v>0.99208098360858921</v>
      </c>
      <c r="N13" s="26">
        <v>47925767000</v>
      </c>
      <c r="O13" s="53">
        <v>47376279410.720001</v>
      </c>
      <c r="P13" s="27">
        <f t="shared" si="5"/>
        <v>0.98853461042616175</v>
      </c>
      <c r="Q13" s="26">
        <v>42531730721</v>
      </c>
      <c r="R13" s="53">
        <v>41903294483.590004</v>
      </c>
      <c r="S13" s="27">
        <v>0.98522429661909539</v>
      </c>
      <c r="T13" s="26">
        <v>36254125000</v>
      </c>
      <c r="U13" s="53">
        <v>35859474180.809998</v>
      </c>
      <c r="V13" s="27">
        <v>0.98911431956529083</v>
      </c>
      <c r="W13" s="26">
        <v>59869955000</v>
      </c>
      <c r="X13" s="53">
        <v>59698541409.32</v>
      </c>
      <c r="Y13" s="27">
        <v>0.99713690129414667</v>
      </c>
      <c r="Z13" s="26">
        <v>66255386564</v>
      </c>
      <c r="AA13" s="53">
        <v>66068251918</v>
      </c>
      <c r="AB13" s="27">
        <v>0.99717555574414718</v>
      </c>
      <c r="AC13" s="26">
        <v>51970355774</v>
      </c>
      <c r="AD13" s="53">
        <v>51119848846</v>
      </c>
      <c r="AE13" s="27">
        <v>0.98363476802624672</v>
      </c>
      <c r="AF13" s="26">
        <v>47230242000</v>
      </c>
      <c r="AG13" s="6">
        <v>42878501626</v>
      </c>
      <c r="AH13" s="6">
        <v>34992473585</v>
      </c>
      <c r="AI13" s="38">
        <f t="shared" si="6"/>
        <v>0.8160843373263259</v>
      </c>
      <c r="AJ13" s="6">
        <v>27638108820</v>
      </c>
      <c r="AK13" s="38">
        <f t="shared" si="7"/>
        <v>0.6445679716392243</v>
      </c>
      <c r="AL13" s="5">
        <v>172119920000</v>
      </c>
      <c r="AM13" s="6">
        <v>144966932505</v>
      </c>
      <c r="AN13" s="6">
        <v>137796165933</v>
      </c>
      <c r="AO13" s="38">
        <f t="shared" si="8"/>
        <v>0.95053515689343382</v>
      </c>
      <c r="AP13" s="6">
        <v>77117983939</v>
      </c>
      <c r="AQ13" s="38">
        <f t="shared" si="9"/>
        <v>0.53196948163568369</v>
      </c>
      <c r="AR13" s="5">
        <v>121671297000</v>
      </c>
      <c r="AS13" s="6">
        <v>121671297000</v>
      </c>
      <c r="AT13" s="6">
        <v>115296795738</v>
      </c>
      <c r="AU13" s="38">
        <f t="shared" si="10"/>
        <v>0.94760883282110486</v>
      </c>
      <c r="AV13" s="6">
        <v>82086194875</v>
      </c>
      <c r="AW13" s="38">
        <f t="shared" si="11"/>
        <v>0.67465537804696862</v>
      </c>
      <c r="AX13" s="5">
        <v>104038000000</v>
      </c>
      <c r="AY13" s="6">
        <v>104038000000</v>
      </c>
      <c r="AZ13" s="6">
        <v>98791667001</v>
      </c>
      <c r="BA13" s="38">
        <f t="shared" si="12"/>
        <v>0.94957291567504176</v>
      </c>
      <c r="BB13" s="6">
        <v>76778282800</v>
      </c>
      <c r="BC13" s="38">
        <f t="shared" si="13"/>
        <v>0.73798307157000331</v>
      </c>
      <c r="BD13" s="5">
        <v>85497094000</v>
      </c>
      <c r="BE13" s="6">
        <v>83395450087</v>
      </c>
      <c r="BF13" s="6">
        <v>70120245266</v>
      </c>
      <c r="BG13" s="38">
        <f t="shared" si="14"/>
        <v>0.84081619792025808</v>
      </c>
      <c r="BH13" s="6">
        <v>50496626577</v>
      </c>
      <c r="BI13" s="38">
        <f t="shared" si="15"/>
        <v>0.60550817250006794</v>
      </c>
      <c r="BJ13" s="5">
        <v>117337213000</v>
      </c>
      <c r="BK13" s="6">
        <v>117337213000</v>
      </c>
      <c r="BL13" s="6">
        <v>114166644911</v>
      </c>
      <c r="BM13" s="38">
        <f t="shared" si="16"/>
        <v>0.97297900633620815</v>
      </c>
      <c r="BN13" s="6">
        <v>84323132454</v>
      </c>
      <c r="BO13" s="38">
        <f t="shared" si="17"/>
        <v>0.71863929863410003</v>
      </c>
      <c r="BP13" s="5">
        <v>118159927000</v>
      </c>
      <c r="BQ13" s="6">
        <v>118473356493</v>
      </c>
      <c r="BR13" s="6">
        <v>117405564656</v>
      </c>
      <c r="BS13" s="38">
        <f t="shared" si="18"/>
        <v>0.99098707195770985</v>
      </c>
      <c r="BT13" s="6">
        <v>97532923592</v>
      </c>
      <c r="BU13" s="38">
        <f t="shared" si="19"/>
        <v>0.82324774513974996</v>
      </c>
      <c r="BV13" s="5">
        <v>134471277000</v>
      </c>
      <c r="BW13" s="6">
        <v>134471277000</v>
      </c>
      <c r="BX13" s="6">
        <v>133803740815</v>
      </c>
      <c r="BY13" s="38">
        <f t="shared" si="20"/>
        <v>0.9950358455731777</v>
      </c>
      <c r="BZ13" s="6">
        <v>113369660029</v>
      </c>
      <c r="CA13" s="38">
        <f t="shared" si="21"/>
        <v>0.84307714300207026</v>
      </c>
      <c r="CB13" s="5">
        <v>107707652000</v>
      </c>
      <c r="CC13" s="6">
        <v>99564019024</v>
      </c>
      <c r="CD13" s="6">
        <v>98683776415</v>
      </c>
      <c r="CE13" s="38">
        <f t="shared" si="22"/>
        <v>0.99115902895816388</v>
      </c>
      <c r="CF13" s="6">
        <v>83586556104</v>
      </c>
      <c r="CG13" s="7">
        <f t="shared" si="23"/>
        <v>0.83952573352680127</v>
      </c>
      <c r="CH13" s="5">
        <v>94103410000</v>
      </c>
      <c r="CI13" s="6">
        <v>91652980849</v>
      </c>
      <c r="CJ13" s="6">
        <v>91381856445</v>
      </c>
      <c r="CK13" s="38">
        <f t="shared" si="24"/>
        <v>0.99704183757594655</v>
      </c>
      <c r="CL13" s="6">
        <v>81951142922</v>
      </c>
      <c r="CM13" s="7">
        <f t="shared" si="25"/>
        <v>0.89414596407961944</v>
      </c>
      <c r="CN13" s="5">
        <v>96724570000</v>
      </c>
      <c r="CO13" s="6">
        <v>105650570000</v>
      </c>
      <c r="CP13" s="6">
        <v>105563723600</v>
      </c>
      <c r="CQ13" s="38">
        <f t="shared" si="26"/>
        <v>0.99917798455796314</v>
      </c>
      <c r="CR13" s="6">
        <v>93312639548</v>
      </c>
      <c r="CS13" s="7">
        <f t="shared" si="27"/>
        <v>0.88321946155141429</v>
      </c>
      <c r="CT13" s="5">
        <v>82804934052</v>
      </c>
      <c r="CU13" s="6">
        <v>79594437515</v>
      </c>
      <c r="CV13" s="7">
        <f t="shared" si="28"/>
        <v>0.96122819764600176</v>
      </c>
      <c r="CW13" s="5">
        <v>82804934052</v>
      </c>
      <c r="CX13" s="6">
        <v>80712025719</v>
      </c>
      <c r="CY13" s="7">
        <f t="shared" si="29"/>
        <v>0.97472483545864919</v>
      </c>
      <c r="CZ13" s="5">
        <v>82804934052</v>
      </c>
      <c r="DA13" s="6">
        <v>81888222926</v>
      </c>
      <c r="DB13" s="7">
        <f t="shared" si="30"/>
        <v>0.98892926929421476</v>
      </c>
      <c r="DC13" s="5">
        <v>81558450000</v>
      </c>
      <c r="DD13" s="6">
        <v>82804934052</v>
      </c>
      <c r="DE13" s="6">
        <v>82717481311</v>
      </c>
      <c r="DF13" s="38">
        <f t="shared" si="31"/>
        <v>0.99894387041060762</v>
      </c>
      <c r="DG13" s="6">
        <v>74536354613</v>
      </c>
      <c r="DH13" s="7">
        <f t="shared" si="32"/>
        <v>0.90014387990687272</v>
      </c>
      <c r="DI13" s="41">
        <v>88286022000</v>
      </c>
      <c r="DJ13" s="82">
        <f t="shared" si="33"/>
        <v>0</v>
      </c>
      <c r="DK13" s="81">
        <v>88286022000</v>
      </c>
      <c r="DL13" s="6">
        <v>88286022000</v>
      </c>
      <c r="DM13" s="6">
        <v>88286022000</v>
      </c>
      <c r="DN13" s="6">
        <v>4302670520</v>
      </c>
      <c r="DO13" s="38">
        <v>4.873558036174741E-2</v>
      </c>
      <c r="DP13" s="6">
        <v>0</v>
      </c>
      <c r="DQ13" s="7">
        <f t="shared" si="34"/>
        <v>0</v>
      </c>
      <c r="DR13" s="6">
        <v>88286022000</v>
      </c>
      <c r="DS13" s="6">
        <v>88286022000</v>
      </c>
      <c r="DT13" s="6">
        <v>11252348617</v>
      </c>
      <c r="DU13" s="38">
        <f t="shared" si="35"/>
        <v>0.12745334269336545</v>
      </c>
      <c r="DV13" s="6">
        <v>753702534</v>
      </c>
      <c r="DW13" s="7">
        <f t="shared" si="36"/>
        <v>8.5370539630837596E-3</v>
      </c>
      <c r="DX13" s="6">
        <v>88286022000</v>
      </c>
      <c r="DY13" s="6">
        <v>88286022000</v>
      </c>
      <c r="DZ13" s="6">
        <v>22250964070</v>
      </c>
      <c r="EA13" s="38">
        <f t="shared" si="37"/>
        <v>0.25203269516436022</v>
      </c>
      <c r="EB13" s="6">
        <v>2720451060</v>
      </c>
      <c r="EC13" s="7">
        <f t="shared" si="38"/>
        <v>3.0814063182051626E-2</v>
      </c>
      <c r="ED13" s="6">
        <v>88286022000</v>
      </c>
      <c r="EE13" s="6">
        <v>88286022000</v>
      </c>
      <c r="EF13" s="6">
        <v>31043252196</v>
      </c>
      <c r="EG13" s="38">
        <f t="shared" si="39"/>
        <v>0.35162137213521749</v>
      </c>
      <c r="EH13" s="6">
        <v>7012546880</v>
      </c>
      <c r="EI13" s="7">
        <f t="shared" si="40"/>
        <v>7.9429865805936986E-2</v>
      </c>
      <c r="EJ13" s="6">
        <v>88286022000</v>
      </c>
      <c r="EK13" s="6">
        <v>88286022000</v>
      </c>
      <c r="EL13" s="6">
        <v>41381751985</v>
      </c>
      <c r="EM13" s="38">
        <f t="shared" si="41"/>
        <v>0.4687237124014943</v>
      </c>
      <c r="EN13" s="6">
        <v>11988030920</v>
      </c>
      <c r="EO13" s="7">
        <f t="shared" si="42"/>
        <v>0.13578628471900117</v>
      </c>
      <c r="EP13" s="6">
        <v>88286022000</v>
      </c>
      <c r="EQ13" s="6">
        <v>88286022000</v>
      </c>
      <c r="ER13" s="6">
        <v>41381751985</v>
      </c>
      <c r="ES13" s="38">
        <f t="shared" si="43"/>
        <v>0.4687237124014943</v>
      </c>
      <c r="ET13" s="6">
        <v>18230491765</v>
      </c>
      <c r="EU13" s="7">
        <f t="shared" si="44"/>
        <v>0.20649352357273498</v>
      </c>
      <c r="EV13" s="340">
        <v>88286022000</v>
      </c>
      <c r="EW13" s="340">
        <v>88286022000</v>
      </c>
      <c r="EX13" s="340">
        <v>55437196790</v>
      </c>
      <c r="EY13" s="38">
        <f t="shared" si="45"/>
        <v>0.62792722487824859</v>
      </c>
      <c r="EZ13" s="340">
        <v>23592763075</v>
      </c>
      <c r="FA13" s="7">
        <f t="shared" si="46"/>
        <v>0.26723101279837935</v>
      </c>
      <c r="FB13" s="340">
        <v>88286022000</v>
      </c>
      <c r="FC13" s="340">
        <v>88286022000</v>
      </c>
      <c r="FD13" s="340">
        <v>65444066397</v>
      </c>
      <c r="FE13" s="38">
        <f t="shared" si="47"/>
        <v>0.74127324931459704</v>
      </c>
      <c r="FF13" s="340">
        <v>28973515519</v>
      </c>
      <c r="FG13" s="7">
        <f t="shared" si="48"/>
        <v>0.32817783452741817</v>
      </c>
      <c r="FH13" s="340">
        <v>88286022000</v>
      </c>
      <c r="FI13" s="340">
        <v>88004818429</v>
      </c>
      <c r="FJ13" s="340">
        <v>68778533215</v>
      </c>
      <c r="FK13" s="38">
        <v>0.78153144842277844</v>
      </c>
      <c r="FL13" s="340">
        <v>36819771334</v>
      </c>
      <c r="FM13" s="7">
        <v>0.41838358389098018</v>
      </c>
      <c r="FN13" s="41">
        <v>113197556000</v>
      </c>
      <c r="FO13" s="81"/>
      <c r="FP13" s="387">
        <v>113197556000</v>
      </c>
      <c r="FQ13" s="340">
        <v>88286022000</v>
      </c>
      <c r="FR13" s="340">
        <v>88004818429</v>
      </c>
      <c r="FS13" s="340">
        <v>74625684220</v>
      </c>
      <c r="FT13" s="38">
        <v>0.84797270822399418</v>
      </c>
      <c r="FU13" s="340">
        <v>43368438084</v>
      </c>
      <c r="FV13" s="7">
        <v>0.49279617705237955</v>
      </c>
      <c r="FW13" s="340">
        <v>88286022000</v>
      </c>
      <c r="FX13" s="340">
        <v>88004818429</v>
      </c>
      <c r="FY13" s="340">
        <v>78955432163</v>
      </c>
      <c r="FZ13" s="38">
        <v>0.89717169551004972</v>
      </c>
      <c r="GA13" s="340">
        <v>51976549390</v>
      </c>
      <c r="GB13" s="7">
        <v>0.59061026791315219</v>
      </c>
      <c r="GC13" s="340">
        <v>88286022000</v>
      </c>
      <c r="GD13" s="340">
        <v>88004818429</v>
      </c>
      <c r="GE13" s="340">
        <v>86332735571</v>
      </c>
      <c r="GF13" s="38">
        <v>0.98100009876903504</v>
      </c>
      <c r="GG13" s="340">
        <v>71395464910</v>
      </c>
      <c r="GH13" s="7">
        <v>0.81126768038956876</v>
      </c>
      <c r="GI13" s="340">
        <v>113197556000</v>
      </c>
      <c r="GJ13" s="340">
        <v>113197556000</v>
      </c>
      <c r="GK13" s="340">
        <v>25042795424</v>
      </c>
      <c r="GL13" s="38">
        <v>0.22123088438411162</v>
      </c>
      <c r="GM13" s="340">
        <v>0</v>
      </c>
      <c r="GN13" s="7">
        <v>0</v>
      </c>
      <c r="GO13" s="340">
        <v>113197556000</v>
      </c>
      <c r="GP13" s="340">
        <v>113197556000</v>
      </c>
      <c r="GQ13" s="340">
        <v>49757430787</v>
      </c>
      <c r="GR13" s="38">
        <f t="shared" si="49"/>
        <v>0.439562765710242</v>
      </c>
      <c r="GS13" s="340">
        <v>1070998697</v>
      </c>
      <c r="GT13" s="7">
        <v>0</v>
      </c>
      <c r="GU13" s="340">
        <v>113197556000</v>
      </c>
      <c r="GV13" s="340">
        <v>113197556000</v>
      </c>
      <c r="GW13" s="340">
        <v>53040589488</v>
      </c>
      <c r="GX13" s="38">
        <v>0.46856656064199831</v>
      </c>
      <c r="GY13" s="340">
        <v>5038606159</v>
      </c>
      <c r="GZ13" s="7">
        <v>4.4511616125351684E-2</v>
      </c>
      <c r="HA13" s="340">
        <v>113197556000</v>
      </c>
      <c r="HB13" s="340">
        <v>113197556000</v>
      </c>
      <c r="HC13" s="340">
        <v>54890130701</v>
      </c>
      <c r="HD13" s="38">
        <v>0.48490561669900362</v>
      </c>
      <c r="HE13" s="340">
        <v>10787972239</v>
      </c>
      <c r="HF13" s="7">
        <v>9.5302165702234778E-2</v>
      </c>
      <c r="HG13" s="340">
        <v>113197556000</v>
      </c>
      <c r="HH13" s="340">
        <v>113197556000</v>
      </c>
      <c r="HI13" s="340">
        <v>62565420718</v>
      </c>
      <c r="HJ13" s="38">
        <v>0.55270999594726233</v>
      </c>
      <c r="HK13" s="340">
        <v>17441573846</v>
      </c>
      <c r="HL13" s="7">
        <v>0.15408083409504</v>
      </c>
      <c r="HM13" s="340">
        <v>113197556000</v>
      </c>
      <c r="HN13" s="340">
        <v>113197556000</v>
      </c>
      <c r="HO13" s="340">
        <v>72378875445</v>
      </c>
      <c r="HP13" s="38">
        <v>0.6394031638368588</v>
      </c>
      <c r="HQ13" s="340">
        <v>22842456210</v>
      </c>
      <c r="HR13" s="7">
        <v>0.20179283914928339</v>
      </c>
      <c r="HS13" s="15">
        <f t="shared" si="0"/>
        <v>0</v>
      </c>
      <c r="HT13" s="15">
        <f t="shared" si="50"/>
        <v>0</v>
      </c>
    </row>
    <row r="14" spans="1:228" s="14" customFormat="1" ht="14.25" customHeight="1" x14ac:dyDescent="0.35">
      <c r="A14" s="8" t="s">
        <v>28</v>
      </c>
      <c r="B14" s="32">
        <f>+B15+B16</f>
        <v>5868369792</v>
      </c>
      <c r="C14" s="31">
        <f>+C15+C16</f>
        <v>5813809006</v>
      </c>
      <c r="D14" s="62">
        <f t="shared" ref="D14" si="54">+C14/B14</f>
        <v>0.99070256511878652</v>
      </c>
      <c r="E14" s="32">
        <f>+E15+E16</f>
        <v>6773155789</v>
      </c>
      <c r="F14" s="31">
        <f>+F15+F16</f>
        <v>6481024989</v>
      </c>
      <c r="G14" s="62">
        <f t="shared" ref="G14" si="55">+F14/E14</f>
        <v>0.95686932220362664</v>
      </c>
      <c r="H14" s="32">
        <v>7141386099</v>
      </c>
      <c r="I14" s="31">
        <v>6881479628.6700001</v>
      </c>
      <c r="J14" s="62">
        <f t="shared" si="3"/>
        <v>0.96360559886736918</v>
      </c>
      <c r="K14" s="32">
        <v>9850027002</v>
      </c>
      <c r="L14" s="31">
        <v>9637372888</v>
      </c>
      <c r="M14" s="62">
        <f t="shared" si="4"/>
        <v>0.9784108090305923</v>
      </c>
      <c r="N14" s="32">
        <v>10927434564</v>
      </c>
      <c r="O14" s="31">
        <v>10631039678.51</v>
      </c>
      <c r="P14" s="62">
        <f t="shared" si="5"/>
        <v>0.9728760777514549</v>
      </c>
      <c r="Q14" s="32">
        <v>11661000197</v>
      </c>
      <c r="R14" s="31">
        <v>11255278407.639999</v>
      </c>
      <c r="S14" s="62">
        <v>0.9652069477312607</v>
      </c>
      <c r="T14" s="32">
        <v>9733693000</v>
      </c>
      <c r="U14" s="31">
        <v>9221765247</v>
      </c>
      <c r="V14" s="62">
        <v>0.94740662634418404</v>
      </c>
      <c r="W14" s="32">
        <v>9426992000</v>
      </c>
      <c r="X14" s="31">
        <v>9130474311</v>
      </c>
      <c r="Y14" s="62">
        <v>0.96854588515615581</v>
      </c>
      <c r="Z14" s="32">
        <v>10268232000</v>
      </c>
      <c r="AA14" s="31">
        <v>9980349320</v>
      </c>
      <c r="AB14" s="62">
        <v>0.97196375383805123</v>
      </c>
      <c r="AC14" s="32">
        <v>10517764000</v>
      </c>
      <c r="AD14" s="31">
        <v>10180192006</v>
      </c>
      <c r="AE14" s="62">
        <v>0.96790458561344406</v>
      </c>
      <c r="AF14" s="32">
        <v>10933963000</v>
      </c>
      <c r="AG14" s="1">
        <v>11933963000</v>
      </c>
      <c r="AH14" s="1">
        <v>11137787060</v>
      </c>
      <c r="AI14" s="122">
        <f t="shared" si="6"/>
        <v>0.9332848660583245</v>
      </c>
      <c r="AJ14" s="1">
        <v>10889290996.6</v>
      </c>
      <c r="AK14" s="122">
        <f t="shared" si="7"/>
        <v>0.9124622723063579</v>
      </c>
      <c r="AL14" s="3">
        <v>17140000000</v>
      </c>
      <c r="AM14" s="1">
        <v>17140000000</v>
      </c>
      <c r="AN14" s="1">
        <v>16008906700</v>
      </c>
      <c r="AO14" s="122">
        <f t="shared" si="8"/>
        <v>0.93400855892648771</v>
      </c>
      <c r="AP14" s="1">
        <v>14023614326</v>
      </c>
      <c r="AQ14" s="122">
        <f t="shared" si="9"/>
        <v>0.81818053243873978</v>
      </c>
      <c r="AR14" s="3">
        <v>17019654000</v>
      </c>
      <c r="AS14" s="1">
        <v>17019654000</v>
      </c>
      <c r="AT14" s="1">
        <v>15777011433</v>
      </c>
      <c r="AU14" s="122">
        <f t="shared" si="10"/>
        <v>0.92698778911721702</v>
      </c>
      <c r="AV14" s="1">
        <v>14968128308</v>
      </c>
      <c r="AW14" s="122">
        <f t="shared" si="11"/>
        <v>0.8794613749492205</v>
      </c>
      <c r="AX14" s="3">
        <v>17565708000</v>
      </c>
      <c r="AY14" s="1">
        <v>17565708000</v>
      </c>
      <c r="AZ14" s="1">
        <v>16959480481</v>
      </c>
      <c r="BA14" s="122">
        <f t="shared" si="12"/>
        <v>0.96548801112941196</v>
      </c>
      <c r="BB14" s="1">
        <v>16353433806</v>
      </c>
      <c r="BC14" s="122">
        <f t="shared" si="13"/>
        <v>0.93098631754552674</v>
      </c>
      <c r="BD14" s="3">
        <v>18580912000</v>
      </c>
      <c r="BE14" s="1">
        <v>18580912000</v>
      </c>
      <c r="BF14" s="1">
        <v>15927583328</v>
      </c>
      <c r="BG14" s="122">
        <f t="shared" si="14"/>
        <v>0.85720137569135468</v>
      </c>
      <c r="BH14" s="1">
        <v>15213376249</v>
      </c>
      <c r="BI14" s="122">
        <f t="shared" si="15"/>
        <v>0.81876369948902405</v>
      </c>
      <c r="BJ14" s="3">
        <v>21618808000</v>
      </c>
      <c r="BK14" s="1">
        <v>21618808000</v>
      </c>
      <c r="BL14" s="1">
        <v>20488560525</v>
      </c>
      <c r="BM14" s="122">
        <f t="shared" si="16"/>
        <v>0.94771925098738097</v>
      </c>
      <c r="BN14" s="1">
        <v>19969942106</v>
      </c>
      <c r="BO14" s="122">
        <f t="shared" si="17"/>
        <v>0.92373002739096444</v>
      </c>
      <c r="BP14" s="3">
        <v>20746492000</v>
      </c>
      <c r="BQ14" s="1">
        <v>20746492000</v>
      </c>
      <c r="BR14" s="1">
        <v>20468954578</v>
      </c>
      <c r="BS14" s="122">
        <f t="shared" si="18"/>
        <v>0.98662244094085882</v>
      </c>
      <c r="BT14" s="1">
        <v>19929312781</v>
      </c>
      <c r="BU14" s="122">
        <f t="shared" si="19"/>
        <v>0.96061120988550741</v>
      </c>
      <c r="BV14" s="3">
        <v>22029243000</v>
      </c>
      <c r="BW14" s="1">
        <v>22029243000</v>
      </c>
      <c r="BX14" s="1">
        <v>21516303158</v>
      </c>
      <c r="BY14" s="122">
        <f t="shared" si="20"/>
        <v>0.97671550302477483</v>
      </c>
      <c r="BZ14" s="1">
        <v>20742178014</v>
      </c>
      <c r="CA14" s="122">
        <f t="shared" si="21"/>
        <v>0.94157470658433429</v>
      </c>
      <c r="CB14" s="3">
        <v>22986370000</v>
      </c>
      <c r="CC14" s="1">
        <v>22986370000</v>
      </c>
      <c r="CD14" s="1">
        <v>21428305253</v>
      </c>
      <c r="CE14" s="122">
        <f t="shared" si="22"/>
        <v>0.93221788620821822</v>
      </c>
      <c r="CF14" s="1">
        <v>20710229389</v>
      </c>
      <c r="CG14" s="4">
        <f t="shared" si="23"/>
        <v>0.90097868384612267</v>
      </c>
      <c r="CH14" s="3">
        <v>22688054000</v>
      </c>
      <c r="CI14" s="1">
        <v>22688054000</v>
      </c>
      <c r="CJ14" s="1">
        <v>21856038992</v>
      </c>
      <c r="CK14" s="122">
        <f t="shared" si="24"/>
        <v>0.96332805766417873</v>
      </c>
      <c r="CL14" s="1">
        <v>21362794944</v>
      </c>
      <c r="CM14" s="4">
        <f t="shared" si="25"/>
        <v>0.94158780404877385</v>
      </c>
      <c r="CN14" s="3">
        <v>23949978000</v>
      </c>
      <c r="CO14" s="1">
        <v>23949978000</v>
      </c>
      <c r="CP14" s="1">
        <v>22959086192</v>
      </c>
      <c r="CQ14" s="122">
        <f t="shared" si="26"/>
        <v>0.95862660884281392</v>
      </c>
      <c r="CR14" s="1">
        <v>22023274667</v>
      </c>
      <c r="CS14" s="4">
        <f t="shared" si="27"/>
        <v>0.91955302284620055</v>
      </c>
      <c r="CT14" s="3">
        <v>26322434000</v>
      </c>
      <c r="CU14" s="1">
        <v>19688498346</v>
      </c>
      <c r="CV14" s="4">
        <f t="shared" si="28"/>
        <v>0.74797407967667429</v>
      </c>
      <c r="CW14" s="3">
        <v>26322434000</v>
      </c>
      <c r="CX14" s="1">
        <v>21058763676</v>
      </c>
      <c r="CY14" s="4">
        <f t="shared" si="29"/>
        <v>0.80003101825613843</v>
      </c>
      <c r="CZ14" s="3">
        <v>27199396000</v>
      </c>
      <c r="DA14" s="1">
        <v>22711128730</v>
      </c>
      <c r="DB14" s="4">
        <f t="shared" si="30"/>
        <v>0.8349865096269049</v>
      </c>
      <c r="DC14" s="3">
        <v>25310434000</v>
      </c>
      <c r="DD14" s="1">
        <v>27199396000</v>
      </c>
      <c r="DE14" s="1">
        <v>26445414511</v>
      </c>
      <c r="DF14" s="122">
        <f t="shared" si="31"/>
        <v>0.9722794767574986</v>
      </c>
      <c r="DG14" s="1">
        <v>25451933469</v>
      </c>
      <c r="DH14" s="4">
        <f t="shared" si="32"/>
        <v>0.93575362735996048</v>
      </c>
      <c r="DI14" s="40">
        <v>32953220000</v>
      </c>
      <c r="DJ14" s="82">
        <f t="shared" si="33"/>
        <v>0</v>
      </c>
      <c r="DK14" s="82">
        <v>32953220000</v>
      </c>
      <c r="DL14" s="1">
        <v>32953220000</v>
      </c>
      <c r="DM14" s="1">
        <v>32953220000</v>
      </c>
      <c r="DN14" s="1">
        <v>5314007626</v>
      </c>
      <c r="DO14" s="122">
        <v>0.16125913115622692</v>
      </c>
      <c r="DP14" s="1">
        <v>626495951</v>
      </c>
      <c r="DQ14" s="4">
        <f t="shared" si="34"/>
        <v>1.9011676279283178E-2</v>
      </c>
      <c r="DR14" s="1">
        <v>32953220000</v>
      </c>
      <c r="DS14" s="1">
        <v>32953220000</v>
      </c>
      <c r="DT14" s="1">
        <v>7746911651</v>
      </c>
      <c r="DU14" s="122">
        <f t="shared" si="35"/>
        <v>0.23508815378284731</v>
      </c>
      <c r="DV14" s="1">
        <v>2001118645</v>
      </c>
      <c r="DW14" s="4">
        <f t="shared" si="36"/>
        <v>6.0726042705386604E-2</v>
      </c>
      <c r="DX14" s="1">
        <v>32953220000</v>
      </c>
      <c r="DY14" s="1">
        <v>32953220000</v>
      </c>
      <c r="DZ14" s="1">
        <v>9479525839</v>
      </c>
      <c r="EA14" s="122">
        <f t="shared" si="37"/>
        <v>0.28766614731428369</v>
      </c>
      <c r="EB14" s="1">
        <v>3957484158</v>
      </c>
      <c r="EC14" s="4">
        <f t="shared" si="38"/>
        <v>0.12009400471334819</v>
      </c>
      <c r="ED14" s="1">
        <v>32953220000</v>
      </c>
      <c r="EE14" s="1">
        <v>32953220000</v>
      </c>
      <c r="EF14" s="1">
        <v>11262237764</v>
      </c>
      <c r="EG14" s="122">
        <f t="shared" si="39"/>
        <v>0.34176440918368522</v>
      </c>
      <c r="EH14" s="1">
        <v>6068011030</v>
      </c>
      <c r="EI14" s="4">
        <f t="shared" si="40"/>
        <v>0.18414015474056861</v>
      </c>
      <c r="EJ14" s="1">
        <v>32953220000</v>
      </c>
      <c r="EK14" s="1">
        <v>32953220000</v>
      </c>
      <c r="EL14" s="1">
        <v>12584113692</v>
      </c>
      <c r="EM14" s="122">
        <f t="shared" si="41"/>
        <v>0.3818781197103045</v>
      </c>
      <c r="EN14" s="1">
        <v>8343587644</v>
      </c>
      <c r="EO14" s="4">
        <f t="shared" si="42"/>
        <v>0.25319491218157131</v>
      </c>
      <c r="EP14" s="1">
        <v>32953220000</v>
      </c>
      <c r="EQ14" s="1">
        <v>32953220000</v>
      </c>
      <c r="ER14" s="1">
        <v>15802711738</v>
      </c>
      <c r="ES14" s="122">
        <f t="shared" si="43"/>
        <v>0.47954985090986557</v>
      </c>
      <c r="ET14" s="1">
        <v>11668564890</v>
      </c>
      <c r="EU14" s="4">
        <f t="shared" si="44"/>
        <v>0.3540948317038517</v>
      </c>
      <c r="EV14" s="339">
        <v>32953220000</v>
      </c>
      <c r="EW14" s="339">
        <v>32953220000</v>
      </c>
      <c r="EX14" s="339">
        <v>18697931302</v>
      </c>
      <c r="EY14" s="122">
        <f t="shared" si="45"/>
        <v>0.56740832313200351</v>
      </c>
      <c r="EZ14" s="339">
        <v>14350801510</v>
      </c>
      <c r="FA14" s="4">
        <f t="shared" si="46"/>
        <v>0.43549011325752079</v>
      </c>
      <c r="FB14" s="339">
        <v>32953220000</v>
      </c>
      <c r="FC14" s="339">
        <v>32953220000</v>
      </c>
      <c r="FD14" s="339">
        <v>21622865795</v>
      </c>
      <c r="FE14" s="122">
        <f t="shared" si="47"/>
        <v>0.65616852601961206</v>
      </c>
      <c r="FF14" s="339">
        <v>16689267201</v>
      </c>
      <c r="FG14" s="4">
        <f t="shared" si="48"/>
        <v>0.50645330565571434</v>
      </c>
      <c r="FH14" s="339">
        <v>32953220000</v>
      </c>
      <c r="FI14" s="339">
        <v>32953220000</v>
      </c>
      <c r="FJ14" s="339">
        <v>23444791876</v>
      </c>
      <c r="FK14" s="122">
        <v>0.71145678255417832</v>
      </c>
      <c r="FL14" s="339">
        <v>18798947438</v>
      </c>
      <c r="FM14" s="4">
        <v>0.57047376365648028</v>
      </c>
      <c r="FN14" s="40">
        <v>35423895000</v>
      </c>
      <c r="FO14" s="82"/>
      <c r="FP14" s="386">
        <v>35423895000</v>
      </c>
      <c r="FQ14" s="339">
        <v>32953220000</v>
      </c>
      <c r="FR14" s="339">
        <v>32953220000</v>
      </c>
      <c r="FS14" s="339">
        <v>25702544279</v>
      </c>
      <c r="FT14" s="122">
        <v>0.77997064563038154</v>
      </c>
      <c r="FU14" s="339">
        <v>21438864307</v>
      </c>
      <c r="FV14" s="4">
        <v>0.65058480800965734</v>
      </c>
      <c r="FW14" s="339">
        <v>32953220000</v>
      </c>
      <c r="FX14" s="339">
        <v>32953220000</v>
      </c>
      <c r="FY14" s="339">
        <v>27357581980</v>
      </c>
      <c r="FZ14" s="122">
        <v>0.83019449935393264</v>
      </c>
      <c r="GA14" s="339">
        <v>23585042354</v>
      </c>
      <c r="GB14" s="4">
        <v>0.71571283030914734</v>
      </c>
      <c r="GC14" s="339">
        <v>32953220000</v>
      </c>
      <c r="GD14" s="339">
        <v>32953220000</v>
      </c>
      <c r="GE14" s="339">
        <v>31852081093</v>
      </c>
      <c r="GF14" s="122">
        <v>0.96658478573565798</v>
      </c>
      <c r="GG14" s="339">
        <v>30316926979</v>
      </c>
      <c r="GH14" s="4">
        <v>0.91999892511262937</v>
      </c>
      <c r="GI14" s="339">
        <v>35423895000</v>
      </c>
      <c r="GJ14" s="339">
        <v>35423895000</v>
      </c>
      <c r="GK14" s="339">
        <v>5578023555</v>
      </c>
      <c r="GL14" s="122">
        <v>0.15746499799076302</v>
      </c>
      <c r="GM14" s="339">
        <v>489229146</v>
      </c>
      <c r="GN14" s="4">
        <v>1.3810710143534469E-2</v>
      </c>
      <c r="GO14" s="339">
        <v>35423895000</v>
      </c>
      <c r="GP14" s="339">
        <v>35423895000</v>
      </c>
      <c r="GQ14" s="339">
        <v>10142664541</v>
      </c>
      <c r="GR14" s="122">
        <f t="shared" si="49"/>
        <v>0.28632267967709368</v>
      </c>
      <c r="GS14" s="339">
        <v>1640247336</v>
      </c>
      <c r="GT14" s="4">
        <v>1.3810710143534469E-2</v>
      </c>
      <c r="GU14" s="339">
        <v>35423895000</v>
      </c>
      <c r="GV14" s="339">
        <v>35423895000</v>
      </c>
      <c r="GW14" s="339">
        <v>12756715682</v>
      </c>
      <c r="GX14" s="122">
        <v>0.36011612167436696</v>
      </c>
      <c r="GY14" s="339">
        <v>3578223301</v>
      </c>
      <c r="GZ14" s="4">
        <v>0.10101157145480473</v>
      </c>
      <c r="HA14" s="339">
        <v>35423895000</v>
      </c>
      <c r="HB14" s="339">
        <v>35423895000</v>
      </c>
      <c r="HC14" s="339">
        <v>14716505764</v>
      </c>
      <c r="HD14" s="122">
        <v>0.4154400797540756</v>
      </c>
      <c r="HE14" s="339">
        <v>5687529143</v>
      </c>
      <c r="HF14" s="4">
        <v>0.16055628956104348</v>
      </c>
      <c r="HG14" s="339">
        <v>35423895000</v>
      </c>
      <c r="HH14" s="339">
        <v>35423895000</v>
      </c>
      <c r="HI14" s="339">
        <v>16913343707</v>
      </c>
      <c r="HJ14" s="122">
        <v>0.47745578816219958</v>
      </c>
      <c r="HK14" s="339">
        <v>7937644333</v>
      </c>
      <c r="HL14" s="4">
        <v>0.22407598975211507</v>
      </c>
      <c r="HM14" s="339">
        <v>35423895000</v>
      </c>
      <c r="HN14" s="339">
        <v>35423895000</v>
      </c>
      <c r="HO14" s="339">
        <v>19983827330</v>
      </c>
      <c r="HP14" s="122">
        <v>0.56413410580626444</v>
      </c>
      <c r="HQ14" s="339">
        <v>11347642591</v>
      </c>
      <c r="HR14" s="4">
        <v>0.3203386468653433</v>
      </c>
      <c r="HS14" s="15">
        <f t="shared" si="0"/>
        <v>0</v>
      </c>
      <c r="HT14" s="15">
        <f t="shared" si="50"/>
        <v>0</v>
      </c>
    </row>
    <row r="15" spans="1:228" ht="14.25" customHeight="1" x14ac:dyDescent="0.35">
      <c r="A15" s="9" t="s">
        <v>76</v>
      </c>
      <c r="B15" s="26">
        <v>5018369792</v>
      </c>
      <c r="C15" s="53">
        <v>4963809006</v>
      </c>
      <c r="D15" s="27">
        <f t="shared" si="1"/>
        <v>0.98912778685879676</v>
      </c>
      <c r="E15" s="26">
        <v>5423155789</v>
      </c>
      <c r="F15" s="53">
        <v>5131024989</v>
      </c>
      <c r="G15" s="27">
        <f t="shared" si="2"/>
        <v>0.94613269259338995</v>
      </c>
      <c r="H15" s="26">
        <v>5861386099</v>
      </c>
      <c r="I15" s="53">
        <v>5648519816</v>
      </c>
      <c r="J15" s="27">
        <f t="shared" si="3"/>
        <v>0.96368328593192032</v>
      </c>
      <c r="K15" s="26">
        <v>6157527002</v>
      </c>
      <c r="L15" s="53">
        <v>5955673367</v>
      </c>
      <c r="M15" s="27">
        <f t="shared" si="4"/>
        <v>0.96721839223207029</v>
      </c>
      <c r="N15" s="26">
        <v>7087059564</v>
      </c>
      <c r="O15" s="53">
        <v>6827851711.5100002</v>
      </c>
      <c r="P15" s="27">
        <f t="shared" si="5"/>
        <v>0.96342519063806198</v>
      </c>
      <c r="Q15" s="26">
        <v>7261000197</v>
      </c>
      <c r="R15" s="53">
        <v>6868613914.6400003</v>
      </c>
      <c r="S15" s="27">
        <v>0.94595974773253411</v>
      </c>
      <c r="T15" s="26">
        <v>7718493000</v>
      </c>
      <c r="U15" s="53">
        <v>7238173495</v>
      </c>
      <c r="V15" s="27">
        <v>0.93777029984998372</v>
      </c>
      <c r="W15" s="26">
        <v>7926992000</v>
      </c>
      <c r="X15" s="53">
        <v>7636432843</v>
      </c>
      <c r="Y15" s="27">
        <v>0.96334559729592262</v>
      </c>
      <c r="Z15" s="26">
        <v>8258414000</v>
      </c>
      <c r="AA15" s="53">
        <v>7980106797</v>
      </c>
      <c r="AB15" s="27">
        <v>0.9663001633243381</v>
      </c>
      <c r="AC15" s="26">
        <v>8507764000</v>
      </c>
      <c r="AD15" s="53">
        <v>8179282935</v>
      </c>
      <c r="AE15" s="27">
        <v>0.96139043525419843</v>
      </c>
      <c r="AF15" s="26">
        <v>10433963000</v>
      </c>
      <c r="AG15" s="6">
        <v>11433963000</v>
      </c>
      <c r="AH15" s="6">
        <v>10676580436</v>
      </c>
      <c r="AI15" s="38">
        <f t="shared" si="6"/>
        <v>0.93376027506823311</v>
      </c>
      <c r="AJ15" s="6">
        <v>10515012372.6</v>
      </c>
      <c r="AK15" s="38">
        <f t="shared" si="7"/>
        <v>0.91962973577927443</v>
      </c>
      <c r="AL15" s="5">
        <v>15640000000</v>
      </c>
      <c r="AM15" s="6">
        <v>15640000000</v>
      </c>
      <c r="AN15" s="6">
        <v>14523679826</v>
      </c>
      <c r="AO15" s="38">
        <f t="shared" si="8"/>
        <v>0.92862402979539638</v>
      </c>
      <c r="AP15" s="6">
        <v>12964233241</v>
      </c>
      <c r="AQ15" s="38">
        <f t="shared" si="9"/>
        <v>0.82891516886189254</v>
      </c>
      <c r="AR15" s="5">
        <v>15831935000</v>
      </c>
      <c r="AS15" s="6">
        <v>15831935000</v>
      </c>
      <c r="AT15" s="6">
        <v>14593231612</v>
      </c>
      <c r="AU15" s="38">
        <f t="shared" si="10"/>
        <v>0.9217591919117909</v>
      </c>
      <c r="AV15" s="6">
        <v>13933423657</v>
      </c>
      <c r="AW15" s="38">
        <f t="shared" si="11"/>
        <v>0.88008342991554733</v>
      </c>
      <c r="AX15" s="5">
        <v>16377989000</v>
      </c>
      <c r="AY15" s="6">
        <v>16377989000</v>
      </c>
      <c r="AZ15" s="6">
        <v>15789540162</v>
      </c>
      <c r="BA15" s="38">
        <f t="shared" si="12"/>
        <v>0.96407075142131304</v>
      </c>
      <c r="BB15" s="6">
        <v>15187316495</v>
      </c>
      <c r="BC15" s="38">
        <f t="shared" si="13"/>
        <v>0.92730044543319701</v>
      </c>
      <c r="BD15" s="5">
        <v>17365912000</v>
      </c>
      <c r="BE15" s="6">
        <v>17365912000</v>
      </c>
      <c r="BF15" s="6">
        <v>15020675162</v>
      </c>
      <c r="BG15" s="38">
        <f t="shared" si="14"/>
        <v>0.86495170319877235</v>
      </c>
      <c r="BH15" s="6">
        <v>14345349700</v>
      </c>
      <c r="BI15" s="38">
        <f t="shared" si="15"/>
        <v>0.82606371033090575</v>
      </c>
      <c r="BJ15" s="5">
        <v>18433514000</v>
      </c>
      <c r="BK15" s="6">
        <v>18433514000</v>
      </c>
      <c r="BL15" s="6">
        <v>17470713673</v>
      </c>
      <c r="BM15" s="38">
        <f t="shared" si="16"/>
        <v>0.94776902944278552</v>
      </c>
      <c r="BN15" s="6">
        <v>17021243245</v>
      </c>
      <c r="BO15" s="38">
        <f t="shared" si="17"/>
        <v>0.923385700903257</v>
      </c>
      <c r="BP15" s="5">
        <v>19512600000</v>
      </c>
      <c r="BQ15" s="6">
        <v>19512600000</v>
      </c>
      <c r="BR15" s="6">
        <v>19235398898</v>
      </c>
      <c r="BS15" s="38">
        <f t="shared" si="18"/>
        <v>0.98579373830243022</v>
      </c>
      <c r="BT15" s="6">
        <v>18703650026</v>
      </c>
      <c r="BU15" s="38">
        <f t="shared" si="19"/>
        <v>0.95854217408238784</v>
      </c>
      <c r="BV15" s="5">
        <v>20290893000</v>
      </c>
      <c r="BW15" s="6">
        <v>20290893000</v>
      </c>
      <c r="BX15" s="6">
        <v>19780427170</v>
      </c>
      <c r="BY15" s="38">
        <f t="shared" si="20"/>
        <v>0.97484261387608717</v>
      </c>
      <c r="BZ15" s="6">
        <v>19083772119</v>
      </c>
      <c r="CA15" s="38">
        <f t="shared" si="21"/>
        <v>0.94050922840113538</v>
      </c>
      <c r="CB15" s="5">
        <v>21244083000</v>
      </c>
      <c r="CC15" s="6">
        <v>21244083000</v>
      </c>
      <c r="CD15" s="6">
        <v>19790496025</v>
      </c>
      <c r="CE15" s="38">
        <f t="shared" si="22"/>
        <v>0.93157685483529695</v>
      </c>
      <c r="CF15" s="6">
        <v>19087420161</v>
      </c>
      <c r="CG15" s="7">
        <f t="shared" si="23"/>
        <v>0.89848171657962361</v>
      </c>
      <c r="CH15" s="5">
        <v>20806235000</v>
      </c>
      <c r="CI15" s="6">
        <v>20806235000</v>
      </c>
      <c r="CJ15" s="6">
        <v>19990744289</v>
      </c>
      <c r="CK15" s="38">
        <f t="shared" si="24"/>
        <v>0.96080546475611761</v>
      </c>
      <c r="CL15" s="6">
        <v>19622939720</v>
      </c>
      <c r="CM15" s="7">
        <f t="shared" si="25"/>
        <v>0.94312785181941861</v>
      </c>
      <c r="CN15" s="5">
        <v>21449978000</v>
      </c>
      <c r="CO15" s="6">
        <v>21449978000</v>
      </c>
      <c r="CP15" s="6">
        <v>20490204003</v>
      </c>
      <c r="CQ15" s="38">
        <f t="shared" si="26"/>
        <v>0.95525524562309572</v>
      </c>
      <c r="CR15" s="6">
        <v>19731337031</v>
      </c>
      <c r="CS15" s="7">
        <f t="shared" si="27"/>
        <v>0.91987679572445247</v>
      </c>
      <c r="CT15" s="5">
        <v>24499007000</v>
      </c>
      <c r="CU15" s="6">
        <v>18106472192</v>
      </c>
      <c r="CV15" s="7">
        <f t="shared" si="28"/>
        <v>0.73906963625097133</v>
      </c>
      <c r="CW15" s="5">
        <v>24499007000</v>
      </c>
      <c r="CX15" s="6">
        <v>19476753480</v>
      </c>
      <c r="CY15" s="7">
        <f t="shared" si="29"/>
        <v>0.79500175170365073</v>
      </c>
      <c r="CZ15" s="5">
        <v>25375969000</v>
      </c>
      <c r="DA15" s="6">
        <v>20944991166</v>
      </c>
      <c r="DB15" s="7">
        <f t="shared" si="30"/>
        <v>0.82538685186760752</v>
      </c>
      <c r="DC15" s="5">
        <v>23487007000</v>
      </c>
      <c r="DD15" s="6">
        <v>25375969000</v>
      </c>
      <c r="DE15" s="6">
        <v>24667017104</v>
      </c>
      <c r="DF15" s="38">
        <f t="shared" si="31"/>
        <v>0.97206207589550575</v>
      </c>
      <c r="DG15" s="6">
        <v>23702768813</v>
      </c>
      <c r="DH15" s="7">
        <f t="shared" si="32"/>
        <v>0.93406359430057628</v>
      </c>
      <c r="DI15" s="41">
        <v>29927564000</v>
      </c>
      <c r="DJ15" s="82">
        <f t="shared" si="33"/>
        <v>0</v>
      </c>
      <c r="DK15" s="81">
        <v>29927564000</v>
      </c>
      <c r="DL15" s="6">
        <v>29927564000</v>
      </c>
      <c r="DM15" s="6">
        <v>29927564000</v>
      </c>
      <c r="DN15" s="6">
        <v>4325117271</v>
      </c>
      <c r="DO15" s="38">
        <v>0.14451952290537246</v>
      </c>
      <c r="DP15" s="6">
        <v>626495951</v>
      </c>
      <c r="DQ15" s="7">
        <f t="shared" si="34"/>
        <v>2.0933743588352195E-2</v>
      </c>
      <c r="DR15" s="6">
        <v>29927564000</v>
      </c>
      <c r="DS15" s="6">
        <v>29927564000</v>
      </c>
      <c r="DT15" s="6">
        <v>6546276296</v>
      </c>
      <c r="DU15" s="38">
        <f t="shared" si="35"/>
        <v>0.21873735851003442</v>
      </c>
      <c r="DV15" s="6">
        <v>1915316490</v>
      </c>
      <c r="DW15" s="7">
        <f t="shared" si="36"/>
        <v>6.3998409292517086E-2</v>
      </c>
      <c r="DX15" s="6">
        <v>29927564000</v>
      </c>
      <c r="DY15" s="6">
        <v>29927564000</v>
      </c>
      <c r="DZ15" s="6">
        <v>8278890484</v>
      </c>
      <c r="EA15" s="38">
        <f t="shared" si="37"/>
        <v>0.27663095078503547</v>
      </c>
      <c r="EB15" s="6">
        <v>3667081554</v>
      </c>
      <c r="EC15" s="7">
        <f t="shared" si="38"/>
        <v>0.12253190917910993</v>
      </c>
      <c r="ED15" s="6">
        <v>29927564000</v>
      </c>
      <c r="EE15" s="6">
        <v>29927564000</v>
      </c>
      <c r="EF15" s="6">
        <v>9977902409</v>
      </c>
      <c r="EG15" s="38">
        <f t="shared" si="39"/>
        <v>0.33340175662142096</v>
      </c>
      <c r="EH15" s="6">
        <v>5545182478</v>
      </c>
      <c r="EI15" s="7">
        <f t="shared" si="40"/>
        <v>0.18528679708111226</v>
      </c>
      <c r="EJ15" s="6">
        <v>29927564000</v>
      </c>
      <c r="EK15" s="6">
        <v>29927564000</v>
      </c>
      <c r="EL15" s="6">
        <v>11283276837</v>
      </c>
      <c r="EM15" s="38">
        <f t="shared" si="41"/>
        <v>0.37701955418088823</v>
      </c>
      <c r="EN15" s="6">
        <v>7569486477</v>
      </c>
      <c r="EO15" s="7">
        <f t="shared" si="42"/>
        <v>0.25292691637047371</v>
      </c>
      <c r="EP15" s="6">
        <v>29927564000</v>
      </c>
      <c r="EQ15" s="6">
        <v>29927564000</v>
      </c>
      <c r="ER15" s="6">
        <v>14501874883</v>
      </c>
      <c r="ES15" s="38">
        <f t="shared" si="43"/>
        <v>0.48456582978153517</v>
      </c>
      <c r="ET15" s="6">
        <v>10606137775</v>
      </c>
      <c r="EU15" s="7">
        <f t="shared" si="44"/>
        <v>0.35439362104446592</v>
      </c>
      <c r="EV15" s="340">
        <v>29927564000</v>
      </c>
      <c r="EW15" s="340">
        <v>29927564000</v>
      </c>
      <c r="EX15" s="340">
        <v>17397094447</v>
      </c>
      <c r="EY15" s="38">
        <f t="shared" si="45"/>
        <v>0.58130673271636812</v>
      </c>
      <c r="EZ15" s="340">
        <v>13082271782</v>
      </c>
      <c r="FA15" s="7">
        <f t="shared" si="46"/>
        <v>0.43713119390539101</v>
      </c>
      <c r="FB15" s="340">
        <v>29927564000</v>
      </c>
      <c r="FC15" s="340">
        <v>29927564000</v>
      </c>
      <c r="FD15" s="340">
        <v>19489827275</v>
      </c>
      <c r="FE15" s="38">
        <f t="shared" si="47"/>
        <v>0.6512333337588051</v>
      </c>
      <c r="FF15" s="340">
        <v>15403915180</v>
      </c>
      <c r="FG15" s="7">
        <f t="shared" si="48"/>
        <v>0.51470661561361963</v>
      </c>
      <c r="FH15" s="340">
        <v>29927564000</v>
      </c>
      <c r="FI15" s="340">
        <v>29927564000</v>
      </c>
      <c r="FJ15" s="340">
        <v>21242104300</v>
      </c>
      <c r="FK15" s="38">
        <v>0.70978394031669267</v>
      </c>
      <c r="FL15" s="340">
        <v>17440510528</v>
      </c>
      <c r="FM15" s="7">
        <v>0.58275743819309855</v>
      </c>
      <c r="FN15" s="41">
        <v>32180104000</v>
      </c>
      <c r="FO15" s="81"/>
      <c r="FP15" s="387">
        <v>32180104000</v>
      </c>
      <c r="FQ15" s="340">
        <v>29927564000</v>
      </c>
      <c r="FR15" s="340">
        <v>29927564000</v>
      </c>
      <c r="FS15" s="340">
        <v>23264990469</v>
      </c>
      <c r="FT15" s="38">
        <v>0.77737668421659711</v>
      </c>
      <c r="FU15" s="340">
        <v>19896382830</v>
      </c>
      <c r="FV15" s="7">
        <v>0.66481798618825105</v>
      </c>
      <c r="FW15" s="340">
        <v>29927564000</v>
      </c>
      <c r="FX15" s="340">
        <v>29927564000</v>
      </c>
      <c r="FY15" s="340">
        <v>24871249963</v>
      </c>
      <c r="FZ15" s="38">
        <v>0.83104825915667579</v>
      </c>
      <c r="GA15" s="340">
        <v>21830347877</v>
      </c>
      <c r="GB15" s="7">
        <v>0.72943951859897449</v>
      </c>
      <c r="GC15" s="340">
        <v>29927564000</v>
      </c>
      <c r="GD15" s="340">
        <v>29927564000</v>
      </c>
      <c r="GE15" s="340">
        <v>28838956153</v>
      </c>
      <c r="GF15" s="38">
        <v>0.96362524370510072</v>
      </c>
      <c r="GG15" s="340">
        <v>27805164914</v>
      </c>
      <c r="GH15" s="7">
        <v>0.92908213023953434</v>
      </c>
      <c r="GI15" s="340">
        <v>32180104000</v>
      </c>
      <c r="GJ15" s="340">
        <v>32180104000</v>
      </c>
      <c r="GK15" s="340">
        <v>4807979288</v>
      </c>
      <c r="GL15" s="38">
        <v>0.14940844467127887</v>
      </c>
      <c r="GM15" s="340">
        <v>489229146</v>
      </c>
      <c r="GN15" s="7">
        <v>1.5202845397889329E-2</v>
      </c>
      <c r="GO15" s="340">
        <v>32180104000</v>
      </c>
      <c r="GP15" s="340">
        <v>32180104000</v>
      </c>
      <c r="GQ15" s="340">
        <v>8888119274</v>
      </c>
      <c r="GR15" s="38">
        <f t="shared" si="49"/>
        <v>0.27619920911380524</v>
      </c>
      <c r="GS15" s="340">
        <v>1633904002</v>
      </c>
      <c r="GT15" s="7">
        <v>1.5202845397889329E-2</v>
      </c>
      <c r="GU15" s="340">
        <v>32180104000</v>
      </c>
      <c r="GV15" s="340">
        <v>32180104000</v>
      </c>
      <c r="GW15" s="340">
        <v>11136170415</v>
      </c>
      <c r="GX15" s="38">
        <v>0.34605762663166034</v>
      </c>
      <c r="GY15" s="340">
        <v>3484971767</v>
      </c>
      <c r="GZ15" s="7">
        <v>0.10829585159202718</v>
      </c>
      <c r="HA15" s="340">
        <v>32180104000</v>
      </c>
      <c r="HB15" s="340">
        <v>32180104000</v>
      </c>
      <c r="HC15" s="340">
        <v>12803208163</v>
      </c>
      <c r="HD15" s="38">
        <v>0.39786099395452545</v>
      </c>
      <c r="HE15" s="340">
        <v>5459133276</v>
      </c>
      <c r="HF15" s="7">
        <v>0.16964312097934797</v>
      </c>
      <c r="HG15" s="340">
        <v>32180104000</v>
      </c>
      <c r="HH15" s="340">
        <v>32180104000</v>
      </c>
      <c r="HI15" s="340">
        <v>14907646106</v>
      </c>
      <c r="HJ15" s="38">
        <v>0.46325661675922492</v>
      </c>
      <c r="HK15" s="340">
        <v>7540417499</v>
      </c>
      <c r="HL15" s="7">
        <v>0.23431923958356382</v>
      </c>
      <c r="HM15" s="340">
        <v>32180104000</v>
      </c>
      <c r="HN15" s="340">
        <v>32180104000</v>
      </c>
      <c r="HO15" s="340">
        <v>17510643153</v>
      </c>
      <c r="HP15" s="38">
        <v>0.54414501435421092</v>
      </c>
      <c r="HQ15" s="340">
        <v>10554347514</v>
      </c>
      <c r="HR15" s="7">
        <v>0.32797742089335696</v>
      </c>
      <c r="HS15" s="15">
        <f t="shared" si="0"/>
        <v>0</v>
      </c>
      <c r="HT15" s="15">
        <f t="shared" si="50"/>
        <v>0</v>
      </c>
    </row>
    <row r="16" spans="1:228" ht="14.25" customHeight="1" x14ac:dyDescent="0.35">
      <c r="A16" s="9" t="s">
        <v>78</v>
      </c>
      <c r="B16" s="26">
        <v>850000000</v>
      </c>
      <c r="C16" s="53">
        <v>850000000</v>
      </c>
      <c r="D16" s="27">
        <f t="shared" si="1"/>
        <v>1</v>
      </c>
      <c r="E16" s="26">
        <v>1350000000</v>
      </c>
      <c r="F16" s="53">
        <v>1350000000</v>
      </c>
      <c r="G16" s="27">
        <f t="shared" si="2"/>
        <v>1</v>
      </c>
      <c r="H16" s="26">
        <v>1280000000</v>
      </c>
      <c r="I16" s="53">
        <v>1232959812.6700001</v>
      </c>
      <c r="J16" s="27">
        <f t="shared" si="3"/>
        <v>0.96324985364843752</v>
      </c>
      <c r="K16" s="26">
        <v>3692500000</v>
      </c>
      <c r="L16" s="53">
        <v>3681699521</v>
      </c>
      <c r="M16" s="27">
        <f t="shared" si="4"/>
        <v>0.99707502261340553</v>
      </c>
      <c r="N16" s="26">
        <v>3840375000</v>
      </c>
      <c r="O16" s="53">
        <v>3803187967</v>
      </c>
      <c r="P16" s="27">
        <f t="shared" si="5"/>
        <v>0.99031682244572472</v>
      </c>
      <c r="Q16" s="26">
        <v>4400000000</v>
      </c>
      <c r="R16" s="53">
        <v>4386664493</v>
      </c>
      <c r="S16" s="27">
        <v>0.9969692029545455</v>
      </c>
      <c r="T16" s="26">
        <v>2015200000</v>
      </c>
      <c r="U16" s="53">
        <v>1983591752</v>
      </c>
      <c r="V16" s="27">
        <v>0.98431508138150059</v>
      </c>
      <c r="W16" s="26">
        <v>1500000000</v>
      </c>
      <c r="X16" s="53">
        <v>1494041468</v>
      </c>
      <c r="Y16" s="27">
        <v>0.99602764533333332</v>
      </c>
      <c r="Z16" s="26">
        <v>2009818000</v>
      </c>
      <c r="AA16" s="53">
        <v>2000242523</v>
      </c>
      <c r="AB16" s="27">
        <v>0.99523564969564404</v>
      </c>
      <c r="AC16" s="26">
        <v>2010000000</v>
      </c>
      <c r="AD16" s="53">
        <v>2000909071</v>
      </c>
      <c r="AE16" s="27">
        <v>0.99547714975124379</v>
      </c>
      <c r="AF16" s="26">
        <v>500000000</v>
      </c>
      <c r="AG16" s="6">
        <v>500000000</v>
      </c>
      <c r="AH16" s="6">
        <v>461206624</v>
      </c>
      <c r="AI16" s="38">
        <f t="shared" si="6"/>
        <v>0.92241324800000002</v>
      </c>
      <c r="AJ16" s="6">
        <v>374278624</v>
      </c>
      <c r="AK16" s="38">
        <f t="shared" si="7"/>
        <v>0.74855724800000001</v>
      </c>
      <c r="AL16" s="5">
        <v>1500000000</v>
      </c>
      <c r="AM16" s="6">
        <v>1500000000</v>
      </c>
      <c r="AN16" s="6">
        <v>1485226874</v>
      </c>
      <c r="AO16" s="38">
        <f t="shared" si="8"/>
        <v>0.99015124933333332</v>
      </c>
      <c r="AP16" s="6">
        <v>1059381085</v>
      </c>
      <c r="AQ16" s="38">
        <f t="shared" si="9"/>
        <v>0.70625405666666663</v>
      </c>
      <c r="AR16" s="5">
        <v>1187719000</v>
      </c>
      <c r="AS16" s="6">
        <v>1187719000</v>
      </c>
      <c r="AT16" s="6">
        <v>1183779821</v>
      </c>
      <c r="AU16" s="38">
        <f t="shared" si="10"/>
        <v>0.99668340828091495</v>
      </c>
      <c r="AV16" s="6">
        <v>1034704651</v>
      </c>
      <c r="AW16" s="38">
        <f t="shared" si="11"/>
        <v>0.87116957041185672</v>
      </c>
      <c r="AX16" s="5">
        <v>1187719000</v>
      </c>
      <c r="AY16" s="6">
        <v>1187719000</v>
      </c>
      <c r="AZ16" s="6">
        <v>1169940319</v>
      </c>
      <c r="BA16" s="38">
        <f t="shared" si="12"/>
        <v>0.98503123971242357</v>
      </c>
      <c r="BB16" s="6">
        <v>1166117311</v>
      </c>
      <c r="BC16" s="38">
        <f t="shared" si="13"/>
        <v>0.98181245816560991</v>
      </c>
      <c r="BD16" s="5">
        <v>1215000000</v>
      </c>
      <c r="BE16" s="6">
        <v>1215000000</v>
      </c>
      <c r="BF16" s="6">
        <v>906908166</v>
      </c>
      <c r="BG16" s="38">
        <f t="shared" si="14"/>
        <v>0.74642647407407403</v>
      </c>
      <c r="BH16" s="6">
        <v>868026549</v>
      </c>
      <c r="BI16" s="38">
        <f t="shared" si="15"/>
        <v>0.71442514320987649</v>
      </c>
      <c r="BJ16" s="5">
        <v>3185294000</v>
      </c>
      <c r="BK16" s="6">
        <v>3185294000</v>
      </c>
      <c r="BL16" s="6">
        <v>3017846852</v>
      </c>
      <c r="BM16" s="38">
        <f t="shared" si="16"/>
        <v>0.9474311796650482</v>
      </c>
      <c r="BN16" s="6">
        <v>2948698861</v>
      </c>
      <c r="BO16" s="38">
        <f t="shared" si="17"/>
        <v>0.92572266830000627</v>
      </c>
      <c r="BP16" s="5">
        <v>1233892000</v>
      </c>
      <c r="BQ16" s="6">
        <v>1233892000</v>
      </c>
      <c r="BR16" s="6">
        <v>1233555680</v>
      </c>
      <c r="BS16" s="38">
        <f t="shared" si="18"/>
        <v>0.99972743157423827</v>
      </c>
      <c r="BT16" s="6">
        <v>1225662755</v>
      </c>
      <c r="BU16" s="38">
        <f t="shared" si="19"/>
        <v>0.99333066021985716</v>
      </c>
      <c r="BV16" s="5">
        <v>1738350000</v>
      </c>
      <c r="BW16" s="6">
        <v>1738350000</v>
      </c>
      <c r="BX16" s="6">
        <v>1735875988</v>
      </c>
      <c r="BY16" s="38">
        <f t="shared" si="20"/>
        <v>0.99857680444099295</v>
      </c>
      <c r="BZ16" s="6">
        <v>1658405895</v>
      </c>
      <c r="CA16" s="38">
        <f t="shared" si="21"/>
        <v>0.9540115022866511</v>
      </c>
      <c r="CB16" s="5">
        <v>1742287000</v>
      </c>
      <c r="CC16" s="6">
        <v>1742287000</v>
      </c>
      <c r="CD16" s="6">
        <v>1637809228</v>
      </c>
      <c r="CE16" s="38">
        <f t="shared" si="22"/>
        <v>0.9400341206701307</v>
      </c>
      <c r="CF16" s="6">
        <v>1622809228</v>
      </c>
      <c r="CG16" s="7">
        <f t="shared" si="23"/>
        <v>0.93142474689876009</v>
      </c>
      <c r="CH16" s="5">
        <v>1881819000</v>
      </c>
      <c r="CI16" s="6">
        <v>1881819000</v>
      </c>
      <c r="CJ16" s="6">
        <v>1865294703</v>
      </c>
      <c r="CK16" s="38">
        <f t="shared" si="24"/>
        <v>0.99121897642653201</v>
      </c>
      <c r="CL16" s="6">
        <v>1739855224</v>
      </c>
      <c r="CM16" s="7">
        <f t="shared" si="25"/>
        <v>0.92456034507038132</v>
      </c>
      <c r="CN16" s="5">
        <v>2500000000</v>
      </c>
      <c r="CO16" s="6">
        <v>2500000000</v>
      </c>
      <c r="CP16" s="6">
        <v>2468882189</v>
      </c>
      <c r="CQ16" s="38">
        <f t="shared" si="26"/>
        <v>0.98755287560000005</v>
      </c>
      <c r="CR16" s="6">
        <v>2291937636</v>
      </c>
      <c r="CS16" s="7">
        <f t="shared" si="27"/>
        <v>0.91677505439999996</v>
      </c>
      <c r="CT16" s="5">
        <v>1823427000</v>
      </c>
      <c r="CU16" s="6">
        <v>1582026154</v>
      </c>
      <c r="CV16" s="7">
        <f t="shared" si="28"/>
        <v>0.86761145579175913</v>
      </c>
      <c r="CW16" s="5">
        <v>1823427000</v>
      </c>
      <c r="CX16" s="6">
        <v>1582010196</v>
      </c>
      <c r="CY16" s="7">
        <f t="shared" si="29"/>
        <v>0.86760270413896468</v>
      </c>
      <c r="CZ16" s="5">
        <v>1823427000</v>
      </c>
      <c r="DA16" s="6">
        <v>1766137564</v>
      </c>
      <c r="DB16" s="7">
        <f t="shared" si="30"/>
        <v>0.96858144800970924</v>
      </c>
      <c r="DC16" s="5">
        <v>1823427000</v>
      </c>
      <c r="DD16" s="6">
        <v>1823427000</v>
      </c>
      <c r="DE16" s="6">
        <v>1778397407</v>
      </c>
      <c r="DF16" s="38">
        <f t="shared" si="31"/>
        <v>0.97530496532079436</v>
      </c>
      <c r="DG16" s="6">
        <v>1749164656</v>
      </c>
      <c r="DH16" s="7">
        <f t="shared" si="32"/>
        <v>0.95927320150463935</v>
      </c>
      <c r="DI16" s="41">
        <v>3025656000</v>
      </c>
      <c r="DJ16" s="82">
        <f t="shared" si="33"/>
        <v>0</v>
      </c>
      <c r="DK16" s="81">
        <v>3025656000</v>
      </c>
      <c r="DL16" s="6">
        <v>3025656000</v>
      </c>
      <c r="DM16" s="6">
        <v>3025656000</v>
      </c>
      <c r="DN16" s="6">
        <v>988890355</v>
      </c>
      <c r="DO16" s="38">
        <v>0.32683502519784141</v>
      </c>
      <c r="DP16" s="6">
        <v>0</v>
      </c>
      <c r="DQ16" s="7">
        <f t="shared" si="34"/>
        <v>0</v>
      </c>
      <c r="DR16" s="6">
        <v>3025656000</v>
      </c>
      <c r="DS16" s="6">
        <v>3025656000</v>
      </c>
      <c r="DT16" s="6">
        <v>1200635355</v>
      </c>
      <c r="DU16" s="38">
        <f t="shared" si="35"/>
        <v>0.39681819578960725</v>
      </c>
      <c r="DV16" s="6">
        <v>85802155</v>
      </c>
      <c r="DW16" s="7">
        <f t="shared" si="36"/>
        <v>2.8358199015354024E-2</v>
      </c>
      <c r="DX16" s="6">
        <v>3025656000</v>
      </c>
      <c r="DY16" s="6">
        <v>3025656000</v>
      </c>
      <c r="DZ16" s="6">
        <v>1200635355</v>
      </c>
      <c r="EA16" s="38">
        <f t="shared" si="37"/>
        <v>0.39681819578960725</v>
      </c>
      <c r="EB16" s="6">
        <v>290402604</v>
      </c>
      <c r="EC16" s="7">
        <f t="shared" si="38"/>
        <v>9.5980046641125097E-2</v>
      </c>
      <c r="ED16" s="6">
        <v>3025656000</v>
      </c>
      <c r="EE16" s="6">
        <v>3025656000</v>
      </c>
      <c r="EF16" s="6">
        <v>1284335355</v>
      </c>
      <c r="EG16" s="38">
        <f t="shared" si="39"/>
        <v>0.42448161820114383</v>
      </c>
      <c r="EH16" s="6">
        <v>522828552</v>
      </c>
      <c r="EI16" s="7">
        <f t="shared" si="40"/>
        <v>0.1727984119807407</v>
      </c>
      <c r="EJ16" s="6">
        <v>3025656000</v>
      </c>
      <c r="EK16" s="6">
        <v>3025656000</v>
      </c>
      <c r="EL16" s="6">
        <v>1300836855</v>
      </c>
      <c r="EM16" s="38">
        <f t="shared" si="41"/>
        <v>0.42993547680238597</v>
      </c>
      <c r="EN16" s="6">
        <v>774101167</v>
      </c>
      <c r="EO16" s="7">
        <f t="shared" si="42"/>
        <v>0.25584572965333796</v>
      </c>
      <c r="EP16" s="6">
        <v>3025656000</v>
      </c>
      <c r="EQ16" s="6">
        <v>3025656000</v>
      </c>
      <c r="ER16" s="6">
        <v>1300836855</v>
      </c>
      <c r="ES16" s="38">
        <f t="shared" si="43"/>
        <v>0.42993547680238597</v>
      </c>
      <c r="ET16" s="6">
        <v>1062427115</v>
      </c>
      <c r="EU16" s="7">
        <f t="shared" si="44"/>
        <v>0.35113942728452935</v>
      </c>
      <c r="EV16" s="340">
        <v>3025656000</v>
      </c>
      <c r="EW16" s="340">
        <v>3025656000</v>
      </c>
      <c r="EX16" s="340">
        <v>1300836855</v>
      </c>
      <c r="EY16" s="38">
        <f t="shared" si="45"/>
        <v>0.42993547680238597</v>
      </c>
      <c r="EZ16" s="340">
        <v>1268529728</v>
      </c>
      <c r="FA16" s="7">
        <f t="shared" si="46"/>
        <v>0.419257750385371</v>
      </c>
      <c r="FB16" s="340">
        <v>3025656000</v>
      </c>
      <c r="FC16" s="340">
        <v>3025656000</v>
      </c>
      <c r="FD16" s="340">
        <v>2133038520</v>
      </c>
      <c r="FE16" s="38">
        <f t="shared" si="47"/>
        <v>0.70498381838516999</v>
      </c>
      <c r="FF16" s="340">
        <v>1285352021</v>
      </c>
      <c r="FG16" s="7">
        <f t="shared" si="48"/>
        <v>0.42481763326696759</v>
      </c>
      <c r="FH16" s="340">
        <v>3025656000</v>
      </c>
      <c r="FI16" s="340">
        <v>3025656000</v>
      </c>
      <c r="FJ16" s="340">
        <v>2202687576</v>
      </c>
      <c r="FK16" s="38">
        <v>0.72800330771244315</v>
      </c>
      <c r="FL16" s="340">
        <v>1358436910</v>
      </c>
      <c r="FM16" s="7">
        <v>0.44897268889787867</v>
      </c>
      <c r="FN16" s="41">
        <v>3243791000</v>
      </c>
      <c r="FO16" s="81"/>
      <c r="FP16" s="387">
        <v>3243791000</v>
      </c>
      <c r="FQ16" s="340">
        <v>3025656000</v>
      </c>
      <c r="FR16" s="340">
        <v>3025656000</v>
      </c>
      <c r="FS16" s="340">
        <v>2437553810</v>
      </c>
      <c r="FT16" s="38">
        <v>0.80562820426380266</v>
      </c>
      <c r="FU16" s="340">
        <v>1542481477</v>
      </c>
      <c r="FV16" s="7">
        <v>0.50980067694410736</v>
      </c>
      <c r="FW16" s="340">
        <v>3025656000</v>
      </c>
      <c r="FX16" s="340">
        <v>3025656000</v>
      </c>
      <c r="FY16" s="340">
        <v>2486332017</v>
      </c>
      <c r="FZ16" s="38">
        <v>0.82174973526402206</v>
      </c>
      <c r="GA16" s="340">
        <v>1754694477</v>
      </c>
      <c r="GB16" s="7">
        <v>0.5799385247364538</v>
      </c>
      <c r="GC16" s="340">
        <v>3025656000</v>
      </c>
      <c r="GD16" s="340">
        <v>3025656000</v>
      </c>
      <c r="GE16" s="340">
        <v>3013124940</v>
      </c>
      <c r="GF16" s="38">
        <v>0.99585839897199158</v>
      </c>
      <c r="GG16" s="340">
        <v>2511762065</v>
      </c>
      <c r="GH16" s="7">
        <v>0.83015454004024247</v>
      </c>
      <c r="GI16" s="340">
        <v>3243791000</v>
      </c>
      <c r="GJ16" s="340">
        <v>3243791000</v>
      </c>
      <c r="GK16" s="340">
        <v>770044267</v>
      </c>
      <c r="GL16" s="38">
        <v>0.23739022242801711</v>
      </c>
      <c r="GM16" s="340">
        <v>0</v>
      </c>
      <c r="GN16" s="7">
        <v>0</v>
      </c>
      <c r="GO16" s="340">
        <v>3243791000</v>
      </c>
      <c r="GP16" s="340">
        <v>3243791000</v>
      </c>
      <c r="GQ16" s="340">
        <v>1254545267</v>
      </c>
      <c r="GR16" s="38">
        <f t="shared" si="49"/>
        <v>0.38675280466589862</v>
      </c>
      <c r="GS16" s="340">
        <v>6343334</v>
      </c>
      <c r="GT16" s="7">
        <v>0</v>
      </c>
      <c r="GU16" s="340">
        <v>3243791000</v>
      </c>
      <c r="GV16" s="340">
        <v>3243791000</v>
      </c>
      <c r="GW16" s="340">
        <v>1620545267</v>
      </c>
      <c r="GX16" s="38">
        <v>0.49958374845974973</v>
      </c>
      <c r="GY16" s="340">
        <v>93251534</v>
      </c>
      <c r="GZ16" s="7">
        <v>2.8747701069520199E-2</v>
      </c>
      <c r="HA16" s="340">
        <v>3243791000</v>
      </c>
      <c r="HB16" s="340">
        <v>3243791000</v>
      </c>
      <c r="HC16" s="340">
        <v>1913297601</v>
      </c>
      <c r="HD16" s="38">
        <v>0.58983380895994841</v>
      </c>
      <c r="HE16" s="340">
        <v>228395867</v>
      </c>
      <c r="HF16" s="7">
        <v>7.0410167301160898E-2</v>
      </c>
      <c r="HG16" s="340">
        <v>3243791000</v>
      </c>
      <c r="HH16" s="340">
        <v>3243791000</v>
      </c>
      <c r="HI16" s="340">
        <v>2005697601</v>
      </c>
      <c r="HJ16" s="38">
        <v>0.6183189980488879</v>
      </c>
      <c r="HK16" s="340">
        <v>397226834</v>
      </c>
      <c r="HL16" s="7">
        <v>0.12245759174990004</v>
      </c>
      <c r="HM16" s="340">
        <v>3243791000</v>
      </c>
      <c r="HN16" s="340">
        <v>3243791000</v>
      </c>
      <c r="HO16" s="340">
        <v>2473184177</v>
      </c>
      <c r="HP16" s="38">
        <v>0.76243635209543403</v>
      </c>
      <c r="HQ16" s="340">
        <v>793295077</v>
      </c>
      <c r="HR16" s="7">
        <v>0.24455801159815782</v>
      </c>
      <c r="HS16" s="15">
        <f t="shared" si="0"/>
        <v>0</v>
      </c>
      <c r="HT16" s="15">
        <f t="shared" si="50"/>
        <v>0</v>
      </c>
    </row>
    <row r="17" spans="1:228" s="14" customFormat="1" ht="14.25" customHeight="1" x14ac:dyDescent="0.35">
      <c r="A17" s="8" t="s">
        <v>29</v>
      </c>
      <c r="B17" s="32">
        <f>+B18+B19</f>
        <v>83459446592</v>
      </c>
      <c r="C17" s="31">
        <f>+C18+C19</f>
        <v>83315311293.169998</v>
      </c>
      <c r="D17" s="62">
        <f t="shared" ref="D17" si="56">+C17/B17</f>
        <v>0.99827299000034564</v>
      </c>
      <c r="E17" s="32">
        <f>+E18+E19</f>
        <v>78117024716</v>
      </c>
      <c r="F17" s="31">
        <f>+F18+F19</f>
        <v>77979348114.419998</v>
      </c>
      <c r="G17" s="62">
        <f t="shared" ref="G17" si="57">+F17/E17</f>
        <v>0.99823755958345139</v>
      </c>
      <c r="H17" s="32">
        <v>81008446238</v>
      </c>
      <c r="I17" s="31">
        <v>79950056704.12001</v>
      </c>
      <c r="J17" s="62">
        <f t="shared" si="3"/>
        <v>0.98693482490985596</v>
      </c>
      <c r="K17" s="32">
        <v>121534089587</v>
      </c>
      <c r="L17" s="31">
        <v>121053787566.5</v>
      </c>
      <c r="M17" s="62">
        <f t="shared" si="4"/>
        <v>0.99604800577243657</v>
      </c>
      <c r="N17" s="32">
        <f>+N18+N19</f>
        <v>160484795403</v>
      </c>
      <c r="O17" s="31">
        <f>+O18+O19</f>
        <v>142189911162.45001</v>
      </c>
      <c r="P17" s="62">
        <f t="shared" si="5"/>
        <v>0.88600238300077616</v>
      </c>
      <c r="Q17" s="32">
        <v>127423275485</v>
      </c>
      <c r="R17" s="31">
        <v>125369034200.87</v>
      </c>
      <c r="S17" s="62">
        <v>0.98387860242713798</v>
      </c>
      <c r="T17" s="32">
        <v>129556583294</v>
      </c>
      <c r="U17" s="31">
        <v>125401130918.71001</v>
      </c>
      <c r="V17" s="62">
        <v>0.96792557915902955</v>
      </c>
      <c r="W17" s="32">
        <v>154057821128</v>
      </c>
      <c r="X17" s="31">
        <v>150233195149.82001</v>
      </c>
      <c r="Y17" s="62">
        <v>0.9751740875589674</v>
      </c>
      <c r="Z17" s="32">
        <v>158125830839</v>
      </c>
      <c r="AA17" s="31">
        <v>155899839583</v>
      </c>
      <c r="AB17" s="62">
        <v>0.98592265890911612</v>
      </c>
      <c r="AC17" s="32">
        <v>161793253990</v>
      </c>
      <c r="AD17" s="31">
        <v>157239595480.64001</v>
      </c>
      <c r="AE17" s="62">
        <v>0.97185507802666826</v>
      </c>
      <c r="AF17" s="32">
        <v>168065295000</v>
      </c>
      <c r="AG17" s="1">
        <v>168262260885</v>
      </c>
      <c r="AH17" s="1">
        <v>150451816698.29999</v>
      </c>
      <c r="AI17" s="122">
        <f t="shared" si="6"/>
        <v>0.89415069016056614</v>
      </c>
      <c r="AJ17" s="1">
        <v>122812037784.3</v>
      </c>
      <c r="AK17" s="122">
        <f t="shared" si="7"/>
        <v>0.72988462854565317</v>
      </c>
      <c r="AL17" s="3">
        <v>132756556000</v>
      </c>
      <c r="AM17" s="1">
        <v>132504556000</v>
      </c>
      <c r="AN17" s="1">
        <v>121185811948.81</v>
      </c>
      <c r="AO17" s="122">
        <f t="shared" si="8"/>
        <v>0.91457845380659963</v>
      </c>
      <c r="AP17" s="1">
        <v>100617421322.81</v>
      </c>
      <c r="AQ17" s="122">
        <f t="shared" si="9"/>
        <v>0.75935065449983474</v>
      </c>
      <c r="AR17" s="3">
        <v>147396243000</v>
      </c>
      <c r="AS17" s="1">
        <v>147396243000</v>
      </c>
      <c r="AT17" s="1">
        <v>141202453263.15997</v>
      </c>
      <c r="AU17" s="122">
        <f t="shared" si="10"/>
        <v>0.95797864578651415</v>
      </c>
      <c r="AV17" s="1">
        <v>122012238135.16</v>
      </c>
      <c r="AW17" s="122">
        <f t="shared" si="11"/>
        <v>0.82778390854344908</v>
      </c>
      <c r="AX17" s="3">
        <v>180565363000</v>
      </c>
      <c r="AY17" s="1">
        <v>180765363000</v>
      </c>
      <c r="AZ17" s="1">
        <v>167228721675.94</v>
      </c>
      <c r="BA17" s="122">
        <f t="shared" si="12"/>
        <v>0.92511484999446492</v>
      </c>
      <c r="BB17" s="1">
        <v>139982087403.50998</v>
      </c>
      <c r="BC17" s="122">
        <f t="shared" si="13"/>
        <v>0.77438556303239348</v>
      </c>
      <c r="BD17" s="3">
        <v>158954843000</v>
      </c>
      <c r="BE17" s="1">
        <v>136235858670</v>
      </c>
      <c r="BF17" s="1">
        <v>131962398233</v>
      </c>
      <c r="BG17" s="122">
        <f t="shared" si="14"/>
        <v>0.96863189707379849</v>
      </c>
      <c r="BH17" s="1">
        <v>121838712270</v>
      </c>
      <c r="BI17" s="122">
        <f t="shared" si="15"/>
        <v>0.89432190217354024</v>
      </c>
      <c r="BJ17" s="3">
        <v>126581000000</v>
      </c>
      <c r="BK17" s="1">
        <v>126581000000</v>
      </c>
      <c r="BL17" s="1">
        <v>120269676047</v>
      </c>
      <c r="BM17" s="122">
        <f t="shared" si="16"/>
        <v>0.95014003718567552</v>
      </c>
      <c r="BN17" s="1">
        <v>110348497465.20001</v>
      </c>
      <c r="BO17" s="122">
        <f t="shared" si="17"/>
        <v>0.87176193477062125</v>
      </c>
      <c r="BP17" s="3">
        <v>146650672000</v>
      </c>
      <c r="BQ17" s="1">
        <v>146650672000</v>
      </c>
      <c r="BR17" s="1">
        <v>135721005801</v>
      </c>
      <c r="BS17" s="122">
        <f t="shared" si="18"/>
        <v>0.9254714209628716</v>
      </c>
      <c r="BT17" s="1">
        <v>129130490240</v>
      </c>
      <c r="BU17" s="122">
        <f t="shared" si="19"/>
        <v>0.88053118665559205</v>
      </c>
      <c r="BV17" s="3">
        <v>149331751000</v>
      </c>
      <c r="BW17" s="1">
        <v>149331751000</v>
      </c>
      <c r="BX17" s="1">
        <v>144219001408</v>
      </c>
      <c r="BY17" s="122">
        <f t="shared" si="20"/>
        <v>0.96576247477336552</v>
      </c>
      <c r="BZ17" s="1">
        <v>135924342301</v>
      </c>
      <c r="CA17" s="122">
        <f t="shared" si="21"/>
        <v>0.91021729398324669</v>
      </c>
      <c r="CB17" s="3">
        <v>149303550000</v>
      </c>
      <c r="CC17" s="1">
        <v>147996121370</v>
      </c>
      <c r="CD17" s="1">
        <v>141648203858</v>
      </c>
      <c r="CE17" s="122">
        <f t="shared" si="22"/>
        <v>0.95710754137853526</v>
      </c>
      <c r="CF17" s="1">
        <v>132709869102</v>
      </c>
      <c r="CG17" s="4">
        <f t="shared" si="23"/>
        <v>0.89671180483315938</v>
      </c>
      <c r="CH17" s="3">
        <v>206377869000</v>
      </c>
      <c r="CI17" s="1">
        <v>206377869000</v>
      </c>
      <c r="CJ17" s="1">
        <v>184952189664</v>
      </c>
      <c r="CK17" s="122">
        <f t="shared" si="24"/>
        <v>0.89618228233570918</v>
      </c>
      <c r="CL17" s="1">
        <v>169173642912</v>
      </c>
      <c r="CM17" s="4">
        <f t="shared" si="25"/>
        <v>0.81972763713341767</v>
      </c>
      <c r="CN17" s="3">
        <v>228250369000</v>
      </c>
      <c r="CO17" s="1">
        <v>231470369000</v>
      </c>
      <c r="CP17" s="1">
        <v>226323075339</v>
      </c>
      <c r="CQ17" s="122">
        <f t="shared" si="26"/>
        <v>0.97776262385877999</v>
      </c>
      <c r="CR17" s="1">
        <v>212633657080</v>
      </c>
      <c r="CS17" s="4">
        <f t="shared" si="27"/>
        <v>0.91862149785573632</v>
      </c>
      <c r="CT17" s="3">
        <v>223340260000</v>
      </c>
      <c r="CU17" s="1">
        <v>168887564657</v>
      </c>
      <c r="CV17" s="4">
        <f t="shared" si="28"/>
        <v>0.75618952291449826</v>
      </c>
      <c r="CW17" s="3">
        <v>223340260000</v>
      </c>
      <c r="CX17" s="1">
        <v>181792511959</v>
      </c>
      <c r="CY17" s="4">
        <f t="shared" si="29"/>
        <v>0.81397107695227</v>
      </c>
      <c r="CZ17" s="3">
        <v>226340260000</v>
      </c>
      <c r="DA17" s="1">
        <v>194398223786</v>
      </c>
      <c r="DB17" s="4">
        <f t="shared" si="30"/>
        <v>0.85887602932858698</v>
      </c>
      <c r="DC17" s="3">
        <v>223340260000</v>
      </c>
      <c r="DD17" s="1">
        <v>226340260000</v>
      </c>
      <c r="DE17" s="1">
        <v>225943637315</v>
      </c>
      <c r="DF17" s="122">
        <f t="shared" si="31"/>
        <v>0.99824767063093411</v>
      </c>
      <c r="DG17" s="1">
        <v>219257349665</v>
      </c>
      <c r="DH17" s="4">
        <f t="shared" si="32"/>
        <v>0.96870680304511447</v>
      </c>
      <c r="DI17" s="82">
        <v>261899952000</v>
      </c>
      <c r="DJ17" s="82">
        <f t="shared" si="33"/>
        <v>0</v>
      </c>
      <c r="DK17" s="82">
        <v>261899952000</v>
      </c>
      <c r="DL17" s="31">
        <v>261899952000</v>
      </c>
      <c r="DM17" s="31">
        <v>261899952000</v>
      </c>
      <c r="DN17" s="31">
        <v>12771245086</v>
      </c>
      <c r="DO17" s="417">
        <v>4.8763831335104639E-2</v>
      </c>
      <c r="DP17" s="31">
        <v>9837054144</v>
      </c>
      <c r="DQ17" s="62">
        <f t="shared" si="34"/>
        <v>3.7560351076353006E-2</v>
      </c>
      <c r="DR17" s="31">
        <v>261899952000</v>
      </c>
      <c r="DS17" s="31">
        <v>261899952000</v>
      </c>
      <c r="DT17" s="31">
        <v>36142996747</v>
      </c>
      <c r="DU17" s="417">
        <f t="shared" si="35"/>
        <v>0.13800306747287988</v>
      </c>
      <c r="DV17" s="31">
        <v>22762346366</v>
      </c>
      <c r="DW17" s="62">
        <f t="shared" si="36"/>
        <v>8.6912373187452888E-2</v>
      </c>
      <c r="DX17" s="31">
        <v>261899952000</v>
      </c>
      <c r="DY17" s="31">
        <v>261899952000</v>
      </c>
      <c r="DZ17" s="31">
        <v>56974575351</v>
      </c>
      <c r="EA17" s="417">
        <f t="shared" si="37"/>
        <v>0.2175432829059854</v>
      </c>
      <c r="EB17" s="31">
        <v>36076988811</v>
      </c>
      <c r="EC17" s="62">
        <f t="shared" si="38"/>
        <v>0.13775103254314458</v>
      </c>
      <c r="ED17" s="31">
        <v>261899952000</v>
      </c>
      <c r="EE17" s="31">
        <v>261899952000</v>
      </c>
      <c r="EF17" s="31">
        <v>75843653783</v>
      </c>
      <c r="EG17" s="417">
        <f t="shared" si="39"/>
        <v>0.28959017824867717</v>
      </c>
      <c r="EH17" s="31">
        <v>52596212744</v>
      </c>
      <c r="EI17" s="62">
        <f t="shared" si="40"/>
        <v>0.20082559138460629</v>
      </c>
      <c r="EJ17" s="31">
        <v>261899952000</v>
      </c>
      <c r="EK17" s="31">
        <v>259026289975</v>
      </c>
      <c r="EL17" s="31">
        <v>108376127391</v>
      </c>
      <c r="EM17" s="417">
        <f t="shared" si="41"/>
        <v>0.41839817649961303</v>
      </c>
      <c r="EN17" s="31">
        <v>72755350195</v>
      </c>
      <c r="EO17" s="62">
        <f t="shared" si="42"/>
        <v>0.28088017707400281</v>
      </c>
      <c r="EP17" s="31">
        <v>261899952000</v>
      </c>
      <c r="EQ17" s="31">
        <v>259026289975</v>
      </c>
      <c r="ER17" s="31">
        <v>127143493970</v>
      </c>
      <c r="ES17" s="417">
        <f t="shared" si="43"/>
        <v>0.49085169687706715</v>
      </c>
      <c r="ET17" s="31">
        <v>101592978456</v>
      </c>
      <c r="EU17" s="62">
        <f t="shared" si="44"/>
        <v>0.39221107041221676</v>
      </c>
      <c r="EV17" s="418">
        <v>261899952000</v>
      </c>
      <c r="EW17" s="418">
        <v>259026289975</v>
      </c>
      <c r="EX17" s="418">
        <v>141086656818</v>
      </c>
      <c r="EY17" s="417">
        <f t="shared" si="45"/>
        <v>0.54468083850336979</v>
      </c>
      <c r="EZ17" s="418">
        <v>118945297425</v>
      </c>
      <c r="FA17" s="62">
        <f t="shared" si="46"/>
        <v>0.45920164102446914</v>
      </c>
      <c r="FB17" s="418">
        <v>261899952000</v>
      </c>
      <c r="FC17" s="418">
        <v>259026289975</v>
      </c>
      <c r="FD17" s="418">
        <v>157119376665</v>
      </c>
      <c r="FE17" s="417">
        <f t="shared" si="47"/>
        <v>0.60657694892732483</v>
      </c>
      <c r="FF17" s="418">
        <v>136187759899</v>
      </c>
      <c r="FG17" s="62">
        <f t="shared" si="48"/>
        <v>0.52576809833528559</v>
      </c>
      <c r="FH17" s="418">
        <v>261899952000</v>
      </c>
      <c r="FI17" s="418">
        <v>254986836267</v>
      </c>
      <c r="FJ17" s="418">
        <v>174749909812</v>
      </c>
      <c r="FK17" s="417">
        <v>0.68532914236018494</v>
      </c>
      <c r="FL17" s="418">
        <v>151277004114</v>
      </c>
      <c r="FM17" s="62">
        <v>0.59327377965345596</v>
      </c>
      <c r="FN17" s="82">
        <v>272592097000</v>
      </c>
      <c r="FO17" s="82">
        <f>+FO18+FO19</f>
        <v>500000000</v>
      </c>
      <c r="FP17" s="386">
        <f>+FP19+FP18</f>
        <v>273092097000</v>
      </c>
      <c r="FQ17" s="418">
        <v>261899952000</v>
      </c>
      <c r="FR17" s="418">
        <v>254986836267</v>
      </c>
      <c r="FS17" s="418">
        <v>188568276502</v>
      </c>
      <c r="FT17" s="417">
        <v>0.73952161320417231</v>
      </c>
      <c r="FU17" s="418">
        <v>166985599017</v>
      </c>
      <c r="FV17" s="62">
        <v>0.65487929283591417</v>
      </c>
      <c r="FW17" s="418">
        <v>261899952000</v>
      </c>
      <c r="FX17" s="418">
        <v>254986836267</v>
      </c>
      <c r="FY17" s="418">
        <v>203702557334</v>
      </c>
      <c r="FZ17" s="417">
        <v>0.79887479807271478</v>
      </c>
      <c r="GA17" s="418">
        <v>183589960601</v>
      </c>
      <c r="GB17" s="62">
        <v>0.71999779788145846</v>
      </c>
      <c r="GC17" s="339">
        <v>261899952000</v>
      </c>
      <c r="GD17" s="339">
        <v>254986836267</v>
      </c>
      <c r="GE17" s="339">
        <v>240672017647</v>
      </c>
      <c r="GF17" s="122">
        <v>0.94386055833482019</v>
      </c>
      <c r="GG17" s="339">
        <v>227179513610</v>
      </c>
      <c r="GH17" s="4">
        <v>0.89094604621909734</v>
      </c>
      <c r="GI17" s="339">
        <v>273092097000</v>
      </c>
      <c r="GJ17" s="339">
        <v>273092097000</v>
      </c>
      <c r="GK17" s="339">
        <v>26311956870</v>
      </c>
      <c r="GL17" s="122">
        <v>9.6348291140772188E-2</v>
      </c>
      <c r="GM17" s="339">
        <v>7280415547</v>
      </c>
      <c r="GN17" s="4">
        <v>2.6659195293373867E-2</v>
      </c>
      <c r="GO17" s="339">
        <v>273092097000</v>
      </c>
      <c r="GP17" s="339">
        <v>273092097000</v>
      </c>
      <c r="GQ17" s="339">
        <v>65036073679</v>
      </c>
      <c r="GR17" s="122">
        <f t="shared" si="49"/>
        <v>0.23814703681813246</v>
      </c>
      <c r="GS17" s="339">
        <v>19411227110</v>
      </c>
      <c r="GT17" s="4">
        <v>2.6659195293373867E-2</v>
      </c>
      <c r="GU17" s="339">
        <v>273092097000</v>
      </c>
      <c r="GV17" s="339">
        <v>273092097000</v>
      </c>
      <c r="GW17" s="339">
        <v>89866769199</v>
      </c>
      <c r="GX17" s="122">
        <v>0.32907129201545515</v>
      </c>
      <c r="GY17" s="339">
        <v>33517787908</v>
      </c>
      <c r="GZ17" s="4">
        <v>0.1227343752389876</v>
      </c>
      <c r="HA17" s="339">
        <v>273092097000</v>
      </c>
      <c r="HB17" s="339">
        <v>273092097000</v>
      </c>
      <c r="HC17" s="339">
        <v>104327613913</v>
      </c>
      <c r="HD17" s="122">
        <v>0.38202355563954676</v>
      </c>
      <c r="HE17" s="339">
        <v>50032374409</v>
      </c>
      <c r="HF17" s="4">
        <v>0.18320696555711752</v>
      </c>
      <c r="HG17" s="339">
        <v>273092097000</v>
      </c>
      <c r="HH17" s="339">
        <v>273092097000</v>
      </c>
      <c r="HI17" s="339">
        <v>122194871718</v>
      </c>
      <c r="HJ17" s="122">
        <v>0.44744931493934809</v>
      </c>
      <c r="HK17" s="339">
        <v>68074435399</v>
      </c>
      <c r="HL17" s="4">
        <v>0.24927281362887627</v>
      </c>
      <c r="HM17" s="339">
        <v>273092097000</v>
      </c>
      <c r="HN17" s="339">
        <v>273092097000</v>
      </c>
      <c r="HO17" s="339">
        <v>146675439812</v>
      </c>
      <c r="HP17" s="122">
        <v>0.53709148460638167</v>
      </c>
      <c r="HQ17" s="339">
        <v>95227106655</v>
      </c>
      <c r="HR17" s="4">
        <v>0.34869960610760553</v>
      </c>
      <c r="HS17" s="15">
        <f t="shared" si="0"/>
        <v>0</v>
      </c>
      <c r="HT17" s="15">
        <f t="shared" si="50"/>
        <v>0</v>
      </c>
    </row>
    <row r="18" spans="1:228" ht="14.25" customHeight="1" x14ac:dyDescent="0.35">
      <c r="A18" s="9" t="s">
        <v>76</v>
      </c>
      <c r="B18" s="26">
        <v>61205286592</v>
      </c>
      <c r="C18" s="53">
        <v>61181125613</v>
      </c>
      <c r="D18" s="27">
        <f t="shared" si="1"/>
        <v>0.99960524686109131</v>
      </c>
      <c r="E18" s="26">
        <v>57541107716</v>
      </c>
      <c r="F18" s="53">
        <v>57522471212</v>
      </c>
      <c r="G18" s="27">
        <f t="shared" si="2"/>
        <v>0.99967611843532833</v>
      </c>
      <c r="H18" s="26">
        <v>64869693577</v>
      </c>
      <c r="I18" s="53">
        <v>64064180762.590004</v>
      </c>
      <c r="J18" s="27">
        <f t="shared" si="3"/>
        <v>0.98758260182848168</v>
      </c>
      <c r="K18" s="26">
        <v>67223570884</v>
      </c>
      <c r="L18" s="53">
        <v>67091656396.650002</v>
      </c>
      <c r="M18" s="27">
        <f t="shared" si="4"/>
        <v>0.99803767509498076</v>
      </c>
      <c r="N18" s="26">
        <v>76350331295</v>
      </c>
      <c r="O18" s="53">
        <v>74483823959.820007</v>
      </c>
      <c r="P18" s="27">
        <f t="shared" si="5"/>
        <v>0.97555338263080693</v>
      </c>
      <c r="Q18" s="26">
        <v>67308241614</v>
      </c>
      <c r="R18" s="53">
        <v>67095732035.120003</v>
      </c>
      <c r="S18" s="27">
        <v>0.99684274059484868</v>
      </c>
      <c r="T18" s="26">
        <v>70286091248</v>
      </c>
      <c r="U18" s="53">
        <v>69027105353.690002</v>
      </c>
      <c r="V18" s="27">
        <v>0.98208769513348315</v>
      </c>
      <c r="W18" s="26">
        <v>81339090595</v>
      </c>
      <c r="X18" s="53">
        <v>81098345613.320007</v>
      </c>
      <c r="Y18" s="27">
        <v>0.99704023022732458</v>
      </c>
      <c r="Z18" s="26">
        <v>86019617261</v>
      </c>
      <c r="AA18" s="53">
        <v>84225883053</v>
      </c>
      <c r="AB18" s="27">
        <v>0.97914738213078223</v>
      </c>
      <c r="AC18" s="26">
        <v>85069661058</v>
      </c>
      <c r="AD18" s="53">
        <v>83790093961.639999</v>
      </c>
      <c r="AE18" s="27">
        <v>0.98495859651436013</v>
      </c>
      <c r="AF18" s="26">
        <v>89396240000</v>
      </c>
      <c r="AG18" s="6">
        <v>88670399219</v>
      </c>
      <c r="AH18" s="6">
        <v>81045165552.300003</v>
      </c>
      <c r="AI18" s="38">
        <f t="shared" si="6"/>
        <v>0.91400474415518262</v>
      </c>
      <c r="AJ18" s="6">
        <v>76874928881.300003</v>
      </c>
      <c r="AK18" s="38">
        <f t="shared" si="7"/>
        <v>0.86697397957386768</v>
      </c>
      <c r="AL18" s="5">
        <v>87498080000</v>
      </c>
      <c r="AM18" s="6">
        <v>87498080000</v>
      </c>
      <c r="AN18" s="6">
        <v>79999890492.809998</v>
      </c>
      <c r="AO18" s="38">
        <f t="shared" si="8"/>
        <v>0.91430452522855354</v>
      </c>
      <c r="AP18" s="6">
        <v>75621907768.809998</v>
      </c>
      <c r="AQ18" s="38">
        <f t="shared" si="9"/>
        <v>0.86426933903932512</v>
      </c>
      <c r="AR18" s="5">
        <v>89322707000</v>
      </c>
      <c r="AS18" s="6">
        <v>89322707000</v>
      </c>
      <c r="AT18" s="6">
        <v>85654986635.159988</v>
      </c>
      <c r="AU18" s="38">
        <f t="shared" si="10"/>
        <v>0.95893854443036519</v>
      </c>
      <c r="AV18" s="6">
        <v>81383128150.160004</v>
      </c>
      <c r="AW18" s="38">
        <f t="shared" si="11"/>
        <v>0.9111135441759507</v>
      </c>
      <c r="AX18" s="5">
        <v>94526438000</v>
      </c>
      <c r="AY18" s="6">
        <v>94526438000</v>
      </c>
      <c r="AZ18" s="6">
        <v>87797738703.940002</v>
      </c>
      <c r="BA18" s="38">
        <f t="shared" si="12"/>
        <v>0.92881674758483967</v>
      </c>
      <c r="BB18" s="6">
        <v>84678227587.509979</v>
      </c>
      <c r="BC18" s="38">
        <f t="shared" si="13"/>
        <v>0.89581528066793314</v>
      </c>
      <c r="BD18" s="5">
        <v>116518327000</v>
      </c>
      <c r="BE18" s="6">
        <v>104926972772</v>
      </c>
      <c r="BF18" s="6">
        <v>100954181318</v>
      </c>
      <c r="BG18" s="38">
        <f t="shared" si="14"/>
        <v>0.96213755768373654</v>
      </c>
      <c r="BH18" s="6">
        <v>96862024716</v>
      </c>
      <c r="BI18" s="38">
        <f t="shared" si="15"/>
        <v>0.92313751323480331</v>
      </c>
      <c r="BJ18" s="5">
        <v>87885891000</v>
      </c>
      <c r="BK18" s="6">
        <v>87885891000</v>
      </c>
      <c r="BL18" s="6">
        <v>81786338435</v>
      </c>
      <c r="BM18" s="38">
        <f t="shared" si="16"/>
        <v>0.93059690815446139</v>
      </c>
      <c r="BN18" s="6">
        <v>79197548220.630005</v>
      </c>
      <c r="BO18" s="38">
        <f t="shared" si="17"/>
        <v>0.90114064179687281</v>
      </c>
      <c r="BP18" s="5">
        <v>97408985000</v>
      </c>
      <c r="BQ18" s="6">
        <v>97408985000</v>
      </c>
      <c r="BR18" s="6">
        <v>87325368591</v>
      </c>
      <c r="BS18" s="38">
        <f t="shared" si="18"/>
        <v>0.8964816601979787</v>
      </c>
      <c r="BT18" s="6">
        <v>84778869683</v>
      </c>
      <c r="BU18" s="38">
        <f t="shared" si="19"/>
        <v>0.87033931913981033</v>
      </c>
      <c r="BV18" s="5">
        <v>100533751000</v>
      </c>
      <c r="BW18" s="6">
        <v>100533751000</v>
      </c>
      <c r="BX18" s="6">
        <v>95442589120</v>
      </c>
      <c r="BY18" s="38">
        <f t="shared" si="20"/>
        <v>0.94935867975323029</v>
      </c>
      <c r="BZ18" s="6">
        <v>92773143696</v>
      </c>
      <c r="CA18" s="38">
        <f t="shared" si="21"/>
        <v>0.92280595096864537</v>
      </c>
      <c r="CB18" s="5">
        <v>105061274000</v>
      </c>
      <c r="CC18" s="6">
        <v>105061274000</v>
      </c>
      <c r="CD18" s="6">
        <v>99316646985</v>
      </c>
      <c r="CE18" s="38">
        <f t="shared" si="22"/>
        <v>0.94532117500307489</v>
      </c>
      <c r="CF18" s="6">
        <v>96120445678</v>
      </c>
      <c r="CG18" s="7">
        <f t="shared" si="23"/>
        <v>0.91489891582696781</v>
      </c>
      <c r="CH18" s="5">
        <v>131334725000</v>
      </c>
      <c r="CI18" s="6">
        <v>131334725000</v>
      </c>
      <c r="CJ18" s="6">
        <v>115607444059</v>
      </c>
      <c r="CK18" s="38">
        <f t="shared" si="24"/>
        <v>0.88025039881112932</v>
      </c>
      <c r="CL18" s="6">
        <v>112187282785</v>
      </c>
      <c r="CM18" s="7">
        <f t="shared" si="25"/>
        <v>0.85420883764746913</v>
      </c>
      <c r="CN18" s="5">
        <v>136255931000</v>
      </c>
      <c r="CO18" s="6">
        <v>136255931000</v>
      </c>
      <c r="CP18" s="6">
        <v>133413286743</v>
      </c>
      <c r="CQ18" s="38">
        <f t="shared" si="26"/>
        <v>0.97913746406385793</v>
      </c>
      <c r="CR18" s="6">
        <v>130099963295</v>
      </c>
      <c r="CS18" s="7">
        <f t="shared" si="27"/>
        <v>0.95482055232516816</v>
      </c>
      <c r="CT18" s="5">
        <v>150893621000</v>
      </c>
      <c r="CU18" s="6">
        <v>106680058176</v>
      </c>
      <c r="CV18" s="7">
        <f t="shared" si="28"/>
        <v>0.70698852256981759</v>
      </c>
      <c r="CW18" s="5">
        <v>150893621000</v>
      </c>
      <c r="CX18" s="6">
        <v>116517994031</v>
      </c>
      <c r="CY18" s="7">
        <f t="shared" si="29"/>
        <v>0.77218634730092406</v>
      </c>
      <c r="CZ18" s="5">
        <v>153893621000</v>
      </c>
      <c r="DA18" s="6">
        <v>126626049549</v>
      </c>
      <c r="DB18" s="7">
        <f t="shared" si="30"/>
        <v>0.82281545346834095</v>
      </c>
      <c r="DC18" s="5">
        <v>150893621000</v>
      </c>
      <c r="DD18" s="6">
        <v>153893621000</v>
      </c>
      <c r="DE18" s="6">
        <v>153537075597</v>
      </c>
      <c r="DF18" s="38">
        <f t="shared" si="31"/>
        <v>0.99768316970720961</v>
      </c>
      <c r="DG18" s="6">
        <v>149996643946</v>
      </c>
      <c r="DH18" s="7">
        <f t="shared" si="32"/>
        <v>0.97467746207622208</v>
      </c>
      <c r="DI18" s="41">
        <v>182487963000</v>
      </c>
      <c r="DJ18" s="82">
        <f t="shared" si="33"/>
        <v>0</v>
      </c>
      <c r="DK18" s="81">
        <v>182487963000</v>
      </c>
      <c r="DL18" s="6">
        <v>182487963000</v>
      </c>
      <c r="DM18" s="6">
        <v>182487963000</v>
      </c>
      <c r="DN18" s="6">
        <v>8315307054</v>
      </c>
      <c r="DO18" s="38">
        <v>4.5566331703751878E-2</v>
      </c>
      <c r="DP18" s="6">
        <v>7596227179</v>
      </c>
      <c r="DQ18" s="7">
        <f t="shared" si="34"/>
        <v>4.1625908109895443E-2</v>
      </c>
      <c r="DR18" s="6">
        <v>182487963000</v>
      </c>
      <c r="DS18" s="6">
        <v>182487963000</v>
      </c>
      <c r="DT18" s="6">
        <v>22187401537</v>
      </c>
      <c r="DU18" s="38">
        <f t="shared" si="35"/>
        <v>0.12158282207906501</v>
      </c>
      <c r="DV18" s="6">
        <v>18447942769</v>
      </c>
      <c r="DW18" s="7">
        <f t="shared" si="36"/>
        <v>0.10109128550577333</v>
      </c>
      <c r="DX18" s="6">
        <v>182487963000</v>
      </c>
      <c r="DY18" s="6">
        <v>182487963000</v>
      </c>
      <c r="DZ18" s="6">
        <v>36372246252</v>
      </c>
      <c r="EA18" s="38">
        <f t="shared" si="37"/>
        <v>0.19931312539227589</v>
      </c>
      <c r="EB18" s="6">
        <v>28670154024</v>
      </c>
      <c r="EC18" s="7">
        <f t="shared" si="38"/>
        <v>0.1571070965595687</v>
      </c>
      <c r="ED18" s="6">
        <v>182487963000</v>
      </c>
      <c r="EE18" s="6">
        <v>182487963000</v>
      </c>
      <c r="EF18" s="6">
        <v>49300560863</v>
      </c>
      <c r="EG18" s="38">
        <f t="shared" si="39"/>
        <v>0.27015787810070518</v>
      </c>
      <c r="EH18" s="6">
        <v>40361912733</v>
      </c>
      <c r="EI18" s="7">
        <f t="shared" si="40"/>
        <v>0.22117575356463373</v>
      </c>
      <c r="EJ18" s="6">
        <v>182487963000</v>
      </c>
      <c r="EK18" s="6">
        <v>179614300975</v>
      </c>
      <c r="EL18" s="6">
        <v>61941928200</v>
      </c>
      <c r="EM18" s="38">
        <f t="shared" si="41"/>
        <v>0.34486078148432914</v>
      </c>
      <c r="EN18" s="6">
        <v>53881721809</v>
      </c>
      <c r="EO18" s="7">
        <f t="shared" si="42"/>
        <v>0.29998570000558944</v>
      </c>
      <c r="EP18" s="6">
        <v>182487963000</v>
      </c>
      <c r="EQ18" s="6">
        <v>179614300975</v>
      </c>
      <c r="ER18" s="6">
        <v>80709294779</v>
      </c>
      <c r="ES18" s="38">
        <f t="shared" si="43"/>
        <v>0.44934782108599303</v>
      </c>
      <c r="ET18" s="6">
        <v>75622826099</v>
      </c>
      <c r="EU18" s="7">
        <f t="shared" si="44"/>
        <v>0.42102898092466323</v>
      </c>
      <c r="EV18" s="340">
        <v>182487963000</v>
      </c>
      <c r="EW18" s="340">
        <v>179614300975</v>
      </c>
      <c r="EX18" s="340">
        <v>92997378804</v>
      </c>
      <c r="EY18" s="38">
        <f t="shared" si="45"/>
        <v>0.51776154960480592</v>
      </c>
      <c r="EZ18" s="340">
        <v>87586028241</v>
      </c>
      <c r="FA18" s="7">
        <f t="shared" si="46"/>
        <v>0.48763393430009144</v>
      </c>
      <c r="FB18" s="340">
        <v>182487963000</v>
      </c>
      <c r="FC18" s="340">
        <v>179614300975</v>
      </c>
      <c r="FD18" s="340">
        <v>102866218561</v>
      </c>
      <c r="FE18" s="38">
        <f t="shared" si="47"/>
        <v>0.57270617095972587</v>
      </c>
      <c r="FF18" s="340">
        <v>97759547347</v>
      </c>
      <c r="FG18" s="7">
        <f t="shared" si="48"/>
        <v>0.54427485348511795</v>
      </c>
      <c r="FH18" s="340">
        <v>182487963000</v>
      </c>
      <c r="FI18" s="340">
        <v>179614300975</v>
      </c>
      <c r="FJ18" s="340">
        <v>114559750725</v>
      </c>
      <c r="FK18" s="38">
        <v>0.63780974066728269</v>
      </c>
      <c r="FL18" s="340">
        <v>109517465833</v>
      </c>
      <c r="FM18" s="7">
        <v>0.60973689310097545</v>
      </c>
      <c r="FN18" s="41">
        <v>192224706000</v>
      </c>
      <c r="FO18" s="81"/>
      <c r="FP18" s="387">
        <v>192224706000</v>
      </c>
      <c r="FQ18" s="340">
        <v>182487963000</v>
      </c>
      <c r="FR18" s="340">
        <v>179614300975</v>
      </c>
      <c r="FS18" s="340">
        <v>126205412315</v>
      </c>
      <c r="FT18" s="38">
        <v>0.70264679165255428</v>
      </c>
      <c r="FU18" s="340">
        <v>120449860917</v>
      </c>
      <c r="FV18" s="7">
        <v>0.67060284322107</v>
      </c>
      <c r="FW18" s="340">
        <v>182487963000</v>
      </c>
      <c r="FX18" s="340">
        <v>179614300975</v>
      </c>
      <c r="FY18" s="340">
        <v>137345030266</v>
      </c>
      <c r="FZ18" s="38">
        <v>0.76466645206116779</v>
      </c>
      <c r="GA18" s="340">
        <v>132526931633</v>
      </c>
      <c r="GB18" s="7">
        <v>0.73784175822083364</v>
      </c>
      <c r="GC18" s="340">
        <v>182487963000</v>
      </c>
      <c r="GD18" s="340">
        <v>179614300975</v>
      </c>
      <c r="GE18" s="340">
        <v>170248506831</v>
      </c>
      <c r="GF18" s="38">
        <v>0.94785607775572611</v>
      </c>
      <c r="GG18" s="340">
        <v>164810495695</v>
      </c>
      <c r="GH18" s="7">
        <v>0.91758003009982758</v>
      </c>
      <c r="GI18" s="340">
        <v>192224706000</v>
      </c>
      <c r="GJ18" s="340">
        <v>192224706000</v>
      </c>
      <c r="GK18" s="340">
        <v>17275007960</v>
      </c>
      <c r="GL18" s="38">
        <v>8.9868822377077787E-2</v>
      </c>
      <c r="GM18" s="340">
        <v>7278871030</v>
      </c>
      <c r="GN18" s="7">
        <v>3.7866469828285239E-2</v>
      </c>
      <c r="GO18" s="340">
        <v>192224706000</v>
      </c>
      <c r="GP18" s="340">
        <v>192224706000</v>
      </c>
      <c r="GQ18" s="340">
        <v>29702669043</v>
      </c>
      <c r="GR18" s="38">
        <f t="shared" si="49"/>
        <v>0.15452055909504162</v>
      </c>
      <c r="GS18" s="340">
        <v>19207803392</v>
      </c>
      <c r="GT18" s="7">
        <v>3.7866469828285239E-2</v>
      </c>
      <c r="GU18" s="340">
        <v>192224706000</v>
      </c>
      <c r="GV18" s="340">
        <v>192224706000</v>
      </c>
      <c r="GW18" s="340">
        <v>41637754182</v>
      </c>
      <c r="GX18" s="38">
        <v>0.21660979511135264</v>
      </c>
      <c r="GY18" s="340">
        <v>30911000057</v>
      </c>
      <c r="GZ18" s="7">
        <v>0.1608065929724975</v>
      </c>
      <c r="HA18" s="340">
        <v>192224706000</v>
      </c>
      <c r="HB18" s="340">
        <v>192224706000</v>
      </c>
      <c r="HC18" s="340">
        <v>53456820518</v>
      </c>
      <c r="HD18" s="38">
        <v>0.2780954728993057</v>
      </c>
      <c r="HE18" s="340">
        <v>42741670748</v>
      </c>
      <c r="HF18" s="7">
        <v>0.22235263945728184</v>
      </c>
      <c r="HG18" s="340">
        <v>192224706000</v>
      </c>
      <c r="HH18" s="340">
        <v>192224706000</v>
      </c>
      <c r="HI18" s="340">
        <v>69036057602</v>
      </c>
      <c r="HJ18" s="38">
        <v>0.3591424798537603</v>
      </c>
      <c r="HK18" s="340">
        <v>54965396282</v>
      </c>
      <c r="HL18" s="7">
        <v>0.28594345350175748</v>
      </c>
      <c r="HM18" s="340">
        <v>192224706000</v>
      </c>
      <c r="HN18" s="340">
        <v>192224706000</v>
      </c>
      <c r="HO18" s="340">
        <v>90141152172</v>
      </c>
      <c r="HP18" s="38">
        <v>0.46893635083515228</v>
      </c>
      <c r="HQ18" s="340">
        <v>76204917011</v>
      </c>
      <c r="HR18" s="7">
        <v>0.39643664228572156</v>
      </c>
      <c r="HS18" s="15">
        <f t="shared" si="0"/>
        <v>0</v>
      </c>
      <c r="HT18" s="15">
        <f t="shared" si="50"/>
        <v>0</v>
      </c>
    </row>
    <row r="19" spans="1:228" ht="14.25" customHeight="1" x14ac:dyDescent="0.35">
      <c r="A19" s="9" t="s">
        <v>78</v>
      </c>
      <c r="B19" s="26">
        <v>22254160000</v>
      </c>
      <c r="C19" s="53">
        <v>22134185680.170002</v>
      </c>
      <c r="D19" s="27">
        <f t="shared" si="1"/>
        <v>0.99460890369126498</v>
      </c>
      <c r="E19" s="26">
        <v>20575917000</v>
      </c>
      <c r="F19" s="53">
        <v>20456876902.419998</v>
      </c>
      <c r="G19" s="27">
        <f t="shared" si="2"/>
        <v>0.99421459089381037</v>
      </c>
      <c r="H19" s="26">
        <v>16138752661</v>
      </c>
      <c r="I19" s="53">
        <v>15885875941.530001</v>
      </c>
      <c r="J19" s="27">
        <f t="shared" si="3"/>
        <v>0.98433108649833345</v>
      </c>
      <c r="K19" s="26">
        <v>54310518703</v>
      </c>
      <c r="L19" s="53">
        <v>53962131169.849998</v>
      </c>
      <c r="M19" s="27">
        <f t="shared" si="4"/>
        <v>0.99358526595823582</v>
      </c>
      <c r="N19" s="26">
        <v>84134464108</v>
      </c>
      <c r="O19" s="53">
        <v>67706087202.630005</v>
      </c>
      <c r="P19" s="27">
        <f t="shared" si="5"/>
        <v>0.8047366548352699</v>
      </c>
      <c r="Q19" s="26">
        <v>60115033871</v>
      </c>
      <c r="R19" s="53">
        <v>58273302165.75</v>
      </c>
      <c r="S19" s="27">
        <v>0.96936320938948239</v>
      </c>
      <c r="T19" s="26">
        <v>59270492046</v>
      </c>
      <c r="U19" s="53">
        <v>56374025565.020004</v>
      </c>
      <c r="V19" s="27">
        <v>0.95113139133834013</v>
      </c>
      <c r="W19" s="26">
        <v>72718730533</v>
      </c>
      <c r="X19" s="53">
        <v>69134849536.5</v>
      </c>
      <c r="Y19" s="27">
        <v>0.95071584761956729</v>
      </c>
      <c r="Z19" s="26">
        <v>72106213578</v>
      </c>
      <c r="AA19" s="53">
        <v>71673956530</v>
      </c>
      <c r="AB19" s="27">
        <v>0.99400527324136345</v>
      </c>
      <c r="AC19" s="26">
        <v>76723592932</v>
      </c>
      <c r="AD19" s="53">
        <v>73449501519</v>
      </c>
      <c r="AE19" s="27">
        <v>0.95732614587142939</v>
      </c>
      <c r="AF19" s="26">
        <v>78669055000</v>
      </c>
      <c r="AG19" s="6">
        <v>79591861666</v>
      </c>
      <c r="AH19" s="6">
        <v>69406651146</v>
      </c>
      <c r="AI19" s="38">
        <f t="shared" si="6"/>
        <v>0.87203201047437096</v>
      </c>
      <c r="AJ19" s="6">
        <v>45937108903</v>
      </c>
      <c r="AK19" s="38">
        <f t="shared" si="7"/>
        <v>0.57715836696685019</v>
      </c>
      <c r="AL19" s="5">
        <v>45258476000</v>
      </c>
      <c r="AM19" s="6">
        <v>45006476000</v>
      </c>
      <c r="AN19" s="6">
        <v>41185921456</v>
      </c>
      <c r="AO19" s="38">
        <f t="shared" si="8"/>
        <v>0.91511100438079174</v>
      </c>
      <c r="AP19" s="6">
        <v>24995513554</v>
      </c>
      <c r="AQ19" s="38">
        <f t="shared" si="9"/>
        <v>0.55537593198809876</v>
      </c>
      <c r="AR19" s="5">
        <v>58073536000</v>
      </c>
      <c r="AS19" s="6">
        <v>58073536000</v>
      </c>
      <c r="AT19" s="6">
        <v>55547466628</v>
      </c>
      <c r="AU19" s="38">
        <f t="shared" si="10"/>
        <v>0.95650222896708059</v>
      </c>
      <c r="AV19" s="6">
        <v>40629109985</v>
      </c>
      <c r="AW19" s="38">
        <f t="shared" si="11"/>
        <v>0.69961488112244452</v>
      </c>
      <c r="AX19" s="5">
        <v>86038925000</v>
      </c>
      <c r="AY19" s="6">
        <v>86238925000</v>
      </c>
      <c r="AZ19" s="6">
        <v>79430982972</v>
      </c>
      <c r="BA19" s="38">
        <f t="shared" si="12"/>
        <v>0.92105720209290642</v>
      </c>
      <c r="BB19" s="6">
        <v>55303859816</v>
      </c>
      <c r="BC19" s="38">
        <f t="shared" si="13"/>
        <v>0.64128651668605563</v>
      </c>
      <c r="BD19" s="5">
        <v>42436516000</v>
      </c>
      <c r="BE19" s="6">
        <v>31308885898</v>
      </c>
      <c r="BF19" s="6">
        <v>31008216915</v>
      </c>
      <c r="BG19" s="38">
        <f t="shared" si="14"/>
        <v>0.9903966885318265</v>
      </c>
      <c r="BH19" s="6">
        <v>24976687554</v>
      </c>
      <c r="BI19" s="38">
        <f t="shared" si="15"/>
        <v>0.79775076108969756</v>
      </c>
      <c r="BJ19" s="5">
        <v>38695109000</v>
      </c>
      <c r="BK19" s="6">
        <v>38695109000</v>
      </c>
      <c r="BL19" s="6">
        <v>38483337612</v>
      </c>
      <c r="BM19" s="38">
        <f t="shared" si="16"/>
        <v>0.99452717944275593</v>
      </c>
      <c r="BN19" s="6">
        <v>31150949244.57</v>
      </c>
      <c r="BO19" s="38">
        <f t="shared" si="17"/>
        <v>0.80503583139073209</v>
      </c>
      <c r="BP19" s="5">
        <v>49241687000</v>
      </c>
      <c r="BQ19" s="6">
        <v>49241687000</v>
      </c>
      <c r="BR19" s="6">
        <v>48395637210</v>
      </c>
      <c r="BS19" s="38">
        <f t="shared" si="18"/>
        <v>0.98281842395042229</v>
      </c>
      <c r="BT19" s="6">
        <v>44351620557</v>
      </c>
      <c r="BU19" s="38">
        <f t="shared" si="19"/>
        <v>0.90069254851077707</v>
      </c>
      <c r="BV19" s="5">
        <v>48798000000</v>
      </c>
      <c r="BW19" s="6">
        <v>48798000000</v>
      </c>
      <c r="BX19" s="6">
        <v>48776412288</v>
      </c>
      <c r="BY19" s="38">
        <f t="shared" si="20"/>
        <v>0.99955761072175087</v>
      </c>
      <c r="BZ19" s="6">
        <v>43151198605</v>
      </c>
      <c r="CA19" s="38">
        <f t="shared" si="21"/>
        <v>0.88428211412352964</v>
      </c>
      <c r="CB19" s="5">
        <v>44242276000</v>
      </c>
      <c r="CC19" s="6">
        <v>42934847370</v>
      </c>
      <c r="CD19" s="6">
        <v>42331556873</v>
      </c>
      <c r="CE19" s="38">
        <f t="shared" si="22"/>
        <v>0.98594869822638431</v>
      </c>
      <c r="CF19" s="6">
        <v>36589423424</v>
      </c>
      <c r="CG19" s="7">
        <f t="shared" si="23"/>
        <v>0.85220807025777956</v>
      </c>
      <c r="CH19" s="5">
        <v>75043144000</v>
      </c>
      <c r="CI19" s="6">
        <v>75043144000</v>
      </c>
      <c r="CJ19" s="6">
        <v>69344745605</v>
      </c>
      <c r="CK19" s="38">
        <f t="shared" si="24"/>
        <v>0.92406503657416061</v>
      </c>
      <c r="CL19" s="6">
        <v>56986360127</v>
      </c>
      <c r="CM19" s="7">
        <f t="shared" si="25"/>
        <v>0.75938129840348911</v>
      </c>
      <c r="CN19" s="5">
        <v>91994438000</v>
      </c>
      <c r="CO19" s="6">
        <v>95214438000</v>
      </c>
      <c r="CP19" s="6">
        <v>92909788596</v>
      </c>
      <c r="CQ19" s="38">
        <f t="shared" si="26"/>
        <v>0.97579516875371364</v>
      </c>
      <c r="CR19" s="6">
        <v>82533693785</v>
      </c>
      <c r="CS19" s="7">
        <f t="shared" si="27"/>
        <v>0.86681910347462221</v>
      </c>
      <c r="CT19" s="5">
        <v>72446639000</v>
      </c>
      <c r="CU19" s="6">
        <v>62207506481</v>
      </c>
      <c r="CV19" s="7">
        <f t="shared" si="28"/>
        <v>0.85866656258546381</v>
      </c>
      <c r="CW19" s="5">
        <v>72446639000</v>
      </c>
      <c r="CX19" s="6">
        <v>65274517928</v>
      </c>
      <c r="CY19" s="7">
        <f t="shared" si="29"/>
        <v>0.90100132772204933</v>
      </c>
      <c r="CZ19" s="5">
        <v>72446639000</v>
      </c>
      <c r="DA19" s="6">
        <v>67772174237</v>
      </c>
      <c r="DB19" s="7">
        <f t="shared" si="30"/>
        <v>0.93547713423945034</v>
      </c>
      <c r="DC19" s="5">
        <v>72446639000</v>
      </c>
      <c r="DD19" s="6">
        <v>72446639000</v>
      </c>
      <c r="DE19" s="6">
        <v>72406561718</v>
      </c>
      <c r="DF19" s="38">
        <f t="shared" si="31"/>
        <v>0.99944680274263653</v>
      </c>
      <c r="DG19" s="6">
        <v>69260705719</v>
      </c>
      <c r="DH19" s="7">
        <f t="shared" si="32"/>
        <v>0.95602372553128379</v>
      </c>
      <c r="DI19" s="81">
        <v>79411989000</v>
      </c>
      <c r="DJ19" s="82">
        <f t="shared" si="33"/>
        <v>0</v>
      </c>
      <c r="DK19" s="81">
        <v>79411989000</v>
      </c>
      <c r="DL19" s="53">
        <v>79411989000</v>
      </c>
      <c r="DM19" s="53">
        <v>79411989000</v>
      </c>
      <c r="DN19" s="53">
        <v>4455938032</v>
      </c>
      <c r="DO19" s="123">
        <v>5.6111653770566053E-2</v>
      </c>
      <c r="DP19" s="53">
        <v>2240826965</v>
      </c>
      <c r="DQ19" s="27">
        <f t="shared" si="34"/>
        <v>2.8217741341297974E-2</v>
      </c>
      <c r="DR19" s="53">
        <v>79411989000</v>
      </c>
      <c r="DS19" s="53">
        <v>79411989000</v>
      </c>
      <c r="DT19" s="53">
        <v>13955595210</v>
      </c>
      <c r="DU19" s="123">
        <f t="shared" si="35"/>
        <v>0.17573662850832258</v>
      </c>
      <c r="DV19" s="53">
        <v>4314403597</v>
      </c>
      <c r="DW19" s="27">
        <f t="shared" si="36"/>
        <v>5.4329373326740371E-2</v>
      </c>
      <c r="DX19" s="53">
        <v>79411989000</v>
      </c>
      <c r="DY19" s="53">
        <v>79411989000</v>
      </c>
      <c r="DZ19" s="53">
        <v>20602329099</v>
      </c>
      <c r="EA19" s="123">
        <f t="shared" si="37"/>
        <v>0.2594360040396419</v>
      </c>
      <c r="EB19" s="53">
        <v>7406834787</v>
      </c>
      <c r="EC19" s="27">
        <f t="shared" si="38"/>
        <v>9.3270989434605392E-2</v>
      </c>
      <c r="ED19" s="53">
        <v>79411989000</v>
      </c>
      <c r="EE19" s="53">
        <v>79411989000</v>
      </c>
      <c r="EF19" s="53">
        <v>26543092920</v>
      </c>
      <c r="EG19" s="123">
        <f t="shared" si="39"/>
        <v>0.33424541123129403</v>
      </c>
      <c r="EH19" s="53">
        <v>12234300011</v>
      </c>
      <c r="EI19" s="27">
        <f t="shared" si="40"/>
        <v>0.154061120556998</v>
      </c>
      <c r="EJ19" s="53">
        <v>79411989000</v>
      </c>
      <c r="EK19" s="53">
        <v>79411989000</v>
      </c>
      <c r="EL19" s="53">
        <v>46434199191</v>
      </c>
      <c r="EM19" s="123">
        <f t="shared" si="41"/>
        <v>0.58472530125142685</v>
      </c>
      <c r="EN19" s="53">
        <v>18873628386</v>
      </c>
      <c r="EO19" s="27">
        <f t="shared" si="42"/>
        <v>0.23766724173096834</v>
      </c>
      <c r="EP19" s="53">
        <v>79411989000</v>
      </c>
      <c r="EQ19" s="53">
        <v>79411989000</v>
      </c>
      <c r="ER19" s="53">
        <v>46434199191</v>
      </c>
      <c r="ES19" s="123">
        <f t="shared" si="43"/>
        <v>0.58472530125142685</v>
      </c>
      <c r="ET19" s="53">
        <v>25970152357</v>
      </c>
      <c r="EU19" s="27">
        <f t="shared" si="44"/>
        <v>0.32703062451942866</v>
      </c>
      <c r="EV19" s="341">
        <v>79411989000</v>
      </c>
      <c r="EW19" s="341">
        <v>79411989000</v>
      </c>
      <c r="EX19" s="341">
        <v>48089278014</v>
      </c>
      <c r="EY19" s="123">
        <f t="shared" si="45"/>
        <v>0.60556697571194196</v>
      </c>
      <c r="EZ19" s="341">
        <v>31359269184</v>
      </c>
      <c r="FA19" s="27">
        <f t="shared" si="46"/>
        <v>0.39489338548112679</v>
      </c>
      <c r="FB19" s="341">
        <v>79411989000</v>
      </c>
      <c r="FC19" s="341">
        <v>79411989000</v>
      </c>
      <c r="FD19" s="341">
        <v>54253158104</v>
      </c>
      <c r="FE19" s="123">
        <f t="shared" si="47"/>
        <v>0.683185987244319</v>
      </c>
      <c r="FF19" s="341">
        <v>38428212552</v>
      </c>
      <c r="FG19" s="27">
        <f t="shared" si="48"/>
        <v>0.48390945795350876</v>
      </c>
      <c r="FH19" s="341">
        <v>79411989000</v>
      </c>
      <c r="FI19" s="341">
        <v>75372535292</v>
      </c>
      <c r="FJ19" s="341">
        <v>60190159087</v>
      </c>
      <c r="FK19" s="123">
        <v>0.79856885341348671</v>
      </c>
      <c r="FL19" s="341">
        <v>41759538281</v>
      </c>
      <c r="FM19" s="27">
        <v>0.55404184188869043</v>
      </c>
      <c r="FN19" s="81">
        <v>80367391000</v>
      </c>
      <c r="FO19" s="81">
        <f t="shared" si="51"/>
        <v>500000000</v>
      </c>
      <c r="FP19" s="387">
        <f>80367391000+500000000</f>
        <v>80867391000</v>
      </c>
      <c r="FQ19" s="341">
        <v>79411989000</v>
      </c>
      <c r="FR19" s="341">
        <v>75372535292</v>
      </c>
      <c r="FS19" s="341">
        <v>62362864187</v>
      </c>
      <c r="FT19" s="123">
        <v>0.82739507096849851</v>
      </c>
      <c r="FU19" s="341">
        <v>46535738100</v>
      </c>
      <c r="FV19" s="27">
        <v>0.61740974905138002</v>
      </c>
      <c r="FW19" s="341">
        <v>79411989000</v>
      </c>
      <c r="FX19" s="341">
        <v>75372535292</v>
      </c>
      <c r="FY19" s="341">
        <v>66357527068</v>
      </c>
      <c r="FZ19" s="123">
        <v>0.88039398981240258</v>
      </c>
      <c r="GA19" s="341">
        <v>51063028968</v>
      </c>
      <c r="GB19" s="27">
        <v>0.67747527358841286</v>
      </c>
      <c r="GC19" s="340">
        <v>79411989000</v>
      </c>
      <c r="GD19" s="340">
        <v>75372535292</v>
      </c>
      <c r="GE19" s="340">
        <v>70423510816</v>
      </c>
      <c r="GF19" s="38">
        <v>0.93433915342203855</v>
      </c>
      <c r="GG19" s="340">
        <v>62369017915</v>
      </c>
      <c r="GH19" s="7">
        <v>0.82747671513737464</v>
      </c>
      <c r="GI19" s="340">
        <v>80867391000</v>
      </c>
      <c r="GJ19" s="340">
        <v>80867391000</v>
      </c>
      <c r="GK19" s="340">
        <v>9036948910</v>
      </c>
      <c r="GL19" s="38">
        <v>0.11175022216309662</v>
      </c>
      <c r="GM19" s="340">
        <v>1544517</v>
      </c>
      <c r="GN19" s="7">
        <v>1.9099379625095114E-5</v>
      </c>
      <c r="GO19" s="340">
        <v>80867391000</v>
      </c>
      <c r="GP19" s="340">
        <v>80867391000</v>
      </c>
      <c r="GQ19" s="340">
        <v>35333404636</v>
      </c>
      <c r="GR19" s="38">
        <f t="shared" si="49"/>
        <v>0.43693019150327234</v>
      </c>
      <c r="GS19" s="340">
        <v>203423718</v>
      </c>
      <c r="GT19" s="7">
        <v>1.9099379625095114E-5</v>
      </c>
      <c r="GU19" s="340">
        <v>80867391000</v>
      </c>
      <c r="GV19" s="340">
        <v>80867391000</v>
      </c>
      <c r="GW19" s="340">
        <v>48229015017</v>
      </c>
      <c r="GX19" s="38">
        <v>0.59639632762481476</v>
      </c>
      <c r="GY19" s="340">
        <v>2606787851</v>
      </c>
      <c r="GZ19" s="7">
        <v>3.2235340089060129E-2</v>
      </c>
      <c r="HA19" s="340">
        <v>80867391000</v>
      </c>
      <c r="HB19" s="340">
        <v>80867391000</v>
      </c>
      <c r="HC19" s="340">
        <v>50870793395</v>
      </c>
      <c r="HD19" s="38">
        <v>0.62906435790663751</v>
      </c>
      <c r="HE19" s="340">
        <v>7290703661</v>
      </c>
      <c r="HF19" s="7">
        <v>9.0156286370114247E-2</v>
      </c>
      <c r="HG19" s="340">
        <v>80867391000</v>
      </c>
      <c r="HH19" s="340">
        <v>80867391000</v>
      </c>
      <c r="HI19" s="340">
        <v>53158814116</v>
      </c>
      <c r="HJ19" s="38">
        <v>0.65735784793650631</v>
      </c>
      <c r="HK19" s="340">
        <v>13109039117</v>
      </c>
      <c r="HL19" s="7">
        <v>0.1621053796208165</v>
      </c>
      <c r="HM19" s="340">
        <v>80867391000</v>
      </c>
      <c r="HN19" s="340">
        <v>80867391000</v>
      </c>
      <c r="HO19" s="340">
        <v>56534287640</v>
      </c>
      <c r="HP19" s="38">
        <v>0.69909869653146095</v>
      </c>
      <c r="HQ19" s="340">
        <v>19022189644</v>
      </c>
      <c r="HR19" s="7">
        <v>0.23522694882044606</v>
      </c>
      <c r="HS19" s="15">
        <f t="shared" si="0"/>
        <v>0</v>
      </c>
      <c r="HT19" s="15">
        <f t="shared" si="50"/>
        <v>0</v>
      </c>
    </row>
    <row r="20" spans="1:228" ht="14.25" customHeight="1" x14ac:dyDescent="0.35">
      <c r="A20" s="8" t="s">
        <v>30</v>
      </c>
      <c r="B20" s="32">
        <f>+B21+B22+B23+B24</f>
        <v>2002268345730.29</v>
      </c>
      <c r="C20" s="31">
        <f>+C21+C22+C23+C24</f>
        <v>1956209746780.4897</v>
      </c>
      <c r="D20" s="62">
        <f t="shared" ref="D20" si="58">+C20/B20</f>
        <v>0.97699679014153251</v>
      </c>
      <c r="E20" s="32">
        <f>+E21+E22+E23+E24</f>
        <v>2144425930462</v>
      </c>
      <c r="F20" s="31">
        <f>+F21+F22+F23+F24</f>
        <v>2132748483609.5298</v>
      </c>
      <c r="G20" s="62">
        <f t="shared" ref="G20" si="59">+F20/E20</f>
        <v>0.99455451144915297</v>
      </c>
      <c r="H20" s="32">
        <f>+H21+H22+H23+H24</f>
        <v>2468493695306</v>
      </c>
      <c r="I20" s="31">
        <f>+I21+I22+I23+I24</f>
        <v>2447546499652.7402</v>
      </c>
      <c r="J20" s="62">
        <f t="shared" si="3"/>
        <v>0.99151417899381622</v>
      </c>
      <c r="K20" s="32">
        <f>+K21+K22+K23+K24</f>
        <v>3110153125556</v>
      </c>
      <c r="L20" s="31">
        <f>+L21+L22+L23+L24</f>
        <v>3083333664478.7402</v>
      </c>
      <c r="M20" s="62">
        <f t="shared" si="4"/>
        <v>0.99137680365095682</v>
      </c>
      <c r="N20" s="32">
        <f>+N21+N22+N23+N24</f>
        <v>4059746521924</v>
      </c>
      <c r="O20" s="31">
        <f>+O21+O22+O23+O24</f>
        <v>3998083785622.04</v>
      </c>
      <c r="P20" s="62">
        <f t="shared" si="5"/>
        <v>0.98481118563216685</v>
      </c>
      <c r="Q20" s="32">
        <v>4305815025906</v>
      </c>
      <c r="R20" s="31">
        <v>4064745715666.0801</v>
      </c>
      <c r="S20" s="62">
        <v>0.94401308258958572</v>
      </c>
      <c r="T20" s="32">
        <v>4501576124918</v>
      </c>
      <c r="U20" s="31">
        <v>4185141975290.1899</v>
      </c>
      <c r="V20" s="62">
        <v>0.92970592058274382</v>
      </c>
      <c r="W20" s="32">
        <v>5197257425191</v>
      </c>
      <c r="X20" s="31">
        <v>4895243351439.9805</v>
      </c>
      <c r="Y20" s="62">
        <v>0.94188972201238996</v>
      </c>
      <c r="Z20" s="32">
        <v>1512304610356</v>
      </c>
      <c r="AA20" s="31">
        <v>1446207352432</v>
      </c>
      <c r="AB20" s="62">
        <v>0.95629368748109511</v>
      </c>
      <c r="AC20" s="32">
        <v>1973361731871</v>
      </c>
      <c r="AD20" s="31">
        <v>1782001258997.5</v>
      </c>
      <c r="AE20" s="62">
        <v>0.90302818293123288</v>
      </c>
      <c r="AF20" s="32">
        <v>1760380431000</v>
      </c>
      <c r="AG20" s="1">
        <v>1710554500753</v>
      </c>
      <c r="AH20" s="1">
        <v>1589958676200</v>
      </c>
      <c r="AI20" s="122">
        <f t="shared" si="6"/>
        <v>0.92949898731673697</v>
      </c>
      <c r="AJ20" s="1">
        <v>1565586176102</v>
      </c>
      <c r="AK20" s="122">
        <f t="shared" si="7"/>
        <v>0.91525068357238326</v>
      </c>
      <c r="AL20" s="3">
        <v>2330948567000</v>
      </c>
      <c r="AM20" s="1">
        <v>2058059396478</v>
      </c>
      <c r="AN20" s="1">
        <v>1765998703596</v>
      </c>
      <c r="AO20" s="122">
        <f t="shared" si="8"/>
        <v>0.85808927896745368</v>
      </c>
      <c r="AP20" s="1">
        <v>1733545889719.1602</v>
      </c>
      <c r="AQ20" s="122">
        <f t="shared" si="9"/>
        <v>0.8423206311177478</v>
      </c>
      <c r="AR20" s="3">
        <v>2813871234000</v>
      </c>
      <c r="AS20" s="1">
        <v>2459030592623</v>
      </c>
      <c r="AT20" s="1">
        <v>2068390546748</v>
      </c>
      <c r="AU20" s="122">
        <f t="shared" si="10"/>
        <v>0.84114063198444722</v>
      </c>
      <c r="AV20" s="1">
        <v>2034977743493.6099</v>
      </c>
      <c r="AW20" s="122">
        <f t="shared" si="11"/>
        <v>0.82755283712145233</v>
      </c>
      <c r="AX20" s="3">
        <v>5619547793000</v>
      </c>
      <c r="AY20" s="1">
        <v>4365951453697</v>
      </c>
      <c r="AZ20" s="1">
        <v>3251446373488</v>
      </c>
      <c r="BA20" s="122">
        <f t="shared" si="12"/>
        <v>0.74472801815850254</v>
      </c>
      <c r="BB20" s="1">
        <v>3227186257588.25</v>
      </c>
      <c r="BC20" s="122">
        <f t="shared" si="13"/>
        <v>0.73917135630437059</v>
      </c>
      <c r="BD20" s="3">
        <v>4667770050000</v>
      </c>
      <c r="BE20" s="1">
        <v>2782939669807</v>
      </c>
      <c r="BF20" s="1">
        <v>2568955422003</v>
      </c>
      <c r="BG20" s="122">
        <f t="shared" si="14"/>
        <v>0.9231085567087266</v>
      </c>
      <c r="BH20" s="1">
        <v>2535271500533</v>
      </c>
      <c r="BI20" s="122">
        <f t="shared" si="15"/>
        <v>0.91100483709329705</v>
      </c>
      <c r="BJ20" s="3">
        <v>5339502168000</v>
      </c>
      <c r="BK20" s="1">
        <v>4021387284736</v>
      </c>
      <c r="BL20" s="1">
        <v>3734660732285</v>
      </c>
      <c r="BM20" s="122">
        <f t="shared" si="16"/>
        <v>0.92869959241694289</v>
      </c>
      <c r="BN20" s="1">
        <v>3647221698975</v>
      </c>
      <c r="BO20" s="122">
        <f t="shared" si="17"/>
        <v>0.90695609269437383</v>
      </c>
      <c r="BP20" s="3">
        <v>5276238565000</v>
      </c>
      <c r="BQ20" s="1">
        <v>5091794818830</v>
      </c>
      <c r="BR20" s="1">
        <v>4365125564289</v>
      </c>
      <c r="BS20" s="122">
        <f t="shared" si="18"/>
        <v>0.85728622609581606</v>
      </c>
      <c r="BT20" s="1">
        <v>4336163123731</v>
      </c>
      <c r="BU20" s="122">
        <f t="shared" si="19"/>
        <v>0.85159816489372397</v>
      </c>
      <c r="BV20" s="3">
        <v>7022997034000</v>
      </c>
      <c r="BW20" s="1">
        <v>5143536156816</v>
      </c>
      <c r="BX20" s="1">
        <f>+BX21+BX22+BX23+BX24</f>
        <v>4241324501557</v>
      </c>
      <c r="BY20" s="122">
        <f t="shared" si="20"/>
        <v>0.82459311497919063</v>
      </c>
      <c r="BZ20" s="1">
        <v>4191470838215</v>
      </c>
      <c r="CA20" s="122">
        <f t="shared" si="21"/>
        <v>0.81490062681111652</v>
      </c>
      <c r="CB20" s="3">
        <v>5561569334000</v>
      </c>
      <c r="CC20" s="1">
        <v>5529871810062</v>
      </c>
      <c r="CD20" s="1">
        <v>4994769066631</v>
      </c>
      <c r="CE20" s="122">
        <f t="shared" si="22"/>
        <v>0.90323415048114819</v>
      </c>
      <c r="CF20" s="1">
        <v>4951176458032</v>
      </c>
      <c r="CG20" s="4">
        <f t="shared" si="23"/>
        <v>0.89535103671354155</v>
      </c>
      <c r="CH20" s="3">
        <v>5855278406000</v>
      </c>
      <c r="CI20" s="1">
        <v>6972035169119</v>
      </c>
      <c r="CJ20" s="1">
        <v>6341800469272</v>
      </c>
      <c r="CK20" s="122">
        <f t="shared" si="24"/>
        <v>0.90960534699559792</v>
      </c>
      <c r="CL20" s="1">
        <v>6301471334366</v>
      </c>
      <c r="CM20" s="4">
        <f t="shared" si="25"/>
        <v>0.90382093341652869</v>
      </c>
      <c r="CN20" s="3">
        <v>9214125753000</v>
      </c>
      <c r="CO20" s="1">
        <v>9236412650709</v>
      </c>
      <c r="CP20" s="1">
        <v>8717795201089</v>
      </c>
      <c r="CQ20" s="122">
        <f t="shared" si="26"/>
        <v>0.94385077093971215</v>
      </c>
      <c r="CR20" s="1">
        <v>8639583253177</v>
      </c>
      <c r="CS20" s="4">
        <f t="shared" si="27"/>
        <v>0.93538298686923793</v>
      </c>
      <c r="CT20" s="3">
        <v>6917321198718</v>
      </c>
      <c r="CU20" s="1">
        <v>4423649619425</v>
      </c>
      <c r="CV20" s="4">
        <f t="shared" si="28"/>
        <v>0.63950328347407714</v>
      </c>
      <c r="CW20" s="3">
        <v>6917321198718</v>
      </c>
      <c r="CX20" s="1">
        <v>4690823989132</v>
      </c>
      <c r="CY20" s="4">
        <f t="shared" si="29"/>
        <v>0.67812724816094405</v>
      </c>
      <c r="CZ20" s="3">
        <v>6850678589718</v>
      </c>
      <c r="DA20" s="1">
        <v>5021579967703</v>
      </c>
      <c r="DB20" s="4">
        <f t="shared" si="30"/>
        <v>0.73300475302399315</v>
      </c>
      <c r="DC20" s="3">
        <v>6943621999000</v>
      </c>
      <c r="DD20" s="1">
        <v>6184554642848</v>
      </c>
      <c r="DE20" s="1">
        <v>6018822692175</v>
      </c>
      <c r="DF20" s="122">
        <f t="shared" si="31"/>
        <v>0.97320228209727966</v>
      </c>
      <c r="DG20" s="1">
        <v>5987689513517</v>
      </c>
      <c r="DH20" s="4">
        <f t="shared" si="32"/>
        <v>0.96816826098243625</v>
      </c>
      <c r="DI20" s="82">
        <v>7822703981000</v>
      </c>
      <c r="DJ20" s="82">
        <f t="shared" si="33"/>
        <v>-32000000000</v>
      </c>
      <c r="DK20" s="82">
        <v>7790703981000</v>
      </c>
      <c r="DL20" s="31">
        <v>7790703981000</v>
      </c>
      <c r="DM20" s="31">
        <v>7790703981000</v>
      </c>
      <c r="DN20" s="31">
        <v>924527111807</v>
      </c>
      <c r="DO20" s="417">
        <v>0.11867054813810669</v>
      </c>
      <c r="DP20" s="31">
        <v>191055830228</v>
      </c>
      <c r="DQ20" s="62">
        <f t="shared" si="34"/>
        <v>2.4523564326657477E-2</v>
      </c>
      <c r="DR20" s="31">
        <v>7790703981000</v>
      </c>
      <c r="DS20" s="31">
        <v>7790703981000</v>
      </c>
      <c r="DT20" s="31">
        <v>1065580995833</v>
      </c>
      <c r="DU20" s="417">
        <f t="shared" si="35"/>
        <v>0.13677595740150611</v>
      </c>
      <c r="DV20" s="31">
        <v>317785520021</v>
      </c>
      <c r="DW20" s="62">
        <f t="shared" si="36"/>
        <v>4.0790347161953094E-2</v>
      </c>
      <c r="DX20" s="31">
        <v>7790703981000</v>
      </c>
      <c r="DY20" s="31">
        <v>7790703981000</v>
      </c>
      <c r="DZ20" s="31">
        <v>1278959050920</v>
      </c>
      <c r="EA20" s="417">
        <f>+DZ20/DY20</f>
        <v>0.16416476021154577</v>
      </c>
      <c r="EB20" s="31">
        <v>523200217359</v>
      </c>
      <c r="EC20" s="62">
        <f t="shared" si="38"/>
        <v>6.7156988461502684E-2</v>
      </c>
      <c r="ED20" s="31">
        <v>7790703981000</v>
      </c>
      <c r="EE20" s="31">
        <v>7790703981000</v>
      </c>
      <c r="EF20" s="31">
        <v>1644545899513</v>
      </c>
      <c r="EG20" s="417">
        <f>+EF20/EE20</f>
        <v>0.2110907953278324</v>
      </c>
      <c r="EH20" s="31">
        <v>1013282557635</v>
      </c>
      <c r="EI20" s="62">
        <f t="shared" si="40"/>
        <v>0.13006302897738092</v>
      </c>
      <c r="EJ20" s="31">
        <v>7790703981000</v>
      </c>
      <c r="EK20" s="31">
        <v>7692694211055</v>
      </c>
      <c r="EL20" s="31">
        <v>1906637767850</v>
      </c>
      <c r="EM20" s="417">
        <f>+EL20/EK20</f>
        <v>0.24785045597029104</v>
      </c>
      <c r="EN20" s="31">
        <v>1293465149867</v>
      </c>
      <c r="EO20" s="62">
        <f t="shared" si="42"/>
        <v>0.16814202077708873</v>
      </c>
      <c r="EP20" s="31">
        <v>7790703981000</v>
      </c>
      <c r="EQ20" s="31">
        <v>7692694211055</v>
      </c>
      <c r="ER20" s="31">
        <v>2109352464631</v>
      </c>
      <c r="ES20" s="417">
        <f>+ER20/EQ20</f>
        <v>0.27420204245213547</v>
      </c>
      <c r="ET20" s="31">
        <v>1498405578485</v>
      </c>
      <c r="EU20" s="62">
        <f t="shared" si="44"/>
        <v>0.194782937859622</v>
      </c>
      <c r="EV20" s="418">
        <v>7790703981000</v>
      </c>
      <c r="EW20" s="418">
        <v>7692694211055</v>
      </c>
      <c r="EX20" s="418">
        <v>3722294081517</v>
      </c>
      <c r="EY20" s="417">
        <f>+EX20/EW20</f>
        <v>0.48387391717296835</v>
      </c>
      <c r="EZ20" s="418">
        <v>3388483428716</v>
      </c>
      <c r="FA20" s="62">
        <f t="shared" si="46"/>
        <v>0.44048071270615252</v>
      </c>
      <c r="FB20" s="418">
        <v>7790703981000</v>
      </c>
      <c r="FC20" s="418">
        <v>7692694211055</v>
      </c>
      <c r="FD20" s="418">
        <v>3872304944936</v>
      </c>
      <c r="FE20" s="417">
        <f>+FD20/FC20</f>
        <v>0.50337434957068705</v>
      </c>
      <c r="FF20" s="418">
        <v>3543464815194</v>
      </c>
      <c r="FG20" s="62">
        <f t="shared" si="48"/>
        <v>0.46062728063488673</v>
      </c>
      <c r="FH20" s="418">
        <v>7790703981000</v>
      </c>
      <c r="FI20" s="418">
        <v>7742275078350</v>
      </c>
      <c r="FJ20" s="418">
        <v>4032575910434</v>
      </c>
      <c r="FK20" s="417">
        <v>0.52085154164961611</v>
      </c>
      <c r="FL20" s="418">
        <v>3703667806717</v>
      </c>
      <c r="FM20" s="62">
        <v>0.47836944169985623</v>
      </c>
      <c r="FN20" s="82">
        <v>8708106587000</v>
      </c>
      <c r="FO20" s="82">
        <f>+FO21+FO22+FO23</f>
        <v>-16000000000</v>
      </c>
      <c r="FP20" s="386">
        <f>+FP21+FP22+FP23+FP24</f>
        <v>8651399204000</v>
      </c>
      <c r="FQ20" s="418">
        <v>7790703981000</v>
      </c>
      <c r="FR20" s="418">
        <v>7744432573111</v>
      </c>
      <c r="FS20" s="418">
        <v>5502738631353</v>
      </c>
      <c r="FT20" s="417">
        <v>0.71054122808929132</v>
      </c>
      <c r="FU20" s="418">
        <v>5168885363354</v>
      </c>
      <c r="FV20" s="62">
        <v>0.66743241865137937</v>
      </c>
      <c r="FW20" s="418">
        <v>7790703981000</v>
      </c>
      <c r="FX20" s="418">
        <v>7744432573111</v>
      </c>
      <c r="FY20" s="418">
        <v>5758126748214</v>
      </c>
      <c r="FZ20" s="417">
        <v>0.74351822342755769</v>
      </c>
      <c r="GA20" s="418">
        <v>5424293051271</v>
      </c>
      <c r="GB20" s="62">
        <v>0.70041194110261562</v>
      </c>
      <c r="GC20" s="339">
        <v>7790703981000</v>
      </c>
      <c r="GD20" s="339">
        <v>7351150749300</v>
      </c>
      <c r="GE20" s="339">
        <v>6658321815903</v>
      </c>
      <c r="GF20" s="122">
        <v>0.90575231592645911</v>
      </c>
      <c r="GG20" s="339">
        <v>6632771382989</v>
      </c>
      <c r="GH20" s="4">
        <v>0.90227661072255849</v>
      </c>
      <c r="GI20" s="339">
        <v>8651399204000</v>
      </c>
      <c r="GJ20" s="339">
        <v>8651399204000</v>
      </c>
      <c r="GK20" s="339">
        <v>979842570150</v>
      </c>
      <c r="GL20" s="122">
        <v>0.1132582773081338</v>
      </c>
      <c r="GM20" s="339">
        <v>232877030825</v>
      </c>
      <c r="GN20" s="4">
        <v>2.691784592685639E-2</v>
      </c>
      <c r="GO20" s="339">
        <v>8651399204000</v>
      </c>
      <c r="GP20" s="339">
        <v>8651399204000</v>
      </c>
      <c r="GQ20" s="339">
        <v>1399142077564</v>
      </c>
      <c r="GR20" s="122">
        <f t="shared" si="49"/>
        <v>0.16172436903814386</v>
      </c>
      <c r="GS20" s="339">
        <v>641013244779</v>
      </c>
      <c r="GT20" s="4">
        <v>2.691784592685639E-2</v>
      </c>
      <c r="GU20" s="339">
        <v>8651399204000</v>
      </c>
      <c r="GV20" s="339">
        <v>8651399204000</v>
      </c>
      <c r="GW20" s="339">
        <v>1678024635127</v>
      </c>
      <c r="GX20" s="122">
        <v>0.19395991279088826</v>
      </c>
      <c r="GY20" s="339">
        <v>866912281560</v>
      </c>
      <c r="GZ20" s="4">
        <v>0.10020486410558659</v>
      </c>
      <c r="HA20" s="339">
        <v>8651399204000</v>
      </c>
      <c r="HB20" s="339">
        <v>8648726331363</v>
      </c>
      <c r="HC20" s="339">
        <v>2044008712432</v>
      </c>
      <c r="HD20" s="122">
        <v>0.23633638458645431</v>
      </c>
      <c r="HE20" s="339">
        <v>1250206229437</v>
      </c>
      <c r="HF20" s="4">
        <v>0.14455379688722017</v>
      </c>
      <c r="HG20" s="339">
        <v>8651399204000</v>
      </c>
      <c r="HH20" s="339">
        <v>8648726331363</v>
      </c>
      <c r="HI20" s="339">
        <v>2331070121996</v>
      </c>
      <c r="HJ20" s="122">
        <v>0.26952756194201766</v>
      </c>
      <c r="HK20" s="339">
        <v>1562780539366</v>
      </c>
      <c r="HL20" s="4">
        <v>0.18069487685127306</v>
      </c>
      <c r="HM20" s="339">
        <v>8651399204000</v>
      </c>
      <c r="HN20" s="339">
        <v>8648726331363</v>
      </c>
      <c r="HO20" s="339">
        <v>3557189182802</v>
      </c>
      <c r="HP20" s="122">
        <v>0.41129630497181002</v>
      </c>
      <c r="HQ20" s="339">
        <v>2799680544072</v>
      </c>
      <c r="HR20" s="4">
        <v>0.32371015532304198</v>
      </c>
      <c r="HS20" s="15">
        <f t="shared" si="0"/>
        <v>0</v>
      </c>
      <c r="HT20" s="15">
        <f t="shared" si="50"/>
        <v>0</v>
      </c>
    </row>
    <row r="21" spans="1:228" ht="14.25" customHeight="1" x14ac:dyDescent="0.35">
      <c r="A21" s="9" t="s">
        <v>76</v>
      </c>
      <c r="B21" s="26">
        <v>457135193000</v>
      </c>
      <c r="C21" s="53">
        <v>454464237921.75</v>
      </c>
      <c r="D21" s="27">
        <f t="shared" si="1"/>
        <v>0.99415718780975593</v>
      </c>
      <c r="E21" s="26">
        <v>464742339516</v>
      </c>
      <c r="F21" s="53">
        <v>460121082368.65997</v>
      </c>
      <c r="G21" s="27">
        <f t="shared" si="2"/>
        <v>0.99005630269849576</v>
      </c>
      <c r="H21" s="26">
        <v>502982926535</v>
      </c>
      <c r="I21" s="53">
        <v>500719796641.42993</v>
      </c>
      <c r="J21" s="27">
        <f t="shared" si="3"/>
        <v>0.99550058307314615</v>
      </c>
      <c r="K21" s="26">
        <v>560593668603</v>
      </c>
      <c r="L21" s="53">
        <v>549516623581.97003</v>
      </c>
      <c r="M21" s="27">
        <f t="shared" si="4"/>
        <v>0.98024050994255074</v>
      </c>
      <c r="N21" s="26">
        <v>622842668404</v>
      </c>
      <c r="O21" s="53">
        <v>612880003605.57996</v>
      </c>
      <c r="P21" s="27">
        <f t="shared" si="5"/>
        <v>0.98400452425016283</v>
      </c>
      <c r="Q21" s="26">
        <v>806386180693</v>
      </c>
      <c r="R21" s="53">
        <v>792170398191.15002</v>
      </c>
      <c r="S21" s="27">
        <v>0.98237099935215522</v>
      </c>
      <c r="T21" s="26">
        <v>849964902182</v>
      </c>
      <c r="U21" s="53">
        <v>821095870535.18994</v>
      </c>
      <c r="V21" s="27">
        <v>0.96603503089045384</v>
      </c>
      <c r="W21" s="26">
        <v>890321981390</v>
      </c>
      <c r="X21" s="53">
        <v>873794317377.97998</v>
      </c>
      <c r="Y21" s="27">
        <v>0.98143630691200445</v>
      </c>
      <c r="Z21" s="26">
        <v>152206550054</v>
      </c>
      <c r="AA21" s="53">
        <v>107921480177</v>
      </c>
      <c r="AB21" s="27">
        <v>0.70904622789696958</v>
      </c>
      <c r="AC21" s="26">
        <v>201274548049</v>
      </c>
      <c r="AD21" s="53">
        <v>137519755700</v>
      </c>
      <c r="AE21" s="27">
        <v>0.68324463789888135</v>
      </c>
      <c r="AF21" s="26">
        <v>209449003000</v>
      </c>
      <c r="AG21" s="6">
        <v>178956028125</v>
      </c>
      <c r="AH21" s="6">
        <v>140502201612</v>
      </c>
      <c r="AI21" s="38">
        <f t="shared" si="6"/>
        <v>0.78512136799247589</v>
      </c>
      <c r="AJ21" s="6">
        <v>127023359886</v>
      </c>
      <c r="AK21" s="38">
        <f t="shared" si="7"/>
        <v>0.70980207382159122</v>
      </c>
      <c r="AL21" s="5">
        <v>226069712000</v>
      </c>
      <c r="AM21" s="6">
        <v>219812097051</v>
      </c>
      <c r="AN21" s="6">
        <v>153757967709</v>
      </c>
      <c r="AO21" s="38">
        <f t="shared" si="8"/>
        <v>0.69949729688137063</v>
      </c>
      <c r="AP21" s="6">
        <v>136877148794.16</v>
      </c>
      <c r="AQ21" s="38">
        <f t="shared" si="9"/>
        <v>0.62270070951737599</v>
      </c>
      <c r="AR21" s="5">
        <v>239496776000</v>
      </c>
      <c r="AS21" s="6">
        <v>236121442428</v>
      </c>
      <c r="AT21" s="6">
        <v>166143632568</v>
      </c>
      <c r="AU21" s="38">
        <f t="shared" si="10"/>
        <v>0.70363636127058571</v>
      </c>
      <c r="AV21" s="6">
        <v>149812565221.60999</v>
      </c>
      <c r="AW21" s="38">
        <f t="shared" si="11"/>
        <v>0.63447251414827355</v>
      </c>
      <c r="AX21" s="5">
        <v>245916182000</v>
      </c>
      <c r="AY21" s="6">
        <v>244501262205</v>
      </c>
      <c r="AZ21" s="6">
        <v>172794949174</v>
      </c>
      <c r="BA21" s="38">
        <f t="shared" si="12"/>
        <v>0.70672416009501637</v>
      </c>
      <c r="BB21" s="6">
        <v>157194798717.25</v>
      </c>
      <c r="BC21" s="38">
        <f t="shared" si="13"/>
        <v>0.64292019312951998</v>
      </c>
      <c r="BD21" s="5">
        <v>266610755000</v>
      </c>
      <c r="BE21" s="6">
        <v>262162608538</v>
      </c>
      <c r="BF21" s="6">
        <v>186832614411</v>
      </c>
      <c r="BG21" s="38">
        <f t="shared" si="14"/>
        <v>0.71265927453540323</v>
      </c>
      <c r="BH21" s="6">
        <v>165884252033</v>
      </c>
      <c r="BI21" s="38">
        <f t="shared" si="15"/>
        <v>0.63275328605435122</v>
      </c>
      <c r="BJ21" s="5">
        <v>351997168000</v>
      </c>
      <c r="BK21" s="6">
        <v>316613297000</v>
      </c>
      <c r="BL21" s="6">
        <v>243966081679</v>
      </c>
      <c r="BM21" s="38">
        <f t="shared" si="16"/>
        <v>0.77054907039801301</v>
      </c>
      <c r="BN21" s="6">
        <v>180348640159</v>
      </c>
      <c r="BO21" s="38">
        <f t="shared" si="17"/>
        <v>0.56961802257787042</v>
      </c>
      <c r="BP21" s="5">
        <v>320960554000</v>
      </c>
      <c r="BQ21" s="6">
        <v>285694400014</v>
      </c>
      <c r="BR21" s="6">
        <v>211307527713</v>
      </c>
      <c r="BS21" s="38">
        <f t="shared" si="18"/>
        <v>0.73962782505588209</v>
      </c>
      <c r="BT21" s="6">
        <v>199810268662</v>
      </c>
      <c r="BU21" s="38">
        <f t="shared" si="19"/>
        <v>0.69938461745210478</v>
      </c>
      <c r="BV21" s="5">
        <v>686292123000</v>
      </c>
      <c r="BW21" s="6">
        <v>682469773406</v>
      </c>
      <c r="BX21" s="6">
        <v>571698579133</v>
      </c>
      <c r="BY21" s="38">
        <f t="shared" si="20"/>
        <v>0.8376906954865202</v>
      </c>
      <c r="BZ21" s="6">
        <v>553829835819</v>
      </c>
      <c r="CA21" s="38">
        <f t="shared" si="21"/>
        <v>0.81150822703107128</v>
      </c>
      <c r="CB21" s="5">
        <v>420487140000</v>
      </c>
      <c r="CC21" s="6">
        <v>410398108202</v>
      </c>
      <c r="CD21" s="6">
        <v>264866440335</v>
      </c>
      <c r="CE21" s="38">
        <f t="shared" si="22"/>
        <v>0.64538903820831317</v>
      </c>
      <c r="CF21" s="6">
        <v>246790903131</v>
      </c>
      <c r="CG21" s="7">
        <f t="shared" si="23"/>
        <v>0.60134512854413136</v>
      </c>
      <c r="CH21" s="5">
        <v>442160254000</v>
      </c>
      <c r="CI21" s="6">
        <v>414916802699</v>
      </c>
      <c r="CJ21" s="6">
        <v>320391348479</v>
      </c>
      <c r="CK21" s="38">
        <f t="shared" si="24"/>
        <v>0.77218214927638595</v>
      </c>
      <c r="CL21" s="6">
        <v>301387988682</v>
      </c>
      <c r="CM21" s="7">
        <f t="shared" si="25"/>
        <v>0.72638173899320468</v>
      </c>
      <c r="CN21" s="5">
        <v>462709529000</v>
      </c>
      <c r="CO21" s="6">
        <v>444844331709</v>
      </c>
      <c r="CP21" s="6">
        <v>385323138862</v>
      </c>
      <c r="CQ21" s="38">
        <f t="shared" si="26"/>
        <v>0.86619770422086328</v>
      </c>
      <c r="CR21" s="6">
        <v>347652348786</v>
      </c>
      <c r="CS21" s="7">
        <f t="shared" si="27"/>
        <v>0.7815146198455345</v>
      </c>
      <c r="CT21" s="5">
        <v>488712772718</v>
      </c>
      <c r="CU21" s="6">
        <v>337797263418</v>
      </c>
      <c r="CV21" s="7">
        <f t="shared" si="28"/>
        <v>0.69119794340410623</v>
      </c>
      <c r="CW21" s="5">
        <v>488712772718</v>
      </c>
      <c r="CX21" s="6">
        <v>362991371042</v>
      </c>
      <c r="CY21" s="7">
        <f t="shared" si="29"/>
        <v>0.74274991632243559</v>
      </c>
      <c r="CZ21" s="5">
        <v>422070163718</v>
      </c>
      <c r="DA21" s="6">
        <v>383271932287</v>
      </c>
      <c r="DB21" s="7">
        <f t="shared" si="30"/>
        <v>0.90807634662154779</v>
      </c>
      <c r="DC21" s="5">
        <v>502013573000</v>
      </c>
      <c r="DD21" s="6">
        <v>416478271768</v>
      </c>
      <c r="DE21" s="6">
        <v>412603248296</v>
      </c>
      <c r="DF21" s="38">
        <f t="shared" si="31"/>
        <v>0.99069573676544986</v>
      </c>
      <c r="DG21" s="6">
        <v>393020113584</v>
      </c>
      <c r="DH21" s="7">
        <f t="shared" si="32"/>
        <v>0.94367495311479921</v>
      </c>
      <c r="DI21" s="41">
        <v>669645563000</v>
      </c>
      <c r="DJ21" s="82">
        <f t="shared" si="33"/>
        <v>2000000000</v>
      </c>
      <c r="DK21" s="81">
        <v>671645563000</v>
      </c>
      <c r="DL21" s="6">
        <v>671645563000</v>
      </c>
      <c r="DM21" s="6">
        <v>671645563000</v>
      </c>
      <c r="DN21" s="6">
        <v>107441428070</v>
      </c>
      <c r="DO21" s="38">
        <v>0.1599674500790233</v>
      </c>
      <c r="DP21" s="6">
        <v>46032284491</v>
      </c>
      <c r="DQ21" s="7">
        <f t="shared" si="34"/>
        <v>6.8536572005910804E-2</v>
      </c>
      <c r="DR21" s="6">
        <v>671645563000</v>
      </c>
      <c r="DS21" s="6">
        <v>671645563000</v>
      </c>
      <c r="DT21" s="6">
        <v>150471059813</v>
      </c>
      <c r="DU21" s="38">
        <f t="shared" si="35"/>
        <v>0.22403343087818478</v>
      </c>
      <c r="DV21" s="6">
        <v>75286322001</v>
      </c>
      <c r="DW21" s="7">
        <f t="shared" si="36"/>
        <v>0.11209233879953436</v>
      </c>
      <c r="DX21" s="6">
        <v>671645563000</v>
      </c>
      <c r="DY21" s="6">
        <v>671645563000</v>
      </c>
      <c r="DZ21" s="6">
        <v>175977706759</v>
      </c>
      <c r="EA21" s="38">
        <f t="shared" si="37"/>
        <v>0.26200978083287063</v>
      </c>
      <c r="EB21" s="6">
        <v>97255306010</v>
      </c>
      <c r="EC21" s="7">
        <f t="shared" si="38"/>
        <v>0.14480153129516021</v>
      </c>
      <c r="ED21" s="6">
        <v>671645563000</v>
      </c>
      <c r="EE21" s="6">
        <v>671645563000</v>
      </c>
      <c r="EF21" s="6">
        <v>204104635813</v>
      </c>
      <c r="EG21" s="38">
        <f t="shared" ref="EG21:EG36" si="60">+EF21/EE21</f>
        <v>0.30388741779419748</v>
      </c>
      <c r="EH21" s="6">
        <v>125046042434</v>
      </c>
      <c r="EI21" s="7">
        <f t="shared" si="40"/>
        <v>0.1861786175962574</v>
      </c>
      <c r="EJ21" s="6">
        <v>671645563000</v>
      </c>
      <c r="EK21" s="6">
        <v>573635793055</v>
      </c>
      <c r="EL21" s="6">
        <v>227143105056</v>
      </c>
      <c r="EM21" s="38">
        <f t="shared" ref="EM21:EM36" si="61">+EL21/EK21</f>
        <v>0.39597094150333395</v>
      </c>
      <c r="EN21" s="6">
        <v>168538614072</v>
      </c>
      <c r="EO21" s="7">
        <f t="shared" si="42"/>
        <v>0.29380770187720934</v>
      </c>
      <c r="EP21" s="6">
        <v>671645563000</v>
      </c>
      <c r="EQ21" s="6">
        <v>573635793055</v>
      </c>
      <c r="ER21" s="6">
        <v>267349406883</v>
      </c>
      <c r="ES21" s="38">
        <f t="shared" ref="ES21:ES36" si="62">+ER21/EQ21</f>
        <v>0.46606123627534279</v>
      </c>
      <c r="ET21" s="6">
        <v>210348719145</v>
      </c>
      <c r="EU21" s="7">
        <f t="shared" si="44"/>
        <v>0.36669385294936058</v>
      </c>
      <c r="EV21" s="340">
        <v>671645563000</v>
      </c>
      <c r="EW21" s="340">
        <v>573635793055</v>
      </c>
      <c r="EX21" s="340">
        <v>325798540054</v>
      </c>
      <c r="EY21" s="38">
        <f t="shared" ref="EY21:EY36" si="63">+EX21/EW21</f>
        <v>0.56795364584713515</v>
      </c>
      <c r="EZ21" s="340">
        <v>278057245582</v>
      </c>
      <c r="FA21" s="7">
        <f t="shared" si="46"/>
        <v>0.48472785162368687</v>
      </c>
      <c r="FB21" s="340">
        <v>671645563000</v>
      </c>
      <c r="FC21" s="340">
        <v>573635793055</v>
      </c>
      <c r="FD21" s="340">
        <v>351088004255</v>
      </c>
      <c r="FE21" s="38">
        <f t="shared" ref="FE21:FE36" si="64">+FD21/FC21</f>
        <v>0.6120399188921215</v>
      </c>
      <c r="FF21" s="340">
        <v>306208662524</v>
      </c>
      <c r="FG21" s="7">
        <f t="shared" si="48"/>
        <v>0.53380327070113776</v>
      </c>
      <c r="FH21" s="340">
        <v>671645563000</v>
      </c>
      <c r="FI21" s="340">
        <v>639287626099</v>
      </c>
      <c r="FJ21" s="340">
        <v>372698071554</v>
      </c>
      <c r="FK21" s="38">
        <v>0.58298965338691544</v>
      </c>
      <c r="FL21" s="340">
        <v>329013333951</v>
      </c>
      <c r="FM21" s="7">
        <v>0.51465618998239304</v>
      </c>
      <c r="FN21" s="41">
        <v>838381365000</v>
      </c>
      <c r="FO21" s="81"/>
      <c r="FP21" s="387">
        <f>838381365000</f>
        <v>838381365000</v>
      </c>
      <c r="FQ21" s="340">
        <v>671645563000</v>
      </c>
      <c r="FR21" s="340">
        <v>639287626099</v>
      </c>
      <c r="FS21" s="340">
        <v>437069649438</v>
      </c>
      <c r="FT21" s="38">
        <v>0.68368232325259404</v>
      </c>
      <c r="FU21" s="340">
        <v>389202411398</v>
      </c>
      <c r="FV21" s="7">
        <v>0.60880642062940249</v>
      </c>
      <c r="FW21" s="340">
        <v>671645563000</v>
      </c>
      <c r="FX21" s="340">
        <v>639287626099</v>
      </c>
      <c r="FY21" s="340">
        <v>465248331187</v>
      </c>
      <c r="FZ21" s="38">
        <v>0.72776057629332513</v>
      </c>
      <c r="GA21" s="340">
        <v>419313317624</v>
      </c>
      <c r="GB21" s="7">
        <v>0.65590713867354788</v>
      </c>
      <c r="GC21" s="340">
        <v>671645563000</v>
      </c>
      <c r="GD21" s="340">
        <v>605936862292</v>
      </c>
      <c r="GE21" s="340">
        <v>539861111630</v>
      </c>
      <c r="GF21" s="38">
        <v>0.8909527464428163</v>
      </c>
      <c r="GG21" s="340">
        <v>522675118847</v>
      </c>
      <c r="GH21" s="7">
        <v>0.86259006733794596</v>
      </c>
      <c r="GI21" s="340">
        <v>838381365000</v>
      </c>
      <c r="GJ21" s="340">
        <v>838381365000</v>
      </c>
      <c r="GK21" s="340">
        <v>93188892889</v>
      </c>
      <c r="GL21" s="38">
        <v>0.11115334474186458</v>
      </c>
      <c r="GM21" s="340">
        <v>42057482507</v>
      </c>
      <c r="GN21" s="7">
        <v>5.0165097010475654E-2</v>
      </c>
      <c r="GO21" s="340">
        <v>838381365000</v>
      </c>
      <c r="GP21" s="340">
        <v>838381365000</v>
      </c>
      <c r="GQ21" s="340">
        <v>126462361515</v>
      </c>
      <c r="GR21" s="38">
        <f t="shared" si="49"/>
        <v>0.15084109308059346</v>
      </c>
      <c r="GS21" s="340">
        <v>61766554199</v>
      </c>
      <c r="GT21" s="7">
        <v>5.0165097010475654E-2</v>
      </c>
      <c r="GU21" s="340">
        <v>838381365000</v>
      </c>
      <c r="GV21" s="340">
        <v>838381365000</v>
      </c>
      <c r="GW21" s="340">
        <v>218863546005</v>
      </c>
      <c r="GX21" s="38">
        <v>0.26105487924937359</v>
      </c>
      <c r="GY21" s="340">
        <v>109765679643</v>
      </c>
      <c r="GZ21" s="7">
        <v>0.13092571498532771</v>
      </c>
      <c r="HA21" s="340">
        <v>838381365000</v>
      </c>
      <c r="HB21" s="340">
        <v>835708492363</v>
      </c>
      <c r="HC21" s="340">
        <v>246781885695</v>
      </c>
      <c r="HD21" s="38">
        <v>0.29529661113914746</v>
      </c>
      <c r="HE21" s="340">
        <v>157481312365</v>
      </c>
      <c r="HF21" s="7">
        <v>0.18844048349887546</v>
      </c>
      <c r="HG21" s="340">
        <v>838381365000</v>
      </c>
      <c r="HH21" s="340">
        <v>835708492363</v>
      </c>
      <c r="HI21" s="340">
        <v>268829157127</v>
      </c>
      <c r="HJ21" s="38">
        <v>0.32167814445306708</v>
      </c>
      <c r="HK21" s="340">
        <v>190615466850</v>
      </c>
      <c r="HL21" s="7">
        <v>0.22808846456858056</v>
      </c>
      <c r="HM21" s="340">
        <v>838381365000</v>
      </c>
      <c r="HN21" s="340">
        <v>835708492363</v>
      </c>
      <c r="HO21" s="340">
        <v>343961607929</v>
      </c>
      <c r="HP21" s="38">
        <v>0.41158084556067448</v>
      </c>
      <c r="HQ21" s="340">
        <v>275904396131</v>
      </c>
      <c r="HR21" s="7">
        <v>0.33014430109579118</v>
      </c>
      <c r="HS21" s="15">
        <f t="shared" si="0"/>
        <v>0</v>
      </c>
      <c r="HT21" s="15">
        <f t="shared" si="50"/>
        <v>0</v>
      </c>
    </row>
    <row r="22" spans="1:228" ht="14.25" customHeight="1" x14ac:dyDescent="0.35">
      <c r="A22" s="9" t="s">
        <v>79</v>
      </c>
      <c r="B22" s="26">
        <v>471855217587.28998</v>
      </c>
      <c r="C22" s="53">
        <v>465085538819.97986</v>
      </c>
      <c r="D22" s="27">
        <f t="shared" si="1"/>
        <v>0.98565305942376746</v>
      </c>
      <c r="E22" s="26">
        <v>442692675711</v>
      </c>
      <c r="F22" s="53">
        <v>437608932766.51001</v>
      </c>
      <c r="G22" s="27">
        <f t="shared" si="2"/>
        <v>0.98851631566678833</v>
      </c>
      <c r="H22" s="26">
        <v>603357860205</v>
      </c>
      <c r="I22" s="53">
        <v>585196354824.27002</v>
      </c>
      <c r="J22" s="27">
        <f t="shared" si="3"/>
        <v>0.96989928104266454</v>
      </c>
      <c r="K22" s="26">
        <v>586934966967</v>
      </c>
      <c r="L22" s="53">
        <v>571903872042.32996</v>
      </c>
      <c r="M22" s="27">
        <f t="shared" si="4"/>
        <v>0.97439052745086296</v>
      </c>
      <c r="N22" s="26">
        <v>824385925016</v>
      </c>
      <c r="O22" s="53">
        <v>811123908396.55005</v>
      </c>
      <c r="P22" s="27">
        <f t="shared" si="5"/>
        <v>0.983912854141472</v>
      </c>
      <c r="Q22" s="26">
        <v>677597536056</v>
      </c>
      <c r="R22" s="53">
        <v>644925797776.71997</v>
      </c>
      <c r="S22" s="27">
        <v>0.95178297360783215</v>
      </c>
      <c r="T22" s="26">
        <v>628786294000</v>
      </c>
      <c r="U22" s="53">
        <v>578533147538.39001</v>
      </c>
      <c r="V22" s="27">
        <v>0.92007913190676194</v>
      </c>
      <c r="W22" s="26">
        <v>718874653000</v>
      </c>
      <c r="X22" s="53">
        <v>592238237557</v>
      </c>
      <c r="Y22" s="27">
        <v>0.82384075594469452</v>
      </c>
      <c r="Z22" s="26">
        <v>486817186000</v>
      </c>
      <c r="AA22" s="53">
        <v>486701287741</v>
      </c>
      <c r="AB22" s="27">
        <v>0.99976192652533014</v>
      </c>
      <c r="AC22" s="26">
        <v>247107945946</v>
      </c>
      <c r="AD22" s="53">
        <v>237109164003</v>
      </c>
      <c r="AE22" s="27">
        <v>0.95953678500818018</v>
      </c>
      <c r="AF22" s="26">
        <v>384893865000</v>
      </c>
      <c r="AG22" s="6">
        <v>384893865000</v>
      </c>
      <c r="AH22" s="6">
        <v>355178670329</v>
      </c>
      <c r="AI22" s="38">
        <f t="shared" si="6"/>
        <v>0.92279639304980865</v>
      </c>
      <c r="AJ22" s="6">
        <v>355020918165</v>
      </c>
      <c r="AK22" s="38">
        <f t="shared" si="7"/>
        <v>0.92238653418131256</v>
      </c>
      <c r="AL22" s="5">
        <v>233673798000</v>
      </c>
      <c r="AM22" s="6">
        <v>233673798000</v>
      </c>
      <c r="AN22" s="6">
        <v>166408153216</v>
      </c>
      <c r="AO22" s="38">
        <f t="shared" si="8"/>
        <v>0.71213869351325387</v>
      </c>
      <c r="AP22" s="6">
        <v>166010071077</v>
      </c>
      <c r="AQ22" s="38">
        <f t="shared" si="9"/>
        <v>0.71043511295605333</v>
      </c>
      <c r="AR22" s="5">
        <v>307879230000</v>
      </c>
      <c r="AS22" s="6">
        <v>307879230000</v>
      </c>
      <c r="AT22" s="6">
        <v>184226205008</v>
      </c>
      <c r="AU22" s="38">
        <f t="shared" si="10"/>
        <v>0.59837165699030748</v>
      </c>
      <c r="AV22" s="6">
        <v>184131574198</v>
      </c>
      <c r="AW22" s="38">
        <f t="shared" si="11"/>
        <v>0.59806429358031066</v>
      </c>
      <c r="AX22" s="5">
        <v>577908099000</v>
      </c>
      <c r="AY22" s="6">
        <v>577908099000</v>
      </c>
      <c r="AZ22" s="6">
        <v>495134262270</v>
      </c>
      <c r="BA22" s="38">
        <f t="shared" si="12"/>
        <v>0.85676989667867587</v>
      </c>
      <c r="BB22" s="6">
        <v>494956062270</v>
      </c>
      <c r="BC22" s="38">
        <f t="shared" si="13"/>
        <v>0.85646154315272882</v>
      </c>
      <c r="BD22" s="5">
        <v>314284513000</v>
      </c>
      <c r="BE22" s="6">
        <v>238284513000</v>
      </c>
      <c r="BF22" s="6">
        <v>180922115956</v>
      </c>
      <c r="BG22" s="38">
        <f t="shared" si="14"/>
        <v>0.75926930239062573</v>
      </c>
      <c r="BH22" s="6">
        <v>180755115956</v>
      </c>
      <c r="BI22" s="38">
        <f t="shared" si="15"/>
        <v>0.75856845952888263</v>
      </c>
      <c r="BJ22" s="5">
        <v>251184038000</v>
      </c>
      <c r="BK22" s="6">
        <v>251184038000</v>
      </c>
      <c r="BL22" s="6">
        <v>179973323001</v>
      </c>
      <c r="BM22" s="38">
        <f t="shared" si="16"/>
        <v>0.71649983985447352</v>
      </c>
      <c r="BN22" s="6">
        <v>179636571001</v>
      </c>
      <c r="BO22" s="38">
        <f t="shared" si="17"/>
        <v>0.71515918141661539</v>
      </c>
      <c r="BP22" s="5">
        <v>247880520000</v>
      </c>
      <c r="BQ22" s="6">
        <v>247880520000</v>
      </c>
      <c r="BR22" s="6">
        <v>173276440181</v>
      </c>
      <c r="BS22" s="38">
        <f t="shared" si="18"/>
        <v>0.69903209893621332</v>
      </c>
      <c r="BT22" s="6">
        <v>173060014280</v>
      </c>
      <c r="BU22" s="38">
        <f t="shared" si="19"/>
        <v>0.69815899321172958</v>
      </c>
      <c r="BV22" s="5">
        <v>268108378000</v>
      </c>
      <c r="BW22" s="6">
        <v>268108378000</v>
      </c>
      <c r="BX22" s="6">
        <v>191664125331</v>
      </c>
      <c r="BY22" s="38">
        <f t="shared" si="20"/>
        <v>0.71487555428424543</v>
      </c>
      <c r="BZ22" s="6">
        <v>190793023352</v>
      </c>
      <c r="CA22" s="38">
        <f t="shared" si="21"/>
        <v>0.71162648767357806</v>
      </c>
      <c r="CB22" s="5">
        <v>315907304000</v>
      </c>
      <c r="CC22" s="6">
        <v>315907304000</v>
      </c>
      <c r="CD22" s="6">
        <v>256769233944</v>
      </c>
      <c r="CE22" s="38">
        <f>+CD22/CC22</f>
        <v>0.81279929489696134</v>
      </c>
      <c r="CF22" s="6">
        <v>256138731215</v>
      </c>
      <c r="CG22" s="7">
        <f t="shared" si="23"/>
        <v>0.81080344763095447</v>
      </c>
      <c r="CH22" s="5">
        <v>491800986000</v>
      </c>
      <c r="CI22" s="6">
        <v>486300986000</v>
      </c>
      <c r="CJ22" s="6">
        <v>313594948341</v>
      </c>
      <c r="CK22" s="38">
        <f>+CJ22/CI22</f>
        <v>0.64485772673510477</v>
      </c>
      <c r="CL22" s="6">
        <v>312052809231</v>
      </c>
      <c r="CM22" s="7">
        <f t="shared" si="25"/>
        <v>0.64168656493532172</v>
      </c>
      <c r="CN22" s="5">
        <v>582461819000</v>
      </c>
      <c r="CO22" s="6">
        <v>572461819000</v>
      </c>
      <c r="CP22" s="6">
        <v>570497911266</v>
      </c>
      <c r="CQ22" s="38">
        <f>+CP22/CO22</f>
        <v>0.99656936468281743</v>
      </c>
      <c r="CR22" s="6">
        <v>568921886739</v>
      </c>
      <c r="CS22" s="7">
        <f t="shared" si="27"/>
        <v>0.9938162998063631</v>
      </c>
      <c r="CT22" s="5">
        <v>1348817349000</v>
      </c>
      <c r="CU22" s="6">
        <v>793312702060</v>
      </c>
      <c r="CV22" s="7">
        <f>+CU22/CT22</f>
        <v>0.5881542839348517</v>
      </c>
      <c r="CW22" s="5">
        <v>1348817349000</v>
      </c>
      <c r="CX22" s="6">
        <v>933970957337</v>
      </c>
      <c r="CY22" s="7">
        <f>+CX22/CW22</f>
        <v>0.69243693968604192</v>
      </c>
      <c r="CZ22" s="5">
        <v>1348817349000</v>
      </c>
      <c r="DA22" s="6">
        <v>1082416433217</v>
      </c>
      <c r="DB22" s="7">
        <f>+DA22/CZ22</f>
        <v>0.80249296468457565</v>
      </c>
      <c r="DC22" s="5">
        <v>1361817349000</v>
      </c>
      <c r="DD22" s="6">
        <v>1348817349000</v>
      </c>
      <c r="DE22" s="6">
        <v>1251761545470</v>
      </c>
      <c r="DF22" s="38">
        <f>+DE22/DD22</f>
        <v>0.92804377582928022</v>
      </c>
      <c r="DG22" s="6">
        <v>1251102368584</v>
      </c>
      <c r="DH22" s="7">
        <f t="shared" si="32"/>
        <v>0.92755506852840752</v>
      </c>
      <c r="DI22" s="81">
        <v>1943449624000</v>
      </c>
      <c r="DJ22" s="82">
        <f t="shared" si="33"/>
        <v>-30000000000</v>
      </c>
      <c r="DK22" s="81">
        <v>1913449624000</v>
      </c>
      <c r="DL22" s="53">
        <v>1913449624000</v>
      </c>
      <c r="DM22" s="53">
        <v>1913449624000</v>
      </c>
      <c r="DN22" s="53">
        <v>98669275001</v>
      </c>
      <c r="DO22" s="123">
        <v>5.1566173346510848E-2</v>
      </c>
      <c r="DP22" s="53">
        <v>98669275001</v>
      </c>
      <c r="DQ22" s="27">
        <f t="shared" si="34"/>
        <v>5.1566173346510848E-2</v>
      </c>
      <c r="DR22" s="53">
        <v>1913449624000</v>
      </c>
      <c r="DS22" s="53">
        <v>1913449624000</v>
      </c>
      <c r="DT22" s="53">
        <v>167916624280</v>
      </c>
      <c r="DU22" s="123">
        <f t="shared" si="35"/>
        <v>8.7755968160257145E-2</v>
      </c>
      <c r="DV22" s="53">
        <v>167916624280</v>
      </c>
      <c r="DW22" s="27">
        <f t="shared" si="36"/>
        <v>8.7755968160257145E-2</v>
      </c>
      <c r="DX22" s="53">
        <v>1913449624000</v>
      </c>
      <c r="DY22" s="53">
        <v>1913449624000</v>
      </c>
      <c r="DZ22" s="53">
        <v>202521234506</v>
      </c>
      <c r="EA22" s="123">
        <f t="shared" si="37"/>
        <v>0.10584090219351393</v>
      </c>
      <c r="EB22" s="53">
        <v>201997198006</v>
      </c>
      <c r="EC22" s="27">
        <f t="shared" si="38"/>
        <v>0.10556703216661219</v>
      </c>
      <c r="ED22" s="53">
        <v>1913449624000</v>
      </c>
      <c r="EE22" s="53">
        <v>1913449624000</v>
      </c>
      <c r="EF22" s="53">
        <v>350165084506</v>
      </c>
      <c r="EG22" s="123">
        <f t="shared" si="60"/>
        <v>0.1830019876739645</v>
      </c>
      <c r="EH22" s="53">
        <v>349641048006</v>
      </c>
      <c r="EI22" s="27">
        <f t="shared" si="40"/>
        <v>0.18272811764706276</v>
      </c>
      <c r="EJ22" s="53">
        <v>1913449624000</v>
      </c>
      <c r="EK22" s="53">
        <v>1913449624000</v>
      </c>
      <c r="EL22" s="53">
        <v>535095579334</v>
      </c>
      <c r="EM22" s="123">
        <f t="shared" si="61"/>
        <v>0.27964968224007969</v>
      </c>
      <c r="EN22" s="53">
        <v>534571542834</v>
      </c>
      <c r="EO22" s="27">
        <f t="shared" si="42"/>
        <v>0.27937581221317798</v>
      </c>
      <c r="EP22" s="53">
        <v>1913449624000</v>
      </c>
      <c r="EQ22" s="53">
        <v>1913449624000</v>
      </c>
      <c r="ER22" s="53">
        <v>653875651346</v>
      </c>
      <c r="ES22" s="123">
        <f t="shared" si="62"/>
        <v>0.34172608630223339</v>
      </c>
      <c r="ET22" s="53">
        <v>653351614846</v>
      </c>
      <c r="EU22" s="27">
        <f t="shared" si="44"/>
        <v>0.34145221627533162</v>
      </c>
      <c r="EV22" s="341">
        <v>1913449624000</v>
      </c>
      <c r="EW22" s="341">
        <v>1913449624000</v>
      </c>
      <c r="EX22" s="341">
        <v>853240656342</v>
      </c>
      <c r="EY22" s="123">
        <f t="shared" si="63"/>
        <v>0.44591749144580561</v>
      </c>
      <c r="EZ22" s="341">
        <v>849977768743</v>
      </c>
      <c r="FA22" s="27">
        <f t="shared" si="46"/>
        <v>0.44421225313794832</v>
      </c>
      <c r="FB22" s="341">
        <v>1913449624000</v>
      </c>
      <c r="FC22" s="341">
        <v>1913449624000</v>
      </c>
      <c r="FD22" s="341">
        <v>896273311121</v>
      </c>
      <c r="FE22" s="123">
        <f t="shared" si="64"/>
        <v>0.46840705910374153</v>
      </c>
      <c r="FF22" s="341">
        <v>893044338522</v>
      </c>
      <c r="FG22" s="27">
        <f t="shared" si="48"/>
        <v>0.46671954532835924</v>
      </c>
      <c r="FH22" s="341">
        <v>1913449624000</v>
      </c>
      <c r="FI22" s="341">
        <v>1863449624000</v>
      </c>
      <c r="FJ22" s="341">
        <v>931765018518</v>
      </c>
      <c r="FK22" s="123">
        <v>0.50002157639116307</v>
      </c>
      <c r="FL22" s="341">
        <v>928453786240</v>
      </c>
      <c r="FM22" s="27">
        <v>0.49824463955565457</v>
      </c>
      <c r="FN22" s="81">
        <v>1849195412000</v>
      </c>
      <c r="FO22" s="384">
        <f t="shared" si="51"/>
        <v>-16000000000</v>
      </c>
      <c r="FP22" s="387">
        <f>1849195412000-16000000000</f>
        <v>1833195412000</v>
      </c>
      <c r="FQ22" s="341">
        <v>1913449624000</v>
      </c>
      <c r="FR22" s="341">
        <v>1863449624000</v>
      </c>
      <c r="FS22" s="341">
        <v>1395894972711</v>
      </c>
      <c r="FT22" s="123">
        <v>0.74909187494676266</v>
      </c>
      <c r="FU22" s="341">
        <v>1392407097024</v>
      </c>
      <c r="FV22" s="27">
        <v>0.74722014434450845</v>
      </c>
      <c r="FW22" s="341">
        <v>1913449624000</v>
      </c>
      <c r="FX22" s="341">
        <v>1863449624000</v>
      </c>
      <c r="FY22" s="341">
        <v>1555541819523</v>
      </c>
      <c r="FZ22" s="123">
        <v>0.83476462121038808</v>
      </c>
      <c r="GA22" s="341">
        <v>1552332457137</v>
      </c>
      <c r="GB22" s="27">
        <v>0.83304235174591446</v>
      </c>
      <c r="GC22" s="340">
        <v>1913449624000</v>
      </c>
      <c r="GD22" s="340">
        <v>1863449624000</v>
      </c>
      <c r="GE22" s="340">
        <v>1677414756809</v>
      </c>
      <c r="GF22" s="38">
        <v>0.90016640922566737</v>
      </c>
      <c r="GG22" s="340">
        <v>1674385255530</v>
      </c>
      <c r="GH22" s="7">
        <v>0.89854066027062074</v>
      </c>
      <c r="GI22" s="340">
        <v>1833195412000</v>
      </c>
      <c r="GJ22" s="340">
        <v>1833195412000</v>
      </c>
      <c r="GK22" s="340">
        <v>111607771125</v>
      </c>
      <c r="GL22" s="38">
        <v>6.0881546175831254E-2</v>
      </c>
      <c r="GM22" s="340">
        <v>110230883125</v>
      </c>
      <c r="GN22" s="7">
        <v>6.0130459853561975E-2</v>
      </c>
      <c r="GO22" s="340">
        <v>1833195412000</v>
      </c>
      <c r="GP22" s="340">
        <v>1833195412000</v>
      </c>
      <c r="GQ22" s="340">
        <v>422247727853</v>
      </c>
      <c r="GR22" s="38">
        <f t="shared" si="49"/>
        <v>0.23033427047056126</v>
      </c>
      <c r="GS22" s="340">
        <v>420877785110</v>
      </c>
      <c r="GT22" s="7">
        <v>6.0130459853561975E-2</v>
      </c>
      <c r="GU22" s="340">
        <v>1833195412000</v>
      </c>
      <c r="GV22" s="340">
        <v>1833195412000</v>
      </c>
      <c r="GW22" s="340">
        <v>489612326358</v>
      </c>
      <c r="GX22" s="38">
        <v>0.26708136140480371</v>
      </c>
      <c r="GY22" s="340">
        <v>488364259759</v>
      </c>
      <c r="GZ22" s="7">
        <v>0.26640054658777423</v>
      </c>
      <c r="HA22" s="340">
        <v>1833195412000</v>
      </c>
      <c r="HB22" s="340">
        <v>1833195412000</v>
      </c>
      <c r="HC22" s="340">
        <v>597033490247</v>
      </c>
      <c r="HD22" s="38">
        <v>0.32567913182569103</v>
      </c>
      <c r="HE22" s="340">
        <v>595792368905</v>
      </c>
      <c r="HF22" s="7">
        <v>0.32500210561567783</v>
      </c>
      <c r="HG22" s="340">
        <v>1833195412000</v>
      </c>
      <c r="HH22" s="340">
        <v>1833195412000</v>
      </c>
      <c r="HI22" s="340">
        <v>764740475976</v>
      </c>
      <c r="HJ22" s="38">
        <v>0.41716255177710426</v>
      </c>
      <c r="HK22" s="340">
        <v>763604584159</v>
      </c>
      <c r="HL22" s="7">
        <v>0.41654292780817848</v>
      </c>
      <c r="HM22" s="340">
        <v>1833195412000</v>
      </c>
      <c r="HN22" s="340">
        <v>1833195412000</v>
      </c>
      <c r="HO22" s="340">
        <v>916816139608</v>
      </c>
      <c r="HP22" s="38">
        <v>0.50011915456834011</v>
      </c>
      <c r="HQ22" s="340">
        <v>915775064682</v>
      </c>
      <c r="HR22" s="7">
        <v>0.49955125279464752</v>
      </c>
      <c r="HS22" s="15">
        <f t="shared" si="0"/>
        <v>0</v>
      </c>
      <c r="HT22" s="15">
        <f t="shared" si="50"/>
        <v>0</v>
      </c>
    </row>
    <row r="23" spans="1:228" ht="14.25" customHeight="1" x14ac:dyDescent="0.35">
      <c r="A23" s="9" t="s">
        <v>78</v>
      </c>
      <c r="B23" s="26">
        <v>19470012689</v>
      </c>
      <c r="C23" s="53">
        <v>19165722267.760002</v>
      </c>
      <c r="D23" s="27">
        <f t="shared" si="1"/>
        <v>0.98437132907407332</v>
      </c>
      <c r="E23" s="26">
        <v>26721489850</v>
      </c>
      <c r="F23" s="53">
        <v>24749043089.360001</v>
      </c>
      <c r="G23" s="27">
        <f t="shared" si="2"/>
        <v>0.92618500047294339</v>
      </c>
      <c r="H23" s="26">
        <v>28473002204</v>
      </c>
      <c r="I23" s="53">
        <v>27950441825.040001</v>
      </c>
      <c r="J23" s="27">
        <f t="shared" si="3"/>
        <v>0.98164716262738927</v>
      </c>
      <c r="K23" s="26">
        <v>37386750000</v>
      </c>
      <c r="L23" s="53">
        <v>36675428869.439995</v>
      </c>
      <c r="M23" s="27">
        <f t="shared" si="4"/>
        <v>0.98097397793175378</v>
      </c>
      <c r="N23" s="26">
        <v>52258714000</v>
      </c>
      <c r="O23" s="53">
        <v>46691787790.910004</v>
      </c>
      <c r="P23" s="27">
        <f t="shared" si="5"/>
        <v>0.89347372365324573</v>
      </c>
      <c r="Q23" s="26">
        <v>63301674595</v>
      </c>
      <c r="R23" s="53">
        <v>60119785263.210007</v>
      </c>
      <c r="S23" s="27">
        <v>0.93118589731829138</v>
      </c>
      <c r="T23" s="26">
        <v>60831290056</v>
      </c>
      <c r="U23" s="53">
        <v>53107529679.610001</v>
      </c>
      <c r="V23" s="27">
        <v>0.92149331267470302</v>
      </c>
      <c r="W23" s="26">
        <v>75520780439</v>
      </c>
      <c r="X23" s="53">
        <v>62527539084</v>
      </c>
      <c r="Y23" s="27">
        <v>0.9557281764279868</v>
      </c>
      <c r="Z23" s="26">
        <v>80920999357</v>
      </c>
      <c r="AA23" s="53">
        <v>69160365958</v>
      </c>
      <c r="AB23" s="27">
        <v>0.97515542773641817</v>
      </c>
      <c r="AC23" s="26">
        <v>378912456830</v>
      </c>
      <c r="AD23" s="53">
        <v>366405559248.5</v>
      </c>
      <c r="AE23" s="27">
        <v>0.92287967228635615</v>
      </c>
      <c r="AF23" s="26">
        <v>56475254000</v>
      </c>
      <c r="AG23" s="6">
        <v>56262269977</v>
      </c>
      <c r="AH23" s="6">
        <v>36827356074</v>
      </c>
      <c r="AI23" s="38">
        <f t="shared" si="6"/>
        <v>0.6545657700809977</v>
      </c>
      <c r="AJ23" s="6">
        <v>26091449866</v>
      </c>
      <c r="AK23" s="38">
        <f t="shared" si="7"/>
        <v>0.46374683916354914</v>
      </c>
      <c r="AL23" s="5">
        <v>41217034000</v>
      </c>
      <c r="AM23" s="6">
        <v>39076301475</v>
      </c>
      <c r="AN23" s="6">
        <v>30697974476</v>
      </c>
      <c r="AO23" s="38">
        <f t="shared" si="8"/>
        <v>0.78559058348036759</v>
      </c>
      <c r="AP23" s="6">
        <v>15524061653</v>
      </c>
      <c r="AQ23" s="38">
        <f t="shared" si="9"/>
        <v>0.39727561378683424</v>
      </c>
      <c r="AR23" s="5">
        <v>40082233000</v>
      </c>
      <c r="AS23" s="6">
        <v>40082233000</v>
      </c>
      <c r="AT23" s="6">
        <v>33872822151</v>
      </c>
      <c r="AU23" s="38">
        <f t="shared" si="10"/>
        <v>0.84508321058360192</v>
      </c>
      <c r="AV23" s="6">
        <v>16885717053</v>
      </c>
      <c r="AW23" s="38">
        <f t="shared" si="11"/>
        <v>0.42127685483490901</v>
      </c>
      <c r="AX23" s="5">
        <v>28291604000</v>
      </c>
      <c r="AY23" s="6">
        <v>28291604000</v>
      </c>
      <c r="AZ23" s="6">
        <v>25848117851</v>
      </c>
      <c r="BA23" s="38">
        <f t="shared" si="12"/>
        <v>0.91363210975948905</v>
      </c>
      <c r="BB23" s="6">
        <v>17366352408</v>
      </c>
      <c r="BC23" s="38">
        <f t="shared" si="13"/>
        <v>0.61383413990949398</v>
      </c>
      <c r="BD23" s="5">
        <v>29263250000</v>
      </c>
      <c r="BE23" s="6">
        <v>29263250000</v>
      </c>
      <c r="BF23" s="6">
        <v>28295610338</v>
      </c>
      <c r="BG23" s="38">
        <f t="shared" si="14"/>
        <v>0.96693328109488863</v>
      </c>
      <c r="BH23" s="6">
        <v>15727051246</v>
      </c>
      <c r="BI23" s="38">
        <f t="shared" si="15"/>
        <v>0.53743351288732455</v>
      </c>
      <c r="BJ23" s="5">
        <v>43537791000</v>
      </c>
      <c r="BK23" s="6">
        <v>55787791000</v>
      </c>
      <c r="BL23" s="6">
        <v>52337801763</v>
      </c>
      <c r="BM23" s="38">
        <f t="shared" si="16"/>
        <v>0.93815870506505628</v>
      </c>
      <c r="BN23" s="6">
        <v>28852961973</v>
      </c>
      <c r="BO23" s="38">
        <f t="shared" si="17"/>
        <v>0.51719133265197759</v>
      </c>
      <c r="BP23" s="5">
        <v>48070304000</v>
      </c>
      <c r="BQ23" s="6">
        <v>47894945018</v>
      </c>
      <c r="BR23" s="6">
        <v>30431122341</v>
      </c>
      <c r="BS23" s="38">
        <f t="shared" si="18"/>
        <v>0.63537232018041356</v>
      </c>
      <c r="BT23" s="6">
        <v>13182366735</v>
      </c>
      <c r="BU23" s="38">
        <f t="shared" si="19"/>
        <v>0.2752350322157332</v>
      </c>
      <c r="BV23" s="5">
        <v>80025341000</v>
      </c>
      <c r="BW23" s="6">
        <v>79800699981</v>
      </c>
      <c r="BX23" s="6">
        <v>74002166230</v>
      </c>
      <c r="BY23" s="38">
        <f t="shared" si="20"/>
        <v>0.92733730716170926</v>
      </c>
      <c r="BZ23" s="6">
        <v>42888348181</v>
      </c>
      <c r="CA23" s="38">
        <f t="shared" si="21"/>
        <v>0.53744325790640213</v>
      </c>
      <c r="CB23" s="5">
        <v>66181143000</v>
      </c>
      <c r="CC23" s="6">
        <v>47821722368</v>
      </c>
      <c r="CD23" s="6">
        <v>34124525322</v>
      </c>
      <c r="CE23" s="38">
        <f t="shared" si="22"/>
        <v>0.7135779230075262</v>
      </c>
      <c r="CF23" s="6">
        <v>9237956656</v>
      </c>
      <c r="CG23" s="7">
        <f t="shared" si="23"/>
        <v>0.19317490459485409</v>
      </c>
      <c r="CH23" s="5">
        <v>58971433000</v>
      </c>
      <c r="CI23" s="6">
        <v>53282140535</v>
      </c>
      <c r="CJ23" s="6">
        <v>48190162638</v>
      </c>
      <c r="CK23" s="38">
        <f t="shared" si="24"/>
        <v>0.90443368367201427</v>
      </c>
      <c r="CL23" s="6">
        <v>28406526639</v>
      </c>
      <c r="CM23" s="7">
        <f t="shared" si="25"/>
        <v>0.53313411123827326</v>
      </c>
      <c r="CN23" s="5">
        <v>61160705000</v>
      </c>
      <c r="CO23" s="6">
        <v>64687721000</v>
      </c>
      <c r="CP23" s="6">
        <v>64101868698</v>
      </c>
      <c r="CQ23" s="38">
        <f t="shared" si="26"/>
        <v>0.99094337699731294</v>
      </c>
      <c r="CR23" s="6">
        <v>35518953599</v>
      </c>
      <c r="CS23" s="7">
        <f t="shared" si="27"/>
        <v>0.54908339712570797</v>
      </c>
      <c r="CT23" s="5">
        <v>45770148000</v>
      </c>
      <c r="CU23" s="6">
        <v>36318313410</v>
      </c>
      <c r="CV23" s="7">
        <f t="shared" ref="CV23:CV36" si="65">+CU23/CT23</f>
        <v>0.7934934667460547</v>
      </c>
      <c r="CW23" s="5">
        <v>45770148000</v>
      </c>
      <c r="CX23" s="6">
        <v>36438237832</v>
      </c>
      <c r="CY23" s="7">
        <f t="shared" ref="CY23:CY36" si="66">+CX23/CW23</f>
        <v>0.79611361169293138</v>
      </c>
      <c r="CZ23" s="5">
        <v>45770148000</v>
      </c>
      <c r="DA23" s="6">
        <v>42151350942</v>
      </c>
      <c r="DB23" s="7">
        <f t="shared" ref="DB23:DB36" si="67">+DA23/CZ23</f>
        <v>0.9209354302721503</v>
      </c>
      <c r="DC23" s="5">
        <v>45770148000</v>
      </c>
      <c r="DD23" s="6">
        <v>45770148000</v>
      </c>
      <c r="DE23" s="6">
        <v>43636584725</v>
      </c>
      <c r="DF23" s="38">
        <f t="shared" ref="DF23:DF36" si="68">+DE23/DD23</f>
        <v>0.95338526598166129</v>
      </c>
      <c r="DG23" s="6">
        <v>32745717665</v>
      </c>
      <c r="DH23" s="7">
        <f t="shared" si="32"/>
        <v>0.71543831724118523</v>
      </c>
      <c r="DI23" s="81">
        <v>40730000000</v>
      </c>
      <c r="DJ23" s="82">
        <f t="shared" si="33"/>
        <v>1000000000</v>
      </c>
      <c r="DK23" s="81">
        <v>41730000000</v>
      </c>
      <c r="DL23" s="53">
        <v>41730000000</v>
      </c>
      <c r="DM23" s="53">
        <v>41730000000</v>
      </c>
      <c r="DN23" s="53">
        <v>102000000</v>
      </c>
      <c r="DO23" s="123">
        <v>2.4442846872753414E-3</v>
      </c>
      <c r="DP23" s="53">
        <v>0</v>
      </c>
      <c r="DQ23" s="27">
        <f t="shared" si="34"/>
        <v>0</v>
      </c>
      <c r="DR23" s="53">
        <v>41730000000</v>
      </c>
      <c r="DS23" s="53">
        <v>41730000000</v>
      </c>
      <c r="DT23" s="53">
        <v>650600000</v>
      </c>
      <c r="DU23" s="123">
        <f t="shared" si="35"/>
        <v>1.5590702132758207E-2</v>
      </c>
      <c r="DV23" s="53">
        <v>0</v>
      </c>
      <c r="DW23" s="27">
        <f t="shared" si="36"/>
        <v>0</v>
      </c>
      <c r="DX23" s="53">
        <v>41730000000</v>
      </c>
      <c r="DY23" s="53">
        <v>41730000000</v>
      </c>
      <c r="DZ23" s="53">
        <v>5767600000</v>
      </c>
      <c r="EA23" s="123">
        <f t="shared" si="37"/>
        <v>0.13821231727773783</v>
      </c>
      <c r="EB23" s="53">
        <v>25586667</v>
      </c>
      <c r="EC23" s="27">
        <f t="shared" si="38"/>
        <v>6.1314802300503233E-4</v>
      </c>
      <c r="ED23" s="53">
        <v>41730000000</v>
      </c>
      <c r="EE23" s="53">
        <v>41730000000</v>
      </c>
      <c r="EF23" s="53">
        <v>8812827000</v>
      </c>
      <c r="EG23" s="123">
        <f t="shared" si="60"/>
        <v>0.21118684399712437</v>
      </c>
      <c r="EH23" s="53">
        <v>65586667</v>
      </c>
      <c r="EI23" s="27">
        <f t="shared" si="40"/>
        <v>1.5716910376228133E-3</v>
      </c>
      <c r="EJ23" s="53">
        <v>41730000000</v>
      </c>
      <c r="EK23" s="53">
        <v>41730000000</v>
      </c>
      <c r="EL23" s="53">
        <v>11406374144</v>
      </c>
      <c r="EM23" s="123">
        <f t="shared" si="61"/>
        <v>0.27333750644620175</v>
      </c>
      <c r="EN23" s="53">
        <v>295755311</v>
      </c>
      <c r="EO23" s="27">
        <f t="shared" si="42"/>
        <v>7.087354684878984E-3</v>
      </c>
      <c r="EP23" s="53">
        <v>41730000000</v>
      </c>
      <c r="EQ23" s="53">
        <v>41730000000</v>
      </c>
      <c r="ER23" s="53">
        <v>11406374144</v>
      </c>
      <c r="ES23" s="123">
        <f t="shared" si="62"/>
        <v>0.27333750644620175</v>
      </c>
      <c r="ET23" s="53">
        <v>917683902</v>
      </c>
      <c r="EU23" s="27">
        <f t="shared" si="44"/>
        <v>2.1990987347232208E-2</v>
      </c>
      <c r="EV23" s="341">
        <v>41730000000</v>
      </c>
      <c r="EW23" s="341">
        <v>41730000000</v>
      </c>
      <c r="EX23" s="341">
        <v>11755371992</v>
      </c>
      <c r="EY23" s="123">
        <f t="shared" si="63"/>
        <v>0.2817007426791277</v>
      </c>
      <c r="EZ23" s="341">
        <v>2235902593</v>
      </c>
      <c r="FA23" s="27">
        <f t="shared" si="46"/>
        <v>5.3580220297148332E-2</v>
      </c>
      <c r="FB23" s="341">
        <v>41730000000</v>
      </c>
      <c r="FC23" s="341">
        <v>41730000000</v>
      </c>
      <c r="FD23" s="341">
        <v>12272528270</v>
      </c>
      <c r="FE23" s="123">
        <f t="shared" si="64"/>
        <v>0.2940936561226935</v>
      </c>
      <c r="FF23" s="341">
        <v>4827714189</v>
      </c>
      <c r="FG23" s="27">
        <f t="shared" si="48"/>
        <v>0.11568929281092739</v>
      </c>
      <c r="FH23" s="341">
        <v>41730000000</v>
      </c>
      <c r="FI23" s="341">
        <v>41730000000</v>
      </c>
      <c r="FJ23" s="341">
        <v>15242620129</v>
      </c>
      <c r="FK23" s="123">
        <v>0.36526767622813322</v>
      </c>
      <c r="FL23" s="341">
        <v>6617487624</v>
      </c>
      <c r="FM23" s="27">
        <v>0.15857866340762042</v>
      </c>
      <c r="FN23" s="81">
        <v>55625752000</v>
      </c>
      <c r="FO23" s="384"/>
      <c r="FP23" s="387">
        <f>55625752000</f>
        <v>55625752000</v>
      </c>
      <c r="FQ23" s="341">
        <v>41730000000</v>
      </c>
      <c r="FR23" s="341">
        <v>41730000000</v>
      </c>
      <c r="FS23" s="341">
        <v>16461339726</v>
      </c>
      <c r="FT23" s="123">
        <v>0.39447255514018692</v>
      </c>
      <c r="FU23" s="341">
        <v>7250186785</v>
      </c>
      <c r="FV23" s="27">
        <v>0.17374039743589745</v>
      </c>
      <c r="FW23" s="341">
        <v>41730000000</v>
      </c>
      <c r="FX23" s="341">
        <v>41730000000</v>
      </c>
      <c r="FY23" s="341">
        <v>21475724175</v>
      </c>
      <c r="FZ23" s="123">
        <v>0.51463513479511147</v>
      </c>
      <c r="GA23" s="341">
        <v>10073404512</v>
      </c>
      <c r="GB23" s="27">
        <v>0.24139478820992091</v>
      </c>
      <c r="GC23" s="340">
        <v>41730000000</v>
      </c>
      <c r="GD23" s="340">
        <v>41123267000</v>
      </c>
      <c r="GE23" s="340">
        <v>31052950592</v>
      </c>
      <c r="GF23" s="38">
        <v>0.75511876505336994</v>
      </c>
      <c r="GG23" s="340">
        <v>25718011740</v>
      </c>
      <c r="GH23" s="7">
        <v>0.62538834134943611</v>
      </c>
      <c r="GI23" s="340">
        <v>55625752000</v>
      </c>
      <c r="GJ23" s="340">
        <v>55625752000</v>
      </c>
      <c r="GK23" s="340">
        <v>8477347943</v>
      </c>
      <c r="GL23" s="38">
        <v>0.1523997004660719</v>
      </c>
      <c r="GM23" s="340">
        <v>0</v>
      </c>
      <c r="GN23" s="7">
        <v>0</v>
      </c>
      <c r="GO23" s="340">
        <v>55625752000</v>
      </c>
      <c r="GP23" s="340">
        <v>55625752000</v>
      </c>
      <c r="GQ23" s="340">
        <v>8803526660</v>
      </c>
      <c r="GR23" s="38">
        <f t="shared" si="49"/>
        <v>0.15826350823985266</v>
      </c>
      <c r="GS23" s="340">
        <v>2720336934</v>
      </c>
      <c r="GT23" s="7">
        <v>0</v>
      </c>
      <c r="GU23" s="340">
        <v>55625752000</v>
      </c>
      <c r="GV23" s="340">
        <v>55625752000</v>
      </c>
      <c r="GW23" s="340">
        <v>22509492050</v>
      </c>
      <c r="GX23" s="38">
        <v>0.40465955498453304</v>
      </c>
      <c r="GY23" s="340">
        <v>6481740631</v>
      </c>
      <c r="GZ23" s="7">
        <v>0.11652409896409131</v>
      </c>
      <c r="HA23" s="340">
        <v>55625752000</v>
      </c>
      <c r="HB23" s="340">
        <v>55625752000</v>
      </c>
      <c r="HC23" s="340">
        <v>27350234050</v>
      </c>
      <c r="HD23" s="38">
        <v>0.49168295378730342</v>
      </c>
      <c r="HE23" s="340">
        <v>8829751221</v>
      </c>
      <c r="HF23" s="7">
        <v>8.3101555979866223E-2</v>
      </c>
      <c r="HG23" s="340">
        <v>55625752000</v>
      </c>
      <c r="HH23" s="340">
        <v>55625752000</v>
      </c>
      <c r="HI23" s="340">
        <v>27350234050</v>
      </c>
      <c r="HJ23" s="38">
        <v>0.49168295378730342</v>
      </c>
      <c r="HK23" s="340">
        <v>23150539008</v>
      </c>
      <c r="HL23" s="7">
        <v>0.41618383888095573</v>
      </c>
      <c r="HM23" s="340">
        <v>55625752000</v>
      </c>
      <c r="HN23" s="340">
        <v>55625752000</v>
      </c>
      <c r="HO23" s="340">
        <v>27892416661</v>
      </c>
      <c r="HP23" s="38">
        <v>0.50142992513611317</v>
      </c>
      <c r="HQ23" s="340">
        <v>24222370149</v>
      </c>
      <c r="HR23" s="7">
        <v>0.43545245283155903</v>
      </c>
      <c r="HS23" s="15">
        <f t="shared" si="0"/>
        <v>0</v>
      </c>
      <c r="HT23" s="15">
        <f t="shared" si="50"/>
        <v>0</v>
      </c>
    </row>
    <row r="24" spans="1:228" ht="14.25" customHeight="1" x14ac:dyDescent="0.35">
      <c r="A24" s="9" t="s">
        <v>80</v>
      </c>
      <c r="B24" s="26">
        <v>1053807922454</v>
      </c>
      <c r="C24" s="53">
        <v>1017494247771</v>
      </c>
      <c r="D24" s="27">
        <f t="shared" si="1"/>
        <v>0.96554051842916833</v>
      </c>
      <c r="E24" s="26">
        <v>1210269425385</v>
      </c>
      <c r="F24" s="53">
        <v>1210269425385</v>
      </c>
      <c r="G24" s="27">
        <f t="shared" si="2"/>
        <v>1</v>
      </c>
      <c r="H24" s="26">
        <v>1333679906362</v>
      </c>
      <c r="I24" s="53">
        <v>1333679906362</v>
      </c>
      <c r="J24" s="27">
        <f t="shared" si="3"/>
        <v>1</v>
      </c>
      <c r="K24" s="26">
        <v>1925237739986</v>
      </c>
      <c r="L24" s="53">
        <v>1925237739985</v>
      </c>
      <c r="M24" s="27">
        <f t="shared" si="4"/>
        <v>0.99999999999948064</v>
      </c>
      <c r="N24" s="26">
        <v>2560259214504</v>
      </c>
      <c r="O24" s="53">
        <v>2527388085829</v>
      </c>
      <c r="P24" s="27">
        <f t="shared" si="5"/>
        <v>0.98716101538126166</v>
      </c>
      <c r="Q24" s="26">
        <v>2758529634562</v>
      </c>
      <c r="R24" s="53">
        <v>2567529734435</v>
      </c>
      <c r="S24" s="27">
        <v>0.93118589731829138</v>
      </c>
      <c r="T24" s="26">
        <v>2961993638680</v>
      </c>
      <c r="U24" s="53">
        <v>2732405427537</v>
      </c>
      <c r="V24" s="27">
        <f t="shared" ref="V24" si="69">+U24/T24</f>
        <v>0.92248862112839813</v>
      </c>
      <c r="W24" s="26">
        <v>3512540010362</v>
      </c>
      <c r="X24" s="53">
        <v>3366683257421</v>
      </c>
      <c r="Y24" s="27">
        <f t="shared" ref="Y24" si="70">+X24/W24</f>
        <v>0.95847541878221387</v>
      </c>
      <c r="Z24" s="26">
        <v>792359874945</v>
      </c>
      <c r="AA24" s="53">
        <v>782424218556</v>
      </c>
      <c r="AB24" s="27">
        <f t="shared" ref="AB24" si="71">+AA24/Z24</f>
        <v>0.98746067701915163</v>
      </c>
      <c r="AC24" s="26">
        <v>1146066781046</v>
      </c>
      <c r="AD24" s="53">
        <v>1040966780046</v>
      </c>
      <c r="AE24" s="27">
        <f t="shared" ref="AE24" si="72">+AD24/AC24</f>
        <v>0.90829504638108727</v>
      </c>
      <c r="AF24" s="26">
        <v>1109562309000</v>
      </c>
      <c r="AG24" s="6">
        <v>1090442337651</v>
      </c>
      <c r="AH24" s="6">
        <v>1057450448185</v>
      </c>
      <c r="AI24" s="38">
        <f t="shared" si="6"/>
        <v>0.96974448961962523</v>
      </c>
      <c r="AJ24" s="6">
        <v>1057450448185</v>
      </c>
      <c r="AK24" s="38">
        <f t="shared" si="7"/>
        <v>0.96974448961962523</v>
      </c>
      <c r="AL24" s="5">
        <v>1829988023000</v>
      </c>
      <c r="AM24" s="6">
        <v>1565497199952</v>
      </c>
      <c r="AN24" s="6">
        <v>1415134608195</v>
      </c>
      <c r="AO24" s="38">
        <f t="shared" si="8"/>
        <v>0.90395218096742025</v>
      </c>
      <c r="AP24" s="6">
        <v>1415134608195</v>
      </c>
      <c r="AQ24" s="38">
        <f t="shared" si="9"/>
        <v>0.90395218096742025</v>
      </c>
      <c r="AR24" s="5">
        <v>2226412995000</v>
      </c>
      <c r="AS24" s="6">
        <v>1874947687195</v>
      </c>
      <c r="AT24" s="6">
        <v>1684147887021</v>
      </c>
      <c r="AU24" s="38">
        <f t="shared" si="10"/>
        <v>0.8982372673770731</v>
      </c>
      <c r="AV24" s="6">
        <v>1684147887021</v>
      </c>
      <c r="AW24" s="38">
        <f t="shared" si="11"/>
        <v>0.8982372673770731</v>
      </c>
      <c r="AX24" s="5">
        <v>4767431908000</v>
      </c>
      <c r="AY24" s="6">
        <v>3515250488492</v>
      </c>
      <c r="AZ24" s="6">
        <v>2557669044193</v>
      </c>
      <c r="BA24" s="38">
        <f t="shared" si="12"/>
        <v>0.7275922590911037</v>
      </c>
      <c r="BB24" s="6">
        <v>2557669044193</v>
      </c>
      <c r="BC24" s="38">
        <f t="shared" si="13"/>
        <v>0.7275922590911037</v>
      </c>
      <c r="BD24" s="5">
        <v>4057611532000</v>
      </c>
      <c r="BE24" s="6">
        <v>2253229298269</v>
      </c>
      <c r="BF24" s="6">
        <v>2172905081298</v>
      </c>
      <c r="BG24" s="38">
        <f t="shared" si="14"/>
        <v>0.96435151227941718</v>
      </c>
      <c r="BH24" s="6">
        <v>2172905081298</v>
      </c>
      <c r="BI24" s="38">
        <f t="shared" si="15"/>
        <v>0.96435151227941718</v>
      </c>
      <c r="BJ24" s="5">
        <v>4692783171000</v>
      </c>
      <c r="BK24" s="6">
        <v>3397802158736</v>
      </c>
      <c r="BL24" s="6">
        <v>3258383525842</v>
      </c>
      <c r="BM24" s="38">
        <f t="shared" si="16"/>
        <v>0.95896799566874591</v>
      </c>
      <c r="BN24" s="6">
        <v>3258383525842</v>
      </c>
      <c r="BO24" s="38">
        <f t="shared" si="17"/>
        <v>0.95896799566874591</v>
      </c>
      <c r="BP24" s="5">
        <v>4659327187000</v>
      </c>
      <c r="BQ24" s="6">
        <v>4510324953798</v>
      </c>
      <c r="BR24" s="6">
        <v>3950110474054</v>
      </c>
      <c r="BS24" s="38">
        <f t="shared" si="18"/>
        <v>0.87579287845496334</v>
      </c>
      <c r="BT24" s="6">
        <v>3950110474054</v>
      </c>
      <c r="BU24" s="38">
        <f t="shared" si="19"/>
        <v>0.87579287845496334</v>
      </c>
      <c r="BV24" s="5">
        <v>5988571192000</v>
      </c>
      <c r="BW24" s="6">
        <v>4113157305429</v>
      </c>
      <c r="BX24" s="6">
        <v>3403959630863</v>
      </c>
      <c r="BY24" s="38">
        <f t="shared" si="20"/>
        <v>0.82757827578587317</v>
      </c>
      <c r="BZ24" s="6">
        <v>3403959630863</v>
      </c>
      <c r="CA24" s="38">
        <f t="shared" si="21"/>
        <v>0.82757827578587317</v>
      </c>
      <c r="CB24" s="5">
        <v>4758993747000</v>
      </c>
      <c r="CC24" s="6">
        <v>4755744675492</v>
      </c>
      <c r="CD24" s="6">
        <v>4439008867030</v>
      </c>
      <c r="CE24" s="38">
        <f t="shared" si="22"/>
        <v>0.93339932438041739</v>
      </c>
      <c r="CF24" s="6">
        <v>4439008867030</v>
      </c>
      <c r="CG24" s="7">
        <f t="shared" si="23"/>
        <v>0.93339932438041739</v>
      </c>
      <c r="CH24" s="5">
        <v>4862345733000</v>
      </c>
      <c r="CI24" s="6">
        <v>6017535239885</v>
      </c>
      <c r="CJ24" s="6">
        <v>5659624009814</v>
      </c>
      <c r="CK24" s="38">
        <f t="shared" si="24"/>
        <v>0.94052195528516092</v>
      </c>
      <c r="CL24" s="6">
        <v>5659624009814</v>
      </c>
      <c r="CM24" s="7">
        <f t="shared" si="25"/>
        <v>0.94052195528516092</v>
      </c>
      <c r="CN24" s="5">
        <v>8107793700000</v>
      </c>
      <c r="CO24" s="6">
        <v>8154418779000</v>
      </c>
      <c r="CP24" s="6">
        <v>7697872282263</v>
      </c>
      <c r="CQ24" s="38">
        <f t="shared" si="26"/>
        <v>0.94401238039028113</v>
      </c>
      <c r="CR24" s="6">
        <v>7687490064053</v>
      </c>
      <c r="CS24" s="7">
        <f t="shared" si="27"/>
        <v>0.94273917889163639</v>
      </c>
      <c r="CT24" s="5">
        <v>5034020929000</v>
      </c>
      <c r="CU24" s="6">
        <v>3256221340537</v>
      </c>
      <c r="CV24" s="7">
        <f t="shared" si="65"/>
        <v>0.64684302796171389</v>
      </c>
      <c r="CW24" s="5">
        <v>5034020929000</v>
      </c>
      <c r="CX24" s="6">
        <v>3357423422921</v>
      </c>
      <c r="CY24" s="7">
        <f t="shared" si="66"/>
        <v>0.66694665562066835</v>
      </c>
      <c r="CZ24" s="5">
        <v>5034020929000</v>
      </c>
      <c r="DA24" s="6">
        <v>3513740251257</v>
      </c>
      <c r="DB24" s="7">
        <f t="shared" si="67"/>
        <v>0.69799873715562777</v>
      </c>
      <c r="DC24" s="5">
        <v>5034020929000</v>
      </c>
      <c r="DD24" s="6">
        <v>4373488874080</v>
      </c>
      <c r="DE24" s="6">
        <v>4310821313684</v>
      </c>
      <c r="DF24" s="38">
        <f t="shared" si="68"/>
        <v>0.98567103696835567</v>
      </c>
      <c r="DG24" s="6">
        <v>4310821313684</v>
      </c>
      <c r="DH24" s="7">
        <f t="shared" si="32"/>
        <v>0.98567103696835567</v>
      </c>
      <c r="DI24" s="41">
        <v>5168878794000</v>
      </c>
      <c r="DJ24" s="82">
        <f t="shared" si="33"/>
        <v>-5000000000</v>
      </c>
      <c r="DK24" s="81">
        <v>5163878794000</v>
      </c>
      <c r="DL24" s="6">
        <v>5163878794000</v>
      </c>
      <c r="DM24" s="6">
        <v>5163878794000</v>
      </c>
      <c r="DN24" s="6">
        <v>718314408736</v>
      </c>
      <c r="DO24" s="38">
        <v>0.13910365393754437</v>
      </c>
      <c r="DP24" s="6">
        <v>46354270736</v>
      </c>
      <c r="DQ24" s="7">
        <f t="shared" si="34"/>
        <v>8.9766380244749016E-3</v>
      </c>
      <c r="DR24" s="6">
        <v>5163878794000</v>
      </c>
      <c r="DS24" s="6">
        <v>5163878794000</v>
      </c>
      <c r="DT24" s="6">
        <v>746542711740</v>
      </c>
      <c r="DU24" s="38">
        <f t="shared" si="35"/>
        <v>0.14457014610943636</v>
      </c>
      <c r="DV24" s="6">
        <v>74582573740</v>
      </c>
      <c r="DW24" s="7">
        <f t="shared" si="36"/>
        <v>1.4443130196366883E-2</v>
      </c>
      <c r="DX24" s="6">
        <v>5163878794000</v>
      </c>
      <c r="DY24" s="6">
        <v>5163878794000</v>
      </c>
      <c r="DZ24" s="6">
        <v>894692509655</v>
      </c>
      <c r="EA24" s="38">
        <f t="shared" si="37"/>
        <v>0.17325978113478549</v>
      </c>
      <c r="EB24" s="6">
        <v>223922126676</v>
      </c>
      <c r="EC24" s="7">
        <f t="shared" si="38"/>
        <v>4.3363164707928267E-2</v>
      </c>
      <c r="ED24" s="6">
        <v>5163878794000</v>
      </c>
      <c r="EE24" s="6">
        <v>5163878794000</v>
      </c>
      <c r="EF24" s="6">
        <v>1081463352194</v>
      </c>
      <c r="EG24" s="38">
        <f t="shared" si="60"/>
        <v>0.209428492676972</v>
      </c>
      <c r="EH24" s="6">
        <v>538529880528</v>
      </c>
      <c r="EI24" s="7">
        <f t="shared" si="40"/>
        <v>0.10428786228556085</v>
      </c>
      <c r="EJ24" s="6">
        <v>5163878794000</v>
      </c>
      <c r="EK24" s="6">
        <v>5163878794000</v>
      </c>
      <c r="EL24" s="6">
        <v>1132992709316</v>
      </c>
      <c r="EM24" s="38">
        <f t="shared" si="61"/>
        <v>0.21940730108391462</v>
      </c>
      <c r="EN24" s="6">
        <v>590059237650</v>
      </c>
      <c r="EO24" s="7">
        <f t="shared" si="42"/>
        <v>0.11426667069250347</v>
      </c>
      <c r="EP24" s="6">
        <v>5163878794000</v>
      </c>
      <c r="EQ24" s="6">
        <v>5163878794000</v>
      </c>
      <c r="ER24" s="6">
        <v>1176721032258</v>
      </c>
      <c r="ES24" s="38">
        <f t="shared" si="62"/>
        <v>0.22787541675556997</v>
      </c>
      <c r="ET24" s="6">
        <v>633787560592</v>
      </c>
      <c r="EU24" s="7">
        <f t="shared" si="44"/>
        <v>0.1227347863641588</v>
      </c>
      <c r="EV24" s="340">
        <v>5163878794000</v>
      </c>
      <c r="EW24" s="340">
        <v>5163878794000</v>
      </c>
      <c r="EX24" s="340">
        <v>2531499513129</v>
      </c>
      <c r="EY24" s="38">
        <f t="shared" si="63"/>
        <v>0.49023217122570595</v>
      </c>
      <c r="EZ24" s="340">
        <v>2258212511798</v>
      </c>
      <c r="FA24" s="7">
        <f t="shared" si="46"/>
        <v>0.43730935637409929</v>
      </c>
      <c r="FB24" s="340">
        <v>5163878794000</v>
      </c>
      <c r="FC24" s="340">
        <v>5163878794000</v>
      </c>
      <c r="FD24" s="340">
        <v>2612671101290</v>
      </c>
      <c r="FE24" s="38">
        <f t="shared" si="64"/>
        <v>0.50595128304051362</v>
      </c>
      <c r="FF24" s="340">
        <v>2339384099959</v>
      </c>
      <c r="FG24" s="7">
        <f t="shared" si="48"/>
        <v>0.45302846818890691</v>
      </c>
      <c r="FH24" s="340">
        <v>5163878794000</v>
      </c>
      <c r="FI24" s="340">
        <v>5197807828251</v>
      </c>
      <c r="FJ24" s="340">
        <v>2712870200233</v>
      </c>
      <c r="FK24" s="38">
        <v>0.52192583678990079</v>
      </c>
      <c r="FL24" s="340">
        <v>2439583198902</v>
      </c>
      <c r="FM24" s="7">
        <v>0.46934847911121996</v>
      </c>
      <c r="FN24" s="41">
        <v>5964904058000</v>
      </c>
      <c r="FO24" s="384">
        <f t="shared" si="51"/>
        <v>-40707383000</v>
      </c>
      <c r="FP24" s="387">
        <f>5964904058000-40707383000</f>
        <v>5924196675000</v>
      </c>
      <c r="FQ24" s="340">
        <v>5163878794000</v>
      </c>
      <c r="FR24" s="340">
        <v>5199965323012</v>
      </c>
      <c r="FS24" s="340">
        <v>3653312669478</v>
      </c>
      <c r="FT24" s="38">
        <v>0.70256481390569636</v>
      </c>
      <c r="FU24" s="340">
        <v>3380025668147</v>
      </c>
      <c r="FV24" s="7">
        <v>0.65000927086743954</v>
      </c>
      <c r="FW24" s="340">
        <v>5163878794000</v>
      </c>
      <c r="FX24" s="340">
        <v>5199965323012</v>
      </c>
      <c r="FY24" s="340">
        <v>3715860873329</v>
      </c>
      <c r="FZ24" s="38">
        <v>0.71459339486068818</v>
      </c>
      <c r="GA24" s="340">
        <v>3442573871998</v>
      </c>
      <c r="GB24" s="7">
        <v>0.66203785182243136</v>
      </c>
      <c r="GC24" s="340">
        <v>5163878794000</v>
      </c>
      <c r="GD24" s="340">
        <v>4840640996008</v>
      </c>
      <c r="GE24" s="340">
        <v>4409992996872</v>
      </c>
      <c r="GF24" s="38">
        <v>0.91103492295934596</v>
      </c>
      <c r="GG24" s="340">
        <v>4409992996872</v>
      </c>
      <c r="GH24" s="7">
        <v>0.91103492295934596</v>
      </c>
      <c r="GI24" s="340">
        <v>5924196675000</v>
      </c>
      <c r="GJ24" s="340">
        <v>5924196675000</v>
      </c>
      <c r="GK24" s="340">
        <v>766568558193</v>
      </c>
      <c r="GL24" s="38">
        <v>0.12939620344272246</v>
      </c>
      <c r="GM24" s="340">
        <v>80588665193</v>
      </c>
      <c r="GN24" s="7">
        <v>1.3603306847168439E-2</v>
      </c>
      <c r="GO24" s="340">
        <v>5924196675000</v>
      </c>
      <c r="GP24" s="340">
        <v>5924196675000</v>
      </c>
      <c r="GQ24" s="340">
        <v>841628461536</v>
      </c>
      <c r="GR24" s="38">
        <f t="shared" si="49"/>
        <v>0.14206625939473894</v>
      </c>
      <c r="GS24" s="340">
        <v>155648568536</v>
      </c>
      <c r="GT24" s="7">
        <v>1.3603306847168439E-2</v>
      </c>
      <c r="GU24" s="340">
        <v>5924196675000</v>
      </c>
      <c r="GV24" s="340">
        <v>5924196675000</v>
      </c>
      <c r="GW24" s="340">
        <v>947039270714</v>
      </c>
      <c r="GX24" s="38">
        <v>0.15985952571603304</v>
      </c>
      <c r="GY24" s="340">
        <v>262300601527</v>
      </c>
      <c r="GZ24" s="7">
        <v>4.4276146778499718E-2</v>
      </c>
      <c r="HA24" s="340">
        <v>5924196675000</v>
      </c>
      <c r="HB24" s="340">
        <v>5924196675000</v>
      </c>
      <c r="HC24" s="340">
        <v>1172843102440</v>
      </c>
      <c r="HD24" s="38">
        <v>0.19797504485112322</v>
      </c>
      <c r="HE24" s="340">
        <v>488102796946</v>
      </c>
      <c r="HF24" s="7">
        <v>0</v>
      </c>
      <c r="HG24" s="340">
        <v>5924196675000</v>
      </c>
      <c r="HH24" s="340">
        <v>5924196675000</v>
      </c>
      <c r="HI24" s="340">
        <v>1270150254843</v>
      </c>
      <c r="HJ24" s="38">
        <v>0.21440041992579525</v>
      </c>
      <c r="HK24" s="340">
        <v>585409949349</v>
      </c>
      <c r="HL24" s="7">
        <v>9.8816764780855285E-2</v>
      </c>
      <c r="HM24" s="340">
        <v>5924196675000</v>
      </c>
      <c r="HN24" s="340">
        <v>5924196675000</v>
      </c>
      <c r="HO24" s="340">
        <v>2268519018604</v>
      </c>
      <c r="HP24" s="38">
        <v>0.38292432595580567</v>
      </c>
      <c r="HQ24" s="340">
        <v>1583778713110</v>
      </c>
      <c r="HR24" s="7">
        <v>0.26734067081086565</v>
      </c>
      <c r="HS24" s="15">
        <f t="shared" si="0"/>
        <v>0</v>
      </c>
      <c r="HT24" s="15">
        <f t="shared" si="50"/>
        <v>0</v>
      </c>
    </row>
    <row r="25" spans="1:228" ht="14.25" customHeight="1" x14ac:dyDescent="0.35">
      <c r="A25" s="8" t="s">
        <v>31</v>
      </c>
      <c r="B25" s="32">
        <f>+B26+B27</f>
        <v>918765434328</v>
      </c>
      <c r="C25" s="31">
        <f>+C26+C27</f>
        <v>917061890332.72009</v>
      </c>
      <c r="D25" s="62">
        <f t="shared" ref="D25" si="73">+C25/B25</f>
        <v>0.99814583360275644</v>
      </c>
      <c r="E25" s="32">
        <f>+E26+E27</f>
        <v>1012516710086</v>
      </c>
      <c r="F25" s="31">
        <f>+F26+F27</f>
        <v>1005359483785.8899</v>
      </c>
      <c r="G25" s="62">
        <f t="shared" ref="G25" si="74">+F25/E25</f>
        <v>0.99293125117954628</v>
      </c>
      <c r="H25" s="32">
        <v>1141187363483</v>
      </c>
      <c r="I25" s="31">
        <v>1133523747239.76</v>
      </c>
      <c r="J25" s="62">
        <f t="shared" si="3"/>
        <v>0.9932845240944046</v>
      </c>
      <c r="K25" s="32">
        <v>1465541169990</v>
      </c>
      <c r="L25" s="31">
        <v>1450427835934.3801</v>
      </c>
      <c r="M25" s="62">
        <f t="shared" si="4"/>
        <v>0.98968754043550822</v>
      </c>
      <c r="N25" s="32">
        <v>1963192417146</v>
      </c>
      <c r="O25" s="31">
        <v>1929274239612.99</v>
      </c>
      <c r="P25" s="62">
        <f t="shared" si="5"/>
        <v>0.98272294797148885</v>
      </c>
      <c r="Q25" s="32">
        <v>2085986725133</v>
      </c>
      <c r="R25" s="31">
        <v>2066062474603.8699</v>
      </c>
      <c r="S25" s="62">
        <v>0.99044852477291778</v>
      </c>
      <c r="T25" s="32">
        <v>2052037159335</v>
      </c>
      <c r="U25" s="31">
        <v>2043356002015.8801</v>
      </c>
      <c r="V25" s="62">
        <v>0.99576949312071272</v>
      </c>
      <c r="W25" s="32">
        <v>2087165426884</v>
      </c>
      <c r="X25" s="31">
        <v>2067392610078.54</v>
      </c>
      <c r="Y25" s="62">
        <v>0.99052647358432944</v>
      </c>
      <c r="Z25" s="32">
        <v>2158523956786</v>
      </c>
      <c r="AA25" s="31">
        <v>2110965180897.6001</v>
      </c>
      <c r="AB25" s="62">
        <v>0.97796699187012315</v>
      </c>
      <c r="AC25" s="32">
        <v>2249807310589</v>
      </c>
      <c r="AD25" s="31">
        <v>2169814533047</v>
      </c>
      <c r="AE25" s="62">
        <v>0.96444460947144051</v>
      </c>
      <c r="AF25" s="32">
        <v>2555906259000</v>
      </c>
      <c r="AG25" s="1">
        <v>2514165067815</v>
      </c>
      <c r="AH25" s="1">
        <v>2325357112820.6001</v>
      </c>
      <c r="AI25" s="122">
        <f t="shared" si="6"/>
        <v>0.92490232347453294</v>
      </c>
      <c r="AJ25" s="1">
        <v>2107470490546.6699</v>
      </c>
      <c r="AK25" s="122">
        <f t="shared" si="7"/>
        <v>0.83823871293312557</v>
      </c>
      <c r="AL25" s="3">
        <v>3189375847000</v>
      </c>
      <c r="AM25" s="1">
        <v>2985657467116</v>
      </c>
      <c r="AN25" s="1">
        <v>2773668461543</v>
      </c>
      <c r="AO25" s="122">
        <f t="shared" si="8"/>
        <v>0.92899754646745492</v>
      </c>
      <c r="AP25" s="1">
        <v>2182634359765</v>
      </c>
      <c r="AQ25" s="122">
        <f t="shared" si="9"/>
        <v>0.73103977392065633</v>
      </c>
      <c r="AR25" s="3">
        <v>2918213613000</v>
      </c>
      <c r="AS25" s="1">
        <v>2918213613000</v>
      </c>
      <c r="AT25" s="1">
        <v>2581257070167</v>
      </c>
      <c r="AU25" s="122">
        <f t="shared" si="10"/>
        <v>0.88453328387890018</v>
      </c>
      <c r="AV25" s="1">
        <v>2304806999231</v>
      </c>
      <c r="AW25" s="122">
        <f t="shared" si="11"/>
        <v>0.78980064686272167</v>
      </c>
      <c r="AX25" s="3">
        <v>3263249788000</v>
      </c>
      <c r="AY25" s="1">
        <v>3263249788000</v>
      </c>
      <c r="AZ25" s="1">
        <v>3170743939596</v>
      </c>
      <c r="BA25" s="122">
        <f t="shared" si="12"/>
        <v>0.97165223185053951</v>
      </c>
      <c r="BB25" s="1">
        <v>2718102131639</v>
      </c>
      <c r="BC25" s="122">
        <f t="shared" si="13"/>
        <v>0.83294332589381292</v>
      </c>
      <c r="BD25" s="3">
        <v>2990645830000</v>
      </c>
      <c r="BE25" s="1">
        <v>3130528334981</v>
      </c>
      <c r="BF25" s="1">
        <v>3072138608240</v>
      </c>
      <c r="BG25" s="122">
        <f t="shared" si="14"/>
        <v>0.98134828358250448</v>
      </c>
      <c r="BH25" s="1">
        <v>2892599793251</v>
      </c>
      <c r="BI25" s="122">
        <f t="shared" si="15"/>
        <v>0.92399732049336525</v>
      </c>
      <c r="BJ25" s="3">
        <v>3453073585000</v>
      </c>
      <c r="BK25" s="1">
        <v>3575853585000</v>
      </c>
      <c r="BL25" s="1">
        <v>3543976536420</v>
      </c>
      <c r="BM25" s="122">
        <f t="shared" si="16"/>
        <v>0.9910854715322468</v>
      </c>
      <c r="BN25" s="1">
        <v>3300163973145</v>
      </c>
      <c r="BO25" s="122">
        <f t="shared" si="17"/>
        <v>0.9229024328592581</v>
      </c>
      <c r="BP25" s="3">
        <v>3839885909000</v>
      </c>
      <c r="BQ25" s="1">
        <v>3832908935246</v>
      </c>
      <c r="BR25" s="1">
        <v>3788087664210</v>
      </c>
      <c r="BS25" s="122">
        <f t="shared" si="18"/>
        <v>0.98830619986197943</v>
      </c>
      <c r="BT25" s="1">
        <v>3526261793939</v>
      </c>
      <c r="BU25" s="122">
        <f t="shared" si="19"/>
        <v>0.91999623615182002</v>
      </c>
      <c r="BV25" s="3">
        <v>4165229031000</v>
      </c>
      <c r="BW25" s="1">
        <v>4153017462255</v>
      </c>
      <c r="BX25" s="1">
        <v>4135140860594</v>
      </c>
      <c r="BY25" s="122">
        <f t="shared" si="20"/>
        <v>0.99569551493017483</v>
      </c>
      <c r="BZ25" s="1">
        <v>3742568382095</v>
      </c>
      <c r="CA25" s="122">
        <f t="shared" si="21"/>
        <v>0.901168467532247</v>
      </c>
      <c r="CB25" s="3">
        <v>4000809013000</v>
      </c>
      <c r="CC25" s="1">
        <v>4192501519881</v>
      </c>
      <c r="CD25" s="1">
        <v>4140544309185</v>
      </c>
      <c r="CE25" s="122">
        <f t="shared" ref="CE25:CE40" si="75">+CD25/CC25</f>
        <v>0.98760710987232392</v>
      </c>
      <c r="CF25" s="1">
        <v>3739756818298</v>
      </c>
      <c r="CG25" s="4">
        <f t="shared" si="23"/>
        <v>0.89201084378000395</v>
      </c>
      <c r="CH25" s="3">
        <v>4808350214000</v>
      </c>
      <c r="CI25" s="1">
        <v>4784809542573</v>
      </c>
      <c r="CJ25" s="1">
        <v>4765776697344</v>
      </c>
      <c r="CK25" s="122">
        <f t="shared" ref="CK25:CK47" si="76">+CJ25/CI25</f>
        <v>0.99602223556451841</v>
      </c>
      <c r="CL25" s="1">
        <v>4071404893555</v>
      </c>
      <c r="CM25" s="4">
        <f t="shared" si="25"/>
        <v>0.85090218478489921</v>
      </c>
      <c r="CN25" s="3">
        <v>4934742698000</v>
      </c>
      <c r="CO25" s="1">
        <v>5217994701823</v>
      </c>
      <c r="CP25" s="1">
        <v>5213136683705</v>
      </c>
      <c r="CQ25" s="122">
        <f t="shared" ref="CQ25:CQ47" si="77">+CP25/CO25</f>
        <v>0.99906898753340956</v>
      </c>
      <c r="CR25" s="1">
        <v>4617962857436</v>
      </c>
      <c r="CS25" s="4">
        <f t="shared" si="27"/>
        <v>0.88500719554633356</v>
      </c>
      <c r="CT25" s="3">
        <v>5837107343000</v>
      </c>
      <c r="CU25" s="1">
        <v>4354289569192</v>
      </c>
      <c r="CV25" s="4">
        <f t="shared" si="65"/>
        <v>0.74596701984824199</v>
      </c>
      <c r="CW25" s="3">
        <v>5837107343000</v>
      </c>
      <c r="CX25" s="1">
        <v>4687918267835</v>
      </c>
      <c r="CY25" s="4">
        <f t="shared" si="66"/>
        <v>0.80312353231894296</v>
      </c>
      <c r="CZ25" s="3">
        <v>5845552803000</v>
      </c>
      <c r="DA25" s="1">
        <v>5157679416210</v>
      </c>
      <c r="DB25" s="4">
        <f t="shared" si="67"/>
        <v>0.8823253488640157</v>
      </c>
      <c r="DC25" s="3">
        <v>5778987343000</v>
      </c>
      <c r="DD25" s="1">
        <v>5831183630275</v>
      </c>
      <c r="DE25" s="1">
        <v>5829626530789</v>
      </c>
      <c r="DF25" s="122">
        <f t="shared" si="68"/>
        <v>0.99973297025360075</v>
      </c>
      <c r="DG25" s="1">
        <v>5201031612453</v>
      </c>
      <c r="DH25" s="4">
        <f t="shared" si="32"/>
        <v>0.89193411530545785</v>
      </c>
      <c r="DI25" s="40">
        <v>6102848050000</v>
      </c>
      <c r="DJ25" s="82">
        <f t="shared" si="33"/>
        <v>0</v>
      </c>
      <c r="DK25" s="82">
        <v>6102848050000</v>
      </c>
      <c r="DL25" s="1">
        <v>6102848050000</v>
      </c>
      <c r="DM25" s="1">
        <v>6102848050000</v>
      </c>
      <c r="DN25" s="1">
        <v>799788691795</v>
      </c>
      <c r="DO25" s="122">
        <v>0.13105171310876731</v>
      </c>
      <c r="DP25" s="1">
        <v>182746592108</v>
      </c>
      <c r="DQ25" s="4">
        <f t="shared" si="34"/>
        <v>2.9944476842742301E-2</v>
      </c>
      <c r="DR25" s="1">
        <v>6102848050000</v>
      </c>
      <c r="DS25" s="1">
        <v>6102848050000</v>
      </c>
      <c r="DT25" s="1">
        <v>1375989631146</v>
      </c>
      <c r="DU25" s="122">
        <f t="shared" si="35"/>
        <v>0.22546680170842529</v>
      </c>
      <c r="DV25" s="1">
        <v>568162565028</v>
      </c>
      <c r="DW25" s="4">
        <f t="shared" si="36"/>
        <v>9.309793728651003E-2</v>
      </c>
      <c r="DX25" s="1">
        <v>6102848050000</v>
      </c>
      <c r="DY25" s="1">
        <v>6102848050000</v>
      </c>
      <c r="DZ25" s="1">
        <v>2082698000741</v>
      </c>
      <c r="EA25" s="122">
        <f t="shared" si="37"/>
        <v>0.34126656663866961</v>
      </c>
      <c r="EB25" s="1">
        <v>938366497343</v>
      </c>
      <c r="EC25" s="4">
        <f t="shared" si="38"/>
        <v>0.15375878436675153</v>
      </c>
      <c r="ED25" s="1">
        <v>6102848050000</v>
      </c>
      <c r="EE25" s="1">
        <v>6102848050000</v>
      </c>
      <c r="EF25" s="1">
        <v>2698041374049</v>
      </c>
      <c r="EG25" s="122">
        <f t="shared" si="60"/>
        <v>0.44209545313011683</v>
      </c>
      <c r="EH25" s="1">
        <v>1503889232067</v>
      </c>
      <c r="EI25" s="4">
        <f t="shared" si="40"/>
        <v>0.2464241645451094</v>
      </c>
      <c r="EJ25" s="1">
        <v>6102848050000</v>
      </c>
      <c r="EK25" s="1">
        <v>6109316777084</v>
      </c>
      <c r="EL25" s="1">
        <v>3815741313177</v>
      </c>
      <c r="EM25" s="122">
        <f t="shared" si="61"/>
        <v>0.62457742042282305</v>
      </c>
      <c r="EN25" s="1">
        <v>2137175310051</v>
      </c>
      <c r="EO25" s="4">
        <f t="shared" si="42"/>
        <v>0.34982231042062317</v>
      </c>
      <c r="EP25" s="1">
        <v>6102848050000</v>
      </c>
      <c r="EQ25" s="1">
        <v>6109316777084</v>
      </c>
      <c r="ER25" s="1">
        <v>3830245186969</v>
      </c>
      <c r="ES25" s="122">
        <f t="shared" si="62"/>
        <v>0.6269514786557181</v>
      </c>
      <c r="ET25" s="1">
        <v>2679023238405</v>
      </c>
      <c r="EU25" s="4">
        <f t="shared" si="44"/>
        <v>0.43851437667367249</v>
      </c>
      <c r="EV25" s="339">
        <v>6102848050000</v>
      </c>
      <c r="EW25" s="339">
        <v>6109316777084</v>
      </c>
      <c r="EX25" s="339">
        <v>4078073607619</v>
      </c>
      <c r="EY25" s="122">
        <f t="shared" si="63"/>
        <v>0.66751713103432819</v>
      </c>
      <c r="EZ25" s="339">
        <v>3178835359029</v>
      </c>
      <c r="FA25" s="4">
        <f t="shared" si="46"/>
        <v>0.52032583593517145</v>
      </c>
      <c r="FB25" s="339">
        <v>6102848050000</v>
      </c>
      <c r="FC25" s="339">
        <v>6109316777084</v>
      </c>
      <c r="FD25" s="339">
        <v>4523678332801</v>
      </c>
      <c r="FE25" s="122">
        <f t="shared" si="64"/>
        <v>0.74045568397587147</v>
      </c>
      <c r="FF25" s="339">
        <v>3595589890854</v>
      </c>
      <c r="FG25" s="4">
        <f t="shared" si="48"/>
        <v>0.58854206158387956</v>
      </c>
      <c r="FH25" s="339">
        <v>6102848050000</v>
      </c>
      <c r="FI25" s="339">
        <v>6065887400017</v>
      </c>
      <c r="FJ25" s="339">
        <v>4963439372447</v>
      </c>
      <c r="FK25" s="122">
        <v>0.8182544523383487</v>
      </c>
      <c r="FL25" s="339">
        <v>4144040003300</v>
      </c>
      <c r="FM25" s="4">
        <v>0.68317127075065487</v>
      </c>
      <c r="FN25" s="40">
        <v>7096807757000</v>
      </c>
      <c r="FO25" s="82"/>
      <c r="FP25" s="386">
        <v>7096807757000</v>
      </c>
      <c r="FQ25" s="339">
        <v>6102848050000</v>
      </c>
      <c r="FR25" s="339">
        <v>6093577432528</v>
      </c>
      <c r="FS25" s="339">
        <v>5235069561435</v>
      </c>
      <c r="FT25" s="122">
        <v>0.85911266729619007</v>
      </c>
      <c r="FU25" s="339">
        <v>4585318779660</v>
      </c>
      <c r="FV25" s="4">
        <v>0.75248387838369046</v>
      </c>
      <c r="FW25" s="339">
        <v>6102848050000</v>
      </c>
      <c r="FX25" s="339">
        <v>6695839529267</v>
      </c>
      <c r="FY25" s="339">
        <v>5686222189677</v>
      </c>
      <c r="FZ25" s="122">
        <v>0.84921721388676652</v>
      </c>
      <c r="GA25" s="339">
        <v>5138844721110</v>
      </c>
      <c r="GB25" s="4">
        <v>0.76746832098477047</v>
      </c>
      <c r="GC25" s="339">
        <v>6102848050000</v>
      </c>
      <c r="GD25" s="339">
        <v>6695839529267</v>
      </c>
      <c r="GE25" s="339">
        <v>6672196374321</v>
      </c>
      <c r="GF25" s="122">
        <v>0.99646897825990932</v>
      </c>
      <c r="GG25" s="339">
        <v>6313155378122</v>
      </c>
      <c r="GH25" s="4">
        <v>0.94284747275195036</v>
      </c>
      <c r="GI25" s="339">
        <v>7096807757000</v>
      </c>
      <c r="GJ25" s="339">
        <v>7096807757000</v>
      </c>
      <c r="GK25" s="339">
        <v>1092181501734</v>
      </c>
      <c r="GL25" s="122">
        <v>0.15389757467457352</v>
      </c>
      <c r="GM25" s="339">
        <v>198668206672</v>
      </c>
      <c r="GN25" s="4">
        <v>2.7994023999881049E-2</v>
      </c>
      <c r="GO25" s="339">
        <v>7096807757000</v>
      </c>
      <c r="GP25" s="339">
        <v>7096807757000</v>
      </c>
      <c r="GQ25" s="339">
        <v>1596313739090</v>
      </c>
      <c r="GR25" s="122">
        <f t="shared" si="49"/>
        <v>0.22493405397877117</v>
      </c>
      <c r="GS25" s="339">
        <v>563263550231</v>
      </c>
      <c r="GT25" s="4">
        <v>2.7994023999881049E-2</v>
      </c>
      <c r="GU25" s="339">
        <v>7096807757000</v>
      </c>
      <c r="GV25" s="339">
        <v>7096807757000</v>
      </c>
      <c r="GW25" s="339">
        <v>2145214747513</v>
      </c>
      <c r="GX25" s="122">
        <v>0.3022788302807059</v>
      </c>
      <c r="GY25" s="339">
        <v>1064715818238</v>
      </c>
      <c r="GZ25" s="4">
        <v>0.15002742848540712</v>
      </c>
      <c r="HA25" s="339">
        <v>7096807757000</v>
      </c>
      <c r="HB25" s="339">
        <v>7096807757000</v>
      </c>
      <c r="HC25" s="339">
        <v>2879088881337</v>
      </c>
      <c r="HD25" s="122">
        <v>0.40568787825726077</v>
      </c>
      <c r="HE25" s="339">
        <v>1487682010993</v>
      </c>
      <c r="HF25" s="4">
        <v>0.20962692832218985</v>
      </c>
      <c r="HG25" s="339">
        <v>7096807757000</v>
      </c>
      <c r="HH25" s="339">
        <v>7096807757000</v>
      </c>
      <c r="HI25" s="339">
        <v>3293920166116</v>
      </c>
      <c r="HJ25" s="122">
        <v>0.46414110102771383</v>
      </c>
      <c r="HK25" s="339">
        <v>2123076204928</v>
      </c>
      <c r="HL25" s="4">
        <v>0.29915932312438431</v>
      </c>
      <c r="HM25" s="339">
        <v>7096807757000</v>
      </c>
      <c r="HN25" s="339">
        <v>7096807757000</v>
      </c>
      <c r="HO25" s="339">
        <v>3622529722625</v>
      </c>
      <c r="HP25" s="122">
        <v>0.51044495591019567</v>
      </c>
      <c r="HQ25" s="339">
        <v>2699542100872</v>
      </c>
      <c r="HR25" s="4">
        <v>0.38038822429835195</v>
      </c>
      <c r="HS25" s="15">
        <f t="shared" si="0"/>
        <v>0</v>
      </c>
      <c r="HT25" s="15">
        <f t="shared" si="50"/>
        <v>0</v>
      </c>
    </row>
    <row r="26" spans="1:228" ht="14.25" customHeight="1" x14ac:dyDescent="0.35">
      <c r="A26" s="9" t="s">
        <v>76</v>
      </c>
      <c r="B26" s="26">
        <v>38625532428</v>
      </c>
      <c r="C26" s="53">
        <v>37710665007.269997</v>
      </c>
      <c r="D26" s="27">
        <f t="shared" si="1"/>
        <v>0.97631443857931632</v>
      </c>
      <c r="E26" s="26">
        <v>36823242784</v>
      </c>
      <c r="F26" s="53">
        <v>36618142376.440002</v>
      </c>
      <c r="G26" s="27">
        <f t="shared" si="2"/>
        <v>0.99443013727055252</v>
      </c>
      <c r="H26" s="26">
        <v>41436237443</v>
      </c>
      <c r="I26" s="53">
        <v>40513469992.729996</v>
      </c>
      <c r="J26" s="27">
        <f t="shared" si="3"/>
        <v>0.97773042372538366</v>
      </c>
      <c r="K26" s="26">
        <v>45563281669</v>
      </c>
      <c r="L26" s="53">
        <v>45285562757.260002</v>
      </c>
      <c r="M26" s="27">
        <f t="shared" si="4"/>
        <v>0.99390476494301883</v>
      </c>
      <c r="N26" s="26">
        <v>47002996117</v>
      </c>
      <c r="O26" s="53">
        <v>46282953700.330002</v>
      </c>
      <c r="P26" s="27">
        <f t="shared" si="5"/>
        <v>0.98468092512916272</v>
      </c>
      <c r="Q26" s="26">
        <v>52673145210</v>
      </c>
      <c r="R26" s="53">
        <v>51482185689.43</v>
      </c>
      <c r="S26" s="27">
        <v>0.977389625855418</v>
      </c>
      <c r="T26" s="26">
        <v>56527790000</v>
      </c>
      <c r="U26" s="53">
        <v>55939833787.809998</v>
      </c>
      <c r="V26" s="27">
        <v>0.98959881127158866</v>
      </c>
      <c r="W26" s="26">
        <v>62158033000</v>
      </c>
      <c r="X26" s="53">
        <v>61189211456</v>
      </c>
      <c r="Y26" s="27">
        <v>0.98441357460587597</v>
      </c>
      <c r="Z26" s="26">
        <v>68126041000</v>
      </c>
      <c r="AA26" s="53">
        <v>65887125144.599998</v>
      </c>
      <c r="AB26" s="27">
        <v>0.96713568229511526</v>
      </c>
      <c r="AC26" s="26">
        <v>71777352564</v>
      </c>
      <c r="AD26" s="53">
        <v>68245659910</v>
      </c>
      <c r="AE26" s="27">
        <v>0.95079656008695812</v>
      </c>
      <c r="AF26" s="26">
        <v>76733330000</v>
      </c>
      <c r="AG26" s="6">
        <v>76733330000</v>
      </c>
      <c r="AH26" s="6">
        <v>71852538373.600006</v>
      </c>
      <c r="AI26" s="38">
        <f t="shared" si="6"/>
        <v>0.93639280836111249</v>
      </c>
      <c r="AJ26" s="6">
        <v>67588415552</v>
      </c>
      <c r="AK26" s="38">
        <f t="shared" si="7"/>
        <v>0.88082213494448891</v>
      </c>
      <c r="AL26" s="5">
        <v>76006674000</v>
      </c>
      <c r="AM26" s="6">
        <v>76006674000</v>
      </c>
      <c r="AN26" s="6">
        <v>70353381801</v>
      </c>
      <c r="AO26" s="38">
        <f t="shared" si="8"/>
        <v>0.92562110797007113</v>
      </c>
      <c r="AP26" s="6">
        <v>66875072691</v>
      </c>
      <c r="AQ26" s="38">
        <f t="shared" si="9"/>
        <v>0.87985790157059107</v>
      </c>
      <c r="AR26" s="5">
        <v>79933853000</v>
      </c>
      <c r="AS26" s="6">
        <v>79933853000</v>
      </c>
      <c r="AT26" s="6">
        <v>71181062351</v>
      </c>
      <c r="AU26" s="38">
        <f t="shared" si="10"/>
        <v>0.89049957783218581</v>
      </c>
      <c r="AV26" s="6">
        <v>67868020750</v>
      </c>
      <c r="AW26" s="38">
        <f t="shared" si="11"/>
        <v>0.84905228764588636</v>
      </c>
      <c r="AX26" s="5">
        <v>87399717000</v>
      </c>
      <c r="AY26" s="6">
        <v>87399717000</v>
      </c>
      <c r="AZ26" s="6">
        <v>82325866270</v>
      </c>
      <c r="BA26" s="38">
        <f t="shared" si="12"/>
        <v>0.94194660001015795</v>
      </c>
      <c r="BB26" s="6">
        <v>78935769665</v>
      </c>
      <c r="BC26" s="38">
        <f t="shared" si="13"/>
        <v>0.90315818373874135</v>
      </c>
      <c r="BD26" s="5">
        <v>86374342000</v>
      </c>
      <c r="BE26" s="6">
        <v>85086014185</v>
      </c>
      <c r="BF26" s="6">
        <v>76891134659</v>
      </c>
      <c r="BG26" s="38">
        <f t="shared" si="14"/>
        <v>0.90368711468629714</v>
      </c>
      <c r="BH26" s="6">
        <v>74665730039</v>
      </c>
      <c r="BI26" s="38">
        <f t="shared" si="15"/>
        <v>0.87753235069463376</v>
      </c>
      <c r="BJ26" s="5">
        <v>94237353000</v>
      </c>
      <c r="BK26" s="6">
        <v>94237353000</v>
      </c>
      <c r="BL26" s="6">
        <v>93562659418</v>
      </c>
      <c r="BM26" s="38">
        <f t="shared" si="16"/>
        <v>0.992840486701701</v>
      </c>
      <c r="BN26" s="6">
        <v>91679998986</v>
      </c>
      <c r="BO26" s="38">
        <f t="shared" si="17"/>
        <v>0.97286262896199982</v>
      </c>
      <c r="BP26" s="5">
        <v>102763891000</v>
      </c>
      <c r="BQ26" s="6">
        <v>102763891000</v>
      </c>
      <c r="BR26" s="6">
        <v>100600915767</v>
      </c>
      <c r="BS26" s="38">
        <f t="shared" si="18"/>
        <v>0.97895199167769931</v>
      </c>
      <c r="BT26" s="6">
        <v>98438449072</v>
      </c>
      <c r="BU26" s="38">
        <f t="shared" si="19"/>
        <v>0.95790893196132487</v>
      </c>
      <c r="BV26" s="5">
        <v>111966713000</v>
      </c>
      <c r="BW26" s="6">
        <v>111966713000</v>
      </c>
      <c r="BX26" s="6">
        <v>104663269015</v>
      </c>
      <c r="BY26" s="38">
        <f t="shared" si="20"/>
        <v>0.93477129238401413</v>
      </c>
      <c r="BZ26" s="6">
        <v>99333712093</v>
      </c>
      <c r="CA26" s="38">
        <f t="shared" si="21"/>
        <v>0.88717181590389282</v>
      </c>
      <c r="CB26" s="5">
        <v>119554181000</v>
      </c>
      <c r="CC26" s="6">
        <v>115554581000</v>
      </c>
      <c r="CD26" s="6">
        <v>107482625825</v>
      </c>
      <c r="CE26" s="38">
        <f t="shared" si="75"/>
        <v>0.93014595262995237</v>
      </c>
      <c r="CF26" s="6">
        <v>100104127774</v>
      </c>
      <c r="CG26" s="7">
        <f t="shared" si="23"/>
        <v>0.866293027136674</v>
      </c>
      <c r="CH26" s="5">
        <v>119463681000</v>
      </c>
      <c r="CI26" s="6">
        <v>118316681000</v>
      </c>
      <c r="CJ26" s="6">
        <v>110210915437</v>
      </c>
      <c r="CK26" s="38">
        <f t="shared" si="76"/>
        <v>0.93149093184079423</v>
      </c>
      <c r="CL26" s="6">
        <v>102510490727</v>
      </c>
      <c r="CM26" s="7">
        <f t="shared" si="25"/>
        <v>0.8664077614465876</v>
      </c>
      <c r="CN26" s="5">
        <v>122614871000</v>
      </c>
      <c r="CO26" s="6">
        <v>122614871000</v>
      </c>
      <c r="CP26" s="6">
        <v>122082462100</v>
      </c>
      <c r="CQ26" s="38">
        <f t="shared" si="77"/>
        <v>0.9956578766045433</v>
      </c>
      <c r="CR26" s="6">
        <v>114995093723</v>
      </c>
      <c r="CS26" s="7">
        <f t="shared" si="27"/>
        <v>0.93785601032846988</v>
      </c>
      <c r="CT26" s="5">
        <v>134941442000</v>
      </c>
      <c r="CU26" s="6">
        <v>103182134089</v>
      </c>
      <c r="CV26" s="7">
        <f t="shared" si="65"/>
        <v>0.76464377851394238</v>
      </c>
      <c r="CW26" s="5">
        <v>134941442000</v>
      </c>
      <c r="CX26" s="6">
        <v>109967196758</v>
      </c>
      <c r="CY26" s="7">
        <f t="shared" si="66"/>
        <v>0.81492531225507436</v>
      </c>
      <c r="CZ26" s="5">
        <v>135574586000</v>
      </c>
      <c r="DA26" s="6">
        <v>119406061476</v>
      </c>
      <c r="DB26" s="7">
        <f t="shared" si="67"/>
        <v>0.88074074204438291</v>
      </c>
      <c r="DC26" s="5">
        <v>134941442000</v>
      </c>
      <c r="DD26" s="6">
        <v>135574586000</v>
      </c>
      <c r="DE26" s="6">
        <v>135396669600</v>
      </c>
      <c r="DF26" s="38">
        <f t="shared" si="68"/>
        <v>0.99868768620101112</v>
      </c>
      <c r="DG26" s="6">
        <v>127670854477</v>
      </c>
      <c r="DH26" s="7">
        <f t="shared" si="32"/>
        <v>0.94170196822138919</v>
      </c>
      <c r="DI26" s="41">
        <v>158879406000</v>
      </c>
      <c r="DJ26" s="82">
        <f t="shared" si="33"/>
        <v>0</v>
      </c>
      <c r="DK26" s="81">
        <v>158879406000</v>
      </c>
      <c r="DL26" s="6">
        <v>158879406000</v>
      </c>
      <c r="DM26" s="6">
        <v>158879406000</v>
      </c>
      <c r="DN26" s="6">
        <v>16773279490</v>
      </c>
      <c r="DO26" s="38">
        <v>0.1055723955186489</v>
      </c>
      <c r="DP26" s="6">
        <v>5257009347</v>
      </c>
      <c r="DQ26" s="7">
        <f t="shared" si="34"/>
        <v>3.3088047591265539E-2</v>
      </c>
      <c r="DR26" s="6">
        <v>158879406000</v>
      </c>
      <c r="DS26" s="6">
        <v>158879406000</v>
      </c>
      <c r="DT26" s="6">
        <v>34670202974</v>
      </c>
      <c r="DU26" s="38">
        <f t="shared" si="35"/>
        <v>0.21821709840732914</v>
      </c>
      <c r="DV26" s="6">
        <v>16469318723</v>
      </c>
      <c r="DW26" s="7">
        <f t="shared" si="36"/>
        <v>0.1036592415444957</v>
      </c>
      <c r="DX26" s="6">
        <v>158879406000</v>
      </c>
      <c r="DY26" s="6">
        <v>158879406000</v>
      </c>
      <c r="DZ26" s="6">
        <v>47155735276</v>
      </c>
      <c r="EA26" s="38">
        <f t="shared" si="37"/>
        <v>0.29680206178515045</v>
      </c>
      <c r="EB26" s="6">
        <v>26155648484</v>
      </c>
      <c r="EC26" s="7">
        <f t="shared" si="38"/>
        <v>0.16462579476159422</v>
      </c>
      <c r="ED26" s="6">
        <v>158879406000</v>
      </c>
      <c r="EE26" s="6">
        <v>158879406000</v>
      </c>
      <c r="EF26" s="6">
        <v>61442005539</v>
      </c>
      <c r="EG26" s="38">
        <f t="shared" si="60"/>
        <v>0.38672101744262566</v>
      </c>
      <c r="EH26" s="6">
        <v>44583349734</v>
      </c>
      <c r="EI26" s="7">
        <f t="shared" si="40"/>
        <v>0.28061125640160062</v>
      </c>
      <c r="EJ26" s="6">
        <v>158879406000</v>
      </c>
      <c r="EK26" s="6">
        <v>157535817084</v>
      </c>
      <c r="EL26" s="6">
        <v>75847284210</v>
      </c>
      <c r="EM26" s="38">
        <f t="shared" si="61"/>
        <v>0.48146056950056831</v>
      </c>
      <c r="EN26" s="6">
        <v>54171086565</v>
      </c>
      <c r="EO26" s="7">
        <f t="shared" si="42"/>
        <v>0.34386520835522327</v>
      </c>
      <c r="EP26" s="6">
        <v>158879406000</v>
      </c>
      <c r="EQ26" s="6">
        <v>157535817084</v>
      </c>
      <c r="ER26" s="6">
        <v>90351158002</v>
      </c>
      <c r="ES26" s="38">
        <f t="shared" si="62"/>
        <v>0.57352772007284969</v>
      </c>
      <c r="ET26" s="6">
        <v>70064651339</v>
      </c>
      <c r="EU26" s="7">
        <f t="shared" si="44"/>
        <v>0.44475378765224344</v>
      </c>
      <c r="EV26" s="340">
        <v>158879406000</v>
      </c>
      <c r="EW26" s="340">
        <v>157535817084</v>
      </c>
      <c r="EX26" s="340">
        <v>97349578279</v>
      </c>
      <c r="EY26" s="38">
        <f t="shared" si="63"/>
        <v>0.61795203199467985</v>
      </c>
      <c r="EZ26" s="340">
        <v>80794286769</v>
      </c>
      <c r="FA26" s="7">
        <f t="shared" si="46"/>
        <v>0.51286296833639755</v>
      </c>
      <c r="FB26" s="340">
        <v>158879406000</v>
      </c>
      <c r="FC26" s="340">
        <v>157535817084</v>
      </c>
      <c r="FD26" s="340">
        <v>104982283613</v>
      </c>
      <c r="FE26" s="38">
        <f t="shared" si="64"/>
        <v>0.66640263500853381</v>
      </c>
      <c r="FF26" s="340">
        <v>90412122543</v>
      </c>
      <c r="FG26" s="7">
        <f t="shared" si="48"/>
        <v>0.57391470851857873</v>
      </c>
      <c r="FH26" s="340">
        <v>158879406000</v>
      </c>
      <c r="FI26" s="340">
        <v>157535817084</v>
      </c>
      <c r="FJ26" s="340">
        <v>112943130912</v>
      </c>
      <c r="FK26" s="38">
        <v>0.71693620538228053</v>
      </c>
      <c r="FL26" s="340">
        <v>100136746953</v>
      </c>
      <c r="FM26" s="7">
        <v>0.63564431763226181</v>
      </c>
      <c r="FN26" s="41">
        <v>166512612000</v>
      </c>
      <c r="FO26" s="81"/>
      <c r="FP26" s="387">
        <v>166512612000</v>
      </c>
      <c r="FQ26" s="340">
        <v>158879406000</v>
      </c>
      <c r="FR26" s="340">
        <v>157535817084</v>
      </c>
      <c r="FS26" s="340">
        <v>120751775398</v>
      </c>
      <c r="FT26" s="38">
        <v>0.76650362840098574</v>
      </c>
      <c r="FU26" s="340">
        <v>110266714261</v>
      </c>
      <c r="FV26" s="7">
        <v>0.6999469473167772</v>
      </c>
      <c r="FW26" s="340">
        <v>158879406000</v>
      </c>
      <c r="FX26" s="340">
        <v>157535817084</v>
      </c>
      <c r="FY26" s="340">
        <v>130662118596</v>
      </c>
      <c r="FZ26" s="38">
        <v>0.82941213632915856</v>
      </c>
      <c r="GA26" s="340">
        <v>121325780719</v>
      </c>
      <c r="GB26" s="7">
        <v>0.77014727802698757</v>
      </c>
      <c r="GC26" s="340">
        <v>158879406000</v>
      </c>
      <c r="GD26" s="340">
        <v>157535817084</v>
      </c>
      <c r="GE26" s="340">
        <v>153834107924</v>
      </c>
      <c r="GF26" s="38">
        <v>0.97650242828253964</v>
      </c>
      <c r="GG26" s="340">
        <v>149184497634</v>
      </c>
      <c r="GH26" s="7">
        <v>0.94698780503009694</v>
      </c>
      <c r="GI26" s="340">
        <v>166512612000</v>
      </c>
      <c r="GJ26" s="340">
        <v>166512612000</v>
      </c>
      <c r="GK26" s="340">
        <v>13684621527</v>
      </c>
      <c r="GL26" s="38">
        <v>8.2183693851370254E-2</v>
      </c>
      <c r="GM26" s="340">
        <v>4230934978</v>
      </c>
      <c r="GN26" s="7">
        <v>2.5409096207078898E-2</v>
      </c>
      <c r="GO26" s="340">
        <v>166512612000</v>
      </c>
      <c r="GP26" s="340">
        <v>166512612000</v>
      </c>
      <c r="GQ26" s="340">
        <v>26105470303</v>
      </c>
      <c r="GR26" s="38">
        <f t="shared" si="49"/>
        <v>0.15677773586904037</v>
      </c>
      <c r="GS26" s="340">
        <v>12682983847</v>
      </c>
      <c r="GT26" s="7">
        <v>2.5409096207078898E-2</v>
      </c>
      <c r="GU26" s="340">
        <v>166512612000</v>
      </c>
      <c r="GV26" s="340">
        <v>166512612000</v>
      </c>
      <c r="GW26" s="340">
        <v>35090339882</v>
      </c>
      <c r="GX26" s="38">
        <v>0.21073682924390136</v>
      </c>
      <c r="GY26" s="340">
        <v>22311462449</v>
      </c>
      <c r="GZ26" s="7">
        <v>0.13399262783169841</v>
      </c>
      <c r="HA26" s="340">
        <v>166512612000</v>
      </c>
      <c r="HB26" s="340">
        <v>166512612000</v>
      </c>
      <c r="HC26" s="340">
        <v>61571748076</v>
      </c>
      <c r="HD26" s="38">
        <v>0.36977227932740614</v>
      </c>
      <c r="HE26" s="340">
        <v>31902208084</v>
      </c>
      <c r="HF26" s="7">
        <v>0.19159034082054999</v>
      </c>
      <c r="HG26" s="340">
        <v>166512612000</v>
      </c>
      <c r="HH26" s="340">
        <v>166512612000</v>
      </c>
      <c r="HI26" s="340">
        <v>77510109056</v>
      </c>
      <c r="HJ26" s="38">
        <v>0.46549092062768194</v>
      </c>
      <c r="HK26" s="340">
        <v>54598682376</v>
      </c>
      <c r="HL26" s="7">
        <v>0.32789517694911902</v>
      </c>
      <c r="HM26" s="340">
        <v>166512612000</v>
      </c>
      <c r="HN26" s="340">
        <v>166512612000</v>
      </c>
      <c r="HO26" s="340">
        <v>91744377545</v>
      </c>
      <c r="HP26" s="38">
        <v>0.55097554739577326</v>
      </c>
      <c r="HQ26" s="340">
        <v>70605732783</v>
      </c>
      <c r="HR26" s="7">
        <v>0.42402633611320684</v>
      </c>
      <c r="HS26" s="15">
        <f t="shared" si="0"/>
        <v>0</v>
      </c>
      <c r="HT26" s="15">
        <f t="shared" si="50"/>
        <v>0</v>
      </c>
    </row>
    <row r="27" spans="1:228" ht="14.25" customHeight="1" x14ac:dyDescent="0.35">
      <c r="A27" s="9" t="s">
        <v>78</v>
      </c>
      <c r="B27" s="26">
        <v>880139901900</v>
      </c>
      <c r="C27" s="53">
        <v>879351225325.45007</v>
      </c>
      <c r="D27" s="27">
        <f t="shared" si="1"/>
        <v>0.99910391907826546</v>
      </c>
      <c r="E27" s="26">
        <v>975693467302</v>
      </c>
      <c r="F27" s="53">
        <v>968741341409.44995</v>
      </c>
      <c r="G27" s="27">
        <f t="shared" si="2"/>
        <v>0.99287468234078258</v>
      </c>
      <c r="H27" s="26">
        <v>1099751126040</v>
      </c>
      <c r="I27" s="53">
        <v>1093010277247.03</v>
      </c>
      <c r="J27" s="27">
        <f t="shared" si="3"/>
        <v>0.99387056886475533</v>
      </c>
      <c r="K27" s="26">
        <v>1419977888321</v>
      </c>
      <c r="L27" s="53">
        <v>1405142273177.1201</v>
      </c>
      <c r="M27" s="27">
        <f t="shared" si="4"/>
        <v>0.98955222101280627</v>
      </c>
      <c r="N27" s="26">
        <v>1916189421029</v>
      </c>
      <c r="O27" s="53">
        <v>1882991285912.6599</v>
      </c>
      <c r="P27" s="27">
        <f t="shared" si="5"/>
        <v>0.98267491994684297</v>
      </c>
      <c r="Q27" s="26">
        <v>2033313579923</v>
      </c>
      <c r="R27" s="53">
        <v>2014580288914.4399</v>
      </c>
      <c r="S27" s="27">
        <v>0.99078681655720335</v>
      </c>
      <c r="T27" s="26">
        <v>1995509369335</v>
      </c>
      <c r="U27" s="53">
        <v>1987416168228.0701</v>
      </c>
      <c r="V27" s="27">
        <v>0.99594429310566102</v>
      </c>
      <c r="W27" s="26">
        <v>2025007393884</v>
      </c>
      <c r="X27" s="53">
        <v>2006203398622.54</v>
      </c>
      <c r="Y27" s="27">
        <v>0.99071411031966972</v>
      </c>
      <c r="Z27" s="26">
        <v>2090397915786</v>
      </c>
      <c r="AA27" s="53">
        <v>2045078055753</v>
      </c>
      <c r="AB27" s="27">
        <v>0.97831998410888221</v>
      </c>
      <c r="AC27" s="26">
        <v>2178029958025</v>
      </c>
      <c r="AD27" s="53">
        <v>2101568873137</v>
      </c>
      <c r="AE27" s="27">
        <v>0.96489438329060739</v>
      </c>
      <c r="AF27" s="26">
        <v>2479172929000</v>
      </c>
      <c r="AG27" s="6">
        <v>2437431737815</v>
      </c>
      <c r="AH27" s="6">
        <v>2253504574447</v>
      </c>
      <c r="AI27" s="38">
        <f t="shared" si="6"/>
        <v>0.92454058896727143</v>
      </c>
      <c r="AJ27" s="6">
        <v>2039882074994.6699</v>
      </c>
      <c r="AK27" s="38">
        <f t="shared" si="7"/>
        <v>0.83689813476511643</v>
      </c>
      <c r="AL27" s="5">
        <v>3113369173000</v>
      </c>
      <c r="AM27" s="6">
        <v>2909650793116</v>
      </c>
      <c r="AN27" s="6">
        <v>2703315079742</v>
      </c>
      <c r="AO27" s="38">
        <f t="shared" si="8"/>
        <v>0.92908574669435462</v>
      </c>
      <c r="AP27" s="6">
        <v>2115759287074</v>
      </c>
      <c r="AQ27" s="38">
        <f t="shared" si="9"/>
        <v>0.72715230710149703</v>
      </c>
      <c r="AR27" s="5">
        <v>2838279760000</v>
      </c>
      <c r="AS27" s="6">
        <v>2838279760000</v>
      </c>
      <c r="AT27" s="6">
        <v>2510076007816</v>
      </c>
      <c r="AU27" s="38">
        <f t="shared" si="10"/>
        <v>0.88436525644533359</v>
      </c>
      <c r="AV27" s="6">
        <v>2236938978481</v>
      </c>
      <c r="AW27" s="38">
        <f t="shared" si="11"/>
        <v>0.78813195584391582</v>
      </c>
      <c r="AX27" s="5">
        <v>3175850071000</v>
      </c>
      <c r="AY27" s="6">
        <v>3175850071000</v>
      </c>
      <c r="AZ27" s="6">
        <v>3088418073326</v>
      </c>
      <c r="BA27" s="38">
        <f t="shared" si="12"/>
        <v>0.97246973386043067</v>
      </c>
      <c r="BB27" s="6">
        <v>2639166361974</v>
      </c>
      <c r="BC27" s="38">
        <f t="shared" si="13"/>
        <v>0.83101100586369592</v>
      </c>
      <c r="BD27" s="5">
        <v>2904271488000</v>
      </c>
      <c r="BE27" s="6">
        <v>3045442320796</v>
      </c>
      <c r="BF27" s="6">
        <v>2995247473581</v>
      </c>
      <c r="BG27" s="38">
        <f t="shared" si="14"/>
        <v>0.98351804371002494</v>
      </c>
      <c r="BH27" s="6">
        <v>2817934063212</v>
      </c>
      <c r="BI27" s="38">
        <f t="shared" si="15"/>
        <v>0.92529549614831152</v>
      </c>
      <c r="BJ27" s="5">
        <v>3358836232000</v>
      </c>
      <c r="BK27" s="6">
        <v>3481616232000</v>
      </c>
      <c r="BL27" s="6">
        <v>3450413877002</v>
      </c>
      <c r="BM27" s="38">
        <f t="shared" si="16"/>
        <v>0.99103796831160917</v>
      </c>
      <c r="BN27" s="6">
        <v>3208483974159</v>
      </c>
      <c r="BO27" s="38">
        <f t="shared" si="17"/>
        <v>0.92155015382493766</v>
      </c>
      <c r="BP27" s="5">
        <v>3737122018000</v>
      </c>
      <c r="BQ27" s="6">
        <v>3730145044246</v>
      </c>
      <c r="BR27" s="6">
        <v>3687486748443</v>
      </c>
      <c r="BS27" s="38">
        <f t="shared" si="18"/>
        <v>0.98856390427262253</v>
      </c>
      <c r="BT27" s="6">
        <v>3427823344867</v>
      </c>
      <c r="BU27" s="38">
        <f t="shared" si="19"/>
        <v>0.9189517576949584</v>
      </c>
      <c r="BV27" s="5">
        <v>4053262318000</v>
      </c>
      <c r="BW27" s="6">
        <v>4041050749255</v>
      </c>
      <c r="BX27" s="6">
        <v>4030477591579</v>
      </c>
      <c r="BY27" s="38">
        <f t="shared" si="20"/>
        <v>0.997383562263367</v>
      </c>
      <c r="BZ27" s="6">
        <v>3643234670002</v>
      </c>
      <c r="CA27" s="38">
        <f t="shared" si="21"/>
        <v>0.90155627733050847</v>
      </c>
      <c r="CB27" s="5">
        <v>3881254832000</v>
      </c>
      <c r="CC27" s="6">
        <v>4076946938881</v>
      </c>
      <c r="CD27" s="6">
        <v>4033061683360</v>
      </c>
      <c r="CE27" s="38">
        <f t="shared" si="75"/>
        <v>0.98923575504442418</v>
      </c>
      <c r="CF27" s="6">
        <v>3639652690524</v>
      </c>
      <c r="CG27" s="7">
        <f t="shared" si="23"/>
        <v>0.89273977441633712</v>
      </c>
      <c r="CH27" s="5">
        <v>4688886533000</v>
      </c>
      <c r="CI27" s="6">
        <v>4666492861573</v>
      </c>
      <c r="CJ27" s="6">
        <v>4655565781907</v>
      </c>
      <c r="CK27" s="38">
        <f t="shared" si="76"/>
        <v>0.99765839571812465</v>
      </c>
      <c r="CL27" s="6">
        <v>3968894402828</v>
      </c>
      <c r="CM27" s="7">
        <f t="shared" si="25"/>
        <v>0.8505090483498885</v>
      </c>
      <c r="CN27" s="5">
        <v>4812127827000</v>
      </c>
      <c r="CO27" s="6">
        <v>5095379830823</v>
      </c>
      <c r="CP27" s="6">
        <v>5091054221605</v>
      </c>
      <c r="CQ27" s="38">
        <f t="shared" si="77"/>
        <v>0.99915107227299649</v>
      </c>
      <c r="CR27" s="6">
        <v>4502967763713</v>
      </c>
      <c r="CS27" s="7">
        <f t="shared" si="27"/>
        <v>0.8837354452897942</v>
      </c>
      <c r="CT27" s="5">
        <v>5702165901000</v>
      </c>
      <c r="CU27" s="6">
        <v>4251107435103</v>
      </c>
      <c r="CV27" s="7">
        <f t="shared" si="65"/>
        <v>0.74552503538304193</v>
      </c>
      <c r="CW27" s="5">
        <v>5702165901000</v>
      </c>
      <c r="CX27" s="6">
        <v>4577951071077</v>
      </c>
      <c r="CY27" s="7">
        <f t="shared" si="66"/>
        <v>0.80284424384673825</v>
      </c>
      <c r="CZ27" s="5">
        <v>5709978217000</v>
      </c>
      <c r="DA27" s="6">
        <v>5038273354734</v>
      </c>
      <c r="DB27" s="7">
        <f t="shared" si="67"/>
        <v>0.88236297289783516</v>
      </c>
      <c r="DC27" s="5">
        <v>5644045901000</v>
      </c>
      <c r="DD27" s="6">
        <v>5695609044275</v>
      </c>
      <c r="DE27" s="6">
        <v>5694229861189</v>
      </c>
      <c r="DF27" s="38">
        <f t="shared" si="68"/>
        <v>0.99975785151767282</v>
      </c>
      <c r="DG27" s="6">
        <v>5073360757976</v>
      </c>
      <c r="DH27" s="7">
        <f t="shared" si="32"/>
        <v>0.89074947359238799</v>
      </c>
      <c r="DI27" s="41">
        <v>5943968644000</v>
      </c>
      <c r="DJ27" s="82">
        <f t="shared" si="33"/>
        <v>0</v>
      </c>
      <c r="DK27" s="81">
        <v>5943968644000</v>
      </c>
      <c r="DL27" s="6">
        <v>5943968644000</v>
      </c>
      <c r="DM27" s="6">
        <v>5943968644000</v>
      </c>
      <c r="DN27" s="6">
        <v>783015412305</v>
      </c>
      <c r="DO27" s="38">
        <v>0.13173276294036251</v>
      </c>
      <c r="DP27" s="6">
        <v>177489582761</v>
      </c>
      <c r="DQ27" s="7">
        <f t="shared" si="34"/>
        <v>2.9860450717579527E-2</v>
      </c>
      <c r="DR27" s="6">
        <v>5943968644000</v>
      </c>
      <c r="DS27" s="6">
        <v>5943968644000</v>
      </c>
      <c r="DT27" s="6">
        <v>1341319428172</v>
      </c>
      <c r="DU27" s="38">
        <f t="shared" si="35"/>
        <v>0.22566058277005943</v>
      </c>
      <c r="DV27" s="6">
        <v>551693246305</v>
      </c>
      <c r="DW27" s="7">
        <f t="shared" si="36"/>
        <v>9.2815638733541067E-2</v>
      </c>
      <c r="DX27" s="6">
        <v>5943968644000</v>
      </c>
      <c r="DY27" s="6">
        <v>5943968644000</v>
      </c>
      <c r="DZ27" s="6">
        <v>2035542265465</v>
      </c>
      <c r="EA27" s="38">
        <f t="shared" si="37"/>
        <v>0.3424550813402642</v>
      </c>
      <c r="EB27" s="6">
        <v>912210848859</v>
      </c>
      <c r="EC27" s="7">
        <f t="shared" si="38"/>
        <v>0.15346831443665335</v>
      </c>
      <c r="ED27" s="6">
        <v>5943968644000</v>
      </c>
      <c r="EE27" s="6">
        <v>5943968644000</v>
      </c>
      <c r="EF27" s="6">
        <v>2636599368510</v>
      </c>
      <c r="EG27" s="38">
        <f t="shared" si="60"/>
        <v>0.44357558500438143</v>
      </c>
      <c r="EH27" s="6">
        <v>1459305882333</v>
      </c>
      <c r="EI27" s="7">
        <f t="shared" si="40"/>
        <v>0.2455103601204327</v>
      </c>
      <c r="EJ27" s="6">
        <v>5943968644000</v>
      </c>
      <c r="EK27" s="6">
        <v>5951780960000</v>
      </c>
      <c r="EL27" s="6">
        <v>3739894028967</v>
      </c>
      <c r="EM27" s="38">
        <f t="shared" si="61"/>
        <v>0.62836553530810713</v>
      </c>
      <c r="EN27" s="6">
        <v>2083004223486</v>
      </c>
      <c r="EO27" s="7">
        <f t="shared" si="42"/>
        <v>0.34997998708037131</v>
      </c>
      <c r="EP27" s="6">
        <v>5943968644000</v>
      </c>
      <c r="EQ27" s="6">
        <v>5951780960000</v>
      </c>
      <c r="ER27" s="6">
        <v>3739894028967</v>
      </c>
      <c r="ES27" s="38">
        <f t="shared" si="62"/>
        <v>0.62836553530810713</v>
      </c>
      <c r="ET27" s="6">
        <v>2608958587066</v>
      </c>
      <c r="EU27" s="7">
        <f t="shared" si="44"/>
        <v>0.43834922766814993</v>
      </c>
      <c r="EV27" s="340">
        <v>5943968644000</v>
      </c>
      <c r="EW27" s="340">
        <v>5951780960000</v>
      </c>
      <c r="EX27" s="340">
        <v>3980724029340</v>
      </c>
      <c r="EY27" s="38">
        <f t="shared" si="63"/>
        <v>0.66882905404166626</v>
      </c>
      <c r="EZ27" s="340">
        <v>3098041072260</v>
      </c>
      <c r="FA27" s="7">
        <f t="shared" si="46"/>
        <v>0.52052336822892753</v>
      </c>
      <c r="FB27" s="340">
        <v>5943968644000</v>
      </c>
      <c r="FC27" s="340">
        <v>5951780960000</v>
      </c>
      <c r="FD27" s="340">
        <v>4418696049188</v>
      </c>
      <c r="FE27" s="38">
        <f t="shared" si="64"/>
        <v>0.74241577082299082</v>
      </c>
      <c r="FF27" s="340">
        <v>3505177768311</v>
      </c>
      <c r="FG27" s="7">
        <f t="shared" si="48"/>
        <v>0.58892922838864015</v>
      </c>
      <c r="FH27" s="340">
        <v>5943968644000</v>
      </c>
      <c r="FI27" s="340">
        <v>5908351582933</v>
      </c>
      <c r="FJ27" s="340">
        <v>4850496241535</v>
      </c>
      <c r="FK27" s="38">
        <v>0.82095592543041185</v>
      </c>
      <c r="FL27" s="340">
        <v>4043903256347</v>
      </c>
      <c r="FM27" s="7">
        <v>0.68443849347562724</v>
      </c>
      <c r="FN27" s="41">
        <v>6930295145000</v>
      </c>
      <c r="FO27" s="81"/>
      <c r="FP27" s="387">
        <v>6930295145000</v>
      </c>
      <c r="FQ27" s="340">
        <v>5943968644000</v>
      </c>
      <c r="FR27" s="340">
        <v>5936041615444</v>
      </c>
      <c r="FS27" s="340">
        <v>5114317786037</v>
      </c>
      <c r="FT27" s="38">
        <v>0.86157040623349179</v>
      </c>
      <c r="FU27" s="340">
        <v>4475052065399</v>
      </c>
      <c r="FV27" s="7">
        <v>0.75387814899344807</v>
      </c>
      <c r="FW27" s="340">
        <v>5943968644000</v>
      </c>
      <c r="FX27" s="340">
        <v>6538303712183</v>
      </c>
      <c r="FY27" s="340">
        <v>5555560071081</v>
      </c>
      <c r="FZ27" s="38">
        <v>0.84969440326382717</v>
      </c>
      <c r="GA27" s="340">
        <v>5017518940391</v>
      </c>
      <c r="GB27" s="7">
        <v>0.76740377340405885</v>
      </c>
      <c r="GC27" s="340">
        <v>5943968644000</v>
      </c>
      <c r="GD27" s="340">
        <v>6538303712183</v>
      </c>
      <c r="GE27" s="340">
        <v>6518362266397</v>
      </c>
      <c r="GF27" s="38">
        <v>0.99695005820105254</v>
      </c>
      <c r="GG27" s="340">
        <v>6163970880488</v>
      </c>
      <c r="GH27" s="7">
        <v>0.94274771436550198</v>
      </c>
      <c r="GI27" s="340">
        <v>6930295145000</v>
      </c>
      <c r="GJ27" s="340">
        <v>6930295145000</v>
      </c>
      <c r="GK27" s="340">
        <v>1078496880207</v>
      </c>
      <c r="GL27" s="38">
        <v>0.15562062764168177</v>
      </c>
      <c r="GM27" s="340">
        <v>194437271694</v>
      </c>
      <c r="GN27" s="7">
        <v>2.8056131467110841E-2</v>
      </c>
      <c r="GO27" s="340">
        <v>6930295145000</v>
      </c>
      <c r="GP27" s="340">
        <v>6930295145000</v>
      </c>
      <c r="GQ27" s="340">
        <v>1570208268787</v>
      </c>
      <c r="GR27" s="38">
        <f t="shared" si="49"/>
        <v>0.22657163020248253</v>
      </c>
      <c r="GS27" s="340">
        <v>550580566384</v>
      </c>
      <c r="GT27" s="7">
        <v>2.8056131467110841E-2</v>
      </c>
      <c r="GU27" s="340">
        <v>6930295145000</v>
      </c>
      <c r="GV27" s="340">
        <v>6930295145000</v>
      </c>
      <c r="GW27" s="340">
        <v>2110124407631</v>
      </c>
      <c r="GX27" s="38">
        <v>0.30447828894464785</v>
      </c>
      <c r="GY27" s="340">
        <v>1042404355789</v>
      </c>
      <c r="GZ27" s="7">
        <v>0.15041269296316528</v>
      </c>
      <c r="HA27" s="340">
        <v>6930295145000</v>
      </c>
      <c r="HB27" s="340">
        <v>6930295145000</v>
      </c>
      <c r="HC27" s="340">
        <v>2817517133261</v>
      </c>
      <c r="HD27" s="38">
        <v>0.40655081411557975</v>
      </c>
      <c r="HE27" s="340">
        <v>1455779802909</v>
      </c>
      <c r="HF27" s="7">
        <v>0.21006028927343756</v>
      </c>
      <c r="HG27" s="340">
        <v>6930295145000</v>
      </c>
      <c r="HH27" s="340">
        <v>6930295145000</v>
      </c>
      <c r="HI27" s="340">
        <v>3216410057060</v>
      </c>
      <c r="HJ27" s="38">
        <v>0.46410866922176369</v>
      </c>
      <c r="HK27" s="340">
        <v>2068477522552</v>
      </c>
      <c r="HL27" s="7">
        <v>0.29846889335504628</v>
      </c>
      <c r="HM27" s="340">
        <v>6930295145000</v>
      </c>
      <c r="HN27" s="340">
        <v>6930295145000</v>
      </c>
      <c r="HO27" s="340">
        <v>3530785345080</v>
      </c>
      <c r="HP27" s="38">
        <v>0.50947113668417943</v>
      </c>
      <c r="HQ27" s="340">
        <v>2628936368089</v>
      </c>
      <c r="HR27" s="7">
        <v>0.37933974139408749</v>
      </c>
      <c r="HS27" s="15">
        <f t="shared" si="0"/>
        <v>0</v>
      </c>
      <c r="HT27" s="15">
        <f t="shared" si="50"/>
        <v>0</v>
      </c>
    </row>
    <row r="28" spans="1:228" ht="14.25" customHeight="1" x14ac:dyDescent="0.35">
      <c r="A28" s="8" t="s">
        <v>32</v>
      </c>
      <c r="B28" s="32"/>
      <c r="C28" s="31"/>
      <c r="D28" s="62"/>
      <c r="E28" s="32"/>
      <c r="F28" s="31"/>
      <c r="G28" s="62"/>
      <c r="H28" s="32"/>
      <c r="I28" s="31"/>
      <c r="J28" s="62"/>
      <c r="K28" s="32"/>
      <c r="L28" s="31"/>
      <c r="M28" s="62"/>
      <c r="N28" s="32"/>
      <c r="O28" s="31"/>
      <c r="P28" s="62"/>
      <c r="Q28" s="32">
        <v>155595264959</v>
      </c>
      <c r="R28" s="31">
        <v>134723945306.48</v>
      </c>
      <c r="S28" s="62">
        <v>0.86586147298235794</v>
      </c>
      <c r="T28" s="32">
        <v>177632770601</v>
      </c>
      <c r="U28" s="31">
        <v>170961632186.10999</v>
      </c>
      <c r="V28" s="62">
        <v>0.9624442134617448</v>
      </c>
      <c r="W28" s="32">
        <v>260911867472</v>
      </c>
      <c r="X28" s="31">
        <v>209224654012</v>
      </c>
      <c r="Y28" s="62">
        <v>0.80189780571960045</v>
      </c>
      <c r="Z28" s="32">
        <v>318829377379</v>
      </c>
      <c r="AA28" s="31">
        <v>297684850873</v>
      </c>
      <c r="AB28" s="62">
        <v>0.93368074585904615</v>
      </c>
      <c r="AC28" s="32">
        <v>295196924278</v>
      </c>
      <c r="AD28" s="31">
        <v>270466073856</v>
      </c>
      <c r="AE28" s="62">
        <v>0.91622253354269412</v>
      </c>
      <c r="AF28" s="32">
        <v>335146175000</v>
      </c>
      <c r="AG28" s="1">
        <v>304633488818</v>
      </c>
      <c r="AH28" s="1">
        <v>233267037450</v>
      </c>
      <c r="AI28" s="122">
        <f t="shared" si="6"/>
        <v>0.76573011836319438</v>
      </c>
      <c r="AJ28" s="1">
        <v>149311714611</v>
      </c>
      <c r="AK28" s="122">
        <f t="shared" si="7"/>
        <v>0.49013558945978086</v>
      </c>
      <c r="AL28" s="3">
        <v>236635212000</v>
      </c>
      <c r="AM28" s="1">
        <v>236635212000</v>
      </c>
      <c r="AN28" s="1">
        <v>210771753514</v>
      </c>
      <c r="AO28" s="122">
        <f t="shared" si="8"/>
        <v>0.89070325473792966</v>
      </c>
      <c r="AP28" s="1">
        <v>125304383312.25</v>
      </c>
      <c r="AQ28" s="122">
        <f t="shared" si="9"/>
        <v>0.52952551842643769</v>
      </c>
      <c r="AR28" s="3">
        <v>220592049000</v>
      </c>
      <c r="AS28" s="1">
        <v>220592049000</v>
      </c>
      <c r="AT28" s="1">
        <v>185946638408</v>
      </c>
      <c r="AU28" s="122">
        <f t="shared" si="10"/>
        <v>0.84294352063432709</v>
      </c>
      <c r="AV28" s="1">
        <v>112133020222.95999</v>
      </c>
      <c r="AW28" s="122">
        <f t="shared" si="11"/>
        <v>0.50832756997039363</v>
      </c>
      <c r="AX28" s="3">
        <v>297855321000</v>
      </c>
      <c r="AY28" s="1">
        <v>297855321000</v>
      </c>
      <c r="AZ28" s="1">
        <v>224614270425</v>
      </c>
      <c r="BA28" s="122">
        <f t="shared" si="12"/>
        <v>0.75410528061373794</v>
      </c>
      <c r="BB28" s="1">
        <v>145121701399</v>
      </c>
      <c r="BC28" s="122">
        <f t="shared" si="13"/>
        <v>0.4872221215044199</v>
      </c>
      <c r="BD28" s="3">
        <v>378329714000</v>
      </c>
      <c r="BE28" s="1">
        <v>378329714000</v>
      </c>
      <c r="BF28" s="1">
        <v>319059404856</v>
      </c>
      <c r="BG28" s="122">
        <f t="shared" si="14"/>
        <v>0.84333689120701738</v>
      </c>
      <c r="BH28" s="1">
        <v>125295120661</v>
      </c>
      <c r="BI28" s="122">
        <f t="shared" si="15"/>
        <v>0.33117969861864988</v>
      </c>
      <c r="BJ28" s="3">
        <v>428467641000</v>
      </c>
      <c r="BK28" s="1">
        <v>430423714379</v>
      </c>
      <c r="BL28" s="1">
        <v>383464667092</v>
      </c>
      <c r="BM28" s="122">
        <f t="shared" si="16"/>
        <v>0.89090041808047027</v>
      </c>
      <c r="BN28" s="1">
        <v>137716862178</v>
      </c>
      <c r="BO28" s="122">
        <f t="shared" si="17"/>
        <v>0.31995649304939666</v>
      </c>
      <c r="BP28" s="3">
        <v>419754546000</v>
      </c>
      <c r="BQ28" s="1">
        <v>419397792886</v>
      </c>
      <c r="BR28" s="1">
        <v>398316277819</v>
      </c>
      <c r="BS28" s="122">
        <f t="shared" si="18"/>
        <v>0.94973384356190371</v>
      </c>
      <c r="BT28" s="1">
        <v>149219475469</v>
      </c>
      <c r="BU28" s="122">
        <f t="shared" si="19"/>
        <v>0.3557946131336952</v>
      </c>
      <c r="BV28" s="3">
        <v>497740822000</v>
      </c>
      <c r="BW28" s="1">
        <v>493548251157</v>
      </c>
      <c r="BX28" s="1">
        <v>461432123250</v>
      </c>
      <c r="BY28" s="122">
        <f t="shared" si="20"/>
        <v>0.93492808893211188</v>
      </c>
      <c r="BZ28" s="1">
        <v>262388660587</v>
      </c>
      <c r="CA28" s="122">
        <f t="shared" si="21"/>
        <v>0.53163730186845082</v>
      </c>
      <c r="CB28" s="3">
        <v>525828082000</v>
      </c>
      <c r="CC28" s="1">
        <v>370088437873</v>
      </c>
      <c r="CD28" s="1">
        <v>357400982383</v>
      </c>
      <c r="CE28" s="122">
        <f t="shared" si="75"/>
        <v>0.96571777393825564</v>
      </c>
      <c r="CF28" s="1">
        <v>269515000396</v>
      </c>
      <c r="CG28" s="4">
        <f t="shared" si="23"/>
        <v>0.72824485397322003</v>
      </c>
      <c r="CH28" s="3">
        <v>503884216000</v>
      </c>
      <c r="CI28" s="1">
        <v>434461416718</v>
      </c>
      <c r="CJ28" s="1">
        <v>427916750948</v>
      </c>
      <c r="CK28" s="122">
        <f t="shared" si="76"/>
        <v>0.9849361404300534</v>
      </c>
      <c r="CL28" s="1">
        <v>274854304270</v>
      </c>
      <c r="CM28" s="4">
        <f t="shared" si="25"/>
        <v>0.63263225155020453</v>
      </c>
      <c r="CN28" s="3">
        <v>509102557000</v>
      </c>
      <c r="CO28" s="1">
        <v>462726676374</v>
      </c>
      <c r="CP28" s="1">
        <v>459156215450</v>
      </c>
      <c r="CQ28" s="122">
        <f t="shared" si="77"/>
        <v>0.99228386625128528</v>
      </c>
      <c r="CR28" s="1">
        <v>342784125328</v>
      </c>
      <c r="CS28" s="4">
        <f t="shared" si="27"/>
        <v>0.74079179530800132</v>
      </c>
      <c r="CT28" s="3">
        <v>3584393690000</v>
      </c>
      <c r="CU28" s="1">
        <v>2414356123787</v>
      </c>
      <c r="CV28" s="4">
        <f t="shared" si="65"/>
        <v>0.67357448221235983</v>
      </c>
      <c r="CW28" s="3">
        <v>3584393690000</v>
      </c>
      <c r="CX28" s="1">
        <v>3039635937120</v>
      </c>
      <c r="CY28" s="4">
        <f t="shared" si="66"/>
        <v>0.84801955365567006</v>
      </c>
      <c r="CZ28" s="3">
        <v>3584393690000</v>
      </c>
      <c r="DA28" s="1">
        <v>3303359639529</v>
      </c>
      <c r="DB28" s="4">
        <f t="shared" si="67"/>
        <v>0.92159509396106543</v>
      </c>
      <c r="DC28" s="3">
        <v>3584393690000</v>
      </c>
      <c r="DD28" s="1">
        <v>3577769973716</v>
      </c>
      <c r="DE28" s="1">
        <v>3567528613311</v>
      </c>
      <c r="DF28" s="122">
        <f t="shared" si="68"/>
        <v>0.99713750171748383</v>
      </c>
      <c r="DG28" s="1">
        <v>3436777792432</v>
      </c>
      <c r="DH28" s="4">
        <f t="shared" si="32"/>
        <v>0.96059216150848281</v>
      </c>
      <c r="DI28" s="40">
        <v>3747593325000</v>
      </c>
      <c r="DJ28" s="82">
        <f t="shared" si="33"/>
        <v>0</v>
      </c>
      <c r="DK28" s="82">
        <v>3747593325000</v>
      </c>
      <c r="DL28" s="1">
        <v>3747593325000</v>
      </c>
      <c r="DM28" s="1">
        <v>3747593325000</v>
      </c>
      <c r="DN28" s="1">
        <v>53530322940</v>
      </c>
      <c r="DO28" s="122">
        <v>1.4283919918125054E-2</v>
      </c>
      <c r="DP28" s="1">
        <v>5794850975</v>
      </c>
      <c r="DQ28" s="4">
        <f t="shared" si="34"/>
        <v>1.5462859687423527E-3</v>
      </c>
      <c r="DR28" s="1">
        <v>3747593325000</v>
      </c>
      <c r="DS28" s="1">
        <v>3747593325000</v>
      </c>
      <c r="DT28" s="1">
        <v>104076313015</v>
      </c>
      <c r="DU28" s="122">
        <f t="shared" si="35"/>
        <v>2.7771506668216196E-2</v>
      </c>
      <c r="DV28" s="1">
        <v>17560457544</v>
      </c>
      <c r="DW28" s="4">
        <f t="shared" si="36"/>
        <v>4.6857959285109994E-3</v>
      </c>
      <c r="DX28" s="1">
        <v>3747593325000</v>
      </c>
      <c r="DY28" s="1">
        <v>3747593325000</v>
      </c>
      <c r="DZ28" s="1">
        <v>567632909429</v>
      </c>
      <c r="EA28" s="122">
        <f t="shared" si="37"/>
        <v>0.1514659836867438</v>
      </c>
      <c r="EB28" s="1">
        <v>434967522658</v>
      </c>
      <c r="EC28" s="4">
        <f t="shared" si="38"/>
        <v>0.11606582810262638</v>
      </c>
      <c r="ED28" s="1">
        <v>3747593325000</v>
      </c>
      <c r="EE28" s="1">
        <v>3747593325000</v>
      </c>
      <c r="EF28" s="1">
        <v>1045043754301</v>
      </c>
      <c r="EG28" s="122">
        <f t="shared" si="60"/>
        <v>0.2788572995179513</v>
      </c>
      <c r="EH28" s="1">
        <v>859150450224</v>
      </c>
      <c r="EI28" s="4">
        <f t="shared" si="40"/>
        <v>0.22925391730544828</v>
      </c>
      <c r="EJ28" s="1">
        <v>3747593325000</v>
      </c>
      <c r="EK28" s="1">
        <v>3741406513731</v>
      </c>
      <c r="EL28" s="1">
        <v>1968708122177</v>
      </c>
      <c r="EM28" s="122">
        <f t="shared" si="61"/>
        <v>0.5261946583328545</v>
      </c>
      <c r="EN28" s="1">
        <v>1302624108307</v>
      </c>
      <c r="EO28" s="4">
        <f t="shared" si="42"/>
        <v>0.3481642808730771</v>
      </c>
      <c r="EP28" s="1">
        <v>3747593325000</v>
      </c>
      <c r="EQ28" s="1">
        <v>3741406513731</v>
      </c>
      <c r="ER28" s="1">
        <v>1985884485293</v>
      </c>
      <c r="ES28" s="122">
        <f t="shared" si="62"/>
        <v>0.53078554228330543</v>
      </c>
      <c r="ET28" s="1">
        <v>1793510768344</v>
      </c>
      <c r="EU28" s="4">
        <f t="shared" si="44"/>
        <v>0.47936805630764717</v>
      </c>
      <c r="EV28" s="339">
        <v>3747593325000</v>
      </c>
      <c r="EW28" s="339">
        <v>3741406513731</v>
      </c>
      <c r="EX28" s="339">
        <v>2251973688311</v>
      </c>
      <c r="EY28" s="122">
        <f t="shared" si="63"/>
        <v>0.6019056416473948</v>
      </c>
      <c r="EZ28" s="339">
        <v>2085259959991</v>
      </c>
      <c r="FA28" s="4">
        <f t="shared" si="46"/>
        <v>0.55734653594525874</v>
      </c>
      <c r="FB28" s="339">
        <v>3747593325000</v>
      </c>
      <c r="FC28" s="339">
        <v>3741406513731</v>
      </c>
      <c r="FD28" s="339">
        <v>2449777128583</v>
      </c>
      <c r="FE28" s="122">
        <f t="shared" si="64"/>
        <v>0.65477437952606676</v>
      </c>
      <c r="FF28" s="339">
        <v>2274894060097</v>
      </c>
      <c r="FG28" s="4">
        <f t="shared" si="48"/>
        <v>0.60803177942522835</v>
      </c>
      <c r="FH28" s="339">
        <v>3747593325000</v>
      </c>
      <c r="FI28" s="339">
        <v>3741406513731</v>
      </c>
      <c r="FJ28" s="339">
        <v>2668660420598</v>
      </c>
      <c r="FK28" s="122">
        <v>0.71327732252669929</v>
      </c>
      <c r="FL28" s="339">
        <v>2497008896301</v>
      </c>
      <c r="FM28" s="4">
        <v>7.1238363158835069E-2</v>
      </c>
      <c r="FN28" s="40">
        <v>3867788750000</v>
      </c>
      <c r="FO28" s="82"/>
      <c r="FP28" s="386">
        <v>3867788750000</v>
      </c>
      <c r="FQ28" s="339">
        <v>3747593325000</v>
      </c>
      <c r="FR28" s="339">
        <v>3741406513731</v>
      </c>
      <c r="FS28" s="339">
        <v>2919940764287</v>
      </c>
      <c r="FT28" s="122">
        <v>0.78043932237001989</v>
      </c>
      <c r="FU28" s="339">
        <v>2744774017895</v>
      </c>
      <c r="FV28" s="4">
        <v>0.73362090107601285</v>
      </c>
      <c r="FW28" s="339">
        <v>3747593325000</v>
      </c>
      <c r="FX28" s="339">
        <v>3741406513731</v>
      </c>
      <c r="FY28" s="339">
        <v>3199975008288</v>
      </c>
      <c r="FZ28" s="122">
        <v>0.85528664061070592</v>
      </c>
      <c r="GA28" s="339">
        <v>2937241593311</v>
      </c>
      <c r="GB28" s="4">
        <v>0.7850634734641353</v>
      </c>
      <c r="GC28" s="339">
        <v>3747593325000</v>
      </c>
      <c r="GD28" s="339">
        <v>3547985456446</v>
      </c>
      <c r="GE28" s="339">
        <v>3537980141948</v>
      </c>
      <c r="GF28" s="122">
        <v>0.99718000126527517</v>
      </c>
      <c r="GG28" s="339">
        <v>3360296703295</v>
      </c>
      <c r="GH28" s="4">
        <v>0.94709990910193675</v>
      </c>
      <c r="GI28" s="339">
        <v>3867788750000</v>
      </c>
      <c r="GJ28" s="339">
        <v>3867788750000</v>
      </c>
      <c r="GK28" s="339">
        <v>415406369861</v>
      </c>
      <c r="GL28" s="122">
        <v>0.10740151458918226</v>
      </c>
      <c r="GM28" s="339">
        <v>12680746111</v>
      </c>
      <c r="GN28" s="4">
        <v>3.2785518885952601E-3</v>
      </c>
      <c r="GO28" s="339">
        <v>3867788750000</v>
      </c>
      <c r="GP28" s="339">
        <v>3867788750000</v>
      </c>
      <c r="GQ28" s="339">
        <v>491613663412</v>
      </c>
      <c r="GR28" s="122">
        <f t="shared" si="49"/>
        <v>0.12710457969350059</v>
      </c>
      <c r="GS28" s="339">
        <v>299341262503</v>
      </c>
      <c r="GT28" s="4">
        <v>3.2785518885952601E-3</v>
      </c>
      <c r="GU28" s="339">
        <v>3867788750000</v>
      </c>
      <c r="GV28" s="339">
        <v>3867788750000</v>
      </c>
      <c r="GW28" s="339">
        <v>691042826473</v>
      </c>
      <c r="GX28" s="122">
        <v>0.1786661245325252</v>
      </c>
      <c r="GY28" s="339">
        <v>466616757721</v>
      </c>
      <c r="GZ28" s="4">
        <v>0.12064173818205558</v>
      </c>
      <c r="HA28" s="339">
        <v>3867788750000</v>
      </c>
      <c r="HB28" s="339">
        <v>3867788750000</v>
      </c>
      <c r="HC28" s="339">
        <v>1039779302993</v>
      </c>
      <c r="HD28" s="122">
        <v>0.26883042746142743</v>
      </c>
      <c r="HE28" s="339">
        <v>762853413262</v>
      </c>
      <c r="HF28" s="4">
        <v>0.19723244017967631</v>
      </c>
      <c r="HG28" s="339">
        <v>3867788750000</v>
      </c>
      <c r="HH28" s="339">
        <v>3867788750000</v>
      </c>
      <c r="HI28" s="339">
        <v>1389187211179</v>
      </c>
      <c r="HJ28" s="122">
        <v>0.35916832613440947</v>
      </c>
      <c r="HK28" s="339">
        <v>1104528257366</v>
      </c>
      <c r="HL28" s="4">
        <v>0.28557098868597725</v>
      </c>
      <c r="HM28" s="339">
        <v>3867788750000</v>
      </c>
      <c r="HN28" s="339">
        <v>3867788750000</v>
      </c>
      <c r="HO28" s="339">
        <v>2886279070104</v>
      </c>
      <c r="HP28" s="122">
        <v>0.74623493077381742</v>
      </c>
      <c r="HQ28" s="339">
        <v>1428770787058</v>
      </c>
      <c r="HR28" s="4">
        <v>0.3694024879352576</v>
      </c>
      <c r="HS28" s="15">
        <f t="shared" si="0"/>
        <v>0</v>
      </c>
      <c r="HT28" s="15">
        <f t="shared" si="50"/>
        <v>0</v>
      </c>
    </row>
    <row r="29" spans="1:228" ht="14.25" customHeight="1" x14ac:dyDescent="0.35">
      <c r="A29" s="9" t="s">
        <v>76</v>
      </c>
      <c r="B29" s="26"/>
      <c r="C29" s="53"/>
      <c r="D29" s="27"/>
      <c r="E29" s="26"/>
      <c r="F29" s="53"/>
      <c r="G29" s="27"/>
      <c r="H29" s="26"/>
      <c r="I29" s="53"/>
      <c r="J29" s="27"/>
      <c r="K29" s="26"/>
      <c r="L29" s="53"/>
      <c r="M29" s="27"/>
      <c r="N29" s="26"/>
      <c r="O29" s="53"/>
      <c r="P29" s="27"/>
      <c r="Q29" s="26">
        <v>26507891336</v>
      </c>
      <c r="R29" s="53">
        <v>15482616047.619999</v>
      </c>
      <c r="S29" s="27">
        <v>0.58407573244399391</v>
      </c>
      <c r="T29" s="26">
        <v>24300472675</v>
      </c>
      <c r="U29" s="53">
        <v>21205706316.77</v>
      </c>
      <c r="V29" s="27">
        <v>0.87264583699172837</v>
      </c>
      <c r="W29" s="26">
        <v>25714927472</v>
      </c>
      <c r="X29" s="53">
        <v>24543757263</v>
      </c>
      <c r="Y29" s="27">
        <v>0.95445562853423394</v>
      </c>
      <c r="Z29" s="26">
        <v>30268220826</v>
      </c>
      <c r="AA29" s="53">
        <v>28866737979</v>
      </c>
      <c r="AB29" s="27">
        <v>0.95369787821172014</v>
      </c>
      <c r="AC29" s="26">
        <v>29492588740</v>
      </c>
      <c r="AD29" s="53">
        <v>28188103349</v>
      </c>
      <c r="AE29" s="27">
        <v>0.95576904413172925</v>
      </c>
      <c r="AF29" s="26">
        <v>30573544000</v>
      </c>
      <c r="AG29" s="6">
        <v>32519775162</v>
      </c>
      <c r="AH29" s="6">
        <v>31607454181</v>
      </c>
      <c r="AI29" s="38">
        <f t="shared" si="6"/>
        <v>0.97194565532955879</v>
      </c>
      <c r="AJ29" s="6">
        <v>29427219987</v>
      </c>
      <c r="AK29" s="38">
        <f t="shared" si="7"/>
        <v>0.90490231990860404</v>
      </c>
      <c r="AL29" s="5">
        <v>30893877000</v>
      </c>
      <c r="AM29" s="6">
        <v>30893877000</v>
      </c>
      <c r="AN29" s="6">
        <v>29179854318</v>
      </c>
      <c r="AO29" s="38">
        <f t="shared" si="8"/>
        <v>0.94451901643811165</v>
      </c>
      <c r="AP29" s="6">
        <v>27020264808</v>
      </c>
      <c r="AQ29" s="38">
        <f t="shared" si="9"/>
        <v>0.87461553653495805</v>
      </c>
      <c r="AR29" s="5">
        <v>32907299000</v>
      </c>
      <c r="AS29" s="6">
        <v>32907299000</v>
      </c>
      <c r="AT29" s="6">
        <v>29261661807</v>
      </c>
      <c r="AU29" s="38">
        <f t="shared" si="10"/>
        <v>0.88921493699619647</v>
      </c>
      <c r="AV29" s="6">
        <v>27084255119</v>
      </c>
      <c r="AW29" s="38">
        <f t="shared" si="11"/>
        <v>0.82304704251175398</v>
      </c>
      <c r="AX29" s="5">
        <v>33029687000</v>
      </c>
      <c r="AY29" s="6">
        <v>33029687000</v>
      </c>
      <c r="AZ29" s="6">
        <v>30554809031</v>
      </c>
      <c r="BA29" s="38">
        <f t="shared" si="12"/>
        <v>0.92507110439768925</v>
      </c>
      <c r="BB29" s="6">
        <v>28543833203</v>
      </c>
      <c r="BC29" s="38">
        <f t="shared" si="13"/>
        <v>0.86418721445952551</v>
      </c>
      <c r="BD29" s="5">
        <v>34007154000</v>
      </c>
      <c r="BE29" s="6">
        <v>34007154000</v>
      </c>
      <c r="BF29" s="6">
        <v>31992572872</v>
      </c>
      <c r="BG29" s="38">
        <f t="shared" si="14"/>
        <v>0.94076007865874334</v>
      </c>
      <c r="BH29" s="6">
        <v>28094362260</v>
      </c>
      <c r="BI29" s="38">
        <f t="shared" si="15"/>
        <v>0.82613094468299231</v>
      </c>
      <c r="BJ29" s="5">
        <v>38007464000</v>
      </c>
      <c r="BK29" s="6">
        <v>38007464000</v>
      </c>
      <c r="BL29" s="6">
        <v>35952861170</v>
      </c>
      <c r="BM29" s="38">
        <f t="shared" si="16"/>
        <v>0.94594212257887034</v>
      </c>
      <c r="BN29" s="6">
        <v>29803521419</v>
      </c>
      <c r="BO29" s="38">
        <f t="shared" si="17"/>
        <v>0.7841491718310909</v>
      </c>
      <c r="BP29" s="5">
        <v>43345454000</v>
      </c>
      <c r="BQ29" s="6">
        <v>40826454000</v>
      </c>
      <c r="BR29" s="6">
        <v>37722313320</v>
      </c>
      <c r="BS29" s="38">
        <f t="shared" si="18"/>
        <v>0.92396741877215205</v>
      </c>
      <c r="BT29" s="6">
        <v>33789733676</v>
      </c>
      <c r="BU29" s="38">
        <f t="shared" si="19"/>
        <v>0.82764311776868993</v>
      </c>
      <c r="BV29" s="5">
        <v>64338940000</v>
      </c>
      <c r="BW29" s="6">
        <v>64121940000</v>
      </c>
      <c r="BX29" s="6">
        <v>53357659905</v>
      </c>
      <c r="BY29" s="38">
        <f t="shared" si="20"/>
        <v>0.83212797218861434</v>
      </c>
      <c r="BZ29" s="6">
        <v>48931937536</v>
      </c>
      <c r="CA29" s="38">
        <f t="shared" si="21"/>
        <v>0.76310756561638649</v>
      </c>
      <c r="CB29" s="5">
        <v>73548486000</v>
      </c>
      <c r="CC29" s="6">
        <v>72311486000</v>
      </c>
      <c r="CD29" s="6">
        <v>66166038784</v>
      </c>
      <c r="CE29" s="38">
        <f t="shared" si="75"/>
        <v>0.91501423140439953</v>
      </c>
      <c r="CF29" s="6">
        <v>59792644329</v>
      </c>
      <c r="CG29" s="7">
        <f t="shared" si="23"/>
        <v>0.82687616638109196</v>
      </c>
      <c r="CH29" s="5">
        <v>73006977000</v>
      </c>
      <c r="CI29" s="6">
        <v>71618977000</v>
      </c>
      <c r="CJ29" s="6">
        <v>68761314135</v>
      </c>
      <c r="CK29" s="38">
        <f t="shared" si="76"/>
        <v>0.96009908288692813</v>
      </c>
      <c r="CL29" s="6">
        <v>66224657849</v>
      </c>
      <c r="CM29" s="7">
        <f t="shared" si="25"/>
        <v>0.92468030992679495</v>
      </c>
      <c r="CN29" s="5">
        <v>88610798000</v>
      </c>
      <c r="CO29" s="6">
        <v>93499971000</v>
      </c>
      <c r="CP29" s="6">
        <v>92705926036</v>
      </c>
      <c r="CQ29" s="38">
        <f t="shared" si="77"/>
        <v>0.99150753785795287</v>
      </c>
      <c r="CR29" s="6">
        <v>87957978394</v>
      </c>
      <c r="CS29" s="7">
        <f t="shared" si="27"/>
        <v>0.94072733342345105</v>
      </c>
      <c r="CT29" s="5">
        <v>117550132000</v>
      </c>
      <c r="CU29" s="6">
        <v>82025548413</v>
      </c>
      <c r="CV29" s="7">
        <f t="shared" si="65"/>
        <v>0.6977920570348658</v>
      </c>
      <c r="CW29" s="5">
        <v>117550132000</v>
      </c>
      <c r="CX29" s="6">
        <v>89243611783</v>
      </c>
      <c r="CY29" s="7">
        <f t="shared" si="66"/>
        <v>0.75919618519016208</v>
      </c>
      <c r="CZ29" s="5">
        <v>117550132000</v>
      </c>
      <c r="DA29" s="6">
        <v>96144680081</v>
      </c>
      <c r="DB29" s="7">
        <f t="shared" si="67"/>
        <v>0.81790363349825923</v>
      </c>
      <c r="DC29" s="5">
        <v>117550132000</v>
      </c>
      <c r="DD29" s="6">
        <v>117550132000</v>
      </c>
      <c r="DE29" s="6">
        <v>116535529600</v>
      </c>
      <c r="DF29" s="38">
        <f t="shared" si="68"/>
        <v>0.99136876851826927</v>
      </c>
      <c r="DG29" s="6">
        <v>109592186737</v>
      </c>
      <c r="DH29" s="7">
        <f t="shared" si="32"/>
        <v>0.93230169011634967</v>
      </c>
      <c r="DI29" s="41">
        <v>157950017000</v>
      </c>
      <c r="DJ29" s="82">
        <f t="shared" si="33"/>
        <v>0</v>
      </c>
      <c r="DK29" s="81">
        <v>157950017000</v>
      </c>
      <c r="DL29" s="6">
        <v>157950017000</v>
      </c>
      <c r="DM29" s="6">
        <v>157950017000</v>
      </c>
      <c r="DN29" s="6">
        <v>14729133863</v>
      </c>
      <c r="DO29" s="38">
        <v>9.3251866272353739E-2</v>
      </c>
      <c r="DP29" s="6">
        <v>5791303713</v>
      </c>
      <c r="DQ29" s="7">
        <f t="shared" si="34"/>
        <v>3.6665420004354923E-2</v>
      </c>
      <c r="DR29" s="6">
        <v>157950017000</v>
      </c>
      <c r="DS29" s="6">
        <v>157950017000</v>
      </c>
      <c r="DT29" s="6">
        <v>25232426080</v>
      </c>
      <c r="DU29" s="38">
        <f t="shared" si="35"/>
        <v>0.15974943567115918</v>
      </c>
      <c r="DV29" s="6">
        <v>17244512417</v>
      </c>
      <c r="DW29" s="7">
        <f t="shared" si="36"/>
        <v>0.10917702159538228</v>
      </c>
      <c r="DX29" s="6">
        <v>157950017000</v>
      </c>
      <c r="DY29" s="6">
        <v>157950017000</v>
      </c>
      <c r="DZ29" s="6">
        <v>34426161663</v>
      </c>
      <c r="EA29" s="38">
        <f t="shared" si="37"/>
        <v>0.21795604911520838</v>
      </c>
      <c r="EB29" s="6">
        <v>25572874825</v>
      </c>
      <c r="EC29" s="7">
        <f t="shared" si="38"/>
        <v>0.16190485642682773</v>
      </c>
      <c r="ED29" s="6">
        <v>157950017000</v>
      </c>
      <c r="EE29" s="6">
        <v>157950017000</v>
      </c>
      <c r="EF29" s="6">
        <v>46914995098</v>
      </c>
      <c r="EG29" s="38">
        <f t="shared" si="60"/>
        <v>0.29702431179858624</v>
      </c>
      <c r="EH29" s="6">
        <v>35032274751</v>
      </c>
      <c r="EI29" s="7">
        <f t="shared" si="40"/>
        <v>0.22179342184559561</v>
      </c>
      <c r="EJ29" s="6">
        <v>157950017000</v>
      </c>
      <c r="EK29" s="6">
        <v>151763205731</v>
      </c>
      <c r="EL29" s="6">
        <v>60590021252</v>
      </c>
      <c r="EM29" s="38">
        <f t="shared" si="61"/>
        <v>0.39924052052113146</v>
      </c>
      <c r="EN29" s="6">
        <v>45414642571</v>
      </c>
      <c r="EO29" s="7">
        <f t="shared" si="42"/>
        <v>0.29924672684825443</v>
      </c>
      <c r="EP29" s="6">
        <v>157950017000</v>
      </c>
      <c r="EQ29" s="6">
        <v>151763205731</v>
      </c>
      <c r="ER29" s="6">
        <v>77766384368</v>
      </c>
      <c r="ES29" s="38">
        <f t="shared" si="62"/>
        <v>0.512419225683996</v>
      </c>
      <c r="ET29" s="6">
        <v>62315359913</v>
      </c>
      <c r="EU29" s="7">
        <f t="shared" si="44"/>
        <v>0.41060914345374239</v>
      </c>
      <c r="EV29" s="340">
        <v>157950017000</v>
      </c>
      <c r="EW29" s="340">
        <v>151763205731</v>
      </c>
      <c r="EX29" s="340">
        <v>85073695963</v>
      </c>
      <c r="EY29" s="38">
        <f t="shared" si="63"/>
        <v>0.56056865399768219</v>
      </c>
      <c r="EZ29" s="340">
        <v>73825491285</v>
      </c>
      <c r="FA29" s="7">
        <f t="shared" si="46"/>
        <v>0.48645184403824171</v>
      </c>
      <c r="FB29" s="340">
        <v>157950017000</v>
      </c>
      <c r="FC29" s="340">
        <v>151763205731</v>
      </c>
      <c r="FD29" s="340">
        <v>92856704037</v>
      </c>
      <c r="FE29" s="38">
        <f t="shared" si="64"/>
        <v>0.61185254745862672</v>
      </c>
      <c r="FF29" s="340">
        <v>84062190416</v>
      </c>
      <c r="FG29" s="7">
        <f t="shared" si="48"/>
        <v>0.55390362908516888</v>
      </c>
      <c r="FH29" s="340">
        <v>157950017000</v>
      </c>
      <c r="FI29" s="340">
        <v>151763205731</v>
      </c>
      <c r="FJ29" s="340">
        <v>101611790573</v>
      </c>
      <c r="FK29" s="38">
        <v>0.66954167239394446</v>
      </c>
      <c r="FL29" s="340">
        <v>93487179501</v>
      </c>
      <c r="FM29" s="7">
        <v>0.61600688421609817</v>
      </c>
      <c r="FN29" s="41">
        <v>167965124000</v>
      </c>
      <c r="FO29" s="81"/>
      <c r="FP29" s="387">
        <v>167965124000</v>
      </c>
      <c r="FQ29" s="340">
        <v>157950017000</v>
      </c>
      <c r="FR29" s="340">
        <v>151763205731</v>
      </c>
      <c r="FS29" s="340">
        <v>109145254676</v>
      </c>
      <c r="FT29" s="38">
        <v>0.71918126762200685</v>
      </c>
      <c r="FU29" s="340">
        <v>102622646465</v>
      </c>
      <c r="FV29" s="7">
        <v>0.67620241659166358</v>
      </c>
      <c r="FW29" s="340">
        <v>157950017000</v>
      </c>
      <c r="FX29" s="340">
        <v>151763205731</v>
      </c>
      <c r="FY29" s="340">
        <v>117672929798</v>
      </c>
      <c r="FZ29" s="38">
        <v>0.77537193044389852</v>
      </c>
      <c r="GA29" s="340">
        <v>112656993255</v>
      </c>
      <c r="GB29" s="7">
        <v>0.74232085908019307</v>
      </c>
      <c r="GC29" s="340">
        <v>157950017000</v>
      </c>
      <c r="GD29" s="340">
        <v>140918236089</v>
      </c>
      <c r="GE29" s="340">
        <v>134955742322</v>
      </c>
      <c r="GF29" s="38">
        <v>0.95768827419018887</v>
      </c>
      <c r="GG29" s="340">
        <v>132787901685</v>
      </c>
      <c r="GH29" s="7">
        <v>0.94230459712208492</v>
      </c>
      <c r="GI29" s="340">
        <v>167965124000</v>
      </c>
      <c r="GJ29" s="340">
        <v>167965124000</v>
      </c>
      <c r="GK29" s="340">
        <v>20489573588</v>
      </c>
      <c r="GL29" s="38">
        <v>0.12198707148276805</v>
      </c>
      <c r="GM29" s="340">
        <v>12680746111</v>
      </c>
      <c r="GN29" s="7">
        <v>7.5496304286358881E-2</v>
      </c>
      <c r="GO29" s="340">
        <v>167965124000</v>
      </c>
      <c r="GP29" s="340">
        <v>167965124000</v>
      </c>
      <c r="GQ29" s="340">
        <v>28797779968</v>
      </c>
      <c r="GR29" s="38">
        <f t="shared" si="49"/>
        <v>0.17145094935303354</v>
      </c>
      <c r="GS29" s="340">
        <v>21302925667</v>
      </c>
      <c r="GT29" s="7">
        <v>7.5496304286358881E-2</v>
      </c>
      <c r="GU29" s="340">
        <v>167965124000</v>
      </c>
      <c r="GV29" s="340">
        <v>167965124000</v>
      </c>
      <c r="GW29" s="340">
        <v>38210442876</v>
      </c>
      <c r="GX29" s="38">
        <v>0.22749033826807999</v>
      </c>
      <c r="GY29" s="340">
        <v>30887727631</v>
      </c>
      <c r="GZ29" s="7">
        <v>0.18389369706892247</v>
      </c>
      <c r="HA29" s="340">
        <v>167965124000</v>
      </c>
      <c r="HB29" s="340">
        <v>167965124000</v>
      </c>
      <c r="HC29" s="340">
        <v>46396359452</v>
      </c>
      <c r="HD29" s="38">
        <v>0.27622614949517732</v>
      </c>
      <c r="HE29" s="340">
        <v>39889845279</v>
      </c>
      <c r="HF29" s="7">
        <v>0.23748885678791271</v>
      </c>
      <c r="HG29" s="340">
        <v>167965124000</v>
      </c>
      <c r="HH29" s="340">
        <v>167965124000</v>
      </c>
      <c r="HI29" s="340">
        <v>58009563033</v>
      </c>
      <c r="HJ29" s="38">
        <v>0.34536671453890633</v>
      </c>
      <c r="HK29" s="340">
        <v>49532774377</v>
      </c>
      <c r="HL29" s="7">
        <v>0.29489916238206687</v>
      </c>
      <c r="HM29" s="340">
        <v>167965124000</v>
      </c>
      <c r="HN29" s="340">
        <v>167965124000</v>
      </c>
      <c r="HO29" s="340">
        <v>80441970932</v>
      </c>
      <c r="HP29" s="38">
        <v>0.47892067719963105</v>
      </c>
      <c r="HQ29" s="340">
        <v>68556616305</v>
      </c>
      <c r="HR29" s="7">
        <v>0.40815982909047238</v>
      </c>
      <c r="HS29" s="15">
        <f t="shared" si="0"/>
        <v>0</v>
      </c>
      <c r="HT29" s="15">
        <f t="shared" si="50"/>
        <v>0</v>
      </c>
    </row>
    <row r="30" spans="1:228" ht="14.25" customHeight="1" x14ac:dyDescent="0.35">
      <c r="A30" s="9" t="s">
        <v>78</v>
      </c>
      <c r="B30" s="26"/>
      <c r="C30" s="53"/>
      <c r="D30" s="27"/>
      <c r="E30" s="26"/>
      <c r="F30" s="53"/>
      <c r="G30" s="27"/>
      <c r="H30" s="26"/>
      <c r="I30" s="53"/>
      <c r="J30" s="27"/>
      <c r="K30" s="26"/>
      <c r="L30" s="53"/>
      <c r="M30" s="27"/>
      <c r="N30" s="26"/>
      <c r="O30" s="53"/>
      <c r="P30" s="27"/>
      <c r="Q30" s="26">
        <v>129087373623</v>
      </c>
      <c r="R30" s="53">
        <v>119241329258.86</v>
      </c>
      <c r="S30" s="27">
        <v>0.92372573639234934</v>
      </c>
      <c r="T30" s="26">
        <v>153332297926</v>
      </c>
      <c r="U30" s="53">
        <v>149755925869.34</v>
      </c>
      <c r="V30" s="27">
        <v>0.97667567691194457</v>
      </c>
      <c r="W30" s="26">
        <v>235196940000</v>
      </c>
      <c r="X30" s="53">
        <v>184680896749</v>
      </c>
      <c r="Y30" s="27">
        <v>0.78521811018884857</v>
      </c>
      <c r="Z30" s="26">
        <v>288561156553</v>
      </c>
      <c r="AA30" s="53">
        <v>268818112894</v>
      </c>
      <c r="AB30" s="27">
        <v>0.93158107662569689</v>
      </c>
      <c r="AC30" s="26">
        <v>265704335538</v>
      </c>
      <c r="AD30" s="53">
        <v>242277970507</v>
      </c>
      <c r="AE30" s="27">
        <v>0.91183295905365591</v>
      </c>
      <c r="AF30" s="26">
        <v>304572631000</v>
      </c>
      <c r="AG30" s="6">
        <v>272113713656</v>
      </c>
      <c r="AH30" s="6">
        <v>201659583269</v>
      </c>
      <c r="AI30" s="38">
        <f t="shared" si="6"/>
        <v>0.74108570479447977</v>
      </c>
      <c r="AJ30" s="6">
        <v>119884494624</v>
      </c>
      <c r="AK30" s="38">
        <f t="shared" si="7"/>
        <v>0.44056763260213805</v>
      </c>
      <c r="AL30" s="5">
        <v>205741335000</v>
      </c>
      <c r="AM30" s="6">
        <v>205741335000</v>
      </c>
      <c r="AN30" s="6">
        <v>181591899196</v>
      </c>
      <c r="AO30" s="38">
        <f t="shared" si="8"/>
        <v>0.88262234322529309</v>
      </c>
      <c r="AP30" s="6">
        <v>98284118504.25</v>
      </c>
      <c r="AQ30" s="38">
        <f t="shared" si="9"/>
        <v>0.477707206985169</v>
      </c>
      <c r="AR30" s="5">
        <v>187684750000</v>
      </c>
      <c r="AS30" s="6">
        <v>187684750000</v>
      </c>
      <c r="AT30" s="6">
        <v>156684976601</v>
      </c>
      <c r="AU30" s="38">
        <f t="shared" si="10"/>
        <v>0.83483062209902514</v>
      </c>
      <c r="AV30" s="6">
        <v>85048765103.959991</v>
      </c>
      <c r="AW30" s="38">
        <f t="shared" si="11"/>
        <v>0.45314691312938316</v>
      </c>
      <c r="AX30" s="5">
        <v>264825634000</v>
      </c>
      <c r="AY30" s="6">
        <v>264825634000</v>
      </c>
      <c r="AZ30" s="6">
        <v>194059461394</v>
      </c>
      <c r="BA30" s="38">
        <f t="shared" si="12"/>
        <v>0.73278201382121488</v>
      </c>
      <c r="BB30" s="6">
        <v>116577868196</v>
      </c>
      <c r="BC30" s="38">
        <f t="shared" si="13"/>
        <v>0.44020613274921866</v>
      </c>
      <c r="BD30" s="5">
        <v>344322560000</v>
      </c>
      <c r="BE30" s="6">
        <v>344322560000</v>
      </c>
      <c r="BF30" s="6">
        <v>287066831984</v>
      </c>
      <c r="BG30" s="38">
        <f t="shared" si="14"/>
        <v>0.83371485151597391</v>
      </c>
      <c r="BH30" s="6">
        <v>97200758401</v>
      </c>
      <c r="BI30" s="38">
        <f t="shared" si="15"/>
        <v>0.28229564278622926</v>
      </c>
      <c r="BJ30" s="5">
        <v>390460177000</v>
      </c>
      <c r="BK30" s="6">
        <v>392416250379</v>
      </c>
      <c r="BL30" s="6">
        <v>347511805922</v>
      </c>
      <c r="BM30" s="38">
        <f t="shared" si="16"/>
        <v>0.88556935546468629</v>
      </c>
      <c r="BN30" s="6">
        <v>107913340759</v>
      </c>
      <c r="BO30" s="38">
        <f t="shared" si="17"/>
        <v>0.27499712525864078</v>
      </c>
      <c r="BP30" s="5">
        <v>376409092000</v>
      </c>
      <c r="BQ30" s="6">
        <v>378571338886</v>
      </c>
      <c r="BR30" s="6">
        <v>360593964499</v>
      </c>
      <c r="BS30" s="38">
        <f t="shared" si="18"/>
        <v>0.95251258470886624</v>
      </c>
      <c r="BT30" s="6">
        <v>115429741793</v>
      </c>
      <c r="BU30" s="38">
        <f t="shared" si="19"/>
        <v>0.30490882414043396</v>
      </c>
      <c r="BV30" s="5">
        <v>433401882000</v>
      </c>
      <c r="BW30" s="6">
        <v>429426311157</v>
      </c>
      <c r="BX30" s="6">
        <v>408074463345</v>
      </c>
      <c r="BY30" s="38">
        <f t="shared" si="20"/>
        <v>0.95027820313461497</v>
      </c>
      <c r="BZ30" s="6">
        <v>213456723051</v>
      </c>
      <c r="CA30" s="38">
        <f t="shared" si="21"/>
        <v>0.4970741603510162</v>
      </c>
      <c r="CB30" s="5">
        <v>452279596000</v>
      </c>
      <c r="CC30" s="6">
        <v>297776951873</v>
      </c>
      <c r="CD30" s="6">
        <v>291234943599</v>
      </c>
      <c r="CE30" s="38">
        <f t="shared" si="75"/>
        <v>0.97803050829538307</v>
      </c>
      <c r="CF30" s="6">
        <v>209722356067</v>
      </c>
      <c r="CG30" s="7">
        <f t="shared" si="23"/>
        <v>0.70429344765556356</v>
      </c>
      <c r="CH30" s="5">
        <v>430877239000</v>
      </c>
      <c r="CI30" s="6">
        <v>362842439718</v>
      </c>
      <c r="CJ30" s="6">
        <v>359155436813</v>
      </c>
      <c r="CK30" s="38">
        <f t="shared" si="76"/>
        <v>0.989838556625665</v>
      </c>
      <c r="CL30" s="6">
        <v>208629646421</v>
      </c>
      <c r="CM30" s="7">
        <f t="shared" si="25"/>
        <v>0.57498689123341329</v>
      </c>
      <c r="CN30" s="5">
        <v>420491759000</v>
      </c>
      <c r="CO30" s="6">
        <v>369226705374</v>
      </c>
      <c r="CP30" s="6">
        <v>366450289414</v>
      </c>
      <c r="CQ30" s="38">
        <f t="shared" si="77"/>
        <v>0.99248045734615076</v>
      </c>
      <c r="CR30" s="6">
        <v>254826146934</v>
      </c>
      <c r="CS30" s="7">
        <f t="shared" si="27"/>
        <v>0.69016174405878772</v>
      </c>
      <c r="CT30" s="5">
        <v>476381558000</v>
      </c>
      <c r="CU30" s="6">
        <v>413326952363</v>
      </c>
      <c r="CV30" s="7">
        <f t="shared" si="65"/>
        <v>0.86763844112328126</v>
      </c>
      <c r="CW30" s="5">
        <v>476381558000</v>
      </c>
      <c r="CX30" s="6">
        <v>420211079049</v>
      </c>
      <c r="CY30" s="7">
        <f t="shared" si="66"/>
        <v>0.88208930843834221</v>
      </c>
      <c r="CZ30" s="5">
        <v>476381558000</v>
      </c>
      <c r="DA30" s="6">
        <v>435413497656</v>
      </c>
      <c r="DB30" s="7">
        <f t="shared" si="67"/>
        <v>0.91400158201758097</v>
      </c>
      <c r="DC30" s="5">
        <v>476381558000</v>
      </c>
      <c r="DD30" s="6">
        <v>469757841716</v>
      </c>
      <c r="DE30" s="6">
        <v>460531083711</v>
      </c>
      <c r="DF30" s="38">
        <f t="shared" si="68"/>
        <v>0.98035848008136461</v>
      </c>
      <c r="DG30" s="6">
        <v>336723605695</v>
      </c>
      <c r="DH30" s="7">
        <f t="shared" si="32"/>
        <v>0.71680252205043959</v>
      </c>
      <c r="DI30" s="41">
        <v>512473834000</v>
      </c>
      <c r="DJ30" s="82">
        <f t="shared" si="33"/>
        <v>0</v>
      </c>
      <c r="DK30" s="81">
        <v>512473834000</v>
      </c>
      <c r="DL30" s="6">
        <v>512473834000</v>
      </c>
      <c r="DM30" s="6">
        <v>512473834000</v>
      </c>
      <c r="DN30" s="6">
        <v>38801189077</v>
      </c>
      <c r="DO30" s="38">
        <v>7.5713502822467998E-2</v>
      </c>
      <c r="DP30" s="6">
        <v>3547262</v>
      </c>
      <c r="DQ30" s="7">
        <f t="shared" si="34"/>
        <v>6.9218402280417699E-6</v>
      </c>
      <c r="DR30" s="6">
        <v>512473834000</v>
      </c>
      <c r="DS30" s="6">
        <v>512473834000</v>
      </c>
      <c r="DT30" s="6">
        <v>78843886935</v>
      </c>
      <c r="DU30" s="38">
        <f t="shared" si="35"/>
        <v>0.15384958548927594</v>
      </c>
      <c r="DV30" s="6">
        <v>315945127</v>
      </c>
      <c r="DW30" s="7">
        <f t="shared" si="36"/>
        <v>6.1650977286774019E-4</v>
      </c>
      <c r="DX30" s="6">
        <v>512473834000</v>
      </c>
      <c r="DY30" s="6">
        <v>512473834000</v>
      </c>
      <c r="DZ30" s="6">
        <v>133206747766</v>
      </c>
      <c r="EA30" s="38">
        <f t="shared" si="37"/>
        <v>0.25992887622434202</v>
      </c>
      <c r="EB30" s="6">
        <v>9394647833</v>
      </c>
      <c r="EC30" s="7">
        <f t="shared" si="38"/>
        <v>1.8331956111148497E-2</v>
      </c>
      <c r="ED30" s="6">
        <v>512473834000</v>
      </c>
      <c r="EE30" s="6">
        <v>512473834000</v>
      </c>
      <c r="EF30" s="6">
        <v>198128759203</v>
      </c>
      <c r="EG30" s="38">
        <f t="shared" si="60"/>
        <v>0.38661243961774644</v>
      </c>
      <c r="EH30" s="6">
        <v>24118175473</v>
      </c>
      <c r="EI30" s="7">
        <f t="shared" si="40"/>
        <v>4.7062257373710129E-2</v>
      </c>
      <c r="EJ30" s="6">
        <v>512473834000</v>
      </c>
      <c r="EK30" s="6">
        <v>512473834000</v>
      </c>
      <c r="EL30" s="6">
        <v>266112131243</v>
      </c>
      <c r="EM30" s="38">
        <f t="shared" si="61"/>
        <v>0.51926969454405358</v>
      </c>
      <c r="EN30" s="6">
        <v>57209465736</v>
      </c>
      <c r="EO30" s="7">
        <f t="shared" si="42"/>
        <v>0.11163392536447041</v>
      </c>
      <c r="EP30" s="6">
        <v>512473834000</v>
      </c>
      <c r="EQ30" s="6">
        <v>512473834000</v>
      </c>
      <c r="ER30" s="6">
        <v>266112131243</v>
      </c>
      <c r="ES30" s="38">
        <f t="shared" si="62"/>
        <v>0.51926969454405358</v>
      </c>
      <c r="ET30" s="6">
        <v>89189438749</v>
      </c>
      <c r="EU30" s="7">
        <f t="shared" si="44"/>
        <v>0.17403705873693445</v>
      </c>
      <c r="EV30" s="340">
        <v>512473834000</v>
      </c>
      <c r="EW30" s="340">
        <v>512473834000</v>
      </c>
      <c r="EX30" s="340">
        <v>270359771997</v>
      </c>
      <c r="EY30" s="38">
        <f t="shared" si="63"/>
        <v>0.52755819723861253</v>
      </c>
      <c r="EZ30" s="340">
        <v>114894248355</v>
      </c>
      <c r="FA30" s="7">
        <f t="shared" si="46"/>
        <v>0.2241953456593454</v>
      </c>
      <c r="FB30" s="340">
        <v>512473834000</v>
      </c>
      <c r="FC30" s="340">
        <v>512473834000</v>
      </c>
      <c r="FD30" s="340">
        <v>310380204195</v>
      </c>
      <c r="FE30" s="38">
        <f t="shared" si="64"/>
        <v>0.60565083249694263</v>
      </c>
      <c r="FF30" s="340">
        <v>144291649330</v>
      </c>
      <c r="FG30" s="7">
        <f t="shared" si="48"/>
        <v>0.28155905678883891</v>
      </c>
      <c r="FH30" s="340">
        <v>512473834000</v>
      </c>
      <c r="FI30" s="340">
        <v>512473834000</v>
      </c>
      <c r="FJ30" s="340">
        <v>336571409674</v>
      </c>
      <c r="FK30" s="38">
        <v>0.65675823299497471</v>
      </c>
      <c r="FL30" s="340">
        <v>173044496449</v>
      </c>
      <c r="FM30" s="7">
        <v>0.33766503764365852</v>
      </c>
      <c r="FN30" s="41">
        <v>608759626000</v>
      </c>
      <c r="FO30" s="81"/>
      <c r="FP30" s="387">
        <v>608759626000</v>
      </c>
      <c r="FQ30" s="340">
        <v>512473834000</v>
      </c>
      <c r="FR30" s="340">
        <v>512473834000</v>
      </c>
      <c r="FS30" s="340">
        <v>363318289260</v>
      </c>
      <c r="FT30" s="38">
        <v>0.70894993101247783</v>
      </c>
      <c r="FU30" s="340">
        <v>194674151079</v>
      </c>
      <c r="FV30" s="7">
        <v>0.37987139667115177</v>
      </c>
      <c r="FW30" s="340">
        <v>512473834000</v>
      </c>
      <c r="FX30" s="340">
        <v>512473834000</v>
      </c>
      <c r="FY30" s="340">
        <v>397589054963</v>
      </c>
      <c r="FZ30" s="38">
        <v>0.77582313200209163</v>
      </c>
      <c r="GA30" s="340">
        <v>227107379705</v>
      </c>
      <c r="GB30" s="7">
        <v>0.44315897639566121</v>
      </c>
      <c r="GC30" s="340">
        <v>512473834000</v>
      </c>
      <c r="GD30" s="340">
        <v>484897746357</v>
      </c>
      <c r="GE30" s="340">
        <v>480854925626</v>
      </c>
      <c r="GF30" s="38">
        <v>0.99166252934484966</v>
      </c>
      <c r="GG30" s="340">
        <v>305339327610</v>
      </c>
      <c r="GH30" s="7">
        <v>0.62969838466767725</v>
      </c>
      <c r="GI30" s="340">
        <v>608759626000</v>
      </c>
      <c r="GJ30" s="340">
        <v>608759626000</v>
      </c>
      <c r="GK30" s="340">
        <v>118755937313</v>
      </c>
      <c r="GL30" s="38">
        <v>0.19507853714497156</v>
      </c>
      <c r="GM30" s="340">
        <v>0</v>
      </c>
      <c r="GN30" s="7">
        <v>0</v>
      </c>
      <c r="GO30" s="340">
        <v>608759626000</v>
      </c>
      <c r="GP30" s="340">
        <v>608759626000</v>
      </c>
      <c r="GQ30" s="340">
        <v>186655024484</v>
      </c>
      <c r="GR30" s="38">
        <f t="shared" si="49"/>
        <v>0.30661531499791017</v>
      </c>
      <c r="GS30" s="340">
        <v>1877477876</v>
      </c>
      <c r="GT30" s="7">
        <v>0</v>
      </c>
      <c r="GU30" s="340">
        <v>608759626000</v>
      </c>
      <c r="GV30" s="340">
        <v>608759626000</v>
      </c>
      <c r="GW30" s="340">
        <v>226671524637</v>
      </c>
      <c r="GX30" s="38">
        <v>0.37234979942148794</v>
      </c>
      <c r="GY30" s="340">
        <v>9568171130</v>
      </c>
      <c r="GZ30" s="7">
        <v>1.5717486379426878E-2</v>
      </c>
      <c r="HA30" s="340">
        <v>608759626000</v>
      </c>
      <c r="HB30" s="340">
        <v>608759626000</v>
      </c>
      <c r="HC30" s="340">
        <v>297222084581</v>
      </c>
      <c r="HD30" s="38">
        <v>0.48824211049272181</v>
      </c>
      <c r="HE30" s="340">
        <v>26802709023</v>
      </c>
      <c r="HF30" s="7">
        <v>0.19540487360058822</v>
      </c>
      <c r="HG30" s="340">
        <v>608759626000</v>
      </c>
      <c r="HH30" s="340">
        <v>608759626000</v>
      </c>
      <c r="HI30" s="340">
        <v>335016789186</v>
      </c>
      <c r="HJ30" s="38">
        <v>0.55032688581420475</v>
      </c>
      <c r="HK30" s="340">
        <v>58834624029</v>
      </c>
      <c r="HL30" s="7">
        <v>9.6646724776389817E-2</v>
      </c>
      <c r="HM30" s="340">
        <v>608759626000</v>
      </c>
      <c r="HN30" s="340">
        <v>608759626000</v>
      </c>
      <c r="HO30" s="340">
        <v>365354068912</v>
      </c>
      <c r="HP30" s="38">
        <v>0.6001614648997764</v>
      </c>
      <c r="HQ30" s="340">
        <v>81960287926</v>
      </c>
      <c r="HR30" s="7">
        <v>0.1346348943416954</v>
      </c>
      <c r="HS30" s="15">
        <f t="shared" si="0"/>
        <v>0</v>
      </c>
      <c r="HT30" s="15">
        <f t="shared" si="50"/>
        <v>0</v>
      </c>
    </row>
    <row r="31" spans="1:228" ht="14.25" customHeight="1" x14ac:dyDescent="0.35">
      <c r="A31" s="9" t="s">
        <v>80</v>
      </c>
      <c r="B31" s="26"/>
      <c r="C31" s="53"/>
      <c r="D31" s="27"/>
      <c r="E31" s="26"/>
      <c r="F31" s="53"/>
      <c r="G31" s="27"/>
      <c r="H31" s="26"/>
      <c r="I31" s="53"/>
      <c r="J31" s="27"/>
      <c r="K31" s="26"/>
      <c r="L31" s="53"/>
      <c r="M31" s="27"/>
      <c r="N31" s="26"/>
      <c r="O31" s="53"/>
      <c r="P31" s="27"/>
      <c r="Q31" s="26"/>
      <c r="R31" s="53"/>
      <c r="S31" s="27"/>
      <c r="T31" s="26"/>
      <c r="U31" s="53"/>
      <c r="V31" s="27"/>
      <c r="W31" s="26"/>
      <c r="X31" s="53"/>
      <c r="Y31" s="27"/>
      <c r="Z31" s="26"/>
      <c r="AA31" s="53"/>
      <c r="AB31" s="27"/>
      <c r="AC31" s="26"/>
      <c r="AD31" s="53"/>
      <c r="AE31" s="27"/>
      <c r="AF31" s="26"/>
      <c r="AG31" s="6"/>
      <c r="AH31" s="6"/>
      <c r="AI31" s="38"/>
      <c r="AJ31" s="6"/>
      <c r="AK31" s="38"/>
      <c r="AL31" s="5"/>
      <c r="AM31" s="6"/>
      <c r="AN31" s="6"/>
      <c r="AO31" s="38"/>
      <c r="AP31" s="6"/>
      <c r="AQ31" s="38"/>
      <c r="AR31" s="5"/>
      <c r="AS31" s="6"/>
      <c r="AT31" s="6"/>
      <c r="AU31" s="38"/>
      <c r="AV31" s="6"/>
      <c r="AW31" s="38"/>
      <c r="AX31" s="5"/>
      <c r="AY31" s="6"/>
      <c r="AZ31" s="6"/>
      <c r="BA31" s="38"/>
      <c r="BB31" s="6"/>
      <c r="BC31" s="38"/>
      <c r="BD31" s="5"/>
      <c r="BE31" s="6"/>
      <c r="BF31" s="6"/>
      <c r="BG31" s="38"/>
      <c r="BH31" s="6"/>
      <c r="BI31" s="38"/>
      <c r="BJ31" s="5"/>
      <c r="BK31" s="6"/>
      <c r="BL31" s="6"/>
      <c r="BM31" s="38"/>
      <c r="BN31" s="6"/>
      <c r="BO31" s="38"/>
      <c r="BP31" s="5"/>
      <c r="BQ31" s="6"/>
      <c r="BR31" s="6"/>
      <c r="BS31" s="38"/>
      <c r="BT31" s="6"/>
      <c r="BU31" s="38"/>
      <c r="BV31" s="5"/>
      <c r="BW31" s="6"/>
      <c r="BX31" s="6"/>
      <c r="BY31" s="38"/>
      <c r="BZ31" s="6"/>
      <c r="CA31" s="38"/>
      <c r="CB31" s="5"/>
      <c r="CC31" s="6"/>
      <c r="CD31" s="6"/>
      <c r="CE31" s="38"/>
      <c r="CF31" s="6"/>
      <c r="CG31" s="7" t="s">
        <v>103</v>
      </c>
      <c r="CH31" s="5"/>
      <c r="CI31" s="6"/>
      <c r="CJ31" s="6"/>
      <c r="CK31" s="38"/>
      <c r="CL31" s="6"/>
      <c r="CM31" s="7" t="s">
        <v>103</v>
      </c>
      <c r="CN31" s="5"/>
      <c r="CO31" s="6"/>
      <c r="CP31" s="6"/>
      <c r="CQ31" s="38"/>
      <c r="CR31" s="6"/>
      <c r="CS31" s="7" t="s">
        <v>103</v>
      </c>
      <c r="CT31" s="5">
        <v>2990462000000</v>
      </c>
      <c r="CU31" s="6">
        <v>1919003623011</v>
      </c>
      <c r="CV31" s="7">
        <f t="shared" si="65"/>
        <v>0.64170807822035525</v>
      </c>
      <c r="CW31" s="5">
        <v>2990462000000</v>
      </c>
      <c r="CX31" s="6">
        <v>2530181246288</v>
      </c>
      <c r="CY31" s="7">
        <f t="shared" si="66"/>
        <v>0.84608373097133482</v>
      </c>
      <c r="CZ31" s="5">
        <v>2990462000000</v>
      </c>
      <c r="DA31" s="6">
        <v>2771801461792</v>
      </c>
      <c r="DB31" s="7">
        <f t="shared" si="67"/>
        <v>0.92688068324961159</v>
      </c>
      <c r="DC31" s="5">
        <v>2990462000000</v>
      </c>
      <c r="DD31" s="6">
        <v>2990462000000</v>
      </c>
      <c r="DE31" s="6">
        <v>2990462000000</v>
      </c>
      <c r="DF31" s="38">
        <f t="shared" si="68"/>
        <v>1</v>
      </c>
      <c r="DG31" s="6">
        <v>2990462000000</v>
      </c>
      <c r="DH31" s="7">
        <f t="shared" si="32"/>
        <v>1</v>
      </c>
      <c r="DI31" s="41">
        <v>3077169474000</v>
      </c>
      <c r="DJ31" s="82">
        <f t="shared" si="33"/>
        <v>0</v>
      </c>
      <c r="DK31" s="81">
        <v>3077169474000</v>
      </c>
      <c r="DL31" s="6">
        <v>3077169474000</v>
      </c>
      <c r="DM31" s="6">
        <v>3077169474000</v>
      </c>
      <c r="DN31" s="6">
        <v>0</v>
      </c>
      <c r="DO31" s="38">
        <v>0</v>
      </c>
      <c r="DP31" s="6">
        <v>0</v>
      </c>
      <c r="DQ31" s="7">
        <f t="shared" si="34"/>
        <v>0</v>
      </c>
      <c r="DR31" s="6">
        <v>3077169474000</v>
      </c>
      <c r="DS31" s="6">
        <v>3077169474000</v>
      </c>
      <c r="DT31" s="6">
        <v>0</v>
      </c>
      <c r="DU31" s="38">
        <f t="shared" si="35"/>
        <v>0</v>
      </c>
      <c r="DV31" s="6">
        <v>0</v>
      </c>
      <c r="DW31" s="7">
        <f t="shared" si="36"/>
        <v>0</v>
      </c>
      <c r="DX31" s="6">
        <v>3077169474000</v>
      </c>
      <c r="DY31" s="6">
        <v>3077169474000</v>
      </c>
      <c r="DZ31" s="6">
        <v>400000000000</v>
      </c>
      <c r="EA31" s="38">
        <f t="shared" si="37"/>
        <v>0.12998959055707829</v>
      </c>
      <c r="EB31" s="6">
        <v>400000000000</v>
      </c>
      <c r="EC31" s="7">
        <f t="shared" si="38"/>
        <v>0.12998959055707829</v>
      </c>
      <c r="ED31" s="6">
        <v>3077169474000</v>
      </c>
      <c r="EE31" s="6">
        <v>3077169474000</v>
      </c>
      <c r="EF31" s="6">
        <v>800000000000</v>
      </c>
      <c r="EG31" s="38">
        <f t="shared" si="60"/>
        <v>0.25997918111415658</v>
      </c>
      <c r="EH31" s="6">
        <v>800000000000</v>
      </c>
      <c r="EI31" s="7">
        <f t="shared" si="40"/>
        <v>0.25997918111415658</v>
      </c>
      <c r="EJ31" s="6">
        <v>3077169474000</v>
      </c>
      <c r="EK31" s="6">
        <v>3077169474000</v>
      </c>
      <c r="EL31" s="6">
        <v>1642005969682</v>
      </c>
      <c r="EM31" s="38">
        <f t="shared" si="61"/>
        <v>0.53360920922810373</v>
      </c>
      <c r="EN31" s="6">
        <v>1200000000000</v>
      </c>
      <c r="EO31" s="7">
        <f t="shared" si="42"/>
        <v>0.38996877167123489</v>
      </c>
      <c r="EP31" s="6">
        <v>3077169474000</v>
      </c>
      <c r="EQ31" s="6">
        <v>3077169474000</v>
      </c>
      <c r="ER31" s="6">
        <v>1642005969682</v>
      </c>
      <c r="ES31" s="38">
        <f t="shared" si="62"/>
        <v>0.53360920922810373</v>
      </c>
      <c r="ET31" s="6">
        <v>1642005969682</v>
      </c>
      <c r="EU31" s="7">
        <f t="shared" si="44"/>
        <v>0.53360920922810373</v>
      </c>
      <c r="EV31" s="340">
        <v>3077169474000</v>
      </c>
      <c r="EW31" s="340">
        <v>3077169474000</v>
      </c>
      <c r="EX31" s="340">
        <v>1896540220351</v>
      </c>
      <c r="EY31" s="38">
        <f t="shared" si="63"/>
        <v>0.61632621679614386</v>
      </c>
      <c r="EZ31" s="340">
        <v>1896540220351</v>
      </c>
      <c r="FA31" s="7">
        <f t="shared" si="46"/>
        <v>0.61632621679614386</v>
      </c>
      <c r="FB31" s="340">
        <v>3077169474000</v>
      </c>
      <c r="FC31" s="340">
        <v>3077169474000</v>
      </c>
      <c r="FD31" s="340">
        <v>2046540220351</v>
      </c>
      <c r="FE31" s="38">
        <f t="shared" si="64"/>
        <v>0.66507231325504823</v>
      </c>
      <c r="FF31" s="340">
        <v>2046540220351</v>
      </c>
      <c r="FG31" s="7">
        <f t="shared" si="48"/>
        <v>0.66507231325504823</v>
      </c>
      <c r="FH31" s="340">
        <v>3077169474000</v>
      </c>
      <c r="FI31" s="340">
        <v>3077169474000</v>
      </c>
      <c r="FJ31" s="340">
        <v>2230477220351</v>
      </c>
      <c r="FK31" s="38">
        <v>0.72484705155079154</v>
      </c>
      <c r="FL31" s="340">
        <v>2230477220351</v>
      </c>
      <c r="FM31" s="7">
        <v>0</v>
      </c>
      <c r="FN31" s="41">
        <v>3091064000000</v>
      </c>
      <c r="FO31" s="81"/>
      <c r="FP31" s="387">
        <v>3091064000000</v>
      </c>
      <c r="FQ31" s="340">
        <v>3077169474000</v>
      </c>
      <c r="FR31" s="340">
        <v>3077169474000</v>
      </c>
      <c r="FS31" s="340">
        <v>2447477220351</v>
      </c>
      <c r="FT31" s="38">
        <v>0.79536640442800643</v>
      </c>
      <c r="FU31" s="340">
        <v>2447477220351</v>
      </c>
      <c r="FV31" s="7">
        <v>0.79536640442800643</v>
      </c>
      <c r="FW31" s="340">
        <v>3077169474000</v>
      </c>
      <c r="FX31" s="340">
        <v>3077169474000</v>
      </c>
      <c r="FY31" s="340">
        <v>2684713023527</v>
      </c>
      <c r="FZ31" s="38">
        <v>0.87246186672882609</v>
      </c>
      <c r="GA31" s="340">
        <v>2597477220351</v>
      </c>
      <c r="GB31" s="7">
        <v>0.84411250088691081</v>
      </c>
      <c r="GC31" s="340">
        <v>3077169474000</v>
      </c>
      <c r="GD31" s="340">
        <v>2922169474000</v>
      </c>
      <c r="GE31" s="340">
        <v>2922169474000</v>
      </c>
      <c r="GF31" s="38">
        <v>1</v>
      </c>
      <c r="GG31" s="340">
        <v>2922169474000</v>
      </c>
      <c r="GH31" s="7">
        <v>1</v>
      </c>
      <c r="GI31" s="340">
        <v>3091064000000</v>
      </c>
      <c r="GJ31" s="340">
        <v>3091064000000</v>
      </c>
      <c r="GK31" s="340">
        <v>276160858960</v>
      </c>
      <c r="GL31" s="38">
        <v>8.9341682656845667E-2</v>
      </c>
      <c r="GM31" s="340">
        <v>0</v>
      </c>
      <c r="GN31" s="7">
        <v>0</v>
      </c>
      <c r="GO31" s="340">
        <v>3091064000000</v>
      </c>
      <c r="GP31" s="340">
        <v>3091064000000</v>
      </c>
      <c r="GQ31" s="340">
        <v>276160858960</v>
      </c>
      <c r="GR31" s="38">
        <f t="shared" si="49"/>
        <v>8.9341682656845667E-2</v>
      </c>
      <c r="GS31" s="340">
        <v>276160858960</v>
      </c>
      <c r="GT31" s="7">
        <v>0</v>
      </c>
      <c r="GU31" s="340">
        <v>3091064000000</v>
      </c>
      <c r="GV31" s="340">
        <v>3091064000000</v>
      </c>
      <c r="GW31" s="340">
        <v>426160858960</v>
      </c>
      <c r="GX31" s="38">
        <v>0.13786866236350978</v>
      </c>
      <c r="GY31" s="340">
        <v>426160858960</v>
      </c>
      <c r="GZ31" s="7">
        <v>0.13786866236350978</v>
      </c>
      <c r="HA31" s="340">
        <v>3091064000000</v>
      </c>
      <c r="HB31" s="340">
        <v>3091064000000</v>
      </c>
      <c r="HC31" s="340">
        <v>696160858960</v>
      </c>
      <c r="HD31" s="38">
        <v>0.22521722583550519</v>
      </c>
      <c r="HE31" s="340">
        <v>696160858960</v>
      </c>
      <c r="HF31" s="7">
        <v>0</v>
      </c>
      <c r="HG31" s="340">
        <v>3091064000000</v>
      </c>
      <c r="HH31" s="340">
        <v>3091064000000</v>
      </c>
      <c r="HI31" s="340">
        <v>996160858960</v>
      </c>
      <c r="HJ31" s="38">
        <v>0.32227118524883341</v>
      </c>
      <c r="HK31" s="340">
        <v>996160858960</v>
      </c>
      <c r="HL31" s="7">
        <v>0.32227118524883341</v>
      </c>
      <c r="HM31" s="340">
        <v>3091064000000</v>
      </c>
      <c r="HN31" s="340">
        <v>3091064000000</v>
      </c>
      <c r="HO31" s="340">
        <v>2440483030260</v>
      </c>
      <c r="HP31" s="38">
        <v>0.78952846989256775</v>
      </c>
      <c r="HQ31" s="340">
        <v>1278253882827</v>
      </c>
      <c r="HR31" s="7">
        <v>0.41353200154606956</v>
      </c>
      <c r="HS31" s="15">
        <f t="shared" si="0"/>
        <v>0</v>
      </c>
      <c r="HT31" s="15">
        <f t="shared" si="50"/>
        <v>0</v>
      </c>
    </row>
    <row r="32" spans="1:228" ht="14.25" customHeight="1" x14ac:dyDescent="0.35">
      <c r="A32" s="8" t="s">
        <v>33</v>
      </c>
      <c r="B32" s="32">
        <f>+B33</f>
        <v>15817862956</v>
      </c>
      <c r="C32" s="31">
        <f>+C33</f>
        <v>15566335925</v>
      </c>
      <c r="D32" s="62">
        <f t="shared" si="1"/>
        <v>0.98409854531552943</v>
      </c>
      <c r="E32" s="32">
        <f>+E33</f>
        <v>16120616967</v>
      </c>
      <c r="F32" s="31">
        <f>+F33</f>
        <v>16119275309</v>
      </c>
      <c r="G32" s="62">
        <f t="shared" si="2"/>
        <v>0.99991677378088284</v>
      </c>
      <c r="H32" s="32">
        <v>16977073263</v>
      </c>
      <c r="I32" s="31">
        <v>16901212460</v>
      </c>
      <c r="J32" s="62">
        <f t="shared" si="3"/>
        <v>0.99553157356248612</v>
      </c>
      <c r="K32" s="32">
        <v>18369341814</v>
      </c>
      <c r="L32" s="31">
        <v>18107747061</v>
      </c>
      <c r="M32" s="62">
        <f t="shared" si="4"/>
        <v>0.98575916569854294</v>
      </c>
      <c r="N32" s="32">
        <v>20427513762</v>
      </c>
      <c r="O32" s="31">
        <v>20417440182</v>
      </c>
      <c r="P32" s="62">
        <f t="shared" si="5"/>
        <v>0.99950686216064433</v>
      </c>
      <c r="Q32" s="32">
        <v>24105657258</v>
      </c>
      <c r="R32" s="31">
        <v>23612252059</v>
      </c>
      <c r="S32" s="62">
        <v>0.97953156001020247</v>
      </c>
      <c r="T32" s="32">
        <v>25347498991</v>
      </c>
      <c r="U32" s="31">
        <v>24828167646</v>
      </c>
      <c r="V32" s="62">
        <v>0.97951153503608401</v>
      </c>
      <c r="W32" s="32">
        <v>25596416000</v>
      </c>
      <c r="X32" s="31">
        <v>25028616734</v>
      </c>
      <c r="Y32" s="62">
        <v>0.97781723558485689</v>
      </c>
      <c r="Z32" s="32">
        <v>26728985408</v>
      </c>
      <c r="AA32" s="31">
        <v>26716616661</v>
      </c>
      <c r="AB32" s="62">
        <v>0.99953725340445221</v>
      </c>
      <c r="AC32" s="32">
        <v>28709497316</v>
      </c>
      <c r="AD32" s="31">
        <v>28652515634</v>
      </c>
      <c r="AE32" s="62">
        <v>0.99801523233330025</v>
      </c>
      <c r="AF32" s="32">
        <v>30781307000</v>
      </c>
      <c r="AG32" s="1">
        <v>30666079719</v>
      </c>
      <c r="AH32" s="1">
        <v>28892071513</v>
      </c>
      <c r="AI32" s="122">
        <f t="shared" si="6"/>
        <v>0.94215079911564747</v>
      </c>
      <c r="AJ32" s="1">
        <v>27722541561</v>
      </c>
      <c r="AK32" s="122">
        <f t="shared" si="7"/>
        <v>0.90401322291690744</v>
      </c>
      <c r="AL32" s="3">
        <v>30156054000</v>
      </c>
      <c r="AM32" s="1">
        <v>34151313000</v>
      </c>
      <c r="AN32" s="1">
        <v>30275035358</v>
      </c>
      <c r="AO32" s="122">
        <f t="shared" si="8"/>
        <v>0.88649696595852701</v>
      </c>
      <c r="AP32" s="1">
        <v>26748891859</v>
      </c>
      <c r="AQ32" s="122">
        <f t="shared" si="9"/>
        <v>0.78324636768723943</v>
      </c>
      <c r="AR32" s="3">
        <v>51524594000</v>
      </c>
      <c r="AS32" s="1">
        <v>51524594000</v>
      </c>
      <c r="AT32" s="1">
        <v>28155098576</v>
      </c>
      <c r="AU32" s="122">
        <f t="shared" si="10"/>
        <v>0.54643998894974311</v>
      </c>
      <c r="AV32" s="1">
        <v>27235831097</v>
      </c>
      <c r="AW32" s="122">
        <f t="shared" si="11"/>
        <v>0.52859865517814653</v>
      </c>
      <c r="AX32" s="3">
        <v>53549205000</v>
      </c>
      <c r="AY32" s="1">
        <v>53549205000</v>
      </c>
      <c r="AZ32" s="1">
        <v>32376280143</v>
      </c>
      <c r="BA32" s="122">
        <f t="shared" si="12"/>
        <v>0.60460804493736187</v>
      </c>
      <c r="BB32" s="1">
        <v>31280842965</v>
      </c>
      <c r="BC32" s="122">
        <f t="shared" si="13"/>
        <v>0.58415139804596539</v>
      </c>
      <c r="BD32" s="3">
        <v>57403572000</v>
      </c>
      <c r="BE32" s="1">
        <v>56829533480</v>
      </c>
      <c r="BF32" s="1">
        <v>38854644610</v>
      </c>
      <c r="BG32" s="122">
        <f t="shared" si="14"/>
        <v>0.68370514819858763</v>
      </c>
      <c r="BH32" s="1">
        <v>36557511661</v>
      </c>
      <c r="BI32" s="122">
        <f t="shared" si="15"/>
        <v>0.64328368407010894</v>
      </c>
      <c r="BJ32" s="3">
        <v>63593553000</v>
      </c>
      <c r="BK32" s="1">
        <v>63593553000</v>
      </c>
      <c r="BL32" s="1">
        <v>49869456690</v>
      </c>
      <c r="BM32" s="122">
        <f t="shared" si="16"/>
        <v>0.78419044600322929</v>
      </c>
      <c r="BN32" s="1">
        <v>48450470674</v>
      </c>
      <c r="BO32" s="122">
        <f t="shared" si="17"/>
        <v>0.76187708326345593</v>
      </c>
      <c r="BP32" s="3">
        <v>65663523000</v>
      </c>
      <c r="BQ32" s="1">
        <v>65663523000</v>
      </c>
      <c r="BR32" s="1">
        <v>55611901056</v>
      </c>
      <c r="BS32" s="122">
        <f t="shared" si="18"/>
        <v>0.84692228676186021</v>
      </c>
      <c r="BT32" s="1">
        <v>55347578905</v>
      </c>
      <c r="BU32" s="122">
        <f t="shared" si="19"/>
        <v>0.84289688363202808</v>
      </c>
      <c r="BV32" s="3">
        <v>68390316000</v>
      </c>
      <c r="BW32" s="1">
        <v>68390316000</v>
      </c>
      <c r="BX32" s="1">
        <v>60263518369</v>
      </c>
      <c r="BY32" s="122">
        <f t="shared" si="20"/>
        <v>0.88117034536000682</v>
      </c>
      <c r="BZ32" s="1">
        <v>59978870021</v>
      </c>
      <c r="CA32" s="122">
        <f t="shared" si="21"/>
        <v>0.8770082305366157</v>
      </c>
      <c r="CB32" s="3">
        <v>71985141000</v>
      </c>
      <c r="CC32" s="1">
        <v>71985141000</v>
      </c>
      <c r="CD32" s="1">
        <v>67952422138</v>
      </c>
      <c r="CE32" s="122">
        <f t="shared" si="75"/>
        <v>0.9439784543590739</v>
      </c>
      <c r="CF32" s="1">
        <v>67742354250</v>
      </c>
      <c r="CG32" s="4">
        <f t="shared" si="23"/>
        <v>0.94106024255755782</v>
      </c>
      <c r="CH32" s="3">
        <v>73605457000</v>
      </c>
      <c r="CI32" s="1">
        <v>73605457000</v>
      </c>
      <c r="CJ32" s="1">
        <v>66914629632</v>
      </c>
      <c r="CK32" s="122">
        <f t="shared" si="76"/>
        <v>0.90909875924009276</v>
      </c>
      <c r="CL32" s="1">
        <v>66730177329</v>
      </c>
      <c r="CM32" s="4">
        <f t="shared" si="25"/>
        <v>0.90659279962082162</v>
      </c>
      <c r="CN32" s="3">
        <v>75904775000</v>
      </c>
      <c r="CO32" s="1">
        <v>75904775000</v>
      </c>
      <c r="CP32" s="1">
        <v>74431192998</v>
      </c>
      <c r="CQ32" s="122">
        <f t="shared" si="77"/>
        <v>0.9805864387056018</v>
      </c>
      <c r="CR32" s="1">
        <v>74174955475</v>
      </c>
      <c r="CS32" s="4">
        <f t="shared" si="27"/>
        <v>0.97721066263617806</v>
      </c>
      <c r="CT32" s="3">
        <v>83727683000</v>
      </c>
      <c r="CU32" s="1">
        <v>55115758757</v>
      </c>
      <c r="CV32" s="4">
        <f t="shared" si="65"/>
        <v>0.65827402338364005</v>
      </c>
      <c r="CW32" s="3">
        <v>83727683000</v>
      </c>
      <c r="CX32" s="1">
        <v>60689598499</v>
      </c>
      <c r="CY32" s="4">
        <f t="shared" si="66"/>
        <v>0.72484507303277457</v>
      </c>
      <c r="CZ32" s="3">
        <v>84164835000</v>
      </c>
      <c r="DA32" s="1">
        <v>66023608946</v>
      </c>
      <c r="DB32" s="4">
        <f t="shared" si="67"/>
        <v>0.78445598979668885</v>
      </c>
      <c r="DC32" s="3">
        <v>83727683000</v>
      </c>
      <c r="DD32" s="1">
        <v>84164835000</v>
      </c>
      <c r="DE32" s="1">
        <v>83828936759</v>
      </c>
      <c r="DF32" s="122">
        <f t="shared" si="68"/>
        <v>0.99600904295719228</v>
      </c>
      <c r="DG32" s="1">
        <v>83389430096</v>
      </c>
      <c r="DH32" s="4">
        <f t="shared" si="32"/>
        <v>0.99078706797203364</v>
      </c>
      <c r="DI32" s="40">
        <v>101289291000</v>
      </c>
      <c r="DJ32" s="82">
        <f t="shared" si="33"/>
        <v>0</v>
      </c>
      <c r="DK32" s="82">
        <v>101289291000</v>
      </c>
      <c r="DL32" s="1">
        <v>101289291000</v>
      </c>
      <c r="DM32" s="1">
        <v>101289291000</v>
      </c>
      <c r="DN32" s="1">
        <v>4700759665</v>
      </c>
      <c r="DO32" s="122">
        <v>4.6409246412831541E-2</v>
      </c>
      <c r="DP32" s="1">
        <v>4392162465</v>
      </c>
      <c r="DQ32" s="4">
        <f t="shared" si="34"/>
        <v>4.3362555129347287E-2</v>
      </c>
      <c r="DR32" s="1">
        <v>101289291000</v>
      </c>
      <c r="DS32" s="1">
        <v>101289291000</v>
      </c>
      <c r="DT32" s="1">
        <v>11205738248</v>
      </c>
      <c r="DU32" s="122">
        <f t="shared" si="35"/>
        <v>0.11063102661070064</v>
      </c>
      <c r="DV32" s="1">
        <v>10429373750</v>
      </c>
      <c r="DW32" s="4">
        <f t="shared" si="36"/>
        <v>0.10296620350516621</v>
      </c>
      <c r="DX32" s="1">
        <v>101289291000</v>
      </c>
      <c r="DY32" s="1">
        <v>101289291000</v>
      </c>
      <c r="DZ32" s="1">
        <v>17227368509</v>
      </c>
      <c r="EA32" s="122">
        <f t="shared" si="37"/>
        <v>0.17008084802370668</v>
      </c>
      <c r="EB32" s="1">
        <v>16396208415</v>
      </c>
      <c r="EC32" s="4">
        <f t="shared" si="38"/>
        <v>0.16187504377930734</v>
      </c>
      <c r="ED32" s="1">
        <v>101289291000</v>
      </c>
      <c r="EE32" s="1">
        <v>101289291000</v>
      </c>
      <c r="EF32" s="1">
        <v>23364835190</v>
      </c>
      <c r="EG32" s="122">
        <f t="shared" si="60"/>
        <v>0.23067428905193937</v>
      </c>
      <c r="EH32" s="1">
        <v>22566623883</v>
      </c>
      <c r="EI32" s="4">
        <f t="shared" si="40"/>
        <v>0.22279377869275441</v>
      </c>
      <c r="EJ32" s="1">
        <v>101289291000</v>
      </c>
      <c r="EK32" s="1">
        <v>99247737233</v>
      </c>
      <c r="EL32" s="1">
        <v>29586840864</v>
      </c>
      <c r="EM32" s="122">
        <f t="shared" si="61"/>
        <v>0.29811098659650187</v>
      </c>
      <c r="EN32" s="1">
        <v>28861613016</v>
      </c>
      <c r="EO32" s="4">
        <f t="shared" si="42"/>
        <v>0.29080373840909568</v>
      </c>
      <c r="EP32" s="1">
        <v>101289291000</v>
      </c>
      <c r="EQ32" s="1">
        <v>99247737233</v>
      </c>
      <c r="ER32" s="1">
        <v>41322934788</v>
      </c>
      <c r="ES32" s="122">
        <f t="shared" si="62"/>
        <v>0.41636148027221792</v>
      </c>
      <c r="ET32" s="1">
        <v>40665997286</v>
      </c>
      <c r="EU32" s="4">
        <f t="shared" si="44"/>
        <v>0.40974231171165182</v>
      </c>
      <c r="EV32" s="339">
        <v>101289291000</v>
      </c>
      <c r="EW32" s="339">
        <v>99247737233</v>
      </c>
      <c r="EX32" s="339">
        <v>48000612052</v>
      </c>
      <c r="EY32" s="122">
        <f t="shared" si="63"/>
        <v>0.4836443972451569</v>
      </c>
      <c r="EZ32" s="339">
        <v>47401515967</v>
      </c>
      <c r="FA32" s="4">
        <f t="shared" si="46"/>
        <v>0.47760802702954658</v>
      </c>
      <c r="FB32" s="339">
        <v>101289291000</v>
      </c>
      <c r="FC32" s="339">
        <v>99247737233</v>
      </c>
      <c r="FD32" s="339">
        <v>54119445181</v>
      </c>
      <c r="FE32" s="122">
        <f t="shared" si="64"/>
        <v>0.54529651445801641</v>
      </c>
      <c r="FF32" s="339">
        <v>53175321913</v>
      </c>
      <c r="FG32" s="4">
        <f t="shared" si="48"/>
        <v>0.53578372057150681</v>
      </c>
      <c r="FH32" s="339">
        <v>101289291000</v>
      </c>
      <c r="FI32" s="339">
        <v>99247737233</v>
      </c>
      <c r="FJ32" s="339">
        <v>60552964625</v>
      </c>
      <c r="FK32" s="122">
        <v>0.61011934693122716</v>
      </c>
      <c r="FL32" s="339">
        <v>59604384255</v>
      </c>
      <c r="FM32" s="4">
        <v>0.60056164419214053</v>
      </c>
      <c r="FN32" s="40">
        <v>105438400000</v>
      </c>
      <c r="FO32" s="82"/>
      <c r="FP32" s="386">
        <v>105438400000</v>
      </c>
      <c r="FQ32" s="339">
        <v>101289291000</v>
      </c>
      <c r="FR32" s="339">
        <v>99247737233</v>
      </c>
      <c r="FS32" s="339">
        <v>66807266321</v>
      </c>
      <c r="FT32" s="122">
        <v>0.67313641785262279</v>
      </c>
      <c r="FU32" s="339">
        <v>65786259325</v>
      </c>
      <c r="FV32" s="4">
        <v>0.66284895917129272</v>
      </c>
      <c r="FW32" s="339">
        <v>101289291000</v>
      </c>
      <c r="FX32" s="339">
        <v>99247737233</v>
      </c>
      <c r="FY32" s="339">
        <v>73888724692</v>
      </c>
      <c r="FZ32" s="122">
        <v>0.74448775107622212</v>
      </c>
      <c r="GA32" s="339">
        <v>73072365931</v>
      </c>
      <c r="GB32" s="4">
        <v>0.73626228635773217</v>
      </c>
      <c r="GC32" s="339">
        <v>101289291000</v>
      </c>
      <c r="GD32" s="339">
        <v>99247737233</v>
      </c>
      <c r="GE32" s="339">
        <v>93883279673</v>
      </c>
      <c r="GF32" s="122">
        <v>0.94594881747876958</v>
      </c>
      <c r="GG32" s="339">
        <v>90671215584</v>
      </c>
      <c r="GH32" s="4">
        <v>0.91358471348454784</v>
      </c>
      <c r="GI32" s="339">
        <v>105438400000</v>
      </c>
      <c r="GJ32" s="339">
        <v>105438400000</v>
      </c>
      <c r="GK32" s="339">
        <v>5301113800</v>
      </c>
      <c r="GL32" s="122">
        <v>5.0276880149926401E-2</v>
      </c>
      <c r="GM32" s="339">
        <v>4206107930</v>
      </c>
      <c r="GN32" s="4">
        <v>3.9891613776385074E-2</v>
      </c>
      <c r="GO32" s="339">
        <v>105438400000</v>
      </c>
      <c r="GP32" s="339">
        <v>105438400000</v>
      </c>
      <c r="GQ32" s="339">
        <v>12077683987</v>
      </c>
      <c r="GR32" s="122">
        <f t="shared" si="49"/>
        <v>0.11454729953223873</v>
      </c>
      <c r="GS32" s="339">
        <v>10493950794</v>
      </c>
      <c r="GT32" s="4">
        <v>3.9891613776385074E-2</v>
      </c>
      <c r="GU32" s="339">
        <v>105438400000</v>
      </c>
      <c r="GV32" s="339">
        <v>105438400000</v>
      </c>
      <c r="GW32" s="339">
        <v>18490691698</v>
      </c>
      <c r="GX32" s="122">
        <v>0.17536961579462509</v>
      </c>
      <c r="GY32" s="339">
        <v>16981251861</v>
      </c>
      <c r="GZ32" s="4">
        <v>0.16105377036260035</v>
      </c>
      <c r="HA32" s="339">
        <v>105438400000</v>
      </c>
      <c r="HB32" s="339">
        <v>105438400000</v>
      </c>
      <c r="HC32" s="339">
        <v>24843553815</v>
      </c>
      <c r="HD32" s="122">
        <v>0.23562149857167788</v>
      </c>
      <c r="HE32" s="339">
        <v>23282551103</v>
      </c>
      <c r="HF32" s="4">
        <v>0.22081661996957466</v>
      </c>
      <c r="HG32" s="339">
        <v>105438400000</v>
      </c>
      <c r="HH32" s="339">
        <v>105438400000</v>
      </c>
      <c r="HI32" s="339">
        <v>31497893172</v>
      </c>
      <c r="HJ32" s="122">
        <v>0.29873265500993945</v>
      </c>
      <c r="HK32" s="339">
        <v>30128858814</v>
      </c>
      <c r="HL32" s="4">
        <v>0.28574844472222644</v>
      </c>
      <c r="HM32" s="339">
        <v>105438400000</v>
      </c>
      <c r="HN32" s="339">
        <v>105438400000</v>
      </c>
      <c r="HO32" s="339">
        <v>43332182990</v>
      </c>
      <c r="HP32" s="122">
        <v>0.41097155296362614</v>
      </c>
      <c r="HQ32" s="339">
        <v>42046409328</v>
      </c>
      <c r="HR32" s="4">
        <v>0.3987770046586443</v>
      </c>
      <c r="HS32" s="15">
        <f t="shared" si="0"/>
        <v>0</v>
      </c>
      <c r="HT32" s="15">
        <f t="shared" si="50"/>
        <v>0</v>
      </c>
    </row>
    <row r="33" spans="1:228" ht="14.25" customHeight="1" x14ac:dyDescent="0.35">
      <c r="A33" s="9" t="s">
        <v>76</v>
      </c>
      <c r="B33" s="26">
        <v>15817862956</v>
      </c>
      <c r="C33" s="53">
        <v>15566335925</v>
      </c>
      <c r="D33" s="27">
        <f t="shared" si="1"/>
        <v>0.98409854531552943</v>
      </c>
      <c r="E33" s="26">
        <v>16120616967</v>
      </c>
      <c r="F33" s="53">
        <v>16119275309</v>
      </c>
      <c r="G33" s="27">
        <f t="shared" si="2"/>
        <v>0.99991677378088284</v>
      </c>
      <c r="H33" s="26">
        <v>16977073263</v>
      </c>
      <c r="I33" s="53">
        <v>16901212460</v>
      </c>
      <c r="J33" s="27">
        <f t="shared" si="3"/>
        <v>0.99553157356248612</v>
      </c>
      <c r="K33" s="26">
        <v>18369341814</v>
      </c>
      <c r="L33" s="53">
        <v>18107747061</v>
      </c>
      <c r="M33" s="27">
        <f t="shared" si="4"/>
        <v>0.98575916569854294</v>
      </c>
      <c r="N33" s="26">
        <v>20427513762</v>
      </c>
      <c r="O33" s="53">
        <v>20417440182</v>
      </c>
      <c r="P33" s="27">
        <f t="shared" si="5"/>
        <v>0.99950686216064433</v>
      </c>
      <c r="Q33" s="26">
        <v>24105657258</v>
      </c>
      <c r="R33" s="53">
        <v>23612252059</v>
      </c>
      <c r="S33" s="27">
        <v>0.97953156001020247</v>
      </c>
      <c r="T33" s="26">
        <v>25347498991</v>
      </c>
      <c r="U33" s="53">
        <v>24828167646</v>
      </c>
      <c r="V33" s="27">
        <v>0.97951153503608401</v>
      </c>
      <c r="W33" s="26">
        <v>25596416000</v>
      </c>
      <c r="X33" s="53">
        <v>25028616734</v>
      </c>
      <c r="Y33" s="27">
        <v>0.97781723558485689</v>
      </c>
      <c r="Z33" s="26">
        <v>26728985408</v>
      </c>
      <c r="AA33" s="53">
        <v>26716616661</v>
      </c>
      <c r="AB33" s="27">
        <v>0.99953725340445221</v>
      </c>
      <c r="AC33" s="26">
        <v>28709497316</v>
      </c>
      <c r="AD33" s="53">
        <v>28652515634</v>
      </c>
      <c r="AE33" s="27">
        <v>0.99801523233330025</v>
      </c>
      <c r="AF33" s="26">
        <v>30781307000</v>
      </c>
      <c r="AG33" s="6">
        <v>30666079719</v>
      </c>
      <c r="AH33" s="6">
        <v>28892071513</v>
      </c>
      <c r="AI33" s="38">
        <f t="shared" si="6"/>
        <v>0.94215079911564747</v>
      </c>
      <c r="AJ33" s="6">
        <v>27722541561</v>
      </c>
      <c r="AK33" s="38">
        <f t="shared" si="7"/>
        <v>0.90401322291690744</v>
      </c>
      <c r="AL33" s="5">
        <v>30156054000</v>
      </c>
      <c r="AM33" s="6">
        <v>34151313000</v>
      </c>
      <c r="AN33" s="6">
        <v>30275035358</v>
      </c>
      <c r="AO33" s="38">
        <f t="shared" si="8"/>
        <v>0.88649696595852701</v>
      </c>
      <c r="AP33" s="6">
        <v>26748891859</v>
      </c>
      <c r="AQ33" s="38">
        <f t="shared" si="9"/>
        <v>0.78324636768723943</v>
      </c>
      <c r="AR33" s="5">
        <v>51524594000</v>
      </c>
      <c r="AS33" s="6">
        <v>51524594000</v>
      </c>
      <c r="AT33" s="6">
        <v>28155098576</v>
      </c>
      <c r="AU33" s="38">
        <f t="shared" si="10"/>
        <v>0.54643998894974311</v>
      </c>
      <c r="AV33" s="6">
        <v>27235831097</v>
      </c>
      <c r="AW33" s="38">
        <f t="shared" si="11"/>
        <v>0.52859865517814653</v>
      </c>
      <c r="AX33" s="5">
        <v>53549205000</v>
      </c>
      <c r="AY33" s="6">
        <v>53549205000</v>
      </c>
      <c r="AZ33" s="6">
        <v>32376280143</v>
      </c>
      <c r="BA33" s="38">
        <f t="shared" si="12"/>
        <v>0.60460804493736187</v>
      </c>
      <c r="BB33" s="6">
        <v>31280842965</v>
      </c>
      <c r="BC33" s="38">
        <f t="shared" si="13"/>
        <v>0.58415139804596539</v>
      </c>
      <c r="BD33" s="5">
        <v>57403572000</v>
      </c>
      <c r="BE33" s="6">
        <v>56829533480</v>
      </c>
      <c r="BF33" s="6">
        <v>38854644610</v>
      </c>
      <c r="BG33" s="38">
        <f t="shared" si="14"/>
        <v>0.68370514819858763</v>
      </c>
      <c r="BH33" s="6">
        <v>36557511661</v>
      </c>
      <c r="BI33" s="38">
        <f t="shared" si="15"/>
        <v>0.64328368407010894</v>
      </c>
      <c r="BJ33" s="5">
        <v>63593553000</v>
      </c>
      <c r="BK33" s="6">
        <v>63593553000</v>
      </c>
      <c r="BL33" s="6">
        <v>49869456690</v>
      </c>
      <c r="BM33" s="38">
        <f t="shared" si="16"/>
        <v>0.78419044600322929</v>
      </c>
      <c r="BN33" s="6">
        <v>48450470674</v>
      </c>
      <c r="BO33" s="38">
        <f t="shared" si="17"/>
        <v>0.76187708326345593</v>
      </c>
      <c r="BP33" s="5">
        <v>65663523000</v>
      </c>
      <c r="BQ33" s="6">
        <v>65663523000</v>
      </c>
      <c r="BR33" s="6">
        <v>55611901056</v>
      </c>
      <c r="BS33" s="38">
        <f t="shared" si="18"/>
        <v>0.84692228676186021</v>
      </c>
      <c r="BT33" s="6">
        <v>55347578905</v>
      </c>
      <c r="BU33" s="38">
        <f t="shared" si="19"/>
        <v>0.84289688363202808</v>
      </c>
      <c r="BV33" s="5">
        <v>68390316000</v>
      </c>
      <c r="BW33" s="6">
        <v>68390316000</v>
      </c>
      <c r="BX33" s="6">
        <v>60263518369</v>
      </c>
      <c r="BY33" s="38">
        <f t="shared" si="20"/>
        <v>0.88117034536000682</v>
      </c>
      <c r="BZ33" s="6">
        <v>59978870021</v>
      </c>
      <c r="CA33" s="38">
        <f t="shared" si="21"/>
        <v>0.8770082305366157</v>
      </c>
      <c r="CB33" s="5">
        <v>71985141000</v>
      </c>
      <c r="CC33" s="6">
        <v>71985141000</v>
      </c>
      <c r="CD33" s="6">
        <v>67952422138</v>
      </c>
      <c r="CE33" s="38">
        <f t="shared" si="75"/>
        <v>0.9439784543590739</v>
      </c>
      <c r="CF33" s="6">
        <v>67742354250</v>
      </c>
      <c r="CG33" s="7">
        <f t="shared" si="23"/>
        <v>0.94106024255755782</v>
      </c>
      <c r="CH33" s="5">
        <v>73605457000</v>
      </c>
      <c r="CI33" s="6">
        <v>73605457000</v>
      </c>
      <c r="CJ33" s="6">
        <v>66914629632</v>
      </c>
      <c r="CK33" s="38">
        <f t="shared" si="76"/>
        <v>0.90909875924009276</v>
      </c>
      <c r="CL33" s="6">
        <v>66730177329</v>
      </c>
      <c r="CM33" s="7">
        <f t="shared" si="25"/>
        <v>0.90659279962082162</v>
      </c>
      <c r="CN33" s="5">
        <v>75904775000</v>
      </c>
      <c r="CO33" s="6">
        <v>75904775000</v>
      </c>
      <c r="CP33" s="6">
        <v>74431192998</v>
      </c>
      <c r="CQ33" s="38">
        <f t="shared" si="77"/>
        <v>0.9805864387056018</v>
      </c>
      <c r="CR33" s="6">
        <v>74174955475</v>
      </c>
      <c r="CS33" s="7">
        <f t="shared" si="27"/>
        <v>0.97721066263617806</v>
      </c>
      <c r="CT33" s="5">
        <v>83727683000</v>
      </c>
      <c r="CU33" s="6">
        <v>55115758757</v>
      </c>
      <c r="CV33" s="7">
        <f t="shared" si="65"/>
        <v>0.65827402338364005</v>
      </c>
      <c r="CW33" s="5">
        <v>83727683000</v>
      </c>
      <c r="CX33" s="6">
        <v>60689598499</v>
      </c>
      <c r="CY33" s="7">
        <f t="shared" si="66"/>
        <v>0.72484507303277457</v>
      </c>
      <c r="CZ33" s="5">
        <v>84164835000</v>
      </c>
      <c r="DA33" s="6">
        <v>66023608946</v>
      </c>
      <c r="DB33" s="7">
        <f t="shared" si="67"/>
        <v>0.78445598979668885</v>
      </c>
      <c r="DC33" s="5">
        <v>83727683000</v>
      </c>
      <c r="DD33" s="6">
        <v>84164835000</v>
      </c>
      <c r="DE33" s="6">
        <v>83828936759</v>
      </c>
      <c r="DF33" s="38">
        <f t="shared" si="68"/>
        <v>0.99600904295719228</v>
      </c>
      <c r="DG33" s="6">
        <v>83389430096</v>
      </c>
      <c r="DH33" s="7">
        <f t="shared" si="32"/>
        <v>0.99078706797203364</v>
      </c>
      <c r="DI33" s="41">
        <v>101289291000</v>
      </c>
      <c r="DJ33" s="82">
        <f t="shared" si="33"/>
        <v>0</v>
      </c>
      <c r="DK33" s="81">
        <v>101289291000</v>
      </c>
      <c r="DL33" s="6">
        <v>101289291000</v>
      </c>
      <c r="DM33" s="6">
        <v>101289291000</v>
      </c>
      <c r="DN33" s="6">
        <v>4700759665</v>
      </c>
      <c r="DO33" s="38">
        <v>4.6409246412831541E-2</v>
      </c>
      <c r="DP33" s="6">
        <v>4392162465</v>
      </c>
      <c r="DQ33" s="7">
        <f t="shared" si="34"/>
        <v>4.3362555129347287E-2</v>
      </c>
      <c r="DR33" s="6">
        <v>101289291000</v>
      </c>
      <c r="DS33" s="6">
        <v>101289291000</v>
      </c>
      <c r="DT33" s="6">
        <v>11205738248</v>
      </c>
      <c r="DU33" s="38">
        <f t="shared" si="35"/>
        <v>0.11063102661070064</v>
      </c>
      <c r="DV33" s="6">
        <v>10429373750</v>
      </c>
      <c r="DW33" s="7">
        <f t="shared" si="36"/>
        <v>0.10296620350516621</v>
      </c>
      <c r="DX33" s="6">
        <v>101289291000</v>
      </c>
      <c r="DY33" s="6">
        <v>101289291000</v>
      </c>
      <c r="DZ33" s="6">
        <v>17227368509</v>
      </c>
      <c r="EA33" s="38">
        <f t="shared" si="37"/>
        <v>0.17008084802370668</v>
      </c>
      <c r="EB33" s="6">
        <v>16396208415</v>
      </c>
      <c r="EC33" s="7">
        <f t="shared" si="38"/>
        <v>0.16187504377930734</v>
      </c>
      <c r="ED33" s="6">
        <v>101289291000</v>
      </c>
      <c r="EE33" s="6">
        <v>101289291000</v>
      </c>
      <c r="EF33" s="6">
        <v>23364835190</v>
      </c>
      <c r="EG33" s="38">
        <f t="shared" si="60"/>
        <v>0.23067428905193937</v>
      </c>
      <c r="EH33" s="6">
        <v>22566623883</v>
      </c>
      <c r="EI33" s="7">
        <f t="shared" si="40"/>
        <v>0.22279377869275441</v>
      </c>
      <c r="EJ33" s="6">
        <v>101289291000</v>
      </c>
      <c r="EK33" s="6">
        <v>99247737233</v>
      </c>
      <c r="EL33" s="6">
        <v>29586840864</v>
      </c>
      <c r="EM33" s="38">
        <f t="shared" si="61"/>
        <v>0.29811098659650187</v>
      </c>
      <c r="EN33" s="6">
        <v>28861613016</v>
      </c>
      <c r="EO33" s="7">
        <f t="shared" si="42"/>
        <v>0.29080373840909568</v>
      </c>
      <c r="EP33" s="6">
        <v>101289291000</v>
      </c>
      <c r="EQ33" s="6">
        <v>99247737233</v>
      </c>
      <c r="ER33" s="6">
        <v>41322934788</v>
      </c>
      <c r="ES33" s="38">
        <f t="shared" si="62"/>
        <v>0.41636148027221792</v>
      </c>
      <c r="ET33" s="6">
        <v>40665997286</v>
      </c>
      <c r="EU33" s="7">
        <f t="shared" si="44"/>
        <v>0.40974231171165182</v>
      </c>
      <c r="EV33" s="340">
        <v>101289291000</v>
      </c>
      <c r="EW33" s="340">
        <v>99247737233</v>
      </c>
      <c r="EX33" s="340">
        <v>48000612052</v>
      </c>
      <c r="EY33" s="38">
        <f t="shared" si="63"/>
        <v>0.4836443972451569</v>
      </c>
      <c r="EZ33" s="340">
        <v>47401515967</v>
      </c>
      <c r="FA33" s="7">
        <f t="shared" si="46"/>
        <v>0.47760802702954658</v>
      </c>
      <c r="FB33" s="340">
        <v>101289291000</v>
      </c>
      <c r="FC33" s="340">
        <v>99247737233</v>
      </c>
      <c r="FD33" s="340">
        <v>54119445181</v>
      </c>
      <c r="FE33" s="38">
        <f t="shared" si="64"/>
        <v>0.54529651445801641</v>
      </c>
      <c r="FF33" s="340">
        <v>53175321913</v>
      </c>
      <c r="FG33" s="7">
        <f t="shared" si="48"/>
        <v>0.53578372057150681</v>
      </c>
      <c r="FH33" s="340">
        <v>101289291000</v>
      </c>
      <c r="FI33" s="340">
        <v>99247737233</v>
      </c>
      <c r="FJ33" s="340">
        <v>60552964625</v>
      </c>
      <c r="FK33" s="38">
        <v>0.61011934693122716</v>
      </c>
      <c r="FL33" s="340">
        <v>59604384255</v>
      </c>
      <c r="FM33" s="7">
        <v>0.60056164419214053</v>
      </c>
      <c r="FN33" s="41">
        <v>105438400000</v>
      </c>
      <c r="FO33" s="81"/>
      <c r="FP33" s="387">
        <v>105438400000</v>
      </c>
      <c r="FQ33" s="340">
        <v>101289291000</v>
      </c>
      <c r="FR33" s="340">
        <v>99247737233</v>
      </c>
      <c r="FS33" s="340">
        <v>66807266321</v>
      </c>
      <c r="FT33" s="38">
        <v>0.67313641785262279</v>
      </c>
      <c r="FU33" s="340">
        <v>65786259325</v>
      </c>
      <c r="FV33" s="7">
        <v>0.66284895917129272</v>
      </c>
      <c r="FW33" s="340">
        <v>101289291000</v>
      </c>
      <c r="FX33" s="340">
        <v>99247737233</v>
      </c>
      <c r="FY33" s="340">
        <v>73888724692</v>
      </c>
      <c r="FZ33" s="38">
        <v>0.74448775107622212</v>
      </c>
      <c r="GA33" s="340">
        <v>73072365931</v>
      </c>
      <c r="GB33" s="7">
        <v>0.73626228635773217</v>
      </c>
      <c r="GC33" s="340">
        <v>101289291000</v>
      </c>
      <c r="GD33" s="340">
        <v>99247737233</v>
      </c>
      <c r="GE33" s="340">
        <v>93883279673</v>
      </c>
      <c r="GF33" s="38">
        <v>0.94594881747876958</v>
      </c>
      <c r="GG33" s="340">
        <v>90671215584</v>
      </c>
      <c r="GH33" s="7">
        <v>0.91358471348454784</v>
      </c>
      <c r="GI33" s="340">
        <v>105438400000</v>
      </c>
      <c r="GJ33" s="340">
        <v>105438400000</v>
      </c>
      <c r="GK33" s="340">
        <v>5301113800</v>
      </c>
      <c r="GL33" s="38">
        <v>5.0276880149926401E-2</v>
      </c>
      <c r="GM33" s="340">
        <v>4206107930</v>
      </c>
      <c r="GN33" s="7">
        <v>3.9891613776385074E-2</v>
      </c>
      <c r="GO33" s="340">
        <v>105438400000</v>
      </c>
      <c r="GP33" s="340">
        <v>105438400000</v>
      </c>
      <c r="GQ33" s="340">
        <v>12077683987</v>
      </c>
      <c r="GR33" s="38">
        <f t="shared" si="49"/>
        <v>0.11454729953223873</v>
      </c>
      <c r="GS33" s="340">
        <v>10493950794</v>
      </c>
      <c r="GT33" s="7">
        <v>3.9891613776385074E-2</v>
      </c>
      <c r="GU33" s="340">
        <v>105438400000</v>
      </c>
      <c r="GV33" s="340">
        <v>105438400000</v>
      </c>
      <c r="GW33" s="340">
        <v>18490691698</v>
      </c>
      <c r="GX33" s="38">
        <v>0.17536961579462509</v>
      </c>
      <c r="GY33" s="340">
        <v>16981251861</v>
      </c>
      <c r="GZ33" s="7">
        <v>0.16105377036260035</v>
      </c>
      <c r="HA33" s="340">
        <v>105438400000</v>
      </c>
      <c r="HB33" s="340">
        <v>105438400000</v>
      </c>
      <c r="HC33" s="340">
        <v>24843553815</v>
      </c>
      <c r="HD33" s="38">
        <v>0.23562149857167788</v>
      </c>
      <c r="HE33" s="340">
        <v>23282551103</v>
      </c>
      <c r="HF33" s="7">
        <v>0.22081661996957466</v>
      </c>
      <c r="HG33" s="340">
        <v>105438400000</v>
      </c>
      <c r="HH33" s="340">
        <v>105438400000</v>
      </c>
      <c r="HI33" s="340">
        <v>31497893172</v>
      </c>
      <c r="HJ33" s="38">
        <v>0.29873265500993945</v>
      </c>
      <c r="HK33" s="340">
        <v>30128858814</v>
      </c>
      <c r="HL33" s="7">
        <v>0.28574844472222644</v>
      </c>
      <c r="HM33" s="340">
        <v>105438400000</v>
      </c>
      <c r="HN33" s="340">
        <v>105438400000</v>
      </c>
      <c r="HO33" s="340">
        <v>43332182990</v>
      </c>
      <c r="HP33" s="38">
        <v>0.41097155296362614</v>
      </c>
      <c r="HQ33" s="340">
        <v>42046409328</v>
      </c>
      <c r="HR33" s="7">
        <v>0.3987770046586443</v>
      </c>
      <c r="HS33" s="15">
        <f t="shared" si="0"/>
        <v>0</v>
      </c>
      <c r="HT33" s="15">
        <f t="shared" si="50"/>
        <v>0</v>
      </c>
    </row>
    <row r="34" spans="1:228" ht="14.25" customHeight="1" x14ac:dyDescent="0.35">
      <c r="A34" s="8" t="s">
        <v>34</v>
      </c>
      <c r="B34" s="32"/>
      <c r="C34" s="31"/>
      <c r="D34" s="62"/>
      <c r="E34" s="32"/>
      <c r="F34" s="31"/>
      <c r="G34" s="62"/>
      <c r="H34" s="32"/>
      <c r="I34" s="31"/>
      <c r="J34" s="62"/>
      <c r="K34" s="32"/>
      <c r="L34" s="31"/>
      <c r="M34" s="62"/>
      <c r="N34" s="32"/>
      <c r="O34" s="31"/>
      <c r="P34" s="62"/>
      <c r="Q34" s="32">
        <v>27908908226</v>
      </c>
      <c r="R34" s="31">
        <v>26233376075.27</v>
      </c>
      <c r="S34" s="62">
        <v>0.93996425309216969</v>
      </c>
      <c r="T34" s="32">
        <v>44512015314</v>
      </c>
      <c r="U34" s="31">
        <v>42719203465.270004</v>
      </c>
      <c r="V34" s="62">
        <v>0.9597229683697085</v>
      </c>
      <c r="W34" s="32">
        <v>92987666634</v>
      </c>
      <c r="X34" s="31">
        <v>91425480145.330002</v>
      </c>
      <c r="Y34" s="62">
        <v>0.98320006786686265</v>
      </c>
      <c r="Z34" s="32">
        <v>85610291920</v>
      </c>
      <c r="AA34" s="31">
        <v>73661532852</v>
      </c>
      <c r="AB34" s="62">
        <v>0.86042847419366675</v>
      </c>
      <c r="AC34" s="32">
        <v>84625498890</v>
      </c>
      <c r="AD34" s="31">
        <v>82861845119</v>
      </c>
      <c r="AE34" s="62">
        <v>0.9791593102063425</v>
      </c>
      <c r="AF34" s="32">
        <v>103028201000</v>
      </c>
      <c r="AG34" s="1">
        <v>100056844675</v>
      </c>
      <c r="AH34" s="1">
        <v>51202794824</v>
      </c>
      <c r="AI34" s="122">
        <f t="shared" si="6"/>
        <v>0.51173705297538152</v>
      </c>
      <c r="AJ34" s="1">
        <v>35929159273.290001</v>
      </c>
      <c r="AK34" s="122">
        <f t="shared" si="7"/>
        <v>0.35908747062725621</v>
      </c>
      <c r="AL34" s="3">
        <v>87435974000</v>
      </c>
      <c r="AM34" s="1">
        <v>85009974000</v>
      </c>
      <c r="AN34" s="1">
        <v>82775133569</v>
      </c>
      <c r="AO34" s="122">
        <f t="shared" si="8"/>
        <v>0.97371084443573641</v>
      </c>
      <c r="AP34" s="1">
        <v>67854915759</v>
      </c>
      <c r="AQ34" s="122">
        <f t="shared" si="9"/>
        <v>0.79819946491219962</v>
      </c>
      <c r="AR34" s="3">
        <v>53722781000</v>
      </c>
      <c r="AS34" s="1">
        <v>53722781000</v>
      </c>
      <c r="AT34" s="1">
        <v>53319794247</v>
      </c>
      <c r="AU34" s="122">
        <f t="shared" si="10"/>
        <v>0.99249877341606718</v>
      </c>
      <c r="AV34" s="1">
        <v>44588578283</v>
      </c>
      <c r="AW34" s="122">
        <f t="shared" si="11"/>
        <v>0.82997524426369518</v>
      </c>
      <c r="AX34" s="3">
        <v>49787298000</v>
      </c>
      <c r="AY34" s="1">
        <v>49787298000</v>
      </c>
      <c r="AZ34" s="1">
        <v>45740980336</v>
      </c>
      <c r="BA34" s="122">
        <f t="shared" si="12"/>
        <v>0.91872791200679338</v>
      </c>
      <c r="BB34" s="1">
        <v>36411530801</v>
      </c>
      <c r="BC34" s="122">
        <f t="shared" si="13"/>
        <v>0.73134177317676485</v>
      </c>
      <c r="BD34" s="3">
        <v>37186618000</v>
      </c>
      <c r="BE34" s="1">
        <v>37186618000</v>
      </c>
      <c r="BF34" s="1">
        <v>29854627665</v>
      </c>
      <c r="BG34" s="122">
        <f t="shared" si="14"/>
        <v>0.80283255834128286</v>
      </c>
      <c r="BH34" s="1">
        <v>24241642836</v>
      </c>
      <c r="BI34" s="122">
        <f t="shared" si="15"/>
        <v>0.65189157120983687</v>
      </c>
      <c r="BJ34" s="3">
        <v>41068104000</v>
      </c>
      <c r="BK34" s="1">
        <v>42568104000</v>
      </c>
      <c r="BL34" s="1">
        <v>40033957748</v>
      </c>
      <c r="BM34" s="122">
        <f t="shared" si="16"/>
        <v>0.94046842556107269</v>
      </c>
      <c r="BN34" s="1">
        <v>35057494926.709999</v>
      </c>
      <c r="BO34" s="122">
        <f t="shared" si="17"/>
        <v>0.82356251823454474</v>
      </c>
      <c r="BP34" s="3">
        <v>55884077000</v>
      </c>
      <c r="BQ34" s="1">
        <v>55884077000</v>
      </c>
      <c r="BR34" s="1">
        <v>55871397030</v>
      </c>
      <c r="BS34" s="122">
        <f t="shared" si="18"/>
        <v>0.99977310227383731</v>
      </c>
      <c r="BT34" s="1">
        <v>51053772422</v>
      </c>
      <c r="BU34" s="122">
        <f t="shared" si="19"/>
        <v>0.91356563734603691</v>
      </c>
      <c r="BV34" s="3">
        <v>142241397000</v>
      </c>
      <c r="BW34" s="1">
        <v>142241397000</v>
      </c>
      <c r="BX34" s="1">
        <v>137580589959</v>
      </c>
      <c r="BY34" s="122">
        <f t="shared" si="20"/>
        <v>0.96723311821100855</v>
      </c>
      <c r="BZ34" s="1">
        <v>92435240470</v>
      </c>
      <c r="CA34" s="122">
        <f t="shared" si="21"/>
        <v>0.64984767036561097</v>
      </c>
      <c r="CB34" s="3">
        <v>77133255000</v>
      </c>
      <c r="CC34" s="1">
        <v>79133255000</v>
      </c>
      <c r="CD34" s="1">
        <v>71067890759</v>
      </c>
      <c r="CE34" s="122">
        <f t="shared" si="75"/>
        <v>0.89807869977040622</v>
      </c>
      <c r="CF34" s="1">
        <v>66117293958</v>
      </c>
      <c r="CG34" s="4">
        <f t="shared" si="23"/>
        <v>0.83551844237924999</v>
      </c>
      <c r="CH34" s="3">
        <v>197096350000</v>
      </c>
      <c r="CI34" s="1">
        <v>223590278943</v>
      </c>
      <c r="CJ34" s="1">
        <v>218797722675</v>
      </c>
      <c r="CK34" s="122">
        <f t="shared" si="76"/>
        <v>0.97856545333430278</v>
      </c>
      <c r="CL34" s="1">
        <v>162145680658</v>
      </c>
      <c r="CM34" s="4">
        <f t="shared" si="25"/>
        <v>0.72519110144021914</v>
      </c>
      <c r="CN34" s="3">
        <v>268424857000</v>
      </c>
      <c r="CO34" s="1">
        <v>256924857000</v>
      </c>
      <c r="CP34" s="1">
        <v>251049230462</v>
      </c>
      <c r="CQ34" s="122">
        <f t="shared" si="77"/>
        <v>0.9771309533588648</v>
      </c>
      <c r="CR34" s="1">
        <v>174099919742</v>
      </c>
      <c r="CS34" s="4">
        <f t="shared" si="27"/>
        <v>0.67762972323849535</v>
      </c>
      <c r="CT34" s="3">
        <v>208674524000</v>
      </c>
      <c r="CU34" s="1">
        <v>153038659376</v>
      </c>
      <c r="CV34" s="4">
        <f t="shared" si="65"/>
        <v>0.73338449007795503</v>
      </c>
      <c r="CW34" s="3">
        <v>208674524000</v>
      </c>
      <c r="CX34" s="1">
        <v>156897972467</v>
      </c>
      <c r="CY34" s="4">
        <f t="shared" si="66"/>
        <v>0.75187890433141713</v>
      </c>
      <c r="CZ34" s="3">
        <v>208674524000</v>
      </c>
      <c r="DA34" s="1">
        <v>160413868097</v>
      </c>
      <c r="DB34" s="4">
        <f t="shared" si="67"/>
        <v>0.76872760997408573</v>
      </c>
      <c r="DC34" s="3">
        <v>208674524000</v>
      </c>
      <c r="DD34" s="1">
        <v>182915969331</v>
      </c>
      <c r="DE34" s="1">
        <v>174881636419</v>
      </c>
      <c r="DF34" s="122">
        <f t="shared" si="68"/>
        <v>0.95607637243820265</v>
      </c>
      <c r="DG34" s="1">
        <v>149799543443</v>
      </c>
      <c r="DH34" s="4">
        <f t="shared" si="32"/>
        <v>0.8189527901302408</v>
      </c>
      <c r="DI34" s="40">
        <v>167728938000</v>
      </c>
      <c r="DJ34" s="82">
        <f t="shared" si="33"/>
        <v>0</v>
      </c>
      <c r="DK34" s="82">
        <v>167728938000</v>
      </c>
      <c r="DL34" s="1">
        <v>167728938000</v>
      </c>
      <c r="DM34" s="1">
        <v>167728938000</v>
      </c>
      <c r="DN34" s="1">
        <v>5297831486</v>
      </c>
      <c r="DO34" s="122">
        <v>3.1585673582455995E-2</v>
      </c>
      <c r="DP34" s="1">
        <v>1499874176</v>
      </c>
      <c r="DQ34" s="4">
        <f t="shared" si="34"/>
        <v>8.9422504779705925E-3</v>
      </c>
      <c r="DR34" s="1">
        <v>167728938000</v>
      </c>
      <c r="DS34" s="1">
        <v>167728938000</v>
      </c>
      <c r="DT34" s="1">
        <v>21127749265</v>
      </c>
      <c r="DU34" s="122">
        <f t="shared" si="35"/>
        <v>0.12596365014246974</v>
      </c>
      <c r="DV34" s="1">
        <v>3785537546</v>
      </c>
      <c r="DW34" s="4">
        <f t="shared" si="36"/>
        <v>2.2569376466212408E-2</v>
      </c>
      <c r="DX34" s="1">
        <v>167728938000</v>
      </c>
      <c r="DY34" s="1">
        <v>167728938000</v>
      </c>
      <c r="DZ34" s="1">
        <v>29592256473</v>
      </c>
      <c r="EA34" s="122">
        <f t="shared" si="37"/>
        <v>0.17642904573210855</v>
      </c>
      <c r="EB34" s="1">
        <v>9175571362</v>
      </c>
      <c r="EC34" s="4">
        <f t="shared" si="38"/>
        <v>5.4704760379511851E-2</v>
      </c>
      <c r="ED34" s="1">
        <v>167728938000</v>
      </c>
      <c r="EE34" s="1">
        <v>167728938000</v>
      </c>
      <c r="EF34" s="1">
        <v>39180423748</v>
      </c>
      <c r="EG34" s="122">
        <f t="shared" si="60"/>
        <v>0.23359370312116326</v>
      </c>
      <c r="EH34" s="1">
        <v>15033098973</v>
      </c>
      <c r="EI34" s="4">
        <f t="shared" si="40"/>
        <v>8.9627342498287327E-2</v>
      </c>
      <c r="EJ34" s="1">
        <v>167728938000</v>
      </c>
      <c r="EK34" s="1">
        <v>167223441391</v>
      </c>
      <c r="EL34" s="1">
        <v>46166281934</v>
      </c>
      <c r="EM34" s="122">
        <f t="shared" si="61"/>
        <v>0.27607542070644575</v>
      </c>
      <c r="EN34" s="1">
        <v>22663052764</v>
      </c>
      <c r="EO34" s="4">
        <f t="shared" si="42"/>
        <v>0.13552557330170895</v>
      </c>
      <c r="EP34" s="1">
        <v>167728938000</v>
      </c>
      <c r="EQ34" s="1">
        <v>167223441391</v>
      </c>
      <c r="ER34" s="1">
        <v>51094987610</v>
      </c>
      <c r="ES34" s="122">
        <f t="shared" si="62"/>
        <v>0.30554919325293795</v>
      </c>
      <c r="ET34" s="1">
        <v>31179473485</v>
      </c>
      <c r="EU34" s="4">
        <f t="shared" si="44"/>
        <v>0.18645396378427889</v>
      </c>
      <c r="EV34" s="339">
        <v>167728938000</v>
      </c>
      <c r="EW34" s="339">
        <v>167223441391</v>
      </c>
      <c r="EX34" s="339">
        <v>65223865416</v>
      </c>
      <c r="EY34" s="122">
        <f t="shared" si="63"/>
        <v>0.39004020532919353</v>
      </c>
      <c r="EZ34" s="339">
        <v>38945150063</v>
      </c>
      <c r="FA34" s="4">
        <f t="shared" si="46"/>
        <v>0.23289288713978132</v>
      </c>
      <c r="FB34" s="339">
        <v>167728938000</v>
      </c>
      <c r="FC34" s="339">
        <v>167223441391</v>
      </c>
      <c r="FD34" s="339">
        <v>90225099611</v>
      </c>
      <c r="FE34" s="122">
        <f t="shared" si="64"/>
        <v>0.53954815700770486</v>
      </c>
      <c r="FF34" s="339">
        <v>52797162658</v>
      </c>
      <c r="FG34" s="4">
        <f t="shared" si="48"/>
        <v>0.31572823892883689</v>
      </c>
      <c r="FH34" s="339">
        <v>167728938000</v>
      </c>
      <c r="FI34" s="339">
        <v>161843163031</v>
      </c>
      <c r="FJ34" s="339">
        <v>107679121863</v>
      </c>
      <c r="FK34" s="122">
        <v>0.66533006304612796</v>
      </c>
      <c r="FL34" s="339">
        <v>65135403606</v>
      </c>
      <c r="FM34" s="4">
        <v>0.40246002602855541</v>
      </c>
      <c r="FN34" s="40">
        <v>223269582000</v>
      </c>
      <c r="FO34" s="82"/>
      <c r="FP34" s="386">
        <v>223269582000</v>
      </c>
      <c r="FQ34" s="339">
        <v>167728938000</v>
      </c>
      <c r="FR34" s="339">
        <v>161843163031</v>
      </c>
      <c r="FS34" s="339">
        <v>117839062847</v>
      </c>
      <c r="FT34" s="122">
        <v>0.72810652387230401</v>
      </c>
      <c r="FU34" s="339">
        <v>81894867183</v>
      </c>
      <c r="FV34" s="4">
        <v>0.50601375831559581</v>
      </c>
      <c r="FW34" s="339">
        <v>167728938000</v>
      </c>
      <c r="FX34" s="339">
        <v>161843163031</v>
      </c>
      <c r="FY34" s="339">
        <v>138293047251</v>
      </c>
      <c r="FZ34" s="122">
        <v>0.85448804052668492</v>
      </c>
      <c r="GA34" s="339">
        <v>108900680961</v>
      </c>
      <c r="GB34" s="4">
        <v>0.67287785854840709</v>
      </c>
      <c r="GC34" s="339">
        <v>167728938000</v>
      </c>
      <c r="GD34" s="339">
        <v>161843163031</v>
      </c>
      <c r="GE34" s="339">
        <v>155758979412</v>
      </c>
      <c r="GF34" s="122">
        <v>0.96240691602255313</v>
      </c>
      <c r="GG34" s="339">
        <v>143556802385</v>
      </c>
      <c r="GH34" s="4">
        <v>0.88701184341968542</v>
      </c>
      <c r="GI34" s="339">
        <f>+GI35+GI36+GI37</f>
        <v>223269582000</v>
      </c>
      <c r="GJ34" s="339">
        <f t="shared" ref="GJ34:GK34" si="78">+GJ35+GJ36+GJ37</f>
        <v>223269582000</v>
      </c>
      <c r="GK34" s="339">
        <f t="shared" si="78"/>
        <v>39707644920</v>
      </c>
      <c r="GL34" s="122">
        <f>+GK34/GI34</f>
        <v>0.177846191874001</v>
      </c>
      <c r="GM34" s="339">
        <v>1483601513</v>
      </c>
      <c r="GN34" s="4">
        <v>6.6448886575153797E-3</v>
      </c>
      <c r="GO34" s="339">
        <v>223269582000</v>
      </c>
      <c r="GP34" s="339">
        <v>223269582000</v>
      </c>
      <c r="GQ34" s="339">
        <v>62353220186</v>
      </c>
      <c r="GR34" s="122">
        <f t="shared" si="49"/>
        <v>0.27927324281012</v>
      </c>
      <c r="GS34" s="339">
        <v>4817153971</v>
      </c>
      <c r="GT34" s="4">
        <v>6.6448886575153797E-3</v>
      </c>
      <c r="GU34" s="339">
        <v>223269582000</v>
      </c>
      <c r="GV34" s="339">
        <v>223269582000</v>
      </c>
      <c r="GW34" s="339">
        <v>66484001492</v>
      </c>
      <c r="GX34" s="122">
        <v>0.29777455977859091</v>
      </c>
      <c r="GY34" s="339">
        <v>12997168203</v>
      </c>
      <c r="GZ34" s="4">
        <v>5.8212892623232482E-2</v>
      </c>
      <c r="HA34" s="339">
        <v>223269582000</v>
      </c>
      <c r="HB34" s="339">
        <v>223269582000</v>
      </c>
      <c r="HC34" s="339">
        <v>70152462278</v>
      </c>
      <c r="HD34" s="122">
        <v>0.31420519378228601</v>
      </c>
      <c r="HE34" s="339">
        <v>19769270730</v>
      </c>
      <c r="HF34" s="4">
        <v>8.8544398000440561E-2</v>
      </c>
      <c r="HG34" s="339">
        <v>223269582000</v>
      </c>
      <c r="HH34" s="339">
        <v>223269582000</v>
      </c>
      <c r="HI34" s="339">
        <v>82435126764</v>
      </c>
      <c r="HJ34" s="122">
        <v>0.36921790252646236</v>
      </c>
      <c r="HK34" s="339">
        <v>27606791919</v>
      </c>
      <c r="HL34" s="4">
        <v>0.12364779685483533</v>
      </c>
      <c r="HM34" s="339">
        <v>223269582000</v>
      </c>
      <c r="HN34" s="339">
        <v>223269582000</v>
      </c>
      <c r="HO34" s="339">
        <v>105543975878</v>
      </c>
      <c r="HP34" s="122">
        <v>0.47271990627903804</v>
      </c>
      <c r="HQ34" s="339">
        <v>38520069911</v>
      </c>
      <c r="HR34" s="4">
        <v>0.17252717350006055</v>
      </c>
      <c r="HS34" s="15">
        <f t="shared" si="0"/>
        <v>0</v>
      </c>
      <c r="HT34" s="15">
        <f t="shared" si="50"/>
        <v>0</v>
      </c>
    </row>
    <row r="35" spans="1:228" ht="14.25" customHeight="1" x14ac:dyDescent="0.35">
      <c r="A35" s="9" t="s">
        <v>76</v>
      </c>
      <c r="B35" s="26"/>
      <c r="C35" s="53"/>
      <c r="D35" s="27"/>
      <c r="E35" s="26"/>
      <c r="F35" s="53"/>
      <c r="G35" s="27"/>
      <c r="H35" s="26"/>
      <c r="I35" s="53"/>
      <c r="J35" s="27"/>
      <c r="K35" s="26"/>
      <c r="L35" s="53"/>
      <c r="M35" s="27"/>
      <c r="N35" s="26"/>
      <c r="O35" s="53"/>
      <c r="P35" s="27"/>
      <c r="Q35" s="26">
        <v>5055767667</v>
      </c>
      <c r="R35" s="53">
        <v>3985350458.27</v>
      </c>
      <c r="S35" s="27">
        <v>0.78827800657913416</v>
      </c>
      <c r="T35" s="26">
        <v>6223608000</v>
      </c>
      <c r="U35" s="53">
        <v>5648942265.4400005</v>
      </c>
      <c r="V35" s="27">
        <v>0.90766357158741373</v>
      </c>
      <c r="W35" s="26">
        <v>7404905000</v>
      </c>
      <c r="X35" s="53">
        <v>6657935839</v>
      </c>
      <c r="Y35" s="27">
        <v>0.89912508519690659</v>
      </c>
      <c r="Z35" s="26">
        <v>8759979891</v>
      </c>
      <c r="AA35" s="53">
        <v>8424162101</v>
      </c>
      <c r="AB35" s="27">
        <v>0.96166454784388045</v>
      </c>
      <c r="AC35" s="26">
        <v>9222816000</v>
      </c>
      <c r="AD35" s="53">
        <v>8972066435</v>
      </c>
      <c r="AE35" s="27">
        <v>0.97281203864416244</v>
      </c>
      <c r="AF35" s="26">
        <v>9856143000</v>
      </c>
      <c r="AG35" s="6">
        <v>9856143000</v>
      </c>
      <c r="AH35" s="6">
        <v>8888649301</v>
      </c>
      <c r="AI35" s="38">
        <f t="shared" si="6"/>
        <v>0.90183850832927237</v>
      </c>
      <c r="AJ35" s="6">
        <v>8458963743</v>
      </c>
      <c r="AK35" s="38">
        <f t="shared" si="7"/>
        <v>0.85824279771508993</v>
      </c>
      <c r="AL35" s="5">
        <v>9850974000</v>
      </c>
      <c r="AM35" s="6">
        <v>9850974000</v>
      </c>
      <c r="AN35" s="6">
        <v>8219114490</v>
      </c>
      <c r="AO35" s="38">
        <f t="shared" si="8"/>
        <v>0.83434536422489791</v>
      </c>
      <c r="AP35" s="6">
        <v>7741882286</v>
      </c>
      <c r="AQ35" s="38">
        <f t="shared" si="9"/>
        <v>0.78590018469239686</v>
      </c>
      <c r="AR35" s="5">
        <v>10402781000</v>
      </c>
      <c r="AS35" s="6">
        <v>10402781000</v>
      </c>
      <c r="AT35" s="6">
        <v>9999821522</v>
      </c>
      <c r="AU35" s="38">
        <f t="shared" si="10"/>
        <v>0.96126425443350194</v>
      </c>
      <c r="AV35" s="6">
        <v>9246593811</v>
      </c>
      <c r="AW35" s="38">
        <f t="shared" si="11"/>
        <v>0.88885787473561151</v>
      </c>
      <c r="AX35" s="5">
        <v>10846298000</v>
      </c>
      <c r="AY35" s="6">
        <v>10846298000</v>
      </c>
      <c r="AZ35" s="6">
        <v>9826807716</v>
      </c>
      <c r="BA35" s="38">
        <f t="shared" si="12"/>
        <v>0.90600569115840257</v>
      </c>
      <c r="BB35" s="6">
        <v>9160939856</v>
      </c>
      <c r="BC35" s="38">
        <f t="shared" si="13"/>
        <v>0.84461443489751065</v>
      </c>
      <c r="BD35" s="5">
        <v>19200618000</v>
      </c>
      <c r="BE35" s="6">
        <v>19200618000</v>
      </c>
      <c r="BF35" s="6">
        <v>12105113195</v>
      </c>
      <c r="BG35" s="38">
        <f t="shared" si="14"/>
        <v>0.6304543528234352</v>
      </c>
      <c r="BH35" s="6">
        <v>10658907798</v>
      </c>
      <c r="BI35" s="38">
        <f t="shared" si="15"/>
        <v>0.55513357945041142</v>
      </c>
      <c r="BJ35" s="5">
        <v>19818104000</v>
      </c>
      <c r="BK35" s="6">
        <v>19818104000</v>
      </c>
      <c r="BL35" s="6">
        <v>17693453669</v>
      </c>
      <c r="BM35" s="38">
        <f t="shared" si="16"/>
        <v>0.89279245224467485</v>
      </c>
      <c r="BN35" s="6">
        <v>17076396836.709999</v>
      </c>
      <c r="BO35" s="38">
        <f t="shared" si="17"/>
        <v>0.86165643477852372</v>
      </c>
      <c r="BP35" s="5">
        <v>22051284000</v>
      </c>
      <c r="BQ35" s="6">
        <v>22051284000</v>
      </c>
      <c r="BR35" s="6">
        <v>22044921177</v>
      </c>
      <c r="BS35" s="38">
        <f t="shared" si="18"/>
        <v>0.99971145340108081</v>
      </c>
      <c r="BT35" s="6">
        <v>21684733508</v>
      </c>
      <c r="BU35" s="38">
        <f t="shared" si="19"/>
        <v>0.98337736287827959</v>
      </c>
      <c r="BV35" s="5">
        <v>24901099000</v>
      </c>
      <c r="BW35" s="6">
        <v>24901099000</v>
      </c>
      <c r="BX35" s="6">
        <v>24211646892</v>
      </c>
      <c r="BY35" s="38">
        <f t="shared" si="20"/>
        <v>0.97231238235709994</v>
      </c>
      <c r="BZ35" s="6">
        <v>23639015013</v>
      </c>
      <c r="CA35" s="38">
        <f t="shared" si="21"/>
        <v>0.94931613311524921</v>
      </c>
      <c r="CB35" s="5">
        <v>32400034000</v>
      </c>
      <c r="CC35" s="6">
        <v>32400034000</v>
      </c>
      <c r="CD35" s="6">
        <v>25189737806</v>
      </c>
      <c r="CE35" s="38">
        <f t="shared" si="75"/>
        <v>0.77746022754173649</v>
      </c>
      <c r="CF35" s="6">
        <v>24223328101</v>
      </c>
      <c r="CG35" s="7">
        <f t="shared" si="23"/>
        <v>0.74763279881126055</v>
      </c>
      <c r="CH35" s="5">
        <v>32477255000</v>
      </c>
      <c r="CI35" s="6">
        <v>27651183943</v>
      </c>
      <c r="CJ35" s="6">
        <v>25739341354</v>
      </c>
      <c r="CK35" s="38">
        <f t="shared" si="76"/>
        <v>0.93085856312912096</v>
      </c>
      <c r="CL35" s="6">
        <v>24517489468</v>
      </c>
      <c r="CM35" s="7">
        <f t="shared" si="25"/>
        <v>0.88667051358597226</v>
      </c>
      <c r="CN35" s="5">
        <v>28771857000</v>
      </c>
      <c r="CO35" s="6">
        <v>28771857000</v>
      </c>
      <c r="CP35" s="6">
        <v>28003580074</v>
      </c>
      <c r="CQ35" s="38">
        <f t="shared" si="77"/>
        <v>0.97329762461978031</v>
      </c>
      <c r="CR35" s="6">
        <v>26801932677</v>
      </c>
      <c r="CS35" s="7">
        <f t="shared" si="27"/>
        <v>0.93153294474527659</v>
      </c>
      <c r="CT35" s="5">
        <v>37690716000</v>
      </c>
      <c r="CU35" s="6">
        <v>24876389039</v>
      </c>
      <c r="CV35" s="7">
        <f t="shared" si="65"/>
        <v>0.66001370308274321</v>
      </c>
      <c r="CW35" s="5">
        <v>37690716000</v>
      </c>
      <c r="CX35" s="6">
        <v>27170437849</v>
      </c>
      <c r="CY35" s="7">
        <f t="shared" si="66"/>
        <v>0.72087879277751055</v>
      </c>
      <c r="CZ35" s="5">
        <v>37690716000</v>
      </c>
      <c r="DA35" s="6">
        <v>29134277507</v>
      </c>
      <c r="DB35" s="7">
        <f t="shared" si="67"/>
        <v>0.77298286153545082</v>
      </c>
      <c r="DC35" s="5">
        <v>37690716000</v>
      </c>
      <c r="DD35" s="6">
        <v>37690716000</v>
      </c>
      <c r="DE35" s="6">
        <v>34852612430</v>
      </c>
      <c r="DF35" s="38">
        <f t="shared" si="68"/>
        <v>0.92470019487026989</v>
      </c>
      <c r="DG35" s="6">
        <v>33694769549</v>
      </c>
      <c r="DH35" s="7">
        <f t="shared" si="32"/>
        <v>0.89398061711005972</v>
      </c>
      <c r="DI35" s="41">
        <v>42266123000</v>
      </c>
      <c r="DJ35" s="82">
        <f t="shared" si="33"/>
        <v>0</v>
      </c>
      <c r="DK35" s="81">
        <v>42266123000</v>
      </c>
      <c r="DL35" s="6">
        <v>42266123000</v>
      </c>
      <c r="DM35" s="6">
        <v>42266123000</v>
      </c>
      <c r="DN35" s="6">
        <v>2946112000</v>
      </c>
      <c r="DO35" s="38">
        <v>6.9703861884848062E-2</v>
      </c>
      <c r="DP35" s="6">
        <v>1499874176</v>
      </c>
      <c r="DQ35" s="7">
        <f t="shared" si="34"/>
        <v>3.5486438536129754E-2</v>
      </c>
      <c r="DR35" s="6">
        <v>42266123000</v>
      </c>
      <c r="DS35" s="6">
        <v>42266123000</v>
      </c>
      <c r="DT35" s="6">
        <v>5804033885</v>
      </c>
      <c r="DU35" s="38">
        <f t="shared" si="35"/>
        <v>0.13732118001454735</v>
      </c>
      <c r="DV35" s="6">
        <v>3742155091</v>
      </c>
      <c r="DW35" s="7">
        <f t="shared" si="36"/>
        <v>8.8537931217396018E-2</v>
      </c>
      <c r="DX35" s="6">
        <v>42266123000</v>
      </c>
      <c r="DY35" s="6">
        <v>42266123000</v>
      </c>
      <c r="DZ35" s="6">
        <v>8181909144</v>
      </c>
      <c r="EA35" s="38">
        <f t="shared" si="37"/>
        <v>0.1935807820367153</v>
      </c>
      <c r="EB35" s="6">
        <v>6328334657</v>
      </c>
      <c r="EC35" s="7">
        <f t="shared" si="38"/>
        <v>0.14972593197156975</v>
      </c>
      <c r="ED35" s="6">
        <v>42266123000</v>
      </c>
      <c r="EE35" s="6">
        <v>42266123000</v>
      </c>
      <c r="EF35" s="6">
        <v>10344279735</v>
      </c>
      <c r="EG35" s="38">
        <f t="shared" si="60"/>
        <v>0.24474162759144008</v>
      </c>
      <c r="EH35" s="6">
        <v>8940198450</v>
      </c>
      <c r="EI35" s="7">
        <f t="shared" si="40"/>
        <v>0.21152161152798424</v>
      </c>
      <c r="EJ35" s="6">
        <v>42266123000</v>
      </c>
      <c r="EK35" s="6">
        <v>41760626391</v>
      </c>
      <c r="EL35" s="6">
        <v>13488856752</v>
      </c>
      <c r="EM35" s="38">
        <f t="shared" si="61"/>
        <v>0.32300417684604071</v>
      </c>
      <c r="EN35" s="6">
        <v>11785757872</v>
      </c>
      <c r="EO35" s="7">
        <f t="shared" si="42"/>
        <v>0.28222176941627475</v>
      </c>
      <c r="EP35" s="6">
        <v>42266123000</v>
      </c>
      <c r="EQ35" s="6">
        <v>41760626391</v>
      </c>
      <c r="ER35" s="6">
        <v>18417562428</v>
      </c>
      <c r="ES35" s="38">
        <f t="shared" si="62"/>
        <v>0.4410269677365099</v>
      </c>
      <c r="ET35" s="6">
        <v>16278993372</v>
      </c>
      <c r="EU35" s="7">
        <f t="shared" si="44"/>
        <v>0.38981679105053729</v>
      </c>
      <c r="EV35" s="340">
        <v>42266123000</v>
      </c>
      <c r="EW35" s="340">
        <v>41760626391</v>
      </c>
      <c r="EX35" s="340">
        <v>21223091622</v>
      </c>
      <c r="EY35" s="38">
        <f t="shared" si="63"/>
        <v>0.50820817253291661</v>
      </c>
      <c r="EZ35" s="340">
        <v>19369689545</v>
      </c>
      <c r="FA35" s="7">
        <f t="shared" si="46"/>
        <v>0.46382660460223457</v>
      </c>
      <c r="FB35" s="340">
        <v>42266123000</v>
      </c>
      <c r="FC35" s="340">
        <v>41760626391</v>
      </c>
      <c r="FD35" s="340">
        <v>23790078318</v>
      </c>
      <c r="FE35" s="38">
        <f t="shared" si="64"/>
        <v>0.5696772384412101</v>
      </c>
      <c r="FF35" s="340">
        <v>22078256856</v>
      </c>
      <c r="FG35" s="7">
        <f t="shared" si="48"/>
        <v>0.52868596005442514</v>
      </c>
      <c r="FH35" s="340">
        <v>42266123000</v>
      </c>
      <c r="FI35" s="340">
        <v>41760626391</v>
      </c>
      <c r="FJ35" s="340">
        <v>25897069290</v>
      </c>
      <c r="FK35" s="38">
        <v>0.62013124629713845</v>
      </c>
      <c r="FL35" s="340">
        <v>24414332623</v>
      </c>
      <c r="FM35" s="7">
        <v>0.58462563263326983</v>
      </c>
      <c r="FN35" s="41">
        <v>44992058000</v>
      </c>
      <c r="FO35" s="81"/>
      <c r="FP35" s="387">
        <v>44992058000</v>
      </c>
      <c r="FQ35" s="340">
        <v>42266123000</v>
      </c>
      <c r="FR35" s="340">
        <v>41760626391</v>
      </c>
      <c r="FS35" s="340">
        <v>29263292821</v>
      </c>
      <c r="FT35" s="38">
        <v>0.70073883823032523</v>
      </c>
      <c r="FU35" s="340">
        <v>26751497564</v>
      </c>
      <c r="FV35" s="7">
        <v>0.64059138657377335</v>
      </c>
      <c r="FW35" s="340">
        <v>42266123000</v>
      </c>
      <c r="FX35" s="340">
        <v>41760626391</v>
      </c>
      <c r="FY35" s="340">
        <v>31800805679</v>
      </c>
      <c r="FZ35" s="38">
        <v>0.76150212358532821</v>
      </c>
      <c r="GA35" s="340">
        <v>30524010056</v>
      </c>
      <c r="GB35" s="7">
        <v>0.73092797436051749</v>
      </c>
      <c r="GC35" s="340">
        <v>42266123000</v>
      </c>
      <c r="GD35" s="340">
        <v>41760626391</v>
      </c>
      <c r="GE35" s="340">
        <v>37843625370</v>
      </c>
      <c r="GF35" s="38">
        <v>0.90620348975789866</v>
      </c>
      <c r="GG35" s="340">
        <v>37151366294</v>
      </c>
      <c r="GH35" s="7">
        <v>0.88962665325361689</v>
      </c>
      <c r="GI35" s="340">
        <v>44992058000</v>
      </c>
      <c r="GJ35" s="340">
        <v>44992058000</v>
      </c>
      <c r="GK35" s="340">
        <v>7834045292</v>
      </c>
      <c r="GL35" s="38">
        <v>0.17412062573354614</v>
      </c>
      <c r="GM35" s="340">
        <v>1483601513</v>
      </c>
      <c r="GN35" s="7">
        <v>3.2974742186721043E-2</v>
      </c>
      <c r="GO35" s="340">
        <v>44992058000</v>
      </c>
      <c r="GP35" s="340">
        <v>44992058000</v>
      </c>
      <c r="GQ35" s="340">
        <v>10269315255</v>
      </c>
      <c r="GR35" s="38">
        <f t="shared" si="49"/>
        <v>0.22824728877705483</v>
      </c>
      <c r="GS35" s="340">
        <v>4240731112</v>
      </c>
      <c r="GT35" s="7">
        <v>3.2974742186721043E-2</v>
      </c>
      <c r="GU35" s="340">
        <v>44992058000</v>
      </c>
      <c r="GV35" s="340">
        <v>44992058000</v>
      </c>
      <c r="GW35" s="340">
        <v>12906994778</v>
      </c>
      <c r="GX35" s="38">
        <v>0.28687273602821189</v>
      </c>
      <c r="GY35" s="340">
        <v>8761482817</v>
      </c>
      <c r="GZ35" s="7">
        <v>0.19473398654046897</v>
      </c>
      <c r="HA35" s="340">
        <v>44992058000</v>
      </c>
      <c r="HB35" s="340">
        <v>44992058000</v>
      </c>
      <c r="HC35" s="340">
        <v>15010569159</v>
      </c>
      <c r="HD35" s="38">
        <v>0.33362708500686944</v>
      </c>
      <c r="HE35" s="340">
        <v>10985263093</v>
      </c>
      <c r="HF35" s="7">
        <v>0.24416004915800918</v>
      </c>
      <c r="HG35" s="340">
        <v>44992058000</v>
      </c>
      <c r="HH35" s="340">
        <v>44992058000</v>
      </c>
      <c r="HI35" s="340">
        <v>17739818061</v>
      </c>
      <c r="HJ35" s="38">
        <v>0.39428776654315301</v>
      </c>
      <c r="HK35" s="340">
        <v>13596591067</v>
      </c>
      <c r="HL35" s="7">
        <v>0.30219980306302058</v>
      </c>
      <c r="HM35" s="340">
        <v>44992058000</v>
      </c>
      <c r="HN35" s="340">
        <v>44992058000</v>
      </c>
      <c r="HO35" s="340">
        <v>22463581870</v>
      </c>
      <c r="HP35" s="38">
        <v>0.49927882538736057</v>
      </c>
      <c r="HQ35" s="340">
        <v>18535482873</v>
      </c>
      <c r="HR35" s="7">
        <v>0.41197232793841082</v>
      </c>
      <c r="HS35" s="15">
        <f t="shared" si="0"/>
        <v>0</v>
      </c>
      <c r="HT35" s="15">
        <f t="shared" si="50"/>
        <v>0</v>
      </c>
    </row>
    <row r="36" spans="1:228" ht="14.25" customHeight="1" x14ac:dyDescent="0.35">
      <c r="A36" s="9" t="s">
        <v>78</v>
      </c>
      <c r="B36" s="26"/>
      <c r="C36" s="53"/>
      <c r="D36" s="27"/>
      <c r="E36" s="26"/>
      <c r="F36" s="53"/>
      <c r="G36" s="27"/>
      <c r="H36" s="26"/>
      <c r="I36" s="53"/>
      <c r="J36" s="27"/>
      <c r="K36" s="26"/>
      <c r="L36" s="53"/>
      <c r="M36" s="27"/>
      <c r="N36" s="26"/>
      <c r="O36" s="53"/>
      <c r="P36" s="27"/>
      <c r="Q36" s="26">
        <v>22853140559</v>
      </c>
      <c r="R36" s="53">
        <v>22248025617</v>
      </c>
      <c r="S36" s="27">
        <v>0.97352158490261886</v>
      </c>
      <c r="T36" s="26">
        <v>38288407314</v>
      </c>
      <c r="U36" s="53">
        <v>37070261199.830002</v>
      </c>
      <c r="V36" s="27">
        <v>0.96818498862645075</v>
      </c>
      <c r="W36" s="26">
        <v>85582761634</v>
      </c>
      <c r="X36" s="53">
        <v>84767544306.330002</v>
      </c>
      <c r="Y36" s="27">
        <v>0.99047451481927717</v>
      </c>
      <c r="Z36" s="26">
        <v>76850312029</v>
      </c>
      <c r="AA36" s="53">
        <v>65237370751</v>
      </c>
      <c r="AB36" s="27">
        <v>0.84888882072960514</v>
      </c>
      <c r="AC36" s="26">
        <v>75402682890</v>
      </c>
      <c r="AD36" s="53">
        <v>73889778684</v>
      </c>
      <c r="AE36" s="27">
        <v>0.97993567141096194</v>
      </c>
      <c r="AF36" s="26">
        <v>63172058000</v>
      </c>
      <c r="AG36" s="6">
        <v>60200701675</v>
      </c>
      <c r="AH36" s="6">
        <v>42314145523</v>
      </c>
      <c r="AI36" s="38">
        <f t="shared" si="6"/>
        <v>0.70288459014045201</v>
      </c>
      <c r="AJ36" s="6">
        <v>27470195530.290001</v>
      </c>
      <c r="AK36" s="38">
        <f t="shared" si="7"/>
        <v>0.45631022174111563</v>
      </c>
      <c r="AL36" s="5">
        <v>77585000000</v>
      </c>
      <c r="AM36" s="6">
        <v>75159000000</v>
      </c>
      <c r="AN36" s="6">
        <v>74556019079</v>
      </c>
      <c r="AO36" s="38">
        <f t="shared" si="8"/>
        <v>0.99197726258997587</v>
      </c>
      <c r="AP36" s="6">
        <v>60113033473</v>
      </c>
      <c r="AQ36" s="38">
        <f t="shared" si="9"/>
        <v>0.79981151256669192</v>
      </c>
      <c r="AR36" s="5">
        <v>43320000000</v>
      </c>
      <c r="AS36" s="6">
        <v>43320000000</v>
      </c>
      <c r="AT36" s="6">
        <v>43319972725</v>
      </c>
      <c r="AU36" s="38">
        <f t="shared" si="10"/>
        <v>0.99999937038319486</v>
      </c>
      <c r="AV36" s="6">
        <v>35341984472</v>
      </c>
      <c r="AW36" s="38">
        <f t="shared" si="11"/>
        <v>0.81583528328716526</v>
      </c>
      <c r="AX36" s="5">
        <v>38941000000</v>
      </c>
      <c r="AY36" s="6">
        <v>38941000000</v>
      </c>
      <c r="AZ36" s="6">
        <v>35914172620</v>
      </c>
      <c r="BA36" s="38">
        <f t="shared" si="12"/>
        <v>0.92227145219691331</v>
      </c>
      <c r="BB36" s="6">
        <v>27250590945</v>
      </c>
      <c r="BC36" s="38">
        <f t="shared" si="13"/>
        <v>0.69979176048380887</v>
      </c>
      <c r="BD36" s="5">
        <v>17986000000</v>
      </c>
      <c r="BE36" s="6">
        <v>17986000000</v>
      </c>
      <c r="BF36" s="6">
        <v>17749514470</v>
      </c>
      <c r="BG36" s="38">
        <f t="shared" si="14"/>
        <v>0.98685168853552763</v>
      </c>
      <c r="BH36" s="6">
        <v>13582735038</v>
      </c>
      <c r="BI36" s="38">
        <f t="shared" si="15"/>
        <v>0.75518375614366728</v>
      </c>
      <c r="BJ36" s="5">
        <v>21250000000</v>
      </c>
      <c r="BK36" s="6">
        <v>22750000000</v>
      </c>
      <c r="BL36" s="6">
        <v>22340504079</v>
      </c>
      <c r="BM36" s="38">
        <f t="shared" si="16"/>
        <v>0.98200017929670325</v>
      </c>
      <c r="BN36" s="6">
        <v>17981098090</v>
      </c>
      <c r="BO36" s="38">
        <f t="shared" si="17"/>
        <v>0.79037793802197798</v>
      </c>
      <c r="BP36" s="5">
        <v>33832793000</v>
      </c>
      <c r="BQ36" s="6">
        <v>33832793000</v>
      </c>
      <c r="BR36" s="6">
        <v>33826475853</v>
      </c>
      <c r="BS36" s="38">
        <f t="shared" si="18"/>
        <v>0.9998132833136183</v>
      </c>
      <c r="BT36" s="6">
        <v>29369038914</v>
      </c>
      <c r="BU36" s="38">
        <f t="shared" si="19"/>
        <v>0.86806427462255331</v>
      </c>
      <c r="BV36" s="5">
        <v>117340298000</v>
      </c>
      <c r="BW36" s="6">
        <v>117340298000</v>
      </c>
      <c r="BX36" s="6">
        <v>113368943067</v>
      </c>
      <c r="BY36" s="38">
        <f t="shared" si="20"/>
        <v>0.96615523395892522</v>
      </c>
      <c r="BZ36" s="6">
        <v>68796225457</v>
      </c>
      <c r="CA36" s="38">
        <f t="shared" si="21"/>
        <v>0.58629666559224181</v>
      </c>
      <c r="CB36" s="5">
        <v>44733221000</v>
      </c>
      <c r="CC36" s="6">
        <v>46733221000</v>
      </c>
      <c r="CD36" s="6">
        <v>45878152953</v>
      </c>
      <c r="CE36" s="38">
        <f t="shared" si="75"/>
        <v>0.98170320751056295</v>
      </c>
      <c r="CF36" s="6">
        <v>41893965857</v>
      </c>
      <c r="CG36" s="7">
        <f t="shared" si="23"/>
        <v>0.89644935573775242</v>
      </c>
      <c r="CH36" s="5">
        <v>164619095000</v>
      </c>
      <c r="CI36" s="6">
        <v>195939095000</v>
      </c>
      <c r="CJ36" s="6">
        <v>193058381321</v>
      </c>
      <c r="CK36" s="38">
        <f t="shared" si="76"/>
        <v>0.98529791270598654</v>
      </c>
      <c r="CL36" s="6">
        <v>137628191190</v>
      </c>
      <c r="CM36" s="7">
        <f t="shared" si="25"/>
        <v>0.70240291346655448</v>
      </c>
      <c r="CN36" s="5">
        <v>239653000000</v>
      </c>
      <c r="CO36" s="6">
        <v>228153000000</v>
      </c>
      <c r="CP36" s="6">
        <v>223045650388</v>
      </c>
      <c r="CQ36" s="38">
        <f t="shared" si="77"/>
        <v>0.97761436574579341</v>
      </c>
      <c r="CR36" s="6">
        <v>147297987065</v>
      </c>
      <c r="CS36" s="7">
        <f t="shared" si="27"/>
        <v>0.64561056424855245</v>
      </c>
      <c r="CT36" s="5">
        <v>170983808000</v>
      </c>
      <c r="CU36" s="6">
        <v>128162270337</v>
      </c>
      <c r="CV36" s="7">
        <f t="shared" si="65"/>
        <v>0.74955793671994952</v>
      </c>
      <c r="CW36" s="5">
        <v>170983808000</v>
      </c>
      <c r="CX36" s="6">
        <v>129727534618</v>
      </c>
      <c r="CY36" s="7">
        <f t="shared" si="66"/>
        <v>0.75871239584276895</v>
      </c>
      <c r="CZ36" s="5">
        <v>170983808000</v>
      </c>
      <c r="DA36" s="6">
        <v>131279590590</v>
      </c>
      <c r="DB36" s="7">
        <f t="shared" si="67"/>
        <v>0.76778960607778723</v>
      </c>
      <c r="DC36" s="5">
        <v>170983808000</v>
      </c>
      <c r="DD36" s="6">
        <v>145225253331</v>
      </c>
      <c r="DE36" s="6">
        <v>140029023989</v>
      </c>
      <c r="DF36" s="38">
        <f t="shared" si="68"/>
        <v>0.96421951952008889</v>
      </c>
      <c r="DG36" s="6">
        <v>116104773894</v>
      </c>
      <c r="DH36" s="7">
        <f t="shared" si="32"/>
        <v>0.79948060844054392</v>
      </c>
      <c r="DI36" s="41">
        <v>125462815000</v>
      </c>
      <c r="DJ36" s="82">
        <f t="shared" si="33"/>
        <v>0</v>
      </c>
      <c r="DK36" s="81">
        <v>125462815000</v>
      </c>
      <c r="DL36" s="6">
        <v>125462815000</v>
      </c>
      <c r="DM36" s="6">
        <v>125462815000</v>
      </c>
      <c r="DN36" s="6">
        <v>2351719486</v>
      </c>
      <c r="DO36" s="38">
        <v>1.8744354540426979E-2</v>
      </c>
      <c r="DP36" s="6">
        <v>0</v>
      </c>
      <c r="DQ36" s="7">
        <f t="shared" si="34"/>
        <v>0</v>
      </c>
      <c r="DR36" s="6">
        <v>125462815000</v>
      </c>
      <c r="DS36" s="6">
        <v>125462815000</v>
      </c>
      <c r="DT36" s="6">
        <v>15323715380</v>
      </c>
      <c r="DU36" s="38">
        <f t="shared" si="35"/>
        <v>0.12213750647950948</v>
      </c>
      <c r="DV36" s="6">
        <v>43382455</v>
      </c>
      <c r="DW36" s="7">
        <f t="shared" si="36"/>
        <v>3.4577938491177644E-4</v>
      </c>
      <c r="DX36" s="6">
        <v>125462815000</v>
      </c>
      <c r="DY36" s="6">
        <v>125462815000</v>
      </c>
      <c r="DZ36" s="6">
        <v>21410347329</v>
      </c>
      <c r="EA36" s="38">
        <f t="shared" si="37"/>
        <v>0.17065094011321202</v>
      </c>
      <c r="EB36" s="6">
        <v>2847236705</v>
      </c>
      <c r="EC36" s="7">
        <f t="shared" si="38"/>
        <v>2.269386913564788E-2</v>
      </c>
      <c r="ED36" s="6">
        <v>125462815000</v>
      </c>
      <c r="EE36" s="6">
        <v>125462815000</v>
      </c>
      <c r="EF36" s="6">
        <v>28836144013</v>
      </c>
      <c r="EG36" s="38">
        <f t="shared" si="60"/>
        <v>0.22983817167660395</v>
      </c>
      <c r="EH36" s="6">
        <v>6092900523</v>
      </c>
      <c r="EI36" s="7">
        <f t="shared" si="40"/>
        <v>4.8563397234471423E-2</v>
      </c>
      <c r="EJ36" s="6">
        <v>125462815000</v>
      </c>
      <c r="EK36" s="6">
        <v>125462815000</v>
      </c>
      <c r="EL36" s="6">
        <v>32677425182</v>
      </c>
      <c r="EM36" s="38">
        <f t="shared" si="61"/>
        <v>0.26045506138213143</v>
      </c>
      <c r="EN36" s="6">
        <v>10877294892</v>
      </c>
      <c r="EO36" s="7">
        <f t="shared" si="42"/>
        <v>8.6697360425078931E-2</v>
      </c>
      <c r="EP36" s="6">
        <v>125462815000</v>
      </c>
      <c r="EQ36" s="6">
        <v>125462815000</v>
      </c>
      <c r="ER36" s="6">
        <v>32677425182</v>
      </c>
      <c r="ES36" s="38">
        <f t="shared" si="62"/>
        <v>0.26045506138213143</v>
      </c>
      <c r="ET36" s="6">
        <v>14900480113</v>
      </c>
      <c r="EU36" s="7">
        <f t="shared" si="44"/>
        <v>0.1187641143951696</v>
      </c>
      <c r="EV36" s="340">
        <v>125462815000</v>
      </c>
      <c r="EW36" s="340">
        <v>125462815000</v>
      </c>
      <c r="EX36" s="340">
        <v>44000773794</v>
      </c>
      <c r="EY36" s="38">
        <f t="shared" si="63"/>
        <v>0.35070768812257241</v>
      </c>
      <c r="EZ36" s="340">
        <v>19575460518</v>
      </c>
      <c r="FA36" s="7">
        <f t="shared" si="46"/>
        <v>0.15602599477781523</v>
      </c>
      <c r="FB36" s="340">
        <v>125462815000</v>
      </c>
      <c r="FC36" s="340">
        <v>125462815000</v>
      </c>
      <c r="FD36" s="340">
        <v>66435021293</v>
      </c>
      <c r="FE36" s="38">
        <f t="shared" si="64"/>
        <v>0.5295196133850496</v>
      </c>
      <c r="FF36" s="340">
        <v>30718905802</v>
      </c>
      <c r="FG36" s="7">
        <f t="shared" si="48"/>
        <v>0.24484470400253652</v>
      </c>
      <c r="FH36" s="340">
        <v>125462815000</v>
      </c>
      <c r="FI36" s="340">
        <v>120082536640</v>
      </c>
      <c r="FJ36" s="340">
        <v>81782052573</v>
      </c>
      <c r="FK36" s="38">
        <v>0.6810486758634815</v>
      </c>
      <c r="FL36" s="340">
        <v>40721070983</v>
      </c>
      <c r="FM36" s="7">
        <v>0.33910901720105435</v>
      </c>
      <c r="FN36" s="41">
        <v>178277524000</v>
      </c>
      <c r="FO36" s="81"/>
      <c r="FP36" s="387">
        <v>178277524000</v>
      </c>
      <c r="FQ36" s="340">
        <v>125462815000</v>
      </c>
      <c r="FR36" s="340">
        <v>120082536640</v>
      </c>
      <c r="FS36" s="340">
        <v>88575770026</v>
      </c>
      <c r="FT36" s="38">
        <v>0.73762407511047723</v>
      </c>
      <c r="FU36" s="340">
        <v>55143369619</v>
      </c>
      <c r="FV36" s="7">
        <v>0.45921223153635071</v>
      </c>
      <c r="FW36" s="340">
        <v>125462815000</v>
      </c>
      <c r="FX36" s="340">
        <v>120082536640</v>
      </c>
      <c r="FY36" s="340">
        <v>106492241572</v>
      </c>
      <c r="FZ36" s="38">
        <v>0.88682538320502957</v>
      </c>
      <c r="GA36" s="340">
        <v>78376670905</v>
      </c>
      <c r="GB36" s="7">
        <v>0.65269000054494519</v>
      </c>
      <c r="GC36" s="340">
        <v>125462815000</v>
      </c>
      <c r="GD36" s="340">
        <v>120082536640</v>
      </c>
      <c r="GE36" s="340">
        <v>117915354042</v>
      </c>
      <c r="GF36" s="38">
        <v>0.98195255814342863</v>
      </c>
      <c r="GG36" s="340">
        <v>106405436091</v>
      </c>
      <c r="GH36" s="7">
        <v>0.88610250139865798</v>
      </c>
      <c r="GI36" s="340">
        <v>178277524000</v>
      </c>
      <c r="GJ36" s="340">
        <v>178277524000</v>
      </c>
      <c r="GK36" s="340">
        <v>31873599628</v>
      </c>
      <c r="GL36" s="38">
        <v>0.17943147801402043</v>
      </c>
      <c r="GM36" s="340">
        <v>0</v>
      </c>
      <c r="GN36" s="7">
        <v>0</v>
      </c>
      <c r="GO36" s="340">
        <v>178277524000</v>
      </c>
      <c r="GP36" s="340">
        <v>178277524000</v>
      </c>
      <c r="GQ36" s="340">
        <v>52083904931</v>
      </c>
      <c r="GR36" s="38">
        <f t="shared" si="49"/>
        <v>0.29215070841459523</v>
      </c>
      <c r="GS36" s="340">
        <v>576422859</v>
      </c>
      <c r="GT36" s="7">
        <v>0</v>
      </c>
      <c r="GU36" s="340">
        <v>178277524000</v>
      </c>
      <c r="GV36" s="340">
        <v>178277524000</v>
      </c>
      <c r="GW36" s="340">
        <v>53577006714</v>
      </c>
      <c r="GX36" s="38">
        <v>0.30052586277785637</v>
      </c>
      <c r="GY36" s="340">
        <v>4235685386</v>
      </c>
      <c r="GZ36" s="7">
        <v>2.3758942187238365E-2</v>
      </c>
      <c r="HA36" s="340">
        <v>178277524000</v>
      </c>
      <c r="HB36" s="340">
        <v>178277524000</v>
      </c>
      <c r="HC36" s="340">
        <v>55141893119</v>
      </c>
      <c r="HD36" s="38">
        <v>0.30930367374296719</v>
      </c>
      <c r="HE36" s="340">
        <v>8784007637</v>
      </c>
      <c r="HF36" s="7">
        <v>4.9271537095164054E-2</v>
      </c>
      <c r="HG36" s="340">
        <v>178277524000</v>
      </c>
      <c r="HH36" s="340">
        <v>178277524000</v>
      </c>
      <c r="HI36" s="340">
        <v>64695308703</v>
      </c>
      <c r="HJ36" s="38">
        <v>0.36289099854785956</v>
      </c>
      <c r="HK36" s="340">
        <v>14010200852</v>
      </c>
      <c r="HL36" s="7">
        <v>7.8586467534740953E-2</v>
      </c>
      <c r="HM36" s="340">
        <v>178277524000</v>
      </c>
      <c r="HN36" s="340">
        <v>178277524000</v>
      </c>
      <c r="HO36" s="340">
        <v>83080394008</v>
      </c>
      <c r="HP36" s="38">
        <v>0.46601720813668018</v>
      </c>
      <c r="HQ36" s="340">
        <v>19984587038</v>
      </c>
      <c r="HR36" s="7">
        <v>0.11209818596089544</v>
      </c>
      <c r="HS36" s="15">
        <f t="shared" si="0"/>
        <v>0</v>
      </c>
      <c r="HT36" s="15">
        <f t="shared" si="50"/>
        <v>0</v>
      </c>
    </row>
    <row r="37" spans="1:228" ht="14.25" customHeight="1" x14ac:dyDescent="0.35">
      <c r="A37" s="9" t="s">
        <v>80</v>
      </c>
      <c r="B37" s="26"/>
      <c r="C37" s="53"/>
      <c r="D37" s="27"/>
      <c r="E37" s="26"/>
      <c r="F37" s="53"/>
      <c r="G37" s="27"/>
      <c r="H37" s="26"/>
      <c r="I37" s="53"/>
      <c r="J37" s="27"/>
      <c r="K37" s="26"/>
      <c r="L37" s="53"/>
      <c r="M37" s="27"/>
      <c r="N37" s="26"/>
      <c r="O37" s="53"/>
      <c r="P37" s="27"/>
      <c r="Q37" s="26"/>
      <c r="R37" s="53"/>
      <c r="S37" s="27"/>
      <c r="T37" s="26"/>
      <c r="U37" s="53"/>
      <c r="V37" s="27"/>
      <c r="W37" s="26"/>
      <c r="X37" s="53"/>
      <c r="Y37" s="27"/>
      <c r="Z37" s="26"/>
      <c r="AA37" s="53"/>
      <c r="AB37" s="27"/>
      <c r="AC37" s="26"/>
      <c r="AD37" s="53"/>
      <c r="AE37" s="27"/>
      <c r="AF37" s="26">
        <v>30000000000</v>
      </c>
      <c r="AG37" s="6">
        <v>30000000000</v>
      </c>
      <c r="AH37" s="6">
        <v>0</v>
      </c>
      <c r="AI37" s="38">
        <f t="shared" si="6"/>
        <v>0</v>
      </c>
      <c r="AJ37" s="6">
        <v>0</v>
      </c>
      <c r="AK37" s="38">
        <f t="shared" si="7"/>
        <v>0</v>
      </c>
      <c r="AL37" s="5"/>
      <c r="AM37" s="6"/>
      <c r="AN37" s="6"/>
      <c r="AO37" s="38"/>
      <c r="AP37" s="6"/>
      <c r="AQ37" s="38"/>
      <c r="AR37" s="5"/>
      <c r="AS37" s="6"/>
      <c r="AT37" s="6"/>
      <c r="AU37" s="38"/>
      <c r="AV37" s="6"/>
      <c r="AW37" s="38"/>
      <c r="AX37" s="5"/>
      <c r="AY37" s="6"/>
      <c r="AZ37" s="6"/>
      <c r="BA37" s="38"/>
      <c r="BB37" s="6"/>
      <c r="BC37" s="38"/>
      <c r="BD37" s="5"/>
      <c r="BE37" s="6"/>
      <c r="BF37" s="6"/>
      <c r="BG37" s="38"/>
      <c r="BH37" s="6"/>
      <c r="BI37" s="38"/>
      <c r="BJ37" s="5"/>
      <c r="BK37" s="6"/>
      <c r="BL37" s="6"/>
      <c r="BM37" s="38"/>
      <c r="BN37" s="6"/>
      <c r="BO37" s="38"/>
      <c r="BP37" s="5"/>
      <c r="BQ37" s="6"/>
      <c r="BR37" s="6"/>
      <c r="BS37" s="38"/>
      <c r="BT37" s="6"/>
      <c r="BU37" s="38"/>
      <c r="BV37" s="5"/>
      <c r="BW37" s="6"/>
      <c r="BX37" s="6"/>
      <c r="BY37" s="38"/>
      <c r="BZ37" s="6"/>
      <c r="CA37" s="38"/>
      <c r="CB37" s="5"/>
      <c r="CC37" s="6"/>
      <c r="CD37" s="6"/>
      <c r="CE37" s="38"/>
      <c r="CF37" s="6"/>
      <c r="CG37" s="7" t="s">
        <v>103</v>
      </c>
      <c r="CH37" s="5"/>
      <c r="CI37" s="6"/>
      <c r="CJ37" s="6"/>
      <c r="CK37" s="38"/>
      <c r="CL37" s="6"/>
      <c r="CM37" s="7" t="s">
        <v>103</v>
      </c>
      <c r="CN37" s="5"/>
      <c r="CO37" s="6"/>
      <c r="CP37" s="6"/>
      <c r="CQ37" s="38"/>
      <c r="CR37" s="6"/>
      <c r="CS37" s="7"/>
      <c r="CT37" s="5"/>
      <c r="CU37" s="6"/>
      <c r="CV37" s="7"/>
      <c r="CW37" s="5"/>
      <c r="CX37" s="6"/>
      <c r="CY37" s="7"/>
      <c r="CZ37" s="5"/>
      <c r="DA37" s="6"/>
      <c r="DB37" s="7"/>
      <c r="DC37" s="5"/>
      <c r="DD37" s="6"/>
      <c r="DE37" s="6"/>
      <c r="DF37" s="38"/>
      <c r="DG37" s="6"/>
      <c r="DH37" s="7"/>
      <c r="DI37" s="41"/>
      <c r="DJ37" s="82"/>
      <c r="DK37" s="81"/>
      <c r="DL37" s="6"/>
      <c r="DM37" s="6"/>
      <c r="DN37" s="6"/>
      <c r="DO37" s="38"/>
      <c r="DP37" s="6"/>
      <c r="DQ37" s="7"/>
      <c r="DR37" s="6"/>
      <c r="DS37" s="6"/>
      <c r="DT37" s="6"/>
      <c r="DU37" s="38"/>
      <c r="DV37" s="6"/>
      <c r="DW37" s="7"/>
      <c r="DX37" s="6"/>
      <c r="DY37" s="6"/>
      <c r="DZ37" s="6"/>
      <c r="EA37" s="38"/>
      <c r="EB37" s="6"/>
      <c r="EC37" s="7"/>
      <c r="ED37" s="6"/>
      <c r="EE37" s="6"/>
      <c r="EF37" s="6"/>
      <c r="EG37" s="38"/>
      <c r="EH37" s="6"/>
      <c r="EI37" s="7"/>
      <c r="EJ37" s="6"/>
      <c r="EK37" s="6"/>
      <c r="EL37" s="6"/>
      <c r="EM37" s="38"/>
      <c r="EN37" s="6"/>
      <c r="EO37" s="7"/>
      <c r="EP37" s="6"/>
      <c r="EQ37" s="6"/>
      <c r="ER37" s="6"/>
      <c r="ES37" s="38"/>
      <c r="ET37" s="6"/>
      <c r="EU37" s="7"/>
      <c r="EV37" s="340" t="s">
        <v>237</v>
      </c>
      <c r="EW37" s="340" t="s">
        <v>237</v>
      </c>
      <c r="EX37" s="340" t="s">
        <v>237</v>
      </c>
      <c r="EY37" s="38"/>
      <c r="EZ37" s="340" t="s">
        <v>237</v>
      </c>
      <c r="FA37" s="7"/>
      <c r="FB37" s="340" t="s">
        <v>237</v>
      </c>
      <c r="FC37" s="340" t="s">
        <v>237</v>
      </c>
      <c r="FD37" s="340" t="s">
        <v>237</v>
      </c>
      <c r="FE37" s="38"/>
      <c r="FF37" s="340" t="s">
        <v>237</v>
      </c>
      <c r="FG37" s="7"/>
      <c r="FH37" s="340" t="s">
        <v>237</v>
      </c>
      <c r="FI37" s="340" t="s">
        <v>237</v>
      </c>
      <c r="FJ37" s="340" t="s">
        <v>237</v>
      </c>
      <c r="FK37" s="38">
        <v>0</v>
      </c>
      <c r="FL37" s="340" t="s">
        <v>237</v>
      </c>
      <c r="FM37" s="7">
        <v>0</v>
      </c>
      <c r="FN37" s="41" t="s">
        <v>237</v>
      </c>
      <c r="FO37" s="81"/>
      <c r="FP37" s="387" t="s">
        <v>237</v>
      </c>
      <c r="FQ37" s="340" t="s">
        <v>237</v>
      </c>
      <c r="FR37" s="340" t="s">
        <v>237</v>
      </c>
      <c r="FS37" s="340" t="s">
        <v>237</v>
      </c>
      <c r="FT37" s="38">
        <v>0</v>
      </c>
      <c r="FU37" s="340" t="s">
        <v>237</v>
      </c>
      <c r="FV37" s="7">
        <v>0</v>
      </c>
      <c r="FW37" s="340" t="s">
        <v>237</v>
      </c>
      <c r="FX37" s="340" t="s">
        <v>237</v>
      </c>
      <c r="FY37" s="340" t="s">
        <v>237</v>
      </c>
      <c r="FZ37" s="38">
        <v>0</v>
      </c>
      <c r="GA37" s="340" t="s">
        <v>237</v>
      </c>
      <c r="GB37" s="7">
        <v>0</v>
      </c>
      <c r="GC37" s="340" t="s">
        <v>237</v>
      </c>
      <c r="GD37" s="340" t="s">
        <v>237</v>
      </c>
      <c r="GE37" s="340" t="s">
        <v>237</v>
      </c>
      <c r="GF37" s="38">
        <v>0</v>
      </c>
      <c r="GG37" s="340" t="s">
        <v>237</v>
      </c>
      <c r="GH37" s="7">
        <v>0</v>
      </c>
      <c r="GI37" s="340" t="s">
        <v>237</v>
      </c>
      <c r="GJ37" s="340" t="s">
        <v>237</v>
      </c>
      <c r="GK37" s="340" t="s">
        <v>237</v>
      </c>
      <c r="GL37" s="38">
        <v>0</v>
      </c>
      <c r="GM37" s="340" t="s">
        <v>237</v>
      </c>
      <c r="GN37" s="7">
        <v>0</v>
      </c>
      <c r="GO37" s="340" t="s">
        <v>237</v>
      </c>
      <c r="GP37" s="340" t="s">
        <v>237</v>
      </c>
      <c r="GQ37" s="340" t="s">
        <v>237</v>
      </c>
      <c r="GR37" s="38">
        <f t="shared" si="49"/>
        <v>0</v>
      </c>
      <c r="GS37" s="340" t="s">
        <v>237</v>
      </c>
      <c r="GT37" s="7">
        <v>0</v>
      </c>
      <c r="GU37" s="340" t="s">
        <v>237</v>
      </c>
      <c r="GV37" s="340" t="s">
        <v>237</v>
      </c>
      <c r="GW37" s="340" t="s">
        <v>237</v>
      </c>
      <c r="GX37" s="38">
        <v>0</v>
      </c>
      <c r="GY37" s="340" t="s">
        <v>237</v>
      </c>
      <c r="GZ37" s="7">
        <v>0</v>
      </c>
      <c r="HA37" s="340" t="s">
        <v>237</v>
      </c>
      <c r="HB37" s="340" t="s">
        <v>237</v>
      </c>
      <c r="HC37" s="340" t="s">
        <v>237</v>
      </c>
      <c r="HD37" s="38">
        <v>0</v>
      </c>
      <c r="HE37" s="340" t="s">
        <v>237</v>
      </c>
      <c r="HF37" s="7">
        <v>0</v>
      </c>
      <c r="HG37" s="340" t="s">
        <v>237</v>
      </c>
      <c r="HH37" s="340" t="s">
        <v>237</v>
      </c>
      <c r="HI37" s="340" t="s">
        <v>237</v>
      </c>
      <c r="HJ37" s="38">
        <v>0</v>
      </c>
      <c r="HK37" s="340" t="s">
        <v>237</v>
      </c>
      <c r="HL37" s="7">
        <v>0</v>
      </c>
      <c r="HM37" s="340" t="s">
        <v>237</v>
      </c>
      <c r="HN37" s="340" t="s">
        <v>237</v>
      </c>
      <c r="HO37" s="340" t="s">
        <v>237</v>
      </c>
      <c r="HP37" s="38">
        <v>0</v>
      </c>
      <c r="HQ37" s="340" t="s">
        <v>237</v>
      </c>
      <c r="HR37" s="7">
        <v>0</v>
      </c>
      <c r="HS37" s="15">
        <f t="shared" si="0"/>
        <v>0</v>
      </c>
      <c r="HT37" s="15">
        <f t="shared" si="50"/>
        <v>0</v>
      </c>
    </row>
    <row r="38" spans="1:228" ht="14.25" customHeight="1" x14ac:dyDescent="0.35">
      <c r="A38" s="416" t="s">
        <v>35</v>
      </c>
      <c r="B38" s="32"/>
      <c r="C38" s="31"/>
      <c r="D38" s="62"/>
      <c r="E38" s="32"/>
      <c r="F38" s="31"/>
      <c r="G38" s="62"/>
      <c r="H38" s="32"/>
      <c r="I38" s="31"/>
      <c r="J38" s="62"/>
      <c r="K38" s="32"/>
      <c r="L38" s="31"/>
      <c r="M38" s="62"/>
      <c r="N38" s="32"/>
      <c r="O38" s="31"/>
      <c r="P38" s="62"/>
      <c r="Q38" s="32">
        <v>19493681035</v>
      </c>
      <c r="R38" s="31">
        <v>18935896084.959999</v>
      </c>
      <c r="S38" s="62">
        <v>0.97138637135600381</v>
      </c>
      <c r="T38" s="32">
        <v>29806072010</v>
      </c>
      <c r="U38" s="31">
        <v>23776344391</v>
      </c>
      <c r="V38" s="62">
        <v>0.7977013671248927</v>
      </c>
      <c r="W38" s="32">
        <v>123952360000</v>
      </c>
      <c r="X38" s="31">
        <v>115604229852</v>
      </c>
      <c r="Y38" s="62">
        <v>0.93265049452870441</v>
      </c>
      <c r="Z38" s="32">
        <v>164616074600</v>
      </c>
      <c r="AA38" s="31">
        <v>163977703631</v>
      </c>
      <c r="AB38" s="62">
        <v>0.99612206176978058</v>
      </c>
      <c r="AC38" s="32">
        <v>162068845107</v>
      </c>
      <c r="AD38" s="31">
        <v>131855431100</v>
      </c>
      <c r="AE38" s="62">
        <v>0.8135766686863678</v>
      </c>
      <c r="AF38" s="32">
        <v>137681540000</v>
      </c>
      <c r="AG38" s="1">
        <v>135757658352</v>
      </c>
      <c r="AH38" s="1">
        <v>124040244485</v>
      </c>
      <c r="AI38" s="122">
        <f t="shared" si="6"/>
        <v>0.91368874500900388</v>
      </c>
      <c r="AJ38" s="1">
        <v>100963134079</v>
      </c>
      <c r="AK38" s="122">
        <f t="shared" si="7"/>
        <v>0.74370120481319124</v>
      </c>
      <c r="AL38" s="3">
        <v>275407702000</v>
      </c>
      <c r="AM38" s="1">
        <v>238148195000</v>
      </c>
      <c r="AN38" s="1">
        <v>218720303741</v>
      </c>
      <c r="AO38" s="122">
        <f t="shared" si="8"/>
        <v>0.91842100143148264</v>
      </c>
      <c r="AP38" s="1">
        <v>167201220209</v>
      </c>
      <c r="AQ38" s="122">
        <f t="shared" si="9"/>
        <v>0.70208896695185952</v>
      </c>
      <c r="AR38" s="3">
        <v>185801095000</v>
      </c>
      <c r="AS38" s="1">
        <v>185801095000</v>
      </c>
      <c r="AT38" s="1">
        <v>182844078410</v>
      </c>
      <c r="AU38" s="122">
        <f t="shared" si="10"/>
        <v>0.98408504217911097</v>
      </c>
      <c r="AV38" s="1">
        <v>151314835352</v>
      </c>
      <c r="AW38" s="122">
        <f t="shared" si="11"/>
        <v>0.81439151557206912</v>
      </c>
      <c r="AX38" s="3">
        <v>200625610000</v>
      </c>
      <c r="AY38" s="1">
        <v>200625610000</v>
      </c>
      <c r="AZ38" s="1">
        <v>181006483670</v>
      </c>
      <c r="BA38" s="122">
        <f t="shared" si="12"/>
        <v>0.90221025954762202</v>
      </c>
      <c r="BB38" s="1">
        <v>118187299394</v>
      </c>
      <c r="BC38" s="122">
        <f t="shared" si="13"/>
        <v>0.58909378216469976</v>
      </c>
      <c r="BD38" s="3">
        <v>132828267000</v>
      </c>
      <c r="BE38" s="1">
        <v>132828267000</v>
      </c>
      <c r="BF38" s="1">
        <v>120450679822</v>
      </c>
      <c r="BG38" s="122">
        <f t="shared" si="14"/>
        <v>0.90681511204237875</v>
      </c>
      <c r="BH38" s="1">
        <v>98025677663</v>
      </c>
      <c r="BI38" s="122">
        <f t="shared" si="15"/>
        <v>0.73798807947257195</v>
      </c>
      <c r="BJ38" s="3">
        <v>228492473000</v>
      </c>
      <c r="BK38" s="1">
        <v>165586498117</v>
      </c>
      <c r="BL38" s="1">
        <v>124884516062</v>
      </c>
      <c r="BM38" s="122">
        <f t="shared" si="16"/>
        <v>0.75419504296636053</v>
      </c>
      <c r="BN38" s="1">
        <v>87401819192</v>
      </c>
      <c r="BO38" s="122">
        <f t="shared" si="17"/>
        <v>0.52783179900479371</v>
      </c>
      <c r="BP38" s="3">
        <v>165595044000</v>
      </c>
      <c r="BQ38" s="1">
        <v>164891044000</v>
      </c>
      <c r="BR38" s="1">
        <v>147892309114</v>
      </c>
      <c r="BS38" s="122">
        <f t="shared" si="18"/>
        <v>0.89690928946996051</v>
      </c>
      <c r="BT38" s="1">
        <v>116697942364</v>
      </c>
      <c r="BU38" s="122">
        <f t="shared" si="19"/>
        <v>0.70772759716410072</v>
      </c>
      <c r="BV38" s="3">
        <v>176970785000</v>
      </c>
      <c r="BW38" s="1">
        <v>177007588212</v>
      </c>
      <c r="BX38" s="1">
        <v>151707191743</v>
      </c>
      <c r="BY38" s="122">
        <f t="shared" si="20"/>
        <v>0.85706603471316722</v>
      </c>
      <c r="BZ38" s="1">
        <v>123647650015</v>
      </c>
      <c r="CA38" s="122">
        <f t="shared" si="21"/>
        <v>0.69854434639778606</v>
      </c>
      <c r="CB38" s="3">
        <v>108836813000</v>
      </c>
      <c r="CC38" s="1">
        <v>129765617379</v>
      </c>
      <c r="CD38" s="1">
        <v>123399563018</v>
      </c>
      <c r="CE38" s="122">
        <f t="shared" si="75"/>
        <v>0.95094190210333618</v>
      </c>
      <c r="CF38" s="1">
        <v>103461099520</v>
      </c>
      <c r="CG38" s="4">
        <f t="shared" si="23"/>
        <v>0.79729208406435037</v>
      </c>
      <c r="CH38" s="3">
        <v>353010662000</v>
      </c>
      <c r="CI38" s="1">
        <v>461992662000</v>
      </c>
      <c r="CJ38" s="1">
        <v>458873687850</v>
      </c>
      <c r="CK38" s="122">
        <f t="shared" si="76"/>
        <v>0.99324886647225574</v>
      </c>
      <c r="CL38" s="1">
        <v>412766512391</v>
      </c>
      <c r="CM38" s="4">
        <f t="shared" si="25"/>
        <v>0.89344820024652249</v>
      </c>
      <c r="CN38" s="3">
        <v>414539465000</v>
      </c>
      <c r="CO38" s="1">
        <v>450873439830</v>
      </c>
      <c r="CP38" s="1">
        <v>448545578033</v>
      </c>
      <c r="CQ38" s="122">
        <f t="shared" si="77"/>
        <v>0.99483699506034839</v>
      </c>
      <c r="CR38" s="1">
        <v>371383617368</v>
      </c>
      <c r="CS38" s="4">
        <f t="shared" si="27"/>
        <v>0.82369814799476471</v>
      </c>
      <c r="CT38" s="3">
        <v>417840515000</v>
      </c>
      <c r="CU38" s="1">
        <v>262699453375</v>
      </c>
      <c r="CV38" s="4">
        <f t="shared" ref="CV38:CV47" si="79">+CU38/CT38</f>
        <v>0.62870747077985001</v>
      </c>
      <c r="CW38" s="3">
        <v>417840515000</v>
      </c>
      <c r="CX38" s="1">
        <v>321860807045</v>
      </c>
      <c r="CY38" s="4">
        <f t="shared" ref="CY38:CY47" si="80">+CX38/CW38</f>
        <v>0.77029583176011551</v>
      </c>
      <c r="CZ38" s="3">
        <v>417840515000</v>
      </c>
      <c r="DA38" s="1">
        <v>344308385179</v>
      </c>
      <c r="DB38" s="4">
        <f t="shared" ref="DB38:DB47" si="81">+DA38/CZ38</f>
        <v>0.8240186693695799</v>
      </c>
      <c r="DC38" s="3">
        <v>417840515000</v>
      </c>
      <c r="DD38" s="1">
        <v>497060275646</v>
      </c>
      <c r="DE38" s="1">
        <v>489386432851</v>
      </c>
      <c r="DF38" s="122">
        <f t="shared" ref="DF38:DF47" si="82">+DE38/DD38</f>
        <v>0.98456154480454761</v>
      </c>
      <c r="DG38" s="1">
        <v>446655405769</v>
      </c>
      <c r="DH38" s="4">
        <f t="shared" si="32"/>
        <v>0.89859404915934638</v>
      </c>
      <c r="DI38" s="82">
        <v>403348707000</v>
      </c>
      <c r="DJ38" s="82">
        <f t="shared" si="33"/>
        <v>17000000000</v>
      </c>
      <c r="DK38" s="82">
        <v>420348707000</v>
      </c>
      <c r="DL38" s="31">
        <v>420348707000</v>
      </c>
      <c r="DM38" s="31">
        <v>420348707000</v>
      </c>
      <c r="DN38" s="31">
        <v>19725004050</v>
      </c>
      <c r="DO38" s="417">
        <v>4.6925335373994619E-2</v>
      </c>
      <c r="DP38" s="31">
        <v>1198663868</v>
      </c>
      <c r="DQ38" s="62">
        <f t="shared" si="34"/>
        <v>2.8515940409446767E-3</v>
      </c>
      <c r="DR38" s="31">
        <v>420348707000</v>
      </c>
      <c r="DS38" s="31">
        <v>420348707000</v>
      </c>
      <c r="DT38" s="31">
        <v>39520684001</v>
      </c>
      <c r="DU38" s="417">
        <f t="shared" si="35"/>
        <v>9.4018807106738642E-2</v>
      </c>
      <c r="DV38" s="31">
        <v>3139582671</v>
      </c>
      <c r="DW38" s="62">
        <f t="shared" si="36"/>
        <v>7.4689956664955315E-3</v>
      </c>
      <c r="DX38" s="31">
        <v>420348707000</v>
      </c>
      <c r="DY38" s="31">
        <v>420348707000</v>
      </c>
      <c r="DZ38" s="31">
        <v>51488107769</v>
      </c>
      <c r="EA38" s="417">
        <f t="shared" si="37"/>
        <v>0.1224890356781804</v>
      </c>
      <c r="EB38" s="31">
        <v>11445533892</v>
      </c>
      <c r="EC38" s="62">
        <f t="shared" ref="EC38:EC47" si="83">+EB38/DY38</f>
        <v>2.7228664443114368E-2</v>
      </c>
      <c r="ED38" s="31">
        <v>420348707000</v>
      </c>
      <c r="EE38" s="31">
        <v>420348707000</v>
      </c>
      <c r="EF38" s="31">
        <v>61935664297</v>
      </c>
      <c r="EG38" s="417">
        <f t="shared" ref="EG38:EG47" si="84">+EF38/EE38</f>
        <v>0.1473435347024869</v>
      </c>
      <c r="EH38" s="31">
        <v>22769362698</v>
      </c>
      <c r="EI38" s="62">
        <f t="shared" ref="EI38:EI47" si="85">+EH38/EE38</f>
        <v>5.4167795258616078E-2</v>
      </c>
      <c r="EJ38" s="31">
        <v>420348707000</v>
      </c>
      <c r="EK38" s="31">
        <v>420348707000</v>
      </c>
      <c r="EL38" s="31">
        <v>113915679348</v>
      </c>
      <c r="EM38" s="417">
        <f t="shared" ref="EM38:EM47" si="86">+EL38/EK38</f>
        <v>0.27100280660075876</v>
      </c>
      <c r="EN38" s="31">
        <v>76843888948</v>
      </c>
      <c r="EO38" s="62">
        <f t="shared" ref="EO38:EO47" si="87">+EN38/EK38</f>
        <v>0.18280986159426915</v>
      </c>
      <c r="EP38" s="31">
        <v>420348707000</v>
      </c>
      <c r="EQ38" s="31">
        <v>420348707000</v>
      </c>
      <c r="ER38" s="31">
        <v>131343503371</v>
      </c>
      <c r="ES38" s="417">
        <f t="shared" ref="ES38:ES47" si="88">+ER38/EQ38</f>
        <v>0.31246320301158914</v>
      </c>
      <c r="ET38" s="31">
        <v>96670943843</v>
      </c>
      <c r="EU38" s="62">
        <f t="shared" ref="EU38:EU47" si="89">+ET38/EQ38</f>
        <v>0.22997797360418668</v>
      </c>
      <c r="EV38" s="418">
        <v>420348707000</v>
      </c>
      <c r="EW38" s="418">
        <v>420348707000</v>
      </c>
      <c r="EX38" s="418">
        <v>173681118065</v>
      </c>
      <c r="EY38" s="417">
        <f t="shared" ref="EY38:EY47" si="90">+EX38/EW38</f>
        <v>0.4131834240779525</v>
      </c>
      <c r="EZ38" s="418">
        <v>126142517396</v>
      </c>
      <c r="FA38" s="62">
        <f t="shared" ref="FA38:FA47" si="91">+EZ38/EW38</f>
        <v>0.3000901758358448</v>
      </c>
      <c r="FB38" s="418">
        <v>420348707000</v>
      </c>
      <c r="FC38" s="418">
        <v>420348707000</v>
      </c>
      <c r="FD38" s="418">
        <v>202691958786</v>
      </c>
      <c r="FE38" s="417">
        <f t="shared" ref="FE38:FE47" si="92">+FD38/FC38</f>
        <v>0.48219955339603315</v>
      </c>
      <c r="FF38" s="418">
        <v>147576614955</v>
      </c>
      <c r="FG38" s="62">
        <f t="shared" ref="FG38:FG47" si="93">+FF38/FC38</f>
        <v>0.35108140574106728</v>
      </c>
      <c r="FH38" s="418">
        <v>420348707000</v>
      </c>
      <c r="FI38" s="418">
        <v>470647866351</v>
      </c>
      <c r="FJ38" s="418">
        <v>247707993803</v>
      </c>
      <c r="FK38" s="417">
        <v>0.52631279458146785</v>
      </c>
      <c r="FL38" s="418">
        <v>176719761302</v>
      </c>
      <c r="FM38" s="62">
        <v>0.10901314857918931</v>
      </c>
      <c r="FN38" s="82">
        <v>826325329000</v>
      </c>
      <c r="FO38" s="82">
        <f>+FO39+FO40</f>
        <v>-2000000000</v>
      </c>
      <c r="FP38" s="386">
        <f>+FP39+FP40+FP41</f>
        <v>824325329000</v>
      </c>
      <c r="FQ38" s="418">
        <v>420348707000</v>
      </c>
      <c r="FR38" s="418">
        <v>482755084693</v>
      </c>
      <c r="FS38" s="418">
        <v>268462227529</v>
      </c>
      <c r="FT38" s="417">
        <v>0.55610440167548736</v>
      </c>
      <c r="FU38" s="418">
        <v>220553510468</v>
      </c>
      <c r="FV38" s="62">
        <v>0.45686418944350904</v>
      </c>
      <c r="FW38" s="418">
        <v>420348707000</v>
      </c>
      <c r="FX38" s="418">
        <v>482755084693</v>
      </c>
      <c r="FY38" s="418">
        <v>323199286649</v>
      </c>
      <c r="FZ38" s="417">
        <v>0.6694891403464619</v>
      </c>
      <c r="GA38" s="418">
        <v>274290621627</v>
      </c>
      <c r="GB38" s="62">
        <v>0.56817759216649266</v>
      </c>
      <c r="GC38" s="339">
        <v>420348707000</v>
      </c>
      <c r="GD38" s="339">
        <v>468462189569</v>
      </c>
      <c r="GE38" s="339">
        <v>453655621506</v>
      </c>
      <c r="GF38" s="122">
        <v>0.9683932483929546</v>
      </c>
      <c r="GG38" s="339">
        <v>393502080643</v>
      </c>
      <c r="GH38" s="4">
        <v>0.83998685359224901</v>
      </c>
      <c r="GI38" s="339">
        <v>824325329000</v>
      </c>
      <c r="GJ38" s="339">
        <v>824325329000</v>
      </c>
      <c r="GK38" s="339">
        <v>109763551223</v>
      </c>
      <c r="GL38" s="122">
        <v>0.13315562116252769</v>
      </c>
      <c r="GM38" s="339">
        <v>937556130</v>
      </c>
      <c r="GN38" s="4">
        <v>1.1373617878967298E-3</v>
      </c>
      <c r="GO38" s="339">
        <v>824325329000</v>
      </c>
      <c r="GP38" s="339">
        <v>824325329000</v>
      </c>
      <c r="GQ38" s="339">
        <v>245139577878</v>
      </c>
      <c r="GR38" s="122">
        <f t="shared" si="49"/>
        <v>0.29738207629187141</v>
      </c>
      <c r="GS38" s="339">
        <v>178622031006</v>
      </c>
      <c r="GT38" s="4">
        <v>1.1373617878967298E-3</v>
      </c>
      <c r="GU38" s="339">
        <v>824325329000</v>
      </c>
      <c r="GV38" s="339">
        <v>824325329000</v>
      </c>
      <c r="GW38" s="339">
        <v>263902664726</v>
      </c>
      <c r="GX38" s="122">
        <v>0.32014382603788705</v>
      </c>
      <c r="GY38" s="339">
        <v>192123782714</v>
      </c>
      <c r="GZ38" s="4">
        <v>0.23306791136342725</v>
      </c>
      <c r="HA38" s="339">
        <v>824325329000</v>
      </c>
      <c r="HB38" s="339">
        <v>824325329000</v>
      </c>
      <c r="HC38" s="339">
        <v>297369623182</v>
      </c>
      <c r="HD38" s="122">
        <v>0.36074303763387089</v>
      </c>
      <c r="HE38" s="339">
        <v>230697362446</v>
      </c>
      <c r="HF38" s="4">
        <v>0.27986203302264412</v>
      </c>
      <c r="HG38" s="339">
        <v>824325329000</v>
      </c>
      <c r="HH38" s="339">
        <v>824325329000</v>
      </c>
      <c r="HI38" s="339">
        <v>363005315371</v>
      </c>
      <c r="HJ38" s="122">
        <v>0.44036656717969175</v>
      </c>
      <c r="HK38" s="339">
        <v>295141749620</v>
      </c>
      <c r="HL38" s="4">
        <v>0.35804037463951321</v>
      </c>
      <c r="HM38" s="339">
        <v>824325329000</v>
      </c>
      <c r="HN38" s="339">
        <v>824325329000</v>
      </c>
      <c r="HO38" s="339">
        <v>477758527346</v>
      </c>
      <c r="HP38" s="122">
        <v>0.57957521204107021</v>
      </c>
      <c r="HQ38" s="339">
        <v>403305877310</v>
      </c>
      <c r="HR38" s="4">
        <v>0.48925571388089667</v>
      </c>
      <c r="HS38" s="15">
        <f t="shared" si="0"/>
        <v>0</v>
      </c>
      <c r="HT38" s="15">
        <f t="shared" si="50"/>
        <v>0</v>
      </c>
    </row>
    <row r="39" spans="1:228" ht="14.25" customHeight="1" x14ac:dyDescent="0.35">
      <c r="A39" s="9" t="s">
        <v>76</v>
      </c>
      <c r="B39" s="26"/>
      <c r="C39" s="53"/>
      <c r="D39" s="27"/>
      <c r="E39" s="26"/>
      <c r="F39" s="53"/>
      <c r="G39" s="27"/>
      <c r="H39" s="26"/>
      <c r="I39" s="53"/>
      <c r="J39" s="27"/>
      <c r="K39" s="26"/>
      <c r="L39" s="53"/>
      <c r="M39" s="27"/>
      <c r="N39" s="26"/>
      <c r="O39" s="53"/>
      <c r="P39" s="27"/>
      <c r="Q39" s="26">
        <v>5212770026</v>
      </c>
      <c r="R39" s="53">
        <v>4855501893.96</v>
      </c>
      <c r="S39" s="27">
        <v>0.9314629016323307</v>
      </c>
      <c r="T39" s="26">
        <v>5681410010</v>
      </c>
      <c r="U39" s="53">
        <v>5508229114</v>
      </c>
      <c r="V39" s="27">
        <v>0.96951797252879479</v>
      </c>
      <c r="W39" s="26">
        <v>7626692000</v>
      </c>
      <c r="X39" s="53">
        <v>7235942473</v>
      </c>
      <c r="Y39" s="27">
        <v>0.94876552940645831</v>
      </c>
      <c r="Z39" s="26">
        <v>10467714011</v>
      </c>
      <c r="AA39" s="53">
        <v>9937441113</v>
      </c>
      <c r="AB39" s="27">
        <v>0.9493420533420418</v>
      </c>
      <c r="AC39" s="26">
        <v>11649113333</v>
      </c>
      <c r="AD39" s="53">
        <v>11151537717</v>
      </c>
      <c r="AE39" s="27">
        <v>0.95728639581602737</v>
      </c>
      <c r="AF39" s="26">
        <v>12936540000</v>
      </c>
      <c r="AG39" s="6">
        <v>12936540000</v>
      </c>
      <c r="AH39" s="6">
        <v>11826043419</v>
      </c>
      <c r="AI39" s="38">
        <f t="shared" si="6"/>
        <v>0.91415814576385956</v>
      </c>
      <c r="AJ39" s="6">
        <v>11253970387</v>
      </c>
      <c r="AK39" s="38">
        <f t="shared" si="7"/>
        <v>0.869936659029385</v>
      </c>
      <c r="AL39" s="5">
        <v>12784705000</v>
      </c>
      <c r="AM39" s="6">
        <v>12784705000</v>
      </c>
      <c r="AN39" s="6">
        <v>11049706452</v>
      </c>
      <c r="AO39" s="38">
        <f t="shared" si="8"/>
        <v>0.86429107687662721</v>
      </c>
      <c r="AP39" s="6">
        <v>10666934942</v>
      </c>
      <c r="AQ39" s="38">
        <f t="shared" si="9"/>
        <v>0.83435127693599498</v>
      </c>
      <c r="AR39" s="5">
        <v>13368399000</v>
      </c>
      <c r="AS39" s="6">
        <v>13368399000</v>
      </c>
      <c r="AT39" s="6">
        <v>12770690405</v>
      </c>
      <c r="AU39" s="38">
        <f t="shared" si="10"/>
        <v>0.95528944079242395</v>
      </c>
      <c r="AV39" s="6">
        <v>12245561387</v>
      </c>
      <c r="AW39" s="38">
        <f t="shared" si="11"/>
        <v>0.9160080714975668</v>
      </c>
      <c r="AX39" s="5">
        <v>13908918000</v>
      </c>
      <c r="AY39" s="6">
        <v>13908918000</v>
      </c>
      <c r="AZ39" s="6">
        <v>13654306473</v>
      </c>
      <c r="BA39" s="38">
        <f t="shared" si="12"/>
        <v>0.98169436853391467</v>
      </c>
      <c r="BB39" s="6">
        <v>12782841524</v>
      </c>
      <c r="BC39" s="38">
        <f t="shared" si="13"/>
        <v>0.91903924690619354</v>
      </c>
      <c r="BD39" s="5">
        <v>15289280000</v>
      </c>
      <c r="BE39" s="6">
        <v>15289280000</v>
      </c>
      <c r="BF39" s="6">
        <v>13680639827</v>
      </c>
      <c r="BG39" s="38">
        <f t="shared" si="14"/>
        <v>0.89478640112549446</v>
      </c>
      <c r="BH39" s="6">
        <v>12701764119</v>
      </c>
      <c r="BI39" s="38">
        <f t="shared" si="15"/>
        <v>0.83076273827152092</v>
      </c>
      <c r="BJ39" s="5">
        <v>12740386000</v>
      </c>
      <c r="BK39" s="6">
        <v>12740386000</v>
      </c>
      <c r="BL39" s="6">
        <v>11690731177</v>
      </c>
      <c r="BM39" s="38">
        <f t="shared" si="16"/>
        <v>0.91761200775235541</v>
      </c>
      <c r="BN39" s="6">
        <v>10895808214</v>
      </c>
      <c r="BO39" s="38">
        <f t="shared" si="17"/>
        <v>0.85521806121101829</v>
      </c>
      <c r="BP39" s="5">
        <v>18954471000</v>
      </c>
      <c r="BQ39" s="6">
        <v>18799471000</v>
      </c>
      <c r="BR39" s="6">
        <v>14186848878</v>
      </c>
      <c r="BS39" s="38">
        <f t="shared" si="18"/>
        <v>0.75464085547939086</v>
      </c>
      <c r="BT39" s="6">
        <v>13850482392</v>
      </c>
      <c r="BU39" s="38">
        <f t="shared" si="19"/>
        <v>0.73674851765775751</v>
      </c>
      <c r="BV39" s="5">
        <v>19908007000</v>
      </c>
      <c r="BW39" s="6">
        <v>19908007000</v>
      </c>
      <c r="BX39" s="6">
        <v>19227635856</v>
      </c>
      <c r="BY39" s="38">
        <f t="shared" si="20"/>
        <v>0.96582424629446839</v>
      </c>
      <c r="BZ39" s="6">
        <v>18999892390</v>
      </c>
      <c r="CA39" s="38">
        <f t="shared" si="21"/>
        <v>0.95438445395362781</v>
      </c>
      <c r="CB39" s="5">
        <v>21371078000</v>
      </c>
      <c r="CC39" s="6">
        <v>21371078000</v>
      </c>
      <c r="CD39" s="6">
        <v>19920650838</v>
      </c>
      <c r="CE39" s="38">
        <f t="shared" si="75"/>
        <v>0.93213130558973212</v>
      </c>
      <c r="CF39" s="6">
        <v>19446026542</v>
      </c>
      <c r="CG39" s="7">
        <f t="shared" si="23"/>
        <v>0.90992258518732649</v>
      </c>
      <c r="CH39" s="5">
        <v>21194509000</v>
      </c>
      <c r="CI39" s="6">
        <v>21194509000</v>
      </c>
      <c r="CJ39" s="6">
        <v>20904510439</v>
      </c>
      <c r="CK39" s="38">
        <f t="shared" si="76"/>
        <v>0.98631727864042518</v>
      </c>
      <c r="CL39" s="6">
        <v>20415094562</v>
      </c>
      <c r="CM39" s="7">
        <f t="shared" si="25"/>
        <v>0.96322564311350645</v>
      </c>
      <c r="CN39" s="5">
        <v>21349462000</v>
      </c>
      <c r="CO39" s="6">
        <v>21349462000</v>
      </c>
      <c r="CP39" s="6">
        <v>20759882589</v>
      </c>
      <c r="CQ39" s="38">
        <f t="shared" si="77"/>
        <v>0.97238434340874724</v>
      </c>
      <c r="CR39" s="6">
        <v>20326349717</v>
      </c>
      <c r="CS39" s="7">
        <f t="shared" si="27"/>
        <v>0.95207784238310078</v>
      </c>
      <c r="CT39" s="5">
        <v>25950500000</v>
      </c>
      <c r="CU39" s="6">
        <v>16703272023</v>
      </c>
      <c r="CV39" s="7">
        <f t="shared" si="79"/>
        <v>0.64365896699485559</v>
      </c>
      <c r="CW39" s="5">
        <v>25950500000</v>
      </c>
      <c r="CX39" s="6">
        <v>18004592645</v>
      </c>
      <c r="CY39" s="7">
        <f t="shared" si="80"/>
        <v>0.69380523092040614</v>
      </c>
      <c r="CZ39" s="5">
        <v>25950500000</v>
      </c>
      <c r="DA39" s="6">
        <v>19312761929</v>
      </c>
      <c r="DB39" s="7">
        <f t="shared" si="81"/>
        <v>0.74421540737172698</v>
      </c>
      <c r="DC39" s="5">
        <v>25950500000</v>
      </c>
      <c r="DD39" s="6">
        <v>25950500000</v>
      </c>
      <c r="DE39" s="6">
        <v>23145935631</v>
      </c>
      <c r="DF39" s="38">
        <f t="shared" si="82"/>
        <v>0.89192638411591296</v>
      </c>
      <c r="DG39" s="6">
        <v>22622774844</v>
      </c>
      <c r="DH39" s="7">
        <f t="shared" si="32"/>
        <v>0.87176643394154252</v>
      </c>
      <c r="DI39" s="41">
        <v>43179765000</v>
      </c>
      <c r="DJ39" s="82">
        <f t="shared" si="33"/>
        <v>0</v>
      </c>
      <c r="DK39" s="81">
        <v>43179765000</v>
      </c>
      <c r="DL39" s="6">
        <v>43179765000</v>
      </c>
      <c r="DM39" s="6">
        <v>43179765000</v>
      </c>
      <c r="DN39" s="6">
        <v>3399966766</v>
      </c>
      <c r="DO39" s="38">
        <v>7.8739816346846722E-2</v>
      </c>
      <c r="DP39" s="6">
        <v>1131318068</v>
      </c>
      <c r="DQ39" s="7">
        <f t="shared" si="34"/>
        <v>2.6200190482741165E-2</v>
      </c>
      <c r="DR39" s="6">
        <v>43179765000</v>
      </c>
      <c r="DS39" s="6">
        <v>43179765000</v>
      </c>
      <c r="DT39" s="6">
        <v>5828835977</v>
      </c>
      <c r="DU39" s="38">
        <f t="shared" si="35"/>
        <v>0.1349899884123964</v>
      </c>
      <c r="DV39" s="6">
        <v>2987862074</v>
      </c>
      <c r="DW39" s="7">
        <f t="shared" si="36"/>
        <v>6.9195885480154887E-2</v>
      </c>
      <c r="DX39" s="6">
        <v>43179765000</v>
      </c>
      <c r="DY39" s="6">
        <v>43179765000</v>
      </c>
      <c r="DZ39" s="6">
        <v>7684594906</v>
      </c>
      <c r="EA39" s="38">
        <f t="shared" si="37"/>
        <v>0.17796750181479681</v>
      </c>
      <c r="EB39" s="6">
        <v>4847489876</v>
      </c>
      <c r="EC39" s="7">
        <f t="shared" si="83"/>
        <v>0.11226299809644634</v>
      </c>
      <c r="ED39" s="6">
        <v>43179765000</v>
      </c>
      <c r="EE39" s="6">
        <v>43179765000</v>
      </c>
      <c r="EF39" s="6">
        <v>9318455219</v>
      </c>
      <c r="EG39" s="38">
        <f t="shared" si="84"/>
        <v>0.21580606608211045</v>
      </c>
      <c r="EH39" s="6">
        <v>6750557547</v>
      </c>
      <c r="EI39" s="7">
        <f t="shared" si="85"/>
        <v>0.15633613446020375</v>
      </c>
      <c r="EJ39" s="6">
        <v>43179765000</v>
      </c>
      <c r="EK39" s="6">
        <v>43179765000</v>
      </c>
      <c r="EL39" s="6">
        <v>11734808805</v>
      </c>
      <c r="EM39" s="38">
        <f t="shared" si="86"/>
        <v>0.2717663888397725</v>
      </c>
      <c r="EN39" s="6">
        <v>8889824046</v>
      </c>
      <c r="EO39" s="7">
        <f t="shared" si="87"/>
        <v>0.20587939850992704</v>
      </c>
      <c r="EP39" s="6">
        <v>43179765000</v>
      </c>
      <c r="EQ39" s="6">
        <v>43179765000</v>
      </c>
      <c r="ER39" s="6">
        <v>14257790698</v>
      </c>
      <c r="ES39" s="38">
        <f t="shared" si="88"/>
        <v>0.33019611612059491</v>
      </c>
      <c r="ET39" s="6">
        <v>11788935619</v>
      </c>
      <c r="EU39" s="7">
        <f t="shared" si="89"/>
        <v>0.27301991150252902</v>
      </c>
      <c r="EV39" s="340">
        <v>43179765000</v>
      </c>
      <c r="EW39" s="340">
        <v>43179765000</v>
      </c>
      <c r="EX39" s="340">
        <v>15851876333</v>
      </c>
      <c r="EY39" s="38">
        <f t="shared" si="90"/>
        <v>0.36711353878373354</v>
      </c>
      <c r="EZ39" s="340">
        <v>13679426004</v>
      </c>
      <c r="FA39" s="7">
        <f t="shared" si="91"/>
        <v>0.31680177055155351</v>
      </c>
      <c r="FB39" s="340">
        <v>43179765000</v>
      </c>
      <c r="FC39" s="340">
        <v>43179765000</v>
      </c>
      <c r="FD39" s="340">
        <v>17891251332</v>
      </c>
      <c r="FE39" s="38">
        <f t="shared" si="92"/>
        <v>0.4143434159958953</v>
      </c>
      <c r="FF39" s="340">
        <v>15549930286</v>
      </c>
      <c r="FG39" s="7">
        <f t="shared" si="93"/>
        <v>0.36012077152342076</v>
      </c>
      <c r="FH39" s="340">
        <v>43179765000</v>
      </c>
      <c r="FI39" s="340">
        <v>43179765000</v>
      </c>
      <c r="FJ39" s="340">
        <v>19371709960</v>
      </c>
      <c r="FK39" s="38">
        <v>0.44862935127136516</v>
      </c>
      <c r="FL39" s="340">
        <v>17666582453</v>
      </c>
      <c r="FM39" s="7">
        <v>0.40914031035138798</v>
      </c>
      <c r="FN39" s="41">
        <v>30922402000</v>
      </c>
      <c r="FO39" s="81"/>
      <c r="FP39" s="387">
        <v>30922402000</v>
      </c>
      <c r="FQ39" s="340">
        <v>43179765000</v>
      </c>
      <c r="FR39" s="340">
        <v>43179765000</v>
      </c>
      <c r="FS39" s="340">
        <v>21140799029</v>
      </c>
      <c r="FT39" s="38">
        <v>0.48959967774257224</v>
      </c>
      <c r="FU39" s="340">
        <v>19430047891</v>
      </c>
      <c r="FV39" s="7">
        <v>0.44998039917540078</v>
      </c>
      <c r="FW39" s="340">
        <v>43179765000</v>
      </c>
      <c r="FX39" s="340">
        <v>43179765000</v>
      </c>
      <c r="FY39" s="340">
        <v>22693965207</v>
      </c>
      <c r="FZ39" s="38">
        <v>0.52556944686938434</v>
      </c>
      <c r="GA39" s="340">
        <v>21355713455</v>
      </c>
      <c r="GB39" s="7">
        <v>0.49457688005018091</v>
      </c>
      <c r="GC39" s="340">
        <v>43179765000</v>
      </c>
      <c r="GD39" s="340">
        <v>28886869876</v>
      </c>
      <c r="GE39" s="340">
        <v>27436362866</v>
      </c>
      <c r="GF39" s="38">
        <v>0.94978663260413965</v>
      </c>
      <c r="GG39" s="340">
        <v>26587181333</v>
      </c>
      <c r="GH39" s="7">
        <v>0.92038983272082919</v>
      </c>
      <c r="GI39" s="340">
        <v>30922402000</v>
      </c>
      <c r="GJ39" s="340">
        <v>30922402000</v>
      </c>
      <c r="GK39" s="340">
        <v>1241411516</v>
      </c>
      <c r="GL39" s="38">
        <v>4.0146024749306342E-2</v>
      </c>
      <c r="GM39" s="340">
        <v>927920830</v>
      </c>
      <c r="GN39" s="7">
        <v>3.0008044976583641E-2</v>
      </c>
      <c r="GO39" s="340">
        <v>30922402000</v>
      </c>
      <c r="GP39" s="340">
        <v>30922402000</v>
      </c>
      <c r="GQ39" s="340">
        <v>3796987524</v>
      </c>
      <c r="GR39" s="38">
        <f t="shared" si="49"/>
        <v>0.12279083377804868</v>
      </c>
      <c r="GS39" s="340">
        <v>2545900966</v>
      </c>
      <c r="GT39" s="7">
        <v>3.0008044976583641E-2</v>
      </c>
      <c r="GU39" s="340">
        <v>30922402000</v>
      </c>
      <c r="GV39" s="340">
        <v>30922402000</v>
      </c>
      <c r="GW39" s="340">
        <v>5266546259</v>
      </c>
      <c r="GX39" s="38">
        <v>0.17031491470164575</v>
      </c>
      <c r="GY39" s="340">
        <v>4257065982</v>
      </c>
      <c r="GZ39" s="7">
        <v>0.13766931760346432</v>
      </c>
      <c r="HA39" s="340">
        <v>30922402000</v>
      </c>
      <c r="HB39" s="340">
        <v>30922402000</v>
      </c>
      <c r="HC39" s="340">
        <v>7400404770</v>
      </c>
      <c r="HD39" s="38">
        <v>0.23932179557073219</v>
      </c>
      <c r="HE39" s="340">
        <v>6145114590</v>
      </c>
      <c r="HF39" s="7">
        <v>0.19872694850807515</v>
      </c>
      <c r="HG39" s="340">
        <v>30922402000</v>
      </c>
      <c r="HH39" s="340">
        <v>30922402000</v>
      </c>
      <c r="HI39" s="340">
        <v>9540917867</v>
      </c>
      <c r="HJ39" s="38">
        <v>0.30854387919153242</v>
      </c>
      <c r="HK39" s="340">
        <v>8260676819</v>
      </c>
      <c r="HL39" s="7">
        <v>0.26714214565220384</v>
      </c>
      <c r="HM39" s="340">
        <v>30922402000</v>
      </c>
      <c r="HN39" s="340">
        <v>30922402000</v>
      </c>
      <c r="HO39" s="340">
        <v>12844052504</v>
      </c>
      <c r="HP39" s="38">
        <v>0.41536399740227165</v>
      </c>
      <c r="HQ39" s="340">
        <v>11333087130</v>
      </c>
      <c r="HR39" s="7">
        <v>0.36650086658856579</v>
      </c>
      <c r="HS39" s="15">
        <f t="shared" si="0"/>
        <v>0</v>
      </c>
      <c r="HT39" s="15">
        <f t="shared" si="50"/>
        <v>0</v>
      </c>
    </row>
    <row r="40" spans="1:228" ht="14.25" customHeight="1" x14ac:dyDescent="0.35">
      <c r="A40" s="9" t="s">
        <v>78</v>
      </c>
      <c r="B40" s="26"/>
      <c r="C40" s="53"/>
      <c r="D40" s="27"/>
      <c r="E40" s="26"/>
      <c r="F40" s="53"/>
      <c r="G40" s="27"/>
      <c r="H40" s="26"/>
      <c r="I40" s="53"/>
      <c r="J40" s="27"/>
      <c r="K40" s="26"/>
      <c r="L40" s="53"/>
      <c r="M40" s="27"/>
      <c r="N40" s="26"/>
      <c r="O40" s="53"/>
      <c r="P40" s="27"/>
      <c r="Q40" s="26">
        <v>14280911009</v>
      </c>
      <c r="R40" s="53">
        <v>14080394191</v>
      </c>
      <c r="S40" s="27">
        <v>0.98595910177763646</v>
      </c>
      <c r="T40" s="26">
        <v>24124662000</v>
      </c>
      <c r="U40" s="53">
        <v>18268115277</v>
      </c>
      <c r="V40" s="27">
        <v>0.7572381854303285</v>
      </c>
      <c r="W40" s="26">
        <v>116325668000</v>
      </c>
      <c r="X40" s="53">
        <v>108368287379</v>
      </c>
      <c r="Y40" s="27">
        <v>0.93159394003222062</v>
      </c>
      <c r="Z40" s="26">
        <v>154148360589</v>
      </c>
      <c r="AA40" s="53">
        <v>154040262518</v>
      </c>
      <c r="AB40" s="27">
        <v>0.99929874005414676</v>
      </c>
      <c r="AC40" s="26">
        <v>150419731774</v>
      </c>
      <c r="AD40" s="53">
        <v>120703893383</v>
      </c>
      <c r="AE40" s="27">
        <v>0.80244720529320623</v>
      </c>
      <c r="AF40" s="26">
        <v>124745000000</v>
      </c>
      <c r="AG40" s="6">
        <v>122821118352</v>
      </c>
      <c r="AH40" s="6">
        <v>112214201066</v>
      </c>
      <c r="AI40" s="38">
        <f t="shared" si="6"/>
        <v>0.91363930382394798</v>
      </c>
      <c r="AJ40" s="6">
        <v>89709163692</v>
      </c>
      <c r="AK40" s="38">
        <f t="shared" si="7"/>
        <v>0.73040503860987027</v>
      </c>
      <c r="AL40" s="5">
        <v>262622997000</v>
      </c>
      <c r="AM40" s="6">
        <v>225363490000</v>
      </c>
      <c r="AN40" s="6">
        <v>207670597289</v>
      </c>
      <c r="AO40" s="38">
        <f t="shared" si="8"/>
        <v>0.92149175223102908</v>
      </c>
      <c r="AP40" s="6">
        <v>156534285267</v>
      </c>
      <c r="AQ40" s="38">
        <f t="shared" si="9"/>
        <v>0.69458582340466946</v>
      </c>
      <c r="AR40" s="5">
        <v>172432696000</v>
      </c>
      <c r="AS40" s="6">
        <v>172432696000</v>
      </c>
      <c r="AT40" s="6">
        <v>170073388005</v>
      </c>
      <c r="AU40" s="38">
        <f t="shared" si="10"/>
        <v>0.98631751373301035</v>
      </c>
      <c r="AV40" s="6">
        <v>139069273965</v>
      </c>
      <c r="AW40" s="38">
        <f t="shared" si="11"/>
        <v>0.80651336545245456</v>
      </c>
      <c r="AX40" s="5">
        <v>186716692000</v>
      </c>
      <c r="AY40" s="6">
        <v>186716692000</v>
      </c>
      <c r="AZ40" s="6">
        <v>167352177197</v>
      </c>
      <c r="BA40" s="38">
        <f t="shared" si="12"/>
        <v>0.89628932156210217</v>
      </c>
      <c r="BB40" s="6">
        <v>105404457870</v>
      </c>
      <c r="BC40" s="38">
        <f t="shared" si="13"/>
        <v>0.56451545248027424</v>
      </c>
      <c r="BD40" s="5">
        <v>117538987000</v>
      </c>
      <c r="BE40" s="6">
        <v>117538987000</v>
      </c>
      <c r="BF40" s="6">
        <v>106770039995</v>
      </c>
      <c r="BG40" s="38">
        <f t="shared" si="14"/>
        <v>0.90837978716798029</v>
      </c>
      <c r="BH40" s="6">
        <v>85323913544</v>
      </c>
      <c r="BI40" s="38">
        <f t="shared" si="15"/>
        <v>0.72592010295273346</v>
      </c>
      <c r="BJ40" s="5">
        <v>215752087000</v>
      </c>
      <c r="BK40" s="6">
        <v>152846112117</v>
      </c>
      <c r="BL40" s="6">
        <v>113193784885</v>
      </c>
      <c r="BM40" s="38">
        <f t="shared" si="16"/>
        <v>0.74057353057402531</v>
      </c>
      <c r="BN40" s="6">
        <v>76506010978</v>
      </c>
      <c r="BO40" s="38">
        <f t="shared" si="17"/>
        <v>0.50054273490081647</v>
      </c>
      <c r="BP40" s="5">
        <v>146640573000</v>
      </c>
      <c r="BQ40" s="6">
        <v>146091573000</v>
      </c>
      <c r="BR40" s="6">
        <v>133705460236</v>
      </c>
      <c r="BS40" s="38">
        <f t="shared" si="18"/>
        <v>0.91521678828114195</v>
      </c>
      <c r="BT40" s="6">
        <v>102847459972</v>
      </c>
      <c r="BU40" s="38">
        <f t="shared" si="19"/>
        <v>0.70399310418815186</v>
      </c>
      <c r="BV40" s="5">
        <v>157062778000</v>
      </c>
      <c r="BW40" s="6">
        <v>157099581212</v>
      </c>
      <c r="BX40" s="6">
        <v>132479555887</v>
      </c>
      <c r="BY40" s="38">
        <f t="shared" si="20"/>
        <v>0.84328395317759508</v>
      </c>
      <c r="BZ40" s="6">
        <v>104647757625</v>
      </c>
      <c r="CA40" s="38">
        <f t="shared" si="21"/>
        <v>0.66612372113062335</v>
      </c>
      <c r="CB40" s="5">
        <v>87465735000</v>
      </c>
      <c r="CC40" s="6">
        <v>108394539379</v>
      </c>
      <c r="CD40" s="6">
        <v>103478912180</v>
      </c>
      <c r="CE40" s="38">
        <f t="shared" si="75"/>
        <v>0.95465060115424649</v>
      </c>
      <c r="CF40" s="6">
        <v>84015072978</v>
      </c>
      <c r="CG40" s="7">
        <f t="shared" si="23"/>
        <v>0.7750858434320429</v>
      </c>
      <c r="CH40" s="5">
        <v>152661000000</v>
      </c>
      <c r="CI40" s="6">
        <v>261643000000</v>
      </c>
      <c r="CJ40" s="6">
        <v>258814024411</v>
      </c>
      <c r="CK40" s="38">
        <f t="shared" si="76"/>
        <v>0.98918765039003531</v>
      </c>
      <c r="CL40" s="6">
        <v>213196264829</v>
      </c>
      <c r="CM40" s="7">
        <f t="shared" si="25"/>
        <v>0.81483649411220638</v>
      </c>
      <c r="CN40" s="5">
        <v>207808752000</v>
      </c>
      <c r="CO40" s="6">
        <v>247016360000</v>
      </c>
      <c r="CP40" s="6">
        <v>246700661836</v>
      </c>
      <c r="CQ40" s="38">
        <f t="shared" si="77"/>
        <v>0.99872195443249179</v>
      </c>
      <c r="CR40" s="6">
        <v>169972234043</v>
      </c>
      <c r="CS40" s="7">
        <f t="shared" si="27"/>
        <v>0.68810112027802528</v>
      </c>
      <c r="CT40" s="5">
        <v>210620669000</v>
      </c>
      <c r="CU40" s="6">
        <v>155876662397</v>
      </c>
      <c r="CV40" s="7">
        <f t="shared" si="79"/>
        <v>0.74008245789495619</v>
      </c>
      <c r="CW40" s="5">
        <v>210620669000</v>
      </c>
      <c r="CX40" s="6">
        <v>185453106448</v>
      </c>
      <c r="CY40" s="7">
        <f t="shared" si="80"/>
        <v>0.88050763169876745</v>
      </c>
      <c r="CZ40" s="5">
        <v>210620669000</v>
      </c>
      <c r="DA40" s="6">
        <v>188101706218</v>
      </c>
      <c r="DB40" s="7">
        <f t="shared" si="81"/>
        <v>0.89308284467560972</v>
      </c>
      <c r="DC40" s="5">
        <v>210620669000</v>
      </c>
      <c r="DD40" s="6">
        <v>290620669000</v>
      </c>
      <c r="DE40" s="6">
        <v>285756222159</v>
      </c>
      <c r="DF40" s="38">
        <f t="shared" si="82"/>
        <v>0.98326186895881107</v>
      </c>
      <c r="DG40" s="6">
        <v>246548355864</v>
      </c>
      <c r="DH40" s="7">
        <f t="shared" si="32"/>
        <v>0.84835107121716802</v>
      </c>
      <c r="DI40" s="81">
        <v>132158531000</v>
      </c>
      <c r="DJ40" s="82">
        <f t="shared" si="33"/>
        <v>17000000000</v>
      </c>
      <c r="DK40" s="81">
        <v>149158531000</v>
      </c>
      <c r="DL40" s="53">
        <v>149158531000</v>
      </c>
      <c r="DM40" s="53">
        <v>149158531000</v>
      </c>
      <c r="DN40" s="53">
        <v>16325037284</v>
      </c>
      <c r="DO40" s="123">
        <v>0.10944756008625481</v>
      </c>
      <c r="DP40" s="53">
        <v>67345800</v>
      </c>
      <c r="DQ40" s="27">
        <f t="shared" si="34"/>
        <v>4.5150484889127794E-4</v>
      </c>
      <c r="DR40" s="53">
        <v>149158531000</v>
      </c>
      <c r="DS40" s="53">
        <v>149158531000</v>
      </c>
      <c r="DT40" s="53">
        <v>31994952721</v>
      </c>
      <c r="DU40" s="123">
        <f t="shared" si="35"/>
        <v>0.21450300231905609</v>
      </c>
      <c r="DV40" s="53">
        <v>151720597</v>
      </c>
      <c r="DW40" s="27">
        <f t="shared" si="36"/>
        <v>1.0171767982885269E-3</v>
      </c>
      <c r="DX40" s="53">
        <v>149158531000</v>
      </c>
      <c r="DY40" s="53">
        <v>149158531000</v>
      </c>
      <c r="DZ40" s="53">
        <v>38998655197</v>
      </c>
      <c r="EA40" s="123">
        <f t="shared" si="37"/>
        <v>0.26145775863802251</v>
      </c>
      <c r="EB40" s="53">
        <v>1793186350</v>
      </c>
      <c r="EC40" s="27">
        <f t="shared" si="83"/>
        <v>1.2022016695779875E-2</v>
      </c>
      <c r="ED40" s="53">
        <v>149158531000</v>
      </c>
      <c r="EE40" s="53">
        <v>149158531000</v>
      </c>
      <c r="EF40" s="53">
        <v>43607471350</v>
      </c>
      <c r="EG40" s="123">
        <f t="shared" si="84"/>
        <v>0.29235653540996592</v>
      </c>
      <c r="EH40" s="53">
        <v>7009067423</v>
      </c>
      <c r="EI40" s="27">
        <f t="shared" si="85"/>
        <v>4.6990724405833684E-2</v>
      </c>
      <c r="EJ40" s="53">
        <v>149158531000</v>
      </c>
      <c r="EK40" s="53">
        <v>149158531000</v>
      </c>
      <c r="EL40" s="53">
        <v>47885388683</v>
      </c>
      <c r="EM40" s="123">
        <f t="shared" si="86"/>
        <v>0.3210368750748826</v>
      </c>
      <c r="EN40" s="53">
        <v>13658583042</v>
      </c>
      <c r="EO40" s="27">
        <f t="shared" si="87"/>
        <v>9.1570914183916177E-2</v>
      </c>
      <c r="EP40" s="53">
        <v>149158531000</v>
      </c>
      <c r="EQ40" s="53">
        <v>149158531000</v>
      </c>
      <c r="ER40" s="53">
        <v>47885388683</v>
      </c>
      <c r="ES40" s="123">
        <f t="shared" si="88"/>
        <v>0.3210368750748826</v>
      </c>
      <c r="ET40" s="53">
        <v>19494475659</v>
      </c>
      <c r="EU40" s="27">
        <f t="shared" si="89"/>
        <v>0.13069635057615309</v>
      </c>
      <c r="EV40" s="341">
        <v>149158531000</v>
      </c>
      <c r="EW40" s="341">
        <v>149158531000</v>
      </c>
      <c r="EX40" s="341">
        <v>70442546166</v>
      </c>
      <c r="EY40" s="123">
        <f t="shared" si="90"/>
        <v>0.47226629072929122</v>
      </c>
      <c r="EZ40" s="341">
        <v>25076395826</v>
      </c>
      <c r="FA40" s="27">
        <f t="shared" si="91"/>
        <v>0.16811908549836818</v>
      </c>
      <c r="FB40" s="341">
        <v>149158531000</v>
      </c>
      <c r="FC40" s="341">
        <v>149158531000</v>
      </c>
      <c r="FD40" s="341">
        <v>81009132093</v>
      </c>
      <c r="FE40" s="123">
        <f t="shared" si="92"/>
        <v>0.5431076020251232</v>
      </c>
      <c r="FF40" s="341">
        <v>28235109308</v>
      </c>
      <c r="FG40" s="27">
        <f t="shared" si="93"/>
        <v>0.18929597334261761</v>
      </c>
      <c r="FH40" s="341">
        <v>149158531000</v>
      </c>
      <c r="FI40" s="341">
        <v>194457690351</v>
      </c>
      <c r="FJ40" s="341">
        <v>93706076526</v>
      </c>
      <c r="FK40" s="123">
        <v>0.48188413817349507</v>
      </c>
      <c r="FL40" s="341">
        <v>33640223330</v>
      </c>
      <c r="FM40" s="27">
        <v>0.1729950781029988</v>
      </c>
      <c r="FN40" s="81">
        <v>553375905000</v>
      </c>
      <c r="FO40" s="384">
        <f t="shared" ref="FO40:FO44" si="94">+FP40-FN40</f>
        <v>-2000000000</v>
      </c>
      <c r="FP40" s="387">
        <f>553375905000-2000000000</f>
        <v>551375905000</v>
      </c>
      <c r="FQ40" s="341">
        <v>149158531000</v>
      </c>
      <c r="FR40" s="341">
        <v>194457690351</v>
      </c>
      <c r="FS40" s="341">
        <v>94667987391</v>
      </c>
      <c r="FT40" s="123">
        <v>0.48683077136276998</v>
      </c>
      <c r="FU40" s="341">
        <v>48470021468</v>
      </c>
      <c r="FV40" s="27">
        <v>0.24925741625600226</v>
      </c>
      <c r="FW40" s="341">
        <v>149158531000</v>
      </c>
      <c r="FX40" s="341">
        <v>194457690351</v>
      </c>
      <c r="FY40" s="341">
        <v>126259033601</v>
      </c>
      <c r="FZ40" s="123">
        <v>0.64928794213846686</v>
      </c>
      <c r="GA40" s="341">
        <v>80361024334</v>
      </c>
      <c r="GB40" s="27">
        <v>0.41325711618268607</v>
      </c>
      <c r="GC40" s="340">
        <v>149158531000</v>
      </c>
      <c r="GD40" s="340">
        <v>194457690351</v>
      </c>
      <c r="GE40" s="340">
        <v>183229145124</v>
      </c>
      <c r="GF40" s="38">
        <v>0.94225712952399954</v>
      </c>
      <c r="GG40" s="340">
        <v>123924785794</v>
      </c>
      <c r="GH40" s="7">
        <v>0.63728405685737244</v>
      </c>
      <c r="GI40" s="340">
        <v>551375905000</v>
      </c>
      <c r="GJ40" s="340">
        <v>551375905000</v>
      </c>
      <c r="GK40" s="340">
        <v>108522139707</v>
      </c>
      <c r="GL40" s="38">
        <v>0.19682060591131562</v>
      </c>
      <c r="GM40" s="340">
        <v>9635300</v>
      </c>
      <c r="GN40" s="7">
        <v>1.7475010990913723E-5</v>
      </c>
      <c r="GO40" s="340">
        <v>551375905000</v>
      </c>
      <c r="GP40" s="340">
        <v>551375905000</v>
      </c>
      <c r="GQ40" s="340">
        <v>241342590354</v>
      </c>
      <c r="GR40" s="38">
        <f t="shared" si="49"/>
        <v>0.4377097152150673</v>
      </c>
      <c r="GS40" s="340">
        <v>176076130040</v>
      </c>
      <c r="GT40" s="7">
        <v>1.7475010990913723E-5</v>
      </c>
      <c r="GU40" s="340">
        <v>551375905000</v>
      </c>
      <c r="GV40" s="340">
        <v>551375905000</v>
      </c>
      <c r="GW40" s="340">
        <v>256005947972</v>
      </c>
      <c r="GX40" s="38">
        <v>0.46430383636731459</v>
      </c>
      <c r="GY40" s="340">
        <v>185236546237</v>
      </c>
      <c r="GZ40" s="7">
        <v>0.33595328442399019</v>
      </c>
      <c r="HA40" s="340">
        <v>551375905000</v>
      </c>
      <c r="HB40" s="340">
        <v>551375905000</v>
      </c>
      <c r="HC40" s="340">
        <v>263155989574</v>
      </c>
      <c r="HD40" s="38">
        <v>0.47727147158162453</v>
      </c>
      <c r="HE40" s="340">
        <v>197739019018</v>
      </c>
      <c r="HF40" s="7">
        <v>0.2830242241543936</v>
      </c>
      <c r="HG40" s="340">
        <v>551375905000</v>
      </c>
      <c r="HH40" s="340">
        <v>551375905000</v>
      </c>
      <c r="HI40" s="340">
        <v>297258464854</v>
      </c>
      <c r="HJ40" s="38">
        <v>0.53912124588396726</v>
      </c>
      <c r="HK40" s="340">
        <v>236778719527</v>
      </c>
      <c r="HL40" s="7">
        <v>0.42943247497730247</v>
      </c>
      <c r="HM40" s="340">
        <v>551375905000</v>
      </c>
      <c r="HN40" s="340">
        <v>551375905000</v>
      </c>
      <c r="HO40" s="340">
        <v>396386136232</v>
      </c>
      <c r="HP40" s="38">
        <v>0.71890362389339446</v>
      </c>
      <c r="HQ40" s="340">
        <v>324467217205</v>
      </c>
      <c r="HR40" s="7">
        <v>0.58846825598046404</v>
      </c>
      <c r="HS40" s="15">
        <f t="shared" si="0"/>
        <v>0</v>
      </c>
      <c r="HT40" s="15">
        <f t="shared" si="50"/>
        <v>0</v>
      </c>
    </row>
    <row r="41" spans="1:228" ht="14.25" customHeight="1" x14ac:dyDescent="0.35">
      <c r="A41" s="9" t="s">
        <v>80</v>
      </c>
      <c r="B41" s="26"/>
      <c r="C41" s="53"/>
      <c r="D41" s="27"/>
      <c r="E41" s="26"/>
      <c r="F41" s="53"/>
      <c r="G41" s="27"/>
      <c r="H41" s="26"/>
      <c r="I41" s="53"/>
      <c r="J41" s="27"/>
      <c r="K41" s="26"/>
      <c r="L41" s="53"/>
      <c r="M41" s="27"/>
      <c r="N41" s="26"/>
      <c r="O41" s="53"/>
      <c r="P41" s="27"/>
      <c r="Q41" s="26"/>
      <c r="R41" s="53"/>
      <c r="S41" s="27"/>
      <c r="T41" s="26"/>
      <c r="U41" s="53"/>
      <c r="V41" s="27"/>
      <c r="W41" s="26"/>
      <c r="X41" s="53"/>
      <c r="Y41" s="27"/>
      <c r="Z41" s="26"/>
      <c r="AA41" s="53"/>
      <c r="AB41" s="27"/>
      <c r="AC41" s="26"/>
      <c r="AD41" s="53"/>
      <c r="AE41" s="27"/>
      <c r="AF41" s="26"/>
      <c r="AG41" s="6"/>
      <c r="AH41" s="6"/>
      <c r="AI41" s="38"/>
      <c r="AJ41" s="6"/>
      <c r="AK41" s="38"/>
      <c r="AL41" s="5"/>
      <c r="AM41" s="6"/>
      <c r="AN41" s="6"/>
      <c r="AO41" s="38"/>
      <c r="AP41" s="6"/>
      <c r="AQ41" s="38"/>
      <c r="AR41" s="5"/>
      <c r="AS41" s="6"/>
      <c r="AT41" s="6"/>
      <c r="AU41" s="38"/>
      <c r="AV41" s="6"/>
      <c r="AW41" s="38"/>
      <c r="AX41" s="5"/>
      <c r="AY41" s="6"/>
      <c r="AZ41" s="6"/>
      <c r="BA41" s="38"/>
      <c r="BB41" s="6"/>
      <c r="BC41" s="38"/>
      <c r="BD41" s="5"/>
      <c r="BE41" s="6"/>
      <c r="BF41" s="6"/>
      <c r="BG41" s="38"/>
      <c r="BH41" s="6"/>
      <c r="BI41" s="38"/>
      <c r="BJ41" s="5"/>
      <c r="BK41" s="6"/>
      <c r="BL41" s="6"/>
      <c r="BM41" s="38"/>
      <c r="BN41" s="6"/>
      <c r="BO41" s="38"/>
      <c r="BP41" s="5"/>
      <c r="BQ41" s="6"/>
      <c r="BR41" s="6"/>
      <c r="BS41" s="38"/>
      <c r="BT41" s="6"/>
      <c r="BU41" s="38"/>
      <c r="BV41" s="5"/>
      <c r="BW41" s="6"/>
      <c r="BX41" s="6"/>
      <c r="BY41" s="38"/>
      <c r="BZ41" s="6"/>
      <c r="CA41" s="38"/>
      <c r="CB41" s="5"/>
      <c r="CC41" s="6"/>
      <c r="CD41" s="6"/>
      <c r="CE41" s="38"/>
      <c r="CF41" s="6"/>
      <c r="CG41" s="7" t="s">
        <v>103</v>
      </c>
      <c r="CH41" s="5">
        <v>179155153000</v>
      </c>
      <c r="CI41" s="6">
        <v>179155153000</v>
      </c>
      <c r="CJ41" s="6">
        <v>179155153000</v>
      </c>
      <c r="CK41" s="38">
        <f t="shared" si="76"/>
        <v>1</v>
      </c>
      <c r="CL41" s="6">
        <v>179155153000</v>
      </c>
      <c r="CM41" s="7">
        <f t="shared" si="25"/>
        <v>1</v>
      </c>
      <c r="CN41" s="5">
        <v>185381251000</v>
      </c>
      <c r="CO41" s="6">
        <v>182507617830</v>
      </c>
      <c r="CP41" s="6">
        <v>181085033608</v>
      </c>
      <c r="CQ41" s="38">
        <f t="shared" si="77"/>
        <v>0.99220534332257249</v>
      </c>
      <c r="CR41" s="6">
        <v>181085033608</v>
      </c>
      <c r="CS41" s="7">
        <f t="shared" si="27"/>
        <v>0.99220534332257249</v>
      </c>
      <c r="CT41" s="5">
        <v>181269346000</v>
      </c>
      <c r="CU41" s="6">
        <v>90119518955</v>
      </c>
      <c r="CV41" s="7">
        <f t="shared" si="79"/>
        <v>0.49715807412357521</v>
      </c>
      <c r="CW41" s="5">
        <v>181269346000</v>
      </c>
      <c r="CX41" s="6">
        <v>118403107952</v>
      </c>
      <c r="CY41" s="7">
        <f t="shared" si="80"/>
        <v>0.65318880751078567</v>
      </c>
      <c r="CZ41" s="5">
        <v>181269346000</v>
      </c>
      <c r="DA41" s="6">
        <v>136893917032</v>
      </c>
      <c r="DB41" s="7">
        <f t="shared" si="81"/>
        <v>0.75519617658906324</v>
      </c>
      <c r="DC41" s="5">
        <v>181269346000</v>
      </c>
      <c r="DD41" s="6">
        <v>180489106646</v>
      </c>
      <c r="DE41" s="6">
        <v>180484275061</v>
      </c>
      <c r="DF41" s="38">
        <f t="shared" si="82"/>
        <v>0.99997323060050669</v>
      </c>
      <c r="DG41" s="6">
        <v>177484275061</v>
      </c>
      <c r="DH41" s="7">
        <f t="shared" si="32"/>
        <v>0.98335172886143485</v>
      </c>
      <c r="DI41" s="41">
        <v>228010411000</v>
      </c>
      <c r="DJ41" s="82">
        <f t="shared" si="33"/>
        <v>0</v>
      </c>
      <c r="DK41" s="81">
        <v>228010411000</v>
      </c>
      <c r="DL41" s="6">
        <v>228010411000</v>
      </c>
      <c r="DM41" s="6">
        <v>228010411000</v>
      </c>
      <c r="DN41" s="6">
        <v>0</v>
      </c>
      <c r="DO41" s="38">
        <v>0</v>
      </c>
      <c r="DP41" s="6">
        <v>0</v>
      </c>
      <c r="DQ41" s="7">
        <f t="shared" si="34"/>
        <v>0</v>
      </c>
      <c r="DR41" s="6">
        <v>228010411000</v>
      </c>
      <c r="DS41" s="6">
        <v>228010411000</v>
      </c>
      <c r="DT41" s="6">
        <v>1696895303</v>
      </c>
      <c r="DU41" s="38">
        <f t="shared" si="35"/>
        <v>7.4421834317030377E-3</v>
      </c>
      <c r="DV41" s="6">
        <v>0</v>
      </c>
      <c r="DW41" s="7">
        <f t="shared" si="36"/>
        <v>0</v>
      </c>
      <c r="DX41" s="6">
        <v>228010411000</v>
      </c>
      <c r="DY41" s="6">
        <v>228010411000</v>
      </c>
      <c r="DZ41" s="6">
        <v>4804857666</v>
      </c>
      <c r="EA41" s="38">
        <f t="shared" si="37"/>
        <v>2.1072974891484231E-2</v>
      </c>
      <c r="EB41" s="6">
        <v>4804857666</v>
      </c>
      <c r="EC41" s="7">
        <f t="shared" si="83"/>
        <v>2.1072974891484231E-2</v>
      </c>
      <c r="ED41" s="6">
        <v>228010411000</v>
      </c>
      <c r="EE41" s="6">
        <v>228010411000</v>
      </c>
      <c r="EF41" s="6">
        <v>9009737728</v>
      </c>
      <c r="EG41" s="38">
        <f t="shared" si="84"/>
        <v>3.9514589217594979E-2</v>
      </c>
      <c r="EH41" s="6">
        <v>9009737728</v>
      </c>
      <c r="EI41" s="7">
        <f t="shared" si="85"/>
        <v>3.9514589217594979E-2</v>
      </c>
      <c r="EJ41" s="6">
        <v>228010411000</v>
      </c>
      <c r="EK41" s="6">
        <v>228010411000</v>
      </c>
      <c r="EL41" s="6">
        <v>54295481860</v>
      </c>
      <c r="EM41" s="38">
        <f t="shared" si="86"/>
        <v>0.23812720490206038</v>
      </c>
      <c r="EN41" s="6">
        <v>54295481860</v>
      </c>
      <c r="EO41" s="7">
        <f t="shared" si="87"/>
        <v>0.23812720490206038</v>
      </c>
      <c r="EP41" s="6">
        <v>228010411000</v>
      </c>
      <c r="EQ41" s="6">
        <v>228010411000</v>
      </c>
      <c r="ER41" s="6">
        <v>69200323990</v>
      </c>
      <c r="ES41" s="38">
        <f t="shared" si="88"/>
        <v>0.30349633460377384</v>
      </c>
      <c r="ET41" s="6">
        <v>65387532565</v>
      </c>
      <c r="EU41" s="7">
        <f t="shared" si="89"/>
        <v>0.28677432876080383</v>
      </c>
      <c r="EV41" s="340">
        <v>228010411000</v>
      </c>
      <c r="EW41" s="340">
        <v>228010411000</v>
      </c>
      <c r="EX41" s="340">
        <v>87386695566</v>
      </c>
      <c r="EY41" s="38">
        <f t="shared" si="90"/>
        <v>0.38325748014199229</v>
      </c>
      <c r="EZ41" s="340">
        <v>87386695566</v>
      </c>
      <c r="FA41" s="7">
        <f t="shared" si="91"/>
        <v>0.38325748014199229</v>
      </c>
      <c r="FB41" s="340">
        <v>228010411000</v>
      </c>
      <c r="FC41" s="340">
        <v>228010411000</v>
      </c>
      <c r="FD41" s="340">
        <v>103791575361</v>
      </c>
      <c r="FE41" s="38">
        <f t="shared" si="92"/>
        <v>0.45520542200592762</v>
      </c>
      <c r="FF41" s="340">
        <v>103791575361</v>
      </c>
      <c r="FG41" s="7">
        <f t="shared" si="93"/>
        <v>0.45520542200592762</v>
      </c>
      <c r="FH41" s="340">
        <v>228010411000</v>
      </c>
      <c r="FI41" s="340">
        <v>233010411000</v>
      </c>
      <c r="FJ41" s="340">
        <v>134630207317</v>
      </c>
      <c r="FK41" s="38">
        <v>0.57778623169331267</v>
      </c>
      <c r="FL41" s="340">
        <v>125412955519</v>
      </c>
      <c r="FM41" s="7">
        <v>0</v>
      </c>
      <c r="FN41" s="41">
        <v>242027022000</v>
      </c>
      <c r="FO41" s="81"/>
      <c r="FP41" s="387">
        <v>242027022000</v>
      </c>
      <c r="FQ41" s="340">
        <v>228010411000</v>
      </c>
      <c r="FR41" s="340">
        <v>245117629342</v>
      </c>
      <c r="FS41" s="340">
        <v>152653441109</v>
      </c>
      <c r="FT41" s="38">
        <v>0.62277626264086672</v>
      </c>
      <c r="FU41" s="340">
        <v>152653441109</v>
      </c>
      <c r="FV41" s="7">
        <v>0.62277626264086672</v>
      </c>
      <c r="FW41" s="340">
        <v>228010411000</v>
      </c>
      <c r="FX41" s="340">
        <v>245117629342</v>
      </c>
      <c r="FY41" s="340">
        <v>174246287841</v>
      </c>
      <c r="FZ41" s="38">
        <v>0.71086803633321338</v>
      </c>
      <c r="GA41" s="340">
        <v>172573883838</v>
      </c>
      <c r="GB41" s="7">
        <v>0.70404517333682493</v>
      </c>
      <c r="GC41" s="340">
        <v>228010411000</v>
      </c>
      <c r="GD41" s="340">
        <v>245117629342</v>
      </c>
      <c r="GE41" s="340">
        <v>242990113516</v>
      </c>
      <c r="GF41" s="38">
        <v>0.99132042916818686</v>
      </c>
      <c r="GG41" s="340">
        <v>242990113516</v>
      </c>
      <c r="GH41" s="7">
        <v>0.99132042916818686</v>
      </c>
      <c r="GI41" s="340">
        <v>242027022000</v>
      </c>
      <c r="GJ41" s="340">
        <v>242027022000</v>
      </c>
      <c r="GK41" s="340">
        <v>0</v>
      </c>
      <c r="GL41" s="38">
        <v>0</v>
      </c>
      <c r="GM41" s="340">
        <v>0</v>
      </c>
      <c r="GN41" s="7">
        <v>0</v>
      </c>
      <c r="GO41" s="340">
        <v>242027022000</v>
      </c>
      <c r="GP41" s="340">
        <v>242027022000</v>
      </c>
      <c r="GQ41" s="340">
        <v>0</v>
      </c>
      <c r="GR41" s="38">
        <f t="shared" si="49"/>
        <v>0</v>
      </c>
      <c r="GS41" s="340">
        <v>0</v>
      </c>
      <c r="GT41" s="7">
        <v>0</v>
      </c>
      <c r="GU41" s="340">
        <v>242027022000</v>
      </c>
      <c r="GV41" s="340">
        <v>242027022000</v>
      </c>
      <c r="GW41" s="340">
        <v>2630170495</v>
      </c>
      <c r="GX41" s="38">
        <v>1.0867259669046376E-2</v>
      </c>
      <c r="GY41" s="340">
        <v>2630170495</v>
      </c>
      <c r="GZ41" s="7">
        <v>1.0867259669046376E-2</v>
      </c>
      <c r="HA41" s="340">
        <v>242027022000</v>
      </c>
      <c r="HB41" s="340">
        <v>242027022000</v>
      </c>
      <c r="HC41" s="340">
        <v>26813228838</v>
      </c>
      <c r="HD41" s="38">
        <v>0.11078609576909143</v>
      </c>
      <c r="HE41" s="340">
        <v>26813228838</v>
      </c>
      <c r="HF41" s="7">
        <v>0</v>
      </c>
      <c r="HG41" s="340">
        <v>242027022000</v>
      </c>
      <c r="HH41" s="340">
        <v>242027022000</v>
      </c>
      <c r="HI41" s="340">
        <v>56205932650</v>
      </c>
      <c r="HJ41" s="38">
        <v>0.23222998897205785</v>
      </c>
      <c r="HK41" s="340">
        <v>50102353274</v>
      </c>
      <c r="HL41" s="7">
        <v>0.20701140252843336</v>
      </c>
      <c r="HM41" s="340">
        <v>242027022000</v>
      </c>
      <c r="HN41" s="340">
        <v>242027022000</v>
      </c>
      <c r="HO41" s="340">
        <v>68528338610</v>
      </c>
      <c r="HP41" s="38">
        <v>0.28314333682129095</v>
      </c>
      <c r="HQ41" s="340">
        <v>67505572975</v>
      </c>
      <c r="HR41" s="7">
        <v>0.2789175044057684</v>
      </c>
      <c r="HS41" s="15">
        <f t="shared" si="0"/>
        <v>0</v>
      </c>
      <c r="HT41" s="15">
        <f t="shared" si="50"/>
        <v>0</v>
      </c>
    </row>
    <row r="42" spans="1:228" ht="14.25" customHeight="1" x14ac:dyDescent="0.35">
      <c r="A42" s="8" t="s">
        <v>36</v>
      </c>
      <c r="B42" s="32"/>
      <c r="C42" s="31"/>
      <c r="D42" s="62"/>
      <c r="E42" s="32"/>
      <c r="F42" s="31"/>
      <c r="G42" s="62"/>
      <c r="H42" s="32"/>
      <c r="I42" s="31"/>
      <c r="J42" s="62"/>
      <c r="K42" s="32"/>
      <c r="L42" s="31"/>
      <c r="M42" s="62"/>
      <c r="N42" s="32"/>
      <c r="O42" s="31"/>
      <c r="P42" s="62"/>
      <c r="Q42" s="32">
        <v>48608820754</v>
      </c>
      <c r="R42" s="31">
        <v>47773987565.300003</v>
      </c>
      <c r="S42" s="62">
        <v>0.98282547949630528</v>
      </c>
      <c r="T42" s="32">
        <v>24506029660</v>
      </c>
      <c r="U42" s="31">
        <v>24134652560.470001</v>
      </c>
      <c r="V42" s="62">
        <v>0.98484548069668831</v>
      </c>
      <c r="W42" s="32">
        <v>38935017809</v>
      </c>
      <c r="X42" s="31">
        <v>38141501060</v>
      </c>
      <c r="Y42" s="62">
        <v>0.97961945842961518</v>
      </c>
      <c r="Z42" s="32">
        <v>29524335570</v>
      </c>
      <c r="AA42" s="31">
        <v>29443414622</v>
      </c>
      <c r="AB42" s="62">
        <v>0.99725917801577135</v>
      </c>
      <c r="AC42" s="32">
        <v>36161309066</v>
      </c>
      <c r="AD42" s="31">
        <v>35613212192</v>
      </c>
      <c r="AE42" s="62">
        <v>0.98484300242008282</v>
      </c>
      <c r="AF42" s="32">
        <v>37404723000</v>
      </c>
      <c r="AG42" s="1">
        <v>34644289276</v>
      </c>
      <c r="AH42" s="1">
        <v>33785564850</v>
      </c>
      <c r="AI42" s="122">
        <f t="shared" si="6"/>
        <v>0.97521310311321974</v>
      </c>
      <c r="AJ42" s="1">
        <v>31050872728</v>
      </c>
      <c r="AK42" s="122">
        <f t="shared" si="7"/>
        <v>0.89627679992588682</v>
      </c>
      <c r="AL42" s="3">
        <v>72075397000</v>
      </c>
      <c r="AM42" s="1">
        <v>62176396999</v>
      </c>
      <c r="AN42" s="1">
        <v>60303440913</v>
      </c>
      <c r="AO42" s="122">
        <f t="shared" si="8"/>
        <v>0.96987673496053295</v>
      </c>
      <c r="AP42" s="1">
        <v>57583501801</v>
      </c>
      <c r="AQ42" s="122">
        <f t="shared" si="9"/>
        <v>0.92613121023925093</v>
      </c>
      <c r="AR42" s="3">
        <v>65951453000</v>
      </c>
      <c r="AS42" s="1">
        <v>65051453000</v>
      </c>
      <c r="AT42" s="1">
        <v>56192918005</v>
      </c>
      <c r="AU42" s="122">
        <f t="shared" si="10"/>
        <v>0.86382264213222104</v>
      </c>
      <c r="AV42" s="1">
        <v>54099155468</v>
      </c>
      <c r="AW42" s="122">
        <f t="shared" si="11"/>
        <v>0.83163638893661607</v>
      </c>
      <c r="AX42" s="3">
        <v>67622892000</v>
      </c>
      <c r="AY42" s="1">
        <v>66132668214</v>
      </c>
      <c r="AZ42" s="1">
        <v>62718799562</v>
      </c>
      <c r="BA42" s="122">
        <f t="shared" si="12"/>
        <v>0.94837848306750616</v>
      </c>
      <c r="BB42" s="1">
        <v>56519798845</v>
      </c>
      <c r="BC42" s="122">
        <f t="shared" si="13"/>
        <v>0.85464265046900079</v>
      </c>
      <c r="BD42" s="3">
        <v>65824278000</v>
      </c>
      <c r="BE42" s="1">
        <v>65824278000</v>
      </c>
      <c r="BF42" s="1">
        <v>62778720164</v>
      </c>
      <c r="BG42" s="122">
        <f t="shared" si="14"/>
        <v>0.95373199785039797</v>
      </c>
      <c r="BH42" s="1">
        <v>58848956093</v>
      </c>
      <c r="BI42" s="122">
        <f t="shared" si="15"/>
        <v>0.89403116723893272</v>
      </c>
      <c r="BJ42" s="3">
        <v>71340146000</v>
      </c>
      <c r="BK42" s="1">
        <v>79587705797</v>
      </c>
      <c r="BL42" s="1">
        <v>77063117117</v>
      </c>
      <c r="BM42" s="122">
        <f t="shared" si="16"/>
        <v>0.96827916253247293</v>
      </c>
      <c r="BN42" s="1">
        <v>68663375077</v>
      </c>
      <c r="BO42" s="122">
        <f t="shared" si="17"/>
        <v>0.86273846430673484</v>
      </c>
      <c r="BP42" s="3">
        <v>138229711000</v>
      </c>
      <c r="BQ42" s="1">
        <v>143659733751</v>
      </c>
      <c r="BR42" s="1">
        <v>140768122935</v>
      </c>
      <c r="BS42" s="122">
        <f t="shared" si="18"/>
        <v>0.97987180721765832</v>
      </c>
      <c r="BT42" s="1">
        <v>129870818292</v>
      </c>
      <c r="BU42" s="122">
        <f t="shared" si="19"/>
        <v>0.90401683826798807</v>
      </c>
      <c r="BV42" s="3">
        <v>198543492000</v>
      </c>
      <c r="BW42" s="1">
        <v>201731926877</v>
      </c>
      <c r="BX42" s="1">
        <v>197673080768</v>
      </c>
      <c r="BY42" s="122">
        <f t="shared" si="20"/>
        <v>0.97988000128767538</v>
      </c>
      <c r="BZ42" s="1">
        <v>100920075823</v>
      </c>
      <c r="CA42" s="122">
        <f t="shared" si="21"/>
        <v>0.50026823907022411</v>
      </c>
      <c r="CB42" s="3">
        <v>138649603000</v>
      </c>
      <c r="CC42" s="1">
        <v>118426829316</v>
      </c>
      <c r="CD42" s="1">
        <v>107439093722</v>
      </c>
      <c r="CE42" s="122">
        <f t="shared" ref="CE42:CE73" si="95">+CD42/CC42</f>
        <v>0.90721920313613003</v>
      </c>
      <c r="CF42" s="1">
        <v>98495598280</v>
      </c>
      <c r="CG42" s="4">
        <f t="shared" si="23"/>
        <v>0.83170003662922354</v>
      </c>
      <c r="CH42" s="3">
        <v>147992655000</v>
      </c>
      <c r="CI42" s="1">
        <v>167208959731</v>
      </c>
      <c r="CJ42" s="1">
        <v>135142367759</v>
      </c>
      <c r="CK42" s="122">
        <f t="shared" si="76"/>
        <v>0.80822443950618661</v>
      </c>
      <c r="CL42" s="1">
        <v>127124183631</v>
      </c>
      <c r="CM42" s="4">
        <f t="shared" si="25"/>
        <v>0.76027136246474469</v>
      </c>
      <c r="CN42" s="3">
        <v>181287632000</v>
      </c>
      <c r="CO42" s="1">
        <v>203497435885</v>
      </c>
      <c r="CP42" s="1">
        <v>185534840988</v>
      </c>
      <c r="CQ42" s="122">
        <f t="shared" si="77"/>
        <v>0.91173060820701946</v>
      </c>
      <c r="CR42" s="1">
        <v>172250508865</v>
      </c>
      <c r="CS42" s="4">
        <f t="shared" si="27"/>
        <v>0.84645051234130442</v>
      </c>
      <c r="CT42" s="3">
        <v>257435468164</v>
      </c>
      <c r="CU42" s="1">
        <v>196235449384</v>
      </c>
      <c r="CV42" s="4">
        <f t="shared" si="79"/>
        <v>0.76227044697270563</v>
      </c>
      <c r="CW42" s="3">
        <v>257941342368</v>
      </c>
      <c r="CX42" s="1">
        <v>219230816959</v>
      </c>
      <c r="CY42" s="4">
        <f t="shared" si="80"/>
        <v>0.8499250835340213</v>
      </c>
      <c r="CZ42" s="3">
        <v>257941342368</v>
      </c>
      <c r="DA42" s="1">
        <v>229717768911</v>
      </c>
      <c r="DB42" s="4">
        <f t="shared" si="81"/>
        <v>0.8905814275528815</v>
      </c>
      <c r="DC42" s="3">
        <v>213208146000</v>
      </c>
      <c r="DD42" s="1">
        <v>257931419814</v>
      </c>
      <c r="DE42" s="1">
        <v>250919787396</v>
      </c>
      <c r="DF42" s="122">
        <f t="shared" si="82"/>
        <v>0.97281590423122455</v>
      </c>
      <c r="DG42" s="1">
        <v>209018217602</v>
      </c>
      <c r="DH42" s="4">
        <f t="shared" si="32"/>
        <v>0.81036353675999462</v>
      </c>
      <c r="DI42" s="82">
        <v>238216696000</v>
      </c>
      <c r="DJ42" s="82">
        <f t="shared" si="33"/>
        <v>0</v>
      </c>
      <c r="DK42" s="82">
        <v>238216696000</v>
      </c>
      <c r="DL42" s="31">
        <v>238216696000</v>
      </c>
      <c r="DM42" s="31">
        <v>238216696000</v>
      </c>
      <c r="DN42" s="31">
        <v>15436580950</v>
      </c>
      <c r="DO42" s="417">
        <v>6.4800583708876563E-2</v>
      </c>
      <c r="DP42" s="31">
        <v>5791064239</v>
      </c>
      <c r="DQ42" s="62">
        <f t="shared" si="34"/>
        <v>2.4310068673775914E-2</v>
      </c>
      <c r="DR42" s="31">
        <v>238216696000</v>
      </c>
      <c r="DS42" s="31">
        <v>238216696000</v>
      </c>
      <c r="DT42" s="31">
        <v>20368262023</v>
      </c>
      <c r="DU42" s="417">
        <f t="shared" si="35"/>
        <v>8.5503083390091175E-2</v>
      </c>
      <c r="DV42" s="31">
        <v>7958459591</v>
      </c>
      <c r="DW42" s="62">
        <f t="shared" si="36"/>
        <v>3.3408487837477185E-2</v>
      </c>
      <c r="DX42" s="31">
        <v>238216696000</v>
      </c>
      <c r="DY42" s="31">
        <v>238216696000</v>
      </c>
      <c r="DZ42" s="31">
        <v>36324529590</v>
      </c>
      <c r="EA42" s="417">
        <f t="shared" si="37"/>
        <v>0.15248523802042827</v>
      </c>
      <c r="EB42" s="31">
        <v>13829595839</v>
      </c>
      <c r="EC42" s="62">
        <f t="shared" si="83"/>
        <v>5.8054687480847272E-2</v>
      </c>
      <c r="ED42" s="31">
        <v>238216696000</v>
      </c>
      <c r="EE42" s="31">
        <v>238216696000</v>
      </c>
      <c r="EF42" s="31">
        <v>60925866776</v>
      </c>
      <c r="EG42" s="417">
        <f t="shared" si="84"/>
        <v>0.25575817228192937</v>
      </c>
      <c r="EH42" s="31">
        <v>28866818282</v>
      </c>
      <c r="EI42" s="62">
        <f t="shared" si="85"/>
        <v>0.12117882065663441</v>
      </c>
      <c r="EJ42" s="31">
        <v>238216696000</v>
      </c>
      <c r="EK42" s="31">
        <v>237263209076</v>
      </c>
      <c r="EL42" s="31">
        <v>126623275148</v>
      </c>
      <c r="EM42" s="417">
        <f t="shared" si="86"/>
        <v>0.53368272156952956</v>
      </c>
      <c r="EN42" s="31">
        <v>42214351505</v>
      </c>
      <c r="EO42" s="62">
        <f t="shared" si="87"/>
        <v>0.17792202874352056</v>
      </c>
      <c r="EP42" s="31">
        <v>238216696000</v>
      </c>
      <c r="EQ42" s="31">
        <v>237263209076</v>
      </c>
      <c r="ER42" s="31">
        <v>130343729539</v>
      </c>
      <c r="ES42" s="417">
        <f t="shared" si="88"/>
        <v>0.5493634265784898</v>
      </c>
      <c r="ET42" s="31">
        <v>70203440932</v>
      </c>
      <c r="EU42" s="62">
        <f t="shared" si="89"/>
        <v>0.29588844054415736</v>
      </c>
      <c r="EV42" s="418">
        <v>238216696000</v>
      </c>
      <c r="EW42" s="418">
        <v>237263209076</v>
      </c>
      <c r="EX42" s="418">
        <v>144709937011</v>
      </c>
      <c r="EY42" s="417">
        <f t="shared" si="90"/>
        <v>0.60991309008488803</v>
      </c>
      <c r="EZ42" s="418">
        <v>79075620721</v>
      </c>
      <c r="FA42" s="62">
        <f t="shared" si="91"/>
        <v>0.33328226921043858</v>
      </c>
      <c r="FB42" s="418">
        <v>238216696000</v>
      </c>
      <c r="FC42" s="418">
        <v>241638455133</v>
      </c>
      <c r="FD42" s="418">
        <v>151378274251</v>
      </c>
      <c r="FE42" s="417">
        <f t="shared" si="92"/>
        <v>0.62646599096853195</v>
      </c>
      <c r="FF42" s="418">
        <v>97246250720</v>
      </c>
      <c r="FG42" s="62">
        <f t="shared" si="93"/>
        <v>0.40244525924681473</v>
      </c>
      <c r="FH42" s="418">
        <v>238216696000</v>
      </c>
      <c r="FI42" s="418">
        <v>237562837796</v>
      </c>
      <c r="FJ42" s="418">
        <v>171284666619</v>
      </c>
      <c r="FK42" s="417">
        <v>0.72100783189871476</v>
      </c>
      <c r="FL42" s="418">
        <v>112987422859</v>
      </c>
      <c r="FM42" s="62">
        <v>0.47561068013518421</v>
      </c>
      <c r="FN42" s="82">
        <v>285455852000</v>
      </c>
      <c r="FO42" s="82">
        <f>+FO43+FO44</f>
        <v>500000000</v>
      </c>
      <c r="FP42" s="386">
        <f>+FP43+FP44</f>
        <v>285955852000</v>
      </c>
      <c r="FQ42" s="418">
        <v>238216696000</v>
      </c>
      <c r="FR42" s="418">
        <v>239311556384</v>
      </c>
      <c r="FS42" s="418">
        <v>185229696794</v>
      </c>
      <c r="FT42" s="417">
        <v>0.77401066456138834</v>
      </c>
      <c r="FU42" s="418">
        <v>131697465166</v>
      </c>
      <c r="FV42" s="62">
        <v>0.55031803376297417</v>
      </c>
      <c r="FW42" s="418">
        <v>238216696000</v>
      </c>
      <c r="FX42" s="418">
        <v>245174902165</v>
      </c>
      <c r="FY42" s="418">
        <v>215369158230</v>
      </c>
      <c r="FZ42" s="417">
        <v>0.87843068898242671</v>
      </c>
      <c r="GA42" s="418">
        <v>159137313930</v>
      </c>
      <c r="GB42" s="62">
        <v>0.6490766898436543</v>
      </c>
      <c r="GC42" s="339">
        <v>238216696000</v>
      </c>
      <c r="GD42" s="339">
        <v>245174902165</v>
      </c>
      <c r="GE42" s="339">
        <v>238219510622</v>
      </c>
      <c r="GF42" s="122">
        <v>0.97163089907824618</v>
      </c>
      <c r="GG42" s="339">
        <v>200457932062</v>
      </c>
      <c r="GH42" s="4">
        <v>0.81761195902137662</v>
      </c>
      <c r="GI42" s="339">
        <v>285955852000</v>
      </c>
      <c r="GJ42" s="339">
        <v>285955852000</v>
      </c>
      <c r="GK42" s="339">
        <v>3565252041</v>
      </c>
      <c r="GL42" s="122">
        <v>1.2467840808517533E-2</v>
      </c>
      <c r="GM42" s="339">
        <v>1377581292</v>
      </c>
      <c r="GN42" s="4">
        <v>4.8174614450625054E-3</v>
      </c>
      <c r="GO42" s="339">
        <v>285955852000</v>
      </c>
      <c r="GP42" s="339">
        <v>285955852000</v>
      </c>
      <c r="GQ42" s="339">
        <v>50781593602</v>
      </c>
      <c r="GR42" s="122">
        <f t="shared" si="49"/>
        <v>0.1775854323205108</v>
      </c>
      <c r="GS42" s="339">
        <v>11104385823</v>
      </c>
      <c r="GT42" s="4">
        <v>4.8174614450625054E-3</v>
      </c>
      <c r="GU42" s="339">
        <v>285955852000</v>
      </c>
      <c r="GV42" s="339">
        <v>285955852000</v>
      </c>
      <c r="GW42" s="339">
        <v>66739048029</v>
      </c>
      <c r="GX42" s="122">
        <v>0.23338934161417338</v>
      </c>
      <c r="GY42" s="339">
        <v>17415790388</v>
      </c>
      <c r="GZ42" s="4">
        <v>6.0903773313930994E-2</v>
      </c>
      <c r="HA42" s="339">
        <v>285955852000</v>
      </c>
      <c r="HB42" s="339">
        <v>285955852000</v>
      </c>
      <c r="HC42" s="339">
        <v>79826819714</v>
      </c>
      <c r="HD42" s="122">
        <v>0.27915784606499328</v>
      </c>
      <c r="HE42" s="339">
        <v>29867375603</v>
      </c>
      <c r="HF42" s="4">
        <v>0.10444750612412716</v>
      </c>
      <c r="HG42" s="339">
        <v>285955852000</v>
      </c>
      <c r="HH42" s="339">
        <v>292377840245</v>
      </c>
      <c r="HI42" s="339">
        <v>104246628608</v>
      </c>
      <c r="HJ42" s="122">
        <v>0.35654763890671681</v>
      </c>
      <c r="HK42" s="339">
        <v>41631406496</v>
      </c>
      <c r="HL42" s="4">
        <v>0.14238906225285294</v>
      </c>
      <c r="HM42" s="339">
        <v>285955852000</v>
      </c>
      <c r="HN42" s="339">
        <v>292377840245</v>
      </c>
      <c r="HO42" s="339">
        <v>163153681566</v>
      </c>
      <c r="HP42" s="122">
        <v>0.55802341733314764</v>
      </c>
      <c r="HQ42" s="339">
        <v>71856122281</v>
      </c>
      <c r="HR42" s="4">
        <v>0.24576459768903031</v>
      </c>
      <c r="HS42" s="15">
        <f t="shared" si="0"/>
        <v>0</v>
      </c>
      <c r="HT42" s="15">
        <f t="shared" si="50"/>
        <v>0</v>
      </c>
    </row>
    <row r="43" spans="1:228" ht="14.25" customHeight="1" x14ac:dyDescent="0.35">
      <c r="A43" s="9" t="s">
        <v>76</v>
      </c>
      <c r="B43" s="26"/>
      <c r="C43" s="53"/>
      <c r="D43" s="27"/>
      <c r="E43" s="26"/>
      <c r="F43" s="53"/>
      <c r="G43" s="27"/>
      <c r="H43" s="26"/>
      <c r="I43" s="53"/>
      <c r="J43" s="27"/>
      <c r="K43" s="26"/>
      <c r="L43" s="53"/>
      <c r="M43" s="27"/>
      <c r="N43" s="26"/>
      <c r="O43" s="53"/>
      <c r="P43" s="27"/>
      <c r="Q43" s="26">
        <v>9474335107</v>
      </c>
      <c r="R43" s="53">
        <v>8860313693.2199993</v>
      </c>
      <c r="S43" s="27">
        <v>0.93519108129009088</v>
      </c>
      <c r="T43" s="26">
        <v>8653805471</v>
      </c>
      <c r="U43" s="53">
        <v>8455550737.7200003</v>
      </c>
      <c r="V43" s="27">
        <v>0.97709045645359416</v>
      </c>
      <c r="W43" s="26">
        <v>9737595084</v>
      </c>
      <c r="X43" s="53">
        <v>9196375202</v>
      </c>
      <c r="Y43" s="27">
        <v>0.94441955356212259</v>
      </c>
      <c r="Z43" s="26">
        <v>10110340570</v>
      </c>
      <c r="AA43" s="53">
        <v>10067247680</v>
      </c>
      <c r="AB43" s="27">
        <v>0.99573774100865919</v>
      </c>
      <c r="AC43" s="26">
        <v>10749769912</v>
      </c>
      <c r="AD43" s="53">
        <v>10519382033</v>
      </c>
      <c r="AE43" s="27">
        <v>0.9785681106771581</v>
      </c>
      <c r="AF43" s="26">
        <v>11181161000</v>
      </c>
      <c r="AG43" s="6">
        <v>11136048524</v>
      </c>
      <c r="AH43" s="6">
        <v>10896466144</v>
      </c>
      <c r="AI43" s="38">
        <f t="shared" si="6"/>
        <v>0.97848587140369758</v>
      </c>
      <c r="AJ43" s="6">
        <v>10463868848</v>
      </c>
      <c r="AK43" s="38">
        <f t="shared" si="7"/>
        <v>0.93963930073119351</v>
      </c>
      <c r="AL43" s="5">
        <v>10655397000</v>
      </c>
      <c r="AM43" s="6">
        <v>10655397000</v>
      </c>
      <c r="AN43" s="6">
        <v>10562534104</v>
      </c>
      <c r="AO43" s="38">
        <f t="shared" si="8"/>
        <v>0.99128489571998113</v>
      </c>
      <c r="AP43" s="6">
        <v>10154423062</v>
      </c>
      <c r="AQ43" s="38">
        <f t="shared" si="9"/>
        <v>0.95298401945980993</v>
      </c>
      <c r="AR43" s="5">
        <v>11833599000</v>
      </c>
      <c r="AS43" s="6">
        <v>11833599000</v>
      </c>
      <c r="AT43" s="6">
        <v>11098205283</v>
      </c>
      <c r="AU43" s="38">
        <f t="shared" si="10"/>
        <v>0.93785544727347947</v>
      </c>
      <c r="AV43" s="6">
        <v>10825555378</v>
      </c>
      <c r="AW43" s="38">
        <f t="shared" si="11"/>
        <v>0.91481512750263039</v>
      </c>
      <c r="AX43" s="5">
        <v>13117031000</v>
      </c>
      <c r="AY43" s="6">
        <v>13117031000</v>
      </c>
      <c r="AZ43" s="6">
        <v>12404693719</v>
      </c>
      <c r="BA43" s="38">
        <f t="shared" si="12"/>
        <v>0.94569371064229402</v>
      </c>
      <c r="BB43" s="6">
        <v>12045221183</v>
      </c>
      <c r="BC43" s="38">
        <f t="shared" si="13"/>
        <v>0.91828868766110261</v>
      </c>
      <c r="BD43" s="5">
        <v>13805003000</v>
      </c>
      <c r="BE43" s="6">
        <v>13805003000</v>
      </c>
      <c r="BF43" s="6">
        <v>12880253124</v>
      </c>
      <c r="BG43" s="38">
        <f t="shared" si="14"/>
        <v>0.93301342448096536</v>
      </c>
      <c r="BH43" s="6">
        <v>12732597591</v>
      </c>
      <c r="BI43" s="38">
        <f t="shared" si="15"/>
        <v>0.92231762579117149</v>
      </c>
      <c r="BJ43" s="5">
        <v>20566522000</v>
      </c>
      <c r="BK43" s="6">
        <v>20566522000</v>
      </c>
      <c r="BL43" s="6">
        <v>19169762191</v>
      </c>
      <c r="BM43" s="38">
        <f t="shared" si="16"/>
        <v>0.93208575523853765</v>
      </c>
      <c r="BN43" s="6">
        <v>18736828937</v>
      </c>
      <c r="BO43" s="38">
        <f t="shared" si="17"/>
        <v>0.91103536791490558</v>
      </c>
      <c r="BP43" s="5">
        <v>21914052000</v>
      </c>
      <c r="BQ43" s="6">
        <v>21914052000</v>
      </c>
      <c r="BR43" s="6">
        <v>21764275646</v>
      </c>
      <c r="BS43" s="38">
        <f t="shared" si="18"/>
        <v>0.99316528253195713</v>
      </c>
      <c r="BT43" s="6">
        <v>21545759024</v>
      </c>
      <c r="BU43" s="38">
        <f t="shared" si="19"/>
        <v>0.9831937527573632</v>
      </c>
      <c r="BV43" s="5">
        <v>22831867000</v>
      </c>
      <c r="BW43" s="6">
        <v>22831867000</v>
      </c>
      <c r="BX43" s="6">
        <v>22319115333</v>
      </c>
      <c r="BY43" s="38">
        <f t="shared" si="20"/>
        <v>0.97754228040133551</v>
      </c>
      <c r="BZ43" s="6">
        <v>21849015201</v>
      </c>
      <c r="CA43" s="38">
        <f t="shared" si="21"/>
        <v>0.95695263120619967</v>
      </c>
      <c r="CB43" s="5">
        <v>24224442000</v>
      </c>
      <c r="CC43" s="6">
        <v>23835856500</v>
      </c>
      <c r="CD43" s="6">
        <v>21880014241</v>
      </c>
      <c r="CE43" s="38">
        <f t="shared" si="95"/>
        <v>0.91794537532141962</v>
      </c>
      <c r="CF43" s="6">
        <v>20973155293</v>
      </c>
      <c r="CG43" s="7">
        <f t="shared" si="23"/>
        <v>0.87989937735193191</v>
      </c>
      <c r="CH43" s="5">
        <v>24140799000</v>
      </c>
      <c r="CI43" s="6">
        <v>24128799000</v>
      </c>
      <c r="CJ43" s="6">
        <v>23315452837</v>
      </c>
      <c r="CK43" s="38">
        <f t="shared" si="76"/>
        <v>0.96629147754100819</v>
      </c>
      <c r="CL43" s="6">
        <v>22595220971</v>
      </c>
      <c r="CM43" s="7">
        <f t="shared" si="25"/>
        <v>0.93644200737052852</v>
      </c>
      <c r="CN43" s="5">
        <v>26297537000</v>
      </c>
      <c r="CO43" s="6">
        <v>26297537000</v>
      </c>
      <c r="CP43" s="6">
        <v>24291790924</v>
      </c>
      <c r="CQ43" s="38">
        <f t="shared" si="77"/>
        <v>0.92372874782912184</v>
      </c>
      <c r="CR43" s="6">
        <v>23295759734</v>
      </c>
      <c r="CS43" s="7">
        <f t="shared" si="27"/>
        <v>0.88585329242050315</v>
      </c>
      <c r="CT43" s="5">
        <v>30277191000</v>
      </c>
      <c r="CU43" s="6">
        <v>19196490663</v>
      </c>
      <c r="CV43" s="7">
        <f t="shared" si="79"/>
        <v>0.63402482294344942</v>
      </c>
      <c r="CW43" s="5">
        <v>30277191000</v>
      </c>
      <c r="CX43" s="6">
        <v>20967754838</v>
      </c>
      <c r="CY43" s="7">
        <f t="shared" si="80"/>
        <v>0.69252642485889793</v>
      </c>
      <c r="CZ43" s="5">
        <v>30277191000</v>
      </c>
      <c r="DA43" s="6">
        <v>22929977956</v>
      </c>
      <c r="DB43" s="7">
        <f t="shared" si="81"/>
        <v>0.75733504987302158</v>
      </c>
      <c r="DC43" s="5">
        <v>30277191000</v>
      </c>
      <c r="DD43" s="6">
        <v>30277191000</v>
      </c>
      <c r="DE43" s="6">
        <v>28422441974</v>
      </c>
      <c r="DF43" s="38">
        <f t="shared" si="82"/>
        <v>0.93874104681639725</v>
      </c>
      <c r="DG43" s="6">
        <v>27787980809</v>
      </c>
      <c r="DH43" s="7">
        <f t="shared" si="32"/>
        <v>0.91778596003176116</v>
      </c>
      <c r="DI43" s="41">
        <v>35801000000</v>
      </c>
      <c r="DJ43" s="82">
        <f t="shared" si="33"/>
        <v>0</v>
      </c>
      <c r="DK43" s="81">
        <v>35801000000</v>
      </c>
      <c r="DL43" s="6">
        <v>35801000000</v>
      </c>
      <c r="DM43" s="6">
        <v>35801000000</v>
      </c>
      <c r="DN43" s="6">
        <v>1232462270</v>
      </c>
      <c r="DO43" s="38">
        <v>3.4425358788860647E-2</v>
      </c>
      <c r="DP43" s="6">
        <v>1131838216</v>
      </c>
      <c r="DQ43" s="7">
        <f t="shared" si="34"/>
        <v>3.1614709533253259E-2</v>
      </c>
      <c r="DR43" s="6">
        <v>35801000000</v>
      </c>
      <c r="DS43" s="6">
        <v>35801000000</v>
      </c>
      <c r="DT43" s="6">
        <v>3684349978</v>
      </c>
      <c r="DU43" s="38">
        <f t="shared" si="35"/>
        <v>0.10291192921985419</v>
      </c>
      <c r="DV43" s="6">
        <v>3077553343</v>
      </c>
      <c r="DW43" s="7">
        <f t="shared" si="36"/>
        <v>8.5962775983911069E-2</v>
      </c>
      <c r="DX43" s="6">
        <v>35801000000</v>
      </c>
      <c r="DY43" s="6">
        <v>35801000000</v>
      </c>
      <c r="DZ43" s="6">
        <v>6146322602</v>
      </c>
      <c r="EA43" s="38">
        <f t="shared" si="37"/>
        <v>0.17168019334655457</v>
      </c>
      <c r="EB43" s="6">
        <v>5246421283</v>
      </c>
      <c r="EC43" s="7">
        <f t="shared" si="83"/>
        <v>0.14654398712326472</v>
      </c>
      <c r="ED43" s="6">
        <v>35801000000</v>
      </c>
      <c r="EE43" s="6">
        <v>35801000000</v>
      </c>
      <c r="EF43" s="6">
        <v>8707703990</v>
      </c>
      <c r="EG43" s="38">
        <f t="shared" si="84"/>
        <v>0.24322516102902153</v>
      </c>
      <c r="EH43" s="6">
        <v>7422982412</v>
      </c>
      <c r="EI43" s="7">
        <f t="shared" si="85"/>
        <v>0.207340085807659</v>
      </c>
      <c r="EJ43" s="6">
        <v>35801000000</v>
      </c>
      <c r="EK43" s="6">
        <v>34847513076</v>
      </c>
      <c r="EL43" s="6">
        <v>11188823291</v>
      </c>
      <c r="EM43" s="38">
        <f t="shared" si="86"/>
        <v>0.32107953490390995</v>
      </c>
      <c r="EN43" s="6">
        <v>9728859965</v>
      </c>
      <c r="EO43" s="7">
        <f t="shared" si="87"/>
        <v>0.27918376682381996</v>
      </c>
      <c r="EP43" s="6">
        <v>35801000000</v>
      </c>
      <c r="EQ43" s="6">
        <v>34847513076</v>
      </c>
      <c r="ER43" s="6">
        <v>14909277682</v>
      </c>
      <c r="ES43" s="38">
        <f t="shared" si="88"/>
        <v>0.42784337721558219</v>
      </c>
      <c r="ET43" s="6">
        <v>13329305008</v>
      </c>
      <c r="EU43" s="7">
        <f t="shared" si="89"/>
        <v>0.38250376659389479</v>
      </c>
      <c r="EV43" s="340">
        <v>35801000000</v>
      </c>
      <c r="EW43" s="340">
        <v>34847513076</v>
      </c>
      <c r="EX43" s="340">
        <v>17134168566</v>
      </c>
      <c r="EY43" s="38">
        <f t="shared" si="90"/>
        <v>0.49168985254791558</v>
      </c>
      <c r="EZ43" s="340">
        <v>15687842497</v>
      </c>
      <c r="FA43" s="7">
        <f t="shared" si="91"/>
        <v>0.45018542536409722</v>
      </c>
      <c r="FB43" s="340">
        <v>35801000000</v>
      </c>
      <c r="FC43" s="340">
        <v>34847513076</v>
      </c>
      <c r="FD43" s="340">
        <v>19584468848</v>
      </c>
      <c r="FE43" s="38">
        <f t="shared" si="92"/>
        <v>0.56200477793889159</v>
      </c>
      <c r="FF43" s="340">
        <v>17691891766</v>
      </c>
      <c r="FG43" s="7">
        <f t="shared" si="93"/>
        <v>0.50769452980518914</v>
      </c>
      <c r="FH43" s="340">
        <v>35801000000</v>
      </c>
      <c r="FI43" s="340">
        <v>34814430128</v>
      </c>
      <c r="FJ43" s="340">
        <v>21728359069</v>
      </c>
      <c r="FK43" s="38">
        <v>0.62411933755953275</v>
      </c>
      <c r="FL43" s="340">
        <v>19817361518</v>
      </c>
      <c r="FM43" s="7">
        <v>0.569228375852736</v>
      </c>
      <c r="FN43" s="41">
        <v>38111160000</v>
      </c>
      <c r="FO43" s="81"/>
      <c r="FP43" s="387">
        <v>38111160000</v>
      </c>
      <c r="FQ43" s="340">
        <v>35801000000</v>
      </c>
      <c r="FR43" s="340">
        <v>34814430128</v>
      </c>
      <c r="FS43" s="340">
        <v>24540646292</v>
      </c>
      <c r="FT43" s="38">
        <v>0.70489869292052076</v>
      </c>
      <c r="FU43" s="340">
        <v>22687388814</v>
      </c>
      <c r="FV43" s="7">
        <v>0.65166624099796322</v>
      </c>
      <c r="FW43" s="340">
        <v>35801000000</v>
      </c>
      <c r="FX43" s="340">
        <v>34814430128</v>
      </c>
      <c r="FY43" s="340">
        <v>26652112588</v>
      </c>
      <c r="FZ43" s="38">
        <v>0.76554786305591882</v>
      </c>
      <c r="GA43" s="340">
        <v>25010242284</v>
      </c>
      <c r="GB43" s="7">
        <v>0.71838723747728839</v>
      </c>
      <c r="GC43" s="340">
        <v>35801000000</v>
      </c>
      <c r="GD43" s="340">
        <v>34814430128</v>
      </c>
      <c r="GE43" s="340">
        <v>32559709153</v>
      </c>
      <c r="GF43" s="38">
        <v>0.93523602234159198</v>
      </c>
      <c r="GG43" s="340">
        <v>31442633578</v>
      </c>
      <c r="GH43" s="7">
        <v>0.90314945447611439</v>
      </c>
      <c r="GI43" s="340">
        <v>38111160000</v>
      </c>
      <c r="GJ43" s="340">
        <v>38111160000</v>
      </c>
      <c r="GK43" s="340">
        <v>2166048512</v>
      </c>
      <c r="GL43" s="38">
        <v>5.683501924370709E-2</v>
      </c>
      <c r="GM43" s="340">
        <v>1377581292</v>
      </c>
      <c r="GN43" s="7">
        <v>3.6146401526482005E-2</v>
      </c>
      <c r="GO43" s="340">
        <v>38111160000</v>
      </c>
      <c r="GP43" s="340">
        <v>38111160000</v>
      </c>
      <c r="GQ43" s="340">
        <v>4344526457</v>
      </c>
      <c r="GR43" s="38">
        <f t="shared" si="49"/>
        <v>0.11399617479499444</v>
      </c>
      <c r="GS43" s="340">
        <v>3442981443</v>
      </c>
      <c r="GT43" s="7">
        <v>3.6146401526482005E-2</v>
      </c>
      <c r="GU43" s="340">
        <v>38111160000</v>
      </c>
      <c r="GV43" s="340">
        <v>38111160000</v>
      </c>
      <c r="GW43" s="340">
        <v>7021033892</v>
      </c>
      <c r="GX43" s="38">
        <v>0.1842251427665807</v>
      </c>
      <c r="GY43" s="340">
        <v>5621228711</v>
      </c>
      <c r="GZ43" s="7">
        <v>0.14749560787443888</v>
      </c>
      <c r="HA43" s="340">
        <v>38111160000</v>
      </c>
      <c r="HB43" s="340">
        <v>38111160000</v>
      </c>
      <c r="HC43" s="340">
        <v>9886631306</v>
      </c>
      <c r="HD43" s="38">
        <v>0.25941564901199543</v>
      </c>
      <c r="HE43" s="340">
        <v>7768438082</v>
      </c>
      <c r="HF43" s="7">
        <v>0.20383630626829516</v>
      </c>
      <c r="HG43" s="340">
        <v>38111160000</v>
      </c>
      <c r="HH43" s="340">
        <v>38111160000</v>
      </c>
      <c r="HI43" s="340">
        <v>13226754499</v>
      </c>
      <c r="HJ43" s="38">
        <v>0.34705725301985035</v>
      </c>
      <c r="HK43" s="340">
        <v>10342402510</v>
      </c>
      <c r="HL43" s="7">
        <v>0.27137464485468299</v>
      </c>
      <c r="HM43" s="340">
        <v>38111160000</v>
      </c>
      <c r="HN43" s="340">
        <v>38111160000</v>
      </c>
      <c r="HO43" s="340">
        <v>30338559279</v>
      </c>
      <c r="HP43" s="38">
        <v>0.79605447010796837</v>
      </c>
      <c r="HQ43" s="340">
        <v>14403514967</v>
      </c>
      <c r="HR43" s="7">
        <v>0.37793431023878571</v>
      </c>
      <c r="HS43" s="15">
        <f t="shared" si="0"/>
        <v>0</v>
      </c>
      <c r="HT43" s="15">
        <f t="shared" si="50"/>
        <v>0</v>
      </c>
    </row>
    <row r="44" spans="1:228" ht="14.25" customHeight="1" x14ac:dyDescent="0.35">
      <c r="A44" s="9" t="s">
        <v>78</v>
      </c>
      <c r="B44" s="26"/>
      <c r="C44" s="53"/>
      <c r="D44" s="27"/>
      <c r="E44" s="26"/>
      <c r="F44" s="53"/>
      <c r="G44" s="27"/>
      <c r="H44" s="26"/>
      <c r="I44" s="53"/>
      <c r="J44" s="27"/>
      <c r="K44" s="26"/>
      <c r="L44" s="53"/>
      <c r="M44" s="27"/>
      <c r="N44" s="26"/>
      <c r="O44" s="53"/>
      <c r="P44" s="27"/>
      <c r="Q44" s="26">
        <v>39134485647</v>
      </c>
      <c r="R44" s="53">
        <v>38913673872.080002</v>
      </c>
      <c r="S44" s="27">
        <v>0.99435761653004051</v>
      </c>
      <c r="T44" s="26">
        <v>15852224189</v>
      </c>
      <c r="U44" s="53">
        <v>15679101822.75</v>
      </c>
      <c r="V44" s="27">
        <v>0.98907898575077358</v>
      </c>
      <c r="W44" s="26">
        <v>29197422725</v>
      </c>
      <c r="X44" s="53">
        <v>28945125858</v>
      </c>
      <c r="Y44" s="27">
        <v>0.99135893365053851</v>
      </c>
      <c r="Z44" s="26">
        <v>19413995000</v>
      </c>
      <c r="AA44" s="53">
        <v>19376166942</v>
      </c>
      <c r="AB44" s="27">
        <v>0.99805150573078849</v>
      </c>
      <c r="AC44" s="26">
        <v>25411539154</v>
      </c>
      <c r="AD44" s="53">
        <v>25093830159</v>
      </c>
      <c r="AE44" s="27">
        <v>0.98749745172558778</v>
      </c>
      <c r="AF44" s="26">
        <v>26223562000</v>
      </c>
      <c r="AG44" s="6">
        <v>23508240752</v>
      </c>
      <c r="AH44" s="6">
        <v>22889098706</v>
      </c>
      <c r="AI44" s="38">
        <f t="shared" si="6"/>
        <v>0.97366276564326382</v>
      </c>
      <c r="AJ44" s="6">
        <v>20587003880</v>
      </c>
      <c r="AK44" s="38">
        <f t="shared" si="7"/>
        <v>0.87573562382580794</v>
      </c>
      <c r="AL44" s="5">
        <v>61420000000</v>
      </c>
      <c r="AM44" s="6">
        <v>51520999999</v>
      </c>
      <c r="AN44" s="6">
        <v>49740906809</v>
      </c>
      <c r="AO44" s="38">
        <f t="shared" si="8"/>
        <v>0.96544917237564198</v>
      </c>
      <c r="AP44" s="6">
        <v>47429078739</v>
      </c>
      <c r="AQ44" s="38">
        <f t="shared" si="9"/>
        <v>0.92057760408223011</v>
      </c>
      <c r="AR44" s="5">
        <v>54117854000</v>
      </c>
      <c r="AS44" s="6">
        <v>53217854000</v>
      </c>
      <c r="AT44" s="6">
        <v>45094712722</v>
      </c>
      <c r="AU44" s="38">
        <f t="shared" si="10"/>
        <v>0.84736060048569417</v>
      </c>
      <c r="AV44" s="6">
        <v>43273600090</v>
      </c>
      <c r="AW44" s="38">
        <f t="shared" si="11"/>
        <v>0.81314064430331967</v>
      </c>
      <c r="AX44" s="5">
        <v>54505861000</v>
      </c>
      <c r="AY44" s="6">
        <v>53015637214</v>
      </c>
      <c r="AZ44" s="6">
        <v>50314105843</v>
      </c>
      <c r="BA44" s="38">
        <f t="shared" si="12"/>
        <v>0.94904274450017179</v>
      </c>
      <c r="BB44" s="6">
        <v>44474577662</v>
      </c>
      <c r="BC44" s="38">
        <f t="shared" si="13"/>
        <v>0.8388954655487092</v>
      </c>
      <c r="BD44" s="5">
        <v>52019275000</v>
      </c>
      <c r="BE44" s="6">
        <v>52019275000</v>
      </c>
      <c r="BF44" s="6">
        <v>49898467040</v>
      </c>
      <c r="BG44" s="38">
        <f t="shared" si="14"/>
        <v>0.95923034375238792</v>
      </c>
      <c r="BH44" s="6">
        <v>46116358502</v>
      </c>
      <c r="BI44" s="38">
        <f t="shared" si="15"/>
        <v>0.88652443737441555</v>
      </c>
      <c r="BJ44" s="5">
        <v>50773624000</v>
      </c>
      <c r="BK44" s="6">
        <v>59021183797</v>
      </c>
      <c r="BL44" s="6">
        <v>57893354926</v>
      </c>
      <c r="BM44" s="38">
        <f t="shared" si="16"/>
        <v>0.98089111741846613</v>
      </c>
      <c r="BN44" s="6">
        <v>49926546140</v>
      </c>
      <c r="BO44" s="38">
        <f t="shared" si="17"/>
        <v>0.84590892503477244</v>
      </c>
      <c r="BP44" s="5">
        <v>116315659000</v>
      </c>
      <c r="BQ44" s="6">
        <v>121745681751</v>
      </c>
      <c r="BR44" s="6">
        <v>119003847289</v>
      </c>
      <c r="BS44" s="38">
        <f t="shared" si="18"/>
        <v>0.97747900030156532</v>
      </c>
      <c r="BT44" s="6">
        <v>108325059268</v>
      </c>
      <c r="BU44" s="38">
        <f t="shared" si="19"/>
        <v>0.88976510468397152</v>
      </c>
      <c r="BV44" s="5">
        <v>175711625000</v>
      </c>
      <c r="BW44" s="6">
        <v>178900059877</v>
      </c>
      <c r="BX44" s="6">
        <v>175353965435</v>
      </c>
      <c r="BY44" s="38">
        <f t="shared" si="20"/>
        <v>0.98017834960794281</v>
      </c>
      <c r="BZ44" s="6">
        <v>79071060622</v>
      </c>
      <c r="CA44" s="38">
        <f t="shared" si="21"/>
        <v>0.44198453972773455</v>
      </c>
      <c r="CB44" s="5">
        <v>114425161000</v>
      </c>
      <c r="CC44" s="6">
        <v>94590972816</v>
      </c>
      <c r="CD44" s="6">
        <v>85559079481</v>
      </c>
      <c r="CE44" s="38">
        <f t="shared" si="95"/>
        <v>0.90451632892528766</v>
      </c>
      <c r="CF44" s="6">
        <v>77522442987</v>
      </c>
      <c r="CG44" s="7">
        <f t="shared" si="23"/>
        <v>0.81955434730328869</v>
      </c>
      <c r="CH44" s="5">
        <v>123851856000</v>
      </c>
      <c r="CI44" s="6">
        <v>143080160731</v>
      </c>
      <c r="CJ44" s="6">
        <v>111826914922</v>
      </c>
      <c r="CK44" s="38">
        <f t="shared" si="76"/>
        <v>0.78156827858365263</v>
      </c>
      <c r="CL44" s="6">
        <v>104528962660</v>
      </c>
      <c r="CM44" s="7">
        <f t="shared" si="25"/>
        <v>0.7305622395582938</v>
      </c>
      <c r="CN44" s="5">
        <v>154990095000</v>
      </c>
      <c r="CO44" s="6">
        <v>177199898885</v>
      </c>
      <c r="CP44" s="6">
        <v>161243050064</v>
      </c>
      <c r="CQ44" s="38">
        <f t="shared" si="77"/>
        <v>0.90995001170200585</v>
      </c>
      <c r="CR44" s="6">
        <v>148954749131</v>
      </c>
      <c r="CS44" s="7">
        <f t="shared" si="27"/>
        <v>0.8406029014027222</v>
      </c>
      <c r="CT44" s="5">
        <v>227158277164</v>
      </c>
      <c r="CU44" s="6">
        <v>177038958721</v>
      </c>
      <c r="CV44" s="7">
        <f t="shared" si="79"/>
        <v>0.77936389081338353</v>
      </c>
      <c r="CW44" s="5">
        <v>227664151368</v>
      </c>
      <c r="CX44" s="6">
        <v>198263062121</v>
      </c>
      <c r="CY44" s="7">
        <f t="shared" si="80"/>
        <v>0.870857624837581</v>
      </c>
      <c r="CZ44" s="5">
        <v>227664151368</v>
      </c>
      <c r="DA44" s="6">
        <v>206787790955</v>
      </c>
      <c r="DB44" s="7">
        <f t="shared" si="81"/>
        <v>0.90830194263103325</v>
      </c>
      <c r="DC44" s="5">
        <v>182930955000</v>
      </c>
      <c r="DD44" s="6">
        <v>227654228814</v>
      </c>
      <c r="DE44" s="6">
        <v>222497345422</v>
      </c>
      <c r="DF44" s="38">
        <f t="shared" si="82"/>
        <v>0.97734773731695834</v>
      </c>
      <c r="DG44" s="6">
        <v>181230236793</v>
      </c>
      <c r="DH44" s="7">
        <f t="shared" si="32"/>
        <v>0.79607674207128509</v>
      </c>
      <c r="DI44" s="81">
        <v>202415696000</v>
      </c>
      <c r="DJ44" s="82">
        <f t="shared" si="33"/>
        <v>0</v>
      </c>
      <c r="DK44" s="81">
        <v>202415696000</v>
      </c>
      <c r="DL44" s="53">
        <v>202415696000</v>
      </c>
      <c r="DM44" s="53">
        <v>202415696000</v>
      </c>
      <c r="DN44" s="53">
        <v>14204118680</v>
      </c>
      <c r="DO44" s="123">
        <v>7.0173010100955807E-2</v>
      </c>
      <c r="DP44" s="53">
        <v>4659226023</v>
      </c>
      <c r="DQ44" s="27">
        <f t="shared" si="34"/>
        <v>2.3018106377481716E-2</v>
      </c>
      <c r="DR44" s="53">
        <v>202415696000</v>
      </c>
      <c r="DS44" s="53">
        <v>202415696000</v>
      </c>
      <c r="DT44" s="53">
        <v>16683912045</v>
      </c>
      <c r="DU44" s="123">
        <f t="shared" si="35"/>
        <v>8.242400354664195E-2</v>
      </c>
      <c r="DV44" s="53">
        <v>4880906248</v>
      </c>
      <c r="DW44" s="27">
        <f t="shared" si="36"/>
        <v>2.4113279476113355E-2</v>
      </c>
      <c r="DX44" s="53">
        <v>202415696000</v>
      </c>
      <c r="DY44" s="53">
        <v>202415696000</v>
      </c>
      <c r="DZ44" s="53">
        <v>30178206988</v>
      </c>
      <c r="EA44" s="123">
        <f t="shared" si="37"/>
        <v>0.14909025132122164</v>
      </c>
      <c r="EB44" s="53">
        <v>8583174556</v>
      </c>
      <c r="EC44" s="27">
        <f t="shared" si="83"/>
        <v>4.2403700531207816E-2</v>
      </c>
      <c r="ED44" s="53">
        <v>202415696000</v>
      </c>
      <c r="EE44" s="53">
        <v>202415696000</v>
      </c>
      <c r="EF44" s="53">
        <v>52218162786</v>
      </c>
      <c r="EG44" s="123">
        <f t="shared" si="84"/>
        <v>0.25797486962671118</v>
      </c>
      <c r="EH44" s="53">
        <v>21443835870</v>
      </c>
      <c r="EI44" s="27">
        <f t="shared" si="85"/>
        <v>0.10593959012941367</v>
      </c>
      <c r="EJ44" s="53">
        <v>202415696000</v>
      </c>
      <c r="EK44" s="53">
        <v>202415696000</v>
      </c>
      <c r="EL44" s="53">
        <v>115434451857</v>
      </c>
      <c r="EM44" s="123">
        <f t="shared" si="86"/>
        <v>0.57028409425818438</v>
      </c>
      <c r="EN44" s="53">
        <v>32485491540</v>
      </c>
      <c r="EO44" s="27">
        <f t="shared" si="87"/>
        <v>0.16048899458864099</v>
      </c>
      <c r="EP44" s="53">
        <v>202415696000</v>
      </c>
      <c r="EQ44" s="53">
        <v>202415696000</v>
      </c>
      <c r="ER44" s="53">
        <v>115434451857</v>
      </c>
      <c r="ES44" s="123">
        <f t="shared" si="88"/>
        <v>0.57028409425818438</v>
      </c>
      <c r="ET44" s="53">
        <v>56874135924</v>
      </c>
      <c r="EU44" s="27">
        <f t="shared" si="89"/>
        <v>0.28097690568423112</v>
      </c>
      <c r="EV44" s="341">
        <v>202415696000</v>
      </c>
      <c r="EW44" s="341">
        <v>202415696000</v>
      </c>
      <c r="EX44" s="341">
        <v>127575768445</v>
      </c>
      <c r="EY44" s="123">
        <f t="shared" si="90"/>
        <v>0.63026618471820484</v>
      </c>
      <c r="EZ44" s="341">
        <v>63387778224</v>
      </c>
      <c r="FA44" s="27">
        <f t="shared" si="91"/>
        <v>0.31315643735454191</v>
      </c>
      <c r="FB44" s="341">
        <v>202415696000</v>
      </c>
      <c r="FC44" s="341">
        <v>206790942057</v>
      </c>
      <c r="FD44" s="341">
        <v>131793805403</v>
      </c>
      <c r="FE44" s="123">
        <f t="shared" si="92"/>
        <v>0.63732871513623779</v>
      </c>
      <c r="FF44" s="341">
        <v>79554358954</v>
      </c>
      <c r="FG44" s="27">
        <f t="shared" si="93"/>
        <v>0.38470910844862627</v>
      </c>
      <c r="FH44" s="341">
        <v>202415696000</v>
      </c>
      <c r="FI44" s="341">
        <v>202748407668</v>
      </c>
      <c r="FJ44" s="341">
        <v>149556307550</v>
      </c>
      <c r="FK44" s="123">
        <v>0.73764479469993205</v>
      </c>
      <c r="FL44" s="341">
        <v>93170061341</v>
      </c>
      <c r="FM44" s="27">
        <v>0.45953535424833392</v>
      </c>
      <c r="FN44" s="81">
        <v>247344692000</v>
      </c>
      <c r="FO44" s="81">
        <f t="shared" si="94"/>
        <v>500000000</v>
      </c>
      <c r="FP44" s="387">
        <f>247344692000+500000000</f>
        <v>247844692000</v>
      </c>
      <c r="FQ44" s="341">
        <v>202415696000</v>
      </c>
      <c r="FR44" s="341">
        <v>204497126256</v>
      </c>
      <c r="FS44" s="341">
        <v>160689050502</v>
      </c>
      <c r="FT44" s="123">
        <v>0.78577657028217207</v>
      </c>
      <c r="FU44" s="341">
        <v>109010076352</v>
      </c>
      <c r="FV44" s="27">
        <v>0.53306409898169227</v>
      </c>
      <c r="FW44" s="341">
        <v>202415696000</v>
      </c>
      <c r="FX44" s="341">
        <v>210360472037</v>
      </c>
      <c r="FY44" s="341">
        <v>188717045642</v>
      </c>
      <c r="FZ44" s="123">
        <v>0.89711267432793562</v>
      </c>
      <c r="GA44" s="341">
        <v>134127071646</v>
      </c>
      <c r="GB44" s="27">
        <v>0.63760586933085306</v>
      </c>
      <c r="GC44" s="340">
        <v>202415696000</v>
      </c>
      <c r="GD44" s="340">
        <v>210360472037</v>
      </c>
      <c r="GE44" s="340">
        <v>205659801469</v>
      </c>
      <c r="GF44" s="38">
        <v>0.97765421173245326</v>
      </c>
      <c r="GG44" s="340">
        <v>169015298484</v>
      </c>
      <c r="GH44" s="7">
        <v>0.80345559623136875</v>
      </c>
      <c r="GI44" s="340">
        <v>247844692000</v>
      </c>
      <c r="GJ44" s="340">
        <v>247844692000</v>
      </c>
      <c r="GK44" s="340">
        <v>1399203529</v>
      </c>
      <c r="GL44" s="38">
        <v>5.6454851532587993E-3</v>
      </c>
      <c r="GM44" s="340">
        <v>0</v>
      </c>
      <c r="GN44" s="7">
        <v>0</v>
      </c>
      <c r="GO44" s="340">
        <v>247844692000</v>
      </c>
      <c r="GP44" s="340">
        <v>247844692000</v>
      </c>
      <c r="GQ44" s="340">
        <v>46437067145</v>
      </c>
      <c r="GR44" s="38">
        <f t="shared" si="49"/>
        <v>0.18736357341475765</v>
      </c>
      <c r="GS44" s="340">
        <v>7661404380</v>
      </c>
      <c r="GT44" s="7">
        <v>0</v>
      </c>
      <c r="GU44" s="340">
        <v>247844692000</v>
      </c>
      <c r="GV44" s="340">
        <v>247844692000</v>
      </c>
      <c r="GW44" s="340">
        <v>59718014137</v>
      </c>
      <c r="GX44" s="38">
        <v>0.24094933667976234</v>
      </c>
      <c r="GY44" s="340">
        <v>11794561677</v>
      </c>
      <c r="GZ44" s="7">
        <v>4.7588518365364062E-2</v>
      </c>
      <c r="HA44" s="340">
        <v>247844692000</v>
      </c>
      <c r="HB44" s="340">
        <v>247844692000</v>
      </c>
      <c r="HC44" s="340">
        <v>69940188408</v>
      </c>
      <c r="HD44" s="38">
        <v>0.28219361021457745</v>
      </c>
      <c r="HE44" s="340">
        <v>22098937521</v>
      </c>
      <c r="HF44" s="7">
        <v>8.9164457558768298E-2</v>
      </c>
      <c r="HG44" s="340">
        <v>247844692000</v>
      </c>
      <c r="HH44" s="340">
        <v>254266680245</v>
      </c>
      <c r="HI44" s="340">
        <v>91019874109</v>
      </c>
      <c r="HJ44" s="38">
        <v>0.3579701202741048</v>
      </c>
      <c r="HK44" s="340">
        <v>31289003986</v>
      </c>
      <c r="HL44" s="7">
        <v>0.12305585598494979</v>
      </c>
      <c r="HM44" s="340">
        <v>247844692000</v>
      </c>
      <c r="HN44" s="340">
        <v>254266680245</v>
      </c>
      <c r="HO44" s="340">
        <v>132815122287</v>
      </c>
      <c r="HP44" s="38">
        <v>0.52234575981023268</v>
      </c>
      <c r="HQ44" s="340">
        <v>57452607314</v>
      </c>
      <c r="HR44" s="7">
        <v>0.22595413311190141</v>
      </c>
      <c r="HS44" s="15">
        <f t="shared" si="0"/>
        <v>0</v>
      </c>
      <c r="HT44" s="15">
        <f t="shared" si="50"/>
        <v>0</v>
      </c>
    </row>
    <row r="45" spans="1:228" ht="14.25" customHeight="1" x14ac:dyDescent="0.35">
      <c r="A45" s="8" t="s">
        <v>37</v>
      </c>
      <c r="B45" s="32">
        <f>+B46+B47</f>
        <v>22596641846</v>
      </c>
      <c r="C45" s="31">
        <f>+C46+C47</f>
        <v>20974740900</v>
      </c>
      <c r="D45" s="62">
        <f t="shared" ref="D45" si="96">+C45/B45</f>
        <v>0.92822380612776301</v>
      </c>
      <c r="E45" s="32">
        <f>+E46+E47</f>
        <v>36368538838</v>
      </c>
      <c r="F45" s="31">
        <f>+F46+F47</f>
        <v>34297451717</v>
      </c>
      <c r="G45" s="62">
        <f t="shared" ref="G45" si="97">+F45/E45</f>
        <v>0.94305278168514139</v>
      </c>
      <c r="H45" s="32">
        <v>37763584057</v>
      </c>
      <c r="I45" s="31">
        <v>36855700514</v>
      </c>
      <c r="J45" s="62">
        <f t="shared" si="3"/>
        <v>0.97595875588424952</v>
      </c>
      <c r="K45" s="32">
        <v>53924644362</v>
      </c>
      <c r="L45" s="31">
        <v>52432222739</v>
      </c>
      <c r="M45" s="62">
        <f t="shared" si="4"/>
        <v>0.97232394129516619</v>
      </c>
      <c r="N45" s="32">
        <f>+N46+N47</f>
        <v>70338294145</v>
      </c>
      <c r="O45" s="31">
        <f>+O46+O47</f>
        <v>68716564629</v>
      </c>
      <c r="P45" s="62">
        <f t="shared" si="5"/>
        <v>0.97694386058529004</v>
      </c>
      <c r="Q45" s="32">
        <v>70358935454</v>
      </c>
      <c r="R45" s="31">
        <v>69055943940</v>
      </c>
      <c r="S45" s="62">
        <v>0.98148079550106493</v>
      </c>
      <c r="T45" s="32">
        <v>67280098054</v>
      </c>
      <c r="U45" s="31">
        <v>60238830941</v>
      </c>
      <c r="V45" s="62">
        <v>0.89534398259424985</v>
      </c>
      <c r="W45" s="32">
        <v>79059831563</v>
      </c>
      <c r="X45" s="31">
        <v>77190253944</v>
      </c>
      <c r="Y45" s="62">
        <v>0.97635237032461675</v>
      </c>
      <c r="Z45" s="32">
        <v>77450703600</v>
      </c>
      <c r="AA45" s="31">
        <v>75266497341</v>
      </c>
      <c r="AB45" s="62">
        <v>0.97179875511163205</v>
      </c>
      <c r="AC45" s="32">
        <v>68805802752</v>
      </c>
      <c r="AD45" s="31">
        <v>66186604139</v>
      </c>
      <c r="AE45" s="62">
        <v>0.96193346333825214</v>
      </c>
      <c r="AF45" s="32">
        <v>69105044000</v>
      </c>
      <c r="AG45" s="1">
        <v>70638119946</v>
      </c>
      <c r="AH45" s="1">
        <v>66955922036</v>
      </c>
      <c r="AI45" s="122">
        <f t="shared" si="6"/>
        <v>0.94787236816587284</v>
      </c>
      <c r="AJ45" s="1">
        <v>60602597872</v>
      </c>
      <c r="AK45" s="122">
        <f t="shared" si="7"/>
        <v>0.8579305043555554</v>
      </c>
      <c r="AL45" s="3">
        <v>61643270000</v>
      </c>
      <c r="AM45" s="1">
        <v>63894872500</v>
      </c>
      <c r="AN45" s="1">
        <v>59837139616</v>
      </c>
      <c r="AO45" s="122">
        <f t="shared" si="8"/>
        <v>0.93649360699483364</v>
      </c>
      <c r="AP45" s="1">
        <v>56291837387</v>
      </c>
      <c r="AQ45" s="122">
        <f t="shared" si="9"/>
        <v>0.88100711660391839</v>
      </c>
      <c r="AR45" s="3">
        <v>65969395000</v>
      </c>
      <c r="AS45" s="1">
        <v>65969395000</v>
      </c>
      <c r="AT45" s="1">
        <v>61662758793</v>
      </c>
      <c r="AU45" s="122">
        <f t="shared" si="10"/>
        <v>0.93471766404709333</v>
      </c>
      <c r="AV45" s="1">
        <v>58434519793</v>
      </c>
      <c r="AW45" s="122">
        <f t="shared" si="11"/>
        <v>0.88578225998586158</v>
      </c>
      <c r="AX45" s="3">
        <v>71576466000</v>
      </c>
      <c r="AY45" s="1">
        <v>71576466000</v>
      </c>
      <c r="AZ45" s="1">
        <v>69749470805</v>
      </c>
      <c r="BA45" s="122">
        <f t="shared" si="12"/>
        <v>0.97447491756578197</v>
      </c>
      <c r="BB45" s="1">
        <v>65217004322</v>
      </c>
      <c r="BC45" s="122">
        <f t="shared" si="13"/>
        <v>0.9111514994607306</v>
      </c>
      <c r="BD45" s="3">
        <v>75277853000</v>
      </c>
      <c r="BE45" s="1">
        <v>74676853000</v>
      </c>
      <c r="BF45" s="1">
        <v>70904477532</v>
      </c>
      <c r="BG45" s="122">
        <f t="shared" si="14"/>
        <v>0.94948400586725312</v>
      </c>
      <c r="BH45" s="1">
        <v>66543910862</v>
      </c>
      <c r="BI45" s="122">
        <f t="shared" si="15"/>
        <v>0.89109152553603188</v>
      </c>
      <c r="BJ45" s="3">
        <v>87673201000</v>
      </c>
      <c r="BK45" s="1">
        <v>88323201000</v>
      </c>
      <c r="BL45" s="1">
        <v>82395087217</v>
      </c>
      <c r="BM45" s="122">
        <f t="shared" si="16"/>
        <v>0.93288157906550506</v>
      </c>
      <c r="BN45" s="1">
        <v>78197234205</v>
      </c>
      <c r="BO45" s="122">
        <f t="shared" si="17"/>
        <v>0.88535326301183315</v>
      </c>
      <c r="BP45" s="3">
        <v>96926849000</v>
      </c>
      <c r="BQ45" s="1">
        <v>101786592000</v>
      </c>
      <c r="BR45" s="1">
        <v>94452611321</v>
      </c>
      <c r="BS45" s="122">
        <f t="shared" si="18"/>
        <v>0.92794747780729314</v>
      </c>
      <c r="BT45" s="1">
        <v>89163494485</v>
      </c>
      <c r="BU45" s="122">
        <f t="shared" si="19"/>
        <v>0.87598467276515157</v>
      </c>
      <c r="BV45" s="3">
        <v>119651370000</v>
      </c>
      <c r="BW45" s="1">
        <v>118486510000</v>
      </c>
      <c r="BX45" s="1">
        <f>+BX46+BX47</f>
        <v>113995753208</v>
      </c>
      <c r="BY45" s="122">
        <f t="shared" si="20"/>
        <v>0.96209900357433098</v>
      </c>
      <c r="BZ45" s="1">
        <v>104529324159</v>
      </c>
      <c r="CA45" s="122">
        <f t="shared" si="21"/>
        <v>0.882204431196429</v>
      </c>
      <c r="CB45" s="3">
        <v>120202196000</v>
      </c>
      <c r="CC45" s="1">
        <v>119541254936</v>
      </c>
      <c r="CD45" s="1">
        <v>112604415232</v>
      </c>
      <c r="CE45" s="122">
        <f t="shared" si="95"/>
        <v>0.94197116545485615</v>
      </c>
      <c r="CF45" s="1">
        <v>104247473933</v>
      </c>
      <c r="CG45" s="4">
        <f t="shared" si="23"/>
        <v>0.87206273674148738</v>
      </c>
      <c r="CH45" s="3">
        <v>122280621000</v>
      </c>
      <c r="CI45" s="1">
        <v>122640621000</v>
      </c>
      <c r="CJ45" s="1">
        <v>117857516791</v>
      </c>
      <c r="CK45" s="122">
        <f t="shared" si="76"/>
        <v>0.9609990216129124</v>
      </c>
      <c r="CL45" s="1">
        <v>108731326868</v>
      </c>
      <c r="CM45" s="4">
        <f t="shared" si="25"/>
        <v>0.88658493394288995</v>
      </c>
      <c r="CN45" s="3">
        <v>140603336000</v>
      </c>
      <c r="CO45" s="1">
        <v>147482276738</v>
      </c>
      <c r="CP45" s="1">
        <v>145684158243</v>
      </c>
      <c r="CQ45" s="122">
        <f t="shared" si="77"/>
        <v>0.9878079011609352</v>
      </c>
      <c r="CR45" s="1">
        <v>135079734800</v>
      </c>
      <c r="CS45" s="4">
        <f t="shared" si="27"/>
        <v>0.91590486523317693</v>
      </c>
      <c r="CT45" s="3">
        <v>167284261000</v>
      </c>
      <c r="CU45" s="1">
        <v>127827019694</v>
      </c>
      <c r="CV45" s="4">
        <f t="shared" si="79"/>
        <v>0.76413058186029825</v>
      </c>
      <c r="CW45" s="3">
        <v>167284261000</v>
      </c>
      <c r="CX45" s="1">
        <v>136885219018</v>
      </c>
      <c r="CY45" s="4">
        <f t="shared" si="80"/>
        <v>0.81827912679723047</v>
      </c>
      <c r="CZ45" s="3">
        <v>170994188000</v>
      </c>
      <c r="DA45" s="1">
        <v>147144675153</v>
      </c>
      <c r="DB45" s="4">
        <f t="shared" si="81"/>
        <v>0.86052442409913954</v>
      </c>
      <c r="DC45" s="3">
        <v>167284261000</v>
      </c>
      <c r="DD45" s="1">
        <v>170994188000</v>
      </c>
      <c r="DE45" s="1">
        <v>168968118447</v>
      </c>
      <c r="DF45" s="122">
        <f t="shared" si="82"/>
        <v>0.98815123732158661</v>
      </c>
      <c r="DG45" s="1">
        <v>161020130196</v>
      </c>
      <c r="DH45" s="4">
        <f t="shared" si="32"/>
        <v>0.94167019405361307</v>
      </c>
      <c r="DI45" s="40">
        <v>195598943000</v>
      </c>
      <c r="DJ45" s="82">
        <f t="shared" si="33"/>
        <v>0</v>
      </c>
      <c r="DK45" s="82">
        <v>195598943000</v>
      </c>
      <c r="DL45" s="1">
        <v>195598943000</v>
      </c>
      <c r="DM45" s="1">
        <v>195598943000</v>
      </c>
      <c r="DN45" s="1">
        <v>8556698192</v>
      </c>
      <c r="DO45" s="122">
        <v>4.3746137176211633E-2</v>
      </c>
      <c r="DP45" s="1">
        <v>5593508696</v>
      </c>
      <c r="DQ45" s="4">
        <f t="shared" si="34"/>
        <v>2.8596824758914979E-2</v>
      </c>
      <c r="DR45" s="1">
        <v>195598943000</v>
      </c>
      <c r="DS45" s="1">
        <v>195598943000</v>
      </c>
      <c r="DT45" s="1">
        <v>27336704820</v>
      </c>
      <c r="DU45" s="122">
        <f t="shared" si="35"/>
        <v>0.13975895984264086</v>
      </c>
      <c r="DV45" s="1">
        <v>13333901850</v>
      </c>
      <c r="DW45" s="4">
        <f t="shared" si="36"/>
        <v>6.816960074267886E-2</v>
      </c>
      <c r="DX45" s="1">
        <v>195598943000</v>
      </c>
      <c r="DY45" s="1">
        <v>195598943000</v>
      </c>
      <c r="DZ45" s="1">
        <v>42933752241</v>
      </c>
      <c r="EA45" s="122">
        <f t="shared" si="37"/>
        <v>0.21949889699046074</v>
      </c>
      <c r="EB45" s="1">
        <v>22528505145</v>
      </c>
      <c r="EC45" s="4">
        <f t="shared" si="83"/>
        <v>0.11517702907525426</v>
      </c>
      <c r="ED45" s="1">
        <v>195598943000</v>
      </c>
      <c r="EE45" s="1">
        <v>195598943000</v>
      </c>
      <c r="EF45" s="1">
        <v>55419919237</v>
      </c>
      <c r="EG45" s="122">
        <f t="shared" si="84"/>
        <v>0.28333445154148917</v>
      </c>
      <c r="EH45" s="1">
        <v>34557728065</v>
      </c>
      <c r="EI45" s="4">
        <f t="shared" si="85"/>
        <v>0.17667645609414157</v>
      </c>
      <c r="EJ45" s="1">
        <v>195598943000</v>
      </c>
      <c r="EK45" s="1">
        <v>194350392399</v>
      </c>
      <c r="EL45" s="1">
        <v>65932900442</v>
      </c>
      <c r="EM45" s="122">
        <f t="shared" si="86"/>
        <v>0.33924758076454109</v>
      </c>
      <c r="EN45" s="1">
        <v>46160298824</v>
      </c>
      <c r="EO45" s="4">
        <f t="shared" si="87"/>
        <v>0.23751070555717341</v>
      </c>
      <c r="EP45" s="1">
        <v>195598943000</v>
      </c>
      <c r="EQ45" s="1">
        <v>194350392399</v>
      </c>
      <c r="ER45" s="1">
        <v>79709894201</v>
      </c>
      <c r="ES45" s="122">
        <f t="shared" si="88"/>
        <v>0.41013497949289518</v>
      </c>
      <c r="ET45" s="1">
        <v>65224195823</v>
      </c>
      <c r="EU45" s="4">
        <f t="shared" si="89"/>
        <v>0.33560105033950838</v>
      </c>
      <c r="EV45" s="339">
        <v>195598943000</v>
      </c>
      <c r="EW45" s="339">
        <v>194350392399</v>
      </c>
      <c r="EX45" s="339">
        <v>92081733028</v>
      </c>
      <c r="EY45" s="122">
        <f t="shared" si="90"/>
        <v>0.47379237001465296</v>
      </c>
      <c r="EZ45" s="339">
        <v>79430683387</v>
      </c>
      <c r="FA45" s="4">
        <f t="shared" si="91"/>
        <v>0.40869834326822124</v>
      </c>
      <c r="FB45" s="339">
        <v>195598943000</v>
      </c>
      <c r="FC45" s="339">
        <v>194350392399</v>
      </c>
      <c r="FD45" s="339">
        <v>115874276197</v>
      </c>
      <c r="FE45" s="122">
        <f t="shared" si="92"/>
        <v>0.5962132351094559</v>
      </c>
      <c r="FF45" s="339">
        <v>90915230714</v>
      </c>
      <c r="FG45" s="4">
        <f t="shared" si="93"/>
        <v>0.46779031208412314</v>
      </c>
      <c r="FH45" s="339">
        <v>195598943000</v>
      </c>
      <c r="FI45" s="339">
        <v>190010241092</v>
      </c>
      <c r="FJ45" s="339">
        <v>126997890034</v>
      </c>
      <c r="FK45" s="122">
        <v>0.66837392186934597</v>
      </c>
      <c r="FL45" s="339">
        <v>101099915830</v>
      </c>
      <c r="FM45" s="4">
        <v>0.53207614099625822</v>
      </c>
      <c r="FN45" s="40">
        <v>213263951000</v>
      </c>
      <c r="FO45" s="82"/>
      <c r="FP45" s="386">
        <v>213263951000</v>
      </c>
      <c r="FQ45" s="339">
        <v>195598943000</v>
      </c>
      <c r="FR45" s="339">
        <v>190010241092</v>
      </c>
      <c r="FS45" s="339">
        <v>135510157661</v>
      </c>
      <c r="FT45" s="122">
        <v>0.71317291574504182</v>
      </c>
      <c r="FU45" s="339">
        <v>112902016492</v>
      </c>
      <c r="FV45" s="4">
        <v>0.59418911235071059</v>
      </c>
      <c r="FW45" s="339">
        <v>195598943000</v>
      </c>
      <c r="FX45" s="339">
        <v>190010241092</v>
      </c>
      <c r="FY45" s="339">
        <v>150316820602</v>
      </c>
      <c r="FZ45" s="122">
        <v>0.7910985204698463</v>
      </c>
      <c r="GA45" s="339">
        <v>126205683249</v>
      </c>
      <c r="GB45" s="4">
        <v>0.66420463720107159</v>
      </c>
      <c r="GC45" s="339">
        <v>195598943000</v>
      </c>
      <c r="GD45" s="339">
        <v>190010241092</v>
      </c>
      <c r="GE45" s="339">
        <v>186328165485</v>
      </c>
      <c r="GF45" s="122">
        <v>0.98062169919979636</v>
      </c>
      <c r="GG45" s="339">
        <v>163308802343</v>
      </c>
      <c r="GH45" s="4">
        <v>0.859473686283722</v>
      </c>
      <c r="GI45" s="339">
        <v>213263951000</v>
      </c>
      <c r="GJ45" s="339">
        <v>213263951000</v>
      </c>
      <c r="GK45" s="339">
        <v>18628139286</v>
      </c>
      <c r="GL45" s="122">
        <v>8.7347811004401768E-2</v>
      </c>
      <c r="GM45" s="339">
        <v>5914606405</v>
      </c>
      <c r="GN45" s="4">
        <v>2.7733737358171705E-2</v>
      </c>
      <c r="GO45" s="339">
        <v>213263951000</v>
      </c>
      <c r="GP45" s="339">
        <v>213263951000</v>
      </c>
      <c r="GQ45" s="339">
        <v>47177557713</v>
      </c>
      <c r="GR45" s="122">
        <f t="shared" si="49"/>
        <v>0.22121674803352021</v>
      </c>
      <c r="GS45" s="339">
        <v>14142462037</v>
      </c>
      <c r="GT45" s="4">
        <v>2.7733737358171705E-2</v>
      </c>
      <c r="GU45" s="339">
        <v>213263951000</v>
      </c>
      <c r="GV45" s="339">
        <v>213263951000</v>
      </c>
      <c r="GW45" s="339">
        <v>64953710796</v>
      </c>
      <c r="GX45" s="122">
        <v>0.30456957442376187</v>
      </c>
      <c r="GY45" s="339">
        <v>24204419480</v>
      </c>
      <c r="GZ45" s="4">
        <v>0.11349512829760901</v>
      </c>
      <c r="HA45" s="339">
        <v>213263951000</v>
      </c>
      <c r="HB45" s="339">
        <v>213263951000</v>
      </c>
      <c r="HC45" s="339">
        <v>98816556451</v>
      </c>
      <c r="HD45" s="122">
        <v>0.4633533046145244</v>
      </c>
      <c r="HE45" s="339">
        <v>36057649181</v>
      </c>
      <c r="HF45" s="4">
        <v>0.16907521881651719</v>
      </c>
      <c r="HG45" s="339">
        <v>213263951000</v>
      </c>
      <c r="HH45" s="339">
        <v>213263951000</v>
      </c>
      <c r="HI45" s="339">
        <v>114022764760</v>
      </c>
      <c r="HJ45" s="122">
        <v>0.5346555956848047</v>
      </c>
      <c r="HK45" s="339">
        <v>48334469634</v>
      </c>
      <c r="HL45" s="4">
        <v>0.22664153696561684</v>
      </c>
      <c r="HM45" s="339">
        <v>213263951000</v>
      </c>
      <c r="HN45" s="339">
        <v>213263951000</v>
      </c>
      <c r="HO45" s="339">
        <v>132359399557</v>
      </c>
      <c r="HP45" s="122">
        <v>0.6206365348497177</v>
      </c>
      <c r="HQ45" s="339">
        <v>73344751594</v>
      </c>
      <c r="HR45" s="4">
        <v>0.34391537458667826</v>
      </c>
      <c r="HS45" s="15">
        <f t="shared" si="0"/>
        <v>0</v>
      </c>
      <c r="HT45" s="15">
        <f t="shared" si="50"/>
        <v>0</v>
      </c>
    </row>
    <row r="46" spans="1:228" ht="14.25" customHeight="1" x14ac:dyDescent="0.35">
      <c r="A46" s="9" t="s">
        <v>76</v>
      </c>
      <c r="B46" s="26">
        <v>15996641846</v>
      </c>
      <c r="C46" s="53">
        <v>15816620408</v>
      </c>
      <c r="D46" s="27">
        <f t="shared" si="1"/>
        <v>0.98874629814600656</v>
      </c>
      <c r="E46" s="26">
        <v>17206313791</v>
      </c>
      <c r="F46" s="53">
        <v>16051019349</v>
      </c>
      <c r="G46" s="27">
        <f t="shared" si="2"/>
        <v>0.93285636563223129</v>
      </c>
      <c r="H46" s="26">
        <v>18511816436</v>
      </c>
      <c r="I46" s="53">
        <v>18492131221</v>
      </c>
      <c r="J46" s="27">
        <f t="shared" si="3"/>
        <v>0.99893661353719354</v>
      </c>
      <c r="K46" s="26">
        <v>20467848952</v>
      </c>
      <c r="L46" s="53">
        <v>20084823652</v>
      </c>
      <c r="M46" s="27">
        <f t="shared" si="4"/>
        <v>0.98128648980661093</v>
      </c>
      <c r="N46" s="26">
        <v>22198586928</v>
      </c>
      <c r="O46" s="53">
        <v>22078319219</v>
      </c>
      <c r="P46" s="27">
        <f t="shared" si="5"/>
        <v>0.99458219077682364</v>
      </c>
      <c r="Q46" s="26">
        <v>28255540648</v>
      </c>
      <c r="R46" s="53">
        <v>27874904998</v>
      </c>
      <c r="S46" s="27">
        <v>0.98652881377348756</v>
      </c>
      <c r="T46" s="26">
        <v>31182331000</v>
      </c>
      <c r="U46" s="53">
        <v>30505462186</v>
      </c>
      <c r="V46" s="27">
        <v>0.97829319386033076</v>
      </c>
      <c r="W46" s="26">
        <v>30688098000</v>
      </c>
      <c r="X46" s="53">
        <v>30291095598</v>
      </c>
      <c r="Y46" s="27">
        <v>0.98706331027748939</v>
      </c>
      <c r="Z46" s="26">
        <v>32477317809</v>
      </c>
      <c r="AA46" s="53">
        <v>31860660605</v>
      </c>
      <c r="AB46" s="27">
        <v>0.98101268067681646</v>
      </c>
      <c r="AC46" s="26">
        <v>40764864954</v>
      </c>
      <c r="AD46" s="53">
        <v>39927188565</v>
      </c>
      <c r="AE46" s="27">
        <v>0.97945102013841445</v>
      </c>
      <c r="AF46" s="26">
        <v>41404044000</v>
      </c>
      <c r="AG46" s="6">
        <v>44143278222</v>
      </c>
      <c r="AH46" s="6">
        <v>41671806097</v>
      </c>
      <c r="AI46" s="38">
        <f t="shared" si="6"/>
        <v>0.94401249239871188</v>
      </c>
      <c r="AJ46" s="6">
        <v>40229219325</v>
      </c>
      <c r="AK46" s="38">
        <f t="shared" si="7"/>
        <v>0.91133284489394073</v>
      </c>
      <c r="AL46" s="5">
        <v>48443270000</v>
      </c>
      <c r="AM46" s="6">
        <v>49694872500</v>
      </c>
      <c r="AN46" s="6">
        <v>45807546821</v>
      </c>
      <c r="AO46" s="38">
        <f t="shared" si="8"/>
        <v>0.92177612128897202</v>
      </c>
      <c r="AP46" s="6">
        <v>44299078880</v>
      </c>
      <c r="AQ46" s="38">
        <f t="shared" si="9"/>
        <v>0.89142152200913682</v>
      </c>
      <c r="AR46" s="5">
        <v>53627395000</v>
      </c>
      <c r="AS46" s="6">
        <v>53627395000</v>
      </c>
      <c r="AT46" s="6">
        <v>50292215208</v>
      </c>
      <c r="AU46" s="38">
        <f t="shared" si="10"/>
        <v>0.9378082826510592</v>
      </c>
      <c r="AV46" s="6">
        <v>49017465148</v>
      </c>
      <c r="AW46" s="38">
        <f t="shared" si="11"/>
        <v>0.91403778139885405</v>
      </c>
      <c r="AX46" s="5">
        <v>56232669000</v>
      </c>
      <c r="AY46" s="6">
        <v>56232669000</v>
      </c>
      <c r="AZ46" s="6">
        <v>54445286952</v>
      </c>
      <c r="BA46" s="38">
        <f t="shared" si="12"/>
        <v>0.96821452583017176</v>
      </c>
      <c r="BB46" s="6">
        <v>53070007756</v>
      </c>
      <c r="BC46" s="38">
        <f t="shared" si="13"/>
        <v>0.94375758255401321</v>
      </c>
      <c r="BD46" s="5">
        <v>60025790000</v>
      </c>
      <c r="BE46" s="6">
        <v>59424790000</v>
      </c>
      <c r="BF46" s="6">
        <v>55713516846</v>
      </c>
      <c r="BG46" s="38">
        <f t="shared" si="14"/>
        <v>0.93754671822988356</v>
      </c>
      <c r="BH46" s="6">
        <v>54402597016</v>
      </c>
      <c r="BI46" s="38">
        <f t="shared" si="15"/>
        <v>0.91548656740730594</v>
      </c>
      <c r="BJ46" s="5">
        <v>67158201000</v>
      </c>
      <c r="BK46" s="6">
        <v>67158201000</v>
      </c>
      <c r="BL46" s="6">
        <v>62028781211</v>
      </c>
      <c r="BM46" s="38">
        <f t="shared" si="16"/>
        <v>0.92362184048080742</v>
      </c>
      <c r="BN46" s="6">
        <v>60062058026</v>
      </c>
      <c r="BO46" s="38">
        <f t="shared" si="17"/>
        <v>0.89433691093065459</v>
      </c>
      <c r="BP46" s="5">
        <v>70185352000</v>
      </c>
      <c r="BQ46" s="6">
        <v>70185352000</v>
      </c>
      <c r="BR46" s="6">
        <v>66737629588</v>
      </c>
      <c r="BS46" s="38">
        <f t="shared" si="18"/>
        <v>0.95087689505354334</v>
      </c>
      <c r="BT46" s="6">
        <v>64802113421</v>
      </c>
      <c r="BU46" s="38">
        <f t="shared" si="19"/>
        <v>0.92329968539589291</v>
      </c>
      <c r="BV46" s="5">
        <v>74256856000</v>
      </c>
      <c r="BW46" s="6">
        <v>74256856000</v>
      </c>
      <c r="BX46" s="6">
        <v>70502793143</v>
      </c>
      <c r="BY46" s="38">
        <f t="shared" si="20"/>
        <v>0.94944489897336892</v>
      </c>
      <c r="BZ46" s="6">
        <v>68438320749</v>
      </c>
      <c r="CA46" s="38">
        <f t="shared" si="21"/>
        <v>0.92164312409079108</v>
      </c>
      <c r="CB46" s="5">
        <v>78137955000</v>
      </c>
      <c r="CC46" s="6">
        <v>77699585000</v>
      </c>
      <c r="CD46" s="6">
        <v>71014271857</v>
      </c>
      <c r="CE46" s="38">
        <f t="shared" si="95"/>
        <v>0.91395947426231428</v>
      </c>
      <c r="CF46" s="6">
        <v>68272942526</v>
      </c>
      <c r="CG46" s="7">
        <f t="shared" si="23"/>
        <v>0.87867834205292084</v>
      </c>
      <c r="CH46" s="5">
        <v>79294842000</v>
      </c>
      <c r="CI46" s="6">
        <v>79654842000</v>
      </c>
      <c r="CJ46" s="6">
        <v>77703966140</v>
      </c>
      <c r="CK46" s="38">
        <f t="shared" si="76"/>
        <v>0.97550838328196043</v>
      </c>
      <c r="CL46" s="6">
        <v>75732637357</v>
      </c>
      <c r="CM46" s="7">
        <f t="shared" si="25"/>
        <v>0.95075999720142557</v>
      </c>
      <c r="CN46" s="5">
        <v>83717557000</v>
      </c>
      <c r="CO46" s="6">
        <v>85307220738</v>
      </c>
      <c r="CP46" s="6">
        <v>84370772653</v>
      </c>
      <c r="CQ46" s="38">
        <f t="shared" si="77"/>
        <v>0.98902263985511762</v>
      </c>
      <c r="CR46" s="6">
        <v>82731399555</v>
      </c>
      <c r="CS46" s="7">
        <f t="shared" si="27"/>
        <v>0.96980535573992033</v>
      </c>
      <c r="CT46" s="5">
        <v>103556093000</v>
      </c>
      <c r="CU46" s="6">
        <v>70787086271</v>
      </c>
      <c r="CV46" s="7">
        <f t="shared" si="79"/>
        <v>0.68356273610090712</v>
      </c>
      <c r="CW46" s="5">
        <v>103556093000</v>
      </c>
      <c r="CX46" s="6">
        <v>77565136176</v>
      </c>
      <c r="CY46" s="7">
        <f t="shared" si="80"/>
        <v>0.7490156680206157</v>
      </c>
      <c r="CZ46" s="5">
        <v>107266020000</v>
      </c>
      <c r="DA46" s="6">
        <v>84407195874</v>
      </c>
      <c r="DB46" s="7">
        <f t="shared" si="81"/>
        <v>0.78689594220052161</v>
      </c>
      <c r="DC46" s="5">
        <v>103556093000</v>
      </c>
      <c r="DD46" s="6">
        <v>107266020000</v>
      </c>
      <c r="DE46" s="6">
        <v>105528361590</v>
      </c>
      <c r="DF46" s="38">
        <f t="shared" si="82"/>
        <v>0.98380047651623503</v>
      </c>
      <c r="DG46" s="6">
        <v>103648318011</v>
      </c>
      <c r="DH46" s="7">
        <f t="shared" si="32"/>
        <v>0.96627355066404064</v>
      </c>
      <c r="DI46" s="41">
        <v>123512248000</v>
      </c>
      <c r="DJ46" s="82">
        <f t="shared" si="33"/>
        <v>0</v>
      </c>
      <c r="DK46" s="81">
        <v>123512248000</v>
      </c>
      <c r="DL46" s="6">
        <v>123512248000</v>
      </c>
      <c r="DM46" s="6">
        <v>123512248000</v>
      </c>
      <c r="DN46" s="6">
        <v>7092409012</v>
      </c>
      <c r="DO46" s="38">
        <v>5.742271820686156E-2</v>
      </c>
      <c r="DP46" s="6">
        <v>5593508696</v>
      </c>
      <c r="DQ46" s="7">
        <f t="shared" si="34"/>
        <v>4.5287077084047569E-2</v>
      </c>
      <c r="DR46" s="6">
        <v>123512248000</v>
      </c>
      <c r="DS46" s="6">
        <v>123512248000</v>
      </c>
      <c r="DT46" s="6">
        <v>15922468915</v>
      </c>
      <c r="DU46" s="38">
        <f t="shared" si="35"/>
        <v>0.12891408886833636</v>
      </c>
      <c r="DV46" s="6">
        <v>13315329183</v>
      </c>
      <c r="DW46" s="7">
        <f t="shared" si="36"/>
        <v>0.10780573909560776</v>
      </c>
      <c r="DX46" s="6">
        <v>123512248000</v>
      </c>
      <c r="DY46" s="6">
        <v>123512248000</v>
      </c>
      <c r="DZ46" s="6">
        <v>25662155306</v>
      </c>
      <c r="EA46" s="38">
        <f t="shared" si="37"/>
        <v>0.20777012580970916</v>
      </c>
      <c r="EB46" s="6">
        <v>21534958061</v>
      </c>
      <c r="EC46" s="7">
        <f t="shared" si="83"/>
        <v>0.17435483856629344</v>
      </c>
      <c r="ED46" s="6">
        <v>123512248000</v>
      </c>
      <c r="EE46" s="6">
        <v>123512248000</v>
      </c>
      <c r="EF46" s="6">
        <v>36107465784</v>
      </c>
      <c r="EG46" s="38">
        <f t="shared" si="84"/>
        <v>0.29233915153094775</v>
      </c>
      <c r="EH46" s="6">
        <v>30856630005</v>
      </c>
      <c r="EI46" s="7">
        <f t="shared" si="85"/>
        <v>0.24982647878775552</v>
      </c>
      <c r="EJ46" s="6">
        <v>123512248000</v>
      </c>
      <c r="EK46" s="6">
        <v>122263697399</v>
      </c>
      <c r="EL46" s="6">
        <v>43668092561</v>
      </c>
      <c r="EM46" s="38">
        <f t="shared" si="86"/>
        <v>0.35716319308168709</v>
      </c>
      <c r="EN46" s="6">
        <v>38446665341</v>
      </c>
      <c r="EO46" s="7">
        <f t="shared" si="87"/>
        <v>0.3144569169663804</v>
      </c>
      <c r="EP46" s="6">
        <v>123512248000</v>
      </c>
      <c r="EQ46" s="6">
        <v>122263697399</v>
      </c>
      <c r="ER46" s="6">
        <v>57445086320</v>
      </c>
      <c r="ES46" s="38">
        <f t="shared" si="88"/>
        <v>0.4698458131241649</v>
      </c>
      <c r="ET46" s="6">
        <v>53801990754</v>
      </c>
      <c r="EU46" s="7">
        <f t="shared" si="89"/>
        <v>0.44004877897991695</v>
      </c>
      <c r="EV46" s="340">
        <v>123512248000</v>
      </c>
      <c r="EW46" s="340">
        <v>122263697399</v>
      </c>
      <c r="EX46" s="340">
        <v>65372247566</v>
      </c>
      <c r="EY46" s="38">
        <f t="shared" si="90"/>
        <v>0.5346824033356502</v>
      </c>
      <c r="EZ46" s="340">
        <v>61793395961</v>
      </c>
      <c r="FA46" s="7">
        <f t="shared" si="91"/>
        <v>0.50541082329075226</v>
      </c>
      <c r="FB46" s="340">
        <v>123512248000</v>
      </c>
      <c r="FC46" s="340">
        <v>122263697399</v>
      </c>
      <c r="FD46" s="340">
        <v>72704223883</v>
      </c>
      <c r="FE46" s="38">
        <f t="shared" si="92"/>
        <v>0.59465095060665696</v>
      </c>
      <c r="FF46" s="340">
        <v>69740803247</v>
      </c>
      <c r="FG46" s="7">
        <f t="shared" si="93"/>
        <v>0.57041300672762418</v>
      </c>
      <c r="FH46" s="340">
        <v>123512248000</v>
      </c>
      <c r="FI46" s="340">
        <v>122263697399</v>
      </c>
      <c r="FJ46" s="340">
        <v>81030133247</v>
      </c>
      <c r="FK46" s="38">
        <v>0.66274891869630914</v>
      </c>
      <c r="FL46" s="340">
        <v>77295551864</v>
      </c>
      <c r="FM46" s="7">
        <v>0.63220361814963566</v>
      </c>
      <c r="FN46" s="41">
        <v>131201709000</v>
      </c>
      <c r="FO46" s="81"/>
      <c r="FP46" s="387">
        <v>131201709000</v>
      </c>
      <c r="FQ46" s="340">
        <v>123512248000</v>
      </c>
      <c r="FR46" s="340">
        <v>122263697399</v>
      </c>
      <c r="FS46" s="340">
        <v>89144867712</v>
      </c>
      <c r="FT46" s="38">
        <v>0.72911967827278479</v>
      </c>
      <c r="FU46" s="340">
        <v>85042831401</v>
      </c>
      <c r="FV46" s="7">
        <v>0.69556894818474191</v>
      </c>
      <c r="FW46" s="340">
        <v>123512248000</v>
      </c>
      <c r="FX46" s="340">
        <v>122263697399</v>
      </c>
      <c r="FY46" s="340">
        <v>97579836104</v>
      </c>
      <c r="FZ46" s="38">
        <v>0.79810964480776536</v>
      </c>
      <c r="GA46" s="340">
        <v>93708465372</v>
      </c>
      <c r="GB46" s="7">
        <v>0.76644553833660234</v>
      </c>
      <c r="GC46" s="340">
        <v>123512248000</v>
      </c>
      <c r="GD46" s="340">
        <v>122263697399</v>
      </c>
      <c r="GE46" s="340">
        <v>119880796894</v>
      </c>
      <c r="GF46" s="38">
        <v>0.98051015505261918</v>
      </c>
      <c r="GG46" s="340">
        <v>116225016953</v>
      </c>
      <c r="GH46" s="7">
        <v>0.95060937486379837</v>
      </c>
      <c r="GI46" s="340">
        <v>131201709000</v>
      </c>
      <c r="GJ46" s="340">
        <v>131201709000</v>
      </c>
      <c r="GK46" s="340">
        <v>9309264568</v>
      </c>
      <c r="GL46" s="38">
        <v>7.0953836188216116E-2</v>
      </c>
      <c r="GM46" s="340">
        <v>5914606405</v>
      </c>
      <c r="GN46" s="7">
        <v>4.5080254289980325E-2</v>
      </c>
      <c r="GO46" s="340">
        <v>131201709000</v>
      </c>
      <c r="GP46" s="340">
        <v>131201709000</v>
      </c>
      <c r="GQ46" s="340">
        <v>18244785549</v>
      </c>
      <c r="GR46" s="38">
        <f t="shared" si="49"/>
        <v>0.1390590540935713</v>
      </c>
      <c r="GS46" s="340">
        <v>13983496572</v>
      </c>
      <c r="GT46" s="7">
        <v>4.5080254289980325E-2</v>
      </c>
      <c r="GU46" s="340">
        <v>131201709000</v>
      </c>
      <c r="GV46" s="340">
        <v>131201709000</v>
      </c>
      <c r="GW46" s="340">
        <v>28541388589</v>
      </c>
      <c r="GX46" s="38">
        <v>0.21753823792798307</v>
      </c>
      <c r="GY46" s="340">
        <v>22253018498</v>
      </c>
      <c r="GZ46" s="7">
        <v>0.16960921216353972</v>
      </c>
      <c r="HA46" s="340">
        <v>131201709000</v>
      </c>
      <c r="HB46" s="340">
        <v>131201709000</v>
      </c>
      <c r="HC46" s="340">
        <v>34906153050</v>
      </c>
      <c r="HD46" s="38">
        <v>0.2660495302694571</v>
      </c>
      <c r="HE46" s="340">
        <v>30350456267</v>
      </c>
      <c r="HF46" s="7">
        <v>0.23132668391537492</v>
      </c>
      <c r="HG46" s="340">
        <v>131201709000</v>
      </c>
      <c r="HH46" s="340">
        <v>131201709000</v>
      </c>
      <c r="HI46" s="340">
        <v>46158405811</v>
      </c>
      <c r="HJ46" s="38">
        <v>0.35181253478184493</v>
      </c>
      <c r="HK46" s="340">
        <v>38731345727</v>
      </c>
      <c r="HL46" s="7">
        <v>0.29520458248756498</v>
      </c>
      <c r="HM46" s="340">
        <v>131201709000</v>
      </c>
      <c r="HN46" s="340">
        <v>131201709000</v>
      </c>
      <c r="HO46" s="340">
        <v>62180127920</v>
      </c>
      <c r="HP46" s="38">
        <v>0.47392772848713427</v>
      </c>
      <c r="HQ46" s="340">
        <v>56464625993</v>
      </c>
      <c r="HR46" s="7">
        <v>0.43036501904864671</v>
      </c>
      <c r="HS46" s="15">
        <f t="shared" si="0"/>
        <v>0</v>
      </c>
      <c r="HT46" s="15">
        <f t="shared" si="50"/>
        <v>0</v>
      </c>
    </row>
    <row r="47" spans="1:228" ht="14.25" customHeight="1" x14ac:dyDescent="0.35">
      <c r="A47" s="9" t="s">
        <v>78</v>
      </c>
      <c r="B47" s="26">
        <v>6600000000</v>
      </c>
      <c r="C47" s="53">
        <v>5158120492</v>
      </c>
      <c r="D47" s="27">
        <f t="shared" si="1"/>
        <v>0.78153340787878789</v>
      </c>
      <c r="E47" s="26">
        <v>19162225047</v>
      </c>
      <c r="F47" s="53">
        <v>18246432368</v>
      </c>
      <c r="G47" s="27">
        <f t="shared" si="2"/>
        <v>0.95220843734202076</v>
      </c>
      <c r="H47" s="26">
        <v>19251767621</v>
      </c>
      <c r="I47" s="53">
        <v>18363569293</v>
      </c>
      <c r="J47" s="27">
        <f t="shared" si="3"/>
        <v>0.95386406352468411</v>
      </c>
      <c r="K47" s="26">
        <v>33456795410</v>
      </c>
      <c r="L47" s="53">
        <v>32347399087</v>
      </c>
      <c r="M47" s="27">
        <f t="shared" si="4"/>
        <v>0.96684092695057078</v>
      </c>
      <c r="N47" s="26">
        <v>48139707217</v>
      </c>
      <c r="O47" s="53">
        <v>46638245410</v>
      </c>
      <c r="P47" s="27">
        <f t="shared" si="5"/>
        <v>0.96881032532599665</v>
      </c>
      <c r="Q47" s="26">
        <v>42103394806</v>
      </c>
      <c r="R47" s="53">
        <v>41181038942</v>
      </c>
      <c r="S47" s="27">
        <v>0.97809307614623608</v>
      </c>
      <c r="T47" s="26">
        <v>36097767054</v>
      </c>
      <c r="U47" s="53">
        <v>29733368755</v>
      </c>
      <c r="V47" s="27">
        <v>0.82368997258253518</v>
      </c>
      <c r="W47" s="26">
        <v>48371733563</v>
      </c>
      <c r="X47" s="53">
        <v>46899158346</v>
      </c>
      <c r="Y47" s="27">
        <v>0.9695571130382975</v>
      </c>
      <c r="Z47" s="26">
        <v>44973385791</v>
      </c>
      <c r="AA47" s="53">
        <v>43405836736</v>
      </c>
      <c r="AB47" s="27">
        <v>0.96514496234985059</v>
      </c>
      <c r="AC47" s="26">
        <v>28040937798</v>
      </c>
      <c r="AD47" s="53">
        <v>26259415574</v>
      </c>
      <c r="AE47" s="27">
        <v>0.93646709547185447</v>
      </c>
      <c r="AF47" s="26">
        <v>27701000000</v>
      </c>
      <c r="AG47" s="6">
        <v>26494841724</v>
      </c>
      <c r="AH47" s="6">
        <v>25284115939</v>
      </c>
      <c r="AI47" s="38">
        <f t="shared" si="6"/>
        <v>0.9543033395854077</v>
      </c>
      <c r="AJ47" s="6">
        <v>20373378547</v>
      </c>
      <c r="AK47" s="38">
        <f t="shared" si="7"/>
        <v>0.7689564164689856</v>
      </c>
      <c r="AL47" s="5">
        <v>13200000000</v>
      </c>
      <c r="AM47" s="6">
        <v>14200000000</v>
      </c>
      <c r="AN47" s="6">
        <v>14029592795</v>
      </c>
      <c r="AO47" s="38">
        <f t="shared" si="8"/>
        <v>0.9879994926056338</v>
      </c>
      <c r="AP47" s="6">
        <v>11992758507</v>
      </c>
      <c r="AQ47" s="38">
        <f t="shared" si="9"/>
        <v>0.8445604582394366</v>
      </c>
      <c r="AR47" s="5">
        <v>12342000000</v>
      </c>
      <c r="AS47" s="6">
        <v>12342000000</v>
      </c>
      <c r="AT47" s="6">
        <v>11370543585</v>
      </c>
      <c r="AU47" s="38">
        <f t="shared" si="10"/>
        <v>0.92128857438016531</v>
      </c>
      <c r="AV47" s="6">
        <v>9417054645</v>
      </c>
      <c r="AW47" s="38">
        <f t="shared" si="11"/>
        <v>0.76300880286825479</v>
      </c>
      <c r="AX47" s="5">
        <v>15343797000</v>
      </c>
      <c r="AY47" s="6">
        <v>15343797000</v>
      </c>
      <c r="AZ47" s="6">
        <v>15304183853</v>
      </c>
      <c r="BA47" s="38">
        <f t="shared" si="12"/>
        <v>0.99741829568000673</v>
      </c>
      <c r="BB47" s="6">
        <v>12146996566</v>
      </c>
      <c r="BC47" s="38">
        <f t="shared" si="13"/>
        <v>0.79165519238816828</v>
      </c>
      <c r="BD47" s="5">
        <v>15252063000</v>
      </c>
      <c r="BE47" s="6">
        <v>15252063000</v>
      </c>
      <c r="BF47" s="6">
        <v>15190960686</v>
      </c>
      <c r="BG47" s="38">
        <f t="shared" si="14"/>
        <v>0.99599383283428611</v>
      </c>
      <c r="BH47" s="6">
        <v>12141313846</v>
      </c>
      <c r="BI47" s="38">
        <f t="shared" si="15"/>
        <v>0.79604403981284366</v>
      </c>
      <c r="BJ47" s="5">
        <v>20515000000</v>
      </c>
      <c r="BK47" s="6">
        <v>21165000000</v>
      </c>
      <c r="BL47" s="6">
        <v>20366306006</v>
      </c>
      <c r="BM47" s="38">
        <f t="shared" si="16"/>
        <v>0.96226345409874792</v>
      </c>
      <c r="BN47" s="6">
        <v>18135176179</v>
      </c>
      <c r="BO47" s="38">
        <f t="shared" si="17"/>
        <v>0.85684744526340662</v>
      </c>
      <c r="BP47" s="5">
        <v>26741497000</v>
      </c>
      <c r="BQ47" s="6">
        <v>31601240000</v>
      </c>
      <c r="BR47" s="6">
        <v>27714981733</v>
      </c>
      <c r="BS47" s="38">
        <f t="shared" si="18"/>
        <v>0.87702196916956421</v>
      </c>
      <c r="BT47" s="6">
        <v>24361381064</v>
      </c>
      <c r="BU47" s="38">
        <f t="shared" si="19"/>
        <v>0.77089953001844236</v>
      </c>
      <c r="BV47" s="5">
        <v>45394514000</v>
      </c>
      <c r="BW47" s="6">
        <v>44229654000</v>
      </c>
      <c r="BX47" s="6">
        <v>43492960065</v>
      </c>
      <c r="BY47" s="38">
        <f t="shared" si="20"/>
        <v>0.98334389106910036</v>
      </c>
      <c r="BZ47" s="6">
        <v>36091003410</v>
      </c>
      <c r="CA47" s="38">
        <f t="shared" si="21"/>
        <v>0.8159910862065527</v>
      </c>
      <c r="CB47" s="5">
        <v>42064241000</v>
      </c>
      <c r="CC47" s="6">
        <v>41477669936</v>
      </c>
      <c r="CD47" s="6">
        <v>41226143375</v>
      </c>
      <c r="CE47" s="38">
        <f t="shared" si="95"/>
        <v>0.99393585605488188</v>
      </c>
      <c r="CF47" s="6">
        <v>35610531407</v>
      </c>
      <c r="CG47" s="7">
        <f t="shared" si="23"/>
        <v>0.85854705584829161</v>
      </c>
      <c r="CH47" s="5">
        <v>42985779000</v>
      </c>
      <c r="CI47" s="6">
        <v>42985779000</v>
      </c>
      <c r="CJ47" s="6">
        <v>40153550651</v>
      </c>
      <c r="CK47" s="38">
        <f t="shared" si="76"/>
        <v>0.93411243404475697</v>
      </c>
      <c r="CL47" s="6">
        <v>32998689511</v>
      </c>
      <c r="CM47" s="7">
        <f t="shared" si="25"/>
        <v>0.76766526694793646</v>
      </c>
      <c r="CN47" s="5">
        <v>56885779000</v>
      </c>
      <c r="CO47" s="6">
        <v>62175056000</v>
      </c>
      <c r="CP47" s="6">
        <v>61313385590</v>
      </c>
      <c r="CQ47" s="38">
        <f t="shared" si="77"/>
        <v>0.98614122020251982</v>
      </c>
      <c r="CR47" s="6">
        <v>52348335245</v>
      </c>
      <c r="CS47" s="7">
        <f t="shared" si="27"/>
        <v>0.8419507534500652</v>
      </c>
      <c r="CT47" s="5">
        <v>63728168000</v>
      </c>
      <c r="CU47" s="6">
        <v>57039933423</v>
      </c>
      <c r="CV47" s="7">
        <f t="shared" si="79"/>
        <v>0.89505057517109232</v>
      </c>
      <c r="CW47" s="5">
        <v>63728168000</v>
      </c>
      <c r="CX47" s="6">
        <v>59320082842</v>
      </c>
      <c r="CY47" s="7">
        <f t="shared" si="80"/>
        <v>0.93082987795914673</v>
      </c>
      <c r="CZ47" s="5">
        <v>63728168000</v>
      </c>
      <c r="DA47" s="6">
        <v>62737479279</v>
      </c>
      <c r="DB47" s="7">
        <f t="shared" si="81"/>
        <v>0.98445446100066769</v>
      </c>
      <c r="DC47" s="5">
        <v>63728168000</v>
      </c>
      <c r="DD47" s="6">
        <v>63728168000</v>
      </c>
      <c r="DE47" s="6">
        <v>63439756857</v>
      </c>
      <c r="DF47" s="38">
        <f t="shared" si="82"/>
        <v>0.99547435377398574</v>
      </c>
      <c r="DG47" s="6">
        <v>57371812185</v>
      </c>
      <c r="DH47" s="7">
        <f t="shared" si="32"/>
        <v>0.90025829998753459</v>
      </c>
      <c r="DI47" s="41">
        <v>72086695000</v>
      </c>
      <c r="DJ47" s="82">
        <f t="shared" si="33"/>
        <v>0</v>
      </c>
      <c r="DK47" s="81">
        <v>72086695000</v>
      </c>
      <c r="DL47" s="6">
        <v>72086695000</v>
      </c>
      <c r="DM47" s="6">
        <v>72086695000</v>
      </c>
      <c r="DN47" s="6">
        <v>1464289180</v>
      </c>
      <c r="DO47" s="38">
        <v>2.0312891026561836E-2</v>
      </c>
      <c r="DP47" s="6">
        <v>0</v>
      </c>
      <c r="DQ47" s="7">
        <f t="shared" si="34"/>
        <v>0</v>
      </c>
      <c r="DR47" s="6">
        <v>72086695000</v>
      </c>
      <c r="DS47" s="6">
        <v>72086695000</v>
      </c>
      <c r="DT47" s="6">
        <v>11414235905</v>
      </c>
      <c r="DU47" s="38">
        <f t="shared" si="35"/>
        <v>0.15834039700391314</v>
      </c>
      <c r="DV47" s="6">
        <v>18572667</v>
      </c>
      <c r="DW47" s="7">
        <f t="shared" si="36"/>
        <v>2.5764348053409857E-4</v>
      </c>
      <c r="DX47" s="6">
        <v>72086695000</v>
      </c>
      <c r="DY47" s="6">
        <v>72086695000</v>
      </c>
      <c r="DZ47" s="6">
        <v>17271596935</v>
      </c>
      <c r="EA47" s="38">
        <f t="shared" si="37"/>
        <v>0.23959479533636546</v>
      </c>
      <c r="EB47" s="6">
        <v>993547084</v>
      </c>
      <c r="EC47" s="7">
        <f t="shared" si="83"/>
        <v>1.3782669381638317E-2</v>
      </c>
      <c r="ED47" s="6">
        <v>72086695000</v>
      </c>
      <c r="EE47" s="6">
        <v>72086695000</v>
      </c>
      <c r="EF47" s="6">
        <v>19312453453</v>
      </c>
      <c r="EG47" s="38">
        <f t="shared" si="84"/>
        <v>0.26790593538793811</v>
      </c>
      <c r="EH47" s="6">
        <v>3701098060</v>
      </c>
      <c r="EI47" s="7">
        <f t="shared" si="85"/>
        <v>5.1342318579038752E-2</v>
      </c>
      <c r="EJ47" s="6">
        <v>72086695000</v>
      </c>
      <c r="EK47" s="6">
        <v>72086695000</v>
      </c>
      <c r="EL47" s="6">
        <v>22264807881</v>
      </c>
      <c r="EM47" s="38">
        <f t="shared" si="86"/>
        <v>0.30886154346512906</v>
      </c>
      <c r="EN47" s="6">
        <v>7713633483</v>
      </c>
      <c r="EO47" s="7">
        <f t="shared" si="87"/>
        <v>0.10700495400711602</v>
      </c>
      <c r="EP47" s="6">
        <v>72086695000</v>
      </c>
      <c r="EQ47" s="6">
        <v>72086695000</v>
      </c>
      <c r="ER47" s="6">
        <v>22264807881</v>
      </c>
      <c r="ES47" s="38">
        <f t="shared" si="88"/>
        <v>0.30886154346512906</v>
      </c>
      <c r="ET47" s="6">
        <v>11422205069</v>
      </c>
      <c r="EU47" s="7">
        <f t="shared" si="89"/>
        <v>0.15845094672463483</v>
      </c>
      <c r="EV47" s="340">
        <v>72086695000</v>
      </c>
      <c r="EW47" s="340">
        <v>72086695000</v>
      </c>
      <c r="EX47" s="340">
        <v>26709485462</v>
      </c>
      <c r="EY47" s="38">
        <f t="shared" si="90"/>
        <v>0.37051893504064792</v>
      </c>
      <c r="EZ47" s="340">
        <v>17637287426</v>
      </c>
      <c r="FA47" s="7">
        <f t="shared" si="91"/>
        <v>0.24466772163712042</v>
      </c>
      <c r="FB47" s="340">
        <v>72086695000</v>
      </c>
      <c r="FC47" s="340">
        <v>72086695000</v>
      </c>
      <c r="FD47" s="340">
        <v>43170052314</v>
      </c>
      <c r="FE47" s="38">
        <f t="shared" si="92"/>
        <v>0.59886297067718253</v>
      </c>
      <c r="FF47" s="340">
        <v>21174427467</v>
      </c>
      <c r="FG47" s="7">
        <f t="shared" si="93"/>
        <v>0.29373558417402823</v>
      </c>
      <c r="FH47" s="340">
        <v>72086695000</v>
      </c>
      <c r="FI47" s="340">
        <v>67746543693</v>
      </c>
      <c r="FJ47" s="340">
        <v>45967756787</v>
      </c>
      <c r="FK47" s="38">
        <v>0.67852549047088406</v>
      </c>
      <c r="FL47" s="340">
        <v>23804363966</v>
      </c>
      <c r="FM47" s="7">
        <v>0.35137385124578124</v>
      </c>
      <c r="FN47" s="41">
        <v>82062242000</v>
      </c>
      <c r="FO47" s="81"/>
      <c r="FP47" s="387">
        <v>82062242000</v>
      </c>
      <c r="FQ47" s="340">
        <v>72086695000</v>
      </c>
      <c r="FR47" s="340">
        <v>67746543693</v>
      </c>
      <c r="FS47" s="340">
        <v>46365289949</v>
      </c>
      <c r="FT47" s="38">
        <v>0.6843934379753569</v>
      </c>
      <c r="FU47" s="340">
        <v>27859185091</v>
      </c>
      <c r="FV47" s="7">
        <v>0.41122666297555466</v>
      </c>
      <c r="FW47" s="340">
        <v>72086695000</v>
      </c>
      <c r="FX47" s="340">
        <v>67746543693</v>
      </c>
      <c r="FY47" s="340">
        <v>52736984498</v>
      </c>
      <c r="FZ47" s="38">
        <v>0.77844538810692299</v>
      </c>
      <c r="GA47" s="340">
        <v>32497217877</v>
      </c>
      <c r="GB47" s="7">
        <v>0.47968820408409729</v>
      </c>
      <c r="GC47" s="340">
        <v>72086695000</v>
      </c>
      <c r="GD47" s="340">
        <v>67746543693</v>
      </c>
      <c r="GE47" s="340">
        <v>66447368591</v>
      </c>
      <c r="GF47" s="38">
        <v>0.98082300540840373</v>
      </c>
      <c r="GG47" s="340">
        <v>47083785390</v>
      </c>
      <c r="GH47" s="7">
        <v>0.6949990777885986</v>
      </c>
      <c r="GI47" s="340">
        <v>82062242000</v>
      </c>
      <c r="GJ47" s="340">
        <v>82062242000</v>
      </c>
      <c r="GK47" s="340">
        <v>9318874718</v>
      </c>
      <c r="GL47" s="38">
        <v>0.11355861710431943</v>
      </c>
      <c r="GM47" s="340">
        <v>0</v>
      </c>
      <c r="GN47" s="7">
        <v>0</v>
      </c>
      <c r="GO47" s="340">
        <v>82062242000</v>
      </c>
      <c r="GP47" s="340">
        <v>82062242000</v>
      </c>
      <c r="GQ47" s="340">
        <v>28932772164</v>
      </c>
      <c r="GR47" s="38">
        <f t="shared" si="49"/>
        <v>0.35257106628892737</v>
      </c>
      <c r="GS47" s="340">
        <v>158965465</v>
      </c>
      <c r="GT47" s="7">
        <v>0</v>
      </c>
      <c r="GU47" s="340">
        <v>82062242000</v>
      </c>
      <c r="GV47" s="340">
        <v>82062242000</v>
      </c>
      <c r="GW47" s="340">
        <v>36412322207</v>
      </c>
      <c r="GX47" s="38">
        <v>0.4437159078227475</v>
      </c>
      <c r="GY47" s="340">
        <v>1951400982</v>
      </c>
      <c r="GZ47" s="7">
        <v>2.3779523133184686E-2</v>
      </c>
      <c r="HA47" s="340">
        <v>82062242000</v>
      </c>
      <c r="HB47" s="340">
        <v>82062242000</v>
      </c>
      <c r="HC47" s="340">
        <v>63910403401</v>
      </c>
      <c r="HD47" s="38">
        <v>0.77880401319037806</v>
      </c>
      <c r="HE47" s="340">
        <v>5707192914</v>
      </c>
      <c r="HF47" s="7">
        <v>6.9547123925763565E-2</v>
      </c>
      <c r="HG47" s="340">
        <v>82062242000</v>
      </c>
      <c r="HH47" s="340">
        <v>82062242000</v>
      </c>
      <c r="HI47" s="340">
        <v>67864358949</v>
      </c>
      <c r="HJ47" s="38">
        <v>0.82698641049802168</v>
      </c>
      <c r="HK47" s="340">
        <v>9603123907</v>
      </c>
      <c r="HL47" s="7">
        <v>0.11702244141708924</v>
      </c>
      <c r="HM47" s="340">
        <v>82062242000</v>
      </c>
      <c r="HN47" s="340">
        <v>82062242000</v>
      </c>
      <c r="HO47" s="340">
        <v>70179271637</v>
      </c>
      <c r="HP47" s="38">
        <v>0.85519564085270783</v>
      </c>
      <c r="HQ47" s="340">
        <v>16880125601</v>
      </c>
      <c r="HR47" s="7">
        <v>0.20569905463952592</v>
      </c>
      <c r="HS47" s="15">
        <f t="shared" si="0"/>
        <v>0</v>
      </c>
      <c r="HT47" s="15">
        <f t="shared" si="50"/>
        <v>0</v>
      </c>
    </row>
    <row r="48" spans="1:228" ht="14.25" customHeight="1" x14ac:dyDescent="0.35">
      <c r="A48" s="9" t="s">
        <v>80</v>
      </c>
      <c r="B48" s="26"/>
      <c r="C48" s="53"/>
      <c r="D48" s="27"/>
      <c r="E48" s="26"/>
      <c r="F48" s="53"/>
      <c r="G48" s="27"/>
      <c r="H48" s="26"/>
      <c r="I48" s="53"/>
      <c r="J48" s="27"/>
      <c r="K48" s="26"/>
      <c r="L48" s="53"/>
      <c r="M48" s="27"/>
      <c r="N48" s="26"/>
      <c r="O48" s="53"/>
      <c r="P48" s="27"/>
      <c r="Q48" s="26"/>
      <c r="R48" s="53"/>
      <c r="S48" s="27"/>
      <c r="T48" s="26"/>
      <c r="U48" s="53"/>
      <c r="V48" s="27"/>
      <c r="W48" s="26"/>
      <c r="X48" s="53"/>
      <c r="Y48" s="27"/>
      <c r="Z48" s="26"/>
      <c r="AA48" s="53"/>
      <c r="AB48" s="27"/>
      <c r="AC48" s="26"/>
      <c r="AD48" s="53"/>
      <c r="AE48" s="27"/>
      <c r="AF48" s="26"/>
      <c r="AG48" s="6"/>
      <c r="AH48" s="6"/>
      <c r="AI48" s="38"/>
      <c r="AJ48" s="6"/>
      <c r="AK48" s="38"/>
      <c r="AL48" s="5"/>
      <c r="AM48" s="6"/>
      <c r="AN48" s="6"/>
      <c r="AO48" s="38"/>
      <c r="AP48" s="6"/>
      <c r="AQ48" s="38"/>
      <c r="AR48" s="5"/>
      <c r="AS48" s="6"/>
      <c r="AT48" s="6"/>
      <c r="AU48" s="38"/>
      <c r="AV48" s="6"/>
      <c r="AW48" s="38"/>
      <c r="AX48" s="5"/>
      <c r="AY48" s="6"/>
      <c r="AZ48" s="6"/>
      <c r="BA48" s="38"/>
      <c r="BB48" s="6"/>
      <c r="BC48" s="38"/>
      <c r="BD48" s="5"/>
      <c r="BE48" s="6"/>
      <c r="BF48" s="6"/>
      <c r="BG48" s="38"/>
      <c r="BH48" s="6"/>
      <c r="BI48" s="38"/>
      <c r="BJ48" s="5"/>
      <c r="BK48" s="6"/>
      <c r="BL48" s="6"/>
      <c r="BM48" s="38"/>
      <c r="BN48" s="6"/>
      <c r="BO48" s="38"/>
      <c r="BP48" s="5"/>
      <c r="BQ48" s="6"/>
      <c r="BR48" s="6"/>
      <c r="BS48" s="38"/>
      <c r="BT48" s="6"/>
      <c r="BU48" s="38"/>
      <c r="BV48" s="5"/>
      <c r="BW48" s="6"/>
      <c r="BX48" s="6"/>
      <c r="BY48" s="38"/>
      <c r="BZ48" s="6"/>
      <c r="CA48" s="38"/>
      <c r="CB48" s="5">
        <v>0</v>
      </c>
      <c r="CC48" s="6">
        <v>364000000</v>
      </c>
      <c r="CD48" s="6">
        <v>364000000</v>
      </c>
      <c r="CE48" s="38">
        <f t="shared" si="95"/>
        <v>1</v>
      </c>
      <c r="CF48" s="6">
        <v>364000000</v>
      </c>
      <c r="CG48" s="7">
        <f t="shared" si="23"/>
        <v>1</v>
      </c>
      <c r="CH48" s="5"/>
      <c r="CI48" s="6"/>
      <c r="CJ48" s="6"/>
      <c r="CK48" s="38"/>
      <c r="CL48" s="6"/>
      <c r="CM48" s="7"/>
      <c r="CN48" s="5"/>
      <c r="CO48" s="6"/>
      <c r="CP48" s="6"/>
      <c r="CQ48" s="38"/>
      <c r="CR48" s="6"/>
      <c r="CS48" s="7"/>
      <c r="CT48" s="5"/>
      <c r="CU48" s="6"/>
      <c r="CV48" s="7"/>
      <c r="CW48" s="5"/>
      <c r="CX48" s="6"/>
      <c r="CY48" s="7"/>
      <c r="CZ48" s="5"/>
      <c r="DA48" s="6"/>
      <c r="DB48" s="7"/>
      <c r="DC48" s="5"/>
      <c r="DD48" s="6"/>
      <c r="DE48" s="6"/>
      <c r="DF48" s="38"/>
      <c r="DG48" s="6"/>
      <c r="DH48" s="7"/>
      <c r="DI48" s="41"/>
      <c r="DJ48" s="82"/>
      <c r="DK48" s="81"/>
      <c r="DL48" s="6"/>
      <c r="DM48" s="6"/>
      <c r="DN48" s="6"/>
      <c r="DO48" s="38"/>
      <c r="DP48" s="6"/>
      <c r="DQ48" s="7"/>
      <c r="DR48" s="6"/>
      <c r="DS48" s="6"/>
      <c r="DT48" s="6"/>
      <c r="DU48" s="38"/>
      <c r="DV48" s="6"/>
      <c r="DW48" s="7"/>
      <c r="DX48" s="6"/>
      <c r="DY48" s="6"/>
      <c r="DZ48" s="6"/>
      <c r="EA48" s="38"/>
      <c r="EB48" s="6"/>
      <c r="EC48" s="7"/>
      <c r="ED48" s="6"/>
      <c r="EE48" s="6"/>
      <c r="EF48" s="6"/>
      <c r="EG48" s="38"/>
      <c r="EH48" s="6"/>
      <c r="EI48" s="7"/>
      <c r="EJ48" s="6"/>
      <c r="EK48" s="6"/>
      <c r="EL48" s="6"/>
      <c r="EM48" s="38"/>
      <c r="EN48" s="6"/>
      <c r="EO48" s="7"/>
      <c r="EP48" s="6"/>
      <c r="EQ48" s="6"/>
      <c r="ER48" s="6"/>
      <c r="ES48" s="38"/>
      <c r="ET48" s="6"/>
      <c r="EU48" s="7"/>
      <c r="EV48" s="340" t="s">
        <v>237</v>
      </c>
      <c r="EW48" s="340" t="s">
        <v>237</v>
      </c>
      <c r="EX48" s="340" t="s">
        <v>237</v>
      </c>
      <c r="EY48" s="38"/>
      <c r="EZ48" s="340" t="s">
        <v>237</v>
      </c>
      <c r="FA48" s="7"/>
      <c r="FB48" s="340" t="s">
        <v>237</v>
      </c>
      <c r="FC48" s="340" t="s">
        <v>237</v>
      </c>
      <c r="FD48" s="340" t="s">
        <v>237</v>
      </c>
      <c r="FE48" s="38"/>
      <c r="FF48" s="340" t="s">
        <v>237</v>
      </c>
      <c r="FG48" s="7"/>
      <c r="FH48" s="340" t="s">
        <v>237</v>
      </c>
      <c r="FI48" s="340" t="s">
        <v>237</v>
      </c>
      <c r="FJ48" s="340" t="s">
        <v>237</v>
      </c>
      <c r="FK48" s="38">
        <v>0</v>
      </c>
      <c r="FL48" s="340" t="s">
        <v>237</v>
      </c>
      <c r="FM48" s="7">
        <v>0</v>
      </c>
      <c r="FN48" s="41" t="s">
        <v>237</v>
      </c>
      <c r="FO48" s="81"/>
      <c r="FP48" s="387" t="s">
        <v>237</v>
      </c>
      <c r="FQ48" s="340" t="s">
        <v>237</v>
      </c>
      <c r="FR48" s="340" t="s">
        <v>237</v>
      </c>
      <c r="FS48" s="340" t="s">
        <v>237</v>
      </c>
      <c r="FT48" s="38">
        <v>0</v>
      </c>
      <c r="FU48" s="340" t="s">
        <v>237</v>
      </c>
      <c r="FV48" s="7">
        <v>0</v>
      </c>
      <c r="FW48" s="340" t="s">
        <v>237</v>
      </c>
      <c r="FX48" s="340" t="s">
        <v>237</v>
      </c>
      <c r="FY48" s="340" t="s">
        <v>237</v>
      </c>
      <c r="FZ48" s="38">
        <v>0</v>
      </c>
      <c r="GA48" s="340" t="s">
        <v>237</v>
      </c>
      <c r="GB48" s="7">
        <v>0</v>
      </c>
      <c r="GC48" s="340" t="s">
        <v>237</v>
      </c>
      <c r="GD48" s="340" t="s">
        <v>237</v>
      </c>
      <c r="GE48" s="340" t="s">
        <v>237</v>
      </c>
      <c r="GF48" s="38">
        <v>0</v>
      </c>
      <c r="GG48" s="340" t="s">
        <v>237</v>
      </c>
      <c r="GH48" s="7">
        <v>0</v>
      </c>
      <c r="GI48" s="340" t="s">
        <v>237</v>
      </c>
      <c r="GJ48" s="340" t="s">
        <v>237</v>
      </c>
      <c r="GK48" s="340" t="s">
        <v>237</v>
      </c>
      <c r="GL48" s="38">
        <v>0</v>
      </c>
      <c r="GM48" s="340" t="s">
        <v>237</v>
      </c>
      <c r="GN48" s="7">
        <v>0</v>
      </c>
      <c r="GO48" s="340" t="s">
        <v>237</v>
      </c>
      <c r="GP48" s="340" t="s">
        <v>237</v>
      </c>
      <c r="GQ48" s="340" t="s">
        <v>237</v>
      </c>
      <c r="GR48" s="38">
        <f t="shared" si="49"/>
        <v>0</v>
      </c>
      <c r="GS48" s="340" t="s">
        <v>237</v>
      </c>
      <c r="GT48" s="7">
        <v>0</v>
      </c>
      <c r="GU48" s="340" t="s">
        <v>237</v>
      </c>
      <c r="GV48" s="340" t="s">
        <v>237</v>
      </c>
      <c r="GW48" s="340" t="s">
        <v>237</v>
      </c>
      <c r="GX48" s="38">
        <v>0</v>
      </c>
      <c r="GY48" s="340" t="s">
        <v>237</v>
      </c>
      <c r="GZ48" s="7">
        <v>0</v>
      </c>
      <c r="HA48" s="340" t="s">
        <v>237</v>
      </c>
      <c r="HB48" s="340" t="s">
        <v>237</v>
      </c>
      <c r="HC48" s="340" t="s">
        <v>237</v>
      </c>
      <c r="HD48" s="38">
        <v>0</v>
      </c>
      <c r="HE48" s="340" t="s">
        <v>237</v>
      </c>
      <c r="HF48" s="7">
        <v>0</v>
      </c>
      <c r="HG48" s="340" t="s">
        <v>237</v>
      </c>
      <c r="HH48" s="340" t="s">
        <v>237</v>
      </c>
      <c r="HI48" s="340" t="s">
        <v>237</v>
      </c>
      <c r="HJ48" s="38">
        <v>0</v>
      </c>
      <c r="HK48" s="340" t="s">
        <v>237</v>
      </c>
      <c r="HL48" s="7">
        <v>0</v>
      </c>
      <c r="HM48" s="340" t="s">
        <v>237</v>
      </c>
      <c r="HN48" s="340" t="s">
        <v>237</v>
      </c>
      <c r="HO48" s="340" t="s">
        <v>237</v>
      </c>
      <c r="HP48" s="38">
        <v>0</v>
      </c>
      <c r="HQ48" s="340" t="s">
        <v>237</v>
      </c>
      <c r="HR48" s="7">
        <v>0</v>
      </c>
      <c r="HS48" s="15">
        <f t="shared" si="0"/>
        <v>0</v>
      </c>
      <c r="HT48" s="15">
        <f t="shared" si="50"/>
        <v>0</v>
      </c>
    </row>
    <row r="49" spans="1:228" ht="14.25" customHeight="1" x14ac:dyDescent="0.35">
      <c r="A49" s="8" t="s">
        <v>38</v>
      </c>
      <c r="B49" s="32"/>
      <c r="C49" s="31"/>
      <c r="D49" s="62"/>
      <c r="E49" s="32"/>
      <c r="F49" s="31"/>
      <c r="G49" s="62"/>
      <c r="H49" s="32"/>
      <c r="I49" s="31"/>
      <c r="J49" s="62"/>
      <c r="K49" s="32"/>
      <c r="L49" s="31"/>
      <c r="M49" s="62"/>
      <c r="N49" s="32"/>
      <c r="O49" s="31"/>
      <c r="P49" s="62"/>
      <c r="Q49" s="32"/>
      <c r="R49" s="31"/>
      <c r="S49" s="62"/>
      <c r="T49" s="32"/>
      <c r="U49" s="31"/>
      <c r="V49" s="62"/>
      <c r="W49" s="32"/>
      <c r="X49" s="31"/>
      <c r="Y49" s="62"/>
      <c r="Z49" s="32"/>
      <c r="AA49" s="31"/>
      <c r="AB49" s="62"/>
      <c r="AC49" s="32"/>
      <c r="AD49" s="31"/>
      <c r="AE49" s="62"/>
      <c r="AF49" s="32"/>
      <c r="AG49" s="1"/>
      <c r="AH49" s="1"/>
      <c r="AI49" s="122"/>
      <c r="AJ49" s="1"/>
      <c r="AK49" s="122"/>
      <c r="AL49" s="3">
        <v>22266621000</v>
      </c>
      <c r="AM49" s="1">
        <v>25266621000</v>
      </c>
      <c r="AN49" s="1">
        <v>20964424668</v>
      </c>
      <c r="AO49" s="122">
        <f t="shared" ref="AO49:AO51" si="98">+AN49/AM49</f>
        <v>0.82972806961405721</v>
      </c>
      <c r="AP49" s="1">
        <v>11700694382</v>
      </c>
      <c r="AQ49" s="122">
        <f t="shared" si="9"/>
        <v>0.46308900513448159</v>
      </c>
      <c r="AR49" s="3">
        <v>34661473000</v>
      </c>
      <c r="AS49" s="1">
        <v>34661473000</v>
      </c>
      <c r="AT49" s="1">
        <v>33204338612</v>
      </c>
      <c r="AU49" s="122">
        <f t="shared" ref="AU49:AU51" si="99">+AT49/AS49</f>
        <v>0.95796097909630096</v>
      </c>
      <c r="AV49" s="1">
        <v>20493431708</v>
      </c>
      <c r="AW49" s="122">
        <f t="shared" si="11"/>
        <v>0.59124526265805266</v>
      </c>
      <c r="AX49" s="3">
        <v>37166844000</v>
      </c>
      <c r="AY49" s="1">
        <v>37166844000</v>
      </c>
      <c r="AZ49" s="1">
        <v>36358802728</v>
      </c>
      <c r="BA49" s="122">
        <f t="shared" ref="BA49:BA51" si="100">+AZ49/AY49</f>
        <v>0.97825908296114672</v>
      </c>
      <c r="BB49" s="1">
        <v>30205037738</v>
      </c>
      <c r="BC49" s="122">
        <f t="shared" si="13"/>
        <v>0.81268772075455209</v>
      </c>
      <c r="BD49" s="3">
        <v>37763176000</v>
      </c>
      <c r="BE49" s="1">
        <v>37636128240</v>
      </c>
      <c r="BF49" s="1">
        <v>34407927950</v>
      </c>
      <c r="BG49" s="122">
        <f t="shared" ref="BG49:BG51" si="101">+BF49/BE49</f>
        <v>0.91422602587029556</v>
      </c>
      <c r="BH49" s="1">
        <v>30242006786</v>
      </c>
      <c r="BI49" s="122">
        <f t="shared" ref="BI49:BI51" si="102">+BH49/BE49</f>
        <v>0.80353660698441709</v>
      </c>
      <c r="BJ49" s="3">
        <v>42182748000</v>
      </c>
      <c r="BK49" s="1">
        <v>42182748000</v>
      </c>
      <c r="BL49" s="1">
        <v>40121654616</v>
      </c>
      <c r="BM49" s="122">
        <f t="shared" ref="BM49:BM51" si="103">+BL49/BK49</f>
        <v>0.95113894941126165</v>
      </c>
      <c r="BN49" s="1">
        <v>38185521915</v>
      </c>
      <c r="BO49" s="122">
        <f t="shared" si="17"/>
        <v>0.90524026350772591</v>
      </c>
      <c r="BP49" s="3">
        <v>49747982000</v>
      </c>
      <c r="BQ49" s="1">
        <v>50747982000</v>
      </c>
      <c r="BR49" s="1">
        <v>49579706613</v>
      </c>
      <c r="BS49" s="122">
        <f t="shared" si="18"/>
        <v>0.97697887992866395</v>
      </c>
      <c r="BT49" s="1">
        <v>46195958550</v>
      </c>
      <c r="BU49" s="122">
        <f t="shared" si="19"/>
        <v>0.91030138991536647</v>
      </c>
      <c r="BV49" s="3">
        <v>52754696000</v>
      </c>
      <c r="BW49" s="1">
        <v>55038631000</v>
      </c>
      <c r="BX49" s="1">
        <f>+BX50+BX51</f>
        <v>54061216226</v>
      </c>
      <c r="BY49" s="122">
        <f t="shared" si="20"/>
        <v>0.98224129568193652</v>
      </c>
      <c r="BZ49" s="1">
        <v>49224045050</v>
      </c>
      <c r="CA49" s="122">
        <f t="shared" ref="CA49:CA51" si="104">+BZ49/BW49</f>
        <v>0.8943544589617427</v>
      </c>
      <c r="CB49" s="3">
        <v>57629146000</v>
      </c>
      <c r="CC49" s="1">
        <v>56095678400</v>
      </c>
      <c r="CD49" s="1">
        <v>54375628261</v>
      </c>
      <c r="CE49" s="122">
        <f t="shared" si="95"/>
        <v>0.96933720764129305</v>
      </c>
      <c r="CF49" s="1">
        <v>46799115834</v>
      </c>
      <c r="CG49" s="4">
        <f t="shared" si="23"/>
        <v>0.83427310568009816</v>
      </c>
      <c r="CH49" s="3">
        <v>113608212000</v>
      </c>
      <c r="CI49" s="1">
        <v>113464212000</v>
      </c>
      <c r="CJ49" s="1">
        <v>102687617785</v>
      </c>
      <c r="CK49" s="122">
        <f t="shared" ref="CK49:CK73" si="105">+CJ49/CI49</f>
        <v>0.9050220855982325</v>
      </c>
      <c r="CL49" s="1">
        <v>85325578908</v>
      </c>
      <c r="CM49" s="4">
        <f t="shared" si="25"/>
        <v>0.75200433162132219</v>
      </c>
      <c r="CN49" s="3">
        <v>127063655000</v>
      </c>
      <c r="CO49" s="1">
        <v>123793655000</v>
      </c>
      <c r="CP49" s="1">
        <v>119952477508</v>
      </c>
      <c r="CQ49" s="122">
        <f t="shared" ref="CQ49:CQ73" si="106">+CP49/CO49</f>
        <v>0.96897112786596373</v>
      </c>
      <c r="CR49" s="1">
        <v>108283331293</v>
      </c>
      <c r="CS49" s="4">
        <f t="shared" si="27"/>
        <v>0.87470824973218542</v>
      </c>
      <c r="CT49" s="3">
        <v>123448633000</v>
      </c>
      <c r="CU49" s="1">
        <v>109553726867</v>
      </c>
      <c r="CV49" s="4">
        <f t="shared" ref="CV49:CV89" si="107">+CU49/CT49</f>
        <v>0.88744382343221251</v>
      </c>
      <c r="CW49" s="3">
        <v>123448633000</v>
      </c>
      <c r="CX49" s="1">
        <v>112058269847</v>
      </c>
      <c r="CY49" s="4">
        <f t="shared" ref="CY49:CY89" si="108">+CX49/CW49</f>
        <v>0.90773196206230977</v>
      </c>
      <c r="CZ49" s="3">
        <v>124063380000</v>
      </c>
      <c r="DA49" s="1">
        <v>115411465006</v>
      </c>
      <c r="DB49" s="4">
        <f t="shared" ref="DB49:DB89" si="109">+DA49/CZ49</f>
        <v>0.93026213703028238</v>
      </c>
      <c r="DC49" s="3">
        <v>123448633000</v>
      </c>
      <c r="DD49" s="1">
        <v>124063380000</v>
      </c>
      <c r="DE49" s="1">
        <v>122108638754</v>
      </c>
      <c r="DF49" s="122">
        <f t="shared" ref="DF49:DF91" si="110">+DE49/DD49</f>
        <v>0.98424401103693937</v>
      </c>
      <c r="DG49" s="1">
        <v>110893148377</v>
      </c>
      <c r="DH49" s="4">
        <f t="shared" si="32"/>
        <v>0.89384271472371624</v>
      </c>
      <c r="DI49" s="82">
        <v>124399019000</v>
      </c>
      <c r="DJ49" s="82">
        <f t="shared" si="33"/>
        <v>0</v>
      </c>
      <c r="DK49" s="82">
        <v>124399019000</v>
      </c>
      <c r="DL49" s="31">
        <v>124399019000</v>
      </c>
      <c r="DM49" s="31">
        <v>124399019000</v>
      </c>
      <c r="DN49" s="31">
        <v>16161256964</v>
      </c>
      <c r="DO49" s="417">
        <v>0.12991466567754847</v>
      </c>
      <c r="DP49" s="31">
        <v>1333754911</v>
      </c>
      <c r="DQ49" s="62">
        <f t="shared" si="34"/>
        <v>1.0721587048849637E-2</v>
      </c>
      <c r="DR49" s="31">
        <v>124399019000</v>
      </c>
      <c r="DS49" s="31">
        <v>124399019000</v>
      </c>
      <c r="DT49" s="31">
        <v>38351146487</v>
      </c>
      <c r="DU49" s="417">
        <f t="shared" si="35"/>
        <v>0.30829139003901629</v>
      </c>
      <c r="DV49" s="31">
        <v>3436425606</v>
      </c>
      <c r="DW49" s="62">
        <f t="shared" si="36"/>
        <v>2.7624217888727886E-2</v>
      </c>
      <c r="DX49" s="31">
        <v>124399019000</v>
      </c>
      <c r="DY49" s="31">
        <v>124399019000</v>
      </c>
      <c r="DZ49" s="31">
        <v>44694506114</v>
      </c>
      <c r="EA49" s="417">
        <f t="shared" si="37"/>
        <v>0.3592834290276839</v>
      </c>
      <c r="EB49" s="31">
        <v>8871642328</v>
      </c>
      <c r="EC49" s="62">
        <f t="shared" ref="EC49:EC84" si="111">+EB49/DY49</f>
        <v>7.1316015184975046E-2</v>
      </c>
      <c r="ED49" s="31">
        <v>124399019000</v>
      </c>
      <c r="EE49" s="31">
        <v>124399019000</v>
      </c>
      <c r="EF49" s="31">
        <v>50153743740</v>
      </c>
      <c r="EG49" s="417">
        <f t="shared" ref="EG49:EG87" si="112">+EF49/EE49</f>
        <v>0.40316832193025576</v>
      </c>
      <c r="EH49" s="31">
        <v>18135212261</v>
      </c>
      <c r="EI49" s="62">
        <f t="shared" ref="EI49:EI87" si="113">+EH49/EE49</f>
        <v>0.14578259866341872</v>
      </c>
      <c r="EJ49" s="31">
        <v>124399019000</v>
      </c>
      <c r="EK49" s="31">
        <v>123886730307</v>
      </c>
      <c r="EL49" s="31">
        <v>68949098162</v>
      </c>
      <c r="EM49" s="417">
        <f t="shared" ref="EM49:EM84" si="114">+EL49/EK49</f>
        <v>0.55654950284941174</v>
      </c>
      <c r="EN49" s="31">
        <v>28814803629</v>
      </c>
      <c r="EO49" s="62">
        <f t="shared" ref="EO49:EO84" si="115">+EN49/EK49</f>
        <v>0.23258991142630769</v>
      </c>
      <c r="EP49" s="31">
        <v>124399019000</v>
      </c>
      <c r="EQ49" s="31">
        <v>123886730307</v>
      </c>
      <c r="ER49" s="31">
        <v>72348152457</v>
      </c>
      <c r="ES49" s="417">
        <f t="shared" ref="ES49:ES84" si="116">+ER49/EQ49</f>
        <v>0.58398629359025145</v>
      </c>
      <c r="ET49" s="31">
        <v>39939238353</v>
      </c>
      <c r="EU49" s="62">
        <f t="shared" ref="EU49:EU84" si="117">+ET49/EQ49</f>
        <v>0.32238511948800141</v>
      </c>
      <c r="EV49" s="418">
        <v>124399019000</v>
      </c>
      <c r="EW49" s="418">
        <v>123886730307</v>
      </c>
      <c r="EX49" s="418">
        <v>84600508142</v>
      </c>
      <c r="EY49" s="417">
        <f t="shared" ref="EY49:EY84" si="118">+EX49/EW49</f>
        <v>0.68288595503613669</v>
      </c>
      <c r="EZ49" s="418">
        <v>50888340108</v>
      </c>
      <c r="FA49" s="62">
        <f t="shared" ref="FA49:FA84" si="119">+EZ49/EW49</f>
        <v>0.41076505919475903</v>
      </c>
      <c r="FB49" s="418">
        <v>124399019000</v>
      </c>
      <c r="FC49" s="418">
        <v>123886730307</v>
      </c>
      <c r="FD49" s="418">
        <v>103172751041</v>
      </c>
      <c r="FE49" s="417">
        <f t="shared" ref="FE49:FE84" si="120">+FD49/FC49</f>
        <v>0.83279904785065106</v>
      </c>
      <c r="FF49" s="418">
        <v>60167205206</v>
      </c>
      <c r="FG49" s="62">
        <f t="shared" ref="FG49:FG84" si="121">+FF49/FC49</f>
        <v>0.4856630331343918</v>
      </c>
      <c r="FH49" s="418">
        <v>124399019000</v>
      </c>
      <c r="FI49" s="418">
        <v>122389175522</v>
      </c>
      <c r="FJ49" s="418">
        <v>107394896177</v>
      </c>
      <c r="FK49" s="417">
        <v>0.87748688328809998</v>
      </c>
      <c r="FL49" s="418">
        <v>68355078463</v>
      </c>
      <c r="FM49" s="62">
        <v>0.5585059150162579</v>
      </c>
      <c r="FN49" s="82">
        <v>141142835000</v>
      </c>
      <c r="FO49" s="82">
        <f>+FO50+FO51</f>
        <v>300000000</v>
      </c>
      <c r="FP49" s="386">
        <f>+FP50+FP51</f>
        <v>141442835000</v>
      </c>
      <c r="FQ49" s="418">
        <v>124399019000</v>
      </c>
      <c r="FR49" s="418">
        <v>122389175522</v>
      </c>
      <c r="FS49" s="418">
        <v>109398823627</v>
      </c>
      <c r="FT49" s="417">
        <v>0.89386028756550506</v>
      </c>
      <c r="FU49" s="418">
        <v>78516565553</v>
      </c>
      <c r="FV49" s="62">
        <v>0.64153194282190662</v>
      </c>
      <c r="FW49" s="418">
        <v>124399019000</v>
      </c>
      <c r="FX49" s="418">
        <v>122389175522</v>
      </c>
      <c r="FY49" s="418">
        <v>112056722301</v>
      </c>
      <c r="FZ49" s="417">
        <v>0.91557706654259885</v>
      </c>
      <c r="GA49" s="418">
        <v>88281082271</v>
      </c>
      <c r="GB49" s="62">
        <v>0.72131446179348668</v>
      </c>
      <c r="GC49" s="339">
        <v>124399019000</v>
      </c>
      <c r="GD49" s="339">
        <v>122389175522</v>
      </c>
      <c r="GE49" s="339">
        <v>119980438166</v>
      </c>
      <c r="GF49" s="122">
        <v>0.98031903274348786</v>
      </c>
      <c r="GG49" s="339">
        <v>107578552842</v>
      </c>
      <c r="GH49" s="4">
        <v>0.87898747894303997</v>
      </c>
      <c r="GI49" s="339">
        <v>141442835000</v>
      </c>
      <c r="GJ49" s="339">
        <v>141442835000</v>
      </c>
      <c r="GK49" s="339">
        <v>33300164562</v>
      </c>
      <c r="GL49" s="122">
        <v>0.23543196487824922</v>
      </c>
      <c r="GM49" s="339">
        <v>1256476017</v>
      </c>
      <c r="GN49" s="4">
        <v>8.8832779475892156E-3</v>
      </c>
      <c r="GO49" s="339">
        <v>141442835000</v>
      </c>
      <c r="GP49" s="339">
        <v>141442835000</v>
      </c>
      <c r="GQ49" s="339">
        <v>68777023363</v>
      </c>
      <c r="GR49" s="122">
        <f t="shared" si="49"/>
        <v>0.48625314504619482</v>
      </c>
      <c r="GS49" s="339">
        <v>3644999388</v>
      </c>
      <c r="GT49" s="4">
        <v>8.8832779475892156E-3</v>
      </c>
      <c r="GU49" s="339">
        <v>141442835000</v>
      </c>
      <c r="GV49" s="339">
        <v>141442835000</v>
      </c>
      <c r="GW49" s="339">
        <v>74414945459</v>
      </c>
      <c r="GX49" s="122">
        <v>0.52611322064493404</v>
      </c>
      <c r="GY49" s="339">
        <v>9695227009</v>
      </c>
      <c r="GZ49" s="4">
        <v>6.8545197139183472E-2</v>
      </c>
      <c r="HA49" s="339">
        <v>141442835000</v>
      </c>
      <c r="HB49" s="339">
        <v>141442835000</v>
      </c>
      <c r="HC49" s="339">
        <v>76880920463</v>
      </c>
      <c r="HD49" s="122">
        <v>0.54354764921814525</v>
      </c>
      <c r="HE49" s="339">
        <v>19464224259</v>
      </c>
      <c r="HF49" s="4">
        <v>0.13761194944233124</v>
      </c>
      <c r="HG49" s="339">
        <v>141442835000</v>
      </c>
      <c r="HH49" s="339">
        <v>141442835000</v>
      </c>
      <c r="HI49" s="339">
        <v>90399754838</v>
      </c>
      <c r="HJ49" s="122">
        <v>0.63912572763406506</v>
      </c>
      <c r="HK49" s="339">
        <v>29991891703</v>
      </c>
      <c r="HL49" s="4">
        <v>0.21204249549296716</v>
      </c>
      <c r="HM49" s="339">
        <v>141442835000</v>
      </c>
      <c r="HN49" s="339">
        <v>141442835000</v>
      </c>
      <c r="HO49" s="339">
        <v>100574889554</v>
      </c>
      <c r="HP49" s="122">
        <v>0.71106386939995936</v>
      </c>
      <c r="HQ49" s="339">
        <v>42747111101</v>
      </c>
      <c r="HR49" s="4">
        <v>0.30222182057507546</v>
      </c>
      <c r="HS49" s="15">
        <f t="shared" si="0"/>
        <v>0</v>
      </c>
      <c r="HT49" s="15">
        <f t="shared" si="50"/>
        <v>0</v>
      </c>
    </row>
    <row r="50" spans="1:228" ht="14.25" customHeight="1" x14ac:dyDescent="0.35">
      <c r="A50" s="9" t="s">
        <v>76</v>
      </c>
      <c r="B50" s="26"/>
      <c r="C50" s="53"/>
      <c r="D50" s="27"/>
      <c r="E50" s="26"/>
      <c r="F50" s="53"/>
      <c r="G50" s="27"/>
      <c r="H50" s="26"/>
      <c r="I50" s="53"/>
      <c r="J50" s="27"/>
      <c r="K50" s="26"/>
      <c r="L50" s="53"/>
      <c r="M50" s="27"/>
      <c r="N50" s="26"/>
      <c r="O50" s="53"/>
      <c r="P50" s="27"/>
      <c r="Q50" s="26"/>
      <c r="R50" s="53"/>
      <c r="S50" s="27"/>
      <c r="T50" s="26"/>
      <c r="U50" s="53"/>
      <c r="V50" s="27"/>
      <c r="W50" s="26"/>
      <c r="X50" s="53"/>
      <c r="Y50" s="27"/>
      <c r="Z50" s="26"/>
      <c r="AA50" s="53"/>
      <c r="AB50" s="27"/>
      <c r="AC50" s="26"/>
      <c r="AD50" s="53"/>
      <c r="AE50" s="27"/>
      <c r="AF50" s="26"/>
      <c r="AG50" s="6"/>
      <c r="AH50" s="6"/>
      <c r="AI50" s="38"/>
      <c r="AJ50" s="6"/>
      <c r="AK50" s="38"/>
      <c r="AL50" s="5">
        <v>10266621000</v>
      </c>
      <c r="AM50" s="6">
        <v>10266621000</v>
      </c>
      <c r="AN50" s="6">
        <v>6572047383</v>
      </c>
      <c r="AO50" s="38">
        <f t="shared" si="98"/>
        <v>0.64013733272125273</v>
      </c>
      <c r="AP50" s="6">
        <v>5256813037</v>
      </c>
      <c r="AQ50" s="38">
        <f t="shared" si="9"/>
        <v>0.51202952139754643</v>
      </c>
      <c r="AR50" s="5">
        <v>10578473000</v>
      </c>
      <c r="AS50" s="6">
        <v>10578473000</v>
      </c>
      <c r="AT50" s="6">
        <v>9504999424</v>
      </c>
      <c r="AU50" s="38">
        <f t="shared" si="99"/>
        <v>0.8985228230955451</v>
      </c>
      <c r="AV50" s="6">
        <v>8794138495</v>
      </c>
      <c r="AW50" s="38">
        <f t="shared" si="11"/>
        <v>0.83132400063789924</v>
      </c>
      <c r="AX50" s="5">
        <v>11397644000</v>
      </c>
      <c r="AY50" s="6">
        <v>11397644000</v>
      </c>
      <c r="AZ50" s="6">
        <v>10841663595</v>
      </c>
      <c r="BA50" s="38">
        <f t="shared" si="100"/>
        <v>0.95121970777469445</v>
      </c>
      <c r="BB50" s="6">
        <v>10277337927</v>
      </c>
      <c r="BC50" s="38">
        <f t="shared" si="13"/>
        <v>0.90170722361568756</v>
      </c>
      <c r="BD50" s="5">
        <v>12704776000</v>
      </c>
      <c r="BE50" s="6">
        <v>12577728240</v>
      </c>
      <c r="BF50" s="6">
        <v>12345536343</v>
      </c>
      <c r="BG50" s="38">
        <f t="shared" si="101"/>
        <v>0.98153944078219324</v>
      </c>
      <c r="BH50" s="6">
        <v>12042451151</v>
      </c>
      <c r="BI50" s="38">
        <f t="shared" si="102"/>
        <v>0.9574424666532626</v>
      </c>
      <c r="BJ50" s="5">
        <v>13810748000</v>
      </c>
      <c r="BK50" s="6">
        <v>13810748000</v>
      </c>
      <c r="BL50" s="6">
        <v>13128635969</v>
      </c>
      <c r="BM50" s="38">
        <f t="shared" si="103"/>
        <v>0.95061005884692129</v>
      </c>
      <c r="BN50" s="6">
        <v>12862896716</v>
      </c>
      <c r="BO50" s="38">
        <f t="shared" si="17"/>
        <v>0.93136857728487987</v>
      </c>
      <c r="BP50" s="5">
        <v>14800962000</v>
      </c>
      <c r="BQ50" s="6">
        <v>14800962000</v>
      </c>
      <c r="BR50" s="6">
        <v>14154313777</v>
      </c>
      <c r="BS50" s="38">
        <f t="shared" si="18"/>
        <v>0.95631039232449888</v>
      </c>
      <c r="BT50" s="6">
        <v>13894915511</v>
      </c>
      <c r="BU50" s="38">
        <f t="shared" si="19"/>
        <v>0.93878462163472887</v>
      </c>
      <c r="BV50" s="5">
        <v>15567172000</v>
      </c>
      <c r="BW50" s="6">
        <v>15567172000</v>
      </c>
      <c r="BX50" s="6">
        <v>14721821572</v>
      </c>
      <c r="BY50" s="38">
        <f t="shared" si="20"/>
        <v>0.94569659614475898</v>
      </c>
      <c r="BZ50" s="6">
        <v>14428163473</v>
      </c>
      <c r="CA50" s="38">
        <f t="shared" si="104"/>
        <v>0.9268326625414044</v>
      </c>
      <c r="CB50" s="5">
        <v>16748812000</v>
      </c>
      <c r="CC50" s="6">
        <v>16331738400</v>
      </c>
      <c r="CD50" s="6">
        <v>15654775566</v>
      </c>
      <c r="CE50" s="38">
        <f t="shared" si="95"/>
        <v>0.95854924825393972</v>
      </c>
      <c r="CF50" s="6">
        <v>14643125861</v>
      </c>
      <c r="CG50" s="7">
        <f t="shared" si="23"/>
        <v>0.89660546246564909</v>
      </c>
      <c r="CH50" s="5">
        <v>16842134000</v>
      </c>
      <c r="CI50" s="6">
        <v>20380478892</v>
      </c>
      <c r="CJ50" s="6">
        <v>19358350480</v>
      </c>
      <c r="CK50" s="38">
        <f t="shared" si="105"/>
        <v>0.949847674462585</v>
      </c>
      <c r="CL50" s="6">
        <v>18951432428</v>
      </c>
      <c r="CM50" s="7">
        <f t="shared" si="25"/>
        <v>0.92988160525703112</v>
      </c>
      <c r="CN50" s="5">
        <v>25515482000</v>
      </c>
      <c r="CO50" s="6">
        <v>25515482000</v>
      </c>
      <c r="CP50" s="6">
        <v>23577147545</v>
      </c>
      <c r="CQ50" s="38">
        <f t="shared" si="106"/>
        <v>0.92403300650953801</v>
      </c>
      <c r="CR50" s="6">
        <v>23250819017</v>
      </c>
      <c r="CS50" s="7">
        <f t="shared" si="27"/>
        <v>0.91124357427384672</v>
      </c>
      <c r="CT50" s="5">
        <v>27785835000</v>
      </c>
      <c r="CU50" s="6">
        <v>19250266021</v>
      </c>
      <c r="CV50" s="7">
        <f t="shared" si="107"/>
        <v>0.69280862068748339</v>
      </c>
      <c r="CW50" s="5">
        <v>27785835000</v>
      </c>
      <c r="CX50" s="6">
        <v>20950701079</v>
      </c>
      <c r="CY50" s="7">
        <f t="shared" si="108"/>
        <v>0.75400653170941234</v>
      </c>
      <c r="CZ50" s="5">
        <v>28400582000</v>
      </c>
      <c r="DA50" s="6">
        <v>22693587295</v>
      </c>
      <c r="DB50" s="7">
        <f t="shared" si="109"/>
        <v>0.7990536002043902</v>
      </c>
      <c r="DC50" s="5">
        <v>27785835000</v>
      </c>
      <c r="DD50" s="6">
        <v>28400582000</v>
      </c>
      <c r="DE50" s="6">
        <v>27789506091</v>
      </c>
      <c r="DF50" s="38">
        <f t="shared" si="110"/>
        <v>0.97848368357380844</v>
      </c>
      <c r="DG50" s="6">
        <v>27446178016</v>
      </c>
      <c r="DH50" s="7">
        <f t="shared" si="32"/>
        <v>0.96639491458308846</v>
      </c>
      <c r="DI50" s="41">
        <v>32872408000</v>
      </c>
      <c r="DJ50" s="82">
        <f t="shared" si="33"/>
        <v>0</v>
      </c>
      <c r="DK50" s="81">
        <v>32872408000</v>
      </c>
      <c r="DL50" s="6">
        <v>32872408000</v>
      </c>
      <c r="DM50" s="6">
        <v>32872408000</v>
      </c>
      <c r="DN50" s="6">
        <v>2529127350</v>
      </c>
      <c r="DO50" s="38">
        <v>7.6937696502185057E-2</v>
      </c>
      <c r="DP50" s="6">
        <v>1320305541</v>
      </c>
      <c r="DQ50" s="7">
        <f t="shared" si="34"/>
        <v>4.0164552015781743E-2</v>
      </c>
      <c r="DR50" s="6">
        <v>32872408000</v>
      </c>
      <c r="DS50" s="6">
        <v>32872408000</v>
      </c>
      <c r="DT50" s="6">
        <v>4924920255</v>
      </c>
      <c r="DU50" s="38">
        <f t="shared" si="35"/>
        <v>0.1498192725948157</v>
      </c>
      <c r="DV50" s="6">
        <v>3137685466</v>
      </c>
      <c r="DW50" s="7">
        <f t="shared" si="36"/>
        <v>9.5450429612579643E-2</v>
      </c>
      <c r="DX50" s="6">
        <v>32872408000</v>
      </c>
      <c r="DY50" s="6">
        <v>32872408000</v>
      </c>
      <c r="DZ50" s="6">
        <v>6594624341</v>
      </c>
      <c r="EA50" s="38">
        <f t="shared" si="37"/>
        <v>0.20061275526271152</v>
      </c>
      <c r="EB50" s="6">
        <v>4880863277</v>
      </c>
      <c r="EC50" s="7">
        <f t="shared" si="111"/>
        <v>0.14847903071171423</v>
      </c>
      <c r="ED50" s="6">
        <v>32872408000</v>
      </c>
      <c r="EE50" s="6">
        <v>32872408000</v>
      </c>
      <c r="EF50" s="6">
        <v>8950752013</v>
      </c>
      <c r="EG50" s="38">
        <f t="shared" si="112"/>
        <v>0.27228768920731333</v>
      </c>
      <c r="EH50" s="6">
        <v>7611162765</v>
      </c>
      <c r="EI50" s="7">
        <f t="shared" si="113"/>
        <v>0.23153651430099068</v>
      </c>
      <c r="EJ50" s="6">
        <v>32872408000</v>
      </c>
      <c r="EK50" s="6">
        <v>32360119307</v>
      </c>
      <c r="EL50" s="6">
        <v>11075934437</v>
      </c>
      <c r="EM50" s="38">
        <f t="shared" si="114"/>
        <v>0.34227112489675221</v>
      </c>
      <c r="EN50" s="6">
        <v>9760490701</v>
      </c>
      <c r="EO50" s="7">
        <f t="shared" si="115"/>
        <v>0.30162097390316644</v>
      </c>
      <c r="EP50" s="6">
        <v>32872408000</v>
      </c>
      <c r="EQ50" s="6">
        <v>32360119307</v>
      </c>
      <c r="ER50" s="6">
        <v>14474988732</v>
      </c>
      <c r="ES50" s="38">
        <f t="shared" si="116"/>
        <v>0.44730949829560218</v>
      </c>
      <c r="ET50" s="6">
        <v>13316731902</v>
      </c>
      <c r="EU50" s="7">
        <f t="shared" si="117"/>
        <v>0.41151677395451947</v>
      </c>
      <c r="EV50" s="340">
        <v>32872408000</v>
      </c>
      <c r="EW50" s="340">
        <v>32360119307</v>
      </c>
      <c r="EX50" s="340">
        <v>17806149441</v>
      </c>
      <c r="EY50" s="38">
        <f t="shared" si="118"/>
        <v>0.55024980816891644</v>
      </c>
      <c r="EZ50" s="340">
        <v>16169025472</v>
      </c>
      <c r="FA50" s="7">
        <f t="shared" si="119"/>
        <v>0.49965901913415961</v>
      </c>
      <c r="FB50" s="340">
        <v>32872408000</v>
      </c>
      <c r="FC50" s="340">
        <v>32360119307</v>
      </c>
      <c r="FD50" s="340">
        <v>19877895648</v>
      </c>
      <c r="FE50" s="38">
        <f t="shared" si="120"/>
        <v>0.61427139558475297</v>
      </c>
      <c r="FF50" s="340">
        <v>18238436188</v>
      </c>
      <c r="FG50" s="7">
        <f t="shared" si="121"/>
        <v>0.56360843465910027</v>
      </c>
      <c r="FH50" s="340">
        <v>32872408000</v>
      </c>
      <c r="FI50" s="340">
        <v>32360119307</v>
      </c>
      <c r="FJ50" s="340">
        <v>21966225989</v>
      </c>
      <c r="FK50" s="38">
        <v>0.67880546980085954</v>
      </c>
      <c r="FL50" s="340">
        <v>20392428481</v>
      </c>
      <c r="FM50" s="7">
        <v>0.6301716099232304</v>
      </c>
      <c r="FN50" s="41">
        <v>34284374000</v>
      </c>
      <c r="FO50" s="81"/>
      <c r="FP50" s="387">
        <v>34284374000</v>
      </c>
      <c r="FQ50" s="340">
        <v>32872408000</v>
      </c>
      <c r="FR50" s="340">
        <v>32360119307</v>
      </c>
      <c r="FS50" s="340">
        <v>23793842055</v>
      </c>
      <c r="FT50" s="38">
        <v>0.73528289031533389</v>
      </c>
      <c r="FU50" s="340">
        <v>22522599298</v>
      </c>
      <c r="FV50" s="7">
        <v>0.69599864834639247</v>
      </c>
      <c r="FW50" s="340">
        <v>32872408000</v>
      </c>
      <c r="FX50" s="340">
        <v>32360119307</v>
      </c>
      <c r="FY50" s="340">
        <v>25642306165</v>
      </c>
      <c r="FZ50" s="38">
        <v>0.79240456197740805</v>
      </c>
      <c r="GA50" s="340">
        <v>24659885699</v>
      </c>
      <c r="GB50" s="7">
        <v>0.76204557421596653</v>
      </c>
      <c r="GC50" s="340">
        <v>32872408000</v>
      </c>
      <c r="GD50" s="340">
        <v>32360119307</v>
      </c>
      <c r="GE50" s="340">
        <v>30974201328</v>
      </c>
      <c r="GF50" s="38">
        <v>0.9571720374127235</v>
      </c>
      <c r="GG50" s="340">
        <v>30669620284</v>
      </c>
      <c r="GH50" s="7">
        <v>0.94775980252228798</v>
      </c>
      <c r="GI50" s="340">
        <v>34284374000</v>
      </c>
      <c r="GJ50" s="340">
        <v>34284374000</v>
      </c>
      <c r="GK50" s="340">
        <v>3089784965</v>
      </c>
      <c r="GL50" s="38">
        <v>9.0122251174835508E-2</v>
      </c>
      <c r="GM50" s="340">
        <v>1248709847</v>
      </c>
      <c r="GN50" s="7">
        <v>3.6422127672507597E-2</v>
      </c>
      <c r="GO50" s="340">
        <v>34284374000</v>
      </c>
      <c r="GP50" s="340">
        <v>34284374000</v>
      </c>
      <c r="GQ50" s="340">
        <v>5600338705</v>
      </c>
      <c r="GR50" s="38">
        <f t="shared" si="49"/>
        <v>0.16334959783719546</v>
      </c>
      <c r="GS50" s="340">
        <v>3289021929</v>
      </c>
      <c r="GT50" s="7">
        <v>3.6422127672507597E-2</v>
      </c>
      <c r="GU50" s="340">
        <v>34284374000</v>
      </c>
      <c r="GV50" s="340">
        <v>34284374000</v>
      </c>
      <c r="GW50" s="340">
        <v>7555017893</v>
      </c>
      <c r="GX50" s="38">
        <v>0.22036330291461645</v>
      </c>
      <c r="GY50" s="340">
        <v>5487493400</v>
      </c>
      <c r="GZ50" s="7">
        <v>0.16005814777309335</v>
      </c>
      <c r="HA50" s="340">
        <v>34284374000</v>
      </c>
      <c r="HB50" s="340">
        <v>34284374000</v>
      </c>
      <c r="HC50" s="340">
        <v>9458034336</v>
      </c>
      <c r="HD50" s="38">
        <v>0.27587011902273612</v>
      </c>
      <c r="HE50" s="340">
        <v>7560112118</v>
      </c>
      <c r="HF50" s="7">
        <v>0.22051189028564441</v>
      </c>
      <c r="HG50" s="340">
        <v>34284374000</v>
      </c>
      <c r="HH50" s="340">
        <v>34284374000</v>
      </c>
      <c r="HI50" s="340">
        <v>12940991370</v>
      </c>
      <c r="HJ50" s="38">
        <v>0.37746033717868088</v>
      </c>
      <c r="HK50" s="340">
        <v>9754007285</v>
      </c>
      <c r="HL50" s="7">
        <v>0.28450300084230795</v>
      </c>
      <c r="HM50" s="340">
        <v>34284374000</v>
      </c>
      <c r="HN50" s="340">
        <v>34284374000</v>
      </c>
      <c r="HO50" s="340">
        <v>16515941924</v>
      </c>
      <c r="HP50" s="38">
        <v>0.4817338045606433</v>
      </c>
      <c r="HQ50" s="340">
        <v>14443086406</v>
      </c>
      <c r="HR50" s="7">
        <v>0.42127315511142188</v>
      </c>
      <c r="HS50" s="15">
        <f t="shared" si="0"/>
        <v>0</v>
      </c>
      <c r="HT50" s="15">
        <f t="shared" si="50"/>
        <v>0</v>
      </c>
    </row>
    <row r="51" spans="1:228" ht="14.25" customHeight="1" x14ac:dyDescent="0.35">
      <c r="A51" s="9" t="s">
        <v>78</v>
      </c>
      <c r="B51" s="26"/>
      <c r="C51" s="53"/>
      <c r="D51" s="27"/>
      <c r="E51" s="26"/>
      <c r="F51" s="53"/>
      <c r="G51" s="27"/>
      <c r="H51" s="26"/>
      <c r="I51" s="53"/>
      <c r="J51" s="27"/>
      <c r="K51" s="26"/>
      <c r="L51" s="53"/>
      <c r="M51" s="27"/>
      <c r="N51" s="26"/>
      <c r="O51" s="53"/>
      <c r="P51" s="27"/>
      <c r="Q51" s="26"/>
      <c r="R51" s="53"/>
      <c r="S51" s="27"/>
      <c r="T51" s="26"/>
      <c r="U51" s="53"/>
      <c r="V51" s="27"/>
      <c r="W51" s="26"/>
      <c r="X51" s="53"/>
      <c r="Y51" s="27"/>
      <c r="Z51" s="26"/>
      <c r="AA51" s="53"/>
      <c r="AB51" s="27"/>
      <c r="AC51" s="26"/>
      <c r="AD51" s="53"/>
      <c r="AE51" s="27"/>
      <c r="AF51" s="26"/>
      <c r="AG51" s="6"/>
      <c r="AH51" s="6"/>
      <c r="AI51" s="38"/>
      <c r="AJ51" s="6"/>
      <c r="AK51" s="38"/>
      <c r="AL51" s="5">
        <v>12000000000</v>
      </c>
      <c r="AM51" s="6">
        <v>15000000000</v>
      </c>
      <c r="AN51" s="6">
        <v>14392377285</v>
      </c>
      <c r="AO51" s="38">
        <f t="shared" si="98"/>
        <v>0.95949181900000002</v>
      </c>
      <c r="AP51" s="6">
        <v>6443881345</v>
      </c>
      <c r="AQ51" s="38">
        <f t="shared" si="9"/>
        <v>0.42959208966666668</v>
      </c>
      <c r="AR51" s="5">
        <v>24083000000</v>
      </c>
      <c r="AS51" s="6">
        <v>24083000000</v>
      </c>
      <c r="AT51" s="6">
        <v>23699339188</v>
      </c>
      <c r="AU51" s="38">
        <f t="shared" si="99"/>
        <v>0.98406922675746378</v>
      </c>
      <c r="AV51" s="6">
        <v>11699293213</v>
      </c>
      <c r="AW51" s="38">
        <f t="shared" si="11"/>
        <v>0.48579052497612424</v>
      </c>
      <c r="AX51" s="5">
        <v>25769200000</v>
      </c>
      <c r="AY51" s="6">
        <v>25769200000</v>
      </c>
      <c r="AZ51" s="6">
        <v>25517139133</v>
      </c>
      <c r="BA51" s="38">
        <f t="shared" si="100"/>
        <v>0.99021852184002612</v>
      </c>
      <c r="BB51" s="6">
        <v>19927699811</v>
      </c>
      <c r="BC51" s="38">
        <f t="shared" si="13"/>
        <v>0.77331464736972821</v>
      </c>
      <c r="BD51" s="5">
        <v>25058400000</v>
      </c>
      <c r="BE51" s="6">
        <v>25058400000</v>
      </c>
      <c r="BF51" s="6">
        <v>22062391607</v>
      </c>
      <c r="BG51" s="38">
        <f t="shared" si="101"/>
        <v>0.8804389588720748</v>
      </c>
      <c r="BH51" s="6">
        <v>18199555635</v>
      </c>
      <c r="BI51" s="38">
        <f t="shared" si="102"/>
        <v>0.72628562218657222</v>
      </c>
      <c r="BJ51" s="5">
        <v>28372000000</v>
      </c>
      <c r="BK51" s="6">
        <v>28372000000</v>
      </c>
      <c r="BL51" s="6">
        <v>26993018647</v>
      </c>
      <c r="BM51" s="38">
        <f t="shared" si="103"/>
        <v>0.951396399513605</v>
      </c>
      <c r="BN51" s="6">
        <v>25322625199</v>
      </c>
      <c r="BO51" s="38">
        <f t="shared" si="17"/>
        <v>0.89252168331453541</v>
      </c>
      <c r="BP51" s="5">
        <v>34947020000</v>
      </c>
      <c r="BQ51" s="6">
        <v>35947020000</v>
      </c>
      <c r="BR51" s="6">
        <v>35425392836</v>
      </c>
      <c r="BS51" s="38">
        <f t="shared" si="18"/>
        <v>0.98548900120232497</v>
      </c>
      <c r="BT51" s="6">
        <v>32301043039</v>
      </c>
      <c r="BU51" s="38">
        <f t="shared" si="19"/>
        <v>0.8985735963370538</v>
      </c>
      <c r="BV51" s="5">
        <v>37187524000</v>
      </c>
      <c r="BW51" s="6">
        <v>39471459000</v>
      </c>
      <c r="BX51" s="6">
        <v>39339394654</v>
      </c>
      <c r="BY51" s="38">
        <f t="shared" si="20"/>
        <v>0.99665418129084105</v>
      </c>
      <c r="BZ51" s="6">
        <v>34795881577</v>
      </c>
      <c r="CA51" s="38">
        <f t="shared" si="104"/>
        <v>0.88154536109242887</v>
      </c>
      <c r="CB51" s="5">
        <v>40880334000</v>
      </c>
      <c r="CC51" s="6">
        <v>39763940000</v>
      </c>
      <c r="CD51" s="6">
        <v>38720852695</v>
      </c>
      <c r="CE51" s="38">
        <f t="shared" si="95"/>
        <v>0.97376800928177643</v>
      </c>
      <c r="CF51" s="6">
        <v>32155989973</v>
      </c>
      <c r="CG51" s="7">
        <f t="shared" si="23"/>
        <v>0.80867212788772946</v>
      </c>
      <c r="CH51" s="5">
        <v>96766078000</v>
      </c>
      <c r="CI51" s="6">
        <v>93083733108</v>
      </c>
      <c r="CJ51" s="6">
        <v>83329267305</v>
      </c>
      <c r="CK51" s="38">
        <f t="shared" si="105"/>
        <v>0.89520762138232657</v>
      </c>
      <c r="CL51" s="6">
        <v>66374146480</v>
      </c>
      <c r="CM51" s="7">
        <f t="shared" si="25"/>
        <v>0.71305849329215965</v>
      </c>
      <c r="CN51" s="5">
        <v>101548173000</v>
      </c>
      <c r="CO51" s="6">
        <v>98278173000</v>
      </c>
      <c r="CP51" s="6">
        <v>96375329963</v>
      </c>
      <c r="CQ51" s="38">
        <f t="shared" si="106"/>
        <v>0.98063819280604658</v>
      </c>
      <c r="CR51" s="6">
        <v>85032512276</v>
      </c>
      <c r="CS51" s="7">
        <f t="shared" si="27"/>
        <v>0.86522276188426905</v>
      </c>
      <c r="CT51" s="5">
        <v>95662798000</v>
      </c>
      <c r="CU51" s="6">
        <v>90303460846</v>
      </c>
      <c r="CV51" s="7">
        <f t="shared" si="107"/>
        <v>0.94397678861536127</v>
      </c>
      <c r="CW51" s="5">
        <v>95662798000</v>
      </c>
      <c r="CX51" s="6">
        <v>91107568768</v>
      </c>
      <c r="CY51" s="7">
        <f t="shared" si="108"/>
        <v>0.95238243782081311</v>
      </c>
      <c r="CZ51" s="5">
        <v>95662798000</v>
      </c>
      <c r="DA51" s="6">
        <v>92717877711</v>
      </c>
      <c r="DB51" s="7">
        <f t="shared" si="109"/>
        <v>0.96921561620014496</v>
      </c>
      <c r="DC51" s="5">
        <v>95662798000</v>
      </c>
      <c r="DD51" s="6">
        <v>95662798000</v>
      </c>
      <c r="DE51" s="6">
        <v>94319132663</v>
      </c>
      <c r="DF51" s="38">
        <f t="shared" si="110"/>
        <v>0.98595414973122575</v>
      </c>
      <c r="DG51" s="6">
        <v>83446970361</v>
      </c>
      <c r="DH51" s="7">
        <f t="shared" si="32"/>
        <v>0.87230325796032016</v>
      </c>
      <c r="DI51" s="81">
        <v>91526611000</v>
      </c>
      <c r="DJ51" s="82">
        <f t="shared" si="33"/>
        <v>0</v>
      </c>
      <c r="DK51" s="81">
        <v>91526611000</v>
      </c>
      <c r="DL51" s="53">
        <v>91526611000</v>
      </c>
      <c r="DM51" s="53">
        <v>91526611000</v>
      </c>
      <c r="DN51" s="53">
        <v>13632129614</v>
      </c>
      <c r="DO51" s="123">
        <v>0.14894170629785472</v>
      </c>
      <c r="DP51" s="53">
        <v>13449370</v>
      </c>
      <c r="DQ51" s="27">
        <f t="shared" si="34"/>
        <v>1.4694491419550102E-4</v>
      </c>
      <c r="DR51" s="53">
        <v>91526611000</v>
      </c>
      <c r="DS51" s="53">
        <v>91526611000</v>
      </c>
      <c r="DT51" s="53">
        <v>33426226232</v>
      </c>
      <c r="DU51" s="123">
        <f t="shared" si="35"/>
        <v>0.36520773430581843</v>
      </c>
      <c r="DV51" s="53">
        <v>298740140</v>
      </c>
      <c r="DW51" s="27">
        <f t="shared" si="36"/>
        <v>3.2639703003971162E-3</v>
      </c>
      <c r="DX51" s="53">
        <v>91526611000</v>
      </c>
      <c r="DY51" s="53">
        <v>91526611000</v>
      </c>
      <c r="DZ51" s="53">
        <v>38099881773</v>
      </c>
      <c r="EA51" s="123">
        <f t="shared" si="37"/>
        <v>0.41627108615438629</v>
      </c>
      <c r="EB51" s="53">
        <v>3990779051</v>
      </c>
      <c r="EC51" s="27">
        <f t="shared" si="111"/>
        <v>4.3602390686136076E-2</v>
      </c>
      <c r="ED51" s="53">
        <v>91526611000</v>
      </c>
      <c r="EE51" s="53">
        <v>91526611000</v>
      </c>
      <c r="EF51" s="53">
        <v>41202991727</v>
      </c>
      <c r="EG51" s="123">
        <f t="shared" si="112"/>
        <v>0.45017499584902143</v>
      </c>
      <c r="EH51" s="53">
        <v>10524049496</v>
      </c>
      <c r="EI51" s="27">
        <f t="shared" si="113"/>
        <v>0.11498349366393562</v>
      </c>
      <c r="EJ51" s="53">
        <v>91526611000</v>
      </c>
      <c r="EK51" s="53">
        <v>91526611000</v>
      </c>
      <c r="EL51" s="53">
        <v>57873163725</v>
      </c>
      <c r="EM51" s="123">
        <f t="shared" si="114"/>
        <v>0.63230969761351696</v>
      </c>
      <c r="EN51" s="53">
        <v>19054312928</v>
      </c>
      <c r="EO51" s="27">
        <f t="shared" si="115"/>
        <v>0.20818331105911919</v>
      </c>
      <c r="EP51" s="53">
        <v>91526611000</v>
      </c>
      <c r="EQ51" s="53">
        <v>91526611000</v>
      </c>
      <c r="ER51" s="53">
        <v>57873163725</v>
      </c>
      <c r="ES51" s="123">
        <f t="shared" si="116"/>
        <v>0.63230969761351696</v>
      </c>
      <c r="ET51" s="53">
        <v>26622506451</v>
      </c>
      <c r="EU51" s="27">
        <f t="shared" si="117"/>
        <v>0.29087176024686417</v>
      </c>
      <c r="EV51" s="341">
        <v>91526611000</v>
      </c>
      <c r="EW51" s="341">
        <v>91526611000</v>
      </c>
      <c r="EX51" s="341">
        <v>66794358701</v>
      </c>
      <c r="EY51" s="123">
        <f t="shared" si="118"/>
        <v>0.72978074869395093</v>
      </c>
      <c r="EZ51" s="341">
        <v>34719314636</v>
      </c>
      <c r="FA51" s="27">
        <f t="shared" si="119"/>
        <v>0.37933573915459406</v>
      </c>
      <c r="FB51" s="341">
        <v>91526611000</v>
      </c>
      <c r="FC51" s="341">
        <v>91526611000</v>
      </c>
      <c r="FD51" s="341">
        <v>83294855393</v>
      </c>
      <c r="FE51" s="123">
        <f t="shared" si="120"/>
        <v>0.91006161468165803</v>
      </c>
      <c r="FF51" s="341">
        <v>41928769018</v>
      </c>
      <c r="FG51" s="27">
        <f t="shared" si="121"/>
        <v>0.4581046819050254</v>
      </c>
      <c r="FH51" s="341">
        <v>91526611000</v>
      </c>
      <c r="FI51" s="341">
        <v>90029056215</v>
      </c>
      <c r="FJ51" s="341">
        <v>85428670188</v>
      </c>
      <c r="FK51" s="123">
        <v>0.94890109681907875</v>
      </c>
      <c r="FL51" s="341">
        <v>47962649982</v>
      </c>
      <c r="FM51" s="27">
        <v>0.53274633766524815</v>
      </c>
      <c r="FN51" s="81">
        <v>106858461000</v>
      </c>
      <c r="FO51" s="81">
        <f t="shared" ref="FO51:FO75" si="122">+FP51-FN51</f>
        <v>300000000</v>
      </c>
      <c r="FP51" s="387">
        <f>106858461000+300000000</f>
        <v>107158461000</v>
      </c>
      <c r="FQ51" s="341">
        <v>91526611000</v>
      </c>
      <c r="FR51" s="341">
        <v>90029056215</v>
      </c>
      <c r="FS51" s="341">
        <v>85604981572</v>
      </c>
      <c r="FT51" s="123">
        <v>0.95085947993906783</v>
      </c>
      <c r="FU51" s="341">
        <v>55993966255</v>
      </c>
      <c r="FV51" s="27">
        <v>0.6219543846075628</v>
      </c>
      <c r="FW51" s="341">
        <v>91526611000</v>
      </c>
      <c r="FX51" s="341">
        <v>90029056215</v>
      </c>
      <c r="FY51" s="341">
        <v>86414416136</v>
      </c>
      <c r="FZ51" s="123">
        <v>0.95985029466078364</v>
      </c>
      <c r="GA51" s="341">
        <v>63621196572</v>
      </c>
      <c r="GB51" s="27">
        <v>0.70667403665839934</v>
      </c>
      <c r="GC51" s="340">
        <v>91526611000</v>
      </c>
      <c r="GD51" s="340">
        <v>90029056215</v>
      </c>
      <c r="GE51" s="340">
        <v>89006236838</v>
      </c>
      <c r="GF51" s="38">
        <v>0.98863900811580885</v>
      </c>
      <c r="GG51" s="340">
        <v>76908932558</v>
      </c>
      <c r="GH51" s="7">
        <v>0.85426789740339393</v>
      </c>
      <c r="GI51" s="340">
        <v>107158461000</v>
      </c>
      <c r="GJ51" s="340">
        <v>107158461000</v>
      </c>
      <c r="GK51" s="340">
        <v>30210379597</v>
      </c>
      <c r="GL51" s="38">
        <v>0.28192248484233084</v>
      </c>
      <c r="GM51" s="340">
        <v>7766170</v>
      </c>
      <c r="GN51" s="7">
        <v>7.2473698553770759E-5</v>
      </c>
      <c r="GO51" s="340">
        <v>107158461000</v>
      </c>
      <c r="GP51" s="340">
        <v>107158461000</v>
      </c>
      <c r="GQ51" s="340">
        <v>63176684658</v>
      </c>
      <c r="GR51" s="38">
        <f t="shared" si="49"/>
        <v>0.58956319518250644</v>
      </c>
      <c r="GS51" s="340">
        <v>355977459</v>
      </c>
      <c r="GT51" s="7">
        <v>7.2473698553770759E-5</v>
      </c>
      <c r="GU51" s="340">
        <v>107158461000</v>
      </c>
      <c r="GV51" s="340">
        <v>107158461000</v>
      </c>
      <c r="GW51" s="340">
        <v>66859927566</v>
      </c>
      <c r="GX51" s="38">
        <v>0.62393512320039757</v>
      </c>
      <c r="GY51" s="340">
        <v>4207733609</v>
      </c>
      <c r="GZ51" s="7">
        <v>3.9266461740244667E-2</v>
      </c>
      <c r="HA51" s="340">
        <v>107158461000</v>
      </c>
      <c r="HB51" s="340">
        <v>107158461000</v>
      </c>
      <c r="HC51" s="340">
        <v>67422886127</v>
      </c>
      <c r="HD51" s="38">
        <v>0.62918863800218261</v>
      </c>
      <c r="HE51" s="340">
        <v>11904112141</v>
      </c>
      <c r="HF51" s="7">
        <v>0.11108886811093713</v>
      </c>
      <c r="HG51" s="340">
        <v>107158461000</v>
      </c>
      <c r="HH51" s="340">
        <v>107158461000</v>
      </c>
      <c r="HI51" s="340">
        <v>77458763468</v>
      </c>
      <c r="HJ51" s="38">
        <v>0.7228431870442783</v>
      </c>
      <c r="HK51" s="340">
        <v>20237884418</v>
      </c>
      <c r="HL51" s="7">
        <v>0.1888594165046846</v>
      </c>
      <c r="HM51" s="340">
        <v>107158461000</v>
      </c>
      <c r="HN51" s="340">
        <v>107158461000</v>
      </c>
      <c r="HO51" s="340">
        <v>84058947630</v>
      </c>
      <c r="HP51" s="38">
        <v>0.78443593576805848</v>
      </c>
      <c r="HQ51" s="340">
        <v>28304024695</v>
      </c>
      <c r="HR51" s="7">
        <v>0.26413242996276326</v>
      </c>
      <c r="HS51" s="15">
        <f t="shared" si="0"/>
        <v>0</v>
      </c>
      <c r="HT51" s="15">
        <f t="shared" si="50"/>
        <v>0</v>
      </c>
    </row>
    <row r="52" spans="1:228" ht="14.25" customHeight="1" x14ac:dyDescent="0.35">
      <c r="A52" s="8" t="s">
        <v>39</v>
      </c>
      <c r="B52" s="32">
        <f>+B53+B54</f>
        <v>121133144737</v>
      </c>
      <c r="C52" s="31">
        <f>+C53+C54</f>
        <v>120963144658.8</v>
      </c>
      <c r="D52" s="62">
        <f t="shared" ref="D52" si="123">+C52/B52</f>
        <v>0.9985965849514673</v>
      </c>
      <c r="E52" s="32">
        <f>+E53+E54</f>
        <v>153327214405</v>
      </c>
      <c r="F52" s="31">
        <f>+F53+F54</f>
        <v>153115604132</v>
      </c>
      <c r="G52" s="62">
        <f t="shared" ref="G52" si="124">+F52/E52</f>
        <v>0.99861987792694751</v>
      </c>
      <c r="H52" s="32">
        <v>180636060747</v>
      </c>
      <c r="I52" s="31">
        <v>180344702278</v>
      </c>
      <c r="J52" s="62">
        <f t="shared" si="3"/>
        <v>0.9983870415032573</v>
      </c>
      <c r="K52" s="32">
        <v>241423246573</v>
      </c>
      <c r="L52" s="31">
        <v>240984599351.75</v>
      </c>
      <c r="M52" s="62">
        <f t="shared" si="4"/>
        <v>0.99818307794515815</v>
      </c>
      <c r="N52" s="32">
        <v>361366235230</v>
      </c>
      <c r="O52" s="31">
        <v>358466239538</v>
      </c>
      <c r="P52" s="62">
        <f t="shared" si="5"/>
        <v>0.99197491240388236</v>
      </c>
      <c r="Q52" s="32">
        <v>421090835528</v>
      </c>
      <c r="R52" s="31">
        <v>418257236297</v>
      </c>
      <c r="S52" s="62">
        <v>0.99327081239503356</v>
      </c>
      <c r="T52" s="32">
        <v>446661563088</v>
      </c>
      <c r="U52" s="31">
        <v>440118611363</v>
      </c>
      <c r="V52" s="62">
        <v>0.9853514332422848</v>
      </c>
      <c r="W52" s="32">
        <v>514925029999</v>
      </c>
      <c r="X52" s="31">
        <v>513656628246.65997</v>
      </c>
      <c r="Y52" s="62">
        <v>0.99753672539021365</v>
      </c>
      <c r="Z52" s="32">
        <v>567657637549</v>
      </c>
      <c r="AA52" s="31">
        <v>562141811695.09009</v>
      </c>
      <c r="AB52" s="62">
        <v>0.99028318216993283</v>
      </c>
      <c r="AC52" s="32">
        <v>586088190119</v>
      </c>
      <c r="AD52" s="31">
        <v>583925622569.37</v>
      </c>
      <c r="AE52" s="62">
        <v>0.99631016699177832</v>
      </c>
      <c r="AF52" s="32">
        <v>627628825000</v>
      </c>
      <c r="AG52" s="1">
        <v>629582535704</v>
      </c>
      <c r="AH52" s="1">
        <v>618523581941</v>
      </c>
      <c r="AI52" s="122">
        <f t="shared" ref="AI52:AI66" si="125">+AH52/AG52</f>
        <v>0.98243446548174362</v>
      </c>
      <c r="AJ52" s="1">
        <v>520726508959</v>
      </c>
      <c r="AK52" s="122">
        <f t="shared" si="7"/>
        <v>0.82709808393386097</v>
      </c>
      <c r="AL52" s="3">
        <v>929860747000</v>
      </c>
      <c r="AM52" s="1">
        <v>889658830504</v>
      </c>
      <c r="AN52" s="1">
        <v>837241390623</v>
      </c>
      <c r="AO52" s="122">
        <f t="shared" ref="AO52:AO66" si="126">+AN52/AM52</f>
        <v>0.94108141448862481</v>
      </c>
      <c r="AP52" s="1">
        <v>531584924131</v>
      </c>
      <c r="AQ52" s="122">
        <f t="shared" si="9"/>
        <v>0.59751548110847408</v>
      </c>
      <c r="AR52" s="3">
        <v>815852612000</v>
      </c>
      <c r="AS52" s="1">
        <v>849549497101</v>
      </c>
      <c r="AT52" s="1">
        <v>844460380115</v>
      </c>
      <c r="AU52" s="122">
        <f t="shared" ref="AU52:AU66" si="127">+AT52/AS52</f>
        <v>0.99400962862862485</v>
      </c>
      <c r="AV52" s="1">
        <v>667558248393</v>
      </c>
      <c r="AW52" s="122">
        <f t="shared" si="11"/>
        <v>0.78577911077691609</v>
      </c>
      <c r="AX52" s="3">
        <v>1108186070000</v>
      </c>
      <c r="AY52" s="1">
        <v>1053097043874</v>
      </c>
      <c r="AZ52" s="1">
        <v>1037064962954</v>
      </c>
      <c r="BA52" s="122">
        <f t="shared" ref="BA52:BA66" si="128">+AZ52/AY52</f>
        <v>0.98477625493940879</v>
      </c>
      <c r="BB52" s="1">
        <v>871565477160</v>
      </c>
      <c r="BC52" s="122">
        <f t="shared" si="13"/>
        <v>0.82762123607696714</v>
      </c>
      <c r="BD52" s="3">
        <v>886304539000</v>
      </c>
      <c r="BE52" s="1">
        <v>905947416891</v>
      </c>
      <c r="BF52" s="1">
        <v>897632836916</v>
      </c>
      <c r="BG52" s="122">
        <f t="shared" ref="BG52:BG72" si="129">+BF52/BE52</f>
        <v>0.99082222674298948</v>
      </c>
      <c r="BH52" s="1">
        <v>762812404921</v>
      </c>
      <c r="BI52" s="122">
        <f t="shared" si="15"/>
        <v>0.84200516575100359</v>
      </c>
      <c r="BJ52" s="3">
        <v>989477653000</v>
      </c>
      <c r="BK52" s="1">
        <v>988251785486</v>
      </c>
      <c r="BL52" s="1">
        <v>973014985873</v>
      </c>
      <c r="BM52" s="122">
        <f t="shared" ref="BM52:BM72" si="130">+BL52/BK52</f>
        <v>0.98458206720516384</v>
      </c>
      <c r="BN52" s="1">
        <v>785847832357</v>
      </c>
      <c r="BO52" s="122">
        <f t="shared" si="17"/>
        <v>0.79518989380883098</v>
      </c>
      <c r="BP52" s="3">
        <v>1081919466000</v>
      </c>
      <c r="BQ52" s="1">
        <v>1074791005017</v>
      </c>
      <c r="BR52" s="1">
        <v>1029762920090</v>
      </c>
      <c r="BS52" s="122">
        <f t="shared" ref="BS52:BS72" si="131">+BR52/BQ52</f>
        <v>0.95810526444972643</v>
      </c>
      <c r="BT52" s="1">
        <v>869098335059</v>
      </c>
      <c r="BU52" s="122">
        <f t="shared" si="19"/>
        <v>0.80862077464562843</v>
      </c>
      <c r="BV52" s="3">
        <v>1213651280000</v>
      </c>
      <c r="BW52" s="1">
        <v>1220905484799</v>
      </c>
      <c r="BX52" s="1">
        <v>1178578755526</v>
      </c>
      <c r="BY52" s="122">
        <f t="shared" ref="BY52:BY72" si="132">+BX52/BW52</f>
        <v>0.96533169045434475</v>
      </c>
      <c r="BZ52" s="1">
        <v>1003863060102</v>
      </c>
      <c r="CA52" s="122">
        <f t="shared" si="21"/>
        <v>0.82222831545987185</v>
      </c>
      <c r="CB52" s="3">
        <v>1202179896000</v>
      </c>
      <c r="CC52" s="1">
        <v>1342067830402</v>
      </c>
      <c r="CD52" s="1">
        <v>1291145028918</v>
      </c>
      <c r="CE52" s="122">
        <f t="shared" si="95"/>
        <v>0.96205646217691787</v>
      </c>
      <c r="CF52" s="1">
        <v>1013582344874</v>
      </c>
      <c r="CG52" s="4">
        <f t="shared" si="23"/>
        <v>0.75523928218322156</v>
      </c>
      <c r="CH52" s="3">
        <v>1126325435000</v>
      </c>
      <c r="CI52" s="1">
        <v>1287666820485</v>
      </c>
      <c r="CJ52" s="1">
        <v>1265951870774</v>
      </c>
      <c r="CK52" s="122">
        <f t="shared" si="105"/>
        <v>0.98313620467224505</v>
      </c>
      <c r="CL52" s="1">
        <v>935403273518</v>
      </c>
      <c r="CM52" s="4">
        <f t="shared" si="25"/>
        <v>0.72643269100129504</v>
      </c>
      <c r="CN52" s="3">
        <v>1195158940000</v>
      </c>
      <c r="CO52" s="1">
        <v>1295965997279</v>
      </c>
      <c r="CP52" s="1">
        <v>1258023285565</v>
      </c>
      <c r="CQ52" s="122">
        <f t="shared" si="106"/>
        <v>0.97072244812466979</v>
      </c>
      <c r="CR52" s="1">
        <v>1041976506642</v>
      </c>
      <c r="CS52" s="4">
        <f t="shared" si="27"/>
        <v>0.80401531277033944</v>
      </c>
      <c r="CT52" s="3">
        <v>1997310115723</v>
      </c>
      <c r="CU52" s="1">
        <v>1613281647174</v>
      </c>
      <c r="CV52" s="4">
        <f t="shared" si="107"/>
        <v>0.80772716989420201</v>
      </c>
      <c r="CW52" s="3">
        <v>2003717857302</v>
      </c>
      <c r="CX52" s="1">
        <v>1696623307960</v>
      </c>
      <c r="CY52" s="4">
        <f t="shared" si="108"/>
        <v>0.84673762914130946</v>
      </c>
      <c r="CZ52" s="3">
        <v>2004534273302</v>
      </c>
      <c r="DA52" s="1">
        <v>1870496978283</v>
      </c>
      <c r="DB52" s="4">
        <f t="shared" si="109"/>
        <v>0.93313294923204027</v>
      </c>
      <c r="DC52" s="3">
        <v>1842283814000</v>
      </c>
      <c r="DD52" s="1">
        <v>2002242213349</v>
      </c>
      <c r="DE52" s="1">
        <v>1982141176939</v>
      </c>
      <c r="DF52" s="122">
        <f t="shared" si="110"/>
        <v>0.98996073687989106</v>
      </c>
      <c r="DG52" s="1">
        <v>1732556214790</v>
      </c>
      <c r="DH52" s="4">
        <f t="shared" si="32"/>
        <v>0.86530800481530323</v>
      </c>
      <c r="DI52" s="82">
        <v>2025388532000</v>
      </c>
      <c r="DJ52" s="82">
        <f t="shared" si="33"/>
        <v>8000000000</v>
      </c>
      <c r="DK52" s="82">
        <v>2033388532000</v>
      </c>
      <c r="DL52" s="31">
        <v>2033388532000</v>
      </c>
      <c r="DM52" s="31">
        <v>2033388532000</v>
      </c>
      <c r="DN52" s="31">
        <v>182543803800</v>
      </c>
      <c r="DO52" s="417">
        <v>8.9773204150243535E-2</v>
      </c>
      <c r="DP52" s="31">
        <v>68203163670</v>
      </c>
      <c r="DQ52" s="62">
        <f t="shared" si="34"/>
        <v>3.3541628959083754E-2</v>
      </c>
      <c r="DR52" s="31">
        <v>2033388532000</v>
      </c>
      <c r="DS52" s="31">
        <v>2033388532000</v>
      </c>
      <c r="DT52" s="31">
        <v>583022077983</v>
      </c>
      <c r="DU52" s="417">
        <f t="shared" si="35"/>
        <v>0.28672438582583687</v>
      </c>
      <c r="DV52" s="31">
        <v>155222256992</v>
      </c>
      <c r="DW52" s="62">
        <f t="shared" si="36"/>
        <v>7.6336742609306701E-2</v>
      </c>
      <c r="DX52" s="31">
        <v>2033388532000</v>
      </c>
      <c r="DY52" s="31">
        <v>2033388532000</v>
      </c>
      <c r="DZ52" s="31">
        <v>762866460816</v>
      </c>
      <c r="EA52" s="417">
        <f t="shared" si="37"/>
        <v>0.37517004193274361</v>
      </c>
      <c r="EB52" s="31">
        <v>271653821531</v>
      </c>
      <c r="EC52" s="62">
        <f t="shared" si="111"/>
        <v>0.13359661336528084</v>
      </c>
      <c r="ED52" s="31">
        <v>2033388532000</v>
      </c>
      <c r="EE52" s="31">
        <v>2033388532000</v>
      </c>
      <c r="EF52" s="31">
        <v>1018896791050</v>
      </c>
      <c r="EG52" s="417">
        <f t="shared" si="112"/>
        <v>0.50108317963603033</v>
      </c>
      <c r="EH52" s="31">
        <v>427034216568</v>
      </c>
      <c r="EI52" s="62">
        <f t="shared" si="113"/>
        <v>0.21001112667237173</v>
      </c>
      <c r="EJ52" s="31">
        <v>2033388532000</v>
      </c>
      <c r="EK52" s="31">
        <v>2033388532000</v>
      </c>
      <c r="EL52" s="31">
        <v>1328464136704</v>
      </c>
      <c r="EM52" s="417">
        <f t="shared" si="114"/>
        <v>0.65332528230468057</v>
      </c>
      <c r="EN52" s="31">
        <v>579960586204</v>
      </c>
      <c r="EO52" s="62">
        <f t="shared" si="115"/>
        <v>0.28521877500389087</v>
      </c>
      <c r="EP52" s="31">
        <v>2033388532000</v>
      </c>
      <c r="EQ52" s="31">
        <v>2033388532000</v>
      </c>
      <c r="ER52" s="31">
        <v>1330618396456</v>
      </c>
      <c r="ES52" s="417">
        <f t="shared" si="116"/>
        <v>0.65438472555327665</v>
      </c>
      <c r="ET52" s="31">
        <v>781625743330</v>
      </c>
      <c r="EU52" s="62">
        <f t="shared" si="117"/>
        <v>0.38439566813195736</v>
      </c>
      <c r="EV52" s="418">
        <v>2033388532000</v>
      </c>
      <c r="EW52" s="418">
        <v>2033388532000</v>
      </c>
      <c r="EX52" s="418">
        <v>1497283632038</v>
      </c>
      <c r="EY52" s="417">
        <f t="shared" si="118"/>
        <v>0.73634900978088136</v>
      </c>
      <c r="EZ52" s="418">
        <v>941303092850</v>
      </c>
      <c r="FA52" s="62">
        <f t="shared" si="119"/>
        <v>0.46292338037539399</v>
      </c>
      <c r="FB52" s="418">
        <v>2033388532000</v>
      </c>
      <c r="FC52" s="418">
        <v>2052770076759</v>
      </c>
      <c r="FD52" s="418">
        <v>1573289858582</v>
      </c>
      <c r="FE52" s="417">
        <f t="shared" si="120"/>
        <v>0.76642283341638362</v>
      </c>
      <c r="FF52" s="418">
        <v>1102876034769</v>
      </c>
      <c r="FG52" s="62">
        <f t="shared" si="121"/>
        <v>0.53726233018276803</v>
      </c>
      <c r="FH52" s="418">
        <v>2033388532000</v>
      </c>
      <c r="FI52" s="418">
        <v>2160458178459</v>
      </c>
      <c r="FJ52" s="418">
        <v>1638896112093</v>
      </c>
      <c r="FK52" s="417">
        <v>0.75858728876759973</v>
      </c>
      <c r="FL52" s="418">
        <v>1247854605382</v>
      </c>
      <c r="FM52" s="62">
        <v>0.57758794769730881</v>
      </c>
      <c r="FN52" s="82">
        <v>2360980790000</v>
      </c>
      <c r="FO52" s="82">
        <f>+FO53+FO54</f>
        <v>-5000000000</v>
      </c>
      <c r="FP52" s="386">
        <f>+FP53+FP54</f>
        <v>2355980790000</v>
      </c>
      <c r="FQ52" s="418">
        <v>2033388532000</v>
      </c>
      <c r="FR52" s="418">
        <v>2208691280566</v>
      </c>
      <c r="FS52" s="418">
        <v>1753464367658</v>
      </c>
      <c r="FT52" s="417">
        <v>0.79389291889116187</v>
      </c>
      <c r="FU52" s="418">
        <v>1404211830447</v>
      </c>
      <c r="FV52" s="62">
        <v>0.63576645717873081</v>
      </c>
      <c r="FW52" s="418">
        <v>2033388532000</v>
      </c>
      <c r="FX52" s="418">
        <v>2208691280566</v>
      </c>
      <c r="FY52" s="418">
        <v>1909256775220</v>
      </c>
      <c r="FZ52" s="417">
        <v>0.86442899105878357</v>
      </c>
      <c r="GA52" s="418">
        <v>1562493417792</v>
      </c>
      <c r="GB52" s="62">
        <v>0.70742952242361135</v>
      </c>
      <c r="GC52" s="339">
        <v>2033388532000</v>
      </c>
      <c r="GD52" s="339">
        <v>2200458490627</v>
      </c>
      <c r="GE52" s="339">
        <v>2126917202705</v>
      </c>
      <c r="GF52" s="122">
        <v>0.96657910692919047</v>
      </c>
      <c r="GG52" s="339">
        <v>1813706650665</v>
      </c>
      <c r="GH52" s="4">
        <v>0.82424033827068521</v>
      </c>
      <c r="GI52" s="339">
        <v>2355980790000</v>
      </c>
      <c r="GJ52" s="339">
        <v>2355980790000</v>
      </c>
      <c r="GK52" s="339">
        <v>483751083910</v>
      </c>
      <c r="GL52" s="122">
        <v>0.20532895937152357</v>
      </c>
      <c r="GM52" s="339">
        <v>58240694921</v>
      </c>
      <c r="GN52" s="4">
        <v>2.4720360695725366E-2</v>
      </c>
      <c r="GO52" s="339">
        <v>2355980790000</v>
      </c>
      <c r="GP52" s="339">
        <v>2355980790000</v>
      </c>
      <c r="GQ52" s="339">
        <v>793976507390</v>
      </c>
      <c r="GR52" s="122">
        <f t="shared" si="49"/>
        <v>0.33700466097178999</v>
      </c>
      <c r="GS52" s="339">
        <v>152225375721</v>
      </c>
      <c r="GT52" s="4">
        <v>2.4720360695725366E-2</v>
      </c>
      <c r="GU52" s="339">
        <v>2355980790000</v>
      </c>
      <c r="GV52" s="339">
        <v>2355980790000</v>
      </c>
      <c r="GW52" s="339">
        <v>1011748354395</v>
      </c>
      <c r="GX52" s="122">
        <v>0.4294382868864563</v>
      </c>
      <c r="GY52" s="339">
        <v>266374174894</v>
      </c>
      <c r="GZ52" s="4">
        <v>0.11306296554905272</v>
      </c>
      <c r="HA52" s="339">
        <v>2355980790000</v>
      </c>
      <c r="HB52" s="339">
        <v>2355980790000</v>
      </c>
      <c r="HC52" s="339">
        <v>1229146066957</v>
      </c>
      <c r="HD52" s="122">
        <v>0.52171311080893834</v>
      </c>
      <c r="HE52" s="339">
        <v>402916977681</v>
      </c>
      <c r="HF52" s="4">
        <v>0.17101878733102913</v>
      </c>
      <c r="HG52" s="339">
        <v>2355980790000</v>
      </c>
      <c r="HH52" s="339">
        <v>2355980790000</v>
      </c>
      <c r="HI52" s="339">
        <v>1367343237555</v>
      </c>
      <c r="HJ52" s="122">
        <v>0.58037113178456778</v>
      </c>
      <c r="HK52" s="339">
        <v>537562410479</v>
      </c>
      <c r="HL52" s="4">
        <v>0.22816926723710682</v>
      </c>
      <c r="HM52" s="339">
        <v>2355980790000</v>
      </c>
      <c r="HN52" s="339">
        <v>2355980790000</v>
      </c>
      <c r="HO52" s="339">
        <v>1487437623754</v>
      </c>
      <c r="HP52" s="122">
        <v>0.63134539554288982</v>
      </c>
      <c r="HQ52" s="339">
        <v>709780956007</v>
      </c>
      <c r="HR52" s="4">
        <v>0.30126771789467777</v>
      </c>
      <c r="HS52" s="15">
        <f t="shared" si="0"/>
        <v>0</v>
      </c>
      <c r="HT52" s="15">
        <f t="shared" si="50"/>
        <v>0</v>
      </c>
    </row>
    <row r="53" spans="1:228" ht="14.25" customHeight="1" x14ac:dyDescent="0.35">
      <c r="A53" s="9" t="s">
        <v>76</v>
      </c>
      <c r="B53" s="26">
        <v>5045576424</v>
      </c>
      <c r="C53" s="53">
        <v>4956708443.8000002</v>
      </c>
      <c r="D53" s="27">
        <f t="shared" si="1"/>
        <v>0.98238695190954062</v>
      </c>
      <c r="E53" s="26">
        <v>4510842679</v>
      </c>
      <c r="F53" s="53">
        <v>4387289972</v>
      </c>
      <c r="G53" s="27">
        <f t="shared" si="2"/>
        <v>0.97260983904954312</v>
      </c>
      <c r="H53" s="26">
        <v>4490865207</v>
      </c>
      <c r="I53" s="53">
        <v>4486056254</v>
      </c>
      <c r="J53" s="27">
        <f t="shared" si="3"/>
        <v>0.9989291700422217</v>
      </c>
      <c r="K53" s="26">
        <v>4777978000</v>
      </c>
      <c r="L53" s="53">
        <v>4770328934</v>
      </c>
      <c r="M53" s="27">
        <f t="shared" si="4"/>
        <v>0.99839909978656238</v>
      </c>
      <c r="N53" s="26">
        <v>5227255475</v>
      </c>
      <c r="O53" s="53">
        <v>5112893716</v>
      </c>
      <c r="P53" s="27">
        <f t="shared" si="5"/>
        <v>0.97812202607143472</v>
      </c>
      <c r="Q53" s="26">
        <v>5592818777</v>
      </c>
      <c r="R53" s="53">
        <v>5480694313</v>
      </c>
      <c r="S53" s="27">
        <v>0.97995206559148629</v>
      </c>
      <c r="T53" s="26">
        <v>5892215000</v>
      </c>
      <c r="U53" s="53">
        <v>5879797159</v>
      </c>
      <c r="V53" s="27">
        <v>0.99789250035852395</v>
      </c>
      <c r="W53" s="26">
        <v>12506508000</v>
      </c>
      <c r="X53" s="53">
        <v>12436994039</v>
      </c>
      <c r="Y53" s="27">
        <v>0.99444177695324709</v>
      </c>
      <c r="Z53" s="26">
        <v>15658008549</v>
      </c>
      <c r="AA53" s="53">
        <v>15399306755</v>
      </c>
      <c r="AB53" s="27">
        <v>0.98347798871162817</v>
      </c>
      <c r="AC53" s="26">
        <v>15596190119</v>
      </c>
      <c r="AD53" s="53">
        <v>14896096565</v>
      </c>
      <c r="AE53" s="27">
        <v>0.95511124520423007</v>
      </c>
      <c r="AF53" s="26">
        <v>18771346000</v>
      </c>
      <c r="AG53" s="6">
        <v>18771346000</v>
      </c>
      <c r="AH53" s="6">
        <v>18243189792</v>
      </c>
      <c r="AI53" s="38">
        <f t="shared" si="125"/>
        <v>0.97186370077031237</v>
      </c>
      <c r="AJ53" s="6">
        <v>17565308872</v>
      </c>
      <c r="AK53" s="38">
        <f t="shared" si="7"/>
        <v>0.93575116414134607</v>
      </c>
      <c r="AL53" s="5">
        <v>18503550000</v>
      </c>
      <c r="AM53" s="6">
        <v>18503550000</v>
      </c>
      <c r="AN53" s="6">
        <v>16582501692</v>
      </c>
      <c r="AO53" s="38">
        <f t="shared" si="126"/>
        <v>0.89617947323621683</v>
      </c>
      <c r="AP53" s="6">
        <v>13358066327</v>
      </c>
      <c r="AQ53" s="38">
        <f t="shared" si="9"/>
        <v>0.72191910887370259</v>
      </c>
      <c r="AR53" s="5">
        <v>19369221000</v>
      </c>
      <c r="AS53" s="6">
        <v>19369221000</v>
      </c>
      <c r="AT53" s="6">
        <v>18924547971</v>
      </c>
      <c r="AU53" s="38">
        <f t="shared" si="127"/>
        <v>0.97704228636763446</v>
      </c>
      <c r="AV53" s="6">
        <v>16307345662</v>
      </c>
      <c r="AW53" s="38">
        <f t="shared" si="11"/>
        <v>0.84192057398694553</v>
      </c>
      <c r="AX53" s="5">
        <v>20919762000</v>
      </c>
      <c r="AY53" s="6">
        <v>20919762000</v>
      </c>
      <c r="AZ53" s="6">
        <v>18851935419</v>
      </c>
      <c r="BA53" s="38">
        <f t="shared" si="128"/>
        <v>0.90115439262645536</v>
      </c>
      <c r="BB53" s="6">
        <v>17741793637</v>
      </c>
      <c r="BC53" s="38">
        <f t="shared" si="13"/>
        <v>0.84808773813965954</v>
      </c>
      <c r="BD53" s="5">
        <v>22306739000</v>
      </c>
      <c r="BE53" s="6">
        <v>22150651891</v>
      </c>
      <c r="BF53" s="6">
        <v>21934657732</v>
      </c>
      <c r="BG53" s="38">
        <f t="shared" si="129"/>
        <v>0.99024885768315651</v>
      </c>
      <c r="BH53" s="6">
        <v>21220486430</v>
      </c>
      <c r="BI53" s="38">
        <f t="shared" si="15"/>
        <v>0.95800730987163707</v>
      </c>
      <c r="BJ53" s="5">
        <v>25749803000</v>
      </c>
      <c r="BK53" s="6">
        <v>25749803000</v>
      </c>
      <c r="BL53" s="6">
        <v>25081744298</v>
      </c>
      <c r="BM53" s="38">
        <f t="shared" si="130"/>
        <v>0.97405577425194279</v>
      </c>
      <c r="BN53" s="6">
        <v>24060689122</v>
      </c>
      <c r="BO53" s="38">
        <f t="shared" si="17"/>
        <v>0.93440284269359264</v>
      </c>
      <c r="BP53" s="5">
        <v>28092344000</v>
      </c>
      <c r="BQ53" s="6">
        <v>28092344000</v>
      </c>
      <c r="BR53" s="6">
        <v>27759168779</v>
      </c>
      <c r="BS53" s="38">
        <f t="shared" si="131"/>
        <v>0.98813999924676987</v>
      </c>
      <c r="BT53" s="6">
        <v>27105649397</v>
      </c>
      <c r="BU53" s="38">
        <f t="shared" si="19"/>
        <v>0.9648767435355341</v>
      </c>
      <c r="BV53" s="5">
        <v>29494154000</v>
      </c>
      <c r="BW53" s="6">
        <v>29494154000</v>
      </c>
      <c r="BX53" s="6">
        <v>28008990853</v>
      </c>
      <c r="BY53" s="38">
        <f t="shared" si="132"/>
        <v>0.94964550781826118</v>
      </c>
      <c r="BZ53" s="6">
        <v>25739635558</v>
      </c>
      <c r="CA53" s="38">
        <f t="shared" si="21"/>
        <v>0.87270296201748998</v>
      </c>
      <c r="CB53" s="5">
        <v>30621730000</v>
      </c>
      <c r="CC53" s="6">
        <v>30621730000</v>
      </c>
      <c r="CD53" s="6">
        <v>27079298373</v>
      </c>
      <c r="CE53" s="38">
        <f t="shared" si="95"/>
        <v>0.88431641102576508</v>
      </c>
      <c r="CF53" s="6">
        <v>20157988528</v>
      </c>
      <c r="CG53" s="7">
        <f t="shared" si="23"/>
        <v>0.65829032285243194</v>
      </c>
      <c r="CH53" s="5">
        <v>29719731000</v>
      </c>
      <c r="CI53" s="6">
        <v>27544731000</v>
      </c>
      <c r="CJ53" s="6">
        <v>25788264134</v>
      </c>
      <c r="CK53" s="38">
        <f t="shared" si="105"/>
        <v>0.93623220114220751</v>
      </c>
      <c r="CL53" s="6">
        <v>23994215581</v>
      </c>
      <c r="CM53" s="7">
        <f t="shared" si="25"/>
        <v>0.87110001477233523</v>
      </c>
      <c r="CN53" s="5">
        <v>29485902000</v>
      </c>
      <c r="CO53" s="6">
        <v>29485902000</v>
      </c>
      <c r="CP53" s="6">
        <v>29253323192</v>
      </c>
      <c r="CQ53" s="38">
        <f t="shared" si="106"/>
        <v>0.99211220304537406</v>
      </c>
      <c r="CR53" s="6">
        <v>27654454315</v>
      </c>
      <c r="CS53" s="7">
        <f t="shared" si="27"/>
        <v>0.93788734409413688</v>
      </c>
      <c r="CT53" s="5">
        <v>31861530000</v>
      </c>
      <c r="CU53" s="6">
        <v>22810105206</v>
      </c>
      <c r="CV53" s="7">
        <f t="shared" si="107"/>
        <v>0.71591368041647718</v>
      </c>
      <c r="CW53" s="5">
        <v>31861530000</v>
      </c>
      <c r="CX53" s="6">
        <v>25217574883</v>
      </c>
      <c r="CY53" s="7">
        <f t="shared" si="108"/>
        <v>0.79147407180383367</v>
      </c>
      <c r="CZ53" s="5">
        <v>32677946000</v>
      </c>
      <c r="DA53" s="6">
        <v>27039760603</v>
      </c>
      <c r="DB53" s="7">
        <f t="shared" si="109"/>
        <v>0.82746206273184975</v>
      </c>
      <c r="DC53" s="5">
        <v>31861530000</v>
      </c>
      <c r="DD53" s="6">
        <v>32677946000</v>
      </c>
      <c r="DE53" s="6">
        <v>32342791451</v>
      </c>
      <c r="DF53" s="38">
        <f t="shared" si="110"/>
        <v>0.98974370821838065</v>
      </c>
      <c r="DG53" s="6">
        <v>31729268732</v>
      </c>
      <c r="DH53" s="7">
        <f t="shared" si="32"/>
        <v>0.97096888317276731</v>
      </c>
      <c r="DI53" s="41">
        <v>55573989000</v>
      </c>
      <c r="DJ53" s="82">
        <f t="shared" si="33"/>
        <v>0</v>
      </c>
      <c r="DK53" s="81">
        <v>55573989000</v>
      </c>
      <c r="DL53" s="6">
        <v>55573989000</v>
      </c>
      <c r="DM53" s="6">
        <v>55573989000</v>
      </c>
      <c r="DN53" s="6">
        <v>2100450544</v>
      </c>
      <c r="DO53" s="38">
        <v>3.7795569146566031E-2</v>
      </c>
      <c r="DP53" s="6">
        <v>1966526684</v>
      </c>
      <c r="DQ53" s="7">
        <f t="shared" si="34"/>
        <v>3.5385739252944394E-2</v>
      </c>
      <c r="DR53" s="6">
        <v>55573989000</v>
      </c>
      <c r="DS53" s="6">
        <v>55573989000</v>
      </c>
      <c r="DT53" s="6">
        <v>5071231321</v>
      </c>
      <c r="DU53" s="38">
        <f t="shared" si="35"/>
        <v>9.1251886219648554E-2</v>
      </c>
      <c r="DV53" s="6">
        <v>4327432497</v>
      </c>
      <c r="DW53" s="7">
        <f t="shared" si="36"/>
        <v>7.7867948205049664E-2</v>
      </c>
      <c r="DX53" s="6">
        <v>55573989000</v>
      </c>
      <c r="DY53" s="6">
        <v>55573989000</v>
      </c>
      <c r="DZ53" s="6">
        <v>9586110894</v>
      </c>
      <c r="EA53" s="38">
        <f t="shared" si="37"/>
        <v>0.17249276264836774</v>
      </c>
      <c r="EB53" s="6">
        <v>6890558429</v>
      </c>
      <c r="EC53" s="7">
        <f t="shared" si="111"/>
        <v>0.12398891195303616</v>
      </c>
      <c r="ED53" s="6">
        <v>55573989000</v>
      </c>
      <c r="EE53" s="6">
        <v>55573989000</v>
      </c>
      <c r="EF53" s="6">
        <v>17774854273</v>
      </c>
      <c r="EG53" s="38">
        <f t="shared" si="112"/>
        <v>0.31984125294658983</v>
      </c>
      <c r="EH53" s="6">
        <v>10714730265</v>
      </c>
      <c r="EI53" s="7">
        <f t="shared" si="113"/>
        <v>0.19280117295521113</v>
      </c>
      <c r="EJ53" s="6">
        <v>55573989000</v>
      </c>
      <c r="EK53" s="6">
        <v>55573989000</v>
      </c>
      <c r="EL53" s="6">
        <v>28085931064</v>
      </c>
      <c r="EM53" s="38">
        <f t="shared" si="114"/>
        <v>0.50537907336469945</v>
      </c>
      <c r="EN53" s="6">
        <v>14082234307</v>
      </c>
      <c r="EO53" s="7">
        <f t="shared" si="115"/>
        <v>0.25339614017989603</v>
      </c>
      <c r="EP53" s="6">
        <v>55573989000</v>
      </c>
      <c r="EQ53" s="6">
        <v>55573989000</v>
      </c>
      <c r="ER53" s="6">
        <v>30240190816</v>
      </c>
      <c r="ES53" s="38">
        <f t="shared" si="116"/>
        <v>0.54414288698981106</v>
      </c>
      <c r="ET53" s="6">
        <v>24988798126</v>
      </c>
      <c r="EU53" s="7">
        <f t="shared" si="117"/>
        <v>0.44964917177350722</v>
      </c>
      <c r="EV53" s="340">
        <v>55573989000</v>
      </c>
      <c r="EW53" s="340">
        <v>55573989000</v>
      </c>
      <c r="EX53" s="340">
        <v>32654934049</v>
      </c>
      <c r="EY53" s="38">
        <f t="shared" si="118"/>
        <v>0.58759384806802328</v>
      </c>
      <c r="EZ53" s="340">
        <v>29305943936</v>
      </c>
      <c r="FA53" s="7">
        <f t="shared" si="119"/>
        <v>0.52733202102875865</v>
      </c>
      <c r="FB53" s="340">
        <v>55573989000</v>
      </c>
      <c r="FC53" s="340">
        <v>55573989000</v>
      </c>
      <c r="FD53" s="340">
        <v>35633235615</v>
      </c>
      <c r="FE53" s="38">
        <f t="shared" si="120"/>
        <v>0.6411854944405736</v>
      </c>
      <c r="FF53" s="340">
        <v>32486889202</v>
      </c>
      <c r="FG53" s="7">
        <f t="shared" si="121"/>
        <v>0.58457004412621882</v>
      </c>
      <c r="FH53" s="340">
        <v>55573989000</v>
      </c>
      <c r="FI53" s="340">
        <v>55573989000</v>
      </c>
      <c r="FJ53" s="340">
        <v>38474261640</v>
      </c>
      <c r="FK53" s="38">
        <v>0.69230700067256279</v>
      </c>
      <c r="FL53" s="340">
        <v>35125412175</v>
      </c>
      <c r="FM53" s="7">
        <v>0.63204770445756553</v>
      </c>
      <c r="FN53" s="41">
        <v>61276696000</v>
      </c>
      <c r="FO53" s="81"/>
      <c r="FP53" s="387">
        <v>61276696000</v>
      </c>
      <c r="FQ53" s="340">
        <v>55573989000</v>
      </c>
      <c r="FR53" s="340">
        <v>55573989000</v>
      </c>
      <c r="FS53" s="340">
        <v>41501488705</v>
      </c>
      <c r="FT53" s="38">
        <v>0.74677901391962342</v>
      </c>
      <c r="FU53" s="340">
        <v>40095861962</v>
      </c>
      <c r="FV53" s="7">
        <v>0.72148612477682683</v>
      </c>
      <c r="FW53" s="340">
        <v>55573989000</v>
      </c>
      <c r="FX53" s="340">
        <v>55573989000</v>
      </c>
      <c r="FY53" s="340">
        <v>44475988360</v>
      </c>
      <c r="FZ53" s="38">
        <v>0.80030224859331223</v>
      </c>
      <c r="GA53" s="340">
        <v>43137554591</v>
      </c>
      <c r="GB53" s="7">
        <v>0.77621843180988859</v>
      </c>
      <c r="GC53" s="340">
        <v>55573989000</v>
      </c>
      <c r="GD53" s="340">
        <v>55573989000</v>
      </c>
      <c r="GE53" s="340">
        <v>52032583453</v>
      </c>
      <c r="GF53" s="38">
        <v>0.9362758439564236</v>
      </c>
      <c r="GG53" s="340">
        <v>51541200267</v>
      </c>
      <c r="GH53" s="7">
        <v>0.92743388038961894</v>
      </c>
      <c r="GI53" s="340">
        <v>61276696000</v>
      </c>
      <c r="GJ53" s="340">
        <v>61276696000</v>
      </c>
      <c r="GK53" s="340">
        <v>2258459923</v>
      </c>
      <c r="GL53" s="38">
        <v>3.685675094166304E-2</v>
      </c>
      <c r="GM53" s="340">
        <v>2132057562</v>
      </c>
      <c r="GN53" s="7">
        <v>3.4793938008668091E-2</v>
      </c>
      <c r="GO53" s="340">
        <v>61276696000</v>
      </c>
      <c r="GP53" s="340">
        <v>61276696000</v>
      </c>
      <c r="GQ53" s="340">
        <v>6282704776</v>
      </c>
      <c r="GR53" s="38">
        <f t="shared" si="49"/>
        <v>0.10253008380216845</v>
      </c>
      <c r="GS53" s="340">
        <v>4797639872</v>
      </c>
      <c r="GT53" s="7">
        <v>3.4793938008668091E-2</v>
      </c>
      <c r="GU53" s="340">
        <v>61276696000</v>
      </c>
      <c r="GV53" s="340">
        <v>61276696000</v>
      </c>
      <c r="GW53" s="340">
        <v>9050940293</v>
      </c>
      <c r="GX53" s="38">
        <v>0.14770607561804572</v>
      </c>
      <c r="GY53" s="340">
        <v>7643667077</v>
      </c>
      <c r="GZ53" s="7">
        <v>0.12474019612610968</v>
      </c>
      <c r="HA53" s="340">
        <v>61276696000</v>
      </c>
      <c r="HB53" s="340">
        <v>61276696000</v>
      </c>
      <c r="HC53" s="340">
        <v>12257511605</v>
      </c>
      <c r="HD53" s="38">
        <v>0.2000354523847043</v>
      </c>
      <c r="HE53" s="340">
        <v>11359650898</v>
      </c>
      <c r="HF53" s="7">
        <v>0.18538288843119088</v>
      </c>
      <c r="HG53" s="340">
        <v>61276696000</v>
      </c>
      <c r="HH53" s="340">
        <v>61276696000</v>
      </c>
      <c r="HI53" s="340">
        <v>17073431560</v>
      </c>
      <c r="HJ53" s="38">
        <v>0.27862846195232199</v>
      </c>
      <c r="HK53" s="340">
        <v>14755902094</v>
      </c>
      <c r="HL53" s="7">
        <v>0.24080773046249099</v>
      </c>
      <c r="HM53" s="340">
        <v>61276696000</v>
      </c>
      <c r="HN53" s="340">
        <v>61276696000</v>
      </c>
      <c r="HO53" s="340">
        <v>23716011662</v>
      </c>
      <c r="HP53" s="38">
        <v>0.38703150153526555</v>
      </c>
      <c r="HQ53" s="340">
        <v>19416802583</v>
      </c>
      <c r="HR53" s="7">
        <v>0.31687091260599298</v>
      </c>
      <c r="HS53" s="15">
        <f t="shared" si="0"/>
        <v>0</v>
      </c>
      <c r="HT53" s="15">
        <f t="shared" si="50"/>
        <v>0</v>
      </c>
    </row>
    <row r="54" spans="1:228" ht="14.25" customHeight="1" x14ac:dyDescent="0.35">
      <c r="A54" s="9" t="s">
        <v>78</v>
      </c>
      <c r="B54" s="26">
        <v>116087568313</v>
      </c>
      <c r="C54" s="53">
        <v>116006436215</v>
      </c>
      <c r="D54" s="27">
        <f t="shared" si="1"/>
        <v>0.9993011129513778</v>
      </c>
      <c r="E54" s="26">
        <v>148816371726</v>
      </c>
      <c r="F54" s="53">
        <v>148728314160</v>
      </c>
      <c r="G54" s="27">
        <f t="shared" si="2"/>
        <v>0.99940828038623242</v>
      </c>
      <c r="H54" s="26">
        <v>176145195540</v>
      </c>
      <c r="I54" s="53">
        <v>175858646024</v>
      </c>
      <c r="J54" s="27">
        <f t="shared" si="3"/>
        <v>0.99837321980243887</v>
      </c>
      <c r="K54" s="26">
        <v>236645268573</v>
      </c>
      <c r="L54" s="53">
        <v>236214270417.75</v>
      </c>
      <c r="M54" s="27">
        <f t="shared" si="4"/>
        <v>0.99817871636374156</v>
      </c>
      <c r="N54" s="26">
        <v>356138979755</v>
      </c>
      <c r="O54" s="53">
        <v>353353345822</v>
      </c>
      <c r="P54" s="27">
        <f t="shared" si="5"/>
        <v>0.992178239138787</v>
      </c>
      <c r="Q54" s="26">
        <v>415498016751</v>
      </c>
      <c r="R54" s="53">
        <v>412776541984</v>
      </c>
      <c r="S54" s="27">
        <v>0.99345008963392734</v>
      </c>
      <c r="T54" s="26">
        <v>440769348088</v>
      </c>
      <c r="U54" s="53">
        <v>434238814204</v>
      </c>
      <c r="V54" s="27">
        <v>0.98518378396245432</v>
      </c>
      <c r="W54" s="26">
        <v>502418521999</v>
      </c>
      <c r="X54" s="53">
        <v>501219634207.65997</v>
      </c>
      <c r="Y54" s="27">
        <v>0.9976137667326237</v>
      </c>
      <c r="Z54" s="26">
        <v>551999629000</v>
      </c>
      <c r="AA54" s="53">
        <v>546742504940.09003</v>
      </c>
      <c r="AB54" s="27">
        <v>0.99047621812820097</v>
      </c>
      <c r="AC54" s="26">
        <v>570492000000</v>
      </c>
      <c r="AD54" s="53">
        <v>569029526004.37</v>
      </c>
      <c r="AE54" s="27">
        <v>0.99743646888014204</v>
      </c>
      <c r="AF54" s="26">
        <v>608857479000</v>
      </c>
      <c r="AG54" s="6">
        <v>610811189704</v>
      </c>
      <c r="AH54" s="6">
        <v>600280392149</v>
      </c>
      <c r="AI54" s="38">
        <f t="shared" si="125"/>
        <v>0.98275932443198488</v>
      </c>
      <c r="AJ54" s="6">
        <v>503161200087</v>
      </c>
      <c r="AK54" s="38">
        <f t="shared" si="7"/>
        <v>0.82375897588063618</v>
      </c>
      <c r="AL54" s="5">
        <v>911357197000</v>
      </c>
      <c r="AM54" s="6">
        <v>871155280504</v>
      </c>
      <c r="AN54" s="6">
        <v>820658888931</v>
      </c>
      <c r="AO54" s="38">
        <f t="shared" si="126"/>
        <v>0.94203514263979926</v>
      </c>
      <c r="AP54" s="6">
        <v>518226857804</v>
      </c>
      <c r="AQ54" s="38">
        <f t="shared" si="9"/>
        <v>0.59487311780304419</v>
      </c>
      <c r="AR54" s="5">
        <v>796483391000</v>
      </c>
      <c r="AS54" s="6">
        <v>830180276101</v>
      </c>
      <c r="AT54" s="6">
        <v>825535832144</v>
      </c>
      <c r="AU54" s="38">
        <f t="shared" si="127"/>
        <v>0.99440549951534263</v>
      </c>
      <c r="AV54" s="6">
        <v>651250902731</v>
      </c>
      <c r="AW54" s="38">
        <f t="shared" si="11"/>
        <v>0.78446925502692699</v>
      </c>
      <c r="AX54" s="5">
        <v>1087266308000</v>
      </c>
      <c r="AY54" s="6">
        <v>1032177281874</v>
      </c>
      <c r="AZ54" s="6">
        <v>1018213027535</v>
      </c>
      <c r="BA54" s="38">
        <f t="shared" si="128"/>
        <v>0.98647106985958188</v>
      </c>
      <c r="BB54" s="6">
        <v>853823683523</v>
      </c>
      <c r="BC54" s="38">
        <f t="shared" si="13"/>
        <v>0.82720642908630493</v>
      </c>
      <c r="BD54" s="5">
        <v>863997800000</v>
      </c>
      <c r="BE54" s="6">
        <v>883796765000</v>
      </c>
      <c r="BF54" s="6">
        <v>875698179184</v>
      </c>
      <c r="BG54" s="38">
        <f t="shared" si="129"/>
        <v>0.99083659712648986</v>
      </c>
      <c r="BH54" s="6">
        <v>741591918491</v>
      </c>
      <c r="BI54" s="38">
        <f t="shared" si="15"/>
        <v>0.83909779698163978</v>
      </c>
      <c r="BJ54" s="5">
        <v>963727850000</v>
      </c>
      <c r="BK54" s="6">
        <v>962501982486</v>
      </c>
      <c r="BL54" s="6">
        <v>947933241575</v>
      </c>
      <c r="BM54" s="38">
        <f t="shared" si="130"/>
        <v>0.98486367698342703</v>
      </c>
      <c r="BN54" s="6">
        <v>761787143235</v>
      </c>
      <c r="BO54" s="38">
        <f t="shared" si="17"/>
        <v>0.79146553160069</v>
      </c>
      <c r="BP54" s="5">
        <v>1053827122000</v>
      </c>
      <c r="BQ54" s="6">
        <v>1046698661017</v>
      </c>
      <c r="BR54" s="6">
        <v>1002003751311</v>
      </c>
      <c r="BS54" s="38">
        <f t="shared" si="131"/>
        <v>0.95729916224162048</v>
      </c>
      <c r="BT54" s="6">
        <v>841992685662</v>
      </c>
      <c r="BU54" s="38">
        <f t="shared" si="19"/>
        <v>0.80442702090007234</v>
      </c>
      <c r="BV54" s="5">
        <v>1184157126000</v>
      </c>
      <c r="BW54" s="6">
        <v>1191411330799</v>
      </c>
      <c r="BX54" s="6">
        <v>1150569764673</v>
      </c>
      <c r="BY54" s="38">
        <f t="shared" si="132"/>
        <v>0.96572001199735924</v>
      </c>
      <c r="BZ54" s="6">
        <v>978123424544</v>
      </c>
      <c r="CA54" s="38">
        <f t="shared" si="21"/>
        <v>0.82097878311098316</v>
      </c>
      <c r="CB54" s="5">
        <v>1171558166000</v>
      </c>
      <c r="CC54" s="6">
        <v>1311446100402</v>
      </c>
      <c r="CD54" s="6">
        <v>1264065730545</v>
      </c>
      <c r="CE54" s="38">
        <f t="shared" si="95"/>
        <v>0.96387166057188589</v>
      </c>
      <c r="CF54" s="6">
        <v>993424356346</v>
      </c>
      <c r="CG54" s="7">
        <f t="shared" si="23"/>
        <v>0.75750300072681886</v>
      </c>
      <c r="CH54" s="5">
        <v>1096605704000</v>
      </c>
      <c r="CI54" s="6">
        <v>1260122089485</v>
      </c>
      <c r="CJ54" s="6">
        <v>1240163606640</v>
      </c>
      <c r="CK54" s="38">
        <f t="shared" si="105"/>
        <v>0.98416146894690426</v>
      </c>
      <c r="CL54" s="6">
        <v>911409057937</v>
      </c>
      <c r="CM54" s="7">
        <f t="shared" si="25"/>
        <v>0.72327043985831907</v>
      </c>
      <c r="CN54" s="5">
        <v>1165673038000</v>
      </c>
      <c r="CO54" s="6">
        <v>1266480095279</v>
      </c>
      <c r="CP54" s="6">
        <v>1228769962373</v>
      </c>
      <c r="CQ54" s="38">
        <f t="shared" si="106"/>
        <v>0.97022445670755475</v>
      </c>
      <c r="CR54" s="6">
        <v>1014322052327</v>
      </c>
      <c r="CS54" s="7">
        <f t="shared" si="27"/>
        <v>0.80089853453523829</v>
      </c>
      <c r="CT54" s="5">
        <v>1965448585723</v>
      </c>
      <c r="CU54" s="6">
        <v>1590471541968</v>
      </c>
      <c r="CV54" s="7">
        <f t="shared" si="107"/>
        <v>0.80921554169423215</v>
      </c>
      <c r="CW54" s="5">
        <v>1971856327302</v>
      </c>
      <c r="CX54" s="6">
        <v>1671405733077</v>
      </c>
      <c r="CY54" s="7">
        <f t="shared" si="108"/>
        <v>0.84763058542095071</v>
      </c>
      <c r="CZ54" s="5">
        <v>1971856327302</v>
      </c>
      <c r="DA54" s="6">
        <v>1843457217680</v>
      </c>
      <c r="DB54" s="7">
        <f t="shared" si="109"/>
        <v>0.93488414554133237</v>
      </c>
      <c r="DC54" s="5">
        <v>1810422284000</v>
      </c>
      <c r="DD54" s="6">
        <v>1969564267349</v>
      </c>
      <c r="DE54" s="6">
        <v>1949798385488</v>
      </c>
      <c r="DF54" s="38">
        <f t="shared" si="110"/>
        <v>0.98996433770216363</v>
      </c>
      <c r="DG54" s="6">
        <v>1700826946058</v>
      </c>
      <c r="DH54" s="7">
        <f t="shared" si="32"/>
        <v>0.86355493661919658</v>
      </c>
      <c r="DI54" s="81">
        <v>1969814543000</v>
      </c>
      <c r="DJ54" s="82">
        <f t="shared" si="33"/>
        <v>8000000000</v>
      </c>
      <c r="DK54" s="81">
        <v>1977814543000</v>
      </c>
      <c r="DL54" s="53">
        <v>1977814543000</v>
      </c>
      <c r="DM54" s="53">
        <v>1977814543000</v>
      </c>
      <c r="DN54" s="53">
        <v>180443353256</v>
      </c>
      <c r="DO54" s="123">
        <v>9.1233707373947648E-2</v>
      </c>
      <c r="DP54" s="53">
        <v>66236636986</v>
      </c>
      <c r="DQ54" s="27">
        <f t="shared" si="34"/>
        <v>3.3489811883742428E-2</v>
      </c>
      <c r="DR54" s="53">
        <v>1977814543000</v>
      </c>
      <c r="DS54" s="53">
        <v>1977814543000</v>
      </c>
      <c r="DT54" s="53">
        <v>577950846662</v>
      </c>
      <c r="DU54" s="123">
        <f t="shared" si="35"/>
        <v>0.29221690613385282</v>
      </c>
      <c r="DV54" s="53">
        <v>150894824495</v>
      </c>
      <c r="DW54" s="27">
        <f t="shared" si="36"/>
        <v>7.6293717744697565E-2</v>
      </c>
      <c r="DX54" s="53">
        <v>1977814543000</v>
      </c>
      <c r="DY54" s="53">
        <v>1977814543000</v>
      </c>
      <c r="DZ54" s="53">
        <v>753280349922</v>
      </c>
      <c r="EA54" s="123">
        <f t="shared" si="37"/>
        <v>0.38086500707968551</v>
      </c>
      <c r="EB54" s="53">
        <v>264763263102</v>
      </c>
      <c r="EC54" s="27">
        <f t="shared" si="111"/>
        <v>0.13386657714651054</v>
      </c>
      <c r="ED54" s="53">
        <v>1977814543000</v>
      </c>
      <c r="EE54" s="53">
        <v>1977814543000</v>
      </c>
      <c r="EF54" s="53">
        <v>1001121936777</v>
      </c>
      <c r="EG54" s="123">
        <f t="shared" si="112"/>
        <v>0.50617583954988643</v>
      </c>
      <c r="EH54" s="53">
        <v>416319486303</v>
      </c>
      <c r="EI54" s="27">
        <f t="shared" si="113"/>
        <v>0.21049470375089663</v>
      </c>
      <c r="EJ54" s="53">
        <v>1977814543000</v>
      </c>
      <c r="EK54" s="53">
        <v>1977814543000</v>
      </c>
      <c r="EL54" s="53">
        <v>1300378205640</v>
      </c>
      <c r="EM54" s="123">
        <f t="shared" si="114"/>
        <v>0.65748237631398587</v>
      </c>
      <c r="EN54" s="53">
        <v>565878351897</v>
      </c>
      <c r="EO54" s="27">
        <f t="shared" si="115"/>
        <v>0.28611294921447039</v>
      </c>
      <c r="EP54" s="53">
        <v>1977814543000</v>
      </c>
      <c r="EQ54" s="53">
        <v>1977814543000</v>
      </c>
      <c r="ER54" s="53">
        <v>1300378205640</v>
      </c>
      <c r="ES54" s="123">
        <f t="shared" si="116"/>
        <v>0.65748237631398587</v>
      </c>
      <c r="ET54" s="53">
        <v>756636945204</v>
      </c>
      <c r="EU54" s="27">
        <f t="shared" si="117"/>
        <v>0.38256213044945742</v>
      </c>
      <c r="EV54" s="341">
        <v>1977814543000</v>
      </c>
      <c r="EW54" s="341">
        <v>1977814543000</v>
      </c>
      <c r="EX54" s="341">
        <v>1464628697989</v>
      </c>
      <c r="EY54" s="123">
        <f t="shared" si="118"/>
        <v>0.74052883429980931</v>
      </c>
      <c r="EZ54" s="341">
        <v>911997148914</v>
      </c>
      <c r="FA54" s="27">
        <f t="shared" si="119"/>
        <v>0.46111358223236604</v>
      </c>
      <c r="FB54" s="341">
        <v>1977814543000</v>
      </c>
      <c r="FC54" s="341">
        <v>1997196087759</v>
      </c>
      <c r="FD54" s="341">
        <v>1537656622967</v>
      </c>
      <c r="FE54" s="123">
        <f t="shared" si="120"/>
        <v>0.76990768827930323</v>
      </c>
      <c r="FF54" s="341">
        <v>1070389145567</v>
      </c>
      <c r="FG54" s="27">
        <f t="shared" si="121"/>
        <v>0.53594594548202568</v>
      </c>
      <c r="FH54" s="341">
        <v>1977814543000</v>
      </c>
      <c r="FI54" s="341">
        <v>2104884189459</v>
      </c>
      <c r="FJ54" s="341">
        <v>1600421850453</v>
      </c>
      <c r="FK54" s="123">
        <v>0.76033724727836094</v>
      </c>
      <c r="FL54" s="341">
        <v>1212729193207</v>
      </c>
      <c r="FM54" s="27">
        <v>0.576150079553164</v>
      </c>
      <c r="FN54" s="81">
        <v>2299704094000</v>
      </c>
      <c r="FO54" s="384">
        <f t="shared" si="122"/>
        <v>-5000000000</v>
      </c>
      <c r="FP54" s="387">
        <f>2299704094000-5000000000</f>
        <v>2294704094000</v>
      </c>
      <c r="FQ54" s="341">
        <v>1977814543000</v>
      </c>
      <c r="FR54" s="341">
        <v>2153117291566</v>
      </c>
      <c r="FS54" s="341">
        <v>1711962878953</v>
      </c>
      <c r="FT54" s="123">
        <v>0.79510897323566587</v>
      </c>
      <c r="FU54" s="341">
        <v>1364115968485</v>
      </c>
      <c r="FV54" s="27">
        <v>0.63355395167202178</v>
      </c>
      <c r="FW54" s="341">
        <v>1977814543000</v>
      </c>
      <c r="FX54" s="341">
        <v>2153117291566</v>
      </c>
      <c r="FY54" s="341">
        <v>1864780786860</v>
      </c>
      <c r="FZ54" s="123">
        <v>0.86608416279250267</v>
      </c>
      <c r="GA54" s="341">
        <v>1519355863201</v>
      </c>
      <c r="GB54" s="27">
        <v>0.70565401576239528</v>
      </c>
      <c r="GC54" s="340">
        <v>1977814543000</v>
      </c>
      <c r="GD54" s="340">
        <v>2144884501627</v>
      </c>
      <c r="GE54" s="340">
        <v>2074884619252</v>
      </c>
      <c r="GF54" s="38">
        <v>0.96736426491873961</v>
      </c>
      <c r="GG54" s="340">
        <v>1762165450398</v>
      </c>
      <c r="GH54" s="7">
        <v>0.82156659207584892</v>
      </c>
      <c r="GI54" s="340">
        <v>2294704094000</v>
      </c>
      <c r="GJ54" s="340">
        <v>2294704094000</v>
      </c>
      <c r="GK54" s="340">
        <v>481492623987</v>
      </c>
      <c r="GL54" s="38">
        <v>0.20982776177807264</v>
      </c>
      <c r="GM54" s="340">
        <v>56108637359</v>
      </c>
      <c r="GN54" s="7">
        <v>2.4451360637612565E-2</v>
      </c>
      <c r="GO54" s="340">
        <v>2294704094000</v>
      </c>
      <c r="GP54" s="340">
        <v>2294704094000</v>
      </c>
      <c r="GQ54" s="340">
        <v>787693802614</v>
      </c>
      <c r="GR54" s="38">
        <f t="shared" si="49"/>
        <v>0.34326595950806721</v>
      </c>
      <c r="GS54" s="340">
        <v>147427735849</v>
      </c>
      <c r="GT54" s="7">
        <v>2.4451360637612565E-2</v>
      </c>
      <c r="GU54" s="340">
        <v>2294704094000</v>
      </c>
      <c r="GV54" s="340">
        <v>2294704094000</v>
      </c>
      <c r="GW54" s="340">
        <v>1002697414102</v>
      </c>
      <c r="GX54" s="38">
        <v>0.43696153099816626</v>
      </c>
      <c r="GY54" s="340">
        <v>258730507817</v>
      </c>
      <c r="GZ54" s="7">
        <v>0.11275114229041856</v>
      </c>
      <c r="HA54" s="340">
        <v>2294704094000</v>
      </c>
      <c r="HB54" s="340">
        <v>2294704094000</v>
      </c>
      <c r="HC54" s="340">
        <v>1216888555352</v>
      </c>
      <c r="HD54" s="38">
        <v>0.53030303930420408</v>
      </c>
      <c r="HE54" s="340">
        <v>391557326783</v>
      </c>
      <c r="HF54" s="7">
        <v>0.17063521514900823</v>
      </c>
      <c r="HG54" s="340">
        <v>2294704094000</v>
      </c>
      <c r="HH54" s="340">
        <v>2294704094000</v>
      </c>
      <c r="HI54" s="340">
        <v>1350269805995</v>
      </c>
      <c r="HJ54" s="38">
        <v>0.58842872574532479</v>
      </c>
      <c r="HK54" s="340">
        <v>522806508385</v>
      </c>
      <c r="HL54" s="7">
        <v>0.22783177567512547</v>
      </c>
      <c r="HM54" s="340">
        <v>2294704094000</v>
      </c>
      <c r="HN54" s="340">
        <v>2294704094000</v>
      </c>
      <c r="HO54" s="340">
        <v>1463721612092</v>
      </c>
      <c r="HP54" s="38">
        <v>0.63786943855602851</v>
      </c>
      <c r="HQ54" s="340">
        <v>690364153424</v>
      </c>
      <c r="HR54" s="7">
        <v>0.30085105754119074</v>
      </c>
      <c r="HS54" s="15">
        <f t="shared" si="0"/>
        <v>0</v>
      </c>
      <c r="HT54" s="15">
        <f t="shared" si="50"/>
        <v>0</v>
      </c>
    </row>
    <row r="55" spans="1:228" ht="14.25" customHeight="1" x14ac:dyDescent="0.35">
      <c r="A55" s="8" t="s">
        <v>40</v>
      </c>
      <c r="B55" s="32">
        <f>+B56+B57</f>
        <v>2969671956</v>
      </c>
      <c r="C55" s="31">
        <f>+C56+C57</f>
        <v>2908118798</v>
      </c>
      <c r="D55" s="62">
        <f t="shared" si="1"/>
        <v>0.97927274159839894</v>
      </c>
      <c r="E55" s="32">
        <f>+E56+E57</f>
        <v>3255991766</v>
      </c>
      <c r="F55" s="31">
        <f>+F56+F57</f>
        <v>3124061951.0200005</v>
      </c>
      <c r="G55" s="62">
        <f t="shared" si="2"/>
        <v>0.95948091258778712</v>
      </c>
      <c r="H55" s="32">
        <v>2499594740</v>
      </c>
      <c r="I55" s="31">
        <v>2493147178</v>
      </c>
      <c r="J55" s="62">
        <f t="shared" si="3"/>
        <v>0.99742055706198196</v>
      </c>
      <c r="K55" s="32">
        <v>3653143907</v>
      </c>
      <c r="L55" s="31">
        <v>3590201275</v>
      </c>
      <c r="M55" s="62">
        <f t="shared" si="4"/>
        <v>0.98277028400677235</v>
      </c>
      <c r="N55" s="32">
        <v>4287456548</v>
      </c>
      <c r="O55" s="31">
        <v>4159050293</v>
      </c>
      <c r="P55" s="62">
        <f t="shared" si="5"/>
        <v>0.97005071571864709</v>
      </c>
      <c r="Q55" s="32">
        <v>5469171677</v>
      </c>
      <c r="R55" s="31">
        <v>5397643239</v>
      </c>
      <c r="S55" s="62">
        <v>0.98692152263188138</v>
      </c>
      <c r="T55" s="32">
        <v>7429584000</v>
      </c>
      <c r="U55" s="31">
        <v>7165979142</v>
      </c>
      <c r="V55" s="62">
        <v>0.96451956690980278</v>
      </c>
      <c r="W55" s="32">
        <v>7675224584</v>
      </c>
      <c r="X55" s="31">
        <v>7510749065</v>
      </c>
      <c r="Y55" s="62">
        <v>0.9785705920133112</v>
      </c>
      <c r="Z55" s="32">
        <v>7384500721</v>
      </c>
      <c r="AA55" s="31">
        <v>7251234919</v>
      </c>
      <c r="AB55" s="62">
        <v>0.98195330909495082</v>
      </c>
      <c r="AC55" s="32">
        <v>9410888889</v>
      </c>
      <c r="AD55" s="31">
        <v>9319139997</v>
      </c>
      <c r="AE55" s="62">
        <v>0.99025077300538089</v>
      </c>
      <c r="AF55" s="32">
        <v>9025689000</v>
      </c>
      <c r="AG55" s="1">
        <v>9024181086</v>
      </c>
      <c r="AH55" s="1">
        <v>7373651246</v>
      </c>
      <c r="AI55" s="122">
        <f t="shared" si="125"/>
        <v>0.8170992110784866</v>
      </c>
      <c r="AJ55" s="1">
        <v>6736750700</v>
      </c>
      <c r="AK55" s="122">
        <f t="shared" si="7"/>
        <v>0.74652210940794506</v>
      </c>
      <c r="AL55" s="3">
        <v>11966534000</v>
      </c>
      <c r="AM55" s="1">
        <v>11966534000</v>
      </c>
      <c r="AN55" s="1">
        <v>11025721158</v>
      </c>
      <c r="AO55" s="122">
        <f t="shared" si="126"/>
        <v>0.92137967083869066</v>
      </c>
      <c r="AP55" s="1">
        <v>8139060241</v>
      </c>
      <c r="AQ55" s="122">
        <f t="shared" si="9"/>
        <v>0.68015185023499702</v>
      </c>
      <c r="AR55" s="3">
        <v>9142984000</v>
      </c>
      <c r="AS55" s="1">
        <v>10239314000</v>
      </c>
      <c r="AT55" s="1">
        <v>10097734013</v>
      </c>
      <c r="AU55" s="122">
        <f t="shared" si="127"/>
        <v>0.98617290308706229</v>
      </c>
      <c r="AV55" s="1">
        <v>9862208090</v>
      </c>
      <c r="AW55" s="122">
        <f t="shared" si="11"/>
        <v>0.96317078370679909</v>
      </c>
      <c r="AX55" s="3">
        <v>11530665000</v>
      </c>
      <c r="AY55" s="1">
        <v>11530665000</v>
      </c>
      <c r="AZ55" s="1">
        <v>10245335716</v>
      </c>
      <c r="BA55" s="122">
        <f t="shared" si="128"/>
        <v>0.88852947475275712</v>
      </c>
      <c r="BB55" s="1">
        <v>9218862951</v>
      </c>
      <c r="BC55" s="122">
        <f t="shared" si="13"/>
        <v>0.79950835021223843</v>
      </c>
      <c r="BD55" s="3">
        <v>10971257000</v>
      </c>
      <c r="BE55" s="1">
        <v>10971257000</v>
      </c>
      <c r="BF55" s="1">
        <v>9601571938</v>
      </c>
      <c r="BG55" s="122">
        <f t="shared" si="129"/>
        <v>0.87515696132175191</v>
      </c>
      <c r="BH55" s="1">
        <v>8637132157</v>
      </c>
      <c r="BI55" s="122">
        <f t="shared" si="15"/>
        <v>0.78725091910616984</v>
      </c>
      <c r="BJ55" s="3">
        <v>11885203000</v>
      </c>
      <c r="BK55" s="1">
        <v>11885203000</v>
      </c>
      <c r="BL55" s="1">
        <v>11058465418</v>
      </c>
      <c r="BM55" s="122">
        <f t="shared" si="130"/>
        <v>0.93043975925358613</v>
      </c>
      <c r="BN55" s="1">
        <v>10090433792</v>
      </c>
      <c r="BO55" s="122">
        <f t="shared" si="17"/>
        <v>0.84899128706510107</v>
      </c>
      <c r="BP55" s="3">
        <v>12845312000</v>
      </c>
      <c r="BQ55" s="1">
        <v>12893764442</v>
      </c>
      <c r="BR55" s="1">
        <v>12564043708</v>
      </c>
      <c r="BS55" s="122">
        <f t="shared" si="131"/>
        <v>0.97442789222005854</v>
      </c>
      <c r="BT55" s="1">
        <v>12042104494</v>
      </c>
      <c r="BU55" s="122">
        <f t="shared" si="19"/>
        <v>0.93394792096357737</v>
      </c>
      <c r="BV55" s="3">
        <v>14097939000</v>
      </c>
      <c r="BW55" s="1">
        <v>14097939000</v>
      </c>
      <c r="BX55" s="1">
        <v>13434196591</v>
      </c>
      <c r="BY55" s="122">
        <f t="shared" si="132"/>
        <v>0.95291918847144963</v>
      </c>
      <c r="BZ55" s="1">
        <v>13142485825</v>
      </c>
      <c r="CA55" s="122">
        <f t="shared" si="21"/>
        <v>0.93222745714816901</v>
      </c>
      <c r="CB55" s="3">
        <v>15006503000</v>
      </c>
      <c r="CC55" s="1">
        <v>14237221500</v>
      </c>
      <c r="CD55" s="1">
        <v>13427358812</v>
      </c>
      <c r="CE55" s="122">
        <f t="shared" si="95"/>
        <v>0.94311652115547961</v>
      </c>
      <c r="CF55" s="1">
        <v>11883864758</v>
      </c>
      <c r="CG55" s="4">
        <f t="shared" si="23"/>
        <v>0.83470393138155508</v>
      </c>
      <c r="CH55" s="3">
        <v>14546920000</v>
      </c>
      <c r="CI55" s="1">
        <v>15316920000</v>
      </c>
      <c r="CJ55" s="1">
        <v>14941391382</v>
      </c>
      <c r="CK55" s="122">
        <f t="shared" si="105"/>
        <v>0.97548275906644422</v>
      </c>
      <c r="CL55" s="1">
        <v>14284894569</v>
      </c>
      <c r="CM55" s="4">
        <f t="shared" si="25"/>
        <v>0.9326218697362133</v>
      </c>
      <c r="CN55" s="3">
        <v>17315529000</v>
      </c>
      <c r="CO55" s="1">
        <v>17774940403</v>
      </c>
      <c r="CP55" s="1">
        <v>17624488369</v>
      </c>
      <c r="CQ55" s="122">
        <f t="shared" si="106"/>
        <v>0.99153572216902586</v>
      </c>
      <c r="CR55" s="1">
        <v>16998990119</v>
      </c>
      <c r="CS55" s="4">
        <f t="shared" si="27"/>
        <v>0.95634582921757438</v>
      </c>
      <c r="CT55" s="3">
        <v>19129101000</v>
      </c>
      <c r="CU55" s="1">
        <v>15864626250</v>
      </c>
      <c r="CV55" s="4">
        <f t="shared" si="107"/>
        <v>0.82934510356759583</v>
      </c>
      <c r="CW55" s="3">
        <v>19129101000</v>
      </c>
      <c r="CX55" s="1">
        <v>16773979268</v>
      </c>
      <c r="CY55" s="4">
        <f t="shared" si="108"/>
        <v>0.87688278022056554</v>
      </c>
      <c r="CZ55" s="3">
        <v>19500733000</v>
      </c>
      <c r="DA55" s="1">
        <v>17441837581</v>
      </c>
      <c r="DB55" s="4">
        <f t="shared" si="109"/>
        <v>0.8944195882790662</v>
      </c>
      <c r="DC55" s="3">
        <v>19129101000</v>
      </c>
      <c r="DD55" s="1">
        <v>19500733000</v>
      </c>
      <c r="DE55" s="1">
        <v>19478567937</v>
      </c>
      <c r="DF55" s="122">
        <f t="shared" si="110"/>
        <v>0.99886337282808801</v>
      </c>
      <c r="DG55" s="1">
        <v>18937113410</v>
      </c>
      <c r="DH55" s="4">
        <f t="shared" si="32"/>
        <v>0.97109751771894937</v>
      </c>
      <c r="DI55" s="40">
        <v>23326000000</v>
      </c>
      <c r="DJ55" s="82">
        <f t="shared" si="33"/>
        <v>0</v>
      </c>
      <c r="DK55" s="82">
        <v>23326000000</v>
      </c>
      <c r="DL55" s="1">
        <v>23326000000</v>
      </c>
      <c r="DM55" s="1">
        <v>23326000000</v>
      </c>
      <c r="DN55" s="1">
        <v>716368441</v>
      </c>
      <c r="DO55" s="122">
        <v>3.0711156692103232E-2</v>
      </c>
      <c r="DP55" s="1">
        <v>447659424</v>
      </c>
      <c r="DQ55" s="4">
        <f t="shared" si="34"/>
        <v>1.9191435479722199E-2</v>
      </c>
      <c r="DR55" s="1">
        <v>23326000000</v>
      </c>
      <c r="DS55" s="1">
        <v>23326000000</v>
      </c>
      <c r="DT55" s="1">
        <v>2197469072</v>
      </c>
      <c r="DU55" s="122">
        <f t="shared" si="35"/>
        <v>9.420685381119781E-2</v>
      </c>
      <c r="DV55" s="1">
        <v>1341985486</v>
      </c>
      <c r="DW55" s="4">
        <f t="shared" si="36"/>
        <v>5.7531745091314417E-2</v>
      </c>
      <c r="DX55" s="1">
        <v>23326000000</v>
      </c>
      <c r="DY55" s="1">
        <v>23326000000</v>
      </c>
      <c r="DZ55" s="1">
        <v>3340047903</v>
      </c>
      <c r="EA55" s="122">
        <f t="shared" si="37"/>
        <v>0.14318991267255424</v>
      </c>
      <c r="EB55" s="1">
        <v>2323776469</v>
      </c>
      <c r="EC55" s="4">
        <f t="shared" si="111"/>
        <v>9.9621729786504326E-2</v>
      </c>
      <c r="ED55" s="1">
        <v>23326000000</v>
      </c>
      <c r="EE55" s="1">
        <v>23326000000</v>
      </c>
      <c r="EF55" s="1">
        <v>4675216512</v>
      </c>
      <c r="EG55" s="122">
        <f t="shared" si="112"/>
        <v>0.20042941404441394</v>
      </c>
      <c r="EH55" s="1">
        <v>3313211278</v>
      </c>
      <c r="EI55" s="4">
        <f t="shared" si="113"/>
        <v>0.14203941001457601</v>
      </c>
      <c r="EJ55" s="1">
        <v>23326000000</v>
      </c>
      <c r="EK55" s="1">
        <v>23168347899</v>
      </c>
      <c r="EL55" s="1">
        <v>9644086050</v>
      </c>
      <c r="EM55" s="122">
        <f t="shared" si="114"/>
        <v>0.41626127560076309</v>
      </c>
      <c r="EN55" s="1">
        <v>8251512420</v>
      </c>
      <c r="EO55" s="4">
        <f t="shared" si="115"/>
        <v>0.35615454567462512</v>
      </c>
      <c r="EP55" s="1">
        <v>23326000000</v>
      </c>
      <c r="EQ55" s="1">
        <v>23168347899</v>
      </c>
      <c r="ER55" s="1">
        <v>11098492063</v>
      </c>
      <c r="ES55" s="122">
        <f t="shared" si="116"/>
        <v>0.47903683557337451</v>
      </c>
      <c r="ET55" s="1">
        <v>9701197997</v>
      </c>
      <c r="EU55" s="4">
        <f t="shared" si="117"/>
        <v>0.41872636060591639</v>
      </c>
      <c r="EV55" s="339">
        <v>23326000000</v>
      </c>
      <c r="EW55" s="339">
        <v>23168347899</v>
      </c>
      <c r="EX55" s="339">
        <v>12230850233</v>
      </c>
      <c r="EY55" s="122">
        <f t="shared" si="118"/>
        <v>0.52791205856883361</v>
      </c>
      <c r="EZ55" s="339">
        <v>10775372510</v>
      </c>
      <c r="FA55" s="4">
        <f t="shared" si="119"/>
        <v>0.46509024108987462</v>
      </c>
      <c r="FB55" s="339">
        <v>23326000000</v>
      </c>
      <c r="FC55" s="339">
        <v>23168347899</v>
      </c>
      <c r="FD55" s="339">
        <v>15069710945</v>
      </c>
      <c r="FE55" s="122">
        <f t="shared" si="120"/>
        <v>0.65044391644561084</v>
      </c>
      <c r="FF55" s="339">
        <v>11972548853</v>
      </c>
      <c r="FG55" s="4">
        <f t="shared" si="121"/>
        <v>0.51676316780087561</v>
      </c>
      <c r="FH55" s="339">
        <v>23326000000</v>
      </c>
      <c r="FI55" s="339">
        <v>22787397380</v>
      </c>
      <c r="FJ55" s="339">
        <v>16899657048</v>
      </c>
      <c r="FK55" s="122">
        <v>0.74162295790885091</v>
      </c>
      <c r="FL55" s="339">
        <v>12925567514</v>
      </c>
      <c r="FM55" s="4">
        <v>0.56722438716693846</v>
      </c>
      <c r="FN55" s="40">
        <v>25547444000</v>
      </c>
      <c r="FO55" s="82"/>
      <c r="FP55" s="386">
        <v>25547444000</v>
      </c>
      <c r="FQ55" s="339">
        <v>23326000000</v>
      </c>
      <c r="FR55" s="339">
        <v>22787397380</v>
      </c>
      <c r="FS55" s="339">
        <v>18025260189</v>
      </c>
      <c r="FT55" s="122">
        <v>0.79101882011415559</v>
      </c>
      <c r="FU55" s="339">
        <v>14279926043</v>
      </c>
      <c r="FV55" s="4">
        <v>0.62665892926996469</v>
      </c>
      <c r="FW55" s="339">
        <v>23326000000</v>
      </c>
      <c r="FX55" s="339">
        <v>22787397380</v>
      </c>
      <c r="FY55" s="339">
        <v>18937457036</v>
      </c>
      <c r="FZ55" s="122">
        <v>0.83104958061691558</v>
      </c>
      <c r="GA55" s="339">
        <v>16387580066</v>
      </c>
      <c r="GB55" s="4">
        <v>0.71915101986956265</v>
      </c>
      <c r="GC55" s="339">
        <v>23326000000</v>
      </c>
      <c r="GD55" s="339">
        <v>22037397380</v>
      </c>
      <c r="GE55" s="339">
        <v>21528514176</v>
      </c>
      <c r="GF55" s="122">
        <v>0.97690819858510891</v>
      </c>
      <c r="GG55" s="339">
        <v>20355085968</v>
      </c>
      <c r="GH55" s="4">
        <v>0.92366106655013724</v>
      </c>
      <c r="GI55" s="339">
        <v>25547444000</v>
      </c>
      <c r="GJ55" s="339">
        <v>25547444000</v>
      </c>
      <c r="GK55" s="339">
        <v>1129507438</v>
      </c>
      <c r="GL55" s="122">
        <v>4.4212150460139966E-2</v>
      </c>
      <c r="GM55" s="339">
        <v>638574742</v>
      </c>
      <c r="GN55" s="4">
        <v>2.499564112950008E-2</v>
      </c>
      <c r="GO55" s="339">
        <v>25547444000</v>
      </c>
      <c r="GP55" s="339">
        <v>25547444000</v>
      </c>
      <c r="GQ55" s="339">
        <v>3794438739</v>
      </c>
      <c r="GR55" s="122">
        <f t="shared" si="49"/>
        <v>0.14852518079695173</v>
      </c>
      <c r="GS55" s="339">
        <v>1533806436</v>
      </c>
      <c r="GT55" s="4">
        <v>2.499564112950008E-2</v>
      </c>
      <c r="GU55" s="339">
        <v>25547444000</v>
      </c>
      <c r="GV55" s="339">
        <v>25547444000</v>
      </c>
      <c r="GW55" s="339">
        <v>5790998351</v>
      </c>
      <c r="GX55" s="122">
        <v>0.226676232307232</v>
      </c>
      <c r="GY55" s="339">
        <v>2483216539</v>
      </c>
      <c r="GZ55" s="4">
        <v>9.7200195017552435E-2</v>
      </c>
      <c r="HA55" s="339">
        <v>25547444000</v>
      </c>
      <c r="HB55" s="339">
        <v>25547444000</v>
      </c>
      <c r="HC55" s="339">
        <v>7034981778</v>
      </c>
      <c r="HD55" s="122">
        <v>0.27536930027129131</v>
      </c>
      <c r="HE55" s="339">
        <v>3687653192</v>
      </c>
      <c r="HF55" s="4">
        <v>0.14434528918039707</v>
      </c>
      <c r="HG55" s="339">
        <v>25547444000</v>
      </c>
      <c r="HH55" s="339">
        <v>25717444000</v>
      </c>
      <c r="HI55" s="339">
        <v>13227313425</v>
      </c>
      <c r="HJ55" s="122">
        <v>0.51433235064106686</v>
      </c>
      <c r="HK55" s="339">
        <v>9904087851</v>
      </c>
      <c r="HL55" s="4">
        <v>0.38511167171200994</v>
      </c>
      <c r="HM55" s="339">
        <v>25547444000</v>
      </c>
      <c r="HN55" s="339">
        <v>25717444000</v>
      </c>
      <c r="HO55" s="339">
        <v>14864838951</v>
      </c>
      <c r="HP55" s="122">
        <v>0.57800607832566875</v>
      </c>
      <c r="HQ55" s="339">
        <v>11572380845</v>
      </c>
      <c r="HR55" s="4">
        <v>0.44998176510076193</v>
      </c>
      <c r="HS55" s="15">
        <f t="shared" si="0"/>
        <v>0</v>
      </c>
      <c r="HT55" s="15">
        <f t="shared" si="50"/>
        <v>0</v>
      </c>
    </row>
    <row r="56" spans="1:228" ht="14.25" customHeight="1" x14ac:dyDescent="0.35">
      <c r="A56" s="9" t="s">
        <v>76</v>
      </c>
      <c r="B56" s="26">
        <v>2669671956</v>
      </c>
      <c r="C56" s="53">
        <v>2608120416</v>
      </c>
      <c r="D56" s="27">
        <f t="shared" si="1"/>
        <v>0.97694415605570384</v>
      </c>
      <c r="E56" s="26">
        <v>2919257766</v>
      </c>
      <c r="F56" s="53">
        <v>2792640409.0200005</v>
      </c>
      <c r="G56" s="27">
        <f t="shared" si="2"/>
        <v>0.95662686644026917</v>
      </c>
      <c r="H56" s="26">
        <v>2097554740</v>
      </c>
      <c r="I56" s="53">
        <v>2091107178</v>
      </c>
      <c r="J56" s="27">
        <f t="shared" si="3"/>
        <v>0.99692615316442235</v>
      </c>
      <c r="K56" s="26">
        <v>2837143907</v>
      </c>
      <c r="L56" s="53">
        <v>2778272759</v>
      </c>
      <c r="M56" s="27">
        <f t="shared" si="4"/>
        <v>0.97924985480829896</v>
      </c>
      <c r="N56" s="26">
        <v>3142456548</v>
      </c>
      <c r="O56" s="53">
        <v>3014066127</v>
      </c>
      <c r="P56" s="27">
        <f t="shared" si="5"/>
        <v>0.95914329473172399</v>
      </c>
      <c r="Q56" s="26">
        <v>3699696389</v>
      </c>
      <c r="R56" s="53">
        <v>3636799092</v>
      </c>
      <c r="S56" s="27">
        <v>0.98299933551655549</v>
      </c>
      <c r="T56" s="26">
        <v>4109584000</v>
      </c>
      <c r="U56" s="53">
        <v>3850327587</v>
      </c>
      <c r="V56" s="27">
        <v>0.93691419545141308</v>
      </c>
      <c r="W56" s="26">
        <v>5093624584</v>
      </c>
      <c r="X56" s="53">
        <v>4931504704</v>
      </c>
      <c r="Y56" s="27">
        <v>0.96817200063992781</v>
      </c>
      <c r="Z56" s="26">
        <v>4885464721</v>
      </c>
      <c r="AA56" s="53">
        <v>4770226504</v>
      </c>
      <c r="AB56" s="27">
        <v>0.97641202555313678</v>
      </c>
      <c r="AC56" s="26">
        <v>5488888889</v>
      </c>
      <c r="AD56" s="53">
        <v>5400999087</v>
      </c>
      <c r="AE56" s="27">
        <v>0.98398768789506097</v>
      </c>
      <c r="AF56" s="26">
        <v>5735689000</v>
      </c>
      <c r="AG56" s="6">
        <v>5734181086</v>
      </c>
      <c r="AH56" s="6">
        <v>4797340245</v>
      </c>
      <c r="AI56" s="38">
        <f t="shared" si="125"/>
        <v>0.83662168547706028</v>
      </c>
      <c r="AJ56" s="6">
        <v>4624036922</v>
      </c>
      <c r="AK56" s="38">
        <f t="shared" si="7"/>
        <v>0.80639883056528916</v>
      </c>
      <c r="AL56" s="5">
        <v>8926534000</v>
      </c>
      <c r="AM56" s="6">
        <v>8926534000</v>
      </c>
      <c r="AN56" s="6">
        <v>8149559958</v>
      </c>
      <c r="AO56" s="38">
        <f t="shared" si="126"/>
        <v>0.91295904524645288</v>
      </c>
      <c r="AP56" s="6">
        <v>6009428793</v>
      </c>
      <c r="AQ56" s="38">
        <f t="shared" si="9"/>
        <v>0.67320964587151066</v>
      </c>
      <c r="AR56" s="5">
        <v>7017984000</v>
      </c>
      <c r="AS56" s="6">
        <v>8114314000</v>
      </c>
      <c r="AT56" s="6">
        <v>7998345101</v>
      </c>
      <c r="AU56" s="38">
        <f t="shared" si="127"/>
        <v>0.98570810804215858</v>
      </c>
      <c r="AV56" s="6">
        <v>7864757823</v>
      </c>
      <c r="AW56" s="38">
        <f t="shared" si="11"/>
        <v>0.96924494455107357</v>
      </c>
      <c r="AX56" s="5">
        <v>6715665000</v>
      </c>
      <c r="AY56" s="6">
        <v>6715665000</v>
      </c>
      <c r="AZ56" s="6">
        <v>6405806702</v>
      </c>
      <c r="BA56" s="38">
        <f t="shared" si="128"/>
        <v>0.95386037004525981</v>
      </c>
      <c r="BB56" s="6">
        <v>6252880978</v>
      </c>
      <c r="BC56" s="38">
        <f t="shared" si="13"/>
        <v>0.9310888762319145</v>
      </c>
      <c r="BD56" s="5">
        <v>7596257000</v>
      </c>
      <c r="BE56" s="6">
        <v>7596257000</v>
      </c>
      <c r="BF56" s="6">
        <v>6511515923</v>
      </c>
      <c r="BG56" s="38">
        <f t="shared" si="129"/>
        <v>0.85720058220778994</v>
      </c>
      <c r="BH56" s="6">
        <v>6017657056</v>
      </c>
      <c r="BI56" s="38">
        <f t="shared" si="15"/>
        <v>0.7921871332157403</v>
      </c>
      <c r="BJ56" s="5">
        <v>8756201000</v>
      </c>
      <c r="BK56" s="6">
        <v>8756201000</v>
      </c>
      <c r="BL56" s="6">
        <v>7943100942</v>
      </c>
      <c r="BM56" s="38">
        <f t="shared" si="130"/>
        <v>0.90714008757907683</v>
      </c>
      <c r="BN56" s="6">
        <v>7403817703</v>
      </c>
      <c r="BO56" s="38">
        <f t="shared" si="17"/>
        <v>0.84555136445588674</v>
      </c>
      <c r="BP56" s="5">
        <v>9588020000</v>
      </c>
      <c r="BQ56" s="6">
        <v>9636472442</v>
      </c>
      <c r="BR56" s="6">
        <v>9380723231</v>
      </c>
      <c r="BS56" s="38">
        <f t="shared" si="131"/>
        <v>0.97346028720163902</v>
      </c>
      <c r="BT56" s="6">
        <v>9204681960</v>
      </c>
      <c r="BU56" s="38">
        <f t="shared" si="19"/>
        <v>0.95519205968793452</v>
      </c>
      <c r="BV56" s="5">
        <v>9768712000</v>
      </c>
      <c r="BW56" s="6">
        <v>9768712000</v>
      </c>
      <c r="BX56" s="6">
        <v>9277202133</v>
      </c>
      <c r="BY56" s="38">
        <f t="shared" si="132"/>
        <v>0.94968529454036521</v>
      </c>
      <c r="BZ56" s="6">
        <v>9184238667</v>
      </c>
      <c r="CA56" s="38">
        <f t="shared" si="21"/>
        <v>0.94016884385577137</v>
      </c>
      <c r="CB56" s="5">
        <v>10667471000</v>
      </c>
      <c r="CC56" s="6">
        <v>10548189500</v>
      </c>
      <c r="CD56" s="6">
        <v>9856150521</v>
      </c>
      <c r="CE56" s="38">
        <f t="shared" si="95"/>
        <v>0.93439262927538413</v>
      </c>
      <c r="CF56" s="6">
        <v>8999348467</v>
      </c>
      <c r="CG56" s="7">
        <f t="shared" si="23"/>
        <v>0.85316522489475566</v>
      </c>
      <c r="CH56" s="5">
        <v>10747217000</v>
      </c>
      <c r="CI56" s="6">
        <v>11517217000</v>
      </c>
      <c r="CJ56" s="6">
        <v>11147319609</v>
      </c>
      <c r="CK56" s="38">
        <f t="shared" si="105"/>
        <v>0.96788309267768424</v>
      </c>
      <c r="CL56" s="6">
        <v>10783777266</v>
      </c>
      <c r="CM56" s="7">
        <f t="shared" si="25"/>
        <v>0.93631797212816259</v>
      </c>
      <c r="CN56" s="5">
        <v>12315529000</v>
      </c>
      <c r="CO56" s="6">
        <v>12774940403</v>
      </c>
      <c r="CP56" s="6">
        <v>12624536685</v>
      </c>
      <c r="CQ56" s="38">
        <f t="shared" si="106"/>
        <v>0.9882266599095304</v>
      </c>
      <c r="CR56" s="6">
        <v>12414590623</v>
      </c>
      <c r="CS56" s="7">
        <f t="shared" si="27"/>
        <v>0.97179244923010544</v>
      </c>
      <c r="CT56" s="5">
        <v>14982247000</v>
      </c>
      <c r="CU56" s="6">
        <v>11972893225</v>
      </c>
      <c r="CV56" s="7">
        <f t="shared" si="107"/>
        <v>0.79913868894298701</v>
      </c>
      <c r="CW56" s="5">
        <v>14982247000</v>
      </c>
      <c r="CX56" s="6">
        <v>12808623744</v>
      </c>
      <c r="CY56" s="7">
        <f t="shared" si="108"/>
        <v>0.85492007600729047</v>
      </c>
      <c r="CZ56" s="5">
        <v>15353879000</v>
      </c>
      <c r="DA56" s="6">
        <v>13341473462</v>
      </c>
      <c r="DB56" s="7">
        <f t="shared" si="109"/>
        <v>0.86893178342749733</v>
      </c>
      <c r="DC56" s="5">
        <v>14982247000</v>
      </c>
      <c r="DD56" s="6">
        <v>15353879000</v>
      </c>
      <c r="DE56" s="6">
        <v>15332215417</v>
      </c>
      <c r="DF56" s="38">
        <f t="shared" si="110"/>
        <v>0.99858904821380967</v>
      </c>
      <c r="DG56" s="6">
        <v>15090995331</v>
      </c>
      <c r="DH56" s="7">
        <f t="shared" si="32"/>
        <v>0.9828783547792711</v>
      </c>
      <c r="DI56" s="41">
        <v>18808235000</v>
      </c>
      <c r="DJ56" s="82">
        <f t="shared" si="33"/>
        <v>0</v>
      </c>
      <c r="DK56" s="81">
        <v>18808235000</v>
      </c>
      <c r="DL56" s="6">
        <v>18808235000</v>
      </c>
      <c r="DM56" s="6">
        <v>18808235000</v>
      </c>
      <c r="DN56" s="6">
        <v>546355561</v>
      </c>
      <c r="DO56" s="38">
        <v>2.9048741734671011E-2</v>
      </c>
      <c r="DP56" s="6">
        <v>447659424</v>
      </c>
      <c r="DQ56" s="7">
        <f t="shared" si="34"/>
        <v>2.3801245784094042E-2</v>
      </c>
      <c r="DR56" s="6">
        <v>18808235000</v>
      </c>
      <c r="DS56" s="6">
        <v>18808235000</v>
      </c>
      <c r="DT56" s="6">
        <v>1626739207</v>
      </c>
      <c r="DU56" s="38">
        <f t="shared" si="35"/>
        <v>8.6490795494633066E-2</v>
      </c>
      <c r="DV56" s="6">
        <v>1305947582</v>
      </c>
      <c r="DW56" s="7">
        <f t="shared" si="36"/>
        <v>6.943488222047417E-2</v>
      </c>
      <c r="DX56" s="6">
        <v>18808235000</v>
      </c>
      <c r="DY56" s="6">
        <v>18808235000</v>
      </c>
      <c r="DZ56" s="6">
        <v>2380477530</v>
      </c>
      <c r="EA56" s="38">
        <f t="shared" si="37"/>
        <v>0.12656570539447215</v>
      </c>
      <c r="EB56" s="6">
        <v>2148607923</v>
      </c>
      <c r="EC56" s="7">
        <f t="shared" si="111"/>
        <v>0.11423761575714042</v>
      </c>
      <c r="ED56" s="6">
        <v>18808235000</v>
      </c>
      <c r="EE56" s="6">
        <v>18808235000</v>
      </c>
      <c r="EF56" s="6">
        <v>3316796476</v>
      </c>
      <c r="EG56" s="38">
        <f t="shared" si="112"/>
        <v>0.176348098372867</v>
      </c>
      <c r="EH56" s="6">
        <v>2897290244</v>
      </c>
      <c r="EI56" s="7">
        <f t="shared" si="113"/>
        <v>0.15404370713147725</v>
      </c>
      <c r="EJ56" s="6">
        <v>18808235000</v>
      </c>
      <c r="EK56" s="6">
        <v>18650582899</v>
      </c>
      <c r="EL56" s="6">
        <v>8006857588</v>
      </c>
      <c r="EM56" s="38">
        <f t="shared" si="114"/>
        <v>0.42930870479277666</v>
      </c>
      <c r="EN56" s="6">
        <v>7630847190</v>
      </c>
      <c r="EO56" s="7">
        <f t="shared" si="115"/>
        <v>0.40914791946846596</v>
      </c>
      <c r="EP56" s="6">
        <v>18808235000</v>
      </c>
      <c r="EQ56" s="6">
        <v>18650582899</v>
      </c>
      <c r="ER56" s="6">
        <v>9461263601</v>
      </c>
      <c r="ES56" s="38">
        <f t="shared" si="116"/>
        <v>0.50729050412184651</v>
      </c>
      <c r="ET56" s="6">
        <v>8891694849</v>
      </c>
      <c r="EU56" s="7">
        <f t="shared" si="117"/>
        <v>0.4767515791410869</v>
      </c>
      <c r="EV56" s="340">
        <v>18808235000</v>
      </c>
      <c r="EW56" s="340">
        <v>18650582899</v>
      </c>
      <c r="EX56" s="340">
        <v>10476031804</v>
      </c>
      <c r="EY56" s="38">
        <f t="shared" si="118"/>
        <v>0.56169996727350002</v>
      </c>
      <c r="EZ56" s="340">
        <v>9741084709</v>
      </c>
      <c r="FA56" s="7">
        <f t="shared" si="119"/>
        <v>0.52229384795915912</v>
      </c>
      <c r="FB56" s="340">
        <v>18808235000</v>
      </c>
      <c r="FC56" s="340">
        <v>18650582899</v>
      </c>
      <c r="FD56" s="340">
        <v>12499360642</v>
      </c>
      <c r="FE56" s="38">
        <f t="shared" si="120"/>
        <v>0.67018605851027779</v>
      </c>
      <c r="FF56" s="340">
        <v>10689858578</v>
      </c>
      <c r="FG56" s="7">
        <f t="shared" si="121"/>
        <v>0.57316485151641905</v>
      </c>
      <c r="FH56" s="340">
        <v>18808235000</v>
      </c>
      <c r="FI56" s="340">
        <v>18602078899</v>
      </c>
      <c r="FJ56" s="340">
        <v>13300612491</v>
      </c>
      <c r="FK56" s="38">
        <v>0.7150067776411273</v>
      </c>
      <c r="FL56" s="340">
        <v>11459993482</v>
      </c>
      <c r="FM56" s="7">
        <v>0.61605982558304595</v>
      </c>
      <c r="FN56" s="41">
        <v>20830879000</v>
      </c>
      <c r="FO56" s="81"/>
      <c r="FP56" s="387">
        <v>20830879000</v>
      </c>
      <c r="FQ56" s="340">
        <v>18808235000</v>
      </c>
      <c r="FR56" s="340">
        <v>18602078899</v>
      </c>
      <c r="FS56" s="340">
        <v>14117390194</v>
      </c>
      <c r="FT56" s="38">
        <v>0.75891464984372869</v>
      </c>
      <c r="FU56" s="340">
        <v>12386420909</v>
      </c>
      <c r="FV56" s="7">
        <v>0.66586218541766651</v>
      </c>
      <c r="FW56" s="340">
        <v>18808235000</v>
      </c>
      <c r="FX56" s="340">
        <v>18602078899</v>
      </c>
      <c r="FY56" s="340">
        <v>14999443639</v>
      </c>
      <c r="FZ56" s="38">
        <v>0.80633157833807123</v>
      </c>
      <c r="GA56" s="340">
        <v>14045497469</v>
      </c>
      <c r="GB56" s="7">
        <v>0.7550498815352864</v>
      </c>
      <c r="GC56" s="340">
        <v>18808235000</v>
      </c>
      <c r="GD56" s="340">
        <v>17852078899</v>
      </c>
      <c r="GE56" s="340">
        <v>17406175491</v>
      </c>
      <c r="GF56" s="38">
        <v>0.97502232594182758</v>
      </c>
      <c r="GG56" s="340">
        <v>16837378529</v>
      </c>
      <c r="GH56" s="7">
        <v>0.94316066068603144</v>
      </c>
      <c r="GI56" s="340">
        <v>20830879000</v>
      </c>
      <c r="GJ56" s="340">
        <v>20830879000</v>
      </c>
      <c r="GK56" s="340">
        <v>891860843</v>
      </c>
      <c r="GL56" s="38">
        <v>4.2814364338634003E-2</v>
      </c>
      <c r="GM56" s="340">
        <v>638574742</v>
      </c>
      <c r="GN56" s="7">
        <v>3.0655199043688939E-2</v>
      </c>
      <c r="GO56" s="340">
        <v>20830879000</v>
      </c>
      <c r="GP56" s="340">
        <v>20830879000</v>
      </c>
      <c r="GQ56" s="340">
        <v>2095044638</v>
      </c>
      <c r="GR56" s="38">
        <f t="shared" si="49"/>
        <v>0.10057399104473699</v>
      </c>
      <c r="GS56" s="340">
        <v>1467792174</v>
      </c>
      <c r="GT56" s="7">
        <v>3.0655199043688939E-2</v>
      </c>
      <c r="GU56" s="340">
        <v>20830879000</v>
      </c>
      <c r="GV56" s="340">
        <v>20830879000</v>
      </c>
      <c r="GW56" s="340">
        <v>2976421250</v>
      </c>
      <c r="GX56" s="38">
        <v>0.1428850530023241</v>
      </c>
      <c r="GY56" s="340">
        <v>2262586623</v>
      </c>
      <c r="GZ56" s="7">
        <v>0.10861695385009917</v>
      </c>
      <c r="HA56" s="340">
        <v>20830879000</v>
      </c>
      <c r="HB56" s="340">
        <v>20830879000</v>
      </c>
      <c r="HC56" s="340">
        <v>3974129011</v>
      </c>
      <c r="HD56" s="38">
        <v>0.19078066801693774</v>
      </c>
      <c r="HE56" s="340">
        <v>3230076284</v>
      </c>
      <c r="HF56" s="7">
        <v>0.15506192916775138</v>
      </c>
      <c r="HG56" s="340">
        <v>20830879000</v>
      </c>
      <c r="HH56" s="340">
        <v>20830879000</v>
      </c>
      <c r="HI56" s="340">
        <v>9972124577</v>
      </c>
      <c r="HJ56" s="38">
        <v>0.47871837655050464</v>
      </c>
      <c r="HK56" s="340">
        <v>9142370914</v>
      </c>
      <c r="HL56" s="7">
        <v>0.43888550809593779</v>
      </c>
      <c r="HM56" s="340">
        <v>20830879000</v>
      </c>
      <c r="HN56" s="340">
        <v>20830879000</v>
      </c>
      <c r="HO56" s="340">
        <v>11274027072</v>
      </c>
      <c r="HP56" s="38">
        <v>0.54121705915530494</v>
      </c>
      <c r="HQ56" s="340">
        <v>10508019080</v>
      </c>
      <c r="HR56" s="7">
        <v>0.50444434341920952</v>
      </c>
      <c r="HS56" s="15">
        <f t="shared" si="0"/>
        <v>0</v>
      </c>
      <c r="HT56" s="15">
        <f t="shared" si="50"/>
        <v>0</v>
      </c>
    </row>
    <row r="57" spans="1:228" ht="14.25" customHeight="1" x14ac:dyDescent="0.35">
      <c r="A57" s="9" t="s">
        <v>78</v>
      </c>
      <c r="B57" s="26">
        <v>300000000</v>
      </c>
      <c r="C57" s="53">
        <v>299998382</v>
      </c>
      <c r="D57" s="27">
        <f t="shared" si="1"/>
        <v>0.99999460666666662</v>
      </c>
      <c r="E57" s="26">
        <v>336734000</v>
      </c>
      <c r="F57" s="53">
        <v>331421542</v>
      </c>
      <c r="G57" s="27">
        <f t="shared" si="2"/>
        <v>0.98422357706676489</v>
      </c>
      <c r="H57" s="26">
        <v>402040000</v>
      </c>
      <c r="I57" s="53">
        <v>402040000</v>
      </c>
      <c r="J57" s="27">
        <f t="shared" si="3"/>
        <v>1</v>
      </c>
      <c r="K57" s="26">
        <v>816000000</v>
      </c>
      <c r="L57" s="53">
        <v>811928516</v>
      </c>
      <c r="M57" s="27">
        <f t="shared" si="4"/>
        <v>0.9950104362745098</v>
      </c>
      <c r="N57" s="26">
        <v>1145000000</v>
      </c>
      <c r="O57" s="53">
        <v>1144984166</v>
      </c>
      <c r="P57" s="27">
        <f t="shared" si="5"/>
        <v>0.99998617117903932</v>
      </c>
      <c r="Q57" s="26">
        <v>1769475288</v>
      </c>
      <c r="R57" s="53">
        <v>1760844147</v>
      </c>
      <c r="S57" s="27">
        <v>0.99512220314206501</v>
      </c>
      <c r="T57" s="26">
        <v>3320000000</v>
      </c>
      <c r="U57" s="53">
        <v>3315651555</v>
      </c>
      <c r="V57" s="27">
        <v>0.99869022740963853</v>
      </c>
      <c r="W57" s="26">
        <v>2581600000</v>
      </c>
      <c r="X57" s="53">
        <v>2579244361</v>
      </c>
      <c r="Y57" s="27">
        <v>0.9990875275023241</v>
      </c>
      <c r="Z57" s="26">
        <v>2499036000</v>
      </c>
      <c r="AA57" s="53">
        <v>2481008415</v>
      </c>
      <c r="AB57" s="27">
        <v>0.9927861843526864</v>
      </c>
      <c r="AC57" s="26">
        <v>3922000000</v>
      </c>
      <c r="AD57" s="53">
        <v>3918140910</v>
      </c>
      <c r="AE57" s="27">
        <v>0.99901604028556856</v>
      </c>
      <c r="AF57" s="26">
        <v>3290000000</v>
      </c>
      <c r="AG57" s="6">
        <v>3290000000</v>
      </c>
      <c r="AH57" s="6">
        <v>2576311001</v>
      </c>
      <c r="AI57" s="38">
        <f t="shared" si="125"/>
        <v>0.78307325258358662</v>
      </c>
      <c r="AJ57" s="6">
        <v>2112713778</v>
      </c>
      <c r="AK57" s="38">
        <f t="shared" si="7"/>
        <v>0.64216224255319154</v>
      </c>
      <c r="AL57" s="5">
        <v>3040000000</v>
      </c>
      <c r="AM57" s="6">
        <v>3040000000</v>
      </c>
      <c r="AN57" s="6">
        <v>2876161200</v>
      </c>
      <c r="AO57" s="38">
        <f t="shared" si="126"/>
        <v>0.94610565789473688</v>
      </c>
      <c r="AP57" s="6">
        <v>2129631448</v>
      </c>
      <c r="AQ57" s="38">
        <f t="shared" si="9"/>
        <v>0.7005366605263158</v>
      </c>
      <c r="AR57" s="5">
        <v>2125000000</v>
      </c>
      <c r="AS57" s="6">
        <v>2125000000</v>
      </c>
      <c r="AT57" s="6">
        <v>2099388912</v>
      </c>
      <c r="AU57" s="38">
        <f t="shared" si="127"/>
        <v>0.98794772329411762</v>
      </c>
      <c r="AV57" s="6">
        <v>1997450267</v>
      </c>
      <c r="AW57" s="38">
        <f t="shared" si="11"/>
        <v>0.93997659623529417</v>
      </c>
      <c r="AX57" s="5">
        <v>4815000000</v>
      </c>
      <c r="AY57" s="6">
        <v>4815000000</v>
      </c>
      <c r="AZ57" s="6">
        <v>3839529014</v>
      </c>
      <c r="BA57" s="38">
        <f t="shared" si="128"/>
        <v>0.79740997175493256</v>
      </c>
      <c r="BB57" s="6">
        <v>2965981973</v>
      </c>
      <c r="BC57" s="38">
        <f t="shared" si="13"/>
        <v>0.61598794870197304</v>
      </c>
      <c r="BD57" s="5">
        <v>3375000000</v>
      </c>
      <c r="BE57" s="6">
        <v>3375000000</v>
      </c>
      <c r="BF57" s="6">
        <v>3090056015</v>
      </c>
      <c r="BG57" s="38">
        <f t="shared" si="129"/>
        <v>0.91557215259259261</v>
      </c>
      <c r="BH57" s="6">
        <v>2619475101</v>
      </c>
      <c r="BI57" s="38">
        <f t="shared" si="15"/>
        <v>0.77614077066666665</v>
      </c>
      <c r="BJ57" s="5">
        <v>3129002000</v>
      </c>
      <c r="BK57" s="6">
        <v>3129002000</v>
      </c>
      <c r="BL57" s="6">
        <v>3115364476</v>
      </c>
      <c r="BM57" s="38">
        <f t="shared" si="130"/>
        <v>0.99564157389480734</v>
      </c>
      <c r="BN57" s="6">
        <v>2686616089</v>
      </c>
      <c r="BO57" s="38">
        <f t="shared" si="17"/>
        <v>0.85861756847710546</v>
      </c>
      <c r="BP57" s="5">
        <v>3257292000</v>
      </c>
      <c r="BQ57" s="6">
        <v>3257292000</v>
      </c>
      <c r="BR57" s="6">
        <v>3183320477</v>
      </c>
      <c r="BS57" s="38">
        <f t="shared" si="131"/>
        <v>0.97729048454974254</v>
      </c>
      <c r="BT57" s="6">
        <v>2837422534</v>
      </c>
      <c r="BU57" s="38">
        <f t="shared" si="19"/>
        <v>0.87109861013381673</v>
      </c>
      <c r="BV57" s="5">
        <v>4329227000</v>
      </c>
      <c r="BW57" s="6">
        <v>4329227000</v>
      </c>
      <c r="BX57" s="6">
        <v>4156994458</v>
      </c>
      <c r="BY57" s="38">
        <f t="shared" si="132"/>
        <v>0.96021632915067745</v>
      </c>
      <c r="BZ57" s="6">
        <v>3958247158</v>
      </c>
      <c r="CA57" s="38">
        <f t="shared" si="21"/>
        <v>0.91430806423409994</v>
      </c>
      <c r="CB57" s="5">
        <v>4339032000</v>
      </c>
      <c r="CC57" s="6">
        <v>3689032000</v>
      </c>
      <c r="CD57" s="6">
        <v>3571208291</v>
      </c>
      <c r="CE57" s="38">
        <f t="shared" si="95"/>
        <v>0.96806107699797672</v>
      </c>
      <c r="CF57" s="6">
        <v>2884516291</v>
      </c>
      <c r="CG57" s="7">
        <f t="shared" si="23"/>
        <v>0.78191685271366584</v>
      </c>
      <c r="CH57" s="5">
        <v>3799703000</v>
      </c>
      <c r="CI57" s="6">
        <v>3799703000</v>
      </c>
      <c r="CJ57" s="6">
        <v>3794071773</v>
      </c>
      <c r="CK57" s="38">
        <f t="shared" si="105"/>
        <v>0.99851798232651345</v>
      </c>
      <c r="CL57" s="6">
        <v>3501117303</v>
      </c>
      <c r="CM57" s="7">
        <f t="shared" si="25"/>
        <v>0.92141867482800632</v>
      </c>
      <c r="CN57" s="5">
        <v>5000000000</v>
      </c>
      <c r="CO57" s="6">
        <v>5000000000</v>
      </c>
      <c r="CP57" s="6">
        <v>4999951684</v>
      </c>
      <c r="CQ57" s="38">
        <f t="shared" si="106"/>
        <v>0.99999033680000005</v>
      </c>
      <c r="CR57" s="6">
        <v>4584399496</v>
      </c>
      <c r="CS57" s="7">
        <f t="shared" si="27"/>
        <v>0.91687989920000001</v>
      </c>
      <c r="CT57" s="5">
        <v>4146854000</v>
      </c>
      <c r="CU57" s="6">
        <v>3891733025</v>
      </c>
      <c r="CV57" s="7">
        <f t="shared" si="107"/>
        <v>0.93847842846649532</v>
      </c>
      <c r="CW57" s="5">
        <v>4146854000</v>
      </c>
      <c r="CX57" s="6">
        <v>3965355524</v>
      </c>
      <c r="CY57" s="7">
        <f t="shared" si="108"/>
        <v>0.95623224835019516</v>
      </c>
      <c r="CZ57" s="5">
        <v>4146854000</v>
      </c>
      <c r="DA57" s="6">
        <v>4100364119</v>
      </c>
      <c r="DB57" s="7">
        <f t="shared" si="109"/>
        <v>0.98878912037896682</v>
      </c>
      <c r="DC57" s="5">
        <v>4146854000</v>
      </c>
      <c r="DD57" s="6">
        <v>4146854000</v>
      </c>
      <c r="DE57" s="6">
        <v>4146352520</v>
      </c>
      <c r="DF57" s="38">
        <f t="shared" si="110"/>
        <v>0.99987906977192831</v>
      </c>
      <c r="DG57" s="6">
        <v>3846118079</v>
      </c>
      <c r="DH57" s="7">
        <f t="shared" si="32"/>
        <v>0.92747853650019996</v>
      </c>
      <c r="DI57" s="41">
        <v>4517765000</v>
      </c>
      <c r="DJ57" s="82">
        <f t="shared" si="33"/>
        <v>0</v>
      </c>
      <c r="DK57" s="81">
        <v>4517765000</v>
      </c>
      <c r="DL57" s="6">
        <v>4517765000</v>
      </c>
      <c r="DM57" s="6">
        <v>4517765000</v>
      </c>
      <c r="DN57" s="6">
        <v>170012880</v>
      </c>
      <c r="DO57" s="38">
        <v>3.7632076922991788E-2</v>
      </c>
      <c r="DP57" s="6">
        <v>0</v>
      </c>
      <c r="DQ57" s="7">
        <f t="shared" si="34"/>
        <v>0</v>
      </c>
      <c r="DR57" s="6">
        <v>4517765000</v>
      </c>
      <c r="DS57" s="6">
        <v>4517765000</v>
      </c>
      <c r="DT57" s="6">
        <v>570729865</v>
      </c>
      <c r="DU57" s="38">
        <f t="shared" si="35"/>
        <v>0.12633013558695505</v>
      </c>
      <c r="DV57" s="6">
        <v>36037904</v>
      </c>
      <c r="DW57" s="7">
        <f t="shared" si="36"/>
        <v>7.9769319563987948E-3</v>
      </c>
      <c r="DX57" s="6">
        <v>4517765000</v>
      </c>
      <c r="DY57" s="6">
        <v>4517765000</v>
      </c>
      <c r="DZ57" s="6">
        <v>959570373</v>
      </c>
      <c r="EA57" s="38">
        <f t="shared" si="37"/>
        <v>0.21239935521214584</v>
      </c>
      <c r="EB57" s="6">
        <v>175168546</v>
      </c>
      <c r="EC57" s="7">
        <f t="shared" si="111"/>
        <v>3.8773275281029446E-2</v>
      </c>
      <c r="ED57" s="6">
        <v>4517765000</v>
      </c>
      <c r="EE57" s="6">
        <v>4517765000</v>
      </c>
      <c r="EF57" s="6">
        <v>1358420036</v>
      </c>
      <c r="EG57" s="38">
        <f t="shared" si="112"/>
        <v>0.3006840851615788</v>
      </c>
      <c r="EH57" s="6">
        <v>415921034</v>
      </c>
      <c r="EI57" s="7">
        <f t="shared" si="113"/>
        <v>9.2063450400806587E-2</v>
      </c>
      <c r="EJ57" s="6">
        <v>4517765000</v>
      </c>
      <c r="EK57" s="6">
        <v>4517765000</v>
      </c>
      <c r="EL57" s="6">
        <v>1637228462</v>
      </c>
      <c r="EM57" s="38">
        <f t="shared" si="114"/>
        <v>0.36239788081053353</v>
      </c>
      <c r="EN57" s="6">
        <v>620665230</v>
      </c>
      <c r="EO57" s="7">
        <f t="shared" si="115"/>
        <v>0.13738324813264965</v>
      </c>
      <c r="EP57" s="6">
        <v>4517765000</v>
      </c>
      <c r="EQ57" s="6">
        <v>4517765000</v>
      </c>
      <c r="ER57" s="6">
        <v>1637228462</v>
      </c>
      <c r="ES57" s="38">
        <f t="shared" si="116"/>
        <v>0.36239788081053353</v>
      </c>
      <c r="ET57" s="6">
        <v>809503148</v>
      </c>
      <c r="EU57" s="7">
        <f t="shared" si="117"/>
        <v>0.17918221687051009</v>
      </c>
      <c r="EV57" s="340">
        <v>4517765000</v>
      </c>
      <c r="EW57" s="340">
        <v>4517765000</v>
      </c>
      <c r="EX57" s="340">
        <v>1754818429</v>
      </c>
      <c r="EY57" s="38">
        <f t="shared" si="118"/>
        <v>0.38842623044802022</v>
      </c>
      <c r="EZ57" s="340">
        <v>1034287801</v>
      </c>
      <c r="FA57" s="7">
        <f t="shared" si="119"/>
        <v>0.22893793745358601</v>
      </c>
      <c r="FB57" s="340">
        <v>4517765000</v>
      </c>
      <c r="FC57" s="340">
        <v>4517765000</v>
      </c>
      <c r="FD57" s="340">
        <v>2570350303</v>
      </c>
      <c r="FE57" s="38">
        <f t="shared" si="120"/>
        <v>0.56894289610017346</v>
      </c>
      <c r="FF57" s="340">
        <v>1282690275</v>
      </c>
      <c r="FG57" s="7">
        <f t="shared" si="121"/>
        <v>0.2839214246424947</v>
      </c>
      <c r="FH57" s="340">
        <v>4517765000</v>
      </c>
      <c r="FI57" s="340">
        <v>4185318481</v>
      </c>
      <c r="FJ57" s="340">
        <v>3599044557</v>
      </c>
      <c r="FK57" s="38">
        <v>0.85992131144583261</v>
      </c>
      <c r="FL57" s="340">
        <v>1465574032</v>
      </c>
      <c r="FM57" s="7">
        <v>0.35017025314877109</v>
      </c>
      <c r="FN57" s="41">
        <v>4716565000</v>
      </c>
      <c r="FO57" s="81"/>
      <c r="FP57" s="387">
        <v>4716565000</v>
      </c>
      <c r="FQ57" s="340">
        <v>4517765000</v>
      </c>
      <c r="FR57" s="340">
        <v>4185318481</v>
      </c>
      <c r="FS57" s="340">
        <v>3907869995</v>
      </c>
      <c r="FT57" s="38">
        <v>0.93370911024823389</v>
      </c>
      <c r="FU57" s="340">
        <v>1893505134</v>
      </c>
      <c r="FV57" s="7">
        <v>0.4524160210497491</v>
      </c>
      <c r="FW57" s="340">
        <v>4517765000</v>
      </c>
      <c r="FX57" s="340">
        <v>4185318481</v>
      </c>
      <c r="FY57" s="340">
        <v>3938013397</v>
      </c>
      <c r="FZ57" s="38">
        <v>0.94091128665054147</v>
      </c>
      <c r="GA57" s="340">
        <v>2342082597</v>
      </c>
      <c r="GB57" s="7">
        <v>0.55959483313690506</v>
      </c>
      <c r="GC57" s="340">
        <v>4517765000</v>
      </c>
      <c r="GD57" s="340">
        <v>4185318481</v>
      </c>
      <c r="GE57" s="340">
        <v>4122338685</v>
      </c>
      <c r="GF57" s="38">
        <v>0.98495220942303241</v>
      </c>
      <c r="GG57" s="340">
        <v>3517707439</v>
      </c>
      <c r="GH57" s="7">
        <v>0.84048739778567882</v>
      </c>
      <c r="GI57" s="340">
        <v>4716565000</v>
      </c>
      <c r="GJ57" s="340">
        <v>4716565000</v>
      </c>
      <c r="GK57" s="340">
        <v>237646595</v>
      </c>
      <c r="GL57" s="38">
        <v>5.0385523150852367E-2</v>
      </c>
      <c r="GM57" s="340">
        <v>0</v>
      </c>
      <c r="GN57" s="7">
        <v>0</v>
      </c>
      <c r="GO57" s="340">
        <v>4716565000</v>
      </c>
      <c r="GP57" s="340">
        <v>4716565000</v>
      </c>
      <c r="GQ57" s="340">
        <v>1699394101</v>
      </c>
      <c r="GR57" s="38">
        <f t="shared" si="49"/>
        <v>0.36030333537224651</v>
      </c>
      <c r="GS57" s="340">
        <v>66014262</v>
      </c>
      <c r="GT57" s="7">
        <v>0</v>
      </c>
      <c r="GU57" s="340">
        <v>4716565000</v>
      </c>
      <c r="GV57" s="340">
        <v>4716565000</v>
      </c>
      <c r="GW57" s="340">
        <v>2814577101</v>
      </c>
      <c r="GX57" s="38">
        <v>0.59674299007858478</v>
      </c>
      <c r="GY57" s="340">
        <v>220629916</v>
      </c>
      <c r="GZ57" s="7">
        <v>4.6777668917951945E-2</v>
      </c>
      <c r="HA57" s="340">
        <v>4716565000</v>
      </c>
      <c r="HB57" s="340">
        <v>4716565000</v>
      </c>
      <c r="HC57" s="340">
        <v>3060852767</v>
      </c>
      <c r="HD57" s="38">
        <v>0.64895803768208427</v>
      </c>
      <c r="HE57" s="340">
        <v>457576908</v>
      </c>
      <c r="HF57" s="7">
        <v>9.7014863147226849E-2</v>
      </c>
      <c r="HG57" s="340">
        <v>4716565000</v>
      </c>
      <c r="HH57" s="340">
        <v>4886565000</v>
      </c>
      <c r="HI57" s="340">
        <v>3255188848</v>
      </c>
      <c r="HJ57" s="38">
        <v>0.66615073123963353</v>
      </c>
      <c r="HK57" s="340">
        <v>761716937</v>
      </c>
      <c r="HL57" s="7">
        <v>0.15587983317524681</v>
      </c>
      <c r="HM57" s="340">
        <v>4716565000</v>
      </c>
      <c r="HN57" s="340">
        <v>4886565000</v>
      </c>
      <c r="HO57" s="340">
        <v>3590811879</v>
      </c>
      <c r="HP57" s="38">
        <v>0.73483354442230897</v>
      </c>
      <c r="HQ57" s="340">
        <v>1064361765</v>
      </c>
      <c r="HR57" s="7">
        <v>0.21781389687848213</v>
      </c>
      <c r="HS57" s="15">
        <f t="shared" si="0"/>
        <v>0</v>
      </c>
      <c r="HT57" s="15">
        <f t="shared" si="50"/>
        <v>0</v>
      </c>
    </row>
    <row r="58" spans="1:228" ht="14.25" customHeight="1" x14ac:dyDescent="0.35">
      <c r="A58" s="8" t="s">
        <v>41</v>
      </c>
      <c r="B58" s="32"/>
      <c r="C58" s="31"/>
      <c r="D58" s="62"/>
      <c r="E58" s="32"/>
      <c r="F58" s="31"/>
      <c r="G58" s="62"/>
      <c r="H58" s="32"/>
      <c r="I58" s="31"/>
      <c r="J58" s="62"/>
      <c r="K58" s="32"/>
      <c r="L58" s="31"/>
      <c r="M58" s="62"/>
      <c r="N58" s="32"/>
      <c r="O58" s="31"/>
      <c r="P58" s="62"/>
      <c r="Q58" s="32">
        <v>149825437422</v>
      </c>
      <c r="R58" s="31">
        <v>146409669856.19</v>
      </c>
      <c r="S58" s="62">
        <v>0.97720168467662061</v>
      </c>
      <c r="T58" s="32">
        <v>200338905000</v>
      </c>
      <c r="U58" s="31">
        <v>198813784931.47998</v>
      </c>
      <c r="V58" s="62">
        <v>0.99238729956859839</v>
      </c>
      <c r="W58" s="32">
        <v>84127991342</v>
      </c>
      <c r="X58" s="31">
        <v>81474545294.119995</v>
      </c>
      <c r="Y58" s="62">
        <v>0.96845941516548129</v>
      </c>
      <c r="Z58" s="32">
        <v>89476937105</v>
      </c>
      <c r="AA58" s="31">
        <v>87718014359</v>
      </c>
      <c r="AB58" s="62">
        <v>0.98034216634018301</v>
      </c>
      <c r="AC58" s="32">
        <v>72466717513</v>
      </c>
      <c r="AD58" s="31">
        <v>70419961688</v>
      </c>
      <c r="AE58" s="62">
        <v>0.97175591919652182</v>
      </c>
      <c r="AF58" s="32">
        <v>75451704000</v>
      </c>
      <c r="AG58" s="1">
        <v>72656467663</v>
      </c>
      <c r="AH58" s="1">
        <v>66136980217</v>
      </c>
      <c r="AI58" s="122">
        <f t="shared" si="125"/>
        <v>0.91026968891139715</v>
      </c>
      <c r="AJ58" s="1">
        <v>51326224597</v>
      </c>
      <c r="AK58" s="122">
        <f t="shared" si="7"/>
        <v>0.70642334052165412</v>
      </c>
      <c r="AL58" s="3">
        <v>91614107000</v>
      </c>
      <c r="AM58" s="1">
        <v>84002123878</v>
      </c>
      <c r="AN58" s="1">
        <v>77309133248</v>
      </c>
      <c r="AO58" s="122">
        <f t="shared" si="126"/>
        <v>0.92032355467915872</v>
      </c>
      <c r="AP58" s="1">
        <v>52953802521</v>
      </c>
      <c r="AQ58" s="122">
        <f t="shared" si="9"/>
        <v>0.63038647210762377</v>
      </c>
      <c r="AR58" s="3">
        <v>122590845000</v>
      </c>
      <c r="AS58" s="1">
        <v>72403645000</v>
      </c>
      <c r="AT58" s="1">
        <v>67721513645</v>
      </c>
      <c r="AU58" s="122">
        <f t="shared" si="127"/>
        <v>0.93533293310026033</v>
      </c>
      <c r="AV58" s="1">
        <v>51298901169</v>
      </c>
      <c r="AW58" s="122">
        <f t="shared" si="11"/>
        <v>0.70851268840125381</v>
      </c>
      <c r="AX58" s="3">
        <v>102246527000</v>
      </c>
      <c r="AY58" s="1">
        <v>99180586372</v>
      </c>
      <c r="AZ58" s="1">
        <v>80896831060</v>
      </c>
      <c r="BA58" s="122">
        <f t="shared" si="128"/>
        <v>0.81565187320608801</v>
      </c>
      <c r="BB58" s="1">
        <v>65158413172</v>
      </c>
      <c r="BC58" s="122">
        <f t="shared" si="13"/>
        <v>0.65696741222730948</v>
      </c>
      <c r="BD58" s="3">
        <v>109700754000</v>
      </c>
      <c r="BE58" s="1">
        <v>108427768000</v>
      </c>
      <c r="BF58" s="1">
        <v>81101810736</v>
      </c>
      <c r="BG58" s="122">
        <f t="shared" si="129"/>
        <v>0.7479800814123555</v>
      </c>
      <c r="BH58" s="1">
        <v>47930017239</v>
      </c>
      <c r="BI58" s="122">
        <f t="shared" si="15"/>
        <v>0.44204559517447595</v>
      </c>
      <c r="BJ58" s="3">
        <v>144463832000</v>
      </c>
      <c r="BK58" s="1">
        <v>143380952000</v>
      </c>
      <c r="BL58" s="1">
        <v>122710634571</v>
      </c>
      <c r="BM58" s="122">
        <f t="shared" si="130"/>
        <v>0.85583637756150477</v>
      </c>
      <c r="BN58" s="1">
        <v>58592716309</v>
      </c>
      <c r="BO58" s="122">
        <f t="shared" si="17"/>
        <v>0.40865062961082865</v>
      </c>
      <c r="BP58" s="3">
        <v>165977667000</v>
      </c>
      <c r="BQ58" s="1">
        <v>142600667000</v>
      </c>
      <c r="BR58" s="1">
        <v>130025955567</v>
      </c>
      <c r="BS58" s="122">
        <f t="shared" si="131"/>
        <v>0.91181870535710752</v>
      </c>
      <c r="BT58" s="1">
        <v>76716757032</v>
      </c>
      <c r="BU58" s="122">
        <f t="shared" si="19"/>
        <v>0.53798315706335376</v>
      </c>
      <c r="BV58" s="3">
        <v>370403049000</v>
      </c>
      <c r="BW58" s="1">
        <v>368295049000</v>
      </c>
      <c r="BX58" s="1">
        <v>353339546823</v>
      </c>
      <c r="BY58" s="122">
        <f t="shared" si="132"/>
        <v>0.95939260596196607</v>
      </c>
      <c r="BZ58" s="1">
        <v>315811051919</v>
      </c>
      <c r="CA58" s="122">
        <f t="shared" si="21"/>
        <v>0.85749469827654401</v>
      </c>
      <c r="CB58" s="3">
        <v>118847250000</v>
      </c>
      <c r="CC58" s="1">
        <v>109415343692</v>
      </c>
      <c r="CD58" s="1">
        <v>101304972426</v>
      </c>
      <c r="CE58" s="122">
        <f t="shared" si="95"/>
        <v>0.92587537549733079</v>
      </c>
      <c r="CF58" s="1">
        <v>65768943291</v>
      </c>
      <c r="CG58" s="4">
        <f t="shared" si="23"/>
        <v>0.60109433532592149</v>
      </c>
      <c r="CH58" s="3">
        <v>171377158000</v>
      </c>
      <c r="CI58" s="1">
        <v>171205158000</v>
      </c>
      <c r="CJ58" s="1">
        <v>151945058461</v>
      </c>
      <c r="CK58" s="122">
        <f t="shared" si="105"/>
        <v>0.8875028079527838</v>
      </c>
      <c r="CL58" s="1">
        <v>120627798616</v>
      </c>
      <c r="CM58" s="4">
        <f t="shared" si="25"/>
        <v>0.70458039947604845</v>
      </c>
      <c r="CN58" s="3">
        <v>190711637000</v>
      </c>
      <c r="CO58" s="1">
        <v>203708176618</v>
      </c>
      <c r="CP58" s="1">
        <v>199543783691</v>
      </c>
      <c r="CQ58" s="122">
        <f t="shared" si="106"/>
        <v>0.97955706542497212</v>
      </c>
      <c r="CR58" s="1">
        <v>159884712915</v>
      </c>
      <c r="CS58" s="4">
        <f t="shared" si="27"/>
        <v>0.78487135651319906</v>
      </c>
      <c r="CT58" s="3">
        <v>209929820000</v>
      </c>
      <c r="CU58" s="1">
        <v>168475502137</v>
      </c>
      <c r="CV58" s="4">
        <f t="shared" si="107"/>
        <v>0.80253249460700726</v>
      </c>
      <c r="CW58" s="3">
        <v>209929820000</v>
      </c>
      <c r="CX58" s="1">
        <v>173272077996</v>
      </c>
      <c r="CY58" s="4">
        <f t="shared" si="108"/>
        <v>0.82538096777294434</v>
      </c>
      <c r="CZ58" s="3">
        <v>212516189000</v>
      </c>
      <c r="DA58" s="1">
        <v>177371182980</v>
      </c>
      <c r="DB58" s="4">
        <f t="shared" si="109"/>
        <v>0.83462433527828794</v>
      </c>
      <c r="DC58" s="3">
        <v>209929820000</v>
      </c>
      <c r="DD58" s="1">
        <v>211752529664</v>
      </c>
      <c r="DE58" s="1">
        <v>198829732874</v>
      </c>
      <c r="DF58" s="122">
        <f t="shared" si="110"/>
        <v>0.93897217279762679</v>
      </c>
      <c r="DG58" s="1">
        <v>150319562181</v>
      </c>
      <c r="DH58" s="4">
        <f t="shared" si="32"/>
        <v>0.70988319440396175</v>
      </c>
      <c r="DI58" s="40">
        <v>190039606000</v>
      </c>
      <c r="DJ58" s="82">
        <f t="shared" si="33"/>
        <v>0</v>
      </c>
      <c r="DK58" s="82">
        <v>190039606000</v>
      </c>
      <c r="DL58" s="1">
        <v>190039606000</v>
      </c>
      <c r="DM58" s="1">
        <v>190039606000</v>
      </c>
      <c r="DN58" s="1">
        <v>13293258723</v>
      </c>
      <c r="DO58" s="122">
        <v>6.9949938346009835E-2</v>
      </c>
      <c r="DP58" s="1">
        <v>1379832664</v>
      </c>
      <c r="DQ58" s="4">
        <f t="shared" si="34"/>
        <v>7.2607636536564909E-3</v>
      </c>
      <c r="DR58" s="1">
        <v>190039606000</v>
      </c>
      <c r="DS58" s="1">
        <v>190039606000</v>
      </c>
      <c r="DT58" s="1">
        <v>28466492848</v>
      </c>
      <c r="DU58" s="122">
        <f t="shared" si="35"/>
        <v>0.14979242194387626</v>
      </c>
      <c r="DV58" s="1">
        <v>3884825883</v>
      </c>
      <c r="DW58" s="4">
        <f t="shared" si="36"/>
        <v>2.0442190787324618E-2</v>
      </c>
      <c r="DX58" s="1">
        <v>190039606000</v>
      </c>
      <c r="DY58" s="1">
        <v>190039606000</v>
      </c>
      <c r="DZ58" s="1">
        <v>37334202638</v>
      </c>
      <c r="EA58" s="122">
        <f t="shared" si="37"/>
        <v>0.19645485182704495</v>
      </c>
      <c r="EB58" s="1">
        <v>9423926026</v>
      </c>
      <c r="EC58" s="4">
        <f t="shared" si="111"/>
        <v>4.9589273648567765E-2</v>
      </c>
      <c r="ED58" s="1">
        <v>190039606000</v>
      </c>
      <c r="EE58" s="1">
        <v>190039606000</v>
      </c>
      <c r="EF58" s="1">
        <v>48554695118</v>
      </c>
      <c r="EG58" s="122">
        <f t="shared" si="112"/>
        <v>0.25549776775479105</v>
      </c>
      <c r="EH58" s="1">
        <v>17213632818</v>
      </c>
      <c r="EI58" s="4">
        <f t="shared" si="113"/>
        <v>9.057918599347127E-2</v>
      </c>
      <c r="EJ58" s="1">
        <v>190039606000</v>
      </c>
      <c r="EK58" s="1">
        <v>189650764676</v>
      </c>
      <c r="EL58" s="1">
        <v>78975458247</v>
      </c>
      <c r="EM58" s="122">
        <f t="shared" si="114"/>
        <v>0.41642573064190874</v>
      </c>
      <c r="EN58" s="1">
        <v>26609444839</v>
      </c>
      <c r="EO58" s="4">
        <f t="shared" si="115"/>
        <v>0.14030760637564349</v>
      </c>
      <c r="EP58" s="1">
        <v>190039606000</v>
      </c>
      <c r="EQ58" s="1">
        <v>189650764676</v>
      </c>
      <c r="ER58" s="1">
        <v>83072615653</v>
      </c>
      <c r="ES58" s="122">
        <f t="shared" si="116"/>
        <v>0.43802942632433639</v>
      </c>
      <c r="ET58" s="1">
        <v>37156028598</v>
      </c>
      <c r="EU58" s="4">
        <f t="shared" si="117"/>
        <v>0.19591815862950768</v>
      </c>
      <c r="EV58" s="339">
        <v>190039606000</v>
      </c>
      <c r="EW58" s="339">
        <v>189650764676</v>
      </c>
      <c r="EX58" s="339">
        <v>87614756821</v>
      </c>
      <c r="EY58" s="122">
        <f t="shared" si="118"/>
        <v>0.46197945455522599</v>
      </c>
      <c r="EZ58" s="339">
        <v>49640139311</v>
      </c>
      <c r="FA58" s="4">
        <f t="shared" si="119"/>
        <v>0.26174499953008562</v>
      </c>
      <c r="FB58" s="339">
        <v>190039606000</v>
      </c>
      <c r="FC58" s="339">
        <v>189650764676</v>
      </c>
      <c r="FD58" s="339">
        <v>100315482510</v>
      </c>
      <c r="FE58" s="122">
        <f t="shared" si="120"/>
        <v>0.52894847369257547</v>
      </c>
      <c r="FF58" s="339">
        <v>60959076694</v>
      </c>
      <c r="FG58" s="4">
        <f t="shared" si="121"/>
        <v>0.32142805644966782</v>
      </c>
      <c r="FH58" s="339">
        <v>190039606000</v>
      </c>
      <c r="FI58" s="339">
        <v>183835873782</v>
      </c>
      <c r="FJ58" s="339">
        <v>111622785905</v>
      </c>
      <c r="FK58" s="122">
        <v>0.60718718065532085</v>
      </c>
      <c r="FL58" s="339">
        <v>70195520042</v>
      </c>
      <c r="FM58" s="4">
        <v>0.38183798731927959</v>
      </c>
      <c r="FN58" s="40">
        <v>239099500000</v>
      </c>
      <c r="FO58" s="82"/>
      <c r="FP58" s="386">
        <v>239099500000</v>
      </c>
      <c r="FQ58" s="339">
        <v>190039606000</v>
      </c>
      <c r="FR58" s="339">
        <v>183835873782</v>
      </c>
      <c r="FS58" s="339">
        <v>120268531868</v>
      </c>
      <c r="FT58" s="122">
        <v>0.6542168804910149</v>
      </c>
      <c r="FU58" s="339">
        <v>82083669161</v>
      </c>
      <c r="FV58" s="4">
        <v>0.44650517590673366</v>
      </c>
      <c r="FW58" s="339">
        <v>190039606000</v>
      </c>
      <c r="FX58" s="339">
        <v>183835873782</v>
      </c>
      <c r="FY58" s="339">
        <v>131018695730</v>
      </c>
      <c r="FZ58" s="122">
        <v>0.71269384497482391</v>
      </c>
      <c r="GA58" s="339">
        <v>93659251831</v>
      </c>
      <c r="GB58" s="4">
        <v>0.50947211718897112</v>
      </c>
      <c r="GC58" s="339">
        <v>190039606000</v>
      </c>
      <c r="GD58" s="339">
        <v>168273134111</v>
      </c>
      <c r="GE58" s="339">
        <v>150328244634</v>
      </c>
      <c r="GF58" s="122">
        <v>0.89335855915559992</v>
      </c>
      <c r="GG58" s="339">
        <v>122333085097</v>
      </c>
      <c r="GH58" s="4">
        <v>0.72699118456012102</v>
      </c>
      <c r="GI58" s="339">
        <v>239099500000</v>
      </c>
      <c r="GJ58" s="339">
        <v>239099500000</v>
      </c>
      <c r="GK58" s="339">
        <v>47360322615</v>
      </c>
      <c r="GL58" s="122">
        <v>0.19807788228331719</v>
      </c>
      <c r="GM58" s="339">
        <v>1102293749</v>
      </c>
      <c r="GN58" s="4">
        <v>4.6101884320126144E-3</v>
      </c>
      <c r="GO58" s="339">
        <v>239099500000</v>
      </c>
      <c r="GP58" s="339">
        <v>239099500000</v>
      </c>
      <c r="GQ58" s="339">
        <v>91614905337</v>
      </c>
      <c r="GR58" s="122">
        <f t="shared" si="49"/>
        <v>0.38316644466843303</v>
      </c>
      <c r="GS58" s="339">
        <v>2988336377</v>
      </c>
      <c r="GT58" s="4">
        <v>4.6101884320126144E-3</v>
      </c>
      <c r="GU58" s="339">
        <v>239099500000</v>
      </c>
      <c r="GV58" s="339">
        <v>239099500000</v>
      </c>
      <c r="GW58" s="339">
        <v>105599372474</v>
      </c>
      <c r="GX58" s="122">
        <v>0.44165450983377214</v>
      </c>
      <c r="GY58" s="339">
        <v>7417201171</v>
      </c>
      <c r="GZ58" s="4">
        <v>3.1021399756168456E-2</v>
      </c>
      <c r="HA58" s="339">
        <v>239099500000</v>
      </c>
      <c r="HB58" s="339">
        <v>239099500000</v>
      </c>
      <c r="HC58" s="339">
        <v>113021392061</v>
      </c>
      <c r="HD58" s="122">
        <v>0.47269606193655778</v>
      </c>
      <c r="HE58" s="339">
        <v>15096114417</v>
      </c>
      <c r="HF58" s="4">
        <v>6.3137373424034762E-2</v>
      </c>
      <c r="HG58" s="339">
        <v>239099500000</v>
      </c>
      <c r="HH58" s="339">
        <v>239099500000</v>
      </c>
      <c r="HI58" s="339">
        <v>122457220053</v>
      </c>
      <c r="HJ58" s="122">
        <v>0.51216008420343828</v>
      </c>
      <c r="HK58" s="339">
        <v>29247010114</v>
      </c>
      <c r="HL58" s="4">
        <v>0.12232150261292893</v>
      </c>
      <c r="HM58" s="339">
        <v>239099500000</v>
      </c>
      <c r="HN58" s="339">
        <v>239099500000</v>
      </c>
      <c r="HO58" s="339">
        <v>128215470523</v>
      </c>
      <c r="HP58" s="122">
        <v>0.53624315618811413</v>
      </c>
      <c r="HQ58" s="339">
        <v>41280026082</v>
      </c>
      <c r="HR58" s="4">
        <v>0.17264789797552901</v>
      </c>
      <c r="HS58" s="15">
        <f t="shared" si="0"/>
        <v>0</v>
      </c>
      <c r="HT58" s="15">
        <f t="shared" si="50"/>
        <v>0</v>
      </c>
    </row>
    <row r="59" spans="1:228" ht="14.25" customHeight="1" x14ac:dyDescent="0.35">
      <c r="A59" s="9" t="s">
        <v>76</v>
      </c>
      <c r="B59" s="26"/>
      <c r="C59" s="53"/>
      <c r="D59" s="27"/>
      <c r="E59" s="26"/>
      <c r="F59" s="53"/>
      <c r="G59" s="27"/>
      <c r="H59" s="26"/>
      <c r="I59" s="53"/>
      <c r="J59" s="27"/>
      <c r="K59" s="26"/>
      <c r="L59" s="53"/>
      <c r="M59" s="27"/>
      <c r="N59" s="26"/>
      <c r="O59" s="53"/>
      <c r="P59" s="27"/>
      <c r="Q59" s="26">
        <v>11191520911</v>
      </c>
      <c r="R59" s="53">
        <v>10451859332.440001</v>
      </c>
      <c r="S59" s="27">
        <v>0.93390875248841332</v>
      </c>
      <c r="T59" s="26">
        <v>11637113000</v>
      </c>
      <c r="U59" s="53">
        <v>11411597320</v>
      </c>
      <c r="V59" s="27">
        <v>0.980620994227692</v>
      </c>
      <c r="W59" s="26">
        <v>12893575583</v>
      </c>
      <c r="X59" s="53">
        <v>12299529801.67</v>
      </c>
      <c r="Y59" s="27">
        <v>0.95392699429991779</v>
      </c>
      <c r="Z59" s="26">
        <v>13345677105</v>
      </c>
      <c r="AA59" s="53">
        <v>12900403540</v>
      </c>
      <c r="AB59" s="27">
        <v>0.96663537102713382</v>
      </c>
      <c r="AC59" s="26">
        <v>19009992461</v>
      </c>
      <c r="AD59" s="53">
        <v>18141958366</v>
      </c>
      <c r="AE59" s="27">
        <v>0.95433800950837733</v>
      </c>
      <c r="AF59" s="26">
        <v>21599327000</v>
      </c>
      <c r="AG59" s="6">
        <v>21599327000</v>
      </c>
      <c r="AH59" s="6">
        <v>19495342582</v>
      </c>
      <c r="AI59" s="38">
        <f t="shared" si="125"/>
        <v>0.90259027894711719</v>
      </c>
      <c r="AJ59" s="6">
        <v>17992837106</v>
      </c>
      <c r="AK59" s="38">
        <f t="shared" si="7"/>
        <v>0.83302767285295509</v>
      </c>
      <c r="AL59" s="5">
        <v>21355833000</v>
      </c>
      <c r="AM59" s="6">
        <v>21355833000</v>
      </c>
      <c r="AN59" s="6">
        <v>20248189693</v>
      </c>
      <c r="AO59" s="38">
        <f t="shared" si="126"/>
        <v>0.94813392167844723</v>
      </c>
      <c r="AP59" s="6">
        <v>17314364419</v>
      </c>
      <c r="AQ59" s="38">
        <f t="shared" si="9"/>
        <v>0.81075575085270613</v>
      </c>
      <c r="AR59" s="5">
        <v>21688627000</v>
      </c>
      <c r="AS59" s="6">
        <v>21688627000</v>
      </c>
      <c r="AT59" s="6">
        <v>20488990128</v>
      </c>
      <c r="AU59" s="38">
        <f t="shared" si="127"/>
        <v>0.94468820585092828</v>
      </c>
      <c r="AV59" s="6">
        <v>18558347579</v>
      </c>
      <c r="AW59" s="38">
        <f t="shared" si="11"/>
        <v>0.85567184953662578</v>
      </c>
      <c r="AX59" s="5">
        <v>23006817000</v>
      </c>
      <c r="AY59" s="6">
        <v>23006817000</v>
      </c>
      <c r="AZ59" s="6">
        <v>20771766931</v>
      </c>
      <c r="BA59" s="38">
        <f t="shared" si="128"/>
        <v>0.90285270365735515</v>
      </c>
      <c r="BB59" s="6">
        <v>19024342527</v>
      </c>
      <c r="BC59" s="38">
        <f t="shared" si="13"/>
        <v>0.82690024121980887</v>
      </c>
      <c r="BD59" s="5">
        <v>25159411000</v>
      </c>
      <c r="BE59" s="6">
        <v>23886425000</v>
      </c>
      <c r="BF59" s="6">
        <v>21807332126</v>
      </c>
      <c r="BG59" s="38">
        <f t="shared" si="129"/>
        <v>0.91295922792967132</v>
      </c>
      <c r="BH59" s="6">
        <v>18909113804</v>
      </c>
      <c r="BI59" s="38">
        <f t="shared" si="15"/>
        <v>0.79162594670403796</v>
      </c>
      <c r="BJ59" s="5">
        <v>25682036000</v>
      </c>
      <c r="BK59" s="6">
        <v>25682036000</v>
      </c>
      <c r="BL59" s="6">
        <v>22586166518</v>
      </c>
      <c r="BM59" s="38">
        <f t="shared" si="130"/>
        <v>0.87945389212911318</v>
      </c>
      <c r="BN59" s="6">
        <v>19331880069</v>
      </c>
      <c r="BO59" s="38">
        <f t="shared" si="17"/>
        <v>0.75273938830239162</v>
      </c>
      <c r="BP59" s="5">
        <v>27110004000</v>
      </c>
      <c r="BQ59" s="6">
        <v>25898004000</v>
      </c>
      <c r="BR59" s="6">
        <v>23987047869</v>
      </c>
      <c r="BS59" s="38">
        <f t="shared" si="131"/>
        <v>0.92621222349799626</v>
      </c>
      <c r="BT59" s="6">
        <v>21102774323</v>
      </c>
      <c r="BU59" s="38">
        <f t="shared" si="19"/>
        <v>0.81484172768681329</v>
      </c>
      <c r="BV59" s="5">
        <v>27710562000</v>
      </c>
      <c r="BW59" s="6">
        <v>27538562000</v>
      </c>
      <c r="BX59" s="6">
        <v>26157274833</v>
      </c>
      <c r="BY59" s="38">
        <f t="shared" si="132"/>
        <v>0.94984171043498933</v>
      </c>
      <c r="BZ59" s="6">
        <v>22641765166</v>
      </c>
      <c r="CA59" s="38">
        <f t="shared" si="21"/>
        <v>0.82218400387064505</v>
      </c>
      <c r="CB59" s="5">
        <v>29254299000</v>
      </c>
      <c r="CC59" s="6">
        <v>29254299000</v>
      </c>
      <c r="CD59" s="6">
        <v>26417004242</v>
      </c>
      <c r="CE59" s="38">
        <f t="shared" si="95"/>
        <v>0.90301272445461778</v>
      </c>
      <c r="CF59" s="6">
        <v>21972138043</v>
      </c>
      <c r="CG59" s="7">
        <f t="shared" si="23"/>
        <v>0.75107381800534678</v>
      </c>
      <c r="CH59" s="5">
        <v>28662345000</v>
      </c>
      <c r="CI59" s="6">
        <v>28662345000</v>
      </c>
      <c r="CJ59" s="6">
        <v>27408720263</v>
      </c>
      <c r="CK59" s="38">
        <f t="shared" si="105"/>
        <v>0.95626231081232194</v>
      </c>
      <c r="CL59" s="6">
        <v>24432153727</v>
      </c>
      <c r="CM59" s="7">
        <f t="shared" si="25"/>
        <v>0.85241293854358391</v>
      </c>
      <c r="CN59" s="5">
        <v>28826780000</v>
      </c>
      <c r="CO59" s="6">
        <v>29250923113</v>
      </c>
      <c r="CP59" s="6">
        <v>28964675832</v>
      </c>
      <c r="CQ59" s="38">
        <f t="shared" si="106"/>
        <v>0.99021407700898223</v>
      </c>
      <c r="CR59" s="6">
        <v>28219213762</v>
      </c>
      <c r="CS59" s="7">
        <f t="shared" si="27"/>
        <v>0.96472899856820327</v>
      </c>
      <c r="CT59" s="5">
        <v>31517336000</v>
      </c>
      <c r="CU59" s="6">
        <v>23854743187</v>
      </c>
      <c r="CV59" s="7">
        <f t="shared" si="107"/>
        <v>0.75687688791336938</v>
      </c>
      <c r="CW59" s="5">
        <v>31517336000</v>
      </c>
      <c r="CX59" s="6">
        <v>25787719465</v>
      </c>
      <c r="CY59" s="7">
        <f t="shared" si="108"/>
        <v>0.81820746096687869</v>
      </c>
      <c r="CZ59" s="5">
        <v>34103705000</v>
      </c>
      <c r="DA59" s="6">
        <v>27547241205</v>
      </c>
      <c r="DB59" s="7">
        <f t="shared" si="109"/>
        <v>0.80774922270175631</v>
      </c>
      <c r="DC59" s="5">
        <v>31517336000</v>
      </c>
      <c r="DD59" s="6">
        <v>34103705000</v>
      </c>
      <c r="DE59" s="6">
        <v>32783569296</v>
      </c>
      <c r="DF59" s="38">
        <f t="shared" si="110"/>
        <v>0.96129054881280496</v>
      </c>
      <c r="DG59" s="6">
        <v>31515993593</v>
      </c>
      <c r="DH59" s="7">
        <f t="shared" si="32"/>
        <v>0.92412227917758494</v>
      </c>
      <c r="DI59" s="41">
        <v>38071000000</v>
      </c>
      <c r="DJ59" s="82">
        <f t="shared" si="33"/>
        <v>0</v>
      </c>
      <c r="DK59" s="81">
        <v>38071000000</v>
      </c>
      <c r="DL59" s="6">
        <v>38071000000</v>
      </c>
      <c r="DM59" s="6">
        <v>38071000000</v>
      </c>
      <c r="DN59" s="6">
        <v>3202451469</v>
      </c>
      <c r="DO59" s="38">
        <v>8.4117871056709828E-2</v>
      </c>
      <c r="DP59" s="6">
        <v>1378313526</v>
      </c>
      <c r="DQ59" s="7">
        <f t="shared" si="34"/>
        <v>3.620376470279215E-2</v>
      </c>
      <c r="DR59" s="6">
        <v>38071000000</v>
      </c>
      <c r="DS59" s="6">
        <v>38071000000</v>
      </c>
      <c r="DT59" s="6">
        <v>6977843723</v>
      </c>
      <c r="DU59" s="38">
        <f t="shared" si="35"/>
        <v>0.18328501281815554</v>
      </c>
      <c r="DV59" s="6">
        <v>3267872052</v>
      </c>
      <c r="DW59" s="7">
        <f t="shared" si="36"/>
        <v>8.5836254682041452E-2</v>
      </c>
      <c r="DX59" s="6">
        <v>38071000000</v>
      </c>
      <c r="DY59" s="6">
        <v>38071000000</v>
      </c>
      <c r="DZ59" s="6">
        <v>8582687133</v>
      </c>
      <c r="EA59" s="38">
        <f t="shared" si="37"/>
        <v>0.22543897278768615</v>
      </c>
      <c r="EB59" s="6">
        <v>5322583535</v>
      </c>
      <c r="EC59" s="7">
        <f t="shared" si="111"/>
        <v>0.13980676985106774</v>
      </c>
      <c r="ED59" s="6">
        <v>38071000000</v>
      </c>
      <c r="EE59" s="6">
        <v>38071000000</v>
      </c>
      <c r="EF59" s="6">
        <v>11301935621</v>
      </c>
      <c r="EG59" s="38">
        <f t="shared" si="112"/>
        <v>0.29686469021039635</v>
      </c>
      <c r="EH59" s="6">
        <v>7484132054</v>
      </c>
      <c r="EI59" s="7">
        <f t="shared" si="113"/>
        <v>0.19658354269654069</v>
      </c>
      <c r="EJ59" s="6">
        <v>38071000000</v>
      </c>
      <c r="EK59" s="6">
        <v>37682158676</v>
      </c>
      <c r="EL59" s="6">
        <v>14795948276</v>
      </c>
      <c r="EM59" s="38">
        <f t="shared" si="114"/>
        <v>0.39265129164226015</v>
      </c>
      <c r="EN59" s="6">
        <v>10039043491</v>
      </c>
      <c r="EO59" s="7">
        <f t="shared" si="115"/>
        <v>0.26641370462127822</v>
      </c>
      <c r="EP59" s="6">
        <v>38071000000</v>
      </c>
      <c r="EQ59" s="6">
        <v>37682158676</v>
      </c>
      <c r="ER59" s="6">
        <v>18893105682</v>
      </c>
      <c r="ES59" s="38">
        <f t="shared" si="116"/>
        <v>0.50138066251584301</v>
      </c>
      <c r="ET59" s="6">
        <v>13502941913</v>
      </c>
      <c r="EU59" s="7">
        <f t="shared" si="117"/>
        <v>0.35833780195825427</v>
      </c>
      <c r="EV59" s="340">
        <v>38071000000</v>
      </c>
      <c r="EW59" s="340">
        <v>37682158676</v>
      </c>
      <c r="EX59" s="340">
        <v>20793521115</v>
      </c>
      <c r="EY59" s="38">
        <f t="shared" si="118"/>
        <v>0.55181342697979563</v>
      </c>
      <c r="EZ59" s="340">
        <v>15884364937</v>
      </c>
      <c r="FA59" s="7">
        <f t="shared" si="119"/>
        <v>0.42153542936797966</v>
      </c>
      <c r="FB59" s="340">
        <v>38071000000</v>
      </c>
      <c r="FC59" s="340">
        <v>37682158676</v>
      </c>
      <c r="FD59" s="340">
        <v>22579059676</v>
      </c>
      <c r="FE59" s="38">
        <f t="shared" si="120"/>
        <v>0.59919761683878114</v>
      </c>
      <c r="FF59" s="340">
        <v>18561698031</v>
      </c>
      <c r="FG59" s="7">
        <f t="shared" si="121"/>
        <v>0.4925858465433951</v>
      </c>
      <c r="FH59" s="340">
        <v>38071000000</v>
      </c>
      <c r="FI59" s="340">
        <v>37682158676</v>
      </c>
      <c r="FJ59" s="340">
        <v>25012569363</v>
      </c>
      <c r="FK59" s="38">
        <v>0.66377750749536168</v>
      </c>
      <c r="FL59" s="340">
        <v>20938094986</v>
      </c>
      <c r="FM59" s="7">
        <v>0.55565009335135573</v>
      </c>
      <c r="FN59" s="41">
        <v>39580822000</v>
      </c>
      <c r="FO59" s="81"/>
      <c r="FP59" s="387">
        <v>39580822000</v>
      </c>
      <c r="FQ59" s="340">
        <v>38071000000</v>
      </c>
      <c r="FR59" s="340">
        <v>37682158676</v>
      </c>
      <c r="FS59" s="340">
        <v>26819023597</v>
      </c>
      <c r="FT59" s="38">
        <v>0.71171675241846488</v>
      </c>
      <c r="FU59" s="340">
        <v>23273679566</v>
      </c>
      <c r="FV59" s="7">
        <v>0.61763127123667549</v>
      </c>
      <c r="FW59" s="340">
        <v>38071000000</v>
      </c>
      <c r="FX59" s="340">
        <v>37682158676</v>
      </c>
      <c r="FY59" s="340">
        <v>29130794739</v>
      </c>
      <c r="FZ59" s="38">
        <v>0.77306597505396057</v>
      </c>
      <c r="GA59" s="340">
        <v>25672412781</v>
      </c>
      <c r="GB59" s="7">
        <v>0.68128827230248135</v>
      </c>
      <c r="GC59" s="340">
        <v>38071000000</v>
      </c>
      <c r="GD59" s="340">
        <v>37682158676</v>
      </c>
      <c r="GE59" s="340">
        <v>34075367101</v>
      </c>
      <c r="GF59" s="38">
        <v>0.90428383877866347</v>
      </c>
      <c r="GG59" s="340">
        <v>32979337829</v>
      </c>
      <c r="GH59" s="7">
        <v>0.87519767942606597</v>
      </c>
      <c r="GI59" s="340">
        <v>39580822000</v>
      </c>
      <c r="GJ59" s="340">
        <v>39580822000</v>
      </c>
      <c r="GK59" s="340">
        <v>6519135101</v>
      </c>
      <c r="GL59" s="38">
        <v>0.16470438893361034</v>
      </c>
      <c r="GM59" s="340">
        <v>1102293749</v>
      </c>
      <c r="GN59" s="7">
        <v>2.7849187897108354E-2</v>
      </c>
      <c r="GO59" s="340">
        <v>39580822000</v>
      </c>
      <c r="GP59" s="340">
        <v>39580822000</v>
      </c>
      <c r="GQ59" s="340">
        <v>10885564802</v>
      </c>
      <c r="GR59" s="38">
        <f t="shared" si="49"/>
        <v>0.27502119086864846</v>
      </c>
      <c r="GS59" s="340">
        <v>2897031838</v>
      </c>
      <c r="GT59" s="7">
        <v>2.7849187897108354E-2</v>
      </c>
      <c r="GU59" s="340">
        <v>39580822000</v>
      </c>
      <c r="GV59" s="340">
        <v>39580822000</v>
      </c>
      <c r="GW59" s="340">
        <v>12777928414</v>
      </c>
      <c r="GX59" s="38">
        <v>0.32283130486779682</v>
      </c>
      <c r="GY59" s="340">
        <v>4976068996</v>
      </c>
      <c r="GZ59" s="7">
        <v>0.12571919289599393</v>
      </c>
      <c r="HA59" s="340">
        <v>39580822000</v>
      </c>
      <c r="HB59" s="340">
        <v>39580822000</v>
      </c>
      <c r="HC59" s="340">
        <v>14569127681</v>
      </c>
      <c r="HD59" s="38">
        <v>0.3680855258892804</v>
      </c>
      <c r="HE59" s="340">
        <v>7106660894</v>
      </c>
      <c r="HF59" s="7">
        <v>0.17954808755614018</v>
      </c>
      <c r="HG59" s="340">
        <v>39580822000</v>
      </c>
      <c r="HH59" s="340">
        <v>39580822000</v>
      </c>
      <c r="HI59" s="340">
        <v>16447792906</v>
      </c>
      <c r="HJ59" s="38">
        <v>0.41554955341756167</v>
      </c>
      <c r="HK59" s="340">
        <v>9672184213</v>
      </c>
      <c r="HL59" s="7">
        <v>0.24436542053118554</v>
      </c>
      <c r="HM59" s="340">
        <v>39580822000</v>
      </c>
      <c r="HN59" s="340">
        <v>39580822000</v>
      </c>
      <c r="HO59" s="340">
        <v>20289394507</v>
      </c>
      <c r="HP59" s="38">
        <v>0.51260669894627253</v>
      </c>
      <c r="HQ59" s="340">
        <v>13414445030</v>
      </c>
      <c r="HR59" s="7">
        <v>0.33891274491469631</v>
      </c>
      <c r="HS59" s="15">
        <f t="shared" si="0"/>
        <v>0</v>
      </c>
      <c r="HT59" s="15">
        <f t="shared" si="50"/>
        <v>0</v>
      </c>
    </row>
    <row r="60" spans="1:228" ht="14.25" customHeight="1" x14ac:dyDescent="0.35">
      <c r="A60" s="9" t="s">
        <v>78</v>
      </c>
      <c r="B60" s="26"/>
      <c r="C60" s="53"/>
      <c r="D60" s="27"/>
      <c r="E60" s="26"/>
      <c r="F60" s="53"/>
      <c r="G60" s="27"/>
      <c r="H60" s="26"/>
      <c r="I60" s="53"/>
      <c r="J60" s="27"/>
      <c r="K60" s="26"/>
      <c r="L60" s="53"/>
      <c r="M60" s="27"/>
      <c r="N60" s="26"/>
      <c r="O60" s="53"/>
      <c r="P60" s="27"/>
      <c r="Q60" s="26">
        <v>138633916511</v>
      </c>
      <c r="R60" s="53">
        <v>135957810523.75</v>
      </c>
      <c r="S60" s="27">
        <v>0.98069659968787171</v>
      </c>
      <c r="T60" s="26">
        <v>188701792000</v>
      </c>
      <c r="U60" s="53">
        <v>187402187611.47998</v>
      </c>
      <c r="V60" s="27">
        <v>0.99311291973040716</v>
      </c>
      <c r="W60" s="26">
        <v>71234415759</v>
      </c>
      <c r="X60" s="53">
        <v>69175015492.449997</v>
      </c>
      <c r="Y60" s="27">
        <v>0.97108981319482768</v>
      </c>
      <c r="Z60" s="26">
        <v>76131260000</v>
      </c>
      <c r="AA60" s="53">
        <v>74817610819</v>
      </c>
      <c r="AB60" s="27">
        <v>0.98274494365389464</v>
      </c>
      <c r="AC60" s="26">
        <v>53456725052</v>
      </c>
      <c r="AD60" s="53">
        <v>52278003322</v>
      </c>
      <c r="AE60" s="27">
        <v>0.97794998236698194</v>
      </c>
      <c r="AF60" s="26">
        <v>53852377000</v>
      </c>
      <c r="AG60" s="6">
        <v>51057140663</v>
      </c>
      <c r="AH60" s="6">
        <v>46641637635</v>
      </c>
      <c r="AI60" s="38">
        <f t="shared" si="125"/>
        <v>0.91351840368139103</v>
      </c>
      <c r="AJ60" s="6">
        <v>33333387491</v>
      </c>
      <c r="AK60" s="38">
        <f t="shared" si="7"/>
        <v>0.65286436056055874</v>
      </c>
      <c r="AL60" s="5">
        <v>70258274000</v>
      </c>
      <c r="AM60" s="6">
        <v>62646290878</v>
      </c>
      <c r="AN60" s="6">
        <v>57060943555</v>
      </c>
      <c r="AO60" s="38">
        <f t="shared" si="126"/>
        <v>0.9108431282248276</v>
      </c>
      <c r="AP60" s="6">
        <v>35639438102</v>
      </c>
      <c r="AQ60" s="38">
        <f t="shared" si="9"/>
        <v>0.56889941291824808</v>
      </c>
      <c r="AR60" s="5">
        <v>100902218000</v>
      </c>
      <c r="AS60" s="6">
        <v>50715018000</v>
      </c>
      <c r="AT60" s="6">
        <v>47232523517</v>
      </c>
      <c r="AU60" s="38">
        <f t="shared" si="127"/>
        <v>0.93133208622739716</v>
      </c>
      <c r="AV60" s="6">
        <v>32740553590</v>
      </c>
      <c r="AW60" s="38">
        <f t="shared" si="11"/>
        <v>0.64557905884998401</v>
      </c>
      <c r="AX60" s="5">
        <v>79239710000</v>
      </c>
      <c r="AY60" s="6">
        <v>76173769372</v>
      </c>
      <c r="AZ60" s="6">
        <v>60125064129</v>
      </c>
      <c r="BA60" s="38">
        <f t="shared" si="128"/>
        <v>0.78931454521273581</v>
      </c>
      <c r="BB60" s="6">
        <v>46134070645</v>
      </c>
      <c r="BC60" s="38">
        <f t="shared" si="13"/>
        <v>0.60564248067731818</v>
      </c>
      <c r="BD60" s="5">
        <v>84541343000</v>
      </c>
      <c r="BE60" s="6">
        <v>84541343000</v>
      </c>
      <c r="BF60" s="6">
        <v>59294478610</v>
      </c>
      <c r="BG60" s="38">
        <f t="shared" si="129"/>
        <v>0.70136665098873574</v>
      </c>
      <c r="BH60" s="6">
        <v>29020903435</v>
      </c>
      <c r="BI60" s="38">
        <f t="shared" si="15"/>
        <v>0.34327469147254969</v>
      </c>
      <c r="BJ60" s="5">
        <v>118781796000</v>
      </c>
      <c r="BK60" s="6">
        <v>117698916000</v>
      </c>
      <c r="BL60" s="6">
        <v>100124468053</v>
      </c>
      <c r="BM60" s="38">
        <f t="shared" si="130"/>
        <v>0.8506830092895673</v>
      </c>
      <c r="BN60" s="6">
        <v>39260836240</v>
      </c>
      <c r="BO60" s="38">
        <f t="shared" si="17"/>
        <v>0.33357007502091185</v>
      </c>
      <c r="BP60" s="5">
        <v>138867663000</v>
      </c>
      <c r="BQ60" s="6">
        <v>116702663000</v>
      </c>
      <c r="BR60" s="6">
        <v>106038907698</v>
      </c>
      <c r="BS60" s="38">
        <f t="shared" si="131"/>
        <v>0.90862457609900471</v>
      </c>
      <c r="BT60" s="6">
        <v>55613982709</v>
      </c>
      <c r="BU60" s="38">
        <f t="shared" si="19"/>
        <v>0.47654424740076412</v>
      </c>
      <c r="BV60" s="5">
        <v>342692487000</v>
      </c>
      <c r="BW60" s="6">
        <v>340756487000</v>
      </c>
      <c r="BX60" s="6">
        <v>327182271990</v>
      </c>
      <c r="BY60" s="38">
        <f t="shared" si="132"/>
        <v>0.96016447073537292</v>
      </c>
      <c r="BZ60" s="6">
        <v>293169286753</v>
      </c>
      <c r="CA60" s="38">
        <f t="shared" si="21"/>
        <v>0.8603483658786516</v>
      </c>
      <c r="CB60" s="5">
        <v>89592951000</v>
      </c>
      <c r="CC60" s="6">
        <v>80161044692</v>
      </c>
      <c r="CD60" s="6">
        <v>74887968184</v>
      </c>
      <c r="CE60" s="38">
        <f t="shared" si="95"/>
        <v>0.93421896473205213</v>
      </c>
      <c r="CF60" s="6">
        <v>43796805248</v>
      </c>
      <c r="CG60" s="7">
        <f t="shared" si="23"/>
        <v>0.54636021045233307</v>
      </c>
      <c r="CH60" s="5">
        <v>142714813000</v>
      </c>
      <c r="CI60" s="6">
        <v>142542813000</v>
      </c>
      <c r="CJ60" s="6">
        <v>124536338198</v>
      </c>
      <c r="CK60" s="38">
        <f t="shared" si="105"/>
        <v>0.87367672614963754</v>
      </c>
      <c r="CL60" s="6">
        <v>96195644889</v>
      </c>
      <c r="CM60" s="7">
        <f t="shared" si="25"/>
        <v>0.6748544024383748</v>
      </c>
      <c r="CN60" s="5">
        <v>161884857000</v>
      </c>
      <c r="CO60" s="6">
        <v>174457253505</v>
      </c>
      <c r="CP60" s="6">
        <v>170579107859</v>
      </c>
      <c r="CQ60" s="38">
        <f t="shared" si="106"/>
        <v>0.97777022412032388</v>
      </c>
      <c r="CR60" s="6">
        <v>131665499153</v>
      </c>
      <c r="CS60" s="7">
        <f t="shared" si="27"/>
        <v>0.75471496029958096</v>
      </c>
      <c r="CT60" s="5">
        <v>178412484000</v>
      </c>
      <c r="CU60" s="6">
        <v>144620758950</v>
      </c>
      <c r="CV60" s="7">
        <f t="shared" si="107"/>
        <v>0.81059775475128748</v>
      </c>
      <c r="CW60" s="5">
        <v>178412484000</v>
      </c>
      <c r="CX60" s="6">
        <v>147484358531</v>
      </c>
      <c r="CY60" s="7">
        <f t="shared" si="108"/>
        <v>0.82664819873815554</v>
      </c>
      <c r="CZ60" s="5">
        <v>178412484000</v>
      </c>
      <c r="DA60" s="6">
        <v>149823941775</v>
      </c>
      <c r="DB60" s="7">
        <f t="shared" si="109"/>
        <v>0.83976153695051969</v>
      </c>
      <c r="DC60" s="5">
        <v>178412484000</v>
      </c>
      <c r="DD60" s="6">
        <v>177648824664</v>
      </c>
      <c r="DE60" s="6">
        <v>166046163578</v>
      </c>
      <c r="DF60" s="38">
        <f t="shared" si="110"/>
        <v>0.93468765634703777</v>
      </c>
      <c r="DG60" s="6">
        <v>118803568588</v>
      </c>
      <c r="DH60" s="7">
        <f t="shared" si="32"/>
        <v>0.66875516239807231</v>
      </c>
      <c r="DI60" s="41">
        <v>151968606000</v>
      </c>
      <c r="DJ60" s="82">
        <f t="shared" si="33"/>
        <v>0</v>
      </c>
      <c r="DK60" s="81">
        <v>151968606000</v>
      </c>
      <c r="DL60" s="6">
        <v>151968606000</v>
      </c>
      <c r="DM60" s="6">
        <v>151968606000</v>
      </c>
      <c r="DN60" s="6">
        <v>10090807254</v>
      </c>
      <c r="DO60" s="38">
        <v>6.6400604174785938E-2</v>
      </c>
      <c r="DP60" s="6">
        <v>1519138</v>
      </c>
      <c r="DQ60" s="7">
        <f t="shared" si="34"/>
        <v>9.9963935972407362E-6</v>
      </c>
      <c r="DR60" s="6">
        <v>151968606000</v>
      </c>
      <c r="DS60" s="6">
        <v>151968606000</v>
      </c>
      <c r="DT60" s="6">
        <v>21488649125</v>
      </c>
      <c r="DU60" s="38">
        <f t="shared" si="35"/>
        <v>0.1414018966851614</v>
      </c>
      <c r="DV60" s="6">
        <v>616953831</v>
      </c>
      <c r="DW60" s="7">
        <f t="shared" si="36"/>
        <v>4.059745280548273E-3</v>
      </c>
      <c r="DX60" s="6">
        <v>151968606000</v>
      </c>
      <c r="DY60" s="6">
        <v>151968606000</v>
      </c>
      <c r="DZ60" s="6">
        <v>28751515505</v>
      </c>
      <c r="EA60" s="38">
        <f t="shared" si="37"/>
        <v>0.18919378325415448</v>
      </c>
      <c r="EB60" s="6">
        <v>4101342491</v>
      </c>
      <c r="EC60" s="7">
        <f t="shared" si="111"/>
        <v>2.6988090494164303E-2</v>
      </c>
      <c r="ED60" s="6">
        <v>151968606000</v>
      </c>
      <c r="EE60" s="6">
        <v>151968606000</v>
      </c>
      <c r="EF60" s="6">
        <v>37252759497</v>
      </c>
      <c r="EG60" s="38">
        <f t="shared" si="112"/>
        <v>0.24513457402511146</v>
      </c>
      <c r="EH60" s="6">
        <v>9729500764</v>
      </c>
      <c r="EI60" s="7">
        <f t="shared" si="113"/>
        <v>6.4023096744073582E-2</v>
      </c>
      <c r="EJ60" s="6">
        <v>151968606000</v>
      </c>
      <c r="EK60" s="6">
        <v>151968606000</v>
      </c>
      <c r="EL60" s="6">
        <v>64179509971</v>
      </c>
      <c r="EM60" s="38">
        <f t="shared" si="114"/>
        <v>0.42232084415514082</v>
      </c>
      <c r="EN60" s="6">
        <v>16570401348</v>
      </c>
      <c r="EO60" s="7">
        <f t="shared" si="115"/>
        <v>0.10903831905913515</v>
      </c>
      <c r="EP60" s="6">
        <v>151968606000</v>
      </c>
      <c r="EQ60" s="6">
        <v>151968606000</v>
      </c>
      <c r="ER60" s="6">
        <v>64179509971</v>
      </c>
      <c r="ES60" s="38">
        <f t="shared" si="116"/>
        <v>0.42232084415514082</v>
      </c>
      <c r="ET60" s="6">
        <v>23653086685</v>
      </c>
      <c r="EU60" s="7">
        <f t="shared" si="117"/>
        <v>0.15564455914664374</v>
      </c>
      <c r="EV60" s="340">
        <v>151968606000</v>
      </c>
      <c r="EW60" s="340">
        <v>151968606000</v>
      </c>
      <c r="EX60" s="340">
        <v>66821235706</v>
      </c>
      <c r="EY60" s="38">
        <f t="shared" si="118"/>
        <v>0.4397042090785514</v>
      </c>
      <c r="EZ60" s="340">
        <v>33755774374</v>
      </c>
      <c r="FA60" s="7">
        <f t="shared" si="119"/>
        <v>0.22212334022462507</v>
      </c>
      <c r="FB60" s="340">
        <v>151968606000</v>
      </c>
      <c r="FC60" s="340">
        <v>151968606000</v>
      </c>
      <c r="FD60" s="340">
        <v>77736422834</v>
      </c>
      <c r="FE60" s="38">
        <f t="shared" si="120"/>
        <v>0.51152948546491239</v>
      </c>
      <c r="FF60" s="340">
        <v>42397378663</v>
      </c>
      <c r="FG60" s="7">
        <f t="shared" si="121"/>
        <v>0.27898774476486282</v>
      </c>
      <c r="FH60" s="340">
        <v>151968606000</v>
      </c>
      <c r="FI60" s="340">
        <v>146153715106</v>
      </c>
      <c r="FJ60" s="340">
        <v>86610216542</v>
      </c>
      <c r="FK60" s="38">
        <v>0.5925967497930843</v>
      </c>
      <c r="FL60" s="340">
        <v>49257425056</v>
      </c>
      <c r="FM60" s="7">
        <v>0.33702478941623465</v>
      </c>
      <c r="FN60" s="41">
        <v>199518678000</v>
      </c>
      <c r="FO60" s="81"/>
      <c r="FP60" s="387">
        <v>199518678000</v>
      </c>
      <c r="FQ60" s="340">
        <v>151968606000</v>
      </c>
      <c r="FR60" s="340">
        <v>146153715106</v>
      </c>
      <c r="FS60" s="340">
        <v>93449508271</v>
      </c>
      <c r="FT60" s="38">
        <v>0.63939194568693958</v>
      </c>
      <c r="FU60" s="340">
        <v>58809989595</v>
      </c>
      <c r="FV60" s="7">
        <v>0.40238450012951943</v>
      </c>
      <c r="FW60" s="340">
        <v>151968606000</v>
      </c>
      <c r="FX60" s="340">
        <v>146153715106</v>
      </c>
      <c r="FY60" s="340">
        <v>101887900991</v>
      </c>
      <c r="FZ60" s="38">
        <v>0.69712836869801353</v>
      </c>
      <c r="GA60" s="340">
        <v>67986839050</v>
      </c>
      <c r="GB60" s="7">
        <v>0.46517352638413334</v>
      </c>
      <c r="GC60" s="340">
        <v>151968606000</v>
      </c>
      <c r="GD60" s="340">
        <v>130590975435</v>
      </c>
      <c r="GE60" s="340">
        <v>116252877533</v>
      </c>
      <c r="GF60" s="38">
        <v>0.89020605861745317</v>
      </c>
      <c r="GG60" s="340">
        <v>89353747268</v>
      </c>
      <c r="GH60" s="7">
        <v>0.68422604985039481</v>
      </c>
      <c r="GI60" s="340">
        <v>199518678000</v>
      </c>
      <c r="GJ60" s="340">
        <v>199518678000</v>
      </c>
      <c r="GK60" s="340">
        <v>40841187514</v>
      </c>
      <c r="GL60" s="38">
        <v>0.20469856718878218</v>
      </c>
      <c r="GM60" s="340">
        <v>0</v>
      </c>
      <c r="GN60" s="7">
        <v>0</v>
      </c>
      <c r="GO60" s="340">
        <v>199518678000</v>
      </c>
      <c r="GP60" s="340">
        <v>199518678000</v>
      </c>
      <c r="GQ60" s="340">
        <v>80729340535</v>
      </c>
      <c r="GR60" s="38">
        <f t="shared" si="49"/>
        <v>0.40462046633548765</v>
      </c>
      <c r="GS60" s="340">
        <v>91304539</v>
      </c>
      <c r="GT60" s="7">
        <v>0</v>
      </c>
      <c r="GU60" s="340">
        <v>199518678000</v>
      </c>
      <c r="GV60" s="340">
        <v>199518678000</v>
      </c>
      <c r="GW60" s="340">
        <v>92821444060</v>
      </c>
      <c r="GX60" s="38">
        <v>0.46522683986508773</v>
      </c>
      <c r="GY60" s="340">
        <v>2441132175</v>
      </c>
      <c r="GZ60" s="7">
        <v>1.2235106003458984E-2</v>
      </c>
      <c r="HA60" s="340">
        <v>199518678000</v>
      </c>
      <c r="HB60" s="340">
        <v>199518678000</v>
      </c>
      <c r="HC60" s="340">
        <v>98452264380</v>
      </c>
      <c r="HD60" s="38">
        <v>0.49344886086304163</v>
      </c>
      <c r="HE60" s="340">
        <v>7989453523</v>
      </c>
      <c r="HF60" s="7">
        <v>4.0043637032318349E-2</v>
      </c>
      <c r="HG60" s="340">
        <v>199518678000</v>
      </c>
      <c r="HH60" s="340">
        <v>199518678000</v>
      </c>
      <c r="HI60" s="340">
        <v>106009427147</v>
      </c>
      <c r="HJ60" s="38">
        <v>0.53132582979023146</v>
      </c>
      <c r="HK60" s="340">
        <v>19574825901</v>
      </c>
      <c r="HL60" s="7">
        <v>9.8110242595933803E-2</v>
      </c>
      <c r="HM60" s="340">
        <v>199518678000</v>
      </c>
      <c r="HN60" s="340">
        <v>199518678000</v>
      </c>
      <c r="HO60" s="340">
        <v>107926076016</v>
      </c>
      <c r="HP60" s="38">
        <v>0.54093219290476657</v>
      </c>
      <c r="HQ60" s="340">
        <v>27865581052</v>
      </c>
      <c r="HR60" s="7">
        <v>0.13966402209220732</v>
      </c>
      <c r="HS60" s="15">
        <f t="shared" si="0"/>
        <v>0</v>
      </c>
      <c r="HT60" s="15">
        <f t="shared" si="50"/>
        <v>0</v>
      </c>
    </row>
    <row r="61" spans="1:228" ht="14.25" customHeight="1" x14ac:dyDescent="0.35">
      <c r="A61" s="8" t="s">
        <v>42</v>
      </c>
      <c r="B61" s="32">
        <f>+B62+B63</f>
        <v>8212286986</v>
      </c>
      <c r="C61" s="31">
        <f>+C62+C63</f>
        <v>8127283303.25</v>
      </c>
      <c r="D61" s="62">
        <f t="shared" ref="D61" si="133">+C61/B61</f>
        <v>0.98964920698766234</v>
      </c>
      <c r="E61" s="32">
        <f>+E62+E63</f>
        <v>10498958586</v>
      </c>
      <c r="F61" s="31">
        <f>+F62+F63</f>
        <v>10309900181.51</v>
      </c>
      <c r="G61" s="62">
        <f t="shared" ref="G61" si="134">+F61/E61</f>
        <v>0.98199265165765082</v>
      </c>
      <c r="H61" s="32">
        <v>10416305759</v>
      </c>
      <c r="I61" s="31">
        <v>10072766889.119999</v>
      </c>
      <c r="J61" s="62">
        <f t="shared" si="3"/>
        <v>0.9670191257986861</v>
      </c>
      <c r="K61" s="32">
        <v>9552930330</v>
      </c>
      <c r="L61" s="31">
        <v>9345327398.5599995</v>
      </c>
      <c r="M61" s="62">
        <f t="shared" si="4"/>
        <v>0.97826814136935081</v>
      </c>
      <c r="N61" s="32">
        <v>15795802224</v>
      </c>
      <c r="O61" s="31">
        <v>10077773714.91</v>
      </c>
      <c r="P61" s="62">
        <f t="shared" si="5"/>
        <v>0.63800328542971507</v>
      </c>
      <c r="Q61" s="32">
        <v>18679194889</v>
      </c>
      <c r="R61" s="31">
        <v>17620905845.75</v>
      </c>
      <c r="S61" s="62">
        <v>0.943343969076889</v>
      </c>
      <c r="T61" s="32">
        <v>16093937243</v>
      </c>
      <c r="U61" s="31">
        <v>14841641441.440001</v>
      </c>
      <c r="V61" s="62">
        <v>0.92218835064087989</v>
      </c>
      <c r="W61" s="32">
        <v>17499170000</v>
      </c>
      <c r="X61" s="31">
        <v>16428035740.4</v>
      </c>
      <c r="Y61" s="62">
        <v>0.93878942489272343</v>
      </c>
      <c r="Z61" s="32">
        <v>16325452398</v>
      </c>
      <c r="AA61" s="31">
        <v>15387070007</v>
      </c>
      <c r="AB61" s="62">
        <v>0.94252028255492881</v>
      </c>
      <c r="AC61" s="32">
        <v>16788080265</v>
      </c>
      <c r="AD61" s="31">
        <v>15140350303</v>
      </c>
      <c r="AE61" s="62">
        <v>0.9018511982316878</v>
      </c>
      <c r="AF61" s="32">
        <v>17163655000</v>
      </c>
      <c r="AG61" s="1">
        <v>16812245862</v>
      </c>
      <c r="AH61" s="1">
        <v>15874391667</v>
      </c>
      <c r="AI61" s="122">
        <f t="shared" si="125"/>
        <v>0.94421600762336033</v>
      </c>
      <c r="AJ61" s="1">
        <v>13292133493</v>
      </c>
      <c r="AK61" s="122">
        <f t="shared" si="7"/>
        <v>0.79062212164310786</v>
      </c>
      <c r="AL61" s="3">
        <v>18023858000</v>
      </c>
      <c r="AM61" s="1">
        <v>18328096325</v>
      </c>
      <c r="AN61" s="1">
        <v>17883030106</v>
      </c>
      <c r="AO61" s="122">
        <f t="shared" si="126"/>
        <v>0.9757167241426532</v>
      </c>
      <c r="AP61" s="1">
        <v>15883589714</v>
      </c>
      <c r="AQ61" s="122">
        <f t="shared" si="9"/>
        <v>0.86662517657845184</v>
      </c>
      <c r="AR61" s="3">
        <v>17457841000</v>
      </c>
      <c r="AS61" s="1">
        <v>17457841000</v>
      </c>
      <c r="AT61" s="1">
        <v>16848240610</v>
      </c>
      <c r="AU61" s="122">
        <f t="shared" si="127"/>
        <v>0.96508157051035115</v>
      </c>
      <c r="AV61" s="1">
        <v>14706640211</v>
      </c>
      <c r="AW61" s="122">
        <f t="shared" si="11"/>
        <v>0.84240887581688939</v>
      </c>
      <c r="AX61" s="3">
        <v>35678522000</v>
      </c>
      <c r="AY61" s="1">
        <v>35678522000</v>
      </c>
      <c r="AZ61" s="1">
        <v>34146739080</v>
      </c>
      <c r="BA61" s="122">
        <f t="shared" si="128"/>
        <v>0.9570670859067536</v>
      </c>
      <c r="BB61" s="1">
        <v>23784444865</v>
      </c>
      <c r="BC61" s="122">
        <f t="shared" si="13"/>
        <v>0.66663201084955259</v>
      </c>
      <c r="BD61" s="3">
        <v>25475747000</v>
      </c>
      <c r="BE61" s="1">
        <v>25475747000</v>
      </c>
      <c r="BF61" s="1">
        <v>24826583195</v>
      </c>
      <c r="BG61" s="122">
        <f t="shared" si="129"/>
        <v>0.97451836034484096</v>
      </c>
      <c r="BH61" s="1">
        <v>20997823538</v>
      </c>
      <c r="BI61" s="122">
        <f t="shared" si="15"/>
        <v>0.82422798193120694</v>
      </c>
      <c r="BJ61" s="3">
        <v>27703096000</v>
      </c>
      <c r="BK61" s="1">
        <v>33724096000</v>
      </c>
      <c r="BL61" s="1">
        <v>32814010402</v>
      </c>
      <c r="BM61" s="122">
        <f t="shared" si="130"/>
        <v>0.97301378818278772</v>
      </c>
      <c r="BN61" s="1">
        <v>28050762344</v>
      </c>
      <c r="BO61" s="122">
        <f t="shared" si="17"/>
        <v>0.8317721057370967</v>
      </c>
      <c r="BP61" s="3">
        <v>36618521000</v>
      </c>
      <c r="BQ61" s="1">
        <v>43618521000</v>
      </c>
      <c r="BR61" s="1">
        <v>42270827135</v>
      </c>
      <c r="BS61" s="122">
        <f t="shared" si="131"/>
        <v>0.969102715220445</v>
      </c>
      <c r="BT61" s="1">
        <v>36162854336</v>
      </c>
      <c r="BU61" s="122">
        <f t="shared" si="19"/>
        <v>0.82907108051646228</v>
      </c>
      <c r="BV61" s="3">
        <v>41264580000</v>
      </c>
      <c r="BW61" s="1">
        <v>41264580000</v>
      </c>
      <c r="BX61" s="1">
        <v>39653581925</v>
      </c>
      <c r="BY61" s="122">
        <f t="shared" si="132"/>
        <v>0.96095930032487908</v>
      </c>
      <c r="BZ61" s="1">
        <v>33269618297</v>
      </c>
      <c r="CA61" s="122">
        <f t="shared" si="21"/>
        <v>0.80625122797808679</v>
      </c>
      <c r="CB61" s="3">
        <v>37818211000</v>
      </c>
      <c r="CC61" s="1">
        <v>36215199064</v>
      </c>
      <c r="CD61" s="1">
        <v>35283100016</v>
      </c>
      <c r="CE61" s="122">
        <f t="shared" si="95"/>
        <v>0.97426221387454526</v>
      </c>
      <c r="CF61" s="1">
        <v>29994848120</v>
      </c>
      <c r="CG61" s="4">
        <f t="shared" si="23"/>
        <v>0.82823921710309223</v>
      </c>
      <c r="CH61" s="3">
        <v>36546050000</v>
      </c>
      <c r="CI61" s="1">
        <v>36382050000</v>
      </c>
      <c r="CJ61" s="1">
        <v>34825745179</v>
      </c>
      <c r="CK61" s="122">
        <f t="shared" si="105"/>
        <v>0.95722327848485722</v>
      </c>
      <c r="CL61" s="1">
        <v>31196128484</v>
      </c>
      <c r="CM61" s="4">
        <f t="shared" si="25"/>
        <v>0.85745933733805546</v>
      </c>
      <c r="CN61" s="3">
        <v>38865190000</v>
      </c>
      <c r="CO61" s="1">
        <v>39665190000</v>
      </c>
      <c r="CP61" s="1">
        <v>39491601074</v>
      </c>
      <c r="CQ61" s="122">
        <f t="shared" si="106"/>
        <v>0.9956236456701707</v>
      </c>
      <c r="CR61" s="1">
        <v>37696429239</v>
      </c>
      <c r="CS61" s="4">
        <f t="shared" si="27"/>
        <v>0.95036552803604368</v>
      </c>
      <c r="CT61" s="3">
        <v>37200397000</v>
      </c>
      <c r="CU61" s="1">
        <v>32146591477</v>
      </c>
      <c r="CV61" s="4">
        <f t="shared" si="107"/>
        <v>0.86414646265737438</v>
      </c>
      <c r="CW61" s="3">
        <v>37200397000</v>
      </c>
      <c r="CX61" s="1">
        <v>33025981916</v>
      </c>
      <c r="CY61" s="4">
        <f t="shared" si="108"/>
        <v>0.88778573830811536</v>
      </c>
      <c r="CZ61" s="3">
        <v>37670953000</v>
      </c>
      <c r="DA61" s="1">
        <v>34145099484</v>
      </c>
      <c r="DB61" s="4">
        <f t="shared" si="109"/>
        <v>0.90640392038927176</v>
      </c>
      <c r="DC61" s="3">
        <v>37200397000</v>
      </c>
      <c r="DD61" s="1">
        <v>37670953000</v>
      </c>
      <c r="DE61" s="1">
        <v>37339930052</v>
      </c>
      <c r="DF61" s="122">
        <f t="shared" si="110"/>
        <v>0.9912127800961128</v>
      </c>
      <c r="DG61" s="1">
        <v>36112405670</v>
      </c>
      <c r="DH61" s="4">
        <f t="shared" si="32"/>
        <v>0.95862734531828808</v>
      </c>
      <c r="DI61" s="82">
        <v>42190713000</v>
      </c>
      <c r="DJ61" s="82">
        <f t="shared" si="33"/>
        <v>0</v>
      </c>
      <c r="DK61" s="82">
        <v>42190713000</v>
      </c>
      <c r="DL61" s="31">
        <v>42190713000</v>
      </c>
      <c r="DM61" s="31">
        <v>42190713000</v>
      </c>
      <c r="DN61" s="31">
        <v>6992983104</v>
      </c>
      <c r="DO61" s="417">
        <v>0.16574697621251389</v>
      </c>
      <c r="DP61" s="31">
        <v>674495565</v>
      </c>
      <c r="DQ61" s="62">
        <f t="shared" si="34"/>
        <v>1.5986825465594764E-2</v>
      </c>
      <c r="DR61" s="31">
        <v>42190713000</v>
      </c>
      <c r="DS61" s="31">
        <v>42190713000</v>
      </c>
      <c r="DT61" s="31">
        <v>9743489345</v>
      </c>
      <c r="DU61" s="417">
        <f t="shared" si="35"/>
        <v>0.23093919614489569</v>
      </c>
      <c r="DV61" s="31">
        <v>2119788523</v>
      </c>
      <c r="DW61" s="62">
        <f t="shared" si="36"/>
        <v>5.0243012555867446E-2</v>
      </c>
      <c r="DX61" s="31">
        <v>42190713000</v>
      </c>
      <c r="DY61" s="31">
        <v>42190713000</v>
      </c>
      <c r="DZ61" s="31">
        <v>12300605806</v>
      </c>
      <c r="EA61" s="417">
        <f t="shared" si="37"/>
        <v>0.29154771112780198</v>
      </c>
      <c r="EB61" s="31">
        <v>5049952392</v>
      </c>
      <c r="EC61" s="62">
        <f t="shared" si="111"/>
        <v>0.11969345936391262</v>
      </c>
      <c r="ED61" s="31">
        <v>42190713000</v>
      </c>
      <c r="EE61" s="31">
        <v>42190713000</v>
      </c>
      <c r="EF61" s="31">
        <v>14433381573</v>
      </c>
      <c r="EG61" s="417">
        <f t="shared" si="112"/>
        <v>0.34209854602362372</v>
      </c>
      <c r="EH61" s="31">
        <v>8400069257</v>
      </c>
      <c r="EI61" s="62">
        <f t="shared" si="113"/>
        <v>0.19909758948610326</v>
      </c>
      <c r="EJ61" s="31">
        <v>42190713000</v>
      </c>
      <c r="EK61" s="31">
        <v>42016656386</v>
      </c>
      <c r="EL61" s="31">
        <v>20015389414</v>
      </c>
      <c r="EM61" s="417">
        <f t="shared" si="114"/>
        <v>0.47636797250409368</v>
      </c>
      <c r="EN61" s="31">
        <v>11526672654</v>
      </c>
      <c r="EO61" s="62">
        <f t="shared" si="115"/>
        <v>0.27433579074228048</v>
      </c>
      <c r="EP61" s="31">
        <v>42190713000</v>
      </c>
      <c r="EQ61" s="31">
        <v>42016656386</v>
      </c>
      <c r="ER61" s="31">
        <v>21666974734</v>
      </c>
      <c r="ES61" s="417">
        <f t="shared" si="116"/>
        <v>0.51567584376417586</v>
      </c>
      <c r="ET61" s="31">
        <v>15125817476</v>
      </c>
      <c r="EU61" s="62">
        <f t="shared" si="117"/>
        <v>0.35999574399832396</v>
      </c>
      <c r="EV61" s="418">
        <v>42190713000</v>
      </c>
      <c r="EW61" s="418">
        <v>42016656386</v>
      </c>
      <c r="EX61" s="418">
        <v>25078366850</v>
      </c>
      <c r="EY61" s="417">
        <f t="shared" si="118"/>
        <v>0.59686726662895861</v>
      </c>
      <c r="EZ61" s="418">
        <v>18494479491</v>
      </c>
      <c r="FA61" s="62">
        <f t="shared" si="119"/>
        <v>0.44017018682053871</v>
      </c>
      <c r="FB61" s="418">
        <v>42190713000</v>
      </c>
      <c r="FC61" s="418">
        <v>42016656386</v>
      </c>
      <c r="FD61" s="418">
        <v>31167942817</v>
      </c>
      <c r="FE61" s="417">
        <f t="shared" si="120"/>
        <v>0.7417996932136941</v>
      </c>
      <c r="FF61" s="418">
        <v>21533469289</v>
      </c>
      <c r="FG61" s="62">
        <f t="shared" si="121"/>
        <v>0.51249840280425019</v>
      </c>
      <c r="FH61" s="418">
        <v>42190713000</v>
      </c>
      <c r="FI61" s="418">
        <v>41963199788</v>
      </c>
      <c r="FJ61" s="418">
        <v>33330812906</v>
      </c>
      <c r="FK61" s="417">
        <v>0.79428673395710503</v>
      </c>
      <c r="FL61" s="418">
        <v>24181976948</v>
      </c>
      <c r="FM61" s="62">
        <v>0.57626627783792583</v>
      </c>
      <c r="FN61" s="82">
        <v>50354570000</v>
      </c>
      <c r="FO61" s="82">
        <f>+FO62+FO63</f>
        <v>3000000000</v>
      </c>
      <c r="FP61" s="386">
        <f>+FP62+FP63</f>
        <v>53354570000</v>
      </c>
      <c r="FQ61" s="418">
        <v>42190713000</v>
      </c>
      <c r="FR61" s="418">
        <v>41963199788</v>
      </c>
      <c r="FS61" s="418">
        <v>34562376154</v>
      </c>
      <c r="FT61" s="417">
        <v>0.82363538358873256</v>
      </c>
      <c r="FU61" s="418">
        <v>28141832482</v>
      </c>
      <c r="FV61" s="62">
        <v>0.67063123460970142</v>
      </c>
      <c r="FW61" s="418">
        <v>42190713000</v>
      </c>
      <c r="FX61" s="418">
        <v>41963199788</v>
      </c>
      <c r="FY61" s="418">
        <v>36123000201</v>
      </c>
      <c r="FZ61" s="417">
        <v>0.86082568496909306</v>
      </c>
      <c r="GA61" s="418">
        <v>31030388077</v>
      </c>
      <c r="GB61" s="62">
        <v>0.73946668113411118</v>
      </c>
      <c r="GC61" s="339">
        <v>42190713000</v>
      </c>
      <c r="GD61" s="339">
        <v>41963199788</v>
      </c>
      <c r="GE61" s="339">
        <v>41508754173</v>
      </c>
      <c r="GF61" s="122">
        <v>0.98917037744271452</v>
      </c>
      <c r="GG61" s="339">
        <v>38168730843</v>
      </c>
      <c r="GH61" s="4">
        <v>0.90957627244419326</v>
      </c>
      <c r="GI61" s="339">
        <v>53354570000</v>
      </c>
      <c r="GJ61" s="339">
        <v>53354570000</v>
      </c>
      <c r="GK61" s="339">
        <v>19341894427</v>
      </c>
      <c r="GL61" s="122">
        <v>0.36251617109837075</v>
      </c>
      <c r="GM61" s="339">
        <v>717235868</v>
      </c>
      <c r="GN61" s="4">
        <v>1.3442819762205937E-2</v>
      </c>
      <c r="GO61" s="339">
        <v>53354570000</v>
      </c>
      <c r="GP61" s="339">
        <v>53354570000</v>
      </c>
      <c r="GQ61" s="339">
        <v>24064675625</v>
      </c>
      <c r="GR61" s="122">
        <f t="shared" si="49"/>
        <v>0.45103307223729849</v>
      </c>
      <c r="GS61" s="339">
        <v>2347502089</v>
      </c>
      <c r="GT61" s="4">
        <v>1.3442819762205937E-2</v>
      </c>
      <c r="GU61" s="339">
        <v>53354570000</v>
      </c>
      <c r="GV61" s="339">
        <v>53354570000</v>
      </c>
      <c r="GW61" s="339">
        <v>26917118892</v>
      </c>
      <c r="GX61" s="122">
        <v>0.50449509558412708</v>
      </c>
      <c r="GY61" s="339">
        <v>5301017534</v>
      </c>
      <c r="GZ61" s="4">
        <v>9.9354517035747825E-2</v>
      </c>
      <c r="HA61" s="339">
        <v>53354570000</v>
      </c>
      <c r="HB61" s="339">
        <v>53354570000</v>
      </c>
      <c r="HC61" s="339">
        <v>29378606640</v>
      </c>
      <c r="HD61" s="122">
        <v>0.55062962066792032</v>
      </c>
      <c r="HE61" s="339">
        <v>9253663167</v>
      </c>
      <c r="HF61" s="4">
        <v>0.17343712388648244</v>
      </c>
      <c r="HG61" s="339">
        <v>53354570000</v>
      </c>
      <c r="HH61" s="339">
        <v>53354570000</v>
      </c>
      <c r="HI61" s="339">
        <v>33207010835</v>
      </c>
      <c r="HJ61" s="122">
        <v>0.62238362777546519</v>
      </c>
      <c r="HK61" s="339">
        <v>12675262326</v>
      </c>
      <c r="HL61" s="4">
        <v>0.23756657257288363</v>
      </c>
      <c r="HM61" s="339">
        <v>53354570000</v>
      </c>
      <c r="HN61" s="339">
        <v>53354570000</v>
      </c>
      <c r="HO61" s="339">
        <v>35918997115</v>
      </c>
      <c r="HP61" s="122">
        <v>0.67321313085270862</v>
      </c>
      <c r="HQ61" s="339">
        <v>16969861067</v>
      </c>
      <c r="HR61" s="4">
        <v>0.3180582481875498</v>
      </c>
      <c r="HS61" s="15">
        <f t="shared" si="0"/>
        <v>0</v>
      </c>
      <c r="HT61" s="15">
        <f t="shared" si="50"/>
        <v>0</v>
      </c>
    </row>
    <row r="62" spans="1:228" ht="14.25" customHeight="1" x14ac:dyDescent="0.35">
      <c r="A62" s="9" t="s">
        <v>76</v>
      </c>
      <c r="B62" s="26">
        <v>4012286986</v>
      </c>
      <c r="C62" s="53">
        <v>3927386693.8700004</v>
      </c>
      <c r="D62" s="27">
        <f t="shared" si="1"/>
        <v>0.97883992535273756</v>
      </c>
      <c r="E62" s="26">
        <v>4282236943</v>
      </c>
      <c r="F62" s="53">
        <v>4093943587.21</v>
      </c>
      <c r="G62" s="27">
        <f t="shared" si="2"/>
        <v>0.95602920662813962</v>
      </c>
      <c r="H62" s="26">
        <v>4640305759</v>
      </c>
      <c r="I62" s="53">
        <v>4489273461.2799997</v>
      </c>
      <c r="J62" s="27">
        <f t="shared" si="3"/>
        <v>0.96745208062484478</v>
      </c>
      <c r="K62" s="26">
        <v>5079930330</v>
      </c>
      <c r="L62" s="53">
        <v>4886993803.5599995</v>
      </c>
      <c r="M62" s="27">
        <f t="shared" si="4"/>
        <v>0.96201984792968598</v>
      </c>
      <c r="N62" s="26">
        <v>5215515224</v>
      </c>
      <c r="O62" s="53">
        <v>5098503099.1300001</v>
      </c>
      <c r="P62" s="27">
        <f t="shared" si="5"/>
        <v>0.97756460870221407</v>
      </c>
      <c r="Q62" s="26">
        <v>5837023514</v>
      </c>
      <c r="R62" s="53">
        <v>5627398339.8900003</v>
      </c>
      <c r="S62" s="27">
        <v>0.96408697453295888</v>
      </c>
      <c r="T62" s="26">
        <v>6375674000</v>
      </c>
      <c r="U62" s="53">
        <v>6095892476</v>
      </c>
      <c r="V62" s="27">
        <v>0.95611734163321405</v>
      </c>
      <c r="W62" s="26">
        <v>6657074000</v>
      </c>
      <c r="X62" s="53">
        <v>6355662915</v>
      </c>
      <c r="Y62" s="27">
        <v>0.95472318844585469</v>
      </c>
      <c r="Z62" s="26">
        <v>7324878398</v>
      </c>
      <c r="AA62" s="53">
        <v>6798760385</v>
      </c>
      <c r="AB62" s="27">
        <v>0.9281738229069233</v>
      </c>
      <c r="AC62" s="26">
        <v>7166517000</v>
      </c>
      <c r="AD62" s="53">
        <v>6689087912</v>
      </c>
      <c r="AE62" s="27">
        <v>0.93338059645989813</v>
      </c>
      <c r="AF62" s="26">
        <v>7633090000</v>
      </c>
      <c r="AG62" s="6">
        <v>7571483446</v>
      </c>
      <c r="AH62" s="6">
        <v>7005740302</v>
      </c>
      <c r="AI62" s="38">
        <f t="shared" si="125"/>
        <v>0.92527974893759013</v>
      </c>
      <c r="AJ62" s="6">
        <v>6742292957</v>
      </c>
      <c r="AK62" s="38">
        <f t="shared" si="7"/>
        <v>0.89048506875649847</v>
      </c>
      <c r="AL62" s="5">
        <v>9523858000</v>
      </c>
      <c r="AM62" s="6">
        <v>9523858000</v>
      </c>
      <c r="AN62" s="6">
        <v>9106197234</v>
      </c>
      <c r="AO62" s="38">
        <f t="shared" si="126"/>
        <v>0.95614584278766024</v>
      </c>
      <c r="AP62" s="6">
        <v>8692878564</v>
      </c>
      <c r="AQ62" s="38">
        <f t="shared" si="9"/>
        <v>0.91274760333469906</v>
      </c>
      <c r="AR62" s="5">
        <v>8457841000</v>
      </c>
      <c r="AS62" s="6">
        <v>8457841000</v>
      </c>
      <c r="AT62" s="6">
        <v>8095014210</v>
      </c>
      <c r="AU62" s="38">
        <f t="shared" si="127"/>
        <v>0.95710172489645995</v>
      </c>
      <c r="AV62" s="6">
        <v>7742592121</v>
      </c>
      <c r="AW62" s="38">
        <f t="shared" si="11"/>
        <v>0.91543363383161258</v>
      </c>
      <c r="AX62" s="5">
        <v>9382522000</v>
      </c>
      <c r="AY62" s="6">
        <v>9382522000</v>
      </c>
      <c r="AZ62" s="6">
        <v>7903044200</v>
      </c>
      <c r="BA62" s="38">
        <f t="shared" si="128"/>
        <v>0.84231555225769783</v>
      </c>
      <c r="BB62" s="6">
        <v>7522914286</v>
      </c>
      <c r="BC62" s="38">
        <f t="shared" si="13"/>
        <v>0.8018008682526937</v>
      </c>
      <c r="BD62" s="5">
        <v>8975747000</v>
      </c>
      <c r="BE62" s="6">
        <v>8975747000</v>
      </c>
      <c r="BF62" s="6">
        <v>8514113001</v>
      </c>
      <c r="BG62" s="38">
        <f t="shared" si="129"/>
        <v>0.94856873762150384</v>
      </c>
      <c r="BH62" s="6">
        <v>8204198518</v>
      </c>
      <c r="BI62" s="38">
        <f t="shared" si="15"/>
        <v>0.91404074981168704</v>
      </c>
      <c r="BJ62" s="5">
        <v>9993515000</v>
      </c>
      <c r="BK62" s="6">
        <v>9993515000</v>
      </c>
      <c r="BL62" s="6">
        <v>9334522095</v>
      </c>
      <c r="BM62" s="38">
        <f t="shared" si="130"/>
        <v>0.93405794607803161</v>
      </c>
      <c r="BN62" s="6">
        <v>9101505794</v>
      </c>
      <c r="BO62" s="38">
        <f t="shared" si="17"/>
        <v>0.91074119506499962</v>
      </c>
      <c r="BP62" s="5">
        <v>10358124000</v>
      </c>
      <c r="BQ62" s="6">
        <v>10358124000</v>
      </c>
      <c r="BR62" s="6">
        <v>9807367452</v>
      </c>
      <c r="BS62" s="38">
        <f t="shared" si="131"/>
        <v>0.94682854269750005</v>
      </c>
      <c r="BT62" s="6">
        <v>9464381911</v>
      </c>
      <c r="BU62" s="38">
        <f t="shared" si="19"/>
        <v>0.91371583416070323</v>
      </c>
      <c r="BV62" s="5">
        <v>10923273000</v>
      </c>
      <c r="BW62" s="6">
        <v>10923273000</v>
      </c>
      <c r="BX62" s="6">
        <v>10238495815</v>
      </c>
      <c r="BY62" s="38">
        <f t="shared" si="132"/>
        <v>0.93731025627575182</v>
      </c>
      <c r="BZ62" s="6">
        <v>10014940477</v>
      </c>
      <c r="CA62" s="38">
        <f t="shared" si="21"/>
        <v>0.91684428989369759</v>
      </c>
      <c r="CB62" s="5">
        <v>11875317000</v>
      </c>
      <c r="CC62" s="6">
        <v>11775317000</v>
      </c>
      <c r="CD62" s="6">
        <v>11586998067</v>
      </c>
      <c r="CE62" s="38">
        <f t="shared" si="95"/>
        <v>0.98400731521707652</v>
      </c>
      <c r="CF62" s="6">
        <v>11225129248</v>
      </c>
      <c r="CG62" s="7">
        <f t="shared" si="23"/>
        <v>0.95327618339276976</v>
      </c>
      <c r="CH62" s="5">
        <v>11868430000</v>
      </c>
      <c r="CI62" s="6">
        <v>11868430000</v>
      </c>
      <c r="CJ62" s="6">
        <v>11233933950</v>
      </c>
      <c r="CK62" s="38">
        <f t="shared" si="105"/>
        <v>0.94653917577977875</v>
      </c>
      <c r="CL62" s="6">
        <v>10871485742</v>
      </c>
      <c r="CM62" s="7">
        <f t="shared" si="25"/>
        <v>0.91600032540108511</v>
      </c>
      <c r="CN62" s="5">
        <v>12316161000</v>
      </c>
      <c r="CO62" s="6">
        <v>12316161000</v>
      </c>
      <c r="CP62" s="6">
        <v>12151336109</v>
      </c>
      <c r="CQ62" s="38">
        <f t="shared" si="106"/>
        <v>0.9866171860695877</v>
      </c>
      <c r="CR62" s="6">
        <v>11737821410</v>
      </c>
      <c r="CS62" s="7">
        <f t="shared" si="27"/>
        <v>0.95304221908109188</v>
      </c>
      <c r="CT62" s="5">
        <v>14190126000</v>
      </c>
      <c r="CU62" s="6">
        <v>9740512424</v>
      </c>
      <c r="CV62" s="7">
        <f t="shared" si="107"/>
        <v>0.6864288889330511</v>
      </c>
      <c r="CW62" s="5">
        <v>14190126000</v>
      </c>
      <c r="CX62" s="6">
        <v>10604843979</v>
      </c>
      <c r="CY62" s="7">
        <f t="shared" si="108"/>
        <v>0.74733966273449581</v>
      </c>
      <c r="CZ62" s="5">
        <v>14660682000</v>
      </c>
      <c r="DA62" s="6">
        <v>11574767654</v>
      </c>
      <c r="DB62" s="7">
        <f t="shared" si="109"/>
        <v>0.78951085999955528</v>
      </c>
      <c r="DC62" s="5">
        <v>14190126000</v>
      </c>
      <c r="DD62" s="6">
        <v>14660682000</v>
      </c>
      <c r="DE62" s="6">
        <v>14371813684</v>
      </c>
      <c r="DF62" s="38">
        <f t="shared" si="110"/>
        <v>0.98029639303273886</v>
      </c>
      <c r="DG62" s="6">
        <v>13949321337</v>
      </c>
      <c r="DH62" s="7">
        <f t="shared" si="32"/>
        <v>0.9514783375698348</v>
      </c>
      <c r="DI62" s="41">
        <v>17005444000</v>
      </c>
      <c r="DJ62" s="82">
        <f t="shared" si="33"/>
        <v>0</v>
      </c>
      <c r="DK62" s="81">
        <v>17005444000</v>
      </c>
      <c r="DL62" s="6">
        <v>17005444000</v>
      </c>
      <c r="DM62" s="6">
        <v>17005444000</v>
      </c>
      <c r="DN62" s="6">
        <v>721842841</v>
      </c>
      <c r="DO62" s="38">
        <v>4.2447750320426803E-2</v>
      </c>
      <c r="DP62" s="6">
        <v>667446241</v>
      </c>
      <c r="DQ62" s="7">
        <f t="shared" si="34"/>
        <v>3.9248974681284417E-2</v>
      </c>
      <c r="DR62" s="6">
        <v>17005444000</v>
      </c>
      <c r="DS62" s="6">
        <v>17005444000</v>
      </c>
      <c r="DT62" s="6">
        <v>1825541841</v>
      </c>
      <c r="DU62" s="38">
        <f t="shared" si="35"/>
        <v>0.10735043677777539</v>
      </c>
      <c r="DV62" s="6">
        <v>1698049429</v>
      </c>
      <c r="DW62" s="7">
        <f t="shared" si="36"/>
        <v>9.9853283983646651E-2</v>
      </c>
      <c r="DX62" s="6">
        <v>17005444000</v>
      </c>
      <c r="DY62" s="6">
        <v>17005444000</v>
      </c>
      <c r="DZ62" s="6">
        <v>3249579448</v>
      </c>
      <c r="EA62" s="38">
        <f t="shared" si="37"/>
        <v>0.19109053830055833</v>
      </c>
      <c r="EB62" s="6">
        <v>2774916248</v>
      </c>
      <c r="EC62" s="7">
        <f t="shared" si="111"/>
        <v>0.16317811213867747</v>
      </c>
      <c r="ED62" s="6">
        <v>17005444000</v>
      </c>
      <c r="EE62" s="6">
        <v>17005444000</v>
      </c>
      <c r="EF62" s="6">
        <v>4534856911</v>
      </c>
      <c r="EG62" s="38">
        <f t="shared" si="112"/>
        <v>0.26667089145099654</v>
      </c>
      <c r="EH62" s="6">
        <v>3927231231</v>
      </c>
      <c r="EI62" s="7">
        <f t="shared" si="113"/>
        <v>0.23093964679781367</v>
      </c>
      <c r="EJ62" s="6">
        <v>17005444000</v>
      </c>
      <c r="EK62" s="6">
        <v>16831387386</v>
      </c>
      <c r="EL62" s="6">
        <v>5879083309</v>
      </c>
      <c r="EM62" s="38">
        <f t="shared" si="114"/>
        <v>0.34929285234621238</v>
      </c>
      <c r="EN62" s="6">
        <v>5151062980</v>
      </c>
      <c r="EO62" s="7">
        <f t="shared" si="115"/>
        <v>0.30603911976291082</v>
      </c>
      <c r="EP62" s="6">
        <v>17005444000</v>
      </c>
      <c r="EQ62" s="6">
        <v>16831387386</v>
      </c>
      <c r="ER62" s="6">
        <v>7530668629</v>
      </c>
      <c r="ES62" s="38">
        <f t="shared" si="116"/>
        <v>0.44741817512107496</v>
      </c>
      <c r="ET62" s="6">
        <v>6867796173</v>
      </c>
      <c r="EU62" s="7">
        <f t="shared" si="117"/>
        <v>0.40803506065771444</v>
      </c>
      <c r="EV62" s="340">
        <v>17005444000</v>
      </c>
      <c r="EW62" s="340">
        <v>16831387386</v>
      </c>
      <c r="EX62" s="340">
        <v>8533241245</v>
      </c>
      <c r="EY62" s="38">
        <f t="shared" si="118"/>
        <v>0.50698383022767179</v>
      </c>
      <c r="EZ62" s="340">
        <v>7932272929</v>
      </c>
      <c r="FA62" s="7">
        <f t="shared" si="119"/>
        <v>0.47127861459584136</v>
      </c>
      <c r="FB62" s="340">
        <v>17005444000</v>
      </c>
      <c r="FC62" s="340">
        <v>16831387386</v>
      </c>
      <c r="FD62" s="340">
        <v>9979884940</v>
      </c>
      <c r="FE62" s="38">
        <f t="shared" si="120"/>
        <v>0.59293299542859201</v>
      </c>
      <c r="FF62" s="340">
        <v>8927561021</v>
      </c>
      <c r="FG62" s="7">
        <f t="shared" si="121"/>
        <v>0.53041147567108826</v>
      </c>
      <c r="FH62" s="340">
        <v>17005444000</v>
      </c>
      <c r="FI62" s="340">
        <v>16831387386</v>
      </c>
      <c r="FJ62" s="340">
        <v>11413482023</v>
      </c>
      <c r="FK62" s="38">
        <v>0.67810702476573603</v>
      </c>
      <c r="FL62" s="340">
        <v>9983098389</v>
      </c>
      <c r="FM62" s="7">
        <v>0.59312391545950249</v>
      </c>
      <c r="FN62" s="41">
        <v>17851899000</v>
      </c>
      <c r="FO62" s="81"/>
      <c r="FP62" s="387">
        <v>17851899000</v>
      </c>
      <c r="FQ62" s="340">
        <v>17005444000</v>
      </c>
      <c r="FR62" s="340">
        <v>16831387386</v>
      </c>
      <c r="FS62" s="340">
        <v>12397559954</v>
      </c>
      <c r="FT62" s="38">
        <v>0.73657385868927439</v>
      </c>
      <c r="FU62" s="340">
        <v>11600224009</v>
      </c>
      <c r="FV62" s="7">
        <v>0.68920189066819448</v>
      </c>
      <c r="FW62" s="340">
        <v>17005444000</v>
      </c>
      <c r="FX62" s="340">
        <v>16831387386</v>
      </c>
      <c r="FY62" s="340">
        <v>13338725374</v>
      </c>
      <c r="FZ62" s="38">
        <v>0.79249113980317965</v>
      </c>
      <c r="GA62" s="340">
        <v>12616131566</v>
      </c>
      <c r="GB62" s="7">
        <v>0.74955981207430578</v>
      </c>
      <c r="GC62" s="340">
        <v>17005444000</v>
      </c>
      <c r="GD62" s="340">
        <v>16831387386</v>
      </c>
      <c r="GE62" s="340">
        <v>16474950278</v>
      </c>
      <c r="GF62" s="38">
        <v>0.97882307026594395</v>
      </c>
      <c r="GG62" s="340">
        <v>16147056516</v>
      </c>
      <c r="GH62" s="7">
        <v>0.95934198088927525</v>
      </c>
      <c r="GI62" s="340">
        <v>17851899000</v>
      </c>
      <c r="GJ62" s="340">
        <v>17851899000</v>
      </c>
      <c r="GK62" s="340">
        <v>763046407</v>
      </c>
      <c r="GL62" s="38">
        <v>4.274315057462514E-2</v>
      </c>
      <c r="GM62" s="340">
        <v>707963807</v>
      </c>
      <c r="GN62" s="7">
        <v>3.9657618889732682E-2</v>
      </c>
      <c r="GO62" s="340">
        <v>17851899000</v>
      </c>
      <c r="GP62" s="340">
        <v>17851899000</v>
      </c>
      <c r="GQ62" s="340">
        <v>1927856253</v>
      </c>
      <c r="GR62" s="38">
        <f t="shared" si="49"/>
        <v>0.10799166256766297</v>
      </c>
      <c r="GS62" s="340">
        <v>1755602193</v>
      </c>
      <c r="GT62" s="7">
        <v>3.9657618889732682E-2</v>
      </c>
      <c r="GU62" s="340">
        <v>17851899000</v>
      </c>
      <c r="GV62" s="340">
        <v>17851899000</v>
      </c>
      <c r="GW62" s="340">
        <v>3131358348</v>
      </c>
      <c r="GX62" s="38">
        <v>0.17540757697542431</v>
      </c>
      <c r="GY62" s="340">
        <v>2790684742</v>
      </c>
      <c r="GZ62" s="7">
        <v>0.15632425110628287</v>
      </c>
      <c r="HA62" s="340">
        <v>17851899000</v>
      </c>
      <c r="HB62" s="340">
        <v>17851899000</v>
      </c>
      <c r="HC62" s="340">
        <v>4241289233</v>
      </c>
      <c r="HD62" s="38">
        <v>0.23758196441734294</v>
      </c>
      <c r="HE62" s="340">
        <v>3963930135</v>
      </c>
      <c r="HF62" s="7">
        <v>0.22204529249241214</v>
      </c>
      <c r="HG62" s="340">
        <v>17851899000</v>
      </c>
      <c r="HH62" s="340">
        <v>17851899000</v>
      </c>
      <c r="HI62" s="340">
        <v>5944627852</v>
      </c>
      <c r="HJ62" s="38">
        <v>0.33299694626325188</v>
      </c>
      <c r="HK62" s="340">
        <v>5082218785</v>
      </c>
      <c r="HL62" s="7">
        <v>0.28468785225594206</v>
      </c>
      <c r="HM62" s="340">
        <v>17851899000</v>
      </c>
      <c r="HN62" s="340">
        <v>17851899000</v>
      </c>
      <c r="HO62" s="340">
        <v>7930235557</v>
      </c>
      <c r="HP62" s="38">
        <v>0.4442236401292658</v>
      </c>
      <c r="HQ62" s="340">
        <v>7110980275</v>
      </c>
      <c r="HR62" s="7">
        <v>0.39833186794301267</v>
      </c>
      <c r="HS62" s="15">
        <f t="shared" si="0"/>
        <v>0</v>
      </c>
      <c r="HT62" s="15">
        <f t="shared" si="50"/>
        <v>0</v>
      </c>
    </row>
    <row r="63" spans="1:228" ht="14.25" customHeight="1" x14ac:dyDescent="0.35">
      <c r="A63" s="9" t="s">
        <v>78</v>
      </c>
      <c r="B63" s="26">
        <v>4200000000</v>
      </c>
      <c r="C63" s="53">
        <v>4199896609.3800001</v>
      </c>
      <c r="D63" s="27">
        <f t="shared" si="1"/>
        <v>0.99997538318571433</v>
      </c>
      <c r="E63" s="26">
        <v>6216721643</v>
      </c>
      <c r="F63" s="53">
        <v>6215956594.3000002</v>
      </c>
      <c r="G63" s="27">
        <f t="shared" si="2"/>
        <v>0.99987693695424484</v>
      </c>
      <c r="H63" s="26">
        <v>5776000000</v>
      </c>
      <c r="I63" s="53">
        <v>5583493427.8400002</v>
      </c>
      <c r="J63" s="27">
        <f t="shared" si="3"/>
        <v>0.96667129983379507</v>
      </c>
      <c r="K63" s="26">
        <v>4473000000</v>
      </c>
      <c r="L63" s="53">
        <v>4458333595</v>
      </c>
      <c r="M63" s="27">
        <f t="shared" si="4"/>
        <v>0.9967211256427454</v>
      </c>
      <c r="N63" s="26">
        <v>10580287000</v>
      </c>
      <c r="O63" s="53">
        <v>4979270615.7799997</v>
      </c>
      <c r="P63" s="27">
        <f t="shared" si="5"/>
        <v>0.47061772670060836</v>
      </c>
      <c r="Q63" s="26">
        <v>12842171375</v>
      </c>
      <c r="R63" s="53">
        <v>11993507505.860001</v>
      </c>
      <c r="S63" s="27">
        <v>0.9339158585913202</v>
      </c>
      <c r="T63" s="26">
        <v>9718263243</v>
      </c>
      <c r="U63" s="53">
        <v>8745748965.4400005</v>
      </c>
      <c r="V63" s="27">
        <v>0.89992921026702022</v>
      </c>
      <c r="W63" s="26">
        <v>10842096000</v>
      </c>
      <c r="X63" s="53">
        <v>10072372825.4</v>
      </c>
      <c r="Y63" s="27">
        <v>0.92900605430905603</v>
      </c>
      <c r="Z63" s="26">
        <v>9000574000</v>
      </c>
      <c r="AA63" s="53">
        <v>8588309622</v>
      </c>
      <c r="AB63" s="27">
        <v>0.95419576818100715</v>
      </c>
      <c r="AC63" s="26">
        <v>9621563265</v>
      </c>
      <c r="AD63" s="53">
        <v>8451262391</v>
      </c>
      <c r="AE63" s="27">
        <v>0.87836686806839803</v>
      </c>
      <c r="AF63" s="26">
        <v>9530565000</v>
      </c>
      <c r="AG63" s="6">
        <v>9240762416</v>
      </c>
      <c r="AH63" s="6">
        <v>8868651365</v>
      </c>
      <c r="AI63" s="38">
        <f t="shared" si="125"/>
        <v>0.95973156388528014</v>
      </c>
      <c r="AJ63" s="6">
        <v>6549840536</v>
      </c>
      <c r="AK63" s="38">
        <f t="shared" si="7"/>
        <v>0.70879871607338596</v>
      </c>
      <c r="AL63" s="5">
        <v>8500000000</v>
      </c>
      <c r="AM63" s="6">
        <v>8804238325</v>
      </c>
      <c r="AN63" s="6">
        <v>8776832872</v>
      </c>
      <c r="AO63" s="38">
        <f t="shared" si="126"/>
        <v>0.99688724316762523</v>
      </c>
      <c r="AP63" s="6">
        <v>7190711150</v>
      </c>
      <c r="AQ63" s="38">
        <f t="shared" si="9"/>
        <v>0.81673290573946389</v>
      </c>
      <c r="AR63" s="5">
        <v>9000000000</v>
      </c>
      <c r="AS63" s="6">
        <v>9000000000</v>
      </c>
      <c r="AT63" s="6">
        <v>8753226400</v>
      </c>
      <c r="AU63" s="38">
        <f t="shared" si="127"/>
        <v>0.97258071111111111</v>
      </c>
      <c r="AV63" s="6">
        <v>6964048090</v>
      </c>
      <c r="AW63" s="38">
        <f t="shared" si="11"/>
        <v>0.77378312111111114</v>
      </c>
      <c r="AX63" s="5">
        <v>26296000000</v>
      </c>
      <c r="AY63" s="6">
        <v>26296000000</v>
      </c>
      <c r="AZ63" s="6">
        <v>26243694880</v>
      </c>
      <c r="BA63" s="38">
        <f t="shared" si="128"/>
        <v>0.99801090964405237</v>
      </c>
      <c r="BB63" s="6">
        <v>16261530579</v>
      </c>
      <c r="BC63" s="38">
        <f t="shared" si="13"/>
        <v>0.61840320120930936</v>
      </c>
      <c r="BD63" s="5">
        <v>16500000000</v>
      </c>
      <c r="BE63" s="6">
        <v>16500000000</v>
      </c>
      <c r="BF63" s="6">
        <v>16312470194</v>
      </c>
      <c r="BG63" s="38">
        <f t="shared" si="129"/>
        <v>0.98863455721212123</v>
      </c>
      <c r="BH63" s="6">
        <v>12793625020</v>
      </c>
      <c r="BI63" s="38">
        <f t="shared" si="15"/>
        <v>0.77537121333333336</v>
      </c>
      <c r="BJ63" s="5">
        <v>17709581000</v>
      </c>
      <c r="BK63" s="6">
        <v>23730581000</v>
      </c>
      <c r="BL63" s="6">
        <v>23479488307</v>
      </c>
      <c r="BM63" s="38">
        <f t="shared" si="130"/>
        <v>0.98941902463323594</v>
      </c>
      <c r="BN63" s="6">
        <v>18949256550</v>
      </c>
      <c r="BO63" s="38">
        <f t="shared" si="17"/>
        <v>0.79851633426084256</v>
      </c>
      <c r="BP63" s="5">
        <v>26260397000</v>
      </c>
      <c r="BQ63" s="6">
        <v>33260397000</v>
      </c>
      <c r="BR63" s="6">
        <v>32463459683</v>
      </c>
      <c r="BS63" s="38">
        <f t="shared" si="131"/>
        <v>0.97603945265596204</v>
      </c>
      <c r="BT63" s="6">
        <v>26698472425</v>
      </c>
      <c r="BU63" s="38">
        <f t="shared" si="19"/>
        <v>0.80271057573365701</v>
      </c>
      <c r="BV63" s="5">
        <v>30341307000</v>
      </c>
      <c r="BW63" s="6">
        <v>30341307000</v>
      </c>
      <c r="BX63" s="6">
        <v>29415086110</v>
      </c>
      <c r="BY63" s="38">
        <f t="shared" si="132"/>
        <v>0.96947326988913163</v>
      </c>
      <c r="BZ63" s="6">
        <v>23254677820</v>
      </c>
      <c r="CA63" s="38">
        <f t="shared" si="21"/>
        <v>0.76643625866215981</v>
      </c>
      <c r="CB63" s="5">
        <v>25942894000</v>
      </c>
      <c r="CC63" s="6">
        <v>24439882064</v>
      </c>
      <c r="CD63" s="6">
        <v>23696101949</v>
      </c>
      <c r="CE63" s="38">
        <f t="shared" si="95"/>
        <v>0.96956695154860872</v>
      </c>
      <c r="CF63" s="6">
        <v>18769718872</v>
      </c>
      <c r="CG63" s="7">
        <f t="shared" si="23"/>
        <v>0.76799547652678068</v>
      </c>
      <c r="CH63" s="5">
        <v>24677620000</v>
      </c>
      <c r="CI63" s="6">
        <v>24513620000</v>
      </c>
      <c r="CJ63" s="6">
        <v>23591811229</v>
      </c>
      <c r="CK63" s="38">
        <f t="shared" si="105"/>
        <v>0.9623960569267207</v>
      </c>
      <c r="CL63" s="6">
        <v>20324642742</v>
      </c>
      <c r="CM63" s="7">
        <f t="shared" si="25"/>
        <v>0.82911633377689631</v>
      </c>
      <c r="CN63" s="5">
        <v>26549029000</v>
      </c>
      <c r="CO63" s="6">
        <v>27349029000</v>
      </c>
      <c r="CP63" s="6">
        <v>27340264965</v>
      </c>
      <c r="CQ63" s="38">
        <f t="shared" si="106"/>
        <v>0.99967954858653296</v>
      </c>
      <c r="CR63" s="6">
        <v>25958607829</v>
      </c>
      <c r="CS63" s="7">
        <f t="shared" si="27"/>
        <v>0.94916012663557447</v>
      </c>
      <c r="CT63" s="5">
        <v>23010271000</v>
      </c>
      <c r="CU63" s="6">
        <v>22406079053</v>
      </c>
      <c r="CV63" s="7">
        <f t="shared" si="107"/>
        <v>0.973742510594508</v>
      </c>
      <c r="CW63" s="5">
        <v>23010271000</v>
      </c>
      <c r="CX63" s="6">
        <v>22421137937</v>
      </c>
      <c r="CY63" s="7">
        <f t="shared" si="108"/>
        <v>0.97439695243050373</v>
      </c>
      <c r="CZ63" s="5">
        <v>23010271000</v>
      </c>
      <c r="DA63" s="6">
        <v>22570331830</v>
      </c>
      <c r="DB63" s="7">
        <f t="shared" si="109"/>
        <v>0.9808807479929289</v>
      </c>
      <c r="DC63" s="5">
        <v>23010271000</v>
      </c>
      <c r="DD63" s="6">
        <v>23010271000</v>
      </c>
      <c r="DE63" s="6">
        <v>22968116368</v>
      </c>
      <c r="DF63" s="38">
        <f t="shared" si="110"/>
        <v>0.99816800801694161</v>
      </c>
      <c r="DG63" s="6">
        <v>22163084333</v>
      </c>
      <c r="DH63" s="7">
        <f t="shared" si="32"/>
        <v>0.96318223861857166</v>
      </c>
      <c r="DI63" s="81">
        <v>25185269000</v>
      </c>
      <c r="DJ63" s="82">
        <f t="shared" si="33"/>
        <v>0</v>
      </c>
      <c r="DK63" s="81">
        <v>25185269000</v>
      </c>
      <c r="DL63" s="53">
        <v>25185269000</v>
      </c>
      <c r="DM63" s="53">
        <v>25185269000</v>
      </c>
      <c r="DN63" s="53">
        <v>6271140263</v>
      </c>
      <c r="DO63" s="123">
        <v>0.24900032884302328</v>
      </c>
      <c r="DP63" s="53">
        <v>7049324</v>
      </c>
      <c r="DQ63" s="27">
        <f t="shared" si="34"/>
        <v>2.7989869792536263E-4</v>
      </c>
      <c r="DR63" s="53">
        <v>25185269000</v>
      </c>
      <c r="DS63" s="53">
        <v>25185269000</v>
      </c>
      <c r="DT63" s="53">
        <v>7917947504</v>
      </c>
      <c r="DU63" s="123">
        <f t="shared" si="35"/>
        <v>0.31438804580566521</v>
      </c>
      <c r="DV63" s="53">
        <v>421739094</v>
      </c>
      <c r="DW63" s="27">
        <f t="shared" si="36"/>
        <v>1.6745467122070444E-2</v>
      </c>
      <c r="DX63" s="53">
        <v>25185269000</v>
      </c>
      <c r="DY63" s="53">
        <v>25185269000</v>
      </c>
      <c r="DZ63" s="53">
        <v>9051026358</v>
      </c>
      <c r="EA63" s="123">
        <f t="shared" si="37"/>
        <v>0.35937779175596657</v>
      </c>
      <c r="EB63" s="53">
        <v>2275036144</v>
      </c>
      <c r="EC63" s="27">
        <f t="shared" si="111"/>
        <v>9.033201686271447E-2</v>
      </c>
      <c r="ED63" s="53">
        <v>25185269000</v>
      </c>
      <c r="EE63" s="53">
        <v>25185269000</v>
      </c>
      <c r="EF63" s="53">
        <v>9898524662</v>
      </c>
      <c r="EG63" s="123">
        <f t="shared" si="112"/>
        <v>0.39302834772183692</v>
      </c>
      <c r="EH63" s="53">
        <v>4472838026</v>
      </c>
      <c r="EI63" s="27">
        <f t="shared" si="113"/>
        <v>0.17759738941045258</v>
      </c>
      <c r="EJ63" s="53">
        <v>25185269000</v>
      </c>
      <c r="EK63" s="53">
        <v>25185269000</v>
      </c>
      <c r="EL63" s="53">
        <v>14136306105</v>
      </c>
      <c r="EM63" s="123">
        <f t="shared" si="114"/>
        <v>0.56129263916140826</v>
      </c>
      <c r="EN63" s="53">
        <v>6375609674</v>
      </c>
      <c r="EO63" s="27">
        <f t="shared" si="115"/>
        <v>0.25314836518124939</v>
      </c>
      <c r="EP63" s="53">
        <v>25185269000</v>
      </c>
      <c r="EQ63" s="53">
        <v>25185269000</v>
      </c>
      <c r="ER63" s="53">
        <v>14136306105</v>
      </c>
      <c r="ES63" s="123">
        <f t="shared" si="116"/>
        <v>0.56129263916140826</v>
      </c>
      <c r="ET63" s="53">
        <v>8258021303</v>
      </c>
      <c r="EU63" s="27">
        <f t="shared" si="117"/>
        <v>0.32789093112326895</v>
      </c>
      <c r="EV63" s="341">
        <v>25185269000</v>
      </c>
      <c r="EW63" s="341">
        <v>25185269000</v>
      </c>
      <c r="EX63" s="341">
        <v>16545125605</v>
      </c>
      <c r="EY63" s="123">
        <f t="shared" si="118"/>
        <v>0.65693662454032153</v>
      </c>
      <c r="EZ63" s="341">
        <v>10562206562</v>
      </c>
      <c r="FA63" s="27">
        <f t="shared" si="119"/>
        <v>0.4193803354651483</v>
      </c>
      <c r="FB63" s="341">
        <v>25185269000</v>
      </c>
      <c r="FC63" s="341">
        <v>25185269000</v>
      </c>
      <c r="FD63" s="341">
        <v>21188057877</v>
      </c>
      <c r="FE63" s="123">
        <f t="shared" si="120"/>
        <v>0.84128773359538067</v>
      </c>
      <c r="FF63" s="341">
        <v>12605908268</v>
      </c>
      <c r="FG63" s="27">
        <f t="shared" si="121"/>
        <v>0.50052704491661371</v>
      </c>
      <c r="FH63" s="341">
        <v>25185269000</v>
      </c>
      <c r="FI63" s="341">
        <v>25131812402</v>
      </c>
      <c r="FJ63" s="341">
        <v>21917330883</v>
      </c>
      <c r="FK63" s="123">
        <v>0.87209511723300182</v>
      </c>
      <c r="FL63" s="341">
        <v>14198878559</v>
      </c>
      <c r="FM63" s="27">
        <v>0.56497630699607038</v>
      </c>
      <c r="FN63" s="81">
        <v>32502671000</v>
      </c>
      <c r="FO63" s="81">
        <f t="shared" si="122"/>
        <v>3000000000</v>
      </c>
      <c r="FP63" s="387">
        <f>32502671000+3000000000</f>
        <v>35502671000</v>
      </c>
      <c r="FQ63" s="341">
        <v>25185269000</v>
      </c>
      <c r="FR63" s="341">
        <v>25131812402</v>
      </c>
      <c r="FS63" s="341">
        <v>22164816200</v>
      </c>
      <c r="FT63" s="123">
        <v>0.88194260905099364</v>
      </c>
      <c r="FU63" s="341">
        <v>16541608473</v>
      </c>
      <c r="FV63" s="27">
        <v>0.65819401356360641</v>
      </c>
      <c r="FW63" s="341">
        <v>25185269000</v>
      </c>
      <c r="FX63" s="341">
        <v>25131812402</v>
      </c>
      <c r="FY63" s="341">
        <v>22784274827</v>
      </c>
      <c r="FZ63" s="123">
        <v>0.90659099560948564</v>
      </c>
      <c r="GA63" s="341">
        <v>18414256511</v>
      </c>
      <c r="GB63" s="27">
        <v>0.73270706531036278</v>
      </c>
      <c r="GC63" s="340">
        <v>25185269000</v>
      </c>
      <c r="GD63" s="340">
        <v>25131812402</v>
      </c>
      <c r="GE63" s="340">
        <v>25033803895</v>
      </c>
      <c r="GF63" s="38">
        <v>0.99610022128797204</v>
      </c>
      <c r="GG63" s="340">
        <v>22021674327</v>
      </c>
      <c r="GH63" s="7">
        <v>0.87624696439511485</v>
      </c>
      <c r="GI63" s="340">
        <v>35502671000</v>
      </c>
      <c r="GJ63" s="340">
        <v>35502671000</v>
      </c>
      <c r="GK63" s="340">
        <v>18578848020</v>
      </c>
      <c r="GL63" s="38">
        <v>0.52330845811572879</v>
      </c>
      <c r="GM63" s="340">
        <v>9272061</v>
      </c>
      <c r="GN63" s="7">
        <v>2.6116516698138006E-4</v>
      </c>
      <c r="GO63" s="340">
        <v>35502671000</v>
      </c>
      <c r="GP63" s="340">
        <v>35502671000</v>
      </c>
      <c r="GQ63" s="340">
        <v>22136819372</v>
      </c>
      <c r="GR63" s="38">
        <f t="shared" si="49"/>
        <v>0.62352546297150435</v>
      </c>
      <c r="GS63" s="340">
        <v>591899896</v>
      </c>
      <c r="GT63" s="7">
        <v>2.6116516698138006E-4</v>
      </c>
      <c r="GU63" s="340">
        <v>35502671000</v>
      </c>
      <c r="GV63" s="340">
        <v>35502671000</v>
      </c>
      <c r="GW63" s="340">
        <v>23785760544</v>
      </c>
      <c r="GX63" s="38">
        <v>0.66997101553288763</v>
      </c>
      <c r="GY63" s="340">
        <v>2510332792</v>
      </c>
      <c r="GZ63" s="7">
        <v>7.0708279723517134E-2</v>
      </c>
      <c r="HA63" s="340">
        <v>35502671000</v>
      </c>
      <c r="HB63" s="340">
        <v>35502671000</v>
      </c>
      <c r="HC63" s="340">
        <v>25137317407</v>
      </c>
      <c r="HD63" s="38">
        <v>0.70804017554059528</v>
      </c>
      <c r="HE63" s="340">
        <v>5289733032</v>
      </c>
      <c r="HF63" s="7">
        <v>0.14899535395519958</v>
      </c>
      <c r="HG63" s="340">
        <v>35502671000</v>
      </c>
      <c r="HH63" s="340">
        <v>35502671000</v>
      </c>
      <c r="HI63" s="340">
        <v>27262382983</v>
      </c>
      <c r="HJ63" s="38">
        <v>0.76789667411220974</v>
      </c>
      <c r="HK63" s="340">
        <v>7593043541</v>
      </c>
      <c r="HL63" s="7">
        <v>0.21387245880739508</v>
      </c>
      <c r="HM63" s="340">
        <v>35502671000</v>
      </c>
      <c r="HN63" s="340">
        <v>35502671000</v>
      </c>
      <c r="HO63" s="340">
        <v>27988761558</v>
      </c>
      <c r="HP63" s="38">
        <v>0.7883565030360673</v>
      </c>
      <c r="HQ63" s="340">
        <v>9858880792</v>
      </c>
      <c r="HR63" s="7">
        <v>0.27769405834282157</v>
      </c>
      <c r="HS63" s="15">
        <f t="shared" si="0"/>
        <v>0</v>
      </c>
      <c r="HT63" s="15">
        <f t="shared" si="50"/>
        <v>0</v>
      </c>
    </row>
    <row r="64" spans="1:228" ht="14.25" customHeight="1" x14ac:dyDescent="0.35">
      <c r="A64" s="8" t="s">
        <v>43</v>
      </c>
      <c r="B64" s="32"/>
      <c r="C64" s="31"/>
      <c r="D64" s="62"/>
      <c r="E64" s="32"/>
      <c r="F64" s="31"/>
      <c r="G64" s="62"/>
      <c r="H64" s="32"/>
      <c r="I64" s="31"/>
      <c r="J64" s="62"/>
      <c r="K64" s="32"/>
      <c r="L64" s="31"/>
      <c r="M64" s="62"/>
      <c r="N64" s="32"/>
      <c r="O64" s="31"/>
      <c r="P64" s="62"/>
      <c r="Q64" s="32">
        <v>41585239115</v>
      </c>
      <c r="R64" s="31">
        <v>39490158898.160004</v>
      </c>
      <c r="S64" s="62">
        <v>0.94961961836876174</v>
      </c>
      <c r="T64" s="32">
        <v>56844393000</v>
      </c>
      <c r="U64" s="31">
        <v>55818838922.839996</v>
      </c>
      <c r="V64" s="62">
        <v>0.98195857105625173</v>
      </c>
      <c r="W64" s="32">
        <v>61800736144</v>
      </c>
      <c r="X64" s="31">
        <v>58960269957</v>
      </c>
      <c r="Y64" s="62">
        <v>0.95403831144694595</v>
      </c>
      <c r="Z64" s="32">
        <v>66058420481</v>
      </c>
      <c r="AA64" s="31">
        <v>65188221463</v>
      </c>
      <c r="AB64" s="62">
        <v>0.98682682674421063</v>
      </c>
      <c r="AC64" s="32">
        <v>72402666943</v>
      </c>
      <c r="AD64" s="31">
        <v>67179106003</v>
      </c>
      <c r="AE64" s="62">
        <v>0.92785402581769094</v>
      </c>
      <c r="AF64" s="32">
        <v>88498447000</v>
      </c>
      <c r="AG64" s="1">
        <v>88498447000</v>
      </c>
      <c r="AH64" s="1">
        <v>76173302896</v>
      </c>
      <c r="AI64" s="122">
        <f t="shared" si="125"/>
        <v>0.86073039107680616</v>
      </c>
      <c r="AJ64" s="1">
        <v>61232305988</v>
      </c>
      <c r="AK64" s="122">
        <f t="shared" si="7"/>
        <v>0.69190260466378584</v>
      </c>
      <c r="AL64" s="3">
        <v>83534327000</v>
      </c>
      <c r="AM64" s="1">
        <v>77264327000</v>
      </c>
      <c r="AN64" s="1">
        <v>65641436796</v>
      </c>
      <c r="AO64" s="122">
        <f t="shared" si="126"/>
        <v>0.84956977359034003</v>
      </c>
      <c r="AP64" s="1">
        <v>51574026722</v>
      </c>
      <c r="AQ64" s="122">
        <f t="shared" si="9"/>
        <v>0.66750114476503497</v>
      </c>
      <c r="AR64" s="3">
        <v>79394877000</v>
      </c>
      <c r="AS64" s="1">
        <v>79394877000</v>
      </c>
      <c r="AT64" s="1">
        <v>62990901009</v>
      </c>
      <c r="AU64" s="122">
        <f t="shared" si="127"/>
        <v>0.79338747522714848</v>
      </c>
      <c r="AV64" s="1">
        <v>51870214403</v>
      </c>
      <c r="AW64" s="122">
        <f t="shared" si="11"/>
        <v>0.65331941257368531</v>
      </c>
      <c r="AX64" s="3">
        <v>79949822000</v>
      </c>
      <c r="AY64" s="1">
        <v>79949822000</v>
      </c>
      <c r="AZ64" s="1">
        <v>73636658296</v>
      </c>
      <c r="BA64" s="122">
        <f t="shared" si="128"/>
        <v>0.92103592545834556</v>
      </c>
      <c r="BB64" s="1">
        <v>57089044674</v>
      </c>
      <c r="BC64" s="122">
        <f t="shared" si="13"/>
        <v>0.71406093529514048</v>
      </c>
      <c r="BD64" s="3">
        <v>94957765000</v>
      </c>
      <c r="BE64" s="1">
        <v>94957765000</v>
      </c>
      <c r="BF64" s="1">
        <v>85629945205</v>
      </c>
      <c r="BG64" s="122">
        <f t="shared" si="129"/>
        <v>0.90176875166554304</v>
      </c>
      <c r="BH64" s="1">
        <v>58471747678</v>
      </c>
      <c r="BI64" s="122">
        <f t="shared" si="15"/>
        <v>0.6157658373488466</v>
      </c>
      <c r="BJ64" s="3">
        <v>101534086000</v>
      </c>
      <c r="BK64" s="1">
        <v>105944686000</v>
      </c>
      <c r="BL64" s="1">
        <v>97680460484</v>
      </c>
      <c r="BM64" s="122">
        <f t="shared" si="130"/>
        <v>0.92199490292509811</v>
      </c>
      <c r="BN64" s="1">
        <v>73629694465</v>
      </c>
      <c r="BO64" s="122">
        <f t="shared" si="17"/>
        <v>0.69498242191212878</v>
      </c>
      <c r="BP64" s="3">
        <v>108525393000</v>
      </c>
      <c r="BQ64" s="1">
        <v>107117393000</v>
      </c>
      <c r="BR64" s="1">
        <v>98294768039</v>
      </c>
      <c r="BS64" s="122">
        <f t="shared" si="131"/>
        <v>0.91763592527872673</v>
      </c>
      <c r="BT64" s="1">
        <v>73913034835</v>
      </c>
      <c r="BU64" s="122">
        <f t="shared" si="19"/>
        <v>0.69001898538550133</v>
      </c>
      <c r="BV64" s="3">
        <v>131653990000</v>
      </c>
      <c r="BW64" s="1">
        <v>130045990000</v>
      </c>
      <c r="BX64" s="1">
        <v>116392266646</v>
      </c>
      <c r="BY64" s="122">
        <f t="shared" si="132"/>
        <v>0.89500850157701906</v>
      </c>
      <c r="BZ64" s="1">
        <v>93120254800</v>
      </c>
      <c r="CA64" s="122">
        <f t="shared" si="21"/>
        <v>0.71605633360936394</v>
      </c>
      <c r="CB64" s="3">
        <v>115545985000</v>
      </c>
      <c r="CC64" s="1">
        <v>118754985000</v>
      </c>
      <c r="CD64" s="1">
        <v>114691678645</v>
      </c>
      <c r="CE64" s="122">
        <f t="shared" si="95"/>
        <v>0.96578411967295519</v>
      </c>
      <c r="CF64" s="1">
        <v>92645823058</v>
      </c>
      <c r="CG64" s="4">
        <f t="shared" si="23"/>
        <v>0.78014260250211809</v>
      </c>
      <c r="CH64" s="3">
        <v>128881360000</v>
      </c>
      <c r="CI64" s="1">
        <v>126456185447</v>
      </c>
      <c r="CJ64" s="1">
        <v>122690266197</v>
      </c>
      <c r="CK64" s="122">
        <f t="shared" si="105"/>
        <v>0.97021957259988389</v>
      </c>
      <c r="CL64" s="1">
        <v>107946207074</v>
      </c>
      <c r="CM64" s="4">
        <f t="shared" si="25"/>
        <v>0.85362536195781535</v>
      </c>
      <c r="CN64" s="3">
        <v>136639410000</v>
      </c>
      <c r="CO64" s="1">
        <v>141029410000</v>
      </c>
      <c r="CP64" s="1">
        <v>139732451965</v>
      </c>
      <c r="CQ64" s="122">
        <f t="shared" si="106"/>
        <v>0.99080363425614559</v>
      </c>
      <c r="CR64" s="1">
        <v>122105738889</v>
      </c>
      <c r="CS64" s="4">
        <f t="shared" si="27"/>
        <v>0.86581755457248244</v>
      </c>
      <c r="CT64" s="3">
        <v>125183476000</v>
      </c>
      <c r="CU64" s="1">
        <v>101750056400</v>
      </c>
      <c r="CV64" s="4">
        <f t="shared" si="107"/>
        <v>0.81280740598703294</v>
      </c>
      <c r="CW64" s="3">
        <v>125183476000</v>
      </c>
      <c r="CX64" s="1">
        <v>107778784831</v>
      </c>
      <c r="CY64" s="4">
        <f t="shared" si="108"/>
        <v>0.86096654506542059</v>
      </c>
      <c r="CZ64" s="3">
        <v>134073403000</v>
      </c>
      <c r="DA64" s="1">
        <v>114806758722</v>
      </c>
      <c r="DB64" s="4">
        <f t="shared" si="109"/>
        <v>0.85629779026344244</v>
      </c>
      <c r="DC64" s="3">
        <v>125183476000</v>
      </c>
      <c r="DD64" s="1">
        <v>134073403000</v>
      </c>
      <c r="DE64" s="1">
        <v>133286450066</v>
      </c>
      <c r="DF64" s="122">
        <f t="shared" si="110"/>
        <v>0.99413043216334263</v>
      </c>
      <c r="DG64" s="1">
        <v>118830127023</v>
      </c>
      <c r="DH64" s="4">
        <f t="shared" si="32"/>
        <v>0.88630648856581939</v>
      </c>
      <c r="DI64" s="40">
        <v>159429129000</v>
      </c>
      <c r="DJ64" s="82">
        <f t="shared" si="33"/>
        <v>2000000000</v>
      </c>
      <c r="DK64" s="82">
        <v>161429129000</v>
      </c>
      <c r="DL64" s="1">
        <v>161429129000</v>
      </c>
      <c r="DM64" s="1">
        <v>161429129000</v>
      </c>
      <c r="DN64" s="1">
        <v>6815834701</v>
      </c>
      <c r="DO64" s="122">
        <v>4.2221839039966576E-2</v>
      </c>
      <c r="DP64" s="1">
        <v>5041869047</v>
      </c>
      <c r="DQ64" s="4">
        <f t="shared" si="34"/>
        <v>3.123270922808485E-2</v>
      </c>
      <c r="DR64" s="1">
        <v>161429129000</v>
      </c>
      <c r="DS64" s="1">
        <v>161429129000</v>
      </c>
      <c r="DT64" s="1">
        <v>21161906886</v>
      </c>
      <c r="DU64" s="122">
        <f t="shared" si="35"/>
        <v>0.13109100579982688</v>
      </c>
      <c r="DV64" s="1">
        <v>12116134387</v>
      </c>
      <c r="DW64" s="4">
        <f t="shared" si="36"/>
        <v>7.5055440502314802E-2</v>
      </c>
      <c r="DX64" s="1">
        <v>161429129000</v>
      </c>
      <c r="DY64" s="1">
        <v>161429129000</v>
      </c>
      <c r="DZ64" s="1">
        <v>37906842368</v>
      </c>
      <c r="EA64" s="122">
        <f t="shared" si="37"/>
        <v>0.23482033634710375</v>
      </c>
      <c r="EB64" s="1">
        <v>25842348374</v>
      </c>
      <c r="EC64" s="4">
        <f t="shared" si="111"/>
        <v>0.16008479097969983</v>
      </c>
      <c r="ED64" s="1">
        <v>161429129000</v>
      </c>
      <c r="EE64" s="1">
        <v>161429129000</v>
      </c>
      <c r="EF64" s="1">
        <v>48359939728</v>
      </c>
      <c r="EG64" s="122">
        <f t="shared" si="112"/>
        <v>0.29957381314991793</v>
      </c>
      <c r="EH64" s="1">
        <v>35300600333</v>
      </c>
      <c r="EI64" s="4">
        <f t="shared" si="113"/>
        <v>0.2186755299472625</v>
      </c>
      <c r="EJ64" s="1">
        <v>161429129000</v>
      </c>
      <c r="EK64" s="1">
        <v>159570790138</v>
      </c>
      <c r="EL64" s="1">
        <v>65089055618</v>
      </c>
      <c r="EM64" s="122">
        <f t="shared" si="114"/>
        <v>0.40790081669527167</v>
      </c>
      <c r="EN64" s="1">
        <v>47497298759</v>
      </c>
      <c r="EO64" s="4">
        <f t="shared" si="115"/>
        <v>0.29765659941849876</v>
      </c>
      <c r="EP64" s="1">
        <v>161429129000</v>
      </c>
      <c r="EQ64" s="1">
        <v>159570790138</v>
      </c>
      <c r="ER64" s="1">
        <v>77455573903</v>
      </c>
      <c r="ES64" s="122">
        <f t="shared" si="116"/>
        <v>0.48539945083943542</v>
      </c>
      <c r="ET64" s="1">
        <v>62141330689</v>
      </c>
      <c r="EU64" s="4">
        <f t="shared" si="117"/>
        <v>0.38942798136964124</v>
      </c>
      <c r="EV64" s="339">
        <v>161429129000</v>
      </c>
      <c r="EW64" s="339">
        <v>159570790138</v>
      </c>
      <c r="EX64" s="339">
        <v>89338325999</v>
      </c>
      <c r="EY64" s="122">
        <f t="shared" si="118"/>
        <v>0.5598664136571514</v>
      </c>
      <c r="EZ64" s="339">
        <v>72110347717</v>
      </c>
      <c r="FA64" s="4">
        <f t="shared" si="119"/>
        <v>0.4519019280072345</v>
      </c>
      <c r="FB64" s="339">
        <v>161429129000</v>
      </c>
      <c r="FC64" s="339">
        <v>159570790138</v>
      </c>
      <c r="FD64" s="339">
        <v>99903776148</v>
      </c>
      <c r="FE64" s="122">
        <f t="shared" si="120"/>
        <v>0.62607809400204906</v>
      </c>
      <c r="FF64" s="339">
        <v>80872997773</v>
      </c>
      <c r="FG64" s="4">
        <f t="shared" si="121"/>
        <v>0.50681580070550147</v>
      </c>
      <c r="FH64" s="339">
        <v>161429129000</v>
      </c>
      <c r="FI64" s="339">
        <v>157874198884</v>
      </c>
      <c r="FJ64" s="339">
        <v>109492712657</v>
      </c>
      <c r="FK64" s="122">
        <v>0.69354405869353686</v>
      </c>
      <c r="FL64" s="339">
        <v>89781031299</v>
      </c>
      <c r="FM64" s="4">
        <v>0.56868716949099274</v>
      </c>
      <c r="FN64" s="40">
        <v>194854441000</v>
      </c>
      <c r="FO64" s="82"/>
      <c r="FP64" s="386">
        <v>194854441000</v>
      </c>
      <c r="FQ64" s="339">
        <v>161429129000</v>
      </c>
      <c r="FR64" s="339">
        <v>157874198884</v>
      </c>
      <c r="FS64" s="339">
        <v>119477782058</v>
      </c>
      <c r="FT64" s="122">
        <v>0.75679105833998728</v>
      </c>
      <c r="FU64" s="339">
        <v>100496393277</v>
      </c>
      <c r="FV64" s="4">
        <v>0.636559957151966</v>
      </c>
      <c r="FW64" s="339">
        <v>161429129000</v>
      </c>
      <c r="FX64" s="339">
        <v>157874198884</v>
      </c>
      <c r="FY64" s="339">
        <v>128432227708</v>
      </c>
      <c r="FZ64" s="122">
        <v>0.81350992509147835</v>
      </c>
      <c r="GA64" s="339">
        <v>110499229083</v>
      </c>
      <c r="GB64" s="4">
        <v>0.69991949200129056</v>
      </c>
      <c r="GC64" s="339">
        <v>161429129000</v>
      </c>
      <c r="GD64" s="339">
        <v>157874198884</v>
      </c>
      <c r="GE64" s="339">
        <v>156625960737</v>
      </c>
      <c r="GF64" s="122">
        <v>0.99209346330291015</v>
      </c>
      <c r="GG64" s="339">
        <v>141929985500</v>
      </c>
      <c r="GH64" s="4">
        <v>0.89900684534453157</v>
      </c>
      <c r="GI64" s="339">
        <v>194854441000</v>
      </c>
      <c r="GJ64" s="339">
        <v>194854441000</v>
      </c>
      <c r="GK64" s="339">
        <v>6254797718</v>
      </c>
      <c r="GL64" s="122">
        <v>3.2099846869797541E-2</v>
      </c>
      <c r="GM64" s="339">
        <v>4858961605</v>
      </c>
      <c r="GN64" s="4">
        <v>2.4936365730560895E-2</v>
      </c>
      <c r="GO64" s="339">
        <v>194854441000</v>
      </c>
      <c r="GP64" s="339">
        <v>194854441000</v>
      </c>
      <c r="GQ64" s="339">
        <v>25817140648</v>
      </c>
      <c r="GR64" s="122">
        <f t="shared" si="49"/>
        <v>0.13249449443135863</v>
      </c>
      <c r="GS64" s="339">
        <v>12412620636</v>
      </c>
      <c r="GT64" s="4">
        <v>2.4936365730560895E-2</v>
      </c>
      <c r="GU64" s="339">
        <v>194854441000</v>
      </c>
      <c r="GV64" s="339">
        <v>194854441000</v>
      </c>
      <c r="GW64" s="339">
        <v>41560067430</v>
      </c>
      <c r="GX64" s="122">
        <v>0.21328776093945942</v>
      </c>
      <c r="GY64" s="339">
        <v>22531145402</v>
      </c>
      <c r="GZ64" s="4">
        <v>0.11563064863376658</v>
      </c>
      <c r="HA64" s="339">
        <v>194854441000</v>
      </c>
      <c r="HB64" s="339">
        <v>194854441000</v>
      </c>
      <c r="HC64" s="339">
        <v>56183082604</v>
      </c>
      <c r="HD64" s="122">
        <v>0.28833360079280923</v>
      </c>
      <c r="HE64" s="339">
        <v>31932393659</v>
      </c>
      <c r="HF64" s="4">
        <v>0.16387819284549948</v>
      </c>
      <c r="HG64" s="339">
        <v>194854441000</v>
      </c>
      <c r="HH64" s="339">
        <v>194854441000</v>
      </c>
      <c r="HI64" s="339">
        <v>69361459577</v>
      </c>
      <c r="HJ64" s="122">
        <v>0.35596550543592692</v>
      </c>
      <c r="HK64" s="339">
        <v>43370794589</v>
      </c>
      <c r="HL64" s="4">
        <v>0.22258047785013019</v>
      </c>
      <c r="HM64" s="339">
        <v>194854441000</v>
      </c>
      <c r="HN64" s="339">
        <v>194854441000</v>
      </c>
      <c r="HO64" s="339">
        <v>84438215477</v>
      </c>
      <c r="HP64" s="122">
        <v>0.43333995901586869</v>
      </c>
      <c r="HQ64" s="339">
        <v>61201828093</v>
      </c>
      <c r="HR64" s="4">
        <v>0.31408998316338094</v>
      </c>
      <c r="HS64" s="15">
        <f t="shared" si="0"/>
        <v>0</v>
      </c>
      <c r="HT64" s="15">
        <f t="shared" si="50"/>
        <v>0</v>
      </c>
    </row>
    <row r="65" spans="1:228" ht="14.25" customHeight="1" x14ac:dyDescent="0.35">
      <c r="A65" s="9" t="s">
        <v>76</v>
      </c>
      <c r="B65" s="26"/>
      <c r="C65" s="53"/>
      <c r="D65" s="27"/>
      <c r="E65" s="26"/>
      <c r="F65" s="53"/>
      <c r="G65" s="27"/>
      <c r="H65" s="26"/>
      <c r="I65" s="53"/>
      <c r="J65" s="27"/>
      <c r="K65" s="26"/>
      <c r="L65" s="53"/>
      <c r="M65" s="27"/>
      <c r="N65" s="26"/>
      <c r="O65" s="53"/>
      <c r="P65" s="27"/>
      <c r="Q65" s="26">
        <v>21232482377</v>
      </c>
      <c r="R65" s="53">
        <v>19231726672.290001</v>
      </c>
      <c r="S65" s="27">
        <v>0.90576911031009222</v>
      </c>
      <c r="T65" s="26">
        <v>24954282000</v>
      </c>
      <c r="U65" s="53">
        <v>24121613359.639999</v>
      </c>
      <c r="V65" s="27">
        <v>0.96663223408471532</v>
      </c>
      <c r="W65" s="26">
        <v>29168240000</v>
      </c>
      <c r="X65" s="53">
        <v>28148391345</v>
      </c>
      <c r="Y65" s="27">
        <v>0.96503564647712714</v>
      </c>
      <c r="Z65" s="26">
        <v>29593572169</v>
      </c>
      <c r="AA65" s="53">
        <v>28792831373</v>
      </c>
      <c r="AB65" s="27">
        <v>0.97294207027704493</v>
      </c>
      <c r="AC65" s="26">
        <v>34265667925</v>
      </c>
      <c r="AD65" s="53">
        <v>29237931136</v>
      </c>
      <c r="AE65" s="27">
        <v>0.85327188718443758</v>
      </c>
      <c r="AF65" s="26">
        <v>46530296000</v>
      </c>
      <c r="AG65" s="6">
        <v>46530296000</v>
      </c>
      <c r="AH65" s="6">
        <v>34621261274</v>
      </c>
      <c r="AI65" s="38">
        <f t="shared" si="125"/>
        <v>0.74405847910359302</v>
      </c>
      <c r="AJ65" s="6">
        <v>33439848127</v>
      </c>
      <c r="AK65" s="38">
        <f t="shared" si="7"/>
        <v>0.71866828715209552</v>
      </c>
      <c r="AL65" s="5">
        <v>44934327000</v>
      </c>
      <c r="AM65" s="6">
        <v>44934327000</v>
      </c>
      <c r="AN65" s="6">
        <v>35614580101</v>
      </c>
      <c r="AO65" s="38">
        <f t="shared" si="126"/>
        <v>0.79259182186037858</v>
      </c>
      <c r="AP65" s="6">
        <v>34552847247</v>
      </c>
      <c r="AQ65" s="38">
        <f t="shared" si="9"/>
        <v>0.76896327493677608</v>
      </c>
      <c r="AR65" s="5">
        <v>47394877000</v>
      </c>
      <c r="AS65" s="6">
        <v>47394877000</v>
      </c>
      <c r="AT65" s="6">
        <v>39922759886</v>
      </c>
      <c r="AU65" s="38">
        <f t="shared" si="127"/>
        <v>0.84234335888243783</v>
      </c>
      <c r="AV65" s="6">
        <v>38365386141</v>
      </c>
      <c r="AW65" s="38">
        <f t="shared" si="11"/>
        <v>0.80948382123662854</v>
      </c>
      <c r="AX65" s="5">
        <v>49851235000</v>
      </c>
      <c r="AY65" s="6">
        <v>49851235000</v>
      </c>
      <c r="AZ65" s="6">
        <v>43629465163</v>
      </c>
      <c r="BA65" s="38">
        <f t="shared" si="128"/>
        <v>0.87519326578368617</v>
      </c>
      <c r="BB65" s="6">
        <v>41941483690</v>
      </c>
      <c r="BC65" s="38">
        <f t="shared" si="13"/>
        <v>0.84133289155223534</v>
      </c>
      <c r="BD65" s="5">
        <v>54503765000</v>
      </c>
      <c r="BE65" s="6">
        <v>54503765000</v>
      </c>
      <c r="BF65" s="6">
        <v>48826982873</v>
      </c>
      <c r="BG65" s="38">
        <f t="shared" si="129"/>
        <v>0.89584605527709871</v>
      </c>
      <c r="BH65" s="6">
        <v>47469718569</v>
      </c>
      <c r="BI65" s="38">
        <f t="shared" si="15"/>
        <v>0.87094384340237785</v>
      </c>
      <c r="BJ65" s="5">
        <v>59540239000</v>
      </c>
      <c r="BK65" s="6">
        <v>63950839000</v>
      </c>
      <c r="BL65" s="6">
        <v>61849911385</v>
      </c>
      <c r="BM65" s="38">
        <f t="shared" si="130"/>
        <v>0.96714777088381909</v>
      </c>
      <c r="BN65" s="6">
        <v>59426523322</v>
      </c>
      <c r="BO65" s="38">
        <f t="shared" si="17"/>
        <v>0.92925322405856159</v>
      </c>
      <c r="BP65" s="5">
        <v>65406132000</v>
      </c>
      <c r="BQ65" s="6">
        <v>65406132000</v>
      </c>
      <c r="BR65" s="6">
        <v>60296261395</v>
      </c>
      <c r="BS65" s="38">
        <f t="shared" si="131"/>
        <v>0.92187474708028905</v>
      </c>
      <c r="BT65" s="6">
        <v>58323553802</v>
      </c>
      <c r="BU65" s="38">
        <f t="shared" si="19"/>
        <v>0.89171385034663109</v>
      </c>
      <c r="BV65" s="5">
        <v>87009563000</v>
      </c>
      <c r="BW65" s="6">
        <v>87009563000</v>
      </c>
      <c r="BX65" s="6">
        <v>76047870742</v>
      </c>
      <c r="BY65" s="38">
        <f t="shared" si="132"/>
        <v>0.87401738521546191</v>
      </c>
      <c r="BZ65" s="6">
        <v>72297254840</v>
      </c>
      <c r="CA65" s="38">
        <f t="shared" si="21"/>
        <v>0.8309115957748231</v>
      </c>
      <c r="CB65" s="5">
        <v>72350460000</v>
      </c>
      <c r="CC65" s="6">
        <v>75559460000</v>
      </c>
      <c r="CD65" s="6">
        <v>74686938916</v>
      </c>
      <c r="CE65" s="38">
        <f t="shared" si="95"/>
        <v>0.98845252356223823</v>
      </c>
      <c r="CF65" s="6">
        <v>70209116838</v>
      </c>
      <c r="CG65" s="7">
        <f t="shared" si="23"/>
        <v>0.92919029381628715</v>
      </c>
      <c r="CH65" s="5">
        <v>72881360000</v>
      </c>
      <c r="CI65" s="6">
        <v>78826360000</v>
      </c>
      <c r="CJ65" s="6">
        <v>77030756427</v>
      </c>
      <c r="CK65" s="38">
        <f t="shared" si="105"/>
        <v>0.97722077268314811</v>
      </c>
      <c r="CL65" s="6">
        <v>75645692456</v>
      </c>
      <c r="CM65" s="7">
        <f t="shared" si="25"/>
        <v>0.95964969657358279</v>
      </c>
      <c r="CN65" s="5">
        <v>80639410000</v>
      </c>
      <c r="CO65" s="6">
        <v>85029410000</v>
      </c>
      <c r="CP65" s="6">
        <v>84220623836</v>
      </c>
      <c r="CQ65" s="38">
        <f t="shared" si="106"/>
        <v>0.99048815975554816</v>
      </c>
      <c r="CR65" s="6">
        <v>82657886656</v>
      </c>
      <c r="CS65" s="7">
        <f t="shared" si="27"/>
        <v>0.9721093755207757</v>
      </c>
      <c r="CT65" s="5">
        <v>88941521000</v>
      </c>
      <c r="CU65" s="6">
        <v>68638791320</v>
      </c>
      <c r="CV65" s="7">
        <f t="shared" si="107"/>
        <v>0.77172945265912418</v>
      </c>
      <c r="CW65" s="5">
        <v>88941521000</v>
      </c>
      <c r="CX65" s="6">
        <v>74046508377</v>
      </c>
      <c r="CY65" s="7">
        <f t="shared" si="108"/>
        <v>0.83253026870318536</v>
      </c>
      <c r="CZ65" s="5">
        <v>97831448000</v>
      </c>
      <c r="DA65" s="6">
        <v>80196107855</v>
      </c>
      <c r="DB65" s="7">
        <f t="shared" si="109"/>
        <v>0.8197375127780997</v>
      </c>
      <c r="DC65" s="5">
        <v>88941521000</v>
      </c>
      <c r="DD65" s="6">
        <v>97831448000</v>
      </c>
      <c r="DE65" s="6">
        <v>97054823306</v>
      </c>
      <c r="DF65" s="38">
        <f t="shared" si="110"/>
        <v>0.99206160483283456</v>
      </c>
      <c r="DG65" s="6">
        <v>95234824236</v>
      </c>
      <c r="DH65" s="7">
        <f t="shared" si="32"/>
        <v>0.97345818939529549</v>
      </c>
      <c r="DI65" s="41">
        <v>116909119000</v>
      </c>
      <c r="DJ65" s="82">
        <f t="shared" si="33"/>
        <v>0</v>
      </c>
      <c r="DK65" s="81">
        <v>116909119000</v>
      </c>
      <c r="DL65" s="6">
        <v>116909119000</v>
      </c>
      <c r="DM65" s="6">
        <v>116909119000</v>
      </c>
      <c r="DN65" s="6">
        <v>5954677624</v>
      </c>
      <c r="DO65" s="38">
        <v>5.0934244265410981E-2</v>
      </c>
      <c r="DP65" s="6">
        <v>5041869047</v>
      </c>
      <c r="DQ65" s="7">
        <f t="shared" si="34"/>
        <v>4.3126396727016653E-2</v>
      </c>
      <c r="DR65" s="6">
        <v>116909119000</v>
      </c>
      <c r="DS65" s="6">
        <v>116909119000</v>
      </c>
      <c r="DT65" s="6">
        <v>13597851542</v>
      </c>
      <c r="DU65" s="38">
        <f t="shared" si="35"/>
        <v>0.1163112993948744</v>
      </c>
      <c r="DV65" s="6">
        <v>12099338924</v>
      </c>
      <c r="DW65" s="7">
        <f t="shared" si="36"/>
        <v>0.10349354291173814</v>
      </c>
      <c r="DX65" s="6">
        <v>116909119000</v>
      </c>
      <c r="DY65" s="6">
        <v>116909119000</v>
      </c>
      <c r="DZ65" s="6">
        <v>27451143768</v>
      </c>
      <c r="EA65" s="38">
        <f t="shared" si="37"/>
        <v>0.23480754968310041</v>
      </c>
      <c r="EB65" s="6">
        <v>25058972210</v>
      </c>
      <c r="EC65" s="7">
        <f t="shared" si="111"/>
        <v>0.21434574500557138</v>
      </c>
      <c r="ED65" s="6">
        <v>116909119000</v>
      </c>
      <c r="EE65" s="6">
        <v>116909119000</v>
      </c>
      <c r="EF65" s="6">
        <v>35924343032</v>
      </c>
      <c r="EG65" s="38">
        <f t="shared" si="112"/>
        <v>0.30728435334458382</v>
      </c>
      <c r="EH65" s="6">
        <v>32246422989</v>
      </c>
      <c r="EI65" s="7">
        <f t="shared" si="113"/>
        <v>0.27582470268208931</v>
      </c>
      <c r="EJ65" s="6">
        <v>116909119000</v>
      </c>
      <c r="EK65" s="6">
        <v>115050780138</v>
      </c>
      <c r="EL65" s="6">
        <v>44076460635</v>
      </c>
      <c r="EM65" s="38">
        <f t="shared" si="114"/>
        <v>0.38310440469966039</v>
      </c>
      <c r="EN65" s="6">
        <v>40078192849</v>
      </c>
      <c r="EO65" s="7">
        <f t="shared" si="115"/>
        <v>0.34835220413914098</v>
      </c>
      <c r="EP65" s="6">
        <v>116909119000</v>
      </c>
      <c r="EQ65" s="6">
        <v>115050780138</v>
      </c>
      <c r="ER65" s="6">
        <v>56442978920</v>
      </c>
      <c r="ES65" s="38">
        <f t="shared" si="116"/>
        <v>0.49059188344745092</v>
      </c>
      <c r="ET65" s="6">
        <v>52641499298</v>
      </c>
      <c r="EU65" s="7">
        <f t="shared" si="117"/>
        <v>0.45755012903743963</v>
      </c>
      <c r="EV65" s="340">
        <v>116909119000</v>
      </c>
      <c r="EW65" s="340">
        <v>115050780138</v>
      </c>
      <c r="EX65" s="340">
        <v>63607769525</v>
      </c>
      <c r="EY65" s="38">
        <f t="shared" si="118"/>
        <v>0.55286691188625026</v>
      </c>
      <c r="EZ65" s="340">
        <v>60034625612</v>
      </c>
      <c r="FA65" s="7">
        <f t="shared" si="119"/>
        <v>0.52180980902511265</v>
      </c>
      <c r="FB65" s="340">
        <v>116909119000</v>
      </c>
      <c r="FC65" s="340">
        <v>115050780138</v>
      </c>
      <c r="FD65" s="340">
        <v>70246331206</v>
      </c>
      <c r="FE65" s="38">
        <f t="shared" si="120"/>
        <v>0.61056805631167044</v>
      </c>
      <c r="FF65" s="340">
        <v>66935739996</v>
      </c>
      <c r="FG65" s="7">
        <f t="shared" si="121"/>
        <v>0.58179301275239126</v>
      </c>
      <c r="FH65" s="340">
        <v>116909119000</v>
      </c>
      <c r="FI65" s="340">
        <v>115050780138</v>
      </c>
      <c r="FJ65" s="340">
        <v>77163521524</v>
      </c>
      <c r="FK65" s="38">
        <v>0.67069098906973634</v>
      </c>
      <c r="FL65" s="340">
        <v>73996398393</v>
      </c>
      <c r="FM65" s="7">
        <v>0.64316294339111402</v>
      </c>
      <c r="FN65" s="41">
        <v>126727014000</v>
      </c>
      <c r="FO65" s="81"/>
      <c r="FP65" s="387">
        <v>126727014000</v>
      </c>
      <c r="FQ65" s="340">
        <v>116909119000</v>
      </c>
      <c r="FR65" s="340">
        <v>115050780138</v>
      </c>
      <c r="FS65" s="340">
        <v>84732759192</v>
      </c>
      <c r="FT65" s="38">
        <v>0.73648139621796194</v>
      </c>
      <c r="FU65" s="340">
        <v>81960222674</v>
      </c>
      <c r="FV65" s="7">
        <v>0.71238302404982512</v>
      </c>
      <c r="FW65" s="340">
        <v>116909119000</v>
      </c>
      <c r="FX65" s="340">
        <v>115050780138</v>
      </c>
      <c r="FY65" s="340">
        <v>91766548836</v>
      </c>
      <c r="FZ65" s="38">
        <v>0.79761778864887956</v>
      </c>
      <c r="GA65" s="340">
        <v>88832807868</v>
      </c>
      <c r="GB65" s="7">
        <v>0.77211825735946926</v>
      </c>
      <c r="GC65" s="340">
        <v>116909119000</v>
      </c>
      <c r="GD65" s="340">
        <v>115050780138</v>
      </c>
      <c r="GE65" s="340">
        <v>113986891333</v>
      </c>
      <c r="GF65" s="38">
        <v>0.99075287621931896</v>
      </c>
      <c r="GG65" s="340">
        <v>111791432086</v>
      </c>
      <c r="GH65" s="7">
        <v>0.9716703524470629</v>
      </c>
      <c r="GI65" s="340">
        <v>126727014000</v>
      </c>
      <c r="GJ65" s="340">
        <v>126727014000</v>
      </c>
      <c r="GK65" s="340">
        <v>5437442739</v>
      </c>
      <c r="GL65" s="38">
        <v>4.2906737619494449E-2</v>
      </c>
      <c r="GM65" s="340">
        <v>4858961605</v>
      </c>
      <c r="GN65" s="7">
        <v>3.8341956080492831E-2</v>
      </c>
      <c r="GO65" s="340">
        <v>126727014000</v>
      </c>
      <c r="GP65" s="340">
        <v>126727014000</v>
      </c>
      <c r="GQ65" s="340">
        <v>15562462945</v>
      </c>
      <c r="GR65" s="38">
        <f t="shared" si="49"/>
        <v>0.12280304296446218</v>
      </c>
      <c r="GS65" s="340">
        <v>12382533745</v>
      </c>
      <c r="GT65" s="7">
        <v>3.8341956080492831E-2</v>
      </c>
      <c r="GU65" s="340">
        <v>126727014000</v>
      </c>
      <c r="GV65" s="340">
        <v>126727014000</v>
      </c>
      <c r="GW65" s="340">
        <v>23931203491</v>
      </c>
      <c r="GX65" s="38">
        <v>0.18884058525201264</v>
      </c>
      <c r="GY65" s="340">
        <v>21795870980</v>
      </c>
      <c r="GZ65" s="7">
        <v>0.17199072472424862</v>
      </c>
      <c r="HA65" s="340">
        <v>126727014000</v>
      </c>
      <c r="HB65" s="340">
        <v>126727014000</v>
      </c>
      <c r="HC65" s="340">
        <v>32394567076</v>
      </c>
      <c r="HD65" s="38">
        <v>0.25562479579926028</v>
      </c>
      <c r="HE65" s="340">
        <v>29125492993</v>
      </c>
      <c r="HF65" s="7">
        <v>0.22982860618021031</v>
      </c>
      <c r="HG65" s="340">
        <v>126727014000</v>
      </c>
      <c r="HH65" s="340">
        <v>126727014000</v>
      </c>
      <c r="HI65" s="340">
        <v>41624198234</v>
      </c>
      <c r="HJ65" s="38">
        <v>0.32845560642658239</v>
      </c>
      <c r="HK65" s="340">
        <v>37279847469</v>
      </c>
      <c r="HL65" s="7">
        <v>0.29417443284034139</v>
      </c>
      <c r="HM65" s="340">
        <v>126727014000</v>
      </c>
      <c r="HN65" s="340">
        <v>126727014000</v>
      </c>
      <c r="HO65" s="340">
        <v>55493096990</v>
      </c>
      <c r="HP65" s="38">
        <v>0.43789477269621457</v>
      </c>
      <c r="HQ65" s="340">
        <v>51828154694</v>
      </c>
      <c r="HR65" s="7">
        <v>0.40897479596575992</v>
      </c>
      <c r="HS65" s="15">
        <f t="shared" si="0"/>
        <v>0</v>
      </c>
      <c r="HT65" s="15">
        <f t="shared" si="50"/>
        <v>0</v>
      </c>
    </row>
    <row r="66" spans="1:228" ht="14.25" customHeight="1" x14ac:dyDescent="0.35">
      <c r="A66" s="9" t="s">
        <v>78</v>
      </c>
      <c r="B66" s="26"/>
      <c r="C66" s="53"/>
      <c r="D66" s="27"/>
      <c r="E66" s="26"/>
      <c r="F66" s="53"/>
      <c r="G66" s="27"/>
      <c r="H66" s="26"/>
      <c r="I66" s="53"/>
      <c r="J66" s="27"/>
      <c r="K66" s="26"/>
      <c r="L66" s="53"/>
      <c r="M66" s="27"/>
      <c r="N66" s="26"/>
      <c r="O66" s="53"/>
      <c r="P66" s="27"/>
      <c r="Q66" s="26">
        <v>20352756738</v>
      </c>
      <c r="R66" s="53">
        <v>20258432225.869999</v>
      </c>
      <c r="S66" s="27">
        <v>0.99536551665485729</v>
      </c>
      <c r="T66" s="26">
        <v>31890111000</v>
      </c>
      <c r="U66" s="53">
        <v>31697225563.200001</v>
      </c>
      <c r="V66" s="27">
        <v>0.9939515595665378</v>
      </c>
      <c r="W66" s="26">
        <v>32632496144</v>
      </c>
      <c r="X66" s="53">
        <v>30811878612</v>
      </c>
      <c r="Y66" s="27">
        <v>0.94420845025259437</v>
      </c>
      <c r="Z66" s="26">
        <v>36464848312</v>
      </c>
      <c r="AA66" s="53">
        <v>36395390090</v>
      </c>
      <c r="AB66" s="27">
        <v>0.99809520057767132</v>
      </c>
      <c r="AC66" s="26">
        <v>38136999018</v>
      </c>
      <c r="AD66" s="53">
        <v>37941174867</v>
      </c>
      <c r="AE66" s="27">
        <v>0.99486524487919004</v>
      </c>
      <c r="AF66" s="26">
        <v>41968151000</v>
      </c>
      <c r="AG66" s="6">
        <v>41968151000</v>
      </c>
      <c r="AH66" s="6">
        <v>41552041622</v>
      </c>
      <c r="AI66" s="38">
        <f t="shared" si="125"/>
        <v>0.99008511530565169</v>
      </c>
      <c r="AJ66" s="6">
        <v>27792457861</v>
      </c>
      <c r="AK66" s="38">
        <f t="shared" si="7"/>
        <v>0.66222736048104669</v>
      </c>
      <c r="AL66" s="5">
        <v>38600000000</v>
      </c>
      <c r="AM66" s="6">
        <v>32330000000</v>
      </c>
      <c r="AN66" s="6">
        <v>30026856695</v>
      </c>
      <c r="AO66" s="38">
        <f t="shared" si="126"/>
        <v>0.92876141957933811</v>
      </c>
      <c r="AP66" s="6">
        <v>17021179475</v>
      </c>
      <c r="AQ66" s="38">
        <f t="shared" si="9"/>
        <v>0.52648250773275596</v>
      </c>
      <c r="AR66" s="5">
        <v>32000000000</v>
      </c>
      <c r="AS66" s="6">
        <v>32000000000</v>
      </c>
      <c r="AT66" s="6">
        <v>23068141123</v>
      </c>
      <c r="AU66" s="38">
        <f t="shared" si="127"/>
        <v>0.72087941009375001</v>
      </c>
      <c r="AV66" s="6">
        <v>13504828262</v>
      </c>
      <c r="AW66" s="38">
        <f t="shared" si="11"/>
        <v>0.42202588318750001</v>
      </c>
      <c r="AX66" s="5">
        <v>30098587000</v>
      </c>
      <c r="AY66" s="6">
        <v>30098587000</v>
      </c>
      <c r="AZ66" s="6">
        <v>30007193133</v>
      </c>
      <c r="BA66" s="38">
        <f t="shared" si="128"/>
        <v>0.99696351636041913</v>
      </c>
      <c r="BB66" s="6">
        <v>15147560984</v>
      </c>
      <c r="BC66" s="38">
        <f t="shared" si="13"/>
        <v>0.50326485372884777</v>
      </c>
      <c r="BD66" s="5">
        <v>40454000000</v>
      </c>
      <c r="BE66" s="6">
        <v>40454000000</v>
      </c>
      <c r="BF66" s="6">
        <v>36802962332</v>
      </c>
      <c r="BG66" s="38">
        <f t="shared" si="129"/>
        <v>0.90974841380333216</v>
      </c>
      <c r="BH66" s="6">
        <v>11002029109</v>
      </c>
      <c r="BI66" s="38">
        <f t="shared" si="15"/>
        <v>0.27196393703960053</v>
      </c>
      <c r="BJ66" s="5">
        <v>41993847000</v>
      </c>
      <c r="BK66" s="6">
        <v>41993847000</v>
      </c>
      <c r="BL66" s="6">
        <v>35830549099</v>
      </c>
      <c r="BM66" s="38">
        <f t="shared" si="130"/>
        <v>0.85323331056094953</v>
      </c>
      <c r="BN66" s="6">
        <v>14203171143</v>
      </c>
      <c r="BO66" s="38">
        <f t="shared" si="17"/>
        <v>0.33822029077259819</v>
      </c>
      <c r="BP66" s="5">
        <v>43119261000</v>
      </c>
      <c r="BQ66" s="6">
        <v>41711261000</v>
      </c>
      <c r="BR66" s="6">
        <v>37998506644</v>
      </c>
      <c r="BS66" s="38">
        <f t="shared" si="131"/>
        <v>0.91098916055306978</v>
      </c>
      <c r="BT66" s="6">
        <v>15589481033</v>
      </c>
      <c r="BU66" s="38">
        <f t="shared" si="19"/>
        <v>0.37374753625885343</v>
      </c>
      <c r="BV66" s="5">
        <v>44644427000</v>
      </c>
      <c r="BW66" s="6">
        <v>43036427000</v>
      </c>
      <c r="BX66" s="6">
        <v>40344395904</v>
      </c>
      <c r="BY66" s="38">
        <f t="shared" si="132"/>
        <v>0.93744761627167605</v>
      </c>
      <c r="BZ66" s="6">
        <v>20822999960</v>
      </c>
      <c r="CA66" s="38">
        <f t="shared" si="21"/>
        <v>0.48384592800884701</v>
      </c>
      <c r="CB66" s="5">
        <v>43195525000</v>
      </c>
      <c r="CC66" s="6">
        <v>43195525000</v>
      </c>
      <c r="CD66" s="6">
        <v>40004739729</v>
      </c>
      <c r="CE66" s="38">
        <f t="shared" si="95"/>
        <v>0.92613157795859635</v>
      </c>
      <c r="CF66" s="6">
        <v>22436706220</v>
      </c>
      <c r="CG66" s="7">
        <f t="shared" si="23"/>
        <v>0.51942200540449501</v>
      </c>
      <c r="CH66" s="5">
        <v>56000000000</v>
      </c>
      <c r="CI66" s="6">
        <v>47629825447</v>
      </c>
      <c r="CJ66" s="6">
        <v>45659509770</v>
      </c>
      <c r="CK66" s="38">
        <f t="shared" si="105"/>
        <v>0.95863273361787849</v>
      </c>
      <c r="CL66" s="6">
        <v>32300514618</v>
      </c>
      <c r="CM66" s="7">
        <f t="shared" si="25"/>
        <v>0.67815731665744472</v>
      </c>
      <c r="CN66" s="5">
        <v>56000000000</v>
      </c>
      <c r="CO66" s="6">
        <v>56000000000</v>
      </c>
      <c r="CP66" s="6">
        <v>55511828129</v>
      </c>
      <c r="CQ66" s="38">
        <f t="shared" si="106"/>
        <v>0.99128264516071429</v>
      </c>
      <c r="CR66" s="6">
        <v>39447852233</v>
      </c>
      <c r="CS66" s="7">
        <f t="shared" si="27"/>
        <v>0.70442593273214282</v>
      </c>
      <c r="CT66" s="5">
        <v>36241955000</v>
      </c>
      <c r="CU66" s="6">
        <v>33111265080</v>
      </c>
      <c r="CV66" s="7">
        <f t="shared" si="107"/>
        <v>0.91361696906251333</v>
      </c>
      <c r="CW66" s="5">
        <v>36241955000</v>
      </c>
      <c r="CX66" s="6">
        <v>33732276454</v>
      </c>
      <c r="CY66" s="7">
        <f t="shared" si="108"/>
        <v>0.93075212013259223</v>
      </c>
      <c r="CZ66" s="5">
        <v>36241955000</v>
      </c>
      <c r="DA66" s="6">
        <v>34610650867</v>
      </c>
      <c r="DB66" s="7">
        <f t="shared" si="109"/>
        <v>0.95498851723092748</v>
      </c>
      <c r="DC66" s="5">
        <v>36241955000</v>
      </c>
      <c r="DD66" s="6">
        <v>36241955000</v>
      </c>
      <c r="DE66" s="6">
        <v>36231626760</v>
      </c>
      <c r="DF66" s="38">
        <f t="shared" si="110"/>
        <v>0.99971501978852961</v>
      </c>
      <c r="DG66" s="6">
        <v>23595302787</v>
      </c>
      <c r="DH66" s="7">
        <f t="shared" si="32"/>
        <v>0.65104939253414995</v>
      </c>
      <c r="DI66" s="41">
        <v>42520010000</v>
      </c>
      <c r="DJ66" s="82">
        <f t="shared" si="33"/>
        <v>2000000000</v>
      </c>
      <c r="DK66" s="81">
        <v>44520010000</v>
      </c>
      <c r="DL66" s="6">
        <v>44520010000</v>
      </c>
      <c r="DM66" s="6">
        <v>44520010000</v>
      </c>
      <c r="DN66" s="6">
        <v>861157077</v>
      </c>
      <c r="DO66" s="38">
        <v>1.9343146531189008E-2</v>
      </c>
      <c r="DP66" s="6">
        <v>0</v>
      </c>
      <c r="DQ66" s="7">
        <f t="shared" si="34"/>
        <v>0</v>
      </c>
      <c r="DR66" s="6">
        <v>44520010000</v>
      </c>
      <c r="DS66" s="6">
        <v>44520010000</v>
      </c>
      <c r="DT66" s="6">
        <v>7564055344</v>
      </c>
      <c r="DU66" s="38">
        <f t="shared" si="35"/>
        <v>0.16990237297790364</v>
      </c>
      <c r="DV66" s="6">
        <v>16795463</v>
      </c>
      <c r="DW66" s="7">
        <f t="shared" si="36"/>
        <v>3.7725649657311398E-4</v>
      </c>
      <c r="DX66" s="6">
        <v>44520010000</v>
      </c>
      <c r="DY66" s="6">
        <v>44520010000</v>
      </c>
      <c r="DZ66" s="6">
        <v>10455698600</v>
      </c>
      <c r="EA66" s="38">
        <f t="shared" si="37"/>
        <v>0.23485391400406244</v>
      </c>
      <c r="EB66" s="6">
        <v>783376164</v>
      </c>
      <c r="EC66" s="7">
        <f t="shared" si="111"/>
        <v>1.7596046451921282E-2</v>
      </c>
      <c r="ED66" s="6">
        <v>44520010000</v>
      </c>
      <c r="EE66" s="6">
        <v>44520010000</v>
      </c>
      <c r="EF66" s="6">
        <v>12435596696</v>
      </c>
      <c r="EG66" s="38">
        <f t="shared" si="112"/>
        <v>0.2793260085970331</v>
      </c>
      <c r="EH66" s="6">
        <v>3054177344</v>
      </c>
      <c r="EI66" s="7">
        <f t="shared" si="113"/>
        <v>6.8602350808097304E-2</v>
      </c>
      <c r="EJ66" s="6">
        <v>44520010000</v>
      </c>
      <c r="EK66" s="6">
        <v>44520010000</v>
      </c>
      <c r="EL66" s="6">
        <v>21012594983</v>
      </c>
      <c r="EM66" s="38">
        <f t="shared" si="114"/>
        <v>0.47198091336906706</v>
      </c>
      <c r="EN66" s="6">
        <v>7419105910</v>
      </c>
      <c r="EO66" s="7">
        <f t="shared" si="115"/>
        <v>0.16664654635073084</v>
      </c>
      <c r="EP66" s="6">
        <v>44520010000</v>
      </c>
      <c r="EQ66" s="6">
        <v>44520010000</v>
      </c>
      <c r="ER66" s="6">
        <v>21012594983</v>
      </c>
      <c r="ES66" s="38">
        <f t="shared" si="116"/>
        <v>0.47198091336906706</v>
      </c>
      <c r="ET66" s="6">
        <v>9499831391</v>
      </c>
      <c r="EU66" s="7">
        <f t="shared" si="117"/>
        <v>0.21338340649519172</v>
      </c>
      <c r="EV66" s="340">
        <v>44520010000</v>
      </c>
      <c r="EW66" s="340">
        <v>44520010000</v>
      </c>
      <c r="EX66" s="340">
        <v>25730556474</v>
      </c>
      <c r="EY66" s="38">
        <f t="shared" si="118"/>
        <v>0.57795486735065871</v>
      </c>
      <c r="EZ66" s="340">
        <v>12075722105</v>
      </c>
      <c r="FA66" s="7">
        <f t="shared" si="119"/>
        <v>0.27124257395719364</v>
      </c>
      <c r="FB66" s="340">
        <v>44520010000</v>
      </c>
      <c r="FC66" s="340">
        <v>44520010000</v>
      </c>
      <c r="FD66" s="340">
        <v>29657444942</v>
      </c>
      <c r="FE66" s="38">
        <f t="shared" si="120"/>
        <v>0.66615988949688021</v>
      </c>
      <c r="FF66" s="340">
        <v>13937257777</v>
      </c>
      <c r="FG66" s="7">
        <f t="shared" si="121"/>
        <v>0.31305603428660506</v>
      </c>
      <c r="FH66" s="340">
        <v>44520010000</v>
      </c>
      <c r="FI66" s="340">
        <v>42823418746</v>
      </c>
      <c r="FJ66" s="340">
        <v>32329191133</v>
      </c>
      <c r="FK66" s="38">
        <v>0.75494185377293743</v>
      </c>
      <c r="FL66" s="340">
        <v>15784632906</v>
      </c>
      <c r="FM66" s="7">
        <v>0.36859814952243608</v>
      </c>
      <c r="FN66" s="41">
        <v>68127427000</v>
      </c>
      <c r="FO66" s="81"/>
      <c r="FP66" s="387">
        <v>68127427000</v>
      </c>
      <c r="FQ66" s="340">
        <v>44520010000</v>
      </c>
      <c r="FR66" s="340">
        <v>42823418746</v>
      </c>
      <c r="FS66" s="340">
        <v>34745022866</v>
      </c>
      <c r="FT66" s="38">
        <v>0.81135565266482657</v>
      </c>
      <c r="FU66" s="340">
        <v>18536170603</v>
      </c>
      <c r="FV66" s="7">
        <v>0.43285125629376342</v>
      </c>
      <c r="FW66" s="340">
        <v>44520010000</v>
      </c>
      <c r="FX66" s="340">
        <v>42823418746</v>
      </c>
      <c r="FY66" s="340">
        <v>36665678872</v>
      </c>
      <c r="FZ66" s="38">
        <v>0.85620625222559621</v>
      </c>
      <c r="GA66" s="340">
        <v>21666421215</v>
      </c>
      <c r="GB66" s="7">
        <v>0.50594795673626114</v>
      </c>
      <c r="GC66" s="340">
        <v>44520010000</v>
      </c>
      <c r="GD66" s="340">
        <v>42823418746</v>
      </c>
      <c r="GE66" s="340">
        <v>42639069404</v>
      </c>
      <c r="GF66" s="38">
        <v>0.995695127866987</v>
      </c>
      <c r="GG66" s="340">
        <v>30138553414</v>
      </c>
      <c r="GH66" s="7">
        <v>0.70378671989646191</v>
      </c>
      <c r="GI66" s="340">
        <v>68127427000</v>
      </c>
      <c r="GJ66" s="340">
        <v>68127427000</v>
      </c>
      <c r="GK66" s="340">
        <v>817354979</v>
      </c>
      <c r="GL66" s="38">
        <v>1.1997443834184432E-2</v>
      </c>
      <c r="GM66" s="340">
        <v>0</v>
      </c>
      <c r="GN66" s="7">
        <v>0</v>
      </c>
      <c r="GO66" s="340">
        <v>68127427000</v>
      </c>
      <c r="GP66" s="340">
        <v>68127427000</v>
      </c>
      <c r="GQ66" s="340">
        <v>10254677703</v>
      </c>
      <c r="GR66" s="38">
        <f t="shared" si="49"/>
        <v>0.15052201667619122</v>
      </c>
      <c r="GS66" s="340">
        <v>30086891</v>
      </c>
      <c r="GT66" s="7">
        <v>0</v>
      </c>
      <c r="GU66" s="340">
        <v>68127427000</v>
      </c>
      <c r="GV66" s="340">
        <v>68127427000</v>
      </c>
      <c r="GW66" s="340">
        <v>17628863939</v>
      </c>
      <c r="GX66" s="38">
        <v>0.25876309608757131</v>
      </c>
      <c r="GY66" s="340">
        <v>735274422</v>
      </c>
      <c r="GZ66" s="7">
        <v>1.0792634543500374E-2</v>
      </c>
      <c r="HA66" s="340">
        <v>68127427000</v>
      </c>
      <c r="HB66" s="340">
        <v>68127427000</v>
      </c>
      <c r="HC66" s="340">
        <v>23788515528</v>
      </c>
      <c r="HD66" s="38">
        <v>0.34917677909661848</v>
      </c>
      <c r="HE66" s="340">
        <v>2806900666</v>
      </c>
      <c r="HF66" s="7">
        <v>4.1200743806161941E-2</v>
      </c>
      <c r="HG66" s="340">
        <v>68127427000</v>
      </c>
      <c r="HH66" s="340">
        <v>68127427000</v>
      </c>
      <c r="HI66" s="340">
        <v>27737261343</v>
      </c>
      <c r="HJ66" s="38">
        <v>0.40713795551092807</v>
      </c>
      <c r="HK66" s="340">
        <v>6090947120</v>
      </c>
      <c r="HL66" s="7">
        <v>8.9405212969513731E-2</v>
      </c>
      <c r="HM66" s="340">
        <v>68127427000</v>
      </c>
      <c r="HN66" s="340">
        <v>68127427000</v>
      </c>
      <c r="HO66" s="340">
        <v>28945118487</v>
      </c>
      <c r="HP66" s="38">
        <v>0.42486733701244872</v>
      </c>
      <c r="HQ66" s="340">
        <v>9373673399</v>
      </c>
      <c r="HR66" s="7">
        <v>0.13759030410762468</v>
      </c>
      <c r="HS66" s="15">
        <f t="shared" si="0"/>
        <v>0</v>
      </c>
      <c r="HT66" s="15">
        <f t="shared" si="50"/>
        <v>0</v>
      </c>
    </row>
    <row r="67" spans="1:228" ht="14.25" customHeight="1" x14ac:dyDescent="0.35">
      <c r="A67" s="8" t="s">
        <v>44</v>
      </c>
      <c r="B67" s="32"/>
      <c r="C67" s="31"/>
      <c r="D67" s="62"/>
      <c r="E67" s="32"/>
      <c r="F67" s="31"/>
      <c r="G67" s="62"/>
      <c r="H67" s="32"/>
      <c r="I67" s="31"/>
      <c r="J67" s="62"/>
      <c r="K67" s="32"/>
      <c r="L67" s="31"/>
      <c r="M67" s="62"/>
      <c r="N67" s="32"/>
      <c r="O67" s="31"/>
      <c r="P67" s="62"/>
      <c r="Q67" s="32"/>
      <c r="R67" s="31"/>
      <c r="S67" s="65"/>
      <c r="T67" s="32"/>
      <c r="U67" s="31"/>
      <c r="V67" s="62"/>
      <c r="W67" s="32"/>
      <c r="X67" s="31"/>
      <c r="Y67" s="62"/>
      <c r="Z67" s="32"/>
      <c r="AA67" s="31"/>
      <c r="AB67" s="62"/>
      <c r="AC67" s="32"/>
      <c r="AD67" s="31"/>
      <c r="AE67" s="62"/>
      <c r="AF67" s="32"/>
      <c r="AG67" s="1"/>
      <c r="AH67" s="1"/>
      <c r="AI67" s="122"/>
      <c r="AJ67" s="1"/>
      <c r="AK67" s="122"/>
      <c r="AL67" s="3"/>
      <c r="AM67" s="1"/>
      <c r="AN67" s="1"/>
      <c r="AO67" s="122"/>
      <c r="AP67" s="1"/>
      <c r="AQ67" s="122"/>
      <c r="AR67" s="3"/>
      <c r="AS67" s="1"/>
      <c r="AT67" s="1"/>
      <c r="AU67" s="122"/>
      <c r="AV67" s="1"/>
      <c r="AW67" s="122"/>
      <c r="AX67" s="3"/>
      <c r="AY67" s="1"/>
      <c r="AZ67" s="1"/>
      <c r="BA67" s="122"/>
      <c r="BB67" s="1"/>
      <c r="BC67" s="122"/>
      <c r="BD67" s="3">
        <v>0</v>
      </c>
      <c r="BE67" s="1">
        <v>8387018581</v>
      </c>
      <c r="BF67" s="1">
        <v>5283685760</v>
      </c>
      <c r="BG67" s="122">
        <f t="shared" si="129"/>
        <v>0.62998379089915124</v>
      </c>
      <c r="BH67" s="1">
        <v>3268106653</v>
      </c>
      <c r="BI67" s="122">
        <f t="shared" si="15"/>
        <v>0.38966250300238842</v>
      </c>
      <c r="BJ67" s="3">
        <v>30465169000</v>
      </c>
      <c r="BK67" s="1">
        <v>29526432000</v>
      </c>
      <c r="BL67" s="1">
        <v>22702919086</v>
      </c>
      <c r="BM67" s="122">
        <f t="shared" si="130"/>
        <v>0.76890154171015312</v>
      </c>
      <c r="BN67" s="1">
        <v>22451770438</v>
      </c>
      <c r="BO67" s="122">
        <f t="shared" si="17"/>
        <v>0.76039564949804972</v>
      </c>
      <c r="BP67" s="3">
        <v>35938701000</v>
      </c>
      <c r="BQ67" s="1">
        <v>35938701000</v>
      </c>
      <c r="BR67" s="1">
        <v>29433222763</v>
      </c>
      <c r="BS67" s="122">
        <f t="shared" si="131"/>
        <v>0.81898404627924648</v>
      </c>
      <c r="BT67" s="1">
        <v>28205465776</v>
      </c>
      <c r="BU67" s="122">
        <f t="shared" si="19"/>
        <v>0.78482151527958677</v>
      </c>
      <c r="BV67" s="3">
        <v>38169378000</v>
      </c>
      <c r="BW67" s="1">
        <v>38169378000</v>
      </c>
      <c r="BX67" s="1">
        <v>35254363529</v>
      </c>
      <c r="BY67" s="122">
        <f t="shared" si="132"/>
        <v>0.9236295003025724</v>
      </c>
      <c r="BZ67" s="1">
        <v>32089595084</v>
      </c>
      <c r="CA67" s="122">
        <f t="shared" si="21"/>
        <v>0.8407156931925901</v>
      </c>
      <c r="CB67" s="3">
        <v>30098546000</v>
      </c>
      <c r="CC67" s="1">
        <v>29562546000</v>
      </c>
      <c r="CD67" s="1">
        <v>27550003214</v>
      </c>
      <c r="CE67" s="122">
        <f t="shared" si="95"/>
        <v>0.93192254868711244</v>
      </c>
      <c r="CF67" s="1">
        <v>26437955645</v>
      </c>
      <c r="CG67" s="4">
        <f t="shared" si="23"/>
        <v>0.89430577613308404</v>
      </c>
      <c r="CH67" s="3">
        <v>33064797000</v>
      </c>
      <c r="CI67" s="1">
        <v>33064797000</v>
      </c>
      <c r="CJ67" s="1">
        <v>32472971215</v>
      </c>
      <c r="CK67" s="122">
        <f t="shared" si="105"/>
        <v>0.98210103074275645</v>
      </c>
      <c r="CL67" s="1">
        <v>31839697442</v>
      </c>
      <c r="CM67" s="4">
        <f t="shared" si="25"/>
        <v>0.96294852322849589</v>
      </c>
      <c r="CN67" s="3">
        <v>34513083000</v>
      </c>
      <c r="CO67" s="1">
        <v>34513083000</v>
      </c>
      <c r="CP67" s="1">
        <v>33653876716</v>
      </c>
      <c r="CQ67" s="122">
        <f t="shared" si="106"/>
        <v>0.97510491067981375</v>
      </c>
      <c r="CR67" s="1">
        <v>31826606260</v>
      </c>
      <c r="CS67" s="4">
        <f t="shared" si="27"/>
        <v>0.92216062702946588</v>
      </c>
      <c r="CT67" s="3">
        <v>34619116000</v>
      </c>
      <c r="CU67" s="1">
        <v>25441778374</v>
      </c>
      <c r="CV67" s="4">
        <f t="shared" si="107"/>
        <v>0.73490548903675068</v>
      </c>
      <c r="CW67" s="3">
        <v>34619116000</v>
      </c>
      <c r="CX67" s="1">
        <v>27194600389</v>
      </c>
      <c r="CY67" s="4">
        <f t="shared" si="108"/>
        <v>0.78553711160620043</v>
      </c>
      <c r="CZ67" s="3">
        <v>35635549000</v>
      </c>
      <c r="DA67" s="1">
        <v>29846096592</v>
      </c>
      <c r="DB67" s="4">
        <f t="shared" si="109"/>
        <v>0.83753716245538967</v>
      </c>
      <c r="DC67" s="3">
        <v>34619116000</v>
      </c>
      <c r="DD67" s="1">
        <v>35635549000</v>
      </c>
      <c r="DE67" s="1">
        <v>35281715822</v>
      </c>
      <c r="DF67" s="122">
        <f t="shared" si="110"/>
        <v>0.99007078078129229</v>
      </c>
      <c r="DG67" s="1">
        <v>34170318112</v>
      </c>
      <c r="DH67" s="4">
        <f t="shared" si="32"/>
        <v>0.95888288719783721</v>
      </c>
      <c r="DI67" s="40">
        <v>40545790000</v>
      </c>
      <c r="DJ67" s="82">
        <f t="shared" si="33"/>
        <v>0</v>
      </c>
      <c r="DK67" s="82">
        <v>40545790000</v>
      </c>
      <c r="DL67" s="1">
        <v>40545790000</v>
      </c>
      <c r="DM67" s="1">
        <v>40545790000</v>
      </c>
      <c r="DN67" s="1">
        <v>1375876797</v>
      </c>
      <c r="DO67" s="122">
        <v>3.3933900338358185E-2</v>
      </c>
      <c r="DP67" s="1">
        <v>1219968637</v>
      </c>
      <c r="DQ67" s="4">
        <f t="shared" si="34"/>
        <v>3.0088663631908517E-2</v>
      </c>
      <c r="DR67" s="1">
        <v>40545790000</v>
      </c>
      <c r="DS67" s="1">
        <v>40545790000</v>
      </c>
      <c r="DT67" s="1">
        <v>5048795853</v>
      </c>
      <c r="DU67" s="122">
        <f t="shared" si="35"/>
        <v>0.12452084058542207</v>
      </c>
      <c r="DV67" s="1">
        <v>2925413261</v>
      </c>
      <c r="DW67" s="4">
        <f t="shared" si="36"/>
        <v>7.2150851198114527E-2</v>
      </c>
      <c r="DX67" s="1">
        <v>40545790000</v>
      </c>
      <c r="DY67" s="1">
        <v>40545790000</v>
      </c>
      <c r="DZ67" s="1">
        <v>7649865621</v>
      </c>
      <c r="EA67" s="122">
        <f t="shared" si="37"/>
        <v>0.18867225477663649</v>
      </c>
      <c r="EB67" s="1">
        <v>4965783836</v>
      </c>
      <c r="EC67" s="4">
        <f t="shared" si="111"/>
        <v>0.12247347593917889</v>
      </c>
      <c r="ED67" s="1">
        <v>40545790000</v>
      </c>
      <c r="EE67" s="1">
        <v>40545790000</v>
      </c>
      <c r="EF67" s="1">
        <v>10686413805</v>
      </c>
      <c r="EG67" s="122">
        <f t="shared" si="112"/>
        <v>0.26356407915593705</v>
      </c>
      <c r="EH67" s="1">
        <v>7978832154</v>
      </c>
      <c r="EI67" s="4">
        <f t="shared" si="113"/>
        <v>0.1967857120061047</v>
      </c>
      <c r="EJ67" s="1">
        <v>40545790000</v>
      </c>
      <c r="EK67" s="1">
        <v>40205515993</v>
      </c>
      <c r="EL67" s="1">
        <v>13469113605</v>
      </c>
      <c r="EM67" s="122">
        <f t="shared" si="114"/>
        <v>0.33500660972352764</v>
      </c>
      <c r="EN67" s="1">
        <v>10093476092</v>
      </c>
      <c r="EO67" s="4">
        <f t="shared" si="115"/>
        <v>0.25104704771746567</v>
      </c>
      <c r="EP67" s="1">
        <v>40545790000</v>
      </c>
      <c r="EQ67" s="1">
        <v>40205515993</v>
      </c>
      <c r="ER67" s="1">
        <v>17118274393</v>
      </c>
      <c r="ES67" s="122">
        <f t="shared" si="116"/>
        <v>0.42576929981399531</v>
      </c>
      <c r="ET67" s="1">
        <v>13776995193</v>
      </c>
      <c r="EU67" s="4">
        <f t="shared" si="117"/>
        <v>0.34266430495255057</v>
      </c>
      <c r="EV67" s="339">
        <v>40545790000</v>
      </c>
      <c r="EW67" s="339">
        <v>40205515993</v>
      </c>
      <c r="EX67" s="339">
        <v>20213524048</v>
      </c>
      <c r="EY67" s="122">
        <f t="shared" si="118"/>
        <v>0.50275499639201959</v>
      </c>
      <c r="EZ67" s="339">
        <v>16360412773</v>
      </c>
      <c r="FA67" s="4">
        <f t="shared" si="119"/>
        <v>0.40691960714665215</v>
      </c>
      <c r="FB67" s="339">
        <v>40545790000</v>
      </c>
      <c r="FC67" s="339">
        <v>40205515993</v>
      </c>
      <c r="FD67" s="339">
        <v>23834523712</v>
      </c>
      <c r="FE67" s="122">
        <f t="shared" si="120"/>
        <v>0.59281725711839439</v>
      </c>
      <c r="FF67" s="339">
        <v>18903341136</v>
      </c>
      <c r="FG67" s="4">
        <f t="shared" si="121"/>
        <v>0.47016785306999109</v>
      </c>
      <c r="FH67" s="339">
        <v>40545790000</v>
      </c>
      <c r="FI67" s="339">
        <v>39390895572</v>
      </c>
      <c r="FJ67" s="339">
        <v>26151217205</v>
      </c>
      <c r="FK67" s="122">
        <v>0.66388988686992223</v>
      </c>
      <c r="FL67" s="339">
        <v>21280624726</v>
      </c>
      <c r="FM67" s="4">
        <v>0.54024221630357605</v>
      </c>
      <c r="FN67" s="40">
        <v>44064175000</v>
      </c>
      <c r="FO67" s="82"/>
      <c r="FP67" s="386">
        <v>44064175000</v>
      </c>
      <c r="FQ67" s="339">
        <v>40545790000</v>
      </c>
      <c r="FR67" s="339">
        <v>39390895572</v>
      </c>
      <c r="FS67" s="339">
        <v>28022306178</v>
      </c>
      <c r="FT67" s="122">
        <v>0.71139043098880272</v>
      </c>
      <c r="FU67" s="339">
        <v>23972089842</v>
      </c>
      <c r="FV67" s="4">
        <v>0.60856930247201435</v>
      </c>
      <c r="FW67" s="339">
        <v>40545790000</v>
      </c>
      <c r="FX67" s="339">
        <v>39390895572</v>
      </c>
      <c r="FY67" s="339">
        <v>30149441820</v>
      </c>
      <c r="FZ67" s="122">
        <v>0.76539112356285066</v>
      </c>
      <c r="GA67" s="339">
        <v>26823528319</v>
      </c>
      <c r="GB67" s="4">
        <v>0.68095756467306146</v>
      </c>
      <c r="GC67" s="339">
        <v>40545790000</v>
      </c>
      <c r="GD67" s="339">
        <v>37966547907</v>
      </c>
      <c r="GE67" s="339">
        <v>36561467179</v>
      </c>
      <c r="GF67" s="122">
        <v>0.96299161220973317</v>
      </c>
      <c r="GG67" s="339">
        <v>35054352908</v>
      </c>
      <c r="GH67" s="4">
        <v>0.92329576536340641</v>
      </c>
      <c r="GI67" s="339">
        <v>44064175000</v>
      </c>
      <c r="GJ67" s="339">
        <v>44064175000</v>
      </c>
      <c r="GK67" s="339">
        <v>4962217646</v>
      </c>
      <c r="GL67" s="122">
        <v>0.11261342453364893</v>
      </c>
      <c r="GM67" s="339">
        <v>1344388125</v>
      </c>
      <c r="GN67" s="4">
        <v>3.0509776365948076E-2</v>
      </c>
      <c r="GO67" s="339">
        <v>44064175000</v>
      </c>
      <c r="GP67" s="339">
        <v>44064175000</v>
      </c>
      <c r="GQ67" s="339">
        <v>11036250544</v>
      </c>
      <c r="GR67" s="122">
        <f t="shared" si="49"/>
        <v>0.25045857647397235</v>
      </c>
      <c r="GS67" s="339">
        <v>3098180380</v>
      </c>
      <c r="GT67" s="4">
        <v>3.0509776365948076E-2</v>
      </c>
      <c r="GU67" s="339">
        <v>44064175000</v>
      </c>
      <c r="GV67" s="339">
        <v>44064175000</v>
      </c>
      <c r="GW67" s="339">
        <v>13908229353</v>
      </c>
      <c r="GX67" s="122">
        <v>0.31563575972998476</v>
      </c>
      <c r="GY67" s="339">
        <v>5415422542</v>
      </c>
      <c r="GZ67" s="4">
        <v>0.12289853473938862</v>
      </c>
      <c r="HA67" s="339">
        <v>44064175000</v>
      </c>
      <c r="HB67" s="339">
        <v>46737047637</v>
      </c>
      <c r="HC67" s="339">
        <v>17326695452</v>
      </c>
      <c r="HD67" s="122">
        <v>0.3707272138063572</v>
      </c>
      <c r="HE67" s="339">
        <v>8405283231</v>
      </c>
      <c r="HF67" s="4">
        <v>0.17984198095443768</v>
      </c>
      <c r="HG67" s="339">
        <v>44064175000</v>
      </c>
      <c r="HH67" s="339">
        <v>46737047637</v>
      </c>
      <c r="HI67" s="339">
        <v>19795418217</v>
      </c>
      <c r="HJ67" s="122">
        <v>0.42354875238907252</v>
      </c>
      <c r="HK67" s="339">
        <v>11252087248</v>
      </c>
      <c r="HL67" s="4">
        <v>0.24075306030011481</v>
      </c>
      <c r="HM67" s="339">
        <v>44064175000</v>
      </c>
      <c r="HN67" s="339">
        <v>46737047637</v>
      </c>
      <c r="HO67" s="339">
        <v>25735408279</v>
      </c>
      <c r="HP67" s="122">
        <v>0.55064257543358863</v>
      </c>
      <c r="HQ67" s="339">
        <v>15996557356</v>
      </c>
      <c r="HR67" s="4">
        <v>0.34226717699934717</v>
      </c>
      <c r="HS67" s="15">
        <f t="shared" si="0"/>
        <v>0</v>
      </c>
      <c r="HT67" s="15">
        <f t="shared" si="50"/>
        <v>0</v>
      </c>
    </row>
    <row r="68" spans="1:228" ht="14.25" customHeight="1" x14ac:dyDescent="0.35">
      <c r="A68" s="9" t="s">
        <v>76</v>
      </c>
      <c r="B68" s="26"/>
      <c r="C68" s="53"/>
      <c r="D68" s="27"/>
      <c r="E68" s="26"/>
      <c r="F68" s="53"/>
      <c r="G68" s="27"/>
      <c r="H68" s="26"/>
      <c r="I68" s="53"/>
      <c r="J68" s="27"/>
      <c r="K68" s="26"/>
      <c r="L68" s="53"/>
      <c r="M68" s="27"/>
      <c r="N68" s="26"/>
      <c r="O68" s="53"/>
      <c r="P68" s="27"/>
      <c r="Q68" s="26"/>
      <c r="R68" s="53"/>
      <c r="S68" s="66"/>
      <c r="T68" s="26"/>
      <c r="U68" s="53"/>
      <c r="V68" s="27"/>
      <c r="W68" s="26"/>
      <c r="X68" s="53"/>
      <c r="Y68" s="27"/>
      <c r="Z68" s="26"/>
      <c r="AA68" s="53"/>
      <c r="AB68" s="27"/>
      <c r="AC68" s="26"/>
      <c r="AD68" s="53"/>
      <c r="AE68" s="27"/>
      <c r="AF68" s="26"/>
      <c r="AG68" s="6"/>
      <c r="AH68" s="6"/>
      <c r="AI68" s="38"/>
      <c r="AJ68" s="6"/>
      <c r="AK68" s="38"/>
      <c r="AL68" s="5"/>
      <c r="AM68" s="6"/>
      <c r="AN68" s="6"/>
      <c r="AO68" s="38"/>
      <c r="AP68" s="6"/>
      <c r="AQ68" s="38"/>
      <c r="AR68" s="5"/>
      <c r="AS68" s="6"/>
      <c r="AT68" s="6"/>
      <c r="AU68" s="38"/>
      <c r="AV68" s="6"/>
      <c r="AW68" s="38"/>
      <c r="AX68" s="5"/>
      <c r="AY68" s="6"/>
      <c r="AZ68" s="6"/>
      <c r="BA68" s="38"/>
      <c r="BB68" s="6"/>
      <c r="BC68" s="38"/>
      <c r="BD68" s="5">
        <v>0</v>
      </c>
      <c r="BE68" s="6">
        <v>6285374668</v>
      </c>
      <c r="BF68" s="6">
        <v>3455017923</v>
      </c>
      <c r="BG68" s="38">
        <f t="shared" si="129"/>
        <v>0.54969164218485378</v>
      </c>
      <c r="BH68" s="6">
        <v>3021986692</v>
      </c>
      <c r="BI68" s="38">
        <f t="shared" si="15"/>
        <v>0.48079658757424448</v>
      </c>
      <c r="BJ68" s="5">
        <v>19913169000</v>
      </c>
      <c r="BK68" s="6">
        <v>18974432000</v>
      </c>
      <c r="BL68" s="6">
        <v>15309778074</v>
      </c>
      <c r="BM68" s="38">
        <f t="shared" si="130"/>
        <v>0.80686357694396338</v>
      </c>
      <c r="BN68" s="6">
        <v>15162068748</v>
      </c>
      <c r="BO68" s="38">
        <f t="shared" si="17"/>
        <v>0.79907892620975429</v>
      </c>
      <c r="BP68" s="5">
        <v>22524242000</v>
      </c>
      <c r="BQ68" s="6">
        <v>22524242000</v>
      </c>
      <c r="BR68" s="6">
        <v>19807602197</v>
      </c>
      <c r="BS68" s="38">
        <f t="shared" si="131"/>
        <v>0.87939040066253948</v>
      </c>
      <c r="BT68" s="6">
        <v>19395657050</v>
      </c>
      <c r="BU68" s="38">
        <f t="shared" si="19"/>
        <v>0.86110143240336345</v>
      </c>
      <c r="BV68" s="5">
        <v>21431358000</v>
      </c>
      <c r="BW68" s="6">
        <v>21431358000</v>
      </c>
      <c r="BX68" s="6">
        <v>19380454183</v>
      </c>
      <c r="BY68" s="38">
        <f t="shared" si="132"/>
        <v>0.90430359956657902</v>
      </c>
      <c r="BZ68" s="6">
        <v>19117456709</v>
      </c>
      <c r="CA68" s="38">
        <f t="shared" si="21"/>
        <v>0.89203197991466521</v>
      </c>
      <c r="CB68" s="5">
        <v>23253456000</v>
      </c>
      <c r="CC68" s="6">
        <v>23037456000</v>
      </c>
      <c r="CD68" s="6">
        <v>21080419890</v>
      </c>
      <c r="CE68" s="38">
        <f t="shared" si="95"/>
        <v>0.91504981669851049</v>
      </c>
      <c r="CF68" s="6">
        <v>20676357557</v>
      </c>
      <c r="CG68" s="7">
        <f t="shared" si="23"/>
        <v>0.89751045241280114</v>
      </c>
      <c r="CH68" s="5">
        <v>23481627000</v>
      </c>
      <c r="CI68" s="6">
        <v>23481627000</v>
      </c>
      <c r="CJ68" s="6">
        <v>22901733213</v>
      </c>
      <c r="CK68" s="38">
        <f t="shared" si="105"/>
        <v>0.97530436085199723</v>
      </c>
      <c r="CL68" s="6">
        <v>22585412017</v>
      </c>
      <c r="CM68" s="7">
        <f t="shared" si="25"/>
        <v>0.96183335239078616</v>
      </c>
      <c r="CN68" s="5">
        <v>24642418000</v>
      </c>
      <c r="CO68" s="6">
        <v>24642418000</v>
      </c>
      <c r="CP68" s="6">
        <v>23898515125</v>
      </c>
      <c r="CQ68" s="38">
        <f t="shared" si="106"/>
        <v>0.96981209899937582</v>
      </c>
      <c r="CR68" s="6">
        <v>23406460722</v>
      </c>
      <c r="CS68" s="7">
        <f t="shared" si="27"/>
        <v>0.94984431811845738</v>
      </c>
      <c r="CT68" s="5">
        <v>26819740000</v>
      </c>
      <c r="CU68" s="6">
        <v>18732175284</v>
      </c>
      <c r="CV68" s="7">
        <f t="shared" si="107"/>
        <v>0.69844731097318613</v>
      </c>
      <c r="CW68" s="5">
        <v>26819740000</v>
      </c>
      <c r="CX68" s="6">
        <v>20330105538</v>
      </c>
      <c r="CY68" s="7">
        <f t="shared" si="108"/>
        <v>0.75802768923188668</v>
      </c>
      <c r="CZ68" s="5">
        <v>27836173000</v>
      </c>
      <c r="DA68" s="6">
        <v>22393314675</v>
      </c>
      <c r="DB68" s="7">
        <f t="shared" si="109"/>
        <v>0.80446815282402506</v>
      </c>
      <c r="DC68" s="5">
        <v>26819740000</v>
      </c>
      <c r="DD68" s="6">
        <v>27836173000</v>
      </c>
      <c r="DE68" s="6">
        <v>27623874012</v>
      </c>
      <c r="DF68" s="38">
        <f t="shared" si="110"/>
        <v>0.99237326955828298</v>
      </c>
      <c r="DG68" s="6">
        <v>27233658400</v>
      </c>
      <c r="DH68" s="7">
        <f t="shared" si="32"/>
        <v>0.97835497717304742</v>
      </c>
      <c r="DI68" s="41">
        <v>32102496000</v>
      </c>
      <c r="DJ68" s="82">
        <f t="shared" si="33"/>
        <v>0</v>
      </c>
      <c r="DK68" s="81">
        <v>32102496000</v>
      </c>
      <c r="DL68" s="6">
        <v>32102496000</v>
      </c>
      <c r="DM68" s="6">
        <v>32102496000</v>
      </c>
      <c r="DN68" s="6">
        <v>1375876797</v>
      </c>
      <c r="DO68" s="38">
        <v>4.2858872936235241E-2</v>
      </c>
      <c r="DP68" s="6">
        <v>1219968637</v>
      </c>
      <c r="DQ68" s="7">
        <f t="shared" si="34"/>
        <v>3.8002298544013526E-2</v>
      </c>
      <c r="DR68" s="6">
        <v>32102496000</v>
      </c>
      <c r="DS68" s="6">
        <v>32102496000</v>
      </c>
      <c r="DT68" s="6">
        <v>3247646425</v>
      </c>
      <c r="DU68" s="38">
        <f t="shared" si="35"/>
        <v>0.10116491954395072</v>
      </c>
      <c r="DV68" s="6">
        <v>2925413261</v>
      </c>
      <c r="DW68" s="7">
        <f t="shared" si="36"/>
        <v>9.1127283716506025E-2</v>
      </c>
      <c r="DX68" s="6">
        <v>32102496000</v>
      </c>
      <c r="DY68" s="6">
        <v>32102496000</v>
      </c>
      <c r="DZ68" s="6">
        <v>5674486755</v>
      </c>
      <c r="EA68" s="38">
        <f t="shared" si="37"/>
        <v>0.17676154386873844</v>
      </c>
      <c r="EB68" s="6">
        <v>4833753632</v>
      </c>
      <c r="EC68" s="7">
        <f t="shared" si="111"/>
        <v>0.1505725172273209</v>
      </c>
      <c r="ED68" s="6">
        <v>32102496000</v>
      </c>
      <c r="EE68" s="6">
        <v>32102496000</v>
      </c>
      <c r="EF68" s="6">
        <v>8441041119</v>
      </c>
      <c r="EG68" s="38">
        <f t="shared" si="112"/>
        <v>0.26294033706911762</v>
      </c>
      <c r="EH68" s="6">
        <v>6930301523</v>
      </c>
      <c r="EI68" s="7">
        <f t="shared" si="113"/>
        <v>0.21588045748841461</v>
      </c>
      <c r="EJ68" s="6">
        <v>32102496000</v>
      </c>
      <c r="EK68" s="6">
        <v>31762221993</v>
      </c>
      <c r="EL68" s="6">
        <v>11036600649</v>
      </c>
      <c r="EM68" s="38">
        <f t="shared" si="114"/>
        <v>0.34747571034017488</v>
      </c>
      <c r="EN68" s="6">
        <v>8712436294</v>
      </c>
      <c r="EO68" s="7">
        <f t="shared" si="115"/>
        <v>0.27430185129743484</v>
      </c>
      <c r="EP68" s="6">
        <v>32102496000</v>
      </c>
      <c r="EQ68" s="6">
        <v>31762221993</v>
      </c>
      <c r="ER68" s="6">
        <v>14685761437</v>
      </c>
      <c r="ES68" s="38">
        <f t="shared" si="116"/>
        <v>0.46236568210613727</v>
      </c>
      <c r="ET68" s="6">
        <v>12048763259</v>
      </c>
      <c r="EU68" s="7">
        <f t="shared" si="117"/>
        <v>0.37934258068139559</v>
      </c>
      <c r="EV68" s="340">
        <v>32102496000</v>
      </c>
      <c r="EW68" s="340">
        <v>31762221993</v>
      </c>
      <c r="EX68" s="340">
        <v>16732890236</v>
      </c>
      <c r="EY68" s="38">
        <f t="shared" si="118"/>
        <v>0.5268173693795013</v>
      </c>
      <c r="EZ68" s="340">
        <v>14209644434</v>
      </c>
      <c r="FA68" s="7">
        <f t="shared" si="119"/>
        <v>0.44737564132420049</v>
      </c>
      <c r="FB68" s="340">
        <v>32102496000</v>
      </c>
      <c r="FC68" s="340">
        <v>31762221993</v>
      </c>
      <c r="FD68" s="340">
        <v>18863387135</v>
      </c>
      <c r="FE68" s="38">
        <f t="shared" si="120"/>
        <v>0.59389381319598034</v>
      </c>
      <c r="FF68" s="340">
        <v>16531062372</v>
      </c>
      <c r="FG68" s="7">
        <f t="shared" si="121"/>
        <v>0.5204630323295153</v>
      </c>
      <c r="FH68" s="340">
        <v>32102496000</v>
      </c>
      <c r="FI68" s="340">
        <v>31695098113</v>
      </c>
      <c r="FJ68" s="340">
        <v>20644555426</v>
      </c>
      <c r="FK68" s="38">
        <v>0.65134852564259671</v>
      </c>
      <c r="FL68" s="340">
        <v>18519787875</v>
      </c>
      <c r="FM68" s="7">
        <v>0.58431079181307088</v>
      </c>
      <c r="FN68" s="41">
        <v>33557193000</v>
      </c>
      <c r="FO68" s="81"/>
      <c r="FP68" s="387">
        <v>33557193000</v>
      </c>
      <c r="FQ68" s="340">
        <v>32102496000</v>
      </c>
      <c r="FR68" s="340">
        <v>31695098113</v>
      </c>
      <c r="FS68" s="340">
        <v>22405477827</v>
      </c>
      <c r="FT68" s="38">
        <v>0.70690671936460148</v>
      </c>
      <c r="FU68" s="340">
        <v>20597725875</v>
      </c>
      <c r="FV68" s="7">
        <v>0.6498710242689445</v>
      </c>
      <c r="FW68" s="340">
        <v>32102496000</v>
      </c>
      <c r="FX68" s="340">
        <v>31695098113</v>
      </c>
      <c r="FY68" s="340">
        <v>24379986442</v>
      </c>
      <c r="FZ68" s="38">
        <v>0.76920369058584337</v>
      </c>
      <c r="GA68" s="340">
        <v>22747438131</v>
      </c>
      <c r="GB68" s="7">
        <v>0.71769577900975023</v>
      </c>
      <c r="GC68" s="340">
        <v>32102496000</v>
      </c>
      <c r="GD68" s="340">
        <v>30607384363</v>
      </c>
      <c r="GE68" s="340">
        <v>29454823188</v>
      </c>
      <c r="GF68" s="38">
        <v>0.96234368930939151</v>
      </c>
      <c r="GG68" s="340">
        <v>28786705972</v>
      </c>
      <c r="GH68" s="7">
        <v>0.94051506102556925</v>
      </c>
      <c r="GI68" s="340">
        <v>33557193000</v>
      </c>
      <c r="GJ68" s="340">
        <v>33557193000</v>
      </c>
      <c r="GK68" s="340">
        <v>3188293145</v>
      </c>
      <c r="GL68" s="38">
        <v>9.5010722291343025E-2</v>
      </c>
      <c r="GM68" s="340">
        <v>1344388125</v>
      </c>
      <c r="GN68" s="7">
        <v>4.0062591796638056E-2</v>
      </c>
      <c r="GO68" s="340">
        <v>33557193000</v>
      </c>
      <c r="GP68" s="340">
        <v>33557193000</v>
      </c>
      <c r="GQ68" s="340">
        <v>5391927724</v>
      </c>
      <c r="GR68" s="38">
        <f t="shared" si="49"/>
        <v>0.16067874699770032</v>
      </c>
      <c r="GS68" s="340">
        <v>3074240918</v>
      </c>
      <c r="GT68" s="7">
        <v>4.0062591796638056E-2</v>
      </c>
      <c r="GU68" s="340">
        <v>33557193000</v>
      </c>
      <c r="GV68" s="340">
        <v>33557193000</v>
      </c>
      <c r="GW68" s="340">
        <v>7744726311</v>
      </c>
      <c r="GX68" s="38">
        <v>0.2307918398001883</v>
      </c>
      <c r="GY68" s="340">
        <v>5019713448</v>
      </c>
      <c r="GZ68" s="7">
        <v>0.14958680983835568</v>
      </c>
      <c r="HA68" s="340">
        <v>33557193000</v>
      </c>
      <c r="HB68" s="340">
        <v>36230065637</v>
      </c>
      <c r="HC68" s="340">
        <v>9854708240</v>
      </c>
      <c r="HD68" s="38">
        <v>0.2720035988545344</v>
      </c>
      <c r="HE68" s="340">
        <v>7038069035</v>
      </c>
      <c r="HF68" s="7">
        <v>0.19426045499107136</v>
      </c>
      <c r="HG68" s="340">
        <v>33557193000</v>
      </c>
      <c r="HH68" s="340">
        <v>36230065637</v>
      </c>
      <c r="HI68" s="340">
        <v>12184674853</v>
      </c>
      <c r="HJ68" s="38">
        <v>0.33631390500591268</v>
      </c>
      <c r="HK68" s="340">
        <v>9116637367</v>
      </c>
      <c r="HL68" s="7">
        <v>0.25163182033238224</v>
      </c>
      <c r="HM68" s="340">
        <v>33557193000</v>
      </c>
      <c r="HN68" s="340">
        <v>36230065637</v>
      </c>
      <c r="HO68" s="340">
        <v>18090143402</v>
      </c>
      <c r="HP68" s="38">
        <v>0.49931301762604091</v>
      </c>
      <c r="HQ68" s="340">
        <v>13054947322</v>
      </c>
      <c r="HR68" s="7">
        <v>0.36033463071255434</v>
      </c>
      <c r="HS68" s="15">
        <f t="shared" si="0"/>
        <v>0</v>
      </c>
      <c r="HT68" s="15">
        <f t="shared" si="50"/>
        <v>0</v>
      </c>
    </row>
    <row r="69" spans="1:228" ht="14.25" customHeight="1" x14ac:dyDescent="0.35">
      <c r="A69" s="9" t="s">
        <v>78</v>
      </c>
      <c r="B69" s="26"/>
      <c r="C69" s="53"/>
      <c r="D69" s="27"/>
      <c r="E69" s="26"/>
      <c r="F69" s="53"/>
      <c r="G69" s="27"/>
      <c r="H69" s="26"/>
      <c r="I69" s="53"/>
      <c r="J69" s="27"/>
      <c r="K69" s="26"/>
      <c r="L69" s="53"/>
      <c r="M69" s="27"/>
      <c r="N69" s="26"/>
      <c r="O69" s="53"/>
      <c r="P69" s="27"/>
      <c r="Q69" s="26"/>
      <c r="R69" s="53"/>
      <c r="S69" s="66"/>
      <c r="T69" s="26"/>
      <c r="U69" s="53"/>
      <c r="V69" s="27"/>
      <c r="W69" s="26"/>
      <c r="X69" s="53"/>
      <c r="Y69" s="27"/>
      <c r="Z69" s="26"/>
      <c r="AA69" s="53"/>
      <c r="AB69" s="27"/>
      <c r="AC69" s="26"/>
      <c r="AD69" s="53"/>
      <c r="AE69" s="27"/>
      <c r="AF69" s="26"/>
      <c r="AG69" s="6"/>
      <c r="AH69" s="6"/>
      <c r="AI69" s="38"/>
      <c r="AJ69" s="6"/>
      <c r="AK69" s="38"/>
      <c r="AL69" s="5"/>
      <c r="AM69" s="6"/>
      <c r="AN69" s="6"/>
      <c r="AO69" s="38"/>
      <c r="AP69" s="6"/>
      <c r="AQ69" s="38"/>
      <c r="AR69" s="5"/>
      <c r="AS69" s="6"/>
      <c r="AT69" s="6"/>
      <c r="AU69" s="38"/>
      <c r="AV69" s="6"/>
      <c r="AW69" s="38"/>
      <c r="AX69" s="5"/>
      <c r="AY69" s="6"/>
      <c r="AZ69" s="6"/>
      <c r="BA69" s="38"/>
      <c r="BB69" s="6"/>
      <c r="BC69" s="38"/>
      <c r="BD69" s="5">
        <v>0</v>
      </c>
      <c r="BE69" s="6">
        <v>2101643913</v>
      </c>
      <c r="BF69" s="6">
        <v>1828667837</v>
      </c>
      <c r="BG69" s="38">
        <f t="shared" si="129"/>
        <v>0.87011306991090642</v>
      </c>
      <c r="BH69" s="6">
        <v>246119961</v>
      </c>
      <c r="BI69" s="38">
        <f t="shared" si="15"/>
        <v>0.11710830720541762</v>
      </c>
      <c r="BJ69" s="5">
        <v>10552000000</v>
      </c>
      <c r="BK69" s="6">
        <v>10552000000</v>
      </c>
      <c r="BL69" s="6">
        <v>7393141012</v>
      </c>
      <c r="BM69" s="38">
        <f t="shared" si="130"/>
        <v>0.70063883737680066</v>
      </c>
      <c r="BN69" s="6">
        <v>7289701690</v>
      </c>
      <c r="BO69" s="38">
        <f t="shared" si="17"/>
        <v>0.6908360206595906</v>
      </c>
      <c r="BP69" s="5">
        <v>13414459000</v>
      </c>
      <c r="BQ69" s="6">
        <v>13414459000</v>
      </c>
      <c r="BR69" s="6">
        <v>9625620566</v>
      </c>
      <c r="BS69" s="38">
        <f t="shared" si="131"/>
        <v>0.71755562904176751</v>
      </c>
      <c r="BT69" s="6">
        <v>8809808726</v>
      </c>
      <c r="BU69" s="38">
        <f t="shared" si="19"/>
        <v>0.65673977057144084</v>
      </c>
      <c r="BV69" s="5">
        <v>16738020000</v>
      </c>
      <c r="BW69" s="6">
        <v>16738020000</v>
      </c>
      <c r="BX69" s="6">
        <v>15873909346</v>
      </c>
      <c r="BY69" s="38">
        <f t="shared" si="132"/>
        <v>0.94837438036279087</v>
      </c>
      <c r="BZ69" s="6">
        <v>12972138375</v>
      </c>
      <c r="CA69" s="38">
        <f t="shared" si="21"/>
        <v>0.77501032828255667</v>
      </c>
      <c r="CB69" s="5">
        <v>6845090000</v>
      </c>
      <c r="CC69" s="6">
        <v>6525090000</v>
      </c>
      <c r="CD69" s="6">
        <v>6469583324</v>
      </c>
      <c r="CE69" s="38">
        <f t="shared" si="95"/>
        <v>0.99149334706494474</v>
      </c>
      <c r="CF69" s="6">
        <v>5761598088</v>
      </c>
      <c r="CG69" s="7">
        <f t="shared" si="23"/>
        <v>0.88299135919964322</v>
      </c>
      <c r="CH69" s="5">
        <v>9583170000</v>
      </c>
      <c r="CI69" s="6">
        <v>9583170000</v>
      </c>
      <c r="CJ69" s="6">
        <v>9571238002</v>
      </c>
      <c r="CK69" s="38">
        <f t="shared" si="105"/>
        <v>0.99875490072700368</v>
      </c>
      <c r="CL69" s="6">
        <v>9254285425</v>
      </c>
      <c r="CM69" s="7">
        <f t="shared" si="25"/>
        <v>0.96568102465050709</v>
      </c>
      <c r="CN69" s="5">
        <v>9870665000</v>
      </c>
      <c r="CO69" s="6">
        <v>9870665000</v>
      </c>
      <c r="CP69" s="6">
        <v>9755361591</v>
      </c>
      <c r="CQ69" s="38">
        <f t="shared" si="106"/>
        <v>0.98831857742107543</v>
      </c>
      <c r="CR69" s="6">
        <v>8420145538</v>
      </c>
      <c r="CS69" s="7">
        <f t="shared" si="27"/>
        <v>0.85304744290278312</v>
      </c>
      <c r="CT69" s="5">
        <v>7799376000</v>
      </c>
      <c r="CU69" s="6">
        <v>6709603090</v>
      </c>
      <c r="CV69" s="7">
        <f t="shared" si="107"/>
        <v>0.86027434630667887</v>
      </c>
      <c r="CW69" s="5">
        <v>7799376000</v>
      </c>
      <c r="CX69" s="6">
        <v>6864494851</v>
      </c>
      <c r="CY69" s="7">
        <f t="shared" si="108"/>
        <v>0.88013385314414894</v>
      </c>
      <c r="CZ69" s="5">
        <v>7799376000</v>
      </c>
      <c r="DA69" s="6">
        <v>7452781917</v>
      </c>
      <c r="DB69" s="7">
        <f t="shared" si="109"/>
        <v>0.95556130605833078</v>
      </c>
      <c r="DC69" s="5">
        <v>7799376000</v>
      </c>
      <c r="DD69" s="6">
        <v>7799376000</v>
      </c>
      <c r="DE69" s="6">
        <v>7657841810</v>
      </c>
      <c r="DF69" s="38">
        <f t="shared" si="110"/>
        <v>0.98185313927678319</v>
      </c>
      <c r="DG69" s="6">
        <v>6936659712</v>
      </c>
      <c r="DH69" s="7">
        <f t="shared" si="32"/>
        <v>0.88938649861219665</v>
      </c>
      <c r="DI69" s="41">
        <v>8443294000</v>
      </c>
      <c r="DJ69" s="82">
        <f t="shared" si="33"/>
        <v>0</v>
      </c>
      <c r="DK69" s="81">
        <v>8443294000</v>
      </c>
      <c r="DL69" s="6">
        <v>8443294000</v>
      </c>
      <c r="DM69" s="6">
        <v>8443294000</v>
      </c>
      <c r="DN69" s="6">
        <v>0</v>
      </c>
      <c r="DO69" s="38">
        <v>0</v>
      </c>
      <c r="DP69" s="6">
        <v>0</v>
      </c>
      <c r="DQ69" s="7">
        <f t="shared" si="34"/>
        <v>0</v>
      </c>
      <c r="DR69" s="6">
        <v>8443294000</v>
      </c>
      <c r="DS69" s="6">
        <v>8443294000</v>
      </c>
      <c r="DT69" s="6">
        <v>1801149428</v>
      </c>
      <c r="DU69" s="38">
        <f t="shared" si="35"/>
        <v>0.21332307367243164</v>
      </c>
      <c r="DV69" s="6">
        <v>0</v>
      </c>
      <c r="DW69" s="7">
        <f t="shared" si="36"/>
        <v>0</v>
      </c>
      <c r="DX69" s="6">
        <v>8443294000</v>
      </c>
      <c r="DY69" s="6">
        <v>8443294000</v>
      </c>
      <c r="DZ69" s="6">
        <v>1975378866</v>
      </c>
      <c r="EA69" s="38">
        <f t="shared" si="37"/>
        <v>0.23395831840037787</v>
      </c>
      <c r="EB69" s="6">
        <v>132030204</v>
      </c>
      <c r="EC69" s="7">
        <f t="shared" si="111"/>
        <v>1.5637286111321008E-2</v>
      </c>
      <c r="ED69" s="6">
        <v>8443294000</v>
      </c>
      <c r="EE69" s="6">
        <v>8443294000</v>
      </c>
      <c r="EF69" s="6">
        <v>2245372686</v>
      </c>
      <c r="EG69" s="38">
        <f t="shared" si="112"/>
        <v>0.26593562725637648</v>
      </c>
      <c r="EH69" s="6">
        <v>1048530631</v>
      </c>
      <c r="EI69" s="7">
        <f t="shared" si="113"/>
        <v>0.12418501961438273</v>
      </c>
      <c r="EJ69" s="6">
        <v>8443294000</v>
      </c>
      <c r="EK69" s="6">
        <v>8443294000</v>
      </c>
      <c r="EL69" s="6">
        <v>2432512956</v>
      </c>
      <c r="EM69" s="38">
        <f t="shared" si="114"/>
        <v>0.28809999462295166</v>
      </c>
      <c r="EN69" s="6">
        <v>1381039798</v>
      </c>
      <c r="EO69" s="7">
        <f t="shared" si="115"/>
        <v>0.16356647038466268</v>
      </c>
      <c r="EP69" s="6">
        <v>8443294000</v>
      </c>
      <c r="EQ69" s="6">
        <v>8443294000</v>
      </c>
      <c r="ER69" s="6">
        <v>2432512956</v>
      </c>
      <c r="ES69" s="38">
        <f t="shared" si="116"/>
        <v>0.28809999462295166</v>
      </c>
      <c r="ET69" s="6">
        <v>1728231934</v>
      </c>
      <c r="EU69" s="7">
        <f t="shared" si="117"/>
        <v>0.20468693071685057</v>
      </c>
      <c r="EV69" s="340">
        <v>8443294000</v>
      </c>
      <c r="EW69" s="340">
        <v>8443294000</v>
      </c>
      <c r="EX69" s="340">
        <v>3480633812</v>
      </c>
      <c r="EY69" s="38">
        <f t="shared" si="118"/>
        <v>0.4122364816385643</v>
      </c>
      <c r="EZ69" s="340">
        <v>2150768339</v>
      </c>
      <c r="FA69" s="7">
        <f t="shared" si="119"/>
        <v>0.25473095441186816</v>
      </c>
      <c r="FB69" s="340">
        <v>8443294000</v>
      </c>
      <c r="FC69" s="340">
        <v>8443294000</v>
      </c>
      <c r="FD69" s="340">
        <v>4971136577</v>
      </c>
      <c r="FE69" s="38">
        <f t="shared" si="120"/>
        <v>0.58876743804017717</v>
      </c>
      <c r="FF69" s="340">
        <v>2372278764</v>
      </c>
      <c r="FG69" s="7">
        <f t="shared" si="121"/>
        <v>0.28096602629258199</v>
      </c>
      <c r="FH69" s="340">
        <v>8443294000</v>
      </c>
      <c r="FI69" s="340">
        <v>7695797459</v>
      </c>
      <c r="FJ69" s="340">
        <v>5506661779</v>
      </c>
      <c r="FK69" s="38">
        <v>0.71554141183382203</v>
      </c>
      <c r="FL69" s="340">
        <v>2760836851</v>
      </c>
      <c r="FM69" s="7">
        <v>0.35874603843313024</v>
      </c>
      <c r="FN69" s="41">
        <v>10506982000</v>
      </c>
      <c r="FO69" s="81"/>
      <c r="FP69" s="387">
        <v>10506982000</v>
      </c>
      <c r="FQ69" s="340">
        <v>8443294000</v>
      </c>
      <c r="FR69" s="340">
        <v>7695797459</v>
      </c>
      <c r="FS69" s="340">
        <v>5616828351</v>
      </c>
      <c r="FT69" s="38">
        <v>0.72985657183990604</v>
      </c>
      <c r="FU69" s="340">
        <v>3374363967</v>
      </c>
      <c r="FV69" s="7">
        <v>0.43846839589752773</v>
      </c>
      <c r="FW69" s="340">
        <v>8443294000</v>
      </c>
      <c r="FX69" s="340">
        <v>7695797459</v>
      </c>
      <c r="FY69" s="340">
        <v>5769455378</v>
      </c>
      <c r="FZ69" s="38">
        <v>0.74968908793887212</v>
      </c>
      <c r="GA69" s="340">
        <v>4076090188</v>
      </c>
      <c r="GB69" s="7">
        <v>0.52965143764706768</v>
      </c>
      <c r="GC69" s="340">
        <v>8443294000</v>
      </c>
      <c r="GD69" s="340">
        <v>7359163544</v>
      </c>
      <c r="GE69" s="340">
        <v>7106643991</v>
      </c>
      <c r="GF69" s="38">
        <v>0.96568637841920479</v>
      </c>
      <c r="GG69" s="340">
        <v>6267646936</v>
      </c>
      <c r="GH69" s="7">
        <v>0.85167925655220367</v>
      </c>
      <c r="GI69" s="340">
        <v>10506982000</v>
      </c>
      <c r="GJ69" s="340">
        <v>10506982000</v>
      </c>
      <c r="GK69" s="340">
        <v>1773924501</v>
      </c>
      <c r="GL69" s="38">
        <v>0.16883292471615541</v>
      </c>
      <c r="GM69" s="340">
        <v>0</v>
      </c>
      <c r="GN69" s="7">
        <v>0</v>
      </c>
      <c r="GO69" s="340">
        <v>10506982000</v>
      </c>
      <c r="GP69" s="340">
        <v>10506982000</v>
      </c>
      <c r="GQ69" s="340">
        <v>5644322820</v>
      </c>
      <c r="GR69" s="38">
        <f t="shared" si="49"/>
        <v>0.53719734363302418</v>
      </c>
      <c r="GS69" s="340">
        <v>23939462</v>
      </c>
      <c r="GT69" s="7">
        <v>0</v>
      </c>
      <c r="GU69" s="340">
        <v>10506982000</v>
      </c>
      <c r="GV69" s="340">
        <v>10506982000</v>
      </c>
      <c r="GW69" s="340">
        <v>6163503042</v>
      </c>
      <c r="GX69" s="38">
        <v>0.58661022185057521</v>
      </c>
      <c r="GY69" s="340">
        <v>395709094</v>
      </c>
      <c r="GZ69" s="7">
        <v>3.7661537252086277E-2</v>
      </c>
      <c r="HA69" s="340">
        <v>10506982000</v>
      </c>
      <c r="HB69" s="340">
        <v>10506982000</v>
      </c>
      <c r="HC69" s="340">
        <v>7471987212</v>
      </c>
      <c r="HD69" s="38">
        <v>0.71114495218512797</v>
      </c>
      <c r="HE69" s="340">
        <v>1367214196</v>
      </c>
      <c r="HF69" s="7">
        <v>0.13012434931362785</v>
      </c>
      <c r="HG69" s="340">
        <v>10506982000</v>
      </c>
      <c r="HH69" s="340">
        <v>10506982000</v>
      </c>
      <c r="HI69" s="340">
        <v>7610743364</v>
      </c>
      <c r="HJ69" s="38">
        <v>0.72435104238305537</v>
      </c>
      <c r="HK69" s="340">
        <v>2135449881</v>
      </c>
      <c r="HL69" s="7">
        <v>0.20324103353370168</v>
      </c>
      <c r="HM69" s="340">
        <v>10506982000</v>
      </c>
      <c r="HN69" s="340">
        <v>10506982000</v>
      </c>
      <c r="HO69" s="340">
        <v>7645264877</v>
      </c>
      <c r="HP69" s="38">
        <v>0.7276366207727395</v>
      </c>
      <c r="HQ69" s="340">
        <v>2941610034</v>
      </c>
      <c r="HR69" s="7">
        <v>0.27996717173399555</v>
      </c>
      <c r="HS69" s="15">
        <f t="shared" si="0"/>
        <v>0</v>
      </c>
      <c r="HT69" s="15">
        <f t="shared" si="50"/>
        <v>0</v>
      </c>
    </row>
    <row r="70" spans="1:228" ht="14.25" customHeight="1" x14ac:dyDescent="0.35">
      <c r="A70" s="8" t="s">
        <v>45</v>
      </c>
      <c r="B70" s="32"/>
      <c r="C70" s="31"/>
      <c r="D70" s="62"/>
      <c r="E70" s="32"/>
      <c r="F70" s="31"/>
      <c r="G70" s="62"/>
      <c r="H70" s="32"/>
      <c r="I70" s="31"/>
      <c r="J70" s="62"/>
      <c r="K70" s="32"/>
      <c r="L70" s="31"/>
      <c r="M70" s="62"/>
      <c r="N70" s="32"/>
      <c r="O70" s="31"/>
      <c r="P70" s="62"/>
      <c r="Q70" s="32"/>
      <c r="R70" s="31"/>
      <c r="S70" s="65"/>
      <c r="T70" s="32"/>
      <c r="U70" s="31"/>
      <c r="V70" s="62"/>
      <c r="W70" s="32"/>
      <c r="X70" s="31"/>
      <c r="Y70" s="62"/>
      <c r="Z70" s="32"/>
      <c r="AA70" s="31"/>
      <c r="AB70" s="62"/>
      <c r="AC70" s="32"/>
      <c r="AD70" s="31"/>
      <c r="AE70" s="62"/>
      <c r="AF70" s="32"/>
      <c r="AG70" s="1"/>
      <c r="AH70" s="1"/>
      <c r="AI70" s="122"/>
      <c r="AJ70" s="1"/>
      <c r="AK70" s="122"/>
      <c r="AL70" s="3"/>
      <c r="AM70" s="1"/>
      <c r="AN70" s="1"/>
      <c r="AO70" s="122"/>
      <c r="AP70" s="1"/>
      <c r="AQ70" s="122"/>
      <c r="AR70" s="3"/>
      <c r="AS70" s="1"/>
      <c r="AT70" s="1"/>
      <c r="AU70" s="122"/>
      <c r="AV70" s="1"/>
      <c r="AW70" s="122"/>
      <c r="AX70" s="3"/>
      <c r="AY70" s="1"/>
      <c r="AZ70" s="1"/>
      <c r="BA70" s="122"/>
      <c r="BB70" s="1"/>
      <c r="BC70" s="122"/>
      <c r="BD70" s="3">
        <v>0</v>
      </c>
      <c r="BE70" s="1">
        <v>213769861774</v>
      </c>
      <c r="BF70" s="1">
        <v>187181016316</v>
      </c>
      <c r="BG70" s="122">
        <f t="shared" si="129"/>
        <v>0.87561929807434669</v>
      </c>
      <c r="BH70" s="1">
        <v>60699893572</v>
      </c>
      <c r="BI70" s="122">
        <f t="shared" si="15"/>
        <v>0.28394972550514458</v>
      </c>
      <c r="BJ70" s="3">
        <v>398453616000</v>
      </c>
      <c r="BK70" s="1">
        <v>384164357000</v>
      </c>
      <c r="BL70" s="1">
        <v>356915423562</v>
      </c>
      <c r="BM70" s="122">
        <f t="shared" si="130"/>
        <v>0.92906959497546515</v>
      </c>
      <c r="BN70" s="1">
        <v>198846371340</v>
      </c>
      <c r="BO70" s="122">
        <f t="shared" si="17"/>
        <v>0.51760754926048491</v>
      </c>
      <c r="BP70" s="3">
        <v>573236689000</v>
      </c>
      <c r="BQ70" s="1">
        <v>564202689000</v>
      </c>
      <c r="BR70" s="1">
        <v>528309996614</v>
      </c>
      <c r="BS70" s="122">
        <f t="shared" si="131"/>
        <v>0.93638333690040243</v>
      </c>
      <c r="BT70" s="1">
        <v>376718394829</v>
      </c>
      <c r="BU70" s="122">
        <f t="shared" si="19"/>
        <v>0.66770045973495884</v>
      </c>
      <c r="BV70" s="3">
        <v>419634818000</v>
      </c>
      <c r="BW70" s="1">
        <v>413399818000</v>
      </c>
      <c r="BX70" s="1">
        <v>392270752555</v>
      </c>
      <c r="BY70" s="122">
        <f t="shared" si="132"/>
        <v>0.9488895143998346</v>
      </c>
      <c r="BZ70" s="1">
        <v>272157647099</v>
      </c>
      <c r="CA70" s="122">
        <f t="shared" si="21"/>
        <v>0.65834002640755884</v>
      </c>
      <c r="CB70" s="3">
        <v>409761597000</v>
      </c>
      <c r="CC70" s="1">
        <v>414346874400</v>
      </c>
      <c r="CD70" s="1">
        <v>384901512762</v>
      </c>
      <c r="CE70" s="122">
        <f t="shared" si="95"/>
        <v>0.92893548025277439</v>
      </c>
      <c r="CF70" s="1">
        <v>273044137435</v>
      </c>
      <c r="CG70" s="4">
        <f t="shared" si="23"/>
        <v>0.65897477284071437</v>
      </c>
      <c r="CH70" s="3">
        <v>587543197000</v>
      </c>
      <c r="CI70" s="1">
        <v>558393422375</v>
      </c>
      <c r="CJ70" s="1">
        <v>497912427679</v>
      </c>
      <c r="CK70" s="122">
        <f t="shared" si="105"/>
        <v>0.89168748722225666</v>
      </c>
      <c r="CL70" s="1">
        <v>306941622594</v>
      </c>
      <c r="CM70" s="4">
        <f t="shared" si="25"/>
        <v>0.5496870312126767</v>
      </c>
      <c r="CN70" s="3">
        <v>618586833000</v>
      </c>
      <c r="CO70" s="1">
        <v>566463696548</v>
      </c>
      <c r="CP70" s="1">
        <v>534943821605</v>
      </c>
      <c r="CQ70" s="122">
        <f t="shared" si="106"/>
        <v>0.9443567608390786</v>
      </c>
      <c r="CR70" s="1">
        <v>333826689382</v>
      </c>
      <c r="CS70" s="4">
        <f t="shared" si="27"/>
        <v>0.58931700551389665</v>
      </c>
      <c r="CT70" s="3">
        <v>524106874959</v>
      </c>
      <c r="CU70" s="1">
        <v>376045165703</v>
      </c>
      <c r="CV70" s="4">
        <f t="shared" si="107"/>
        <v>0.71749710539938516</v>
      </c>
      <c r="CW70" s="3">
        <v>524106874959</v>
      </c>
      <c r="CX70" s="1">
        <v>393205429382</v>
      </c>
      <c r="CY70" s="4">
        <f t="shared" si="108"/>
        <v>0.75023902217035365</v>
      </c>
      <c r="CZ70" s="3">
        <v>524106874959</v>
      </c>
      <c r="DA70" s="1">
        <v>422862713471</v>
      </c>
      <c r="DB70" s="4">
        <f t="shared" si="109"/>
        <v>0.80682535123028076</v>
      </c>
      <c r="DC70" s="3">
        <v>429550018000</v>
      </c>
      <c r="DD70" s="1">
        <v>524106874959</v>
      </c>
      <c r="DE70" s="1">
        <v>493977382817</v>
      </c>
      <c r="DF70" s="122">
        <f t="shared" si="110"/>
        <v>0.94251269429664131</v>
      </c>
      <c r="DG70" s="1">
        <v>347412958238</v>
      </c>
      <c r="DH70" s="4">
        <f t="shared" si="32"/>
        <v>0.6628666305229779</v>
      </c>
      <c r="DI70" s="40">
        <v>584383511000</v>
      </c>
      <c r="DJ70" s="82">
        <f t="shared" si="33"/>
        <v>23342696000</v>
      </c>
      <c r="DK70" s="82">
        <v>607726207000</v>
      </c>
      <c r="DL70" s="1">
        <v>607726207000</v>
      </c>
      <c r="DM70" s="1">
        <v>607726207000</v>
      </c>
      <c r="DN70" s="1">
        <v>21659144331</v>
      </c>
      <c r="DO70" s="122">
        <v>3.5639641801723389E-2</v>
      </c>
      <c r="DP70" s="1">
        <v>9524569173</v>
      </c>
      <c r="DQ70" s="4">
        <f t="shared" si="34"/>
        <v>1.5672467409324674E-2</v>
      </c>
      <c r="DR70" s="1">
        <v>607726207000</v>
      </c>
      <c r="DS70" s="1">
        <v>607726207000</v>
      </c>
      <c r="DT70" s="1">
        <v>107302735467</v>
      </c>
      <c r="DU70" s="122">
        <f t="shared" si="35"/>
        <v>0.17656427225130344</v>
      </c>
      <c r="DV70" s="1">
        <v>17655512359</v>
      </c>
      <c r="DW70" s="4">
        <f t="shared" si="36"/>
        <v>2.9051754154482266E-2</v>
      </c>
      <c r="DX70" s="1">
        <v>607726207000</v>
      </c>
      <c r="DY70" s="1">
        <v>607726207000</v>
      </c>
      <c r="DZ70" s="1">
        <v>193090618083</v>
      </c>
      <c r="EA70" s="122">
        <f t="shared" si="37"/>
        <v>0.31772633113220344</v>
      </c>
      <c r="EB70" s="1">
        <v>32701580575</v>
      </c>
      <c r="EC70" s="4">
        <f t="shared" si="111"/>
        <v>5.3809725824445154E-2</v>
      </c>
      <c r="ED70" s="1">
        <v>607726207000</v>
      </c>
      <c r="EE70" s="1">
        <v>607726207000</v>
      </c>
      <c r="EF70" s="1">
        <v>265744500926</v>
      </c>
      <c r="EG70" s="122">
        <f t="shared" si="112"/>
        <v>0.43727668457450608</v>
      </c>
      <c r="EH70" s="1">
        <v>55154783358</v>
      </c>
      <c r="EI70" s="4">
        <f t="shared" si="113"/>
        <v>9.0755973204229456E-2</v>
      </c>
      <c r="EJ70" s="1">
        <v>607726207000</v>
      </c>
      <c r="EK70" s="1">
        <v>604187064677</v>
      </c>
      <c r="EL70" s="1">
        <v>321044330044</v>
      </c>
      <c r="EM70" s="122">
        <f t="shared" si="114"/>
        <v>0.5313657786030741</v>
      </c>
      <c r="EN70" s="1">
        <v>76647131836</v>
      </c>
      <c r="EO70" s="4">
        <f t="shared" si="115"/>
        <v>0.12685993513776359</v>
      </c>
      <c r="EP70" s="1">
        <v>607726207000</v>
      </c>
      <c r="EQ70" s="1">
        <v>604187064677</v>
      </c>
      <c r="ER70" s="1">
        <v>332426955178</v>
      </c>
      <c r="ES70" s="122">
        <f t="shared" si="116"/>
        <v>0.55020534965560097</v>
      </c>
      <c r="ET70" s="1">
        <v>119821182878</v>
      </c>
      <c r="EU70" s="4">
        <f t="shared" si="117"/>
        <v>0.19831802083028163</v>
      </c>
      <c r="EV70" s="339">
        <v>607726207000</v>
      </c>
      <c r="EW70" s="339">
        <v>604187064677</v>
      </c>
      <c r="EX70" s="339">
        <v>344259504683</v>
      </c>
      <c r="EY70" s="122">
        <f t="shared" si="118"/>
        <v>0.56978959797333961</v>
      </c>
      <c r="EZ70" s="339">
        <v>163066195896</v>
      </c>
      <c r="FA70" s="4">
        <f t="shared" si="119"/>
        <v>0.26989355686251842</v>
      </c>
      <c r="FB70" s="339">
        <v>607726207000</v>
      </c>
      <c r="FC70" s="339">
        <v>604187064677</v>
      </c>
      <c r="FD70" s="339">
        <v>360817910811</v>
      </c>
      <c r="FE70" s="122">
        <f t="shared" si="120"/>
        <v>0.5971956897221794</v>
      </c>
      <c r="FF70" s="339">
        <v>193564442279</v>
      </c>
      <c r="FG70" s="4">
        <f t="shared" si="121"/>
        <v>0.32037170869005621</v>
      </c>
      <c r="FH70" s="339">
        <v>607726207000</v>
      </c>
      <c r="FI70" s="339">
        <v>631828819017</v>
      </c>
      <c r="FJ70" s="339">
        <v>393827089452</v>
      </c>
      <c r="FK70" s="122">
        <v>0.62331295692513145</v>
      </c>
      <c r="FL70" s="339">
        <v>230847249993</v>
      </c>
      <c r="FM70" s="4">
        <v>0.36536359698209464</v>
      </c>
      <c r="FN70" s="40">
        <v>850807005000</v>
      </c>
      <c r="FO70" s="82"/>
      <c r="FP70" s="386">
        <v>850807005000</v>
      </c>
      <c r="FQ70" s="339">
        <v>607726207000</v>
      </c>
      <c r="FR70" s="339">
        <v>631828819017</v>
      </c>
      <c r="FS70" s="339">
        <v>452556320705</v>
      </c>
      <c r="FT70" s="122">
        <v>0.71626413212535578</v>
      </c>
      <c r="FU70" s="339">
        <v>272524887691</v>
      </c>
      <c r="FV70" s="4">
        <v>0.43132709285878179</v>
      </c>
      <c r="FW70" s="339">
        <v>607726207000</v>
      </c>
      <c r="FX70" s="339">
        <v>631828819017</v>
      </c>
      <c r="FY70" s="339">
        <v>494665726739</v>
      </c>
      <c r="FZ70" s="122">
        <v>0.78291099084179394</v>
      </c>
      <c r="GA70" s="339">
        <v>302358286606</v>
      </c>
      <c r="GB70" s="4">
        <v>0.47854462712924267</v>
      </c>
      <c r="GC70" s="339">
        <v>607726207000</v>
      </c>
      <c r="GD70" s="339">
        <v>628378898877</v>
      </c>
      <c r="GE70" s="339">
        <v>611437648770</v>
      </c>
      <c r="GF70" s="122">
        <v>0.97303975334423809</v>
      </c>
      <c r="GG70" s="339">
        <v>392195239378</v>
      </c>
      <c r="GH70" s="4">
        <v>0.62413814352917818</v>
      </c>
      <c r="GI70" s="339">
        <v>850807005000</v>
      </c>
      <c r="GJ70" s="339">
        <v>850807005000</v>
      </c>
      <c r="GK70" s="339">
        <v>33185436775</v>
      </c>
      <c r="GL70" s="122">
        <v>3.9004658612325369E-2</v>
      </c>
      <c r="GM70" s="339">
        <v>4910798396</v>
      </c>
      <c r="GN70" s="4">
        <v>5.7719299055371551E-3</v>
      </c>
      <c r="GO70" s="339">
        <v>850807005000</v>
      </c>
      <c r="GP70" s="339">
        <v>850807005000</v>
      </c>
      <c r="GQ70" s="339">
        <v>84989919678</v>
      </c>
      <c r="GR70" s="122">
        <f t="shared" si="49"/>
        <v>9.9893300335485602E-2</v>
      </c>
      <c r="GS70" s="339">
        <v>11615482524</v>
      </c>
      <c r="GT70" s="4">
        <v>5.7719299055371551E-3</v>
      </c>
      <c r="GU70" s="339">
        <v>850807005000</v>
      </c>
      <c r="GV70" s="339">
        <v>850807005000</v>
      </c>
      <c r="GW70" s="339">
        <v>145843562475</v>
      </c>
      <c r="GX70" s="122">
        <v>0.17141791454220573</v>
      </c>
      <c r="GY70" s="339">
        <v>22523089997</v>
      </c>
      <c r="GZ70" s="4">
        <v>2.6472619365657434E-2</v>
      </c>
      <c r="HA70" s="339">
        <v>850807005000</v>
      </c>
      <c r="HB70" s="339">
        <v>850807005000</v>
      </c>
      <c r="HC70" s="339">
        <v>184203025092</v>
      </c>
      <c r="HD70" s="122">
        <v>0.21650388867214368</v>
      </c>
      <c r="HE70" s="339">
        <v>44601346605</v>
      </c>
      <c r="HF70" s="4">
        <v>5.2422401723173404E-2</v>
      </c>
      <c r="HG70" s="339">
        <v>850807005000</v>
      </c>
      <c r="HH70" s="339">
        <v>850807005000</v>
      </c>
      <c r="HI70" s="339">
        <v>236302286976</v>
      </c>
      <c r="HJ70" s="122">
        <v>0.27773900025188436</v>
      </c>
      <c r="HK70" s="339">
        <v>65939141429</v>
      </c>
      <c r="HL70" s="4">
        <v>7.7501878853242404E-2</v>
      </c>
      <c r="HM70" s="339">
        <v>850807005000</v>
      </c>
      <c r="HN70" s="339">
        <v>850807005000</v>
      </c>
      <c r="HO70" s="339">
        <v>325256195916</v>
      </c>
      <c r="HP70" s="122">
        <v>0.38229139394074452</v>
      </c>
      <c r="HQ70" s="339">
        <v>94336431299</v>
      </c>
      <c r="HR70" s="4">
        <v>0.11087876656469231</v>
      </c>
      <c r="HS70" s="15">
        <f t="shared" si="0"/>
        <v>0</v>
      </c>
      <c r="HT70" s="15">
        <f t="shared" si="50"/>
        <v>0</v>
      </c>
    </row>
    <row r="71" spans="1:228" ht="14.25" customHeight="1" x14ac:dyDescent="0.35">
      <c r="A71" s="9" t="s">
        <v>76</v>
      </c>
      <c r="B71" s="26"/>
      <c r="C71" s="53"/>
      <c r="D71" s="27"/>
      <c r="E71" s="26"/>
      <c r="F71" s="53"/>
      <c r="G71" s="27"/>
      <c r="H71" s="26"/>
      <c r="I71" s="53"/>
      <c r="J71" s="27"/>
      <c r="K71" s="26"/>
      <c r="L71" s="53"/>
      <c r="M71" s="27"/>
      <c r="N71" s="26"/>
      <c r="O71" s="53"/>
      <c r="P71" s="27"/>
      <c r="Q71" s="26"/>
      <c r="R71" s="53"/>
      <c r="S71" s="66"/>
      <c r="T71" s="26"/>
      <c r="U71" s="53"/>
      <c r="V71" s="27"/>
      <c r="W71" s="26"/>
      <c r="X71" s="53"/>
      <c r="Y71" s="27"/>
      <c r="Z71" s="26"/>
      <c r="AA71" s="53"/>
      <c r="AB71" s="27"/>
      <c r="AC71" s="26"/>
      <c r="AD71" s="53"/>
      <c r="AE71" s="27"/>
      <c r="AF71" s="26"/>
      <c r="AG71" s="6"/>
      <c r="AH71" s="6"/>
      <c r="AI71" s="38"/>
      <c r="AJ71" s="6"/>
      <c r="AK71" s="38"/>
      <c r="AL71" s="5"/>
      <c r="AM71" s="6"/>
      <c r="AN71" s="6"/>
      <c r="AO71" s="38"/>
      <c r="AP71" s="6"/>
      <c r="AQ71" s="38"/>
      <c r="AR71" s="5"/>
      <c r="AS71" s="6"/>
      <c r="AT71" s="6"/>
      <c r="AU71" s="38"/>
      <c r="AV71" s="6"/>
      <c r="AW71" s="38"/>
      <c r="AX71" s="5"/>
      <c r="AY71" s="6"/>
      <c r="AZ71" s="6"/>
      <c r="BA71" s="38"/>
      <c r="BB71" s="6"/>
      <c r="BC71" s="38"/>
      <c r="BD71" s="5">
        <v>0</v>
      </c>
      <c r="BE71" s="6">
        <v>21412773089</v>
      </c>
      <c r="BF71" s="6">
        <v>17930806940</v>
      </c>
      <c r="BG71" s="38">
        <f t="shared" si="129"/>
        <v>0.83738835999767225</v>
      </c>
      <c r="BH71" s="6">
        <v>12826814737</v>
      </c>
      <c r="BI71" s="38">
        <f t="shared" ref="BI71:BI72" si="135">+BH71/BE71</f>
        <v>0.59902632338589012</v>
      </c>
      <c r="BJ71" s="5">
        <v>65639068000</v>
      </c>
      <c r="BK71" s="6">
        <v>65639068000</v>
      </c>
      <c r="BL71" s="6">
        <v>62937088090</v>
      </c>
      <c r="BM71" s="38">
        <f t="shared" si="130"/>
        <v>0.95883579715056289</v>
      </c>
      <c r="BN71" s="6">
        <v>61257294197</v>
      </c>
      <c r="BO71" s="38">
        <f t="shared" ref="BO71:BO72" si="136">+BN71/BK71</f>
        <v>0.9332444238391685</v>
      </c>
      <c r="BP71" s="5">
        <v>74480880000</v>
      </c>
      <c r="BQ71" s="6">
        <v>74480880000</v>
      </c>
      <c r="BR71" s="6">
        <v>68412438253</v>
      </c>
      <c r="BS71" s="38">
        <f t="shared" si="131"/>
        <v>0.91852349560048163</v>
      </c>
      <c r="BT71" s="6">
        <v>64911834448</v>
      </c>
      <c r="BU71" s="38">
        <f t="shared" ref="BU71:BU72" si="137">+BT71/BQ71</f>
        <v>0.87152346277326476</v>
      </c>
      <c r="BV71" s="5">
        <v>78263261000</v>
      </c>
      <c r="BW71" s="6">
        <v>78195261000</v>
      </c>
      <c r="BX71" s="6">
        <v>72768341017</v>
      </c>
      <c r="BY71" s="38">
        <f t="shared" si="132"/>
        <v>0.9305978404113262</v>
      </c>
      <c r="BZ71" s="6">
        <v>70044343754</v>
      </c>
      <c r="CA71" s="38">
        <f t="shared" ref="CA71:CA72" si="138">+BZ71/BW71</f>
        <v>0.89576200473325363</v>
      </c>
      <c r="CB71" s="5">
        <v>81688950000</v>
      </c>
      <c r="CC71" s="6">
        <v>80145427400</v>
      </c>
      <c r="CD71" s="6">
        <v>74552378177</v>
      </c>
      <c r="CE71" s="38">
        <f t="shared" si="95"/>
        <v>0.93021374513251398</v>
      </c>
      <c r="CF71" s="6">
        <v>71325486577</v>
      </c>
      <c r="CG71" s="7">
        <f t="shared" ref="CG71:CG134" si="139">+CF71/CC71</f>
        <v>0.88995079184018422</v>
      </c>
      <c r="CH71" s="5">
        <v>81994328000</v>
      </c>
      <c r="CI71" s="6">
        <v>79794328000</v>
      </c>
      <c r="CJ71" s="6">
        <v>77295809770</v>
      </c>
      <c r="CK71" s="38">
        <f t="shared" si="105"/>
        <v>0.96868802216117411</v>
      </c>
      <c r="CL71" s="6">
        <v>73805201283</v>
      </c>
      <c r="CM71" s="7">
        <f t="shared" ref="CM71:CM133" si="140">+CL71/CI71</f>
        <v>0.92494295187246889</v>
      </c>
      <c r="CN71" s="5">
        <v>83959257000</v>
      </c>
      <c r="CO71" s="6">
        <v>83959257000</v>
      </c>
      <c r="CP71" s="6">
        <v>82508216053</v>
      </c>
      <c r="CQ71" s="38">
        <f t="shared" si="106"/>
        <v>0.98271732029500924</v>
      </c>
      <c r="CR71" s="6">
        <v>79684784612</v>
      </c>
      <c r="CS71" s="7">
        <f t="shared" ref="CS71:CS133" si="141">+CR71/CO71</f>
        <v>0.9490887301682529</v>
      </c>
      <c r="CT71" s="5">
        <v>101093413000</v>
      </c>
      <c r="CU71" s="6">
        <v>71906330531</v>
      </c>
      <c r="CV71" s="7">
        <f t="shared" si="107"/>
        <v>0.71128601159207083</v>
      </c>
      <c r="CW71" s="5">
        <v>101093413000</v>
      </c>
      <c r="CX71" s="6">
        <v>78429023693</v>
      </c>
      <c r="CY71" s="7">
        <f t="shared" si="108"/>
        <v>0.77580745733651313</v>
      </c>
      <c r="CZ71" s="5">
        <v>101093413000</v>
      </c>
      <c r="DA71" s="6">
        <v>86373891230</v>
      </c>
      <c r="DB71" s="7">
        <f t="shared" si="109"/>
        <v>0.85439682632932767</v>
      </c>
      <c r="DC71" s="5">
        <v>101093413000</v>
      </c>
      <c r="DD71" s="6">
        <v>101093413000</v>
      </c>
      <c r="DE71" s="6">
        <v>99925325707</v>
      </c>
      <c r="DF71" s="38">
        <f t="shared" si="110"/>
        <v>0.9884454658485019</v>
      </c>
      <c r="DG71" s="6">
        <v>94716696956</v>
      </c>
      <c r="DH71" s="7">
        <f t="shared" ref="DH71:DH133" si="142">+DG71/DD71</f>
        <v>0.93692253674331882</v>
      </c>
      <c r="DI71" s="41">
        <v>126458908000</v>
      </c>
      <c r="DJ71" s="82">
        <f t="shared" ref="DJ71:DJ133" si="143">+DK71-DI71</f>
        <v>0</v>
      </c>
      <c r="DK71" s="81">
        <v>126458908000</v>
      </c>
      <c r="DL71" s="6">
        <v>126458908000</v>
      </c>
      <c r="DM71" s="6">
        <v>126458908000</v>
      </c>
      <c r="DN71" s="6">
        <v>11379735858</v>
      </c>
      <c r="DO71" s="38">
        <v>8.9987617622002553E-2</v>
      </c>
      <c r="DP71" s="6">
        <v>9437089492</v>
      </c>
      <c r="DQ71" s="7">
        <f t="shared" ref="DQ71:DQ133" si="144">+DP71/DM71</f>
        <v>7.4625739232225541E-2</v>
      </c>
      <c r="DR71" s="6">
        <v>126458908000</v>
      </c>
      <c r="DS71" s="6">
        <v>126458908000</v>
      </c>
      <c r="DT71" s="6">
        <v>18347639632</v>
      </c>
      <c r="DU71" s="38">
        <f t="shared" ref="DU71:DU133" si="145">+DT71/DS71</f>
        <v>0.14508775951157193</v>
      </c>
      <c r="DV71" s="6">
        <v>16377817751</v>
      </c>
      <c r="DW71" s="7">
        <f t="shared" ref="DW71:DW133" si="146">+DV71/DS71</f>
        <v>0.12951098510988249</v>
      </c>
      <c r="DX71" s="6">
        <v>126458908000</v>
      </c>
      <c r="DY71" s="6">
        <v>126458908000</v>
      </c>
      <c r="DZ71" s="6">
        <v>31532436651</v>
      </c>
      <c r="EA71" s="38">
        <f t="shared" ref="EA71:EA133" si="147">+DZ71/DY71</f>
        <v>0.24934927202597701</v>
      </c>
      <c r="EB71" s="6">
        <v>23322912192</v>
      </c>
      <c r="EC71" s="7">
        <f t="shared" si="111"/>
        <v>0.18443075747578019</v>
      </c>
      <c r="ED71" s="6">
        <v>126458908000</v>
      </c>
      <c r="EE71" s="6">
        <v>126458908000</v>
      </c>
      <c r="EF71" s="6">
        <v>43927880280</v>
      </c>
      <c r="EG71" s="38">
        <f t="shared" si="112"/>
        <v>0.34736880916289425</v>
      </c>
      <c r="EH71" s="6">
        <v>30594289217</v>
      </c>
      <c r="EI71" s="7">
        <f t="shared" si="113"/>
        <v>0.24193067693578377</v>
      </c>
      <c r="EJ71" s="6">
        <v>126458908000</v>
      </c>
      <c r="EK71" s="6">
        <v>122919765677</v>
      </c>
      <c r="EL71" s="6">
        <v>51120671668</v>
      </c>
      <c r="EM71" s="38">
        <f t="shared" si="114"/>
        <v>0.41588650439125746</v>
      </c>
      <c r="EN71" s="6">
        <v>37716703586</v>
      </c>
      <c r="EO71" s="7">
        <f t="shared" si="115"/>
        <v>0.30684002184896225</v>
      </c>
      <c r="EP71" s="6">
        <v>126458908000</v>
      </c>
      <c r="EQ71" s="6">
        <v>122919765677</v>
      </c>
      <c r="ER71" s="6">
        <v>62503296802</v>
      </c>
      <c r="ES71" s="38">
        <f t="shared" si="116"/>
        <v>0.5084885775510003</v>
      </c>
      <c r="ET71" s="6">
        <v>50912866344</v>
      </c>
      <c r="EU71" s="7">
        <f t="shared" si="117"/>
        <v>0.41419592742948508</v>
      </c>
      <c r="EV71" s="340">
        <v>126458908000</v>
      </c>
      <c r="EW71" s="340">
        <v>122919765677</v>
      </c>
      <c r="EX71" s="340">
        <v>69505750436</v>
      </c>
      <c r="EY71" s="38">
        <f t="shared" si="118"/>
        <v>0.56545625557603463</v>
      </c>
      <c r="EZ71" s="340">
        <v>62852868363</v>
      </c>
      <c r="FA71" s="7">
        <f t="shared" si="119"/>
        <v>0.51133247787146285</v>
      </c>
      <c r="FB71" s="340">
        <v>126458908000</v>
      </c>
      <c r="FC71" s="340">
        <v>122919765677</v>
      </c>
      <c r="FD71" s="340">
        <v>77420713680</v>
      </c>
      <c r="FE71" s="38">
        <f t="shared" si="120"/>
        <v>0.62984755343124199</v>
      </c>
      <c r="FF71" s="340">
        <v>70080745503</v>
      </c>
      <c r="FG71" s="7">
        <f t="shared" si="121"/>
        <v>0.57013406360660746</v>
      </c>
      <c r="FH71" s="340">
        <v>126458908000</v>
      </c>
      <c r="FI71" s="340">
        <v>122919765677</v>
      </c>
      <c r="FJ71" s="340">
        <v>83952402260</v>
      </c>
      <c r="FK71" s="38">
        <v>0.68298537503402246</v>
      </c>
      <c r="FL71" s="340">
        <v>77780310336</v>
      </c>
      <c r="FM71" s="7">
        <v>0.63277301179035506</v>
      </c>
      <c r="FN71" s="41">
        <v>131657322000</v>
      </c>
      <c r="FO71" s="81"/>
      <c r="FP71" s="387">
        <v>131657322000</v>
      </c>
      <c r="FQ71" s="340">
        <v>126458908000</v>
      </c>
      <c r="FR71" s="340">
        <v>122919765677</v>
      </c>
      <c r="FS71" s="340">
        <v>93063193728</v>
      </c>
      <c r="FT71" s="38">
        <v>0.75710519960268208</v>
      </c>
      <c r="FU71" s="340">
        <v>85212975859</v>
      </c>
      <c r="FV71" s="7">
        <v>0.69324063050133633</v>
      </c>
      <c r="FW71" s="340">
        <v>126458908000</v>
      </c>
      <c r="FX71" s="340">
        <v>122919765677</v>
      </c>
      <c r="FY71" s="340">
        <v>100611968060</v>
      </c>
      <c r="FZ71" s="38">
        <v>0.81851740853770516</v>
      </c>
      <c r="GA71" s="340">
        <v>93001796009</v>
      </c>
      <c r="GB71" s="7">
        <v>0.75660570532963467</v>
      </c>
      <c r="GC71" s="340">
        <v>126458908000</v>
      </c>
      <c r="GD71" s="340">
        <v>122919765677</v>
      </c>
      <c r="GE71" s="340">
        <v>122400105945</v>
      </c>
      <c r="GF71" s="38">
        <v>0.99577236639577127</v>
      </c>
      <c r="GG71" s="340">
        <v>117100830917</v>
      </c>
      <c r="GH71" s="7">
        <v>0.95266070734880348</v>
      </c>
      <c r="GI71" s="340">
        <v>131657322000</v>
      </c>
      <c r="GJ71" s="340">
        <v>131657322000</v>
      </c>
      <c r="GK71" s="340">
        <v>5993245934</v>
      </c>
      <c r="GL71" s="38">
        <v>4.552155431203439E-2</v>
      </c>
      <c r="GM71" s="340">
        <v>4910798396</v>
      </c>
      <c r="GN71" s="7">
        <v>3.7299850258233264E-2</v>
      </c>
      <c r="GO71" s="340">
        <v>131657322000</v>
      </c>
      <c r="GP71" s="340">
        <v>131657322000</v>
      </c>
      <c r="GQ71" s="340">
        <v>13924545924</v>
      </c>
      <c r="GR71" s="38">
        <f t="shared" ref="GR71:GR134" si="148">+IFERROR(GQ71/GP71,0)</f>
        <v>0.10576355125923038</v>
      </c>
      <c r="GS71" s="340">
        <v>11351334094</v>
      </c>
      <c r="GT71" s="7">
        <v>3.7299850258233264E-2</v>
      </c>
      <c r="GU71" s="340">
        <v>131657322000</v>
      </c>
      <c r="GV71" s="340">
        <v>131657322000</v>
      </c>
      <c r="GW71" s="340">
        <v>23323227549</v>
      </c>
      <c r="GX71" s="38">
        <v>0.17715100986939411</v>
      </c>
      <c r="GY71" s="340">
        <v>18878115072</v>
      </c>
      <c r="GZ71" s="7">
        <v>0.14338826572820615</v>
      </c>
      <c r="HA71" s="340">
        <v>131657322000</v>
      </c>
      <c r="HB71" s="340">
        <v>131657322000</v>
      </c>
      <c r="HC71" s="340">
        <v>34906359784</v>
      </c>
      <c r="HD71" s="38">
        <v>0.26513041017194622</v>
      </c>
      <c r="HE71" s="340">
        <v>26471243651</v>
      </c>
      <c r="HF71" s="7">
        <v>0.20106168991497489</v>
      </c>
      <c r="HG71" s="340">
        <v>131657322000</v>
      </c>
      <c r="HH71" s="340">
        <v>131657322000</v>
      </c>
      <c r="HI71" s="340">
        <v>42695935515</v>
      </c>
      <c r="HJ71" s="38">
        <v>0.32429594394301897</v>
      </c>
      <c r="HK71" s="340">
        <v>33857464542</v>
      </c>
      <c r="HL71" s="7">
        <v>0.25716355176964634</v>
      </c>
      <c r="HM71" s="340">
        <v>131657322000</v>
      </c>
      <c r="HN71" s="340">
        <v>131657322000</v>
      </c>
      <c r="HO71" s="340">
        <v>63158648564</v>
      </c>
      <c r="HP71" s="38">
        <v>0.47971998522041942</v>
      </c>
      <c r="HQ71" s="340">
        <v>48723920962</v>
      </c>
      <c r="HR71" s="7">
        <v>0.37008136138451914</v>
      </c>
      <c r="HS71" s="15">
        <f t="shared" ref="HS71:HS134" si="149">+FP71-HG71</f>
        <v>0</v>
      </c>
      <c r="HT71" s="15">
        <f t="shared" ref="HT71:HT134" si="150">+GI71-HG71</f>
        <v>0</v>
      </c>
    </row>
    <row r="72" spans="1:228" ht="14.25" customHeight="1" x14ac:dyDescent="0.35">
      <c r="A72" s="9" t="s">
        <v>78</v>
      </c>
      <c r="B72" s="26"/>
      <c r="C72" s="53"/>
      <c r="D72" s="27"/>
      <c r="E72" s="26"/>
      <c r="F72" s="53"/>
      <c r="G72" s="27"/>
      <c r="H72" s="26"/>
      <c r="I72" s="53"/>
      <c r="J72" s="27"/>
      <c r="K72" s="26"/>
      <c r="L72" s="53"/>
      <c r="M72" s="27"/>
      <c r="N72" s="26"/>
      <c r="O72" s="53"/>
      <c r="P72" s="27"/>
      <c r="Q72" s="26"/>
      <c r="R72" s="53"/>
      <c r="S72" s="66"/>
      <c r="T72" s="26"/>
      <c r="U72" s="53"/>
      <c r="V72" s="27"/>
      <c r="W72" s="26"/>
      <c r="X72" s="53"/>
      <c r="Y72" s="27"/>
      <c r="Z72" s="26"/>
      <c r="AA72" s="53"/>
      <c r="AB72" s="27"/>
      <c r="AC72" s="26"/>
      <c r="AD72" s="53"/>
      <c r="AE72" s="27"/>
      <c r="AF72" s="26"/>
      <c r="AG72" s="6"/>
      <c r="AH72" s="6"/>
      <c r="AI72" s="38"/>
      <c r="AJ72" s="6"/>
      <c r="AK72" s="38"/>
      <c r="AL72" s="5"/>
      <c r="AM72" s="6"/>
      <c r="AN72" s="6"/>
      <c r="AO72" s="38"/>
      <c r="AP72" s="6"/>
      <c r="AQ72" s="38"/>
      <c r="AR72" s="5"/>
      <c r="AS72" s="6"/>
      <c r="AT72" s="6"/>
      <c r="AU72" s="38"/>
      <c r="AV72" s="6"/>
      <c r="AW72" s="38"/>
      <c r="AX72" s="5"/>
      <c r="AY72" s="6"/>
      <c r="AZ72" s="6"/>
      <c r="BA72" s="38"/>
      <c r="BB72" s="6"/>
      <c r="BC72" s="38"/>
      <c r="BD72" s="5">
        <v>0</v>
      </c>
      <c r="BE72" s="6">
        <v>192357088685</v>
      </c>
      <c r="BF72" s="6">
        <v>169250209376</v>
      </c>
      <c r="BG72" s="38">
        <f t="shared" si="129"/>
        <v>0.87987508301896089</v>
      </c>
      <c r="BH72" s="6">
        <v>47873078835</v>
      </c>
      <c r="BI72" s="38">
        <f t="shared" si="135"/>
        <v>0.24887608334203876</v>
      </c>
      <c r="BJ72" s="5">
        <v>332814548000</v>
      </c>
      <c r="BK72" s="6">
        <v>318525289000</v>
      </c>
      <c r="BL72" s="6">
        <v>293978335472</v>
      </c>
      <c r="BM72" s="38">
        <f t="shared" si="130"/>
        <v>0.92293562120274852</v>
      </c>
      <c r="BN72" s="6">
        <v>137589077143</v>
      </c>
      <c r="BO72" s="38">
        <f t="shared" si="136"/>
        <v>0.43195652557119257</v>
      </c>
      <c r="BP72" s="5">
        <v>498755809000</v>
      </c>
      <c r="BQ72" s="6">
        <v>489721809000</v>
      </c>
      <c r="BR72" s="6">
        <v>459897558361</v>
      </c>
      <c r="BS72" s="38">
        <f t="shared" si="131"/>
        <v>0.93909960697911254</v>
      </c>
      <c r="BT72" s="6">
        <v>311806560381</v>
      </c>
      <c r="BU72" s="38">
        <f t="shared" si="137"/>
        <v>0.63670139791752667</v>
      </c>
      <c r="BV72" s="5">
        <v>341371557000</v>
      </c>
      <c r="BW72" s="6">
        <v>335204557000</v>
      </c>
      <c r="BX72" s="6">
        <v>319502411538</v>
      </c>
      <c r="BY72" s="38">
        <f t="shared" si="132"/>
        <v>0.95315652745735191</v>
      </c>
      <c r="BZ72" s="6">
        <v>202113303345</v>
      </c>
      <c r="CA72" s="38">
        <f t="shared" si="138"/>
        <v>0.60295511837268967</v>
      </c>
      <c r="CB72" s="5">
        <v>328072647000</v>
      </c>
      <c r="CC72" s="6">
        <v>334201447000</v>
      </c>
      <c r="CD72" s="6">
        <v>310349134585</v>
      </c>
      <c r="CE72" s="38">
        <f t="shared" si="95"/>
        <v>0.92862893733969976</v>
      </c>
      <c r="CF72" s="6">
        <v>201718650858</v>
      </c>
      <c r="CG72" s="7">
        <f t="shared" si="139"/>
        <v>0.60358401397944872</v>
      </c>
      <c r="CH72" s="5">
        <v>505548869000</v>
      </c>
      <c r="CI72" s="6">
        <v>478599094375</v>
      </c>
      <c r="CJ72" s="6">
        <v>420616617909</v>
      </c>
      <c r="CK72" s="38">
        <f t="shared" si="105"/>
        <v>0.87884959009017971</v>
      </c>
      <c r="CL72" s="6">
        <v>233136421311</v>
      </c>
      <c r="CM72" s="7">
        <f t="shared" si="140"/>
        <v>0.48712257095983769</v>
      </c>
      <c r="CN72" s="5">
        <v>534627576000</v>
      </c>
      <c r="CO72" s="6">
        <v>482504439548</v>
      </c>
      <c r="CP72" s="6">
        <v>452435605552</v>
      </c>
      <c r="CQ72" s="38">
        <f t="shared" si="106"/>
        <v>0.93768174646399549</v>
      </c>
      <c r="CR72" s="6">
        <v>254141904770</v>
      </c>
      <c r="CS72" s="7">
        <f t="shared" si="141"/>
        <v>0.52671412724839339</v>
      </c>
      <c r="CT72" s="5">
        <v>423013461959</v>
      </c>
      <c r="CU72" s="6">
        <v>304138835172</v>
      </c>
      <c r="CV72" s="7">
        <f t="shared" si="107"/>
        <v>0.71898145691041448</v>
      </c>
      <c r="CW72" s="5">
        <v>423013461959</v>
      </c>
      <c r="CX72" s="6">
        <v>314776405689</v>
      </c>
      <c r="CY72" s="7">
        <f t="shared" si="108"/>
        <v>0.74412857744822614</v>
      </c>
      <c r="CZ72" s="5">
        <v>423013461959</v>
      </c>
      <c r="DA72" s="6">
        <v>336488822241</v>
      </c>
      <c r="DB72" s="7">
        <f t="shared" si="109"/>
        <v>0.7954565338954005</v>
      </c>
      <c r="DC72" s="5">
        <v>328456605000</v>
      </c>
      <c r="DD72" s="6">
        <v>423013461959</v>
      </c>
      <c r="DE72" s="6">
        <v>394052057110</v>
      </c>
      <c r="DF72" s="38">
        <f t="shared" si="110"/>
        <v>0.9315355007500753</v>
      </c>
      <c r="DG72" s="6">
        <v>252696261282</v>
      </c>
      <c r="DH72" s="7">
        <f t="shared" si="142"/>
        <v>0.59737167727889529</v>
      </c>
      <c r="DI72" s="41">
        <v>457924603000</v>
      </c>
      <c r="DJ72" s="82">
        <f t="shared" si="143"/>
        <v>23342696000</v>
      </c>
      <c r="DK72" s="81">
        <v>481267299000</v>
      </c>
      <c r="DL72" s="6">
        <v>481267299000</v>
      </c>
      <c r="DM72" s="6">
        <v>481267299000</v>
      </c>
      <c r="DN72" s="6">
        <v>10279408473</v>
      </c>
      <c r="DO72" s="38">
        <v>2.1359042042455496E-2</v>
      </c>
      <c r="DP72" s="6">
        <v>87479681</v>
      </c>
      <c r="DQ72" s="7">
        <f t="shared" si="144"/>
        <v>1.817694266403918E-4</v>
      </c>
      <c r="DR72" s="6">
        <v>481267299000</v>
      </c>
      <c r="DS72" s="6">
        <v>481267299000</v>
      </c>
      <c r="DT72" s="6">
        <v>88955095835</v>
      </c>
      <c r="DU72" s="38">
        <f t="shared" si="145"/>
        <v>0.18483511350103179</v>
      </c>
      <c r="DV72" s="6">
        <v>1277694608</v>
      </c>
      <c r="DW72" s="7">
        <f t="shared" si="146"/>
        <v>2.6548544034777645E-3</v>
      </c>
      <c r="DX72" s="6">
        <v>481267299000</v>
      </c>
      <c r="DY72" s="6">
        <v>481267299000</v>
      </c>
      <c r="DZ72" s="6">
        <v>161558181432</v>
      </c>
      <c r="EA72" s="38">
        <f t="shared" si="147"/>
        <v>0.33569324524581923</v>
      </c>
      <c r="EB72" s="6">
        <v>9378668383</v>
      </c>
      <c r="EC72" s="7">
        <f t="shared" si="111"/>
        <v>1.9487441599475887E-2</v>
      </c>
      <c r="ED72" s="6">
        <v>481267299000</v>
      </c>
      <c r="EE72" s="6">
        <v>481267299000</v>
      </c>
      <c r="EF72" s="6">
        <v>221816620646</v>
      </c>
      <c r="EG72" s="38">
        <f t="shared" si="112"/>
        <v>0.46090108575193262</v>
      </c>
      <c r="EH72" s="6">
        <v>24560494141</v>
      </c>
      <c r="EI72" s="7">
        <f t="shared" si="113"/>
        <v>5.1032958590855763E-2</v>
      </c>
      <c r="EJ72" s="6">
        <v>481267299000</v>
      </c>
      <c r="EK72" s="6">
        <v>481267299000</v>
      </c>
      <c r="EL72" s="6">
        <v>269923658376</v>
      </c>
      <c r="EM72" s="38">
        <f t="shared" si="114"/>
        <v>0.56086016842794051</v>
      </c>
      <c r="EN72" s="6">
        <v>38930428250</v>
      </c>
      <c r="EO72" s="7">
        <f t="shared" si="115"/>
        <v>8.0891488640286779E-2</v>
      </c>
      <c r="EP72" s="6">
        <v>481267299000</v>
      </c>
      <c r="EQ72" s="6">
        <v>481267299000</v>
      </c>
      <c r="ER72" s="6">
        <v>269923658376</v>
      </c>
      <c r="ES72" s="38">
        <f t="shared" si="116"/>
        <v>0.56086016842794051</v>
      </c>
      <c r="ET72" s="6">
        <v>68908316534</v>
      </c>
      <c r="EU72" s="7">
        <f t="shared" si="117"/>
        <v>0.14318096549917472</v>
      </c>
      <c r="EV72" s="340">
        <v>481267299000</v>
      </c>
      <c r="EW72" s="340">
        <v>481267299000</v>
      </c>
      <c r="EX72" s="340">
        <v>274753754247</v>
      </c>
      <c r="EY72" s="38">
        <f t="shared" si="118"/>
        <v>0.57089637051571207</v>
      </c>
      <c r="EZ72" s="340">
        <v>100213327533</v>
      </c>
      <c r="FA72" s="7">
        <f t="shared" si="119"/>
        <v>0.20822800082454801</v>
      </c>
      <c r="FB72" s="340">
        <v>481267299000</v>
      </c>
      <c r="FC72" s="340">
        <v>481267299000</v>
      </c>
      <c r="FD72" s="340">
        <v>283397197131</v>
      </c>
      <c r="FE72" s="38">
        <f t="shared" si="120"/>
        <v>0.5888561257327396</v>
      </c>
      <c r="FF72" s="340">
        <v>123483696776</v>
      </c>
      <c r="FG72" s="7">
        <f t="shared" si="121"/>
        <v>0.2565802767663215</v>
      </c>
      <c r="FH72" s="340">
        <v>481267299000</v>
      </c>
      <c r="FI72" s="340">
        <v>508909053340</v>
      </c>
      <c r="FJ72" s="340">
        <v>309874687192</v>
      </c>
      <c r="FK72" s="38">
        <v>0.60889993046552082</v>
      </c>
      <c r="FL72" s="340">
        <v>153066939657</v>
      </c>
      <c r="FM72" s="7">
        <v>0.30077464460970521</v>
      </c>
      <c r="FN72" s="41">
        <v>719149683000</v>
      </c>
      <c r="FO72" s="81"/>
      <c r="FP72" s="387">
        <v>719149683000</v>
      </c>
      <c r="FQ72" s="340">
        <v>481267299000</v>
      </c>
      <c r="FR72" s="340">
        <v>508909053340</v>
      </c>
      <c r="FS72" s="340">
        <v>359493126977</v>
      </c>
      <c r="FT72" s="38">
        <v>0.70639955138865285</v>
      </c>
      <c r="FU72" s="340">
        <v>187311911832</v>
      </c>
      <c r="FV72" s="7">
        <v>0.36806559168609976</v>
      </c>
      <c r="FW72" s="340">
        <v>481267299000</v>
      </c>
      <c r="FX72" s="340">
        <v>508909053340</v>
      </c>
      <c r="FY72" s="340">
        <v>394053758679</v>
      </c>
      <c r="FZ72" s="38">
        <v>0.7743107655342385</v>
      </c>
      <c r="GA72" s="340">
        <v>209356490597</v>
      </c>
      <c r="GB72" s="7">
        <v>0.41138291650144765</v>
      </c>
      <c r="GC72" s="340">
        <v>481267299000</v>
      </c>
      <c r="GD72" s="340">
        <v>505459133200</v>
      </c>
      <c r="GE72" s="340">
        <v>489037542825</v>
      </c>
      <c r="GF72" s="38">
        <v>0.96751153694456582</v>
      </c>
      <c r="GG72" s="340">
        <v>275094408461</v>
      </c>
      <c r="GH72" s="7">
        <v>0.54424658769030632</v>
      </c>
      <c r="GI72" s="340">
        <v>719149683000</v>
      </c>
      <c r="GJ72" s="340">
        <v>719149683000</v>
      </c>
      <c r="GK72" s="340">
        <v>27192190841</v>
      </c>
      <c r="GL72" s="38">
        <v>3.781158705036932E-2</v>
      </c>
      <c r="GM72" s="340">
        <v>0</v>
      </c>
      <c r="GN72" s="7">
        <v>0</v>
      </c>
      <c r="GO72" s="340">
        <v>719149683000</v>
      </c>
      <c r="GP72" s="340">
        <v>719149683000</v>
      </c>
      <c r="GQ72" s="340">
        <v>71065373754</v>
      </c>
      <c r="GR72" s="38">
        <f t="shared" si="148"/>
        <v>9.8818612361120939E-2</v>
      </c>
      <c r="GS72" s="340">
        <v>264148430</v>
      </c>
      <c r="GT72" s="7">
        <v>0</v>
      </c>
      <c r="GU72" s="340">
        <v>719149683000</v>
      </c>
      <c r="GV72" s="340">
        <v>719149683000</v>
      </c>
      <c r="GW72" s="340">
        <v>122520334926</v>
      </c>
      <c r="GX72" s="38">
        <v>0.17036833613677613</v>
      </c>
      <c r="GY72" s="340">
        <v>3644974925</v>
      </c>
      <c r="GZ72" s="7">
        <v>5.0684509931154349E-3</v>
      </c>
      <c r="HA72" s="340">
        <v>719149683000</v>
      </c>
      <c r="HB72" s="340">
        <v>719149683000</v>
      </c>
      <c r="HC72" s="340">
        <v>149296665308</v>
      </c>
      <c r="HD72" s="38">
        <v>0.20760165628551072</v>
      </c>
      <c r="HE72" s="340">
        <v>18130102954</v>
      </c>
      <c r="HF72" s="7">
        <v>2.5210472009621954E-2</v>
      </c>
      <c r="HG72" s="340">
        <v>719149683000</v>
      </c>
      <c r="HH72" s="340">
        <v>719149683000</v>
      </c>
      <c r="HI72" s="340">
        <v>193606351461</v>
      </c>
      <c r="HJ72" s="38">
        <v>0.26921565292687477</v>
      </c>
      <c r="HK72" s="340">
        <v>32081676887</v>
      </c>
      <c r="HL72" s="7">
        <v>4.4610569461934951E-2</v>
      </c>
      <c r="HM72" s="340">
        <v>719149683000</v>
      </c>
      <c r="HN72" s="340">
        <v>719149683000</v>
      </c>
      <c r="HO72" s="340">
        <v>262097547352</v>
      </c>
      <c r="HP72" s="38">
        <v>0.36445479091172733</v>
      </c>
      <c r="HQ72" s="340">
        <v>45612510337</v>
      </c>
      <c r="HR72" s="7">
        <v>6.3425614187470905E-2</v>
      </c>
      <c r="HS72" s="15">
        <f t="shared" si="149"/>
        <v>0</v>
      </c>
      <c r="HT72" s="15">
        <f t="shared" si="150"/>
        <v>0</v>
      </c>
    </row>
    <row r="73" spans="1:228" ht="14.25" customHeight="1" x14ac:dyDescent="0.35">
      <c r="A73" s="8" t="s">
        <v>46</v>
      </c>
      <c r="B73" s="32"/>
      <c r="C73" s="31"/>
      <c r="D73" s="62"/>
      <c r="E73" s="32"/>
      <c r="F73" s="31"/>
      <c r="G73" s="62"/>
      <c r="H73" s="32"/>
      <c r="I73" s="31"/>
      <c r="J73" s="62"/>
      <c r="K73" s="32"/>
      <c r="L73" s="31"/>
      <c r="M73" s="62"/>
      <c r="N73" s="32"/>
      <c r="O73" s="31"/>
      <c r="P73" s="62"/>
      <c r="Q73" s="32">
        <v>50646660820</v>
      </c>
      <c r="R73" s="31">
        <v>47934294004.57</v>
      </c>
      <c r="S73" s="67">
        <f t="shared" ref="S73:S133" si="151">+R73/Q73</f>
        <v>0.94644529823851864</v>
      </c>
      <c r="T73" s="32">
        <v>64808433000</v>
      </c>
      <c r="U73" s="31">
        <v>60103775708</v>
      </c>
      <c r="V73" s="67">
        <f t="shared" ref="V73:V133" si="152">+U73/T73</f>
        <v>0.92740671122228802</v>
      </c>
      <c r="W73" s="32">
        <v>75244012457</v>
      </c>
      <c r="X73" s="31">
        <v>70605458964</v>
      </c>
      <c r="Y73" s="67">
        <f t="shared" ref="Y73:Y133" si="153">+X73/W73</f>
        <v>0.93835318796095823</v>
      </c>
      <c r="Z73" s="32">
        <v>69331985217</v>
      </c>
      <c r="AA73" s="31">
        <v>66093908922</v>
      </c>
      <c r="AB73" s="67">
        <f t="shared" ref="AB73:AB133" si="154">+AA73/Z73</f>
        <v>0.95329606840385073</v>
      </c>
      <c r="AC73" s="32">
        <v>65190124637</v>
      </c>
      <c r="AD73" s="31">
        <v>56631298311</v>
      </c>
      <c r="AE73" s="67">
        <f t="shared" ref="AE73:AE133" si="155">+AD73/AC73</f>
        <v>0.86870977201442157</v>
      </c>
      <c r="AF73" s="32">
        <v>60978280000</v>
      </c>
      <c r="AG73" s="1">
        <v>60456517946</v>
      </c>
      <c r="AH73" s="1">
        <v>56416871385</v>
      </c>
      <c r="AI73" s="122">
        <f t="shared" ref="AI73:AI136" si="156">+AH73/AG73</f>
        <v>0.93318095884039787</v>
      </c>
      <c r="AJ73" s="1">
        <v>36946934523</v>
      </c>
      <c r="AK73" s="122">
        <f t="shared" ref="AK73:AK133" si="157">+AJ73/AG73</f>
        <v>0.61113236055045628</v>
      </c>
      <c r="AL73" s="3">
        <v>56805222000</v>
      </c>
      <c r="AM73" s="1">
        <v>68015982112</v>
      </c>
      <c r="AN73" s="1">
        <v>59478319424</v>
      </c>
      <c r="AO73" s="122">
        <f t="shared" ref="AO73:AO136" si="158">+AN73/AM73</f>
        <v>0.87447563906463521</v>
      </c>
      <c r="AP73" s="1">
        <v>33391439224</v>
      </c>
      <c r="AQ73" s="122">
        <f t="shared" ref="AQ73:AQ133" si="159">+AP73/AM73</f>
        <v>0.49093519180558559</v>
      </c>
      <c r="AR73" s="3">
        <v>56285525000</v>
      </c>
      <c r="AS73" s="1">
        <v>56285525000</v>
      </c>
      <c r="AT73" s="1">
        <v>52706030011</v>
      </c>
      <c r="AU73" s="122">
        <f t="shared" ref="AU73:AU136" si="160">+AT73/AS73</f>
        <v>0.93640469749549282</v>
      </c>
      <c r="AV73" s="1">
        <v>31725643109</v>
      </c>
      <c r="AW73" s="122">
        <f t="shared" ref="AW73:AW133" si="161">+AV73/AS73</f>
        <v>0.56365545331592803</v>
      </c>
      <c r="AX73" s="3">
        <v>49814070000</v>
      </c>
      <c r="AY73" s="1">
        <v>52114070000</v>
      </c>
      <c r="AZ73" s="1">
        <v>45057066281</v>
      </c>
      <c r="BA73" s="122">
        <f t="shared" ref="BA73:BA136" si="162">+AZ73/AY73</f>
        <v>0.86458544268371285</v>
      </c>
      <c r="BB73" s="1">
        <v>34191513528</v>
      </c>
      <c r="BC73" s="122">
        <f t="shared" ref="BC73:BC133" si="163">+BB73/AY73</f>
        <v>0.6560898722360391</v>
      </c>
      <c r="BD73" s="3">
        <v>47994557000</v>
      </c>
      <c r="BE73" s="1">
        <v>47399697885</v>
      </c>
      <c r="BF73" s="1">
        <v>45415072899</v>
      </c>
      <c r="BG73" s="122">
        <f t="shared" ref="BG73:BG136" si="164">+BF73/BE73</f>
        <v>0.958130007688761</v>
      </c>
      <c r="BH73" s="1">
        <v>29767777621</v>
      </c>
      <c r="BI73" s="122">
        <f t="shared" ref="BI73:BI133" si="165">+BH73/BE73</f>
        <v>0.62801618890529354</v>
      </c>
      <c r="BJ73" s="3">
        <v>49707934000</v>
      </c>
      <c r="BK73" s="1">
        <v>49707934000</v>
      </c>
      <c r="BL73" s="1">
        <v>48503937896</v>
      </c>
      <c r="BM73" s="122">
        <f t="shared" ref="BM73:BM136" si="166">+BL73/BK73</f>
        <v>0.97577859293045655</v>
      </c>
      <c r="BN73" s="1">
        <v>32104125971.700001</v>
      </c>
      <c r="BO73" s="122">
        <f t="shared" ref="BO73:BO133" si="167">+BN73/BK73</f>
        <v>0.64585516613303628</v>
      </c>
      <c r="BP73" s="3">
        <v>59263555000</v>
      </c>
      <c r="BQ73" s="1">
        <v>58524755000</v>
      </c>
      <c r="BR73" s="1">
        <v>56573864578</v>
      </c>
      <c r="BS73" s="122">
        <f t="shared" ref="BS73:BS136" si="168">+BR73/BQ73</f>
        <v>0.96666555166271095</v>
      </c>
      <c r="BT73" s="1">
        <v>42035219771</v>
      </c>
      <c r="BU73" s="122">
        <f t="shared" ref="BU73:BU133" si="169">+BT73/BQ73</f>
        <v>0.71824683026866154</v>
      </c>
      <c r="BV73" s="3">
        <v>61687854000</v>
      </c>
      <c r="BW73" s="1">
        <v>61384091340</v>
      </c>
      <c r="BX73" s="1">
        <v>60629484746</v>
      </c>
      <c r="BY73" s="122">
        <f t="shared" ref="BY73:BY136" si="170">+BX73/BW73</f>
        <v>0.98770680517497089</v>
      </c>
      <c r="BZ73" s="1">
        <v>47279020916</v>
      </c>
      <c r="CA73" s="122">
        <f t="shared" ref="CA73:CA133" si="171">+BZ73/BW73</f>
        <v>0.77021618930752755</v>
      </c>
      <c r="CB73" s="3">
        <v>59137305000</v>
      </c>
      <c r="CC73" s="1">
        <v>61815822318</v>
      </c>
      <c r="CD73" s="1">
        <v>60385522642</v>
      </c>
      <c r="CE73" s="122">
        <f t="shared" si="95"/>
        <v>0.97686191621552665</v>
      </c>
      <c r="CF73" s="1">
        <v>45267415693</v>
      </c>
      <c r="CG73" s="4">
        <f t="shared" si="139"/>
        <v>0.7322949690797641</v>
      </c>
      <c r="CH73" s="3">
        <v>62887187000</v>
      </c>
      <c r="CI73" s="1">
        <v>60767938500</v>
      </c>
      <c r="CJ73" s="1">
        <v>59833204042</v>
      </c>
      <c r="CK73" s="122">
        <f t="shared" si="105"/>
        <v>0.98461796662725365</v>
      </c>
      <c r="CL73" s="1">
        <v>52185161439</v>
      </c>
      <c r="CM73" s="4">
        <f t="shared" si="140"/>
        <v>0.85876142464500416</v>
      </c>
      <c r="CN73" s="3">
        <v>83754532000</v>
      </c>
      <c r="CO73" s="1">
        <v>82442219408</v>
      </c>
      <c r="CP73" s="1">
        <v>72884668782</v>
      </c>
      <c r="CQ73" s="122">
        <f t="shared" si="106"/>
        <v>0.8840697073097894</v>
      </c>
      <c r="CR73" s="1">
        <v>58030249092</v>
      </c>
      <c r="CS73" s="4">
        <f t="shared" si="141"/>
        <v>0.70388994266169502</v>
      </c>
      <c r="CT73" s="3">
        <v>70183701030</v>
      </c>
      <c r="CU73" s="1">
        <v>44197703364</v>
      </c>
      <c r="CV73" s="4">
        <f t="shared" si="107"/>
        <v>0.62974312718429748</v>
      </c>
      <c r="CW73" s="3">
        <v>70183701030</v>
      </c>
      <c r="CX73" s="1">
        <v>49539455506</v>
      </c>
      <c r="CY73" s="4">
        <f t="shared" si="108"/>
        <v>0.70585413392240992</v>
      </c>
      <c r="CZ73" s="3">
        <v>71550645030</v>
      </c>
      <c r="DA73" s="1">
        <v>50944865877</v>
      </c>
      <c r="DB73" s="4">
        <f t="shared" si="109"/>
        <v>0.71201127335245773</v>
      </c>
      <c r="DC73" s="3">
        <v>65282117000</v>
      </c>
      <c r="DD73" s="1">
        <v>64050645030</v>
      </c>
      <c r="DE73" s="1">
        <v>59638795913</v>
      </c>
      <c r="DF73" s="122">
        <f t="shared" si="110"/>
        <v>0.93111936476309365</v>
      </c>
      <c r="DG73" s="1">
        <v>46968892606</v>
      </c>
      <c r="DH73" s="4">
        <f t="shared" si="142"/>
        <v>0.73330865885895047</v>
      </c>
      <c r="DI73" s="82">
        <v>73570555000</v>
      </c>
      <c r="DJ73" s="82">
        <f t="shared" si="143"/>
        <v>0</v>
      </c>
      <c r="DK73" s="82">
        <v>73570555000</v>
      </c>
      <c r="DL73" s="31">
        <v>73570555000</v>
      </c>
      <c r="DM73" s="31">
        <v>73570555000</v>
      </c>
      <c r="DN73" s="31">
        <v>4736040348</v>
      </c>
      <c r="DO73" s="417">
        <v>6.4374128318047896E-2</v>
      </c>
      <c r="DP73" s="31">
        <v>983367418</v>
      </c>
      <c r="DQ73" s="62">
        <f t="shared" si="144"/>
        <v>1.3366317788414128E-2</v>
      </c>
      <c r="DR73" s="31">
        <v>73570555000</v>
      </c>
      <c r="DS73" s="31">
        <v>73570555000</v>
      </c>
      <c r="DT73" s="31">
        <v>10915206446</v>
      </c>
      <c r="DU73" s="417">
        <f t="shared" si="145"/>
        <v>0.14836379100307182</v>
      </c>
      <c r="DV73" s="31">
        <v>3553225431</v>
      </c>
      <c r="DW73" s="62">
        <f t="shared" si="146"/>
        <v>4.8296841460554428E-2</v>
      </c>
      <c r="DX73" s="31">
        <v>73570555000</v>
      </c>
      <c r="DY73" s="31">
        <v>73570555000</v>
      </c>
      <c r="DZ73" s="31">
        <v>21715035990</v>
      </c>
      <c r="EA73" s="417">
        <f t="shared" si="147"/>
        <v>0.29515933364917529</v>
      </c>
      <c r="EB73" s="31">
        <v>6460526521</v>
      </c>
      <c r="EC73" s="62">
        <f t="shared" si="111"/>
        <v>8.7814024523805753E-2</v>
      </c>
      <c r="ED73" s="31">
        <v>73570555000</v>
      </c>
      <c r="EE73" s="31">
        <v>73570555000</v>
      </c>
      <c r="EF73" s="31">
        <v>27694166860</v>
      </c>
      <c r="EG73" s="417">
        <f t="shared" si="112"/>
        <v>0.37643003862074986</v>
      </c>
      <c r="EH73" s="31">
        <v>9703758070</v>
      </c>
      <c r="EI73" s="62">
        <f t="shared" si="113"/>
        <v>0.13189730687773119</v>
      </c>
      <c r="EJ73" s="31">
        <v>73570555000</v>
      </c>
      <c r="EK73" s="31">
        <v>73433110279</v>
      </c>
      <c r="EL73" s="31">
        <v>31892899834</v>
      </c>
      <c r="EM73" s="417">
        <f t="shared" si="114"/>
        <v>0.43431225659415595</v>
      </c>
      <c r="EN73" s="31">
        <v>14068158580</v>
      </c>
      <c r="EO73" s="62">
        <f t="shared" si="115"/>
        <v>0.19157786625882758</v>
      </c>
      <c r="EP73" s="31">
        <v>73570555000</v>
      </c>
      <c r="EQ73" s="31">
        <v>73433110279</v>
      </c>
      <c r="ER73" s="31">
        <v>33608681400</v>
      </c>
      <c r="ES73" s="417">
        <f t="shared" si="116"/>
        <v>0.45767748733926672</v>
      </c>
      <c r="ET73" s="31">
        <v>18167488802</v>
      </c>
      <c r="EU73" s="62">
        <f t="shared" si="117"/>
        <v>0.24740186998718805</v>
      </c>
      <c r="EV73" s="418">
        <v>73570555000</v>
      </c>
      <c r="EW73" s="418">
        <v>73433110279</v>
      </c>
      <c r="EX73" s="418">
        <v>36437223370</v>
      </c>
      <c r="EY73" s="417">
        <f t="shared" si="118"/>
        <v>0.49619610597401209</v>
      </c>
      <c r="EZ73" s="418">
        <v>21978913802</v>
      </c>
      <c r="FA73" s="62">
        <f t="shared" si="119"/>
        <v>0.29930522782562036</v>
      </c>
      <c r="FB73" s="418">
        <v>73570555000</v>
      </c>
      <c r="FC73" s="418">
        <v>73433110279</v>
      </c>
      <c r="FD73" s="418">
        <v>42492100734</v>
      </c>
      <c r="FE73" s="417">
        <f t="shared" si="120"/>
        <v>0.57865042856766558</v>
      </c>
      <c r="FF73" s="418">
        <v>26052096362</v>
      </c>
      <c r="FG73" s="62">
        <f t="shared" si="121"/>
        <v>0.35477315699986406</v>
      </c>
      <c r="FH73" s="418">
        <v>73570555000</v>
      </c>
      <c r="FI73" s="418">
        <v>73411784182</v>
      </c>
      <c r="FJ73" s="418">
        <v>47793270271</v>
      </c>
      <c r="FK73" s="417">
        <v>0.65102995116577678</v>
      </c>
      <c r="FL73" s="418">
        <v>29982170591</v>
      </c>
      <c r="FM73" s="62">
        <v>0.40841086925049008</v>
      </c>
      <c r="FN73" s="82">
        <v>87848889000</v>
      </c>
      <c r="FO73" s="82">
        <f>+FO74+FO75</f>
        <v>2000000000</v>
      </c>
      <c r="FP73" s="386">
        <f>+FP74+FP75</f>
        <v>89848889000</v>
      </c>
      <c r="FQ73" s="418">
        <v>73570555000</v>
      </c>
      <c r="FR73" s="418">
        <v>73411784182</v>
      </c>
      <c r="FS73" s="418">
        <v>49814175025</v>
      </c>
      <c r="FT73" s="417">
        <v>0.67855829387693933</v>
      </c>
      <c r="FU73" s="418">
        <v>34036563279</v>
      </c>
      <c r="FV73" s="62">
        <v>0.4636389601241363</v>
      </c>
      <c r="FW73" s="418">
        <v>73570555000</v>
      </c>
      <c r="FX73" s="418">
        <v>73411784182</v>
      </c>
      <c r="FY73" s="418">
        <v>55892334948</v>
      </c>
      <c r="FZ73" s="417">
        <v>0.76135371958040987</v>
      </c>
      <c r="GA73" s="418">
        <v>40489553605</v>
      </c>
      <c r="GB73" s="62">
        <v>0.55154024733440177</v>
      </c>
      <c r="GC73" s="339">
        <v>73570555000</v>
      </c>
      <c r="GD73" s="339">
        <v>74522397958</v>
      </c>
      <c r="GE73" s="339">
        <v>67635089987</v>
      </c>
      <c r="GF73" s="122">
        <v>0.90758069842463185</v>
      </c>
      <c r="GG73" s="339">
        <v>55312329091</v>
      </c>
      <c r="GH73" s="4">
        <v>0.7422242252882606</v>
      </c>
      <c r="GI73" s="339">
        <v>89848889000</v>
      </c>
      <c r="GJ73" s="339">
        <v>89848889000</v>
      </c>
      <c r="GK73" s="339">
        <v>7346882124</v>
      </c>
      <c r="GL73" s="122">
        <v>8.1769315188749858E-2</v>
      </c>
      <c r="GM73" s="339">
        <v>970675320</v>
      </c>
      <c r="GN73" s="4">
        <v>1.0803420396216585E-2</v>
      </c>
      <c r="GO73" s="339">
        <v>89848889000</v>
      </c>
      <c r="GP73" s="339">
        <v>89848889000</v>
      </c>
      <c r="GQ73" s="339">
        <v>21203946518</v>
      </c>
      <c r="GR73" s="122">
        <f t="shared" si="148"/>
        <v>0.23599564506579485</v>
      </c>
      <c r="GS73" s="339">
        <v>2377720808</v>
      </c>
      <c r="GT73" s="4">
        <v>1.0803420396216585E-2</v>
      </c>
      <c r="GU73" s="339">
        <v>89848889000</v>
      </c>
      <c r="GV73" s="339">
        <v>89848889000</v>
      </c>
      <c r="GW73" s="339">
        <v>25310192333</v>
      </c>
      <c r="GX73" s="122">
        <v>0.28169733220630028</v>
      </c>
      <c r="GY73" s="339">
        <v>6461805984</v>
      </c>
      <c r="GZ73" s="4">
        <v>7.1918596389099476E-2</v>
      </c>
      <c r="HA73" s="339">
        <v>89848889000</v>
      </c>
      <c r="HB73" s="339">
        <v>89848889000</v>
      </c>
      <c r="HC73" s="339">
        <v>34453042811</v>
      </c>
      <c r="HD73" s="122">
        <v>0.38345541268740674</v>
      </c>
      <c r="HE73" s="339">
        <v>11126742211</v>
      </c>
      <c r="HF73" s="4">
        <v>0.12383839505238624</v>
      </c>
      <c r="HG73" s="339">
        <v>89848889000</v>
      </c>
      <c r="HH73" s="339">
        <v>89848889000</v>
      </c>
      <c r="HI73" s="339">
        <v>40182879578</v>
      </c>
      <c r="HJ73" s="122">
        <v>0.44722733942764725</v>
      </c>
      <c r="HK73" s="339">
        <v>16116183637</v>
      </c>
      <c r="HL73" s="4">
        <v>0.17936987108432692</v>
      </c>
      <c r="HM73" s="339">
        <v>89848889000</v>
      </c>
      <c r="HN73" s="339">
        <v>92706070171</v>
      </c>
      <c r="HO73" s="339">
        <v>46994025617</v>
      </c>
      <c r="HP73" s="122">
        <v>0.50691422395877284</v>
      </c>
      <c r="HQ73" s="339">
        <v>21886771195</v>
      </c>
      <c r="HR73" s="4">
        <v>0.23608778966284502</v>
      </c>
      <c r="HS73" s="15">
        <f t="shared" si="149"/>
        <v>0</v>
      </c>
      <c r="HT73" s="15">
        <f t="shared" si="150"/>
        <v>0</v>
      </c>
    </row>
    <row r="74" spans="1:228" ht="14.25" customHeight="1" x14ac:dyDescent="0.35">
      <c r="A74" s="9" t="s">
        <v>76</v>
      </c>
      <c r="B74" s="26"/>
      <c r="C74" s="53"/>
      <c r="D74" s="27"/>
      <c r="E74" s="26"/>
      <c r="F74" s="53"/>
      <c r="G74" s="27"/>
      <c r="H74" s="26"/>
      <c r="I74" s="53"/>
      <c r="J74" s="27"/>
      <c r="K74" s="26"/>
      <c r="L74" s="53"/>
      <c r="M74" s="27"/>
      <c r="N74" s="26"/>
      <c r="O74" s="53"/>
      <c r="P74" s="27"/>
      <c r="Q74" s="26">
        <v>1827012891</v>
      </c>
      <c r="R74" s="53">
        <v>1644294297.02</v>
      </c>
      <c r="S74" s="68">
        <f t="shared" si="151"/>
        <v>0.89999052832079884</v>
      </c>
      <c r="T74" s="26">
        <v>2082258000</v>
      </c>
      <c r="U74" s="53">
        <v>1975200284</v>
      </c>
      <c r="V74" s="68">
        <f t="shared" si="152"/>
        <v>0.94858575834502734</v>
      </c>
      <c r="W74" s="26">
        <v>2256228668</v>
      </c>
      <c r="X74" s="53">
        <v>2067315623</v>
      </c>
      <c r="Y74" s="68">
        <f t="shared" si="153"/>
        <v>0.91627043496107197</v>
      </c>
      <c r="Z74" s="26">
        <v>3659331849</v>
      </c>
      <c r="AA74" s="53">
        <v>3375819975</v>
      </c>
      <c r="AB74" s="68">
        <f t="shared" si="154"/>
        <v>0.92252359564561592</v>
      </c>
      <c r="AC74" s="26">
        <v>8632867233</v>
      </c>
      <c r="AD74" s="53">
        <v>4392136467</v>
      </c>
      <c r="AE74" s="68">
        <f t="shared" si="155"/>
        <v>0.50876914337459267</v>
      </c>
      <c r="AF74" s="26">
        <v>8733839000</v>
      </c>
      <c r="AG74" s="6">
        <v>8212076946</v>
      </c>
      <c r="AH74" s="6">
        <v>6936104479</v>
      </c>
      <c r="AI74" s="38">
        <f t="shared" si="156"/>
        <v>0.84462244138841025</v>
      </c>
      <c r="AJ74" s="6">
        <v>6770458031</v>
      </c>
      <c r="AK74" s="38">
        <f t="shared" si="157"/>
        <v>0.824451362976793</v>
      </c>
      <c r="AL74" s="5">
        <v>8123222000</v>
      </c>
      <c r="AM74" s="6">
        <v>8123222000</v>
      </c>
      <c r="AN74" s="6">
        <v>7940147132</v>
      </c>
      <c r="AO74" s="38">
        <f t="shared" si="158"/>
        <v>0.97746277671593862</v>
      </c>
      <c r="AP74" s="6">
        <v>7786826131</v>
      </c>
      <c r="AQ74" s="38">
        <f t="shared" si="159"/>
        <v>0.95858836936870617</v>
      </c>
      <c r="AR74" s="5">
        <v>8547325000</v>
      </c>
      <c r="AS74" s="6">
        <v>8547325000</v>
      </c>
      <c r="AT74" s="6">
        <v>8115379446</v>
      </c>
      <c r="AU74" s="38">
        <f t="shared" si="160"/>
        <v>0.94946424126846707</v>
      </c>
      <c r="AV74" s="6">
        <v>7761782774</v>
      </c>
      <c r="AW74" s="38">
        <f t="shared" si="161"/>
        <v>0.90809496234201925</v>
      </c>
      <c r="AX74" s="5">
        <v>8933770000</v>
      </c>
      <c r="AY74" s="6">
        <v>8933770000</v>
      </c>
      <c r="AZ74" s="6">
        <v>8630512261</v>
      </c>
      <c r="BA74" s="38">
        <f t="shared" si="162"/>
        <v>0.96605489742852124</v>
      </c>
      <c r="BB74" s="6">
        <v>8206723807</v>
      </c>
      <c r="BC74" s="38">
        <f t="shared" si="163"/>
        <v>0.91861821011734124</v>
      </c>
      <c r="BD74" s="5">
        <v>9685557000</v>
      </c>
      <c r="BE74" s="6">
        <v>10090697885</v>
      </c>
      <c r="BF74" s="6">
        <v>9802980661</v>
      </c>
      <c r="BG74" s="38">
        <f t="shared" si="164"/>
        <v>0.97148688551782958</v>
      </c>
      <c r="BH74" s="6">
        <v>9461788584</v>
      </c>
      <c r="BI74" s="38">
        <f t="shared" si="165"/>
        <v>0.93767435036035662</v>
      </c>
      <c r="BJ74" s="5">
        <v>12007115000</v>
      </c>
      <c r="BK74" s="6">
        <v>12007115000</v>
      </c>
      <c r="BL74" s="6">
        <v>11657345743</v>
      </c>
      <c r="BM74" s="38">
        <f t="shared" si="166"/>
        <v>0.9708698336777819</v>
      </c>
      <c r="BN74" s="6">
        <v>11415038288</v>
      </c>
      <c r="BO74" s="38">
        <f t="shared" si="167"/>
        <v>0.95068951101076316</v>
      </c>
      <c r="BP74" s="5">
        <v>12704442000</v>
      </c>
      <c r="BQ74" s="6">
        <v>12704442000</v>
      </c>
      <c r="BR74" s="6">
        <v>12224241686</v>
      </c>
      <c r="BS74" s="38">
        <f t="shared" si="168"/>
        <v>0.9622021719647349</v>
      </c>
      <c r="BT74" s="6">
        <v>11849143528</v>
      </c>
      <c r="BU74" s="38">
        <f t="shared" si="169"/>
        <v>0.93267721069528275</v>
      </c>
      <c r="BV74" s="5">
        <v>13189476000</v>
      </c>
      <c r="BW74" s="6">
        <v>13189476000</v>
      </c>
      <c r="BX74" s="6">
        <v>12463617084</v>
      </c>
      <c r="BY74" s="38">
        <f t="shared" si="170"/>
        <v>0.94496681172170904</v>
      </c>
      <c r="BZ74" s="6">
        <v>12135998098</v>
      </c>
      <c r="CA74" s="38">
        <f t="shared" si="171"/>
        <v>0.92012738777491998</v>
      </c>
      <c r="CB74" s="5">
        <v>14243155000</v>
      </c>
      <c r="CC74" s="6">
        <v>13908168000</v>
      </c>
      <c r="CD74" s="6">
        <v>13316268527</v>
      </c>
      <c r="CE74" s="38">
        <f t="shared" ref="CE74:CE145" si="172">+CD74/CC74</f>
        <v>0.95744231210034281</v>
      </c>
      <c r="CF74" s="6">
        <v>12898328165</v>
      </c>
      <c r="CG74" s="7">
        <f t="shared" si="139"/>
        <v>0.92739231831251967</v>
      </c>
      <c r="CH74" s="5">
        <v>14337097000</v>
      </c>
      <c r="CI74" s="6">
        <v>14337097000</v>
      </c>
      <c r="CJ74" s="6">
        <v>13644697654</v>
      </c>
      <c r="CK74" s="38">
        <f t="shared" ref="CK74:CK145" si="173">+CJ74/CI74</f>
        <v>0.9517057500552587</v>
      </c>
      <c r="CL74" s="6">
        <v>13096171375</v>
      </c>
      <c r="CM74" s="7">
        <f t="shared" si="140"/>
        <v>0.91344652093795553</v>
      </c>
      <c r="CN74" s="5">
        <v>15878810000</v>
      </c>
      <c r="CO74" s="6">
        <v>16309727408</v>
      </c>
      <c r="CP74" s="6">
        <v>15716110296</v>
      </c>
      <c r="CQ74" s="38">
        <f t="shared" ref="CQ74:CQ145" si="174">+CP74/CO74</f>
        <v>0.96360349274085177</v>
      </c>
      <c r="CR74" s="6">
        <v>15381957210</v>
      </c>
      <c r="CS74" s="7">
        <f t="shared" si="141"/>
        <v>0.94311553008881532</v>
      </c>
      <c r="CT74" s="5">
        <v>17410813000</v>
      </c>
      <c r="CU74" s="6">
        <v>12521191997</v>
      </c>
      <c r="CV74" s="7">
        <f t="shared" si="107"/>
        <v>0.71916182185174238</v>
      </c>
      <c r="CW74" s="5">
        <v>17410813000</v>
      </c>
      <c r="CX74" s="6">
        <v>13681849261</v>
      </c>
      <c r="CY74" s="7">
        <f t="shared" si="108"/>
        <v>0.78582483546288162</v>
      </c>
      <c r="CZ74" s="5">
        <v>18777757000</v>
      </c>
      <c r="DA74" s="6">
        <v>14446300157</v>
      </c>
      <c r="DB74" s="7">
        <f t="shared" si="109"/>
        <v>0.76933044543072959</v>
      </c>
      <c r="DC74" s="5">
        <v>17410813000</v>
      </c>
      <c r="DD74" s="6">
        <v>18777757000</v>
      </c>
      <c r="DE74" s="6">
        <v>17869343531</v>
      </c>
      <c r="DF74" s="38">
        <f t="shared" si="110"/>
        <v>0.9516228978253366</v>
      </c>
      <c r="DG74" s="6">
        <v>17237155781</v>
      </c>
      <c r="DH74" s="7">
        <f t="shared" si="142"/>
        <v>0.91795605731824093</v>
      </c>
      <c r="DI74" s="41">
        <v>21023486000</v>
      </c>
      <c r="DJ74" s="82">
        <f t="shared" si="143"/>
        <v>0</v>
      </c>
      <c r="DK74" s="81">
        <v>21023486000</v>
      </c>
      <c r="DL74" s="6">
        <v>21023486000</v>
      </c>
      <c r="DM74" s="6">
        <v>21023486000</v>
      </c>
      <c r="DN74" s="6">
        <v>996663900</v>
      </c>
      <c r="DO74" s="38">
        <v>4.7407166442330256E-2</v>
      </c>
      <c r="DP74" s="6">
        <v>700040421</v>
      </c>
      <c r="DQ74" s="7">
        <f t="shared" si="144"/>
        <v>3.3298018273468066E-2</v>
      </c>
      <c r="DR74" s="6">
        <v>21023486000</v>
      </c>
      <c r="DS74" s="6">
        <v>21023486000</v>
      </c>
      <c r="DT74" s="6">
        <v>4555856120</v>
      </c>
      <c r="DU74" s="38">
        <f t="shared" si="145"/>
        <v>0.21670317282300375</v>
      </c>
      <c r="DV74" s="6">
        <v>1781124447</v>
      </c>
      <c r="DW74" s="7">
        <f t="shared" si="146"/>
        <v>8.4720699840169222E-2</v>
      </c>
      <c r="DX74" s="6">
        <v>21023486000</v>
      </c>
      <c r="DY74" s="6">
        <v>21023486000</v>
      </c>
      <c r="DZ74" s="6">
        <v>6083225728</v>
      </c>
      <c r="EA74" s="38">
        <f t="shared" si="147"/>
        <v>0.28935380783186954</v>
      </c>
      <c r="EB74" s="6">
        <v>2954646802</v>
      </c>
      <c r="EC74" s="7">
        <f t="shared" si="111"/>
        <v>0.14054028917944436</v>
      </c>
      <c r="ED74" s="6">
        <v>21023486000</v>
      </c>
      <c r="EE74" s="6">
        <v>21023486000</v>
      </c>
      <c r="EF74" s="6">
        <v>7644614528</v>
      </c>
      <c r="EG74" s="38">
        <f t="shared" si="112"/>
        <v>0.36362259465437846</v>
      </c>
      <c r="EH74" s="6">
        <v>4327140430</v>
      </c>
      <c r="EI74" s="7">
        <f t="shared" si="113"/>
        <v>0.2058241164191324</v>
      </c>
      <c r="EJ74" s="6">
        <v>21023486000</v>
      </c>
      <c r="EK74" s="6">
        <v>20886041279</v>
      </c>
      <c r="EL74" s="6">
        <v>9152442414</v>
      </c>
      <c r="EM74" s="38">
        <f t="shared" si="114"/>
        <v>0.43820857632807514</v>
      </c>
      <c r="EN74" s="6">
        <v>5983140331</v>
      </c>
      <c r="EO74" s="7">
        <f t="shared" si="115"/>
        <v>0.28646598228338205</v>
      </c>
      <c r="EP74" s="6">
        <v>21023486000</v>
      </c>
      <c r="EQ74" s="6">
        <v>20886041279</v>
      </c>
      <c r="ER74" s="6">
        <v>10868223980</v>
      </c>
      <c r="ES74" s="38">
        <f t="shared" si="116"/>
        <v>0.52035825433934779</v>
      </c>
      <c r="ET74" s="6">
        <v>8118059814</v>
      </c>
      <c r="EU74" s="7">
        <f t="shared" si="117"/>
        <v>0.38868350902678495</v>
      </c>
      <c r="EV74" s="340">
        <v>21023486000</v>
      </c>
      <c r="EW74" s="340">
        <v>20886041279</v>
      </c>
      <c r="EX74" s="340">
        <v>11834780207</v>
      </c>
      <c r="EY74" s="38">
        <f t="shared" si="118"/>
        <v>0.56663587172449736</v>
      </c>
      <c r="EZ74" s="340">
        <v>9446793766</v>
      </c>
      <c r="FA74" s="7">
        <f t="shared" si="119"/>
        <v>0.45230178566669488</v>
      </c>
      <c r="FB74" s="340">
        <v>21023486000</v>
      </c>
      <c r="FC74" s="340">
        <v>20886041279</v>
      </c>
      <c r="FD74" s="340">
        <v>13028640073</v>
      </c>
      <c r="FE74" s="38">
        <f t="shared" si="120"/>
        <v>0.62379652989098167</v>
      </c>
      <c r="FF74" s="340">
        <v>10969713471</v>
      </c>
      <c r="FG74" s="7">
        <f t="shared" si="121"/>
        <v>0.52521745621701732</v>
      </c>
      <c r="FH74" s="340">
        <v>21023486000</v>
      </c>
      <c r="FI74" s="340">
        <v>20886041279</v>
      </c>
      <c r="FJ74" s="340">
        <v>14319712262</v>
      </c>
      <c r="FK74" s="38">
        <v>0.6856116039758019</v>
      </c>
      <c r="FL74" s="340">
        <v>12375127863</v>
      </c>
      <c r="FM74" s="7">
        <v>0.59250710547252672</v>
      </c>
      <c r="FN74" s="41">
        <v>22546246000</v>
      </c>
      <c r="FO74" s="81"/>
      <c r="FP74" s="387">
        <v>22546246000</v>
      </c>
      <c r="FQ74" s="340">
        <v>21023486000</v>
      </c>
      <c r="FR74" s="340">
        <v>20886041279</v>
      </c>
      <c r="FS74" s="340">
        <v>15257651825</v>
      </c>
      <c r="FT74" s="38">
        <v>0.73051908790110942</v>
      </c>
      <c r="FU74" s="340">
        <v>13726439970</v>
      </c>
      <c r="FV74" s="7">
        <v>0.65720639860083652</v>
      </c>
      <c r="FW74" s="340">
        <v>21023486000</v>
      </c>
      <c r="FX74" s="340">
        <v>20886041279</v>
      </c>
      <c r="FY74" s="340">
        <v>16871025658</v>
      </c>
      <c r="FZ74" s="38">
        <v>0.80776559964779338</v>
      </c>
      <c r="GA74" s="340">
        <v>15524774244</v>
      </c>
      <c r="GB74" s="7">
        <v>0.74330860676836263</v>
      </c>
      <c r="GC74" s="340">
        <v>21023486000</v>
      </c>
      <c r="GD74" s="340">
        <v>21996655055</v>
      </c>
      <c r="GE74" s="340">
        <v>20874084043</v>
      </c>
      <c r="GF74" s="38">
        <v>0.94896628559237095</v>
      </c>
      <c r="GG74" s="340">
        <v>20476273450</v>
      </c>
      <c r="GH74" s="7">
        <v>0.93088123620621099</v>
      </c>
      <c r="GI74" s="340">
        <v>22546246000</v>
      </c>
      <c r="GJ74" s="340">
        <v>22546246000</v>
      </c>
      <c r="GK74" s="340">
        <v>1163916987</v>
      </c>
      <c r="GL74" s="38">
        <v>5.1623537993863815E-2</v>
      </c>
      <c r="GM74" s="340">
        <v>860242092</v>
      </c>
      <c r="GN74" s="7">
        <v>3.8154559832266531E-2</v>
      </c>
      <c r="GO74" s="340">
        <v>22546246000</v>
      </c>
      <c r="GP74" s="340">
        <v>22546246000</v>
      </c>
      <c r="GQ74" s="340">
        <v>2295757372</v>
      </c>
      <c r="GR74" s="38">
        <f t="shared" si="148"/>
        <v>0.10182437342340717</v>
      </c>
      <c r="GS74" s="340">
        <v>1853304207</v>
      </c>
      <c r="GT74" s="7">
        <v>3.8154559832266531E-2</v>
      </c>
      <c r="GU74" s="340">
        <v>22546246000</v>
      </c>
      <c r="GV74" s="340">
        <v>22546246000</v>
      </c>
      <c r="GW74" s="340">
        <v>3618310217</v>
      </c>
      <c r="GX74" s="38">
        <v>0.16048393231405353</v>
      </c>
      <c r="GY74" s="340">
        <v>3006649750</v>
      </c>
      <c r="GZ74" s="7">
        <v>0.13335478331958234</v>
      </c>
      <c r="HA74" s="340">
        <v>22546246000</v>
      </c>
      <c r="HB74" s="340">
        <v>22546246000</v>
      </c>
      <c r="HC74" s="340">
        <v>5908113813</v>
      </c>
      <c r="HD74" s="38">
        <v>0.26204423623338446</v>
      </c>
      <c r="HE74" s="340">
        <v>4392237562</v>
      </c>
      <c r="HF74" s="7">
        <v>0.19481014985820699</v>
      </c>
      <c r="HG74" s="340">
        <v>22546246000</v>
      </c>
      <c r="HH74" s="340">
        <v>22546246000</v>
      </c>
      <c r="HI74" s="340">
        <v>9636547980</v>
      </c>
      <c r="HJ74" s="38">
        <v>0.4274125271231406</v>
      </c>
      <c r="HK74" s="340">
        <v>6066595463</v>
      </c>
      <c r="HL74" s="7">
        <v>0.26907341749930341</v>
      </c>
      <c r="HM74" s="340">
        <v>22546246000</v>
      </c>
      <c r="HN74" s="340">
        <v>22546246000</v>
      </c>
      <c r="HO74" s="340">
        <v>11874460001</v>
      </c>
      <c r="HP74" s="38">
        <v>0.52667126939890574</v>
      </c>
      <c r="HQ74" s="340">
        <v>8282174110</v>
      </c>
      <c r="HR74" s="7">
        <v>0.36734160134684951</v>
      </c>
      <c r="HS74" s="15">
        <f t="shared" si="149"/>
        <v>0</v>
      </c>
      <c r="HT74" s="15">
        <f t="shared" si="150"/>
        <v>0</v>
      </c>
    </row>
    <row r="75" spans="1:228" ht="14.25" customHeight="1" x14ac:dyDescent="0.35">
      <c r="A75" s="9" t="s">
        <v>78</v>
      </c>
      <c r="B75" s="26"/>
      <c r="C75" s="53"/>
      <c r="D75" s="27"/>
      <c r="E75" s="26"/>
      <c r="F75" s="53"/>
      <c r="G75" s="27"/>
      <c r="H75" s="26"/>
      <c r="I75" s="53"/>
      <c r="J75" s="27"/>
      <c r="K75" s="26"/>
      <c r="L75" s="53"/>
      <c r="M75" s="27"/>
      <c r="N75" s="26"/>
      <c r="O75" s="53"/>
      <c r="P75" s="27"/>
      <c r="Q75" s="26">
        <v>48819647929</v>
      </c>
      <c r="R75" s="53">
        <v>46289999707.550003</v>
      </c>
      <c r="S75" s="68">
        <f t="shared" si="151"/>
        <v>0.9481838085942581</v>
      </c>
      <c r="T75" s="26">
        <v>62726175000</v>
      </c>
      <c r="U75" s="53">
        <v>58128575424</v>
      </c>
      <c r="V75" s="68">
        <f t="shared" si="152"/>
        <v>0.92670365160955537</v>
      </c>
      <c r="W75" s="26">
        <v>72987783789</v>
      </c>
      <c r="X75" s="53">
        <v>68538143341</v>
      </c>
      <c r="Y75" s="68">
        <f t="shared" si="153"/>
        <v>0.93903581918772272</v>
      </c>
      <c r="Z75" s="26">
        <v>65672653368</v>
      </c>
      <c r="AA75" s="53">
        <v>62718088947</v>
      </c>
      <c r="AB75" s="68">
        <f t="shared" si="154"/>
        <v>0.95501073476590093</v>
      </c>
      <c r="AC75" s="26">
        <v>56557257404</v>
      </c>
      <c r="AD75" s="53">
        <v>52239161844</v>
      </c>
      <c r="AE75" s="68">
        <f t="shared" si="155"/>
        <v>0.92365090249771198</v>
      </c>
      <c r="AF75" s="26">
        <v>52244441000</v>
      </c>
      <c r="AG75" s="6">
        <v>52244441000</v>
      </c>
      <c r="AH75" s="6">
        <v>49480766906</v>
      </c>
      <c r="AI75" s="38">
        <f t="shared" si="156"/>
        <v>0.94710108786502278</v>
      </c>
      <c r="AJ75" s="6">
        <v>30176476492</v>
      </c>
      <c r="AK75" s="38">
        <f t="shared" si="157"/>
        <v>0.57760167233868953</v>
      </c>
      <c r="AL75" s="5">
        <v>48682000000</v>
      </c>
      <c r="AM75" s="6">
        <v>59892760112</v>
      </c>
      <c r="AN75" s="6">
        <v>51538172292</v>
      </c>
      <c r="AO75" s="38">
        <f t="shared" si="158"/>
        <v>0.86050755042217375</v>
      </c>
      <c r="AP75" s="6">
        <v>25604613093</v>
      </c>
      <c r="AQ75" s="38">
        <f t="shared" si="159"/>
        <v>0.42750764942405634</v>
      </c>
      <c r="AR75" s="5">
        <v>47738200000</v>
      </c>
      <c r="AS75" s="6">
        <v>47738200000</v>
      </c>
      <c r="AT75" s="6">
        <v>44590650565</v>
      </c>
      <c r="AU75" s="38">
        <f t="shared" si="160"/>
        <v>0.93406644081678825</v>
      </c>
      <c r="AV75" s="6">
        <v>23963860335</v>
      </c>
      <c r="AW75" s="38">
        <f t="shared" si="161"/>
        <v>0.50198500016758063</v>
      </c>
      <c r="AX75" s="5">
        <v>40880300000</v>
      </c>
      <c r="AY75" s="6">
        <v>43180300000</v>
      </c>
      <c r="AZ75" s="6">
        <v>36426554020</v>
      </c>
      <c r="BA75" s="38">
        <f t="shared" si="162"/>
        <v>0.84359196253847235</v>
      </c>
      <c r="BB75" s="6">
        <v>25984789721</v>
      </c>
      <c r="BC75" s="38">
        <f t="shared" si="163"/>
        <v>0.60177418223124901</v>
      </c>
      <c r="BD75" s="5">
        <v>38309000000</v>
      </c>
      <c r="BE75" s="6">
        <v>37309000000</v>
      </c>
      <c r="BF75" s="6">
        <v>35612092238</v>
      </c>
      <c r="BG75" s="38">
        <f t="shared" si="164"/>
        <v>0.95451746865367604</v>
      </c>
      <c r="BH75" s="6">
        <v>20305989037</v>
      </c>
      <c r="BI75" s="38">
        <f t="shared" si="165"/>
        <v>0.54426516489318932</v>
      </c>
      <c r="BJ75" s="5">
        <v>37700819000</v>
      </c>
      <c r="BK75" s="6">
        <v>37700819000</v>
      </c>
      <c r="BL75" s="6">
        <v>36846592153</v>
      </c>
      <c r="BM75" s="38">
        <f t="shared" si="166"/>
        <v>0.97734195517078815</v>
      </c>
      <c r="BN75" s="6">
        <v>20689087683.700001</v>
      </c>
      <c r="BO75" s="38">
        <f t="shared" si="167"/>
        <v>0.54877024511589523</v>
      </c>
      <c r="BP75" s="5">
        <v>46559113000</v>
      </c>
      <c r="BQ75" s="6">
        <v>45820313000</v>
      </c>
      <c r="BR75" s="6">
        <v>44349622892</v>
      </c>
      <c r="BS75" s="38">
        <f t="shared" si="168"/>
        <v>0.96790309773745975</v>
      </c>
      <c r="BT75" s="6">
        <v>30186076243</v>
      </c>
      <c r="BU75" s="38">
        <f t="shared" si="169"/>
        <v>0.65879244960635686</v>
      </c>
      <c r="BV75" s="5">
        <v>48498378000</v>
      </c>
      <c r="BW75" s="6">
        <v>48194615340</v>
      </c>
      <c r="BX75" s="6">
        <v>48165867662</v>
      </c>
      <c r="BY75" s="38">
        <f t="shared" si="170"/>
        <v>0.99940350850821835</v>
      </c>
      <c r="BZ75" s="6">
        <v>35143022818</v>
      </c>
      <c r="CA75" s="38">
        <f t="shared" si="171"/>
        <v>0.72918981861511833</v>
      </c>
      <c r="CB75" s="5">
        <v>44894150000</v>
      </c>
      <c r="CC75" s="6">
        <v>47907654318</v>
      </c>
      <c r="CD75" s="6">
        <v>47069254115</v>
      </c>
      <c r="CE75" s="38">
        <f t="shared" si="172"/>
        <v>0.98249966075494133</v>
      </c>
      <c r="CF75" s="6">
        <v>32369087528</v>
      </c>
      <c r="CG75" s="7">
        <f t="shared" si="139"/>
        <v>0.6756558631140952</v>
      </c>
      <c r="CH75" s="5">
        <v>48550090000</v>
      </c>
      <c r="CI75" s="6">
        <v>46430841500</v>
      </c>
      <c r="CJ75" s="6">
        <v>46188506388</v>
      </c>
      <c r="CK75" s="38">
        <f t="shared" si="173"/>
        <v>0.99478072970096831</v>
      </c>
      <c r="CL75" s="6">
        <v>39088990064</v>
      </c>
      <c r="CM75" s="7">
        <f t="shared" si="140"/>
        <v>0.84187554653731611</v>
      </c>
      <c r="CN75" s="5">
        <v>67875722000</v>
      </c>
      <c r="CO75" s="6">
        <v>66132492000</v>
      </c>
      <c r="CP75" s="6">
        <v>57168558486</v>
      </c>
      <c r="CQ75" s="38">
        <f t="shared" si="174"/>
        <v>0.86445492612012864</v>
      </c>
      <c r="CR75" s="6">
        <v>42648291882</v>
      </c>
      <c r="CS75" s="7">
        <f t="shared" si="141"/>
        <v>0.64489164996232107</v>
      </c>
      <c r="CT75" s="5">
        <v>52772888030</v>
      </c>
      <c r="CU75" s="6">
        <v>31676511367</v>
      </c>
      <c r="CV75" s="7">
        <f t="shared" si="107"/>
        <v>0.60024214230975448</v>
      </c>
      <c r="CW75" s="5">
        <v>52772888030</v>
      </c>
      <c r="CX75" s="6">
        <v>35857606245</v>
      </c>
      <c r="CY75" s="7">
        <f t="shared" si="108"/>
        <v>0.67947022767857412</v>
      </c>
      <c r="CZ75" s="5">
        <v>52772888030</v>
      </c>
      <c r="DA75" s="6">
        <v>36498565720</v>
      </c>
      <c r="DB75" s="7">
        <f t="shared" si="109"/>
        <v>0.69161584826002942</v>
      </c>
      <c r="DC75" s="5">
        <v>47871304000</v>
      </c>
      <c r="DD75" s="6">
        <v>45272888030</v>
      </c>
      <c r="DE75" s="6">
        <v>41769452382</v>
      </c>
      <c r="DF75" s="38">
        <f t="shared" si="110"/>
        <v>0.92261515002801553</v>
      </c>
      <c r="DG75" s="6">
        <v>29731736825</v>
      </c>
      <c r="DH75" s="7">
        <f t="shared" si="142"/>
        <v>0.6567227786594555</v>
      </c>
      <c r="DI75" s="81">
        <v>52547069000</v>
      </c>
      <c r="DJ75" s="82">
        <f t="shared" si="143"/>
        <v>0</v>
      </c>
      <c r="DK75" s="81">
        <v>52547069000</v>
      </c>
      <c r="DL75" s="53">
        <v>52547069000</v>
      </c>
      <c r="DM75" s="53">
        <v>52547069000</v>
      </c>
      <c r="DN75" s="53">
        <v>3739376448</v>
      </c>
      <c r="DO75" s="123">
        <v>7.1162417222547653E-2</v>
      </c>
      <c r="DP75" s="53">
        <v>283326997</v>
      </c>
      <c r="DQ75" s="27">
        <f t="shared" si="144"/>
        <v>5.3918706103284276E-3</v>
      </c>
      <c r="DR75" s="53">
        <v>52547069000</v>
      </c>
      <c r="DS75" s="53">
        <v>52547069000</v>
      </c>
      <c r="DT75" s="53">
        <v>6359350326</v>
      </c>
      <c r="DU75" s="123">
        <f t="shared" si="145"/>
        <v>0.1210219798558127</v>
      </c>
      <c r="DV75" s="53">
        <v>1772100984</v>
      </c>
      <c r="DW75" s="27">
        <f t="shared" si="146"/>
        <v>3.3724069062729262E-2</v>
      </c>
      <c r="DX75" s="53">
        <v>52547069000</v>
      </c>
      <c r="DY75" s="53">
        <v>52547069000</v>
      </c>
      <c r="DZ75" s="53">
        <v>15631810262</v>
      </c>
      <c r="EA75" s="123">
        <f t="shared" si="147"/>
        <v>0.29748205864726729</v>
      </c>
      <c r="EB75" s="53">
        <v>3505879719</v>
      </c>
      <c r="EC75" s="27">
        <f t="shared" si="111"/>
        <v>6.6718844375506459E-2</v>
      </c>
      <c r="ED75" s="53">
        <v>52547069000</v>
      </c>
      <c r="EE75" s="53">
        <v>52547069000</v>
      </c>
      <c r="EF75" s="53">
        <v>20049552332</v>
      </c>
      <c r="EG75" s="123">
        <f t="shared" si="112"/>
        <v>0.38155415161214795</v>
      </c>
      <c r="EH75" s="53">
        <v>5376617640</v>
      </c>
      <c r="EI75" s="27">
        <f t="shared" si="113"/>
        <v>0.10232002930553558</v>
      </c>
      <c r="EJ75" s="53">
        <v>52547069000</v>
      </c>
      <c r="EK75" s="53">
        <v>52547069000</v>
      </c>
      <c r="EL75" s="53">
        <v>22740457420</v>
      </c>
      <c r="EM75" s="123">
        <f t="shared" si="114"/>
        <v>0.4327635746914828</v>
      </c>
      <c r="EN75" s="53">
        <v>8085018249</v>
      </c>
      <c r="EO75" s="27">
        <f t="shared" si="115"/>
        <v>0.15386240189723999</v>
      </c>
      <c r="EP75" s="53">
        <v>52547069000</v>
      </c>
      <c r="EQ75" s="53">
        <v>52547069000</v>
      </c>
      <c r="ER75" s="53">
        <v>22740457420</v>
      </c>
      <c r="ES75" s="123">
        <f t="shared" si="116"/>
        <v>0.4327635746914828</v>
      </c>
      <c r="ET75" s="53">
        <v>10049428988</v>
      </c>
      <c r="EU75" s="27">
        <f t="shared" si="117"/>
        <v>0.19124623274420882</v>
      </c>
      <c r="EV75" s="341">
        <v>52547069000</v>
      </c>
      <c r="EW75" s="341">
        <v>52547069000</v>
      </c>
      <c r="EX75" s="341">
        <v>24602443163</v>
      </c>
      <c r="EY75" s="123">
        <f t="shared" si="118"/>
        <v>0.46819820079784086</v>
      </c>
      <c r="EZ75" s="341">
        <v>12532120036</v>
      </c>
      <c r="FA75" s="27">
        <f t="shared" si="119"/>
        <v>0.23849322663458167</v>
      </c>
      <c r="FB75" s="341">
        <v>52547069000</v>
      </c>
      <c r="FC75" s="341">
        <v>52547069000</v>
      </c>
      <c r="FD75" s="341">
        <v>29463460661</v>
      </c>
      <c r="FE75" s="123">
        <f t="shared" si="120"/>
        <v>0.56070607213125434</v>
      </c>
      <c r="FF75" s="341">
        <v>15082382891</v>
      </c>
      <c r="FG75" s="27">
        <f t="shared" si="121"/>
        <v>0.28702614966022177</v>
      </c>
      <c r="FH75" s="341">
        <v>52547069000</v>
      </c>
      <c r="FI75" s="341">
        <v>52525742903</v>
      </c>
      <c r="FJ75" s="341">
        <v>33473558009</v>
      </c>
      <c r="FK75" s="123">
        <v>0.63727909704801455</v>
      </c>
      <c r="FL75" s="341">
        <v>17607042728</v>
      </c>
      <c r="FM75" s="27">
        <v>0.33520787626964482</v>
      </c>
      <c r="FN75" s="81">
        <v>65302643000</v>
      </c>
      <c r="FO75" s="81">
        <f t="shared" si="122"/>
        <v>2000000000</v>
      </c>
      <c r="FP75" s="387">
        <f>65302643000+2000000000</f>
        <v>67302643000</v>
      </c>
      <c r="FQ75" s="341">
        <v>52547069000</v>
      </c>
      <c r="FR75" s="341">
        <v>52525742903</v>
      </c>
      <c r="FS75" s="341">
        <v>34556523200</v>
      </c>
      <c r="FT75" s="123">
        <v>0.65789689569581145</v>
      </c>
      <c r="FU75" s="341">
        <v>20310123309</v>
      </c>
      <c r="FV75" s="27">
        <v>0.38666989149505188</v>
      </c>
      <c r="FW75" s="341">
        <v>52547069000</v>
      </c>
      <c r="FX75" s="341">
        <v>52525742903</v>
      </c>
      <c r="FY75" s="341">
        <v>39021309290</v>
      </c>
      <c r="FZ75" s="123">
        <v>0.74289876036710567</v>
      </c>
      <c r="GA75" s="341">
        <v>24964779361</v>
      </c>
      <c r="GB75" s="27">
        <v>0.47528655438729911</v>
      </c>
      <c r="GC75" s="340">
        <v>52547069000</v>
      </c>
      <c r="GD75" s="340">
        <v>52525742903</v>
      </c>
      <c r="GE75" s="340">
        <v>46761005944</v>
      </c>
      <c r="GF75" s="38">
        <v>0.89024930176340733</v>
      </c>
      <c r="GG75" s="340">
        <v>34836055641</v>
      </c>
      <c r="GH75" s="7">
        <v>0.66321871363784834</v>
      </c>
      <c r="GI75" s="340">
        <v>67302643000</v>
      </c>
      <c r="GJ75" s="340">
        <v>67302643000</v>
      </c>
      <c r="GK75" s="340">
        <v>6182965137</v>
      </c>
      <c r="GL75" s="38">
        <v>9.1868088107624535E-2</v>
      </c>
      <c r="GM75" s="340">
        <v>110433228</v>
      </c>
      <c r="GN75" s="7">
        <v>1.6408453379758057E-3</v>
      </c>
      <c r="GO75" s="340">
        <v>67302643000</v>
      </c>
      <c r="GP75" s="340">
        <v>67302643000</v>
      </c>
      <c r="GQ75" s="340">
        <v>18908189146</v>
      </c>
      <c r="GR75" s="38">
        <f t="shared" si="148"/>
        <v>0.28094274315497536</v>
      </c>
      <c r="GS75" s="340">
        <v>524416601</v>
      </c>
      <c r="GT75" s="7">
        <v>1.6408453379758057E-3</v>
      </c>
      <c r="GU75" s="340">
        <v>67302643000</v>
      </c>
      <c r="GV75" s="340">
        <v>67302643000</v>
      </c>
      <c r="GW75" s="340">
        <v>21691882116</v>
      </c>
      <c r="GX75" s="38">
        <v>0.32230357009902272</v>
      </c>
      <c r="GY75" s="340">
        <v>3455156234</v>
      </c>
      <c r="GZ75" s="7">
        <v>5.1337601021107002E-2</v>
      </c>
      <c r="HA75" s="340">
        <v>67302643000</v>
      </c>
      <c r="HB75" s="340">
        <v>67302643000</v>
      </c>
      <c r="HC75" s="340">
        <v>28544928998</v>
      </c>
      <c r="HD75" s="38">
        <v>0.42412790531866629</v>
      </c>
      <c r="HE75" s="340">
        <v>6734504649</v>
      </c>
      <c r="HF75" s="7">
        <v>0.10006300419732402</v>
      </c>
      <c r="HG75" s="340">
        <v>67302643000</v>
      </c>
      <c r="HH75" s="340">
        <v>67302643000</v>
      </c>
      <c r="HI75" s="340">
        <v>30546331598</v>
      </c>
      <c r="HJ75" s="38">
        <v>0.45386526050693138</v>
      </c>
      <c r="HK75" s="340">
        <v>10049588174</v>
      </c>
      <c r="HL75" s="7">
        <v>0.14931936883964572</v>
      </c>
      <c r="HM75" s="340">
        <v>67302643000</v>
      </c>
      <c r="HN75" s="340">
        <v>70159824171</v>
      </c>
      <c r="HO75" s="340">
        <v>35119565616</v>
      </c>
      <c r="HP75" s="38">
        <v>0.50056518856722554</v>
      </c>
      <c r="HQ75" s="340">
        <v>13604597085</v>
      </c>
      <c r="HR75" s="7">
        <v>0.19390865421557529</v>
      </c>
      <c r="HS75" s="15">
        <f t="shared" si="149"/>
        <v>0</v>
      </c>
      <c r="HT75" s="15">
        <f t="shared" si="150"/>
        <v>0</v>
      </c>
    </row>
    <row r="76" spans="1:228" s="14" customFormat="1" ht="14.25" customHeight="1" x14ac:dyDescent="0.35">
      <c r="A76" s="8" t="s">
        <v>47</v>
      </c>
      <c r="B76" s="32">
        <f>+B77+B78+B79</f>
        <v>578111901841</v>
      </c>
      <c r="C76" s="31">
        <f>+C77+C78+C79</f>
        <v>548587536644</v>
      </c>
      <c r="D76" s="62">
        <f t="shared" ref="D76:D79" si="175">+C76/B76</f>
        <v>0.94892967070392509</v>
      </c>
      <c r="E76" s="32">
        <f>+E77+E78+E79</f>
        <v>623413470014</v>
      </c>
      <c r="F76" s="31">
        <f>+F77+F78+F79</f>
        <v>608797217737</v>
      </c>
      <c r="G76" s="62">
        <f t="shared" ref="G76:G79" si="176">+F76/E76</f>
        <v>0.97655448112683263</v>
      </c>
      <c r="H76" s="32">
        <f>+H77+H78+H79</f>
        <v>690655922324</v>
      </c>
      <c r="I76" s="31">
        <f>+I77+I78+I79</f>
        <v>645377255457</v>
      </c>
      <c r="J76" s="62">
        <f t="shared" ref="J76:J120" si="177">+I76/H76</f>
        <v>0.93444106478571698</v>
      </c>
      <c r="K76" s="32">
        <f>+K77+K78+K79</f>
        <v>1004018891226</v>
      </c>
      <c r="L76" s="31">
        <f>+L77+L78+L79</f>
        <v>984508714001</v>
      </c>
      <c r="M76" s="62">
        <f t="shared" ref="M76:M120" si="178">+L76/K76</f>
        <v>0.98056791819805678</v>
      </c>
      <c r="N76" s="32">
        <f>+N77+N78+N79</f>
        <v>1224250062544</v>
      </c>
      <c r="O76" s="31">
        <f>+O77+O78+O79</f>
        <v>1182594281084</v>
      </c>
      <c r="P76" s="62">
        <f t="shared" ref="P76:P120" si="179">+O76/N76</f>
        <v>0.96597445020877593</v>
      </c>
      <c r="Q76" s="32">
        <f>+Q77+Q78+Q79</f>
        <v>1276046478427</v>
      </c>
      <c r="R76" s="31">
        <f>+R77+R78+R79</f>
        <v>1258460479750</v>
      </c>
      <c r="S76" s="67">
        <f t="shared" si="151"/>
        <v>0.98621837137258628</v>
      </c>
      <c r="T76" s="32">
        <f>+T77+T78+T79</f>
        <v>1396982129868</v>
      </c>
      <c r="U76" s="31">
        <f>+U77+U78+U79</f>
        <v>1305683200850</v>
      </c>
      <c r="V76" s="67">
        <f t="shared" si="152"/>
        <v>0.93464559992143437</v>
      </c>
      <c r="W76" s="32">
        <f>+W77+W78+W79</f>
        <v>1601433090108</v>
      </c>
      <c r="X76" s="31">
        <f>+X77+X78+X79</f>
        <v>1445040927476</v>
      </c>
      <c r="Y76" s="67">
        <f t="shared" si="153"/>
        <v>0.90234236847107174</v>
      </c>
      <c r="Z76" s="32">
        <f>+Z77+Z78+Z79</f>
        <v>1966696723129</v>
      </c>
      <c r="AA76" s="31">
        <f>+AA77+AA78+AA79</f>
        <v>1829545879825</v>
      </c>
      <c r="AB76" s="67">
        <f t="shared" si="154"/>
        <v>0.93026334884730266</v>
      </c>
      <c r="AC76" s="32">
        <f>+AC77+AC78+AC79</f>
        <v>1573283832756</v>
      </c>
      <c r="AD76" s="31">
        <f>+AD77+AD78+AD79</f>
        <v>1362226902311</v>
      </c>
      <c r="AE76" s="67">
        <f t="shared" si="155"/>
        <v>0.86584942522718167</v>
      </c>
      <c r="AF76" s="32">
        <v>1678956014000</v>
      </c>
      <c r="AG76" s="1">
        <v>1770902755499</v>
      </c>
      <c r="AH76" s="1">
        <v>1607650331602</v>
      </c>
      <c r="AI76" s="122">
        <f t="shared" si="156"/>
        <v>0.90781400989406713</v>
      </c>
      <c r="AJ76" s="1">
        <v>1333898311599</v>
      </c>
      <c r="AK76" s="122">
        <f t="shared" si="157"/>
        <v>0.75323069403838494</v>
      </c>
      <c r="AL76" s="3">
        <v>2234840694000</v>
      </c>
      <c r="AM76" s="1">
        <v>2141266236106</v>
      </c>
      <c r="AN76" s="1">
        <v>1719134347987</v>
      </c>
      <c r="AO76" s="122">
        <f t="shared" si="158"/>
        <v>0.80285875665481565</v>
      </c>
      <c r="AP76" s="1">
        <v>1341872059557</v>
      </c>
      <c r="AQ76" s="122">
        <f t="shared" si="159"/>
        <v>0.6266722170883624</v>
      </c>
      <c r="AR76" s="3">
        <v>2317229219000</v>
      </c>
      <c r="AS76" s="1">
        <v>2003395682000</v>
      </c>
      <c r="AT76" s="1">
        <v>1602590589412</v>
      </c>
      <c r="AU76" s="122">
        <f t="shared" si="160"/>
        <v>0.79993712865155309</v>
      </c>
      <c r="AV76" s="1">
        <v>1392899846565</v>
      </c>
      <c r="AW76" s="122">
        <f t="shared" si="161"/>
        <v>0.69526946627660746</v>
      </c>
      <c r="AX76" s="3">
        <v>2169813616000</v>
      </c>
      <c r="AY76" s="1">
        <v>2126057777000</v>
      </c>
      <c r="AZ76" s="1">
        <v>1761102584090</v>
      </c>
      <c r="BA76" s="122">
        <f t="shared" si="162"/>
        <v>0.82834182736793982</v>
      </c>
      <c r="BB76" s="1">
        <v>1539077982197</v>
      </c>
      <c r="BC76" s="122">
        <f t="shared" si="163"/>
        <v>0.72391164475724401</v>
      </c>
      <c r="BD76" s="3">
        <v>1965609990000</v>
      </c>
      <c r="BE76" s="1">
        <v>2108000924799</v>
      </c>
      <c r="BF76" s="1">
        <v>1881004934793</v>
      </c>
      <c r="BG76" s="122">
        <f t="shared" si="164"/>
        <v>0.89231694002807693</v>
      </c>
      <c r="BH76" s="1">
        <v>1646106032780</v>
      </c>
      <c r="BI76" s="122">
        <f t="shared" si="165"/>
        <v>0.78088487220989145</v>
      </c>
      <c r="BJ76" s="3">
        <v>2338562180000</v>
      </c>
      <c r="BK76" s="1">
        <v>2039927022546</v>
      </c>
      <c r="BL76" s="1">
        <v>1839816924370</v>
      </c>
      <c r="BM76" s="122">
        <f t="shared" si="166"/>
        <v>0.90190330538087293</v>
      </c>
      <c r="BN76" s="1">
        <v>1615109054131</v>
      </c>
      <c r="BO76" s="122">
        <f t="shared" si="167"/>
        <v>0.79174844799850164</v>
      </c>
      <c r="BP76" s="3">
        <v>2543964369000</v>
      </c>
      <c r="BQ76" s="1">
        <v>2484759988941</v>
      </c>
      <c r="BR76" s="1">
        <v>2180805576203</v>
      </c>
      <c r="BS76" s="122">
        <f t="shared" si="168"/>
        <v>0.87767252608267221</v>
      </c>
      <c r="BT76" s="1">
        <v>1944691977790</v>
      </c>
      <c r="BU76" s="122">
        <f t="shared" si="169"/>
        <v>0.78264781566239883</v>
      </c>
      <c r="BV76" s="3">
        <v>2592295756000</v>
      </c>
      <c r="BW76" s="1">
        <v>2440519883747</v>
      </c>
      <c r="BX76" s="1">
        <v>2285145271043</v>
      </c>
      <c r="BY76" s="122">
        <f t="shared" si="170"/>
        <v>0.93633544486208042</v>
      </c>
      <c r="BZ76" s="1">
        <v>2085782249953</v>
      </c>
      <c r="CA76" s="122">
        <f t="shared" si="171"/>
        <v>0.85464669386370207</v>
      </c>
      <c r="CB76" s="3">
        <v>2745617310000</v>
      </c>
      <c r="CC76" s="1">
        <v>2974747994481</v>
      </c>
      <c r="CD76" s="1">
        <v>2677217247569</v>
      </c>
      <c r="CE76" s="122">
        <f t="shared" si="172"/>
        <v>0.89998119253664388</v>
      </c>
      <c r="CF76" s="1">
        <v>2446114659419</v>
      </c>
      <c r="CG76" s="4">
        <f t="shared" si="139"/>
        <v>0.82229306951621972</v>
      </c>
      <c r="CH76" s="3">
        <v>3408905174000</v>
      </c>
      <c r="CI76" s="1">
        <v>3360751694215</v>
      </c>
      <c r="CJ76" s="1">
        <v>3231146638791</v>
      </c>
      <c r="CK76" s="122">
        <f t="shared" si="173"/>
        <v>0.96143569438733167</v>
      </c>
      <c r="CL76" s="1">
        <v>2860166163933</v>
      </c>
      <c r="CM76" s="4">
        <f t="shared" si="140"/>
        <v>0.85104953420281582</v>
      </c>
      <c r="CN76" s="3">
        <v>3127773051000</v>
      </c>
      <c r="CO76" s="1">
        <v>3576079315000</v>
      </c>
      <c r="CP76" s="1">
        <v>3447943584158</v>
      </c>
      <c r="CQ76" s="122">
        <f t="shared" si="174"/>
        <v>0.96416865523520978</v>
      </c>
      <c r="CR76" s="1">
        <v>3018777287853</v>
      </c>
      <c r="CS76" s="4">
        <f t="shared" si="141"/>
        <v>0.84415837064648547</v>
      </c>
      <c r="CT76" s="3">
        <v>3764634992151</v>
      </c>
      <c r="CU76" s="1">
        <v>2802377259600</v>
      </c>
      <c r="CV76" s="4">
        <f t="shared" si="107"/>
        <v>0.74439547670431794</v>
      </c>
      <c r="CW76" s="3">
        <v>3764634992151</v>
      </c>
      <c r="CX76" s="1">
        <v>3052617917150</v>
      </c>
      <c r="CY76" s="4">
        <f t="shared" si="108"/>
        <v>0.81086690303694631</v>
      </c>
      <c r="CZ76" s="3">
        <v>3765300070151</v>
      </c>
      <c r="DA76" s="1">
        <v>3292156176791</v>
      </c>
      <c r="DB76" s="4">
        <f t="shared" si="109"/>
        <v>0.87434098623087286</v>
      </c>
      <c r="DC76" s="3">
        <v>3663197568000</v>
      </c>
      <c r="DD76" s="1">
        <v>3730300070151</v>
      </c>
      <c r="DE76" s="1">
        <v>3593486693260</v>
      </c>
      <c r="DF76" s="122">
        <f t="shared" si="110"/>
        <v>0.96332376100631978</v>
      </c>
      <c r="DG76" s="1">
        <v>3255204719466</v>
      </c>
      <c r="DH76" s="4">
        <f t="shared" si="142"/>
        <v>0.87263883823003852</v>
      </c>
      <c r="DI76" s="40">
        <v>4006760213000</v>
      </c>
      <c r="DJ76" s="82">
        <f t="shared" si="143"/>
        <v>0</v>
      </c>
      <c r="DK76" s="82">
        <v>4006760213000</v>
      </c>
      <c r="DL76" s="1">
        <v>4006760213000</v>
      </c>
      <c r="DM76" s="1">
        <v>4006760213000</v>
      </c>
      <c r="DN76" s="1">
        <v>162837094561</v>
      </c>
      <c r="DO76" s="122">
        <v>4.0640588880929869E-2</v>
      </c>
      <c r="DP76" s="1">
        <v>86491858707</v>
      </c>
      <c r="DQ76" s="4">
        <f t="shared" si="144"/>
        <v>2.1586482372061032E-2</v>
      </c>
      <c r="DR76" s="1">
        <v>4006760213000</v>
      </c>
      <c r="DS76" s="1">
        <v>4006760213000</v>
      </c>
      <c r="DT76" s="1">
        <v>641185475310</v>
      </c>
      <c r="DU76" s="122">
        <f t="shared" si="145"/>
        <v>0.16002591650722273</v>
      </c>
      <c r="DV76" s="1">
        <v>522141393591</v>
      </c>
      <c r="DW76" s="4">
        <f t="shared" si="146"/>
        <v>0.13031510892438825</v>
      </c>
      <c r="DX76" s="1">
        <v>4006760213000</v>
      </c>
      <c r="DY76" s="1">
        <v>4006760213000</v>
      </c>
      <c r="DZ76" s="1">
        <v>1018009681143</v>
      </c>
      <c r="EA76" s="122">
        <f t="shared" si="147"/>
        <v>0.25407302334690524</v>
      </c>
      <c r="EB76" s="1">
        <v>775614946427</v>
      </c>
      <c r="EC76" s="4">
        <f t="shared" si="111"/>
        <v>0.19357658187542753</v>
      </c>
      <c r="ED76" s="1">
        <v>4006760213000</v>
      </c>
      <c r="EE76" s="1">
        <v>4006760213000</v>
      </c>
      <c r="EF76" s="1">
        <v>1291577498536</v>
      </c>
      <c r="EG76" s="122">
        <f t="shared" si="112"/>
        <v>0.32234958666741659</v>
      </c>
      <c r="EH76" s="1">
        <v>1059025687176</v>
      </c>
      <c r="EI76" s="4">
        <f t="shared" si="113"/>
        <v>0.26430972428546473</v>
      </c>
      <c r="EJ76" s="1">
        <v>4006760213000</v>
      </c>
      <c r="EK76" s="1">
        <v>4134897656150</v>
      </c>
      <c r="EL76" s="1">
        <v>1822964775145</v>
      </c>
      <c r="EM76" s="122">
        <f t="shared" si="114"/>
        <v>0.44087300986364947</v>
      </c>
      <c r="EN76" s="1">
        <v>1550916658269</v>
      </c>
      <c r="EO76" s="4">
        <f t="shared" si="115"/>
        <v>0.37507981750461444</v>
      </c>
      <c r="EP76" s="1">
        <v>4006760213000</v>
      </c>
      <c r="EQ76" s="1">
        <v>4134897656150</v>
      </c>
      <c r="ER76" s="1">
        <v>1823292747678</v>
      </c>
      <c r="ES76" s="122">
        <f t="shared" si="116"/>
        <v>0.4409523280379487</v>
      </c>
      <c r="ET76" s="1">
        <v>1605145627913</v>
      </c>
      <c r="EU76" s="4">
        <f t="shared" si="117"/>
        <v>0.38819476596369978</v>
      </c>
      <c r="EV76" s="339">
        <v>4006760213000</v>
      </c>
      <c r="EW76" s="339">
        <v>4134897656150</v>
      </c>
      <c r="EX76" s="339">
        <v>1828806184408</v>
      </c>
      <c r="EY76" s="122">
        <f t="shared" si="118"/>
        <v>0.44228571937879596</v>
      </c>
      <c r="EZ76" s="339">
        <v>1647108904112</v>
      </c>
      <c r="FA76" s="4">
        <f t="shared" si="119"/>
        <v>0.39834333061718918</v>
      </c>
      <c r="FB76" s="339">
        <v>4006760213000</v>
      </c>
      <c r="FC76" s="339">
        <v>4134897656150</v>
      </c>
      <c r="FD76" s="339">
        <v>2473433461031</v>
      </c>
      <c r="FE76" s="122">
        <f t="shared" si="120"/>
        <v>0.59818492903981857</v>
      </c>
      <c r="FF76" s="339">
        <v>2257849937239</v>
      </c>
      <c r="FG76" s="4">
        <f t="shared" si="121"/>
        <v>0.54604735715303832</v>
      </c>
      <c r="FH76" s="339">
        <v>4006760213000</v>
      </c>
      <c r="FI76" s="339">
        <v>4306045134005</v>
      </c>
      <c r="FJ76" s="339">
        <v>2904680312051</v>
      </c>
      <c r="FK76" s="122">
        <v>0.67455637325598627</v>
      </c>
      <c r="FL76" s="339">
        <v>2681524707435</v>
      </c>
      <c r="FM76" s="4">
        <v>0.62233570913167491</v>
      </c>
      <c r="FN76" s="40">
        <v>4588214335000</v>
      </c>
      <c r="FO76" s="82"/>
      <c r="FP76" s="386">
        <v>4588214335000</v>
      </c>
      <c r="FQ76" s="339">
        <v>4006760213000</v>
      </c>
      <c r="FR76" s="339">
        <v>4397131733254</v>
      </c>
      <c r="FS76" s="339">
        <v>3249426959344</v>
      </c>
      <c r="FT76" s="122">
        <v>0.73898785764585984</v>
      </c>
      <c r="FU76" s="339">
        <v>2999974833593</v>
      </c>
      <c r="FV76" s="4">
        <v>0.68225721119638483</v>
      </c>
      <c r="FW76" s="339">
        <v>4006760213000</v>
      </c>
      <c r="FX76" s="339">
        <v>4397131733254</v>
      </c>
      <c r="FY76" s="339">
        <v>3554024660908</v>
      </c>
      <c r="FZ76" s="122">
        <v>0.80825976488949147</v>
      </c>
      <c r="GA76" s="339">
        <v>3363118330465</v>
      </c>
      <c r="GB76" s="4">
        <v>0.76484366047778118</v>
      </c>
      <c r="GC76" s="339">
        <v>4006760213000</v>
      </c>
      <c r="GD76" s="339">
        <v>4126637310862</v>
      </c>
      <c r="GE76" s="339">
        <v>3974193255453</v>
      </c>
      <c r="GF76" s="122">
        <v>0.96305852830639083</v>
      </c>
      <c r="GG76" s="339">
        <v>3861798416425</v>
      </c>
      <c r="GH76" s="4">
        <v>0.93582210538835098</v>
      </c>
      <c r="GI76" s="339">
        <v>4588214335000</v>
      </c>
      <c r="GJ76" s="339">
        <v>4588214335000</v>
      </c>
      <c r="GK76" s="339">
        <v>485232376796</v>
      </c>
      <c r="GL76" s="122">
        <v>0.10575625752583766</v>
      </c>
      <c r="GM76" s="339">
        <v>87296349088</v>
      </c>
      <c r="GN76" s="4">
        <v>1.9026214277324077E-2</v>
      </c>
      <c r="GO76" s="339">
        <v>4588214335000</v>
      </c>
      <c r="GP76" s="339">
        <v>4588214335000</v>
      </c>
      <c r="GQ76" s="339">
        <v>1023393637766</v>
      </c>
      <c r="GR76" s="122">
        <f t="shared" si="148"/>
        <v>0.22304835019569766</v>
      </c>
      <c r="GS76" s="339">
        <v>645595196595</v>
      </c>
      <c r="GT76" s="4">
        <v>1.9026214277324077E-2</v>
      </c>
      <c r="GU76" s="339">
        <v>4588214335000</v>
      </c>
      <c r="GV76" s="339">
        <v>4588214335000</v>
      </c>
      <c r="GW76" s="339">
        <v>1321538630731</v>
      </c>
      <c r="GX76" s="122">
        <v>0.28802896600753503</v>
      </c>
      <c r="GY76" s="339">
        <v>971770606410</v>
      </c>
      <c r="GZ76" s="4">
        <v>0.2117971252992914</v>
      </c>
      <c r="HA76" s="339">
        <v>4588214335000</v>
      </c>
      <c r="HB76" s="339">
        <v>4588214335000</v>
      </c>
      <c r="HC76" s="339">
        <v>1616206061736</v>
      </c>
      <c r="HD76" s="122">
        <v>0.35225164818635263</v>
      </c>
      <c r="HE76" s="339">
        <v>1273648678525</v>
      </c>
      <c r="HF76" s="4">
        <v>0.2775913646425151</v>
      </c>
      <c r="HG76" s="339">
        <v>4588214335000</v>
      </c>
      <c r="HH76" s="339">
        <v>4588214335000</v>
      </c>
      <c r="HI76" s="339">
        <v>1891392660755</v>
      </c>
      <c r="HJ76" s="122">
        <v>0.41222848861418765</v>
      </c>
      <c r="HK76" s="339">
        <v>1563147054496</v>
      </c>
      <c r="HL76" s="4">
        <v>0.34068745275736995</v>
      </c>
      <c r="HM76" s="339">
        <v>4588214335000</v>
      </c>
      <c r="HN76" s="339">
        <v>4588214335000</v>
      </c>
      <c r="HO76" s="339">
        <v>2167911665484</v>
      </c>
      <c r="HP76" s="122">
        <v>0.47249572648484389</v>
      </c>
      <c r="HQ76" s="339">
        <v>1860321086116</v>
      </c>
      <c r="HR76" s="4">
        <v>0.40545644782220053</v>
      </c>
      <c r="HS76" s="15">
        <f t="shared" si="149"/>
        <v>0</v>
      </c>
      <c r="HT76" s="15">
        <f t="shared" si="150"/>
        <v>0</v>
      </c>
    </row>
    <row r="77" spans="1:228" ht="14.25" customHeight="1" x14ac:dyDescent="0.35">
      <c r="A77" s="9" t="s">
        <v>76</v>
      </c>
      <c r="B77" s="26">
        <v>5438480000</v>
      </c>
      <c r="C77" s="53">
        <v>5366243301</v>
      </c>
      <c r="D77" s="27">
        <f t="shared" si="175"/>
        <v>0.98671748374545831</v>
      </c>
      <c r="E77" s="26">
        <v>5853866942</v>
      </c>
      <c r="F77" s="53">
        <v>5666941695</v>
      </c>
      <c r="G77" s="27">
        <f t="shared" si="176"/>
        <v>0.96806807383016191</v>
      </c>
      <c r="H77" s="26">
        <v>6151389463</v>
      </c>
      <c r="I77" s="53">
        <v>5791083787</v>
      </c>
      <c r="J77" s="27">
        <f t="shared" si="177"/>
        <v>0.94142694456801945</v>
      </c>
      <c r="K77" s="26">
        <v>7286500000</v>
      </c>
      <c r="L77" s="53">
        <v>6967376682</v>
      </c>
      <c r="M77" s="27">
        <f t="shared" si="178"/>
        <v>0.95620348342825778</v>
      </c>
      <c r="N77" s="26">
        <v>8088032000</v>
      </c>
      <c r="O77" s="53">
        <v>7962031783</v>
      </c>
      <c r="P77" s="27">
        <f t="shared" si="179"/>
        <v>0.98442139979169219</v>
      </c>
      <c r="Q77" s="26">
        <v>10180736889</v>
      </c>
      <c r="R77" s="53">
        <v>9819035861</v>
      </c>
      <c r="S77" s="68">
        <f t="shared" si="151"/>
        <v>0.96447201887804335</v>
      </c>
      <c r="T77" s="26">
        <v>10507000000</v>
      </c>
      <c r="U77" s="53">
        <v>10374135914</v>
      </c>
      <c r="V77" s="68">
        <f t="shared" si="152"/>
        <v>0.98735470771866374</v>
      </c>
      <c r="W77" s="26">
        <v>9499996000</v>
      </c>
      <c r="X77" s="53">
        <v>9387802417</v>
      </c>
      <c r="Y77" s="68">
        <f t="shared" si="153"/>
        <v>0.98819014418532392</v>
      </c>
      <c r="Z77" s="26">
        <v>13094074529</v>
      </c>
      <c r="AA77" s="53">
        <v>12768336329</v>
      </c>
      <c r="AB77" s="68">
        <f t="shared" si="154"/>
        <v>0.97512323614176977</v>
      </c>
      <c r="AC77" s="26">
        <v>17361664165</v>
      </c>
      <c r="AD77" s="53">
        <v>9907917174</v>
      </c>
      <c r="AE77" s="68">
        <f t="shared" si="155"/>
        <v>0.57067784976360303</v>
      </c>
      <c r="AF77" s="26">
        <v>20656516000</v>
      </c>
      <c r="AG77" s="6">
        <v>34374669346</v>
      </c>
      <c r="AH77" s="6">
        <v>30577009189</v>
      </c>
      <c r="AI77" s="38">
        <f t="shared" si="156"/>
        <v>0.88952155091953156</v>
      </c>
      <c r="AJ77" s="6">
        <v>27844068452</v>
      </c>
      <c r="AK77" s="38">
        <f t="shared" si="157"/>
        <v>0.81001705563285853</v>
      </c>
      <c r="AL77" s="5">
        <v>20030742000</v>
      </c>
      <c r="AM77" s="6">
        <v>20030742000</v>
      </c>
      <c r="AN77" s="6">
        <v>11976034678</v>
      </c>
      <c r="AO77" s="38">
        <f t="shared" si="158"/>
        <v>0.59788272835824052</v>
      </c>
      <c r="AP77" s="6">
        <v>8344854867</v>
      </c>
      <c r="AQ77" s="38">
        <f t="shared" si="159"/>
        <v>0.41660238382582132</v>
      </c>
      <c r="AR77" s="5">
        <v>22743239000</v>
      </c>
      <c r="AS77" s="6">
        <v>22743239000</v>
      </c>
      <c r="AT77" s="6">
        <v>11706375993</v>
      </c>
      <c r="AU77" s="38">
        <f t="shared" si="160"/>
        <v>0.51471894539735519</v>
      </c>
      <c r="AV77" s="6">
        <v>7490515096</v>
      </c>
      <c r="AW77" s="38">
        <f t="shared" si="161"/>
        <v>0.32935128967338384</v>
      </c>
      <c r="AX77" s="5">
        <v>20402400000</v>
      </c>
      <c r="AY77" s="6">
        <v>21444561000</v>
      </c>
      <c r="AZ77" s="6">
        <v>20028367099</v>
      </c>
      <c r="BA77" s="38">
        <f t="shared" si="162"/>
        <v>0.93396022884310848</v>
      </c>
      <c r="BB77" s="6">
        <v>15230224431</v>
      </c>
      <c r="BC77" s="38">
        <f t="shared" si="163"/>
        <v>0.71021385940239112</v>
      </c>
      <c r="BD77" s="5">
        <v>21317570000</v>
      </c>
      <c r="BE77" s="6">
        <v>21317570000</v>
      </c>
      <c r="BF77" s="6">
        <v>15755526350</v>
      </c>
      <c r="BG77" s="38">
        <f t="shared" si="164"/>
        <v>0.739086413226273</v>
      </c>
      <c r="BH77" s="6">
        <v>10616768791</v>
      </c>
      <c r="BI77" s="38">
        <f t="shared" si="165"/>
        <v>0.49802903384391373</v>
      </c>
      <c r="BJ77" s="5">
        <v>22765000000</v>
      </c>
      <c r="BK77" s="6">
        <v>49338271000</v>
      </c>
      <c r="BL77" s="6">
        <v>43237585438</v>
      </c>
      <c r="BM77" s="38">
        <f t="shared" si="166"/>
        <v>0.87634983070241756</v>
      </c>
      <c r="BN77" s="6">
        <v>37231897602</v>
      </c>
      <c r="BO77" s="38">
        <f t="shared" si="167"/>
        <v>0.7546250982731032</v>
      </c>
      <c r="BP77" s="5">
        <v>24451211000</v>
      </c>
      <c r="BQ77" s="6">
        <v>22257211000</v>
      </c>
      <c r="BR77" s="6">
        <v>16785577360</v>
      </c>
      <c r="BS77" s="38">
        <f t="shared" si="168"/>
        <v>0.75416355445432948</v>
      </c>
      <c r="BT77" s="6">
        <v>11283453570</v>
      </c>
      <c r="BU77" s="38">
        <f t="shared" si="169"/>
        <v>0.50695720905912245</v>
      </c>
      <c r="BV77" s="5">
        <v>22796486000</v>
      </c>
      <c r="BW77" s="6">
        <v>22796486000</v>
      </c>
      <c r="BX77" s="6">
        <v>17544032356</v>
      </c>
      <c r="BY77" s="38">
        <f t="shared" si="170"/>
        <v>0.76959371527699494</v>
      </c>
      <c r="BZ77" s="6">
        <v>12686848560</v>
      </c>
      <c r="CA77" s="38">
        <f t="shared" si="171"/>
        <v>0.55652649974210933</v>
      </c>
      <c r="CB77" s="5">
        <v>23637175000</v>
      </c>
      <c r="CC77" s="6">
        <v>23637175000</v>
      </c>
      <c r="CD77" s="6">
        <v>18816485171</v>
      </c>
      <c r="CE77" s="38">
        <f t="shared" si="172"/>
        <v>0.79605473881713873</v>
      </c>
      <c r="CF77" s="6">
        <v>14485895943</v>
      </c>
      <c r="CG77" s="7">
        <f t="shared" si="139"/>
        <v>0.61284379131600963</v>
      </c>
      <c r="CH77" s="5">
        <v>21272261000</v>
      </c>
      <c r="CI77" s="6">
        <v>21272261000</v>
      </c>
      <c r="CJ77" s="6">
        <v>16496991483</v>
      </c>
      <c r="CK77" s="38">
        <f t="shared" si="173"/>
        <v>0.77551659802406525</v>
      </c>
      <c r="CL77" s="6">
        <v>13056651944</v>
      </c>
      <c r="CM77" s="7">
        <f t="shared" si="140"/>
        <v>0.61378769017548251</v>
      </c>
      <c r="CN77" s="5">
        <v>23016670000</v>
      </c>
      <c r="CO77" s="6">
        <v>23016670000</v>
      </c>
      <c r="CP77" s="6">
        <v>21056073983</v>
      </c>
      <c r="CQ77" s="38">
        <f t="shared" si="174"/>
        <v>0.91481843303136379</v>
      </c>
      <c r="CR77" s="6">
        <v>15949582378</v>
      </c>
      <c r="CS77" s="7">
        <f t="shared" si="141"/>
        <v>0.69295785958611733</v>
      </c>
      <c r="CT77" s="5">
        <v>24742920000</v>
      </c>
      <c r="CU77" s="6">
        <v>17174763157</v>
      </c>
      <c r="CV77" s="7">
        <f t="shared" si="107"/>
        <v>0.694128387312411</v>
      </c>
      <c r="CW77" s="5">
        <v>24742920000</v>
      </c>
      <c r="CX77" s="6">
        <v>18066585825</v>
      </c>
      <c r="CY77" s="7">
        <f t="shared" si="108"/>
        <v>0.73017193706320838</v>
      </c>
      <c r="CZ77" s="5">
        <v>25407998000</v>
      </c>
      <c r="DA77" s="6">
        <v>21721189587</v>
      </c>
      <c r="DB77" s="7">
        <f t="shared" si="109"/>
        <v>0.85489575317976652</v>
      </c>
      <c r="DC77" s="5">
        <v>24742920000</v>
      </c>
      <c r="DD77" s="6">
        <v>25407998000</v>
      </c>
      <c r="DE77" s="6">
        <v>24584423423</v>
      </c>
      <c r="DF77" s="38">
        <f t="shared" si="110"/>
        <v>0.96758601063334471</v>
      </c>
      <c r="DG77" s="6">
        <v>18831588228</v>
      </c>
      <c r="DH77" s="7">
        <f t="shared" si="142"/>
        <v>0.74116773104279998</v>
      </c>
      <c r="DI77" s="41">
        <v>28283103000</v>
      </c>
      <c r="DJ77" s="82">
        <f t="shared" si="143"/>
        <v>0</v>
      </c>
      <c r="DK77" s="81">
        <v>28283103000</v>
      </c>
      <c r="DL77" s="6">
        <v>28283103000</v>
      </c>
      <c r="DM77" s="6">
        <v>28283103000</v>
      </c>
      <c r="DN77" s="6">
        <v>394220255</v>
      </c>
      <c r="DO77" s="38">
        <v>1.3938366486873806E-2</v>
      </c>
      <c r="DP77" s="6">
        <v>190479160</v>
      </c>
      <c r="DQ77" s="7">
        <f t="shared" si="144"/>
        <v>6.7347334555193606E-3</v>
      </c>
      <c r="DR77" s="6">
        <v>28283103000</v>
      </c>
      <c r="DS77" s="6">
        <v>28283103000</v>
      </c>
      <c r="DT77" s="6">
        <v>3606446148</v>
      </c>
      <c r="DU77" s="38">
        <f t="shared" si="145"/>
        <v>0.12751239310623025</v>
      </c>
      <c r="DV77" s="6">
        <v>480415590</v>
      </c>
      <c r="DW77" s="7">
        <f t="shared" si="146"/>
        <v>1.6985957658181991E-2</v>
      </c>
      <c r="DX77" s="6">
        <v>28283103000</v>
      </c>
      <c r="DY77" s="6">
        <v>28283103000</v>
      </c>
      <c r="DZ77" s="6">
        <v>5364375811</v>
      </c>
      <c r="EA77" s="38">
        <f t="shared" si="147"/>
        <v>0.18966715961116432</v>
      </c>
      <c r="EB77" s="6">
        <v>1418503382</v>
      </c>
      <c r="EC77" s="7">
        <f t="shared" si="111"/>
        <v>5.0153739566694645E-2</v>
      </c>
      <c r="ED77" s="6">
        <v>28283103000</v>
      </c>
      <c r="EE77" s="6">
        <v>28283103000</v>
      </c>
      <c r="EF77" s="6">
        <v>9769539898</v>
      </c>
      <c r="EG77" s="38">
        <f t="shared" si="112"/>
        <v>0.34541966268694069</v>
      </c>
      <c r="EH77" s="6">
        <v>3143353778</v>
      </c>
      <c r="EI77" s="7">
        <f t="shared" si="113"/>
        <v>0.11113892906305224</v>
      </c>
      <c r="EJ77" s="6">
        <v>28283103000</v>
      </c>
      <c r="EK77" s="6">
        <v>28283103000</v>
      </c>
      <c r="EL77" s="6">
        <v>10876724796</v>
      </c>
      <c r="EM77" s="38">
        <f t="shared" si="114"/>
        <v>0.38456617705631524</v>
      </c>
      <c r="EN77" s="6">
        <v>4579317616</v>
      </c>
      <c r="EO77" s="7">
        <f t="shared" si="115"/>
        <v>0.16191001447047731</v>
      </c>
      <c r="EP77" s="6">
        <v>28283103000</v>
      </c>
      <c r="EQ77" s="6">
        <v>28283103000</v>
      </c>
      <c r="ER77" s="6">
        <v>11204697329</v>
      </c>
      <c r="ES77" s="38">
        <f t="shared" si="116"/>
        <v>0.39616223612380863</v>
      </c>
      <c r="ET77" s="6">
        <v>5160317388</v>
      </c>
      <c r="EU77" s="7">
        <f t="shared" si="117"/>
        <v>0.18245230687736066</v>
      </c>
      <c r="EV77" s="340">
        <v>28283103000</v>
      </c>
      <c r="EW77" s="340">
        <v>28283103000</v>
      </c>
      <c r="EX77" s="340">
        <v>13766986527</v>
      </c>
      <c r="EY77" s="38">
        <f t="shared" si="118"/>
        <v>0.48675658137652011</v>
      </c>
      <c r="EZ77" s="340">
        <v>8110271239</v>
      </c>
      <c r="FA77" s="7">
        <f t="shared" si="119"/>
        <v>0.2867532335118958</v>
      </c>
      <c r="FB77" s="340">
        <v>28283103000</v>
      </c>
      <c r="FC77" s="340">
        <v>28283103000</v>
      </c>
      <c r="FD77" s="340">
        <v>18428742066</v>
      </c>
      <c r="FE77" s="38">
        <f t="shared" si="120"/>
        <v>0.65158133695584952</v>
      </c>
      <c r="FF77" s="340">
        <v>8980752475</v>
      </c>
      <c r="FG77" s="7">
        <f t="shared" si="121"/>
        <v>0.31753066397983276</v>
      </c>
      <c r="FH77" s="340">
        <v>28283103000</v>
      </c>
      <c r="FI77" s="340">
        <v>28283103000</v>
      </c>
      <c r="FJ77" s="340">
        <v>18702227583</v>
      </c>
      <c r="FK77" s="38">
        <v>0.66125090952714771</v>
      </c>
      <c r="FL77" s="340">
        <v>13517164051</v>
      </c>
      <c r="FM77" s="7">
        <v>0.47792365819973853</v>
      </c>
      <c r="FN77" s="41">
        <v>31244029000</v>
      </c>
      <c r="FO77" s="81"/>
      <c r="FP77" s="387">
        <v>31244029000</v>
      </c>
      <c r="FQ77" s="340">
        <v>28283103000</v>
      </c>
      <c r="FR77" s="340">
        <v>28283103000</v>
      </c>
      <c r="FS77" s="340">
        <v>19838825053</v>
      </c>
      <c r="FT77" s="38">
        <v>0.70143735830541654</v>
      </c>
      <c r="FU77" s="340">
        <v>14976527372</v>
      </c>
      <c r="FV77" s="7">
        <v>0.5295220744343363</v>
      </c>
      <c r="FW77" s="340">
        <v>28283103000</v>
      </c>
      <c r="FX77" s="340">
        <v>28283103000</v>
      </c>
      <c r="FY77" s="340">
        <v>20727120851</v>
      </c>
      <c r="FZ77" s="38">
        <v>0.73284465466890247</v>
      </c>
      <c r="GA77" s="340">
        <v>15947297532</v>
      </c>
      <c r="GB77" s="7">
        <v>0.56384540027308883</v>
      </c>
      <c r="GC77" s="340">
        <v>28283103000</v>
      </c>
      <c r="GD77" s="340">
        <v>28283103000</v>
      </c>
      <c r="GE77" s="340">
        <v>21363757095</v>
      </c>
      <c r="GF77" s="38">
        <v>0.75535407465722559</v>
      </c>
      <c r="GG77" s="340">
        <v>17997873424</v>
      </c>
      <c r="GH77" s="7">
        <v>0.6363472008004214</v>
      </c>
      <c r="GI77" s="340">
        <v>31244029000</v>
      </c>
      <c r="GJ77" s="340">
        <v>31244029000</v>
      </c>
      <c r="GK77" s="340">
        <v>5535727662</v>
      </c>
      <c r="GL77" s="38">
        <v>0.17717713877425986</v>
      </c>
      <c r="GM77" s="340">
        <v>210747139</v>
      </c>
      <c r="GN77" s="7">
        <v>6.7451972663320724E-3</v>
      </c>
      <c r="GO77" s="340">
        <v>31244029000</v>
      </c>
      <c r="GP77" s="340">
        <v>31244029000</v>
      </c>
      <c r="GQ77" s="340">
        <v>5862889646</v>
      </c>
      <c r="GR77" s="38">
        <f t="shared" si="148"/>
        <v>0.18764832301237461</v>
      </c>
      <c r="GS77" s="340">
        <v>548278251</v>
      </c>
      <c r="GT77" s="7">
        <v>6.7451972663320724E-3</v>
      </c>
      <c r="GU77" s="340">
        <v>31244029000</v>
      </c>
      <c r="GV77" s="340">
        <v>31244029000</v>
      </c>
      <c r="GW77" s="340">
        <v>6208668654</v>
      </c>
      <c r="GX77" s="38">
        <v>0.1987153658703876</v>
      </c>
      <c r="GY77" s="340">
        <v>1388230341</v>
      </c>
      <c r="GZ77" s="7">
        <v>4.4431860596467886E-2</v>
      </c>
      <c r="HA77" s="340">
        <v>31244029000</v>
      </c>
      <c r="HB77" s="340">
        <v>31244029000</v>
      </c>
      <c r="HC77" s="340">
        <v>8312722518</v>
      </c>
      <c r="HD77" s="38">
        <v>0.26605795680192207</v>
      </c>
      <c r="HE77" s="340">
        <v>3532307157</v>
      </c>
      <c r="HF77" s="7">
        <v>0.11305543075126451</v>
      </c>
      <c r="HG77" s="340">
        <v>31244029000</v>
      </c>
      <c r="HH77" s="340">
        <v>31244029000</v>
      </c>
      <c r="HI77" s="340">
        <v>10402227273</v>
      </c>
      <c r="HJ77" s="38">
        <v>0.33293488727078058</v>
      </c>
      <c r="HK77" s="340">
        <v>5211966346</v>
      </c>
      <c r="HL77" s="7">
        <v>0.16681479670883675</v>
      </c>
      <c r="HM77" s="340">
        <v>31244029000</v>
      </c>
      <c r="HN77" s="340">
        <v>31244029000</v>
      </c>
      <c r="HO77" s="340">
        <v>11884719953</v>
      </c>
      <c r="HP77" s="38">
        <v>0.38038371917399</v>
      </c>
      <c r="HQ77" s="340">
        <v>6063463198</v>
      </c>
      <c r="HR77" s="7">
        <v>0.19406790327841522</v>
      </c>
      <c r="HS77" s="15">
        <f t="shared" si="149"/>
        <v>0</v>
      </c>
      <c r="HT77" s="15">
        <f t="shared" si="150"/>
        <v>0</v>
      </c>
    </row>
    <row r="78" spans="1:228" ht="14.25" customHeight="1" x14ac:dyDescent="0.35">
      <c r="A78" s="9" t="s">
        <v>78</v>
      </c>
      <c r="B78" s="26">
        <v>534510241841</v>
      </c>
      <c r="C78" s="53">
        <v>505058113343</v>
      </c>
      <c r="D78" s="27">
        <f t="shared" si="175"/>
        <v>0.94489885096203441</v>
      </c>
      <c r="E78" s="26">
        <f>617559603072-E79</f>
        <v>567914097888</v>
      </c>
      <c r="F78" s="53">
        <f>603130276042-F79</f>
        <v>553920423455</v>
      </c>
      <c r="G78" s="27">
        <f t="shared" si="176"/>
        <v>0.9753595227076759</v>
      </c>
      <c r="H78" s="26">
        <v>681522394001</v>
      </c>
      <c r="I78" s="53">
        <v>636958342443</v>
      </c>
      <c r="J78" s="27">
        <f t="shared" si="177"/>
        <v>0.93461102386323847</v>
      </c>
      <c r="K78" s="26">
        <v>993981708726</v>
      </c>
      <c r="L78" s="53">
        <v>974807633442</v>
      </c>
      <c r="M78" s="27">
        <f t="shared" si="178"/>
        <v>0.98070983085938701</v>
      </c>
      <c r="N78" s="26">
        <v>1213039154953</v>
      </c>
      <c r="O78" s="53">
        <v>1171918023308</v>
      </c>
      <c r="P78" s="27">
        <f t="shared" si="179"/>
        <v>0.96610073839983079</v>
      </c>
      <c r="Q78" s="26">
        <v>1261589017214</v>
      </c>
      <c r="R78" s="53">
        <v>1244518575401</v>
      </c>
      <c r="S78" s="68">
        <f t="shared" si="151"/>
        <v>0.98646909446731146</v>
      </c>
      <c r="T78" s="26">
        <v>1381992589599</v>
      </c>
      <c r="U78" s="53">
        <v>1291558117612</v>
      </c>
      <c r="V78" s="68">
        <f t="shared" si="152"/>
        <v>0.9345622598358212</v>
      </c>
      <c r="W78" s="26">
        <f>1591933094108-W79</f>
        <v>1588171255713</v>
      </c>
      <c r="X78" s="53">
        <f>1435653125059-X79</f>
        <v>1432067832666</v>
      </c>
      <c r="Y78" s="68">
        <f t="shared" si="153"/>
        <v>0.90170869641075435</v>
      </c>
      <c r="Z78" s="26">
        <f>1953602648600-Z79</f>
        <v>1949718869203</v>
      </c>
      <c r="AA78" s="53">
        <f>1816777543496-AA79</f>
        <v>1813469509869</v>
      </c>
      <c r="AB78" s="68">
        <f t="shared" si="154"/>
        <v>0.93011845887828148</v>
      </c>
      <c r="AC78" s="26">
        <f>1555922168591-AC79</f>
        <v>1552041683269</v>
      </c>
      <c r="AD78" s="53">
        <f>1352318985137-AD79</f>
        <v>1348700277696</v>
      </c>
      <c r="AE78" s="68">
        <f t="shared" si="155"/>
        <v>0.86898457189325573</v>
      </c>
      <c r="AF78" s="26">
        <v>1654830902000</v>
      </c>
      <c r="AG78" s="6">
        <v>1733786243153</v>
      </c>
      <c r="AH78" s="6">
        <v>1574367902483</v>
      </c>
      <c r="AI78" s="38">
        <f t="shared" si="156"/>
        <v>0.90805190587965001</v>
      </c>
      <c r="AJ78" s="6">
        <v>1303587416894</v>
      </c>
      <c r="AK78" s="38">
        <f t="shared" si="157"/>
        <v>0.75187320354056086</v>
      </c>
      <c r="AL78" s="5">
        <v>2211890129000</v>
      </c>
      <c r="AM78" s="6">
        <v>2118315671106</v>
      </c>
      <c r="AN78" s="6">
        <v>1704416362894</v>
      </c>
      <c r="AO78" s="38">
        <f t="shared" si="158"/>
        <v>0.80460924032351711</v>
      </c>
      <c r="AP78" s="6">
        <v>1331024218839</v>
      </c>
      <c r="AQ78" s="38">
        <f t="shared" si="159"/>
        <v>0.6283408261546094</v>
      </c>
      <c r="AR78" s="5">
        <v>2290906657000</v>
      </c>
      <c r="AS78" s="6">
        <v>1977138798000</v>
      </c>
      <c r="AT78" s="6">
        <v>1587523333225</v>
      </c>
      <c r="AU78" s="38">
        <f t="shared" si="160"/>
        <v>0.80293975052782307</v>
      </c>
      <c r="AV78" s="6">
        <v>1382048451275</v>
      </c>
      <c r="AW78" s="38">
        <f t="shared" si="161"/>
        <v>0.69901438010979744</v>
      </c>
      <c r="AX78" s="5">
        <v>2146402481000</v>
      </c>
      <c r="AY78" s="6">
        <v>2101604481000</v>
      </c>
      <c r="AZ78" s="6">
        <v>1738236207947</v>
      </c>
      <c r="BA78" s="38">
        <f t="shared" si="162"/>
        <v>0.82709959160341173</v>
      </c>
      <c r="BB78" s="6">
        <v>1521009748722</v>
      </c>
      <c r="BC78" s="38">
        <f t="shared" si="163"/>
        <v>0.72373739325025732</v>
      </c>
      <c r="BD78" s="5">
        <v>1941283017000</v>
      </c>
      <c r="BE78" s="6">
        <v>2083635451799</v>
      </c>
      <c r="BF78" s="6">
        <v>1862201505443</v>
      </c>
      <c r="BG78" s="38">
        <f t="shared" si="164"/>
        <v>0.89372711710927399</v>
      </c>
      <c r="BH78" s="6">
        <v>1632466445461</v>
      </c>
      <c r="BI78" s="38">
        <f t="shared" si="165"/>
        <v>0.78347027741898756</v>
      </c>
      <c r="BJ78" s="5">
        <v>2312396471000</v>
      </c>
      <c r="BK78" s="6">
        <v>1987188042546</v>
      </c>
      <c r="BL78" s="6">
        <v>1793563093041</v>
      </c>
      <c r="BM78" s="38">
        <f t="shared" si="166"/>
        <v>0.90256334812838035</v>
      </c>
      <c r="BN78" s="6">
        <v>1575117608528</v>
      </c>
      <c r="BO78" s="38">
        <f t="shared" si="167"/>
        <v>0.79263641628496706</v>
      </c>
      <c r="BP78" s="5">
        <v>2515866623000</v>
      </c>
      <c r="BQ78" s="6">
        <v>2458576662941</v>
      </c>
      <c r="BR78" s="6">
        <v>2160166514244</v>
      </c>
      <c r="BS78" s="38">
        <f t="shared" si="168"/>
        <v>0.87862483476922149</v>
      </c>
      <c r="BT78" s="6">
        <v>1929600027179</v>
      </c>
      <c r="BU78" s="38">
        <f t="shared" si="169"/>
        <v>0.78484435985444223</v>
      </c>
      <c r="BV78" s="5">
        <v>2565974353000</v>
      </c>
      <c r="BW78" s="6">
        <v>2413766580747</v>
      </c>
      <c r="BX78" s="6">
        <v>2264239030493</v>
      </c>
      <c r="BY78" s="38">
        <f t="shared" si="170"/>
        <v>0.93805219135657891</v>
      </c>
      <c r="BZ78" s="6">
        <v>2070122112816</v>
      </c>
      <c r="CA78" s="38">
        <f t="shared" si="171"/>
        <v>0.85763144180053619</v>
      </c>
      <c r="CB78" s="5">
        <v>2718045469000</v>
      </c>
      <c r="CC78" s="6">
        <v>2947176153481</v>
      </c>
      <c r="CD78" s="6">
        <v>2654551337396</v>
      </c>
      <c r="CE78" s="38">
        <f t="shared" si="172"/>
        <v>0.9007101032154553</v>
      </c>
      <c r="CF78" s="6">
        <v>2427779338474</v>
      </c>
      <c r="CG78" s="7">
        <f t="shared" si="139"/>
        <v>0.82376458414488574</v>
      </c>
      <c r="CH78" s="5">
        <v>3385717044000</v>
      </c>
      <c r="CI78" s="6">
        <v>3335911564215</v>
      </c>
      <c r="CJ78" s="6">
        <v>3211477100335</v>
      </c>
      <c r="CK78" s="38">
        <f t="shared" si="173"/>
        <v>0.96269851239018633</v>
      </c>
      <c r="CL78" s="6">
        <v>2843936965016</v>
      </c>
      <c r="CM78" s="7">
        <f t="shared" si="140"/>
        <v>0.85252169018012613</v>
      </c>
      <c r="CN78" s="5">
        <v>3101519433000</v>
      </c>
      <c r="CO78" s="6">
        <v>3549265697000</v>
      </c>
      <c r="CP78" s="6">
        <v>3423113741509</v>
      </c>
      <c r="CQ78" s="38">
        <f t="shared" si="174"/>
        <v>0.96445688594189238</v>
      </c>
      <c r="CR78" s="6">
        <v>2999053936809</v>
      </c>
      <c r="CS78" s="7">
        <f t="shared" si="141"/>
        <v>0.84497870625575766</v>
      </c>
      <c r="CT78" s="5">
        <v>3735843504151</v>
      </c>
      <c r="CU78" s="6">
        <v>2783170326425</v>
      </c>
      <c r="CV78" s="7">
        <f t="shared" si="107"/>
        <v>0.7449911441238215</v>
      </c>
      <c r="CW78" s="5">
        <v>3735843504151</v>
      </c>
      <c r="CX78" s="6">
        <v>3031850354842</v>
      </c>
      <c r="CY78" s="7">
        <f t="shared" si="108"/>
        <v>0.81155710925075597</v>
      </c>
      <c r="CZ78" s="5">
        <v>3735843504151</v>
      </c>
      <c r="DA78" s="6">
        <v>3267387637915</v>
      </c>
      <c r="DB78" s="7">
        <f t="shared" si="109"/>
        <v>0.87460506155691864</v>
      </c>
      <c r="DC78" s="5">
        <v>3634406080000</v>
      </c>
      <c r="DD78" s="6">
        <v>3700843504151</v>
      </c>
      <c r="DE78" s="6">
        <v>3564854202390</v>
      </c>
      <c r="DF78" s="38">
        <f t="shared" si="110"/>
        <v>0.96325451167862963</v>
      </c>
      <c r="DG78" s="6">
        <v>3233325781949</v>
      </c>
      <c r="DH78" s="7">
        <f t="shared" si="142"/>
        <v>0.87367265822572204</v>
      </c>
      <c r="DI78" s="41">
        <v>3974094892000</v>
      </c>
      <c r="DJ78" s="82">
        <f t="shared" si="143"/>
        <v>0</v>
      </c>
      <c r="DK78" s="81">
        <v>3974094892000</v>
      </c>
      <c r="DL78" s="6">
        <v>3974094892000</v>
      </c>
      <c r="DM78" s="6">
        <v>3974094892000</v>
      </c>
      <c r="DN78" s="6">
        <v>162442874306</v>
      </c>
      <c r="DO78" s="38">
        <v>4.0875439243537821E-2</v>
      </c>
      <c r="DP78" s="6">
        <v>86301379547</v>
      </c>
      <c r="DQ78" s="7">
        <f t="shared" si="144"/>
        <v>2.1715983611948438E-2</v>
      </c>
      <c r="DR78" s="6">
        <v>3974094892000</v>
      </c>
      <c r="DS78" s="6">
        <v>3974094892000</v>
      </c>
      <c r="DT78" s="6">
        <v>637579029162</v>
      </c>
      <c r="DU78" s="38">
        <f t="shared" si="145"/>
        <v>0.16043377083055319</v>
      </c>
      <c r="DV78" s="6">
        <v>521660978001</v>
      </c>
      <c r="DW78" s="7">
        <f t="shared" si="146"/>
        <v>0.13126535530168715</v>
      </c>
      <c r="DX78" s="6">
        <v>3974094892000</v>
      </c>
      <c r="DY78" s="6">
        <v>3974094892000</v>
      </c>
      <c r="DZ78" s="6">
        <v>1012645305332</v>
      </c>
      <c r="EA78" s="38">
        <f t="shared" si="147"/>
        <v>0.25481155655605819</v>
      </c>
      <c r="EB78" s="6">
        <v>774196443045</v>
      </c>
      <c r="EC78" s="7">
        <f t="shared" si="111"/>
        <v>0.19481075920041216</v>
      </c>
      <c r="ED78" s="6">
        <v>3974094892000</v>
      </c>
      <c r="EE78" s="6">
        <v>3974094892000</v>
      </c>
      <c r="EF78" s="6">
        <v>1281075431219</v>
      </c>
      <c r="EG78" s="38">
        <f t="shared" si="112"/>
        <v>0.32235652797265918</v>
      </c>
      <c r="EH78" s="6">
        <v>1055149805979</v>
      </c>
      <c r="EI78" s="7">
        <f t="shared" si="113"/>
        <v>0.2655069480356535</v>
      </c>
      <c r="EJ78" s="6">
        <v>3974094892000</v>
      </c>
      <c r="EK78" s="6">
        <v>4102232335150</v>
      </c>
      <c r="EL78" s="6">
        <v>1811015039895</v>
      </c>
      <c r="EM78" s="38">
        <f t="shared" si="114"/>
        <v>0.44147061695587247</v>
      </c>
      <c r="EN78" s="6">
        <v>1545604813234</v>
      </c>
      <c r="EO78" s="7">
        <f t="shared" si="115"/>
        <v>0.37677164211068126</v>
      </c>
      <c r="EP78" s="6">
        <v>3974094892000</v>
      </c>
      <c r="EQ78" s="6">
        <v>4102232335150</v>
      </c>
      <c r="ER78" s="6">
        <v>1811015039895</v>
      </c>
      <c r="ES78" s="38">
        <f t="shared" si="116"/>
        <v>0.44147061695587247</v>
      </c>
      <c r="ET78" s="6">
        <v>1598912300071</v>
      </c>
      <c r="EU78" s="7">
        <f t="shared" si="117"/>
        <v>0.38976639289069792</v>
      </c>
      <c r="EV78" s="340">
        <v>3974094892000</v>
      </c>
      <c r="EW78" s="340">
        <v>4102232335150</v>
      </c>
      <c r="EX78" s="340">
        <v>1813966187427</v>
      </c>
      <c r="EY78" s="38">
        <f t="shared" si="118"/>
        <v>0.44219001734348901</v>
      </c>
      <c r="EZ78" s="340">
        <v>1637925622419</v>
      </c>
      <c r="FA78" s="7">
        <f t="shared" si="119"/>
        <v>0.39927665929216771</v>
      </c>
      <c r="FB78" s="340">
        <v>3974094892000</v>
      </c>
      <c r="FC78" s="340">
        <v>4102232335150</v>
      </c>
      <c r="FD78" s="340">
        <v>2453285663554</v>
      </c>
      <c r="FE78" s="38">
        <f t="shared" si="120"/>
        <v>0.59803674271030638</v>
      </c>
      <c r="FF78" s="340">
        <v>2247150129353</v>
      </c>
      <c r="FG78" s="7">
        <f t="shared" si="121"/>
        <v>0.54778714264871886</v>
      </c>
      <c r="FH78" s="340">
        <v>3974094892000</v>
      </c>
      <c r="FI78" s="340">
        <v>4273379813005</v>
      </c>
      <c r="FJ78" s="340">
        <v>2884259029057</v>
      </c>
      <c r="FK78" s="38">
        <v>0.67493390053921365</v>
      </c>
      <c r="FL78" s="340">
        <v>2666288487973</v>
      </c>
      <c r="FM78" s="7">
        <v>0.62392967736188454</v>
      </c>
      <c r="FN78" s="41">
        <v>4552632071000</v>
      </c>
      <c r="FO78" s="81"/>
      <c r="FP78" s="387">
        <v>4552632071000</v>
      </c>
      <c r="FQ78" s="340">
        <v>3974094892000</v>
      </c>
      <c r="FR78" s="340">
        <v>4364466412254</v>
      </c>
      <c r="FS78" s="340">
        <v>3226857489958</v>
      </c>
      <c r="FT78" s="38">
        <v>0.73934753648190199</v>
      </c>
      <c r="FU78" s="340">
        <v>2982267661888</v>
      </c>
      <c r="FV78" s="7">
        <v>0.68330636100549746</v>
      </c>
      <c r="FW78" s="340">
        <v>3974094892000</v>
      </c>
      <c r="FX78" s="340">
        <v>4364466412254</v>
      </c>
      <c r="FY78" s="340">
        <v>3529898428687</v>
      </c>
      <c r="FZ78" s="38">
        <v>0.80878121063692809</v>
      </c>
      <c r="GA78" s="340">
        <v>3343771921563</v>
      </c>
      <c r="GB78" s="7">
        <v>0.76613533149774682</v>
      </c>
      <c r="GC78" s="340">
        <v>3974094892000</v>
      </c>
      <c r="GD78" s="340">
        <v>4093971989862</v>
      </c>
      <c r="GE78" s="340">
        <v>3948728283923</v>
      </c>
      <c r="GF78" s="38">
        <v>0.96452254526932024</v>
      </c>
      <c r="GG78" s="340">
        <v>3839699328566</v>
      </c>
      <c r="GH78" s="7">
        <v>0.93789096214491419</v>
      </c>
      <c r="GI78" s="340">
        <v>4552632071000</v>
      </c>
      <c r="GJ78" s="340">
        <v>4552632071000</v>
      </c>
      <c r="GK78" s="340">
        <v>479696649134</v>
      </c>
      <c r="GL78" s="38">
        <v>0.1053668826412834</v>
      </c>
      <c r="GM78" s="340">
        <v>87085601949</v>
      </c>
      <c r="GN78" s="7">
        <v>1.9128627262398425E-2</v>
      </c>
      <c r="GO78" s="340">
        <v>4552632071000</v>
      </c>
      <c r="GP78" s="340">
        <v>4552632071000</v>
      </c>
      <c r="GQ78" s="340">
        <v>1017530748120</v>
      </c>
      <c r="GR78" s="38">
        <f t="shared" si="148"/>
        <v>0.22350383959240006</v>
      </c>
      <c r="GS78" s="340">
        <v>645046918344</v>
      </c>
      <c r="GT78" s="7">
        <v>1.9128627262398425E-2</v>
      </c>
      <c r="GU78" s="340">
        <v>4552632071000</v>
      </c>
      <c r="GV78" s="340">
        <v>4552632071000</v>
      </c>
      <c r="GW78" s="340">
        <v>1314593441044</v>
      </c>
      <c r="GX78" s="38">
        <v>0.28875459745976034</v>
      </c>
      <c r="GY78" s="340">
        <v>969645855036</v>
      </c>
      <c r="GZ78" s="7">
        <v>0.21298577172809272</v>
      </c>
      <c r="HA78" s="340">
        <v>4552632071000</v>
      </c>
      <c r="HB78" s="340">
        <v>4552632071000</v>
      </c>
      <c r="HC78" s="340">
        <v>1606833881635</v>
      </c>
      <c r="HD78" s="38">
        <v>0.35294613238579892</v>
      </c>
      <c r="HE78" s="340">
        <v>1269056913785</v>
      </c>
      <c r="HF78" s="7">
        <v>0.27871947501955041</v>
      </c>
      <c r="HG78" s="340">
        <v>4552632071000</v>
      </c>
      <c r="HH78" s="340">
        <v>4552632071000</v>
      </c>
      <c r="HI78" s="340">
        <v>1879382491655</v>
      </c>
      <c r="HJ78" s="38">
        <v>0.41281229459032204</v>
      </c>
      <c r="HK78" s="340">
        <v>1556327146323</v>
      </c>
      <c r="HL78" s="7">
        <v>0.3418521686030182</v>
      </c>
      <c r="HM78" s="340">
        <v>4552632071000</v>
      </c>
      <c r="HN78" s="340">
        <v>4552632071000</v>
      </c>
      <c r="HO78" s="340">
        <v>2154103490868</v>
      </c>
      <c r="HP78" s="38">
        <v>0.47315562893595403</v>
      </c>
      <c r="HQ78" s="340">
        <v>1852334168255</v>
      </c>
      <c r="HR78" s="7">
        <v>0.40687104500586824</v>
      </c>
      <c r="HS78" s="15">
        <f t="shared" si="149"/>
        <v>0</v>
      </c>
      <c r="HT78" s="15">
        <f t="shared" si="150"/>
        <v>0</v>
      </c>
    </row>
    <row r="79" spans="1:228" ht="14.25" customHeight="1" x14ac:dyDescent="0.35">
      <c r="A79" s="9" t="s">
        <v>80</v>
      </c>
      <c r="B79" s="26">
        <v>38163180000</v>
      </c>
      <c r="C79" s="53">
        <v>38163180000</v>
      </c>
      <c r="D79" s="27">
        <f t="shared" si="175"/>
        <v>1</v>
      </c>
      <c r="E79" s="26">
        <v>49645505184</v>
      </c>
      <c r="F79" s="53">
        <v>49209852587</v>
      </c>
      <c r="G79" s="27">
        <f t="shared" si="176"/>
        <v>0.9912247323219826</v>
      </c>
      <c r="H79" s="26">
        <v>2982138860</v>
      </c>
      <c r="I79" s="53">
        <v>2627829227</v>
      </c>
      <c r="J79" s="27">
        <f t="shared" si="177"/>
        <v>0.88118942489485552</v>
      </c>
      <c r="K79" s="26">
        <v>2750682500</v>
      </c>
      <c r="L79" s="53">
        <v>2733703877</v>
      </c>
      <c r="M79" s="27">
        <f t="shared" si="178"/>
        <v>0.99382748717818215</v>
      </c>
      <c r="N79" s="26">
        <v>3122875591</v>
      </c>
      <c r="O79" s="53">
        <v>2714225993</v>
      </c>
      <c r="P79" s="27">
        <f t="shared" si="179"/>
        <v>0.86914317074374925</v>
      </c>
      <c r="Q79" s="26">
        <v>4276724324</v>
      </c>
      <c r="R79" s="53">
        <v>4122868488</v>
      </c>
      <c r="S79" s="68">
        <f t="shared" si="151"/>
        <v>0.96402484136361177</v>
      </c>
      <c r="T79" s="26">
        <v>4482540269</v>
      </c>
      <c r="U79" s="53">
        <v>3750947324</v>
      </c>
      <c r="V79" s="68"/>
      <c r="W79" s="26">
        <v>3761838395</v>
      </c>
      <c r="X79" s="53">
        <v>3585292393</v>
      </c>
      <c r="Y79" s="68">
        <f t="shared" si="153"/>
        <v>0.95306922215620593</v>
      </c>
      <c r="Z79" s="26">
        <v>3883779397</v>
      </c>
      <c r="AA79" s="53">
        <v>3308033627</v>
      </c>
      <c r="AB79" s="68">
        <f t="shared" si="154"/>
        <v>0.8517563148811359</v>
      </c>
      <c r="AC79" s="26">
        <v>3880485322</v>
      </c>
      <c r="AD79" s="53">
        <v>3618707441</v>
      </c>
      <c r="AE79" s="68">
        <f t="shared" si="155"/>
        <v>0.93253991207855413</v>
      </c>
      <c r="AF79" s="26">
        <v>3468596000</v>
      </c>
      <c r="AG79" s="6">
        <v>2741843000</v>
      </c>
      <c r="AH79" s="6">
        <v>2705419930</v>
      </c>
      <c r="AI79" s="38">
        <f t="shared" si="156"/>
        <v>0.98671584405088109</v>
      </c>
      <c r="AJ79" s="6">
        <v>2466826253</v>
      </c>
      <c r="AK79" s="38">
        <f t="shared" si="157"/>
        <v>0.8996963914418149</v>
      </c>
      <c r="AL79" s="5">
        <v>2919823000</v>
      </c>
      <c r="AM79" s="6">
        <v>2919823000</v>
      </c>
      <c r="AN79" s="6">
        <v>2741950415</v>
      </c>
      <c r="AO79" s="38">
        <f t="shared" si="158"/>
        <v>0.93908103847390745</v>
      </c>
      <c r="AP79" s="6">
        <v>2502985851</v>
      </c>
      <c r="AQ79" s="38">
        <f t="shared" si="159"/>
        <v>0.8572388980427923</v>
      </c>
      <c r="AR79" s="5">
        <v>3579323000</v>
      </c>
      <c r="AS79" s="6">
        <v>3513645000</v>
      </c>
      <c r="AT79" s="6">
        <v>3360880194</v>
      </c>
      <c r="AU79" s="38">
        <f t="shared" si="160"/>
        <v>0.95652241304969621</v>
      </c>
      <c r="AV79" s="6">
        <v>3360880194</v>
      </c>
      <c r="AW79" s="38">
        <f t="shared" si="161"/>
        <v>0.95652241304969621</v>
      </c>
      <c r="AX79" s="5">
        <v>3008735000</v>
      </c>
      <c r="AY79" s="6">
        <v>3008735000</v>
      </c>
      <c r="AZ79" s="6">
        <v>2838009044</v>
      </c>
      <c r="BA79" s="38">
        <f t="shared" si="162"/>
        <v>0.94325656596543062</v>
      </c>
      <c r="BB79" s="6">
        <v>2838009044</v>
      </c>
      <c r="BC79" s="38">
        <f t="shared" si="163"/>
        <v>0.94325656596543062</v>
      </c>
      <c r="BD79" s="5">
        <v>3009403000</v>
      </c>
      <c r="BE79" s="6">
        <v>3047903000</v>
      </c>
      <c r="BF79" s="6">
        <v>3047903000</v>
      </c>
      <c r="BG79" s="38">
        <f t="shared" si="164"/>
        <v>1</v>
      </c>
      <c r="BH79" s="6">
        <v>3022818528</v>
      </c>
      <c r="BI79" s="38">
        <f t="shared" si="165"/>
        <v>0.99176992443657164</v>
      </c>
      <c r="BJ79" s="5">
        <v>3400709000</v>
      </c>
      <c r="BK79" s="6">
        <v>3400709000</v>
      </c>
      <c r="BL79" s="6">
        <v>3016245891</v>
      </c>
      <c r="BM79" s="38">
        <f t="shared" si="166"/>
        <v>0.88694619004448783</v>
      </c>
      <c r="BN79" s="6">
        <v>2759548001</v>
      </c>
      <c r="BO79" s="38">
        <f t="shared" si="167"/>
        <v>0.81146255119153099</v>
      </c>
      <c r="BP79" s="5">
        <v>3646535000</v>
      </c>
      <c r="BQ79" s="6">
        <v>3926115000</v>
      </c>
      <c r="BR79" s="6">
        <v>3853484599</v>
      </c>
      <c r="BS79" s="38">
        <f t="shared" si="168"/>
        <v>0.98150069445240395</v>
      </c>
      <c r="BT79" s="6">
        <v>3808497041</v>
      </c>
      <c r="BU79" s="38">
        <f t="shared" si="169"/>
        <v>0.97004215133790017</v>
      </c>
      <c r="BV79" s="5">
        <v>3524917000</v>
      </c>
      <c r="BW79" s="6">
        <v>3956817000</v>
      </c>
      <c r="BX79" s="6">
        <v>3362208194</v>
      </c>
      <c r="BY79" s="38">
        <f t="shared" si="170"/>
        <v>0.84972547226722894</v>
      </c>
      <c r="BZ79" s="6">
        <v>2973288577</v>
      </c>
      <c r="CA79" s="38">
        <f t="shared" si="171"/>
        <v>0.75143444263406678</v>
      </c>
      <c r="CB79" s="5">
        <v>3934666000</v>
      </c>
      <c r="CC79" s="6">
        <v>3934666000</v>
      </c>
      <c r="CD79" s="6">
        <v>3849425002</v>
      </c>
      <c r="CE79" s="38">
        <f t="shared" si="172"/>
        <v>0.9783358999213656</v>
      </c>
      <c r="CF79" s="6">
        <v>3849425001.9999995</v>
      </c>
      <c r="CG79" s="7">
        <f t="shared" si="139"/>
        <v>0.97833589992136549</v>
      </c>
      <c r="CH79" s="5">
        <v>1915869000</v>
      </c>
      <c r="CI79" s="6">
        <v>3567869000</v>
      </c>
      <c r="CJ79" s="6">
        <v>3172546973</v>
      </c>
      <c r="CK79" s="38">
        <f t="shared" si="173"/>
        <v>0.88919939969769068</v>
      </c>
      <c r="CL79" s="6">
        <v>3172546973</v>
      </c>
      <c r="CM79" s="7">
        <f t="shared" si="140"/>
        <v>0.88919939969769068</v>
      </c>
      <c r="CN79" s="5">
        <v>3236948000</v>
      </c>
      <c r="CO79" s="6">
        <v>3796948000</v>
      </c>
      <c r="CP79" s="6">
        <v>3773768666</v>
      </c>
      <c r="CQ79" s="38">
        <f t="shared" si="174"/>
        <v>0.99389527220283236</v>
      </c>
      <c r="CR79" s="6">
        <v>3773768666</v>
      </c>
      <c r="CS79" s="7">
        <f t="shared" si="141"/>
        <v>0.99389527220283236</v>
      </c>
      <c r="CT79" s="5">
        <v>4048568000</v>
      </c>
      <c r="CU79" s="6">
        <v>2032170018</v>
      </c>
      <c r="CV79" s="7">
        <f t="shared" si="107"/>
        <v>0.50194785366084993</v>
      </c>
      <c r="CW79" s="5">
        <v>4048568000</v>
      </c>
      <c r="CX79" s="6">
        <v>2700976483</v>
      </c>
      <c r="CY79" s="7">
        <f t="shared" si="108"/>
        <v>0.66714366240112555</v>
      </c>
      <c r="CZ79" s="5">
        <v>4048568000</v>
      </c>
      <c r="DA79" s="6">
        <v>3047349289</v>
      </c>
      <c r="DB79" s="7">
        <f t="shared" si="109"/>
        <v>0.75269806237662307</v>
      </c>
      <c r="DC79" s="5">
        <v>4048568000</v>
      </c>
      <c r="DD79" s="6">
        <v>4048568000</v>
      </c>
      <c r="DE79" s="6">
        <v>4048067447</v>
      </c>
      <c r="DF79" s="38">
        <f t="shared" si="110"/>
        <v>0.99987636295104843</v>
      </c>
      <c r="DG79" s="6">
        <v>3047349289</v>
      </c>
      <c r="DH79" s="7">
        <f t="shared" si="142"/>
        <v>0.75269806237662307</v>
      </c>
      <c r="DI79" s="41">
        <v>4382218000</v>
      </c>
      <c r="DJ79" s="82">
        <f t="shared" si="143"/>
        <v>0</v>
      </c>
      <c r="DK79" s="81">
        <v>4382218000</v>
      </c>
      <c r="DL79" s="6">
        <v>4382218000</v>
      </c>
      <c r="DM79" s="6">
        <v>4382218000</v>
      </c>
      <c r="DN79" s="6">
        <v>0</v>
      </c>
      <c r="DO79" s="38">
        <v>0</v>
      </c>
      <c r="DP79" s="6">
        <v>0</v>
      </c>
      <c r="DQ79" s="7">
        <f t="shared" si="144"/>
        <v>0</v>
      </c>
      <c r="DR79" s="6">
        <v>4382218000</v>
      </c>
      <c r="DS79" s="6">
        <v>4382218000</v>
      </c>
      <c r="DT79" s="6">
        <v>0</v>
      </c>
      <c r="DU79" s="38">
        <f t="shared" si="145"/>
        <v>0</v>
      </c>
      <c r="DV79" s="6">
        <v>0</v>
      </c>
      <c r="DW79" s="7">
        <f t="shared" si="146"/>
        <v>0</v>
      </c>
      <c r="DX79" s="6">
        <v>4382218000</v>
      </c>
      <c r="DY79" s="6">
        <v>4382218000</v>
      </c>
      <c r="DZ79" s="6">
        <v>0</v>
      </c>
      <c r="EA79" s="38">
        <f t="shared" si="147"/>
        <v>0</v>
      </c>
      <c r="EB79" s="6">
        <v>0</v>
      </c>
      <c r="EC79" s="7">
        <f t="shared" si="111"/>
        <v>0</v>
      </c>
      <c r="ED79" s="6">
        <v>4382218000</v>
      </c>
      <c r="EE79" s="6">
        <v>4382218000</v>
      </c>
      <c r="EF79" s="6">
        <v>732527419</v>
      </c>
      <c r="EG79" s="38">
        <f t="shared" si="112"/>
        <v>0.16715905484391694</v>
      </c>
      <c r="EH79" s="6">
        <v>732527419</v>
      </c>
      <c r="EI79" s="7">
        <f t="shared" si="113"/>
        <v>0.16715905484391694</v>
      </c>
      <c r="EJ79" s="6">
        <v>4382218000</v>
      </c>
      <c r="EK79" s="6">
        <v>4382218000</v>
      </c>
      <c r="EL79" s="6">
        <v>1073010454</v>
      </c>
      <c r="EM79" s="38">
        <f t="shared" si="114"/>
        <v>0.24485556263974087</v>
      </c>
      <c r="EN79" s="6">
        <v>732527419</v>
      </c>
      <c r="EO79" s="7">
        <f t="shared" si="115"/>
        <v>0.16715905484391694</v>
      </c>
      <c r="EP79" s="6">
        <v>4382218000</v>
      </c>
      <c r="EQ79" s="6">
        <v>4382218000</v>
      </c>
      <c r="ER79" s="6">
        <v>1073010454</v>
      </c>
      <c r="ES79" s="38">
        <f t="shared" si="116"/>
        <v>0.24485556263974087</v>
      </c>
      <c r="ET79" s="6">
        <v>1073010454</v>
      </c>
      <c r="EU79" s="7">
        <f t="shared" si="117"/>
        <v>0.24485556263974087</v>
      </c>
      <c r="EV79" s="340">
        <v>4382218000</v>
      </c>
      <c r="EW79" s="340">
        <v>4382218000</v>
      </c>
      <c r="EX79" s="340">
        <v>1073010454</v>
      </c>
      <c r="EY79" s="38">
        <f t="shared" si="118"/>
        <v>0.24485556263974087</v>
      </c>
      <c r="EZ79" s="340">
        <v>1073010454</v>
      </c>
      <c r="FA79" s="7">
        <f t="shared" si="119"/>
        <v>0.24485556263974087</v>
      </c>
      <c r="FB79" s="340">
        <v>4382218000</v>
      </c>
      <c r="FC79" s="340">
        <v>4382218000</v>
      </c>
      <c r="FD79" s="340">
        <v>1719055411</v>
      </c>
      <c r="FE79" s="38">
        <f t="shared" si="120"/>
        <v>0.39227975673505971</v>
      </c>
      <c r="FF79" s="340">
        <v>1719055411</v>
      </c>
      <c r="FG79" s="7">
        <f t="shared" si="121"/>
        <v>0.39227975673505971</v>
      </c>
      <c r="FH79" s="340">
        <v>4382218000</v>
      </c>
      <c r="FI79" s="340">
        <v>4382218000</v>
      </c>
      <c r="FJ79" s="340">
        <v>1719055411</v>
      </c>
      <c r="FK79" s="38">
        <v>0.39227975673505971</v>
      </c>
      <c r="FL79" s="340">
        <v>1719055411</v>
      </c>
      <c r="FM79" s="7">
        <v>0</v>
      </c>
      <c r="FN79" s="41">
        <v>4338235000</v>
      </c>
      <c r="FO79" s="81"/>
      <c r="FP79" s="387">
        <v>4338235000</v>
      </c>
      <c r="FQ79" s="340">
        <v>4382218000</v>
      </c>
      <c r="FR79" s="340">
        <v>4382218000</v>
      </c>
      <c r="FS79" s="340">
        <v>2730644333</v>
      </c>
      <c r="FT79" s="38">
        <v>0.62311923619500442</v>
      </c>
      <c r="FU79" s="340">
        <v>2730644333</v>
      </c>
      <c r="FV79" s="7">
        <v>0.62311923619500442</v>
      </c>
      <c r="FW79" s="340">
        <v>4382218000</v>
      </c>
      <c r="FX79" s="340">
        <v>4382218000</v>
      </c>
      <c r="FY79" s="340">
        <v>3399111370</v>
      </c>
      <c r="FZ79" s="38">
        <v>0.775660035625795</v>
      </c>
      <c r="GA79" s="340">
        <v>3399111370</v>
      </c>
      <c r="GB79" s="7">
        <v>0.775660035625795</v>
      </c>
      <c r="GC79" s="340">
        <v>4382218000</v>
      </c>
      <c r="GD79" s="340">
        <v>4382218000</v>
      </c>
      <c r="GE79" s="340">
        <v>4101214435</v>
      </c>
      <c r="GF79" s="38">
        <v>0.93587640665069605</v>
      </c>
      <c r="GG79" s="340">
        <v>4101214435</v>
      </c>
      <c r="GH79" s="7">
        <v>0.93587640665069605</v>
      </c>
      <c r="GI79" s="340">
        <v>4338235000</v>
      </c>
      <c r="GJ79" s="340">
        <v>4338235000</v>
      </c>
      <c r="GK79" s="340">
        <v>0</v>
      </c>
      <c r="GL79" s="38">
        <v>0</v>
      </c>
      <c r="GM79" s="340">
        <v>0</v>
      </c>
      <c r="GN79" s="7">
        <v>0</v>
      </c>
      <c r="GO79" s="340">
        <v>4338235000</v>
      </c>
      <c r="GP79" s="340">
        <v>4338235000</v>
      </c>
      <c r="GQ79" s="340">
        <v>0</v>
      </c>
      <c r="GR79" s="38">
        <f t="shared" si="148"/>
        <v>0</v>
      </c>
      <c r="GS79" s="340">
        <v>0</v>
      </c>
      <c r="GT79" s="7">
        <v>0</v>
      </c>
      <c r="GU79" s="340">
        <v>4338235000</v>
      </c>
      <c r="GV79" s="340">
        <v>4338235000</v>
      </c>
      <c r="GW79" s="340">
        <v>736521033</v>
      </c>
      <c r="GX79" s="38">
        <v>0.169774351320295</v>
      </c>
      <c r="GY79" s="340">
        <v>736521033</v>
      </c>
      <c r="GZ79" s="7">
        <v>0.169774351320295</v>
      </c>
      <c r="HA79" s="340">
        <v>4338235000</v>
      </c>
      <c r="HB79" s="340">
        <v>4338235000</v>
      </c>
      <c r="HC79" s="340">
        <v>1059457583</v>
      </c>
      <c r="HD79" s="38">
        <v>0.24421396789247241</v>
      </c>
      <c r="HE79" s="340">
        <v>1059457583</v>
      </c>
      <c r="HF79" s="7">
        <v>0</v>
      </c>
      <c r="HG79" s="340">
        <v>4338235000</v>
      </c>
      <c r="HH79" s="340">
        <v>4338235000</v>
      </c>
      <c r="HI79" s="340">
        <v>1607941827</v>
      </c>
      <c r="HJ79" s="38">
        <v>0.3706442428775758</v>
      </c>
      <c r="HK79" s="340">
        <v>1607941827</v>
      </c>
      <c r="HL79" s="7">
        <v>0.3706442428775758</v>
      </c>
      <c r="HM79" s="340">
        <v>4338235000</v>
      </c>
      <c r="HN79" s="340">
        <v>4338235000</v>
      </c>
      <c r="HO79" s="340">
        <v>1923454663</v>
      </c>
      <c r="HP79" s="38">
        <v>0.44337263034390711</v>
      </c>
      <c r="HQ79" s="340">
        <v>1923454663</v>
      </c>
      <c r="HR79" s="7">
        <v>0.44337263034390711</v>
      </c>
      <c r="HS79" s="15">
        <f t="shared" si="149"/>
        <v>0</v>
      </c>
      <c r="HT79" s="15">
        <f t="shared" si="150"/>
        <v>0</v>
      </c>
    </row>
    <row r="80" spans="1:228" ht="14.25" customHeight="1" x14ac:dyDescent="0.35">
      <c r="A80" s="8" t="s">
        <v>48</v>
      </c>
      <c r="B80" s="26"/>
      <c r="C80" s="53"/>
      <c r="D80" s="62"/>
      <c r="E80" s="32"/>
      <c r="F80" s="31"/>
      <c r="G80" s="62"/>
      <c r="H80" s="32"/>
      <c r="I80" s="31"/>
      <c r="J80" s="62"/>
      <c r="K80" s="32"/>
      <c r="L80" s="31"/>
      <c r="M80" s="62"/>
      <c r="N80" s="32"/>
      <c r="O80" s="31"/>
      <c r="P80" s="62"/>
      <c r="Q80" s="32">
        <v>28410067365</v>
      </c>
      <c r="R80" s="31">
        <v>21586231617.490002</v>
      </c>
      <c r="S80" s="67">
        <f t="shared" si="151"/>
        <v>0.75980923734391859</v>
      </c>
      <c r="T80" s="32">
        <v>31351055317</v>
      </c>
      <c r="U80" s="31">
        <v>25123717960.059998</v>
      </c>
      <c r="V80" s="67">
        <f t="shared" si="152"/>
        <v>0.80136753630863422</v>
      </c>
      <c r="W80" s="32">
        <v>41948439205</v>
      </c>
      <c r="X80" s="31">
        <v>37590019351</v>
      </c>
      <c r="Y80" s="67">
        <f t="shared" si="153"/>
        <v>0.89610054780106096</v>
      </c>
      <c r="Z80" s="32">
        <v>45912144128</v>
      </c>
      <c r="AA80" s="31">
        <v>43207951760</v>
      </c>
      <c r="AB80" s="67">
        <f t="shared" si="154"/>
        <v>0.9411007170464335</v>
      </c>
      <c r="AC80" s="32">
        <v>38840088000</v>
      </c>
      <c r="AD80" s="31">
        <v>37168384675</v>
      </c>
      <c r="AE80" s="67">
        <f t="shared" si="155"/>
        <v>0.95695933219821749</v>
      </c>
      <c r="AF80" s="32">
        <v>41972009000</v>
      </c>
      <c r="AG80" s="1">
        <v>41791530146</v>
      </c>
      <c r="AH80" s="1">
        <v>36418547375</v>
      </c>
      <c r="AI80" s="122">
        <f t="shared" si="156"/>
        <v>0.87143369117547698</v>
      </c>
      <c r="AJ80" s="1">
        <v>26444471104</v>
      </c>
      <c r="AK80" s="122">
        <f t="shared" si="157"/>
        <v>0.63277106656816406</v>
      </c>
      <c r="AL80" s="3">
        <v>38483308000</v>
      </c>
      <c r="AM80" s="1">
        <v>37683308000</v>
      </c>
      <c r="AN80" s="1">
        <v>31092345441</v>
      </c>
      <c r="AO80" s="122">
        <f t="shared" si="158"/>
        <v>0.82509596665451979</v>
      </c>
      <c r="AP80" s="1">
        <v>18093256038</v>
      </c>
      <c r="AQ80" s="122">
        <f t="shared" si="159"/>
        <v>0.48013980189849575</v>
      </c>
      <c r="AR80" s="3">
        <v>88361760000</v>
      </c>
      <c r="AS80" s="1">
        <v>88961760000</v>
      </c>
      <c r="AT80" s="1">
        <v>66625968021</v>
      </c>
      <c r="AU80" s="122">
        <f t="shared" si="160"/>
        <v>0.74892816892336667</v>
      </c>
      <c r="AV80" s="1">
        <v>26935342690</v>
      </c>
      <c r="AW80" s="122">
        <f t="shared" si="161"/>
        <v>0.30277439081690832</v>
      </c>
      <c r="AX80" s="3">
        <v>22180702000</v>
      </c>
      <c r="AY80" s="1">
        <v>28975702000</v>
      </c>
      <c r="AZ80" s="1">
        <v>24071683190</v>
      </c>
      <c r="BA80" s="122">
        <f t="shared" si="162"/>
        <v>0.83075409838215486</v>
      </c>
      <c r="BB80" s="1">
        <v>15873314068</v>
      </c>
      <c r="BC80" s="122">
        <f t="shared" si="163"/>
        <v>0.54781465063383106</v>
      </c>
      <c r="BD80" s="3">
        <v>30127029000</v>
      </c>
      <c r="BE80" s="1">
        <v>33991683842</v>
      </c>
      <c r="BF80" s="1">
        <v>29833565892</v>
      </c>
      <c r="BG80" s="122">
        <f t="shared" si="164"/>
        <v>0.87767249279771642</v>
      </c>
      <c r="BH80" s="1">
        <v>22536219652</v>
      </c>
      <c r="BI80" s="122">
        <f t="shared" si="165"/>
        <v>0.66299215292636748</v>
      </c>
      <c r="BJ80" s="3">
        <v>42223056000</v>
      </c>
      <c r="BK80" s="1">
        <v>39951987025</v>
      </c>
      <c r="BL80" s="1">
        <v>36335609317</v>
      </c>
      <c r="BM80" s="122">
        <f t="shared" si="166"/>
        <v>0.90948190622566416</v>
      </c>
      <c r="BN80" s="1">
        <v>28252186674</v>
      </c>
      <c r="BO80" s="122">
        <f t="shared" si="167"/>
        <v>0.70715348040940151</v>
      </c>
      <c r="BP80" s="3">
        <v>42255731000</v>
      </c>
      <c r="BQ80" s="1">
        <v>41906731000</v>
      </c>
      <c r="BR80" s="1">
        <v>39536528761</v>
      </c>
      <c r="BS80" s="122">
        <f t="shared" si="168"/>
        <v>0.94344101335415542</v>
      </c>
      <c r="BT80" s="1">
        <v>30048785100</v>
      </c>
      <c r="BU80" s="122">
        <f t="shared" si="169"/>
        <v>0.71703958726821238</v>
      </c>
      <c r="BV80" s="3">
        <v>41459332000</v>
      </c>
      <c r="BW80" s="1">
        <v>40974332000</v>
      </c>
      <c r="BX80" s="1">
        <v>39605665840</v>
      </c>
      <c r="BY80" s="122">
        <f t="shared" si="170"/>
        <v>0.96659698662079474</v>
      </c>
      <c r="BZ80" s="1">
        <v>33529908164</v>
      </c>
      <c r="CA80" s="122">
        <f t="shared" si="171"/>
        <v>0.81831494321859843</v>
      </c>
      <c r="CB80" s="3">
        <v>41698768000</v>
      </c>
      <c r="CC80" s="1">
        <v>41479768000</v>
      </c>
      <c r="CD80" s="1">
        <v>38284219907</v>
      </c>
      <c r="CE80" s="122">
        <f t="shared" si="172"/>
        <v>0.92296128336590499</v>
      </c>
      <c r="CF80" s="1">
        <v>31884979352</v>
      </c>
      <c r="CG80" s="4">
        <f t="shared" si="139"/>
        <v>0.76868750452027601</v>
      </c>
      <c r="CH80" s="3">
        <v>41791720000</v>
      </c>
      <c r="CI80" s="1">
        <v>40286720000</v>
      </c>
      <c r="CJ80" s="1">
        <v>39085584869</v>
      </c>
      <c r="CK80" s="122">
        <f t="shared" si="173"/>
        <v>0.97018533325621947</v>
      </c>
      <c r="CL80" s="1">
        <v>32691459606</v>
      </c>
      <c r="CM80" s="4">
        <f t="shared" si="140"/>
        <v>0.81146987409250493</v>
      </c>
      <c r="CN80" s="3">
        <v>47516486000</v>
      </c>
      <c r="CO80" s="1">
        <v>49516486000</v>
      </c>
      <c r="CP80" s="1">
        <v>48056607840</v>
      </c>
      <c r="CQ80" s="122">
        <f t="shared" si="174"/>
        <v>0.97051733113694705</v>
      </c>
      <c r="CR80" s="1">
        <v>40730950839</v>
      </c>
      <c r="CS80" s="4">
        <f t="shared" si="141"/>
        <v>0.82257353316630744</v>
      </c>
      <c r="CT80" s="3">
        <v>44776445000</v>
      </c>
      <c r="CU80" s="1">
        <v>35018874225</v>
      </c>
      <c r="CV80" s="4">
        <f t="shared" si="107"/>
        <v>0.78208250398172519</v>
      </c>
      <c r="CW80" s="3">
        <v>44776445000</v>
      </c>
      <c r="CX80" s="1">
        <v>36746605734</v>
      </c>
      <c r="CY80" s="4">
        <f t="shared" si="108"/>
        <v>0.82066822710020859</v>
      </c>
      <c r="CZ80" s="3">
        <v>45765145000</v>
      </c>
      <c r="DA80" s="1">
        <v>39566509763</v>
      </c>
      <c r="DB80" s="4">
        <f t="shared" si="109"/>
        <v>0.86455554249855426</v>
      </c>
      <c r="DC80" s="3">
        <v>44776445000</v>
      </c>
      <c r="DD80" s="1">
        <v>45765145000</v>
      </c>
      <c r="DE80" s="1">
        <v>45502940970</v>
      </c>
      <c r="DF80" s="122">
        <f t="shared" si="110"/>
        <v>0.99427066100194805</v>
      </c>
      <c r="DG80" s="1">
        <v>41054781146</v>
      </c>
      <c r="DH80" s="4">
        <f t="shared" si="142"/>
        <v>0.89707529924793206</v>
      </c>
      <c r="DI80" s="40">
        <v>50348000000</v>
      </c>
      <c r="DJ80" s="82">
        <f t="shared" si="143"/>
        <v>0</v>
      </c>
      <c r="DK80" s="82">
        <v>50348000000</v>
      </c>
      <c r="DL80" s="1">
        <v>50348000000</v>
      </c>
      <c r="DM80" s="1">
        <v>50348000000</v>
      </c>
      <c r="DN80" s="1">
        <v>1723461321</v>
      </c>
      <c r="DO80" s="122">
        <v>3.4230978807499798E-2</v>
      </c>
      <c r="DP80" s="1">
        <v>1245321051</v>
      </c>
      <c r="DQ80" s="4">
        <f t="shared" si="144"/>
        <v>2.4734270497338524E-2</v>
      </c>
      <c r="DR80" s="1">
        <v>50348000000</v>
      </c>
      <c r="DS80" s="1">
        <v>50348000000</v>
      </c>
      <c r="DT80" s="1">
        <v>5115562965</v>
      </c>
      <c r="DU80" s="122">
        <f t="shared" si="145"/>
        <v>0.10160409480019067</v>
      </c>
      <c r="DV80" s="1">
        <v>2836010058</v>
      </c>
      <c r="DW80" s="4">
        <f t="shared" si="146"/>
        <v>5.6328157185985543E-2</v>
      </c>
      <c r="DX80" s="1">
        <v>50348000000</v>
      </c>
      <c r="DY80" s="1">
        <v>50348000000</v>
      </c>
      <c r="DZ80" s="1">
        <v>7732645709</v>
      </c>
      <c r="EA80" s="122">
        <f t="shared" si="147"/>
        <v>0.15358396975053626</v>
      </c>
      <c r="EB80" s="1">
        <v>4772887171</v>
      </c>
      <c r="EC80" s="4">
        <f t="shared" si="111"/>
        <v>9.4797949690156508E-2</v>
      </c>
      <c r="ED80" s="1">
        <v>50348000000</v>
      </c>
      <c r="EE80" s="1">
        <v>50348000000</v>
      </c>
      <c r="EF80" s="1">
        <v>11071526236</v>
      </c>
      <c r="EG80" s="122">
        <f t="shared" si="112"/>
        <v>0.21990002057678557</v>
      </c>
      <c r="EH80" s="1">
        <v>7576781303</v>
      </c>
      <c r="EI80" s="4">
        <f t="shared" si="113"/>
        <v>0.15048822799316755</v>
      </c>
      <c r="EJ80" s="1">
        <v>50348000000</v>
      </c>
      <c r="EK80" s="1">
        <v>50037556905</v>
      </c>
      <c r="EL80" s="1">
        <v>14675265012</v>
      </c>
      <c r="EM80" s="122">
        <f t="shared" si="114"/>
        <v>0.29328500270031321</v>
      </c>
      <c r="EN80" s="1">
        <v>10554817237</v>
      </c>
      <c r="EO80" s="4">
        <f t="shared" si="115"/>
        <v>0.21093790124564035</v>
      </c>
      <c r="EP80" s="1">
        <v>50348000000</v>
      </c>
      <c r="EQ80" s="1">
        <v>50037556905</v>
      </c>
      <c r="ER80" s="1">
        <v>17957858992</v>
      </c>
      <c r="ES80" s="122">
        <f t="shared" si="116"/>
        <v>0.35888760568575168</v>
      </c>
      <c r="ET80" s="1">
        <v>14858886602</v>
      </c>
      <c r="EU80" s="4">
        <f t="shared" si="117"/>
        <v>0.29695467806733039</v>
      </c>
      <c r="EV80" s="339">
        <v>50348000000</v>
      </c>
      <c r="EW80" s="339">
        <v>50037556905</v>
      </c>
      <c r="EX80" s="339">
        <v>19899846393</v>
      </c>
      <c r="EY80" s="122">
        <f t="shared" si="118"/>
        <v>0.3976982015884854</v>
      </c>
      <c r="EZ80" s="339">
        <v>17721175722</v>
      </c>
      <c r="FA80" s="4">
        <f t="shared" si="119"/>
        <v>0.35415749325341689</v>
      </c>
      <c r="FB80" s="339">
        <v>50348000000</v>
      </c>
      <c r="FC80" s="339">
        <v>50037556905</v>
      </c>
      <c r="FD80" s="339">
        <v>25864109815</v>
      </c>
      <c r="FE80" s="122">
        <f t="shared" si="120"/>
        <v>0.51689393756983226</v>
      </c>
      <c r="FF80" s="339">
        <v>20233964442</v>
      </c>
      <c r="FG80" s="4">
        <f t="shared" si="121"/>
        <v>0.40437554695997002</v>
      </c>
      <c r="FH80" s="339">
        <v>50348000000</v>
      </c>
      <c r="FI80" s="339">
        <v>48771568815</v>
      </c>
      <c r="FJ80" s="339">
        <v>29273641761</v>
      </c>
      <c r="FK80" s="122">
        <v>0.60021939979090255</v>
      </c>
      <c r="FL80" s="339">
        <v>22874217526</v>
      </c>
      <c r="FM80" s="4">
        <v>0.46900721222986153</v>
      </c>
      <c r="FN80" s="40">
        <v>62198183000</v>
      </c>
      <c r="FO80" s="82"/>
      <c r="FP80" s="386">
        <v>62198183000</v>
      </c>
      <c r="FQ80" s="339">
        <v>50348000000</v>
      </c>
      <c r="FR80" s="339">
        <v>48771568815</v>
      </c>
      <c r="FS80" s="339">
        <v>32123427843</v>
      </c>
      <c r="FT80" s="122">
        <v>0.65865069800912857</v>
      </c>
      <c r="FU80" s="339">
        <v>26279167999</v>
      </c>
      <c r="FV80" s="4">
        <v>0.53882146171434364</v>
      </c>
      <c r="FW80" s="339">
        <v>50348000000</v>
      </c>
      <c r="FX80" s="339">
        <v>48771568815</v>
      </c>
      <c r="FY80" s="339">
        <v>37573227052</v>
      </c>
      <c r="FZ80" s="122">
        <v>0.77039201249651257</v>
      </c>
      <c r="GA80" s="339">
        <v>29194465567</v>
      </c>
      <c r="GB80" s="4">
        <v>0.59859599099098615</v>
      </c>
      <c r="GC80" s="339">
        <v>50348000000</v>
      </c>
      <c r="GD80" s="339">
        <v>48771568815</v>
      </c>
      <c r="GE80" s="339">
        <v>45925342083</v>
      </c>
      <c r="GF80" s="122">
        <v>0.94164168180038887</v>
      </c>
      <c r="GG80" s="339">
        <v>39469233155</v>
      </c>
      <c r="GH80" s="4">
        <v>0.8092672455281158</v>
      </c>
      <c r="GI80" s="339">
        <v>62198183000</v>
      </c>
      <c r="GJ80" s="339">
        <v>62198183000</v>
      </c>
      <c r="GK80" s="339">
        <v>1584463260</v>
      </c>
      <c r="GL80" s="122">
        <v>2.5474430016709654E-2</v>
      </c>
      <c r="GM80" s="339">
        <v>1367774865</v>
      </c>
      <c r="GN80" s="4">
        <v>2.1990591992052243E-2</v>
      </c>
      <c r="GO80" s="339">
        <v>62198183000</v>
      </c>
      <c r="GP80" s="339">
        <v>62198183000</v>
      </c>
      <c r="GQ80" s="339">
        <v>6065924551</v>
      </c>
      <c r="GR80" s="122">
        <f t="shared" si="148"/>
        <v>9.7525751692778551E-2</v>
      </c>
      <c r="GS80" s="339">
        <v>3053419559</v>
      </c>
      <c r="GT80" s="4">
        <v>2.1990591992052243E-2</v>
      </c>
      <c r="GU80" s="339">
        <v>62198183000</v>
      </c>
      <c r="GV80" s="339">
        <v>62198183000</v>
      </c>
      <c r="GW80" s="339">
        <v>9642569008</v>
      </c>
      <c r="GX80" s="122">
        <v>0.15502975397207344</v>
      </c>
      <c r="GY80" s="339">
        <v>4970918284</v>
      </c>
      <c r="GZ80" s="4">
        <v>7.9920635044917629E-2</v>
      </c>
      <c r="HA80" s="339">
        <v>62198183000</v>
      </c>
      <c r="HB80" s="339">
        <v>62198183000</v>
      </c>
      <c r="HC80" s="339">
        <v>14173832925</v>
      </c>
      <c r="HD80" s="122">
        <v>0.22788178434408607</v>
      </c>
      <c r="HE80" s="339">
        <v>7597035579</v>
      </c>
      <c r="HF80" s="4">
        <v>0.12214240372584517</v>
      </c>
      <c r="HG80" s="339">
        <v>62198183000</v>
      </c>
      <c r="HH80" s="339">
        <v>62198183000</v>
      </c>
      <c r="HI80" s="339">
        <v>24881143004</v>
      </c>
      <c r="HJ80" s="122">
        <v>0.40003006203573505</v>
      </c>
      <c r="HK80" s="339">
        <v>10556426684</v>
      </c>
      <c r="HL80" s="4">
        <v>0.16972242877255755</v>
      </c>
      <c r="HM80" s="339">
        <v>62198183000</v>
      </c>
      <c r="HN80" s="339">
        <v>62198183000</v>
      </c>
      <c r="HO80" s="339">
        <v>31316834948</v>
      </c>
      <c r="HP80" s="122">
        <v>0.50350080078705839</v>
      </c>
      <c r="HQ80" s="339">
        <v>19883453253</v>
      </c>
      <c r="HR80" s="4">
        <v>0.31967900497993645</v>
      </c>
      <c r="HS80" s="15">
        <f t="shared" si="149"/>
        <v>0</v>
      </c>
      <c r="HT80" s="15">
        <f t="shared" si="150"/>
        <v>0</v>
      </c>
    </row>
    <row r="81" spans="1:228" ht="14.25" customHeight="1" x14ac:dyDescent="0.35">
      <c r="A81" s="9" t="s">
        <v>76</v>
      </c>
      <c r="B81" s="26"/>
      <c r="C81"/>
      <c r="D81" s="27"/>
      <c r="E81" s="26"/>
      <c r="F81" s="53"/>
      <c r="G81" s="27"/>
      <c r="H81" s="26"/>
      <c r="I81" s="53"/>
      <c r="J81" s="27"/>
      <c r="K81"/>
      <c r="L81"/>
      <c r="M81" s="27"/>
      <c r="N81" s="26"/>
      <c r="O81" s="53"/>
      <c r="P81" s="27"/>
      <c r="Q81" s="26">
        <v>652662468</v>
      </c>
      <c r="R81" s="53">
        <v>644581469.76999998</v>
      </c>
      <c r="S81" s="68">
        <f t="shared" si="151"/>
        <v>0.9876184113133345</v>
      </c>
      <c r="T81" s="26">
        <v>929001000</v>
      </c>
      <c r="U81" s="53">
        <v>738944837.77999997</v>
      </c>
      <c r="V81" s="68">
        <f t="shared" si="152"/>
        <v>0.79541877541574224</v>
      </c>
      <c r="W81" s="26">
        <v>1159839205</v>
      </c>
      <c r="X81" s="53">
        <v>927152264</v>
      </c>
      <c r="Y81" s="68">
        <f t="shared" si="153"/>
        <v>0.79938000026477807</v>
      </c>
      <c r="Z81" s="26">
        <v>2976830128</v>
      </c>
      <c r="AA81" s="53">
        <v>1640430510</v>
      </c>
      <c r="AB81" s="68">
        <f t="shared" si="154"/>
        <v>0.55106621455156135</v>
      </c>
      <c r="AC81" s="26">
        <v>4063768000</v>
      </c>
      <c r="AD81" s="53">
        <v>3740371614</v>
      </c>
      <c r="AE81" s="68">
        <f t="shared" si="155"/>
        <v>0.92041957464107205</v>
      </c>
      <c r="AF81" s="26">
        <v>4178446000</v>
      </c>
      <c r="AG81" s="6">
        <v>4143708293</v>
      </c>
      <c r="AH81" s="6">
        <v>3565872125</v>
      </c>
      <c r="AI81" s="38">
        <f t="shared" si="156"/>
        <v>0.86055095408715343</v>
      </c>
      <c r="AJ81" s="6">
        <v>3308031978</v>
      </c>
      <c r="AK81" s="38">
        <f t="shared" si="157"/>
        <v>0.79832646124928375</v>
      </c>
      <c r="AL81" s="5">
        <v>4029231000</v>
      </c>
      <c r="AM81" s="6">
        <v>4029231000</v>
      </c>
      <c r="AN81" s="6">
        <v>3963880682</v>
      </c>
      <c r="AO81" s="38">
        <f t="shared" si="158"/>
        <v>0.98378094529700577</v>
      </c>
      <c r="AP81" s="6">
        <v>3731117482</v>
      </c>
      <c r="AQ81" s="38">
        <f t="shared" si="159"/>
        <v>0.92601230408482416</v>
      </c>
      <c r="AR81" s="5">
        <v>4640254000</v>
      </c>
      <c r="AS81" s="6">
        <v>4640254000</v>
      </c>
      <c r="AT81" s="6">
        <v>4491316577</v>
      </c>
      <c r="AU81" s="38">
        <f t="shared" si="160"/>
        <v>0.96790317448139696</v>
      </c>
      <c r="AV81" s="6">
        <v>4146100155</v>
      </c>
      <c r="AW81" s="38">
        <f t="shared" si="161"/>
        <v>0.89350715607378384</v>
      </c>
      <c r="AX81" s="5">
        <v>10413986000</v>
      </c>
      <c r="AY81" s="6">
        <v>10413986000</v>
      </c>
      <c r="AZ81" s="6">
        <v>8732227145</v>
      </c>
      <c r="BA81" s="38">
        <f t="shared" si="162"/>
        <v>0.83850959133227176</v>
      </c>
      <c r="BB81" s="6">
        <v>8340401379</v>
      </c>
      <c r="BC81" s="38">
        <f t="shared" si="163"/>
        <v>0.8008846352395711</v>
      </c>
      <c r="BD81" s="5">
        <v>15167996000</v>
      </c>
      <c r="BE81" s="6">
        <v>15167996000</v>
      </c>
      <c r="BF81" s="6">
        <v>14528471914</v>
      </c>
      <c r="BG81" s="38">
        <f t="shared" si="164"/>
        <v>0.95783727224084181</v>
      </c>
      <c r="BH81" s="6">
        <v>13996304806</v>
      </c>
      <c r="BI81" s="38">
        <f t="shared" si="165"/>
        <v>0.92275240618470622</v>
      </c>
      <c r="BJ81" s="5">
        <v>16921033000</v>
      </c>
      <c r="BK81" s="6">
        <v>16921033000</v>
      </c>
      <c r="BL81" s="6">
        <v>15570824880</v>
      </c>
      <c r="BM81" s="38">
        <f t="shared" si="166"/>
        <v>0.92020533734553911</v>
      </c>
      <c r="BN81" s="6">
        <v>14851923948</v>
      </c>
      <c r="BO81" s="38">
        <f t="shared" si="167"/>
        <v>0.87771969642751713</v>
      </c>
      <c r="BP81" s="5">
        <v>17089787000</v>
      </c>
      <c r="BQ81" s="6">
        <v>17066787000</v>
      </c>
      <c r="BR81" s="6">
        <v>16666050784</v>
      </c>
      <c r="BS81" s="38">
        <f t="shared" si="168"/>
        <v>0.97651952789942242</v>
      </c>
      <c r="BT81" s="6">
        <v>16258246116</v>
      </c>
      <c r="BU81" s="38">
        <f t="shared" si="169"/>
        <v>0.95262489160965091</v>
      </c>
      <c r="BV81" s="5">
        <v>18024409000</v>
      </c>
      <c r="BW81" s="6">
        <v>18024409000</v>
      </c>
      <c r="BX81" s="6">
        <v>17983885653</v>
      </c>
      <c r="BY81" s="38">
        <f t="shared" si="170"/>
        <v>0.99775175169404995</v>
      </c>
      <c r="BZ81" s="6">
        <v>17411144115</v>
      </c>
      <c r="CA81" s="38">
        <f t="shared" si="171"/>
        <v>0.96597586722538309</v>
      </c>
      <c r="CB81" s="5">
        <v>19326455000</v>
      </c>
      <c r="CC81" s="6">
        <v>19107455000</v>
      </c>
      <c r="CD81" s="6">
        <v>17215338632</v>
      </c>
      <c r="CE81" s="38">
        <f t="shared" si="172"/>
        <v>0.90097496668185273</v>
      </c>
      <c r="CF81" s="6">
        <v>16776669366</v>
      </c>
      <c r="CG81" s="7">
        <f t="shared" si="139"/>
        <v>0.87801695024271942</v>
      </c>
      <c r="CH81" s="5">
        <v>19504783000</v>
      </c>
      <c r="CI81" s="6">
        <v>19504783000</v>
      </c>
      <c r="CJ81" s="6">
        <v>18523714087</v>
      </c>
      <c r="CK81" s="38">
        <f t="shared" si="173"/>
        <v>0.94970111110695254</v>
      </c>
      <c r="CL81" s="6">
        <v>18022311975</v>
      </c>
      <c r="CM81" s="7">
        <f t="shared" si="140"/>
        <v>0.92399448765977044</v>
      </c>
      <c r="CN81" s="5">
        <v>20174512000</v>
      </c>
      <c r="CO81" s="6">
        <v>20174512000</v>
      </c>
      <c r="CP81" s="6">
        <v>19547621975</v>
      </c>
      <c r="CQ81" s="38">
        <f t="shared" si="174"/>
        <v>0.96892663252523781</v>
      </c>
      <c r="CR81" s="6">
        <v>19172060988</v>
      </c>
      <c r="CS81" s="7">
        <f t="shared" si="141"/>
        <v>0.95031101560226094</v>
      </c>
      <c r="CT81" s="5">
        <v>23420999000</v>
      </c>
      <c r="CU81" s="6">
        <v>16004571286</v>
      </c>
      <c r="CV81" s="7">
        <f t="shared" si="107"/>
        <v>0.68334281069735758</v>
      </c>
      <c r="CW81" s="5">
        <v>23420999000</v>
      </c>
      <c r="CX81" s="6">
        <v>17605402840</v>
      </c>
      <c r="CY81" s="7">
        <f t="shared" si="108"/>
        <v>0.75169307850617306</v>
      </c>
      <c r="CZ81" s="5">
        <v>24409699000</v>
      </c>
      <c r="DA81" s="6">
        <v>19237534560</v>
      </c>
      <c r="DB81" s="7">
        <f t="shared" si="109"/>
        <v>0.78811027370718501</v>
      </c>
      <c r="DC81" s="5">
        <v>23420999000</v>
      </c>
      <c r="DD81" s="6">
        <v>24409699000</v>
      </c>
      <c r="DE81" s="6">
        <v>24228267329</v>
      </c>
      <c r="DF81" s="38">
        <f t="shared" si="110"/>
        <v>0.99256723030464244</v>
      </c>
      <c r="DG81" s="6">
        <v>23766562264</v>
      </c>
      <c r="DH81" s="7">
        <f t="shared" si="142"/>
        <v>0.97365241021611937</v>
      </c>
      <c r="DI81" s="41">
        <v>28139000000</v>
      </c>
      <c r="DJ81" s="82">
        <f t="shared" si="143"/>
        <v>0</v>
      </c>
      <c r="DK81" s="81">
        <v>28139000000</v>
      </c>
      <c r="DL81" s="6">
        <v>28139000000</v>
      </c>
      <c r="DM81" s="6">
        <v>28139000000</v>
      </c>
      <c r="DN81" s="6">
        <v>1221668567</v>
      </c>
      <c r="DO81" s="38">
        <v>4.34154933366502E-2</v>
      </c>
      <c r="DP81" s="6">
        <v>1221668567</v>
      </c>
      <c r="DQ81" s="7">
        <f t="shared" si="144"/>
        <v>4.34154933366502E-2</v>
      </c>
      <c r="DR81" s="6">
        <v>28139000000</v>
      </c>
      <c r="DS81" s="6">
        <v>28139000000</v>
      </c>
      <c r="DT81" s="6">
        <v>2943150584</v>
      </c>
      <c r="DU81" s="38">
        <f t="shared" si="145"/>
        <v>0.10459328988236967</v>
      </c>
      <c r="DV81" s="6">
        <v>2732087304</v>
      </c>
      <c r="DW81" s="7">
        <f t="shared" si="146"/>
        <v>9.7092551405522587E-2</v>
      </c>
      <c r="DX81" s="6">
        <v>28139000000</v>
      </c>
      <c r="DY81" s="6">
        <v>28139000000</v>
      </c>
      <c r="DZ81" s="6">
        <v>4487529093</v>
      </c>
      <c r="EA81" s="38">
        <f t="shared" si="147"/>
        <v>0.15947720576424179</v>
      </c>
      <c r="EB81" s="6">
        <v>4296585658</v>
      </c>
      <c r="EC81" s="7">
        <f t="shared" si="111"/>
        <v>0.15269148363481289</v>
      </c>
      <c r="ED81" s="6">
        <v>28139000000</v>
      </c>
      <c r="EE81" s="6">
        <v>28139000000</v>
      </c>
      <c r="EF81" s="6">
        <v>6826485371</v>
      </c>
      <c r="EG81" s="38">
        <f t="shared" si="112"/>
        <v>0.24259871960624044</v>
      </c>
      <c r="EH81" s="6">
        <v>6307740249</v>
      </c>
      <c r="EI81" s="7">
        <f t="shared" si="113"/>
        <v>0.22416362518213157</v>
      </c>
      <c r="EJ81" s="6">
        <v>28139000000</v>
      </c>
      <c r="EK81" s="6">
        <v>27828556905</v>
      </c>
      <c r="EL81" s="6">
        <v>9056609379</v>
      </c>
      <c r="EM81" s="38">
        <f t="shared" si="114"/>
        <v>0.32544301200802778</v>
      </c>
      <c r="EN81" s="6">
        <v>8386446548</v>
      </c>
      <c r="EO81" s="7">
        <f t="shared" si="115"/>
        <v>0.30136117286387903</v>
      </c>
      <c r="EP81" s="6">
        <v>28139000000</v>
      </c>
      <c r="EQ81" s="6">
        <v>27828556905</v>
      </c>
      <c r="ER81" s="6">
        <v>12339203359</v>
      </c>
      <c r="ES81" s="38">
        <f t="shared" si="116"/>
        <v>0.44340076278921225</v>
      </c>
      <c r="ET81" s="6">
        <v>11754311970</v>
      </c>
      <c r="EU81" s="7">
        <f t="shared" si="117"/>
        <v>0.42238309410460606</v>
      </c>
      <c r="EV81" s="340">
        <v>28139000000</v>
      </c>
      <c r="EW81" s="340">
        <v>27828556905</v>
      </c>
      <c r="EX81" s="340">
        <v>14219150593</v>
      </c>
      <c r="EY81" s="38">
        <f t="shared" si="118"/>
        <v>0.51095537010922842</v>
      </c>
      <c r="EZ81" s="340">
        <v>13584715350</v>
      </c>
      <c r="FA81" s="7">
        <f t="shared" si="119"/>
        <v>0.48815737719979341</v>
      </c>
      <c r="FB81" s="340">
        <v>28139000000</v>
      </c>
      <c r="FC81" s="340">
        <v>27828556905</v>
      </c>
      <c r="FD81" s="340">
        <v>15975647452</v>
      </c>
      <c r="FE81" s="38">
        <f t="shared" si="120"/>
        <v>0.57407387334302018</v>
      </c>
      <c r="FF81" s="340">
        <v>15474203365</v>
      </c>
      <c r="FG81" s="7">
        <f t="shared" si="121"/>
        <v>0.55605482590510202</v>
      </c>
      <c r="FH81" s="340">
        <v>28139000000</v>
      </c>
      <c r="FI81" s="340">
        <v>27828556905</v>
      </c>
      <c r="FJ81" s="340">
        <v>17886089387</v>
      </c>
      <c r="FK81" s="38">
        <v>0.64272428671234394</v>
      </c>
      <c r="FL81" s="340">
        <v>17308546448</v>
      </c>
      <c r="FM81" s="7">
        <v>0.62197067951051921</v>
      </c>
      <c r="FN81" s="41">
        <v>29279665000</v>
      </c>
      <c r="FO81" s="81"/>
      <c r="FP81" s="387">
        <v>29279665000</v>
      </c>
      <c r="FQ81" s="340">
        <v>28139000000</v>
      </c>
      <c r="FR81" s="340">
        <v>27828556905</v>
      </c>
      <c r="FS81" s="340">
        <v>19707811351</v>
      </c>
      <c r="FT81" s="38">
        <v>0.70818660911083986</v>
      </c>
      <c r="FU81" s="340">
        <v>19225663371</v>
      </c>
      <c r="FV81" s="7">
        <v>0.69086095397011749</v>
      </c>
      <c r="FW81" s="340">
        <v>28139000000</v>
      </c>
      <c r="FX81" s="340">
        <v>27828556905</v>
      </c>
      <c r="FY81" s="340">
        <v>22043083018</v>
      </c>
      <c r="FZ81" s="38">
        <v>0.79210298590939454</v>
      </c>
      <c r="GA81" s="340">
        <v>20945404467</v>
      </c>
      <c r="GB81" s="7">
        <v>0.75265866420966687</v>
      </c>
      <c r="GC81" s="340">
        <v>28139000000</v>
      </c>
      <c r="GD81" s="340">
        <v>27828556905</v>
      </c>
      <c r="GE81" s="340">
        <v>27403022553</v>
      </c>
      <c r="GF81" s="38">
        <v>0.98470871653702086</v>
      </c>
      <c r="GG81" s="340">
        <v>26846434091</v>
      </c>
      <c r="GH81" s="7">
        <v>0.9647080940146221</v>
      </c>
      <c r="GI81" s="340">
        <v>29279665000</v>
      </c>
      <c r="GJ81" s="340">
        <v>29279665000</v>
      </c>
      <c r="GK81" s="340">
        <v>1455625094</v>
      </c>
      <c r="GL81" s="38">
        <v>4.9714540586444554E-2</v>
      </c>
      <c r="GM81" s="340">
        <v>1334495204</v>
      </c>
      <c r="GN81" s="7">
        <v>4.5577543458915938E-2</v>
      </c>
      <c r="GO81" s="340">
        <v>29279665000</v>
      </c>
      <c r="GP81" s="340">
        <v>29279665000</v>
      </c>
      <c r="GQ81" s="340">
        <v>3326486558</v>
      </c>
      <c r="GR81" s="38">
        <f t="shared" si="148"/>
        <v>0.11361081344339151</v>
      </c>
      <c r="GS81" s="340">
        <v>2988154529</v>
      </c>
      <c r="GT81" s="7">
        <v>4.5577543458915938E-2</v>
      </c>
      <c r="GU81" s="340">
        <v>29279665000</v>
      </c>
      <c r="GV81" s="340">
        <v>29279665000</v>
      </c>
      <c r="GW81" s="340">
        <v>5316116972</v>
      </c>
      <c r="GX81" s="38">
        <v>0.18156344930859011</v>
      </c>
      <c r="GY81" s="340">
        <v>4708771400</v>
      </c>
      <c r="GZ81" s="7">
        <v>0.16082053534423976</v>
      </c>
      <c r="HA81" s="340">
        <v>29279665000</v>
      </c>
      <c r="HB81" s="340">
        <v>29279665000</v>
      </c>
      <c r="HC81" s="340">
        <v>7418727203</v>
      </c>
      <c r="HD81" s="38">
        <v>0.253374729628908</v>
      </c>
      <c r="HE81" s="340">
        <v>6786028131</v>
      </c>
      <c r="HF81" s="7">
        <v>0.23176590753343659</v>
      </c>
      <c r="HG81" s="340">
        <v>29279665000</v>
      </c>
      <c r="HH81" s="340">
        <v>29279665000</v>
      </c>
      <c r="HI81" s="340">
        <v>9536677369</v>
      </c>
      <c r="HJ81" s="38">
        <v>0.32570992082730454</v>
      </c>
      <c r="HK81" s="340">
        <v>8949116767</v>
      </c>
      <c r="HL81" s="7">
        <v>0.30564273078260973</v>
      </c>
      <c r="HM81" s="340">
        <v>29279665000</v>
      </c>
      <c r="HN81" s="340">
        <v>29279665000</v>
      </c>
      <c r="HO81" s="340">
        <v>13022657003</v>
      </c>
      <c r="HP81" s="38">
        <v>0.44476796449003086</v>
      </c>
      <c r="HQ81" s="340">
        <v>12544015900</v>
      </c>
      <c r="HR81" s="7">
        <v>0.42842074525101292</v>
      </c>
      <c r="HS81" s="15">
        <f t="shared" si="149"/>
        <v>0</v>
      </c>
      <c r="HT81" s="15">
        <f t="shared" si="150"/>
        <v>0</v>
      </c>
    </row>
    <row r="82" spans="1:228" ht="14.25" customHeight="1" x14ac:dyDescent="0.35">
      <c r="A82" s="9" t="s">
        <v>78</v>
      </c>
      <c r="B82" s="26"/>
      <c r="C82" s="53"/>
      <c r="D82" s="27"/>
      <c r="E82" s="26"/>
      <c r="F82" s="53"/>
      <c r="G82" s="27"/>
      <c r="H82" s="26"/>
      <c r="I82" s="53"/>
      <c r="J82" s="27"/>
      <c r="K82" s="26"/>
      <c r="L82" s="53"/>
      <c r="M82" s="27"/>
      <c r="N82" s="26"/>
      <c r="O82" s="53"/>
      <c r="P82" s="27"/>
      <c r="Q82" s="26">
        <v>27757404897</v>
      </c>
      <c r="R82" s="53">
        <v>20941650147.720001</v>
      </c>
      <c r="S82" s="68">
        <f t="shared" si="151"/>
        <v>0.75445273884315311</v>
      </c>
      <c r="T82" s="26">
        <v>30422054317</v>
      </c>
      <c r="U82" s="53">
        <v>24384773122.279999</v>
      </c>
      <c r="V82" s="68">
        <f t="shared" si="152"/>
        <v>0.80154919415332393</v>
      </c>
      <c r="W82" s="26">
        <v>40788600000</v>
      </c>
      <c r="X82" s="53">
        <v>36662867087</v>
      </c>
      <c r="Y82" s="68">
        <f t="shared" si="153"/>
        <v>0.89885083300235846</v>
      </c>
      <c r="Z82" s="26">
        <v>42935314000</v>
      </c>
      <c r="AA82" s="53">
        <v>41567521250</v>
      </c>
      <c r="AB82" s="68">
        <f t="shared" si="154"/>
        <v>0.96814294289311587</v>
      </c>
      <c r="AC82" s="26">
        <v>34776320000</v>
      </c>
      <c r="AD82" s="53">
        <v>33428013061</v>
      </c>
      <c r="AE82" s="68">
        <f t="shared" si="155"/>
        <v>0.96122916573691519</v>
      </c>
      <c r="AF82" s="26">
        <v>37793563000</v>
      </c>
      <c r="AG82" s="6">
        <v>37647821853</v>
      </c>
      <c r="AH82" s="6">
        <v>32852675250</v>
      </c>
      <c r="AI82" s="38">
        <f t="shared" si="156"/>
        <v>0.87263149985879207</v>
      </c>
      <c r="AJ82" s="6">
        <v>23136439126</v>
      </c>
      <c r="AK82" s="38">
        <f t="shared" si="157"/>
        <v>0.6145492086192591</v>
      </c>
      <c r="AL82" s="5">
        <v>34454077000</v>
      </c>
      <c r="AM82" s="6">
        <v>33654077000</v>
      </c>
      <c r="AN82" s="6">
        <v>27128464759</v>
      </c>
      <c r="AO82" s="38">
        <f t="shared" si="158"/>
        <v>0.8060974234711592</v>
      </c>
      <c r="AP82" s="6">
        <v>14362138556</v>
      </c>
      <c r="AQ82" s="38">
        <f t="shared" si="159"/>
        <v>0.42675776120676256</v>
      </c>
      <c r="AR82" s="5">
        <v>83721506000</v>
      </c>
      <c r="AS82" s="6">
        <v>84321506000</v>
      </c>
      <c r="AT82" s="6">
        <v>62134651444</v>
      </c>
      <c r="AU82" s="38">
        <f t="shared" si="160"/>
        <v>0.73687786653146348</v>
      </c>
      <c r="AV82" s="6">
        <v>22789242535</v>
      </c>
      <c r="AW82" s="38">
        <f t="shared" si="161"/>
        <v>0.27026607583360762</v>
      </c>
      <c r="AX82" s="5">
        <v>11766716000</v>
      </c>
      <c r="AY82" s="6">
        <v>18561716000</v>
      </c>
      <c r="AZ82" s="6">
        <v>15339456045</v>
      </c>
      <c r="BA82" s="38">
        <f t="shared" si="162"/>
        <v>0.82640290612139522</v>
      </c>
      <c r="BB82" s="6">
        <v>7532912689</v>
      </c>
      <c r="BC82" s="38">
        <f t="shared" si="163"/>
        <v>0.4058306187315871</v>
      </c>
      <c r="BD82" s="5">
        <v>14959033000</v>
      </c>
      <c r="BE82" s="6">
        <v>18823687842</v>
      </c>
      <c r="BF82" s="6">
        <v>15305093978</v>
      </c>
      <c r="BG82" s="38">
        <f t="shared" si="164"/>
        <v>0.81307627423839857</v>
      </c>
      <c r="BH82" s="6">
        <v>8539914846</v>
      </c>
      <c r="BI82" s="38">
        <f t="shared" si="165"/>
        <v>0.45367915775491535</v>
      </c>
      <c r="BJ82" s="5">
        <v>25302023000</v>
      </c>
      <c r="BK82" s="6">
        <v>23030954025</v>
      </c>
      <c r="BL82" s="6">
        <v>20764784437</v>
      </c>
      <c r="BM82" s="38">
        <f t="shared" si="166"/>
        <v>0.90160331241423686</v>
      </c>
      <c r="BN82" s="6">
        <v>13400262726</v>
      </c>
      <c r="BO82" s="38">
        <f t="shared" si="167"/>
        <v>0.58183706638700561</v>
      </c>
      <c r="BP82" s="5">
        <v>25165944000</v>
      </c>
      <c r="BQ82" s="6">
        <v>24839944000</v>
      </c>
      <c r="BR82" s="6">
        <v>22870477977</v>
      </c>
      <c r="BS82" s="38">
        <f t="shared" si="168"/>
        <v>0.9207137494754416</v>
      </c>
      <c r="BT82" s="6">
        <v>13790538984</v>
      </c>
      <c r="BU82" s="38">
        <f t="shared" si="169"/>
        <v>0.55517592889903455</v>
      </c>
      <c r="BV82" s="5">
        <v>23434923000</v>
      </c>
      <c r="BW82" s="6">
        <v>22949923000</v>
      </c>
      <c r="BX82" s="6">
        <v>21621780187</v>
      </c>
      <c r="BY82" s="38">
        <f t="shared" si="170"/>
        <v>0.94212865929876977</v>
      </c>
      <c r="BZ82" s="6">
        <v>16118764049</v>
      </c>
      <c r="CA82" s="38">
        <f t="shared" si="171"/>
        <v>0.70234501653883541</v>
      </c>
      <c r="CB82" s="5">
        <v>22372313000</v>
      </c>
      <c r="CC82" s="6">
        <v>22372313000</v>
      </c>
      <c r="CD82" s="6">
        <v>21068881275</v>
      </c>
      <c r="CE82" s="38">
        <f t="shared" si="172"/>
        <v>0.94173907163734027</v>
      </c>
      <c r="CF82" s="6">
        <v>15108309986</v>
      </c>
      <c r="CG82" s="7">
        <f t="shared" si="139"/>
        <v>0.67531282912052948</v>
      </c>
      <c r="CH82" s="5">
        <v>22286937000</v>
      </c>
      <c r="CI82" s="6">
        <v>20781937000</v>
      </c>
      <c r="CJ82" s="6">
        <v>20561870782</v>
      </c>
      <c r="CK82" s="38">
        <f t="shared" si="173"/>
        <v>0.98941069747252142</v>
      </c>
      <c r="CL82" s="6">
        <v>14669147631</v>
      </c>
      <c r="CM82" s="7">
        <f t="shared" si="140"/>
        <v>0.70586046098590327</v>
      </c>
      <c r="CN82" s="5">
        <v>27341974000</v>
      </c>
      <c r="CO82" s="6">
        <v>29341974000</v>
      </c>
      <c r="CP82" s="6">
        <v>28508985865</v>
      </c>
      <c r="CQ82" s="38">
        <f t="shared" si="174"/>
        <v>0.97161103970032825</v>
      </c>
      <c r="CR82" s="6">
        <v>21558889851</v>
      </c>
      <c r="CS82" s="7">
        <f t="shared" si="141"/>
        <v>0.7347457213001416</v>
      </c>
      <c r="CT82" s="5">
        <v>21355446000</v>
      </c>
      <c r="CU82" s="6">
        <v>19014302939</v>
      </c>
      <c r="CV82" s="7">
        <f t="shared" si="107"/>
        <v>0.89037255129206849</v>
      </c>
      <c r="CW82" s="5">
        <v>21355446000</v>
      </c>
      <c r="CX82" s="6">
        <v>19141202894</v>
      </c>
      <c r="CY82" s="7">
        <f t="shared" si="108"/>
        <v>0.89631482732788625</v>
      </c>
      <c r="CZ82" s="5">
        <v>21355446000</v>
      </c>
      <c r="DA82" s="6">
        <v>20328975203</v>
      </c>
      <c r="DB82" s="7">
        <f t="shared" si="109"/>
        <v>0.95193400329826872</v>
      </c>
      <c r="DC82" s="5">
        <v>21355446000</v>
      </c>
      <c r="DD82" s="6">
        <v>21355446000</v>
      </c>
      <c r="DE82" s="6">
        <v>21274673641</v>
      </c>
      <c r="DF82" s="38">
        <f t="shared" si="110"/>
        <v>0.99621771612730536</v>
      </c>
      <c r="DG82" s="6">
        <v>17288218882</v>
      </c>
      <c r="DH82" s="7">
        <f t="shared" si="142"/>
        <v>0.80954614022109395</v>
      </c>
      <c r="DI82" s="41">
        <v>22209000000</v>
      </c>
      <c r="DJ82" s="82">
        <f t="shared" si="143"/>
        <v>0</v>
      </c>
      <c r="DK82" s="81">
        <v>22209000000</v>
      </c>
      <c r="DL82" s="6">
        <v>22209000000</v>
      </c>
      <c r="DM82" s="6">
        <v>22209000000</v>
      </c>
      <c r="DN82" s="6">
        <v>501792754</v>
      </c>
      <c r="DO82" s="38">
        <v>2.2594117429870775E-2</v>
      </c>
      <c r="DP82" s="6">
        <v>23652484</v>
      </c>
      <c r="DQ82" s="7">
        <f t="shared" si="144"/>
        <v>1.0649954522941149E-3</v>
      </c>
      <c r="DR82" s="6">
        <v>22209000000</v>
      </c>
      <c r="DS82" s="6">
        <v>22209000000</v>
      </c>
      <c r="DT82" s="6">
        <v>2172412381</v>
      </c>
      <c r="DU82" s="38">
        <f t="shared" si="145"/>
        <v>9.7816758116079067E-2</v>
      </c>
      <c r="DV82" s="6">
        <v>103922754</v>
      </c>
      <c r="DW82" s="7">
        <f t="shared" si="146"/>
        <v>4.6793081183304063E-3</v>
      </c>
      <c r="DX82" s="6">
        <v>22209000000</v>
      </c>
      <c r="DY82" s="6">
        <v>22209000000</v>
      </c>
      <c r="DZ82" s="6">
        <v>3245116616</v>
      </c>
      <c r="EA82" s="38">
        <f t="shared" si="147"/>
        <v>0.14611718744653068</v>
      </c>
      <c r="EB82" s="6">
        <v>476301513</v>
      </c>
      <c r="EC82" s="7">
        <f t="shared" si="111"/>
        <v>2.1446328650547075E-2</v>
      </c>
      <c r="ED82" s="6">
        <v>22209000000</v>
      </c>
      <c r="EE82" s="6">
        <v>22209000000</v>
      </c>
      <c r="EF82" s="6">
        <v>4245040865</v>
      </c>
      <c r="EG82" s="38">
        <f t="shared" si="112"/>
        <v>0.19114056756269981</v>
      </c>
      <c r="EH82" s="6">
        <v>1269041054</v>
      </c>
      <c r="EI82" s="7">
        <f t="shared" si="113"/>
        <v>5.7140846233508936E-2</v>
      </c>
      <c r="EJ82" s="6">
        <v>22209000000</v>
      </c>
      <c r="EK82" s="6">
        <v>22209000000</v>
      </c>
      <c r="EL82" s="6">
        <v>5618655633</v>
      </c>
      <c r="EM82" s="38">
        <f t="shared" si="114"/>
        <v>0.25299003255436986</v>
      </c>
      <c r="EN82" s="6">
        <v>2168370689</v>
      </c>
      <c r="EO82" s="7">
        <f t="shared" si="115"/>
        <v>9.7634773695348731E-2</v>
      </c>
      <c r="EP82" s="6">
        <v>22209000000</v>
      </c>
      <c r="EQ82" s="6">
        <v>22209000000</v>
      </c>
      <c r="ER82" s="6">
        <v>5618655633</v>
      </c>
      <c r="ES82" s="38">
        <f t="shared" si="116"/>
        <v>0.25299003255436986</v>
      </c>
      <c r="ET82" s="6">
        <v>3104574632</v>
      </c>
      <c r="EU82" s="7">
        <f t="shared" si="117"/>
        <v>0.13978903291458417</v>
      </c>
      <c r="EV82" s="340">
        <v>22209000000</v>
      </c>
      <c r="EW82" s="340">
        <v>22209000000</v>
      </c>
      <c r="EX82" s="340">
        <v>5680695800</v>
      </c>
      <c r="EY82" s="38">
        <f t="shared" si="118"/>
        <v>0.25578350218379936</v>
      </c>
      <c r="EZ82" s="340">
        <v>4136460372</v>
      </c>
      <c r="FA82" s="7">
        <f t="shared" si="119"/>
        <v>0.18625153640416048</v>
      </c>
      <c r="FB82" s="340">
        <v>22209000000</v>
      </c>
      <c r="FC82" s="340">
        <v>22209000000</v>
      </c>
      <c r="FD82" s="340">
        <v>9888462363</v>
      </c>
      <c r="FE82" s="38">
        <f t="shared" si="120"/>
        <v>0.44524572754288799</v>
      </c>
      <c r="FF82" s="340">
        <v>4759761077</v>
      </c>
      <c r="FG82" s="7">
        <f t="shared" si="121"/>
        <v>0.21431676694133009</v>
      </c>
      <c r="FH82" s="340">
        <v>22209000000</v>
      </c>
      <c r="FI82" s="340">
        <v>20943011910</v>
      </c>
      <c r="FJ82" s="340">
        <v>11387552374</v>
      </c>
      <c r="FK82" s="38">
        <v>0.54373995597847125</v>
      </c>
      <c r="FL82" s="340">
        <v>5565671078</v>
      </c>
      <c r="FM82" s="7">
        <v>0.26575313531395495</v>
      </c>
      <c r="FN82" s="41">
        <v>32918518000</v>
      </c>
      <c r="FO82" s="81"/>
      <c r="FP82" s="387">
        <v>32918518000</v>
      </c>
      <c r="FQ82" s="340">
        <v>22209000000</v>
      </c>
      <c r="FR82" s="340">
        <v>20943011910</v>
      </c>
      <c r="FS82" s="340">
        <v>12415616492</v>
      </c>
      <c r="FT82" s="38">
        <v>0.59282860294185835</v>
      </c>
      <c r="FU82" s="340">
        <v>7053504628</v>
      </c>
      <c r="FV82" s="7">
        <v>0.33679513998805721</v>
      </c>
      <c r="FW82" s="340">
        <v>22209000000</v>
      </c>
      <c r="FX82" s="340">
        <v>20943011910</v>
      </c>
      <c r="FY82" s="340">
        <v>15530144034</v>
      </c>
      <c r="FZ82" s="38">
        <v>0.74154300731618117</v>
      </c>
      <c r="GA82" s="340">
        <v>8249061100</v>
      </c>
      <c r="GB82" s="7">
        <v>0.39388131637652302</v>
      </c>
      <c r="GC82" s="340">
        <v>22209000000</v>
      </c>
      <c r="GD82" s="340">
        <v>20943011910</v>
      </c>
      <c r="GE82" s="340">
        <v>18522319530</v>
      </c>
      <c r="GF82" s="38">
        <v>0.88441526985695151</v>
      </c>
      <c r="GG82" s="340">
        <v>12622799064</v>
      </c>
      <c r="GH82" s="7">
        <v>0.60272128566057814</v>
      </c>
      <c r="GI82" s="340">
        <v>32918518000</v>
      </c>
      <c r="GJ82" s="340">
        <v>32918518000</v>
      </c>
      <c r="GK82" s="340">
        <v>128838166</v>
      </c>
      <c r="GL82" s="38">
        <v>3.9138507389670455E-3</v>
      </c>
      <c r="GM82" s="340">
        <v>33279661</v>
      </c>
      <c r="GN82" s="7">
        <v>1.0109708158793783E-3</v>
      </c>
      <c r="GO82" s="340">
        <v>32918518000</v>
      </c>
      <c r="GP82" s="340">
        <v>32918518000</v>
      </c>
      <c r="GQ82" s="340">
        <v>2739437993</v>
      </c>
      <c r="GR82" s="38">
        <f t="shared" si="148"/>
        <v>8.3218752223292683E-2</v>
      </c>
      <c r="GS82" s="340">
        <v>65265030</v>
      </c>
      <c r="GT82" s="7">
        <v>1.0109708158793783E-3</v>
      </c>
      <c r="GU82" s="340">
        <v>32918518000</v>
      </c>
      <c r="GV82" s="340">
        <v>32918518000</v>
      </c>
      <c r="GW82" s="340">
        <v>4326452036</v>
      </c>
      <c r="GX82" s="38">
        <v>0.13142912557606634</v>
      </c>
      <c r="GY82" s="340">
        <v>262146884</v>
      </c>
      <c r="GZ82" s="7">
        <v>7.963508077733026E-3</v>
      </c>
      <c r="HA82" s="340">
        <v>32918518000</v>
      </c>
      <c r="HB82" s="340">
        <v>32918518000</v>
      </c>
      <c r="HC82" s="340">
        <v>6755105722</v>
      </c>
      <c r="HD82" s="38">
        <v>0.20520686022378043</v>
      </c>
      <c r="HE82" s="340">
        <v>811007448</v>
      </c>
      <c r="HF82" s="7">
        <v>2.4636815302560098E-2</v>
      </c>
      <c r="HG82" s="340">
        <v>32918518000</v>
      </c>
      <c r="HH82" s="340">
        <v>32918518000</v>
      </c>
      <c r="HI82" s="340">
        <v>15344465635</v>
      </c>
      <c r="HJ82" s="38">
        <v>0.46613476448119567</v>
      </c>
      <c r="HK82" s="340">
        <v>1607309917</v>
      </c>
      <c r="HL82" s="7">
        <v>4.8826922190118034E-2</v>
      </c>
      <c r="HM82" s="340">
        <v>32918518000</v>
      </c>
      <c r="HN82" s="340">
        <v>32918518000</v>
      </c>
      <c r="HO82" s="340">
        <v>18294177945</v>
      </c>
      <c r="HP82" s="38">
        <v>0.55574123795609509</v>
      </c>
      <c r="HQ82" s="340">
        <v>7339437353</v>
      </c>
      <c r="HR82" s="7">
        <v>0.22295770887984689</v>
      </c>
      <c r="HS82" s="15">
        <f t="shared" si="149"/>
        <v>0</v>
      </c>
      <c r="HT82" s="15">
        <f t="shared" si="150"/>
        <v>0</v>
      </c>
    </row>
    <row r="83" spans="1:228" s="14" customFormat="1" ht="14.25" customHeight="1" x14ac:dyDescent="0.35">
      <c r="A83" s="8" t="s">
        <v>49</v>
      </c>
      <c r="B83" s="32">
        <f>SUM(B84:B87)</f>
        <v>429567672376</v>
      </c>
      <c r="C83" s="31">
        <f>SUM(C84:C87)</f>
        <v>384989209932</v>
      </c>
      <c r="D83" s="62">
        <f t="shared" ref="D83:D120" si="180">+C83/B83</f>
        <v>0.89622482018390681</v>
      </c>
      <c r="E83" s="32">
        <f>SUM(E84:E87)</f>
        <v>398516667266</v>
      </c>
      <c r="F83" s="31">
        <f>SUM(F84:F87)</f>
        <v>386122344369</v>
      </c>
      <c r="G83" s="62">
        <f t="shared" ref="G83:G120" si="181">+F83/E83</f>
        <v>0.9688988594077369</v>
      </c>
      <c r="H83" s="32">
        <f>SUM(H84:H87)</f>
        <v>352087489665</v>
      </c>
      <c r="I83" s="31">
        <f>SUM(I84:I87)</f>
        <v>303343697716</v>
      </c>
      <c r="J83" s="62">
        <f t="shared" si="177"/>
        <v>0.86155772817893028</v>
      </c>
      <c r="K83" s="32">
        <f>SUM(K84:K87)</f>
        <v>491512352494</v>
      </c>
      <c r="L83" s="31">
        <f>SUM(L84:L87)</f>
        <v>452845183165</v>
      </c>
      <c r="M83" s="62">
        <f t="shared" si="178"/>
        <v>0.92133021859410535</v>
      </c>
      <c r="N83" s="32">
        <f>SUM(N84:N87)</f>
        <v>923782234103</v>
      </c>
      <c r="O83" s="31">
        <f>SUM(O84:O87)</f>
        <v>771951259310</v>
      </c>
      <c r="P83" s="62">
        <f t="shared" si="179"/>
        <v>0.8356420277551353</v>
      </c>
      <c r="Q83" s="32">
        <v>1235322334517</v>
      </c>
      <c r="R83" s="31">
        <v>949264585548</v>
      </c>
      <c r="S83" s="67">
        <f t="shared" si="151"/>
        <v>0.76843473077749702</v>
      </c>
      <c r="T83" s="32">
        <v>1123243864495</v>
      </c>
      <c r="U83" s="31">
        <v>1022222885532</v>
      </c>
      <c r="V83" s="67">
        <f t="shared" si="152"/>
        <v>0.91006318204246939</v>
      </c>
      <c r="W83" s="32">
        <v>1325214681828</v>
      </c>
      <c r="X83" s="31">
        <v>1212517728858</v>
      </c>
      <c r="Y83" s="67">
        <f t="shared" si="153"/>
        <v>0.91495947447960213</v>
      </c>
      <c r="Z83" s="32">
        <v>1240049713591</v>
      </c>
      <c r="AA83" s="31">
        <v>803961807975</v>
      </c>
      <c r="AB83" s="67">
        <f t="shared" si="154"/>
        <v>0.64833030415115045</v>
      </c>
      <c r="AC83" s="32">
        <v>1164006955276</v>
      </c>
      <c r="AD83" s="31">
        <v>789808753675</v>
      </c>
      <c r="AE83" s="67">
        <f t="shared" si="155"/>
        <v>0.67852580269825524</v>
      </c>
      <c r="AF83" s="32">
        <v>1445094035000</v>
      </c>
      <c r="AG83" s="1">
        <v>1221895374519</v>
      </c>
      <c r="AH83" s="1">
        <v>844560803388</v>
      </c>
      <c r="AI83" s="122">
        <f t="shared" si="156"/>
        <v>0.6911891320649789</v>
      </c>
      <c r="AJ83" s="1">
        <v>434411337399</v>
      </c>
      <c r="AK83" s="122">
        <f t="shared" si="157"/>
        <v>0.35552253200893436</v>
      </c>
      <c r="AL83" s="3">
        <v>1306907644000</v>
      </c>
      <c r="AM83" s="1">
        <v>779531444928</v>
      </c>
      <c r="AN83" s="1">
        <v>527032213346</v>
      </c>
      <c r="AO83" s="122">
        <f t="shared" si="158"/>
        <v>0.67608845900331627</v>
      </c>
      <c r="AP83" s="1">
        <v>174774392672</v>
      </c>
      <c r="AQ83" s="122">
        <f t="shared" si="159"/>
        <v>0.22420441639547037</v>
      </c>
      <c r="AR83" s="3">
        <v>1906242054000</v>
      </c>
      <c r="AS83" s="1">
        <v>1517041169454</v>
      </c>
      <c r="AT83" s="1">
        <v>1165979326565</v>
      </c>
      <c r="AU83" s="122">
        <f t="shared" si="160"/>
        <v>0.76858779447933434</v>
      </c>
      <c r="AV83" s="1">
        <v>246779248402</v>
      </c>
      <c r="AW83" s="122">
        <f t="shared" si="161"/>
        <v>0.1626714247252885</v>
      </c>
      <c r="AX83" s="3">
        <v>845433820000</v>
      </c>
      <c r="AY83" s="1">
        <v>845433820000</v>
      </c>
      <c r="AZ83" s="1">
        <v>690608910900</v>
      </c>
      <c r="BA83" s="122">
        <f t="shared" si="162"/>
        <v>0.81686927416743271</v>
      </c>
      <c r="BB83" s="1">
        <v>300217022874</v>
      </c>
      <c r="BC83" s="122">
        <f t="shared" si="163"/>
        <v>0.35510410841383183</v>
      </c>
      <c r="BD83" s="3">
        <v>1615856438000</v>
      </c>
      <c r="BE83" s="1">
        <v>1378799028439</v>
      </c>
      <c r="BF83" s="1">
        <v>873058022047</v>
      </c>
      <c r="BG83" s="122">
        <f t="shared" si="164"/>
        <v>0.63320179666461474</v>
      </c>
      <c r="BH83" s="1">
        <v>514582372638</v>
      </c>
      <c r="BI83" s="122">
        <f t="shared" si="165"/>
        <v>0.37321057095650967</v>
      </c>
      <c r="BJ83" s="3">
        <v>1600597271000</v>
      </c>
      <c r="BK83" s="1">
        <v>1436512575189</v>
      </c>
      <c r="BL83" s="1">
        <v>1126525964129</v>
      </c>
      <c r="BM83" s="122">
        <f t="shared" si="166"/>
        <v>0.78420891232419909</v>
      </c>
      <c r="BN83" s="1">
        <v>449522282108</v>
      </c>
      <c r="BO83" s="122">
        <f t="shared" si="167"/>
        <v>0.31292610303035945</v>
      </c>
      <c r="BP83" s="3">
        <v>2672465487000</v>
      </c>
      <c r="BQ83" s="1">
        <v>2382202523371</v>
      </c>
      <c r="BR83" s="1">
        <v>1369780576624</v>
      </c>
      <c r="BS83" s="122">
        <f t="shared" si="168"/>
        <v>0.57500592967454967</v>
      </c>
      <c r="BT83" s="1">
        <v>557162388810</v>
      </c>
      <c r="BU83" s="122">
        <f t="shared" si="169"/>
        <v>0.23388539947542844</v>
      </c>
      <c r="BV83" s="3">
        <v>4391064863000</v>
      </c>
      <c r="BW83" s="1">
        <v>2806034986536</v>
      </c>
      <c r="BX83" s="1">
        <v>1668842084885</v>
      </c>
      <c r="BY83" s="122">
        <f t="shared" si="170"/>
        <v>0.59473317078813603</v>
      </c>
      <c r="BZ83" s="1">
        <v>546809888246</v>
      </c>
      <c r="CA83" s="122">
        <f t="shared" si="171"/>
        <v>0.19486923394388145</v>
      </c>
      <c r="CB83" s="3">
        <v>2188275259000</v>
      </c>
      <c r="CC83" s="1">
        <v>1629394504438</v>
      </c>
      <c r="CD83" s="1">
        <v>1045798892488</v>
      </c>
      <c r="CE83" s="122">
        <f t="shared" si="172"/>
        <v>0.64183283400032709</v>
      </c>
      <c r="CF83" s="1">
        <v>418931047983</v>
      </c>
      <c r="CG83" s="4">
        <f t="shared" si="139"/>
        <v>0.25710842085323893</v>
      </c>
      <c r="CH83" s="3">
        <v>2689820988000</v>
      </c>
      <c r="CI83" s="1">
        <v>2232323642796</v>
      </c>
      <c r="CJ83" s="1">
        <v>1742646022463</v>
      </c>
      <c r="CK83" s="122">
        <f t="shared" si="173"/>
        <v>0.78064219231236753</v>
      </c>
      <c r="CL83" s="1">
        <v>623306242237</v>
      </c>
      <c r="CM83" s="4">
        <f t="shared" si="140"/>
        <v>0.27921858205842626</v>
      </c>
      <c r="CN83" s="3">
        <v>2847902587000</v>
      </c>
      <c r="CO83" s="1">
        <v>2424249991876</v>
      </c>
      <c r="CP83" s="1">
        <v>1779893244104</v>
      </c>
      <c r="CQ83" s="122">
        <f t="shared" si="174"/>
        <v>0.73420367126685393</v>
      </c>
      <c r="CR83" s="1">
        <v>656780980633</v>
      </c>
      <c r="CS83" s="4">
        <f t="shared" si="141"/>
        <v>0.27092130878992049</v>
      </c>
      <c r="CT83" s="3">
        <v>2752977398435</v>
      </c>
      <c r="CU83" s="1">
        <v>1560490385106</v>
      </c>
      <c r="CV83" s="4">
        <f t="shared" si="107"/>
        <v>0.56683733981728313</v>
      </c>
      <c r="CW83" s="3">
        <v>2752977398435</v>
      </c>
      <c r="CX83" s="1">
        <v>1628490344687</v>
      </c>
      <c r="CY83" s="4">
        <f t="shared" si="108"/>
        <v>0.59153785483773191</v>
      </c>
      <c r="CZ83" s="3">
        <v>2752977398435</v>
      </c>
      <c r="DA83" s="1">
        <v>1748673805740</v>
      </c>
      <c r="DB83" s="4">
        <f t="shared" si="109"/>
        <v>0.6351936658593994</v>
      </c>
      <c r="DC83" s="3">
        <v>2669619467000</v>
      </c>
      <c r="DD83" s="1">
        <v>2628735407231</v>
      </c>
      <c r="DE83" s="1">
        <v>2253193162834</v>
      </c>
      <c r="DF83" s="122">
        <f t="shared" si="110"/>
        <v>0.85713957998055779</v>
      </c>
      <c r="DG83" s="1">
        <v>955337019854</v>
      </c>
      <c r="DH83" s="4">
        <f t="shared" si="142"/>
        <v>0.36342076012142738</v>
      </c>
      <c r="DI83" s="82">
        <v>2089257724000</v>
      </c>
      <c r="DJ83" s="82">
        <f t="shared" si="143"/>
        <v>0</v>
      </c>
      <c r="DK83" s="82">
        <v>2089257724000</v>
      </c>
      <c r="DL83" s="31">
        <v>2089257724000</v>
      </c>
      <c r="DM83" s="31">
        <v>2089257724000</v>
      </c>
      <c r="DN83" s="31">
        <v>336634322335</v>
      </c>
      <c r="DO83" s="417">
        <v>0.16112627871036173</v>
      </c>
      <c r="DP83" s="31">
        <v>4639709209</v>
      </c>
      <c r="DQ83" s="62">
        <f t="shared" si="144"/>
        <v>2.2207452702948582E-3</v>
      </c>
      <c r="DR83" s="31">
        <v>2089257724000</v>
      </c>
      <c r="DS83" s="31">
        <v>2089257724000</v>
      </c>
      <c r="DT83" s="31">
        <v>400645505873</v>
      </c>
      <c r="DU83" s="417">
        <f t="shared" si="145"/>
        <v>0.19176452060971297</v>
      </c>
      <c r="DV83" s="31">
        <v>52501235565</v>
      </c>
      <c r="DW83" s="62">
        <f t="shared" si="146"/>
        <v>2.5129133166244072E-2</v>
      </c>
      <c r="DX83" s="31">
        <v>2089257724000</v>
      </c>
      <c r="DY83" s="31">
        <v>2089257724000</v>
      </c>
      <c r="DZ83" s="31">
        <v>534893398992</v>
      </c>
      <c r="EA83" s="417">
        <f t="shared" si="147"/>
        <v>0.2560207832894435</v>
      </c>
      <c r="EB83" s="31">
        <v>111409538266</v>
      </c>
      <c r="EC83" s="62">
        <f t="shared" si="111"/>
        <v>5.332493784093819E-2</v>
      </c>
      <c r="ED83" s="31">
        <v>2089257724000</v>
      </c>
      <c r="EE83" s="31">
        <v>2089257724000</v>
      </c>
      <c r="EF83" s="31">
        <v>634714303869</v>
      </c>
      <c r="EG83" s="417">
        <f t="shared" si="112"/>
        <v>0.30379895049702349</v>
      </c>
      <c r="EH83" s="31">
        <v>154905336633</v>
      </c>
      <c r="EI83" s="62">
        <f t="shared" si="113"/>
        <v>7.4143718533884434E-2</v>
      </c>
      <c r="EJ83" s="31">
        <v>2089257724000</v>
      </c>
      <c r="EK83" s="31">
        <v>2086641764667</v>
      </c>
      <c r="EL83" s="31">
        <v>795969539559</v>
      </c>
      <c r="EM83" s="417">
        <f t="shared" si="114"/>
        <v>0.38145960319452632</v>
      </c>
      <c r="EN83" s="31">
        <v>207245482850</v>
      </c>
      <c r="EO83" s="62">
        <f t="shared" si="115"/>
        <v>9.9320106766421209E-2</v>
      </c>
      <c r="EP83" s="31">
        <v>2089257724000</v>
      </c>
      <c r="EQ83" s="31">
        <v>2086641764667</v>
      </c>
      <c r="ER83" s="31">
        <v>807455618267</v>
      </c>
      <c r="ES83" s="417">
        <f t="shared" si="116"/>
        <v>0.38696417944833911</v>
      </c>
      <c r="ET83" s="31">
        <v>262627389312</v>
      </c>
      <c r="EU83" s="62">
        <f t="shared" si="117"/>
        <v>0.12586127324730884</v>
      </c>
      <c r="EV83" s="418">
        <v>2089257724000</v>
      </c>
      <c r="EW83" s="418">
        <v>2086641764667</v>
      </c>
      <c r="EX83" s="418">
        <v>873213188294</v>
      </c>
      <c r="EY83" s="417">
        <f t="shared" si="118"/>
        <v>0.41847776800027442</v>
      </c>
      <c r="EZ83" s="418">
        <v>342435414276</v>
      </c>
      <c r="FA83" s="62">
        <f t="shared" si="119"/>
        <v>0.16410838701421665</v>
      </c>
      <c r="FB83" s="418">
        <v>2089257724000</v>
      </c>
      <c r="FC83" s="418">
        <v>2086641764667</v>
      </c>
      <c r="FD83" s="418">
        <v>992181703874</v>
      </c>
      <c r="FE83" s="417">
        <f t="shared" si="120"/>
        <v>0.47549211401523866</v>
      </c>
      <c r="FF83" s="418">
        <v>424852426287</v>
      </c>
      <c r="FG83" s="62">
        <f t="shared" si="121"/>
        <v>0.20360582898368315</v>
      </c>
      <c r="FH83" s="418">
        <v>2089257724000</v>
      </c>
      <c r="FI83" s="418">
        <v>2229855173414</v>
      </c>
      <c r="FJ83" s="418">
        <v>1101918921188</v>
      </c>
      <c r="FK83" s="417">
        <v>0.49416613882636906</v>
      </c>
      <c r="FL83" s="418">
        <v>499197571523</v>
      </c>
      <c r="FM83" s="62">
        <v>0.22386995239637378</v>
      </c>
      <c r="FN83" s="82">
        <v>2770627027000</v>
      </c>
      <c r="FO83" s="82">
        <f>+FO84+FO85+FO86+FO87</f>
        <v>-5000000000</v>
      </c>
      <c r="FP83" s="386">
        <f>+FP84+FP85+FP86+FP87</f>
        <v>2765627027000</v>
      </c>
      <c r="FQ83" s="418">
        <v>2089257724000</v>
      </c>
      <c r="FR83" s="418">
        <v>2229855173414</v>
      </c>
      <c r="FS83" s="418">
        <v>1183421631656</v>
      </c>
      <c r="FT83" s="417">
        <v>0.53071681325569353</v>
      </c>
      <c r="FU83" s="418">
        <v>571920711266</v>
      </c>
      <c r="FV83" s="62">
        <v>0.25648334388926519</v>
      </c>
      <c r="FW83" s="418">
        <v>2089257724000</v>
      </c>
      <c r="FX83" s="418">
        <v>2229855173414</v>
      </c>
      <c r="FY83" s="418">
        <v>1274010242957</v>
      </c>
      <c r="FZ83" s="417">
        <v>0.57134214730476773</v>
      </c>
      <c r="GA83" s="418">
        <v>659821377512</v>
      </c>
      <c r="GB83" s="62">
        <v>0.29590324312488253</v>
      </c>
      <c r="GC83" s="339">
        <v>2089257724000</v>
      </c>
      <c r="GD83" s="339">
        <v>2188289234591</v>
      </c>
      <c r="GE83" s="339">
        <v>1652813427131</v>
      </c>
      <c r="GF83" s="122">
        <v>0.7552993457192223</v>
      </c>
      <c r="GG83" s="339">
        <v>804435323777</v>
      </c>
      <c r="GH83" s="4">
        <v>0.36760923147682173</v>
      </c>
      <c r="GI83" s="339">
        <v>2765627027000</v>
      </c>
      <c r="GJ83" s="339">
        <v>2765627027000</v>
      </c>
      <c r="GK83" s="339">
        <v>207673917343</v>
      </c>
      <c r="GL83" s="122">
        <v>7.5091078918285384E-2</v>
      </c>
      <c r="GM83" s="339">
        <v>4333251796</v>
      </c>
      <c r="GN83" s="4">
        <v>1.5668243597910139E-3</v>
      </c>
      <c r="GO83" s="339">
        <v>2765627027000</v>
      </c>
      <c r="GP83" s="339">
        <v>2765627027000</v>
      </c>
      <c r="GQ83" s="339">
        <v>335919613685</v>
      </c>
      <c r="GR83" s="122">
        <f t="shared" si="148"/>
        <v>0.12146237016254036</v>
      </c>
      <c r="GS83" s="339">
        <v>59827652328</v>
      </c>
      <c r="GT83" s="4">
        <v>1.5668243597910139E-3</v>
      </c>
      <c r="GU83" s="339">
        <v>2765627027000</v>
      </c>
      <c r="GV83" s="339">
        <v>2765627027000</v>
      </c>
      <c r="GW83" s="339">
        <v>409319771524</v>
      </c>
      <c r="GX83" s="122">
        <v>0.14800252077663834</v>
      </c>
      <c r="GY83" s="339">
        <v>108392423064</v>
      </c>
      <c r="GZ83" s="4">
        <v>3.9192711817536051E-2</v>
      </c>
      <c r="HA83" s="339">
        <v>2765627027000</v>
      </c>
      <c r="HB83" s="339">
        <v>2765627027000</v>
      </c>
      <c r="HC83" s="339">
        <v>495350844664</v>
      </c>
      <c r="HD83" s="122">
        <v>0.17910977866069286</v>
      </c>
      <c r="HE83" s="339">
        <v>155458799486</v>
      </c>
      <c r="HF83" s="4">
        <v>5.6211050140999363E-2</v>
      </c>
      <c r="HG83" s="339">
        <v>2765627027000</v>
      </c>
      <c r="HH83" s="339">
        <v>2765627027000</v>
      </c>
      <c r="HI83" s="339">
        <v>565628578815</v>
      </c>
      <c r="HJ83" s="122">
        <v>0.20452091814729001</v>
      </c>
      <c r="HK83" s="339">
        <v>221039376479</v>
      </c>
      <c r="HL83" s="4">
        <v>7.9923783764425868E-2</v>
      </c>
      <c r="HM83" s="339">
        <v>2765627027000</v>
      </c>
      <c r="HN83" s="339">
        <v>2765627027000</v>
      </c>
      <c r="HO83" s="339">
        <v>617091819849</v>
      </c>
      <c r="HP83" s="122">
        <v>0.22312908205788951</v>
      </c>
      <c r="HQ83" s="339">
        <v>306425704295</v>
      </c>
      <c r="HR83" s="4">
        <v>0.11079791356660039</v>
      </c>
      <c r="HS83" s="15">
        <f t="shared" si="149"/>
        <v>0</v>
      </c>
      <c r="HT83" s="15">
        <f t="shared" si="150"/>
        <v>0</v>
      </c>
    </row>
    <row r="84" spans="1:228" ht="14.25" customHeight="1" x14ac:dyDescent="0.35">
      <c r="A84" s="9" t="s">
        <v>76</v>
      </c>
      <c r="B84" s="26">
        <v>28423455676</v>
      </c>
      <c r="C84" s="53">
        <v>28088334993</v>
      </c>
      <c r="D84" s="27">
        <f t="shared" si="180"/>
        <v>0.98820971359640242</v>
      </c>
      <c r="E84" s="26">
        <v>28299638324</v>
      </c>
      <c r="F84" s="53">
        <v>28056695390</v>
      </c>
      <c r="G84" s="27">
        <f t="shared" si="181"/>
        <v>0.99141533431563444</v>
      </c>
      <c r="H84" s="26">
        <v>29204509844</v>
      </c>
      <c r="I84" s="53">
        <v>27336878919</v>
      </c>
      <c r="J84" s="27">
        <f t="shared" si="177"/>
        <v>0.93604991369565138</v>
      </c>
      <c r="K84" s="26">
        <v>30283235129</v>
      </c>
      <c r="L84" s="53">
        <v>28151554864</v>
      </c>
      <c r="M84" s="27">
        <f t="shared" si="178"/>
        <v>0.92960856870411945</v>
      </c>
      <c r="N84" s="26">
        <v>31039322306</v>
      </c>
      <c r="O84" s="53">
        <v>29278009982</v>
      </c>
      <c r="P84" s="27">
        <f t="shared" si="179"/>
        <v>0.94325545169330149</v>
      </c>
      <c r="Q84" s="26">
        <v>38052932734</v>
      </c>
      <c r="R84" s="53">
        <v>35557048389</v>
      </c>
      <c r="S84" s="68">
        <f t="shared" si="151"/>
        <v>0.9344101974361112</v>
      </c>
      <c r="T84" s="26">
        <v>41371865000</v>
      </c>
      <c r="U84" s="53">
        <v>37082033524</v>
      </c>
      <c r="V84" s="68">
        <f t="shared" si="152"/>
        <v>0.89631041588287108</v>
      </c>
      <c r="W84" s="26">
        <v>41570562000</v>
      </c>
      <c r="X84" s="53">
        <v>39885723417</v>
      </c>
      <c r="Y84" s="68">
        <f t="shared" si="153"/>
        <v>0.95947039198074835</v>
      </c>
      <c r="Z84" s="26">
        <v>41060206000</v>
      </c>
      <c r="AA84" s="53">
        <v>40003229031</v>
      </c>
      <c r="AB84" s="68">
        <f t="shared" si="154"/>
        <v>0.97425787466823721</v>
      </c>
      <c r="AC84" s="26">
        <v>42963654556</v>
      </c>
      <c r="AD84" s="53">
        <v>41016247575</v>
      </c>
      <c r="AE84" s="68">
        <f t="shared" si="155"/>
        <v>0.95467315336357861</v>
      </c>
      <c r="AF84" s="26">
        <v>47478001000</v>
      </c>
      <c r="AG84" s="6">
        <v>47438419945</v>
      </c>
      <c r="AH84" s="6">
        <v>46325917385</v>
      </c>
      <c r="AI84" s="38">
        <f t="shared" si="156"/>
        <v>0.97654849041578884</v>
      </c>
      <c r="AJ84" s="6">
        <v>42274989804</v>
      </c>
      <c r="AK84" s="38">
        <f t="shared" si="157"/>
        <v>0.89115509861023046</v>
      </c>
      <c r="AL84" s="5">
        <v>47750640000</v>
      </c>
      <c r="AM84" s="6">
        <v>47750640000</v>
      </c>
      <c r="AN84" s="6">
        <v>45358512564</v>
      </c>
      <c r="AO84" s="38">
        <f t="shared" si="158"/>
        <v>0.94990376179251212</v>
      </c>
      <c r="AP84" s="6">
        <v>42042207497</v>
      </c>
      <c r="AQ84" s="38">
        <f t="shared" si="159"/>
        <v>0.88045327763146208</v>
      </c>
      <c r="AR84" s="5">
        <v>51713737000</v>
      </c>
      <c r="AS84" s="6">
        <v>51713737000</v>
      </c>
      <c r="AT84" s="6">
        <v>49678481958</v>
      </c>
      <c r="AU84" s="38">
        <f t="shared" si="160"/>
        <v>0.96064382193071829</v>
      </c>
      <c r="AV84" s="6">
        <v>44335682655</v>
      </c>
      <c r="AW84" s="38">
        <f t="shared" si="161"/>
        <v>0.85732892703151586</v>
      </c>
      <c r="AX84" s="5">
        <v>53737063000</v>
      </c>
      <c r="AY84" s="6">
        <v>53737063000</v>
      </c>
      <c r="AZ84" s="6">
        <v>49743259104</v>
      </c>
      <c r="BA84" s="38">
        <f t="shared" si="162"/>
        <v>0.92567878344970211</v>
      </c>
      <c r="BB84" s="6">
        <v>47015613874</v>
      </c>
      <c r="BC84" s="38">
        <f t="shared" si="163"/>
        <v>0.8749196783233204</v>
      </c>
      <c r="BD84" s="5">
        <v>58188976000</v>
      </c>
      <c r="BE84" s="6">
        <v>57607086000</v>
      </c>
      <c r="BF84" s="6">
        <v>51509599614</v>
      </c>
      <c r="BG84" s="38">
        <f t="shared" si="164"/>
        <v>0.89415388263173046</v>
      </c>
      <c r="BH84" s="6">
        <v>48028247667</v>
      </c>
      <c r="BI84" s="38">
        <f t="shared" si="165"/>
        <v>0.83372117914452404</v>
      </c>
      <c r="BJ84" s="5">
        <v>63346694000</v>
      </c>
      <c r="BK84" s="6">
        <v>63346694000</v>
      </c>
      <c r="BL84" s="6">
        <v>56632697716</v>
      </c>
      <c r="BM84" s="38">
        <f t="shared" si="166"/>
        <v>0.894011891386155</v>
      </c>
      <c r="BN84" s="6">
        <v>52307104166</v>
      </c>
      <c r="BO84" s="38">
        <f t="shared" si="167"/>
        <v>0.82572745100162603</v>
      </c>
      <c r="BP84" s="5">
        <v>66323100000</v>
      </c>
      <c r="BQ84" s="6">
        <v>65348100000</v>
      </c>
      <c r="BR84" s="6">
        <v>61677617442</v>
      </c>
      <c r="BS84" s="38">
        <f t="shared" si="168"/>
        <v>0.94383183967093154</v>
      </c>
      <c r="BT84" s="6">
        <v>57658937130</v>
      </c>
      <c r="BU84" s="38">
        <f t="shared" si="169"/>
        <v>0.8823353261992315</v>
      </c>
      <c r="BV84" s="5">
        <v>69524860000</v>
      </c>
      <c r="BW84" s="6">
        <v>69385860000</v>
      </c>
      <c r="BX84" s="6">
        <v>66539910378</v>
      </c>
      <c r="BY84" s="38">
        <f t="shared" si="170"/>
        <v>0.9589837234560471</v>
      </c>
      <c r="BZ84" s="6">
        <v>58165189150</v>
      </c>
      <c r="CA84" s="38">
        <f t="shared" si="171"/>
        <v>0.83828591517061257</v>
      </c>
      <c r="CB84" s="5">
        <v>73147178000</v>
      </c>
      <c r="CC84" s="6">
        <v>71561878000</v>
      </c>
      <c r="CD84" s="6">
        <v>68234872838</v>
      </c>
      <c r="CE84" s="38">
        <f t="shared" si="172"/>
        <v>0.95350869408430006</v>
      </c>
      <c r="CF84" s="6">
        <v>58554139815</v>
      </c>
      <c r="CG84" s="7">
        <f t="shared" si="139"/>
        <v>0.81823089962787166</v>
      </c>
      <c r="CH84" s="5">
        <v>72781216000</v>
      </c>
      <c r="CI84" s="6">
        <v>70192216000</v>
      </c>
      <c r="CJ84" s="6">
        <v>63605173542</v>
      </c>
      <c r="CK84" s="38">
        <f t="shared" si="173"/>
        <v>0.90615708075094825</v>
      </c>
      <c r="CL84" s="6">
        <v>59356881575</v>
      </c>
      <c r="CM84" s="7">
        <f t="shared" si="140"/>
        <v>0.84563339010411065</v>
      </c>
      <c r="CN84" s="5">
        <v>89065956000</v>
      </c>
      <c r="CO84" s="6">
        <v>89065956000</v>
      </c>
      <c r="CP84" s="6">
        <v>78245506045</v>
      </c>
      <c r="CQ84" s="38">
        <f t="shared" si="174"/>
        <v>0.87851194282358569</v>
      </c>
      <c r="CR84" s="6">
        <v>74468037676</v>
      </c>
      <c r="CS84" s="7">
        <f t="shared" si="141"/>
        <v>0.83609990865645678</v>
      </c>
      <c r="CT84" s="5">
        <v>101644481000</v>
      </c>
      <c r="CU84" s="6">
        <v>64138701768</v>
      </c>
      <c r="CV84" s="7">
        <f t="shared" si="107"/>
        <v>0.63101017524010972</v>
      </c>
      <c r="CW84" s="5">
        <v>101644481000</v>
      </c>
      <c r="CX84" s="6">
        <v>70351875560</v>
      </c>
      <c r="CY84" s="7">
        <f t="shared" si="108"/>
        <v>0.69213669908944686</v>
      </c>
      <c r="CZ84" s="5">
        <v>101644481000</v>
      </c>
      <c r="DA84" s="6">
        <v>81683111104</v>
      </c>
      <c r="DB84" s="7">
        <f t="shared" si="109"/>
        <v>0.80361580186532711</v>
      </c>
      <c r="DC84" s="5">
        <v>101644481000</v>
      </c>
      <c r="DD84" s="6">
        <v>101644481000</v>
      </c>
      <c r="DE84" s="6">
        <v>97074270012</v>
      </c>
      <c r="DF84" s="38">
        <f t="shared" si="110"/>
        <v>0.95503729328894893</v>
      </c>
      <c r="DG84" s="6">
        <v>92203133925</v>
      </c>
      <c r="DH84" s="7">
        <f t="shared" si="142"/>
        <v>0.90711402151780385</v>
      </c>
      <c r="DI84" s="41">
        <v>119305213000</v>
      </c>
      <c r="DJ84" s="82">
        <f t="shared" si="143"/>
        <v>0</v>
      </c>
      <c r="DK84" s="81">
        <v>119305213000</v>
      </c>
      <c r="DL84" s="6">
        <v>119305213000</v>
      </c>
      <c r="DM84" s="6">
        <v>119305213000</v>
      </c>
      <c r="DN84" s="6">
        <v>5544718726</v>
      </c>
      <c r="DO84" s="38">
        <v>4.6475075032974461E-2</v>
      </c>
      <c r="DP84" s="6">
        <v>4637386439</v>
      </c>
      <c r="DQ84" s="7">
        <f t="shared" si="144"/>
        <v>3.8869939731803672E-2</v>
      </c>
      <c r="DR84" s="6">
        <v>119305213000</v>
      </c>
      <c r="DS84" s="6">
        <v>119305213000</v>
      </c>
      <c r="DT84" s="6">
        <v>11592658171</v>
      </c>
      <c r="DU84" s="38">
        <f t="shared" si="145"/>
        <v>9.7168077399937255E-2</v>
      </c>
      <c r="DV84" s="6">
        <v>10668115181</v>
      </c>
      <c r="DW84" s="7">
        <f t="shared" si="146"/>
        <v>8.9418684336953491E-2</v>
      </c>
      <c r="DX84" s="6">
        <v>119305213000</v>
      </c>
      <c r="DY84" s="6">
        <v>119305213000</v>
      </c>
      <c r="DZ84" s="6">
        <v>18269466688</v>
      </c>
      <c r="EA84" s="38">
        <f t="shared" si="147"/>
        <v>0.15313217443398722</v>
      </c>
      <c r="EB84" s="6">
        <v>15939949486</v>
      </c>
      <c r="EC84" s="7">
        <f t="shared" si="111"/>
        <v>0.13360647942516979</v>
      </c>
      <c r="ED84" s="6">
        <v>119305213000</v>
      </c>
      <c r="EE84" s="6">
        <v>119305213000</v>
      </c>
      <c r="EF84" s="6">
        <v>24540947531</v>
      </c>
      <c r="EG84" s="38">
        <f t="shared" si="112"/>
        <v>0.20569887026646522</v>
      </c>
      <c r="EH84" s="6">
        <v>22175559186</v>
      </c>
      <c r="EI84" s="7">
        <f t="shared" si="113"/>
        <v>0.18587250823650095</v>
      </c>
      <c r="EJ84" s="6">
        <v>119305213000</v>
      </c>
      <c r="EK84" s="6">
        <v>116689253667</v>
      </c>
      <c r="EL84" s="6">
        <v>38811246005</v>
      </c>
      <c r="EM84" s="38">
        <f t="shared" si="114"/>
        <v>0.33260342992472075</v>
      </c>
      <c r="EN84" s="6">
        <v>30554157213</v>
      </c>
      <c r="EO84" s="7">
        <f t="shared" si="115"/>
        <v>0.26184208273534265</v>
      </c>
      <c r="EP84" s="6">
        <v>119305213000</v>
      </c>
      <c r="EQ84" s="6">
        <v>116689253667</v>
      </c>
      <c r="ER84" s="6">
        <v>50297324713</v>
      </c>
      <c r="ES84" s="38">
        <f t="shared" si="116"/>
        <v>0.43103647621686869</v>
      </c>
      <c r="ET84" s="6">
        <v>44150834751</v>
      </c>
      <c r="EU84" s="7">
        <f t="shared" si="117"/>
        <v>0.37836247437998621</v>
      </c>
      <c r="EV84" s="340">
        <v>119305213000</v>
      </c>
      <c r="EW84" s="340">
        <v>116689253667</v>
      </c>
      <c r="EX84" s="340">
        <v>57974202515</v>
      </c>
      <c r="EY84" s="38">
        <f t="shared" si="118"/>
        <v>0.49682554899565051</v>
      </c>
      <c r="EZ84" s="340">
        <v>54013584345</v>
      </c>
      <c r="FA84" s="7">
        <f t="shared" si="119"/>
        <v>0.46288396444063618</v>
      </c>
      <c r="FB84" s="340">
        <v>119305213000</v>
      </c>
      <c r="FC84" s="340">
        <v>116689253667</v>
      </c>
      <c r="FD84" s="340">
        <v>64566849349</v>
      </c>
      <c r="FE84" s="38">
        <f t="shared" si="120"/>
        <v>0.55332301235944625</v>
      </c>
      <c r="FF84" s="340">
        <v>60426556457</v>
      </c>
      <c r="FG84" s="7">
        <f t="shared" si="121"/>
        <v>0.51784165686277561</v>
      </c>
      <c r="FH84" s="340">
        <v>119305213000</v>
      </c>
      <c r="FI84" s="340">
        <v>116689253667</v>
      </c>
      <c r="FJ84" s="340">
        <v>71634339513</v>
      </c>
      <c r="FK84" s="38">
        <v>0.61388977358125274</v>
      </c>
      <c r="FL84" s="340">
        <v>66873668973</v>
      </c>
      <c r="FM84" s="7">
        <v>0.57309192467576842</v>
      </c>
      <c r="FN84" s="41">
        <v>124077407000</v>
      </c>
      <c r="FO84" s="81"/>
      <c r="FP84" s="387">
        <v>124077407000</v>
      </c>
      <c r="FQ84" s="340">
        <v>119305213000</v>
      </c>
      <c r="FR84" s="340">
        <v>116689253667</v>
      </c>
      <c r="FS84" s="340">
        <v>78647565781</v>
      </c>
      <c r="FT84" s="38">
        <v>0.6739915057254473</v>
      </c>
      <c r="FU84" s="340">
        <v>73436062517</v>
      </c>
      <c r="FV84" s="7">
        <v>0.62933012431947621</v>
      </c>
      <c r="FW84" s="340">
        <v>119305213000</v>
      </c>
      <c r="FX84" s="340">
        <v>116689253667</v>
      </c>
      <c r="FY84" s="340">
        <v>86568653310</v>
      </c>
      <c r="FZ84" s="38">
        <v>0.74187339955951592</v>
      </c>
      <c r="GA84" s="340">
        <v>80975814731</v>
      </c>
      <c r="GB84" s="7">
        <v>0.69394406242483453</v>
      </c>
      <c r="GC84" s="340">
        <v>119305213000</v>
      </c>
      <c r="GD84" s="340">
        <v>116689253667</v>
      </c>
      <c r="GE84" s="340">
        <v>107756526761</v>
      </c>
      <c r="GF84" s="38">
        <v>0.92344858994906576</v>
      </c>
      <c r="GG84" s="340">
        <v>101756084754</v>
      </c>
      <c r="GH84" s="7">
        <v>0.87202618541365184</v>
      </c>
      <c r="GI84" s="340">
        <v>124077407000</v>
      </c>
      <c r="GJ84" s="340">
        <v>124077407000</v>
      </c>
      <c r="GK84" s="340">
        <v>7362228144</v>
      </c>
      <c r="GL84" s="38">
        <v>5.9335767260191054E-2</v>
      </c>
      <c r="GM84" s="340">
        <v>4333251796</v>
      </c>
      <c r="GN84" s="7">
        <v>3.4923777831688568E-2</v>
      </c>
      <c r="GO84" s="340">
        <v>124077407000</v>
      </c>
      <c r="GP84" s="340">
        <v>124077407000</v>
      </c>
      <c r="GQ84" s="340">
        <v>13661195993</v>
      </c>
      <c r="GR84" s="38">
        <f t="shared" si="148"/>
        <v>0.11010220412649339</v>
      </c>
      <c r="GS84" s="340">
        <v>10197639849</v>
      </c>
      <c r="GT84" s="7">
        <v>3.4923777831688568E-2</v>
      </c>
      <c r="GU84" s="340">
        <v>124077407000</v>
      </c>
      <c r="GV84" s="340">
        <v>124077407000</v>
      </c>
      <c r="GW84" s="340">
        <v>20088219388</v>
      </c>
      <c r="GX84" s="38">
        <v>0.16190070274437635</v>
      </c>
      <c r="GY84" s="340">
        <v>16444723921</v>
      </c>
      <c r="GZ84" s="7">
        <v>0.13253600569683086</v>
      </c>
      <c r="HA84" s="340">
        <v>124077407000</v>
      </c>
      <c r="HB84" s="340">
        <v>124077407000</v>
      </c>
      <c r="HC84" s="340">
        <v>27626914906</v>
      </c>
      <c r="HD84" s="38">
        <v>0.22265870615751987</v>
      </c>
      <c r="HE84" s="340">
        <v>23486054074</v>
      </c>
      <c r="HF84" s="7">
        <v>0.18928550041346368</v>
      </c>
      <c r="HG84" s="340">
        <v>124077407000</v>
      </c>
      <c r="HH84" s="340">
        <v>124077407000</v>
      </c>
      <c r="HI84" s="340">
        <v>37591426493</v>
      </c>
      <c r="HJ84" s="38">
        <v>0.30296753778066943</v>
      </c>
      <c r="HK84" s="340">
        <v>30807893760</v>
      </c>
      <c r="HL84" s="7">
        <v>0.24829575750241137</v>
      </c>
      <c r="HM84" s="340">
        <v>124077407000</v>
      </c>
      <c r="HN84" s="340">
        <v>124077407000</v>
      </c>
      <c r="HO84" s="340">
        <v>51531093850</v>
      </c>
      <c r="HP84" s="38">
        <v>0.4153140776870039</v>
      </c>
      <c r="HQ84" s="340">
        <v>43720440408</v>
      </c>
      <c r="HR84" s="7">
        <v>0.35236423346596857</v>
      </c>
      <c r="HS84" s="15">
        <f t="shared" si="149"/>
        <v>0</v>
      </c>
      <c r="HT84" s="15">
        <f t="shared" si="150"/>
        <v>0</v>
      </c>
    </row>
    <row r="85" spans="1:228" s="59" customFormat="1" ht="14.25" customHeight="1" x14ac:dyDescent="0.35">
      <c r="A85" s="28" t="s">
        <v>79</v>
      </c>
      <c r="B85" s="26">
        <v>7309496000</v>
      </c>
      <c r="C85" s="53">
        <v>6960624516</v>
      </c>
      <c r="D85" s="27">
        <f t="shared" ref="D85:D86" si="182">+C85/B85</f>
        <v>0.95227147206866247</v>
      </c>
      <c r="E85" s="26">
        <v>8527263573</v>
      </c>
      <c r="F85" s="53">
        <v>8384695944</v>
      </c>
      <c r="G85" s="27">
        <f t="shared" ref="G85:G86" si="183">+F85/E85</f>
        <v>0.9832809637254073</v>
      </c>
      <c r="H85" s="26">
        <v>8833982527</v>
      </c>
      <c r="I85" s="53">
        <v>7666669106</v>
      </c>
      <c r="J85" s="27">
        <f t="shared" ref="J85:J86" si="184">+I85/H85</f>
        <v>0.86786102220235917</v>
      </c>
      <c r="K85" s="26">
        <v>3468212000</v>
      </c>
      <c r="L85" s="53">
        <v>3000534606</v>
      </c>
      <c r="M85" s="27">
        <f t="shared" ref="M85:M86" si="185">+L85/K85</f>
        <v>0.86515316999076186</v>
      </c>
      <c r="N85" s="26">
        <v>13161920485</v>
      </c>
      <c r="O85" s="53">
        <v>12528665131</v>
      </c>
      <c r="P85" s="27">
        <f t="shared" ref="P85:P86" si="186">+O85/N85</f>
        <v>0.9518873135024869</v>
      </c>
      <c r="Q85" s="26">
        <v>12539464295</v>
      </c>
      <c r="R85" s="53">
        <v>11763481166</v>
      </c>
      <c r="S85" s="68">
        <f t="shared" ref="S85:S86" si="187">+R85/Q85</f>
        <v>0.93811672406855395</v>
      </c>
      <c r="T85" s="26">
        <v>11689324000</v>
      </c>
      <c r="U85" s="53">
        <v>11200912010</v>
      </c>
      <c r="V85" s="68">
        <f t="shared" ref="V85:V86" si="188">+U85/T85</f>
        <v>0.95821725961227522</v>
      </c>
      <c r="W85" s="26">
        <v>10705615736</v>
      </c>
      <c r="X85" s="53">
        <v>10705615736</v>
      </c>
      <c r="Y85" s="68">
        <f t="shared" ref="Y85:Y86" si="189">+X85/W85</f>
        <v>1</v>
      </c>
      <c r="Z85" s="26">
        <v>6555644000</v>
      </c>
      <c r="AA85" s="53">
        <v>6535632092</v>
      </c>
      <c r="AB85" s="68">
        <f t="shared" ref="AB85:AB86" si="190">+AA85/Z85</f>
        <v>0.99694737725233407</v>
      </c>
      <c r="AC85" s="26">
        <v>6900000000</v>
      </c>
      <c r="AD85" s="53">
        <v>0</v>
      </c>
      <c r="AE85" s="68">
        <f t="shared" si="155"/>
        <v>0</v>
      </c>
      <c r="AF85" s="26"/>
      <c r="AG85" s="53"/>
      <c r="AH85" s="53"/>
      <c r="AI85" s="123"/>
      <c r="AJ85" s="53"/>
      <c r="AK85" s="123"/>
      <c r="AL85" s="26">
        <v>11849000000</v>
      </c>
      <c r="AM85" s="53">
        <v>11849000000</v>
      </c>
      <c r="AN85" s="53">
        <v>0</v>
      </c>
      <c r="AO85" s="123"/>
      <c r="AP85" s="53">
        <v>0</v>
      </c>
      <c r="AQ85" s="123"/>
      <c r="AR85" s="26"/>
      <c r="AS85" s="53"/>
      <c r="AT85" s="53"/>
      <c r="AU85" s="123"/>
      <c r="AV85" s="53"/>
      <c r="AW85" s="123"/>
      <c r="AX85" s="26"/>
      <c r="AY85" s="53"/>
      <c r="AZ85" s="53"/>
      <c r="BA85" s="123"/>
      <c r="BB85" s="53"/>
      <c r="BC85" s="123"/>
      <c r="BD85" s="26"/>
      <c r="BE85" s="53"/>
      <c r="BF85" s="53"/>
      <c r="BG85" s="123"/>
      <c r="BH85" s="53"/>
      <c r="BI85" s="123"/>
      <c r="BJ85" s="26"/>
      <c r="BK85" s="53"/>
      <c r="BL85" s="53"/>
      <c r="BM85" s="123"/>
      <c r="BN85" s="53"/>
      <c r="BO85" s="123"/>
      <c r="BP85" s="26"/>
      <c r="BQ85" s="53"/>
      <c r="BR85" s="53"/>
      <c r="BS85" s="123"/>
      <c r="BT85" s="53"/>
      <c r="BU85" s="123"/>
      <c r="BV85" s="26"/>
      <c r="BW85" s="53"/>
      <c r="BX85" s="53"/>
      <c r="BY85" s="123"/>
      <c r="BZ85" s="53"/>
      <c r="CA85" s="123"/>
      <c r="CB85" s="26"/>
      <c r="CC85" s="53"/>
      <c r="CD85" s="53"/>
      <c r="CE85" s="123"/>
      <c r="CF85" s="53"/>
      <c r="CG85" s="27"/>
      <c r="CH85" s="26"/>
      <c r="CI85" s="53"/>
      <c r="CJ85" s="53"/>
      <c r="CK85" s="123"/>
      <c r="CL85" s="53"/>
      <c r="CM85" s="27"/>
      <c r="CN85" s="26"/>
      <c r="CO85" s="53"/>
      <c r="CP85" s="53"/>
      <c r="CQ85" s="123"/>
      <c r="CR85" s="53"/>
      <c r="CS85" s="27"/>
      <c r="CT85" s="26"/>
      <c r="CU85" s="53"/>
      <c r="CV85" s="27"/>
      <c r="CW85" s="26"/>
      <c r="CX85" s="53"/>
      <c r="CY85" s="27"/>
      <c r="CZ85" s="26"/>
      <c r="DA85" s="53"/>
      <c r="DB85" s="27"/>
      <c r="DC85" s="26"/>
      <c r="DD85" s="53"/>
      <c r="DE85" s="53"/>
      <c r="DF85" s="123"/>
      <c r="DG85" s="53"/>
      <c r="DH85" s="27"/>
      <c r="DI85" s="81"/>
      <c r="DJ85" s="82"/>
      <c r="DK85" s="81"/>
      <c r="DL85" s="53"/>
      <c r="DM85" s="53"/>
      <c r="DN85" s="53"/>
      <c r="DO85" s="123"/>
      <c r="DP85" s="53"/>
      <c r="DQ85" s="27"/>
      <c r="DR85" s="53"/>
      <c r="DS85" s="53"/>
      <c r="DT85" s="53"/>
      <c r="DU85" s="123"/>
      <c r="DV85" s="53"/>
      <c r="DW85" s="27"/>
      <c r="DX85" s="53"/>
      <c r="DY85" s="53"/>
      <c r="DZ85" s="53"/>
      <c r="EA85" s="123"/>
      <c r="EB85" s="53"/>
      <c r="EC85" s="27"/>
      <c r="ED85" s="53"/>
      <c r="EE85" s="53"/>
      <c r="EF85" s="53"/>
      <c r="EG85" s="38"/>
      <c r="EH85" s="53"/>
      <c r="EI85" s="7"/>
      <c r="EJ85" s="53"/>
      <c r="EK85" s="53"/>
      <c r="EL85" s="53"/>
      <c r="EM85" s="38"/>
      <c r="EN85" s="53"/>
      <c r="EO85" s="7"/>
      <c r="EP85" s="53"/>
      <c r="EQ85" s="53"/>
      <c r="ER85" s="53"/>
      <c r="ES85" s="38"/>
      <c r="ET85" s="53"/>
      <c r="EU85" s="7"/>
      <c r="EV85" s="341">
        <v>0</v>
      </c>
      <c r="EW85" s="341">
        <v>0</v>
      </c>
      <c r="EX85" s="341">
        <v>0</v>
      </c>
      <c r="EY85" s="38"/>
      <c r="EZ85" s="341">
        <v>0</v>
      </c>
      <c r="FA85" s="7"/>
      <c r="FB85" s="341">
        <v>0</v>
      </c>
      <c r="FC85" s="341">
        <v>0</v>
      </c>
      <c r="FD85" s="341">
        <v>0</v>
      </c>
      <c r="FE85" s="38"/>
      <c r="FF85" s="341">
        <v>0</v>
      </c>
      <c r="FG85" s="7"/>
      <c r="FH85" s="341">
        <v>0</v>
      </c>
      <c r="FI85" s="341">
        <v>0</v>
      </c>
      <c r="FJ85" s="341">
        <v>0</v>
      </c>
      <c r="FK85" s="38">
        <v>0</v>
      </c>
      <c r="FL85" s="341">
        <v>0</v>
      </c>
      <c r="FM85" s="7">
        <v>0</v>
      </c>
      <c r="FN85" s="81">
        <v>0</v>
      </c>
      <c r="FO85" s="81"/>
      <c r="FP85" s="387">
        <v>0</v>
      </c>
      <c r="FQ85" s="341">
        <v>0</v>
      </c>
      <c r="FR85" s="341">
        <v>0</v>
      </c>
      <c r="FS85" s="341">
        <v>0</v>
      </c>
      <c r="FT85" s="38">
        <v>0</v>
      </c>
      <c r="FU85" s="341">
        <v>0</v>
      </c>
      <c r="FV85" s="7">
        <v>0</v>
      </c>
      <c r="FW85" s="341">
        <v>0</v>
      </c>
      <c r="FX85" s="341">
        <v>0</v>
      </c>
      <c r="FY85" s="341">
        <v>0</v>
      </c>
      <c r="FZ85" s="38">
        <v>0</v>
      </c>
      <c r="GA85" s="341">
        <v>0</v>
      </c>
      <c r="GB85" s="7">
        <v>0</v>
      </c>
      <c r="GC85" s="341">
        <v>0</v>
      </c>
      <c r="GD85" s="341">
        <v>0</v>
      </c>
      <c r="GE85" s="341">
        <v>0</v>
      </c>
      <c r="GF85" s="38">
        <v>0</v>
      </c>
      <c r="GG85" s="341">
        <v>0</v>
      </c>
      <c r="GH85" s="7">
        <v>0</v>
      </c>
      <c r="GI85" s="341">
        <v>0</v>
      </c>
      <c r="GJ85" s="341">
        <v>0</v>
      </c>
      <c r="GK85" s="341">
        <v>0</v>
      </c>
      <c r="GL85" s="38">
        <v>0</v>
      </c>
      <c r="GM85" s="341">
        <v>0</v>
      </c>
      <c r="GN85" s="7">
        <v>0</v>
      </c>
      <c r="GO85" s="341">
        <v>0</v>
      </c>
      <c r="GP85" s="341">
        <v>0</v>
      </c>
      <c r="GQ85" s="341">
        <v>0</v>
      </c>
      <c r="GR85" s="38">
        <f t="shared" si="148"/>
        <v>0</v>
      </c>
      <c r="GS85" s="341">
        <v>0</v>
      </c>
      <c r="GT85" s="7">
        <v>0</v>
      </c>
      <c r="GU85" s="341">
        <v>0</v>
      </c>
      <c r="GV85" s="341">
        <v>0</v>
      </c>
      <c r="GW85" s="341">
        <v>0</v>
      </c>
      <c r="GX85" s="38">
        <v>0</v>
      </c>
      <c r="GY85" s="341">
        <v>0</v>
      </c>
      <c r="GZ85" s="7">
        <v>0</v>
      </c>
      <c r="HA85" s="341">
        <v>0</v>
      </c>
      <c r="HB85" s="341">
        <v>0</v>
      </c>
      <c r="HC85" s="341">
        <v>0</v>
      </c>
      <c r="HD85" s="38">
        <v>0</v>
      </c>
      <c r="HE85" s="341">
        <v>0</v>
      </c>
      <c r="HF85" s="7">
        <v>0</v>
      </c>
      <c r="HG85" s="341">
        <v>0</v>
      </c>
      <c r="HH85" s="341">
        <v>0</v>
      </c>
      <c r="HI85" s="341">
        <v>0</v>
      </c>
      <c r="HJ85" s="38">
        <v>0</v>
      </c>
      <c r="HK85" s="341">
        <v>0</v>
      </c>
      <c r="HL85" s="7">
        <v>0</v>
      </c>
      <c r="HM85" s="341">
        <v>0</v>
      </c>
      <c r="HN85" s="341">
        <v>0</v>
      </c>
      <c r="HO85" s="341">
        <v>0</v>
      </c>
      <c r="HP85" s="38">
        <v>0</v>
      </c>
      <c r="HQ85" s="341">
        <v>0</v>
      </c>
      <c r="HR85" s="7">
        <v>0</v>
      </c>
      <c r="HS85" s="15">
        <f t="shared" si="149"/>
        <v>0</v>
      </c>
      <c r="HT85" s="15">
        <f t="shared" si="150"/>
        <v>0</v>
      </c>
    </row>
    <row r="86" spans="1:228" s="59" customFormat="1" ht="14.25" customHeight="1" x14ac:dyDescent="0.35">
      <c r="A86" s="28" t="s">
        <v>78</v>
      </c>
      <c r="B86" s="26">
        <v>393834720700</v>
      </c>
      <c r="C86" s="53">
        <v>349940250423</v>
      </c>
      <c r="D86" s="27">
        <f t="shared" si="182"/>
        <v>0.88854596111033035</v>
      </c>
      <c r="E86" s="26">
        <v>361689765369</v>
      </c>
      <c r="F86" s="53">
        <v>349680953035</v>
      </c>
      <c r="G86" s="27">
        <f t="shared" si="183"/>
        <v>0.96679803111998908</v>
      </c>
      <c r="H86" s="26">
        <v>314048997294</v>
      </c>
      <c r="I86" s="53">
        <v>268340149691</v>
      </c>
      <c r="J86" s="27">
        <f t="shared" si="184"/>
        <v>0.85445313311983218</v>
      </c>
      <c r="K86" s="26">
        <v>457760905365</v>
      </c>
      <c r="L86" s="53">
        <v>421693093695</v>
      </c>
      <c r="M86" s="27">
        <f t="shared" si="185"/>
        <v>0.92120818696554918</v>
      </c>
      <c r="N86" s="26">
        <v>879580991312</v>
      </c>
      <c r="O86" s="53">
        <v>730144584197</v>
      </c>
      <c r="P86" s="27">
        <f t="shared" si="186"/>
        <v>0.83010500614378013</v>
      </c>
      <c r="Q86" s="26">
        <v>1184729937488</v>
      </c>
      <c r="R86" s="53">
        <v>901944055993</v>
      </c>
      <c r="S86" s="68">
        <f t="shared" si="187"/>
        <v>0.76130772714784689</v>
      </c>
      <c r="T86" s="26">
        <v>1070182675495</v>
      </c>
      <c r="U86" s="53">
        <v>973939939998</v>
      </c>
      <c r="V86" s="68">
        <f t="shared" si="188"/>
        <v>0.91006887169755002</v>
      </c>
      <c r="W86" s="26">
        <v>1272938504092</v>
      </c>
      <c r="X86" s="53">
        <v>1161926389705</v>
      </c>
      <c r="Y86" s="68">
        <f t="shared" si="189"/>
        <v>0.91279066975337819</v>
      </c>
      <c r="Z86" s="26">
        <v>1192433863591</v>
      </c>
      <c r="AA86" s="53">
        <v>757422946852</v>
      </c>
      <c r="AB86" s="68">
        <f t="shared" si="190"/>
        <v>0.63519073885660216</v>
      </c>
      <c r="AC86" s="26">
        <v>1114143300720</v>
      </c>
      <c r="AD86" s="53">
        <v>748792506100</v>
      </c>
      <c r="AE86" s="68">
        <v>0.67207917115877558</v>
      </c>
      <c r="AF86" s="26">
        <v>1397616034000</v>
      </c>
      <c r="AG86" s="53">
        <v>1174456954574</v>
      </c>
      <c r="AH86" s="53">
        <v>798234886003</v>
      </c>
      <c r="AI86" s="123">
        <f t="shared" si="156"/>
        <v>0.6796629564789255</v>
      </c>
      <c r="AJ86" s="53">
        <v>392136347595</v>
      </c>
      <c r="AK86" s="123">
        <f t="shared" si="157"/>
        <v>0.33388737328158274</v>
      </c>
      <c r="AL86" s="26">
        <v>1247308004000</v>
      </c>
      <c r="AM86" s="53">
        <v>719931804928</v>
      </c>
      <c r="AN86" s="53">
        <v>481673700782</v>
      </c>
      <c r="AO86" s="123">
        <f t="shared" si="158"/>
        <v>0.66905462084727862</v>
      </c>
      <c r="AP86" s="53">
        <v>132732185175</v>
      </c>
      <c r="AQ86" s="123">
        <f t="shared" si="159"/>
        <v>0.18436771964571627</v>
      </c>
      <c r="AR86" s="26">
        <v>1854528317000</v>
      </c>
      <c r="AS86" s="53">
        <v>1465327432454</v>
      </c>
      <c r="AT86" s="53">
        <v>1116300844607</v>
      </c>
      <c r="AU86" s="123">
        <f t="shared" si="160"/>
        <v>0.76180983163436633</v>
      </c>
      <c r="AV86" s="53">
        <v>202443565747</v>
      </c>
      <c r="AW86" s="123">
        <f t="shared" si="161"/>
        <v>0.13815585599729444</v>
      </c>
      <c r="AX86" s="26">
        <v>791696757000</v>
      </c>
      <c r="AY86" s="53">
        <v>791696757000</v>
      </c>
      <c r="AZ86" s="53">
        <v>640865651796</v>
      </c>
      <c r="BA86" s="123">
        <f t="shared" si="162"/>
        <v>0.8094837399921293</v>
      </c>
      <c r="BB86" s="53">
        <v>253201409000</v>
      </c>
      <c r="BC86" s="123">
        <f t="shared" si="163"/>
        <v>0.31982120270324665</v>
      </c>
      <c r="BD86" s="26">
        <v>1557667462000</v>
      </c>
      <c r="BE86" s="53">
        <v>1321111942439</v>
      </c>
      <c r="BF86" s="53">
        <v>821468422433</v>
      </c>
      <c r="BG86" s="123">
        <f t="shared" si="164"/>
        <v>0.62180076952179231</v>
      </c>
      <c r="BH86" s="53">
        <v>466554124971</v>
      </c>
      <c r="BI86" s="123">
        <f t="shared" si="165"/>
        <v>0.35315260575849522</v>
      </c>
      <c r="BJ86" s="26">
        <v>1537250577000</v>
      </c>
      <c r="BK86" s="53">
        <v>1373165881189</v>
      </c>
      <c r="BL86" s="53">
        <v>1069893266413</v>
      </c>
      <c r="BM86" s="123">
        <f t="shared" si="166"/>
        <v>0.77914349684147288</v>
      </c>
      <c r="BN86" s="53">
        <v>397215177942</v>
      </c>
      <c r="BO86" s="123">
        <f t="shared" si="167"/>
        <v>0.28926962385495508</v>
      </c>
      <c r="BP86" s="26">
        <v>2606142387000</v>
      </c>
      <c r="BQ86" s="53">
        <v>2316854423371</v>
      </c>
      <c r="BR86" s="53">
        <v>1308102959182</v>
      </c>
      <c r="BS86" s="123">
        <f t="shared" si="168"/>
        <v>0.56460300051080603</v>
      </c>
      <c r="BT86" s="53">
        <v>499503451680</v>
      </c>
      <c r="BU86" s="123">
        <f t="shared" si="169"/>
        <v>0.21559552755724182</v>
      </c>
      <c r="BV86" s="26">
        <v>4241540003000</v>
      </c>
      <c r="BW86" s="53">
        <v>2656649126536</v>
      </c>
      <c r="BX86" s="53">
        <v>1602302174507</v>
      </c>
      <c r="BY86" s="123">
        <f t="shared" si="170"/>
        <v>0.60312901636214145</v>
      </c>
      <c r="BZ86" s="53">
        <v>488644699096</v>
      </c>
      <c r="CA86" s="123">
        <f t="shared" si="171"/>
        <v>0.18393271968630007</v>
      </c>
      <c r="CB86" s="26">
        <v>2035128081000</v>
      </c>
      <c r="CC86" s="53">
        <v>1499454294352</v>
      </c>
      <c r="CD86" s="53">
        <v>919185687564</v>
      </c>
      <c r="CE86" s="123">
        <f t="shared" si="172"/>
        <v>0.61301347498640013</v>
      </c>
      <c r="CF86" s="53">
        <v>301998576082</v>
      </c>
      <c r="CG86" s="27">
        <f t="shared" si="139"/>
        <v>0.20140565619074829</v>
      </c>
      <c r="CH86" s="26">
        <v>2615039772000</v>
      </c>
      <c r="CI86" s="53">
        <v>2160131426796</v>
      </c>
      <c r="CJ86" s="53">
        <v>1677040849008</v>
      </c>
      <c r="CK86" s="123">
        <f t="shared" si="173"/>
        <v>0.77636056223461336</v>
      </c>
      <c r="CL86" s="53">
        <v>561949360749</v>
      </c>
      <c r="CM86" s="27">
        <f t="shared" si="140"/>
        <v>0.26014591231724615</v>
      </c>
      <c r="CN86" s="26">
        <v>2743836631000</v>
      </c>
      <c r="CO86" s="53">
        <v>2327173382422</v>
      </c>
      <c r="CP86" s="53">
        <v>1693937084605</v>
      </c>
      <c r="CQ86" s="123">
        <f t="shared" si="174"/>
        <v>0.72789466285577709</v>
      </c>
      <c r="CR86" s="53">
        <v>574602289503</v>
      </c>
      <c r="CS86" s="27">
        <f t="shared" si="141"/>
        <v>0.24690996117572644</v>
      </c>
      <c r="CT86" s="26">
        <v>2649732917435</v>
      </c>
      <c r="CU86" s="53">
        <v>1495448334125</v>
      </c>
      <c r="CV86" s="27">
        <f t="shared" si="107"/>
        <v>0.56437700731461915</v>
      </c>
      <c r="CW86" s="26">
        <v>2649732917435</v>
      </c>
      <c r="CX86" s="53">
        <v>1557235119914</v>
      </c>
      <c r="CY86" s="27">
        <f t="shared" si="108"/>
        <v>0.58769512567381244</v>
      </c>
      <c r="CZ86" s="26">
        <v>2649732917435</v>
      </c>
      <c r="DA86" s="53">
        <v>1666087345423</v>
      </c>
      <c r="DB86" s="27">
        <f t="shared" si="109"/>
        <v>0.62877557751586877</v>
      </c>
      <c r="DC86" s="26">
        <v>2566374986000</v>
      </c>
      <c r="DD86" s="53">
        <v>2525490926231</v>
      </c>
      <c r="DE86" s="53">
        <v>2155215543609</v>
      </c>
      <c r="DF86" s="123">
        <f t="shared" si="110"/>
        <v>0.85338478995266365</v>
      </c>
      <c r="DG86" s="53">
        <v>862230536716</v>
      </c>
      <c r="DH86" s="27">
        <f t="shared" si="142"/>
        <v>0.34141106101805652</v>
      </c>
      <c r="DI86" s="81">
        <v>1969406659000</v>
      </c>
      <c r="DJ86" s="82">
        <f t="shared" si="143"/>
        <v>0</v>
      </c>
      <c r="DK86" s="81">
        <v>1969406659000</v>
      </c>
      <c r="DL86" s="53">
        <v>1969406659000</v>
      </c>
      <c r="DM86" s="53">
        <v>1969406659000</v>
      </c>
      <c r="DN86" s="53">
        <v>331089603609</v>
      </c>
      <c r="DO86" s="123">
        <v>0.16811642333793897</v>
      </c>
      <c r="DP86" s="53">
        <v>2322770</v>
      </c>
      <c r="DQ86" s="27">
        <f t="shared" si="144"/>
        <v>1.1794262954200765E-6</v>
      </c>
      <c r="DR86" s="53">
        <v>1969406659000</v>
      </c>
      <c r="DS86" s="53">
        <v>1969406659000</v>
      </c>
      <c r="DT86" s="53">
        <v>389052847702</v>
      </c>
      <c r="DU86" s="123">
        <f t="shared" si="145"/>
        <v>0.1975482544065065</v>
      </c>
      <c r="DV86" s="53">
        <v>41833120384</v>
      </c>
      <c r="DW86" s="27">
        <f t="shared" si="146"/>
        <v>2.1241484176377001E-2</v>
      </c>
      <c r="DX86" s="53">
        <v>1969406659000</v>
      </c>
      <c r="DY86" s="53">
        <v>1969406659000</v>
      </c>
      <c r="DZ86" s="53">
        <v>516623932304</v>
      </c>
      <c r="EA86" s="123">
        <f t="shared" si="147"/>
        <v>0.26232466004066657</v>
      </c>
      <c r="EB86" s="53">
        <v>95469588780</v>
      </c>
      <c r="EC86" s="27">
        <f t="shared" ref="EC86:EC96" si="191">+EB86/DY86</f>
        <v>4.8476320694719452E-2</v>
      </c>
      <c r="ED86" s="53">
        <v>1969406659000</v>
      </c>
      <c r="EE86" s="53">
        <v>1969406659000</v>
      </c>
      <c r="EF86" s="53">
        <v>610173356338</v>
      </c>
      <c r="EG86" s="123">
        <f t="shared" si="112"/>
        <v>0.30982598416104978</v>
      </c>
      <c r="EH86" s="53">
        <v>132729777447</v>
      </c>
      <c r="EI86" s="27">
        <f t="shared" si="113"/>
        <v>6.7395820380944493E-2</v>
      </c>
      <c r="EJ86" s="53">
        <v>1969406659000</v>
      </c>
      <c r="EK86" s="53">
        <v>1969406659000</v>
      </c>
      <c r="EL86" s="53">
        <v>757158293554</v>
      </c>
      <c r="EM86" s="123">
        <f t="shared" ref="EM86:EM96" si="192">+EL86/EK86</f>
        <v>0.38446010634414129</v>
      </c>
      <c r="EN86" s="53">
        <v>176691325637</v>
      </c>
      <c r="EO86" s="27">
        <f t="shared" ref="EO86:EO96" si="193">+EN86/EK86</f>
        <v>8.9718050271404101E-2</v>
      </c>
      <c r="EP86" s="53">
        <v>1969406659000</v>
      </c>
      <c r="EQ86" s="53">
        <v>1969406659000</v>
      </c>
      <c r="ER86" s="53">
        <v>757158293554</v>
      </c>
      <c r="ES86" s="123">
        <f t="shared" ref="ES86:ES96" si="194">+ER86/EQ86</f>
        <v>0.38446010634414129</v>
      </c>
      <c r="ET86" s="53">
        <v>218476554561</v>
      </c>
      <c r="EU86" s="27">
        <f t="shared" ref="EU86:EU96" si="195">+ET86/EQ86</f>
        <v>0.11093521673778396</v>
      </c>
      <c r="EV86" s="341">
        <v>1969406659000</v>
      </c>
      <c r="EW86" s="341">
        <v>1969406659000</v>
      </c>
      <c r="EX86" s="341">
        <v>815238985779</v>
      </c>
      <c r="EY86" s="123">
        <f t="shared" ref="EY86:EY96" si="196">+EX86/EW86</f>
        <v>0.41395157371558372</v>
      </c>
      <c r="EZ86" s="341">
        <v>288421829931</v>
      </c>
      <c r="FA86" s="27">
        <f t="shared" ref="FA86:FA96" si="197">+EZ86/EW86</f>
        <v>0.14645112963995519</v>
      </c>
      <c r="FB86" s="341">
        <v>1969406659000</v>
      </c>
      <c r="FC86" s="341">
        <v>1969406659000</v>
      </c>
      <c r="FD86" s="341">
        <v>927614854525</v>
      </c>
      <c r="FE86" s="123">
        <f t="shared" ref="FE86:FE96" si="198">+FD86/FC86</f>
        <v>0.4710123479505306</v>
      </c>
      <c r="FF86" s="341">
        <v>364425869830</v>
      </c>
      <c r="FG86" s="27">
        <f t="shared" ref="FG86:FG96" si="199">+FF86/FC86</f>
        <v>0.18504348411975183</v>
      </c>
      <c r="FH86" s="341">
        <v>1969406659000</v>
      </c>
      <c r="FI86" s="341">
        <v>2112620067747</v>
      </c>
      <c r="FJ86" s="341">
        <v>1029738729744</v>
      </c>
      <c r="FK86" s="123">
        <v>0.48742258272788397</v>
      </c>
      <c r="FL86" s="341">
        <v>431778050619</v>
      </c>
      <c r="FM86" s="27">
        <v>0.20438036029803927</v>
      </c>
      <c r="FN86" s="81">
        <v>2646214597000</v>
      </c>
      <c r="FO86" s="384">
        <f t="shared" ref="FO86:FO94" si="200">+FP86-FN86</f>
        <v>-5000000000</v>
      </c>
      <c r="FP86" s="387">
        <f>2646214597000-5000000000</f>
        <v>2641214597000</v>
      </c>
      <c r="FQ86" s="341">
        <v>1969406659000</v>
      </c>
      <c r="FR86" s="341">
        <v>2112620067747</v>
      </c>
      <c r="FS86" s="341">
        <v>1104228213944</v>
      </c>
      <c r="FT86" s="123">
        <v>0.52268187299839586</v>
      </c>
      <c r="FU86" s="341">
        <v>497938796818</v>
      </c>
      <c r="FV86" s="27">
        <v>0.23569727677017949</v>
      </c>
      <c r="FW86" s="341">
        <v>1969406659000</v>
      </c>
      <c r="FX86" s="341">
        <v>2112620067747</v>
      </c>
      <c r="FY86" s="341">
        <v>1186895737716</v>
      </c>
      <c r="FZ86" s="123">
        <v>0.56181220458715175</v>
      </c>
      <c r="GA86" s="341">
        <v>578299710850</v>
      </c>
      <c r="GB86" s="27">
        <v>0.27373578414727773</v>
      </c>
      <c r="GC86" s="341">
        <v>1969406659000</v>
      </c>
      <c r="GD86" s="341">
        <v>2071054128924</v>
      </c>
      <c r="GE86" s="341">
        <v>1544511048439</v>
      </c>
      <c r="GF86" s="38">
        <v>0.74576083109978331</v>
      </c>
      <c r="GG86" s="341">
        <v>702133387092</v>
      </c>
      <c r="GH86" s="7">
        <v>0.33902222896356066</v>
      </c>
      <c r="GI86" s="341">
        <v>2641214597000</v>
      </c>
      <c r="GJ86" s="341">
        <v>2641214597000</v>
      </c>
      <c r="GK86" s="341">
        <v>200311689199</v>
      </c>
      <c r="GL86" s="38">
        <v>7.584074744495288E-2</v>
      </c>
      <c r="GM86" s="341">
        <v>0</v>
      </c>
      <c r="GN86" s="7">
        <v>0</v>
      </c>
      <c r="GO86" s="341">
        <v>2641214597000</v>
      </c>
      <c r="GP86" s="341">
        <v>2641214597000</v>
      </c>
      <c r="GQ86" s="341">
        <v>322258417692</v>
      </c>
      <c r="GR86" s="38">
        <f t="shared" si="148"/>
        <v>0.12201144808832813</v>
      </c>
      <c r="GS86" s="341">
        <v>49630012479</v>
      </c>
      <c r="GT86" s="7">
        <v>0</v>
      </c>
      <c r="GU86" s="341">
        <v>2641214597000</v>
      </c>
      <c r="GV86" s="341">
        <v>2641214597000</v>
      </c>
      <c r="GW86" s="341">
        <v>389231552136</v>
      </c>
      <c r="GX86" s="38">
        <v>0.14736839353307571</v>
      </c>
      <c r="GY86" s="341">
        <v>91947699143</v>
      </c>
      <c r="GZ86" s="7">
        <v>3.4812657497591437E-2</v>
      </c>
      <c r="HA86" s="341">
        <v>2641214597000</v>
      </c>
      <c r="HB86" s="341">
        <v>2641214597000</v>
      </c>
      <c r="HC86" s="341">
        <v>467723929758</v>
      </c>
      <c r="HD86" s="38">
        <v>0.17708668212316411</v>
      </c>
      <c r="HE86" s="341">
        <v>131972745412</v>
      </c>
      <c r="HF86" s="7">
        <v>4.9960350702024668E-2</v>
      </c>
      <c r="HG86" s="341">
        <v>2641214597000</v>
      </c>
      <c r="HH86" s="341">
        <v>2641214597000</v>
      </c>
      <c r="HI86" s="341">
        <v>528037152322</v>
      </c>
      <c r="HJ86" s="38">
        <v>0.19992209376768033</v>
      </c>
      <c r="HK86" s="341">
        <v>190231482719</v>
      </c>
      <c r="HL86" s="7">
        <v>7.2024243291352666E-2</v>
      </c>
      <c r="HM86" s="341">
        <v>2641214597000</v>
      </c>
      <c r="HN86" s="341">
        <v>2641214597000</v>
      </c>
      <c r="HO86" s="341">
        <v>565560725999</v>
      </c>
      <c r="HP86" s="38">
        <v>0.21412903239342501</v>
      </c>
      <c r="HQ86" s="341">
        <v>262705263887</v>
      </c>
      <c r="HR86" s="7">
        <v>9.9463808879971902E-2</v>
      </c>
      <c r="HS86" s="15">
        <f t="shared" si="149"/>
        <v>0</v>
      </c>
      <c r="HT86" s="15">
        <f t="shared" si="150"/>
        <v>0</v>
      </c>
    </row>
    <row r="87" spans="1:228" ht="14.25" customHeight="1" x14ac:dyDescent="0.35">
      <c r="A87" s="9" t="s">
        <v>80</v>
      </c>
      <c r="B87" s="87"/>
      <c r="C87" s="151"/>
      <c r="D87" s="88"/>
      <c r="E87" s="87"/>
      <c r="F87" s="151"/>
      <c r="G87" s="88"/>
      <c r="H87" s="87"/>
      <c r="I87" s="151"/>
      <c r="J87" s="88"/>
      <c r="K87" s="87"/>
      <c r="L87" s="151"/>
      <c r="M87" s="88"/>
      <c r="N87" s="87"/>
      <c r="O87" s="151"/>
      <c r="P87" s="88"/>
      <c r="Q87" s="87"/>
      <c r="R87" s="151"/>
      <c r="S87" s="89"/>
      <c r="T87" s="87"/>
      <c r="U87" s="151"/>
      <c r="V87" s="89"/>
      <c r="W87" s="87"/>
      <c r="X87" s="151"/>
      <c r="Y87" s="89"/>
      <c r="Z87" s="87"/>
      <c r="AA87" s="151"/>
      <c r="AB87" s="89"/>
      <c r="AC87" s="26">
        <v>0</v>
      </c>
      <c r="AD87" s="53">
        <v>0</v>
      </c>
      <c r="AE87" s="89"/>
      <c r="AF87" s="26"/>
      <c r="AG87" s="6"/>
      <c r="AH87" s="6"/>
      <c r="AI87" s="38"/>
      <c r="AJ87" s="6"/>
      <c r="AK87" s="38"/>
      <c r="AL87" s="5"/>
      <c r="AM87" s="6"/>
      <c r="AN87" s="6"/>
      <c r="AO87" s="38"/>
      <c r="AP87" s="6"/>
      <c r="AQ87" s="38"/>
      <c r="AR87" s="5"/>
      <c r="AS87" s="6"/>
      <c r="AT87" s="6"/>
      <c r="AU87" s="38"/>
      <c r="AV87" s="6"/>
      <c r="AW87" s="38"/>
      <c r="AX87" s="5"/>
      <c r="AY87" s="6"/>
      <c r="AZ87" s="6"/>
      <c r="BA87" s="38"/>
      <c r="BB87" s="6"/>
      <c r="BC87" s="38"/>
      <c r="BD87" s="5">
        <v>0</v>
      </c>
      <c r="BE87" s="6">
        <v>80000000</v>
      </c>
      <c r="BF87" s="6">
        <v>80000000</v>
      </c>
      <c r="BG87" s="38"/>
      <c r="BH87" s="6">
        <v>0</v>
      </c>
      <c r="BI87" s="38"/>
      <c r="BJ87" s="5"/>
      <c r="BK87" s="6"/>
      <c r="BL87" s="6"/>
      <c r="BM87" s="38"/>
      <c r="BN87" s="6"/>
      <c r="BO87" s="38"/>
      <c r="BP87" s="5"/>
      <c r="BQ87" s="6"/>
      <c r="BR87" s="6"/>
      <c r="BS87" s="38"/>
      <c r="BT87" s="6"/>
      <c r="BU87" s="38"/>
      <c r="BV87" s="5">
        <v>80000000000</v>
      </c>
      <c r="BW87" s="6">
        <v>80000000000</v>
      </c>
      <c r="BX87" s="6">
        <v>0</v>
      </c>
      <c r="BY87" s="123">
        <f t="shared" si="170"/>
        <v>0</v>
      </c>
      <c r="BZ87" s="6">
        <v>0</v>
      </c>
      <c r="CA87" s="123">
        <f t="shared" si="171"/>
        <v>0</v>
      </c>
      <c r="CB87" s="5">
        <v>80000000000</v>
      </c>
      <c r="CC87" s="6">
        <v>58378332086</v>
      </c>
      <c r="CD87" s="6">
        <v>58378332086</v>
      </c>
      <c r="CE87" s="38">
        <f t="shared" si="172"/>
        <v>1</v>
      </c>
      <c r="CF87" s="6">
        <v>58378332086</v>
      </c>
      <c r="CG87" s="7">
        <f t="shared" si="139"/>
        <v>1</v>
      </c>
      <c r="CH87" s="5">
        <v>2000000000</v>
      </c>
      <c r="CI87" s="6">
        <v>2000000000</v>
      </c>
      <c r="CJ87" s="6">
        <v>1999999913</v>
      </c>
      <c r="CK87" s="38">
        <f t="shared" si="173"/>
        <v>0.99999995649999995</v>
      </c>
      <c r="CL87" s="6">
        <v>1999999913</v>
      </c>
      <c r="CM87" s="7">
        <f t="shared" si="140"/>
        <v>0.99999995649999995</v>
      </c>
      <c r="CN87" s="5">
        <v>15000000000</v>
      </c>
      <c r="CO87" s="6">
        <v>8010653454</v>
      </c>
      <c r="CP87" s="6">
        <v>7710653454</v>
      </c>
      <c r="CQ87" s="38">
        <f t="shared" si="174"/>
        <v>0.96254987165245554</v>
      </c>
      <c r="CR87" s="6">
        <v>7710653454</v>
      </c>
      <c r="CS87" s="7">
        <f t="shared" si="141"/>
        <v>0.96254987165245554</v>
      </c>
      <c r="CT87" s="5">
        <v>1600000000</v>
      </c>
      <c r="CU87" s="6">
        <v>903349213</v>
      </c>
      <c r="CV87" s="7">
        <f t="shared" si="107"/>
        <v>0.56459325812500005</v>
      </c>
      <c r="CW87" s="5">
        <v>1600000000</v>
      </c>
      <c r="CX87" s="6">
        <v>903349213</v>
      </c>
      <c r="CY87" s="7">
        <f t="shared" si="108"/>
        <v>0.56459325812500005</v>
      </c>
      <c r="CZ87" s="5">
        <v>1600000000</v>
      </c>
      <c r="DA87" s="6">
        <v>903349213</v>
      </c>
      <c r="DB87" s="7">
        <f t="shared" si="109"/>
        <v>0.56459325812500005</v>
      </c>
      <c r="DC87" s="5">
        <v>1600000000</v>
      </c>
      <c r="DD87" s="6">
        <v>1600000000</v>
      </c>
      <c r="DE87" s="6">
        <v>903349213</v>
      </c>
      <c r="DF87" s="38">
        <f t="shared" si="110"/>
        <v>0.56459325812500005</v>
      </c>
      <c r="DG87" s="6">
        <v>903349213</v>
      </c>
      <c r="DH87" s="7">
        <f t="shared" si="142"/>
        <v>0.56459325812500005</v>
      </c>
      <c r="DI87" s="41">
        <v>545852000</v>
      </c>
      <c r="DJ87" s="82">
        <f t="shared" si="143"/>
        <v>0</v>
      </c>
      <c r="DK87" s="81">
        <v>545852000</v>
      </c>
      <c r="DL87" s="6">
        <v>545852000</v>
      </c>
      <c r="DM87" s="6">
        <v>545852000</v>
      </c>
      <c r="DN87" s="6">
        <v>0</v>
      </c>
      <c r="DO87" s="38">
        <v>0</v>
      </c>
      <c r="DP87" s="6">
        <v>0</v>
      </c>
      <c r="DQ87" s="7">
        <f t="shared" si="144"/>
        <v>0</v>
      </c>
      <c r="DR87" s="6">
        <v>545852000</v>
      </c>
      <c r="DS87" s="6">
        <v>545852000</v>
      </c>
      <c r="DT87" s="6">
        <v>0</v>
      </c>
      <c r="DU87" s="38">
        <f t="shared" si="145"/>
        <v>0</v>
      </c>
      <c r="DV87" s="6">
        <v>0</v>
      </c>
      <c r="DW87" s="7">
        <f t="shared" si="146"/>
        <v>0</v>
      </c>
      <c r="DX87" s="6">
        <v>545852000</v>
      </c>
      <c r="DY87" s="6">
        <v>545852000</v>
      </c>
      <c r="DZ87" s="6">
        <v>0</v>
      </c>
      <c r="EA87" s="38">
        <f t="shared" si="147"/>
        <v>0</v>
      </c>
      <c r="EB87" s="6">
        <v>0</v>
      </c>
      <c r="EC87" s="7">
        <f t="shared" si="191"/>
        <v>0</v>
      </c>
      <c r="ED87" s="53">
        <v>545852000</v>
      </c>
      <c r="EE87" s="53">
        <v>545852000</v>
      </c>
      <c r="EF87" s="53">
        <v>0</v>
      </c>
      <c r="EG87" s="38">
        <f t="shared" si="112"/>
        <v>0</v>
      </c>
      <c r="EH87" s="53">
        <v>0</v>
      </c>
      <c r="EI87" s="7">
        <f t="shared" si="113"/>
        <v>0</v>
      </c>
      <c r="EJ87" s="53">
        <v>545852000</v>
      </c>
      <c r="EK87" s="53">
        <v>545852000</v>
      </c>
      <c r="EL87" s="53">
        <v>0</v>
      </c>
      <c r="EM87" s="38">
        <f t="shared" si="192"/>
        <v>0</v>
      </c>
      <c r="EN87" s="53">
        <v>0</v>
      </c>
      <c r="EO87" s="7">
        <f t="shared" si="193"/>
        <v>0</v>
      </c>
      <c r="EP87" s="53">
        <v>545852000</v>
      </c>
      <c r="EQ87" s="53">
        <v>545852000</v>
      </c>
      <c r="ER87" s="53">
        <v>0</v>
      </c>
      <c r="ES87" s="38">
        <f t="shared" si="194"/>
        <v>0</v>
      </c>
      <c r="ET87" s="53">
        <v>0</v>
      </c>
      <c r="EU87" s="7">
        <f t="shared" si="195"/>
        <v>0</v>
      </c>
      <c r="EV87" s="341">
        <v>545852000</v>
      </c>
      <c r="EW87" s="341">
        <v>545852000</v>
      </c>
      <c r="EX87" s="341">
        <v>0</v>
      </c>
      <c r="EY87" s="38">
        <f t="shared" si="196"/>
        <v>0</v>
      </c>
      <c r="EZ87" s="341">
        <v>0</v>
      </c>
      <c r="FA87" s="7">
        <f t="shared" si="197"/>
        <v>0</v>
      </c>
      <c r="FB87" s="341">
        <v>545852000</v>
      </c>
      <c r="FC87" s="341">
        <v>545852000</v>
      </c>
      <c r="FD87" s="341">
        <v>0</v>
      </c>
      <c r="FE87" s="38">
        <f t="shared" si="198"/>
        <v>0</v>
      </c>
      <c r="FF87" s="341">
        <v>0</v>
      </c>
      <c r="FG87" s="7">
        <f t="shared" si="199"/>
        <v>0</v>
      </c>
      <c r="FH87" s="341">
        <v>545852000</v>
      </c>
      <c r="FI87" s="341">
        <v>545852000</v>
      </c>
      <c r="FJ87" s="341">
        <v>545851931</v>
      </c>
      <c r="FK87" s="38">
        <v>0.99999987359210918</v>
      </c>
      <c r="FL87" s="341">
        <v>545851931</v>
      </c>
      <c r="FM87" s="7">
        <v>0.99999987359210918</v>
      </c>
      <c r="FN87" s="41">
        <v>335023000</v>
      </c>
      <c r="FO87" s="81"/>
      <c r="FP87" s="387">
        <v>335023000</v>
      </c>
      <c r="FQ87" s="341">
        <v>545852000</v>
      </c>
      <c r="FR87" s="341">
        <v>545852000</v>
      </c>
      <c r="FS87" s="341">
        <v>545851931</v>
      </c>
      <c r="FT87" s="38">
        <v>0.99999987359210918</v>
      </c>
      <c r="FU87" s="341">
        <v>545851931</v>
      </c>
      <c r="FV87" s="7">
        <v>0.99999987359210918</v>
      </c>
      <c r="FW87" s="341">
        <v>545852000</v>
      </c>
      <c r="FX87" s="341">
        <v>545852000</v>
      </c>
      <c r="FY87" s="341">
        <v>545851931</v>
      </c>
      <c r="FZ87" s="38">
        <v>0.99999987359210918</v>
      </c>
      <c r="GA87" s="341">
        <v>545851931</v>
      </c>
      <c r="GB87" s="7">
        <v>0.99999987359210918</v>
      </c>
      <c r="GC87" s="341">
        <v>545852000</v>
      </c>
      <c r="GD87" s="341">
        <v>545852000</v>
      </c>
      <c r="GE87" s="341">
        <v>545851931</v>
      </c>
      <c r="GF87" s="38">
        <v>0.99999987359210918</v>
      </c>
      <c r="GG87" s="341">
        <v>545851931</v>
      </c>
      <c r="GH87" s="7">
        <v>0.99999987359210918</v>
      </c>
      <c r="GI87" s="341">
        <v>335023000</v>
      </c>
      <c r="GJ87" s="341">
        <v>335023000</v>
      </c>
      <c r="GK87" s="341">
        <v>0</v>
      </c>
      <c r="GL87" s="38">
        <v>0</v>
      </c>
      <c r="GM87" s="341">
        <v>0</v>
      </c>
      <c r="GN87" s="7">
        <v>0</v>
      </c>
      <c r="GO87" s="341">
        <v>335023000</v>
      </c>
      <c r="GP87" s="341">
        <v>335023000</v>
      </c>
      <c r="GQ87" s="341">
        <v>0</v>
      </c>
      <c r="GR87" s="38">
        <f t="shared" si="148"/>
        <v>0</v>
      </c>
      <c r="GS87" s="341">
        <v>0</v>
      </c>
      <c r="GT87" s="7">
        <v>0</v>
      </c>
      <c r="GU87" s="341">
        <v>335023000</v>
      </c>
      <c r="GV87" s="341">
        <v>335023000</v>
      </c>
      <c r="GW87" s="341">
        <v>0</v>
      </c>
      <c r="GX87" s="38">
        <v>0</v>
      </c>
      <c r="GY87" s="341">
        <v>0</v>
      </c>
      <c r="GZ87" s="7">
        <v>0</v>
      </c>
      <c r="HA87" s="341">
        <v>335023000</v>
      </c>
      <c r="HB87" s="341">
        <v>335023000</v>
      </c>
      <c r="HC87" s="341">
        <v>0</v>
      </c>
      <c r="HD87" s="38">
        <v>0</v>
      </c>
      <c r="HE87" s="341">
        <v>0</v>
      </c>
      <c r="HF87" s="7">
        <v>0</v>
      </c>
      <c r="HG87" s="341">
        <v>335023000</v>
      </c>
      <c r="HH87" s="341">
        <v>335023000</v>
      </c>
      <c r="HI87" s="341">
        <v>0</v>
      </c>
      <c r="HJ87" s="38">
        <v>0</v>
      </c>
      <c r="HK87" s="341">
        <v>0</v>
      </c>
      <c r="HL87" s="7">
        <v>0</v>
      </c>
      <c r="HM87" s="341">
        <v>335023000</v>
      </c>
      <c r="HN87" s="341">
        <v>335023000</v>
      </c>
      <c r="HO87" s="341">
        <v>0</v>
      </c>
      <c r="HP87" s="38">
        <v>0</v>
      </c>
      <c r="HQ87" s="341">
        <v>0</v>
      </c>
      <c r="HR87" s="7">
        <v>0</v>
      </c>
      <c r="HS87" s="15">
        <f t="shared" si="149"/>
        <v>0</v>
      </c>
      <c r="HT87" s="15">
        <f t="shared" si="150"/>
        <v>0</v>
      </c>
    </row>
    <row r="88" spans="1:228" ht="14.25" customHeight="1" x14ac:dyDescent="0.35">
      <c r="A88" s="8" t="s">
        <v>50</v>
      </c>
      <c r="B88" s="32">
        <f>SUM(B89:B91)</f>
        <v>51328064638</v>
      </c>
      <c r="C88" s="31">
        <f>SUM(C89:C91)</f>
        <v>50395317792.199997</v>
      </c>
      <c r="D88" s="62">
        <f t="shared" si="180"/>
        <v>0.98182774175534648</v>
      </c>
      <c r="E88" s="32">
        <f>SUM(E89:E91)</f>
        <v>37302922818</v>
      </c>
      <c r="F88" s="31">
        <f>SUM(F89:F91)</f>
        <v>36859363925.400002</v>
      </c>
      <c r="G88" s="62">
        <f t="shared" si="181"/>
        <v>0.98810927243518931</v>
      </c>
      <c r="H88" s="32">
        <f>SUM(H89:H91)</f>
        <v>46113827742</v>
      </c>
      <c r="I88" s="31">
        <f>SUM(I89:I91)</f>
        <v>37200627519.209999</v>
      </c>
      <c r="J88" s="62">
        <f t="shared" ref="J88" si="201">+I88/H88</f>
        <v>0.80671306939302401</v>
      </c>
      <c r="K88" s="32">
        <f>SUM(K89:K91)</f>
        <v>52111560275</v>
      </c>
      <c r="L88" s="31">
        <f>SUM(L89:L91)</f>
        <v>51933964335.400002</v>
      </c>
      <c r="M88" s="62">
        <f t="shared" ref="M88" si="202">+L88/K88</f>
        <v>0.99659200494740896</v>
      </c>
      <c r="N88" s="32">
        <f>SUM(N89:N91)</f>
        <v>38838991268</v>
      </c>
      <c r="O88" s="31">
        <f>SUM(O89:O91)</f>
        <v>34306040006.400002</v>
      </c>
      <c r="P88" s="62">
        <f t="shared" ref="P88" si="203">+O88/N88</f>
        <v>0.88328864593003054</v>
      </c>
      <c r="Q88" s="32">
        <v>382333451238</v>
      </c>
      <c r="R88" s="31">
        <v>381175018616.52997</v>
      </c>
      <c r="S88" s="67">
        <f t="shared" si="151"/>
        <v>0.99697009869861242</v>
      </c>
      <c r="T88" s="32">
        <v>413517533556</v>
      </c>
      <c r="U88" s="31">
        <v>375086867285.97998</v>
      </c>
      <c r="V88" s="67">
        <f t="shared" si="152"/>
        <v>0.90706399813439686</v>
      </c>
      <c r="W88" s="32">
        <v>421931627000</v>
      </c>
      <c r="X88" s="31">
        <v>344036092122</v>
      </c>
      <c r="Y88" s="67">
        <f t="shared" si="153"/>
        <v>0.81538351265144671</v>
      </c>
      <c r="Z88" s="32">
        <v>354762673655</v>
      </c>
      <c r="AA88" s="31">
        <v>351985958650</v>
      </c>
      <c r="AB88" s="67">
        <f t="shared" si="154"/>
        <v>0.99217303507048127</v>
      </c>
      <c r="AC88" s="32">
        <v>372289909640</v>
      </c>
      <c r="AD88" s="31">
        <v>359394011430</v>
      </c>
      <c r="AE88" s="67">
        <f t="shared" si="155"/>
        <v>0.96536060237982224</v>
      </c>
      <c r="AF88" s="32">
        <v>482523872000</v>
      </c>
      <c r="AG88" s="1">
        <v>482247429613</v>
      </c>
      <c r="AH88" s="1">
        <v>475366653845</v>
      </c>
      <c r="AI88" s="122">
        <f t="shared" si="156"/>
        <v>0.98573185600279556</v>
      </c>
      <c r="AJ88" s="1">
        <v>472597384157</v>
      </c>
      <c r="AK88" s="122">
        <f t="shared" si="157"/>
        <v>0.97998943101937508</v>
      </c>
      <c r="AL88" s="3">
        <v>545677918000</v>
      </c>
      <c r="AM88" s="1">
        <v>545677918000</v>
      </c>
      <c r="AN88" s="1">
        <v>440368403282</v>
      </c>
      <c r="AO88" s="122">
        <f t="shared" si="158"/>
        <v>0.80701158825708608</v>
      </c>
      <c r="AP88" s="1">
        <v>433527833978</v>
      </c>
      <c r="AQ88" s="122">
        <f t="shared" si="159"/>
        <v>0.79447567819301057</v>
      </c>
      <c r="AR88" s="3">
        <v>555176660000</v>
      </c>
      <c r="AS88" s="1">
        <v>857928622305</v>
      </c>
      <c r="AT88" s="1">
        <v>747886033056</v>
      </c>
      <c r="AU88" s="122">
        <f t="shared" si="160"/>
        <v>0.87173456347295164</v>
      </c>
      <c r="AV88" s="1">
        <v>742340072141</v>
      </c>
      <c r="AW88" s="122">
        <f t="shared" si="161"/>
        <v>0.86527020178736103</v>
      </c>
      <c r="AX88" s="3">
        <v>639813005000</v>
      </c>
      <c r="AY88" s="1">
        <v>639813005000</v>
      </c>
      <c r="AZ88" s="1">
        <v>518150826719</v>
      </c>
      <c r="BA88" s="122">
        <f t="shared" si="162"/>
        <v>0.80984728767587333</v>
      </c>
      <c r="BB88" s="1">
        <v>515926335085</v>
      </c>
      <c r="BC88" s="122">
        <f t="shared" si="163"/>
        <v>0.80637050365207874</v>
      </c>
      <c r="BD88" s="3">
        <v>958843055000</v>
      </c>
      <c r="BE88" s="1">
        <v>958843055000</v>
      </c>
      <c r="BF88" s="1">
        <v>926280552398</v>
      </c>
      <c r="BG88" s="122">
        <f t="shared" si="164"/>
        <v>0.96603979928498307</v>
      </c>
      <c r="BH88" s="1">
        <v>925034379331</v>
      </c>
      <c r="BI88" s="122">
        <f t="shared" si="165"/>
        <v>0.96474013604968956</v>
      </c>
      <c r="BJ88" s="3">
        <v>979956639000</v>
      </c>
      <c r="BK88" s="1">
        <v>860324902462</v>
      </c>
      <c r="BL88" s="1">
        <v>680731260752</v>
      </c>
      <c r="BM88" s="122">
        <f t="shared" si="166"/>
        <v>0.7912490488232351</v>
      </c>
      <c r="BN88" s="1">
        <v>679495542690</v>
      </c>
      <c r="BO88" s="122">
        <f t="shared" si="167"/>
        <v>0.78981270999535302</v>
      </c>
      <c r="BP88" s="3">
        <v>667279780000</v>
      </c>
      <c r="BQ88" s="1">
        <v>559918166926</v>
      </c>
      <c r="BR88" s="1">
        <v>543320716145</v>
      </c>
      <c r="BS88" s="122">
        <f t="shared" si="168"/>
        <v>0.97035736334092981</v>
      </c>
      <c r="BT88" s="1">
        <v>542540116624</v>
      </c>
      <c r="BU88" s="122">
        <f t="shared" si="169"/>
        <v>0.96896323189974876</v>
      </c>
      <c r="BV88" s="3">
        <v>526561487000</v>
      </c>
      <c r="BW88" s="1">
        <v>603269944953</v>
      </c>
      <c r="BX88" s="1">
        <v>592987314256</v>
      </c>
      <c r="BY88" s="122">
        <f t="shared" si="170"/>
        <v>0.98295517490465878</v>
      </c>
      <c r="BZ88" s="1">
        <v>591652527100</v>
      </c>
      <c r="CA88" s="122">
        <f t="shared" si="171"/>
        <v>0.98074258804007697</v>
      </c>
      <c r="CB88" s="3">
        <v>742376203000</v>
      </c>
      <c r="CC88" s="1">
        <v>632372915406</v>
      </c>
      <c r="CD88" s="1">
        <v>565114546293</v>
      </c>
      <c r="CE88" s="122">
        <f t="shared" si="172"/>
        <v>0.8936412874833225</v>
      </c>
      <c r="CF88" s="1">
        <v>563024942823</v>
      </c>
      <c r="CG88" s="4">
        <f t="shared" si="139"/>
        <v>0.89033690265106191</v>
      </c>
      <c r="CH88" s="3">
        <v>626449787000</v>
      </c>
      <c r="CI88" s="1">
        <v>330007066000</v>
      </c>
      <c r="CJ88" s="1">
        <v>319925321705</v>
      </c>
      <c r="CK88" s="122">
        <f t="shared" si="173"/>
        <v>0.96944991385426882</v>
      </c>
      <c r="CL88" s="1">
        <v>318893348989</v>
      </c>
      <c r="CM88" s="4">
        <f t="shared" si="140"/>
        <v>0.96632279076412264</v>
      </c>
      <c r="CN88" s="3">
        <v>686100302000</v>
      </c>
      <c r="CO88" s="1">
        <v>857493522833</v>
      </c>
      <c r="CP88" s="1">
        <v>848919265837</v>
      </c>
      <c r="CQ88" s="122">
        <f t="shared" si="174"/>
        <v>0.99000079094746718</v>
      </c>
      <c r="CR88" s="1">
        <v>848183479863</v>
      </c>
      <c r="CS88" s="4">
        <f t="shared" si="141"/>
        <v>0.98914272502112743</v>
      </c>
      <c r="CT88" s="3">
        <v>794385941000</v>
      </c>
      <c r="CU88" s="1">
        <v>383529984825</v>
      </c>
      <c r="CV88" s="4">
        <f t="shared" si="107"/>
        <v>0.48280056963520707</v>
      </c>
      <c r="CW88" s="3">
        <v>794385941000</v>
      </c>
      <c r="CX88" s="1">
        <v>393549151242</v>
      </c>
      <c r="CY88" s="4">
        <f t="shared" si="108"/>
        <v>0.49541303657336505</v>
      </c>
      <c r="CZ88" s="3">
        <v>794385941000</v>
      </c>
      <c r="DA88" s="1">
        <v>540461188582</v>
      </c>
      <c r="DB88" s="4">
        <f t="shared" si="109"/>
        <v>0.68035089833242657</v>
      </c>
      <c r="DC88" s="3">
        <v>794385941000</v>
      </c>
      <c r="DD88" s="1">
        <v>794385941000</v>
      </c>
      <c r="DE88" s="1">
        <v>712861582603</v>
      </c>
      <c r="DF88" s="122">
        <f t="shared" si="110"/>
        <v>0.89737436907005885</v>
      </c>
      <c r="DG88" s="1">
        <v>710316670802</v>
      </c>
      <c r="DH88" s="4">
        <f t="shared" si="142"/>
        <v>0.89417074766936244</v>
      </c>
      <c r="DI88" s="40">
        <v>824425765000</v>
      </c>
      <c r="DJ88" s="82">
        <f t="shared" si="143"/>
        <v>0</v>
      </c>
      <c r="DK88" s="82">
        <v>824425765000</v>
      </c>
      <c r="DL88" s="1">
        <v>824425765000</v>
      </c>
      <c r="DM88" s="1">
        <v>824425765000</v>
      </c>
      <c r="DN88" s="1">
        <v>50244831196</v>
      </c>
      <c r="DO88" s="122">
        <v>6.0945246169010744E-2</v>
      </c>
      <c r="DP88" s="1">
        <v>35087805769</v>
      </c>
      <c r="DQ88" s="4">
        <f t="shared" si="144"/>
        <v>4.2560297431994985E-2</v>
      </c>
      <c r="DR88" s="1">
        <v>824425765000</v>
      </c>
      <c r="DS88" s="1">
        <v>824425765000</v>
      </c>
      <c r="DT88" s="1">
        <v>94177269258</v>
      </c>
      <c r="DU88" s="122">
        <f t="shared" si="145"/>
        <v>0.1142337773225707</v>
      </c>
      <c r="DV88" s="1">
        <v>89901804079</v>
      </c>
      <c r="DW88" s="4">
        <f t="shared" si="146"/>
        <v>0.10904778561718047</v>
      </c>
      <c r="DX88" s="1">
        <v>824425765000</v>
      </c>
      <c r="DY88" s="1">
        <v>824425765000</v>
      </c>
      <c r="DZ88" s="1">
        <v>130376139719</v>
      </c>
      <c r="EA88" s="122">
        <f t="shared" si="147"/>
        <v>0.15814175788040782</v>
      </c>
      <c r="EB88" s="1">
        <v>125711802144</v>
      </c>
      <c r="EC88" s="4">
        <f t="shared" si="191"/>
        <v>0.15248407737960495</v>
      </c>
      <c r="ED88" s="1">
        <v>824425765000</v>
      </c>
      <c r="EE88" s="1">
        <v>824425765000</v>
      </c>
      <c r="EF88" s="1">
        <v>165812825183</v>
      </c>
      <c r="EG88" s="122">
        <f t="shared" ref="EG88:EG96" si="204">+EF88/EE88</f>
        <v>0.20112523434174817</v>
      </c>
      <c r="EH88" s="1">
        <v>159808358818</v>
      </c>
      <c r="EI88" s="4">
        <f t="shared" ref="EI88:EI96" si="205">+EH88/EE88</f>
        <v>0.19384202386979013</v>
      </c>
      <c r="EJ88" s="1">
        <v>824425765000</v>
      </c>
      <c r="EK88" s="1">
        <v>824425765000</v>
      </c>
      <c r="EL88" s="1">
        <v>231418205386</v>
      </c>
      <c r="EM88" s="122">
        <f t="shared" si="192"/>
        <v>0.28070229632621924</v>
      </c>
      <c r="EN88" s="1">
        <v>221944019622</v>
      </c>
      <c r="EO88" s="4">
        <f t="shared" si="193"/>
        <v>0.26921043597175787</v>
      </c>
      <c r="EP88" s="1">
        <v>824425765000</v>
      </c>
      <c r="EQ88" s="1">
        <v>824425765000</v>
      </c>
      <c r="ER88" s="1">
        <v>296331677050</v>
      </c>
      <c r="ES88" s="122">
        <f t="shared" si="194"/>
        <v>0.35944009713233549</v>
      </c>
      <c r="ET88" s="1">
        <v>275131209431</v>
      </c>
      <c r="EU88" s="4">
        <f t="shared" si="195"/>
        <v>0.33372466159036163</v>
      </c>
      <c r="EV88" s="339">
        <v>824425765000</v>
      </c>
      <c r="EW88" s="339">
        <v>824425765000</v>
      </c>
      <c r="EX88" s="339">
        <v>339591306157</v>
      </c>
      <c r="EY88" s="122">
        <f t="shared" si="196"/>
        <v>0.41191253424375934</v>
      </c>
      <c r="EZ88" s="339">
        <v>328782321658</v>
      </c>
      <c r="FA88" s="4">
        <f t="shared" si="197"/>
        <v>0.39880160909090462</v>
      </c>
      <c r="FB88" s="339">
        <v>824425765000</v>
      </c>
      <c r="FC88" s="339">
        <v>824425765000</v>
      </c>
      <c r="FD88" s="339">
        <v>381558577631</v>
      </c>
      <c r="FE88" s="122">
        <f t="shared" si="198"/>
        <v>0.46281738614876988</v>
      </c>
      <c r="FF88" s="339">
        <v>374009271918</v>
      </c>
      <c r="FG88" s="4">
        <f t="shared" si="199"/>
        <v>0.45366033886386364</v>
      </c>
      <c r="FH88" s="339">
        <v>824425765000</v>
      </c>
      <c r="FI88" s="339">
        <v>824425765000</v>
      </c>
      <c r="FJ88" s="339">
        <v>432385795029</v>
      </c>
      <c r="FK88" s="122">
        <v>0.52446904668123762</v>
      </c>
      <c r="FL88" s="339">
        <v>425579952997</v>
      </c>
      <c r="FM88" s="4">
        <v>0.51621379518263844</v>
      </c>
      <c r="FN88" s="40">
        <v>900879125000</v>
      </c>
      <c r="FO88" s="82"/>
      <c r="FP88" s="386">
        <v>900879125000</v>
      </c>
      <c r="FQ88" s="339">
        <v>824425765000</v>
      </c>
      <c r="FR88" s="339">
        <v>824425765000</v>
      </c>
      <c r="FS88" s="339">
        <v>466446675882</v>
      </c>
      <c r="FT88" s="122">
        <v>0.5657837196318094</v>
      </c>
      <c r="FU88" s="339">
        <v>460404871165</v>
      </c>
      <c r="FV88" s="4">
        <v>0.55845521902751305</v>
      </c>
      <c r="FW88" s="339">
        <v>824425765000</v>
      </c>
      <c r="FX88" s="339">
        <v>824425765000</v>
      </c>
      <c r="FY88" s="339">
        <v>623963533720</v>
      </c>
      <c r="FZ88" s="122">
        <v>0.75684623189815037</v>
      </c>
      <c r="GA88" s="339">
        <v>527443306736</v>
      </c>
      <c r="GB88" s="4">
        <v>0.63977052771513032</v>
      </c>
      <c r="GC88" s="339">
        <v>824425765000</v>
      </c>
      <c r="GD88" s="339">
        <v>810425765000</v>
      </c>
      <c r="GE88" s="339">
        <v>677891238903</v>
      </c>
      <c r="GF88" s="122">
        <v>0.83646308913068679</v>
      </c>
      <c r="GG88" s="339">
        <v>677364293151</v>
      </c>
      <c r="GH88" s="4">
        <v>0.83581288059246239</v>
      </c>
      <c r="GI88" s="339">
        <v>900879125000</v>
      </c>
      <c r="GJ88" s="339">
        <v>900879125000</v>
      </c>
      <c r="GK88" s="339">
        <v>47821625475</v>
      </c>
      <c r="GL88" s="122">
        <v>5.3083287366659758E-2</v>
      </c>
      <c r="GM88" s="339">
        <v>33672422302</v>
      </c>
      <c r="GN88" s="4">
        <v>3.7377292211094357E-2</v>
      </c>
      <c r="GO88" s="339">
        <v>900879125000</v>
      </c>
      <c r="GP88" s="339">
        <v>900879125000</v>
      </c>
      <c r="GQ88" s="339">
        <v>112737311209</v>
      </c>
      <c r="GR88" s="122">
        <f t="shared" si="148"/>
        <v>0.12514144026702806</v>
      </c>
      <c r="GS88" s="339">
        <v>98583671419</v>
      </c>
      <c r="GT88" s="4">
        <v>3.7377292211094357E-2</v>
      </c>
      <c r="GU88" s="339">
        <v>900879125000</v>
      </c>
      <c r="GV88" s="339">
        <v>900879125000</v>
      </c>
      <c r="GW88" s="339">
        <v>156756425988</v>
      </c>
      <c r="GX88" s="122">
        <v>0.17400383873696706</v>
      </c>
      <c r="GY88" s="339">
        <v>144518706497</v>
      </c>
      <c r="GZ88" s="4">
        <v>0.16041964175493578</v>
      </c>
      <c r="HA88" s="339">
        <v>900879125000</v>
      </c>
      <c r="HB88" s="339">
        <v>900879125000</v>
      </c>
      <c r="HC88" s="339">
        <v>188765858352</v>
      </c>
      <c r="HD88" s="122">
        <v>0.20953516749763737</v>
      </c>
      <c r="HE88" s="339">
        <v>177957811009</v>
      </c>
      <c r="HF88" s="4">
        <v>0.19753794495904209</v>
      </c>
      <c r="HG88" s="339">
        <v>900879125000</v>
      </c>
      <c r="HH88" s="339">
        <v>900879125000</v>
      </c>
      <c r="HI88" s="339">
        <v>248140208173</v>
      </c>
      <c r="HJ88" s="122">
        <v>0.2754422888564545</v>
      </c>
      <c r="HK88" s="339">
        <v>237990068539</v>
      </c>
      <c r="HL88" s="4">
        <v>0.26417536152699733</v>
      </c>
      <c r="HM88" s="339">
        <v>900879125000</v>
      </c>
      <c r="HN88" s="339">
        <v>900879125000</v>
      </c>
      <c r="HO88" s="339">
        <v>322164571590</v>
      </c>
      <c r="HP88" s="122">
        <v>0.35761131837747934</v>
      </c>
      <c r="HQ88" s="339">
        <v>312513165724</v>
      </c>
      <c r="HR88" s="4">
        <v>0.34689799891189621</v>
      </c>
      <c r="HS88" s="15">
        <f t="shared" si="149"/>
        <v>0</v>
      </c>
      <c r="HT88" s="15">
        <f t="shared" si="150"/>
        <v>0</v>
      </c>
    </row>
    <row r="89" spans="1:228" ht="14.25" customHeight="1" x14ac:dyDescent="0.35">
      <c r="A89" s="9" t="s">
        <v>76</v>
      </c>
      <c r="B89" s="26">
        <v>6150666202</v>
      </c>
      <c r="C89" s="53">
        <v>5222852937</v>
      </c>
      <c r="D89" s="27">
        <f t="shared" si="180"/>
        <v>0.84915239511805973</v>
      </c>
      <c r="E89" s="26">
        <v>4988460395</v>
      </c>
      <c r="F89" s="53">
        <v>4547733758.3999996</v>
      </c>
      <c r="G89" s="27">
        <f t="shared" si="181"/>
        <v>0.91165076963590885</v>
      </c>
      <c r="H89" s="26">
        <v>3567443784</v>
      </c>
      <c r="I89" s="53">
        <v>3318188741.5999999</v>
      </c>
      <c r="J89" s="27">
        <f t="shared" si="177"/>
        <v>0.93013063204586155</v>
      </c>
      <c r="K89" s="26">
        <v>3361024330</v>
      </c>
      <c r="L89" s="53">
        <v>3195330165.0999999</v>
      </c>
      <c r="M89" s="27">
        <f t="shared" si="178"/>
        <v>0.95070128965713252</v>
      </c>
      <c r="N89" s="26">
        <v>3392211251</v>
      </c>
      <c r="O89" s="53">
        <v>3078570739.3999996</v>
      </c>
      <c r="P89" s="27">
        <f t="shared" si="179"/>
        <v>0.90754098480525314</v>
      </c>
      <c r="Q89" s="26">
        <v>243187101000</v>
      </c>
      <c r="R89" s="53">
        <v>242402825999.85001</v>
      </c>
      <c r="S89" s="68">
        <f t="shared" si="151"/>
        <v>0.9967750139833691</v>
      </c>
      <c r="T89" s="26">
        <v>237492219556</v>
      </c>
      <c r="U89" s="53">
        <v>236521890315.98001</v>
      </c>
      <c r="V89" s="68">
        <f t="shared" si="152"/>
        <v>0.99591426935234317</v>
      </c>
      <c r="W89" s="26">
        <v>278123061000</v>
      </c>
      <c r="X89" s="53">
        <v>276233798745</v>
      </c>
      <c r="Y89" s="68">
        <f t="shared" si="153"/>
        <v>0.99320709959035003</v>
      </c>
      <c r="Z89" s="26">
        <v>285630256000</v>
      </c>
      <c r="AA89" s="53">
        <v>283023751650</v>
      </c>
      <c r="AB89" s="68">
        <f t="shared" si="154"/>
        <v>0.99087455094393084</v>
      </c>
      <c r="AC89" s="26">
        <v>294854410000</v>
      </c>
      <c r="AD89" s="53">
        <v>288448235910</v>
      </c>
      <c r="AE89" s="68">
        <f t="shared" si="155"/>
        <v>0.97827343301394065</v>
      </c>
      <c r="AF89" s="26">
        <v>326812202000</v>
      </c>
      <c r="AG89" s="6">
        <v>326812202000</v>
      </c>
      <c r="AH89" s="6">
        <v>323228769759</v>
      </c>
      <c r="AI89" s="38">
        <f t="shared" si="156"/>
        <v>0.98903519446620902</v>
      </c>
      <c r="AJ89" s="6">
        <v>321630741620</v>
      </c>
      <c r="AK89" s="38">
        <f t="shared" si="157"/>
        <v>0.98414545005268805</v>
      </c>
      <c r="AL89" s="5">
        <v>336795903000</v>
      </c>
      <c r="AM89" s="6">
        <v>336795903000</v>
      </c>
      <c r="AN89" s="6">
        <v>301201711839</v>
      </c>
      <c r="AO89" s="38">
        <f t="shared" si="158"/>
        <v>0.89431524895657655</v>
      </c>
      <c r="AP89" s="6">
        <v>298721986829</v>
      </c>
      <c r="AQ89" s="38">
        <f t="shared" si="159"/>
        <v>0.8869525554442389</v>
      </c>
      <c r="AR89" s="5">
        <v>368537910000</v>
      </c>
      <c r="AS89" s="6">
        <v>671289872305</v>
      </c>
      <c r="AT89" s="6">
        <v>621444583306</v>
      </c>
      <c r="AU89" s="38">
        <f t="shared" si="160"/>
        <v>0.92574699685569983</v>
      </c>
      <c r="AV89" s="6">
        <v>619319781953</v>
      </c>
      <c r="AW89" s="38">
        <f t="shared" si="161"/>
        <v>0.92258174523987535</v>
      </c>
      <c r="AX89" s="5">
        <v>418914896000</v>
      </c>
      <c r="AY89" s="6">
        <v>418914896000</v>
      </c>
      <c r="AZ89" s="6">
        <v>373115785415</v>
      </c>
      <c r="BA89" s="38">
        <f t="shared" si="162"/>
        <v>0.89067204097464225</v>
      </c>
      <c r="BB89" s="6">
        <v>371847178839</v>
      </c>
      <c r="BC89" s="38">
        <f t="shared" si="163"/>
        <v>0.88764372522814272</v>
      </c>
      <c r="BD89" s="5">
        <v>733303623000</v>
      </c>
      <c r="BE89" s="6">
        <v>733303623000</v>
      </c>
      <c r="BF89" s="6">
        <v>702407040871</v>
      </c>
      <c r="BG89" s="38">
        <f t="shared" si="164"/>
        <v>0.95786659010001918</v>
      </c>
      <c r="BH89" s="6">
        <v>701870363873</v>
      </c>
      <c r="BI89" s="38">
        <f t="shared" si="165"/>
        <v>0.95713472817929879</v>
      </c>
      <c r="BJ89" s="5">
        <v>704075524000</v>
      </c>
      <c r="BK89" s="6">
        <v>584711406209</v>
      </c>
      <c r="BL89" s="6">
        <v>537780933442</v>
      </c>
      <c r="BM89" s="38">
        <f t="shared" si="166"/>
        <v>0.919737374252239</v>
      </c>
      <c r="BN89" s="6">
        <v>537226451101</v>
      </c>
      <c r="BO89" s="38">
        <f t="shared" si="167"/>
        <v>0.9187890733723314</v>
      </c>
      <c r="BP89" s="5">
        <v>405284459000</v>
      </c>
      <c r="BQ89" s="6">
        <v>348005845926</v>
      </c>
      <c r="BR89" s="6">
        <v>343834135029</v>
      </c>
      <c r="BS89" s="38">
        <f t="shared" si="168"/>
        <v>0.98801252638184967</v>
      </c>
      <c r="BT89" s="6">
        <v>343513661065</v>
      </c>
      <c r="BU89" s="38">
        <f t="shared" si="169"/>
        <v>0.98709163965609004</v>
      </c>
      <c r="BV89" s="5">
        <v>429979379000</v>
      </c>
      <c r="BW89" s="6">
        <v>506687836953</v>
      </c>
      <c r="BX89" s="6">
        <v>497979954578</v>
      </c>
      <c r="BY89" s="38">
        <f t="shared" si="170"/>
        <v>0.98281410813536518</v>
      </c>
      <c r="BZ89" s="6">
        <v>497108906915</v>
      </c>
      <c r="CA89" s="38">
        <f t="shared" si="171"/>
        <v>0.98109500694628171</v>
      </c>
      <c r="CB89" s="5">
        <v>563569415000</v>
      </c>
      <c r="CC89" s="6">
        <v>456370036000</v>
      </c>
      <c r="CD89" s="6">
        <v>438001327050</v>
      </c>
      <c r="CE89" s="38">
        <f t="shared" si="172"/>
        <v>0.95975040537061029</v>
      </c>
      <c r="CF89" s="6">
        <v>436148777196</v>
      </c>
      <c r="CG89" s="7">
        <f t="shared" si="139"/>
        <v>0.95569109010478503</v>
      </c>
      <c r="CH89" s="5">
        <v>525343327000</v>
      </c>
      <c r="CI89" s="6">
        <v>263967106000</v>
      </c>
      <c r="CJ89" s="6">
        <v>259965248563</v>
      </c>
      <c r="CK89" s="38">
        <f t="shared" si="173"/>
        <v>0.98483956013443585</v>
      </c>
      <c r="CL89" s="6">
        <v>259171380554</v>
      </c>
      <c r="CM89" s="7">
        <f t="shared" si="140"/>
        <v>0.9818321096189917</v>
      </c>
      <c r="CN89" s="5">
        <v>560617848000</v>
      </c>
      <c r="CO89" s="6">
        <v>661428762833</v>
      </c>
      <c r="CP89" s="6">
        <v>655182941424</v>
      </c>
      <c r="CQ89" s="38">
        <f t="shared" si="174"/>
        <v>0.9905570761963115</v>
      </c>
      <c r="CR89" s="6">
        <v>654508011785</v>
      </c>
      <c r="CS89" s="7">
        <f t="shared" si="141"/>
        <v>0.98953666451038902</v>
      </c>
      <c r="CT89" s="5">
        <v>601005286000</v>
      </c>
      <c r="CU89" s="6">
        <v>266795547427</v>
      </c>
      <c r="CV89" s="7">
        <f t="shared" si="107"/>
        <v>0.44391547569017553</v>
      </c>
      <c r="CW89" s="5">
        <v>601005286000</v>
      </c>
      <c r="CX89" s="6">
        <v>276468982474</v>
      </c>
      <c r="CY89" s="7">
        <f t="shared" si="108"/>
        <v>0.46001089992742594</v>
      </c>
      <c r="CZ89" s="5">
        <v>601005286000</v>
      </c>
      <c r="DA89" s="6">
        <v>423265431513</v>
      </c>
      <c r="DB89" s="7">
        <f t="shared" si="109"/>
        <v>0.7042624106187978</v>
      </c>
      <c r="DC89" s="5">
        <v>601005286000</v>
      </c>
      <c r="DD89" s="6">
        <v>601005286000</v>
      </c>
      <c r="DE89" s="6">
        <v>564347747335</v>
      </c>
      <c r="DF89" s="38">
        <f t="shared" si="110"/>
        <v>0.93900629575327899</v>
      </c>
      <c r="DG89" s="6">
        <v>562386611533</v>
      </c>
      <c r="DH89" s="7">
        <f t="shared" si="142"/>
        <v>0.93574320331851457</v>
      </c>
      <c r="DI89" s="41">
        <v>599534982000</v>
      </c>
      <c r="DJ89" s="82">
        <f t="shared" si="143"/>
        <v>0</v>
      </c>
      <c r="DK89" s="81">
        <v>599534982000</v>
      </c>
      <c r="DL89" s="6">
        <v>599534982000</v>
      </c>
      <c r="DM89" s="6">
        <v>599534982000</v>
      </c>
      <c r="DN89" s="6">
        <v>42537256230</v>
      </c>
      <c r="DO89" s="38">
        <v>7.0950415750719281E-2</v>
      </c>
      <c r="DP89" s="6">
        <v>27723543769</v>
      </c>
      <c r="DQ89" s="7">
        <f t="shared" si="144"/>
        <v>4.624174502131053E-2</v>
      </c>
      <c r="DR89" s="6">
        <v>599534982000</v>
      </c>
      <c r="DS89" s="6">
        <v>599534982000</v>
      </c>
      <c r="DT89" s="6">
        <v>72303647193</v>
      </c>
      <c r="DU89" s="38">
        <f t="shared" si="145"/>
        <v>0.12059954692185085</v>
      </c>
      <c r="DV89" s="6">
        <v>68680668486</v>
      </c>
      <c r="DW89" s="7">
        <f t="shared" si="146"/>
        <v>0.11455656558502536</v>
      </c>
      <c r="DX89" s="6">
        <v>599534982000</v>
      </c>
      <c r="DY89" s="6">
        <v>599534982000</v>
      </c>
      <c r="DZ89" s="6">
        <v>108427805939</v>
      </c>
      <c r="EA89" s="38">
        <f t="shared" si="147"/>
        <v>0.18085317653574384</v>
      </c>
      <c r="EB89" s="6">
        <v>104331371644</v>
      </c>
      <c r="EC89" s="7">
        <f t="shared" si="191"/>
        <v>0.17402049050742463</v>
      </c>
      <c r="ED89" s="6">
        <v>599534982000</v>
      </c>
      <c r="EE89" s="6">
        <v>599534982000</v>
      </c>
      <c r="EF89" s="6">
        <v>143749563258</v>
      </c>
      <c r="EG89" s="38">
        <f t="shared" si="204"/>
        <v>0.23976843315875102</v>
      </c>
      <c r="EH89" s="6">
        <v>138189659337</v>
      </c>
      <c r="EI89" s="7">
        <f t="shared" si="205"/>
        <v>0.23049473923274755</v>
      </c>
      <c r="EJ89" s="6">
        <v>599534982000</v>
      </c>
      <c r="EK89" s="6">
        <v>599534982000</v>
      </c>
      <c r="EL89" s="6">
        <v>181165968541</v>
      </c>
      <c r="EM89" s="38">
        <f t="shared" si="192"/>
        <v>0.30217747751206286</v>
      </c>
      <c r="EN89" s="6">
        <v>174689275269</v>
      </c>
      <c r="EO89" s="7">
        <f t="shared" si="193"/>
        <v>0.29137461618378091</v>
      </c>
      <c r="EP89" s="6">
        <v>599534982000</v>
      </c>
      <c r="EQ89" s="6">
        <v>599534982000</v>
      </c>
      <c r="ER89" s="6">
        <v>239654714205</v>
      </c>
      <c r="ES89" s="38">
        <f t="shared" si="194"/>
        <v>0.39973432977260365</v>
      </c>
      <c r="ET89" s="6">
        <v>227695873991</v>
      </c>
      <c r="EU89" s="7">
        <f t="shared" si="195"/>
        <v>0.37978747000120838</v>
      </c>
      <c r="EV89" s="340">
        <v>599534982000</v>
      </c>
      <c r="EW89" s="340">
        <v>599534982000</v>
      </c>
      <c r="EX89" s="340">
        <v>272097146312</v>
      </c>
      <c r="EY89" s="38">
        <f t="shared" si="196"/>
        <v>0.45384698888512898</v>
      </c>
      <c r="EZ89" s="340">
        <v>263886488060</v>
      </c>
      <c r="FA89" s="7">
        <f t="shared" si="197"/>
        <v>0.44015194439479766</v>
      </c>
      <c r="FB89" s="340">
        <v>599534982000</v>
      </c>
      <c r="FC89" s="340">
        <v>599534982000</v>
      </c>
      <c r="FD89" s="340">
        <v>302447228819</v>
      </c>
      <c r="FE89" s="38">
        <f t="shared" si="198"/>
        <v>0.50446969384515417</v>
      </c>
      <c r="FF89" s="340">
        <v>295731353300</v>
      </c>
      <c r="FG89" s="7">
        <f t="shared" si="199"/>
        <v>0.49326788624320839</v>
      </c>
      <c r="FH89" s="340">
        <v>599534982000</v>
      </c>
      <c r="FI89" s="340">
        <v>599534982000</v>
      </c>
      <c r="FJ89" s="340">
        <v>337042954217</v>
      </c>
      <c r="FK89" s="38">
        <v>0.56217395871155351</v>
      </c>
      <c r="FL89" s="340">
        <v>330989397494</v>
      </c>
      <c r="FM89" s="7">
        <v>0.55207687196140953</v>
      </c>
      <c r="FN89" s="41">
        <v>715072128000</v>
      </c>
      <c r="FO89" s="81"/>
      <c r="FP89" s="387">
        <v>715072128000</v>
      </c>
      <c r="FQ89" s="340">
        <v>599534982000</v>
      </c>
      <c r="FR89" s="340">
        <v>599534982000</v>
      </c>
      <c r="FS89" s="340">
        <v>366714527250</v>
      </c>
      <c r="FT89" s="38">
        <v>0.61166493742645367</v>
      </c>
      <c r="FU89" s="340">
        <v>361367095662</v>
      </c>
      <c r="FV89" s="7">
        <v>0.60274563872237896</v>
      </c>
      <c r="FW89" s="340">
        <v>599534982000</v>
      </c>
      <c r="FX89" s="340">
        <v>599534982000</v>
      </c>
      <c r="FY89" s="340">
        <v>511592088699</v>
      </c>
      <c r="FZ89" s="38">
        <v>0.85331482575440443</v>
      </c>
      <c r="GA89" s="340">
        <v>416377595794</v>
      </c>
      <c r="GB89" s="7">
        <v>0.69450091870368957</v>
      </c>
      <c r="GC89" s="340">
        <v>599534982000</v>
      </c>
      <c r="GD89" s="340">
        <v>585534982000</v>
      </c>
      <c r="GE89" s="340">
        <v>547388556682</v>
      </c>
      <c r="GF89" s="38">
        <v>0.93485201313215471</v>
      </c>
      <c r="GG89" s="340">
        <v>546919114587</v>
      </c>
      <c r="GH89" s="7">
        <v>0.93405028119566735</v>
      </c>
      <c r="GI89" s="340">
        <v>715072128000</v>
      </c>
      <c r="GJ89" s="340">
        <v>715072128000</v>
      </c>
      <c r="GK89" s="340">
        <v>38503485808</v>
      </c>
      <c r="GL89" s="38">
        <v>5.3845597248617698E-2</v>
      </c>
      <c r="GM89" s="340">
        <v>26929312302</v>
      </c>
      <c r="GN89" s="7">
        <v>3.765957481424867E-2</v>
      </c>
      <c r="GO89" s="340">
        <v>715072128000</v>
      </c>
      <c r="GP89" s="340">
        <v>715072128000</v>
      </c>
      <c r="GQ89" s="340">
        <v>87438513542</v>
      </c>
      <c r="GR89" s="38">
        <f t="shared" si="148"/>
        <v>0.12227929200171539</v>
      </c>
      <c r="GS89" s="340">
        <v>75556610752</v>
      </c>
      <c r="GT89" s="7">
        <v>3.765957481424867E-2</v>
      </c>
      <c r="GU89" s="340">
        <v>715072128000</v>
      </c>
      <c r="GV89" s="340">
        <v>715072128000</v>
      </c>
      <c r="GW89" s="340">
        <v>119842051321</v>
      </c>
      <c r="GX89" s="38">
        <v>0.16759435395166178</v>
      </c>
      <c r="GY89" s="340">
        <v>107903072330</v>
      </c>
      <c r="GZ89" s="7">
        <v>0.15089816552044383</v>
      </c>
      <c r="HA89" s="340">
        <v>715072128000</v>
      </c>
      <c r="HB89" s="340">
        <v>715072128000</v>
      </c>
      <c r="HC89" s="340">
        <v>151851483685</v>
      </c>
      <c r="HD89" s="38">
        <v>0.21235827511515035</v>
      </c>
      <c r="HE89" s="340">
        <v>141305516842</v>
      </c>
      <c r="HF89" s="7">
        <v>0.19761015890413786</v>
      </c>
      <c r="HG89" s="340">
        <v>715072128000</v>
      </c>
      <c r="HH89" s="340">
        <v>715072128000</v>
      </c>
      <c r="HI89" s="340">
        <v>183689317254</v>
      </c>
      <c r="HJ89" s="38">
        <v>0.25688222217213869</v>
      </c>
      <c r="HK89" s="340">
        <v>173821889372</v>
      </c>
      <c r="HL89" s="7">
        <v>0.24308301577655675</v>
      </c>
      <c r="HM89" s="340">
        <v>715072128000</v>
      </c>
      <c r="HN89" s="340">
        <v>715072128000</v>
      </c>
      <c r="HO89" s="340">
        <v>244372401671</v>
      </c>
      <c r="HP89" s="38">
        <v>0.34174510808369812</v>
      </c>
      <c r="HQ89" s="340">
        <v>235373766890</v>
      </c>
      <c r="HR89" s="7">
        <v>0.32916087436986496</v>
      </c>
      <c r="HS89" s="15">
        <f t="shared" si="149"/>
        <v>0</v>
      </c>
      <c r="HT89" s="15">
        <f t="shared" si="150"/>
        <v>0</v>
      </c>
    </row>
    <row r="90" spans="1:228" ht="14.25" customHeight="1" x14ac:dyDescent="0.35">
      <c r="A90" s="9" t="s">
        <v>79</v>
      </c>
      <c r="B90" s="26"/>
      <c r="C90" s="53"/>
      <c r="D90" s="27"/>
      <c r="E90" s="26"/>
      <c r="F90" s="53"/>
      <c r="G90" s="27"/>
      <c r="H90" s="26"/>
      <c r="I90" s="53"/>
      <c r="J90" s="27"/>
      <c r="K90" s="26"/>
      <c r="L90" s="53"/>
      <c r="M90" s="27"/>
      <c r="N90" s="26"/>
      <c r="O90" s="53"/>
      <c r="P90" s="27"/>
      <c r="Q90" s="26">
        <v>104316296000</v>
      </c>
      <c r="R90" s="53">
        <v>104316296000</v>
      </c>
      <c r="S90" s="68">
        <f t="shared" si="151"/>
        <v>1</v>
      </c>
      <c r="T90" s="26">
        <v>135605000000</v>
      </c>
      <c r="U90" s="53">
        <v>100105000000</v>
      </c>
      <c r="V90" s="68">
        <f t="shared" si="152"/>
        <v>0.73821024298514071</v>
      </c>
      <c r="W90" s="26">
        <v>137207225000</v>
      </c>
      <c r="X90" s="53">
        <v>61271288388</v>
      </c>
      <c r="Y90" s="68">
        <f t="shared" si="153"/>
        <v>0.44656021858907213</v>
      </c>
      <c r="Z90" s="26">
        <v>62576000000</v>
      </c>
      <c r="AA90" s="53">
        <v>62574994203</v>
      </c>
      <c r="AB90" s="68">
        <f t="shared" si="154"/>
        <v>0.99998392679301973</v>
      </c>
      <c r="AC90" s="26">
        <v>70635816000</v>
      </c>
      <c r="AD90" s="53">
        <v>65781979533</v>
      </c>
      <c r="AE90" s="68">
        <f t="shared" si="155"/>
        <v>0.93128363567004024</v>
      </c>
      <c r="AF90" s="26">
        <v>150000000000</v>
      </c>
      <c r="AG90" s="6">
        <v>150000000000</v>
      </c>
      <c r="AH90" s="6">
        <v>150000000000</v>
      </c>
      <c r="AI90" s="38">
        <f t="shared" si="156"/>
        <v>1</v>
      </c>
      <c r="AJ90" s="6">
        <v>150000000000</v>
      </c>
      <c r="AK90" s="38">
        <f t="shared" si="157"/>
        <v>1</v>
      </c>
      <c r="AL90" s="5">
        <v>200096557000</v>
      </c>
      <c r="AM90" s="6">
        <v>200096557000</v>
      </c>
      <c r="AN90" s="6">
        <v>132756891895</v>
      </c>
      <c r="AO90" s="38">
        <f t="shared" si="158"/>
        <v>0.66346414893585604</v>
      </c>
      <c r="AP90" s="6">
        <v>132756891895</v>
      </c>
      <c r="AQ90" s="38">
        <f t="shared" si="159"/>
        <v>0.66346414893585604</v>
      </c>
      <c r="AR90" s="5">
        <v>178340000000</v>
      </c>
      <c r="AS90" s="6">
        <v>178340000000</v>
      </c>
      <c r="AT90" s="6">
        <v>120735505121</v>
      </c>
      <c r="AU90" s="38">
        <f t="shared" si="160"/>
        <v>0.67699621577324209</v>
      </c>
      <c r="AV90" s="6">
        <v>120735505121</v>
      </c>
      <c r="AW90" s="38">
        <f t="shared" si="161"/>
        <v>0.67699621577324209</v>
      </c>
      <c r="AX90" s="5">
        <v>217711857000</v>
      </c>
      <c r="AY90" s="6">
        <v>217711857000</v>
      </c>
      <c r="AZ90" s="6">
        <v>142252555326</v>
      </c>
      <c r="BA90" s="38">
        <f t="shared" si="162"/>
        <v>0.65339829114589754</v>
      </c>
      <c r="BB90" s="6">
        <v>142252555326</v>
      </c>
      <c r="BC90" s="38">
        <f t="shared" si="163"/>
        <v>0.65339829114589754</v>
      </c>
      <c r="BD90" s="5">
        <v>220539432000</v>
      </c>
      <c r="BE90" s="6">
        <v>220539432000</v>
      </c>
      <c r="BF90" s="6">
        <v>220539432000</v>
      </c>
      <c r="BG90" s="38">
        <f t="shared" si="164"/>
        <v>1</v>
      </c>
      <c r="BH90" s="6">
        <v>220539432000</v>
      </c>
      <c r="BI90" s="38">
        <f t="shared" si="165"/>
        <v>1</v>
      </c>
      <c r="BJ90" s="5">
        <v>269908714000</v>
      </c>
      <c r="BK90" s="6">
        <v>269908714000</v>
      </c>
      <c r="BL90" s="6">
        <v>137924515463</v>
      </c>
      <c r="BM90" s="38">
        <f t="shared" si="166"/>
        <v>0.51100430741558056</v>
      </c>
      <c r="BN90" s="6">
        <v>137924515463</v>
      </c>
      <c r="BO90" s="38">
        <f t="shared" si="167"/>
        <v>0.51100430741558056</v>
      </c>
      <c r="BP90" s="5">
        <v>257295216000</v>
      </c>
      <c r="BQ90" s="6">
        <v>207295216000</v>
      </c>
      <c r="BR90" s="6">
        <v>195829837000</v>
      </c>
      <c r="BS90" s="38">
        <f t="shared" si="168"/>
        <v>0.94469057597547257</v>
      </c>
      <c r="BT90" s="6">
        <v>195829837000</v>
      </c>
      <c r="BU90" s="38">
        <f t="shared" si="169"/>
        <v>0.94469057597547257</v>
      </c>
      <c r="BV90" s="5">
        <v>91121842000</v>
      </c>
      <c r="BW90" s="6">
        <v>91121842000</v>
      </c>
      <c r="BX90" s="6">
        <v>90075967000</v>
      </c>
      <c r="BY90" s="38">
        <f t="shared" si="170"/>
        <v>0.98852223597499267</v>
      </c>
      <c r="BZ90" s="6">
        <v>90075967000</v>
      </c>
      <c r="CA90" s="38">
        <f t="shared" si="171"/>
        <v>0.98852223597499267</v>
      </c>
      <c r="CB90" s="5">
        <v>173466465000</v>
      </c>
      <c r="CC90" s="6">
        <v>173466465000</v>
      </c>
      <c r="CD90" s="6">
        <v>125508971000</v>
      </c>
      <c r="CE90" s="38">
        <f>+CD90/CC90</f>
        <v>0.72353449411677351</v>
      </c>
      <c r="CF90" s="6">
        <v>125508971000</v>
      </c>
      <c r="CG90" s="7">
        <f t="shared" si="139"/>
        <v>0.72353449411677351</v>
      </c>
      <c r="CH90" s="5">
        <v>95639482000</v>
      </c>
      <c r="CI90" s="6">
        <v>60572982000</v>
      </c>
      <c r="CJ90" s="6">
        <v>55337285000</v>
      </c>
      <c r="CK90" s="38">
        <f>+CJ90/CI90</f>
        <v>0.91356382289384397</v>
      </c>
      <c r="CL90" s="6">
        <v>55337285000</v>
      </c>
      <c r="CM90" s="7">
        <f t="shared" si="140"/>
        <v>0.91356382289384397</v>
      </c>
      <c r="CN90" s="5">
        <v>120239514000</v>
      </c>
      <c r="CO90" s="6">
        <v>190821820000</v>
      </c>
      <c r="CP90" s="6">
        <v>188498321000</v>
      </c>
      <c r="CQ90" s="38">
        <f>+CP90/CO90</f>
        <v>0.98782372477109803</v>
      </c>
      <c r="CR90" s="6">
        <v>188498321000</v>
      </c>
      <c r="CS90" s="7">
        <f t="shared" si="141"/>
        <v>0.98782372477109803</v>
      </c>
      <c r="CT90" s="5">
        <v>188670305000</v>
      </c>
      <c r="CU90" s="6">
        <v>112631668000</v>
      </c>
      <c r="CV90" s="7">
        <f>+CU90/CT90</f>
        <v>0.59697612721832405</v>
      </c>
      <c r="CW90" s="5">
        <v>188670305000</v>
      </c>
      <c r="CX90" s="6">
        <v>112631668000</v>
      </c>
      <c r="CY90" s="7">
        <f>+CX90/CW90</f>
        <v>0.59697612721832405</v>
      </c>
      <c r="CZ90" s="5">
        <v>188670305000</v>
      </c>
      <c r="DA90" s="6">
        <v>112631668000</v>
      </c>
      <c r="DB90" s="7">
        <f>+DA90/CZ90</f>
        <v>0.59697612721832405</v>
      </c>
      <c r="DC90" s="5">
        <v>188670305000</v>
      </c>
      <c r="DD90" s="6">
        <v>188670305000</v>
      </c>
      <c r="DE90" s="6">
        <v>143863014000</v>
      </c>
      <c r="DF90" s="38">
        <f t="shared" si="110"/>
        <v>0.76251010459754121</v>
      </c>
      <c r="DG90" s="6">
        <v>143863014000</v>
      </c>
      <c r="DH90" s="7">
        <f t="shared" si="142"/>
        <v>0.76251010459754121</v>
      </c>
      <c r="DI90" s="41">
        <v>219149278000</v>
      </c>
      <c r="DJ90" s="82">
        <f t="shared" si="143"/>
        <v>0</v>
      </c>
      <c r="DK90" s="81">
        <v>219149278000</v>
      </c>
      <c r="DL90" s="6">
        <v>219149278000</v>
      </c>
      <c r="DM90" s="6">
        <v>219149278000</v>
      </c>
      <c r="DN90" s="6">
        <v>7364262000</v>
      </c>
      <c r="DO90" s="38">
        <v>3.3603861565083507E-2</v>
      </c>
      <c r="DP90" s="6">
        <v>7364262000</v>
      </c>
      <c r="DQ90" s="7">
        <f t="shared" si="144"/>
        <v>3.3603861565083507E-2</v>
      </c>
      <c r="DR90" s="6">
        <v>219149278000</v>
      </c>
      <c r="DS90" s="6">
        <v>219149278000</v>
      </c>
      <c r="DT90" s="6">
        <v>21193489000</v>
      </c>
      <c r="DU90" s="38">
        <f t="shared" si="145"/>
        <v>9.6708002843614208E-2</v>
      </c>
      <c r="DV90" s="6">
        <v>21193489000</v>
      </c>
      <c r="DW90" s="7">
        <f t="shared" si="146"/>
        <v>9.6708002843614208E-2</v>
      </c>
      <c r="DX90" s="6">
        <v>219149278000</v>
      </c>
      <c r="DY90" s="6">
        <v>219149278000</v>
      </c>
      <c r="DZ90" s="6">
        <v>21193489000</v>
      </c>
      <c r="EA90" s="38">
        <f t="shared" si="147"/>
        <v>9.6708002843614208E-2</v>
      </c>
      <c r="EB90" s="6">
        <v>21193489000</v>
      </c>
      <c r="EC90" s="7">
        <f t="shared" si="191"/>
        <v>9.6708002843614208E-2</v>
      </c>
      <c r="ED90" s="6">
        <v>219149278000</v>
      </c>
      <c r="EE90" s="6">
        <v>219149278000</v>
      </c>
      <c r="EF90" s="6">
        <v>21193489000</v>
      </c>
      <c r="EG90" s="38">
        <f t="shared" si="204"/>
        <v>9.6708002843614208E-2</v>
      </c>
      <c r="EH90" s="6">
        <v>21193489000</v>
      </c>
      <c r="EI90" s="7">
        <f t="shared" si="205"/>
        <v>9.6708002843614208E-2</v>
      </c>
      <c r="EJ90" s="6">
        <v>219149278000</v>
      </c>
      <c r="EK90" s="6">
        <v>219149278000</v>
      </c>
      <c r="EL90" s="6">
        <v>46628832000</v>
      </c>
      <c r="EM90" s="38">
        <f t="shared" si="192"/>
        <v>0.21277200831115675</v>
      </c>
      <c r="EN90" s="6">
        <v>46628832000</v>
      </c>
      <c r="EO90" s="7">
        <f t="shared" si="193"/>
        <v>0.21277200831115675</v>
      </c>
      <c r="EP90" s="6">
        <v>219149278000</v>
      </c>
      <c r="EQ90" s="6">
        <v>219149278000</v>
      </c>
      <c r="ER90" s="6">
        <v>53053558000</v>
      </c>
      <c r="ES90" s="38">
        <f t="shared" si="194"/>
        <v>0.24208867345663809</v>
      </c>
      <c r="ET90" s="6">
        <v>46628832000</v>
      </c>
      <c r="EU90" s="7">
        <f t="shared" si="195"/>
        <v>0.21277200831115675</v>
      </c>
      <c r="EV90" s="340">
        <v>219149278000</v>
      </c>
      <c r="EW90" s="340">
        <v>219149278000</v>
      </c>
      <c r="EX90" s="340">
        <v>63843755000</v>
      </c>
      <c r="EY90" s="38">
        <f t="shared" si="196"/>
        <v>0.29132541791901317</v>
      </c>
      <c r="EZ90" s="340">
        <v>63843755000</v>
      </c>
      <c r="FA90" s="7">
        <f t="shared" si="197"/>
        <v>0.29132541791901317</v>
      </c>
      <c r="FB90" s="340">
        <v>219149278000</v>
      </c>
      <c r="FC90" s="340">
        <v>219149278000</v>
      </c>
      <c r="FD90" s="340">
        <v>75171701000</v>
      </c>
      <c r="FE90" s="38">
        <f t="shared" si="198"/>
        <v>0.34301596467043804</v>
      </c>
      <c r="FF90" s="340">
        <v>75171701000</v>
      </c>
      <c r="FG90" s="7">
        <f t="shared" si="199"/>
        <v>0.34301596467043804</v>
      </c>
      <c r="FH90" s="340">
        <v>219149278000</v>
      </c>
      <c r="FI90" s="340">
        <v>219149278000</v>
      </c>
      <c r="FJ90" s="340">
        <v>91403193000</v>
      </c>
      <c r="FK90" s="38">
        <v>0.41708188059830159</v>
      </c>
      <c r="FL90" s="340">
        <v>91403193000</v>
      </c>
      <c r="FM90" s="7">
        <v>0.41708188059830159</v>
      </c>
      <c r="FN90" s="41">
        <v>179939404000</v>
      </c>
      <c r="FO90" s="81"/>
      <c r="FP90" s="387">
        <v>179939404000</v>
      </c>
      <c r="FQ90" s="340">
        <v>219149278000</v>
      </c>
      <c r="FR90" s="340">
        <v>219149278000</v>
      </c>
      <c r="FS90" s="340">
        <v>95370273000</v>
      </c>
      <c r="FT90" s="38">
        <v>0.43518406207115135</v>
      </c>
      <c r="FU90" s="340">
        <v>95370273000</v>
      </c>
      <c r="FV90" s="7">
        <v>0.43518406207115135</v>
      </c>
      <c r="FW90" s="340">
        <v>219149278000</v>
      </c>
      <c r="FX90" s="340">
        <v>219149278000</v>
      </c>
      <c r="FY90" s="340">
        <v>107303849000</v>
      </c>
      <c r="FZ90" s="38">
        <v>0.48963815888090673</v>
      </c>
      <c r="GA90" s="340">
        <v>107303849000</v>
      </c>
      <c r="GB90" s="7">
        <v>0.48963815888090673</v>
      </c>
      <c r="GC90" s="340">
        <v>219149278000</v>
      </c>
      <c r="GD90" s="340">
        <v>219149278000</v>
      </c>
      <c r="GE90" s="340">
        <v>125374991000</v>
      </c>
      <c r="GF90" s="38">
        <v>0.57209858113244616</v>
      </c>
      <c r="GG90" s="340">
        <v>125374991000</v>
      </c>
      <c r="GH90" s="7">
        <v>0.57209858113244616</v>
      </c>
      <c r="GI90" s="340">
        <v>179939404000</v>
      </c>
      <c r="GJ90" s="340">
        <v>179939404000</v>
      </c>
      <c r="GK90" s="340">
        <v>9194223000</v>
      </c>
      <c r="GL90" s="38">
        <v>5.1096217924563092E-2</v>
      </c>
      <c r="GM90" s="340">
        <v>6743110000</v>
      </c>
      <c r="GN90" s="7">
        <v>3.7474337749834941E-2</v>
      </c>
      <c r="GO90" s="340">
        <v>179939404000</v>
      </c>
      <c r="GP90" s="340">
        <v>179939404000</v>
      </c>
      <c r="GQ90" s="340">
        <v>24967831000</v>
      </c>
      <c r="GR90" s="38">
        <f t="shared" si="148"/>
        <v>0.13875688395633454</v>
      </c>
      <c r="GS90" s="340">
        <v>23023444000</v>
      </c>
      <c r="GT90" s="7">
        <v>3.7474337749834941E-2</v>
      </c>
      <c r="GU90" s="340">
        <v>179939404000</v>
      </c>
      <c r="GV90" s="340">
        <v>179939404000</v>
      </c>
      <c r="GW90" s="340">
        <v>36583408000</v>
      </c>
      <c r="GX90" s="38">
        <v>0.20330959860242728</v>
      </c>
      <c r="GY90" s="340">
        <v>36583408000</v>
      </c>
      <c r="GZ90" s="7">
        <v>0.20330959860242728</v>
      </c>
      <c r="HA90" s="340">
        <v>179939404000</v>
      </c>
      <c r="HB90" s="340">
        <v>179939404000</v>
      </c>
      <c r="HC90" s="340">
        <v>36583408000</v>
      </c>
      <c r="HD90" s="38">
        <v>0.20330959860242728</v>
      </c>
      <c r="HE90" s="340">
        <v>36583408000</v>
      </c>
      <c r="HF90" s="7">
        <v>0.20330959860242728</v>
      </c>
      <c r="HG90" s="340">
        <v>179939404000</v>
      </c>
      <c r="HH90" s="340">
        <v>179939404000</v>
      </c>
      <c r="HI90" s="340">
        <v>64062633000</v>
      </c>
      <c r="HJ90" s="38">
        <v>0.35602336995625483</v>
      </c>
      <c r="HK90" s="340">
        <v>64062633000</v>
      </c>
      <c r="HL90" s="7">
        <v>0.35602336995625483</v>
      </c>
      <c r="HM90" s="340">
        <v>179939404000</v>
      </c>
      <c r="HN90" s="340">
        <v>179939404000</v>
      </c>
      <c r="HO90" s="340">
        <v>76994076000</v>
      </c>
      <c r="HP90" s="38">
        <v>0.42788891309209848</v>
      </c>
      <c r="HQ90" s="340">
        <v>76994076000</v>
      </c>
      <c r="HR90" s="7">
        <v>0.42788891309209848</v>
      </c>
      <c r="HS90" s="15">
        <f t="shared" si="149"/>
        <v>0</v>
      </c>
      <c r="HT90" s="15">
        <f t="shared" si="150"/>
        <v>0</v>
      </c>
    </row>
    <row r="91" spans="1:228" ht="14.25" customHeight="1" x14ac:dyDescent="0.35">
      <c r="A91" s="9" t="s">
        <v>78</v>
      </c>
      <c r="B91" s="26">
        <v>45177398436</v>
      </c>
      <c r="C91" s="53">
        <v>45172464855.199997</v>
      </c>
      <c r="D91" s="27">
        <f t="shared" si="180"/>
        <v>0.99989079537621028</v>
      </c>
      <c r="E91" s="26">
        <v>32314462423</v>
      </c>
      <c r="F91" s="53">
        <v>32311630167</v>
      </c>
      <c r="G91" s="27">
        <f t="shared" si="181"/>
        <v>0.99991235329980355</v>
      </c>
      <c r="H91" s="26">
        <v>42546383958</v>
      </c>
      <c r="I91" s="53">
        <v>33882438777.610001</v>
      </c>
      <c r="J91" s="27">
        <f t="shared" si="177"/>
        <v>0.79636471130090203</v>
      </c>
      <c r="K91" s="26">
        <v>48750535945</v>
      </c>
      <c r="L91" s="53">
        <v>48738634170.300003</v>
      </c>
      <c r="M91" s="27">
        <f t="shared" si="178"/>
        <v>0.99975586371576664</v>
      </c>
      <c r="N91" s="26">
        <v>35446780017</v>
      </c>
      <c r="O91" s="53">
        <v>31227469267</v>
      </c>
      <c r="P91" s="27">
        <f t="shared" si="179"/>
        <v>0.88096772829643621</v>
      </c>
      <c r="Q91" s="26">
        <v>34830054238</v>
      </c>
      <c r="R91" s="53">
        <v>34455896616.68</v>
      </c>
      <c r="S91" s="68">
        <f t="shared" si="151"/>
        <v>0.98925762162862818</v>
      </c>
      <c r="T91" s="26">
        <v>40420314000</v>
      </c>
      <c r="U91" s="53">
        <v>38459976970</v>
      </c>
      <c r="V91" s="68">
        <f t="shared" si="152"/>
        <v>0.95150119244496711</v>
      </c>
      <c r="W91" s="26">
        <v>6601341000</v>
      </c>
      <c r="X91" s="53">
        <v>6531004989</v>
      </c>
      <c r="Y91" s="68">
        <f t="shared" si="153"/>
        <v>0.98934519349932082</v>
      </c>
      <c r="Z91" s="26">
        <v>6556417655</v>
      </c>
      <c r="AA91" s="53">
        <v>6387212797</v>
      </c>
      <c r="AB91" s="68">
        <f t="shared" si="154"/>
        <v>0.97419248331884978</v>
      </c>
      <c r="AC91" s="26">
        <v>6799683640</v>
      </c>
      <c r="AD91" s="53">
        <v>5163795987</v>
      </c>
      <c r="AE91" s="68">
        <f t="shared" si="155"/>
        <v>0.75941709355760556</v>
      </c>
      <c r="AF91" s="26">
        <v>5711670000</v>
      </c>
      <c r="AG91" s="6">
        <v>5435227613</v>
      </c>
      <c r="AH91" s="6">
        <v>2137884086</v>
      </c>
      <c r="AI91" s="38">
        <f t="shared" si="156"/>
        <v>0.39333846495896507</v>
      </c>
      <c r="AJ91" s="6">
        <v>966642537</v>
      </c>
      <c r="AK91" s="38">
        <f t="shared" si="157"/>
        <v>0.17784766450037537</v>
      </c>
      <c r="AL91" s="5">
        <v>8785458000</v>
      </c>
      <c r="AM91" s="6">
        <v>8785458000</v>
      </c>
      <c r="AN91" s="6">
        <v>6409799548</v>
      </c>
      <c r="AO91" s="38">
        <f t="shared" si="158"/>
        <v>0.72959196299157081</v>
      </c>
      <c r="AP91" s="6">
        <v>2048955254</v>
      </c>
      <c r="AQ91" s="38">
        <f t="shared" si="159"/>
        <v>0.23322122238817827</v>
      </c>
      <c r="AR91" s="5">
        <v>8298750000</v>
      </c>
      <c r="AS91" s="6">
        <v>8298750000</v>
      </c>
      <c r="AT91" s="6">
        <v>5705944629</v>
      </c>
      <c r="AU91" s="38">
        <f t="shared" si="160"/>
        <v>0.68756675752372343</v>
      </c>
      <c r="AV91" s="6">
        <v>2284785067</v>
      </c>
      <c r="AW91" s="38">
        <f t="shared" si="161"/>
        <v>0.27531677264648291</v>
      </c>
      <c r="AX91" s="5">
        <v>3186252000</v>
      </c>
      <c r="AY91" s="6">
        <v>3186252000</v>
      </c>
      <c r="AZ91" s="6">
        <v>2782485978</v>
      </c>
      <c r="BA91" s="38">
        <f t="shared" si="162"/>
        <v>0.87327869170423433</v>
      </c>
      <c r="BB91" s="6">
        <v>1826600920</v>
      </c>
      <c r="BC91" s="38">
        <f t="shared" si="163"/>
        <v>0.5732757233263408</v>
      </c>
      <c r="BD91" s="5">
        <v>5000000000</v>
      </c>
      <c r="BE91" s="6">
        <v>5000000000</v>
      </c>
      <c r="BF91" s="6">
        <v>3334079527</v>
      </c>
      <c r="BG91" s="38">
        <f t="shared" si="164"/>
        <v>0.66681590540000002</v>
      </c>
      <c r="BH91" s="6">
        <v>2624583458</v>
      </c>
      <c r="BI91" s="38">
        <f t="shared" si="165"/>
        <v>0.52491669159999998</v>
      </c>
      <c r="BJ91" s="5">
        <v>5972401000</v>
      </c>
      <c r="BK91" s="6">
        <v>5704782253</v>
      </c>
      <c r="BL91" s="6">
        <v>5025811847</v>
      </c>
      <c r="BM91" s="38">
        <f t="shared" si="166"/>
        <v>0.88098223983168744</v>
      </c>
      <c r="BN91" s="6">
        <v>4344576126</v>
      </c>
      <c r="BO91" s="38">
        <f t="shared" si="167"/>
        <v>0.76156738913484345</v>
      </c>
      <c r="BP91" s="5">
        <v>4700105000</v>
      </c>
      <c r="BQ91" s="6">
        <v>4617105000</v>
      </c>
      <c r="BR91" s="6">
        <v>3656744116</v>
      </c>
      <c r="BS91" s="38">
        <f t="shared" si="168"/>
        <v>0.79199934071241607</v>
      </c>
      <c r="BT91" s="6">
        <v>3196618559</v>
      </c>
      <c r="BU91" s="38">
        <f t="shared" si="169"/>
        <v>0.69234261707281941</v>
      </c>
      <c r="BV91" s="5">
        <v>5460266000</v>
      </c>
      <c r="BW91" s="6">
        <v>5460266000</v>
      </c>
      <c r="BX91" s="6">
        <v>4931392678</v>
      </c>
      <c r="BY91" s="38">
        <f t="shared" si="170"/>
        <v>0.90314147296120739</v>
      </c>
      <c r="BZ91" s="6">
        <v>4467653185</v>
      </c>
      <c r="CA91" s="38">
        <f t="shared" si="171"/>
        <v>0.81821163749165338</v>
      </c>
      <c r="CB91" s="5">
        <v>5340323000</v>
      </c>
      <c r="CC91" s="6">
        <v>2536414406</v>
      </c>
      <c r="CD91" s="6">
        <v>1604248243</v>
      </c>
      <c r="CE91" s="38">
        <f t="shared" si="172"/>
        <v>0.6324866469789322</v>
      </c>
      <c r="CF91" s="6">
        <v>1367194627</v>
      </c>
      <c r="CG91" s="7">
        <f t="shared" si="139"/>
        <v>0.53902651860273343</v>
      </c>
      <c r="CH91" s="5">
        <v>5466978000</v>
      </c>
      <c r="CI91" s="6">
        <v>5466978000</v>
      </c>
      <c r="CJ91" s="6">
        <v>4622788142</v>
      </c>
      <c r="CK91" s="38">
        <f t="shared" si="173"/>
        <v>0.84558382016536371</v>
      </c>
      <c r="CL91" s="6">
        <v>4384683435</v>
      </c>
      <c r="CM91" s="7">
        <f t="shared" si="140"/>
        <v>0.80203056149119312</v>
      </c>
      <c r="CN91" s="5">
        <v>5242940000</v>
      </c>
      <c r="CO91" s="6">
        <v>5242940000</v>
      </c>
      <c r="CP91" s="6">
        <v>5238003413</v>
      </c>
      <c r="CQ91" s="38">
        <f t="shared" si="174"/>
        <v>0.99905843152887497</v>
      </c>
      <c r="CR91" s="6">
        <v>5177147078</v>
      </c>
      <c r="CS91" s="7">
        <f t="shared" si="141"/>
        <v>0.98745113962776609</v>
      </c>
      <c r="CT91" s="5">
        <v>4710350000</v>
      </c>
      <c r="CU91" s="6">
        <v>4102769398</v>
      </c>
      <c r="CV91" s="7">
        <f t="shared" ref="CV91:CV110" si="206">+CU91/CT91</f>
        <v>0.87101158045580473</v>
      </c>
      <c r="CW91" s="5">
        <v>4710350000</v>
      </c>
      <c r="CX91" s="6">
        <v>4448500768</v>
      </c>
      <c r="CY91" s="7">
        <f t="shared" ref="CY91:CY110" si="207">+CX91/CW91</f>
        <v>0.94440981413270775</v>
      </c>
      <c r="CZ91" s="5">
        <v>4710350000</v>
      </c>
      <c r="DA91" s="6">
        <v>4564089069</v>
      </c>
      <c r="DB91" s="7">
        <f t="shared" ref="DB91:DB96" si="208">+DA91/CZ91</f>
        <v>0.96894903117602726</v>
      </c>
      <c r="DC91" s="5">
        <v>4710350000</v>
      </c>
      <c r="DD91" s="6">
        <v>4710350000</v>
      </c>
      <c r="DE91" s="6">
        <v>4650821268</v>
      </c>
      <c r="DF91" s="38">
        <f t="shared" si="110"/>
        <v>0.98736214251594889</v>
      </c>
      <c r="DG91" s="6">
        <v>4067045269</v>
      </c>
      <c r="DH91" s="7">
        <f t="shared" si="142"/>
        <v>0.86342740327151912</v>
      </c>
      <c r="DI91" s="41">
        <v>5741505000</v>
      </c>
      <c r="DJ91" s="82">
        <f t="shared" si="143"/>
        <v>0</v>
      </c>
      <c r="DK91" s="81">
        <v>5741505000</v>
      </c>
      <c r="DL91" s="6">
        <v>5741505000</v>
      </c>
      <c r="DM91" s="6">
        <v>5741505000</v>
      </c>
      <c r="DN91" s="6">
        <v>343312966</v>
      </c>
      <c r="DO91" s="38">
        <v>5.9794943311901667E-2</v>
      </c>
      <c r="DP91" s="6">
        <v>0</v>
      </c>
      <c r="DQ91" s="7">
        <f t="shared" si="144"/>
        <v>0</v>
      </c>
      <c r="DR91" s="6">
        <v>5741505000</v>
      </c>
      <c r="DS91" s="6">
        <v>5741505000</v>
      </c>
      <c r="DT91" s="6">
        <v>680133065</v>
      </c>
      <c r="DU91" s="38">
        <f t="shared" si="145"/>
        <v>0.11845902163282972</v>
      </c>
      <c r="DV91" s="6">
        <v>27646593</v>
      </c>
      <c r="DW91" s="7">
        <f t="shared" si="146"/>
        <v>4.8152170902925279E-3</v>
      </c>
      <c r="DX91" s="6">
        <v>5741505000</v>
      </c>
      <c r="DY91" s="6">
        <v>5741505000</v>
      </c>
      <c r="DZ91" s="6">
        <v>754844780</v>
      </c>
      <c r="EA91" s="38">
        <f t="shared" si="147"/>
        <v>0.13147158802439429</v>
      </c>
      <c r="EB91" s="6">
        <v>186941500</v>
      </c>
      <c r="EC91" s="7">
        <f t="shared" si="191"/>
        <v>3.2559668588636605E-2</v>
      </c>
      <c r="ED91" s="6">
        <v>5741505000</v>
      </c>
      <c r="EE91" s="6">
        <v>5741505000</v>
      </c>
      <c r="EF91" s="6">
        <v>869772925</v>
      </c>
      <c r="EG91" s="38">
        <f t="shared" si="204"/>
        <v>0.1514886645574636</v>
      </c>
      <c r="EH91" s="6">
        <v>425210481</v>
      </c>
      <c r="EI91" s="7">
        <f t="shared" si="205"/>
        <v>7.4059063085375701E-2</v>
      </c>
      <c r="EJ91" s="6">
        <v>5741505000</v>
      </c>
      <c r="EK91" s="6">
        <v>5741505000</v>
      </c>
      <c r="EL91" s="6">
        <v>3623404845</v>
      </c>
      <c r="EM91" s="38">
        <f t="shared" si="192"/>
        <v>0.63108973082841524</v>
      </c>
      <c r="EN91" s="6">
        <v>625912353</v>
      </c>
      <c r="EO91" s="7">
        <f t="shared" si="193"/>
        <v>0.10901538063626175</v>
      </c>
      <c r="EP91" s="6">
        <v>5741505000</v>
      </c>
      <c r="EQ91" s="6">
        <v>5741505000</v>
      </c>
      <c r="ER91" s="6">
        <v>3623404845</v>
      </c>
      <c r="ES91" s="38">
        <f t="shared" si="194"/>
        <v>0.63108973082841524</v>
      </c>
      <c r="ET91" s="6">
        <v>806503440</v>
      </c>
      <c r="EU91" s="7">
        <f t="shared" si="195"/>
        <v>0.14046899549856701</v>
      </c>
      <c r="EV91" s="340">
        <v>5741505000</v>
      </c>
      <c r="EW91" s="340">
        <v>5741505000</v>
      </c>
      <c r="EX91" s="340">
        <v>3650404845</v>
      </c>
      <c r="EY91" s="38">
        <f t="shared" si="196"/>
        <v>0.63579233058231244</v>
      </c>
      <c r="EZ91" s="340">
        <v>1052078598</v>
      </c>
      <c r="FA91" s="7">
        <f t="shared" si="197"/>
        <v>0.1832409094827924</v>
      </c>
      <c r="FB91" s="340">
        <v>5741505000</v>
      </c>
      <c r="FC91" s="340">
        <v>5741505000</v>
      </c>
      <c r="FD91" s="340">
        <v>3939647812</v>
      </c>
      <c r="FE91" s="38">
        <f t="shared" si="198"/>
        <v>0.6861698826353021</v>
      </c>
      <c r="FF91" s="340">
        <v>3106217618</v>
      </c>
      <c r="FG91" s="7">
        <f t="shared" si="199"/>
        <v>0.54101104466511829</v>
      </c>
      <c r="FH91" s="340">
        <v>5741505000</v>
      </c>
      <c r="FI91" s="340">
        <v>5741505000</v>
      </c>
      <c r="FJ91" s="340">
        <v>3939647812</v>
      </c>
      <c r="FK91" s="38">
        <v>0.6861698826353021</v>
      </c>
      <c r="FL91" s="340">
        <v>3187362503</v>
      </c>
      <c r="FM91" s="7">
        <v>0.55514407859960058</v>
      </c>
      <c r="FN91" s="41">
        <v>5867593000</v>
      </c>
      <c r="FO91" s="81"/>
      <c r="FP91" s="387">
        <v>5867593000</v>
      </c>
      <c r="FQ91" s="340">
        <v>5741505000</v>
      </c>
      <c r="FR91" s="340">
        <v>5741505000</v>
      </c>
      <c r="FS91" s="340">
        <v>4361875632</v>
      </c>
      <c r="FT91" s="38">
        <v>0.75970945457680517</v>
      </c>
      <c r="FU91" s="340">
        <v>3667502503</v>
      </c>
      <c r="FV91" s="7">
        <v>0.63877023585279469</v>
      </c>
      <c r="FW91" s="340">
        <v>5741505000</v>
      </c>
      <c r="FX91" s="340">
        <v>5741505000</v>
      </c>
      <c r="FY91" s="340">
        <v>5067596021</v>
      </c>
      <c r="FZ91" s="38">
        <v>0.88262502967427525</v>
      </c>
      <c r="GA91" s="340">
        <v>3761861942</v>
      </c>
      <c r="GB91" s="7">
        <v>0.65520485343128676</v>
      </c>
      <c r="GC91" s="340">
        <v>5741505000</v>
      </c>
      <c r="GD91" s="340">
        <v>5741505000</v>
      </c>
      <c r="GE91" s="340">
        <v>5127691221</v>
      </c>
      <c r="GF91" s="38">
        <v>0.89309183236799405</v>
      </c>
      <c r="GG91" s="340">
        <v>5070187564</v>
      </c>
      <c r="GH91" s="7">
        <v>0.88307639965479434</v>
      </c>
      <c r="GI91" s="340">
        <v>5867593000</v>
      </c>
      <c r="GJ91" s="340">
        <v>5867593000</v>
      </c>
      <c r="GK91" s="340">
        <v>123916667</v>
      </c>
      <c r="GL91" s="38">
        <v>2.1118824533330787E-2</v>
      </c>
      <c r="GM91" s="340">
        <v>0</v>
      </c>
      <c r="GN91" s="7">
        <v>0</v>
      </c>
      <c r="GO91" s="340">
        <v>5867593000</v>
      </c>
      <c r="GP91" s="340">
        <v>5867593000</v>
      </c>
      <c r="GQ91" s="340">
        <v>330966667</v>
      </c>
      <c r="GR91" s="38">
        <f t="shared" si="148"/>
        <v>5.6405866425977398E-2</v>
      </c>
      <c r="GS91" s="340">
        <v>3616667</v>
      </c>
      <c r="GT91" s="7">
        <v>0</v>
      </c>
      <c r="GU91" s="340">
        <v>5867593000</v>
      </c>
      <c r="GV91" s="340">
        <v>5867593000</v>
      </c>
      <c r="GW91" s="340">
        <v>330966667</v>
      </c>
      <c r="GX91" s="38">
        <v>5.6405866425977398E-2</v>
      </c>
      <c r="GY91" s="340">
        <v>32226167</v>
      </c>
      <c r="GZ91" s="7">
        <v>5.4922294371814815E-3</v>
      </c>
      <c r="HA91" s="340">
        <v>5867593000</v>
      </c>
      <c r="HB91" s="340">
        <v>5867593000</v>
      </c>
      <c r="HC91" s="340">
        <v>330966667</v>
      </c>
      <c r="HD91" s="38">
        <v>5.6405866425977398E-2</v>
      </c>
      <c r="HE91" s="340">
        <v>68886167</v>
      </c>
      <c r="HF91" s="7">
        <v>1.1740106547949049E-2</v>
      </c>
      <c r="HG91" s="340">
        <v>5867593000</v>
      </c>
      <c r="HH91" s="340">
        <v>5867593000</v>
      </c>
      <c r="HI91" s="340">
        <v>388257919</v>
      </c>
      <c r="HJ91" s="38">
        <v>6.6169879028760176E-2</v>
      </c>
      <c r="HK91" s="340">
        <v>105546167</v>
      </c>
      <c r="HL91" s="7">
        <v>1.7987983658716615E-2</v>
      </c>
      <c r="HM91" s="340">
        <v>5867593000</v>
      </c>
      <c r="HN91" s="340">
        <v>5867593000</v>
      </c>
      <c r="HO91" s="340">
        <v>798093919</v>
      </c>
      <c r="HP91" s="38">
        <v>0.1360172593770563</v>
      </c>
      <c r="HQ91" s="340">
        <v>145322834</v>
      </c>
      <c r="HR91" s="7">
        <v>2.4767026956368652E-2</v>
      </c>
      <c r="HS91" s="15">
        <f t="shared" si="149"/>
        <v>0</v>
      </c>
      <c r="HT91" s="15">
        <f t="shared" si="150"/>
        <v>0</v>
      </c>
    </row>
    <row r="92" spans="1:228" s="14" customFormat="1" ht="14.25" customHeight="1" x14ac:dyDescent="0.35">
      <c r="A92" s="8" t="s">
        <v>51</v>
      </c>
      <c r="B92" s="32">
        <f>+B93+B94</f>
        <v>11256335660</v>
      </c>
      <c r="C92" s="31">
        <f>+C93+C94</f>
        <v>10625918091.23</v>
      </c>
      <c r="D92" s="62">
        <f t="shared" si="180"/>
        <v>0.94399442342411455</v>
      </c>
      <c r="E92" s="32">
        <f>+E93+E94</f>
        <v>20640177722</v>
      </c>
      <c r="F92" s="31">
        <f>+F93+F94</f>
        <v>16582355667.92</v>
      </c>
      <c r="G92" s="62">
        <f t="shared" si="181"/>
        <v>0.80340178710017407</v>
      </c>
      <c r="H92" s="32">
        <f>+H93+H94</f>
        <v>20211254945</v>
      </c>
      <c r="I92" s="31">
        <f>+I93+I94</f>
        <v>18212871761.029999</v>
      </c>
      <c r="J92" s="62">
        <f t="shared" si="177"/>
        <v>0.90112523000634481</v>
      </c>
      <c r="K92" s="32">
        <f>+K93+K94</f>
        <v>31172786832</v>
      </c>
      <c r="L92" s="31">
        <f>+L93+L94</f>
        <v>29008657948.639999</v>
      </c>
      <c r="M92" s="62">
        <f t="shared" si="178"/>
        <v>0.93057634227497288</v>
      </c>
      <c r="N92" s="32">
        <f>+N93+N94</f>
        <v>59394349896</v>
      </c>
      <c r="O92" s="31">
        <f>+O93+O94</f>
        <v>57091210294.099998</v>
      </c>
      <c r="P92" s="62">
        <f t="shared" si="179"/>
        <v>0.9612229175682061</v>
      </c>
      <c r="Q92" s="32">
        <v>55196081063</v>
      </c>
      <c r="R92" s="31">
        <v>49835786152.029999</v>
      </c>
      <c r="S92" s="67">
        <f t="shared" si="151"/>
        <v>0.90288631352555915</v>
      </c>
      <c r="T92" s="32">
        <v>30943660109</v>
      </c>
      <c r="U92" s="31">
        <v>28386590806</v>
      </c>
      <c r="V92" s="67">
        <f t="shared" si="152"/>
        <v>0.91736370894740171</v>
      </c>
      <c r="W92" s="32">
        <v>64118648000</v>
      </c>
      <c r="X92" s="31">
        <v>61476637611</v>
      </c>
      <c r="Y92" s="67">
        <f t="shared" si="153"/>
        <v>0.95879497663456659</v>
      </c>
      <c r="Z92" s="32">
        <v>68286734721</v>
      </c>
      <c r="AA92" s="31">
        <v>66460182576</v>
      </c>
      <c r="AB92" s="67">
        <f t="shared" si="154"/>
        <v>0.97325172813632443</v>
      </c>
      <c r="AC92" s="32">
        <v>51862231000</v>
      </c>
      <c r="AD92" s="31">
        <v>48649681216</v>
      </c>
      <c r="AE92" s="67">
        <f t="shared" si="155"/>
        <v>0.93805608200696189</v>
      </c>
      <c r="AF92" s="32">
        <v>61245012000</v>
      </c>
      <c r="AG92" s="1">
        <v>53970261046</v>
      </c>
      <c r="AH92" s="1">
        <v>50075468113</v>
      </c>
      <c r="AI92" s="122">
        <f t="shared" si="156"/>
        <v>0.92783446184037566</v>
      </c>
      <c r="AJ92" s="1">
        <v>43114960694</v>
      </c>
      <c r="AK92" s="122">
        <f t="shared" si="157"/>
        <v>0.79886515014726722</v>
      </c>
      <c r="AL92" s="3">
        <v>114473440000</v>
      </c>
      <c r="AM92" s="1">
        <v>176148547308</v>
      </c>
      <c r="AN92" s="1">
        <v>172033558684</v>
      </c>
      <c r="AO92" s="122">
        <f t="shared" si="158"/>
        <v>0.97663909985698127</v>
      </c>
      <c r="AP92" s="1">
        <v>80129806487</v>
      </c>
      <c r="AQ92" s="122">
        <f t="shared" si="159"/>
        <v>0.45489904805681475</v>
      </c>
      <c r="AR92" s="3">
        <v>85320566000</v>
      </c>
      <c r="AS92" s="1">
        <v>125930044173</v>
      </c>
      <c r="AT92" s="1">
        <v>101621968787</v>
      </c>
      <c r="AU92" s="122">
        <f t="shared" si="160"/>
        <v>0.80697159644757932</v>
      </c>
      <c r="AV92" s="1">
        <v>83533571010</v>
      </c>
      <c r="AW92" s="122">
        <f t="shared" si="161"/>
        <v>0.66333313514321779</v>
      </c>
      <c r="AX92" s="3">
        <v>113632442000</v>
      </c>
      <c r="AY92" s="1">
        <v>127490089494</v>
      </c>
      <c r="AZ92" s="1">
        <v>117145684902</v>
      </c>
      <c r="BA92" s="122">
        <f t="shared" si="162"/>
        <v>0.91886110808254762</v>
      </c>
      <c r="BB92" s="1">
        <v>77865329390</v>
      </c>
      <c r="BC92" s="122">
        <f t="shared" si="163"/>
        <v>0.61075593953257468</v>
      </c>
      <c r="BD92" s="3">
        <v>88703768000</v>
      </c>
      <c r="BE92" s="1">
        <v>88601341570</v>
      </c>
      <c r="BF92" s="1">
        <v>79733289016</v>
      </c>
      <c r="BG92" s="122">
        <f t="shared" si="164"/>
        <v>0.89991062892660889</v>
      </c>
      <c r="BH92" s="1">
        <v>41647559978</v>
      </c>
      <c r="BI92" s="122">
        <f t="shared" si="165"/>
        <v>0.4700556361790087</v>
      </c>
      <c r="BJ92" s="3">
        <v>78651863000</v>
      </c>
      <c r="BK92" s="1">
        <v>86501063000</v>
      </c>
      <c r="BL92" s="1">
        <v>78078519842</v>
      </c>
      <c r="BM92" s="122">
        <f t="shared" si="166"/>
        <v>0.90263075543938687</v>
      </c>
      <c r="BN92" s="1">
        <v>53754704579</v>
      </c>
      <c r="BO92" s="122">
        <f t="shared" si="167"/>
        <v>0.62143403461989821</v>
      </c>
      <c r="BP92" s="3">
        <v>93663180000</v>
      </c>
      <c r="BQ92" s="1">
        <v>95661180000</v>
      </c>
      <c r="BR92" s="1">
        <v>87560554752</v>
      </c>
      <c r="BS92" s="122">
        <f t="shared" si="168"/>
        <v>0.91531961817740493</v>
      </c>
      <c r="BT92" s="1">
        <v>67219303231</v>
      </c>
      <c r="BU92" s="122">
        <f t="shared" si="169"/>
        <v>0.70268110043175303</v>
      </c>
      <c r="BV92" s="3">
        <v>99651978000</v>
      </c>
      <c r="BW92" s="1">
        <v>99246098485</v>
      </c>
      <c r="BX92" s="1">
        <v>92591422082</v>
      </c>
      <c r="BY92" s="122">
        <f t="shared" si="170"/>
        <v>0.93294772787460467</v>
      </c>
      <c r="BZ92" s="1">
        <v>76017566213</v>
      </c>
      <c r="CA92" s="122">
        <f t="shared" si="171"/>
        <v>0.76595017208146732</v>
      </c>
      <c r="CB92" s="3">
        <v>75753194000</v>
      </c>
      <c r="CC92" s="1">
        <v>73947731138</v>
      </c>
      <c r="CD92" s="1">
        <v>70865606570</v>
      </c>
      <c r="CE92" s="122">
        <f t="shared" si="172"/>
        <v>0.95832022807774597</v>
      </c>
      <c r="CF92" s="1">
        <v>49511268469</v>
      </c>
      <c r="CG92" s="4">
        <f t="shared" si="139"/>
        <v>0.66954411862350327</v>
      </c>
      <c r="CH92" s="3">
        <v>131347377000</v>
      </c>
      <c r="CI92" s="1">
        <v>129973407396</v>
      </c>
      <c r="CJ92" s="1">
        <v>123171736106</v>
      </c>
      <c r="CK92" s="122">
        <f t="shared" si="173"/>
        <v>0.94766874681313218</v>
      </c>
      <c r="CL92" s="1">
        <v>77082515440</v>
      </c>
      <c r="CM92" s="4">
        <f t="shared" si="140"/>
        <v>0.59306374268658479</v>
      </c>
      <c r="CN92" s="3">
        <v>105561892000</v>
      </c>
      <c r="CO92" s="1">
        <v>105561892000</v>
      </c>
      <c r="CP92" s="1">
        <v>104616117984</v>
      </c>
      <c r="CQ92" s="122">
        <f t="shared" si="174"/>
        <v>0.99104057346755403</v>
      </c>
      <c r="CR92" s="1">
        <v>84270973018</v>
      </c>
      <c r="CS92" s="4">
        <f t="shared" si="141"/>
        <v>0.79830866443735204</v>
      </c>
      <c r="CT92" s="3">
        <v>93972045000</v>
      </c>
      <c r="CU92" s="1">
        <v>65702324070</v>
      </c>
      <c r="CV92" s="4">
        <f t="shared" si="206"/>
        <v>0.69916882270679537</v>
      </c>
      <c r="CW92" s="3">
        <v>93972045000</v>
      </c>
      <c r="CX92" s="1">
        <v>68866653818</v>
      </c>
      <c r="CY92" s="4">
        <f t="shared" si="207"/>
        <v>0.73284191929631837</v>
      </c>
      <c r="CZ92" s="3">
        <v>94816989000</v>
      </c>
      <c r="DA92" s="1">
        <v>74500940546</v>
      </c>
      <c r="DB92" s="4">
        <f t="shared" si="208"/>
        <v>0.78573408976317527</v>
      </c>
      <c r="DC92" s="3">
        <v>93272045000</v>
      </c>
      <c r="DD92" s="1">
        <v>94816989000</v>
      </c>
      <c r="DE92" s="1">
        <v>90457753590</v>
      </c>
      <c r="DF92" s="122">
        <f t="shared" ref="DF92:DF154" si="209">+DE92/DD92</f>
        <v>0.95402474328730269</v>
      </c>
      <c r="DG92" s="1">
        <v>67579088050</v>
      </c>
      <c r="DH92" s="4">
        <f t="shared" si="142"/>
        <v>0.71273185072350276</v>
      </c>
      <c r="DI92" s="82">
        <v>79525382000</v>
      </c>
      <c r="DJ92" s="82">
        <f t="shared" si="143"/>
        <v>0</v>
      </c>
      <c r="DK92" s="82">
        <v>79525382000</v>
      </c>
      <c r="DL92" s="31">
        <v>79525382000</v>
      </c>
      <c r="DM92" s="31">
        <v>79525382000</v>
      </c>
      <c r="DN92" s="31">
        <v>3684728776</v>
      </c>
      <c r="DO92" s="417">
        <v>4.6333996559739882E-2</v>
      </c>
      <c r="DP92" s="31">
        <v>1202875426</v>
      </c>
      <c r="DQ92" s="62">
        <f t="shared" si="144"/>
        <v>1.5125679320848783E-2</v>
      </c>
      <c r="DR92" s="31">
        <v>79525382000</v>
      </c>
      <c r="DS92" s="31">
        <v>79525382000</v>
      </c>
      <c r="DT92" s="31">
        <v>6924587262</v>
      </c>
      <c r="DU92" s="417">
        <f t="shared" si="145"/>
        <v>8.7073926435210336E-2</v>
      </c>
      <c r="DV92" s="31">
        <v>4356616175</v>
      </c>
      <c r="DW92" s="62">
        <f t="shared" si="146"/>
        <v>5.4782712958235148E-2</v>
      </c>
      <c r="DX92" s="31">
        <v>79525382000</v>
      </c>
      <c r="DY92" s="31">
        <v>79525382000</v>
      </c>
      <c r="DZ92" s="31">
        <v>18855898553</v>
      </c>
      <c r="EA92" s="417">
        <f t="shared" si="147"/>
        <v>0.23710541312457953</v>
      </c>
      <c r="EB92" s="31">
        <v>6311669248</v>
      </c>
      <c r="EC92" s="62">
        <f t="shared" si="191"/>
        <v>7.9366726562847573E-2</v>
      </c>
      <c r="ED92" s="31">
        <v>79525382000</v>
      </c>
      <c r="EE92" s="31">
        <v>79525382000</v>
      </c>
      <c r="EF92" s="31">
        <v>24501526672</v>
      </c>
      <c r="EG92" s="417">
        <f t="shared" si="204"/>
        <v>0.3080969378053412</v>
      </c>
      <c r="EH92" s="31">
        <v>10452177059</v>
      </c>
      <c r="EI92" s="62">
        <f t="shared" si="205"/>
        <v>0.13143196292977252</v>
      </c>
      <c r="EJ92" s="31">
        <v>79525382000</v>
      </c>
      <c r="EK92" s="31">
        <v>79443011159</v>
      </c>
      <c r="EL92" s="31">
        <v>32137358123</v>
      </c>
      <c r="EM92" s="417">
        <f t="shared" si="192"/>
        <v>0.40453348449593857</v>
      </c>
      <c r="EN92" s="31">
        <v>15579660103</v>
      </c>
      <c r="EO92" s="62">
        <f t="shared" si="193"/>
        <v>0.1961111477989968</v>
      </c>
      <c r="EP92" s="31">
        <v>79525382000</v>
      </c>
      <c r="EQ92" s="31">
        <v>79443011159</v>
      </c>
      <c r="ER92" s="31">
        <v>32951484716</v>
      </c>
      <c r="ES92" s="417">
        <f t="shared" si="194"/>
        <v>0.41478141670699964</v>
      </c>
      <c r="ET92" s="31">
        <v>22498809845</v>
      </c>
      <c r="EU92" s="62">
        <f t="shared" si="195"/>
        <v>0.28320691168125667</v>
      </c>
      <c r="EV92" s="418">
        <v>79525382000</v>
      </c>
      <c r="EW92" s="418">
        <v>79443011159</v>
      </c>
      <c r="EX92" s="418">
        <v>36908317224</v>
      </c>
      <c r="EY92" s="417">
        <f t="shared" si="196"/>
        <v>0.46458859861354468</v>
      </c>
      <c r="EZ92" s="418">
        <v>27907638799</v>
      </c>
      <c r="FA92" s="62">
        <f t="shared" si="197"/>
        <v>0.35129130167466444</v>
      </c>
      <c r="FB92" s="418">
        <v>79525382000</v>
      </c>
      <c r="FC92" s="418">
        <v>79443011159</v>
      </c>
      <c r="FD92" s="418">
        <v>49427495032</v>
      </c>
      <c r="FE92" s="417">
        <f t="shared" si="198"/>
        <v>0.62217549801925431</v>
      </c>
      <c r="FF92" s="418">
        <v>33656403564</v>
      </c>
      <c r="FG92" s="62">
        <f t="shared" si="199"/>
        <v>0.42365468117313559</v>
      </c>
      <c r="FH92" s="418">
        <v>79525382000</v>
      </c>
      <c r="FI92" s="418">
        <v>76227805923</v>
      </c>
      <c r="FJ92" s="418">
        <v>54745691686</v>
      </c>
      <c r="FK92" s="417">
        <v>0.71818532651064715</v>
      </c>
      <c r="FL92" s="418">
        <v>37162934180</v>
      </c>
      <c r="FM92" s="62">
        <v>0.48752464707615223</v>
      </c>
      <c r="FN92" s="82">
        <v>114269962000</v>
      </c>
      <c r="FO92" s="82">
        <f>+FO93+FO94</f>
        <v>2000000000</v>
      </c>
      <c r="FP92" s="386">
        <f>+FP93+FP94</f>
        <v>116269962000</v>
      </c>
      <c r="FQ92" s="418">
        <v>79525382000</v>
      </c>
      <c r="FR92" s="418">
        <v>76227805923</v>
      </c>
      <c r="FS92" s="418">
        <v>59977842484</v>
      </c>
      <c r="FT92" s="417">
        <v>0.78682367618694715</v>
      </c>
      <c r="FU92" s="418">
        <v>44596442364</v>
      </c>
      <c r="FV92" s="62">
        <v>0.5850416632619363</v>
      </c>
      <c r="FW92" s="418">
        <v>79525382000</v>
      </c>
      <c r="FX92" s="418">
        <v>76227805923</v>
      </c>
      <c r="FY92" s="418">
        <v>62599421185</v>
      </c>
      <c r="FZ92" s="417">
        <v>0.82121504649148058</v>
      </c>
      <c r="GA92" s="418">
        <v>50327036383</v>
      </c>
      <c r="GB92" s="62">
        <v>0.66021887647975663</v>
      </c>
      <c r="GC92" s="339">
        <v>79525382000</v>
      </c>
      <c r="GD92" s="339">
        <v>76154700856</v>
      </c>
      <c r="GE92" s="339">
        <v>70348711074</v>
      </c>
      <c r="GF92" s="122">
        <v>0.92376058579786857</v>
      </c>
      <c r="GG92" s="339">
        <v>64257321756</v>
      </c>
      <c r="GH92" s="4">
        <v>0.84377354298198071</v>
      </c>
      <c r="GI92" s="339">
        <v>116269962000</v>
      </c>
      <c r="GJ92" s="339">
        <v>116269962000</v>
      </c>
      <c r="GK92" s="339">
        <v>22453433022</v>
      </c>
      <c r="GL92" s="122">
        <v>0.19311465004177089</v>
      </c>
      <c r="GM92" s="339">
        <v>836679271</v>
      </c>
      <c r="GN92" s="4">
        <v>7.1960053706734677E-3</v>
      </c>
      <c r="GO92" s="339">
        <v>116269962000</v>
      </c>
      <c r="GP92" s="339">
        <v>116269962000</v>
      </c>
      <c r="GQ92" s="339">
        <v>37512274339</v>
      </c>
      <c r="GR92" s="122">
        <f t="shared" si="148"/>
        <v>0.32263082995589176</v>
      </c>
      <c r="GS92" s="339">
        <v>3337135895</v>
      </c>
      <c r="GT92" s="4">
        <v>7.1960053706734677E-3</v>
      </c>
      <c r="GU92" s="339">
        <v>116269962000</v>
      </c>
      <c r="GV92" s="339">
        <v>116269962000</v>
      </c>
      <c r="GW92" s="339">
        <v>45191702359</v>
      </c>
      <c r="GX92" s="122">
        <v>0.38867908427629827</v>
      </c>
      <c r="GY92" s="339">
        <v>8169002084</v>
      </c>
      <c r="GZ92" s="4">
        <v>7.025892107885956E-2</v>
      </c>
      <c r="HA92" s="339">
        <v>116269962000</v>
      </c>
      <c r="HB92" s="339">
        <v>116269962000</v>
      </c>
      <c r="HC92" s="339">
        <v>50637648296</v>
      </c>
      <c r="HD92" s="122">
        <v>0.43551788806811514</v>
      </c>
      <c r="HE92" s="339">
        <v>12893564716</v>
      </c>
      <c r="HF92" s="4">
        <v>0.11089334247825762</v>
      </c>
      <c r="HG92" s="339">
        <v>116269962000</v>
      </c>
      <c r="HH92" s="339">
        <v>116269962000</v>
      </c>
      <c r="HI92" s="339">
        <v>55446462085</v>
      </c>
      <c r="HJ92" s="122">
        <v>0.47687692617462107</v>
      </c>
      <c r="HK92" s="339">
        <v>19427417721</v>
      </c>
      <c r="HL92" s="4">
        <v>0.16708887993788113</v>
      </c>
      <c r="HM92" s="339">
        <v>116269962000</v>
      </c>
      <c r="HN92" s="339">
        <v>116269962000</v>
      </c>
      <c r="HO92" s="339">
        <v>58835309015</v>
      </c>
      <c r="HP92" s="122">
        <v>0.50602329271424373</v>
      </c>
      <c r="HQ92" s="339">
        <v>25928641704</v>
      </c>
      <c r="HR92" s="4">
        <v>0.22300378582733174</v>
      </c>
      <c r="HS92" s="15">
        <f t="shared" si="149"/>
        <v>0</v>
      </c>
      <c r="HT92" s="15">
        <f t="shared" si="150"/>
        <v>0</v>
      </c>
    </row>
    <row r="93" spans="1:228" ht="14.25" customHeight="1" x14ac:dyDescent="0.35">
      <c r="A93" s="9" t="s">
        <v>76</v>
      </c>
      <c r="B93" s="26">
        <v>3976187357</v>
      </c>
      <c r="C93" s="53">
        <v>3916101411.8699999</v>
      </c>
      <c r="D93" s="27">
        <f t="shared" si="180"/>
        <v>0.9848885528434117</v>
      </c>
      <c r="E93" s="26">
        <v>5380166392</v>
      </c>
      <c r="F93" s="53">
        <v>4577801550.9200001</v>
      </c>
      <c r="G93" s="27">
        <f t="shared" si="181"/>
        <v>0.85086616609607635</v>
      </c>
      <c r="H93" s="26">
        <v>5030203003</v>
      </c>
      <c r="I93" s="53">
        <v>4902130382.5299997</v>
      </c>
      <c r="J93" s="27">
        <f t="shared" si="177"/>
        <v>0.97453927398285556</v>
      </c>
      <c r="K93" s="26">
        <v>5664424785</v>
      </c>
      <c r="L93" s="53">
        <v>5201404719.04</v>
      </c>
      <c r="M93" s="27">
        <f t="shared" si="178"/>
        <v>0.91825823741430435</v>
      </c>
      <c r="N93" s="26">
        <v>5113417076</v>
      </c>
      <c r="O93" s="53">
        <v>4840123180.6499996</v>
      </c>
      <c r="P93" s="27">
        <f t="shared" si="179"/>
        <v>0.94655356852608119</v>
      </c>
      <c r="Q93" s="26">
        <v>5200260255</v>
      </c>
      <c r="R93" s="53">
        <v>5087785186.6899996</v>
      </c>
      <c r="S93" s="68">
        <f t="shared" si="151"/>
        <v>0.97837126166871036</v>
      </c>
      <c r="T93" s="26">
        <v>5325500000</v>
      </c>
      <c r="U93" s="53">
        <v>4982728721</v>
      </c>
      <c r="V93" s="68">
        <f t="shared" si="152"/>
        <v>0.93563585034269081</v>
      </c>
      <c r="W93" s="26">
        <v>7345534000</v>
      </c>
      <c r="X93" s="53">
        <v>7005735901</v>
      </c>
      <c r="Y93" s="68">
        <f t="shared" si="153"/>
        <v>0.95374085818675669</v>
      </c>
      <c r="Z93" s="26">
        <v>8113071881</v>
      </c>
      <c r="AA93" s="53">
        <v>7689182156</v>
      </c>
      <c r="AB93" s="68">
        <f t="shared" si="154"/>
        <v>0.94775225325037393</v>
      </c>
      <c r="AC93" s="26">
        <v>8384231000</v>
      </c>
      <c r="AD93" s="53">
        <v>8228866235</v>
      </c>
      <c r="AE93" s="68">
        <f t="shared" si="155"/>
        <v>0.98146940786817538</v>
      </c>
      <c r="AF93" s="26">
        <v>9153742000</v>
      </c>
      <c r="AG93" s="6">
        <v>9107905978</v>
      </c>
      <c r="AH93" s="6">
        <v>8466371808</v>
      </c>
      <c r="AI93" s="38">
        <f t="shared" si="156"/>
        <v>0.9295629344934373</v>
      </c>
      <c r="AJ93" s="6">
        <v>8207969601</v>
      </c>
      <c r="AK93" s="38">
        <f t="shared" si="157"/>
        <v>0.90119173614947479</v>
      </c>
      <c r="AL93" s="5">
        <v>8849379000</v>
      </c>
      <c r="AM93" s="6">
        <v>8849379000</v>
      </c>
      <c r="AN93" s="6">
        <v>7897161246</v>
      </c>
      <c r="AO93" s="38">
        <f t="shared" si="158"/>
        <v>0.89239722312718217</v>
      </c>
      <c r="AP93" s="6">
        <v>7313011179</v>
      </c>
      <c r="AQ93" s="38">
        <f t="shared" si="159"/>
        <v>0.82638693393061813</v>
      </c>
      <c r="AR93" s="5">
        <v>8944431000</v>
      </c>
      <c r="AS93" s="6">
        <v>8944431000</v>
      </c>
      <c r="AT93" s="6">
        <v>8616127282</v>
      </c>
      <c r="AU93" s="38">
        <f t="shared" si="160"/>
        <v>0.96329518132567626</v>
      </c>
      <c r="AV93" s="6">
        <v>8226617067</v>
      </c>
      <c r="AW93" s="38">
        <f t="shared" si="161"/>
        <v>0.91974738996812655</v>
      </c>
      <c r="AX93" s="5">
        <v>9404972000</v>
      </c>
      <c r="AY93" s="6">
        <v>9522172000</v>
      </c>
      <c r="AZ93" s="6">
        <v>9214236246</v>
      </c>
      <c r="BA93" s="38">
        <f t="shared" si="162"/>
        <v>0.96766118549423386</v>
      </c>
      <c r="BB93" s="6">
        <v>8839007102</v>
      </c>
      <c r="BC93" s="38">
        <f t="shared" si="163"/>
        <v>0.9282553499348678</v>
      </c>
      <c r="BD93" s="5">
        <v>10150453000</v>
      </c>
      <c r="BE93" s="6">
        <v>10048026570</v>
      </c>
      <c r="BF93" s="6">
        <v>9878380230</v>
      </c>
      <c r="BG93" s="38">
        <f t="shared" si="164"/>
        <v>0.98311645189051289</v>
      </c>
      <c r="BH93" s="6">
        <v>8882046411</v>
      </c>
      <c r="BI93" s="38">
        <f t="shared" si="165"/>
        <v>0.88395928783854716</v>
      </c>
      <c r="BJ93" s="5">
        <v>10279839000</v>
      </c>
      <c r="BK93" s="6">
        <v>10279839000</v>
      </c>
      <c r="BL93" s="6">
        <v>9767856307</v>
      </c>
      <c r="BM93" s="38">
        <f t="shared" si="166"/>
        <v>0.95019545607669531</v>
      </c>
      <c r="BN93" s="6">
        <v>9185454870</v>
      </c>
      <c r="BO93" s="38">
        <f t="shared" si="167"/>
        <v>0.89354073249590782</v>
      </c>
      <c r="BP93" s="5">
        <v>10855923000</v>
      </c>
      <c r="BQ93" s="6">
        <v>11107923000</v>
      </c>
      <c r="BR93" s="6">
        <v>10901994634</v>
      </c>
      <c r="BS93" s="38">
        <f t="shared" si="168"/>
        <v>0.98146112770137139</v>
      </c>
      <c r="BT93" s="6">
        <v>10555393976</v>
      </c>
      <c r="BU93" s="38">
        <f t="shared" si="169"/>
        <v>0.95025811540105198</v>
      </c>
      <c r="BV93" s="5">
        <v>11188914000</v>
      </c>
      <c r="BW93" s="6">
        <v>11188914000</v>
      </c>
      <c r="BX93" s="6">
        <v>10978457440</v>
      </c>
      <c r="BY93" s="38">
        <f t="shared" si="170"/>
        <v>0.98119061778471084</v>
      </c>
      <c r="BZ93" s="6">
        <v>10551080141</v>
      </c>
      <c r="CA93" s="38">
        <f t="shared" si="171"/>
        <v>0.94299412266463034</v>
      </c>
      <c r="CB93" s="5">
        <v>11784922000</v>
      </c>
      <c r="CC93" s="6">
        <v>11379922000</v>
      </c>
      <c r="CD93" s="6">
        <v>10959936265</v>
      </c>
      <c r="CE93" s="38">
        <f t="shared" si="172"/>
        <v>0.96309414642736568</v>
      </c>
      <c r="CF93" s="6">
        <v>9921166813</v>
      </c>
      <c r="CG93" s="7">
        <f t="shared" si="139"/>
        <v>0.87181325258644127</v>
      </c>
      <c r="CH93" s="5">
        <v>11766415000</v>
      </c>
      <c r="CI93" s="6">
        <v>11783112370</v>
      </c>
      <c r="CJ93" s="6">
        <v>11414737507</v>
      </c>
      <c r="CK93" s="38">
        <f t="shared" si="173"/>
        <v>0.96873704914009917</v>
      </c>
      <c r="CL93" s="6">
        <v>11093123916</v>
      </c>
      <c r="CM93" s="7">
        <f t="shared" si="140"/>
        <v>0.94144259747902248</v>
      </c>
      <c r="CN93" s="5">
        <v>11998239000</v>
      </c>
      <c r="CO93" s="6">
        <v>11998239000</v>
      </c>
      <c r="CP93" s="6">
        <v>11802889443</v>
      </c>
      <c r="CQ93" s="38">
        <f t="shared" si="174"/>
        <v>0.98371848093707748</v>
      </c>
      <c r="CR93" s="6">
        <v>11492233586</v>
      </c>
      <c r="CS93" s="7">
        <f t="shared" si="141"/>
        <v>0.9578266932338988</v>
      </c>
      <c r="CT93" s="5">
        <v>13195303000</v>
      </c>
      <c r="CU93" s="6">
        <v>10169294594</v>
      </c>
      <c r="CV93" s="7">
        <f t="shared" si="206"/>
        <v>0.77067533758034956</v>
      </c>
      <c r="CW93" s="5">
        <v>13195303000</v>
      </c>
      <c r="CX93" s="6">
        <v>11080382045</v>
      </c>
      <c r="CY93" s="7">
        <f t="shared" si="207"/>
        <v>0.83972168316256168</v>
      </c>
      <c r="CZ93" s="5">
        <v>14040247000</v>
      </c>
      <c r="DA93" s="6">
        <v>11948088179</v>
      </c>
      <c r="DB93" s="7">
        <f t="shared" si="208"/>
        <v>0.85098846045942067</v>
      </c>
      <c r="DC93" s="5">
        <v>13195303000</v>
      </c>
      <c r="DD93" s="6">
        <v>14040247000</v>
      </c>
      <c r="DE93" s="6">
        <v>13706953084</v>
      </c>
      <c r="DF93" s="38">
        <f t="shared" si="209"/>
        <v>0.97626153471516564</v>
      </c>
      <c r="DG93" s="6">
        <v>12914546422</v>
      </c>
      <c r="DH93" s="7">
        <f t="shared" si="142"/>
        <v>0.91982330666974732</v>
      </c>
      <c r="DI93" s="41">
        <v>15482000000</v>
      </c>
      <c r="DJ93" s="82">
        <f t="shared" si="143"/>
        <v>0</v>
      </c>
      <c r="DK93" s="81">
        <v>15482000000</v>
      </c>
      <c r="DL93" s="6">
        <v>15482000000</v>
      </c>
      <c r="DM93" s="6">
        <v>15482000000</v>
      </c>
      <c r="DN93" s="6">
        <v>1216471595</v>
      </c>
      <c r="DO93" s="38">
        <v>7.8573284782327862E-2</v>
      </c>
      <c r="DP93" s="6">
        <v>732347907</v>
      </c>
      <c r="DQ93" s="7">
        <f t="shared" si="144"/>
        <v>4.7303184795246089E-2</v>
      </c>
      <c r="DR93" s="6">
        <v>15482000000</v>
      </c>
      <c r="DS93" s="6">
        <v>15482000000</v>
      </c>
      <c r="DT93" s="6">
        <v>2350137159</v>
      </c>
      <c r="DU93" s="38">
        <f t="shared" si="145"/>
        <v>0.15179803378116521</v>
      </c>
      <c r="DV93" s="6">
        <v>1900467879</v>
      </c>
      <c r="DW93" s="7">
        <f t="shared" si="146"/>
        <v>0.12275338321922233</v>
      </c>
      <c r="DX93" s="6">
        <v>15482000000</v>
      </c>
      <c r="DY93" s="6">
        <v>15482000000</v>
      </c>
      <c r="DZ93" s="6">
        <v>4469506293</v>
      </c>
      <c r="EA93" s="38">
        <f t="shared" si="147"/>
        <v>0.28869049819144815</v>
      </c>
      <c r="EB93" s="6">
        <v>2978211894</v>
      </c>
      <c r="EC93" s="7">
        <f t="shared" si="191"/>
        <v>0.19236609572406665</v>
      </c>
      <c r="ED93" s="6">
        <v>15482000000</v>
      </c>
      <c r="EE93" s="6">
        <v>15482000000</v>
      </c>
      <c r="EF93" s="6">
        <v>5759164283</v>
      </c>
      <c r="EG93" s="38">
        <f t="shared" si="204"/>
        <v>0.37199097551995869</v>
      </c>
      <c r="EH93" s="6">
        <v>4238923872</v>
      </c>
      <c r="EI93" s="7">
        <f t="shared" si="205"/>
        <v>0.27379691719416094</v>
      </c>
      <c r="EJ93" s="6">
        <v>15482000000</v>
      </c>
      <c r="EK93" s="6">
        <v>15399629159</v>
      </c>
      <c r="EL93" s="6">
        <v>7636977602</v>
      </c>
      <c r="EM93" s="38">
        <f t="shared" si="192"/>
        <v>0.49591957852678054</v>
      </c>
      <c r="EN93" s="6">
        <v>5351976324</v>
      </c>
      <c r="EO93" s="7">
        <f t="shared" si="193"/>
        <v>0.34753929907929937</v>
      </c>
      <c r="EP93" s="6">
        <v>15482000000</v>
      </c>
      <c r="EQ93" s="6">
        <v>15399629159</v>
      </c>
      <c r="ER93" s="6">
        <v>8451104195</v>
      </c>
      <c r="ES93" s="38">
        <f t="shared" si="194"/>
        <v>0.54878621476809553</v>
      </c>
      <c r="ET93" s="6">
        <v>7482009636</v>
      </c>
      <c r="EU93" s="7">
        <f t="shared" si="195"/>
        <v>0.48585648126645253</v>
      </c>
      <c r="EV93" s="340">
        <v>15482000000</v>
      </c>
      <c r="EW93" s="340">
        <v>15399629159</v>
      </c>
      <c r="EX93" s="340">
        <v>9329416748</v>
      </c>
      <c r="EY93" s="38">
        <f t="shared" si="196"/>
        <v>0.60582087085828373</v>
      </c>
      <c r="EZ93" s="340">
        <v>8637045206</v>
      </c>
      <c r="FA93" s="7">
        <f t="shared" si="197"/>
        <v>0.5608605971496563</v>
      </c>
      <c r="FB93" s="340">
        <v>15482000000</v>
      </c>
      <c r="FC93" s="340">
        <v>15399629159</v>
      </c>
      <c r="FD93" s="340">
        <v>10671560912</v>
      </c>
      <c r="FE93" s="38">
        <f t="shared" si="198"/>
        <v>0.69297518802673397</v>
      </c>
      <c r="FF93" s="340">
        <v>9656014938</v>
      </c>
      <c r="FG93" s="7">
        <f t="shared" si="199"/>
        <v>0.62702905623910676</v>
      </c>
      <c r="FH93" s="340">
        <v>15482000000</v>
      </c>
      <c r="FI93" s="340">
        <v>15238577907</v>
      </c>
      <c r="FJ93" s="340">
        <v>11609387979</v>
      </c>
      <c r="FK93" s="38">
        <v>0.76184195466606541</v>
      </c>
      <c r="FL93" s="340">
        <v>10554683206</v>
      </c>
      <c r="FM93" s="7">
        <v>0.69262914626381222</v>
      </c>
      <c r="FN93" s="41">
        <v>16208311000</v>
      </c>
      <c r="FO93" s="81"/>
      <c r="FP93" s="387">
        <v>16208311000</v>
      </c>
      <c r="FQ93" s="340">
        <v>15482000000</v>
      </c>
      <c r="FR93" s="340">
        <v>15238577907</v>
      </c>
      <c r="FS93" s="340">
        <v>12920507949</v>
      </c>
      <c r="FT93" s="38">
        <v>0.84788147738279629</v>
      </c>
      <c r="FU93" s="340">
        <v>11604780926</v>
      </c>
      <c r="FV93" s="7">
        <v>0.761539626389233</v>
      </c>
      <c r="FW93" s="340">
        <v>15482000000</v>
      </c>
      <c r="FX93" s="340">
        <v>15238577907</v>
      </c>
      <c r="FY93" s="340">
        <v>14193225940</v>
      </c>
      <c r="FZ93" s="38">
        <v>0.93140095005060763</v>
      </c>
      <c r="GA93" s="340">
        <v>12740415650</v>
      </c>
      <c r="GB93" s="7">
        <v>0.83606329460359663</v>
      </c>
      <c r="GC93" s="340">
        <v>15482000000</v>
      </c>
      <c r="GD93" s="340">
        <v>15238577907</v>
      </c>
      <c r="GE93" s="340">
        <v>15014090661</v>
      </c>
      <c r="GF93" s="38">
        <v>0.98526849110395798</v>
      </c>
      <c r="GG93" s="340">
        <v>14693456616</v>
      </c>
      <c r="GH93" s="7">
        <v>0.96422754837578428</v>
      </c>
      <c r="GI93" s="340">
        <v>16208311000</v>
      </c>
      <c r="GJ93" s="340">
        <v>16208311000</v>
      </c>
      <c r="GK93" s="340">
        <v>2911504866</v>
      </c>
      <c r="GL93" s="38">
        <v>0.17963036777860444</v>
      </c>
      <c r="GM93" s="340">
        <v>827240737</v>
      </c>
      <c r="GN93" s="7">
        <v>5.1038059240102192E-2</v>
      </c>
      <c r="GO93" s="340">
        <v>16208311000</v>
      </c>
      <c r="GP93" s="340">
        <v>16208311000</v>
      </c>
      <c r="GQ93" s="340">
        <v>4166760476</v>
      </c>
      <c r="GR93" s="38">
        <f t="shared" si="148"/>
        <v>0.25707555068507754</v>
      </c>
      <c r="GS93" s="340">
        <v>2288784218</v>
      </c>
      <c r="GT93" s="7">
        <v>5.1038059240102192E-2</v>
      </c>
      <c r="GU93" s="340">
        <v>16208311000</v>
      </c>
      <c r="GV93" s="340">
        <v>16208311000</v>
      </c>
      <c r="GW93" s="340">
        <v>5607258106</v>
      </c>
      <c r="GX93" s="38">
        <v>0.34594956291250828</v>
      </c>
      <c r="GY93" s="340">
        <v>3467792126</v>
      </c>
      <c r="GZ93" s="7">
        <v>0.21395147995371017</v>
      </c>
      <c r="HA93" s="340">
        <v>16208311000</v>
      </c>
      <c r="HB93" s="340">
        <v>16208311000</v>
      </c>
      <c r="HC93" s="340">
        <v>6689194722</v>
      </c>
      <c r="HD93" s="38">
        <v>0.41270152837022933</v>
      </c>
      <c r="HE93" s="340">
        <v>4464013625</v>
      </c>
      <c r="HF93" s="7">
        <v>0.27541510185731261</v>
      </c>
      <c r="HG93" s="340">
        <v>16208311000</v>
      </c>
      <c r="HH93" s="340">
        <v>16208311000</v>
      </c>
      <c r="HI93" s="340">
        <v>7734678553</v>
      </c>
      <c r="HJ93" s="38">
        <v>0.47720447571619273</v>
      </c>
      <c r="HK93" s="340">
        <v>5847428397</v>
      </c>
      <c r="HL93" s="7">
        <v>0.36076728765878197</v>
      </c>
      <c r="HM93" s="340">
        <v>16208311000</v>
      </c>
      <c r="HN93" s="340">
        <v>16208311000</v>
      </c>
      <c r="HO93" s="340">
        <v>9140455063</v>
      </c>
      <c r="HP93" s="38">
        <v>0.56393630792252192</v>
      </c>
      <c r="HQ93" s="340">
        <v>7645557873</v>
      </c>
      <c r="HR93" s="7">
        <v>0.47170602001652118</v>
      </c>
      <c r="HS93" s="15">
        <f t="shared" si="149"/>
        <v>0</v>
      </c>
      <c r="HT93" s="15">
        <f t="shared" si="150"/>
        <v>0</v>
      </c>
    </row>
    <row r="94" spans="1:228" ht="14.25" customHeight="1" x14ac:dyDescent="0.35">
      <c r="A94" s="9" t="s">
        <v>78</v>
      </c>
      <c r="B94" s="26">
        <v>7280148303</v>
      </c>
      <c r="C94" s="53">
        <v>6709816679.3599997</v>
      </c>
      <c r="D94" s="27">
        <f t="shared" si="180"/>
        <v>0.92165933990589477</v>
      </c>
      <c r="E94" s="26">
        <v>15260011330</v>
      </c>
      <c r="F94" s="53">
        <v>12004554117</v>
      </c>
      <c r="G94" s="27">
        <f t="shared" si="181"/>
        <v>0.78666744456473481</v>
      </c>
      <c r="H94" s="26">
        <v>15181051942</v>
      </c>
      <c r="I94" s="53">
        <v>13310741378.5</v>
      </c>
      <c r="J94" s="27">
        <f t="shared" si="177"/>
        <v>0.87679967299725881</v>
      </c>
      <c r="K94" s="26">
        <v>25508362047</v>
      </c>
      <c r="L94" s="53">
        <v>23807253229.599998</v>
      </c>
      <c r="M94" s="27">
        <f t="shared" si="178"/>
        <v>0.93331171894668685</v>
      </c>
      <c r="N94" s="26">
        <v>54280932820</v>
      </c>
      <c r="O94" s="53">
        <v>52251087113.449997</v>
      </c>
      <c r="P94" s="27">
        <f t="shared" si="179"/>
        <v>0.96260481165124523</v>
      </c>
      <c r="Q94" s="26">
        <v>49995820808</v>
      </c>
      <c r="R94" s="53">
        <v>44748000965.339996</v>
      </c>
      <c r="S94" s="68">
        <f t="shared" si="151"/>
        <v>0.89503482975480453</v>
      </c>
      <c r="T94" s="26">
        <v>25618160109</v>
      </c>
      <c r="U94" s="53">
        <v>23403862085</v>
      </c>
      <c r="V94" s="68">
        <f t="shared" si="152"/>
        <v>0.91356529842195466</v>
      </c>
      <c r="W94" s="26">
        <v>56773114000</v>
      </c>
      <c r="X94" s="53">
        <v>54470901710</v>
      </c>
      <c r="Y94" s="68">
        <f t="shared" si="153"/>
        <v>0.95944889882207274</v>
      </c>
      <c r="Z94" s="26">
        <v>60173662840</v>
      </c>
      <c r="AA94" s="53">
        <v>58771000420</v>
      </c>
      <c r="AB94" s="68">
        <f t="shared" si="154"/>
        <v>0.9766897617030621</v>
      </c>
      <c r="AC94" s="26">
        <v>43478000000</v>
      </c>
      <c r="AD94" s="53">
        <v>40420814981</v>
      </c>
      <c r="AE94" s="68">
        <f t="shared" si="155"/>
        <v>0.92968432266893597</v>
      </c>
      <c r="AF94" s="26">
        <v>52091270000</v>
      </c>
      <c r="AG94" s="6">
        <v>44862355068</v>
      </c>
      <c r="AH94" s="6">
        <v>41609096305</v>
      </c>
      <c r="AI94" s="38">
        <f t="shared" si="156"/>
        <v>0.92748354922364462</v>
      </c>
      <c r="AJ94" s="6">
        <v>34906991093</v>
      </c>
      <c r="AK94" s="38">
        <f t="shared" si="157"/>
        <v>0.7780909192147808</v>
      </c>
      <c r="AL94" s="5">
        <v>105624061000</v>
      </c>
      <c r="AM94" s="6">
        <v>167299168308</v>
      </c>
      <c r="AN94" s="6">
        <v>164136397438</v>
      </c>
      <c r="AO94" s="38">
        <f t="shared" si="158"/>
        <v>0.98109511898960966</v>
      </c>
      <c r="AP94" s="6">
        <v>72816795308</v>
      </c>
      <c r="AQ94" s="38">
        <f t="shared" si="159"/>
        <v>0.43524899761571623</v>
      </c>
      <c r="AR94" s="5">
        <v>76376135000</v>
      </c>
      <c r="AS94" s="6">
        <v>116985613173</v>
      </c>
      <c r="AT94" s="6">
        <v>93005841505</v>
      </c>
      <c r="AU94" s="38">
        <f t="shared" si="160"/>
        <v>0.79501948130546296</v>
      </c>
      <c r="AV94" s="6">
        <v>75306953943</v>
      </c>
      <c r="AW94" s="38">
        <f t="shared" si="161"/>
        <v>0.64372833462551504</v>
      </c>
      <c r="AX94" s="5">
        <v>104227470000</v>
      </c>
      <c r="AY94" s="6">
        <v>117967917494</v>
      </c>
      <c r="AZ94" s="6">
        <v>107931448656</v>
      </c>
      <c r="BA94" s="38">
        <f t="shared" si="162"/>
        <v>0.91492204786517095</v>
      </c>
      <c r="BB94" s="6">
        <v>69026322288</v>
      </c>
      <c r="BC94" s="38">
        <f t="shared" si="163"/>
        <v>0.5851279208307697</v>
      </c>
      <c r="BD94" s="5">
        <v>78553315000</v>
      </c>
      <c r="BE94" s="6">
        <v>78553315000</v>
      </c>
      <c r="BF94" s="6">
        <v>69854908786</v>
      </c>
      <c r="BG94" s="38">
        <f t="shared" si="164"/>
        <v>0.88926748395023181</v>
      </c>
      <c r="BH94" s="6">
        <v>32765513567</v>
      </c>
      <c r="BI94" s="38">
        <f t="shared" si="165"/>
        <v>0.41711178665088799</v>
      </c>
      <c r="BJ94" s="5">
        <v>68372024000</v>
      </c>
      <c r="BK94" s="6">
        <v>76221224000</v>
      </c>
      <c r="BL94" s="6">
        <v>68310663535</v>
      </c>
      <c r="BM94" s="38">
        <f t="shared" si="166"/>
        <v>0.89621577757659732</v>
      </c>
      <c r="BN94" s="6">
        <v>44569249709</v>
      </c>
      <c r="BO94" s="38">
        <f t="shared" si="167"/>
        <v>0.58473542367936782</v>
      </c>
      <c r="BP94" s="5">
        <v>82807257000</v>
      </c>
      <c r="BQ94" s="6">
        <v>84553257000</v>
      </c>
      <c r="BR94" s="6">
        <v>76658560118</v>
      </c>
      <c r="BS94" s="38">
        <f t="shared" si="168"/>
        <v>0.90663048163833593</v>
      </c>
      <c r="BT94" s="6">
        <v>56663909255</v>
      </c>
      <c r="BU94" s="38">
        <f t="shared" si="169"/>
        <v>0.67015643471900788</v>
      </c>
      <c r="BV94" s="5">
        <v>88463064000</v>
      </c>
      <c r="BW94" s="6">
        <v>88057184485</v>
      </c>
      <c r="BX94" s="6">
        <v>81612964642</v>
      </c>
      <c r="BY94" s="38">
        <f t="shared" si="170"/>
        <v>0.9268177845943083</v>
      </c>
      <c r="BZ94" s="6">
        <v>65466486072</v>
      </c>
      <c r="CA94" s="38">
        <f t="shared" si="171"/>
        <v>0.74345422755541102</v>
      </c>
      <c r="CB94" s="5">
        <v>63968272000</v>
      </c>
      <c r="CC94" s="6">
        <v>62567809138</v>
      </c>
      <c r="CD94" s="6">
        <v>59905670305</v>
      </c>
      <c r="CE94" s="38">
        <f t="shared" si="172"/>
        <v>0.95745194102724029</v>
      </c>
      <c r="CF94" s="6">
        <v>39590101656</v>
      </c>
      <c r="CG94" s="7">
        <f t="shared" si="139"/>
        <v>0.63275512122663258</v>
      </c>
      <c r="CH94" s="5">
        <v>119580962000</v>
      </c>
      <c r="CI94" s="6">
        <v>118190295026</v>
      </c>
      <c r="CJ94" s="6">
        <v>111756998599</v>
      </c>
      <c r="CK94" s="38">
        <f t="shared" si="173"/>
        <v>0.945568319077427</v>
      </c>
      <c r="CL94" s="6">
        <v>65989391524</v>
      </c>
      <c r="CM94" s="7">
        <f t="shared" si="140"/>
        <v>0.55833172689418686</v>
      </c>
      <c r="CN94" s="5">
        <v>93563653000</v>
      </c>
      <c r="CO94" s="6">
        <v>93563653000</v>
      </c>
      <c r="CP94" s="6">
        <v>92813228541</v>
      </c>
      <c r="CQ94" s="38">
        <f t="shared" si="174"/>
        <v>0.99197953013869611</v>
      </c>
      <c r="CR94" s="6">
        <v>72778739432</v>
      </c>
      <c r="CS94" s="7">
        <f t="shared" si="141"/>
        <v>0.77785269277590097</v>
      </c>
      <c r="CT94" s="5">
        <v>80776742000</v>
      </c>
      <c r="CU94" s="6">
        <v>55533029476</v>
      </c>
      <c r="CV94" s="7">
        <f t="shared" si="206"/>
        <v>0.68748785976042459</v>
      </c>
      <c r="CW94" s="5">
        <v>80776742000</v>
      </c>
      <c r="CX94" s="6">
        <v>57786271773</v>
      </c>
      <c r="CY94" s="7">
        <f t="shared" si="207"/>
        <v>0.715382551242287</v>
      </c>
      <c r="CZ94" s="5">
        <v>80776742000</v>
      </c>
      <c r="DA94" s="6">
        <v>62552852367</v>
      </c>
      <c r="DB94" s="7">
        <f t="shared" si="208"/>
        <v>0.77439187095463691</v>
      </c>
      <c r="DC94" s="5">
        <v>80076742000</v>
      </c>
      <c r="DD94" s="6">
        <v>80776742000</v>
      </c>
      <c r="DE94" s="6">
        <v>76750800506</v>
      </c>
      <c r="DF94" s="38">
        <f t="shared" si="209"/>
        <v>0.95015964503742922</v>
      </c>
      <c r="DG94" s="6">
        <v>54664541628</v>
      </c>
      <c r="DH94" s="7">
        <f t="shared" si="142"/>
        <v>0.67673615293867628</v>
      </c>
      <c r="DI94" s="81">
        <v>64043382000</v>
      </c>
      <c r="DJ94" s="82">
        <f t="shared" si="143"/>
        <v>0</v>
      </c>
      <c r="DK94" s="81">
        <v>64043382000</v>
      </c>
      <c r="DL94" s="53">
        <v>64043382000</v>
      </c>
      <c r="DM94" s="53">
        <v>64043382000</v>
      </c>
      <c r="DN94" s="53">
        <v>2468257181</v>
      </c>
      <c r="DO94" s="123">
        <v>3.8540394087870002E-2</v>
      </c>
      <c r="DP94" s="53">
        <v>470527519</v>
      </c>
      <c r="DQ94" s="27">
        <f t="shared" si="144"/>
        <v>7.347012357966979E-3</v>
      </c>
      <c r="DR94" s="53">
        <v>64043382000</v>
      </c>
      <c r="DS94" s="53">
        <v>64043382000</v>
      </c>
      <c r="DT94" s="53">
        <v>4574450103</v>
      </c>
      <c r="DU94" s="123">
        <f t="shared" si="145"/>
        <v>7.1427366265572917E-2</v>
      </c>
      <c r="DV94" s="53">
        <v>2456148296</v>
      </c>
      <c r="DW94" s="27">
        <f t="shared" si="146"/>
        <v>3.8351320921808908E-2</v>
      </c>
      <c r="DX94" s="53">
        <v>64043382000</v>
      </c>
      <c r="DY94" s="53">
        <v>64043382000</v>
      </c>
      <c r="DZ94" s="53">
        <v>14386392260</v>
      </c>
      <c r="EA94" s="123">
        <f t="shared" si="147"/>
        <v>0.22463511155610114</v>
      </c>
      <c r="EB94" s="53">
        <v>3333457354</v>
      </c>
      <c r="EC94" s="27">
        <f t="shared" si="191"/>
        <v>5.2049989396250183E-2</v>
      </c>
      <c r="ED94" s="53">
        <v>64043382000</v>
      </c>
      <c r="EE94" s="53">
        <v>64043382000</v>
      </c>
      <c r="EF94" s="53">
        <v>18742362389</v>
      </c>
      <c r="EG94" s="123">
        <f t="shared" si="204"/>
        <v>0.29265104064928987</v>
      </c>
      <c r="EH94" s="53">
        <v>6213253187</v>
      </c>
      <c r="EI94" s="27">
        <f t="shared" si="205"/>
        <v>9.7016319141297061E-2</v>
      </c>
      <c r="EJ94" s="53">
        <v>64043382000</v>
      </c>
      <c r="EK94" s="53">
        <v>64043382000</v>
      </c>
      <c r="EL94" s="53">
        <v>24500380521</v>
      </c>
      <c r="EM94" s="123">
        <f t="shared" si="192"/>
        <v>0.38255913032512867</v>
      </c>
      <c r="EN94" s="53">
        <v>10227683779</v>
      </c>
      <c r="EO94" s="27">
        <f t="shared" si="193"/>
        <v>0.15969930786915656</v>
      </c>
      <c r="EP94" s="53">
        <v>64043382000</v>
      </c>
      <c r="EQ94" s="53">
        <v>64043382000</v>
      </c>
      <c r="ER94" s="53">
        <v>24500380521</v>
      </c>
      <c r="ES94" s="123">
        <f t="shared" si="194"/>
        <v>0.38255913032512867</v>
      </c>
      <c r="ET94" s="53">
        <v>15016800209</v>
      </c>
      <c r="EU94" s="27">
        <f t="shared" si="195"/>
        <v>0.23447856343689033</v>
      </c>
      <c r="EV94" s="341">
        <v>64043382000</v>
      </c>
      <c r="EW94" s="341">
        <v>64043382000</v>
      </c>
      <c r="EX94" s="341">
        <v>27578900476</v>
      </c>
      <c r="EY94" s="123">
        <f t="shared" si="196"/>
        <v>0.43062842115364863</v>
      </c>
      <c r="EZ94" s="341">
        <v>19270593593</v>
      </c>
      <c r="FA94" s="27">
        <f t="shared" si="197"/>
        <v>0.30089906234183572</v>
      </c>
      <c r="FB94" s="341">
        <v>64043382000</v>
      </c>
      <c r="FC94" s="341">
        <v>64043382000</v>
      </c>
      <c r="FD94" s="341">
        <v>38755934120</v>
      </c>
      <c r="FE94" s="123">
        <f t="shared" si="198"/>
        <v>0.60515127261705204</v>
      </c>
      <c r="FF94" s="341">
        <v>24000388626</v>
      </c>
      <c r="FG94" s="27">
        <f t="shared" si="199"/>
        <v>0.37475204894707154</v>
      </c>
      <c r="FH94" s="341">
        <v>64043382000</v>
      </c>
      <c r="FI94" s="341">
        <v>60989228016</v>
      </c>
      <c r="FJ94" s="341">
        <v>43136303707</v>
      </c>
      <c r="FK94" s="123">
        <v>0.70727741783653275</v>
      </c>
      <c r="FL94" s="341">
        <v>26608250974</v>
      </c>
      <c r="FM94" s="27">
        <v>0.43627787790689126</v>
      </c>
      <c r="FN94" s="81">
        <v>98061651000</v>
      </c>
      <c r="FO94" s="81">
        <f t="shared" si="200"/>
        <v>2000000000</v>
      </c>
      <c r="FP94" s="387">
        <f>98061651000+2000000000</f>
        <v>100061651000</v>
      </c>
      <c r="FQ94" s="341">
        <v>64043382000</v>
      </c>
      <c r="FR94" s="341">
        <v>60989228016</v>
      </c>
      <c r="FS94" s="341">
        <v>47057334535</v>
      </c>
      <c r="FT94" s="123">
        <v>0.7715679647995366</v>
      </c>
      <c r="FU94" s="341">
        <v>32991661438</v>
      </c>
      <c r="FV94" s="27">
        <v>0.54094243379084783</v>
      </c>
      <c r="FW94" s="341">
        <v>64043382000</v>
      </c>
      <c r="FX94" s="341">
        <v>60989228016</v>
      </c>
      <c r="FY94" s="341">
        <v>48406195245</v>
      </c>
      <c r="FZ94" s="123">
        <v>0.79368434098396934</v>
      </c>
      <c r="GA94" s="341">
        <v>37586620733</v>
      </c>
      <c r="GB94" s="27">
        <v>0.61628293972075643</v>
      </c>
      <c r="GC94" s="340">
        <v>64043382000</v>
      </c>
      <c r="GD94" s="340">
        <v>60916122949</v>
      </c>
      <c r="GE94" s="340">
        <v>55334620413</v>
      </c>
      <c r="GF94" s="38">
        <v>0.90837396955362826</v>
      </c>
      <c r="GG94" s="340">
        <v>49563865140</v>
      </c>
      <c r="GH94" s="7">
        <v>0.8136411633008177</v>
      </c>
      <c r="GI94" s="340">
        <v>100061651000</v>
      </c>
      <c r="GJ94" s="340">
        <v>100061651000</v>
      </c>
      <c r="GK94" s="340">
        <v>19541928156</v>
      </c>
      <c r="GL94" s="38">
        <v>0.19529887784881741</v>
      </c>
      <c r="GM94" s="340">
        <v>9438534</v>
      </c>
      <c r="GN94" s="7">
        <v>9.4327186346345615E-5</v>
      </c>
      <c r="GO94" s="340">
        <v>100061651000</v>
      </c>
      <c r="GP94" s="340">
        <v>100061651000</v>
      </c>
      <c r="GQ94" s="340">
        <v>33345513863</v>
      </c>
      <c r="GR94" s="38">
        <f t="shared" si="148"/>
        <v>0.33324968686555051</v>
      </c>
      <c r="GS94" s="340">
        <v>1048351677</v>
      </c>
      <c r="GT94" s="7">
        <v>9.4327186346345615E-5</v>
      </c>
      <c r="GU94" s="340">
        <v>100061651000</v>
      </c>
      <c r="GV94" s="340">
        <v>100061651000</v>
      </c>
      <c r="GW94" s="340">
        <v>39584444253</v>
      </c>
      <c r="GX94" s="38">
        <v>0.3956005508344051</v>
      </c>
      <c r="GY94" s="340">
        <v>4701209958</v>
      </c>
      <c r="GZ94" s="7">
        <v>4.6983134008052693E-2</v>
      </c>
      <c r="HA94" s="340">
        <v>100061651000</v>
      </c>
      <c r="HB94" s="340">
        <v>100061651000</v>
      </c>
      <c r="HC94" s="340">
        <v>43948453574</v>
      </c>
      <c r="HD94" s="38">
        <v>0.439213756067247</v>
      </c>
      <c r="HE94" s="340">
        <v>8429551091</v>
      </c>
      <c r="HF94" s="7">
        <v>8.4243573904252286E-2</v>
      </c>
      <c r="HG94" s="340">
        <v>100061651000</v>
      </c>
      <c r="HH94" s="340">
        <v>100061651000</v>
      </c>
      <c r="HI94" s="340">
        <v>47711783532</v>
      </c>
      <c r="HJ94" s="38">
        <v>0.47682386863674675</v>
      </c>
      <c r="HK94" s="340">
        <v>13579989324</v>
      </c>
      <c r="HL94" s="7">
        <v>0.13571622283146217</v>
      </c>
      <c r="HM94" s="340">
        <v>100061651000</v>
      </c>
      <c r="HN94" s="340">
        <v>100061651000</v>
      </c>
      <c r="HO94" s="340">
        <v>49694853952</v>
      </c>
      <c r="HP94" s="38">
        <v>0.49664235454200129</v>
      </c>
      <c r="HQ94" s="340">
        <v>18283083831</v>
      </c>
      <c r="HR94" s="7">
        <v>0.1827181907182403</v>
      </c>
      <c r="HS94" s="15">
        <f t="shared" si="149"/>
        <v>0</v>
      </c>
      <c r="HT94" s="15">
        <f t="shared" si="150"/>
        <v>0</v>
      </c>
    </row>
    <row r="95" spans="1:228" ht="14.25" customHeight="1" x14ac:dyDescent="0.35">
      <c r="A95" s="8" t="s">
        <v>52</v>
      </c>
      <c r="B95" s="32">
        <f>+B96+B98+B97</f>
        <v>51648423709</v>
      </c>
      <c r="C95" s="31">
        <f>+C96+C98+C97</f>
        <v>50470388975.850006</v>
      </c>
      <c r="D95" s="62">
        <f t="shared" si="180"/>
        <v>0.97719127422383045</v>
      </c>
      <c r="E95" s="32">
        <f>+E96+E98+E97</f>
        <v>85133116415</v>
      </c>
      <c r="F95" s="31">
        <f>+F96+F98+F97</f>
        <v>82981292139.169998</v>
      </c>
      <c r="G95" s="62">
        <f t="shared" si="181"/>
        <v>0.97472400440105511</v>
      </c>
      <c r="H95" s="32">
        <f>+H96+H98+H97</f>
        <v>89967085181</v>
      </c>
      <c r="I95" s="31">
        <f>+I96+I98+I97</f>
        <v>86480019409.290009</v>
      </c>
      <c r="J95" s="62">
        <f t="shared" si="177"/>
        <v>0.96124064968099665</v>
      </c>
      <c r="K95" s="32">
        <f>+K96+K98</f>
        <v>85531272909</v>
      </c>
      <c r="L95" s="31">
        <f>+L96+L98</f>
        <v>84032484716.639999</v>
      </c>
      <c r="M95" s="62">
        <f t="shared" si="178"/>
        <v>0.98247672294138988</v>
      </c>
      <c r="N95" s="32">
        <f>+N96+N98</f>
        <v>119751918385</v>
      </c>
      <c r="O95" s="31">
        <f>+O96+O98</f>
        <v>110516152818.14</v>
      </c>
      <c r="P95" s="62">
        <f t="shared" si="179"/>
        <v>0.92287584456754002</v>
      </c>
      <c r="Q95" s="32">
        <v>130916194189</v>
      </c>
      <c r="R95" s="31">
        <v>127950091646.05</v>
      </c>
      <c r="S95" s="67">
        <f t="shared" si="151"/>
        <v>0.97734350160937367</v>
      </c>
      <c r="T95" s="32">
        <v>148265943532</v>
      </c>
      <c r="U95" s="31">
        <v>132005974089</v>
      </c>
      <c r="V95" s="67">
        <f t="shared" si="152"/>
        <v>0.89033240503075717</v>
      </c>
      <c r="W95" s="32">
        <v>174497722651</v>
      </c>
      <c r="X95" s="31">
        <v>171578475680</v>
      </c>
      <c r="Y95" s="67">
        <f t="shared" si="153"/>
        <v>0.98327057266621998</v>
      </c>
      <c r="Z95" s="32">
        <v>173670068413</v>
      </c>
      <c r="AA95" s="31">
        <v>170234446948</v>
      </c>
      <c r="AB95" s="67">
        <f t="shared" si="154"/>
        <v>0.98021753836804026</v>
      </c>
      <c r="AC95" s="32">
        <v>169008917716</v>
      </c>
      <c r="AD95" s="31">
        <v>158734220357</v>
      </c>
      <c r="AE95" s="67">
        <f t="shared" si="155"/>
        <v>0.93920618214794183</v>
      </c>
      <c r="AF95" s="32">
        <v>169434123000</v>
      </c>
      <c r="AG95" s="1">
        <v>169398124212</v>
      </c>
      <c r="AH95" s="1">
        <v>149696081330</v>
      </c>
      <c r="AI95" s="122">
        <f t="shared" si="156"/>
        <v>0.88369385450016491</v>
      </c>
      <c r="AJ95" s="1">
        <v>114677021587</v>
      </c>
      <c r="AK95" s="122">
        <f t="shared" si="157"/>
        <v>0.67696748190365374</v>
      </c>
      <c r="AL95" s="3">
        <v>167442950000</v>
      </c>
      <c r="AM95" s="1">
        <v>166993143184</v>
      </c>
      <c r="AN95" s="1">
        <v>144825682177</v>
      </c>
      <c r="AO95" s="122">
        <f t="shared" si="158"/>
        <v>0.86725526219615512</v>
      </c>
      <c r="AP95" s="1">
        <v>103686068292.92999</v>
      </c>
      <c r="AQ95" s="122">
        <f t="shared" si="159"/>
        <v>0.62090015383855834</v>
      </c>
      <c r="AR95" s="3">
        <v>236981222000</v>
      </c>
      <c r="AS95" s="1">
        <v>205911222000</v>
      </c>
      <c r="AT95" s="1">
        <v>156041857349</v>
      </c>
      <c r="AU95" s="122">
        <f t="shared" si="160"/>
        <v>0.75781133166700354</v>
      </c>
      <c r="AV95" s="1">
        <v>111531520494</v>
      </c>
      <c r="AW95" s="122">
        <f t="shared" si="161"/>
        <v>0.54164857753114592</v>
      </c>
      <c r="AX95" s="3">
        <v>245823532000</v>
      </c>
      <c r="AY95" s="1">
        <v>245823532000</v>
      </c>
      <c r="AZ95" s="1">
        <v>215730952143.88</v>
      </c>
      <c r="BA95" s="122">
        <f t="shared" si="162"/>
        <v>0.87758462498976708</v>
      </c>
      <c r="BB95" s="1">
        <v>139106452019</v>
      </c>
      <c r="BC95" s="122">
        <f t="shared" si="163"/>
        <v>0.56587931548798998</v>
      </c>
      <c r="BD95" s="3">
        <v>302560710000</v>
      </c>
      <c r="BE95" s="1">
        <v>279890585770</v>
      </c>
      <c r="BF95" s="1">
        <v>227890817521</v>
      </c>
      <c r="BG95" s="122">
        <f t="shared" si="164"/>
        <v>0.81421394325948926</v>
      </c>
      <c r="BH95" s="1">
        <v>133810875294</v>
      </c>
      <c r="BI95" s="122">
        <f t="shared" si="165"/>
        <v>0.47808280126991853</v>
      </c>
      <c r="BJ95" s="3">
        <v>380796533000</v>
      </c>
      <c r="BK95" s="1">
        <v>435182854315</v>
      </c>
      <c r="BL95" s="1">
        <v>421991784497</v>
      </c>
      <c r="BM95" s="122">
        <f t="shared" si="166"/>
        <v>0.96968844317462044</v>
      </c>
      <c r="BN95" s="1">
        <v>232284687102</v>
      </c>
      <c r="BO95" s="122">
        <f t="shared" si="167"/>
        <v>0.5337634164554298</v>
      </c>
      <c r="BP95" s="3">
        <v>577139015000</v>
      </c>
      <c r="BQ95" s="1">
        <v>669037652816</v>
      </c>
      <c r="BR95" s="1">
        <v>642909258305</v>
      </c>
      <c r="BS95" s="122">
        <f t="shared" si="168"/>
        <v>0.9609463018994151</v>
      </c>
      <c r="BT95" s="1">
        <v>314188079582</v>
      </c>
      <c r="BU95" s="122">
        <f t="shared" si="169"/>
        <v>0.46961195421449409</v>
      </c>
      <c r="BV95" s="3">
        <v>796630464000</v>
      </c>
      <c r="BW95" s="1">
        <v>770352829317</v>
      </c>
      <c r="BX95" s="1">
        <v>715644772479</v>
      </c>
      <c r="BY95" s="122">
        <f t="shared" si="170"/>
        <v>0.92898311688359148</v>
      </c>
      <c r="BZ95" s="1">
        <v>380055991950</v>
      </c>
      <c r="CA95" s="122">
        <f t="shared" si="171"/>
        <v>0.49335314609924935</v>
      </c>
      <c r="CB95" s="3">
        <v>251760173000</v>
      </c>
      <c r="CC95" s="1">
        <v>205669218000</v>
      </c>
      <c r="CD95" s="1">
        <v>184447012680</v>
      </c>
      <c r="CE95" s="122">
        <f t="shared" si="172"/>
        <v>0.89681389599098882</v>
      </c>
      <c r="CF95" s="1">
        <v>120493279442</v>
      </c>
      <c r="CG95" s="4">
        <f t="shared" si="139"/>
        <v>0.58585956913591219</v>
      </c>
      <c r="CH95" s="3">
        <v>374030185000</v>
      </c>
      <c r="CI95" s="1">
        <v>365185826084</v>
      </c>
      <c r="CJ95" s="1">
        <v>354269801682</v>
      </c>
      <c r="CK95" s="122">
        <f t="shared" si="173"/>
        <v>0.97010830206896059</v>
      </c>
      <c r="CL95" s="1">
        <v>262071984995</v>
      </c>
      <c r="CM95" s="4">
        <f t="shared" si="140"/>
        <v>0.71764007876559321</v>
      </c>
      <c r="CN95" s="3">
        <v>425639921000</v>
      </c>
      <c r="CO95" s="1">
        <v>455126147717</v>
      </c>
      <c r="CP95" s="1">
        <v>450163219081</v>
      </c>
      <c r="CQ95" s="122">
        <f t="shared" si="174"/>
        <v>0.98909548778751777</v>
      </c>
      <c r="CR95" s="1">
        <v>278757010447</v>
      </c>
      <c r="CS95" s="4">
        <f t="shared" si="141"/>
        <v>0.61248296070287023</v>
      </c>
      <c r="CT95" s="3">
        <v>671416237000</v>
      </c>
      <c r="CU95" s="1">
        <v>392336465787</v>
      </c>
      <c r="CV95" s="4">
        <f t="shared" si="206"/>
        <v>0.58434164109587949</v>
      </c>
      <c r="CW95" s="3">
        <v>672090736271</v>
      </c>
      <c r="CX95" s="1">
        <v>416124350484</v>
      </c>
      <c r="CY95" s="4">
        <f t="shared" si="207"/>
        <v>0.61914906429570338</v>
      </c>
      <c r="CZ95" s="3">
        <v>673808736271</v>
      </c>
      <c r="DA95" s="1">
        <v>439024949701</v>
      </c>
      <c r="DB95" s="4">
        <f t="shared" si="208"/>
        <v>0.6515572239841485</v>
      </c>
      <c r="DC95" s="3">
        <v>671416237000</v>
      </c>
      <c r="DD95" s="1">
        <v>670761113888</v>
      </c>
      <c r="DE95" s="1">
        <v>639295400054</v>
      </c>
      <c r="DF95" s="122">
        <f t="shared" si="209"/>
        <v>0.95308953786600403</v>
      </c>
      <c r="DG95" s="1">
        <v>314225535763</v>
      </c>
      <c r="DH95" s="4">
        <f t="shared" si="142"/>
        <v>0.46846116934481036</v>
      </c>
      <c r="DI95" s="40">
        <v>457061357000</v>
      </c>
      <c r="DJ95" s="82">
        <f t="shared" si="143"/>
        <v>0</v>
      </c>
      <c r="DK95" s="82">
        <v>457061357000</v>
      </c>
      <c r="DL95" s="1">
        <v>457061357000</v>
      </c>
      <c r="DM95" s="1">
        <v>457061357000</v>
      </c>
      <c r="DN95" s="1">
        <v>16533061299</v>
      </c>
      <c r="DO95" s="122">
        <v>3.6172520485034138E-2</v>
      </c>
      <c r="DP95" s="1">
        <v>2914728435</v>
      </c>
      <c r="DQ95" s="4">
        <f t="shared" si="144"/>
        <v>6.3771053718724244E-3</v>
      </c>
      <c r="DR95" s="1">
        <v>457061357000</v>
      </c>
      <c r="DS95" s="1">
        <v>457061357000</v>
      </c>
      <c r="DT95" s="1">
        <v>36263738548</v>
      </c>
      <c r="DU95" s="122">
        <f t="shared" si="145"/>
        <v>7.9341073124237022E-2</v>
      </c>
      <c r="DV95" s="1">
        <v>12809957727</v>
      </c>
      <c r="DW95" s="4">
        <f t="shared" si="146"/>
        <v>2.8026779185797587E-2</v>
      </c>
      <c r="DX95" s="1">
        <v>457061357000</v>
      </c>
      <c r="DY95" s="1">
        <v>457061357000</v>
      </c>
      <c r="DZ95" s="1">
        <v>71697441077</v>
      </c>
      <c r="EA95" s="122">
        <f t="shared" si="147"/>
        <v>0.15686611869268136</v>
      </c>
      <c r="EB95" s="1">
        <v>22771538135</v>
      </c>
      <c r="EC95" s="4">
        <f t="shared" si="191"/>
        <v>4.9821621946919484E-2</v>
      </c>
      <c r="ED95" s="1">
        <v>457061357000</v>
      </c>
      <c r="EE95" s="1">
        <v>457061357000</v>
      </c>
      <c r="EF95" s="1">
        <v>124058674369</v>
      </c>
      <c r="EG95" s="122">
        <f t="shared" si="204"/>
        <v>0.27142674056559984</v>
      </c>
      <c r="EH95" s="1">
        <v>41612591607</v>
      </c>
      <c r="EI95" s="4">
        <f t="shared" si="205"/>
        <v>9.1043775566876456E-2</v>
      </c>
      <c r="EJ95" s="1">
        <v>457061357000</v>
      </c>
      <c r="EK95" s="1">
        <v>456867615901</v>
      </c>
      <c r="EL95" s="1">
        <v>202582896815</v>
      </c>
      <c r="EM95" s="122">
        <f t="shared" si="192"/>
        <v>0.44341706385881874</v>
      </c>
      <c r="EN95" s="1">
        <v>58917631338</v>
      </c>
      <c r="EO95" s="4">
        <f t="shared" si="193"/>
        <v>0.12895996408457858</v>
      </c>
      <c r="EP95" s="1">
        <v>457061357000</v>
      </c>
      <c r="EQ95" s="1">
        <v>456867615901</v>
      </c>
      <c r="ER95" s="1">
        <v>208629013598</v>
      </c>
      <c r="ES95" s="122">
        <f t="shared" si="194"/>
        <v>0.45665091229230054</v>
      </c>
      <c r="ET95" s="1">
        <v>77168475622</v>
      </c>
      <c r="EU95" s="4">
        <f t="shared" si="195"/>
        <v>0.1689077381197486</v>
      </c>
      <c r="EV95" s="339">
        <v>457061357000</v>
      </c>
      <c r="EW95" s="339">
        <v>456867615901</v>
      </c>
      <c r="EX95" s="339">
        <v>226883911512</v>
      </c>
      <c r="EY95" s="122">
        <f t="shared" si="196"/>
        <v>0.49660755898523601</v>
      </c>
      <c r="EZ95" s="339">
        <v>103594119984</v>
      </c>
      <c r="FA95" s="4">
        <f t="shared" si="197"/>
        <v>0.22674866061517504</v>
      </c>
      <c r="FB95" s="339">
        <v>457061357000</v>
      </c>
      <c r="FC95" s="339">
        <v>460353975901</v>
      </c>
      <c r="FD95" s="339">
        <v>253926767075</v>
      </c>
      <c r="FE95" s="122">
        <f t="shared" si="198"/>
        <v>0.55159025525524608</v>
      </c>
      <c r="FF95" s="339">
        <v>132274656398</v>
      </c>
      <c r="FG95" s="4">
        <f t="shared" si="199"/>
        <v>0.28733249482447376</v>
      </c>
      <c r="FH95" s="339">
        <v>457061357000</v>
      </c>
      <c r="FI95" s="339">
        <v>454421487590</v>
      </c>
      <c r="FJ95" s="339">
        <v>268940028586</v>
      </c>
      <c r="FK95" s="122">
        <v>0.59182947094405469</v>
      </c>
      <c r="FL95" s="339">
        <v>162835690678</v>
      </c>
      <c r="FM95" s="4">
        <v>0.35833624756960847</v>
      </c>
      <c r="FN95" s="40">
        <v>609166903000</v>
      </c>
      <c r="FO95" s="82"/>
      <c r="FP95" s="386">
        <v>609166903000</v>
      </c>
      <c r="FQ95" s="339">
        <v>457061357000</v>
      </c>
      <c r="FR95" s="339">
        <v>456486445707</v>
      </c>
      <c r="FS95" s="339">
        <v>297460143927</v>
      </c>
      <c r="FT95" s="122">
        <v>0.65162973999435569</v>
      </c>
      <c r="FU95" s="339">
        <v>194519657309</v>
      </c>
      <c r="FV95" s="4">
        <v>0.42612362127802195</v>
      </c>
      <c r="FW95" s="339">
        <v>457061357000</v>
      </c>
      <c r="FX95" s="339">
        <v>456486445707</v>
      </c>
      <c r="FY95" s="339">
        <v>358959615053</v>
      </c>
      <c r="FZ95" s="122">
        <v>0.78635328261948334</v>
      </c>
      <c r="GA95" s="339">
        <v>230791495055</v>
      </c>
      <c r="GB95" s="4">
        <v>0.50558236115325017</v>
      </c>
      <c r="GC95" s="339">
        <v>457061357000</v>
      </c>
      <c r="GD95" s="339">
        <v>445967978341</v>
      </c>
      <c r="GE95" s="339">
        <v>430060743363</v>
      </c>
      <c r="GF95" s="122">
        <v>0.96433099291752988</v>
      </c>
      <c r="GG95" s="339">
        <v>301489283266</v>
      </c>
      <c r="GH95" s="4">
        <v>0.6760334775324891</v>
      </c>
      <c r="GI95" s="339">
        <v>609166903000</v>
      </c>
      <c r="GJ95" s="339">
        <v>609166903000</v>
      </c>
      <c r="GK95" s="339">
        <v>4108441137</v>
      </c>
      <c r="GL95" s="122">
        <v>6.7443603990415745E-3</v>
      </c>
      <c r="GM95" s="339">
        <v>3071643413</v>
      </c>
      <c r="GN95" s="4">
        <v>5.0423675315794366E-3</v>
      </c>
      <c r="GO95" s="339">
        <v>609166903000</v>
      </c>
      <c r="GP95" s="339">
        <v>609166903000</v>
      </c>
      <c r="GQ95" s="339">
        <v>49038516359</v>
      </c>
      <c r="GR95" s="122">
        <f t="shared" si="148"/>
        <v>8.0500953215772456E-2</v>
      </c>
      <c r="GS95" s="339">
        <v>7875120281</v>
      </c>
      <c r="GT95" s="4">
        <v>5.0423675315794366E-3</v>
      </c>
      <c r="GU95" s="339">
        <v>609166903000</v>
      </c>
      <c r="GV95" s="339">
        <v>609166903000</v>
      </c>
      <c r="GW95" s="339">
        <v>106439496176</v>
      </c>
      <c r="GX95" s="122">
        <v>0.17472961129669254</v>
      </c>
      <c r="GY95" s="339">
        <v>23574602916</v>
      </c>
      <c r="GZ95" s="4">
        <v>3.8699743534819059E-2</v>
      </c>
      <c r="HA95" s="339">
        <v>609166903000</v>
      </c>
      <c r="HB95" s="339">
        <v>609166903000</v>
      </c>
      <c r="HC95" s="339">
        <v>198537005318</v>
      </c>
      <c r="HD95" s="122">
        <v>0.32591561416132947</v>
      </c>
      <c r="HE95" s="339">
        <v>40539956370</v>
      </c>
      <c r="HF95" s="4">
        <v>6.6549834159325624E-2</v>
      </c>
      <c r="HG95" s="339">
        <v>609166903000</v>
      </c>
      <c r="HH95" s="339">
        <v>609166903000</v>
      </c>
      <c r="HI95" s="339">
        <v>228271131646</v>
      </c>
      <c r="HJ95" s="122">
        <v>0.37472674651531424</v>
      </c>
      <c r="HK95" s="339">
        <v>67515117232</v>
      </c>
      <c r="HL95" s="4">
        <v>0.11083188679408605</v>
      </c>
      <c r="HM95" s="339">
        <v>609166903000</v>
      </c>
      <c r="HN95" s="339">
        <v>609166903000</v>
      </c>
      <c r="HO95" s="339">
        <v>263474698511</v>
      </c>
      <c r="HP95" s="122">
        <v>0.43251643714300742</v>
      </c>
      <c r="HQ95" s="339">
        <v>95327088790</v>
      </c>
      <c r="HR95" s="4">
        <v>0.15648763634487869</v>
      </c>
      <c r="HS95" s="15">
        <f t="shared" si="149"/>
        <v>0</v>
      </c>
      <c r="HT95" s="15">
        <f t="shared" si="150"/>
        <v>0</v>
      </c>
    </row>
    <row r="96" spans="1:228" ht="14.25" customHeight="1" x14ac:dyDescent="0.35">
      <c r="A96" s="9" t="s">
        <v>76</v>
      </c>
      <c r="B96" s="26">
        <v>14878186075</v>
      </c>
      <c r="C96" s="53">
        <v>13751376566.66</v>
      </c>
      <c r="D96" s="27">
        <f t="shared" si="180"/>
        <v>0.92426432209814935</v>
      </c>
      <c r="E96" s="26">
        <v>15536588460</v>
      </c>
      <c r="F96" s="53">
        <v>13441124567.799999</v>
      </c>
      <c r="G96" s="27">
        <f t="shared" si="181"/>
        <v>0.86512715467781653</v>
      </c>
      <c r="H96" s="26">
        <v>16014809241</v>
      </c>
      <c r="I96" s="53">
        <v>14172274935.16</v>
      </c>
      <c r="J96" s="27">
        <f t="shared" si="177"/>
        <v>0.88494809534647023</v>
      </c>
      <c r="K96" s="26">
        <v>15410789151</v>
      </c>
      <c r="L96" s="53">
        <v>14254345532.02</v>
      </c>
      <c r="M96" s="27">
        <f t="shared" si="178"/>
        <v>0.9249588319164721</v>
      </c>
      <c r="N96" s="26">
        <v>18130488529</v>
      </c>
      <c r="O96" s="53">
        <v>15923000686.52</v>
      </c>
      <c r="P96" s="27">
        <f t="shared" si="179"/>
        <v>0.87824443677019026</v>
      </c>
      <c r="Q96" s="26">
        <v>19047029371</v>
      </c>
      <c r="R96" s="53">
        <v>17026909448.160002</v>
      </c>
      <c r="S96" s="68">
        <f t="shared" si="151"/>
        <v>0.89394042065605639</v>
      </c>
      <c r="T96" s="26">
        <v>19201216210</v>
      </c>
      <c r="U96" s="53">
        <v>17733063581</v>
      </c>
      <c r="V96" s="68">
        <f t="shared" si="152"/>
        <v>0.92353856063370687</v>
      </c>
      <c r="W96" s="26">
        <v>21947298000</v>
      </c>
      <c r="X96" s="53">
        <v>20411648180</v>
      </c>
      <c r="Y96" s="68">
        <f t="shared" si="153"/>
        <v>0.93003011942517932</v>
      </c>
      <c r="Z96" s="26">
        <v>22148895376</v>
      </c>
      <c r="AA96" s="53">
        <v>20289191460</v>
      </c>
      <c r="AB96" s="68">
        <f t="shared" si="154"/>
        <v>0.91603626797501014</v>
      </c>
      <c r="AC96" s="26">
        <v>22799973610</v>
      </c>
      <c r="AD96" s="53">
        <v>21152033652</v>
      </c>
      <c r="AE96" s="68">
        <f t="shared" si="155"/>
        <v>0.92772184800787583</v>
      </c>
      <c r="AF96" s="26">
        <v>24774546000</v>
      </c>
      <c r="AG96" s="6">
        <v>24771261083</v>
      </c>
      <c r="AH96" s="6">
        <v>22888285828</v>
      </c>
      <c r="AI96" s="38">
        <f t="shared" si="156"/>
        <v>0.92398549073901426</v>
      </c>
      <c r="AJ96" s="6">
        <v>21888102490</v>
      </c>
      <c r="AK96" s="38">
        <f t="shared" si="157"/>
        <v>0.88360872773737575</v>
      </c>
      <c r="AL96" s="5">
        <v>26772784000</v>
      </c>
      <c r="AM96" s="6">
        <v>26772784000</v>
      </c>
      <c r="AN96" s="6">
        <v>22660021656</v>
      </c>
      <c r="AO96" s="38">
        <f t="shared" si="158"/>
        <v>0.84638271671709597</v>
      </c>
      <c r="AP96" s="6">
        <v>21548541826.290001</v>
      </c>
      <c r="AQ96" s="38">
        <f t="shared" si="159"/>
        <v>0.80486742903875819</v>
      </c>
      <c r="AR96" s="5">
        <v>26290347000</v>
      </c>
      <c r="AS96" s="6">
        <v>26290347000</v>
      </c>
      <c r="AT96" s="6">
        <v>24260115995</v>
      </c>
      <c r="AU96" s="38">
        <f t="shared" si="160"/>
        <v>0.92277656110815121</v>
      </c>
      <c r="AV96" s="6">
        <v>23437589512</v>
      </c>
      <c r="AW96" s="38">
        <f t="shared" si="161"/>
        <v>0.89149030676544516</v>
      </c>
      <c r="AX96" s="5">
        <v>28431314000</v>
      </c>
      <c r="AY96" s="6">
        <v>28431314000</v>
      </c>
      <c r="AZ96" s="6">
        <v>26165809309</v>
      </c>
      <c r="BA96" s="38">
        <f t="shared" si="162"/>
        <v>0.92031656746501411</v>
      </c>
      <c r="BB96" s="6">
        <v>25237563474</v>
      </c>
      <c r="BC96" s="38">
        <f t="shared" si="163"/>
        <v>0.88766785362083511</v>
      </c>
      <c r="BD96" s="5">
        <v>31812738000</v>
      </c>
      <c r="BE96" s="6">
        <v>31492738000</v>
      </c>
      <c r="BF96" s="6">
        <v>27550849682</v>
      </c>
      <c r="BG96" s="38">
        <f t="shared" si="164"/>
        <v>0.87483183208776572</v>
      </c>
      <c r="BH96" s="6">
        <v>26348011057</v>
      </c>
      <c r="BI96" s="38">
        <f t="shared" si="165"/>
        <v>0.8366376736440001</v>
      </c>
      <c r="BJ96" s="5">
        <v>32868313000</v>
      </c>
      <c r="BK96" s="6">
        <v>32868313000</v>
      </c>
      <c r="BL96" s="6">
        <v>28217319185</v>
      </c>
      <c r="BM96" s="38">
        <f t="shared" si="166"/>
        <v>0.8584961201081418</v>
      </c>
      <c r="BN96" s="6">
        <v>27115327114</v>
      </c>
      <c r="BO96" s="38">
        <f t="shared" si="167"/>
        <v>0.82496862902577328</v>
      </c>
      <c r="BP96" s="5">
        <v>33979100000</v>
      </c>
      <c r="BQ96" s="6">
        <v>33979100000</v>
      </c>
      <c r="BR96" s="6">
        <v>30883024072</v>
      </c>
      <c r="BS96" s="38">
        <f t="shared" si="168"/>
        <v>0.90888293309710966</v>
      </c>
      <c r="BT96" s="6">
        <v>29109214905</v>
      </c>
      <c r="BU96" s="38">
        <f t="shared" si="169"/>
        <v>0.85667998578537985</v>
      </c>
      <c r="BV96" s="5">
        <v>35256442000</v>
      </c>
      <c r="BW96" s="6">
        <v>35208442000</v>
      </c>
      <c r="BX96" s="6">
        <v>32511482821</v>
      </c>
      <c r="BY96" s="38">
        <f t="shared" si="170"/>
        <v>0.92340021239792436</v>
      </c>
      <c r="BZ96" s="6">
        <v>30385348159</v>
      </c>
      <c r="CA96" s="38">
        <f t="shared" si="171"/>
        <v>0.86301314210381708</v>
      </c>
      <c r="CB96" s="5">
        <v>36334476000</v>
      </c>
      <c r="CC96" s="6">
        <v>35540176000</v>
      </c>
      <c r="CD96" s="6">
        <v>32238228430</v>
      </c>
      <c r="CE96" s="38">
        <f t="shared" si="172"/>
        <v>0.90709253747083296</v>
      </c>
      <c r="CF96" s="6">
        <v>30024855484</v>
      </c>
      <c r="CG96" s="7">
        <f t="shared" si="139"/>
        <v>0.84481448499298373</v>
      </c>
      <c r="CH96" s="5">
        <v>36583231000</v>
      </c>
      <c r="CI96" s="6">
        <v>36234231000</v>
      </c>
      <c r="CJ96" s="6">
        <v>34709123809</v>
      </c>
      <c r="CK96" s="38">
        <f t="shared" si="173"/>
        <v>0.9579097679484353</v>
      </c>
      <c r="CL96" s="6">
        <v>32379046857</v>
      </c>
      <c r="CM96" s="7">
        <f t="shared" si="140"/>
        <v>0.89360380953027541</v>
      </c>
      <c r="CN96" s="5">
        <v>38558138000</v>
      </c>
      <c r="CO96" s="6">
        <v>38558138000</v>
      </c>
      <c r="CP96" s="6">
        <v>37778016078</v>
      </c>
      <c r="CQ96" s="38">
        <f t="shared" si="174"/>
        <v>0.9797676453671077</v>
      </c>
      <c r="CR96" s="6">
        <v>35712803893</v>
      </c>
      <c r="CS96" s="7">
        <f t="shared" si="141"/>
        <v>0.92620665170605487</v>
      </c>
      <c r="CT96" s="5">
        <v>42111299000</v>
      </c>
      <c r="CU96" s="6">
        <v>29012971854</v>
      </c>
      <c r="CV96" s="7">
        <f t="shared" si="206"/>
        <v>0.68895931835301494</v>
      </c>
      <c r="CW96" s="5">
        <v>42111299000</v>
      </c>
      <c r="CX96" s="6">
        <v>32748813618</v>
      </c>
      <c r="CY96" s="7">
        <f t="shared" si="207"/>
        <v>0.77767284305335727</v>
      </c>
      <c r="CZ96" s="5">
        <v>43829299000</v>
      </c>
      <c r="DA96" s="6">
        <v>37094908822</v>
      </c>
      <c r="DB96" s="7">
        <f t="shared" si="208"/>
        <v>0.84634958049408915</v>
      </c>
      <c r="DC96" s="5">
        <v>42111299000</v>
      </c>
      <c r="DD96" s="6">
        <v>43829299000</v>
      </c>
      <c r="DE96" s="6">
        <v>42831982088</v>
      </c>
      <c r="DF96" s="38">
        <f t="shared" si="209"/>
        <v>0.97724542863439368</v>
      </c>
      <c r="DG96" s="6">
        <v>40305615193</v>
      </c>
      <c r="DH96" s="7">
        <f t="shared" si="142"/>
        <v>0.91960437681195861</v>
      </c>
      <c r="DI96" s="41">
        <v>48721000000</v>
      </c>
      <c r="DJ96" s="82">
        <f t="shared" si="143"/>
        <v>0</v>
      </c>
      <c r="DK96" s="81">
        <v>48721000000</v>
      </c>
      <c r="DL96" s="6">
        <v>48721000000</v>
      </c>
      <c r="DM96" s="6">
        <v>48721000000</v>
      </c>
      <c r="DN96" s="6">
        <v>2647857635</v>
      </c>
      <c r="DO96" s="38">
        <v>5.4347358120728231E-2</v>
      </c>
      <c r="DP96" s="6">
        <v>1982570086</v>
      </c>
      <c r="DQ96" s="7">
        <f t="shared" si="144"/>
        <v>4.0692311036308777E-2</v>
      </c>
      <c r="DR96" s="6">
        <v>48721000000</v>
      </c>
      <c r="DS96" s="6">
        <v>48721000000</v>
      </c>
      <c r="DT96" s="6">
        <v>5527814558</v>
      </c>
      <c r="DU96" s="38">
        <f t="shared" si="145"/>
        <v>0.1134585611543277</v>
      </c>
      <c r="DV96" s="6">
        <v>4591792286</v>
      </c>
      <c r="DW96" s="7">
        <f t="shared" si="146"/>
        <v>9.4246675683996639E-2</v>
      </c>
      <c r="DX96" s="6">
        <v>48721000000</v>
      </c>
      <c r="DY96" s="6">
        <v>48721000000</v>
      </c>
      <c r="DZ96" s="6">
        <v>9054523512</v>
      </c>
      <c r="EA96" s="38">
        <f t="shared" si="147"/>
        <v>0.18584436920424457</v>
      </c>
      <c r="EB96" s="6">
        <v>7226448081</v>
      </c>
      <c r="EC96" s="7">
        <f t="shared" si="191"/>
        <v>0.14832306563904682</v>
      </c>
      <c r="ED96" s="6">
        <v>48721000000</v>
      </c>
      <c r="EE96" s="6">
        <v>48721000000</v>
      </c>
      <c r="EF96" s="6">
        <v>12960737713</v>
      </c>
      <c r="EG96" s="38">
        <f t="shared" si="204"/>
        <v>0.26601953393813754</v>
      </c>
      <c r="EH96" s="6">
        <v>10899190595</v>
      </c>
      <c r="EI96" s="7">
        <f t="shared" si="205"/>
        <v>0.22370621692904497</v>
      </c>
      <c r="EJ96" s="6">
        <v>48721000000</v>
      </c>
      <c r="EK96" s="6">
        <v>48527258901</v>
      </c>
      <c r="EL96" s="6">
        <v>17921987834</v>
      </c>
      <c r="EM96" s="38">
        <f t="shared" si="192"/>
        <v>0.36931795118620808</v>
      </c>
      <c r="EN96" s="6">
        <v>14916227251</v>
      </c>
      <c r="EO96" s="7">
        <f t="shared" si="193"/>
        <v>0.3073783186771471</v>
      </c>
      <c r="EP96" s="6">
        <v>48721000000</v>
      </c>
      <c r="EQ96" s="6">
        <v>48527258901</v>
      </c>
      <c r="ER96" s="6">
        <v>23968104617</v>
      </c>
      <c r="ES96" s="38">
        <f t="shared" si="194"/>
        <v>0.49391012721112276</v>
      </c>
      <c r="ET96" s="6">
        <v>18263213656</v>
      </c>
      <c r="EU96" s="7">
        <f t="shared" si="195"/>
        <v>0.37634958309222882</v>
      </c>
      <c r="EV96" s="340">
        <v>48721000000</v>
      </c>
      <c r="EW96" s="340">
        <v>48527258901</v>
      </c>
      <c r="EX96" s="340">
        <v>26863929841</v>
      </c>
      <c r="EY96" s="38">
        <f t="shared" si="196"/>
        <v>0.55358432455055517</v>
      </c>
      <c r="EZ96" s="340">
        <v>22850245572</v>
      </c>
      <c r="FA96" s="7">
        <f t="shared" si="197"/>
        <v>0.47087443407047919</v>
      </c>
      <c r="FB96" s="340">
        <v>48721000000</v>
      </c>
      <c r="FC96" s="340">
        <v>48527258901</v>
      </c>
      <c r="FD96" s="340">
        <v>29677089800</v>
      </c>
      <c r="FE96" s="38">
        <f t="shared" si="198"/>
        <v>0.61155504085948786</v>
      </c>
      <c r="FF96" s="340">
        <v>26924127238</v>
      </c>
      <c r="FG96" s="7">
        <f t="shared" si="199"/>
        <v>0.55482481079196455</v>
      </c>
      <c r="FH96" s="340">
        <v>48721000000</v>
      </c>
      <c r="FI96" s="340">
        <v>48527258901</v>
      </c>
      <c r="FJ96" s="340">
        <v>33377856180</v>
      </c>
      <c r="FK96" s="38">
        <v>0.68781664029476397</v>
      </c>
      <c r="FL96" s="340">
        <v>30155535557</v>
      </c>
      <c r="FM96" s="7">
        <v>0.62141436050447485</v>
      </c>
      <c r="FN96" s="41">
        <v>52614305000</v>
      </c>
      <c r="FO96" s="81"/>
      <c r="FP96" s="387">
        <v>52614305000</v>
      </c>
      <c r="FQ96" s="340">
        <v>48721000000</v>
      </c>
      <c r="FR96" s="340">
        <v>48527258901</v>
      </c>
      <c r="FS96" s="340">
        <v>37357193109</v>
      </c>
      <c r="FT96" s="38">
        <v>0.7698187360059231</v>
      </c>
      <c r="FU96" s="340">
        <v>33611076936</v>
      </c>
      <c r="FV96" s="7">
        <v>0.69262261453031249</v>
      </c>
      <c r="FW96" s="340">
        <v>48721000000</v>
      </c>
      <c r="FX96" s="340">
        <v>48527258901</v>
      </c>
      <c r="FY96" s="340">
        <v>42211718684</v>
      </c>
      <c r="FZ96" s="38">
        <v>0.86985582206725764</v>
      </c>
      <c r="GA96" s="340">
        <v>36998922750</v>
      </c>
      <c r="GB96" s="7">
        <v>0.76243586775591732</v>
      </c>
      <c r="GC96" s="340">
        <v>48721000000</v>
      </c>
      <c r="GD96" s="340">
        <v>49285470901</v>
      </c>
      <c r="GE96" s="340">
        <v>47374017649</v>
      </c>
      <c r="GF96" s="38">
        <v>0.96121669901785967</v>
      </c>
      <c r="GG96" s="340">
        <v>45350477811</v>
      </c>
      <c r="GH96" s="7">
        <v>0.92015916621950833</v>
      </c>
      <c r="GI96" s="340">
        <v>52614305000</v>
      </c>
      <c r="GJ96" s="340">
        <v>52614305000</v>
      </c>
      <c r="GK96" s="340">
        <v>2462391343</v>
      </c>
      <c r="GL96" s="38">
        <v>4.6800795772176405E-2</v>
      </c>
      <c r="GM96" s="340">
        <v>2170447119</v>
      </c>
      <c r="GN96" s="7">
        <v>4.1252034384945312E-2</v>
      </c>
      <c r="GO96" s="340">
        <v>52614305000</v>
      </c>
      <c r="GP96" s="340">
        <v>52614305000</v>
      </c>
      <c r="GQ96" s="340">
        <v>6129422106</v>
      </c>
      <c r="GR96" s="38">
        <f t="shared" si="148"/>
        <v>0.11649725499557582</v>
      </c>
      <c r="GS96" s="340">
        <v>4604231312</v>
      </c>
      <c r="GT96" s="7">
        <v>4.1252034384945312E-2</v>
      </c>
      <c r="GU96" s="340">
        <v>52614305000</v>
      </c>
      <c r="GV96" s="340">
        <v>52614305000</v>
      </c>
      <c r="GW96" s="340">
        <v>9995387584</v>
      </c>
      <c r="GX96" s="38">
        <v>0.18997471474725361</v>
      </c>
      <c r="GY96" s="340">
        <v>8384941489</v>
      </c>
      <c r="GZ96" s="7">
        <v>0.15936619307239733</v>
      </c>
      <c r="HA96" s="340">
        <v>52614305000</v>
      </c>
      <c r="HB96" s="340">
        <v>52614305000</v>
      </c>
      <c r="HC96" s="340">
        <v>14477036576</v>
      </c>
      <c r="HD96" s="38">
        <v>0.27515400186318151</v>
      </c>
      <c r="HE96" s="340">
        <v>11242847199</v>
      </c>
      <c r="HF96" s="7">
        <v>0.21368422901338333</v>
      </c>
      <c r="HG96" s="340">
        <v>52614305000</v>
      </c>
      <c r="HH96" s="340">
        <v>52614305000</v>
      </c>
      <c r="HI96" s="340">
        <v>18121638405</v>
      </c>
      <c r="HJ96" s="38">
        <v>0.34442417143018422</v>
      </c>
      <c r="HK96" s="340">
        <v>14796669327</v>
      </c>
      <c r="HL96" s="7">
        <v>0.28122901798284705</v>
      </c>
      <c r="HM96" s="340">
        <v>52614305000</v>
      </c>
      <c r="HN96" s="340">
        <v>52614305000</v>
      </c>
      <c r="HO96" s="340">
        <v>22671791651</v>
      </c>
      <c r="HP96" s="38">
        <v>0.43090546669769753</v>
      </c>
      <c r="HQ96" s="340">
        <v>20113793988</v>
      </c>
      <c r="HR96" s="7">
        <v>0.38228755445881113</v>
      </c>
      <c r="HS96" s="15">
        <f t="shared" si="149"/>
        <v>0</v>
      </c>
      <c r="HT96" s="15">
        <f t="shared" si="150"/>
        <v>0</v>
      </c>
    </row>
    <row r="97" spans="1:228" ht="14.25" customHeight="1" x14ac:dyDescent="0.35">
      <c r="A97" s="9" t="s">
        <v>79</v>
      </c>
      <c r="B97" s="26">
        <v>177791668</v>
      </c>
      <c r="C97" s="53">
        <v>173946872.16</v>
      </c>
      <c r="D97" s="27"/>
      <c r="E97" s="26"/>
      <c r="F97" s="53"/>
      <c r="G97" s="27"/>
      <c r="H97" s="26"/>
      <c r="I97" s="53"/>
      <c r="J97" s="27"/>
      <c r="K97" s="26"/>
      <c r="L97" s="53"/>
      <c r="M97" s="27"/>
      <c r="N97" s="26"/>
      <c r="O97" s="53"/>
      <c r="P97" s="27"/>
      <c r="Q97" s="26"/>
      <c r="R97" s="53"/>
      <c r="S97" s="68"/>
      <c r="T97" s="26"/>
      <c r="U97" s="53"/>
      <c r="V97" s="68"/>
      <c r="W97" s="26"/>
      <c r="X97" s="53"/>
      <c r="Y97" s="68"/>
      <c r="Z97" s="26"/>
      <c r="AA97" s="53"/>
      <c r="AB97" s="68"/>
      <c r="AC97" s="26"/>
      <c r="AD97" s="53"/>
      <c r="AE97" s="68"/>
      <c r="AF97" s="26"/>
      <c r="AG97" s="6"/>
      <c r="AH97" s="6"/>
      <c r="AI97" s="38"/>
      <c r="AJ97" s="6"/>
      <c r="AK97" s="38"/>
      <c r="AL97" s="5"/>
      <c r="AM97" s="6"/>
      <c r="AN97" s="6"/>
      <c r="AO97" s="38"/>
      <c r="AP97" s="6"/>
      <c r="AQ97" s="38"/>
      <c r="AR97" s="5"/>
      <c r="AS97" s="6"/>
      <c r="AT97" s="6"/>
      <c r="AU97" s="38"/>
      <c r="AV97" s="6"/>
      <c r="AW97" s="38"/>
      <c r="AX97" s="5"/>
      <c r="AY97" s="6"/>
      <c r="AZ97" s="6"/>
      <c r="BA97" s="38"/>
      <c r="BB97" s="6"/>
      <c r="BC97" s="38"/>
      <c r="BD97" s="5"/>
      <c r="BE97" s="6"/>
      <c r="BF97" s="6"/>
      <c r="BG97" s="38"/>
      <c r="BH97" s="6"/>
      <c r="BI97" s="38"/>
      <c r="BJ97" s="5"/>
      <c r="BK97" s="6"/>
      <c r="BL97" s="6"/>
      <c r="BM97" s="38"/>
      <c r="BN97" s="6"/>
      <c r="BO97" s="38"/>
      <c r="BP97" s="5"/>
      <c r="BQ97" s="6"/>
      <c r="BR97" s="6"/>
      <c r="BS97" s="38"/>
      <c r="BT97" s="6"/>
      <c r="BU97" s="38"/>
      <c r="BV97" s="5"/>
      <c r="BW97" s="6"/>
      <c r="BX97" s="6"/>
      <c r="BY97" s="38"/>
      <c r="BZ97" s="6"/>
      <c r="CA97" s="38"/>
      <c r="CB97" s="5"/>
      <c r="CC97" s="6"/>
      <c r="CD97" s="6"/>
      <c r="CE97" s="38"/>
      <c r="CF97" s="6"/>
      <c r="CG97" s="7"/>
      <c r="CH97" s="5"/>
      <c r="CI97" s="6"/>
      <c r="CJ97" s="6"/>
      <c r="CK97" s="38"/>
      <c r="CL97" s="6"/>
      <c r="CM97" s="7"/>
      <c r="CN97" s="5"/>
      <c r="CO97" s="6"/>
      <c r="CP97" s="6"/>
      <c r="CQ97" s="38"/>
      <c r="CR97" s="6"/>
      <c r="CS97" s="7"/>
      <c r="CT97" s="5"/>
      <c r="CU97" s="6"/>
      <c r="CV97" s="7"/>
      <c r="CW97" s="5"/>
      <c r="CX97" s="6"/>
      <c r="CY97" s="7"/>
      <c r="CZ97" s="5"/>
      <c r="DA97" s="6"/>
      <c r="DB97" s="7"/>
      <c r="DC97" s="5"/>
      <c r="DD97" s="6"/>
      <c r="DE97" s="6"/>
      <c r="DF97" s="38"/>
      <c r="DG97" s="6"/>
      <c r="DH97" s="7"/>
      <c r="DI97" s="41"/>
      <c r="DJ97" s="82"/>
      <c r="DK97" s="81"/>
      <c r="DL97" s="6"/>
      <c r="DM97" s="6"/>
      <c r="DN97" s="6"/>
      <c r="DO97" s="38"/>
      <c r="DP97" s="6"/>
      <c r="DQ97" s="7"/>
      <c r="DR97" s="6"/>
      <c r="DS97" s="6"/>
      <c r="DT97" s="6"/>
      <c r="DU97" s="38"/>
      <c r="DV97" s="6"/>
      <c r="DW97" s="7"/>
      <c r="DX97" s="6"/>
      <c r="DY97" s="6"/>
      <c r="DZ97" s="6"/>
      <c r="EA97" s="38"/>
      <c r="EB97" s="6"/>
      <c r="EC97" s="7"/>
      <c r="ED97" s="6"/>
      <c r="EE97" s="6"/>
      <c r="EF97" s="6"/>
      <c r="EG97" s="38"/>
      <c r="EH97" s="6"/>
      <c r="EI97" s="7"/>
      <c r="EJ97" s="6"/>
      <c r="EK97" s="6"/>
      <c r="EL97" s="6"/>
      <c r="EM97" s="38"/>
      <c r="EN97" s="6"/>
      <c r="EO97" s="7"/>
      <c r="EP97" s="6"/>
      <c r="EQ97" s="6"/>
      <c r="ER97" s="6"/>
      <c r="ES97" s="38"/>
      <c r="ET97" s="6"/>
      <c r="EU97" s="7"/>
      <c r="EV97" s="340">
        <v>0</v>
      </c>
      <c r="EW97" s="340">
        <v>0</v>
      </c>
      <c r="EX97" s="340">
        <v>0</v>
      </c>
      <c r="EY97" s="38"/>
      <c r="EZ97" s="340">
        <v>0</v>
      </c>
      <c r="FA97" s="7"/>
      <c r="FB97" s="340">
        <v>0</v>
      </c>
      <c r="FC97" s="340">
        <v>0</v>
      </c>
      <c r="FD97" s="340">
        <v>0</v>
      </c>
      <c r="FE97" s="38"/>
      <c r="FF97" s="340">
        <v>0</v>
      </c>
      <c r="FG97" s="7"/>
      <c r="FH97" s="340">
        <v>0</v>
      </c>
      <c r="FI97" s="340">
        <v>0</v>
      </c>
      <c r="FJ97" s="340">
        <v>0</v>
      </c>
      <c r="FK97" s="38">
        <v>0</v>
      </c>
      <c r="FL97" s="340">
        <v>0</v>
      </c>
      <c r="FM97" s="7">
        <v>0</v>
      </c>
      <c r="FN97" s="41">
        <v>0</v>
      </c>
      <c r="FO97" s="81"/>
      <c r="FP97" s="387">
        <v>0</v>
      </c>
      <c r="FQ97" s="340">
        <v>0</v>
      </c>
      <c r="FR97" s="340">
        <v>0</v>
      </c>
      <c r="FS97" s="340">
        <v>0</v>
      </c>
      <c r="FT97" s="38">
        <v>0</v>
      </c>
      <c r="FU97" s="340">
        <v>0</v>
      </c>
      <c r="FV97" s="7">
        <v>0</v>
      </c>
      <c r="FW97" s="340">
        <v>0</v>
      </c>
      <c r="FX97" s="340">
        <v>0</v>
      </c>
      <c r="FY97" s="340">
        <v>0</v>
      </c>
      <c r="FZ97" s="38">
        <v>0</v>
      </c>
      <c r="GA97" s="340">
        <v>0</v>
      </c>
      <c r="GB97" s="7">
        <v>0</v>
      </c>
      <c r="GC97" s="340">
        <v>0</v>
      </c>
      <c r="GD97" s="340">
        <v>0</v>
      </c>
      <c r="GE97" s="340">
        <v>0</v>
      </c>
      <c r="GF97" s="38">
        <v>0</v>
      </c>
      <c r="GG97" s="340">
        <v>0</v>
      </c>
      <c r="GH97" s="7">
        <v>0</v>
      </c>
      <c r="GI97" s="340">
        <v>0</v>
      </c>
      <c r="GJ97" s="340">
        <v>0</v>
      </c>
      <c r="GK97" s="340">
        <v>0</v>
      </c>
      <c r="GL97" s="38">
        <v>0</v>
      </c>
      <c r="GM97" s="340">
        <v>0</v>
      </c>
      <c r="GN97" s="7">
        <v>0</v>
      </c>
      <c r="GO97" s="340">
        <v>0</v>
      </c>
      <c r="GP97" s="340">
        <v>0</v>
      </c>
      <c r="GQ97" s="340">
        <v>0</v>
      </c>
      <c r="GR97" s="38">
        <f t="shared" si="148"/>
        <v>0</v>
      </c>
      <c r="GS97" s="340">
        <v>0</v>
      </c>
      <c r="GT97" s="7">
        <v>0</v>
      </c>
      <c r="GU97" s="340">
        <v>0</v>
      </c>
      <c r="GV97" s="340">
        <v>0</v>
      </c>
      <c r="GW97" s="340">
        <v>0</v>
      </c>
      <c r="GX97" s="38">
        <v>0</v>
      </c>
      <c r="GY97" s="340">
        <v>0</v>
      </c>
      <c r="GZ97" s="7">
        <v>0</v>
      </c>
      <c r="HA97" s="340">
        <v>0</v>
      </c>
      <c r="HB97" s="340">
        <v>0</v>
      </c>
      <c r="HC97" s="340">
        <v>0</v>
      </c>
      <c r="HD97" s="38">
        <v>0</v>
      </c>
      <c r="HE97" s="340">
        <v>0</v>
      </c>
      <c r="HF97" s="7">
        <v>0</v>
      </c>
      <c r="HG97" s="340">
        <v>0</v>
      </c>
      <c r="HH97" s="340">
        <v>0</v>
      </c>
      <c r="HI97" s="340">
        <v>0</v>
      </c>
      <c r="HJ97" s="38">
        <v>0</v>
      </c>
      <c r="HK97" s="340">
        <v>0</v>
      </c>
      <c r="HL97" s="7">
        <v>0</v>
      </c>
      <c r="HM97" s="340">
        <v>0</v>
      </c>
      <c r="HN97" s="340">
        <v>0</v>
      </c>
      <c r="HO97" s="340">
        <v>0</v>
      </c>
      <c r="HP97" s="38">
        <v>0</v>
      </c>
      <c r="HQ97" s="340">
        <v>0</v>
      </c>
      <c r="HR97" s="7">
        <v>0</v>
      </c>
      <c r="HS97" s="15">
        <f t="shared" si="149"/>
        <v>0</v>
      </c>
      <c r="HT97" s="15">
        <f t="shared" si="150"/>
        <v>0</v>
      </c>
    </row>
    <row r="98" spans="1:228" ht="14.25" customHeight="1" x14ac:dyDescent="0.35">
      <c r="A98" s="9" t="s">
        <v>78</v>
      </c>
      <c r="B98" s="26">
        <v>36592445966</v>
      </c>
      <c r="C98" s="53">
        <v>36545065537.029999</v>
      </c>
      <c r="D98" s="27">
        <f t="shared" si="180"/>
        <v>0.99870518551796117</v>
      </c>
      <c r="E98" s="26">
        <v>69596527955</v>
      </c>
      <c r="F98" s="53">
        <v>69540167571.369995</v>
      </c>
      <c r="G98" s="27">
        <f t="shared" si="181"/>
        <v>0.99919018397488957</v>
      </c>
      <c r="H98" s="26">
        <v>73952275940</v>
      </c>
      <c r="I98" s="53">
        <v>72307744474.130005</v>
      </c>
      <c r="J98" s="27">
        <f t="shared" si="177"/>
        <v>0.97776226025546176</v>
      </c>
      <c r="K98" s="26">
        <v>70120483758</v>
      </c>
      <c r="L98" s="53">
        <v>69778139184.619995</v>
      </c>
      <c r="M98" s="27">
        <f t="shared" si="178"/>
        <v>0.9951177665208143</v>
      </c>
      <c r="N98" s="26">
        <v>101621429856</v>
      </c>
      <c r="O98" s="53">
        <v>94593152131.619995</v>
      </c>
      <c r="P98" s="27">
        <f t="shared" si="179"/>
        <v>0.93083862592428346</v>
      </c>
      <c r="Q98" s="26">
        <v>111869164818</v>
      </c>
      <c r="R98" s="53">
        <v>110923182197.89</v>
      </c>
      <c r="S98" s="68">
        <f t="shared" si="151"/>
        <v>0.99154384837279319</v>
      </c>
      <c r="T98" s="26">
        <v>129064727322</v>
      </c>
      <c r="U98" s="53">
        <v>114272910508</v>
      </c>
      <c r="V98" s="68">
        <f t="shared" si="152"/>
        <v>0.88539225921040143</v>
      </c>
      <c r="W98" s="26">
        <v>152550424651</v>
      </c>
      <c r="X98" s="53">
        <v>151166827500</v>
      </c>
      <c r="Y98" s="68">
        <f t="shared" si="153"/>
        <v>0.99093023074720799</v>
      </c>
      <c r="Z98" s="26">
        <v>151521173037</v>
      </c>
      <c r="AA98" s="53">
        <v>149945255488</v>
      </c>
      <c r="AB98" s="68">
        <f t="shared" si="154"/>
        <v>0.98959935751939321</v>
      </c>
      <c r="AC98" s="26">
        <v>146208944106</v>
      </c>
      <c r="AD98" s="53">
        <v>137582186705</v>
      </c>
      <c r="AE98" s="68">
        <f t="shared" si="155"/>
        <v>0.94099706106388614</v>
      </c>
      <c r="AF98" s="26">
        <v>144659577000</v>
      </c>
      <c r="AG98" s="6">
        <v>144626863129</v>
      </c>
      <c r="AH98" s="6">
        <v>126807795502</v>
      </c>
      <c r="AI98" s="38">
        <f t="shared" si="156"/>
        <v>0.87679282229120692</v>
      </c>
      <c r="AJ98" s="6">
        <v>92788919097</v>
      </c>
      <c r="AK98" s="38">
        <f t="shared" si="157"/>
        <v>0.64157458088707131</v>
      </c>
      <c r="AL98" s="5">
        <v>140670166000</v>
      </c>
      <c r="AM98" s="6">
        <v>140220359184</v>
      </c>
      <c r="AN98" s="6">
        <v>122165660521</v>
      </c>
      <c r="AO98" s="38">
        <f t="shared" si="158"/>
        <v>0.87124053334289164</v>
      </c>
      <c r="AP98" s="6">
        <v>82137526466.639999</v>
      </c>
      <c r="AQ98" s="38">
        <f t="shared" si="159"/>
        <v>0.58577461179412238</v>
      </c>
      <c r="AR98" s="5">
        <v>210690875000</v>
      </c>
      <c r="AS98" s="6">
        <v>179620875000</v>
      </c>
      <c r="AT98" s="6">
        <v>131781741354</v>
      </c>
      <c r="AU98" s="38">
        <f t="shared" si="160"/>
        <v>0.73366606945879764</v>
      </c>
      <c r="AV98" s="6">
        <v>88093930982</v>
      </c>
      <c r="AW98" s="38">
        <f t="shared" si="161"/>
        <v>0.49044372477308107</v>
      </c>
      <c r="AX98" s="5">
        <v>217392218000</v>
      </c>
      <c r="AY98" s="6">
        <v>217392218000</v>
      </c>
      <c r="AZ98" s="6">
        <v>189565142834.88</v>
      </c>
      <c r="BA98" s="38">
        <f t="shared" si="162"/>
        <v>0.87199599221569191</v>
      </c>
      <c r="BB98" s="6">
        <v>113868888545</v>
      </c>
      <c r="BC98" s="38">
        <f t="shared" si="163"/>
        <v>0.52379468590269407</v>
      </c>
      <c r="BD98" s="5">
        <v>270747972000</v>
      </c>
      <c r="BE98" s="6">
        <v>248397847770</v>
      </c>
      <c r="BF98" s="6">
        <v>200339967839</v>
      </c>
      <c r="BG98" s="38">
        <f t="shared" si="164"/>
        <v>0.80652859772159369</v>
      </c>
      <c r="BH98" s="6">
        <v>107462864237</v>
      </c>
      <c r="BI98" s="38">
        <f t="shared" si="165"/>
        <v>0.43262397481198595</v>
      </c>
      <c r="BJ98" s="5">
        <v>347928220000</v>
      </c>
      <c r="BK98" s="6">
        <v>402314541315</v>
      </c>
      <c r="BL98" s="6">
        <v>393774465312</v>
      </c>
      <c r="BM98" s="38">
        <f t="shared" si="166"/>
        <v>0.97877263900259226</v>
      </c>
      <c r="BN98" s="6">
        <v>205169359988</v>
      </c>
      <c r="BO98" s="38">
        <f t="shared" si="167"/>
        <v>0.50997251880925343</v>
      </c>
      <c r="BP98" s="5">
        <v>543159915000</v>
      </c>
      <c r="BQ98" s="6">
        <v>635058552816</v>
      </c>
      <c r="BR98" s="6">
        <v>612026234233</v>
      </c>
      <c r="BS98" s="38">
        <f t="shared" si="168"/>
        <v>0.96373197639671293</v>
      </c>
      <c r="BT98" s="6">
        <v>285078864677</v>
      </c>
      <c r="BU98" s="38">
        <f t="shared" si="169"/>
        <v>0.44890170113116784</v>
      </c>
      <c r="BV98" s="5">
        <v>761374022000</v>
      </c>
      <c r="BW98" s="6">
        <v>735144387317</v>
      </c>
      <c r="BX98" s="6">
        <v>683133289658</v>
      </c>
      <c r="BY98" s="38">
        <f t="shared" si="170"/>
        <v>0.92925050023326583</v>
      </c>
      <c r="BZ98" s="6">
        <v>349670643791</v>
      </c>
      <c r="CA98" s="38">
        <f t="shared" si="171"/>
        <v>0.47564893349341358</v>
      </c>
      <c r="CB98" s="5">
        <v>215425697000</v>
      </c>
      <c r="CC98" s="6">
        <v>170129042000</v>
      </c>
      <c r="CD98" s="6">
        <v>152208784250</v>
      </c>
      <c r="CE98" s="38">
        <f t="shared" si="172"/>
        <v>0.89466667454695947</v>
      </c>
      <c r="CF98" s="6">
        <v>90468423958</v>
      </c>
      <c r="CG98" s="7">
        <f t="shared" si="139"/>
        <v>0.53176355367944761</v>
      </c>
      <c r="CH98" s="5">
        <v>337446954000</v>
      </c>
      <c r="CI98" s="6">
        <v>328951595084</v>
      </c>
      <c r="CJ98" s="6">
        <v>319560677873</v>
      </c>
      <c r="CK98" s="38">
        <f t="shared" si="173"/>
        <v>0.97145197849366871</v>
      </c>
      <c r="CL98" s="6">
        <v>229692938138</v>
      </c>
      <c r="CM98" s="7">
        <f t="shared" si="140"/>
        <v>0.69825755998947614</v>
      </c>
      <c r="CN98" s="5">
        <v>387081783000</v>
      </c>
      <c r="CO98" s="6">
        <v>416568009717</v>
      </c>
      <c r="CP98" s="6">
        <v>412385203003</v>
      </c>
      <c r="CQ98" s="38">
        <f t="shared" si="174"/>
        <v>0.98995888638486274</v>
      </c>
      <c r="CR98" s="6">
        <v>243044206554</v>
      </c>
      <c r="CS98" s="7">
        <f t="shared" si="141"/>
        <v>0.5834442417196527</v>
      </c>
      <c r="CT98" s="5">
        <v>629304938000</v>
      </c>
      <c r="CU98" s="6">
        <v>363323493933</v>
      </c>
      <c r="CV98" s="7">
        <f t="shared" si="206"/>
        <v>0.57734092328542952</v>
      </c>
      <c r="CW98" s="5">
        <v>629979437271</v>
      </c>
      <c r="CX98" s="6">
        <v>383375536866</v>
      </c>
      <c r="CY98" s="7">
        <f t="shared" si="207"/>
        <v>0.60855246089735826</v>
      </c>
      <c r="CZ98" s="5">
        <v>629979437271</v>
      </c>
      <c r="DA98" s="6">
        <v>401930040879</v>
      </c>
      <c r="DB98" s="7">
        <f t="shared" ref="DB98:DB110" si="210">+DA98/CZ98</f>
        <v>0.63800501587816216</v>
      </c>
      <c r="DC98" s="5">
        <v>629304938000</v>
      </c>
      <c r="DD98" s="6">
        <v>626931814888</v>
      </c>
      <c r="DE98" s="6">
        <v>596463417966</v>
      </c>
      <c r="DF98" s="38">
        <f t="shared" si="209"/>
        <v>0.9514007804382314</v>
      </c>
      <c r="DG98" s="6">
        <v>273919920570</v>
      </c>
      <c r="DH98" s="7">
        <f t="shared" si="142"/>
        <v>0.43692139091543025</v>
      </c>
      <c r="DI98" s="41">
        <v>408340357000</v>
      </c>
      <c r="DJ98" s="82">
        <f t="shared" si="143"/>
        <v>0</v>
      </c>
      <c r="DK98" s="81">
        <v>408340357000</v>
      </c>
      <c r="DL98" s="6">
        <v>408340357000</v>
      </c>
      <c r="DM98" s="6">
        <v>408340357000</v>
      </c>
      <c r="DN98" s="6">
        <v>13885203664</v>
      </c>
      <c r="DO98" s="38">
        <v>3.4003995505151603E-2</v>
      </c>
      <c r="DP98" s="6">
        <v>932158349</v>
      </c>
      <c r="DQ98" s="7">
        <f t="shared" si="144"/>
        <v>2.2827975070805946E-3</v>
      </c>
      <c r="DR98" s="6">
        <v>408340357000</v>
      </c>
      <c r="DS98" s="6">
        <v>408340357000</v>
      </c>
      <c r="DT98" s="6">
        <v>30735923990</v>
      </c>
      <c r="DU98" s="38">
        <f t="shared" si="145"/>
        <v>7.5270355876188841E-2</v>
      </c>
      <c r="DV98" s="6">
        <v>8218165441</v>
      </c>
      <c r="DW98" s="7">
        <f t="shared" si="146"/>
        <v>2.0125773267617532E-2</v>
      </c>
      <c r="DX98" s="6">
        <v>408340357000</v>
      </c>
      <c r="DY98" s="6">
        <v>408340357000</v>
      </c>
      <c r="DZ98" s="6">
        <v>62642917565</v>
      </c>
      <c r="EA98" s="38">
        <f t="shared" si="147"/>
        <v>0.15340858793685191</v>
      </c>
      <c r="EB98" s="6">
        <v>15545090054</v>
      </c>
      <c r="EC98" s="7">
        <f t="shared" ref="EC98:EC109" si="211">+EB98/DY98</f>
        <v>3.8068953478433677E-2</v>
      </c>
      <c r="ED98" s="6">
        <v>408340357000</v>
      </c>
      <c r="EE98" s="6">
        <v>408340357000</v>
      </c>
      <c r="EF98" s="6">
        <v>111097936656</v>
      </c>
      <c r="EG98" s="38">
        <f t="shared" ref="EG98:EG110" si="212">+EF98/EE98</f>
        <v>0.27207189970693979</v>
      </c>
      <c r="EH98" s="6">
        <v>30713401012</v>
      </c>
      <c r="EI98" s="7">
        <f t="shared" ref="EI98:EI109" si="213">+EH98/EE98</f>
        <v>7.5215198511471154E-2</v>
      </c>
      <c r="EJ98" s="6">
        <v>408340357000</v>
      </c>
      <c r="EK98" s="6">
        <v>408340357000</v>
      </c>
      <c r="EL98" s="6">
        <v>184660908981</v>
      </c>
      <c r="EM98" s="38">
        <f t="shared" ref="EM98:EM110" si="214">+EL98/EK98</f>
        <v>0.45222301889940308</v>
      </c>
      <c r="EN98" s="6">
        <v>44001404087</v>
      </c>
      <c r="EO98" s="7">
        <f t="shared" ref="EO98:EO109" si="215">+EN98/EK98</f>
        <v>0.10775668711824142</v>
      </c>
      <c r="EP98" s="6">
        <v>408340357000</v>
      </c>
      <c r="EQ98" s="6">
        <v>408340357000</v>
      </c>
      <c r="ER98" s="6">
        <v>184660908981</v>
      </c>
      <c r="ES98" s="38">
        <f t="shared" ref="ES98:ES110" si="216">+ER98/EQ98</f>
        <v>0.45222301889940308</v>
      </c>
      <c r="ET98" s="6">
        <v>58905261966</v>
      </c>
      <c r="EU98" s="7">
        <f t="shared" ref="EU98:EU109" si="217">+ET98/EQ98</f>
        <v>0.14425530309755791</v>
      </c>
      <c r="EV98" s="340">
        <v>408340357000</v>
      </c>
      <c r="EW98" s="340">
        <v>408340357000</v>
      </c>
      <c r="EX98" s="340">
        <v>200019981671</v>
      </c>
      <c r="EY98" s="38">
        <f t="shared" ref="EY98:EY110" si="218">+EX98/EW98</f>
        <v>0.4898364274854175</v>
      </c>
      <c r="EZ98" s="340">
        <v>80743874412</v>
      </c>
      <c r="FA98" s="7">
        <f t="shared" ref="FA98:FA109" si="219">+EZ98/EW98</f>
        <v>0.19773669936816948</v>
      </c>
      <c r="FB98" s="340">
        <v>408340357000</v>
      </c>
      <c r="FC98" s="340">
        <v>411826717000</v>
      </c>
      <c r="FD98" s="340">
        <v>224249677275</v>
      </c>
      <c r="FE98" s="38">
        <f t="shared" ref="FE98:FE110" si="220">+FD98/FC98</f>
        <v>0.54452435458430926</v>
      </c>
      <c r="FF98" s="340">
        <v>105350529160</v>
      </c>
      <c r="FG98" s="7">
        <f t="shared" ref="FG98:FG109" si="221">+FF98/FC98</f>
        <v>0.25581276010317711</v>
      </c>
      <c r="FH98" s="340">
        <v>408340357000</v>
      </c>
      <c r="FI98" s="340">
        <v>405894228689</v>
      </c>
      <c r="FJ98" s="340">
        <v>235562172406</v>
      </c>
      <c r="FK98" s="38">
        <v>0.58035358907872026</v>
      </c>
      <c r="FL98" s="340">
        <v>132680155121</v>
      </c>
      <c r="FM98" s="7">
        <v>0.32688357148990355</v>
      </c>
      <c r="FN98" s="41">
        <v>556552598000</v>
      </c>
      <c r="FO98" s="81"/>
      <c r="FP98" s="387">
        <v>556552598000</v>
      </c>
      <c r="FQ98" s="340">
        <v>408340357000</v>
      </c>
      <c r="FR98" s="340">
        <v>407959186806</v>
      </c>
      <c r="FS98" s="340">
        <v>260102950818</v>
      </c>
      <c r="FT98" s="38">
        <v>0.63757101011599171</v>
      </c>
      <c r="FU98" s="340">
        <v>160908580373</v>
      </c>
      <c r="FV98" s="7">
        <v>0.39442323050202105</v>
      </c>
      <c r="FW98" s="340">
        <v>408340357000</v>
      </c>
      <c r="FX98" s="340">
        <v>407959186806</v>
      </c>
      <c r="FY98" s="340">
        <v>316747896369</v>
      </c>
      <c r="FZ98" s="38">
        <v>0.77642055042046543</v>
      </c>
      <c r="GA98" s="340">
        <v>193792572305</v>
      </c>
      <c r="GB98" s="7">
        <v>0.47502931315812158</v>
      </c>
      <c r="GC98" s="340">
        <v>408340357000</v>
      </c>
      <c r="GD98" s="340">
        <v>396682507440</v>
      </c>
      <c r="GE98" s="340">
        <v>382686725714</v>
      </c>
      <c r="GF98" s="38">
        <v>0.96471792563699843</v>
      </c>
      <c r="GG98" s="340">
        <v>256138805455</v>
      </c>
      <c r="GH98" s="7">
        <v>0.64570229503689958</v>
      </c>
      <c r="GI98" s="340">
        <v>556552598000</v>
      </c>
      <c r="GJ98" s="340">
        <v>556552598000</v>
      </c>
      <c r="GK98" s="340">
        <v>1646049794</v>
      </c>
      <c r="GL98" s="38">
        <v>2.9575817270733502E-3</v>
      </c>
      <c r="GM98" s="340">
        <v>901196294</v>
      </c>
      <c r="GN98" s="7">
        <v>1.61924730427725E-3</v>
      </c>
      <c r="GO98" s="340">
        <v>556552598000</v>
      </c>
      <c r="GP98" s="340">
        <v>556552598000</v>
      </c>
      <c r="GQ98" s="340">
        <v>42909094253</v>
      </c>
      <c r="GR98" s="38">
        <f t="shared" si="148"/>
        <v>7.709800368769458E-2</v>
      </c>
      <c r="GS98" s="340">
        <v>3270888969</v>
      </c>
      <c r="GT98" s="7">
        <v>1.61924730427725E-3</v>
      </c>
      <c r="GU98" s="340">
        <v>556552598000</v>
      </c>
      <c r="GV98" s="340">
        <v>556552598000</v>
      </c>
      <c r="GW98" s="340">
        <v>96444108592</v>
      </c>
      <c r="GX98" s="38">
        <v>0.17328839886576183</v>
      </c>
      <c r="GY98" s="340">
        <v>15189661427</v>
      </c>
      <c r="GZ98" s="7">
        <v>2.7292409525325762E-2</v>
      </c>
      <c r="HA98" s="340">
        <v>556552598000</v>
      </c>
      <c r="HB98" s="340">
        <v>556552598000</v>
      </c>
      <c r="HC98" s="340">
        <v>184059968742</v>
      </c>
      <c r="HD98" s="38">
        <v>0.33071441837380483</v>
      </c>
      <c r="HE98" s="340">
        <v>29297109171</v>
      </c>
      <c r="HF98" s="7">
        <v>5.2640324160341083E-2</v>
      </c>
      <c r="HG98" s="340">
        <v>556552598000</v>
      </c>
      <c r="HH98" s="340">
        <v>556552598000</v>
      </c>
      <c r="HI98" s="340">
        <v>210149493241</v>
      </c>
      <c r="HJ98" s="38">
        <v>0.37759143339943585</v>
      </c>
      <c r="HK98" s="340">
        <v>52718447905</v>
      </c>
      <c r="HL98" s="7">
        <v>9.4723208721774754E-2</v>
      </c>
      <c r="HM98" s="340">
        <v>556552598000</v>
      </c>
      <c r="HN98" s="340">
        <v>556552598000</v>
      </c>
      <c r="HO98" s="340">
        <v>240802906860</v>
      </c>
      <c r="HP98" s="38">
        <v>0.43266873198568734</v>
      </c>
      <c r="HQ98" s="340">
        <v>75213294802</v>
      </c>
      <c r="HR98" s="7">
        <v>0.13514139557030691</v>
      </c>
      <c r="HS98" s="15">
        <f t="shared" si="149"/>
        <v>0</v>
      </c>
      <c r="HT98" s="15">
        <f t="shared" si="150"/>
        <v>0</v>
      </c>
    </row>
    <row r="99" spans="1:228" ht="14.25" customHeight="1" x14ac:dyDescent="0.35">
      <c r="A99" s="8" t="s">
        <v>53</v>
      </c>
      <c r="B99" s="32">
        <f>+B100+B101</f>
        <v>2064087290</v>
      </c>
      <c r="C99" s="31">
        <f>+C100+C101</f>
        <v>1964561684.9700003</v>
      </c>
      <c r="D99" s="62">
        <f t="shared" si="180"/>
        <v>0.95178226932931709</v>
      </c>
      <c r="E99" s="32">
        <f>+E100+E101</f>
        <v>4509739031</v>
      </c>
      <c r="F99" s="31">
        <f>+F100+F101</f>
        <v>3862929515.3499999</v>
      </c>
      <c r="G99" s="62">
        <f t="shared" si="181"/>
        <v>0.85657495673168138</v>
      </c>
      <c r="H99" s="32">
        <f>+H100+H101</f>
        <v>4075334057</v>
      </c>
      <c r="I99" s="31">
        <f>+I100+I101</f>
        <v>3861890052</v>
      </c>
      <c r="J99" s="62">
        <f t="shared" si="177"/>
        <v>0.9476253965896666</v>
      </c>
      <c r="K99" s="32">
        <f>+K100+K101</f>
        <v>3734324940</v>
      </c>
      <c r="L99" s="31">
        <f>+L100+L101</f>
        <v>3691695549.6300001</v>
      </c>
      <c r="M99" s="62">
        <f t="shared" si="178"/>
        <v>0.9885844453669852</v>
      </c>
      <c r="N99" s="32">
        <f>+N100+N101</f>
        <v>6936257001</v>
      </c>
      <c r="O99" s="31">
        <f>+O100+O101</f>
        <v>6102806226.3500004</v>
      </c>
      <c r="P99" s="62">
        <f t="shared" si="179"/>
        <v>0.87984142246605901</v>
      </c>
      <c r="Q99" s="32">
        <v>10920692209</v>
      </c>
      <c r="R99" s="31">
        <v>10669792857.130001</v>
      </c>
      <c r="S99" s="67">
        <f t="shared" si="151"/>
        <v>0.97702532522038965</v>
      </c>
      <c r="T99" s="32">
        <v>18059044431</v>
      </c>
      <c r="U99" s="31">
        <v>14140793128.290001</v>
      </c>
      <c r="V99" s="67">
        <f t="shared" si="152"/>
        <v>0.78303108352820916</v>
      </c>
      <c r="W99" s="32">
        <v>20401068738</v>
      </c>
      <c r="X99" s="31">
        <v>20038101192</v>
      </c>
      <c r="Y99" s="67">
        <f t="shared" si="153"/>
        <v>0.98220840532124087</v>
      </c>
      <c r="Z99" s="32">
        <v>19146808183</v>
      </c>
      <c r="AA99" s="31">
        <v>17000773521</v>
      </c>
      <c r="AB99" s="67">
        <f t="shared" si="154"/>
        <v>0.88791684538285531</v>
      </c>
      <c r="AC99" s="32">
        <v>15488712620</v>
      </c>
      <c r="AD99" s="31">
        <v>14713944347</v>
      </c>
      <c r="AE99" s="67">
        <f t="shared" si="155"/>
        <v>0.94997852358629398</v>
      </c>
      <c r="AF99" s="32">
        <v>18547710000</v>
      </c>
      <c r="AG99" s="1">
        <v>18303025782</v>
      </c>
      <c r="AH99" s="1">
        <v>15309889343</v>
      </c>
      <c r="AI99" s="122">
        <f t="shared" si="156"/>
        <v>0.83646767072012862</v>
      </c>
      <c r="AJ99" s="1">
        <v>11260755330</v>
      </c>
      <c r="AK99" s="122">
        <f t="shared" si="157"/>
        <v>0.61524009549690528</v>
      </c>
      <c r="AL99" s="3">
        <v>20854574000</v>
      </c>
      <c r="AM99" s="1">
        <v>24750487896</v>
      </c>
      <c r="AN99" s="1">
        <v>21238715842</v>
      </c>
      <c r="AO99" s="122">
        <f t="shared" si="158"/>
        <v>0.85811301705419929</v>
      </c>
      <c r="AP99" s="1">
        <v>11802634463</v>
      </c>
      <c r="AQ99" s="122">
        <f t="shared" si="159"/>
        <v>0.47686471929741064</v>
      </c>
      <c r="AR99" s="3">
        <v>28109107000</v>
      </c>
      <c r="AS99" s="1">
        <v>28624632087</v>
      </c>
      <c r="AT99" s="1">
        <v>22695607619</v>
      </c>
      <c r="AU99" s="122">
        <f t="shared" si="160"/>
        <v>0.79286984545409434</v>
      </c>
      <c r="AV99" s="1">
        <v>13354441330</v>
      </c>
      <c r="AW99" s="122">
        <f t="shared" si="161"/>
        <v>0.46653669781366297</v>
      </c>
      <c r="AX99" s="3">
        <v>31905699000</v>
      </c>
      <c r="AY99" s="1">
        <v>33835591185</v>
      </c>
      <c r="AZ99" s="1">
        <v>31187718351</v>
      </c>
      <c r="BA99" s="122">
        <f t="shared" si="162"/>
        <v>0.92174297119496307</v>
      </c>
      <c r="BB99" s="1">
        <v>16573689181</v>
      </c>
      <c r="BC99" s="122">
        <f t="shared" si="163"/>
        <v>0.48983004583491513</v>
      </c>
      <c r="BD99" s="3">
        <v>23575883000</v>
      </c>
      <c r="BE99" s="1">
        <v>24299036862</v>
      </c>
      <c r="BF99" s="1">
        <v>21148798669</v>
      </c>
      <c r="BG99" s="122">
        <f t="shared" si="164"/>
        <v>0.87035542968674229</v>
      </c>
      <c r="BH99" s="1">
        <v>14782926779</v>
      </c>
      <c r="BI99" s="122">
        <f t="shared" si="165"/>
        <v>0.60837500938641109</v>
      </c>
      <c r="BJ99" s="3">
        <v>26658896000</v>
      </c>
      <c r="BK99" s="1">
        <v>31986778002</v>
      </c>
      <c r="BL99" s="1">
        <v>30114522709</v>
      </c>
      <c r="BM99" s="122">
        <f t="shared" si="166"/>
        <v>0.94146783733944894</v>
      </c>
      <c r="BN99" s="1">
        <v>22483823590</v>
      </c>
      <c r="BO99" s="122">
        <f t="shared" si="167"/>
        <v>0.70290992073644243</v>
      </c>
      <c r="BP99" s="3">
        <v>37805137000</v>
      </c>
      <c r="BQ99" s="1">
        <v>37126866704</v>
      </c>
      <c r="BR99" s="1">
        <v>35856796197</v>
      </c>
      <c r="BS99" s="122">
        <f t="shared" si="168"/>
        <v>0.96579106669232706</v>
      </c>
      <c r="BT99" s="1">
        <v>26770287554</v>
      </c>
      <c r="BU99" s="122">
        <f t="shared" si="169"/>
        <v>0.72104893115356283</v>
      </c>
      <c r="BV99" s="3">
        <v>38997162000</v>
      </c>
      <c r="BW99" s="1">
        <v>43241281368</v>
      </c>
      <c r="BX99" s="1">
        <v>41837683692</v>
      </c>
      <c r="BY99" s="122">
        <f t="shared" si="170"/>
        <v>0.96754033110039361</v>
      </c>
      <c r="BZ99" s="1">
        <v>30623100869</v>
      </c>
      <c r="CA99" s="122">
        <f t="shared" si="171"/>
        <v>0.70819133707869542</v>
      </c>
      <c r="CB99" s="3">
        <v>36900866000</v>
      </c>
      <c r="CC99" s="1">
        <v>34707165693</v>
      </c>
      <c r="CD99" s="1">
        <v>33294944223</v>
      </c>
      <c r="CE99" s="122">
        <f t="shared" si="172"/>
        <v>0.959310377502683</v>
      </c>
      <c r="CF99" s="1">
        <v>28235133755</v>
      </c>
      <c r="CG99" s="4">
        <f t="shared" si="139"/>
        <v>0.81352461923143071</v>
      </c>
      <c r="CH99" s="3">
        <v>31025138000</v>
      </c>
      <c r="CI99" s="1">
        <v>31465137362</v>
      </c>
      <c r="CJ99" s="1">
        <v>31133113230</v>
      </c>
      <c r="CK99" s="122">
        <f t="shared" si="173"/>
        <v>0.9894478727939392</v>
      </c>
      <c r="CL99" s="1">
        <v>27462774374</v>
      </c>
      <c r="CM99" s="4">
        <f t="shared" si="140"/>
        <v>0.87280007895870182</v>
      </c>
      <c r="CN99" s="3">
        <v>34538506000</v>
      </c>
      <c r="CO99" s="1">
        <v>37062233829</v>
      </c>
      <c r="CP99" s="1">
        <v>35473586121</v>
      </c>
      <c r="CQ99" s="122">
        <f t="shared" si="174"/>
        <v>0.95713567305927105</v>
      </c>
      <c r="CR99" s="1">
        <v>31408882464</v>
      </c>
      <c r="CS99" s="4">
        <f t="shared" si="141"/>
        <v>0.84746328591299225</v>
      </c>
      <c r="CT99" s="3">
        <v>40323627045</v>
      </c>
      <c r="CU99" s="1">
        <v>28755264067</v>
      </c>
      <c r="CV99" s="4">
        <f t="shared" si="206"/>
        <v>0.71311204309349352</v>
      </c>
      <c r="CW99" s="3">
        <v>40323627045</v>
      </c>
      <c r="CX99" s="1">
        <v>31006998339</v>
      </c>
      <c r="CY99" s="4">
        <f t="shared" si="207"/>
        <v>0.76895360391060774</v>
      </c>
      <c r="CZ99" s="3">
        <v>40603627045</v>
      </c>
      <c r="DA99" s="1">
        <v>32284305365</v>
      </c>
      <c r="DB99" s="4">
        <f t="shared" si="210"/>
        <v>0.7951089031829619</v>
      </c>
      <c r="DC99" s="3">
        <v>34777331000</v>
      </c>
      <c r="DD99" s="1">
        <v>40282789456</v>
      </c>
      <c r="DE99" s="1">
        <v>39263295804</v>
      </c>
      <c r="DF99" s="122">
        <f t="shared" si="209"/>
        <v>0.97469158254014232</v>
      </c>
      <c r="DG99" s="1">
        <v>33310251089</v>
      </c>
      <c r="DH99" s="4">
        <f t="shared" si="142"/>
        <v>0.82691023980313105</v>
      </c>
      <c r="DI99" s="82">
        <v>44413900000</v>
      </c>
      <c r="DJ99" s="82">
        <f t="shared" si="143"/>
        <v>0</v>
      </c>
      <c r="DK99" s="82">
        <v>44413900000</v>
      </c>
      <c r="DL99" s="31">
        <v>44413900000</v>
      </c>
      <c r="DM99" s="31">
        <v>44413900000</v>
      </c>
      <c r="DN99" s="31">
        <v>4887954321</v>
      </c>
      <c r="DO99" s="417">
        <v>0.11005460725133348</v>
      </c>
      <c r="DP99" s="31">
        <v>825989595</v>
      </c>
      <c r="DQ99" s="62">
        <f t="shared" si="144"/>
        <v>1.8597547051711287E-2</v>
      </c>
      <c r="DR99" s="31">
        <v>44413900000</v>
      </c>
      <c r="DS99" s="31">
        <v>44413900000</v>
      </c>
      <c r="DT99" s="31">
        <v>7656902336</v>
      </c>
      <c r="DU99" s="417">
        <f t="shared" si="145"/>
        <v>0.17239878362404562</v>
      </c>
      <c r="DV99" s="31">
        <v>1951620647</v>
      </c>
      <c r="DW99" s="62">
        <f t="shared" si="146"/>
        <v>4.3941663465716811E-2</v>
      </c>
      <c r="DX99" s="31">
        <v>44413900000</v>
      </c>
      <c r="DY99" s="31">
        <v>44413900000</v>
      </c>
      <c r="DZ99" s="31">
        <v>9799988802</v>
      </c>
      <c r="EA99" s="417">
        <f t="shared" si="147"/>
        <v>0.2206513907132677</v>
      </c>
      <c r="EB99" s="31">
        <v>4195725478</v>
      </c>
      <c r="EC99" s="62">
        <f t="shared" si="211"/>
        <v>9.4468746901307923E-2</v>
      </c>
      <c r="ED99" s="31">
        <v>44413900000</v>
      </c>
      <c r="EE99" s="31">
        <v>44570039432</v>
      </c>
      <c r="EF99" s="31">
        <v>12872939955</v>
      </c>
      <c r="EG99" s="417">
        <f t="shared" si="212"/>
        <v>0.28882496221795129</v>
      </c>
      <c r="EH99" s="31">
        <v>7078203277</v>
      </c>
      <c r="EI99" s="62">
        <f t="shared" si="213"/>
        <v>0.15881079234401696</v>
      </c>
      <c r="EJ99" s="31">
        <v>44413900000</v>
      </c>
      <c r="EK99" s="31">
        <v>44156962262</v>
      </c>
      <c r="EL99" s="31">
        <v>15644947435</v>
      </c>
      <c r="EM99" s="417">
        <f t="shared" si="214"/>
        <v>0.35430307325428312</v>
      </c>
      <c r="EN99" s="31">
        <v>9723045275</v>
      </c>
      <c r="EO99" s="62">
        <f t="shared" si="215"/>
        <v>0.22019280260515853</v>
      </c>
      <c r="EP99" s="31">
        <v>44413900000</v>
      </c>
      <c r="EQ99" s="31">
        <v>44156962262</v>
      </c>
      <c r="ER99" s="31">
        <v>17684082762</v>
      </c>
      <c r="ES99" s="417">
        <f t="shared" si="216"/>
        <v>0.4004823216115645</v>
      </c>
      <c r="ET99" s="31">
        <v>13757011302</v>
      </c>
      <c r="EU99" s="62">
        <f t="shared" si="217"/>
        <v>0.31154795523239204</v>
      </c>
      <c r="EV99" s="418">
        <v>44413900000</v>
      </c>
      <c r="EW99" s="418">
        <v>44156962262</v>
      </c>
      <c r="EX99" s="418">
        <v>23273733669</v>
      </c>
      <c r="EY99" s="417">
        <f t="shared" si="218"/>
        <v>0.52706826911933191</v>
      </c>
      <c r="EZ99" s="418">
        <v>15914026673</v>
      </c>
      <c r="FA99" s="62">
        <f t="shared" si="219"/>
        <v>0.36039677228193473</v>
      </c>
      <c r="FB99" s="418">
        <v>44413900000</v>
      </c>
      <c r="FC99" s="418">
        <v>44156962262</v>
      </c>
      <c r="FD99" s="418">
        <v>27229928593</v>
      </c>
      <c r="FE99" s="417">
        <f t="shared" si="220"/>
        <v>0.61666217960000302</v>
      </c>
      <c r="FF99" s="418">
        <v>17546793398</v>
      </c>
      <c r="FG99" s="62">
        <f t="shared" si="221"/>
        <v>0.39737320003781557</v>
      </c>
      <c r="FH99" s="418">
        <v>44413900000</v>
      </c>
      <c r="FI99" s="418">
        <v>44095783022</v>
      </c>
      <c r="FJ99" s="418">
        <v>28688445215</v>
      </c>
      <c r="FK99" s="417">
        <v>0.650593849318583</v>
      </c>
      <c r="FL99" s="418">
        <v>20517776321</v>
      </c>
      <c r="FM99" s="62">
        <v>0.46530019232821868</v>
      </c>
      <c r="FN99" s="82">
        <v>45541250000</v>
      </c>
      <c r="FO99" s="82">
        <f>+FO100+FO101</f>
        <v>2000000000</v>
      </c>
      <c r="FP99" s="386">
        <f>+FP100+FP101</f>
        <v>47541250000</v>
      </c>
      <c r="FQ99" s="418">
        <v>44413900000</v>
      </c>
      <c r="FR99" s="418">
        <v>44095783022</v>
      </c>
      <c r="FS99" s="418">
        <v>32418181851</v>
      </c>
      <c r="FT99" s="417">
        <v>0.73517646426249239</v>
      </c>
      <c r="FU99" s="418">
        <v>23582227450</v>
      </c>
      <c r="FV99" s="62">
        <v>0.53479552541871178</v>
      </c>
      <c r="FW99" s="418">
        <v>44413900000</v>
      </c>
      <c r="FX99" s="418">
        <v>44095783022</v>
      </c>
      <c r="FY99" s="418">
        <v>34461627525</v>
      </c>
      <c r="FZ99" s="417">
        <v>0.78151753213695319</v>
      </c>
      <c r="GA99" s="418">
        <v>27589687958</v>
      </c>
      <c r="GB99" s="62">
        <v>0.6256763360849068</v>
      </c>
      <c r="GC99" s="339">
        <v>44413900000</v>
      </c>
      <c r="GD99" s="339">
        <v>44034053535</v>
      </c>
      <c r="GE99" s="339">
        <v>43003642492</v>
      </c>
      <c r="GF99" s="122">
        <v>0.97659967774302248</v>
      </c>
      <c r="GG99" s="339">
        <v>36371889089</v>
      </c>
      <c r="GH99" s="4">
        <v>0.82599456940956362</v>
      </c>
      <c r="GI99" s="339">
        <v>47541250000</v>
      </c>
      <c r="GJ99" s="339">
        <v>47541250000</v>
      </c>
      <c r="GK99" s="339">
        <v>8460132235</v>
      </c>
      <c r="GL99" s="122">
        <v>0.17795350847947836</v>
      </c>
      <c r="GM99" s="339">
        <v>604481909</v>
      </c>
      <c r="GN99" s="4">
        <v>1.2714893045513107E-2</v>
      </c>
      <c r="GO99" s="339">
        <v>47541250000</v>
      </c>
      <c r="GP99" s="339">
        <v>47541250000</v>
      </c>
      <c r="GQ99" s="339">
        <v>16034127991</v>
      </c>
      <c r="GR99" s="122">
        <f t="shared" si="148"/>
        <v>0.33726769891410091</v>
      </c>
      <c r="GS99" s="339">
        <v>1834935342</v>
      </c>
      <c r="GT99" s="4">
        <v>1.2714893045513107E-2</v>
      </c>
      <c r="GU99" s="339">
        <v>47541250000</v>
      </c>
      <c r="GV99" s="339">
        <v>47541250000</v>
      </c>
      <c r="GW99" s="339">
        <v>18655075263</v>
      </c>
      <c r="GX99" s="122">
        <v>0.39239766020035233</v>
      </c>
      <c r="GY99" s="339">
        <v>3833912330</v>
      </c>
      <c r="GZ99" s="4">
        <v>8.064391091946467E-2</v>
      </c>
      <c r="HA99" s="339">
        <v>47541250000</v>
      </c>
      <c r="HB99" s="339">
        <v>47825036296</v>
      </c>
      <c r="HC99" s="339">
        <v>20053901677</v>
      </c>
      <c r="HD99" s="122">
        <v>0.4193180649750447</v>
      </c>
      <c r="HE99" s="339">
        <v>7406191815</v>
      </c>
      <c r="HF99" s="4">
        <v>0.15486013997274145</v>
      </c>
      <c r="HG99" s="339">
        <v>47541250000</v>
      </c>
      <c r="HH99" s="339">
        <v>47825036296</v>
      </c>
      <c r="HI99" s="339">
        <v>23738090411</v>
      </c>
      <c r="HJ99" s="122">
        <v>0.49635279446688912</v>
      </c>
      <c r="HK99" s="339">
        <v>10537181303</v>
      </c>
      <c r="HL99" s="4">
        <v>0.22032772202791429</v>
      </c>
      <c r="HM99" s="339">
        <v>47541250000</v>
      </c>
      <c r="HN99" s="339">
        <v>47825036296</v>
      </c>
      <c r="HO99" s="339">
        <v>26923293624</v>
      </c>
      <c r="HP99" s="122">
        <v>0.56295396112959806</v>
      </c>
      <c r="HQ99" s="339">
        <v>14353185994</v>
      </c>
      <c r="HR99" s="4">
        <v>0.30011866389739622</v>
      </c>
      <c r="HS99" s="15">
        <f t="shared" si="149"/>
        <v>0</v>
      </c>
      <c r="HT99" s="15">
        <f t="shared" si="150"/>
        <v>0</v>
      </c>
    </row>
    <row r="100" spans="1:228" ht="14.25" customHeight="1" x14ac:dyDescent="0.35">
      <c r="A100" s="9" t="s">
        <v>76</v>
      </c>
      <c r="B100" s="26">
        <v>1464087290</v>
      </c>
      <c r="C100" s="53">
        <v>1364864933.1100001</v>
      </c>
      <c r="D100" s="27">
        <f t="shared" si="180"/>
        <v>0.93222920684599353</v>
      </c>
      <c r="E100" s="26">
        <v>1483543031</v>
      </c>
      <c r="F100" s="53">
        <v>1464440147.3499999</v>
      </c>
      <c r="G100" s="27">
        <f t="shared" si="181"/>
        <v>0.98712347181657178</v>
      </c>
      <c r="H100" s="26">
        <v>1639264801</v>
      </c>
      <c r="I100" s="53">
        <v>1593056907</v>
      </c>
      <c r="J100" s="27">
        <f t="shared" si="177"/>
        <v>0.97181181833965335</v>
      </c>
      <c r="K100" s="26">
        <v>1676390783</v>
      </c>
      <c r="L100" s="53">
        <v>1655633560.6300001</v>
      </c>
      <c r="M100" s="27">
        <f t="shared" si="178"/>
        <v>0.98761790951101891</v>
      </c>
      <c r="N100" s="26">
        <v>1782880243</v>
      </c>
      <c r="O100" s="53">
        <v>1718956391</v>
      </c>
      <c r="P100" s="27">
        <f t="shared" si="179"/>
        <v>0.96414573987738106</v>
      </c>
      <c r="Q100" s="26">
        <v>2011825670</v>
      </c>
      <c r="R100" s="53">
        <v>1963456140.54</v>
      </c>
      <c r="S100" s="68">
        <f t="shared" si="151"/>
        <v>0.97595739522500469</v>
      </c>
      <c r="T100" s="26">
        <v>2280581000</v>
      </c>
      <c r="U100" s="53">
        <v>2129702037</v>
      </c>
      <c r="V100" s="68">
        <f t="shared" si="152"/>
        <v>0.93384187494327109</v>
      </c>
      <c r="W100" s="26">
        <v>3382786738</v>
      </c>
      <c r="X100" s="53">
        <v>3237787753</v>
      </c>
      <c r="Y100" s="68">
        <f t="shared" si="153"/>
        <v>0.95713623227524902</v>
      </c>
      <c r="Z100" s="26">
        <v>3929547236</v>
      </c>
      <c r="AA100" s="53">
        <v>3663689332</v>
      </c>
      <c r="AB100" s="68">
        <f t="shared" si="154"/>
        <v>0.93234388390489886</v>
      </c>
      <c r="AC100" s="26">
        <v>4400537224</v>
      </c>
      <c r="AD100" s="53">
        <v>3897862507</v>
      </c>
      <c r="AE100" s="68">
        <f t="shared" si="155"/>
        <v>0.88576969324143595</v>
      </c>
      <c r="AF100" s="26">
        <v>4846437000</v>
      </c>
      <c r="AG100" s="6">
        <v>4572907516</v>
      </c>
      <c r="AH100" s="6">
        <v>3827601960</v>
      </c>
      <c r="AI100" s="38">
        <f t="shared" si="156"/>
        <v>0.8370171376980019</v>
      </c>
      <c r="AJ100" s="6">
        <v>3656520737</v>
      </c>
      <c r="AK100" s="38">
        <f t="shared" si="157"/>
        <v>0.7996052236364537</v>
      </c>
      <c r="AL100" s="5">
        <v>4645878000</v>
      </c>
      <c r="AM100" s="6">
        <v>4645878000</v>
      </c>
      <c r="AN100" s="6">
        <v>2952613530</v>
      </c>
      <c r="AO100" s="38">
        <f t="shared" si="158"/>
        <v>0.63553402177155749</v>
      </c>
      <c r="AP100" s="6">
        <v>2736642573</v>
      </c>
      <c r="AQ100" s="38">
        <f t="shared" si="159"/>
        <v>0.58904744657522212</v>
      </c>
      <c r="AR100" s="5">
        <v>5112974000</v>
      </c>
      <c r="AS100" s="6">
        <v>5112974000</v>
      </c>
      <c r="AT100" s="6">
        <v>3819372460</v>
      </c>
      <c r="AU100" s="38">
        <f t="shared" si="160"/>
        <v>0.74699626088456539</v>
      </c>
      <c r="AV100" s="6">
        <v>3633365537</v>
      </c>
      <c r="AW100" s="38">
        <f t="shared" si="161"/>
        <v>0.71061686153694503</v>
      </c>
      <c r="AX100" s="5">
        <v>5500699000</v>
      </c>
      <c r="AY100" s="6">
        <v>5500699000</v>
      </c>
      <c r="AZ100" s="6">
        <v>4257837492</v>
      </c>
      <c r="BA100" s="38">
        <f t="shared" si="162"/>
        <v>0.77405389605939168</v>
      </c>
      <c r="BB100" s="6">
        <v>3776625225</v>
      </c>
      <c r="BC100" s="38">
        <f t="shared" si="163"/>
        <v>0.68657187477446047</v>
      </c>
      <c r="BD100" s="5">
        <v>6054677000</v>
      </c>
      <c r="BE100" s="6">
        <v>6054677000</v>
      </c>
      <c r="BF100" s="6">
        <v>3972483436</v>
      </c>
      <c r="BG100" s="38">
        <f t="shared" si="164"/>
        <v>0.65610162788204884</v>
      </c>
      <c r="BH100" s="6">
        <v>3638353470</v>
      </c>
      <c r="BI100" s="38">
        <f t="shared" si="165"/>
        <v>0.60091619585982869</v>
      </c>
      <c r="BJ100" s="5">
        <v>5690476000</v>
      </c>
      <c r="BK100" s="6">
        <v>5690476000</v>
      </c>
      <c r="BL100" s="6">
        <v>4966694984</v>
      </c>
      <c r="BM100" s="38">
        <f t="shared" si="166"/>
        <v>0.87280835276345947</v>
      </c>
      <c r="BN100" s="6">
        <v>4706499426</v>
      </c>
      <c r="BO100" s="38">
        <f t="shared" si="167"/>
        <v>0.82708360882288234</v>
      </c>
      <c r="BP100" s="5">
        <v>5925090000</v>
      </c>
      <c r="BQ100" s="6">
        <v>5907090000</v>
      </c>
      <c r="BR100" s="6">
        <v>5726359325</v>
      </c>
      <c r="BS100" s="38">
        <f t="shared" si="168"/>
        <v>0.96940444872179021</v>
      </c>
      <c r="BT100" s="6">
        <v>5572776483</v>
      </c>
      <c r="BU100" s="38">
        <f t="shared" si="169"/>
        <v>0.94340470231535323</v>
      </c>
      <c r="BV100" s="5">
        <v>6282000000</v>
      </c>
      <c r="BW100" s="6">
        <v>6282000000</v>
      </c>
      <c r="BX100" s="6">
        <v>5829110233</v>
      </c>
      <c r="BY100" s="38">
        <f t="shared" si="170"/>
        <v>0.92790675469595674</v>
      </c>
      <c r="BZ100" s="6">
        <v>5540370252</v>
      </c>
      <c r="CA100" s="38">
        <f t="shared" si="171"/>
        <v>0.88194368863419292</v>
      </c>
      <c r="CB100" s="5">
        <v>6704530000</v>
      </c>
      <c r="CC100" s="6">
        <v>6509530000</v>
      </c>
      <c r="CD100" s="6">
        <v>6075338453</v>
      </c>
      <c r="CE100" s="38">
        <f t="shared" si="172"/>
        <v>0.93329909425104429</v>
      </c>
      <c r="CF100" s="6">
        <v>5844161651</v>
      </c>
      <c r="CG100" s="7">
        <f t="shared" si="139"/>
        <v>0.89778550079652453</v>
      </c>
      <c r="CH100" s="5">
        <v>6721138000</v>
      </c>
      <c r="CI100" s="6">
        <v>6721138000</v>
      </c>
      <c r="CJ100" s="6">
        <v>6571244875</v>
      </c>
      <c r="CK100" s="38">
        <f t="shared" si="173"/>
        <v>0.97769825214122963</v>
      </c>
      <c r="CL100" s="6">
        <v>6392226713</v>
      </c>
      <c r="CM100" s="7">
        <f t="shared" si="140"/>
        <v>0.951063155227582</v>
      </c>
      <c r="CN100" s="5">
        <v>7193402000</v>
      </c>
      <c r="CO100" s="6">
        <v>7193402000</v>
      </c>
      <c r="CP100" s="6">
        <v>6984049236</v>
      </c>
      <c r="CQ100" s="38">
        <f t="shared" si="174"/>
        <v>0.97089655715056655</v>
      </c>
      <c r="CR100" s="6">
        <v>6639358758</v>
      </c>
      <c r="CS100" s="7">
        <f t="shared" si="141"/>
        <v>0.92297896850474925</v>
      </c>
      <c r="CT100" s="5">
        <v>13562788000</v>
      </c>
      <c r="CU100" s="6">
        <v>8734034294</v>
      </c>
      <c r="CV100" s="7">
        <f t="shared" si="206"/>
        <v>0.64397042068341703</v>
      </c>
      <c r="CW100" s="5">
        <v>13562788000</v>
      </c>
      <c r="CX100" s="6">
        <v>9608729169</v>
      </c>
      <c r="CY100" s="7">
        <f t="shared" si="207"/>
        <v>0.70846268252515632</v>
      </c>
      <c r="CZ100" s="5">
        <v>13562788000</v>
      </c>
      <c r="DA100" s="6">
        <v>10577273445</v>
      </c>
      <c r="DB100" s="7">
        <f t="shared" si="210"/>
        <v>0.77987456893081275</v>
      </c>
      <c r="DC100" s="5">
        <v>13562788000</v>
      </c>
      <c r="DD100" s="6">
        <v>13562788000</v>
      </c>
      <c r="DE100" s="6">
        <v>13346044014</v>
      </c>
      <c r="DF100" s="38">
        <f t="shared" si="209"/>
        <v>0.98401921596061226</v>
      </c>
      <c r="DG100" s="6">
        <v>12933907159</v>
      </c>
      <c r="DH100" s="7">
        <f t="shared" si="142"/>
        <v>0.95363189036059548</v>
      </c>
      <c r="DI100" s="41">
        <v>16231000000</v>
      </c>
      <c r="DJ100" s="82">
        <f t="shared" si="143"/>
        <v>0</v>
      </c>
      <c r="DK100" s="81">
        <v>16231000000</v>
      </c>
      <c r="DL100" s="6">
        <v>16231000000</v>
      </c>
      <c r="DM100" s="6">
        <v>16231000000</v>
      </c>
      <c r="DN100" s="6">
        <v>999430853</v>
      </c>
      <c r="DO100" s="38">
        <v>6.1575432998582959E-2</v>
      </c>
      <c r="DP100" s="6">
        <v>815857567</v>
      </c>
      <c r="DQ100" s="7">
        <f t="shared" si="144"/>
        <v>5.0265391349886022E-2</v>
      </c>
      <c r="DR100" s="6">
        <v>16231000000</v>
      </c>
      <c r="DS100" s="6">
        <v>16231000000</v>
      </c>
      <c r="DT100" s="6">
        <v>1919650047</v>
      </c>
      <c r="DU100" s="38">
        <f t="shared" si="145"/>
        <v>0.1182705962047933</v>
      </c>
      <c r="DV100" s="6">
        <v>1696771630</v>
      </c>
      <c r="DW100" s="7">
        <f t="shared" si="146"/>
        <v>0.10453894584437189</v>
      </c>
      <c r="DX100" s="6">
        <v>16231000000</v>
      </c>
      <c r="DY100" s="6">
        <v>16231000000</v>
      </c>
      <c r="DZ100" s="6">
        <v>3024121728</v>
      </c>
      <c r="EA100" s="38">
        <f t="shared" si="147"/>
        <v>0.186317646971844</v>
      </c>
      <c r="EB100" s="6">
        <v>2547760177</v>
      </c>
      <c r="EC100" s="7">
        <f t="shared" si="211"/>
        <v>0.15696877438235476</v>
      </c>
      <c r="ED100" s="6">
        <v>16231000000</v>
      </c>
      <c r="EE100" s="6">
        <v>16231000000</v>
      </c>
      <c r="EF100" s="6">
        <v>4092471630</v>
      </c>
      <c r="EG100" s="38">
        <f t="shared" si="212"/>
        <v>0.25213921693056496</v>
      </c>
      <c r="EH100" s="6">
        <v>3658671290</v>
      </c>
      <c r="EI100" s="7">
        <f t="shared" si="213"/>
        <v>0.22541256176452468</v>
      </c>
      <c r="EJ100" s="6">
        <v>16231000000</v>
      </c>
      <c r="EK100" s="6">
        <v>15817922830</v>
      </c>
      <c r="EL100" s="6">
        <v>5107081504</v>
      </c>
      <c r="EM100" s="38">
        <f t="shared" si="214"/>
        <v>0.32286676062889857</v>
      </c>
      <c r="EN100" s="6">
        <v>4662168357</v>
      </c>
      <c r="EO100" s="7">
        <f t="shared" si="215"/>
        <v>0.2947396069070341</v>
      </c>
      <c r="EP100" s="6">
        <v>16231000000</v>
      </c>
      <c r="EQ100" s="6">
        <v>15817922830</v>
      </c>
      <c r="ER100" s="6">
        <v>7146216831</v>
      </c>
      <c r="ES100" s="38">
        <f t="shared" si="216"/>
        <v>0.45177972530290816</v>
      </c>
      <c r="ET100" s="6">
        <v>6568527299</v>
      </c>
      <c r="EU100" s="7">
        <f t="shared" si="217"/>
        <v>0.41525852475030695</v>
      </c>
      <c r="EV100" s="340">
        <v>16231000000</v>
      </c>
      <c r="EW100" s="340">
        <v>15817922830</v>
      </c>
      <c r="EX100" s="340">
        <v>8211429020</v>
      </c>
      <c r="EY100" s="38">
        <f t="shared" si="218"/>
        <v>0.51912182833679943</v>
      </c>
      <c r="EZ100" s="340">
        <v>7604827636</v>
      </c>
      <c r="FA100" s="7">
        <f t="shared" si="219"/>
        <v>0.4807728370994967</v>
      </c>
      <c r="FB100" s="340">
        <v>16231000000</v>
      </c>
      <c r="FC100" s="340">
        <v>15817922830</v>
      </c>
      <c r="FD100" s="340">
        <v>9148452917</v>
      </c>
      <c r="FE100" s="38">
        <f t="shared" si="220"/>
        <v>0.57835994114531919</v>
      </c>
      <c r="FF100" s="340">
        <v>8693081115</v>
      </c>
      <c r="FG100" s="7">
        <f t="shared" si="221"/>
        <v>0.5495715972588292</v>
      </c>
      <c r="FH100" s="340">
        <v>16231000000</v>
      </c>
      <c r="FI100" s="340">
        <v>15817922830</v>
      </c>
      <c r="FJ100" s="340">
        <v>10132533836</v>
      </c>
      <c r="FK100" s="38">
        <v>0.64057297186851936</v>
      </c>
      <c r="FL100" s="340">
        <v>9764910933</v>
      </c>
      <c r="FM100" s="7">
        <v>0.61733206299881793</v>
      </c>
      <c r="FN100" s="41">
        <v>17162763000</v>
      </c>
      <c r="FO100" s="81"/>
      <c r="FP100" s="387">
        <v>17162763000</v>
      </c>
      <c r="FQ100" s="340">
        <v>16231000000</v>
      </c>
      <c r="FR100" s="340">
        <v>15817922830</v>
      </c>
      <c r="FS100" s="340">
        <v>11139066845</v>
      </c>
      <c r="FT100" s="38">
        <v>0.70420541083142962</v>
      </c>
      <c r="FU100" s="340">
        <v>10761032971</v>
      </c>
      <c r="FV100" s="7">
        <v>0.68030632635220667</v>
      </c>
      <c r="FW100" s="340">
        <v>16231000000</v>
      </c>
      <c r="FX100" s="340">
        <v>15817922830</v>
      </c>
      <c r="FY100" s="340">
        <v>12145314316</v>
      </c>
      <c r="FZ100" s="38">
        <v>0.76781979824591162</v>
      </c>
      <c r="GA100" s="340">
        <v>11843662484</v>
      </c>
      <c r="GB100" s="7">
        <v>0.7487495426098244</v>
      </c>
      <c r="GC100" s="340">
        <v>16231000000</v>
      </c>
      <c r="GD100" s="340">
        <v>15817922830</v>
      </c>
      <c r="GE100" s="340">
        <v>15458824192</v>
      </c>
      <c r="GF100" s="38">
        <v>0.977297990269687</v>
      </c>
      <c r="GG100" s="340">
        <v>14835320833</v>
      </c>
      <c r="GH100" s="7">
        <v>0.93788046587656793</v>
      </c>
      <c r="GI100" s="340">
        <v>17162763000</v>
      </c>
      <c r="GJ100" s="340">
        <v>17162763000</v>
      </c>
      <c r="GK100" s="340">
        <v>1381053422</v>
      </c>
      <c r="GL100" s="38">
        <v>8.0468012172632108E-2</v>
      </c>
      <c r="GM100" s="340">
        <v>598802809</v>
      </c>
      <c r="GN100" s="7">
        <v>3.4889650867986698E-2</v>
      </c>
      <c r="GO100" s="340">
        <v>17162763000</v>
      </c>
      <c r="GP100" s="340">
        <v>17162763000</v>
      </c>
      <c r="GQ100" s="340">
        <v>2447160890</v>
      </c>
      <c r="GR100" s="38">
        <f t="shared" si="148"/>
        <v>0.14258548521587114</v>
      </c>
      <c r="GS100" s="340">
        <v>1747135086</v>
      </c>
      <c r="GT100" s="7">
        <v>3.4889650867986698E-2</v>
      </c>
      <c r="GU100" s="340">
        <v>17162763000</v>
      </c>
      <c r="GV100" s="340">
        <v>17162763000</v>
      </c>
      <c r="GW100" s="340">
        <v>3522696231</v>
      </c>
      <c r="GX100" s="38">
        <v>0.20525227965916676</v>
      </c>
      <c r="GY100" s="340">
        <v>2797895753</v>
      </c>
      <c r="GZ100" s="7">
        <v>0.16302128934601032</v>
      </c>
      <c r="HA100" s="340">
        <v>17162763000</v>
      </c>
      <c r="HB100" s="340">
        <v>17162763000</v>
      </c>
      <c r="HC100" s="340">
        <v>4521549815</v>
      </c>
      <c r="HD100" s="38">
        <v>0.26345115964137011</v>
      </c>
      <c r="HE100" s="340">
        <v>3882298741</v>
      </c>
      <c r="HF100" s="7">
        <v>0.22620476324237537</v>
      </c>
      <c r="HG100" s="340">
        <v>17162763000</v>
      </c>
      <c r="HH100" s="340">
        <v>17162763000</v>
      </c>
      <c r="HI100" s="340">
        <v>6109122044</v>
      </c>
      <c r="HJ100" s="38">
        <v>0.35595212985228541</v>
      </c>
      <c r="HK100" s="340">
        <v>5491757354</v>
      </c>
      <c r="HL100" s="7">
        <v>0.31998095842726487</v>
      </c>
      <c r="HM100" s="340">
        <v>17162763000</v>
      </c>
      <c r="HN100" s="340">
        <v>17162763000</v>
      </c>
      <c r="HO100" s="340">
        <v>8225156761</v>
      </c>
      <c r="HP100" s="38">
        <v>0.47924432452979743</v>
      </c>
      <c r="HQ100" s="340">
        <v>7467537229</v>
      </c>
      <c r="HR100" s="7">
        <v>0.43510110982712979</v>
      </c>
      <c r="HS100" s="15">
        <f t="shared" si="149"/>
        <v>0</v>
      </c>
      <c r="HT100" s="15">
        <f t="shared" si="150"/>
        <v>0</v>
      </c>
    </row>
    <row r="101" spans="1:228" ht="14.25" customHeight="1" x14ac:dyDescent="0.35">
      <c r="A101" s="9" t="s">
        <v>78</v>
      </c>
      <c r="B101" s="26">
        <v>600000000</v>
      </c>
      <c r="C101" s="53">
        <v>599696751.86000001</v>
      </c>
      <c r="D101" s="27">
        <f t="shared" si="180"/>
        <v>0.99949458643333333</v>
      </c>
      <c r="E101" s="26">
        <v>3026196000</v>
      </c>
      <c r="F101" s="53">
        <v>2398489368</v>
      </c>
      <c r="G101" s="27">
        <f t="shared" si="181"/>
        <v>0.7925756851175535</v>
      </c>
      <c r="H101" s="26">
        <v>2436069256</v>
      </c>
      <c r="I101" s="53">
        <v>2268833145</v>
      </c>
      <c r="J101" s="27">
        <f t="shared" si="177"/>
        <v>0.93135001782560156</v>
      </c>
      <c r="K101" s="26">
        <v>2057934157</v>
      </c>
      <c r="L101" s="53">
        <v>2036061989</v>
      </c>
      <c r="M101" s="27">
        <f t="shared" si="178"/>
        <v>0.98937178435685003</v>
      </c>
      <c r="N101" s="26">
        <v>5153376758</v>
      </c>
      <c r="O101" s="53">
        <v>4383849835.3500004</v>
      </c>
      <c r="P101" s="27">
        <f t="shared" si="179"/>
        <v>0.85067520602769797</v>
      </c>
      <c r="Q101" s="26">
        <v>8908866539</v>
      </c>
      <c r="R101" s="53">
        <v>8706336716.5900002</v>
      </c>
      <c r="S101" s="68">
        <f t="shared" si="151"/>
        <v>0.97726648822009032</v>
      </c>
      <c r="T101" s="26">
        <v>15778463431</v>
      </c>
      <c r="U101" s="53">
        <v>12011091091.290001</v>
      </c>
      <c r="V101" s="68">
        <f t="shared" si="152"/>
        <v>0.76123325593871005</v>
      </c>
      <c r="W101" s="26">
        <v>17018282000</v>
      </c>
      <c r="X101" s="53">
        <v>16800313439</v>
      </c>
      <c r="Y101" s="68">
        <f t="shared" si="153"/>
        <v>0.98719209371427741</v>
      </c>
      <c r="Z101" s="26">
        <v>15217260947</v>
      </c>
      <c r="AA101" s="53">
        <v>13337084189</v>
      </c>
      <c r="AB101" s="68">
        <f t="shared" si="154"/>
        <v>0.87644446891274042</v>
      </c>
      <c r="AC101" s="26">
        <v>11088175396</v>
      </c>
      <c r="AD101" s="53">
        <v>10816081840</v>
      </c>
      <c r="AE101" s="68">
        <f t="shared" si="155"/>
        <v>0.97546092605117374</v>
      </c>
      <c r="AF101" s="26">
        <v>13701273000</v>
      </c>
      <c r="AG101" s="6">
        <v>13730118266</v>
      </c>
      <c r="AH101" s="6">
        <v>11482287383</v>
      </c>
      <c r="AI101" s="38">
        <f t="shared" si="156"/>
        <v>0.83628466707629745</v>
      </c>
      <c r="AJ101" s="6">
        <v>7604234593</v>
      </c>
      <c r="AK101" s="38">
        <f t="shared" si="157"/>
        <v>0.55383605921519452</v>
      </c>
      <c r="AL101" s="5">
        <v>16208696000</v>
      </c>
      <c r="AM101" s="6">
        <v>20104609896</v>
      </c>
      <c r="AN101" s="6">
        <v>18286102312</v>
      </c>
      <c r="AO101" s="38">
        <f t="shared" si="158"/>
        <v>0.90954773092305519</v>
      </c>
      <c r="AP101" s="6">
        <v>9065991890</v>
      </c>
      <c r="AQ101" s="38">
        <f t="shared" si="159"/>
        <v>0.45094095020484648</v>
      </c>
      <c r="AR101" s="5">
        <v>22996133000</v>
      </c>
      <c r="AS101" s="6">
        <v>23511658087</v>
      </c>
      <c r="AT101" s="6">
        <v>18876235159</v>
      </c>
      <c r="AU101" s="38">
        <f t="shared" si="160"/>
        <v>0.80284576651941852</v>
      </c>
      <c r="AV101" s="6">
        <v>9721075793</v>
      </c>
      <c r="AW101" s="38">
        <f t="shared" si="161"/>
        <v>0.41345768797033289</v>
      </c>
      <c r="AX101" s="5">
        <v>26405000000</v>
      </c>
      <c r="AY101" s="6">
        <v>28334892185</v>
      </c>
      <c r="AZ101" s="6">
        <v>26929880859</v>
      </c>
      <c r="BA101" s="38">
        <f t="shared" si="162"/>
        <v>0.95041409309671598</v>
      </c>
      <c r="BB101" s="6">
        <v>12797063956</v>
      </c>
      <c r="BC101" s="38">
        <f t="shared" si="163"/>
        <v>0.45163623254492363</v>
      </c>
      <c r="BD101" s="5">
        <v>17521206000</v>
      </c>
      <c r="BE101" s="6">
        <v>18244359862</v>
      </c>
      <c r="BF101" s="6">
        <v>17176315233</v>
      </c>
      <c r="BG101" s="38">
        <f t="shared" si="164"/>
        <v>0.94145891458627928</v>
      </c>
      <c r="BH101" s="6">
        <v>11144573309</v>
      </c>
      <c r="BI101" s="38">
        <f t="shared" si="165"/>
        <v>0.61085033365365216</v>
      </c>
      <c r="BJ101" s="5">
        <v>20968420000</v>
      </c>
      <c r="BK101" s="6">
        <v>26296302002</v>
      </c>
      <c r="BL101" s="6">
        <v>25147827725</v>
      </c>
      <c r="BM101" s="38">
        <f t="shared" si="166"/>
        <v>0.95632563556226835</v>
      </c>
      <c r="BN101" s="6">
        <v>17777324164</v>
      </c>
      <c r="BO101" s="38">
        <f t="shared" si="167"/>
        <v>0.67603894124154496</v>
      </c>
      <c r="BP101" s="5">
        <v>31880047000</v>
      </c>
      <c r="BQ101" s="6">
        <v>31219776704</v>
      </c>
      <c r="BR101" s="6">
        <v>30130436872</v>
      </c>
      <c r="BS101" s="38">
        <f t="shared" si="168"/>
        <v>0.96510737913572486</v>
      </c>
      <c r="BT101" s="6">
        <v>21197511071</v>
      </c>
      <c r="BU101" s="38">
        <f t="shared" si="169"/>
        <v>0.67897702382618552</v>
      </c>
      <c r="BV101" s="5">
        <v>32715162000</v>
      </c>
      <c r="BW101" s="6">
        <v>36959281368</v>
      </c>
      <c r="BX101" s="6">
        <v>36008573459</v>
      </c>
      <c r="BY101" s="38">
        <f t="shared" si="170"/>
        <v>0.97427688326691497</v>
      </c>
      <c r="BZ101" s="6">
        <v>25082730617</v>
      </c>
      <c r="CA101" s="38">
        <f t="shared" si="171"/>
        <v>0.67865850440255238</v>
      </c>
      <c r="CB101" s="5">
        <v>30196336000</v>
      </c>
      <c r="CC101" s="6">
        <v>28197635693</v>
      </c>
      <c r="CD101" s="6">
        <v>27219605770</v>
      </c>
      <c r="CE101" s="38">
        <f t="shared" si="172"/>
        <v>0.96531517983818782</v>
      </c>
      <c r="CF101" s="6">
        <v>22390972104</v>
      </c>
      <c r="CG101" s="7">
        <f t="shared" si="139"/>
        <v>0.79407267856710795</v>
      </c>
      <c r="CH101" s="5">
        <v>24304000000</v>
      </c>
      <c r="CI101" s="6">
        <v>24743999362</v>
      </c>
      <c r="CJ101" s="6">
        <v>24561868355</v>
      </c>
      <c r="CK101" s="38">
        <f t="shared" si="173"/>
        <v>0.99263938685353736</v>
      </c>
      <c r="CL101" s="6">
        <v>21070547661</v>
      </c>
      <c r="CM101" s="7">
        <f t="shared" si="140"/>
        <v>0.85154171533638923</v>
      </c>
      <c r="CN101" s="5">
        <v>27345104000</v>
      </c>
      <c r="CO101" s="6">
        <v>29868831829</v>
      </c>
      <c r="CP101" s="6">
        <v>28489536885</v>
      </c>
      <c r="CQ101" s="38">
        <f t="shared" si="174"/>
        <v>0.95382159731266003</v>
      </c>
      <c r="CR101" s="6">
        <v>24769523706</v>
      </c>
      <c r="CS101" s="7">
        <f t="shared" si="141"/>
        <v>0.82927661342118431</v>
      </c>
      <c r="CT101" s="5">
        <v>26760839045</v>
      </c>
      <c r="CU101" s="6">
        <v>20021229773</v>
      </c>
      <c r="CV101" s="7">
        <f t="shared" si="206"/>
        <v>0.74815403729804841</v>
      </c>
      <c r="CW101" s="5">
        <v>26760839045</v>
      </c>
      <c r="CX101" s="6">
        <v>21398269170</v>
      </c>
      <c r="CY101" s="7">
        <f t="shared" si="207"/>
        <v>0.79961129522200303</v>
      </c>
      <c r="CZ101" s="5">
        <v>27040839045</v>
      </c>
      <c r="DA101" s="6">
        <v>21707031920</v>
      </c>
      <c r="DB101" s="7">
        <f t="shared" si="210"/>
        <v>0.80274993996585142</v>
      </c>
      <c r="DC101" s="5">
        <v>21214543000</v>
      </c>
      <c r="DD101" s="6">
        <v>26720001456</v>
      </c>
      <c r="DE101" s="6">
        <v>25917251790</v>
      </c>
      <c r="DF101" s="38">
        <f t="shared" si="209"/>
        <v>0.9699569752149193</v>
      </c>
      <c r="DG101" s="6">
        <v>20376343930</v>
      </c>
      <c r="DH101" s="7">
        <f t="shared" si="142"/>
        <v>0.76258768037695879</v>
      </c>
      <c r="DI101" s="81">
        <v>28182900000</v>
      </c>
      <c r="DJ101" s="82">
        <f t="shared" si="143"/>
        <v>0</v>
      </c>
      <c r="DK101" s="81">
        <v>28182900000</v>
      </c>
      <c r="DL101" s="53">
        <v>28182900000</v>
      </c>
      <c r="DM101" s="53">
        <v>28182900000</v>
      </c>
      <c r="DN101" s="53">
        <v>3888523468</v>
      </c>
      <c r="DO101" s="123">
        <v>0.13797456855043305</v>
      </c>
      <c r="DP101" s="53">
        <v>10132028</v>
      </c>
      <c r="DQ101" s="27">
        <f t="shared" si="144"/>
        <v>3.5950977365707573E-4</v>
      </c>
      <c r="DR101" s="53">
        <v>28182900000</v>
      </c>
      <c r="DS101" s="53">
        <v>28182900000</v>
      </c>
      <c r="DT101" s="53">
        <v>5737252289</v>
      </c>
      <c r="DU101" s="123">
        <f t="shared" si="145"/>
        <v>0.20357210539014792</v>
      </c>
      <c r="DV101" s="53">
        <v>254849017</v>
      </c>
      <c r="DW101" s="27">
        <f t="shared" si="146"/>
        <v>9.0426825131551397E-3</v>
      </c>
      <c r="DX101" s="53">
        <v>28182900000</v>
      </c>
      <c r="DY101" s="53">
        <v>28182900000</v>
      </c>
      <c r="DZ101" s="53">
        <v>6775867074</v>
      </c>
      <c r="EA101" s="123">
        <f t="shared" si="147"/>
        <v>0.2404247637397145</v>
      </c>
      <c r="EB101" s="53">
        <v>1647965301</v>
      </c>
      <c r="EC101" s="27">
        <f t="shared" si="211"/>
        <v>5.8473943455073819E-2</v>
      </c>
      <c r="ED101" s="53">
        <v>28182900000</v>
      </c>
      <c r="EE101" s="53">
        <v>28339039432</v>
      </c>
      <c r="EF101" s="53">
        <v>8780468325</v>
      </c>
      <c r="EG101" s="123">
        <f t="shared" si="212"/>
        <v>0.30983648355721022</v>
      </c>
      <c r="EH101" s="53">
        <v>3419531987</v>
      </c>
      <c r="EI101" s="27">
        <f t="shared" si="213"/>
        <v>0.1206650633027003</v>
      </c>
      <c r="EJ101" s="53">
        <v>28182900000</v>
      </c>
      <c r="EK101" s="53">
        <v>28339039432</v>
      </c>
      <c r="EL101" s="53">
        <v>10537865931</v>
      </c>
      <c r="EM101" s="123">
        <f t="shared" si="214"/>
        <v>0.37184979244923899</v>
      </c>
      <c r="EN101" s="53">
        <v>5060876918</v>
      </c>
      <c r="EO101" s="27">
        <f t="shared" si="215"/>
        <v>0.17858322015972555</v>
      </c>
      <c r="EP101" s="53">
        <v>28182900000</v>
      </c>
      <c r="EQ101" s="53">
        <v>28339039432</v>
      </c>
      <c r="ER101" s="53">
        <v>10537865931</v>
      </c>
      <c r="ES101" s="123">
        <f t="shared" si="216"/>
        <v>0.37184979244923899</v>
      </c>
      <c r="ET101" s="53">
        <v>7188484003</v>
      </c>
      <c r="EU101" s="27">
        <f t="shared" si="217"/>
        <v>0.25366011505961195</v>
      </c>
      <c r="EV101" s="341">
        <v>28182900000</v>
      </c>
      <c r="EW101" s="341">
        <v>28339039432</v>
      </c>
      <c r="EX101" s="341">
        <v>15062304649</v>
      </c>
      <c r="EY101" s="123">
        <f t="shared" si="218"/>
        <v>0.53150371187217738</v>
      </c>
      <c r="EZ101" s="341">
        <v>8309199037</v>
      </c>
      <c r="FA101" s="27">
        <f t="shared" si="219"/>
        <v>0.29320679894384077</v>
      </c>
      <c r="FB101" s="341">
        <v>28182900000</v>
      </c>
      <c r="FC101" s="341">
        <v>28339039432</v>
      </c>
      <c r="FD101" s="341">
        <v>18081475676</v>
      </c>
      <c r="FE101" s="123">
        <f t="shared" si="220"/>
        <v>0.63804123352122799</v>
      </c>
      <c r="FF101" s="341">
        <v>8853712283</v>
      </c>
      <c r="FG101" s="27">
        <f t="shared" si="221"/>
        <v>0.31242104391874786</v>
      </c>
      <c r="FH101" s="341">
        <v>28182900000</v>
      </c>
      <c r="FI101" s="341">
        <v>28277860192</v>
      </c>
      <c r="FJ101" s="341">
        <v>18555911379</v>
      </c>
      <c r="FK101" s="123">
        <v>0.65619927579419868</v>
      </c>
      <c r="FL101" s="341">
        <v>10752865388</v>
      </c>
      <c r="FM101" s="27">
        <v>0.38025739270901621</v>
      </c>
      <c r="FN101" s="81">
        <v>28378487000</v>
      </c>
      <c r="FO101" s="81">
        <f t="shared" ref="FO101:FO110" si="222">+FP101-FN101</f>
        <v>2000000000</v>
      </c>
      <c r="FP101" s="387">
        <f>28378487000+2000000000</f>
        <v>30378487000</v>
      </c>
      <c r="FQ101" s="341">
        <v>28182900000</v>
      </c>
      <c r="FR101" s="341">
        <v>28277860192</v>
      </c>
      <c r="FS101" s="341">
        <v>21279115006</v>
      </c>
      <c r="FT101" s="123">
        <v>0.75250089156392419</v>
      </c>
      <c r="FU101" s="341">
        <v>12821194479</v>
      </c>
      <c r="FV101" s="27">
        <v>0.45340044798111012</v>
      </c>
      <c r="FW101" s="341">
        <v>28182900000</v>
      </c>
      <c r="FX101" s="341">
        <v>28277860192</v>
      </c>
      <c r="FY101" s="341">
        <v>22316313209</v>
      </c>
      <c r="FZ101" s="123">
        <v>0.7891796995061684</v>
      </c>
      <c r="GA101" s="341">
        <v>15746025474</v>
      </c>
      <c r="GB101" s="27">
        <v>0.55683228388174355</v>
      </c>
      <c r="GC101" s="340">
        <v>28182900000</v>
      </c>
      <c r="GD101" s="340">
        <v>28216130705</v>
      </c>
      <c r="GE101" s="340">
        <v>27544818300</v>
      </c>
      <c r="GF101" s="38">
        <v>0.97620820473159198</v>
      </c>
      <c r="GG101" s="340">
        <v>21536568256</v>
      </c>
      <c r="GH101" s="7">
        <v>0.76327149463422506</v>
      </c>
      <c r="GI101" s="340">
        <v>30378487000</v>
      </c>
      <c r="GJ101" s="340">
        <v>30378487000</v>
      </c>
      <c r="GK101" s="340">
        <v>7079078813</v>
      </c>
      <c r="GL101" s="38">
        <v>0.23302934122426835</v>
      </c>
      <c r="GM101" s="340">
        <v>5679100</v>
      </c>
      <c r="GN101" s="7">
        <v>1.8694479418938803E-4</v>
      </c>
      <c r="GO101" s="340">
        <v>30378487000</v>
      </c>
      <c r="GP101" s="340">
        <v>30378487000</v>
      </c>
      <c r="GQ101" s="340">
        <v>13586967101</v>
      </c>
      <c r="GR101" s="38">
        <f t="shared" si="148"/>
        <v>0.44725621460344617</v>
      </c>
      <c r="GS101" s="340">
        <v>87800256</v>
      </c>
      <c r="GT101" s="7">
        <v>1.8694479418938803E-4</v>
      </c>
      <c r="GU101" s="340">
        <v>30378487000</v>
      </c>
      <c r="GV101" s="340">
        <v>30378487000</v>
      </c>
      <c r="GW101" s="340">
        <v>15132379032</v>
      </c>
      <c r="GX101" s="38">
        <v>0.4981281336361485</v>
      </c>
      <c r="GY101" s="340">
        <v>1036016577</v>
      </c>
      <c r="GZ101" s="7">
        <v>3.4103626589434818E-2</v>
      </c>
      <c r="HA101" s="340">
        <v>30378487000</v>
      </c>
      <c r="HB101" s="340">
        <v>30662273296</v>
      </c>
      <c r="HC101" s="340">
        <v>15532351862</v>
      </c>
      <c r="HD101" s="38">
        <v>0.50656230580353767</v>
      </c>
      <c r="HE101" s="340">
        <v>3523893074</v>
      </c>
      <c r="HF101" s="7">
        <v>0.11492602130252698</v>
      </c>
      <c r="HG101" s="340">
        <v>30378487000</v>
      </c>
      <c r="HH101" s="340">
        <v>30662273296</v>
      </c>
      <c r="HI101" s="340">
        <v>17628968367</v>
      </c>
      <c r="HJ101" s="38">
        <v>0.5749400312500561</v>
      </c>
      <c r="HK101" s="340">
        <v>5045423949</v>
      </c>
      <c r="HL101" s="7">
        <v>0.16454826751734006</v>
      </c>
      <c r="HM101" s="340">
        <v>30378487000</v>
      </c>
      <c r="HN101" s="340">
        <v>30662273296</v>
      </c>
      <c r="HO101" s="340">
        <v>18698136863</v>
      </c>
      <c r="HP101" s="38">
        <v>0.60980921676930055</v>
      </c>
      <c r="HQ101" s="340">
        <v>6885648765</v>
      </c>
      <c r="HR101" s="7">
        <v>0.22456419648109577</v>
      </c>
      <c r="HS101" s="15">
        <f t="shared" si="149"/>
        <v>0</v>
      </c>
      <c r="HT101" s="15">
        <f t="shared" si="150"/>
        <v>0</v>
      </c>
    </row>
    <row r="102" spans="1:228" ht="14.25" customHeight="1" x14ac:dyDescent="0.35">
      <c r="A102" s="8" t="s">
        <v>54</v>
      </c>
      <c r="B102" s="32">
        <f>+B103+B104</f>
        <v>37439867693</v>
      </c>
      <c r="C102" s="31">
        <f>+C103+C104</f>
        <v>36807757876.759995</v>
      </c>
      <c r="D102" s="62">
        <f t="shared" si="180"/>
        <v>0.98311666533057251</v>
      </c>
      <c r="E102" s="32">
        <f>+E103+E104</f>
        <v>50472669369</v>
      </c>
      <c r="F102" s="31">
        <f>+F103+F104</f>
        <v>46553561667.419998</v>
      </c>
      <c r="G102" s="62">
        <f t="shared" si="181"/>
        <v>0.92235188369119436</v>
      </c>
      <c r="H102" s="32">
        <f>+H103+H104</f>
        <v>62467587328</v>
      </c>
      <c r="I102" s="31">
        <f>+I103+I104</f>
        <v>60441812643.029999</v>
      </c>
      <c r="J102" s="62">
        <f t="shared" ref="J102" si="223">+I102/H102</f>
        <v>0.96757078716145672</v>
      </c>
      <c r="K102" s="32">
        <f>+K103+K104</f>
        <v>75902285131</v>
      </c>
      <c r="L102" s="31">
        <f>+L103+L104</f>
        <v>75326002739.020004</v>
      </c>
      <c r="M102" s="62">
        <f t="shared" ref="M102" si="224">+L102/K102</f>
        <v>0.99240757520033307</v>
      </c>
      <c r="N102" s="32">
        <f>+N103+N104</f>
        <v>107077078638</v>
      </c>
      <c r="O102" s="31">
        <f>+O103+O104</f>
        <v>101122512905.56999</v>
      </c>
      <c r="P102" s="62">
        <f t="shared" ref="P102" si="225">+O102/N102</f>
        <v>0.94438991231203773</v>
      </c>
      <c r="Q102" s="32">
        <v>130749719000</v>
      </c>
      <c r="R102" s="31">
        <v>129098175580.53</v>
      </c>
      <c r="S102" s="67">
        <f t="shared" si="151"/>
        <v>0.98736866563001946</v>
      </c>
      <c r="T102" s="32">
        <v>132618607764</v>
      </c>
      <c r="U102" s="31">
        <v>126626151234</v>
      </c>
      <c r="V102" s="67">
        <f t="shared" si="152"/>
        <v>0.9548143610385067</v>
      </c>
      <c r="W102" s="32">
        <v>143843869647</v>
      </c>
      <c r="X102" s="31">
        <v>142441941517</v>
      </c>
      <c r="Y102" s="67">
        <f t="shared" si="153"/>
        <v>0.99025382080278845</v>
      </c>
      <c r="Z102" s="32">
        <v>139749783460</v>
      </c>
      <c r="AA102" s="31">
        <v>133566188497</v>
      </c>
      <c r="AB102" s="67">
        <f t="shared" si="154"/>
        <v>0.95575238250891525</v>
      </c>
      <c r="AC102" s="32">
        <v>121533575191</v>
      </c>
      <c r="AD102" s="31">
        <v>111699353998</v>
      </c>
      <c r="AE102" s="67">
        <f t="shared" si="155"/>
        <v>0.91908226860318465</v>
      </c>
      <c r="AF102" s="32">
        <v>115812987000</v>
      </c>
      <c r="AG102" s="1">
        <v>96424587000</v>
      </c>
      <c r="AH102" s="1">
        <v>79799429202</v>
      </c>
      <c r="AI102" s="122">
        <f t="shared" si="156"/>
        <v>0.82758383193282437</v>
      </c>
      <c r="AJ102" s="1">
        <v>68013305027</v>
      </c>
      <c r="AK102" s="122">
        <f t="shared" si="157"/>
        <v>0.70535230840034602</v>
      </c>
      <c r="AL102" s="3">
        <v>69197573000</v>
      </c>
      <c r="AM102" s="1">
        <v>68577476978</v>
      </c>
      <c r="AN102" s="1">
        <v>60922736420</v>
      </c>
      <c r="AO102" s="122">
        <f t="shared" si="158"/>
        <v>0.88837821256597582</v>
      </c>
      <c r="AP102" s="1">
        <v>49013264782</v>
      </c>
      <c r="AQ102" s="122">
        <f t="shared" si="159"/>
        <v>0.71471373608165412</v>
      </c>
      <c r="AR102" s="3">
        <v>88307703000</v>
      </c>
      <c r="AS102" s="1">
        <v>94445602000</v>
      </c>
      <c r="AT102" s="1">
        <v>80801437637</v>
      </c>
      <c r="AU102" s="122">
        <f t="shared" si="160"/>
        <v>0.85553414797440752</v>
      </c>
      <c r="AV102" s="1">
        <v>65355676966</v>
      </c>
      <c r="AW102" s="122">
        <f t="shared" si="161"/>
        <v>0.69199280413290176</v>
      </c>
      <c r="AX102" s="3">
        <v>143835377000</v>
      </c>
      <c r="AY102" s="1">
        <v>137304377000</v>
      </c>
      <c r="AZ102" s="1">
        <v>103572880391</v>
      </c>
      <c r="BA102" s="122">
        <f t="shared" si="162"/>
        <v>0.75433050754820441</v>
      </c>
      <c r="BB102" s="1">
        <v>92691083260</v>
      </c>
      <c r="BC102" s="122">
        <f t="shared" si="163"/>
        <v>0.67507741038728863</v>
      </c>
      <c r="BD102" s="3">
        <v>124244969000</v>
      </c>
      <c r="BE102" s="1">
        <v>119254562580</v>
      </c>
      <c r="BF102" s="1">
        <v>104974155531</v>
      </c>
      <c r="BG102" s="122">
        <f t="shared" si="164"/>
        <v>0.88025274052369928</v>
      </c>
      <c r="BH102" s="1">
        <v>80354032515</v>
      </c>
      <c r="BI102" s="122">
        <f t="shared" si="165"/>
        <v>0.67380258479499089</v>
      </c>
      <c r="BJ102" s="3">
        <v>97092411000</v>
      </c>
      <c r="BK102" s="1">
        <v>97905411000</v>
      </c>
      <c r="BL102" s="1">
        <v>93819267266</v>
      </c>
      <c r="BM102" s="122">
        <f t="shared" si="166"/>
        <v>0.9582643728036645</v>
      </c>
      <c r="BN102" s="1">
        <v>67835298964</v>
      </c>
      <c r="BO102" s="122">
        <f t="shared" si="167"/>
        <v>0.69286567791436982</v>
      </c>
      <c r="BP102" s="3">
        <v>100421283000</v>
      </c>
      <c r="BQ102" s="1">
        <v>99348283000</v>
      </c>
      <c r="BR102" s="1">
        <v>94986132759</v>
      </c>
      <c r="BS102" s="122">
        <f t="shared" si="168"/>
        <v>0.95609234393109743</v>
      </c>
      <c r="BT102" s="1">
        <v>83750197828</v>
      </c>
      <c r="BU102" s="122">
        <f t="shared" si="169"/>
        <v>0.84299592603930562</v>
      </c>
      <c r="BV102" s="3">
        <v>107812667000</v>
      </c>
      <c r="BW102" s="1">
        <v>118551722546</v>
      </c>
      <c r="BX102" s="1">
        <v>115051889397</v>
      </c>
      <c r="BY102" s="122">
        <f t="shared" si="170"/>
        <v>0.97047842853871646</v>
      </c>
      <c r="BZ102" s="1">
        <v>94442288214</v>
      </c>
      <c r="CA102" s="122">
        <f t="shared" si="171"/>
        <v>0.79663362274095051</v>
      </c>
      <c r="CB102" s="3">
        <v>111911307000</v>
      </c>
      <c r="CC102" s="1">
        <v>101492400998</v>
      </c>
      <c r="CD102" s="1">
        <v>99102797739</v>
      </c>
      <c r="CE102" s="122">
        <f t="shared" si="172"/>
        <v>0.97645534803096157</v>
      </c>
      <c r="CF102" s="1">
        <v>83245241687</v>
      </c>
      <c r="CG102" s="4">
        <f t="shared" si="139"/>
        <v>0.82021157119576293</v>
      </c>
      <c r="CH102" s="3">
        <v>99577398000</v>
      </c>
      <c r="CI102" s="1">
        <v>98721398000</v>
      </c>
      <c r="CJ102" s="1">
        <v>97787960491</v>
      </c>
      <c r="CK102" s="122">
        <f t="shared" si="173"/>
        <v>0.99054472963399487</v>
      </c>
      <c r="CL102" s="1">
        <v>82994454208</v>
      </c>
      <c r="CM102" s="4">
        <f t="shared" si="140"/>
        <v>0.84069366813464286</v>
      </c>
      <c r="CN102" s="3">
        <v>120262289000</v>
      </c>
      <c r="CO102" s="1">
        <v>122125519876</v>
      </c>
      <c r="CP102" s="1">
        <v>119303762803</v>
      </c>
      <c r="CQ102" s="122">
        <f t="shared" si="174"/>
        <v>0.9768946156719327</v>
      </c>
      <c r="CR102" s="1">
        <v>106077541655</v>
      </c>
      <c r="CS102" s="4">
        <f t="shared" si="141"/>
        <v>0.86859439175944309</v>
      </c>
      <c r="CT102" s="3">
        <v>106216920000</v>
      </c>
      <c r="CU102" s="1">
        <v>82244309996</v>
      </c>
      <c r="CV102" s="4">
        <f t="shared" si="206"/>
        <v>0.7743051671616914</v>
      </c>
      <c r="CW102" s="3">
        <v>106216920000</v>
      </c>
      <c r="CX102" s="1">
        <v>88074977522</v>
      </c>
      <c r="CY102" s="4">
        <f t="shared" si="207"/>
        <v>0.82919912874521307</v>
      </c>
      <c r="CZ102" s="3">
        <v>106216920000</v>
      </c>
      <c r="DA102" s="1">
        <v>94603527790</v>
      </c>
      <c r="DB102" s="4">
        <f t="shared" si="210"/>
        <v>0.89066344411041098</v>
      </c>
      <c r="DC102" s="3">
        <v>106216920000</v>
      </c>
      <c r="DD102" s="1">
        <v>106216920000</v>
      </c>
      <c r="DE102" s="1">
        <v>104913236455</v>
      </c>
      <c r="DF102" s="122">
        <f t="shared" si="209"/>
        <v>0.98772621588914455</v>
      </c>
      <c r="DG102" s="1">
        <v>93779087045</v>
      </c>
      <c r="DH102" s="4">
        <f t="shared" si="142"/>
        <v>0.88290158521824957</v>
      </c>
      <c r="DI102" s="82">
        <v>112780539000</v>
      </c>
      <c r="DJ102" s="82">
        <f t="shared" si="143"/>
        <v>0</v>
      </c>
      <c r="DK102" s="82">
        <v>112780539000</v>
      </c>
      <c r="DL102" s="31">
        <v>112780539000</v>
      </c>
      <c r="DM102" s="31">
        <v>112780539000</v>
      </c>
      <c r="DN102" s="31">
        <v>5767458064</v>
      </c>
      <c r="DO102" s="417">
        <v>5.1138770173815185E-2</v>
      </c>
      <c r="DP102" s="31">
        <v>1737606127</v>
      </c>
      <c r="DQ102" s="62">
        <f t="shared" si="144"/>
        <v>1.5406967748221171E-2</v>
      </c>
      <c r="DR102" s="31">
        <v>112780539000</v>
      </c>
      <c r="DS102" s="31">
        <v>112780539000</v>
      </c>
      <c r="DT102" s="31">
        <v>14331452616</v>
      </c>
      <c r="DU102" s="417">
        <f t="shared" si="145"/>
        <v>0.12707380850520675</v>
      </c>
      <c r="DV102" s="31">
        <v>4836384268</v>
      </c>
      <c r="DW102" s="62">
        <f t="shared" si="146"/>
        <v>4.2883145539852403E-2</v>
      </c>
      <c r="DX102" s="31">
        <v>112780539000</v>
      </c>
      <c r="DY102" s="31">
        <v>112780539000</v>
      </c>
      <c r="DZ102" s="31">
        <v>22930537817</v>
      </c>
      <c r="EA102" s="417">
        <f t="shared" si="147"/>
        <v>0.20331998783052455</v>
      </c>
      <c r="EB102" s="31">
        <v>8502541151</v>
      </c>
      <c r="EC102" s="62">
        <f t="shared" si="211"/>
        <v>7.5390144668487535E-2</v>
      </c>
      <c r="ED102" s="31">
        <v>112780539000</v>
      </c>
      <c r="EE102" s="31">
        <v>112780539000</v>
      </c>
      <c r="EF102" s="31">
        <v>43059961834</v>
      </c>
      <c r="EG102" s="417">
        <f t="shared" si="212"/>
        <v>0.38180312149421453</v>
      </c>
      <c r="EH102" s="31">
        <v>14640977925</v>
      </c>
      <c r="EI102" s="62">
        <f t="shared" si="213"/>
        <v>0.12981830069991065</v>
      </c>
      <c r="EJ102" s="31">
        <v>112780539000</v>
      </c>
      <c r="EK102" s="31">
        <v>111484016762</v>
      </c>
      <c r="EL102" s="31">
        <v>60643499242</v>
      </c>
      <c r="EM102" s="417">
        <f t="shared" si="214"/>
        <v>0.54396586168458461</v>
      </c>
      <c r="EN102" s="31">
        <v>26618329935</v>
      </c>
      <c r="EO102" s="62">
        <f t="shared" si="215"/>
        <v>0.23876364261099192</v>
      </c>
      <c r="EP102" s="31">
        <v>112780539000</v>
      </c>
      <c r="EQ102" s="31">
        <v>111484016762</v>
      </c>
      <c r="ER102" s="31">
        <v>63815108047</v>
      </c>
      <c r="ES102" s="417">
        <f t="shared" si="216"/>
        <v>0.57241486179345991</v>
      </c>
      <c r="ET102" s="31">
        <v>34744245971</v>
      </c>
      <c r="EU102" s="62">
        <f t="shared" si="217"/>
        <v>0.31165226173338584</v>
      </c>
      <c r="EV102" s="418">
        <v>112780539000</v>
      </c>
      <c r="EW102" s="418">
        <v>111484016762</v>
      </c>
      <c r="EX102" s="418">
        <v>66561158983</v>
      </c>
      <c r="EY102" s="417">
        <f t="shared" si="218"/>
        <v>0.59704665221290965</v>
      </c>
      <c r="EZ102" s="418">
        <v>44444541458</v>
      </c>
      <c r="FA102" s="62">
        <f t="shared" si="219"/>
        <v>0.39866290028714851</v>
      </c>
      <c r="FB102" s="418">
        <v>112780539000</v>
      </c>
      <c r="FC102" s="418">
        <v>111484016762</v>
      </c>
      <c r="FD102" s="418">
        <v>73024677579</v>
      </c>
      <c r="FE102" s="417">
        <f t="shared" si="220"/>
        <v>0.6550237397249119</v>
      </c>
      <c r="FF102" s="418">
        <v>52058102149</v>
      </c>
      <c r="FG102" s="62">
        <f t="shared" si="221"/>
        <v>0.46695574541537616</v>
      </c>
      <c r="FH102" s="418">
        <v>112780539000</v>
      </c>
      <c r="FI102" s="418">
        <v>116657588444</v>
      </c>
      <c r="FJ102" s="418">
        <v>78751607873</v>
      </c>
      <c r="FK102" s="417">
        <v>0.67506631093101765</v>
      </c>
      <c r="FL102" s="418">
        <v>59240973285</v>
      </c>
      <c r="FM102" s="62">
        <v>0.50781928612760485</v>
      </c>
      <c r="FN102" s="82">
        <v>116996557000</v>
      </c>
      <c r="FO102" s="82">
        <f>+FO103+FO104</f>
        <v>5000000000</v>
      </c>
      <c r="FP102" s="386">
        <f>+FP103+FP104</f>
        <v>121996557000</v>
      </c>
      <c r="FQ102" s="418">
        <v>112780539000</v>
      </c>
      <c r="FR102" s="418">
        <v>116657588444</v>
      </c>
      <c r="FS102" s="418">
        <v>85306766816</v>
      </c>
      <c r="FT102" s="417">
        <v>0.73125776002947662</v>
      </c>
      <c r="FU102" s="418">
        <v>66842446453</v>
      </c>
      <c r="FV102" s="62">
        <v>0.57297984078495567</v>
      </c>
      <c r="FW102" s="418">
        <v>112780539000</v>
      </c>
      <c r="FX102" s="418">
        <v>116657588444</v>
      </c>
      <c r="FY102" s="418">
        <v>93065595576</v>
      </c>
      <c r="FZ102" s="417">
        <v>0.79776718186382678</v>
      </c>
      <c r="GA102" s="418">
        <v>74342093936</v>
      </c>
      <c r="GB102" s="62">
        <v>0.63726753593648111</v>
      </c>
      <c r="GC102" s="339">
        <v>112780539000</v>
      </c>
      <c r="GD102" s="339">
        <v>111153588444</v>
      </c>
      <c r="GE102" s="339">
        <v>107532649918</v>
      </c>
      <c r="GF102" s="122">
        <v>0.96742400693771347</v>
      </c>
      <c r="GG102" s="339">
        <v>93163471687</v>
      </c>
      <c r="GH102" s="4">
        <v>0.83815082347913983</v>
      </c>
      <c r="GI102" s="339">
        <v>121996557000</v>
      </c>
      <c r="GJ102" s="339">
        <v>121996557000</v>
      </c>
      <c r="GK102" s="339">
        <v>3765865612</v>
      </c>
      <c r="GL102" s="122">
        <v>3.0868622071031072E-2</v>
      </c>
      <c r="GM102" s="339">
        <v>1390166070</v>
      </c>
      <c r="GN102" s="4">
        <v>1.1395125437843299E-2</v>
      </c>
      <c r="GO102" s="339">
        <v>121996557000</v>
      </c>
      <c r="GP102" s="339">
        <v>121996557000</v>
      </c>
      <c r="GQ102" s="339">
        <v>25660571616</v>
      </c>
      <c r="GR102" s="122">
        <f t="shared" si="148"/>
        <v>0.21033849025755702</v>
      </c>
      <c r="GS102" s="339">
        <v>3331017691</v>
      </c>
      <c r="GT102" s="4">
        <v>1.1395125437843299E-2</v>
      </c>
      <c r="GU102" s="339">
        <v>121996557000</v>
      </c>
      <c r="GV102" s="339">
        <v>121996557000</v>
      </c>
      <c r="GW102" s="339">
        <v>41310545562</v>
      </c>
      <c r="GX102" s="122">
        <v>0.33862058551373708</v>
      </c>
      <c r="GY102" s="339">
        <v>8223093829</v>
      </c>
      <c r="GZ102" s="4">
        <v>6.7404310672472503E-2</v>
      </c>
      <c r="HA102" s="339">
        <v>121996557000</v>
      </c>
      <c r="HB102" s="339">
        <v>121996557000</v>
      </c>
      <c r="HC102" s="339">
        <v>46694551132</v>
      </c>
      <c r="HD102" s="122">
        <v>0.38275302418575635</v>
      </c>
      <c r="HE102" s="339">
        <v>21818657898</v>
      </c>
      <c r="HF102" s="4">
        <v>0.17884650546326483</v>
      </c>
      <c r="HG102" s="339">
        <v>121996557000</v>
      </c>
      <c r="HH102" s="339">
        <v>121996557000</v>
      </c>
      <c r="HI102" s="339">
        <v>55571041137</v>
      </c>
      <c r="HJ102" s="122">
        <v>0.45551319236820759</v>
      </c>
      <c r="HK102" s="339">
        <v>29559948616</v>
      </c>
      <c r="HL102" s="4">
        <v>0.24230149885295532</v>
      </c>
      <c r="HM102" s="339">
        <v>121996557000</v>
      </c>
      <c r="HN102" s="339">
        <v>121996557000</v>
      </c>
      <c r="HO102" s="339">
        <v>70833717821</v>
      </c>
      <c r="HP102" s="122">
        <v>0.58062063031008326</v>
      </c>
      <c r="HQ102" s="339">
        <v>39100277315</v>
      </c>
      <c r="HR102" s="4">
        <v>0.32050312137087605</v>
      </c>
      <c r="HS102" s="15">
        <f t="shared" si="149"/>
        <v>0</v>
      </c>
      <c r="HT102" s="15">
        <f t="shared" si="150"/>
        <v>0</v>
      </c>
    </row>
    <row r="103" spans="1:228" ht="14.25" customHeight="1" x14ac:dyDescent="0.35">
      <c r="A103" s="9" t="s">
        <v>76</v>
      </c>
      <c r="B103" s="26">
        <v>7573537826</v>
      </c>
      <c r="C103" s="53">
        <v>7411142311.9200001</v>
      </c>
      <c r="D103" s="27">
        <f t="shared" si="180"/>
        <v>0.97855750934226604</v>
      </c>
      <c r="E103" s="26">
        <v>5343904084</v>
      </c>
      <c r="F103" s="53">
        <v>5048250179.4099998</v>
      </c>
      <c r="G103" s="27">
        <f t="shared" si="181"/>
        <v>0.94467454880501933</v>
      </c>
      <c r="H103" s="26">
        <v>5750261349</v>
      </c>
      <c r="I103" s="53">
        <v>5523403757.1300001</v>
      </c>
      <c r="J103" s="27">
        <f t="shared" si="177"/>
        <v>0.96054829892045657</v>
      </c>
      <c r="K103" s="26">
        <v>5738885131</v>
      </c>
      <c r="L103" s="53">
        <v>5685472810</v>
      </c>
      <c r="M103" s="27">
        <f t="shared" si="178"/>
        <v>0.9906929098978684</v>
      </c>
      <c r="N103" s="26">
        <v>6659809645</v>
      </c>
      <c r="O103" s="53">
        <v>5840452552.1700001</v>
      </c>
      <c r="P103" s="27">
        <f t="shared" si="179"/>
        <v>0.87696989305915818</v>
      </c>
      <c r="Q103" s="26">
        <v>6214201000</v>
      </c>
      <c r="R103" s="53">
        <v>6009169804.5</v>
      </c>
      <c r="S103" s="68">
        <f t="shared" si="151"/>
        <v>0.96700602450741457</v>
      </c>
      <c r="T103" s="26">
        <v>7516446410</v>
      </c>
      <c r="U103" s="53">
        <v>6744920471</v>
      </c>
      <c r="V103" s="68">
        <f t="shared" si="152"/>
        <v>0.89735496045397867</v>
      </c>
      <c r="W103" s="26">
        <v>8034472000</v>
      </c>
      <c r="X103" s="53">
        <v>7318628246</v>
      </c>
      <c r="Y103" s="68">
        <f t="shared" si="153"/>
        <v>0.910903447793458</v>
      </c>
      <c r="Z103" s="26">
        <v>8760005000</v>
      </c>
      <c r="AA103" s="53">
        <v>8688471192</v>
      </c>
      <c r="AB103" s="68">
        <f t="shared" si="154"/>
        <v>0.99183404484358173</v>
      </c>
      <c r="AC103" s="26">
        <v>9397940523</v>
      </c>
      <c r="AD103" s="53">
        <v>8754662440</v>
      </c>
      <c r="AE103" s="68">
        <f t="shared" si="155"/>
        <v>0.93155116470191779</v>
      </c>
      <c r="AF103" s="26">
        <v>9706945000</v>
      </c>
      <c r="AG103" s="6">
        <v>9706945000</v>
      </c>
      <c r="AH103" s="6">
        <v>9276901846</v>
      </c>
      <c r="AI103" s="38">
        <f t="shared" si="156"/>
        <v>0.95569737399356858</v>
      </c>
      <c r="AJ103" s="6">
        <v>9163282038</v>
      </c>
      <c r="AK103" s="38">
        <f t="shared" si="157"/>
        <v>0.94399237226542443</v>
      </c>
      <c r="AL103" s="5">
        <v>10310423000</v>
      </c>
      <c r="AM103" s="6">
        <v>10310423000</v>
      </c>
      <c r="AN103" s="6">
        <v>10035649936</v>
      </c>
      <c r="AO103" s="38">
        <f t="shared" si="158"/>
        <v>0.97334997177128424</v>
      </c>
      <c r="AP103" s="6">
        <v>9605347864</v>
      </c>
      <c r="AQ103" s="38">
        <f t="shared" si="159"/>
        <v>0.93161530462911168</v>
      </c>
      <c r="AR103" s="5">
        <v>11207303000</v>
      </c>
      <c r="AS103" s="6">
        <v>11207303000</v>
      </c>
      <c r="AT103" s="6">
        <v>10186427767</v>
      </c>
      <c r="AU103" s="38">
        <f t="shared" si="160"/>
        <v>0.90890982130134257</v>
      </c>
      <c r="AV103" s="6">
        <v>9976422164</v>
      </c>
      <c r="AW103" s="38">
        <f t="shared" si="161"/>
        <v>0.89017153939712346</v>
      </c>
      <c r="AX103" s="5">
        <v>11452247000</v>
      </c>
      <c r="AY103" s="6">
        <v>11452247000</v>
      </c>
      <c r="AZ103" s="6">
        <v>10735110840</v>
      </c>
      <c r="BA103" s="38">
        <f t="shared" si="162"/>
        <v>0.93738030973310305</v>
      </c>
      <c r="BB103" s="6">
        <v>10639405653</v>
      </c>
      <c r="BC103" s="38">
        <f t="shared" si="163"/>
        <v>0.92902341811174693</v>
      </c>
      <c r="BD103" s="5">
        <v>12240642000</v>
      </c>
      <c r="BE103" s="6">
        <v>12118235580</v>
      </c>
      <c r="BF103" s="6">
        <v>11843955490</v>
      </c>
      <c r="BG103" s="38">
        <f t="shared" si="164"/>
        <v>0.97736633454686483</v>
      </c>
      <c r="BH103" s="6">
        <v>11397189949</v>
      </c>
      <c r="BI103" s="38">
        <f t="shared" si="165"/>
        <v>0.94049912413074244</v>
      </c>
      <c r="BJ103" s="5">
        <v>14207555000</v>
      </c>
      <c r="BK103" s="6">
        <v>14207555000</v>
      </c>
      <c r="BL103" s="6">
        <v>12390995051</v>
      </c>
      <c r="BM103" s="38">
        <f t="shared" si="166"/>
        <v>0.87214126927539604</v>
      </c>
      <c r="BN103" s="6">
        <v>11909639742</v>
      </c>
      <c r="BO103" s="38">
        <f t="shared" si="167"/>
        <v>0.83826103379504779</v>
      </c>
      <c r="BP103" s="5">
        <v>14001924000</v>
      </c>
      <c r="BQ103" s="6">
        <v>14001924000</v>
      </c>
      <c r="BR103" s="6">
        <v>12124483050</v>
      </c>
      <c r="BS103" s="38">
        <f t="shared" si="168"/>
        <v>0.8659155020410052</v>
      </c>
      <c r="BT103" s="6">
        <v>11837566824</v>
      </c>
      <c r="BU103" s="38">
        <f t="shared" si="169"/>
        <v>0.84542430197450003</v>
      </c>
      <c r="BV103" s="5">
        <v>14661361000</v>
      </c>
      <c r="BW103" s="6">
        <v>14661361000</v>
      </c>
      <c r="BX103" s="6">
        <v>13280898653</v>
      </c>
      <c r="BY103" s="38">
        <f t="shared" si="170"/>
        <v>0.90584350613834552</v>
      </c>
      <c r="BZ103" s="6">
        <v>12938550514</v>
      </c>
      <c r="CA103" s="38">
        <f t="shared" si="171"/>
        <v>0.88249314057542139</v>
      </c>
      <c r="CB103" s="5">
        <v>15211446000</v>
      </c>
      <c r="CC103" s="6">
        <v>15211446000</v>
      </c>
      <c r="CD103" s="6">
        <v>14589778340</v>
      </c>
      <c r="CE103" s="38">
        <f t="shared" si="172"/>
        <v>0.95913158683270483</v>
      </c>
      <c r="CF103" s="6">
        <v>13654808280</v>
      </c>
      <c r="CG103" s="7">
        <f t="shared" si="139"/>
        <v>0.89766668336461897</v>
      </c>
      <c r="CH103" s="5">
        <v>15407682000</v>
      </c>
      <c r="CI103" s="6">
        <v>15276682000</v>
      </c>
      <c r="CJ103" s="6">
        <v>14830012646</v>
      </c>
      <c r="CK103" s="38">
        <f t="shared" si="173"/>
        <v>0.97076136336411267</v>
      </c>
      <c r="CL103" s="6">
        <v>14400394534</v>
      </c>
      <c r="CM103" s="7">
        <f t="shared" si="140"/>
        <v>0.94263888807792162</v>
      </c>
      <c r="CN103" s="5">
        <v>21296583000</v>
      </c>
      <c r="CO103" s="6">
        <v>21296583000</v>
      </c>
      <c r="CP103" s="6">
        <v>19330535881</v>
      </c>
      <c r="CQ103" s="38">
        <f t="shared" si="174"/>
        <v>0.90768250855078492</v>
      </c>
      <c r="CR103" s="6">
        <v>18558514165</v>
      </c>
      <c r="CS103" s="7">
        <f t="shared" si="141"/>
        <v>0.87143154209292639</v>
      </c>
      <c r="CT103" s="5">
        <v>25827051000</v>
      </c>
      <c r="CU103" s="6">
        <v>14921009731</v>
      </c>
      <c r="CV103" s="7">
        <f t="shared" si="206"/>
        <v>0.57772796944567928</v>
      </c>
      <c r="CW103" s="5">
        <v>25827051000</v>
      </c>
      <c r="CX103" s="6">
        <v>16582925896</v>
      </c>
      <c r="CY103" s="7">
        <f t="shared" si="207"/>
        <v>0.6420758566667174</v>
      </c>
      <c r="CZ103" s="5">
        <v>25827051000</v>
      </c>
      <c r="DA103" s="6">
        <v>19074214493</v>
      </c>
      <c r="DB103" s="7">
        <f t="shared" si="210"/>
        <v>0.73853629254846009</v>
      </c>
      <c r="DC103" s="5">
        <v>25827051000</v>
      </c>
      <c r="DD103" s="6">
        <v>25827051000</v>
      </c>
      <c r="DE103" s="6">
        <v>25211310566</v>
      </c>
      <c r="DF103" s="38">
        <f t="shared" si="209"/>
        <v>0.97615908862378442</v>
      </c>
      <c r="DG103" s="6">
        <v>23892706851</v>
      </c>
      <c r="DH103" s="7">
        <f t="shared" si="142"/>
        <v>0.92510394822080155</v>
      </c>
      <c r="DI103" s="41">
        <v>30616314000</v>
      </c>
      <c r="DJ103" s="82">
        <f t="shared" si="143"/>
        <v>0</v>
      </c>
      <c r="DK103" s="81">
        <v>30616314000</v>
      </c>
      <c r="DL103" s="6">
        <v>30616314000</v>
      </c>
      <c r="DM103" s="6">
        <v>30616314000</v>
      </c>
      <c r="DN103" s="6">
        <v>1434732704</v>
      </c>
      <c r="DO103" s="38">
        <v>4.6861705951931378E-2</v>
      </c>
      <c r="DP103" s="6">
        <v>1356176362</v>
      </c>
      <c r="DQ103" s="7">
        <f t="shared" si="144"/>
        <v>4.4295873174020881E-2</v>
      </c>
      <c r="DR103" s="6">
        <v>30616314000</v>
      </c>
      <c r="DS103" s="6">
        <v>30616314000</v>
      </c>
      <c r="DT103" s="6">
        <v>2955178747</v>
      </c>
      <c r="DU103" s="38">
        <f t="shared" si="145"/>
        <v>9.6523008844239061E-2</v>
      </c>
      <c r="DV103" s="6">
        <v>2776851560</v>
      </c>
      <c r="DW103" s="7">
        <f t="shared" si="146"/>
        <v>9.0698428295450592E-2</v>
      </c>
      <c r="DX103" s="6">
        <v>30616314000</v>
      </c>
      <c r="DY103" s="6">
        <v>30616314000</v>
      </c>
      <c r="DZ103" s="6">
        <v>4402043193</v>
      </c>
      <c r="EA103" s="38">
        <f t="shared" si="147"/>
        <v>0.1437809656969157</v>
      </c>
      <c r="EB103" s="6">
        <v>4289137938</v>
      </c>
      <c r="EC103" s="7">
        <f t="shared" si="211"/>
        <v>0.14009321755714943</v>
      </c>
      <c r="ED103" s="6">
        <v>30616314000</v>
      </c>
      <c r="EE103" s="6">
        <v>30616314000</v>
      </c>
      <c r="EF103" s="6">
        <v>6372267089</v>
      </c>
      <c r="EG103" s="38">
        <f t="shared" si="212"/>
        <v>0.20813305902859502</v>
      </c>
      <c r="EH103" s="6">
        <v>6175253781</v>
      </c>
      <c r="EI103" s="7">
        <f t="shared" si="213"/>
        <v>0.20169814632159835</v>
      </c>
      <c r="EJ103" s="6">
        <v>30616314000</v>
      </c>
      <c r="EK103" s="6">
        <v>29319791762</v>
      </c>
      <c r="EL103" s="6">
        <v>8730463123</v>
      </c>
      <c r="EM103" s="38">
        <f t="shared" si="214"/>
        <v>0.29776688708666554</v>
      </c>
      <c r="EN103" s="6">
        <v>8480594045</v>
      </c>
      <c r="EO103" s="7">
        <f t="shared" si="215"/>
        <v>0.28924468883818261</v>
      </c>
      <c r="EP103" s="6">
        <v>30616314000</v>
      </c>
      <c r="EQ103" s="6">
        <v>29319791762</v>
      </c>
      <c r="ER103" s="6">
        <v>11902071928</v>
      </c>
      <c r="ES103" s="38">
        <f t="shared" si="216"/>
        <v>0.40593985198168137</v>
      </c>
      <c r="ET103" s="6">
        <v>11680968046</v>
      </c>
      <c r="EU103" s="7">
        <f t="shared" si="217"/>
        <v>0.39839873832730122</v>
      </c>
      <c r="EV103" s="340">
        <v>30616314000</v>
      </c>
      <c r="EW103" s="340">
        <v>29319791762</v>
      </c>
      <c r="EX103" s="340">
        <v>13796345525</v>
      </c>
      <c r="EY103" s="38">
        <f t="shared" si="218"/>
        <v>0.47054718658953071</v>
      </c>
      <c r="EZ103" s="340">
        <v>13561786822</v>
      </c>
      <c r="FA103" s="7">
        <f t="shared" si="219"/>
        <v>0.46254717400744955</v>
      </c>
      <c r="FB103" s="340">
        <v>30616314000</v>
      </c>
      <c r="FC103" s="340">
        <v>29319791762</v>
      </c>
      <c r="FD103" s="340">
        <v>15689324966</v>
      </c>
      <c r="FE103" s="38">
        <f t="shared" si="220"/>
        <v>0.53511038186615623</v>
      </c>
      <c r="FF103" s="340">
        <v>15165286597</v>
      </c>
      <c r="FG103" s="7">
        <f t="shared" si="221"/>
        <v>0.51723718640645366</v>
      </c>
      <c r="FH103" s="340">
        <v>30616314000</v>
      </c>
      <c r="FI103" s="340">
        <v>29319791762</v>
      </c>
      <c r="FJ103" s="340">
        <v>17632604123</v>
      </c>
      <c r="FK103" s="38">
        <v>0.60138913216473755</v>
      </c>
      <c r="FL103" s="340">
        <v>17224097814</v>
      </c>
      <c r="FM103" s="7">
        <v>0.58745634872902952</v>
      </c>
      <c r="FN103" s="41">
        <v>31964803000</v>
      </c>
      <c r="FO103" s="81"/>
      <c r="FP103" s="387">
        <v>31964803000</v>
      </c>
      <c r="FQ103" s="340">
        <v>30616314000</v>
      </c>
      <c r="FR103" s="340">
        <v>29319791762</v>
      </c>
      <c r="FS103" s="340">
        <v>19450392948</v>
      </c>
      <c r="FT103" s="38">
        <v>0.6633878270993977</v>
      </c>
      <c r="FU103" s="340">
        <v>18988604722</v>
      </c>
      <c r="FV103" s="7">
        <v>0.64763777574335424</v>
      </c>
      <c r="FW103" s="340">
        <v>30616314000</v>
      </c>
      <c r="FX103" s="340">
        <v>29319791762</v>
      </c>
      <c r="FY103" s="340">
        <v>21318905004</v>
      </c>
      <c r="FZ103" s="38">
        <v>0.72711652173568397</v>
      </c>
      <c r="GA103" s="340">
        <v>20985621129</v>
      </c>
      <c r="GB103" s="7">
        <v>0.71574932384746592</v>
      </c>
      <c r="GC103" s="340">
        <v>30616314000</v>
      </c>
      <c r="GD103" s="340">
        <v>29319791762</v>
      </c>
      <c r="GE103" s="340">
        <v>26968869410</v>
      </c>
      <c r="GF103" s="38">
        <v>0.91981790419647802</v>
      </c>
      <c r="GG103" s="340">
        <v>26787605775</v>
      </c>
      <c r="GH103" s="7">
        <v>0.91363560807134225</v>
      </c>
      <c r="GI103" s="340">
        <v>31964803000</v>
      </c>
      <c r="GJ103" s="340">
        <v>31964803000</v>
      </c>
      <c r="GK103" s="340">
        <v>1400452623</v>
      </c>
      <c r="GL103" s="38">
        <v>4.3812333928665223E-2</v>
      </c>
      <c r="GM103" s="340">
        <v>1386816837</v>
      </c>
      <c r="GN103" s="7">
        <v>4.3385746409887148E-2</v>
      </c>
      <c r="GO103" s="340">
        <v>31964803000</v>
      </c>
      <c r="GP103" s="340">
        <v>31964803000</v>
      </c>
      <c r="GQ103" s="340">
        <v>3331884942</v>
      </c>
      <c r="GR103" s="38">
        <f t="shared" si="148"/>
        <v>0.10423605432512754</v>
      </c>
      <c r="GS103" s="340">
        <v>3020129047</v>
      </c>
      <c r="GT103" s="7">
        <v>4.3385746409887148E-2</v>
      </c>
      <c r="GU103" s="340">
        <v>31964803000</v>
      </c>
      <c r="GV103" s="340">
        <v>31964803000</v>
      </c>
      <c r="GW103" s="340">
        <v>5114911006</v>
      </c>
      <c r="GX103" s="38">
        <v>0.16001697260577516</v>
      </c>
      <c r="GY103" s="340">
        <v>4823139538</v>
      </c>
      <c r="GZ103" s="7">
        <v>0.15088907439848762</v>
      </c>
      <c r="HA103" s="340">
        <v>31964803000</v>
      </c>
      <c r="HB103" s="340">
        <v>31964803000</v>
      </c>
      <c r="HC103" s="340">
        <v>6814250453</v>
      </c>
      <c r="HD103" s="38">
        <v>0.21317980445554444</v>
      </c>
      <c r="HE103" s="340">
        <v>6789653306</v>
      </c>
      <c r="HF103" s="7">
        <v>0.21241029722598323</v>
      </c>
      <c r="HG103" s="340">
        <v>31964803000</v>
      </c>
      <c r="HH103" s="340">
        <v>31964803000</v>
      </c>
      <c r="HI103" s="340">
        <v>9798690596</v>
      </c>
      <c r="HJ103" s="38">
        <v>0.30654625326488011</v>
      </c>
      <c r="HK103" s="340">
        <v>9240837968</v>
      </c>
      <c r="HL103" s="7">
        <v>0.2890941629766966</v>
      </c>
      <c r="HM103" s="340">
        <v>31964803000</v>
      </c>
      <c r="HN103" s="340">
        <v>31964803000</v>
      </c>
      <c r="HO103" s="340">
        <v>13434870983</v>
      </c>
      <c r="HP103" s="38">
        <v>0.42030201102756681</v>
      </c>
      <c r="HQ103" s="340">
        <v>12951802615</v>
      </c>
      <c r="HR103" s="7">
        <v>0.40518950218463728</v>
      </c>
      <c r="HS103" s="15">
        <f t="shared" si="149"/>
        <v>0</v>
      </c>
      <c r="HT103" s="15">
        <f t="shared" si="150"/>
        <v>0</v>
      </c>
    </row>
    <row r="104" spans="1:228" ht="14.25" customHeight="1" x14ac:dyDescent="0.35">
      <c r="A104" s="9" t="s">
        <v>78</v>
      </c>
      <c r="B104" s="26">
        <v>29866329867</v>
      </c>
      <c r="C104" s="53">
        <v>29396615564.839996</v>
      </c>
      <c r="D104" s="27">
        <f t="shared" si="180"/>
        <v>0.9842727812807357</v>
      </c>
      <c r="E104" s="26">
        <v>45128765285</v>
      </c>
      <c r="F104" s="53">
        <v>41505311488.010002</v>
      </c>
      <c r="G104" s="27">
        <f t="shared" si="181"/>
        <v>0.91970855453042122</v>
      </c>
      <c r="H104" s="26">
        <v>56717325979</v>
      </c>
      <c r="I104" s="53">
        <v>54918408885.900002</v>
      </c>
      <c r="J104" s="27">
        <f t="shared" si="177"/>
        <v>0.96828275906790706</v>
      </c>
      <c r="K104" s="26">
        <v>70163400000</v>
      </c>
      <c r="L104" s="53">
        <v>69640529929.020004</v>
      </c>
      <c r="M104" s="27">
        <f t="shared" si="178"/>
        <v>0.99254782306758227</v>
      </c>
      <c r="N104" s="26">
        <v>100417268993</v>
      </c>
      <c r="O104" s="53">
        <v>95282060353.399994</v>
      </c>
      <c r="P104" s="27">
        <f t="shared" si="179"/>
        <v>0.94886129954442422</v>
      </c>
      <c r="Q104" s="26">
        <v>124535518000</v>
      </c>
      <c r="R104" s="53">
        <v>123089005776.03</v>
      </c>
      <c r="S104" s="68">
        <f t="shared" si="151"/>
        <v>0.98838474158055056</v>
      </c>
      <c r="T104" s="26">
        <v>125102161354</v>
      </c>
      <c r="U104" s="53">
        <v>119881230763</v>
      </c>
      <c r="V104" s="68">
        <f t="shared" si="152"/>
        <v>0.95826666354527323</v>
      </c>
      <c r="W104" s="26">
        <v>135809397647</v>
      </c>
      <c r="X104" s="53">
        <v>135123313271</v>
      </c>
      <c r="Y104" s="68">
        <f t="shared" si="153"/>
        <v>0.99494818187925926</v>
      </c>
      <c r="Z104" s="26">
        <v>130989778460</v>
      </c>
      <c r="AA104" s="53">
        <v>124877717305</v>
      </c>
      <c r="AB104" s="68">
        <f t="shared" si="154"/>
        <v>0.95333940383091476</v>
      </c>
      <c r="AC104" s="26">
        <v>112135634668</v>
      </c>
      <c r="AD104" s="53">
        <v>102944691558</v>
      </c>
      <c r="AE104" s="68">
        <f t="shared" si="155"/>
        <v>0.9180372667688409</v>
      </c>
      <c r="AF104" s="26">
        <v>106106042000</v>
      </c>
      <c r="AG104" s="6">
        <v>86717642000</v>
      </c>
      <c r="AH104" s="6">
        <v>70522527356</v>
      </c>
      <c r="AI104" s="38">
        <f t="shared" si="156"/>
        <v>0.81324313864530584</v>
      </c>
      <c r="AJ104" s="6">
        <v>58850022989</v>
      </c>
      <c r="AK104" s="38">
        <f t="shared" si="157"/>
        <v>0.6786395666639552</v>
      </c>
      <c r="AL104" s="5">
        <v>58887150000</v>
      </c>
      <c r="AM104" s="6">
        <v>58267053978</v>
      </c>
      <c r="AN104" s="6">
        <v>50887086484</v>
      </c>
      <c r="AO104" s="38">
        <f t="shared" si="158"/>
        <v>0.87334236090284456</v>
      </c>
      <c r="AP104" s="6">
        <v>39407916918</v>
      </c>
      <c r="AQ104" s="38">
        <f t="shared" si="159"/>
        <v>0.67633275114405678</v>
      </c>
      <c r="AR104" s="5">
        <v>77100400000</v>
      </c>
      <c r="AS104" s="6">
        <v>83238299000</v>
      </c>
      <c r="AT104" s="6">
        <v>70615009870</v>
      </c>
      <c r="AU104" s="38">
        <f t="shared" si="160"/>
        <v>0.84834758420519862</v>
      </c>
      <c r="AV104" s="6">
        <v>55379254802</v>
      </c>
      <c r="AW104" s="38">
        <f t="shared" si="161"/>
        <v>0.66530978488640191</v>
      </c>
      <c r="AX104" s="5">
        <v>132383130000</v>
      </c>
      <c r="AY104" s="6">
        <v>125852130000</v>
      </c>
      <c r="AZ104" s="6">
        <v>92837769551</v>
      </c>
      <c r="BA104" s="38">
        <f t="shared" si="162"/>
        <v>0.7376734072836113</v>
      </c>
      <c r="BB104" s="6">
        <v>82051677607</v>
      </c>
      <c r="BC104" s="38">
        <f t="shared" si="163"/>
        <v>0.65196892263166306</v>
      </c>
      <c r="BD104" s="5">
        <v>112004327000</v>
      </c>
      <c r="BE104" s="6">
        <v>107136327000</v>
      </c>
      <c r="BF104" s="6">
        <v>93130200041</v>
      </c>
      <c r="BG104" s="38">
        <f t="shared" si="164"/>
        <v>0.8692681805397342</v>
      </c>
      <c r="BH104" s="6">
        <v>68956842566</v>
      </c>
      <c r="BI104" s="38">
        <f t="shared" si="165"/>
        <v>0.64363642563553625</v>
      </c>
      <c r="BJ104" s="5">
        <v>82884856000</v>
      </c>
      <c r="BK104" s="6">
        <v>83697856000</v>
      </c>
      <c r="BL104" s="6">
        <v>81428272215</v>
      </c>
      <c r="BM104" s="38">
        <f t="shared" si="166"/>
        <v>0.97288360904967508</v>
      </c>
      <c r="BN104" s="6">
        <v>55925659222</v>
      </c>
      <c r="BO104" s="38">
        <f t="shared" si="167"/>
        <v>0.66818508734560655</v>
      </c>
      <c r="BP104" s="5">
        <v>86419359000</v>
      </c>
      <c r="BQ104" s="6">
        <v>85346359000</v>
      </c>
      <c r="BR104" s="6">
        <v>82861649709</v>
      </c>
      <c r="BS104" s="38">
        <f t="shared" si="168"/>
        <v>0.97088675697342874</v>
      </c>
      <c r="BT104" s="6">
        <v>71912631004</v>
      </c>
      <c r="BU104" s="38">
        <f t="shared" si="169"/>
        <v>0.84259752667363352</v>
      </c>
      <c r="BV104" s="5">
        <v>93151306000</v>
      </c>
      <c r="BW104" s="6">
        <v>103890361546</v>
      </c>
      <c r="BX104" s="6">
        <v>101770990744</v>
      </c>
      <c r="BY104" s="38">
        <f t="shared" si="170"/>
        <v>0.97959992851635624</v>
      </c>
      <c r="BZ104" s="6">
        <v>81503737700</v>
      </c>
      <c r="CA104" s="38">
        <f t="shared" si="171"/>
        <v>0.78451683570195518</v>
      </c>
      <c r="CB104" s="5">
        <v>96699861000</v>
      </c>
      <c r="CC104" s="6">
        <v>86280954998</v>
      </c>
      <c r="CD104" s="6">
        <v>84513019399</v>
      </c>
      <c r="CE104" s="38">
        <f t="shared" si="172"/>
        <v>0.97950954994597617</v>
      </c>
      <c r="CF104" s="6">
        <v>69590433407</v>
      </c>
      <c r="CG104" s="7">
        <f t="shared" si="139"/>
        <v>0.80655613291036377</v>
      </c>
      <c r="CH104" s="5">
        <v>84169716000</v>
      </c>
      <c r="CI104" s="6">
        <v>83444716000</v>
      </c>
      <c r="CJ104" s="6">
        <v>82957947845</v>
      </c>
      <c r="CK104" s="38">
        <f t="shared" si="173"/>
        <v>0.99416657904378269</v>
      </c>
      <c r="CL104" s="6">
        <v>68594059674</v>
      </c>
      <c r="CM104" s="7">
        <f t="shared" si="140"/>
        <v>0.82202999736975557</v>
      </c>
      <c r="CN104" s="5">
        <v>98965706000</v>
      </c>
      <c r="CO104" s="6">
        <v>100828936876</v>
      </c>
      <c r="CP104" s="6">
        <v>99973226922</v>
      </c>
      <c r="CQ104" s="38">
        <f t="shared" si="174"/>
        <v>0.99151325025818371</v>
      </c>
      <c r="CR104" s="6">
        <v>87519027490</v>
      </c>
      <c r="CS104" s="7">
        <f t="shared" si="141"/>
        <v>0.86799514307714454</v>
      </c>
      <c r="CT104" s="5">
        <v>80389869000</v>
      </c>
      <c r="CU104" s="6">
        <v>67323300265</v>
      </c>
      <c r="CV104" s="7">
        <f t="shared" si="206"/>
        <v>0.83746000711855872</v>
      </c>
      <c r="CW104" s="5">
        <v>80389869000</v>
      </c>
      <c r="CX104" s="6">
        <v>71492051626</v>
      </c>
      <c r="CY104" s="7">
        <f t="shared" si="207"/>
        <v>0.88931668275264886</v>
      </c>
      <c r="CZ104" s="5">
        <v>80389869000</v>
      </c>
      <c r="DA104" s="6">
        <v>75529313297</v>
      </c>
      <c r="DB104" s="7">
        <f t="shared" si="210"/>
        <v>0.93953770837715878</v>
      </c>
      <c r="DC104" s="5">
        <v>80389869000</v>
      </c>
      <c r="DD104" s="6">
        <v>80389869000</v>
      </c>
      <c r="DE104" s="6">
        <v>79701925889</v>
      </c>
      <c r="DF104" s="38">
        <f t="shared" si="209"/>
        <v>0.99144241532474697</v>
      </c>
      <c r="DG104" s="6">
        <v>69886380194</v>
      </c>
      <c r="DH104" s="7">
        <f t="shared" si="142"/>
        <v>0.86934312822427906</v>
      </c>
      <c r="DI104" s="81">
        <v>82164225000</v>
      </c>
      <c r="DJ104" s="82">
        <f t="shared" si="143"/>
        <v>0</v>
      </c>
      <c r="DK104" s="81">
        <v>82164225000</v>
      </c>
      <c r="DL104" s="53">
        <v>82164225000</v>
      </c>
      <c r="DM104" s="53">
        <v>82164225000</v>
      </c>
      <c r="DN104" s="53">
        <v>4332725360</v>
      </c>
      <c r="DO104" s="123">
        <v>5.2732504444604693E-2</v>
      </c>
      <c r="DP104" s="53">
        <v>381429765</v>
      </c>
      <c r="DQ104" s="27">
        <f t="shared" si="144"/>
        <v>4.6422851916390617E-3</v>
      </c>
      <c r="DR104" s="53">
        <v>82164225000</v>
      </c>
      <c r="DS104" s="53">
        <v>82164225000</v>
      </c>
      <c r="DT104" s="53">
        <v>11376273869</v>
      </c>
      <c r="DU104" s="123">
        <f t="shared" si="145"/>
        <v>0.13845775176483438</v>
      </c>
      <c r="DV104" s="53">
        <v>2059532708</v>
      </c>
      <c r="DW104" s="27">
        <f t="shared" si="146"/>
        <v>2.5066051654476142E-2</v>
      </c>
      <c r="DX104" s="53">
        <v>82164225000</v>
      </c>
      <c r="DY104" s="53">
        <v>82164225000</v>
      </c>
      <c r="DZ104" s="53">
        <v>18528494624</v>
      </c>
      <c r="EA104" s="123">
        <f t="shared" si="147"/>
        <v>0.22550562150376274</v>
      </c>
      <c r="EB104" s="53">
        <v>4213403213</v>
      </c>
      <c r="EC104" s="27">
        <f t="shared" si="211"/>
        <v>5.1280264774602326E-2</v>
      </c>
      <c r="ED104" s="53">
        <v>82164225000</v>
      </c>
      <c r="EE104" s="53">
        <v>82164225000</v>
      </c>
      <c r="EF104" s="53">
        <v>36687694745</v>
      </c>
      <c r="EG104" s="123">
        <f t="shared" si="212"/>
        <v>0.44651665302021654</v>
      </c>
      <c r="EH104" s="53">
        <v>8465724144</v>
      </c>
      <c r="EI104" s="27">
        <f t="shared" si="213"/>
        <v>0.10303418725120331</v>
      </c>
      <c r="EJ104" s="53">
        <v>82164225000</v>
      </c>
      <c r="EK104" s="53">
        <v>82164225000</v>
      </c>
      <c r="EL104" s="53">
        <v>51913036119</v>
      </c>
      <c r="EM104" s="123">
        <f t="shared" si="214"/>
        <v>0.63182043181202041</v>
      </c>
      <c r="EN104" s="53">
        <v>18137735890</v>
      </c>
      <c r="EO104" s="27">
        <f t="shared" si="215"/>
        <v>0.22074979579007772</v>
      </c>
      <c r="EP104" s="53">
        <v>82164225000</v>
      </c>
      <c r="EQ104" s="53">
        <v>82164225000</v>
      </c>
      <c r="ER104" s="53">
        <v>51913036119</v>
      </c>
      <c r="ES104" s="123">
        <f t="shared" si="216"/>
        <v>0.63182043181202041</v>
      </c>
      <c r="ET104" s="53">
        <v>23063277925</v>
      </c>
      <c r="EU104" s="27">
        <f t="shared" si="217"/>
        <v>0.28069732204009712</v>
      </c>
      <c r="EV104" s="341">
        <v>82164225000</v>
      </c>
      <c r="EW104" s="341">
        <v>82164225000</v>
      </c>
      <c r="EX104" s="341">
        <v>52764813458</v>
      </c>
      <c r="EY104" s="123">
        <f t="shared" si="218"/>
        <v>0.64218719835792282</v>
      </c>
      <c r="EZ104" s="341">
        <v>30882754636</v>
      </c>
      <c r="FA104" s="27">
        <f t="shared" si="219"/>
        <v>0.37586619524494996</v>
      </c>
      <c r="FB104" s="341">
        <v>82164225000</v>
      </c>
      <c r="FC104" s="341">
        <v>82164225000</v>
      </c>
      <c r="FD104" s="341">
        <v>57335352613</v>
      </c>
      <c r="FE104" s="123">
        <f t="shared" si="220"/>
        <v>0.69781407434926823</v>
      </c>
      <c r="FF104" s="341">
        <v>36892815552</v>
      </c>
      <c r="FG104" s="27">
        <f t="shared" si="221"/>
        <v>0.44901312647931629</v>
      </c>
      <c r="FH104" s="341">
        <v>82164225000</v>
      </c>
      <c r="FI104" s="341">
        <v>87337796682</v>
      </c>
      <c r="FJ104" s="341">
        <v>61119003750</v>
      </c>
      <c r="FK104" s="123">
        <v>0.69980015608289792</v>
      </c>
      <c r="FL104" s="341">
        <v>42016875471</v>
      </c>
      <c r="FM104" s="27">
        <v>0.48108467430183666</v>
      </c>
      <c r="FN104" s="81">
        <v>85031754000</v>
      </c>
      <c r="FO104" s="81">
        <f t="shared" si="222"/>
        <v>5000000000</v>
      </c>
      <c r="FP104" s="387">
        <f>85031754000+5000000000</f>
        <v>90031754000</v>
      </c>
      <c r="FQ104" s="341">
        <v>82164225000</v>
      </c>
      <c r="FR104" s="341">
        <v>87337796682</v>
      </c>
      <c r="FS104" s="341">
        <v>65856373868</v>
      </c>
      <c r="FT104" s="123">
        <v>0.75404207994604422</v>
      </c>
      <c r="FU104" s="341">
        <v>47853841731</v>
      </c>
      <c r="FV104" s="27">
        <v>0.54791675023858832</v>
      </c>
      <c r="FW104" s="341">
        <v>82164225000</v>
      </c>
      <c r="FX104" s="341">
        <v>87337796682</v>
      </c>
      <c r="FY104" s="341">
        <v>71746690572</v>
      </c>
      <c r="FZ104" s="123">
        <v>0.82148500761053356</v>
      </c>
      <c r="GA104" s="341">
        <v>53356472807</v>
      </c>
      <c r="GB104" s="27">
        <v>0.61092075635103094</v>
      </c>
      <c r="GC104" s="340">
        <v>82164225000</v>
      </c>
      <c r="GD104" s="340">
        <v>81833796682</v>
      </c>
      <c r="GE104" s="340">
        <v>80563780508</v>
      </c>
      <c r="GF104" s="38">
        <v>0.98448054195829149</v>
      </c>
      <c r="GG104" s="340">
        <v>66375865912</v>
      </c>
      <c r="GH104" s="7">
        <v>0.81110578517982779</v>
      </c>
      <c r="GI104" s="340">
        <v>90031754000</v>
      </c>
      <c r="GJ104" s="340">
        <v>90031754000</v>
      </c>
      <c r="GK104" s="340">
        <v>2365412989</v>
      </c>
      <c r="GL104" s="38">
        <v>2.6273096812042561E-2</v>
      </c>
      <c r="GM104" s="340">
        <v>3349233</v>
      </c>
      <c r="GN104" s="7">
        <v>3.7200574810527406E-5</v>
      </c>
      <c r="GO104" s="340">
        <v>90031754000</v>
      </c>
      <c r="GP104" s="340">
        <v>90031754000</v>
      </c>
      <c r="GQ104" s="340">
        <v>22328686674</v>
      </c>
      <c r="GR104" s="38">
        <f t="shared" si="148"/>
        <v>0.24800901550801732</v>
      </c>
      <c r="GS104" s="340">
        <v>310888644</v>
      </c>
      <c r="GT104" s="7">
        <v>3.7200574810527406E-5</v>
      </c>
      <c r="GU104" s="340">
        <v>90031754000</v>
      </c>
      <c r="GV104" s="340">
        <v>90031754000</v>
      </c>
      <c r="GW104" s="340">
        <v>36195634556</v>
      </c>
      <c r="GX104" s="38">
        <v>0.40203187151057834</v>
      </c>
      <c r="GY104" s="340">
        <v>3399954291</v>
      </c>
      <c r="GZ104" s="7">
        <v>3.7763945940673331E-2</v>
      </c>
      <c r="HA104" s="340">
        <v>90031754000</v>
      </c>
      <c r="HB104" s="340">
        <v>90031754000</v>
      </c>
      <c r="HC104" s="340">
        <v>39880300679</v>
      </c>
      <c r="HD104" s="38">
        <v>0.44295816650423137</v>
      </c>
      <c r="HE104" s="340">
        <v>15029004592</v>
      </c>
      <c r="HF104" s="7">
        <v>0.16693004328228461</v>
      </c>
      <c r="HG104" s="340">
        <v>90031754000</v>
      </c>
      <c r="HH104" s="340">
        <v>90031754000</v>
      </c>
      <c r="HI104" s="340">
        <v>45772350541</v>
      </c>
      <c r="HJ104" s="38">
        <v>0.50840229704954987</v>
      </c>
      <c r="HK104" s="340">
        <v>20319110648</v>
      </c>
      <c r="HL104" s="7">
        <v>0.22568826825255453</v>
      </c>
      <c r="HM104" s="340">
        <v>90031754000</v>
      </c>
      <c r="HN104" s="340">
        <v>90031754000</v>
      </c>
      <c r="HO104" s="340">
        <v>57398846838</v>
      </c>
      <c r="HP104" s="38">
        <v>0.6375400265777339</v>
      </c>
      <c r="HQ104" s="340">
        <v>26148474700</v>
      </c>
      <c r="HR104" s="7">
        <v>0.29043613545505287</v>
      </c>
      <c r="HS104" s="15">
        <f t="shared" si="149"/>
        <v>0</v>
      </c>
      <c r="HT104" s="15">
        <f t="shared" si="150"/>
        <v>0</v>
      </c>
    </row>
    <row r="105" spans="1:228" ht="14.25" customHeight="1" x14ac:dyDescent="0.35">
      <c r="A105" s="8" t="s">
        <v>55</v>
      </c>
      <c r="B105" s="32">
        <f>+B106+B107</f>
        <v>926480258</v>
      </c>
      <c r="C105" s="31">
        <f>+C106+C107</f>
        <v>923737039.39999998</v>
      </c>
      <c r="D105" s="62">
        <f t="shared" si="180"/>
        <v>0.99703909654165557</v>
      </c>
      <c r="E105" s="32">
        <f>+E106+E107</f>
        <v>1091381377</v>
      </c>
      <c r="F105" s="31">
        <f>+F106+F107</f>
        <v>1078921125.0999999</v>
      </c>
      <c r="G105" s="62">
        <f t="shared" si="181"/>
        <v>0.98858304515489259</v>
      </c>
      <c r="H105" s="32">
        <f>+H106+H107</f>
        <v>1363019076</v>
      </c>
      <c r="I105" s="31">
        <f>+I106+I107</f>
        <v>1358440823.21</v>
      </c>
      <c r="J105" s="62">
        <f t="shared" ref="J105" si="226">+I105/H105</f>
        <v>0.99664109411921398</v>
      </c>
      <c r="K105" s="32">
        <f>+K106+K107</f>
        <v>1536520491</v>
      </c>
      <c r="L105" s="31">
        <f>+L106+L107</f>
        <v>1530684671.1199999</v>
      </c>
      <c r="M105" s="62">
        <f t="shared" ref="M105" si="227">+L105/K105</f>
        <v>0.99620192511965655</v>
      </c>
      <c r="N105" s="32">
        <f>+N106+N107</f>
        <v>1954488302</v>
      </c>
      <c r="O105" s="31">
        <f>+O106+O107</f>
        <v>1941906136</v>
      </c>
      <c r="P105" s="62">
        <f t="shared" ref="P105" si="228">+O105/N105</f>
        <v>0.99356242450408894</v>
      </c>
      <c r="Q105" s="32">
        <v>2570347281</v>
      </c>
      <c r="R105" s="31">
        <v>2512880277.7600002</v>
      </c>
      <c r="S105" s="67">
        <f t="shared" si="151"/>
        <v>0.97764231951658997</v>
      </c>
      <c r="T105" s="32">
        <v>8975534492</v>
      </c>
      <c r="U105" s="31">
        <v>8621262408</v>
      </c>
      <c r="V105" s="67">
        <f t="shared" si="152"/>
        <v>0.96052913792312122</v>
      </c>
      <c r="W105" s="32">
        <v>10325902071</v>
      </c>
      <c r="X105" s="31">
        <v>10203091820</v>
      </c>
      <c r="Y105" s="67">
        <f t="shared" si="153"/>
        <v>0.98810658379717653</v>
      </c>
      <c r="Z105" s="32">
        <v>9044009414</v>
      </c>
      <c r="AA105" s="31">
        <v>8829705939</v>
      </c>
      <c r="AB105" s="67">
        <f t="shared" si="154"/>
        <v>0.97630437285168448</v>
      </c>
      <c r="AC105" s="32">
        <v>6192623150</v>
      </c>
      <c r="AD105" s="31">
        <v>5981947082</v>
      </c>
      <c r="AE105" s="67">
        <f t="shared" si="155"/>
        <v>0.96597951096055312</v>
      </c>
      <c r="AF105" s="32">
        <v>6732760000</v>
      </c>
      <c r="AG105" s="1">
        <v>6974546828</v>
      </c>
      <c r="AH105" s="1">
        <v>6738692980</v>
      </c>
      <c r="AI105" s="122">
        <f t="shared" si="156"/>
        <v>0.9661836311639429</v>
      </c>
      <c r="AJ105" s="1">
        <v>6169516341</v>
      </c>
      <c r="AK105" s="122">
        <f t="shared" si="157"/>
        <v>0.8845759435196382</v>
      </c>
      <c r="AL105" s="3">
        <v>7841184000</v>
      </c>
      <c r="AM105" s="1">
        <v>7841184000</v>
      </c>
      <c r="AN105" s="1">
        <v>7409981831</v>
      </c>
      <c r="AO105" s="122">
        <f t="shared" si="158"/>
        <v>0.94500802825185581</v>
      </c>
      <c r="AP105" s="1">
        <v>6741819161</v>
      </c>
      <c r="AQ105" s="122">
        <f t="shared" si="159"/>
        <v>0.85979606663993602</v>
      </c>
      <c r="AR105" s="3">
        <v>6839601000</v>
      </c>
      <c r="AS105" s="1">
        <v>6839601000</v>
      </c>
      <c r="AT105" s="1">
        <v>6345012807</v>
      </c>
      <c r="AU105" s="122">
        <f t="shared" si="160"/>
        <v>0.92768756642383088</v>
      </c>
      <c r="AV105" s="1">
        <v>5591171239</v>
      </c>
      <c r="AW105" s="122">
        <f t="shared" si="161"/>
        <v>0.81747038153248996</v>
      </c>
      <c r="AX105" s="3">
        <v>7305761000</v>
      </c>
      <c r="AY105" s="1">
        <v>7305761000</v>
      </c>
      <c r="AZ105" s="1">
        <v>6809066473</v>
      </c>
      <c r="BA105" s="122">
        <f t="shared" si="162"/>
        <v>0.93201330744326294</v>
      </c>
      <c r="BB105" s="1">
        <v>6177860322</v>
      </c>
      <c r="BC105" s="122">
        <f t="shared" si="163"/>
        <v>0.84561489514918431</v>
      </c>
      <c r="BD105" s="3">
        <v>7493970000</v>
      </c>
      <c r="BE105" s="1">
        <v>9138768671</v>
      </c>
      <c r="BF105" s="1">
        <v>6839421423</v>
      </c>
      <c r="BG105" s="122">
        <f t="shared" si="164"/>
        <v>0.74839638349786608</v>
      </c>
      <c r="BH105" s="1">
        <v>6665004106</v>
      </c>
      <c r="BI105" s="122">
        <f t="shared" si="165"/>
        <v>0.72931095489373943</v>
      </c>
      <c r="BJ105" s="3">
        <v>9632219000</v>
      </c>
      <c r="BK105" s="1">
        <v>9632219000</v>
      </c>
      <c r="BL105" s="1">
        <v>9393446818</v>
      </c>
      <c r="BM105" s="122">
        <f t="shared" si="166"/>
        <v>0.97521109289562458</v>
      </c>
      <c r="BN105" s="1">
        <v>8384175539</v>
      </c>
      <c r="BO105" s="122">
        <f t="shared" si="167"/>
        <v>0.87043032752889027</v>
      </c>
      <c r="BP105" s="3">
        <v>11168589000</v>
      </c>
      <c r="BQ105" s="1">
        <v>11168589000</v>
      </c>
      <c r="BR105" s="1">
        <v>10683832875</v>
      </c>
      <c r="BS105" s="122">
        <f t="shared" si="168"/>
        <v>0.9565964756156754</v>
      </c>
      <c r="BT105" s="1">
        <v>10110804222</v>
      </c>
      <c r="BU105" s="122">
        <f t="shared" si="169"/>
        <v>0.90528930932994311</v>
      </c>
      <c r="BV105" s="3">
        <v>189367777000</v>
      </c>
      <c r="BW105" s="1">
        <v>191070083715</v>
      </c>
      <c r="BX105" s="1">
        <v>190840785341</v>
      </c>
      <c r="BY105" s="122">
        <f t="shared" si="170"/>
        <v>0.99879992529682449</v>
      </c>
      <c r="BZ105" s="1">
        <v>188306292387</v>
      </c>
      <c r="CA105" s="122">
        <f t="shared" si="171"/>
        <v>0.98553519591207972</v>
      </c>
      <c r="CB105" s="3">
        <v>15824389000</v>
      </c>
      <c r="CC105" s="1">
        <v>16378736826</v>
      </c>
      <c r="CD105" s="1">
        <v>16206139958</v>
      </c>
      <c r="CE105" s="122">
        <f t="shared" si="172"/>
        <v>0.98946213802483129</v>
      </c>
      <c r="CF105" s="1">
        <v>13643293852</v>
      </c>
      <c r="CG105" s="4">
        <f t="shared" si="139"/>
        <v>0.83298816001135745</v>
      </c>
      <c r="CH105" s="3">
        <v>14821280000</v>
      </c>
      <c r="CI105" s="1">
        <v>15439394685</v>
      </c>
      <c r="CJ105" s="1">
        <v>14057437243</v>
      </c>
      <c r="CK105" s="122">
        <f t="shared" si="173"/>
        <v>0.91049147520384155</v>
      </c>
      <c r="CL105" s="1">
        <v>13120205515</v>
      </c>
      <c r="CM105" s="4">
        <f t="shared" si="140"/>
        <v>0.84978755855932708</v>
      </c>
      <c r="CN105" s="3">
        <v>20850816000</v>
      </c>
      <c r="CO105" s="1">
        <v>21611329427</v>
      </c>
      <c r="CP105" s="1">
        <v>21346886695</v>
      </c>
      <c r="CQ105" s="122">
        <f t="shared" si="174"/>
        <v>0.98776369899439787</v>
      </c>
      <c r="CR105" s="1">
        <v>17179069345</v>
      </c>
      <c r="CS105" s="4">
        <f t="shared" si="141"/>
        <v>0.79491034566052288</v>
      </c>
      <c r="CT105" s="3">
        <v>20868067400</v>
      </c>
      <c r="CU105" s="1">
        <v>15957530560</v>
      </c>
      <c r="CV105" s="4">
        <f t="shared" si="206"/>
        <v>0.76468655453930534</v>
      </c>
      <c r="CW105" s="3">
        <v>20868067400</v>
      </c>
      <c r="CX105" s="1">
        <v>16616169893</v>
      </c>
      <c r="CY105" s="4">
        <f t="shared" si="207"/>
        <v>0.79624862113489248</v>
      </c>
      <c r="CZ105" s="3">
        <v>21538067400</v>
      </c>
      <c r="DA105" s="1">
        <v>18568552260</v>
      </c>
      <c r="DB105" s="4">
        <f t="shared" si="210"/>
        <v>0.86212713123926799</v>
      </c>
      <c r="DC105" s="3">
        <v>18733049000</v>
      </c>
      <c r="DD105" s="1">
        <v>21321867154</v>
      </c>
      <c r="DE105" s="1">
        <v>21175622117</v>
      </c>
      <c r="DF105" s="122">
        <f t="shared" si="209"/>
        <v>0.99314107737639834</v>
      </c>
      <c r="DG105" s="1">
        <v>19584719649</v>
      </c>
      <c r="DH105" s="4">
        <f t="shared" si="142"/>
        <v>0.91852742105308027</v>
      </c>
      <c r="DI105" s="40">
        <v>22780000000</v>
      </c>
      <c r="DJ105" s="82">
        <f t="shared" si="143"/>
        <v>0</v>
      </c>
      <c r="DK105" s="82">
        <v>22780000000</v>
      </c>
      <c r="DL105" s="1">
        <v>22780000000</v>
      </c>
      <c r="DM105" s="1">
        <v>22780000000</v>
      </c>
      <c r="DN105" s="1">
        <v>1820984094</v>
      </c>
      <c r="DO105" s="122">
        <v>7.9937844337137839E-2</v>
      </c>
      <c r="DP105" s="1">
        <v>246946573</v>
      </c>
      <c r="DQ105" s="4">
        <f t="shared" si="144"/>
        <v>1.0840499253731343E-2</v>
      </c>
      <c r="DR105" s="1">
        <v>22780000000</v>
      </c>
      <c r="DS105" s="1">
        <v>22780000000</v>
      </c>
      <c r="DT105" s="1">
        <v>2870608939</v>
      </c>
      <c r="DU105" s="122">
        <f t="shared" si="145"/>
        <v>0.12601443981562774</v>
      </c>
      <c r="DV105" s="1">
        <v>967683774</v>
      </c>
      <c r="DW105" s="4">
        <f t="shared" si="146"/>
        <v>4.2479533538191394E-2</v>
      </c>
      <c r="DX105" s="1">
        <v>22780000000</v>
      </c>
      <c r="DY105" s="1">
        <v>22780000000</v>
      </c>
      <c r="DZ105" s="1">
        <v>4297104099</v>
      </c>
      <c r="EA105" s="122">
        <f t="shared" si="147"/>
        <v>0.18863494727831431</v>
      </c>
      <c r="EB105" s="1">
        <v>1847470989</v>
      </c>
      <c r="EC105" s="4">
        <f t="shared" si="211"/>
        <v>8.1100570193151894E-2</v>
      </c>
      <c r="ED105" s="1">
        <v>22780000000</v>
      </c>
      <c r="EE105" s="1">
        <v>22780000000</v>
      </c>
      <c r="EF105" s="1">
        <v>6108498861</v>
      </c>
      <c r="EG105" s="122">
        <f t="shared" si="212"/>
        <v>0.26815183762071992</v>
      </c>
      <c r="EH105" s="1">
        <v>3000880819</v>
      </c>
      <c r="EI105" s="4">
        <f t="shared" si="213"/>
        <v>0.13173313516242319</v>
      </c>
      <c r="EJ105" s="1">
        <v>22780000000</v>
      </c>
      <c r="EK105" s="1">
        <v>22723050810</v>
      </c>
      <c r="EL105" s="1">
        <v>7854927712</v>
      </c>
      <c r="EM105" s="122">
        <f t="shared" si="214"/>
        <v>0.34568103454414623</v>
      </c>
      <c r="EN105" s="1">
        <v>4159652470</v>
      </c>
      <c r="EO105" s="4">
        <f t="shared" si="215"/>
        <v>0.18305871446493499</v>
      </c>
      <c r="EP105" s="1">
        <v>22780000000</v>
      </c>
      <c r="EQ105" s="1">
        <v>22723050810</v>
      </c>
      <c r="ER105" s="1">
        <v>8578190267</v>
      </c>
      <c r="ES105" s="122">
        <f t="shared" si="216"/>
        <v>0.37751049974437828</v>
      </c>
      <c r="ET105" s="1">
        <v>6036542348</v>
      </c>
      <c r="EU105" s="4">
        <f t="shared" si="217"/>
        <v>0.2656572129541438</v>
      </c>
      <c r="EV105" s="339">
        <v>22780000000</v>
      </c>
      <c r="EW105" s="339">
        <v>22723050810</v>
      </c>
      <c r="EX105" s="339">
        <v>9417524175</v>
      </c>
      <c r="EY105" s="122">
        <f t="shared" si="218"/>
        <v>0.41444805337738888</v>
      </c>
      <c r="EZ105" s="339">
        <v>7344844024</v>
      </c>
      <c r="FA105" s="4">
        <f t="shared" si="219"/>
        <v>0.32323318226123354</v>
      </c>
      <c r="FB105" s="339">
        <v>22780000000</v>
      </c>
      <c r="FC105" s="339">
        <v>22723050810</v>
      </c>
      <c r="FD105" s="339">
        <v>15338820151</v>
      </c>
      <c r="FE105" s="122">
        <f t="shared" si="220"/>
        <v>0.67503348380709804</v>
      </c>
      <c r="FF105" s="339">
        <v>9761658493</v>
      </c>
      <c r="FG105" s="4">
        <f t="shared" si="221"/>
        <v>0.42959277671922785</v>
      </c>
      <c r="FH105" s="339">
        <v>22780000000</v>
      </c>
      <c r="FI105" s="339">
        <v>27389818304</v>
      </c>
      <c r="FJ105" s="339">
        <v>16236958540</v>
      </c>
      <c r="FK105" s="122">
        <v>0.59281001282249324</v>
      </c>
      <c r="FL105" s="339">
        <v>10765652658</v>
      </c>
      <c r="FM105" s="4">
        <v>0.39305308777560555</v>
      </c>
      <c r="FN105" s="40">
        <v>48869178000</v>
      </c>
      <c r="FO105" s="82"/>
      <c r="FP105" s="386">
        <v>48869178000</v>
      </c>
      <c r="FQ105" s="339">
        <v>22780000000</v>
      </c>
      <c r="FR105" s="339">
        <v>27389818304</v>
      </c>
      <c r="FS105" s="339">
        <v>17016358192</v>
      </c>
      <c r="FT105" s="122">
        <v>0.62126582962819199</v>
      </c>
      <c r="FU105" s="339">
        <v>12606652653</v>
      </c>
      <c r="FV105" s="4">
        <v>0.4602678452656595</v>
      </c>
      <c r="FW105" s="339">
        <v>22780000000</v>
      </c>
      <c r="FX105" s="339">
        <v>27389818304</v>
      </c>
      <c r="FY105" s="339">
        <v>18243758150</v>
      </c>
      <c r="FZ105" s="122">
        <v>0.6660781005376617</v>
      </c>
      <c r="GA105" s="339">
        <v>13830930726</v>
      </c>
      <c r="GB105" s="4">
        <v>0.50496613641208909</v>
      </c>
      <c r="GC105" s="339">
        <v>22780000000</v>
      </c>
      <c r="GD105" s="339">
        <v>27497400329</v>
      </c>
      <c r="GE105" s="339">
        <v>26913220967</v>
      </c>
      <c r="GF105" s="122">
        <v>0.97875510575507396</v>
      </c>
      <c r="GG105" s="339">
        <v>24809586822</v>
      </c>
      <c r="GH105" s="4">
        <v>0.90225208656669587</v>
      </c>
      <c r="GI105" s="339">
        <v>48869178000</v>
      </c>
      <c r="GJ105" s="339">
        <v>48869178000</v>
      </c>
      <c r="GK105" s="339">
        <v>26946991595</v>
      </c>
      <c r="GL105" s="122">
        <v>0.55141078073791217</v>
      </c>
      <c r="GM105" s="339">
        <v>428224185</v>
      </c>
      <c r="GN105" s="4">
        <v>8.7626639637769232E-3</v>
      </c>
      <c r="GO105" s="339">
        <v>48869178000</v>
      </c>
      <c r="GP105" s="339">
        <v>48869178000</v>
      </c>
      <c r="GQ105" s="339">
        <v>34677704749</v>
      </c>
      <c r="GR105" s="122">
        <f t="shared" si="148"/>
        <v>0.70960278376280439</v>
      </c>
      <c r="GS105" s="339">
        <v>21461541277</v>
      </c>
      <c r="GT105" s="4">
        <v>8.7626639637769232E-3</v>
      </c>
      <c r="GU105" s="339">
        <v>48869178000</v>
      </c>
      <c r="GV105" s="339">
        <v>53493118057</v>
      </c>
      <c r="GW105" s="339">
        <v>35098048085</v>
      </c>
      <c r="GX105" s="122">
        <v>0.65612268194202117</v>
      </c>
      <c r="GY105" s="339">
        <v>22558407302</v>
      </c>
      <c r="GZ105" s="4">
        <v>0.42170671894584116</v>
      </c>
      <c r="HA105" s="339">
        <v>48869178000</v>
      </c>
      <c r="HB105" s="339">
        <v>53493118057</v>
      </c>
      <c r="HC105" s="339">
        <v>35669243247</v>
      </c>
      <c r="HD105" s="122">
        <v>0.66680060057430879</v>
      </c>
      <c r="HE105" s="339">
        <v>23734577889</v>
      </c>
      <c r="HF105" s="4">
        <v>0.44369404422657582</v>
      </c>
      <c r="HG105" s="339">
        <v>48869178000</v>
      </c>
      <c r="HH105" s="339">
        <v>53493118057</v>
      </c>
      <c r="HI105" s="339">
        <v>35972118415</v>
      </c>
      <c r="HJ105" s="122">
        <v>0.67246254698912178</v>
      </c>
      <c r="HK105" s="339">
        <v>25298609071</v>
      </c>
      <c r="HL105" s="4">
        <v>0.47293203294006669</v>
      </c>
      <c r="HM105" s="339">
        <v>48869178000</v>
      </c>
      <c r="HN105" s="339">
        <v>53493118057</v>
      </c>
      <c r="HO105" s="339">
        <v>39469725107</v>
      </c>
      <c r="HP105" s="122">
        <v>0.73784678367304624</v>
      </c>
      <c r="HQ105" s="339">
        <v>27216223605</v>
      </c>
      <c r="HR105" s="4">
        <v>0.50877990652927629</v>
      </c>
      <c r="HS105" s="15">
        <f t="shared" si="149"/>
        <v>0</v>
      </c>
      <c r="HT105" s="15">
        <f t="shared" si="150"/>
        <v>0</v>
      </c>
    </row>
    <row r="106" spans="1:228" ht="14.25" customHeight="1" x14ac:dyDescent="0.35">
      <c r="A106" s="9" t="s">
        <v>76</v>
      </c>
      <c r="B106" s="26">
        <v>603572347</v>
      </c>
      <c r="C106" s="53">
        <v>600898574.39999998</v>
      </c>
      <c r="D106" s="27">
        <f t="shared" si="180"/>
        <v>0.99557008764021448</v>
      </c>
      <c r="E106" s="26">
        <v>670682220</v>
      </c>
      <c r="F106" s="53">
        <v>658535187.39999998</v>
      </c>
      <c r="G106" s="27">
        <f t="shared" si="181"/>
        <v>0.9818885423859901</v>
      </c>
      <c r="H106" s="26">
        <v>723351271</v>
      </c>
      <c r="I106" s="53">
        <v>719386638</v>
      </c>
      <c r="J106" s="27">
        <f t="shared" si="177"/>
        <v>0.99451907647232152</v>
      </c>
      <c r="K106" s="26">
        <v>841520491</v>
      </c>
      <c r="L106" s="53">
        <v>838014406.12</v>
      </c>
      <c r="M106" s="27">
        <f t="shared" si="178"/>
        <v>0.99583363100780398</v>
      </c>
      <c r="N106" s="26">
        <v>924488302</v>
      </c>
      <c r="O106" s="53">
        <v>912180435</v>
      </c>
      <c r="P106" s="27">
        <f t="shared" si="179"/>
        <v>0.98668683316665695</v>
      </c>
      <c r="Q106" s="26">
        <v>1256838851</v>
      </c>
      <c r="R106" s="53">
        <v>1204354161.76</v>
      </c>
      <c r="S106" s="68">
        <f t="shared" si="151"/>
        <v>0.95824071701933722</v>
      </c>
      <c r="T106" s="26">
        <v>2338462174</v>
      </c>
      <c r="U106" s="53">
        <v>2020265428</v>
      </c>
      <c r="V106" s="68">
        <f t="shared" si="152"/>
        <v>0.86392906007296399</v>
      </c>
      <c r="W106" s="26">
        <v>2573872071</v>
      </c>
      <c r="X106" s="53">
        <v>2539483147</v>
      </c>
      <c r="Y106" s="68">
        <f t="shared" si="153"/>
        <v>0.98663922562917461</v>
      </c>
      <c r="Z106" s="26">
        <v>2646748414</v>
      </c>
      <c r="AA106" s="53">
        <v>2450656330</v>
      </c>
      <c r="AB106" s="68">
        <f t="shared" si="154"/>
        <v>0.92591208028584471</v>
      </c>
      <c r="AC106" s="26">
        <v>2692623150</v>
      </c>
      <c r="AD106" s="53">
        <v>2491164279</v>
      </c>
      <c r="AE106" s="68">
        <f t="shared" si="155"/>
        <v>0.92518118586330955</v>
      </c>
      <c r="AF106" s="26">
        <v>2939760000</v>
      </c>
      <c r="AG106" s="6">
        <v>2924586576</v>
      </c>
      <c r="AH106" s="6">
        <v>2730069183</v>
      </c>
      <c r="AI106" s="38">
        <f t="shared" si="156"/>
        <v>0.93348892640202008</v>
      </c>
      <c r="AJ106" s="6">
        <v>2673027496</v>
      </c>
      <c r="AK106" s="38">
        <f t="shared" si="157"/>
        <v>0.91398473819706127</v>
      </c>
      <c r="AL106" s="5">
        <v>2941184000</v>
      </c>
      <c r="AM106" s="6">
        <v>2941184000</v>
      </c>
      <c r="AN106" s="6">
        <v>2869917886</v>
      </c>
      <c r="AO106" s="38">
        <f t="shared" si="158"/>
        <v>0.97576958326986685</v>
      </c>
      <c r="AP106" s="6">
        <v>2761013613</v>
      </c>
      <c r="AQ106" s="38">
        <f t="shared" si="159"/>
        <v>0.93874222523990336</v>
      </c>
      <c r="AR106" s="5">
        <v>3519601000</v>
      </c>
      <c r="AS106" s="6">
        <v>3519601000</v>
      </c>
      <c r="AT106" s="6">
        <v>3166259676</v>
      </c>
      <c r="AU106" s="38">
        <f t="shared" si="160"/>
        <v>0.89960756233448058</v>
      </c>
      <c r="AV106" s="6">
        <v>2999180570</v>
      </c>
      <c r="AW106" s="38">
        <f t="shared" si="161"/>
        <v>0.85213652627101766</v>
      </c>
      <c r="AX106" s="5">
        <v>3761761000</v>
      </c>
      <c r="AY106" s="6">
        <v>3761761000</v>
      </c>
      <c r="AZ106" s="6">
        <v>3310864808</v>
      </c>
      <c r="BA106" s="38">
        <f t="shared" si="162"/>
        <v>0.88013693799260506</v>
      </c>
      <c r="BB106" s="6">
        <v>3172303170</v>
      </c>
      <c r="BC106" s="38">
        <f t="shared" si="163"/>
        <v>0.84330268988380708</v>
      </c>
      <c r="BD106" s="5">
        <v>4007276000</v>
      </c>
      <c r="BE106" s="6">
        <v>3966597604</v>
      </c>
      <c r="BF106" s="6">
        <v>3655443524</v>
      </c>
      <c r="BG106" s="38">
        <f t="shared" si="164"/>
        <v>0.92155642919608838</v>
      </c>
      <c r="BH106" s="6">
        <v>3608456960</v>
      </c>
      <c r="BI106" s="38">
        <f t="shared" si="165"/>
        <v>0.90971087068704837</v>
      </c>
      <c r="BJ106" s="5">
        <v>4320382000</v>
      </c>
      <c r="BK106" s="6">
        <v>4320382000</v>
      </c>
      <c r="BL106" s="6">
        <v>4110082768</v>
      </c>
      <c r="BM106" s="38">
        <f t="shared" si="166"/>
        <v>0.95132392644909636</v>
      </c>
      <c r="BN106" s="6">
        <v>4044958000</v>
      </c>
      <c r="BO106" s="38">
        <f t="shared" si="167"/>
        <v>0.93625008159000755</v>
      </c>
      <c r="BP106" s="5">
        <v>4569880000</v>
      </c>
      <c r="BQ106" s="6">
        <v>4569880000</v>
      </c>
      <c r="BR106" s="6">
        <v>4356239782</v>
      </c>
      <c r="BS106" s="38">
        <f t="shared" si="168"/>
        <v>0.95325036587393974</v>
      </c>
      <c r="BT106" s="6">
        <v>4272205505</v>
      </c>
      <c r="BU106" s="38">
        <f t="shared" si="169"/>
        <v>0.93486163859882532</v>
      </c>
      <c r="BV106" s="5">
        <v>4792063000</v>
      </c>
      <c r="BW106" s="6">
        <v>4792063000</v>
      </c>
      <c r="BX106" s="6">
        <v>4600796516</v>
      </c>
      <c r="BY106" s="38">
        <f t="shared" si="170"/>
        <v>0.96008681772338966</v>
      </c>
      <c r="BZ106" s="6">
        <v>4525897885</v>
      </c>
      <c r="CA106" s="38">
        <f t="shared" si="171"/>
        <v>0.94445709186210614</v>
      </c>
      <c r="CB106" s="5">
        <v>5146497000</v>
      </c>
      <c r="CC106" s="6">
        <v>5146497000</v>
      </c>
      <c r="CD106" s="6">
        <v>5049901129</v>
      </c>
      <c r="CE106" s="38">
        <f t="shared" si="172"/>
        <v>0.98123075346201505</v>
      </c>
      <c r="CF106" s="6">
        <v>4760525805</v>
      </c>
      <c r="CG106" s="7">
        <f t="shared" si="139"/>
        <v>0.92500312445533339</v>
      </c>
      <c r="CH106" s="5">
        <v>5181213000</v>
      </c>
      <c r="CI106" s="6">
        <v>5148213000</v>
      </c>
      <c r="CJ106" s="6">
        <v>4674731995</v>
      </c>
      <c r="CK106" s="38">
        <f t="shared" si="173"/>
        <v>0.9080300280893584</v>
      </c>
      <c r="CL106" s="6">
        <v>4526851170</v>
      </c>
      <c r="CM106" s="7">
        <f t="shared" si="140"/>
        <v>0.87930533759966811</v>
      </c>
      <c r="CN106" s="5">
        <v>5287899000</v>
      </c>
      <c r="CO106" s="6">
        <v>5504638512</v>
      </c>
      <c r="CP106" s="6">
        <v>5449329691</v>
      </c>
      <c r="CQ106" s="38">
        <f t="shared" si="174"/>
        <v>0.98995232459326299</v>
      </c>
      <c r="CR106" s="6">
        <v>5190718863</v>
      </c>
      <c r="CS106" s="7">
        <f t="shared" si="141"/>
        <v>0.94297179581989599</v>
      </c>
      <c r="CT106" s="5">
        <v>6258882000</v>
      </c>
      <c r="CU106" s="6">
        <v>4902395850</v>
      </c>
      <c r="CV106" s="7">
        <f t="shared" si="206"/>
        <v>0.78327021503201366</v>
      </c>
      <c r="CW106" s="5">
        <v>6258882000</v>
      </c>
      <c r="CX106" s="6">
        <v>5402893620</v>
      </c>
      <c r="CY106" s="7">
        <f t="shared" si="207"/>
        <v>0.86323621694737174</v>
      </c>
      <c r="CZ106" s="5">
        <v>6928882000</v>
      </c>
      <c r="DA106" s="6">
        <v>5795249928</v>
      </c>
      <c r="DB106" s="7">
        <f t="shared" si="210"/>
        <v>0.83639033367865123</v>
      </c>
      <c r="DC106" s="5">
        <v>6108882000</v>
      </c>
      <c r="DD106" s="6">
        <v>6928882000</v>
      </c>
      <c r="DE106" s="6">
        <v>6783930723</v>
      </c>
      <c r="DF106" s="38">
        <f t="shared" si="209"/>
        <v>0.97908013486158374</v>
      </c>
      <c r="DG106" s="6">
        <v>6577368644</v>
      </c>
      <c r="DH106" s="7">
        <f t="shared" si="142"/>
        <v>0.94926838759846111</v>
      </c>
      <c r="DI106" s="41">
        <v>7733000000</v>
      </c>
      <c r="DJ106" s="82">
        <f t="shared" si="143"/>
        <v>0</v>
      </c>
      <c r="DK106" s="81">
        <v>7733000000</v>
      </c>
      <c r="DL106" s="6">
        <v>7733000000</v>
      </c>
      <c r="DM106" s="6">
        <v>7733000000</v>
      </c>
      <c r="DN106" s="6">
        <v>485383103</v>
      </c>
      <c r="DO106" s="38">
        <v>6.2767761929393512E-2</v>
      </c>
      <c r="DP106" s="6">
        <v>246946573</v>
      </c>
      <c r="DQ106" s="7">
        <f t="shared" si="144"/>
        <v>3.1934122979438768E-2</v>
      </c>
      <c r="DR106" s="6">
        <v>7733000000</v>
      </c>
      <c r="DS106" s="6">
        <v>7733000000</v>
      </c>
      <c r="DT106" s="6">
        <v>998814100</v>
      </c>
      <c r="DU106" s="38">
        <f t="shared" si="145"/>
        <v>0.12916256304151041</v>
      </c>
      <c r="DV106" s="6">
        <v>773509250</v>
      </c>
      <c r="DW106" s="7">
        <f t="shared" si="146"/>
        <v>0.10002705935600673</v>
      </c>
      <c r="DX106" s="6">
        <v>7733000000</v>
      </c>
      <c r="DY106" s="6">
        <v>7733000000</v>
      </c>
      <c r="DZ106" s="6">
        <v>1517974144</v>
      </c>
      <c r="EA106" s="38">
        <f t="shared" si="147"/>
        <v>0.19629822113022113</v>
      </c>
      <c r="EB106" s="6">
        <v>1220571374</v>
      </c>
      <c r="EC106" s="7">
        <f t="shared" si="211"/>
        <v>0.15783930867709814</v>
      </c>
      <c r="ED106" s="6">
        <v>7733000000</v>
      </c>
      <c r="EE106" s="6">
        <v>7733000000</v>
      </c>
      <c r="EF106" s="6">
        <v>2111204712</v>
      </c>
      <c r="EG106" s="38">
        <f t="shared" si="212"/>
        <v>0.27301237708521919</v>
      </c>
      <c r="EH106" s="6">
        <v>1787064440</v>
      </c>
      <c r="EI106" s="7">
        <f t="shared" si="213"/>
        <v>0.23109587999482736</v>
      </c>
      <c r="EJ106" s="6">
        <v>7733000000</v>
      </c>
      <c r="EK106" s="6">
        <v>7676050810</v>
      </c>
      <c r="EL106" s="6">
        <v>2752463861</v>
      </c>
      <c r="EM106" s="38">
        <f t="shared" si="214"/>
        <v>0.35857811902628611</v>
      </c>
      <c r="EN106" s="6">
        <v>2411378497</v>
      </c>
      <c r="EO106" s="7">
        <f t="shared" si="215"/>
        <v>0.31414311300005582</v>
      </c>
      <c r="EP106" s="6">
        <v>7733000000</v>
      </c>
      <c r="EQ106" s="6">
        <v>7676050810</v>
      </c>
      <c r="ER106" s="6">
        <v>3475726416</v>
      </c>
      <c r="ES106" s="38">
        <f t="shared" si="216"/>
        <v>0.45280138212112747</v>
      </c>
      <c r="ET106" s="6">
        <v>3189456508</v>
      </c>
      <c r="EU106" s="7">
        <f t="shared" si="217"/>
        <v>0.41550747734042159</v>
      </c>
      <c r="EV106" s="340">
        <v>7733000000</v>
      </c>
      <c r="EW106" s="340">
        <v>7676050810</v>
      </c>
      <c r="EX106" s="340">
        <v>3957396498</v>
      </c>
      <c r="EY106" s="38">
        <f t="shared" si="218"/>
        <v>0.51555110771863166</v>
      </c>
      <c r="EZ106" s="340">
        <v>3661004402</v>
      </c>
      <c r="FA106" s="7">
        <f t="shared" si="219"/>
        <v>0.47693853162496197</v>
      </c>
      <c r="FB106" s="340">
        <v>7733000000</v>
      </c>
      <c r="FC106" s="340">
        <v>7676050810</v>
      </c>
      <c r="FD106" s="340">
        <v>4385807657</v>
      </c>
      <c r="FE106" s="38">
        <f t="shared" si="220"/>
        <v>0.57136250991022297</v>
      </c>
      <c r="FF106" s="340">
        <v>4115087613</v>
      </c>
      <c r="FG106" s="7">
        <f t="shared" si="221"/>
        <v>0.53609436868748395</v>
      </c>
      <c r="FH106" s="340">
        <v>7733000000</v>
      </c>
      <c r="FI106" s="340">
        <v>7645485215</v>
      </c>
      <c r="FJ106" s="340">
        <v>4948616178</v>
      </c>
      <c r="FK106" s="38">
        <v>0.64725992384251829</v>
      </c>
      <c r="FL106" s="340">
        <v>4593559296</v>
      </c>
      <c r="FM106" s="7">
        <v>0.6008198520857384</v>
      </c>
      <c r="FN106" s="41">
        <v>8472141000</v>
      </c>
      <c r="FO106" s="81"/>
      <c r="FP106" s="387">
        <v>8472141000</v>
      </c>
      <c r="FQ106" s="340">
        <v>7733000000</v>
      </c>
      <c r="FR106" s="340">
        <v>7645485215</v>
      </c>
      <c r="FS106" s="340">
        <v>5423165477</v>
      </c>
      <c r="FT106" s="38">
        <v>0.70932914321252793</v>
      </c>
      <c r="FU106" s="340">
        <v>5099036371</v>
      </c>
      <c r="FV106" s="7">
        <v>0.66693430535919229</v>
      </c>
      <c r="FW106" s="340">
        <v>7733000000</v>
      </c>
      <c r="FX106" s="340">
        <v>7645485215</v>
      </c>
      <c r="FY106" s="340">
        <v>6114326568</v>
      </c>
      <c r="FZ106" s="38">
        <v>0.79973035014233562</v>
      </c>
      <c r="GA106" s="340">
        <v>5543121214</v>
      </c>
      <c r="GB106" s="7">
        <v>0.72501889129609676</v>
      </c>
      <c r="GC106" s="340">
        <v>7733000000</v>
      </c>
      <c r="GD106" s="340">
        <v>7753067240</v>
      </c>
      <c r="GE106" s="340">
        <v>7245076934</v>
      </c>
      <c r="GF106" s="38">
        <v>0.93447879525935851</v>
      </c>
      <c r="GG106" s="340">
        <v>6847279966</v>
      </c>
      <c r="GH106" s="7">
        <v>0.88317046067563831</v>
      </c>
      <c r="GI106" s="340">
        <v>8472141000</v>
      </c>
      <c r="GJ106" s="340">
        <v>8472141000</v>
      </c>
      <c r="GK106" s="340">
        <v>1179475362</v>
      </c>
      <c r="GL106" s="38">
        <v>0.13921809870728072</v>
      </c>
      <c r="GM106" s="340">
        <v>428224185</v>
      </c>
      <c r="GN106" s="7">
        <v>5.0544978536122095E-2</v>
      </c>
      <c r="GO106" s="340">
        <v>8472141000</v>
      </c>
      <c r="GP106" s="340">
        <v>8472141000</v>
      </c>
      <c r="GQ106" s="340">
        <v>7017352476</v>
      </c>
      <c r="GR106" s="38">
        <f t="shared" si="148"/>
        <v>0.82828560997745437</v>
      </c>
      <c r="GS106" s="340">
        <v>826161408</v>
      </c>
      <c r="GT106" s="7">
        <v>5.0544978536122095E-2</v>
      </c>
      <c r="GU106" s="340">
        <v>8472141000</v>
      </c>
      <c r="GV106" s="340">
        <v>8472141000</v>
      </c>
      <c r="GW106" s="340">
        <v>7190420292</v>
      </c>
      <c r="GX106" s="38">
        <v>0.84871348245974665</v>
      </c>
      <c r="GY106" s="340">
        <v>1236453685</v>
      </c>
      <c r="GZ106" s="7">
        <v>0.14594347343841421</v>
      </c>
      <c r="HA106" s="340">
        <v>8472141000</v>
      </c>
      <c r="HB106" s="340">
        <v>8472141000</v>
      </c>
      <c r="HC106" s="340">
        <v>7432708895</v>
      </c>
      <c r="HD106" s="38">
        <v>0.87731175567073305</v>
      </c>
      <c r="HE106" s="340">
        <v>1676277686</v>
      </c>
      <c r="HF106" s="7">
        <v>0.1978576237104647</v>
      </c>
      <c r="HG106" s="340">
        <v>8472141000</v>
      </c>
      <c r="HH106" s="340">
        <v>8472141000</v>
      </c>
      <c r="HI106" s="340">
        <v>7458346154</v>
      </c>
      <c r="HJ106" s="38">
        <v>0.88033782180915077</v>
      </c>
      <c r="HK106" s="340">
        <v>2441557284</v>
      </c>
      <c r="HL106" s="7">
        <v>0.28818657338210024</v>
      </c>
      <c r="HM106" s="340">
        <v>8472141000</v>
      </c>
      <c r="HN106" s="340">
        <v>8472141000</v>
      </c>
      <c r="HO106" s="340">
        <v>7469678505</v>
      </c>
      <c r="HP106" s="38">
        <v>0.88167542360307738</v>
      </c>
      <c r="HQ106" s="340">
        <v>3321537671</v>
      </c>
      <c r="HR106" s="7">
        <v>0.39205410663018947</v>
      </c>
      <c r="HS106" s="15">
        <f t="shared" si="149"/>
        <v>0</v>
      </c>
      <c r="HT106" s="15">
        <f t="shared" si="150"/>
        <v>0</v>
      </c>
    </row>
    <row r="107" spans="1:228" ht="14.25" customHeight="1" x14ac:dyDescent="0.35">
      <c r="A107" s="9" t="s">
        <v>78</v>
      </c>
      <c r="B107" s="26">
        <v>322907911</v>
      </c>
      <c r="C107" s="53">
        <v>322838465</v>
      </c>
      <c r="D107" s="27">
        <f t="shared" si="180"/>
        <v>0.99978493558802894</v>
      </c>
      <c r="E107" s="26">
        <v>420699157</v>
      </c>
      <c r="F107" s="53">
        <v>420385937.69999999</v>
      </c>
      <c r="G107" s="27">
        <f t="shared" si="181"/>
        <v>0.99925547913565227</v>
      </c>
      <c r="H107" s="26">
        <v>639667805</v>
      </c>
      <c r="I107" s="53">
        <v>639054185.20999992</v>
      </c>
      <c r="J107" s="27">
        <f t="shared" si="177"/>
        <v>0.99904072115994635</v>
      </c>
      <c r="K107" s="26">
        <v>695000000</v>
      </c>
      <c r="L107" s="53">
        <v>692670265</v>
      </c>
      <c r="M107" s="27">
        <f t="shared" si="178"/>
        <v>0.99664786330935251</v>
      </c>
      <c r="N107" s="26">
        <v>1030000000</v>
      </c>
      <c r="O107" s="53">
        <v>1029725701</v>
      </c>
      <c r="P107" s="27">
        <f t="shared" si="179"/>
        <v>0.99973369029126213</v>
      </c>
      <c r="Q107" s="26">
        <v>1313508430</v>
      </c>
      <c r="R107" s="53">
        <v>1308526116</v>
      </c>
      <c r="S107" s="68">
        <f t="shared" si="151"/>
        <v>0.99620686560801142</v>
      </c>
      <c r="T107" s="26">
        <v>6637072318</v>
      </c>
      <c r="U107" s="53">
        <v>6600996980</v>
      </c>
      <c r="V107" s="68">
        <f t="shared" si="152"/>
        <v>0.99456457060108228</v>
      </c>
      <c r="W107" s="26">
        <v>7752030000</v>
      </c>
      <c r="X107" s="53">
        <v>7663608673</v>
      </c>
      <c r="Y107" s="68">
        <f t="shared" si="153"/>
        <v>0.98859378420878141</v>
      </c>
      <c r="Z107" s="26">
        <v>6397261000</v>
      </c>
      <c r="AA107" s="53">
        <v>6379049609</v>
      </c>
      <c r="AB107" s="68">
        <f t="shared" si="154"/>
        <v>0.9971532518369971</v>
      </c>
      <c r="AC107" s="26">
        <v>3500000000</v>
      </c>
      <c r="AD107" s="53">
        <v>3490782803</v>
      </c>
      <c r="AE107" s="68">
        <f t="shared" si="155"/>
        <v>0.99736651514285712</v>
      </c>
      <c r="AF107" s="26">
        <v>3793000000</v>
      </c>
      <c r="AG107" s="6">
        <v>4049960252</v>
      </c>
      <c r="AH107" s="6">
        <v>4008623797</v>
      </c>
      <c r="AI107" s="38">
        <f t="shared" si="156"/>
        <v>0.98979336773006932</v>
      </c>
      <c r="AJ107" s="6">
        <v>3496488845</v>
      </c>
      <c r="AK107" s="38">
        <f t="shared" si="157"/>
        <v>0.86333905209892414</v>
      </c>
      <c r="AL107" s="5">
        <v>4900000000</v>
      </c>
      <c r="AM107" s="6">
        <v>4900000000</v>
      </c>
      <c r="AN107" s="6">
        <v>4540063945</v>
      </c>
      <c r="AO107" s="38">
        <f t="shared" si="158"/>
        <v>0.92654366224489793</v>
      </c>
      <c r="AP107" s="6">
        <v>3980805548</v>
      </c>
      <c r="AQ107" s="38">
        <f t="shared" si="159"/>
        <v>0.81240929551020413</v>
      </c>
      <c r="AR107" s="5">
        <v>3320000000</v>
      </c>
      <c r="AS107" s="6">
        <v>3320000000</v>
      </c>
      <c r="AT107" s="6">
        <v>3178753131</v>
      </c>
      <c r="AU107" s="38">
        <f t="shared" si="160"/>
        <v>0.95745576234939755</v>
      </c>
      <c r="AV107" s="6">
        <v>2591990669</v>
      </c>
      <c r="AW107" s="38">
        <f t="shared" si="161"/>
        <v>0.7807200810240964</v>
      </c>
      <c r="AX107" s="5">
        <v>3544000000</v>
      </c>
      <c r="AY107" s="6">
        <v>3544000000</v>
      </c>
      <c r="AZ107" s="6">
        <v>3498201665</v>
      </c>
      <c r="BA107" s="38">
        <f t="shared" si="162"/>
        <v>0.98707721924379233</v>
      </c>
      <c r="BB107" s="6">
        <v>3005557152</v>
      </c>
      <c r="BC107" s="38">
        <f t="shared" si="163"/>
        <v>0.84806917381489844</v>
      </c>
      <c r="BD107" s="5">
        <v>3486694000</v>
      </c>
      <c r="BE107" s="6">
        <v>5172171067</v>
      </c>
      <c r="BF107" s="6">
        <v>3183977899</v>
      </c>
      <c r="BG107" s="38">
        <f t="shared" si="164"/>
        <v>0.61559794866699835</v>
      </c>
      <c r="BH107" s="6">
        <v>3056547146</v>
      </c>
      <c r="BI107" s="38">
        <f t="shared" si="165"/>
        <v>0.59096018024262309</v>
      </c>
      <c r="BJ107" s="5">
        <v>5311837000</v>
      </c>
      <c r="BK107" s="6">
        <v>5311837000</v>
      </c>
      <c r="BL107" s="6">
        <v>5283364050</v>
      </c>
      <c r="BM107" s="38">
        <f t="shared" si="166"/>
        <v>0.99463971691902442</v>
      </c>
      <c r="BN107" s="6">
        <v>4339217539</v>
      </c>
      <c r="BO107" s="38">
        <f t="shared" si="167"/>
        <v>0.81689583829473678</v>
      </c>
      <c r="BP107" s="5">
        <v>6598709000</v>
      </c>
      <c r="BQ107" s="6">
        <v>6598709000</v>
      </c>
      <c r="BR107" s="6">
        <v>6327593093</v>
      </c>
      <c r="BS107" s="38">
        <f t="shared" si="168"/>
        <v>0.95891379556213197</v>
      </c>
      <c r="BT107" s="6">
        <v>5838598717</v>
      </c>
      <c r="BU107" s="38">
        <f t="shared" si="169"/>
        <v>0.88480924329289257</v>
      </c>
      <c r="BV107" s="5">
        <v>184575714000</v>
      </c>
      <c r="BW107" s="6">
        <v>186278020715</v>
      </c>
      <c r="BX107" s="6">
        <v>186239988825</v>
      </c>
      <c r="BY107" s="38">
        <f t="shared" si="170"/>
        <v>0.9997958326492089</v>
      </c>
      <c r="BZ107" s="6">
        <v>183780394502</v>
      </c>
      <c r="CA107" s="38">
        <f t="shared" si="171"/>
        <v>0.98659194357223012</v>
      </c>
      <c r="CB107" s="5">
        <v>10677892000</v>
      </c>
      <c r="CC107" s="6">
        <v>11232239826</v>
      </c>
      <c r="CD107" s="6">
        <v>11156238829</v>
      </c>
      <c r="CE107" s="38">
        <f t="shared" si="172"/>
        <v>0.99323367394416961</v>
      </c>
      <c r="CF107" s="6">
        <v>8882768047</v>
      </c>
      <c r="CG107" s="7">
        <f t="shared" si="139"/>
        <v>0.7908278477493399</v>
      </c>
      <c r="CH107" s="5">
        <v>9640067000</v>
      </c>
      <c r="CI107" s="6">
        <v>10291181685</v>
      </c>
      <c r="CJ107" s="6">
        <v>9382705248</v>
      </c>
      <c r="CK107" s="38">
        <f t="shared" si="173"/>
        <v>0.91172282592929466</v>
      </c>
      <c r="CL107" s="6">
        <v>8593354345</v>
      </c>
      <c r="CM107" s="7">
        <f t="shared" si="140"/>
        <v>0.83502114801114791</v>
      </c>
      <c r="CN107" s="5">
        <v>15562917000</v>
      </c>
      <c r="CO107" s="6">
        <v>16106690915</v>
      </c>
      <c r="CP107" s="6">
        <v>15897557004</v>
      </c>
      <c r="CQ107" s="38">
        <f t="shared" si="174"/>
        <v>0.9870157121593961</v>
      </c>
      <c r="CR107" s="6">
        <v>11988350482</v>
      </c>
      <c r="CS107" s="7">
        <f t="shared" si="141"/>
        <v>0.74430871898307616</v>
      </c>
      <c r="CT107" s="5">
        <v>14609185400</v>
      </c>
      <c r="CU107" s="6">
        <v>11055134710</v>
      </c>
      <c r="CV107" s="7">
        <f t="shared" si="206"/>
        <v>0.75672492389616741</v>
      </c>
      <c r="CW107" s="5">
        <v>14609185400</v>
      </c>
      <c r="CX107" s="6">
        <v>11213276273</v>
      </c>
      <c r="CY107" s="7">
        <f t="shared" si="207"/>
        <v>0.7675497275159503</v>
      </c>
      <c r="CZ107" s="5">
        <v>14609185400</v>
      </c>
      <c r="DA107" s="6">
        <v>12773302332</v>
      </c>
      <c r="DB107" s="7">
        <f t="shared" si="210"/>
        <v>0.87433364573496342</v>
      </c>
      <c r="DC107" s="5">
        <v>12624167000</v>
      </c>
      <c r="DD107" s="6">
        <v>14392985154</v>
      </c>
      <c r="DE107" s="6">
        <v>14391691394</v>
      </c>
      <c r="DF107" s="38">
        <f t="shared" si="209"/>
        <v>0.99991011176721456</v>
      </c>
      <c r="DG107" s="6">
        <v>13007351005</v>
      </c>
      <c r="DH107" s="7">
        <f t="shared" si="142"/>
        <v>0.90372850842447272</v>
      </c>
      <c r="DI107" s="41">
        <v>15047000000</v>
      </c>
      <c r="DJ107" s="82">
        <f t="shared" si="143"/>
        <v>0</v>
      </c>
      <c r="DK107" s="81">
        <v>15047000000</v>
      </c>
      <c r="DL107" s="6">
        <v>15047000000</v>
      </c>
      <c r="DM107" s="6">
        <v>15047000000</v>
      </c>
      <c r="DN107" s="6">
        <v>1335600991</v>
      </c>
      <c r="DO107" s="38">
        <v>8.8761945304711903E-2</v>
      </c>
      <c r="DP107" s="6">
        <v>0</v>
      </c>
      <c r="DQ107" s="7">
        <f t="shared" si="144"/>
        <v>0</v>
      </c>
      <c r="DR107" s="6">
        <v>15047000000</v>
      </c>
      <c r="DS107" s="6">
        <v>15047000000</v>
      </c>
      <c r="DT107" s="6">
        <v>1871794839</v>
      </c>
      <c r="DU107" s="38">
        <f t="shared" si="145"/>
        <v>0.12439654675350569</v>
      </c>
      <c r="DV107" s="6">
        <v>194174524</v>
      </c>
      <c r="DW107" s="7">
        <f t="shared" si="146"/>
        <v>1.2904534059945504E-2</v>
      </c>
      <c r="DX107" s="6">
        <v>15047000000</v>
      </c>
      <c r="DY107" s="6">
        <v>15047000000</v>
      </c>
      <c r="DZ107" s="6">
        <v>2779129955</v>
      </c>
      <c r="EA107" s="38">
        <f t="shared" si="147"/>
        <v>0.18469661427527082</v>
      </c>
      <c r="EB107" s="6">
        <v>626899615</v>
      </c>
      <c r="EC107" s="7">
        <f t="shared" si="211"/>
        <v>4.1662764338406329E-2</v>
      </c>
      <c r="ED107" s="6">
        <v>15047000000</v>
      </c>
      <c r="EE107" s="6">
        <v>15047000000</v>
      </c>
      <c r="EF107" s="6">
        <v>3997294149</v>
      </c>
      <c r="EG107" s="38">
        <f t="shared" si="212"/>
        <v>0.26565389439755432</v>
      </c>
      <c r="EH107" s="6">
        <v>1213816379</v>
      </c>
      <c r="EI107" s="7">
        <f t="shared" si="213"/>
        <v>8.0668331162357942E-2</v>
      </c>
      <c r="EJ107" s="6">
        <v>15047000000</v>
      </c>
      <c r="EK107" s="6">
        <v>15047000000</v>
      </c>
      <c r="EL107" s="6">
        <v>5102463851</v>
      </c>
      <c r="EM107" s="38">
        <f t="shared" si="214"/>
        <v>0.33910173795440951</v>
      </c>
      <c r="EN107" s="6">
        <v>1748273973</v>
      </c>
      <c r="EO107" s="7">
        <f t="shared" si="215"/>
        <v>0.11618754389579318</v>
      </c>
      <c r="EP107" s="6">
        <v>15047000000</v>
      </c>
      <c r="EQ107" s="6">
        <v>15047000000</v>
      </c>
      <c r="ER107" s="6">
        <v>5102463851</v>
      </c>
      <c r="ES107" s="38">
        <f t="shared" si="216"/>
        <v>0.33910173795440951</v>
      </c>
      <c r="ET107" s="6">
        <v>2847085840</v>
      </c>
      <c r="EU107" s="7">
        <f t="shared" si="217"/>
        <v>0.18921285571874794</v>
      </c>
      <c r="EV107" s="340">
        <v>15047000000</v>
      </c>
      <c r="EW107" s="340">
        <v>15047000000</v>
      </c>
      <c r="EX107" s="340">
        <v>5460127677</v>
      </c>
      <c r="EY107" s="38">
        <f t="shared" si="218"/>
        <v>0.36287151438825016</v>
      </c>
      <c r="EZ107" s="340">
        <v>3683839622</v>
      </c>
      <c r="FA107" s="7">
        <f t="shared" si="219"/>
        <v>0.24482219857778958</v>
      </c>
      <c r="FB107" s="340">
        <v>15047000000</v>
      </c>
      <c r="FC107" s="340">
        <v>15047000000</v>
      </c>
      <c r="FD107" s="340">
        <v>10953012494</v>
      </c>
      <c r="FE107" s="38">
        <f t="shared" si="220"/>
        <v>0.72792001688044128</v>
      </c>
      <c r="FF107" s="340">
        <v>5646570880</v>
      </c>
      <c r="FG107" s="7">
        <f t="shared" si="221"/>
        <v>0.37526223699076228</v>
      </c>
      <c r="FH107" s="340">
        <v>15047000000</v>
      </c>
      <c r="FI107" s="340">
        <v>19744333089</v>
      </c>
      <c r="FJ107" s="340">
        <v>11288342362</v>
      </c>
      <c r="FK107" s="38">
        <v>0.57172568509234589</v>
      </c>
      <c r="FL107" s="340">
        <v>6172093362</v>
      </c>
      <c r="FM107" s="7">
        <v>0.31260075152594585</v>
      </c>
      <c r="FN107" s="41">
        <v>40397037000</v>
      </c>
      <c r="FO107" s="81"/>
      <c r="FP107" s="387">
        <v>40397037000</v>
      </c>
      <c r="FQ107" s="340">
        <v>15047000000</v>
      </c>
      <c r="FR107" s="340">
        <v>19744333089</v>
      </c>
      <c r="FS107" s="340">
        <v>11593192715</v>
      </c>
      <c r="FT107" s="38">
        <v>0.58716557620570231</v>
      </c>
      <c r="FU107" s="340">
        <v>7507616282</v>
      </c>
      <c r="FV107" s="7">
        <v>0.38024157352686971</v>
      </c>
      <c r="FW107" s="340">
        <v>15047000000</v>
      </c>
      <c r="FX107" s="340">
        <v>19744333089</v>
      </c>
      <c r="FY107" s="340">
        <v>12129431582</v>
      </c>
      <c r="FZ107" s="38">
        <v>0.61432470407205453</v>
      </c>
      <c r="GA107" s="340">
        <v>8287809512</v>
      </c>
      <c r="GB107" s="7">
        <v>0.41975636627693036</v>
      </c>
      <c r="GC107" s="340">
        <v>15047000000</v>
      </c>
      <c r="GD107" s="340">
        <v>19744333089</v>
      </c>
      <c r="GE107" s="340">
        <v>19668144033</v>
      </c>
      <c r="GF107" s="38">
        <v>0.99614121906996966</v>
      </c>
      <c r="GG107" s="340">
        <v>17962306856</v>
      </c>
      <c r="GH107" s="7">
        <v>0.90974492655855743</v>
      </c>
      <c r="GI107" s="340">
        <v>40397037000</v>
      </c>
      <c r="GJ107" s="340">
        <v>40397037000</v>
      </c>
      <c r="GK107" s="340">
        <v>25767516233</v>
      </c>
      <c r="GL107" s="38">
        <v>0.63785658916023968</v>
      </c>
      <c r="GM107" s="340">
        <v>0</v>
      </c>
      <c r="GN107" s="7">
        <v>0</v>
      </c>
      <c r="GO107" s="340">
        <v>40397037000</v>
      </c>
      <c r="GP107" s="340">
        <v>40397037000</v>
      </c>
      <c r="GQ107" s="340">
        <v>27660352273</v>
      </c>
      <c r="GR107" s="38">
        <f t="shared" si="148"/>
        <v>0.68471240286756674</v>
      </c>
      <c r="GS107" s="340">
        <v>20635379869</v>
      </c>
      <c r="GT107" s="7">
        <v>0</v>
      </c>
      <c r="GU107" s="340">
        <v>40397037000</v>
      </c>
      <c r="GV107" s="340">
        <v>45020977057</v>
      </c>
      <c r="GW107" s="340">
        <v>27907627793</v>
      </c>
      <c r="GX107" s="38">
        <v>0.61988054496611233</v>
      </c>
      <c r="GY107" s="340">
        <v>21321953617</v>
      </c>
      <c r="GZ107" s="7">
        <v>0.47360041942236786</v>
      </c>
      <c r="HA107" s="340">
        <v>40397037000</v>
      </c>
      <c r="HB107" s="340">
        <v>45020977057</v>
      </c>
      <c r="HC107" s="340">
        <v>28236534352</v>
      </c>
      <c r="HD107" s="38">
        <v>0.6271861740417225</v>
      </c>
      <c r="HE107" s="340">
        <v>22058300203</v>
      </c>
      <c r="HF107" s="7">
        <v>0.48995605259904745</v>
      </c>
      <c r="HG107" s="340">
        <v>40397037000</v>
      </c>
      <c r="HH107" s="340">
        <v>45020977057</v>
      </c>
      <c r="HI107" s="340">
        <v>28513772261</v>
      </c>
      <c r="HJ107" s="38">
        <v>0.63334414588335974</v>
      </c>
      <c r="HK107" s="340">
        <v>22857051787</v>
      </c>
      <c r="HL107" s="7">
        <v>0.50769781735436847</v>
      </c>
      <c r="HM107" s="340">
        <v>40397037000</v>
      </c>
      <c r="HN107" s="340">
        <v>45020977057</v>
      </c>
      <c r="HO107" s="340">
        <v>32000046602</v>
      </c>
      <c r="HP107" s="38">
        <v>0.71078081138677851</v>
      </c>
      <c r="HQ107" s="340">
        <v>23894685934</v>
      </c>
      <c r="HR107" s="7">
        <v>0.53074561006855758</v>
      </c>
      <c r="HS107" s="15">
        <f t="shared" si="149"/>
        <v>0</v>
      </c>
      <c r="HT107" s="15">
        <f t="shared" si="150"/>
        <v>0</v>
      </c>
    </row>
    <row r="108" spans="1:228" ht="14.25" customHeight="1" x14ac:dyDescent="0.35">
      <c r="A108" s="8" t="s">
        <v>56</v>
      </c>
      <c r="B108" s="32">
        <f>+B109+B110</f>
        <v>9616072366</v>
      </c>
      <c r="C108" s="31">
        <f>+C109+C110</f>
        <v>8852582464.9200001</v>
      </c>
      <c r="D108" s="62">
        <f t="shared" si="180"/>
        <v>0.92060272926194819</v>
      </c>
      <c r="E108" s="32">
        <f>+E109+E110</f>
        <v>9838376987</v>
      </c>
      <c r="F108" s="31">
        <f>+F109+F110</f>
        <v>9043075999.1000004</v>
      </c>
      <c r="G108" s="62">
        <f t="shared" si="181"/>
        <v>0.91916339565449912</v>
      </c>
      <c r="H108" s="32">
        <f>+H109+H110</f>
        <v>10293520821</v>
      </c>
      <c r="I108" s="31">
        <f>+I109+I110</f>
        <v>9804924855.9399986</v>
      </c>
      <c r="J108" s="62">
        <f t="shared" ref="J108" si="229">+I108/H108</f>
        <v>0.95253363999000151</v>
      </c>
      <c r="K108" s="32">
        <f>+K109+K110</f>
        <v>10876111578</v>
      </c>
      <c r="L108" s="31">
        <f>+L109+L110</f>
        <v>10225639495.74</v>
      </c>
      <c r="M108" s="62">
        <f t="shared" ref="M108" si="230">+L108/K108</f>
        <v>0.94019258835338149</v>
      </c>
      <c r="N108" s="32">
        <f>+N109+N110</f>
        <v>15643857271</v>
      </c>
      <c r="O108" s="31">
        <f>+O109+O110</f>
        <v>14884555259.83</v>
      </c>
      <c r="P108" s="62">
        <f t="shared" ref="P108" si="231">+O108/N108</f>
        <v>0.95146324860828502</v>
      </c>
      <c r="Q108" s="32">
        <v>15815989000</v>
      </c>
      <c r="R108" s="31">
        <v>15545025478.309999</v>
      </c>
      <c r="S108" s="67">
        <f t="shared" si="151"/>
        <v>0.98286774720885295</v>
      </c>
      <c r="T108" s="32">
        <v>31496371000</v>
      </c>
      <c r="U108" s="31">
        <v>30988428169</v>
      </c>
      <c r="V108" s="67">
        <f t="shared" si="152"/>
        <v>0.98387297282598052</v>
      </c>
      <c r="W108" s="32">
        <v>37633064000</v>
      </c>
      <c r="X108" s="31">
        <v>37049674930</v>
      </c>
      <c r="Y108" s="67">
        <f t="shared" si="153"/>
        <v>0.98449796514044141</v>
      </c>
      <c r="Z108" s="32">
        <v>36216263180</v>
      </c>
      <c r="AA108" s="31">
        <v>35874797215</v>
      </c>
      <c r="AB108" s="67">
        <f t="shared" si="154"/>
        <v>0.99057147438699389</v>
      </c>
      <c r="AC108" s="32">
        <v>23016017000</v>
      </c>
      <c r="AD108" s="31">
        <v>22036068250</v>
      </c>
      <c r="AE108" s="67">
        <f t="shared" si="155"/>
        <v>0.95742318273400651</v>
      </c>
      <c r="AF108" s="32">
        <v>25489260000</v>
      </c>
      <c r="AG108" s="1">
        <v>25489260000</v>
      </c>
      <c r="AH108" s="1">
        <v>24810915537</v>
      </c>
      <c r="AI108" s="122">
        <f t="shared" si="156"/>
        <v>0.97338704760357897</v>
      </c>
      <c r="AJ108" s="1">
        <v>24810915537</v>
      </c>
      <c r="AK108" s="122">
        <f t="shared" si="157"/>
        <v>0.97338704760357897</v>
      </c>
      <c r="AL108" s="3">
        <v>31076611000</v>
      </c>
      <c r="AM108" s="1">
        <v>30179611000</v>
      </c>
      <c r="AN108" s="1">
        <v>29557259775</v>
      </c>
      <c r="AO108" s="122">
        <f t="shared" si="158"/>
        <v>0.97937842124605246</v>
      </c>
      <c r="AP108" s="1">
        <v>27543442624</v>
      </c>
      <c r="AQ108" s="122">
        <f t="shared" si="159"/>
        <v>0.91265068406613992</v>
      </c>
      <c r="AR108" s="3">
        <v>34340432000</v>
      </c>
      <c r="AS108" s="1">
        <v>35190611002</v>
      </c>
      <c r="AT108" s="1">
        <v>34472607054</v>
      </c>
      <c r="AU108" s="122">
        <f t="shared" si="160"/>
        <v>0.979596718341742</v>
      </c>
      <c r="AV108" s="1">
        <v>33181612767</v>
      </c>
      <c r="AW108" s="122">
        <f t="shared" si="161"/>
        <v>0.94291095898034216</v>
      </c>
      <c r="AX108" s="3">
        <v>48284394000</v>
      </c>
      <c r="AY108" s="1">
        <v>48719341433</v>
      </c>
      <c r="AZ108" s="1">
        <v>46074705358</v>
      </c>
      <c r="BA108" s="122">
        <f t="shared" si="162"/>
        <v>0.94571691658359203</v>
      </c>
      <c r="BB108" s="1">
        <v>42928612067</v>
      </c>
      <c r="BC108" s="122">
        <f t="shared" si="163"/>
        <v>0.88114105823939448</v>
      </c>
      <c r="BD108" s="3">
        <v>73797890000</v>
      </c>
      <c r="BE108" s="1">
        <v>73558280320</v>
      </c>
      <c r="BF108" s="1">
        <v>51294294528</v>
      </c>
      <c r="BG108" s="122">
        <f t="shared" si="164"/>
        <v>0.69732862574892773</v>
      </c>
      <c r="BH108" s="1">
        <v>47766444088</v>
      </c>
      <c r="BI108" s="122">
        <f t="shared" si="165"/>
        <v>0.64936868942832837</v>
      </c>
      <c r="BJ108" s="3">
        <v>56431283000</v>
      </c>
      <c r="BK108" s="1">
        <v>56431283000</v>
      </c>
      <c r="BL108" s="1">
        <v>55680567530</v>
      </c>
      <c r="BM108" s="122">
        <f t="shared" si="166"/>
        <v>0.98669682080416288</v>
      </c>
      <c r="BN108" s="1">
        <v>52655932660</v>
      </c>
      <c r="BO108" s="122">
        <f t="shared" si="167"/>
        <v>0.9330982721055624</v>
      </c>
      <c r="BP108" s="3">
        <v>59252526000</v>
      </c>
      <c r="BQ108" s="1">
        <v>59252526000</v>
      </c>
      <c r="BR108" s="1">
        <v>58478202740</v>
      </c>
      <c r="BS108" s="122">
        <f t="shared" si="168"/>
        <v>0.98693181013076137</v>
      </c>
      <c r="BT108" s="1">
        <v>54364050685</v>
      </c>
      <c r="BU108" s="122">
        <f t="shared" si="169"/>
        <v>0.91749760482785159</v>
      </c>
      <c r="BV108" s="3">
        <v>62765393000</v>
      </c>
      <c r="BW108" s="1">
        <v>62765393000</v>
      </c>
      <c r="BX108" s="1">
        <v>61266130951</v>
      </c>
      <c r="BY108" s="122">
        <f t="shared" si="170"/>
        <v>0.97611323728985488</v>
      </c>
      <c r="BZ108" s="1">
        <v>56800881964</v>
      </c>
      <c r="CA108" s="122">
        <f t="shared" si="171"/>
        <v>0.90497134247211675</v>
      </c>
      <c r="CB108" s="3">
        <v>66188634000</v>
      </c>
      <c r="CC108" s="1">
        <v>63951148350</v>
      </c>
      <c r="CD108" s="1">
        <v>59687990199</v>
      </c>
      <c r="CE108" s="122">
        <f t="shared" si="172"/>
        <v>0.93333726975991038</v>
      </c>
      <c r="CF108" s="1">
        <v>52577320542</v>
      </c>
      <c r="CG108" s="4">
        <f t="shared" si="139"/>
        <v>0.82214818495905873</v>
      </c>
      <c r="CH108" s="3">
        <v>59767510000</v>
      </c>
      <c r="CI108" s="1">
        <v>60254550711</v>
      </c>
      <c r="CJ108" s="1">
        <v>59731473576</v>
      </c>
      <c r="CK108" s="122">
        <f t="shared" si="173"/>
        <v>0.99131887751501391</v>
      </c>
      <c r="CL108" s="1">
        <v>54513294225</v>
      </c>
      <c r="CM108" s="4">
        <f t="shared" si="140"/>
        <v>0.90471663271481528</v>
      </c>
      <c r="CN108" s="3">
        <v>65259978000</v>
      </c>
      <c r="CO108" s="1">
        <v>66943438199</v>
      </c>
      <c r="CP108" s="1">
        <v>65248758792</v>
      </c>
      <c r="CQ108" s="122">
        <f t="shared" si="174"/>
        <v>0.97468490635389393</v>
      </c>
      <c r="CR108" s="1">
        <v>61595964842</v>
      </c>
      <c r="CS108" s="4">
        <f t="shared" si="141"/>
        <v>0.92011952924939733</v>
      </c>
      <c r="CT108" s="3">
        <v>68758700000</v>
      </c>
      <c r="CU108" s="1">
        <v>52617472319</v>
      </c>
      <c r="CV108" s="4">
        <f t="shared" si="206"/>
        <v>0.76524821322974401</v>
      </c>
      <c r="CW108" s="3">
        <v>68758700000</v>
      </c>
      <c r="CX108" s="1">
        <v>54917522549</v>
      </c>
      <c r="CY108" s="4">
        <f t="shared" si="207"/>
        <v>0.79869925622503046</v>
      </c>
      <c r="CZ108" s="3">
        <v>70259784000</v>
      </c>
      <c r="DA108" s="1">
        <v>57464166087</v>
      </c>
      <c r="DB108" s="4">
        <f t="shared" si="210"/>
        <v>0.81788133716721934</v>
      </c>
      <c r="DC108" s="3">
        <v>67458700000</v>
      </c>
      <c r="DD108" s="1">
        <v>70259784000</v>
      </c>
      <c r="DE108" s="1">
        <v>69234846843</v>
      </c>
      <c r="DF108" s="122">
        <f t="shared" si="209"/>
        <v>0.98541217893581912</v>
      </c>
      <c r="DG108" s="1">
        <v>65220689960</v>
      </c>
      <c r="DH108" s="4">
        <f t="shared" si="142"/>
        <v>0.9282791128421346</v>
      </c>
      <c r="DI108" s="82">
        <v>73477000000</v>
      </c>
      <c r="DJ108" s="82">
        <f t="shared" si="143"/>
        <v>0</v>
      </c>
      <c r="DK108" s="82">
        <v>73477000000</v>
      </c>
      <c r="DL108" s="31">
        <v>73477000000</v>
      </c>
      <c r="DM108" s="31">
        <v>73477000000</v>
      </c>
      <c r="DN108" s="31">
        <v>1433034867</v>
      </c>
      <c r="DO108" s="417">
        <v>1.950317605509207E-2</v>
      </c>
      <c r="DP108" s="31">
        <v>990111839</v>
      </c>
      <c r="DQ108" s="62">
        <f t="shared" si="144"/>
        <v>1.3475126080270017E-2</v>
      </c>
      <c r="DR108" s="31">
        <v>73477000000</v>
      </c>
      <c r="DS108" s="31">
        <v>73477000000</v>
      </c>
      <c r="DT108" s="31">
        <v>4804723302</v>
      </c>
      <c r="DU108" s="417">
        <f t="shared" si="145"/>
        <v>6.5390847503300348E-2</v>
      </c>
      <c r="DV108" s="31">
        <v>3360687073</v>
      </c>
      <c r="DW108" s="62">
        <f t="shared" si="146"/>
        <v>4.5737946200851969E-2</v>
      </c>
      <c r="DX108" s="31">
        <v>73477000000</v>
      </c>
      <c r="DY108" s="31">
        <v>73477000000</v>
      </c>
      <c r="DZ108" s="31">
        <v>33209102449</v>
      </c>
      <c r="EA108" s="417">
        <f t="shared" si="147"/>
        <v>0.45196595463886657</v>
      </c>
      <c r="EB108" s="31">
        <v>7941917975</v>
      </c>
      <c r="EC108" s="62">
        <f t="shared" si="211"/>
        <v>0.10808712896552662</v>
      </c>
      <c r="ED108" s="31">
        <v>73477000000</v>
      </c>
      <c r="EE108" s="31">
        <v>73477000000</v>
      </c>
      <c r="EF108" s="31">
        <v>38483054995</v>
      </c>
      <c r="EG108" s="417">
        <f t="shared" si="212"/>
        <v>0.52374287185105539</v>
      </c>
      <c r="EH108" s="31">
        <v>14096484455</v>
      </c>
      <c r="EI108" s="62">
        <f t="shared" si="213"/>
        <v>0.19184893851137091</v>
      </c>
      <c r="EJ108" s="31">
        <v>73477000000</v>
      </c>
      <c r="EK108" s="31">
        <v>73477000000</v>
      </c>
      <c r="EL108" s="31">
        <v>41691096050</v>
      </c>
      <c r="EM108" s="417">
        <f t="shared" si="214"/>
        <v>0.56740335138886999</v>
      </c>
      <c r="EN108" s="31">
        <v>18866753891</v>
      </c>
      <c r="EO108" s="62">
        <f t="shared" si="215"/>
        <v>0.25677087920029396</v>
      </c>
      <c r="EP108" s="31">
        <v>73477000000</v>
      </c>
      <c r="EQ108" s="31">
        <v>73477000000</v>
      </c>
      <c r="ER108" s="31">
        <v>46313387531</v>
      </c>
      <c r="ES108" s="417">
        <f t="shared" si="216"/>
        <v>0.63031135635641089</v>
      </c>
      <c r="ET108" s="31">
        <v>27347791227</v>
      </c>
      <c r="EU108" s="62">
        <f t="shared" si="217"/>
        <v>0.37219526146957549</v>
      </c>
      <c r="EV108" s="418">
        <v>73477000000</v>
      </c>
      <c r="EW108" s="418">
        <v>73477000000</v>
      </c>
      <c r="EX108" s="418">
        <v>49506070638</v>
      </c>
      <c r="EY108" s="417">
        <f t="shared" si="218"/>
        <v>0.67376281881405065</v>
      </c>
      <c r="EZ108" s="418">
        <v>33276738219</v>
      </c>
      <c r="FA108" s="62">
        <f t="shared" si="219"/>
        <v>0.45288645724512433</v>
      </c>
      <c r="FB108" s="418">
        <v>73477000000</v>
      </c>
      <c r="FC108" s="418">
        <v>73477000000</v>
      </c>
      <c r="FD108" s="418">
        <v>55235468794</v>
      </c>
      <c r="FE108" s="417">
        <f t="shared" si="220"/>
        <v>0.75173821459776524</v>
      </c>
      <c r="FF108" s="418">
        <v>39935336928</v>
      </c>
      <c r="FG108" s="62">
        <f t="shared" si="221"/>
        <v>0.54350799471943601</v>
      </c>
      <c r="FH108" s="418">
        <v>73477000000</v>
      </c>
      <c r="FI108" s="418">
        <v>73508658930</v>
      </c>
      <c r="FJ108" s="418">
        <v>57993255285</v>
      </c>
      <c r="FK108" s="417">
        <v>0.78893093860173891</v>
      </c>
      <c r="FL108" s="418">
        <v>45464132158</v>
      </c>
      <c r="FM108" s="62">
        <v>0.61848675815585308</v>
      </c>
      <c r="FN108" s="82">
        <v>80219587000</v>
      </c>
      <c r="FO108" s="82">
        <f>+FO109+FO110</f>
        <v>2000000000</v>
      </c>
      <c r="FP108" s="386">
        <f>+FP109+FP110</f>
        <v>82219587000</v>
      </c>
      <c r="FQ108" s="418">
        <v>73477000000</v>
      </c>
      <c r="FR108" s="418">
        <v>73508658930</v>
      </c>
      <c r="FS108" s="418">
        <v>60447100228</v>
      </c>
      <c r="FT108" s="417">
        <v>0.82231265143283172</v>
      </c>
      <c r="FU108" s="418">
        <v>51222519037</v>
      </c>
      <c r="FV108" s="62">
        <v>0.69682292919773714</v>
      </c>
      <c r="FW108" s="418">
        <v>73477000000</v>
      </c>
      <c r="FX108" s="418">
        <v>73508658930</v>
      </c>
      <c r="FY108" s="418">
        <v>63492891575</v>
      </c>
      <c r="FZ108" s="417">
        <v>0.8637471081530993</v>
      </c>
      <c r="GA108" s="418">
        <v>59394719783</v>
      </c>
      <c r="GB108" s="62">
        <v>0.80799623673667798</v>
      </c>
      <c r="GC108" s="339">
        <v>73477000000</v>
      </c>
      <c r="GD108" s="339">
        <v>75867079936</v>
      </c>
      <c r="GE108" s="339">
        <v>75490897882</v>
      </c>
      <c r="GF108" s="122">
        <v>0.99504156408395661</v>
      </c>
      <c r="GG108" s="339">
        <v>72045644646</v>
      </c>
      <c r="GH108" s="4">
        <v>0.94962986194771581</v>
      </c>
      <c r="GI108" s="339">
        <v>82219587000</v>
      </c>
      <c r="GJ108" s="339">
        <v>82219587000</v>
      </c>
      <c r="GK108" s="339">
        <v>3200902029</v>
      </c>
      <c r="GL108" s="122">
        <v>3.893113728484187E-2</v>
      </c>
      <c r="GM108" s="339">
        <v>995466957</v>
      </c>
      <c r="GN108" s="4">
        <v>1.2107418600874265E-2</v>
      </c>
      <c r="GO108" s="339">
        <v>82219587000</v>
      </c>
      <c r="GP108" s="339">
        <v>82219587000</v>
      </c>
      <c r="GQ108" s="339">
        <v>19129669040</v>
      </c>
      <c r="GR108" s="122">
        <f t="shared" si="148"/>
        <v>0.23266559390525762</v>
      </c>
      <c r="GS108" s="339">
        <v>3502013532</v>
      </c>
      <c r="GT108" s="4">
        <v>1.2107418600874265E-2</v>
      </c>
      <c r="GU108" s="339">
        <v>82219587000</v>
      </c>
      <c r="GV108" s="339">
        <v>82219587000</v>
      </c>
      <c r="GW108" s="339">
        <v>30407986242</v>
      </c>
      <c r="GX108" s="122">
        <v>0.36983871303075261</v>
      </c>
      <c r="GY108" s="339">
        <v>6200506332</v>
      </c>
      <c r="GZ108" s="4">
        <v>7.5413980515372819E-2</v>
      </c>
      <c r="HA108" s="339">
        <v>82219587000</v>
      </c>
      <c r="HB108" s="339">
        <v>82219587000</v>
      </c>
      <c r="HC108" s="339">
        <v>39016489879</v>
      </c>
      <c r="HD108" s="122">
        <v>0.47454008591651037</v>
      </c>
      <c r="HE108" s="339">
        <v>12237949165</v>
      </c>
      <c r="HF108" s="4">
        <v>0.14884469274942966</v>
      </c>
      <c r="HG108" s="339">
        <v>82219587000</v>
      </c>
      <c r="HH108" s="339">
        <v>82219587000</v>
      </c>
      <c r="HI108" s="339">
        <v>44735874118</v>
      </c>
      <c r="HJ108" s="122">
        <v>0.54410239397091598</v>
      </c>
      <c r="HK108" s="339">
        <v>18564701272</v>
      </c>
      <c r="HL108" s="4">
        <v>0.22579414406447942</v>
      </c>
      <c r="HM108" s="339">
        <v>82219587000</v>
      </c>
      <c r="HN108" s="339">
        <v>82219587000</v>
      </c>
      <c r="HO108" s="339">
        <v>51797798349</v>
      </c>
      <c r="HP108" s="122">
        <v>0.62999341445244672</v>
      </c>
      <c r="HQ108" s="339">
        <v>26934998726</v>
      </c>
      <c r="HR108" s="4">
        <v>0.32759832186945914</v>
      </c>
      <c r="HS108" s="15">
        <f t="shared" si="149"/>
        <v>0</v>
      </c>
      <c r="HT108" s="15">
        <f t="shared" si="150"/>
        <v>0</v>
      </c>
    </row>
    <row r="109" spans="1:228" ht="14.25" customHeight="1" x14ac:dyDescent="0.35">
      <c r="A109" s="9" t="s">
        <v>76</v>
      </c>
      <c r="B109" s="26">
        <v>8416072366</v>
      </c>
      <c r="C109" s="53">
        <v>7769117804.9200001</v>
      </c>
      <c r="D109" s="27">
        <f t="shared" si="180"/>
        <v>0.92312868367272782</v>
      </c>
      <c r="E109" s="26">
        <v>7757560121</v>
      </c>
      <c r="F109" s="53">
        <v>7104597557.1000004</v>
      </c>
      <c r="G109" s="27">
        <f t="shared" si="181"/>
        <v>0.91582887483753994</v>
      </c>
      <c r="H109" s="26">
        <v>7519865823</v>
      </c>
      <c r="I109" s="53">
        <v>7265957974.9399996</v>
      </c>
      <c r="J109" s="27">
        <f t="shared" si="177"/>
        <v>0.96623505604536097</v>
      </c>
      <c r="K109" s="26">
        <v>8158111578</v>
      </c>
      <c r="L109" s="53">
        <v>7683887471.7399998</v>
      </c>
      <c r="M109" s="27">
        <f t="shared" si="178"/>
        <v>0.94187084820721967</v>
      </c>
      <c r="N109" s="26">
        <v>12000987271</v>
      </c>
      <c r="O109" s="53">
        <v>11386818430.83</v>
      </c>
      <c r="P109" s="27">
        <f t="shared" si="179"/>
        <v>0.94882347374418774</v>
      </c>
      <c r="Q109" s="26">
        <v>12681039000</v>
      </c>
      <c r="R109" s="53">
        <v>12496667508.309999</v>
      </c>
      <c r="S109" s="68">
        <f t="shared" si="151"/>
        <v>0.98546085287727603</v>
      </c>
      <c r="T109" s="26">
        <v>15415898000</v>
      </c>
      <c r="U109" s="53">
        <v>15101167529</v>
      </c>
      <c r="V109" s="68">
        <f t="shared" si="152"/>
        <v>0.97958403260063087</v>
      </c>
      <c r="W109" s="26">
        <v>15356295000</v>
      </c>
      <c r="X109" s="53">
        <v>14856668977</v>
      </c>
      <c r="Y109" s="68">
        <f t="shared" si="153"/>
        <v>0.96746441618893098</v>
      </c>
      <c r="Z109" s="26">
        <v>16389974000</v>
      </c>
      <c r="AA109" s="53">
        <v>16069227984</v>
      </c>
      <c r="AB109" s="68">
        <f t="shared" si="154"/>
        <v>0.98043035236053455</v>
      </c>
      <c r="AC109" s="26">
        <v>17116017000</v>
      </c>
      <c r="AD109" s="53">
        <v>16139437048</v>
      </c>
      <c r="AE109" s="68">
        <f t="shared" si="155"/>
        <v>0.94294350420427842</v>
      </c>
      <c r="AF109" s="26">
        <v>19009260000</v>
      </c>
      <c r="AG109" s="6">
        <v>19009260000</v>
      </c>
      <c r="AH109" s="6">
        <v>18455142531</v>
      </c>
      <c r="AI109" s="38">
        <f t="shared" si="156"/>
        <v>0.97085012941061355</v>
      </c>
      <c r="AJ109" s="6">
        <v>18455142531</v>
      </c>
      <c r="AK109" s="38">
        <f t="shared" si="157"/>
        <v>0.97085012941061355</v>
      </c>
      <c r="AL109" s="5">
        <v>19462611000</v>
      </c>
      <c r="AM109" s="6">
        <v>19573611000</v>
      </c>
      <c r="AN109" s="6">
        <v>19324887170</v>
      </c>
      <c r="AO109" s="38">
        <f t="shared" si="158"/>
        <v>0.98729290011945159</v>
      </c>
      <c r="AP109" s="6">
        <v>19282645644</v>
      </c>
      <c r="AQ109" s="38">
        <f t="shared" si="159"/>
        <v>0.98513481462362773</v>
      </c>
      <c r="AR109" s="5">
        <v>19423432000</v>
      </c>
      <c r="AS109" s="6">
        <v>19973663569</v>
      </c>
      <c r="AT109" s="6">
        <v>19735020380</v>
      </c>
      <c r="AU109" s="38">
        <f t="shared" si="160"/>
        <v>0.98805210730742532</v>
      </c>
      <c r="AV109" s="6">
        <v>19593815678</v>
      </c>
      <c r="AW109" s="38">
        <f t="shared" si="161"/>
        <v>0.98098256287897323</v>
      </c>
      <c r="AX109" s="5">
        <v>22155894000</v>
      </c>
      <c r="AY109" s="6">
        <v>22155894000</v>
      </c>
      <c r="AZ109" s="6">
        <v>20816926277</v>
      </c>
      <c r="BA109" s="38">
        <f t="shared" si="162"/>
        <v>0.9395660710869983</v>
      </c>
      <c r="BB109" s="6">
        <v>20577927736</v>
      </c>
      <c r="BC109" s="38">
        <f t="shared" si="163"/>
        <v>0.92877893963565628</v>
      </c>
      <c r="BD109" s="5">
        <v>23960968000</v>
      </c>
      <c r="BE109" s="6">
        <v>23721358320</v>
      </c>
      <c r="BF109" s="6">
        <v>21735675580</v>
      </c>
      <c r="BG109" s="38">
        <f t="shared" si="164"/>
        <v>0.91629135594963684</v>
      </c>
      <c r="BH109" s="6">
        <v>21366401434</v>
      </c>
      <c r="BI109" s="38">
        <f t="shared" si="165"/>
        <v>0.90072419739916476</v>
      </c>
      <c r="BJ109" s="5">
        <v>23507752000</v>
      </c>
      <c r="BK109" s="6">
        <v>23507752000</v>
      </c>
      <c r="BL109" s="6">
        <v>22980224812</v>
      </c>
      <c r="BM109" s="38">
        <f t="shared" si="166"/>
        <v>0.97755943707420434</v>
      </c>
      <c r="BN109" s="6">
        <v>22464364025</v>
      </c>
      <c r="BO109" s="38">
        <f t="shared" si="167"/>
        <v>0.95561515303547528</v>
      </c>
      <c r="BP109" s="5">
        <v>24976718000</v>
      </c>
      <c r="BQ109" s="6">
        <v>24976718000</v>
      </c>
      <c r="BR109" s="6">
        <v>24320029616</v>
      </c>
      <c r="BS109" s="38">
        <f t="shared" si="168"/>
        <v>0.97370797940706222</v>
      </c>
      <c r="BT109" s="6">
        <v>23885657949</v>
      </c>
      <c r="BU109" s="38">
        <f t="shared" si="169"/>
        <v>0.95631691677825725</v>
      </c>
      <c r="BV109" s="5">
        <v>26734875000</v>
      </c>
      <c r="BW109" s="6">
        <v>26734875000</v>
      </c>
      <c r="BX109" s="6">
        <v>25330582123</v>
      </c>
      <c r="BY109" s="38">
        <f t="shared" si="170"/>
        <v>0.94747337038231894</v>
      </c>
      <c r="BZ109" s="6">
        <v>24903467596</v>
      </c>
      <c r="CA109" s="38">
        <f t="shared" si="171"/>
        <v>0.93149743905666293</v>
      </c>
      <c r="CB109" s="5">
        <v>27956131000</v>
      </c>
      <c r="CC109" s="6">
        <v>27761151000</v>
      </c>
      <c r="CD109" s="6">
        <v>26849762168</v>
      </c>
      <c r="CE109" s="38">
        <f t="shared" si="172"/>
        <v>0.96717035140221674</v>
      </c>
      <c r="CF109" s="6">
        <v>26317966462</v>
      </c>
      <c r="CG109" s="7">
        <f t="shared" si="139"/>
        <v>0.94801423982744804</v>
      </c>
      <c r="CH109" s="5">
        <v>28321510000</v>
      </c>
      <c r="CI109" s="6">
        <v>28852550711</v>
      </c>
      <c r="CJ109" s="6">
        <v>28548633615</v>
      </c>
      <c r="CK109" s="38">
        <f t="shared" si="173"/>
        <v>0.9894665432167794</v>
      </c>
      <c r="CL109" s="6">
        <v>28171844244</v>
      </c>
      <c r="CM109" s="7">
        <f t="shared" si="140"/>
        <v>0.97640740765631917</v>
      </c>
      <c r="CN109" s="5">
        <v>32915918000</v>
      </c>
      <c r="CO109" s="6">
        <v>32915918000</v>
      </c>
      <c r="CP109" s="6">
        <v>31870215788</v>
      </c>
      <c r="CQ109" s="38">
        <f t="shared" si="174"/>
        <v>0.96823110897286835</v>
      </c>
      <c r="CR109" s="6">
        <v>31442212605</v>
      </c>
      <c r="CS109" s="7">
        <f t="shared" si="141"/>
        <v>0.95522818488610894</v>
      </c>
      <c r="CT109" s="5">
        <v>33427165000</v>
      </c>
      <c r="CU109" s="6">
        <v>21894406609</v>
      </c>
      <c r="CV109" s="7">
        <f t="shared" si="206"/>
        <v>0.65498843856486189</v>
      </c>
      <c r="CW109" s="5">
        <v>33427165000</v>
      </c>
      <c r="CX109" s="6">
        <v>24078394272</v>
      </c>
      <c r="CY109" s="7">
        <f t="shared" si="207"/>
        <v>0.7203241516892025</v>
      </c>
      <c r="CZ109" s="5">
        <v>34928249000</v>
      </c>
      <c r="DA109" s="6">
        <v>26461187999</v>
      </c>
      <c r="DB109" s="7">
        <f t="shared" si="210"/>
        <v>0.75758701786052884</v>
      </c>
      <c r="DC109" s="5">
        <v>33427165000</v>
      </c>
      <c r="DD109" s="6">
        <v>34928249000</v>
      </c>
      <c r="DE109" s="6">
        <v>34880778629</v>
      </c>
      <c r="DF109" s="38">
        <f t="shared" si="209"/>
        <v>0.99864091752781536</v>
      </c>
      <c r="DG109" s="6">
        <v>34531924233</v>
      </c>
      <c r="DH109" s="7">
        <f t="shared" si="142"/>
        <v>0.98865317391089369</v>
      </c>
      <c r="DI109" s="41">
        <v>37085000000</v>
      </c>
      <c r="DJ109" s="82">
        <f t="shared" si="143"/>
        <v>0</v>
      </c>
      <c r="DK109" s="81">
        <v>37085000000</v>
      </c>
      <c r="DL109" s="6">
        <v>37085000000</v>
      </c>
      <c r="DM109" s="6">
        <v>37085000000</v>
      </c>
      <c r="DN109" s="6">
        <v>1079993886</v>
      </c>
      <c r="DO109" s="38">
        <v>2.9122121774302279E-2</v>
      </c>
      <c r="DP109" s="6">
        <v>988071349</v>
      </c>
      <c r="DQ109" s="7">
        <f t="shared" si="144"/>
        <v>2.6643423189968991E-2</v>
      </c>
      <c r="DR109" s="6">
        <v>37085000000</v>
      </c>
      <c r="DS109" s="6">
        <v>37085000000</v>
      </c>
      <c r="DT109" s="6">
        <v>3461460957</v>
      </c>
      <c r="DU109" s="38">
        <f t="shared" si="145"/>
        <v>9.3338572387757848E-2</v>
      </c>
      <c r="DV109" s="6">
        <v>3158204153</v>
      </c>
      <c r="DW109" s="7">
        <f t="shared" si="146"/>
        <v>8.5161228340299308E-2</v>
      </c>
      <c r="DX109" s="6">
        <v>37085000000</v>
      </c>
      <c r="DY109" s="6">
        <v>37085000000</v>
      </c>
      <c r="DZ109" s="6">
        <v>5989495222</v>
      </c>
      <c r="EA109" s="38">
        <f t="shared" si="147"/>
        <v>0.16150721914520696</v>
      </c>
      <c r="EB109" s="6">
        <v>5595683579</v>
      </c>
      <c r="EC109" s="7">
        <f t="shared" si="211"/>
        <v>0.15088805659970339</v>
      </c>
      <c r="ED109" s="6">
        <v>37085000000</v>
      </c>
      <c r="EE109" s="6">
        <v>37085000000</v>
      </c>
      <c r="EF109" s="6">
        <v>9280057406</v>
      </c>
      <c r="EG109" s="38">
        <f t="shared" si="212"/>
        <v>0.25023749240932991</v>
      </c>
      <c r="EH109" s="6">
        <v>8442240183</v>
      </c>
      <c r="EI109" s="7">
        <f t="shared" si="213"/>
        <v>0.22764568378050426</v>
      </c>
      <c r="EJ109" s="6">
        <v>37085000000</v>
      </c>
      <c r="EK109" s="6">
        <v>37085000000</v>
      </c>
      <c r="EL109" s="6">
        <v>11743915525</v>
      </c>
      <c r="EM109" s="38">
        <f t="shared" si="214"/>
        <v>0.31667562424160711</v>
      </c>
      <c r="EN109" s="6">
        <v>10605965253</v>
      </c>
      <c r="EO109" s="7">
        <f t="shared" si="215"/>
        <v>0.28599070386948899</v>
      </c>
      <c r="EP109" s="6">
        <v>37085000000</v>
      </c>
      <c r="EQ109" s="6">
        <v>37085000000</v>
      </c>
      <c r="ER109" s="6">
        <v>16366207006</v>
      </c>
      <c r="ES109" s="38">
        <f t="shared" si="216"/>
        <v>0.44131608483214235</v>
      </c>
      <c r="ET109" s="6">
        <v>15587259907</v>
      </c>
      <c r="EU109" s="7">
        <f t="shared" si="217"/>
        <v>0.42031171381960364</v>
      </c>
      <c r="EV109" s="340">
        <v>37085000000</v>
      </c>
      <c r="EW109" s="340">
        <v>37085000000</v>
      </c>
      <c r="EX109" s="340">
        <v>18990560809</v>
      </c>
      <c r="EY109" s="38">
        <f t="shared" si="218"/>
        <v>0.51208199565862211</v>
      </c>
      <c r="EZ109" s="340">
        <v>18320361219</v>
      </c>
      <c r="FA109" s="7">
        <f t="shared" si="219"/>
        <v>0.49401000995011463</v>
      </c>
      <c r="FB109" s="340">
        <v>37085000000</v>
      </c>
      <c r="FC109" s="340">
        <v>37085000000</v>
      </c>
      <c r="FD109" s="340">
        <v>22557756364</v>
      </c>
      <c r="FE109" s="38">
        <f t="shared" si="220"/>
        <v>0.60827170996359714</v>
      </c>
      <c r="FF109" s="340">
        <v>21727087309</v>
      </c>
      <c r="FG109" s="7">
        <f t="shared" si="221"/>
        <v>0.58587265225832552</v>
      </c>
      <c r="FH109" s="340">
        <v>37085000000</v>
      </c>
      <c r="FI109" s="340">
        <v>37085000000</v>
      </c>
      <c r="FJ109" s="340">
        <v>25118731242</v>
      </c>
      <c r="FK109" s="38">
        <v>0.67732860299312392</v>
      </c>
      <c r="FL109" s="340">
        <v>24242624094</v>
      </c>
      <c r="FM109" s="7">
        <v>0.65370430346501285</v>
      </c>
      <c r="FN109" s="41">
        <v>40312340000</v>
      </c>
      <c r="FO109" s="81"/>
      <c r="FP109" s="387">
        <v>40312340000</v>
      </c>
      <c r="FQ109" s="340">
        <v>37085000000</v>
      </c>
      <c r="FR109" s="340">
        <v>37085000000</v>
      </c>
      <c r="FS109" s="340">
        <v>27545195855</v>
      </c>
      <c r="FT109" s="38">
        <v>0.74275841593636238</v>
      </c>
      <c r="FU109" s="340">
        <v>26760494861</v>
      </c>
      <c r="FV109" s="7">
        <v>0.72159889068356475</v>
      </c>
      <c r="FW109" s="340">
        <v>37085000000</v>
      </c>
      <c r="FX109" s="340">
        <v>37085000000</v>
      </c>
      <c r="FY109" s="340">
        <v>30125776874</v>
      </c>
      <c r="FZ109" s="38">
        <v>0.81234399013078062</v>
      </c>
      <c r="GA109" s="340">
        <v>29403755376</v>
      </c>
      <c r="GB109" s="7">
        <v>0.79287462251584195</v>
      </c>
      <c r="GC109" s="340">
        <v>37085000000</v>
      </c>
      <c r="GD109" s="340">
        <v>39443421006</v>
      </c>
      <c r="GE109" s="340">
        <v>39273493157</v>
      </c>
      <c r="GF109" s="38">
        <v>0.99569185824489836</v>
      </c>
      <c r="GG109" s="340">
        <v>38917373847</v>
      </c>
      <c r="GH109" s="7">
        <v>0.98666324711236431</v>
      </c>
      <c r="GI109" s="340">
        <v>40312340000</v>
      </c>
      <c r="GJ109" s="340">
        <v>40312340000</v>
      </c>
      <c r="GK109" s="340">
        <v>1380315191</v>
      </c>
      <c r="GL109" s="38">
        <v>3.4240512731337353E-2</v>
      </c>
      <c r="GM109" s="340">
        <v>993664807</v>
      </c>
      <c r="GN109" s="7">
        <v>2.464914730824358E-2</v>
      </c>
      <c r="GO109" s="340">
        <v>40312340000</v>
      </c>
      <c r="GP109" s="340">
        <v>40312340000</v>
      </c>
      <c r="GQ109" s="340">
        <v>3798910111</v>
      </c>
      <c r="GR109" s="38">
        <f t="shared" si="148"/>
        <v>9.4236903910812422E-2</v>
      </c>
      <c r="GS109" s="340">
        <v>3324619414</v>
      </c>
      <c r="GT109" s="7">
        <v>2.464914730824358E-2</v>
      </c>
      <c r="GU109" s="340">
        <v>40312340000</v>
      </c>
      <c r="GV109" s="340">
        <v>40312340000</v>
      </c>
      <c r="GW109" s="340">
        <v>6926950599</v>
      </c>
      <c r="GX109" s="38">
        <v>0.17183201468830636</v>
      </c>
      <c r="GY109" s="340">
        <v>5741111363</v>
      </c>
      <c r="GZ109" s="7">
        <v>0.14241573084073017</v>
      </c>
      <c r="HA109" s="340">
        <v>40312340000</v>
      </c>
      <c r="HB109" s="340">
        <v>40312340000</v>
      </c>
      <c r="HC109" s="340">
        <v>9867743135</v>
      </c>
      <c r="HD109" s="38">
        <v>0.24478219659290432</v>
      </c>
      <c r="HE109" s="340">
        <v>9033507423</v>
      </c>
      <c r="HF109" s="7">
        <v>0.22408789524497957</v>
      </c>
      <c r="HG109" s="340">
        <v>40312340000</v>
      </c>
      <c r="HH109" s="340">
        <v>40312340000</v>
      </c>
      <c r="HI109" s="340">
        <v>12768966483</v>
      </c>
      <c r="HJ109" s="38">
        <v>0.3167508133489646</v>
      </c>
      <c r="HK109" s="340">
        <v>11790449489</v>
      </c>
      <c r="HL109" s="7">
        <v>0.29247742723443987</v>
      </c>
      <c r="HM109" s="340">
        <v>40312340000</v>
      </c>
      <c r="HN109" s="340">
        <v>40312340000</v>
      </c>
      <c r="HO109" s="340">
        <v>18143274649</v>
      </c>
      <c r="HP109" s="38">
        <v>0.45006751404160611</v>
      </c>
      <c r="HQ109" s="340">
        <v>17069403055</v>
      </c>
      <c r="HR109" s="7">
        <v>0.42342873311249113</v>
      </c>
      <c r="HS109" s="15">
        <f t="shared" si="149"/>
        <v>0</v>
      </c>
      <c r="HT109" s="15">
        <f t="shared" si="150"/>
        <v>0</v>
      </c>
    </row>
    <row r="110" spans="1:228" ht="14.25" customHeight="1" x14ac:dyDescent="0.35">
      <c r="A110" s="9" t="s">
        <v>78</v>
      </c>
      <c r="B110" s="26">
        <v>1200000000</v>
      </c>
      <c r="C110" s="53">
        <v>1083464660</v>
      </c>
      <c r="D110" s="27">
        <f t="shared" si="180"/>
        <v>0.90288721666666671</v>
      </c>
      <c r="E110" s="26">
        <v>2080816866</v>
      </c>
      <c r="F110" s="53">
        <v>1938478442</v>
      </c>
      <c r="G110" s="27">
        <f t="shared" si="181"/>
        <v>0.93159492970007485</v>
      </c>
      <c r="H110" s="26">
        <v>2773654998</v>
      </c>
      <c r="I110" s="53">
        <v>2538966881</v>
      </c>
      <c r="J110" s="27">
        <f t="shared" si="177"/>
        <v>0.91538669475142853</v>
      </c>
      <c r="K110" s="26">
        <v>2718000000</v>
      </c>
      <c r="L110" s="53">
        <v>2541752024</v>
      </c>
      <c r="M110" s="27">
        <f t="shared" si="178"/>
        <v>0.93515527005150845</v>
      </c>
      <c r="N110" s="26">
        <v>3642870000</v>
      </c>
      <c r="O110" s="53">
        <v>3497736829</v>
      </c>
      <c r="P110" s="27">
        <f t="shared" si="179"/>
        <v>0.96015966229923111</v>
      </c>
      <c r="Q110" s="26">
        <v>3134950000</v>
      </c>
      <c r="R110" s="53">
        <v>3048357970</v>
      </c>
      <c r="S110" s="68">
        <f t="shared" si="151"/>
        <v>0.97237849726470915</v>
      </c>
      <c r="T110" s="26">
        <v>16080473000</v>
      </c>
      <c r="U110" s="53">
        <v>15887260640</v>
      </c>
      <c r="V110" s="68">
        <f t="shared" si="152"/>
        <v>0.98798465940647395</v>
      </c>
      <c r="W110" s="26">
        <v>22276769000</v>
      </c>
      <c r="X110" s="53">
        <v>22193005953</v>
      </c>
      <c r="Y110" s="68">
        <f t="shared" si="153"/>
        <v>0.99623989246375899</v>
      </c>
      <c r="Z110" s="26">
        <v>19826289180</v>
      </c>
      <c r="AA110" s="53">
        <v>19805569231</v>
      </c>
      <c r="AB110" s="68">
        <f t="shared" si="154"/>
        <v>0.99895492551269238</v>
      </c>
      <c r="AC110" s="26">
        <v>5900000000</v>
      </c>
      <c r="AD110" s="53">
        <v>5896631202</v>
      </c>
      <c r="AE110" s="68">
        <f t="shared" si="155"/>
        <v>0.9994290172881356</v>
      </c>
      <c r="AF110" s="26">
        <v>6480000000</v>
      </c>
      <c r="AG110" s="6">
        <v>6480000000</v>
      </c>
      <c r="AH110" s="6">
        <v>6355773006</v>
      </c>
      <c r="AI110" s="38">
        <f t="shared" si="156"/>
        <v>0.98082916759259264</v>
      </c>
      <c r="AJ110" s="6">
        <v>6355773006</v>
      </c>
      <c r="AK110" s="38">
        <f t="shared" si="157"/>
        <v>0.98082916759259264</v>
      </c>
      <c r="AL110" s="5">
        <v>11614000000</v>
      </c>
      <c r="AM110" s="6">
        <v>10606000000</v>
      </c>
      <c r="AN110" s="6">
        <v>10232372605</v>
      </c>
      <c r="AO110" s="38">
        <f t="shared" si="158"/>
        <v>0.9647720728832736</v>
      </c>
      <c r="AP110" s="6">
        <v>8260796980</v>
      </c>
      <c r="AQ110" s="38">
        <f t="shared" si="159"/>
        <v>0.77887959456911182</v>
      </c>
      <c r="AR110" s="5">
        <v>14917000000</v>
      </c>
      <c r="AS110" s="6">
        <v>15216947433</v>
      </c>
      <c r="AT110" s="6">
        <v>14737586674</v>
      </c>
      <c r="AU110" s="38">
        <f t="shared" si="160"/>
        <v>0.96849823125757528</v>
      </c>
      <c r="AV110" s="6">
        <v>13587797089</v>
      </c>
      <c r="AW110" s="38">
        <f t="shared" si="161"/>
        <v>0.89293842597714645</v>
      </c>
      <c r="AX110" s="5">
        <v>26128500000</v>
      </c>
      <c r="AY110" s="6">
        <v>26563447433</v>
      </c>
      <c r="AZ110" s="6">
        <v>25257779081</v>
      </c>
      <c r="BA110" s="38">
        <f t="shared" si="162"/>
        <v>0.95084717993425971</v>
      </c>
      <c r="BB110" s="6">
        <v>22350684331</v>
      </c>
      <c r="BC110" s="38">
        <f t="shared" si="163"/>
        <v>0.84140751637656608</v>
      </c>
      <c r="BD110" s="5">
        <v>49836922000</v>
      </c>
      <c r="BE110" s="6">
        <v>49836922000</v>
      </c>
      <c r="BF110" s="6">
        <v>29558618948</v>
      </c>
      <c r="BG110" s="38">
        <f t="shared" si="164"/>
        <v>0.5931068324805453</v>
      </c>
      <c r="BH110" s="6">
        <v>26400042654</v>
      </c>
      <c r="BI110" s="38">
        <f t="shared" si="165"/>
        <v>0.52972859467524902</v>
      </c>
      <c r="BJ110" s="5">
        <v>32923531000</v>
      </c>
      <c r="BK110" s="6">
        <v>32923531000</v>
      </c>
      <c r="BL110" s="6">
        <v>32700342718</v>
      </c>
      <c r="BM110" s="38">
        <f t="shared" si="166"/>
        <v>0.99322101016443221</v>
      </c>
      <c r="BN110" s="6">
        <v>30191568635</v>
      </c>
      <c r="BO110" s="38">
        <f t="shared" si="167"/>
        <v>0.9170209791592524</v>
      </c>
      <c r="BP110" s="5">
        <v>34275808000</v>
      </c>
      <c r="BQ110" s="6">
        <v>34275808000</v>
      </c>
      <c r="BR110" s="6">
        <v>34158173124</v>
      </c>
      <c r="BS110" s="38">
        <f t="shared" si="168"/>
        <v>0.99656799116157957</v>
      </c>
      <c r="BT110" s="6">
        <v>30478392736</v>
      </c>
      <c r="BU110" s="38">
        <f t="shared" si="169"/>
        <v>0.88921004388868086</v>
      </c>
      <c r="BV110" s="5">
        <v>36030518000</v>
      </c>
      <c r="BW110" s="6">
        <v>36030518000</v>
      </c>
      <c r="BX110" s="6">
        <v>35935548828</v>
      </c>
      <c r="BY110" s="38">
        <f t="shared" si="170"/>
        <v>0.99736420186909336</v>
      </c>
      <c r="BZ110" s="6">
        <v>31897414368</v>
      </c>
      <c r="CA110" s="38">
        <f t="shared" si="171"/>
        <v>0.88528880900352303</v>
      </c>
      <c r="CB110" s="5">
        <v>38232503000</v>
      </c>
      <c r="CC110" s="6">
        <v>36189997350</v>
      </c>
      <c r="CD110" s="6">
        <v>32838228031</v>
      </c>
      <c r="CE110" s="38">
        <f t="shared" si="172"/>
        <v>0.90738409603669123</v>
      </c>
      <c r="CF110" s="6">
        <v>26259354080</v>
      </c>
      <c r="CG110" s="7">
        <f t="shared" si="139"/>
        <v>0.72559701582846348</v>
      </c>
      <c r="CH110" s="5">
        <v>31446000000</v>
      </c>
      <c r="CI110" s="6">
        <v>31402000000</v>
      </c>
      <c r="CJ110" s="6">
        <v>31182839961</v>
      </c>
      <c r="CK110" s="38">
        <f t="shared" si="173"/>
        <v>0.99302082545697723</v>
      </c>
      <c r="CL110" s="6">
        <v>26341449981</v>
      </c>
      <c r="CM110" s="7">
        <f t="shared" si="140"/>
        <v>0.83884625122603651</v>
      </c>
      <c r="CN110" s="5">
        <v>32344060000</v>
      </c>
      <c r="CO110" s="6">
        <v>34027520199</v>
      </c>
      <c r="CP110" s="6">
        <v>33378543004</v>
      </c>
      <c r="CQ110" s="38">
        <f t="shared" si="174"/>
        <v>0.98092787275697302</v>
      </c>
      <c r="CR110" s="6">
        <v>30153752237</v>
      </c>
      <c r="CS110" s="7">
        <f t="shared" si="141"/>
        <v>0.8861577940635873</v>
      </c>
      <c r="CT110" s="5">
        <v>35331535000</v>
      </c>
      <c r="CU110" s="6">
        <v>30723065710</v>
      </c>
      <c r="CV110" s="7">
        <f t="shared" si="206"/>
        <v>0.86956498521787973</v>
      </c>
      <c r="CW110" s="5">
        <v>35331535000</v>
      </c>
      <c r="CX110" s="6">
        <v>30839128277</v>
      </c>
      <c r="CY110" s="7">
        <f t="shared" si="207"/>
        <v>0.8728499420418615</v>
      </c>
      <c r="CZ110" s="5">
        <v>35331535000</v>
      </c>
      <c r="DA110" s="6">
        <v>31002978088</v>
      </c>
      <c r="DB110" s="7">
        <f t="shared" si="210"/>
        <v>0.87748743687473529</v>
      </c>
      <c r="DC110" s="5">
        <v>34031535000</v>
      </c>
      <c r="DD110" s="6">
        <v>35331535000</v>
      </c>
      <c r="DE110" s="6">
        <v>34354068214</v>
      </c>
      <c r="DF110" s="38">
        <f t="shared" si="209"/>
        <v>0.97233443760651783</v>
      </c>
      <c r="DG110" s="6">
        <v>30688765727</v>
      </c>
      <c r="DH110" s="7">
        <f t="shared" si="142"/>
        <v>0.86859418157178847</v>
      </c>
      <c r="DI110" s="81">
        <v>36392000000</v>
      </c>
      <c r="DJ110" s="82">
        <f t="shared" si="143"/>
        <v>0</v>
      </c>
      <c r="DK110" s="81">
        <v>36392000000</v>
      </c>
      <c r="DL110" s="53">
        <v>36392000000</v>
      </c>
      <c r="DM110" s="53">
        <v>36392000000</v>
      </c>
      <c r="DN110" s="53">
        <v>353040981</v>
      </c>
      <c r="DO110" s="123">
        <v>9.7010601505825456E-3</v>
      </c>
      <c r="DP110" s="53">
        <v>2040490</v>
      </c>
      <c r="DQ110" s="27">
        <f t="shared" si="144"/>
        <v>5.6069740602330183E-5</v>
      </c>
      <c r="DR110" s="53">
        <v>36392000000</v>
      </c>
      <c r="DS110" s="53">
        <v>36392000000</v>
      </c>
      <c r="DT110" s="53">
        <v>1343262345</v>
      </c>
      <c r="DU110" s="123">
        <f t="shared" si="145"/>
        <v>3.6910923966805891E-2</v>
      </c>
      <c r="DV110" s="53">
        <v>202482920</v>
      </c>
      <c r="DW110" s="27">
        <f t="shared" si="146"/>
        <v>5.5639404264673552E-3</v>
      </c>
      <c r="DX110" s="53">
        <v>36392000000</v>
      </c>
      <c r="DY110" s="53">
        <v>36392000000</v>
      </c>
      <c r="DZ110" s="53">
        <v>27219607227</v>
      </c>
      <c r="EA110" s="123">
        <f t="shared" si="147"/>
        <v>0.74795579322378547</v>
      </c>
      <c r="EB110" s="53">
        <v>2346234396</v>
      </c>
      <c r="EC110" s="27">
        <f>+EB110/DY110</f>
        <v>6.447115838645856E-2</v>
      </c>
      <c r="ED110" s="53">
        <v>36392000000</v>
      </c>
      <c r="EE110" s="53">
        <v>36392000000</v>
      </c>
      <c r="EF110" s="53">
        <v>29202997589</v>
      </c>
      <c r="EG110" s="123">
        <f t="shared" si="212"/>
        <v>0.80245651761376124</v>
      </c>
      <c r="EH110" s="53">
        <v>5654244272</v>
      </c>
      <c r="EI110" s="27">
        <f>+EH110/EE110</f>
        <v>0.15537052846779512</v>
      </c>
      <c r="EJ110" s="53">
        <v>36392000000</v>
      </c>
      <c r="EK110" s="53">
        <v>36392000000</v>
      </c>
      <c r="EL110" s="53">
        <v>29947180525</v>
      </c>
      <c r="EM110" s="123">
        <f t="shared" si="214"/>
        <v>0.82290559807100461</v>
      </c>
      <c r="EN110" s="53">
        <v>8260788638</v>
      </c>
      <c r="EO110" s="27">
        <f>+EN110/EK110</f>
        <v>0.22699463173224885</v>
      </c>
      <c r="EP110" s="53">
        <v>36392000000</v>
      </c>
      <c r="EQ110" s="53">
        <v>36392000000</v>
      </c>
      <c r="ER110" s="53">
        <v>29947180525</v>
      </c>
      <c r="ES110" s="123">
        <f t="shared" si="216"/>
        <v>0.82290559807100461</v>
      </c>
      <c r="ET110" s="53">
        <v>11760531320</v>
      </c>
      <c r="EU110" s="27">
        <f>+ET110/EQ110</f>
        <v>0.32316254451527809</v>
      </c>
      <c r="EV110" s="341">
        <v>36392000000</v>
      </c>
      <c r="EW110" s="341">
        <v>36392000000</v>
      </c>
      <c r="EX110" s="341">
        <v>30515509829</v>
      </c>
      <c r="EY110" s="123">
        <f t="shared" si="218"/>
        <v>0.83852247276874037</v>
      </c>
      <c r="EZ110" s="341">
        <v>14956377000</v>
      </c>
      <c r="FA110" s="27">
        <f>+EZ110/EW110</f>
        <v>0.41097980325346228</v>
      </c>
      <c r="FB110" s="341">
        <v>36392000000</v>
      </c>
      <c r="FC110" s="341">
        <v>36392000000</v>
      </c>
      <c r="FD110" s="341">
        <v>32677712430</v>
      </c>
      <c r="FE110" s="123">
        <f t="shared" si="220"/>
        <v>0.89793670119806546</v>
      </c>
      <c r="FF110" s="341">
        <v>18208249619</v>
      </c>
      <c r="FG110" s="27">
        <f>+FF110/FC110</f>
        <v>0.50033660197296104</v>
      </c>
      <c r="FH110" s="341">
        <v>36392000000</v>
      </c>
      <c r="FI110" s="341">
        <v>36423658930</v>
      </c>
      <c r="FJ110" s="341">
        <v>32874524043</v>
      </c>
      <c r="FK110" s="123">
        <v>0.90255962769086906</v>
      </c>
      <c r="FL110" s="341">
        <v>21221508064</v>
      </c>
      <c r="FM110" s="27">
        <v>0.58262977107226055</v>
      </c>
      <c r="FN110" s="81">
        <v>39907247000</v>
      </c>
      <c r="FO110" s="81">
        <f t="shared" si="222"/>
        <v>2000000000</v>
      </c>
      <c r="FP110" s="387">
        <f>39907247000+2000000000</f>
        <v>41907247000</v>
      </c>
      <c r="FQ110" s="341">
        <v>36392000000</v>
      </c>
      <c r="FR110" s="341">
        <v>36423658930</v>
      </c>
      <c r="FS110" s="341">
        <v>32901904373</v>
      </c>
      <c r="FT110" s="123">
        <v>0.90331134596422047</v>
      </c>
      <c r="FU110" s="341">
        <v>24462024176</v>
      </c>
      <c r="FV110" s="27">
        <v>0.67159711282745638</v>
      </c>
      <c r="FW110" s="341">
        <v>36392000000</v>
      </c>
      <c r="FX110" s="341">
        <v>36423658930</v>
      </c>
      <c r="FY110" s="341">
        <v>33367114701</v>
      </c>
      <c r="FZ110" s="123">
        <v>0.91608354792487623</v>
      </c>
      <c r="GA110" s="341">
        <v>29990964407</v>
      </c>
      <c r="GB110" s="27">
        <v>0.82339241273474117</v>
      </c>
      <c r="GC110" s="340">
        <v>36392000000</v>
      </c>
      <c r="GD110" s="340">
        <v>36423658930</v>
      </c>
      <c r="GE110" s="340">
        <v>36217404725</v>
      </c>
      <c r="GF110" s="38">
        <v>0.99433735623880115</v>
      </c>
      <c r="GG110" s="340">
        <v>33128270799</v>
      </c>
      <c r="GH110" s="7">
        <v>0.90952616437208655</v>
      </c>
      <c r="GI110" s="340">
        <v>41907247000</v>
      </c>
      <c r="GJ110" s="340">
        <v>41907247000</v>
      </c>
      <c r="GK110" s="340">
        <v>1820586838</v>
      </c>
      <c r="GL110" s="38">
        <v>4.3443245937868455E-2</v>
      </c>
      <c r="GM110" s="340">
        <v>1802150</v>
      </c>
      <c r="GN110" s="7">
        <v>4.3003302030314707E-5</v>
      </c>
      <c r="GO110" s="340">
        <v>41907247000</v>
      </c>
      <c r="GP110" s="340">
        <v>41907247000</v>
      </c>
      <c r="GQ110" s="340">
        <v>15330758929</v>
      </c>
      <c r="GR110" s="38">
        <f t="shared" si="148"/>
        <v>0.36582596153357438</v>
      </c>
      <c r="GS110" s="340">
        <v>177394118</v>
      </c>
      <c r="GT110" s="7">
        <v>4.3003302030314707E-5</v>
      </c>
      <c r="GU110" s="340">
        <v>41907247000</v>
      </c>
      <c r="GV110" s="340">
        <v>41907247000</v>
      </c>
      <c r="GW110" s="340">
        <v>23481035643</v>
      </c>
      <c r="GX110" s="38">
        <v>0.56030966775269209</v>
      </c>
      <c r="GY110" s="340">
        <v>459394969</v>
      </c>
      <c r="GZ110" s="7">
        <v>1.0962184392594436E-2</v>
      </c>
      <c r="HA110" s="340">
        <v>41907247000</v>
      </c>
      <c r="HB110" s="340">
        <v>41907247000</v>
      </c>
      <c r="HC110" s="340">
        <v>29148746744</v>
      </c>
      <c r="HD110" s="38">
        <v>0.69555384404038756</v>
      </c>
      <c r="HE110" s="340">
        <v>3204441742</v>
      </c>
      <c r="HF110" s="7">
        <v>7.6465097838567156E-2</v>
      </c>
      <c r="HG110" s="340">
        <v>41907247000</v>
      </c>
      <c r="HH110" s="340">
        <v>41907247000</v>
      </c>
      <c r="HI110" s="340">
        <v>31966907635</v>
      </c>
      <c r="HJ110" s="38">
        <v>0.76280142274676266</v>
      </c>
      <c r="HK110" s="340">
        <v>6774251783</v>
      </c>
      <c r="HL110" s="7">
        <v>0.16164869486654659</v>
      </c>
      <c r="HM110" s="340">
        <v>41907247000</v>
      </c>
      <c r="HN110" s="340">
        <v>41907247000</v>
      </c>
      <c r="HO110" s="340">
        <v>33654523700</v>
      </c>
      <c r="HP110" s="38">
        <v>0.80307169067918016</v>
      </c>
      <c r="HQ110" s="340">
        <v>9865595671</v>
      </c>
      <c r="HR110" s="7">
        <v>0.23541502668977515</v>
      </c>
      <c r="HS110" s="15">
        <f t="shared" si="149"/>
        <v>0</v>
      </c>
      <c r="HT110" s="15">
        <f t="shared" si="150"/>
        <v>0</v>
      </c>
    </row>
    <row r="111" spans="1:228" ht="14.25" customHeight="1" x14ac:dyDescent="0.35">
      <c r="A111" s="8" t="s">
        <v>57</v>
      </c>
      <c r="B111" s="32">
        <f>+B112+B113+B114</f>
        <v>50071784027</v>
      </c>
      <c r="C111" s="31">
        <f>+C112+C113+C114</f>
        <v>41416763432.040001</v>
      </c>
      <c r="D111" s="62">
        <f t="shared" si="180"/>
        <v>0.82714774871426611</v>
      </c>
      <c r="E111" s="32">
        <f>+E112+E113+E114</f>
        <v>47408704053</v>
      </c>
      <c r="F111" s="31">
        <f>+F112+F113+F114</f>
        <v>46257804526.859993</v>
      </c>
      <c r="G111" s="62">
        <f t="shared" si="181"/>
        <v>0.97572387709958552</v>
      </c>
      <c r="H111" s="32">
        <f>+H112+H113+H114</f>
        <v>63953500872.000008</v>
      </c>
      <c r="I111" s="31">
        <f>+I112+I113+I114</f>
        <v>54426754701.63002</v>
      </c>
      <c r="J111" s="62">
        <f t="shared" si="177"/>
        <v>0.85103636172416375</v>
      </c>
      <c r="K111" s="32">
        <f>+K112+K113+K114</f>
        <v>64300373220</v>
      </c>
      <c r="L111" s="31">
        <f>+L112+L113+L114</f>
        <v>61836321717.750008</v>
      </c>
      <c r="M111" s="62">
        <f t="shared" si="178"/>
        <v>0.96167904820988548</v>
      </c>
      <c r="N111" s="32">
        <f>+N112+N113+N114</f>
        <v>97893476042</v>
      </c>
      <c r="O111" s="31">
        <f>+O112+O113+O114</f>
        <v>94675763941.140015</v>
      </c>
      <c r="P111" s="62">
        <f t="shared" si="179"/>
        <v>0.9671304745631929</v>
      </c>
      <c r="Q111" s="32">
        <v>141860936162.57001</v>
      </c>
      <c r="R111" s="31">
        <v>138509597783.10001</v>
      </c>
      <c r="S111" s="67">
        <f t="shared" si="151"/>
        <v>0.9763758898670355</v>
      </c>
      <c r="T111" s="32">
        <v>154031577786</v>
      </c>
      <c r="U111" s="31">
        <v>145273054359</v>
      </c>
      <c r="V111" s="67">
        <f t="shared" si="152"/>
        <v>0.94313813081127795</v>
      </c>
      <c r="W111" s="32">
        <v>205387786193</v>
      </c>
      <c r="X111" s="31">
        <v>183781349693</v>
      </c>
      <c r="Y111" s="67">
        <f t="shared" si="153"/>
        <v>0.89480174600208828</v>
      </c>
      <c r="Z111" s="32">
        <v>273842775294</v>
      </c>
      <c r="AA111" s="31">
        <v>257401573511</v>
      </c>
      <c r="AB111" s="67">
        <f t="shared" si="154"/>
        <v>0.93996116287768194</v>
      </c>
      <c r="AC111" s="32">
        <v>274512238982</v>
      </c>
      <c r="AD111" s="31">
        <v>246650746357</v>
      </c>
      <c r="AE111" s="67">
        <f t="shared" si="155"/>
        <v>0.8985054628954926</v>
      </c>
      <c r="AF111" s="26">
        <v>268348213000</v>
      </c>
      <c r="AG111" s="6">
        <v>257518386793</v>
      </c>
      <c r="AH111" s="6">
        <v>196434607021</v>
      </c>
      <c r="AI111" s="38">
        <f t="shared" si="156"/>
        <v>0.76279837516572846</v>
      </c>
      <c r="AJ111" s="6">
        <v>119543999958</v>
      </c>
      <c r="AK111" s="38">
        <f t="shared" si="157"/>
        <v>0.4642153962159315</v>
      </c>
      <c r="AL111" s="5">
        <v>162758011000</v>
      </c>
      <c r="AM111" s="6">
        <v>164224843590</v>
      </c>
      <c r="AN111" s="6">
        <v>129794950763</v>
      </c>
      <c r="AO111" s="38">
        <f t="shared" si="158"/>
        <v>0.79034906001824612</v>
      </c>
      <c r="AP111" s="6">
        <v>82193180424</v>
      </c>
      <c r="AQ111" s="38">
        <f t="shared" si="159"/>
        <v>0.50049175646774624</v>
      </c>
      <c r="AR111" s="5">
        <v>185260618000</v>
      </c>
      <c r="AS111" s="6">
        <v>176105004981</v>
      </c>
      <c r="AT111" s="6">
        <v>158829783122</v>
      </c>
      <c r="AU111" s="38">
        <f t="shared" si="160"/>
        <v>0.90190385639031767</v>
      </c>
      <c r="AV111" s="6">
        <v>99915561118</v>
      </c>
      <c r="AW111" s="38">
        <f t="shared" si="161"/>
        <v>0.56736355181262399</v>
      </c>
      <c r="AX111" s="5">
        <v>179428241000</v>
      </c>
      <c r="AY111" s="6">
        <v>179428241000</v>
      </c>
      <c r="AZ111" s="6">
        <v>155950381873</v>
      </c>
      <c r="BA111" s="38">
        <f t="shared" si="162"/>
        <v>0.86915181804072861</v>
      </c>
      <c r="BB111" s="6">
        <v>105539676785</v>
      </c>
      <c r="BC111" s="38">
        <f t="shared" si="163"/>
        <v>0.58819991879093325</v>
      </c>
      <c r="BD111" s="5">
        <v>224720224000</v>
      </c>
      <c r="BE111" s="6">
        <v>40140844686</v>
      </c>
      <c r="BF111" s="6">
        <v>39950156726</v>
      </c>
      <c r="BG111" s="38">
        <f t="shared" si="164"/>
        <v>0.9952495279685406</v>
      </c>
      <c r="BH111" s="6">
        <v>39902535845</v>
      </c>
      <c r="BI111" s="38">
        <f t="shared" si="165"/>
        <v>0.99406318320244225</v>
      </c>
      <c r="BJ111" s="5">
        <v>3233696000</v>
      </c>
      <c r="BK111" s="6">
        <v>3233696000</v>
      </c>
      <c r="BL111" s="6">
        <v>2885877041</v>
      </c>
      <c r="BM111" s="38">
        <f t="shared" si="166"/>
        <v>0.89243919063511223</v>
      </c>
      <c r="BN111" s="6">
        <v>2475132675</v>
      </c>
      <c r="BO111" s="38">
        <f t="shared" si="167"/>
        <v>0.76541909783727347</v>
      </c>
      <c r="BP111" s="5">
        <v>9754600000</v>
      </c>
      <c r="BQ111" s="6">
        <v>9601600000</v>
      </c>
      <c r="BR111" s="6">
        <v>7882195667</v>
      </c>
      <c r="BS111" s="38">
        <f t="shared" si="168"/>
        <v>0.82092522777453758</v>
      </c>
      <c r="BT111" s="6">
        <v>5857865667</v>
      </c>
      <c r="BU111" s="38">
        <f t="shared" si="169"/>
        <v>0.61009265820279956</v>
      </c>
      <c r="BV111" s="5"/>
      <c r="BW111" s="6"/>
      <c r="BX111" s="6"/>
      <c r="BY111" s="38"/>
      <c r="BZ111" s="6"/>
      <c r="CA111" s="38"/>
      <c r="CB111" s="5"/>
      <c r="CC111" s="6"/>
      <c r="CD111" s="6"/>
      <c r="CE111" s="38"/>
      <c r="CF111" s="6"/>
      <c r="CG111" s="7"/>
      <c r="CH111" s="5"/>
      <c r="CI111" s="6"/>
      <c r="CJ111" s="6"/>
      <c r="CK111" s="38"/>
      <c r="CL111" s="6"/>
      <c r="CM111" s="7"/>
      <c r="CN111" s="5"/>
      <c r="CO111" s="6"/>
      <c r="CP111" s="6"/>
      <c r="CQ111" s="38"/>
      <c r="CR111" s="6"/>
      <c r="CS111" s="7"/>
      <c r="CT111" s="5"/>
      <c r="CU111" s="6"/>
      <c r="CV111" s="7"/>
      <c r="CW111" s="5"/>
      <c r="CX111" s="6"/>
      <c r="CY111" s="7"/>
      <c r="CZ111" s="5"/>
      <c r="DA111" s="6"/>
      <c r="DB111" s="7"/>
      <c r="DC111" s="5"/>
      <c r="DD111" s="6"/>
      <c r="DE111" s="6"/>
      <c r="DF111" s="38"/>
      <c r="DG111" s="6"/>
      <c r="DH111" s="7"/>
      <c r="DI111" s="41"/>
      <c r="DJ111" s="82"/>
      <c r="DK111" s="81"/>
      <c r="DL111" s="6"/>
      <c r="DM111" s="6"/>
      <c r="DN111" s="6"/>
      <c r="DO111" s="38"/>
      <c r="DP111" s="6"/>
      <c r="DQ111" s="7"/>
      <c r="DR111" s="6"/>
      <c r="DS111" s="6"/>
      <c r="DT111" s="6"/>
      <c r="DU111" s="38"/>
      <c r="DV111" s="6"/>
      <c r="DW111" s="7"/>
      <c r="DX111" s="6"/>
      <c r="DY111" s="6"/>
      <c r="DZ111" s="6"/>
      <c r="EA111" s="38"/>
      <c r="EB111" s="6"/>
      <c r="EC111" s="7"/>
      <c r="ED111" s="6"/>
      <c r="EE111" s="6"/>
      <c r="EF111" s="6"/>
      <c r="EG111" s="38"/>
      <c r="EH111" s="6"/>
      <c r="EI111" s="7"/>
      <c r="EJ111" s="6"/>
      <c r="EK111" s="6"/>
      <c r="EL111" s="6"/>
      <c r="EM111" s="38"/>
      <c r="EN111" s="6"/>
      <c r="EO111" s="7"/>
      <c r="EP111" s="6"/>
      <c r="EQ111" s="6"/>
      <c r="ER111" s="6"/>
      <c r="ES111" s="38"/>
      <c r="ET111" s="6"/>
      <c r="EU111" s="7"/>
      <c r="EV111" s="340">
        <v>0</v>
      </c>
      <c r="EW111" s="340">
        <v>0</v>
      </c>
      <c r="EX111" s="340">
        <v>0</v>
      </c>
      <c r="EY111" s="38"/>
      <c r="EZ111" s="340">
        <v>0</v>
      </c>
      <c r="FA111" s="7"/>
      <c r="FB111" s="340">
        <v>0</v>
      </c>
      <c r="FC111" s="340">
        <v>0</v>
      </c>
      <c r="FD111" s="340">
        <v>0</v>
      </c>
      <c r="FE111" s="38"/>
      <c r="FF111" s="340">
        <v>0</v>
      </c>
      <c r="FG111" s="7"/>
      <c r="FH111" s="340">
        <v>0</v>
      </c>
      <c r="FI111" s="340">
        <v>0</v>
      </c>
      <c r="FJ111" s="340">
        <v>0</v>
      </c>
      <c r="FK111" s="38">
        <v>0</v>
      </c>
      <c r="FL111" s="340">
        <v>0</v>
      </c>
      <c r="FM111" s="7">
        <v>0</v>
      </c>
      <c r="FN111" s="41">
        <v>0</v>
      </c>
      <c r="FO111" s="81"/>
      <c r="FP111" s="387">
        <v>0</v>
      </c>
      <c r="FQ111" s="340">
        <v>0</v>
      </c>
      <c r="FR111" s="340">
        <v>0</v>
      </c>
      <c r="FS111" s="340">
        <v>0</v>
      </c>
      <c r="FT111" s="38">
        <v>0</v>
      </c>
      <c r="FU111" s="340">
        <v>0</v>
      </c>
      <c r="FV111" s="7">
        <v>0</v>
      </c>
      <c r="FW111" s="340">
        <v>0</v>
      </c>
      <c r="FX111" s="340">
        <v>0</v>
      </c>
      <c r="FY111" s="340">
        <v>0</v>
      </c>
      <c r="FZ111" s="38">
        <v>0</v>
      </c>
      <c r="GA111" s="340">
        <v>0</v>
      </c>
      <c r="GB111" s="7">
        <v>0</v>
      </c>
      <c r="GC111" s="340">
        <v>0</v>
      </c>
      <c r="GD111" s="340">
        <v>0</v>
      </c>
      <c r="GE111" s="340">
        <v>0</v>
      </c>
      <c r="GF111" s="38">
        <v>0</v>
      </c>
      <c r="GG111" s="340">
        <v>0</v>
      </c>
      <c r="GH111" s="7">
        <v>0</v>
      </c>
      <c r="GI111" s="340">
        <v>0</v>
      </c>
      <c r="GJ111" s="340">
        <v>0</v>
      </c>
      <c r="GK111" s="340">
        <v>0</v>
      </c>
      <c r="GL111" s="38">
        <v>0</v>
      </c>
      <c r="GM111" s="340">
        <v>0</v>
      </c>
      <c r="GN111" s="7">
        <v>0</v>
      </c>
      <c r="GO111" s="340">
        <v>0</v>
      </c>
      <c r="GP111" s="340">
        <v>0</v>
      </c>
      <c r="GQ111" s="340">
        <v>0</v>
      </c>
      <c r="GR111" s="38">
        <f t="shared" si="148"/>
        <v>0</v>
      </c>
      <c r="GS111" s="340">
        <v>0</v>
      </c>
      <c r="GT111" s="7">
        <v>0</v>
      </c>
      <c r="GU111" s="340">
        <v>0</v>
      </c>
      <c r="GV111" s="340">
        <v>0</v>
      </c>
      <c r="GW111" s="340">
        <v>0</v>
      </c>
      <c r="GX111" s="38">
        <v>0</v>
      </c>
      <c r="GY111" s="340">
        <v>0</v>
      </c>
      <c r="GZ111" s="7">
        <v>0</v>
      </c>
      <c r="HA111" s="340">
        <v>0</v>
      </c>
      <c r="HB111" s="340">
        <v>0</v>
      </c>
      <c r="HC111" s="340">
        <v>0</v>
      </c>
      <c r="HD111" s="38">
        <v>0</v>
      </c>
      <c r="HE111" s="340">
        <v>0</v>
      </c>
      <c r="HF111" s="7">
        <v>0</v>
      </c>
      <c r="HG111" s="340">
        <v>0</v>
      </c>
      <c r="HH111" s="340">
        <v>0</v>
      </c>
      <c r="HI111" s="340">
        <v>0</v>
      </c>
      <c r="HJ111" s="38">
        <v>0</v>
      </c>
      <c r="HK111" s="340">
        <v>0</v>
      </c>
      <c r="HL111" s="7">
        <v>0</v>
      </c>
      <c r="HM111" s="340">
        <v>0</v>
      </c>
      <c r="HN111" s="340">
        <v>0</v>
      </c>
      <c r="HO111" s="340">
        <v>0</v>
      </c>
      <c r="HP111" s="38">
        <v>0</v>
      </c>
      <c r="HQ111" s="340">
        <v>0</v>
      </c>
      <c r="HR111" s="7">
        <v>0</v>
      </c>
      <c r="HS111" s="15">
        <f t="shared" si="149"/>
        <v>0</v>
      </c>
      <c r="HT111" s="15">
        <f t="shared" si="150"/>
        <v>0</v>
      </c>
    </row>
    <row r="112" spans="1:228" ht="14.25" customHeight="1" x14ac:dyDescent="0.35">
      <c r="A112" s="9" t="s">
        <v>76</v>
      </c>
      <c r="B112" s="26">
        <v>1650000000</v>
      </c>
      <c r="C112" s="53">
        <v>1589923986.9299998</v>
      </c>
      <c r="D112" s="27">
        <f t="shared" si="180"/>
        <v>0.96359029510909078</v>
      </c>
      <c r="E112" s="26">
        <v>1563030181</v>
      </c>
      <c r="F112" s="53">
        <v>1535807621.01</v>
      </c>
      <c r="G112" s="27">
        <f t="shared" si="181"/>
        <v>0.9825834713104622</v>
      </c>
      <c r="H112" s="26">
        <v>1790470000</v>
      </c>
      <c r="I112" s="53">
        <v>1615801951.9000001</v>
      </c>
      <c r="J112" s="27">
        <f t="shared" si="177"/>
        <v>0.90244569967662125</v>
      </c>
      <c r="K112" s="26">
        <v>1844484713</v>
      </c>
      <c r="L112" s="53">
        <v>1749645560.6500001</v>
      </c>
      <c r="M112" s="27">
        <f t="shared" si="178"/>
        <v>0.94858230502992524</v>
      </c>
      <c r="N112" s="26">
        <v>1941590637</v>
      </c>
      <c r="O112" s="53">
        <v>1881836391.8200002</v>
      </c>
      <c r="P112" s="27">
        <f t="shared" si="179"/>
        <v>0.96922407636229246</v>
      </c>
      <c r="Q112" s="26">
        <v>4408187954</v>
      </c>
      <c r="R112" s="53">
        <v>3484637771.3000002</v>
      </c>
      <c r="S112" s="68">
        <f t="shared" si="151"/>
        <v>0.79049210416221749</v>
      </c>
      <c r="T112" s="26">
        <v>5151682916</v>
      </c>
      <c r="U112" s="53">
        <v>4783383289</v>
      </c>
      <c r="V112" s="68">
        <f t="shared" si="152"/>
        <v>0.92850887117758318</v>
      </c>
      <c r="W112" s="26">
        <v>5661687899</v>
      </c>
      <c r="X112" s="53">
        <v>5304421764</v>
      </c>
      <c r="Y112" s="68">
        <f t="shared" si="153"/>
        <v>0.93689759284274532</v>
      </c>
      <c r="Z112" s="26">
        <v>5901971000</v>
      </c>
      <c r="AA112" s="53">
        <v>5628485958</v>
      </c>
      <c r="AB112" s="68">
        <f t="shared" si="154"/>
        <v>0.95366208305666023</v>
      </c>
      <c r="AC112" s="26">
        <v>6091912866</v>
      </c>
      <c r="AD112" s="53">
        <v>5846070854</v>
      </c>
      <c r="AE112" s="68">
        <f t="shared" si="155"/>
        <v>0.95964452916388776</v>
      </c>
      <c r="AF112" s="26">
        <v>6473428000</v>
      </c>
      <c r="AG112" s="6">
        <v>6748725055</v>
      </c>
      <c r="AH112" s="6">
        <v>6126787011</v>
      </c>
      <c r="AI112" s="38">
        <f t="shared" si="156"/>
        <v>0.90784362395394691</v>
      </c>
      <c r="AJ112" s="6">
        <v>5535647258</v>
      </c>
      <c r="AK112" s="38">
        <f t="shared" si="157"/>
        <v>0.82025081965648394</v>
      </c>
      <c r="AL112" s="5">
        <v>5823667000</v>
      </c>
      <c r="AM112" s="6">
        <v>5910420449</v>
      </c>
      <c r="AN112" s="6">
        <v>5839973547</v>
      </c>
      <c r="AO112" s="38">
        <f t="shared" si="158"/>
        <v>0.9880808983712962</v>
      </c>
      <c r="AP112" s="6">
        <v>5225660126</v>
      </c>
      <c r="AQ112" s="38">
        <f t="shared" si="159"/>
        <v>0.8841435513922099</v>
      </c>
      <c r="AR112" s="5">
        <v>8180697000</v>
      </c>
      <c r="AS112" s="6">
        <v>9680697000</v>
      </c>
      <c r="AT112" s="6">
        <v>8801517964</v>
      </c>
      <c r="AU112" s="38">
        <f t="shared" si="160"/>
        <v>0.90918225867414304</v>
      </c>
      <c r="AV112" s="6">
        <v>6086015028</v>
      </c>
      <c r="AW112" s="38">
        <f t="shared" si="161"/>
        <v>0.62867529352483609</v>
      </c>
      <c r="AX112" s="5">
        <v>12177241000</v>
      </c>
      <c r="AY112" s="6">
        <v>12177241000</v>
      </c>
      <c r="AZ112" s="6">
        <v>8822996962</v>
      </c>
      <c r="BA112" s="38">
        <f t="shared" si="162"/>
        <v>0.72454811085696669</v>
      </c>
      <c r="BB112" s="6">
        <v>7873803099</v>
      </c>
      <c r="BC112" s="38">
        <f t="shared" si="163"/>
        <v>0.64659992349662787</v>
      </c>
      <c r="BD112" s="5">
        <v>13677527000</v>
      </c>
      <c r="BE112" s="6">
        <v>9282606269</v>
      </c>
      <c r="BF112" s="6">
        <v>9091918309</v>
      </c>
      <c r="BG112" s="38">
        <f t="shared" si="164"/>
        <v>0.97945749776796875</v>
      </c>
      <c r="BH112" s="6">
        <v>9044297428</v>
      </c>
      <c r="BI112" s="38">
        <f t="shared" si="165"/>
        <v>0.97432737809898806</v>
      </c>
      <c r="BJ112" s="5">
        <v>3233696000</v>
      </c>
      <c r="BK112" s="6">
        <v>3233696000</v>
      </c>
      <c r="BL112" s="6">
        <v>2885877041</v>
      </c>
      <c r="BM112" s="38">
        <f t="shared" si="166"/>
        <v>0.89243919063511223</v>
      </c>
      <c r="BN112" s="6">
        <v>2475132675</v>
      </c>
      <c r="BO112" s="38">
        <f t="shared" si="167"/>
        <v>0.76541909783727347</v>
      </c>
      <c r="BP112" s="5">
        <v>9754600000</v>
      </c>
      <c r="BQ112" s="6">
        <v>9601600000</v>
      </c>
      <c r="BR112" s="6">
        <v>7882195667</v>
      </c>
      <c r="BS112" s="38">
        <f t="shared" si="168"/>
        <v>0.82092522777453758</v>
      </c>
      <c r="BT112" s="6">
        <v>5857865667</v>
      </c>
      <c r="BU112" s="38">
        <f t="shared" si="169"/>
        <v>0.61009265820279956</v>
      </c>
      <c r="BV112" s="5"/>
      <c r="BW112" s="6"/>
      <c r="BX112" s="6"/>
      <c r="BY112" s="38"/>
      <c r="BZ112" s="6"/>
      <c r="CA112" s="38"/>
      <c r="CB112" s="5"/>
      <c r="CC112" s="6"/>
      <c r="CD112" s="6"/>
      <c r="CE112" s="38"/>
      <c r="CF112" s="6"/>
      <c r="CG112" s="7"/>
      <c r="CH112" s="5"/>
      <c r="CI112" s="6"/>
      <c r="CJ112" s="6"/>
      <c r="CK112" s="38"/>
      <c r="CL112" s="6"/>
      <c r="CM112" s="7"/>
      <c r="CN112" s="5"/>
      <c r="CO112" s="6"/>
      <c r="CP112" s="6"/>
      <c r="CQ112" s="38"/>
      <c r="CR112" s="6"/>
      <c r="CS112" s="7"/>
      <c r="CT112" s="5"/>
      <c r="CU112" s="6"/>
      <c r="CV112" s="7"/>
      <c r="CW112" s="5"/>
      <c r="CX112" s="6"/>
      <c r="CY112" s="7"/>
      <c r="CZ112" s="5"/>
      <c r="DA112" s="6"/>
      <c r="DB112" s="7"/>
      <c r="DC112" s="5"/>
      <c r="DD112" s="6"/>
      <c r="DE112" s="6"/>
      <c r="DF112" s="38"/>
      <c r="DG112" s="6"/>
      <c r="DH112" s="7"/>
      <c r="DI112" s="41"/>
      <c r="DJ112" s="82"/>
      <c r="DK112" s="81"/>
      <c r="DL112" s="6"/>
      <c r="DM112" s="6"/>
      <c r="DN112" s="6"/>
      <c r="DO112" s="38"/>
      <c r="DP112" s="6"/>
      <c r="DQ112" s="7"/>
      <c r="DR112" s="6"/>
      <c r="DS112" s="6"/>
      <c r="DT112" s="6"/>
      <c r="DU112" s="38"/>
      <c r="DV112" s="6"/>
      <c r="DW112" s="7"/>
      <c r="DX112" s="6"/>
      <c r="DY112" s="6"/>
      <c r="DZ112" s="6"/>
      <c r="EA112" s="38"/>
      <c r="EB112" s="6"/>
      <c r="EC112" s="7"/>
      <c r="ED112" s="6"/>
      <c r="EE112" s="6"/>
      <c r="EF112" s="6"/>
      <c r="EG112" s="38"/>
      <c r="EH112" s="6"/>
      <c r="EI112" s="7"/>
      <c r="EJ112" s="6"/>
      <c r="EK112" s="6"/>
      <c r="EL112" s="6"/>
      <c r="EM112" s="38"/>
      <c r="EN112" s="6"/>
      <c r="EO112" s="7"/>
      <c r="EP112" s="6"/>
      <c r="EQ112" s="6"/>
      <c r="ER112" s="6"/>
      <c r="ES112" s="38"/>
      <c r="ET112" s="6"/>
      <c r="EU112" s="7"/>
      <c r="EV112" s="340">
        <v>0</v>
      </c>
      <c r="EW112" s="340">
        <v>0</v>
      </c>
      <c r="EX112" s="340">
        <v>0</v>
      </c>
      <c r="EY112" s="38"/>
      <c r="EZ112" s="340">
        <v>0</v>
      </c>
      <c r="FA112" s="7"/>
      <c r="FB112" s="340">
        <v>0</v>
      </c>
      <c r="FC112" s="340">
        <v>0</v>
      </c>
      <c r="FD112" s="340">
        <v>0</v>
      </c>
      <c r="FE112" s="38"/>
      <c r="FF112" s="340">
        <v>0</v>
      </c>
      <c r="FG112" s="7"/>
      <c r="FH112" s="340">
        <v>0</v>
      </c>
      <c r="FI112" s="340">
        <v>0</v>
      </c>
      <c r="FJ112" s="340">
        <v>0</v>
      </c>
      <c r="FK112" s="38">
        <v>0</v>
      </c>
      <c r="FL112" s="340">
        <v>0</v>
      </c>
      <c r="FM112" s="7">
        <v>0</v>
      </c>
      <c r="FN112" s="41">
        <v>0</v>
      </c>
      <c r="FO112" s="81"/>
      <c r="FP112" s="387">
        <v>0</v>
      </c>
      <c r="FQ112" s="340">
        <v>0</v>
      </c>
      <c r="FR112" s="340">
        <v>0</v>
      </c>
      <c r="FS112" s="340">
        <v>0</v>
      </c>
      <c r="FT112" s="38">
        <v>0</v>
      </c>
      <c r="FU112" s="340">
        <v>0</v>
      </c>
      <c r="FV112" s="7">
        <v>0</v>
      </c>
      <c r="FW112" s="340">
        <v>0</v>
      </c>
      <c r="FX112" s="340">
        <v>0</v>
      </c>
      <c r="FY112" s="340">
        <v>0</v>
      </c>
      <c r="FZ112" s="38">
        <v>0</v>
      </c>
      <c r="GA112" s="340">
        <v>0</v>
      </c>
      <c r="GB112" s="7">
        <v>0</v>
      </c>
      <c r="GC112" s="340">
        <v>0</v>
      </c>
      <c r="GD112" s="340">
        <v>0</v>
      </c>
      <c r="GE112" s="340">
        <v>0</v>
      </c>
      <c r="GF112" s="38">
        <v>0</v>
      </c>
      <c r="GG112" s="340">
        <v>0</v>
      </c>
      <c r="GH112" s="7">
        <v>0</v>
      </c>
      <c r="GI112" s="340">
        <v>0</v>
      </c>
      <c r="GJ112" s="340">
        <v>0</v>
      </c>
      <c r="GK112" s="340">
        <v>0</v>
      </c>
      <c r="GL112" s="38">
        <v>0</v>
      </c>
      <c r="GM112" s="340">
        <v>0</v>
      </c>
      <c r="GN112" s="7">
        <v>0</v>
      </c>
      <c r="GO112" s="340">
        <v>0</v>
      </c>
      <c r="GP112" s="340">
        <v>0</v>
      </c>
      <c r="GQ112" s="340">
        <v>0</v>
      </c>
      <c r="GR112" s="38">
        <f t="shared" si="148"/>
        <v>0</v>
      </c>
      <c r="GS112" s="340">
        <v>0</v>
      </c>
      <c r="GT112" s="7">
        <v>0</v>
      </c>
      <c r="GU112" s="340">
        <v>0</v>
      </c>
      <c r="GV112" s="340">
        <v>0</v>
      </c>
      <c r="GW112" s="340">
        <v>0</v>
      </c>
      <c r="GX112" s="38">
        <v>0</v>
      </c>
      <c r="GY112" s="340">
        <v>0</v>
      </c>
      <c r="GZ112" s="7">
        <v>0</v>
      </c>
      <c r="HA112" s="340">
        <v>0</v>
      </c>
      <c r="HB112" s="340">
        <v>0</v>
      </c>
      <c r="HC112" s="340">
        <v>0</v>
      </c>
      <c r="HD112" s="38">
        <v>0</v>
      </c>
      <c r="HE112" s="340">
        <v>0</v>
      </c>
      <c r="HF112" s="7">
        <v>0</v>
      </c>
      <c r="HG112" s="340">
        <v>0</v>
      </c>
      <c r="HH112" s="340">
        <v>0</v>
      </c>
      <c r="HI112" s="340">
        <v>0</v>
      </c>
      <c r="HJ112" s="38">
        <v>0</v>
      </c>
      <c r="HK112" s="340">
        <v>0</v>
      </c>
      <c r="HL112" s="7">
        <v>0</v>
      </c>
      <c r="HM112" s="340">
        <v>0</v>
      </c>
      <c r="HN112" s="340">
        <v>0</v>
      </c>
      <c r="HO112" s="340">
        <v>0</v>
      </c>
      <c r="HP112" s="38">
        <v>0</v>
      </c>
      <c r="HQ112" s="340">
        <v>0</v>
      </c>
      <c r="HR112" s="7">
        <v>0</v>
      </c>
      <c r="HS112" s="15">
        <f t="shared" si="149"/>
        <v>0</v>
      </c>
      <c r="HT112" s="15">
        <f t="shared" si="150"/>
        <v>0</v>
      </c>
    </row>
    <row r="113" spans="1:228" ht="14.25" customHeight="1" x14ac:dyDescent="0.35">
      <c r="A113" s="9" t="s">
        <v>79</v>
      </c>
      <c r="B113" s="26">
        <v>8960786000</v>
      </c>
      <c r="C113" s="53">
        <v>8960786000</v>
      </c>
      <c r="D113" s="27">
        <f t="shared" si="180"/>
        <v>1</v>
      </c>
      <c r="E113" s="26">
        <v>5153807926</v>
      </c>
      <c r="F113" s="53">
        <v>5153807924.6599998</v>
      </c>
      <c r="G113" s="27">
        <f t="shared" si="181"/>
        <v>0.99999999973999809</v>
      </c>
      <c r="H113" s="26">
        <v>4412088564</v>
      </c>
      <c r="I113" s="53">
        <v>3751076855.5700002</v>
      </c>
      <c r="J113" s="27">
        <f t="shared" si="177"/>
        <v>0.850181677261998</v>
      </c>
      <c r="K113" s="26"/>
      <c r="L113" s="53"/>
      <c r="M113" s="27"/>
      <c r="N113" s="26"/>
      <c r="O113" s="53"/>
      <c r="P113" s="27"/>
      <c r="Q113" s="26"/>
      <c r="R113" s="53"/>
      <c r="S113" s="68"/>
      <c r="T113" s="26"/>
      <c r="U113" s="53"/>
      <c r="V113" s="68"/>
      <c r="W113" s="26"/>
      <c r="X113" s="53"/>
      <c r="Y113" s="68"/>
      <c r="Z113" s="26"/>
      <c r="AA113" s="53"/>
      <c r="AB113" s="68"/>
      <c r="AC113" s="26"/>
      <c r="AD113" s="53"/>
      <c r="AE113" s="68"/>
      <c r="AF113" s="26"/>
      <c r="AG113" s="6"/>
      <c r="AH113" s="6"/>
      <c r="AI113" s="38"/>
      <c r="AJ113" s="6"/>
      <c r="AK113" s="38"/>
      <c r="AL113" s="5"/>
      <c r="AM113" s="6"/>
      <c r="AN113" s="6"/>
      <c r="AO113" s="38"/>
      <c r="AP113" s="6"/>
      <c r="AQ113" s="38"/>
      <c r="AR113" s="5"/>
      <c r="AS113" s="6"/>
      <c r="AT113" s="6"/>
      <c r="AU113" s="38"/>
      <c r="AV113" s="6"/>
      <c r="AW113" s="38"/>
      <c r="AX113" s="5"/>
      <c r="AY113" s="6"/>
      <c r="AZ113" s="6"/>
      <c r="BA113" s="38"/>
      <c r="BB113" s="6"/>
      <c r="BC113" s="38"/>
      <c r="BD113" s="5"/>
      <c r="BE113" s="6"/>
      <c r="BF113" s="6"/>
      <c r="BG113" s="38"/>
      <c r="BH113" s="6"/>
      <c r="BI113" s="38"/>
      <c r="BJ113" s="5"/>
      <c r="BK113" s="6"/>
      <c r="BL113" s="6"/>
      <c r="BM113" s="38"/>
      <c r="BN113" s="6"/>
      <c r="BO113" s="38"/>
      <c r="BP113" s="5"/>
      <c r="BQ113" s="6"/>
      <c r="BR113" s="6"/>
      <c r="BS113" s="38"/>
      <c r="BT113" s="6"/>
      <c r="BU113" s="38"/>
      <c r="BV113" s="5"/>
      <c r="BW113" s="6"/>
      <c r="BX113" s="6"/>
      <c r="BY113" s="38"/>
      <c r="BZ113" s="6"/>
      <c r="CA113" s="38"/>
      <c r="CB113" s="5"/>
      <c r="CC113" s="6"/>
      <c r="CD113" s="6"/>
      <c r="CE113" s="38"/>
      <c r="CF113" s="6"/>
      <c r="CG113" s="7"/>
      <c r="CH113" s="5"/>
      <c r="CI113" s="6"/>
      <c r="CJ113" s="6"/>
      <c r="CK113" s="38"/>
      <c r="CL113" s="6"/>
      <c r="CM113" s="7"/>
      <c r="CN113" s="5"/>
      <c r="CO113" s="6"/>
      <c r="CP113" s="6"/>
      <c r="CQ113" s="38"/>
      <c r="CR113" s="6"/>
      <c r="CS113" s="7"/>
      <c r="CT113" s="5"/>
      <c r="CU113" s="6"/>
      <c r="CV113" s="7"/>
      <c r="CW113" s="5"/>
      <c r="CX113" s="6"/>
      <c r="CY113" s="7"/>
      <c r="CZ113" s="5"/>
      <c r="DA113" s="6"/>
      <c r="DB113" s="7"/>
      <c r="DC113" s="5"/>
      <c r="DD113" s="6"/>
      <c r="DE113" s="6"/>
      <c r="DF113" s="38"/>
      <c r="DG113" s="6"/>
      <c r="DH113" s="7"/>
      <c r="DI113" s="41"/>
      <c r="DJ113" s="82"/>
      <c r="DK113" s="81"/>
      <c r="DL113" s="6"/>
      <c r="DM113" s="6"/>
      <c r="DN113" s="6"/>
      <c r="DO113" s="38"/>
      <c r="DP113" s="6"/>
      <c r="DQ113" s="7"/>
      <c r="DR113" s="6"/>
      <c r="DS113" s="6"/>
      <c r="DT113" s="6"/>
      <c r="DU113" s="38"/>
      <c r="DV113" s="6"/>
      <c r="DW113" s="7"/>
      <c r="DX113" s="6"/>
      <c r="DY113" s="6"/>
      <c r="DZ113" s="6"/>
      <c r="EA113" s="38"/>
      <c r="EB113" s="6"/>
      <c r="EC113" s="7"/>
      <c r="ED113" s="6"/>
      <c r="EE113" s="6"/>
      <c r="EF113" s="6"/>
      <c r="EG113" s="38"/>
      <c r="EH113" s="6"/>
      <c r="EI113" s="7"/>
      <c r="EJ113" s="6"/>
      <c r="EK113" s="6"/>
      <c r="EL113" s="6"/>
      <c r="EM113" s="38"/>
      <c r="EN113" s="6"/>
      <c r="EO113" s="7"/>
      <c r="EP113" s="6"/>
      <c r="EQ113" s="6"/>
      <c r="ER113" s="6"/>
      <c r="ES113" s="38"/>
      <c r="ET113" s="6"/>
      <c r="EU113" s="7"/>
      <c r="EV113" s="340">
        <v>0</v>
      </c>
      <c r="EW113" s="340">
        <v>0</v>
      </c>
      <c r="EX113" s="340">
        <v>0</v>
      </c>
      <c r="EY113" s="38"/>
      <c r="EZ113" s="340">
        <v>0</v>
      </c>
      <c r="FA113" s="7"/>
      <c r="FB113" s="340">
        <v>0</v>
      </c>
      <c r="FC113" s="340">
        <v>0</v>
      </c>
      <c r="FD113" s="340">
        <v>0</v>
      </c>
      <c r="FE113" s="38"/>
      <c r="FF113" s="340">
        <v>0</v>
      </c>
      <c r="FG113" s="7"/>
      <c r="FH113" s="340">
        <v>0</v>
      </c>
      <c r="FI113" s="340">
        <v>0</v>
      </c>
      <c r="FJ113" s="340">
        <v>0</v>
      </c>
      <c r="FK113" s="38">
        <v>0</v>
      </c>
      <c r="FL113" s="340">
        <v>0</v>
      </c>
      <c r="FM113" s="7">
        <v>0</v>
      </c>
      <c r="FN113" s="41">
        <v>0</v>
      </c>
      <c r="FO113" s="81"/>
      <c r="FP113" s="387">
        <v>0</v>
      </c>
      <c r="FQ113" s="340">
        <v>0</v>
      </c>
      <c r="FR113" s="340">
        <v>0</v>
      </c>
      <c r="FS113" s="340">
        <v>0</v>
      </c>
      <c r="FT113" s="38">
        <v>0</v>
      </c>
      <c r="FU113" s="340">
        <v>0</v>
      </c>
      <c r="FV113" s="7">
        <v>0</v>
      </c>
      <c r="FW113" s="340">
        <v>0</v>
      </c>
      <c r="FX113" s="340">
        <v>0</v>
      </c>
      <c r="FY113" s="340">
        <v>0</v>
      </c>
      <c r="FZ113" s="38">
        <v>0</v>
      </c>
      <c r="GA113" s="340">
        <v>0</v>
      </c>
      <c r="GB113" s="7">
        <v>0</v>
      </c>
      <c r="GC113" s="340">
        <v>0</v>
      </c>
      <c r="GD113" s="340">
        <v>0</v>
      </c>
      <c r="GE113" s="340">
        <v>0</v>
      </c>
      <c r="GF113" s="38">
        <v>0</v>
      </c>
      <c r="GG113" s="340">
        <v>0</v>
      </c>
      <c r="GH113" s="7">
        <v>0</v>
      </c>
      <c r="GI113" s="340">
        <v>0</v>
      </c>
      <c r="GJ113" s="340">
        <v>0</v>
      </c>
      <c r="GK113" s="340">
        <v>0</v>
      </c>
      <c r="GL113" s="38">
        <v>0</v>
      </c>
      <c r="GM113" s="340">
        <v>0</v>
      </c>
      <c r="GN113" s="7">
        <v>0</v>
      </c>
      <c r="GO113" s="340">
        <v>0</v>
      </c>
      <c r="GP113" s="340">
        <v>0</v>
      </c>
      <c r="GQ113" s="340">
        <v>0</v>
      </c>
      <c r="GR113" s="38">
        <f t="shared" si="148"/>
        <v>0</v>
      </c>
      <c r="GS113" s="340">
        <v>0</v>
      </c>
      <c r="GT113" s="7">
        <v>0</v>
      </c>
      <c r="GU113" s="340">
        <v>0</v>
      </c>
      <c r="GV113" s="340">
        <v>0</v>
      </c>
      <c r="GW113" s="340">
        <v>0</v>
      </c>
      <c r="GX113" s="38">
        <v>0</v>
      </c>
      <c r="GY113" s="340">
        <v>0</v>
      </c>
      <c r="GZ113" s="7">
        <v>0</v>
      </c>
      <c r="HA113" s="340">
        <v>0</v>
      </c>
      <c r="HB113" s="340">
        <v>0</v>
      </c>
      <c r="HC113" s="340">
        <v>0</v>
      </c>
      <c r="HD113" s="38">
        <v>0</v>
      </c>
      <c r="HE113" s="340">
        <v>0</v>
      </c>
      <c r="HF113" s="7">
        <v>0</v>
      </c>
      <c r="HG113" s="340">
        <v>0</v>
      </c>
      <c r="HH113" s="340">
        <v>0</v>
      </c>
      <c r="HI113" s="340">
        <v>0</v>
      </c>
      <c r="HJ113" s="38">
        <v>0</v>
      </c>
      <c r="HK113" s="340">
        <v>0</v>
      </c>
      <c r="HL113" s="7">
        <v>0</v>
      </c>
      <c r="HM113" s="340">
        <v>0</v>
      </c>
      <c r="HN113" s="340">
        <v>0</v>
      </c>
      <c r="HO113" s="340">
        <v>0</v>
      </c>
      <c r="HP113" s="38">
        <v>0</v>
      </c>
      <c r="HQ113" s="340">
        <v>0</v>
      </c>
      <c r="HR113" s="7">
        <v>0</v>
      </c>
      <c r="HS113" s="15">
        <f t="shared" si="149"/>
        <v>0</v>
      </c>
      <c r="HT113" s="15">
        <f t="shared" si="150"/>
        <v>0</v>
      </c>
    </row>
    <row r="114" spans="1:228" ht="14.25" customHeight="1" x14ac:dyDescent="0.35">
      <c r="A114" s="9" t="s">
        <v>78</v>
      </c>
      <c r="B114" s="26">
        <v>39460998027</v>
      </c>
      <c r="C114" s="53">
        <v>30866053445.110001</v>
      </c>
      <c r="D114" s="27">
        <f t="shared" si="180"/>
        <v>0.78219140387657793</v>
      </c>
      <c r="E114" s="26">
        <v>40691865946</v>
      </c>
      <c r="F114" s="53">
        <v>39568188981.189995</v>
      </c>
      <c r="G114" s="27">
        <f t="shared" si="181"/>
        <v>0.97238571054222045</v>
      </c>
      <c r="H114" s="26">
        <v>57750942308.000008</v>
      </c>
      <c r="I114" s="53">
        <v>49059875894.160019</v>
      </c>
      <c r="J114" s="27">
        <f t="shared" si="177"/>
        <v>0.84950779906779028</v>
      </c>
      <c r="K114" s="26">
        <v>62455888507</v>
      </c>
      <c r="L114" s="53">
        <v>60086676157.100006</v>
      </c>
      <c r="M114" s="27">
        <f t="shared" ref="M114:M115" si="232">+L114/K114</f>
        <v>0.96206582907495652</v>
      </c>
      <c r="N114" s="26">
        <v>95951885405</v>
      </c>
      <c r="O114" s="53">
        <v>92793927549.320007</v>
      </c>
      <c r="P114" s="27">
        <f t="shared" si="179"/>
        <v>0.96708811043836529</v>
      </c>
      <c r="Q114" s="26">
        <v>137452748208.57001</v>
      </c>
      <c r="R114" s="53">
        <v>135024960011.8</v>
      </c>
      <c r="S114" s="68">
        <f t="shared" ref="S114" si="233">+R114/Q114</f>
        <v>0.98233728878897286</v>
      </c>
      <c r="T114" s="26">
        <v>148879894870</v>
      </c>
      <c r="U114" s="53">
        <v>140489671070</v>
      </c>
      <c r="V114" s="68">
        <f t="shared" ref="V114" si="234">+U114/T114</f>
        <v>0.94364434628781657</v>
      </c>
      <c r="W114" s="26">
        <v>199726098294</v>
      </c>
      <c r="X114" s="53">
        <v>178476927929</v>
      </c>
      <c r="Y114" s="68">
        <f t="shared" ref="Y114" si="235">+X114/W114</f>
        <v>0.89360844403158124</v>
      </c>
      <c r="Z114" s="26">
        <v>267940804294</v>
      </c>
      <c r="AA114" s="53">
        <v>251773087553</v>
      </c>
      <c r="AB114" s="68">
        <f t="shared" ref="AB114" si="236">+AA114/Z114</f>
        <v>0.93965937071958683</v>
      </c>
      <c r="AC114" s="26">
        <v>268420326116</v>
      </c>
      <c r="AD114" s="53">
        <v>240804675503</v>
      </c>
      <c r="AE114" s="68">
        <f t="shared" ref="AE114" si="237">+AD114/AC114</f>
        <v>0.89711788591946773</v>
      </c>
      <c r="AF114" s="26">
        <v>261874785000</v>
      </c>
      <c r="AG114" s="6">
        <v>250769661738</v>
      </c>
      <c r="AH114" s="6">
        <v>190307820010</v>
      </c>
      <c r="AI114" s="38">
        <f t="shared" si="156"/>
        <v>0.75889491053678759</v>
      </c>
      <c r="AJ114" s="6">
        <v>114008352700</v>
      </c>
      <c r="AK114" s="38">
        <f t="shared" si="157"/>
        <v>0.4546337539790361</v>
      </c>
      <c r="AL114" s="5">
        <v>156934344000</v>
      </c>
      <c r="AM114" s="6">
        <v>158314423141</v>
      </c>
      <c r="AN114" s="6">
        <v>123954977216</v>
      </c>
      <c r="AO114" s="38">
        <f t="shared" si="158"/>
        <v>0.78296705225399232</v>
      </c>
      <c r="AP114" s="6">
        <v>76967520298</v>
      </c>
      <c r="AQ114" s="38">
        <f t="shared" si="159"/>
        <v>0.48616871900199649</v>
      </c>
      <c r="AR114" s="5">
        <v>177079921000</v>
      </c>
      <c r="AS114" s="6">
        <v>166424307981</v>
      </c>
      <c r="AT114" s="6">
        <v>150028265158</v>
      </c>
      <c r="AU114" s="38">
        <f t="shared" si="160"/>
        <v>0.90148048069473197</v>
      </c>
      <c r="AV114" s="6">
        <v>93829546090</v>
      </c>
      <c r="AW114" s="38">
        <f t="shared" si="161"/>
        <v>0.5637971233187411</v>
      </c>
      <c r="AX114" s="5">
        <v>167251000000</v>
      </c>
      <c r="AY114" s="6">
        <v>167251000000</v>
      </c>
      <c r="AZ114" s="6">
        <v>147127384911</v>
      </c>
      <c r="BA114" s="38">
        <f t="shared" si="162"/>
        <v>0.87968015085709506</v>
      </c>
      <c r="BB114" s="6">
        <v>97665873686</v>
      </c>
      <c r="BC114" s="38">
        <f t="shared" si="163"/>
        <v>0.58394792070600476</v>
      </c>
      <c r="BD114" s="5">
        <v>211042697000</v>
      </c>
      <c r="BE114" s="6">
        <v>30858238417</v>
      </c>
      <c r="BF114" s="6">
        <v>30858238417</v>
      </c>
      <c r="BG114" s="38">
        <f t="shared" si="164"/>
        <v>1</v>
      </c>
      <c r="BH114" s="6">
        <v>30858238417</v>
      </c>
      <c r="BI114" s="38">
        <f t="shared" si="165"/>
        <v>1</v>
      </c>
      <c r="BJ114" s="5"/>
      <c r="BK114" s="6"/>
      <c r="BL114" s="6"/>
      <c r="BM114" s="38"/>
      <c r="BN114" s="6"/>
      <c r="BO114" s="38"/>
      <c r="BP114" s="5"/>
      <c r="BQ114" s="6"/>
      <c r="BR114" s="6"/>
      <c r="BS114" s="38"/>
      <c r="BT114" s="6"/>
      <c r="BU114" s="38"/>
      <c r="BV114" s="5"/>
      <c r="BW114" s="6"/>
      <c r="BX114" s="6"/>
      <c r="BY114" s="38"/>
      <c r="BZ114" s="6"/>
      <c r="CA114" s="38"/>
      <c r="CB114" s="5"/>
      <c r="CC114" s="6"/>
      <c r="CD114" s="6"/>
      <c r="CE114" s="38"/>
      <c r="CF114" s="6"/>
      <c r="CG114" s="7"/>
      <c r="CH114" s="5"/>
      <c r="CI114" s="6"/>
      <c r="CJ114" s="6"/>
      <c r="CK114" s="38"/>
      <c r="CL114" s="6"/>
      <c r="CM114" s="7"/>
      <c r="CN114" s="5"/>
      <c r="CO114" s="6"/>
      <c r="CP114" s="6"/>
      <c r="CQ114" s="38"/>
      <c r="CR114" s="6"/>
      <c r="CS114" s="7"/>
      <c r="CT114" s="5"/>
      <c r="CU114" s="6"/>
      <c r="CV114" s="7"/>
      <c r="CW114" s="5"/>
      <c r="CX114" s="6"/>
      <c r="CY114" s="7"/>
      <c r="CZ114" s="5"/>
      <c r="DA114" s="6"/>
      <c r="DB114" s="7"/>
      <c r="DC114" s="5"/>
      <c r="DD114" s="6"/>
      <c r="DE114" s="6"/>
      <c r="DF114" s="38"/>
      <c r="DG114" s="6"/>
      <c r="DH114" s="7"/>
      <c r="DI114" s="41"/>
      <c r="DJ114" s="82"/>
      <c r="DK114" s="81"/>
      <c r="DL114" s="6"/>
      <c r="DM114" s="6"/>
      <c r="DN114" s="6"/>
      <c r="DO114" s="38"/>
      <c r="DP114" s="6"/>
      <c r="DQ114" s="7"/>
      <c r="DR114" s="6"/>
      <c r="DS114" s="6"/>
      <c r="DT114" s="6"/>
      <c r="DU114" s="38"/>
      <c r="DV114" s="6"/>
      <c r="DW114" s="7"/>
      <c r="DX114" s="6"/>
      <c r="DY114" s="6"/>
      <c r="DZ114" s="6"/>
      <c r="EA114" s="38"/>
      <c r="EB114" s="6"/>
      <c r="EC114" s="7"/>
      <c r="ED114" s="6"/>
      <c r="EE114" s="6"/>
      <c r="EF114" s="6"/>
      <c r="EG114" s="38"/>
      <c r="EH114" s="6"/>
      <c r="EI114" s="7"/>
      <c r="EJ114" s="6"/>
      <c r="EK114" s="6"/>
      <c r="EL114" s="6"/>
      <c r="EM114" s="38"/>
      <c r="EN114" s="6"/>
      <c r="EO114" s="7"/>
      <c r="EP114" s="6"/>
      <c r="EQ114" s="6"/>
      <c r="ER114" s="6"/>
      <c r="ES114" s="38"/>
      <c r="ET114" s="6"/>
      <c r="EU114" s="7"/>
      <c r="EV114" s="340">
        <v>0</v>
      </c>
      <c r="EW114" s="340">
        <v>0</v>
      </c>
      <c r="EX114" s="340">
        <v>0</v>
      </c>
      <c r="EY114" s="38"/>
      <c r="EZ114" s="340">
        <v>0</v>
      </c>
      <c r="FA114" s="7"/>
      <c r="FB114" s="340">
        <v>0</v>
      </c>
      <c r="FC114" s="340">
        <v>0</v>
      </c>
      <c r="FD114" s="340">
        <v>0</v>
      </c>
      <c r="FE114" s="38"/>
      <c r="FF114" s="340">
        <v>0</v>
      </c>
      <c r="FG114" s="7"/>
      <c r="FH114" s="340">
        <v>0</v>
      </c>
      <c r="FI114" s="340">
        <v>0</v>
      </c>
      <c r="FJ114" s="340">
        <v>0</v>
      </c>
      <c r="FK114" s="38">
        <v>0</v>
      </c>
      <c r="FL114" s="340">
        <v>0</v>
      </c>
      <c r="FM114" s="7">
        <v>0</v>
      </c>
      <c r="FN114" s="41">
        <v>0</v>
      </c>
      <c r="FO114" s="81"/>
      <c r="FP114" s="387">
        <v>0</v>
      </c>
      <c r="FQ114" s="340">
        <v>0</v>
      </c>
      <c r="FR114" s="340">
        <v>0</v>
      </c>
      <c r="FS114" s="340">
        <v>0</v>
      </c>
      <c r="FT114" s="38">
        <v>0</v>
      </c>
      <c r="FU114" s="340">
        <v>0</v>
      </c>
      <c r="FV114" s="7">
        <v>0</v>
      </c>
      <c r="FW114" s="340">
        <v>0</v>
      </c>
      <c r="FX114" s="340">
        <v>0</v>
      </c>
      <c r="FY114" s="340">
        <v>0</v>
      </c>
      <c r="FZ114" s="38">
        <v>0</v>
      </c>
      <c r="GA114" s="340">
        <v>0</v>
      </c>
      <c r="GB114" s="7">
        <v>0</v>
      </c>
      <c r="GC114" s="340">
        <v>0</v>
      </c>
      <c r="GD114" s="340">
        <v>0</v>
      </c>
      <c r="GE114" s="340">
        <v>0</v>
      </c>
      <c r="GF114" s="38">
        <v>0</v>
      </c>
      <c r="GG114" s="340">
        <v>0</v>
      </c>
      <c r="GH114" s="7">
        <v>0</v>
      </c>
      <c r="GI114" s="340">
        <v>0</v>
      </c>
      <c r="GJ114" s="340">
        <v>0</v>
      </c>
      <c r="GK114" s="340">
        <v>0</v>
      </c>
      <c r="GL114" s="38">
        <v>0</v>
      </c>
      <c r="GM114" s="340">
        <v>0</v>
      </c>
      <c r="GN114" s="7">
        <v>0</v>
      </c>
      <c r="GO114" s="340">
        <v>0</v>
      </c>
      <c r="GP114" s="340">
        <v>0</v>
      </c>
      <c r="GQ114" s="340">
        <v>0</v>
      </c>
      <c r="GR114" s="38">
        <f t="shared" si="148"/>
        <v>0</v>
      </c>
      <c r="GS114" s="340">
        <v>0</v>
      </c>
      <c r="GT114" s="7">
        <v>0</v>
      </c>
      <c r="GU114" s="340">
        <v>0</v>
      </c>
      <c r="GV114" s="340">
        <v>0</v>
      </c>
      <c r="GW114" s="340">
        <v>0</v>
      </c>
      <c r="GX114" s="38">
        <v>0</v>
      </c>
      <c r="GY114" s="340">
        <v>0</v>
      </c>
      <c r="GZ114" s="7">
        <v>0</v>
      </c>
      <c r="HA114" s="340">
        <v>0</v>
      </c>
      <c r="HB114" s="340">
        <v>0</v>
      </c>
      <c r="HC114" s="340">
        <v>0</v>
      </c>
      <c r="HD114" s="38">
        <v>0</v>
      </c>
      <c r="HE114" s="340">
        <v>0</v>
      </c>
      <c r="HF114" s="7">
        <v>0</v>
      </c>
      <c r="HG114" s="340">
        <v>0</v>
      </c>
      <c r="HH114" s="340">
        <v>0</v>
      </c>
      <c r="HI114" s="340">
        <v>0</v>
      </c>
      <c r="HJ114" s="38">
        <v>0</v>
      </c>
      <c r="HK114" s="340">
        <v>0</v>
      </c>
      <c r="HL114" s="7">
        <v>0</v>
      </c>
      <c r="HM114" s="340">
        <v>0</v>
      </c>
      <c r="HN114" s="340">
        <v>0</v>
      </c>
      <c r="HO114" s="340">
        <v>0</v>
      </c>
      <c r="HP114" s="38">
        <v>0</v>
      </c>
      <c r="HQ114" s="340">
        <v>0</v>
      </c>
      <c r="HR114" s="7">
        <v>0</v>
      </c>
      <c r="HS114" s="15">
        <f t="shared" si="149"/>
        <v>0</v>
      </c>
      <c r="HT114" s="15">
        <f t="shared" si="150"/>
        <v>0</v>
      </c>
    </row>
    <row r="115" spans="1:228" ht="14.25" customHeight="1" x14ac:dyDescent="0.35">
      <c r="A115" s="8" t="s">
        <v>58</v>
      </c>
      <c r="B115" s="32">
        <f>+B116+B117</f>
        <v>6076609072</v>
      </c>
      <c r="C115" s="31">
        <f>+C116+C117</f>
        <v>6053472990.8600006</v>
      </c>
      <c r="D115" s="62">
        <f t="shared" ref="D115" si="238">+C115/B115</f>
        <v>0.9961926000396164</v>
      </c>
      <c r="E115" s="32">
        <f>+E116+E117</f>
        <v>6658969552</v>
      </c>
      <c r="F115" s="31">
        <f>+F116+F117</f>
        <v>6485443650</v>
      </c>
      <c r="G115" s="62">
        <f t="shared" ref="G115" si="239">+F115/E115</f>
        <v>0.97394102786550785</v>
      </c>
      <c r="H115" s="32">
        <f>+H116+H117</f>
        <v>8048095351</v>
      </c>
      <c r="I115" s="31">
        <f>+I116+I117</f>
        <v>7759899099</v>
      </c>
      <c r="J115" s="62">
        <f t="shared" ref="J115" si="240">+I115/H115</f>
        <v>0.96419075080115813</v>
      </c>
      <c r="K115" s="32">
        <f>+K116+K117</f>
        <v>11630750649</v>
      </c>
      <c r="L115" s="31">
        <f>+L116+L117</f>
        <v>11547177714</v>
      </c>
      <c r="M115" s="62">
        <f t="shared" si="232"/>
        <v>0.99281448484950663</v>
      </c>
      <c r="N115" s="32">
        <f>+N116+N117</f>
        <v>15488378177</v>
      </c>
      <c r="O115" s="31">
        <f>+O116+O117</f>
        <v>15191037414</v>
      </c>
      <c r="P115" s="62">
        <f t="shared" ref="P115" si="241">+O115/N115</f>
        <v>0.98080233065063283</v>
      </c>
      <c r="Q115" s="32">
        <v>18806163067</v>
      </c>
      <c r="R115" s="31">
        <v>18190036585</v>
      </c>
      <c r="S115" s="67">
        <f t="shared" si="151"/>
        <v>0.96723805489695325</v>
      </c>
      <c r="T115" s="32">
        <v>16293599847</v>
      </c>
      <c r="U115" s="31">
        <v>14967431795.200001</v>
      </c>
      <c r="V115" s="67">
        <f t="shared" si="152"/>
        <v>0.91860803847811601</v>
      </c>
      <c r="W115" s="32">
        <v>25175254409</v>
      </c>
      <c r="X115" s="31">
        <v>24675226623</v>
      </c>
      <c r="Y115" s="67">
        <f t="shared" si="153"/>
        <v>0.98013812381489807</v>
      </c>
      <c r="Z115" s="32">
        <v>23428168254</v>
      </c>
      <c r="AA115" s="31">
        <v>23143949756</v>
      </c>
      <c r="AB115" s="67">
        <f t="shared" si="154"/>
        <v>0.98786851387959129</v>
      </c>
      <c r="AC115" s="32">
        <v>24995039654</v>
      </c>
      <c r="AD115" s="31">
        <v>24004563599</v>
      </c>
      <c r="AE115" s="67">
        <f t="shared" si="155"/>
        <v>0.96037309527366599</v>
      </c>
      <c r="AF115" s="32">
        <v>27638106000</v>
      </c>
      <c r="AG115" s="1">
        <v>25554648247</v>
      </c>
      <c r="AH115" s="1">
        <v>24789100273</v>
      </c>
      <c r="AI115" s="122">
        <f t="shared" si="156"/>
        <v>0.97004271134548403</v>
      </c>
      <c r="AJ115" s="1">
        <v>16586150441</v>
      </c>
      <c r="AK115" s="122">
        <f t="shared" si="157"/>
        <v>0.64904632146314667</v>
      </c>
      <c r="AL115" s="3">
        <v>26220972000</v>
      </c>
      <c r="AM115" s="1">
        <v>26724761877</v>
      </c>
      <c r="AN115" s="1">
        <v>26367411262</v>
      </c>
      <c r="AO115" s="122">
        <f t="shared" si="158"/>
        <v>0.98662848272906245</v>
      </c>
      <c r="AP115" s="1">
        <v>17060732788</v>
      </c>
      <c r="AQ115" s="122">
        <f t="shared" si="159"/>
        <v>0.63838670916962947</v>
      </c>
      <c r="AR115" s="3">
        <v>26184316000</v>
      </c>
      <c r="AS115" s="1">
        <v>30413890673</v>
      </c>
      <c r="AT115" s="1">
        <v>29809614441</v>
      </c>
      <c r="AU115" s="122">
        <f t="shared" si="160"/>
        <v>0.98013157085040592</v>
      </c>
      <c r="AV115" s="1">
        <v>20754067801</v>
      </c>
      <c r="AW115" s="122">
        <f t="shared" si="161"/>
        <v>0.68238779523937954</v>
      </c>
      <c r="AX115" s="3">
        <v>40510672000</v>
      </c>
      <c r="AY115" s="1">
        <v>56822587826</v>
      </c>
      <c r="AZ115" s="1">
        <v>51542082470</v>
      </c>
      <c r="BA115" s="122">
        <f t="shared" si="162"/>
        <v>0.90707031203559818</v>
      </c>
      <c r="BB115" s="1">
        <v>28709881799</v>
      </c>
      <c r="BC115" s="122">
        <f t="shared" si="163"/>
        <v>0.50525473931096421</v>
      </c>
      <c r="BD115" s="3">
        <v>46440525000</v>
      </c>
      <c r="BE115" s="1">
        <v>46670525000</v>
      </c>
      <c r="BF115" s="1">
        <v>45772201128</v>
      </c>
      <c r="BG115" s="122">
        <f t="shared" si="164"/>
        <v>0.98075179415701885</v>
      </c>
      <c r="BH115" s="1">
        <v>27602579675</v>
      </c>
      <c r="BI115" s="122">
        <f t="shared" si="165"/>
        <v>0.59143495118171485</v>
      </c>
      <c r="BJ115" s="3">
        <v>32338675000</v>
      </c>
      <c r="BK115" s="1">
        <v>35632274815</v>
      </c>
      <c r="BL115" s="1">
        <v>33322458539</v>
      </c>
      <c r="BM115" s="122">
        <f t="shared" si="166"/>
        <v>0.93517628924921614</v>
      </c>
      <c r="BN115" s="1">
        <v>26708308427</v>
      </c>
      <c r="BO115" s="122">
        <f t="shared" si="167"/>
        <v>0.74955384032222083</v>
      </c>
      <c r="BP115" s="3">
        <v>49501793000</v>
      </c>
      <c r="BQ115" s="1">
        <v>53725082507</v>
      </c>
      <c r="BR115" s="1">
        <v>47874962406</v>
      </c>
      <c r="BS115" s="122">
        <f t="shared" si="168"/>
        <v>0.89111007693217092</v>
      </c>
      <c r="BT115" s="1">
        <v>34129906712</v>
      </c>
      <c r="BU115" s="122">
        <f t="shared" si="169"/>
        <v>0.63526950763738921</v>
      </c>
      <c r="BV115" s="3">
        <v>64476455000</v>
      </c>
      <c r="BW115" s="1">
        <v>65241397710</v>
      </c>
      <c r="BX115" s="1">
        <v>61867399643</v>
      </c>
      <c r="BY115" s="122">
        <f t="shared" si="170"/>
        <v>0.94828439939319631</v>
      </c>
      <c r="BZ115" s="1">
        <v>51047346711</v>
      </c>
      <c r="CA115" s="122">
        <f t="shared" si="171"/>
        <v>0.78243796887839545</v>
      </c>
      <c r="CB115" s="3">
        <v>58295632000</v>
      </c>
      <c r="CC115" s="1">
        <v>56498438446</v>
      </c>
      <c r="CD115" s="1">
        <v>51813756101</v>
      </c>
      <c r="CE115" s="122">
        <f t="shared" si="172"/>
        <v>0.91708297655912174</v>
      </c>
      <c r="CF115" s="1">
        <v>28086769588</v>
      </c>
      <c r="CG115" s="4">
        <f t="shared" si="139"/>
        <v>0.49712470575350032</v>
      </c>
      <c r="CH115" s="3">
        <v>61260997000</v>
      </c>
      <c r="CI115" s="1">
        <v>58937701336</v>
      </c>
      <c r="CJ115" s="1">
        <v>54949213079</v>
      </c>
      <c r="CK115" s="122">
        <f t="shared" si="173"/>
        <v>0.9323270476012987</v>
      </c>
      <c r="CL115" s="1">
        <v>40141726380</v>
      </c>
      <c r="CM115" s="4">
        <f t="shared" si="140"/>
        <v>0.68108741043622711</v>
      </c>
      <c r="CN115" s="3">
        <v>58643441000</v>
      </c>
      <c r="CO115" s="1">
        <v>68542669926</v>
      </c>
      <c r="CP115" s="1">
        <v>63075764011</v>
      </c>
      <c r="CQ115" s="122">
        <f t="shared" si="174"/>
        <v>0.92024083799329415</v>
      </c>
      <c r="CR115" s="1">
        <v>56462738320</v>
      </c>
      <c r="CS115" s="4">
        <f t="shared" si="141"/>
        <v>0.82376041640861486</v>
      </c>
      <c r="CT115" s="3">
        <v>69121012359</v>
      </c>
      <c r="CU115" s="1">
        <v>61113036361</v>
      </c>
      <c r="CV115" s="4">
        <f t="shared" ref="CV115:CV126" si="242">+CU115/CT115</f>
        <v>0.88414556261982602</v>
      </c>
      <c r="CW115" s="3">
        <v>69576093888</v>
      </c>
      <c r="CX115" s="1">
        <v>63903192902</v>
      </c>
      <c r="CY115" s="4">
        <f t="shared" ref="CY115:CY126" si="243">+CX115/CW115</f>
        <v>0.91846479632599176</v>
      </c>
      <c r="CZ115" s="3">
        <v>69854133888</v>
      </c>
      <c r="DA115" s="1">
        <v>65869878515</v>
      </c>
      <c r="DB115" s="4">
        <f t="shared" ref="DB115:DB126" si="244">+DA115/CZ115</f>
        <v>0.94296321275147266</v>
      </c>
      <c r="DC115" s="3">
        <v>68413239000</v>
      </c>
      <c r="DD115" s="1">
        <v>69854133888</v>
      </c>
      <c r="DE115" s="1">
        <v>68960850532</v>
      </c>
      <c r="DF115" s="122">
        <f t="shared" si="209"/>
        <v>0.98721216188247018</v>
      </c>
      <c r="DG115" s="1">
        <v>59967838299</v>
      </c>
      <c r="DH115" s="4">
        <f t="shared" si="142"/>
        <v>0.85847229020330984</v>
      </c>
      <c r="DI115" s="40">
        <v>55037719000</v>
      </c>
      <c r="DJ115" s="82">
        <f t="shared" si="143"/>
        <v>0</v>
      </c>
      <c r="DK115" s="82">
        <v>55037719000</v>
      </c>
      <c r="DL115" s="1">
        <v>55037719000</v>
      </c>
      <c r="DM115" s="1">
        <v>55037719000</v>
      </c>
      <c r="DN115" s="1">
        <v>3137550758</v>
      </c>
      <c r="DO115" s="122">
        <v>5.7007281824306706E-2</v>
      </c>
      <c r="DP115" s="1">
        <v>504548786</v>
      </c>
      <c r="DQ115" s="4">
        <f t="shared" si="144"/>
        <v>9.1673273378208141E-3</v>
      </c>
      <c r="DR115" s="1">
        <v>55037719000</v>
      </c>
      <c r="DS115" s="1">
        <v>55037719000</v>
      </c>
      <c r="DT115" s="1">
        <v>11043058625</v>
      </c>
      <c r="DU115" s="122">
        <f t="shared" si="145"/>
        <v>0.20064528155681743</v>
      </c>
      <c r="DV115" s="1">
        <v>1494671158</v>
      </c>
      <c r="DW115" s="4">
        <f t="shared" si="146"/>
        <v>2.7157214818441151E-2</v>
      </c>
      <c r="DX115" s="1">
        <v>55037719000</v>
      </c>
      <c r="DY115" s="1">
        <v>55037719000</v>
      </c>
      <c r="DZ115" s="1">
        <v>15723298570</v>
      </c>
      <c r="EA115" s="122">
        <f t="shared" si="147"/>
        <v>0.28568223494145895</v>
      </c>
      <c r="EB115" s="1">
        <v>4002906734</v>
      </c>
      <c r="EC115" s="4">
        <f t="shared" ref="EC115:EC126" si="245">+EB115/DY115</f>
        <v>7.2730244035004429E-2</v>
      </c>
      <c r="ED115" s="1">
        <v>55037719000</v>
      </c>
      <c r="EE115" s="1">
        <v>55037719000</v>
      </c>
      <c r="EF115" s="1">
        <v>19942346018</v>
      </c>
      <c r="EG115" s="122">
        <f t="shared" ref="EG115:EG126" si="246">+EF115/EE115</f>
        <v>0.3623396169089057</v>
      </c>
      <c r="EH115" s="1">
        <v>8368061545</v>
      </c>
      <c r="EI115" s="4">
        <f t="shared" ref="EI115:EI126" si="247">+EH115/EE115</f>
        <v>0.15204230293410234</v>
      </c>
      <c r="EJ115" s="1">
        <v>55037719000</v>
      </c>
      <c r="EK115" s="1">
        <v>54864393962</v>
      </c>
      <c r="EL115" s="1">
        <v>27958807987</v>
      </c>
      <c r="EM115" s="122">
        <f t="shared" ref="EM115:EM126" si="248">+EL115/EK115</f>
        <v>0.50959841106355319</v>
      </c>
      <c r="EN115" s="1">
        <v>12563978044</v>
      </c>
      <c r="EO115" s="4">
        <f t="shared" ref="EO115:EO126" si="249">+EN115/EK115</f>
        <v>0.22900058009757698</v>
      </c>
      <c r="EP115" s="1">
        <v>55037719000</v>
      </c>
      <c r="EQ115" s="1">
        <v>54864393962</v>
      </c>
      <c r="ER115" s="1">
        <v>28949471216</v>
      </c>
      <c r="ES115" s="122">
        <f t="shared" ref="ES115:ES126" si="250">+ER115/EQ115</f>
        <v>0.52765498942813238</v>
      </c>
      <c r="ET115" s="1">
        <v>17369987908</v>
      </c>
      <c r="EU115" s="4">
        <f t="shared" ref="EU115:EU126" si="251">+ET115/EQ115</f>
        <v>0.31659855606954751</v>
      </c>
      <c r="EV115" s="339">
        <v>55037719000</v>
      </c>
      <c r="EW115" s="339">
        <v>54864393962</v>
      </c>
      <c r="EX115" s="339">
        <v>30063765823</v>
      </c>
      <c r="EY115" s="122">
        <f t="shared" ref="EY115:EY126" si="252">+EX115/EW115</f>
        <v>0.54796496692960228</v>
      </c>
      <c r="EZ115" s="339">
        <v>21571088088</v>
      </c>
      <c r="FA115" s="4">
        <f t="shared" ref="FA115:FA126" si="253">+EZ115/EW115</f>
        <v>0.39317098996738209</v>
      </c>
      <c r="FB115" s="339">
        <v>55037719000</v>
      </c>
      <c r="FC115" s="339">
        <v>54864393962</v>
      </c>
      <c r="FD115" s="339">
        <v>36280663950</v>
      </c>
      <c r="FE115" s="122">
        <f t="shared" ref="FE115:FE126" si="254">+FD115/FC115</f>
        <v>0.66127886102466737</v>
      </c>
      <c r="FF115" s="339">
        <v>24938180286</v>
      </c>
      <c r="FG115" s="4">
        <f t="shared" ref="FG115:FG126" si="255">+FF115/FC115</f>
        <v>0.45454216268701703</v>
      </c>
      <c r="FH115" s="339">
        <v>55037719000</v>
      </c>
      <c r="FI115" s="339">
        <v>52435188662</v>
      </c>
      <c r="FJ115" s="339">
        <v>40680824518</v>
      </c>
      <c r="FK115" s="122">
        <v>0.77583061215304761</v>
      </c>
      <c r="FL115" s="339">
        <v>27272205362</v>
      </c>
      <c r="FM115" s="4">
        <v>0.5201126582722545</v>
      </c>
      <c r="FN115" s="40">
        <v>73747049000</v>
      </c>
      <c r="FO115" s="82"/>
      <c r="FP115" s="386">
        <v>73747049000</v>
      </c>
      <c r="FQ115" s="339">
        <v>55037719000</v>
      </c>
      <c r="FR115" s="339">
        <v>52435188662</v>
      </c>
      <c r="FS115" s="339">
        <v>42319644751</v>
      </c>
      <c r="FT115" s="122">
        <v>0.80708481900951423</v>
      </c>
      <c r="FU115" s="339">
        <v>31872364938</v>
      </c>
      <c r="FV115" s="4">
        <v>0.60784304874825479</v>
      </c>
      <c r="FW115" s="339">
        <v>55037719000</v>
      </c>
      <c r="FX115" s="339">
        <v>52435188662</v>
      </c>
      <c r="FY115" s="339">
        <v>44915777840</v>
      </c>
      <c r="FZ115" s="122">
        <v>0.85659609483870613</v>
      </c>
      <c r="GA115" s="339">
        <v>36030790690</v>
      </c>
      <c r="GB115" s="4">
        <v>0.68714906171610024</v>
      </c>
      <c r="GC115" s="339">
        <v>55037719000</v>
      </c>
      <c r="GD115" s="339">
        <v>51646916634</v>
      </c>
      <c r="GE115" s="339">
        <v>49603798009</v>
      </c>
      <c r="GF115" s="122">
        <v>0.96044064664152706</v>
      </c>
      <c r="GG115" s="339">
        <v>45556302379</v>
      </c>
      <c r="GH115" s="4">
        <v>0.88207206447266495</v>
      </c>
      <c r="GI115" s="339">
        <v>73747049000</v>
      </c>
      <c r="GJ115" s="339">
        <v>73747049000</v>
      </c>
      <c r="GK115" s="339">
        <v>4306123309</v>
      </c>
      <c r="GL115" s="122">
        <v>5.8390449074104643E-2</v>
      </c>
      <c r="GM115" s="339">
        <v>459339292</v>
      </c>
      <c r="GN115" s="4">
        <v>6.2285786106505764E-3</v>
      </c>
      <c r="GO115" s="339">
        <v>73747049000</v>
      </c>
      <c r="GP115" s="339">
        <v>73747049000</v>
      </c>
      <c r="GQ115" s="339">
        <v>27328414763</v>
      </c>
      <c r="GR115" s="122">
        <f t="shared" si="148"/>
        <v>0.37056960425630048</v>
      </c>
      <c r="GS115" s="339">
        <v>966993677</v>
      </c>
      <c r="GT115" s="4">
        <v>6.2285786106505764E-3</v>
      </c>
      <c r="GU115" s="339">
        <v>73747049000</v>
      </c>
      <c r="GV115" s="339">
        <v>73747049000</v>
      </c>
      <c r="GW115" s="339">
        <v>38639896807</v>
      </c>
      <c r="GX115" s="122">
        <v>0.52395176933791621</v>
      </c>
      <c r="GY115" s="339">
        <v>2946827448</v>
      </c>
      <c r="GZ115" s="4">
        <v>3.9958581230823215E-2</v>
      </c>
      <c r="HA115" s="339">
        <v>73747049000</v>
      </c>
      <c r="HB115" s="339">
        <v>73747049000</v>
      </c>
      <c r="HC115" s="339">
        <v>41198154303</v>
      </c>
      <c r="HD115" s="122">
        <v>0.55864139462719387</v>
      </c>
      <c r="HE115" s="339">
        <v>7642978260</v>
      </c>
      <c r="HF115" s="4">
        <v>0.10363775044069899</v>
      </c>
      <c r="HG115" s="339">
        <v>73747049000</v>
      </c>
      <c r="HH115" s="339">
        <v>73747049000</v>
      </c>
      <c r="HI115" s="339">
        <v>44126997821</v>
      </c>
      <c r="HJ115" s="122">
        <v>0.59835611620201912</v>
      </c>
      <c r="HK115" s="339">
        <v>13082781940</v>
      </c>
      <c r="HL115" s="4">
        <v>0.17740075185923709</v>
      </c>
      <c r="HM115" s="339">
        <v>73747049000</v>
      </c>
      <c r="HN115" s="339">
        <v>73747049000</v>
      </c>
      <c r="HO115" s="339">
        <v>52237007023</v>
      </c>
      <c r="HP115" s="122">
        <v>0.70832674298601428</v>
      </c>
      <c r="HQ115" s="339">
        <v>18508151379</v>
      </c>
      <c r="HR115" s="4">
        <v>0.25096802692403325</v>
      </c>
      <c r="HS115" s="15">
        <f t="shared" si="149"/>
        <v>0</v>
      </c>
      <c r="HT115" s="15">
        <f t="shared" si="150"/>
        <v>0</v>
      </c>
    </row>
    <row r="116" spans="1:228" ht="14.25" customHeight="1" x14ac:dyDescent="0.35">
      <c r="A116" s="9" t="s">
        <v>76</v>
      </c>
      <c r="B116" s="26">
        <v>2456609072</v>
      </c>
      <c r="C116" s="53">
        <v>2438943523.8600001</v>
      </c>
      <c r="D116" s="27">
        <f t="shared" si="180"/>
        <v>0.99280897056786577</v>
      </c>
      <c r="E116" s="26">
        <v>2671191990</v>
      </c>
      <c r="F116" s="53">
        <v>2597966092</v>
      </c>
      <c r="G116" s="27">
        <f t="shared" si="181"/>
        <v>0.97258680833345867</v>
      </c>
      <c r="H116" s="26">
        <v>2806522671</v>
      </c>
      <c r="I116" s="53">
        <v>2657270678</v>
      </c>
      <c r="J116" s="27">
        <f t="shared" si="177"/>
        <v>0.94681960187165726</v>
      </c>
      <c r="K116" s="26">
        <v>3080750649</v>
      </c>
      <c r="L116" s="53">
        <v>3028664558</v>
      </c>
      <c r="M116" s="27">
        <f t="shared" si="178"/>
        <v>0.9830930520076635</v>
      </c>
      <c r="N116" s="26">
        <v>3240149325</v>
      </c>
      <c r="O116" s="53">
        <v>3130925089</v>
      </c>
      <c r="P116" s="27">
        <f t="shared" si="179"/>
        <v>0.96629036965757742</v>
      </c>
      <c r="Q116" s="26">
        <v>3645748000</v>
      </c>
      <c r="R116" s="53">
        <v>3412742608</v>
      </c>
      <c r="S116" s="68">
        <f t="shared" si="151"/>
        <v>0.93608845372746552</v>
      </c>
      <c r="T116" s="26">
        <v>4116695332</v>
      </c>
      <c r="U116" s="53">
        <v>4027696590.02</v>
      </c>
      <c r="V116" s="68">
        <f t="shared" si="152"/>
        <v>0.97838102293162366</v>
      </c>
      <c r="W116" s="26">
        <v>4808915000</v>
      </c>
      <c r="X116" s="53">
        <v>4538644359</v>
      </c>
      <c r="Y116" s="68">
        <f t="shared" si="153"/>
        <v>0.94379799996464897</v>
      </c>
      <c r="Z116" s="26">
        <v>4722491254</v>
      </c>
      <c r="AA116" s="53">
        <v>4592529666</v>
      </c>
      <c r="AB116" s="68">
        <f t="shared" si="154"/>
        <v>0.97248029037853245</v>
      </c>
      <c r="AC116" s="26">
        <v>5789680000</v>
      </c>
      <c r="AD116" s="53">
        <v>5448538480</v>
      </c>
      <c r="AE116" s="68">
        <f t="shared" si="155"/>
        <v>0.94107765541446164</v>
      </c>
      <c r="AF116" s="26">
        <v>5322842000</v>
      </c>
      <c r="AG116" s="6">
        <v>5322842000</v>
      </c>
      <c r="AH116" s="6">
        <v>4760414863</v>
      </c>
      <c r="AI116" s="38">
        <f t="shared" si="156"/>
        <v>0.8943370596008674</v>
      </c>
      <c r="AJ116" s="6">
        <v>4585150396</v>
      </c>
      <c r="AK116" s="38">
        <f t="shared" si="157"/>
        <v>0.86141020079123143</v>
      </c>
      <c r="AL116" s="5">
        <v>5339909000</v>
      </c>
      <c r="AM116" s="6">
        <v>5339909000</v>
      </c>
      <c r="AN116" s="6">
        <v>4993660795</v>
      </c>
      <c r="AO116" s="38">
        <f t="shared" si="158"/>
        <v>0.93515840719383048</v>
      </c>
      <c r="AP116" s="6">
        <v>4655138636</v>
      </c>
      <c r="AQ116" s="38">
        <f t="shared" si="159"/>
        <v>0.87176366413734763</v>
      </c>
      <c r="AR116" s="5">
        <v>5784316000</v>
      </c>
      <c r="AS116" s="6">
        <v>5784316000</v>
      </c>
      <c r="AT116" s="6">
        <v>5285013060</v>
      </c>
      <c r="AU116" s="38">
        <f t="shared" si="160"/>
        <v>0.9136798646546973</v>
      </c>
      <c r="AV116" s="6">
        <v>4979955513</v>
      </c>
      <c r="AW116" s="38">
        <f t="shared" si="161"/>
        <v>0.86094112302993131</v>
      </c>
      <c r="AX116" s="5">
        <v>6046958000</v>
      </c>
      <c r="AY116" s="6">
        <v>6046958000</v>
      </c>
      <c r="AZ116" s="6">
        <v>5589852408</v>
      </c>
      <c r="BA116" s="38">
        <f t="shared" si="162"/>
        <v>0.92440734795908952</v>
      </c>
      <c r="BB116" s="6">
        <v>5290300262</v>
      </c>
      <c r="BC116" s="38">
        <f t="shared" si="163"/>
        <v>0.87486968852768621</v>
      </c>
      <c r="BD116" s="5">
        <v>6483132000</v>
      </c>
      <c r="BE116" s="6">
        <v>6483132000</v>
      </c>
      <c r="BF116" s="6">
        <v>6404833692</v>
      </c>
      <c r="BG116" s="38">
        <f t="shared" si="164"/>
        <v>0.98792276510797561</v>
      </c>
      <c r="BH116" s="6">
        <v>6268465286</v>
      </c>
      <c r="BI116" s="38">
        <f t="shared" si="165"/>
        <v>0.96688842460711888</v>
      </c>
      <c r="BJ116" s="5">
        <v>7085527000</v>
      </c>
      <c r="BK116" s="6">
        <v>7085527000</v>
      </c>
      <c r="BL116" s="6">
        <v>6988226239</v>
      </c>
      <c r="BM116" s="38">
        <f t="shared" si="166"/>
        <v>0.98626767479680766</v>
      </c>
      <c r="BN116" s="6">
        <v>6828941164</v>
      </c>
      <c r="BO116" s="38">
        <f t="shared" si="167"/>
        <v>0.96378733212081469</v>
      </c>
      <c r="BP116" s="5">
        <v>7415370000</v>
      </c>
      <c r="BQ116" s="6">
        <v>7415370000</v>
      </c>
      <c r="BR116" s="6">
        <v>7045485143</v>
      </c>
      <c r="BS116" s="38">
        <f t="shared" si="168"/>
        <v>0.95011916370996996</v>
      </c>
      <c r="BT116" s="6">
        <v>6935721326</v>
      </c>
      <c r="BU116" s="38">
        <f t="shared" si="169"/>
        <v>0.93531696004380094</v>
      </c>
      <c r="BV116" s="5">
        <v>7693269000</v>
      </c>
      <c r="BW116" s="6">
        <v>7693269000</v>
      </c>
      <c r="BX116" s="6">
        <v>7176188941</v>
      </c>
      <c r="BY116" s="38">
        <f t="shared" si="170"/>
        <v>0.93278799181466288</v>
      </c>
      <c r="BZ116" s="6">
        <v>6933870060</v>
      </c>
      <c r="CA116" s="38">
        <f t="shared" si="171"/>
        <v>0.90129047352952296</v>
      </c>
      <c r="CB116" s="5">
        <v>8153094000</v>
      </c>
      <c r="CC116" s="6">
        <v>7923326701</v>
      </c>
      <c r="CD116" s="6">
        <v>7825059451</v>
      </c>
      <c r="CE116" s="38">
        <f t="shared" si="172"/>
        <v>0.98759772836482962</v>
      </c>
      <c r="CF116" s="6">
        <v>6976073437</v>
      </c>
      <c r="CG116" s="7">
        <f t="shared" si="139"/>
        <v>0.88044753173178536</v>
      </c>
      <c r="CH116" s="5">
        <v>8079997000</v>
      </c>
      <c r="CI116" s="6">
        <v>7879997000</v>
      </c>
      <c r="CJ116" s="6">
        <v>7654639027</v>
      </c>
      <c r="CK116" s="38">
        <f t="shared" si="173"/>
        <v>0.97140126157408435</v>
      </c>
      <c r="CL116" s="6">
        <v>7240829526</v>
      </c>
      <c r="CM116" s="7">
        <f t="shared" si="140"/>
        <v>0.9188873455154869</v>
      </c>
      <c r="CN116" s="5">
        <v>8318831000</v>
      </c>
      <c r="CO116" s="6">
        <v>8640588000</v>
      </c>
      <c r="CP116" s="6">
        <v>8516595801</v>
      </c>
      <c r="CQ116" s="38">
        <f t="shared" si="174"/>
        <v>0.98565002763700804</v>
      </c>
      <c r="CR116" s="6">
        <v>8221243933</v>
      </c>
      <c r="CS116" s="7">
        <f t="shared" si="141"/>
        <v>0.95146810992492636</v>
      </c>
      <c r="CT116" s="5">
        <v>10172010000</v>
      </c>
      <c r="CU116" s="6">
        <v>7345879943</v>
      </c>
      <c r="CV116" s="7">
        <f t="shared" si="242"/>
        <v>0.7221660166476439</v>
      </c>
      <c r="CW116" s="5">
        <v>10172010000</v>
      </c>
      <c r="CX116" s="6">
        <v>7983124750</v>
      </c>
      <c r="CY116" s="7">
        <f t="shared" si="243"/>
        <v>0.78481290816662586</v>
      </c>
      <c r="CZ116" s="5">
        <v>10450050000</v>
      </c>
      <c r="DA116" s="6">
        <v>8522468399</v>
      </c>
      <c r="DB116" s="7">
        <f t="shared" si="244"/>
        <v>0.8155433130941957</v>
      </c>
      <c r="DC116" s="5">
        <v>10172010000</v>
      </c>
      <c r="DD116" s="6">
        <v>10450050000</v>
      </c>
      <c r="DE116" s="6">
        <v>10098009687</v>
      </c>
      <c r="DF116" s="38">
        <f t="shared" si="209"/>
        <v>0.96631209295649301</v>
      </c>
      <c r="DG116" s="6">
        <v>9818331900</v>
      </c>
      <c r="DH116" s="7">
        <f t="shared" si="142"/>
        <v>0.93954879641724198</v>
      </c>
      <c r="DI116" s="41">
        <v>12080000000</v>
      </c>
      <c r="DJ116" s="82">
        <f t="shared" si="143"/>
        <v>0</v>
      </c>
      <c r="DK116" s="81">
        <v>12080000000</v>
      </c>
      <c r="DL116" s="6">
        <v>12080000000</v>
      </c>
      <c r="DM116" s="6">
        <v>12080000000</v>
      </c>
      <c r="DN116" s="6">
        <v>533205240</v>
      </c>
      <c r="DO116" s="38">
        <v>4.4139506622516554E-2</v>
      </c>
      <c r="DP116" s="6">
        <v>500669750</v>
      </c>
      <c r="DQ116" s="7">
        <f t="shared" si="144"/>
        <v>4.1446171357615892E-2</v>
      </c>
      <c r="DR116" s="6">
        <v>12080000000</v>
      </c>
      <c r="DS116" s="6">
        <v>12080000000</v>
      </c>
      <c r="DT116" s="6">
        <v>1239989836</v>
      </c>
      <c r="DU116" s="38">
        <f t="shared" si="145"/>
        <v>0.10264816523178807</v>
      </c>
      <c r="DV116" s="6">
        <v>1130814750</v>
      </c>
      <c r="DW116" s="7">
        <f t="shared" si="146"/>
        <v>9.3610492549668869E-2</v>
      </c>
      <c r="DX116" s="6">
        <v>12080000000</v>
      </c>
      <c r="DY116" s="6">
        <v>12080000000</v>
      </c>
      <c r="DZ116" s="6">
        <v>1808163853</v>
      </c>
      <c r="EA116" s="38">
        <f t="shared" si="147"/>
        <v>0.14968243816225166</v>
      </c>
      <c r="EB116" s="6">
        <v>1646557346</v>
      </c>
      <c r="EC116" s="7">
        <f t="shared" si="245"/>
        <v>0.13630441605960264</v>
      </c>
      <c r="ED116" s="6">
        <v>12080000000</v>
      </c>
      <c r="EE116" s="6">
        <v>12080000000</v>
      </c>
      <c r="EF116" s="6">
        <v>2554319076</v>
      </c>
      <c r="EG116" s="38">
        <f t="shared" si="246"/>
        <v>0.21145025463576159</v>
      </c>
      <c r="EH116" s="6">
        <v>2458420477</v>
      </c>
      <c r="EI116" s="7">
        <f t="shared" si="247"/>
        <v>0.20351162889072846</v>
      </c>
      <c r="EJ116" s="6">
        <v>12080000000</v>
      </c>
      <c r="EK116" s="6">
        <v>11906674962</v>
      </c>
      <c r="EL116" s="6">
        <v>5532897458</v>
      </c>
      <c r="EM116" s="38">
        <f t="shared" si="248"/>
        <v>0.46468871247919097</v>
      </c>
      <c r="EN116" s="6">
        <v>3384713195</v>
      </c>
      <c r="EO116" s="7">
        <f t="shared" si="249"/>
        <v>0.28427022706190169</v>
      </c>
      <c r="EP116" s="6">
        <v>12080000000</v>
      </c>
      <c r="EQ116" s="6">
        <v>11906674962</v>
      </c>
      <c r="ER116" s="6">
        <v>6523560687</v>
      </c>
      <c r="ES116" s="38">
        <f t="shared" si="250"/>
        <v>0.54789105336459254</v>
      </c>
      <c r="ET116" s="6">
        <v>4399760150</v>
      </c>
      <c r="EU116" s="7">
        <f t="shared" si="251"/>
        <v>0.36952047183968473</v>
      </c>
      <c r="EV116" s="340">
        <v>12080000000</v>
      </c>
      <c r="EW116" s="340">
        <v>11906674962</v>
      </c>
      <c r="EX116" s="340">
        <v>7260146060</v>
      </c>
      <c r="EY116" s="38">
        <f t="shared" si="252"/>
        <v>0.60975428347298155</v>
      </c>
      <c r="EZ116" s="340">
        <v>5029740420</v>
      </c>
      <c r="FA116" s="7">
        <f t="shared" si="253"/>
        <v>0.42243031207724674</v>
      </c>
      <c r="FB116" s="340">
        <v>12080000000</v>
      </c>
      <c r="FC116" s="340">
        <v>11906674962</v>
      </c>
      <c r="FD116" s="340">
        <v>7846612209</v>
      </c>
      <c r="FE116" s="38">
        <f t="shared" si="254"/>
        <v>0.65900952482891839</v>
      </c>
      <c r="FF116" s="340">
        <v>6066648207</v>
      </c>
      <c r="FG116" s="7">
        <f t="shared" si="255"/>
        <v>0.50951657170130449</v>
      </c>
      <c r="FH116" s="340">
        <v>12080000000</v>
      </c>
      <c r="FI116" s="340">
        <v>11906674962</v>
      </c>
      <c r="FJ116" s="340">
        <v>8536626907</v>
      </c>
      <c r="FK116" s="38">
        <v>0.71696144677204465</v>
      </c>
      <c r="FL116" s="340">
        <v>6913493825</v>
      </c>
      <c r="FM116" s="7">
        <v>0.580640174277397</v>
      </c>
      <c r="FN116" s="41">
        <v>12622884000</v>
      </c>
      <c r="FO116" s="81"/>
      <c r="FP116" s="387">
        <v>12622884000</v>
      </c>
      <c r="FQ116" s="340">
        <v>12080000000</v>
      </c>
      <c r="FR116" s="340">
        <v>11906674962</v>
      </c>
      <c r="FS116" s="340">
        <v>9123885455</v>
      </c>
      <c r="FT116" s="38">
        <v>0.76628323894947692</v>
      </c>
      <c r="FU116" s="340">
        <v>7854490686</v>
      </c>
      <c r="FV116" s="7">
        <v>0.65967121056613254</v>
      </c>
      <c r="FW116" s="340">
        <v>12080000000</v>
      </c>
      <c r="FX116" s="340">
        <v>11906674962</v>
      </c>
      <c r="FY116" s="340">
        <v>9734559989</v>
      </c>
      <c r="FZ116" s="38">
        <v>0.81757165792026099</v>
      </c>
      <c r="GA116" s="340">
        <v>8647097057</v>
      </c>
      <c r="GB116" s="7">
        <v>0.72623944842679411</v>
      </c>
      <c r="GC116" s="340">
        <v>12080000000</v>
      </c>
      <c r="GD116" s="340">
        <v>11906674962</v>
      </c>
      <c r="GE116" s="340">
        <v>11363635242</v>
      </c>
      <c r="GF116" s="38">
        <v>0.95439199258121143</v>
      </c>
      <c r="GG116" s="340">
        <v>10731512930</v>
      </c>
      <c r="GH116" s="7">
        <v>0.90130224972542594</v>
      </c>
      <c r="GI116" s="340">
        <v>12622884000</v>
      </c>
      <c r="GJ116" s="340">
        <v>12622884000</v>
      </c>
      <c r="GK116" s="340">
        <v>454709969</v>
      </c>
      <c r="GL116" s="38">
        <v>3.6022668749867308E-2</v>
      </c>
      <c r="GM116" s="340">
        <v>454505292</v>
      </c>
      <c r="GN116" s="7">
        <v>3.6006453992605811E-2</v>
      </c>
      <c r="GO116" s="340">
        <v>12622884000</v>
      </c>
      <c r="GP116" s="340">
        <v>12622884000</v>
      </c>
      <c r="GQ116" s="340">
        <v>1191265548</v>
      </c>
      <c r="GR116" s="38">
        <f t="shared" si="148"/>
        <v>9.4373484538081795E-2</v>
      </c>
      <c r="GS116" s="340">
        <v>957606777</v>
      </c>
      <c r="GT116" s="7">
        <v>3.6006453992605811E-2</v>
      </c>
      <c r="GU116" s="340">
        <v>12622884000</v>
      </c>
      <c r="GV116" s="340">
        <v>12622884000</v>
      </c>
      <c r="GW116" s="340">
        <v>1685158459</v>
      </c>
      <c r="GX116" s="38">
        <v>0.13350027291702909</v>
      </c>
      <c r="GY116" s="340">
        <v>1611921663</v>
      </c>
      <c r="GZ116" s="7">
        <v>0.12769836615784474</v>
      </c>
      <c r="HA116" s="340">
        <v>12622884000</v>
      </c>
      <c r="HB116" s="340">
        <v>12622884000</v>
      </c>
      <c r="HC116" s="340">
        <v>2318663735</v>
      </c>
      <c r="HD116" s="38">
        <v>0.18368732018768452</v>
      </c>
      <c r="HE116" s="340">
        <v>2263844497</v>
      </c>
      <c r="HF116" s="7">
        <v>0.17934447444815305</v>
      </c>
      <c r="HG116" s="340">
        <v>12622884000</v>
      </c>
      <c r="HH116" s="340">
        <v>12622884000</v>
      </c>
      <c r="HI116" s="340">
        <v>3120732437</v>
      </c>
      <c r="HJ116" s="38">
        <v>0.24722816410259335</v>
      </c>
      <c r="HK116" s="340">
        <v>3027862429</v>
      </c>
      <c r="HL116" s="7">
        <v>0.23987089075681911</v>
      </c>
      <c r="HM116" s="340">
        <v>12622884000</v>
      </c>
      <c r="HN116" s="340">
        <v>12622884000</v>
      </c>
      <c r="HO116" s="340">
        <v>4276654284</v>
      </c>
      <c r="HP116" s="38">
        <v>0.33880167828524765</v>
      </c>
      <c r="HQ116" s="340">
        <v>4143057643</v>
      </c>
      <c r="HR116" s="7">
        <v>0.32821799225913822</v>
      </c>
      <c r="HS116" s="15">
        <f t="shared" si="149"/>
        <v>0</v>
      </c>
      <c r="HT116" s="15">
        <f t="shared" si="150"/>
        <v>0</v>
      </c>
    </row>
    <row r="117" spans="1:228" ht="14.25" customHeight="1" x14ac:dyDescent="0.35">
      <c r="A117" s="9" t="s">
        <v>78</v>
      </c>
      <c r="B117" s="26">
        <v>3620000000</v>
      </c>
      <c r="C117" s="53">
        <v>3614529467</v>
      </c>
      <c r="D117" s="27">
        <f t="shared" si="180"/>
        <v>0.99848880303867404</v>
      </c>
      <c r="E117" s="26">
        <v>3987777562</v>
      </c>
      <c r="F117" s="53">
        <v>3887477558</v>
      </c>
      <c r="G117" s="27">
        <f t="shared" si="181"/>
        <v>0.97484814475216208</v>
      </c>
      <c r="H117" s="26">
        <v>5241572680</v>
      </c>
      <c r="I117" s="53">
        <v>5102628421</v>
      </c>
      <c r="J117" s="27">
        <f t="shared" si="177"/>
        <v>0.97349187591537889</v>
      </c>
      <c r="K117" s="26">
        <v>8550000000</v>
      </c>
      <c r="L117" s="53">
        <v>8518513156</v>
      </c>
      <c r="M117" s="27">
        <f t="shared" si="178"/>
        <v>0.99631732818713448</v>
      </c>
      <c r="N117" s="26">
        <v>12248228852</v>
      </c>
      <c r="O117" s="53">
        <v>12060112325</v>
      </c>
      <c r="P117" s="27">
        <f t="shared" si="179"/>
        <v>0.98464132820564643</v>
      </c>
      <c r="Q117" s="26">
        <v>15160415067</v>
      </c>
      <c r="R117" s="53">
        <v>14777293977</v>
      </c>
      <c r="S117" s="68">
        <f t="shared" si="151"/>
        <v>0.97472885219126038</v>
      </c>
      <c r="T117" s="26">
        <v>12176904515</v>
      </c>
      <c r="U117" s="53">
        <v>10939735205.18</v>
      </c>
      <c r="V117" s="68">
        <f t="shared" si="152"/>
        <v>0.89840034400401148</v>
      </c>
      <c r="W117" s="26">
        <v>20366339409</v>
      </c>
      <c r="X117" s="53">
        <v>20136582264</v>
      </c>
      <c r="Y117" s="68">
        <f t="shared" si="153"/>
        <v>0.98871878051396567</v>
      </c>
      <c r="Z117" s="26">
        <v>18705677000</v>
      </c>
      <c r="AA117" s="53">
        <v>18551420090</v>
      </c>
      <c r="AB117" s="68">
        <f t="shared" si="154"/>
        <v>0.99175347088480148</v>
      </c>
      <c r="AC117" s="26">
        <v>19205359654</v>
      </c>
      <c r="AD117" s="53">
        <v>18556025119</v>
      </c>
      <c r="AE117" s="68">
        <f t="shared" si="155"/>
        <v>0.96618993100372585</v>
      </c>
      <c r="AF117" s="26">
        <v>22315264000</v>
      </c>
      <c r="AG117" s="6">
        <v>20231806247</v>
      </c>
      <c r="AH117" s="6">
        <v>20028685410</v>
      </c>
      <c r="AI117" s="38">
        <f t="shared" si="156"/>
        <v>0.98996032116360744</v>
      </c>
      <c r="AJ117" s="6">
        <v>12001000045</v>
      </c>
      <c r="AK117" s="38">
        <f t="shared" si="157"/>
        <v>0.59317491965303515</v>
      </c>
      <c r="AL117" s="5">
        <v>20881063000</v>
      </c>
      <c r="AM117" s="6">
        <v>21384852877</v>
      </c>
      <c r="AN117" s="6">
        <v>21373750467</v>
      </c>
      <c r="AO117" s="38">
        <f t="shared" si="158"/>
        <v>0.99948082831975238</v>
      </c>
      <c r="AP117" s="6">
        <v>12405594152</v>
      </c>
      <c r="AQ117" s="38">
        <f t="shared" si="159"/>
        <v>0.58011126956793602</v>
      </c>
      <c r="AR117" s="5">
        <v>20400000000</v>
      </c>
      <c r="AS117" s="6">
        <v>24629574673</v>
      </c>
      <c r="AT117" s="6">
        <v>24524601381</v>
      </c>
      <c r="AU117" s="38">
        <f t="shared" si="160"/>
        <v>0.9957379169801468</v>
      </c>
      <c r="AV117" s="6">
        <v>15774112288</v>
      </c>
      <c r="AW117" s="38">
        <f t="shared" si="161"/>
        <v>0.64045410842162287</v>
      </c>
      <c r="AX117" s="5">
        <v>34463714000</v>
      </c>
      <c r="AY117" s="6">
        <v>50775629826</v>
      </c>
      <c r="AZ117" s="6">
        <v>45952230062</v>
      </c>
      <c r="BA117" s="38">
        <f t="shared" si="162"/>
        <v>0.90500561429707471</v>
      </c>
      <c r="BB117" s="6">
        <v>23419581537</v>
      </c>
      <c r="BC117" s="38">
        <f t="shared" si="163"/>
        <v>0.46123665264724784</v>
      </c>
      <c r="BD117" s="5">
        <v>39957393000</v>
      </c>
      <c r="BE117" s="6">
        <v>40187393000</v>
      </c>
      <c r="BF117" s="6">
        <v>39367367436</v>
      </c>
      <c r="BG117" s="38">
        <f t="shared" si="164"/>
        <v>0.97959495496510562</v>
      </c>
      <c r="BH117" s="6">
        <v>21334114389</v>
      </c>
      <c r="BI117" s="38">
        <f t="shared" si="165"/>
        <v>0.53086584613736953</v>
      </c>
      <c r="BJ117" s="5">
        <v>25253148000</v>
      </c>
      <c r="BK117" s="6">
        <v>28546747815</v>
      </c>
      <c r="BL117" s="6">
        <v>26334232300</v>
      </c>
      <c r="BM117" s="38">
        <f t="shared" si="166"/>
        <v>0.92249500610933255</v>
      </c>
      <c r="BN117" s="6">
        <v>19879367263</v>
      </c>
      <c r="BO117" s="38">
        <f t="shared" si="167"/>
        <v>0.69637940517183217</v>
      </c>
      <c r="BP117" s="5">
        <v>42086423000</v>
      </c>
      <c r="BQ117" s="6">
        <v>46309712507</v>
      </c>
      <c r="BR117" s="6">
        <v>40829477263</v>
      </c>
      <c r="BS117" s="38">
        <f t="shared" si="168"/>
        <v>0.8816612121448254</v>
      </c>
      <c r="BT117" s="6">
        <v>27194185386</v>
      </c>
      <c r="BU117" s="38">
        <f t="shared" si="169"/>
        <v>0.58722423253846434</v>
      </c>
      <c r="BV117" s="5">
        <v>56783186000</v>
      </c>
      <c r="BW117" s="6">
        <v>57548128710</v>
      </c>
      <c r="BX117" s="6">
        <v>54691210702</v>
      </c>
      <c r="BY117" s="38">
        <f t="shared" si="170"/>
        <v>0.95035602247995321</v>
      </c>
      <c r="BZ117" s="6">
        <v>44113476651</v>
      </c>
      <c r="CA117" s="38">
        <f t="shared" si="171"/>
        <v>0.76654928039970316</v>
      </c>
      <c r="CB117" s="5">
        <v>50142538000</v>
      </c>
      <c r="CC117" s="6">
        <v>48575111745</v>
      </c>
      <c r="CD117" s="6">
        <v>43988696650</v>
      </c>
      <c r="CE117" s="38">
        <f t="shared" si="172"/>
        <v>0.90558096666711019</v>
      </c>
      <c r="CF117" s="6">
        <v>21110696151</v>
      </c>
      <c r="CG117" s="7">
        <f t="shared" si="139"/>
        <v>0.43459902391625471</v>
      </c>
      <c r="CH117" s="5">
        <v>53181000000</v>
      </c>
      <c r="CI117" s="6">
        <v>51057704336</v>
      </c>
      <c r="CJ117" s="6">
        <v>47294574052</v>
      </c>
      <c r="CK117" s="38">
        <f t="shared" si="173"/>
        <v>0.92629652404198137</v>
      </c>
      <c r="CL117" s="6">
        <v>32900896854</v>
      </c>
      <c r="CM117" s="7">
        <f t="shared" si="140"/>
        <v>0.64438652857335943</v>
      </c>
      <c r="CN117" s="5">
        <v>50324610000</v>
      </c>
      <c r="CO117" s="6">
        <v>59902081926</v>
      </c>
      <c r="CP117" s="6">
        <v>54559168210</v>
      </c>
      <c r="CQ117" s="38">
        <f t="shared" si="174"/>
        <v>0.91080587611962527</v>
      </c>
      <c r="CR117" s="6">
        <v>48241494387</v>
      </c>
      <c r="CS117" s="7">
        <f t="shared" si="141"/>
        <v>0.80533919416348665</v>
      </c>
      <c r="CT117" s="5">
        <v>58949002359</v>
      </c>
      <c r="CU117" s="6">
        <v>53767156418</v>
      </c>
      <c r="CV117" s="7">
        <f t="shared" si="242"/>
        <v>0.91209612150104746</v>
      </c>
      <c r="CW117" s="5">
        <v>59404083888</v>
      </c>
      <c r="CX117" s="6">
        <v>55920068152</v>
      </c>
      <c r="CY117" s="7">
        <f t="shared" si="243"/>
        <v>0.9413505687156335</v>
      </c>
      <c r="CZ117" s="5">
        <v>59404083888</v>
      </c>
      <c r="DA117" s="6">
        <v>57347410116</v>
      </c>
      <c r="DB117" s="7">
        <f t="shared" si="244"/>
        <v>0.96537824275048767</v>
      </c>
      <c r="DC117" s="5">
        <v>58241229000</v>
      </c>
      <c r="DD117" s="6">
        <v>59404083888</v>
      </c>
      <c r="DE117" s="6">
        <v>58862840845</v>
      </c>
      <c r="DF117" s="38">
        <f t="shared" si="209"/>
        <v>0.99088879067606772</v>
      </c>
      <c r="DG117" s="6">
        <v>50149506399</v>
      </c>
      <c r="DH117" s="7">
        <f t="shared" si="142"/>
        <v>0.84420974311381503</v>
      </c>
      <c r="DI117" s="41">
        <v>42957719000</v>
      </c>
      <c r="DJ117" s="82">
        <f t="shared" si="143"/>
        <v>0</v>
      </c>
      <c r="DK117" s="81">
        <v>42957719000</v>
      </c>
      <c r="DL117" s="6">
        <v>42957719000</v>
      </c>
      <c r="DM117" s="6">
        <v>42957719000</v>
      </c>
      <c r="DN117" s="6">
        <v>2604345518</v>
      </c>
      <c r="DO117" s="38">
        <v>6.062578690456074E-2</v>
      </c>
      <c r="DP117" s="6">
        <v>3879036</v>
      </c>
      <c r="DQ117" s="7">
        <f t="shared" si="144"/>
        <v>9.0298928581380213E-5</v>
      </c>
      <c r="DR117" s="6">
        <v>42957719000</v>
      </c>
      <c r="DS117" s="6">
        <v>42957719000</v>
      </c>
      <c r="DT117" s="6">
        <v>9803068789</v>
      </c>
      <c r="DU117" s="38">
        <f t="shared" si="145"/>
        <v>0.22820273089918949</v>
      </c>
      <c r="DV117" s="6">
        <v>363856408</v>
      </c>
      <c r="DW117" s="7">
        <f t="shared" si="146"/>
        <v>8.4701054075985733E-3</v>
      </c>
      <c r="DX117" s="6">
        <v>42957719000</v>
      </c>
      <c r="DY117" s="6">
        <v>42957719000</v>
      </c>
      <c r="DZ117" s="6">
        <v>13915134717</v>
      </c>
      <c r="EA117" s="38">
        <f t="shared" si="147"/>
        <v>0.32392629406137696</v>
      </c>
      <c r="EB117" s="6">
        <v>2356349388</v>
      </c>
      <c r="EC117" s="7">
        <f t="shared" si="245"/>
        <v>5.4852758546141613E-2</v>
      </c>
      <c r="ED117" s="6">
        <v>42957719000</v>
      </c>
      <c r="EE117" s="6">
        <v>42957719000</v>
      </c>
      <c r="EF117" s="6">
        <v>17388026942</v>
      </c>
      <c r="EG117" s="38">
        <f t="shared" si="246"/>
        <v>0.40477072216055049</v>
      </c>
      <c r="EH117" s="6">
        <v>5909641068</v>
      </c>
      <c r="EI117" s="7">
        <f t="shared" si="247"/>
        <v>0.13756878171301415</v>
      </c>
      <c r="EJ117" s="6">
        <v>42957719000</v>
      </c>
      <c r="EK117" s="6">
        <v>42957719000</v>
      </c>
      <c r="EL117" s="6">
        <v>22425910529</v>
      </c>
      <c r="EM117" s="38">
        <f t="shared" si="248"/>
        <v>0.52204612002327222</v>
      </c>
      <c r="EN117" s="6">
        <v>9179264849</v>
      </c>
      <c r="EO117" s="7">
        <f t="shared" si="249"/>
        <v>0.21368138399061645</v>
      </c>
      <c r="EP117" s="6">
        <v>42957719000</v>
      </c>
      <c r="EQ117" s="6">
        <v>42957719000</v>
      </c>
      <c r="ER117" s="6">
        <v>22425910529</v>
      </c>
      <c r="ES117" s="38">
        <f t="shared" si="250"/>
        <v>0.52204612002327222</v>
      </c>
      <c r="ET117" s="6">
        <v>12970227758</v>
      </c>
      <c r="EU117" s="7">
        <f t="shared" si="251"/>
        <v>0.30193008520773645</v>
      </c>
      <c r="EV117" s="340">
        <v>42957719000</v>
      </c>
      <c r="EW117" s="340">
        <v>42957719000</v>
      </c>
      <c r="EX117" s="340">
        <v>22803619763</v>
      </c>
      <c r="EY117" s="38">
        <f t="shared" si="252"/>
        <v>0.53083870125878896</v>
      </c>
      <c r="EZ117" s="340">
        <v>16541347668</v>
      </c>
      <c r="FA117" s="7">
        <f t="shared" si="253"/>
        <v>0.38506112645319923</v>
      </c>
      <c r="FB117" s="340">
        <v>42957719000</v>
      </c>
      <c r="FC117" s="340">
        <v>42957719000</v>
      </c>
      <c r="FD117" s="340">
        <v>28434051741</v>
      </c>
      <c r="FE117" s="38">
        <f t="shared" si="254"/>
        <v>0.66190785737482938</v>
      </c>
      <c r="FF117" s="340">
        <v>18871532079</v>
      </c>
      <c r="FG117" s="7">
        <f t="shared" si="255"/>
        <v>0.439304798259889</v>
      </c>
      <c r="FH117" s="340">
        <v>42957719000</v>
      </c>
      <c r="FI117" s="340">
        <v>40528513700</v>
      </c>
      <c r="FJ117" s="340">
        <v>32144197611</v>
      </c>
      <c r="FK117" s="38">
        <v>0.79312549798735898</v>
      </c>
      <c r="FL117" s="340">
        <v>20358711537</v>
      </c>
      <c r="FM117" s="7">
        <v>0.50233057367213541</v>
      </c>
      <c r="FN117" s="41">
        <v>61124165000</v>
      </c>
      <c r="FO117" s="81"/>
      <c r="FP117" s="387">
        <v>61124165000</v>
      </c>
      <c r="FQ117" s="340">
        <v>42957719000</v>
      </c>
      <c r="FR117" s="340">
        <v>40528513700</v>
      </c>
      <c r="FS117" s="340">
        <v>33195759296</v>
      </c>
      <c r="FT117" s="38">
        <v>0.81907171680959023</v>
      </c>
      <c r="FU117" s="340">
        <v>24017874252</v>
      </c>
      <c r="FV117" s="7">
        <v>0.59261670511247988</v>
      </c>
      <c r="FW117" s="340">
        <v>42957719000</v>
      </c>
      <c r="FX117" s="340">
        <v>40528513700</v>
      </c>
      <c r="FY117" s="340">
        <v>35181217851</v>
      </c>
      <c r="FZ117" s="38">
        <v>0.86806089439692435</v>
      </c>
      <c r="GA117" s="340">
        <v>27383693633</v>
      </c>
      <c r="GB117" s="7">
        <v>0.67566488708911132</v>
      </c>
      <c r="GC117" s="340">
        <v>42957719000</v>
      </c>
      <c r="GD117" s="340">
        <v>39740241672</v>
      </c>
      <c r="GE117" s="340">
        <v>38240162767</v>
      </c>
      <c r="GF117" s="38">
        <v>0.96225289928075808</v>
      </c>
      <c r="GG117" s="340">
        <v>34824789449</v>
      </c>
      <c r="GH117" s="7">
        <v>0.87631045972064869</v>
      </c>
      <c r="GI117" s="340">
        <v>61124165000</v>
      </c>
      <c r="GJ117" s="340">
        <v>61124165000</v>
      </c>
      <c r="GK117" s="340">
        <v>3851413340</v>
      </c>
      <c r="GL117" s="38">
        <v>6.3009667943930189E-2</v>
      </c>
      <c r="GM117" s="340">
        <v>4834000</v>
      </c>
      <c r="GN117" s="7">
        <v>7.9084924922900792E-5</v>
      </c>
      <c r="GO117" s="340">
        <v>61124165000</v>
      </c>
      <c r="GP117" s="340">
        <v>61124165000</v>
      </c>
      <c r="GQ117" s="340">
        <v>26137149215</v>
      </c>
      <c r="GR117" s="38">
        <f t="shared" si="148"/>
        <v>0.42760746449460701</v>
      </c>
      <c r="GS117" s="340">
        <v>9386900</v>
      </c>
      <c r="GT117" s="7">
        <v>7.9084924922900792E-5</v>
      </c>
      <c r="GU117" s="340">
        <v>61124165000</v>
      </c>
      <c r="GV117" s="340">
        <v>61124165000</v>
      </c>
      <c r="GW117" s="340">
        <v>36954738348</v>
      </c>
      <c r="GX117" s="38">
        <v>0.604584755440013</v>
      </c>
      <c r="GY117" s="340">
        <v>1334905785</v>
      </c>
      <c r="GZ117" s="7">
        <v>2.1839247783589356E-2</v>
      </c>
      <c r="HA117" s="340">
        <v>61124165000</v>
      </c>
      <c r="HB117" s="340">
        <v>61124165000</v>
      </c>
      <c r="HC117" s="340">
        <v>38879490568</v>
      </c>
      <c r="HD117" s="38">
        <v>0.63607397447474334</v>
      </c>
      <c r="HE117" s="340">
        <v>5379133763</v>
      </c>
      <c r="HF117" s="7">
        <v>8.8003390524843975E-2</v>
      </c>
      <c r="HG117" s="340">
        <v>61124165000</v>
      </c>
      <c r="HH117" s="340">
        <v>61124165000</v>
      </c>
      <c r="HI117" s="340">
        <v>41006265384</v>
      </c>
      <c r="HJ117" s="38">
        <v>0.67086831180434126</v>
      </c>
      <c r="HK117" s="340">
        <v>10054919511</v>
      </c>
      <c r="HL117" s="7">
        <v>0.16449990786786209</v>
      </c>
      <c r="HM117" s="340">
        <v>61124165000</v>
      </c>
      <c r="HN117" s="340">
        <v>61124165000</v>
      </c>
      <c r="HO117" s="340">
        <v>47960352739</v>
      </c>
      <c r="HP117" s="38">
        <v>0.78463816624734262</v>
      </c>
      <c r="HQ117" s="340">
        <v>14365093736</v>
      </c>
      <c r="HR117" s="7">
        <v>0.23501496889159959</v>
      </c>
      <c r="HS117" s="15">
        <f t="shared" si="149"/>
        <v>0</v>
      </c>
      <c r="HT117" s="15">
        <f t="shared" si="150"/>
        <v>0</v>
      </c>
    </row>
    <row r="118" spans="1:228" ht="14.25" customHeight="1" x14ac:dyDescent="0.35">
      <c r="A118" s="8" t="s">
        <v>59</v>
      </c>
      <c r="B118" s="32">
        <f>+B119+B120</f>
        <v>3827748211</v>
      </c>
      <c r="C118" s="31">
        <f>+C119+C120</f>
        <v>3279266365.1599998</v>
      </c>
      <c r="D118" s="62">
        <f t="shared" si="180"/>
        <v>0.85670900602505695</v>
      </c>
      <c r="E118" s="32">
        <f>+E119+E120</f>
        <v>4828830263</v>
      </c>
      <c r="F118" s="31">
        <f>+F119+F120</f>
        <v>4401233434.5200005</v>
      </c>
      <c r="G118" s="62">
        <f t="shared" si="181"/>
        <v>0.91144919055109896</v>
      </c>
      <c r="H118" s="32">
        <f>+H119+H120</f>
        <v>4025991555</v>
      </c>
      <c r="I118" s="31">
        <f>+I119+I120</f>
        <v>3660361772.5599999</v>
      </c>
      <c r="J118" s="62">
        <f t="shared" ref="J118" si="256">+I118/H118</f>
        <v>0.90918267526271546</v>
      </c>
      <c r="K118" s="32">
        <f>+K119+K120</f>
        <v>4457222811</v>
      </c>
      <c r="L118" s="31">
        <f>+L119+L120</f>
        <v>4049362478</v>
      </c>
      <c r="M118" s="62">
        <f t="shared" ref="M118" si="257">+L118/K118</f>
        <v>0.90849451546522653</v>
      </c>
      <c r="N118" s="32">
        <f>+N119+N120</f>
        <v>5011912163</v>
      </c>
      <c r="O118" s="31">
        <f>+O119+O120</f>
        <v>4331086182.5299997</v>
      </c>
      <c r="P118" s="62">
        <f t="shared" ref="P118" si="258">+O118/N118</f>
        <v>0.86415843727347452</v>
      </c>
      <c r="Q118" s="32">
        <v>6743946360</v>
      </c>
      <c r="R118" s="31">
        <v>6427925328</v>
      </c>
      <c r="S118" s="67">
        <f t="shared" si="151"/>
        <v>0.95314004365835436</v>
      </c>
      <c r="T118" s="32">
        <v>6495880200</v>
      </c>
      <c r="U118" s="31">
        <v>5730936555</v>
      </c>
      <c r="V118" s="67">
        <f t="shared" si="152"/>
        <v>0.88224172530152267</v>
      </c>
      <c r="W118" s="32">
        <v>9429284830</v>
      </c>
      <c r="X118" s="31">
        <v>8801967410</v>
      </c>
      <c r="Y118" s="67">
        <f t="shared" si="153"/>
        <v>0.93347136805071995</v>
      </c>
      <c r="Z118" s="32">
        <v>8982133000</v>
      </c>
      <c r="AA118" s="31">
        <v>7871102359</v>
      </c>
      <c r="AB118" s="67">
        <f t="shared" si="154"/>
        <v>0.8763065920978903</v>
      </c>
      <c r="AC118" s="32">
        <v>10501603481</v>
      </c>
      <c r="AD118" s="31">
        <v>9637013205</v>
      </c>
      <c r="AE118" s="67">
        <f t="shared" si="155"/>
        <v>0.9176706416725543</v>
      </c>
      <c r="AF118" s="32">
        <v>9374277000</v>
      </c>
      <c r="AG118" s="1">
        <v>9291125750</v>
      </c>
      <c r="AH118" s="1">
        <v>8086753958</v>
      </c>
      <c r="AI118" s="122">
        <f t="shared" si="156"/>
        <v>0.87037396496328767</v>
      </c>
      <c r="AJ118" s="1">
        <v>6723834128</v>
      </c>
      <c r="AK118" s="122">
        <f t="shared" si="157"/>
        <v>0.7236834705417694</v>
      </c>
      <c r="AL118" s="3">
        <v>9907332000</v>
      </c>
      <c r="AM118" s="1">
        <v>10061332000</v>
      </c>
      <c r="AN118" s="1">
        <v>9599245345</v>
      </c>
      <c r="AO118" s="122">
        <f t="shared" si="158"/>
        <v>0.95407301389120247</v>
      </c>
      <c r="AP118" s="1">
        <v>8070405714</v>
      </c>
      <c r="AQ118" s="122">
        <f t="shared" si="159"/>
        <v>0.80212100286522703</v>
      </c>
      <c r="AR118" s="3">
        <v>10420904000</v>
      </c>
      <c r="AS118" s="1">
        <v>10420904000</v>
      </c>
      <c r="AT118" s="1">
        <v>9492901735</v>
      </c>
      <c r="AU118" s="122">
        <f t="shared" si="160"/>
        <v>0.91094800748572291</v>
      </c>
      <c r="AV118" s="1">
        <v>8908174316</v>
      </c>
      <c r="AW118" s="122">
        <f t="shared" si="161"/>
        <v>0.8548370003216611</v>
      </c>
      <c r="AX118" s="3">
        <v>10381770000</v>
      </c>
      <c r="AY118" s="1">
        <v>13642038826</v>
      </c>
      <c r="AZ118" s="1">
        <v>12191802232</v>
      </c>
      <c r="BA118" s="122">
        <f t="shared" si="162"/>
        <v>0.89369355911551629</v>
      </c>
      <c r="BB118" s="1">
        <v>10853863659</v>
      </c>
      <c r="BC118" s="122">
        <f t="shared" si="163"/>
        <v>0.79561888053814278</v>
      </c>
      <c r="BD118" s="3">
        <v>9084468000</v>
      </c>
      <c r="BE118" s="1">
        <v>9952033916</v>
      </c>
      <c r="BF118" s="1">
        <v>9593466452</v>
      </c>
      <c r="BG118" s="122">
        <f t="shared" si="164"/>
        <v>0.96397043388050285</v>
      </c>
      <c r="BH118" s="1">
        <v>9100318259</v>
      </c>
      <c r="BI118" s="122">
        <f t="shared" si="165"/>
        <v>0.91441793062715682</v>
      </c>
      <c r="BJ118" s="3">
        <v>9507460000</v>
      </c>
      <c r="BK118" s="1">
        <v>11801351900</v>
      </c>
      <c r="BL118" s="1">
        <v>11441200630</v>
      </c>
      <c r="BM118" s="122">
        <f t="shared" si="166"/>
        <v>0.96948220228904458</v>
      </c>
      <c r="BN118" s="1">
        <v>11283716563</v>
      </c>
      <c r="BO118" s="122">
        <f t="shared" si="167"/>
        <v>0.95613762377512024</v>
      </c>
      <c r="BP118" s="3">
        <v>11037460000</v>
      </c>
      <c r="BQ118" s="1">
        <v>12768787484</v>
      </c>
      <c r="BR118" s="1">
        <v>12458557085</v>
      </c>
      <c r="BS118" s="122">
        <f t="shared" si="168"/>
        <v>0.97570400483297759</v>
      </c>
      <c r="BT118" s="1">
        <v>12356832652</v>
      </c>
      <c r="BU118" s="122">
        <f t="shared" si="169"/>
        <v>0.96773735701089847</v>
      </c>
      <c r="BV118" s="3">
        <v>12622452000</v>
      </c>
      <c r="BW118" s="1">
        <v>13211210128</v>
      </c>
      <c r="BX118" s="1">
        <v>12956312377</v>
      </c>
      <c r="BY118" s="122">
        <f t="shared" si="170"/>
        <v>0.9807059498312144</v>
      </c>
      <c r="BZ118" s="1">
        <v>12833870888</v>
      </c>
      <c r="CA118" s="122">
        <f t="shared" si="171"/>
        <v>0.97143795032067026</v>
      </c>
      <c r="CB118" s="3">
        <v>10779977000</v>
      </c>
      <c r="CC118" s="1">
        <v>12103925828</v>
      </c>
      <c r="CD118" s="1">
        <v>11424727635</v>
      </c>
      <c r="CE118" s="122">
        <f t="shared" si="172"/>
        <v>0.94388612400211414</v>
      </c>
      <c r="CF118" s="1">
        <v>10264119006</v>
      </c>
      <c r="CG118" s="4">
        <f t="shared" si="139"/>
        <v>0.84799916587856339</v>
      </c>
      <c r="CH118" s="3">
        <v>12447525000</v>
      </c>
      <c r="CI118" s="1">
        <v>12231282224</v>
      </c>
      <c r="CJ118" s="1">
        <v>11764326159</v>
      </c>
      <c r="CK118" s="122">
        <f t="shared" si="173"/>
        <v>0.96182280349285476</v>
      </c>
      <c r="CL118" s="1">
        <v>11254144598</v>
      </c>
      <c r="CM118" s="4">
        <f t="shared" si="140"/>
        <v>0.92011159516189744</v>
      </c>
      <c r="CN118" s="3">
        <v>12609400000</v>
      </c>
      <c r="CO118" s="1">
        <v>13021070927</v>
      </c>
      <c r="CP118" s="1">
        <v>12635867190</v>
      </c>
      <c r="CQ118" s="122">
        <f t="shared" si="174"/>
        <v>0.97041689280708421</v>
      </c>
      <c r="CR118" s="1">
        <v>11832598422</v>
      </c>
      <c r="CS118" s="4">
        <f t="shared" si="141"/>
        <v>0.90872697709251948</v>
      </c>
      <c r="CT118" s="3">
        <v>13166067000</v>
      </c>
      <c r="CU118" s="1">
        <v>10374023803</v>
      </c>
      <c r="CV118" s="4">
        <f t="shared" si="242"/>
        <v>0.78793642801605068</v>
      </c>
      <c r="CW118" s="3">
        <v>13166067000</v>
      </c>
      <c r="CX118" s="1">
        <v>11309189994</v>
      </c>
      <c r="CY118" s="4">
        <f t="shared" si="243"/>
        <v>0.85896494328944251</v>
      </c>
      <c r="CZ118" s="3">
        <v>13305710000</v>
      </c>
      <c r="DA118" s="1">
        <v>11736413129</v>
      </c>
      <c r="DB118" s="4">
        <f t="shared" si="244"/>
        <v>0.8820583891427064</v>
      </c>
      <c r="DC118" s="3">
        <v>12120287000</v>
      </c>
      <c r="DD118" s="1">
        <v>13305710000</v>
      </c>
      <c r="DE118" s="1">
        <v>13148072607</v>
      </c>
      <c r="DF118" s="122">
        <f t="shared" si="209"/>
        <v>0.98815265077925196</v>
      </c>
      <c r="DG118" s="1">
        <v>12620174486</v>
      </c>
      <c r="DH118" s="4">
        <f t="shared" si="142"/>
        <v>0.94847809594527466</v>
      </c>
      <c r="DI118" s="40">
        <v>14673892000</v>
      </c>
      <c r="DJ118" s="82">
        <f t="shared" si="143"/>
        <v>0</v>
      </c>
      <c r="DK118" s="82">
        <v>14673892000</v>
      </c>
      <c r="DL118" s="1">
        <v>14673892000</v>
      </c>
      <c r="DM118" s="1">
        <v>14673892000</v>
      </c>
      <c r="DN118" s="1">
        <v>541445888</v>
      </c>
      <c r="DO118" s="122">
        <v>3.6898587504937339E-2</v>
      </c>
      <c r="DP118" s="1">
        <v>466358188</v>
      </c>
      <c r="DQ118" s="4">
        <f t="shared" si="144"/>
        <v>3.1781492462940306E-2</v>
      </c>
      <c r="DR118" s="1">
        <v>14673892000</v>
      </c>
      <c r="DS118" s="1">
        <v>14673892000</v>
      </c>
      <c r="DT118" s="1">
        <v>1429209440</v>
      </c>
      <c r="DU118" s="122">
        <f t="shared" si="145"/>
        <v>9.7398116327965342E-2</v>
      </c>
      <c r="DV118" s="1">
        <v>894392842</v>
      </c>
      <c r="DW118" s="4">
        <f t="shared" si="146"/>
        <v>6.0951303307943114E-2</v>
      </c>
      <c r="DX118" s="1">
        <v>14673892000</v>
      </c>
      <c r="DY118" s="1">
        <v>14673892000</v>
      </c>
      <c r="DZ118" s="1">
        <v>2855395463</v>
      </c>
      <c r="EA118" s="122">
        <f t="shared" si="147"/>
        <v>0.19459019209082362</v>
      </c>
      <c r="EB118" s="1">
        <v>1493303536</v>
      </c>
      <c r="EC118" s="4">
        <f t="shared" si="245"/>
        <v>0.10176601654148743</v>
      </c>
      <c r="ED118" s="1">
        <v>14673892000</v>
      </c>
      <c r="EE118" s="1">
        <v>14673892000</v>
      </c>
      <c r="EF118" s="1">
        <v>4249947080</v>
      </c>
      <c r="EG118" s="122">
        <f t="shared" si="246"/>
        <v>0.28962643857539638</v>
      </c>
      <c r="EH118" s="1">
        <v>2336789472</v>
      </c>
      <c r="EI118" s="4">
        <f t="shared" si="247"/>
        <v>0.15924810350246546</v>
      </c>
      <c r="EJ118" s="1">
        <v>14673892000</v>
      </c>
      <c r="EK118" s="1">
        <v>14476036871</v>
      </c>
      <c r="EL118" s="1">
        <v>5552655371</v>
      </c>
      <c r="EM118" s="122">
        <f t="shared" si="248"/>
        <v>0.38357565820543704</v>
      </c>
      <c r="EN118" s="1">
        <v>3265659850</v>
      </c>
      <c r="EO118" s="4">
        <f t="shared" si="249"/>
        <v>0.22559073861867066</v>
      </c>
      <c r="EP118" s="1">
        <v>14673892000</v>
      </c>
      <c r="EQ118" s="1">
        <v>14476036871</v>
      </c>
      <c r="ER118" s="1">
        <v>6652660889</v>
      </c>
      <c r="ES118" s="122">
        <f t="shared" si="250"/>
        <v>0.45956368778856505</v>
      </c>
      <c r="ET118" s="1">
        <v>4579342938</v>
      </c>
      <c r="EU118" s="4">
        <f t="shared" si="251"/>
        <v>0.31633954643855922</v>
      </c>
      <c r="EV118" s="339">
        <v>14673892000</v>
      </c>
      <c r="EW118" s="339">
        <v>14476036871</v>
      </c>
      <c r="EX118" s="339">
        <v>7445865861</v>
      </c>
      <c r="EY118" s="122">
        <f t="shared" si="252"/>
        <v>0.51435803371821909</v>
      </c>
      <c r="EZ118" s="339">
        <v>5393933077</v>
      </c>
      <c r="FA118" s="4">
        <f t="shared" si="253"/>
        <v>0.37261117286912443</v>
      </c>
      <c r="FB118" s="339">
        <v>14673892000</v>
      </c>
      <c r="FC118" s="339">
        <v>14476036871</v>
      </c>
      <c r="FD118" s="339">
        <v>9059542445</v>
      </c>
      <c r="FE118" s="122">
        <f t="shared" si="254"/>
        <v>0.6258302963533533</v>
      </c>
      <c r="FF118" s="339">
        <v>6206740491</v>
      </c>
      <c r="FG118" s="4">
        <f t="shared" si="255"/>
        <v>0.428759649226511</v>
      </c>
      <c r="FH118" s="339">
        <v>14673892000</v>
      </c>
      <c r="FI118" s="339">
        <v>14580997496</v>
      </c>
      <c r="FJ118" s="339">
        <v>10020398482</v>
      </c>
      <c r="FK118" s="122">
        <v>0.68722311246188006</v>
      </c>
      <c r="FL118" s="339">
        <v>7234733810</v>
      </c>
      <c r="FM118" s="4">
        <v>0.49617550596142013</v>
      </c>
      <c r="FN118" s="40">
        <v>16740812000</v>
      </c>
      <c r="FO118" s="82"/>
      <c r="FP118" s="386">
        <v>16740812000</v>
      </c>
      <c r="FQ118" s="339">
        <v>14673892000</v>
      </c>
      <c r="FR118" s="339">
        <v>14580997496</v>
      </c>
      <c r="FS118" s="339">
        <v>11158584978</v>
      </c>
      <c r="FT118" s="122">
        <v>0.7652826894086725</v>
      </c>
      <c r="FU118" s="339">
        <v>8362941406</v>
      </c>
      <c r="FV118" s="4">
        <v>0.57355070586180423</v>
      </c>
      <c r="FW118" s="339">
        <v>14673892000</v>
      </c>
      <c r="FX118" s="339">
        <v>14580997496</v>
      </c>
      <c r="FY118" s="339">
        <v>11745077240</v>
      </c>
      <c r="FZ118" s="122">
        <v>0.80550574425528998</v>
      </c>
      <c r="GA118" s="339">
        <v>9562118333</v>
      </c>
      <c r="GB118" s="4">
        <v>0.65579315376901837</v>
      </c>
      <c r="GC118" s="339">
        <v>14673892000</v>
      </c>
      <c r="GD118" s="339">
        <v>14580997496</v>
      </c>
      <c r="GE118" s="339">
        <v>13975117031</v>
      </c>
      <c r="GF118" s="122">
        <v>0.95844725539756725</v>
      </c>
      <c r="GG118" s="339">
        <v>12424101260</v>
      </c>
      <c r="GH118" s="4">
        <v>0.85207485039403508</v>
      </c>
      <c r="GI118" s="339">
        <v>16740812000</v>
      </c>
      <c r="GJ118" s="339">
        <v>16740812000</v>
      </c>
      <c r="GK118" s="339">
        <v>470242379</v>
      </c>
      <c r="GL118" s="122">
        <v>2.8089580063380439E-2</v>
      </c>
      <c r="GM118" s="339">
        <v>469942579</v>
      </c>
      <c r="GN118" s="4">
        <v>2.807167173253006E-2</v>
      </c>
      <c r="GO118" s="339">
        <v>16740812000</v>
      </c>
      <c r="GP118" s="339">
        <v>16740812000</v>
      </c>
      <c r="GQ118" s="339">
        <v>2355693417</v>
      </c>
      <c r="GR118" s="122">
        <f t="shared" si="148"/>
        <v>0.14071560071279696</v>
      </c>
      <c r="GS118" s="339">
        <v>974398237</v>
      </c>
      <c r="GT118" s="4">
        <v>2.807167173253006E-2</v>
      </c>
      <c r="GU118" s="339">
        <v>16740812000</v>
      </c>
      <c r="GV118" s="339">
        <v>16740812000</v>
      </c>
      <c r="GW118" s="339">
        <v>4901194771</v>
      </c>
      <c r="GX118" s="122">
        <v>0.29276923789598736</v>
      </c>
      <c r="GY118" s="339">
        <v>1578365875</v>
      </c>
      <c r="GZ118" s="4">
        <v>9.4282515985485052E-2</v>
      </c>
      <c r="HA118" s="339">
        <v>16740812000</v>
      </c>
      <c r="HB118" s="339">
        <v>16740812000</v>
      </c>
      <c r="HC118" s="339">
        <v>6640415940</v>
      </c>
      <c r="HD118" s="122">
        <v>0.39666032567595882</v>
      </c>
      <c r="HE118" s="339">
        <v>2418445501</v>
      </c>
      <c r="HF118" s="4">
        <v>0.14446404995169887</v>
      </c>
      <c r="HG118" s="339">
        <v>16740812000</v>
      </c>
      <c r="HH118" s="339">
        <v>16740812000</v>
      </c>
      <c r="HI118" s="339">
        <v>8406453074</v>
      </c>
      <c r="HJ118" s="122">
        <v>0.50215324525477023</v>
      </c>
      <c r="HK118" s="339">
        <v>4050484991</v>
      </c>
      <c r="HL118" s="4">
        <v>0.24195271955745037</v>
      </c>
      <c r="HM118" s="339">
        <v>16740812000</v>
      </c>
      <c r="HN118" s="339">
        <v>16740812000</v>
      </c>
      <c r="HO118" s="339">
        <v>9962893456</v>
      </c>
      <c r="HP118" s="122">
        <v>0.59512605816253117</v>
      </c>
      <c r="HQ118" s="339">
        <v>5572960805</v>
      </c>
      <c r="HR118" s="4">
        <v>0.33289668416322937</v>
      </c>
      <c r="HS118" s="15">
        <f t="shared" si="149"/>
        <v>0</v>
      </c>
      <c r="HT118" s="15">
        <f t="shared" si="150"/>
        <v>0</v>
      </c>
    </row>
    <row r="119" spans="1:228" ht="14.25" customHeight="1" x14ac:dyDescent="0.35">
      <c r="A119" s="9" t="s">
        <v>76</v>
      </c>
      <c r="B119" s="26">
        <v>3206748211</v>
      </c>
      <c r="C119" s="53">
        <v>2659666365.1599998</v>
      </c>
      <c r="D119" s="27">
        <f t="shared" si="180"/>
        <v>0.82939669414537642</v>
      </c>
      <c r="E119" s="26">
        <v>2604651128</v>
      </c>
      <c r="F119" s="53">
        <v>2182515050</v>
      </c>
      <c r="G119" s="27">
        <f t="shared" si="181"/>
        <v>0.83792989646020644</v>
      </c>
      <c r="H119" s="26">
        <v>2105991555</v>
      </c>
      <c r="I119" s="53">
        <v>1917358507.5599999</v>
      </c>
      <c r="J119" s="27">
        <f t="shared" si="177"/>
        <v>0.91043029256591679</v>
      </c>
      <c r="K119" s="26">
        <v>2634406803</v>
      </c>
      <c r="L119" s="53">
        <v>2226546826</v>
      </c>
      <c r="M119" s="27">
        <f t="shared" si="178"/>
        <v>0.84517957646649766</v>
      </c>
      <c r="N119" s="26">
        <v>2799627794</v>
      </c>
      <c r="O119" s="53">
        <v>2373553782.5299997</v>
      </c>
      <c r="P119" s="27">
        <f t="shared" si="179"/>
        <v>0.84781047952762245</v>
      </c>
      <c r="Q119" s="26">
        <v>3037865484</v>
      </c>
      <c r="R119" s="53">
        <v>2756839655</v>
      </c>
      <c r="S119" s="68">
        <f t="shared" si="151"/>
        <v>0.90749233944685093</v>
      </c>
      <c r="T119" s="26">
        <v>3237908200</v>
      </c>
      <c r="U119" s="53">
        <v>3018097984</v>
      </c>
      <c r="V119" s="68">
        <f t="shared" si="152"/>
        <v>0.93211351205077397</v>
      </c>
      <c r="W119" s="26">
        <v>3375224000</v>
      </c>
      <c r="X119" s="53">
        <v>3197164021</v>
      </c>
      <c r="Y119" s="68">
        <f t="shared" si="153"/>
        <v>0.94724498907331778</v>
      </c>
      <c r="Z119" s="26">
        <v>3673508000</v>
      </c>
      <c r="AA119" s="53">
        <v>3248991541</v>
      </c>
      <c r="AB119" s="68">
        <f t="shared" si="154"/>
        <v>0.88443840084192005</v>
      </c>
      <c r="AC119" s="26">
        <v>3860781964</v>
      </c>
      <c r="AD119" s="53">
        <v>3493406824</v>
      </c>
      <c r="AE119" s="68">
        <f t="shared" si="155"/>
        <v>0.90484437001995899</v>
      </c>
      <c r="AF119" s="26">
        <v>4186981000</v>
      </c>
      <c r="AG119" s="6">
        <v>4186981000</v>
      </c>
      <c r="AH119" s="6">
        <v>3882394710</v>
      </c>
      <c r="AI119" s="38">
        <f t="shared" si="156"/>
        <v>0.92725395935639543</v>
      </c>
      <c r="AJ119" s="6">
        <v>3799976920</v>
      </c>
      <c r="AK119" s="38">
        <f t="shared" si="157"/>
        <v>0.90756965937987299</v>
      </c>
      <c r="AL119" s="5">
        <v>4287332000</v>
      </c>
      <c r="AM119" s="6">
        <v>4287332000</v>
      </c>
      <c r="AN119" s="6">
        <v>3924477591</v>
      </c>
      <c r="AO119" s="38">
        <f t="shared" si="158"/>
        <v>0.91536591777823595</v>
      </c>
      <c r="AP119" s="6">
        <v>3831192568</v>
      </c>
      <c r="AQ119" s="38">
        <f t="shared" si="159"/>
        <v>0.89360762544164996</v>
      </c>
      <c r="AR119" s="5">
        <v>4394904000</v>
      </c>
      <c r="AS119" s="6">
        <v>4394904000</v>
      </c>
      <c r="AT119" s="6">
        <v>4199682273</v>
      </c>
      <c r="AU119" s="38">
        <f t="shared" si="160"/>
        <v>0.95557997922138915</v>
      </c>
      <c r="AV119" s="6">
        <v>4147088612</v>
      </c>
      <c r="AW119" s="38">
        <f t="shared" si="161"/>
        <v>0.94361301452773483</v>
      </c>
      <c r="AX119" s="5">
        <v>4828126000</v>
      </c>
      <c r="AY119" s="6">
        <v>4828126000</v>
      </c>
      <c r="AZ119" s="6">
        <v>4487658242</v>
      </c>
      <c r="BA119" s="38">
        <f t="shared" si="162"/>
        <v>0.92948242071561515</v>
      </c>
      <c r="BB119" s="6">
        <v>4348820315</v>
      </c>
      <c r="BC119" s="38">
        <f t="shared" si="163"/>
        <v>0.90072635117641919</v>
      </c>
      <c r="BD119" s="5">
        <v>5192468000</v>
      </c>
      <c r="BE119" s="6">
        <v>5192468000</v>
      </c>
      <c r="BF119" s="6">
        <v>4944121726</v>
      </c>
      <c r="BG119" s="38">
        <f t="shared" si="164"/>
        <v>0.95217182388028199</v>
      </c>
      <c r="BH119" s="6">
        <v>4788680127</v>
      </c>
      <c r="BI119" s="38">
        <f t="shared" si="165"/>
        <v>0.92223584757768362</v>
      </c>
      <c r="BJ119" s="5">
        <v>5614437000</v>
      </c>
      <c r="BK119" s="6">
        <v>5614437000</v>
      </c>
      <c r="BL119" s="6">
        <v>5266444884</v>
      </c>
      <c r="BM119" s="38">
        <f t="shared" si="166"/>
        <v>0.93801834164316034</v>
      </c>
      <c r="BN119" s="6">
        <v>5139496531</v>
      </c>
      <c r="BO119" s="38">
        <f t="shared" si="167"/>
        <v>0.91540728500471191</v>
      </c>
      <c r="BP119" s="5">
        <v>5857095000</v>
      </c>
      <c r="BQ119" s="6">
        <v>5857095000</v>
      </c>
      <c r="BR119" s="6">
        <v>5563093329</v>
      </c>
      <c r="BS119" s="38">
        <f t="shared" si="168"/>
        <v>0.94980418261954092</v>
      </c>
      <c r="BT119" s="6">
        <v>5485785781</v>
      </c>
      <c r="BU119" s="38">
        <f t="shared" si="169"/>
        <v>0.93660522511586375</v>
      </c>
      <c r="BV119" s="5">
        <v>6112823000</v>
      </c>
      <c r="BW119" s="6">
        <v>6112823000</v>
      </c>
      <c r="BX119" s="6">
        <v>5857925249</v>
      </c>
      <c r="BY119" s="38">
        <f t="shared" si="170"/>
        <v>0.95830113991522414</v>
      </c>
      <c r="BZ119" s="6">
        <v>5778825622</v>
      </c>
      <c r="CA119" s="38">
        <f t="shared" si="171"/>
        <v>0.94536118942099256</v>
      </c>
      <c r="CB119" s="5">
        <v>6660046000</v>
      </c>
      <c r="CC119" s="6">
        <v>6636192728</v>
      </c>
      <c r="CD119" s="6">
        <v>6008384545</v>
      </c>
      <c r="CE119" s="38">
        <f t="shared" si="172"/>
        <v>0.90539633058710045</v>
      </c>
      <c r="CF119" s="6">
        <v>5867336456</v>
      </c>
      <c r="CG119" s="7">
        <f t="shared" si="139"/>
        <v>0.88414196158650205</v>
      </c>
      <c r="CH119" s="5">
        <v>6743525000</v>
      </c>
      <c r="CI119" s="6">
        <v>6743525000</v>
      </c>
      <c r="CJ119" s="6">
        <v>6279856136</v>
      </c>
      <c r="CK119" s="38">
        <f t="shared" si="173"/>
        <v>0.9312423600416696</v>
      </c>
      <c r="CL119" s="6">
        <v>6177613643</v>
      </c>
      <c r="CM119" s="7">
        <f t="shared" si="140"/>
        <v>0.9160807801557791</v>
      </c>
      <c r="CN119" s="5">
        <v>6734280000</v>
      </c>
      <c r="CO119" s="6">
        <v>6966280000</v>
      </c>
      <c r="CP119" s="6">
        <v>6663419142</v>
      </c>
      <c r="CQ119" s="38">
        <f t="shared" si="174"/>
        <v>0.95652473658825088</v>
      </c>
      <c r="CR119" s="6">
        <v>6536774698</v>
      </c>
      <c r="CS119" s="7">
        <f t="shared" si="141"/>
        <v>0.93834509924952769</v>
      </c>
      <c r="CT119" s="5">
        <v>7485665000</v>
      </c>
      <c r="CU119" s="6">
        <v>5117930402</v>
      </c>
      <c r="CV119" s="7">
        <f t="shared" si="242"/>
        <v>0.68369749407701252</v>
      </c>
      <c r="CW119" s="5">
        <v>7485665000</v>
      </c>
      <c r="CX119" s="6">
        <v>5660254117</v>
      </c>
      <c r="CY119" s="7">
        <f t="shared" si="243"/>
        <v>0.75614579559731832</v>
      </c>
      <c r="CZ119" s="5">
        <v>7625308000</v>
      </c>
      <c r="DA119" s="6">
        <v>6062311682</v>
      </c>
      <c r="DB119" s="7">
        <f t="shared" si="244"/>
        <v>0.79502515596747048</v>
      </c>
      <c r="DC119" s="5">
        <v>7485665000</v>
      </c>
      <c r="DD119" s="6">
        <v>7625308000</v>
      </c>
      <c r="DE119" s="6">
        <v>7484051160</v>
      </c>
      <c r="DF119" s="38">
        <f t="shared" si="209"/>
        <v>0.98147526106486449</v>
      </c>
      <c r="DG119" s="6">
        <v>7232133765</v>
      </c>
      <c r="DH119" s="7">
        <f t="shared" si="142"/>
        <v>0.94843824865828374</v>
      </c>
      <c r="DI119" s="41">
        <v>9536353000</v>
      </c>
      <c r="DJ119" s="82">
        <f t="shared" si="143"/>
        <v>0</v>
      </c>
      <c r="DK119" s="81">
        <v>9536353000</v>
      </c>
      <c r="DL119" s="6">
        <v>9536353000</v>
      </c>
      <c r="DM119" s="6">
        <v>9536353000</v>
      </c>
      <c r="DN119" s="6">
        <v>467179688</v>
      </c>
      <c r="DO119" s="38">
        <v>4.8989345088211393E-2</v>
      </c>
      <c r="DP119" s="6">
        <v>466358188</v>
      </c>
      <c r="DQ119" s="7">
        <f t="shared" si="144"/>
        <v>4.8903201045514988E-2</v>
      </c>
      <c r="DR119" s="6">
        <v>9536353000</v>
      </c>
      <c r="DS119" s="6">
        <v>9536353000</v>
      </c>
      <c r="DT119" s="6">
        <v>912903240</v>
      </c>
      <c r="DU119" s="38">
        <f t="shared" si="145"/>
        <v>9.5728759201761937E-2</v>
      </c>
      <c r="DV119" s="6">
        <v>894392842</v>
      </c>
      <c r="DW119" s="7">
        <f t="shared" si="146"/>
        <v>9.3787723881446086E-2</v>
      </c>
      <c r="DX119" s="6">
        <v>9536353000</v>
      </c>
      <c r="DY119" s="6">
        <v>9536353000</v>
      </c>
      <c r="DZ119" s="6">
        <v>1908265397</v>
      </c>
      <c r="EA119" s="38">
        <f t="shared" si="147"/>
        <v>0.20010431629366068</v>
      </c>
      <c r="EB119" s="6">
        <v>1393159736</v>
      </c>
      <c r="EC119" s="7">
        <f t="shared" si="245"/>
        <v>0.14608936309299791</v>
      </c>
      <c r="ED119" s="6">
        <v>9536353000</v>
      </c>
      <c r="EE119" s="6">
        <v>9536353000</v>
      </c>
      <c r="EF119" s="6">
        <v>2557145014</v>
      </c>
      <c r="EG119" s="38">
        <f t="shared" si="246"/>
        <v>0.26814705936325972</v>
      </c>
      <c r="EH119" s="6">
        <v>2088083952</v>
      </c>
      <c r="EI119" s="7">
        <f t="shared" si="247"/>
        <v>0.21896042984147085</v>
      </c>
      <c r="EJ119" s="6">
        <v>9536353000</v>
      </c>
      <c r="EK119" s="6">
        <v>9338497871</v>
      </c>
      <c r="EL119" s="6">
        <v>3274551505</v>
      </c>
      <c r="EM119" s="38">
        <f t="shared" si="248"/>
        <v>0.35065077384328291</v>
      </c>
      <c r="EN119" s="6">
        <v>2874939436</v>
      </c>
      <c r="EO119" s="7">
        <f t="shared" si="249"/>
        <v>0.30785887363404635</v>
      </c>
      <c r="EP119" s="6">
        <v>9536353000</v>
      </c>
      <c r="EQ119" s="6">
        <v>9338497871</v>
      </c>
      <c r="ER119" s="6">
        <v>4374557023</v>
      </c>
      <c r="ES119" s="38">
        <f t="shared" si="250"/>
        <v>0.4684433281914489</v>
      </c>
      <c r="ET119" s="6">
        <v>3941474866</v>
      </c>
      <c r="EU119" s="7">
        <f t="shared" si="251"/>
        <v>0.42206733036155125</v>
      </c>
      <c r="EV119" s="340">
        <v>9536353000</v>
      </c>
      <c r="EW119" s="340">
        <v>9338497871</v>
      </c>
      <c r="EX119" s="340">
        <v>4963261995</v>
      </c>
      <c r="EY119" s="38">
        <f t="shared" si="252"/>
        <v>0.53148397778330447</v>
      </c>
      <c r="EZ119" s="340">
        <v>4507513604</v>
      </c>
      <c r="FA119" s="7">
        <f t="shared" si="253"/>
        <v>0.48268079794693142</v>
      </c>
      <c r="FB119" s="340">
        <v>9536353000</v>
      </c>
      <c r="FC119" s="340">
        <v>9338497871</v>
      </c>
      <c r="FD119" s="340">
        <v>5489801159</v>
      </c>
      <c r="FE119" s="38">
        <f t="shared" si="254"/>
        <v>0.58786768866202377</v>
      </c>
      <c r="FF119" s="340">
        <v>5043800696</v>
      </c>
      <c r="FG119" s="7">
        <f t="shared" si="255"/>
        <v>0.54010835207910068</v>
      </c>
      <c r="FH119" s="340">
        <v>9536353000</v>
      </c>
      <c r="FI119" s="340">
        <v>9338497871</v>
      </c>
      <c r="FJ119" s="340">
        <v>6059087367</v>
      </c>
      <c r="FK119" s="38">
        <v>0.64882890703611318</v>
      </c>
      <c r="FL119" s="340">
        <v>5672928617</v>
      </c>
      <c r="FM119" s="7">
        <v>0.60747763669967214</v>
      </c>
      <c r="FN119" s="41">
        <v>9743385000</v>
      </c>
      <c r="FO119" s="81"/>
      <c r="FP119" s="387">
        <v>9743385000</v>
      </c>
      <c r="FQ119" s="340">
        <v>9536353000</v>
      </c>
      <c r="FR119" s="340">
        <v>9338497871</v>
      </c>
      <c r="FS119" s="340">
        <v>6578442414</v>
      </c>
      <c r="FT119" s="38">
        <v>0.70444331678104855</v>
      </c>
      <c r="FU119" s="340">
        <v>6246868080</v>
      </c>
      <c r="FV119" s="7">
        <v>0.66893714238551971</v>
      </c>
      <c r="FW119" s="340">
        <v>9536353000</v>
      </c>
      <c r="FX119" s="340">
        <v>9338497871</v>
      </c>
      <c r="FY119" s="340">
        <v>7108909132</v>
      </c>
      <c r="FZ119" s="38">
        <v>0.76124760429363914</v>
      </c>
      <c r="GA119" s="340">
        <v>6820027210</v>
      </c>
      <c r="GB119" s="7">
        <v>0.73031308720207344</v>
      </c>
      <c r="GC119" s="340">
        <v>9536353000</v>
      </c>
      <c r="GD119" s="340">
        <v>9338497871</v>
      </c>
      <c r="GE119" s="340">
        <v>8849183470</v>
      </c>
      <c r="GF119" s="38">
        <v>0.94760245086958483</v>
      </c>
      <c r="GG119" s="340">
        <v>8419647606</v>
      </c>
      <c r="GH119" s="7">
        <v>0.90160620287193938</v>
      </c>
      <c r="GI119" s="340">
        <v>9743385000</v>
      </c>
      <c r="GJ119" s="340">
        <v>9743385000</v>
      </c>
      <c r="GK119" s="340">
        <v>470242379</v>
      </c>
      <c r="GL119" s="38">
        <v>4.8262731997144731E-2</v>
      </c>
      <c r="GM119" s="340">
        <v>469942579</v>
      </c>
      <c r="GN119" s="7">
        <v>4.8231962403209976E-2</v>
      </c>
      <c r="GO119" s="340">
        <v>9743385000</v>
      </c>
      <c r="GP119" s="340">
        <v>9743385000</v>
      </c>
      <c r="GQ119" s="340">
        <v>981011237</v>
      </c>
      <c r="GR119" s="38">
        <f t="shared" si="148"/>
        <v>0.1006848479250281</v>
      </c>
      <c r="GS119" s="340">
        <v>974398237</v>
      </c>
      <c r="GT119" s="7">
        <v>4.8231962403209976E-2</v>
      </c>
      <c r="GU119" s="340">
        <v>9743385000</v>
      </c>
      <c r="GV119" s="340">
        <v>9743385000</v>
      </c>
      <c r="GW119" s="340">
        <v>2149408371</v>
      </c>
      <c r="GX119" s="38">
        <v>0.2206018104590961</v>
      </c>
      <c r="GY119" s="340">
        <v>1514261989</v>
      </c>
      <c r="GZ119" s="7">
        <v>0.15541436461763544</v>
      </c>
      <c r="HA119" s="340">
        <v>9743385000</v>
      </c>
      <c r="HB119" s="340">
        <v>9743385000</v>
      </c>
      <c r="HC119" s="340">
        <v>2998189094</v>
      </c>
      <c r="HD119" s="38">
        <v>0.30771534677116835</v>
      </c>
      <c r="HE119" s="340">
        <v>2131678538</v>
      </c>
      <c r="HF119" s="7">
        <v>0.21878213146663095</v>
      </c>
      <c r="HG119" s="340">
        <v>9743385000</v>
      </c>
      <c r="HH119" s="340">
        <v>9743385000</v>
      </c>
      <c r="HI119" s="340">
        <v>3586391228</v>
      </c>
      <c r="HJ119" s="38">
        <v>0.36808472907516226</v>
      </c>
      <c r="HK119" s="340">
        <v>3437396596</v>
      </c>
      <c r="HL119" s="7">
        <v>0.35279285340772226</v>
      </c>
      <c r="HM119" s="340">
        <v>9743385000</v>
      </c>
      <c r="HN119" s="340">
        <v>9743385000</v>
      </c>
      <c r="HO119" s="340">
        <v>4715831610</v>
      </c>
      <c r="HP119" s="38">
        <v>0.48400341462438362</v>
      </c>
      <c r="HQ119" s="340">
        <v>4505604597</v>
      </c>
      <c r="HR119" s="7">
        <v>0.46242703095484783</v>
      </c>
      <c r="HS119" s="15">
        <f t="shared" si="149"/>
        <v>0</v>
      </c>
      <c r="HT119" s="15">
        <f t="shared" si="150"/>
        <v>0</v>
      </c>
    </row>
    <row r="120" spans="1:228" ht="14.25" customHeight="1" x14ac:dyDescent="0.35">
      <c r="A120" s="9" t="s">
        <v>78</v>
      </c>
      <c r="B120" s="26">
        <v>621000000</v>
      </c>
      <c r="C120" s="53">
        <v>619600000</v>
      </c>
      <c r="D120" s="27">
        <f t="shared" si="180"/>
        <v>0.9977455716586151</v>
      </c>
      <c r="E120" s="26">
        <v>2224179135</v>
      </c>
      <c r="F120" s="53">
        <v>2218718384.52</v>
      </c>
      <c r="G120" s="27">
        <f t="shared" si="181"/>
        <v>0.997544824338081</v>
      </c>
      <c r="H120" s="26">
        <v>1920000000</v>
      </c>
      <c r="I120" s="53">
        <v>1743003265</v>
      </c>
      <c r="J120" s="27">
        <f t="shared" si="177"/>
        <v>0.90781420052083328</v>
      </c>
      <c r="K120" s="26">
        <v>1822816008</v>
      </c>
      <c r="L120" s="53">
        <v>1822815652</v>
      </c>
      <c r="M120" s="27">
        <f t="shared" si="178"/>
        <v>0.99999980469778715</v>
      </c>
      <c r="N120" s="26">
        <v>2212284369</v>
      </c>
      <c r="O120" s="53">
        <v>1957532400</v>
      </c>
      <c r="P120" s="27">
        <f t="shared" si="179"/>
        <v>0.88484664423355608</v>
      </c>
      <c r="Q120" s="26">
        <v>3706080876</v>
      </c>
      <c r="R120" s="53">
        <v>3671085673</v>
      </c>
      <c r="S120" s="68">
        <f t="shared" si="151"/>
        <v>0.99055735582387761</v>
      </c>
      <c r="T120" s="26">
        <v>3257972000</v>
      </c>
      <c r="U120" s="53">
        <v>2712838571</v>
      </c>
      <c r="V120" s="68">
        <f t="shared" si="152"/>
        <v>0.83267706751316461</v>
      </c>
      <c r="W120" s="26">
        <v>6054060830</v>
      </c>
      <c r="X120" s="53">
        <v>5604803389</v>
      </c>
      <c r="Y120" s="68">
        <f t="shared" si="153"/>
        <v>0.9257923807481796</v>
      </c>
      <c r="Z120" s="26">
        <v>5308625000</v>
      </c>
      <c r="AA120" s="53">
        <v>4622110818</v>
      </c>
      <c r="AB120" s="68">
        <f t="shared" si="154"/>
        <v>0.87067947312157101</v>
      </c>
      <c r="AC120" s="26">
        <v>6640821517</v>
      </c>
      <c r="AD120" s="53">
        <v>6143606381</v>
      </c>
      <c r="AE120" s="68">
        <f t="shared" si="155"/>
        <v>0.92512746582223793</v>
      </c>
      <c r="AF120" s="26">
        <v>5187296000</v>
      </c>
      <c r="AG120" s="6">
        <v>5104144750</v>
      </c>
      <c r="AH120" s="6">
        <v>4204359248</v>
      </c>
      <c r="AI120" s="38">
        <f t="shared" si="156"/>
        <v>0.8237147365383789</v>
      </c>
      <c r="AJ120" s="6">
        <v>2923857208</v>
      </c>
      <c r="AK120" s="38">
        <f t="shared" si="157"/>
        <v>0.57283979025085452</v>
      </c>
      <c r="AL120" s="5">
        <v>5620000000</v>
      </c>
      <c r="AM120" s="6">
        <v>5774000000</v>
      </c>
      <c r="AN120" s="6">
        <v>5674767754</v>
      </c>
      <c r="AO120" s="38">
        <f t="shared" si="158"/>
        <v>0.98281395116037407</v>
      </c>
      <c r="AP120" s="6">
        <v>4239213146</v>
      </c>
      <c r="AQ120" s="38">
        <f t="shared" si="159"/>
        <v>0.73419001489435398</v>
      </c>
      <c r="AR120" s="5">
        <v>6026000000</v>
      </c>
      <c r="AS120" s="6">
        <v>6026000000</v>
      </c>
      <c r="AT120" s="6">
        <v>5293219462</v>
      </c>
      <c r="AU120" s="38">
        <f t="shared" si="160"/>
        <v>0.87839685728509787</v>
      </c>
      <c r="AV120" s="6">
        <v>4761085704</v>
      </c>
      <c r="AW120" s="38">
        <f t="shared" si="161"/>
        <v>0.79009055824759378</v>
      </c>
      <c r="AX120" s="5">
        <v>5553644000</v>
      </c>
      <c r="AY120" s="6">
        <v>8813912826</v>
      </c>
      <c r="AZ120" s="6">
        <v>7704143990</v>
      </c>
      <c r="BA120" s="38">
        <f t="shared" si="162"/>
        <v>0.87408897070931846</v>
      </c>
      <c r="BB120" s="6">
        <v>6505043344</v>
      </c>
      <c r="BC120" s="38">
        <f t="shared" si="163"/>
        <v>0.73804262334100834</v>
      </c>
      <c r="BD120" s="5">
        <v>3892000000</v>
      </c>
      <c r="BE120" s="6">
        <v>4759565916</v>
      </c>
      <c r="BF120" s="6">
        <v>4649344726</v>
      </c>
      <c r="BG120" s="38">
        <f t="shared" si="164"/>
        <v>0.97684217595779588</v>
      </c>
      <c r="BH120" s="6">
        <v>4311638132</v>
      </c>
      <c r="BI120" s="38">
        <f t="shared" si="165"/>
        <v>0.90588894199485226</v>
      </c>
      <c r="BJ120" s="5">
        <v>3893023000</v>
      </c>
      <c r="BK120" s="6">
        <v>6186914900</v>
      </c>
      <c r="BL120" s="6">
        <v>6174755746</v>
      </c>
      <c r="BM120" s="38">
        <f t="shared" si="166"/>
        <v>0.99803469835992087</v>
      </c>
      <c r="BN120" s="6">
        <v>6144220032</v>
      </c>
      <c r="BO120" s="38">
        <f t="shared" si="167"/>
        <v>0.99309916675918719</v>
      </c>
      <c r="BP120" s="5">
        <v>5180365000</v>
      </c>
      <c r="BQ120" s="6">
        <v>6911692484</v>
      </c>
      <c r="BR120" s="6">
        <v>6895463756</v>
      </c>
      <c r="BS120" s="38">
        <f t="shared" si="168"/>
        <v>0.99765198928662291</v>
      </c>
      <c r="BT120" s="6">
        <v>6871046871</v>
      </c>
      <c r="BU120" s="38">
        <f t="shared" si="169"/>
        <v>0.99411929667095411</v>
      </c>
      <c r="BV120" s="5">
        <v>6509629000</v>
      </c>
      <c r="BW120" s="6">
        <v>7098387128</v>
      </c>
      <c r="BX120" s="6">
        <v>7098387128</v>
      </c>
      <c r="BY120" s="38">
        <f t="shared" si="170"/>
        <v>1</v>
      </c>
      <c r="BZ120" s="6">
        <v>7055045266</v>
      </c>
      <c r="CA120" s="38">
        <f t="shared" si="171"/>
        <v>0.99389412535292199</v>
      </c>
      <c r="CB120" s="5">
        <v>4119931000</v>
      </c>
      <c r="CC120" s="6">
        <v>5467733100</v>
      </c>
      <c r="CD120" s="6">
        <v>5416343090</v>
      </c>
      <c r="CE120" s="38">
        <f t="shared" si="172"/>
        <v>0.99060122192138456</v>
      </c>
      <c r="CF120" s="6">
        <v>4396782550</v>
      </c>
      <c r="CG120" s="7">
        <f t="shared" si="139"/>
        <v>0.80413262125029472</v>
      </c>
      <c r="CH120" s="5">
        <v>5704000000</v>
      </c>
      <c r="CI120" s="6">
        <v>5487757224</v>
      </c>
      <c r="CJ120" s="6">
        <v>5484470023</v>
      </c>
      <c r="CK120" s="38">
        <f t="shared" si="173"/>
        <v>0.99940099372734204</v>
      </c>
      <c r="CL120" s="6">
        <v>5076530955</v>
      </c>
      <c r="CM120" s="7">
        <f t="shared" si="140"/>
        <v>0.92506478471723297</v>
      </c>
      <c r="CN120" s="5">
        <v>5875120000</v>
      </c>
      <c r="CO120" s="6">
        <v>6054790927</v>
      </c>
      <c r="CP120" s="6">
        <v>5972448048</v>
      </c>
      <c r="CQ120" s="38">
        <f t="shared" si="174"/>
        <v>0.98640037616611831</v>
      </c>
      <c r="CR120" s="6">
        <v>5295823724</v>
      </c>
      <c r="CS120" s="7">
        <f t="shared" si="141"/>
        <v>0.87465013868347563</v>
      </c>
      <c r="CT120" s="5">
        <v>5680402000</v>
      </c>
      <c r="CU120" s="6">
        <v>5256093401</v>
      </c>
      <c r="CV120" s="7">
        <f t="shared" si="242"/>
        <v>0.92530306851522126</v>
      </c>
      <c r="CW120" s="5">
        <v>5680402000</v>
      </c>
      <c r="CX120" s="6">
        <v>5648935877</v>
      </c>
      <c r="CY120" s="7">
        <f t="shared" si="243"/>
        <v>0.9944605816630584</v>
      </c>
      <c r="CZ120" s="5">
        <v>5680402000</v>
      </c>
      <c r="DA120" s="6">
        <v>5674101447</v>
      </c>
      <c r="DB120" s="7">
        <f t="shared" si="244"/>
        <v>0.99889082621265191</v>
      </c>
      <c r="DC120" s="5">
        <v>4634622000</v>
      </c>
      <c r="DD120" s="6">
        <v>5680402000</v>
      </c>
      <c r="DE120" s="6">
        <v>5664021447</v>
      </c>
      <c r="DF120" s="38">
        <f t="shared" si="209"/>
        <v>0.99711630391651862</v>
      </c>
      <c r="DG120" s="6">
        <v>5388040721</v>
      </c>
      <c r="DH120" s="7">
        <f t="shared" si="142"/>
        <v>0.94853158649687119</v>
      </c>
      <c r="DI120" s="41">
        <v>5137539000</v>
      </c>
      <c r="DJ120" s="82">
        <f t="shared" si="143"/>
        <v>0</v>
      </c>
      <c r="DK120" s="81">
        <v>5137539000</v>
      </c>
      <c r="DL120" s="6">
        <v>5137539000</v>
      </c>
      <c r="DM120" s="6">
        <v>5137539000</v>
      </c>
      <c r="DN120" s="6">
        <v>74266200</v>
      </c>
      <c r="DO120" s="38">
        <v>1.445559829326843E-2</v>
      </c>
      <c r="DP120" s="6">
        <v>0</v>
      </c>
      <c r="DQ120" s="7">
        <f t="shared" si="144"/>
        <v>0</v>
      </c>
      <c r="DR120" s="6">
        <v>5137539000</v>
      </c>
      <c r="DS120" s="6">
        <v>5137539000</v>
      </c>
      <c r="DT120" s="6">
        <v>516306200</v>
      </c>
      <c r="DU120" s="38">
        <f t="shared" si="145"/>
        <v>0.10049679428224292</v>
      </c>
      <c r="DV120" s="6">
        <v>0</v>
      </c>
      <c r="DW120" s="7">
        <f t="shared" si="146"/>
        <v>0</v>
      </c>
      <c r="DX120" s="6">
        <v>5137539000</v>
      </c>
      <c r="DY120" s="6">
        <v>5137539000</v>
      </c>
      <c r="DZ120" s="6">
        <v>947130066</v>
      </c>
      <c r="EA120" s="38">
        <f t="shared" si="147"/>
        <v>0.18435481774444923</v>
      </c>
      <c r="EB120" s="6">
        <v>100143800</v>
      </c>
      <c r="EC120" s="7">
        <f t="shared" si="245"/>
        <v>1.9492562489549958E-2</v>
      </c>
      <c r="ED120" s="6">
        <v>5137539000</v>
      </c>
      <c r="EE120" s="6">
        <v>5137539000</v>
      </c>
      <c r="EF120" s="6">
        <v>1692802066</v>
      </c>
      <c r="EG120" s="38">
        <f t="shared" si="246"/>
        <v>0.32949668430740864</v>
      </c>
      <c r="EH120" s="6">
        <v>248705520</v>
      </c>
      <c r="EI120" s="7">
        <f t="shared" si="247"/>
        <v>4.8409466088724581E-2</v>
      </c>
      <c r="EJ120" s="6">
        <v>5137539000</v>
      </c>
      <c r="EK120" s="6">
        <v>5137539000</v>
      </c>
      <c r="EL120" s="6">
        <v>2278103866</v>
      </c>
      <c r="EM120" s="38">
        <f t="shared" si="248"/>
        <v>0.44342317712819307</v>
      </c>
      <c r="EN120" s="6">
        <v>390720414</v>
      </c>
      <c r="EO120" s="7">
        <f t="shared" si="249"/>
        <v>7.6052057998975769E-2</v>
      </c>
      <c r="EP120" s="6">
        <v>5137539000</v>
      </c>
      <c r="EQ120" s="6">
        <v>5137539000</v>
      </c>
      <c r="ER120" s="6">
        <v>2278103866</v>
      </c>
      <c r="ES120" s="38">
        <f t="shared" si="250"/>
        <v>0.44342317712819307</v>
      </c>
      <c r="ET120" s="6">
        <v>637868072</v>
      </c>
      <c r="EU120" s="7">
        <f t="shared" si="251"/>
        <v>0.12415829291028253</v>
      </c>
      <c r="EV120" s="340">
        <v>5137539000</v>
      </c>
      <c r="EW120" s="340">
        <v>5137539000</v>
      </c>
      <c r="EX120" s="340">
        <v>2482603866</v>
      </c>
      <c r="EY120" s="38">
        <f t="shared" si="252"/>
        <v>0.48322822775651925</v>
      </c>
      <c r="EZ120" s="340">
        <v>886419473</v>
      </c>
      <c r="FA120" s="7">
        <f t="shared" si="253"/>
        <v>0.17253776039461696</v>
      </c>
      <c r="FB120" s="340">
        <v>5137539000</v>
      </c>
      <c r="FC120" s="340">
        <v>5137539000</v>
      </c>
      <c r="FD120" s="340">
        <v>3569741286</v>
      </c>
      <c r="FE120" s="38">
        <f t="shared" si="254"/>
        <v>0.69483487833377033</v>
      </c>
      <c r="FF120" s="340">
        <v>1162939795</v>
      </c>
      <c r="FG120" s="7">
        <f t="shared" si="255"/>
        <v>0.22636125876611352</v>
      </c>
      <c r="FH120" s="340">
        <v>5137539000</v>
      </c>
      <c r="FI120" s="340">
        <v>5242499625</v>
      </c>
      <c r="FJ120" s="340">
        <v>3961311115</v>
      </c>
      <c r="FK120" s="38">
        <v>0.75561495438352078</v>
      </c>
      <c r="FL120" s="340">
        <v>1561805193</v>
      </c>
      <c r="FM120" s="7">
        <v>0.29791231372763333</v>
      </c>
      <c r="FN120" s="41">
        <v>6997427000</v>
      </c>
      <c r="FO120" s="81"/>
      <c r="FP120" s="387">
        <v>6997427000</v>
      </c>
      <c r="FQ120" s="340">
        <v>5137539000</v>
      </c>
      <c r="FR120" s="340">
        <v>5242499625</v>
      </c>
      <c r="FS120" s="340">
        <v>4580142564</v>
      </c>
      <c r="FT120" s="38">
        <v>0.87365625019000359</v>
      </c>
      <c r="FU120" s="340">
        <v>2116073326</v>
      </c>
      <c r="FV120" s="7">
        <v>0.40363824079434246</v>
      </c>
      <c r="FW120" s="340">
        <v>5137539000</v>
      </c>
      <c r="FX120" s="340">
        <v>5242499625</v>
      </c>
      <c r="FY120" s="340">
        <v>4636168108</v>
      </c>
      <c r="FZ120" s="38">
        <v>0.88434305000069502</v>
      </c>
      <c r="GA120" s="340">
        <v>2742091123</v>
      </c>
      <c r="GB120" s="7">
        <v>0.52305032315572175</v>
      </c>
      <c r="GC120" s="340">
        <v>5137539000</v>
      </c>
      <c r="GD120" s="340">
        <v>5242499625</v>
      </c>
      <c r="GE120" s="340">
        <v>5125933561</v>
      </c>
      <c r="GF120" s="38">
        <v>0.97776517456594003</v>
      </c>
      <c r="GG120" s="340">
        <v>4004453654</v>
      </c>
      <c r="GH120" s="7">
        <v>0.76384433770941851</v>
      </c>
      <c r="GI120" s="340">
        <v>6997427000</v>
      </c>
      <c r="GJ120" s="340">
        <v>6997427000</v>
      </c>
      <c r="GK120" s="340">
        <v>0</v>
      </c>
      <c r="GL120" s="38">
        <v>0</v>
      </c>
      <c r="GM120" s="340">
        <v>0</v>
      </c>
      <c r="GN120" s="7">
        <v>0</v>
      </c>
      <c r="GO120" s="340">
        <v>6997427000</v>
      </c>
      <c r="GP120" s="340">
        <v>6997427000</v>
      </c>
      <c r="GQ120" s="340">
        <v>1374682180</v>
      </c>
      <c r="GR120" s="38">
        <f t="shared" si="148"/>
        <v>0.19645537995608958</v>
      </c>
      <c r="GS120" s="340">
        <v>0</v>
      </c>
      <c r="GT120" s="7">
        <v>0</v>
      </c>
      <c r="GU120" s="340">
        <v>6997427000</v>
      </c>
      <c r="GV120" s="340">
        <v>6997427000</v>
      </c>
      <c r="GW120" s="340">
        <v>2751786400</v>
      </c>
      <c r="GX120" s="38">
        <v>0.39325689285504517</v>
      </c>
      <c r="GY120" s="340">
        <v>64103886</v>
      </c>
      <c r="GZ120" s="7">
        <v>9.1610653458764207E-3</v>
      </c>
      <c r="HA120" s="340">
        <v>6997427000</v>
      </c>
      <c r="HB120" s="340">
        <v>6997427000</v>
      </c>
      <c r="HC120" s="340">
        <v>3642226846</v>
      </c>
      <c r="HD120" s="38">
        <v>0.52050944525752108</v>
      </c>
      <c r="HE120" s="340">
        <v>286766963</v>
      </c>
      <c r="HF120" s="7">
        <v>4.0981772728747298E-2</v>
      </c>
      <c r="HG120" s="340">
        <v>6997427000</v>
      </c>
      <c r="HH120" s="340">
        <v>6997427000</v>
      </c>
      <c r="HI120" s="340">
        <v>4820061846</v>
      </c>
      <c r="HJ120" s="38">
        <v>0.68883345921293637</v>
      </c>
      <c r="HK120" s="340">
        <v>613088395</v>
      </c>
      <c r="HL120" s="7">
        <v>8.7616261663037001E-2</v>
      </c>
      <c r="HM120" s="340">
        <v>6997427000</v>
      </c>
      <c r="HN120" s="340">
        <v>6997427000</v>
      </c>
      <c r="HO120" s="340">
        <v>5247061846</v>
      </c>
      <c r="HP120" s="38">
        <v>0.74985588931474378</v>
      </c>
      <c r="HQ120" s="340">
        <v>1067356208</v>
      </c>
      <c r="HR120" s="7">
        <v>0.1525355259869092</v>
      </c>
      <c r="HS120" s="15">
        <f t="shared" si="149"/>
        <v>0</v>
      </c>
      <c r="HT120" s="15">
        <f t="shared" si="150"/>
        <v>0</v>
      </c>
    </row>
    <row r="121" spans="1:228" ht="14.25" customHeight="1" x14ac:dyDescent="0.35">
      <c r="A121" s="8" t="s">
        <v>60</v>
      </c>
      <c r="B121" s="32"/>
      <c r="C121" s="31"/>
      <c r="D121" s="62"/>
      <c r="E121" s="32"/>
      <c r="F121" s="31"/>
      <c r="G121" s="62"/>
      <c r="H121" s="32"/>
      <c r="I121" s="31"/>
      <c r="J121" s="62"/>
      <c r="K121" s="32"/>
      <c r="L121" s="31"/>
      <c r="M121" s="62"/>
      <c r="N121" s="32"/>
      <c r="O121" s="31"/>
      <c r="P121" s="62"/>
      <c r="Q121" s="32">
        <v>28445009781</v>
      </c>
      <c r="R121" s="31">
        <v>28118808251</v>
      </c>
      <c r="S121" s="67">
        <f t="shared" si="151"/>
        <v>0.98853220538465458</v>
      </c>
      <c r="T121" s="32">
        <v>31042499460</v>
      </c>
      <c r="U121" s="31">
        <v>30573348775</v>
      </c>
      <c r="V121" s="67">
        <f t="shared" si="152"/>
        <v>0.98488682634578029</v>
      </c>
      <c r="W121" s="32">
        <v>36926673000</v>
      </c>
      <c r="X121" s="31">
        <v>36732729591</v>
      </c>
      <c r="Y121" s="67">
        <f t="shared" si="153"/>
        <v>0.99474787753015281</v>
      </c>
      <c r="Z121" s="32">
        <v>33949145000</v>
      </c>
      <c r="AA121" s="31">
        <v>32624236256</v>
      </c>
      <c r="AB121" s="67">
        <f t="shared" si="154"/>
        <v>0.96097372278447657</v>
      </c>
      <c r="AC121" s="32">
        <v>31520914106</v>
      </c>
      <c r="AD121" s="31">
        <v>29219129194</v>
      </c>
      <c r="AE121" s="67">
        <f t="shared" si="155"/>
        <v>0.92697594669179162</v>
      </c>
      <c r="AF121" s="32">
        <v>30320697000</v>
      </c>
      <c r="AG121" s="1">
        <v>30623622680</v>
      </c>
      <c r="AH121" s="1">
        <v>29848103997</v>
      </c>
      <c r="AI121" s="122">
        <f t="shared" si="156"/>
        <v>0.97467580204002169</v>
      </c>
      <c r="AJ121" s="1">
        <v>25461021848</v>
      </c>
      <c r="AK121" s="122">
        <f t="shared" si="157"/>
        <v>0.83141769718278147</v>
      </c>
      <c r="AL121" s="3">
        <v>23254988000</v>
      </c>
      <c r="AM121" s="1">
        <v>22125715366</v>
      </c>
      <c r="AN121" s="1">
        <v>17543908679</v>
      </c>
      <c r="AO121" s="122">
        <f t="shared" si="158"/>
        <v>0.79291938763522463</v>
      </c>
      <c r="AP121" s="1">
        <v>15449170448</v>
      </c>
      <c r="AQ121" s="122">
        <f t="shared" si="159"/>
        <v>0.69824501456528409</v>
      </c>
      <c r="AR121" s="3">
        <v>28935593000</v>
      </c>
      <c r="AS121" s="1">
        <v>28935593000</v>
      </c>
      <c r="AT121" s="1">
        <v>27799051859</v>
      </c>
      <c r="AU121" s="122">
        <f t="shared" si="160"/>
        <v>0.96072169175865862</v>
      </c>
      <c r="AV121" s="1">
        <v>19983943314</v>
      </c>
      <c r="AW121" s="122">
        <f t="shared" si="161"/>
        <v>0.69063534706200769</v>
      </c>
      <c r="AX121" s="3">
        <v>19761901000</v>
      </c>
      <c r="AY121" s="1">
        <v>19761901000</v>
      </c>
      <c r="AZ121" s="1">
        <v>19172479227</v>
      </c>
      <c r="BA121" s="122">
        <f t="shared" si="162"/>
        <v>0.97017383231501864</v>
      </c>
      <c r="BB121" s="1">
        <v>18023152705</v>
      </c>
      <c r="BC121" s="122">
        <f t="shared" si="163"/>
        <v>0.91201512976914523</v>
      </c>
      <c r="BD121" s="3">
        <v>27263735000</v>
      </c>
      <c r="BE121" s="1">
        <v>27263735000</v>
      </c>
      <c r="BF121" s="1">
        <v>26766318665</v>
      </c>
      <c r="BG121" s="122">
        <f t="shared" si="164"/>
        <v>0.9817553854965213</v>
      </c>
      <c r="BH121" s="1">
        <v>22611302301</v>
      </c>
      <c r="BI121" s="122">
        <f t="shared" si="165"/>
        <v>0.82935453638322121</v>
      </c>
      <c r="BJ121" s="3">
        <v>30154126000</v>
      </c>
      <c r="BK121" s="1">
        <v>30254126000</v>
      </c>
      <c r="BL121" s="1">
        <v>29809340038</v>
      </c>
      <c r="BM121" s="122">
        <f t="shared" si="166"/>
        <v>0.98529833709293069</v>
      </c>
      <c r="BN121" s="1">
        <v>27725875787</v>
      </c>
      <c r="BO121" s="122">
        <f t="shared" si="167"/>
        <v>0.91643287884105462</v>
      </c>
      <c r="BP121" s="3">
        <v>36935936000</v>
      </c>
      <c r="BQ121" s="1">
        <v>36776936000</v>
      </c>
      <c r="BR121" s="1">
        <v>36107477094</v>
      </c>
      <c r="BS121" s="122">
        <f t="shared" si="168"/>
        <v>0.98179677322765546</v>
      </c>
      <c r="BT121" s="1">
        <v>33271069230</v>
      </c>
      <c r="BU121" s="122">
        <f t="shared" si="169"/>
        <v>0.90467213554712655</v>
      </c>
      <c r="BV121" s="3">
        <v>38029105000</v>
      </c>
      <c r="BW121" s="1">
        <v>38029105000</v>
      </c>
      <c r="BX121" s="1">
        <v>37231252424</v>
      </c>
      <c r="BY121" s="122">
        <f t="shared" si="170"/>
        <v>0.97901994864196773</v>
      </c>
      <c r="BZ121" s="1">
        <v>35490615037</v>
      </c>
      <c r="CA121" s="122">
        <f t="shared" si="171"/>
        <v>0.9332487587336068</v>
      </c>
      <c r="CB121" s="3">
        <v>39396148000</v>
      </c>
      <c r="CC121" s="1">
        <v>38117648000</v>
      </c>
      <c r="CD121" s="1">
        <v>36165182165</v>
      </c>
      <c r="CE121" s="122">
        <f t="shared" si="172"/>
        <v>0.94877790374159499</v>
      </c>
      <c r="CF121" s="1">
        <v>31615335704</v>
      </c>
      <c r="CG121" s="4">
        <f t="shared" si="139"/>
        <v>0.82941465076753951</v>
      </c>
      <c r="CH121" s="3">
        <v>38307757000</v>
      </c>
      <c r="CI121" s="1">
        <v>39501175218</v>
      </c>
      <c r="CJ121" s="1">
        <v>38444186067</v>
      </c>
      <c r="CK121" s="122">
        <f t="shared" si="173"/>
        <v>0.97324157711342352</v>
      </c>
      <c r="CL121" s="1">
        <v>34171960266</v>
      </c>
      <c r="CM121" s="4">
        <f t="shared" si="140"/>
        <v>0.86508717974619731</v>
      </c>
      <c r="CN121" s="3">
        <v>39625774000</v>
      </c>
      <c r="CO121" s="1">
        <v>42560217633</v>
      </c>
      <c r="CP121" s="1">
        <v>41447599250</v>
      </c>
      <c r="CQ121" s="122">
        <f t="shared" si="174"/>
        <v>0.97385778445509386</v>
      </c>
      <c r="CR121" s="1">
        <v>36383846173</v>
      </c>
      <c r="CS121" s="4">
        <f t="shared" si="141"/>
        <v>0.85487923221494488</v>
      </c>
      <c r="CT121" s="3">
        <v>38948674996</v>
      </c>
      <c r="CU121" s="1">
        <v>29104861766</v>
      </c>
      <c r="CV121" s="4">
        <f t="shared" si="242"/>
        <v>0.74726192274805359</v>
      </c>
      <c r="CW121" s="3">
        <v>38948674996</v>
      </c>
      <c r="CX121" s="1">
        <v>31613163504</v>
      </c>
      <c r="CY121" s="4">
        <f t="shared" si="243"/>
        <v>0.81166210422425533</v>
      </c>
      <c r="CZ121" s="3">
        <v>39720401996</v>
      </c>
      <c r="DA121" s="1">
        <v>33987810651</v>
      </c>
      <c r="DB121" s="4">
        <f t="shared" si="244"/>
        <v>0.85567640162409997</v>
      </c>
      <c r="DC121" s="3">
        <v>35159875000</v>
      </c>
      <c r="DD121" s="1">
        <v>39720401996</v>
      </c>
      <c r="DE121" s="1">
        <v>38943881128</v>
      </c>
      <c r="DF121" s="122">
        <f t="shared" si="209"/>
        <v>0.98045032706168989</v>
      </c>
      <c r="DG121" s="1">
        <v>34942065893</v>
      </c>
      <c r="DH121" s="4">
        <f t="shared" si="142"/>
        <v>0.87970071140062489</v>
      </c>
      <c r="DI121" s="82">
        <v>40161873000</v>
      </c>
      <c r="DJ121" s="82">
        <f t="shared" si="143"/>
        <v>0</v>
      </c>
      <c r="DK121" s="82">
        <v>40161873000</v>
      </c>
      <c r="DL121" s="31">
        <v>40161873000</v>
      </c>
      <c r="DM121" s="31">
        <v>40161873000</v>
      </c>
      <c r="DN121" s="31">
        <v>1820992161</v>
      </c>
      <c r="DO121" s="417">
        <v>4.534131565527335E-2</v>
      </c>
      <c r="DP121" s="31">
        <v>966048269</v>
      </c>
      <c r="DQ121" s="62">
        <f t="shared" si="144"/>
        <v>2.4053864943002035E-2</v>
      </c>
      <c r="DR121" s="31">
        <v>40161873000</v>
      </c>
      <c r="DS121" s="31">
        <v>40161873000</v>
      </c>
      <c r="DT121" s="31">
        <v>3807395834</v>
      </c>
      <c r="DU121" s="417">
        <f t="shared" si="145"/>
        <v>9.4801251774288511E-2</v>
      </c>
      <c r="DV121" s="31">
        <v>1837616575</v>
      </c>
      <c r="DW121" s="62">
        <f t="shared" si="146"/>
        <v>4.5755250881850056E-2</v>
      </c>
      <c r="DX121" s="31">
        <v>40161873000</v>
      </c>
      <c r="DY121" s="31">
        <v>40161873000</v>
      </c>
      <c r="DZ121" s="31">
        <v>5515672612</v>
      </c>
      <c r="EA121" s="417">
        <f t="shared" si="147"/>
        <v>0.1373360403783957</v>
      </c>
      <c r="EB121" s="31">
        <v>2860500002</v>
      </c>
      <c r="EC121" s="62">
        <f t="shared" si="245"/>
        <v>7.1224267902047292E-2</v>
      </c>
      <c r="ED121" s="31">
        <v>40161873000</v>
      </c>
      <c r="EE121" s="31">
        <v>40161873000</v>
      </c>
      <c r="EF121" s="31">
        <v>8167725150</v>
      </c>
      <c r="EG121" s="417">
        <f t="shared" si="246"/>
        <v>0.20337012544210775</v>
      </c>
      <c r="EH121" s="31">
        <v>4616456071</v>
      </c>
      <c r="EI121" s="62">
        <f t="shared" si="247"/>
        <v>0.11494623447965188</v>
      </c>
      <c r="EJ121" s="31">
        <v>40161873000</v>
      </c>
      <c r="EK121" s="31">
        <v>39901910759</v>
      </c>
      <c r="EL121" s="31">
        <v>13156558672</v>
      </c>
      <c r="EM121" s="417">
        <f t="shared" si="248"/>
        <v>0.32972252259955992</v>
      </c>
      <c r="EN121" s="31">
        <v>6561766380</v>
      </c>
      <c r="EO121" s="62">
        <f t="shared" si="249"/>
        <v>0.16444742257161138</v>
      </c>
      <c r="EP121" s="31">
        <v>40161873000</v>
      </c>
      <c r="EQ121" s="31">
        <v>39901910759</v>
      </c>
      <c r="ER121" s="31">
        <v>15155612634</v>
      </c>
      <c r="ES121" s="417">
        <f t="shared" si="250"/>
        <v>0.37982172647162277</v>
      </c>
      <c r="ET121" s="31">
        <v>9921255648</v>
      </c>
      <c r="EU121" s="62">
        <f t="shared" si="251"/>
        <v>0.2486411166603652</v>
      </c>
      <c r="EV121" s="418">
        <v>40161873000</v>
      </c>
      <c r="EW121" s="418">
        <v>39901910759</v>
      </c>
      <c r="EX121" s="418">
        <v>16438859002</v>
      </c>
      <c r="EY121" s="417">
        <f t="shared" si="252"/>
        <v>0.41198174947780325</v>
      </c>
      <c r="EZ121" s="418">
        <v>12988242323</v>
      </c>
      <c r="FA121" s="62">
        <f t="shared" si="253"/>
        <v>0.32550426974403629</v>
      </c>
      <c r="FB121" s="418">
        <v>40161873000</v>
      </c>
      <c r="FC121" s="418">
        <v>39901910759</v>
      </c>
      <c r="FD121" s="418">
        <v>22110556604</v>
      </c>
      <c r="FE121" s="417">
        <f t="shared" si="254"/>
        <v>0.55412275210436868</v>
      </c>
      <c r="FF121" s="418">
        <v>15753656090</v>
      </c>
      <c r="FG121" s="62">
        <f t="shared" si="255"/>
        <v>0.39480956651798221</v>
      </c>
      <c r="FH121" s="418">
        <v>40161873000</v>
      </c>
      <c r="FI121" s="418">
        <v>39086444921</v>
      </c>
      <c r="FJ121" s="418">
        <v>26273889798</v>
      </c>
      <c r="FK121" s="417">
        <v>0.6721995272556448</v>
      </c>
      <c r="FL121" s="418">
        <v>18155833381</v>
      </c>
      <c r="FM121" s="62">
        <v>0.46450459789054399</v>
      </c>
      <c r="FN121" s="82">
        <v>46577075000</v>
      </c>
      <c r="FO121" s="82">
        <f>+FO122+FO123</f>
        <v>2000000000</v>
      </c>
      <c r="FP121" s="386">
        <f>+FP122+FP123</f>
        <v>48577075000</v>
      </c>
      <c r="FQ121" s="418">
        <v>40161873000</v>
      </c>
      <c r="FR121" s="418">
        <v>39086444921</v>
      </c>
      <c r="FS121" s="418">
        <v>29587383267</v>
      </c>
      <c r="FT121" s="417">
        <v>0.75697299477608837</v>
      </c>
      <c r="FU121" s="418">
        <v>20940547614</v>
      </c>
      <c r="FV121" s="62">
        <v>0.53574960977710351</v>
      </c>
      <c r="FW121" s="418">
        <v>40161873000</v>
      </c>
      <c r="FX121" s="418">
        <v>39086444921</v>
      </c>
      <c r="FY121" s="418">
        <v>31180250735</v>
      </c>
      <c r="FZ121" s="417">
        <v>0.79772542112797185</v>
      </c>
      <c r="GA121" s="418">
        <v>24544747268</v>
      </c>
      <c r="GB121" s="62">
        <v>0.62796059650881242</v>
      </c>
      <c r="GC121" s="339">
        <v>40161873000</v>
      </c>
      <c r="GD121" s="339">
        <v>39086444921</v>
      </c>
      <c r="GE121" s="339">
        <v>37581969330</v>
      </c>
      <c r="GF121" s="122">
        <v>0.96150901945570166</v>
      </c>
      <c r="GG121" s="339">
        <v>33888504423</v>
      </c>
      <c r="GH121" s="4">
        <v>0.86701424218790235</v>
      </c>
      <c r="GI121" s="339">
        <v>48577075000</v>
      </c>
      <c r="GJ121" s="339">
        <v>48577075000</v>
      </c>
      <c r="GK121" s="339">
        <v>786124487</v>
      </c>
      <c r="GL121" s="122">
        <v>1.6183034631047671E-2</v>
      </c>
      <c r="GM121" s="339">
        <v>710182445</v>
      </c>
      <c r="GN121" s="4">
        <v>1.4619703738852123E-2</v>
      </c>
      <c r="GO121" s="339">
        <v>48577075000</v>
      </c>
      <c r="GP121" s="339">
        <v>48577075000</v>
      </c>
      <c r="GQ121" s="339">
        <v>6968721833</v>
      </c>
      <c r="GR121" s="122">
        <f t="shared" si="148"/>
        <v>0.14345700791988814</v>
      </c>
      <c r="GS121" s="339">
        <v>1662894612</v>
      </c>
      <c r="GT121" s="4">
        <v>1.4619703738852123E-2</v>
      </c>
      <c r="GU121" s="339">
        <v>48577075000</v>
      </c>
      <c r="GV121" s="339">
        <v>48577075000</v>
      </c>
      <c r="GW121" s="339">
        <v>11557238151</v>
      </c>
      <c r="GX121" s="122">
        <v>0.23791548072830651</v>
      </c>
      <c r="GY121" s="339">
        <v>2898292903</v>
      </c>
      <c r="GZ121" s="4">
        <v>5.9663800321447927E-2</v>
      </c>
      <c r="HA121" s="339">
        <v>48577075000</v>
      </c>
      <c r="HB121" s="339">
        <v>48577075000</v>
      </c>
      <c r="HC121" s="339">
        <v>16829405823</v>
      </c>
      <c r="HD121" s="122">
        <v>0.34644749242312345</v>
      </c>
      <c r="HE121" s="339">
        <v>4935733710</v>
      </c>
      <c r="HF121" s="4">
        <v>0.10160623524574092</v>
      </c>
      <c r="HG121" s="339">
        <v>48577075000</v>
      </c>
      <c r="HH121" s="339">
        <v>48577075000</v>
      </c>
      <c r="HI121" s="339">
        <v>19280004662</v>
      </c>
      <c r="HJ121" s="122">
        <v>0.39689513339368415</v>
      </c>
      <c r="HK121" s="339">
        <v>7920599611</v>
      </c>
      <c r="HL121" s="4">
        <v>0.16305221364192884</v>
      </c>
      <c r="HM121" s="339">
        <v>48577075000</v>
      </c>
      <c r="HN121" s="339">
        <v>50200069850</v>
      </c>
      <c r="HO121" s="339">
        <v>22451230980</v>
      </c>
      <c r="HP121" s="122">
        <v>0.44723505459425172</v>
      </c>
      <c r="HQ121" s="339">
        <v>12030797938</v>
      </c>
      <c r="HR121" s="4">
        <v>0.23965699597527551</v>
      </c>
      <c r="HS121" s="15">
        <f t="shared" si="149"/>
        <v>0</v>
      </c>
      <c r="HT121" s="15">
        <f t="shared" si="150"/>
        <v>0</v>
      </c>
    </row>
    <row r="122" spans="1:228" ht="14.25" customHeight="1" x14ac:dyDescent="0.35">
      <c r="A122" s="9" t="s">
        <v>76</v>
      </c>
      <c r="B122" s="26"/>
      <c r="C122" s="53"/>
      <c r="D122" s="27"/>
      <c r="E122" s="26"/>
      <c r="F122" s="53"/>
      <c r="G122" s="27"/>
      <c r="H122" s="26"/>
      <c r="I122" s="53"/>
      <c r="J122" s="27"/>
      <c r="K122" s="26"/>
      <c r="L122" s="53"/>
      <c r="M122" s="27"/>
      <c r="N122" s="26"/>
      <c r="O122" s="53"/>
      <c r="P122" s="27"/>
      <c r="Q122" s="26">
        <v>7190298132</v>
      </c>
      <c r="R122" s="53">
        <v>6977922526</v>
      </c>
      <c r="S122" s="68">
        <f t="shared" si="151"/>
        <v>0.97046358828226675</v>
      </c>
      <c r="T122" s="26">
        <v>8066905460</v>
      </c>
      <c r="U122" s="53">
        <v>7778585655</v>
      </c>
      <c r="V122" s="68">
        <f t="shared" si="152"/>
        <v>0.96425893343740765</v>
      </c>
      <c r="W122" s="26">
        <v>8562823000</v>
      </c>
      <c r="X122" s="53">
        <v>8504804747</v>
      </c>
      <c r="Y122" s="68">
        <f t="shared" si="153"/>
        <v>0.9932244012284267</v>
      </c>
      <c r="Z122" s="26">
        <v>8765145000</v>
      </c>
      <c r="AA122" s="53">
        <v>8415918880</v>
      </c>
      <c r="AB122" s="68">
        <f t="shared" si="154"/>
        <v>0.96015740526825288</v>
      </c>
      <c r="AC122" s="26">
        <v>8926646000</v>
      </c>
      <c r="AD122" s="53">
        <v>8802864265</v>
      </c>
      <c r="AE122" s="68">
        <f t="shared" si="155"/>
        <v>0.98613345538738739</v>
      </c>
      <c r="AF122" s="26">
        <v>9707697000</v>
      </c>
      <c r="AG122" s="6">
        <v>9707697000</v>
      </c>
      <c r="AH122" s="6">
        <v>9239261767</v>
      </c>
      <c r="AI122" s="38">
        <f t="shared" si="156"/>
        <v>0.95174599773767143</v>
      </c>
      <c r="AJ122" s="6">
        <v>8709029047</v>
      </c>
      <c r="AK122" s="38">
        <f t="shared" si="157"/>
        <v>0.89712617184075683</v>
      </c>
      <c r="AL122" s="5">
        <v>9683988000</v>
      </c>
      <c r="AM122" s="6">
        <v>9683988000</v>
      </c>
      <c r="AN122" s="6">
        <v>9350396481</v>
      </c>
      <c r="AO122" s="38">
        <f t="shared" si="158"/>
        <v>0.96555225811927892</v>
      </c>
      <c r="AP122" s="6">
        <v>9011572478</v>
      </c>
      <c r="AQ122" s="38">
        <f t="shared" si="159"/>
        <v>0.93056419297504289</v>
      </c>
      <c r="AR122" s="5">
        <v>10435593000</v>
      </c>
      <c r="AS122" s="6">
        <v>10435593000</v>
      </c>
      <c r="AT122" s="6">
        <v>9362438848</v>
      </c>
      <c r="AU122" s="38">
        <f t="shared" si="160"/>
        <v>0.89716404693053864</v>
      </c>
      <c r="AV122" s="6">
        <v>8902174152</v>
      </c>
      <c r="AW122" s="38">
        <f t="shared" si="161"/>
        <v>0.85305877222310222</v>
      </c>
      <c r="AX122" s="5">
        <v>11060503000</v>
      </c>
      <c r="AY122" s="6">
        <v>11060503000</v>
      </c>
      <c r="AZ122" s="6">
        <v>10477597437</v>
      </c>
      <c r="BA122" s="38">
        <f t="shared" si="162"/>
        <v>0.94729845803576929</v>
      </c>
      <c r="BB122" s="6">
        <v>9913717754</v>
      </c>
      <c r="BC122" s="38">
        <f t="shared" si="163"/>
        <v>0.89631708015449207</v>
      </c>
      <c r="BD122" s="5">
        <v>11832735000</v>
      </c>
      <c r="BE122" s="6">
        <v>11832735000</v>
      </c>
      <c r="BF122" s="6">
        <v>11495792063</v>
      </c>
      <c r="BG122" s="38">
        <f t="shared" si="164"/>
        <v>0.97152450916884392</v>
      </c>
      <c r="BH122" s="6">
        <v>10733328338</v>
      </c>
      <c r="BI122" s="38">
        <f t="shared" si="165"/>
        <v>0.90708769680044388</v>
      </c>
      <c r="BJ122" s="5">
        <v>14247409000</v>
      </c>
      <c r="BK122" s="6">
        <v>14247409000</v>
      </c>
      <c r="BL122" s="6">
        <v>13808875460</v>
      </c>
      <c r="BM122" s="38">
        <f t="shared" si="166"/>
        <v>0.96922011995303847</v>
      </c>
      <c r="BN122" s="6">
        <v>12949786722</v>
      </c>
      <c r="BO122" s="38">
        <f t="shared" si="167"/>
        <v>0.90892222733270311</v>
      </c>
      <c r="BP122" s="5">
        <v>15377043000</v>
      </c>
      <c r="BQ122" s="6">
        <v>15218043000</v>
      </c>
      <c r="BR122" s="6">
        <v>14599311197</v>
      </c>
      <c r="BS122" s="38">
        <f t="shared" si="168"/>
        <v>0.9593422227154963</v>
      </c>
      <c r="BT122" s="6">
        <v>14028075074</v>
      </c>
      <c r="BU122" s="38">
        <f t="shared" si="169"/>
        <v>0.92180545645718048</v>
      </c>
      <c r="BV122" s="5">
        <v>16104517000</v>
      </c>
      <c r="BW122" s="6">
        <v>16104517000</v>
      </c>
      <c r="BX122" s="6">
        <v>15343912161</v>
      </c>
      <c r="BY122" s="38">
        <f t="shared" si="170"/>
        <v>0.95277071401768831</v>
      </c>
      <c r="BZ122" s="6">
        <v>14948746904</v>
      </c>
      <c r="CA122" s="38">
        <f t="shared" si="171"/>
        <v>0.92823317234537361</v>
      </c>
      <c r="CB122" s="5">
        <v>17213305000</v>
      </c>
      <c r="CC122" s="6">
        <v>16730805000</v>
      </c>
      <c r="CD122" s="6">
        <v>15299909589</v>
      </c>
      <c r="CE122" s="38">
        <f t="shared" si="172"/>
        <v>0.91447539965949043</v>
      </c>
      <c r="CF122" s="6">
        <v>14641632554</v>
      </c>
      <c r="CG122" s="7">
        <f t="shared" si="139"/>
        <v>0.87513018973085877</v>
      </c>
      <c r="CH122" s="5">
        <v>16643757000</v>
      </c>
      <c r="CI122" s="6">
        <v>16626757000</v>
      </c>
      <c r="CJ122" s="6">
        <v>15796807952</v>
      </c>
      <c r="CK122" s="38">
        <f t="shared" si="173"/>
        <v>0.95008352813480101</v>
      </c>
      <c r="CL122" s="6">
        <v>15047340014</v>
      </c>
      <c r="CM122" s="7">
        <f t="shared" si="140"/>
        <v>0.90500751373223298</v>
      </c>
      <c r="CN122" s="5">
        <v>16095123000</v>
      </c>
      <c r="CO122" s="6">
        <v>16095123000</v>
      </c>
      <c r="CP122" s="6">
        <v>15798439352</v>
      </c>
      <c r="CQ122" s="38">
        <f t="shared" si="174"/>
        <v>0.98156686047071529</v>
      </c>
      <c r="CR122" s="6">
        <v>15087397071</v>
      </c>
      <c r="CS122" s="7">
        <f t="shared" si="141"/>
        <v>0.93738936142333307</v>
      </c>
      <c r="CT122" s="5">
        <v>17997303000</v>
      </c>
      <c r="CU122" s="6">
        <v>12941643983</v>
      </c>
      <c r="CV122" s="7">
        <f t="shared" si="242"/>
        <v>0.71908796462447733</v>
      </c>
      <c r="CW122" s="5">
        <v>17997303000</v>
      </c>
      <c r="CX122" s="6">
        <v>14015179116</v>
      </c>
      <c r="CY122" s="7">
        <f t="shared" si="243"/>
        <v>0.77873774287180697</v>
      </c>
      <c r="CZ122" s="5">
        <v>18769030000</v>
      </c>
      <c r="DA122" s="6">
        <v>15230117425</v>
      </c>
      <c r="DB122" s="7">
        <f t="shared" si="244"/>
        <v>0.81144936232719533</v>
      </c>
      <c r="DC122" s="5">
        <v>17997303000</v>
      </c>
      <c r="DD122" s="6">
        <v>18769030000</v>
      </c>
      <c r="DE122" s="6">
        <v>18423347827</v>
      </c>
      <c r="DF122" s="38">
        <f t="shared" si="209"/>
        <v>0.98158231016733422</v>
      </c>
      <c r="DG122" s="6">
        <v>17903527594</v>
      </c>
      <c r="DH122" s="7">
        <f t="shared" si="142"/>
        <v>0.95388667363204172</v>
      </c>
      <c r="DI122" s="41">
        <v>21582357000</v>
      </c>
      <c r="DJ122" s="82">
        <f t="shared" si="143"/>
        <v>0</v>
      </c>
      <c r="DK122" s="81">
        <v>21582357000</v>
      </c>
      <c r="DL122" s="6">
        <v>21582357000</v>
      </c>
      <c r="DM122" s="6">
        <v>21582357000</v>
      </c>
      <c r="DN122" s="6">
        <v>1443922161</v>
      </c>
      <c r="DO122" s="38">
        <v>6.6902894850641201E-2</v>
      </c>
      <c r="DP122" s="6">
        <v>966048269</v>
      </c>
      <c r="DQ122" s="7">
        <f t="shared" si="144"/>
        <v>4.4761017946278993E-2</v>
      </c>
      <c r="DR122" s="6">
        <v>21582357000</v>
      </c>
      <c r="DS122" s="6">
        <v>21582357000</v>
      </c>
      <c r="DT122" s="6">
        <v>2683114466</v>
      </c>
      <c r="DU122" s="38">
        <f t="shared" si="145"/>
        <v>0.12431980742418448</v>
      </c>
      <c r="DV122" s="6">
        <v>1835826575</v>
      </c>
      <c r="DW122" s="7">
        <f t="shared" si="146"/>
        <v>8.5061449729517499E-2</v>
      </c>
      <c r="DX122" s="6">
        <v>21582357000</v>
      </c>
      <c r="DY122" s="6">
        <v>21582357000</v>
      </c>
      <c r="DZ122" s="6">
        <v>3548398343</v>
      </c>
      <c r="EA122" s="38">
        <f t="shared" si="147"/>
        <v>0.16441199369466458</v>
      </c>
      <c r="EB122" s="6">
        <v>2732316835</v>
      </c>
      <c r="EC122" s="7">
        <f t="shared" si="245"/>
        <v>0.12659955698999883</v>
      </c>
      <c r="ED122" s="6">
        <v>21582357000</v>
      </c>
      <c r="EE122" s="6">
        <v>21582357000</v>
      </c>
      <c r="EF122" s="6">
        <v>5245022397</v>
      </c>
      <c r="EG122" s="38">
        <f t="shared" si="246"/>
        <v>0.243023614010277</v>
      </c>
      <c r="EH122" s="6">
        <v>4130615406</v>
      </c>
      <c r="EI122" s="7">
        <f t="shared" si="247"/>
        <v>0.19138852193020439</v>
      </c>
      <c r="EJ122" s="6">
        <v>21582357000</v>
      </c>
      <c r="EK122" s="6">
        <v>21322394759</v>
      </c>
      <c r="EL122" s="6">
        <v>7247611887</v>
      </c>
      <c r="EM122" s="38">
        <f t="shared" si="248"/>
        <v>0.33990609258093984</v>
      </c>
      <c r="EN122" s="6">
        <v>5454825336</v>
      </c>
      <c r="EO122" s="7">
        <f t="shared" si="249"/>
        <v>0.25582611135635058</v>
      </c>
      <c r="EP122" s="6">
        <v>21582357000</v>
      </c>
      <c r="EQ122" s="6">
        <v>21322394759</v>
      </c>
      <c r="ER122" s="6">
        <v>9246665849</v>
      </c>
      <c r="ES122" s="38">
        <f t="shared" si="250"/>
        <v>0.43365981886706517</v>
      </c>
      <c r="ET122" s="6">
        <v>7677567908</v>
      </c>
      <c r="EU122" s="7">
        <f t="shared" si="251"/>
        <v>0.36007062033964848</v>
      </c>
      <c r="EV122" s="340">
        <v>21582357000</v>
      </c>
      <c r="EW122" s="340">
        <v>21322394759</v>
      </c>
      <c r="EX122" s="340">
        <v>10553878884</v>
      </c>
      <c r="EY122" s="38">
        <f t="shared" si="252"/>
        <v>0.4949668648051504</v>
      </c>
      <c r="EZ122" s="340">
        <v>9383030109</v>
      </c>
      <c r="FA122" s="7">
        <f t="shared" si="253"/>
        <v>0.440055172744586</v>
      </c>
      <c r="FB122" s="340">
        <v>21582357000</v>
      </c>
      <c r="FC122" s="340">
        <v>21322394759</v>
      </c>
      <c r="FD122" s="340">
        <v>12785478361</v>
      </c>
      <c r="FE122" s="38">
        <f t="shared" si="254"/>
        <v>0.5996267541948288</v>
      </c>
      <c r="FF122" s="340">
        <v>11016144875</v>
      </c>
      <c r="FG122" s="7">
        <f t="shared" si="255"/>
        <v>0.51664669937461782</v>
      </c>
      <c r="FH122" s="340">
        <v>21582357000</v>
      </c>
      <c r="FI122" s="340">
        <v>21322394759</v>
      </c>
      <c r="FJ122" s="340">
        <v>14276498971</v>
      </c>
      <c r="FK122" s="38">
        <v>0.66955420028390633</v>
      </c>
      <c r="FL122" s="340">
        <v>12589806523</v>
      </c>
      <c r="FM122" s="7">
        <v>0.59044993141241564</v>
      </c>
      <c r="FN122" s="41">
        <v>22599412000</v>
      </c>
      <c r="FO122" s="81"/>
      <c r="FP122" s="387">
        <v>22599412000</v>
      </c>
      <c r="FQ122" s="340">
        <v>21582357000</v>
      </c>
      <c r="FR122" s="340">
        <v>21322394759</v>
      </c>
      <c r="FS122" s="340">
        <v>15257225796</v>
      </c>
      <c r="FT122" s="38">
        <v>0.71554935402178765</v>
      </c>
      <c r="FU122" s="340">
        <v>13942482711</v>
      </c>
      <c r="FV122" s="7">
        <v>0.65388915591270524</v>
      </c>
      <c r="FW122" s="340">
        <v>21582357000</v>
      </c>
      <c r="FX122" s="340">
        <v>21322394759</v>
      </c>
      <c r="FY122" s="340">
        <v>16350641262</v>
      </c>
      <c r="FZ122" s="38">
        <v>0.7668294976622424</v>
      </c>
      <c r="GA122" s="340">
        <v>15214301296</v>
      </c>
      <c r="GB122" s="7">
        <v>0.71353623586666659</v>
      </c>
      <c r="GC122" s="340">
        <v>21582357000</v>
      </c>
      <c r="GD122" s="340">
        <v>21322394759</v>
      </c>
      <c r="GE122" s="340">
        <v>20317666967</v>
      </c>
      <c r="GF122" s="38">
        <v>0.9528792237759357</v>
      </c>
      <c r="GG122" s="340">
        <v>19544856373</v>
      </c>
      <c r="GH122" s="7">
        <v>0.91663514318673256</v>
      </c>
      <c r="GI122" s="340">
        <v>22599412000</v>
      </c>
      <c r="GJ122" s="340">
        <v>22599412000</v>
      </c>
      <c r="GK122" s="340">
        <v>786124487</v>
      </c>
      <c r="GL122" s="38">
        <v>3.4785174366483519E-2</v>
      </c>
      <c r="GM122" s="340">
        <v>710182445</v>
      </c>
      <c r="GN122" s="7">
        <v>3.1424819592651351E-2</v>
      </c>
      <c r="GO122" s="340">
        <v>22599412000</v>
      </c>
      <c r="GP122" s="340">
        <v>22599412000</v>
      </c>
      <c r="GQ122" s="340">
        <v>2603717829</v>
      </c>
      <c r="GR122" s="38">
        <f t="shared" si="148"/>
        <v>0.11521175104024831</v>
      </c>
      <c r="GS122" s="340">
        <v>1662894612</v>
      </c>
      <c r="GT122" s="7">
        <v>3.1424819592651351E-2</v>
      </c>
      <c r="GU122" s="340">
        <v>22599412000</v>
      </c>
      <c r="GV122" s="340">
        <v>22599412000</v>
      </c>
      <c r="GW122" s="340">
        <v>4075290382</v>
      </c>
      <c r="GX122" s="38">
        <v>0.18032727497511883</v>
      </c>
      <c r="GY122" s="340">
        <v>2671613660</v>
      </c>
      <c r="GZ122" s="7">
        <v>0.11821606951543695</v>
      </c>
      <c r="HA122" s="340">
        <v>22599412000</v>
      </c>
      <c r="HB122" s="340">
        <v>22599412000</v>
      </c>
      <c r="HC122" s="340">
        <v>5701343726</v>
      </c>
      <c r="HD122" s="38">
        <v>0.25227840998695011</v>
      </c>
      <c r="HE122" s="340">
        <v>3845697133</v>
      </c>
      <c r="HF122" s="7">
        <v>0.17016801733602627</v>
      </c>
      <c r="HG122" s="340">
        <v>22599412000</v>
      </c>
      <c r="HH122" s="340">
        <v>22599412000</v>
      </c>
      <c r="HI122" s="340">
        <v>7162660060</v>
      </c>
      <c r="HJ122" s="38">
        <v>0.31694010711429127</v>
      </c>
      <c r="HK122" s="340">
        <v>5366051740</v>
      </c>
      <c r="HL122" s="7">
        <v>0.2374420953961103</v>
      </c>
      <c r="HM122" s="340">
        <v>22599412000</v>
      </c>
      <c r="HN122" s="340">
        <v>22599412000</v>
      </c>
      <c r="HO122" s="340">
        <v>9724614912</v>
      </c>
      <c r="HP122" s="38">
        <v>0.4303038907383962</v>
      </c>
      <c r="HQ122" s="340">
        <v>7611494182</v>
      </c>
      <c r="HR122" s="7">
        <v>0.33680054073973253</v>
      </c>
      <c r="HS122" s="15">
        <f t="shared" si="149"/>
        <v>0</v>
      </c>
      <c r="HT122" s="15">
        <f t="shared" si="150"/>
        <v>0</v>
      </c>
    </row>
    <row r="123" spans="1:228" ht="14.25" customHeight="1" x14ac:dyDescent="0.35">
      <c r="A123" s="9" t="s">
        <v>78</v>
      </c>
      <c r="B123" s="26"/>
      <c r="C123" s="53"/>
      <c r="D123" s="27"/>
      <c r="E123" s="26"/>
      <c r="F123" s="53"/>
      <c r="G123" s="27"/>
      <c r="H123" s="26"/>
      <c r="I123" s="53"/>
      <c r="J123" s="27"/>
      <c r="K123" s="26"/>
      <c r="L123" s="53"/>
      <c r="M123" s="27"/>
      <c r="N123" s="26"/>
      <c r="O123" s="53"/>
      <c r="P123" s="27"/>
      <c r="Q123" s="26">
        <v>21254711649</v>
      </c>
      <c r="R123" s="53">
        <v>21140885725</v>
      </c>
      <c r="S123" s="68">
        <f t="shared" si="151"/>
        <v>0.99464467333738893</v>
      </c>
      <c r="T123" s="26">
        <v>22975594000</v>
      </c>
      <c r="U123" s="53">
        <v>22794763120</v>
      </c>
      <c r="V123" s="68">
        <f t="shared" si="152"/>
        <v>0.99212943613122695</v>
      </c>
      <c r="W123" s="26">
        <v>28363850000</v>
      </c>
      <c r="X123" s="53">
        <v>28227924844</v>
      </c>
      <c r="Y123" s="68">
        <f t="shared" si="153"/>
        <v>0.99520780303097078</v>
      </c>
      <c r="Z123" s="26">
        <v>25184000000</v>
      </c>
      <c r="AA123" s="53">
        <v>24208317376</v>
      </c>
      <c r="AB123" s="68">
        <f t="shared" si="154"/>
        <v>0.96125783735705206</v>
      </c>
      <c r="AC123" s="26">
        <v>22594268106</v>
      </c>
      <c r="AD123" s="53">
        <v>20416264929</v>
      </c>
      <c r="AE123" s="68">
        <f t="shared" si="155"/>
        <v>0.90360372963700375</v>
      </c>
      <c r="AF123" s="26">
        <v>20613000000</v>
      </c>
      <c r="AG123" s="6">
        <v>20915925680</v>
      </c>
      <c r="AH123" s="6">
        <v>20608842230</v>
      </c>
      <c r="AI123" s="38">
        <f t="shared" si="156"/>
        <v>0.98531819940947507</v>
      </c>
      <c r="AJ123" s="6">
        <v>16751992801</v>
      </c>
      <c r="AK123" s="38">
        <f t="shared" si="157"/>
        <v>0.80092045923735566</v>
      </c>
      <c r="AL123" s="5">
        <v>13571000000</v>
      </c>
      <c r="AM123" s="6">
        <v>12441727366</v>
      </c>
      <c r="AN123" s="6">
        <v>8193512198</v>
      </c>
      <c r="AO123" s="38">
        <f t="shared" si="158"/>
        <v>0.65855101602617772</v>
      </c>
      <c r="AP123" s="6">
        <v>6437597970</v>
      </c>
      <c r="AQ123" s="38">
        <f t="shared" si="159"/>
        <v>0.51741995147653519</v>
      </c>
      <c r="AR123" s="5">
        <v>18500000000</v>
      </c>
      <c r="AS123" s="6">
        <v>18500000000</v>
      </c>
      <c r="AT123" s="6">
        <v>18436613011</v>
      </c>
      <c r="AU123" s="38">
        <f t="shared" si="160"/>
        <v>0.99657367627027027</v>
      </c>
      <c r="AV123" s="6">
        <v>11081769162</v>
      </c>
      <c r="AW123" s="38">
        <f t="shared" si="161"/>
        <v>0.59901454929729725</v>
      </c>
      <c r="AX123" s="5">
        <v>8701398000</v>
      </c>
      <c r="AY123" s="6">
        <v>8701398000</v>
      </c>
      <c r="AZ123" s="6">
        <v>8694881790</v>
      </c>
      <c r="BA123" s="38">
        <f t="shared" si="162"/>
        <v>0.9992511306803803</v>
      </c>
      <c r="BB123" s="6">
        <v>8109434951</v>
      </c>
      <c r="BC123" s="38">
        <f t="shared" si="163"/>
        <v>0.93196920207534473</v>
      </c>
      <c r="BD123" s="5">
        <v>15431000000</v>
      </c>
      <c r="BE123" s="6">
        <v>15431000000</v>
      </c>
      <c r="BF123" s="6">
        <v>15270526602</v>
      </c>
      <c r="BG123" s="38">
        <f t="shared" si="164"/>
        <v>0.98960058337113599</v>
      </c>
      <c r="BH123" s="6">
        <v>11877973963</v>
      </c>
      <c r="BI123" s="38">
        <f t="shared" si="165"/>
        <v>0.76974751882574044</v>
      </c>
      <c r="BJ123" s="5">
        <v>15906717000</v>
      </c>
      <c r="BK123" s="6">
        <v>16006717000</v>
      </c>
      <c r="BL123" s="6">
        <v>16000464578</v>
      </c>
      <c r="BM123" s="38">
        <f t="shared" si="166"/>
        <v>0.99960938760896445</v>
      </c>
      <c r="BN123" s="6">
        <v>14776089065</v>
      </c>
      <c r="BO123" s="38">
        <f t="shared" si="167"/>
        <v>0.92311803007449933</v>
      </c>
      <c r="BP123" s="5">
        <v>21558893000</v>
      </c>
      <c r="BQ123" s="6">
        <v>21558893000</v>
      </c>
      <c r="BR123" s="6">
        <v>21508165897</v>
      </c>
      <c r="BS123" s="38">
        <f t="shared" si="168"/>
        <v>0.99764704509642499</v>
      </c>
      <c r="BT123" s="6">
        <v>19242994156</v>
      </c>
      <c r="BU123" s="38">
        <f t="shared" si="169"/>
        <v>0.89257802596821645</v>
      </c>
      <c r="BV123" s="5">
        <v>21924588000</v>
      </c>
      <c r="BW123" s="6">
        <v>21924588000</v>
      </c>
      <c r="BX123" s="6">
        <v>21887340263</v>
      </c>
      <c r="BY123" s="38">
        <f t="shared" si="170"/>
        <v>0.99830109751663287</v>
      </c>
      <c r="BZ123" s="6">
        <v>20541868133</v>
      </c>
      <c r="CA123" s="38">
        <f t="shared" si="171"/>
        <v>0.93693291445202986</v>
      </c>
      <c r="CB123" s="5">
        <v>22182843000</v>
      </c>
      <c r="CC123" s="6">
        <v>21386843000</v>
      </c>
      <c r="CD123" s="6">
        <v>20865272576</v>
      </c>
      <c r="CE123" s="38">
        <f t="shared" si="172"/>
        <v>0.9756125565610595</v>
      </c>
      <c r="CF123" s="6">
        <v>16973703150</v>
      </c>
      <c r="CG123" s="7">
        <f t="shared" si="139"/>
        <v>0.79365164601432758</v>
      </c>
      <c r="CH123" s="5">
        <v>21664000000</v>
      </c>
      <c r="CI123" s="6">
        <v>22874418218</v>
      </c>
      <c r="CJ123" s="6">
        <v>22647378115</v>
      </c>
      <c r="CK123" s="38">
        <f t="shared" si="173"/>
        <v>0.99007449715939266</v>
      </c>
      <c r="CL123" s="6">
        <v>19124620252</v>
      </c>
      <c r="CM123" s="7">
        <f t="shared" si="140"/>
        <v>0.83607023661702295</v>
      </c>
      <c r="CN123" s="5">
        <v>23530651000</v>
      </c>
      <c r="CO123" s="6">
        <v>26465094633</v>
      </c>
      <c r="CP123" s="6">
        <v>25649159898</v>
      </c>
      <c r="CQ123" s="38">
        <f t="shared" si="174"/>
        <v>0.96916940043801736</v>
      </c>
      <c r="CR123" s="6">
        <v>21296449102</v>
      </c>
      <c r="CS123" s="7">
        <f t="shared" si="141"/>
        <v>0.80469952582164261</v>
      </c>
      <c r="CT123" s="5">
        <v>20951371996</v>
      </c>
      <c r="CU123" s="6">
        <v>16163217783</v>
      </c>
      <c r="CV123" s="7">
        <f t="shared" si="242"/>
        <v>0.77146345289873397</v>
      </c>
      <c r="CW123" s="5">
        <v>20951371996</v>
      </c>
      <c r="CX123" s="6">
        <v>17597984388</v>
      </c>
      <c r="CY123" s="7">
        <f t="shared" si="243"/>
        <v>0.83994424763016839</v>
      </c>
      <c r="CZ123" s="5">
        <v>20951371996</v>
      </c>
      <c r="DA123" s="6">
        <v>18757693226</v>
      </c>
      <c r="DB123" s="7">
        <f t="shared" si="244"/>
        <v>0.89529665310611573</v>
      </c>
      <c r="DC123" s="5">
        <v>17162572000</v>
      </c>
      <c r="DD123" s="6">
        <v>20951371996</v>
      </c>
      <c r="DE123" s="6">
        <v>20520533301</v>
      </c>
      <c r="DF123" s="38">
        <f t="shared" si="209"/>
        <v>0.97943625386049871</v>
      </c>
      <c r="DG123" s="6">
        <v>17038538299</v>
      </c>
      <c r="DH123" s="7">
        <f t="shared" si="142"/>
        <v>0.81324212573061894</v>
      </c>
      <c r="DI123" s="81">
        <v>18579516000</v>
      </c>
      <c r="DJ123" s="82">
        <f t="shared" si="143"/>
        <v>0</v>
      </c>
      <c r="DK123" s="81">
        <v>18579516000</v>
      </c>
      <c r="DL123" s="53">
        <v>18579516000</v>
      </c>
      <c r="DM123" s="53">
        <v>18579516000</v>
      </c>
      <c r="DN123" s="53">
        <v>377070000</v>
      </c>
      <c r="DO123" s="123">
        <v>2.029493125655157E-2</v>
      </c>
      <c r="DP123" s="53">
        <v>0</v>
      </c>
      <c r="DQ123" s="27">
        <f t="shared" si="144"/>
        <v>0</v>
      </c>
      <c r="DR123" s="53">
        <v>18579516000</v>
      </c>
      <c r="DS123" s="53">
        <v>18579516000</v>
      </c>
      <c r="DT123" s="53">
        <v>1124281368</v>
      </c>
      <c r="DU123" s="123">
        <f t="shared" si="145"/>
        <v>6.0511875982129995E-2</v>
      </c>
      <c r="DV123" s="53">
        <v>1790000</v>
      </c>
      <c r="DW123" s="27">
        <f t="shared" si="146"/>
        <v>9.6342660379312357E-5</v>
      </c>
      <c r="DX123" s="53">
        <v>18579516000</v>
      </c>
      <c r="DY123" s="53">
        <v>18579516000</v>
      </c>
      <c r="DZ123" s="53">
        <v>1967274269</v>
      </c>
      <c r="EA123" s="123">
        <f t="shared" si="147"/>
        <v>0.10588404288895362</v>
      </c>
      <c r="EB123" s="53">
        <v>128183167</v>
      </c>
      <c r="EC123" s="27">
        <f t="shared" si="245"/>
        <v>6.8991661031428371E-3</v>
      </c>
      <c r="ED123" s="53">
        <v>18579516000</v>
      </c>
      <c r="EE123" s="53">
        <v>18579516000</v>
      </c>
      <c r="EF123" s="53">
        <v>2922702753</v>
      </c>
      <c r="EG123" s="123">
        <f t="shared" si="246"/>
        <v>0.15730779816869286</v>
      </c>
      <c r="EH123" s="53">
        <v>485840665</v>
      </c>
      <c r="EI123" s="27">
        <f t="shared" si="247"/>
        <v>2.61492637913711E-2</v>
      </c>
      <c r="EJ123" s="53">
        <v>18579516000</v>
      </c>
      <c r="EK123" s="53">
        <v>18579516000</v>
      </c>
      <c r="EL123" s="53">
        <v>5908946785</v>
      </c>
      <c r="EM123" s="123">
        <f t="shared" si="248"/>
        <v>0.3180355605065277</v>
      </c>
      <c r="EN123" s="53">
        <v>1106941044</v>
      </c>
      <c r="EO123" s="27">
        <f t="shared" si="249"/>
        <v>5.9578572660342714E-2</v>
      </c>
      <c r="EP123" s="53">
        <v>18579516000</v>
      </c>
      <c r="EQ123" s="53">
        <v>18579516000</v>
      </c>
      <c r="ER123" s="53">
        <v>5908946785</v>
      </c>
      <c r="ES123" s="123">
        <f t="shared" si="250"/>
        <v>0.3180355605065277</v>
      </c>
      <c r="ET123" s="53">
        <v>2243687740</v>
      </c>
      <c r="EU123" s="27">
        <f t="shared" si="251"/>
        <v>0.12076136644248429</v>
      </c>
      <c r="EV123" s="341">
        <v>18579516000</v>
      </c>
      <c r="EW123" s="341">
        <v>18579516000</v>
      </c>
      <c r="EX123" s="341">
        <v>5884980118</v>
      </c>
      <c r="EY123" s="123">
        <f t="shared" si="252"/>
        <v>0.31674560941199975</v>
      </c>
      <c r="EZ123" s="341">
        <v>3605212214</v>
      </c>
      <c r="FA123" s="27">
        <f t="shared" si="253"/>
        <v>0.1940423105747211</v>
      </c>
      <c r="FB123" s="341">
        <v>18579516000</v>
      </c>
      <c r="FC123" s="341">
        <v>18579516000</v>
      </c>
      <c r="FD123" s="341">
        <v>9325078243</v>
      </c>
      <c r="FE123" s="123">
        <f t="shared" si="254"/>
        <v>0.50190103138316411</v>
      </c>
      <c r="FF123" s="341">
        <v>4737511215</v>
      </c>
      <c r="FG123" s="27">
        <f t="shared" si="255"/>
        <v>0.25498571733515557</v>
      </c>
      <c r="FH123" s="341">
        <v>18579516000</v>
      </c>
      <c r="FI123" s="341">
        <v>17764050162</v>
      </c>
      <c r="FJ123" s="341">
        <v>11997390827</v>
      </c>
      <c r="FK123" s="123">
        <v>0.67537474379937523</v>
      </c>
      <c r="FL123" s="341">
        <v>5566026858</v>
      </c>
      <c r="FM123" s="27">
        <v>0.31333095815652312</v>
      </c>
      <c r="FN123" s="81">
        <v>23977663000</v>
      </c>
      <c r="FO123" s="81">
        <f t="shared" ref="FO123:FO126" si="259">+FP123-FN123</f>
        <v>2000000000</v>
      </c>
      <c r="FP123" s="387">
        <f>23977663000+2000000000</f>
        <v>25977663000</v>
      </c>
      <c r="FQ123" s="341">
        <v>18579516000</v>
      </c>
      <c r="FR123" s="341">
        <v>17764050162</v>
      </c>
      <c r="FS123" s="341">
        <v>14330157471</v>
      </c>
      <c r="FT123" s="123">
        <v>0.80669426962407376</v>
      </c>
      <c r="FU123" s="341">
        <v>6998064903</v>
      </c>
      <c r="FV123" s="27">
        <v>0.39394534687646421</v>
      </c>
      <c r="FW123" s="341">
        <v>18579516000</v>
      </c>
      <c r="FX123" s="341">
        <v>17764050162</v>
      </c>
      <c r="FY123" s="341">
        <v>14829609473</v>
      </c>
      <c r="FZ123" s="123">
        <v>0.83481015521577318</v>
      </c>
      <c r="GA123" s="341">
        <v>9330445972</v>
      </c>
      <c r="GB123" s="27">
        <v>0.52524316734700738</v>
      </c>
      <c r="GC123" s="340">
        <v>18579516000</v>
      </c>
      <c r="GD123" s="340">
        <v>17764050162</v>
      </c>
      <c r="GE123" s="340">
        <v>17264302363</v>
      </c>
      <c r="GF123" s="38">
        <v>0.97186746296916926</v>
      </c>
      <c r="GG123" s="340">
        <v>14343648050</v>
      </c>
      <c r="GH123" s="7">
        <v>0.80745370110940362</v>
      </c>
      <c r="GI123" s="340">
        <v>25977663000</v>
      </c>
      <c r="GJ123" s="340">
        <v>25977663000</v>
      </c>
      <c r="GK123" s="340">
        <v>0</v>
      </c>
      <c r="GL123" s="38">
        <v>0</v>
      </c>
      <c r="GM123" s="340">
        <v>0</v>
      </c>
      <c r="GN123" s="7">
        <v>0</v>
      </c>
      <c r="GO123" s="340">
        <v>25977663000</v>
      </c>
      <c r="GP123" s="340">
        <v>25977663000</v>
      </c>
      <c r="GQ123" s="340">
        <v>4365004004</v>
      </c>
      <c r="GR123" s="38">
        <f t="shared" si="148"/>
        <v>0.16802912579164647</v>
      </c>
      <c r="GS123" s="340">
        <v>0</v>
      </c>
      <c r="GT123" s="7">
        <v>0</v>
      </c>
      <c r="GU123" s="340">
        <v>25977663000</v>
      </c>
      <c r="GV123" s="340">
        <v>25977663000</v>
      </c>
      <c r="GW123" s="340">
        <v>7481947769</v>
      </c>
      <c r="GX123" s="38">
        <v>0.28801465970976681</v>
      </c>
      <c r="GY123" s="340">
        <v>226679243</v>
      </c>
      <c r="GZ123" s="7">
        <v>8.7259290029284009E-3</v>
      </c>
      <c r="HA123" s="340">
        <v>25977663000</v>
      </c>
      <c r="HB123" s="340">
        <v>25977663000</v>
      </c>
      <c r="HC123" s="340">
        <v>11128062097</v>
      </c>
      <c r="HD123" s="38">
        <v>0.42837040795394105</v>
      </c>
      <c r="HE123" s="340">
        <v>1090036577</v>
      </c>
      <c r="HF123" s="7">
        <v>4.1960532669932625E-2</v>
      </c>
      <c r="HG123" s="340">
        <v>25977663000</v>
      </c>
      <c r="HH123" s="340">
        <v>25977663000</v>
      </c>
      <c r="HI123" s="340">
        <v>12117344602</v>
      </c>
      <c r="HJ123" s="38">
        <v>0.46645245193919099</v>
      </c>
      <c r="HK123" s="340">
        <v>2554547871</v>
      </c>
      <c r="HL123" s="7">
        <v>9.8336323440642068E-2</v>
      </c>
      <c r="HM123" s="340">
        <v>25977663000</v>
      </c>
      <c r="HN123" s="340">
        <v>27600657850</v>
      </c>
      <c r="HO123" s="340">
        <v>12726616068</v>
      </c>
      <c r="HP123" s="38">
        <v>0.46109828748157899</v>
      </c>
      <c r="HQ123" s="340">
        <v>4419303756</v>
      </c>
      <c r="HR123" s="7">
        <v>0.16011588491902559</v>
      </c>
      <c r="HS123" s="15">
        <f t="shared" si="149"/>
        <v>0</v>
      </c>
      <c r="HT123" s="15">
        <f t="shared" si="150"/>
        <v>0</v>
      </c>
    </row>
    <row r="124" spans="1:228" ht="14.25" customHeight="1" x14ac:dyDescent="0.35">
      <c r="A124" s="8" t="s">
        <v>61</v>
      </c>
      <c r="B124" s="32"/>
      <c r="C124" s="31"/>
      <c r="D124" s="62"/>
      <c r="E124" s="32"/>
      <c r="F124" s="31"/>
      <c r="G124" s="62"/>
      <c r="H124" s="32"/>
      <c r="I124" s="31"/>
      <c r="J124" s="62"/>
      <c r="K124" s="32"/>
      <c r="L124" s="31"/>
      <c r="M124" s="62"/>
      <c r="N124" s="32"/>
      <c r="O124" s="31"/>
      <c r="P124" s="62"/>
      <c r="Q124" s="32">
        <v>5650401828</v>
      </c>
      <c r="R124" s="31">
        <v>4981612105.6599998</v>
      </c>
      <c r="S124" s="67">
        <f t="shared" si="151"/>
        <v>0.88163855550487047</v>
      </c>
      <c r="T124" s="32">
        <f>+T125+T126</f>
        <v>12953629194</v>
      </c>
      <c r="U124" s="31">
        <f>+U125+U126</f>
        <v>11029903979</v>
      </c>
      <c r="V124" s="67">
        <f t="shared" si="152"/>
        <v>0.85149140938116008</v>
      </c>
      <c r="W124" s="32">
        <v>21749198554</v>
      </c>
      <c r="X124" s="31">
        <v>21598942213</v>
      </c>
      <c r="Y124" s="67">
        <f t="shared" si="153"/>
        <v>0.99309140791432216</v>
      </c>
      <c r="Z124" s="32">
        <v>17113108994</v>
      </c>
      <c r="AA124" s="31">
        <v>16805598756</v>
      </c>
      <c r="AB124" s="67">
        <f t="shared" si="154"/>
        <v>0.98203072053664731</v>
      </c>
      <c r="AC124" s="32">
        <v>16975495069</v>
      </c>
      <c r="AD124" s="31">
        <v>16518054688</v>
      </c>
      <c r="AE124" s="67">
        <f t="shared" si="155"/>
        <v>0.97305289894988922</v>
      </c>
      <c r="AF124" s="32">
        <v>16255681000</v>
      </c>
      <c r="AG124" s="1">
        <v>15987692699</v>
      </c>
      <c r="AH124" s="1">
        <v>15736287592</v>
      </c>
      <c r="AI124" s="122">
        <f t="shared" si="156"/>
        <v>0.9842750851087021</v>
      </c>
      <c r="AJ124" s="1">
        <v>11177146975</v>
      </c>
      <c r="AK124" s="122">
        <f t="shared" si="157"/>
        <v>0.69910944533598085</v>
      </c>
      <c r="AL124" s="3">
        <v>11451561000</v>
      </c>
      <c r="AM124" s="1">
        <v>11451561000</v>
      </c>
      <c r="AN124" s="1">
        <v>10913138429</v>
      </c>
      <c r="AO124" s="122">
        <f t="shared" si="158"/>
        <v>0.95298260464228413</v>
      </c>
      <c r="AP124" s="1">
        <v>9878905342</v>
      </c>
      <c r="AQ124" s="122">
        <f t="shared" si="159"/>
        <v>0.86266888348234794</v>
      </c>
      <c r="AR124" s="3">
        <v>17534675000</v>
      </c>
      <c r="AS124" s="1">
        <v>17534675000</v>
      </c>
      <c r="AT124" s="1">
        <v>17097035399</v>
      </c>
      <c r="AU124" s="122">
        <f t="shared" si="160"/>
        <v>0.97504147633189664</v>
      </c>
      <c r="AV124" s="1">
        <v>10961104008</v>
      </c>
      <c r="AW124" s="122">
        <f t="shared" si="161"/>
        <v>0.62511018926783646</v>
      </c>
      <c r="AX124" s="3">
        <v>13603312000</v>
      </c>
      <c r="AY124" s="1">
        <v>13603312000</v>
      </c>
      <c r="AZ124" s="1">
        <v>13386190827</v>
      </c>
      <c r="BA124" s="122">
        <f t="shared" si="162"/>
        <v>0.98403909481749741</v>
      </c>
      <c r="BB124" s="1">
        <v>11608194569</v>
      </c>
      <c r="BC124" s="122">
        <f t="shared" si="163"/>
        <v>0.85333590591761765</v>
      </c>
      <c r="BD124" s="3">
        <v>13658017000</v>
      </c>
      <c r="BE124" s="1">
        <v>14358017000</v>
      </c>
      <c r="BF124" s="1">
        <v>12804729542</v>
      </c>
      <c r="BG124" s="122">
        <f t="shared" si="164"/>
        <v>0.89181741057974784</v>
      </c>
      <c r="BH124" s="1">
        <v>10185453902</v>
      </c>
      <c r="BI124" s="122">
        <f t="shared" si="165"/>
        <v>0.70939140843753001</v>
      </c>
      <c r="BJ124" s="3">
        <v>18765899000</v>
      </c>
      <c r="BK124" s="1">
        <v>19265899000</v>
      </c>
      <c r="BL124" s="1">
        <v>18912004667</v>
      </c>
      <c r="BM124" s="122">
        <f t="shared" si="166"/>
        <v>0.98163105012644358</v>
      </c>
      <c r="BN124" s="1">
        <v>15406412554</v>
      </c>
      <c r="BO124" s="122">
        <f t="shared" si="167"/>
        <v>0.79967265238959262</v>
      </c>
      <c r="BP124" s="3">
        <v>20356630000</v>
      </c>
      <c r="BQ124" s="1">
        <v>20271630000</v>
      </c>
      <c r="BR124" s="1">
        <v>19798843563</v>
      </c>
      <c r="BS124" s="122">
        <f t="shared" si="168"/>
        <v>0.97667743358575509</v>
      </c>
      <c r="BT124" s="1">
        <v>17630578350</v>
      </c>
      <c r="BU124" s="122">
        <f t="shared" si="169"/>
        <v>0.86971685799316578</v>
      </c>
      <c r="BV124" s="3">
        <v>23541319000</v>
      </c>
      <c r="BW124" s="1">
        <v>23541319000</v>
      </c>
      <c r="BX124" s="1">
        <v>22829836316</v>
      </c>
      <c r="BY124" s="122">
        <f t="shared" si="170"/>
        <v>0.96977728036394217</v>
      </c>
      <c r="BZ124" s="1">
        <v>20459366963</v>
      </c>
      <c r="CA124" s="122">
        <f t="shared" si="171"/>
        <v>0.86908328981056671</v>
      </c>
      <c r="CB124" s="3">
        <v>23947217000</v>
      </c>
      <c r="CC124" s="1">
        <v>23366694200</v>
      </c>
      <c r="CD124" s="1">
        <v>22670829985</v>
      </c>
      <c r="CE124" s="122">
        <f t="shared" si="172"/>
        <v>0.97021982617464131</v>
      </c>
      <c r="CF124" s="1">
        <v>20456817041</v>
      </c>
      <c r="CG124" s="4">
        <f t="shared" si="139"/>
        <v>0.87546902723621045</v>
      </c>
      <c r="CH124" s="3">
        <v>32575443000</v>
      </c>
      <c r="CI124" s="1">
        <v>33530075885</v>
      </c>
      <c r="CJ124" s="1">
        <v>32240580935</v>
      </c>
      <c r="CK124" s="122">
        <f t="shared" si="173"/>
        <v>0.96154214042274599</v>
      </c>
      <c r="CL124" s="1">
        <v>25645152096</v>
      </c>
      <c r="CM124" s="4">
        <f t="shared" si="140"/>
        <v>0.76484026412456174</v>
      </c>
      <c r="CN124" s="3">
        <v>29281530000</v>
      </c>
      <c r="CO124" s="1">
        <v>32902530000</v>
      </c>
      <c r="CP124" s="1">
        <v>31055930356</v>
      </c>
      <c r="CQ124" s="122">
        <f t="shared" si="174"/>
        <v>0.94387666711344087</v>
      </c>
      <c r="CR124" s="1">
        <v>27905419359</v>
      </c>
      <c r="CS124" s="4">
        <f t="shared" si="141"/>
        <v>0.84812381780367652</v>
      </c>
      <c r="CT124" s="3">
        <v>28196508000</v>
      </c>
      <c r="CU124" s="1">
        <v>21060033618</v>
      </c>
      <c r="CV124" s="4">
        <f t="shared" si="242"/>
        <v>0.74690219150541626</v>
      </c>
      <c r="CW124" s="3">
        <v>28196508000</v>
      </c>
      <c r="CX124" s="1">
        <v>22243630862</v>
      </c>
      <c r="CY124" s="4">
        <f t="shared" si="243"/>
        <v>0.78887892295031714</v>
      </c>
      <c r="CZ124" s="3">
        <v>28196508000</v>
      </c>
      <c r="DA124" s="1">
        <v>23520681757</v>
      </c>
      <c r="DB124" s="4">
        <f t="shared" si="244"/>
        <v>0.8341700240682286</v>
      </c>
      <c r="DC124" s="3">
        <v>28196508000</v>
      </c>
      <c r="DD124" s="1">
        <v>28196508000</v>
      </c>
      <c r="DE124" s="1">
        <v>26161130149</v>
      </c>
      <c r="DF124" s="122">
        <f t="shared" si="209"/>
        <v>0.9278145417510566</v>
      </c>
      <c r="DG124" s="1">
        <v>25567680376</v>
      </c>
      <c r="DH124" s="4">
        <f t="shared" si="142"/>
        <v>0.90676761732339339</v>
      </c>
      <c r="DI124" s="82">
        <v>30668056000</v>
      </c>
      <c r="DJ124" s="82">
        <f t="shared" si="143"/>
        <v>0</v>
      </c>
      <c r="DK124" s="82">
        <v>30668056000</v>
      </c>
      <c r="DL124" s="31">
        <v>30668056000</v>
      </c>
      <c r="DM124" s="31">
        <v>30668056000</v>
      </c>
      <c r="DN124" s="31">
        <v>2660603546</v>
      </c>
      <c r="DO124" s="417">
        <v>8.6754880909308371E-2</v>
      </c>
      <c r="DP124" s="31">
        <v>882106545</v>
      </c>
      <c r="DQ124" s="62">
        <f t="shared" si="144"/>
        <v>2.8763040767892167E-2</v>
      </c>
      <c r="DR124" s="31">
        <v>30668056000</v>
      </c>
      <c r="DS124" s="31">
        <v>30668056000</v>
      </c>
      <c r="DT124" s="31">
        <v>6106822131</v>
      </c>
      <c r="DU124" s="417">
        <f t="shared" si="145"/>
        <v>0.19912648297629298</v>
      </c>
      <c r="DV124" s="31">
        <v>1990504949</v>
      </c>
      <c r="DW124" s="62">
        <f t="shared" si="146"/>
        <v>6.4904829605110931E-2</v>
      </c>
      <c r="DX124" s="31">
        <v>30668056000</v>
      </c>
      <c r="DY124" s="31">
        <v>30668056000</v>
      </c>
      <c r="DZ124" s="31">
        <v>7724111251</v>
      </c>
      <c r="EA124" s="417">
        <f t="shared" si="147"/>
        <v>0.25186178253359132</v>
      </c>
      <c r="EB124" s="31">
        <v>3289284234</v>
      </c>
      <c r="EC124" s="62">
        <f t="shared" si="245"/>
        <v>0.10725440940893026</v>
      </c>
      <c r="ED124" s="31">
        <v>30668056000</v>
      </c>
      <c r="EE124" s="31">
        <v>30668056000</v>
      </c>
      <c r="EF124" s="31">
        <v>9657207345</v>
      </c>
      <c r="EG124" s="417">
        <f t="shared" si="246"/>
        <v>0.31489466906542757</v>
      </c>
      <c r="EH124" s="31">
        <v>5294302813</v>
      </c>
      <c r="EI124" s="62">
        <f t="shared" si="247"/>
        <v>0.17263248811727747</v>
      </c>
      <c r="EJ124" s="31">
        <v>30668056000</v>
      </c>
      <c r="EK124" s="31">
        <v>30153147466</v>
      </c>
      <c r="EL124" s="31">
        <v>14135755174</v>
      </c>
      <c r="EM124" s="417">
        <f t="shared" si="248"/>
        <v>0.46879866156390987</v>
      </c>
      <c r="EN124" s="31">
        <v>7517872433</v>
      </c>
      <c r="EO124" s="62">
        <f t="shared" si="249"/>
        <v>0.24932297503857537</v>
      </c>
      <c r="EP124" s="31">
        <v>30668056000</v>
      </c>
      <c r="EQ124" s="31">
        <v>30153147466</v>
      </c>
      <c r="ER124" s="31">
        <v>15973338390</v>
      </c>
      <c r="ES124" s="417">
        <f t="shared" si="250"/>
        <v>0.52974033334368065</v>
      </c>
      <c r="ET124" s="31">
        <v>11181567690</v>
      </c>
      <c r="EU124" s="62">
        <f t="shared" si="251"/>
        <v>0.37082588816335277</v>
      </c>
      <c r="EV124" s="418">
        <v>30668056000</v>
      </c>
      <c r="EW124" s="418">
        <v>30153147466</v>
      </c>
      <c r="EX124" s="418">
        <v>19089851528</v>
      </c>
      <c r="EY124" s="417">
        <f t="shared" si="252"/>
        <v>0.63309648021074016</v>
      </c>
      <c r="EZ124" s="418">
        <v>12822842868</v>
      </c>
      <c r="FA124" s="62">
        <f t="shared" si="253"/>
        <v>0.4252571935470002</v>
      </c>
      <c r="FB124" s="418">
        <v>30668056000</v>
      </c>
      <c r="FC124" s="418">
        <v>30153147466</v>
      </c>
      <c r="FD124" s="418">
        <v>21292037094</v>
      </c>
      <c r="FE124" s="417">
        <f t="shared" si="254"/>
        <v>0.70612983662844531</v>
      </c>
      <c r="FF124" s="418">
        <v>14941166395</v>
      </c>
      <c r="FG124" s="62">
        <f t="shared" si="255"/>
        <v>0.49550934647360834</v>
      </c>
      <c r="FH124" s="418">
        <v>30668056000</v>
      </c>
      <c r="FI124" s="418">
        <v>29182009894</v>
      </c>
      <c r="FJ124" s="418">
        <v>22965056958</v>
      </c>
      <c r="FK124" s="417">
        <v>0.78695939866437226</v>
      </c>
      <c r="FL124" s="418">
        <v>17072156985</v>
      </c>
      <c r="FM124" s="62">
        <v>0.58502334304636572</v>
      </c>
      <c r="FN124" s="82">
        <v>32215621000</v>
      </c>
      <c r="FO124" s="82">
        <f>+FO125+FO126</f>
        <v>1000000000</v>
      </c>
      <c r="FP124" s="386">
        <f>+FP125+FP126+FP127</f>
        <v>33215621000</v>
      </c>
      <c r="FQ124" s="418">
        <v>30668056000</v>
      </c>
      <c r="FR124" s="418">
        <v>29182009894</v>
      </c>
      <c r="FS124" s="418">
        <v>23931874243</v>
      </c>
      <c r="FT124" s="417">
        <v>0.82008999139982264</v>
      </c>
      <c r="FU124" s="418">
        <v>19554554117</v>
      </c>
      <c r="FV124" s="62">
        <v>0.67008935258501634</v>
      </c>
      <c r="FW124" s="418">
        <v>30668056000</v>
      </c>
      <c r="FX124" s="418">
        <v>29182009894</v>
      </c>
      <c r="FY124" s="418">
        <v>25238163284</v>
      </c>
      <c r="FZ124" s="417">
        <v>0.8648534962353337</v>
      </c>
      <c r="GA124" s="418">
        <v>21504204981</v>
      </c>
      <c r="GB124" s="62">
        <v>0.73689937941599415</v>
      </c>
      <c r="GC124" s="339">
        <v>30668056000</v>
      </c>
      <c r="GD124" s="339">
        <v>29675293894</v>
      </c>
      <c r="GE124" s="339">
        <v>29405679487</v>
      </c>
      <c r="GF124" s="122">
        <v>0.99091451602929148</v>
      </c>
      <c r="GG124" s="339">
        <v>27234673382</v>
      </c>
      <c r="GH124" s="4">
        <v>0.91775580990982319</v>
      </c>
      <c r="GI124" s="339">
        <v>33215621000</v>
      </c>
      <c r="GJ124" s="339">
        <v>33215621000</v>
      </c>
      <c r="GK124" s="339">
        <v>942731682</v>
      </c>
      <c r="GL124" s="122">
        <v>2.8382178433454548E-2</v>
      </c>
      <c r="GM124" s="339">
        <v>942731012</v>
      </c>
      <c r="GN124" s="4">
        <v>2.8382158262222464E-2</v>
      </c>
      <c r="GO124" s="339">
        <v>33215621000</v>
      </c>
      <c r="GP124" s="339">
        <v>33215621000</v>
      </c>
      <c r="GQ124" s="339">
        <v>8453171433</v>
      </c>
      <c r="GR124" s="122">
        <f t="shared" si="148"/>
        <v>0.25449385495457094</v>
      </c>
      <c r="GS124" s="339">
        <v>1736546800</v>
      </c>
      <c r="GT124" s="4">
        <v>2.8382158262222464E-2</v>
      </c>
      <c r="GU124" s="339">
        <v>33215621000</v>
      </c>
      <c r="GV124" s="339">
        <v>33215621000</v>
      </c>
      <c r="GW124" s="339">
        <v>11330693395</v>
      </c>
      <c r="GX124" s="122">
        <v>0.34112544200212302</v>
      </c>
      <c r="GY124" s="339">
        <v>3422785015</v>
      </c>
      <c r="GZ124" s="4">
        <v>0.10304744912040031</v>
      </c>
      <c r="HA124" s="339">
        <v>33215621000</v>
      </c>
      <c r="HB124" s="339">
        <v>33215621000</v>
      </c>
      <c r="HC124" s="339">
        <v>13131594598</v>
      </c>
      <c r="HD124" s="122">
        <v>0.39534394368240172</v>
      </c>
      <c r="HE124" s="339">
        <v>5385353136</v>
      </c>
      <c r="HF124" s="4">
        <v>0.1621331462085264</v>
      </c>
      <c r="HG124" s="339">
        <v>33215621000</v>
      </c>
      <c r="HH124" s="339">
        <v>33215621000</v>
      </c>
      <c r="HI124" s="339">
        <v>15660632714</v>
      </c>
      <c r="HJ124" s="122">
        <v>0.47148396575213813</v>
      </c>
      <c r="HK124" s="339">
        <v>7427949782</v>
      </c>
      <c r="HL124" s="4">
        <v>0.22362820740277595</v>
      </c>
      <c r="HM124" s="339">
        <v>33215621000</v>
      </c>
      <c r="HN124" s="339">
        <v>33215621000</v>
      </c>
      <c r="HO124" s="339">
        <v>18646763482</v>
      </c>
      <c r="HP124" s="122">
        <v>0.56138536389248905</v>
      </c>
      <c r="HQ124" s="339">
        <v>10793067297</v>
      </c>
      <c r="HR124" s="4">
        <v>0.32493950051392989</v>
      </c>
      <c r="HS124" s="15">
        <f t="shared" si="149"/>
        <v>0</v>
      </c>
      <c r="HT124" s="15">
        <f t="shared" si="150"/>
        <v>0</v>
      </c>
    </row>
    <row r="125" spans="1:228" ht="14.25" customHeight="1" x14ac:dyDescent="0.35">
      <c r="A125" s="9" t="s">
        <v>76</v>
      </c>
      <c r="B125" s="26"/>
      <c r="C125" s="53"/>
      <c r="D125" s="27"/>
      <c r="E125" s="26"/>
      <c r="F125" s="53"/>
      <c r="G125" s="27"/>
      <c r="H125" s="26"/>
      <c r="I125" s="53"/>
      <c r="J125" s="27"/>
      <c r="K125" s="26"/>
      <c r="L125" s="53"/>
      <c r="M125" s="27"/>
      <c r="N125" s="26"/>
      <c r="O125" s="53"/>
      <c r="P125" s="27"/>
      <c r="Q125" s="26">
        <v>1531963333</v>
      </c>
      <c r="R125" s="53">
        <v>1280985737</v>
      </c>
      <c r="S125" s="68">
        <f t="shared" si="151"/>
        <v>0.83617258285907026</v>
      </c>
      <c r="T125" s="26">
        <v>2228063539</v>
      </c>
      <c r="U125" s="53">
        <v>2068047143</v>
      </c>
      <c r="V125" s="68">
        <f t="shared" si="152"/>
        <v>0.92818140362737656</v>
      </c>
      <c r="W125" s="26">
        <v>2517678228</v>
      </c>
      <c r="X125" s="53">
        <v>2442944502</v>
      </c>
      <c r="Y125" s="68">
        <f t="shared" si="153"/>
        <v>0.97031641090237053</v>
      </c>
      <c r="Z125" s="26">
        <v>3049858000</v>
      </c>
      <c r="AA125" s="53">
        <v>2788824173</v>
      </c>
      <c r="AB125" s="68">
        <f t="shared" si="154"/>
        <v>0.91441115389634531</v>
      </c>
      <c r="AC125" s="26">
        <v>3776524794</v>
      </c>
      <c r="AD125" s="53">
        <v>3605473376</v>
      </c>
      <c r="AE125" s="68">
        <f t="shared" si="155"/>
        <v>0.95470666093023937</v>
      </c>
      <c r="AF125" s="26">
        <v>3887184000</v>
      </c>
      <c r="AG125" s="6">
        <v>3864383176</v>
      </c>
      <c r="AH125" s="6">
        <v>3773582557</v>
      </c>
      <c r="AI125" s="38">
        <f t="shared" si="156"/>
        <v>0.97650320507450628</v>
      </c>
      <c r="AJ125" s="6">
        <v>3649561323</v>
      </c>
      <c r="AK125" s="38">
        <f t="shared" si="157"/>
        <v>0.94440979498768007</v>
      </c>
      <c r="AL125" s="5">
        <v>3881561000</v>
      </c>
      <c r="AM125" s="6">
        <v>3881561000</v>
      </c>
      <c r="AN125" s="6">
        <v>3712122831</v>
      </c>
      <c r="AO125" s="38">
        <f t="shared" si="158"/>
        <v>0.95634793089687375</v>
      </c>
      <c r="AP125" s="6">
        <v>3641828946</v>
      </c>
      <c r="AQ125" s="38">
        <f t="shared" si="159"/>
        <v>0.93823823611170865</v>
      </c>
      <c r="AR125" s="5">
        <v>4034675000</v>
      </c>
      <c r="AS125" s="6">
        <v>4034675000</v>
      </c>
      <c r="AT125" s="6">
        <v>3961848416</v>
      </c>
      <c r="AU125" s="38">
        <f t="shared" si="160"/>
        <v>0.98194982644203066</v>
      </c>
      <c r="AV125" s="6">
        <v>3856604284</v>
      </c>
      <c r="AW125" s="38">
        <f t="shared" si="161"/>
        <v>0.95586491700074971</v>
      </c>
      <c r="AX125" s="5">
        <v>4403312000</v>
      </c>
      <c r="AY125" s="6">
        <v>4403312000</v>
      </c>
      <c r="AZ125" s="6">
        <v>4323503841</v>
      </c>
      <c r="BA125" s="38">
        <f t="shared" si="162"/>
        <v>0.98187542490743329</v>
      </c>
      <c r="BB125" s="6">
        <v>4060009703</v>
      </c>
      <c r="BC125" s="38">
        <f t="shared" si="163"/>
        <v>0.92203543673489408</v>
      </c>
      <c r="BD125" s="5">
        <v>6095017000</v>
      </c>
      <c r="BE125" s="6">
        <v>6095017000</v>
      </c>
      <c r="BF125" s="6">
        <v>4696999568</v>
      </c>
      <c r="BG125" s="38">
        <f t="shared" si="164"/>
        <v>0.77062944500400898</v>
      </c>
      <c r="BH125" s="6">
        <v>4430352825</v>
      </c>
      <c r="BI125" s="38">
        <f t="shared" si="165"/>
        <v>0.72688112682868644</v>
      </c>
      <c r="BJ125" s="5">
        <v>6403812000</v>
      </c>
      <c r="BK125" s="6">
        <v>6403812000</v>
      </c>
      <c r="BL125" s="6">
        <v>6170775435</v>
      </c>
      <c r="BM125" s="38">
        <f t="shared" si="166"/>
        <v>0.96360971168422804</v>
      </c>
      <c r="BN125" s="6">
        <v>6038101295</v>
      </c>
      <c r="BO125" s="38">
        <f t="shared" si="167"/>
        <v>0.94289171746453515</v>
      </c>
      <c r="BP125" s="5">
        <v>7090197000</v>
      </c>
      <c r="BQ125" s="6">
        <v>7090197000</v>
      </c>
      <c r="BR125" s="6">
        <v>6703338748</v>
      </c>
      <c r="BS125" s="38">
        <f t="shared" si="168"/>
        <v>0.9454375877003135</v>
      </c>
      <c r="BT125" s="6">
        <v>6570132773</v>
      </c>
      <c r="BU125" s="38">
        <f t="shared" si="169"/>
        <v>0.92665024300453147</v>
      </c>
      <c r="BV125" s="5">
        <v>7388182000</v>
      </c>
      <c r="BW125" s="6">
        <v>7388182000</v>
      </c>
      <c r="BX125" s="6">
        <v>6869225050</v>
      </c>
      <c r="BY125" s="38">
        <f t="shared" si="170"/>
        <v>0.92975850486628508</v>
      </c>
      <c r="BZ125" s="6">
        <v>6723621575</v>
      </c>
      <c r="CA125" s="38">
        <f t="shared" si="171"/>
        <v>0.91005088599604067</v>
      </c>
      <c r="CB125" s="5">
        <v>7757497000</v>
      </c>
      <c r="CC125" s="6">
        <v>7726974200</v>
      </c>
      <c r="CD125" s="6">
        <v>7451075962</v>
      </c>
      <c r="CE125" s="38">
        <f t="shared" si="172"/>
        <v>0.96429414271889247</v>
      </c>
      <c r="CF125" s="6">
        <v>7226954445</v>
      </c>
      <c r="CG125" s="7">
        <f t="shared" si="139"/>
        <v>0.93528906114375276</v>
      </c>
      <c r="CH125" s="5">
        <v>7766402000</v>
      </c>
      <c r="CI125" s="6">
        <v>7766402000</v>
      </c>
      <c r="CJ125" s="6">
        <v>7661009109</v>
      </c>
      <c r="CK125" s="38">
        <f t="shared" si="173"/>
        <v>0.98642963743056311</v>
      </c>
      <c r="CL125" s="6">
        <v>7422171679</v>
      </c>
      <c r="CM125" s="7">
        <f t="shared" si="140"/>
        <v>0.95567698903559206</v>
      </c>
      <c r="CN125" s="5">
        <v>9281530000</v>
      </c>
      <c r="CO125" s="6">
        <v>9281530000</v>
      </c>
      <c r="CP125" s="6">
        <v>8799587681</v>
      </c>
      <c r="CQ125" s="38">
        <f t="shared" si="174"/>
        <v>0.94807512134314065</v>
      </c>
      <c r="CR125" s="6">
        <v>8645637208</v>
      </c>
      <c r="CS125" s="7">
        <f t="shared" si="141"/>
        <v>0.93148836538803403</v>
      </c>
      <c r="CT125" s="5">
        <v>15067832000</v>
      </c>
      <c r="CU125" s="6">
        <v>8894101623</v>
      </c>
      <c r="CV125" s="7">
        <f t="shared" si="242"/>
        <v>0.59027082482735405</v>
      </c>
      <c r="CW125" s="5">
        <v>15067832000</v>
      </c>
      <c r="CX125" s="6">
        <v>9865152719</v>
      </c>
      <c r="CY125" s="7">
        <f t="shared" si="243"/>
        <v>0.65471613427864073</v>
      </c>
      <c r="CZ125" s="5">
        <v>15067832000</v>
      </c>
      <c r="DA125" s="6">
        <v>10834844236</v>
      </c>
      <c r="DB125" s="7">
        <f t="shared" si="244"/>
        <v>0.71907121316457467</v>
      </c>
      <c r="DC125" s="5">
        <v>15067832000</v>
      </c>
      <c r="DD125" s="6">
        <v>15067832000</v>
      </c>
      <c r="DE125" s="6">
        <v>13237440444</v>
      </c>
      <c r="DF125" s="38">
        <f t="shared" si="209"/>
        <v>0.87852323041562985</v>
      </c>
      <c r="DG125" s="6">
        <v>12971425747</v>
      </c>
      <c r="DH125" s="7">
        <f t="shared" si="142"/>
        <v>0.86086875318227596</v>
      </c>
      <c r="DI125" s="41">
        <v>16692115000</v>
      </c>
      <c r="DJ125" s="82">
        <f t="shared" si="143"/>
        <v>0</v>
      </c>
      <c r="DK125" s="81">
        <v>16692115000</v>
      </c>
      <c r="DL125" s="6">
        <v>16692115000</v>
      </c>
      <c r="DM125" s="6">
        <v>16692115000</v>
      </c>
      <c r="DN125" s="6">
        <v>2218703546</v>
      </c>
      <c r="DO125" s="38">
        <v>0.13291925834443388</v>
      </c>
      <c r="DP125" s="6">
        <v>882106545</v>
      </c>
      <c r="DQ125" s="7">
        <f t="shared" si="144"/>
        <v>5.2845702596705089E-2</v>
      </c>
      <c r="DR125" s="6">
        <v>16692115000</v>
      </c>
      <c r="DS125" s="6">
        <v>16692115000</v>
      </c>
      <c r="DT125" s="6">
        <v>3436314846</v>
      </c>
      <c r="DU125" s="38">
        <f t="shared" si="145"/>
        <v>0.20586455616918528</v>
      </c>
      <c r="DV125" s="6">
        <v>1983504949</v>
      </c>
      <c r="DW125" s="7">
        <f t="shared" si="146"/>
        <v>0.11882885715800544</v>
      </c>
      <c r="DX125" s="6">
        <v>16692115000</v>
      </c>
      <c r="DY125" s="6">
        <v>16692115000</v>
      </c>
      <c r="DZ125" s="6">
        <v>4358207464</v>
      </c>
      <c r="EA125" s="38">
        <f t="shared" si="147"/>
        <v>0.26109378374160497</v>
      </c>
      <c r="EB125" s="6">
        <v>2987203759</v>
      </c>
      <c r="EC125" s="7">
        <f t="shared" si="245"/>
        <v>0.17895897308399805</v>
      </c>
      <c r="ED125" s="6">
        <v>16692115000</v>
      </c>
      <c r="EE125" s="6">
        <v>16692115000</v>
      </c>
      <c r="EF125" s="6">
        <v>5793376873</v>
      </c>
      <c r="EG125" s="38">
        <f t="shared" si="246"/>
        <v>0.34707266712456752</v>
      </c>
      <c r="EH125" s="6">
        <v>4196581351</v>
      </c>
      <c r="EI125" s="7">
        <f t="shared" si="247"/>
        <v>0.25141100160165442</v>
      </c>
      <c r="EJ125" s="6">
        <v>16692115000</v>
      </c>
      <c r="EK125" s="6">
        <v>16177206466</v>
      </c>
      <c r="EL125" s="6">
        <v>6816584678</v>
      </c>
      <c r="EM125" s="38">
        <f t="shared" si="248"/>
        <v>0.42136970263231605</v>
      </c>
      <c r="EN125" s="6">
        <v>5656427919</v>
      </c>
      <c r="EO125" s="7">
        <f t="shared" si="249"/>
        <v>0.34965418355067929</v>
      </c>
      <c r="EP125" s="6">
        <v>16692115000</v>
      </c>
      <c r="EQ125" s="6">
        <v>16177206466</v>
      </c>
      <c r="ER125" s="6">
        <v>8654167894</v>
      </c>
      <c r="ES125" s="38">
        <f t="shared" si="250"/>
        <v>0.53496058866459173</v>
      </c>
      <c r="ET125" s="6">
        <v>7625163003</v>
      </c>
      <c r="EU125" s="7">
        <f t="shared" si="251"/>
        <v>0.47135227080311903</v>
      </c>
      <c r="EV125" s="340">
        <v>16692115000</v>
      </c>
      <c r="EW125" s="340">
        <v>16177206466</v>
      </c>
      <c r="EX125" s="340">
        <v>9698490712</v>
      </c>
      <c r="EY125" s="38">
        <f t="shared" si="252"/>
        <v>0.5995157898481136</v>
      </c>
      <c r="EZ125" s="340">
        <v>8500122748</v>
      </c>
      <c r="FA125" s="7">
        <f t="shared" si="253"/>
        <v>0.52543823099896136</v>
      </c>
      <c r="FB125" s="340">
        <v>16692115000</v>
      </c>
      <c r="FC125" s="340">
        <v>16177206466</v>
      </c>
      <c r="FD125" s="340">
        <v>10717877653</v>
      </c>
      <c r="FE125" s="38">
        <f t="shared" si="254"/>
        <v>0.66252957057363426</v>
      </c>
      <c r="FF125" s="340">
        <v>9862405827</v>
      </c>
      <c r="FG125" s="7">
        <f t="shared" si="255"/>
        <v>0.60964826329737709</v>
      </c>
      <c r="FH125" s="340">
        <v>16692115000</v>
      </c>
      <c r="FI125" s="340">
        <v>16177206466</v>
      </c>
      <c r="FJ125" s="340">
        <v>11664025039</v>
      </c>
      <c r="FK125" s="38">
        <v>0.72101602112296359</v>
      </c>
      <c r="FL125" s="340">
        <v>10702355829</v>
      </c>
      <c r="FM125" s="7">
        <v>0.66157008328312938</v>
      </c>
      <c r="FN125" s="41">
        <v>18241795000</v>
      </c>
      <c r="FO125" s="81"/>
      <c r="FP125" s="387">
        <v>18241795000</v>
      </c>
      <c r="FQ125" s="340">
        <v>16692115000</v>
      </c>
      <c r="FR125" s="340">
        <v>16177206466</v>
      </c>
      <c r="FS125" s="340">
        <v>12603756854</v>
      </c>
      <c r="FT125" s="38">
        <v>0.77910589077846049</v>
      </c>
      <c r="FU125" s="340">
        <v>12039149626</v>
      </c>
      <c r="FV125" s="7">
        <v>0.74420448618882085</v>
      </c>
      <c r="FW125" s="340">
        <v>16692115000</v>
      </c>
      <c r="FX125" s="340">
        <v>16177206466</v>
      </c>
      <c r="FY125" s="340">
        <v>13655959306</v>
      </c>
      <c r="FZ125" s="38">
        <v>0.84414817445156787</v>
      </c>
      <c r="GA125" s="340">
        <v>12807494555</v>
      </c>
      <c r="GB125" s="7">
        <v>0.79170001210764052</v>
      </c>
      <c r="GC125" s="340">
        <v>16692115000</v>
      </c>
      <c r="GD125" s="340">
        <v>16670490466</v>
      </c>
      <c r="GE125" s="340">
        <v>16476742452</v>
      </c>
      <c r="GF125" s="38">
        <v>0.9883777856209357</v>
      </c>
      <c r="GG125" s="340">
        <v>16114919722</v>
      </c>
      <c r="GH125" s="7">
        <v>0.96667340141352742</v>
      </c>
      <c r="GI125" s="340">
        <v>18241795000</v>
      </c>
      <c r="GJ125" s="340">
        <v>18241795000</v>
      </c>
      <c r="GK125" s="340">
        <v>942731682</v>
      </c>
      <c r="GL125" s="38">
        <v>5.1679765176617765E-2</v>
      </c>
      <c r="GM125" s="340">
        <v>942731012</v>
      </c>
      <c r="GN125" s="7">
        <v>5.1679728447776109E-2</v>
      </c>
      <c r="GO125" s="340">
        <v>18241795000</v>
      </c>
      <c r="GP125" s="340">
        <v>18241795000</v>
      </c>
      <c r="GQ125" s="340">
        <v>3284919120</v>
      </c>
      <c r="GR125" s="38">
        <f t="shared" si="148"/>
        <v>0.18007652865301907</v>
      </c>
      <c r="GS125" s="340">
        <v>1736546800</v>
      </c>
      <c r="GT125" s="7">
        <v>5.1679728447776109E-2</v>
      </c>
      <c r="GU125" s="340">
        <v>18241795000</v>
      </c>
      <c r="GV125" s="340">
        <v>18241795000</v>
      </c>
      <c r="GW125" s="340">
        <v>4470162478</v>
      </c>
      <c r="GX125" s="38">
        <v>0.24505058180952038</v>
      </c>
      <c r="GY125" s="340">
        <v>3234251997</v>
      </c>
      <c r="GZ125" s="7">
        <v>0.17729899919388414</v>
      </c>
      <c r="HA125" s="340">
        <v>18241795000</v>
      </c>
      <c r="HB125" s="340">
        <v>18241795000</v>
      </c>
      <c r="HC125" s="340">
        <v>5638462984</v>
      </c>
      <c r="HD125" s="38">
        <v>0.30909584193880041</v>
      </c>
      <c r="HE125" s="340">
        <v>4369853553</v>
      </c>
      <c r="HF125" s="7">
        <v>0.23955173013401368</v>
      </c>
      <c r="HG125" s="340">
        <v>18241795000</v>
      </c>
      <c r="HH125" s="340">
        <v>18241795000</v>
      </c>
      <c r="HI125" s="340">
        <v>6700379051</v>
      </c>
      <c r="HJ125" s="38">
        <v>0.36730919577815668</v>
      </c>
      <c r="HK125" s="340">
        <v>5556104126</v>
      </c>
      <c r="HL125" s="7">
        <v>0.30458099797744687</v>
      </c>
      <c r="HM125" s="340">
        <v>18241795000</v>
      </c>
      <c r="HN125" s="340">
        <v>18241795000</v>
      </c>
      <c r="HO125" s="340">
        <v>8699563950</v>
      </c>
      <c r="HP125" s="38">
        <v>0.47690284590962678</v>
      </c>
      <c r="HQ125" s="340">
        <v>7664757930</v>
      </c>
      <c r="HR125" s="7">
        <v>0.42017564225450399</v>
      </c>
      <c r="HS125" s="15">
        <f t="shared" si="149"/>
        <v>0</v>
      </c>
      <c r="HT125" s="15">
        <f t="shared" si="150"/>
        <v>0</v>
      </c>
    </row>
    <row r="126" spans="1:228" ht="14.25" customHeight="1" x14ac:dyDescent="0.35">
      <c r="A126" s="9" t="s">
        <v>78</v>
      </c>
      <c r="B126" s="26"/>
      <c r="C126" s="53"/>
      <c r="D126" s="27"/>
      <c r="E126" s="26"/>
      <c r="F126" s="53"/>
      <c r="G126" s="27"/>
      <c r="H126" s="26"/>
      <c r="I126" s="53"/>
      <c r="J126" s="27"/>
      <c r="K126" s="26"/>
      <c r="L126" s="53"/>
      <c r="M126" s="27"/>
      <c r="N126" s="26"/>
      <c r="O126" s="53"/>
      <c r="P126" s="27"/>
      <c r="Q126" s="26">
        <v>4118438495</v>
      </c>
      <c r="R126" s="53">
        <v>3700626368.6599998</v>
      </c>
      <c r="S126" s="68">
        <f t="shared" si="151"/>
        <v>0.89855083987602435</v>
      </c>
      <c r="T126" s="26">
        <v>10725565655</v>
      </c>
      <c r="U126" s="53">
        <v>8961856836</v>
      </c>
      <c r="V126" s="68">
        <f t="shared" si="152"/>
        <v>0.83556029810159227</v>
      </c>
      <c r="W126" s="26">
        <v>19231520326</v>
      </c>
      <c r="X126" s="53">
        <v>19155997711</v>
      </c>
      <c r="Y126" s="68">
        <f t="shared" si="153"/>
        <v>0.99607297739753331</v>
      </c>
      <c r="Z126" s="26">
        <v>14063250994</v>
      </c>
      <c r="AA126" s="53">
        <v>14016774583</v>
      </c>
      <c r="AB126" s="68">
        <f t="shared" si="154"/>
        <v>0.9966951872636115</v>
      </c>
      <c r="AC126" s="26">
        <v>13198970275</v>
      </c>
      <c r="AD126" s="53">
        <v>12912581312</v>
      </c>
      <c r="AE126" s="68">
        <f t="shared" si="155"/>
        <v>0.97830217380347873</v>
      </c>
      <c r="AF126" s="26">
        <v>12368497000</v>
      </c>
      <c r="AG126" s="6">
        <v>12123309523</v>
      </c>
      <c r="AH126" s="6">
        <v>11962705035</v>
      </c>
      <c r="AI126" s="38">
        <f t="shared" si="156"/>
        <v>0.98675242204322955</v>
      </c>
      <c r="AJ126" s="6">
        <v>7527585652</v>
      </c>
      <c r="AK126" s="38">
        <f t="shared" si="157"/>
        <v>0.62091837527688931</v>
      </c>
      <c r="AL126" s="5">
        <v>7570000000</v>
      </c>
      <c r="AM126" s="6">
        <v>7570000000</v>
      </c>
      <c r="AN126" s="6">
        <v>7201015598</v>
      </c>
      <c r="AO126" s="38">
        <f t="shared" si="158"/>
        <v>0.95125701426684284</v>
      </c>
      <c r="AP126" s="6">
        <v>6237076396</v>
      </c>
      <c r="AQ126" s="38">
        <f t="shared" si="159"/>
        <v>0.82392026367239102</v>
      </c>
      <c r="AR126" s="5">
        <v>13500000000</v>
      </c>
      <c r="AS126" s="6">
        <v>13500000000</v>
      </c>
      <c r="AT126" s="6">
        <v>13135186983</v>
      </c>
      <c r="AU126" s="38">
        <f t="shared" si="160"/>
        <v>0.97297681355555554</v>
      </c>
      <c r="AV126" s="6">
        <v>7104499724</v>
      </c>
      <c r="AW126" s="38">
        <f t="shared" si="161"/>
        <v>0.52625923881481484</v>
      </c>
      <c r="AX126" s="5">
        <v>9200000000</v>
      </c>
      <c r="AY126" s="6">
        <v>9200000000</v>
      </c>
      <c r="AZ126" s="6">
        <v>9062686986</v>
      </c>
      <c r="BA126" s="38">
        <f t="shared" si="162"/>
        <v>0.98507467239130431</v>
      </c>
      <c r="BB126" s="6">
        <v>7548184866</v>
      </c>
      <c r="BC126" s="38">
        <f t="shared" si="163"/>
        <v>0.82045487673913042</v>
      </c>
      <c r="BD126" s="5">
        <v>7563000000</v>
      </c>
      <c r="BE126" s="6">
        <v>8183000000</v>
      </c>
      <c r="BF126" s="6">
        <v>8027729974</v>
      </c>
      <c r="BG126" s="38">
        <f t="shared" si="164"/>
        <v>0.98102529316876452</v>
      </c>
      <c r="BH126" s="6">
        <v>5675101077</v>
      </c>
      <c r="BI126" s="38">
        <f t="shared" si="165"/>
        <v>0.69352328938042285</v>
      </c>
      <c r="BJ126" s="5">
        <v>12362087000</v>
      </c>
      <c r="BK126" s="6">
        <v>12862087000</v>
      </c>
      <c r="BL126" s="6">
        <v>12741229232</v>
      </c>
      <c r="BM126" s="38">
        <f t="shared" si="166"/>
        <v>0.99060356472476041</v>
      </c>
      <c r="BN126" s="6">
        <v>9368311259</v>
      </c>
      <c r="BO126" s="38">
        <f t="shared" si="167"/>
        <v>0.72836634202520945</v>
      </c>
      <c r="BP126" s="5">
        <v>13266433000</v>
      </c>
      <c r="BQ126" s="6">
        <v>13181433000</v>
      </c>
      <c r="BR126" s="6">
        <v>13095504815</v>
      </c>
      <c r="BS126" s="38">
        <f t="shared" si="168"/>
        <v>0.99348111961726771</v>
      </c>
      <c r="BT126" s="6">
        <v>11060445577</v>
      </c>
      <c r="BU126" s="38">
        <f t="shared" si="169"/>
        <v>0.83909280402214237</v>
      </c>
      <c r="BV126" s="5">
        <v>16153137000</v>
      </c>
      <c r="BW126" s="6">
        <v>16153137000</v>
      </c>
      <c r="BX126" s="6">
        <v>15960611266</v>
      </c>
      <c r="BY126" s="38">
        <f t="shared" si="170"/>
        <v>0.98808121704161855</v>
      </c>
      <c r="BZ126" s="6">
        <v>13735745388</v>
      </c>
      <c r="CA126" s="38">
        <f t="shared" si="171"/>
        <v>0.85034537799066523</v>
      </c>
      <c r="CB126" s="5">
        <v>16189720000</v>
      </c>
      <c r="CC126" s="6">
        <v>15639720000</v>
      </c>
      <c r="CD126" s="6">
        <v>15219754023</v>
      </c>
      <c r="CE126" s="38">
        <f t="shared" si="172"/>
        <v>0.97314747469903551</v>
      </c>
      <c r="CF126" s="6">
        <v>13229862596</v>
      </c>
      <c r="CG126" s="7">
        <f t="shared" si="139"/>
        <v>0.845914287212303</v>
      </c>
      <c r="CH126" s="5">
        <v>24809041000</v>
      </c>
      <c r="CI126" s="6">
        <v>25763673885</v>
      </c>
      <c r="CJ126" s="6">
        <v>24579571826</v>
      </c>
      <c r="CK126" s="38">
        <f t="shared" si="173"/>
        <v>0.95403985998715024</v>
      </c>
      <c r="CL126" s="6">
        <v>18222980417</v>
      </c>
      <c r="CM126" s="7">
        <f t="shared" si="140"/>
        <v>0.70731295925965332</v>
      </c>
      <c r="CN126" s="5">
        <v>20000000000</v>
      </c>
      <c r="CO126" s="6">
        <v>23621000000</v>
      </c>
      <c r="CP126" s="6">
        <v>22256342675</v>
      </c>
      <c r="CQ126" s="38">
        <f t="shared" si="174"/>
        <v>0.9422269453029084</v>
      </c>
      <c r="CR126" s="6">
        <v>19259782151</v>
      </c>
      <c r="CS126" s="7">
        <f t="shared" si="141"/>
        <v>0.81536692565937086</v>
      </c>
      <c r="CT126" s="5">
        <v>13128676000</v>
      </c>
      <c r="CU126" s="6">
        <v>12165931995</v>
      </c>
      <c r="CV126" s="7">
        <f t="shared" si="242"/>
        <v>0.92666861418470525</v>
      </c>
      <c r="CW126" s="5">
        <v>13128676000</v>
      </c>
      <c r="CX126" s="6">
        <v>12378478143</v>
      </c>
      <c r="CY126" s="7">
        <f t="shared" si="243"/>
        <v>0.94285807213156914</v>
      </c>
      <c r="CZ126" s="5">
        <v>13128676000</v>
      </c>
      <c r="DA126" s="6">
        <v>12685837521</v>
      </c>
      <c r="DB126" s="7">
        <f t="shared" si="244"/>
        <v>0.96626937255516088</v>
      </c>
      <c r="DC126" s="5">
        <v>13128676000</v>
      </c>
      <c r="DD126" s="6">
        <v>13128676000</v>
      </c>
      <c r="DE126" s="6">
        <v>12923689705</v>
      </c>
      <c r="DF126" s="38">
        <f t="shared" si="209"/>
        <v>0.98438636957755676</v>
      </c>
      <c r="DG126" s="6">
        <v>12596254629</v>
      </c>
      <c r="DH126" s="7">
        <f t="shared" si="142"/>
        <v>0.95944592044163479</v>
      </c>
      <c r="DI126" s="81">
        <v>13975941000</v>
      </c>
      <c r="DJ126" s="82">
        <f t="shared" si="143"/>
        <v>0</v>
      </c>
      <c r="DK126" s="81">
        <v>13975941000</v>
      </c>
      <c r="DL126" s="53">
        <v>13975941000</v>
      </c>
      <c r="DM126" s="53">
        <v>13975941000</v>
      </c>
      <c r="DN126" s="53">
        <v>441900000</v>
      </c>
      <c r="DO126" s="123">
        <v>3.1618622316737025E-2</v>
      </c>
      <c r="DP126" s="53">
        <v>0</v>
      </c>
      <c r="DQ126" s="27">
        <f t="shared" si="144"/>
        <v>0</v>
      </c>
      <c r="DR126" s="53">
        <v>13975941000</v>
      </c>
      <c r="DS126" s="53">
        <v>13975941000</v>
      </c>
      <c r="DT126" s="53">
        <v>2670507285</v>
      </c>
      <c r="DU126" s="123">
        <f t="shared" si="145"/>
        <v>0.19107888942862594</v>
      </c>
      <c r="DV126" s="53">
        <v>7000000</v>
      </c>
      <c r="DW126" s="27">
        <f t="shared" si="146"/>
        <v>5.0086072916306673E-4</v>
      </c>
      <c r="DX126" s="53">
        <v>13975941000</v>
      </c>
      <c r="DY126" s="53">
        <v>13975941000</v>
      </c>
      <c r="DZ126" s="53">
        <v>3365903787</v>
      </c>
      <c r="EA126" s="123">
        <f t="shared" si="147"/>
        <v>0.24083557500707822</v>
      </c>
      <c r="EB126" s="53">
        <v>302080475</v>
      </c>
      <c r="EC126" s="27">
        <f t="shared" si="245"/>
        <v>2.1614320996346508E-2</v>
      </c>
      <c r="ED126" s="53">
        <v>13975941000</v>
      </c>
      <c r="EE126" s="53">
        <v>13975941000</v>
      </c>
      <c r="EF126" s="53">
        <v>3863830472</v>
      </c>
      <c r="EG126" s="123">
        <f t="shared" si="246"/>
        <v>0.27646299250977091</v>
      </c>
      <c r="EH126" s="53">
        <v>1097721462</v>
      </c>
      <c r="EI126" s="27">
        <f t="shared" si="247"/>
        <v>7.8543653125038235E-2</v>
      </c>
      <c r="EJ126" s="53">
        <v>13975941000</v>
      </c>
      <c r="EK126" s="53">
        <v>13975941000</v>
      </c>
      <c r="EL126" s="53">
        <v>7319170496</v>
      </c>
      <c r="EM126" s="123">
        <f t="shared" si="248"/>
        <v>0.52369786735648072</v>
      </c>
      <c r="EN126" s="53">
        <v>1861444514</v>
      </c>
      <c r="EO126" s="27">
        <f t="shared" si="249"/>
        <v>0.13318920808266149</v>
      </c>
      <c r="EP126" s="53">
        <v>13975941000</v>
      </c>
      <c r="EQ126" s="53">
        <v>13975941000</v>
      </c>
      <c r="ER126" s="53">
        <v>7319170496</v>
      </c>
      <c r="ES126" s="123">
        <f t="shared" si="250"/>
        <v>0.52369786735648072</v>
      </c>
      <c r="ET126" s="53">
        <v>3556404687</v>
      </c>
      <c r="EU126" s="27">
        <f t="shared" si="251"/>
        <v>0.25446620638996686</v>
      </c>
      <c r="EV126" s="341">
        <v>13975941000</v>
      </c>
      <c r="EW126" s="341">
        <v>13975941000</v>
      </c>
      <c r="EX126" s="341">
        <v>9391360816</v>
      </c>
      <c r="EY126" s="123">
        <f t="shared" si="252"/>
        <v>0.67196626087645905</v>
      </c>
      <c r="EZ126" s="341">
        <v>4322720120</v>
      </c>
      <c r="FA126" s="27">
        <f t="shared" si="253"/>
        <v>0.30929725018157989</v>
      </c>
      <c r="FB126" s="341">
        <v>13975941000</v>
      </c>
      <c r="FC126" s="341">
        <v>13975941000</v>
      </c>
      <c r="FD126" s="341">
        <v>10574159441</v>
      </c>
      <c r="FE126" s="123">
        <f t="shared" si="254"/>
        <v>0.75659731541511233</v>
      </c>
      <c r="FF126" s="341">
        <v>5078760568</v>
      </c>
      <c r="FG126" s="27">
        <f t="shared" si="255"/>
        <v>0.36339310304758726</v>
      </c>
      <c r="FH126" s="341">
        <v>13975941000</v>
      </c>
      <c r="FI126" s="341">
        <v>13004803428</v>
      </c>
      <c r="FJ126" s="341">
        <v>11301031919</v>
      </c>
      <c r="FK126" s="123">
        <v>0.86898906097021866</v>
      </c>
      <c r="FL126" s="341">
        <v>6369801156</v>
      </c>
      <c r="FM126" s="27">
        <v>0.48980372454423232</v>
      </c>
      <c r="FN126" s="81">
        <v>13973826000</v>
      </c>
      <c r="FO126" s="81">
        <f t="shared" si="259"/>
        <v>1000000000</v>
      </c>
      <c r="FP126" s="387">
        <f>13973826000+1000000000</f>
        <v>14973826000</v>
      </c>
      <c r="FQ126" s="341">
        <v>13975941000</v>
      </c>
      <c r="FR126" s="341">
        <v>13004803428</v>
      </c>
      <c r="FS126" s="341">
        <v>11328117389</v>
      </c>
      <c r="FT126" s="123">
        <v>0.87107178910601524</v>
      </c>
      <c r="FU126" s="341">
        <v>7515404491</v>
      </c>
      <c r="FV126" s="27">
        <v>0.57789450894882066</v>
      </c>
      <c r="FW126" s="341">
        <v>13975941000</v>
      </c>
      <c r="FX126" s="341">
        <v>13004803428</v>
      </c>
      <c r="FY126" s="341">
        <v>11582203978</v>
      </c>
      <c r="FZ126" s="123">
        <v>0.8906096921898049</v>
      </c>
      <c r="GA126" s="341">
        <v>8696710426</v>
      </c>
      <c r="GB126" s="27">
        <v>0.66873063281183798</v>
      </c>
      <c r="GC126" s="340">
        <v>13975941000</v>
      </c>
      <c r="GD126" s="340">
        <v>13004803428</v>
      </c>
      <c r="GE126" s="340">
        <v>12928937035</v>
      </c>
      <c r="GF126" s="38">
        <v>0.99416627914293143</v>
      </c>
      <c r="GG126" s="340">
        <v>11119753660</v>
      </c>
      <c r="GH126" s="7">
        <v>0.85504973001426587</v>
      </c>
      <c r="GI126" s="340">
        <v>14973826000</v>
      </c>
      <c r="GJ126" s="340">
        <v>14973826000</v>
      </c>
      <c r="GK126" s="340">
        <v>0</v>
      </c>
      <c r="GL126" s="38">
        <v>0</v>
      </c>
      <c r="GM126" s="340">
        <v>0</v>
      </c>
      <c r="GN126" s="7">
        <v>0</v>
      </c>
      <c r="GO126" s="340">
        <v>14973826000</v>
      </c>
      <c r="GP126" s="340">
        <v>14973826000</v>
      </c>
      <c r="GQ126" s="340">
        <v>5168252313</v>
      </c>
      <c r="GR126" s="38">
        <f t="shared" si="148"/>
        <v>0.34515242216651909</v>
      </c>
      <c r="GS126" s="340">
        <v>0</v>
      </c>
      <c r="GT126" s="7">
        <v>0</v>
      </c>
      <c r="GU126" s="340">
        <v>14973826000</v>
      </c>
      <c r="GV126" s="340">
        <v>14973826000</v>
      </c>
      <c r="GW126" s="340">
        <v>6860530917</v>
      </c>
      <c r="GX126" s="38">
        <v>0.45816820076578957</v>
      </c>
      <c r="GY126" s="340">
        <v>188533018</v>
      </c>
      <c r="GZ126" s="7">
        <v>1.2590838039656665E-2</v>
      </c>
      <c r="HA126" s="340">
        <v>14973826000</v>
      </c>
      <c r="HB126" s="340">
        <v>14973826000</v>
      </c>
      <c r="HC126" s="340">
        <v>7493131614</v>
      </c>
      <c r="HD126" s="38">
        <v>0.50041529893562275</v>
      </c>
      <c r="HE126" s="340">
        <v>1015499583</v>
      </c>
      <c r="HF126" s="7">
        <v>6.7818310630830089E-2</v>
      </c>
      <c r="HG126" s="340">
        <v>14973826000</v>
      </c>
      <c r="HH126" s="340">
        <v>14973826000</v>
      </c>
      <c r="HI126" s="340">
        <v>8960253663</v>
      </c>
      <c r="HJ126" s="38">
        <v>0.59839440253947118</v>
      </c>
      <c r="HK126" s="340">
        <v>1871845656</v>
      </c>
      <c r="HL126" s="7">
        <v>0.12500784074824964</v>
      </c>
      <c r="HM126" s="340">
        <v>14973826000</v>
      </c>
      <c r="HN126" s="340">
        <v>14973826000</v>
      </c>
      <c r="HO126" s="340">
        <v>9947199532</v>
      </c>
      <c r="HP126" s="38">
        <v>0.6643058048090047</v>
      </c>
      <c r="HQ126" s="340">
        <v>3128309367</v>
      </c>
      <c r="HR126" s="7">
        <v>0.20891850666623213</v>
      </c>
      <c r="HS126" s="15">
        <f t="shared" si="149"/>
        <v>0</v>
      </c>
      <c r="HT126" s="15">
        <f t="shared" si="150"/>
        <v>0</v>
      </c>
    </row>
    <row r="127" spans="1:228" ht="14.25" customHeight="1" x14ac:dyDescent="0.35">
      <c r="A127" s="9" t="s">
        <v>80</v>
      </c>
      <c r="B127" s="26"/>
      <c r="C127" s="53"/>
      <c r="D127" s="27"/>
      <c r="E127" s="26"/>
      <c r="F127" s="53"/>
      <c r="G127" s="27"/>
      <c r="H127" s="26"/>
      <c r="I127" s="53"/>
      <c r="J127" s="27"/>
      <c r="K127" s="26"/>
      <c r="L127" s="53"/>
      <c r="M127" s="27"/>
      <c r="N127" s="26"/>
      <c r="O127" s="53"/>
      <c r="P127" s="27"/>
      <c r="Q127" s="26"/>
      <c r="R127" s="53"/>
      <c r="S127" s="68"/>
      <c r="T127" s="26"/>
      <c r="U127" s="53"/>
      <c r="V127" s="68"/>
      <c r="W127" s="26"/>
      <c r="X127" s="53"/>
      <c r="Y127" s="68"/>
      <c r="Z127" s="26"/>
      <c r="AA127" s="53"/>
      <c r="AB127" s="68"/>
      <c r="AC127" s="26"/>
      <c r="AD127" s="53"/>
      <c r="AE127" s="68"/>
      <c r="AF127" s="26"/>
      <c r="AG127" s="6"/>
      <c r="AH127" s="6"/>
      <c r="AI127" s="38"/>
      <c r="AJ127" s="6"/>
      <c r="AK127" s="38"/>
      <c r="AL127" s="5"/>
      <c r="AM127" s="6"/>
      <c r="AN127" s="6"/>
      <c r="AO127" s="38"/>
      <c r="AP127" s="6"/>
      <c r="AQ127" s="38"/>
      <c r="AR127" s="5"/>
      <c r="AS127" s="6"/>
      <c r="AT127" s="6"/>
      <c r="AU127" s="38"/>
      <c r="AV127" s="6"/>
      <c r="AW127" s="38"/>
      <c r="AX127" s="5"/>
      <c r="AY127" s="6"/>
      <c r="AZ127" s="6"/>
      <c r="BA127" s="38"/>
      <c r="BB127" s="6"/>
      <c r="BC127" s="38"/>
      <c r="BD127" s="5">
        <v>0</v>
      </c>
      <c r="BE127" s="6">
        <v>80000000</v>
      </c>
      <c r="BF127" s="6">
        <v>80000000</v>
      </c>
      <c r="BG127" s="38"/>
      <c r="BH127" s="6">
        <v>80000000</v>
      </c>
      <c r="BI127" s="38"/>
      <c r="BJ127" s="5"/>
      <c r="BK127" s="6"/>
      <c r="BL127" s="6"/>
      <c r="BM127" s="38"/>
      <c r="BN127" s="6"/>
      <c r="BO127" s="38"/>
      <c r="BP127" s="5"/>
      <c r="BQ127" s="6"/>
      <c r="BR127" s="6"/>
      <c r="BS127" s="38"/>
      <c r="BT127" s="6"/>
      <c r="BU127" s="38"/>
      <c r="BV127" s="5"/>
      <c r="BW127" s="6"/>
      <c r="BX127" s="6"/>
      <c r="BY127" s="38"/>
      <c r="BZ127" s="6"/>
      <c r="CA127" s="38"/>
      <c r="CB127" s="5"/>
      <c r="CC127" s="6"/>
      <c r="CD127" s="6"/>
      <c r="CE127" s="38"/>
      <c r="CF127" s="6"/>
      <c r="CG127" s="7" t="s">
        <v>103</v>
      </c>
      <c r="CH127" s="5"/>
      <c r="CI127" s="6"/>
      <c r="CJ127" s="6"/>
      <c r="CK127" s="38"/>
      <c r="CL127" s="6"/>
      <c r="CM127" s="7" t="s">
        <v>103</v>
      </c>
      <c r="CN127" s="5"/>
      <c r="CO127" s="6"/>
      <c r="CP127" s="6"/>
      <c r="CQ127" s="38"/>
      <c r="CR127" s="6"/>
      <c r="CS127" s="7"/>
      <c r="CT127" s="5"/>
      <c r="CU127" s="6"/>
      <c r="CV127" s="7"/>
      <c r="CW127" s="5"/>
      <c r="CX127" s="6"/>
      <c r="CY127" s="7"/>
      <c r="CZ127" s="5"/>
      <c r="DA127" s="6"/>
      <c r="DB127" s="7"/>
      <c r="DC127" s="5"/>
      <c r="DD127" s="6"/>
      <c r="DE127" s="6"/>
      <c r="DF127" s="38"/>
      <c r="DG127" s="6"/>
      <c r="DH127" s="7"/>
      <c r="DI127" s="41"/>
      <c r="DJ127" s="82"/>
      <c r="DK127" s="81"/>
      <c r="DL127" s="6"/>
      <c r="DM127" s="6"/>
      <c r="DN127" s="6"/>
      <c r="DO127" s="38"/>
      <c r="DP127" s="6"/>
      <c r="DQ127" s="7"/>
      <c r="DR127" s="6"/>
      <c r="DS127" s="6"/>
      <c r="DT127" s="6"/>
      <c r="DU127" s="38"/>
      <c r="DV127" s="6"/>
      <c r="DW127" s="7"/>
      <c r="DX127" s="6"/>
      <c r="DY127" s="6"/>
      <c r="DZ127" s="6"/>
      <c r="EA127" s="38"/>
      <c r="EB127" s="6"/>
      <c r="EC127" s="7"/>
      <c r="ED127" s="6"/>
      <c r="EE127" s="6"/>
      <c r="EF127" s="6"/>
      <c r="EG127" s="38"/>
      <c r="EH127" s="6"/>
      <c r="EI127" s="7"/>
      <c r="EJ127" s="6"/>
      <c r="EK127" s="6"/>
      <c r="EL127" s="6"/>
      <c r="EM127" s="38"/>
      <c r="EN127" s="6"/>
      <c r="EO127" s="7"/>
      <c r="EP127" s="6"/>
      <c r="EQ127" s="6"/>
      <c r="ER127" s="6"/>
      <c r="ES127" s="38"/>
      <c r="ET127" s="6"/>
      <c r="EU127" s="7"/>
      <c r="EV127" s="340">
        <v>0</v>
      </c>
      <c r="EW127" s="340">
        <v>0</v>
      </c>
      <c r="EX127" s="340">
        <v>0</v>
      </c>
      <c r="EY127" s="38"/>
      <c r="EZ127" s="340">
        <v>0</v>
      </c>
      <c r="FA127" s="7"/>
      <c r="FB127" s="340">
        <v>0</v>
      </c>
      <c r="FC127" s="340">
        <v>0</v>
      </c>
      <c r="FD127" s="340">
        <v>0</v>
      </c>
      <c r="FE127" s="38"/>
      <c r="FF127" s="340">
        <v>0</v>
      </c>
      <c r="FG127" s="7"/>
      <c r="FH127" s="340">
        <v>0</v>
      </c>
      <c r="FI127" s="340">
        <v>0</v>
      </c>
      <c r="FJ127" s="340">
        <v>0</v>
      </c>
      <c r="FK127" s="38">
        <v>0</v>
      </c>
      <c r="FL127" s="340">
        <v>0</v>
      </c>
      <c r="FM127" s="7">
        <v>0</v>
      </c>
      <c r="FN127" s="41">
        <v>0</v>
      </c>
      <c r="FO127" s="81"/>
      <c r="FP127" s="387">
        <v>0</v>
      </c>
      <c r="FQ127" s="340">
        <v>0</v>
      </c>
      <c r="FR127" s="340">
        <v>0</v>
      </c>
      <c r="FS127" s="340">
        <v>0</v>
      </c>
      <c r="FT127" s="38">
        <v>0</v>
      </c>
      <c r="FU127" s="340">
        <v>0</v>
      </c>
      <c r="FV127" s="7">
        <v>0</v>
      </c>
      <c r="FW127" s="340">
        <v>0</v>
      </c>
      <c r="FX127" s="340">
        <v>0</v>
      </c>
      <c r="FY127" s="340">
        <v>0</v>
      </c>
      <c r="FZ127" s="38">
        <v>0</v>
      </c>
      <c r="GA127" s="340">
        <v>0</v>
      </c>
      <c r="GB127" s="7">
        <v>0</v>
      </c>
      <c r="GC127" s="340">
        <v>0</v>
      </c>
      <c r="GD127" s="340">
        <v>0</v>
      </c>
      <c r="GE127" s="340">
        <v>0</v>
      </c>
      <c r="GF127" s="38">
        <v>0</v>
      </c>
      <c r="GG127" s="340">
        <v>0</v>
      </c>
      <c r="GH127" s="7">
        <v>0</v>
      </c>
      <c r="GI127" s="340">
        <v>0</v>
      </c>
      <c r="GJ127" s="340">
        <v>0</v>
      </c>
      <c r="GK127" s="340">
        <v>0</v>
      </c>
      <c r="GL127" s="38">
        <v>0</v>
      </c>
      <c r="GM127" s="340">
        <v>0</v>
      </c>
      <c r="GN127" s="7">
        <v>0</v>
      </c>
      <c r="GO127" s="340">
        <v>0</v>
      </c>
      <c r="GP127" s="340">
        <v>0</v>
      </c>
      <c r="GQ127" s="340">
        <v>0</v>
      </c>
      <c r="GR127" s="38">
        <f t="shared" si="148"/>
        <v>0</v>
      </c>
      <c r="GS127" s="340">
        <v>0</v>
      </c>
      <c r="GT127" s="7">
        <v>0</v>
      </c>
      <c r="GU127" s="340">
        <v>0</v>
      </c>
      <c r="GV127" s="340">
        <v>0</v>
      </c>
      <c r="GW127" s="340">
        <v>0</v>
      </c>
      <c r="GX127" s="38">
        <v>0</v>
      </c>
      <c r="GY127" s="340">
        <v>0</v>
      </c>
      <c r="GZ127" s="7">
        <v>0</v>
      </c>
      <c r="HA127" s="340">
        <v>0</v>
      </c>
      <c r="HB127" s="340">
        <v>0</v>
      </c>
      <c r="HC127" s="340">
        <v>0</v>
      </c>
      <c r="HD127" s="38">
        <v>0</v>
      </c>
      <c r="HE127" s="340">
        <v>0</v>
      </c>
      <c r="HF127" s="7">
        <v>0</v>
      </c>
      <c r="HG127" s="340">
        <v>0</v>
      </c>
      <c r="HH127" s="340">
        <v>0</v>
      </c>
      <c r="HI127" s="340">
        <v>0</v>
      </c>
      <c r="HJ127" s="38">
        <v>0</v>
      </c>
      <c r="HK127" s="340">
        <v>0</v>
      </c>
      <c r="HL127" s="7">
        <v>0</v>
      </c>
      <c r="HM127" s="340">
        <v>0</v>
      </c>
      <c r="HN127" s="340">
        <v>0</v>
      </c>
      <c r="HO127" s="340">
        <v>0</v>
      </c>
      <c r="HP127" s="38">
        <v>0</v>
      </c>
      <c r="HQ127" s="340">
        <v>0</v>
      </c>
      <c r="HR127" s="7">
        <v>0</v>
      </c>
      <c r="HS127" s="15">
        <f t="shared" si="149"/>
        <v>0</v>
      </c>
      <c r="HT127" s="15">
        <f t="shared" si="150"/>
        <v>0</v>
      </c>
    </row>
    <row r="128" spans="1:228" ht="14.25" customHeight="1" x14ac:dyDescent="0.35">
      <c r="A128" s="8" t="s">
        <v>62</v>
      </c>
      <c r="B128" s="32"/>
      <c r="C128" s="31"/>
      <c r="D128" s="62"/>
      <c r="E128" s="32"/>
      <c r="F128" s="31"/>
      <c r="G128" s="62"/>
      <c r="H128" s="32"/>
      <c r="I128" s="31"/>
      <c r="J128" s="62"/>
      <c r="K128" s="32"/>
      <c r="L128" s="31"/>
      <c r="M128" s="62"/>
      <c r="N128" s="32"/>
      <c r="O128" s="31"/>
      <c r="P128" s="62"/>
      <c r="Q128" s="32"/>
      <c r="R128" s="31"/>
      <c r="S128" s="67"/>
      <c r="T128" s="32"/>
      <c r="U128" s="31"/>
      <c r="V128" s="67"/>
      <c r="W128" s="32"/>
      <c r="X128" s="31"/>
      <c r="Y128" s="67"/>
      <c r="Z128" s="32"/>
      <c r="AA128" s="31"/>
      <c r="AB128" s="67"/>
      <c r="AC128" s="32">
        <v>21798510000</v>
      </c>
      <c r="AD128" s="31">
        <v>21230776932</v>
      </c>
      <c r="AE128" s="67">
        <f t="shared" si="155"/>
        <v>0.97395541860429913</v>
      </c>
      <c r="AF128" s="32">
        <v>35284290000</v>
      </c>
      <c r="AG128" s="1">
        <v>35813252715</v>
      </c>
      <c r="AH128" s="1">
        <v>34243350367</v>
      </c>
      <c r="AI128" s="122">
        <f t="shared" si="156"/>
        <v>0.95616420657198609</v>
      </c>
      <c r="AJ128" s="1">
        <v>33710782431</v>
      </c>
      <c r="AK128" s="122">
        <f t="shared" si="157"/>
        <v>0.94129351218859258</v>
      </c>
      <c r="AL128" s="3">
        <v>56847832000</v>
      </c>
      <c r="AM128" s="1">
        <v>71744397153</v>
      </c>
      <c r="AN128" s="1">
        <v>68595944837</v>
      </c>
      <c r="AO128" s="122">
        <f t="shared" si="158"/>
        <v>0.95611570462727979</v>
      </c>
      <c r="AP128" s="1">
        <v>56262736751</v>
      </c>
      <c r="AQ128" s="122">
        <f t="shared" si="159"/>
        <v>0.78421087894871755</v>
      </c>
      <c r="AR128" s="3">
        <v>81910178000</v>
      </c>
      <c r="AS128" s="1">
        <v>87039220282</v>
      </c>
      <c r="AT128" s="1">
        <v>81338379638</v>
      </c>
      <c r="AU128" s="122">
        <f t="shared" si="160"/>
        <v>0.9345026227770683</v>
      </c>
      <c r="AV128" s="1">
        <v>71471138344</v>
      </c>
      <c r="AW128" s="122">
        <f t="shared" si="161"/>
        <v>0.8211371622176683</v>
      </c>
      <c r="AX128" s="3">
        <v>137662006000</v>
      </c>
      <c r="AY128" s="1">
        <v>146838087787</v>
      </c>
      <c r="AZ128" s="1">
        <v>140585697230</v>
      </c>
      <c r="BA128" s="122">
        <f t="shared" si="162"/>
        <v>0.95741983124930385</v>
      </c>
      <c r="BB128" s="1">
        <v>125761425046</v>
      </c>
      <c r="BC128" s="122">
        <f t="shared" si="163"/>
        <v>0.8564632442532667</v>
      </c>
      <c r="BD128" s="3">
        <v>140950396000</v>
      </c>
      <c r="BE128" s="1">
        <v>140950396000</v>
      </c>
      <c r="BF128" s="1">
        <v>126096067393</v>
      </c>
      <c r="BG128" s="122">
        <f t="shared" si="164"/>
        <v>0.89461307645421584</v>
      </c>
      <c r="BH128" s="1">
        <v>109651642694</v>
      </c>
      <c r="BI128" s="122">
        <f t="shared" si="165"/>
        <v>0.77794490690185791</v>
      </c>
      <c r="BJ128" s="3">
        <v>119694179000</v>
      </c>
      <c r="BK128" s="1">
        <v>124678163448</v>
      </c>
      <c r="BL128" s="1">
        <v>121827819286</v>
      </c>
      <c r="BM128" s="122">
        <f t="shared" si="166"/>
        <v>0.97713838507744133</v>
      </c>
      <c r="BN128" s="1">
        <v>107082855397</v>
      </c>
      <c r="BO128" s="122">
        <f t="shared" si="167"/>
        <v>0.85887418001357918</v>
      </c>
      <c r="BP128" s="3">
        <v>127986268000</v>
      </c>
      <c r="BQ128" s="1">
        <v>133735175674</v>
      </c>
      <c r="BR128" s="1">
        <v>129780199456</v>
      </c>
      <c r="BS128" s="122">
        <f t="shared" si="168"/>
        <v>0.9704268065745032</v>
      </c>
      <c r="BT128" s="1">
        <v>114540199995</v>
      </c>
      <c r="BU128" s="122">
        <f t="shared" si="169"/>
        <v>0.8564702548730283</v>
      </c>
      <c r="BV128" s="3">
        <v>140122054000</v>
      </c>
      <c r="BW128" s="1">
        <v>140963575983</v>
      </c>
      <c r="BX128" s="1">
        <v>138630725086</v>
      </c>
      <c r="BY128" s="122">
        <f t="shared" si="170"/>
        <v>0.9834506830524693</v>
      </c>
      <c r="BZ128" s="1">
        <v>127952552404</v>
      </c>
      <c r="CA128" s="122">
        <f t="shared" si="171"/>
        <v>0.90769939334846961</v>
      </c>
      <c r="CB128" s="3">
        <v>142189368000</v>
      </c>
      <c r="CC128" s="1">
        <v>142806389919</v>
      </c>
      <c r="CD128" s="1">
        <v>131057178085</v>
      </c>
      <c r="CE128" s="122">
        <f t="shared" si="172"/>
        <v>0.91772628773359388</v>
      </c>
      <c r="CF128" s="1">
        <v>95413771058</v>
      </c>
      <c r="CG128" s="4">
        <f t="shared" si="139"/>
        <v>0.66813376566776062</v>
      </c>
      <c r="CH128" s="3">
        <v>149607176000</v>
      </c>
      <c r="CI128" s="1">
        <v>163804357927</v>
      </c>
      <c r="CJ128" s="1">
        <v>154162227486</v>
      </c>
      <c r="CK128" s="122">
        <f t="shared" si="173"/>
        <v>0.94113630087120725</v>
      </c>
      <c r="CL128" s="1">
        <v>123745693762</v>
      </c>
      <c r="CM128" s="4">
        <f t="shared" si="140"/>
        <v>0.75544811705893511</v>
      </c>
      <c r="CN128" s="3">
        <v>173620662000</v>
      </c>
      <c r="CO128" s="1">
        <v>191847987640</v>
      </c>
      <c r="CP128" s="1">
        <v>184094480461</v>
      </c>
      <c r="CQ128" s="122">
        <f t="shared" si="174"/>
        <v>0.95958515242000164</v>
      </c>
      <c r="CR128" s="1">
        <v>153283945979</v>
      </c>
      <c r="CS128" s="4">
        <f t="shared" si="141"/>
        <v>0.79898646769563786</v>
      </c>
      <c r="CT128" s="3">
        <v>232538516395</v>
      </c>
      <c r="CU128" s="1">
        <v>170821751352</v>
      </c>
      <c r="CV128" s="4">
        <f t="shared" ref="CV128:CV133" si="260">+CU128/CT128</f>
        <v>0.73459551561701186</v>
      </c>
      <c r="CW128" s="3">
        <v>232538516395</v>
      </c>
      <c r="CX128" s="1">
        <v>181049267273</v>
      </c>
      <c r="CY128" s="4">
        <f t="shared" ref="CY128:CY133" si="261">+CX128/CW128</f>
        <v>0.7785775452590481</v>
      </c>
      <c r="CZ128" s="3">
        <v>232614516395</v>
      </c>
      <c r="DA128" s="1">
        <v>201862528855</v>
      </c>
      <c r="DB128" s="4">
        <f t="shared" ref="DB128:DB133" si="262">+DA128/CZ128</f>
        <v>0.86779850193106434</v>
      </c>
      <c r="DC128" s="3">
        <v>213198812000</v>
      </c>
      <c r="DD128" s="1">
        <v>231404030069</v>
      </c>
      <c r="DE128" s="1">
        <v>226941202111</v>
      </c>
      <c r="DF128" s="122">
        <f t="shared" si="209"/>
        <v>0.9807141303603516</v>
      </c>
      <c r="DG128" s="1">
        <v>196641428008</v>
      </c>
      <c r="DH128" s="4">
        <f t="shared" si="142"/>
        <v>0.84977529539725605</v>
      </c>
      <c r="DI128" s="82">
        <v>215173248000</v>
      </c>
      <c r="DJ128" s="82">
        <f t="shared" si="143"/>
        <v>0</v>
      </c>
      <c r="DK128" s="82">
        <v>215173248000</v>
      </c>
      <c r="DL128" s="31">
        <v>215173248000</v>
      </c>
      <c r="DM128" s="31">
        <v>215173248000</v>
      </c>
      <c r="DN128" s="31">
        <v>13308263242</v>
      </c>
      <c r="DO128" s="417">
        <v>6.1849060539347342E-2</v>
      </c>
      <c r="DP128" s="31">
        <v>4840429900</v>
      </c>
      <c r="DQ128" s="62">
        <f t="shared" si="144"/>
        <v>2.2495500462957181E-2</v>
      </c>
      <c r="DR128" s="31">
        <v>215173248000</v>
      </c>
      <c r="DS128" s="31">
        <v>215173248000</v>
      </c>
      <c r="DT128" s="31">
        <v>37728835976</v>
      </c>
      <c r="DU128" s="417">
        <f t="shared" si="145"/>
        <v>0.17534166689717859</v>
      </c>
      <c r="DV128" s="31">
        <v>7065030227</v>
      </c>
      <c r="DW128" s="62">
        <f t="shared" si="146"/>
        <v>3.2834147797964175E-2</v>
      </c>
      <c r="DX128" s="31">
        <v>215173248000</v>
      </c>
      <c r="DY128" s="31">
        <v>215173248000</v>
      </c>
      <c r="DZ128" s="31">
        <v>48995510392</v>
      </c>
      <c r="EA128" s="417">
        <f t="shared" si="147"/>
        <v>0.22770261102346701</v>
      </c>
      <c r="EB128" s="31">
        <v>14562571595</v>
      </c>
      <c r="EC128" s="62">
        <f t="shared" ref="EC128:EC133" si="263">+EB128/DY128</f>
        <v>6.767835560580468E-2</v>
      </c>
      <c r="ED128" s="31">
        <v>215173248000</v>
      </c>
      <c r="EE128" s="31">
        <v>215173248000</v>
      </c>
      <c r="EF128" s="31">
        <v>73839696727</v>
      </c>
      <c r="EG128" s="417">
        <f t="shared" ref="EG128:EG133" si="264">+EF128/EE128</f>
        <v>0.34316392680469276</v>
      </c>
      <c r="EH128" s="31">
        <v>24036097045</v>
      </c>
      <c r="EI128" s="62">
        <f t="shared" ref="EI128:EI133" si="265">+EH128/EE128</f>
        <v>0.11170578716644181</v>
      </c>
      <c r="EJ128" s="31">
        <v>215173248000</v>
      </c>
      <c r="EK128" s="31">
        <v>214947737487</v>
      </c>
      <c r="EL128" s="31">
        <v>103465054540</v>
      </c>
      <c r="EM128" s="417">
        <f t="shared" ref="EM128:EM133" si="266">+EL128/EK128</f>
        <v>0.48134981902871876</v>
      </c>
      <c r="EN128" s="31">
        <v>34160323216</v>
      </c>
      <c r="EO128" s="62">
        <f t="shared" ref="EO128:EO133" si="267">+EN128/EK128</f>
        <v>0.15892385570267289</v>
      </c>
      <c r="EP128" s="31">
        <v>215173248000</v>
      </c>
      <c r="EQ128" s="31">
        <v>214947737487</v>
      </c>
      <c r="ER128" s="31">
        <v>104542109681</v>
      </c>
      <c r="ES128" s="417">
        <f t="shared" ref="ES128:ES133" si="268">+ER128/EQ128</f>
        <v>0.48636059585099234</v>
      </c>
      <c r="ET128" s="31">
        <v>48924318407</v>
      </c>
      <c r="EU128" s="62">
        <f t="shared" ref="EU128:EU133" si="269">+ET128/EQ128</f>
        <v>0.22761029717727982</v>
      </c>
      <c r="EV128" s="418">
        <v>215173248000</v>
      </c>
      <c r="EW128" s="418">
        <v>214947737487</v>
      </c>
      <c r="EX128" s="418">
        <v>117120445668</v>
      </c>
      <c r="EY128" s="417">
        <f t="shared" ref="EY128:EY133" si="270">+EX128/EW128</f>
        <v>0.54487870883071488</v>
      </c>
      <c r="EZ128" s="418">
        <v>62130261015</v>
      </c>
      <c r="FA128" s="62">
        <f t="shared" ref="FA128:FA133" si="271">+EZ128/EW128</f>
        <v>0.289048220471535</v>
      </c>
      <c r="FB128" s="418">
        <v>215173248000</v>
      </c>
      <c r="FC128" s="418">
        <v>215834652662</v>
      </c>
      <c r="FD128" s="418">
        <v>132980505684</v>
      </c>
      <c r="FE128" s="417">
        <f t="shared" ref="FE128:FE133" si="272">+FD128/FC128</f>
        <v>0.61612212887913453</v>
      </c>
      <c r="FF128" s="418">
        <v>79876413970</v>
      </c>
      <c r="FG128" s="62">
        <f t="shared" ref="FG128:FG133" si="273">+FF128/FC128</f>
        <v>0.37008150908504739</v>
      </c>
      <c r="FH128" s="418">
        <v>215173248000</v>
      </c>
      <c r="FI128" s="418">
        <v>213444483393</v>
      </c>
      <c r="FJ128" s="418">
        <v>154580881428</v>
      </c>
      <c r="FK128" s="417">
        <v>0.72422055126803775</v>
      </c>
      <c r="FL128" s="418">
        <v>95198240421</v>
      </c>
      <c r="FM128" s="62">
        <v>0.44600937399594592</v>
      </c>
      <c r="FN128" s="82">
        <v>214629248000</v>
      </c>
      <c r="FO128" s="82">
        <f>+FO129+FO130</f>
        <v>5000000000</v>
      </c>
      <c r="FP128" s="386">
        <f>+FP129+FP130</f>
        <v>219629248000</v>
      </c>
      <c r="FQ128" s="418">
        <v>215173248000</v>
      </c>
      <c r="FR128" s="418">
        <v>213444483393</v>
      </c>
      <c r="FS128" s="418">
        <v>162625205306</v>
      </c>
      <c r="FT128" s="417">
        <v>0.76190868332994055</v>
      </c>
      <c r="FU128" s="418">
        <v>114037332827</v>
      </c>
      <c r="FV128" s="62">
        <v>0.53427163360802932</v>
      </c>
      <c r="FW128" s="418">
        <v>215173248000</v>
      </c>
      <c r="FX128" s="418">
        <v>213444483393</v>
      </c>
      <c r="FY128" s="418">
        <v>175688877456</v>
      </c>
      <c r="FZ128" s="417">
        <v>0.82311275823660757</v>
      </c>
      <c r="GA128" s="418">
        <v>133812476208</v>
      </c>
      <c r="GB128" s="62">
        <v>0.62691934727411391</v>
      </c>
      <c r="GC128" s="339">
        <v>215173248000</v>
      </c>
      <c r="GD128" s="339">
        <v>209029510990</v>
      </c>
      <c r="GE128" s="339">
        <v>198730198354</v>
      </c>
      <c r="GF128" s="122">
        <v>0.95072794943058203</v>
      </c>
      <c r="GG128" s="339">
        <v>173662221037</v>
      </c>
      <c r="GH128" s="4">
        <v>0.83080240782512293</v>
      </c>
      <c r="GI128" s="339">
        <v>219629248000</v>
      </c>
      <c r="GJ128" s="339">
        <v>219629248000</v>
      </c>
      <c r="GK128" s="339">
        <v>29206506435</v>
      </c>
      <c r="GL128" s="122">
        <v>0.1329809517674076</v>
      </c>
      <c r="GM128" s="339">
        <v>658252535</v>
      </c>
      <c r="GN128" s="4">
        <v>2.9971078123438278E-3</v>
      </c>
      <c r="GO128" s="339">
        <v>219629248000</v>
      </c>
      <c r="GP128" s="339">
        <v>219629248000</v>
      </c>
      <c r="GQ128" s="339">
        <v>79945604694</v>
      </c>
      <c r="GR128" s="122">
        <f t="shared" si="148"/>
        <v>0.36400254256664394</v>
      </c>
      <c r="GS128" s="339">
        <v>6022654081</v>
      </c>
      <c r="GT128" s="4">
        <v>2.9971078123438278E-3</v>
      </c>
      <c r="GU128" s="339">
        <v>219629248000</v>
      </c>
      <c r="GV128" s="339">
        <v>219629248000</v>
      </c>
      <c r="GW128" s="339">
        <v>90037465535</v>
      </c>
      <c r="GX128" s="122">
        <v>0.40995207311823972</v>
      </c>
      <c r="GY128" s="339">
        <v>14941677253</v>
      </c>
      <c r="GZ128" s="4">
        <v>6.8031363714362858E-2</v>
      </c>
      <c r="HA128" s="339">
        <v>219629248000</v>
      </c>
      <c r="HB128" s="339">
        <v>219629248000</v>
      </c>
      <c r="HC128" s="339">
        <v>112207496317</v>
      </c>
      <c r="HD128" s="122">
        <v>0.51089505308965044</v>
      </c>
      <c r="HE128" s="339">
        <v>24767878373</v>
      </c>
      <c r="HF128" s="4">
        <v>0.11277131164698065</v>
      </c>
      <c r="HG128" s="339">
        <v>219629248000</v>
      </c>
      <c r="HH128" s="339">
        <v>219629248000</v>
      </c>
      <c r="HI128" s="339">
        <v>137678401707</v>
      </c>
      <c r="HJ128" s="122">
        <v>0.62686733648061299</v>
      </c>
      <c r="HK128" s="339">
        <v>46586707833</v>
      </c>
      <c r="HL128" s="4">
        <v>0.21211522717138293</v>
      </c>
      <c r="HM128" s="339">
        <v>219629248000</v>
      </c>
      <c r="HN128" s="339">
        <v>225123690824</v>
      </c>
      <c r="HO128" s="339">
        <v>167024076584</v>
      </c>
      <c r="HP128" s="122">
        <v>0.74192136763863814</v>
      </c>
      <c r="HQ128" s="339">
        <v>60093428375</v>
      </c>
      <c r="HR128" s="4">
        <v>0.26693515975615639</v>
      </c>
      <c r="HS128" s="15">
        <f t="shared" si="149"/>
        <v>0</v>
      </c>
      <c r="HT128" s="15">
        <f t="shared" si="150"/>
        <v>0</v>
      </c>
    </row>
    <row r="129" spans="1:228" ht="14.25" customHeight="1" x14ac:dyDescent="0.35">
      <c r="A129" s="9" t="s">
        <v>76</v>
      </c>
      <c r="B129" s="26"/>
      <c r="C129" s="53"/>
      <c r="D129" s="27"/>
      <c r="E129" s="26"/>
      <c r="F129" s="53"/>
      <c r="G129" s="27"/>
      <c r="H129" s="26"/>
      <c r="I129" s="53"/>
      <c r="J129" s="27"/>
      <c r="K129" s="26"/>
      <c r="L129" s="53"/>
      <c r="M129" s="27"/>
      <c r="N129" s="26"/>
      <c r="O129" s="53"/>
      <c r="P129" s="27"/>
      <c r="Q129" s="26"/>
      <c r="R129" s="53"/>
      <c r="S129" s="68"/>
      <c r="T129" s="26"/>
      <c r="U129" s="53"/>
      <c r="V129" s="68"/>
      <c r="W129" s="26"/>
      <c r="X129" s="53"/>
      <c r="Y129" s="68"/>
      <c r="Z129" s="26"/>
      <c r="AA129" s="53"/>
      <c r="AB129" s="68"/>
      <c r="AC129" s="26">
        <v>4024310000</v>
      </c>
      <c r="AD129" s="53">
        <v>3607730717</v>
      </c>
      <c r="AE129" s="68">
        <f t="shared" si="155"/>
        <v>0.8964842959414161</v>
      </c>
      <c r="AF129" s="26">
        <v>6634324000</v>
      </c>
      <c r="AG129" s="6">
        <v>7372624000</v>
      </c>
      <c r="AH129" s="6">
        <v>7175498066</v>
      </c>
      <c r="AI129" s="38">
        <f t="shared" si="156"/>
        <v>0.97326244577235999</v>
      </c>
      <c r="AJ129" s="6">
        <v>6657281930</v>
      </c>
      <c r="AK129" s="38">
        <f t="shared" si="157"/>
        <v>0.90297320601186226</v>
      </c>
      <c r="AL129" s="5">
        <v>7119769000</v>
      </c>
      <c r="AM129" s="6">
        <v>7719769000</v>
      </c>
      <c r="AN129" s="6">
        <v>7305561522</v>
      </c>
      <c r="AO129" s="38">
        <f t="shared" si="158"/>
        <v>0.94634457611361167</v>
      </c>
      <c r="AP129" s="6">
        <v>6680423193</v>
      </c>
      <c r="AQ129" s="38">
        <f t="shared" si="159"/>
        <v>0.86536568555354443</v>
      </c>
      <c r="AR129" s="5">
        <v>7804497000</v>
      </c>
      <c r="AS129" s="6">
        <v>8033269003</v>
      </c>
      <c r="AT129" s="6">
        <v>7924063634</v>
      </c>
      <c r="AU129" s="38">
        <f t="shared" si="160"/>
        <v>0.98640586180305712</v>
      </c>
      <c r="AV129" s="6">
        <v>7031763158</v>
      </c>
      <c r="AW129" s="38">
        <f t="shared" si="161"/>
        <v>0.87533022426785523</v>
      </c>
      <c r="AX129" s="5">
        <v>9127006000</v>
      </c>
      <c r="AY129" s="6">
        <v>9382564795</v>
      </c>
      <c r="AZ129" s="6">
        <v>9128940444</v>
      </c>
      <c r="BA129" s="38">
        <f t="shared" si="162"/>
        <v>0.97296854788200804</v>
      </c>
      <c r="BB129" s="6">
        <v>7957207100</v>
      </c>
      <c r="BC129" s="38">
        <f t="shared" si="163"/>
        <v>0.84808442828344999</v>
      </c>
      <c r="BD129" s="5">
        <v>10282276000</v>
      </c>
      <c r="BE129" s="6">
        <v>10282276000</v>
      </c>
      <c r="BF129" s="6">
        <v>9705233701</v>
      </c>
      <c r="BG129" s="38">
        <f t="shared" si="164"/>
        <v>0.94387990567458024</v>
      </c>
      <c r="BH129" s="6">
        <v>8261401843</v>
      </c>
      <c r="BI129" s="38">
        <f t="shared" si="165"/>
        <v>0.80346042481256097</v>
      </c>
      <c r="BJ129" s="5">
        <v>11037567000</v>
      </c>
      <c r="BK129" s="6">
        <v>11037567000</v>
      </c>
      <c r="BL129" s="6">
        <v>10395638760</v>
      </c>
      <c r="BM129" s="38">
        <f t="shared" si="166"/>
        <v>0.94184150909344422</v>
      </c>
      <c r="BN129" s="6">
        <v>8775410473</v>
      </c>
      <c r="BO129" s="38">
        <f t="shared" si="167"/>
        <v>0.79504935036860935</v>
      </c>
      <c r="BP129" s="5">
        <v>12092303000</v>
      </c>
      <c r="BQ129" s="6">
        <v>11451303000</v>
      </c>
      <c r="BR129" s="6">
        <v>10932411635</v>
      </c>
      <c r="BS129" s="38">
        <f t="shared" si="168"/>
        <v>0.95468713342053735</v>
      </c>
      <c r="BT129" s="6">
        <v>10591355128</v>
      </c>
      <c r="BU129" s="38">
        <f t="shared" si="169"/>
        <v>0.92490392822546041</v>
      </c>
      <c r="BV129" s="5">
        <v>12579731000</v>
      </c>
      <c r="BW129" s="6">
        <v>12579731000</v>
      </c>
      <c r="BX129" s="6">
        <v>12192409198</v>
      </c>
      <c r="BY129" s="38">
        <f>+BX129/BW129</f>
        <v>0.96921064512428767</v>
      </c>
      <c r="BZ129" s="6">
        <v>11288752962</v>
      </c>
      <c r="CA129" s="38">
        <f t="shared" si="171"/>
        <v>0.89737633992332588</v>
      </c>
      <c r="CB129" s="5">
        <v>13298634000</v>
      </c>
      <c r="CC129" s="6">
        <v>13095044000</v>
      </c>
      <c r="CD129" s="6">
        <v>12198749476</v>
      </c>
      <c r="CE129" s="38">
        <f t="shared" si="172"/>
        <v>0.93155467641040379</v>
      </c>
      <c r="CF129" s="6">
        <v>11619005538</v>
      </c>
      <c r="CG129" s="7">
        <f t="shared" si="139"/>
        <v>0.88728266495324493</v>
      </c>
      <c r="CH129" s="5">
        <v>13005176000</v>
      </c>
      <c r="CI129" s="6">
        <v>13354119000</v>
      </c>
      <c r="CJ129" s="6">
        <v>12653501774</v>
      </c>
      <c r="CK129" s="38">
        <f t="shared" si="173"/>
        <v>0.94753549627646716</v>
      </c>
      <c r="CL129" s="6">
        <v>12260016710</v>
      </c>
      <c r="CM129" s="7">
        <f t="shared" si="140"/>
        <v>0.9180700508959071</v>
      </c>
      <c r="CN129" s="5">
        <v>14529131000</v>
      </c>
      <c r="CO129" s="6">
        <v>14529131000</v>
      </c>
      <c r="CP129" s="6">
        <v>13792983123</v>
      </c>
      <c r="CQ129" s="38">
        <f t="shared" si="174"/>
        <v>0.94933297270153316</v>
      </c>
      <c r="CR129" s="6">
        <v>13600659927</v>
      </c>
      <c r="CS129" s="7">
        <f t="shared" si="141"/>
        <v>0.93609589775190272</v>
      </c>
      <c r="CT129" s="5">
        <v>16101669000</v>
      </c>
      <c r="CU129" s="6">
        <v>11745437259</v>
      </c>
      <c r="CV129" s="7">
        <f t="shared" si="260"/>
        <v>0.7294546459127933</v>
      </c>
      <c r="CW129" s="5">
        <v>16101669000</v>
      </c>
      <c r="CX129" s="6">
        <v>12495450784</v>
      </c>
      <c r="CY129" s="7">
        <f t="shared" si="261"/>
        <v>0.77603450822396114</v>
      </c>
      <c r="CZ129" s="5">
        <v>16177669000</v>
      </c>
      <c r="DA129" s="6">
        <v>13905224879</v>
      </c>
      <c r="DB129" s="7">
        <f t="shared" si="262"/>
        <v>0.85953204253344528</v>
      </c>
      <c r="DC129" s="5">
        <v>16101669000</v>
      </c>
      <c r="DD129" s="6">
        <v>16177669000</v>
      </c>
      <c r="DE129" s="6">
        <v>15660724885</v>
      </c>
      <c r="DF129" s="38">
        <f t="shared" si="209"/>
        <v>0.96804582199079481</v>
      </c>
      <c r="DG129" s="6">
        <v>14898743481</v>
      </c>
      <c r="DH129" s="7">
        <f t="shared" si="142"/>
        <v>0.9209450064159429</v>
      </c>
      <c r="DI129" s="41">
        <v>18691000000</v>
      </c>
      <c r="DJ129" s="82">
        <f t="shared" si="143"/>
        <v>0</v>
      </c>
      <c r="DK129" s="81">
        <v>18691000000</v>
      </c>
      <c r="DL129" s="6">
        <v>18691000000</v>
      </c>
      <c r="DM129" s="6">
        <v>18691000000</v>
      </c>
      <c r="DN129" s="6">
        <v>757265479</v>
      </c>
      <c r="DO129" s="38">
        <v>4.0514979348349474E-2</v>
      </c>
      <c r="DP129" s="6">
        <v>546742340</v>
      </c>
      <c r="DQ129" s="7">
        <f t="shared" si="144"/>
        <v>2.925163661655342E-2</v>
      </c>
      <c r="DR129" s="6">
        <v>18691000000</v>
      </c>
      <c r="DS129" s="6">
        <v>18691000000</v>
      </c>
      <c r="DT129" s="6">
        <v>5268650298</v>
      </c>
      <c r="DU129" s="38">
        <f t="shared" si="145"/>
        <v>0.28188167021561178</v>
      </c>
      <c r="DV129" s="6">
        <v>1176538713</v>
      </c>
      <c r="DW129" s="7">
        <f t="shared" si="146"/>
        <v>6.2946803969825049E-2</v>
      </c>
      <c r="DX129" s="6">
        <v>18691000000</v>
      </c>
      <c r="DY129" s="6">
        <v>18691000000</v>
      </c>
      <c r="DZ129" s="6">
        <v>7192533991</v>
      </c>
      <c r="EA129" s="38">
        <f t="shared" si="147"/>
        <v>0.38481269011823871</v>
      </c>
      <c r="EB129" s="6">
        <v>2272153472</v>
      </c>
      <c r="EC129" s="7">
        <f t="shared" si="263"/>
        <v>0.12156404001926061</v>
      </c>
      <c r="ED129" s="6">
        <v>18691000000</v>
      </c>
      <c r="EE129" s="6">
        <v>18691000000</v>
      </c>
      <c r="EF129" s="6">
        <v>8498822884</v>
      </c>
      <c r="EG129" s="38">
        <f t="shared" si="264"/>
        <v>0.45470134738644269</v>
      </c>
      <c r="EH129" s="6">
        <v>5140284950</v>
      </c>
      <c r="EI129" s="7">
        <f t="shared" si="265"/>
        <v>0.27501390776309453</v>
      </c>
      <c r="EJ129" s="6">
        <v>18691000000</v>
      </c>
      <c r="EK129" s="6">
        <v>18465489487</v>
      </c>
      <c r="EL129" s="6">
        <v>9720040647</v>
      </c>
      <c r="EM129" s="38">
        <f t="shared" si="266"/>
        <v>0.52638954704358443</v>
      </c>
      <c r="EN129" s="6">
        <v>6933866381</v>
      </c>
      <c r="EO129" s="7">
        <f t="shared" si="267"/>
        <v>0.37550406588904955</v>
      </c>
      <c r="EP129" s="6">
        <v>18691000000</v>
      </c>
      <c r="EQ129" s="6">
        <v>18465489487</v>
      </c>
      <c r="ER129" s="6">
        <v>10797095788</v>
      </c>
      <c r="ES129" s="38">
        <f t="shared" si="268"/>
        <v>0.58471755084539345</v>
      </c>
      <c r="ET129" s="6">
        <v>8367339521</v>
      </c>
      <c r="EU129" s="7">
        <f t="shared" si="269"/>
        <v>0.45313391377416457</v>
      </c>
      <c r="EV129" s="340">
        <v>18691000000</v>
      </c>
      <c r="EW129" s="340">
        <v>18465489487</v>
      </c>
      <c r="EX129" s="340">
        <v>11847183916</v>
      </c>
      <c r="EY129" s="38">
        <f t="shared" si="270"/>
        <v>0.6415851539890457</v>
      </c>
      <c r="EZ129" s="340">
        <v>9254984931</v>
      </c>
      <c r="FA129" s="7">
        <f t="shared" si="271"/>
        <v>0.50120441906052138</v>
      </c>
      <c r="FB129" s="340">
        <v>18691000000</v>
      </c>
      <c r="FC129" s="340">
        <v>18465489487</v>
      </c>
      <c r="FD129" s="340">
        <v>12927010732</v>
      </c>
      <c r="FE129" s="38">
        <f t="shared" si="272"/>
        <v>0.70006325806314651</v>
      </c>
      <c r="FF129" s="340">
        <v>11900600843</v>
      </c>
      <c r="FG129" s="7">
        <f t="shared" si="273"/>
        <v>0.64447795176933775</v>
      </c>
      <c r="FH129" s="340">
        <v>18691000000</v>
      </c>
      <c r="FI129" s="340">
        <v>18465489487</v>
      </c>
      <c r="FJ129" s="340">
        <v>14266639233</v>
      </c>
      <c r="FK129" s="38">
        <v>0.77261094232264693</v>
      </c>
      <c r="FL129" s="340">
        <v>12958540779</v>
      </c>
      <c r="FM129" s="7">
        <v>0.70177077017768852</v>
      </c>
      <c r="FN129" s="41">
        <v>19480583000</v>
      </c>
      <c r="FO129" s="81"/>
      <c r="FP129" s="387">
        <v>19480583000</v>
      </c>
      <c r="FQ129" s="340">
        <v>18691000000</v>
      </c>
      <c r="FR129" s="340">
        <v>18465489487</v>
      </c>
      <c r="FS129" s="340">
        <v>15124590874</v>
      </c>
      <c r="FT129" s="38">
        <v>0.81907337927044688</v>
      </c>
      <c r="FU129" s="340">
        <v>13997375529</v>
      </c>
      <c r="FV129" s="7">
        <v>0.75802894577229463</v>
      </c>
      <c r="FW129" s="340">
        <v>18691000000</v>
      </c>
      <c r="FX129" s="340">
        <v>18465489487</v>
      </c>
      <c r="FY129" s="340">
        <v>16552490017</v>
      </c>
      <c r="FZ129" s="38">
        <v>0.89640136692034178</v>
      </c>
      <c r="GA129" s="340">
        <v>14976232826</v>
      </c>
      <c r="GB129" s="7">
        <v>0.81103903779769859</v>
      </c>
      <c r="GC129" s="340">
        <v>18691000000</v>
      </c>
      <c r="GD129" s="340">
        <v>18465489487</v>
      </c>
      <c r="GE129" s="340">
        <v>18054875630</v>
      </c>
      <c r="GF129" s="38">
        <v>0.97776317506833066</v>
      </c>
      <c r="GG129" s="340">
        <v>17436078352</v>
      </c>
      <c r="GH129" s="7">
        <v>0.94425216099877984</v>
      </c>
      <c r="GI129" s="340">
        <v>19480583000</v>
      </c>
      <c r="GJ129" s="340">
        <v>19480583000</v>
      </c>
      <c r="GK129" s="340">
        <v>773535945</v>
      </c>
      <c r="GL129" s="38">
        <v>3.9708049035288115E-2</v>
      </c>
      <c r="GM129" s="340">
        <v>561877295</v>
      </c>
      <c r="GN129" s="7">
        <v>2.8842940429452239E-2</v>
      </c>
      <c r="GO129" s="340">
        <v>19480583000</v>
      </c>
      <c r="GP129" s="340">
        <v>19480583000</v>
      </c>
      <c r="GQ129" s="340">
        <v>5106764511</v>
      </c>
      <c r="GR129" s="38">
        <f t="shared" si="148"/>
        <v>0.26214639012600394</v>
      </c>
      <c r="GS129" s="340">
        <v>1299976778</v>
      </c>
      <c r="GT129" s="7">
        <v>2.8842940429452239E-2</v>
      </c>
      <c r="GU129" s="340">
        <v>19480583000</v>
      </c>
      <c r="GV129" s="340">
        <v>19480583000</v>
      </c>
      <c r="GW129" s="340">
        <v>6226797971</v>
      </c>
      <c r="GX129" s="38">
        <v>0.31964125360108575</v>
      </c>
      <c r="GY129" s="340">
        <v>3916562565</v>
      </c>
      <c r="GZ129" s="7">
        <v>0.20104955611441402</v>
      </c>
      <c r="HA129" s="340">
        <v>19480583000</v>
      </c>
      <c r="HB129" s="340">
        <v>19480583000</v>
      </c>
      <c r="HC129" s="340">
        <v>13831216343</v>
      </c>
      <c r="HD129" s="38">
        <v>0.71000012386692946</v>
      </c>
      <c r="HE129" s="340">
        <v>4746000872</v>
      </c>
      <c r="HF129" s="7">
        <v>0.24362725037541227</v>
      </c>
      <c r="HG129" s="340">
        <v>19480583000</v>
      </c>
      <c r="HH129" s="340">
        <v>19480583000</v>
      </c>
      <c r="HI129" s="340">
        <v>14550576327</v>
      </c>
      <c r="HJ129" s="38">
        <v>0.74692714930554183</v>
      </c>
      <c r="HK129" s="340">
        <v>5742187764</v>
      </c>
      <c r="HL129" s="7">
        <v>0.29476467742264184</v>
      </c>
      <c r="HM129" s="340">
        <v>19480583000</v>
      </c>
      <c r="HN129" s="340">
        <v>19480583000</v>
      </c>
      <c r="HO129" s="340">
        <v>15418109719</v>
      </c>
      <c r="HP129" s="38">
        <v>0.79146038488683834</v>
      </c>
      <c r="HQ129" s="340">
        <v>7560573797</v>
      </c>
      <c r="HR129" s="7">
        <v>0.38810818942123038</v>
      </c>
      <c r="HS129" s="15">
        <f t="shared" si="149"/>
        <v>0</v>
      </c>
      <c r="HT129" s="15">
        <f t="shared" si="150"/>
        <v>0</v>
      </c>
    </row>
    <row r="130" spans="1:228" ht="14.25" customHeight="1" x14ac:dyDescent="0.35">
      <c r="A130" s="9" t="s">
        <v>78</v>
      </c>
      <c r="B130" s="26"/>
      <c r="C130" s="53"/>
      <c r="D130" s="27"/>
      <c r="E130" s="26"/>
      <c r="F130" s="53"/>
      <c r="G130" s="27"/>
      <c r="H130" s="26"/>
      <c r="I130" s="53"/>
      <c r="J130" s="27"/>
      <c r="K130" s="26"/>
      <c r="L130" s="53"/>
      <c r="M130" s="27"/>
      <c r="N130" s="26"/>
      <c r="O130" s="53"/>
      <c r="P130" s="27"/>
      <c r="Q130" s="26"/>
      <c r="R130" s="53"/>
      <c r="S130" s="68"/>
      <c r="T130" s="26"/>
      <c r="U130" s="53"/>
      <c r="V130" s="68"/>
      <c r="W130" s="26"/>
      <c r="X130" s="53"/>
      <c r="Y130" s="68"/>
      <c r="Z130" s="26"/>
      <c r="AA130" s="53"/>
      <c r="AB130" s="68"/>
      <c r="AC130" s="26">
        <v>17774200000</v>
      </c>
      <c r="AD130" s="53">
        <v>17623046214</v>
      </c>
      <c r="AE130" s="68">
        <f t="shared" si="155"/>
        <v>0.99149588808497713</v>
      </c>
      <c r="AF130" s="26">
        <v>28649966000</v>
      </c>
      <c r="AG130" s="6">
        <v>28440628715</v>
      </c>
      <c r="AH130" s="6">
        <v>27067852301</v>
      </c>
      <c r="AI130" s="38">
        <f t="shared" si="156"/>
        <v>0.95173185418098805</v>
      </c>
      <c r="AJ130" s="6">
        <v>27053500501</v>
      </c>
      <c r="AK130" s="38">
        <f t="shared" si="157"/>
        <v>0.95122723101868667</v>
      </c>
      <c r="AL130" s="5">
        <v>49728063000</v>
      </c>
      <c r="AM130" s="6">
        <v>64024628153</v>
      </c>
      <c r="AN130" s="6">
        <v>61290383315</v>
      </c>
      <c r="AO130" s="38">
        <f t="shared" si="158"/>
        <v>0.95729385836547209</v>
      </c>
      <c r="AP130" s="6">
        <v>49582313558</v>
      </c>
      <c r="AQ130" s="38">
        <f t="shared" si="159"/>
        <v>0.77442563882624793</v>
      </c>
      <c r="AR130" s="5">
        <v>74105681000</v>
      </c>
      <c r="AS130" s="6">
        <v>79005951279</v>
      </c>
      <c r="AT130" s="6">
        <v>73414316004</v>
      </c>
      <c r="AU130" s="38">
        <f t="shared" si="160"/>
        <v>0.92922513830314102</v>
      </c>
      <c r="AV130" s="6">
        <v>64439375186</v>
      </c>
      <c r="AW130" s="38">
        <f t="shared" si="161"/>
        <v>0.81562685016525027</v>
      </c>
      <c r="AX130" s="5">
        <v>128535000000</v>
      </c>
      <c r="AY130" s="6">
        <v>137455522992</v>
      </c>
      <c r="AZ130" s="6">
        <v>131456756786</v>
      </c>
      <c r="BA130" s="38">
        <f t="shared" si="162"/>
        <v>0.95635849272968732</v>
      </c>
      <c r="BB130" s="6">
        <v>117804217946</v>
      </c>
      <c r="BC130" s="38">
        <f t="shared" si="163"/>
        <v>0.85703517313637723</v>
      </c>
      <c r="BD130" s="5">
        <v>130668120000</v>
      </c>
      <c r="BE130" s="6">
        <v>130668120000</v>
      </c>
      <c r="BF130" s="6">
        <v>116390833692</v>
      </c>
      <c r="BG130" s="38">
        <f t="shared" si="164"/>
        <v>0.89073626904557901</v>
      </c>
      <c r="BH130" s="6">
        <v>101390240851</v>
      </c>
      <c r="BI130" s="38">
        <f t="shared" si="165"/>
        <v>0.77593709047776915</v>
      </c>
      <c r="BJ130" s="5">
        <v>108656612000</v>
      </c>
      <c r="BK130" s="6">
        <v>113640596448</v>
      </c>
      <c r="BL130" s="6">
        <v>111432180526</v>
      </c>
      <c r="BM130" s="38">
        <f t="shared" si="166"/>
        <v>0.9805666637537358</v>
      </c>
      <c r="BN130" s="6">
        <v>98307444924</v>
      </c>
      <c r="BO130" s="38">
        <f t="shared" si="167"/>
        <v>0.8650732924389728</v>
      </c>
      <c r="BP130" s="5">
        <v>115893965000</v>
      </c>
      <c r="BQ130" s="6">
        <v>122283872674</v>
      </c>
      <c r="BR130" s="6">
        <v>118847787821</v>
      </c>
      <c r="BS130" s="38">
        <f t="shared" si="168"/>
        <v>0.97190075209541038</v>
      </c>
      <c r="BT130" s="6">
        <v>103948844867</v>
      </c>
      <c r="BU130" s="38">
        <f t="shared" si="169"/>
        <v>0.85006176688662893</v>
      </c>
      <c r="BV130" s="5">
        <v>127542323000</v>
      </c>
      <c r="BW130" s="6">
        <v>128383844983</v>
      </c>
      <c r="BX130" s="6">
        <v>126438315888</v>
      </c>
      <c r="BY130" s="38">
        <f t="shared" si="170"/>
        <v>0.98484599759995017</v>
      </c>
      <c r="BZ130" s="6">
        <v>116663799442</v>
      </c>
      <c r="CA130" s="38">
        <f t="shared" si="171"/>
        <v>0.90871090095056806</v>
      </c>
      <c r="CB130" s="5">
        <v>128890734000</v>
      </c>
      <c r="CC130" s="6">
        <v>129711345919</v>
      </c>
      <c r="CD130" s="6">
        <v>118858428609</v>
      </c>
      <c r="CE130" s="38">
        <f t="shared" si="172"/>
        <v>0.91633023901565824</v>
      </c>
      <c r="CF130" s="6">
        <v>83794765520</v>
      </c>
      <c r="CG130" s="7">
        <f t="shared" si="139"/>
        <v>0.64600952928456057</v>
      </c>
      <c r="CH130" s="5">
        <v>136602000000</v>
      </c>
      <c r="CI130" s="6">
        <v>150450238927</v>
      </c>
      <c r="CJ130" s="6">
        <v>141508725712</v>
      </c>
      <c r="CK130" s="38">
        <f t="shared" si="173"/>
        <v>0.94056830166060079</v>
      </c>
      <c r="CL130" s="6">
        <v>111485677052</v>
      </c>
      <c r="CM130" s="7">
        <f t="shared" si="140"/>
        <v>0.74101362581480512</v>
      </c>
      <c r="CN130" s="5">
        <v>159091531000</v>
      </c>
      <c r="CO130" s="6">
        <v>177318856640</v>
      </c>
      <c r="CP130" s="6">
        <v>170301497338</v>
      </c>
      <c r="CQ130" s="38">
        <f t="shared" si="174"/>
        <v>0.96042519428011575</v>
      </c>
      <c r="CR130" s="6">
        <v>139683286052</v>
      </c>
      <c r="CS130" s="7">
        <f t="shared" si="141"/>
        <v>0.78775201182122845</v>
      </c>
      <c r="CT130" s="5">
        <v>216436847395</v>
      </c>
      <c r="CU130" s="6">
        <v>159076314093</v>
      </c>
      <c r="CV130" s="7">
        <f t="shared" si="260"/>
        <v>0.73497796704959251</v>
      </c>
      <c r="CW130" s="5">
        <v>216436847395</v>
      </c>
      <c r="CX130" s="6">
        <v>168553816489</v>
      </c>
      <c r="CY130" s="7">
        <f t="shared" si="261"/>
        <v>0.77876673273376207</v>
      </c>
      <c r="CZ130" s="5">
        <v>216436847395</v>
      </c>
      <c r="DA130" s="6">
        <v>187957303976</v>
      </c>
      <c r="DB130" s="7">
        <f t="shared" si="262"/>
        <v>0.8684163821374441</v>
      </c>
      <c r="DC130" s="5">
        <v>197097143000</v>
      </c>
      <c r="DD130" s="6">
        <v>215226361069</v>
      </c>
      <c r="DE130" s="6">
        <v>211280477226</v>
      </c>
      <c r="DF130" s="38">
        <f t="shared" si="209"/>
        <v>0.98166635432852489</v>
      </c>
      <c r="DG130" s="6">
        <v>181742684527</v>
      </c>
      <c r="DH130" s="7">
        <f t="shared" si="142"/>
        <v>0.84442576468936636</v>
      </c>
      <c r="DI130" s="81">
        <v>196482248000</v>
      </c>
      <c r="DJ130" s="82">
        <f t="shared" si="143"/>
        <v>0</v>
      </c>
      <c r="DK130" s="81">
        <v>196482248000</v>
      </c>
      <c r="DL130" s="53">
        <v>196482248000</v>
      </c>
      <c r="DM130" s="53">
        <v>196482248000</v>
      </c>
      <c r="DN130" s="53">
        <v>12550997763</v>
      </c>
      <c r="DO130" s="123">
        <v>6.3878533001108573E-2</v>
      </c>
      <c r="DP130" s="53">
        <v>4293687560</v>
      </c>
      <c r="DQ130" s="27">
        <f t="shared" si="144"/>
        <v>2.1852801480569381E-2</v>
      </c>
      <c r="DR130" s="53">
        <v>196482248000</v>
      </c>
      <c r="DS130" s="53">
        <v>196482248000</v>
      </c>
      <c r="DT130" s="53">
        <v>32460185678</v>
      </c>
      <c r="DU130" s="123">
        <f t="shared" si="145"/>
        <v>0.16520670955474817</v>
      </c>
      <c r="DV130" s="53">
        <v>5888491514</v>
      </c>
      <c r="DW130" s="27">
        <f t="shared" si="146"/>
        <v>2.996958541516687E-2</v>
      </c>
      <c r="DX130" s="53">
        <v>196482248000</v>
      </c>
      <c r="DY130" s="53">
        <v>196482248000</v>
      </c>
      <c r="DZ130" s="53">
        <v>41802976401</v>
      </c>
      <c r="EA130" s="123">
        <f t="shared" si="147"/>
        <v>0.21275701406368275</v>
      </c>
      <c r="EB130" s="53">
        <v>12290418123</v>
      </c>
      <c r="EC130" s="27">
        <f t="shared" si="263"/>
        <v>6.2552308150505276E-2</v>
      </c>
      <c r="ED130" s="53">
        <v>196482248000</v>
      </c>
      <c r="EE130" s="53">
        <v>196482248000</v>
      </c>
      <c r="EF130" s="53">
        <v>65340873843</v>
      </c>
      <c r="EG130" s="123">
        <f t="shared" si="264"/>
        <v>0.3325535742190816</v>
      </c>
      <c r="EH130" s="53">
        <v>18895812095</v>
      </c>
      <c r="EI130" s="27">
        <f t="shared" si="265"/>
        <v>9.6170581756576806E-2</v>
      </c>
      <c r="EJ130" s="53">
        <v>196482248000</v>
      </c>
      <c r="EK130" s="53">
        <v>196482248000</v>
      </c>
      <c r="EL130" s="53">
        <v>93745013893</v>
      </c>
      <c r="EM130" s="123">
        <f t="shared" si="266"/>
        <v>0.47711696525886654</v>
      </c>
      <c r="EN130" s="53">
        <v>27226456835</v>
      </c>
      <c r="EO130" s="27">
        <f t="shared" si="267"/>
        <v>0.13856955074638599</v>
      </c>
      <c r="EP130" s="53">
        <v>196482248000</v>
      </c>
      <c r="EQ130" s="53">
        <v>196482248000</v>
      </c>
      <c r="ER130" s="53">
        <v>93745013893</v>
      </c>
      <c r="ES130" s="123">
        <f t="shared" si="268"/>
        <v>0.47711696525886654</v>
      </c>
      <c r="ET130" s="53">
        <v>40556978886</v>
      </c>
      <c r="EU130" s="27">
        <f t="shared" si="269"/>
        <v>0.20641548688917688</v>
      </c>
      <c r="EV130" s="341">
        <v>196482248000</v>
      </c>
      <c r="EW130" s="341">
        <v>196482248000</v>
      </c>
      <c r="EX130" s="341">
        <v>105273261752</v>
      </c>
      <c r="EY130" s="123">
        <f t="shared" si="270"/>
        <v>0.53579019389069693</v>
      </c>
      <c r="EZ130" s="341">
        <v>52875276084</v>
      </c>
      <c r="FA130" s="27">
        <f t="shared" si="271"/>
        <v>0.26910968610253277</v>
      </c>
      <c r="FB130" s="341">
        <v>196482248000</v>
      </c>
      <c r="FC130" s="341">
        <v>197369163175</v>
      </c>
      <c r="FD130" s="341">
        <v>120053494952</v>
      </c>
      <c r="FE130" s="123">
        <f t="shared" si="272"/>
        <v>0.60826875394690183</v>
      </c>
      <c r="FF130" s="341">
        <v>67975813127</v>
      </c>
      <c r="FG130" s="27">
        <f t="shared" si="273"/>
        <v>0.34440949150059647</v>
      </c>
      <c r="FH130" s="341">
        <v>196482248000</v>
      </c>
      <c r="FI130" s="341">
        <v>194978993906</v>
      </c>
      <c r="FJ130" s="341">
        <v>140314242195</v>
      </c>
      <c r="FK130" s="123">
        <v>0.71963773832295974</v>
      </c>
      <c r="FL130" s="341">
        <v>82239699642</v>
      </c>
      <c r="FM130" s="27">
        <v>0.42178748589526532</v>
      </c>
      <c r="FN130" s="81">
        <v>195148665000</v>
      </c>
      <c r="FO130" s="81">
        <f t="shared" ref="FO130" si="274">+FP130-FN130</f>
        <v>5000000000</v>
      </c>
      <c r="FP130" s="387">
        <f>195148665000+5000000000</f>
        <v>200148665000</v>
      </c>
      <c r="FQ130" s="341">
        <v>196482248000</v>
      </c>
      <c r="FR130" s="341">
        <v>194978993906</v>
      </c>
      <c r="FS130" s="341">
        <v>147500614432</v>
      </c>
      <c r="FT130" s="123">
        <v>0.75649489966652772</v>
      </c>
      <c r="FU130" s="341">
        <v>100039957298</v>
      </c>
      <c r="FV130" s="27">
        <v>0.51308069291930791</v>
      </c>
      <c r="FW130" s="341">
        <v>196482248000</v>
      </c>
      <c r="FX130" s="341">
        <v>194978993906</v>
      </c>
      <c r="FY130" s="341">
        <v>159136387439</v>
      </c>
      <c r="FZ130" s="123">
        <v>0.81617195909688689</v>
      </c>
      <c r="GA130" s="341">
        <v>118836243382</v>
      </c>
      <c r="GB130" s="27">
        <v>0.60948228832943585</v>
      </c>
      <c r="GC130" s="340">
        <v>196482248000</v>
      </c>
      <c r="GD130" s="340">
        <v>190564021503</v>
      </c>
      <c r="GE130" s="340">
        <v>180675322724</v>
      </c>
      <c r="GF130" s="38">
        <v>0.94810825936078225</v>
      </c>
      <c r="GG130" s="340">
        <v>156226142685</v>
      </c>
      <c r="GH130" s="7">
        <v>0.8198092244948797</v>
      </c>
      <c r="GI130" s="340">
        <v>200148665000</v>
      </c>
      <c r="GJ130" s="340">
        <v>200148665000</v>
      </c>
      <c r="GK130" s="340">
        <v>28432970490</v>
      </c>
      <c r="GL130" s="38">
        <v>0.14205925625334548</v>
      </c>
      <c r="GM130" s="340">
        <v>96375240</v>
      </c>
      <c r="GN130" s="7">
        <v>4.8151827542791757E-4</v>
      </c>
      <c r="GO130" s="340">
        <v>200148665000</v>
      </c>
      <c r="GP130" s="340">
        <v>200148665000</v>
      </c>
      <c r="GQ130" s="340">
        <v>74838840183</v>
      </c>
      <c r="GR130" s="38">
        <f t="shared" si="148"/>
        <v>0.37391625961132441</v>
      </c>
      <c r="GS130" s="340">
        <v>4722677303</v>
      </c>
      <c r="GT130" s="7">
        <v>4.8151827542791757E-4</v>
      </c>
      <c r="GU130" s="340">
        <v>200148665000</v>
      </c>
      <c r="GV130" s="340">
        <v>200148665000</v>
      </c>
      <c r="GW130" s="340">
        <v>83810667564</v>
      </c>
      <c r="GX130" s="38">
        <v>0.41874207636608518</v>
      </c>
      <c r="GY130" s="340">
        <v>11025114688</v>
      </c>
      <c r="GZ130" s="7">
        <v>5.5084627659145263E-2</v>
      </c>
      <c r="HA130" s="340">
        <v>200148665000</v>
      </c>
      <c r="HB130" s="340">
        <v>200148665000</v>
      </c>
      <c r="HC130" s="340">
        <v>98376279974</v>
      </c>
      <c r="HD130" s="38">
        <v>0.49151604370681162</v>
      </c>
      <c r="HE130" s="340">
        <v>20021877501</v>
      </c>
      <c r="HF130" s="7">
        <v>0.10003502896709303</v>
      </c>
      <c r="HG130" s="340">
        <v>200148665000</v>
      </c>
      <c r="HH130" s="340">
        <v>200148665000</v>
      </c>
      <c r="HI130" s="340">
        <v>123127825380</v>
      </c>
      <c r="HJ130" s="38">
        <v>0.61518184685368749</v>
      </c>
      <c r="HK130" s="340">
        <v>40844520069</v>
      </c>
      <c r="HL130" s="7">
        <v>0.20407090933631758</v>
      </c>
      <c r="HM130" s="340">
        <v>200148665000</v>
      </c>
      <c r="HN130" s="340">
        <v>205643107824</v>
      </c>
      <c r="HO130" s="340">
        <v>151605966865</v>
      </c>
      <c r="HP130" s="38">
        <v>0.73722853378948261</v>
      </c>
      <c r="HQ130" s="340">
        <v>52532854578</v>
      </c>
      <c r="HR130" s="7">
        <v>0.25545643194111001</v>
      </c>
      <c r="HS130" s="15">
        <f t="shared" si="149"/>
        <v>0</v>
      </c>
      <c r="HT130" s="15">
        <f t="shared" si="150"/>
        <v>0</v>
      </c>
    </row>
    <row r="131" spans="1:228" ht="14.25" customHeight="1" x14ac:dyDescent="0.35">
      <c r="A131" s="8" t="s">
        <v>63</v>
      </c>
      <c r="B131" s="32"/>
      <c r="C131" s="31"/>
      <c r="D131" s="62"/>
      <c r="E131" s="32"/>
      <c r="F131" s="31"/>
      <c r="G131" s="62"/>
      <c r="H131" s="32"/>
      <c r="I131" s="31"/>
      <c r="J131" s="62"/>
      <c r="K131" s="32"/>
      <c r="L131" s="31"/>
      <c r="M131" s="62"/>
      <c r="N131" s="32"/>
      <c r="O131" s="31"/>
      <c r="P131" s="62"/>
      <c r="Q131" s="32">
        <v>29140300145</v>
      </c>
      <c r="R131" s="31">
        <v>27805835806.639999</v>
      </c>
      <c r="S131" s="67">
        <f t="shared" si="151"/>
        <v>0.95420553900543903</v>
      </c>
      <c r="T131" s="32">
        <v>34882503501</v>
      </c>
      <c r="U131" s="31">
        <v>31853244973.68</v>
      </c>
      <c r="V131" s="67">
        <f t="shared" si="152"/>
        <v>0.91315822480364239</v>
      </c>
      <c r="W131" s="32">
        <v>51586177165</v>
      </c>
      <c r="X131" s="31">
        <v>50167032535</v>
      </c>
      <c r="Y131" s="67">
        <f t="shared" si="153"/>
        <v>0.97248982754700308</v>
      </c>
      <c r="Z131" s="32">
        <v>62367613953</v>
      </c>
      <c r="AA131" s="31">
        <v>52222823859</v>
      </c>
      <c r="AB131" s="67">
        <f t="shared" si="154"/>
        <v>0.83733881335198945</v>
      </c>
      <c r="AC131" s="32">
        <v>62165769135</v>
      </c>
      <c r="AD131" s="31">
        <v>53888705373</v>
      </c>
      <c r="AE131" s="67">
        <f t="shared" si="155"/>
        <v>0.86685496090259229</v>
      </c>
      <c r="AF131" s="32">
        <v>62095160000</v>
      </c>
      <c r="AG131" s="1">
        <v>59369598635</v>
      </c>
      <c r="AH131" s="1">
        <v>49674750924</v>
      </c>
      <c r="AI131" s="122">
        <f t="shared" si="156"/>
        <v>0.83670349919993192</v>
      </c>
      <c r="AJ131" s="1">
        <v>41094358933</v>
      </c>
      <c r="AK131" s="122">
        <f t="shared" si="157"/>
        <v>0.6921784865962316</v>
      </c>
      <c r="AL131" s="3">
        <v>46376854000</v>
      </c>
      <c r="AM131" s="1">
        <v>47111407942</v>
      </c>
      <c r="AN131" s="1">
        <v>44336749664</v>
      </c>
      <c r="AO131" s="122">
        <f t="shared" si="158"/>
        <v>0.9411043227276088</v>
      </c>
      <c r="AP131" s="1">
        <v>37363968569</v>
      </c>
      <c r="AQ131" s="122">
        <f t="shared" si="159"/>
        <v>0.79309810937936076</v>
      </c>
      <c r="AR131" s="3">
        <v>52414767000</v>
      </c>
      <c r="AS131" s="1">
        <v>51232424709</v>
      </c>
      <c r="AT131" s="1">
        <v>46036851689</v>
      </c>
      <c r="AU131" s="122">
        <f t="shared" si="160"/>
        <v>0.89858818805647322</v>
      </c>
      <c r="AV131" s="1">
        <v>39317829421</v>
      </c>
      <c r="AW131" s="122">
        <f t="shared" si="161"/>
        <v>0.76744033967404701</v>
      </c>
      <c r="AX131" s="3">
        <v>53534907000</v>
      </c>
      <c r="AY131" s="1">
        <v>53934134132</v>
      </c>
      <c r="AZ131" s="1">
        <v>49137518751</v>
      </c>
      <c r="BA131" s="122">
        <f t="shared" si="162"/>
        <v>0.91106531219615727</v>
      </c>
      <c r="BB131" s="1">
        <v>43417232328</v>
      </c>
      <c r="BC131" s="122">
        <f t="shared" si="163"/>
        <v>0.80500471596965617</v>
      </c>
      <c r="BD131" s="3">
        <v>52430634000</v>
      </c>
      <c r="BE131" s="1">
        <v>52632510000</v>
      </c>
      <c r="BF131" s="1">
        <v>47944307557</v>
      </c>
      <c r="BG131" s="122">
        <f t="shared" si="164"/>
        <v>0.91092572930684856</v>
      </c>
      <c r="BH131" s="1">
        <v>41936065904</v>
      </c>
      <c r="BI131" s="122">
        <f t="shared" si="165"/>
        <v>0.79677115729422743</v>
      </c>
      <c r="BJ131" s="3">
        <v>63208739000</v>
      </c>
      <c r="BK131" s="1">
        <v>63484193475</v>
      </c>
      <c r="BL131" s="1">
        <v>56516385482</v>
      </c>
      <c r="BM131" s="122">
        <f t="shared" si="166"/>
        <v>0.89024341947820584</v>
      </c>
      <c r="BN131" s="1">
        <v>49340780222</v>
      </c>
      <c r="BO131" s="122">
        <f t="shared" si="167"/>
        <v>0.77721362627738733</v>
      </c>
      <c r="BP131" s="3">
        <v>73781639000</v>
      </c>
      <c r="BQ131" s="1">
        <v>73440364273</v>
      </c>
      <c r="BR131" s="1">
        <v>67950983790</v>
      </c>
      <c r="BS131" s="122">
        <f t="shared" si="168"/>
        <v>0.92525390447963585</v>
      </c>
      <c r="BT131" s="1">
        <v>57700499103</v>
      </c>
      <c r="BU131" s="122">
        <f t="shared" si="169"/>
        <v>0.78567828025076003</v>
      </c>
      <c r="BV131" s="3">
        <v>69869919000</v>
      </c>
      <c r="BW131" s="1">
        <v>69417919000</v>
      </c>
      <c r="BX131" s="1">
        <v>67914378864</v>
      </c>
      <c r="BY131" s="122">
        <f t="shared" si="170"/>
        <v>0.9783407489354442</v>
      </c>
      <c r="BZ131" s="1">
        <v>63871133337</v>
      </c>
      <c r="CA131" s="122">
        <f t="shared" si="171"/>
        <v>0.92009576572008733</v>
      </c>
      <c r="CB131" s="3">
        <v>77471721000</v>
      </c>
      <c r="CC131" s="1">
        <v>81912388310</v>
      </c>
      <c r="CD131" s="1">
        <v>76107826119</v>
      </c>
      <c r="CE131" s="122">
        <f t="shared" si="172"/>
        <v>0.92913694362039045</v>
      </c>
      <c r="CF131" s="1">
        <v>69169720602</v>
      </c>
      <c r="CG131" s="4">
        <f t="shared" si="139"/>
        <v>0.84443540261852734</v>
      </c>
      <c r="CH131" s="3">
        <v>107613804000</v>
      </c>
      <c r="CI131" s="1">
        <v>109954804000</v>
      </c>
      <c r="CJ131" s="1">
        <v>105857651746</v>
      </c>
      <c r="CK131" s="122">
        <f t="shared" si="173"/>
        <v>0.96273785132662326</v>
      </c>
      <c r="CL131" s="1">
        <v>82882528488</v>
      </c>
      <c r="CM131" s="4">
        <f t="shared" si="140"/>
        <v>0.75378724232913008</v>
      </c>
      <c r="CN131" s="3">
        <v>119067110000</v>
      </c>
      <c r="CO131" s="1">
        <v>126067110000</v>
      </c>
      <c r="CP131" s="1">
        <v>121067953715</v>
      </c>
      <c r="CQ131" s="122">
        <f t="shared" si="174"/>
        <v>0.96034527732887665</v>
      </c>
      <c r="CR131" s="1">
        <v>109936515833</v>
      </c>
      <c r="CS131" s="4">
        <f t="shared" si="141"/>
        <v>0.87204756127906791</v>
      </c>
      <c r="CT131" s="3">
        <v>122103546000</v>
      </c>
      <c r="CU131" s="1">
        <v>91050620776</v>
      </c>
      <c r="CV131" s="4">
        <f t="shared" si="260"/>
        <v>0.7456836738877346</v>
      </c>
      <c r="CW131" s="3">
        <v>122103546000</v>
      </c>
      <c r="CX131" s="1">
        <v>96826820082</v>
      </c>
      <c r="CY131" s="4">
        <f t="shared" si="261"/>
        <v>0.79298941966845093</v>
      </c>
      <c r="CZ131" s="3">
        <v>123169610000</v>
      </c>
      <c r="DA131" s="1">
        <v>101545768778</v>
      </c>
      <c r="DB131" s="4">
        <f t="shared" si="262"/>
        <v>0.82443850214350767</v>
      </c>
      <c r="DC131" s="3">
        <v>118003546000</v>
      </c>
      <c r="DD131" s="1">
        <v>116607610000</v>
      </c>
      <c r="DE131" s="1">
        <v>111949494847</v>
      </c>
      <c r="DF131" s="122">
        <f t="shared" si="209"/>
        <v>0.96005307755643055</v>
      </c>
      <c r="DG131" s="1">
        <v>102010022615</v>
      </c>
      <c r="DH131" s="4">
        <f t="shared" si="142"/>
        <v>0.87481445349064269</v>
      </c>
      <c r="DI131" s="40">
        <v>128363540000</v>
      </c>
      <c r="DJ131" s="82">
        <f t="shared" si="143"/>
        <v>0</v>
      </c>
      <c r="DK131" s="82">
        <v>128363540000</v>
      </c>
      <c r="DL131" s="1">
        <v>128363540000</v>
      </c>
      <c r="DM131" s="1">
        <v>128363540000</v>
      </c>
      <c r="DN131" s="1">
        <v>8319833226</v>
      </c>
      <c r="DO131" s="122">
        <v>6.4814613448647487E-2</v>
      </c>
      <c r="DP131" s="1">
        <v>3689903562</v>
      </c>
      <c r="DQ131" s="4">
        <f t="shared" si="144"/>
        <v>2.8745729215632412E-2</v>
      </c>
      <c r="DR131" s="1">
        <v>128363540000</v>
      </c>
      <c r="DS131" s="1">
        <v>128363540000</v>
      </c>
      <c r="DT131" s="1">
        <v>19162100321</v>
      </c>
      <c r="DU131" s="122">
        <f t="shared" si="145"/>
        <v>0.14927993043040103</v>
      </c>
      <c r="DV131" s="1">
        <v>11359366808</v>
      </c>
      <c r="DW131" s="4">
        <f t="shared" si="146"/>
        <v>8.8493717203498745E-2</v>
      </c>
      <c r="DX131" s="1">
        <v>128363540000</v>
      </c>
      <c r="DY131" s="1">
        <v>128363540000</v>
      </c>
      <c r="DZ131" s="1">
        <v>26859900669</v>
      </c>
      <c r="EA131" s="122">
        <f t="shared" si="147"/>
        <v>0.20924867504433112</v>
      </c>
      <c r="EB131" s="1">
        <v>16436976610</v>
      </c>
      <c r="EC131" s="4">
        <f t="shared" si="263"/>
        <v>0.12805019719774011</v>
      </c>
      <c r="ED131" s="1">
        <v>128363540000</v>
      </c>
      <c r="EE131" s="1">
        <v>128363540000</v>
      </c>
      <c r="EF131" s="1">
        <v>39958870442</v>
      </c>
      <c r="EG131" s="122">
        <f t="shared" si="264"/>
        <v>0.31129455016588042</v>
      </c>
      <c r="EH131" s="1">
        <v>23356999961</v>
      </c>
      <c r="EI131" s="4">
        <f t="shared" si="265"/>
        <v>0.18195976802291366</v>
      </c>
      <c r="EJ131" s="1">
        <v>128363540000</v>
      </c>
      <c r="EK131" s="1">
        <v>127115931372</v>
      </c>
      <c r="EL131" s="1">
        <v>49819857109</v>
      </c>
      <c r="EM131" s="122">
        <f t="shared" si="266"/>
        <v>0.39192457287831262</v>
      </c>
      <c r="EN131" s="1">
        <v>30983911430</v>
      </c>
      <c r="EO131" s="4">
        <f t="shared" si="267"/>
        <v>0.24374530474332715</v>
      </c>
      <c r="EP131" s="1">
        <v>128363540000</v>
      </c>
      <c r="EQ131" s="1">
        <v>127115931372</v>
      </c>
      <c r="ER131" s="1">
        <v>57985770388</v>
      </c>
      <c r="ES131" s="122">
        <f t="shared" si="268"/>
        <v>0.45616446154421686</v>
      </c>
      <c r="ET131" s="1">
        <v>40706613468</v>
      </c>
      <c r="EU131" s="4">
        <f t="shared" si="269"/>
        <v>0.32023219299612121</v>
      </c>
      <c r="EV131" s="339">
        <v>128363540000</v>
      </c>
      <c r="EW131" s="339">
        <v>127115931372</v>
      </c>
      <c r="EX131" s="339">
        <v>64314670482</v>
      </c>
      <c r="EY131" s="122">
        <f t="shared" si="270"/>
        <v>0.5059528714287238</v>
      </c>
      <c r="EZ131" s="339">
        <v>49388865139</v>
      </c>
      <c r="FA131" s="4">
        <f t="shared" si="271"/>
        <v>0.38853403036056389</v>
      </c>
      <c r="FB131" s="339">
        <v>128363540000</v>
      </c>
      <c r="FC131" s="339">
        <v>127115931372</v>
      </c>
      <c r="FD131" s="339">
        <v>69948323265</v>
      </c>
      <c r="FE131" s="122">
        <f t="shared" si="272"/>
        <v>0.55027188575048758</v>
      </c>
      <c r="FF131" s="339">
        <v>56825143140</v>
      </c>
      <c r="FG131" s="4">
        <f t="shared" si="273"/>
        <v>0.44703399901703395</v>
      </c>
      <c r="FH131" s="339">
        <v>128363540000</v>
      </c>
      <c r="FI131" s="339">
        <v>125525931372</v>
      </c>
      <c r="FJ131" s="339">
        <v>76817295792</v>
      </c>
      <c r="FK131" s="122">
        <v>0.61196355965963367</v>
      </c>
      <c r="FL131" s="339">
        <v>63635341835</v>
      </c>
      <c r="FM131" s="4">
        <v>0.50694976838223715</v>
      </c>
      <c r="FN131" s="40">
        <v>126729821000</v>
      </c>
      <c r="FO131" s="82"/>
      <c r="FP131" s="386">
        <v>126729821000</v>
      </c>
      <c r="FQ131" s="339">
        <v>128363540000</v>
      </c>
      <c r="FR131" s="339">
        <v>125525931372</v>
      </c>
      <c r="FS131" s="339">
        <v>82289612014</v>
      </c>
      <c r="FT131" s="122">
        <v>0.65555866516642025</v>
      </c>
      <c r="FU131" s="339">
        <v>70750949531</v>
      </c>
      <c r="FV131" s="4">
        <v>0.56363612488424697</v>
      </c>
      <c r="FW131" s="339">
        <v>128363540000</v>
      </c>
      <c r="FX131" s="339">
        <v>125525931372</v>
      </c>
      <c r="FY131" s="339">
        <v>89722545915</v>
      </c>
      <c r="FZ131" s="122">
        <v>0.71477299498463343</v>
      </c>
      <c r="GA131" s="339">
        <v>78820257037</v>
      </c>
      <c r="GB131" s="4">
        <v>0.62792011320285457</v>
      </c>
      <c r="GC131" s="339">
        <v>128363540000</v>
      </c>
      <c r="GD131" s="339">
        <v>111125931372</v>
      </c>
      <c r="GE131" s="339">
        <v>104763085144</v>
      </c>
      <c r="GF131" s="122">
        <v>0.9427420211516605</v>
      </c>
      <c r="GG131" s="339">
        <v>100626155027</v>
      </c>
      <c r="GH131" s="4">
        <v>0.90551461557742596</v>
      </c>
      <c r="GI131" s="339">
        <v>126729821000</v>
      </c>
      <c r="GJ131" s="339">
        <v>126729821000</v>
      </c>
      <c r="GK131" s="339">
        <v>16769990976</v>
      </c>
      <c r="GL131" s="122">
        <v>0.1323286882572019</v>
      </c>
      <c r="GM131" s="339">
        <v>3776758622</v>
      </c>
      <c r="GN131" s="4">
        <v>2.9801656722927117E-2</v>
      </c>
      <c r="GO131" s="339">
        <v>126729821000</v>
      </c>
      <c r="GP131" s="339">
        <v>126729821000</v>
      </c>
      <c r="GQ131" s="339">
        <v>31178061951</v>
      </c>
      <c r="GR131" s="122">
        <f t="shared" si="148"/>
        <v>0.24601993204898476</v>
      </c>
      <c r="GS131" s="339">
        <v>8383245293</v>
      </c>
      <c r="GT131" s="4">
        <v>2.9801656722927117E-2</v>
      </c>
      <c r="GU131" s="339">
        <v>126729821000</v>
      </c>
      <c r="GV131" s="339">
        <v>126729821000</v>
      </c>
      <c r="GW131" s="339">
        <v>44485610683</v>
      </c>
      <c r="GX131" s="122">
        <v>0.35102717207341433</v>
      </c>
      <c r="GY131" s="339">
        <v>13983160822</v>
      </c>
      <c r="GZ131" s="4">
        <v>0.11033836165522556</v>
      </c>
      <c r="HA131" s="339">
        <v>126729821000</v>
      </c>
      <c r="HB131" s="339">
        <v>126729821000</v>
      </c>
      <c r="HC131" s="339">
        <v>52116568837</v>
      </c>
      <c r="HD131" s="122">
        <v>0.4112415564526048</v>
      </c>
      <c r="HE131" s="339">
        <v>29742101618</v>
      </c>
      <c r="HF131" s="4">
        <v>0.23468905253168471</v>
      </c>
      <c r="HG131" s="339">
        <v>126729821000</v>
      </c>
      <c r="HH131" s="339">
        <v>126729821000</v>
      </c>
      <c r="HI131" s="339">
        <v>58795591925</v>
      </c>
      <c r="HJ131" s="122">
        <v>0.46394440914581581</v>
      </c>
      <c r="HK131" s="339">
        <v>36973630640</v>
      </c>
      <c r="HL131" s="4">
        <v>0.29175162048086534</v>
      </c>
      <c r="HM131" s="339">
        <v>126729821000</v>
      </c>
      <c r="HN131" s="339">
        <v>126729821000</v>
      </c>
      <c r="HO131" s="339">
        <v>69593318608</v>
      </c>
      <c r="HP131" s="122">
        <v>0.54914713884114141</v>
      </c>
      <c r="HQ131" s="339">
        <v>48650536489</v>
      </c>
      <c r="HR131" s="4">
        <v>0.3838917794178846</v>
      </c>
      <c r="HS131" s="15">
        <f t="shared" si="149"/>
        <v>0</v>
      </c>
      <c r="HT131" s="15">
        <f t="shared" si="150"/>
        <v>0</v>
      </c>
    </row>
    <row r="132" spans="1:228" ht="14.25" customHeight="1" x14ac:dyDescent="0.35">
      <c r="A132" s="9" t="s">
        <v>76</v>
      </c>
      <c r="B132" s="26"/>
      <c r="C132" s="53"/>
      <c r="D132" s="27"/>
      <c r="E132" s="26"/>
      <c r="F132" s="53"/>
      <c r="G132" s="27"/>
      <c r="H132" s="26"/>
      <c r="I132" s="53"/>
      <c r="J132" s="27"/>
      <c r="K132" s="26"/>
      <c r="L132" s="53"/>
      <c r="M132" s="27"/>
      <c r="N132" s="26"/>
      <c r="O132" s="53"/>
      <c r="P132" s="27"/>
      <c r="Q132" s="26">
        <v>15290669412</v>
      </c>
      <c r="R132" s="53">
        <v>14625464118.640001</v>
      </c>
      <c r="S132" s="68">
        <f t="shared" si="151"/>
        <v>0.95649599926358031</v>
      </c>
      <c r="T132" s="26">
        <v>21513113875</v>
      </c>
      <c r="U132" s="53">
        <v>20462856506.68</v>
      </c>
      <c r="V132" s="68">
        <f t="shared" si="152"/>
        <v>0.95118059735924676</v>
      </c>
      <c r="W132" s="26">
        <v>35682751165</v>
      </c>
      <c r="X132" s="53">
        <v>34737073972</v>
      </c>
      <c r="Y132" s="68">
        <f t="shared" si="153"/>
        <v>0.97349763787475041</v>
      </c>
      <c r="Z132" s="26">
        <v>30911947116</v>
      </c>
      <c r="AA132" s="53">
        <v>29380989476</v>
      </c>
      <c r="AB132" s="68">
        <f t="shared" si="154"/>
        <v>0.95047359410085241</v>
      </c>
      <c r="AC132" s="26">
        <v>41168004576</v>
      </c>
      <c r="AD132" s="53">
        <v>35834613957</v>
      </c>
      <c r="AE132" s="68">
        <f t="shared" si="155"/>
        <v>0.87044816298652361</v>
      </c>
      <c r="AF132" s="26">
        <v>39006949000</v>
      </c>
      <c r="AG132" s="6">
        <v>38598003216</v>
      </c>
      <c r="AH132" s="6">
        <v>31888018073</v>
      </c>
      <c r="AI132" s="38">
        <f t="shared" si="156"/>
        <v>0.82615719508986118</v>
      </c>
      <c r="AJ132" s="6">
        <v>28694955845</v>
      </c>
      <c r="AK132" s="38">
        <f t="shared" si="157"/>
        <v>0.74343109627767223</v>
      </c>
      <c r="AL132" s="5">
        <v>33566354000</v>
      </c>
      <c r="AM132" s="6">
        <v>33766354000</v>
      </c>
      <c r="AN132" s="6">
        <v>32145174139</v>
      </c>
      <c r="AO132" s="38">
        <f t="shared" si="158"/>
        <v>0.95198830584433247</v>
      </c>
      <c r="AP132" s="6">
        <v>29915079605</v>
      </c>
      <c r="AQ132" s="38">
        <f t="shared" si="159"/>
        <v>0.88594343366180428</v>
      </c>
      <c r="AR132" s="5">
        <v>37538439000</v>
      </c>
      <c r="AS132" s="6">
        <v>37617718549</v>
      </c>
      <c r="AT132" s="6">
        <v>34840863951</v>
      </c>
      <c r="AU132" s="38">
        <f t="shared" si="160"/>
        <v>0.92618226981567398</v>
      </c>
      <c r="AV132" s="6">
        <v>31282892306</v>
      </c>
      <c r="AW132" s="38">
        <f t="shared" si="161"/>
        <v>0.83159993515427055</v>
      </c>
      <c r="AX132" s="5">
        <v>39350237000</v>
      </c>
      <c r="AY132" s="6">
        <v>39546074460</v>
      </c>
      <c r="AZ132" s="6">
        <v>35335412045</v>
      </c>
      <c r="BA132" s="38">
        <f t="shared" si="162"/>
        <v>0.8935251482606954</v>
      </c>
      <c r="BB132" s="6">
        <v>33193877760</v>
      </c>
      <c r="BC132" s="38">
        <f t="shared" si="163"/>
        <v>0.83937225662119486</v>
      </c>
      <c r="BD132" s="5">
        <v>41894602000</v>
      </c>
      <c r="BE132" s="6">
        <v>42096478000</v>
      </c>
      <c r="BF132" s="6">
        <v>38321941794</v>
      </c>
      <c r="BG132" s="38">
        <f t="shared" si="164"/>
        <v>0.91033605694994246</v>
      </c>
      <c r="BH132" s="6">
        <v>35705850169</v>
      </c>
      <c r="BI132" s="38">
        <f t="shared" si="165"/>
        <v>0.848190914427568</v>
      </c>
      <c r="BJ132" s="5">
        <v>45813962000</v>
      </c>
      <c r="BK132" s="6">
        <v>46089416475</v>
      </c>
      <c r="BL132" s="6">
        <v>42602895656</v>
      </c>
      <c r="BM132" s="38">
        <f t="shared" si="166"/>
        <v>0.92435311432308609</v>
      </c>
      <c r="BN132" s="6">
        <v>39914849137</v>
      </c>
      <c r="BO132" s="38">
        <f t="shared" si="167"/>
        <v>0.86603068968449115</v>
      </c>
      <c r="BP132" s="5">
        <v>48002608000</v>
      </c>
      <c r="BQ132" s="6">
        <v>47768333273</v>
      </c>
      <c r="BR132" s="6">
        <v>45820237229</v>
      </c>
      <c r="BS132" s="38">
        <f t="shared" si="168"/>
        <v>0.95921783511125525</v>
      </c>
      <c r="BT132" s="6">
        <v>44156297155</v>
      </c>
      <c r="BU132" s="38">
        <f t="shared" si="169"/>
        <v>0.92438429665617783</v>
      </c>
      <c r="BV132" s="5">
        <v>50543112000</v>
      </c>
      <c r="BW132" s="6">
        <v>50543112000</v>
      </c>
      <c r="BX132" s="6">
        <v>49357269843</v>
      </c>
      <c r="BY132" s="38">
        <f t="shared" si="170"/>
        <v>0.97653800666251023</v>
      </c>
      <c r="BZ132" s="6">
        <v>47868909036</v>
      </c>
      <c r="CA132" s="38">
        <f t="shared" si="171"/>
        <v>0.94709065472660248</v>
      </c>
      <c r="CB132" s="5">
        <v>53973848000</v>
      </c>
      <c r="CC132" s="6">
        <v>52977088000</v>
      </c>
      <c r="CD132" s="6">
        <v>50498469957</v>
      </c>
      <c r="CE132" s="38">
        <f t="shared" si="172"/>
        <v>0.95321339589295662</v>
      </c>
      <c r="CF132" s="6">
        <v>48051916807</v>
      </c>
      <c r="CG132" s="7">
        <f t="shared" si="139"/>
        <v>0.90703205142192789</v>
      </c>
      <c r="CH132" s="5">
        <v>54528704000</v>
      </c>
      <c r="CI132" s="6">
        <v>54369704000</v>
      </c>
      <c r="CJ132" s="6">
        <v>52879248466</v>
      </c>
      <c r="CK132" s="38">
        <f t="shared" si="173"/>
        <v>0.97258665351571527</v>
      </c>
      <c r="CL132" s="6">
        <v>49327293675</v>
      </c>
      <c r="CM132" s="7">
        <f t="shared" si="140"/>
        <v>0.90725698405494359</v>
      </c>
      <c r="CN132" s="5">
        <v>59513488000</v>
      </c>
      <c r="CO132" s="6">
        <v>59513488000</v>
      </c>
      <c r="CP132" s="6">
        <v>57824513144</v>
      </c>
      <c r="CQ132" s="38">
        <f t="shared" si="174"/>
        <v>0.97162030133404376</v>
      </c>
      <c r="CR132" s="6">
        <v>55858686050</v>
      </c>
      <c r="CS132" s="7">
        <f t="shared" si="141"/>
        <v>0.93858867841857962</v>
      </c>
      <c r="CT132" s="5">
        <v>67004510000</v>
      </c>
      <c r="CU132" s="6">
        <v>49000371377</v>
      </c>
      <c r="CV132" s="7">
        <f t="shared" si="260"/>
        <v>0.73129960023586471</v>
      </c>
      <c r="CW132" s="5">
        <v>67004510000</v>
      </c>
      <c r="CX132" s="6">
        <v>52767467017</v>
      </c>
      <c r="CY132" s="7">
        <f t="shared" si="261"/>
        <v>0.78752112383181372</v>
      </c>
      <c r="CZ132" s="5">
        <v>68070574000</v>
      </c>
      <c r="DA132" s="6">
        <v>57004553355</v>
      </c>
      <c r="DB132" s="7">
        <f t="shared" si="262"/>
        <v>0.83743312279106097</v>
      </c>
      <c r="DC132" s="5">
        <v>67004510000</v>
      </c>
      <c r="DD132" s="6">
        <v>68070574000</v>
      </c>
      <c r="DE132" s="6">
        <v>66557796964</v>
      </c>
      <c r="DF132" s="38">
        <f t="shared" si="209"/>
        <v>0.97777634376933564</v>
      </c>
      <c r="DG132" s="6">
        <v>63502318969</v>
      </c>
      <c r="DH132" s="7">
        <f t="shared" si="142"/>
        <v>0.93288942985848777</v>
      </c>
      <c r="DI132" s="41">
        <v>79943145000</v>
      </c>
      <c r="DJ132" s="82">
        <f t="shared" si="143"/>
        <v>0</v>
      </c>
      <c r="DK132" s="81">
        <v>79943145000</v>
      </c>
      <c r="DL132" s="6">
        <v>79943145000</v>
      </c>
      <c r="DM132" s="6">
        <v>79943145000</v>
      </c>
      <c r="DN132" s="6">
        <v>4038864238</v>
      </c>
      <c r="DO132" s="38">
        <v>5.0521708121440558E-2</v>
      </c>
      <c r="DP132" s="6">
        <v>3658369476</v>
      </c>
      <c r="DQ132" s="7">
        <f t="shared" si="144"/>
        <v>4.5762141031604399E-2</v>
      </c>
      <c r="DR132" s="6">
        <v>79943145000</v>
      </c>
      <c r="DS132" s="6">
        <v>79943145000</v>
      </c>
      <c r="DT132" s="6">
        <v>11954158796</v>
      </c>
      <c r="DU132" s="38">
        <f t="shared" si="145"/>
        <v>0.14953325636613371</v>
      </c>
      <c r="DV132" s="6">
        <v>11112644061</v>
      </c>
      <c r="DW132" s="7">
        <f t="shared" si="146"/>
        <v>0.13900684118694603</v>
      </c>
      <c r="DX132" s="6">
        <v>79943145000</v>
      </c>
      <c r="DY132" s="6">
        <v>79943145000</v>
      </c>
      <c r="DZ132" s="6">
        <v>17256599368</v>
      </c>
      <c r="EA132" s="38">
        <f t="shared" si="147"/>
        <v>0.21586090174460862</v>
      </c>
      <c r="EB132" s="6">
        <v>15498293147</v>
      </c>
      <c r="EC132" s="7">
        <f t="shared" si="263"/>
        <v>0.1938664427950639</v>
      </c>
      <c r="ED132" s="6">
        <v>79943145000</v>
      </c>
      <c r="EE132" s="6">
        <v>79943145000</v>
      </c>
      <c r="EF132" s="6">
        <v>25300714066</v>
      </c>
      <c r="EG132" s="38">
        <f t="shared" si="264"/>
        <v>0.31648384693897141</v>
      </c>
      <c r="EH132" s="6">
        <v>21186218044</v>
      </c>
      <c r="EI132" s="7">
        <f t="shared" si="265"/>
        <v>0.26501606915764947</v>
      </c>
      <c r="EJ132" s="6">
        <v>79943145000</v>
      </c>
      <c r="EK132" s="6">
        <v>78695536372</v>
      </c>
      <c r="EL132" s="6">
        <v>31130774078</v>
      </c>
      <c r="EM132" s="38">
        <f t="shared" si="266"/>
        <v>0.395585004095307</v>
      </c>
      <c r="EN132" s="6">
        <v>26492361596</v>
      </c>
      <c r="EO132" s="7">
        <f t="shared" si="267"/>
        <v>0.3366437642761404</v>
      </c>
      <c r="EP132" s="6">
        <v>79943145000</v>
      </c>
      <c r="EQ132" s="6">
        <v>78695536372</v>
      </c>
      <c r="ER132" s="6">
        <v>39296687357</v>
      </c>
      <c r="ES132" s="38">
        <f t="shared" si="268"/>
        <v>0.49935090563766493</v>
      </c>
      <c r="ET132" s="6">
        <v>34350096810</v>
      </c>
      <c r="EU132" s="7">
        <f t="shared" si="269"/>
        <v>0.43649358519680692</v>
      </c>
      <c r="EV132" s="340">
        <v>79943145000</v>
      </c>
      <c r="EW132" s="340">
        <v>78695536372</v>
      </c>
      <c r="EX132" s="340">
        <v>44200064075</v>
      </c>
      <c r="EY132" s="38">
        <f t="shared" si="270"/>
        <v>0.56165909926660662</v>
      </c>
      <c r="EZ132" s="340">
        <v>40319331998</v>
      </c>
      <c r="FA132" s="7">
        <f t="shared" si="271"/>
        <v>0.51234585666215349</v>
      </c>
      <c r="FB132" s="340">
        <v>79943145000</v>
      </c>
      <c r="FC132" s="340">
        <v>78695536372</v>
      </c>
      <c r="FD132" s="340">
        <v>49055596014</v>
      </c>
      <c r="FE132" s="38">
        <f t="shared" si="272"/>
        <v>0.62335931967107172</v>
      </c>
      <c r="FF132" s="340">
        <v>45359992663</v>
      </c>
      <c r="FG132" s="7">
        <f t="shared" si="273"/>
        <v>0.576398545002346</v>
      </c>
      <c r="FH132" s="340">
        <v>79943145000</v>
      </c>
      <c r="FI132" s="340">
        <v>78695536372</v>
      </c>
      <c r="FJ132" s="340">
        <v>54370084599</v>
      </c>
      <c r="FK132" s="38">
        <v>0.69089159443539883</v>
      </c>
      <c r="FL132" s="340">
        <v>49896428198</v>
      </c>
      <c r="FM132" s="7">
        <v>0.63404394325664992</v>
      </c>
      <c r="FN132" s="41">
        <v>83871298000</v>
      </c>
      <c r="FO132" s="81"/>
      <c r="FP132" s="387">
        <v>83871298000</v>
      </c>
      <c r="FQ132" s="340">
        <v>79943145000</v>
      </c>
      <c r="FR132" s="340">
        <v>78695536372</v>
      </c>
      <c r="FS132" s="340">
        <v>59000393821</v>
      </c>
      <c r="FT132" s="38">
        <v>0.74972986450083379</v>
      </c>
      <c r="FU132" s="340">
        <v>54777906165</v>
      </c>
      <c r="FV132" s="7">
        <v>0.69607386505456326</v>
      </c>
      <c r="FW132" s="340">
        <v>79943145000</v>
      </c>
      <c r="FX132" s="340">
        <v>78695536372</v>
      </c>
      <c r="FY132" s="340">
        <v>63431177134</v>
      </c>
      <c r="FZ132" s="38">
        <v>0.80603271873204885</v>
      </c>
      <c r="GA132" s="340">
        <v>59958252354</v>
      </c>
      <c r="GB132" s="7">
        <v>0.76190156542770882</v>
      </c>
      <c r="GC132" s="340">
        <v>79943145000</v>
      </c>
      <c r="GD132" s="340">
        <v>78695536372</v>
      </c>
      <c r="GE132" s="340">
        <v>77091351329</v>
      </c>
      <c r="GF132" s="38">
        <v>0.97961529818645765</v>
      </c>
      <c r="GG132" s="340">
        <v>75047593558</v>
      </c>
      <c r="GH132" s="7">
        <v>0.95364485735562066</v>
      </c>
      <c r="GI132" s="340">
        <v>83871298000</v>
      </c>
      <c r="GJ132" s="340">
        <v>83871298000</v>
      </c>
      <c r="GK132" s="340">
        <v>6530722833</v>
      </c>
      <c r="GL132" s="38">
        <v>7.7866004088788521E-2</v>
      </c>
      <c r="GM132" s="340">
        <v>3776758622</v>
      </c>
      <c r="GN132" s="7">
        <v>4.5030406254115682E-2</v>
      </c>
      <c r="GO132" s="340">
        <v>83871298000</v>
      </c>
      <c r="GP132" s="340">
        <v>83871298000</v>
      </c>
      <c r="GQ132" s="340">
        <v>12993694753</v>
      </c>
      <c r="GR132" s="38">
        <f t="shared" si="148"/>
        <v>0.15492421201112208</v>
      </c>
      <c r="GS132" s="340">
        <v>8214303911</v>
      </c>
      <c r="GT132" s="7">
        <v>4.5030406254115682E-2</v>
      </c>
      <c r="GU132" s="340">
        <v>83871298000</v>
      </c>
      <c r="GV132" s="340">
        <v>83871298000</v>
      </c>
      <c r="GW132" s="340">
        <v>21084292320</v>
      </c>
      <c r="GX132" s="38">
        <v>0.25138864930884935</v>
      </c>
      <c r="GY132" s="340">
        <v>12772121887</v>
      </c>
      <c r="GZ132" s="7">
        <v>0.15228239208841146</v>
      </c>
      <c r="HA132" s="340">
        <v>83871298000</v>
      </c>
      <c r="HB132" s="340">
        <v>83871298000</v>
      </c>
      <c r="HC132" s="340">
        <v>26580072241</v>
      </c>
      <c r="HD132" s="38">
        <v>0.31691499803663464</v>
      </c>
      <c r="HE132" s="340">
        <v>20265283660</v>
      </c>
      <c r="HF132" s="7">
        <v>0.24162358450682378</v>
      </c>
      <c r="HG132" s="340">
        <v>83871298000</v>
      </c>
      <c r="HH132" s="340">
        <v>83871298000</v>
      </c>
      <c r="HI132" s="340">
        <v>31819274130</v>
      </c>
      <c r="HJ132" s="38">
        <v>0.37938215919825158</v>
      </c>
      <c r="HK132" s="340">
        <v>25710041877</v>
      </c>
      <c r="HL132" s="7">
        <v>0.3065415999285</v>
      </c>
      <c r="HM132" s="340">
        <v>83871298000</v>
      </c>
      <c r="HN132" s="340">
        <v>83871298000</v>
      </c>
      <c r="HO132" s="340">
        <v>40755976734</v>
      </c>
      <c r="HP132" s="38">
        <v>0.4859347322131583</v>
      </c>
      <c r="HQ132" s="340">
        <v>35228418379</v>
      </c>
      <c r="HR132" s="7">
        <v>0.42002948826426889</v>
      </c>
      <c r="HS132" s="15">
        <f t="shared" si="149"/>
        <v>0</v>
      </c>
      <c r="HT132" s="15">
        <f t="shared" si="150"/>
        <v>0</v>
      </c>
    </row>
    <row r="133" spans="1:228" ht="14.25" customHeight="1" x14ac:dyDescent="0.35">
      <c r="A133" s="9" t="s">
        <v>78</v>
      </c>
      <c r="B133" s="26"/>
      <c r="C133" s="53"/>
      <c r="D133" s="27"/>
      <c r="E133" s="26"/>
      <c r="F133" s="53"/>
      <c r="G133" s="27"/>
      <c r="H133" s="26"/>
      <c r="I133" s="53"/>
      <c r="J133" s="27"/>
      <c r="K133" s="26"/>
      <c r="L133" s="53"/>
      <c r="M133" s="27"/>
      <c r="N133" s="26"/>
      <c r="O133" s="53"/>
      <c r="P133" s="27"/>
      <c r="Q133" s="26">
        <v>13849630733</v>
      </c>
      <c r="R133" s="53">
        <v>13180371688</v>
      </c>
      <c r="S133" s="68">
        <f t="shared" si="151"/>
        <v>0.95167675890409609</v>
      </c>
      <c r="T133" s="26">
        <v>13369389626</v>
      </c>
      <c r="U133" s="53">
        <v>11390388467</v>
      </c>
      <c r="V133" s="68">
        <f t="shared" si="152"/>
        <v>0.85197520497485124</v>
      </c>
      <c r="W133" s="26">
        <v>15903426000</v>
      </c>
      <c r="X133" s="53">
        <v>15429958563</v>
      </c>
      <c r="Y133" s="68">
        <f t="shared" si="153"/>
        <v>0.97022858867013939</v>
      </c>
      <c r="Z133" s="26">
        <v>31455666837</v>
      </c>
      <c r="AA133" s="53">
        <v>22841834383</v>
      </c>
      <c r="AB133" s="68">
        <f t="shared" si="154"/>
        <v>0.72615959793076446</v>
      </c>
      <c r="AC133" s="26">
        <v>20997764559</v>
      </c>
      <c r="AD133" s="53">
        <v>18054091416</v>
      </c>
      <c r="AE133" s="68">
        <f t="shared" si="155"/>
        <v>0.85981016528074694</v>
      </c>
      <c r="AF133" s="26">
        <v>23088211000</v>
      </c>
      <c r="AG133" s="6">
        <v>20771595419</v>
      </c>
      <c r="AH133" s="6">
        <v>17786732851</v>
      </c>
      <c r="AI133" s="38">
        <f t="shared" si="156"/>
        <v>0.85630075553706797</v>
      </c>
      <c r="AJ133" s="6">
        <v>12399403088</v>
      </c>
      <c r="AK133" s="38">
        <f t="shared" si="157"/>
        <v>0.59694033307899563</v>
      </c>
      <c r="AL133" s="5">
        <v>12810500000</v>
      </c>
      <c r="AM133" s="6">
        <v>13345053942</v>
      </c>
      <c r="AN133" s="6">
        <v>12191575525</v>
      </c>
      <c r="AO133" s="38">
        <f t="shared" si="158"/>
        <v>0.91356509894877724</v>
      </c>
      <c r="AP133" s="6">
        <v>7448888964</v>
      </c>
      <c r="AQ133" s="38">
        <f t="shared" si="159"/>
        <v>0.55817601010638163</v>
      </c>
      <c r="AR133" s="5">
        <v>14876328000</v>
      </c>
      <c r="AS133" s="6">
        <v>13614706160</v>
      </c>
      <c r="AT133" s="6">
        <v>11195987738</v>
      </c>
      <c r="AU133" s="38">
        <f t="shared" si="160"/>
        <v>0.82234516165275795</v>
      </c>
      <c r="AV133" s="6">
        <v>8034937115</v>
      </c>
      <c r="AW133" s="38">
        <f t="shared" si="161"/>
        <v>0.5901660322722676</v>
      </c>
      <c r="AX133" s="5">
        <v>14184670000</v>
      </c>
      <c r="AY133" s="6">
        <v>14388059672</v>
      </c>
      <c r="AZ133" s="6">
        <v>13802106706</v>
      </c>
      <c r="BA133" s="38">
        <f t="shared" si="162"/>
        <v>0.95927505310946837</v>
      </c>
      <c r="BB133" s="6">
        <v>10223354568</v>
      </c>
      <c r="BC133" s="38">
        <f t="shared" si="163"/>
        <v>0.71054435421165518</v>
      </c>
      <c r="BD133" s="5">
        <v>10536032000</v>
      </c>
      <c r="BE133" s="6">
        <v>10536032000</v>
      </c>
      <c r="BF133" s="6">
        <v>9622365763</v>
      </c>
      <c r="BG133" s="38">
        <f t="shared" si="164"/>
        <v>0.91328175189672922</v>
      </c>
      <c r="BH133" s="6">
        <v>6230215735</v>
      </c>
      <c r="BI133" s="38">
        <f t="shared" si="165"/>
        <v>0.59132467849376313</v>
      </c>
      <c r="BJ133" s="5">
        <v>17394777000</v>
      </c>
      <c r="BK133" s="6">
        <v>17394777000</v>
      </c>
      <c r="BL133" s="6">
        <v>13913489826</v>
      </c>
      <c r="BM133" s="38">
        <f t="shared" si="166"/>
        <v>0.79986594976181646</v>
      </c>
      <c r="BN133" s="6">
        <v>9425931085</v>
      </c>
      <c r="BO133" s="38">
        <f t="shared" si="167"/>
        <v>0.54188283557759898</v>
      </c>
      <c r="BP133" s="5">
        <v>25779031000</v>
      </c>
      <c r="BQ133" s="6">
        <v>25672031000</v>
      </c>
      <c r="BR133" s="6">
        <v>22130746561</v>
      </c>
      <c r="BS133" s="38">
        <f t="shared" si="168"/>
        <v>0.86205670914778809</v>
      </c>
      <c r="BT133" s="6">
        <v>13544201948</v>
      </c>
      <c r="BU133" s="38">
        <f t="shared" si="169"/>
        <v>0.52758591433611157</v>
      </c>
      <c r="BV133" s="5">
        <v>19326807000</v>
      </c>
      <c r="BW133" s="6">
        <v>18874807000</v>
      </c>
      <c r="BX133" s="6">
        <v>18557109021</v>
      </c>
      <c r="BY133" s="38">
        <f t="shared" si="170"/>
        <v>0.98316814688489262</v>
      </c>
      <c r="BZ133" s="6">
        <v>16002224301</v>
      </c>
      <c r="CA133" s="38">
        <f t="shared" si="171"/>
        <v>0.84780863195051481</v>
      </c>
      <c r="CB133" s="5">
        <v>23497873000</v>
      </c>
      <c r="CC133" s="6">
        <v>26387300310</v>
      </c>
      <c r="CD133" s="6">
        <v>23061356162</v>
      </c>
      <c r="CE133" s="38">
        <f t="shared" si="172"/>
        <v>0.87395663410327862</v>
      </c>
      <c r="CF133" s="6">
        <v>18569803795</v>
      </c>
      <c r="CG133" s="7">
        <f t="shared" si="139"/>
        <v>0.70374019232132656</v>
      </c>
      <c r="CH133" s="5">
        <v>53085100000</v>
      </c>
      <c r="CI133" s="6">
        <v>55585100000</v>
      </c>
      <c r="CJ133" s="6">
        <v>52978403280</v>
      </c>
      <c r="CK133" s="38">
        <f t="shared" si="173"/>
        <v>0.95310439812107917</v>
      </c>
      <c r="CL133" s="6">
        <v>33555234813</v>
      </c>
      <c r="CM133" s="7">
        <f t="shared" si="140"/>
        <v>0.60367319322984037</v>
      </c>
      <c r="CN133" s="5">
        <v>59553622000</v>
      </c>
      <c r="CO133" s="6">
        <v>66553622000</v>
      </c>
      <c r="CP133" s="6">
        <v>63243440571</v>
      </c>
      <c r="CQ133" s="38">
        <f t="shared" si="174"/>
        <v>0.95026294092604002</v>
      </c>
      <c r="CR133" s="6">
        <v>54077829783</v>
      </c>
      <c r="CS133" s="7">
        <f t="shared" si="141"/>
        <v>0.81254525535815314</v>
      </c>
      <c r="CT133" s="5">
        <v>55099036000</v>
      </c>
      <c r="CU133" s="6">
        <v>42050249399</v>
      </c>
      <c r="CV133" s="7">
        <f t="shared" si="260"/>
        <v>0.76317577314782781</v>
      </c>
      <c r="CW133" s="5">
        <v>55099036000</v>
      </c>
      <c r="CX133" s="6">
        <v>44059353065</v>
      </c>
      <c r="CY133" s="7">
        <f t="shared" si="261"/>
        <v>0.79963927254553058</v>
      </c>
      <c r="CZ133" s="5">
        <v>55099036000</v>
      </c>
      <c r="DA133" s="6">
        <v>44541215423</v>
      </c>
      <c r="DB133" s="7">
        <f t="shared" si="262"/>
        <v>0.80838465890764399</v>
      </c>
      <c r="DC133" s="5">
        <v>50999036000</v>
      </c>
      <c r="DD133" s="6">
        <v>48537036000</v>
      </c>
      <c r="DE133" s="6">
        <v>45391697883</v>
      </c>
      <c r="DF133" s="38">
        <f t="shared" si="209"/>
        <v>0.93519715301527684</v>
      </c>
      <c r="DG133" s="6">
        <v>38507703646</v>
      </c>
      <c r="DH133" s="7">
        <f t="shared" si="142"/>
        <v>0.79336743277854871</v>
      </c>
      <c r="DI133" s="41">
        <v>48420395000</v>
      </c>
      <c r="DJ133" s="82">
        <f t="shared" si="143"/>
        <v>0</v>
      </c>
      <c r="DK133" s="81">
        <v>48420395000</v>
      </c>
      <c r="DL133" s="6">
        <v>48420395000</v>
      </c>
      <c r="DM133" s="6">
        <v>48420395000</v>
      </c>
      <c r="DN133" s="6">
        <v>4280968988</v>
      </c>
      <c r="DO133" s="38">
        <v>8.8412516833041119E-2</v>
      </c>
      <c r="DP133" s="6">
        <v>31534086</v>
      </c>
      <c r="DQ133" s="7">
        <f t="shared" si="144"/>
        <v>6.5125627331210332E-4</v>
      </c>
      <c r="DR133" s="6">
        <v>48420395000</v>
      </c>
      <c r="DS133" s="6">
        <v>48420395000</v>
      </c>
      <c r="DT133" s="6">
        <v>7207941525</v>
      </c>
      <c r="DU133" s="38">
        <f t="shared" si="145"/>
        <v>0.14886168369754108</v>
      </c>
      <c r="DV133" s="6">
        <v>246722747</v>
      </c>
      <c r="DW133" s="7">
        <f t="shared" si="146"/>
        <v>5.0954302830449856E-3</v>
      </c>
      <c r="DX133" s="6">
        <v>48420395000</v>
      </c>
      <c r="DY133" s="6">
        <v>48420395000</v>
      </c>
      <c r="DZ133" s="6">
        <v>9603301301</v>
      </c>
      <c r="EA133" s="38">
        <f t="shared" si="147"/>
        <v>0.19833174225447769</v>
      </c>
      <c r="EB133" s="6">
        <v>938683463</v>
      </c>
      <c r="EC133" s="7">
        <f t="shared" si="263"/>
        <v>1.938611742014909E-2</v>
      </c>
      <c r="ED133" s="6">
        <v>48420395000</v>
      </c>
      <c r="EE133" s="6">
        <v>48420395000</v>
      </c>
      <c r="EF133" s="6">
        <v>14658156376</v>
      </c>
      <c r="EG133" s="38">
        <f t="shared" si="264"/>
        <v>0.30272690621379689</v>
      </c>
      <c r="EH133" s="6">
        <v>2170781917</v>
      </c>
      <c r="EI133" s="7">
        <f t="shared" si="265"/>
        <v>4.4831974563611057E-2</v>
      </c>
      <c r="EJ133" s="6">
        <v>48420395000</v>
      </c>
      <c r="EK133" s="6">
        <v>48420395000</v>
      </c>
      <c r="EL133" s="6">
        <v>18689083031</v>
      </c>
      <c r="EM133" s="38">
        <f t="shared" si="266"/>
        <v>0.38597543516528521</v>
      </c>
      <c r="EN133" s="6">
        <v>4491549834</v>
      </c>
      <c r="EO133" s="7">
        <f t="shared" si="267"/>
        <v>9.2761528153580741E-2</v>
      </c>
      <c r="EP133" s="6">
        <v>48420395000</v>
      </c>
      <c r="EQ133" s="6">
        <v>48420395000</v>
      </c>
      <c r="ER133" s="6">
        <v>18689083031</v>
      </c>
      <c r="ES133" s="38">
        <f t="shared" si="268"/>
        <v>0.38597543516528521</v>
      </c>
      <c r="ET133" s="6">
        <v>6356516658</v>
      </c>
      <c r="EU133" s="7">
        <f t="shared" si="269"/>
        <v>0.13127767045270902</v>
      </c>
      <c r="EV133" s="340">
        <v>48420395000</v>
      </c>
      <c r="EW133" s="340">
        <v>48420395000</v>
      </c>
      <c r="EX133" s="340">
        <v>20114606407</v>
      </c>
      <c r="EY133" s="38">
        <f t="shared" si="270"/>
        <v>0.41541599169110455</v>
      </c>
      <c r="EZ133" s="340">
        <v>9069533141</v>
      </c>
      <c r="FA133" s="7">
        <f t="shared" si="271"/>
        <v>0.18730811966734265</v>
      </c>
      <c r="FB133" s="340">
        <v>48420395000</v>
      </c>
      <c r="FC133" s="340">
        <v>48420395000</v>
      </c>
      <c r="FD133" s="340">
        <v>20892727251</v>
      </c>
      <c r="FE133" s="38">
        <f t="shared" si="272"/>
        <v>0.43148609694324053</v>
      </c>
      <c r="FF133" s="340">
        <v>11465150477</v>
      </c>
      <c r="FG133" s="7">
        <f t="shared" si="273"/>
        <v>0.23678349747043576</v>
      </c>
      <c r="FH133" s="340">
        <v>48420395000</v>
      </c>
      <c r="FI133" s="340">
        <v>46830395000</v>
      </c>
      <c r="FJ133" s="340">
        <v>22447211193</v>
      </c>
      <c r="FK133" s="38">
        <v>0.47932995638836701</v>
      </c>
      <c r="FL133" s="340">
        <v>13738913637</v>
      </c>
      <c r="FM133" s="7">
        <v>0.29337599302760525</v>
      </c>
      <c r="FN133" s="41">
        <v>42858523000</v>
      </c>
      <c r="FO133" s="81"/>
      <c r="FP133" s="387">
        <v>42858523000</v>
      </c>
      <c r="FQ133" s="340">
        <v>48420395000</v>
      </c>
      <c r="FR133" s="340">
        <v>46830395000</v>
      </c>
      <c r="FS133" s="340">
        <v>23289218193</v>
      </c>
      <c r="FT133" s="38">
        <v>0.49730988160573919</v>
      </c>
      <c r="FU133" s="340">
        <v>15973043366</v>
      </c>
      <c r="FV133" s="7">
        <v>0.34108282379424731</v>
      </c>
      <c r="FW133" s="340">
        <v>48420395000</v>
      </c>
      <c r="FX133" s="340">
        <v>46830395000</v>
      </c>
      <c r="FY133" s="340">
        <v>26291368781</v>
      </c>
      <c r="FZ133" s="38">
        <v>0.56141676321542877</v>
      </c>
      <c r="GA133" s="340">
        <v>18862004683</v>
      </c>
      <c r="GB133" s="7">
        <v>0.40277270099899865</v>
      </c>
      <c r="GC133" s="340">
        <v>48420395000</v>
      </c>
      <c r="GD133" s="340">
        <v>32430395000</v>
      </c>
      <c r="GE133" s="340">
        <v>27671733815</v>
      </c>
      <c r="GF133" s="38">
        <v>0.85326539547236468</v>
      </c>
      <c r="GG133" s="340">
        <v>25578561469</v>
      </c>
      <c r="GH133" s="7">
        <v>0.78872186012535461</v>
      </c>
      <c r="GI133" s="340">
        <v>42858523000</v>
      </c>
      <c r="GJ133" s="340">
        <v>42858523000</v>
      </c>
      <c r="GK133" s="340">
        <v>10239268143</v>
      </c>
      <c r="GL133" s="38">
        <v>0.23890856301790894</v>
      </c>
      <c r="GM133" s="340">
        <v>0</v>
      </c>
      <c r="GN133" s="7">
        <v>0</v>
      </c>
      <c r="GO133" s="340">
        <v>42858523000</v>
      </c>
      <c r="GP133" s="340">
        <v>42858523000</v>
      </c>
      <c r="GQ133" s="340">
        <v>18184367198</v>
      </c>
      <c r="GR133" s="38">
        <f t="shared" si="148"/>
        <v>0.42428823779111569</v>
      </c>
      <c r="GS133" s="340">
        <v>168941382</v>
      </c>
      <c r="GT133" s="7">
        <v>0</v>
      </c>
      <c r="GU133" s="340">
        <v>42858523000</v>
      </c>
      <c r="GV133" s="340">
        <v>42858523000</v>
      </c>
      <c r="GW133" s="340">
        <v>23401318363</v>
      </c>
      <c r="GX133" s="38">
        <v>0.54601317835894625</v>
      </c>
      <c r="GY133" s="340">
        <v>1211038935</v>
      </c>
      <c r="GZ133" s="7">
        <v>2.8256665191191958E-2</v>
      </c>
      <c r="HA133" s="340">
        <v>42858523000</v>
      </c>
      <c r="HB133" s="340">
        <v>42858523000</v>
      </c>
      <c r="HC133" s="340">
        <v>25536496596</v>
      </c>
      <c r="HD133" s="38">
        <v>0.59583239945062971</v>
      </c>
      <c r="HE133" s="340">
        <v>9476817958</v>
      </c>
      <c r="HF133" s="7">
        <v>0.22111863159633383</v>
      </c>
      <c r="HG133" s="340">
        <v>42858523000</v>
      </c>
      <c r="HH133" s="340">
        <v>42858523000</v>
      </c>
      <c r="HI133" s="340">
        <v>26976317795</v>
      </c>
      <c r="HJ133" s="38">
        <v>0.62942714556448898</v>
      </c>
      <c r="HK133" s="340">
        <v>11263588763</v>
      </c>
      <c r="HL133" s="7">
        <v>0.26280860782346604</v>
      </c>
      <c r="HM133" s="340">
        <v>42858523000</v>
      </c>
      <c r="HN133" s="340">
        <v>42858523000</v>
      </c>
      <c r="HO133" s="340">
        <v>28837341874</v>
      </c>
      <c r="HP133" s="38">
        <v>0.67284964239201617</v>
      </c>
      <c r="HQ133" s="340">
        <v>13422118110</v>
      </c>
      <c r="HR133" s="7">
        <v>0.31317267069609467</v>
      </c>
      <c r="HS133" s="15">
        <f t="shared" si="149"/>
        <v>0</v>
      </c>
      <c r="HT133" s="15">
        <f t="shared" si="150"/>
        <v>0</v>
      </c>
    </row>
    <row r="134" spans="1:228" ht="14.25" customHeight="1" x14ac:dyDescent="0.35">
      <c r="A134" s="9" t="s">
        <v>80</v>
      </c>
      <c r="B134" s="26"/>
      <c r="C134" s="53"/>
      <c r="D134" s="27"/>
      <c r="E134" s="26"/>
      <c r="F134" s="53"/>
      <c r="G134" s="27"/>
      <c r="H134" s="26"/>
      <c r="I134" s="53"/>
      <c r="J134" s="27"/>
      <c r="K134" s="26"/>
      <c r="L134" s="53"/>
      <c r="M134" s="27"/>
      <c r="N134" s="26"/>
      <c r="O134" s="53"/>
      <c r="P134" s="27"/>
      <c r="Q134" s="26"/>
      <c r="R134" s="53"/>
      <c r="S134" s="68"/>
      <c r="T134" s="26"/>
      <c r="U134" s="53"/>
      <c r="V134" s="68"/>
      <c r="W134" s="26"/>
      <c r="X134" s="53"/>
      <c r="Y134" s="68"/>
      <c r="Z134" s="26"/>
      <c r="AA134" s="53"/>
      <c r="AB134" s="68"/>
      <c r="AC134" s="26"/>
      <c r="AD134" s="53"/>
      <c r="AE134" s="68"/>
      <c r="AF134" s="26"/>
      <c r="AG134" s="6"/>
      <c r="AH134" s="6"/>
      <c r="AI134" s="38"/>
      <c r="AJ134" s="6"/>
      <c r="AK134" s="38"/>
      <c r="AL134" s="5"/>
      <c r="AM134" s="6"/>
      <c r="AN134" s="6"/>
      <c r="AO134" s="38"/>
      <c r="AP134" s="6"/>
      <c r="AQ134" s="38"/>
      <c r="AR134" s="5"/>
      <c r="AS134" s="6"/>
      <c r="AT134" s="6"/>
      <c r="AU134" s="38"/>
      <c r="AV134" s="6"/>
      <c r="AW134" s="38"/>
      <c r="AX134" s="5"/>
      <c r="AY134" s="6"/>
      <c r="AZ134" s="6"/>
      <c r="BA134" s="38"/>
      <c r="BB134" s="6"/>
      <c r="BC134" s="38"/>
      <c r="BD134" s="5"/>
      <c r="BE134" s="6"/>
      <c r="BF134" s="6"/>
      <c r="BG134" s="38"/>
      <c r="BH134" s="6"/>
      <c r="BI134" s="38"/>
      <c r="BJ134" s="5"/>
      <c r="BK134" s="6"/>
      <c r="BL134" s="6"/>
      <c r="BM134" s="38"/>
      <c r="BN134" s="6"/>
      <c r="BO134" s="38"/>
      <c r="BP134" s="5"/>
      <c r="BQ134" s="6"/>
      <c r="BR134" s="6"/>
      <c r="BS134" s="38"/>
      <c r="BT134" s="6"/>
      <c r="BU134" s="38"/>
      <c r="BV134" s="5"/>
      <c r="BW134" s="6"/>
      <c r="BX134" s="6"/>
      <c r="BY134" s="38"/>
      <c r="BZ134" s="6"/>
      <c r="CA134" s="38"/>
      <c r="CB134" s="5">
        <v>0</v>
      </c>
      <c r="CC134" s="6">
        <v>2548000000</v>
      </c>
      <c r="CD134" s="6">
        <v>2548000000</v>
      </c>
      <c r="CE134" s="38">
        <f t="shared" si="172"/>
        <v>1</v>
      </c>
      <c r="CF134" s="6">
        <v>2548000000</v>
      </c>
      <c r="CG134" s="7">
        <f t="shared" si="139"/>
        <v>1</v>
      </c>
      <c r="CH134" s="5"/>
      <c r="CI134" s="6"/>
      <c r="CJ134" s="6"/>
      <c r="CK134" s="38"/>
      <c r="CL134" s="6"/>
      <c r="CM134" s="7" t="s">
        <v>103</v>
      </c>
      <c r="CN134" s="5"/>
      <c r="CO134" s="6"/>
      <c r="CP134" s="6"/>
      <c r="CQ134" s="38"/>
      <c r="CR134" s="6"/>
      <c r="CS134" s="7"/>
      <c r="CT134" s="5"/>
      <c r="CU134" s="6"/>
      <c r="CV134" s="7"/>
      <c r="CW134" s="5"/>
      <c r="CX134" s="6"/>
      <c r="CY134" s="7"/>
      <c r="CZ134" s="5"/>
      <c r="DA134" s="6"/>
      <c r="DB134" s="7"/>
      <c r="DC134" s="5"/>
      <c r="DD134" s="6"/>
      <c r="DE134" s="6"/>
      <c r="DF134" s="38"/>
      <c r="DG134" s="6"/>
      <c r="DH134" s="7"/>
      <c r="DI134" s="41"/>
      <c r="DJ134" s="82"/>
      <c r="DK134" s="81"/>
      <c r="DL134" s="6"/>
      <c r="DM134" s="6"/>
      <c r="DN134" s="6"/>
      <c r="DO134" s="38"/>
      <c r="DP134" s="6"/>
      <c r="DQ134" s="7"/>
      <c r="DR134" s="6"/>
      <c r="DS134" s="6"/>
      <c r="DT134" s="6"/>
      <c r="DU134" s="38"/>
      <c r="DV134" s="6"/>
      <c r="DW134" s="7"/>
      <c r="DX134" s="6"/>
      <c r="DY134" s="6"/>
      <c r="DZ134" s="6"/>
      <c r="EA134" s="38"/>
      <c r="EB134" s="6"/>
      <c r="EC134" s="7"/>
      <c r="ED134" s="6"/>
      <c r="EE134" s="6"/>
      <c r="EF134" s="6"/>
      <c r="EG134" s="38"/>
      <c r="EH134" s="6"/>
      <c r="EI134" s="7"/>
      <c r="EJ134" s="6"/>
      <c r="EK134" s="6"/>
      <c r="EL134" s="6"/>
      <c r="EM134" s="38"/>
      <c r="EN134" s="6"/>
      <c r="EO134" s="7"/>
      <c r="EP134" s="6"/>
      <c r="EQ134" s="6"/>
      <c r="ER134" s="6"/>
      <c r="ES134" s="38"/>
      <c r="ET134" s="6"/>
      <c r="EU134" s="7"/>
      <c r="EV134" s="340">
        <v>0</v>
      </c>
      <c r="EW134" s="340">
        <v>0</v>
      </c>
      <c r="EX134" s="340">
        <v>0</v>
      </c>
      <c r="EY134" s="38"/>
      <c r="EZ134" s="340">
        <v>0</v>
      </c>
      <c r="FA134" s="7"/>
      <c r="FB134" s="340">
        <v>0</v>
      </c>
      <c r="FC134" s="340">
        <v>0</v>
      </c>
      <c r="FD134" s="340">
        <v>0</v>
      </c>
      <c r="FE134" s="38"/>
      <c r="FF134" s="340">
        <v>0</v>
      </c>
      <c r="FG134" s="7"/>
      <c r="FH134" s="340">
        <v>0</v>
      </c>
      <c r="FI134" s="340">
        <v>0</v>
      </c>
      <c r="FJ134" s="340">
        <v>0</v>
      </c>
      <c r="FK134" s="38">
        <v>0</v>
      </c>
      <c r="FL134" s="340">
        <v>0</v>
      </c>
      <c r="FM134" s="7">
        <v>0</v>
      </c>
      <c r="FN134" s="41">
        <v>0</v>
      </c>
      <c r="FO134" s="81"/>
      <c r="FP134" s="387">
        <v>0</v>
      </c>
      <c r="FQ134" s="340">
        <v>0</v>
      </c>
      <c r="FR134" s="340">
        <v>0</v>
      </c>
      <c r="FS134" s="340">
        <v>0</v>
      </c>
      <c r="FT134" s="38">
        <v>0</v>
      </c>
      <c r="FU134" s="340">
        <v>0</v>
      </c>
      <c r="FV134" s="7">
        <v>0</v>
      </c>
      <c r="FW134" s="340">
        <v>0</v>
      </c>
      <c r="FX134" s="340">
        <v>0</v>
      </c>
      <c r="FY134" s="340">
        <v>0</v>
      </c>
      <c r="FZ134" s="38">
        <v>0</v>
      </c>
      <c r="GA134" s="340">
        <v>0</v>
      </c>
      <c r="GB134" s="7">
        <v>0</v>
      </c>
      <c r="GC134" s="340">
        <v>0</v>
      </c>
      <c r="GD134" s="340">
        <v>0</v>
      </c>
      <c r="GE134" s="340">
        <v>0</v>
      </c>
      <c r="GF134" s="38">
        <v>0</v>
      </c>
      <c r="GG134" s="340">
        <v>0</v>
      </c>
      <c r="GH134" s="7">
        <v>0</v>
      </c>
      <c r="GI134" s="340">
        <v>0</v>
      </c>
      <c r="GJ134" s="340">
        <v>0</v>
      </c>
      <c r="GK134" s="340">
        <v>0</v>
      </c>
      <c r="GL134" s="38">
        <v>0</v>
      </c>
      <c r="GM134" s="340">
        <v>0</v>
      </c>
      <c r="GN134" s="7">
        <v>0</v>
      </c>
      <c r="GO134" s="340">
        <v>0</v>
      </c>
      <c r="GP134" s="340">
        <v>0</v>
      </c>
      <c r="GQ134" s="340">
        <v>0</v>
      </c>
      <c r="GR134" s="38">
        <f t="shared" si="148"/>
        <v>0</v>
      </c>
      <c r="GS134" s="340">
        <v>0</v>
      </c>
      <c r="GT134" s="7">
        <v>0</v>
      </c>
      <c r="GU134" s="340">
        <v>0</v>
      </c>
      <c r="GV134" s="340">
        <v>0</v>
      </c>
      <c r="GW134" s="340">
        <v>0</v>
      </c>
      <c r="GX134" s="38">
        <v>0</v>
      </c>
      <c r="GY134" s="340">
        <v>0</v>
      </c>
      <c r="GZ134" s="7">
        <v>0</v>
      </c>
      <c r="HA134" s="340">
        <v>0</v>
      </c>
      <c r="HB134" s="340">
        <v>0</v>
      </c>
      <c r="HC134" s="340">
        <v>0</v>
      </c>
      <c r="HD134" s="38">
        <v>0</v>
      </c>
      <c r="HE134" s="340">
        <v>0</v>
      </c>
      <c r="HF134" s="7">
        <v>0</v>
      </c>
      <c r="HG134" s="340">
        <v>0</v>
      </c>
      <c r="HH134" s="340">
        <v>0</v>
      </c>
      <c r="HI134" s="340">
        <v>0</v>
      </c>
      <c r="HJ134" s="38">
        <v>0</v>
      </c>
      <c r="HK134" s="340">
        <v>0</v>
      </c>
      <c r="HL134" s="7">
        <v>0</v>
      </c>
      <c r="HM134" s="340">
        <v>0</v>
      </c>
      <c r="HN134" s="340">
        <v>0</v>
      </c>
      <c r="HO134" s="340">
        <v>0</v>
      </c>
      <c r="HP134" s="38">
        <v>0</v>
      </c>
      <c r="HQ134" s="340">
        <v>0</v>
      </c>
      <c r="HR134" s="7">
        <v>0</v>
      </c>
      <c r="HS134" s="15">
        <f t="shared" si="149"/>
        <v>0</v>
      </c>
      <c r="HT134" s="15">
        <f t="shared" si="150"/>
        <v>0</v>
      </c>
    </row>
    <row r="135" spans="1:228" ht="14.25" customHeight="1" x14ac:dyDescent="0.35">
      <c r="A135" s="8" t="s">
        <v>64</v>
      </c>
      <c r="B135" s="32"/>
      <c r="C135" s="31"/>
      <c r="D135" s="62"/>
      <c r="E135" s="32"/>
      <c r="F135" s="31"/>
      <c r="G135" s="62"/>
      <c r="H135" s="32"/>
      <c r="I135" s="31"/>
      <c r="J135" s="62"/>
      <c r="K135" s="32"/>
      <c r="L135" s="31"/>
      <c r="M135" s="62"/>
      <c r="N135" s="32"/>
      <c r="O135" s="31"/>
      <c r="P135" s="62"/>
      <c r="Q135" s="32">
        <v>84878633413</v>
      </c>
      <c r="R135" s="31">
        <v>77715606528.100006</v>
      </c>
      <c r="S135" s="67">
        <f t="shared" ref="S135:S156" si="275">+R135/Q135</f>
        <v>0.91560859786648141</v>
      </c>
      <c r="T135" s="32">
        <v>112466973620</v>
      </c>
      <c r="U135" s="31">
        <v>107363277329</v>
      </c>
      <c r="V135" s="67">
        <f t="shared" ref="V135:V156" si="276">+U135/T135</f>
        <v>0.95462048878238503</v>
      </c>
      <c r="W135" s="32">
        <v>196541159191</v>
      </c>
      <c r="X135" s="31">
        <v>137711217812</v>
      </c>
      <c r="Y135" s="67">
        <f t="shared" ref="Y135:Y156" si="277">+X135/W135</f>
        <v>0.70067368269753272</v>
      </c>
      <c r="Z135" s="32">
        <v>231198083743</v>
      </c>
      <c r="AA135" s="31">
        <v>192856455826</v>
      </c>
      <c r="AB135" s="67">
        <f t="shared" ref="AB135:AB151" si="278">+AA135/Z135</f>
        <v>0.83416113448578322</v>
      </c>
      <c r="AC135" s="32">
        <v>195723439973</v>
      </c>
      <c r="AD135" s="31">
        <v>192057881440</v>
      </c>
      <c r="AE135" s="67">
        <f t="shared" ref="AE135:AE151" si="279">+AD135/AC135</f>
        <v>0.98127174479711954</v>
      </c>
      <c r="AF135" s="32">
        <v>205206289000</v>
      </c>
      <c r="AG135" s="1">
        <v>201129843922</v>
      </c>
      <c r="AH135" s="1">
        <v>106998303345</v>
      </c>
      <c r="AI135" s="122">
        <f t="shared" si="156"/>
        <v>0.53198620979636879</v>
      </c>
      <c r="AJ135" s="1">
        <v>70756670357</v>
      </c>
      <c r="AK135" s="122">
        <f t="shared" ref="AK135:AK151" si="280">+AJ135/AG135</f>
        <v>0.35179597904147974</v>
      </c>
      <c r="AL135" s="3">
        <v>166795279000</v>
      </c>
      <c r="AM135" s="1">
        <v>329265754665</v>
      </c>
      <c r="AN135" s="1">
        <v>242727835039</v>
      </c>
      <c r="AO135" s="122">
        <f t="shared" si="158"/>
        <v>0.73717910714995249</v>
      </c>
      <c r="AP135" s="1">
        <v>105189902666</v>
      </c>
      <c r="AQ135" s="122">
        <f t="shared" ref="AQ135:AQ151" si="281">+AP135/AM135</f>
        <v>0.31946809279641553</v>
      </c>
      <c r="AR135" s="3">
        <v>210596213000</v>
      </c>
      <c r="AS135" s="1">
        <v>207752213000</v>
      </c>
      <c r="AT135" s="1">
        <v>143768275642</v>
      </c>
      <c r="AU135" s="122">
        <f t="shared" si="160"/>
        <v>0.692018022652784</v>
      </c>
      <c r="AV135" s="1">
        <v>61625442197</v>
      </c>
      <c r="AW135" s="122">
        <f t="shared" ref="AW135:AW151" si="282">+AV135/AS135</f>
        <v>0.29662953432414219</v>
      </c>
      <c r="AX135" s="3">
        <v>224118011000</v>
      </c>
      <c r="AY135" s="1">
        <v>220165200000</v>
      </c>
      <c r="AZ135" s="1">
        <v>174111934465</v>
      </c>
      <c r="BA135" s="122">
        <f t="shared" si="162"/>
        <v>0.79082404696564212</v>
      </c>
      <c r="BB135" s="1">
        <v>123101956458</v>
      </c>
      <c r="BC135" s="122">
        <f t="shared" ref="BC135:BC151" si="283">+BB135/AY135</f>
        <v>0.55913448836600876</v>
      </c>
      <c r="BD135" s="3">
        <v>161765845000</v>
      </c>
      <c r="BE135" s="1">
        <v>165808850577</v>
      </c>
      <c r="BF135" s="1">
        <v>102494642880</v>
      </c>
      <c r="BG135" s="122">
        <f t="shared" si="164"/>
        <v>0.61814940832969889</v>
      </c>
      <c r="BH135" s="1">
        <v>55724098928</v>
      </c>
      <c r="BI135" s="122">
        <f t="shared" ref="BI135:BI151" si="284">+BH135/BE135</f>
        <v>0.33607433339104098</v>
      </c>
      <c r="BJ135" s="3">
        <v>168771961000</v>
      </c>
      <c r="BK135" s="1">
        <v>160994033000</v>
      </c>
      <c r="BL135" s="1">
        <v>103952274417</v>
      </c>
      <c r="BM135" s="122">
        <f t="shared" si="166"/>
        <v>0.64569023137025205</v>
      </c>
      <c r="BN135" s="1">
        <v>49746268441</v>
      </c>
      <c r="BO135" s="122">
        <f t="shared" ref="BO135:BO150" si="285">+BN135/BK135</f>
        <v>0.30899448578320909</v>
      </c>
      <c r="BP135" s="3">
        <v>165967927000</v>
      </c>
      <c r="BQ135" s="1">
        <v>165639927000</v>
      </c>
      <c r="BR135" s="1">
        <v>145994025547</v>
      </c>
      <c r="BS135" s="122">
        <f t="shared" si="168"/>
        <v>0.88139392591618326</v>
      </c>
      <c r="BT135" s="1">
        <v>83847948991</v>
      </c>
      <c r="BU135" s="122">
        <f t="shared" ref="BU135:BU151" si="286">+BT135/BQ135</f>
        <v>0.5062061455206992</v>
      </c>
      <c r="BV135" s="3">
        <v>158050004000</v>
      </c>
      <c r="BW135" s="1">
        <v>170020578010</v>
      </c>
      <c r="BX135" s="1">
        <v>151762447652</v>
      </c>
      <c r="BY135" s="122">
        <f t="shared" si="170"/>
        <v>0.8926122321680019</v>
      </c>
      <c r="BZ135" s="1">
        <v>97256952835</v>
      </c>
      <c r="CA135" s="122">
        <f t="shared" ref="CA135:CA151" si="287">+BZ135/BW135</f>
        <v>0.57203047991802314</v>
      </c>
      <c r="CB135" s="3">
        <v>182639589000</v>
      </c>
      <c r="CC135" s="1">
        <v>135028109000</v>
      </c>
      <c r="CD135" s="1">
        <v>122173471832</v>
      </c>
      <c r="CE135" s="122">
        <f t="shared" si="172"/>
        <v>0.90480028741274898</v>
      </c>
      <c r="CF135" s="1">
        <v>81896130843</v>
      </c>
      <c r="CG135" s="4">
        <f t="shared" ref="CG135:CG151" si="288">+CF135/CC135</f>
        <v>0.60651172151866539</v>
      </c>
      <c r="CH135" s="3">
        <v>163886048000</v>
      </c>
      <c r="CI135" s="1">
        <v>182984048000</v>
      </c>
      <c r="CJ135" s="1">
        <v>168713970266</v>
      </c>
      <c r="CK135" s="122">
        <f t="shared" si="173"/>
        <v>0.92201463521016869</v>
      </c>
      <c r="CL135" s="1">
        <v>114206248322</v>
      </c>
      <c r="CM135" s="4">
        <f t="shared" ref="CM135:CM154" si="289">+CL135/CI135</f>
        <v>0.62413226491743146</v>
      </c>
      <c r="CN135" s="3">
        <v>199421526000</v>
      </c>
      <c r="CO135" s="1">
        <v>216734371466</v>
      </c>
      <c r="CP135" s="1">
        <v>208665581727</v>
      </c>
      <c r="CQ135" s="122">
        <f t="shared" si="174"/>
        <v>0.96277106540867341</v>
      </c>
      <c r="CR135" s="1">
        <v>157294398363</v>
      </c>
      <c r="CS135" s="4">
        <f t="shared" ref="CS135:CS154" si="290">+CR135/CO135</f>
        <v>0.7257473620776177</v>
      </c>
      <c r="CT135" s="3">
        <v>277391490000</v>
      </c>
      <c r="CU135" s="1">
        <v>229340895598</v>
      </c>
      <c r="CV135" s="4">
        <f t="shared" ref="CV135:CV188" si="291">+CU135/CT135</f>
        <v>0.82677696997121286</v>
      </c>
      <c r="CW135" s="3">
        <v>277391490000</v>
      </c>
      <c r="CX135" s="1">
        <v>243263460028</v>
      </c>
      <c r="CY135" s="4">
        <f t="shared" ref="CY135:CY188" si="292">+CX135/CW135</f>
        <v>0.8769679993715741</v>
      </c>
      <c r="CZ135" s="3">
        <v>277391490000</v>
      </c>
      <c r="DA135" s="1">
        <v>249907144815</v>
      </c>
      <c r="DB135" s="4">
        <f t="shared" ref="DB135:DB145" si="293">+DA135/CZ135</f>
        <v>0.90091857113208484</v>
      </c>
      <c r="DC135" s="3">
        <v>277391490000</v>
      </c>
      <c r="DD135" s="1">
        <v>277391490000</v>
      </c>
      <c r="DE135" s="1">
        <v>264202447047</v>
      </c>
      <c r="DF135" s="122">
        <f t="shared" si="209"/>
        <v>0.95245332525161464</v>
      </c>
      <c r="DG135" s="1">
        <v>177221703153</v>
      </c>
      <c r="DH135" s="4">
        <f t="shared" ref="DH135:DH154" si="294">+DG135/DD135</f>
        <v>0.63888659004283077</v>
      </c>
      <c r="DI135" s="82">
        <v>189946206000</v>
      </c>
      <c r="DJ135" s="82">
        <f t="shared" ref="DJ135:DJ154" si="295">+DK135-DI135</f>
        <v>5000000000</v>
      </c>
      <c r="DK135" s="82">
        <v>194946206000</v>
      </c>
      <c r="DL135" s="31">
        <v>194946206000</v>
      </c>
      <c r="DM135" s="31">
        <v>194946206000</v>
      </c>
      <c r="DN135" s="31">
        <v>18240411014</v>
      </c>
      <c r="DO135" s="417">
        <v>9.3566381148243533E-2</v>
      </c>
      <c r="DP135" s="31">
        <v>1562805672</v>
      </c>
      <c r="DQ135" s="62">
        <f t="shared" ref="DQ135:DQ154" si="296">+DP135/DM135</f>
        <v>8.0165995741409805E-3</v>
      </c>
      <c r="DR135" s="31">
        <v>194946206000</v>
      </c>
      <c r="DS135" s="31">
        <v>194946206000</v>
      </c>
      <c r="DT135" s="31">
        <v>35587490582</v>
      </c>
      <c r="DU135" s="417">
        <f t="shared" ref="DU135:DU154" si="297">+DT135/DS135</f>
        <v>0.18255031124842716</v>
      </c>
      <c r="DV135" s="31">
        <v>7567864473</v>
      </c>
      <c r="DW135" s="62">
        <f t="shared" ref="DW135:DW154" si="298">+DV135/DS135</f>
        <v>3.8820270618654666E-2</v>
      </c>
      <c r="DX135" s="31">
        <v>194946206000</v>
      </c>
      <c r="DY135" s="31">
        <v>194946206000</v>
      </c>
      <c r="DZ135" s="31">
        <v>43558745637</v>
      </c>
      <c r="EA135" s="417">
        <f t="shared" ref="EA135:EA153" si="299">+DZ135/DY135</f>
        <v>0.22343982235283921</v>
      </c>
      <c r="EB135" s="31">
        <v>13832307077</v>
      </c>
      <c r="EC135" s="62">
        <f t="shared" ref="EC135:EC145" si="300">+EB135/DY135</f>
        <v>7.0954482063631447E-2</v>
      </c>
      <c r="ED135" s="31">
        <v>194946206000</v>
      </c>
      <c r="EE135" s="31">
        <v>194946206000</v>
      </c>
      <c r="EF135" s="31">
        <v>93392179070</v>
      </c>
      <c r="EG135" s="417">
        <f t="shared" ref="EG135:EG145" si="301">+EF135/EE135</f>
        <v>0.47906641009469042</v>
      </c>
      <c r="EH135" s="31">
        <v>22695479728</v>
      </c>
      <c r="EI135" s="62">
        <f t="shared" ref="EI135:EI145" si="302">+EH135/EE135</f>
        <v>0.11641919170255614</v>
      </c>
      <c r="EJ135" s="31">
        <v>194946206000</v>
      </c>
      <c r="EK135" s="31">
        <v>193387456533</v>
      </c>
      <c r="EL135" s="31">
        <v>107936674823</v>
      </c>
      <c r="EM135" s="417">
        <f t="shared" ref="EM135:EM145" si="303">+EL135/EK135</f>
        <v>0.55813689656020415</v>
      </c>
      <c r="EN135" s="31">
        <v>33522642479</v>
      </c>
      <c r="EO135" s="62">
        <f t="shared" ref="EO135:EO145" si="304">+EN135/EK135</f>
        <v>0.17334445097932002</v>
      </c>
      <c r="EP135" s="31">
        <v>194946206000</v>
      </c>
      <c r="EQ135" s="31">
        <v>193387456533</v>
      </c>
      <c r="ER135" s="31">
        <v>112455916812</v>
      </c>
      <c r="ES135" s="417">
        <f t="shared" ref="ES135:ES145" si="305">+ER135/EQ135</f>
        <v>0.58150574410605738</v>
      </c>
      <c r="ET135" s="31">
        <v>44556288106</v>
      </c>
      <c r="EU135" s="62">
        <f t="shared" ref="EU135:EU145" si="306">+ET135/EQ135</f>
        <v>0.23039905950878894</v>
      </c>
      <c r="EV135" s="418">
        <v>194946206000</v>
      </c>
      <c r="EW135" s="418">
        <v>193387456533</v>
      </c>
      <c r="EX135" s="418">
        <v>127603919796</v>
      </c>
      <c r="EY135" s="417">
        <f t="shared" ref="EY135:EY145" si="307">+EX135/EW135</f>
        <v>0.65983555543699612</v>
      </c>
      <c r="EZ135" s="418">
        <v>64807394804</v>
      </c>
      <c r="FA135" s="62">
        <f t="shared" ref="FA135:FA145" si="308">+EZ135/EW135</f>
        <v>0.3351168476272976</v>
      </c>
      <c r="FB135" s="418">
        <v>194946206000</v>
      </c>
      <c r="FC135" s="418">
        <v>193387456533</v>
      </c>
      <c r="FD135" s="418">
        <v>140346758068</v>
      </c>
      <c r="FE135" s="417">
        <f t="shared" ref="FE135:FE145" si="309">+FD135/FC135</f>
        <v>0.72572834135212361</v>
      </c>
      <c r="FF135" s="418">
        <v>74701061399</v>
      </c>
      <c r="FG135" s="62">
        <f t="shared" ref="FG135:FG145" si="310">+FF135/FC135</f>
        <v>0.38627666312087244</v>
      </c>
      <c r="FH135" s="418">
        <v>194946206000</v>
      </c>
      <c r="FI135" s="418">
        <v>222490182348</v>
      </c>
      <c r="FJ135" s="418">
        <v>156639975162</v>
      </c>
      <c r="FK135" s="417">
        <v>0.70403095322649889</v>
      </c>
      <c r="FL135" s="418">
        <v>88046862183</v>
      </c>
      <c r="FM135" s="62">
        <v>0.39573369599421099</v>
      </c>
      <c r="FN135" s="82">
        <v>237159564000</v>
      </c>
      <c r="FO135" s="82">
        <f>+FO136+FO137</f>
        <v>5000000000</v>
      </c>
      <c r="FP135" s="386">
        <f>+FP136+FP137</f>
        <v>242159564000</v>
      </c>
      <c r="FQ135" s="418">
        <v>194946206000</v>
      </c>
      <c r="FR135" s="418">
        <v>222490182348</v>
      </c>
      <c r="FS135" s="418">
        <v>165582842875</v>
      </c>
      <c r="FT135" s="417">
        <v>0.74422539065570792</v>
      </c>
      <c r="FU135" s="418">
        <v>102390850455</v>
      </c>
      <c r="FV135" s="62">
        <v>0.46020390371584596</v>
      </c>
      <c r="FW135" s="418">
        <v>194946206000</v>
      </c>
      <c r="FX135" s="418">
        <v>222490182348</v>
      </c>
      <c r="FY135" s="418">
        <v>173717705738</v>
      </c>
      <c r="FZ135" s="417">
        <v>0.78078818536939176</v>
      </c>
      <c r="GA135" s="418">
        <v>114672760942</v>
      </c>
      <c r="GB135" s="62">
        <v>0.51540593716013383</v>
      </c>
      <c r="GC135" s="339">
        <v>194946206000</v>
      </c>
      <c r="GD135" s="339">
        <v>222128414527</v>
      </c>
      <c r="GE135" s="339">
        <v>207514431829</v>
      </c>
      <c r="GF135" s="122">
        <v>0.93420930532854607</v>
      </c>
      <c r="GG135" s="339">
        <v>135767856986</v>
      </c>
      <c r="GH135" s="4">
        <v>0.61121337076620263</v>
      </c>
      <c r="GI135" s="339">
        <v>242159564000</v>
      </c>
      <c r="GJ135" s="339">
        <v>242159564000</v>
      </c>
      <c r="GK135" s="339">
        <v>13668165511</v>
      </c>
      <c r="GL135" s="122">
        <v>5.6442806904789436E-2</v>
      </c>
      <c r="GM135" s="339">
        <v>1548168406</v>
      </c>
      <c r="GN135" s="4">
        <v>6.393174733334092E-3</v>
      </c>
      <c r="GO135" s="339">
        <v>242159564000</v>
      </c>
      <c r="GP135" s="339">
        <v>242159564000</v>
      </c>
      <c r="GQ135" s="339">
        <v>17770884211</v>
      </c>
      <c r="GR135" s="122">
        <f t="shared" ref="GR135:GR154" si="311">+IFERROR(GQ135/GP135,0)</f>
        <v>7.3385019024067952E-2</v>
      </c>
      <c r="GS135" s="339">
        <v>3565375454</v>
      </c>
      <c r="GT135" s="4">
        <v>6.393174733334092E-3</v>
      </c>
      <c r="GU135" s="339">
        <v>242159564000</v>
      </c>
      <c r="GV135" s="339">
        <v>242159564000</v>
      </c>
      <c r="GW135" s="339">
        <v>35140451046</v>
      </c>
      <c r="GX135" s="122">
        <v>0.14511279449611167</v>
      </c>
      <c r="GY135" s="339">
        <v>12547524742</v>
      </c>
      <c r="GZ135" s="4">
        <v>5.1815111221458925E-2</v>
      </c>
      <c r="HA135" s="339">
        <v>242159564000</v>
      </c>
      <c r="HB135" s="339">
        <v>242159564000</v>
      </c>
      <c r="HC135" s="339">
        <v>60064582020</v>
      </c>
      <c r="HD135" s="122">
        <v>0.24803720748357475</v>
      </c>
      <c r="HE135" s="339">
        <v>19246386176</v>
      </c>
      <c r="HF135" s="4">
        <v>7.9478117064994386E-2</v>
      </c>
      <c r="HG135" s="339">
        <v>242159564000</v>
      </c>
      <c r="HH135" s="339">
        <v>242159564000</v>
      </c>
      <c r="HI135" s="339">
        <v>86065169144</v>
      </c>
      <c r="HJ135" s="122">
        <v>0.35540685539060518</v>
      </c>
      <c r="HK135" s="339">
        <v>27492734813</v>
      </c>
      <c r="HL135" s="4">
        <v>0.11353148460822303</v>
      </c>
      <c r="HM135" s="339">
        <v>242159564000</v>
      </c>
      <c r="HN135" s="339">
        <v>242159564000</v>
      </c>
      <c r="HO135" s="339">
        <v>108465839399</v>
      </c>
      <c r="HP135" s="122">
        <v>0.44791061565918577</v>
      </c>
      <c r="HQ135" s="339">
        <v>39890946793</v>
      </c>
      <c r="HR135" s="4">
        <v>0.16473000749621436</v>
      </c>
      <c r="HS135" s="15">
        <f t="shared" ref="HS135:HS193" si="312">+FP135-HG135</f>
        <v>0</v>
      </c>
      <c r="HT135" s="15">
        <f t="shared" ref="HT135:HT193" si="313">+GI135-HG135</f>
        <v>0</v>
      </c>
    </row>
    <row r="136" spans="1:228" ht="14.25" customHeight="1" x14ac:dyDescent="0.35">
      <c r="A136" s="9" t="s">
        <v>76</v>
      </c>
      <c r="B136" s="26"/>
      <c r="C136" s="53"/>
      <c r="D136" s="27"/>
      <c r="E136" s="26"/>
      <c r="F136" s="53"/>
      <c r="G136" s="27"/>
      <c r="H136" s="26"/>
      <c r="I136" s="53"/>
      <c r="J136" s="27"/>
      <c r="K136" s="26"/>
      <c r="L136" s="53"/>
      <c r="M136" s="27"/>
      <c r="N136" s="26"/>
      <c r="O136" s="53"/>
      <c r="P136" s="27"/>
      <c r="Q136" s="26">
        <v>11071675413</v>
      </c>
      <c r="R136" s="53">
        <v>9771958356.7000008</v>
      </c>
      <c r="S136" s="68">
        <f t="shared" si="275"/>
        <v>0.8826088186460096</v>
      </c>
      <c r="T136" s="26">
        <v>12300469000</v>
      </c>
      <c r="U136" s="53">
        <v>10975396977</v>
      </c>
      <c r="V136" s="68">
        <f t="shared" si="276"/>
        <v>0.89227467481117995</v>
      </c>
      <c r="W136" s="26">
        <v>13178023000</v>
      </c>
      <c r="X136" s="53">
        <v>11635918622</v>
      </c>
      <c r="Y136" s="68">
        <f t="shared" si="277"/>
        <v>0.88297907979064838</v>
      </c>
      <c r="Z136" s="26">
        <v>13805064826</v>
      </c>
      <c r="AA136" s="53">
        <v>12006672862</v>
      </c>
      <c r="AB136" s="68">
        <f t="shared" si="278"/>
        <v>0.86972955312654754</v>
      </c>
      <c r="AC136" s="26">
        <v>14212534993</v>
      </c>
      <c r="AD136" s="53">
        <v>13385436517</v>
      </c>
      <c r="AE136" s="68">
        <f t="shared" si="279"/>
        <v>0.94180499985348387</v>
      </c>
      <c r="AF136" s="26">
        <v>15366926000</v>
      </c>
      <c r="AG136" s="6">
        <v>15366926000</v>
      </c>
      <c r="AH136" s="6">
        <v>14465480237</v>
      </c>
      <c r="AI136" s="38">
        <f t="shared" si="156"/>
        <v>0.94133857591297054</v>
      </c>
      <c r="AJ136" s="6">
        <v>14086050064</v>
      </c>
      <c r="AK136" s="38">
        <f t="shared" si="280"/>
        <v>0.91664722430497814</v>
      </c>
      <c r="AL136" s="5">
        <v>16228193000</v>
      </c>
      <c r="AM136" s="6">
        <v>16228193000</v>
      </c>
      <c r="AN136" s="6">
        <v>14721443002</v>
      </c>
      <c r="AO136" s="38">
        <f t="shared" si="158"/>
        <v>0.90715232447629879</v>
      </c>
      <c r="AP136" s="6">
        <v>14186036233</v>
      </c>
      <c r="AQ136" s="38">
        <f t="shared" si="281"/>
        <v>0.8741599408510855</v>
      </c>
      <c r="AR136" s="5">
        <v>16772128000</v>
      </c>
      <c r="AS136" s="6">
        <v>16772128000</v>
      </c>
      <c r="AT136" s="6">
        <v>15720906626</v>
      </c>
      <c r="AU136" s="38">
        <f t="shared" si="160"/>
        <v>0.93732331556258097</v>
      </c>
      <c r="AV136" s="6">
        <v>15160728514</v>
      </c>
      <c r="AW136" s="38">
        <f t="shared" si="282"/>
        <v>0.90392396921845575</v>
      </c>
      <c r="AX136" s="5">
        <v>17916762000</v>
      </c>
      <c r="AY136" s="6">
        <v>17916762000</v>
      </c>
      <c r="AZ136" s="6">
        <v>15858072597</v>
      </c>
      <c r="BA136" s="38">
        <f t="shared" si="162"/>
        <v>0.88509701680471053</v>
      </c>
      <c r="BB136" s="6">
        <v>14888042400</v>
      </c>
      <c r="BC136" s="38">
        <f t="shared" si="283"/>
        <v>0.83095608458715919</v>
      </c>
      <c r="BD136" s="5">
        <v>19924287000</v>
      </c>
      <c r="BE136" s="6">
        <v>23967292577</v>
      </c>
      <c r="BF136" s="6">
        <v>21421909548</v>
      </c>
      <c r="BG136" s="38">
        <f t="shared" si="164"/>
        <v>0.89379764022897379</v>
      </c>
      <c r="BH136" s="6">
        <v>20160284885</v>
      </c>
      <c r="BI136" s="38">
        <f t="shared" si="284"/>
        <v>0.84115820843054412</v>
      </c>
      <c r="BJ136" s="5">
        <v>20800049000</v>
      </c>
      <c r="BK136" s="6">
        <v>20800049000</v>
      </c>
      <c r="BL136" s="6">
        <v>18551877798</v>
      </c>
      <c r="BM136" s="38">
        <f t="shared" si="166"/>
        <v>0.8919151006807724</v>
      </c>
      <c r="BN136" s="6">
        <v>17187501506</v>
      </c>
      <c r="BO136" s="38">
        <f t="shared" si="285"/>
        <v>0.82632024116866265</v>
      </c>
      <c r="BP136" s="5">
        <v>26827676000</v>
      </c>
      <c r="BQ136" s="6">
        <v>26537676000</v>
      </c>
      <c r="BR136" s="6">
        <v>21846260007</v>
      </c>
      <c r="BS136" s="38">
        <f t="shared" si="168"/>
        <v>0.82321677327735854</v>
      </c>
      <c r="BT136" s="6">
        <v>20199345203</v>
      </c>
      <c r="BU136" s="38">
        <f t="shared" si="286"/>
        <v>0.76115727703511038</v>
      </c>
      <c r="BV136" s="5">
        <v>28072610000</v>
      </c>
      <c r="BW136" s="6">
        <v>28003610000</v>
      </c>
      <c r="BX136" s="6">
        <v>24069815717</v>
      </c>
      <c r="BY136" s="38">
        <f t="shared" si="170"/>
        <v>0.85952545821770832</v>
      </c>
      <c r="BZ136" s="6">
        <v>22089562996</v>
      </c>
      <c r="CA136" s="38">
        <f t="shared" si="287"/>
        <v>0.78881126383348432</v>
      </c>
      <c r="CB136" s="5">
        <v>29765291000</v>
      </c>
      <c r="CC136" s="6">
        <v>28953811000</v>
      </c>
      <c r="CD136" s="6">
        <v>23586819855</v>
      </c>
      <c r="CE136" s="38">
        <f t="shared" si="172"/>
        <v>0.81463610627975713</v>
      </c>
      <c r="CF136" s="6">
        <v>21221613382</v>
      </c>
      <c r="CG136" s="7">
        <f t="shared" si="288"/>
        <v>0.73294715441777247</v>
      </c>
      <c r="CH136" s="5">
        <v>29552359000</v>
      </c>
      <c r="CI136" s="6">
        <v>29022359000</v>
      </c>
      <c r="CJ136" s="6">
        <v>23175871672</v>
      </c>
      <c r="CK136" s="38">
        <f t="shared" si="173"/>
        <v>0.79855230486260609</v>
      </c>
      <c r="CL136" s="6">
        <v>20837282143</v>
      </c>
      <c r="CM136" s="7">
        <f t="shared" si="289"/>
        <v>0.71797341294689376</v>
      </c>
      <c r="CN136" s="5">
        <v>31245528000</v>
      </c>
      <c r="CO136" s="6">
        <v>31245528000</v>
      </c>
      <c r="CP136" s="6">
        <v>28700767966</v>
      </c>
      <c r="CQ136" s="38">
        <f t="shared" si="174"/>
        <v>0.91855602395325175</v>
      </c>
      <c r="CR136" s="6">
        <v>25712052204</v>
      </c>
      <c r="CS136" s="7">
        <f t="shared" si="290"/>
        <v>0.82290343130063281</v>
      </c>
      <c r="CT136" s="5">
        <v>42281806000</v>
      </c>
      <c r="CU136" s="6">
        <v>25015356827</v>
      </c>
      <c r="CV136" s="7">
        <f t="shared" si="291"/>
        <v>0.59163406660065565</v>
      </c>
      <c r="CW136" s="5">
        <v>42281806000</v>
      </c>
      <c r="CX136" s="6">
        <v>27086903637</v>
      </c>
      <c r="CY136" s="7">
        <f t="shared" si="292"/>
        <v>0.64062787755565598</v>
      </c>
      <c r="CZ136" s="5">
        <v>42281806000</v>
      </c>
      <c r="DA136" s="6">
        <v>29899519776</v>
      </c>
      <c r="DB136" s="7">
        <f t="shared" si="293"/>
        <v>0.70714859663279284</v>
      </c>
      <c r="DC136" s="5">
        <v>42281806000</v>
      </c>
      <c r="DD136" s="6">
        <v>42281806000</v>
      </c>
      <c r="DE136" s="6">
        <v>36356520254</v>
      </c>
      <c r="DF136" s="38">
        <f t="shared" si="209"/>
        <v>0.85986204690499735</v>
      </c>
      <c r="DG136" s="6">
        <v>33886404206</v>
      </c>
      <c r="DH136" s="7">
        <f t="shared" si="294"/>
        <v>0.80144174082819453</v>
      </c>
      <c r="DI136" s="41">
        <v>47695371000</v>
      </c>
      <c r="DJ136" s="82">
        <f t="shared" si="295"/>
        <v>0</v>
      </c>
      <c r="DK136" s="81">
        <v>47695371000</v>
      </c>
      <c r="DL136" s="6">
        <v>47695371000</v>
      </c>
      <c r="DM136" s="6">
        <v>47695371000</v>
      </c>
      <c r="DN136" s="6">
        <v>2082591014</v>
      </c>
      <c r="DO136" s="38">
        <v>4.366442634443498E-2</v>
      </c>
      <c r="DP136" s="6">
        <v>1561505672</v>
      </c>
      <c r="DQ136" s="7">
        <f t="shared" si="296"/>
        <v>3.2739145104878208E-2</v>
      </c>
      <c r="DR136" s="6">
        <v>47695371000</v>
      </c>
      <c r="DS136" s="6">
        <v>47695371000</v>
      </c>
      <c r="DT136" s="6">
        <v>3658924806</v>
      </c>
      <c r="DU136" s="38">
        <f t="shared" si="297"/>
        <v>7.6714463674053407E-2</v>
      </c>
      <c r="DV136" s="6">
        <v>3522018019</v>
      </c>
      <c r="DW136" s="7">
        <f t="shared" si="298"/>
        <v>7.3844021865350412E-2</v>
      </c>
      <c r="DX136" s="6">
        <v>47695371000</v>
      </c>
      <c r="DY136" s="6">
        <v>47695371000</v>
      </c>
      <c r="DZ136" s="6">
        <v>6322944032</v>
      </c>
      <c r="EA136" s="38">
        <f t="shared" si="299"/>
        <v>0.13256934372100806</v>
      </c>
      <c r="EB136" s="6">
        <v>6023090222</v>
      </c>
      <c r="EC136" s="7">
        <f t="shared" si="300"/>
        <v>0.12628249022321264</v>
      </c>
      <c r="ED136" s="6">
        <v>47695371000</v>
      </c>
      <c r="EE136" s="6">
        <v>47695371000</v>
      </c>
      <c r="EF136" s="6">
        <v>10631241940</v>
      </c>
      <c r="EG136" s="38">
        <f t="shared" si="301"/>
        <v>0.22289882051656543</v>
      </c>
      <c r="EH136" s="6">
        <v>8975703692</v>
      </c>
      <c r="EI136" s="7">
        <f t="shared" si="302"/>
        <v>0.18818815125685887</v>
      </c>
      <c r="EJ136" s="6">
        <v>47695371000</v>
      </c>
      <c r="EK136" s="6">
        <v>46136621533</v>
      </c>
      <c r="EL136" s="6">
        <v>16256942713</v>
      </c>
      <c r="EM136" s="38">
        <f t="shared" si="303"/>
        <v>0.35236526153896958</v>
      </c>
      <c r="EN136" s="6">
        <v>11936971171</v>
      </c>
      <c r="EO136" s="7">
        <f t="shared" si="304"/>
        <v>0.25873093378677237</v>
      </c>
      <c r="EP136" s="6">
        <v>47695371000</v>
      </c>
      <c r="EQ136" s="6">
        <v>46136621533</v>
      </c>
      <c r="ER136" s="6">
        <v>20776184702</v>
      </c>
      <c r="ES136" s="38">
        <f t="shared" si="305"/>
        <v>0.45031872754574109</v>
      </c>
      <c r="ET136" s="6">
        <v>17141011901</v>
      </c>
      <c r="EU136" s="7">
        <f t="shared" si="306"/>
        <v>0.37152724520020608</v>
      </c>
      <c r="EV136" s="340">
        <v>47695371000</v>
      </c>
      <c r="EW136" s="340">
        <v>46136621533</v>
      </c>
      <c r="EX136" s="340">
        <v>23751676553</v>
      </c>
      <c r="EY136" s="38">
        <f t="shared" si="307"/>
        <v>0.51481178646796255</v>
      </c>
      <c r="EZ136" s="340">
        <v>21618259588</v>
      </c>
      <c r="FA136" s="7">
        <f t="shared" si="308"/>
        <v>0.4685704949708373</v>
      </c>
      <c r="FB136" s="340">
        <v>47695371000</v>
      </c>
      <c r="FC136" s="340">
        <v>46136621533</v>
      </c>
      <c r="FD136" s="340">
        <v>27121553369</v>
      </c>
      <c r="FE136" s="38">
        <f t="shared" si="309"/>
        <v>0.58785304315360087</v>
      </c>
      <c r="FF136" s="340">
        <v>24329878912</v>
      </c>
      <c r="FG136" s="7">
        <f t="shared" si="310"/>
        <v>0.52734418133754424</v>
      </c>
      <c r="FH136" s="340">
        <v>47695371000</v>
      </c>
      <c r="FI136" s="340">
        <v>46136621533</v>
      </c>
      <c r="FJ136" s="340">
        <v>30357053811</v>
      </c>
      <c r="FK136" s="38">
        <v>0.65798172476254257</v>
      </c>
      <c r="FL136" s="340">
        <v>28110908411</v>
      </c>
      <c r="FM136" s="7">
        <v>0.60929707197769556</v>
      </c>
      <c r="FN136" s="41">
        <v>50560931000</v>
      </c>
      <c r="FO136" s="81"/>
      <c r="FP136" s="387">
        <v>50560931000</v>
      </c>
      <c r="FQ136" s="340">
        <v>47695371000</v>
      </c>
      <c r="FR136" s="340">
        <v>46136621533</v>
      </c>
      <c r="FS136" s="340">
        <v>34295061814</v>
      </c>
      <c r="FT136" s="38">
        <v>0.74333708612517013</v>
      </c>
      <c r="FU136" s="340">
        <v>30963909573</v>
      </c>
      <c r="FV136" s="7">
        <v>0.67113517514178056</v>
      </c>
      <c r="FW136" s="340">
        <v>47695371000</v>
      </c>
      <c r="FX136" s="340">
        <v>46136621533</v>
      </c>
      <c r="FY136" s="340">
        <v>36766382117</v>
      </c>
      <c r="FZ136" s="38">
        <v>0.7969023499196235</v>
      </c>
      <c r="GA136" s="340">
        <v>33824108961</v>
      </c>
      <c r="GB136" s="7">
        <v>0.73312929809580296</v>
      </c>
      <c r="GC136" s="340">
        <v>47695371000</v>
      </c>
      <c r="GD136" s="340">
        <v>46136621533</v>
      </c>
      <c r="GE136" s="340">
        <v>44409277471</v>
      </c>
      <c r="GF136" s="38">
        <v>0.96256023946693869</v>
      </c>
      <c r="GG136" s="340">
        <v>42353189079</v>
      </c>
      <c r="GH136" s="7">
        <v>0.91799502589729431</v>
      </c>
      <c r="GI136" s="340">
        <v>50560931000</v>
      </c>
      <c r="GJ136" s="340">
        <v>50560931000</v>
      </c>
      <c r="GK136" s="340">
        <v>3815056000</v>
      </c>
      <c r="GL136" s="38">
        <v>7.5454623254464989E-2</v>
      </c>
      <c r="GM136" s="340">
        <v>1548168406</v>
      </c>
      <c r="GN136" s="7">
        <v>3.061985559561789E-2</v>
      </c>
      <c r="GO136" s="340">
        <v>50560931000</v>
      </c>
      <c r="GP136" s="340">
        <v>50560931000</v>
      </c>
      <c r="GQ136" s="340">
        <v>6604481679</v>
      </c>
      <c r="GR136" s="38">
        <f t="shared" si="311"/>
        <v>0.13062421020293316</v>
      </c>
      <c r="GS136" s="340">
        <v>3510714834</v>
      </c>
      <c r="GT136" s="7">
        <v>3.061985559561789E-2</v>
      </c>
      <c r="GU136" s="340">
        <v>50560931000</v>
      </c>
      <c r="GV136" s="340">
        <v>50560931000</v>
      </c>
      <c r="GW136" s="340">
        <v>10159443118</v>
      </c>
      <c r="GX136" s="38">
        <v>0.20093465284490114</v>
      </c>
      <c r="GY136" s="340">
        <v>6983266314</v>
      </c>
      <c r="GZ136" s="7">
        <v>0.13811585696473824</v>
      </c>
      <c r="HA136" s="340">
        <v>50560931000</v>
      </c>
      <c r="HB136" s="340">
        <v>50560931000</v>
      </c>
      <c r="HC136" s="340">
        <v>12934992298</v>
      </c>
      <c r="HD136" s="38">
        <v>0.25582978877505241</v>
      </c>
      <c r="HE136" s="340">
        <v>9889864928</v>
      </c>
      <c r="HF136" s="7">
        <v>0.19560290391013568</v>
      </c>
      <c r="HG136" s="340">
        <v>50560931000</v>
      </c>
      <c r="HH136" s="340">
        <v>50560931000</v>
      </c>
      <c r="HI136" s="340">
        <v>16046992277</v>
      </c>
      <c r="HJ136" s="38">
        <v>0.3173792879130331</v>
      </c>
      <c r="HK136" s="340">
        <v>12737076382</v>
      </c>
      <c r="HL136" s="7">
        <v>0.25191538466726415</v>
      </c>
      <c r="HM136" s="340">
        <v>50560931000</v>
      </c>
      <c r="HN136" s="340">
        <v>50560931000</v>
      </c>
      <c r="HO136" s="340">
        <v>22533423718</v>
      </c>
      <c r="HP136" s="38">
        <v>0.44566868671781379</v>
      </c>
      <c r="HQ136" s="340">
        <v>18649330775</v>
      </c>
      <c r="HR136" s="7">
        <v>0.36884864273958878</v>
      </c>
      <c r="HS136" s="15">
        <f t="shared" si="312"/>
        <v>0</v>
      </c>
      <c r="HT136" s="15">
        <f t="shared" si="313"/>
        <v>0</v>
      </c>
    </row>
    <row r="137" spans="1:228" ht="14.25" customHeight="1" x14ac:dyDescent="0.35">
      <c r="A137" s="9" t="s">
        <v>78</v>
      </c>
      <c r="B137" s="26"/>
      <c r="C137" s="53"/>
      <c r="D137" s="27"/>
      <c r="E137" s="26"/>
      <c r="F137" s="53"/>
      <c r="G137" s="27"/>
      <c r="H137" s="26"/>
      <c r="I137" s="53"/>
      <c r="J137" s="27"/>
      <c r="K137" s="26"/>
      <c r="L137" s="53"/>
      <c r="M137" s="27"/>
      <c r="N137" s="26"/>
      <c r="O137" s="53"/>
      <c r="P137" s="27"/>
      <c r="Q137" s="26">
        <v>73806958000</v>
      </c>
      <c r="R137" s="53">
        <v>67943648171.400002</v>
      </c>
      <c r="S137" s="68">
        <f t="shared" si="275"/>
        <v>0.92055884719432557</v>
      </c>
      <c r="T137" s="26">
        <v>100166504620</v>
      </c>
      <c r="U137" s="53">
        <v>96387880352</v>
      </c>
      <c r="V137" s="68">
        <f t="shared" si="276"/>
        <v>0.9622765685761433</v>
      </c>
      <c r="W137" s="26">
        <v>183363136191</v>
      </c>
      <c r="X137" s="53">
        <v>126075299190</v>
      </c>
      <c r="Y137" s="68">
        <f t="shared" si="277"/>
        <v>0.68757167775901151</v>
      </c>
      <c r="Z137" s="26">
        <v>217393018917</v>
      </c>
      <c r="AA137" s="53">
        <v>180849782964</v>
      </c>
      <c r="AB137" s="68">
        <f t="shared" si="278"/>
        <v>0.83190244040471195</v>
      </c>
      <c r="AC137" s="26">
        <v>181510904980</v>
      </c>
      <c r="AD137" s="53">
        <v>178672444923</v>
      </c>
      <c r="AE137" s="68">
        <f t="shared" si="279"/>
        <v>0.98436204118252424</v>
      </c>
      <c r="AF137" s="26">
        <v>189839363000</v>
      </c>
      <c r="AG137" s="6">
        <v>185762917922</v>
      </c>
      <c r="AH137" s="6">
        <v>92532823108</v>
      </c>
      <c r="AI137" s="38">
        <f t="shared" ref="AI137:AI140" si="314">+AH137/AG137</f>
        <v>0.49812322148629046</v>
      </c>
      <c r="AJ137" s="6">
        <v>56670620293</v>
      </c>
      <c r="AK137" s="38">
        <f t="shared" si="280"/>
        <v>0.30506960660897581</v>
      </c>
      <c r="AL137" s="5">
        <v>150567086000</v>
      </c>
      <c r="AM137" s="6">
        <v>313037561665</v>
      </c>
      <c r="AN137" s="6">
        <v>228006392037</v>
      </c>
      <c r="AO137" s="38">
        <f t="shared" ref="AO137:AO140" si="315">+AN137/AM137</f>
        <v>0.72836751865900085</v>
      </c>
      <c r="AP137" s="6">
        <v>91003866433</v>
      </c>
      <c r="AQ137" s="38">
        <f t="shared" si="281"/>
        <v>0.29071229008098592</v>
      </c>
      <c r="AR137" s="5">
        <v>193824085000</v>
      </c>
      <c r="AS137" s="6">
        <v>190980085000</v>
      </c>
      <c r="AT137" s="6">
        <v>128047369016</v>
      </c>
      <c r="AU137" s="38">
        <f t="shared" ref="AU137:AU140" si="316">+AT137/AS137</f>
        <v>0.67047498180765808</v>
      </c>
      <c r="AV137" s="6">
        <v>46464713683</v>
      </c>
      <c r="AW137" s="38">
        <f t="shared" si="282"/>
        <v>0.24329612002738402</v>
      </c>
      <c r="AX137" s="5">
        <v>206201249000</v>
      </c>
      <c r="AY137" s="6">
        <v>202248438000</v>
      </c>
      <c r="AZ137" s="6">
        <v>158253861868</v>
      </c>
      <c r="BA137" s="38">
        <f t="shared" ref="BA137:BA140" si="317">+AZ137/AY137</f>
        <v>0.78247260365986115</v>
      </c>
      <c r="BB137" s="6">
        <v>108213914058</v>
      </c>
      <c r="BC137" s="38">
        <f t="shared" si="283"/>
        <v>0.5350543872086666</v>
      </c>
      <c r="BD137" s="5">
        <v>141841558000</v>
      </c>
      <c r="BE137" s="6">
        <v>141841558000</v>
      </c>
      <c r="BF137" s="6">
        <v>81072733332</v>
      </c>
      <c r="BG137" s="38">
        <f t="shared" ref="BG137:BG140" si="318">+BF137/BE137</f>
        <v>0.57157249592534787</v>
      </c>
      <c r="BH137" s="6">
        <v>35563814043</v>
      </c>
      <c r="BI137" s="38">
        <f t="shared" si="284"/>
        <v>0.25072915543553181</v>
      </c>
      <c r="BJ137" s="5">
        <v>147971912000</v>
      </c>
      <c r="BK137" s="6">
        <v>140193984000</v>
      </c>
      <c r="BL137" s="6">
        <v>85400396619</v>
      </c>
      <c r="BM137" s="38">
        <f t="shared" ref="BM137:BM143" si="319">+BL137/BK137</f>
        <v>0.60915878258370915</v>
      </c>
      <c r="BN137" s="6">
        <v>32558766935</v>
      </c>
      <c r="BO137" s="38">
        <f t="shared" si="285"/>
        <v>0.23224082807290788</v>
      </c>
      <c r="BP137" s="5">
        <v>139140251000</v>
      </c>
      <c r="BQ137" s="6">
        <v>139102251000</v>
      </c>
      <c r="BR137" s="6">
        <v>124147765540</v>
      </c>
      <c r="BS137" s="38">
        <f t="shared" ref="BS137:BS143" si="320">+BR137/BQ137</f>
        <v>0.89249285793369371</v>
      </c>
      <c r="BT137" s="6">
        <v>63648603788</v>
      </c>
      <c r="BU137" s="38">
        <f t="shared" si="286"/>
        <v>0.45756702950838662</v>
      </c>
      <c r="BV137" s="5">
        <v>129977394000</v>
      </c>
      <c r="BW137" s="6">
        <v>142016968010</v>
      </c>
      <c r="BX137" s="6">
        <v>127692631935</v>
      </c>
      <c r="BY137" s="38">
        <f t="shared" ref="BY137:BY143" si="321">+BX137/BW137</f>
        <v>0.89913644632948819</v>
      </c>
      <c r="BZ137" s="6">
        <v>75167389839</v>
      </c>
      <c r="CA137" s="38">
        <f t="shared" si="287"/>
        <v>0.52928456995157902</v>
      </c>
      <c r="CB137" s="5">
        <v>152874298000</v>
      </c>
      <c r="CC137" s="6">
        <v>106074298000</v>
      </c>
      <c r="CD137" s="6">
        <v>98586651977</v>
      </c>
      <c r="CE137" s="38">
        <f t="shared" si="172"/>
        <v>0.92941130731781985</v>
      </c>
      <c r="CF137" s="6">
        <v>60674517461</v>
      </c>
      <c r="CG137" s="7">
        <f t="shared" si="288"/>
        <v>0.5720001791668704</v>
      </c>
      <c r="CH137" s="5">
        <v>134333689000</v>
      </c>
      <c r="CI137" s="6">
        <v>153961689000</v>
      </c>
      <c r="CJ137" s="6">
        <v>145538098594</v>
      </c>
      <c r="CK137" s="38">
        <f t="shared" si="173"/>
        <v>0.94528775008437327</v>
      </c>
      <c r="CL137" s="6">
        <v>93368966179</v>
      </c>
      <c r="CM137" s="7">
        <f t="shared" si="289"/>
        <v>0.60644285461820313</v>
      </c>
      <c r="CN137" s="5">
        <v>168175998000</v>
      </c>
      <c r="CO137" s="6">
        <v>185488843466</v>
      </c>
      <c r="CP137" s="6">
        <v>179964813761</v>
      </c>
      <c r="CQ137" s="38">
        <f t="shared" si="174"/>
        <v>0.97021907300849308</v>
      </c>
      <c r="CR137" s="6">
        <v>131582346159</v>
      </c>
      <c r="CS137" s="7">
        <f t="shared" si="290"/>
        <v>0.7093814576676627</v>
      </c>
      <c r="CT137" s="5">
        <v>235109684000</v>
      </c>
      <c r="CU137" s="6">
        <v>204325538771</v>
      </c>
      <c r="CV137" s="7">
        <f t="shared" si="291"/>
        <v>0.86906475009766082</v>
      </c>
      <c r="CW137" s="5">
        <v>235109684000</v>
      </c>
      <c r="CX137" s="6">
        <v>216176556391</v>
      </c>
      <c r="CY137" s="7">
        <f t="shared" si="292"/>
        <v>0.91947108563592816</v>
      </c>
      <c r="CZ137" s="5">
        <v>235109684000</v>
      </c>
      <c r="DA137" s="6">
        <v>220007625039</v>
      </c>
      <c r="DB137" s="7">
        <f t="shared" si="293"/>
        <v>0.93576589996607706</v>
      </c>
      <c r="DC137" s="5">
        <v>235109684000</v>
      </c>
      <c r="DD137" s="6">
        <v>235109684000</v>
      </c>
      <c r="DE137" s="6">
        <v>227845926793</v>
      </c>
      <c r="DF137" s="38">
        <f t="shared" si="209"/>
        <v>0.96910481489567224</v>
      </c>
      <c r="DG137" s="6">
        <v>143335298947</v>
      </c>
      <c r="DH137" s="7">
        <f t="shared" si="294"/>
        <v>0.60965289267710465</v>
      </c>
      <c r="DI137" s="81">
        <v>142250835000</v>
      </c>
      <c r="DJ137" s="82">
        <f t="shared" si="295"/>
        <v>5000000000</v>
      </c>
      <c r="DK137" s="81">
        <v>147250835000</v>
      </c>
      <c r="DL137" s="53">
        <v>147250835000</v>
      </c>
      <c r="DM137" s="53">
        <v>147250835000</v>
      </c>
      <c r="DN137" s="53">
        <v>16157820000</v>
      </c>
      <c r="DO137" s="123">
        <v>0.10972990407830285</v>
      </c>
      <c r="DP137" s="53">
        <v>1300000</v>
      </c>
      <c r="DQ137" s="27">
        <f t="shared" si="296"/>
        <v>8.8284728572167349E-6</v>
      </c>
      <c r="DR137" s="53">
        <v>147250835000</v>
      </c>
      <c r="DS137" s="53">
        <v>147250835000</v>
      </c>
      <c r="DT137" s="53">
        <v>31928565776</v>
      </c>
      <c r="DU137" s="123">
        <f t="shared" si="297"/>
        <v>0.2168311356332886</v>
      </c>
      <c r="DV137" s="53">
        <v>4045846454</v>
      </c>
      <c r="DW137" s="27">
        <f t="shared" si="298"/>
        <v>2.7475881233542752E-2</v>
      </c>
      <c r="DX137" s="53">
        <v>147250835000</v>
      </c>
      <c r="DY137" s="53">
        <v>147250835000</v>
      </c>
      <c r="DZ137" s="53">
        <v>37235801605</v>
      </c>
      <c r="EA137" s="123">
        <f t="shared" si="299"/>
        <v>0.25287327983573066</v>
      </c>
      <c r="EB137" s="53">
        <v>7809216855</v>
      </c>
      <c r="EC137" s="27">
        <f t="shared" si="300"/>
        <v>5.3033430031143795E-2</v>
      </c>
      <c r="ED137" s="53">
        <v>147250835000</v>
      </c>
      <c r="EE137" s="53">
        <v>147250835000</v>
      </c>
      <c r="EF137" s="53">
        <v>82760937130</v>
      </c>
      <c r="EG137" s="123">
        <f t="shared" si="301"/>
        <v>0.56204052853078901</v>
      </c>
      <c r="EH137" s="53">
        <v>13719776036</v>
      </c>
      <c r="EI137" s="27">
        <f t="shared" si="302"/>
        <v>9.3172823339168168E-2</v>
      </c>
      <c r="EJ137" s="53">
        <v>147250835000</v>
      </c>
      <c r="EK137" s="53">
        <v>147250835000</v>
      </c>
      <c r="EL137" s="53">
        <v>91679732110</v>
      </c>
      <c r="EM137" s="123">
        <f t="shared" si="303"/>
        <v>0.62260925114618193</v>
      </c>
      <c r="EN137" s="53">
        <v>21585671308</v>
      </c>
      <c r="EO137" s="27">
        <f t="shared" si="304"/>
        <v>0.14659116403652311</v>
      </c>
      <c r="EP137" s="53">
        <v>147250835000</v>
      </c>
      <c r="EQ137" s="53">
        <v>147250835000</v>
      </c>
      <c r="ER137" s="53">
        <v>91679732110</v>
      </c>
      <c r="ES137" s="123">
        <f t="shared" si="305"/>
        <v>0.62260925114618193</v>
      </c>
      <c r="ET137" s="53">
        <v>27415276205</v>
      </c>
      <c r="EU137" s="27">
        <f t="shared" si="306"/>
        <v>0.18618078603764793</v>
      </c>
      <c r="EV137" s="341">
        <v>147250835000</v>
      </c>
      <c r="EW137" s="341">
        <v>147250835000</v>
      </c>
      <c r="EX137" s="341">
        <v>103852243243</v>
      </c>
      <c r="EY137" s="123">
        <f t="shared" si="307"/>
        <v>0.7052743927937658</v>
      </c>
      <c r="EZ137" s="341">
        <v>43189135216</v>
      </c>
      <c r="FA137" s="27">
        <f t="shared" si="308"/>
        <v>0.29330315998547646</v>
      </c>
      <c r="FB137" s="341">
        <v>147250835000</v>
      </c>
      <c r="FC137" s="341">
        <v>147250835000</v>
      </c>
      <c r="FD137" s="341">
        <v>113225204699</v>
      </c>
      <c r="FE137" s="123">
        <f t="shared" si="309"/>
        <v>0.76892742033686945</v>
      </c>
      <c r="FF137" s="341">
        <v>50371182487</v>
      </c>
      <c r="FG137" s="27">
        <f t="shared" si="310"/>
        <v>0.34207739797876191</v>
      </c>
      <c r="FH137" s="341">
        <v>147250835000</v>
      </c>
      <c r="FI137" s="341">
        <v>176353560815</v>
      </c>
      <c r="FJ137" s="341">
        <v>126282921351</v>
      </c>
      <c r="FK137" s="123">
        <v>0.71607809202942296</v>
      </c>
      <c r="FL137" s="341">
        <v>59935953772</v>
      </c>
      <c r="FM137" s="27">
        <v>0.33986245298939299</v>
      </c>
      <c r="FN137" s="81">
        <v>186598633000</v>
      </c>
      <c r="FO137" s="81">
        <f t="shared" ref="FO137" si="322">+FP137-FN137</f>
        <v>5000000000</v>
      </c>
      <c r="FP137" s="387">
        <f>186598633000+5000000000</f>
        <v>191598633000</v>
      </c>
      <c r="FQ137" s="341">
        <v>147250835000</v>
      </c>
      <c r="FR137" s="341">
        <v>176353560815</v>
      </c>
      <c r="FS137" s="341">
        <v>131287781061</v>
      </c>
      <c r="FT137" s="123">
        <v>0.74445778386479355</v>
      </c>
      <c r="FU137" s="341">
        <v>71426940882</v>
      </c>
      <c r="FV137" s="27">
        <v>0.40502125702428504</v>
      </c>
      <c r="FW137" s="341">
        <v>147250835000</v>
      </c>
      <c r="FX137" s="341">
        <v>176353560815</v>
      </c>
      <c r="FY137" s="341">
        <v>136951323621</v>
      </c>
      <c r="FZ137" s="123">
        <v>0.77657248874416496</v>
      </c>
      <c r="GA137" s="341">
        <v>80848651981</v>
      </c>
      <c r="GB137" s="27">
        <v>0.45844638241136837</v>
      </c>
      <c r="GC137" s="340">
        <v>147250835000</v>
      </c>
      <c r="GD137" s="340">
        <v>175991792994</v>
      </c>
      <c r="GE137" s="340">
        <v>163105154358</v>
      </c>
      <c r="GF137" s="38">
        <v>0.92677704785677517</v>
      </c>
      <c r="GG137" s="340">
        <v>93414667907</v>
      </c>
      <c r="GH137" s="7">
        <v>0.53078990967598549</v>
      </c>
      <c r="GI137" s="340">
        <v>191598633000</v>
      </c>
      <c r="GJ137" s="340">
        <v>191598633000</v>
      </c>
      <c r="GK137" s="340">
        <v>9853109511</v>
      </c>
      <c r="GL137" s="38">
        <v>5.1425781889581641E-2</v>
      </c>
      <c r="GM137" s="340">
        <v>0</v>
      </c>
      <c r="GN137" s="7">
        <v>0</v>
      </c>
      <c r="GO137" s="340">
        <v>191598633000</v>
      </c>
      <c r="GP137" s="340">
        <v>191598633000</v>
      </c>
      <c r="GQ137" s="340">
        <v>11166402532</v>
      </c>
      <c r="GR137" s="38">
        <f t="shared" si="311"/>
        <v>5.8280178502108627E-2</v>
      </c>
      <c r="GS137" s="340">
        <v>54660620</v>
      </c>
      <c r="GT137" s="7">
        <v>0</v>
      </c>
      <c r="GU137" s="340">
        <v>191598633000</v>
      </c>
      <c r="GV137" s="340">
        <v>191598633000</v>
      </c>
      <c r="GW137" s="340">
        <v>24981007928</v>
      </c>
      <c r="GX137" s="38">
        <v>0.1303819736960232</v>
      </c>
      <c r="GY137" s="340">
        <v>5564258428</v>
      </c>
      <c r="GZ137" s="7">
        <v>2.9041221959031409E-2</v>
      </c>
      <c r="HA137" s="340">
        <v>191598633000</v>
      </c>
      <c r="HB137" s="340">
        <v>191598633000</v>
      </c>
      <c r="HC137" s="340">
        <v>47129589722</v>
      </c>
      <c r="HD137" s="38">
        <v>0.24598082451872191</v>
      </c>
      <c r="HE137" s="340">
        <v>9356521248</v>
      </c>
      <c r="HF137" s="7">
        <v>4.8833966618123004E-2</v>
      </c>
      <c r="HG137" s="340">
        <v>191598633000</v>
      </c>
      <c r="HH137" s="340">
        <v>191598633000</v>
      </c>
      <c r="HI137" s="340">
        <v>70018176867</v>
      </c>
      <c r="HJ137" s="38">
        <v>0.36544194376898292</v>
      </c>
      <c r="HK137" s="340">
        <v>14755658431</v>
      </c>
      <c r="HL137" s="7">
        <v>7.7013380523440367E-2</v>
      </c>
      <c r="HM137" s="340">
        <v>191598633000</v>
      </c>
      <c r="HN137" s="340">
        <v>191598633000</v>
      </c>
      <c r="HO137" s="340">
        <v>85932415681</v>
      </c>
      <c r="HP137" s="38">
        <v>0.44850223791001681</v>
      </c>
      <c r="HQ137" s="340">
        <v>21241616018</v>
      </c>
      <c r="HR137" s="7">
        <v>0.11086517521239309</v>
      </c>
      <c r="HS137" s="15">
        <f t="shared" si="312"/>
        <v>0</v>
      </c>
      <c r="HT137" s="15">
        <f t="shared" si="313"/>
        <v>0</v>
      </c>
    </row>
    <row r="138" spans="1:228" ht="14.25" customHeight="1" x14ac:dyDescent="0.35">
      <c r="A138" s="8" t="s">
        <v>65</v>
      </c>
      <c r="B138" s="32"/>
      <c r="C138" s="31"/>
      <c r="D138" s="62"/>
      <c r="E138" s="32"/>
      <c r="F138" s="31"/>
      <c r="G138" s="62"/>
      <c r="H138" s="32"/>
      <c r="I138" s="31"/>
      <c r="J138" s="62"/>
      <c r="K138" s="32"/>
      <c r="L138" s="31"/>
      <c r="M138" s="62"/>
      <c r="N138" s="32"/>
      <c r="O138" s="31"/>
      <c r="P138" s="62"/>
      <c r="Q138" s="32">
        <v>219802323291</v>
      </c>
      <c r="R138" s="31">
        <v>214983322954</v>
      </c>
      <c r="S138" s="67">
        <f t="shared" si="275"/>
        <v>0.97807575340948494</v>
      </c>
      <c r="T138" s="32">
        <v>196724181310</v>
      </c>
      <c r="U138" s="31">
        <v>187979508465</v>
      </c>
      <c r="V138" s="67">
        <f t="shared" si="276"/>
        <v>0.95554856150998513</v>
      </c>
      <c r="W138" s="32">
        <v>188560790120</v>
      </c>
      <c r="X138" s="31">
        <v>173164910116</v>
      </c>
      <c r="Y138" s="67">
        <f t="shared" si="277"/>
        <v>0.91835057546056065</v>
      </c>
      <c r="Z138" s="32">
        <v>172621840488</v>
      </c>
      <c r="AA138" s="31">
        <v>169030789465</v>
      </c>
      <c r="AB138" s="67">
        <f t="shared" si="278"/>
        <v>0.979197006515235</v>
      </c>
      <c r="AC138" s="32">
        <v>172955626769</v>
      </c>
      <c r="AD138" s="31">
        <v>168400024334</v>
      </c>
      <c r="AE138" s="67">
        <f t="shared" si="279"/>
        <v>0.97366028200351951</v>
      </c>
      <c r="AF138" s="32">
        <v>179590324000</v>
      </c>
      <c r="AG138" s="1">
        <v>191502793462</v>
      </c>
      <c r="AH138" s="1">
        <v>161334415115</v>
      </c>
      <c r="AI138" s="122">
        <f t="shared" si="314"/>
        <v>0.84246507426020223</v>
      </c>
      <c r="AJ138" s="1">
        <v>153815912849</v>
      </c>
      <c r="AK138" s="122">
        <f t="shared" si="280"/>
        <v>0.80320453852555296</v>
      </c>
      <c r="AL138" s="3">
        <v>245911512000</v>
      </c>
      <c r="AM138" s="1">
        <v>241367549766</v>
      </c>
      <c r="AN138" s="1">
        <v>191270259329</v>
      </c>
      <c r="AO138" s="122">
        <f t="shared" si="315"/>
        <v>0.79244396984777732</v>
      </c>
      <c r="AP138" s="1">
        <v>178344930478</v>
      </c>
      <c r="AQ138" s="122">
        <f t="shared" si="281"/>
        <v>0.73889356978972975</v>
      </c>
      <c r="AR138" s="3">
        <v>388325884000</v>
      </c>
      <c r="AS138" s="1">
        <v>388325884000</v>
      </c>
      <c r="AT138" s="1">
        <v>336174955255</v>
      </c>
      <c r="AU138" s="122">
        <f t="shared" si="316"/>
        <v>0.86570318669512125</v>
      </c>
      <c r="AV138" s="1">
        <v>285661567899</v>
      </c>
      <c r="AW138" s="122">
        <f t="shared" si="282"/>
        <v>0.73562329906136259</v>
      </c>
      <c r="AX138" s="3">
        <v>397707893000</v>
      </c>
      <c r="AY138" s="1">
        <v>397707893000</v>
      </c>
      <c r="AZ138" s="1">
        <v>360023791914</v>
      </c>
      <c r="BA138" s="122">
        <f t="shared" si="317"/>
        <v>0.9052467860224237</v>
      </c>
      <c r="BB138" s="1">
        <v>286408725109</v>
      </c>
      <c r="BC138" s="122">
        <f t="shared" si="283"/>
        <v>0.72014845606546718</v>
      </c>
      <c r="BD138" s="3">
        <v>278436010000</v>
      </c>
      <c r="BE138" s="1">
        <v>278436010000</v>
      </c>
      <c r="BF138" s="1">
        <v>271129050341</v>
      </c>
      <c r="BG138" s="122">
        <f t="shared" si="318"/>
        <v>0.97375713127407626</v>
      </c>
      <c r="BH138" s="1">
        <v>226509268127</v>
      </c>
      <c r="BI138" s="122">
        <f t="shared" si="284"/>
        <v>0.81350565297570521</v>
      </c>
      <c r="BJ138" s="3">
        <v>299112825000</v>
      </c>
      <c r="BK138" s="1">
        <v>299112825000</v>
      </c>
      <c r="BL138" s="1">
        <v>269600097420</v>
      </c>
      <c r="BM138" s="122">
        <f t="shared" si="319"/>
        <v>0.9013324568078952</v>
      </c>
      <c r="BN138" s="1">
        <v>240008445072</v>
      </c>
      <c r="BO138" s="122">
        <f t="shared" si="285"/>
        <v>0.80240105074732249</v>
      </c>
      <c r="BP138" s="3">
        <v>373851466000</v>
      </c>
      <c r="BQ138" s="1">
        <v>422850466000</v>
      </c>
      <c r="BR138" s="1">
        <v>380588152657</v>
      </c>
      <c r="BS138" s="122">
        <f t="shared" si="320"/>
        <v>0.90005376192963682</v>
      </c>
      <c r="BT138" s="1">
        <v>286534275489</v>
      </c>
      <c r="BU138" s="122">
        <f t="shared" si="286"/>
        <v>0.67762554029915623</v>
      </c>
      <c r="BV138" s="3">
        <v>402669268000</v>
      </c>
      <c r="BW138" s="1">
        <v>398493268000</v>
      </c>
      <c r="BX138" s="1">
        <v>377560624187</v>
      </c>
      <c r="BY138" s="122">
        <f t="shared" si="321"/>
        <v>0.94747052084955175</v>
      </c>
      <c r="BZ138" s="1">
        <v>317291577690</v>
      </c>
      <c r="CA138" s="122">
        <f t="shared" si="287"/>
        <v>0.79622820049747989</v>
      </c>
      <c r="CB138" s="3">
        <v>446804744000</v>
      </c>
      <c r="CC138" s="1">
        <v>444929444000</v>
      </c>
      <c r="CD138" s="1">
        <v>301595087145</v>
      </c>
      <c r="CE138" s="122">
        <f t="shared" si="172"/>
        <v>0.67784924376683864</v>
      </c>
      <c r="CF138" s="1">
        <v>256565946554</v>
      </c>
      <c r="CG138" s="4">
        <f t="shared" si="288"/>
        <v>0.57664411742999866</v>
      </c>
      <c r="CH138" s="3">
        <v>378470965000</v>
      </c>
      <c r="CI138" s="1">
        <v>378470965000</v>
      </c>
      <c r="CJ138" s="1">
        <v>326180034246</v>
      </c>
      <c r="CK138" s="122">
        <f t="shared" si="173"/>
        <v>0.86183634785828289</v>
      </c>
      <c r="CL138" s="1">
        <v>269815886804</v>
      </c>
      <c r="CM138" s="4">
        <f t="shared" si="289"/>
        <v>0.71291039935916878</v>
      </c>
      <c r="CN138" s="3">
        <v>395195079000</v>
      </c>
      <c r="CO138" s="1">
        <v>397295079000</v>
      </c>
      <c r="CP138" s="1">
        <v>382590134907</v>
      </c>
      <c r="CQ138" s="122">
        <f t="shared" si="174"/>
        <v>0.96298734902528205</v>
      </c>
      <c r="CR138" s="1">
        <v>304931192266</v>
      </c>
      <c r="CS138" s="4">
        <f t="shared" si="290"/>
        <v>0.76751817070958483</v>
      </c>
      <c r="CT138" s="3">
        <v>431066345000</v>
      </c>
      <c r="CU138" s="1">
        <v>319788544649</v>
      </c>
      <c r="CV138" s="4">
        <f t="shared" si="291"/>
        <v>0.74185458539798554</v>
      </c>
      <c r="CW138" s="3">
        <v>431066345000</v>
      </c>
      <c r="CX138" s="1">
        <v>373602811809</v>
      </c>
      <c r="CY138" s="4">
        <f t="shared" si="292"/>
        <v>0.86669445699594105</v>
      </c>
      <c r="CZ138" s="3">
        <v>436014270000</v>
      </c>
      <c r="DA138" s="1">
        <v>387524916337</v>
      </c>
      <c r="DB138" s="4">
        <f t="shared" si="293"/>
        <v>0.88878952594143301</v>
      </c>
      <c r="DC138" s="3">
        <v>386066345000</v>
      </c>
      <c r="DD138" s="1">
        <v>434887532466</v>
      </c>
      <c r="DE138" s="1">
        <v>405082167645</v>
      </c>
      <c r="DF138" s="122">
        <f t="shared" si="209"/>
        <v>0.93146420029107135</v>
      </c>
      <c r="DG138" s="1">
        <v>295591758774</v>
      </c>
      <c r="DH138" s="4">
        <f t="shared" si="294"/>
        <v>0.67969701752052347</v>
      </c>
      <c r="DI138" s="40">
        <v>559431523000</v>
      </c>
      <c r="DJ138" s="82">
        <f t="shared" si="295"/>
        <v>0</v>
      </c>
      <c r="DK138" s="82">
        <v>559431523000</v>
      </c>
      <c r="DL138" s="1">
        <v>559431523000</v>
      </c>
      <c r="DM138" s="1">
        <v>559431523000</v>
      </c>
      <c r="DN138" s="1">
        <v>5501769441</v>
      </c>
      <c r="DO138" s="122">
        <v>9.8345717300596242E-3</v>
      </c>
      <c r="DP138" s="1">
        <v>1024574137</v>
      </c>
      <c r="DQ138" s="4">
        <f t="shared" si="296"/>
        <v>1.8314558527299863E-3</v>
      </c>
      <c r="DR138" s="1">
        <v>559431523000</v>
      </c>
      <c r="DS138" s="1">
        <v>559431523000</v>
      </c>
      <c r="DT138" s="1">
        <v>13416792527</v>
      </c>
      <c r="DU138" s="122">
        <f t="shared" si="297"/>
        <v>2.398290402916748E-2</v>
      </c>
      <c r="DV138" s="1">
        <v>2466611971</v>
      </c>
      <c r="DW138" s="4">
        <f t="shared" si="298"/>
        <v>4.4091401174045034E-3</v>
      </c>
      <c r="DX138" s="1">
        <v>559431523000</v>
      </c>
      <c r="DY138" s="1">
        <v>559431523000</v>
      </c>
      <c r="DZ138" s="1">
        <v>337446095239</v>
      </c>
      <c r="EA138" s="122">
        <f t="shared" si="299"/>
        <v>0.60319463842404886</v>
      </c>
      <c r="EB138" s="1">
        <v>27829803005</v>
      </c>
      <c r="EC138" s="4">
        <f t="shared" si="300"/>
        <v>4.9746576409853117E-2</v>
      </c>
      <c r="ED138" s="1">
        <v>559431523000</v>
      </c>
      <c r="EE138" s="1">
        <v>559431523000</v>
      </c>
      <c r="EF138" s="1">
        <v>368116415226</v>
      </c>
      <c r="EG138" s="122">
        <f t="shared" si="301"/>
        <v>0.65801872095434277</v>
      </c>
      <c r="EH138" s="1">
        <v>54621342479</v>
      </c>
      <c r="EI138" s="4">
        <f t="shared" si="302"/>
        <v>9.7637226779943187E-2</v>
      </c>
      <c r="EJ138" s="1">
        <v>559431523000</v>
      </c>
      <c r="EK138" s="1">
        <v>549431523000</v>
      </c>
      <c r="EL138" s="1">
        <v>385590877583</v>
      </c>
      <c r="EM138" s="122">
        <f t="shared" si="303"/>
        <v>0.70179969921929652</v>
      </c>
      <c r="EN138" s="1">
        <v>82478666223</v>
      </c>
      <c r="EO138" s="4">
        <f t="shared" si="304"/>
        <v>0.15011637077656353</v>
      </c>
      <c r="EP138" s="1">
        <v>559431523000</v>
      </c>
      <c r="EQ138" s="1">
        <v>549431523000</v>
      </c>
      <c r="ER138" s="1">
        <v>388491062552</v>
      </c>
      <c r="ES138" s="122">
        <f t="shared" si="305"/>
        <v>0.70707821864818632</v>
      </c>
      <c r="ET138" s="1">
        <v>92248270566</v>
      </c>
      <c r="EU138" s="4">
        <f t="shared" si="306"/>
        <v>0.16789766641401827</v>
      </c>
      <c r="EV138" s="339">
        <v>559431523000</v>
      </c>
      <c r="EW138" s="339">
        <v>549431523000</v>
      </c>
      <c r="EX138" s="339">
        <v>398288469093</v>
      </c>
      <c r="EY138" s="122">
        <f t="shared" si="307"/>
        <v>0.72491011603824562</v>
      </c>
      <c r="EZ138" s="339">
        <v>147438520974</v>
      </c>
      <c r="FA138" s="4">
        <f t="shared" si="308"/>
        <v>0.26834740054403466</v>
      </c>
      <c r="FB138" s="339">
        <v>559431523000</v>
      </c>
      <c r="FC138" s="339">
        <v>549431523000</v>
      </c>
      <c r="FD138" s="339">
        <v>403318542371</v>
      </c>
      <c r="FE138" s="122">
        <f t="shared" si="309"/>
        <v>0.73406516642657216</v>
      </c>
      <c r="FF138" s="339">
        <v>157277669775</v>
      </c>
      <c r="FG138" s="4">
        <f t="shared" si="310"/>
        <v>0.28625527147811647</v>
      </c>
      <c r="FH138" s="339">
        <v>559431523000</v>
      </c>
      <c r="FI138" s="339">
        <v>546113263146</v>
      </c>
      <c r="FJ138" s="339">
        <v>420160393950</v>
      </c>
      <c r="FK138" s="122">
        <v>0.76936493270567707</v>
      </c>
      <c r="FL138" s="339">
        <v>164461658154</v>
      </c>
      <c r="FM138" s="4">
        <v>0.30114935719851249</v>
      </c>
      <c r="FN138" s="40">
        <v>546909136000</v>
      </c>
      <c r="FO138" s="82"/>
      <c r="FP138" s="386">
        <v>546909136000</v>
      </c>
      <c r="FQ138" s="339">
        <v>559431523000</v>
      </c>
      <c r="FR138" s="339">
        <v>546113263146</v>
      </c>
      <c r="FS138" s="339">
        <v>423041868173</v>
      </c>
      <c r="FT138" s="122">
        <v>0.77464126349171336</v>
      </c>
      <c r="FU138" s="339">
        <v>245040135330</v>
      </c>
      <c r="FV138" s="4">
        <v>0.44869837791229406</v>
      </c>
      <c r="FW138" s="339">
        <v>559431523000</v>
      </c>
      <c r="FX138" s="339">
        <v>546113263146</v>
      </c>
      <c r="FY138" s="339">
        <v>434332839146</v>
      </c>
      <c r="FZ138" s="122">
        <v>0.79531640862178399</v>
      </c>
      <c r="GA138" s="339">
        <v>279292459172</v>
      </c>
      <c r="GB138" s="4">
        <v>0.51141856098326055</v>
      </c>
      <c r="GC138" s="339">
        <v>559431523000</v>
      </c>
      <c r="GD138" s="339">
        <v>526113263146</v>
      </c>
      <c r="GE138" s="339">
        <v>470055282469</v>
      </c>
      <c r="GF138" s="122">
        <v>0.8934488358233168</v>
      </c>
      <c r="GG138" s="339">
        <v>395164327515</v>
      </c>
      <c r="GH138" s="4">
        <v>0.75110124605495687</v>
      </c>
      <c r="GI138" s="339">
        <v>546909136000</v>
      </c>
      <c r="GJ138" s="339">
        <v>546909136000</v>
      </c>
      <c r="GK138" s="339">
        <v>13934579530</v>
      </c>
      <c r="GL138" s="122">
        <v>2.5478783609129543E-2</v>
      </c>
      <c r="GM138" s="339">
        <v>997122342</v>
      </c>
      <c r="GN138" s="4">
        <v>1.8231956212923822E-3</v>
      </c>
      <c r="GO138" s="339">
        <v>546909136000</v>
      </c>
      <c r="GP138" s="339">
        <v>546909136000</v>
      </c>
      <c r="GQ138" s="339">
        <v>39667514020</v>
      </c>
      <c r="GR138" s="122">
        <f t="shared" si="311"/>
        <v>7.2530355426353679E-2</v>
      </c>
      <c r="GS138" s="339">
        <v>2512730777</v>
      </c>
      <c r="GT138" s="4">
        <v>1.8231956212923822E-3</v>
      </c>
      <c r="GU138" s="339">
        <v>546909136000</v>
      </c>
      <c r="GV138" s="339">
        <v>546909136000</v>
      </c>
      <c r="GW138" s="339">
        <v>58825323051</v>
      </c>
      <c r="GX138" s="122">
        <v>0.10755959112557227</v>
      </c>
      <c r="GY138" s="339">
        <v>4986882035</v>
      </c>
      <c r="GZ138" s="4">
        <v>9.1183008414765267E-3</v>
      </c>
      <c r="HA138" s="339">
        <v>546909136000</v>
      </c>
      <c r="HB138" s="339">
        <v>546909136000</v>
      </c>
      <c r="HC138" s="339">
        <v>368173780100</v>
      </c>
      <c r="HD138" s="122">
        <v>0.67319003444111414</v>
      </c>
      <c r="HE138" s="339">
        <v>9346037544</v>
      </c>
      <c r="HF138" s="4">
        <v>1.7088830536559185E-2</v>
      </c>
      <c r="HG138" s="339">
        <v>546909136000</v>
      </c>
      <c r="HH138" s="339">
        <v>546909136000</v>
      </c>
      <c r="HI138" s="339">
        <v>395444844283</v>
      </c>
      <c r="HJ138" s="122">
        <v>0.72305401071778763</v>
      </c>
      <c r="HK138" s="339">
        <v>90265792927</v>
      </c>
      <c r="HL138" s="4">
        <v>0.16504714766183756</v>
      </c>
      <c r="HM138" s="339">
        <v>546909136000</v>
      </c>
      <c r="HN138" s="339">
        <v>546909136000</v>
      </c>
      <c r="HO138" s="339">
        <v>415799377498</v>
      </c>
      <c r="HP138" s="122">
        <v>0.76027140548261019</v>
      </c>
      <c r="HQ138" s="339">
        <v>123260454652</v>
      </c>
      <c r="HR138" s="4">
        <v>0.22537647762388083</v>
      </c>
      <c r="HS138" s="15">
        <f t="shared" si="312"/>
        <v>0</v>
      </c>
      <c r="HT138" s="15">
        <f t="shared" si="313"/>
        <v>0</v>
      </c>
    </row>
    <row r="139" spans="1:228" ht="14.25" customHeight="1" x14ac:dyDescent="0.35">
      <c r="A139" s="9" t="s">
        <v>76</v>
      </c>
      <c r="B139" s="26"/>
      <c r="C139" s="53"/>
      <c r="D139" s="27"/>
      <c r="E139" s="26"/>
      <c r="F139" s="53"/>
      <c r="G139" s="27"/>
      <c r="H139" s="26"/>
      <c r="I139" s="53"/>
      <c r="J139" s="27"/>
      <c r="K139" s="26"/>
      <c r="L139" s="53"/>
      <c r="M139" s="27"/>
      <c r="N139" s="26"/>
      <c r="O139" s="53"/>
      <c r="P139" s="27"/>
      <c r="Q139" s="26">
        <v>174222150497</v>
      </c>
      <c r="R139" s="53">
        <v>173934704172</v>
      </c>
      <c r="S139" s="68">
        <f t="shared" si="275"/>
        <v>0.99835011607777768</v>
      </c>
      <c r="T139" s="26">
        <v>164374882000</v>
      </c>
      <c r="U139" s="53">
        <v>163422607633</v>
      </c>
      <c r="V139" s="68">
        <f t="shared" si="276"/>
        <v>0.99420669170731324</v>
      </c>
      <c r="W139" s="26">
        <v>141397977985</v>
      </c>
      <c r="X139" s="53">
        <v>137997754796</v>
      </c>
      <c r="Y139" s="68">
        <f t="shared" si="277"/>
        <v>0.97595281603418182</v>
      </c>
      <c r="Z139" s="26">
        <v>130563284464</v>
      </c>
      <c r="AA139" s="53">
        <v>129603615648</v>
      </c>
      <c r="AB139" s="68">
        <f t="shared" si="278"/>
        <v>0.9926497803732518</v>
      </c>
      <c r="AC139" s="26">
        <v>141529555301</v>
      </c>
      <c r="AD139" s="53">
        <v>140436806546</v>
      </c>
      <c r="AE139" s="68">
        <f t="shared" si="279"/>
        <v>0.9922790066521725</v>
      </c>
      <c r="AF139" s="26">
        <v>149979018000</v>
      </c>
      <c r="AG139" s="6">
        <v>153382521530</v>
      </c>
      <c r="AH139" s="6">
        <v>143301192721</v>
      </c>
      <c r="AI139" s="38">
        <f t="shared" si="314"/>
        <v>0.9342732880615201</v>
      </c>
      <c r="AJ139" s="6">
        <v>143094994478</v>
      </c>
      <c r="AK139" s="38">
        <f t="shared" si="280"/>
        <v>0.93292894816579297</v>
      </c>
      <c r="AL139" s="5">
        <v>168067101000</v>
      </c>
      <c r="AM139" s="6">
        <v>168067101000</v>
      </c>
      <c r="AN139" s="6">
        <v>152675366796</v>
      </c>
      <c r="AO139" s="38">
        <f t="shared" si="315"/>
        <v>0.90841911288753652</v>
      </c>
      <c r="AP139" s="6">
        <v>149834340038</v>
      </c>
      <c r="AQ139" s="38">
        <f t="shared" si="281"/>
        <v>0.89151499101540399</v>
      </c>
      <c r="AR139" s="5">
        <v>192615105000</v>
      </c>
      <c r="AS139" s="6">
        <v>192615105000</v>
      </c>
      <c r="AT139" s="6">
        <v>151855963101</v>
      </c>
      <c r="AU139" s="38">
        <f t="shared" si="316"/>
        <v>0.78839072927847487</v>
      </c>
      <c r="AV139" s="6">
        <v>135248214234</v>
      </c>
      <c r="AW139" s="38">
        <f t="shared" si="282"/>
        <v>0.70216826574426761</v>
      </c>
      <c r="AX139" s="5">
        <v>198020233000</v>
      </c>
      <c r="AY139" s="6">
        <v>198020233000</v>
      </c>
      <c r="AZ139" s="6">
        <v>177187715396</v>
      </c>
      <c r="BA139" s="38">
        <f t="shared" si="317"/>
        <v>0.89479601509205375</v>
      </c>
      <c r="BB139" s="6">
        <v>127297848684</v>
      </c>
      <c r="BC139" s="38">
        <f t="shared" si="283"/>
        <v>0.64285273658879094</v>
      </c>
      <c r="BD139" s="5">
        <v>213121737000</v>
      </c>
      <c r="BE139" s="6">
        <v>213121737000</v>
      </c>
      <c r="BF139" s="6">
        <v>211509500212</v>
      </c>
      <c r="BG139" s="38">
        <f t="shared" si="318"/>
        <v>0.99243513678757223</v>
      </c>
      <c r="BH139" s="6">
        <v>190762140872</v>
      </c>
      <c r="BI139" s="38">
        <f t="shared" si="284"/>
        <v>0.89508533271761015</v>
      </c>
      <c r="BJ139" s="5">
        <v>235061160000</v>
      </c>
      <c r="BK139" s="6">
        <v>235061160000</v>
      </c>
      <c r="BL139" s="6">
        <v>215622240921</v>
      </c>
      <c r="BM139" s="38">
        <f t="shared" si="319"/>
        <v>0.91730271781607819</v>
      </c>
      <c r="BN139" s="6">
        <v>206268257035</v>
      </c>
      <c r="BO139" s="38">
        <f t="shared" si="285"/>
        <v>0.87750888762311907</v>
      </c>
      <c r="BP139" s="5">
        <v>243334653000</v>
      </c>
      <c r="BQ139" s="6">
        <v>243334653000</v>
      </c>
      <c r="BR139" s="6">
        <v>237819224877</v>
      </c>
      <c r="BS139" s="38">
        <f t="shared" si="320"/>
        <v>0.97733397995311422</v>
      </c>
      <c r="BT139" s="6">
        <v>218548729009</v>
      </c>
      <c r="BU139" s="38">
        <f t="shared" si="286"/>
        <v>0.89814059080602882</v>
      </c>
      <c r="BV139" s="5">
        <v>241232162000</v>
      </c>
      <c r="BW139" s="6">
        <v>240359162000</v>
      </c>
      <c r="BX139" s="6">
        <v>226519311578</v>
      </c>
      <c r="BY139" s="38">
        <f t="shared" si="321"/>
        <v>0.94242012533726505</v>
      </c>
      <c r="BZ139" s="6">
        <v>225503444508</v>
      </c>
      <c r="CA139" s="38">
        <f t="shared" si="287"/>
        <v>0.93819367080336213</v>
      </c>
      <c r="CB139" s="5">
        <v>312543876000</v>
      </c>
      <c r="CC139" s="6">
        <v>312493768800</v>
      </c>
      <c r="CD139" s="6">
        <v>214699055385</v>
      </c>
      <c r="CE139" s="38">
        <f t="shared" si="172"/>
        <v>0.68705067691256949</v>
      </c>
      <c r="CF139" s="6">
        <v>211596072908</v>
      </c>
      <c r="CG139" s="7">
        <f t="shared" si="288"/>
        <v>0.67712093498870429</v>
      </c>
      <c r="CH139" s="5">
        <v>231353018000</v>
      </c>
      <c r="CI139" s="6">
        <v>231353018000</v>
      </c>
      <c r="CJ139" s="6">
        <v>199748554712</v>
      </c>
      <c r="CK139" s="38">
        <f t="shared" si="173"/>
        <v>0.86339290681740755</v>
      </c>
      <c r="CL139" s="6">
        <v>197583591358</v>
      </c>
      <c r="CM139" s="7">
        <f t="shared" si="289"/>
        <v>0.8540350718830908</v>
      </c>
      <c r="CN139" s="5">
        <v>242012527000</v>
      </c>
      <c r="CO139" s="6">
        <v>242012527000</v>
      </c>
      <c r="CP139" s="6">
        <v>239298739902</v>
      </c>
      <c r="CQ139" s="38">
        <f t="shared" si="174"/>
        <v>0.98878658418371868</v>
      </c>
      <c r="CR139" s="6">
        <v>237054612109</v>
      </c>
      <c r="CS139" s="7">
        <f t="shared" si="290"/>
        <v>0.97951380884097794</v>
      </c>
      <c r="CT139" s="5">
        <v>300780469000</v>
      </c>
      <c r="CU139" s="6">
        <v>252509856980</v>
      </c>
      <c r="CV139" s="7">
        <f t="shared" si="291"/>
        <v>0.83951547060058607</v>
      </c>
      <c r="CW139" s="5">
        <v>300780469000</v>
      </c>
      <c r="CX139" s="6">
        <v>295075413194</v>
      </c>
      <c r="CY139" s="7">
        <f t="shared" si="292"/>
        <v>0.98103249248540803</v>
      </c>
      <c r="CZ139" s="5">
        <v>305728394000</v>
      </c>
      <c r="DA139" s="6">
        <v>296566398923</v>
      </c>
      <c r="DB139" s="7">
        <f t="shared" si="293"/>
        <v>0.97003224019487044</v>
      </c>
      <c r="DC139" s="5">
        <v>260415469000</v>
      </c>
      <c r="DD139" s="6">
        <v>305728394000</v>
      </c>
      <c r="DE139" s="6">
        <v>304711956793</v>
      </c>
      <c r="DF139" s="38">
        <f t="shared" si="209"/>
        <v>0.99667535882519309</v>
      </c>
      <c r="DG139" s="6">
        <v>231178012158</v>
      </c>
      <c r="DH139" s="7">
        <f t="shared" si="294"/>
        <v>0.75615486390838793</v>
      </c>
      <c r="DI139" s="41">
        <v>350159000000</v>
      </c>
      <c r="DJ139" s="82">
        <f t="shared" si="295"/>
        <v>0</v>
      </c>
      <c r="DK139" s="81">
        <v>350159000000</v>
      </c>
      <c r="DL139" s="6">
        <v>350159000000</v>
      </c>
      <c r="DM139" s="6">
        <v>350159000000</v>
      </c>
      <c r="DN139" s="6">
        <v>1746696814</v>
      </c>
      <c r="DO139" s="38">
        <v>4.9882962140056376E-3</v>
      </c>
      <c r="DP139" s="6">
        <v>1024574137</v>
      </c>
      <c r="DQ139" s="7">
        <f t="shared" si="296"/>
        <v>2.9260254255923739E-3</v>
      </c>
      <c r="DR139" s="6">
        <v>350159000000</v>
      </c>
      <c r="DS139" s="6">
        <v>350159000000</v>
      </c>
      <c r="DT139" s="6">
        <v>3788869836</v>
      </c>
      <c r="DU139" s="38">
        <f t="shared" si="297"/>
        <v>1.0820426823243155E-2</v>
      </c>
      <c r="DV139" s="6">
        <v>2389750135</v>
      </c>
      <c r="DW139" s="7">
        <f t="shared" si="298"/>
        <v>6.824757138899757E-3</v>
      </c>
      <c r="DX139" s="6">
        <v>350159000000</v>
      </c>
      <c r="DY139" s="6">
        <v>350159000000</v>
      </c>
      <c r="DZ139" s="6">
        <v>321979394842</v>
      </c>
      <c r="EA139" s="38">
        <f t="shared" si="299"/>
        <v>0.91952340177462244</v>
      </c>
      <c r="EB139" s="6">
        <v>27612789279</v>
      </c>
      <c r="EC139" s="7">
        <f t="shared" si="300"/>
        <v>7.8857859655185214E-2</v>
      </c>
      <c r="ED139" s="6">
        <v>350159000000</v>
      </c>
      <c r="EE139" s="6">
        <v>350159000000</v>
      </c>
      <c r="EF139" s="6">
        <v>320979536026</v>
      </c>
      <c r="EG139" s="38">
        <f t="shared" si="301"/>
        <v>0.91666795948697588</v>
      </c>
      <c r="EH139" s="6">
        <v>51899437722</v>
      </c>
      <c r="EI139" s="7">
        <f t="shared" si="302"/>
        <v>0.14821677501363667</v>
      </c>
      <c r="EJ139" s="6">
        <v>350159000000</v>
      </c>
      <c r="EK139" s="6">
        <v>340159000000</v>
      </c>
      <c r="EL139" s="6">
        <v>323483129390</v>
      </c>
      <c r="EM139" s="38">
        <f t="shared" si="303"/>
        <v>0.95097624754894039</v>
      </c>
      <c r="EN139" s="6">
        <v>77181702396</v>
      </c>
      <c r="EO139" s="7">
        <f t="shared" si="304"/>
        <v>0.22689889844455094</v>
      </c>
      <c r="EP139" s="6">
        <v>350159000000</v>
      </c>
      <c r="EQ139" s="6">
        <v>340159000000</v>
      </c>
      <c r="ER139" s="6">
        <v>326383314359</v>
      </c>
      <c r="ES139" s="38">
        <f t="shared" si="305"/>
        <v>0.95950221619595544</v>
      </c>
      <c r="ET139" s="6">
        <v>80531127329</v>
      </c>
      <c r="EU139" s="7">
        <f t="shared" si="306"/>
        <v>0.23674554349289598</v>
      </c>
      <c r="EV139" s="340">
        <v>350159000000</v>
      </c>
      <c r="EW139" s="340">
        <v>340159000000</v>
      </c>
      <c r="EX139" s="340">
        <v>328156893563</v>
      </c>
      <c r="EY139" s="38">
        <f t="shared" si="307"/>
        <v>0.96471618732122333</v>
      </c>
      <c r="EZ139" s="340">
        <v>129158836855</v>
      </c>
      <c r="FA139" s="7">
        <f t="shared" si="308"/>
        <v>0.37970136569956991</v>
      </c>
      <c r="FB139" s="340">
        <v>350159000000</v>
      </c>
      <c r="FC139" s="340">
        <v>340159000000</v>
      </c>
      <c r="FD139" s="340">
        <v>330846495769</v>
      </c>
      <c r="FE139" s="38">
        <f t="shared" si="309"/>
        <v>0.97262308440758583</v>
      </c>
      <c r="FF139" s="340">
        <v>130751063856</v>
      </c>
      <c r="FG139" s="7">
        <f t="shared" si="310"/>
        <v>0.38438219731360923</v>
      </c>
      <c r="FH139" s="340">
        <v>350159000000</v>
      </c>
      <c r="FI139" s="340">
        <v>340159000000</v>
      </c>
      <c r="FJ139" s="340">
        <v>332480005268</v>
      </c>
      <c r="FK139" s="38">
        <v>0.97742527837864057</v>
      </c>
      <c r="FL139" s="340">
        <v>132541470605</v>
      </c>
      <c r="FM139" s="7">
        <v>0.38964563808395486</v>
      </c>
      <c r="FN139" s="41">
        <v>354796211000</v>
      </c>
      <c r="FO139" s="81"/>
      <c r="FP139" s="387">
        <v>354796211000</v>
      </c>
      <c r="FQ139" s="340">
        <v>350159000000</v>
      </c>
      <c r="FR139" s="340">
        <v>340159000000</v>
      </c>
      <c r="FS139" s="340">
        <v>329809381090</v>
      </c>
      <c r="FT139" s="38">
        <v>0.9695741729308941</v>
      </c>
      <c r="FU139" s="340">
        <v>204409404325</v>
      </c>
      <c r="FV139" s="7">
        <v>0.6009231104424696</v>
      </c>
      <c r="FW139" s="340">
        <v>350159000000</v>
      </c>
      <c r="FX139" s="340">
        <v>340159000000</v>
      </c>
      <c r="FY139" s="340">
        <v>331506169464</v>
      </c>
      <c r="FZ139" s="38">
        <v>0.97456239424504421</v>
      </c>
      <c r="GA139" s="340">
        <v>228950415304</v>
      </c>
      <c r="GB139" s="7">
        <v>0.67306881577144806</v>
      </c>
      <c r="GC139" s="340">
        <v>350159000000</v>
      </c>
      <c r="GD139" s="340">
        <v>340159000000</v>
      </c>
      <c r="GE139" s="340">
        <v>308768928763</v>
      </c>
      <c r="GF139" s="38">
        <v>0.90771941581142934</v>
      </c>
      <c r="GG139" s="340">
        <v>302992730653</v>
      </c>
      <c r="GH139" s="7">
        <v>0.89073853889798593</v>
      </c>
      <c r="GI139" s="340">
        <v>354796211000</v>
      </c>
      <c r="GJ139" s="340">
        <v>354796211000</v>
      </c>
      <c r="GK139" s="340">
        <v>1087643604</v>
      </c>
      <c r="GL139" s="38">
        <v>3.0655445866641456E-3</v>
      </c>
      <c r="GM139" s="340">
        <v>997122342</v>
      </c>
      <c r="GN139" s="7">
        <v>2.810408654561421E-3</v>
      </c>
      <c r="GO139" s="340">
        <v>354796211000</v>
      </c>
      <c r="GP139" s="340">
        <v>354796211000</v>
      </c>
      <c r="GQ139" s="340">
        <v>4107190453</v>
      </c>
      <c r="GR139" s="38">
        <f t="shared" si="311"/>
        <v>1.157619592786463E-2</v>
      </c>
      <c r="GS139" s="340">
        <v>2502332905</v>
      </c>
      <c r="GT139" s="7">
        <v>2.810408654561421E-3</v>
      </c>
      <c r="GU139" s="340">
        <v>354796211000</v>
      </c>
      <c r="GV139" s="340">
        <v>354796211000</v>
      </c>
      <c r="GW139" s="340">
        <v>8135202015</v>
      </c>
      <c r="GX139" s="38">
        <v>2.2929224616212149E-2</v>
      </c>
      <c r="GY139" s="340">
        <v>4423035623</v>
      </c>
      <c r="GZ139" s="7">
        <v>1.2466411663567625E-2</v>
      </c>
      <c r="HA139" s="340">
        <v>354796211000</v>
      </c>
      <c r="HB139" s="340">
        <v>354796211000</v>
      </c>
      <c r="HC139" s="340">
        <v>307175022051</v>
      </c>
      <c r="HD139" s="38">
        <v>0.86577875559950668</v>
      </c>
      <c r="HE139" s="340">
        <v>6338856452</v>
      </c>
      <c r="HF139" s="7">
        <v>1.7866189816779076E-2</v>
      </c>
      <c r="HG139" s="340">
        <v>354796211000</v>
      </c>
      <c r="HH139" s="340">
        <v>354796211000</v>
      </c>
      <c r="HI139" s="340">
        <v>309291938153</v>
      </c>
      <c r="HJ139" s="38">
        <v>0.8717453246787914</v>
      </c>
      <c r="HK139" s="340">
        <v>78953506493</v>
      </c>
      <c r="HL139" s="7">
        <v>0.22253198891405299</v>
      </c>
      <c r="HM139" s="340">
        <v>354796211000</v>
      </c>
      <c r="HN139" s="340">
        <v>354796211000</v>
      </c>
      <c r="HO139" s="340">
        <v>313103987369</v>
      </c>
      <c r="HP139" s="38">
        <v>0.88248965930755108</v>
      </c>
      <c r="HQ139" s="340">
        <v>106014339015</v>
      </c>
      <c r="HR139" s="7">
        <v>0.29880347007144337</v>
      </c>
      <c r="HS139" s="15">
        <f t="shared" si="312"/>
        <v>0</v>
      </c>
      <c r="HT139" s="15">
        <f t="shared" si="313"/>
        <v>0</v>
      </c>
    </row>
    <row r="140" spans="1:228" ht="14.25" customHeight="1" x14ac:dyDescent="0.35">
      <c r="A140" s="9" t="s">
        <v>78</v>
      </c>
      <c r="B140" s="26"/>
      <c r="C140" s="53"/>
      <c r="D140" s="27"/>
      <c r="E140" s="26"/>
      <c r="F140" s="53"/>
      <c r="G140" s="27"/>
      <c r="H140" s="26"/>
      <c r="I140" s="53"/>
      <c r="J140" s="27"/>
      <c r="K140" s="26"/>
      <c r="L140" s="53"/>
      <c r="M140" s="27"/>
      <c r="N140" s="26"/>
      <c r="O140" s="53"/>
      <c r="P140" s="27"/>
      <c r="Q140" s="26">
        <v>45580172794</v>
      </c>
      <c r="R140" s="53">
        <v>41048618782</v>
      </c>
      <c r="S140" s="68">
        <f t="shared" si="275"/>
        <v>0.90058058725489265</v>
      </c>
      <c r="T140" s="26">
        <v>32349299310</v>
      </c>
      <c r="U140" s="53">
        <v>24556900832</v>
      </c>
      <c r="V140" s="68">
        <f t="shared" si="276"/>
        <v>0.75911693161183347</v>
      </c>
      <c r="W140" s="26">
        <v>47162812135</v>
      </c>
      <c r="X140" s="53">
        <v>35167155320</v>
      </c>
      <c r="Y140" s="68">
        <f t="shared" si="277"/>
        <v>0.74565433501583123</v>
      </c>
      <c r="Z140" s="26">
        <v>42058556024</v>
      </c>
      <c r="AA140" s="53">
        <v>39427173817</v>
      </c>
      <c r="AB140" s="68">
        <f t="shared" si="278"/>
        <v>0.93743526987711023</v>
      </c>
      <c r="AC140" s="26">
        <v>31426071468</v>
      </c>
      <c r="AD140" s="53">
        <v>27963217788</v>
      </c>
      <c r="AE140" s="68">
        <f t="shared" si="279"/>
        <v>0.88980952698697657</v>
      </c>
      <c r="AF140" s="26">
        <v>29611306000</v>
      </c>
      <c r="AG140" s="6">
        <v>38120271932</v>
      </c>
      <c r="AH140" s="6">
        <v>18033222394</v>
      </c>
      <c r="AI140" s="38">
        <f t="shared" si="314"/>
        <v>0.47306122123599126</v>
      </c>
      <c r="AJ140" s="6">
        <v>10720918371</v>
      </c>
      <c r="AK140" s="38">
        <f t="shared" si="280"/>
        <v>0.28123929415100374</v>
      </c>
      <c r="AL140" s="5">
        <v>77844411000</v>
      </c>
      <c r="AM140" s="6">
        <v>73300448766</v>
      </c>
      <c r="AN140" s="6">
        <v>38594892533</v>
      </c>
      <c r="AO140" s="38">
        <f t="shared" si="315"/>
        <v>0.52653009882938151</v>
      </c>
      <c r="AP140" s="6">
        <v>28510590440</v>
      </c>
      <c r="AQ140" s="38">
        <f t="shared" si="281"/>
        <v>0.38895519631831338</v>
      </c>
      <c r="AR140" s="5">
        <v>195710779000</v>
      </c>
      <c r="AS140" s="6">
        <v>195710779000</v>
      </c>
      <c r="AT140" s="6">
        <v>184318992154</v>
      </c>
      <c r="AU140" s="38">
        <f t="shared" si="316"/>
        <v>0.94179274690843673</v>
      </c>
      <c r="AV140" s="6">
        <v>150413353665</v>
      </c>
      <c r="AW140" s="38">
        <f t="shared" si="282"/>
        <v>0.76854915418327574</v>
      </c>
      <c r="AX140" s="5">
        <v>199687660000</v>
      </c>
      <c r="AY140" s="6">
        <v>199687660000</v>
      </c>
      <c r="AZ140" s="6">
        <v>182836076518</v>
      </c>
      <c r="BA140" s="38">
        <f t="shared" si="317"/>
        <v>0.91561029118173853</v>
      </c>
      <c r="BB140" s="6">
        <v>159110876425</v>
      </c>
      <c r="BC140" s="38">
        <f t="shared" si="283"/>
        <v>0.79679874272150819</v>
      </c>
      <c r="BD140" s="5">
        <v>65314273000</v>
      </c>
      <c r="BE140" s="6">
        <v>65314273000</v>
      </c>
      <c r="BF140" s="6">
        <v>59619550129</v>
      </c>
      <c r="BG140" s="38">
        <f t="shared" si="318"/>
        <v>0.91281043775837478</v>
      </c>
      <c r="BH140" s="6">
        <v>35747127255</v>
      </c>
      <c r="BI140" s="38">
        <f t="shared" si="284"/>
        <v>0.54730957894915255</v>
      </c>
      <c r="BJ140" s="5">
        <v>64051665000</v>
      </c>
      <c r="BK140" s="6">
        <v>64051665000</v>
      </c>
      <c r="BL140" s="6">
        <v>53977856499</v>
      </c>
      <c r="BM140" s="38">
        <f t="shared" si="319"/>
        <v>0.84272370591771506</v>
      </c>
      <c r="BN140" s="6">
        <v>33740188037</v>
      </c>
      <c r="BO140" s="38">
        <f t="shared" si="285"/>
        <v>0.52676519864081595</v>
      </c>
      <c r="BP140" s="5">
        <v>130516813000</v>
      </c>
      <c r="BQ140" s="6">
        <v>179515813000</v>
      </c>
      <c r="BR140" s="6">
        <v>142768927780</v>
      </c>
      <c r="BS140" s="38">
        <f t="shared" si="320"/>
        <v>0.7953000094760454</v>
      </c>
      <c r="BT140" s="6">
        <v>67985546480</v>
      </c>
      <c r="BU140" s="38">
        <f t="shared" si="286"/>
        <v>0.37871619966983078</v>
      </c>
      <c r="BV140" s="5">
        <v>161437106000</v>
      </c>
      <c r="BW140" s="6">
        <v>158134106000</v>
      </c>
      <c r="BX140" s="6">
        <v>151041312609</v>
      </c>
      <c r="BY140" s="38">
        <f t="shared" si="321"/>
        <v>0.95514697258920223</v>
      </c>
      <c r="BZ140" s="6">
        <v>91788133182</v>
      </c>
      <c r="CA140" s="38">
        <f t="shared" si="287"/>
        <v>0.58044488632958158</v>
      </c>
      <c r="CB140" s="5">
        <v>134260868000</v>
      </c>
      <c r="CC140" s="6">
        <v>132435675200</v>
      </c>
      <c r="CD140" s="6">
        <v>86896031760</v>
      </c>
      <c r="CE140" s="38">
        <f t="shared" si="172"/>
        <v>0.65613764288793386</v>
      </c>
      <c r="CF140" s="6">
        <v>44969873646</v>
      </c>
      <c r="CG140" s="7">
        <f t="shared" si="288"/>
        <v>0.33956011911509476</v>
      </c>
      <c r="CH140" s="5">
        <v>147117947000</v>
      </c>
      <c r="CI140" s="6">
        <v>147117947000</v>
      </c>
      <c r="CJ140" s="6">
        <v>126431479534</v>
      </c>
      <c r="CK140" s="38">
        <f t="shared" si="173"/>
        <v>0.85938855260126756</v>
      </c>
      <c r="CL140" s="6">
        <v>72232295446</v>
      </c>
      <c r="CM140" s="7">
        <f t="shared" si="289"/>
        <v>0.49098221473957898</v>
      </c>
      <c r="CN140" s="5">
        <v>153182552000</v>
      </c>
      <c r="CO140" s="6">
        <v>155282552000</v>
      </c>
      <c r="CP140" s="6">
        <v>143291395005</v>
      </c>
      <c r="CQ140" s="38">
        <f t="shared" si="174"/>
        <v>0.9227784651877694</v>
      </c>
      <c r="CR140" s="6">
        <v>67876580157</v>
      </c>
      <c r="CS140" s="7">
        <f t="shared" si="290"/>
        <v>0.43711659347922105</v>
      </c>
      <c r="CT140" s="5">
        <v>130285876000</v>
      </c>
      <c r="CU140" s="6">
        <v>67278687669</v>
      </c>
      <c r="CV140" s="7">
        <f t="shared" si="291"/>
        <v>0.51639279509468849</v>
      </c>
      <c r="CW140" s="5">
        <v>130285876000</v>
      </c>
      <c r="CX140" s="6">
        <v>78527398615</v>
      </c>
      <c r="CY140" s="7">
        <f t="shared" si="292"/>
        <v>0.60273147808439342</v>
      </c>
      <c r="CZ140" s="5">
        <v>130285876000</v>
      </c>
      <c r="DA140" s="6">
        <v>90958517414</v>
      </c>
      <c r="DB140" s="7">
        <f t="shared" si="293"/>
        <v>0.69814564868105888</v>
      </c>
      <c r="DC140" s="5">
        <v>125650876000</v>
      </c>
      <c r="DD140" s="6">
        <v>129159138466</v>
      </c>
      <c r="DE140" s="6">
        <v>100370210852</v>
      </c>
      <c r="DF140" s="38">
        <f t="shared" si="209"/>
        <v>0.77710498880744372</v>
      </c>
      <c r="DG140" s="6">
        <v>64413746616</v>
      </c>
      <c r="DH140" s="7">
        <f t="shared" si="294"/>
        <v>0.49871613717024249</v>
      </c>
      <c r="DI140" s="41">
        <v>209272523000</v>
      </c>
      <c r="DJ140" s="82">
        <f t="shared" si="295"/>
        <v>0</v>
      </c>
      <c r="DK140" s="81">
        <v>209272523000</v>
      </c>
      <c r="DL140" s="6">
        <v>209272523000</v>
      </c>
      <c r="DM140" s="6">
        <v>209272523000</v>
      </c>
      <c r="DN140" s="6">
        <v>3755072627</v>
      </c>
      <c r="DO140" s="38">
        <v>1.7943457522132517E-2</v>
      </c>
      <c r="DP140" s="6">
        <v>0</v>
      </c>
      <c r="DQ140" s="7">
        <f t="shared" si="296"/>
        <v>0</v>
      </c>
      <c r="DR140" s="6">
        <v>209272523000</v>
      </c>
      <c r="DS140" s="6">
        <v>209272523000</v>
      </c>
      <c r="DT140" s="6">
        <v>9627922691</v>
      </c>
      <c r="DU140" s="38">
        <f t="shared" si="297"/>
        <v>4.6006625967805623E-2</v>
      </c>
      <c r="DV140" s="6">
        <v>76861836</v>
      </c>
      <c r="DW140" s="7">
        <f t="shared" si="298"/>
        <v>3.6728106919225128E-4</v>
      </c>
      <c r="DX140" s="6">
        <v>209272523000</v>
      </c>
      <c r="DY140" s="6">
        <v>209272523000</v>
      </c>
      <c r="DZ140" s="6">
        <v>15466700397</v>
      </c>
      <c r="EA140" s="38">
        <f t="shared" si="299"/>
        <v>7.3906981075580566E-2</v>
      </c>
      <c r="EB140" s="6">
        <v>217013726</v>
      </c>
      <c r="EC140" s="7">
        <f t="shared" si="300"/>
        <v>1.0369910148213771E-3</v>
      </c>
      <c r="ED140" s="6">
        <v>209272523000</v>
      </c>
      <c r="EE140" s="6">
        <v>209272523000</v>
      </c>
      <c r="EF140" s="6">
        <v>47136879200</v>
      </c>
      <c r="EG140" s="38">
        <f t="shared" si="301"/>
        <v>0.22524160613287966</v>
      </c>
      <c r="EH140" s="6">
        <v>2721904757</v>
      </c>
      <c r="EI140" s="7">
        <f t="shared" si="302"/>
        <v>1.3006508059349961E-2</v>
      </c>
      <c r="EJ140" s="6">
        <v>209272523000</v>
      </c>
      <c r="EK140" s="6">
        <v>209272523000</v>
      </c>
      <c r="EL140" s="6">
        <v>62107748193</v>
      </c>
      <c r="EM140" s="38">
        <f t="shared" si="303"/>
        <v>0.29677927757864325</v>
      </c>
      <c r="EN140" s="6">
        <v>5296963827</v>
      </c>
      <c r="EO140" s="7">
        <f t="shared" si="304"/>
        <v>2.5311320144021009E-2</v>
      </c>
      <c r="EP140" s="6">
        <v>209272523000</v>
      </c>
      <c r="EQ140" s="6">
        <v>209272523000</v>
      </c>
      <c r="ER140" s="6">
        <v>62107748193</v>
      </c>
      <c r="ES140" s="38">
        <f t="shared" si="305"/>
        <v>0.29677927757864325</v>
      </c>
      <c r="ET140" s="6">
        <v>11717143237</v>
      </c>
      <c r="EU140" s="7">
        <f t="shared" si="306"/>
        <v>5.5989878981867101E-2</v>
      </c>
      <c r="EV140" s="340">
        <v>209272523000</v>
      </c>
      <c r="EW140" s="340">
        <v>209272523000</v>
      </c>
      <c r="EX140" s="340">
        <v>70131575530</v>
      </c>
      <c r="EY140" s="38">
        <f t="shared" si="307"/>
        <v>0.33512080097586439</v>
      </c>
      <c r="EZ140" s="340">
        <v>18279684119</v>
      </c>
      <c r="FA140" s="7">
        <f t="shared" si="308"/>
        <v>8.734870616053117E-2</v>
      </c>
      <c r="FB140" s="340">
        <v>209272523000</v>
      </c>
      <c r="FC140" s="340">
        <v>209272523000</v>
      </c>
      <c r="FD140" s="340">
        <v>72472046602</v>
      </c>
      <c r="FE140" s="38">
        <f t="shared" si="309"/>
        <v>0.3463046441218659</v>
      </c>
      <c r="FF140" s="340">
        <v>26526605919</v>
      </c>
      <c r="FG140" s="7">
        <f t="shared" si="310"/>
        <v>0.12675627712004983</v>
      </c>
      <c r="FH140" s="340">
        <v>209272523000</v>
      </c>
      <c r="FI140" s="340">
        <v>205954263146</v>
      </c>
      <c r="FJ140" s="340">
        <v>87680388682</v>
      </c>
      <c r="FK140" s="38">
        <v>0.42572747629819047</v>
      </c>
      <c r="FL140" s="340">
        <v>31920187549</v>
      </c>
      <c r="FM140" s="7">
        <v>0.15498677745928441</v>
      </c>
      <c r="FN140" s="41">
        <v>192112925000</v>
      </c>
      <c r="FO140" s="81"/>
      <c r="FP140" s="387">
        <v>192112925000</v>
      </c>
      <c r="FQ140" s="340">
        <v>209272523000</v>
      </c>
      <c r="FR140" s="340">
        <v>205954263146</v>
      </c>
      <c r="FS140" s="340">
        <v>93232487083</v>
      </c>
      <c r="FT140" s="38">
        <v>0.45268539557691956</v>
      </c>
      <c r="FU140" s="340">
        <v>40630731005</v>
      </c>
      <c r="FV140" s="7">
        <v>0.19728035916497183</v>
      </c>
      <c r="FW140" s="340">
        <v>209272523000</v>
      </c>
      <c r="FX140" s="340">
        <v>205954263146</v>
      </c>
      <c r="FY140" s="340">
        <v>102826669682</v>
      </c>
      <c r="FZ140" s="38">
        <v>0.49926944026939934</v>
      </c>
      <c r="GA140" s="340">
        <v>50342043868</v>
      </c>
      <c r="GB140" s="7">
        <v>0.24443312364120748</v>
      </c>
      <c r="GC140" s="340">
        <v>209272523000</v>
      </c>
      <c r="GD140" s="340">
        <v>185954263146</v>
      </c>
      <c r="GE140" s="340">
        <v>161286353706</v>
      </c>
      <c r="GF140" s="38">
        <v>0.8673442112987092</v>
      </c>
      <c r="GG140" s="340">
        <v>92171596862</v>
      </c>
      <c r="GH140" s="7">
        <v>0.49566810301967884</v>
      </c>
      <c r="GI140" s="340">
        <v>192112925000</v>
      </c>
      <c r="GJ140" s="340">
        <v>192112925000</v>
      </c>
      <c r="GK140" s="340">
        <v>12846935926</v>
      </c>
      <c r="GL140" s="38">
        <v>6.6871793899343321E-2</v>
      </c>
      <c r="GM140" s="340">
        <v>0</v>
      </c>
      <c r="GN140" s="7">
        <v>0</v>
      </c>
      <c r="GO140" s="340">
        <v>192112925000</v>
      </c>
      <c r="GP140" s="340">
        <v>192112925000</v>
      </c>
      <c r="GQ140" s="340">
        <v>35560323567</v>
      </c>
      <c r="GR140" s="38">
        <f t="shared" si="311"/>
        <v>0.18510115114326639</v>
      </c>
      <c r="GS140" s="340">
        <v>10397872</v>
      </c>
      <c r="GT140" s="7">
        <v>0</v>
      </c>
      <c r="GU140" s="340">
        <v>192112925000</v>
      </c>
      <c r="GV140" s="340">
        <v>192112925000</v>
      </c>
      <c r="GW140" s="340">
        <v>50690121036</v>
      </c>
      <c r="GX140" s="38">
        <v>0.26385585996361255</v>
      </c>
      <c r="GY140" s="340">
        <v>563846412</v>
      </c>
      <c r="GZ140" s="7">
        <v>2.9349738545701703E-3</v>
      </c>
      <c r="HA140" s="340">
        <v>192112925000</v>
      </c>
      <c r="HB140" s="340">
        <v>192112925000</v>
      </c>
      <c r="HC140" s="340">
        <v>60998758049</v>
      </c>
      <c r="HD140" s="38">
        <v>0.31751511799115023</v>
      </c>
      <c r="HE140" s="340">
        <v>3007181092</v>
      </c>
      <c r="HF140" s="7">
        <v>1.565319507784289E-2</v>
      </c>
      <c r="HG140" s="340">
        <v>192112925000</v>
      </c>
      <c r="HH140" s="340">
        <v>192112925000</v>
      </c>
      <c r="HI140" s="340">
        <v>86152906130</v>
      </c>
      <c r="HJ140" s="38">
        <v>0.44844929683934592</v>
      </c>
      <c r="HK140" s="340">
        <v>11312286434</v>
      </c>
      <c r="HL140" s="7">
        <v>5.8883526103202063E-2</v>
      </c>
      <c r="HM140" s="340">
        <v>192112925000</v>
      </c>
      <c r="HN140" s="340">
        <v>192112925000</v>
      </c>
      <c r="HO140" s="340">
        <v>102695390129</v>
      </c>
      <c r="HP140" s="38">
        <v>0.53455742308332455</v>
      </c>
      <c r="HQ140" s="340">
        <v>17246115637</v>
      </c>
      <c r="HR140" s="7">
        <v>8.9770720200111467E-2</v>
      </c>
      <c r="HS140" s="15">
        <f t="shared" si="312"/>
        <v>0</v>
      </c>
      <c r="HT140" s="15">
        <f t="shared" si="313"/>
        <v>0</v>
      </c>
    </row>
    <row r="141" spans="1:228" ht="14.25" customHeight="1" x14ac:dyDescent="0.35">
      <c r="A141" s="8" t="s">
        <v>66</v>
      </c>
      <c r="B141" s="32"/>
      <c r="C141" s="31"/>
      <c r="D141" s="62"/>
      <c r="E141" s="32"/>
      <c r="F141" s="31"/>
      <c r="G141" s="62"/>
      <c r="H141" s="32"/>
      <c r="I141" s="31"/>
      <c r="J141" s="62"/>
      <c r="K141" s="32"/>
      <c r="L141" s="31"/>
      <c r="M141" s="62"/>
      <c r="N141" s="32"/>
      <c r="O141" s="31"/>
      <c r="P141" s="62"/>
      <c r="Q141" s="32"/>
      <c r="R141" s="31"/>
      <c r="S141" s="67"/>
      <c r="T141" s="32"/>
      <c r="U141" s="31"/>
      <c r="V141" s="67"/>
      <c r="W141" s="32"/>
      <c r="X141" s="31"/>
      <c r="Y141" s="67"/>
      <c r="Z141" s="32"/>
      <c r="AA141" s="31"/>
      <c r="AB141" s="67"/>
      <c r="AC141" s="32"/>
      <c r="AD141" s="31"/>
      <c r="AE141" s="67"/>
      <c r="AF141" s="32"/>
      <c r="AG141" s="1"/>
      <c r="AH141" s="1"/>
      <c r="AI141" s="122"/>
      <c r="AJ141" s="1"/>
      <c r="AK141" s="122"/>
      <c r="AL141" s="3"/>
      <c r="AM141" s="1"/>
      <c r="AN141" s="1"/>
      <c r="AO141" s="122"/>
      <c r="AP141" s="1"/>
      <c r="AQ141" s="122"/>
      <c r="AR141" s="3"/>
      <c r="AS141" s="1"/>
      <c r="AT141" s="1"/>
      <c r="AU141" s="122"/>
      <c r="AV141" s="1"/>
      <c r="AW141" s="122"/>
      <c r="AX141" s="3"/>
      <c r="AY141" s="1"/>
      <c r="AZ141" s="1"/>
      <c r="BA141" s="122"/>
      <c r="BB141" s="1"/>
      <c r="BC141" s="122"/>
      <c r="BD141" s="3"/>
      <c r="BE141" s="1"/>
      <c r="BF141" s="1"/>
      <c r="BG141" s="122"/>
      <c r="BH141" s="1"/>
      <c r="BI141" s="122"/>
      <c r="BJ141" s="3">
        <v>0</v>
      </c>
      <c r="BK141" s="1">
        <v>20000000000</v>
      </c>
      <c r="BL141" s="1">
        <v>13079118626</v>
      </c>
      <c r="BM141" s="122">
        <f t="shared" si="319"/>
        <v>0.65395593129999996</v>
      </c>
      <c r="BN141" s="1">
        <v>3037207426</v>
      </c>
      <c r="BO141" s="122">
        <f t="shared" si="285"/>
        <v>0.15186037129999999</v>
      </c>
      <c r="BP141" s="3">
        <v>29118194000</v>
      </c>
      <c r="BQ141" s="1">
        <v>27980194000</v>
      </c>
      <c r="BR141" s="1">
        <v>26038592374</v>
      </c>
      <c r="BS141" s="122">
        <f t="shared" si="320"/>
        <v>0.9306079998587572</v>
      </c>
      <c r="BT141" s="1">
        <v>19863545671</v>
      </c>
      <c r="BU141" s="122">
        <f t="shared" si="286"/>
        <v>0.70991450849125637</v>
      </c>
      <c r="BV141" s="3">
        <v>24769173000</v>
      </c>
      <c r="BW141" s="1">
        <v>24588173000</v>
      </c>
      <c r="BX141" s="1">
        <v>23977520465</v>
      </c>
      <c r="BY141" s="122">
        <f t="shared" si="321"/>
        <v>0.97516478613518787</v>
      </c>
      <c r="BZ141" s="1">
        <v>21259903979</v>
      </c>
      <c r="CA141" s="122">
        <f t="shared" si="287"/>
        <v>0.86463943372287155</v>
      </c>
      <c r="CB141" s="3">
        <v>31172312000</v>
      </c>
      <c r="CC141" s="1">
        <v>30519335200</v>
      </c>
      <c r="CD141" s="1">
        <v>24694509532</v>
      </c>
      <c r="CE141" s="122">
        <f t="shared" si="172"/>
        <v>0.80914310125601951</v>
      </c>
      <c r="CF141" s="1">
        <v>18904881568</v>
      </c>
      <c r="CG141" s="4">
        <f t="shared" si="288"/>
        <v>0.61943949447496482</v>
      </c>
      <c r="CH141" s="3">
        <v>34838223000</v>
      </c>
      <c r="CI141" s="1">
        <v>30356682554</v>
      </c>
      <c r="CJ141" s="1">
        <v>28950890809</v>
      </c>
      <c r="CK141" s="122">
        <f t="shared" si="173"/>
        <v>0.95369086386500546</v>
      </c>
      <c r="CL141" s="1">
        <v>23137077017</v>
      </c>
      <c r="CM141" s="4">
        <f t="shared" si="289"/>
        <v>0.76217409382077894</v>
      </c>
      <c r="CN141" s="3">
        <v>33956282000</v>
      </c>
      <c r="CO141" s="1">
        <v>34068434253</v>
      </c>
      <c r="CP141" s="1">
        <v>33916071749</v>
      </c>
      <c r="CQ141" s="122">
        <f t="shared" si="174"/>
        <v>0.99552775149956929</v>
      </c>
      <c r="CR141" s="1">
        <v>31431325917</v>
      </c>
      <c r="CS141" s="4">
        <f t="shared" si="290"/>
        <v>0.92259379117877183</v>
      </c>
      <c r="CT141" s="3">
        <v>27803977000</v>
      </c>
      <c r="CU141" s="1">
        <v>24304322814</v>
      </c>
      <c r="CV141" s="4">
        <f t="shared" si="291"/>
        <v>0.87413116526459511</v>
      </c>
      <c r="CW141" s="3">
        <v>27803977000</v>
      </c>
      <c r="CX141" s="1">
        <v>25612343674</v>
      </c>
      <c r="CY141" s="4">
        <f t="shared" si="292"/>
        <v>0.9211755452826047</v>
      </c>
      <c r="CZ141" s="3">
        <v>28177183000</v>
      </c>
      <c r="DA141" s="1">
        <v>26194054483</v>
      </c>
      <c r="DB141" s="4">
        <f t="shared" si="293"/>
        <v>0.92961934778930877</v>
      </c>
      <c r="DC141" s="3">
        <v>27803977000</v>
      </c>
      <c r="DD141" s="1">
        <v>28177183000</v>
      </c>
      <c r="DE141" s="1">
        <v>27962355748</v>
      </c>
      <c r="DF141" s="122">
        <f t="shared" si="209"/>
        <v>0.99237584353269093</v>
      </c>
      <c r="DG141" s="1">
        <v>25321490335</v>
      </c>
      <c r="DH141" s="4">
        <f t="shared" si="294"/>
        <v>0.89865230087053061</v>
      </c>
      <c r="DI141" s="40">
        <v>37770301000</v>
      </c>
      <c r="DJ141" s="82">
        <f t="shared" si="295"/>
        <v>0</v>
      </c>
      <c r="DK141" s="82">
        <v>37770301000</v>
      </c>
      <c r="DL141" s="1">
        <v>37770301000</v>
      </c>
      <c r="DM141" s="1">
        <v>37770301000</v>
      </c>
      <c r="DN141" s="1">
        <v>2804906834</v>
      </c>
      <c r="DO141" s="122">
        <v>7.4262231428867884E-2</v>
      </c>
      <c r="DP141" s="1">
        <v>309035018</v>
      </c>
      <c r="DQ141" s="4">
        <f t="shared" si="296"/>
        <v>8.1819580415840483E-3</v>
      </c>
      <c r="DR141" s="1">
        <v>37770301000</v>
      </c>
      <c r="DS141" s="1">
        <v>37770301000</v>
      </c>
      <c r="DT141" s="1">
        <v>5959277678</v>
      </c>
      <c r="DU141" s="122">
        <f t="shared" si="297"/>
        <v>0.15777681194544887</v>
      </c>
      <c r="DV141" s="1">
        <v>832389783</v>
      </c>
      <c r="DW141" s="4">
        <f t="shared" si="298"/>
        <v>2.2038208882688013E-2</v>
      </c>
      <c r="DX141" s="1">
        <v>37770301000</v>
      </c>
      <c r="DY141" s="1">
        <v>37770301000</v>
      </c>
      <c r="DZ141" s="1">
        <v>9527829277</v>
      </c>
      <c r="EA141" s="122">
        <f t="shared" si="299"/>
        <v>0.25225717097144656</v>
      </c>
      <c r="EB141" s="1">
        <v>2455504077</v>
      </c>
      <c r="EC141" s="4">
        <f t="shared" si="300"/>
        <v>6.5011504065058942E-2</v>
      </c>
      <c r="ED141" s="1">
        <v>37770301000</v>
      </c>
      <c r="EE141" s="1">
        <v>37770301000</v>
      </c>
      <c r="EF141" s="1">
        <v>10951893421</v>
      </c>
      <c r="EG141" s="122">
        <f t="shared" si="301"/>
        <v>0.28996044858101605</v>
      </c>
      <c r="EH141" s="1">
        <v>4761690527</v>
      </c>
      <c r="EI141" s="4">
        <f t="shared" si="302"/>
        <v>0.12606970029177156</v>
      </c>
      <c r="EJ141" s="1">
        <v>37770301000</v>
      </c>
      <c r="EK141" s="1">
        <v>37700054589</v>
      </c>
      <c r="EL141" s="1">
        <v>14980202337</v>
      </c>
      <c r="EM141" s="122">
        <f t="shared" si="303"/>
        <v>0.39735227177551291</v>
      </c>
      <c r="EN141" s="1">
        <v>7202221519</v>
      </c>
      <c r="EO141" s="4">
        <f t="shared" si="304"/>
        <v>0.19104008197116618</v>
      </c>
      <c r="EP141" s="1">
        <v>37770301000</v>
      </c>
      <c r="EQ141" s="1">
        <v>37700054589</v>
      </c>
      <c r="ER141" s="1">
        <v>15702123738</v>
      </c>
      <c r="ES141" s="122">
        <f t="shared" si="305"/>
        <v>0.41650135282778916</v>
      </c>
      <c r="ET141" s="1">
        <v>9406281012</v>
      </c>
      <c r="EU141" s="4">
        <f t="shared" si="306"/>
        <v>0.24950311384282542</v>
      </c>
      <c r="EV141" s="339">
        <v>37770301000</v>
      </c>
      <c r="EW141" s="339">
        <v>37700054589</v>
      </c>
      <c r="EX141" s="339">
        <v>18675888349</v>
      </c>
      <c r="EY141" s="122">
        <f t="shared" si="307"/>
        <v>0.49538093651591664</v>
      </c>
      <c r="EZ141" s="339">
        <v>11550845417</v>
      </c>
      <c r="FA141" s="4">
        <f t="shared" si="308"/>
        <v>0.30638802895447975</v>
      </c>
      <c r="FB141" s="339">
        <v>37770301000</v>
      </c>
      <c r="FC141" s="339">
        <v>37700054589</v>
      </c>
      <c r="FD141" s="339">
        <v>22246906195</v>
      </c>
      <c r="FE141" s="122">
        <f t="shared" si="309"/>
        <v>0.5901027581400673</v>
      </c>
      <c r="FF141" s="339">
        <v>13134482018</v>
      </c>
      <c r="FG141" s="4">
        <f t="shared" si="310"/>
        <v>0.34839424401874308</v>
      </c>
      <c r="FH141" s="339">
        <v>37770301000</v>
      </c>
      <c r="FI141" s="339">
        <v>36547420203</v>
      </c>
      <c r="FJ141" s="339">
        <v>23437850183</v>
      </c>
      <c r="FK141" s="122">
        <v>0.64129971562469135</v>
      </c>
      <c r="FL141" s="339">
        <v>14925081649</v>
      </c>
      <c r="FM141" s="4">
        <v>0.40837579139922092</v>
      </c>
      <c r="FN141" s="40">
        <v>48957761000</v>
      </c>
      <c r="FO141" s="82"/>
      <c r="FP141" s="386">
        <v>48957761000</v>
      </c>
      <c r="FQ141" s="339">
        <v>37770301000</v>
      </c>
      <c r="FR141" s="339">
        <v>36547420203</v>
      </c>
      <c r="FS141" s="339">
        <v>27494545833</v>
      </c>
      <c r="FT141" s="122">
        <v>0.7522978552325591</v>
      </c>
      <c r="FU141" s="339">
        <v>17427539677</v>
      </c>
      <c r="FV141" s="4">
        <v>0.47684732821632808</v>
      </c>
      <c r="FW141" s="339">
        <v>37770301000</v>
      </c>
      <c r="FX141" s="339">
        <v>36547420203</v>
      </c>
      <c r="FY141" s="339">
        <v>28757417202</v>
      </c>
      <c r="FZ141" s="122">
        <v>0.78685217841010413</v>
      </c>
      <c r="GA141" s="339">
        <v>19213860841</v>
      </c>
      <c r="GB141" s="4">
        <v>0.52572413413253249</v>
      </c>
      <c r="GC141" s="339">
        <v>37770301000</v>
      </c>
      <c r="GD141" s="339">
        <v>33804243031</v>
      </c>
      <c r="GE141" s="339">
        <v>32052089898</v>
      </c>
      <c r="GF141" s="122">
        <v>0.94816765660472868</v>
      </c>
      <c r="GG141" s="339">
        <v>26908179221</v>
      </c>
      <c r="GH141" s="4">
        <v>0.79600005231071136</v>
      </c>
      <c r="GI141" s="339">
        <v>48957761000</v>
      </c>
      <c r="GJ141" s="339">
        <v>48957761000</v>
      </c>
      <c r="GK141" s="339">
        <v>5648950639</v>
      </c>
      <c r="GL141" s="122">
        <v>0.11538417042805532</v>
      </c>
      <c r="GM141" s="339">
        <v>301380995</v>
      </c>
      <c r="GN141" s="4">
        <v>6.1559390961527021E-3</v>
      </c>
      <c r="GO141" s="339">
        <v>48957761000</v>
      </c>
      <c r="GP141" s="339">
        <v>48957761000</v>
      </c>
      <c r="GQ141" s="339">
        <v>16060866180</v>
      </c>
      <c r="GR141" s="122">
        <f t="shared" si="311"/>
        <v>0.3280555697798353</v>
      </c>
      <c r="GS141" s="339">
        <v>793326777</v>
      </c>
      <c r="GT141" s="4">
        <v>6.1559390961527021E-3</v>
      </c>
      <c r="GU141" s="339">
        <v>48957761000</v>
      </c>
      <c r="GV141" s="339">
        <v>48957761000</v>
      </c>
      <c r="GW141" s="339">
        <v>19178617878</v>
      </c>
      <c r="GX141" s="122">
        <v>0.39173805105180359</v>
      </c>
      <c r="GY141" s="339">
        <v>2435959846</v>
      </c>
      <c r="GZ141" s="4">
        <v>4.975635724027494E-2</v>
      </c>
      <c r="HA141" s="339">
        <v>48957761000</v>
      </c>
      <c r="HB141" s="339">
        <v>48957761000</v>
      </c>
      <c r="HC141" s="339">
        <v>21252601891</v>
      </c>
      <c r="HD141" s="122">
        <v>0.43410077292954635</v>
      </c>
      <c r="HE141" s="339">
        <v>5137208833</v>
      </c>
      <c r="HF141" s="4">
        <v>0.10493144964288706</v>
      </c>
      <c r="HG141" s="339">
        <v>48957761000</v>
      </c>
      <c r="HH141" s="339">
        <v>48957761000</v>
      </c>
      <c r="HI141" s="339">
        <v>23827420615</v>
      </c>
      <c r="HJ141" s="122">
        <v>0.48669342977102242</v>
      </c>
      <c r="HK141" s="339">
        <v>7235096318</v>
      </c>
      <c r="HL141" s="4">
        <v>0.14778241835855196</v>
      </c>
      <c r="HM141" s="339">
        <v>48957761000</v>
      </c>
      <c r="HN141" s="339">
        <v>48957761000</v>
      </c>
      <c r="HO141" s="339">
        <v>25712912365</v>
      </c>
      <c r="HP141" s="122">
        <v>0.52520605190666292</v>
      </c>
      <c r="HQ141" s="339">
        <v>10001375593</v>
      </c>
      <c r="HR141" s="4">
        <v>0.2042858045121794</v>
      </c>
      <c r="HS141" s="15">
        <f t="shared" si="312"/>
        <v>0</v>
      </c>
      <c r="HT141" s="15">
        <f t="shared" si="313"/>
        <v>0</v>
      </c>
    </row>
    <row r="142" spans="1:228" ht="14.25" customHeight="1" x14ac:dyDescent="0.35">
      <c r="A142" s="9" t="s">
        <v>76</v>
      </c>
      <c r="B142" s="26"/>
      <c r="C142" s="53"/>
      <c r="D142" s="27"/>
      <c r="E142" s="26"/>
      <c r="F142" s="53"/>
      <c r="G142" s="27"/>
      <c r="H142" s="26"/>
      <c r="I142" s="53"/>
      <c r="J142" s="27"/>
      <c r="K142" s="26"/>
      <c r="L142" s="53"/>
      <c r="M142" s="27"/>
      <c r="N142" s="26"/>
      <c r="O142" s="53"/>
      <c r="P142" s="27"/>
      <c r="Q142" s="26"/>
      <c r="R142" s="53"/>
      <c r="S142" s="68"/>
      <c r="T142" s="26"/>
      <c r="U142" s="53"/>
      <c r="V142" s="68"/>
      <c r="W142" s="26"/>
      <c r="X142" s="53"/>
      <c r="Y142" s="68"/>
      <c r="Z142" s="26"/>
      <c r="AA142" s="53"/>
      <c r="AB142" s="68"/>
      <c r="AC142" s="26"/>
      <c r="AD142" s="53"/>
      <c r="AE142" s="68"/>
      <c r="AF142" s="26"/>
      <c r="AG142" s="6"/>
      <c r="AH142" s="6"/>
      <c r="AI142" s="38"/>
      <c r="AJ142" s="6"/>
      <c r="AK142" s="38"/>
      <c r="AL142" s="5"/>
      <c r="AM142" s="6"/>
      <c r="AN142" s="6"/>
      <c r="AO142" s="38"/>
      <c r="AP142" s="6"/>
      <c r="AQ142" s="38"/>
      <c r="AR142" s="5"/>
      <c r="AS142" s="6"/>
      <c r="AT142" s="6"/>
      <c r="AU142" s="38"/>
      <c r="AV142" s="6"/>
      <c r="AW142" s="38"/>
      <c r="AX142" s="5"/>
      <c r="AY142" s="6"/>
      <c r="AZ142" s="6"/>
      <c r="BA142" s="38"/>
      <c r="BB142" s="6"/>
      <c r="BC142" s="38"/>
      <c r="BD142" s="5"/>
      <c r="BE142" s="6"/>
      <c r="BF142" s="6"/>
      <c r="BG142" s="38"/>
      <c r="BH142" s="6"/>
      <c r="BI142" s="38"/>
      <c r="BJ142" s="5">
        <v>0</v>
      </c>
      <c r="BK142" s="6">
        <v>4907679467</v>
      </c>
      <c r="BL142" s="6">
        <v>2636672701</v>
      </c>
      <c r="BM142" s="38">
        <f t="shared" si="319"/>
        <v>0.53725446389263953</v>
      </c>
      <c r="BN142" s="6">
        <v>1498757427</v>
      </c>
      <c r="BO142" s="38">
        <f t="shared" si="285"/>
        <v>0.30539024340890192</v>
      </c>
      <c r="BP142" s="5">
        <v>5732465000</v>
      </c>
      <c r="BQ142" s="6">
        <v>5220465000</v>
      </c>
      <c r="BR142" s="6">
        <v>4573624401</v>
      </c>
      <c r="BS142" s="38">
        <f t="shared" si="320"/>
        <v>0.87609521393209222</v>
      </c>
      <c r="BT142" s="6">
        <v>4209635725</v>
      </c>
      <c r="BU142" s="38">
        <f t="shared" si="286"/>
        <v>0.80637179350881583</v>
      </c>
      <c r="BV142" s="5">
        <v>5711095000</v>
      </c>
      <c r="BW142" s="6">
        <v>5695095000</v>
      </c>
      <c r="BX142" s="6">
        <v>5122930282</v>
      </c>
      <c r="BY142" s="38">
        <f t="shared" si="321"/>
        <v>0.89953377107844557</v>
      </c>
      <c r="BZ142" s="6">
        <v>4761753772</v>
      </c>
      <c r="CA142" s="38">
        <f t="shared" si="287"/>
        <v>0.83611489746878676</v>
      </c>
      <c r="CB142" s="5">
        <v>6097681000</v>
      </c>
      <c r="CC142" s="6">
        <v>5884704200</v>
      </c>
      <c r="CD142" s="6">
        <v>5228024991</v>
      </c>
      <c r="CE142" s="38">
        <f t="shared" si="172"/>
        <v>0.88840913889945394</v>
      </c>
      <c r="CF142" s="6">
        <v>4695986251</v>
      </c>
      <c r="CG142" s="7">
        <f t="shared" si="288"/>
        <v>0.79799869142105728</v>
      </c>
      <c r="CH142" s="5">
        <v>6023223000</v>
      </c>
      <c r="CI142" s="6">
        <v>5903223000</v>
      </c>
      <c r="CJ142" s="6">
        <v>5588442427</v>
      </c>
      <c r="CK142" s="38">
        <f t="shared" si="173"/>
        <v>0.94667648960576278</v>
      </c>
      <c r="CL142" s="6">
        <v>5372506212</v>
      </c>
      <c r="CM142" s="7">
        <f t="shared" si="289"/>
        <v>0.91009711339043098</v>
      </c>
      <c r="CN142" s="5">
        <v>6119202000</v>
      </c>
      <c r="CO142" s="6">
        <v>6231354253</v>
      </c>
      <c r="CP142" s="6">
        <v>6130851757</v>
      </c>
      <c r="CQ142" s="38">
        <f t="shared" si="174"/>
        <v>0.9838714841237578</v>
      </c>
      <c r="CR142" s="6">
        <v>5896090277</v>
      </c>
      <c r="CS142" s="7">
        <f t="shared" si="290"/>
        <v>0.94619725305480884</v>
      </c>
      <c r="CT142" s="5">
        <v>7231221000</v>
      </c>
      <c r="CU142" s="6">
        <v>5340497432</v>
      </c>
      <c r="CV142" s="7">
        <f t="shared" si="291"/>
        <v>0.73853328946798891</v>
      </c>
      <c r="CW142" s="5">
        <v>7231221000</v>
      </c>
      <c r="CX142" s="6">
        <v>5715289773</v>
      </c>
      <c r="CY142" s="7">
        <f t="shared" si="292"/>
        <v>0.7903630345414695</v>
      </c>
      <c r="CZ142" s="5">
        <v>7604427000</v>
      </c>
      <c r="DA142" s="6">
        <v>6091341078</v>
      </c>
      <c r="DB142" s="7">
        <f t="shared" si="293"/>
        <v>0.80102564966433365</v>
      </c>
      <c r="DC142" s="5">
        <v>7231221000</v>
      </c>
      <c r="DD142" s="6">
        <v>7604427000</v>
      </c>
      <c r="DE142" s="6">
        <v>7409642144</v>
      </c>
      <c r="DF142" s="38">
        <f t="shared" si="209"/>
        <v>0.97438533422702334</v>
      </c>
      <c r="DG142" s="6">
        <v>6995101419</v>
      </c>
      <c r="DH142" s="7">
        <f t="shared" si="294"/>
        <v>0.91987225585833099</v>
      </c>
      <c r="DI142" s="41">
        <v>8528080000</v>
      </c>
      <c r="DJ142" s="82">
        <f t="shared" si="295"/>
        <v>0</v>
      </c>
      <c r="DK142" s="81">
        <v>8528080000</v>
      </c>
      <c r="DL142" s="6">
        <v>8528080000</v>
      </c>
      <c r="DM142" s="6">
        <v>8528080000</v>
      </c>
      <c r="DN142" s="6">
        <v>477252113</v>
      </c>
      <c r="DO142" s="38">
        <v>5.5962433865535968E-2</v>
      </c>
      <c r="DP142" s="6">
        <v>292117928</v>
      </c>
      <c r="DQ142" s="7">
        <f t="shared" si="296"/>
        <v>3.4253657095149201E-2</v>
      </c>
      <c r="DR142" s="6">
        <v>8528080000</v>
      </c>
      <c r="DS142" s="6">
        <v>8528080000</v>
      </c>
      <c r="DT142" s="6">
        <v>1136970100</v>
      </c>
      <c r="DU142" s="38">
        <f t="shared" si="297"/>
        <v>0.13332075918612396</v>
      </c>
      <c r="DV142" s="6">
        <v>693689325</v>
      </c>
      <c r="DW142" s="7">
        <f t="shared" si="298"/>
        <v>8.1341793815255012E-2</v>
      </c>
      <c r="DX142" s="6">
        <v>8528080000</v>
      </c>
      <c r="DY142" s="6">
        <v>8528080000</v>
      </c>
      <c r="DZ142" s="6">
        <v>1625598786</v>
      </c>
      <c r="EA142" s="38">
        <f t="shared" si="299"/>
        <v>0.19061720645209707</v>
      </c>
      <c r="EB142" s="6">
        <v>1189992483</v>
      </c>
      <c r="EC142" s="7">
        <f t="shared" si="300"/>
        <v>0.13953814727347774</v>
      </c>
      <c r="ED142" s="6">
        <v>8528080000</v>
      </c>
      <c r="EE142" s="6">
        <v>8528080000</v>
      </c>
      <c r="EF142" s="6">
        <v>2239047304</v>
      </c>
      <c r="EG142" s="38">
        <f t="shared" si="301"/>
        <v>0.2625499882740312</v>
      </c>
      <c r="EH142" s="6">
        <v>1837623850</v>
      </c>
      <c r="EI142" s="7">
        <f t="shared" si="302"/>
        <v>0.21547919930394649</v>
      </c>
      <c r="EJ142" s="6">
        <v>8528080000</v>
      </c>
      <c r="EK142" s="6">
        <v>8457833589</v>
      </c>
      <c r="EL142" s="6">
        <v>3075300073</v>
      </c>
      <c r="EM142" s="38">
        <f t="shared" si="303"/>
        <v>0.36360375746806384</v>
      </c>
      <c r="EN142" s="6">
        <v>2609312733</v>
      </c>
      <c r="EO142" s="7">
        <f t="shared" si="304"/>
        <v>0.30850840295481724</v>
      </c>
      <c r="EP142" s="6">
        <v>8528080000</v>
      </c>
      <c r="EQ142" s="6">
        <v>8457833589</v>
      </c>
      <c r="ER142" s="6">
        <v>3797221474</v>
      </c>
      <c r="ES142" s="38">
        <f t="shared" si="305"/>
        <v>0.44895911394361676</v>
      </c>
      <c r="ET142" s="6">
        <v>3436538478</v>
      </c>
      <c r="EU142" s="7">
        <f t="shared" si="306"/>
        <v>0.40631426970488721</v>
      </c>
      <c r="EV142" s="340">
        <v>8528080000</v>
      </c>
      <c r="EW142" s="340">
        <v>8457833589</v>
      </c>
      <c r="EX142" s="340">
        <v>4630244742</v>
      </c>
      <c r="EY142" s="38">
        <f t="shared" si="307"/>
        <v>0.54745044263130871</v>
      </c>
      <c r="EZ142" s="340">
        <v>3934776809</v>
      </c>
      <c r="FA142" s="7">
        <f t="shared" si="308"/>
        <v>0.46522277455511191</v>
      </c>
      <c r="FB142" s="340">
        <v>8528080000</v>
      </c>
      <c r="FC142" s="340">
        <v>8457833589</v>
      </c>
      <c r="FD142" s="340">
        <v>5267498564</v>
      </c>
      <c r="FE142" s="38">
        <f t="shared" si="309"/>
        <v>0.62279524757388793</v>
      </c>
      <c r="FF142" s="340">
        <v>4689936614</v>
      </c>
      <c r="FG142" s="7">
        <f t="shared" si="310"/>
        <v>0.55450802674807742</v>
      </c>
      <c r="FH142" s="340">
        <v>8528080000</v>
      </c>
      <c r="FI142" s="340">
        <v>8405433558</v>
      </c>
      <c r="FJ142" s="340">
        <v>5647881157</v>
      </c>
      <c r="FK142" s="38">
        <v>0.67193216364485364</v>
      </c>
      <c r="FL142" s="340">
        <v>5153185558</v>
      </c>
      <c r="FM142" s="7">
        <v>0.6130779004368403</v>
      </c>
      <c r="FN142" s="41">
        <v>8709602000</v>
      </c>
      <c r="FO142" s="81"/>
      <c r="FP142" s="387">
        <v>8709602000</v>
      </c>
      <c r="FQ142" s="340">
        <v>8528080000</v>
      </c>
      <c r="FR142" s="340">
        <v>8405433558</v>
      </c>
      <c r="FS142" s="340">
        <v>6192016267</v>
      </c>
      <c r="FT142" s="38">
        <v>0.73666827823612424</v>
      </c>
      <c r="FU142" s="340">
        <v>5690712574</v>
      </c>
      <c r="FV142" s="7">
        <v>0.67702784570627861</v>
      </c>
      <c r="FW142" s="340">
        <v>8528080000</v>
      </c>
      <c r="FX142" s="340">
        <v>8405433558</v>
      </c>
      <c r="FY142" s="340">
        <v>6779356874</v>
      </c>
      <c r="FZ142" s="38">
        <v>0.80654457943429259</v>
      </c>
      <c r="GA142" s="340">
        <v>6131258635</v>
      </c>
      <c r="GB142" s="7">
        <v>0.72943990249788848</v>
      </c>
      <c r="GC142" s="340">
        <v>8528080000</v>
      </c>
      <c r="GD142" s="340">
        <v>8405433558</v>
      </c>
      <c r="GE142" s="340">
        <v>8126711317</v>
      </c>
      <c r="GF142" s="38">
        <v>0.96684023030141952</v>
      </c>
      <c r="GG142" s="340">
        <v>7687421454</v>
      </c>
      <c r="GH142" s="7">
        <v>0.91457762421825095</v>
      </c>
      <c r="GI142" s="340">
        <v>8709602000</v>
      </c>
      <c r="GJ142" s="340">
        <v>8709602000</v>
      </c>
      <c r="GK142" s="340">
        <v>661347665</v>
      </c>
      <c r="GL142" s="38">
        <v>7.5933167210166436E-2</v>
      </c>
      <c r="GM142" s="340">
        <v>288716581</v>
      </c>
      <c r="GN142" s="7">
        <v>3.31492278292395E-2</v>
      </c>
      <c r="GO142" s="340">
        <v>8709602000</v>
      </c>
      <c r="GP142" s="340">
        <v>8709602000</v>
      </c>
      <c r="GQ142" s="340">
        <v>1184701839</v>
      </c>
      <c r="GR142" s="38">
        <f t="shared" si="311"/>
        <v>0.13602250010964909</v>
      </c>
      <c r="GS142" s="340">
        <v>675738941</v>
      </c>
      <c r="GT142" s="7">
        <v>3.31492278292395E-2</v>
      </c>
      <c r="GU142" s="340">
        <v>8709602000</v>
      </c>
      <c r="GV142" s="340">
        <v>8709602000</v>
      </c>
      <c r="GW142" s="340">
        <v>2340697636</v>
      </c>
      <c r="GX142" s="38">
        <v>0.26874909278288489</v>
      </c>
      <c r="GY142" s="340">
        <v>1076665423</v>
      </c>
      <c r="GZ142" s="7">
        <v>0.12361821160140268</v>
      </c>
      <c r="HA142" s="340">
        <v>8709602000</v>
      </c>
      <c r="HB142" s="340">
        <v>8709602000</v>
      </c>
      <c r="HC142" s="340">
        <v>3017254200</v>
      </c>
      <c r="HD142" s="38">
        <v>0.34642848203626297</v>
      </c>
      <c r="HE142" s="340">
        <v>1799468189</v>
      </c>
      <c r="HF142" s="7">
        <v>0.2066073959521916</v>
      </c>
      <c r="HG142" s="340">
        <v>8709602000</v>
      </c>
      <c r="HH142" s="340">
        <v>8709602000</v>
      </c>
      <c r="HI142" s="340">
        <v>3305295381</v>
      </c>
      <c r="HJ142" s="38">
        <v>0.37950016326808045</v>
      </c>
      <c r="HK142" s="340">
        <v>2129078114</v>
      </c>
      <c r="HL142" s="7">
        <v>0.24445182615692429</v>
      </c>
      <c r="HM142" s="340">
        <v>8709602000</v>
      </c>
      <c r="HN142" s="340">
        <v>8709602000</v>
      </c>
      <c r="HO142" s="340">
        <v>4262953530</v>
      </c>
      <c r="HP142" s="38">
        <v>0.48945445842416219</v>
      </c>
      <c r="HQ142" s="340">
        <v>3191355257</v>
      </c>
      <c r="HR142" s="7">
        <v>0.36641803574950954</v>
      </c>
      <c r="HS142" s="15">
        <f t="shared" si="312"/>
        <v>0</v>
      </c>
      <c r="HT142" s="15">
        <f t="shared" si="313"/>
        <v>0</v>
      </c>
    </row>
    <row r="143" spans="1:228" ht="14.25" customHeight="1" x14ac:dyDescent="0.35">
      <c r="A143" s="9" t="s">
        <v>78</v>
      </c>
      <c r="B143" s="26"/>
      <c r="C143" s="53"/>
      <c r="D143" s="27"/>
      <c r="E143" s="26"/>
      <c r="F143" s="53"/>
      <c r="G143" s="27"/>
      <c r="H143" s="26"/>
      <c r="I143" s="53"/>
      <c r="J143" s="27"/>
      <c r="K143" s="26"/>
      <c r="L143" s="53"/>
      <c r="M143" s="27"/>
      <c r="N143" s="26"/>
      <c r="O143" s="53"/>
      <c r="P143" s="27"/>
      <c r="Q143" s="26"/>
      <c r="R143" s="53"/>
      <c r="S143" s="68"/>
      <c r="T143" s="26"/>
      <c r="U143" s="53"/>
      <c r="V143" s="68"/>
      <c r="W143" s="26"/>
      <c r="X143" s="53"/>
      <c r="Y143" s="68"/>
      <c r="Z143" s="26"/>
      <c r="AA143" s="53"/>
      <c r="AB143" s="68"/>
      <c r="AC143" s="26"/>
      <c r="AD143" s="53"/>
      <c r="AE143" s="68"/>
      <c r="AF143" s="26"/>
      <c r="AG143" s="6"/>
      <c r="AH143" s="6"/>
      <c r="AI143" s="38"/>
      <c r="AJ143" s="6"/>
      <c r="AK143" s="38"/>
      <c r="AL143" s="5"/>
      <c r="AM143" s="6"/>
      <c r="AN143" s="6"/>
      <c r="AO143" s="38"/>
      <c r="AP143" s="6"/>
      <c r="AQ143" s="38"/>
      <c r="AR143" s="5"/>
      <c r="AS143" s="6"/>
      <c r="AT143" s="6"/>
      <c r="AU143" s="38"/>
      <c r="AV143" s="6"/>
      <c r="AW143" s="38"/>
      <c r="AX143" s="5"/>
      <c r="AY143" s="6"/>
      <c r="AZ143" s="6"/>
      <c r="BA143" s="38"/>
      <c r="BB143" s="6"/>
      <c r="BC143" s="38"/>
      <c r="BD143" s="5"/>
      <c r="BE143" s="6"/>
      <c r="BF143" s="6"/>
      <c r="BG143" s="38"/>
      <c r="BH143" s="6"/>
      <c r="BI143" s="38"/>
      <c r="BJ143" s="5">
        <v>0</v>
      </c>
      <c r="BK143" s="6">
        <v>15092320533</v>
      </c>
      <c r="BL143" s="6">
        <v>10442445925</v>
      </c>
      <c r="BM143" s="38">
        <f t="shared" si="319"/>
        <v>0.691904594934036</v>
      </c>
      <c r="BN143" s="6">
        <v>1538449999</v>
      </c>
      <c r="BO143" s="38">
        <f t="shared" si="285"/>
        <v>0.10193594786408848</v>
      </c>
      <c r="BP143" s="5">
        <v>23385729000</v>
      </c>
      <c r="BQ143" s="6">
        <v>22759729000</v>
      </c>
      <c r="BR143" s="6">
        <v>21464967973</v>
      </c>
      <c r="BS143" s="38">
        <f t="shared" si="320"/>
        <v>0.94311175554858317</v>
      </c>
      <c r="BT143" s="6">
        <v>15653909946</v>
      </c>
      <c r="BU143" s="38">
        <f t="shared" si="286"/>
        <v>0.68778982148689027</v>
      </c>
      <c r="BV143" s="5">
        <v>19058078000</v>
      </c>
      <c r="BW143" s="6">
        <v>18893078000</v>
      </c>
      <c r="BX143" s="6">
        <v>18854590183</v>
      </c>
      <c r="BY143" s="38">
        <f t="shared" si="321"/>
        <v>0.99796286147762692</v>
      </c>
      <c r="BZ143" s="6">
        <v>16498150207</v>
      </c>
      <c r="CA143" s="38">
        <f t="shared" si="287"/>
        <v>0.87323781794581068</v>
      </c>
      <c r="CB143" s="5">
        <v>25074631000</v>
      </c>
      <c r="CC143" s="6">
        <v>24634631000</v>
      </c>
      <c r="CD143" s="6">
        <v>19466484541</v>
      </c>
      <c r="CE143" s="38">
        <f t="shared" si="172"/>
        <v>0.79020808312493096</v>
      </c>
      <c r="CF143" s="6">
        <v>14208895317</v>
      </c>
      <c r="CG143" s="7">
        <f t="shared" si="288"/>
        <v>0.57678539276679242</v>
      </c>
      <c r="CH143" s="5">
        <v>28815000000</v>
      </c>
      <c r="CI143" s="6">
        <v>24453459554</v>
      </c>
      <c r="CJ143" s="6">
        <v>23362448382</v>
      </c>
      <c r="CK143" s="38">
        <f t="shared" si="173"/>
        <v>0.95538417909372919</v>
      </c>
      <c r="CL143" s="6">
        <v>17764570805</v>
      </c>
      <c r="CM143" s="7">
        <f t="shared" si="289"/>
        <v>0.7264645219532605</v>
      </c>
      <c r="CN143" s="5">
        <v>27837080000</v>
      </c>
      <c r="CO143" s="6">
        <v>27837080000</v>
      </c>
      <c r="CP143" s="6">
        <v>27785219992</v>
      </c>
      <c r="CQ143" s="38">
        <f t="shared" si="174"/>
        <v>0.99813701695723833</v>
      </c>
      <c r="CR143" s="6">
        <v>25535235640</v>
      </c>
      <c r="CS143" s="7">
        <f t="shared" si="290"/>
        <v>0.91731013597690558</v>
      </c>
      <c r="CT143" s="5">
        <v>20572756000</v>
      </c>
      <c r="CU143" s="6">
        <v>18963825382</v>
      </c>
      <c r="CV143" s="7">
        <f t="shared" si="291"/>
        <v>0.92179314147312108</v>
      </c>
      <c r="CW143" s="5">
        <v>20572756000</v>
      </c>
      <c r="CX143" s="6">
        <v>19897053901</v>
      </c>
      <c r="CY143" s="7">
        <f t="shared" si="292"/>
        <v>0.96715548957077024</v>
      </c>
      <c r="CZ143" s="5">
        <v>20572756000</v>
      </c>
      <c r="DA143" s="6">
        <v>20102713405</v>
      </c>
      <c r="DB143" s="7">
        <f t="shared" si="293"/>
        <v>0.97715218150645444</v>
      </c>
      <c r="DC143" s="5">
        <v>20572756000</v>
      </c>
      <c r="DD143" s="6">
        <v>20572756000</v>
      </c>
      <c r="DE143" s="6">
        <v>20552713604</v>
      </c>
      <c r="DF143" s="38">
        <f t="shared" si="209"/>
        <v>0.99902577972538054</v>
      </c>
      <c r="DG143" s="6">
        <v>18326388916</v>
      </c>
      <c r="DH143" s="7">
        <f t="shared" si="294"/>
        <v>0.89080864595876219</v>
      </c>
      <c r="DI143" s="41">
        <v>29242221000</v>
      </c>
      <c r="DJ143" s="82">
        <f t="shared" si="295"/>
        <v>0</v>
      </c>
      <c r="DK143" s="81">
        <v>29242221000</v>
      </c>
      <c r="DL143" s="6">
        <v>29242221000</v>
      </c>
      <c r="DM143" s="6">
        <v>29242221000</v>
      </c>
      <c r="DN143" s="6">
        <v>2327654721</v>
      </c>
      <c r="DO143" s="38">
        <v>7.9599108460332066E-2</v>
      </c>
      <c r="DP143" s="6">
        <v>16917090</v>
      </c>
      <c r="DQ143" s="7">
        <f t="shared" si="296"/>
        <v>5.7851590684578991E-4</v>
      </c>
      <c r="DR143" s="6">
        <v>29242221000</v>
      </c>
      <c r="DS143" s="6">
        <v>29242221000</v>
      </c>
      <c r="DT143" s="6">
        <v>4822307578</v>
      </c>
      <c r="DU143" s="38">
        <f t="shared" si="297"/>
        <v>0.1649090736986086</v>
      </c>
      <c r="DV143" s="6">
        <v>138700458</v>
      </c>
      <c r="DW143" s="7">
        <f t="shared" si="298"/>
        <v>4.7431574366393033E-3</v>
      </c>
      <c r="DX143" s="6">
        <v>29242221000</v>
      </c>
      <c r="DY143" s="6">
        <v>29242221000</v>
      </c>
      <c r="DZ143" s="6">
        <v>7902230491</v>
      </c>
      <c r="EA143" s="38">
        <f t="shared" si="299"/>
        <v>0.27023359446602913</v>
      </c>
      <c r="EB143" s="6">
        <v>1265511594</v>
      </c>
      <c r="EC143" s="7">
        <f t="shared" si="300"/>
        <v>4.3276863067275226E-2</v>
      </c>
      <c r="ED143" s="6">
        <v>29242221000</v>
      </c>
      <c r="EE143" s="6">
        <v>29242221000</v>
      </c>
      <c r="EF143" s="6">
        <v>8712846117</v>
      </c>
      <c r="EG143" s="38">
        <f t="shared" si="301"/>
        <v>0.29795432149288525</v>
      </c>
      <c r="EH143" s="6">
        <v>2924066677</v>
      </c>
      <c r="EI143" s="7">
        <f t="shared" si="302"/>
        <v>9.9994684979639537E-2</v>
      </c>
      <c r="EJ143" s="6">
        <v>29242221000</v>
      </c>
      <c r="EK143" s="6">
        <v>29242221000</v>
      </c>
      <c r="EL143" s="6">
        <v>11904902264</v>
      </c>
      <c r="EM143" s="38">
        <f t="shared" si="303"/>
        <v>0.40711347691408256</v>
      </c>
      <c r="EN143" s="6">
        <v>4592908786</v>
      </c>
      <c r="EO143" s="7">
        <f t="shared" si="304"/>
        <v>0.15706429364582122</v>
      </c>
      <c r="EP143" s="6">
        <v>29242221000</v>
      </c>
      <c r="EQ143" s="6">
        <v>29242221000</v>
      </c>
      <c r="ER143" s="6">
        <v>11904902264</v>
      </c>
      <c r="ES143" s="38">
        <f t="shared" si="305"/>
        <v>0.40711347691408256</v>
      </c>
      <c r="ET143" s="6">
        <v>5969742534</v>
      </c>
      <c r="EU143" s="7">
        <f t="shared" si="306"/>
        <v>0.20414805475958889</v>
      </c>
      <c r="EV143" s="340">
        <v>29242221000</v>
      </c>
      <c r="EW143" s="340">
        <v>29242221000</v>
      </c>
      <c r="EX143" s="340">
        <v>14045643607</v>
      </c>
      <c r="EY143" s="38">
        <f t="shared" si="307"/>
        <v>0.48032068449930665</v>
      </c>
      <c r="EZ143" s="340">
        <v>7616068608</v>
      </c>
      <c r="FA143" s="7">
        <f t="shared" si="308"/>
        <v>0.26044767967522031</v>
      </c>
      <c r="FB143" s="340">
        <v>29242221000</v>
      </c>
      <c r="FC143" s="340">
        <v>29242221000</v>
      </c>
      <c r="FD143" s="340">
        <v>16979407631</v>
      </c>
      <c r="FE143" s="38">
        <f t="shared" si="309"/>
        <v>0.58064699090400829</v>
      </c>
      <c r="FF143" s="340">
        <v>8444545404</v>
      </c>
      <c r="FG143" s="7">
        <f t="shared" si="310"/>
        <v>0.28877920743434637</v>
      </c>
      <c r="FH143" s="340">
        <v>29242221000</v>
      </c>
      <c r="FI143" s="340">
        <v>28141986645</v>
      </c>
      <c r="FJ143" s="340">
        <v>17789969026</v>
      </c>
      <c r="FK143" s="38">
        <v>0.63215043239176405</v>
      </c>
      <c r="FL143" s="340">
        <v>9771896091</v>
      </c>
      <c r="FM143" s="7">
        <v>0.34723547467592086</v>
      </c>
      <c r="FN143" s="41">
        <v>40248159000</v>
      </c>
      <c r="FO143" s="81"/>
      <c r="FP143" s="387">
        <v>40248159000</v>
      </c>
      <c r="FQ143" s="340">
        <v>29242221000</v>
      </c>
      <c r="FR143" s="340">
        <v>28141986645</v>
      </c>
      <c r="FS143" s="340">
        <v>21302529566</v>
      </c>
      <c r="FT143" s="38">
        <v>0.75696608895181994</v>
      </c>
      <c r="FU143" s="340">
        <v>11736827103</v>
      </c>
      <c r="FV143" s="7">
        <v>0.41705751804431646</v>
      </c>
      <c r="FW143" s="340">
        <v>29242221000</v>
      </c>
      <c r="FX143" s="340">
        <v>28141986645</v>
      </c>
      <c r="FY143" s="340">
        <v>21978060328</v>
      </c>
      <c r="FZ143" s="38">
        <v>0.78097046257766067</v>
      </c>
      <c r="GA143" s="340">
        <v>13082602206</v>
      </c>
      <c r="GB143" s="7">
        <v>0.46487841711503308</v>
      </c>
      <c r="GC143" s="340">
        <v>29242221000</v>
      </c>
      <c r="GD143" s="340">
        <v>25398809473</v>
      </c>
      <c r="GE143" s="340">
        <v>23925378581</v>
      </c>
      <c r="GF143" s="38">
        <v>0.94198819068404294</v>
      </c>
      <c r="GG143" s="340">
        <v>19220757767</v>
      </c>
      <c r="GH143" s="7">
        <v>0.75675821685392275</v>
      </c>
      <c r="GI143" s="340">
        <v>40248159000</v>
      </c>
      <c r="GJ143" s="340">
        <v>40248159000</v>
      </c>
      <c r="GK143" s="340">
        <v>4987602974</v>
      </c>
      <c r="GL143" s="38">
        <v>0.12392126988963645</v>
      </c>
      <c r="GM143" s="340">
        <v>12664414</v>
      </c>
      <c r="GN143" s="7">
        <v>3.1465821828024484E-4</v>
      </c>
      <c r="GO143" s="340">
        <v>40248159000</v>
      </c>
      <c r="GP143" s="340">
        <v>40248159000</v>
      </c>
      <c r="GQ143" s="340">
        <v>14876164341</v>
      </c>
      <c r="GR143" s="38">
        <f t="shared" si="311"/>
        <v>0.36961105080607537</v>
      </c>
      <c r="GS143" s="340">
        <v>117587836</v>
      </c>
      <c r="GT143" s="7">
        <v>3.1465821828024484E-4</v>
      </c>
      <c r="GU143" s="340">
        <v>40248159000</v>
      </c>
      <c r="GV143" s="340">
        <v>40248159000</v>
      </c>
      <c r="GW143" s="340">
        <v>16837920242</v>
      </c>
      <c r="GX143" s="38">
        <v>0.41835255724367415</v>
      </c>
      <c r="GY143" s="340">
        <v>1359294423</v>
      </c>
      <c r="GZ143" s="7">
        <v>3.3772834752516259E-2</v>
      </c>
      <c r="HA143" s="340">
        <v>40248159000</v>
      </c>
      <c r="HB143" s="340">
        <v>40248159000</v>
      </c>
      <c r="HC143" s="340">
        <v>18235347691</v>
      </c>
      <c r="HD143" s="38">
        <v>0.45307283970429552</v>
      </c>
      <c r="HE143" s="340">
        <v>3337740644</v>
      </c>
      <c r="HF143" s="7">
        <v>8.2929026492863933E-2</v>
      </c>
      <c r="HG143" s="340">
        <v>40248159000</v>
      </c>
      <c r="HH143" s="340">
        <v>40248159000</v>
      </c>
      <c r="HI143" s="340">
        <v>20522125234</v>
      </c>
      <c r="HJ143" s="38">
        <v>0.50988978735648505</v>
      </c>
      <c r="HK143" s="340">
        <v>5106018204</v>
      </c>
      <c r="HL143" s="7">
        <v>0.12686339775193195</v>
      </c>
      <c r="HM143" s="340">
        <v>40248159000</v>
      </c>
      <c r="HN143" s="340">
        <v>40248159000</v>
      </c>
      <c r="HO143" s="340">
        <v>21449958835</v>
      </c>
      <c r="HP143" s="38">
        <v>0.53294260825693918</v>
      </c>
      <c r="HQ143" s="340">
        <v>6810020336</v>
      </c>
      <c r="HR143" s="7">
        <v>0.16920079092313267</v>
      </c>
      <c r="HS143" s="15">
        <f t="shared" si="312"/>
        <v>0</v>
      </c>
      <c r="HT143" s="15">
        <f t="shared" si="313"/>
        <v>0</v>
      </c>
    </row>
    <row r="144" spans="1:228" ht="14.25" customHeight="1" x14ac:dyDescent="0.35">
      <c r="A144" s="8" t="s">
        <v>67</v>
      </c>
      <c r="B144" s="32">
        <f>+B145+B146+B147+B148</f>
        <v>95637511005</v>
      </c>
      <c r="C144" s="31">
        <f>+C145+C146+C147+C148</f>
        <v>90533007736</v>
      </c>
      <c r="D144" s="62">
        <f>+C144/B144</f>
        <v>0.94662655672068741</v>
      </c>
      <c r="E144" s="32">
        <f>+E145+E146+E147+E148</f>
        <v>99292113039</v>
      </c>
      <c r="F144" s="31">
        <f>+F145+F146+F147+F148</f>
        <v>93509009799</v>
      </c>
      <c r="G144" s="62">
        <f>+F144/E144</f>
        <v>0.94175667066599222</v>
      </c>
      <c r="H144" s="32">
        <f>+H145+H146+H147+H148</f>
        <v>107791548051</v>
      </c>
      <c r="I144" s="31">
        <f>+I145+I146+I147+I148</f>
        <v>100411637409</v>
      </c>
      <c r="J144" s="62">
        <f>+I144/H144</f>
        <v>0.93153534970563456</v>
      </c>
      <c r="K144" s="32">
        <f>+K145+K146+K147+K148</f>
        <v>117569121952</v>
      </c>
      <c r="L144" s="31">
        <f>+L145+L146+L147+L148</f>
        <v>112897021519</v>
      </c>
      <c r="M144" s="62">
        <f>+L144/K144</f>
        <v>0.96026082056726192</v>
      </c>
      <c r="N144" s="32">
        <f>+N145+N146+N147+N148</f>
        <v>127813099610</v>
      </c>
      <c r="O144" s="31">
        <f>+O145+O146+O147+O148</f>
        <v>123744612646</v>
      </c>
      <c r="P144" s="62">
        <f>+O144/N144</f>
        <v>0.968168466484153</v>
      </c>
      <c r="Q144" s="32">
        <f>+Q145+Q146+Q147+Q148</f>
        <v>154698414911</v>
      </c>
      <c r="R144" s="31">
        <f>+R145+R146+R147+R148</f>
        <v>135632422608</v>
      </c>
      <c r="S144" s="67">
        <f t="shared" si="275"/>
        <v>0.87675379664381881</v>
      </c>
      <c r="T144" s="32">
        <f>+T145+T146+T147+T148</f>
        <v>216383160555.04001</v>
      </c>
      <c r="U144" s="31">
        <f>+U145+U146+U147+U148</f>
        <v>174847214177</v>
      </c>
      <c r="V144" s="67">
        <f t="shared" si="276"/>
        <v>0.8080444602459036</v>
      </c>
      <c r="W144" s="32">
        <v>249070400722</v>
      </c>
      <c r="X144" s="31">
        <v>204407450811</v>
      </c>
      <c r="Y144" s="67">
        <f t="shared" si="277"/>
        <v>0.82068142267595035</v>
      </c>
      <c r="Z144" s="32">
        <v>285577423777</v>
      </c>
      <c r="AA144" s="31">
        <v>246949820434</v>
      </c>
      <c r="AB144" s="67">
        <f t="shared" si="278"/>
        <v>0.86473859581714241</v>
      </c>
      <c r="AC144" s="32">
        <v>317653392651</v>
      </c>
      <c r="AD144" s="31">
        <v>271515355032</v>
      </c>
      <c r="AE144" s="67">
        <f t="shared" si="279"/>
        <v>0.85475351850030135</v>
      </c>
      <c r="AF144" s="32">
        <v>260140485000</v>
      </c>
      <c r="AG144" s="1">
        <v>306807447663</v>
      </c>
      <c r="AH144" s="1">
        <v>180931257700</v>
      </c>
      <c r="AI144" s="122">
        <f t="shared" ref="AI144:AI145" si="323">+AH144/AG144</f>
        <v>0.58972250862285613</v>
      </c>
      <c r="AJ144" s="1">
        <v>156164796000</v>
      </c>
      <c r="AK144" s="122">
        <f t="shared" si="280"/>
        <v>0.50899936487699859</v>
      </c>
      <c r="AL144" s="3">
        <v>253483255000</v>
      </c>
      <c r="AM144" s="1">
        <v>303781666124</v>
      </c>
      <c r="AN144" s="1">
        <v>288732858402</v>
      </c>
      <c r="AO144" s="122">
        <f t="shared" ref="AO144:AO145" si="324">+AN144/AM144</f>
        <v>0.95046176448364972</v>
      </c>
      <c r="AP144" s="1">
        <v>210264514257</v>
      </c>
      <c r="AQ144" s="122">
        <f t="shared" si="281"/>
        <v>0.69215669576047611</v>
      </c>
      <c r="AR144" s="3">
        <v>259592276000</v>
      </c>
      <c r="AS144" s="1">
        <v>240163272298</v>
      </c>
      <c r="AT144" s="1">
        <v>210968176565</v>
      </c>
      <c r="AU144" s="122">
        <f t="shared" ref="AU144:AU145" si="325">+AT144/AS144</f>
        <v>0.87843646760119898</v>
      </c>
      <c r="AV144" s="1">
        <v>190888127882</v>
      </c>
      <c r="AW144" s="122">
        <f t="shared" si="282"/>
        <v>0.7948264780683939</v>
      </c>
      <c r="AX144" s="3">
        <v>258821575000</v>
      </c>
      <c r="AY144" s="1">
        <v>283815708087</v>
      </c>
      <c r="AZ144" s="1">
        <v>245647593850</v>
      </c>
      <c r="BA144" s="122">
        <f t="shared" ref="BA144:BA145" si="326">+AZ144/AY144</f>
        <v>0.86551796412445192</v>
      </c>
      <c r="BB144" s="1">
        <v>217642219329</v>
      </c>
      <c r="BC144" s="122">
        <f t="shared" si="283"/>
        <v>0.76684345907409968</v>
      </c>
      <c r="BD144" s="3">
        <v>284922298000</v>
      </c>
      <c r="BE144" s="1">
        <v>328712303605</v>
      </c>
      <c r="BF144" s="1">
        <v>297673654247.14001</v>
      </c>
      <c r="BG144" s="122">
        <f t="shared" ref="BG144:BG145" si="327">+BF144/BE144</f>
        <v>0.90557503014807184</v>
      </c>
      <c r="BH144" s="1">
        <v>256786913553.73999</v>
      </c>
      <c r="BI144" s="122">
        <f t="shared" si="284"/>
        <v>0.7811904535898061</v>
      </c>
      <c r="BJ144" s="3">
        <v>288103485000</v>
      </c>
      <c r="BK144" s="1">
        <v>313665665096</v>
      </c>
      <c r="BL144" s="1">
        <v>284186739228.82001</v>
      </c>
      <c r="BM144" s="122">
        <f t="shared" ref="BM144:BM145" si="328">+BL144/BK144</f>
        <v>0.90601800213562511</v>
      </c>
      <c r="BN144" s="1">
        <v>256604134827</v>
      </c>
      <c r="BO144" s="122">
        <f t="shared" si="285"/>
        <v>0.81808168180748808</v>
      </c>
      <c r="BP144" s="3">
        <v>313171991000</v>
      </c>
      <c r="BQ144" s="1">
        <v>323860647194</v>
      </c>
      <c r="BR144" s="1">
        <v>298560540853.59003</v>
      </c>
      <c r="BS144" s="122">
        <f t="shared" ref="BS144:BS145" si="329">+BR144/BQ144</f>
        <v>0.92187965237636726</v>
      </c>
      <c r="BT144" s="1">
        <v>274664406658</v>
      </c>
      <c r="BU144" s="122">
        <f t="shared" si="286"/>
        <v>0.84809441665034924</v>
      </c>
      <c r="BV144" s="3">
        <v>332640409000</v>
      </c>
      <c r="BW144" s="1">
        <v>386937527155</v>
      </c>
      <c r="BX144" s="1">
        <v>327771370422.08002</v>
      </c>
      <c r="BY144" s="122">
        <f t="shared" ref="BY144:BY145" si="330">+BX144/BW144</f>
        <v>0.84709119022921986</v>
      </c>
      <c r="BZ144" s="1">
        <v>293269632377</v>
      </c>
      <c r="CA144" s="122">
        <f t="shared" si="287"/>
        <v>0.75792501837001103</v>
      </c>
      <c r="CB144" s="3">
        <v>346079192000</v>
      </c>
      <c r="CC144" s="1">
        <v>389689696542</v>
      </c>
      <c r="CD144" s="1">
        <v>339634350438</v>
      </c>
      <c r="CE144" s="122">
        <f t="shared" si="172"/>
        <v>0.8715507580821934</v>
      </c>
      <c r="CF144" s="1">
        <v>264241365466</v>
      </c>
      <c r="CG144" s="4">
        <f t="shared" si="288"/>
        <v>0.67808147818842979</v>
      </c>
      <c r="CH144" s="3">
        <v>360865993000</v>
      </c>
      <c r="CI144" s="1">
        <v>397051549825</v>
      </c>
      <c r="CJ144" s="1">
        <v>342305262869</v>
      </c>
      <c r="CK144" s="122">
        <f t="shared" si="173"/>
        <v>0.86211793662528369</v>
      </c>
      <c r="CL144" s="1">
        <v>317378994615</v>
      </c>
      <c r="CM144" s="4">
        <f t="shared" si="289"/>
        <v>0.79933951839473849</v>
      </c>
      <c r="CN144" s="3">
        <v>357700498000</v>
      </c>
      <c r="CO144" s="1">
        <v>438104131324</v>
      </c>
      <c r="CP144" s="1">
        <v>409324211164</v>
      </c>
      <c r="CQ144" s="122">
        <f t="shared" si="174"/>
        <v>0.93430803751376679</v>
      </c>
      <c r="CR144" s="1">
        <v>286909040895</v>
      </c>
      <c r="CS144" s="4">
        <f t="shared" si="290"/>
        <v>0.65488777754258698</v>
      </c>
      <c r="CT144" s="3">
        <v>488937419100</v>
      </c>
      <c r="CU144" s="1">
        <v>339512299707</v>
      </c>
      <c r="CV144" s="4">
        <f t="shared" si="291"/>
        <v>0.69438804731278136</v>
      </c>
      <c r="CW144" s="3">
        <v>497639690315</v>
      </c>
      <c r="CX144" s="1">
        <v>365705875360</v>
      </c>
      <c r="CY144" s="4">
        <f t="shared" si="292"/>
        <v>0.73488084346429949</v>
      </c>
      <c r="CZ144" s="3">
        <v>497639690315</v>
      </c>
      <c r="DA144" s="1">
        <v>402099417161</v>
      </c>
      <c r="DB144" s="4">
        <f t="shared" si="293"/>
        <v>0.80801315688159003</v>
      </c>
      <c r="DC144" s="3">
        <v>429390455000</v>
      </c>
      <c r="DD144" s="1">
        <v>498677507132</v>
      </c>
      <c r="DE144" s="1">
        <v>457524840595</v>
      </c>
      <c r="DF144" s="122">
        <f t="shared" si="209"/>
        <v>0.91747639316303298</v>
      </c>
      <c r="DG144" s="1">
        <v>330822435532</v>
      </c>
      <c r="DH144" s="4">
        <f t="shared" si="294"/>
        <v>0.66339955342006485</v>
      </c>
      <c r="DI144" s="82">
        <v>483905202000</v>
      </c>
      <c r="DJ144" s="82">
        <f t="shared" si="295"/>
        <v>0</v>
      </c>
      <c r="DK144" s="82">
        <v>483905202000</v>
      </c>
      <c r="DL144" s="31">
        <v>483905202000</v>
      </c>
      <c r="DM144" s="31">
        <v>483905202000</v>
      </c>
      <c r="DN144" s="31">
        <v>36261046861</v>
      </c>
      <c r="DO144" s="417">
        <v>7.4934195191809494E-2</v>
      </c>
      <c r="DP144" s="31">
        <v>252610358</v>
      </c>
      <c r="DQ144" s="62">
        <f t="shared" si="296"/>
        <v>5.220244728842572E-4</v>
      </c>
      <c r="DR144" s="31">
        <v>483905202000</v>
      </c>
      <c r="DS144" s="31">
        <v>483905202000</v>
      </c>
      <c r="DT144" s="31">
        <v>125978047775</v>
      </c>
      <c r="DU144" s="417">
        <f t="shared" si="297"/>
        <v>0.26033621307298943</v>
      </c>
      <c r="DV144" s="31">
        <v>30941335571</v>
      </c>
      <c r="DW144" s="62">
        <f t="shared" si="298"/>
        <v>6.394090297669501E-2</v>
      </c>
      <c r="DX144" s="31">
        <v>483905202000</v>
      </c>
      <c r="DY144" s="31">
        <v>488987116228</v>
      </c>
      <c r="DZ144" s="31">
        <v>160425239938</v>
      </c>
      <c r="EA144" s="417">
        <f t="shared" si="299"/>
        <v>0.3280766192277314</v>
      </c>
      <c r="EB144" s="31">
        <v>58195588402</v>
      </c>
      <c r="EC144" s="62">
        <f t="shared" si="300"/>
        <v>0.11901251887966952</v>
      </c>
      <c r="ED144" s="31">
        <v>483905202000</v>
      </c>
      <c r="EE144" s="31">
        <v>488987116228</v>
      </c>
      <c r="EF144" s="31">
        <v>190332883628</v>
      </c>
      <c r="EG144" s="417">
        <f t="shared" si="301"/>
        <v>0.38923905622751315</v>
      </c>
      <c r="EH144" s="31">
        <v>97584485461</v>
      </c>
      <c r="EI144" s="62">
        <f t="shared" si="302"/>
        <v>0.19956453293444093</v>
      </c>
      <c r="EJ144" s="31">
        <v>483905202000</v>
      </c>
      <c r="EK144" s="31">
        <v>495877051907</v>
      </c>
      <c r="EL144" s="31">
        <v>235227316372</v>
      </c>
      <c r="EM144" s="417">
        <f t="shared" si="303"/>
        <v>0.47436620724307293</v>
      </c>
      <c r="EN144" s="31">
        <v>132529535695</v>
      </c>
      <c r="EO144" s="62">
        <f t="shared" si="304"/>
        <v>0.26726289346387305</v>
      </c>
      <c r="EP144" s="31">
        <v>483905202000</v>
      </c>
      <c r="EQ144" s="31">
        <v>495877051907</v>
      </c>
      <c r="ER144" s="31">
        <v>270658517605</v>
      </c>
      <c r="ES144" s="417">
        <f t="shared" si="305"/>
        <v>0.54581779205979686</v>
      </c>
      <c r="ET144" s="31">
        <v>162379982695</v>
      </c>
      <c r="EU144" s="62">
        <f t="shared" si="306"/>
        <v>0.32746016793988242</v>
      </c>
      <c r="EV144" s="418">
        <v>483905202000</v>
      </c>
      <c r="EW144" s="418">
        <v>495877051907</v>
      </c>
      <c r="EX144" s="418">
        <v>296944339847</v>
      </c>
      <c r="EY144" s="417">
        <f t="shared" si="307"/>
        <v>0.59882654118604151</v>
      </c>
      <c r="EZ144" s="418">
        <v>197585744060</v>
      </c>
      <c r="FA144" s="62">
        <f t="shared" si="308"/>
        <v>0.39845712420073132</v>
      </c>
      <c r="FB144" s="418">
        <v>483905202000</v>
      </c>
      <c r="FC144" s="418">
        <v>495877051907</v>
      </c>
      <c r="FD144" s="418">
        <v>340605424148</v>
      </c>
      <c r="FE144" s="417">
        <f t="shared" si="309"/>
        <v>0.68687474614550093</v>
      </c>
      <c r="FF144" s="418">
        <v>229653434571</v>
      </c>
      <c r="FG144" s="62">
        <f t="shared" si="310"/>
        <v>0.46312575604742989</v>
      </c>
      <c r="FH144" s="418">
        <v>483905202000</v>
      </c>
      <c r="FI144" s="418">
        <v>536601864292</v>
      </c>
      <c r="FJ144" s="418">
        <v>374621259396</v>
      </c>
      <c r="FK144" s="417">
        <v>0.69813633594113678</v>
      </c>
      <c r="FL144" s="418">
        <v>272750437707</v>
      </c>
      <c r="FM144" s="62">
        <v>0.50829200540864827</v>
      </c>
      <c r="FN144" s="82">
        <v>515666196000</v>
      </c>
      <c r="FO144" s="82">
        <f>+FO145+FO146+FO147</f>
        <v>1407383000</v>
      </c>
      <c r="FP144" s="386">
        <f>+FP145+FP146+FP147+FP148</f>
        <v>517073579000</v>
      </c>
      <c r="FQ144" s="418">
        <v>483905202000</v>
      </c>
      <c r="FR144" s="418">
        <v>544827996888</v>
      </c>
      <c r="FS144" s="418">
        <v>409466461004</v>
      </c>
      <c r="FT144" s="417">
        <v>0.75155179862787747</v>
      </c>
      <c r="FU144" s="418">
        <v>307923689004</v>
      </c>
      <c r="FV144" s="62">
        <v>0.56517596519053281</v>
      </c>
      <c r="FW144" s="418">
        <v>483905202000</v>
      </c>
      <c r="FX144" s="418">
        <v>544827996888</v>
      </c>
      <c r="FY144" s="418">
        <v>448828988384</v>
      </c>
      <c r="FZ144" s="417">
        <v>0.8237994210056454</v>
      </c>
      <c r="GA144" s="418">
        <v>338789299936</v>
      </c>
      <c r="GB144" s="62">
        <v>0.6218279931852414</v>
      </c>
      <c r="GC144" s="339">
        <v>483905202000</v>
      </c>
      <c r="GD144" s="339">
        <v>548927257163</v>
      </c>
      <c r="GE144" s="339">
        <v>519883775300</v>
      </c>
      <c r="GF144" s="122">
        <v>0.94709047240047006</v>
      </c>
      <c r="GG144" s="339">
        <v>437118860097</v>
      </c>
      <c r="GH144" s="4">
        <v>0.7963147291248478</v>
      </c>
      <c r="GI144" s="339">
        <f>+GI145+GI146+GI147+GI148</f>
        <v>517073579000</v>
      </c>
      <c r="GJ144" s="339">
        <f t="shared" ref="GJ144:GK144" si="331">+GJ145+GJ146+GJ147+GJ148</f>
        <v>517073579000</v>
      </c>
      <c r="GK144" s="339">
        <f t="shared" si="331"/>
        <v>5324937380</v>
      </c>
      <c r="GL144" s="122">
        <v>1.0336873439437523E-2</v>
      </c>
      <c r="GM144" s="339">
        <v>0</v>
      </c>
      <c r="GN144" s="4">
        <v>0</v>
      </c>
      <c r="GO144" s="339">
        <v>517073579000</v>
      </c>
      <c r="GP144" s="339">
        <v>517073579000</v>
      </c>
      <c r="GQ144" s="339">
        <v>124245180568</v>
      </c>
      <c r="GR144" s="122">
        <f t="shared" si="311"/>
        <v>0.24028530099775219</v>
      </c>
      <c r="GS144" s="339">
        <v>29587376096</v>
      </c>
      <c r="GT144" s="4">
        <v>0</v>
      </c>
      <c r="GU144" s="339">
        <v>517073579000</v>
      </c>
      <c r="GV144" s="339">
        <v>545559491902</v>
      </c>
      <c r="GW144" s="339">
        <v>200260058056</v>
      </c>
      <c r="GX144" s="122">
        <v>0.36707281429166871</v>
      </c>
      <c r="GY144" s="339">
        <v>56499047249</v>
      </c>
      <c r="GZ144" s="4">
        <v>0.10356166117104061</v>
      </c>
      <c r="HA144" s="339">
        <v>517073579000</v>
      </c>
      <c r="HB144" s="339">
        <v>545559491902</v>
      </c>
      <c r="HC144" s="339">
        <v>227980153307</v>
      </c>
      <c r="HD144" s="122">
        <v>0.41788321290531694</v>
      </c>
      <c r="HE144" s="339">
        <v>85840066387</v>
      </c>
      <c r="HF144" s="4">
        <v>0.15734318192821331</v>
      </c>
      <c r="HG144" s="339">
        <v>517073579000</v>
      </c>
      <c r="HH144" s="339">
        <v>545559491902</v>
      </c>
      <c r="HI144" s="339">
        <v>256402286587</v>
      </c>
      <c r="HJ144" s="122">
        <v>0.46998043365187764</v>
      </c>
      <c r="HK144" s="339">
        <v>126599020235</v>
      </c>
      <c r="HL144" s="4">
        <v>0.23205355623753174</v>
      </c>
      <c r="HM144" s="339">
        <v>517073579000</v>
      </c>
      <c r="HN144" s="339">
        <v>548109089739</v>
      </c>
      <c r="HO144" s="339">
        <v>296954272815</v>
      </c>
      <c r="HP144" s="122">
        <v>0.54177950771880912</v>
      </c>
      <c r="HQ144" s="339">
        <v>156349101146</v>
      </c>
      <c r="HR144" s="4">
        <v>0.2852517939821993</v>
      </c>
      <c r="HS144" s="15">
        <f t="shared" si="312"/>
        <v>0</v>
      </c>
      <c r="HT144" s="15">
        <f t="shared" si="313"/>
        <v>0</v>
      </c>
    </row>
    <row r="145" spans="1:228" ht="14.25" customHeight="1" x14ac:dyDescent="0.35">
      <c r="A145" s="9" t="s">
        <v>76</v>
      </c>
      <c r="B145" s="26">
        <v>90007567537</v>
      </c>
      <c r="C145" s="53">
        <v>86107612794</v>
      </c>
      <c r="D145" s="27">
        <v>0.95667081280252553</v>
      </c>
      <c r="E145" s="26">
        <v>96483872737</v>
      </c>
      <c r="F145" s="53">
        <v>90785643313</v>
      </c>
      <c r="G145" s="27">
        <v>0.94094112039291289</v>
      </c>
      <c r="H145" s="26">
        <v>103584495541</v>
      </c>
      <c r="I145" s="53">
        <v>97691268097</v>
      </c>
      <c r="J145" s="27">
        <f t="shared" ref="J145:J148" si="332">+I145/H145</f>
        <v>0.94310705078765977</v>
      </c>
      <c r="K145" s="26">
        <v>108467434684</v>
      </c>
      <c r="L145" s="53">
        <v>106275663779</v>
      </c>
      <c r="M145" s="27">
        <f t="shared" ref="M145:M148" si="333">+L145/K145</f>
        <v>0.9797932816297783</v>
      </c>
      <c r="N145" s="26">
        <v>124841821317</v>
      </c>
      <c r="O145" s="53">
        <v>121105058002</v>
      </c>
      <c r="P145" s="27">
        <f t="shared" ref="P145:P148" si="334">+O145/N145</f>
        <v>0.97006801666637366</v>
      </c>
      <c r="Q145" s="26">
        <v>140371839083</v>
      </c>
      <c r="R145" s="53">
        <v>133745552523</v>
      </c>
      <c r="S145" s="68">
        <f t="shared" si="275"/>
        <v>0.95279475852644513</v>
      </c>
      <c r="T145" s="26">
        <v>163910511177.04001</v>
      </c>
      <c r="U145" s="53">
        <v>152581065180</v>
      </c>
      <c r="V145" s="68">
        <f t="shared" si="276"/>
        <v>0.93088029610985068</v>
      </c>
      <c r="W145" s="26">
        <v>178462184482</v>
      </c>
      <c r="X145" s="53">
        <v>171750365973</v>
      </c>
      <c r="Y145" s="68">
        <f t="shared" si="277"/>
        <v>0.96239080829094659</v>
      </c>
      <c r="Z145" s="26">
        <v>190730454937</v>
      </c>
      <c r="AA145" s="53">
        <v>184584413395</v>
      </c>
      <c r="AB145" s="68">
        <f t="shared" si="278"/>
        <v>0.96777629695252343</v>
      </c>
      <c r="AC145" s="26">
        <v>200251018407</v>
      </c>
      <c r="AD145" s="53">
        <v>192808395675</v>
      </c>
      <c r="AE145" s="68">
        <f t="shared" si="279"/>
        <v>0.96283353367585256</v>
      </c>
      <c r="AF145" s="26">
        <v>194566903000</v>
      </c>
      <c r="AG145" s="6">
        <v>216351863416</v>
      </c>
      <c r="AH145" s="6">
        <v>166756602092</v>
      </c>
      <c r="AI145" s="38">
        <f t="shared" si="323"/>
        <v>0.77076573069010945</v>
      </c>
      <c r="AJ145" s="6">
        <v>148008365654</v>
      </c>
      <c r="AK145" s="38">
        <f t="shared" si="280"/>
        <v>0.68410950253481495</v>
      </c>
      <c r="AL145" s="5">
        <v>205201430000</v>
      </c>
      <c r="AM145" s="6">
        <v>206865670051</v>
      </c>
      <c r="AN145" s="6">
        <v>201659742450</v>
      </c>
      <c r="AO145" s="38">
        <f t="shared" si="324"/>
        <v>0.97483426032112264</v>
      </c>
      <c r="AP145" s="6">
        <v>189748062327</v>
      </c>
      <c r="AQ145" s="38">
        <f t="shared" si="281"/>
        <v>0.91725254499801789</v>
      </c>
      <c r="AR145" s="5">
        <v>211325320000</v>
      </c>
      <c r="AS145" s="6">
        <v>214962566298</v>
      </c>
      <c r="AT145" s="6">
        <v>202086716260</v>
      </c>
      <c r="AU145" s="38">
        <f t="shared" si="325"/>
        <v>0.94010189653136922</v>
      </c>
      <c r="AV145" s="6">
        <v>186383726397</v>
      </c>
      <c r="AW145" s="38">
        <f t="shared" si="282"/>
        <v>0.86705201564545198</v>
      </c>
      <c r="AX145" s="5">
        <v>213853520000</v>
      </c>
      <c r="AY145" s="6">
        <v>225325463606</v>
      </c>
      <c r="AZ145" s="6">
        <v>220839753441</v>
      </c>
      <c r="BA145" s="38">
        <f t="shared" si="326"/>
        <v>0.9800923069536267</v>
      </c>
      <c r="BB145" s="6">
        <v>211129670449</v>
      </c>
      <c r="BC145" s="38">
        <f t="shared" si="283"/>
        <v>0.93699871763351827</v>
      </c>
      <c r="BD145" s="5">
        <v>241705103000</v>
      </c>
      <c r="BE145" s="6">
        <v>251714383642</v>
      </c>
      <c r="BF145" s="6">
        <v>243323139865.13998</v>
      </c>
      <c r="BG145" s="38">
        <f t="shared" si="327"/>
        <v>0.96666363020082935</v>
      </c>
      <c r="BH145" s="6">
        <v>231667838758.73999</v>
      </c>
      <c r="BI145" s="38">
        <f t="shared" si="284"/>
        <v>0.92035995482971233</v>
      </c>
      <c r="BJ145" s="5">
        <v>259772141000</v>
      </c>
      <c r="BK145" s="6">
        <v>270368121382</v>
      </c>
      <c r="BL145" s="6">
        <v>255600817736.82001</v>
      </c>
      <c r="BM145" s="38">
        <f t="shared" si="328"/>
        <v>0.94538075136337751</v>
      </c>
      <c r="BN145" s="6">
        <v>246024618901</v>
      </c>
      <c r="BO145" s="38">
        <f t="shared" si="285"/>
        <v>0.90996163912902528</v>
      </c>
      <c r="BP145" s="5">
        <v>271651439000</v>
      </c>
      <c r="BQ145" s="6">
        <v>292900608950</v>
      </c>
      <c r="BR145" s="6">
        <v>280716050743.59003</v>
      </c>
      <c r="BS145" s="38">
        <f t="shared" si="329"/>
        <v>0.95840036574150667</v>
      </c>
      <c r="BT145" s="6">
        <v>267110852575</v>
      </c>
      <c r="BU145" s="38">
        <f t="shared" si="286"/>
        <v>0.91195048563588865</v>
      </c>
      <c r="BV145" s="5">
        <v>292424083000</v>
      </c>
      <c r="BW145" s="6">
        <v>328983058866</v>
      </c>
      <c r="BX145" s="6">
        <v>292728411007.08002</v>
      </c>
      <c r="BY145" s="38">
        <f t="shared" si="330"/>
        <v>0.88979782732919666</v>
      </c>
      <c r="BZ145" s="6">
        <v>278229656894</v>
      </c>
      <c r="CA145" s="38">
        <f t="shared" si="287"/>
        <v>0.84572639652951653</v>
      </c>
      <c r="CB145" s="5">
        <v>317190347000</v>
      </c>
      <c r="CC145" s="6">
        <v>346217637279</v>
      </c>
      <c r="CD145" s="6">
        <v>303931825250</v>
      </c>
      <c r="CE145" s="38">
        <f t="shared" si="172"/>
        <v>0.87786349545524767</v>
      </c>
      <c r="CF145" s="6">
        <v>262548139569</v>
      </c>
      <c r="CG145" s="7">
        <f t="shared" si="288"/>
        <v>0.75833265350784307</v>
      </c>
      <c r="CH145" s="5">
        <v>330861642000</v>
      </c>
      <c r="CI145" s="6">
        <v>365119561186</v>
      </c>
      <c r="CJ145" s="6">
        <v>321572065407</v>
      </c>
      <c r="CK145" s="38">
        <f t="shared" si="173"/>
        <v>0.88073086076914975</v>
      </c>
      <c r="CL145" s="6">
        <v>310224275636</v>
      </c>
      <c r="CM145" s="7">
        <f t="shared" si="289"/>
        <v>0.84965120638377656</v>
      </c>
      <c r="CN145" s="5">
        <v>333399365000</v>
      </c>
      <c r="CO145" s="6">
        <v>394450780311</v>
      </c>
      <c r="CP145" s="6">
        <v>373063949406</v>
      </c>
      <c r="CQ145" s="38">
        <f t="shared" si="174"/>
        <v>0.9457807362223043</v>
      </c>
      <c r="CR145" s="6">
        <v>285928150861</v>
      </c>
      <c r="CS145" s="7">
        <f t="shared" si="290"/>
        <v>0.72487662626896909</v>
      </c>
      <c r="CT145" s="5">
        <v>451617043225</v>
      </c>
      <c r="CU145" s="6">
        <v>320756454294</v>
      </c>
      <c r="CV145" s="7">
        <f t="shared" si="291"/>
        <v>0.71023992363856825</v>
      </c>
      <c r="CW145" s="5">
        <v>451617043225</v>
      </c>
      <c r="CX145" s="6">
        <v>344289762249</v>
      </c>
      <c r="CY145" s="7">
        <f t="shared" si="292"/>
        <v>0.76234891356274948</v>
      </c>
      <c r="CZ145" s="5">
        <v>451617043225</v>
      </c>
      <c r="DA145" s="6">
        <v>377840681908</v>
      </c>
      <c r="DB145" s="7">
        <f t="shared" si="293"/>
        <v>0.83663955463203388</v>
      </c>
      <c r="DC145" s="5">
        <v>397990109000</v>
      </c>
      <c r="DD145" s="6">
        <v>451683848477</v>
      </c>
      <c r="DE145" s="6">
        <v>414500376202</v>
      </c>
      <c r="DF145" s="38">
        <f t="shared" si="209"/>
        <v>0.91767810073267786</v>
      </c>
      <c r="DG145" s="6">
        <v>323131524037</v>
      </c>
      <c r="DH145" s="7">
        <f t="shared" si="294"/>
        <v>0.71539313421665118</v>
      </c>
      <c r="DI145" s="41">
        <v>448839560000</v>
      </c>
      <c r="DJ145" s="82">
        <f t="shared" si="295"/>
        <v>0</v>
      </c>
      <c r="DK145" s="81">
        <v>448839560000</v>
      </c>
      <c r="DL145" s="6">
        <v>448839560000</v>
      </c>
      <c r="DM145" s="6">
        <v>448839560000</v>
      </c>
      <c r="DN145" s="6">
        <v>36261046861</v>
      </c>
      <c r="DO145" s="38">
        <v>8.0788437768275143E-2</v>
      </c>
      <c r="DP145" s="6">
        <v>252610358</v>
      </c>
      <c r="DQ145" s="7">
        <f t="shared" si="296"/>
        <v>5.6280769458021932E-4</v>
      </c>
      <c r="DR145" s="6">
        <v>448839560000</v>
      </c>
      <c r="DS145" s="6">
        <v>448839560000</v>
      </c>
      <c r="DT145" s="6">
        <v>124203894067</v>
      </c>
      <c r="DU145" s="38">
        <f t="shared" si="297"/>
        <v>0.27672225252827537</v>
      </c>
      <c r="DV145" s="6">
        <v>30941335571</v>
      </c>
      <c r="DW145" s="7">
        <f t="shared" si="298"/>
        <v>6.8936293340542437E-2</v>
      </c>
      <c r="DX145" s="6">
        <v>448839560000</v>
      </c>
      <c r="DY145" s="6">
        <v>453921474228</v>
      </c>
      <c r="DZ145" s="6">
        <v>157876043224</v>
      </c>
      <c r="EA145" s="38">
        <f t="shared" si="299"/>
        <v>0.34780474638813963</v>
      </c>
      <c r="EB145" s="6">
        <v>58195588402</v>
      </c>
      <c r="EC145" s="7">
        <f t="shared" si="300"/>
        <v>0.12820629052850002</v>
      </c>
      <c r="ED145" s="6">
        <v>448839560000</v>
      </c>
      <c r="EE145" s="6">
        <v>453921474228</v>
      </c>
      <c r="EF145" s="6">
        <v>185011628716</v>
      </c>
      <c r="EG145" s="38">
        <f t="shared" si="301"/>
        <v>0.40758509834912676</v>
      </c>
      <c r="EH145" s="6">
        <v>97506206476</v>
      </c>
      <c r="EI145" s="7">
        <f t="shared" si="302"/>
        <v>0.214808534101261</v>
      </c>
      <c r="EJ145" s="6">
        <v>448839560000</v>
      </c>
      <c r="EK145" s="6">
        <v>454833033082</v>
      </c>
      <c r="EL145" s="6">
        <v>222966472787</v>
      </c>
      <c r="EM145" s="38">
        <f t="shared" si="303"/>
        <v>0.49021609375236885</v>
      </c>
      <c r="EN145" s="6">
        <v>132419185874</v>
      </c>
      <c r="EO145" s="7">
        <f t="shared" si="304"/>
        <v>0.29113801382611249</v>
      </c>
      <c r="EP145" s="6">
        <v>448839560000</v>
      </c>
      <c r="EQ145" s="6">
        <v>454833033082</v>
      </c>
      <c r="ER145" s="6">
        <v>258395674020</v>
      </c>
      <c r="ES145" s="38">
        <f t="shared" si="305"/>
        <v>0.56811105444360921</v>
      </c>
      <c r="ET145" s="6">
        <v>162269632874</v>
      </c>
      <c r="EU145" s="7">
        <f t="shared" si="306"/>
        <v>0.35676747525227587</v>
      </c>
      <c r="EV145" s="340">
        <v>448839560000</v>
      </c>
      <c r="EW145" s="340">
        <v>454833033082</v>
      </c>
      <c r="EX145" s="340">
        <v>284708989929</v>
      </c>
      <c r="EY145" s="38">
        <f t="shared" si="307"/>
        <v>0.62596374761916418</v>
      </c>
      <c r="EZ145" s="340">
        <v>197475394239</v>
      </c>
      <c r="FA145" s="7">
        <f t="shared" si="308"/>
        <v>0.43417117903878799</v>
      </c>
      <c r="FB145" s="340">
        <v>448839560000</v>
      </c>
      <c r="FC145" s="340">
        <v>454833033082</v>
      </c>
      <c r="FD145" s="340">
        <v>327501374480</v>
      </c>
      <c r="FE145" s="38">
        <f t="shared" si="309"/>
        <v>0.72004746942150111</v>
      </c>
      <c r="FF145" s="340">
        <v>229543084750</v>
      </c>
      <c r="FG145" s="7">
        <f t="shared" si="310"/>
        <v>0.50467549200327455</v>
      </c>
      <c r="FH145" s="340">
        <v>448839560000</v>
      </c>
      <c r="FI145" s="340">
        <v>492144120873</v>
      </c>
      <c r="FJ145" s="340">
        <v>357769239705</v>
      </c>
      <c r="FK145" s="38">
        <v>0.72696030396617084</v>
      </c>
      <c r="FL145" s="340">
        <v>271795403018</v>
      </c>
      <c r="FM145" s="7">
        <v>0.55226790586438401</v>
      </c>
      <c r="FN145" s="41">
        <v>479086495000</v>
      </c>
      <c r="FO145" s="81"/>
      <c r="FP145" s="387">
        <v>479086495000</v>
      </c>
      <c r="FQ145" s="340">
        <v>448839560000</v>
      </c>
      <c r="FR145" s="340">
        <v>493625025366</v>
      </c>
      <c r="FS145" s="340">
        <v>390247840576</v>
      </c>
      <c r="FT145" s="38">
        <v>0.79057547839404896</v>
      </c>
      <c r="FU145" s="340">
        <v>303936927834</v>
      </c>
      <c r="FV145" s="7">
        <v>0.6157243093756134</v>
      </c>
      <c r="FW145" s="340">
        <v>448839560000</v>
      </c>
      <c r="FX145" s="340">
        <v>493625025366</v>
      </c>
      <c r="FY145" s="340">
        <v>418843087126</v>
      </c>
      <c r="FZ145" s="38">
        <v>0.84850456440178923</v>
      </c>
      <c r="GA145" s="340">
        <v>334802538766</v>
      </c>
      <c r="GB145" s="7">
        <v>0.67825276588795202</v>
      </c>
      <c r="GC145" s="340">
        <v>448839560000</v>
      </c>
      <c r="GD145" s="340">
        <v>497675709421</v>
      </c>
      <c r="GE145" s="340">
        <v>471583821271</v>
      </c>
      <c r="GF145" s="38">
        <v>0.94757251025902889</v>
      </c>
      <c r="GG145" s="340">
        <v>431961044366</v>
      </c>
      <c r="GH145" s="7">
        <v>0.86795685662164834</v>
      </c>
      <c r="GI145" s="340">
        <v>479086495000</v>
      </c>
      <c r="GJ145" s="340">
        <v>479086495000</v>
      </c>
      <c r="GK145" s="340">
        <v>5324937380</v>
      </c>
      <c r="GL145" s="38">
        <v>1.1156490948466415E-2</v>
      </c>
      <c r="GM145" s="340">
        <v>0</v>
      </c>
      <c r="GN145" s="7">
        <v>0</v>
      </c>
      <c r="GO145" s="340">
        <v>479086495000</v>
      </c>
      <c r="GP145" s="340">
        <v>479086495000</v>
      </c>
      <c r="GQ145" s="340">
        <v>121073318171</v>
      </c>
      <c r="GR145" s="38">
        <f t="shared" si="311"/>
        <v>0.25271703426121417</v>
      </c>
      <c r="GS145" s="340">
        <v>29587376096</v>
      </c>
      <c r="GT145" s="7">
        <v>0</v>
      </c>
      <c r="GU145" s="340">
        <v>479086495000</v>
      </c>
      <c r="GV145" s="340">
        <v>497991144469</v>
      </c>
      <c r="GW145" s="340">
        <v>194830960950</v>
      </c>
      <c r="GX145" s="38">
        <v>0.39123378621068683</v>
      </c>
      <c r="GY145" s="340">
        <v>56499047249</v>
      </c>
      <c r="GZ145" s="7">
        <v>0.11345391956566624</v>
      </c>
      <c r="HA145" s="340">
        <v>479086495000</v>
      </c>
      <c r="HB145" s="340">
        <v>497991144469</v>
      </c>
      <c r="HC145" s="340">
        <v>221660492133</v>
      </c>
      <c r="HD145" s="38">
        <v>0.44510930484387035</v>
      </c>
      <c r="HE145" s="340">
        <v>85603116933</v>
      </c>
      <c r="HF145" s="7">
        <v>0.17189686580526897</v>
      </c>
      <c r="HG145" s="340">
        <v>479086495000</v>
      </c>
      <c r="HH145" s="340">
        <v>497991144469</v>
      </c>
      <c r="HI145" s="340">
        <v>245165021343</v>
      </c>
      <c r="HJ145" s="38">
        <v>0.49230799395924107</v>
      </c>
      <c r="HK145" s="340">
        <v>125920822594</v>
      </c>
      <c r="HL145" s="7">
        <v>0.25285755377892788</v>
      </c>
      <c r="HM145" s="340">
        <v>479086495000</v>
      </c>
      <c r="HN145" s="340">
        <v>498167768930</v>
      </c>
      <c r="HO145" s="340">
        <v>283211357684</v>
      </c>
      <c r="HP145" s="38">
        <v>0.56850598402281505</v>
      </c>
      <c r="HQ145" s="340">
        <v>155670903505</v>
      </c>
      <c r="HR145" s="7">
        <v>0.31248690343689034</v>
      </c>
      <c r="HS145" s="15">
        <f t="shared" si="312"/>
        <v>0</v>
      </c>
      <c r="HT145" s="15">
        <f t="shared" si="313"/>
        <v>0</v>
      </c>
    </row>
    <row r="146" spans="1:228" ht="14.25" customHeight="1" x14ac:dyDescent="0.35">
      <c r="A146" s="9" t="s">
        <v>79</v>
      </c>
      <c r="B146" s="26">
        <v>560473000</v>
      </c>
      <c r="C146" s="53">
        <v>555488668</v>
      </c>
      <c r="D146" s="27">
        <v>0.99110691862052236</v>
      </c>
      <c r="E146" s="26">
        <v>462686841</v>
      </c>
      <c r="F146" s="53">
        <v>459971238</v>
      </c>
      <c r="G146" s="27">
        <v>0.9941307969897506</v>
      </c>
      <c r="H146" s="26">
        <v>227321340</v>
      </c>
      <c r="I146" s="53">
        <v>218877097</v>
      </c>
      <c r="J146" s="27">
        <f t="shared" si="332"/>
        <v>0.96285327633560491</v>
      </c>
      <c r="K146" s="26"/>
      <c r="L146" s="53"/>
      <c r="M146" s="27"/>
      <c r="N146" s="26"/>
      <c r="O146" s="53"/>
      <c r="P146" s="27"/>
      <c r="Q146" s="26"/>
      <c r="R146" s="53"/>
      <c r="S146" s="68"/>
      <c r="T146" s="26"/>
      <c r="U146" s="53"/>
      <c r="V146" s="68"/>
      <c r="W146" s="26"/>
      <c r="X146" s="53"/>
      <c r="Y146" s="68"/>
      <c r="Z146" s="26"/>
      <c r="AA146" s="53"/>
      <c r="AB146" s="68"/>
      <c r="AC146" s="26"/>
      <c r="AD146" s="53"/>
      <c r="AE146" s="68"/>
      <c r="AF146" s="26"/>
      <c r="AG146" s="6"/>
      <c r="AH146" s="6"/>
      <c r="AI146" s="38"/>
      <c r="AJ146" s="6"/>
      <c r="AK146" s="38"/>
      <c r="AL146" s="5"/>
      <c r="AM146" s="6"/>
      <c r="AN146" s="6"/>
      <c r="AO146" s="38"/>
      <c r="AP146" s="6"/>
      <c r="AQ146" s="38"/>
      <c r="AR146" s="5"/>
      <c r="AS146" s="6"/>
      <c r="AT146" s="6"/>
      <c r="AU146" s="38"/>
      <c r="AV146" s="6"/>
      <c r="AW146" s="38"/>
      <c r="AX146" s="5"/>
      <c r="AY146" s="6"/>
      <c r="AZ146" s="6"/>
      <c r="BA146" s="38"/>
      <c r="BB146" s="6"/>
      <c r="BC146" s="38"/>
      <c r="BD146" s="5"/>
      <c r="BE146" s="6"/>
      <c r="BF146" s="6"/>
      <c r="BG146" s="38"/>
      <c r="BH146" s="6"/>
      <c r="BI146" s="38"/>
      <c r="BJ146" s="5"/>
      <c r="BK146" s="6"/>
      <c r="BL146" s="6"/>
      <c r="BM146" s="38"/>
      <c r="BN146" s="6"/>
      <c r="BO146" s="38"/>
      <c r="BP146" s="5"/>
      <c r="BQ146" s="6"/>
      <c r="BR146" s="6"/>
      <c r="BS146" s="38"/>
      <c r="BT146" s="6"/>
      <c r="BU146" s="38"/>
      <c r="BV146" s="5"/>
      <c r="BW146" s="6"/>
      <c r="BX146" s="6"/>
      <c r="BY146" s="38"/>
      <c r="BZ146" s="6"/>
      <c r="CA146" s="38"/>
      <c r="CB146" s="5"/>
      <c r="CC146" s="6"/>
      <c r="CD146" s="6"/>
      <c r="CE146" s="38"/>
      <c r="CF146" s="6"/>
      <c r="CG146" s="7"/>
      <c r="CH146" s="5"/>
      <c r="CI146" s="6"/>
      <c r="CJ146" s="6"/>
      <c r="CK146" s="38"/>
      <c r="CL146" s="6"/>
      <c r="CM146" s="7"/>
      <c r="CN146" s="5"/>
      <c r="CO146" s="6"/>
      <c r="CP146" s="6"/>
      <c r="CQ146" s="38"/>
      <c r="CR146" s="6"/>
      <c r="CS146" s="7"/>
      <c r="CT146" s="5"/>
      <c r="CU146" s="6"/>
      <c r="CV146" s="7"/>
      <c r="CW146" s="5"/>
      <c r="CX146" s="6"/>
      <c r="CY146" s="7"/>
      <c r="CZ146" s="5"/>
      <c r="DA146" s="6"/>
      <c r="DB146" s="7"/>
      <c r="DC146" s="5"/>
      <c r="DD146" s="6"/>
      <c r="DE146" s="6"/>
      <c r="DF146" s="38"/>
      <c r="DG146" s="6"/>
      <c r="DH146" s="7"/>
      <c r="DI146" s="41"/>
      <c r="DJ146" s="82"/>
      <c r="DK146" s="81"/>
      <c r="DL146" s="6"/>
      <c r="DM146" s="6"/>
      <c r="DN146" s="6"/>
      <c r="DO146" s="38"/>
      <c r="DP146" s="6"/>
      <c r="DQ146" s="7"/>
      <c r="DR146" s="6"/>
      <c r="DS146" s="6"/>
      <c r="DT146" s="6"/>
      <c r="DU146" s="38"/>
      <c r="DV146" s="6"/>
      <c r="DW146" s="7"/>
      <c r="DX146" s="6"/>
      <c r="DY146" s="6"/>
      <c r="DZ146" s="6"/>
      <c r="EA146" s="38"/>
      <c r="EB146" s="6"/>
      <c r="EC146" s="7"/>
      <c r="ED146" s="6"/>
      <c r="EE146" s="6"/>
      <c r="EF146" s="6"/>
      <c r="EG146" s="38"/>
      <c r="EH146" s="6"/>
      <c r="EI146" s="7"/>
      <c r="EJ146" s="6"/>
      <c r="EK146" s="6"/>
      <c r="EL146" s="6"/>
      <c r="EM146" s="38"/>
      <c r="EN146" s="6"/>
      <c r="EO146" s="7"/>
      <c r="EP146" s="6"/>
      <c r="EQ146" s="6"/>
      <c r="ER146" s="6"/>
      <c r="ES146" s="38"/>
      <c r="ET146" s="6"/>
      <c r="EU146" s="7"/>
      <c r="EV146" s="340">
        <v>0</v>
      </c>
      <c r="EW146" s="340">
        <v>0</v>
      </c>
      <c r="EX146" s="340">
        <v>0</v>
      </c>
      <c r="EY146" s="38"/>
      <c r="EZ146" s="340">
        <v>0</v>
      </c>
      <c r="FA146" s="7"/>
      <c r="FB146" s="340">
        <v>0</v>
      </c>
      <c r="FC146" s="340">
        <v>0</v>
      </c>
      <c r="FD146" s="340">
        <v>0</v>
      </c>
      <c r="FE146" s="38"/>
      <c r="FF146" s="340">
        <v>0</v>
      </c>
      <c r="FG146" s="7"/>
      <c r="FH146" s="340">
        <v>0</v>
      </c>
      <c r="FI146" s="340">
        <v>0</v>
      </c>
      <c r="FJ146" s="340">
        <v>0</v>
      </c>
      <c r="FK146" s="38">
        <v>0</v>
      </c>
      <c r="FL146" s="340">
        <v>0</v>
      </c>
      <c r="FM146" s="7">
        <v>0</v>
      </c>
      <c r="FN146" s="41">
        <v>0</v>
      </c>
      <c r="FO146" s="81"/>
      <c r="FP146" s="387">
        <v>0</v>
      </c>
      <c r="FQ146" s="340">
        <v>0</v>
      </c>
      <c r="FR146" s="340">
        <v>0</v>
      </c>
      <c r="FS146" s="340">
        <v>0</v>
      </c>
      <c r="FT146" s="38">
        <v>0</v>
      </c>
      <c r="FU146" s="340">
        <v>0</v>
      </c>
      <c r="FV146" s="7">
        <v>0</v>
      </c>
      <c r="FW146" s="340">
        <v>0</v>
      </c>
      <c r="FX146" s="340">
        <v>0</v>
      </c>
      <c r="FY146" s="340">
        <v>0</v>
      </c>
      <c r="FZ146" s="38">
        <v>0</v>
      </c>
      <c r="GA146" s="340">
        <v>0</v>
      </c>
      <c r="GB146" s="7">
        <v>0</v>
      </c>
      <c r="GC146" s="340">
        <v>0</v>
      </c>
      <c r="GD146" s="340">
        <v>0</v>
      </c>
      <c r="GE146" s="340">
        <v>0</v>
      </c>
      <c r="GF146" s="38">
        <v>0</v>
      </c>
      <c r="GG146" s="340">
        <v>0</v>
      </c>
      <c r="GH146" s="7">
        <v>0</v>
      </c>
      <c r="GI146" s="340">
        <v>0</v>
      </c>
      <c r="GJ146" s="340">
        <v>0</v>
      </c>
      <c r="GK146" s="340">
        <v>0</v>
      </c>
      <c r="GL146" s="38">
        <v>0</v>
      </c>
      <c r="GM146" s="340">
        <v>0</v>
      </c>
      <c r="GN146" s="7">
        <v>0</v>
      </c>
      <c r="GO146" s="340">
        <v>0</v>
      </c>
      <c r="GP146" s="340">
        <v>0</v>
      </c>
      <c r="GQ146" s="340">
        <v>0</v>
      </c>
      <c r="GR146" s="38">
        <f t="shared" si="311"/>
        <v>0</v>
      </c>
      <c r="GS146" s="340">
        <v>0</v>
      </c>
      <c r="GT146" s="7">
        <v>0</v>
      </c>
      <c r="GU146" s="340">
        <v>0</v>
      </c>
      <c r="GV146" s="340">
        <v>0</v>
      </c>
      <c r="GW146" s="340">
        <v>0</v>
      </c>
      <c r="GX146" s="38">
        <v>0</v>
      </c>
      <c r="GY146" s="340">
        <v>0</v>
      </c>
      <c r="GZ146" s="7">
        <v>0</v>
      </c>
      <c r="HA146" s="340">
        <v>0</v>
      </c>
      <c r="HB146" s="340">
        <v>0</v>
      </c>
      <c r="HC146" s="340">
        <v>0</v>
      </c>
      <c r="HD146" s="38">
        <v>0</v>
      </c>
      <c r="HE146" s="340">
        <v>0</v>
      </c>
      <c r="HF146" s="7">
        <v>0</v>
      </c>
      <c r="HG146" s="340">
        <v>0</v>
      </c>
      <c r="HH146" s="340">
        <v>0</v>
      </c>
      <c r="HI146" s="340">
        <v>0</v>
      </c>
      <c r="HJ146" s="38">
        <v>0</v>
      </c>
      <c r="HK146" s="340">
        <v>0</v>
      </c>
      <c r="HL146" s="7">
        <v>0</v>
      </c>
      <c r="HM146" s="340">
        <v>0</v>
      </c>
      <c r="HN146" s="340">
        <v>0</v>
      </c>
      <c r="HO146" s="340">
        <v>0</v>
      </c>
      <c r="HP146" s="38">
        <v>0</v>
      </c>
      <c r="HQ146" s="340">
        <v>0</v>
      </c>
      <c r="HR146" s="7">
        <v>0</v>
      </c>
      <c r="HS146" s="15">
        <f t="shared" si="312"/>
        <v>0</v>
      </c>
      <c r="HT146" s="15">
        <f t="shared" si="313"/>
        <v>0</v>
      </c>
    </row>
    <row r="147" spans="1:228" ht="14.25" customHeight="1" x14ac:dyDescent="0.35">
      <c r="A147" s="9" t="s">
        <v>78</v>
      </c>
      <c r="B147" s="26">
        <v>4840000000</v>
      </c>
      <c r="C147" s="53">
        <v>3719634991</v>
      </c>
      <c r="D147" s="27">
        <v>0.76851962623966941</v>
      </c>
      <c r="E147" s="26">
        <v>2135600042</v>
      </c>
      <c r="F147" s="53">
        <v>2110525681</v>
      </c>
      <c r="G147" s="27">
        <v>0.98825886846465982</v>
      </c>
      <c r="H147" s="26">
        <v>3775496020</v>
      </c>
      <c r="I147" s="53">
        <v>2372720078</v>
      </c>
      <c r="J147" s="27">
        <f t="shared" si="332"/>
        <v>0.62845254383290283</v>
      </c>
      <c r="K147" s="26">
        <f>9101687268-K148</f>
        <v>8726219185</v>
      </c>
      <c r="L147" s="53">
        <f>6621357740-L148</f>
        <v>6372728480</v>
      </c>
      <c r="M147" s="27">
        <f t="shared" si="333"/>
        <v>0.73029663189694449</v>
      </c>
      <c r="N147" s="26">
        <f>2971278293-N148</f>
        <v>2767899060</v>
      </c>
      <c r="O147" s="53">
        <f>2639554644-O148</f>
        <v>2474548078</v>
      </c>
      <c r="P147" s="27">
        <f t="shared" si="334"/>
        <v>0.89401673412179994</v>
      </c>
      <c r="Q147" s="53">
        <f>14326575828-Q148</f>
        <v>14073929094</v>
      </c>
      <c r="R147" s="53">
        <f>1886870085-R148</f>
        <v>1670781285</v>
      </c>
      <c r="S147" s="68">
        <f t="shared" si="275"/>
        <v>0.11871462999712623</v>
      </c>
      <c r="T147" s="26">
        <v>52207375378</v>
      </c>
      <c r="U147" s="53">
        <v>22085627632</v>
      </c>
      <c r="V147" s="68">
        <f t="shared" si="276"/>
        <v>0.42303654363185633</v>
      </c>
      <c r="W147" s="26">
        <v>70332331240</v>
      </c>
      <c r="X147" s="53">
        <v>32433868168</v>
      </c>
      <c r="Y147" s="68">
        <f t="shared" si="277"/>
        <v>0.46115161542596411</v>
      </c>
      <c r="Z147" s="26">
        <v>94587419840</v>
      </c>
      <c r="AA147" s="53">
        <v>62196924039</v>
      </c>
      <c r="AB147" s="68">
        <f t="shared" si="278"/>
        <v>0.65756021407719578</v>
      </c>
      <c r="AC147" s="26">
        <f>117402374244-AC148</f>
        <v>117111865405</v>
      </c>
      <c r="AD147" s="53">
        <f>78706959357-AD148</f>
        <v>78441866357</v>
      </c>
      <c r="AE147" s="68">
        <f t="shared" si="279"/>
        <v>0.66980289388893111</v>
      </c>
      <c r="AF147" s="26">
        <v>65271452000</v>
      </c>
      <c r="AG147" s="6">
        <v>90153454247</v>
      </c>
      <c r="AH147" s="6">
        <v>13961952998</v>
      </c>
      <c r="AI147" s="38">
        <f t="shared" ref="AI147:AI151" si="335">+AH147/AG147</f>
        <v>0.15486875255769367</v>
      </c>
      <c r="AJ147" s="6">
        <v>7943727736</v>
      </c>
      <c r="AK147" s="38">
        <f t="shared" si="280"/>
        <v>8.8113403999318649E-2</v>
      </c>
      <c r="AL147" s="5">
        <v>48000000000</v>
      </c>
      <c r="AM147" s="6">
        <v>96634171073</v>
      </c>
      <c r="AN147" s="6">
        <v>86965876832</v>
      </c>
      <c r="AO147" s="38">
        <f t="shared" ref="AO147:AO151" si="336">+AN147/AM147</f>
        <v>0.89994952992667243</v>
      </c>
      <c r="AP147" s="6">
        <v>20409212810</v>
      </c>
      <c r="AQ147" s="38">
        <f t="shared" si="281"/>
        <v>0.21120078522308991</v>
      </c>
      <c r="AR147" s="5">
        <v>48000000000</v>
      </c>
      <c r="AS147" s="6">
        <v>24933750000</v>
      </c>
      <c r="AT147" s="6">
        <v>8803990305</v>
      </c>
      <c r="AU147" s="38">
        <f t="shared" ref="AU147:AU151" si="337">+AT147/AS147</f>
        <v>0.35309531478417805</v>
      </c>
      <c r="AV147" s="6">
        <v>4437201485</v>
      </c>
      <c r="AW147" s="38">
        <f t="shared" si="282"/>
        <v>0.17795965247906953</v>
      </c>
      <c r="AX147" s="5">
        <v>44700000000</v>
      </c>
      <c r="AY147" s="6">
        <v>58222189481</v>
      </c>
      <c r="AZ147" s="6">
        <v>24750840409</v>
      </c>
      <c r="BA147" s="38">
        <f t="shared" ref="BA147:BA151" si="338">+AZ147/AY147</f>
        <v>0.42511009341338996</v>
      </c>
      <c r="BB147" s="6">
        <v>6457098880</v>
      </c>
      <c r="BC147" s="38">
        <f t="shared" si="283"/>
        <v>0.11090443244335881</v>
      </c>
      <c r="BD147" s="5">
        <v>42949140000</v>
      </c>
      <c r="BE147" s="6">
        <v>75616166121</v>
      </c>
      <c r="BF147" s="6">
        <v>53053716584</v>
      </c>
      <c r="BG147" s="38">
        <f t="shared" ref="BG147:BG151" si="339">+BF147/BE147</f>
        <v>0.70161870543798976</v>
      </c>
      <c r="BH147" s="6">
        <v>23822276997</v>
      </c>
      <c r="BI147" s="38">
        <f t="shared" si="284"/>
        <v>0.31504211624376599</v>
      </c>
      <c r="BJ147" s="5">
        <v>28143008000</v>
      </c>
      <c r="BK147" s="6">
        <v>43109207714</v>
      </c>
      <c r="BL147" s="6">
        <v>28471721492</v>
      </c>
      <c r="BM147" s="38">
        <f t="shared" ref="BM147:BM151" si="340">+BL147/BK147</f>
        <v>0.66045568920891162</v>
      </c>
      <c r="BN147" s="6">
        <v>10465315926</v>
      </c>
      <c r="BO147" s="38">
        <f t="shared" si="285"/>
        <v>0.2427628917569116</v>
      </c>
      <c r="BP147" s="5">
        <v>41332216000</v>
      </c>
      <c r="BQ147" s="6">
        <v>30771702244</v>
      </c>
      <c r="BR147" s="6">
        <v>17723790110</v>
      </c>
      <c r="BS147" s="38">
        <f t="shared" ref="BS147:BS151" si="341">+BR147/BQ147</f>
        <v>0.57597691442162124</v>
      </c>
      <c r="BT147" s="6">
        <v>7432854083</v>
      </c>
      <c r="BU147" s="38">
        <f t="shared" si="286"/>
        <v>0.24154835582582337</v>
      </c>
      <c r="BV147" s="5">
        <v>40067181000</v>
      </c>
      <c r="BW147" s="6">
        <v>57172070009</v>
      </c>
      <c r="BX147" s="6">
        <v>34959427562</v>
      </c>
      <c r="BY147" s="38">
        <f t="shared" ref="BY147:BY151" si="342">+BX147/BW147</f>
        <v>0.6114773797152474</v>
      </c>
      <c r="BZ147" s="6">
        <v>15000193630</v>
      </c>
      <c r="CA147" s="38">
        <f t="shared" si="287"/>
        <v>0.26236925875936756</v>
      </c>
      <c r="CB147" s="5">
        <v>28675645000</v>
      </c>
      <c r="CC147" s="6">
        <v>42566242836</v>
      </c>
      <c r="CD147" s="6">
        <v>35534111235</v>
      </c>
      <c r="CE147" s="38">
        <f t="shared" ref="CE147:CE188" si="343">+CD147/CC147</f>
        <v>0.83479557667108362</v>
      </c>
      <c r="CF147" s="6">
        <v>1680625897</v>
      </c>
      <c r="CG147" s="7">
        <f t="shared" si="288"/>
        <v>3.9482599003984126E-2</v>
      </c>
      <c r="CH147" s="5">
        <v>29786034000</v>
      </c>
      <c r="CI147" s="6">
        <v>31691782980</v>
      </c>
      <c r="CJ147" s="6">
        <v>20690947462</v>
      </c>
      <c r="CK147" s="38">
        <f t="shared" ref="CK147:CK188" si="344">+CJ147/CI147</f>
        <v>0.65288051085852794</v>
      </c>
      <c r="CL147" s="6">
        <v>7114268979</v>
      </c>
      <c r="CM147" s="7">
        <f t="shared" si="289"/>
        <v>0.22448307763213138</v>
      </c>
      <c r="CN147" s="5">
        <v>24090500000</v>
      </c>
      <c r="CO147" s="6">
        <v>42382307753</v>
      </c>
      <c r="CP147" s="6">
        <v>35176665234</v>
      </c>
      <c r="CQ147" s="38">
        <f t="shared" ref="CQ147:CQ188" si="345">+CP147/CO147</f>
        <v>0.82998465866951399</v>
      </c>
      <c r="CR147" s="6">
        <v>978990034</v>
      </c>
      <c r="CS147" s="7">
        <f t="shared" si="290"/>
        <v>2.3099026124425773E-2</v>
      </c>
      <c r="CT147" s="5">
        <v>36829071934</v>
      </c>
      <c r="CU147" s="6">
        <v>18751945413</v>
      </c>
      <c r="CV147" s="7">
        <f t="shared" si="291"/>
        <v>0.50916149737915362</v>
      </c>
      <c r="CW147" s="5">
        <v>45531343149</v>
      </c>
      <c r="CX147" s="6">
        <v>21394663111</v>
      </c>
      <c r="CY147" s="7">
        <f t="shared" si="292"/>
        <v>0.46988868834786152</v>
      </c>
      <c r="CZ147" s="5">
        <v>45531343149</v>
      </c>
      <c r="DA147" s="6">
        <v>24237285253</v>
      </c>
      <c r="DB147" s="7">
        <f t="shared" ref="DB147:DB154" si="346">+DA147/CZ147</f>
        <v>0.53232089318525455</v>
      </c>
      <c r="DC147" s="5">
        <v>31200346000</v>
      </c>
      <c r="DD147" s="6">
        <v>46502354714</v>
      </c>
      <c r="DE147" s="6">
        <v>42759941912</v>
      </c>
      <c r="DF147" s="38">
        <f t="shared" si="209"/>
        <v>0.91952207958034204</v>
      </c>
      <c r="DG147" s="6">
        <v>7669461495</v>
      </c>
      <c r="DH147" s="7">
        <f t="shared" si="294"/>
        <v>0.16492630410156481</v>
      </c>
      <c r="DI147" s="81">
        <v>34865642000</v>
      </c>
      <c r="DJ147" s="82">
        <f t="shared" si="295"/>
        <v>0</v>
      </c>
      <c r="DK147" s="81">
        <v>34865642000</v>
      </c>
      <c r="DL147" s="53">
        <v>34865642000</v>
      </c>
      <c r="DM147" s="53">
        <v>34865642000</v>
      </c>
      <c r="DN147" s="53">
        <v>0</v>
      </c>
      <c r="DO147" s="123">
        <v>0</v>
      </c>
      <c r="DP147" s="53">
        <v>0</v>
      </c>
      <c r="DQ147" s="27">
        <f t="shared" si="296"/>
        <v>0</v>
      </c>
      <c r="DR147" s="53">
        <v>34865642000</v>
      </c>
      <c r="DS147" s="53">
        <v>34865642000</v>
      </c>
      <c r="DT147" s="53">
        <v>1774153708</v>
      </c>
      <c r="DU147" s="123">
        <f t="shared" si="297"/>
        <v>5.0885444989081229E-2</v>
      </c>
      <c r="DV147" s="53">
        <v>0</v>
      </c>
      <c r="DW147" s="27">
        <f t="shared" si="298"/>
        <v>0</v>
      </c>
      <c r="DX147" s="53">
        <v>34865642000</v>
      </c>
      <c r="DY147" s="53">
        <v>34865642000</v>
      </c>
      <c r="DZ147" s="53">
        <v>2549196714</v>
      </c>
      <c r="EA147" s="123">
        <f t="shared" si="299"/>
        <v>7.3114865172997534E-2</v>
      </c>
      <c r="EB147" s="53">
        <v>0</v>
      </c>
      <c r="EC147" s="27">
        <f t="shared" ref="EC147:EC153" si="347">+EB147/DY147</f>
        <v>0</v>
      </c>
      <c r="ED147" s="53">
        <v>34865642000</v>
      </c>
      <c r="EE147" s="53">
        <v>34865642000</v>
      </c>
      <c r="EF147" s="53">
        <v>5321254912</v>
      </c>
      <c r="EG147" s="123">
        <f t="shared" ref="EG147:EG153" si="348">+EF147/EE147</f>
        <v>0.15262173896009143</v>
      </c>
      <c r="EH147" s="53">
        <v>78278985</v>
      </c>
      <c r="EI147" s="27">
        <f t="shared" ref="EI147:EI153" si="349">+EH147/EE147</f>
        <v>2.2451611532063572E-3</v>
      </c>
      <c r="EJ147" s="53">
        <v>34865642000</v>
      </c>
      <c r="EK147" s="53">
        <v>40844018825</v>
      </c>
      <c r="EL147" s="53">
        <v>12260843585</v>
      </c>
      <c r="EM147" s="123">
        <f t="shared" ref="EM147:EM153" si="350">+EL147/EK147</f>
        <v>0.30018700259474285</v>
      </c>
      <c r="EN147" s="53">
        <v>110349821</v>
      </c>
      <c r="EO147" s="27">
        <f t="shared" ref="EO147:EO153" si="351">+EN147/EK147</f>
        <v>2.7017375903386018E-3</v>
      </c>
      <c r="EP147" s="53">
        <v>34865642000</v>
      </c>
      <c r="EQ147" s="53">
        <v>40844018825</v>
      </c>
      <c r="ER147" s="53">
        <v>12260843585</v>
      </c>
      <c r="ES147" s="123">
        <f t="shared" ref="ES147:ES153" si="352">+ER147/EQ147</f>
        <v>0.30018700259474285</v>
      </c>
      <c r="ET147" s="53">
        <v>110349821</v>
      </c>
      <c r="EU147" s="27">
        <f t="shared" ref="EU147:EU153" si="353">+ET147/EQ147</f>
        <v>2.7017375903386018E-3</v>
      </c>
      <c r="EV147" s="341">
        <v>34865642000</v>
      </c>
      <c r="EW147" s="341">
        <v>40844018825</v>
      </c>
      <c r="EX147" s="341">
        <v>12233349918</v>
      </c>
      <c r="EY147" s="123">
        <f t="shared" ref="EY147:EY153" si="354">+EX147/EW147</f>
        <v>0.29951386445136374</v>
      </c>
      <c r="EZ147" s="341">
        <v>110349821</v>
      </c>
      <c r="FA147" s="27">
        <f t="shared" ref="FA147:FA153" si="355">+EZ147/EW147</f>
        <v>2.7017375903386018E-3</v>
      </c>
      <c r="FB147" s="341">
        <v>34865642000</v>
      </c>
      <c r="FC147" s="341">
        <v>40844018825</v>
      </c>
      <c r="FD147" s="341">
        <v>13102049668</v>
      </c>
      <c r="FE147" s="123">
        <f t="shared" ref="FE147:FE153" si="356">+FD147/FC147</f>
        <v>0.32078257832895807</v>
      </c>
      <c r="FF147" s="341">
        <v>110349821</v>
      </c>
      <c r="FG147" s="27">
        <f t="shared" ref="FG147:FG153" si="357">+FF147/FC147</f>
        <v>2.7017375903386018E-3</v>
      </c>
      <c r="FH147" s="341">
        <v>34865642000</v>
      </c>
      <c r="FI147" s="341">
        <v>44257743419</v>
      </c>
      <c r="FJ147" s="341">
        <v>16850019691</v>
      </c>
      <c r="FK147" s="123">
        <v>0.38072478145748001</v>
      </c>
      <c r="FL147" s="341">
        <v>953034689</v>
      </c>
      <c r="FM147" s="27">
        <v>2.1533738852823187E-2</v>
      </c>
      <c r="FN147" s="81">
        <v>36349701000</v>
      </c>
      <c r="FO147" s="81">
        <f t="shared" ref="FO147:FO151" si="358">+FP147-FN147</f>
        <v>1407383000</v>
      </c>
      <c r="FP147" s="387">
        <f>36349701000+1407383000</f>
        <v>37757084000</v>
      </c>
      <c r="FQ147" s="341">
        <v>34865642000</v>
      </c>
      <c r="FR147" s="341">
        <v>51002971522</v>
      </c>
      <c r="FS147" s="341">
        <v>19216620428</v>
      </c>
      <c r="FT147" s="123">
        <v>0.37677452616091123</v>
      </c>
      <c r="FU147" s="341">
        <v>3984761170</v>
      </c>
      <c r="FV147" s="27">
        <v>7.8128019820985994E-2</v>
      </c>
      <c r="FW147" s="341">
        <v>34865642000</v>
      </c>
      <c r="FX147" s="341">
        <v>51002971522</v>
      </c>
      <c r="FY147" s="341">
        <v>29967901258</v>
      </c>
      <c r="FZ147" s="123">
        <v>0.58757167207548733</v>
      </c>
      <c r="GA147" s="341">
        <v>3984761170</v>
      </c>
      <c r="GB147" s="27">
        <v>7.8128019820985994E-2</v>
      </c>
      <c r="GC147" s="340">
        <v>34865642000</v>
      </c>
      <c r="GD147" s="340">
        <v>51051547742</v>
      </c>
      <c r="GE147" s="340">
        <v>48156954029</v>
      </c>
      <c r="GF147" s="38">
        <v>0.94330056891461056</v>
      </c>
      <c r="GG147" s="340">
        <v>5139815731</v>
      </c>
      <c r="GH147" s="7">
        <v>0.10067894037170365</v>
      </c>
      <c r="GI147" s="340">
        <v>37757084000</v>
      </c>
      <c r="GJ147" s="340">
        <v>37757084000</v>
      </c>
      <c r="GK147" s="340">
        <v>0</v>
      </c>
      <c r="GL147" s="38">
        <v>0</v>
      </c>
      <c r="GM147" s="340">
        <v>0</v>
      </c>
      <c r="GN147" s="7">
        <v>0</v>
      </c>
      <c r="GO147" s="340">
        <v>37757084000</v>
      </c>
      <c r="GP147" s="340">
        <v>37757084000</v>
      </c>
      <c r="GQ147" s="340">
        <v>3171862397</v>
      </c>
      <c r="GR147" s="38">
        <f t="shared" si="311"/>
        <v>8.4007080552089247E-2</v>
      </c>
      <c r="GS147" s="340">
        <v>0</v>
      </c>
      <c r="GT147" s="7">
        <v>0</v>
      </c>
      <c r="GU147" s="340">
        <v>37757084000</v>
      </c>
      <c r="GV147" s="340">
        <v>47338347433</v>
      </c>
      <c r="GW147" s="340">
        <v>5429097106</v>
      </c>
      <c r="GX147" s="38">
        <v>0.11468708563779154</v>
      </c>
      <c r="GY147" s="340">
        <v>0</v>
      </c>
      <c r="GZ147" s="7">
        <v>0</v>
      </c>
      <c r="HA147" s="340">
        <v>37757084000</v>
      </c>
      <c r="HB147" s="340">
        <v>47338347433</v>
      </c>
      <c r="HC147" s="340">
        <v>6319661174</v>
      </c>
      <c r="HD147" s="38">
        <v>0.13349982660346327</v>
      </c>
      <c r="HE147" s="340">
        <v>236949454</v>
      </c>
      <c r="HF147" s="7">
        <v>4.9812420819063188E-3</v>
      </c>
      <c r="HG147" s="340">
        <v>37757084000</v>
      </c>
      <c r="HH147" s="340">
        <v>47338347433</v>
      </c>
      <c r="HI147" s="340">
        <v>11237265244</v>
      </c>
      <c r="HJ147" s="38">
        <v>0.23738186593658736</v>
      </c>
      <c r="HK147" s="340">
        <v>678197641</v>
      </c>
      <c r="HL147" s="7">
        <v>1.4326601535042649E-2</v>
      </c>
      <c r="HM147" s="340">
        <v>37757084000</v>
      </c>
      <c r="HN147" s="340">
        <v>49191320809</v>
      </c>
      <c r="HO147" s="340">
        <v>13742915131</v>
      </c>
      <c r="HP147" s="38">
        <v>0.27937682715129714</v>
      </c>
      <c r="HQ147" s="340">
        <v>678197641</v>
      </c>
      <c r="HR147" s="7">
        <v>1.3786937001210132E-2</v>
      </c>
      <c r="HS147" s="15">
        <f t="shared" si="312"/>
        <v>0</v>
      </c>
      <c r="HT147" s="15">
        <f t="shared" si="313"/>
        <v>0</v>
      </c>
    </row>
    <row r="148" spans="1:228" s="59" customFormat="1" ht="14.25" customHeight="1" x14ac:dyDescent="0.35">
      <c r="A148" s="28" t="s">
        <v>80</v>
      </c>
      <c r="B148" s="26">
        <v>229470468</v>
      </c>
      <c r="C148" s="53">
        <v>150271283</v>
      </c>
      <c r="D148" s="27">
        <v>0.76851962623966941</v>
      </c>
      <c r="E148" s="26">
        <v>209953419</v>
      </c>
      <c r="F148" s="53">
        <v>152869567</v>
      </c>
      <c r="G148" s="27">
        <v>0.98825886846465982</v>
      </c>
      <c r="H148" s="26">
        <v>204235150</v>
      </c>
      <c r="I148" s="53">
        <v>128772137</v>
      </c>
      <c r="J148" s="27">
        <f t="shared" si="332"/>
        <v>0.63050918022681213</v>
      </c>
      <c r="K148" s="26">
        <v>375468083</v>
      </c>
      <c r="L148" s="53">
        <v>248629260</v>
      </c>
      <c r="M148" s="27">
        <f t="shared" si="333"/>
        <v>0.6621848067975461</v>
      </c>
      <c r="N148" s="26">
        <v>203379233</v>
      </c>
      <c r="O148" s="53">
        <v>165006566</v>
      </c>
      <c r="P148" s="27">
        <f t="shared" si="334"/>
        <v>0.81132455642607326</v>
      </c>
      <c r="Q148" s="53">
        <v>252646734</v>
      </c>
      <c r="R148" s="53">
        <v>216088800</v>
      </c>
      <c r="S148" s="27">
        <f t="shared" si="275"/>
        <v>0.85530019161063053</v>
      </c>
      <c r="T148" s="26">
        <v>265274000</v>
      </c>
      <c r="U148" s="53">
        <v>180521365</v>
      </c>
      <c r="V148" s="68">
        <f t="shared" si="276"/>
        <v>0.68050907740675681</v>
      </c>
      <c r="W148" s="26">
        <v>275885000</v>
      </c>
      <c r="X148" s="53">
        <v>223216670</v>
      </c>
      <c r="Y148" s="68">
        <f t="shared" si="277"/>
        <v>0.80909317288000437</v>
      </c>
      <c r="Z148" s="26">
        <v>259549000</v>
      </c>
      <c r="AA148" s="53">
        <v>168483000</v>
      </c>
      <c r="AB148" s="68">
        <f t="shared" si="278"/>
        <v>0.64913754242936783</v>
      </c>
      <c r="AC148" s="26">
        <v>290508839</v>
      </c>
      <c r="AD148" s="53">
        <v>265093000</v>
      </c>
      <c r="AE148" s="68"/>
      <c r="AF148" s="26">
        <v>302130000</v>
      </c>
      <c r="AG148" s="53">
        <v>302130000</v>
      </c>
      <c r="AH148" s="53">
        <v>212702610</v>
      </c>
      <c r="AI148" s="123">
        <f t="shared" si="335"/>
        <v>0.70401022738556251</v>
      </c>
      <c r="AJ148" s="53">
        <v>212702610</v>
      </c>
      <c r="AK148" s="123">
        <f t="shared" si="280"/>
        <v>0.70401022738556251</v>
      </c>
      <c r="AL148" s="26">
        <v>281825000</v>
      </c>
      <c r="AM148" s="53">
        <v>281825000</v>
      </c>
      <c r="AN148" s="53">
        <v>107239120</v>
      </c>
      <c r="AO148" s="123">
        <f t="shared" si="336"/>
        <v>0.38051670362813805</v>
      </c>
      <c r="AP148" s="53">
        <v>107239120</v>
      </c>
      <c r="AQ148" s="123">
        <f t="shared" si="281"/>
        <v>0.38051670362813805</v>
      </c>
      <c r="AR148" s="26">
        <v>266956000</v>
      </c>
      <c r="AS148" s="53">
        <v>266956000</v>
      </c>
      <c r="AT148" s="53">
        <v>77470000</v>
      </c>
      <c r="AU148" s="123">
        <f t="shared" si="337"/>
        <v>0.2901976355654115</v>
      </c>
      <c r="AV148" s="53">
        <v>67200000</v>
      </c>
      <c r="AW148" s="123">
        <f t="shared" si="282"/>
        <v>0.25172687633917201</v>
      </c>
      <c r="AX148" s="26">
        <v>268055000</v>
      </c>
      <c r="AY148" s="53">
        <v>268055000</v>
      </c>
      <c r="AZ148" s="53">
        <v>57000000</v>
      </c>
      <c r="BA148" s="123">
        <f t="shared" si="338"/>
        <v>0.21264292775736324</v>
      </c>
      <c r="BB148" s="53">
        <v>55450000</v>
      </c>
      <c r="BC148" s="123">
        <f t="shared" si="283"/>
        <v>0.20686053235343493</v>
      </c>
      <c r="BD148" s="26">
        <v>268055000</v>
      </c>
      <c r="BE148" s="53">
        <v>1381753842</v>
      </c>
      <c r="BF148" s="53">
        <v>1296797798</v>
      </c>
      <c r="BG148" s="123">
        <f t="shared" si="339"/>
        <v>0.93851578955841253</v>
      </c>
      <c r="BH148" s="53">
        <v>1296797798</v>
      </c>
      <c r="BI148" s="123">
        <f t="shared" si="284"/>
        <v>0.93851578955841253</v>
      </c>
      <c r="BJ148" s="26">
        <v>188336000</v>
      </c>
      <c r="BK148" s="53">
        <v>188336000</v>
      </c>
      <c r="BL148" s="53">
        <v>114200000</v>
      </c>
      <c r="BM148" s="123">
        <f t="shared" si="340"/>
        <v>0.60636309574377711</v>
      </c>
      <c r="BN148" s="53">
        <v>114200000</v>
      </c>
      <c r="BO148" s="123">
        <f t="shared" si="285"/>
        <v>0.60636309574377711</v>
      </c>
      <c r="BP148" s="26">
        <v>188336000</v>
      </c>
      <c r="BQ148" s="53">
        <v>188336000</v>
      </c>
      <c r="BR148" s="53">
        <v>120700000</v>
      </c>
      <c r="BS148" s="123">
        <f t="shared" si="341"/>
        <v>0.6408758814034492</v>
      </c>
      <c r="BT148" s="53">
        <v>120700000</v>
      </c>
      <c r="BU148" s="123">
        <f t="shared" si="286"/>
        <v>0.6408758814034492</v>
      </c>
      <c r="BV148" s="26">
        <v>149145000</v>
      </c>
      <c r="BW148" s="53">
        <v>782398280</v>
      </c>
      <c r="BX148" s="53">
        <v>83531853</v>
      </c>
      <c r="BY148" s="123">
        <f t="shared" si="342"/>
        <v>0.10676385050335234</v>
      </c>
      <c r="BZ148" s="53">
        <v>39781853</v>
      </c>
      <c r="CA148" s="123">
        <f t="shared" si="287"/>
        <v>5.0846038414092631E-2</v>
      </c>
      <c r="CB148" s="26">
        <v>213200000</v>
      </c>
      <c r="CC148" s="53">
        <v>905816427</v>
      </c>
      <c r="CD148" s="53">
        <v>168413953</v>
      </c>
      <c r="CE148" s="123">
        <f t="shared" si="343"/>
        <v>0.18592503732547125</v>
      </c>
      <c r="CF148" s="53">
        <v>12600000</v>
      </c>
      <c r="CG148" s="27">
        <f t="shared" si="288"/>
        <v>1.3910103222272431E-2</v>
      </c>
      <c r="CH148" s="26">
        <v>218317000</v>
      </c>
      <c r="CI148" s="53">
        <v>240205659</v>
      </c>
      <c r="CJ148" s="53">
        <v>42250000</v>
      </c>
      <c r="CK148" s="123">
        <f t="shared" si="344"/>
        <v>0.17589094351852885</v>
      </c>
      <c r="CL148" s="53">
        <v>40450000</v>
      </c>
      <c r="CM148" s="27">
        <f t="shared" si="289"/>
        <v>0.16839736485975129</v>
      </c>
      <c r="CN148" s="26">
        <v>210633000</v>
      </c>
      <c r="CO148" s="53">
        <v>1271043260</v>
      </c>
      <c r="CP148" s="53">
        <v>1083596524</v>
      </c>
      <c r="CQ148" s="123">
        <f t="shared" si="345"/>
        <v>0.85252529013056566</v>
      </c>
      <c r="CR148" s="53">
        <v>1900000</v>
      </c>
      <c r="CS148" s="27">
        <f t="shared" si="290"/>
        <v>1.4948350381087736E-3</v>
      </c>
      <c r="CT148" s="26">
        <v>491303941</v>
      </c>
      <c r="CU148" s="53">
        <v>3900000</v>
      </c>
      <c r="CV148" s="27">
        <f t="shared" si="291"/>
        <v>7.9380596704800299E-3</v>
      </c>
      <c r="CW148" s="26">
        <v>491303941</v>
      </c>
      <c r="CX148" s="53">
        <v>21450000</v>
      </c>
      <c r="CY148" s="27">
        <f t="shared" si="292"/>
        <v>4.3659328187640165E-2</v>
      </c>
      <c r="CZ148" s="26">
        <v>491303941</v>
      </c>
      <c r="DA148" s="53">
        <v>21450000</v>
      </c>
      <c r="DB148" s="27">
        <f t="shared" si="346"/>
        <v>4.3659328187640165E-2</v>
      </c>
      <c r="DC148" s="26">
        <v>200000000</v>
      </c>
      <c r="DD148" s="53">
        <v>491303941</v>
      </c>
      <c r="DE148" s="53">
        <v>264522481</v>
      </c>
      <c r="DF148" s="123">
        <f t="shared" si="209"/>
        <v>0.53840903547728713</v>
      </c>
      <c r="DG148" s="53">
        <v>21450000</v>
      </c>
      <c r="DH148" s="27">
        <f t="shared" si="294"/>
        <v>4.3659328187640165E-2</v>
      </c>
      <c r="DI148" s="81">
        <v>200000000</v>
      </c>
      <c r="DJ148" s="82">
        <f t="shared" si="295"/>
        <v>0</v>
      </c>
      <c r="DK148" s="81">
        <v>200000000</v>
      </c>
      <c r="DL148" s="53">
        <v>200000000</v>
      </c>
      <c r="DM148" s="53">
        <v>200000000</v>
      </c>
      <c r="DN148" s="53">
        <v>0</v>
      </c>
      <c r="DO148" s="123">
        <v>0</v>
      </c>
      <c r="DP148" s="53">
        <v>0</v>
      </c>
      <c r="DQ148" s="27">
        <f t="shared" si="296"/>
        <v>0</v>
      </c>
      <c r="DR148" s="53">
        <v>200000000</v>
      </c>
      <c r="DS148" s="53">
        <v>200000000</v>
      </c>
      <c r="DT148" s="53">
        <v>0</v>
      </c>
      <c r="DU148" s="123">
        <f t="shared" si="297"/>
        <v>0</v>
      </c>
      <c r="DV148" s="53">
        <v>0</v>
      </c>
      <c r="DW148" s="27">
        <f t="shared" si="298"/>
        <v>0</v>
      </c>
      <c r="DX148" s="53">
        <v>200000000</v>
      </c>
      <c r="DY148" s="53">
        <v>200000000</v>
      </c>
      <c r="DZ148" s="53">
        <v>0</v>
      </c>
      <c r="EA148" s="123">
        <f t="shared" si="299"/>
        <v>0</v>
      </c>
      <c r="EB148" s="53">
        <v>0</v>
      </c>
      <c r="EC148" s="27">
        <f t="shared" si="347"/>
        <v>0</v>
      </c>
      <c r="ED148" s="53">
        <v>200000000</v>
      </c>
      <c r="EE148" s="53">
        <v>200000000</v>
      </c>
      <c r="EF148" s="53">
        <v>0</v>
      </c>
      <c r="EG148" s="123">
        <f t="shared" si="348"/>
        <v>0</v>
      </c>
      <c r="EH148" s="53">
        <v>0</v>
      </c>
      <c r="EI148" s="27">
        <f t="shared" si="349"/>
        <v>0</v>
      </c>
      <c r="EJ148" s="53">
        <v>200000000</v>
      </c>
      <c r="EK148" s="53">
        <v>200000000</v>
      </c>
      <c r="EL148" s="53">
        <v>0</v>
      </c>
      <c r="EM148" s="123">
        <f t="shared" si="350"/>
        <v>0</v>
      </c>
      <c r="EN148" s="53">
        <v>0</v>
      </c>
      <c r="EO148" s="27">
        <f t="shared" si="351"/>
        <v>0</v>
      </c>
      <c r="EP148" s="53">
        <v>200000000</v>
      </c>
      <c r="EQ148" s="53">
        <v>200000000</v>
      </c>
      <c r="ER148" s="53">
        <v>2000000</v>
      </c>
      <c r="ES148" s="123">
        <f t="shared" si="352"/>
        <v>0.01</v>
      </c>
      <c r="ET148" s="53">
        <v>0</v>
      </c>
      <c r="EU148" s="27">
        <f t="shared" si="353"/>
        <v>0</v>
      </c>
      <c r="EV148" s="341">
        <v>200000000</v>
      </c>
      <c r="EW148" s="341">
        <v>200000000</v>
      </c>
      <c r="EX148" s="341">
        <v>2000000</v>
      </c>
      <c r="EY148" s="123">
        <f t="shared" si="354"/>
        <v>0.01</v>
      </c>
      <c r="EZ148" s="341">
        <v>0</v>
      </c>
      <c r="FA148" s="27">
        <f t="shared" si="355"/>
        <v>0</v>
      </c>
      <c r="FB148" s="341">
        <v>200000000</v>
      </c>
      <c r="FC148" s="341">
        <v>200000000</v>
      </c>
      <c r="FD148" s="341">
        <v>2000000</v>
      </c>
      <c r="FE148" s="123">
        <f t="shared" si="356"/>
        <v>0.01</v>
      </c>
      <c r="FF148" s="341">
        <v>0</v>
      </c>
      <c r="FG148" s="27">
        <f t="shared" si="357"/>
        <v>0</v>
      </c>
      <c r="FH148" s="341">
        <v>200000000</v>
      </c>
      <c r="FI148" s="341">
        <v>200000000</v>
      </c>
      <c r="FJ148" s="341">
        <v>2000000</v>
      </c>
      <c r="FK148" s="123">
        <v>0.01</v>
      </c>
      <c r="FL148" s="341">
        <v>2000000</v>
      </c>
      <c r="FM148" s="27">
        <v>0.01</v>
      </c>
      <c r="FN148" s="81">
        <v>230000000</v>
      </c>
      <c r="FO148" s="81"/>
      <c r="FP148" s="387">
        <v>230000000</v>
      </c>
      <c r="FQ148" s="341">
        <v>200000000</v>
      </c>
      <c r="FR148" s="341">
        <v>200000000</v>
      </c>
      <c r="FS148" s="341">
        <v>2000000</v>
      </c>
      <c r="FT148" s="123">
        <v>0.01</v>
      </c>
      <c r="FU148" s="341">
        <v>2000000</v>
      </c>
      <c r="FV148" s="27">
        <v>0.01</v>
      </c>
      <c r="FW148" s="341">
        <v>200000000</v>
      </c>
      <c r="FX148" s="341">
        <v>200000000</v>
      </c>
      <c r="FY148" s="341">
        <v>18000000</v>
      </c>
      <c r="FZ148" s="123">
        <v>0.09</v>
      </c>
      <c r="GA148" s="341">
        <v>2000000</v>
      </c>
      <c r="GB148" s="27">
        <v>0.01</v>
      </c>
      <c r="GC148" s="341">
        <v>200000000</v>
      </c>
      <c r="GD148" s="341">
        <v>200000000</v>
      </c>
      <c r="GE148" s="341">
        <v>143000000</v>
      </c>
      <c r="GF148" s="123">
        <v>0.71499999999999997</v>
      </c>
      <c r="GG148" s="341">
        <v>18000000</v>
      </c>
      <c r="GH148" s="27">
        <v>0.09</v>
      </c>
      <c r="GI148" s="341">
        <v>230000000</v>
      </c>
      <c r="GJ148" s="341">
        <v>230000000</v>
      </c>
      <c r="GK148" s="341">
        <v>0</v>
      </c>
      <c r="GL148" s="123">
        <v>0</v>
      </c>
      <c r="GM148" s="341">
        <v>0</v>
      </c>
      <c r="GN148" s="27">
        <v>0</v>
      </c>
      <c r="GO148" s="341">
        <v>230000000</v>
      </c>
      <c r="GP148" s="341">
        <v>230000000</v>
      </c>
      <c r="GQ148" s="341">
        <v>0</v>
      </c>
      <c r="GR148" s="123">
        <f t="shared" si="311"/>
        <v>0</v>
      </c>
      <c r="GS148" s="341">
        <v>0</v>
      </c>
      <c r="GT148" s="27">
        <v>0</v>
      </c>
      <c r="GU148" s="341">
        <v>230000000</v>
      </c>
      <c r="GV148" s="341">
        <v>230000000</v>
      </c>
      <c r="GW148" s="341">
        <v>0</v>
      </c>
      <c r="GX148" s="123">
        <v>0</v>
      </c>
      <c r="GY148" s="341">
        <v>0</v>
      </c>
      <c r="GZ148" s="27">
        <v>0</v>
      </c>
      <c r="HA148" s="341">
        <v>230000000</v>
      </c>
      <c r="HB148" s="341">
        <v>230000000</v>
      </c>
      <c r="HC148" s="341">
        <v>0</v>
      </c>
      <c r="HD148" s="123">
        <v>0</v>
      </c>
      <c r="HE148" s="341">
        <v>0</v>
      </c>
      <c r="HF148" s="27">
        <v>0</v>
      </c>
      <c r="HG148" s="341">
        <v>230000000</v>
      </c>
      <c r="HH148" s="341">
        <v>230000000</v>
      </c>
      <c r="HI148" s="341">
        <v>0</v>
      </c>
      <c r="HJ148" s="123">
        <v>0</v>
      </c>
      <c r="HK148" s="341">
        <v>0</v>
      </c>
      <c r="HL148" s="27">
        <v>0</v>
      </c>
      <c r="HM148" s="341">
        <v>230000000</v>
      </c>
      <c r="HN148" s="341">
        <v>750000000</v>
      </c>
      <c r="HO148" s="341">
        <v>0</v>
      </c>
      <c r="HP148" s="123">
        <v>0</v>
      </c>
      <c r="HQ148" s="341">
        <v>0</v>
      </c>
      <c r="HR148" s="27">
        <v>0</v>
      </c>
      <c r="HS148" s="15">
        <f t="shared" si="312"/>
        <v>0</v>
      </c>
      <c r="HT148" s="15">
        <f t="shared" si="313"/>
        <v>0</v>
      </c>
    </row>
    <row r="149" spans="1:228" ht="14.25" customHeight="1" x14ac:dyDescent="0.35">
      <c r="A149" s="8" t="s">
        <v>68</v>
      </c>
      <c r="B149" s="32">
        <f>+B150+B151</f>
        <v>42980478435</v>
      </c>
      <c r="C149" s="31">
        <f>+C150+C151</f>
        <v>42038612257</v>
      </c>
      <c r="D149" s="62">
        <f t="shared" ref="D149:D151" si="359">+C149/B149</f>
        <v>0.97808618674581771</v>
      </c>
      <c r="E149" s="32">
        <f>+E150+E151</f>
        <v>44370681476</v>
      </c>
      <c r="F149" s="31">
        <f>+F150+F151</f>
        <v>41959881121</v>
      </c>
      <c r="G149" s="62">
        <f t="shared" ref="G149:G151" si="360">+F149/E149</f>
        <v>0.94566681703313493</v>
      </c>
      <c r="H149" s="32">
        <f>+H150+H151</f>
        <v>48471275409</v>
      </c>
      <c r="I149" s="31">
        <f>+I150+I151</f>
        <v>47992336158</v>
      </c>
      <c r="J149" s="62">
        <f t="shared" ref="J149:J151" si="361">+I149/H149</f>
        <v>0.99011911184596002</v>
      </c>
      <c r="K149" s="32">
        <f>+K150+K151</f>
        <v>57276090084</v>
      </c>
      <c r="L149" s="31">
        <f>+L150+L151</f>
        <v>56471953451</v>
      </c>
      <c r="M149" s="62">
        <f t="shared" ref="M149:M151" si="362">+L149/K149</f>
        <v>0.98596034345534644</v>
      </c>
      <c r="N149" s="32">
        <f>+N150+N151</f>
        <v>63313317906</v>
      </c>
      <c r="O149" s="31">
        <f>+O150+O151</f>
        <v>59491468254</v>
      </c>
      <c r="P149" s="62">
        <f t="shared" ref="P149:P151" si="363">+O149/N149</f>
        <v>0.93963592845230093</v>
      </c>
      <c r="Q149" s="32">
        <v>71763671057</v>
      </c>
      <c r="R149" s="31">
        <v>69290413904</v>
      </c>
      <c r="S149" s="67">
        <f t="shared" si="275"/>
        <v>0.9655360836956689</v>
      </c>
      <c r="T149" s="32">
        <v>76928166000</v>
      </c>
      <c r="U149" s="31">
        <v>73295535809</v>
      </c>
      <c r="V149" s="67">
        <f t="shared" si="276"/>
        <v>0.95277893156844529</v>
      </c>
      <c r="W149" s="32">
        <v>78008432000</v>
      </c>
      <c r="X149" s="31">
        <v>75951373897</v>
      </c>
      <c r="Y149" s="67">
        <f t="shared" si="277"/>
        <v>0.97363031084896057</v>
      </c>
      <c r="Z149" s="32">
        <v>77880717000</v>
      </c>
      <c r="AA149" s="31">
        <v>73436880579</v>
      </c>
      <c r="AB149" s="67">
        <f t="shared" si="278"/>
        <v>0.94294047882224818</v>
      </c>
      <c r="AC149" s="32">
        <v>74565093000</v>
      </c>
      <c r="AD149" s="31">
        <v>72380100994</v>
      </c>
      <c r="AE149" s="67">
        <f t="shared" si="279"/>
        <v>0.97069685132693395</v>
      </c>
      <c r="AF149" s="32">
        <v>78973668000</v>
      </c>
      <c r="AG149" s="1">
        <v>80989137194</v>
      </c>
      <c r="AH149" s="1">
        <v>77094478491</v>
      </c>
      <c r="AI149" s="122">
        <f t="shared" si="335"/>
        <v>0.95191134468230221</v>
      </c>
      <c r="AJ149" s="1">
        <v>74940225415</v>
      </c>
      <c r="AK149" s="122">
        <f t="shared" si="280"/>
        <v>0.92531206049879822</v>
      </c>
      <c r="AL149" s="3">
        <v>101485421000</v>
      </c>
      <c r="AM149" s="1">
        <v>98201421000</v>
      </c>
      <c r="AN149" s="1">
        <v>92371214618</v>
      </c>
      <c r="AO149" s="122">
        <f t="shared" si="336"/>
        <v>0.94063012202236873</v>
      </c>
      <c r="AP149" s="1">
        <v>85147702699</v>
      </c>
      <c r="AQ149" s="122">
        <f t="shared" si="281"/>
        <v>0.86707200193162171</v>
      </c>
      <c r="AR149" s="3">
        <v>103195695000</v>
      </c>
      <c r="AS149" s="1">
        <v>103195695000</v>
      </c>
      <c r="AT149" s="1">
        <v>101283166920</v>
      </c>
      <c r="AU149" s="122">
        <f t="shared" si="337"/>
        <v>0.98146697805562533</v>
      </c>
      <c r="AV149" s="1">
        <v>94886092596</v>
      </c>
      <c r="AW149" s="122">
        <f t="shared" si="282"/>
        <v>0.91947723784407864</v>
      </c>
      <c r="AX149" s="3">
        <v>107382903000</v>
      </c>
      <c r="AY149" s="1">
        <v>107382903000</v>
      </c>
      <c r="AZ149" s="1">
        <v>104269283736</v>
      </c>
      <c r="BA149" s="122">
        <f t="shared" si="338"/>
        <v>0.97100451583060665</v>
      </c>
      <c r="BB149" s="1">
        <v>100834604495</v>
      </c>
      <c r="BC149" s="122">
        <f t="shared" si="283"/>
        <v>0.93901917044466565</v>
      </c>
      <c r="BD149" s="3">
        <v>116260929000</v>
      </c>
      <c r="BE149" s="1">
        <v>116260929000</v>
      </c>
      <c r="BF149" s="1">
        <v>114148113871</v>
      </c>
      <c r="BG149" s="122">
        <f t="shared" si="339"/>
        <v>0.98182695470289938</v>
      </c>
      <c r="BH149" s="1">
        <v>105845643040</v>
      </c>
      <c r="BI149" s="122">
        <f t="shared" si="284"/>
        <v>0.91041456446645119</v>
      </c>
      <c r="BJ149" s="3">
        <v>134396694000</v>
      </c>
      <c r="BK149" s="1">
        <v>134396694000</v>
      </c>
      <c r="BL149" s="1">
        <v>130725039679</v>
      </c>
      <c r="BM149" s="122">
        <f t="shared" si="340"/>
        <v>0.97268047143332259</v>
      </c>
      <c r="BN149" s="1">
        <v>126354787684</v>
      </c>
      <c r="BO149" s="122">
        <f t="shared" si="285"/>
        <v>0.94016291564433874</v>
      </c>
      <c r="BP149" s="3">
        <v>149962069000</v>
      </c>
      <c r="BQ149" s="1">
        <v>148452566000</v>
      </c>
      <c r="BR149" s="1">
        <v>147622204394</v>
      </c>
      <c r="BS149" s="122">
        <f t="shared" si="341"/>
        <v>0.99440655268969891</v>
      </c>
      <c r="BT149" s="1">
        <v>144042175194</v>
      </c>
      <c r="BU149" s="122">
        <f t="shared" si="286"/>
        <v>0.97029090890891034</v>
      </c>
      <c r="BV149" s="3">
        <v>161220846000</v>
      </c>
      <c r="BW149" s="1">
        <v>167416382594</v>
      </c>
      <c r="BX149" s="1">
        <v>165368885148</v>
      </c>
      <c r="BY149" s="122">
        <f t="shared" si="342"/>
        <v>0.98777002934673741</v>
      </c>
      <c r="BZ149" s="1">
        <v>162268913307</v>
      </c>
      <c r="CA149" s="122">
        <f t="shared" si="287"/>
        <v>0.96925349116231307</v>
      </c>
      <c r="CB149" s="3">
        <v>168375111000</v>
      </c>
      <c r="CC149" s="1">
        <v>168375111000</v>
      </c>
      <c r="CD149" s="1">
        <v>167578945137</v>
      </c>
      <c r="CE149" s="122">
        <f t="shared" si="343"/>
        <v>0.9952714753488715</v>
      </c>
      <c r="CF149" s="1">
        <v>165181959208</v>
      </c>
      <c r="CG149" s="4">
        <f t="shared" si="288"/>
        <v>0.98103548812508279</v>
      </c>
      <c r="CH149" s="3">
        <v>168099711000</v>
      </c>
      <c r="CI149" s="1">
        <v>176646420000</v>
      </c>
      <c r="CJ149" s="1">
        <v>176009162599</v>
      </c>
      <c r="CK149" s="122">
        <f t="shared" si="344"/>
        <v>0.99639246919920599</v>
      </c>
      <c r="CL149" s="1">
        <v>173176726554</v>
      </c>
      <c r="CM149" s="4">
        <f t="shared" si="289"/>
        <v>0.98035797472714137</v>
      </c>
      <c r="CN149" s="3">
        <v>178884512000</v>
      </c>
      <c r="CO149" s="1">
        <v>196484512000</v>
      </c>
      <c r="CP149" s="1">
        <v>196367437080</v>
      </c>
      <c r="CQ149" s="122">
        <f t="shared" si="345"/>
        <v>0.99940415191605536</v>
      </c>
      <c r="CR149" s="1">
        <v>194211523160</v>
      </c>
      <c r="CS149" s="4">
        <f t="shared" si="290"/>
        <v>0.98843171496387461</v>
      </c>
      <c r="CT149" s="3">
        <v>200251160000</v>
      </c>
      <c r="CU149" s="1">
        <v>162804884739</v>
      </c>
      <c r="CV149" s="4">
        <f t="shared" si="291"/>
        <v>0.81300345395752016</v>
      </c>
      <c r="CW149" s="3">
        <v>200251160000</v>
      </c>
      <c r="CX149" s="1">
        <v>176033409173</v>
      </c>
      <c r="CY149" s="4">
        <f t="shared" si="292"/>
        <v>0.87906311840091211</v>
      </c>
      <c r="CZ149" s="3">
        <v>215418975000</v>
      </c>
      <c r="DA149" s="1">
        <v>188776260247</v>
      </c>
      <c r="DB149" s="4">
        <f t="shared" si="346"/>
        <v>0.87632141155160548</v>
      </c>
      <c r="DC149" s="3">
        <v>195251160000</v>
      </c>
      <c r="DD149" s="1">
        <v>215418975000</v>
      </c>
      <c r="DE149" s="1">
        <v>215277179587</v>
      </c>
      <c r="DF149" s="122">
        <f t="shared" si="209"/>
        <v>0.99934176915937878</v>
      </c>
      <c r="DG149" s="1">
        <v>214160788415</v>
      </c>
      <c r="DH149" s="4">
        <f t="shared" si="294"/>
        <v>0.99415935116672061</v>
      </c>
      <c r="DI149" s="82">
        <v>235080995000</v>
      </c>
      <c r="DJ149" s="82">
        <f t="shared" si="295"/>
        <v>0</v>
      </c>
      <c r="DK149" s="82">
        <v>235080995000</v>
      </c>
      <c r="DL149" s="31">
        <v>235080995000</v>
      </c>
      <c r="DM149" s="31">
        <v>235080995000</v>
      </c>
      <c r="DN149" s="31">
        <v>33452760476</v>
      </c>
      <c r="DO149" s="417">
        <v>0.14230312610340959</v>
      </c>
      <c r="DP149" s="31">
        <v>25283939627</v>
      </c>
      <c r="DQ149" s="62">
        <f t="shared" si="296"/>
        <v>0.10755416288330752</v>
      </c>
      <c r="DR149" s="31">
        <v>235080995000</v>
      </c>
      <c r="DS149" s="31">
        <v>235080995000</v>
      </c>
      <c r="DT149" s="31">
        <v>51863266793</v>
      </c>
      <c r="DU149" s="417">
        <f t="shared" si="297"/>
        <v>0.22061871395856564</v>
      </c>
      <c r="DV149" s="31">
        <v>40108499630</v>
      </c>
      <c r="DW149" s="62">
        <f t="shared" si="298"/>
        <v>0.17061566218911062</v>
      </c>
      <c r="DX149" s="31">
        <v>235080995000</v>
      </c>
      <c r="DY149" s="31">
        <v>235080995000</v>
      </c>
      <c r="DZ149" s="31">
        <v>67391658799</v>
      </c>
      <c r="EA149" s="417">
        <f t="shared" si="299"/>
        <v>0.28667421115433001</v>
      </c>
      <c r="EB149" s="31">
        <v>56011193002</v>
      </c>
      <c r="EC149" s="62">
        <f t="shared" si="347"/>
        <v>0.23826338238018774</v>
      </c>
      <c r="ED149" s="31">
        <v>235080995000</v>
      </c>
      <c r="EE149" s="31">
        <v>235080995000</v>
      </c>
      <c r="EF149" s="31">
        <v>84691899482</v>
      </c>
      <c r="EG149" s="417">
        <f t="shared" si="348"/>
        <v>0.36026689219177416</v>
      </c>
      <c r="EH149" s="31">
        <v>72047861875</v>
      </c>
      <c r="EI149" s="62">
        <f t="shared" si="349"/>
        <v>0.30648101466050032</v>
      </c>
      <c r="EJ149" s="31">
        <v>235080995000</v>
      </c>
      <c r="EK149" s="31">
        <v>235080995000</v>
      </c>
      <c r="EL149" s="31">
        <v>101853833979</v>
      </c>
      <c r="EM149" s="417">
        <f t="shared" si="350"/>
        <v>0.43327123904252662</v>
      </c>
      <c r="EN149" s="31">
        <v>89476311864</v>
      </c>
      <c r="EO149" s="62">
        <f t="shared" si="351"/>
        <v>0.3806190792411781</v>
      </c>
      <c r="EP149" s="31">
        <v>235080995000</v>
      </c>
      <c r="EQ149" s="31">
        <v>235080995000</v>
      </c>
      <c r="ER149" s="31">
        <v>131299535633</v>
      </c>
      <c r="ES149" s="417">
        <f t="shared" si="352"/>
        <v>0.55852892588360881</v>
      </c>
      <c r="ET149" s="31">
        <v>119114484913</v>
      </c>
      <c r="EU149" s="62">
        <f t="shared" si="353"/>
        <v>0.50669551110671451</v>
      </c>
      <c r="EV149" s="418">
        <v>235080995000</v>
      </c>
      <c r="EW149" s="418">
        <v>235080995000</v>
      </c>
      <c r="EX149" s="418">
        <v>147445230697</v>
      </c>
      <c r="EY149" s="417">
        <f t="shared" si="354"/>
        <v>0.62721033955552208</v>
      </c>
      <c r="EZ149" s="418">
        <v>137826051433</v>
      </c>
      <c r="FA149" s="62">
        <f t="shared" si="355"/>
        <v>0.58629176481493117</v>
      </c>
      <c r="FB149" s="418">
        <v>235080995000</v>
      </c>
      <c r="FC149" s="418">
        <v>235080995000</v>
      </c>
      <c r="FD149" s="418">
        <v>166633437865</v>
      </c>
      <c r="FE149" s="417">
        <f t="shared" si="356"/>
        <v>0.70883415252262316</v>
      </c>
      <c r="FF149" s="418">
        <v>154051256659</v>
      </c>
      <c r="FG149" s="62">
        <f t="shared" si="357"/>
        <v>0.65531140302941115</v>
      </c>
      <c r="FH149" s="418">
        <v>235080995000</v>
      </c>
      <c r="FI149" s="418">
        <v>239380995000</v>
      </c>
      <c r="FJ149" s="418">
        <v>180798151901</v>
      </c>
      <c r="FK149" s="417">
        <v>0.75527362521406516</v>
      </c>
      <c r="FL149" s="418">
        <v>171055287737</v>
      </c>
      <c r="FM149" s="62">
        <v>0.71457338431148221</v>
      </c>
      <c r="FN149" s="82">
        <v>255838543000</v>
      </c>
      <c r="FO149" s="82">
        <f>+FO150+FO151</f>
        <v>17000000000</v>
      </c>
      <c r="FP149" s="386">
        <f>+FP150+FP151</f>
        <v>272838543000</v>
      </c>
      <c r="FQ149" s="418">
        <v>235080995000</v>
      </c>
      <c r="FR149" s="418">
        <v>239380995000</v>
      </c>
      <c r="FS149" s="418">
        <v>202907620230</v>
      </c>
      <c r="FT149" s="417">
        <v>0.84763462625761077</v>
      </c>
      <c r="FU149" s="418">
        <v>188691746774</v>
      </c>
      <c r="FV149" s="62">
        <v>0.7882486526300887</v>
      </c>
      <c r="FW149" s="418">
        <v>235080995000</v>
      </c>
      <c r="FX149" s="418">
        <v>239380995000</v>
      </c>
      <c r="FY149" s="418">
        <v>215044030083</v>
      </c>
      <c r="FZ149" s="417">
        <v>0.89833376322543901</v>
      </c>
      <c r="GA149" s="418">
        <v>207286472907</v>
      </c>
      <c r="GB149" s="62">
        <v>0.86592702527199372</v>
      </c>
      <c r="GC149" s="339">
        <v>235080995000</v>
      </c>
      <c r="GD149" s="339">
        <v>256708646000</v>
      </c>
      <c r="GE149" s="339">
        <v>256293717564</v>
      </c>
      <c r="GF149" s="122">
        <v>0.99838366006573853</v>
      </c>
      <c r="GG149" s="339">
        <v>252186791002</v>
      </c>
      <c r="GH149" s="4">
        <v>0.98238526411767213</v>
      </c>
      <c r="GI149" s="339">
        <v>272838543000</v>
      </c>
      <c r="GJ149" s="339">
        <v>272838543000</v>
      </c>
      <c r="GK149" s="339">
        <v>34311662678</v>
      </c>
      <c r="GL149" s="122">
        <v>0.12575812163752831</v>
      </c>
      <c r="GM149" s="339">
        <v>25518379073</v>
      </c>
      <c r="GN149" s="4">
        <v>9.3529230849909648E-2</v>
      </c>
      <c r="GO149" s="339">
        <v>272838543000</v>
      </c>
      <c r="GP149" s="339">
        <v>272838543000</v>
      </c>
      <c r="GQ149" s="339">
        <v>68419706530</v>
      </c>
      <c r="GR149" s="122">
        <f t="shared" si="311"/>
        <v>0.25076994539587466</v>
      </c>
      <c r="GS149" s="339">
        <v>40889969486</v>
      </c>
      <c r="GT149" s="4">
        <v>9.3529230849909648E-2</v>
      </c>
      <c r="GU149" s="339">
        <v>272838543000</v>
      </c>
      <c r="GV149" s="339">
        <v>272838543000</v>
      </c>
      <c r="GW149" s="339">
        <v>85168472193</v>
      </c>
      <c r="GX149" s="122">
        <v>0.31215704077777601</v>
      </c>
      <c r="GY149" s="339">
        <v>57176641868</v>
      </c>
      <c r="GZ149" s="4">
        <v>0.20956218736294893</v>
      </c>
      <c r="HA149" s="339">
        <v>272838543000</v>
      </c>
      <c r="HB149" s="339">
        <v>272838543000</v>
      </c>
      <c r="HC149" s="339">
        <v>103184085763</v>
      </c>
      <c r="HD149" s="122">
        <v>0.3781873507622418</v>
      </c>
      <c r="HE149" s="339">
        <v>81385555456</v>
      </c>
      <c r="HF149" s="4">
        <v>0.29829200288611718</v>
      </c>
      <c r="HG149" s="339">
        <v>272838543000</v>
      </c>
      <c r="HH149" s="339">
        <v>272838543000</v>
      </c>
      <c r="HI149" s="339">
        <v>119382583315</v>
      </c>
      <c r="HJ149" s="122">
        <v>0.43755761925103082</v>
      </c>
      <c r="HK149" s="339">
        <v>100509271801</v>
      </c>
      <c r="HL149" s="4">
        <v>0.36838369936977711</v>
      </c>
      <c r="HM149" s="339">
        <v>272838543000</v>
      </c>
      <c r="HN149" s="339">
        <v>272838543000</v>
      </c>
      <c r="HO149" s="339">
        <v>150036535723</v>
      </c>
      <c r="HP149" s="122">
        <v>0.54990960614754492</v>
      </c>
      <c r="HQ149" s="339">
        <v>135379655691</v>
      </c>
      <c r="HR149" s="4">
        <v>0.49618962996368149</v>
      </c>
      <c r="HS149" s="15">
        <f t="shared" si="312"/>
        <v>0</v>
      </c>
      <c r="HT149" s="15">
        <f t="shared" si="313"/>
        <v>0</v>
      </c>
    </row>
    <row r="150" spans="1:228" ht="14.25" customHeight="1" x14ac:dyDescent="0.35">
      <c r="A150" s="9" t="s">
        <v>76</v>
      </c>
      <c r="B150" s="26">
        <v>42380478435</v>
      </c>
      <c r="C150" s="53">
        <v>41473257561</v>
      </c>
      <c r="D150" s="27">
        <f t="shared" si="359"/>
        <v>0.97859342538118277</v>
      </c>
      <c r="E150" s="26">
        <v>42656681476</v>
      </c>
      <c r="F150" s="53">
        <v>41926047841</v>
      </c>
      <c r="G150" s="27">
        <f t="shared" si="360"/>
        <v>0.98287176569487533</v>
      </c>
      <c r="H150" s="26">
        <v>46518778217</v>
      </c>
      <c r="I150" s="53">
        <v>46042704172</v>
      </c>
      <c r="J150" s="27">
        <f t="shared" si="361"/>
        <v>0.98976598132523563</v>
      </c>
      <c r="K150" s="26">
        <v>49877816624</v>
      </c>
      <c r="L150" s="53">
        <v>49249773481</v>
      </c>
      <c r="M150" s="27">
        <f t="shared" si="362"/>
        <v>0.98740836737633375</v>
      </c>
      <c r="N150" s="26">
        <v>56631117906</v>
      </c>
      <c r="O150" s="53">
        <v>54141445236</v>
      </c>
      <c r="P150" s="27">
        <f t="shared" si="363"/>
        <v>0.95603702059824214</v>
      </c>
      <c r="Q150" s="26">
        <v>61854311560</v>
      </c>
      <c r="R150" s="53">
        <v>59578164081</v>
      </c>
      <c r="S150" s="68">
        <f t="shared" si="275"/>
        <v>0.96320147421264102</v>
      </c>
      <c r="T150" s="26">
        <v>69259049000</v>
      </c>
      <c r="U150" s="53">
        <v>65736562235</v>
      </c>
      <c r="V150" s="68">
        <f t="shared" si="276"/>
        <v>0.94914041102412483</v>
      </c>
      <c r="W150" s="26">
        <v>71351285000</v>
      </c>
      <c r="X150" s="53">
        <v>69453001405</v>
      </c>
      <c r="Y150" s="68">
        <f t="shared" si="277"/>
        <v>0.97339524305694003</v>
      </c>
      <c r="Z150" s="26">
        <v>72365875000</v>
      </c>
      <c r="AA150" s="53">
        <v>68310442662</v>
      </c>
      <c r="AB150" s="68">
        <f t="shared" si="278"/>
        <v>0.94395932698941321</v>
      </c>
      <c r="AC150" s="26">
        <v>71011093000</v>
      </c>
      <c r="AD150" s="53">
        <v>69307589042</v>
      </c>
      <c r="AE150" s="68">
        <f t="shared" si="279"/>
        <v>0.97601073457635701</v>
      </c>
      <c r="AF150" s="26">
        <v>76337668000</v>
      </c>
      <c r="AG150" s="6">
        <v>78698219213</v>
      </c>
      <c r="AH150" s="6">
        <v>75981191510</v>
      </c>
      <c r="AI150" s="38">
        <f t="shared" si="335"/>
        <v>0.96547535979630938</v>
      </c>
      <c r="AJ150" s="6">
        <v>73850725229</v>
      </c>
      <c r="AK150" s="38">
        <f t="shared" si="280"/>
        <v>0.93840401939871021</v>
      </c>
      <c r="AL150" s="5">
        <v>90485421000</v>
      </c>
      <c r="AM150" s="6">
        <v>90485421000</v>
      </c>
      <c r="AN150" s="6">
        <v>85298637974</v>
      </c>
      <c r="AO150" s="38">
        <f t="shared" si="336"/>
        <v>0.94267824618951601</v>
      </c>
      <c r="AP150" s="6">
        <v>83596167244</v>
      </c>
      <c r="AQ150" s="38">
        <f t="shared" si="281"/>
        <v>0.92386338395883683</v>
      </c>
      <c r="AR150" s="5">
        <v>95031785000</v>
      </c>
      <c r="AS150" s="6">
        <v>95031785000</v>
      </c>
      <c r="AT150" s="6">
        <v>94154667957</v>
      </c>
      <c r="AU150" s="38">
        <f t="shared" si="337"/>
        <v>0.9907702770920277</v>
      </c>
      <c r="AV150" s="6">
        <v>92138994580</v>
      </c>
      <c r="AW150" s="38">
        <f t="shared" si="282"/>
        <v>0.96955975919004367</v>
      </c>
      <c r="AX150" s="5">
        <v>101256903000</v>
      </c>
      <c r="AY150" s="6">
        <v>101256903000</v>
      </c>
      <c r="AZ150" s="6">
        <v>99086626668</v>
      </c>
      <c r="BA150" s="38">
        <f t="shared" si="338"/>
        <v>0.97856663330894089</v>
      </c>
      <c r="BB150" s="6">
        <v>98013904466</v>
      </c>
      <c r="BC150" s="38">
        <f t="shared" si="283"/>
        <v>0.96797256840849655</v>
      </c>
      <c r="BD150" s="5">
        <v>108149929000</v>
      </c>
      <c r="BE150" s="6">
        <v>108149929000</v>
      </c>
      <c r="BF150" s="6">
        <v>106062696841</v>
      </c>
      <c r="BG150" s="38">
        <f t="shared" si="339"/>
        <v>0.98070056838409947</v>
      </c>
      <c r="BH150" s="6">
        <v>104388704694</v>
      </c>
      <c r="BI150" s="38">
        <f t="shared" si="284"/>
        <v>0.96522212875424074</v>
      </c>
      <c r="BJ150" s="5">
        <v>123702694000</v>
      </c>
      <c r="BK150" s="6">
        <v>123702694000</v>
      </c>
      <c r="BL150" s="6">
        <v>120966111954</v>
      </c>
      <c r="BM150" s="38">
        <f t="shared" si="340"/>
        <v>0.97787774900035729</v>
      </c>
      <c r="BN150" s="6">
        <v>118461016249</v>
      </c>
      <c r="BO150" s="38">
        <f t="shared" si="285"/>
        <v>0.95762681004344175</v>
      </c>
      <c r="BP150" s="5">
        <v>133154181000</v>
      </c>
      <c r="BQ150" s="6">
        <v>132594181000</v>
      </c>
      <c r="BR150" s="6">
        <v>131886514312</v>
      </c>
      <c r="BS150" s="38">
        <f t="shared" si="341"/>
        <v>0.99466291293733322</v>
      </c>
      <c r="BT150" s="6">
        <v>130925584103</v>
      </c>
      <c r="BU150" s="38">
        <f t="shared" si="286"/>
        <v>0.98741576074895776</v>
      </c>
      <c r="BV150" s="5">
        <v>141469846000</v>
      </c>
      <c r="BW150" s="6">
        <v>145020195594</v>
      </c>
      <c r="BX150" s="6">
        <v>143447743184</v>
      </c>
      <c r="BY150" s="38">
        <f t="shared" si="342"/>
        <v>0.98915701083177232</v>
      </c>
      <c r="BZ150" s="6">
        <v>141770038272</v>
      </c>
      <c r="CA150" s="38">
        <f t="shared" si="287"/>
        <v>0.97758824342576967</v>
      </c>
      <c r="CB150" s="5">
        <v>159118761000</v>
      </c>
      <c r="CC150" s="6">
        <v>159118761000</v>
      </c>
      <c r="CD150" s="6">
        <v>158367836589</v>
      </c>
      <c r="CE150" s="38">
        <f t="shared" si="343"/>
        <v>0.99528072990085692</v>
      </c>
      <c r="CF150" s="6">
        <v>156404564295</v>
      </c>
      <c r="CG150" s="7">
        <f t="shared" si="288"/>
        <v>0.9829423212703372</v>
      </c>
      <c r="CH150" s="5">
        <v>158967624000</v>
      </c>
      <c r="CI150" s="6">
        <v>164514333000</v>
      </c>
      <c r="CJ150" s="6">
        <v>163882312792</v>
      </c>
      <c r="CK150" s="38">
        <f t="shared" si="344"/>
        <v>0.99615826659917828</v>
      </c>
      <c r="CL150" s="6">
        <v>162238433272</v>
      </c>
      <c r="CM150" s="7">
        <f t="shared" si="289"/>
        <v>0.98616594866539686</v>
      </c>
      <c r="CN150" s="5">
        <v>166388462000</v>
      </c>
      <c r="CO150" s="6">
        <v>178988462000</v>
      </c>
      <c r="CP150" s="6">
        <v>178901043425</v>
      </c>
      <c r="CQ150" s="38">
        <f t="shared" si="345"/>
        <v>0.9995115965910697</v>
      </c>
      <c r="CR150" s="6">
        <v>177785409451</v>
      </c>
      <c r="CS150" s="7">
        <f t="shared" si="290"/>
        <v>0.99327860279060898</v>
      </c>
      <c r="CT150" s="5">
        <v>182112096000</v>
      </c>
      <c r="CU150" s="6">
        <v>146690838096</v>
      </c>
      <c r="CV150" s="7">
        <f t="shared" si="291"/>
        <v>0.80549750026489175</v>
      </c>
      <c r="CW150" s="5">
        <v>182112096000</v>
      </c>
      <c r="CX150" s="6">
        <v>158422772086</v>
      </c>
      <c r="CY150" s="7">
        <f t="shared" si="292"/>
        <v>0.86991899805491224</v>
      </c>
      <c r="CZ150" s="5">
        <v>197279911000</v>
      </c>
      <c r="DA150" s="6">
        <v>170759602792</v>
      </c>
      <c r="DB150" s="7">
        <f t="shared" si="346"/>
        <v>0.86557015322254482</v>
      </c>
      <c r="DC150" s="5">
        <v>182112096000</v>
      </c>
      <c r="DD150" s="6">
        <v>197279911000</v>
      </c>
      <c r="DE150" s="6">
        <v>197139516844</v>
      </c>
      <c r="DF150" s="38">
        <f t="shared" si="209"/>
        <v>0.99928835046970388</v>
      </c>
      <c r="DG150" s="6">
        <v>196586830118</v>
      </c>
      <c r="DH150" s="7">
        <f t="shared" si="294"/>
        <v>0.99648681470664291</v>
      </c>
      <c r="DI150" s="41">
        <v>216920557000</v>
      </c>
      <c r="DJ150" s="82">
        <f t="shared" si="295"/>
        <v>0</v>
      </c>
      <c r="DK150" s="81">
        <v>216920557000</v>
      </c>
      <c r="DL150" s="6">
        <v>216920557000</v>
      </c>
      <c r="DM150" s="6">
        <v>216920557000</v>
      </c>
      <c r="DN150" s="6">
        <v>28551272476</v>
      </c>
      <c r="DO150" s="38">
        <v>0.1316208701971939</v>
      </c>
      <c r="DP150" s="6">
        <v>25283939627</v>
      </c>
      <c r="DQ150" s="7">
        <f t="shared" si="296"/>
        <v>0.11655852251476563</v>
      </c>
      <c r="DR150" s="6">
        <v>216920557000</v>
      </c>
      <c r="DS150" s="6">
        <v>216920557000</v>
      </c>
      <c r="DT150" s="6">
        <v>43473910262</v>
      </c>
      <c r="DU150" s="38">
        <f t="shared" si="297"/>
        <v>0.20041397119407175</v>
      </c>
      <c r="DV150" s="6">
        <v>39960458764</v>
      </c>
      <c r="DW150" s="7">
        <f t="shared" si="298"/>
        <v>0.18421702081467548</v>
      </c>
      <c r="DX150" s="6">
        <v>216920557000</v>
      </c>
      <c r="DY150" s="6">
        <v>216920557000</v>
      </c>
      <c r="DZ150" s="6">
        <v>58212415168</v>
      </c>
      <c r="EA150" s="38">
        <f t="shared" si="299"/>
        <v>0.26835822281241883</v>
      </c>
      <c r="EB150" s="6">
        <v>54940455903</v>
      </c>
      <c r="EC150" s="7">
        <f t="shared" si="347"/>
        <v>0.25327454743258843</v>
      </c>
      <c r="ED150" s="6">
        <v>216920557000</v>
      </c>
      <c r="EE150" s="6">
        <v>216920557000</v>
      </c>
      <c r="EF150" s="6">
        <v>75087588524</v>
      </c>
      <c r="EG150" s="38">
        <f t="shared" si="348"/>
        <v>0.34615247887271466</v>
      </c>
      <c r="EH150" s="6">
        <v>69858284009</v>
      </c>
      <c r="EI150" s="7">
        <f t="shared" si="349"/>
        <v>0.32204547588820731</v>
      </c>
      <c r="EJ150" s="6">
        <v>216920557000</v>
      </c>
      <c r="EK150" s="6">
        <v>216920557000</v>
      </c>
      <c r="EL150" s="6">
        <v>91184783155</v>
      </c>
      <c r="EM150" s="38">
        <f t="shared" si="350"/>
        <v>0.42036026652374858</v>
      </c>
      <c r="EN150" s="6">
        <v>86048006564</v>
      </c>
      <c r="EO150" s="7">
        <f t="shared" si="351"/>
        <v>0.39667981566173094</v>
      </c>
      <c r="EP150" s="6">
        <v>216920557000</v>
      </c>
      <c r="EQ150" s="6">
        <v>216920557000</v>
      </c>
      <c r="ER150" s="6">
        <v>120630484809</v>
      </c>
      <c r="ES150" s="38">
        <f t="shared" si="352"/>
        <v>0.5561044396958652</v>
      </c>
      <c r="ET150" s="6">
        <v>114407693541</v>
      </c>
      <c r="EU150" s="7">
        <f t="shared" si="353"/>
        <v>0.52741748003625122</v>
      </c>
      <c r="EV150" s="340">
        <v>216920557000</v>
      </c>
      <c r="EW150" s="340">
        <v>216920557000</v>
      </c>
      <c r="EX150" s="340">
        <v>136367413206</v>
      </c>
      <c r="EY150" s="38">
        <f t="shared" si="354"/>
        <v>0.628651406265751</v>
      </c>
      <c r="EZ150" s="340">
        <v>131823807161</v>
      </c>
      <c r="FA150" s="7">
        <f t="shared" si="355"/>
        <v>0.60770546131780401</v>
      </c>
      <c r="FB150" s="340">
        <v>216920557000</v>
      </c>
      <c r="FC150" s="340">
        <v>216920557000</v>
      </c>
      <c r="FD150" s="340">
        <v>153706642688</v>
      </c>
      <c r="FE150" s="38">
        <f t="shared" si="356"/>
        <v>0.70858495300655167</v>
      </c>
      <c r="FF150" s="340">
        <v>146617734798</v>
      </c>
      <c r="FG150" s="7">
        <f t="shared" si="357"/>
        <v>0.67590521076340404</v>
      </c>
      <c r="FH150" s="340">
        <v>216920557000</v>
      </c>
      <c r="FI150" s="340">
        <v>216920557000</v>
      </c>
      <c r="FJ150" s="340">
        <v>166686494987</v>
      </c>
      <c r="FK150" s="38">
        <v>0.76842184665328883</v>
      </c>
      <c r="FL150" s="340">
        <v>161567650301</v>
      </c>
      <c r="FM150" s="7">
        <v>0.74482406156185554</v>
      </c>
      <c r="FN150" s="41">
        <v>235885613000</v>
      </c>
      <c r="FO150" s="81"/>
      <c r="FP150" s="387">
        <v>235885613000</v>
      </c>
      <c r="FQ150" s="340">
        <v>216920557000</v>
      </c>
      <c r="FR150" s="340">
        <v>216920557000</v>
      </c>
      <c r="FS150" s="340">
        <v>183960901982</v>
      </c>
      <c r="FT150" s="38">
        <v>0.84805656285494413</v>
      </c>
      <c r="FU150" s="340">
        <v>177318148799</v>
      </c>
      <c r="FV150" s="7">
        <v>0.8174335860616474</v>
      </c>
      <c r="FW150" s="340">
        <v>216920557000</v>
      </c>
      <c r="FX150" s="340">
        <v>216920557000</v>
      </c>
      <c r="FY150" s="340">
        <v>196008657470</v>
      </c>
      <c r="FZ150" s="38">
        <v>0.90359650639289113</v>
      </c>
      <c r="GA150" s="340">
        <v>192615165089</v>
      </c>
      <c r="GB150" s="7">
        <v>0.88795256545925239</v>
      </c>
      <c r="GC150" s="340">
        <v>216920557000</v>
      </c>
      <c r="GD150" s="340">
        <v>234248208000</v>
      </c>
      <c r="GE150" s="340">
        <v>233939763065</v>
      </c>
      <c r="GF150" s="38">
        <v>0.99868325594618845</v>
      </c>
      <c r="GG150" s="340">
        <v>232788763054</v>
      </c>
      <c r="GH150" s="7">
        <v>0.99376966441510617</v>
      </c>
      <c r="GI150" s="340">
        <v>235885613000</v>
      </c>
      <c r="GJ150" s="340">
        <v>235885613000</v>
      </c>
      <c r="GK150" s="340">
        <v>29514605947</v>
      </c>
      <c r="GL150" s="38">
        <v>0.1251225353324113</v>
      </c>
      <c r="GM150" s="340">
        <v>25518379073</v>
      </c>
      <c r="GN150" s="7">
        <v>0.10818115928503023</v>
      </c>
      <c r="GO150" s="340">
        <v>235885613000</v>
      </c>
      <c r="GP150" s="340">
        <v>235885613000</v>
      </c>
      <c r="GQ150" s="340">
        <v>46118641913</v>
      </c>
      <c r="GR150" s="38">
        <f t="shared" si="311"/>
        <v>0.19551273740887284</v>
      </c>
      <c r="GS150" s="340">
        <v>40715777485</v>
      </c>
      <c r="GT150" s="7">
        <v>0.10818115928503023</v>
      </c>
      <c r="GU150" s="340">
        <v>235885613000</v>
      </c>
      <c r="GV150" s="340">
        <v>235885613000</v>
      </c>
      <c r="GW150" s="340">
        <v>62799372594</v>
      </c>
      <c r="GX150" s="38">
        <v>0.26622807468126514</v>
      </c>
      <c r="GY150" s="340">
        <v>55463511903</v>
      </c>
      <c r="GZ150" s="7">
        <v>0.23512884570454917</v>
      </c>
      <c r="HA150" s="340">
        <v>235885613000</v>
      </c>
      <c r="HB150" s="340">
        <v>235885613000</v>
      </c>
      <c r="HC150" s="340">
        <v>79891151974</v>
      </c>
      <c r="HD150" s="38">
        <v>0.33868598833961105</v>
      </c>
      <c r="HE150" s="340">
        <v>71352873667</v>
      </c>
      <c r="HF150" s="7">
        <v>0.30248929877296077</v>
      </c>
      <c r="HG150" s="340">
        <v>235885613000</v>
      </c>
      <c r="HH150" s="340">
        <v>235885613000</v>
      </c>
      <c r="HI150" s="340">
        <v>95979655851</v>
      </c>
      <c r="HJ150" s="38">
        <v>0.40689067311197141</v>
      </c>
      <c r="HK150" s="340">
        <v>88498700578</v>
      </c>
      <c r="HL150" s="7">
        <v>0.37517633844841569</v>
      </c>
      <c r="HM150" s="340">
        <v>235885613000</v>
      </c>
      <c r="HN150" s="340">
        <v>235885613000</v>
      </c>
      <c r="HO150" s="340">
        <v>125793432560</v>
      </c>
      <c r="HP150" s="38">
        <v>0.5332814958918245</v>
      </c>
      <c r="HQ150" s="340">
        <v>117425663286</v>
      </c>
      <c r="HR150" s="7">
        <v>0.49780765258456011</v>
      </c>
      <c r="HS150" s="15">
        <f t="shared" si="312"/>
        <v>0</v>
      </c>
      <c r="HT150" s="15">
        <f t="shared" si="313"/>
        <v>0</v>
      </c>
    </row>
    <row r="151" spans="1:228" ht="14.25" customHeight="1" x14ac:dyDescent="0.35">
      <c r="A151" s="9" t="s">
        <v>78</v>
      </c>
      <c r="B151" s="26">
        <v>600000000</v>
      </c>
      <c r="C151" s="53">
        <v>565354696</v>
      </c>
      <c r="D151" s="27">
        <f t="shared" si="359"/>
        <v>0.94225782666666669</v>
      </c>
      <c r="E151" s="26">
        <v>1714000000</v>
      </c>
      <c r="F151" s="53">
        <v>33833280</v>
      </c>
      <c r="G151" s="27">
        <f t="shared" si="360"/>
        <v>1.9739369894982497E-2</v>
      </c>
      <c r="H151" s="26">
        <v>1952497192</v>
      </c>
      <c r="I151" s="53">
        <v>1949631986</v>
      </c>
      <c r="J151" s="27">
        <f t="shared" si="361"/>
        <v>0.99853254283194892</v>
      </c>
      <c r="K151" s="26">
        <v>7398273460</v>
      </c>
      <c r="L151" s="53">
        <v>7222179970</v>
      </c>
      <c r="M151" s="27">
        <f t="shared" si="362"/>
        <v>0.97619802904663111</v>
      </c>
      <c r="N151" s="26">
        <v>6682200000</v>
      </c>
      <c r="O151" s="53">
        <v>5350023018</v>
      </c>
      <c r="P151" s="27">
        <f t="shared" si="363"/>
        <v>0.8006379662386639</v>
      </c>
      <c r="Q151" s="26">
        <v>9909359497</v>
      </c>
      <c r="R151" s="53">
        <v>9712249823</v>
      </c>
      <c r="S151" s="68">
        <f t="shared" si="275"/>
        <v>0.98010873719339042</v>
      </c>
      <c r="T151" s="26">
        <v>7669117000</v>
      </c>
      <c r="U151" s="53">
        <v>7558973574</v>
      </c>
      <c r="V151" s="68">
        <f t="shared" si="276"/>
        <v>0.98563805637598179</v>
      </c>
      <c r="W151" s="26">
        <v>6657147000</v>
      </c>
      <c r="X151" s="53">
        <v>6498372492</v>
      </c>
      <c r="Y151" s="68">
        <f t="shared" si="277"/>
        <v>0.9761497668595871</v>
      </c>
      <c r="Z151" s="26">
        <v>5514842000</v>
      </c>
      <c r="AA151" s="53">
        <v>5126437917</v>
      </c>
      <c r="AB151" s="68">
        <f t="shared" si="278"/>
        <v>0.92957113132162261</v>
      </c>
      <c r="AC151" s="26">
        <v>3554000000</v>
      </c>
      <c r="AD151" s="53">
        <v>3072511952</v>
      </c>
      <c r="AE151" s="68">
        <f t="shared" si="279"/>
        <v>0.86452221496904891</v>
      </c>
      <c r="AF151" s="26">
        <v>2636000000</v>
      </c>
      <c r="AG151" s="6">
        <v>2290917981</v>
      </c>
      <c r="AH151" s="6">
        <v>1113286981</v>
      </c>
      <c r="AI151" s="38">
        <f t="shared" si="335"/>
        <v>0.48595671701613835</v>
      </c>
      <c r="AJ151" s="6">
        <v>1089500186</v>
      </c>
      <c r="AK151" s="38">
        <f t="shared" si="280"/>
        <v>0.47557363250709933</v>
      </c>
      <c r="AL151" s="5">
        <v>11000000000</v>
      </c>
      <c r="AM151" s="6">
        <v>7716000000</v>
      </c>
      <c r="AN151" s="6">
        <v>7072576644</v>
      </c>
      <c r="AO151" s="38">
        <f t="shared" si="336"/>
        <v>0.91661179937791604</v>
      </c>
      <c r="AP151" s="6">
        <v>1551535455</v>
      </c>
      <c r="AQ151" s="38">
        <f t="shared" si="281"/>
        <v>0.20108028188180405</v>
      </c>
      <c r="AR151" s="5">
        <v>8163910000</v>
      </c>
      <c r="AS151" s="6">
        <v>8163910000</v>
      </c>
      <c r="AT151" s="6">
        <v>7128498963</v>
      </c>
      <c r="AU151" s="38">
        <f t="shared" si="337"/>
        <v>0.87317216419583266</v>
      </c>
      <c r="AV151" s="6">
        <v>2747098016</v>
      </c>
      <c r="AW151" s="38">
        <f t="shared" si="282"/>
        <v>0.33649293243066131</v>
      </c>
      <c r="AX151" s="5">
        <v>6126000000</v>
      </c>
      <c r="AY151" s="6">
        <v>6126000000</v>
      </c>
      <c r="AZ151" s="6">
        <v>5182657068</v>
      </c>
      <c r="BA151" s="38">
        <f t="shared" si="338"/>
        <v>0.84600996865817824</v>
      </c>
      <c r="BB151" s="6">
        <v>2820700029</v>
      </c>
      <c r="BC151" s="38">
        <f t="shared" si="283"/>
        <v>0.46044727864838392</v>
      </c>
      <c r="BD151" s="5">
        <v>8111000000</v>
      </c>
      <c r="BE151" s="6">
        <v>8111000000</v>
      </c>
      <c r="BF151" s="6">
        <v>8085417030</v>
      </c>
      <c r="BG151" s="38">
        <f t="shared" si="339"/>
        <v>0.99684589199852047</v>
      </c>
      <c r="BH151" s="6">
        <v>1456938346</v>
      </c>
      <c r="BI151" s="38">
        <f t="shared" si="284"/>
        <v>0.17962499642460855</v>
      </c>
      <c r="BJ151" s="5">
        <v>10694000000</v>
      </c>
      <c r="BK151" s="6">
        <v>10694000000</v>
      </c>
      <c r="BL151" s="6">
        <v>9758927725</v>
      </c>
      <c r="BM151" s="38">
        <f t="shared" si="340"/>
        <v>0.91256103656255849</v>
      </c>
      <c r="BN151" s="6">
        <v>7893771435</v>
      </c>
      <c r="BO151" s="38">
        <f>+BN151/BK151</f>
        <v>0.73814956377407892</v>
      </c>
      <c r="BP151" s="5">
        <v>16807888000</v>
      </c>
      <c r="BQ151" s="6">
        <v>15858385000</v>
      </c>
      <c r="BR151" s="6">
        <v>15735690082</v>
      </c>
      <c r="BS151" s="38">
        <f t="shared" si="341"/>
        <v>0.99226308870669999</v>
      </c>
      <c r="BT151" s="6">
        <v>13116591091</v>
      </c>
      <c r="BU151" s="38">
        <f t="shared" si="286"/>
        <v>0.82710762104716207</v>
      </c>
      <c r="BV151" s="5">
        <v>19751000000</v>
      </c>
      <c r="BW151" s="6">
        <v>22396187000</v>
      </c>
      <c r="BX151" s="6">
        <v>21921141964</v>
      </c>
      <c r="BY151" s="38">
        <f t="shared" si="342"/>
        <v>0.97878902172052773</v>
      </c>
      <c r="BZ151" s="6">
        <v>20498875035</v>
      </c>
      <c r="CA151" s="38">
        <f t="shared" si="287"/>
        <v>0.91528415238718985</v>
      </c>
      <c r="CB151" s="5">
        <v>9256350000</v>
      </c>
      <c r="CC151" s="6">
        <v>9256350000</v>
      </c>
      <c r="CD151" s="6">
        <v>9211108548</v>
      </c>
      <c r="CE151" s="38">
        <f t="shared" si="343"/>
        <v>0.99511238749615127</v>
      </c>
      <c r="CF151" s="6">
        <v>8777394913</v>
      </c>
      <c r="CG151" s="7">
        <f t="shared" si="288"/>
        <v>0.94825659282546582</v>
      </c>
      <c r="CH151" s="5">
        <v>9132087000</v>
      </c>
      <c r="CI151" s="6">
        <v>12132087000</v>
      </c>
      <c r="CJ151" s="6">
        <v>12126849807</v>
      </c>
      <c r="CK151" s="38">
        <f t="shared" si="344"/>
        <v>0.99956831887209519</v>
      </c>
      <c r="CL151" s="6">
        <v>10938293282</v>
      </c>
      <c r="CM151" s="7">
        <f t="shared" si="289"/>
        <v>0.90160030026161209</v>
      </c>
      <c r="CN151" s="5">
        <v>12496050000</v>
      </c>
      <c r="CO151" s="6">
        <v>17496050000</v>
      </c>
      <c r="CP151" s="6">
        <v>17466393655</v>
      </c>
      <c r="CQ151" s="38">
        <f t="shared" si="345"/>
        <v>0.99830496912160172</v>
      </c>
      <c r="CR151" s="6">
        <v>16426113709</v>
      </c>
      <c r="CS151" s="7">
        <f t="shared" si="290"/>
        <v>0.93884698026125901</v>
      </c>
      <c r="CT151" s="5">
        <v>18139064000</v>
      </c>
      <c r="CU151" s="6">
        <v>16114046643</v>
      </c>
      <c r="CV151" s="7">
        <f t="shared" si="291"/>
        <v>0.88836152973494109</v>
      </c>
      <c r="CW151" s="5">
        <v>18139064000</v>
      </c>
      <c r="CX151" s="6">
        <v>17610637087</v>
      </c>
      <c r="CY151" s="7">
        <f t="shared" si="292"/>
        <v>0.97086801650845933</v>
      </c>
      <c r="CZ151" s="5">
        <v>18139064000</v>
      </c>
      <c r="DA151" s="6">
        <v>18016657455</v>
      </c>
      <c r="DB151" s="7">
        <f t="shared" si="346"/>
        <v>0.99325177170111978</v>
      </c>
      <c r="DC151" s="5">
        <v>13139064000</v>
      </c>
      <c r="DD151" s="6">
        <v>18139064000</v>
      </c>
      <c r="DE151" s="6">
        <v>18137662743</v>
      </c>
      <c r="DF151" s="38">
        <f t="shared" si="209"/>
        <v>0.99992274921131541</v>
      </c>
      <c r="DG151" s="6">
        <v>17573958297</v>
      </c>
      <c r="DH151" s="7">
        <f t="shared" si="294"/>
        <v>0.9688459281581453</v>
      </c>
      <c r="DI151" s="81">
        <v>18160438000</v>
      </c>
      <c r="DJ151" s="82">
        <f t="shared" si="295"/>
        <v>0</v>
      </c>
      <c r="DK151" s="81">
        <v>18160438000</v>
      </c>
      <c r="DL151" s="53">
        <v>18160438000</v>
      </c>
      <c r="DM151" s="53">
        <v>18160438000</v>
      </c>
      <c r="DN151" s="53">
        <v>4901488000</v>
      </c>
      <c r="DO151" s="123">
        <v>0.26989921718848409</v>
      </c>
      <c r="DP151" s="53">
        <v>0</v>
      </c>
      <c r="DQ151" s="27">
        <f t="shared" si="296"/>
        <v>0</v>
      </c>
      <c r="DR151" s="53">
        <v>18160438000</v>
      </c>
      <c r="DS151" s="53">
        <v>18160438000</v>
      </c>
      <c r="DT151" s="53">
        <v>8389356531</v>
      </c>
      <c r="DU151" s="123">
        <f t="shared" si="297"/>
        <v>0.4619578300369187</v>
      </c>
      <c r="DV151" s="53">
        <v>148040866</v>
      </c>
      <c r="DW151" s="27">
        <f t="shared" si="298"/>
        <v>8.1518334524750997E-3</v>
      </c>
      <c r="DX151" s="53">
        <v>18160438000</v>
      </c>
      <c r="DY151" s="53">
        <v>18160438000</v>
      </c>
      <c r="DZ151" s="53">
        <v>9179243631</v>
      </c>
      <c r="EA151" s="123">
        <f t="shared" si="299"/>
        <v>0.50545276666785244</v>
      </c>
      <c r="EB151" s="53">
        <v>1070737099</v>
      </c>
      <c r="EC151" s="27">
        <f t="shared" si="347"/>
        <v>5.8959871948022401E-2</v>
      </c>
      <c r="ED151" s="53">
        <v>18160438000</v>
      </c>
      <c r="EE151" s="53">
        <v>18160438000</v>
      </c>
      <c r="EF151" s="53">
        <v>9604310958</v>
      </c>
      <c r="EG151" s="123">
        <f t="shared" si="348"/>
        <v>0.52885899326877472</v>
      </c>
      <c r="EH151" s="53">
        <v>2189577866</v>
      </c>
      <c r="EI151" s="27">
        <f t="shared" si="349"/>
        <v>0.12056856040586686</v>
      </c>
      <c r="EJ151" s="53">
        <v>18160438000</v>
      </c>
      <c r="EK151" s="53">
        <v>18160438000</v>
      </c>
      <c r="EL151" s="53">
        <v>10669050824</v>
      </c>
      <c r="EM151" s="123">
        <f t="shared" si="350"/>
        <v>0.58748862907381416</v>
      </c>
      <c r="EN151" s="53">
        <v>3428305300</v>
      </c>
      <c r="EO151" s="27">
        <f t="shared" si="351"/>
        <v>0.18877877835325338</v>
      </c>
      <c r="EP151" s="53">
        <v>18160438000</v>
      </c>
      <c r="EQ151" s="53">
        <v>18160438000</v>
      </c>
      <c r="ER151" s="53">
        <v>10669050824</v>
      </c>
      <c r="ES151" s="123">
        <f t="shared" si="352"/>
        <v>0.58748862907381416</v>
      </c>
      <c r="ET151" s="53">
        <v>4706791372</v>
      </c>
      <c r="EU151" s="27">
        <f t="shared" si="353"/>
        <v>0.25917829580982571</v>
      </c>
      <c r="EV151" s="341">
        <v>18160438000</v>
      </c>
      <c r="EW151" s="341">
        <v>18160438000</v>
      </c>
      <c r="EX151" s="341">
        <v>11077817491</v>
      </c>
      <c r="EY151" s="123">
        <f t="shared" si="354"/>
        <v>0.60999726388757802</v>
      </c>
      <c r="EZ151" s="341">
        <v>6002244272</v>
      </c>
      <c r="FA151" s="27">
        <f t="shared" si="355"/>
        <v>0.33051208742872834</v>
      </c>
      <c r="FB151" s="341">
        <v>18160438000</v>
      </c>
      <c r="FC151" s="341">
        <v>18160438000</v>
      </c>
      <c r="FD151" s="341">
        <v>12926795177</v>
      </c>
      <c r="FE151" s="123">
        <f t="shared" si="356"/>
        <v>0.71181076012593969</v>
      </c>
      <c r="FF151" s="341">
        <v>7433521861</v>
      </c>
      <c r="FG151" s="27">
        <f t="shared" si="357"/>
        <v>0.40932503175308876</v>
      </c>
      <c r="FH151" s="341">
        <v>18160438000</v>
      </c>
      <c r="FI151" s="341">
        <v>22460438000</v>
      </c>
      <c r="FJ151" s="341">
        <v>14111656914</v>
      </c>
      <c r="FK151" s="123">
        <v>0.62828948010720009</v>
      </c>
      <c r="FL151" s="341">
        <v>9487637436</v>
      </c>
      <c r="FM151" s="27">
        <v>0.4224155128230358</v>
      </c>
      <c r="FN151" s="81">
        <v>19952930000</v>
      </c>
      <c r="FO151" s="81">
        <f t="shared" si="358"/>
        <v>17000000000</v>
      </c>
      <c r="FP151" s="387">
        <f>19952930000+17000000000</f>
        <v>36952930000</v>
      </c>
      <c r="FQ151" s="341">
        <v>18160438000</v>
      </c>
      <c r="FR151" s="341">
        <v>22460438000</v>
      </c>
      <c r="FS151" s="341">
        <v>18946718248</v>
      </c>
      <c r="FT151" s="123">
        <v>0.84355960680731157</v>
      </c>
      <c r="FU151" s="341">
        <v>11373597975</v>
      </c>
      <c r="FV151" s="27">
        <v>0.50638362328463937</v>
      </c>
      <c r="FW151" s="341">
        <v>18160438000</v>
      </c>
      <c r="FX151" s="341">
        <v>22460438000</v>
      </c>
      <c r="FY151" s="341">
        <v>19035372613</v>
      </c>
      <c r="FZ151" s="123">
        <v>0.84750674109739088</v>
      </c>
      <c r="GA151" s="341">
        <v>14671307818</v>
      </c>
      <c r="GB151" s="27">
        <v>0.65320666578274211</v>
      </c>
      <c r="GC151" s="340">
        <v>18160438000</v>
      </c>
      <c r="GD151" s="340">
        <v>22460438000</v>
      </c>
      <c r="GE151" s="340">
        <v>22353954499</v>
      </c>
      <c r="GF151" s="38">
        <v>0.99525906391496011</v>
      </c>
      <c r="GG151" s="340">
        <v>19398027948</v>
      </c>
      <c r="GH151" s="7">
        <v>0.86365314639011048</v>
      </c>
      <c r="GI151" s="340">
        <v>36952930000</v>
      </c>
      <c r="GJ151" s="340">
        <v>36952930000</v>
      </c>
      <c r="GK151" s="340">
        <v>4797056731</v>
      </c>
      <c r="GL151" s="38">
        <v>0.12981532806735488</v>
      </c>
      <c r="GM151" s="340">
        <v>0</v>
      </c>
      <c r="GN151" s="7">
        <v>0</v>
      </c>
      <c r="GO151" s="340">
        <v>36952930000</v>
      </c>
      <c r="GP151" s="340">
        <v>36952930000</v>
      </c>
      <c r="GQ151" s="340">
        <v>22301064617</v>
      </c>
      <c r="GR151" s="38">
        <f t="shared" si="311"/>
        <v>0.60349922501409226</v>
      </c>
      <c r="GS151" s="340">
        <v>174192001</v>
      </c>
      <c r="GT151" s="7">
        <v>0</v>
      </c>
      <c r="GU151" s="340">
        <v>36952930000</v>
      </c>
      <c r="GV151" s="340">
        <v>36952930000</v>
      </c>
      <c r="GW151" s="340">
        <v>22369099599</v>
      </c>
      <c r="GX151" s="38">
        <v>0.60534035052159596</v>
      </c>
      <c r="GY151" s="340">
        <v>1713129965</v>
      </c>
      <c r="GZ151" s="7">
        <v>4.6359787031772584E-2</v>
      </c>
      <c r="HA151" s="340">
        <v>36952930000</v>
      </c>
      <c r="HB151" s="340">
        <v>36952930000</v>
      </c>
      <c r="HC151" s="340">
        <v>23292933789</v>
      </c>
      <c r="HD151" s="38">
        <v>0.63034064657389821</v>
      </c>
      <c r="HE151" s="340">
        <v>10032681789</v>
      </c>
      <c r="HF151" s="7">
        <v>0.27149895255937756</v>
      </c>
      <c r="HG151" s="340">
        <v>36952930000</v>
      </c>
      <c r="HH151" s="340">
        <v>36952930000</v>
      </c>
      <c r="HI151" s="340">
        <v>23402927464</v>
      </c>
      <c r="HJ151" s="38">
        <v>0.63331723530448059</v>
      </c>
      <c r="HK151" s="340">
        <v>12010571223</v>
      </c>
      <c r="HL151" s="7">
        <v>0.32502351567250554</v>
      </c>
      <c r="HM151" s="340">
        <v>36952930000</v>
      </c>
      <c r="HN151" s="340">
        <v>36952930000</v>
      </c>
      <c r="HO151" s="340">
        <v>24243103163</v>
      </c>
      <c r="HP151" s="38">
        <v>0.65605361098565118</v>
      </c>
      <c r="HQ151" s="340">
        <v>17953992405</v>
      </c>
      <c r="HR151" s="7">
        <v>0.48586113212132298</v>
      </c>
      <c r="HS151" s="15">
        <f t="shared" si="312"/>
        <v>0</v>
      </c>
      <c r="HT151" s="15">
        <f t="shared" si="313"/>
        <v>0</v>
      </c>
    </row>
    <row r="152" spans="1:228" ht="14.25" customHeight="1" x14ac:dyDescent="0.35">
      <c r="A152" s="8" t="s">
        <v>69</v>
      </c>
      <c r="B152" s="32"/>
      <c r="C152" s="31"/>
      <c r="D152" s="62"/>
      <c r="E152" s="32"/>
      <c r="F152" s="31"/>
      <c r="G152" s="62"/>
      <c r="H152" s="32"/>
      <c r="I152" s="31"/>
      <c r="J152" s="62"/>
      <c r="K152" s="32"/>
      <c r="L152" s="31"/>
      <c r="M152" s="62"/>
      <c r="N152" s="32"/>
      <c r="O152" s="31"/>
      <c r="P152" s="62"/>
      <c r="Q152" s="32"/>
      <c r="R152" s="31"/>
      <c r="S152" s="67"/>
      <c r="T152" s="32"/>
      <c r="U152" s="31"/>
      <c r="V152" s="67"/>
      <c r="W152" s="32"/>
      <c r="X152" s="31"/>
      <c r="Y152" s="67"/>
      <c r="Z152" s="32"/>
      <c r="AA152" s="31"/>
      <c r="AB152" s="67"/>
      <c r="AC152" s="32"/>
      <c r="AD152" s="31"/>
      <c r="AE152" s="67"/>
      <c r="AF152" s="206"/>
      <c r="AG152" s="1"/>
      <c r="AH152" s="1"/>
      <c r="AI152" s="122"/>
      <c r="AJ152" s="1"/>
      <c r="AK152" s="122"/>
      <c r="AL152" s="3"/>
      <c r="AM152" s="1"/>
      <c r="AN152" s="1"/>
      <c r="AO152" s="122"/>
      <c r="AP152" s="1"/>
      <c r="AQ152" s="122"/>
      <c r="AR152" s="3"/>
      <c r="AS152" s="1"/>
      <c r="AT152" s="1"/>
      <c r="AU152" s="122"/>
      <c r="AV152" s="1"/>
      <c r="AW152" s="122"/>
      <c r="AX152" s="3"/>
      <c r="AY152" s="1"/>
      <c r="AZ152" s="1"/>
      <c r="BA152" s="122"/>
      <c r="BB152" s="1"/>
      <c r="BC152" s="122"/>
      <c r="BD152" s="3"/>
      <c r="BE152" s="1"/>
      <c r="BF152" s="1"/>
      <c r="BG152" s="122"/>
      <c r="BH152" s="1"/>
      <c r="BI152" s="122"/>
      <c r="BJ152" s="3"/>
      <c r="BK152" s="1"/>
      <c r="BL152" s="1"/>
      <c r="BM152" s="122"/>
      <c r="BN152" s="1"/>
      <c r="BO152" s="122"/>
      <c r="BP152" s="3"/>
      <c r="BQ152" s="1"/>
      <c r="BR152" s="1"/>
      <c r="BS152" s="122"/>
      <c r="BT152" s="1"/>
      <c r="BU152" s="122"/>
      <c r="BV152" s="3"/>
      <c r="BW152" s="1"/>
      <c r="BX152" s="1"/>
      <c r="BY152" s="122"/>
      <c r="BZ152" s="1"/>
      <c r="CA152" s="122"/>
      <c r="CB152" s="3"/>
      <c r="CC152" s="1"/>
      <c r="CD152" s="1"/>
      <c r="CE152" s="122"/>
      <c r="CF152" s="1"/>
      <c r="CG152" s="4"/>
      <c r="CH152" s="3">
        <v>0</v>
      </c>
      <c r="CI152" s="1">
        <v>123698886757</v>
      </c>
      <c r="CJ152" s="1">
        <v>122211911086</v>
      </c>
      <c r="CK152" s="122">
        <f t="shared" si="344"/>
        <v>0.98797906990124262</v>
      </c>
      <c r="CL152" s="1">
        <v>121334600506</v>
      </c>
      <c r="CM152" s="4">
        <f t="shared" si="289"/>
        <v>0.98088676209637593</v>
      </c>
      <c r="CN152" s="3">
        <v>539420219000</v>
      </c>
      <c r="CO152" s="1">
        <v>261314247188</v>
      </c>
      <c r="CP152" s="1">
        <v>250798103615</v>
      </c>
      <c r="CQ152" s="122">
        <f t="shared" si="345"/>
        <v>0.95975671557841136</v>
      </c>
      <c r="CR152" s="1">
        <v>186172559703</v>
      </c>
      <c r="CS152" s="4">
        <f t="shared" si="290"/>
        <v>0.71244703152009914</v>
      </c>
      <c r="CT152" s="3">
        <v>534665562000</v>
      </c>
      <c r="CU152" s="1">
        <v>484878709607</v>
      </c>
      <c r="CV152" s="4">
        <f t="shared" si="291"/>
        <v>0.90688225325984251</v>
      </c>
      <c r="CW152" s="3">
        <v>534665562000</v>
      </c>
      <c r="CX152" s="1">
        <v>485756191374</v>
      </c>
      <c r="CY152" s="4">
        <f t="shared" si="292"/>
        <v>0.90852343202534525</v>
      </c>
      <c r="CZ152" s="3">
        <v>535926436000</v>
      </c>
      <c r="DA152" s="1">
        <v>515136302924</v>
      </c>
      <c r="DB152" s="4">
        <f t="shared" si="346"/>
        <v>0.96120711411220627</v>
      </c>
      <c r="DC152" s="3">
        <v>534665562000</v>
      </c>
      <c r="DD152" s="1">
        <v>525727436000</v>
      </c>
      <c r="DE152" s="1">
        <v>522562591279</v>
      </c>
      <c r="DF152" s="122">
        <f t="shared" si="209"/>
        <v>0.9939800655163068</v>
      </c>
      <c r="DG152" s="1">
        <v>293358008777</v>
      </c>
      <c r="DH152" s="4">
        <f t="shared" si="294"/>
        <v>0.55800399349331276</v>
      </c>
      <c r="DI152" s="40">
        <v>522741778000</v>
      </c>
      <c r="DJ152" s="82">
        <f t="shared" si="295"/>
        <v>0</v>
      </c>
      <c r="DK152" s="82">
        <v>522741778000</v>
      </c>
      <c r="DL152" s="1">
        <v>522741778000</v>
      </c>
      <c r="DM152" s="1">
        <v>522741778000</v>
      </c>
      <c r="DN152" s="1">
        <v>267470654154</v>
      </c>
      <c r="DO152" s="122">
        <v>0.51166879214693262</v>
      </c>
      <c r="DP152" s="1">
        <v>456891115</v>
      </c>
      <c r="DQ152" s="4">
        <f t="shared" si="296"/>
        <v>8.7402831422438935E-4</v>
      </c>
      <c r="DR152" s="1">
        <v>522741778000</v>
      </c>
      <c r="DS152" s="1">
        <v>522741778000</v>
      </c>
      <c r="DT152" s="1">
        <v>276941443439</v>
      </c>
      <c r="DU152" s="122">
        <f t="shared" si="297"/>
        <v>0.52978632107533596</v>
      </c>
      <c r="DV152" s="1">
        <v>920683167</v>
      </c>
      <c r="DW152" s="4">
        <f t="shared" si="298"/>
        <v>1.7612580546412725E-3</v>
      </c>
      <c r="DX152" s="1">
        <v>522741778000</v>
      </c>
      <c r="DY152" s="1">
        <v>522741778000</v>
      </c>
      <c r="DZ152" s="1">
        <v>336211269861</v>
      </c>
      <c r="EA152" s="122">
        <f t="shared" si="299"/>
        <v>0.64316892969094197</v>
      </c>
      <c r="EB152" s="1">
        <v>8208872890</v>
      </c>
      <c r="EC152" s="4">
        <f t="shared" si="347"/>
        <v>1.5703494986390776E-2</v>
      </c>
      <c r="ED152" s="1">
        <v>522741778000</v>
      </c>
      <c r="EE152" s="1">
        <v>522741778000</v>
      </c>
      <c r="EF152" s="1">
        <v>338510457077</v>
      </c>
      <c r="EG152" s="122">
        <f t="shared" si="348"/>
        <v>0.64756725274978888</v>
      </c>
      <c r="EH152" s="1">
        <v>23403744683</v>
      </c>
      <c r="EI152" s="4">
        <f t="shared" si="349"/>
        <v>4.4771138768633104E-2</v>
      </c>
      <c r="EJ152" s="1">
        <v>522741778000</v>
      </c>
      <c r="EK152" s="1">
        <v>522485644274</v>
      </c>
      <c r="EL152" s="1">
        <v>342242757681</v>
      </c>
      <c r="EM152" s="122">
        <f t="shared" si="350"/>
        <v>0.65502805949156817</v>
      </c>
      <c r="EN152" s="1">
        <v>28068385668</v>
      </c>
      <c r="EO152" s="4">
        <f t="shared" si="351"/>
        <v>5.372087439263782E-2</v>
      </c>
      <c r="EP152" s="1">
        <v>522741778000</v>
      </c>
      <c r="EQ152" s="1">
        <v>522485644274</v>
      </c>
      <c r="ER152" s="1">
        <v>343072015400</v>
      </c>
      <c r="ES152" s="122">
        <f t="shared" si="352"/>
        <v>0.65661519921126754</v>
      </c>
      <c r="ET152" s="1">
        <v>35963778379</v>
      </c>
      <c r="EU152" s="4">
        <f t="shared" si="353"/>
        <v>6.8832089021263157E-2</v>
      </c>
      <c r="EV152" s="339">
        <v>522741778000</v>
      </c>
      <c r="EW152" s="339">
        <v>522485644274</v>
      </c>
      <c r="EX152" s="339">
        <v>344481988621</v>
      </c>
      <c r="EY152" s="122">
        <f t="shared" si="354"/>
        <v>0.65931378669678442</v>
      </c>
      <c r="EZ152" s="339">
        <v>40589694149</v>
      </c>
      <c r="FA152" s="4">
        <f t="shared" si="355"/>
        <v>7.7685759587519124E-2</v>
      </c>
      <c r="FB152" s="339">
        <v>522741778000</v>
      </c>
      <c r="FC152" s="339">
        <v>522485644274</v>
      </c>
      <c r="FD152" s="339">
        <v>351968852116</v>
      </c>
      <c r="FE152" s="122">
        <f t="shared" si="356"/>
        <v>0.6736431057451634</v>
      </c>
      <c r="FF152" s="339">
        <v>47237788753</v>
      </c>
      <c r="FG152" s="4">
        <f t="shared" si="357"/>
        <v>9.040973521605071E-2</v>
      </c>
      <c r="FH152" s="339">
        <v>522741778000</v>
      </c>
      <c r="FI152" s="339">
        <v>547408453048</v>
      </c>
      <c r="FJ152" s="339">
        <v>395964596099</v>
      </c>
      <c r="FK152" s="122">
        <v>0.72334395622546133</v>
      </c>
      <c r="FL152" s="339">
        <v>125248380915</v>
      </c>
      <c r="FM152" s="4">
        <v>0.22880242388952932</v>
      </c>
      <c r="FN152" s="40">
        <v>721421675000</v>
      </c>
      <c r="FO152" s="82"/>
      <c r="FP152" s="386">
        <v>721421675000</v>
      </c>
      <c r="FQ152" s="339">
        <v>522741778000</v>
      </c>
      <c r="FR152" s="339">
        <v>547408453048</v>
      </c>
      <c r="FS152" s="339">
        <v>442662826443</v>
      </c>
      <c r="FT152" s="122">
        <v>0.80865179187173553</v>
      </c>
      <c r="FU152" s="339">
        <v>190072636974</v>
      </c>
      <c r="FV152" s="4">
        <v>0.34722269251719667</v>
      </c>
      <c r="FW152" s="339">
        <v>522741778000</v>
      </c>
      <c r="FX152" s="339">
        <v>572826629183</v>
      </c>
      <c r="FY152" s="339">
        <v>455986003929</v>
      </c>
      <c r="FZ152" s="122">
        <v>0.79602794405587396</v>
      </c>
      <c r="GA152" s="339">
        <v>264434996850</v>
      </c>
      <c r="GB152" s="4">
        <v>0.46163181559340771</v>
      </c>
      <c r="GC152" s="339">
        <v>522741778000</v>
      </c>
      <c r="GD152" s="339">
        <v>572834039183</v>
      </c>
      <c r="GE152" s="339">
        <v>570200670145</v>
      </c>
      <c r="GF152" s="122">
        <v>0.99540291103902301</v>
      </c>
      <c r="GG152" s="339">
        <v>389353819700</v>
      </c>
      <c r="GH152" s="4">
        <v>0.67969742205842509</v>
      </c>
      <c r="GI152" s="339">
        <v>721421675000</v>
      </c>
      <c r="GJ152" s="339">
        <v>721421675000</v>
      </c>
      <c r="GK152" s="339">
        <v>309241253608</v>
      </c>
      <c r="GL152" s="122">
        <v>0.42865534031535718</v>
      </c>
      <c r="GM152" s="339">
        <v>488269308</v>
      </c>
      <c r="GN152" s="4">
        <v>6.7681541173544586E-4</v>
      </c>
      <c r="GO152" s="339">
        <v>721421675000</v>
      </c>
      <c r="GP152" s="339">
        <v>721421675000</v>
      </c>
      <c r="GQ152" s="339">
        <v>324660752870</v>
      </c>
      <c r="GR152" s="122">
        <f t="shared" si="311"/>
        <v>0.45002910796934398</v>
      </c>
      <c r="GS152" s="339">
        <v>3710873508</v>
      </c>
      <c r="GT152" s="4">
        <v>6.7681541173544586E-4</v>
      </c>
      <c r="GU152" s="339">
        <v>721421675000</v>
      </c>
      <c r="GV152" s="339">
        <v>721421675000</v>
      </c>
      <c r="GW152" s="339">
        <v>353329940889</v>
      </c>
      <c r="GX152" s="122">
        <v>0.48976895639987528</v>
      </c>
      <c r="GY152" s="339">
        <v>16242905272</v>
      </c>
      <c r="GZ152" s="4">
        <v>2.2515133430112147E-2</v>
      </c>
      <c r="HA152" s="339">
        <v>721421675000</v>
      </c>
      <c r="HB152" s="339">
        <v>721421675000</v>
      </c>
      <c r="HC152" s="339">
        <v>378815180387</v>
      </c>
      <c r="HD152" s="122">
        <v>0.52509536865107354</v>
      </c>
      <c r="HE152" s="339">
        <v>56686586288</v>
      </c>
      <c r="HF152" s="4">
        <v>7.8576217283740465E-2</v>
      </c>
      <c r="HG152" s="339">
        <v>721421675000</v>
      </c>
      <c r="HH152" s="339">
        <v>721421675000</v>
      </c>
      <c r="HI152" s="339">
        <v>381028385521</v>
      </c>
      <c r="HJ152" s="122">
        <v>0.5281632070744201</v>
      </c>
      <c r="HK152" s="339">
        <v>69412481517</v>
      </c>
      <c r="HL152" s="4">
        <v>9.6216240684756246E-2</v>
      </c>
      <c r="HM152" s="339">
        <v>721421675000</v>
      </c>
      <c r="HN152" s="339">
        <v>721421675000</v>
      </c>
      <c r="HO152" s="339">
        <v>426903860939</v>
      </c>
      <c r="HP152" s="122">
        <v>0.59175358286677482</v>
      </c>
      <c r="HQ152" s="339">
        <v>112985773983</v>
      </c>
      <c r="HR152" s="4">
        <v>0.15661544128543131</v>
      </c>
      <c r="HS152" s="15">
        <f t="shared" si="312"/>
        <v>0</v>
      </c>
      <c r="HT152" s="15">
        <f t="shared" si="313"/>
        <v>0</v>
      </c>
    </row>
    <row r="153" spans="1:228" ht="14.25" customHeight="1" x14ac:dyDescent="0.35">
      <c r="A153" s="9" t="s">
        <v>76</v>
      </c>
      <c r="B153" s="26"/>
      <c r="C153" s="53"/>
      <c r="D153" s="27"/>
      <c r="E153" s="26"/>
      <c r="F153" s="53"/>
      <c r="G153" s="27"/>
      <c r="H153" s="26"/>
      <c r="I153" s="53"/>
      <c r="J153" s="27"/>
      <c r="K153" s="26"/>
      <c r="L153" s="53"/>
      <c r="M153" s="27"/>
      <c r="N153" s="26"/>
      <c r="O153" s="53"/>
      <c r="P153" s="27"/>
      <c r="Q153" s="26"/>
      <c r="R153" s="53"/>
      <c r="S153" s="68"/>
      <c r="T153" s="26"/>
      <c r="U153" s="53"/>
      <c r="V153" s="68"/>
      <c r="W153" s="26"/>
      <c r="X153" s="53"/>
      <c r="Y153" s="68"/>
      <c r="Z153" s="26"/>
      <c r="AA153" s="53"/>
      <c r="AB153" s="68"/>
      <c r="AC153" s="26"/>
      <c r="AD153" s="53"/>
      <c r="AE153" s="68"/>
      <c r="AF153" s="87"/>
      <c r="AG153" s="6"/>
      <c r="AH153" s="6"/>
      <c r="AI153" s="38"/>
      <c r="AJ153" s="6"/>
      <c r="AK153" s="38"/>
      <c r="AL153" s="5"/>
      <c r="AM153" s="6"/>
      <c r="AN153" s="6"/>
      <c r="AO153" s="38"/>
      <c r="AP153" s="6"/>
      <c r="AQ153" s="38"/>
      <c r="AR153" s="5"/>
      <c r="AS153" s="6"/>
      <c r="AT153" s="6"/>
      <c r="AU153" s="38"/>
      <c r="AV153" s="6"/>
      <c r="AW153" s="38"/>
      <c r="AX153" s="5"/>
      <c r="AY153" s="6"/>
      <c r="AZ153" s="6"/>
      <c r="BA153" s="38"/>
      <c r="BB153" s="6"/>
      <c r="BC153" s="38"/>
      <c r="BD153" s="5"/>
      <c r="BE153" s="6"/>
      <c r="BF153" s="6"/>
      <c r="BG153" s="38"/>
      <c r="BH153" s="6"/>
      <c r="BI153" s="38"/>
      <c r="BJ153" s="5"/>
      <c r="BK153" s="6"/>
      <c r="BL153" s="6"/>
      <c r="BM153" s="38"/>
      <c r="BN153" s="6"/>
      <c r="BO153" s="38"/>
      <c r="BP153" s="5"/>
      <c r="BQ153" s="6"/>
      <c r="BR153" s="6"/>
      <c r="BS153" s="38"/>
      <c r="BT153" s="6"/>
      <c r="BU153" s="38"/>
      <c r="BV153" s="5"/>
      <c r="BW153" s="6"/>
      <c r="BX153" s="6"/>
      <c r="BY153" s="38"/>
      <c r="BZ153" s="6"/>
      <c r="CA153" s="38"/>
      <c r="CB153" s="5"/>
      <c r="CC153" s="6"/>
      <c r="CD153" s="6"/>
      <c r="CE153" s="38"/>
      <c r="CF153" s="6"/>
      <c r="CG153" s="7"/>
      <c r="CH153" s="5">
        <v>0</v>
      </c>
      <c r="CI153" s="6">
        <v>3000000000</v>
      </c>
      <c r="CJ153" s="6">
        <v>1513024329</v>
      </c>
      <c r="CK153" s="38">
        <f t="shared" si="344"/>
        <v>0.50434144299999994</v>
      </c>
      <c r="CL153" s="6">
        <v>635713749</v>
      </c>
      <c r="CM153" s="7">
        <f t="shared" si="289"/>
        <v>0.21190458300000001</v>
      </c>
      <c r="CN153" s="5">
        <v>6091219000</v>
      </c>
      <c r="CO153" s="6">
        <v>7368533000</v>
      </c>
      <c r="CP153" s="6">
        <v>7242306853</v>
      </c>
      <c r="CQ153" s="38">
        <f t="shared" si="345"/>
        <v>0.98286956888162136</v>
      </c>
      <c r="CR153" s="6">
        <v>7098351501</v>
      </c>
      <c r="CS153" s="7">
        <f t="shared" si="290"/>
        <v>0.96333306792546092</v>
      </c>
      <c r="CT153" s="5">
        <v>10825760000</v>
      </c>
      <c r="CU153" s="6">
        <v>6801024827</v>
      </c>
      <c r="CV153" s="7">
        <f t="shared" si="291"/>
        <v>0.62822608546651693</v>
      </c>
      <c r="CW153" s="5">
        <v>10825760000</v>
      </c>
      <c r="CX153" s="6">
        <v>7721869193</v>
      </c>
      <c r="CY153" s="7">
        <f t="shared" si="292"/>
        <v>0.71328656768670284</v>
      </c>
      <c r="CZ153" s="5">
        <v>12086634000</v>
      </c>
      <c r="DA153" s="6">
        <v>8375894982</v>
      </c>
      <c r="DB153" s="7">
        <f t="shared" si="346"/>
        <v>0.69298822004538241</v>
      </c>
      <c r="DC153" s="5">
        <v>10825760000</v>
      </c>
      <c r="DD153" s="6">
        <v>12086634000</v>
      </c>
      <c r="DE153" s="6">
        <v>10369512376</v>
      </c>
      <c r="DF153" s="38">
        <f t="shared" si="209"/>
        <v>0.85793218988843378</v>
      </c>
      <c r="DG153" s="6">
        <v>9838200449</v>
      </c>
      <c r="DH153" s="7">
        <f t="shared" si="294"/>
        <v>0.81397355533393334</v>
      </c>
      <c r="DI153" s="41">
        <v>12741778000</v>
      </c>
      <c r="DJ153" s="82">
        <f t="shared" si="295"/>
        <v>0</v>
      </c>
      <c r="DK153" s="81">
        <v>12741778000</v>
      </c>
      <c r="DL153" s="6">
        <v>12741778000</v>
      </c>
      <c r="DM153" s="6">
        <v>12741778000</v>
      </c>
      <c r="DN153" s="6">
        <v>598019915</v>
      </c>
      <c r="DO153" s="38">
        <v>4.6933788596850455E-2</v>
      </c>
      <c r="DP153" s="6">
        <v>456891115</v>
      </c>
      <c r="DQ153" s="7">
        <f t="shared" si="296"/>
        <v>3.5857720563017184E-2</v>
      </c>
      <c r="DR153" s="6">
        <v>12741778000</v>
      </c>
      <c r="DS153" s="6">
        <v>12741778000</v>
      </c>
      <c r="DT153" s="6">
        <v>1201245200</v>
      </c>
      <c r="DU153" s="38">
        <f t="shared" si="297"/>
        <v>9.4276104951757908E-2</v>
      </c>
      <c r="DV153" s="6">
        <v>918671577</v>
      </c>
      <c r="DW153" s="7">
        <f t="shared" si="298"/>
        <v>7.2099166772486539E-2</v>
      </c>
      <c r="DX153" s="6">
        <v>12741778000</v>
      </c>
      <c r="DY153" s="6">
        <v>12741778000</v>
      </c>
      <c r="DZ153" s="6">
        <v>2418934115</v>
      </c>
      <c r="EA153" s="38">
        <f t="shared" si="299"/>
        <v>0.18984274525894268</v>
      </c>
      <c r="EB153" s="6">
        <v>1748578332</v>
      </c>
      <c r="EC153" s="7">
        <f t="shared" si="347"/>
        <v>0.13723189432432428</v>
      </c>
      <c r="ED153" s="6">
        <v>12741778000</v>
      </c>
      <c r="EE153" s="6">
        <v>12741778000</v>
      </c>
      <c r="EF153" s="6">
        <v>3484356536</v>
      </c>
      <c r="EG153" s="38">
        <f t="shared" si="348"/>
        <v>0.27345920922496059</v>
      </c>
      <c r="EH153" s="6">
        <v>2816857088</v>
      </c>
      <c r="EI153" s="7">
        <f t="shared" si="349"/>
        <v>0.22107252912427136</v>
      </c>
      <c r="EJ153" s="6">
        <v>12741778000</v>
      </c>
      <c r="EK153" s="6">
        <v>12485644274</v>
      </c>
      <c r="EL153" s="6">
        <v>4394515298</v>
      </c>
      <c r="EM153" s="38">
        <f t="shared" si="350"/>
        <v>0.35196544139505093</v>
      </c>
      <c r="EN153" s="6">
        <v>3554568153</v>
      </c>
      <c r="EO153" s="7">
        <f t="shared" si="351"/>
        <v>0.28469240953804864</v>
      </c>
      <c r="EP153" s="6">
        <v>12741778000</v>
      </c>
      <c r="EQ153" s="6">
        <v>12485644274</v>
      </c>
      <c r="ER153" s="6">
        <v>5223773017</v>
      </c>
      <c r="ES153" s="38">
        <f t="shared" si="352"/>
        <v>0.41838233593423296</v>
      </c>
      <c r="ET153" s="6">
        <v>4714145563</v>
      </c>
      <c r="EU153" s="7">
        <f t="shared" si="353"/>
        <v>0.37756526291692427</v>
      </c>
      <c r="EV153" s="340">
        <v>12741778000</v>
      </c>
      <c r="EW153" s="340">
        <v>12485644274</v>
      </c>
      <c r="EX153" s="340">
        <v>6027647539</v>
      </c>
      <c r="EY153" s="38">
        <f t="shared" si="354"/>
        <v>0.48276623990897466</v>
      </c>
      <c r="EZ153" s="340">
        <v>5501226217</v>
      </c>
      <c r="FA153" s="7">
        <f t="shared" si="355"/>
        <v>0.44060411271332683</v>
      </c>
      <c r="FB153" s="340">
        <v>12741778000</v>
      </c>
      <c r="FC153" s="340">
        <v>12485644274</v>
      </c>
      <c r="FD153" s="340">
        <v>7038674384</v>
      </c>
      <c r="FE153" s="38">
        <f t="shared" si="356"/>
        <v>0.5637413840675628</v>
      </c>
      <c r="FF153" s="340">
        <v>6375127666</v>
      </c>
      <c r="FG153" s="7">
        <f t="shared" si="357"/>
        <v>0.51059661208476936</v>
      </c>
      <c r="FH153" s="340">
        <v>12741778000</v>
      </c>
      <c r="FI153" s="340">
        <v>12485644274</v>
      </c>
      <c r="FJ153" s="340">
        <v>7758193328</v>
      </c>
      <c r="FK153" s="38">
        <v>0.62136908258355528</v>
      </c>
      <c r="FL153" s="340">
        <v>7210687308</v>
      </c>
      <c r="FM153" s="7">
        <v>0.57751824012922381</v>
      </c>
      <c r="FN153" s="41">
        <v>13516243000</v>
      </c>
      <c r="FO153" s="81"/>
      <c r="FP153" s="387">
        <v>13516243000</v>
      </c>
      <c r="FQ153" s="340">
        <v>12741778000</v>
      </c>
      <c r="FR153" s="340">
        <v>12485644274</v>
      </c>
      <c r="FS153" s="340">
        <v>8666736785</v>
      </c>
      <c r="FT153" s="38">
        <v>0.69413612904602284</v>
      </c>
      <c r="FU153" s="340">
        <v>7991374167</v>
      </c>
      <c r="FV153" s="7">
        <v>0.64004499820975758</v>
      </c>
      <c r="FW153" s="340">
        <v>12741778000</v>
      </c>
      <c r="FX153" s="340">
        <v>12485644274</v>
      </c>
      <c r="FY153" s="340">
        <v>9478518563</v>
      </c>
      <c r="FZ153" s="38">
        <v>0.75915334082823316</v>
      </c>
      <c r="GA153" s="340">
        <v>9159944521</v>
      </c>
      <c r="GB153" s="7">
        <v>0.73363811430016401</v>
      </c>
      <c r="GC153" s="340">
        <v>12741778000</v>
      </c>
      <c r="GD153" s="340">
        <v>12485644274</v>
      </c>
      <c r="GE153" s="340">
        <v>11676284722</v>
      </c>
      <c r="GF153" s="38">
        <v>0.93517678909966995</v>
      </c>
      <c r="GG153" s="340">
        <v>11174126072</v>
      </c>
      <c r="GH153" s="7">
        <v>0.89495790740001346</v>
      </c>
      <c r="GI153" s="340">
        <v>13516243000</v>
      </c>
      <c r="GJ153" s="340">
        <v>13516243000</v>
      </c>
      <c r="GK153" s="340">
        <v>699532508</v>
      </c>
      <c r="GL153" s="38">
        <v>5.1754952023280433E-2</v>
      </c>
      <c r="GM153" s="340">
        <v>488269308</v>
      </c>
      <c r="GN153" s="7">
        <v>3.6124632266525541E-2</v>
      </c>
      <c r="GO153" s="340">
        <v>13516243000</v>
      </c>
      <c r="GP153" s="340">
        <v>13516243000</v>
      </c>
      <c r="GQ153" s="340">
        <v>1388516472</v>
      </c>
      <c r="GR153" s="38">
        <f t="shared" si="311"/>
        <v>0.10272946942430675</v>
      </c>
      <c r="GS153" s="340">
        <v>1244956792</v>
      </c>
      <c r="GT153" s="7">
        <v>3.6124632266525541E-2</v>
      </c>
      <c r="GU153" s="340">
        <v>13516243000</v>
      </c>
      <c r="GV153" s="340">
        <v>13516243000</v>
      </c>
      <c r="GW153" s="340">
        <v>2420359052</v>
      </c>
      <c r="GX153" s="38">
        <v>0.17907040085029546</v>
      </c>
      <c r="GY153" s="340">
        <v>2001036805</v>
      </c>
      <c r="GZ153" s="7">
        <v>0.14804682077704581</v>
      </c>
      <c r="HA153" s="340">
        <v>13516243000</v>
      </c>
      <c r="HB153" s="340">
        <v>13516243000</v>
      </c>
      <c r="HC153" s="340">
        <v>3206541873</v>
      </c>
      <c r="HD153" s="38">
        <v>0.23723618116365619</v>
      </c>
      <c r="HE153" s="340">
        <v>2871854541</v>
      </c>
      <c r="HF153" s="7">
        <v>0.21247432004588848</v>
      </c>
      <c r="HG153" s="340">
        <v>13516243000</v>
      </c>
      <c r="HH153" s="340">
        <v>13516243000</v>
      </c>
      <c r="HI153" s="340">
        <v>4480489707</v>
      </c>
      <c r="HJ153" s="38">
        <v>0.33148928344955031</v>
      </c>
      <c r="HK153" s="340">
        <v>3769627397</v>
      </c>
      <c r="HL153" s="7">
        <v>0.27889609538686155</v>
      </c>
      <c r="HM153" s="340">
        <v>13516243000</v>
      </c>
      <c r="HN153" s="340">
        <v>13516243000</v>
      </c>
      <c r="HO153" s="340">
        <v>5262833208</v>
      </c>
      <c r="HP153" s="38">
        <v>0.38937101145636405</v>
      </c>
      <c r="HQ153" s="340">
        <v>4818599090</v>
      </c>
      <c r="HR153" s="7">
        <v>0.35650432520338676</v>
      </c>
      <c r="HS153" s="15">
        <f t="shared" si="312"/>
        <v>0</v>
      </c>
      <c r="HT153" s="15">
        <f t="shared" si="313"/>
        <v>0</v>
      </c>
    </row>
    <row r="154" spans="1:228" ht="14.25" customHeight="1" x14ac:dyDescent="0.35">
      <c r="A154" s="9" t="s">
        <v>78</v>
      </c>
      <c r="B154" s="26"/>
      <c r="C154" s="53"/>
      <c r="D154" s="27"/>
      <c r="E154" s="26"/>
      <c r="F154" s="53"/>
      <c r="G154" s="27"/>
      <c r="H154" s="26"/>
      <c r="I154" s="53"/>
      <c r="J154" s="27"/>
      <c r="K154" s="26"/>
      <c r="L154" s="53"/>
      <c r="M154" s="27"/>
      <c r="N154" s="26"/>
      <c r="O154" s="53"/>
      <c r="P154" s="27"/>
      <c r="Q154" s="26"/>
      <c r="R154" s="53"/>
      <c r="S154" s="68"/>
      <c r="T154" s="26"/>
      <c r="U154" s="53"/>
      <c r="V154" s="68"/>
      <c r="W154" s="26"/>
      <c r="X154" s="53"/>
      <c r="Y154" s="68"/>
      <c r="Z154" s="26"/>
      <c r="AA154" s="53"/>
      <c r="AB154" s="68"/>
      <c r="AC154" s="26"/>
      <c r="AD154" s="53"/>
      <c r="AE154" s="68"/>
      <c r="AF154" s="87"/>
      <c r="AG154" s="6"/>
      <c r="AH154" s="6"/>
      <c r="AI154" s="38"/>
      <c r="AJ154" s="6"/>
      <c r="AK154" s="38"/>
      <c r="AL154" s="5"/>
      <c r="AM154" s="6"/>
      <c r="AN154" s="6"/>
      <c r="AO154" s="38"/>
      <c r="AP154" s="6"/>
      <c r="AQ154" s="38"/>
      <c r="AR154" s="5"/>
      <c r="AS154" s="6"/>
      <c r="AT154" s="6"/>
      <c r="AU154" s="38"/>
      <c r="AV154" s="6"/>
      <c r="AW154" s="38"/>
      <c r="AX154" s="5"/>
      <c r="AY154" s="6"/>
      <c r="AZ154" s="6"/>
      <c r="BA154" s="38"/>
      <c r="BB154" s="6"/>
      <c r="BC154" s="38"/>
      <c r="BD154" s="5"/>
      <c r="BE154" s="6"/>
      <c r="BF154" s="6"/>
      <c r="BG154" s="38"/>
      <c r="BH154" s="6"/>
      <c r="BI154" s="38"/>
      <c r="BJ154" s="5"/>
      <c r="BK154" s="6"/>
      <c r="BL154" s="6"/>
      <c r="BM154" s="38"/>
      <c r="BN154" s="6"/>
      <c r="BO154" s="38"/>
      <c r="BP154" s="5"/>
      <c r="BQ154" s="6"/>
      <c r="BR154" s="6"/>
      <c r="BS154" s="38"/>
      <c r="BT154" s="6"/>
      <c r="BU154" s="38"/>
      <c r="BV154" s="5"/>
      <c r="BW154" s="6"/>
      <c r="BX154" s="6"/>
      <c r="BY154" s="38"/>
      <c r="BZ154" s="6"/>
      <c r="CA154" s="38"/>
      <c r="CB154" s="5"/>
      <c r="CC154" s="6"/>
      <c r="CD154" s="6"/>
      <c r="CE154" s="38"/>
      <c r="CF154" s="6"/>
      <c r="CG154" s="7"/>
      <c r="CH154" s="5">
        <v>0</v>
      </c>
      <c r="CI154" s="6">
        <v>120698886757</v>
      </c>
      <c r="CJ154" s="6">
        <v>120698886757</v>
      </c>
      <c r="CK154" s="38">
        <f t="shared" si="344"/>
        <v>1</v>
      </c>
      <c r="CL154" s="6">
        <v>120698886757</v>
      </c>
      <c r="CM154" s="7">
        <f t="shared" si="289"/>
        <v>1</v>
      </c>
      <c r="CN154" s="5">
        <v>533329000000</v>
      </c>
      <c r="CO154" s="6">
        <v>253945714188</v>
      </c>
      <c r="CP154" s="6">
        <v>243555796762</v>
      </c>
      <c r="CQ154" s="38">
        <f t="shared" si="345"/>
        <v>0.95908606900800786</v>
      </c>
      <c r="CR154" s="6">
        <v>179074208202</v>
      </c>
      <c r="CS154" s="7">
        <f t="shared" si="290"/>
        <v>0.70516727866266937</v>
      </c>
      <c r="CT154" s="5">
        <v>523839802000</v>
      </c>
      <c r="CU154" s="6">
        <v>478077684780</v>
      </c>
      <c r="CV154" s="7">
        <f t="shared" si="291"/>
        <v>0.91264100771785184</v>
      </c>
      <c r="CW154" s="5">
        <v>523839802000</v>
      </c>
      <c r="CX154" s="6">
        <v>478034322181</v>
      </c>
      <c r="CY154" s="7">
        <f t="shared" si="292"/>
        <v>0.9125582293592116</v>
      </c>
      <c r="CZ154" s="5">
        <v>523839802000</v>
      </c>
      <c r="DA154" s="6">
        <v>506760407942</v>
      </c>
      <c r="DB154" s="7">
        <f t="shared" si="346"/>
        <v>0.96739576872014776</v>
      </c>
      <c r="DC154" s="5">
        <v>523839802000</v>
      </c>
      <c r="DD154" s="6">
        <v>513640802000</v>
      </c>
      <c r="DE154" s="6">
        <v>512193078903</v>
      </c>
      <c r="DF154" s="38">
        <f t="shared" si="209"/>
        <v>0.99718144841421685</v>
      </c>
      <c r="DG154" s="6">
        <v>283519808328</v>
      </c>
      <c r="DH154" s="7">
        <f t="shared" si="294"/>
        <v>0.55198069784183534</v>
      </c>
      <c r="DI154" s="41">
        <v>510000000000</v>
      </c>
      <c r="DJ154" s="82">
        <f t="shared" si="295"/>
        <v>0</v>
      </c>
      <c r="DK154" s="81">
        <v>510000000000</v>
      </c>
      <c r="DL154" s="6">
        <v>510000000000</v>
      </c>
      <c r="DM154" s="6">
        <v>510000000000</v>
      </c>
      <c r="DN154" s="6">
        <v>266872634239</v>
      </c>
      <c r="DO154" s="38">
        <v>0.52327967497843142</v>
      </c>
      <c r="DP154" s="6">
        <v>0</v>
      </c>
      <c r="DQ154" s="7">
        <f t="shared" si="296"/>
        <v>0</v>
      </c>
      <c r="DR154" s="6">
        <v>510000000000</v>
      </c>
      <c r="DS154" s="6">
        <v>510000000000</v>
      </c>
      <c r="DT154" s="6">
        <v>275740198239</v>
      </c>
      <c r="DU154" s="38">
        <f t="shared" si="297"/>
        <v>0.54066705537058823</v>
      </c>
      <c r="DV154" s="6">
        <v>2011590</v>
      </c>
      <c r="DW154" s="7">
        <f t="shared" si="298"/>
        <v>3.9442941176470589E-6</v>
      </c>
      <c r="DX154" s="6">
        <v>510000000000</v>
      </c>
      <c r="DY154" s="6">
        <v>510000000000</v>
      </c>
      <c r="DZ154" s="6">
        <v>333792335746</v>
      </c>
      <c r="EA154" s="38">
        <f>+DZ154/DY154</f>
        <v>0.65449477597254901</v>
      </c>
      <c r="EB154" s="6">
        <v>6460294558</v>
      </c>
      <c r="EC154" s="7">
        <f>+EB154/DY154</f>
        <v>1.2667244231372549E-2</v>
      </c>
      <c r="ED154" s="6">
        <v>510000000000</v>
      </c>
      <c r="EE154" s="6">
        <v>510000000000</v>
      </c>
      <c r="EF154" s="6">
        <v>335026100541</v>
      </c>
      <c r="EG154" s="38">
        <f>+EF154/EE154</f>
        <v>0.65691392262941173</v>
      </c>
      <c r="EH154" s="6">
        <v>20586887595</v>
      </c>
      <c r="EI154" s="7">
        <f>+EH154/EE154</f>
        <v>4.0366446264705882E-2</v>
      </c>
      <c r="EJ154" s="6">
        <v>510000000000</v>
      </c>
      <c r="EK154" s="6">
        <v>510000000000</v>
      </c>
      <c r="EL154" s="6">
        <v>337848242383</v>
      </c>
      <c r="EM154" s="38">
        <f>+EL154/EK154</f>
        <v>0.66244753408431367</v>
      </c>
      <c r="EN154" s="6">
        <v>24513817515</v>
      </c>
      <c r="EO154" s="7">
        <f>+EN154/EK154</f>
        <v>4.8066308852941178E-2</v>
      </c>
      <c r="EP154" s="6">
        <v>510000000000</v>
      </c>
      <c r="EQ154" s="6">
        <v>510000000000</v>
      </c>
      <c r="ER154" s="6">
        <v>337848242383</v>
      </c>
      <c r="ES154" s="38">
        <f>+ER154/EQ154</f>
        <v>0.66244753408431367</v>
      </c>
      <c r="ET154" s="6">
        <v>31249632816</v>
      </c>
      <c r="EU154" s="7">
        <f>+ET154/EQ154</f>
        <v>6.1273789835294121E-2</v>
      </c>
      <c r="EV154" s="340">
        <v>510000000000</v>
      </c>
      <c r="EW154" s="340">
        <v>510000000000</v>
      </c>
      <c r="EX154" s="340">
        <v>338454341082</v>
      </c>
      <c r="EY154" s="38">
        <f>+EX154/EW154</f>
        <v>0.66363596290588234</v>
      </c>
      <c r="EZ154" s="340">
        <v>35088467932</v>
      </c>
      <c r="FA154" s="7">
        <f>+EZ154/EW154</f>
        <v>6.8800917513725496E-2</v>
      </c>
      <c r="FB154" s="340">
        <v>510000000000</v>
      </c>
      <c r="FC154" s="340">
        <v>510000000000</v>
      </c>
      <c r="FD154" s="340">
        <v>344930177732</v>
      </c>
      <c r="FE154" s="38">
        <f>+FD154/FC154</f>
        <v>0.67633368182745102</v>
      </c>
      <c r="FF154" s="340">
        <v>40862661087</v>
      </c>
      <c r="FG154" s="7">
        <f>+FF154/FC154</f>
        <v>8.0122864876470593E-2</v>
      </c>
      <c r="FH154" s="340">
        <v>510000000000</v>
      </c>
      <c r="FI154" s="340">
        <v>534922808774</v>
      </c>
      <c r="FJ154" s="340">
        <v>388206402771</v>
      </c>
      <c r="FK154" s="38">
        <v>0.7257241538470528</v>
      </c>
      <c r="FL154" s="340">
        <v>118037693607</v>
      </c>
      <c r="FM154" s="7">
        <v>0.22066304085543276</v>
      </c>
      <c r="FN154" s="41">
        <v>707905432000</v>
      </c>
      <c r="FO154" s="81"/>
      <c r="FP154" s="387">
        <v>707905432000</v>
      </c>
      <c r="FQ154" s="340">
        <v>510000000000</v>
      </c>
      <c r="FR154" s="340">
        <v>534922808774</v>
      </c>
      <c r="FS154" s="340">
        <v>433996089658</v>
      </c>
      <c r="FT154" s="38">
        <v>0.81132470431142034</v>
      </c>
      <c r="FU154" s="340">
        <v>182081262807</v>
      </c>
      <c r="FV154" s="7">
        <v>0.34038792106157445</v>
      </c>
      <c r="FW154" s="340">
        <v>510000000000</v>
      </c>
      <c r="FX154" s="340">
        <v>560340984909</v>
      </c>
      <c r="FY154" s="340">
        <v>446507485366</v>
      </c>
      <c r="FZ154" s="38">
        <v>0.79684959228622787</v>
      </c>
      <c r="GA154" s="340">
        <v>255275052329</v>
      </c>
      <c r="GB154" s="7">
        <v>0.45557090986385185</v>
      </c>
      <c r="GC154" s="340">
        <v>510000000000</v>
      </c>
      <c r="GD154" s="340">
        <v>560348394909</v>
      </c>
      <c r="GE154" s="340">
        <v>558524385423</v>
      </c>
      <c r="GF154" s="38">
        <v>0.99674486533276108</v>
      </c>
      <c r="GG154" s="340">
        <v>378179693628</v>
      </c>
      <c r="GH154" s="7">
        <v>0.67490100277598897</v>
      </c>
      <c r="GI154" s="340">
        <v>707905432000</v>
      </c>
      <c r="GJ154" s="340">
        <v>707905432000</v>
      </c>
      <c r="GK154" s="340">
        <v>308541721100</v>
      </c>
      <c r="GL154" s="38">
        <v>0.43585160835437692</v>
      </c>
      <c r="GM154" s="340">
        <v>0</v>
      </c>
      <c r="GN154" s="7">
        <v>0</v>
      </c>
      <c r="GO154" s="340">
        <v>707905432000</v>
      </c>
      <c r="GP154" s="340">
        <v>707905432000</v>
      </c>
      <c r="GQ154" s="340">
        <v>323272236398</v>
      </c>
      <c r="GR154" s="38">
        <f t="shared" si="311"/>
        <v>0.45666020033873678</v>
      </c>
      <c r="GS154" s="340">
        <v>2465916716</v>
      </c>
      <c r="GT154" s="7">
        <v>0</v>
      </c>
      <c r="GU154" s="340">
        <v>707905432000</v>
      </c>
      <c r="GV154" s="340">
        <v>707905432000</v>
      </c>
      <c r="GW154" s="340">
        <v>350909581837</v>
      </c>
      <c r="GX154" s="38">
        <v>0.49570121371381143</v>
      </c>
      <c r="GY154" s="340">
        <v>14241868467</v>
      </c>
      <c r="GZ154" s="7">
        <v>2.0118320644557507E-2</v>
      </c>
      <c r="HA154" s="340">
        <v>707905432000</v>
      </c>
      <c r="HB154" s="340">
        <v>707905432000</v>
      </c>
      <c r="HC154" s="340">
        <v>375608638514</v>
      </c>
      <c r="HD154" s="38">
        <v>0.53059154730995195</v>
      </c>
      <c r="HE154" s="340">
        <v>53814731747</v>
      </c>
      <c r="HF154" s="7">
        <v>7.6019662110743624E-2</v>
      </c>
      <c r="HG154" s="340">
        <v>707905432000</v>
      </c>
      <c r="HH154" s="340">
        <v>707905432000</v>
      </c>
      <c r="HI154" s="340">
        <v>376547895814</v>
      </c>
      <c r="HJ154" s="38">
        <v>0.53191835913755214</v>
      </c>
      <c r="HK154" s="340">
        <v>65642854120</v>
      </c>
      <c r="HL154" s="7">
        <v>9.2728281423895054E-2</v>
      </c>
      <c r="HM154" s="340">
        <v>707905432000</v>
      </c>
      <c r="HN154" s="340">
        <v>707905432000</v>
      </c>
      <c r="HO154" s="340">
        <v>421641027731</v>
      </c>
      <c r="HP154" s="38">
        <v>0.59561773179189281</v>
      </c>
      <c r="HQ154" s="340">
        <v>108167174893</v>
      </c>
      <c r="HR154" s="7">
        <v>0.15279890505629007</v>
      </c>
      <c r="HS154" s="15">
        <f t="shared" si="312"/>
        <v>0</v>
      </c>
      <c r="HT154" s="15">
        <f t="shared" si="313"/>
        <v>0</v>
      </c>
    </row>
    <row r="155" spans="1:228" s="14" customFormat="1" ht="14.25" customHeight="1" x14ac:dyDescent="0.35">
      <c r="A155" s="8" t="s">
        <v>141</v>
      </c>
      <c r="B155" s="63">
        <f>+B156+B157</f>
        <v>31645347000</v>
      </c>
      <c r="C155" s="150">
        <f>+C156+C157</f>
        <v>30883233891.149998</v>
      </c>
      <c r="D155" s="64">
        <f t="shared" ref="D155:D157" si="364">+C155/B155</f>
        <v>0.97591705634164783</v>
      </c>
      <c r="E155" s="63">
        <f>+E156+E157</f>
        <v>81993818541</v>
      </c>
      <c r="F155" s="150">
        <f>+F156+F157</f>
        <v>79657630916.48999</v>
      </c>
      <c r="G155" s="64">
        <f t="shared" ref="G155:G184" si="365">+F155/E155</f>
        <v>0.97150775916916432</v>
      </c>
      <c r="H155" s="63">
        <f>+H156+H157</f>
        <v>83011158446.000015</v>
      </c>
      <c r="I155" s="150">
        <f>+I156+I157</f>
        <v>73505975193.930008</v>
      </c>
      <c r="J155" s="64">
        <f t="shared" ref="J155:J178" si="366">+I155/H155</f>
        <v>0.88549511378939172</v>
      </c>
      <c r="K155" s="63">
        <f>+K156+K157</f>
        <v>105938333914</v>
      </c>
      <c r="L155" s="150">
        <f>+L156+L157</f>
        <v>81413246694.299988</v>
      </c>
      <c r="M155" s="64">
        <f t="shared" ref="M155:M184" si="367">+L155/K155</f>
        <v>0.76849657424658668</v>
      </c>
      <c r="N155" s="63">
        <f>+N156+N157</f>
        <v>158067211058</v>
      </c>
      <c r="O155" s="150">
        <f>+O156+O157</f>
        <v>125161974027.43997</v>
      </c>
      <c r="P155" s="64">
        <f t="shared" ref="P155:P184" si="368">+O155/N155</f>
        <v>0.79182755986954168</v>
      </c>
      <c r="Q155" s="32">
        <v>9721011015</v>
      </c>
      <c r="R155" s="31">
        <v>9227022143.2399998</v>
      </c>
      <c r="S155" s="67">
        <f t="shared" si="275"/>
        <v>0.94918338524688939</v>
      </c>
      <c r="T155" s="32">
        <v>17340246478</v>
      </c>
      <c r="U155" s="31">
        <v>16109071572.43</v>
      </c>
      <c r="V155" s="67">
        <f t="shared" si="276"/>
        <v>0.9289989962292623</v>
      </c>
      <c r="W155" s="32">
        <v>9690909773</v>
      </c>
      <c r="X155" s="31">
        <v>9288318513</v>
      </c>
      <c r="Y155" s="67">
        <f t="shared" si="277"/>
        <v>0.95845681474388855</v>
      </c>
      <c r="Z155" s="63"/>
      <c r="AA155" s="150"/>
      <c r="AB155" s="67"/>
      <c r="AC155" s="63"/>
      <c r="AD155" s="150"/>
      <c r="AE155" s="67"/>
      <c r="AF155" s="207"/>
      <c r="AG155" s="152"/>
      <c r="AH155" s="152"/>
      <c r="AI155" s="39"/>
      <c r="AJ155" s="152"/>
      <c r="AK155" s="39"/>
      <c r="AL155" s="33"/>
      <c r="AM155" s="152"/>
      <c r="AN155" s="152"/>
      <c r="AO155" s="39"/>
      <c r="AP155" s="152"/>
      <c r="AQ155" s="39"/>
      <c r="AR155" s="33"/>
      <c r="AS155" s="152"/>
      <c r="AT155" s="152"/>
      <c r="AU155" s="39"/>
      <c r="AV155" s="152"/>
      <c r="AW155" s="39"/>
      <c r="AX155" s="33"/>
      <c r="AY155" s="152"/>
      <c r="AZ155" s="152"/>
      <c r="BA155" s="39"/>
      <c r="BB155" s="152"/>
      <c r="BC155" s="39"/>
      <c r="BD155" s="33"/>
      <c r="BE155" s="152"/>
      <c r="BF155" s="152"/>
      <c r="BG155" s="39"/>
      <c r="BH155" s="152"/>
      <c r="BI155" s="39"/>
      <c r="BJ155" s="33"/>
      <c r="BK155" s="152"/>
      <c r="BL155" s="152"/>
      <c r="BM155" s="39"/>
      <c r="BN155" s="152"/>
      <c r="BO155" s="39"/>
      <c r="BP155" s="33"/>
      <c r="BQ155" s="152"/>
      <c r="BR155" s="152"/>
      <c r="BS155" s="39"/>
      <c r="BT155" s="152"/>
      <c r="BU155" s="39"/>
      <c r="BV155" s="33"/>
      <c r="BW155" s="152"/>
      <c r="BX155" s="152"/>
      <c r="BY155" s="39"/>
      <c r="BZ155" s="152"/>
      <c r="CA155" s="39"/>
      <c r="CB155" s="33"/>
      <c r="CC155" s="152"/>
      <c r="CD155" s="152"/>
      <c r="CE155" s="39"/>
      <c r="CF155" s="152"/>
      <c r="CG155" s="34"/>
      <c r="CH155" s="33"/>
      <c r="CI155" s="152"/>
      <c r="CJ155" s="152"/>
      <c r="CK155" s="39"/>
      <c r="CL155" s="152"/>
      <c r="CM155" s="34"/>
      <c r="CN155" s="33"/>
      <c r="CO155" s="152"/>
      <c r="CP155" s="152"/>
      <c r="CQ155" s="39"/>
      <c r="CR155" s="152"/>
      <c r="CS155" s="34"/>
      <c r="CT155" s="33"/>
      <c r="CU155" s="152"/>
      <c r="CV155" s="34"/>
      <c r="CW155" s="33"/>
      <c r="CX155" s="152"/>
      <c r="CY155" s="34"/>
      <c r="CZ155" s="33"/>
      <c r="DA155" s="152"/>
      <c r="DB155" s="34"/>
      <c r="DC155" s="33"/>
      <c r="DD155" s="152"/>
      <c r="DE155" s="152"/>
      <c r="DF155" s="39"/>
      <c r="DG155" s="152"/>
      <c r="DH155" s="34"/>
      <c r="DI155" s="41"/>
      <c r="DJ155" s="81"/>
      <c r="DK155" s="81"/>
      <c r="DL155" s="152"/>
      <c r="DM155" s="152"/>
      <c r="DN155" s="152"/>
      <c r="DO155" s="39"/>
      <c r="DP155" s="152"/>
      <c r="DQ155" s="34"/>
      <c r="DR155" s="152"/>
      <c r="DS155" s="152"/>
      <c r="DT155" s="152"/>
      <c r="DU155" s="39"/>
      <c r="DV155" s="152"/>
      <c r="DW155" s="34"/>
      <c r="DX155" s="152"/>
      <c r="DY155" s="152"/>
      <c r="DZ155" s="152"/>
      <c r="EA155" s="39"/>
      <c r="EB155" s="152"/>
      <c r="EC155" s="34"/>
      <c r="ED155" s="152"/>
      <c r="EE155" s="152"/>
      <c r="EF155" s="152"/>
      <c r="EG155" s="39"/>
      <c r="EH155" s="152"/>
      <c r="EI155" s="34"/>
      <c r="EJ155" s="152"/>
      <c r="EK155" s="152"/>
      <c r="EL155" s="152"/>
      <c r="EM155" s="39"/>
      <c r="EN155" s="152"/>
      <c r="EO155" s="34"/>
      <c r="EP155" s="152"/>
      <c r="EQ155" s="152"/>
      <c r="ER155" s="152"/>
      <c r="ES155" s="39"/>
      <c r="ET155" s="152"/>
      <c r="EU155" s="34"/>
      <c r="EV155" s="152"/>
      <c r="EW155" s="152"/>
      <c r="EX155" s="152"/>
      <c r="EY155" s="39"/>
      <c r="EZ155" s="365"/>
      <c r="FA155" s="34"/>
      <c r="FB155" s="152"/>
      <c r="FC155" s="152"/>
      <c r="FD155" s="152"/>
      <c r="FE155" s="39"/>
      <c r="FF155" s="365"/>
      <c r="FG155" s="34"/>
      <c r="FH155" s="152"/>
      <c r="FI155" s="152"/>
      <c r="FJ155" s="152"/>
      <c r="FK155" s="39"/>
      <c r="FL155" s="365"/>
      <c r="FM155" s="34"/>
      <c r="FN155" s="41"/>
      <c r="FO155" s="81"/>
      <c r="FP155" s="387"/>
      <c r="FQ155" s="152"/>
      <c r="FR155" s="152"/>
      <c r="FS155" s="152"/>
      <c r="FT155" s="39"/>
      <c r="FU155" s="365"/>
      <c r="FV155" s="34"/>
      <c r="FW155" s="152"/>
      <c r="FX155" s="152"/>
      <c r="FY155" s="152"/>
      <c r="FZ155" s="39"/>
      <c r="GA155" s="365"/>
      <c r="GB155" s="34"/>
      <c r="GC155" s="152"/>
      <c r="GD155" s="152"/>
      <c r="GE155" s="152"/>
      <c r="GF155" s="39"/>
      <c r="GG155" s="365"/>
      <c r="GH155" s="34"/>
      <c r="GI155" s="152"/>
      <c r="GJ155" s="152"/>
      <c r="GK155" s="152"/>
      <c r="GL155" s="39"/>
      <c r="GM155" s="365"/>
      <c r="GN155" s="34"/>
      <c r="GO155" s="152"/>
      <c r="GP155" s="152"/>
      <c r="GQ155" s="152"/>
      <c r="GR155" s="39"/>
      <c r="GS155" s="365"/>
      <c r="GT155" s="34"/>
      <c r="GU155" s="152"/>
      <c r="GV155" s="152"/>
      <c r="GW155" s="152"/>
      <c r="GX155" s="39"/>
      <c r="GY155" s="365"/>
      <c r="GZ155" s="34"/>
      <c r="HA155" s="152"/>
      <c r="HB155" s="152"/>
      <c r="HC155" s="152"/>
      <c r="HD155" s="39"/>
      <c r="HE155" s="365"/>
      <c r="HF155" s="34"/>
      <c r="HG155" s="152"/>
      <c r="HH155" s="152"/>
      <c r="HI155" s="152"/>
      <c r="HJ155" s="39"/>
      <c r="HK155" s="365"/>
      <c r="HL155" s="34"/>
      <c r="HM155" s="152"/>
      <c r="HN155" s="152"/>
      <c r="HO155" s="152"/>
      <c r="HP155" s="39"/>
      <c r="HQ155" s="365"/>
      <c r="HR155" s="34"/>
      <c r="HS155" s="15">
        <f t="shared" si="312"/>
        <v>0</v>
      </c>
      <c r="HT155" s="15">
        <f t="shared" si="313"/>
        <v>0</v>
      </c>
    </row>
    <row r="156" spans="1:228" ht="14.25" customHeight="1" x14ac:dyDescent="0.35">
      <c r="A156" s="9" t="s">
        <v>76</v>
      </c>
      <c r="B156" s="26">
        <v>11724680000</v>
      </c>
      <c r="C156" s="53">
        <v>11475148931.490002</v>
      </c>
      <c r="D156" s="27">
        <f t="shared" si="364"/>
        <v>0.97871745169079261</v>
      </c>
      <c r="E156" s="26">
        <v>8074912800</v>
      </c>
      <c r="F156" s="53">
        <v>7573981501.3199987</v>
      </c>
      <c r="G156" s="27">
        <f t="shared" si="365"/>
        <v>0.9379644943435177</v>
      </c>
      <c r="H156" s="26">
        <v>7462604080</v>
      </c>
      <c r="I156" s="53">
        <v>7113483884.7700005</v>
      </c>
      <c r="J156" s="27">
        <f t="shared" si="366"/>
        <v>0.95321737673774598</v>
      </c>
      <c r="K156" s="26">
        <v>17098815805</v>
      </c>
      <c r="L156" s="53">
        <v>13492403820.489998</v>
      </c>
      <c r="M156" s="27">
        <f t="shared" si="367"/>
        <v>0.7890841081839467</v>
      </c>
      <c r="N156" s="26">
        <v>9408000000</v>
      </c>
      <c r="O156" s="53">
        <v>8276731043.1199999</v>
      </c>
      <c r="P156" s="27">
        <f t="shared" si="368"/>
        <v>0.87975457516156463</v>
      </c>
      <c r="Q156" s="26">
        <v>9721011015</v>
      </c>
      <c r="R156" s="53">
        <v>9227022143.2399998</v>
      </c>
      <c r="S156" s="68">
        <f t="shared" si="275"/>
        <v>0.94918338524688939</v>
      </c>
      <c r="T156" s="26">
        <v>11640246478</v>
      </c>
      <c r="U156" s="53">
        <v>10742136230.43</v>
      </c>
      <c r="V156" s="68">
        <f t="shared" si="276"/>
        <v>0.92284439601279722</v>
      </c>
      <c r="W156" s="26">
        <v>7332655805</v>
      </c>
      <c r="X156" s="53">
        <v>7008661427</v>
      </c>
      <c r="Y156" s="68">
        <f t="shared" si="277"/>
        <v>0.95581486617998979</v>
      </c>
      <c r="Z156" s="26"/>
      <c r="AA156" s="53"/>
      <c r="AB156" s="68"/>
      <c r="AC156" s="26"/>
      <c r="AD156" s="53"/>
      <c r="AE156" s="68"/>
      <c r="AF156" s="87"/>
      <c r="AG156" s="6"/>
      <c r="AH156" s="6"/>
      <c r="AI156" s="38"/>
      <c r="AJ156" s="6"/>
      <c r="AK156" s="38"/>
      <c r="AL156" s="5"/>
      <c r="AM156" s="6"/>
      <c r="AN156" s="6"/>
      <c r="AO156" s="38"/>
      <c r="AP156" s="6"/>
      <c r="AQ156" s="38"/>
      <c r="AR156" s="5"/>
      <c r="AS156" s="6"/>
      <c r="AT156" s="6"/>
      <c r="AU156" s="38"/>
      <c r="AV156" s="6"/>
      <c r="AW156" s="38"/>
      <c r="AX156" s="5"/>
      <c r="AY156" s="6"/>
      <c r="AZ156" s="6"/>
      <c r="BA156" s="38"/>
      <c r="BB156" s="6"/>
      <c r="BC156" s="38"/>
      <c r="BD156" s="5"/>
      <c r="BE156" s="6"/>
      <c r="BF156" s="6"/>
      <c r="BG156" s="38"/>
      <c r="BH156" s="6"/>
      <c r="BI156" s="38"/>
      <c r="BJ156" s="5"/>
      <c r="BK156" s="6"/>
      <c r="BL156" s="6"/>
      <c r="BM156" s="38"/>
      <c r="BN156" s="6"/>
      <c r="BO156" s="38"/>
      <c r="BP156" s="5"/>
      <c r="BQ156" s="6"/>
      <c r="BR156" s="6"/>
      <c r="BS156" s="38"/>
      <c r="BT156" s="6"/>
      <c r="BU156" s="38"/>
      <c r="BV156" s="5"/>
      <c r="BW156" s="6"/>
      <c r="BX156" s="6"/>
      <c r="BY156" s="38"/>
      <c r="BZ156" s="6"/>
      <c r="CA156" s="38"/>
      <c r="CB156" s="5"/>
      <c r="CC156" s="6"/>
      <c r="CD156" s="6"/>
      <c r="CE156" s="38"/>
      <c r="CF156" s="6"/>
      <c r="CG156" s="7"/>
      <c r="CH156" s="5"/>
      <c r="CI156" s="6"/>
      <c r="CJ156" s="6"/>
      <c r="CK156" s="38"/>
      <c r="CL156" s="6"/>
      <c r="CM156" s="7"/>
      <c r="CN156" s="5"/>
      <c r="CO156" s="6"/>
      <c r="CP156" s="6"/>
      <c r="CQ156" s="38"/>
      <c r="CR156" s="6"/>
      <c r="CS156" s="7"/>
      <c r="CT156" s="5"/>
      <c r="CU156" s="6"/>
      <c r="CV156" s="7"/>
      <c r="CW156" s="5"/>
      <c r="CX156" s="6"/>
      <c r="CY156" s="7"/>
      <c r="CZ156" s="5"/>
      <c r="DA156" s="6"/>
      <c r="DB156" s="7"/>
      <c r="DC156" s="5"/>
      <c r="DD156" s="6"/>
      <c r="DE156" s="6"/>
      <c r="DF156" s="38"/>
      <c r="DG156" s="6"/>
      <c r="DH156" s="7"/>
      <c r="DI156" s="41"/>
      <c r="DJ156" s="81"/>
      <c r="DK156" s="81"/>
      <c r="DL156" s="6"/>
      <c r="DM156" s="6"/>
      <c r="DN156" s="6"/>
      <c r="DO156" s="38"/>
      <c r="DP156" s="6"/>
      <c r="DQ156" s="7"/>
      <c r="DR156" s="6"/>
      <c r="DS156" s="6"/>
      <c r="DT156" s="6"/>
      <c r="DU156" s="38"/>
      <c r="DV156" s="6"/>
      <c r="DW156" s="7"/>
      <c r="DX156" s="6"/>
      <c r="DY156" s="6"/>
      <c r="DZ156" s="6"/>
      <c r="EA156" s="38"/>
      <c r="EB156" s="6"/>
      <c r="EC156" s="7"/>
      <c r="ED156" s="6"/>
      <c r="EE156" s="6"/>
      <c r="EF156" s="6"/>
      <c r="EG156" s="38"/>
      <c r="EH156" s="6"/>
      <c r="EI156" s="7"/>
      <c r="EJ156" s="6"/>
      <c r="EK156" s="6"/>
      <c r="EL156" s="6"/>
      <c r="EM156" s="38"/>
      <c r="EN156" s="6"/>
      <c r="EO156" s="7"/>
      <c r="EP156" s="6"/>
      <c r="EQ156" s="6"/>
      <c r="ER156" s="6"/>
      <c r="ES156" s="38"/>
      <c r="ET156" s="6"/>
      <c r="EU156" s="7"/>
      <c r="EV156" s="6"/>
      <c r="EW156" s="6"/>
      <c r="EX156" s="6"/>
      <c r="EY156" s="38"/>
      <c r="EZ156" s="340"/>
      <c r="FA156" s="7"/>
      <c r="FB156" s="6"/>
      <c r="FC156" s="6"/>
      <c r="FD156" s="6"/>
      <c r="FE156" s="38"/>
      <c r="FF156" s="340"/>
      <c r="FG156" s="7"/>
      <c r="FH156" s="6"/>
      <c r="FI156" s="6"/>
      <c r="FJ156" s="6"/>
      <c r="FK156" s="38"/>
      <c r="FL156" s="340"/>
      <c r="FM156" s="7"/>
      <c r="FN156" s="41"/>
      <c r="FO156" s="81"/>
      <c r="FP156" s="387"/>
      <c r="FQ156" s="6"/>
      <c r="FR156" s="6"/>
      <c r="FS156" s="6"/>
      <c r="FT156" s="38"/>
      <c r="FU156" s="340"/>
      <c r="FV156" s="7"/>
      <c r="FW156" s="6"/>
      <c r="FX156" s="6"/>
      <c r="FY156" s="6"/>
      <c r="FZ156" s="38"/>
      <c r="GA156" s="340"/>
      <c r="GB156" s="7"/>
      <c r="GC156" s="6"/>
      <c r="GD156" s="6"/>
      <c r="GE156" s="6"/>
      <c r="GF156" s="38"/>
      <c r="GG156" s="340"/>
      <c r="GH156" s="7"/>
      <c r="GI156" s="6"/>
      <c r="GJ156" s="6"/>
      <c r="GK156" s="6"/>
      <c r="GL156" s="38"/>
      <c r="GM156" s="340"/>
      <c r="GN156" s="7"/>
      <c r="GO156" s="6"/>
      <c r="GP156" s="6"/>
      <c r="GQ156" s="6"/>
      <c r="GR156" s="38"/>
      <c r="GS156" s="340"/>
      <c r="GT156" s="7"/>
      <c r="GU156" s="6"/>
      <c r="GV156" s="6"/>
      <c r="GW156" s="6"/>
      <c r="GX156" s="38"/>
      <c r="GY156" s="340"/>
      <c r="GZ156" s="7"/>
      <c r="HA156" s="6"/>
      <c r="HB156" s="6"/>
      <c r="HC156" s="6"/>
      <c r="HD156" s="38"/>
      <c r="HE156" s="340"/>
      <c r="HF156" s="7"/>
      <c r="HG156" s="6"/>
      <c r="HH156" s="6"/>
      <c r="HI156" s="6"/>
      <c r="HJ156" s="38"/>
      <c r="HK156" s="340"/>
      <c r="HL156" s="7"/>
      <c r="HM156" s="6"/>
      <c r="HN156" s="6"/>
      <c r="HO156" s="6"/>
      <c r="HP156" s="38"/>
      <c r="HQ156" s="340"/>
      <c r="HR156" s="7"/>
      <c r="HS156" s="15">
        <f t="shared" si="312"/>
        <v>0</v>
      </c>
      <c r="HT156" s="15">
        <f t="shared" si="313"/>
        <v>0</v>
      </c>
    </row>
    <row r="157" spans="1:228" ht="14.25" customHeight="1" x14ac:dyDescent="0.35">
      <c r="A157" s="9" t="s">
        <v>78</v>
      </c>
      <c r="B157" s="26">
        <v>19920667000</v>
      </c>
      <c r="C157" s="53">
        <v>19408084959.659996</v>
      </c>
      <c r="D157" s="27">
        <f t="shared" si="364"/>
        <v>0.97426883144324417</v>
      </c>
      <c r="E157" s="26">
        <v>73918905741</v>
      </c>
      <c r="F157" s="53">
        <v>72083649415.169998</v>
      </c>
      <c r="G157" s="27">
        <f t="shared" si="365"/>
        <v>0.97517203065396496</v>
      </c>
      <c r="H157" s="26">
        <v>75548554366.000015</v>
      </c>
      <c r="I157" s="53">
        <v>66392491309.160004</v>
      </c>
      <c r="J157" s="27">
        <f t="shared" si="366"/>
        <v>0.8788055822685521</v>
      </c>
      <c r="K157" s="26">
        <v>88839518109</v>
      </c>
      <c r="L157" s="53">
        <v>67920842873.809998</v>
      </c>
      <c r="M157" s="27">
        <f t="shared" si="367"/>
        <v>0.76453412084558792</v>
      </c>
      <c r="N157" s="26">
        <v>148659211058</v>
      </c>
      <c r="O157" s="53">
        <v>116885242984.31998</v>
      </c>
      <c r="P157" s="27">
        <f t="shared" si="368"/>
        <v>0.78626303847877088</v>
      </c>
      <c r="Q157" s="26"/>
      <c r="R157" s="53"/>
      <c r="S157" s="68"/>
      <c r="T157" s="26">
        <v>5700000000</v>
      </c>
      <c r="U157" s="53">
        <v>5366935342</v>
      </c>
      <c r="V157" s="68"/>
      <c r="W157" s="26">
        <v>2358253968</v>
      </c>
      <c r="X157" s="53">
        <v>2279657086</v>
      </c>
      <c r="Y157" s="68"/>
      <c r="Z157" s="26"/>
      <c r="AA157" s="53"/>
      <c r="AB157" s="68"/>
      <c r="AC157" s="26"/>
      <c r="AD157" s="53"/>
      <c r="AE157" s="68"/>
      <c r="AF157" s="87"/>
      <c r="AG157" s="6"/>
      <c r="AH157" s="6"/>
      <c r="AI157" s="38"/>
      <c r="AJ157" s="6"/>
      <c r="AK157" s="38"/>
      <c r="AL157" s="5"/>
      <c r="AM157" s="6"/>
      <c r="AN157" s="6"/>
      <c r="AO157" s="38"/>
      <c r="AP157" s="6"/>
      <c r="AQ157" s="38"/>
      <c r="AR157" s="5"/>
      <c r="AS157" s="6"/>
      <c r="AT157" s="6"/>
      <c r="AU157" s="38"/>
      <c r="AV157" s="6"/>
      <c r="AW157" s="38"/>
      <c r="AX157" s="5"/>
      <c r="AY157" s="6"/>
      <c r="AZ157" s="6"/>
      <c r="BA157" s="38"/>
      <c r="BB157" s="6"/>
      <c r="BC157" s="38"/>
      <c r="BD157" s="5"/>
      <c r="BE157" s="6"/>
      <c r="BF157" s="6"/>
      <c r="BG157" s="38"/>
      <c r="BH157" s="6"/>
      <c r="BI157" s="38"/>
      <c r="BJ157" s="5"/>
      <c r="BK157" s="6"/>
      <c r="BL157" s="6"/>
      <c r="BM157" s="38"/>
      <c r="BN157" s="6"/>
      <c r="BO157" s="38"/>
      <c r="BP157" s="5"/>
      <c r="BQ157" s="6"/>
      <c r="BR157" s="6"/>
      <c r="BS157" s="38"/>
      <c r="BT157" s="6"/>
      <c r="BU157" s="38"/>
      <c r="BV157" s="5"/>
      <c r="BW157" s="6"/>
      <c r="BX157" s="6"/>
      <c r="BY157" s="38"/>
      <c r="BZ157" s="6"/>
      <c r="CA157" s="38"/>
      <c r="CB157" s="5"/>
      <c r="CC157" s="6"/>
      <c r="CD157" s="6"/>
      <c r="CE157" s="38"/>
      <c r="CF157" s="6"/>
      <c r="CG157" s="7"/>
      <c r="CH157" s="5"/>
      <c r="CI157" s="6"/>
      <c r="CJ157" s="6"/>
      <c r="CK157" s="38"/>
      <c r="CL157" s="6"/>
      <c r="CM157" s="7"/>
      <c r="CN157" s="5"/>
      <c r="CO157" s="6"/>
      <c r="CP157" s="6"/>
      <c r="CQ157" s="38"/>
      <c r="CR157" s="6"/>
      <c r="CS157" s="7"/>
      <c r="CT157" s="5"/>
      <c r="CU157" s="6"/>
      <c r="CV157" s="7"/>
      <c r="CW157" s="5"/>
      <c r="CX157" s="6"/>
      <c r="CY157" s="7"/>
      <c r="CZ157" s="5"/>
      <c r="DA157" s="6"/>
      <c r="DB157" s="7"/>
      <c r="DC157" s="5"/>
      <c r="DD157" s="6"/>
      <c r="DE157" s="6"/>
      <c r="DF157" s="38"/>
      <c r="DG157" s="6"/>
      <c r="DH157" s="7"/>
      <c r="DI157" s="41"/>
      <c r="DJ157" s="81"/>
      <c r="DK157" s="81"/>
      <c r="DL157" s="6"/>
      <c r="DM157" s="6"/>
      <c r="DN157" s="6"/>
      <c r="DO157" s="38"/>
      <c r="DP157" s="6"/>
      <c r="DQ157" s="7"/>
      <c r="DR157" s="6"/>
      <c r="DS157" s="6"/>
      <c r="DT157" s="6"/>
      <c r="DU157" s="38"/>
      <c r="DV157" s="6"/>
      <c r="DW157" s="7"/>
      <c r="DX157" s="6"/>
      <c r="DY157" s="6"/>
      <c r="DZ157" s="6"/>
      <c r="EA157" s="38"/>
      <c r="EB157" s="6"/>
      <c r="EC157" s="7"/>
      <c r="ED157" s="321"/>
      <c r="EE157" s="6"/>
      <c r="EF157" s="6"/>
      <c r="EG157" s="38"/>
      <c r="EH157" s="6"/>
      <c r="EI157" s="7"/>
      <c r="EJ157" s="6"/>
      <c r="EK157" s="6"/>
      <c r="EL157" s="6"/>
      <c r="EM157" s="38"/>
      <c r="EN157" s="6"/>
      <c r="EO157" s="7"/>
      <c r="EP157" s="6"/>
      <c r="EQ157" s="6"/>
      <c r="ER157" s="6"/>
      <c r="ES157" s="38"/>
      <c r="ET157" s="6"/>
      <c r="EU157" s="7"/>
      <c r="EV157" s="6"/>
      <c r="EW157" s="6"/>
      <c r="EX157" s="6"/>
      <c r="EY157" s="38"/>
      <c r="EZ157" s="340"/>
      <c r="FA157" s="7"/>
      <c r="FB157" s="6"/>
      <c r="FC157" s="6"/>
      <c r="FD157" s="6"/>
      <c r="FE157" s="38"/>
      <c r="FF157" s="340"/>
      <c r="FG157" s="7"/>
      <c r="FH157" s="6"/>
      <c r="FI157" s="6"/>
      <c r="FJ157" s="6"/>
      <c r="FK157" s="38"/>
      <c r="FL157" s="340"/>
      <c r="FM157" s="7"/>
      <c r="FN157" s="41"/>
      <c r="FO157" s="81"/>
      <c r="FP157" s="387"/>
      <c r="FQ157" s="6"/>
      <c r="FR157" s="6"/>
      <c r="FS157" s="6"/>
      <c r="FT157" s="38"/>
      <c r="FU157" s="340"/>
      <c r="FV157" s="7"/>
      <c r="FW157" s="6"/>
      <c r="FX157" s="6"/>
      <c r="FY157" s="6"/>
      <c r="FZ157" s="38"/>
      <c r="GA157" s="340"/>
      <c r="GB157" s="7"/>
      <c r="GC157" s="6"/>
      <c r="GD157" s="6"/>
      <c r="GE157" s="6"/>
      <c r="GF157" s="38"/>
      <c r="GG157" s="340"/>
      <c r="GH157" s="7"/>
      <c r="GI157" s="6"/>
      <c r="GJ157" s="6"/>
      <c r="GK157" s="6"/>
      <c r="GL157" s="38"/>
      <c r="GM157" s="340"/>
      <c r="GN157" s="7"/>
      <c r="GO157" s="6"/>
      <c r="GP157" s="6"/>
      <c r="GQ157" s="6"/>
      <c r="GR157" s="38"/>
      <c r="GS157" s="340"/>
      <c r="GT157" s="7"/>
      <c r="GU157" s="6"/>
      <c r="GV157" s="6"/>
      <c r="GW157" s="6"/>
      <c r="GX157" s="38"/>
      <c r="GY157" s="340"/>
      <c r="GZ157" s="7"/>
      <c r="HA157" s="6"/>
      <c r="HB157" s="6"/>
      <c r="HC157" s="6"/>
      <c r="HD157" s="38"/>
      <c r="HE157" s="340"/>
      <c r="HF157" s="7"/>
      <c r="HG157" s="6"/>
      <c r="HH157" s="6"/>
      <c r="HI157" s="6"/>
      <c r="HJ157" s="38"/>
      <c r="HK157" s="340"/>
      <c r="HL157" s="7"/>
      <c r="HM157" s="6"/>
      <c r="HN157" s="6"/>
      <c r="HO157" s="6"/>
      <c r="HP157" s="38"/>
      <c r="HQ157" s="340"/>
      <c r="HR157" s="7"/>
      <c r="HS157" s="15">
        <f t="shared" si="312"/>
        <v>0</v>
      </c>
      <c r="HT157" s="15">
        <f t="shared" si="313"/>
        <v>0</v>
      </c>
    </row>
    <row r="158" spans="1:228" s="14" customFormat="1" ht="14.25" customHeight="1" x14ac:dyDescent="0.35">
      <c r="A158" s="8" t="s">
        <v>142</v>
      </c>
      <c r="B158" s="63">
        <f>+B159+B160</f>
        <v>79116608707</v>
      </c>
      <c r="C158" s="150">
        <f>+C159+C160</f>
        <v>73079362349.270004</v>
      </c>
      <c r="D158" s="64">
        <f t="shared" ref="D158:D175" si="369">+C158/B158</f>
        <v>0.92369179548521474</v>
      </c>
      <c r="E158" s="63">
        <v>381537185512</v>
      </c>
      <c r="F158" s="150">
        <v>338041963737.33002</v>
      </c>
      <c r="G158" s="64">
        <f t="shared" si="365"/>
        <v>0.88600004553605438</v>
      </c>
      <c r="H158" s="63">
        <v>82163241019</v>
      </c>
      <c r="I158" s="150">
        <v>79721662499.589996</v>
      </c>
      <c r="J158" s="64">
        <f t="shared" si="366"/>
        <v>0.97028380953417603</v>
      </c>
      <c r="K158" s="63">
        <v>118084927745</v>
      </c>
      <c r="L158" s="150">
        <v>113540878149.04001</v>
      </c>
      <c r="M158" s="64">
        <f t="shared" si="367"/>
        <v>0.96151880106347953</v>
      </c>
      <c r="N158" s="63">
        <v>138566536053</v>
      </c>
      <c r="O158" s="150">
        <v>128870486535.45</v>
      </c>
      <c r="P158" s="64">
        <f t="shared" si="368"/>
        <v>0.93002603807717776</v>
      </c>
      <c r="Q158" s="63"/>
      <c r="R158" s="150"/>
      <c r="S158" s="69"/>
      <c r="T158" s="63"/>
      <c r="U158" s="150"/>
      <c r="V158" s="69"/>
      <c r="W158" s="63"/>
      <c r="X158" s="150"/>
      <c r="Y158" s="69"/>
      <c r="Z158" s="63"/>
      <c r="AA158" s="150"/>
      <c r="AB158" s="69"/>
      <c r="AC158" s="63"/>
      <c r="AD158" s="150"/>
      <c r="AE158" s="69"/>
      <c r="AF158" s="207"/>
      <c r="AG158" s="152"/>
      <c r="AH158" s="152"/>
      <c r="AI158" s="39"/>
      <c r="AJ158" s="152"/>
      <c r="AK158" s="39"/>
      <c r="AL158" s="33"/>
      <c r="AM158" s="152"/>
      <c r="AN158" s="152"/>
      <c r="AO158" s="39"/>
      <c r="AP158" s="152"/>
      <c r="AQ158" s="39"/>
      <c r="AR158" s="33"/>
      <c r="AS158" s="152"/>
      <c r="AT158" s="152"/>
      <c r="AU158" s="39"/>
      <c r="AV158" s="152"/>
      <c r="AW158" s="39"/>
      <c r="AX158" s="33"/>
      <c r="AY158" s="152"/>
      <c r="AZ158" s="152"/>
      <c r="BA158" s="39"/>
      <c r="BB158" s="152"/>
      <c r="BC158" s="39"/>
      <c r="BD158" s="33"/>
      <c r="BE158" s="152"/>
      <c r="BF158" s="152"/>
      <c r="BG158" s="39"/>
      <c r="BH158" s="152"/>
      <c r="BI158" s="39"/>
      <c r="BJ158" s="33"/>
      <c r="BK158" s="152"/>
      <c r="BL158" s="152"/>
      <c r="BM158" s="39"/>
      <c r="BN158" s="152"/>
      <c r="BO158" s="39"/>
      <c r="BP158" s="33"/>
      <c r="BQ158" s="152"/>
      <c r="BR158" s="152"/>
      <c r="BS158" s="39"/>
      <c r="BT158" s="152"/>
      <c r="BU158" s="39"/>
      <c r="BV158" s="33"/>
      <c r="BW158" s="152"/>
      <c r="BX158" s="152"/>
      <c r="BY158" s="39"/>
      <c r="BZ158" s="152"/>
      <c r="CA158" s="39"/>
      <c r="CB158" s="33"/>
      <c r="CC158" s="152"/>
      <c r="CD158" s="152"/>
      <c r="CE158" s="39"/>
      <c r="CF158" s="152"/>
      <c r="CG158" s="34"/>
      <c r="CH158" s="33"/>
      <c r="CI158" s="152"/>
      <c r="CJ158" s="152"/>
      <c r="CK158" s="39"/>
      <c r="CL158" s="152"/>
      <c r="CM158" s="34"/>
      <c r="CN158" s="33"/>
      <c r="CO158" s="152"/>
      <c r="CP158" s="152"/>
      <c r="CQ158" s="39"/>
      <c r="CR158" s="152"/>
      <c r="CS158" s="34"/>
      <c r="CT158" s="33"/>
      <c r="CU158" s="152"/>
      <c r="CV158" s="34"/>
      <c r="CW158" s="33"/>
      <c r="CX158" s="152"/>
      <c r="CY158" s="34"/>
      <c r="CZ158" s="33"/>
      <c r="DA158" s="152"/>
      <c r="DB158" s="34"/>
      <c r="DC158" s="33"/>
      <c r="DD158" s="152"/>
      <c r="DE158" s="152"/>
      <c r="DF158" s="39"/>
      <c r="DG158" s="152"/>
      <c r="DH158" s="34"/>
      <c r="DI158" s="41"/>
      <c r="DJ158" s="81"/>
      <c r="DK158" s="81"/>
      <c r="DL158" s="152"/>
      <c r="DM158" s="152"/>
      <c r="DN158" s="152"/>
      <c r="DO158" s="39"/>
      <c r="DP158" s="152"/>
      <c r="DQ158" s="34"/>
      <c r="DR158" s="152"/>
      <c r="DS158" s="152"/>
      <c r="DT158" s="152"/>
      <c r="DU158" s="39"/>
      <c r="DV158" s="152"/>
      <c r="DW158" s="34"/>
      <c r="DX158" s="152"/>
      <c r="DY158" s="152"/>
      <c r="DZ158" s="152"/>
      <c r="EA158" s="39"/>
      <c r="EB158" s="152"/>
      <c r="EC158" s="34"/>
      <c r="ED158" s="152"/>
      <c r="EE158" s="152"/>
      <c r="EF158" s="152"/>
      <c r="EG158" s="39"/>
      <c r="EH158" s="152"/>
      <c r="EI158" s="34"/>
      <c r="EJ158" s="152"/>
      <c r="EK158" s="152"/>
      <c r="EL158" s="152"/>
      <c r="EM158" s="39"/>
      <c r="EN158" s="152"/>
      <c r="EO158" s="34"/>
      <c r="EP158" s="152"/>
      <c r="EQ158" s="152"/>
      <c r="ER158" s="152"/>
      <c r="ES158" s="39"/>
      <c r="ET158" s="152"/>
      <c r="EU158" s="34"/>
      <c r="EV158" s="152"/>
      <c r="EW158" s="152"/>
      <c r="EX158" s="152"/>
      <c r="EY158" s="39"/>
      <c r="EZ158" s="365"/>
      <c r="FA158" s="34"/>
      <c r="FB158" s="152"/>
      <c r="FC158" s="152"/>
      <c r="FD158" s="152"/>
      <c r="FE158" s="39"/>
      <c r="FF158" s="365"/>
      <c r="FG158" s="34"/>
      <c r="FH158" s="152"/>
      <c r="FI158" s="152"/>
      <c r="FJ158" s="152"/>
      <c r="FK158" s="39"/>
      <c r="FL158" s="365"/>
      <c r="FM158" s="34"/>
      <c r="FN158" s="41"/>
      <c r="FO158" s="81"/>
      <c r="FP158" s="387"/>
      <c r="FQ158" s="152"/>
      <c r="FR158" s="152"/>
      <c r="FS158" s="152"/>
      <c r="FT158" s="39"/>
      <c r="FU158" s="365"/>
      <c r="FV158" s="34"/>
      <c r="FW158" s="152"/>
      <c r="FX158" s="152"/>
      <c r="FY158" s="152"/>
      <c r="FZ158" s="39"/>
      <c r="GA158" s="365"/>
      <c r="GB158" s="34"/>
      <c r="GC158" s="152"/>
      <c r="GD158" s="152"/>
      <c r="GE158" s="152"/>
      <c r="GF158" s="39"/>
      <c r="GG158" s="365"/>
      <c r="GH158" s="34"/>
      <c r="GI158" s="152"/>
      <c r="GJ158" s="152"/>
      <c r="GK158" s="152"/>
      <c r="GL158" s="39"/>
      <c r="GM158" s="365"/>
      <c r="GN158" s="34"/>
      <c r="GO158" s="152"/>
      <c r="GP158" s="152"/>
      <c r="GQ158" s="152"/>
      <c r="GR158" s="39"/>
      <c r="GS158" s="365"/>
      <c r="GT158" s="34"/>
      <c r="GU158" s="152"/>
      <c r="GV158" s="152"/>
      <c r="GW158" s="152"/>
      <c r="GX158" s="39"/>
      <c r="GY158" s="365"/>
      <c r="GZ158" s="34"/>
      <c r="HA158" s="152"/>
      <c r="HB158" s="152"/>
      <c r="HC158" s="152"/>
      <c r="HD158" s="39"/>
      <c r="HE158" s="365"/>
      <c r="HF158" s="34"/>
      <c r="HG158" s="152"/>
      <c r="HH158" s="152"/>
      <c r="HI158" s="152"/>
      <c r="HJ158" s="39"/>
      <c r="HK158" s="365"/>
      <c r="HL158" s="34"/>
      <c r="HM158" s="152"/>
      <c r="HN158" s="152"/>
      <c r="HO158" s="152"/>
      <c r="HP158" s="39"/>
      <c r="HQ158" s="365"/>
      <c r="HR158" s="34"/>
      <c r="HS158" s="15">
        <f t="shared" si="312"/>
        <v>0</v>
      </c>
      <c r="HT158" s="15">
        <f t="shared" si="313"/>
        <v>0</v>
      </c>
    </row>
    <row r="159" spans="1:228" ht="14.25" customHeight="1" x14ac:dyDescent="0.35">
      <c r="A159" s="9" t="s">
        <v>76</v>
      </c>
      <c r="B159" s="26">
        <v>6015791353</v>
      </c>
      <c r="C159" s="53">
        <v>5994637721.0199995</v>
      </c>
      <c r="D159" s="27">
        <f t="shared" si="369"/>
        <v>0.99648364932579458</v>
      </c>
      <c r="E159" s="26">
        <v>7383243049</v>
      </c>
      <c r="F159" s="53">
        <v>7137499856.6199999</v>
      </c>
      <c r="G159" s="27">
        <f t="shared" si="365"/>
        <v>0.96671609064619857</v>
      </c>
      <c r="H159" s="26">
        <v>9208426268</v>
      </c>
      <c r="I159" s="53">
        <v>8999785927.2000008</v>
      </c>
      <c r="J159" s="27">
        <f t="shared" si="366"/>
        <v>0.9773424541036897</v>
      </c>
      <c r="K159" s="26">
        <v>11104935000</v>
      </c>
      <c r="L159" s="53">
        <v>11049410864.969999</v>
      </c>
      <c r="M159" s="27">
        <f t="shared" si="367"/>
        <v>0.99500004862432778</v>
      </c>
      <c r="N159" s="26">
        <v>11488588271</v>
      </c>
      <c r="O159" s="53">
        <v>11053482460.27</v>
      </c>
      <c r="P159" s="27">
        <f t="shared" si="368"/>
        <v>0.96212712994264815</v>
      </c>
      <c r="Q159" s="26"/>
      <c r="R159" s="53"/>
      <c r="S159" s="68"/>
      <c r="T159" s="26"/>
      <c r="U159" s="53"/>
      <c r="V159" s="68"/>
      <c r="W159" s="26"/>
      <c r="X159" s="53"/>
      <c r="Y159" s="68"/>
      <c r="Z159" s="26"/>
      <c r="AA159" s="53"/>
      <c r="AB159" s="68"/>
      <c r="AC159" s="26"/>
      <c r="AD159" s="53"/>
      <c r="AE159" s="68"/>
      <c r="AF159" s="87"/>
      <c r="AG159" s="6"/>
      <c r="AH159" s="6"/>
      <c r="AI159" s="38"/>
      <c r="AJ159" s="6"/>
      <c r="AK159" s="38"/>
      <c r="AL159" s="5"/>
      <c r="AM159" s="6"/>
      <c r="AN159" s="6"/>
      <c r="AO159" s="38"/>
      <c r="AP159" s="6"/>
      <c r="AQ159" s="38"/>
      <c r="AR159" s="5"/>
      <c r="AS159" s="6"/>
      <c r="AT159" s="6"/>
      <c r="AU159" s="38"/>
      <c r="AV159" s="6"/>
      <c r="AW159" s="38"/>
      <c r="AX159" s="5"/>
      <c r="AY159" s="6"/>
      <c r="AZ159" s="6"/>
      <c r="BA159" s="38"/>
      <c r="BB159" s="6"/>
      <c r="BC159" s="38"/>
      <c r="BD159" s="5"/>
      <c r="BE159" s="6"/>
      <c r="BF159" s="6"/>
      <c r="BG159" s="38"/>
      <c r="BH159" s="6"/>
      <c r="BI159" s="38"/>
      <c r="BJ159" s="5"/>
      <c r="BK159" s="6"/>
      <c r="BL159" s="6"/>
      <c r="BM159" s="38"/>
      <c r="BN159" s="6"/>
      <c r="BO159" s="38"/>
      <c r="BP159" s="5"/>
      <c r="BQ159" s="6"/>
      <c r="BR159" s="6"/>
      <c r="BS159" s="38"/>
      <c r="BT159" s="6"/>
      <c r="BU159" s="38"/>
      <c r="BV159" s="5"/>
      <c r="BW159" s="6"/>
      <c r="BX159" s="6"/>
      <c r="BY159" s="38"/>
      <c r="BZ159" s="6"/>
      <c r="CA159" s="38"/>
      <c r="CB159" s="5"/>
      <c r="CC159" s="6"/>
      <c r="CD159" s="6"/>
      <c r="CE159" s="38"/>
      <c r="CF159" s="6"/>
      <c r="CG159" s="7"/>
      <c r="CH159" s="5"/>
      <c r="CI159" s="6"/>
      <c r="CJ159" s="6"/>
      <c r="CK159" s="38"/>
      <c r="CL159" s="6"/>
      <c r="CM159" s="7"/>
      <c r="CN159" s="5"/>
      <c r="CO159" s="6"/>
      <c r="CP159" s="6"/>
      <c r="CQ159" s="38"/>
      <c r="CR159" s="6"/>
      <c r="CS159" s="7"/>
      <c r="CT159" s="5"/>
      <c r="CU159" s="6"/>
      <c r="CV159" s="7"/>
      <c r="CW159" s="5"/>
      <c r="CX159" s="6"/>
      <c r="CY159" s="7"/>
      <c r="CZ159" s="5"/>
      <c r="DA159" s="6"/>
      <c r="DB159" s="7"/>
      <c r="DC159" s="5"/>
      <c r="DD159" s="6"/>
      <c r="DE159" s="6"/>
      <c r="DF159" s="38"/>
      <c r="DG159" s="6"/>
      <c r="DH159" s="7"/>
      <c r="DI159" s="41"/>
      <c r="DJ159" s="81"/>
      <c r="DK159" s="81"/>
      <c r="DL159" s="6"/>
      <c r="DM159" s="6"/>
      <c r="DN159" s="6"/>
      <c r="DO159" s="38"/>
      <c r="DP159" s="6"/>
      <c r="DQ159" s="7"/>
      <c r="DR159" s="6"/>
      <c r="DS159" s="6"/>
      <c r="DT159" s="6"/>
      <c r="DU159" s="38"/>
      <c r="DV159" s="6"/>
      <c r="DW159" s="7"/>
      <c r="DX159" s="6"/>
      <c r="DY159" s="6"/>
      <c r="DZ159" s="6"/>
      <c r="EA159" s="38"/>
      <c r="EB159" s="6"/>
      <c r="EC159" s="7"/>
      <c r="ED159" s="6"/>
      <c r="EE159" s="6"/>
      <c r="EF159" s="6"/>
      <c r="EG159" s="38"/>
      <c r="EH159" s="6"/>
      <c r="EI159" s="7"/>
      <c r="EJ159" s="6"/>
      <c r="EK159" s="6"/>
      <c r="EL159" s="6"/>
      <c r="EM159" s="38"/>
      <c r="EN159" s="6"/>
      <c r="EO159" s="7"/>
      <c r="EP159" s="6"/>
      <c r="EQ159" s="6"/>
      <c r="ER159" s="6"/>
      <c r="ES159" s="38"/>
      <c r="ET159" s="6"/>
      <c r="EU159" s="7"/>
      <c r="EV159" s="6"/>
      <c r="EW159" s="6"/>
      <c r="EX159" s="6"/>
      <c r="EY159" s="38"/>
      <c r="EZ159" s="340"/>
      <c r="FA159" s="7"/>
      <c r="FB159" s="6"/>
      <c r="FC159" s="6"/>
      <c r="FD159" s="6"/>
      <c r="FE159" s="38"/>
      <c r="FF159" s="340"/>
      <c r="FG159" s="7"/>
      <c r="FH159" s="6"/>
      <c r="FI159" s="6"/>
      <c r="FJ159" s="6"/>
      <c r="FK159" s="38"/>
      <c r="FL159" s="340"/>
      <c r="FM159" s="7"/>
      <c r="FN159" s="41"/>
      <c r="FO159" s="81"/>
      <c r="FP159" s="387"/>
      <c r="FQ159" s="6"/>
      <c r="FR159" s="6"/>
      <c r="FS159" s="6"/>
      <c r="FT159" s="38"/>
      <c r="FU159" s="340"/>
      <c r="FV159" s="7"/>
      <c r="FW159" s="6"/>
      <c r="FX159" s="6"/>
      <c r="FY159" s="6"/>
      <c r="FZ159" s="38"/>
      <c r="GA159" s="340"/>
      <c r="GB159" s="7"/>
      <c r="GC159" s="6"/>
      <c r="GD159" s="6"/>
      <c r="GE159" s="6"/>
      <c r="GF159" s="38"/>
      <c r="GG159" s="340"/>
      <c r="GH159" s="7"/>
      <c r="GI159" s="6"/>
      <c r="GJ159" s="6"/>
      <c r="GK159" s="6"/>
      <c r="GL159" s="38"/>
      <c r="GM159" s="340"/>
      <c r="GN159" s="7"/>
      <c r="GO159" s="6"/>
      <c r="GP159" s="6"/>
      <c r="GQ159" s="6"/>
      <c r="GR159" s="38"/>
      <c r="GS159" s="340"/>
      <c r="GT159" s="7"/>
      <c r="GU159" s="6"/>
      <c r="GV159" s="6"/>
      <c r="GW159" s="6"/>
      <c r="GX159" s="38"/>
      <c r="GY159" s="340"/>
      <c r="GZ159" s="7"/>
      <c r="HA159" s="6"/>
      <c r="HB159" s="6"/>
      <c r="HC159" s="6"/>
      <c r="HD159" s="38"/>
      <c r="HE159" s="340"/>
      <c r="HF159" s="7"/>
      <c r="HG159" s="6"/>
      <c r="HH159" s="6"/>
      <c r="HI159" s="6"/>
      <c r="HJ159" s="38"/>
      <c r="HK159" s="340"/>
      <c r="HL159" s="7"/>
      <c r="HM159" s="6"/>
      <c r="HN159" s="6"/>
      <c r="HO159" s="6"/>
      <c r="HP159" s="38"/>
      <c r="HQ159" s="340"/>
      <c r="HR159" s="7"/>
      <c r="HS159" s="15">
        <f t="shared" si="312"/>
        <v>0</v>
      </c>
      <c r="HT159" s="15">
        <f t="shared" si="313"/>
        <v>0</v>
      </c>
    </row>
    <row r="160" spans="1:228" ht="14.25" customHeight="1" x14ac:dyDescent="0.35">
      <c r="A160" s="9" t="s">
        <v>78</v>
      </c>
      <c r="B160" s="26">
        <v>73100817354</v>
      </c>
      <c r="C160" s="53">
        <v>67084724628.250008</v>
      </c>
      <c r="D160" s="27">
        <f t="shared" si="369"/>
        <v>0.91770143011375238</v>
      </c>
      <c r="E160" s="26">
        <v>374153942463</v>
      </c>
      <c r="F160" s="53">
        <v>330904463880.71002</v>
      </c>
      <c r="G160" s="27">
        <f t="shared" si="365"/>
        <v>0.88440726216170529</v>
      </c>
      <c r="H160" s="26">
        <v>72954814751</v>
      </c>
      <c r="I160" s="53">
        <v>70721876572.389999</v>
      </c>
      <c r="J160" s="27">
        <f t="shared" si="366"/>
        <v>0.96939286068738328</v>
      </c>
      <c r="K160" s="26">
        <v>106979992745</v>
      </c>
      <c r="L160" s="53">
        <v>102491467284.07001</v>
      </c>
      <c r="M160" s="27">
        <f t="shared" si="367"/>
        <v>0.95804331870138615</v>
      </c>
      <c r="N160" s="26">
        <v>127077947782</v>
      </c>
      <c r="O160" s="53">
        <v>117817004075.17999</v>
      </c>
      <c r="P160" s="27">
        <f t="shared" si="368"/>
        <v>0.92712391198898647</v>
      </c>
      <c r="Q160" s="26"/>
      <c r="R160" s="53"/>
      <c r="S160" s="68"/>
      <c r="T160" s="26"/>
      <c r="U160" s="53"/>
      <c r="V160" s="68"/>
      <c r="W160" s="26"/>
      <c r="X160" s="53"/>
      <c r="Y160" s="68"/>
      <c r="Z160" s="26"/>
      <c r="AA160" s="53"/>
      <c r="AB160" s="68"/>
      <c r="AC160" s="26"/>
      <c r="AD160" s="53"/>
      <c r="AE160" s="68"/>
      <c r="AF160" s="87"/>
      <c r="AG160" s="6"/>
      <c r="AH160" s="6"/>
      <c r="AI160" s="38"/>
      <c r="AJ160" s="6"/>
      <c r="AK160" s="38"/>
      <c r="AL160" s="5"/>
      <c r="AM160" s="6"/>
      <c r="AN160" s="6"/>
      <c r="AO160" s="38"/>
      <c r="AP160" s="6"/>
      <c r="AQ160" s="38"/>
      <c r="AR160" s="5"/>
      <c r="AS160" s="6"/>
      <c r="AT160" s="6"/>
      <c r="AU160" s="38"/>
      <c r="AV160" s="6"/>
      <c r="AW160" s="38"/>
      <c r="AX160" s="5"/>
      <c r="AY160" s="6"/>
      <c r="AZ160" s="6"/>
      <c r="BA160" s="38"/>
      <c r="BB160" s="6"/>
      <c r="BC160" s="38"/>
      <c r="BD160" s="5"/>
      <c r="BE160" s="6"/>
      <c r="BF160" s="6"/>
      <c r="BG160" s="38"/>
      <c r="BH160" s="6"/>
      <c r="BI160" s="38"/>
      <c r="BJ160" s="5"/>
      <c r="BK160" s="6"/>
      <c r="BL160" s="6"/>
      <c r="BM160" s="38"/>
      <c r="BN160" s="6"/>
      <c r="BO160" s="38"/>
      <c r="BP160" s="5"/>
      <c r="BQ160" s="6"/>
      <c r="BR160" s="6"/>
      <c r="BS160" s="38"/>
      <c r="BT160" s="6"/>
      <c r="BU160" s="38"/>
      <c r="BV160" s="5"/>
      <c r="BW160" s="6"/>
      <c r="BX160" s="6"/>
      <c r="BY160" s="38"/>
      <c r="BZ160" s="6"/>
      <c r="CA160" s="38"/>
      <c r="CB160" s="5"/>
      <c r="CC160" s="6"/>
      <c r="CD160" s="6"/>
      <c r="CE160" s="38"/>
      <c r="CF160" s="6"/>
      <c r="CG160" s="7"/>
      <c r="CH160" s="5"/>
      <c r="CI160" s="6"/>
      <c r="CJ160" s="6"/>
      <c r="CK160" s="38"/>
      <c r="CL160" s="6"/>
      <c r="CM160" s="7"/>
      <c r="CN160" s="5"/>
      <c r="CO160" s="6"/>
      <c r="CP160" s="6"/>
      <c r="CQ160" s="38"/>
      <c r="CR160" s="6"/>
      <c r="CS160" s="7"/>
      <c r="CT160" s="5"/>
      <c r="CU160" s="6"/>
      <c r="CV160" s="7"/>
      <c r="CW160" s="5"/>
      <c r="CX160" s="6"/>
      <c r="CY160" s="7"/>
      <c r="CZ160" s="5"/>
      <c r="DA160" s="6"/>
      <c r="DB160" s="7"/>
      <c r="DC160" s="5"/>
      <c r="DD160" s="6"/>
      <c r="DE160" s="6"/>
      <c r="DF160" s="38"/>
      <c r="DG160" s="6"/>
      <c r="DH160" s="7"/>
      <c r="DI160" s="41"/>
      <c r="DJ160" s="81"/>
      <c r="DK160" s="81"/>
      <c r="DL160" s="6"/>
      <c r="DM160" s="6"/>
      <c r="DN160" s="6"/>
      <c r="DO160" s="38"/>
      <c r="DP160" s="6"/>
      <c r="DQ160" s="7"/>
      <c r="DR160" s="6"/>
      <c r="DS160" s="6"/>
      <c r="DT160" s="6"/>
      <c r="DU160" s="38"/>
      <c r="DV160" s="6"/>
      <c r="DW160" s="7"/>
      <c r="DX160" s="6"/>
      <c r="DY160" s="6"/>
      <c r="DZ160" s="6"/>
      <c r="EA160" s="38"/>
      <c r="EB160" s="6"/>
      <c r="EC160" s="7"/>
      <c r="ED160" s="6"/>
      <c r="EE160" s="6"/>
      <c r="EF160" s="6"/>
      <c r="EG160" s="38"/>
      <c r="EH160" s="6"/>
      <c r="EI160" s="7"/>
      <c r="EJ160" s="6"/>
      <c r="EK160" s="6"/>
      <c r="EL160" s="6"/>
      <c r="EM160" s="38"/>
      <c r="EN160" s="6"/>
      <c r="EO160" s="7"/>
      <c r="EP160" s="6"/>
      <c r="EQ160" s="6"/>
      <c r="ER160" s="6"/>
      <c r="ES160" s="38"/>
      <c r="ET160" s="6"/>
      <c r="EU160" s="7"/>
      <c r="EV160" s="6"/>
      <c r="EW160" s="6"/>
      <c r="EX160" s="6"/>
      <c r="EY160" s="38"/>
      <c r="EZ160" s="340"/>
      <c r="FA160" s="7"/>
      <c r="FB160" s="6"/>
      <c r="FC160" s="6"/>
      <c r="FD160" s="6"/>
      <c r="FE160" s="38"/>
      <c r="FF160" s="340"/>
      <c r="FG160" s="7"/>
      <c r="FH160" s="6"/>
      <c r="FI160" s="6"/>
      <c r="FJ160" s="6"/>
      <c r="FK160" s="38"/>
      <c r="FL160" s="340"/>
      <c r="FM160" s="7"/>
      <c r="FN160" s="41"/>
      <c r="FO160" s="81"/>
      <c r="FP160" s="387"/>
      <c r="FQ160" s="6"/>
      <c r="FR160" s="6"/>
      <c r="FS160" s="6"/>
      <c r="FT160" s="38"/>
      <c r="FU160" s="340"/>
      <c r="FV160" s="7"/>
      <c r="FW160" s="6"/>
      <c r="FX160" s="6"/>
      <c r="FY160" s="6"/>
      <c r="FZ160" s="38"/>
      <c r="GA160" s="340"/>
      <c r="GB160" s="7"/>
      <c r="GC160" s="6"/>
      <c r="GD160" s="6"/>
      <c r="GE160" s="6"/>
      <c r="GF160" s="38"/>
      <c r="GG160" s="340"/>
      <c r="GH160" s="7"/>
      <c r="GI160" s="6"/>
      <c r="GJ160" s="6"/>
      <c r="GK160" s="6"/>
      <c r="GL160" s="38"/>
      <c r="GM160" s="340"/>
      <c r="GN160" s="7"/>
      <c r="GO160" s="6"/>
      <c r="GP160" s="6"/>
      <c r="GQ160" s="6"/>
      <c r="GR160" s="38"/>
      <c r="GS160" s="340"/>
      <c r="GT160" s="7"/>
      <c r="GU160" s="6"/>
      <c r="GV160" s="6"/>
      <c r="GW160" s="6"/>
      <c r="GX160" s="38"/>
      <c r="GY160" s="340"/>
      <c r="GZ160" s="7"/>
      <c r="HA160" s="6"/>
      <c r="HB160" s="6"/>
      <c r="HC160" s="6"/>
      <c r="HD160" s="38"/>
      <c r="HE160" s="340"/>
      <c r="HF160" s="7"/>
      <c r="HG160" s="6"/>
      <c r="HH160" s="6"/>
      <c r="HI160" s="6"/>
      <c r="HJ160" s="38"/>
      <c r="HK160" s="340"/>
      <c r="HL160" s="7"/>
      <c r="HM160" s="6"/>
      <c r="HN160" s="6"/>
      <c r="HO160" s="6"/>
      <c r="HP160" s="38"/>
      <c r="HQ160" s="340"/>
      <c r="HR160" s="7"/>
      <c r="HS160" s="15">
        <f t="shared" si="312"/>
        <v>0</v>
      </c>
      <c r="HT160" s="15">
        <f t="shared" si="313"/>
        <v>0</v>
      </c>
    </row>
    <row r="161" spans="1:228" s="14" customFormat="1" ht="14.25" customHeight="1" x14ac:dyDescent="0.35">
      <c r="A161" s="8" t="s">
        <v>143</v>
      </c>
      <c r="B161" s="63">
        <f>+B162+B163</f>
        <v>12205217078</v>
      </c>
      <c r="C161" s="150">
        <f>+C162+C163</f>
        <v>12017156809.98</v>
      </c>
      <c r="D161" s="64">
        <f t="shared" si="369"/>
        <v>0.98459181292572173</v>
      </c>
      <c r="E161" s="63">
        <v>11200231615</v>
      </c>
      <c r="F161" s="150">
        <v>10941392966.68</v>
      </c>
      <c r="G161" s="64">
        <f t="shared" si="365"/>
        <v>0.97688988431512902</v>
      </c>
      <c r="H161" s="63">
        <v>16984782238</v>
      </c>
      <c r="I161" s="150">
        <v>16417017405.799999</v>
      </c>
      <c r="J161" s="64">
        <f t="shared" si="366"/>
        <v>0.9665721453331475</v>
      </c>
      <c r="K161" s="63">
        <v>24650762752</v>
      </c>
      <c r="L161" s="150">
        <v>22663685712.799999</v>
      </c>
      <c r="M161" s="64">
        <f t="shared" si="367"/>
        <v>0.91939084971969953</v>
      </c>
      <c r="N161" s="63">
        <v>59230057350</v>
      </c>
      <c r="O161" s="150">
        <v>41839433264</v>
      </c>
      <c r="P161" s="64">
        <f t="shared" si="368"/>
        <v>0.70638853203811725</v>
      </c>
      <c r="Q161" s="63"/>
      <c r="R161" s="150"/>
      <c r="S161" s="69"/>
      <c r="T161" s="63"/>
      <c r="U161" s="150"/>
      <c r="V161" s="69"/>
      <c r="W161" s="63"/>
      <c r="X161" s="150"/>
      <c r="Y161" s="69"/>
      <c r="Z161" s="63"/>
      <c r="AA161" s="150"/>
      <c r="AB161" s="69"/>
      <c r="AC161" s="63"/>
      <c r="AD161" s="150"/>
      <c r="AE161" s="69"/>
      <c r="AF161" s="33"/>
      <c r="AG161" s="152"/>
      <c r="AH161" s="152"/>
      <c r="AI161" s="39"/>
      <c r="AJ161" s="152"/>
      <c r="AK161" s="39"/>
      <c r="AL161" s="33"/>
      <c r="AM161" s="152"/>
      <c r="AN161" s="152"/>
      <c r="AO161" s="39"/>
      <c r="AP161" s="152"/>
      <c r="AQ161" s="39"/>
      <c r="AR161" s="33"/>
      <c r="AS161" s="152"/>
      <c r="AT161" s="152"/>
      <c r="AU161" s="39"/>
      <c r="AV161" s="152"/>
      <c r="AW161" s="39"/>
      <c r="AX161" s="33"/>
      <c r="AY161" s="152"/>
      <c r="AZ161" s="152"/>
      <c r="BA161" s="39"/>
      <c r="BB161" s="152"/>
      <c r="BC161" s="39"/>
      <c r="BD161" s="33"/>
      <c r="BE161" s="152"/>
      <c r="BF161" s="152"/>
      <c r="BG161" s="39"/>
      <c r="BH161" s="152"/>
      <c r="BI161" s="39"/>
      <c r="BJ161" s="33"/>
      <c r="BK161" s="152"/>
      <c r="BL161" s="152"/>
      <c r="BM161" s="39"/>
      <c r="BN161" s="152"/>
      <c r="BO161" s="39"/>
      <c r="BP161" s="33"/>
      <c r="BQ161" s="152"/>
      <c r="BR161" s="152"/>
      <c r="BS161" s="39"/>
      <c r="BT161" s="152"/>
      <c r="BU161" s="39"/>
      <c r="BV161" s="33"/>
      <c r="BW161" s="152"/>
      <c r="BX161" s="152"/>
      <c r="BY161" s="39"/>
      <c r="BZ161" s="152"/>
      <c r="CA161" s="39"/>
      <c r="CB161" s="33"/>
      <c r="CC161" s="152"/>
      <c r="CD161" s="152"/>
      <c r="CE161" s="39"/>
      <c r="CF161" s="152"/>
      <c r="CG161" s="34"/>
      <c r="CH161" s="33"/>
      <c r="CI161" s="152"/>
      <c r="CJ161" s="152"/>
      <c r="CK161" s="39"/>
      <c r="CL161" s="152"/>
      <c r="CM161" s="34"/>
      <c r="CN161" s="33"/>
      <c r="CO161" s="152"/>
      <c r="CP161" s="152"/>
      <c r="CQ161" s="39"/>
      <c r="CR161" s="152"/>
      <c r="CS161" s="34"/>
      <c r="CT161" s="33"/>
      <c r="CU161" s="152"/>
      <c r="CV161" s="34"/>
      <c r="CW161" s="33"/>
      <c r="CX161" s="152"/>
      <c r="CY161" s="34"/>
      <c r="CZ161" s="33"/>
      <c r="DA161" s="152"/>
      <c r="DB161" s="34"/>
      <c r="DC161" s="33"/>
      <c r="DD161" s="152"/>
      <c r="DE161" s="152"/>
      <c r="DF161" s="39"/>
      <c r="DG161" s="152"/>
      <c r="DH161" s="34"/>
      <c r="DI161" s="41"/>
      <c r="DJ161" s="81"/>
      <c r="DK161" s="81"/>
      <c r="DL161" s="152"/>
      <c r="DM161" s="152"/>
      <c r="DN161" s="152"/>
      <c r="DO161" s="39"/>
      <c r="DP161" s="152"/>
      <c r="DQ161" s="34"/>
      <c r="DR161" s="152"/>
      <c r="DS161" s="152"/>
      <c r="DT161" s="152"/>
      <c r="DU161" s="39"/>
      <c r="DV161" s="152"/>
      <c r="DW161" s="34"/>
      <c r="DX161" s="152"/>
      <c r="DY161" s="152"/>
      <c r="DZ161" s="152"/>
      <c r="EA161" s="39"/>
      <c r="EB161" s="152"/>
      <c r="EC161" s="34"/>
      <c r="ED161" s="152"/>
      <c r="EE161" s="152"/>
      <c r="EF161" s="152"/>
      <c r="EG161" s="39"/>
      <c r="EH161" s="152"/>
      <c r="EI161" s="34"/>
      <c r="EJ161" s="152"/>
      <c r="EK161" s="152"/>
      <c r="EL161" s="152"/>
      <c r="EM161" s="39"/>
      <c r="EN161" s="152"/>
      <c r="EO161" s="34"/>
      <c r="EP161" s="152"/>
      <c r="EQ161" s="152"/>
      <c r="ER161" s="152"/>
      <c r="ES161" s="39"/>
      <c r="ET161" s="152"/>
      <c r="EU161" s="34"/>
      <c r="EV161" s="152"/>
      <c r="EW161" s="152"/>
      <c r="EX161" s="152"/>
      <c r="EY161" s="39"/>
      <c r="EZ161" s="365"/>
      <c r="FA161" s="34"/>
      <c r="FB161" s="152"/>
      <c r="FC161" s="152"/>
      <c r="FD161" s="152"/>
      <c r="FE161" s="39"/>
      <c r="FF161" s="365"/>
      <c r="FG161" s="34"/>
      <c r="FH161" s="152"/>
      <c r="FI161" s="152"/>
      <c r="FJ161" s="152"/>
      <c r="FK161" s="39"/>
      <c r="FL161" s="365"/>
      <c r="FM161" s="34"/>
      <c r="FN161" s="41"/>
      <c r="FO161" s="81"/>
      <c r="FP161" s="387"/>
      <c r="FQ161" s="152"/>
      <c r="FR161" s="152"/>
      <c r="FS161" s="152"/>
      <c r="FT161" s="39"/>
      <c r="FU161" s="365"/>
      <c r="FV161" s="34"/>
      <c r="FW161" s="152"/>
      <c r="FX161" s="152"/>
      <c r="FY161" s="152"/>
      <c r="FZ161" s="39"/>
      <c r="GA161" s="365"/>
      <c r="GB161" s="34"/>
      <c r="GC161" s="152"/>
      <c r="GD161" s="152"/>
      <c r="GE161" s="152"/>
      <c r="GF161" s="39"/>
      <c r="GG161" s="365"/>
      <c r="GH161" s="34"/>
      <c r="GI161" s="152"/>
      <c r="GJ161" s="152"/>
      <c r="GK161" s="152"/>
      <c r="GL161" s="39"/>
      <c r="GM161" s="365"/>
      <c r="GN161" s="34"/>
      <c r="GO161" s="152"/>
      <c r="GP161" s="152"/>
      <c r="GQ161" s="152"/>
      <c r="GR161" s="39"/>
      <c r="GS161" s="365"/>
      <c r="GT161" s="34"/>
      <c r="GU161" s="152"/>
      <c r="GV161" s="152"/>
      <c r="GW161" s="152"/>
      <c r="GX161" s="39"/>
      <c r="GY161" s="365"/>
      <c r="GZ161" s="34"/>
      <c r="HA161" s="152"/>
      <c r="HB161" s="152"/>
      <c r="HC161" s="152"/>
      <c r="HD161" s="39"/>
      <c r="HE161" s="365"/>
      <c r="HF161" s="34"/>
      <c r="HG161" s="152"/>
      <c r="HH161" s="152"/>
      <c r="HI161" s="152"/>
      <c r="HJ161" s="39"/>
      <c r="HK161" s="365"/>
      <c r="HL161" s="34"/>
      <c r="HM161" s="152"/>
      <c r="HN161" s="152"/>
      <c r="HO161" s="152"/>
      <c r="HP161" s="39"/>
      <c r="HQ161" s="365"/>
      <c r="HR161" s="34"/>
      <c r="HS161" s="15">
        <f t="shared" si="312"/>
        <v>0</v>
      </c>
      <c r="HT161" s="15">
        <f t="shared" si="313"/>
        <v>0</v>
      </c>
    </row>
    <row r="162" spans="1:228" ht="14.25" customHeight="1" x14ac:dyDescent="0.35">
      <c r="A162" s="9" t="s">
        <v>76</v>
      </c>
      <c r="B162" s="26">
        <v>4272756332</v>
      </c>
      <c r="C162" s="53">
        <v>4153549108.98</v>
      </c>
      <c r="D162" s="27">
        <f t="shared" si="369"/>
        <v>0.97210062691213628</v>
      </c>
      <c r="E162" s="26">
        <v>4461231615</v>
      </c>
      <c r="F162" s="53">
        <v>4345938647</v>
      </c>
      <c r="G162" s="27">
        <f t="shared" si="365"/>
        <v>0.97415669529186733</v>
      </c>
      <c r="H162" s="26">
        <v>2909782238</v>
      </c>
      <c r="I162" s="53">
        <v>2778639483</v>
      </c>
      <c r="J162" s="27">
        <f t="shared" si="366"/>
        <v>0.9549303885055882</v>
      </c>
      <c r="K162" s="26">
        <v>3319098922</v>
      </c>
      <c r="L162" s="53">
        <v>3049360477</v>
      </c>
      <c r="M162" s="27">
        <f t="shared" si="367"/>
        <v>0.91873142339564173</v>
      </c>
      <c r="N162" s="26">
        <v>3593855350</v>
      </c>
      <c r="O162" s="53">
        <v>3391992341</v>
      </c>
      <c r="P162" s="27">
        <f t="shared" si="368"/>
        <v>0.94383107016257628</v>
      </c>
      <c r="Q162" s="26"/>
      <c r="R162" s="53"/>
      <c r="S162" s="68"/>
      <c r="T162" s="26"/>
      <c r="U162" s="53"/>
      <c r="V162" s="68"/>
      <c r="W162" s="26"/>
      <c r="X162" s="53"/>
      <c r="Y162" s="68"/>
      <c r="Z162" s="26"/>
      <c r="AA162" s="53"/>
      <c r="AB162" s="68"/>
      <c r="AC162" s="26"/>
      <c r="AD162" s="53"/>
      <c r="AE162" s="68"/>
      <c r="AF162" s="5"/>
      <c r="AG162" s="6"/>
      <c r="AH162" s="6"/>
      <c r="AI162" s="38"/>
      <c r="AJ162" s="6"/>
      <c r="AK162" s="38"/>
      <c r="AL162" s="5"/>
      <c r="AM162" s="6"/>
      <c r="AN162" s="6"/>
      <c r="AO162" s="38"/>
      <c r="AP162" s="6"/>
      <c r="AQ162" s="38"/>
      <c r="AR162" s="5"/>
      <c r="AS162" s="6"/>
      <c r="AT162" s="6"/>
      <c r="AU162" s="38"/>
      <c r="AV162" s="6"/>
      <c r="AW162" s="38"/>
      <c r="AX162" s="5"/>
      <c r="AY162" s="6"/>
      <c r="AZ162" s="6"/>
      <c r="BA162" s="38"/>
      <c r="BB162" s="6"/>
      <c r="BC162" s="38"/>
      <c r="BD162" s="5"/>
      <c r="BE162" s="6"/>
      <c r="BF162" s="6"/>
      <c r="BG162" s="38"/>
      <c r="BH162" s="6"/>
      <c r="BI162" s="38"/>
      <c r="BJ162" s="5"/>
      <c r="BK162" s="6"/>
      <c r="BL162" s="6"/>
      <c r="BM162" s="38"/>
      <c r="BN162" s="6"/>
      <c r="BO162" s="38"/>
      <c r="BP162" s="5"/>
      <c r="BQ162" s="6"/>
      <c r="BR162" s="6"/>
      <c r="BS162" s="38"/>
      <c r="BT162" s="6"/>
      <c r="BU162" s="38"/>
      <c r="BV162" s="5"/>
      <c r="BW162" s="6"/>
      <c r="BX162" s="6"/>
      <c r="BY162" s="38"/>
      <c r="BZ162" s="6"/>
      <c r="CA162" s="38"/>
      <c r="CB162" s="5"/>
      <c r="CC162" s="6"/>
      <c r="CD162" s="6"/>
      <c r="CE162" s="38"/>
      <c r="CF162" s="6"/>
      <c r="CG162" s="7"/>
      <c r="CH162" s="5"/>
      <c r="CI162" s="6"/>
      <c r="CJ162" s="6"/>
      <c r="CK162" s="38"/>
      <c r="CL162" s="6"/>
      <c r="CM162" s="7"/>
      <c r="CN162" s="5"/>
      <c r="CO162" s="6"/>
      <c r="CP162" s="6"/>
      <c r="CQ162" s="38"/>
      <c r="CR162" s="6"/>
      <c r="CS162" s="7"/>
      <c r="CT162" s="5"/>
      <c r="CU162" s="6"/>
      <c r="CV162" s="7"/>
      <c r="CW162" s="5"/>
      <c r="CX162" s="6"/>
      <c r="CY162" s="7"/>
      <c r="CZ162" s="5"/>
      <c r="DA162" s="6"/>
      <c r="DB162" s="7"/>
      <c r="DC162" s="5"/>
      <c r="DD162" s="6"/>
      <c r="DE162" s="6"/>
      <c r="DF162" s="38"/>
      <c r="DG162" s="6"/>
      <c r="DH162" s="7"/>
      <c r="DI162" s="41"/>
      <c r="DJ162" s="81"/>
      <c r="DK162" s="81"/>
      <c r="DL162" s="6"/>
      <c r="DM162" s="6"/>
      <c r="DN162" s="6"/>
      <c r="DO162" s="38"/>
      <c r="DP162" s="6"/>
      <c r="DQ162" s="7"/>
      <c r="DR162" s="6"/>
      <c r="DS162" s="6"/>
      <c r="DT162" s="6"/>
      <c r="DU162" s="38"/>
      <c r="DV162" s="6"/>
      <c r="DW162" s="7"/>
      <c r="DX162" s="6"/>
      <c r="DY162" s="6"/>
      <c r="DZ162" s="6"/>
      <c r="EA162" s="38"/>
      <c r="EB162" s="6"/>
      <c r="EC162" s="7"/>
      <c r="ED162" s="6"/>
      <c r="EE162" s="6"/>
      <c r="EF162" s="6"/>
      <c r="EG162" s="38"/>
      <c r="EH162" s="6"/>
      <c r="EI162" s="7"/>
      <c r="EJ162" s="6"/>
      <c r="EK162" s="6"/>
      <c r="EL162" s="6"/>
      <c r="EM162" s="38"/>
      <c r="EN162" s="6"/>
      <c r="EO162" s="7"/>
      <c r="EP162" s="6"/>
      <c r="EQ162" s="6"/>
      <c r="ER162" s="6"/>
      <c r="ES162" s="38"/>
      <c r="ET162" s="6"/>
      <c r="EU162" s="7"/>
      <c r="EV162" s="6"/>
      <c r="EW162" s="6"/>
      <c r="EX162" s="6"/>
      <c r="EY162" s="38"/>
      <c r="EZ162" s="340"/>
      <c r="FA162" s="7"/>
      <c r="FB162" s="6"/>
      <c r="FC162" s="6"/>
      <c r="FD162" s="6"/>
      <c r="FE162" s="38"/>
      <c r="FF162" s="340"/>
      <c r="FG162" s="7"/>
      <c r="FH162" s="6"/>
      <c r="FI162" s="6"/>
      <c r="FJ162" s="6"/>
      <c r="FK162" s="38"/>
      <c r="FL162" s="340"/>
      <c r="FM162" s="7"/>
      <c r="FN162" s="41"/>
      <c r="FO162" s="81"/>
      <c r="FP162" s="387"/>
      <c r="FQ162" s="6"/>
      <c r="FR162" s="6"/>
      <c r="FS162" s="6"/>
      <c r="FT162" s="38"/>
      <c r="FU162" s="340"/>
      <c r="FV162" s="7"/>
      <c r="FW162" s="6"/>
      <c r="FX162" s="6"/>
      <c r="FY162" s="6"/>
      <c r="FZ162" s="38"/>
      <c r="GA162" s="340"/>
      <c r="GB162" s="7"/>
      <c r="GC162" s="6"/>
      <c r="GD162" s="6"/>
      <c r="GE162" s="6"/>
      <c r="GF162" s="38"/>
      <c r="GG162" s="340"/>
      <c r="GH162" s="7"/>
      <c r="GI162" s="6"/>
      <c r="GJ162" s="6"/>
      <c r="GK162" s="6"/>
      <c r="GL162" s="38"/>
      <c r="GM162" s="340"/>
      <c r="GN162" s="7"/>
      <c r="GO162" s="6"/>
      <c r="GP162" s="6"/>
      <c r="GQ162" s="6"/>
      <c r="GR162" s="38"/>
      <c r="GS162" s="340"/>
      <c r="GT162" s="7"/>
      <c r="GU162" s="6"/>
      <c r="GV162" s="6"/>
      <c r="GW162" s="6"/>
      <c r="GX162" s="38"/>
      <c r="GY162" s="340"/>
      <c r="GZ162" s="7"/>
      <c r="HA162" s="6"/>
      <c r="HB162" s="6"/>
      <c r="HC162" s="6"/>
      <c r="HD162" s="38"/>
      <c r="HE162" s="340"/>
      <c r="HF162" s="7"/>
      <c r="HG162" s="6"/>
      <c r="HH162" s="6"/>
      <c r="HI162" s="6"/>
      <c r="HJ162" s="38"/>
      <c r="HK162" s="340"/>
      <c r="HL162" s="7"/>
      <c r="HM162" s="6"/>
      <c r="HN162" s="6"/>
      <c r="HO162" s="6"/>
      <c r="HP162" s="38"/>
      <c r="HQ162" s="340"/>
      <c r="HR162" s="7"/>
      <c r="HS162" s="15">
        <f t="shared" si="312"/>
        <v>0</v>
      </c>
      <c r="HT162" s="15">
        <f t="shared" si="313"/>
        <v>0</v>
      </c>
    </row>
    <row r="163" spans="1:228" ht="14.25" customHeight="1" x14ac:dyDescent="0.35">
      <c r="A163" s="9" t="s">
        <v>78</v>
      </c>
      <c r="B163" s="26">
        <v>7932460746</v>
      </c>
      <c r="C163" s="53">
        <v>7863607701</v>
      </c>
      <c r="D163" s="27">
        <f t="shared" si="369"/>
        <v>0.9913200900446032</v>
      </c>
      <c r="E163" s="26">
        <v>6739000000</v>
      </c>
      <c r="F163" s="53">
        <v>6595454319.6800003</v>
      </c>
      <c r="G163" s="27">
        <f t="shared" si="365"/>
        <v>0.97869926097047044</v>
      </c>
      <c r="H163" s="26">
        <v>14075000000</v>
      </c>
      <c r="I163" s="53">
        <v>13638377922.799999</v>
      </c>
      <c r="J163" s="27">
        <f t="shared" si="366"/>
        <v>0.96897889327175835</v>
      </c>
      <c r="K163" s="26">
        <v>21331663830</v>
      </c>
      <c r="L163" s="53">
        <v>19614325235.799999</v>
      </c>
      <c r="M163" s="27">
        <f t="shared" si="367"/>
        <v>0.91949345311804487</v>
      </c>
      <c r="N163" s="26">
        <v>55636202000</v>
      </c>
      <c r="O163" s="53">
        <v>38447440923</v>
      </c>
      <c r="P163" s="27">
        <f t="shared" si="368"/>
        <v>0.6910507824204104</v>
      </c>
      <c r="Q163" s="26"/>
      <c r="R163" s="53"/>
      <c r="S163" s="68"/>
      <c r="T163" s="26"/>
      <c r="U163" s="53"/>
      <c r="V163" s="68"/>
      <c r="W163" s="26"/>
      <c r="X163" s="53"/>
      <c r="Y163" s="68"/>
      <c r="Z163" s="26"/>
      <c r="AA163" s="53"/>
      <c r="AB163" s="68"/>
      <c r="AC163" s="26"/>
      <c r="AD163" s="53"/>
      <c r="AE163" s="68"/>
      <c r="AF163" s="5"/>
      <c r="AG163" s="6"/>
      <c r="AH163" s="6"/>
      <c r="AI163" s="38"/>
      <c r="AJ163" s="6"/>
      <c r="AK163" s="38"/>
      <c r="AL163" s="5"/>
      <c r="AM163" s="6"/>
      <c r="AN163" s="6"/>
      <c r="AO163" s="38"/>
      <c r="AP163" s="6"/>
      <c r="AQ163" s="38"/>
      <c r="AR163" s="5"/>
      <c r="AS163" s="6"/>
      <c r="AT163" s="6"/>
      <c r="AU163" s="38"/>
      <c r="AV163" s="6"/>
      <c r="AW163" s="38"/>
      <c r="AX163" s="5"/>
      <c r="AY163" s="6"/>
      <c r="AZ163" s="6"/>
      <c r="BA163" s="38"/>
      <c r="BB163" s="6"/>
      <c r="BC163" s="38"/>
      <c r="BD163" s="5"/>
      <c r="BE163" s="6"/>
      <c r="BF163" s="6"/>
      <c r="BG163" s="38"/>
      <c r="BH163" s="6"/>
      <c r="BI163" s="38"/>
      <c r="BJ163" s="5"/>
      <c r="BK163" s="6"/>
      <c r="BL163" s="6"/>
      <c r="BM163" s="38"/>
      <c r="BN163" s="6"/>
      <c r="BO163" s="38"/>
      <c r="BP163" s="5"/>
      <c r="BQ163" s="6"/>
      <c r="BR163" s="6"/>
      <c r="BS163" s="38"/>
      <c r="BT163" s="6"/>
      <c r="BU163" s="38"/>
      <c r="BV163" s="5"/>
      <c r="BW163" s="6"/>
      <c r="BX163" s="6"/>
      <c r="BY163" s="38"/>
      <c r="BZ163" s="6"/>
      <c r="CA163" s="38"/>
      <c r="CB163" s="5"/>
      <c r="CC163" s="6"/>
      <c r="CD163" s="6"/>
      <c r="CE163" s="38"/>
      <c r="CF163" s="6"/>
      <c r="CG163" s="7"/>
      <c r="CH163" s="5"/>
      <c r="CI163" s="6"/>
      <c r="CJ163" s="6"/>
      <c r="CK163" s="38"/>
      <c r="CL163" s="6"/>
      <c r="CM163" s="7"/>
      <c r="CN163" s="5"/>
      <c r="CO163" s="6"/>
      <c r="CP163" s="6"/>
      <c r="CQ163" s="38"/>
      <c r="CR163" s="6"/>
      <c r="CS163" s="7"/>
      <c r="CT163" s="5"/>
      <c r="CU163" s="6"/>
      <c r="CV163" s="7"/>
      <c r="CW163" s="5"/>
      <c r="CX163" s="6"/>
      <c r="CY163" s="7"/>
      <c r="CZ163" s="5"/>
      <c r="DA163" s="6"/>
      <c r="DB163" s="7"/>
      <c r="DC163" s="5"/>
      <c r="DD163" s="6"/>
      <c r="DE163" s="6"/>
      <c r="DF163" s="38"/>
      <c r="DG163" s="6"/>
      <c r="DH163" s="7"/>
      <c r="DI163" s="41"/>
      <c r="DJ163" s="81"/>
      <c r="DK163" s="81"/>
      <c r="DL163" s="6"/>
      <c r="DM163" s="6"/>
      <c r="DN163" s="6"/>
      <c r="DO163" s="38"/>
      <c r="DP163" s="6"/>
      <c r="DQ163" s="7"/>
      <c r="DR163" s="6"/>
      <c r="DS163" s="6"/>
      <c r="DT163" s="6"/>
      <c r="DU163" s="38"/>
      <c r="DV163" s="6"/>
      <c r="DW163" s="7"/>
      <c r="DX163" s="6"/>
      <c r="DY163" s="6"/>
      <c r="DZ163" s="6"/>
      <c r="EA163" s="38"/>
      <c r="EB163" s="6"/>
      <c r="EC163" s="7"/>
      <c r="ED163" s="6"/>
      <c r="EE163" s="6"/>
      <c r="EF163" s="6"/>
      <c r="EG163" s="38"/>
      <c r="EH163" s="6"/>
      <c r="EI163" s="7"/>
      <c r="EJ163" s="6"/>
      <c r="EK163" s="6"/>
      <c r="EL163" s="6"/>
      <c r="EM163" s="38"/>
      <c r="EN163" s="6"/>
      <c r="EO163" s="7"/>
      <c r="EP163" s="6"/>
      <c r="EQ163" s="6"/>
      <c r="ER163" s="6"/>
      <c r="ES163" s="38"/>
      <c r="ET163" s="6"/>
      <c r="EU163" s="7"/>
      <c r="EV163" s="6"/>
      <c r="EW163" s="6"/>
      <c r="EX163" s="6"/>
      <c r="EY163" s="38"/>
      <c r="EZ163" s="340"/>
      <c r="FA163" s="7"/>
      <c r="FB163" s="6"/>
      <c r="FC163" s="6"/>
      <c r="FD163" s="6"/>
      <c r="FE163" s="38"/>
      <c r="FF163" s="340"/>
      <c r="FG163" s="7"/>
      <c r="FH163" s="6"/>
      <c r="FI163" s="6"/>
      <c r="FJ163" s="6"/>
      <c r="FK163" s="38"/>
      <c r="FL163" s="340"/>
      <c r="FM163" s="7"/>
      <c r="FN163" s="41"/>
      <c r="FO163" s="81"/>
      <c r="FP163" s="387"/>
      <c r="FQ163" s="6"/>
      <c r="FR163" s="6"/>
      <c r="FS163" s="6"/>
      <c r="FT163" s="38"/>
      <c r="FU163" s="340"/>
      <c r="FV163" s="7"/>
      <c r="FW163" s="6"/>
      <c r="FX163" s="6"/>
      <c r="FY163" s="6"/>
      <c r="FZ163" s="38"/>
      <c r="GA163" s="340"/>
      <c r="GB163" s="7"/>
      <c r="GC163" s="6"/>
      <c r="GD163" s="6"/>
      <c r="GE163" s="6"/>
      <c r="GF163" s="38"/>
      <c r="GG163" s="340"/>
      <c r="GH163" s="7"/>
      <c r="GI163" s="6"/>
      <c r="GJ163" s="6"/>
      <c r="GK163" s="6"/>
      <c r="GL163" s="38"/>
      <c r="GM163" s="340"/>
      <c r="GN163" s="7"/>
      <c r="GO163" s="6"/>
      <c r="GP163" s="6"/>
      <c r="GQ163" s="6"/>
      <c r="GR163" s="38"/>
      <c r="GS163" s="340"/>
      <c r="GT163" s="7"/>
      <c r="GU163" s="6"/>
      <c r="GV163" s="6"/>
      <c r="GW163" s="6"/>
      <c r="GX163" s="38"/>
      <c r="GY163" s="340"/>
      <c r="GZ163" s="7"/>
      <c r="HA163" s="6"/>
      <c r="HB163" s="6"/>
      <c r="HC163" s="6"/>
      <c r="HD163" s="38"/>
      <c r="HE163" s="340"/>
      <c r="HF163" s="7"/>
      <c r="HG163" s="6"/>
      <c r="HH163" s="6"/>
      <c r="HI163" s="6"/>
      <c r="HJ163" s="38"/>
      <c r="HK163" s="340"/>
      <c r="HL163" s="7"/>
      <c r="HM163" s="6"/>
      <c r="HN163" s="6"/>
      <c r="HO163" s="6"/>
      <c r="HP163" s="38"/>
      <c r="HQ163" s="340"/>
      <c r="HR163" s="7"/>
      <c r="HS163" s="15">
        <f t="shared" si="312"/>
        <v>0</v>
      </c>
      <c r="HT163" s="15">
        <f t="shared" si="313"/>
        <v>0</v>
      </c>
    </row>
    <row r="164" spans="1:228" s="14" customFormat="1" ht="14.25" customHeight="1" x14ac:dyDescent="0.35">
      <c r="A164" s="8" t="s">
        <v>144</v>
      </c>
      <c r="B164" s="63">
        <f>+B165+B166</f>
        <v>5286684855</v>
      </c>
      <c r="C164" s="150">
        <f>+C165+C166</f>
        <v>5058418794.1599998</v>
      </c>
      <c r="D164" s="64">
        <f t="shared" si="369"/>
        <v>0.95682245734316607</v>
      </c>
      <c r="E164" s="63">
        <v>6235595960</v>
      </c>
      <c r="F164" s="150">
        <v>5568820348.1499996</v>
      </c>
      <c r="G164" s="64">
        <f t="shared" si="365"/>
        <v>0.89306946503153484</v>
      </c>
      <c r="H164" s="63">
        <v>6458543993</v>
      </c>
      <c r="I164" s="150">
        <v>6429137920.2299995</v>
      </c>
      <c r="J164" s="64">
        <f t="shared" si="366"/>
        <v>0.99544695014822659</v>
      </c>
      <c r="K164" s="63">
        <v>8742089923</v>
      </c>
      <c r="L164" s="150">
        <v>7214876381</v>
      </c>
      <c r="M164" s="64">
        <f t="shared" si="367"/>
        <v>0.82530338220589816</v>
      </c>
      <c r="N164" s="63">
        <v>8763514955</v>
      </c>
      <c r="O164" s="150">
        <v>8272810739</v>
      </c>
      <c r="P164" s="64">
        <f t="shared" si="368"/>
        <v>0.94400600460891204</v>
      </c>
      <c r="Q164" s="63"/>
      <c r="R164" s="150"/>
      <c r="S164" s="69"/>
      <c r="T164" s="63"/>
      <c r="U164" s="150"/>
      <c r="V164" s="69"/>
      <c r="W164" s="63"/>
      <c r="X164" s="150"/>
      <c r="Y164" s="69"/>
      <c r="Z164" s="63"/>
      <c r="AA164" s="150"/>
      <c r="AB164" s="69"/>
      <c r="AC164" s="63"/>
      <c r="AD164" s="150"/>
      <c r="AE164" s="69"/>
      <c r="AF164" s="33"/>
      <c r="AG164" s="152"/>
      <c r="AH164" s="152"/>
      <c r="AI164" s="39"/>
      <c r="AJ164" s="152"/>
      <c r="AK164" s="39"/>
      <c r="AL164" s="33"/>
      <c r="AM164" s="152"/>
      <c r="AN164" s="152"/>
      <c r="AO164" s="39"/>
      <c r="AP164" s="152"/>
      <c r="AQ164" s="39"/>
      <c r="AR164" s="33"/>
      <c r="AS164" s="152"/>
      <c r="AT164" s="152"/>
      <c r="AU164" s="39"/>
      <c r="AV164" s="152"/>
      <c r="AW164" s="39"/>
      <c r="AX164" s="33"/>
      <c r="AY164" s="152"/>
      <c r="AZ164" s="152"/>
      <c r="BA164" s="39"/>
      <c r="BB164" s="152"/>
      <c r="BC164" s="39"/>
      <c r="BD164" s="33"/>
      <c r="BE164" s="152"/>
      <c r="BF164" s="152"/>
      <c r="BG164" s="39"/>
      <c r="BH164" s="152"/>
      <c r="BI164" s="39"/>
      <c r="BJ164" s="33"/>
      <c r="BK164" s="152"/>
      <c r="BL164" s="152"/>
      <c r="BM164" s="39"/>
      <c r="BN164" s="152"/>
      <c r="BO164" s="39"/>
      <c r="BP164" s="33"/>
      <c r="BQ164" s="152"/>
      <c r="BR164" s="152"/>
      <c r="BS164" s="39"/>
      <c r="BT164" s="152"/>
      <c r="BU164" s="39"/>
      <c r="BV164" s="33"/>
      <c r="BW164" s="152"/>
      <c r="BX164" s="152"/>
      <c r="BY164" s="39"/>
      <c r="BZ164" s="152"/>
      <c r="CA164" s="39"/>
      <c r="CB164" s="33"/>
      <c r="CC164" s="152"/>
      <c r="CD164" s="152"/>
      <c r="CE164" s="39"/>
      <c r="CF164" s="152"/>
      <c r="CG164" s="34"/>
      <c r="CH164" s="33"/>
      <c r="CI164" s="152"/>
      <c r="CJ164" s="152"/>
      <c r="CK164" s="39"/>
      <c r="CL164" s="152"/>
      <c r="CM164" s="34"/>
      <c r="CN164" s="33"/>
      <c r="CO164" s="152"/>
      <c r="CP164" s="152"/>
      <c r="CQ164" s="39"/>
      <c r="CR164" s="152"/>
      <c r="CS164" s="34"/>
      <c r="CT164" s="33"/>
      <c r="CU164" s="152"/>
      <c r="CV164" s="34"/>
      <c r="CW164" s="33"/>
      <c r="CX164" s="152"/>
      <c r="CY164" s="34"/>
      <c r="CZ164" s="33"/>
      <c r="DA164" s="152"/>
      <c r="DB164" s="34"/>
      <c r="DC164" s="33"/>
      <c r="DD164" s="152"/>
      <c r="DE164" s="152"/>
      <c r="DF164" s="39"/>
      <c r="DG164" s="152"/>
      <c r="DH164" s="34"/>
      <c r="DI164" s="41"/>
      <c r="DJ164" s="81"/>
      <c r="DK164" s="81"/>
      <c r="DL164" s="152"/>
      <c r="DM164" s="152"/>
      <c r="DN164" s="152"/>
      <c r="DO164" s="39"/>
      <c r="DP164" s="152"/>
      <c r="DQ164" s="34"/>
      <c r="DR164" s="152"/>
      <c r="DS164" s="152"/>
      <c r="DT164" s="152"/>
      <c r="DU164" s="39"/>
      <c r="DV164" s="152"/>
      <c r="DW164" s="34"/>
      <c r="DX164" s="152"/>
      <c r="DY164" s="152"/>
      <c r="DZ164" s="152"/>
      <c r="EA164" s="39"/>
      <c r="EB164" s="152"/>
      <c r="EC164" s="34"/>
      <c r="ED164" s="152"/>
      <c r="EE164" s="152"/>
      <c r="EF164" s="152"/>
      <c r="EG164" s="39"/>
      <c r="EH164" s="152"/>
      <c r="EI164" s="34"/>
      <c r="EJ164" s="152"/>
      <c r="EK164" s="152"/>
      <c r="EL164" s="152"/>
      <c r="EM164" s="39"/>
      <c r="EN164" s="152"/>
      <c r="EO164" s="34"/>
      <c r="EP164" s="152"/>
      <c r="EQ164" s="152"/>
      <c r="ER164" s="152"/>
      <c r="ES164" s="39"/>
      <c r="ET164" s="152"/>
      <c r="EU164" s="34"/>
      <c r="EV164" s="152"/>
      <c r="EW164" s="152"/>
      <c r="EX164" s="152"/>
      <c r="EY164" s="39"/>
      <c r="EZ164" s="365"/>
      <c r="FA164" s="34"/>
      <c r="FB164" s="152"/>
      <c r="FC164" s="152"/>
      <c r="FD164" s="152"/>
      <c r="FE164" s="39"/>
      <c r="FF164" s="365"/>
      <c r="FG164" s="34"/>
      <c r="FH164" s="152"/>
      <c r="FI164" s="152"/>
      <c r="FJ164" s="152"/>
      <c r="FK164" s="39"/>
      <c r="FL164" s="365"/>
      <c r="FM164" s="34"/>
      <c r="FN164" s="41"/>
      <c r="FO164" s="81"/>
      <c r="FP164" s="387"/>
      <c r="FQ164" s="152"/>
      <c r="FR164" s="152"/>
      <c r="FS164" s="152"/>
      <c r="FT164" s="39"/>
      <c r="FU164" s="365"/>
      <c r="FV164" s="34"/>
      <c r="FW164" s="152"/>
      <c r="FX164" s="152"/>
      <c r="FY164" s="152"/>
      <c r="FZ164" s="39"/>
      <c r="GA164" s="365"/>
      <c r="GB164" s="34"/>
      <c r="GC164" s="152"/>
      <c r="GD164" s="152"/>
      <c r="GE164" s="152"/>
      <c r="GF164" s="39"/>
      <c r="GG164" s="365"/>
      <c r="GH164" s="34"/>
      <c r="GI164" s="152"/>
      <c r="GJ164" s="152"/>
      <c r="GK164" s="152"/>
      <c r="GL164" s="39"/>
      <c r="GM164" s="365"/>
      <c r="GN164" s="34"/>
      <c r="GO164" s="152"/>
      <c r="GP164" s="152"/>
      <c r="GQ164" s="152"/>
      <c r="GR164" s="39"/>
      <c r="GS164" s="365"/>
      <c r="GT164" s="34"/>
      <c r="GU164" s="152"/>
      <c r="GV164" s="152"/>
      <c r="GW164" s="152"/>
      <c r="GX164" s="39"/>
      <c r="GY164" s="365"/>
      <c r="GZ164" s="34"/>
      <c r="HA164" s="152"/>
      <c r="HB164" s="152"/>
      <c r="HC164" s="152"/>
      <c r="HD164" s="39"/>
      <c r="HE164" s="365"/>
      <c r="HF164" s="34"/>
      <c r="HG164" s="152"/>
      <c r="HH164" s="152"/>
      <c r="HI164" s="152"/>
      <c r="HJ164" s="39"/>
      <c r="HK164" s="365"/>
      <c r="HL164" s="34"/>
      <c r="HM164" s="152"/>
      <c r="HN164" s="152"/>
      <c r="HO164" s="152"/>
      <c r="HP164" s="39"/>
      <c r="HQ164" s="365"/>
      <c r="HR164" s="34"/>
      <c r="HS164" s="15">
        <f t="shared" si="312"/>
        <v>0</v>
      </c>
      <c r="HT164" s="15">
        <f t="shared" si="313"/>
        <v>0</v>
      </c>
    </row>
    <row r="165" spans="1:228" ht="14.25" customHeight="1" x14ac:dyDescent="0.35">
      <c r="A165" s="9" t="s">
        <v>76</v>
      </c>
      <c r="B165" s="26">
        <v>5286019520</v>
      </c>
      <c r="C165" s="53">
        <v>5057753459.1599998</v>
      </c>
      <c r="D165" s="27">
        <f t="shared" si="369"/>
        <v>0.9568170227188264</v>
      </c>
      <c r="E165" s="26">
        <v>6235595960</v>
      </c>
      <c r="F165" s="53">
        <v>5568820348.1499996</v>
      </c>
      <c r="G165" s="27">
        <f t="shared" si="365"/>
        <v>0.89306946503153484</v>
      </c>
      <c r="H165" s="26">
        <v>6458543993</v>
      </c>
      <c r="I165" s="53">
        <v>6429137920.2299995</v>
      </c>
      <c r="J165" s="27">
        <f t="shared" si="366"/>
        <v>0.99544695014822659</v>
      </c>
      <c r="K165" s="26">
        <v>8742089923</v>
      </c>
      <c r="L165" s="53">
        <v>7214876381</v>
      </c>
      <c r="M165" s="27">
        <f t="shared" si="367"/>
        <v>0.82530338220589816</v>
      </c>
      <c r="N165" s="26">
        <v>8563514955</v>
      </c>
      <c r="O165" s="53">
        <v>8073324171</v>
      </c>
      <c r="P165" s="27">
        <f t="shared" si="368"/>
        <v>0.94275822643203411</v>
      </c>
      <c r="Q165" s="26"/>
      <c r="R165" s="53"/>
      <c r="S165" s="68"/>
      <c r="T165" s="26"/>
      <c r="U165" s="53"/>
      <c r="V165" s="68"/>
      <c r="W165" s="26"/>
      <c r="X165" s="53"/>
      <c r="Y165" s="68"/>
      <c r="Z165" s="26"/>
      <c r="AA165" s="53"/>
      <c r="AB165" s="68"/>
      <c r="AC165" s="26"/>
      <c r="AD165" s="53"/>
      <c r="AE165" s="68"/>
      <c r="AF165" s="5"/>
      <c r="AG165" s="6"/>
      <c r="AH165" s="6"/>
      <c r="AI165" s="38"/>
      <c r="AJ165" s="6"/>
      <c r="AK165" s="38"/>
      <c r="AL165" s="5"/>
      <c r="AM165" s="6"/>
      <c r="AN165" s="6"/>
      <c r="AO165" s="38"/>
      <c r="AP165" s="6"/>
      <c r="AQ165" s="38"/>
      <c r="AR165" s="5"/>
      <c r="AS165" s="6"/>
      <c r="AT165" s="6"/>
      <c r="AU165" s="38"/>
      <c r="AV165" s="6"/>
      <c r="AW165" s="38"/>
      <c r="AX165" s="5"/>
      <c r="AY165" s="6"/>
      <c r="AZ165" s="6"/>
      <c r="BA165" s="38"/>
      <c r="BB165" s="6"/>
      <c r="BC165" s="38"/>
      <c r="BD165" s="5"/>
      <c r="BE165" s="6"/>
      <c r="BF165" s="6"/>
      <c r="BG165" s="38"/>
      <c r="BH165" s="6"/>
      <c r="BI165" s="38"/>
      <c r="BJ165" s="5"/>
      <c r="BK165" s="6"/>
      <c r="BL165" s="6"/>
      <c r="BM165" s="38"/>
      <c r="BN165" s="6"/>
      <c r="BO165" s="38"/>
      <c r="BP165" s="5"/>
      <c r="BQ165" s="6"/>
      <c r="BR165" s="6"/>
      <c r="BS165" s="38"/>
      <c r="BT165" s="6"/>
      <c r="BU165" s="38"/>
      <c r="BV165" s="5"/>
      <c r="BW165" s="6"/>
      <c r="BX165" s="6"/>
      <c r="BY165" s="38"/>
      <c r="BZ165" s="6"/>
      <c r="CA165" s="38"/>
      <c r="CB165" s="5"/>
      <c r="CC165" s="6"/>
      <c r="CD165" s="6"/>
      <c r="CE165" s="38"/>
      <c r="CF165" s="6"/>
      <c r="CG165" s="7"/>
      <c r="CH165" s="5"/>
      <c r="CI165" s="6"/>
      <c r="CJ165" s="6"/>
      <c r="CK165" s="38"/>
      <c r="CL165" s="6"/>
      <c r="CM165" s="7"/>
      <c r="CN165" s="5"/>
      <c r="CO165" s="6"/>
      <c r="CP165" s="6"/>
      <c r="CQ165" s="38"/>
      <c r="CR165" s="6"/>
      <c r="CS165" s="7"/>
      <c r="CT165" s="5"/>
      <c r="CU165" s="6"/>
      <c r="CV165" s="7"/>
      <c r="CW165" s="5"/>
      <c r="CX165" s="6"/>
      <c r="CY165" s="7"/>
      <c r="CZ165" s="5"/>
      <c r="DA165" s="6"/>
      <c r="DB165" s="7"/>
      <c r="DC165" s="5"/>
      <c r="DD165" s="6"/>
      <c r="DE165" s="6"/>
      <c r="DF165" s="38"/>
      <c r="DG165" s="6"/>
      <c r="DH165" s="7"/>
      <c r="DI165" s="41"/>
      <c r="DJ165" s="81"/>
      <c r="DK165" s="81"/>
      <c r="DL165" s="6"/>
      <c r="DM165" s="6"/>
      <c r="DN165" s="6"/>
      <c r="DO165" s="38"/>
      <c r="DP165" s="6"/>
      <c r="DQ165" s="7"/>
      <c r="DR165" s="6"/>
      <c r="DS165" s="6"/>
      <c r="DT165" s="6"/>
      <c r="DU165" s="38"/>
      <c r="DV165" s="6"/>
      <c r="DW165" s="7"/>
      <c r="DX165" s="6"/>
      <c r="DY165" s="6"/>
      <c r="DZ165" s="6"/>
      <c r="EA165" s="38"/>
      <c r="EB165" s="6"/>
      <c r="EC165" s="7"/>
      <c r="ED165" s="6"/>
      <c r="EE165" s="6"/>
      <c r="EF165" s="6"/>
      <c r="EG165" s="38"/>
      <c r="EH165" s="6"/>
      <c r="EI165" s="7"/>
      <c r="EJ165" s="6"/>
      <c r="EK165" s="6"/>
      <c r="EL165" s="6"/>
      <c r="EM165" s="38"/>
      <c r="EN165" s="6"/>
      <c r="EO165" s="7"/>
      <c r="EP165" s="6"/>
      <c r="EQ165" s="6"/>
      <c r="ER165" s="6"/>
      <c r="ES165" s="38"/>
      <c r="ET165" s="6"/>
      <c r="EU165" s="7"/>
      <c r="EV165" s="6"/>
      <c r="EW165" s="6"/>
      <c r="EX165" s="6"/>
      <c r="EY165" s="38"/>
      <c r="EZ165" s="340"/>
      <c r="FA165" s="7"/>
      <c r="FB165" s="6"/>
      <c r="FC165" s="6"/>
      <c r="FD165" s="6"/>
      <c r="FE165" s="38"/>
      <c r="FF165" s="340"/>
      <c r="FG165" s="7"/>
      <c r="FH165" s="6"/>
      <c r="FI165" s="6"/>
      <c r="FJ165" s="6"/>
      <c r="FK165" s="38"/>
      <c r="FL165" s="340"/>
      <c r="FM165" s="7"/>
      <c r="FN165" s="41"/>
      <c r="FO165" s="81"/>
      <c r="FP165" s="387"/>
      <c r="FQ165" s="6"/>
      <c r="FR165" s="6"/>
      <c r="FS165" s="6"/>
      <c r="FT165" s="38"/>
      <c r="FU165" s="340"/>
      <c r="FV165" s="7"/>
      <c r="FW165" s="6"/>
      <c r="FX165" s="6"/>
      <c r="FY165" s="6"/>
      <c r="FZ165" s="38"/>
      <c r="GA165" s="340"/>
      <c r="GB165" s="7"/>
      <c r="GC165" s="6"/>
      <c r="GD165" s="6"/>
      <c r="GE165" s="6"/>
      <c r="GF165" s="38"/>
      <c r="GG165" s="340"/>
      <c r="GH165" s="7"/>
      <c r="GI165" s="6"/>
      <c r="GJ165" s="6"/>
      <c r="GK165" s="6"/>
      <c r="GL165" s="38"/>
      <c r="GM165" s="340"/>
      <c r="GN165" s="7"/>
      <c r="GO165" s="6"/>
      <c r="GP165" s="6"/>
      <c r="GQ165" s="6"/>
      <c r="GR165" s="38"/>
      <c r="GS165" s="340"/>
      <c r="GT165" s="7"/>
      <c r="GU165" s="6"/>
      <c r="GV165" s="6"/>
      <c r="GW165" s="6"/>
      <c r="GX165" s="38"/>
      <c r="GY165" s="340"/>
      <c r="GZ165" s="7"/>
      <c r="HA165" s="6"/>
      <c r="HB165" s="6"/>
      <c r="HC165" s="6"/>
      <c r="HD165" s="38"/>
      <c r="HE165" s="340"/>
      <c r="HF165" s="7"/>
      <c r="HG165" s="6"/>
      <c r="HH165" s="6"/>
      <c r="HI165" s="6"/>
      <c r="HJ165" s="38"/>
      <c r="HK165" s="340"/>
      <c r="HL165" s="7"/>
      <c r="HM165" s="6"/>
      <c r="HN165" s="6"/>
      <c r="HO165" s="6"/>
      <c r="HP165" s="38"/>
      <c r="HQ165" s="340"/>
      <c r="HR165" s="7"/>
      <c r="HS165" s="15">
        <f t="shared" si="312"/>
        <v>0</v>
      </c>
      <c r="HT165" s="15">
        <f t="shared" si="313"/>
        <v>0</v>
      </c>
    </row>
    <row r="166" spans="1:228" ht="14.25" customHeight="1" x14ac:dyDescent="0.35">
      <c r="A166" s="9" t="s">
        <v>78</v>
      </c>
      <c r="B166" s="26">
        <v>665335</v>
      </c>
      <c r="C166" s="53">
        <v>665335</v>
      </c>
      <c r="D166" s="27">
        <f t="shared" si="369"/>
        <v>1</v>
      </c>
      <c r="E166" s="26"/>
      <c r="F166" s="53"/>
      <c r="G166" s="27"/>
      <c r="H166" s="26"/>
      <c r="I166" s="53"/>
      <c r="J166" s="27"/>
      <c r="K166" s="26"/>
      <c r="L166" s="53"/>
      <c r="M166" s="27"/>
      <c r="N166" s="26">
        <v>200000000</v>
      </c>
      <c r="O166" s="53">
        <v>199486568</v>
      </c>
      <c r="P166" s="27">
        <f t="shared" si="368"/>
        <v>0.99743283999999999</v>
      </c>
      <c r="Q166" s="26"/>
      <c r="R166" s="53"/>
      <c r="S166" s="68"/>
      <c r="T166" s="26"/>
      <c r="U166" s="53"/>
      <c r="V166" s="68"/>
      <c r="W166" s="26"/>
      <c r="X166" s="53"/>
      <c r="Y166" s="68"/>
      <c r="Z166" s="26"/>
      <c r="AA166" s="53"/>
      <c r="AB166" s="68"/>
      <c r="AC166" s="26"/>
      <c r="AD166" s="53"/>
      <c r="AE166" s="68"/>
      <c r="AF166" s="5"/>
      <c r="AG166" s="6"/>
      <c r="AH166" s="6"/>
      <c r="AI166" s="38"/>
      <c r="AJ166" s="6"/>
      <c r="AK166" s="38"/>
      <c r="AL166" s="5"/>
      <c r="AM166" s="6"/>
      <c r="AN166" s="6"/>
      <c r="AO166" s="38"/>
      <c r="AP166" s="6"/>
      <c r="AQ166" s="38"/>
      <c r="AR166" s="5"/>
      <c r="AS166" s="6"/>
      <c r="AT166" s="6"/>
      <c r="AU166" s="38"/>
      <c r="AV166" s="6"/>
      <c r="AW166" s="38"/>
      <c r="AX166" s="5"/>
      <c r="AY166" s="6"/>
      <c r="AZ166" s="6"/>
      <c r="BA166" s="38"/>
      <c r="BB166" s="6"/>
      <c r="BC166" s="38"/>
      <c r="BD166" s="5"/>
      <c r="BE166" s="6"/>
      <c r="BF166" s="6"/>
      <c r="BG166" s="38"/>
      <c r="BH166" s="6"/>
      <c r="BI166" s="38"/>
      <c r="BJ166" s="5"/>
      <c r="BK166" s="6"/>
      <c r="BL166" s="6"/>
      <c r="BM166" s="38"/>
      <c r="BN166" s="6"/>
      <c r="BO166" s="38"/>
      <c r="BP166" s="5"/>
      <c r="BQ166" s="6"/>
      <c r="BR166" s="6"/>
      <c r="BS166" s="38"/>
      <c r="BT166" s="6"/>
      <c r="BU166" s="38"/>
      <c r="BV166" s="5"/>
      <c r="BW166" s="6"/>
      <c r="BX166" s="6"/>
      <c r="BY166" s="38"/>
      <c r="BZ166" s="6"/>
      <c r="CA166" s="38"/>
      <c r="CB166" s="5"/>
      <c r="CC166" s="6"/>
      <c r="CD166" s="6"/>
      <c r="CE166" s="38"/>
      <c r="CF166" s="6"/>
      <c r="CG166" s="7"/>
      <c r="CH166" s="5"/>
      <c r="CI166" s="6"/>
      <c r="CJ166" s="6"/>
      <c r="CK166" s="38"/>
      <c r="CL166" s="6"/>
      <c r="CM166" s="7"/>
      <c r="CN166" s="5"/>
      <c r="CO166" s="6"/>
      <c r="CP166" s="6"/>
      <c r="CQ166" s="38"/>
      <c r="CR166" s="6"/>
      <c r="CS166" s="7"/>
      <c r="CT166" s="5"/>
      <c r="CU166" s="6"/>
      <c r="CV166" s="7"/>
      <c r="CW166" s="5"/>
      <c r="CX166" s="6"/>
      <c r="CY166" s="7"/>
      <c r="CZ166" s="5"/>
      <c r="DA166" s="6"/>
      <c r="DB166" s="7"/>
      <c r="DC166" s="5"/>
      <c r="DD166" s="6"/>
      <c r="DE166" s="6"/>
      <c r="DF166" s="38"/>
      <c r="DG166" s="6"/>
      <c r="DH166" s="7"/>
      <c r="DI166" s="41"/>
      <c r="DJ166" s="81"/>
      <c r="DK166" s="81"/>
      <c r="DL166" s="6"/>
      <c r="DM166" s="6"/>
      <c r="DN166" s="6"/>
      <c r="DO166" s="38"/>
      <c r="DP166" s="6"/>
      <c r="DQ166" s="7"/>
      <c r="DR166" s="6"/>
      <c r="DS166" s="6"/>
      <c r="DT166" s="6"/>
      <c r="DU166" s="38"/>
      <c r="DV166" s="6"/>
      <c r="DW166" s="7"/>
      <c r="DX166" s="6"/>
      <c r="DY166" s="6"/>
      <c r="DZ166" s="6"/>
      <c r="EA166" s="38"/>
      <c r="EB166" s="6"/>
      <c r="EC166" s="7"/>
      <c r="ED166" s="6"/>
      <c r="EE166" s="6"/>
      <c r="EF166" s="6"/>
      <c r="EG166" s="38"/>
      <c r="EH166" s="6"/>
      <c r="EI166" s="7"/>
      <c r="EJ166" s="6"/>
      <c r="EK166" s="6"/>
      <c r="EL166" s="6"/>
      <c r="EM166" s="38"/>
      <c r="EN166" s="6"/>
      <c r="EO166" s="7"/>
      <c r="EP166" s="6"/>
      <c r="EQ166" s="6"/>
      <c r="ER166" s="6"/>
      <c r="ES166" s="38"/>
      <c r="ET166" s="6"/>
      <c r="EU166" s="7"/>
      <c r="EV166" s="6"/>
      <c r="EW166" s="6"/>
      <c r="EX166" s="6"/>
      <c r="EY166" s="38"/>
      <c r="EZ166" s="340"/>
      <c r="FA166" s="7"/>
      <c r="FB166" s="6"/>
      <c r="FC166" s="6"/>
      <c r="FD166" s="6"/>
      <c r="FE166" s="38"/>
      <c r="FF166" s="340"/>
      <c r="FG166" s="7"/>
      <c r="FH166" s="6"/>
      <c r="FI166" s="6"/>
      <c r="FJ166" s="6"/>
      <c r="FK166" s="38"/>
      <c r="FL166" s="340"/>
      <c r="FM166" s="7"/>
      <c r="FN166" s="41"/>
      <c r="FO166" s="81"/>
      <c r="FP166" s="387"/>
      <c r="FQ166" s="6"/>
      <c r="FR166" s="6"/>
      <c r="FS166" s="6"/>
      <c r="FT166" s="38"/>
      <c r="FU166" s="340"/>
      <c r="FV166" s="7"/>
      <c r="FW166" s="6"/>
      <c r="FX166" s="6"/>
      <c r="FY166" s="6"/>
      <c r="FZ166" s="38"/>
      <c r="GA166" s="340"/>
      <c r="GB166" s="7"/>
      <c r="GC166" s="6"/>
      <c r="GD166" s="6"/>
      <c r="GE166" s="6"/>
      <c r="GF166" s="38"/>
      <c r="GG166" s="340"/>
      <c r="GH166" s="7"/>
      <c r="GI166" s="6"/>
      <c r="GJ166" s="6"/>
      <c r="GK166" s="6"/>
      <c r="GL166" s="38"/>
      <c r="GM166" s="340"/>
      <c r="GN166" s="7"/>
      <c r="GO166" s="6"/>
      <c r="GP166" s="6"/>
      <c r="GQ166" s="6"/>
      <c r="GR166" s="38"/>
      <c r="GS166" s="340"/>
      <c r="GT166" s="7"/>
      <c r="GU166" s="6"/>
      <c r="GV166" s="6"/>
      <c r="GW166" s="6"/>
      <c r="GX166" s="38"/>
      <c r="GY166" s="340"/>
      <c r="GZ166" s="7"/>
      <c r="HA166" s="6"/>
      <c r="HB166" s="6"/>
      <c r="HC166" s="6"/>
      <c r="HD166" s="38"/>
      <c r="HE166" s="340"/>
      <c r="HF166" s="7"/>
      <c r="HG166" s="6"/>
      <c r="HH166" s="6"/>
      <c r="HI166" s="6"/>
      <c r="HJ166" s="38"/>
      <c r="HK166" s="340"/>
      <c r="HL166" s="7"/>
      <c r="HM166" s="6"/>
      <c r="HN166" s="6"/>
      <c r="HO166" s="6"/>
      <c r="HP166" s="38"/>
      <c r="HQ166" s="340"/>
      <c r="HR166" s="7"/>
      <c r="HS166" s="15">
        <f t="shared" si="312"/>
        <v>0</v>
      </c>
      <c r="HT166" s="15">
        <f t="shared" si="313"/>
        <v>0</v>
      </c>
    </row>
    <row r="167" spans="1:228" s="14" customFormat="1" ht="14.25" customHeight="1" x14ac:dyDescent="0.35">
      <c r="A167" s="8" t="s">
        <v>145</v>
      </c>
      <c r="B167" s="63">
        <f>+B168+B169</f>
        <v>10351180592</v>
      </c>
      <c r="C167" s="150">
        <f>+C168+C169</f>
        <v>10291956040.959999</v>
      </c>
      <c r="D167" s="64">
        <f t="shared" si="369"/>
        <v>0.99427847379208389</v>
      </c>
      <c r="E167" s="63">
        <v>9389527603</v>
      </c>
      <c r="F167" s="150">
        <v>8987864357</v>
      </c>
      <c r="G167" s="64">
        <f t="shared" si="365"/>
        <v>0.9572222093610262</v>
      </c>
      <c r="H167" s="63">
        <v>11588806639</v>
      </c>
      <c r="I167" s="150">
        <v>11327360499</v>
      </c>
      <c r="J167" s="64">
        <f t="shared" si="366"/>
        <v>0.97743977027624651</v>
      </c>
      <c r="K167" s="63">
        <v>11903579774</v>
      </c>
      <c r="L167" s="150">
        <v>11052073229.17</v>
      </c>
      <c r="M167" s="64">
        <f t="shared" si="367"/>
        <v>0.9284663470152168</v>
      </c>
      <c r="N167" s="63">
        <v>12362670988</v>
      </c>
      <c r="O167" s="150">
        <v>12193944028</v>
      </c>
      <c r="P167" s="64">
        <f t="shared" si="368"/>
        <v>0.98635190080171375</v>
      </c>
      <c r="Q167" s="63"/>
      <c r="R167" s="150"/>
      <c r="S167" s="69"/>
      <c r="T167" s="63"/>
      <c r="U167" s="150"/>
      <c r="V167" s="69"/>
      <c r="W167" s="63"/>
      <c r="X167" s="150"/>
      <c r="Y167" s="69"/>
      <c r="Z167" s="63"/>
      <c r="AA167" s="150"/>
      <c r="AB167" s="69"/>
      <c r="AC167" s="63"/>
      <c r="AD167" s="150"/>
      <c r="AE167" s="69"/>
      <c r="AF167" s="33"/>
      <c r="AG167" s="152"/>
      <c r="AH167" s="152"/>
      <c r="AI167" s="39"/>
      <c r="AJ167" s="152"/>
      <c r="AK167" s="39"/>
      <c r="AL167" s="33"/>
      <c r="AM167" s="152"/>
      <c r="AN167" s="152"/>
      <c r="AO167" s="39"/>
      <c r="AP167" s="152"/>
      <c r="AQ167" s="39"/>
      <c r="AR167" s="33"/>
      <c r="AS167" s="152"/>
      <c r="AT167" s="152"/>
      <c r="AU167" s="39"/>
      <c r="AV167" s="152"/>
      <c r="AW167" s="39"/>
      <c r="AX167" s="33"/>
      <c r="AY167" s="152"/>
      <c r="AZ167" s="152"/>
      <c r="BA167" s="39"/>
      <c r="BB167" s="152"/>
      <c r="BC167" s="39"/>
      <c r="BD167" s="33"/>
      <c r="BE167" s="152"/>
      <c r="BF167" s="152"/>
      <c r="BG167" s="39"/>
      <c r="BH167" s="152"/>
      <c r="BI167" s="39"/>
      <c r="BJ167" s="33"/>
      <c r="BK167" s="152"/>
      <c r="BL167" s="152"/>
      <c r="BM167" s="39"/>
      <c r="BN167" s="152"/>
      <c r="BO167" s="39"/>
      <c r="BP167" s="33"/>
      <c r="BQ167" s="152"/>
      <c r="BR167" s="152"/>
      <c r="BS167" s="39"/>
      <c r="BT167" s="152"/>
      <c r="BU167" s="39"/>
      <c r="BV167" s="33"/>
      <c r="BW167" s="152"/>
      <c r="BX167" s="152"/>
      <c r="BY167" s="39"/>
      <c r="BZ167" s="152"/>
      <c r="CA167" s="39"/>
      <c r="CB167" s="33"/>
      <c r="CC167" s="152"/>
      <c r="CD167" s="152"/>
      <c r="CE167" s="39"/>
      <c r="CF167" s="152"/>
      <c r="CG167" s="34"/>
      <c r="CH167" s="33"/>
      <c r="CI167" s="152"/>
      <c r="CJ167" s="152"/>
      <c r="CK167" s="39"/>
      <c r="CL167" s="152"/>
      <c r="CM167" s="34"/>
      <c r="CN167" s="33"/>
      <c r="CO167" s="152"/>
      <c r="CP167" s="152"/>
      <c r="CQ167" s="39"/>
      <c r="CR167" s="152"/>
      <c r="CS167" s="34"/>
      <c r="CT167" s="33"/>
      <c r="CU167" s="152"/>
      <c r="CV167" s="34"/>
      <c r="CW167" s="33"/>
      <c r="CX167" s="152"/>
      <c r="CY167" s="34"/>
      <c r="CZ167" s="33"/>
      <c r="DA167" s="152"/>
      <c r="DB167" s="34"/>
      <c r="DC167" s="33"/>
      <c r="DD167" s="152"/>
      <c r="DE167" s="152"/>
      <c r="DF167" s="39"/>
      <c r="DG167" s="152"/>
      <c r="DH167" s="34"/>
      <c r="DI167" s="41"/>
      <c r="DJ167" s="81"/>
      <c r="DK167" s="81"/>
      <c r="DL167" s="152"/>
      <c r="DM167" s="152"/>
      <c r="DN167" s="152"/>
      <c r="DO167" s="39"/>
      <c r="DP167" s="152"/>
      <c r="DQ167" s="34"/>
      <c r="DR167" s="152"/>
      <c r="DS167" s="152"/>
      <c r="DT167" s="152"/>
      <c r="DU167" s="39"/>
      <c r="DV167" s="152"/>
      <c r="DW167" s="34"/>
      <c r="DX167" s="152"/>
      <c r="DY167" s="152"/>
      <c r="DZ167" s="152"/>
      <c r="EA167" s="39"/>
      <c r="EB167" s="152"/>
      <c r="EC167" s="34"/>
      <c r="ED167" s="152"/>
      <c r="EE167" s="152"/>
      <c r="EF167" s="152"/>
      <c r="EG167" s="39"/>
      <c r="EH167" s="152"/>
      <c r="EI167" s="34"/>
      <c r="EJ167" s="152"/>
      <c r="EK167" s="152"/>
      <c r="EL167" s="152"/>
      <c r="EM167" s="39"/>
      <c r="EN167" s="152"/>
      <c r="EO167" s="34"/>
      <c r="EP167" s="152"/>
      <c r="EQ167" s="152"/>
      <c r="ER167" s="152"/>
      <c r="ES167" s="39"/>
      <c r="ET167" s="152"/>
      <c r="EU167" s="34"/>
      <c r="EV167" s="152"/>
      <c r="EW167" s="152"/>
      <c r="EX167" s="152"/>
      <c r="EY167" s="39"/>
      <c r="EZ167" s="365"/>
      <c r="FA167" s="34"/>
      <c r="FB167" s="152"/>
      <c r="FC167" s="152"/>
      <c r="FD167" s="152"/>
      <c r="FE167" s="39"/>
      <c r="FF167" s="365"/>
      <c r="FG167" s="34"/>
      <c r="FH167" s="152"/>
      <c r="FI167" s="152"/>
      <c r="FJ167" s="152"/>
      <c r="FK167" s="39"/>
      <c r="FL167" s="365"/>
      <c r="FM167" s="34"/>
      <c r="FN167" s="41"/>
      <c r="FO167" s="383"/>
      <c r="FP167" s="387"/>
      <c r="FQ167" s="152"/>
      <c r="FR167" s="152"/>
      <c r="FS167" s="152"/>
      <c r="FT167" s="39"/>
      <c r="FU167" s="365"/>
      <c r="FV167" s="34"/>
      <c r="FW167" s="152"/>
      <c r="FX167" s="152"/>
      <c r="FY167" s="152"/>
      <c r="FZ167" s="39"/>
      <c r="GA167" s="365"/>
      <c r="GB167" s="34"/>
      <c r="GC167" s="152"/>
      <c r="GD167" s="152"/>
      <c r="GE167" s="152"/>
      <c r="GF167" s="39"/>
      <c r="GG167" s="365"/>
      <c r="GH167" s="34"/>
      <c r="GI167" s="152"/>
      <c r="GJ167" s="152"/>
      <c r="GK167" s="152"/>
      <c r="GL167" s="39"/>
      <c r="GM167" s="365"/>
      <c r="GN167" s="34"/>
      <c r="GO167" s="152"/>
      <c r="GP167" s="152"/>
      <c r="GQ167" s="152"/>
      <c r="GR167" s="39"/>
      <c r="GS167" s="365"/>
      <c r="GT167" s="34"/>
      <c r="GU167" s="152"/>
      <c r="GV167" s="152"/>
      <c r="GW167" s="152"/>
      <c r="GX167" s="39"/>
      <c r="GY167" s="365"/>
      <c r="GZ167" s="34"/>
      <c r="HA167" s="152"/>
      <c r="HB167" s="152"/>
      <c r="HC167" s="152"/>
      <c r="HD167" s="39"/>
      <c r="HE167" s="365"/>
      <c r="HF167" s="34"/>
      <c r="HG167" s="152"/>
      <c r="HH167" s="152"/>
      <c r="HI167" s="152"/>
      <c r="HJ167" s="39"/>
      <c r="HK167" s="365"/>
      <c r="HL167" s="34"/>
      <c r="HM167" s="152"/>
      <c r="HN167" s="152"/>
      <c r="HO167" s="152"/>
      <c r="HP167" s="39"/>
      <c r="HQ167" s="365"/>
      <c r="HR167" s="34"/>
      <c r="HS167" s="15">
        <f t="shared" si="312"/>
        <v>0</v>
      </c>
      <c r="HT167" s="15">
        <f t="shared" si="313"/>
        <v>0</v>
      </c>
    </row>
    <row r="168" spans="1:228" ht="14.25" customHeight="1" x14ac:dyDescent="0.35">
      <c r="A168" s="9" t="s">
        <v>76</v>
      </c>
      <c r="B168" s="26">
        <v>10351180592</v>
      </c>
      <c r="C168" s="53">
        <v>10291956040.959999</v>
      </c>
      <c r="D168" s="27">
        <f t="shared" si="369"/>
        <v>0.99427847379208389</v>
      </c>
      <c r="E168" s="26">
        <v>9389527600</v>
      </c>
      <c r="F168" s="53">
        <v>8987864353</v>
      </c>
      <c r="G168" s="27">
        <f t="shared" si="365"/>
        <v>0.95722220924085677</v>
      </c>
      <c r="H168" s="26">
        <v>11588806633</v>
      </c>
      <c r="I168" s="53">
        <v>11327360492</v>
      </c>
      <c r="J168" s="27">
        <f t="shared" si="366"/>
        <v>0.97743977017827599</v>
      </c>
      <c r="K168" s="26">
        <v>11903579765</v>
      </c>
      <c r="L168" s="53">
        <v>11052073219.17</v>
      </c>
      <c r="M168" s="27">
        <f t="shared" si="367"/>
        <v>0.9284663468771237</v>
      </c>
      <c r="N168" s="26">
        <v>12362670976</v>
      </c>
      <c r="O168" s="53">
        <v>12193944015</v>
      </c>
      <c r="P168" s="27">
        <f t="shared" si="368"/>
        <v>0.98635190070757728</v>
      </c>
      <c r="Q168" s="26"/>
      <c r="R168" s="53"/>
      <c r="S168" s="68"/>
      <c r="T168" s="26"/>
      <c r="U168" s="53"/>
      <c r="V168" s="68"/>
      <c r="W168" s="26"/>
      <c r="X168" s="53"/>
      <c r="Y168" s="68"/>
      <c r="Z168" s="26"/>
      <c r="AA168" s="53"/>
      <c r="AB168" s="68"/>
      <c r="AC168" s="26"/>
      <c r="AD168" s="53"/>
      <c r="AE168" s="68"/>
      <c r="AF168" s="5"/>
      <c r="AG168" s="6"/>
      <c r="AH168" s="6"/>
      <c r="AI168" s="38"/>
      <c r="AJ168" s="6"/>
      <c r="AK168" s="38"/>
      <c r="AL168" s="5"/>
      <c r="AM168" s="6"/>
      <c r="AN168" s="6"/>
      <c r="AO168" s="38"/>
      <c r="AP168" s="6"/>
      <c r="AQ168" s="38"/>
      <c r="AR168" s="5"/>
      <c r="AS168" s="6"/>
      <c r="AT168" s="6"/>
      <c r="AU168" s="38"/>
      <c r="AV168" s="6"/>
      <c r="AW168" s="38"/>
      <c r="AX168" s="5"/>
      <c r="AY168" s="6"/>
      <c r="AZ168" s="6"/>
      <c r="BA168" s="38"/>
      <c r="BB168" s="6"/>
      <c r="BC168" s="38"/>
      <c r="BD168" s="5"/>
      <c r="BE168" s="6"/>
      <c r="BF168" s="6"/>
      <c r="BG168" s="38"/>
      <c r="BH168" s="6"/>
      <c r="BI168" s="38"/>
      <c r="BJ168" s="5"/>
      <c r="BK168" s="6"/>
      <c r="BL168" s="6"/>
      <c r="BM168" s="38"/>
      <c r="BN168" s="6"/>
      <c r="BO168" s="38"/>
      <c r="BP168" s="5"/>
      <c r="BQ168" s="6"/>
      <c r="BR168" s="6"/>
      <c r="BS168" s="38"/>
      <c r="BT168" s="6"/>
      <c r="BU168" s="38"/>
      <c r="BV168" s="5"/>
      <c r="BW168" s="6"/>
      <c r="BX168" s="6"/>
      <c r="BY168" s="38"/>
      <c r="BZ168" s="6"/>
      <c r="CA168" s="38"/>
      <c r="CB168" s="5"/>
      <c r="CC168" s="6"/>
      <c r="CD168" s="6"/>
      <c r="CE168" s="38"/>
      <c r="CF168" s="6"/>
      <c r="CG168" s="7"/>
      <c r="CH168" s="5"/>
      <c r="CI168" s="6"/>
      <c r="CJ168" s="6"/>
      <c r="CK168" s="38"/>
      <c r="CL168" s="6"/>
      <c r="CM168" s="7"/>
      <c r="CN168" s="5"/>
      <c r="CO168" s="6"/>
      <c r="CP168" s="6"/>
      <c r="CQ168" s="38"/>
      <c r="CR168" s="6"/>
      <c r="CS168" s="7"/>
      <c r="CT168" s="5"/>
      <c r="CU168" s="6"/>
      <c r="CV168" s="7"/>
      <c r="CW168" s="5"/>
      <c r="CX168" s="6"/>
      <c r="CY168" s="7"/>
      <c r="CZ168" s="5"/>
      <c r="DA168" s="6"/>
      <c r="DB168" s="7"/>
      <c r="DC168" s="5"/>
      <c r="DD168" s="6"/>
      <c r="DE168" s="6"/>
      <c r="DF168" s="38"/>
      <c r="DG168" s="6"/>
      <c r="DH168" s="7"/>
      <c r="DI168" s="41"/>
      <c r="DJ168" s="81"/>
      <c r="DK168" s="81"/>
      <c r="DL168" s="6"/>
      <c r="DM168" s="6"/>
      <c r="DN168" s="6"/>
      <c r="DO168" s="38"/>
      <c r="DP168" s="6"/>
      <c r="DQ168" s="7"/>
      <c r="DR168" s="6"/>
      <c r="DS168" s="6"/>
      <c r="DT168" s="6"/>
      <c r="DU168" s="38"/>
      <c r="DV168" s="6"/>
      <c r="DW168" s="7"/>
      <c r="DX168" s="6"/>
      <c r="DY168" s="6"/>
      <c r="DZ168" s="6"/>
      <c r="EA168" s="38"/>
      <c r="EB168" s="6"/>
      <c r="EC168" s="7"/>
      <c r="ED168" s="6"/>
      <c r="EE168" s="6"/>
      <c r="EF168" s="6"/>
      <c r="EG168" s="38"/>
      <c r="EH168" s="6"/>
      <c r="EI168" s="7"/>
      <c r="EJ168" s="6"/>
      <c r="EK168" s="6"/>
      <c r="EL168" s="6"/>
      <c r="EM168" s="38"/>
      <c r="EN168" s="6"/>
      <c r="EO168" s="7"/>
      <c r="EP168" s="6"/>
      <c r="EQ168" s="6"/>
      <c r="ER168" s="6"/>
      <c r="ES168" s="38"/>
      <c r="ET168" s="6"/>
      <c r="EU168" s="7"/>
      <c r="EV168" s="6"/>
      <c r="EW168" s="6"/>
      <c r="EX168" s="6"/>
      <c r="EY168" s="38"/>
      <c r="EZ168" s="340"/>
      <c r="FA168" s="7"/>
      <c r="FB168" s="6"/>
      <c r="FC168" s="6"/>
      <c r="FD168" s="6"/>
      <c r="FE168" s="38"/>
      <c r="FF168" s="340"/>
      <c r="FG168" s="7"/>
      <c r="FH168" s="6"/>
      <c r="FI168" s="6"/>
      <c r="FJ168" s="6"/>
      <c r="FK168" s="38"/>
      <c r="FL168" s="340"/>
      <c r="FM168" s="7"/>
      <c r="FN168" s="41"/>
      <c r="FO168" s="383"/>
      <c r="FP168" s="387"/>
      <c r="FQ168" s="6"/>
      <c r="FR168" s="6"/>
      <c r="FS168" s="6"/>
      <c r="FT168" s="38"/>
      <c r="FU168" s="340"/>
      <c r="FV168" s="7"/>
      <c r="FW168" s="6"/>
      <c r="FX168" s="6"/>
      <c r="FY168" s="6"/>
      <c r="FZ168" s="38"/>
      <c r="GA168" s="340"/>
      <c r="GB168" s="7"/>
      <c r="GC168" s="6"/>
      <c r="GD168" s="6"/>
      <c r="GE168" s="6"/>
      <c r="GF168" s="38"/>
      <c r="GG168" s="340"/>
      <c r="GH168" s="7"/>
      <c r="GI168" s="6"/>
      <c r="GJ168" s="6"/>
      <c r="GK168" s="6"/>
      <c r="GL168" s="38"/>
      <c r="GM168" s="340"/>
      <c r="GN168" s="7"/>
      <c r="GO168" s="6"/>
      <c r="GP168" s="6"/>
      <c r="GQ168" s="6"/>
      <c r="GR168" s="38"/>
      <c r="GS168" s="340"/>
      <c r="GT168" s="7"/>
      <c r="GU168" s="6"/>
      <c r="GV168" s="6"/>
      <c r="GW168" s="6"/>
      <c r="GX168" s="38"/>
      <c r="GY168" s="340"/>
      <c r="GZ168" s="7"/>
      <c r="HA168" s="6"/>
      <c r="HB168" s="6"/>
      <c r="HC168" s="6"/>
      <c r="HD168" s="38"/>
      <c r="HE168" s="340"/>
      <c r="HF168" s="7"/>
      <c r="HG168" s="6"/>
      <c r="HH168" s="6"/>
      <c r="HI168" s="6"/>
      <c r="HJ168" s="38"/>
      <c r="HK168" s="340"/>
      <c r="HL168" s="7"/>
      <c r="HM168" s="6"/>
      <c r="HN168" s="6"/>
      <c r="HO168" s="6"/>
      <c r="HP168" s="38"/>
      <c r="HQ168" s="340"/>
      <c r="HR168" s="7"/>
      <c r="HS168" s="15">
        <f t="shared" si="312"/>
        <v>0</v>
      </c>
      <c r="HT168" s="15">
        <f t="shared" si="313"/>
        <v>0</v>
      </c>
    </row>
    <row r="169" spans="1:228" ht="14.25" customHeight="1" x14ac:dyDescent="0.35">
      <c r="A169" s="9" t="s">
        <v>78</v>
      </c>
      <c r="B169" s="26"/>
      <c r="C169" s="53"/>
      <c r="D169" s="27"/>
      <c r="E169" s="26"/>
      <c r="F169" s="53"/>
      <c r="G169" s="27"/>
      <c r="H169" s="26"/>
      <c r="I169" s="53"/>
      <c r="J169" s="27"/>
      <c r="K169" s="26"/>
      <c r="L169" s="53"/>
      <c r="M169" s="27"/>
      <c r="N169" s="26"/>
      <c r="O169" s="53"/>
      <c r="P169" s="27"/>
      <c r="Q169" s="26"/>
      <c r="R169" s="53"/>
      <c r="S169" s="68"/>
      <c r="T169" s="26"/>
      <c r="U169" s="53"/>
      <c r="V169" s="68"/>
      <c r="W169" s="26"/>
      <c r="X169" s="53"/>
      <c r="Y169" s="68"/>
      <c r="Z169" s="26"/>
      <c r="AA169" s="53"/>
      <c r="AB169" s="68"/>
      <c r="AC169" s="26"/>
      <c r="AD169" s="53"/>
      <c r="AE169" s="68"/>
      <c r="AF169" s="5"/>
      <c r="AG169" s="6"/>
      <c r="AH169" s="6"/>
      <c r="AI169" s="38"/>
      <c r="AJ169" s="6"/>
      <c r="AK169" s="38"/>
      <c r="AL169" s="5"/>
      <c r="AM169" s="6"/>
      <c r="AN169" s="6"/>
      <c r="AO169" s="38"/>
      <c r="AP169" s="6"/>
      <c r="AQ169" s="38"/>
      <c r="AR169" s="5"/>
      <c r="AS169" s="6"/>
      <c r="AT169" s="6"/>
      <c r="AU169" s="38"/>
      <c r="AV169" s="6"/>
      <c r="AW169" s="38"/>
      <c r="AX169" s="5"/>
      <c r="AY169" s="6"/>
      <c r="AZ169" s="6"/>
      <c r="BA169" s="38"/>
      <c r="BB169" s="6"/>
      <c r="BC169" s="38"/>
      <c r="BD169" s="5"/>
      <c r="BE169" s="6"/>
      <c r="BF169" s="6"/>
      <c r="BG169" s="38"/>
      <c r="BH169" s="6"/>
      <c r="BI169" s="38"/>
      <c r="BJ169" s="5"/>
      <c r="BK169" s="6"/>
      <c r="BL169" s="6"/>
      <c r="BM169" s="38"/>
      <c r="BN169" s="6"/>
      <c r="BO169" s="38"/>
      <c r="BP169" s="5"/>
      <c r="BQ169" s="6"/>
      <c r="BR169" s="6"/>
      <c r="BS169" s="38"/>
      <c r="BT169" s="6"/>
      <c r="BU169" s="38"/>
      <c r="BV169" s="5"/>
      <c r="BW169" s="6"/>
      <c r="BX169" s="6"/>
      <c r="BY169" s="38"/>
      <c r="BZ169" s="6"/>
      <c r="CA169" s="38"/>
      <c r="CB169" s="5"/>
      <c r="CC169" s="6"/>
      <c r="CD169" s="6"/>
      <c r="CE169" s="38"/>
      <c r="CF169" s="6"/>
      <c r="CG169" s="7"/>
      <c r="CH169" s="5"/>
      <c r="CI169" s="6"/>
      <c r="CJ169" s="6"/>
      <c r="CK169" s="38"/>
      <c r="CL169" s="6"/>
      <c r="CM169" s="7"/>
      <c r="CN169" s="5"/>
      <c r="CO169" s="6"/>
      <c r="CP169" s="6"/>
      <c r="CQ169" s="38"/>
      <c r="CR169" s="6"/>
      <c r="CS169" s="7"/>
      <c r="CT169" s="5"/>
      <c r="CU169" s="6"/>
      <c r="CV169" s="7"/>
      <c r="CW169" s="5"/>
      <c r="CX169" s="6"/>
      <c r="CY169" s="7"/>
      <c r="CZ169" s="5"/>
      <c r="DA169" s="6"/>
      <c r="DB169" s="7"/>
      <c r="DC169" s="5"/>
      <c r="DD169" s="6"/>
      <c r="DE169" s="6"/>
      <c r="DF169" s="38"/>
      <c r="DG169" s="6"/>
      <c r="DH169" s="7"/>
      <c r="DI169" s="41"/>
      <c r="DJ169" s="81"/>
      <c r="DK169" s="81"/>
      <c r="DL169" s="6"/>
      <c r="DM169" s="6"/>
      <c r="DN169" s="6"/>
      <c r="DO169" s="38"/>
      <c r="DP169" s="6"/>
      <c r="DQ169" s="7"/>
      <c r="DR169" s="6"/>
      <c r="DS169" s="6"/>
      <c r="DT169" s="6"/>
      <c r="DU169" s="38"/>
      <c r="DV169" s="6"/>
      <c r="DW169" s="7"/>
      <c r="DX169" s="6"/>
      <c r="DY169" s="6"/>
      <c r="DZ169" s="6"/>
      <c r="EA169" s="38"/>
      <c r="EB169" s="6"/>
      <c r="EC169" s="7"/>
      <c r="ED169" s="6"/>
      <c r="EE169" s="6"/>
      <c r="EF169" s="6"/>
      <c r="EG169" s="38"/>
      <c r="EH169" s="6"/>
      <c r="EI169" s="7"/>
      <c r="EJ169" s="6"/>
      <c r="EK169" s="6"/>
      <c r="EL169" s="6"/>
      <c r="EM169" s="38"/>
      <c r="EN169" s="6"/>
      <c r="EO169" s="7"/>
      <c r="EP169" s="6"/>
      <c r="EQ169" s="6"/>
      <c r="ER169" s="6"/>
      <c r="ES169" s="38"/>
      <c r="ET169" s="6"/>
      <c r="EU169" s="7"/>
      <c r="EV169" s="6"/>
      <c r="EW169" s="6"/>
      <c r="EX169" s="6"/>
      <c r="EY169" s="38"/>
      <c r="EZ169" s="340"/>
      <c r="FA169" s="7"/>
      <c r="FB169" s="6"/>
      <c r="FC169" s="6"/>
      <c r="FD169" s="6"/>
      <c r="FE169" s="38"/>
      <c r="FF169" s="340"/>
      <c r="FG169" s="7"/>
      <c r="FH169" s="6"/>
      <c r="FI169" s="6"/>
      <c r="FJ169" s="6"/>
      <c r="FK169" s="38"/>
      <c r="FL169" s="340"/>
      <c r="FM169" s="7"/>
      <c r="FN169" s="41"/>
      <c r="FO169" s="383"/>
      <c r="FP169" s="387"/>
      <c r="FQ169" s="6"/>
      <c r="FR169" s="6"/>
      <c r="FS169" s="6"/>
      <c r="FT169" s="38"/>
      <c r="FU169" s="340"/>
      <c r="FV169" s="7"/>
      <c r="FW169" s="6"/>
      <c r="FX169" s="6"/>
      <c r="FY169" s="6"/>
      <c r="FZ169" s="38"/>
      <c r="GA169" s="340"/>
      <c r="GB169" s="7"/>
      <c r="GC169" s="6"/>
      <c r="GD169" s="6"/>
      <c r="GE169" s="6"/>
      <c r="GF169" s="38"/>
      <c r="GG169" s="340"/>
      <c r="GH169" s="7"/>
      <c r="GI169" s="6"/>
      <c r="GJ169" s="6"/>
      <c r="GK169" s="6"/>
      <c r="GL169" s="38"/>
      <c r="GM169" s="340"/>
      <c r="GN169" s="7"/>
      <c r="GO169" s="6"/>
      <c r="GP169" s="6"/>
      <c r="GQ169" s="6"/>
      <c r="GR169" s="38"/>
      <c r="GS169" s="340"/>
      <c r="GT169" s="7"/>
      <c r="GU169" s="6"/>
      <c r="GV169" s="6"/>
      <c r="GW169" s="6"/>
      <c r="GX169" s="38"/>
      <c r="GY169" s="340"/>
      <c r="GZ169" s="7"/>
      <c r="HA169" s="6"/>
      <c r="HB169" s="6"/>
      <c r="HC169" s="6"/>
      <c r="HD169" s="38"/>
      <c r="HE169" s="340"/>
      <c r="HF169" s="7"/>
      <c r="HG169" s="6"/>
      <c r="HH169" s="6"/>
      <c r="HI169" s="6"/>
      <c r="HJ169" s="38"/>
      <c r="HK169" s="340"/>
      <c r="HL169" s="7"/>
      <c r="HM169" s="6"/>
      <c r="HN169" s="6"/>
      <c r="HO169" s="6"/>
      <c r="HP169" s="38"/>
      <c r="HQ169" s="340"/>
      <c r="HR169" s="7"/>
      <c r="HS169" s="15">
        <f t="shared" si="312"/>
        <v>0</v>
      </c>
      <c r="HT169" s="15">
        <f t="shared" si="313"/>
        <v>0</v>
      </c>
    </row>
    <row r="170" spans="1:228" s="14" customFormat="1" ht="14.25" customHeight="1" x14ac:dyDescent="0.35">
      <c r="A170" s="8" t="s">
        <v>146</v>
      </c>
      <c r="B170" s="63">
        <f>+B171+B172</f>
        <v>11943288055</v>
      </c>
      <c r="C170" s="150">
        <f>+C171+C172</f>
        <v>11655343018</v>
      </c>
      <c r="D170" s="64">
        <f t="shared" si="369"/>
        <v>0.97589063952288635</v>
      </c>
      <c r="E170" s="63">
        <v>7494769166</v>
      </c>
      <c r="F170" s="150">
        <v>7433966270</v>
      </c>
      <c r="G170" s="64">
        <f t="shared" si="365"/>
        <v>0.99188728903408629</v>
      </c>
      <c r="H170" s="63">
        <v>10179555679</v>
      </c>
      <c r="I170" s="150">
        <v>10097734690</v>
      </c>
      <c r="J170" s="64">
        <f t="shared" si="366"/>
        <v>0.99196222393391953</v>
      </c>
      <c r="K170" s="63">
        <v>22615762513</v>
      </c>
      <c r="L170" s="150">
        <v>22478023632</v>
      </c>
      <c r="M170" s="64">
        <f t="shared" si="367"/>
        <v>0.99390960703090048</v>
      </c>
      <c r="N170" s="63">
        <v>25373999033</v>
      </c>
      <c r="O170" s="150">
        <v>25172893143</v>
      </c>
      <c r="P170" s="64">
        <f t="shared" si="368"/>
        <v>0.99207433208543705</v>
      </c>
      <c r="Q170" s="63"/>
      <c r="R170" s="150"/>
      <c r="S170" s="69"/>
      <c r="T170" s="63"/>
      <c r="U170" s="150"/>
      <c r="V170" s="69"/>
      <c r="W170" s="63"/>
      <c r="X170" s="150"/>
      <c r="Y170" s="69"/>
      <c r="Z170" s="63"/>
      <c r="AA170" s="150"/>
      <c r="AB170" s="69"/>
      <c r="AC170" s="63"/>
      <c r="AD170" s="150"/>
      <c r="AE170" s="69"/>
      <c r="AF170" s="33"/>
      <c r="AG170" s="152"/>
      <c r="AH170" s="152"/>
      <c r="AI170" s="39"/>
      <c r="AJ170" s="152"/>
      <c r="AK170" s="39"/>
      <c r="AL170" s="33"/>
      <c r="AM170" s="152"/>
      <c r="AN170" s="152"/>
      <c r="AO170" s="39"/>
      <c r="AP170" s="152"/>
      <c r="AQ170" s="39"/>
      <c r="AR170" s="33"/>
      <c r="AS170" s="152"/>
      <c r="AT170" s="152"/>
      <c r="AU170" s="39"/>
      <c r="AV170" s="152"/>
      <c r="AW170" s="39"/>
      <c r="AX170" s="33"/>
      <c r="AY170" s="152"/>
      <c r="AZ170" s="152"/>
      <c r="BA170" s="39"/>
      <c r="BB170" s="152"/>
      <c r="BC170" s="39"/>
      <c r="BD170" s="33"/>
      <c r="BE170" s="152"/>
      <c r="BF170" s="152"/>
      <c r="BG170" s="39"/>
      <c r="BH170" s="152"/>
      <c r="BI170" s="39"/>
      <c r="BJ170" s="33"/>
      <c r="BK170" s="152"/>
      <c r="BL170" s="152"/>
      <c r="BM170" s="39"/>
      <c r="BN170" s="152"/>
      <c r="BO170" s="39"/>
      <c r="BP170" s="33"/>
      <c r="BQ170" s="152"/>
      <c r="BR170" s="152"/>
      <c r="BS170" s="39"/>
      <c r="BT170" s="152"/>
      <c r="BU170" s="39"/>
      <c r="BV170" s="33"/>
      <c r="BW170" s="152"/>
      <c r="BX170" s="152"/>
      <c r="BY170" s="39"/>
      <c r="BZ170" s="152"/>
      <c r="CA170" s="39"/>
      <c r="CB170" s="33"/>
      <c r="CC170" s="152"/>
      <c r="CD170" s="152"/>
      <c r="CE170" s="39"/>
      <c r="CF170" s="152"/>
      <c r="CG170" s="34"/>
      <c r="CH170" s="33"/>
      <c r="CI170" s="152"/>
      <c r="CJ170" s="152"/>
      <c r="CK170" s="39"/>
      <c r="CL170" s="152"/>
      <c r="CM170" s="34"/>
      <c r="CN170" s="33"/>
      <c r="CO170" s="152"/>
      <c r="CP170" s="152"/>
      <c r="CQ170" s="39"/>
      <c r="CR170" s="152"/>
      <c r="CS170" s="34"/>
      <c r="CT170" s="33"/>
      <c r="CU170" s="152"/>
      <c r="CV170" s="34"/>
      <c r="CW170" s="33"/>
      <c r="CX170" s="152"/>
      <c r="CY170" s="34"/>
      <c r="CZ170" s="33"/>
      <c r="DA170" s="152"/>
      <c r="DB170" s="34"/>
      <c r="DC170" s="33"/>
      <c r="DD170" s="152"/>
      <c r="DE170" s="152"/>
      <c r="DF170" s="39"/>
      <c r="DG170" s="152"/>
      <c r="DH170" s="34"/>
      <c r="DI170" s="41"/>
      <c r="DJ170" s="81"/>
      <c r="DK170" s="81"/>
      <c r="DL170" s="152"/>
      <c r="DM170" s="152"/>
      <c r="DN170" s="152"/>
      <c r="DO170" s="39"/>
      <c r="DP170" s="152"/>
      <c r="DQ170" s="34"/>
      <c r="DR170" s="152"/>
      <c r="DS170" s="152"/>
      <c r="DT170" s="152"/>
      <c r="DU170" s="39"/>
      <c r="DV170" s="152"/>
      <c r="DW170" s="34"/>
      <c r="DX170" s="152"/>
      <c r="DY170" s="152"/>
      <c r="DZ170" s="152"/>
      <c r="EA170" s="39"/>
      <c r="EB170" s="152"/>
      <c r="EC170" s="34"/>
      <c r="ED170" s="152"/>
      <c r="EE170" s="152"/>
      <c r="EF170" s="152"/>
      <c r="EG170" s="39"/>
      <c r="EH170" s="152"/>
      <c r="EI170" s="34"/>
      <c r="EJ170" s="152"/>
      <c r="EK170" s="152"/>
      <c r="EL170" s="152"/>
      <c r="EM170" s="39"/>
      <c r="EN170" s="152"/>
      <c r="EO170" s="34"/>
      <c r="EP170" s="152"/>
      <c r="EQ170" s="152"/>
      <c r="ER170" s="152"/>
      <c r="ES170" s="39"/>
      <c r="ET170" s="152"/>
      <c r="EU170" s="34"/>
      <c r="EV170" s="152"/>
      <c r="EW170" s="152"/>
      <c r="EX170" s="152"/>
      <c r="EY170" s="39"/>
      <c r="EZ170" s="365"/>
      <c r="FA170" s="34"/>
      <c r="FB170" s="152"/>
      <c r="FC170" s="152"/>
      <c r="FD170" s="152"/>
      <c r="FE170" s="39"/>
      <c r="FF170" s="365"/>
      <c r="FG170" s="34"/>
      <c r="FH170" s="152"/>
      <c r="FI170" s="152"/>
      <c r="FJ170" s="152"/>
      <c r="FK170" s="39"/>
      <c r="FL170" s="365"/>
      <c r="FM170" s="34"/>
      <c r="FN170" s="41"/>
      <c r="FO170" s="383"/>
      <c r="FP170" s="387"/>
      <c r="FQ170" s="152"/>
      <c r="FR170" s="152"/>
      <c r="FS170" s="152"/>
      <c r="FT170" s="39"/>
      <c r="FU170" s="365"/>
      <c r="FV170" s="34"/>
      <c r="FW170" s="152"/>
      <c r="FX170" s="152"/>
      <c r="FY170" s="152"/>
      <c r="FZ170" s="39"/>
      <c r="GA170" s="365"/>
      <c r="GB170" s="34"/>
      <c r="GC170" s="152"/>
      <c r="GD170" s="152"/>
      <c r="GE170" s="152"/>
      <c r="GF170" s="39"/>
      <c r="GG170" s="365"/>
      <c r="GH170" s="34"/>
      <c r="GI170" s="152"/>
      <c r="GJ170" s="152"/>
      <c r="GK170" s="152"/>
      <c r="GL170" s="39"/>
      <c r="GM170" s="365"/>
      <c r="GN170" s="34"/>
      <c r="GO170" s="152"/>
      <c r="GP170" s="152"/>
      <c r="GQ170" s="152"/>
      <c r="GR170" s="39"/>
      <c r="GS170" s="365"/>
      <c r="GT170" s="34"/>
      <c r="GU170" s="152"/>
      <c r="GV170" s="152"/>
      <c r="GW170" s="152"/>
      <c r="GX170" s="39"/>
      <c r="GY170" s="365"/>
      <c r="GZ170" s="34"/>
      <c r="HA170" s="152"/>
      <c r="HB170" s="152"/>
      <c r="HC170" s="152"/>
      <c r="HD170" s="39"/>
      <c r="HE170" s="365"/>
      <c r="HF170" s="34"/>
      <c r="HG170" s="152"/>
      <c r="HH170" s="152"/>
      <c r="HI170" s="152"/>
      <c r="HJ170" s="39"/>
      <c r="HK170" s="365"/>
      <c r="HL170" s="34"/>
      <c r="HM170" s="152"/>
      <c r="HN170" s="152"/>
      <c r="HO170" s="152"/>
      <c r="HP170" s="39"/>
      <c r="HQ170" s="365"/>
      <c r="HR170" s="34"/>
      <c r="HS170" s="15">
        <f t="shared" si="312"/>
        <v>0</v>
      </c>
      <c r="HT170" s="15">
        <f t="shared" si="313"/>
        <v>0</v>
      </c>
    </row>
    <row r="171" spans="1:228" ht="14.25" customHeight="1" x14ac:dyDescent="0.35">
      <c r="A171" s="9" t="s">
        <v>76</v>
      </c>
      <c r="B171" s="26">
        <v>4289436144</v>
      </c>
      <c r="C171" s="53">
        <v>4182872276</v>
      </c>
      <c r="D171" s="27">
        <f t="shared" si="369"/>
        <v>0.97515667224722302</v>
      </c>
      <c r="E171" s="26">
        <v>4716845078</v>
      </c>
      <c r="F171" s="53">
        <v>4676349879</v>
      </c>
      <c r="G171" s="27">
        <f t="shared" si="365"/>
        <v>0.99141477018423285</v>
      </c>
      <c r="H171" s="26">
        <v>4697740509</v>
      </c>
      <c r="I171" s="53">
        <v>4628856762</v>
      </c>
      <c r="J171" s="27">
        <f t="shared" si="366"/>
        <v>0.98533683440623598</v>
      </c>
      <c r="K171" s="26">
        <v>5037766913</v>
      </c>
      <c r="L171" s="53">
        <v>4929172639</v>
      </c>
      <c r="M171" s="27">
        <f t="shared" si="367"/>
        <v>0.97844396617085017</v>
      </c>
      <c r="N171" s="26">
        <v>5957906033</v>
      </c>
      <c r="O171" s="53">
        <v>5775570302</v>
      </c>
      <c r="P171" s="27">
        <f t="shared" si="368"/>
        <v>0.9693960042353692</v>
      </c>
      <c r="Q171" s="26"/>
      <c r="R171" s="53"/>
      <c r="S171" s="68"/>
      <c r="T171" s="26"/>
      <c r="U171" s="53"/>
      <c r="V171" s="68"/>
      <c r="W171" s="26"/>
      <c r="X171" s="53"/>
      <c r="Y171" s="68"/>
      <c r="Z171" s="26"/>
      <c r="AA171" s="53"/>
      <c r="AB171" s="68"/>
      <c r="AC171" s="26"/>
      <c r="AD171" s="53"/>
      <c r="AE171" s="68"/>
      <c r="AF171" s="5"/>
      <c r="AG171" s="6"/>
      <c r="AH171" s="6"/>
      <c r="AI171" s="38"/>
      <c r="AJ171" s="6"/>
      <c r="AK171" s="38"/>
      <c r="AL171" s="5"/>
      <c r="AM171" s="6"/>
      <c r="AN171" s="6"/>
      <c r="AO171" s="38"/>
      <c r="AP171" s="6"/>
      <c r="AQ171" s="38"/>
      <c r="AR171" s="5"/>
      <c r="AS171" s="6"/>
      <c r="AT171" s="6"/>
      <c r="AU171" s="38"/>
      <c r="AV171" s="6"/>
      <c r="AW171" s="38"/>
      <c r="AX171" s="5"/>
      <c r="AY171" s="6"/>
      <c r="AZ171" s="6"/>
      <c r="BA171" s="38"/>
      <c r="BB171" s="6"/>
      <c r="BC171" s="38"/>
      <c r="BD171" s="5"/>
      <c r="BE171" s="6"/>
      <c r="BF171" s="6"/>
      <c r="BG171" s="38"/>
      <c r="BH171" s="6"/>
      <c r="BI171" s="38"/>
      <c r="BJ171" s="5"/>
      <c r="BK171" s="6"/>
      <c r="BL171" s="6"/>
      <c r="BM171" s="38"/>
      <c r="BN171" s="6"/>
      <c r="BO171" s="38"/>
      <c r="BP171" s="5"/>
      <c r="BQ171" s="6"/>
      <c r="BR171" s="6"/>
      <c r="BS171" s="38"/>
      <c r="BT171" s="6"/>
      <c r="BU171" s="38"/>
      <c r="BV171" s="5"/>
      <c r="BW171" s="6"/>
      <c r="BX171" s="6"/>
      <c r="BY171" s="38"/>
      <c r="BZ171" s="6"/>
      <c r="CA171" s="38"/>
      <c r="CB171" s="5"/>
      <c r="CC171" s="6"/>
      <c r="CD171" s="6"/>
      <c r="CE171" s="38"/>
      <c r="CF171" s="6"/>
      <c r="CG171" s="7"/>
      <c r="CH171" s="5"/>
      <c r="CI171" s="6"/>
      <c r="CJ171" s="6"/>
      <c r="CK171" s="38"/>
      <c r="CL171" s="6"/>
      <c r="CM171" s="7"/>
      <c r="CN171" s="5"/>
      <c r="CO171" s="6"/>
      <c r="CP171" s="6"/>
      <c r="CQ171" s="38"/>
      <c r="CR171" s="6"/>
      <c r="CS171" s="7"/>
      <c r="CT171" s="5"/>
      <c r="CU171" s="6"/>
      <c r="CV171" s="7"/>
      <c r="CW171" s="5"/>
      <c r="CX171" s="6"/>
      <c r="CY171" s="7"/>
      <c r="CZ171" s="5"/>
      <c r="DA171" s="6"/>
      <c r="DB171" s="7"/>
      <c r="DC171" s="5"/>
      <c r="DD171" s="6"/>
      <c r="DE171" s="6"/>
      <c r="DF171" s="38"/>
      <c r="DG171" s="6"/>
      <c r="DH171" s="7"/>
      <c r="DI171" s="41"/>
      <c r="DJ171" s="81"/>
      <c r="DK171" s="81"/>
      <c r="DL171" s="6"/>
      <c r="DM171" s="6"/>
      <c r="DN171" s="6"/>
      <c r="DO171" s="38"/>
      <c r="DP171" s="6"/>
      <c r="DQ171" s="7"/>
      <c r="DR171" s="6"/>
      <c r="DS171" s="6"/>
      <c r="DT171" s="6"/>
      <c r="DU171" s="38"/>
      <c r="DV171" s="6"/>
      <c r="DW171" s="7"/>
      <c r="DX171" s="6"/>
      <c r="DY171" s="6"/>
      <c r="DZ171" s="6"/>
      <c r="EA171" s="38"/>
      <c r="EB171" s="6"/>
      <c r="EC171" s="7"/>
      <c r="ED171" s="6"/>
      <c r="EE171" s="6"/>
      <c r="EF171" s="6"/>
      <c r="EG171" s="38"/>
      <c r="EH171" s="6"/>
      <c r="EI171" s="7"/>
      <c r="EJ171" s="6"/>
      <c r="EK171" s="6"/>
      <c r="EL171" s="6"/>
      <c r="EM171" s="38"/>
      <c r="EN171" s="6"/>
      <c r="EO171" s="7"/>
      <c r="EP171" s="6"/>
      <c r="EQ171" s="6"/>
      <c r="ER171" s="6"/>
      <c r="ES171" s="38"/>
      <c r="ET171" s="6"/>
      <c r="EU171" s="7"/>
      <c r="EV171" s="6"/>
      <c r="EW171" s="6"/>
      <c r="EX171" s="6"/>
      <c r="EY171" s="38"/>
      <c r="EZ171" s="340"/>
      <c r="FA171" s="7"/>
      <c r="FB171" s="6"/>
      <c r="FC171" s="6"/>
      <c r="FD171" s="6"/>
      <c r="FE171" s="38"/>
      <c r="FF171" s="340"/>
      <c r="FG171" s="7"/>
      <c r="FH171" s="6"/>
      <c r="FI171" s="6"/>
      <c r="FJ171" s="6"/>
      <c r="FK171" s="38"/>
      <c r="FL171" s="340"/>
      <c r="FM171" s="7"/>
      <c r="FN171" s="41"/>
      <c r="FO171" s="383"/>
      <c r="FP171" s="387"/>
      <c r="FQ171" s="6"/>
      <c r="FR171" s="6"/>
      <c r="FS171" s="6"/>
      <c r="FT171" s="38"/>
      <c r="FU171" s="340"/>
      <c r="FV171" s="7"/>
      <c r="FW171" s="6"/>
      <c r="FX171" s="6"/>
      <c r="FY171" s="6"/>
      <c r="FZ171" s="38"/>
      <c r="GA171" s="340"/>
      <c r="GB171" s="7"/>
      <c r="GC171" s="6"/>
      <c r="GD171" s="6"/>
      <c r="GE171" s="6"/>
      <c r="GF171" s="38"/>
      <c r="GG171" s="340"/>
      <c r="GH171" s="7"/>
      <c r="GI171" s="6"/>
      <c r="GJ171" s="6"/>
      <c r="GK171" s="6"/>
      <c r="GL171" s="38"/>
      <c r="GM171" s="340"/>
      <c r="GN171" s="7"/>
      <c r="GO171" s="6"/>
      <c r="GP171" s="6"/>
      <c r="GQ171" s="6"/>
      <c r="GR171" s="38"/>
      <c r="GS171" s="340"/>
      <c r="GT171" s="7"/>
      <c r="GU171" s="6"/>
      <c r="GV171" s="6"/>
      <c r="GW171" s="6"/>
      <c r="GX171" s="38"/>
      <c r="GY171" s="340"/>
      <c r="GZ171" s="7"/>
      <c r="HA171" s="6"/>
      <c r="HB171" s="6"/>
      <c r="HC171" s="6"/>
      <c r="HD171" s="38"/>
      <c r="HE171" s="340"/>
      <c r="HF171" s="7"/>
      <c r="HG171" s="6"/>
      <c r="HH171" s="6"/>
      <c r="HI171" s="6"/>
      <c r="HJ171" s="38"/>
      <c r="HK171" s="340"/>
      <c r="HL171" s="7"/>
      <c r="HM171" s="6"/>
      <c r="HN171" s="6"/>
      <c r="HO171" s="6"/>
      <c r="HP171" s="38"/>
      <c r="HQ171" s="340"/>
      <c r="HR171" s="7"/>
      <c r="HS171" s="15">
        <f t="shared" si="312"/>
        <v>0</v>
      </c>
      <c r="HT171" s="15">
        <f t="shared" si="313"/>
        <v>0</v>
      </c>
    </row>
    <row r="172" spans="1:228" ht="14.25" customHeight="1" x14ac:dyDescent="0.35">
      <c r="A172" s="9" t="s">
        <v>78</v>
      </c>
      <c r="B172" s="26">
        <v>7653851911</v>
      </c>
      <c r="C172" s="53">
        <v>7472470742</v>
      </c>
      <c r="D172" s="27">
        <f t="shared" si="369"/>
        <v>0.97630197564453503</v>
      </c>
      <c r="E172" s="26">
        <v>2777924088</v>
      </c>
      <c r="F172" s="53">
        <v>2757616391</v>
      </c>
      <c r="G172" s="27">
        <f t="shared" si="365"/>
        <v>0.99268961413030521</v>
      </c>
      <c r="H172" s="26">
        <v>5481815170</v>
      </c>
      <c r="I172" s="53">
        <v>5468877928</v>
      </c>
      <c r="J172" s="27">
        <f t="shared" si="366"/>
        <v>0.99763997114116487</v>
      </c>
      <c r="K172" s="26">
        <v>17577995600</v>
      </c>
      <c r="L172" s="53">
        <v>17548850993</v>
      </c>
      <c r="M172" s="27">
        <f t="shared" si="367"/>
        <v>0.99834198348530701</v>
      </c>
      <c r="N172" s="26">
        <v>19416093000</v>
      </c>
      <c r="O172" s="53">
        <v>19397322841</v>
      </c>
      <c r="P172" s="27">
        <f t="shared" si="368"/>
        <v>0.99903326797002878</v>
      </c>
      <c r="Q172" s="26"/>
      <c r="R172" s="53"/>
      <c r="S172" s="68"/>
      <c r="T172" s="26"/>
      <c r="U172" s="53"/>
      <c r="V172" s="68"/>
      <c r="W172" s="26"/>
      <c r="X172" s="53"/>
      <c r="Y172" s="68"/>
      <c r="Z172" s="26"/>
      <c r="AA172" s="53"/>
      <c r="AB172" s="68"/>
      <c r="AC172" s="26"/>
      <c r="AD172" s="53"/>
      <c r="AE172" s="68"/>
      <c r="AF172" s="5"/>
      <c r="AG172" s="6"/>
      <c r="AH172" s="6"/>
      <c r="AI172" s="38"/>
      <c r="AJ172" s="6"/>
      <c r="AK172" s="38"/>
      <c r="AL172" s="5"/>
      <c r="AM172" s="6"/>
      <c r="AN172" s="6"/>
      <c r="AO172" s="38"/>
      <c r="AP172" s="6"/>
      <c r="AQ172" s="38"/>
      <c r="AR172" s="5"/>
      <c r="AS172" s="6"/>
      <c r="AT172" s="6"/>
      <c r="AU172" s="38"/>
      <c r="AV172" s="6"/>
      <c r="AW172" s="38"/>
      <c r="AX172" s="5"/>
      <c r="AY172" s="6"/>
      <c r="AZ172" s="6"/>
      <c r="BA172" s="38"/>
      <c r="BB172" s="6"/>
      <c r="BC172" s="38"/>
      <c r="BD172" s="5"/>
      <c r="BE172" s="6"/>
      <c r="BF172" s="6"/>
      <c r="BG172" s="38"/>
      <c r="BH172" s="6"/>
      <c r="BI172" s="38"/>
      <c r="BJ172" s="5"/>
      <c r="BK172" s="6"/>
      <c r="BL172" s="6"/>
      <c r="BM172" s="38"/>
      <c r="BN172" s="6"/>
      <c r="BO172" s="38"/>
      <c r="BP172" s="5"/>
      <c r="BQ172" s="6"/>
      <c r="BR172" s="6"/>
      <c r="BS172" s="38"/>
      <c r="BT172" s="6"/>
      <c r="BU172" s="38"/>
      <c r="BV172" s="5"/>
      <c r="BW172" s="6"/>
      <c r="BX172" s="6"/>
      <c r="BY172" s="38"/>
      <c r="BZ172" s="6"/>
      <c r="CA172" s="38"/>
      <c r="CB172" s="5"/>
      <c r="CC172" s="6"/>
      <c r="CD172" s="6"/>
      <c r="CE172" s="38"/>
      <c r="CF172" s="6"/>
      <c r="CG172" s="7"/>
      <c r="CH172" s="5"/>
      <c r="CI172" s="6"/>
      <c r="CJ172" s="6"/>
      <c r="CK172" s="38"/>
      <c r="CL172" s="6"/>
      <c r="CM172" s="7"/>
      <c r="CN172" s="5"/>
      <c r="CO172" s="6"/>
      <c r="CP172" s="6"/>
      <c r="CQ172" s="38"/>
      <c r="CR172" s="6"/>
      <c r="CS172" s="7"/>
      <c r="CT172" s="5"/>
      <c r="CU172" s="6"/>
      <c r="CV172" s="7"/>
      <c r="CW172" s="5"/>
      <c r="CX172" s="6"/>
      <c r="CY172" s="7"/>
      <c r="CZ172" s="5"/>
      <c r="DA172" s="6"/>
      <c r="DB172" s="7"/>
      <c r="DC172" s="5"/>
      <c r="DD172" s="6"/>
      <c r="DE172" s="6"/>
      <c r="DF172" s="38"/>
      <c r="DG172" s="6"/>
      <c r="DH172" s="7"/>
      <c r="DI172" s="41"/>
      <c r="DJ172" s="81"/>
      <c r="DK172" s="81"/>
      <c r="DL172" s="6"/>
      <c r="DM172" s="6"/>
      <c r="DN172" s="6"/>
      <c r="DO172" s="38"/>
      <c r="DP172" s="6"/>
      <c r="DQ172" s="7"/>
      <c r="DR172" s="6"/>
      <c r="DS172" s="6"/>
      <c r="DT172" s="6"/>
      <c r="DU172" s="38"/>
      <c r="DV172" s="6"/>
      <c r="DW172" s="7"/>
      <c r="DX172" s="6"/>
      <c r="DY172" s="6"/>
      <c r="DZ172" s="6"/>
      <c r="EA172" s="38"/>
      <c r="EB172" s="6"/>
      <c r="EC172" s="7"/>
      <c r="ED172" s="6"/>
      <c r="EE172" s="6"/>
      <c r="EF172" s="6"/>
      <c r="EG172" s="38"/>
      <c r="EH172" s="6"/>
      <c r="EI172" s="7"/>
      <c r="EJ172" s="6"/>
      <c r="EK172" s="6"/>
      <c r="EL172" s="6"/>
      <c r="EM172" s="38"/>
      <c r="EN172" s="6"/>
      <c r="EO172" s="7"/>
      <c r="EP172" s="6"/>
      <c r="EQ172" s="6"/>
      <c r="ER172" s="6"/>
      <c r="ES172" s="38"/>
      <c r="ET172" s="6"/>
      <c r="EU172" s="7"/>
      <c r="EV172" s="6"/>
      <c r="EW172" s="6"/>
      <c r="EX172" s="6"/>
      <c r="EY172" s="38"/>
      <c r="EZ172" s="340"/>
      <c r="FA172" s="7"/>
      <c r="FB172" s="6"/>
      <c r="FC172" s="6"/>
      <c r="FD172" s="6"/>
      <c r="FE172" s="38"/>
      <c r="FF172" s="340"/>
      <c r="FG172" s="7"/>
      <c r="FH172" s="6"/>
      <c r="FI172" s="6"/>
      <c r="FJ172" s="6"/>
      <c r="FK172" s="38"/>
      <c r="FL172" s="340"/>
      <c r="FM172" s="7"/>
      <c r="FN172" s="41"/>
      <c r="FO172" s="383"/>
      <c r="FP172" s="387"/>
      <c r="FQ172" s="6"/>
      <c r="FR172" s="6"/>
      <c r="FS172" s="6"/>
      <c r="FT172" s="38"/>
      <c r="FU172" s="340"/>
      <c r="FV172" s="7"/>
      <c r="FW172" s="6"/>
      <c r="FX172" s="6"/>
      <c r="FY172" s="6"/>
      <c r="FZ172" s="38"/>
      <c r="GA172" s="340"/>
      <c r="GB172" s="7"/>
      <c r="GC172" s="6"/>
      <c r="GD172" s="6"/>
      <c r="GE172" s="6"/>
      <c r="GF172" s="38"/>
      <c r="GG172" s="340"/>
      <c r="GH172" s="7"/>
      <c r="GI172" s="6"/>
      <c r="GJ172" s="6"/>
      <c r="GK172" s="6"/>
      <c r="GL172" s="38"/>
      <c r="GM172" s="340"/>
      <c r="GN172" s="7"/>
      <c r="GO172" s="6"/>
      <c r="GP172" s="6"/>
      <c r="GQ172" s="6"/>
      <c r="GR172" s="38"/>
      <c r="GS172" s="340"/>
      <c r="GT172" s="7"/>
      <c r="GU172" s="6"/>
      <c r="GV172" s="6"/>
      <c r="GW172" s="6"/>
      <c r="GX172" s="38"/>
      <c r="GY172" s="340"/>
      <c r="GZ172" s="7"/>
      <c r="HA172" s="6"/>
      <c r="HB172" s="6"/>
      <c r="HC172" s="6"/>
      <c r="HD172" s="38"/>
      <c r="HE172" s="340"/>
      <c r="HF172" s="7"/>
      <c r="HG172" s="6"/>
      <c r="HH172" s="6"/>
      <c r="HI172" s="6"/>
      <c r="HJ172" s="38"/>
      <c r="HK172" s="340"/>
      <c r="HL172" s="7"/>
      <c r="HM172" s="6"/>
      <c r="HN172" s="6"/>
      <c r="HO172" s="6"/>
      <c r="HP172" s="38"/>
      <c r="HQ172" s="340"/>
      <c r="HR172" s="7"/>
      <c r="HS172" s="15">
        <f t="shared" si="312"/>
        <v>0</v>
      </c>
      <c r="HT172" s="15">
        <f t="shared" si="313"/>
        <v>0</v>
      </c>
    </row>
    <row r="173" spans="1:228" s="14" customFormat="1" ht="14.25" customHeight="1" x14ac:dyDescent="0.35">
      <c r="A173" s="8" t="s">
        <v>147</v>
      </c>
      <c r="B173" s="63">
        <f>+B174+B175</f>
        <v>20437839589</v>
      </c>
      <c r="C173" s="150">
        <f>+C174+C175</f>
        <v>20149151315.02</v>
      </c>
      <c r="D173" s="64">
        <f t="shared" si="369"/>
        <v>0.98587481457015758</v>
      </c>
      <c r="E173" s="63">
        <v>22697497660</v>
      </c>
      <c r="F173" s="150">
        <v>22406771065.220001</v>
      </c>
      <c r="G173" s="64">
        <f t="shared" si="365"/>
        <v>0.98719124904714284</v>
      </c>
      <c r="H173" s="63">
        <v>17667427071</v>
      </c>
      <c r="I173" s="150">
        <v>17551895524.619999</v>
      </c>
      <c r="J173" s="64">
        <f t="shared" si="366"/>
        <v>0.99346075996715788</v>
      </c>
      <c r="K173" s="63">
        <v>22498666200</v>
      </c>
      <c r="L173" s="150">
        <v>22162213222.130001</v>
      </c>
      <c r="M173" s="64">
        <f t="shared" si="367"/>
        <v>0.98504564782289183</v>
      </c>
      <c r="N173" s="63">
        <v>38098932863</v>
      </c>
      <c r="O173" s="150">
        <v>37760926507.639999</v>
      </c>
      <c r="P173" s="64">
        <f t="shared" si="368"/>
        <v>0.99112819362748461</v>
      </c>
      <c r="Q173" s="63"/>
      <c r="R173" s="150"/>
      <c r="S173" s="69"/>
      <c r="T173" s="63"/>
      <c r="U173" s="150"/>
      <c r="V173" s="69"/>
      <c r="W173" s="63"/>
      <c r="X173" s="150"/>
      <c r="Y173" s="69"/>
      <c r="Z173" s="63"/>
      <c r="AA173" s="150"/>
      <c r="AB173" s="69"/>
      <c r="AC173" s="63"/>
      <c r="AD173" s="150"/>
      <c r="AE173" s="69"/>
      <c r="AF173" s="5"/>
      <c r="AG173" s="6"/>
      <c r="AH173" s="6"/>
      <c r="AI173" s="39"/>
      <c r="AJ173" s="6"/>
      <c r="AK173" s="39"/>
      <c r="AL173" s="5"/>
      <c r="AM173" s="6"/>
      <c r="AN173" s="6"/>
      <c r="AO173" s="39"/>
      <c r="AP173" s="6"/>
      <c r="AQ173" s="39"/>
      <c r="AR173" s="5"/>
      <c r="AS173" s="6"/>
      <c r="AT173" s="6"/>
      <c r="AU173" s="39"/>
      <c r="AV173" s="6"/>
      <c r="AW173" s="39"/>
      <c r="AX173" s="5"/>
      <c r="AY173" s="6"/>
      <c r="AZ173" s="6"/>
      <c r="BA173" s="39"/>
      <c r="BB173" s="6"/>
      <c r="BC173" s="39"/>
      <c r="BD173" s="5"/>
      <c r="BE173" s="6"/>
      <c r="BF173" s="6"/>
      <c r="BG173" s="39"/>
      <c r="BH173" s="6"/>
      <c r="BI173" s="39"/>
      <c r="BJ173" s="5"/>
      <c r="BK173" s="6"/>
      <c r="BL173" s="6"/>
      <c r="BM173" s="39"/>
      <c r="BN173" s="6"/>
      <c r="BO173" s="39"/>
      <c r="BP173" s="5"/>
      <c r="BQ173" s="6"/>
      <c r="BR173" s="6"/>
      <c r="BS173" s="39"/>
      <c r="BT173" s="6"/>
      <c r="BU173" s="39"/>
      <c r="BV173" s="5"/>
      <c r="BW173" s="6"/>
      <c r="BX173" s="6"/>
      <c r="BY173" s="39"/>
      <c r="BZ173" s="6"/>
      <c r="CA173" s="39"/>
      <c r="CB173" s="5"/>
      <c r="CC173" s="6"/>
      <c r="CD173" s="6"/>
      <c r="CE173" s="39"/>
      <c r="CF173" s="6"/>
      <c r="CG173" s="34"/>
      <c r="CH173" s="5"/>
      <c r="CI173" s="6"/>
      <c r="CJ173" s="6"/>
      <c r="CK173" s="39"/>
      <c r="CL173" s="6"/>
      <c r="CM173" s="34"/>
      <c r="CN173" s="5"/>
      <c r="CO173" s="6"/>
      <c r="CP173" s="6"/>
      <c r="CQ173" s="39"/>
      <c r="CR173" s="6"/>
      <c r="CS173" s="34"/>
      <c r="CT173" s="33"/>
      <c r="CU173" s="152"/>
      <c r="CV173" s="34"/>
      <c r="CW173" s="33"/>
      <c r="CX173" s="152"/>
      <c r="CY173" s="34"/>
      <c r="CZ173" s="33"/>
      <c r="DA173" s="152"/>
      <c r="DB173" s="34"/>
      <c r="DC173" s="5"/>
      <c r="DD173" s="6"/>
      <c r="DE173" s="6"/>
      <c r="DF173" s="39"/>
      <c r="DG173" s="6"/>
      <c r="DH173" s="34"/>
      <c r="DI173" s="41"/>
      <c r="DJ173" s="81"/>
      <c r="DK173" s="81"/>
      <c r="DL173" s="6"/>
      <c r="DM173" s="6"/>
      <c r="DN173" s="6"/>
      <c r="DO173" s="39"/>
      <c r="DP173" s="6"/>
      <c r="DQ173" s="34"/>
      <c r="DR173" s="6"/>
      <c r="DS173" s="6"/>
      <c r="DT173" s="6"/>
      <c r="DU173" s="39"/>
      <c r="DV173" s="6"/>
      <c r="DW173" s="34"/>
      <c r="DX173" s="6"/>
      <c r="DY173" s="6"/>
      <c r="DZ173" s="6"/>
      <c r="EA173" s="39"/>
      <c r="EB173" s="6"/>
      <c r="EC173" s="34"/>
      <c r="ED173" s="6"/>
      <c r="EE173" s="6"/>
      <c r="EF173" s="6"/>
      <c r="EG173" s="39"/>
      <c r="EH173" s="6"/>
      <c r="EI173" s="34"/>
      <c r="EJ173" s="6"/>
      <c r="EK173" s="6"/>
      <c r="EL173" s="6"/>
      <c r="EM173" s="39"/>
      <c r="EN173" s="6"/>
      <c r="EO173" s="34"/>
      <c r="EP173" s="6"/>
      <c r="EQ173" s="6"/>
      <c r="ER173" s="6"/>
      <c r="ES173" s="39"/>
      <c r="ET173" s="6"/>
      <c r="EU173" s="34"/>
      <c r="EV173" s="6"/>
      <c r="EW173" s="6"/>
      <c r="EX173" s="6"/>
      <c r="EY173" s="39"/>
      <c r="EZ173" s="340"/>
      <c r="FA173" s="34"/>
      <c r="FB173" s="6"/>
      <c r="FC173" s="6"/>
      <c r="FD173" s="6"/>
      <c r="FE173" s="39"/>
      <c r="FF173" s="340"/>
      <c r="FG173" s="34"/>
      <c r="FH173" s="6"/>
      <c r="FI173" s="6"/>
      <c r="FJ173" s="6"/>
      <c r="FK173" s="39"/>
      <c r="FL173" s="340"/>
      <c r="FM173" s="34"/>
      <c r="FN173" s="41"/>
      <c r="FO173" s="383"/>
      <c r="FP173" s="387"/>
      <c r="FQ173" s="6"/>
      <c r="FR173" s="6"/>
      <c r="FS173" s="6"/>
      <c r="FT173" s="39"/>
      <c r="FU173" s="340"/>
      <c r="FV173" s="34"/>
      <c r="FW173" s="6"/>
      <c r="FX173" s="6"/>
      <c r="FY173" s="6"/>
      <c r="FZ173" s="39"/>
      <c r="GA173" s="340"/>
      <c r="GB173" s="34"/>
      <c r="GC173" s="6"/>
      <c r="GD173" s="6"/>
      <c r="GE173" s="6"/>
      <c r="GF173" s="39"/>
      <c r="GG173" s="340"/>
      <c r="GH173" s="34"/>
      <c r="GI173" s="6"/>
      <c r="GJ173" s="6"/>
      <c r="GK173" s="6"/>
      <c r="GL173" s="39"/>
      <c r="GM173" s="340"/>
      <c r="GN173" s="34"/>
      <c r="GO173" s="6"/>
      <c r="GP173" s="6"/>
      <c r="GQ173" s="6"/>
      <c r="GR173" s="39"/>
      <c r="GS173" s="340"/>
      <c r="GT173" s="34"/>
      <c r="GU173" s="6"/>
      <c r="GV173" s="6"/>
      <c r="GW173" s="6"/>
      <c r="GX173" s="39"/>
      <c r="GY173" s="340"/>
      <c r="GZ173" s="34"/>
      <c r="HA173" s="6"/>
      <c r="HB173" s="6"/>
      <c r="HC173" s="6"/>
      <c r="HD173" s="39"/>
      <c r="HE173" s="340"/>
      <c r="HF173" s="34"/>
      <c r="HG173" s="6"/>
      <c r="HH173" s="6"/>
      <c r="HI173" s="6"/>
      <c r="HJ173" s="39"/>
      <c r="HK173" s="340"/>
      <c r="HL173" s="34"/>
      <c r="HM173" s="6"/>
      <c r="HN173" s="6"/>
      <c r="HO173" s="6"/>
      <c r="HP173" s="39"/>
      <c r="HQ173" s="340"/>
      <c r="HR173" s="34"/>
      <c r="HS173" s="15">
        <f t="shared" si="312"/>
        <v>0</v>
      </c>
      <c r="HT173" s="15">
        <f t="shared" si="313"/>
        <v>0</v>
      </c>
    </row>
    <row r="174" spans="1:228" ht="14.25" customHeight="1" x14ac:dyDescent="0.35">
      <c r="A174" s="9" t="s">
        <v>76</v>
      </c>
      <c r="B174" s="26">
        <v>10100322789</v>
      </c>
      <c r="C174" s="53">
        <v>9945453612.9099998</v>
      </c>
      <c r="D174" s="27">
        <f t="shared" si="369"/>
        <v>0.98466690824389647</v>
      </c>
      <c r="E174" s="26">
        <v>10632010860</v>
      </c>
      <c r="F174" s="53">
        <v>10420636770.740002</v>
      </c>
      <c r="G174" s="27">
        <f t="shared" si="365"/>
        <v>0.98011908640394307</v>
      </c>
      <c r="H174" s="26">
        <v>10939423159</v>
      </c>
      <c r="I174" s="53">
        <v>10854243208.459999</v>
      </c>
      <c r="J174" s="27">
        <f t="shared" si="366"/>
        <v>0.99221348792327113</v>
      </c>
      <c r="K174" s="26">
        <v>12006347000</v>
      </c>
      <c r="L174" s="53">
        <v>11689347642.130001</v>
      </c>
      <c r="M174" s="27">
        <f t="shared" si="367"/>
        <v>0.97359735164492589</v>
      </c>
      <c r="N174" s="26">
        <v>13098932863</v>
      </c>
      <c r="O174" s="53">
        <v>12779094777.639999</v>
      </c>
      <c r="P174" s="27">
        <f t="shared" si="368"/>
        <v>0.97558288994186437</v>
      </c>
      <c r="Q174" s="26"/>
      <c r="R174" s="53"/>
      <c r="S174" s="68"/>
      <c r="T174" s="26"/>
      <c r="U174" s="53"/>
      <c r="V174" s="68"/>
      <c r="W174" s="26"/>
      <c r="X174" s="53"/>
      <c r="Y174" s="68"/>
      <c r="Z174" s="26"/>
      <c r="AA174" s="53"/>
      <c r="AB174" s="68"/>
      <c r="AC174" s="26"/>
      <c r="AD174" s="53"/>
      <c r="AE174" s="68"/>
      <c r="AF174" s="33"/>
      <c r="AG174" s="152"/>
      <c r="AH174" s="152"/>
      <c r="AI174" s="38"/>
      <c r="AJ174" s="152"/>
      <c r="AK174" s="38"/>
      <c r="AL174" s="33"/>
      <c r="AM174" s="152"/>
      <c r="AN174" s="152"/>
      <c r="AO174" s="38"/>
      <c r="AP174" s="152"/>
      <c r="AQ174" s="38"/>
      <c r="AR174" s="33"/>
      <c r="AS174" s="152"/>
      <c r="AT174" s="152"/>
      <c r="AU174" s="38"/>
      <c r="AV174" s="152"/>
      <c r="AW174" s="38"/>
      <c r="AX174" s="33"/>
      <c r="AY174" s="152"/>
      <c r="AZ174" s="152"/>
      <c r="BA174" s="38"/>
      <c r="BB174" s="152"/>
      <c r="BC174" s="38"/>
      <c r="BD174" s="33"/>
      <c r="BE174" s="152"/>
      <c r="BF174" s="152"/>
      <c r="BG174" s="38"/>
      <c r="BH174" s="152"/>
      <c r="BI174" s="38"/>
      <c r="BJ174" s="33"/>
      <c r="BK174" s="152"/>
      <c r="BL174" s="152"/>
      <c r="BM174" s="38"/>
      <c r="BN174" s="152"/>
      <c r="BO174" s="38"/>
      <c r="BP174" s="33"/>
      <c r="BQ174" s="152"/>
      <c r="BR174" s="152"/>
      <c r="BS174" s="38"/>
      <c r="BT174" s="152"/>
      <c r="BU174" s="38"/>
      <c r="BV174" s="33"/>
      <c r="BW174" s="152"/>
      <c r="BX174" s="152"/>
      <c r="BY174" s="38"/>
      <c r="BZ174" s="152"/>
      <c r="CA174" s="38"/>
      <c r="CB174" s="33"/>
      <c r="CC174" s="152"/>
      <c r="CD174" s="152"/>
      <c r="CE174" s="38"/>
      <c r="CF174" s="152"/>
      <c r="CG174" s="7"/>
      <c r="CH174" s="33"/>
      <c r="CI174" s="152"/>
      <c r="CJ174" s="152"/>
      <c r="CK174" s="38"/>
      <c r="CL174" s="152"/>
      <c r="CM174" s="7"/>
      <c r="CN174" s="33"/>
      <c r="CO174" s="152"/>
      <c r="CP174" s="152"/>
      <c r="CQ174" s="38"/>
      <c r="CR174" s="152"/>
      <c r="CS174" s="7"/>
      <c r="CT174" s="5"/>
      <c r="CU174" s="6"/>
      <c r="CV174" s="7"/>
      <c r="CW174" s="5"/>
      <c r="CX174" s="6"/>
      <c r="CY174" s="7"/>
      <c r="CZ174" s="5"/>
      <c r="DA174" s="6"/>
      <c r="DB174" s="7"/>
      <c r="DC174" s="33"/>
      <c r="DD174" s="152"/>
      <c r="DE174" s="152"/>
      <c r="DF174" s="38"/>
      <c r="DG174" s="152"/>
      <c r="DH174" s="7"/>
      <c r="DI174" s="41"/>
      <c r="DJ174" s="81"/>
      <c r="DK174" s="81"/>
      <c r="DL174" s="152"/>
      <c r="DM174" s="152"/>
      <c r="DN174" s="152"/>
      <c r="DO174" s="38"/>
      <c r="DP174" s="152"/>
      <c r="DQ174" s="7"/>
      <c r="DR174" s="152"/>
      <c r="DS174" s="152"/>
      <c r="DT174" s="152"/>
      <c r="DU174" s="38"/>
      <c r="DV174" s="152"/>
      <c r="DW174" s="7"/>
      <c r="DX174" s="152"/>
      <c r="DY174" s="152"/>
      <c r="DZ174" s="152"/>
      <c r="EA174" s="38"/>
      <c r="EB174" s="152"/>
      <c r="EC174" s="7"/>
      <c r="ED174" s="152"/>
      <c r="EE174" s="152"/>
      <c r="EF174" s="152"/>
      <c r="EG174" s="38"/>
      <c r="EH174" s="152"/>
      <c r="EI174" s="7"/>
      <c r="EJ174" s="152"/>
      <c r="EK174" s="152"/>
      <c r="EL174" s="152"/>
      <c r="EM174" s="38"/>
      <c r="EN174" s="152"/>
      <c r="EO174" s="7"/>
      <c r="EP174" s="152"/>
      <c r="EQ174" s="152"/>
      <c r="ER174" s="152"/>
      <c r="ES174" s="38"/>
      <c r="ET174" s="152"/>
      <c r="EU174" s="7"/>
      <c r="EV174" s="152"/>
      <c r="EW174" s="152"/>
      <c r="EX174" s="152"/>
      <c r="EY174" s="38"/>
      <c r="EZ174" s="365"/>
      <c r="FA174" s="7"/>
      <c r="FB174" s="152"/>
      <c r="FC174" s="152"/>
      <c r="FD174" s="152"/>
      <c r="FE174" s="38"/>
      <c r="FF174" s="365"/>
      <c r="FG174" s="7"/>
      <c r="FH174" s="152"/>
      <c r="FI174" s="152"/>
      <c r="FJ174" s="152"/>
      <c r="FK174" s="38"/>
      <c r="FL174" s="365"/>
      <c r="FM174" s="7"/>
      <c r="FN174" s="41"/>
      <c r="FO174" s="383"/>
      <c r="FP174" s="387"/>
      <c r="FQ174" s="152"/>
      <c r="FR174" s="152"/>
      <c r="FS174" s="152"/>
      <c r="FT174" s="38"/>
      <c r="FU174" s="365"/>
      <c r="FV174" s="7"/>
      <c r="FW174" s="152"/>
      <c r="FX174" s="152"/>
      <c r="FY174" s="152"/>
      <c r="FZ174" s="38"/>
      <c r="GA174" s="365"/>
      <c r="GB174" s="7"/>
      <c r="GC174" s="152"/>
      <c r="GD174" s="152"/>
      <c r="GE174" s="152"/>
      <c r="GF174" s="38"/>
      <c r="GG174" s="365"/>
      <c r="GH174" s="7"/>
      <c r="GI174" s="152"/>
      <c r="GJ174" s="152"/>
      <c r="GK174" s="152"/>
      <c r="GL174" s="38"/>
      <c r="GM174" s="365"/>
      <c r="GN174" s="7"/>
      <c r="GO174" s="152"/>
      <c r="GP174" s="152"/>
      <c r="GQ174" s="152"/>
      <c r="GR174" s="38"/>
      <c r="GS174" s="365"/>
      <c r="GT174" s="7"/>
      <c r="GU174" s="152"/>
      <c r="GV174" s="152"/>
      <c r="GW174" s="152"/>
      <c r="GX174" s="38"/>
      <c r="GY174" s="365"/>
      <c r="GZ174" s="7"/>
      <c r="HA174" s="152"/>
      <c r="HB174" s="152"/>
      <c r="HC174" s="152"/>
      <c r="HD174" s="38"/>
      <c r="HE174" s="365"/>
      <c r="HF174" s="7"/>
      <c r="HG174" s="152"/>
      <c r="HH174" s="152"/>
      <c r="HI174" s="152"/>
      <c r="HJ174" s="38"/>
      <c r="HK174" s="365"/>
      <c r="HL174" s="7"/>
      <c r="HM174" s="152"/>
      <c r="HN174" s="152"/>
      <c r="HO174" s="152"/>
      <c r="HP174" s="38"/>
      <c r="HQ174" s="365"/>
      <c r="HR174" s="7"/>
      <c r="HS174" s="15">
        <f t="shared" si="312"/>
        <v>0</v>
      </c>
      <c r="HT174" s="15">
        <f t="shared" si="313"/>
        <v>0</v>
      </c>
    </row>
    <row r="175" spans="1:228" ht="14.25" customHeight="1" x14ac:dyDescent="0.35">
      <c r="A175" s="9" t="s">
        <v>78</v>
      </c>
      <c r="B175" s="26">
        <v>10337516800</v>
      </c>
      <c r="C175" s="53">
        <v>10203697702.110001</v>
      </c>
      <c r="D175" s="27">
        <f t="shared" si="369"/>
        <v>0.98705500552221603</v>
      </c>
      <c r="E175" s="26">
        <v>12065486800</v>
      </c>
      <c r="F175" s="53">
        <v>11986134294.48</v>
      </c>
      <c r="G175" s="27">
        <f t="shared" si="365"/>
        <v>0.99342318243471117</v>
      </c>
      <c r="H175" s="26">
        <v>6728003912</v>
      </c>
      <c r="I175" s="53">
        <v>6697652316.1599998</v>
      </c>
      <c r="J175" s="27">
        <f t="shared" si="366"/>
        <v>0.99548876661830332</v>
      </c>
      <c r="K175" s="26">
        <v>10492319200</v>
      </c>
      <c r="L175" s="53">
        <v>10472865580</v>
      </c>
      <c r="M175" s="27">
        <f t="shared" si="367"/>
        <v>0.99814591801591401</v>
      </c>
      <c r="N175" s="26">
        <v>25000000000</v>
      </c>
      <c r="O175" s="53">
        <v>24981831730</v>
      </c>
      <c r="P175" s="27">
        <f t="shared" si="368"/>
        <v>0.99927326920000004</v>
      </c>
      <c r="Q175" s="26"/>
      <c r="R175" s="53"/>
      <c r="S175" s="68"/>
      <c r="T175" s="26"/>
      <c r="U175" s="53"/>
      <c r="V175" s="68"/>
      <c r="W175" s="26"/>
      <c r="X175" s="53"/>
      <c r="Y175" s="68"/>
      <c r="Z175" s="26"/>
      <c r="AA175" s="53"/>
      <c r="AB175" s="68"/>
      <c r="AC175" s="26"/>
      <c r="AD175" s="53"/>
      <c r="AE175" s="68"/>
      <c r="AF175" s="5"/>
      <c r="AG175" s="6"/>
      <c r="AH175" s="6"/>
      <c r="AI175" s="38"/>
      <c r="AJ175" s="6"/>
      <c r="AK175" s="38"/>
      <c r="AL175" s="5"/>
      <c r="AM175" s="6"/>
      <c r="AN175" s="6"/>
      <c r="AO175" s="38"/>
      <c r="AP175" s="6"/>
      <c r="AQ175" s="38"/>
      <c r="AR175" s="5"/>
      <c r="AS175" s="6"/>
      <c r="AT175" s="6"/>
      <c r="AU175" s="38"/>
      <c r="AV175" s="6"/>
      <c r="AW175" s="38"/>
      <c r="AX175" s="5"/>
      <c r="AY175" s="6"/>
      <c r="AZ175" s="6"/>
      <c r="BA175" s="38"/>
      <c r="BB175" s="6"/>
      <c r="BC175" s="38"/>
      <c r="BD175" s="5"/>
      <c r="BE175" s="6"/>
      <c r="BF175" s="6"/>
      <c r="BG175" s="38"/>
      <c r="BH175" s="6"/>
      <c r="BI175" s="38"/>
      <c r="BJ175" s="5"/>
      <c r="BK175" s="6"/>
      <c r="BL175" s="6"/>
      <c r="BM175" s="38"/>
      <c r="BN175" s="6"/>
      <c r="BO175" s="38"/>
      <c r="BP175" s="5"/>
      <c r="BQ175" s="6"/>
      <c r="BR175" s="6"/>
      <c r="BS175" s="38"/>
      <c r="BT175" s="6"/>
      <c r="BU175" s="38"/>
      <c r="BV175" s="5"/>
      <c r="BW175" s="6"/>
      <c r="BX175" s="6"/>
      <c r="BY175" s="38"/>
      <c r="BZ175" s="6"/>
      <c r="CA175" s="38"/>
      <c r="CB175" s="5"/>
      <c r="CC175" s="6"/>
      <c r="CD175" s="6"/>
      <c r="CE175" s="38"/>
      <c r="CF175" s="6"/>
      <c r="CG175" s="7"/>
      <c r="CH175" s="5"/>
      <c r="CI175" s="6"/>
      <c r="CJ175" s="6"/>
      <c r="CK175" s="38"/>
      <c r="CL175" s="6"/>
      <c r="CM175" s="7"/>
      <c r="CN175" s="5"/>
      <c r="CO175" s="6"/>
      <c r="CP175" s="6"/>
      <c r="CQ175" s="38"/>
      <c r="CR175" s="6"/>
      <c r="CS175" s="7"/>
      <c r="CT175" s="5"/>
      <c r="CU175" s="6"/>
      <c r="CV175" s="7"/>
      <c r="CW175" s="5"/>
      <c r="CX175" s="6"/>
      <c r="CY175" s="7"/>
      <c r="CZ175" s="5"/>
      <c r="DA175" s="6"/>
      <c r="DB175" s="7"/>
      <c r="DC175" s="5"/>
      <c r="DD175" s="6"/>
      <c r="DE175" s="6"/>
      <c r="DF175" s="38"/>
      <c r="DG175" s="6"/>
      <c r="DH175" s="7"/>
      <c r="DI175" s="41"/>
      <c r="DJ175" s="81"/>
      <c r="DK175" s="81"/>
      <c r="DL175" s="6"/>
      <c r="DM175" s="6"/>
      <c r="DN175" s="6"/>
      <c r="DO175" s="38"/>
      <c r="DP175" s="6"/>
      <c r="DQ175" s="7"/>
      <c r="DR175" s="6"/>
      <c r="DS175" s="6"/>
      <c r="DT175" s="6"/>
      <c r="DU175" s="38"/>
      <c r="DV175" s="6"/>
      <c r="DW175" s="7"/>
      <c r="DX175" s="6"/>
      <c r="DY175" s="6"/>
      <c r="DZ175" s="6"/>
      <c r="EA175" s="38"/>
      <c r="EB175" s="6"/>
      <c r="EC175" s="7"/>
      <c r="ED175" s="6"/>
      <c r="EE175" s="6"/>
      <c r="EF175" s="6"/>
      <c r="EG175" s="38"/>
      <c r="EH175" s="6"/>
      <c r="EI175" s="7"/>
      <c r="EJ175" s="6"/>
      <c r="EK175" s="6"/>
      <c r="EL175" s="6"/>
      <c r="EM175" s="38"/>
      <c r="EN175" s="6"/>
      <c r="EO175" s="7"/>
      <c r="EP175" s="6"/>
      <c r="EQ175" s="6"/>
      <c r="ER175" s="6"/>
      <c r="ES175" s="38"/>
      <c r="ET175" s="6"/>
      <c r="EU175" s="7"/>
      <c r="EV175" s="6"/>
      <c r="EW175" s="6"/>
      <c r="EX175" s="6"/>
      <c r="EY175" s="38"/>
      <c r="EZ175" s="340"/>
      <c r="FA175" s="7"/>
      <c r="FB175" s="6"/>
      <c r="FC175" s="6"/>
      <c r="FD175" s="6"/>
      <c r="FE175" s="38"/>
      <c r="FF175" s="340"/>
      <c r="FG175" s="7"/>
      <c r="FH175" s="6"/>
      <c r="FI175" s="6"/>
      <c r="FJ175" s="6"/>
      <c r="FK175" s="38"/>
      <c r="FL175" s="340"/>
      <c r="FM175" s="7"/>
      <c r="FN175" s="41"/>
      <c r="FO175" s="383"/>
      <c r="FP175" s="387"/>
      <c r="FQ175" s="6"/>
      <c r="FR175" s="6"/>
      <c r="FS175" s="6"/>
      <c r="FT175" s="38"/>
      <c r="FU175" s="340"/>
      <c r="FV175" s="7"/>
      <c r="FW175" s="6"/>
      <c r="FX175" s="6"/>
      <c r="FY175" s="6"/>
      <c r="FZ175" s="38"/>
      <c r="GA175" s="340"/>
      <c r="GB175" s="7"/>
      <c r="GC175" s="6"/>
      <c r="GD175" s="6"/>
      <c r="GE175" s="6"/>
      <c r="GF175" s="38"/>
      <c r="GG175" s="340"/>
      <c r="GH175" s="7"/>
      <c r="GI175" s="6"/>
      <c r="GJ175" s="6"/>
      <c r="GK175" s="6"/>
      <c r="GL175" s="38"/>
      <c r="GM175" s="340"/>
      <c r="GN175" s="7"/>
      <c r="GO175" s="6"/>
      <c r="GP175" s="6"/>
      <c r="GQ175" s="6"/>
      <c r="GR175" s="38"/>
      <c r="GS175" s="340"/>
      <c r="GT175" s="7"/>
      <c r="GU175" s="6"/>
      <c r="GV175" s="6"/>
      <c r="GW175" s="6"/>
      <c r="GX175" s="38"/>
      <c r="GY175" s="340"/>
      <c r="GZ175" s="7"/>
      <c r="HA175" s="6"/>
      <c r="HB175" s="6"/>
      <c r="HC175" s="6"/>
      <c r="HD175" s="38"/>
      <c r="HE175" s="340"/>
      <c r="HF175" s="7"/>
      <c r="HG175" s="6"/>
      <c r="HH175" s="6"/>
      <c r="HI175" s="6"/>
      <c r="HJ175" s="38"/>
      <c r="HK175" s="340"/>
      <c r="HL175" s="7"/>
      <c r="HM175" s="6"/>
      <c r="HN175" s="6"/>
      <c r="HO175" s="6"/>
      <c r="HP175" s="38"/>
      <c r="HQ175" s="340"/>
      <c r="HR175" s="7"/>
      <c r="HS175" s="15">
        <f t="shared" si="312"/>
        <v>0</v>
      </c>
      <c r="HT175" s="15">
        <f t="shared" si="313"/>
        <v>0</v>
      </c>
    </row>
    <row r="176" spans="1:228" s="14" customFormat="1" ht="14.25" customHeight="1" x14ac:dyDescent="0.35">
      <c r="A176" s="8" t="s">
        <v>148</v>
      </c>
      <c r="B176" s="63">
        <f t="shared" ref="B176:C176" si="370">+B177+B178</f>
        <v>4225900000</v>
      </c>
      <c r="C176" s="150">
        <f t="shared" si="370"/>
        <v>3630452383.4499998</v>
      </c>
      <c r="D176" s="64">
        <f t="shared" ref="D176:D187" si="371">+C176/B176</f>
        <v>0.8590956680115478</v>
      </c>
      <c r="E176" s="63">
        <f t="shared" ref="E176:F176" si="372">+E177+E178</f>
        <v>5281141192</v>
      </c>
      <c r="F176" s="150">
        <f t="shared" si="372"/>
        <v>5269044500.9800005</v>
      </c>
      <c r="G176" s="64">
        <f t="shared" si="365"/>
        <v>0.99770945510066578</v>
      </c>
      <c r="H176" s="63">
        <f>+H177+H178</f>
        <v>5449813248</v>
      </c>
      <c r="I176" s="150">
        <f>+I177+I178</f>
        <v>4768055971.1800003</v>
      </c>
      <c r="J176" s="64">
        <f t="shared" si="366"/>
        <v>0.87490263504530286</v>
      </c>
      <c r="K176" s="63">
        <f>+K177+K178</f>
        <v>12893333209</v>
      </c>
      <c r="L176" s="150">
        <f>+L177+L178</f>
        <v>12736079396.719999</v>
      </c>
      <c r="M176" s="64">
        <f t="shared" si="367"/>
        <v>0.9878034787644957</v>
      </c>
      <c r="N176" s="63">
        <f>+N177+N178</f>
        <v>23765642363</v>
      </c>
      <c r="O176" s="150">
        <f>+O177+O178</f>
        <v>23398994798.73</v>
      </c>
      <c r="P176" s="64">
        <f t="shared" si="368"/>
        <v>0.98457236885627708</v>
      </c>
      <c r="Q176" s="63"/>
      <c r="R176" s="150"/>
      <c r="S176" s="69"/>
      <c r="T176" s="63"/>
      <c r="U176" s="150"/>
      <c r="V176" s="69"/>
      <c r="W176" s="63"/>
      <c r="X176" s="150"/>
      <c r="Y176" s="69"/>
      <c r="Z176" s="63"/>
      <c r="AA176" s="150"/>
      <c r="AB176" s="69"/>
      <c r="AC176" s="63"/>
      <c r="AD176" s="150"/>
      <c r="AE176" s="69"/>
      <c r="AF176" s="5"/>
      <c r="AG176" s="6"/>
      <c r="AH176" s="6"/>
      <c r="AI176" s="39"/>
      <c r="AJ176" s="6"/>
      <c r="AK176" s="39"/>
      <c r="AL176" s="5"/>
      <c r="AM176" s="6"/>
      <c r="AN176" s="6"/>
      <c r="AO176" s="39"/>
      <c r="AP176" s="6"/>
      <c r="AQ176" s="39"/>
      <c r="AR176" s="5"/>
      <c r="AS176" s="6"/>
      <c r="AT176" s="6"/>
      <c r="AU176" s="39"/>
      <c r="AV176" s="6"/>
      <c r="AW176" s="39"/>
      <c r="AX176" s="5"/>
      <c r="AY176" s="6"/>
      <c r="AZ176" s="6"/>
      <c r="BA176" s="39"/>
      <c r="BB176" s="6"/>
      <c r="BC176" s="39"/>
      <c r="BD176" s="5"/>
      <c r="BE176" s="6"/>
      <c r="BF176" s="6"/>
      <c r="BG176" s="39"/>
      <c r="BH176" s="6"/>
      <c r="BI176" s="39"/>
      <c r="BJ176" s="5"/>
      <c r="BK176" s="6"/>
      <c r="BL176" s="6"/>
      <c r="BM176" s="39"/>
      <c r="BN176" s="6"/>
      <c r="BO176" s="39"/>
      <c r="BP176" s="5"/>
      <c r="BQ176" s="6"/>
      <c r="BR176" s="6"/>
      <c r="BS176" s="39"/>
      <c r="BT176" s="6"/>
      <c r="BU176" s="39"/>
      <c r="BV176" s="5"/>
      <c r="BW176" s="6"/>
      <c r="BX176" s="6"/>
      <c r="BY176" s="39"/>
      <c r="BZ176" s="6"/>
      <c r="CA176" s="39"/>
      <c r="CB176" s="5"/>
      <c r="CC176" s="6"/>
      <c r="CD176" s="6"/>
      <c r="CE176" s="39"/>
      <c r="CF176" s="6"/>
      <c r="CG176" s="34"/>
      <c r="CH176" s="5"/>
      <c r="CI176" s="6"/>
      <c r="CJ176" s="6"/>
      <c r="CK176" s="39"/>
      <c r="CL176" s="6"/>
      <c r="CM176" s="34"/>
      <c r="CN176" s="5"/>
      <c r="CO176" s="6"/>
      <c r="CP176" s="6"/>
      <c r="CQ176" s="39"/>
      <c r="CR176" s="6"/>
      <c r="CS176" s="34"/>
      <c r="CT176" s="33"/>
      <c r="CU176" s="152"/>
      <c r="CV176" s="34"/>
      <c r="CW176" s="33"/>
      <c r="CX176" s="152"/>
      <c r="CY176" s="34"/>
      <c r="CZ176" s="33"/>
      <c r="DA176" s="152"/>
      <c r="DB176" s="34"/>
      <c r="DC176" s="5"/>
      <c r="DD176" s="6"/>
      <c r="DE176" s="6"/>
      <c r="DF176" s="39"/>
      <c r="DG176" s="6"/>
      <c r="DH176" s="34"/>
      <c r="DI176" s="41"/>
      <c r="DJ176" s="81"/>
      <c r="DK176" s="81"/>
      <c r="DL176" s="6"/>
      <c r="DM176" s="6"/>
      <c r="DN176" s="6"/>
      <c r="DO176" s="39"/>
      <c r="DP176" s="6"/>
      <c r="DQ176" s="34"/>
      <c r="DR176" s="6"/>
      <c r="DS176" s="6"/>
      <c r="DT176" s="6"/>
      <c r="DU176" s="39"/>
      <c r="DV176" s="6"/>
      <c r="DW176" s="34"/>
      <c r="DX176" s="6"/>
      <c r="DY176" s="6"/>
      <c r="DZ176" s="6"/>
      <c r="EA176" s="39"/>
      <c r="EB176" s="6"/>
      <c r="EC176" s="34"/>
      <c r="ED176" s="6"/>
      <c r="EE176" s="6"/>
      <c r="EF176" s="6"/>
      <c r="EG176" s="39"/>
      <c r="EH176" s="6"/>
      <c r="EI176" s="34"/>
      <c r="EJ176" s="6"/>
      <c r="EK176" s="6"/>
      <c r="EL176" s="6"/>
      <c r="EM176" s="39"/>
      <c r="EN176" s="6"/>
      <c r="EO176" s="34"/>
      <c r="EP176" s="6"/>
      <c r="EQ176" s="6"/>
      <c r="ER176" s="6"/>
      <c r="ES176" s="39"/>
      <c r="ET176" s="6"/>
      <c r="EU176" s="34"/>
      <c r="EV176" s="6"/>
      <c r="EW176" s="6"/>
      <c r="EX176" s="6"/>
      <c r="EY176" s="39"/>
      <c r="EZ176" s="340"/>
      <c r="FA176" s="34"/>
      <c r="FB176" s="6"/>
      <c r="FC176" s="6"/>
      <c r="FD176" s="6"/>
      <c r="FE176" s="39"/>
      <c r="FF176" s="340"/>
      <c r="FG176" s="34"/>
      <c r="FH176" s="6"/>
      <c r="FI176" s="6"/>
      <c r="FJ176" s="6"/>
      <c r="FK176" s="39"/>
      <c r="FL176" s="340"/>
      <c r="FM176" s="34"/>
      <c r="FN176" s="41"/>
      <c r="FO176" s="383"/>
      <c r="FP176" s="387"/>
      <c r="FQ176" s="6"/>
      <c r="FR176" s="6"/>
      <c r="FS176" s="6"/>
      <c r="FT176" s="39"/>
      <c r="FU176" s="340"/>
      <c r="FV176" s="34"/>
      <c r="FW176" s="6"/>
      <c r="FX176" s="6"/>
      <c r="FY176" s="6"/>
      <c r="FZ176" s="39"/>
      <c r="GA176" s="340"/>
      <c r="GB176" s="34"/>
      <c r="GC176" s="6"/>
      <c r="GD176" s="6"/>
      <c r="GE176" s="6"/>
      <c r="GF176" s="39"/>
      <c r="GG176" s="340"/>
      <c r="GH176" s="34"/>
      <c r="GI176" s="6"/>
      <c r="GJ176" s="6"/>
      <c r="GK176" s="6"/>
      <c r="GL176" s="39"/>
      <c r="GM176" s="340"/>
      <c r="GN176" s="34"/>
      <c r="GO176" s="6"/>
      <c r="GP176" s="6"/>
      <c r="GQ176" s="6"/>
      <c r="GR176" s="39"/>
      <c r="GS176" s="340"/>
      <c r="GT176" s="34"/>
      <c r="GU176" s="6"/>
      <c r="GV176" s="6"/>
      <c r="GW176" s="6"/>
      <c r="GX176" s="39"/>
      <c r="GY176" s="340"/>
      <c r="GZ176" s="34"/>
      <c r="HA176" s="6"/>
      <c r="HB176" s="6"/>
      <c r="HC176" s="6"/>
      <c r="HD176" s="39"/>
      <c r="HE176" s="340"/>
      <c r="HF176" s="34"/>
      <c r="HG176" s="6"/>
      <c r="HH176" s="6"/>
      <c r="HI176" s="6"/>
      <c r="HJ176" s="39"/>
      <c r="HK176" s="340"/>
      <c r="HL176" s="34"/>
      <c r="HM176" s="6"/>
      <c r="HN176" s="6"/>
      <c r="HO176" s="6"/>
      <c r="HP176" s="39"/>
      <c r="HQ176" s="340"/>
      <c r="HR176" s="34"/>
      <c r="HS176" s="15">
        <f t="shared" si="312"/>
        <v>0</v>
      </c>
      <c r="HT176" s="15">
        <f t="shared" si="313"/>
        <v>0</v>
      </c>
    </row>
    <row r="177" spans="1:228" ht="14.25" customHeight="1" x14ac:dyDescent="0.35">
      <c r="A177" s="9" t="s">
        <v>76</v>
      </c>
      <c r="B177" s="26">
        <v>897339265</v>
      </c>
      <c r="C177" s="53">
        <v>551989860</v>
      </c>
      <c r="D177" s="27">
        <f t="shared" si="371"/>
        <v>0.61514065140122898</v>
      </c>
      <c r="E177" s="26">
        <v>588745400</v>
      </c>
      <c r="F177" s="53">
        <v>576655074.92000008</v>
      </c>
      <c r="G177" s="27">
        <f t="shared" si="365"/>
        <v>0.97946425555087158</v>
      </c>
      <c r="H177" s="26">
        <v>988547914</v>
      </c>
      <c r="I177" s="53">
        <v>703403498.37</v>
      </c>
      <c r="J177" s="27">
        <f t="shared" si="366"/>
        <v>0.7115522559991968</v>
      </c>
      <c r="K177" s="26">
        <v>862333209</v>
      </c>
      <c r="L177" s="53">
        <v>789687445.98000002</v>
      </c>
      <c r="M177" s="27">
        <f t="shared" si="367"/>
        <v>0.91575673734722196</v>
      </c>
      <c r="N177" s="26">
        <v>939541363</v>
      </c>
      <c r="O177" s="53">
        <v>911812946.97000003</v>
      </c>
      <c r="P177" s="27">
        <f t="shared" si="368"/>
        <v>0.97048728547569019</v>
      </c>
      <c r="Q177" s="26"/>
      <c r="R177" s="53"/>
      <c r="S177" s="68"/>
      <c r="T177" s="26"/>
      <c r="U177" s="53"/>
      <c r="V177" s="68"/>
      <c r="W177" s="26"/>
      <c r="X177" s="53"/>
      <c r="Y177" s="68"/>
      <c r="Z177" s="26"/>
      <c r="AA177" s="53"/>
      <c r="AB177" s="68"/>
      <c r="AC177" s="26"/>
      <c r="AD177" s="53"/>
      <c r="AE177" s="68"/>
      <c r="AF177" s="33"/>
      <c r="AG177" s="152"/>
      <c r="AH177" s="152"/>
      <c r="AI177" s="38"/>
      <c r="AJ177" s="152"/>
      <c r="AK177" s="38"/>
      <c r="AL177" s="33"/>
      <c r="AM177" s="152"/>
      <c r="AN177" s="152"/>
      <c r="AO177" s="38"/>
      <c r="AP177" s="152"/>
      <c r="AQ177" s="38"/>
      <c r="AR177" s="33"/>
      <c r="AS177" s="152"/>
      <c r="AT177" s="152"/>
      <c r="AU177" s="38"/>
      <c r="AV177" s="152"/>
      <c r="AW177" s="38"/>
      <c r="AX177" s="33"/>
      <c r="AY177" s="152"/>
      <c r="AZ177" s="152"/>
      <c r="BA177" s="38"/>
      <c r="BB177" s="152"/>
      <c r="BC177" s="38"/>
      <c r="BD177" s="33"/>
      <c r="BE177" s="152"/>
      <c r="BF177" s="152"/>
      <c r="BG177" s="38"/>
      <c r="BH177" s="152"/>
      <c r="BI177" s="38"/>
      <c r="BJ177" s="33"/>
      <c r="BK177" s="152"/>
      <c r="BL177" s="152"/>
      <c r="BM177" s="38"/>
      <c r="BN177" s="152"/>
      <c r="BO177" s="38"/>
      <c r="BP177" s="33"/>
      <c r="BQ177" s="152"/>
      <c r="BR177" s="152"/>
      <c r="BS177" s="38"/>
      <c r="BT177" s="152"/>
      <c r="BU177" s="38"/>
      <c r="BV177" s="33"/>
      <c r="BW177" s="152"/>
      <c r="BX177" s="152"/>
      <c r="BY177" s="38"/>
      <c r="BZ177" s="152"/>
      <c r="CA177" s="38"/>
      <c r="CB177" s="33"/>
      <c r="CC177" s="152"/>
      <c r="CD177" s="152"/>
      <c r="CE177" s="38"/>
      <c r="CF177" s="152"/>
      <c r="CG177" s="7"/>
      <c r="CH177" s="33"/>
      <c r="CI177" s="152"/>
      <c r="CJ177" s="152"/>
      <c r="CK177" s="38"/>
      <c r="CL177" s="152"/>
      <c r="CM177" s="7"/>
      <c r="CN177" s="33"/>
      <c r="CO177" s="152"/>
      <c r="CP177" s="152"/>
      <c r="CQ177" s="38"/>
      <c r="CR177" s="152"/>
      <c r="CS177" s="7"/>
      <c r="CT177" s="5"/>
      <c r="CU177" s="6"/>
      <c r="CV177" s="7"/>
      <c r="CW177" s="5"/>
      <c r="CX177" s="6"/>
      <c r="CY177" s="7"/>
      <c r="CZ177" s="5"/>
      <c r="DA177" s="6"/>
      <c r="DB177" s="7"/>
      <c r="DC177" s="33"/>
      <c r="DD177" s="152"/>
      <c r="DE177" s="152"/>
      <c r="DF177" s="38"/>
      <c r="DG177" s="152"/>
      <c r="DH177" s="7"/>
      <c r="DI177" s="41"/>
      <c r="DJ177" s="81"/>
      <c r="DK177" s="81"/>
      <c r="DL177" s="152"/>
      <c r="DM177" s="152"/>
      <c r="DN177" s="152"/>
      <c r="DO177" s="38"/>
      <c r="DP177" s="152"/>
      <c r="DQ177" s="7"/>
      <c r="DR177" s="152"/>
      <c r="DS177" s="152"/>
      <c r="DT177" s="152"/>
      <c r="DU177" s="38"/>
      <c r="DV177" s="152"/>
      <c r="DW177" s="7"/>
      <c r="DX177" s="152"/>
      <c r="DY177" s="152"/>
      <c r="DZ177" s="152"/>
      <c r="EA177" s="38"/>
      <c r="EB177" s="152"/>
      <c r="EC177" s="7"/>
      <c r="ED177" s="152"/>
      <c r="EE177" s="152"/>
      <c r="EF177" s="152"/>
      <c r="EG177" s="38"/>
      <c r="EH177" s="152"/>
      <c r="EI177" s="7"/>
      <c r="EJ177" s="152"/>
      <c r="EK177" s="152"/>
      <c r="EL177" s="152"/>
      <c r="EM177" s="38"/>
      <c r="EN177" s="152"/>
      <c r="EO177" s="7"/>
      <c r="EP177" s="152"/>
      <c r="EQ177" s="152"/>
      <c r="ER177" s="152"/>
      <c r="ES177" s="38"/>
      <c r="ET177" s="152"/>
      <c r="EU177" s="7"/>
      <c r="EV177" s="152"/>
      <c r="EW177" s="152"/>
      <c r="EX177" s="152"/>
      <c r="EY177" s="38"/>
      <c r="EZ177" s="365"/>
      <c r="FA177" s="7"/>
      <c r="FB177" s="152"/>
      <c r="FC177" s="152"/>
      <c r="FD177" s="152"/>
      <c r="FE177" s="38"/>
      <c r="FF177" s="365"/>
      <c r="FG177" s="7"/>
      <c r="FH177" s="152"/>
      <c r="FI177" s="152"/>
      <c r="FJ177" s="152"/>
      <c r="FK177" s="38"/>
      <c r="FL177" s="365"/>
      <c r="FM177" s="7"/>
      <c r="FN177" s="41"/>
      <c r="FO177" s="383"/>
      <c r="FP177" s="387"/>
      <c r="FQ177" s="152"/>
      <c r="FR177" s="152"/>
      <c r="FS177" s="152"/>
      <c r="FT177" s="38"/>
      <c r="FU177" s="365"/>
      <c r="FV177" s="7"/>
      <c r="FW177" s="152"/>
      <c r="FX177" s="152"/>
      <c r="FY177" s="152"/>
      <c r="FZ177" s="38"/>
      <c r="GA177" s="365"/>
      <c r="GB177" s="7"/>
      <c r="GC177" s="152"/>
      <c r="GD177" s="152"/>
      <c r="GE177" s="152"/>
      <c r="GF177" s="38"/>
      <c r="GG177" s="365"/>
      <c r="GH177" s="7"/>
      <c r="GI177" s="152"/>
      <c r="GJ177" s="152"/>
      <c r="GK177" s="152"/>
      <c r="GL177" s="38"/>
      <c r="GM177" s="365"/>
      <c r="GN177" s="7"/>
      <c r="GO177" s="152"/>
      <c r="GP177" s="152"/>
      <c r="GQ177" s="152"/>
      <c r="GR177" s="38"/>
      <c r="GS177" s="365"/>
      <c r="GT177" s="7"/>
      <c r="GU177" s="152"/>
      <c r="GV177" s="152"/>
      <c r="GW177" s="152"/>
      <c r="GX177" s="38"/>
      <c r="GY177" s="365"/>
      <c r="GZ177" s="7"/>
      <c r="HA177" s="152"/>
      <c r="HB177" s="152"/>
      <c r="HC177" s="152"/>
      <c r="HD177" s="38"/>
      <c r="HE177" s="365"/>
      <c r="HF177" s="7"/>
      <c r="HG177" s="152"/>
      <c r="HH177" s="152"/>
      <c r="HI177" s="152"/>
      <c r="HJ177" s="38"/>
      <c r="HK177" s="365"/>
      <c r="HL177" s="7"/>
      <c r="HM177" s="152"/>
      <c r="HN177" s="152"/>
      <c r="HO177" s="152"/>
      <c r="HP177" s="38"/>
      <c r="HQ177" s="365"/>
      <c r="HR177" s="7"/>
      <c r="HS177" s="15">
        <f t="shared" si="312"/>
        <v>0</v>
      </c>
      <c r="HT177" s="15">
        <f t="shared" si="313"/>
        <v>0</v>
      </c>
    </row>
    <row r="178" spans="1:228" ht="14.25" customHeight="1" x14ac:dyDescent="0.35">
      <c r="A178" s="9" t="s">
        <v>78</v>
      </c>
      <c r="B178" s="26">
        <v>3328560735</v>
      </c>
      <c r="C178" s="53">
        <v>3078462523.4499998</v>
      </c>
      <c r="D178" s="27">
        <f t="shared" si="371"/>
        <v>0.92486295685693709</v>
      </c>
      <c r="E178" s="26">
        <v>4692395792</v>
      </c>
      <c r="F178" s="53">
        <v>4692389426.0600004</v>
      </c>
      <c r="G178" s="27">
        <f t="shared" si="365"/>
        <v>0.99999864334973398</v>
      </c>
      <c r="H178" s="26">
        <v>4461265334</v>
      </c>
      <c r="I178" s="53">
        <v>4064652472.8100004</v>
      </c>
      <c r="J178" s="27">
        <f t="shared" si="366"/>
        <v>0.91109857148209705</v>
      </c>
      <c r="K178" s="26">
        <v>12031000000</v>
      </c>
      <c r="L178" s="53">
        <v>11946391950.74</v>
      </c>
      <c r="M178" s="27">
        <f t="shared" si="367"/>
        <v>0.99296749652896676</v>
      </c>
      <c r="N178" s="26">
        <v>22826101000</v>
      </c>
      <c r="O178" s="53">
        <v>22487181851.759998</v>
      </c>
      <c r="P178" s="27">
        <f t="shared" si="368"/>
        <v>0.98515212264065588</v>
      </c>
      <c r="Q178" s="26"/>
      <c r="R178" s="53"/>
      <c r="S178" s="68"/>
      <c r="T178" s="26"/>
      <c r="U178" s="53"/>
      <c r="V178" s="68"/>
      <c r="W178" s="26"/>
      <c r="X178" s="53"/>
      <c r="Y178" s="68"/>
      <c r="Z178" s="26"/>
      <c r="AA178" s="53"/>
      <c r="AB178" s="68"/>
      <c r="AC178" s="26"/>
      <c r="AD178" s="53"/>
      <c r="AE178" s="68"/>
      <c r="AF178" s="5"/>
      <c r="AG178" s="6"/>
      <c r="AH178" s="6"/>
      <c r="AI178" s="38"/>
      <c r="AJ178" s="6"/>
      <c r="AK178" s="38"/>
      <c r="AL178" s="5"/>
      <c r="AM178" s="6"/>
      <c r="AN178" s="6"/>
      <c r="AO178" s="38"/>
      <c r="AP178" s="6"/>
      <c r="AQ178" s="38"/>
      <c r="AR178" s="5"/>
      <c r="AS178" s="6"/>
      <c r="AT178" s="6"/>
      <c r="AU178" s="38"/>
      <c r="AV178" s="6"/>
      <c r="AW178" s="38"/>
      <c r="AX178" s="5"/>
      <c r="AY178" s="6"/>
      <c r="AZ178" s="6"/>
      <c r="BA178" s="38"/>
      <c r="BB178" s="6"/>
      <c r="BC178" s="38"/>
      <c r="BD178" s="5"/>
      <c r="BE178" s="6"/>
      <c r="BF178" s="6"/>
      <c r="BG178" s="38"/>
      <c r="BH178" s="6"/>
      <c r="BI178" s="38"/>
      <c r="BJ178" s="5"/>
      <c r="BK178" s="6"/>
      <c r="BL178" s="6"/>
      <c r="BM178" s="38"/>
      <c r="BN178" s="6"/>
      <c r="BO178" s="38"/>
      <c r="BP178" s="5"/>
      <c r="BQ178" s="6"/>
      <c r="BR178" s="6"/>
      <c r="BS178" s="38"/>
      <c r="BT178" s="6"/>
      <c r="BU178" s="38"/>
      <c r="BV178" s="5"/>
      <c r="BW178" s="6"/>
      <c r="BX178" s="6"/>
      <c r="BY178" s="38"/>
      <c r="BZ178" s="6"/>
      <c r="CA178" s="38"/>
      <c r="CB178" s="5"/>
      <c r="CC178" s="6"/>
      <c r="CD178" s="6"/>
      <c r="CE178" s="38"/>
      <c r="CF178" s="6"/>
      <c r="CG178" s="7"/>
      <c r="CH178" s="5"/>
      <c r="CI178" s="6"/>
      <c r="CJ178" s="6"/>
      <c r="CK178" s="38"/>
      <c r="CL178" s="6"/>
      <c r="CM178" s="7"/>
      <c r="CN178" s="5"/>
      <c r="CO178" s="6"/>
      <c r="CP178" s="6"/>
      <c r="CQ178" s="38"/>
      <c r="CR178" s="6"/>
      <c r="CS178" s="7"/>
      <c r="CT178" s="5"/>
      <c r="CU178" s="6"/>
      <c r="CV178" s="7"/>
      <c r="CW178" s="5"/>
      <c r="CX178" s="6"/>
      <c r="CY178" s="7"/>
      <c r="CZ178" s="5"/>
      <c r="DA178" s="6"/>
      <c r="DB178" s="7"/>
      <c r="DC178" s="5"/>
      <c r="DD178" s="6"/>
      <c r="DE178" s="6"/>
      <c r="DF178" s="38"/>
      <c r="DG178" s="6"/>
      <c r="DH178" s="7"/>
      <c r="DI178" s="41"/>
      <c r="DJ178" s="81"/>
      <c r="DK178" s="81"/>
      <c r="DL178" s="6"/>
      <c r="DM178" s="6"/>
      <c r="DN178" s="6"/>
      <c r="DO178" s="38"/>
      <c r="DP178" s="6"/>
      <c r="DQ178" s="7"/>
      <c r="DR178" s="6"/>
      <c r="DS178" s="6"/>
      <c r="DT178" s="6"/>
      <c r="DU178" s="38"/>
      <c r="DV178" s="6"/>
      <c r="DW178" s="7"/>
      <c r="DX178" s="6"/>
      <c r="DY178" s="6"/>
      <c r="DZ178" s="6"/>
      <c r="EA178" s="38"/>
      <c r="EB178" s="6"/>
      <c r="EC178" s="7"/>
      <c r="ED178" s="6"/>
      <c r="EE178" s="6"/>
      <c r="EF178" s="6"/>
      <c r="EG178" s="38"/>
      <c r="EH178" s="6"/>
      <c r="EI178" s="7"/>
      <c r="EJ178" s="6"/>
      <c r="EK178" s="6"/>
      <c r="EL178" s="6"/>
      <c r="EM178" s="38"/>
      <c r="EN178" s="6"/>
      <c r="EO178" s="7"/>
      <c r="EP178" s="6"/>
      <c r="EQ178" s="6"/>
      <c r="ER178" s="6"/>
      <c r="ES178" s="38"/>
      <c r="ET178" s="6"/>
      <c r="EU178" s="7"/>
      <c r="EV178" s="6"/>
      <c r="EW178" s="6"/>
      <c r="EX178" s="6"/>
      <c r="EY178" s="38"/>
      <c r="EZ178" s="340"/>
      <c r="FA178" s="7"/>
      <c r="FB178" s="6"/>
      <c r="FC178" s="6"/>
      <c r="FD178" s="6"/>
      <c r="FE178" s="38"/>
      <c r="FF178" s="340"/>
      <c r="FG178" s="7"/>
      <c r="FH178" s="6"/>
      <c r="FI178" s="6"/>
      <c r="FJ178" s="6"/>
      <c r="FK178" s="38"/>
      <c r="FL178" s="340"/>
      <c r="FM178" s="7"/>
      <c r="FN178" s="41"/>
      <c r="FO178" s="383"/>
      <c r="FP178" s="387"/>
      <c r="FQ178" s="6"/>
      <c r="FR178" s="6"/>
      <c r="FS178" s="6"/>
      <c r="FT178" s="38"/>
      <c r="FU178" s="340"/>
      <c r="FV178" s="7"/>
      <c r="FW178" s="6"/>
      <c r="FX178" s="6"/>
      <c r="FY178" s="6"/>
      <c r="FZ178" s="38"/>
      <c r="GA178" s="340"/>
      <c r="GB178" s="7"/>
      <c r="GC178" s="6"/>
      <c r="GD178" s="6"/>
      <c r="GE178" s="6"/>
      <c r="GF178" s="38"/>
      <c r="GG178" s="340"/>
      <c r="GH178" s="7"/>
      <c r="GI178" s="6"/>
      <c r="GJ178" s="6"/>
      <c r="GK178" s="6"/>
      <c r="GL178" s="38"/>
      <c r="GM178" s="340"/>
      <c r="GN178" s="7"/>
      <c r="GO178" s="6"/>
      <c r="GP178" s="6"/>
      <c r="GQ178" s="6"/>
      <c r="GR178" s="38"/>
      <c r="GS178" s="340"/>
      <c r="GT178" s="7"/>
      <c r="GU178" s="6"/>
      <c r="GV178" s="6"/>
      <c r="GW178" s="6"/>
      <c r="GX178" s="38"/>
      <c r="GY178" s="340"/>
      <c r="GZ178" s="7"/>
      <c r="HA178" s="6"/>
      <c r="HB178" s="6"/>
      <c r="HC178" s="6"/>
      <c r="HD178" s="38"/>
      <c r="HE178" s="340"/>
      <c r="HF178" s="7"/>
      <c r="HG178" s="6"/>
      <c r="HH178" s="6"/>
      <c r="HI178" s="6"/>
      <c r="HJ178" s="38"/>
      <c r="HK178" s="340"/>
      <c r="HL178" s="7"/>
      <c r="HM178" s="6"/>
      <c r="HN178" s="6"/>
      <c r="HO178" s="6"/>
      <c r="HP178" s="38"/>
      <c r="HQ178" s="340"/>
      <c r="HR178" s="7"/>
      <c r="HS178" s="15">
        <f t="shared" si="312"/>
        <v>0</v>
      </c>
      <c r="HT178" s="15">
        <f t="shared" si="313"/>
        <v>0</v>
      </c>
    </row>
    <row r="179" spans="1:228" s="14" customFormat="1" ht="14.25" customHeight="1" x14ac:dyDescent="0.35">
      <c r="A179" s="8" t="s">
        <v>149</v>
      </c>
      <c r="B179" s="63">
        <f t="shared" ref="B179" si="373">+B180+B181</f>
        <v>13217125525</v>
      </c>
      <c r="C179" s="150">
        <f t="shared" ref="C179" si="374">+C180+C181</f>
        <v>11631170220.730001</v>
      </c>
      <c r="D179" s="64">
        <f t="shared" ref="D179" si="375">+C179/B179</f>
        <v>0.88000754768726475</v>
      </c>
      <c r="E179" s="63">
        <f>+E180+E181</f>
        <v>15948070037</v>
      </c>
      <c r="F179" s="150">
        <f>+F180+F181</f>
        <v>11607982782.42</v>
      </c>
      <c r="G179" s="64">
        <f t="shared" si="365"/>
        <v>0.72786128700771524</v>
      </c>
      <c r="H179" s="63">
        <f>+H180+H181</f>
        <v>17382100866</v>
      </c>
      <c r="I179" s="150">
        <f>+I180+I181</f>
        <v>13673623952.109999</v>
      </c>
      <c r="J179" s="64">
        <f t="shared" ref="J179" si="376">+I179/H179</f>
        <v>0.78664967241422967</v>
      </c>
      <c r="K179" s="63">
        <f>+K180+K181</f>
        <v>16064121068</v>
      </c>
      <c r="L179" s="150">
        <f>+L180+L181</f>
        <v>11840811973.289999</v>
      </c>
      <c r="M179" s="64">
        <f t="shared" ref="M179" si="377">+L179/K179</f>
        <v>0.73709678376846255</v>
      </c>
      <c r="N179" s="63">
        <f>+N180+N181</f>
        <v>25974017292</v>
      </c>
      <c r="O179" s="150">
        <f>+O180+O181</f>
        <v>22647035171.18</v>
      </c>
      <c r="P179" s="64">
        <f t="shared" ref="P179" si="378">+O179/N179</f>
        <v>0.87191114553370574</v>
      </c>
      <c r="Q179" s="63"/>
      <c r="R179" s="150"/>
      <c r="S179" s="69"/>
      <c r="T179" s="63"/>
      <c r="U179" s="150"/>
      <c r="V179" s="69"/>
      <c r="W179" s="63"/>
      <c r="X179" s="150"/>
      <c r="Y179" s="69"/>
      <c r="Z179" s="63"/>
      <c r="AA179" s="150"/>
      <c r="AB179" s="69"/>
      <c r="AC179" s="63"/>
      <c r="AD179" s="150"/>
      <c r="AE179" s="69"/>
      <c r="AF179" s="5"/>
      <c r="AG179" s="6"/>
      <c r="AH179" s="6"/>
      <c r="AI179" s="39"/>
      <c r="AJ179" s="6"/>
      <c r="AK179" s="39"/>
      <c r="AL179" s="5"/>
      <c r="AM179" s="6"/>
      <c r="AN179" s="6"/>
      <c r="AO179" s="39"/>
      <c r="AP179" s="6"/>
      <c r="AQ179" s="39"/>
      <c r="AR179" s="5"/>
      <c r="AS179" s="6"/>
      <c r="AT179" s="6"/>
      <c r="AU179" s="39"/>
      <c r="AV179" s="6"/>
      <c r="AW179" s="39"/>
      <c r="AX179" s="5"/>
      <c r="AY179" s="6"/>
      <c r="AZ179" s="6"/>
      <c r="BA179" s="39"/>
      <c r="BB179" s="6"/>
      <c r="BC179" s="39"/>
      <c r="BD179" s="5"/>
      <c r="BE179" s="6"/>
      <c r="BF179" s="6"/>
      <c r="BG179" s="39"/>
      <c r="BH179" s="6"/>
      <c r="BI179" s="39"/>
      <c r="BJ179" s="5"/>
      <c r="BK179" s="6"/>
      <c r="BL179" s="6"/>
      <c r="BM179" s="39"/>
      <c r="BN179" s="6"/>
      <c r="BO179" s="39"/>
      <c r="BP179" s="5"/>
      <c r="BQ179" s="6"/>
      <c r="BR179" s="6"/>
      <c r="BS179" s="39"/>
      <c r="BT179" s="6"/>
      <c r="BU179" s="39"/>
      <c r="BV179" s="5"/>
      <c r="BW179" s="6"/>
      <c r="BX179" s="6"/>
      <c r="BY179" s="39"/>
      <c r="BZ179" s="6"/>
      <c r="CA179" s="39"/>
      <c r="CB179" s="5"/>
      <c r="CC179" s="6"/>
      <c r="CD179" s="6"/>
      <c r="CE179" s="39"/>
      <c r="CF179" s="6"/>
      <c r="CG179" s="34"/>
      <c r="CH179" s="5"/>
      <c r="CI179" s="6"/>
      <c r="CJ179" s="6"/>
      <c r="CK179" s="39"/>
      <c r="CL179" s="6"/>
      <c r="CM179" s="34"/>
      <c r="CN179" s="5"/>
      <c r="CO179" s="6"/>
      <c r="CP179" s="6"/>
      <c r="CQ179" s="39"/>
      <c r="CR179" s="6"/>
      <c r="CS179" s="34"/>
      <c r="CT179" s="33"/>
      <c r="CU179" s="152"/>
      <c r="CV179" s="34"/>
      <c r="CW179" s="33"/>
      <c r="CX179" s="152"/>
      <c r="CY179" s="34"/>
      <c r="CZ179" s="33"/>
      <c r="DA179" s="152"/>
      <c r="DB179" s="34"/>
      <c r="DC179" s="5"/>
      <c r="DD179" s="6"/>
      <c r="DE179" s="6"/>
      <c r="DF179" s="39"/>
      <c r="DG179" s="6"/>
      <c r="DH179" s="34"/>
      <c r="DI179" s="41"/>
      <c r="DJ179" s="81"/>
      <c r="DK179" s="81"/>
      <c r="DL179" s="6"/>
      <c r="DM179" s="6"/>
      <c r="DN179" s="6"/>
      <c r="DO179" s="39"/>
      <c r="DP179" s="6"/>
      <c r="DQ179" s="34"/>
      <c r="DR179" s="6"/>
      <c r="DS179" s="6"/>
      <c r="DT179" s="6"/>
      <c r="DU179" s="39"/>
      <c r="DV179" s="6"/>
      <c r="DW179" s="34"/>
      <c r="DX179" s="6"/>
      <c r="DY179" s="6"/>
      <c r="DZ179" s="6"/>
      <c r="EA179" s="39"/>
      <c r="EB179" s="6"/>
      <c r="EC179" s="34"/>
      <c r="ED179" s="6"/>
      <c r="EE179" s="6"/>
      <c r="EF179" s="6"/>
      <c r="EG179" s="39"/>
      <c r="EH179" s="6"/>
      <c r="EI179" s="34"/>
      <c r="EJ179" s="6"/>
      <c r="EK179" s="6"/>
      <c r="EL179" s="6"/>
      <c r="EM179" s="39"/>
      <c r="EN179" s="6"/>
      <c r="EO179" s="34"/>
      <c r="EP179" s="6"/>
      <c r="EQ179" s="6"/>
      <c r="ER179" s="6"/>
      <c r="ES179" s="39"/>
      <c r="ET179" s="6"/>
      <c r="EU179" s="34"/>
      <c r="EV179" s="6"/>
      <c r="EW179" s="6"/>
      <c r="EX179" s="6"/>
      <c r="EY179" s="39"/>
      <c r="EZ179" s="340"/>
      <c r="FA179" s="34"/>
      <c r="FB179" s="6"/>
      <c r="FC179" s="6"/>
      <c r="FD179" s="6"/>
      <c r="FE179" s="39"/>
      <c r="FF179" s="340"/>
      <c r="FG179" s="34"/>
      <c r="FH179" s="6"/>
      <c r="FI179" s="6"/>
      <c r="FJ179" s="6"/>
      <c r="FK179" s="39"/>
      <c r="FL179" s="340"/>
      <c r="FM179" s="34"/>
      <c r="FN179" s="41"/>
      <c r="FO179" s="383"/>
      <c r="FP179" s="387"/>
      <c r="FQ179" s="6"/>
      <c r="FR179" s="6"/>
      <c r="FS179" s="6"/>
      <c r="FT179" s="39"/>
      <c r="FU179" s="340"/>
      <c r="FV179" s="34"/>
      <c r="FW179" s="6"/>
      <c r="FX179" s="6"/>
      <c r="FY179" s="6"/>
      <c r="FZ179" s="39"/>
      <c r="GA179" s="340"/>
      <c r="GB179" s="34"/>
      <c r="GC179" s="6"/>
      <c r="GD179" s="6"/>
      <c r="GE179" s="6"/>
      <c r="GF179" s="39"/>
      <c r="GG179" s="340"/>
      <c r="GH179" s="34"/>
      <c r="GI179" s="6"/>
      <c r="GJ179" s="6"/>
      <c r="GK179" s="6"/>
      <c r="GL179" s="39"/>
      <c r="GM179" s="340"/>
      <c r="GN179" s="34"/>
      <c r="GO179" s="6"/>
      <c r="GP179" s="6"/>
      <c r="GQ179" s="6"/>
      <c r="GR179" s="39"/>
      <c r="GS179" s="340"/>
      <c r="GT179" s="34"/>
      <c r="GU179" s="6"/>
      <c r="GV179" s="6"/>
      <c r="GW179" s="6"/>
      <c r="GX179" s="39"/>
      <c r="GY179" s="340"/>
      <c r="GZ179" s="34"/>
      <c r="HA179" s="6"/>
      <c r="HB179" s="6"/>
      <c r="HC179" s="6"/>
      <c r="HD179" s="39"/>
      <c r="HE179" s="340"/>
      <c r="HF179" s="34"/>
      <c r="HG179" s="6"/>
      <c r="HH179" s="6"/>
      <c r="HI179" s="6"/>
      <c r="HJ179" s="39"/>
      <c r="HK179" s="340"/>
      <c r="HL179" s="34"/>
      <c r="HM179" s="6"/>
      <c r="HN179" s="6"/>
      <c r="HO179" s="6"/>
      <c r="HP179" s="39"/>
      <c r="HQ179" s="340"/>
      <c r="HR179" s="34"/>
      <c r="HS179" s="15">
        <f t="shared" si="312"/>
        <v>0</v>
      </c>
      <c r="HT179" s="15">
        <f t="shared" si="313"/>
        <v>0</v>
      </c>
    </row>
    <row r="180" spans="1:228" ht="14.25" customHeight="1" x14ac:dyDescent="0.35">
      <c r="A180" s="9" t="s">
        <v>76</v>
      </c>
      <c r="B180" s="26">
        <v>1665481600</v>
      </c>
      <c r="C180" s="53">
        <v>1246601930.5799999</v>
      </c>
      <c r="D180" s="27">
        <f t="shared" si="371"/>
        <v>0.74849336707172265</v>
      </c>
      <c r="E180" s="26">
        <v>3865618149</v>
      </c>
      <c r="F180" s="53">
        <v>3424132608.27</v>
      </c>
      <c r="G180" s="27">
        <f t="shared" si="365"/>
        <v>0.88579173531555144</v>
      </c>
      <c r="H180" s="26">
        <v>727763250</v>
      </c>
      <c r="I180" s="53">
        <v>712898549.13</v>
      </c>
      <c r="J180" s="27">
        <f t="shared" ref="J180:J184" si="379">+I180/H180</f>
        <v>0.97957481245446232</v>
      </c>
      <c r="K180" s="26">
        <v>370862000</v>
      </c>
      <c r="L180" s="53">
        <v>367922070</v>
      </c>
      <c r="M180" s="27">
        <f t="shared" si="367"/>
        <v>0.99207271168251265</v>
      </c>
      <c r="N180" s="26">
        <v>1690731500</v>
      </c>
      <c r="O180" s="53">
        <v>1667596722.0999999</v>
      </c>
      <c r="P180" s="27">
        <f t="shared" si="368"/>
        <v>0.98631670498834378</v>
      </c>
      <c r="Q180" s="26"/>
      <c r="R180" s="53"/>
      <c r="S180" s="68"/>
      <c r="T180" s="26"/>
      <c r="U180" s="53"/>
      <c r="V180" s="68"/>
      <c r="W180" s="26"/>
      <c r="X180" s="53"/>
      <c r="Y180" s="68"/>
      <c r="Z180" s="26"/>
      <c r="AA180" s="53"/>
      <c r="AB180" s="68"/>
      <c r="AC180" s="26"/>
      <c r="AD180" s="53"/>
      <c r="AE180" s="68"/>
      <c r="AF180" s="33"/>
      <c r="AG180" s="152"/>
      <c r="AH180" s="152"/>
      <c r="AI180" s="38"/>
      <c r="AJ180" s="152"/>
      <c r="AK180" s="38"/>
      <c r="AL180" s="33"/>
      <c r="AM180" s="152"/>
      <c r="AN180" s="152"/>
      <c r="AO180" s="38"/>
      <c r="AP180" s="152"/>
      <c r="AQ180" s="38"/>
      <c r="AR180" s="33"/>
      <c r="AS180" s="152"/>
      <c r="AT180" s="152"/>
      <c r="AU180" s="38"/>
      <c r="AV180" s="152"/>
      <c r="AW180" s="38"/>
      <c r="AX180" s="33"/>
      <c r="AY180" s="152"/>
      <c r="AZ180" s="152"/>
      <c r="BA180" s="38"/>
      <c r="BB180" s="152"/>
      <c r="BC180" s="38"/>
      <c r="BD180" s="33"/>
      <c r="BE180" s="152"/>
      <c r="BF180" s="152"/>
      <c r="BG180" s="38"/>
      <c r="BH180" s="152"/>
      <c r="BI180" s="38"/>
      <c r="BJ180" s="33"/>
      <c r="BK180" s="152"/>
      <c r="BL180" s="152"/>
      <c r="BM180" s="38"/>
      <c r="BN180" s="152"/>
      <c r="BO180" s="38"/>
      <c r="BP180" s="33"/>
      <c r="BQ180" s="152"/>
      <c r="BR180" s="152"/>
      <c r="BS180" s="38"/>
      <c r="BT180" s="152"/>
      <c r="BU180" s="38"/>
      <c r="BV180" s="33"/>
      <c r="BW180" s="152"/>
      <c r="BX180" s="152"/>
      <c r="BY180" s="38"/>
      <c r="BZ180" s="152"/>
      <c r="CA180" s="38"/>
      <c r="CB180" s="33"/>
      <c r="CC180" s="152"/>
      <c r="CD180" s="152"/>
      <c r="CE180" s="38"/>
      <c r="CF180" s="152"/>
      <c r="CG180" s="7"/>
      <c r="CH180" s="33"/>
      <c r="CI180" s="152"/>
      <c r="CJ180" s="152"/>
      <c r="CK180" s="38"/>
      <c r="CL180" s="152"/>
      <c r="CM180" s="7"/>
      <c r="CN180" s="33"/>
      <c r="CO180" s="152"/>
      <c r="CP180" s="152"/>
      <c r="CQ180" s="38"/>
      <c r="CR180" s="152"/>
      <c r="CS180" s="7"/>
      <c r="CT180" s="5"/>
      <c r="CU180" s="6"/>
      <c r="CV180" s="7"/>
      <c r="CW180" s="5"/>
      <c r="CX180" s="6"/>
      <c r="CY180" s="7"/>
      <c r="CZ180" s="5"/>
      <c r="DA180" s="6"/>
      <c r="DB180" s="7"/>
      <c r="DC180" s="33"/>
      <c r="DD180" s="152"/>
      <c r="DE180" s="152"/>
      <c r="DF180" s="38"/>
      <c r="DG180" s="152"/>
      <c r="DH180" s="7"/>
      <c r="DI180" s="41"/>
      <c r="DJ180" s="81"/>
      <c r="DK180" s="81"/>
      <c r="DL180" s="152"/>
      <c r="DM180" s="152"/>
      <c r="DN180" s="152"/>
      <c r="DO180" s="38"/>
      <c r="DP180" s="152"/>
      <c r="DQ180" s="7"/>
      <c r="DR180" s="152"/>
      <c r="DS180" s="152"/>
      <c r="DT180" s="152"/>
      <c r="DU180" s="38"/>
      <c r="DV180" s="152"/>
      <c r="DW180" s="7"/>
      <c r="DX180" s="152"/>
      <c r="DY180" s="152"/>
      <c r="DZ180" s="152"/>
      <c r="EA180" s="38"/>
      <c r="EB180" s="152"/>
      <c r="EC180" s="7"/>
      <c r="ED180" s="152"/>
      <c r="EE180" s="152"/>
      <c r="EF180" s="152"/>
      <c r="EG180" s="38"/>
      <c r="EH180" s="152"/>
      <c r="EI180" s="7"/>
      <c r="EJ180" s="152"/>
      <c r="EK180" s="152"/>
      <c r="EL180" s="152"/>
      <c r="EM180" s="38"/>
      <c r="EN180" s="152"/>
      <c r="EO180" s="7"/>
      <c r="EP180" s="152"/>
      <c r="EQ180" s="152"/>
      <c r="ER180" s="152"/>
      <c r="ES180" s="38"/>
      <c r="ET180" s="152"/>
      <c r="EU180" s="7"/>
      <c r="EV180" s="152"/>
      <c r="EW180" s="152"/>
      <c r="EX180" s="152"/>
      <c r="EY180" s="38"/>
      <c r="EZ180" s="365"/>
      <c r="FA180" s="7"/>
      <c r="FB180" s="152"/>
      <c r="FC180" s="152"/>
      <c r="FD180" s="152"/>
      <c r="FE180" s="38"/>
      <c r="FF180" s="365"/>
      <c r="FG180" s="7"/>
      <c r="FH180" s="152"/>
      <c r="FI180" s="152"/>
      <c r="FJ180" s="152"/>
      <c r="FK180" s="38"/>
      <c r="FL180" s="365"/>
      <c r="FM180" s="7"/>
      <c r="FN180" s="41"/>
      <c r="FO180" s="383"/>
      <c r="FP180" s="387"/>
      <c r="FQ180" s="152"/>
      <c r="FR180" s="152"/>
      <c r="FS180" s="152"/>
      <c r="FT180" s="38"/>
      <c r="FU180" s="365"/>
      <c r="FV180" s="7"/>
      <c r="FW180" s="152"/>
      <c r="FX180" s="152"/>
      <c r="FY180" s="152"/>
      <c r="FZ180" s="38"/>
      <c r="GA180" s="365"/>
      <c r="GB180" s="7"/>
      <c r="GC180" s="152"/>
      <c r="GD180" s="152"/>
      <c r="GE180" s="152"/>
      <c r="GF180" s="38"/>
      <c r="GG180" s="365"/>
      <c r="GH180" s="7"/>
      <c r="GI180" s="152"/>
      <c r="GJ180" s="152"/>
      <c r="GK180" s="152"/>
      <c r="GL180" s="38"/>
      <c r="GM180" s="365"/>
      <c r="GN180" s="7"/>
      <c r="GO180" s="152"/>
      <c r="GP180" s="152"/>
      <c r="GQ180" s="152"/>
      <c r="GR180" s="38"/>
      <c r="GS180" s="365"/>
      <c r="GT180" s="7"/>
      <c r="GU180" s="152"/>
      <c r="GV180" s="152"/>
      <c r="GW180" s="152"/>
      <c r="GX180" s="38"/>
      <c r="GY180" s="365"/>
      <c r="GZ180" s="7"/>
      <c r="HA180" s="152"/>
      <c r="HB180" s="152"/>
      <c r="HC180" s="152"/>
      <c r="HD180" s="38"/>
      <c r="HE180" s="365"/>
      <c r="HF180" s="7"/>
      <c r="HG180" s="152"/>
      <c r="HH180" s="152"/>
      <c r="HI180" s="152"/>
      <c r="HJ180" s="38"/>
      <c r="HK180" s="365"/>
      <c r="HL180" s="7"/>
      <c r="HM180" s="152"/>
      <c r="HN180" s="152"/>
      <c r="HO180" s="152"/>
      <c r="HP180" s="38"/>
      <c r="HQ180" s="365"/>
      <c r="HR180" s="7"/>
      <c r="HS180" s="15">
        <f t="shared" si="312"/>
        <v>0</v>
      </c>
      <c r="HT180" s="15">
        <f t="shared" si="313"/>
        <v>0</v>
      </c>
    </row>
    <row r="181" spans="1:228" ht="14.25" customHeight="1" x14ac:dyDescent="0.35">
      <c r="A181" s="9" t="s">
        <v>78</v>
      </c>
      <c r="B181" s="26">
        <v>11551643925</v>
      </c>
      <c r="C181" s="53">
        <v>10384568290.150002</v>
      </c>
      <c r="D181" s="27">
        <f t="shared" si="371"/>
        <v>0.89896887036794648</v>
      </c>
      <c r="E181" s="26">
        <v>12082451888</v>
      </c>
      <c r="F181" s="53">
        <v>8183850174.1499996</v>
      </c>
      <c r="G181" s="27">
        <f t="shared" si="365"/>
        <v>0.67733356193025707</v>
      </c>
      <c r="H181" s="26">
        <v>16654337616</v>
      </c>
      <c r="I181" s="53">
        <v>12960725402.98</v>
      </c>
      <c r="J181" s="27">
        <f t="shared" si="379"/>
        <v>0.7782192064203437</v>
      </c>
      <c r="K181" s="26">
        <v>15693259068</v>
      </c>
      <c r="L181" s="53">
        <v>11472889903.289999</v>
      </c>
      <c r="M181" s="27">
        <f t="shared" si="367"/>
        <v>0.73107121048452439</v>
      </c>
      <c r="N181" s="26">
        <v>24283285792</v>
      </c>
      <c r="O181" s="53">
        <v>20979438449.080002</v>
      </c>
      <c r="P181" s="27">
        <f t="shared" si="368"/>
        <v>0.86394562205381475</v>
      </c>
      <c r="Q181" s="26"/>
      <c r="R181" s="53"/>
      <c r="S181" s="68"/>
      <c r="T181" s="26"/>
      <c r="U181" s="53"/>
      <c r="V181" s="68"/>
      <c r="W181" s="26"/>
      <c r="X181" s="53"/>
      <c r="Y181" s="68"/>
      <c r="Z181" s="26"/>
      <c r="AA181" s="53"/>
      <c r="AB181" s="68"/>
      <c r="AC181" s="26"/>
      <c r="AD181" s="53"/>
      <c r="AE181" s="68"/>
      <c r="AF181" s="5"/>
      <c r="AG181" s="6"/>
      <c r="AH181" s="6"/>
      <c r="AI181" s="38"/>
      <c r="AJ181" s="6"/>
      <c r="AK181" s="38"/>
      <c r="AL181" s="5"/>
      <c r="AM181" s="6"/>
      <c r="AN181" s="6"/>
      <c r="AO181" s="38"/>
      <c r="AP181" s="6"/>
      <c r="AQ181" s="38"/>
      <c r="AR181" s="5"/>
      <c r="AS181" s="6"/>
      <c r="AT181" s="6"/>
      <c r="AU181" s="38"/>
      <c r="AV181" s="6"/>
      <c r="AW181" s="38"/>
      <c r="AX181" s="5"/>
      <c r="AY181" s="6"/>
      <c r="AZ181" s="6"/>
      <c r="BA181" s="38"/>
      <c r="BB181" s="6"/>
      <c r="BC181" s="38"/>
      <c r="BD181" s="5"/>
      <c r="BE181" s="6"/>
      <c r="BF181" s="6"/>
      <c r="BG181" s="38"/>
      <c r="BH181" s="6"/>
      <c r="BI181" s="38"/>
      <c r="BJ181" s="5"/>
      <c r="BK181" s="6"/>
      <c r="BL181" s="6"/>
      <c r="BM181" s="38"/>
      <c r="BN181" s="6"/>
      <c r="BO181" s="38"/>
      <c r="BP181" s="5"/>
      <c r="BQ181" s="6"/>
      <c r="BR181" s="6"/>
      <c r="BS181" s="38"/>
      <c r="BT181" s="6"/>
      <c r="BU181" s="38"/>
      <c r="BV181" s="5"/>
      <c r="BW181" s="6"/>
      <c r="BX181" s="6"/>
      <c r="BY181" s="38"/>
      <c r="BZ181" s="6"/>
      <c r="CA181" s="38"/>
      <c r="CB181" s="5"/>
      <c r="CC181" s="6"/>
      <c r="CD181" s="6"/>
      <c r="CE181" s="38"/>
      <c r="CF181" s="6"/>
      <c r="CG181" s="7"/>
      <c r="CH181" s="5"/>
      <c r="CI181" s="6"/>
      <c r="CJ181" s="6"/>
      <c r="CK181" s="38"/>
      <c r="CL181" s="6"/>
      <c r="CM181" s="7"/>
      <c r="CN181" s="5"/>
      <c r="CO181" s="6"/>
      <c r="CP181" s="6"/>
      <c r="CQ181" s="38"/>
      <c r="CR181" s="6"/>
      <c r="CS181" s="7"/>
      <c r="CT181" s="5"/>
      <c r="CU181" s="6"/>
      <c r="CV181" s="7"/>
      <c r="CW181" s="5"/>
      <c r="CX181" s="6"/>
      <c r="CY181" s="7"/>
      <c r="CZ181" s="5"/>
      <c r="DA181" s="6"/>
      <c r="DB181" s="7"/>
      <c r="DC181" s="5"/>
      <c r="DD181" s="6"/>
      <c r="DE181" s="6"/>
      <c r="DF181" s="38"/>
      <c r="DG181" s="6"/>
      <c r="DH181" s="7"/>
      <c r="DI181" s="41"/>
      <c r="DJ181" s="81"/>
      <c r="DK181" s="81"/>
      <c r="DL181" s="6"/>
      <c r="DM181" s="6"/>
      <c r="DN181" s="6"/>
      <c r="DO181" s="38"/>
      <c r="DP181" s="6"/>
      <c r="DQ181" s="7"/>
      <c r="DR181" s="6"/>
      <c r="DS181" s="6"/>
      <c r="DT181" s="6"/>
      <c r="DU181" s="38"/>
      <c r="DV181" s="6"/>
      <c r="DW181" s="7"/>
      <c r="DX181" s="6"/>
      <c r="DY181" s="6"/>
      <c r="DZ181" s="6"/>
      <c r="EA181" s="38"/>
      <c r="EB181" s="6"/>
      <c r="EC181" s="7"/>
      <c r="ED181" s="6"/>
      <c r="EE181" s="6"/>
      <c r="EF181" s="6"/>
      <c r="EG181" s="38"/>
      <c r="EH181" s="6"/>
      <c r="EI181" s="7"/>
      <c r="EJ181" s="6"/>
      <c r="EK181" s="6"/>
      <c r="EL181" s="6"/>
      <c r="EM181" s="38"/>
      <c r="EN181" s="6"/>
      <c r="EO181" s="7"/>
      <c r="EP181" s="6"/>
      <c r="EQ181" s="6"/>
      <c r="ER181" s="6"/>
      <c r="ES181" s="38"/>
      <c r="ET181" s="6"/>
      <c r="EU181" s="7"/>
      <c r="EV181" s="6"/>
      <c r="EW181" s="6"/>
      <c r="EX181" s="6"/>
      <c r="EY181" s="38"/>
      <c r="EZ181" s="340"/>
      <c r="FA181" s="7"/>
      <c r="FB181" s="6"/>
      <c r="FC181" s="6"/>
      <c r="FD181" s="6"/>
      <c r="FE181" s="38"/>
      <c r="FF181" s="340"/>
      <c r="FG181" s="7"/>
      <c r="FH181" s="6"/>
      <c r="FI181" s="6"/>
      <c r="FJ181" s="6"/>
      <c r="FK181" s="38"/>
      <c r="FL181" s="340"/>
      <c r="FM181" s="7"/>
      <c r="FN181" s="41"/>
      <c r="FO181" s="383"/>
      <c r="FP181" s="387"/>
      <c r="FQ181" s="6"/>
      <c r="FR181" s="6"/>
      <c r="FS181" s="6"/>
      <c r="FT181" s="38"/>
      <c r="FU181" s="340"/>
      <c r="FV181" s="7"/>
      <c r="FW181" s="6"/>
      <c r="FX181" s="6"/>
      <c r="FY181" s="6"/>
      <c r="FZ181" s="38"/>
      <c r="GA181" s="340"/>
      <c r="GB181" s="7"/>
      <c r="GC181" s="6"/>
      <c r="GD181" s="6"/>
      <c r="GE181" s="6"/>
      <c r="GF181" s="38"/>
      <c r="GG181" s="340"/>
      <c r="GH181" s="7"/>
      <c r="GI181" s="6"/>
      <c r="GJ181" s="6"/>
      <c r="GK181" s="6"/>
      <c r="GL181" s="38"/>
      <c r="GM181" s="340"/>
      <c r="GN181" s="7"/>
      <c r="GO181" s="6"/>
      <c r="GP181" s="6"/>
      <c r="GQ181" s="6"/>
      <c r="GR181" s="38"/>
      <c r="GS181" s="340"/>
      <c r="GT181" s="7"/>
      <c r="GU181" s="6"/>
      <c r="GV181" s="6"/>
      <c r="GW181" s="6"/>
      <c r="GX181" s="38"/>
      <c r="GY181" s="340"/>
      <c r="GZ181" s="7"/>
      <c r="HA181" s="6"/>
      <c r="HB181" s="6"/>
      <c r="HC181" s="6"/>
      <c r="HD181" s="38"/>
      <c r="HE181" s="340"/>
      <c r="HF181" s="7"/>
      <c r="HG181" s="6"/>
      <c r="HH181" s="6"/>
      <c r="HI181" s="6"/>
      <c r="HJ181" s="38"/>
      <c r="HK181" s="340"/>
      <c r="HL181" s="7"/>
      <c r="HM181" s="6"/>
      <c r="HN181" s="6"/>
      <c r="HO181" s="6"/>
      <c r="HP181" s="38"/>
      <c r="HQ181" s="340"/>
      <c r="HR181" s="7"/>
      <c r="HS181" s="15">
        <f t="shared" si="312"/>
        <v>0</v>
      </c>
      <c r="HT181" s="15">
        <f t="shared" si="313"/>
        <v>0</v>
      </c>
    </row>
    <row r="182" spans="1:228" s="14" customFormat="1" ht="14.25" customHeight="1" x14ac:dyDescent="0.35">
      <c r="A182" s="8" t="s">
        <v>150</v>
      </c>
      <c r="B182" s="63">
        <f>+B183+B184</f>
        <v>27488355455</v>
      </c>
      <c r="C182" s="150">
        <f>+C183+C184</f>
        <v>27457113832</v>
      </c>
      <c r="D182" s="64">
        <f t="shared" si="371"/>
        <v>0.99886345972747825</v>
      </c>
      <c r="E182" s="63">
        <f>+E183+E184</f>
        <v>30257974891</v>
      </c>
      <c r="F182" s="150">
        <f>+F183+F184</f>
        <v>30179411939</v>
      </c>
      <c r="G182" s="64">
        <f t="shared" si="365"/>
        <v>0.99740356212591852</v>
      </c>
      <c r="H182" s="63">
        <f>+H183+H184</f>
        <v>32405670345</v>
      </c>
      <c r="I182" s="150">
        <f>+I183+I184</f>
        <v>32333512768</v>
      </c>
      <c r="J182" s="64">
        <f t="shared" si="379"/>
        <v>0.99777330398563613</v>
      </c>
      <c r="K182" s="63">
        <f>+K183+K184</f>
        <v>42070658648</v>
      </c>
      <c r="L182" s="150">
        <f>+L183+L184</f>
        <v>41775278451.630005</v>
      </c>
      <c r="M182" s="64">
        <f t="shared" ref="M182" si="380">+L182/K182</f>
        <v>0.99297895003638037</v>
      </c>
      <c r="N182" s="63">
        <f>+N183+N184</f>
        <v>40673046695</v>
      </c>
      <c r="O182" s="150">
        <f>+O183+O184</f>
        <v>40354332035.359993</v>
      </c>
      <c r="P182" s="64">
        <f t="shared" ref="P182" si="381">+O182/N182</f>
        <v>0.99216398363196168</v>
      </c>
      <c r="Q182" s="63"/>
      <c r="R182" s="150"/>
      <c r="S182" s="69"/>
      <c r="T182" s="63"/>
      <c r="U182" s="150"/>
      <c r="V182" s="69"/>
      <c r="W182" s="63"/>
      <c r="X182" s="150"/>
      <c r="Y182" s="69"/>
      <c r="Z182" s="63"/>
      <c r="AA182" s="150"/>
      <c r="AB182" s="69"/>
      <c r="AC182" s="63"/>
      <c r="AD182" s="150"/>
      <c r="AE182" s="69"/>
      <c r="AF182" s="5"/>
      <c r="AG182" s="6"/>
      <c r="AH182" s="6"/>
      <c r="AI182" s="39"/>
      <c r="AJ182" s="6"/>
      <c r="AK182" s="39"/>
      <c r="AL182" s="5"/>
      <c r="AM182" s="6"/>
      <c r="AN182" s="6"/>
      <c r="AO182" s="39"/>
      <c r="AP182" s="6"/>
      <c r="AQ182" s="39"/>
      <c r="AR182" s="5"/>
      <c r="AS182" s="6"/>
      <c r="AT182" s="6"/>
      <c r="AU182" s="39"/>
      <c r="AV182" s="6"/>
      <c r="AW182" s="39"/>
      <c r="AX182" s="5"/>
      <c r="AY182" s="6"/>
      <c r="AZ182" s="6"/>
      <c r="BA182" s="39"/>
      <c r="BB182" s="6"/>
      <c r="BC182" s="39"/>
      <c r="BD182" s="5"/>
      <c r="BE182" s="6"/>
      <c r="BF182" s="6"/>
      <c r="BG182" s="39"/>
      <c r="BH182" s="6"/>
      <c r="BI182" s="39"/>
      <c r="BJ182" s="5"/>
      <c r="BK182" s="6"/>
      <c r="BL182" s="6"/>
      <c r="BM182" s="39"/>
      <c r="BN182" s="6"/>
      <c r="BO182" s="39"/>
      <c r="BP182" s="5"/>
      <c r="BQ182" s="6"/>
      <c r="BR182" s="6"/>
      <c r="BS182" s="39"/>
      <c r="BT182" s="6"/>
      <c r="BU182" s="39"/>
      <c r="BV182" s="5"/>
      <c r="BW182" s="6"/>
      <c r="BX182" s="6"/>
      <c r="BY182" s="39"/>
      <c r="BZ182" s="6"/>
      <c r="CA182" s="39"/>
      <c r="CB182" s="5"/>
      <c r="CC182" s="6"/>
      <c r="CD182" s="6"/>
      <c r="CE182" s="39"/>
      <c r="CF182" s="6"/>
      <c r="CG182" s="34"/>
      <c r="CH182" s="5"/>
      <c r="CI182" s="6"/>
      <c r="CJ182" s="6"/>
      <c r="CK182" s="39"/>
      <c r="CL182" s="6"/>
      <c r="CM182" s="34"/>
      <c r="CN182" s="5"/>
      <c r="CO182" s="6"/>
      <c r="CP182" s="6"/>
      <c r="CQ182" s="39"/>
      <c r="CR182" s="6"/>
      <c r="CS182" s="34"/>
      <c r="CT182" s="33"/>
      <c r="CU182" s="152"/>
      <c r="CV182" s="34"/>
      <c r="CW182" s="33"/>
      <c r="CX182" s="152"/>
      <c r="CY182" s="34"/>
      <c r="CZ182" s="33"/>
      <c r="DA182" s="152"/>
      <c r="DB182" s="34"/>
      <c r="DC182" s="5"/>
      <c r="DD182" s="6"/>
      <c r="DE182" s="6"/>
      <c r="DF182" s="39"/>
      <c r="DG182" s="6"/>
      <c r="DH182" s="34"/>
      <c r="DI182" s="41"/>
      <c r="DJ182" s="81"/>
      <c r="DK182" s="81"/>
      <c r="DL182" s="6"/>
      <c r="DM182" s="6"/>
      <c r="DN182" s="6"/>
      <c r="DO182" s="39"/>
      <c r="DP182" s="6"/>
      <c r="DQ182" s="34"/>
      <c r="DR182" s="6"/>
      <c r="DS182" s="6"/>
      <c r="DT182" s="6"/>
      <c r="DU182" s="39"/>
      <c r="DV182" s="6"/>
      <c r="DW182" s="34"/>
      <c r="DX182" s="6"/>
      <c r="DY182" s="6"/>
      <c r="DZ182" s="6"/>
      <c r="EA182" s="39"/>
      <c r="EB182" s="6"/>
      <c r="EC182" s="34"/>
      <c r="ED182" s="6"/>
      <c r="EE182" s="6"/>
      <c r="EF182" s="6"/>
      <c r="EG182" s="39"/>
      <c r="EH182" s="6"/>
      <c r="EI182" s="34"/>
      <c r="EJ182" s="6"/>
      <c r="EK182" s="6"/>
      <c r="EL182" s="6"/>
      <c r="EM182" s="39"/>
      <c r="EN182" s="6"/>
      <c r="EO182" s="34"/>
      <c r="EP182" s="6"/>
      <c r="EQ182" s="6"/>
      <c r="ER182" s="6"/>
      <c r="ES182" s="39"/>
      <c r="ET182" s="6"/>
      <c r="EU182" s="34"/>
      <c r="EV182" s="6"/>
      <c r="EW182" s="6"/>
      <c r="EX182" s="6"/>
      <c r="EY182" s="39"/>
      <c r="EZ182" s="340"/>
      <c r="FA182" s="34"/>
      <c r="FB182" s="6"/>
      <c r="FC182" s="6"/>
      <c r="FD182" s="6"/>
      <c r="FE182" s="39"/>
      <c r="FF182" s="340"/>
      <c r="FG182" s="34"/>
      <c r="FH182" s="6"/>
      <c r="FI182" s="6"/>
      <c r="FJ182" s="6"/>
      <c r="FK182" s="39"/>
      <c r="FL182" s="340"/>
      <c r="FM182" s="34"/>
      <c r="FN182" s="41"/>
      <c r="FO182" s="383"/>
      <c r="FP182" s="387"/>
      <c r="FQ182" s="6"/>
      <c r="FR182" s="6"/>
      <c r="FS182" s="6"/>
      <c r="FT182" s="39"/>
      <c r="FU182" s="340"/>
      <c r="FV182" s="34"/>
      <c r="FW182" s="6"/>
      <c r="FX182" s="6"/>
      <c r="FY182" s="6"/>
      <c r="FZ182" s="39"/>
      <c r="GA182" s="340"/>
      <c r="GB182" s="34"/>
      <c r="GC182" s="6"/>
      <c r="GD182" s="6"/>
      <c r="GE182" s="6"/>
      <c r="GF182" s="39"/>
      <c r="GG182" s="340"/>
      <c r="GH182" s="34"/>
      <c r="GI182" s="6"/>
      <c r="GJ182" s="6"/>
      <c r="GK182" s="6"/>
      <c r="GL182" s="39"/>
      <c r="GM182" s="340"/>
      <c r="GN182" s="34"/>
      <c r="GO182" s="6"/>
      <c r="GP182" s="6"/>
      <c r="GQ182" s="6"/>
      <c r="GR182" s="39"/>
      <c r="GS182" s="340"/>
      <c r="GT182" s="34"/>
      <c r="GU182" s="6"/>
      <c r="GV182" s="6"/>
      <c r="GW182" s="6"/>
      <c r="GX182" s="39"/>
      <c r="GY182" s="340"/>
      <c r="GZ182" s="34"/>
      <c r="HA182" s="6"/>
      <c r="HB182" s="6"/>
      <c r="HC182" s="6"/>
      <c r="HD182" s="39"/>
      <c r="HE182" s="340"/>
      <c r="HF182" s="34"/>
      <c r="HG182" s="6"/>
      <c r="HH182" s="6"/>
      <c r="HI182" s="6"/>
      <c r="HJ182" s="39"/>
      <c r="HK182" s="340"/>
      <c r="HL182" s="34"/>
      <c r="HM182" s="6"/>
      <c r="HN182" s="6"/>
      <c r="HO182" s="6"/>
      <c r="HP182" s="39"/>
      <c r="HQ182" s="340"/>
      <c r="HR182" s="34"/>
      <c r="HS182" s="15">
        <f t="shared" si="312"/>
        <v>0</v>
      </c>
      <c r="HT182" s="15">
        <f t="shared" si="313"/>
        <v>0</v>
      </c>
    </row>
    <row r="183" spans="1:228" ht="14.25" customHeight="1" x14ac:dyDescent="0.35">
      <c r="A183" s="9" t="s">
        <v>76</v>
      </c>
      <c r="B183" s="26">
        <v>7902349525</v>
      </c>
      <c r="C183" s="53">
        <v>7891794790</v>
      </c>
      <c r="D183" s="27">
        <f t="shared" si="371"/>
        <v>0.99866435482680072</v>
      </c>
      <c r="E183" s="26">
        <v>7986527034</v>
      </c>
      <c r="F183" s="53">
        <v>7983963675</v>
      </c>
      <c r="G183" s="27">
        <f t="shared" si="365"/>
        <v>0.9996790395889118</v>
      </c>
      <c r="H183" s="26">
        <v>8069539107</v>
      </c>
      <c r="I183" s="53">
        <v>8018419836</v>
      </c>
      <c r="J183" s="27">
        <f t="shared" si="379"/>
        <v>0.99366515604891781</v>
      </c>
      <c r="K183" s="26">
        <v>8941798091</v>
      </c>
      <c r="L183" s="53">
        <v>8916423959.4599991</v>
      </c>
      <c r="M183" s="27">
        <f t="shared" si="367"/>
        <v>0.99716230099564196</v>
      </c>
      <c r="N183" s="26">
        <v>9828896777</v>
      </c>
      <c r="O183" s="53">
        <v>9671299651.8299999</v>
      </c>
      <c r="P183" s="27">
        <f t="shared" si="368"/>
        <v>0.98396593954076483</v>
      </c>
      <c r="Q183" s="26"/>
      <c r="R183" s="53"/>
      <c r="S183" s="68"/>
      <c r="T183" s="26"/>
      <c r="U183" s="53"/>
      <c r="V183" s="68"/>
      <c r="W183" s="26"/>
      <c r="X183" s="53"/>
      <c r="Y183" s="68"/>
      <c r="Z183" s="26"/>
      <c r="AA183" s="53"/>
      <c r="AB183" s="68"/>
      <c r="AC183" s="26"/>
      <c r="AD183" s="53"/>
      <c r="AE183" s="68"/>
      <c r="AF183" s="33"/>
      <c r="AG183" s="152"/>
      <c r="AH183" s="152"/>
      <c r="AI183" s="38"/>
      <c r="AJ183" s="152"/>
      <c r="AK183" s="38"/>
      <c r="AL183" s="33"/>
      <c r="AM183" s="152"/>
      <c r="AN183" s="152"/>
      <c r="AO183" s="38"/>
      <c r="AP183" s="152"/>
      <c r="AQ183" s="38"/>
      <c r="AR183" s="33"/>
      <c r="AS183" s="152"/>
      <c r="AT183" s="152"/>
      <c r="AU183" s="38"/>
      <c r="AV183" s="152"/>
      <c r="AW183" s="38"/>
      <c r="AX183" s="33"/>
      <c r="AY183" s="152"/>
      <c r="AZ183" s="152"/>
      <c r="BA183" s="38"/>
      <c r="BB183" s="152"/>
      <c r="BC183" s="38"/>
      <c r="BD183" s="33"/>
      <c r="BE183" s="152"/>
      <c r="BF183" s="152"/>
      <c r="BG183" s="38"/>
      <c r="BH183" s="152"/>
      <c r="BI183" s="38"/>
      <c r="BJ183" s="33"/>
      <c r="BK183" s="152"/>
      <c r="BL183" s="152"/>
      <c r="BM183" s="38"/>
      <c r="BN183" s="152"/>
      <c r="BO183" s="38"/>
      <c r="BP183" s="33"/>
      <c r="BQ183" s="152"/>
      <c r="BR183" s="152"/>
      <c r="BS183" s="38"/>
      <c r="BT183" s="152"/>
      <c r="BU183" s="38"/>
      <c r="BV183" s="33"/>
      <c r="BW183" s="152"/>
      <c r="BX183" s="152"/>
      <c r="BY183" s="38"/>
      <c r="BZ183" s="152"/>
      <c r="CA183" s="38"/>
      <c r="CB183" s="33"/>
      <c r="CC183" s="152"/>
      <c r="CD183" s="152"/>
      <c r="CE183" s="38"/>
      <c r="CF183" s="152"/>
      <c r="CG183" s="7"/>
      <c r="CH183" s="33"/>
      <c r="CI183" s="152"/>
      <c r="CJ183" s="152"/>
      <c r="CK183" s="38"/>
      <c r="CL183" s="152"/>
      <c r="CM183" s="7"/>
      <c r="CN183" s="33"/>
      <c r="CO183" s="152"/>
      <c r="CP183" s="152"/>
      <c r="CQ183" s="38"/>
      <c r="CR183" s="152"/>
      <c r="CS183" s="7"/>
      <c r="CT183" s="5"/>
      <c r="CU183" s="6"/>
      <c r="CV183" s="7"/>
      <c r="CW183" s="5"/>
      <c r="CX183" s="6"/>
      <c r="CY183" s="7"/>
      <c r="CZ183" s="5"/>
      <c r="DA183" s="6"/>
      <c r="DB183" s="7"/>
      <c r="DC183" s="33"/>
      <c r="DD183" s="152"/>
      <c r="DE183" s="152"/>
      <c r="DF183" s="38"/>
      <c r="DG183" s="152"/>
      <c r="DH183" s="7"/>
      <c r="DI183" s="41"/>
      <c r="DJ183" s="81"/>
      <c r="DK183" s="81"/>
      <c r="DL183" s="152"/>
      <c r="DM183" s="152"/>
      <c r="DN183" s="152"/>
      <c r="DO183" s="38"/>
      <c r="DP183" s="152"/>
      <c r="DQ183" s="7"/>
      <c r="DR183" s="152"/>
      <c r="DS183" s="152"/>
      <c r="DT183" s="152"/>
      <c r="DU183" s="38"/>
      <c r="DV183" s="152"/>
      <c r="DW183" s="7"/>
      <c r="DX183" s="152"/>
      <c r="DY183" s="152"/>
      <c r="DZ183" s="152"/>
      <c r="EA183" s="38"/>
      <c r="EB183" s="152"/>
      <c r="EC183" s="7"/>
      <c r="ED183" s="152"/>
      <c r="EE183" s="152"/>
      <c r="EF183" s="152"/>
      <c r="EG183" s="38"/>
      <c r="EH183" s="152"/>
      <c r="EI183" s="7"/>
      <c r="EJ183" s="152"/>
      <c r="EK183" s="152"/>
      <c r="EL183" s="152"/>
      <c r="EM183" s="38"/>
      <c r="EN183" s="152"/>
      <c r="EO183" s="7"/>
      <c r="EP183" s="152"/>
      <c r="EQ183" s="152"/>
      <c r="ER183" s="152"/>
      <c r="ES183" s="38"/>
      <c r="ET183" s="152"/>
      <c r="EU183" s="7"/>
      <c r="EV183" s="152"/>
      <c r="EW183" s="152"/>
      <c r="EX183" s="152"/>
      <c r="EY183" s="38"/>
      <c r="EZ183" s="365"/>
      <c r="FA183" s="7"/>
      <c r="FB183" s="152"/>
      <c r="FC183" s="152"/>
      <c r="FD183" s="152"/>
      <c r="FE183" s="38"/>
      <c r="FF183" s="365"/>
      <c r="FG183" s="7"/>
      <c r="FH183" s="152"/>
      <c r="FI183" s="152"/>
      <c r="FJ183" s="152"/>
      <c r="FK183" s="38"/>
      <c r="FL183" s="365"/>
      <c r="FM183" s="7"/>
      <c r="FN183" s="41"/>
      <c r="FO183" s="383"/>
      <c r="FP183" s="387"/>
      <c r="FQ183" s="152"/>
      <c r="FR183" s="152"/>
      <c r="FS183" s="152"/>
      <c r="FT183" s="38"/>
      <c r="FU183" s="365"/>
      <c r="FV183" s="7"/>
      <c r="FW183" s="152"/>
      <c r="FX183" s="152"/>
      <c r="FY183" s="152"/>
      <c r="FZ183" s="38"/>
      <c r="GA183" s="365"/>
      <c r="GB183" s="7"/>
      <c r="GC183" s="152"/>
      <c r="GD183" s="152"/>
      <c r="GE183" s="152"/>
      <c r="GF183" s="38"/>
      <c r="GG183" s="365"/>
      <c r="GH183" s="7"/>
      <c r="GI183" s="152"/>
      <c r="GJ183" s="152"/>
      <c r="GK183" s="152"/>
      <c r="GL183" s="38"/>
      <c r="GM183" s="365"/>
      <c r="GN183" s="7"/>
      <c r="GO183" s="152"/>
      <c r="GP183" s="152"/>
      <c r="GQ183" s="152"/>
      <c r="GR183" s="38"/>
      <c r="GS183" s="365"/>
      <c r="GT183" s="7"/>
      <c r="GU183" s="152"/>
      <c r="GV183" s="152"/>
      <c r="GW183" s="152"/>
      <c r="GX183" s="38"/>
      <c r="GY183" s="365"/>
      <c r="GZ183" s="7"/>
      <c r="HA183" s="152"/>
      <c r="HB183" s="152"/>
      <c r="HC183" s="152"/>
      <c r="HD183" s="38"/>
      <c r="HE183" s="365"/>
      <c r="HF183" s="7"/>
      <c r="HG183" s="152"/>
      <c r="HH183" s="152"/>
      <c r="HI183" s="152"/>
      <c r="HJ183" s="38"/>
      <c r="HK183" s="365"/>
      <c r="HL183" s="7"/>
      <c r="HM183" s="152"/>
      <c r="HN183" s="152"/>
      <c r="HO183" s="152"/>
      <c r="HP183" s="38"/>
      <c r="HQ183" s="365"/>
      <c r="HR183" s="7"/>
      <c r="HS183" s="15">
        <f t="shared" si="312"/>
        <v>0</v>
      </c>
      <c r="HT183" s="15">
        <f t="shared" si="313"/>
        <v>0</v>
      </c>
    </row>
    <row r="184" spans="1:228" ht="14.25" customHeight="1" x14ac:dyDescent="0.35">
      <c r="A184" s="9" t="s">
        <v>78</v>
      </c>
      <c r="B184" s="26">
        <v>19586005930</v>
      </c>
      <c r="C184" s="53">
        <v>19565319042</v>
      </c>
      <c r="D184" s="27">
        <f t="shared" si="371"/>
        <v>0.99894379241618048</v>
      </c>
      <c r="E184" s="26">
        <v>22271447857</v>
      </c>
      <c r="F184" s="53">
        <v>22195448264</v>
      </c>
      <c r="G184" s="27">
        <f t="shared" si="365"/>
        <v>0.99658757735518699</v>
      </c>
      <c r="H184" s="26">
        <v>24336131238</v>
      </c>
      <c r="I184" s="53">
        <v>24315092932</v>
      </c>
      <c r="J184" s="27">
        <f t="shared" si="379"/>
        <v>0.99913551148314206</v>
      </c>
      <c r="K184" s="26">
        <v>33128860557</v>
      </c>
      <c r="L184" s="53">
        <v>32858854492.170002</v>
      </c>
      <c r="M184" s="27">
        <f t="shared" si="367"/>
        <v>0.99184982337785399</v>
      </c>
      <c r="N184" s="26">
        <v>30844149918</v>
      </c>
      <c r="O184" s="53">
        <v>30683032383.529995</v>
      </c>
      <c r="P184" s="27">
        <f t="shared" si="368"/>
        <v>0.99477639893145575</v>
      </c>
      <c r="Q184" s="26"/>
      <c r="R184" s="53"/>
      <c r="S184" s="68"/>
      <c r="T184" s="26"/>
      <c r="U184" s="53"/>
      <c r="V184" s="68"/>
      <c r="W184" s="26"/>
      <c r="X184" s="53"/>
      <c r="Y184" s="68"/>
      <c r="Z184" s="26"/>
      <c r="AA184" s="53"/>
      <c r="AB184" s="68"/>
      <c r="AC184" s="26"/>
      <c r="AD184" s="53"/>
      <c r="AE184" s="68"/>
      <c r="AF184" s="5"/>
      <c r="AG184" s="6"/>
      <c r="AH184" s="6"/>
      <c r="AI184" s="38"/>
      <c r="AJ184" s="6"/>
      <c r="AK184" s="38"/>
      <c r="AL184" s="5"/>
      <c r="AM184" s="6"/>
      <c r="AN184" s="6"/>
      <c r="AO184" s="38"/>
      <c r="AP184" s="6"/>
      <c r="AQ184" s="38"/>
      <c r="AR184" s="5"/>
      <c r="AS184" s="6"/>
      <c r="AT184" s="6"/>
      <c r="AU184" s="38"/>
      <c r="AV184" s="6"/>
      <c r="AW184" s="38"/>
      <c r="AX184" s="5"/>
      <c r="AY184" s="6"/>
      <c r="AZ184" s="6"/>
      <c r="BA184" s="38"/>
      <c r="BB184" s="6"/>
      <c r="BC184" s="38"/>
      <c r="BD184" s="5"/>
      <c r="BE184" s="6"/>
      <c r="BF184" s="6"/>
      <c r="BG184" s="38"/>
      <c r="BH184" s="6"/>
      <c r="BI184" s="38"/>
      <c r="BJ184" s="5"/>
      <c r="BK184" s="6"/>
      <c r="BL184" s="6"/>
      <c r="BM184" s="38"/>
      <c r="BN184" s="6"/>
      <c r="BO184" s="38"/>
      <c r="BP184" s="5"/>
      <c r="BQ184" s="6"/>
      <c r="BR184" s="6"/>
      <c r="BS184" s="38"/>
      <c r="BT184" s="6"/>
      <c r="BU184" s="38"/>
      <c r="BV184" s="5"/>
      <c r="BW184" s="6"/>
      <c r="BX184" s="6"/>
      <c r="BY184" s="38"/>
      <c r="BZ184" s="6"/>
      <c r="CA184" s="38"/>
      <c r="CB184" s="5"/>
      <c r="CC184" s="6"/>
      <c r="CD184" s="6"/>
      <c r="CE184" s="38"/>
      <c r="CF184" s="6"/>
      <c r="CG184" s="7"/>
      <c r="CH184" s="5"/>
      <c r="CI184" s="6"/>
      <c r="CJ184" s="6"/>
      <c r="CK184" s="38"/>
      <c r="CL184" s="6"/>
      <c r="CM184" s="7"/>
      <c r="CN184" s="5"/>
      <c r="CO184" s="6"/>
      <c r="CP184" s="6"/>
      <c r="CQ184" s="38"/>
      <c r="CR184" s="6"/>
      <c r="CS184" s="7"/>
      <c r="CT184" s="5"/>
      <c r="CU184" s="6"/>
      <c r="CV184" s="7"/>
      <c r="CW184" s="5"/>
      <c r="CX184" s="6"/>
      <c r="CY184" s="7"/>
      <c r="CZ184" s="5"/>
      <c r="DA184" s="6"/>
      <c r="DB184" s="7"/>
      <c r="DC184" s="5"/>
      <c r="DD184" s="6"/>
      <c r="DE184" s="6"/>
      <c r="DF184" s="38"/>
      <c r="DG184" s="6"/>
      <c r="DH184" s="7"/>
      <c r="DI184" s="41"/>
      <c r="DJ184" s="81"/>
      <c r="DK184" s="81"/>
      <c r="DL184" s="6"/>
      <c r="DM184" s="6"/>
      <c r="DN184" s="6"/>
      <c r="DO184" s="38"/>
      <c r="DP184" s="6"/>
      <c r="DQ184" s="7"/>
      <c r="DR184" s="6"/>
      <c r="DS184" s="6"/>
      <c r="DT184" s="6"/>
      <c r="DU184" s="38"/>
      <c r="DV184" s="6"/>
      <c r="DW184" s="7"/>
      <c r="DX184" s="6"/>
      <c r="DY184" s="6"/>
      <c r="DZ184" s="6"/>
      <c r="EA184" s="38"/>
      <c r="EB184" s="6"/>
      <c r="EC184" s="7"/>
      <c r="ED184" s="6"/>
      <c r="EE184" s="6"/>
      <c r="EF184" s="6"/>
      <c r="EG184" s="38"/>
      <c r="EH184" s="6"/>
      <c r="EI184" s="7"/>
      <c r="EJ184" s="6"/>
      <c r="EK184" s="6"/>
      <c r="EL184" s="6"/>
      <c r="EM184" s="38"/>
      <c r="EN184" s="6"/>
      <c r="EO184" s="7"/>
      <c r="EP184" s="6"/>
      <c r="EQ184" s="6"/>
      <c r="ER184" s="6"/>
      <c r="ES184" s="38"/>
      <c r="ET184" s="6"/>
      <c r="EU184" s="7"/>
      <c r="EV184" s="6"/>
      <c r="EW184" s="6"/>
      <c r="EX184" s="6"/>
      <c r="EY184" s="38"/>
      <c r="EZ184" s="340"/>
      <c r="FA184" s="7"/>
      <c r="FB184" s="6"/>
      <c r="FC184" s="6"/>
      <c r="FD184" s="6"/>
      <c r="FE184" s="38"/>
      <c r="FF184" s="340"/>
      <c r="FG184" s="7"/>
      <c r="FH184" s="6"/>
      <c r="FI184" s="6"/>
      <c r="FJ184" s="6"/>
      <c r="FK184" s="38"/>
      <c r="FL184" s="340"/>
      <c r="FM184" s="7"/>
      <c r="FN184" s="41"/>
      <c r="FO184" s="383"/>
      <c r="FP184" s="387"/>
      <c r="FQ184" s="6"/>
      <c r="FR184" s="6"/>
      <c r="FS184" s="6"/>
      <c r="FT184" s="38"/>
      <c r="FU184" s="340"/>
      <c r="FV184" s="7"/>
      <c r="FW184" s="6"/>
      <c r="FX184" s="6"/>
      <c r="FY184" s="6"/>
      <c r="FZ184" s="38"/>
      <c r="GA184" s="340"/>
      <c r="GB184" s="7"/>
      <c r="GC184" s="6"/>
      <c r="GD184" s="6"/>
      <c r="GE184" s="6"/>
      <c r="GF184" s="38"/>
      <c r="GG184" s="340"/>
      <c r="GH184" s="7"/>
      <c r="GI184" s="6"/>
      <c r="GJ184" s="6"/>
      <c r="GK184" s="6"/>
      <c r="GL184" s="38"/>
      <c r="GM184" s="340"/>
      <c r="GN184" s="7"/>
      <c r="GO184" s="6"/>
      <c r="GP184" s="6"/>
      <c r="GQ184" s="6"/>
      <c r="GR184" s="38"/>
      <c r="GS184" s="340"/>
      <c r="GT184" s="7"/>
      <c r="GU184" s="6"/>
      <c r="GV184" s="6"/>
      <c r="GW184" s="6"/>
      <c r="GX184" s="38"/>
      <c r="GY184" s="340"/>
      <c r="GZ184" s="7"/>
      <c r="HA184" s="6"/>
      <c r="HB184" s="6"/>
      <c r="HC184" s="6"/>
      <c r="HD184" s="38"/>
      <c r="HE184" s="340"/>
      <c r="HF184" s="7"/>
      <c r="HG184" s="6"/>
      <c r="HH184" s="6"/>
      <c r="HI184" s="6"/>
      <c r="HJ184" s="38"/>
      <c r="HK184" s="340"/>
      <c r="HL184" s="7"/>
      <c r="HM184" s="6"/>
      <c r="HN184" s="6"/>
      <c r="HO184" s="6"/>
      <c r="HP184" s="38"/>
      <c r="HQ184" s="340"/>
      <c r="HR184" s="7"/>
      <c r="HS184" s="15">
        <f t="shared" si="312"/>
        <v>0</v>
      </c>
      <c r="HT184" s="15">
        <f t="shared" si="313"/>
        <v>0</v>
      </c>
    </row>
    <row r="185" spans="1:228" s="14" customFormat="1" ht="14.25" customHeight="1" x14ac:dyDescent="0.35">
      <c r="A185" s="8" t="s">
        <v>151</v>
      </c>
      <c r="B185" s="63">
        <f>+B186+B187</f>
        <v>8278293325</v>
      </c>
      <c r="C185" s="150">
        <f>+C186+C187</f>
        <v>0</v>
      </c>
      <c r="D185" s="64">
        <f t="shared" si="371"/>
        <v>0</v>
      </c>
      <c r="E185" s="63"/>
      <c r="F185" s="150"/>
      <c r="G185" s="64"/>
      <c r="H185" s="63"/>
      <c r="I185" s="150"/>
      <c r="J185" s="64"/>
      <c r="K185" s="63"/>
      <c r="L185" s="150"/>
      <c r="M185" s="64"/>
      <c r="N185" s="63"/>
      <c r="O185" s="150"/>
      <c r="P185" s="64"/>
      <c r="Q185" s="63"/>
      <c r="R185" s="150"/>
      <c r="S185" s="69"/>
      <c r="T185" s="63"/>
      <c r="U185" s="150"/>
      <c r="V185" s="69"/>
      <c r="W185" s="63"/>
      <c r="X185" s="150"/>
      <c r="Y185" s="69"/>
      <c r="Z185" s="63"/>
      <c r="AA185" s="150"/>
      <c r="AB185" s="69"/>
      <c r="AC185" s="63"/>
      <c r="AD185" s="150"/>
      <c r="AE185" s="69"/>
      <c r="AF185" s="5"/>
      <c r="AG185" s="6"/>
      <c r="AH185" s="6"/>
      <c r="AI185" s="39"/>
      <c r="AJ185" s="6"/>
      <c r="AK185" s="39"/>
      <c r="AL185" s="5"/>
      <c r="AM185" s="6"/>
      <c r="AN185" s="6"/>
      <c r="AO185" s="39"/>
      <c r="AP185" s="6"/>
      <c r="AQ185" s="39"/>
      <c r="AR185" s="5"/>
      <c r="AS185" s="6"/>
      <c r="AT185" s="6"/>
      <c r="AU185" s="39"/>
      <c r="AV185" s="6"/>
      <c r="AW185" s="39"/>
      <c r="AX185" s="5"/>
      <c r="AY185" s="6"/>
      <c r="AZ185" s="6"/>
      <c r="BA185" s="39"/>
      <c r="BB185" s="6"/>
      <c r="BC185" s="39"/>
      <c r="BD185" s="5"/>
      <c r="BE185" s="6"/>
      <c r="BF185" s="6"/>
      <c r="BG185" s="39"/>
      <c r="BH185" s="6"/>
      <c r="BI185" s="39"/>
      <c r="BJ185" s="5"/>
      <c r="BK185" s="6"/>
      <c r="BL185" s="6"/>
      <c r="BM185" s="39"/>
      <c r="BN185" s="6"/>
      <c r="BO185" s="39"/>
      <c r="BP185" s="5"/>
      <c r="BQ185" s="6"/>
      <c r="BR185" s="6"/>
      <c r="BS185" s="39"/>
      <c r="BT185" s="6"/>
      <c r="BU185" s="39"/>
      <c r="BV185" s="5"/>
      <c r="BW185" s="6"/>
      <c r="BX185" s="6"/>
      <c r="BY185" s="39"/>
      <c r="BZ185" s="6"/>
      <c r="CA185" s="39"/>
      <c r="CB185" s="5"/>
      <c r="CC185" s="6"/>
      <c r="CD185" s="6"/>
      <c r="CE185" s="39"/>
      <c r="CF185" s="6"/>
      <c r="CG185" s="34"/>
      <c r="CH185" s="5"/>
      <c r="CI185" s="6"/>
      <c r="CJ185" s="6"/>
      <c r="CK185" s="39"/>
      <c r="CL185" s="6"/>
      <c r="CM185" s="34"/>
      <c r="CN185" s="5"/>
      <c r="CO185" s="6"/>
      <c r="CP185" s="6"/>
      <c r="CQ185" s="39"/>
      <c r="CR185" s="6"/>
      <c r="CS185" s="34"/>
      <c r="CT185" s="33"/>
      <c r="CU185" s="152"/>
      <c r="CV185" s="34"/>
      <c r="CW185" s="33"/>
      <c r="CX185" s="152"/>
      <c r="CY185" s="34"/>
      <c r="CZ185" s="33"/>
      <c r="DA185" s="152"/>
      <c r="DB185" s="34"/>
      <c r="DC185" s="5"/>
      <c r="DD185" s="6"/>
      <c r="DE185" s="6"/>
      <c r="DF185" s="39"/>
      <c r="DG185" s="6"/>
      <c r="DH185" s="34"/>
      <c r="DI185" s="41"/>
      <c r="DJ185" s="81"/>
      <c r="DK185" s="81"/>
      <c r="DL185" s="6"/>
      <c r="DM185" s="6"/>
      <c r="DN185" s="6"/>
      <c r="DO185" s="39"/>
      <c r="DP185" s="6"/>
      <c r="DQ185" s="34"/>
      <c r="DR185" s="6"/>
      <c r="DS185" s="6"/>
      <c r="DT185" s="6"/>
      <c r="DU185" s="39"/>
      <c r="DV185" s="6"/>
      <c r="DW185" s="34"/>
      <c r="DX185" s="6"/>
      <c r="DY185" s="6"/>
      <c r="DZ185" s="6"/>
      <c r="EA185" s="39"/>
      <c r="EB185" s="6"/>
      <c r="EC185" s="34"/>
      <c r="ED185" s="6"/>
      <c r="EE185" s="6"/>
      <c r="EF185" s="6"/>
      <c r="EG185" s="39"/>
      <c r="EH185" s="6"/>
      <c r="EI185" s="34"/>
      <c r="EJ185" s="6"/>
      <c r="EK185" s="6"/>
      <c r="EL185" s="6"/>
      <c r="EM185" s="39"/>
      <c r="EN185" s="6"/>
      <c r="EO185" s="34"/>
      <c r="EP185" s="6"/>
      <c r="EQ185" s="6"/>
      <c r="ER185" s="6"/>
      <c r="ES185" s="39"/>
      <c r="ET185" s="6"/>
      <c r="EU185" s="34"/>
      <c r="EV185" s="6"/>
      <c r="EW185" s="6"/>
      <c r="EX185" s="6"/>
      <c r="EY185" s="39"/>
      <c r="EZ185" s="340"/>
      <c r="FA185" s="34"/>
      <c r="FB185" s="6"/>
      <c r="FC185" s="6"/>
      <c r="FD185" s="6"/>
      <c r="FE185" s="39"/>
      <c r="FF185" s="340"/>
      <c r="FG185" s="34"/>
      <c r="FH185" s="6"/>
      <c r="FI185" s="6"/>
      <c r="FJ185" s="6"/>
      <c r="FK185" s="39"/>
      <c r="FL185" s="340"/>
      <c r="FM185" s="34"/>
      <c r="FN185" s="41"/>
      <c r="FO185" s="383"/>
      <c r="FP185" s="387"/>
      <c r="FQ185" s="6"/>
      <c r="FR185" s="6"/>
      <c r="FS185" s="6"/>
      <c r="FT185" s="39"/>
      <c r="FU185" s="340"/>
      <c r="FV185" s="34"/>
      <c r="FW185" s="6"/>
      <c r="FX185" s="6"/>
      <c r="FY185" s="6"/>
      <c r="FZ185" s="39"/>
      <c r="GA185" s="340"/>
      <c r="GB185" s="34"/>
      <c r="GC185" s="6"/>
      <c r="GD185" s="6"/>
      <c r="GE185" s="6"/>
      <c r="GF185" s="39"/>
      <c r="GG185" s="340"/>
      <c r="GH185" s="34"/>
      <c r="GI185" s="6"/>
      <c r="GJ185" s="6"/>
      <c r="GK185" s="6"/>
      <c r="GL185" s="39"/>
      <c r="GM185" s="340"/>
      <c r="GN185" s="34"/>
      <c r="GO185" s="6"/>
      <c r="GP185" s="6"/>
      <c r="GQ185" s="6"/>
      <c r="GR185" s="39"/>
      <c r="GS185" s="340"/>
      <c r="GT185" s="34"/>
      <c r="GU185" s="6"/>
      <c r="GV185" s="6"/>
      <c r="GW185" s="6"/>
      <c r="GX185" s="39"/>
      <c r="GY185" s="340"/>
      <c r="GZ185" s="34"/>
      <c r="HA185" s="6"/>
      <c r="HB185" s="6"/>
      <c r="HC185" s="6"/>
      <c r="HD185" s="39"/>
      <c r="HE185" s="340"/>
      <c r="HF185" s="34"/>
      <c r="HG185" s="6"/>
      <c r="HH185" s="6"/>
      <c r="HI185" s="6"/>
      <c r="HJ185" s="39"/>
      <c r="HK185" s="340"/>
      <c r="HL185" s="34"/>
      <c r="HM185" s="6"/>
      <c r="HN185" s="6"/>
      <c r="HO185" s="6"/>
      <c r="HP185" s="39"/>
      <c r="HQ185" s="340"/>
      <c r="HR185" s="34"/>
      <c r="HS185" s="15">
        <f t="shared" si="312"/>
        <v>0</v>
      </c>
      <c r="HT185" s="15">
        <f t="shared" si="313"/>
        <v>0</v>
      </c>
    </row>
    <row r="186" spans="1:228" ht="14.25" customHeight="1" x14ac:dyDescent="0.35">
      <c r="A186" s="9" t="s">
        <v>76</v>
      </c>
      <c r="B186" s="26">
        <v>8208293325</v>
      </c>
      <c r="C186" s="53">
        <v>0</v>
      </c>
      <c r="D186" s="27">
        <f t="shared" si="371"/>
        <v>0</v>
      </c>
      <c r="E186" s="26"/>
      <c r="F186" s="53"/>
      <c r="G186" s="27"/>
      <c r="H186" s="26"/>
      <c r="I186" s="53"/>
      <c r="J186" s="27"/>
      <c r="K186" s="26"/>
      <c r="L186" s="53"/>
      <c r="M186" s="27"/>
      <c r="N186" s="26"/>
      <c r="O186" s="53"/>
      <c r="P186" s="27"/>
      <c r="Q186" s="26"/>
      <c r="R186" s="53"/>
      <c r="S186" s="68"/>
      <c r="T186" s="26"/>
      <c r="U186" s="53"/>
      <c r="V186" s="68"/>
      <c r="W186" s="26"/>
      <c r="X186" s="53"/>
      <c r="Y186" s="68"/>
      <c r="Z186" s="26"/>
      <c r="AA186" s="53"/>
      <c r="AB186" s="68"/>
      <c r="AC186" s="26"/>
      <c r="AD186" s="53"/>
      <c r="AE186" s="68"/>
      <c r="AF186" s="33"/>
      <c r="AG186" s="152"/>
      <c r="AH186" s="152"/>
      <c r="AI186" s="38"/>
      <c r="AJ186" s="152"/>
      <c r="AK186" s="38"/>
      <c r="AL186" s="33"/>
      <c r="AM186" s="152"/>
      <c r="AN186" s="152"/>
      <c r="AO186" s="38"/>
      <c r="AP186" s="152"/>
      <c r="AQ186" s="38"/>
      <c r="AR186" s="33"/>
      <c r="AS186" s="152"/>
      <c r="AT186" s="152"/>
      <c r="AU186" s="38"/>
      <c r="AV186" s="152"/>
      <c r="AW186" s="38"/>
      <c r="AX186" s="33"/>
      <c r="AY186" s="152"/>
      <c r="AZ186" s="152"/>
      <c r="BA186" s="38"/>
      <c r="BB186" s="152"/>
      <c r="BC186" s="38"/>
      <c r="BD186" s="33"/>
      <c r="BE186" s="152"/>
      <c r="BF186" s="152"/>
      <c r="BG186" s="38"/>
      <c r="BH186" s="152"/>
      <c r="BI186" s="38"/>
      <c r="BJ186" s="33"/>
      <c r="BK186" s="152"/>
      <c r="BL186" s="152"/>
      <c r="BM186" s="38"/>
      <c r="BN186" s="152"/>
      <c r="BO186" s="38"/>
      <c r="BP186" s="33"/>
      <c r="BQ186" s="152"/>
      <c r="BR186" s="152"/>
      <c r="BS186" s="38"/>
      <c r="BT186" s="152"/>
      <c r="BU186" s="38"/>
      <c r="BV186" s="33"/>
      <c r="BW186" s="152"/>
      <c r="BX186" s="152"/>
      <c r="BY186" s="38"/>
      <c r="BZ186" s="152"/>
      <c r="CA186" s="38"/>
      <c r="CB186" s="33"/>
      <c r="CC186" s="152"/>
      <c r="CD186" s="152"/>
      <c r="CE186" s="38"/>
      <c r="CF186" s="152"/>
      <c r="CG186" s="7"/>
      <c r="CH186" s="33"/>
      <c r="CI186" s="152"/>
      <c r="CJ186" s="152"/>
      <c r="CK186" s="38"/>
      <c r="CL186" s="152"/>
      <c r="CM186" s="7"/>
      <c r="CN186" s="33"/>
      <c r="CO186" s="152"/>
      <c r="CP186" s="152"/>
      <c r="CQ186" s="38"/>
      <c r="CR186" s="152"/>
      <c r="CS186" s="7"/>
      <c r="CT186" s="5"/>
      <c r="CU186" s="6"/>
      <c r="CV186" s="7"/>
      <c r="CW186" s="5"/>
      <c r="CX186" s="6"/>
      <c r="CY186" s="7"/>
      <c r="CZ186" s="5"/>
      <c r="DA186" s="6"/>
      <c r="DB186" s="7"/>
      <c r="DC186" s="33"/>
      <c r="DD186" s="152"/>
      <c r="DE186" s="152"/>
      <c r="DF186" s="38"/>
      <c r="DG186" s="152"/>
      <c r="DH186" s="7"/>
      <c r="DI186" s="41"/>
      <c r="DJ186" s="81"/>
      <c r="DK186" s="81"/>
      <c r="DL186" s="152"/>
      <c r="DM186" s="152"/>
      <c r="DN186" s="152"/>
      <c r="DO186" s="38"/>
      <c r="DP186" s="152"/>
      <c r="DQ186" s="7"/>
      <c r="DR186" s="152"/>
      <c r="DS186" s="152"/>
      <c r="DT186" s="152"/>
      <c r="DU186" s="38"/>
      <c r="DV186" s="152"/>
      <c r="DW186" s="7"/>
      <c r="DX186" s="152"/>
      <c r="DY186" s="152"/>
      <c r="DZ186" s="152"/>
      <c r="EA186" s="38"/>
      <c r="EB186" s="152"/>
      <c r="EC186" s="7"/>
      <c r="ED186" s="152"/>
      <c r="EE186" s="152"/>
      <c r="EF186" s="152"/>
      <c r="EG186" s="38"/>
      <c r="EH186" s="152"/>
      <c r="EI186" s="7"/>
      <c r="EJ186" s="152"/>
      <c r="EK186" s="152"/>
      <c r="EL186" s="152"/>
      <c r="EM186" s="38"/>
      <c r="EN186" s="152"/>
      <c r="EO186" s="7"/>
      <c r="EP186" s="152"/>
      <c r="EQ186" s="152"/>
      <c r="ER186" s="152"/>
      <c r="ES186" s="38"/>
      <c r="ET186" s="152"/>
      <c r="EU186" s="7"/>
      <c r="EV186" s="152"/>
      <c r="EW186" s="152"/>
      <c r="EX186" s="152"/>
      <c r="EY186" s="38"/>
      <c r="EZ186" s="365"/>
      <c r="FA186" s="7"/>
      <c r="FB186" s="152"/>
      <c r="FC186" s="152"/>
      <c r="FD186" s="152"/>
      <c r="FE186" s="38"/>
      <c r="FF186" s="365"/>
      <c r="FG186" s="7"/>
      <c r="FH186" s="152"/>
      <c r="FI186" s="152"/>
      <c r="FJ186" s="152"/>
      <c r="FK186" s="38"/>
      <c r="FL186" s="365"/>
      <c r="FM186" s="7"/>
      <c r="FN186" s="41"/>
      <c r="FO186" s="383"/>
      <c r="FP186" s="387"/>
      <c r="FQ186" s="152"/>
      <c r="FR186" s="152"/>
      <c r="FS186" s="152"/>
      <c r="FT186" s="38"/>
      <c r="FU186" s="365"/>
      <c r="FV186" s="7"/>
      <c r="FW186" s="152"/>
      <c r="FX186" s="152"/>
      <c r="FY186" s="152"/>
      <c r="FZ186" s="38"/>
      <c r="GA186" s="365"/>
      <c r="GB186" s="7"/>
      <c r="GC186" s="152"/>
      <c r="GD186" s="152"/>
      <c r="GE186" s="152"/>
      <c r="GF186" s="38"/>
      <c r="GG186" s="365"/>
      <c r="GH186" s="7"/>
      <c r="GI186" s="152"/>
      <c r="GJ186" s="152"/>
      <c r="GK186" s="152"/>
      <c r="GL186" s="38"/>
      <c r="GM186" s="365"/>
      <c r="GN186" s="7"/>
      <c r="GO186" s="152"/>
      <c r="GP186" s="152"/>
      <c r="GQ186" s="152"/>
      <c r="GR186" s="38"/>
      <c r="GS186" s="365"/>
      <c r="GT186" s="7"/>
      <c r="GU186" s="152"/>
      <c r="GV186" s="152"/>
      <c r="GW186" s="152"/>
      <c r="GX186" s="38"/>
      <c r="GY186" s="365"/>
      <c r="GZ186" s="7"/>
      <c r="HA186" s="152"/>
      <c r="HB186" s="152"/>
      <c r="HC186" s="152"/>
      <c r="HD186" s="38"/>
      <c r="HE186" s="365"/>
      <c r="HF186" s="7"/>
      <c r="HG186" s="152"/>
      <c r="HH186" s="152"/>
      <c r="HI186" s="152"/>
      <c r="HJ186" s="38"/>
      <c r="HK186" s="365"/>
      <c r="HL186" s="7"/>
      <c r="HM186" s="152"/>
      <c r="HN186" s="152"/>
      <c r="HO186" s="152"/>
      <c r="HP186" s="38"/>
      <c r="HQ186" s="365"/>
      <c r="HR186" s="7"/>
      <c r="HS186" s="15">
        <f t="shared" si="312"/>
        <v>0</v>
      </c>
      <c r="HT186" s="15">
        <f t="shared" si="313"/>
        <v>0</v>
      </c>
    </row>
    <row r="187" spans="1:228" ht="14.25" customHeight="1" thickBot="1" x14ac:dyDescent="0.4">
      <c r="A187" s="9" t="s">
        <v>78</v>
      </c>
      <c r="B187" s="26">
        <v>70000000</v>
      </c>
      <c r="C187" s="53">
        <v>0</v>
      </c>
      <c r="D187" s="27">
        <f t="shared" si="371"/>
        <v>0</v>
      </c>
      <c r="E187" s="26"/>
      <c r="F187" s="53"/>
      <c r="G187" s="27"/>
      <c r="H187" s="26"/>
      <c r="I187" s="53"/>
      <c r="J187" s="27"/>
      <c r="K187" s="26"/>
      <c r="L187" s="53"/>
      <c r="M187" s="27"/>
      <c r="N187" s="26"/>
      <c r="O187" s="53"/>
      <c r="P187" s="27"/>
      <c r="Q187" s="26"/>
      <c r="R187" s="53"/>
      <c r="S187" s="68"/>
      <c r="T187" s="26"/>
      <c r="U187" s="53"/>
      <c r="V187" s="68"/>
      <c r="W187" s="26"/>
      <c r="X187" s="53"/>
      <c r="Y187" s="68"/>
      <c r="Z187" s="26"/>
      <c r="AA187" s="53"/>
      <c r="AB187" s="68"/>
      <c r="AC187" s="26"/>
      <c r="AD187" s="53"/>
      <c r="AE187" s="68"/>
      <c r="AF187" s="5"/>
      <c r="AG187" s="6"/>
      <c r="AH187" s="6"/>
      <c r="AI187" s="38"/>
      <c r="AJ187" s="6"/>
      <c r="AK187" s="38"/>
      <c r="AL187" s="5"/>
      <c r="AM187" s="6"/>
      <c r="AN187" s="6"/>
      <c r="AO187" s="38"/>
      <c r="AP187" s="6"/>
      <c r="AQ187" s="38"/>
      <c r="AR187" s="5"/>
      <c r="AS187" s="6"/>
      <c r="AT187" s="6"/>
      <c r="AU187" s="38"/>
      <c r="AV187" s="6"/>
      <c r="AW187" s="38"/>
      <c r="AX187" s="5"/>
      <c r="AY187" s="6"/>
      <c r="AZ187" s="6"/>
      <c r="BA187" s="38"/>
      <c r="BB187" s="6"/>
      <c r="BC187" s="38"/>
      <c r="BD187" s="5"/>
      <c r="BE187" s="6"/>
      <c r="BF187" s="6"/>
      <c r="BG187" s="38"/>
      <c r="BH187" s="6"/>
      <c r="BI187" s="38"/>
      <c r="BJ187" s="5"/>
      <c r="BK187" s="6"/>
      <c r="BL187" s="6"/>
      <c r="BM187" s="38"/>
      <c r="BN187" s="6"/>
      <c r="BO187" s="38"/>
      <c r="BP187" s="5"/>
      <c r="BQ187" s="6"/>
      <c r="BR187" s="6"/>
      <c r="BS187" s="38"/>
      <c r="BT187" s="6"/>
      <c r="BU187" s="38"/>
      <c r="BV187" s="5"/>
      <c r="BW187" s="6"/>
      <c r="BX187" s="6"/>
      <c r="BY187" s="38"/>
      <c r="BZ187" s="6"/>
      <c r="CA187" s="38"/>
      <c r="CB187" s="5"/>
      <c r="CC187" s="6"/>
      <c r="CD187" s="6"/>
      <c r="CE187" s="38"/>
      <c r="CF187" s="6"/>
      <c r="CG187" s="7"/>
      <c r="CH187" s="5"/>
      <c r="CI187" s="6"/>
      <c r="CJ187" s="6"/>
      <c r="CK187" s="38"/>
      <c r="CL187" s="6"/>
      <c r="CM187" s="7"/>
      <c r="CN187" s="5"/>
      <c r="CO187" s="6"/>
      <c r="CP187" s="6"/>
      <c r="CQ187" s="38"/>
      <c r="CR187" s="6"/>
      <c r="CS187" s="7"/>
      <c r="CT187" s="5"/>
      <c r="CU187" s="6"/>
      <c r="CV187" s="7"/>
      <c r="CW187" s="5"/>
      <c r="CX187" s="6"/>
      <c r="CY187" s="7"/>
      <c r="CZ187" s="5"/>
      <c r="DA187" s="6"/>
      <c r="DB187" s="7"/>
      <c r="DC187" s="5"/>
      <c r="DD187" s="6"/>
      <c r="DE187" s="6"/>
      <c r="DF187" s="38"/>
      <c r="DG187" s="6"/>
      <c r="DH187" s="7"/>
      <c r="DI187" s="41"/>
      <c r="DJ187" s="81"/>
      <c r="DK187" s="81"/>
      <c r="DL187" s="6"/>
      <c r="DM187" s="6"/>
      <c r="DN187" s="6"/>
      <c r="DO187" s="38"/>
      <c r="DP187" s="6"/>
      <c r="DQ187" s="7"/>
      <c r="DR187" s="6"/>
      <c r="DS187" s="6"/>
      <c r="DT187" s="6"/>
      <c r="DU187" s="38"/>
      <c r="DV187" s="6"/>
      <c r="DW187" s="7"/>
      <c r="DX187" s="6"/>
      <c r="DY187" s="6"/>
      <c r="DZ187" s="6"/>
      <c r="EA187" s="38"/>
      <c r="EB187" s="6"/>
      <c r="EC187" s="7"/>
      <c r="ED187" s="6"/>
      <c r="EE187" s="6"/>
      <c r="EF187" s="6"/>
      <c r="EG187" s="38"/>
      <c r="EH187" s="6"/>
      <c r="EI187" s="7"/>
      <c r="EJ187" s="6"/>
      <c r="EK187" s="6"/>
      <c r="EL187" s="6"/>
      <c r="EM187" s="38"/>
      <c r="EN187" s="6"/>
      <c r="EO187" s="7"/>
      <c r="EP187" s="6"/>
      <c r="EQ187" s="6"/>
      <c r="ER187" s="6"/>
      <c r="ES187" s="38"/>
      <c r="ET187" s="6"/>
      <c r="EU187" s="7"/>
      <c r="EV187" s="6"/>
      <c r="EW187" s="6"/>
      <c r="EX187" s="6"/>
      <c r="EY187" s="38"/>
      <c r="EZ187" s="340"/>
      <c r="FA187" s="7"/>
      <c r="FB187" s="6"/>
      <c r="FC187" s="6"/>
      <c r="FD187" s="6"/>
      <c r="FE187" s="38"/>
      <c r="FF187" s="340"/>
      <c r="FG187" s="7"/>
      <c r="FH187" s="6"/>
      <c r="FI187" s="6"/>
      <c r="FJ187" s="6"/>
      <c r="FK187" s="38"/>
      <c r="FL187" s="340"/>
      <c r="FM187" s="7"/>
      <c r="FN187" s="41"/>
      <c r="FO187" s="383"/>
      <c r="FP187" s="387"/>
      <c r="FQ187" s="6"/>
      <c r="FR187" s="6"/>
      <c r="FS187" s="6"/>
      <c r="FT187" s="38"/>
      <c r="FU187" s="340"/>
      <c r="FV187" s="7"/>
      <c r="FW187" s="6"/>
      <c r="FX187" s="6"/>
      <c r="FY187" s="6"/>
      <c r="FZ187" s="38"/>
      <c r="GA187" s="340"/>
      <c r="GB187" s="7"/>
      <c r="GC187" s="6"/>
      <c r="GD187" s="6"/>
      <c r="GE187" s="6"/>
      <c r="GF187" s="38"/>
      <c r="GG187" s="340"/>
      <c r="GH187" s="7"/>
      <c r="GI187" s="6"/>
      <c r="GJ187" s="6"/>
      <c r="GK187" s="6"/>
      <c r="GL187" s="38"/>
      <c r="GM187" s="340"/>
      <c r="GN187" s="7"/>
      <c r="GO187" s="6"/>
      <c r="GP187" s="6"/>
      <c r="GQ187" s="6"/>
      <c r="GR187" s="38"/>
      <c r="GS187" s="340"/>
      <c r="GT187" s="7"/>
      <c r="GU187" s="6"/>
      <c r="GV187" s="6"/>
      <c r="GW187" s="6"/>
      <c r="GX187" s="38"/>
      <c r="GY187" s="340"/>
      <c r="GZ187" s="7"/>
      <c r="HA187" s="6"/>
      <c r="HB187" s="6"/>
      <c r="HC187" s="6"/>
      <c r="HD187" s="38"/>
      <c r="HE187" s="340"/>
      <c r="HF187" s="7"/>
      <c r="HG187" s="6"/>
      <c r="HH187" s="6"/>
      <c r="HI187" s="6"/>
      <c r="HJ187" s="38"/>
      <c r="HK187" s="340"/>
      <c r="HL187" s="7"/>
      <c r="HM187" s="6"/>
      <c r="HN187" s="6"/>
      <c r="HO187" s="6"/>
      <c r="HP187" s="38"/>
      <c r="HQ187" s="340"/>
      <c r="HR187" s="7"/>
      <c r="HS187" s="15">
        <f t="shared" si="312"/>
        <v>0</v>
      </c>
      <c r="HT187" s="15">
        <f t="shared" si="313"/>
        <v>0</v>
      </c>
    </row>
    <row r="188" spans="1:228" ht="14.25" customHeight="1" thickBot="1" x14ac:dyDescent="0.4">
      <c r="A188" s="270" t="s">
        <v>152</v>
      </c>
      <c r="B188" s="281">
        <f>+B155+B149+B144+B141+B138+B135+B131+B128+B124+B121+B118+B115+B111+B108+B105+B102+B99+B95+B92+B88+B83+B80+B76+B73+B70+B67+B64+B61+B58+B55+B52+B49+B45+B42+B38+B34+B32+B28+B25+B20+B17+B14+B11+B8+B6+B158+B161+B164+B167+B170+B173+B152+B176+B179+B182+B185</f>
        <v>4887526238299.29</v>
      </c>
      <c r="C188" s="282">
        <f>+C155+C149+C144+C141+C138+C135+C131+C128+C124+C121+C118+C115+C111+C108+C105+C102+C99+C95+C92+C88+C83+C80+C76+C73+C70+C67+C64+C61+C58+C55+C52+C49+C45+C42+C38+C34+C32+C28+C25+C20+C17+C14+C11+C8+C6+C158+C161+C164+C167+C170+C173+C152+C176+C179+C182+C185</f>
        <v>4719608544728.25</v>
      </c>
      <c r="D188" s="283">
        <f>+C188/B188</f>
        <v>0.96564362309603269</v>
      </c>
      <c r="E188" s="281">
        <f>+E155+E149+E144+E141+E138+E135+E131+E128+E124+E121+E118+E115+E111+E108+E105+E102+E99+E95+E92+E88+E83+E80+E76+E73+E70+E67+E64+E61+E58+E55+E52+E49+E45+E42+E38+E34+E32+E28+E25+E20+E17+E14+E11+E8+E6+E158+E161+E164+E167+E170+E173+E152+E176+E179+E182+E185</f>
        <v>5581703918344</v>
      </c>
      <c r="F188" s="282">
        <f>+F155+F149+F144+F141+F138+F135+F131+F128+F124+F121+F118+F115+F111+F108+F105+F102+F99+F95+F92+F88+F83+F80+F76+F73+F70+F67+F64+F61+F58+F55+F52+F49+F45+F42+F38+F34+F32+F28+F25+F20+F17+F14+F11+F8+F6+F158+F161+F164+F167+F170+F173+F152+F176+F179+F182+F185</f>
        <v>5454633669763.6104</v>
      </c>
      <c r="G188" s="283">
        <f>+F188/E188</f>
        <v>0.9772345057281201</v>
      </c>
      <c r="H188" s="281">
        <f>+H155+H149+H144+H141+H138+H135+H131+H128+H124+H121+H118+H115+H111+H108+H105+H102+H99+H95+H92+H88+H83+H80+H76+H73+H70+H67+H64+H61+H58+H55+H52+H49+H45+H42+H38+H34+H32+H28+H25+H20+H17+H14+H11+H8+H6+H158+H161+H164+H167+H170+H173+H152+H176+H179+H182+H185</f>
        <v>5857886934656</v>
      </c>
      <c r="I188" s="282">
        <f>+I155+I149+I144+I141+I138+I135+I131+I128+I124+I121+I118+I115+I111+I108+I105+I102+I99+I95+I92+I88+I83+I80+I76+I73+I70+I67+I64+I61+I58+I55+I52+I49+I45+I42+I38+I34+I32+I28+I25+I20+I17+I14+I11+I8+I6+I158+I161+I164+I167+I170+I173+I152+I176+I179+I182+I185</f>
        <v>5676738727249.04</v>
      </c>
      <c r="J188" s="283">
        <f>+I188/H188</f>
        <v>0.96907618575987453</v>
      </c>
      <c r="K188" s="281">
        <f>+K155+K149+K144+K141+K138+K135+K131+K128+K124+K121+K118+K115+K111+K108+K105+K102+K99+K95+K92+K88+K83+K80+K76+K73+K70+K67+K64+K61+K58+K55+K52+K49+K45+K42+K38+K34+K32+K28+K25+K20+K17+K14+K11+K8+K6+K158+K161+K164+K167+K170+K173+K152+K176+K179+K182+K185</f>
        <v>7577708230486</v>
      </c>
      <c r="L188" s="282">
        <f>+L155+L149+L144+L141+L138+L135+L131+L128+L124+L121+L118+L115+L111+L108+L105+L102+L99+L95+L92+L88+L83+L80+L76+L73+L70+L67+L64+L61+L58+L55+L52+L49+L45+L42+L38+L34+L32+L28+L25+L20+L17+L14+L11+L8+L6+L158+L161+L164+L167+L170+L173+L152+L176+L179+L182+L185</f>
        <v>7418228418101.2793</v>
      </c>
      <c r="M188" s="283">
        <f>+L188/K188</f>
        <v>0.97895408380292148</v>
      </c>
      <c r="N188" s="281">
        <f>+N155+N149+N144+N141+N138+N135+N131+N128+N124+N121+N118+N115+N111+N108+N105+N102+N99+N95+N92+N88+N83+N80+N76+N73+N70+N67+N64+N61+N58+N55+N52+N49+N45+N42+N38+N34+N32+N28+N25+N20+N17+N14+N11+N8+N6+N158+N161+N164+N167+N170+N173+N152+N176+N179+N182+N185</f>
        <v>10177309617147</v>
      </c>
      <c r="O188" s="282">
        <f>+O155+O149+O144+O141+O138+O135+O131+O128+O124+O121+O118+O115+O111+O108+O105+O102+O99+O95+O92+O88+O83+O80+O76+O73+O70+O67+O64+O61+O58+O55+O52+O49+O45+O42+O38+O34+O32+O28+O25+O20+O17+O14+O11+O8+O6+O158+O161+O164+O167+O170+O173+O152+O176+O179+O182+O185</f>
        <v>9754931673237.2891</v>
      </c>
      <c r="P188" s="283">
        <f>+O188/N188</f>
        <v>0.95849807465834802</v>
      </c>
      <c r="Q188" s="281">
        <f>+Q155+Q149+Q144+Q141+Q138+Q135+Q131+Q128+Q124+Q121+Q118+Q115+Q111+Q108+Q105+Q102+Q99+Q95+Q92+Q88+Q83+Q80+Q76+Q73+Q70+Q67+Q64+Q61+Q58+Q55+Q52+Q49+Q45+Q42+Q38+Q34+Q32+Q28+Q25+Q20+Q17+Q14+Q11+Q8+Q6+Q158+Q161+Q164+Q167+Q170+Q173+Q152+Q176+Q179+Q182+Q185</f>
        <v>11786030352915.57</v>
      </c>
      <c r="R188" s="282">
        <f>+R155+R149+R144+R141+R138+R135+R131+R128+R124+R121+R118+R115+R111+R108+R105+R102+R99+R95+R92+R88+R83+R80+R76+R73+R70+R67+R64+R61+R58+R55+R52+R49+R45+R42+R38+R34+R32+R28+R25+R20+R17+R14+R11+R8+R6+R158+R161+R164+R167+R170+R173+R152+R176+R179+R182+R185</f>
        <v>11119164991394.078</v>
      </c>
      <c r="S188" s="283">
        <f>+R188/Q188</f>
        <v>0.94341900185616556</v>
      </c>
      <c r="T188" s="281">
        <f>+T155+T149+T144+T141+T138+T135+T131+T128+T124+T121+T118+T115+T111+T108+T105+T102+T99+T95+T92+T88+T83+T80+T76+T73+T70+T67+T64+T61+T58+T55+T52+T49+T45+T42+T38+T34+T32+T28+T25+T20+T17+T14+T11+T8+T6+T158+T161+T164+T167+T170+T173+T152+T176+T179+T182+T185</f>
        <v>12250760705043.039</v>
      </c>
      <c r="U188" s="282">
        <f>+U155+U149+U144+U141+U138+U135+U131+U128+U124+U121+U118+U115+U111+U108+U105+U102+U99+U95+U92+U88+U83+U80+U76+U73+U70+U67+U64+U61+U58+U55+U52+U49+U45+U42+U38+U34+U32+U28+U25+U20+U17+U14+U11+U8+U6+U158+U161+U164+U167+U170+U173+U152+U176+U179+U182+U185</f>
        <v>11537328314601.832</v>
      </c>
      <c r="V188" s="283">
        <f>+U188/T188</f>
        <v>0.94176423753444782</v>
      </c>
      <c r="W188" s="281">
        <f>+W155+W149+W144+W141+W138+W135+W131+W128+W124+W121+W118+W115+W111+W108+W105+W102+W99+W95+W92+W88+W83+W80+W76+W73+W70+W67+W64+W61+W58+W55+W52+W49+W45+W42+W38+W34+W32+W28+W25+W20+W17+W14+W11+W8+W6+W158+W161+W164+W167+W170+W173+W152+W176+W179+W182+W185</f>
        <v>13972499786253</v>
      </c>
      <c r="X188" s="282">
        <f>+X155+X149+X144+X141+X138+X135+X131+X128+X124+X121+X118+X115+X111+X108+X105+X102+X99+X95+X92+X88+X83+X80+X76+X73+X70+X67+X64+X61+X58+X55+X52+X49+X45+X42+X38+X34+X32+X28+X25+X20+X17+X14+X11+X8+X6+X158+X161+X164+X167+X170+X173+X152+X176+X179+X182+X185</f>
        <v>13061287133352.172</v>
      </c>
      <c r="Y188" s="283">
        <f>+X188/W188</f>
        <v>0.93478528059829813</v>
      </c>
      <c r="Z188" s="281">
        <f>+Z155+Z149+Z144+Z141+Z138+Z135+Z131+Z128+Z124+Z121+Z118+Z115+Z111+Z108+Z105+Z102+Z99+Z95+Z92+Z88+Z83+Z80+Z76+Z73+Z70+Z67+Z64+Z61+Z58+Z55+Z52+Z49+Z45+Z42+Z38+Z34+Z32+Z28+Z25+Z20+Z17+Z14+Z11+Z8+Z6+Z158+Z161+Z164+Z167+Z170+Z173+Z152+Z176+Z179+Z182+Z185</f>
        <v>10835207274965</v>
      </c>
      <c r="AA188" s="282">
        <f>+AA155+AA149+AA144+AA141+AA138+AA135+AA131+AA128+AA124+AA121+AA118+AA115+AA111+AA108+AA105+AA102+AA99+AA95+AA92+AA88+AA83+AA80+AA76+AA73+AA70+AA67+AA64+AA61+AA58+AA55+AA52+AA49+AA45+AA42+AA38+AA34+AA32+AA28+AA25+AA20+AA17+AA14+AA11+AA8+AA6+AA158+AA161+AA164+AA167+AA170+AA173+AA152+AA176+AA179+AA182+AA185</f>
        <v>9961706798902.6895</v>
      </c>
      <c r="AB188" s="283">
        <f>+AA188/Z188</f>
        <v>0.91938313186859344</v>
      </c>
      <c r="AC188" s="281">
        <f>+AC155+AC149+AC144+AC141+AC138+AC135+AC131+AC128+AC124+AC121+AC118+AC115+AC111+AC108+AC105+AC102+AC99+AC95+AC92+AC88+AC83+AC80+AC76+AC73+AC70+AC67+AC64+AC61+AC58+AC55+AC52+AC49+AC45+AC42+AC38+AC34+AC32+AC28+AC25+AC20+AC17+AC14+AC11+AC8+AC6+AC158+AC161+AC164+AC167+AC170+AC173+AC152+AC176+AC179+AC182+AC185</f>
        <v>10858499439853</v>
      </c>
      <c r="AD188" s="282">
        <f>+AD155+AD149+AD144+AD141+AD138+AD135+AD131+AD128+AD124+AD121+AD118+AD115+AD111+AD108+AD105+AD102+AD99+AD95+AD92+AD88+AD83+AD80+AD76+AD73+AD70+AD67+AD64+AD61+AD58+AD55+AD52+AD49+AD45+AD42+AD38+AD34+AD32+AD28+AD25+AD20+AD17+AD14+AD11+AD8+AD6+AD158+AD161+AD164+AD167+AD170+AD173+AD152+AD176+AD179+AD182+AD185</f>
        <v>9776809560925.5117</v>
      </c>
      <c r="AE188" s="283">
        <f>+AD188/AC188</f>
        <v>0.90038311601716747</v>
      </c>
      <c r="AF188" s="281">
        <f>+AF155+AF149+AF144+AF141+AF138+AF135+AF131+AF128+AF124+AF121+AF118+AF115+AF111+AF108+AF105+AF102+AF99+AF95+AF92+AF88+AF83+AF80+AF76+AF73+AF70+AF67+AF64+AF61+AF58+AF55+AF52+AF49+AF45+AF42+AF38+AF34+AF32+AF28+AF25+AF20+AF17+AF14+AF11+AF8+AF6+AF158+AF161+AF164+AF167+AF170+AF173+AF152+AF176+AF179+AF182+AF185</f>
        <v>11536091568000</v>
      </c>
      <c r="AG188" s="282">
        <f>+AG155+AG149+AG144+AG141+AG138+AG135+AG131+AG128+AG124+AG121+AG118+AG115+AG111+AG108+AG105+AG102+AG99+AG95+AG92+AG88+AG83+AG80+AG76+AG73+AG70+AG67+AG64+AG61+AG58+AG55+AG52+AG49+AG45+AG42+AG38+AG34+AG32+AG28+AG25+AG20+AG17+AG14+AG11+AG8+AG6+AG158+AG161+AG164+AG167+AG170+AG173+AG152+AG176+AG179+AG182+AG185</f>
        <v>11286699589214</v>
      </c>
      <c r="AH188" s="282">
        <f>+AH155+AH149+AH144+AH141+AH138+AH135+AH131+AH128+AH124+AH121+AH118+AH115+AH111+AH108+AH105+AH102+AH99+AH95+AH92+AH88+AH83+AH80+AH76+AH73+AH70+AH67+AH64+AH61+AH58+AH55+AH52+AH49+AH45+AH42+AH38+AH34+AH32+AH28+AH25+AH20+AH17+AH14+AH11+AH8+AH6+AH158+AH161+AH164+AH167+AH170+AH173+AH152+AH176+AH179+AH182+AH185</f>
        <v>9844061091277.9004</v>
      </c>
      <c r="AI188" s="284">
        <f t="shared" ref="AI188:AI193" si="382">+AH188/AG188</f>
        <v>0.87218243149532038</v>
      </c>
      <c r="AJ188" s="282">
        <f>+AJ155+AJ149+AJ144+AJ141+AJ138+AJ135+AJ131+AJ128+AJ124+AJ121+AJ118+AJ115+AJ111+AJ108+AJ105+AJ102+AJ99+AJ95+AJ92+AJ88+AJ83+AJ80+AJ76+AJ73+AJ70+AJ67+AJ64+AJ61+AJ58+AJ55+AJ52+AJ49+AJ45+AJ42+AJ38+AJ34+AJ32+AJ28+AJ25+AJ20+AJ17+AJ14+AJ11+AJ8+AJ6+AJ158+AJ161+AJ164+AJ167+AJ170+AJ173+AJ152+AJ176+AJ179+AJ182+AJ185</f>
        <v>8345280298232.8594</v>
      </c>
      <c r="AK188" s="260">
        <f t="shared" ref="AK188:AK193" si="383">+AJ188/AG188</f>
        <v>0.73939066352115257</v>
      </c>
      <c r="AL188" s="281">
        <f>+AL155+AL149+AL144+AL141+AL138+AL135+AL131+AL128+AL124+AL121+AL118+AL115+AL111+AL108+AL105+AL102+AL99+AL95+AL92+AL88+AL83+AL80+AL76+AL73+AL70+AL67+AL64+AL61+AL58+AL55+AL52+AL49+AL45+AL42+AL38+AL34+AL32+AL28+AL25+AL20+AL17+AL14+AL11+AL8+AL6+AL158+AL161+AL164+AL167+AL170+AL173+AL152+AL176+AL179+AL182+AL185</f>
        <v>13660944944000</v>
      </c>
      <c r="AM188" s="282">
        <f>+AM155+AM149+AM144+AM141+AM138+AM135+AM131+AM128+AM124+AM121+AM118+AM115+AM111+AM108+AM105+AM102+AM99+AM95+AM92+AM88+AM83+AM80+AM76+AM73+AM70+AM67+AM64+AM61+AM58+AM55+AM52+AM49+AM45+AM42+AM38+AM34+AM32+AM28+AM25+AM20+AM17+AM14+AM11+AM8+AM6+AM158+AM161+AM164+AM167+AM170+AM173+AM152+AM176+AM179+AM182+AM185</f>
        <v>12747259714300</v>
      </c>
      <c r="AN188" s="282">
        <f>+AN155+AN149+AN144+AN141+AN138+AN135+AN131+AN128+AN124+AN121+AN118+AN115+AN111+AN108+AN105+AN102+AN99+AN95+AN92+AN88+AN83+AN80+AN76+AN73+AN70+AN67+AN64+AN61+AN58+AN55+AN52+AN49+AN45+AN42+AN38+AN34+AN32+AN28+AN25+AN20+AN17+AN14+AN11+AN8+AN6+AN158+AN161+AN164+AN167+AN170+AN173+AN152+AN176+AN179+AN182+AN185</f>
        <v>11043296979521.811</v>
      </c>
      <c r="AO188" s="284">
        <f t="shared" ref="AO188:AO193" si="384">+AN188/AM188</f>
        <v>0.86632713438272013</v>
      </c>
      <c r="AP188" s="282">
        <f>+AP155+AP149+AP144+AP141+AP138+AP135+AP131+AP128+AP124+AP121+AP118+AP115+AP111+AP108+AP105+AP102+AP99+AP95+AP92+AP88+AP83+AP80+AP76+AP73+AP70+AP67+AP64+AP61+AP58+AP55+AP52+AP49+AP45+AP42+AP38+AP34+AP32+AP28+AP25+AP20+AP17+AP14+AP11+AP8+AP6+AP158+AP161+AP164+AP167+AP170+AP173+AP152+AP176+AP179+AP182+AP185</f>
        <v>8551281931773.1494</v>
      </c>
      <c r="AQ188" s="260">
        <f t="shared" ref="AQ188:AQ193" si="385">+AP188/AM188</f>
        <v>0.67083295731240478</v>
      </c>
      <c r="AR188" s="281">
        <f>+AR155+AR149+AR144+AR141+AR138+AR135+AR131+AR128+AR124+AR121+AR118+AR115+AR111+AR108+AR105+AR102+AR99+AR95+AR92+AR88+AR83+AR80+AR76+AR73+AR70+AR67+AR64+AR61+AR58+AR55+AR52+AR49+AR45+AR42+AR38+AR34+AR32+AR28+AR25+AR20+AR17+AR14+AR11+AR8+AR6+AR158+AR161+AR164+AR167+AR170+AR173+AR152+AR176+AR179+AR182+AR185</f>
        <v>14730328933000</v>
      </c>
      <c r="AS188" s="282">
        <f>+AS155+AS149+AS144+AS141+AS138+AS135+AS131+AS128+AS124+AS121+AS118+AS115+AS111+AS108+AS105+AS102+AS99+AS95+AS92+AS88+AS83+AS80+AS76+AS73+AS70+AS67+AS64+AS61+AS58+AS55+AS52+AS49+AS45+AS42+AS38+AS34+AS32+AS28+AS25+AS20+AS17+AS14+AS11+AS8+AS6+AS158+AS161+AS164+AS167+AS170+AS173+AS152+AS176+AS179+AS182+AS185</f>
        <v>13953302586688</v>
      </c>
      <c r="AT188" s="282">
        <f>+AT155+AT149+AT144+AT141+AT138+AT135+AT131+AT128+AT124+AT121+AT118+AT115+AT111+AT108+AT105+AT102+AT99+AT95+AT92+AT88+AT83+AT80+AT76+AT73+AT70+AT67+AT64+AT61+AT58+AT55+AT52+AT49+AT45+AT42+AT38+AT34+AT32+AT28+AT25+AT20+AT17+AT14+AT11+AT8+AT6+AT158+AT161+AT164+AT167+AT170+AT173+AT152+AT176+AT179+AT182+AT185</f>
        <v>11940796923747.16</v>
      </c>
      <c r="AU188" s="284">
        <f t="shared" ref="AU188:AU193" si="386">+AT188/AS188</f>
        <v>0.85576850710161989</v>
      </c>
      <c r="AV188" s="282">
        <f>+AV155+AV149+AV144+AV141+AV138+AV135+AV131+AV128+AV124+AV121+AV118+AV115+AV111+AV108+AV105+AV102+AV99+AV95+AV92+AV88+AV83+AV80+AV76+AV73+AV70+AV67+AV64+AV61+AV58+AV55+AV52+AV49+AV45+AV42+AV38+AV34+AV32+AV28+AV25+AV20+AV17+AV14+AV11+AV8+AV6+AV158+AV161+AV164+AV167+AV170+AV173+AV152+AV176+AV179+AV182+AV185</f>
        <v>9685987268985.7305</v>
      </c>
      <c r="AW188" s="260">
        <f t="shared" ref="AW188:AW193" si="387">+AV188/AS188</f>
        <v>0.69417166357637394</v>
      </c>
      <c r="AX188" s="281">
        <f>+AX155+AX149+AX144+AX141+AX138+AX135+AX131+AX128+AX124+AX121+AX118+AX115+AX111+AX108+AX105+AX102+AX99+AX95+AX92+AX88+AX83+AX80+AX76+AX73+AX70+AX67+AX64+AX61+AX58+AX55+AX52+AX49+AX45+AX42+AX38+AX34+AX32+AX28+AX25+AX20+AX17+AX14+AX11+AX8+AX6+AX158+AX161+AX164+AX167+AX170+AX173+AX152+AX176+AX179+AX182+AX185</f>
        <v>17302281100000</v>
      </c>
      <c r="AY188" s="282">
        <f>+AY155+AY149+AY144+AY141+AY138+AY135+AY131+AY128+AY124+AY121+AY118+AY115+AY111+AY108+AY105+AY102+AY99+AY95+AY92+AY88+AY83+AY80+AY76+AY73+AY70+AY67+AY64+AY61+AY58+AY55+AY52+AY49+AY45+AY42+AY38+AY34+AY32+AY28+AY25+AY20+AY17+AY14+AY11+AY8+AY6+AY158+AY161+AY164+AY167+AY170+AY173+AY152+AY176+AY179+AY182+AY185</f>
        <v>16014459033927</v>
      </c>
      <c r="AZ188" s="282">
        <f>+AZ155+AZ149+AZ144+AZ141+AZ138+AZ135+AZ131+AZ128+AZ124+AZ121+AZ118+AZ115+AZ111+AZ108+AZ105+AZ102+AZ99+AZ95+AZ92+AZ88+AZ83+AZ80+AZ76+AZ73+AZ70+AZ67+AZ64+AZ61+AZ58+AZ55+AZ52+AZ49+AZ45+AZ42+AZ38+AZ34+AZ32+AZ28+AZ25+AZ20+AZ17+AZ14+AZ11+AZ8+AZ6+AZ158+AZ161+AZ164+AZ167+AZ170+AZ173+AZ152+AZ176+AZ179+AZ182+AZ185</f>
        <v>13708615212847.818</v>
      </c>
      <c r="BA188" s="284">
        <f t="shared" ref="BA188:BA193" si="388">+AZ188/AY188</f>
        <v>0.85601487904185847</v>
      </c>
      <c r="BB188" s="282">
        <f>+BB155+BB149+BB144+BB141+BB138+BB135+BB131+BB128+BB124+BB121+BB118+BB115+BB111+BB108+BB105+BB102+BB99+BB95+BB92+BB88+BB83+BB80+BB76+BB73+BB70+BB67+BB64+BB61+BB58+BB55+BB52+BB49+BB45+BB42+BB38+BB34+BB32+BB28+BB25+BB20+BB17+BB14+BB11+BB8+BB6+BB158+BB161+BB164+BB167+BB170+BB173+BB152+BB176+BB179+BB182+BB185</f>
        <v>11758768275204.76</v>
      </c>
      <c r="BC188" s="260">
        <f t="shared" ref="BC188:BC193" si="389">+BB188/AY188</f>
        <v>0.73425947453445284</v>
      </c>
      <c r="BD188" s="281">
        <f>+BD155+BD149+BD144+BD141+BD138+BD135+BD131+BD128+BD124+BD121+BD118+BD115+BD111+BD108+BD105+BD102+BD99+BD95+BD92+BD88+BD83+BD80+BD76+BD73+BD70+BD67+BD64+BD61+BD58+BD55+BD52+BD49+BD45+BD42+BD38+BD34+BD32+BD28+BD25+BD20+BD17+BD14+BD11+BD8+BD6+BD158+BD161+BD164+BD167+BD170+BD173+BD152+BD176+BD179+BD182+BD185</f>
        <v>16686698215000</v>
      </c>
      <c r="BE188" s="282">
        <f>+BE155+BE149+BE144+BE141+BE138+BE135+BE131+BE128+BE124+BE121+BE118+BE115+BE111+BE108+BE105+BE102+BE99+BE95+BE92+BE88+BE83+BE80+BE76+BE73+BE70+BE67+BE64+BE61+BE58+BE55+BE52+BE49+BE45+BE42+BE38+BE34+BE32+BE28+BE25+BE20+BE17+BE14+BE11+BE8+BE6+BE158+BE161+BE164+BE167+BE170+BE173+BE152+BE176+BE179+BE182+BE185</f>
        <v>14898090803365</v>
      </c>
      <c r="BF188" s="282">
        <f>+BF155+BF149+BF144+BF141+BF138+BF135+BF131+BF128+BF124+BF121+BF118+BF115+BF111+BF108+BF105+BF102+BF99+BF95+BF92+BF88+BF83+BF80+BF76+BF73+BF70+BF67+BF64+BF61+BF58+BF55+BF52+BF49+BF45+BF42+BF38+BF34+BF32+BF28+BF25+BF20+BF17+BF14+BF11+BF8+BF6+BF158+BF161+BF164+BF167+BF170+BF173+BF152+BF176+BF179+BF182+BF185</f>
        <v>13397702456401.141</v>
      </c>
      <c r="BG188" s="284">
        <f t="shared" ref="BG188:BG192" si="390">+BF188/BE188</f>
        <v>0.89928989111645297</v>
      </c>
      <c r="BH188" s="282">
        <f>+BH155+BH149+BH144+BH141+BH138+BH135+BH131+BH128+BH124+BH121+BH118+BH115+BH111+BH108+BH105+BH102+BH99+BH95+BH92+BH88+BH83+BH80+BH76+BH73+BH70+BH67+BH64+BH61+BH58+BH55+BH52+BH49+BH45+BH42+BH38+BH34+BH32+BH28+BH25+BH20+BH17+BH14+BH11+BH8+BH6+BH158+BH161+BH164+BH167+BH170+BH173+BH152+BH176+BH179+BH182+BH185</f>
        <v>11606044176455.371</v>
      </c>
      <c r="BI188" s="260">
        <f t="shared" ref="BI188:BI192" si="391">+BH188/BE188</f>
        <v>0.77902895945794204</v>
      </c>
      <c r="BJ188" s="281">
        <f>+BJ155+BJ149+BJ144+BJ141+BJ138+BJ135+BJ131+BJ128+BJ124+BJ121+BJ118+BJ115+BJ111+BJ108+BJ105+BJ102+BJ99+BJ95+BJ92+BJ88+BJ83+BJ80+BJ76+BJ73+BJ70+BJ67+BJ64+BJ61+BJ58+BJ55+BJ52+BJ49+BJ45+BJ42+BJ38+BJ34+BJ32+BJ28+BJ25+BJ20+BJ17+BJ14+BJ11+BJ8+BJ6+BJ158+BJ161+BJ164+BJ167+BJ170+BJ173+BJ152+BJ176+BJ179+BJ182+BJ185</f>
        <v>18820354302000</v>
      </c>
      <c r="BK188" s="282">
        <f>+BK155+BK149+BK144+BK141+BK138+BK135+BK131+BK128+BK124+BK121+BK118+BK115+BK111+BK108+BK105+BK102+BK99+BK95+BK92+BK88+BK83+BK80+BK76+BK73+BK70+BK67+BK64+BK61+BK58+BK55+BK52+BK49+BK45+BK42+BK38+BK34+BK32+BK28+BK25+BK20+BK17+BK14+BK11+BK8+BK6+BK158+BK161+BK164+BK167+BK170+BK173+BK152+BK176+BK179+BK182+BK185</f>
        <v>17105346860788</v>
      </c>
      <c r="BL188" s="282">
        <f>+BL155+BL149+BL144+BL141+BL138+BL135+BL131+BL128+BL124+BL121+BL118+BL115+BL111+BL108+BL105+BL102+BL99+BL95+BL92+BL88+BL83+BL80+BL76+BL73+BL70+BL67+BL64+BL61+BL58+BL55+BL52+BL49+BL45+BL42+BL38+BL34+BL32+BL28+BL25+BL20+BL17+BL14+BL11+BL8+BL6+BL158+BL161+BL164+BL167+BL170+BL173+BL152+BL176+BL179+BL182+BL185</f>
        <v>15698411856725.82</v>
      </c>
      <c r="BM188" s="284">
        <f>+BL188/BK188</f>
        <v>0.91774881763506277</v>
      </c>
      <c r="BN188" s="282">
        <f>+BN155+BN149+BN144+BN141+BN138+BN135+BN131+BN128+BN124+BN121+BN118+BN115+BN111+BN108+BN105+BN102+BN99+BN95+BN92+BN88+BN83+BN80+BN76+BN73+BN70+BN67+BN64+BN61+BN58+BN55+BN52+BN49+BN45+BN42+BN38+BN34+BN32+BN28+BN25+BN20+BN17+BN14+BN11+BN8+BN6+BN158+BN161+BN164+BN167+BN170+BN173+BN152+BN176+BN179+BN182+BN185</f>
        <v>13231806432999.609</v>
      </c>
      <c r="BO188" s="260">
        <f t="shared" ref="BO188:BO192" si="392">+BN188/BK188</f>
        <v>0.77354797541884246</v>
      </c>
      <c r="BP188" s="281">
        <f>+BP155+BP149+BP144+BP141+BP138+BP135+BP131+BP128+BP124+BP121+BP118+BP115+BP111+BP108+BP105+BP102+BP99+BP95+BP92+BP88+BP83+BP80+BP76+BP73+BP70+BP67+BP64+BP61+BP58+BP55+BP52+BP49+BP45+BP42+BP38+BP34+BP32+BP28+BP25+BP20+BP17+BP14+BP11+BP8+BP6+BP158+BP161+BP164+BP167+BP170+BP173+BP152+BP176+BP179+BP182+BP185</f>
        <v>20919909349000</v>
      </c>
      <c r="BQ188" s="282">
        <f>+BQ155+BQ149+BQ144+BQ141+BQ138+BQ135+BQ131+BQ128+BQ124+BQ121+BQ118+BQ115+BQ111+BQ108+BQ105+BQ102+BQ99+BQ95+BQ92+BQ88+BQ83+BQ80+BQ76+BQ73+BQ70+BQ67+BQ64+BQ61+BQ58+BQ55+BQ52+BQ49+BQ45+BQ42+BQ38+BQ34+BQ32+BQ28+BQ25+BQ20+BQ17+BQ14+BQ11+BQ8+BQ6+BQ158+BQ161+BQ164+BQ167+BQ170+BQ173+BQ152+BQ176+BQ179+BQ182+BQ185</f>
        <v>20412886778099</v>
      </c>
      <c r="BR188" s="282">
        <f>+BR155+BR149+BR144+BR141+BR138+BR135+BR131+BR128+BR124+BR121+BR118+BR115+BR111+BR108+BR105+BR102+BR99+BR95+BR92+BR88+BR83+BR80+BR76+BR73+BR70+BR67+BR64+BR61+BR58+BR55+BR52+BR49+BR45+BR42+BR38+BR34+BR32+BR28+BR25+BR20+BR17+BR14+BR11+BR8+BR6+BR158+BR161+BR164+BR167+BR170+BR173+BR152+BR176+BR179+BR182+BR185</f>
        <v>17965200507502.59</v>
      </c>
      <c r="BS188" s="284">
        <f t="shared" ref="BS188:BS193" si="393">+BR188/BQ188</f>
        <v>0.88009112590471361</v>
      </c>
      <c r="BT188" s="282">
        <f>+BT155+BT149+BT144+BT141+BT138+BT135+BT131+BT128+BT124+BT121+BT118+BT115+BT111+BT108+BT105+BT102+BT99+BT95+BT92+BT88+BT83+BT80+BT76+BT73+BT70+BT67+BT64+BT61+BT58+BT55+BT52+BT49+BT45+BT42+BT38+BT34+BT32+BT28+BT25+BT20+BT17+BT14+BT11+BT8+BT6+BT158+BT161+BT164+BT167+BT170+BT173+BT152+BT176+BT179+BT182+BT185</f>
        <v>15254025204149</v>
      </c>
      <c r="BU188" s="260">
        <f t="shared" ref="BU188:BU193" si="394">+BT188/BQ188</f>
        <v>0.74727427678259861</v>
      </c>
      <c r="BV188" s="281">
        <f>+BV155+BV149+BV144+BV141+BV138+BV135+BV131+BV128+BV124+BV121+BV118+BV115+BV111+BV108+BV105+BV102+BV99+BV95+BV92+BV88+BV83+BV80+BV76+BV73+BV70+BV67+BV64+BV61+BV58+BV55+BV52+BV49+BV45+BV42+BV38+BV34+BV32+BV28+BV25+BV20+BV17+BV14+BV11+BV8+BV6+BV158+BV161+BV164+BV167+BV170+BV173+BV152+BV176+BV179+BV182+BV185</f>
        <v>25634215786000</v>
      </c>
      <c r="BW188" s="282">
        <f>+BW155+BW149+BW144+BW141+BW138+BW135+BW131+BW128+BW124+BW121+BW118+BW115+BW111+BW108+BW105+BW102+BW99+BW95+BW92+BW88+BW83+BW80+BW76+BW73+BW70+BW67+BW64+BW61+BW58+BW55+BW52+BW49+BW45+BW42+BW38+BW34+BW32+BW28+BW25+BW20+BW17+BW14+BW11+BW8+BW6+BW158+BW161+BW164+BW167+BW170+BW173+BW152+BW176+BW179+BW182+BW185</f>
        <v>22138950652703</v>
      </c>
      <c r="BX188" s="282">
        <f>+BX155+BX149+BX144+BX141+BX138+BX135+BX131+BX128+BX124+BX121+BX118+BX115+BX111+BX108+BX105+BX102+BX99+BX95+BX92+BX88+BX83+BX80+BX76+BX73+BX70+BX67+BX64+BX61+BX58+BX55+BX52+BX49+BX45+BX42+BX38+BX34+BX32+BX28+BX25+BX20+BX17+BX14+BX11+BX8+BX6+BX158+BX161+BX164+BX167+BX170+BX173+BX152+BX176+BX179+BX182+BX185</f>
        <v>19545669610129.078</v>
      </c>
      <c r="BY188" s="284">
        <f t="shared" ref="BY188:BY193" si="395">+BX188/BW188</f>
        <v>0.88286341646200373</v>
      </c>
      <c r="BZ188" s="282">
        <f>+BZ155+BZ149+BZ144+BZ141+BZ138+BZ135+BZ131+BZ128+BZ124+BZ121+BZ118+BZ115+BZ111+BZ108+BZ105+BZ102+BZ99+BZ95+BZ92+BZ88+BZ83+BZ80+BZ76+BZ73+BZ70+BZ67+BZ64+BZ61+BZ58+BZ55+BZ52+BZ49+BZ45+BZ42+BZ38+BZ34+BZ32+BZ28+BZ25+BZ20+BZ17+BZ14+BZ11+BZ8+BZ6+BZ158+BZ161+BZ164+BZ167+BZ170+BZ173+BZ152+BZ176+BZ179+BZ182+BZ185</f>
        <v>16396338102514</v>
      </c>
      <c r="CA188" s="260">
        <f t="shared" ref="CA188:CA193" si="396">+BZ188/BW188</f>
        <v>0.74061044535153386</v>
      </c>
      <c r="CB188" s="281">
        <f>+CB155+CB149+CB144+CB141+CB138+CB135+CB131+CB128+CB124+CB121+CB118+CB115+CB111+CB108+CB105+CB102+CB99+CB95+CB92+CB88+CB83+CB80+CB76+CB73+CB70+CB67+CB64+CB61+CB58+CB55+CB52+CB49+CB45+CB42+CB38+CB34+CB32+CB28+CB25+CB20+CB17+CB14+CB11+CB8+CB6+CB158+CB161+CB164+CB167+CB170+CB173+CB152+CB176+CB179+CB182+CB185</f>
        <v>21068249451000</v>
      </c>
      <c r="CC188" s="282">
        <f>+CC155+CC149+CC144+CC141+CC138+CC135+CC131+CC128+CC124+CC121+CC118+CC115+CC111+CC108+CC105+CC102+CC99+CC95+CC92+CC88+CC83+CC80+CC76+CC73+CC70+CC67+CC64+CC61+CC58+CC55+CC52+CC49+CC45+CC42+CC38+CC34+CC32+CC28+CC25+CC20+CC17+CC14+CC11+CC8+CC6+CC158+CC161+CC164+CC167+CC170+CC173+CC152+CC176+CC179+CC182+CC185</f>
        <v>20693891636821</v>
      </c>
      <c r="CD188" s="282">
        <f>+CD155+CD149+CD144+CD141+CD138+CD135+CD131+CD128+CD124+CD121+CD118+CD115+CD111+CD108+CD105+CD102+CD99+CD95+CD92+CD88+CD83+CD80+CD76+CD73+CD70+CD67+CD64+CD61+CD58+CD55+CD52+CD49+CD45+CD42+CD38+CD34+CD32+CD28+CD25+CD20+CD17+CD14+CD11+CD8+CD6+CD158+CD161+CD164+CD167+CD170+CD173+CD152+CD176+CD179+CD182+CD185</f>
        <v>18714548293895</v>
      </c>
      <c r="CE188" s="260">
        <f t="shared" si="343"/>
        <v>0.90435132368219617</v>
      </c>
      <c r="CF188" s="282">
        <f>+CF155+CF149+CF144+CF141+CF138+CF135+CF131+CF128+CF124+CF121+CF118+CF115+CF111+CF108+CF105+CF102+CF99+CF95+CF92+CF88+CF83+CF80+CF76+CF73+CF70+CF67+CF64+CF61+CF58+CF55+CF52+CF49+CF45+CF42+CF38+CF34+CF32+CF28+CF25+CF20+CF17+CF14+CF11+CF8+CF6+CF158+CF161+CF164+CF167+CF170+CF173+CF152+CF176+CF179+CF182+CF185</f>
        <v>16401931378021</v>
      </c>
      <c r="CG188" s="258">
        <f>+CF188/CC188</f>
        <v>0.79259772235574866</v>
      </c>
      <c r="CH188" s="281">
        <f>+CH155+CH149+CH144+CH141+CH138+CH135+CH131+CH128+CH124+CH121+CH118+CH115+CH111+CH108+CH105+CH102+CH99+CH95+CH92+CH88+CH83+CH80+CH76+CH73+CH70+CH67+CH64+CH61+CH58+CH55+CH52+CH49+CH45+CH42+CH38+CH34+CH32+CH28+CH25+CH20+CH17+CH14+CH11+CH8+CH6+CH158+CH161+CH164+CH167+CH170+CH173+CH152+CH176+CH179+CH182+CH185</f>
        <v>23980281765000</v>
      </c>
      <c r="CI188" s="282">
        <f>+CI155+CI149+CI144+CI141+CI138+CI135+CI131+CI128+CI124+CI121+CI118+CI115+CI111+CI108+CI105+CI102+CI99+CI95+CI92+CI88+CI83+CI80+CI76+CI73+CI70+CI67+CI64+CI61+CI58+CI55+CI52+CI49+CI45+CI42+CI38+CI34+CI32+CI28+CI25+CI20+CI17+CI14+CI11+CI8+CI6+CI158+CI161+CI164+CI167+CI170+CI173+CI152+CI176+CI179+CI182+CI185</f>
        <v>24677731065866</v>
      </c>
      <c r="CJ188" s="282">
        <f>+CJ155+CJ149+CJ144+CJ141+CJ138+CJ135+CJ131+CJ128+CJ124+CJ121+CJ118+CJ115+CJ111+CJ108+CJ105+CJ102+CJ99+CJ95+CJ92+CJ88+CJ83+CJ80+CJ76+CJ73+CJ70+CJ67+CJ64+CJ61+CJ58+CJ55+CJ52+CJ49+CJ45+CJ42+CJ38+CJ34+CJ32+CJ28+CJ25+CJ20+CJ17+CJ14+CJ11+CJ8+CJ6+CJ158+CJ161+CJ164+CJ167+CJ170+CJ173+CJ152+CJ176+CJ179+CJ182+CJ185</f>
        <v>23022951300419</v>
      </c>
      <c r="CK188" s="260">
        <f t="shared" si="344"/>
        <v>0.93294441206809831</v>
      </c>
      <c r="CL188" s="282">
        <f>+CL155+CL149+CL144+CL141+CL138+CL135+CL131+CL128+CL124+CL121+CL118+CL115+CL111+CL108+CL105+CL102+CL99+CL95+CL92+CL88+CL83+CL80+CL76+CL73+CL70+CL67+CL64+CL61+CL58+CL55+CL52+CL49+CL45+CL42+CL38+CL34+CL32+CL28+CL25+CL20+CL17+CL14+CL11+CL8+CL6+CL158+CL161+CL164+CL167+CL170+CL173+CL152+CL176+CL179+CL182+CL185</f>
        <v>19499677888691</v>
      </c>
      <c r="CM188" s="258">
        <f>+CL188/CI188</f>
        <v>0.79017304454147197</v>
      </c>
      <c r="CN188" s="282">
        <f>+CN155+CN149+CN144+CN141+CN138+CN135+CN131+CN128+CN124+CN121+CN118+CN115+CN111+CN108+CN105+CN102+CN99+CN95+CN92+CN88+CN83+CN80+CN76+CN73+CN70+CN67+CN64+CN61+CN58+CN55+CN52+CN49+CN45+CN42+CN38+CN34+CN32+CN28+CN25+CN20+CN17+CN14+CN11+CN8+CN6+CN158+CN161+CN164+CN167+CN170+CN173+CN152+CN176+CN179+CN182+CN185</f>
        <v>28509249042000</v>
      </c>
      <c r="CO188" s="282">
        <f>+CO155+CO149+CO144+CO141+CO138+CO135+CO131+CO128+CO124+CO121+CO118+CO115+CO111+CO108+CO105+CO102+CO99+CO95+CO92+CO88+CO83+CO80+CO76+CO73+CO70+CO67+CO64+CO61+CO58+CO55+CO52+CO49+CO45+CO42+CO38+CO34+CO32+CO28+CO25+CO20+CO17+CO14+CO11+CO8+CO6+CO158+CO161+CO164+CO167+CO170+CO173+CO152+CO176+CO179+CO182+CO185</f>
        <v>29016002708971</v>
      </c>
      <c r="CP188" s="282">
        <f>+CP155+CP149+CP144+CP141+CP138+CP135+CP131+CP128+CP124+CP121+CP118+CP115+CP111+CP108+CP105+CP102+CP99+CP95+CP92+CP88+CP83+CP80+CP76+CP73+CP70+CP67+CP64+CP61+CP58+CP55+CP52+CP49+CP45+CP42+CP38+CP34+CP32+CP28+CP25+CP20+CP17+CP14+CP11+CP8+CP6+CP158+CP161+CP164+CP167+CP170+CP173+CP152+CP176+CP179+CP182+CP185</f>
        <v>27475660218208</v>
      </c>
      <c r="CQ188" s="260">
        <f t="shared" si="345"/>
        <v>0.94691403546475528</v>
      </c>
      <c r="CR188" s="282">
        <f>+CR155+CR149+CR144+CR141+CR138+CR135+CR131+CR128+CR124+CR121+CR118+CR115+CR111+CR108+CR105+CR102+CR99+CR95+CR92+CR88+CR83+CR80+CR76+CR73+CR70+CR67+CR64+CR61+CR58+CR55+CR52+CR49+CR45+CR42+CR38+CR34+CR32+CR28+CR25+CR20+CR17+CR14+CR11+CR8+CR6+CR158+CR161+CR164+CR167+CR170+CR173+CR152+CR176+CR179+CR182+CR185</f>
        <v>23811898891467</v>
      </c>
      <c r="CS188" s="258">
        <f>+CR188/CO188</f>
        <v>0.82064711429410553</v>
      </c>
      <c r="CT188" s="281">
        <v>32177138409809</v>
      </c>
      <c r="CU188" s="260">
        <v>22411641744404</v>
      </c>
      <c r="CV188" s="281">
        <f t="shared" si="291"/>
        <v>0.69650823074969126</v>
      </c>
      <c r="CW188" s="260">
        <v>32193883877607</v>
      </c>
      <c r="CX188" s="281">
        <v>24401636632693</v>
      </c>
      <c r="CY188" s="260">
        <f t="shared" si="292"/>
        <v>0.75795877022672531</v>
      </c>
      <c r="CZ188" s="281">
        <v>32193883877607</v>
      </c>
      <c r="DA188" s="260">
        <v>24401636632693</v>
      </c>
      <c r="DB188" s="281">
        <f t="shared" ref="DB188" si="397">+DA188/CZ188</f>
        <v>0.75795877022672531</v>
      </c>
      <c r="DC188" s="281">
        <f>+DC155+DC149+DC144+DC141+DC138+DC135+DC131+DC128+DC124+DC121+DC118+DC115+DC111+DC108+DC105+DC102+DC99+DC95+DC92+DC88+DC83+DC80+DC76+DC73+DC70+DC67+DC64+DC61+DC58+DC55+DC52+DC49+DC45+DC42+DC38+DC34+DC32+DC28+DC25+DC20+DC17+DC14+DC11+DC8+DC6+DC158+DC161+DC164+DC167+DC170+DC173+DC152+DC176+DC179+DC182+DC185</f>
        <v>31495304169000</v>
      </c>
      <c r="DD188" s="281">
        <f>+DD155+DD149+DD144+DD141+DD138+DD135+DD131+DD128+DD124+DD121+DD118+DD115+DD111+DD108+DD105+DD102+DD99+DD95+DD92+DD88+DD83+DD80+DD76+DD73+DD70+DD67+DD64+DD61+DD58+DD55+DD52+DD49+DD45+DD42+DD38+DD34+DD32+DD28+DD25+DD20+DD17+DD14+DD11+DD8+DD6+DD158+DD161+DD164+DD167+DD170+DD173+DD152+DD176+DD179+DD182+DD185</f>
        <v>31376867863397</v>
      </c>
      <c r="DE188" s="281">
        <f>+DE155+DE149+DE144+DE141+DE138+DE135+DE131+DE128+DE124+DE121+DE118+DE115+DE111+DE108+DE105+DE102+DE99+DE95+DE92+DE88+DE83+DE80+DE76+DE73+DE70+DE67+DE64+DE61+DE58+DE55+DE52+DE49+DE45+DE42+DE38+DE34+DE32+DE28+DE25+DE20+DE17+DE14+DE11+DE8+DE6+DE158+DE161+DE164+DE167+DE170+DE173+DE152+DE176+DE179+DE182+DE185</f>
        <v>30365529478298</v>
      </c>
      <c r="DF188" s="260">
        <f t="shared" ref="DF188" si="398">+DE188/DD188</f>
        <v>0.96776802612988699</v>
      </c>
      <c r="DG188" s="282">
        <f>+DG155+DG149+DG144+DG141+DG138+DG135+DG131+DG128+DG124+DG121+DG118+DG115+DG111+DG108+DG105+DG102+DG99+DG95+DG92+DG88+DG83+DG80+DG76+DG73+DG70+DG67+DG64+DG61+DG58+DG55+DG52+DG49+DG45+DG42+DG38+DG34+DG32+DG28+DG25+DG20+DG17+DG14+DG11+DG8+DG6+DG158+DG161+DG164+DG167+DG170+DG173+DG152+DG176+DG179+DG182+DG185</f>
        <v>26324543430409</v>
      </c>
      <c r="DH188" s="258">
        <f>+DG188/DD188</f>
        <v>0.83897932531112074</v>
      </c>
      <c r="DI188" s="281">
        <f t="shared" ref="DI188:DN188" si="399">+DI155+DI149+DI144+DI141+DI138+DI135+DI131+DI128+DI124+DI121+DI118+DI115+DI111+DI108+DI105+DI102+DI99+DI95+DI92+DI88+DI83+DI80+DI76+DI73+DI70+DI67+DI64+DI61+DI58+DI55+DI52+DI49+DI45+DI42+DI38+DI34+DI32+DI28+DI25+DI20+DI17+DI14+DI11+DI8+DI6+DI158+DI161+DI164+DI167+DI170+DI173+DI152+DI176+DI179+DI182+DI185</f>
        <v>33182920657000</v>
      </c>
      <c r="DJ188" s="281">
        <f t="shared" si="399"/>
        <v>23342696000</v>
      </c>
      <c r="DK188" s="282">
        <f t="shared" si="399"/>
        <v>33206263353000</v>
      </c>
      <c r="DL188" s="282">
        <f t="shared" si="399"/>
        <v>33206263353000</v>
      </c>
      <c r="DM188" s="282">
        <f t="shared" si="399"/>
        <v>33206263353000</v>
      </c>
      <c r="DN188" s="282">
        <f t="shared" si="399"/>
        <v>3125691405391</v>
      </c>
      <c r="DO188" s="260">
        <f t="shared" ref="DO188:DO193" si="400">+DN188/DM188</f>
        <v>9.4129573453154328E-2</v>
      </c>
      <c r="DP188" s="282">
        <f>+DP155+DP149+DP144+DP141+DP138+DP135+DP131+DP128+DP124+DP121+DP118+DP115+DP111+DP108+DP105+DP102+DP99+DP95+DP92+DP88+DP83+DP80+DP76+DP73+DP70+DP67+DP64+DP61+DP58+DP55+DP52+DP49+DP45+DP42+DP38+DP34+DP32+DP28+DP25+DP20+DP17+DP14+DP11+DP8+DP6+DP158+DP161+DP164+DP167+DP170+DP173+DP152+DP176+DP179+DP182+DP185</f>
        <v>689491787313</v>
      </c>
      <c r="DQ188" s="258">
        <f>+DP188/DM188</f>
        <v>2.0763907699681249E-2</v>
      </c>
      <c r="DR188" s="282">
        <f>+DR155+DR149+DR144+DR141+DR138+DR135+DR131+DR128+DR124+DR121+DR118+DR115+DR111+DR108+DR105+DR102+DR99+DR95+DR92+DR88+DR83+DR80+DR76+DR73+DR70+DR67+DR64+DR61+DR58+DR55+DR52+DR49+DR45+DR42+DR38+DR34+DR32+DR28+DR25+DR20+DR17+DR14+DR11+DR8+DR6+DR158+DR161+DR164+DR167+DR170+DR173+DR152+DR176+DR179+DR182+DR185</f>
        <v>33206263353000</v>
      </c>
      <c r="DS188" s="282">
        <f>+DS155+DS149+DS144+DS141+DS138+DS135+DS131+DS128+DS124+DS121+DS118+DS115+DS111+DS108+DS105+DS102+DS99+DS95+DS92+DS88+DS83+DS80+DS76+DS73+DS70+DS67+DS64+DS61+DS58+DS55+DS52+DS49+DS45+DS42+DS38+DS34+DS32+DS28+DS25+DS20+DS17+DS14+DS11+DS8+DS6+DS158+DS161+DS164+DS167+DS170+DS173+DS152+DS176+DS179+DS182+DS185</f>
        <v>33206263353000</v>
      </c>
      <c r="DT188" s="282">
        <f>+DT155+DT149+DT144+DT141+DT138+DT135+DT131+DT128+DT124+DT121+DT118+DT115+DT111+DT108+DT105+DT102+DT99+DT95+DT92+DT88+DT83+DT80+DT76+DT73+DT70+DT67+DT64+DT61+DT58+DT55+DT52+DT49+DT45+DT42+DT38+DT34+DT32+DT28+DT25+DT20+DT17+DT14+DT11+DT8+DT6+DT158+DT161+DT164+DT167+DT170+DT173+DT152+DT176+DT179+DT182+DT185</f>
        <v>5406799938291</v>
      </c>
      <c r="DU188" s="260">
        <f t="shared" ref="DU188:DU193" si="401">+DT188/DS188</f>
        <v>0.16282470209953706</v>
      </c>
      <c r="DV188" s="282">
        <f>+DV155+DV149+DV144+DV141+DV138+DV135+DV131+DV128+DV124+DV121+DV118+DV115+DV111+DV108+DV105+DV102+DV99+DV95+DV92+DV88+DV83+DV80+DV76+DV73+DV70+DV67+DV64+DV61+DV58+DV55+DV52+DV49+DV45+DV42+DV38+DV34+DV32+DV28+DV25+DV20+DV17+DV14+DV11+DV8+DV6+DV158+DV161+DV164+DV167+DV170+DV173+DV152+DV176+DV179+DV182+DV185</f>
        <v>2023740571197</v>
      </c>
      <c r="DW188" s="258">
        <f>+DV188/DS188</f>
        <v>6.0944543795354994E-2</v>
      </c>
      <c r="DX188" s="282">
        <f>+DX155+DX149+DX144+DX141+DX138+DX135+DX131+DX128+DX124+DX121+DX118+DX115+DX111+DX108+DX105+DX102+DX99+DX95+DX92+DX88+DX83+DX80+DX76+DX73+DX70+DX67+DX64+DX61+DX58+DX55+DX52+DX49+DX45+DX42+DX38+DX34+DX32+DX28+DX25+DX20+DX17+DX14+DX11+DX8+DX6+DX158+DX161+DX164+DX167+DX170+DX173+DX152+DX176+DX179+DX182</f>
        <v>33206263353000</v>
      </c>
      <c r="DY188" s="282">
        <f>+DY155+DY149+DY144+DY141+DY138+DY135+DY131+DY128+DY124+DY121+DY118+DY115+DY111+DY108+DY105+DY102+DY99+DY95+DY92+DY88+DY83+DY80+DY76+DY73+DY70+DY67+DY64+DY61+DY58+DY55+DY52+DY49+DY45+DY42+DY38+DY34+DY32+DY28+DY25+DY20+DY17+DY14+DY11+DY8+DY6+DY158+DY161+DY164+DY167+DY170+DY173+DY152+DY176+DY179+DY182</f>
        <v>33211345267228</v>
      </c>
      <c r="DZ188" s="282">
        <f>+DZ155+DZ149+DZ144+DZ141+DZ138+DZ135+DZ131+DZ128+DZ124+DZ121+DZ118+DZ115+DZ111+DZ108+DZ105+DZ102+DZ99+DZ95+DZ92+DZ88+DZ83+DZ80+DZ76+DZ73+DZ70+DZ67+DZ64+DZ61+DZ58+DZ55+DZ52+DZ49+DZ45+DZ42+DZ38+DZ34+DZ32+DZ28+DZ25+DZ20+DZ17+DZ14+DZ11+DZ8+DZ6+DZ158+DZ161+DZ164+DZ167+DZ170+DZ173+DZ152+DZ176+DZ179+DZ182</f>
        <v>8343631160091</v>
      </c>
      <c r="EA188" s="260">
        <f t="shared" ref="EA188:EA193" si="402">+DZ188/DY188</f>
        <v>0.25122834058529558</v>
      </c>
      <c r="EB188" s="282">
        <f>+EB155+EB149+EB144+EB141+EB138+EB135+EB131+EB128+EB124+EB121+EB118+EB115+EB111+EB108+EB105+EB102+EB99+EB95+EB92+EB88+EB83+EB80+EB76+EB73+EB70+EB67+EB64+EB61+EB58+EB55+EB52+EB49+EB45+EB42+EB38+EB34+EB32+EB28+EB25+EB20+EB17+EB14+EB11+EB8+EB6+EB158+EB161+EB164+EB167+EB170+EB173+EB152+EB176+EB179+EB182+EB185</f>
        <v>3741627310189</v>
      </c>
      <c r="EC188" s="258">
        <f>+EB188/DY188</f>
        <v>0.11266111866540769</v>
      </c>
      <c r="ED188" s="282">
        <f>+ED155+ED149+ED144+ED141+ED138+ED135+ED131+ED128+ED124+ED121+ED118+ED115+ED111+ED108+ED105+ED102+ED99+ED95+ED92+ED88+ED83+ED80+ED76+ED73+ED70+ED67+ED64+ED61+ED58+ED55+ED52+ED49+ED45+ED42+ED38+ED34+ED32+ED28+ED25+ED20+ED17+ED14+ED11+ED8+ED6+ED158+ED161+ED164+ED167+ED170+ED173+ED152+ED176+ED179+ED182</f>
        <v>33206263353000</v>
      </c>
      <c r="EE188" s="282">
        <f>+EE155+EE149+EE144+EE141+EE138+EE135+EE131+EE128+EE124+EE121+EE118+EE115+EE111+EE108+EE105+EE102+EE99+EE95+EE92+EE88+EE83+EE80+EE76+EE73+EE70+EE67+EE64+EE61+EE58+EE55+EE52+EE49+EE45+EE42+EE38+EE34+EE32+EE28+EE25+EE20+EE17+EE14+EE11+EE8+EE6+EE158+EE161+EE164+EE167+EE170+EE173+EE152+EE176+EE179+EE182</f>
        <v>33211501406660</v>
      </c>
      <c r="EF188" s="282">
        <f>+EF155+EF149+EF144+EF141+EF138+EF135+EF131+EF128+EF124+EF121+EF118+EF115+EF111+EF108+EF105+EF102+EF99+EF95+EF92+EF88+EF83+EF80+EF76+EF73+EF70+EF67+EF64+EF61+EF58+EF55+EF52+EF49+EF45+EF42+EF38+EF34+EF32+EF28+EF25+EF20+EF17+EF14+EF11+EF8+EF6+EF158+EF161+EF164+EF167+EF170+EF173+EF152+EF176+EF179+EF182</f>
        <v>10977095045083</v>
      </c>
      <c r="EG188" s="260">
        <f t="shared" ref="EG188:EG193" si="403">+EF188/EE188</f>
        <v>0.33052089126213763</v>
      </c>
      <c r="EH188" s="282">
        <f>+EH155+EH149+EH144+EH141+EH138+EH135+EH131+EH128+EH124+EH121+EH118+EH115+EH111+EH108+EH105+EH102+EH99+EH95+EH92+EH88+EH83+EH80+EH76+EH73+EH70+EH67+EH64+EH61+EH58+EH55+EH52+EH49+EH45+EH42+EH38+EH34+EH32+EH28+EH25+EH20+EH17+EH14+EH11+EH8+EH6+EH158+EH161+EH164+EH167+EH170+EH173+EH152+EH176+EH179+EH182+EH185</f>
        <v>6079846713604</v>
      </c>
      <c r="EI188" s="258">
        <f>+EH188/EE188</f>
        <v>0.18306449440990313</v>
      </c>
      <c r="EJ188" s="282">
        <f>+EJ155+EJ149+EJ144+EJ141+EJ138+EJ135+EJ131+EJ128+EJ124+EJ121+EJ118+EJ115+EJ111+EJ108+EJ105+EJ102+EJ99+EJ95+EJ92+EJ88+EJ83+EJ80+EJ76+EJ73+EJ70+EJ67+EJ64+EJ61+EJ58+EJ55+EJ52+EJ49+EJ45+EJ42+EJ38+EJ34+EJ32+EJ28+EJ25+EJ20+EJ17+EJ14+EJ11+EJ8+EJ6+EJ158+EJ161+EJ164+EJ167+EJ170+EJ173+EJ152+EJ176+EJ179+EJ182</f>
        <v>33206263353000</v>
      </c>
      <c r="EK188" s="282">
        <f>+EK155+EK149+EK144+EK141+EK138+EK135+EK131+EK128+EK124+EK121+EK118+EK115+EK111+EK108+EK105+EK102+EK99+EK95+EK92+EK88+EK83+EK80+EK76+EK73+EK70+EK67+EK64+EK61+EK58+EK55+EK52+EK49+EK45+EK42+EK38+EK34+EK32+EK28+EK25+EK20+EK17+EK14+EK11+EK8+EK6+EK158+EK161+EK164+EK167+EK170+EK173+EK152+EK176+EK179+EK182</f>
        <v>33212040504622</v>
      </c>
      <c r="EL188" s="282">
        <f>+EL155+EL149+EL144+EL141+EL138+EL135+EL131+EL128+EL124+EL121+EL118+EL115+EL111+EL108+EL105+EL102+EL99+EL95+EL92+EL88+EL83+EL80+EL76+EL73+EL70+EL67+EL64+EL61+EL58+EL55+EL52+EL49+EL45+EL42+EL38+EL34+EL32+EL28+EL25+EL20+EL17+EL14+EL11+EL8+EL6+EL158+EL161+EL164+EL167+EL170+EL173+EL152+EL176+EL179+EL182</f>
        <v>14980606519531</v>
      </c>
      <c r="EM188" s="260">
        <f t="shared" ref="EM188:EM193" si="404">+EL188/EK188</f>
        <v>0.45105950408094325</v>
      </c>
      <c r="EN188" s="282">
        <f>+EN155+EN149+EN144+EN141+EN138+EN135+EN131+EN128+EN124+EN121+EN118+EN115+EN111+EN108+EN105+EN102+EN99+EN95+EN92+EN88+EN83+EN80+EN76+EN73+EN70+EN67+EN64+EN61+EN58+EN55+EN52+EN49+EN45+EN42+EN38+EN34+EN32+EN28+EN25+EN20+EN17+EN14+EN11+EN8+EN6+EN158+EN161+EN164+EN167+EN170+EN173+EN152+EN176+EN179+EN182+EN185</f>
        <v>8588617197148</v>
      </c>
      <c r="EO188" s="258">
        <f>+EN188/EK188</f>
        <v>0.25859950387428782</v>
      </c>
      <c r="EP188" s="282">
        <f>+EP155+EP149+EP144+EP141+EP138+EP135+EP131+EP128+EP124+EP121+EP118+EP115+EP111+EP108+EP105+EP102+EP99+EP95+EP92+EP88+EP83+EP80+EP76+EP73+EP70+EP67+EP64+EP61+EP58+EP55+EP52+EP49+EP45+EP42+EP38+EP34+EP32+EP28+EP25+EP20+EP17+EP14+EP11+EP8+EP6+EP158+EP161+EP164+EP167+EP170+EP173+EP152+EP176+EP179+EP182</f>
        <v>33206263353000</v>
      </c>
      <c r="EQ188" s="282">
        <f>+EQ155+EQ149+EQ144+EQ141+EQ138+EQ135+EQ131+EQ128+EQ124+EQ121+EQ118+EQ115+EQ111+EQ108+EQ105+EQ102+EQ99+EQ95+EQ92+EQ88+EQ83+EQ80+EQ76+EQ73+EQ70+EQ67+EQ64+EQ61+EQ58+EQ55+EQ52+EQ49+EQ45+EQ42+EQ38+EQ34+EQ32+EQ28+EQ25+EQ20+EQ17+EQ14+EQ11+EQ8+EQ6+EQ158+EQ161+EQ164+EQ167+EQ170+EQ173+EQ152+EQ176+EQ179+EQ182</f>
        <v>33212040504622</v>
      </c>
      <c r="ER188" s="282">
        <f>+ER155+ER149+ER144+ER141+ER138+ER135+ER131+ER128+ER124+ER121+ER118+ER115+ER111+ER108+ER105+ER102+ER99+ER95+ER92+ER88+ER83+ER80+ER76+ER73+ER70+ER67+ER64+ER61+ER58+ER55+ER52+ER49+ER45+ER42+ER38+ER34+ER32+ER28+ER25+ER20+ER17+ER14+ER11+ER8+ER6+ER158+ER161+ER164+ER167+ER170+ER173+ER152+ER176+ER179+ER182</f>
        <v>15565561908397</v>
      </c>
      <c r="ES188" s="260">
        <f t="shared" ref="ES188" si="405">+ER188/EQ188</f>
        <v>0.4686722547574515</v>
      </c>
      <c r="ET188" s="282">
        <f>+ET155+ET149+ET144+ET141+ET138+ET135+ET131+ET128+ET124+ET121+ET118+ET115+ET111+ET108+ET105+ET102+ET99+ET95+ET92+ET88+ET83+ET80+ET76+ET73+ET70+ET67+ET64+ET61+ET58+ET55+ET52+ET49+ET45+ET42+ET38+ET34+ET32+ET28+ET25+ET20+ET17+ET14+ET11+ET8+ET6+ET158+ET161+ET164+ET167+ET170+ET173+ET152+ET176+ET179+ET182+ET185</f>
        <v>10638611872536</v>
      </c>
      <c r="EU188" s="258">
        <f>+ET188/EQ188</f>
        <v>0.3203239461018802</v>
      </c>
      <c r="EV188" s="282">
        <f>+EV155+EV149+EV144+EV141+EV138+EV135+EV131+EV128+EV124+EV121+EV118+EV115+EV111+EV108+EV105+EV102+EV99+EV95+EV92+EV88+EV83+EV80+EV76+EV73+EV70+EV67+EV64+EV61+EV58+EV55+EV52+EV49+EV45+EV42+EV38+EV34+EV32+EV28+EV25+EV20+EV17+EV14+EV11+EV8+EV6+EV158+EV161+EV164+EV167+EV170+EV173+EV152+EV176+EV179+EV182</f>
        <v>33206263353000</v>
      </c>
      <c r="EW188" s="282">
        <f>+EW155+EW149+EW144+EW141+EW138+EW135+EW131+EW128+EW124+EW121+EW118+EW115+EW111+EW108+EW105+EW102+EW99+EW95+EW92+EW88+EW83+EW80+EW76+EW73+EW70+EW67+EW64+EW61+EW58+EW55+EW52+EW49+EW45+EW42+EW38+EW34+EW32+EW28+EW25+EW20+EW17+EW14+EW11+EW8+EW6+EW158+EW161+EW164+EW167+EW170+EW173+EW152+EW176+EW179+EW182</f>
        <v>33212040504622</v>
      </c>
      <c r="EX188" s="282">
        <f>+EX155+EX149+EX144+EX141+EX138+EX135+EX131+EX128+EX124+EX121+EX118+EX115+EX111+EX108+EX105+EX102+EX99+EX95+EX92+EX88+EX83+EX80+EX76+EX73+EX70+EX67+EX64+EX61+EX58+EX55+EX52+EX49+EX45+EX42+EX38+EX34+EX32+EX28+EX25+EX20+EX17+EX14+EX11+EX8+EX6+EX158+EX161+EX164+EX167+EX170+EX173+EX152+EX176+EX179+EX182</f>
        <v>18314768902511</v>
      </c>
      <c r="EY188" s="260">
        <f t="shared" ref="EY188" si="406">+EX188/EW188</f>
        <v>0.55144967380014487</v>
      </c>
      <c r="EZ188" s="366">
        <f>+EZ155+EZ149+EZ144+EZ141+EZ138+EZ135+EZ131+EZ128+EZ124+EZ121+EZ118+EZ115+EZ111+EZ108+EZ105+EZ102+EZ99+EZ95+EZ92+EZ88+EZ83+EZ80+EZ76+EZ73+EZ70+EZ67+EZ64+EZ61+EZ58+EZ55+EZ52+EZ49+EZ45+EZ42+EZ38+EZ34+EZ32+EZ28+EZ25+EZ20+EZ17+EZ14+EZ11+EZ8+EZ6+EZ158+EZ161+EZ164+EZ167+EZ170+EZ173+EZ152+EZ176+EZ179+EZ182+EZ185</f>
        <v>14090995884434</v>
      </c>
      <c r="FA188" s="258">
        <f>+EZ188/EW188</f>
        <v>0.42427371731264168</v>
      </c>
      <c r="FB188" s="282">
        <f>+FB155+FB149+FB144+FB141+FB138+FB135+FB131+FB128+FB124+FB121+FB118+FB115+FB111+FB108+FB105+FB102+FB99+FB95+FB92+FB88+FB83+FB80+FB76+FB73+FB70+FB67+FB64+FB61+FB58+FB55+FB52+FB49+FB45+FB42+FB38+FB34+FB32+FB28+FB25+FB20+FB17+FB14+FB11+FB8+FB6+FB158+FB161+FB164+FB167+FB170+FB173+FB152+FB176+FB179+FB182</f>
        <v>33206263353000</v>
      </c>
      <c r="FC188" s="282">
        <f>+FC155+FC149+FC144+FC141+FC138+FC135+FC131+FC128+FC124+FC121+FC118+FC115+FC111+FC108+FC105+FC102+FC99+FC95+FC92+FC88+FC83+FC80+FC76+FC73+FC70+FC67+FC64+FC61+FC58+FC55+FC52+FC49+FC45+FC42+FC38+FC34+FC32+FC28+FC25+FC20+FC17+FC14+FC11+FC8+FC6+FC158+FC161+FC164+FC167+FC170+FC173+FC152+FC176+FC179+FC182</f>
        <v>33240170570613</v>
      </c>
      <c r="FD188" s="282">
        <f>+FD155+FD149+FD144+FD141+FD138+FD135+FD131+FD128+FD124+FD121+FD118+FD115+FD111+FD108+FD105+FD102+FD99+FD95+FD92+FD88+FD83+FD80+FD76+FD73+FD70+FD67+FD64+FD61+FD58+FD55+FD52+FD49+FD45+FD42+FD38+FD34+FD32+FD28+FD25+FD20+FD17+FD14+FD11+FD8+FD6+FD158+FD161+FD164+FD167+FD170+FD173+FD152+FD176+FD179+FD182</f>
        <v>20414330017787</v>
      </c>
      <c r="FE188" s="260">
        <f t="shared" ref="FE188" si="407">+FD188/FC188</f>
        <v>0.6141463677035075</v>
      </c>
      <c r="FF188" s="366">
        <f>+FF155+FF149+FF144+FF141+FF138+FF135+FF131+FF128+FF124+FF121+FF118+FF115+FF111+FF108+FF105+FF102+FF99+FF95+FF92+FF88+FF83+FF80+FF76+FF73+FF70+FF67+FF64+FF61+FF58+FF55+FF52+FF49+FF45+FF42+FF38+FF34+FF32+FF28+FF25+FF20+FF17+FF14+FF11+FF8+FF6+FF158+FF161+FF164+FF167+FF170+FF173+FF152+FF176+FF179+FF182+FF185</f>
        <v>16115223506111</v>
      </c>
      <c r="FG188" s="258">
        <f>+FF188/FC188</f>
        <v>0.48481169709634886</v>
      </c>
      <c r="FH188" s="282">
        <f>+FH155+FH149+FH144+FH141+FH138+FH135+FH131+FH128+FH124+FH121+FH118+FH115+FH111+FH108+FH105+FH102+FH99+FH95+FH92+FH88+FH83+FH80+FH76+FH73+FH70+FH67+FH64+FH61+FH58+FH55+FH52+FH49+FH45+FH42+FH38+FH34+FH32+FH28+FH25+FH20+FH17+FH14+FH11+FH8+FH6+FH158+FH161+FH164+FH167+FH170+FH173+FH152+FH176+FH179+FH182</f>
        <v>33206263353000</v>
      </c>
      <c r="FI188" s="282">
        <f>+FI155+FI149+FI144+FI141+FI138+FI135+FI131+FI128+FI124+FI121+FI118+FI115+FI111+FI108+FI105+FI102+FI99+FI95+FI92+FI88+FI83+FI80+FI76+FI73+FI70+FI67+FI64+FI61+FI58+FI55+FI52+FI49+FI45+FI42+FI38+FI34+FI32+FI28+FI25+FI20+FI17+FI14+FI11+FI8+FI6+FI158+FI161+FI164+FI167+FI170+FI173+FI152+FI176+FI179+FI182</f>
        <v>33807494103814</v>
      </c>
      <c r="FJ188" s="282">
        <f>+FJ155+FJ149+FJ144+FJ141+FJ138+FJ135+FJ131+FJ128+FJ124+FJ121+FJ118+FJ115+FJ111+FJ108+FJ105+FJ102+FJ99+FJ95+FJ92+FJ88+FJ83+FJ80+FJ76+FJ73+FJ70+FJ67+FJ64+FJ61+FJ58+FJ55+FJ52+FJ49+FJ45+FJ42+FJ38+FJ34+FJ32+FJ28+FJ25+FJ20+FJ17+FJ14+FJ11+FJ8+FJ6+FJ158+FJ161+FJ164+FJ167+FJ170+FJ173+FJ152+FJ176+FJ179+FJ182</f>
        <v>22322461433630</v>
      </c>
      <c r="FK188" s="260">
        <f t="shared" ref="FK188" si="408">+FJ188/FI188</f>
        <v>0.66028145609028399</v>
      </c>
      <c r="FL188" s="366">
        <f>+FL155+FL149+FL144+FL141+FL138+FL135+FL131+FL128+FL124+FL121+FL118+FL115+FL111+FL108+FL105+FL102+FL99+FL95+FL92+FL88+FL83+FL80+FL76+FL73+FL70+FL67+FL64+FL61+FL58+FL55+FL52+FL49+FL45+FL42+FL38+FL34+FL32+FL28+FL25+FL20+FL17+FL14+FL11+FL8+FL6+FL158+FL161+FL164+FL167+FL170+FL173+FL152+FL176+FL179+FL182+FL185</f>
        <v>18193726478920</v>
      </c>
      <c r="FM188" s="258">
        <f>+FL188/FI188</f>
        <v>0.53815661175749407</v>
      </c>
      <c r="FN188" s="281">
        <f t="shared" ref="FN188:FP188" si="409">+FN155+FN149+FN144+FN141+FN138+FN135+FN131+FN128+FN124+FN121+FN118+FN115+FN111+FN108+FN105+FN102+FN99+FN95+FN92+FN88+FN83+FN80+FN76+FN73+FN70+FN67+FN64+FN61+FN58+FN55+FN52+FN49+FN45+FN42+FN38+FN34+FN32+FN28+FN25+FN20+FN17+FN14+FN11+FN8+FN6+FN158+FN161+FN164+FN167+FN170+FN173+FN152+FN176+FN179+FN182+FN185</f>
        <v>38432743135000</v>
      </c>
      <c r="FO188" s="281">
        <f t="shared" si="409"/>
        <v>40707383000</v>
      </c>
      <c r="FP188" s="366">
        <f t="shared" si="409"/>
        <v>38432743135000</v>
      </c>
      <c r="FQ188" s="282">
        <f>+FQ155+FQ149+FQ144+FQ141+FQ138+FQ135+FQ131+FQ128+FQ124+FQ121+FQ118+FQ115+FQ111+FQ108+FQ105+FQ102+FQ99+FQ95+FQ92+FQ88+FQ83+FQ80+FQ76+FQ73+FQ70+FQ67+FQ64+FQ61+FQ58+FQ55+FQ52+FQ49+FQ45+FQ42+FQ38+FQ34+FQ32+FQ28+FQ25+FQ20+FQ17+FQ14+FQ11+FQ8+FQ6+FQ158+FQ161+FQ164+FQ167+FQ170+FQ173+FQ152+FQ176+FQ179+FQ182</f>
        <v>33206263353000</v>
      </c>
      <c r="FR188" s="282">
        <f>+FR155+FR149+FR144+FR141+FR138+FR135+FR131+FR128+FR124+FR121+FR118+FR115+FR111+FR108+FR105+FR102+FR99+FR95+FR92+FR88+FR83+FR80+FR76+FR73+FR70+FR67+FR64+FR61+FR58+FR55+FR52+FR49+FR45+FR42+FR38+FR34+FR32+FR28+FR25+FR20+FR17+FR14+FR11+FR8+FR6+FR158+FR161+FR164+FR167+FR170+FR173+FR152+FR176+FR179+FR182</f>
        <v>34000808360085</v>
      </c>
      <c r="FS188" s="282">
        <f>+FS155+FS149+FS144+FS141+FS138+FS135+FS131+FS128+FS124+FS121+FS118+FS115+FS111+FS108+FS105+FS102+FS99+FS95+FS92+FS88+FS83+FS80+FS76+FS73+FS70+FS67+FS64+FS61+FS58+FS55+FS52+FS49+FS45+FS42+FS38+FS34+FS32+FS28+FS25+FS20+FS17+FS14+FS11+FS8+FS6+FS158+FS161+FS164+FS167+FS170+FS173+FS152+FS176+FS179+FS182</f>
        <v>25279453454431</v>
      </c>
      <c r="FT188" s="260">
        <f t="shared" ref="FT188" si="410">+FS188/FR188</f>
        <v>0.74349566006517742</v>
      </c>
      <c r="FU188" s="366">
        <f>+FU155+FU149+FU144+FU141+FU138+FU135+FU131+FU128+FU124+FU121+FU118+FU115+FU111+FU108+FU105+FU102+FU99+FU95+FU92+FU88+FU83+FU80+FU76+FU73+FU70+FU67+FU64+FU61+FU58+FU55+FU52+FU49+FU45+FU42+FU38+FU34+FU32+FU28+FU25+FU20+FU17+FU14+FU11+FU8+FU6+FU158+FU161+FU164+FU167+FU170+FU173+FU152+FU176+FU179+FU182+FU185</f>
        <v>21483939399135</v>
      </c>
      <c r="FV188" s="258">
        <f>+FU188/FR188</f>
        <v>0.63186554777197335</v>
      </c>
      <c r="FW188" s="282">
        <f>+FW155+FW149+FW144+FW141+FW138+FW135+FW131+FW128+FW124+FW121+FW118+FW115+FW111+FW108+FW105+FW102+FW99+FW95+FW92+FW88+FW83+FW80+FW76+FW73+FW70+FW67+FW64+FW61+FW58+FW55+FW52+FW49+FW45+FW42+FW38+FW34+FW32+FW28+FW25+FW20+FW17+FW14+FW11+FW8+FW6+FW158+FW161+FW164+FW167+FW170+FW173+FW152+FW176+FW179+FW182</f>
        <v>33206263353000</v>
      </c>
      <c r="FX188" s="282">
        <f>+FX155+FX149+FX144+FX141+FX138+FX135+FX131+FX128+FX124+FX121+FX118+FX115+FX111+FX108+FX105+FX102+FX99+FX95+FX92+FX88+FX83+FX80+FX76+FX73+FX70+FX67+FX64+FX61+FX58+FX55+FX52+FX49+FX45+FX42+FX38+FX34+FX32+FX28+FX25+FX20+FX17+FX14+FX11+FX8+FX6+FX158+FX161+FX164+FX167+FX170+FX173+FX152+FX176+FX179+FX182</f>
        <v>34634351978740</v>
      </c>
      <c r="FY188" s="282">
        <f>+FY155+FY149+FY144+FY141+FY138+FY135+FY131+FY128+FY124+FY121+FY118+FY115+FY111+FY108+FY105+FY102+FY99+FY95+FY92+FY88+FY83+FY80+FY76+FY73+FY70+FY67+FY64+FY61+FY58+FY55+FY52+FY49+FY45+FY42+FY38+FY34+FY32+FY28+FY25+FY20+FY17+FY14+FY11+FY8+FY6+FY158+FY161+FY164+FY167+FY170+FY173+FY152+FY176+FY179+FY182</f>
        <v>27426544870485</v>
      </c>
      <c r="FZ188" s="260">
        <f t="shared" ref="FZ188" si="411">+FY188/FX188</f>
        <v>0.79188849519461346</v>
      </c>
      <c r="GA188" s="366">
        <f>+GA155+GA149+GA144+GA141+GA138+GA135+GA131+GA128+GA124+GA121+GA118+GA115+GA111+GA108+GA105+GA102+GA99+GA95+GA92+GA88+GA83+GA80+GA76+GA73+GA70+GA67+GA64+GA61+GA58+GA55+GA52+GA49+GA45+GA42+GA38+GA34+GA32+GA28+GA25+GA20+GA17+GA14+GA11+GA8+GA6+GA158+GA161+GA164+GA167+GA170+GA173+GA152+GA176+GA179+GA182+GA185</f>
        <v>23704693565402</v>
      </c>
      <c r="GB188" s="258">
        <f>+GA188/FX188</f>
        <v>0.68442722935751543</v>
      </c>
      <c r="GC188" s="282">
        <f>+GC155+GC149+GC144+GC141+GC138+GC135+GC131+GC128+GC124+GC121+GC118+GC115+GC111+GC108+GC105+GC102+GC99+GC95+GC92+GC88+GC83+GC80+GC76+GC73+GC70+GC67+GC64+GC61+GC58+GC55+GC52+GC49+GC45+GC42+GC38+GC34+GC32+GC28+GC25+GC20+GC17+GC14+GC11+GC8+GC6+GC158+GC161+GC164+GC167+GC170+GC173+GC152+GC176+GC179+GC182</f>
        <v>33206263353000</v>
      </c>
      <c r="GD188" s="282">
        <f>+GD155+GD149+GD144+GD141+GD138+GD135+GD131+GD128+GD124+GD121+GD118+GD115+GD111+GD108+GD105+GD102+GD99+GD95+GD92+GD88+GD83+GD80+GD76+GD73+GD70+GD67+GD64+GD61+GD58+GD55+GD52+GD49+GD45+GD42+GD38+GD34+GD32+GD28+GD25+GD20+GD17+GD14+GD11+GD8+GD6+GD158+GD161+GD164+GD167+GD170+GD173+GD152+GD176+GD179+GD182</f>
        <v>33643760976978</v>
      </c>
      <c r="GE188" s="282">
        <f>+GE155+GE149+GE144+GE141+GE138+GE135+GE131+GE128+GE124+GE121+GE118+GE115+GE111+GE108+GE105+GE102+GE99+GE95+GE92+GE88+GE83+GE80+GE76+GE73+GE70+GE67+GE64+GE61+GE58+GE55+GE52+GE49+GE45+GE42+GE38+GE34+GE32+GE28+GE25+GE20+GE17+GE14+GE11+GE8+GE6+GE158+GE161+GE164+GE167+GE170+GE173+GE152+GE176+GE179+GE182</f>
        <v>31758133276038</v>
      </c>
      <c r="GF188" s="260">
        <f t="shared" ref="GF188" si="412">+GE188/GD188</f>
        <v>0.94395312396166675</v>
      </c>
      <c r="GG188" s="366">
        <f>+GG155+GG149+GG144+GG141+GG138+GG135+GG131+GG128+GG124+GG121+GG118+GG115+GG111+GG108+GG105+GG102+GG99+GG95+GG92+GG88+GG83+GG80+GG76+GG73+GG70+GG67+GG64+GG61+GG58+GG55+GG52+GG49+GG45+GG42+GG38+GG34+GG32+GG28+GG25+GG20+GG17+GG14+GG11+GG8+GG6+GG158+GG161+GG164+GG167+GG170+GG173+GG152+GG176+GG179+GG182+GG185</f>
        <v>28823732475487</v>
      </c>
      <c r="GH188" s="258">
        <f>+GG188/GD188</f>
        <v>0.85673336269422184</v>
      </c>
      <c r="GI188" s="282">
        <f>+GI155+GI149+GI144+GI141+GI138+GI135+GI131+GI128+GI124+GI121+GI118+GI115+GI111+GI108+GI105+GI102+GI99+GI95+GI92+GI88+GI83+GI80+GI76+GI73+GI70+GI67+GI64+GI61+GI58+GI55+GI52+GI49+GI45+GI42+GI38+GI34+GI32+GI28+GI25+GI20+GI17+GI14+GI11+GI8+GI6+GI158+GI161+GI164+GI167+GI170+GI173+GI152+GI176+GI179+GI182</f>
        <v>38432743135000</v>
      </c>
      <c r="GJ188" s="282">
        <f>+GJ155+GJ149+GJ144+GJ141+GJ138+GJ135+GJ131+GJ128+GJ124+GJ121+GJ118+GJ115+GJ111+GJ108+GJ105+GJ102+GJ99+GJ95+GJ92+GJ88+GJ83+GJ80+GJ76+GJ73+GJ70+GJ67+GJ64+GJ61+GJ58+GJ55+GJ52+GJ49+GJ45+GJ42+GJ38+GJ34+GJ32+GJ28+GJ25+GJ20+GJ17+GJ14+GJ11+GJ8+GJ6+GJ158+GJ161+GJ164+GJ167+GJ170+GJ173+GJ152+GJ176+GJ179+GJ182</f>
        <v>38432743135000</v>
      </c>
      <c r="GK188" s="282">
        <f>+GK155+GK149+GK144+GK141+GK138+GK135+GK131+GK128+GK124+GK121+GK118+GK115+GK111+GK108+GK105+GK102+GK99+GK95+GK92+GK88+GK83+GK80+GK76+GK73+GK70+GK67+GK64+GK61+GK58+GK55+GK52+GK49+GK45+GK42+GK38+GK34+GK32+GK28+GK25+GK20+GK17+GK14+GK11+GK8+GK6+GK158+GK161+GK164+GK167+GK170+GK173+GK152+GK176+GK179+GK182</f>
        <v>4656227798106</v>
      </c>
      <c r="GL188" s="260">
        <f t="shared" ref="GL188" si="413">+GK188/GJ188</f>
        <v>0.12115262711668526</v>
      </c>
      <c r="GM188" s="366">
        <f>+GM155+GM149+GM144+GM141+GM138+GM135+GM131+GM128+GM124+GM121+GM118+GM115+GM111+GM108+GM105+GM102+GM99+GM95+GM92+GM88+GM83+GM80+GM76+GM73+GM70+GM67+GM64+GM61+GM58+GM55+GM52+GM49+GM45+GM42+GM38+GM34+GM32+GM28+GM25+GM20+GM17+GM14+GM11+GM8+GM6+GM158+GM161+GM164+GM167+GM170+GM173+GM152+GM176+GM179+GM182+GM185</f>
        <v>728246267760</v>
      </c>
      <c r="GN188" s="258">
        <f>+GM188/GJ188</f>
        <v>1.8948589363031943E-2</v>
      </c>
      <c r="GO188" s="282">
        <f>+GO155+GO149+GO144+GO141+GO138+GO135+GO131+GO128+GO124+GO121+GO118+GO115+GO111+GO108+GO105+GO102+GO99+GO95+GO92+GO88+GO83+GO80+GO76+GO73+GO70+GO67+GO64+GO61+GO58+GO55+GO52+GO49+GO45+GO42+GO38+GO34+GO32+GO28+GO25+GO20+GO17+GO14+GO11+GO8+GO6+GO158+GO161+GO164+GO167+GO170+GO173+GO152+GO176+GO179+GO182+GO185</f>
        <v>38432743135000</v>
      </c>
      <c r="GP188" s="282">
        <f>+GP155+GP149+GP144+GP141+GP138+GP135+GP131+GP128+GP124+GP121+GP118+GP115+GP111+GP108+GP105+GP102+GP99+GP95+GP92+GP88+GP83+GP80+GP76+GP73+GP70+GP67+GP64+GP61+GP58+GP55+GP52+GP49+GP45+GP42+GP38+GP34+GP32+GP28+GP25+GP20+GP17+GP14+GP11+GP8+GP6+GP158+GP161+GP164+GP167+GP170+GP173+GP152+GP176+GP179+GP182+GP185</f>
        <v>38432743135000</v>
      </c>
      <c r="GQ188" s="282">
        <f>+GQ155+GQ149+GQ144+GQ141+GQ138+GQ135+GQ131+GQ128+GQ124+GQ121+GQ118+GQ115+GQ111+GQ108+GQ105+GQ102+GQ99+GQ95+GQ92+GQ88+GQ83+GQ80+GQ76+GQ73+GQ70+GQ67+GQ64+GQ61+GQ58+GQ55+GQ52+GQ49+GQ45+GQ42+GQ38+GQ34+GQ32+GQ28+GQ25+GQ20+GQ17+GQ14+GQ11+GQ8+GQ6+GQ158+GQ161+GQ164+GQ167+GQ170+GQ173+GQ152+GQ176+GQ179+GQ182+GQ185</f>
        <v>7662918252646</v>
      </c>
      <c r="GR188" s="260">
        <f t="shared" ref="GR188" si="414">+GQ188/GP188</f>
        <v>0.19938514994178283</v>
      </c>
      <c r="GS188" s="366">
        <f>+GS155+GS149+GS144+GS141+GS138+GS135+GS131+GS128+GS124+GS121+GS118+GS115+GS111+GS108+GS105+GS102+GS99+GS95+GS92+GS88+GS83+GS80+GS76+GS73+GS70+GS67+GS64+GS61+GS58+GS55+GS52+GS49+GS45+GS42+GS38+GS34+GS32+GS28+GS25+GS20+GS17+GS14+GS11+GS8+GS6+GS158+GS161+GS164+GS167+GS170+GS173+GS152+GS176+GS179+GS182+GS185</f>
        <v>2938791216438</v>
      </c>
      <c r="GT188" s="258">
        <f>+GS188/GP188</f>
        <v>7.6465819941998789E-2</v>
      </c>
      <c r="GU188" s="282">
        <f>+GU155+GU149+GU144+GU141+GU138+GU135+GU131+GU128+GU124+GU121+GU118+GU115+GU111+GU108+GU105+GU102+GU99+GU95+GU92+GU88+GU83+GU80+GU76+GU73+GU70+GU67+GU64+GU61+GU58+GU55+GU52+GU49+GU45+GU42+GU38+GU34+GU32+GU28+GU25+GU20+GU17+GU14+GU11+GU8+GU6+GU158+GU161+GU164+GU167+GU170+GU173+GU152+GU176+GU179+GU182+GU185</f>
        <v>38432743135000</v>
      </c>
      <c r="GV188" s="282">
        <f>+GV155+GV149+GV144+GV141+GV138+GV135+GV131+GV128+GV124+GV121+GV118+GV115+GV111+GV108+GV105+GV102+GV99+GV95+GV92+GV88+GV83+GV80+GV76+GV73+GV70+GV67+GV64+GV61+GV58+GV55+GV52+GV49+GV45+GV42+GV38+GV34+GV32+GV28+GV25+GV20+GV17+GV14+GV11+GV8+GV6+GV158+GV161+GV164+GV167+GV170+GV173+GV152+GV176+GV179+GV182+GV185</f>
        <v>38465852987959</v>
      </c>
      <c r="GW188" s="282">
        <f>+GW155+GW149+GW144+GW141+GW138+GW135+GW131+GW128+GW124+GW121+GW118+GW115+GW111+GW108+GW105+GW102+GW99+GW95+GW92+GW88+GW83+GW80+GW76+GW73+GW70+GW67+GW64+GW61+GW58+GW55+GW52+GW49+GW45+GW42+GW38+GW34+GW32+GW28+GW25+GW20+GW17+GW14+GW11+GW8+GW6+GW158+GW161+GW164+GW167+GW170+GW173+GW152+GW176+GW179+GW182+GW185</f>
        <v>9870185596134</v>
      </c>
      <c r="GX188" s="260">
        <f t="shared" ref="GX188" si="415">+GW188/GV188</f>
        <v>0.2565960411491115</v>
      </c>
      <c r="GY188" s="366">
        <f>+GY155+GY149+GY144+GY141+GY138+GY135+GY131+GY128+GY124+GY121+GY118+GY115+GY111+GY108+GY105+GY102+GY99+GY95+GY92+GY88+GY83+GY80+GY76+GY73+GY70+GY67+GY64+GY61+GY58+GY55+GY52+GY49+GY45+GY42+GY38+GY34+GY32+GY28+GY25+GY20+GY17+GY14+GY11+GY8+GY6+GY158+GY161+GY164+GY167+GY170+GY173+GY152+GY176+GY179+GY182+GY185</f>
        <v>4629108582230</v>
      </c>
      <c r="GZ188" s="258">
        <f>+GY188/GV188</f>
        <v>0.12034332330233399</v>
      </c>
      <c r="HA188" s="282">
        <f>+HA155+HA149+HA144+HA141+HA138+HA135+HA131+HA128+HA124+HA121+HA118+HA115+HA111+HA108+HA105+HA102+HA99+HA95+HA92+HA88+HA83+HA80+HA76+HA73+HA70+HA67+HA64+HA61+HA58+HA55+HA52+HA49+HA45+HA42+HA38+HA34+HA32+HA28+HA25+HA20+HA17+HA14+HA11+HA8+HA6+HA158+HA161+HA164+HA167+HA170+HA173+HA152+HA176+HA179+HA182+HA185</f>
        <v>38432743135000</v>
      </c>
      <c r="HB188" s="282">
        <f>+HB155+HB149+HB144+HB141+HB138+HB135+HB131+HB128+HB124+HB121+HB118+HB115+HB111+HB108+HB105+HB102+HB99+HB95+HB92+HB88+HB83+HB80+HB76+HB73+HB70+HB67+HB64+HB61+HB58+HB55+HB52+HB49+HB45+HB42+HB38+HB34+HB32+HB28+HB25+HB20+HB17+HB14+HB11+HB8+HB6+HB158+HB161+HB164+HB167+HB170+HB173+HB152+HB176+HB179+HB182+HB185</f>
        <v>38466136774255</v>
      </c>
      <c r="HC188" s="282">
        <f>+HC155+HC149+HC144+HC141+HC138+HC135+HC131+HC128+HC124+HC121+HC118+HC115+HC111+HC108+HC105+HC102+HC99+HC95+HC92+HC88+HC83+HC80+HC76+HC73+HC70+HC67+HC64+HC61+HC58+HC55+HC52+HC49+HC45+HC42+HC38+HC34+HC32+HC28+HC25+HC20+HC17+HC14+HC11+HC8+HC6+HC158+HC161+HC164+HC167+HC170+HC173+HC152+HC176+HC179+HC182+HC185</f>
        <v>12734315483635</v>
      </c>
      <c r="HD188" s="260">
        <f t="shared" ref="HD188" si="416">+HC188/HB188</f>
        <v>0.33105262320384482</v>
      </c>
      <c r="HE188" s="366">
        <f>+HE155+HE149+HE144+HE141+HE138+HE135+HE131+HE128+HE124+HE121+HE118+HE115+HE111+HE108+HE105+HE102+HE99+HE95+HE92+HE88+HE83+HE80+HE76+HE73+HE70+HE67+HE64+HE61+HE58+HE55+HE52+HE49+HE45+HE42+HE38+HE34+HE32+HE28+HE25+HE20+HE17+HE14+HE11+HE8+HE6+HE158+HE161+HE164+HE167+HE170+HE173+HE152+HE176+HE179+HE182+HE185</f>
        <v>6640490940841</v>
      </c>
      <c r="HF188" s="258">
        <f>+HE188/HB188</f>
        <v>0.17263212523295071</v>
      </c>
      <c r="HG188" s="282">
        <f>+HG155+HG149+HG144+HG141+HG138+HG135+HG131+HG128+HG124+HG121+HG118+HG115+HG111+HG108+HG105+HG102+HG99+HG95+HG92+HG88+HG83+HG80+HG76+HG73+HG70+HG67+HG64+HG61+HG58+HG55+HG52+HG49+HG45+HG42+HG38+HG34+HG32+HG28+HG25+HG20+HG17+HG14+HG11+HG8+HG6+HG158+HG161+HG164+HG167+HG170+HG173+HG152+HG176+HG179+HG182+HG185</f>
        <v>38432743135000</v>
      </c>
      <c r="HH188" s="282">
        <f>+HH155+HH149+HH144+HH141+HH138+HH135+HH131+HH128+HH124+HH121+HH118+HH115+HH111+HH108+HH105+HH102+HH99+HH95+HH92+HH88+HH83+HH80+HH76+HH73+HH70+HH67+HH64+HH61+HH58+HH55+HH52+HH49+HH45+HH42+HH38+HH34+HH32+HH28+HH25+HH20+HH17+HH14+HH11+HH8+HH6+HH158+HH161+HH164+HH167+HH170+HH173+HH152+HH176+HH179+HH182+HH185</f>
        <v>38472728762500</v>
      </c>
      <c r="HI188" s="282">
        <f>+HI155+HI149+HI144+HI141+HI138+HI135+HI131+HI128+HI124+HI121+HI118+HI115+HI111+HI108+HI105+HI102+HI99+HI95+HI92+HI88+HI83+HI80+HI76+HI73+HI70+HI67+HI64+HI61+HI58+HI55+HI52+HI49+HI45+HI42+HI38+HI34+HI32+HI28+HI25+HI20+HI17+HI14+HI11+HI8+HI6+HI158+HI161+HI164+HI167+HI170+HI173+HI152+HI176+HI179+HI182+HI185</f>
        <v>14826164914725</v>
      </c>
      <c r="HJ188" s="260">
        <f t="shared" ref="HJ188" si="417">+HI188/HH188</f>
        <v>0.38536816575319988</v>
      </c>
      <c r="HK188" s="366">
        <f>+HK155+HK149+HK144+HK141+HK138+HK135+HK131+HK128+HK124+HK121+HK118+HK115+HK111+HK108+HK105+HK102+HK99+HK95+HK92+HK88+HK83+HK80+HK76+HK73+HK70+HK67+HK64+HK61+HK58+HK55+HK52+HK49+HK45+HK42+HK38+HK34+HK32+HK28+HK25+HK20+HK17+HK14+HK11+HK8+HK6+HK158+HK161+HK164+HK167+HK170+HK173+HK152+HK176+HK179+HK182+HK185</f>
        <v>8979972752960</v>
      </c>
      <c r="HL188" s="258">
        <f>+HK188/HH188</f>
        <v>0.23341138104331521</v>
      </c>
      <c r="HM188" s="282">
        <f>+HM155+HM149+HM144+HM141+HM138+HM135+HM131+HM128+HM124+HM121+HM118+HM115+HM111+HM108+HM105+HM102+HM99+HM95+HM92+HM88+HM83+HM80+HM76+HM73+HM70+HM67+HM64+HM61+HM58+HM55+HM52+HM49+HM45+HM42+HM38+HM34+HM32+HM28+HM25+HM20+HM17+HM14+HM11+HM8+HM6+HM158+HM161+HM164+HM167+HM170+HM173+HM152+HM176+HM179+HM182+HM185</f>
        <v>38432743135000</v>
      </c>
      <c r="HN188" s="282">
        <f>+HN155+HN149+HN144+HN141+HN138+HN135+HN131+HN128+HN124+HN121+HN118+HN115+HN111+HN108+HN105+HN102+HN99+HN95+HN92+HN88+HN83+HN80+HN76+HN73+HN70+HN67+HN64+HN61+HN58+HN55+HN52+HN49+HN45+HN42+HN38+HN34+HN32+HN28+HN25+HN20+HN17+HN14+HN11+HN8+HN6+HN158+HN161+HN164+HN167+HN170+HN173+HN152+HN176+HN179+HN182+HN185</f>
        <v>38485252979182</v>
      </c>
      <c r="HO188" s="282">
        <f>+HO155+HO149+HO144+HO141+HO138+HO135+HO131+HO128+HO124+HO121+HO118+HO115+HO111+HO108+HO105+HO102+HO99+HO95+HO92+HO88+HO83+HO80+HO76+HO73+HO70+HO67+HO64+HO61+HO58+HO55+HO52+HO49+HO45+HO42+HO38+HO34+HO32+HO28+HO25+HO20+HO17+HO14+HO11+HO8+HO6+HO158+HO161+HO164+HO167+HO170+HO173+HO152+HO176+HO179+HO182+HO185</f>
        <v>19150394599022</v>
      </c>
      <c r="HP188" s="260">
        <f t="shared" ref="HP188" si="418">+HO188/HN188</f>
        <v>0.49760344850483662</v>
      </c>
      <c r="HQ188" s="366">
        <f>+HQ155+HQ149+HQ144+HQ141+HQ138+HQ135+HQ131+HQ128+HQ124+HQ121+HQ118+HQ115+HQ111+HQ108+HQ105+HQ102+HQ99+HQ95+HQ92+HQ88+HQ83+HQ80+HQ76+HQ73+HQ70+HQ67+HQ64+HQ61+HQ58+HQ55+HQ52+HQ49+HQ45+HQ42+HQ38+HQ34+HQ32+HQ28+HQ25+HQ20+HQ17+HQ14+HQ11+HQ8+HQ6+HQ158+HQ161+HQ164+HQ167+HQ170+HQ173+HQ152+HQ176+HQ179+HQ182+HQ185</f>
        <v>12376272982425</v>
      </c>
      <c r="HR188" s="258">
        <f>+HQ188/HN188</f>
        <v>0.32158481559468383</v>
      </c>
      <c r="HS188" s="15">
        <f t="shared" si="312"/>
        <v>0</v>
      </c>
      <c r="HT188" s="15">
        <f t="shared" si="313"/>
        <v>0</v>
      </c>
    </row>
    <row r="189" spans="1:228" x14ac:dyDescent="0.35">
      <c r="A189" s="37" t="s">
        <v>153</v>
      </c>
      <c r="B189" s="70">
        <f>+B6+B8+B11+B14+B17+B20+B25+B32+B28+B34+B38+B42+B45+B49+B52+B55+B58+B61+B64+B67+B70+B158+B164+B161+B170+B173+B167</f>
        <v>3432118180413.29</v>
      </c>
      <c r="C189" s="70">
        <f>+C6+C8+C11+C14+C17+C20+C25+C32+C28+C34+C38+C42+C45+C49+C52+C55+C58+C61+C64+C67+C70+C158+C164+C161+C170+C173+C167</f>
        <v>3369068441118.5298</v>
      </c>
      <c r="D189" s="71">
        <f>+C189/B189</f>
        <v>0.98162949642743136</v>
      </c>
      <c r="E189" s="70">
        <f>+E6+E8+E11+E14+E17+E20+E25+E32+E28+E34+E38+E42+E45+E49+E52+E55+E58+E61+E64+E67+E70+E158+E164+E161+E170+E173+E167</f>
        <v>4014745094301</v>
      </c>
      <c r="F189" s="70">
        <f>+F6+F8+F11+F14+F17+F20+F25+F32+F28+F34+F38+F42+F45+F49+F52+F55+F58+F61+F64+F67+F70+F158+F164+F161+F170+F173+F167</f>
        <v>3943425164947.8799</v>
      </c>
      <c r="G189" s="71">
        <f>+F189/E189</f>
        <v>0.9822355024595808</v>
      </c>
      <c r="H189" s="70">
        <f>+H6+H8+H11+H14+H17+H20+H25+H32+H28+H34+H38+H42+H45+H49+H52+H55+H58+H61+H64+H67+H70+H158+H164+H161+H170+H173+H167</f>
        <v>4210112739374</v>
      </c>
      <c r="I189" s="70">
        <f>+I6+I8+I11+I14+I17+I20+I25+I32+I28+I34+I38+I42+I45+I49+I52+I55+I58+I61+I64+I67+I70+I158+I164+I161+I170+I173+I167</f>
        <v>4172125029986.9204</v>
      </c>
      <c r="J189" s="71">
        <f>+I189/H189</f>
        <v>0.99097703274503568</v>
      </c>
      <c r="K189" s="70">
        <f>+K6+K8+K11+K14+K17+K20+K25+K32+K28+K34+K38+K42+K45+K49+K52+K55+K58+K61+K64+K67+K70+K158+K164+K161+K170+K173+K167</f>
        <v>5389112119055</v>
      </c>
      <c r="L189" s="70">
        <f>+L6+L8+L11+L14+L17+L20+L25+L32+L28+L34+L38+L42+L45+L49+L52+L55+L58+L61+L64+L67+L70+L158+L164+L161+L170+L173+L167</f>
        <v>5330558138083.3994</v>
      </c>
      <c r="M189" s="71">
        <f>+L189/K189</f>
        <v>0.98913476289265467</v>
      </c>
      <c r="N189" s="70">
        <f>+N6+N8+N11+N14+N17+N20+N25+N32+N28+N34+N38+N42+N45+N49+N52+N55+N58+N61+N64+N67+N70+N158+N164+N161+N170+N173+N167</f>
        <v>7121680278433</v>
      </c>
      <c r="O189" s="70">
        <f>+O6+O8+O11+O14+O17+O20+O25+O32+O28+O34+O38+O42+O45+O49+O52+O55+O58+O61+O64+O67+O70+O158+O164+O161+O170+O173+O167</f>
        <v>6965424644726.5205</v>
      </c>
      <c r="P189" s="71">
        <f>+O189/N189</f>
        <v>0.97805916193967912</v>
      </c>
      <c r="Q189" s="70">
        <f>+Q6+Q8+Q11+Q14+Q17+Q20+Q25+Q32+Q28+Q34+Q38+Q42+Q45+Q49+Q52+Q55+Q58+Q61+Q64+Q67+Q70+Q158+Q164+Q161+Q170+Q173+Q167</f>
        <v>7695591526776</v>
      </c>
      <c r="R189" s="70">
        <f>+R6+R8+R11+R14+R17+R20+R25+R32+R28+R34+R38+R42+R45+R49+R52+R55+R58+R61+R64+R67+R70+R158+R164+R161+R170+R173+R167</f>
        <v>7394250025868.9404</v>
      </c>
      <c r="S189" s="71">
        <f>+R189/Q189</f>
        <v>0.96084232123566149</v>
      </c>
      <c r="T189" s="70">
        <f>+T6+T8+T11+T14+T17+T20+T25+T32+T28+T34+T38+T42+T45+T49+T52+T55+T58+T61+T64+T67+T70+T158+T164+T161+T170+T173+T167</f>
        <v>7974956109528</v>
      </c>
      <c r="U189" s="70">
        <f>+U6+U8+U11+U14+U17+U20+U25+U32+U28+U34+U38+U42+U45+U49+U52+U55+U58+U61+U64+U67+U70+U158+U164+U161+U170+U173+U167</f>
        <v>7609316139642.1904</v>
      </c>
      <c r="V189" s="71">
        <f>+U189/T189</f>
        <v>0.95415147558630886</v>
      </c>
      <c r="W189" s="70">
        <f>+W6+W8+W11+W14+W17+W20+W25+W32+W28+W34+W38+W42+W45+W49+W52+W55+W58+W61+W64+W67+W70+W158+W164+W161+W170+W173+W167</f>
        <v>8983781594591</v>
      </c>
      <c r="X189" s="70">
        <f>+X6+X8+X11+X14+X17+X20+X25+X32+X28+X34+X38+X42+X45+X49+X52+X55+X58+X61+X64+X67+X70+X158+X164+X161+X170+X173+X167</f>
        <v>8582428464617.1709</v>
      </c>
      <c r="Y189" s="71">
        <f>+X189/W189</f>
        <v>0.95532470087925137</v>
      </c>
      <c r="Z189" s="70">
        <f>+Z6+Z8+Z11+Z14+Z17+Z20+Z25+Z32+Z28+Z34+Z38+Z42+Z45+Z49+Z52+Z55+Z58+Z61+Z64+Z67+Z70+Z158+Z164+Z161+Z170+Z173+Z167</f>
        <v>5525379358371</v>
      </c>
      <c r="AA189" s="70">
        <f>+AA6+AA8+AA11+AA14+AA17+AA20+AA25+AA32+AA28+AA34+AA38+AA42+AA45+AA49+AA52+AA55+AA58+AA61+AA64+AA67+AA70+AA158+AA164+AA161+AA170+AA173+AA167</f>
        <v>5362601966273.6895</v>
      </c>
      <c r="AB189" s="71">
        <f>+AA189/Z189</f>
        <v>0.97054005136304333</v>
      </c>
      <c r="AC189" s="70">
        <f>+AC6+AC8+AC11+AC14+AC17+AC20+AC25+AC32+AC28+AC34+AC38+AC42+AC45+AC49+AC52+AC55+AC58+AC61+AC64+AC67+AC70+AC158+AC164+AC161+AC170+AC173+AC167</f>
        <v>6054419330047</v>
      </c>
      <c r="AD189" s="70">
        <f>+AD6+AD8+AD11+AD14+AD17+AD20+AD25+AD32+AD28+AD34+AD38+AD42+AD45+AD49+AD52+AD55+AD58+AD61+AD64+AD67+AD70+AD158+AD164+AD161+AD170+AD173+AD167</f>
        <v>5704262644125.5107</v>
      </c>
      <c r="AE189" s="71">
        <f>+AD189/AC189</f>
        <v>0.94216510835585432</v>
      </c>
      <c r="AF189" s="35">
        <f>+AF6+AF8+AF11+AF14+AF17+AF20+AF25+AF32+AF28+AF34+AF38+AF42+AF45+AF49+AF52+AF55+AF58+AF61+AF64+AF67+AF70+AF158+AF164+AF161+AF170+AF173+AF167</f>
        <v>6256078316000</v>
      </c>
      <c r="AG189" s="35">
        <f>+AG6+AG8+AG11+AG14+AG17+AG20+AG25+AG32+AG28+AG34+AG38+AG42+AG45+AG49+AG52+AG55+AG58+AG61+AG64+AG67+AG70+AG158+AG164+AG161+AG170+AG173+AG167</f>
        <v>6124258626863</v>
      </c>
      <c r="AH189" s="35">
        <f>+AH6+AH8+AH11+AH14+AH17+AH20+AH25+AH32+AH28+AH34+AH38+AH42+AH45+AH49+AH52+AH55+AH58+AH61+AH64+AH67+AH70+AH158+AH164+AH161+AH170+AH173+AH167</f>
        <v>5612045998394.9004</v>
      </c>
      <c r="AI189" s="124">
        <f t="shared" si="382"/>
        <v>0.91636332498739237</v>
      </c>
      <c r="AJ189" s="35">
        <f>+AJ6+AJ8+AJ11+AJ14+AJ17+AJ20+AJ25+AJ32+AJ28+AJ34+AJ38+AJ42+AJ45+AJ49+AJ52+AJ55+AJ58+AJ61+AJ64+AJ67+AJ70+AJ158+AJ164+AJ161+AJ170+AJ173+AJ167</f>
        <v>5062960485599.8594</v>
      </c>
      <c r="AK189" s="36">
        <f t="shared" si="383"/>
        <v>0.82670585846784128</v>
      </c>
      <c r="AL189" s="35">
        <f>+AL6+AL8+AL11+AL14+AL17+AL20+AL25+AL32+AL28+AL34+AL38+AL42+AL45+AL49+AL52+AL55+AL58+AL61+AL64+AL67+AL70+AL158+AL164+AL161+AL170+AL173+AL167</f>
        <v>7962850809000</v>
      </c>
      <c r="AM189" s="35">
        <f>+AM6+AM8+AM11+AM14+AM17+AM20+AM25+AM32+AM28+AM34+AM38+AM42+AM45+AM49+AM52+AM55+AM58+AM61+AM64+AM67+AM70+AM158+AM164+AM161+AM170+AM173+AM167</f>
        <v>7374533964305</v>
      </c>
      <c r="AN189" s="35">
        <f>+AN6+AN8+AN11+AN14+AN17+AN20+AN25+AN32+AN28+AN34+AN38+AN42+AN45+AN49+AN52+AN55+AN58+AN61+AN64+AN67+AN70+AN158+AN164+AN161+AN170+AN173+AN167</f>
        <v>6707949898945.8105</v>
      </c>
      <c r="AO189" s="124">
        <f t="shared" si="384"/>
        <v>0.90961000809194725</v>
      </c>
      <c r="AP189" s="35">
        <f>+AP6+AP8+AP11+AP14+AP17+AP20+AP25+AP32+AP28+AP34+AP38+AP42+AP45+AP49+AP52+AP55+AP58+AP61+AP64+AP67+AP70+AP158+AP164+AP161+AP170+AP173+AP167</f>
        <v>5465479764358.2207</v>
      </c>
      <c r="AQ189" s="36">
        <f t="shared" si="385"/>
        <v>0.74112883482709746</v>
      </c>
      <c r="AR189" s="35">
        <f>+AR6+AR8+AR11+AR14+AR17+AR20+AR25+AR32+AR28+AR34+AR38+AR42+AR45+AR49+AR52+AR55+AR58+AR61+AR64+AR67+AR70+AR158+AR164+AR161+AR170+AR173+AR167</f>
        <v>7962763965000</v>
      </c>
      <c r="AS189" s="35">
        <f>+AS6+AS8+AS11+AS14+AS17+AS20+AS25+AS32+AS28+AS34+AS38+AS42+AS45+AS49+AS52+AS55+AS58+AS61+AS64+AS67+AS70+AS158+AS164+AS161+AS170+AS173+AS167</f>
        <v>7591629338724</v>
      </c>
      <c r="AT189" s="35">
        <f>+AT6+AT8+AT11+AT14+AT17+AT20+AT25+AT32+AT28+AT34+AT38+AT42+AT45+AT49+AT52+AT55+AT58+AT61+AT64+AT67+AT70+AT158+AT164+AT161+AT170+AT173+AT167</f>
        <v>6740432293164.1602</v>
      </c>
      <c r="AU189" s="124">
        <f t="shared" si="386"/>
        <v>0.88787689604154085</v>
      </c>
      <c r="AV189" s="35">
        <f>+AV6+AV8+AV11+AV14+AV17+AV20+AV25+AV32+AV28+AV34+AV38+AV42+AV45+AV49+AV52+AV55+AV58+AV61+AV64+AV67+AV70+AV158+AV164+AV161+AV170+AV173+AV167</f>
        <v>6028386073376.7295</v>
      </c>
      <c r="AW189" s="36">
        <f t="shared" si="387"/>
        <v>0.7940832994343715</v>
      </c>
      <c r="AX189" s="35">
        <f>+AX6+AX8+AX11+AX14+AX17+AX20+AX25+AX32+AX28+AX34+AX38+AX42+AX45+AX49+AX52+AX55+AX58+AX61+AX64+AX67+AX70+AX158+AX164+AX161+AX170+AX173+AX167</f>
        <v>11541525491000</v>
      </c>
      <c r="AY189" s="35">
        <f>+AY6+AY8+AY11+AY14+AY17+AY20+AY25+AY32+AY28+AY34+AY38+AY42+AY45+AY49+AY52+AY55+AY58+AY61+AY64+AY67+AY70+AY158+AY164+AY161+AY170+AY173+AY167</f>
        <v>10228483961157</v>
      </c>
      <c r="AZ189" s="35">
        <f>+AZ6+AZ8+AZ11+AZ14+AZ17+AZ20+AZ25+AZ32+AZ28+AZ34+AZ38+AZ42+AZ45+AZ49+AZ52+AZ55+AZ58+AZ61+AZ64+AZ67+AZ70+AZ158+AZ164+AZ161+AZ170+AZ173+AZ167</f>
        <v>8823084377473.9395</v>
      </c>
      <c r="BA189" s="124">
        <f t="shared" si="388"/>
        <v>0.86259942440931514</v>
      </c>
      <c r="BB189" s="35">
        <f>+BB6+BB8+BB11+BB14+BB17+BB20+BB25+BB32+BB28+BB34+BB38+BB42+BB45+BB49+BB52+BB55+BB58+BB61+BB64+BB67+BB70+BB158+BB164+BB161+BB170+BB173+BB167</f>
        <v>7906238148931.7598</v>
      </c>
      <c r="BC189" s="36">
        <f t="shared" si="389"/>
        <v>0.77296285343516746</v>
      </c>
      <c r="BD189" s="35">
        <f>+BD6+BD8+BD11+BD14+BD17+BD20+BD25+BD32+BD28+BD34+BD38+BD42+BD45+BD49+BD52+BD55+BD58+BD61+BD64+BD67+BD70+BD158+BD164+BD161+BD170+BD173+BD167</f>
        <v>10091956875000</v>
      </c>
      <c r="BE189" s="35">
        <f>+BE6+BE8+BE11+BE14+BE17+BE20+BE25+BE32+BE28+BE34+BE38+BE42+BE45+BE49+BE52+BE55+BE58+BE61+BE64+BE67+BE70+BE158+BE164+BE161+BE170+BE173+BE167</f>
        <v>8555127682843</v>
      </c>
      <c r="BF189" s="35">
        <f>+BF6+BF8+BF11+BF14+BF17+BF20+BF25+BF32+BF28+BF34+BF38+BF42+BF45+BF49+BF52+BF55+BF58+BF61+BF64+BF67+BF70+BF158+BF164+BF161+BF170+BF173+BF167</f>
        <v>8055856822882</v>
      </c>
      <c r="BG189" s="124">
        <f>+BF189/BE189</f>
        <v>0.94164074710862944</v>
      </c>
      <c r="BH189" s="35">
        <f>+BH6+BH8+BH11+BH14+BH17+BH20+BH25+BH32+BH28+BH34+BH38+BH42+BH45+BH49+BH52+BH55+BH58+BH61+BH64+BH67+BH70+BH158+BH164+BH161+BH170+BH173+BH167</f>
        <v>7237134729444.6299</v>
      </c>
      <c r="BI189" s="36">
        <f>+BH189/BE189</f>
        <v>0.84594117092588139</v>
      </c>
      <c r="BJ189" s="35">
        <f>+BJ6+BJ8+BJ11+BJ14+BJ17+BJ20+BJ25+BJ32+BJ28+BJ34+BJ38+BJ42+BJ45+BJ49+BJ52+BJ55+BJ58+BJ61+BJ64+BJ67+BJ70+BJ158+BJ164+BJ161+BJ170+BJ173+BJ167</f>
        <v>11992756278000</v>
      </c>
      <c r="BK189" s="35">
        <f>+BK6+BK8+BK11+BK14+BK17+BK20+BK25+BK32+BK28+BK34+BK38+BK42+BK45+BK49+BK52+BK55+BK58+BK61+BK64+BK67+BK70+BK158+BK164+BK161+BK170+BK173+BK167</f>
        <v>10744763909515</v>
      </c>
      <c r="BL189" s="35">
        <f>+BL6+BL8+BL11+BL14+BL17+BL20+BL25+BL32+BL28+BL34+BL38+BL42+BL45+BL49+BL52+BL55+BL58+BL61+BL64+BL67+BL70+BL158+BL164+BL161+BL170+BL173+BL167</f>
        <v>10201161696546</v>
      </c>
      <c r="BM189" s="124">
        <f t="shared" ref="BM189:BM192" si="419">+BL189/BK189</f>
        <v>0.94940770988112499</v>
      </c>
      <c r="BN189" s="35">
        <f>+BN6+BN8+BN11+BN14+BN17+BN20+BN25+BN32+BN28+BN34+BN38+BN42+BN45+BN49+BN52+BN55+BN58+BN61+BN64+BN67+BN70+BN158+BN164+BN161+BN170+BN173+BN167</f>
        <v>9074150693915.9102</v>
      </c>
      <c r="BO189" s="36">
        <f>+BN189/BK189</f>
        <v>0.84451838777772659</v>
      </c>
      <c r="BP189" s="35">
        <f>+BP6+BP8+BP11+BP14+BP17+BP20+BP25+BP32+BP28+BP34+BP38+BP42+BP45+BP49+BP52+BP55+BP58+BP61+BP64+BP67+BP70+BP158+BP164+BP161+BP170+BP173+BP167</f>
        <v>12693804724000</v>
      </c>
      <c r="BQ189" s="35">
        <f>+BQ6+BQ8+BQ11+BQ14+BQ17+BQ20+BQ25+BQ32+BQ28+BQ34+BQ38+BQ42+BQ45+BQ49+BQ52+BQ55+BQ58+BQ61+BQ64+BQ67+BQ70+BQ158+BQ164+BQ161+BQ170+BQ173+BQ167</f>
        <v>12484876139209</v>
      </c>
      <c r="BR189" s="35">
        <f>+BR6+BR8+BR11+BR14+BR17+BR20+BR25+BR32+BR28+BR34+BR38+BR42+BR45+BR49+BR52+BR55+BR58+BR61+BR64+BR67+BR70+BR158+BR164+BR161+BR170+BR173+BR167</f>
        <v>11524051732677</v>
      </c>
      <c r="BS189" s="124">
        <f t="shared" si="393"/>
        <v>0.92304093402140275</v>
      </c>
      <c r="BT189" s="35">
        <f>+BT6+BT8+BT11+BT14+BT17+BT20+BT25+BT32+BT28+BT34+BT38+BT42+BT45+BT49+BT52+BT55+BT58+BT61+BT64+BT67+BT70+BT158+BT164+BT161+BT170+BT173+BT167</f>
        <v>10496704689240</v>
      </c>
      <c r="BU189" s="36">
        <f t="shared" si="394"/>
        <v>0.84075361038423857</v>
      </c>
      <c r="BV189" s="35">
        <f>+BV6+BV8+BV11+BV14+BV17+BV20+BV25+BV32+BV28+BV34+BV38+BV42+BV45+BV49+BV52+BV55+BV58+BV61+BV64+BV67+BV70+BV158+BV164+BV161+BV170+BV173+BV167</f>
        <v>15297910049000</v>
      </c>
      <c r="BW189" s="35">
        <f>+BW6+BW8+BW11+BW14+BW17+BW20+BW25+BW32+BW28+BW34+BW38+BW42+BW45+BW49+BW52+BW55+BW58+BW61+BW64+BW67+BW70+BW158+BW164+BW161+BW170+BW173+BW167</f>
        <v>13403679550116</v>
      </c>
      <c r="BX189" s="35">
        <f>+BX6+BX8+BX11+BX14+BX17+BX20+BX25+BX32+BX28+BX34+BX38+BX42+BX45+BX49+BX52+BX55+BX58+BX61+BX64+BX67+BX70+BX158+BX164+BX161+BX170+BX173+BX167</f>
        <v>12293356352833</v>
      </c>
      <c r="BY189" s="124">
        <f t="shared" si="395"/>
        <v>0.91716280644195269</v>
      </c>
      <c r="BZ189" s="35">
        <f>+BZ6+BZ8+BZ11+BZ14+BZ17+BZ20+BZ25+BZ32+BZ28+BZ34+BZ38+BZ42+BZ45+BZ49+BZ52+BZ55+BZ58+BZ61+BZ64+BZ67+BZ70+BZ158+BZ164+BZ161+BZ170+BZ173+BZ167</f>
        <v>11062036521010</v>
      </c>
      <c r="CA189" s="36">
        <f t="shared" si="396"/>
        <v>0.82529849207818951</v>
      </c>
      <c r="CB189" s="35">
        <f>+CB6+CB8+CB11+CB14+CB17+CB20+CB25+CB32+CB28+CB34+CB38+CB42+CB45+CB49+CB52+CB55+CB58+CB61+CB64+CB67+CB70+CB158+CB164+CB161+CB170+CB173+CB167</f>
        <v>13205655032000</v>
      </c>
      <c r="CC189" s="35">
        <f>+CC6+CC8+CC11+CC14+CC17+CC20+CC25+CC32+CC28+CC34+CC38+CC42+CC45+CC49+CC52+CC55+CC58+CC61+CC64+CC67+CC70+CC158+CC164+CC161+CC170+CC173+CC167</f>
        <v>13334587050728</v>
      </c>
      <c r="CD189" s="35">
        <f>+CD6+CD8+CD11+CD14+CD17+CD20+CD25+CD32+CD28+CD34+CD38+CD42+CD45+CD49+CD52+CD55+CD58+CD61+CD64+CD67+CD70+CD158+CD164+CD161+CD170+CD173+CD167</f>
        <v>12579227509453</v>
      </c>
      <c r="CE189" s="124">
        <f>+CD189/CC189</f>
        <v>0.94335336082014165</v>
      </c>
      <c r="CF189" s="35">
        <f>+CF6+CF8+CF11+CF14+CF17+CF20+CF25+CF32+CF28+CF34+CF38+CF42+CF45+CF49+CF52+CF55+CF58+CF61+CF64+CF67+CF70+CF158+CF164+CF161+CF170+CF173+CF167</f>
        <v>11507205978366</v>
      </c>
      <c r="CG189" s="36">
        <f>+CF189/CC189</f>
        <v>0.86295930534554988</v>
      </c>
      <c r="CH189" s="35">
        <f>+CH6+CH8+CH11+CH14+CH17+CH20+CH25+CH32+CH28+CH34+CH38+CH42+CH45+CH49+CH52+CH55+CH58+CH61+CH64+CH67+CH70+CH158+CH164+CH161+CH170+CH173+CH167</f>
        <v>14931884379000</v>
      </c>
      <c r="CI189" s="35">
        <f>+CI6+CI8+CI11+CI14+CI17+CI20+CI25+CI32+CI28+CI34+CI38+CI42+CI45+CI49+CI52+CI55+CI58+CI61+CI64+CI67+CI70+CI158+CI164+CI161+CI170+CI173+CI167</f>
        <v>16245386341391</v>
      </c>
      <c r="CJ189" s="35">
        <f>+CJ6+CJ8+CJ11+CJ14+CJ17+CJ20+CJ25+CJ32+CJ28+CJ34+CJ38+CJ42+CJ45+CJ49+CJ52+CJ55+CJ58+CJ61+CJ64+CJ67+CJ70+CJ158+CJ164+CJ161+CJ170+CJ173+CJ167</f>
        <v>15388373588874</v>
      </c>
      <c r="CK189" s="124">
        <f>+CJ189/CI189</f>
        <v>0.94724577584631209</v>
      </c>
      <c r="CL189" s="35">
        <f>+CL6+CL8+CL11+CL14+CL17+CL20+CL25+CL32+CL28+CL34+CL38+CL42+CL45+CL49+CL52+CL55+CL58+CL61+CL64+CL67+CL70+CL158+CL164+CL161+CL170+CL173+CL167</f>
        <v>13758299544322</v>
      </c>
      <c r="CM189" s="36">
        <f>+CL189/CI189</f>
        <v>0.84690503846422871</v>
      </c>
      <c r="CN189" s="35">
        <f>+CN6+CN8+CN11+CN14+CN17+CN20+CN25+CN32+CN28+CN34+CN38+CN42+CN45+CN49+CN52+CN55+CN58+CN61+CN64+CN67+CN70+CN158+CN164+CN161+CN170+CN173+CN167</f>
        <v>18806662649000</v>
      </c>
      <c r="CO189" s="35">
        <f>+CO6+CO8+CO11+CO14+CO17+CO20+CO25+CO32+CO28+CO34+CO38+CO42+CO45+CO49+CO52+CO55+CO58+CO61+CO64+CO67+CO70+CO158+CO164+CO161+CO170+CO173+CO167</f>
        <v>19198848251449</v>
      </c>
      <c r="CP189" s="35">
        <f>+CP6+CP8+CP11+CP14+CP17+CP20+CP25+CP32+CP28+CP34+CP38+CP42+CP45+CP49+CP52+CP55+CP58+CP61+CP64+CP67+CP70+CP158+CP164+CP161+CP170+CP173+CP167</f>
        <v>18546771380786</v>
      </c>
      <c r="CQ189" s="124">
        <f>+CP189/CO189</f>
        <v>0.96603562556864386</v>
      </c>
      <c r="CR189" s="35">
        <f>+CR6+CR8+CR11+CR14+CR17+CR20+CR25+CR32+CR28+CR34+CR38+CR42+CR45+CR49+CR52+CR55+CR58+CR61+CR64+CR67+CR70+CR158+CR164+CR161+CR170+CR173+CR167</f>
        <v>17053351397026</v>
      </c>
      <c r="CS189" s="36">
        <f>+CR189/CO189</f>
        <v>0.88824866854911089</v>
      </c>
      <c r="CT189" s="35">
        <f>+CT6+CT8+CT11+CT14+CT17+CT20+CT25+CT32+CT28+CT34+CT38+CT42+CT45+CT49+CT52+CT55+CT58+CT61+CT64+CT67+CT70+CT158+CT164+CT161+CT170+CT173+CT167</f>
        <v>21284434057898</v>
      </c>
      <c r="CU189" s="35">
        <f>+CU6+CU8+CU11+CU14+CU17+CU20+CU25+CU32+CU28+CU34+CU38+CU42+CU45+CU49+CU52+CU55+CU58+CU61+CU64+CU67+CU70+CU158+CU164+CU161+CU170+CU173+CU167</f>
        <v>15004260185695</v>
      </c>
      <c r="CV189" s="36">
        <f>+CU189/CT189</f>
        <v>0.70494052812869501</v>
      </c>
      <c r="CW189" s="35">
        <f>+CW6+CW8+CW11+CW14+CW17+CW20+CW25+CW32+CW28+CW34+CW38+CW42+CW45+CW49+CW52+CW55+CW58+CW61+CW64+CW67+CW70+CW158+CW164+CW161+CW170+CW173+CW167</f>
        <v>21291347673681</v>
      </c>
      <c r="CX189" s="35">
        <f>+CX6+CX8+CX11+CX14+CX17+CX20+CX25+CX32+CX28+CX34+CX38+CX42+CX45+CX49+CX52+CX55+CX58+CX61+CX64+CX67+CX70+CX158+CX164+CX161+CX170+CX173+CX167</f>
        <v>16488167129734</v>
      </c>
      <c r="CY189" s="36">
        <f>+CX189/CW189</f>
        <v>0.77440692728509697</v>
      </c>
      <c r="CZ189" s="35">
        <f>+CZ6+CZ8+CZ11+CZ14+CZ17+CZ20+CZ25+CZ32+CZ28+CZ34+CZ38+CZ42+CZ45+CZ49+CZ52+CZ55+CZ58+CZ61+CZ64+CZ67+CZ70+CZ158+CZ164+CZ161+CZ170+CZ173+CZ167</f>
        <v>21267323945681</v>
      </c>
      <c r="DA189" s="35">
        <f>+DA6+DA8+DA11+DA14+DA17+DA20+DA25+DA32+DA28+DA34+DA38+DA42+DA45+DA49+DA52+DA55+DA58+DA61+DA64+DA67+DA70+DA158+DA164+DA161+DA170+DA173+DA167</f>
        <v>17867973136541</v>
      </c>
      <c r="DB189" s="36">
        <f>+DA189/CZ189</f>
        <v>0.84016085813982511</v>
      </c>
      <c r="DC189" s="35">
        <f>+DC6+DC8+DC11+DC14+DC17+DC20+DC25+DC32+DC28+DC34+DC38+DC42+DC45+DC49+DC52+DC55+DC58+DC61+DC64+DC67+DC70+DC158+DC164+DC161+DC170+DC173+DC167</f>
        <v>20940507093000</v>
      </c>
      <c r="DD189" s="35">
        <f>+DD6+DD8+DD11+DD14+DD17+DD20+DD25+DD32+DD28+DD34+DD38+DD42+DD45+DD49+DD52+DD55+DD58+DD61+DD64+DD67+DD70+DD158+DD164+DD161+DD170+DD173+DD167</f>
        <v>20630602673936</v>
      </c>
      <c r="DE189" s="35">
        <f>+DE6+DE8+DE11+DE14+DE17+DE20+DE25+DE32+DE28+DE34+DE38+DE42+DE45+DE49+DE52+DE55+DE58+DE61+DE64+DE67+DE70+DE158+DE164+DE161+DE170+DE173+DE167</f>
        <v>20357789934580</v>
      </c>
      <c r="DF189" s="124">
        <f>+DE189/DD189</f>
        <v>0.98677630781476577</v>
      </c>
      <c r="DG189" s="35">
        <f>+DG6+DG8+DG11+DG14+DG17+DG20+DG25+DG32+DG28+DG34+DG38+DG42+DG45+DG49+DG52+DG55+DG58+DG61+DG64+DG67+DG70+DG158+DG164+DG161+DG170+DG173+DG167</f>
        <v>18953736580316</v>
      </c>
      <c r="DH189" s="36">
        <f>+DG189/DD189</f>
        <v>0.9187194809515431</v>
      </c>
      <c r="DI189" s="83">
        <f>+DI6+DI8+DI11+DI14+DI17+DI20+DI25+DI32+DI28+DI34+DI38+DI42+DI45+DI49+DI52+DI55+DI58+DI61+DI64+DI67+DI70+DI158+DI164+DI161+DI170+DI173+DI167</f>
        <v>22835565889000</v>
      </c>
      <c r="DJ189" s="83">
        <f>+DJ6+DJ8+DJ11+DJ14+DJ17+DJ20+DJ25+DJ32+DJ28+DJ34+DJ38+DJ42+DJ45+DJ49+DJ52+DJ55+DJ58+DJ61+DJ64+DJ67+DJ70+DJ158+DJ164+DJ161+DJ170+DJ173+DJ167</f>
        <v>18342696000</v>
      </c>
      <c r="DK189" s="83">
        <v>22853908585000</v>
      </c>
      <c r="DL189" s="70">
        <f>+DL6+DL8+DL11+DL14+DL17+DL20+DL25+DL32+DL28+DL34+DL38+DL42+DL45+DL49+DL52+DL55+DL58+DL61+DL64+DL67+DL70+DL158+DL164+DL161+DL170+DL173+DL167</f>
        <v>22853908585000</v>
      </c>
      <c r="DM189" s="70">
        <f>+DM6+DM8+DM11+DM14+DM17+DM20+DM25+DM32+DM28+DM34+DM38+DM42+DM45+DM49+DM52+DM55+DM58+DM61+DM64+DM67+DM70+DM158+DM164+DM161+DM170+DM173+DM167</f>
        <v>22853908585000</v>
      </c>
      <c r="DN189" s="70">
        <f>+DN6+DN8+DN11+DN14+DN17+DN20+DN25+DN32+DN28+DN34+DN38+DN42+DN45+DN49+DN52+DN55+DN58+DN61+DN64+DN67+DN70+DN158+DN164+DN161+DN170+DN173+DN167</f>
        <v>2141868196608</v>
      </c>
      <c r="DO189" s="419">
        <f t="shared" si="400"/>
        <v>9.3719994925235681E-2</v>
      </c>
      <c r="DP189" s="70">
        <f>+DP6+DP8+DP11+DP14+DP17+DP20+DP25+DP32+DP28+DP34+DP38+DP42+DP45+DP49+DP52+DP55+DP58+DP61+DP64+DP67+DP70+DP158+DP164+DP161+DP170+DP173+DP167</f>
        <v>512886215987</v>
      </c>
      <c r="DQ189" s="71">
        <f>+DP189/DM189</f>
        <v>2.2441947471673586E-2</v>
      </c>
      <c r="DR189" s="70">
        <f>+DR6+DR8+DR11+DR14+DR17+DR20+DR25+DR32+DR28+DR34+DR38+DR42+DR45+DR49+DR52+DR55+DR58+DR61+DR64+DR67+DR70+DR158+DR164+DR161+DR170+DR173+DR167</f>
        <v>22853908585000</v>
      </c>
      <c r="DS189" s="70">
        <f>+DS6+DS8+DS11+DS14+DS17+DS20+DS25+DS32+DS28+DS34+DS38+DS42+DS45+DS49+DS52+DS55+DS58+DS61+DS64+DS67+DS70+DS158+DS164+DS161+DS170+DS173+DS167</f>
        <v>22853908585000</v>
      </c>
      <c r="DT189" s="70">
        <f>+DT6+DT8+DT11+DT14+DT17+DT20+DT25+DT32+DT28+DT34+DT38+DT42+DT45+DT49+DT52+DT55+DT58+DT61+DT64+DT67+DT70+DT158+DT164+DT161+DT170+DT173+DT167</f>
        <v>3592885164315</v>
      </c>
      <c r="DU189" s="419">
        <f t="shared" si="401"/>
        <v>0.15721097119786173</v>
      </c>
      <c r="DV189" s="70">
        <f>+DV6+DV8+DV11+DV14+DV17+DV20+DV25+DV32+DV28+DV34+DV38+DV42+DV45+DV49+DV52+DV55+DV58+DV61+DV64+DV67+DV70+DV158+DV164+DV161+DV170+DV173+DV167</f>
        <v>1217044985655</v>
      </c>
      <c r="DW189" s="71">
        <f>+DV189/DS189</f>
        <v>5.3253253426146931E-2</v>
      </c>
      <c r="DX189" s="70">
        <f>+DX6+DX8+DX11+DX14+DX17+DX20+DX25+DX32+DX28+DX34+DX38+DX42+DX45+DX49+DX52+DX55+DX58+DX61+DX64+DX67+DX70+DX158+DX164+DX161+DX170+DX173+DX167</f>
        <v>22853908585000</v>
      </c>
      <c r="DY189" s="70">
        <f>+DY6+DY8+DY11+DY14+DY17+DY20+DY25+DY32+DY28+DY34+DY38+DY42+DY45+DY49+DY52+DY55+DY58+DY61+DY64+DY67+DY70+DY158+DY164+DY161+DY170+DY173+DY167</f>
        <v>22853908585000</v>
      </c>
      <c r="DZ189" s="70">
        <f>+DZ6+DZ8+DZ11+DZ14+DZ17+DZ20+DZ25+DZ32+DZ28+DZ34+DZ38+DZ42+DZ45+DZ49+DZ52+DZ55+DZ58+DZ61+DZ64+DZ67+DZ70+DZ158+DZ164+DZ161+DZ170+DZ173+DZ167</f>
        <v>5407879458033</v>
      </c>
      <c r="EA189" s="419">
        <f t="shared" si="402"/>
        <v>0.23662820904002491</v>
      </c>
      <c r="EB189" s="70">
        <f>+EB6+EB8+EB11+EB14+EB17+EB20+EB25+EB32+EB28+EB34+EB38+EB42+EB45+EB49+EB52+EB55+EB58+EB61+EB64+EB67+EB70+EB158+EB164+EB161+EB170+EB173+EB167</f>
        <v>2456907935520</v>
      </c>
      <c r="EC189" s="71">
        <f>+EB189/DY189</f>
        <v>0.10750493406333891</v>
      </c>
      <c r="ED189" s="70">
        <f>+ED6+ED8+ED11+ED14+ED17+ED20+ED25+ED32+ED28+ED34+ED38+ED42+ED45+ED49+ED52+ED55+ED58+ED61+ED64+ED67+ED70+ED158+ED164+ED161+ED170+ED173+ED167</f>
        <v>22853908585000</v>
      </c>
      <c r="EE189" s="70">
        <f>+EE6+EE8+EE11+EE14+EE17+EE20+EE25+EE32+EE28+EE34+EE38+EE42+EE45+EE49+EE52+EE55+EE58+EE61+EE64+EE67+EE70+EE158+EE164+EE161+EE170+EE173+EE167</f>
        <v>22853908585000</v>
      </c>
      <c r="EF189" s="70">
        <f>+EF6+EF8+EF11+EF14+EF17+EF20+EF25+EF32+EF28+EF34+EF38+EF42+EF45+EF49+EF52+EF55+EF58+EF61+EF64+EF67+EF70+EF158+EF164+EF161+EF170+EF173+EF167</f>
        <v>7355328547047</v>
      </c>
      <c r="EG189" s="419">
        <f t="shared" si="403"/>
        <v>0.32184116426695686</v>
      </c>
      <c r="EH189" s="70">
        <f>+EH6+EH8+EH11+EH14+EH17+EH20+EH25+EH32+EH28+EH34+EH38+EH42+EH45+EH49+EH52+EH55+EH58+EH61+EH64+EH67+EH70+EH158+EH164+EH161+EH170+EH173+EH167</f>
        <v>4254822164802</v>
      </c>
      <c r="EI189" s="71">
        <f>+EH189/EE189</f>
        <v>0.18617481333563321</v>
      </c>
      <c r="EJ189" s="70">
        <f>+EJ6+EJ8+EJ11+EJ14+EJ17+EJ20+EJ25+EJ32+EJ28+EJ34+EJ38+EJ42+EJ45+EJ49+EJ52+EJ55+EJ58+EJ61+EJ64+EJ67+EJ70+EJ158+EJ164+EJ161+EJ170+EJ173+EJ167</f>
        <v>22853908585000</v>
      </c>
      <c r="EK189" s="70">
        <f>+EK6+EK8+EK11+EK14+EK17+EK20+EK25+EK32+EK28+EK34+EK38+EK42+EK45+EK49+EK52+EK55+EK58+EK61+EK64+EK67+EK70+EK158+EK164+EK161+EK170+EK173+EK167</f>
        <v>22739031111507</v>
      </c>
      <c r="EL189" s="70">
        <f>+EL6+EL8+EL11+EL14+EL17+EL20+EL25+EL32+EL28+EL34+EL38+EL42+EL45+EL49+EL52+EL55+EL58+EL61+EL64+EL67+EL70+EL158+EL164+EL161+EL170+EL173+EL167</f>
        <v>10321210757590</v>
      </c>
      <c r="EM189" s="419">
        <f t="shared" si="404"/>
        <v>0.45389844039427829</v>
      </c>
      <c r="EN189" s="70">
        <f>+EN6+EN8+EN11+EN14+EN17+EN20+EN25+EN32+EN28+EN34+EN38+EN42+EN45+EN49+EN52+EN55+EN58+EN61+EN64+EN67+EN70+EN158+EN164+EN161+EN170+EN173+EN167</f>
        <v>5981691712777</v>
      </c>
      <c r="EO189" s="71">
        <f>+EN189/EK189</f>
        <v>0.26305833715799737</v>
      </c>
      <c r="EP189" s="70">
        <f>+EP6+EP8+EP11+EP14+EP17+EP20+EP25+EP32+EP28+EP34+EP38+EP42+EP45+EP49+EP52+EP55+EP58+EP61+EP64+EP67+EP70+EP158+EP164+EP161+EP170+EP173+EP167</f>
        <v>22853908585000</v>
      </c>
      <c r="EQ189" s="70">
        <f>+EQ6+EQ8+EQ11+EQ14+EQ17+EQ20+EQ25+EQ32+EQ28+EQ34+EQ38+EQ42+EQ45+EQ49+EQ52+EQ55+EQ58+EQ61+EQ64+EQ67+EQ70+EQ158+EQ164+EQ161+EQ170+EQ173+EQ167</f>
        <v>22739031111507</v>
      </c>
      <c r="ER189" s="70">
        <f>+ER6+ER8+ER11+ER14+ER17+ER20+ER25+ER32+ER28+ER34+ER38+ER42+ER45+ER49+ER52+ER55+ER58+ER61+ER64+ER67+ER70+ER158+ER164+ER161+ER170+ER173+ER167</f>
        <v>10718005923151</v>
      </c>
      <c r="ES189" s="419">
        <f t="shared" ref="ES189:ES193" si="420">+ER189/EQ189</f>
        <v>0.47134839961264635</v>
      </c>
      <c r="ET189" s="70">
        <f>+ET6+ET8+ET11+ET14+ET17+ET20+ET25+ET32+ET28+ET34+ET38+ET42+ET45+ET49+ET52+ET55+ET58+ET61+ET64+ET67+ET70+ET158+ET164+ET161+ET170+ET173+ET167</f>
        <v>7684776222431</v>
      </c>
      <c r="EU189" s="71">
        <f>+ET189/EQ189</f>
        <v>0.33795530621980407</v>
      </c>
      <c r="EV189" s="70">
        <f>+EV6+EV8+EV11+EV14+EV17+EV20+EV25+EV32+EV28+EV34+EV38+EV42+EV45+EV49+EV52+EV55+EV58+EV61+EV64+EV67+EV70+EV158+EV164+EV161+EV170+EV173+EV167</f>
        <v>22853908585000</v>
      </c>
      <c r="EW189" s="70">
        <f>+EW6+EW8+EW11+EW14+EW17+EW20+EW25+EW32+EW28+EW34+EW38+EW42+EW45+EW49+EW52+EW55+EW58+EW61+EW64+EW67+EW70+EW158+EW164+EW161+EW170+EW173+EW167</f>
        <v>22739031111507</v>
      </c>
      <c r="EX189" s="70">
        <f>+EX6+EX8+EX11+EX14+EX17+EX20+EX25+EX32+EX28+EX34+EX38+EX42+EX45+EX49+EX52+EX55+EX58+EX61+EX64+EX67+EX70+EX158+EX164+EX161+EX170+EX173+EX167</f>
        <v>13216357142921</v>
      </c>
      <c r="EY189" s="419">
        <f t="shared" ref="EY189:EY193" si="421">+EX189/EW189</f>
        <v>0.58121900964517847</v>
      </c>
      <c r="EZ189" s="420">
        <f>+EZ6+EZ8+EZ11+EZ14+EZ17+EZ20+EZ25+EZ32+EZ28+EZ34+EZ38+EZ42+EZ45+EZ49+EZ52+EZ55+EZ58+EZ61+EZ64+EZ67+EZ70+EZ158+EZ164+EZ161+EZ170+EZ173+EZ167</f>
        <v>10736393762360</v>
      </c>
      <c r="FA189" s="71">
        <f>+EZ189/EW189</f>
        <v>0.4721570461692578</v>
      </c>
      <c r="FB189" s="70">
        <f>+FB6+FB8+FB11+FB14+FB17+FB20+FB25+FB32+FB28+FB34+FB38+FB42+FB45+FB49+FB52+FB55+FB58+FB61+FB64+FB67+FB70+FB158+FB164+FB161+FB170+FB173+FB167</f>
        <v>22853908585000</v>
      </c>
      <c r="FC189" s="70">
        <f>+FC6+FC8+FC11+FC14+FC17+FC20+FC25+FC32+FC28+FC34+FC38+FC42+FC45+FC49+FC52+FC55+FC58+FC61+FC64+FC67+FC70+FC158+FC164+FC161+FC170+FC173+FC167</f>
        <v>22762787902323</v>
      </c>
      <c r="FD189" s="70">
        <f>+FD6+FD8+FD11+FD14+FD17+FD20+FD25+FD32+FD28+FD34+FD38+FD42+FD45+FD49+FD52+FD55+FD58+FD61+FD64+FD67+FD70+FD158+FD164+FD161+FD170+FD173+FD167</f>
        <v>14307825357673</v>
      </c>
      <c r="FE189" s="419">
        <f>+FD189/FC189</f>
        <v>0.62856208207312125</v>
      </c>
      <c r="FF189" s="420">
        <f>+FF6+FF8+FF11+FF14+FF17+FF20+FF25+FF32+FF28+FF34+FF38+FF42+FF45+FF49+FF52+FF55+FF58+FF61+FF64+FF67+FF70+FF158+FF164+FF161+FF170+FF173+FF167</f>
        <v>11852395865386</v>
      </c>
      <c r="FG189" s="71">
        <f>+FF189/FC189</f>
        <v>0.52069174989661227</v>
      </c>
      <c r="FH189" s="70">
        <f>+FH6+FH8+FH11+FH14+FH17+FH20+FH25+FH32+FH28+FH34+FH38+FH42+FH45+FH49+FH52+FH55+FH58+FH61+FH64+FH67+FH70+FH158+FH164+FH161+FH170+FH173+FH167</f>
        <v>22853908585000</v>
      </c>
      <c r="FI189" s="70">
        <f>+FI6+FI8+FI11+FI14+FI17+FI20+FI25+FI32+FI28+FI34+FI38+FI42+FI45+FI49+FI52+FI55+FI58+FI61+FI64+FI67+FI70+FI158+FI164+FI161+FI170+FI173+FI167</f>
        <v>22929886302410</v>
      </c>
      <c r="FJ189" s="70">
        <f>+FJ6+FJ8+FJ11+FJ14+FJ17+FJ20+FJ25+FJ32+FJ28+FJ34+FJ38+FJ42+FJ45+FJ49+FJ52+FJ55+FJ58+FJ61+FJ64+FJ67+FJ70+FJ158+FJ164+FJ161+FJ170+FJ173+FJ167</f>
        <v>15418092932478</v>
      </c>
      <c r="FK189" s="419">
        <f>+FJ189/FI189</f>
        <v>0.67240163030627464</v>
      </c>
      <c r="FL189" s="420">
        <f>+FL6+FL8+FL11+FL14+FL17+FL20+FL25+FL32+FL28+FL34+FL38+FL42+FL45+FL49+FL52+FL55+FL58+FL61+FL64+FL67+FL70+FL158+FL164+FL161+FL170+FL173+FL167</f>
        <v>13133524479429</v>
      </c>
      <c r="FM189" s="71">
        <f>+FL189/FI189</f>
        <v>0.57276884439015419</v>
      </c>
      <c r="FN189" s="83">
        <f t="shared" ref="FN189:FS189" si="422">+FN6+FN8+FN11+FN14+FN17+FN20+FN25+FN32+FN28+FN34+FN38+FN42+FN45+FN49+FN52+FN55+FN58+FN61+FN64+FN67+FN70+FN158+FN164+FN161+FN170+FN173+FN167</f>
        <v>26171319638000</v>
      </c>
      <c r="FO189" s="83">
        <f t="shared" si="422"/>
        <v>1300000000</v>
      </c>
      <c r="FP189" s="83">
        <f t="shared" si="422"/>
        <v>26131912255000</v>
      </c>
      <c r="FQ189" s="70">
        <f t="shared" si="422"/>
        <v>22853908585000</v>
      </c>
      <c r="FR189" s="70">
        <f t="shared" si="422"/>
        <v>23021822868719</v>
      </c>
      <c r="FS189" s="70">
        <f t="shared" si="422"/>
        <v>17722525722066</v>
      </c>
      <c r="FT189" s="419">
        <f>+FS189/FR189</f>
        <v>0.76981418122830569</v>
      </c>
      <c r="FU189" s="420">
        <f>+FU6+FU8+FU11+FU14+FU17+FU20+FU25+FU32+FU28+FU34+FU38+FU42+FU45+FU49+FU52+FU55+FU58+FU61+FU64+FU67+FU70+FU158+FU164+FU161+FU170+FU173+FU167</f>
        <v>15680888017920</v>
      </c>
      <c r="FV189" s="71">
        <f>+FU189/FR189</f>
        <v>0.68113146849142314</v>
      </c>
      <c r="FW189" s="70">
        <f t="shared" ref="FW189:FY189" si="423">+FW6+FW8+FW11+FW14+FW17+FW20+FW25+FW32+FW28+FW34+FW38+FW42+FW45+FW49+FW52+FW55+FW58+FW61+FW64+FW67+FW70+FW158+FW164+FW161+FW170+FW173+FW167</f>
        <v>22853908585000</v>
      </c>
      <c r="FX189" s="70">
        <f t="shared" si="423"/>
        <v>23629948311239</v>
      </c>
      <c r="FY189" s="70">
        <f t="shared" si="423"/>
        <v>19115100284884</v>
      </c>
      <c r="FZ189" s="419">
        <f>+FY189/FX189</f>
        <v>0.80893534057340177</v>
      </c>
      <c r="GA189" s="420">
        <f>+GA6+GA8+GA11+GA14+GA17+GA20+GA25+GA32+GA28+GA34+GA38+GA42+GA45+GA49+GA52+GA55+GA58+GA61+GA64+GA67+GA70+GA158+GA164+GA161+GA170+GA173+GA167</f>
        <v>17100386122511</v>
      </c>
      <c r="GB189" s="71">
        <f>+GA189/FX189</f>
        <v>0.72367429235457215</v>
      </c>
      <c r="GC189" s="35">
        <f t="shared" ref="GC189:GE189" si="424">+GC6+GC8+GC11+GC14+GC17+GC20+GC25+GC32+GC28+GC34+GC38+GC42+GC45+GC49+GC52+GC55+GC58+GC61+GC64+GC67+GC70+GC158+GC164+GC161+GC170+GC173+GC167</f>
        <v>22853908585000</v>
      </c>
      <c r="GD189" s="35">
        <f t="shared" si="424"/>
        <v>22998778939954</v>
      </c>
      <c r="GE189" s="35">
        <f t="shared" si="424"/>
        <v>22096265242225</v>
      </c>
      <c r="GF189" s="124">
        <f>+GE189/GD189</f>
        <v>0.96075819068110901</v>
      </c>
      <c r="GG189" s="367">
        <f>+GG6+GG8+GG11+GG14+GG17+GG20+GG25+GG32+GG28+GG34+GG38+GG42+GG45+GG49+GG52+GG55+GG58+GG61+GG64+GG67+GG70+GG158+GG164+GG161+GG170+GG173+GG167</f>
        <v>20763323890593</v>
      </c>
      <c r="GH189" s="36">
        <f>+GG189/GD189</f>
        <v>0.90280114195638805</v>
      </c>
      <c r="GI189" s="35">
        <f t="shared" ref="GI189:GK189" si="425">+GI6+GI8+GI11+GI14+GI17+GI20+GI25+GI32+GI28+GI34+GI38+GI42+GI45+GI49+GI52+GI55+GI58+GI61+GI64+GI67+GI70+GI158+GI164+GI161+GI170+GI173+GI167</f>
        <v>26131912255000</v>
      </c>
      <c r="GJ189" s="35">
        <f t="shared" si="425"/>
        <v>26131912255000</v>
      </c>
      <c r="GK189" s="35">
        <f t="shared" si="425"/>
        <v>3403021498864</v>
      </c>
      <c r="GL189" s="124">
        <f>+GK189/GJ189</f>
        <v>0.13022474075592674</v>
      </c>
      <c r="GM189" s="367">
        <f>+GM6+GM8+GM11+GM14+GM17+GM20+GM25+GM32+GM28+GM34+GM38+GM42+GM45+GM49+GM52+GM55+GM58+GM61+GM64+GM67+GM70+GM158+GM164+GM161+GM170+GM173+GM167</f>
        <v>557408605975</v>
      </c>
      <c r="GN189" s="36">
        <f>+GM189/GJ189</f>
        <v>2.1330570856648547E-2</v>
      </c>
      <c r="GO189" s="35">
        <f t="shared" ref="GO189:GQ189" si="426">+GO6+GO8+GO11+GO14+GO17+GO20+GO25+GO32+GO28+GO34+GO38+GO42+GO45+GO49+GO52+GO55+GO58+GO61+GO64+GO67+GO70+GO158+GO164+GO161+GO170+GO173+GO167</f>
        <v>26131912255000</v>
      </c>
      <c r="GP189" s="35">
        <f t="shared" si="426"/>
        <v>26131912255000</v>
      </c>
      <c r="GQ189" s="35">
        <f t="shared" si="426"/>
        <v>5234490382353</v>
      </c>
      <c r="GR189" s="124">
        <f>+GQ189/GP189</f>
        <v>0.20031026934706811</v>
      </c>
      <c r="GS189" s="367">
        <f>+GS6+GS8+GS11+GS14+GS17+GS20+GS25+GS32+GS28+GS34+GS38+GS42+GS45+GS49+GS52+GS55+GS58+GS61+GS64+GS67+GS70+GS158+GS164+GS161+GS170+GS173+GS167</f>
        <v>1987205406913</v>
      </c>
      <c r="GT189" s="36">
        <f>+GS189/GP189</f>
        <v>7.60451584071416E-2</v>
      </c>
      <c r="GU189" s="35">
        <f t="shared" ref="GU189:GW189" si="427">+GU6+GU8+GU11+GU14+GU17+GU20+GU25+GU32+GU28+GU34+GU38+GU42+GU45+GU49+GU52+GU55+GU58+GU61+GU64+GU67+GU70+GU158+GU164+GU161+GU170+GU173+GU167</f>
        <v>26131912255000</v>
      </c>
      <c r="GV189" s="35">
        <f t="shared" si="427"/>
        <v>26131912255000</v>
      </c>
      <c r="GW189" s="35">
        <f t="shared" si="427"/>
        <v>6717660190408</v>
      </c>
      <c r="GX189" s="124">
        <f>+GW189/GV189</f>
        <v>0.25706730241766612</v>
      </c>
      <c r="GY189" s="367">
        <f>+GY6+GY8+GY11+GY14+GY17+GY20+GY25+GY32+GY28+GY34+GY38+GY42+GY45+GY49+GY52+GY55+GY58+GY61+GY64+GY67+GY70+GY158+GY164+GY161+GY170+GY173+GY167</f>
        <v>3130774526870</v>
      </c>
      <c r="GZ189" s="36">
        <f>+GY189/GV189</f>
        <v>0.1198065605118878</v>
      </c>
      <c r="HA189" s="35">
        <f t="shared" ref="HA189:HC189" si="428">+HA6+HA8+HA11+HA14+HA17+HA20+HA25+HA32+HA28+HA34+HA38+HA42+HA45+HA49+HA52+HA55+HA58+HA61+HA64+HA67+HA70+HA158+HA164+HA161+HA170+HA173+HA167</f>
        <v>26131912255000</v>
      </c>
      <c r="HB189" s="35">
        <f t="shared" si="428"/>
        <v>26131912255000</v>
      </c>
      <c r="HC189" s="35">
        <f t="shared" si="428"/>
        <v>8593162984312</v>
      </c>
      <c r="HD189" s="124">
        <f>+HC189/HB189</f>
        <v>0.32883789370094074</v>
      </c>
      <c r="HE189" s="367">
        <f>+HE6+HE8+HE11+HE14+HE17+HE20+HE25+HE32+HE28+HE34+HE38+HE42+HE45+HE49+HE52+HE55+HE58+HE61+HE64+HE67+HE70+HE158+HE164+HE161+HE170+HE173+HE167</f>
        <v>4563536644896</v>
      </c>
      <c r="HF189" s="36">
        <f>+HE189/HB189</f>
        <v>0.17463462299904312</v>
      </c>
      <c r="HG189" s="35">
        <f t="shared" ref="HG189:HI189" si="429">+HG6+HG8+HG11+HG14+HG17+HG20+HG25+HG32+HG28+HG34+HG38+HG42+HG45+HG49+HG52+HG55+HG58+HG61+HG64+HG67+HG70+HG158+HG164+HG161+HG170+HG173+HG167</f>
        <v>26131912255000</v>
      </c>
      <c r="HH189" s="35">
        <f t="shared" si="429"/>
        <v>26138504243245</v>
      </c>
      <c r="HI189" s="35">
        <f t="shared" si="429"/>
        <v>10066105955220</v>
      </c>
      <c r="HJ189" s="124">
        <f>+HI189/HH189</f>
        <v>0.38510642619580626</v>
      </c>
      <c r="HK189" s="367">
        <f>+HK6+HK8+HK11+HK14+HK17+HK20+HK25+HK32+HK28+HK34+HK38+HK42+HK45+HK49+HK52+HK55+HK58+HK61+HK64+HK67+HK70+HK158+HK164+HK161+HK170+HK173+HK167</f>
        <v>6222664115502</v>
      </c>
      <c r="HL189" s="36">
        <f>+HK189/HH189</f>
        <v>0.23806504219192762</v>
      </c>
      <c r="HM189" s="35">
        <f t="shared" ref="HM189:HO189" si="430">+HM6+HM8+HM11+HM14+HM17+HM20+HM25+HM32+HM28+HM34+HM38+HM42+HM45+HM49+HM52+HM55+HM58+HM61+HM64+HM67+HM70+HM158+HM164+HM161+HM170+HM173+HM167</f>
        <v>26131912255000</v>
      </c>
      <c r="HN189" s="35">
        <f t="shared" si="430"/>
        <v>26138504243245</v>
      </c>
      <c r="HO189" s="35">
        <f t="shared" si="430"/>
        <v>13689793050235</v>
      </c>
      <c r="HP189" s="124">
        <f>+HO189/HN189</f>
        <v>0.52374049114814469</v>
      </c>
      <c r="HQ189" s="367">
        <f>+HQ6+HQ8+HQ11+HQ14+HQ17+HQ20+HQ25+HQ32+HQ28+HQ34+HQ38+HQ42+HQ45+HQ49+HQ52+HQ55+HQ58+HQ61+HQ64+HQ67+HQ70+HQ158+HQ164+HQ161+HQ170+HQ173+HQ167</f>
        <v>8892866135567</v>
      </c>
      <c r="HR189" s="36">
        <f>+HQ189/HN189</f>
        <v>0.34022092667621534</v>
      </c>
      <c r="HS189" s="15">
        <f>+FP189-HG189</f>
        <v>0</v>
      </c>
      <c r="HT189" s="15">
        <f t="shared" si="313"/>
        <v>0</v>
      </c>
    </row>
    <row r="190" spans="1:228" ht="14.25" customHeight="1" x14ac:dyDescent="0.35">
      <c r="A190" s="24" t="s">
        <v>154</v>
      </c>
      <c r="B190" s="26">
        <f>+B73+B76+B80+B83+B88+B92+B95+B99+B102+B105+B108+B111+B115+B118+B121+B124+B128+B131+B135+B138+B141+B152+B155+B176+B179+B182+B185</f>
        <v>1316790068446</v>
      </c>
      <c r="C190" s="53">
        <f>+C73+C76+C80+C83+C88+C92+C95+C99+C102+C105+C108+C111+C115+C118+C121+C124+C128+C131+C135+C138+C141+C152+C155+C176+C179+C182+C185</f>
        <v>1217968483616.7197</v>
      </c>
      <c r="D190" s="27">
        <f>+C190/B190</f>
        <v>0.92495266542684074</v>
      </c>
      <c r="E190" s="26">
        <f>+E73+E76+E80+E83+E88+E92+E95+E99+E102+E105+E108+E111+E115+E118+E121+E124+E128+E131+E135+E138+E141+E152+E155+E176+E179+E182+E185</f>
        <v>1423296029528</v>
      </c>
      <c r="F190" s="53">
        <f>+F73+F76+F80+F83+F88+F92+F95+F99+F102+F105+F108+F111+F115+F118+F121+F124+F128+F131+F135+F138+F141+F152+F155+F176+F179+F182+F185</f>
        <v>1375739613895.7302</v>
      </c>
      <c r="G190" s="27">
        <f>+F190/E190</f>
        <v>0.96658712267465496</v>
      </c>
      <c r="H190" s="26">
        <f>+H73+H76+H80+H83+H88+H92+H95+H99+H102+H105+H108+H111+H115+H118+H121+H124+H128+H131+H135+H138+H141+H152+H155+H176+H179+H182+H185</f>
        <v>1491511371822</v>
      </c>
      <c r="I190" s="53">
        <f>+I73+I76+I80+I83+I88+I92+I95+I99+I102+I105+I108+I111+I115+I118+I121+I124+I128+I131+I135+I138+I141+I152+I155+I176+I179+I182+I185</f>
        <v>1356209723695.1201</v>
      </c>
      <c r="J190" s="27">
        <f>+I190/H190</f>
        <v>0.90928554036996834</v>
      </c>
      <c r="K190" s="26">
        <f>+K73+K76+K80+K83+K88+K92+K95+K99+K102+K105+K108+K111+K115+K118+K121+K124+K128+K131+K135+K138+K141+K152+K155+K176+K179+K182+K185</f>
        <v>2013750899395</v>
      </c>
      <c r="L190" s="53">
        <f>+L73+L76+L80+L83+L88+L92+L95+L99+L102+L105+L108+L111+L115+L118+L121+L124+L128+L131+L135+L138+L141+L152+L155+L176+L179+L182+L185</f>
        <v>1918301305047.8799</v>
      </c>
      <c r="M190" s="27">
        <f>+L190/K190</f>
        <v>0.95260109163660889</v>
      </c>
      <c r="N190" s="26">
        <f>+N73+N76+N80+N83+N88+N92+N95+N99+N102+N105+N108+N111+N115+N118+N121+N124+N128+N131+N135+N138+N141+N152+N155+N176+N179+N182+N185</f>
        <v>2864502921198</v>
      </c>
      <c r="O190" s="53">
        <f>+O73+O76+O80+O83+O88+O92+O95+O99+O102+O105+O108+O111+O115+O118+O121+O124+O128+O131+O135+O138+O141+O152+O155+O176+O179+O182+O185</f>
        <v>2606270947610.77</v>
      </c>
      <c r="P190" s="27">
        <f>+O190/N190</f>
        <v>0.9098510349993878</v>
      </c>
      <c r="Q190" s="26">
        <f>+Q73+Q76+Q80+Q83+Q88+Q92+Q95+Q99+Q102+Q105+Q108+Q111+Q115+Q118+Q121+Q124+Q128+Q131+Q135+Q138+Q141+Q152+Q155+Q176+Q179+Q182+Q185</f>
        <v>3863976740171.5698</v>
      </c>
      <c r="R190" s="53">
        <f>+R73+R76+R80+R83+R88+R92+R95+R99+R102+R105+R108+R111+R115+R118+R121+R124+R128+R131+R135+R138+R141+R152+R155+R176+R179+R182+R185</f>
        <v>3519992129013.1396</v>
      </c>
      <c r="S190" s="27">
        <f>+R190/Q190</f>
        <v>0.91097653161774561</v>
      </c>
      <c r="T190" s="26">
        <f>+T73+T76+T80+T83+T88+T92+T95+T99+T102+T105+T108+T111+T115+T118+T121+T124+T128+T131+T135+T138+T141+T152+T155+T176+T179+T182+T185</f>
        <v>3982493268960</v>
      </c>
      <c r="U190" s="53">
        <f>+U73+U76+U80+U83+U88+U92+U95+U99+U102+U105+U108+U111+U115+U118+U121+U124+U128+U131+U135+U138+U141+U152+U155+U176+U179+U182+U185</f>
        <v>3679869424973.6406</v>
      </c>
      <c r="V190" s="27">
        <f>+U190/T190</f>
        <v>0.9240114612760193</v>
      </c>
      <c r="W190" s="26">
        <f>+W73+W76+W80+W83+W88+W92+W95+W99+W102+W105+W108+W111+W115+W118+W121+W124+W128+W131+W135+W138+W141+W152+W155+W176+W179+W182+W185</f>
        <v>4661639358940</v>
      </c>
      <c r="X190" s="53">
        <f>+X73+X76+X80+X83+X88+X92+X95+X99+X102+X105+X108+X111+X115+X118+X121+X124+X128+X131+X135+X138+X141+X152+X155+X176+X179+X182+X185</f>
        <v>4198499844027</v>
      </c>
      <c r="Y190" s="27">
        <f>+X190/W190</f>
        <v>0.90064878913792412</v>
      </c>
      <c r="Z190" s="26">
        <f>+Z73+Z76+Z80+Z83+Z88+Z92+Z95+Z99+Z102+Z105+Z108+Z111+Z115+Z118+Z121+Z124+Z128+Z131+Z135+Z138+Z141+Z152+Z155+Z176+Z179+Z182+Z185</f>
        <v>4946369775817</v>
      </c>
      <c r="AA190" s="53">
        <f>+AA73+AA76+AA80+AA83+AA88+AA92+AA95+AA99+AA102+AA105+AA108+AA111+AA115+AA118+AA121+AA124+AA128+AA131+AA135+AA138+AA141+AA152+AA155+AA176+AA179+AA182+AA185</f>
        <v>4278718131616</v>
      </c>
      <c r="AB190" s="27">
        <f>+AA190/Z190</f>
        <v>0.86502188989889606</v>
      </c>
      <c r="AC190" s="26">
        <f>+AC73+AC76+AC80+AC83+AC88+AC92+AC95+AC99+AC102+AC105+AC108+AC111+AC115+AC118+AC121+AC124+AC128+AC131+AC135+AC138+AC141+AC152+AC155+AC176+AC179+AC182+AC185</f>
        <v>4411861624155</v>
      </c>
      <c r="AD190" s="53">
        <f>+AD73+AD76+AD80+AD83+AD88+AD92+AD95+AD99+AD102+AD105+AD108+AD111+AD115+AD118+AD121+AD124+AD128+AD131+AD135+AD138+AD141+AD152+AD155+AD176+AD179+AD182+AD185</f>
        <v>3728651460774</v>
      </c>
      <c r="AE190" s="27">
        <f>+AD190/AC190</f>
        <v>0.84514243156666213</v>
      </c>
      <c r="AF190" s="5">
        <f>+AF73+AF76+AF80+AF83+AF88+AF92+AF95+AF99+AF102+AF105+AF108+AF111+AF115+AF118+AF121+AF124+AF128+AF131+AF135+AF138+AF141+AF152+AF155+AF176+AF179+AF182+AF185</f>
        <v>4940899099000</v>
      </c>
      <c r="AG190" s="6">
        <f>+AG73+AG76+AG80+AG83+AG88+AG92+AG95+AG99+AG102+AG105+AG108+AG111+AG115+AG118+AG121+AG124+AG128+AG131+AG135+AG138+AG141+AG152+AG155+AG176+AG179+AG182+AG185</f>
        <v>4774644377494</v>
      </c>
      <c r="AH190" s="6">
        <f>+AH73+AH76+AH80+AH83+AH88+AH92+AH95+AH99+AH102+AH105+AH108+AH111+AH115+AH118+AH121+AH124+AH128+AH131+AH135+AH138+AH141+AH152+AH155+AH176+AH179+AH182+AH185</f>
        <v>3973989356692</v>
      </c>
      <c r="AI190" s="153">
        <f t="shared" si="382"/>
        <v>0.83231106706585167</v>
      </c>
      <c r="AJ190" s="6">
        <f>+AJ73+AJ76+AJ80+AJ83+AJ88+AJ92+AJ95+AJ99+AJ102+AJ105+AJ108+AJ111+AJ115+AJ118+AJ121+AJ124+AJ128+AJ131+AJ135+AJ138+AJ141+AJ152+AJ155+AJ176+AJ179+AJ182+AJ185</f>
        <v>3051214791218</v>
      </c>
      <c r="AK190" s="7">
        <f t="shared" si="383"/>
        <v>0.63904545553179981</v>
      </c>
      <c r="AL190" s="5">
        <f>+AL73+AL76+AL80+AL83+AL88+AL92+AL95+AL99+AL102+AL105+AL108+AL111+AL115+AL118+AL121+AL124+AL128+AL131+AL135+AL138+AL141+AL152+AL155+AL176+AL179+AL182+AL185</f>
        <v>5343125459000</v>
      </c>
      <c r="AM190" s="6">
        <f>+AM73+AM76+AM80+AM83+AM88+AM92+AM95+AM99+AM102+AM105+AM108+AM111+AM115+AM118+AM121+AM124+AM128+AM131+AM135+AM138+AM141+AM152+AM155+AM176+AM179+AM182+AM185</f>
        <v>4970742662871</v>
      </c>
      <c r="AN190" s="6">
        <f>+AN73+AN76+AN80+AN83+AN88+AN92+AN95+AN99+AN102+AN105+AN108+AN111+AN115+AN118+AN121+AN124+AN128+AN131+AN135+AN138+AN141+AN152+AN155+AN176+AN179+AN182+AN185</f>
        <v>3954243007556</v>
      </c>
      <c r="AO190" s="153">
        <f t="shared" si="384"/>
        <v>0.79550346411860107</v>
      </c>
      <c r="AP190" s="6">
        <f>+AP73+AP76+AP80+AP83+AP88+AP92+AP95+AP99+AP102+AP105+AP108+AP111+AP115+AP118+AP121+AP124+AP128+AP131+AP135+AP138+AP141+AP152+AP155+AP176+AP179+AP182+AP185</f>
        <v>2790389950458.9297</v>
      </c>
      <c r="AQ190" s="7">
        <f t="shared" si="385"/>
        <v>0.56136278614899315</v>
      </c>
      <c r="AR190" s="5">
        <f>+AR73+AR76+AR80+AR83+AR88+AR92+AR95+AR99+AR102+AR105+AR108+AR111+AR115+AR118+AR121+AR124+AR128+AR131+AR135+AR138+AR141+AR152+AR155+AR176+AR179+AR182+AR185</f>
        <v>6404776997000</v>
      </c>
      <c r="AS190" s="6">
        <f>+AS73+AS76+AS80+AS83+AS88+AS92+AS95+AS99+AS102+AS105+AS108+AS111+AS115+AS118+AS121+AS124+AS128+AS131+AS135+AS138+AS141+AS152+AS155+AS176+AS179+AS182+AS185</f>
        <v>6018314280666</v>
      </c>
      <c r="AT190" s="6">
        <f>+AT73+AT76+AT80+AT83+AT88+AT92+AT95+AT99+AT102+AT105+AT108+AT111+AT115+AT118+AT121+AT124+AT128+AT131+AT135+AT138+AT141+AT152+AT155+AT176+AT179+AT182+AT185</f>
        <v>4888113287098</v>
      </c>
      <c r="AU190" s="153">
        <f t="shared" si="386"/>
        <v>0.8122063852333532</v>
      </c>
      <c r="AV190" s="6">
        <f>+AV73+AV76+AV80+AV83+AV88+AV92+AV95+AV99+AV102+AV105+AV108+AV111+AV115+AV118+AV121+AV124+AV128+AV131+AV135+AV138+AV141+AV152+AV155+AV176+AV179+AV182+AV185</f>
        <v>3371826975131</v>
      </c>
      <c r="AW190" s="7">
        <f t="shared" si="387"/>
        <v>0.56026103288807749</v>
      </c>
      <c r="AX190" s="5">
        <f>+AX73+AX76+AX80+AX83+AX88+AX92+AX95+AX99+AX102+AX105+AX108+AX111+AX115+AX118+AX121+AX124+AX128+AX131+AX135+AX138+AX141+AX152+AX155+AX176+AX179+AX182+AX185</f>
        <v>5394551131000</v>
      </c>
      <c r="AY190" s="6">
        <f>+AY73+AY76+AY80+AY83+AY88+AY92+AY95+AY99+AY102+AY105+AY108+AY111+AY115+AY118+AY121+AY124+AY128+AY131+AY135+AY138+AY141+AY152+AY155+AY176+AY179+AY182+AY185</f>
        <v>5394776461683</v>
      </c>
      <c r="AZ190" s="6">
        <f>+AZ73+AZ76+AZ80+AZ83+AZ88+AZ92+AZ95+AZ99+AZ102+AZ105+AZ108+AZ111+AZ115+AZ118+AZ121+AZ124+AZ128+AZ131+AZ135+AZ138+AZ141+AZ152+AZ155+AZ176+AZ179+AZ182+AZ185</f>
        <v>4535613957787.8799</v>
      </c>
      <c r="BA190" s="153">
        <f t="shared" si="388"/>
        <v>0.84074177864506205</v>
      </c>
      <c r="BB190" s="6">
        <f>+BB73+BB76+BB80+BB83+BB88+BB92+BB95+BB99+BB102+BB105+BB108+BB111+BB115+BB118+BB121+BB124+BB128+BB131+BB135+BB138+BB141+BB152+BB155+BB176+BB179+BB182+BB185</f>
        <v>3534053302449</v>
      </c>
      <c r="BC190" s="7">
        <f t="shared" si="389"/>
        <v>0.65508799624043867</v>
      </c>
      <c r="BD190" s="5">
        <f>+BD73+BD76+BD80+BD83+BD88+BD92+BD95+BD99+BD102+BD105+BD108+BD111+BD115+BD118+BD121+BD124+BD128+BD131+BD135+BD138+BD141+BD152+BD155+BD176+BD179+BD182+BD185</f>
        <v>6193558113000</v>
      </c>
      <c r="BE190" s="6">
        <f>+BE73+BE76+BE80+BE83+BE88+BE92+BE95+BE99+BE102+BE105+BE108+BE111+BE115+BE118+BE121+BE124+BE128+BE131+BE135+BE138+BE141+BE152+BE155+BE176+BE179+BE182+BE185</f>
        <v>5897989887917</v>
      </c>
      <c r="BF190" s="6">
        <f>+BF73+BF76+BF80+BF83+BF88+BF92+BF95+BF99+BF102+BF105+BF108+BF111+BF115+BF118+BF121+BF124+BF128+BF131+BF135+BF138+BF141+BF152+BF155+BF176+BF179+BF182+BF185</f>
        <v>4930023865401</v>
      </c>
      <c r="BG190" s="153">
        <f t="shared" si="390"/>
        <v>0.83588204779749842</v>
      </c>
      <c r="BH190" s="6">
        <f>+BH73+BH76+BH80+BH83+BH88+BH92+BH95+BH99+BH102+BH105+BH108+BH111+BH115+BH118+BH121+BH124+BH128+BH131+BH135+BH138+BH141+BH152+BH155+BH176+BH179+BH182+BH185</f>
        <v>4006276890417</v>
      </c>
      <c r="BI190" s="7">
        <f t="shared" si="391"/>
        <v>0.67926140372409172</v>
      </c>
      <c r="BJ190" s="5">
        <f>+BJ73+BJ76+BJ80+BJ83+BJ88+BJ92+BJ95+BJ99+BJ102+BJ105+BJ108+BJ111+BJ115+BJ118+BJ121+BJ124+BJ128+BJ131+BJ135+BJ138+BJ141+BJ152+BJ155+BJ176+BJ179+BJ182+BJ185</f>
        <v>6405097845000</v>
      </c>
      <c r="BK190" s="6">
        <f>+BK73+BK76+BK80+BK83+BK88+BK92+BK95+BK99+BK102+BK105+BK108+BK111+BK115+BK118+BK121+BK124+BK128+BK131+BK135+BK138+BK141+BK152+BK155+BK176+BK179+BK182+BK185</f>
        <v>5912520592177</v>
      </c>
      <c r="BL190" s="6">
        <f>+BL73+BL76+BL80+BL83+BL88+BL92+BL95+BL99+BL102+BL105+BL108+BL111+BL115+BL118+BL121+BL124+BL128+BL131+BL135+BL138+BL141+BL152+BL155+BL176+BL179+BL182+BL185</f>
        <v>5082338381272</v>
      </c>
      <c r="BM190" s="153">
        <f t="shared" si="419"/>
        <v>0.8595891214309791</v>
      </c>
      <c r="BN190" s="6">
        <f>+BN73+BN76+BN80+BN83+BN88+BN92+BN95+BN99+BN102+BN105+BN108+BN111+BN115+BN118+BN121+BN124+BN128+BN131+BN135+BN138+BN141+BN152+BN155+BN176+BN179+BN182+BN185</f>
        <v>3774696816572.7002</v>
      </c>
      <c r="BO190" s="7">
        <f t="shared" si="392"/>
        <v>0.63842429937023704</v>
      </c>
      <c r="BP190" s="5">
        <f>+BP73+BP76+BP80+BP83+BP88+BP92+BP95+BP99+BP102+BP105+BP108+BP111+BP115+BP118+BP121+BP124+BP128+BP131+BP135+BP138+BP141+BP152+BP155+BP176+BP179+BP182+BP185</f>
        <v>7762970565000</v>
      </c>
      <c r="BQ190" s="6">
        <f>+BQ73+BQ76+BQ80+BQ83+BQ88+BQ92+BQ95+BQ99+BQ102+BQ105+BQ108+BQ111+BQ115+BQ118+BQ121+BQ124+BQ128+BQ131+BQ135+BQ138+BQ141+BQ152+BQ155+BQ176+BQ179+BQ182+BQ185</f>
        <v>7455697425696</v>
      </c>
      <c r="BR190" s="6">
        <f>+BR73+BR76+BR80+BR83+BR88+BR92+BR95+BR99+BR102+BR105+BR108+BR111+BR115+BR118+BR121+BR124+BR128+BR131+BR135+BR138+BR141+BR152+BR155+BR176+BR179+BR182+BR185</f>
        <v>5994966029578</v>
      </c>
      <c r="BS190" s="153">
        <f t="shared" si="393"/>
        <v>0.80407850363084732</v>
      </c>
      <c r="BT190" s="6">
        <f>+BT73+BT76+BT80+BT83+BT88+BT92+BT95+BT99+BT102+BT105+BT108+BT111+BT115+BT118+BT121+BT124+BT128+BT131+BT135+BT138+BT141+BT152+BT155+BT176+BT179+BT182+BT185</f>
        <v>4338613933057</v>
      </c>
      <c r="BU190" s="7">
        <f t="shared" si="394"/>
        <v>0.58191926057836019</v>
      </c>
      <c r="BV190" s="5">
        <f>+BV73+BV76+BV80+BV83+BV88+BV92+BV95+BV99+BV102+BV105+BV108+BV111+BV115+BV118+BV121+BV124+BV128+BV131+BV135+BV138+BV141+BV152+BV155+BV176+BV179+BV182+BV185</f>
        <v>9842444482000</v>
      </c>
      <c r="BW190" s="6">
        <f>+BW73+BW76+BW80+BW83+BW88+BW92+BW95+BW99+BW102+BW105+BW108+BW111+BW115+BW118+BW121+BW124+BW128+BW131+BW135+BW138+BW141+BW152+BW155+BW176+BW179+BW182+BW185</f>
        <v>8180917192838</v>
      </c>
      <c r="BX190" s="6">
        <f>+BX73+BX76+BX80+BX83+BX88+BX92+BX95+BX99+BX102+BX105+BX108+BX111+BX115+BX118+BX121+BX124+BX128+BX131+BX135+BX138+BX141+BX152+BX155+BX176+BX179+BX182+BX185</f>
        <v>6759173001726</v>
      </c>
      <c r="BY190" s="153">
        <f t="shared" si="395"/>
        <v>0.82621212785814913</v>
      </c>
      <c r="BZ190" s="6">
        <f>+BZ73+BZ76+BZ80+BZ83+BZ88+BZ92+BZ95+BZ99+BZ102+BZ105+BZ108+BZ111+BZ115+BZ118+BZ121+BZ124+BZ128+BZ131+BZ135+BZ138+BZ141+BZ152+BZ155+BZ176+BZ179+BZ182+BZ185</f>
        <v>4878763035820</v>
      </c>
      <c r="CA190" s="7">
        <f t="shared" si="396"/>
        <v>0.59635893150111852</v>
      </c>
      <c r="CB190" s="6">
        <f>+CB73+CB76+CB80+CB83+CB88+CB92+CB95+CB99+CB102+CB105+CB108+CB111+CB115+CB118+CB121+CB124+CB128+CB131+CB135+CB138+CB141+CB152+CB155+CB176+CB179+CB182+CB185</f>
        <v>7348140116000</v>
      </c>
      <c r="CC190" s="6">
        <f>+CC73+CC76+CC80+CC83+CC88+CC92+CC95+CC99+CC102+CC105+CC108+CC111+CC115+CC118+CC121+CC124+CC128+CC131+CC135+CC138+CC141+CC152+CC155+CC176+CC179+CC182+CC185</f>
        <v>6801239778551</v>
      </c>
      <c r="CD190" s="6">
        <f>+CD73+CD76+CD80+CD83+CD88+CD92+CD95+CD99+CD102+CD105+CD108+CD111+CD115+CD118+CD121+CD124+CD128+CD131+CD135+CD138+CD141+CD152+CD155+CD176+CD179+CD182+CD185</f>
        <v>5628107488867</v>
      </c>
      <c r="CE190" s="153">
        <f>+CD190/CC190</f>
        <v>0.82751199371272055</v>
      </c>
      <c r="CF190" s="6">
        <f>+CF73+CF76+CF80+CF83+CF88+CF92+CF95+CF99+CF102+CF105+CF108+CF111+CF115+CF118+CF121+CF124+CF128+CF131+CF135+CF138+CF141+CF152+CF155+CF176+CF179+CF182+CF185</f>
        <v>4465302074981</v>
      </c>
      <c r="CG190" s="7">
        <f t="shared" ref="CG190:CG192" si="431">+CF190/CC190</f>
        <v>0.65654236879916761</v>
      </c>
      <c r="CH190" s="6">
        <f>+CH73+CH76+CH80+CH83+CH88+CH92+CH95+CH99+CH102+CH105+CH108+CH111+CH115+CH118+CH121+CH124+CH128+CH131+CH135+CH138+CH141+CH152+CH155+CH176+CH179+CH182+CH185</f>
        <v>8519431682000</v>
      </c>
      <c r="CI190" s="6">
        <f>+CI73+CI76+CI80+CI83+CI88+CI92+CI95+CI99+CI102+CI105+CI108+CI111+CI115+CI118+CI121+CI124+CI128+CI131+CI135+CI138+CI141+CI152+CI155+CI176+CI179+CI182+CI185</f>
        <v>7858646754650</v>
      </c>
      <c r="CJ190" s="6">
        <f>+CJ73+CJ76+CJ80+CJ83+CJ88+CJ92+CJ95+CJ99+CJ102+CJ105+CJ108+CJ111+CJ115+CJ118+CJ121+CJ124+CJ128+CJ131+CJ135+CJ138+CJ141+CJ152+CJ155+CJ176+CJ179+CJ182+CJ185</f>
        <v>7116263286077</v>
      </c>
      <c r="CK190" s="153">
        <f>+CJ190/CI190</f>
        <v>0.90553291275832848</v>
      </c>
      <c r="CL190" s="6">
        <f>+CL73+CL76+CL80+CL83+CL88+CL92+CL95+CL99+CL102+CL105+CL108+CL111+CL115+CL118+CL121+CL124+CL128+CL131+CL135+CL138+CL141+CL152+CL155+CL176+CL179+CL182+CL185</f>
        <v>5250822623200</v>
      </c>
      <c r="CM190" s="7">
        <f t="shared" ref="CM190:CM192" si="432">+CL190/CI190</f>
        <v>0.66815862668633919</v>
      </c>
      <c r="CN190" s="6">
        <f>+CN73+CN76+CN80+CN83+CN88+CN92+CN95+CN99+CN102+CN105+CN108+CN111+CN115+CN118+CN121+CN124+CN128+CN131+CN135+CN138+CN141+CN152+CN155+CN176+CN179+CN182+CN185</f>
        <v>9166001383000</v>
      </c>
      <c r="CO190" s="6">
        <f>+CO73+CO76+CO80+CO83+CO88+CO92+CO95+CO99+CO102+CO105+CO108+CO111+CO115+CO118+CO121+CO124+CO128+CO131+CO135+CO138+CO141+CO152+CO155+CO176+CO179+CO182+CO185</f>
        <v>9182565814198</v>
      </c>
      <c r="CP190" s="6">
        <f>+CP73+CP76+CP80+CP83+CP88+CP92+CP95+CP99+CP102+CP105+CP108+CP111+CP115+CP118+CP121+CP124+CP128+CP131+CP135+CP138+CP141+CP152+CP155+CP176+CP179+CP182+CP185</f>
        <v>8323197189178</v>
      </c>
      <c r="CQ190" s="153">
        <f>+CP190/CO190</f>
        <v>0.90641301762397908</v>
      </c>
      <c r="CR190" s="6">
        <f>+CR73+CR76+CR80+CR83+CR88+CR92+CR95+CR99+CR102+CR105+CR108+CR111+CR115+CR118+CR121+CR124+CR128+CR131+CR135+CR138+CR141+CR152+CR155+CR176+CR179+CR182+CR185</f>
        <v>6277426930386</v>
      </c>
      <c r="CS190" s="7">
        <f t="shared" ref="CS190:CS192" si="433">+CR190/CO190</f>
        <v>0.68362449639945944</v>
      </c>
      <c r="CT190" s="5">
        <f>+CT73+CT76+CT80+CT83+CT88+CT92+CT95+CT99+CT102+CT105+CT108+CT111+CT115+CT118+CT121+CT124+CT128+CT131+CT135+CT138+CT141+CT152+CT155+CT176+CT179+CT182+CT185</f>
        <v>10203515772811</v>
      </c>
      <c r="CU190" s="6">
        <f>+CU73+CU76+CU80+CU83+CU88+CU92+CU95+CU99+CU102+CU105+CU108+CU111+CU115+CU118+CU121+CU124+CU128+CU131+CU135+CU138+CU141+CU152+CU155+CU176+CU179+CU182+CU185</f>
        <v>6905064374263</v>
      </c>
      <c r="CV190" s="7">
        <f>+CU190/CT190</f>
        <v>0.67673383645495178</v>
      </c>
      <c r="CW190" s="5">
        <f>+CW73+CW76+CW80+CW83+CW88+CW92+CW95+CW99+CW102+CW105+CW108+CW111+CW115+CW118+CW121+CW124+CW128+CW131+CW135+CW138+CW141+CW152+CW155+CW176+CW179+CW182+CW185</f>
        <v>10204645353611</v>
      </c>
      <c r="CX190" s="6">
        <f>+CX73+CX76+CX80+CX83+CX88+CX92+CX95+CX99+CX102+CX105+CX108+CX111+CX115+CX118+CX121+CX124+CX128+CX131+CX135+CX138+CX141+CX152+CX155+CX176+CX179+CX182+CX185</f>
        <v>7371730218426</v>
      </c>
      <c r="CY190" s="7">
        <f>+CX190/CW190</f>
        <v>0.72238965323938975</v>
      </c>
      <c r="CZ190" s="5">
        <f>+CZ73+CZ76+CZ80+CZ83+CZ88+CZ92+CZ95+CZ99+CZ102+CZ105+CZ108+CZ111+CZ115+CZ118+CZ121+CZ124+CZ128+CZ131+CZ135+CZ138+CZ141+CZ152+CZ155+CZ176+CZ179+CZ182+CZ185</f>
        <v>10221593582611</v>
      </c>
      <c r="DA190" s="6">
        <f>+DA73+DA76+DA80+DA83+DA88+DA92+DA95+DA99+DA102+DA105+DA108+DA111+DA115+DA118+DA121+DA124+DA128+DA131+DA135+DA138+DA141+DA152+DA155+DA176+DA179+DA182+DA185</f>
        <v>8005534488746</v>
      </c>
      <c r="DB190" s="7">
        <f>+DA190/CZ190</f>
        <v>0.78319827765066252</v>
      </c>
      <c r="DC190" s="6">
        <f>+DC73+DC76+DC80+DC83+DC88+DC92+DC95+DC99+DC102+DC105+DC108+DC111+DC115+DC118+DC121+DC124+DC128+DC131+DC135+DC138+DC141+DC152+DC155+DC176+DC179+DC182+DC185</f>
        <v>9930155461000</v>
      </c>
      <c r="DD190" s="6">
        <f>+DD73+DD76+DD80+DD83+DD88+DD92+DD95+DD99+DD102+DD105+DD108+DD111+DD115+DD118+DD121+DD124+DD128+DD131+DD135+DD138+DD141+DD152+DD155+DD176+DD179+DD182+DD185</f>
        <v>10032168707329</v>
      </c>
      <c r="DE190" s="6">
        <f>+DE73+DE76+DE80+DE83+DE88+DE92+DE95+DE99+DE102+DE105+DE108+DE111+DE115+DE118+DE121+DE124+DE128+DE131+DE135+DE138+DE141+DE152+DE155+DE176+DE179+DE182+DE185</f>
        <v>9334937523536</v>
      </c>
      <c r="DF190" s="153">
        <f>+DE190/DD190</f>
        <v>0.93050045268042214</v>
      </c>
      <c r="DG190" s="6">
        <f>+DG73+DG76+DG80+DG83+DG88+DG92+DG95+DG99+DG102+DG105+DG108+DG111+DG115+DG118+DG121+DG124+DG128+DG131+DG135+DG138+DG141+DG152+DG155+DG176+DG179+DG182+DG185</f>
        <v>6825823626146</v>
      </c>
      <c r="DH190" s="7">
        <f t="shared" ref="DH190:DH192" si="434">+DG190/DD190</f>
        <v>0.68039362427780892</v>
      </c>
      <c r="DI190" s="84">
        <f>+DI73+DI76+DI80+DI83+DI88+DI92+DI95+DI99+DI102+DI105+DI108+DI111+DI115+DI118+DI121+DI124+DI128+DI131+DI135+DI138+DI141+DI152+DI155+DI176+DI179+DI182+DI185</f>
        <v>9628368571000</v>
      </c>
      <c r="DJ190" s="84">
        <f>+DJ73+DJ76+DJ80+DJ83+DJ88+DJ92+DJ95+DJ99+DJ102+DJ105+DJ108+DJ111+DJ115+DJ118+DJ121+DJ124+DJ128+DJ131+DJ135+DJ138+DJ141+DJ152+DJ155+DJ176+DJ179+DJ182+DJ185</f>
        <v>5000000000</v>
      </c>
      <c r="DK190" s="84">
        <v>9633368571000</v>
      </c>
      <c r="DL190" s="53">
        <f>+DL73+DL76+DL80+DL83+DL88+DL92+DL95+DL99+DL102+DL105+DL108+DL111+DL115+DL118+DL121+DL124+DL128+DL131+DL135+DL138+DL141+DL152+DL155+DL176+DL179+DL182+DL185</f>
        <v>9633368571000</v>
      </c>
      <c r="DM190" s="53">
        <f>+DM73+DM76+DM80+DM83+DM88+DM92+DM95+DM99+DM102+DM105+DM108+DM111+DM115+DM118+DM121+DM124+DM128+DM131+DM135+DM138+DM141+DM152+DM155+DM176+DM179+DM182+DM185</f>
        <v>9633368571000</v>
      </c>
      <c r="DN190" s="53">
        <f>+DN73+DN76+DN80+DN83+DN88+DN92+DN95+DN99+DN102+DN105+DN108+DN111+DN115+DN118+DN121+DN124+DN128+DN131+DN135+DN138+DN141+DN152+DN155+DN176+DN179+DN182+DN185</f>
        <v>914109401446</v>
      </c>
      <c r="DO190" s="421">
        <f t="shared" si="400"/>
        <v>9.4889902188296543E-2</v>
      </c>
      <c r="DP190" s="53">
        <f>+DP73+DP76+DP80+DP83+DP88+DP92+DP95+DP99+DP102+DP105+DP108+DP111+DP115+DP118+DP121+DP124+DP128+DP131+DP135+DP138+DP141+DP152+DP155+DP176+DP179+DP182+DP185</f>
        <v>151069021341</v>
      </c>
      <c r="DQ190" s="27">
        <f t="shared" ref="DQ190:DQ192" si="435">+DP190/DM190</f>
        <v>1.5681847967052107E-2</v>
      </c>
      <c r="DR190" s="53">
        <f>+DR73+DR76+DR80+DR83+DR88+DR92+DR95+DR99+DR102+DR105+DR108+DR111+DR115+DR118+DR121+DR124+DR128+DR131+DR135+DR138+DR141+DR152+DR155+DR176+DR179+DR182+DR185</f>
        <v>9633368571000</v>
      </c>
      <c r="DS190" s="53">
        <f>+DS73+DS76+DS80+DS83+DS88+DS92+DS95+DS99+DS102+DS105+DS108+DS111+DS115+DS118+DS121+DS124+DS128+DS131+DS135+DS138+DS141+DS152+DS155+DS176+DS179+DS182+DS185</f>
        <v>9633368571000</v>
      </c>
      <c r="DT190" s="53">
        <f>+DT73+DT76+DT80+DT83+DT88+DT92+DT95+DT99+DT102+DT105+DT108+DT111+DT115+DT118+DT121+DT124+DT128+DT131+DT135+DT138+DT141+DT152+DT155+DT176+DT179+DT182+DT185</f>
        <v>1636073459408</v>
      </c>
      <c r="DU190" s="421">
        <f t="shared" si="401"/>
        <v>0.16983399392951556</v>
      </c>
      <c r="DV190" s="53">
        <f>+DV73+DV76+DV80+DV83+DV88+DV92+DV95+DV99+DV102+DV105+DV108+DV111+DV115+DV118+DV121+DV124+DV128+DV131+DV135+DV138+DV141+DV152+DV155+DV176+DV179+DV182+DV185</f>
        <v>735645750341</v>
      </c>
      <c r="DW190" s="27">
        <f t="shared" ref="DW190:DW192" si="436">+DV190/DS190</f>
        <v>7.6364331429772725E-2</v>
      </c>
      <c r="DX190" s="53">
        <f>+DX73+DX76+DX80+DX83+DX88+DX92+DX95+DX99+DX102+DX105+DX108+DX111+DX115+DX118+DX121+DX124+DX128+DX131+DX135+DX138+DX141+DX152+DX155+DX176+DX179+DX182+DX185</f>
        <v>9633368571000</v>
      </c>
      <c r="DY190" s="53">
        <f>+DY73+DY76+DY80+DY83+DY88+DY92+DY95+DY99+DY102+DY105+DY108+DY111+DY115+DY118+DY121+DY124+DY128+DY131+DY135+DY138+DY141+DY152+DY155+DY176+DY179+DY182+DY185</f>
        <v>9633368571000</v>
      </c>
      <c r="DZ190" s="53">
        <f>+DZ73+DZ76+DZ80+DZ83+DZ88+DZ92+DZ95+DZ99+DZ102+DZ105+DZ108+DZ111+DZ115+DZ118+DZ121+DZ124+DZ128+DZ131+DZ135+DZ138+DZ141+DZ152+DZ155+DZ176+DZ179+DZ182+DZ185</f>
        <v>2707934803321</v>
      </c>
      <c r="EA190" s="421">
        <f t="shared" si="402"/>
        <v>0.28109947038389921</v>
      </c>
      <c r="EB190" s="53">
        <f>+EB73+EB76+EB80+EB83+EB88+EB92+EB95+EB99+EB102+EB105+EB108+EB111+EB115+EB118+EB121+EB124+EB128+EB131+EB135+EB138+EB141+EB152+EB155+EB176+EB179+EB182+EB185</f>
        <v>1170512593265</v>
      </c>
      <c r="EC190" s="27">
        <f t="shared" ref="EC190:EC192" si="437">+EB190/DY190</f>
        <v>0.12150605311507291</v>
      </c>
      <c r="ED190" s="53">
        <f>+ED73+ED76+ED80+ED83+ED88+ED92+ED95+ED99+ED102+ED105+ED108+ED111+ED115+ED118+ED121+ED124+ED128+ED131+ED135+ED138+ED141+ED152+ED155+ED176+ED179+ED182+ED185</f>
        <v>9633368571000</v>
      </c>
      <c r="EE190" s="53">
        <f>+EE73+EE76+EE80+EE83+EE88+EE92+EE95+EE99+EE102+EE105+EE108+EE111+EE115+EE118+EE121+EE124+EE128+EE131+EE135+EE138+EE141+EE152+EE155+EE176+EE179+EE182+EE185</f>
        <v>9633524710432</v>
      </c>
      <c r="EF190" s="53">
        <f>+EF73+EF76+EF80+EF83+EF88+EF92+EF95+EF99+EF102+EF105+EF108+EF111+EF115+EF118+EF121+EF124+EF128+EF131+EF135+EF138+EF141+EF152+EF155+EF176+EF179+EF182+EF185</f>
        <v>3346741714926</v>
      </c>
      <c r="EG190" s="421">
        <f t="shared" si="403"/>
        <v>0.34740573315827628</v>
      </c>
      <c r="EH190" s="53">
        <f>+EH73+EH76+EH80+EH83+EH88+EH92+EH95+EH99+EH102+EH105+EH108+EH111+EH115+EH118+EH121+EH124+EH128+EH131+EH135+EH138+EH141+EH152+EH155+EH176+EH179+EH182+EH185</f>
        <v>1655392201466</v>
      </c>
      <c r="EI190" s="27">
        <f t="shared" ref="EI190:EI192" si="438">+EH190/EE190</f>
        <v>0.17183660718422206</v>
      </c>
      <c r="EJ190" s="53">
        <f>+EJ73+EJ76+EJ80+EJ83+EJ88+EJ92+EJ95+EJ99+EJ102+EJ105+EJ108+EJ111+EJ115+EJ118+EJ121+EJ124+EJ128+EJ131+EJ135+EJ138+EJ141+EJ152+EJ155+EJ176+EJ179+EJ182+EJ185</f>
        <v>9633368571000</v>
      </c>
      <c r="EK190" s="53">
        <f>+EK73+EK76+EK80+EK83+EK88+EK92+EK95+EK99+EK102+EK105+EK108+EK111+EK115+EK118+EK121+EK124+EK128+EK131+EK135+EK138+EK141+EK152+EK155+EK176+EK179+EK182+EK185</f>
        <v>9742051346208</v>
      </c>
      <c r="EL190" s="53">
        <f>+EL73+EL76+EL80+EL83+EL88+EL92+EL95+EL99+EL102+EL105+EL108+EL111+EL115+EL118+EL121+EL124+EL128+EL131+EL135+EL138+EL141+EL152+EL155+EL176+EL179+EL182+EL185</f>
        <v>4322314611590</v>
      </c>
      <c r="EM190" s="421">
        <f t="shared" si="404"/>
        <v>0.44367602448250487</v>
      </c>
      <c r="EN190" s="53">
        <f>+EN73+EN76+EN80+EN83+EN88+EN92+EN95+EN99+EN102+EN105+EN108+EN111+EN115+EN118+EN121+EN124+EN128+EN131+EN135+EN138+EN141+EN152+EN155+EN176+EN179+EN182+EN185</f>
        <v>2384919636812</v>
      </c>
      <c r="EO190" s="27">
        <f t="shared" ref="EO190:EO192" si="439">+EN190/EK190</f>
        <v>0.2448067200693114</v>
      </c>
      <c r="EP190" s="53">
        <f>+EP73+EP76+EP80+EP83+EP88+EP92+EP95+EP99+EP102+EP105+EP108+EP111+EP115+EP118+EP121+EP124+EP128+EP131+EP135+EP138+EP141+EP152+EP155+EP176+EP179+EP182+EP185</f>
        <v>9633368571000</v>
      </c>
      <c r="EQ190" s="53">
        <f>+EQ73+EQ76+EQ80+EQ83+EQ88+EQ92+EQ95+EQ99+EQ102+EQ105+EQ108+EQ111+EQ115+EQ118+EQ121+EQ124+EQ128+EQ131+EQ135+EQ138+EQ141+EQ152+EQ155+EQ176+EQ179+EQ182+EQ185</f>
        <v>9742051346208</v>
      </c>
      <c r="ER190" s="53">
        <f>+ER73+ER76+ER80+ER83+ER88+ER92+ER95+ER99+ER102+ER105+ER108+ER111+ER115+ER118+ER121+ER124+ER128+ER131+ER135+ER138+ER141+ER152+ER155+ER176+ER179+ER182+ER185</f>
        <v>4445597932008</v>
      </c>
      <c r="ES190" s="421">
        <f t="shared" si="420"/>
        <v>0.45633078435153251</v>
      </c>
      <c r="ET190" s="53">
        <f>+ET73+ET76+ET80+ET83+ET88+ET92+ET95+ET99+ET102+ET105+ET108+ET111+ET115+ET118+ET121+ET124+ET128+ET131+ET135+ET138+ET141+ET152+ET155+ET176+ET179+ET182+ET185</f>
        <v>2672341182497</v>
      </c>
      <c r="EU190" s="27">
        <f t="shared" ref="EU190:EU192" si="440">+ET190/EQ190</f>
        <v>0.27430990532986499</v>
      </c>
      <c r="EV190" s="53">
        <f>+EV73+EV76+EV80+EV83+EV88+EV92+EV95+EV99+EV102+EV105+EV108+EV111+EV115+EV118+EV121+EV124+EV128+EV131+EV135+EV138+EV141+EV152+EV155+EV176+EV179+EV182+EV185</f>
        <v>9633368571000</v>
      </c>
      <c r="EW190" s="53">
        <f>+EW73+EW76+EW80+EW83+EW88+EW92+EW95+EW99+EW102+EW105+EW108+EW111+EW115+EW118+EW121+EW124+EW128+EW131+EW135+EW138+EW141+EW152+EW155+EW176+EW179+EW182+EW185</f>
        <v>9742051346208</v>
      </c>
      <c r="EX190" s="53">
        <f>+EX73+EX76+EX80+EX83+EX88+EX92+EX95+EX99+EX102+EX105+EX108+EX111+EX115+EX118+EX121+EX124+EX128+EX131+EX135+EX138+EX141+EX152+EX155+EX176+EX179+EX182+EX185</f>
        <v>4654022189046</v>
      </c>
      <c r="EY190" s="421">
        <f t="shared" si="421"/>
        <v>0.47772507284695576</v>
      </c>
      <c r="EZ190" s="341">
        <f>+EZ73+EZ76+EZ80+EZ83+EZ88+EZ92+EZ95+EZ99+EZ102+EZ105+EZ108+EZ111+EZ115+EZ118+EZ121+EZ124+EZ128+EZ131+EZ135+EZ138+EZ141+EZ152+EZ155+EZ176+EZ179+EZ182+EZ185</f>
        <v>3019190326581</v>
      </c>
      <c r="FA190" s="27">
        <f t="shared" ref="FA190:FA192" si="441">+EZ190/EW190</f>
        <v>0.30991320198247474</v>
      </c>
      <c r="FB190" s="53">
        <f>+FB73+FB76+FB80+FB83+FB88+FB92+FB95+FB99+FB102+FB105+FB108+FB111+FB115+FB118+FB121+FB124+FB128+FB131+FB135+FB138+FB141+FB152+FB155+FB176+FB179+FB182+FB185</f>
        <v>9633368571000</v>
      </c>
      <c r="FC190" s="53">
        <f>+FC73+FC76+FC80+FC83+FC88+FC92+FC95+FC99+FC102+FC105+FC108+FC111+FC115+FC118+FC121+FC124+FC128+FC131+FC135+FC138+FC141+FC152+FC155+FC176+FC179+FC182+FC185</f>
        <v>9746424621383</v>
      </c>
      <c r="FD190" s="53">
        <f>+FD73+FD76+FD80+FD83+FD88+FD92+FD95+FD99+FD102+FD105+FD108+FD111+FD115+FD118+FD121+FD124+FD128+FD131+FD135+FD138+FD141+FD152+FD155+FD176+FD179+FD182+FD185</f>
        <v>5599265798101</v>
      </c>
      <c r="FE190" s="421">
        <f>+FD190/FC190</f>
        <v>0.57449434183450077</v>
      </c>
      <c r="FF190" s="341">
        <f>+FF73+FF76+FF80+FF83+FF88+FF92+FF95+FF99+FF102+FF105+FF108+FF111+FF115+FF118+FF121+FF124+FF128+FF131+FF135+FF138+FF141+FF152+FF155+FF176+FF179+FF182+FF185</f>
        <v>3879122949495</v>
      </c>
      <c r="FG190" s="27">
        <f>+FF190/FC190</f>
        <v>0.39800471456830078</v>
      </c>
      <c r="FH190" s="53">
        <f>+FH73+FH76+FH80+FH83+FH88+FH92+FH95+FH99+FH102+FH105+FH108+FH111+FH115+FH118+FH121+FH124+FH128+FH131+FH135+FH138+FH141+FH152+FH155+FH176+FH179+FH182+FH185</f>
        <v>9633368571000</v>
      </c>
      <c r="FI190" s="53">
        <f>+FI73+FI76+FI80+FI83+FI88+FI92+FI95+FI99+FI102+FI105+FI108+FI111+FI115+FI118+FI121+FI124+FI128+FI131+FI135+FI138+FI141+FI152+FI155+FI176+FI179+FI182+FI185</f>
        <v>10101624942112</v>
      </c>
      <c r="FJ190" s="53">
        <f>+FJ73+FJ76+FJ80+FJ83+FJ88+FJ92+FJ95+FJ99+FJ102+FJ105+FJ108+FJ111+FJ115+FJ118+FJ121+FJ124+FJ128+FJ131+FJ135+FJ138+FJ141+FJ152+FJ155+FJ176+FJ179+FJ182+FJ185</f>
        <v>6348949089855</v>
      </c>
      <c r="FK190" s="421">
        <f>+FJ190/FI190</f>
        <v>0.62850770309114168</v>
      </c>
      <c r="FL190" s="341">
        <f>+FL73+FL76+FL80+FL83+FL88+FL92+FL95+FL99+FL102+FL105+FL108+FL111+FL115+FL118+FL121+FL124+FL128+FL131+FL135+FL138+FL141+FL152+FL155+FL176+FL179+FL182+FL185</f>
        <v>4616396274047</v>
      </c>
      <c r="FM190" s="27">
        <f>+FL190/FI190</f>
        <v>0.45699541415381689</v>
      </c>
      <c r="FN190" s="84">
        <f t="shared" ref="FN190:FS190" si="442">+FN73+FN76+FN80+FN83+FN88+FN92+FN95+FN99+FN102+FN105+FN108+FN111+FN115+FN118+FN121+FN124+FN128+FN131+FN135+FN138+FN141+FN152+FN155+FN176+FN179+FN182+FN185</f>
        <v>11489918758000</v>
      </c>
      <c r="FO190" s="84">
        <f t="shared" si="442"/>
        <v>21000000000</v>
      </c>
      <c r="FP190" s="84">
        <f t="shared" si="442"/>
        <v>11510918758000</v>
      </c>
      <c r="FQ190" s="53">
        <f t="shared" si="442"/>
        <v>9633368571000</v>
      </c>
      <c r="FR190" s="53">
        <f t="shared" si="442"/>
        <v>10194776499478</v>
      </c>
      <c r="FS190" s="53">
        <f t="shared" si="442"/>
        <v>6944553651131</v>
      </c>
      <c r="FT190" s="421">
        <f>+FS190/FR190</f>
        <v>0.6811874347109601</v>
      </c>
      <c r="FU190" s="341">
        <f>+FU73+FU76+FU80+FU83+FU88+FU92+FU95+FU99+FU102+FU105+FU108+FU111+FU115+FU118+FU121+FU124+FU128+FU131+FU135+FU138+FU141+FU152+FU155+FU176+FU179+FU182+FU185</f>
        <v>5306435945437</v>
      </c>
      <c r="FV190" s="27">
        <f>+FU190/FR190</f>
        <v>0.52050537309069045</v>
      </c>
      <c r="FW190" s="53">
        <f t="shared" ref="FW190:FY190" si="443">+FW73+FW76+FW80+FW83+FW88+FW92+FW95+FW99+FW102+FW105+FW108+FW111+FW115+FW118+FW121+FW124+FW128+FW131+FW135+FW138+FW141+FW152+FW155+FW176+FW179+FW182+FW185</f>
        <v>9633368571000</v>
      </c>
      <c r="FX190" s="53">
        <f t="shared" si="443"/>
        <v>10220194675613</v>
      </c>
      <c r="FY190" s="53">
        <f t="shared" si="443"/>
        <v>7647571567134</v>
      </c>
      <c r="FZ190" s="421">
        <f>+FY190/FX190</f>
        <v>0.74828042027245478</v>
      </c>
      <c r="GA190" s="341">
        <f>+GA73+GA76+GA80+GA83+GA88+GA92+GA95+GA99+GA102+GA105+GA108+GA111+GA115+GA118+GA121+GA124+GA128+GA131+GA135+GA138+GA141+GA152+GA155+GA176+GA179+GA182+GA185</f>
        <v>6058231670048</v>
      </c>
      <c r="GB190" s="27">
        <f>+GA190/FX190</f>
        <v>0.59277067241232673</v>
      </c>
      <c r="GC190" s="6">
        <f t="shared" ref="GC190:GE190" si="444">+GC73+GC76+GC80+GC83+GC88+GC92+GC95+GC99+GC102+GC105+GC108+GC111+GC115+GC118+GC121+GC124+GC128+GC131+GC135+GC138+GC141+GC152+GC155+GC176+GC179+GC182+GC185</f>
        <v>9633368571000</v>
      </c>
      <c r="GD190" s="6">
        <f t="shared" si="444"/>
        <v>9839346133861</v>
      </c>
      <c r="GE190" s="6">
        <f t="shared" si="444"/>
        <v>8885690540949</v>
      </c>
      <c r="GF190" s="153">
        <f>+GE190/GD190</f>
        <v>0.90307734071575119</v>
      </c>
      <c r="GG190" s="340">
        <f>+GG73+GG76+GG80+GG83+GG88+GG92+GG95+GG99+GG102+GG105+GG108+GG111+GG115+GG118+GG121+GG124+GG128+GG131+GG135+GG138+GG141+GG152+GG155+GG176+GG179+GG182+GG185</f>
        <v>7371102933795</v>
      </c>
      <c r="GH190" s="7">
        <f>+GG190/GD190</f>
        <v>0.74914560718909773</v>
      </c>
      <c r="GI190" s="6">
        <f t="shared" ref="GI190:GK190" si="445">+GI73+GI76+GI80+GI83+GI88+GI92+GI95+GI99+GI102+GI105+GI108+GI111+GI115+GI118+GI121+GI124+GI128+GI131+GI135+GI138+GI141+GI152+GI155+GI176+GI179+GI182+GI185</f>
        <v>11510918758000</v>
      </c>
      <c r="GJ190" s="6">
        <f t="shared" si="445"/>
        <v>11510918758000</v>
      </c>
      <c r="GK190" s="6">
        <f t="shared" si="445"/>
        <v>1213569699184</v>
      </c>
      <c r="GL190" s="153">
        <f>+GK190/GJ190</f>
        <v>0.10542770083757028</v>
      </c>
      <c r="GM190" s="340">
        <f>+GM73+GM76+GM80+GM83+GM88+GM92+GM95+GM99+GM102+GM105+GM108+GM111+GM115+GM118+GM121+GM124+GM128+GM131+GM135+GM138+GM141+GM152+GM155+GM176+GM179+GM182+GM185</f>
        <v>145319282712</v>
      </c>
      <c r="GN190" s="7">
        <f>+GM190/GJ190</f>
        <v>1.2624472969284421E-2</v>
      </c>
      <c r="GO190" s="6">
        <f t="shared" ref="GO190:GQ190" si="446">+GO73+GO76+GO80+GO83+GO88+GO92+GO95+GO99+GO102+GO105+GO108+GO111+GO115+GO118+GO121+GO124+GO128+GO131+GO135+GO138+GO141+GO152+GO155+GO176+GO179+GO182+GO185</f>
        <v>11510918758000</v>
      </c>
      <c r="GP190" s="6">
        <f t="shared" si="446"/>
        <v>11510918758000</v>
      </c>
      <c r="GQ190" s="6">
        <f t="shared" si="446"/>
        <v>2235762983195</v>
      </c>
      <c r="GR190" s="153">
        <f>+GQ190/GP190</f>
        <v>0.1942297596046503</v>
      </c>
      <c r="GS190" s="340">
        <f>+GS73+GS76+GS80+GS83+GS88+GS92+GS95+GS99+GS102+GS105+GS108+GS111+GS115+GS118+GS121+GS124+GS128+GS131+GS135+GS138+GS141+GS152+GS155+GS176+GS179+GS182+GS185</f>
        <v>881108463943</v>
      </c>
      <c r="GT190" s="7">
        <f>+GS190/GP190</f>
        <v>7.6545450668795353E-2</v>
      </c>
      <c r="GU190" s="6">
        <f t="shared" ref="GU190:GW190" si="447">+GU73+GU76+GU80+GU83+GU88+GU92+GU95+GU99+GU102+GU105+GU108+GU111+GU115+GU118+GU121+GU124+GU128+GU131+GU135+GU138+GU141+GU152+GU155+GU176+GU179+GU182+GU185</f>
        <v>11510918758000</v>
      </c>
      <c r="GV190" s="6">
        <f t="shared" si="447"/>
        <v>11515542698057</v>
      </c>
      <c r="GW190" s="6">
        <f t="shared" si="447"/>
        <v>2867096875477</v>
      </c>
      <c r="GX190" s="153">
        <f>+GW190/GV190</f>
        <v>0.2489762706503412</v>
      </c>
      <c r="GY190" s="340">
        <f>+GY73+GY76+GY80+GY83+GY88+GY92+GY95+GY99+GY102+GY105+GY108+GY111+GY115+GY118+GY121+GY124+GY128+GY131+GY135+GY138+GY141+GY152+GY155+GY176+GY179+GY182+GY185</f>
        <v>1384658366243</v>
      </c>
      <c r="GZ190" s="7">
        <f>+GY190/GV190</f>
        <v>0.12024256281700309</v>
      </c>
      <c r="HA190" s="6">
        <f t="shared" ref="HA190:HC190" si="448">+HA73+HA76+HA80+HA83+HA88+HA92+HA95+HA99+HA102+HA105+HA108+HA111+HA115+HA118+HA121+HA124+HA128+HA131+HA135+HA138+HA141+HA152+HA155+HA176+HA179+HA182+HA185</f>
        <v>11510918758000</v>
      </c>
      <c r="HB190" s="6">
        <f t="shared" si="448"/>
        <v>11515826484353</v>
      </c>
      <c r="HC190" s="6">
        <f t="shared" si="448"/>
        <v>3809988260253</v>
      </c>
      <c r="HD190" s="153">
        <f>+HC190/HB190</f>
        <v>0.33084800864530034</v>
      </c>
      <c r="HE190" s="340">
        <f>+HE73+HE76+HE80+HE83+HE88+HE92+HE95+HE99+HE102+HE105+HE108+HE111+HE115+HE118+HE121+HE124+HE128+HE131+HE135+HE138+HE141+HE152+HE155+HE176+HE179+HE182+HE185</f>
        <v>1909728674102</v>
      </c>
      <c r="HF190" s="7">
        <f>+HE190/HB190</f>
        <v>0.1658351379900368</v>
      </c>
      <c r="HG190" s="6">
        <f t="shared" ref="HG190:HI190" si="449">+HG73+HG76+HG80+HG83+HG88+HG92+HG95+HG99+HG102+HG105+HG108+HG111+HG115+HG118+HG121+HG124+HG128+HG131+HG135+HG138+HG141+HG152+HG155+HG176+HG179+HG182+HG185</f>
        <v>11510918758000</v>
      </c>
      <c r="HH190" s="6">
        <f t="shared" si="449"/>
        <v>11515826484353</v>
      </c>
      <c r="HI190" s="6">
        <f t="shared" si="449"/>
        <v>4384274089603</v>
      </c>
      <c r="HJ190" s="153">
        <f>+HI190/HH190</f>
        <v>0.38071727596452443</v>
      </c>
      <c r="HK190" s="340">
        <f>+HK73+HK76+HK80+HK83+HK88+HK92+HK95+HK99+HK102+HK105+HK108+HK111+HK115+HK118+HK121+HK124+HK128+HK131+HK135+HK138+HK141+HK152+HK155+HK176+HK179+HK182+HK185</f>
        <v>2530200345422</v>
      </c>
      <c r="HL190" s="7">
        <f>+HK190/HH190</f>
        <v>0.21971504597259098</v>
      </c>
      <c r="HM190" s="6">
        <f t="shared" ref="HM190:HO190" si="450">+HM73+HM76+HM80+HM83+HM88+HM92+HM95+HM99+HM102+HM105+HM108+HM111+HM115+HM118+HM121+HM124+HM128+HM131+HM135+HM138+HM141+HM152+HM155+HM176+HM179+HM182+HM185</f>
        <v>11510918758000</v>
      </c>
      <c r="HN190" s="6">
        <f t="shared" si="450"/>
        <v>11525801103198</v>
      </c>
      <c r="HO190" s="6">
        <f t="shared" si="450"/>
        <v>5013610740249</v>
      </c>
      <c r="HP190" s="153">
        <f>+HO190/HN190</f>
        <v>0.43499021849838282</v>
      </c>
      <c r="HQ190" s="340">
        <f>+HQ73+HQ76+HQ80+HQ83+HQ88+HQ92+HQ95+HQ99+HQ102+HQ105+HQ108+HQ111+HQ115+HQ118+HQ121+HQ124+HQ128+HQ131+HQ135+HQ138+HQ141+HQ152+HQ155+HQ176+HQ179+HQ182+HQ185</f>
        <v>3191678090021</v>
      </c>
      <c r="HR190" s="7">
        <f>+HQ190/HN190</f>
        <v>0.2769159437546968</v>
      </c>
      <c r="HS190" s="15">
        <f t="shared" si="312"/>
        <v>0</v>
      </c>
      <c r="HT190" s="15">
        <f t="shared" si="313"/>
        <v>0</v>
      </c>
    </row>
    <row r="191" spans="1:228" ht="14.25" customHeight="1" x14ac:dyDescent="0.35">
      <c r="A191" s="30" t="s">
        <v>155</v>
      </c>
      <c r="B191" s="26">
        <f>+B144</f>
        <v>95637511005</v>
      </c>
      <c r="C191" s="53">
        <f t="shared" ref="C191:CU191" si="451">+C144</f>
        <v>90533007736</v>
      </c>
      <c r="D191" s="27">
        <f t="shared" ref="D191:D193" si="452">+C191/B191</f>
        <v>0.94662655672068741</v>
      </c>
      <c r="E191" s="26">
        <f t="shared" si="451"/>
        <v>99292113039</v>
      </c>
      <c r="F191" s="53">
        <f t="shared" si="451"/>
        <v>93509009799</v>
      </c>
      <c r="G191" s="27">
        <f t="shared" ref="G191:G193" si="453">+F191/E191</f>
        <v>0.94175667066599222</v>
      </c>
      <c r="H191" s="26">
        <f t="shared" si="451"/>
        <v>107791548051</v>
      </c>
      <c r="I191" s="53">
        <f t="shared" si="451"/>
        <v>100411637409</v>
      </c>
      <c r="J191" s="27">
        <f t="shared" ref="J191:J193" si="454">+I191/H191</f>
        <v>0.93153534970563456</v>
      </c>
      <c r="K191" s="26">
        <f t="shared" si="451"/>
        <v>117569121952</v>
      </c>
      <c r="L191" s="53">
        <f t="shared" si="451"/>
        <v>112897021519</v>
      </c>
      <c r="M191" s="27">
        <f t="shared" ref="M191:M193" si="455">+L191/K191</f>
        <v>0.96026082056726192</v>
      </c>
      <c r="N191" s="26">
        <f t="shared" si="451"/>
        <v>127813099610</v>
      </c>
      <c r="O191" s="53">
        <f t="shared" si="451"/>
        <v>123744612646</v>
      </c>
      <c r="P191" s="27">
        <f t="shared" ref="P191:P193" si="456">+O191/N191</f>
        <v>0.968168466484153</v>
      </c>
      <c r="Q191" s="26">
        <f t="shared" si="451"/>
        <v>154698414911</v>
      </c>
      <c r="R191" s="53">
        <f t="shared" si="451"/>
        <v>135632422608</v>
      </c>
      <c r="S191" s="27">
        <f t="shared" ref="S191:S193" si="457">+R191/Q191</f>
        <v>0.87675379664381881</v>
      </c>
      <c r="T191" s="26">
        <f t="shared" si="451"/>
        <v>216383160555.04001</v>
      </c>
      <c r="U191" s="53">
        <f t="shared" si="451"/>
        <v>174847214177</v>
      </c>
      <c r="V191" s="27">
        <f t="shared" ref="V191:V193" si="458">+U191/T191</f>
        <v>0.8080444602459036</v>
      </c>
      <c r="W191" s="26">
        <f t="shared" si="451"/>
        <v>249070400722</v>
      </c>
      <c r="X191" s="53">
        <f t="shared" si="451"/>
        <v>204407450811</v>
      </c>
      <c r="Y191" s="27">
        <f t="shared" ref="Y191:Y193" si="459">+X191/W191</f>
        <v>0.82068142267595035</v>
      </c>
      <c r="Z191" s="26">
        <f t="shared" si="451"/>
        <v>285577423777</v>
      </c>
      <c r="AA191" s="53">
        <f t="shared" si="451"/>
        <v>246949820434</v>
      </c>
      <c r="AB191" s="27">
        <f t="shared" ref="AB191:AB193" si="460">+AA191/Z191</f>
        <v>0.86473859581714241</v>
      </c>
      <c r="AC191" s="26">
        <f t="shared" si="451"/>
        <v>317653392651</v>
      </c>
      <c r="AD191" s="53">
        <f t="shared" si="451"/>
        <v>271515355032</v>
      </c>
      <c r="AE191" s="27">
        <f t="shared" ref="AE191:AE193" si="461">+AD191/AC191</f>
        <v>0.85475351850030135</v>
      </c>
      <c r="AF191" s="5">
        <f t="shared" si="451"/>
        <v>260140485000</v>
      </c>
      <c r="AG191" s="6">
        <f t="shared" ref="AG191" si="462">+AG144</f>
        <v>306807447663</v>
      </c>
      <c r="AH191" s="6">
        <f t="shared" si="451"/>
        <v>180931257700</v>
      </c>
      <c r="AI191" s="153">
        <f t="shared" si="382"/>
        <v>0.58972250862285613</v>
      </c>
      <c r="AJ191" s="6">
        <f t="shared" ref="AJ191" si="463">+AJ144</f>
        <v>156164796000</v>
      </c>
      <c r="AK191" s="7">
        <f t="shared" si="383"/>
        <v>0.50899936487699859</v>
      </c>
      <c r="AL191" s="5">
        <f t="shared" ref="AL191:AN191" si="464">+AL144</f>
        <v>253483255000</v>
      </c>
      <c r="AM191" s="6">
        <f t="shared" si="464"/>
        <v>303781666124</v>
      </c>
      <c r="AN191" s="6">
        <f t="shared" si="464"/>
        <v>288732858402</v>
      </c>
      <c r="AO191" s="153">
        <f t="shared" si="384"/>
        <v>0.95046176448364972</v>
      </c>
      <c r="AP191" s="6">
        <f t="shared" ref="AP191" si="465">+AP144</f>
        <v>210264514257</v>
      </c>
      <c r="AQ191" s="7">
        <f t="shared" si="385"/>
        <v>0.69215669576047611</v>
      </c>
      <c r="AR191" s="5">
        <f t="shared" ref="AR191:AT191" si="466">+AR144</f>
        <v>259592276000</v>
      </c>
      <c r="AS191" s="6">
        <f t="shared" si="466"/>
        <v>240163272298</v>
      </c>
      <c r="AT191" s="6">
        <f t="shared" si="466"/>
        <v>210968176565</v>
      </c>
      <c r="AU191" s="153">
        <f t="shared" si="386"/>
        <v>0.87843646760119898</v>
      </c>
      <c r="AV191" s="6">
        <f t="shared" ref="AV191" si="467">+AV144</f>
        <v>190888127882</v>
      </c>
      <c r="AW191" s="7">
        <f t="shared" si="387"/>
        <v>0.7948264780683939</v>
      </c>
      <c r="AX191" s="5">
        <f t="shared" ref="AX191:AZ191" si="468">+AX144</f>
        <v>258821575000</v>
      </c>
      <c r="AY191" s="6">
        <f t="shared" si="468"/>
        <v>283815708087</v>
      </c>
      <c r="AZ191" s="6">
        <f t="shared" si="468"/>
        <v>245647593850</v>
      </c>
      <c r="BA191" s="153">
        <f t="shared" si="388"/>
        <v>0.86551796412445192</v>
      </c>
      <c r="BB191" s="6">
        <f t="shared" ref="BB191" si="469">+BB144</f>
        <v>217642219329</v>
      </c>
      <c r="BC191" s="7">
        <f t="shared" si="389"/>
        <v>0.76684345907409968</v>
      </c>
      <c r="BD191" s="5">
        <f t="shared" ref="BD191:BF191" si="470">+BD144</f>
        <v>284922298000</v>
      </c>
      <c r="BE191" s="6">
        <f t="shared" si="470"/>
        <v>328712303605</v>
      </c>
      <c r="BF191" s="6">
        <f t="shared" si="470"/>
        <v>297673654247.14001</v>
      </c>
      <c r="BG191" s="153">
        <f t="shared" si="390"/>
        <v>0.90557503014807184</v>
      </c>
      <c r="BH191" s="6">
        <f t="shared" ref="BH191" si="471">+BH144</f>
        <v>256786913553.73999</v>
      </c>
      <c r="BI191" s="7">
        <f t="shared" si="391"/>
        <v>0.7811904535898061</v>
      </c>
      <c r="BJ191" s="5">
        <f t="shared" ref="BJ191:BL191" si="472">+BJ144</f>
        <v>288103485000</v>
      </c>
      <c r="BK191" s="6">
        <f t="shared" si="472"/>
        <v>313665665096</v>
      </c>
      <c r="BL191" s="6">
        <f t="shared" si="472"/>
        <v>284186739228.82001</v>
      </c>
      <c r="BM191" s="153">
        <f t="shared" si="419"/>
        <v>0.90601800213562511</v>
      </c>
      <c r="BN191" s="6">
        <f t="shared" ref="BN191" si="473">+BN144</f>
        <v>256604134827</v>
      </c>
      <c r="BO191" s="7">
        <f t="shared" si="392"/>
        <v>0.81808168180748808</v>
      </c>
      <c r="BP191" s="5">
        <f t="shared" ref="BP191:BR191" si="474">+BP144</f>
        <v>313171991000</v>
      </c>
      <c r="BQ191" s="6">
        <f t="shared" si="474"/>
        <v>323860647194</v>
      </c>
      <c r="BR191" s="6">
        <f t="shared" si="474"/>
        <v>298560540853.59003</v>
      </c>
      <c r="BS191" s="153">
        <f t="shared" si="393"/>
        <v>0.92187965237636726</v>
      </c>
      <c r="BT191" s="6">
        <f t="shared" ref="BT191" si="475">+BT144</f>
        <v>274664406658</v>
      </c>
      <c r="BU191" s="7">
        <f t="shared" si="394"/>
        <v>0.84809441665034924</v>
      </c>
      <c r="BV191" s="5">
        <f t="shared" ref="BV191:BX191" si="476">+BV144</f>
        <v>332640409000</v>
      </c>
      <c r="BW191" s="6">
        <f t="shared" si="476"/>
        <v>386937527155</v>
      </c>
      <c r="BX191" s="6">
        <f t="shared" si="476"/>
        <v>327771370422.08002</v>
      </c>
      <c r="BY191" s="153">
        <f t="shared" si="395"/>
        <v>0.84709119022921986</v>
      </c>
      <c r="BZ191" s="6">
        <f t="shared" ref="BZ191" si="477">+BZ144</f>
        <v>293269632377</v>
      </c>
      <c r="CA191" s="7">
        <f t="shared" si="396"/>
        <v>0.75792501837001103</v>
      </c>
      <c r="CB191" s="6">
        <f t="shared" ref="CB191" si="478">+CB144</f>
        <v>346079192000</v>
      </c>
      <c r="CC191" s="6">
        <f t="shared" si="451"/>
        <v>389689696542</v>
      </c>
      <c r="CD191" s="6">
        <f t="shared" si="451"/>
        <v>339634350438</v>
      </c>
      <c r="CE191" s="153">
        <f t="shared" ref="CE191:CE193" si="479">+CD191/CC191</f>
        <v>0.8715507580821934</v>
      </c>
      <c r="CF191" s="6">
        <f t="shared" ref="CF191" si="480">+CF144</f>
        <v>264241365466</v>
      </c>
      <c r="CG191" s="7">
        <f t="shared" si="431"/>
        <v>0.67808147818842979</v>
      </c>
      <c r="CH191" s="6">
        <f t="shared" ref="CH191" si="481">+CH144</f>
        <v>360865993000</v>
      </c>
      <c r="CI191" s="6">
        <f t="shared" si="451"/>
        <v>397051549825</v>
      </c>
      <c r="CJ191" s="6">
        <f t="shared" si="451"/>
        <v>342305262869</v>
      </c>
      <c r="CK191" s="153">
        <f t="shared" ref="CK191:CK193" si="482">+CJ191/CI191</f>
        <v>0.86211793662528369</v>
      </c>
      <c r="CL191" s="6">
        <f t="shared" ref="CL191" si="483">+CL144</f>
        <v>317378994615</v>
      </c>
      <c r="CM191" s="7">
        <f t="shared" si="432"/>
        <v>0.79933951839473849</v>
      </c>
      <c r="CN191" s="6">
        <f t="shared" ref="CN191" si="484">+CN144</f>
        <v>357700498000</v>
      </c>
      <c r="CO191" s="6">
        <f t="shared" si="451"/>
        <v>438104131324</v>
      </c>
      <c r="CP191" s="6">
        <f t="shared" si="451"/>
        <v>409324211164</v>
      </c>
      <c r="CQ191" s="153">
        <f t="shared" ref="CQ191:CQ193" si="485">+CP191/CO191</f>
        <v>0.93430803751376679</v>
      </c>
      <c r="CR191" s="6">
        <f t="shared" ref="CR191" si="486">+CR144</f>
        <v>286909040895</v>
      </c>
      <c r="CS191" s="7">
        <f t="shared" si="433"/>
        <v>0.65488777754258698</v>
      </c>
      <c r="CT191" s="5">
        <f t="shared" si="451"/>
        <v>488937419100</v>
      </c>
      <c r="CU191" s="6">
        <f t="shared" si="451"/>
        <v>339512299707</v>
      </c>
      <c r="CV191" s="7">
        <f t="shared" ref="CV191:CV193" si="487">+CU191/CT191</f>
        <v>0.69438804731278136</v>
      </c>
      <c r="CW191" s="5">
        <f t="shared" ref="CW191:CX191" si="488">+CW144</f>
        <v>497639690315</v>
      </c>
      <c r="CX191" s="6">
        <f t="shared" si="488"/>
        <v>365705875360</v>
      </c>
      <c r="CY191" s="7">
        <f t="shared" ref="CY191:CY193" si="489">+CX191/CW191</f>
        <v>0.73488084346429949</v>
      </c>
      <c r="CZ191" s="5">
        <f t="shared" ref="CZ191:DA191" si="490">+CZ144</f>
        <v>497639690315</v>
      </c>
      <c r="DA191" s="6">
        <f t="shared" si="490"/>
        <v>402099417161</v>
      </c>
      <c r="DB191" s="7">
        <f t="shared" ref="DB191:DB193" si="491">+DA191/CZ191</f>
        <v>0.80801315688159003</v>
      </c>
      <c r="DC191" s="6">
        <f t="shared" ref="DC191" si="492">+DC144</f>
        <v>429390455000</v>
      </c>
      <c r="DD191" s="6">
        <f t="shared" ref="DD191:DE191" si="493">+DD144</f>
        <v>498677507132</v>
      </c>
      <c r="DE191" s="6">
        <f t="shared" si="493"/>
        <v>457524840595</v>
      </c>
      <c r="DF191" s="153">
        <f t="shared" ref="DF191:DF193" si="494">+DE191/DD191</f>
        <v>0.91747639316303298</v>
      </c>
      <c r="DG191" s="6">
        <f t="shared" ref="DG191" si="495">+DG144</f>
        <v>330822435532</v>
      </c>
      <c r="DH191" s="7">
        <f t="shared" si="434"/>
        <v>0.66339955342006485</v>
      </c>
      <c r="DI191" s="84">
        <f t="shared" ref="DI191:DJ191" si="496">+DI144</f>
        <v>483905202000</v>
      </c>
      <c r="DJ191" s="84">
        <f t="shared" si="496"/>
        <v>0</v>
      </c>
      <c r="DK191" s="84">
        <v>483905202000</v>
      </c>
      <c r="DL191" s="53">
        <f t="shared" ref="DL191" si="497">+DL144</f>
        <v>483905202000</v>
      </c>
      <c r="DM191" s="53">
        <f t="shared" ref="DM191:DN191" si="498">+DM144</f>
        <v>483905202000</v>
      </c>
      <c r="DN191" s="53">
        <f t="shared" si="498"/>
        <v>36261046861</v>
      </c>
      <c r="DO191" s="421">
        <f t="shared" si="400"/>
        <v>7.4934195191809494E-2</v>
      </c>
      <c r="DP191" s="53">
        <f t="shared" ref="DP191" si="499">+DP144</f>
        <v>252610358</v>
      </c>
      <c r="DQ191" s="27">
        <f t="shared" si="435"/>
        <v>5.220244728842572E-4</v>
      </c>
      <c r="DR191" s="53">
        <f t="shared" ref="DR191" si="500">+DR144</f>
        <v>483905202000</v>
      </c>
      <c r="DS191" s="53">
        <f t="shared" ref="DS191:DT191" si="501">+DS144</f>
        <v>483905202000</v>
      </c>
      <c r="DT191" s="53">
        <f t="shared" si="501"/>
        <v>125978047775</v>
      </c>
      <c r="DU191" s="421">
        <f t="shared" si="401"/>
        <v>0.26033621307298943</v>
      </c>
      <c r="DV191" s="53">
        <f t="shared" ref="DV191" si="502">+DV144</f>
        <v>30941335571</v>
      </c>
      <c r="DW191" s="27">
        <f t="shared" si="436"/>
        <v>6.394090297669501E-2</v>
      </c>
      <c r="DX191" s="53">
        <f t="shared" ref="DX191" si="503">+DX144</f>
        <v>483905202000</v>
      </c>
      <c r="DY191" s="53">
        <f t="shared" ref="DY191:DZ191" si="504">+DY144</f>
        <v>488987116228</v>
      </c>
      <c r="DZ191" s="53">
        <f t="shared" si="504"/>
        <v>160425239938</v>
      </c>
      <c r="EA191" s="421">
        <f t="shared" si="402"/>
        <v>0.3280766192277314</v>
      </c>
      <c r="EB191" s="53">
        <f t="shared" ref="EB191" si="505">+EB144</f>
        <v>58195588402</v>
      </c>
      <c r="EC191" s="27">
        <f t="shared" si="437"/>
        <v>0.11901251887966952</v>
      </c>
      <c r="ED191" s="53">
        <f t="shared" ref="ED191:EF191" si="506">+ED144</f>
        <v>483905202000</v>
      </c>
      <c r="EE191" s="53">
        <f t="shared" si="506"/>
        <v>488987116228</v>
      </c>
      <c r="EF191" s="53">
        <f t="shared" si="506"/>
        <v>190332883628</v>
      </c>
      <c r="EG191" s="421">
        <f t="shared" si="403"/>
        <v>0.38923905622751315</v>
      </c>
      <c r="EH191" s="53">
        <f t="shared" ref="EH191" si="507">+EH144</f>
        <v>97584485461</v>
      </c>
      <c r="EI191" s="27">
        <f t="shared" si="438"/>
        <v>0.19956453293444093</v>
      </c>
      <c r="EJ191" s="53">
        <f t="shared" ref="EJ191:EL191" si="508">+EJ144</f>
        <v>483905202000</v>
      </c>
      <c r="EK191" s="53">
        <f t="shared" si="508"/>
        <v>495877051907</v>
      </c>
      <c r="EL191" s="53">
        <f t="shared" si="508"/>
        <v>235227316372</v>
      </c>
      <c r="EM191" s="421">
        <f t="shared" si="404"/>
        <v>0.47436620724307293</v>
      </c>
      <c r="EN191" s="53">
        <f t="shared" ref="EN191" si="509">+EN144</f>
        <v>132529535695</v>
      </c>
      <c r="EO191" s="27">
        <f t="shared" si="439"/>
        <v>0.26726289346387305</v>
      </c>
      <c r="EP191" s="53">
        <f t="shared" ref="EP191:ER191" si="510">+EP144</f>
        <v>483905202000</v>
      </c>
      <c r="EQ191" s="53">
        <f t="shared" si="510"/>
        <v>495877051907</v>
      </c>
      <c r="ER191" s="53">
        <f t="shared" si="510"/>
        <v>270658517605</v>
      </c>
      <c r="ES191" s="421">
        <f t="shared" si="420"/>
        <v>0.54581779205979686</v>
      </c>
      <c r="ET191" s="53">
        <f t="shared" ref="ET191" si="511">+ET144</f>
        <v>162379982695</v>
      </c>
      <c r="EU191" s="27">
        <f t="shared" si="440"/>
        <v>0.32746016793988242</v>
      </c>
      <c r="EV191" s="53">
        <f t="shared" ref="EV191:EX191" si="512">+EV144</f>
        <v>483905202000</v>
      </c>
      <c r="EW191" s="53">
        <f t="shared" si="512"/>
        <v>495877051907</v>
      </c>
      <c r="EX191" s="53">
        <f t="shared" si="512"/>
        <v>296944339847</v>
      </c>
      <c r="EY191" s="421">
        <f t="shared" si="421"/>
        <v>0.59882654118604151</v>
      </c>
      <c r="EZ191" s="341">
        <f t="shared" ref="EZ191" si="513">+EZ144</f>
        <v>197585744060</v>
      </c>
      <c r="FA191" s="27">
        <f t="shared" si="441"/>
        <v>0.39845712420073132</v>
      </c>
      <c r="FB191" s="53">
        <f t="shared" ref="FB191:FD191" si="514">+FB144</f>
        <v>483905202000</v>
      </c>
      <c r="FC191" s="53">
        <f t="shared" si="514"/>
        <v>495877051907</v>
      </c>
      <c r="FD191" s="53">
        <f t="shared" si="514"/>
        <v>340605424148</v>
      </c>
      <c r="FE191" s="421">
        <f t="shared" ref="FE191:FE193" si="515">+FD191/FC191</f>
        <v>0.68687474614550093</v>
      </c>
      <c r="FF191" s="341">
        <f t="shared" ref="FF191" si="516">+FF144</f>
        <v>229653434571</v>
      </c>
      <c r="FG191" s="27">
        <f t="shared" ref="FG191:FG192" si="517">+FF191/FC191</f>
        <v>0.46312575604742989</v>
      </c>
      <c r="FH191" s="53">
        <f t="shared" ref="FH191:FJ191" si="518">+FH144</f>
        <v>483905202000</v>
      </c>
      <c r="FI191" s="53">
        <f t="shared" si="518"/>
        <v>536601864292</v>
      </c>
      <c r="FJ191" s="53">
        <f t="shared" si="518"/>
        <v>374621259396</v>
      </c>
      <c r="FK191" s="421">
        <f t="shared" ref="FK191:FK193" si="519">+FJ191/FI191</f>
        <v>0.69813633594113678</v>
      </c>
      <c r="FL191" s="341">
        <f t="shared" ref="FL191" si="520">+FL144</f>
        <v>272750437707</v>
      </c>
      <c r="FM191" s="27">
        <f t="shared" ref="FM191:FM192" si="521">+FL191/FI191</f>
        <v>0.50829200540864827</v>
      </c>
      <c r="FN191" s="84">
        <f t="shared" ref="FN191:FO191" si="522">+FN144</f>
        <v>515666196000</v>
      </c>
      <c r="FO191" s="84">
        <f t="shared" si="522"/>
        <v>1407383000</v>
      </c>
      <c r="FP191" s="84">
        <f t="shared" ref="FP191" si="523">+FP144</f>
        <v>517073579000</v>
      </c>
      <c r="FQ191" s="53">
        <f t="shared" ref="FQ191:FS191" si="524">+FQ144</f>
        <v>483905202000</v>
      </c>
      <c r="FR191" s="53">
        <f t="shared" si="524"/>
        <v>544827996888</v>
      </c>
      <c r="FS191" s="53">
        <f t="shared" si="524"/>
        <v>409466461004</v>
      </c>
      <c r="FT191" s="421">
        <f t="shared" ref="FT191:FT193" si="525">+FS191/FR191</f>
        <v>0.75155179862787747</v>
      </c>
      <c r="FU191" s="341">
        <f t="shared" ref="FU191" si="526">+FU144</f>
        <v>307923689004</v>
      </c>
      <c r="FV191" s="27">
        <f t="shared" ref="FV191:FV192" si="527">+FU191/FR191</f>
        <v>0.56517596519053281</v>
      </c>
      <c r="FW191" s="53">
        <f t="shared" ref="FW191:FY191" si="528">+FW144</f>
        <v>483905202000</v>
      </c>
      <c r="FX191" s="53">
        <f t="shared" si="528"/>
        <v>544827996888</v>
      </c>
      <c r="FY191" s="53">
        <f t="shared" si="528"/>
        <v>448828988384</v>
      </c>
      <c r="FZ191" s="421">
        <f t="shared" ref="FZ191:FZ193" si="529">+FY191/FX191</f>
        <v>0.8237994210056454</v>
      </c>
      <c r="GA191" s="341">
        <f t="shared" ref="GA191" si="530">+GA144</f>
        <v>338789299936</v>
      </c>
      <c r="GB191" s="27">
        <f t="shared" ref="GB191:GB192" si="531">+GA191/FX191</f>
        <v>0.6218279931852414</v>
      </c>
      <c r="GC191" s="6">
        <f t="shared" ref="GC191:GE191" si="532">+GC144</f>
        <v>483905202000</v>
      </c>
      <c r="GD191" s="6">
        <f t="shared" si="532"/>
        <v>548927257163</v>
      </c>
      <c r="GE191" s="6">
        <f t="shared" si="532"/>
        <v>519883775300</v>
      </c>
      <c r="GF191" s="153">
        <f t="shared" ref="GF191:GF193" si="533">+GE191/GD191</f>
        <v>0.94709047240047006</v>
      </c>
      <c r="GG191" s="340">
        <f t="shared" ref="GG191" si="534">+GG144</f>
        <v>437118860097</v>
      </c>
      <c r="GH191" s="7">
        <f t="shared" ref="GH191:GH192" si="535">+GG191/GD191</f>
        <v>0.7963147291248478</v>
      </c>
      <c r="GI191" s="6">
        <f t="shared" ref="GI191:GK191" si="536">+GI144</f>
        <v>517073579000</v>
      </c>
      <c r="GJ191" s="6">
        <f t="shared" si="536"/>
        <v>517073579000</v>
      </c>
      <c r="GK191" s="6">
        <f t="shared" si="536"/>
        <v>5324937380</v>
      </c>
      <c r="GL191" s="153">
        <f t="shared" ref="GL191:GL193" si="537">+GK191/GJ191</f>
        <v>1.0298219820665019E-2</v>
      </c>
      <c r="GM191" s="340">
        <f t="shared" ref="GM191" si="538">+GM144</f>
        <v>0</v>
      </c>
      <c r="GN191" s="7">
        <f t="shared" ref="GN191:GN192" si="539">+GM191/GJ191</f>
        <v>0</v>
      </c>
      <c r="GO191" s="6">
        <f t="shared" ref="GO191:GQ191" si="540">+GO144</f>
        <v>517073579000</v>
      </c>
      <c r="GP191" s="6">
        <f t="shared" si="540"/>
        <v>517073579000</v>
      </c>
      <c r="GQ191" s="6">
        <f t="shared" si="540"/>
        <v>124245180568</v>
      </c>
      <c r="GR191" s="153">
        <f t="shared" ref="GR191:GR193" si="541">+GQ191/GP191</f>
        <v>0.24028530099775219</v>
      </c>
      <c r="GS191" s="340">
        <f t="shared" ref="GS191" si="542">+GS144</f>
        <v>29587376096</v>
      </c>
      <c r="GT191" s="7">
        <f t="shared" ref="GT191:GT192" si="543">+GS191/GP191</f>
        <v>5.7220823684746812E-2</v>
      </c>
      <c r="GU191" s="6">
        <f t="shared" ref="GU191:GW191" si="544">+GU144</f>
        <v>517073579000</v>
      </c>
      <c r="GV191" s="6">
        <f t="shared" si="544"/>
        <v>545559491902</v>
      </c>
      <c r="GW191" s="6">
        <f t="shared" si="544"/>
        <v>200260058056</v>
      </c>
      <c r="GX191" s="153">
        <f t="shared" ref="GX191:GX193" si="545">+GW191/GV191</f>
        <v>0.36707281429166871</v>
      </c>
      <c r="GY191" s="340">
        <f t="shared" ref="GY191" si="546">+GY144</f>
        <v>56499047249</v>
      </c>
      <c r="GZ191" s="7">
        <f t="shared" ref="GZ191:GZ192" si="547">+GY191/GV191</f>
        <v>0.10356166117104061</v>
      </c>
      <c r="HA191" s="6">
        <f t="shared" ref="HA191:HC191" si="548">+HA144</f>
        <v>517073579000</v>
      </c>
      <c r="HB191" s="6">
        <f t="shared" si="548"/>
        <v>545559491902</v>
      </c>
      <c r="HC191" s="6">
        <f t="shared" si="548"/>
        <v>227980153307</v>
      </c>
      <c r="HD191" s="153">
        <f t="shared" ref="HD191:HD193" si="549">+HC191/HB191</f>
        <v>0.41788321290531694</v>
      </c>
      <c r="HE191" s="340">
        <f t="shared" ref="HE191" si="550">+HE144</f>
        <v>85840066387</v>
      </c>
      <c r="HF191" s="7">
        <f t="shared" ref="HF191:HF192" si="551">+HE191/HB191</f>
        <v>0.15734318192821331</v>
      </c>
      <c r="HG191" s="6">
        <f t="shared" ref="HG191:HI191" si="552">+HG144</f>
        <v>517073579000</v>
      </c>
      <c r="HH191" s="6">
        <f t="shared" si="552"/>
        <v>545559491902</v>
      </c>
      <c r="HI191" s="6">
        <f t="shared" si="552"/>
        <v>256402286587</v>
      </c>
      <c r="HJ191" s="153">
        <f t="shared" ref="HJ191:HJ193" si="553">+HI191/HH191</f>
        <v>0.46998043365187764</v>
      </c>
      <c r="HK191" s="340">
        <f t="shared" ref="HK191" si="554">+HK144</f>
        <v>126599020235</v>
      </c>
      <c r="HL191" s="7">
        <f t="shared" ref="HL191:HL192" si="555">+HK191/HH191</f>
        <v>0.23205355623753174</v>
      </c>
      <c r="HM191" s="6">
        <f t="shared" ref="HM191:HO191" si="556">+HM144</f>
        <v>517073579000</v>
      </c>
      <c r="HN191" s="6">
        <f t="shared" si="556"/>
        <v>548109089739</v>
      </c>
      <c r="HO191" s="6">
        <f t="shared" si="556"/>
        <v>296954272815</v>
      </c>
      <c r="HP191" s="153">
        <f t="shared" ref="HP191:HP193" si="557">+HO191/HN191</f>
        <v>0.54177950771880912</v>
      </c>
      <c r="HQ191" s="340">
        <f t="shared" ref="HQ191" si="558">+HQ144</f>
        <v>156349101146</v>
      </c>
      <c r="HR191" s="7">
        <f t="shared" ref="HR191:HR192" si="559">+HQ191/HN191</f>
        <v>0.2852517939821993</v>
      </c>
      <c r="HS191" s="15">
        <f t="shared" si="312"/>
        <v>0</v>
      </c>
      <c r="HT191" s="15">
        <f t="shared" si="313"/>
        <v>0</v>
      </c>
    </row>
    <row r="192" spans="1:228" ht="14.25" customHeight="1" thickBot="1" x14ac:dyDescent="0.4">
      <c r="A192" s="24" t="s">
        <v>156</v>
      </c>
      <c r="B192" s="26">
        <f>+B149</f>
        <v>42980478435</v>
      </c>
      <c r="C192" s="53">
        <f t="shared" ref="C192:CU192" si="560">+C149</f>
        <v>42038612257</v>
      </c>
      <c r="D192" s="27">
        <f t="shared" si="452"/>
        <v>0.97808618674581771</v>
      </c>
      <c r="E192" s="26">
        <f t="shared" si="560"/>
        <v>44370681476</v>
      </c>
      <c r="F192" s="53">
        <f t="shared" si="560"/>
        <v>41959881121</v>
      </c>
      <c r="G192" s="27">
        <f t="shared" si="453"/>
        <v>0.94566681703313493</v>
      </c>
      <c r="H192" s="26">
        <f t="shared" si="560"/>
        <v>48471275409</v>
      </c>
      <c r="I192" s="53">
        <f t="shared" si="560"/>
        <v>47992336158</v>
      </c>
      <c r="J192" s="27">
        <f t="shared" si="454"/>
        <v>0.99011911184596002</v>
      </c>
      <c r="K192" s="26">
        <f t="shared" si="560"/>
        <v>57276090084</v>
      </c>
      <c r="L192" s="53">
        <f t="shared" si="560"/>
        <v>56471953451</v>
      </c>
      <c r="M192" s="27">
        <f t="shared" si="455"/>
        <v>0.98596034345534644</v>
      </c>
      <c r="N192" s="26">
        <f t="shared" si="560"/>
        <v>63313317906</v>
      </c>
      <c r="O192" s="53">
        <f t="shared" si="560"/>
        <v>59491468254</v>
      </c>
      <c r="P192" s="27">
        <f t="shared" si="456"/>
        <v>0.93963592845230093</v>
      </c>
      <c r="Q192" s="26">
        <f t="shared" si="560"/>
        <v>71763671057</v>
      </c>
      <c r="R192" s="53">
        <f t="shared" si="560"/>
        <v>69290413904</v>
      </c>
      <c r="S192" s="27">
        <f t="shared" si="457"/>
        <v>0.9655360836956689</v>
      </c>
      <c r="T192" s="26">
        <f t="shared" si="560"/>
        <v>76928166000</v>
      </c>
      <c r="U192" s="53">
        <f t="shared" si="560"/>
        <v>73295535809</v>
      </c>
      <c r="V192" s="27">
        <f t="shared" si="458"/>
        <v>0.95277893156844529</v>
      </c>
      <c r="W192" s="26">
        <f t="shared" si="560"/>
        <v>78008432000</v>
      </c>
      <c r="X192" s="53">
        <f t="shared" si="560"/>
        <v>75951373897</v>
      </c>
      <c r="Y192" s="27">
        <f t="shared" si="459"/>
        <v>0.97363031084896057</v>
      </c>
      <c r="Z192" s="26">
        <f t="shared" si="560"/>
        <v>77880717000</v>
      </c>
      <c r="AA192" s="53">
        <f t="shared" si="560"/>
        <v>73436880579</v>
      </c>
      <c r="AB192" s="27">
        <f t="shared" si="460"/>
        <v>0.94294047882224818</v>
      </c>
      <c r="AC192" s="26">
        <f t="shared" si="560"/>
        <v>74565093000</v>
      </c>
      <c r="AD192" s="53">
        <f t="shared" si="560"/>
        <v>72380100994</v>
      </c>
      <c r="AE192" s="27">
        <f t="shared" si="461"/>
        <v>0.97069685132693395</v>
      </c>
      <c r="AF192" s="5">
        <f t="shared" si="560"/>
        <v>78973668000</v>
      </c>
      <c r="AG192" s="6">
        <f t="shared" ref="AG192" si="561">+AG149</f>
        <v>80989137194</v>
      </c>
      <c r="AH192" s="6">
        <f t="shared" si="560"/>
        <v>77094478491</v>
      </c>
      <c r="AI192" s="153">
        <f t="shared" si="382"/>
        <v>0.95191134468230221</v>
      </c>
      <c r="AJ192" s="6">
        <f t="shared" ref="AJ192" si="562">+AJ149</f>
        <v>74940225415</v>
      </c>
      <c r="AK192" s="7">
        <f t="shared" si="383"/>
        <v>0.92531206049879822</v>
      </c>
      <c r="AL192" s="5">
        <f t="shared" ref="AL192:AN192" si="563">+AL149</f>
        <v>101485421000</v>
      </c>
      <c r="AM192" s="6">
        <f t="shared" si="563"/>
        <v>98201421000</v>
      </c>
      <c r="AN192" s="6">
        <f t="shared" si="563"/>
        <v>92371214618</v>
      </c>
      <c r="AO192" s="153">
        <f t="shared" si="384"/>
        <v>0.94063012202236873</v>
      </c>
      <c r="AP192" s="6">
        <f t="shared" ref="AP192" si="564">+AP149</f>
        <v>85147702699</v>
      </c>
      <c r="AQ192" s="7">
        <f t="shared" si="385"/>
        <v>0.86707200193162171</v>
      </c>
      <c r="AR192" s="5">
        <f t="shared" ref="AR192:AT192" si="565">+AR149</f>
        <v>103195695000</v>
      </c>
      <c r="AS192" s="6">
        <f t="shared" si="565"/>
        <v>103195695000</v>
      </c>
      <c r="AT192" s="6">
        <f t="shared" si="565"/>
        <v>101283166920</v>
      </c>
      <c r="AU192" s="153">
        <f t="shared" si="386"/>
        <v>0.98146697805562533</v>
      </c>
      <c r="AV192" s="6">
        <f t="shared" ref="AV192" si="566">+AV149</f>
        <v>94886092596</v>
      </c>
      <c r="AW192" s="7">
        <f t="shared" si="387"/>
        <v>0.91947723784407864</v>
      </c>
      <c r="AX192" s="5">
        <f t="shared" ref="AX192:AZ192" si="567">+AX149</f>
        <v>107382903000</v>
      </c>
      <c r="AY192" s="6">
        <f t="shared" si="567"/>
        <v>107382903000</v>
      </c>
      <c r="AZ192" s="6">
        <f t="shared" si="567"/>
        <v>104269283736</v>
      </c>
      <c r="BA192" s="153">
        <f t="shared" si="388"/>
        <v>0.97100451583060665</v>
      </c>
      <c r="BB192" s="6">
        <f t="shared" ref="BB192" si="568">+BB149</f>
        <v>100834604495</v>
      </c>
      <c r="BC192" s="7">
        <f t="shared" si="389"/>
        <v>0.93901917044466565</v>
      </c>
      <c r="BD192" s="5">
        <f t="shared" ref="BD192:BF192" si="569">+BD149</f>
        <v>116260929000</v>
      </c>
      <c r="BE192" s="6">
        <f t="shared" si="569"/>
        <v>116260929000</v>
      </c>
      <c r="BF192" s="6">
        <f t="shared" si="569"/>
        <v>114148113871</v>
      </c>
      <c r="BG192" s="153">
        <f t="shared" si="390"/>
        <v>0.98182695470289938</v>
      </c>
      <c r="BH192" s="6">
        <f t="shared" ref="BH192" si="570">+BH149</f>
        <v>105845643040</v>
      </c>
      <c r="BI192" s="7">
        <f t="shared" si="391"/>
        <v>0.91041456446645119</v>
      </c>
      <c r="BJ192" s="5">
        <f t="shared" ref="BJ192:BL192" si="571">+BJ149</f>
        <v>134396694000</v>
      </c>
      <c r="BK192" s="6">
        <f t="shared" si="571"/>
        <v>134396694000</v>
      </c>
      <c r="BL192" s="6">
        <f t="shared" si="571"/>
        <v>130725039679</v>
      </c>
      <c r="BM192" s="153">
        <f t="shared" si="419"/>
        <v>0.97268047143332259</v>
      </c>
      <c r="BN192" s="6">
        <f t="shared" ref="BN192" si="572">+BN149</f>
        <v>126354787684</v>
      </c>
      <c r="BO192" s="7">
        <f t="shared" si="392"/>
        <v>0.94016291564433874</v>
      </c>
      <c r="BP192" s="5">
        <f t="shared" ref="BP192:BR192" si="573">+BP149</f>
        <v>149962069000</v>
      </c>
      <c r="BQ192" s="6">
        <f t="shared" si="573"/>
        <v>148452566000</v>
      </c>
      <c r="BR192" s="6">
        <f t="shared" si="573"/>
        <v>147622204394</v>
      </c>
      <c r="BS192" s="153">
        <f t="shared" si="393"/>
        <v>0.99440655268969891</v>
      </c>
      <c r="BT192" s="6">
        <f t="shared" ref="BT192" si="574">+BT149</f>
        <v>144042175194</v>
      </c>
      <c r="BU192" s="7">
        <f t="shared" si="394"/>
        <v>0.97029090890891034</v>
      </c>
      <c r="BV192" s="5">
        <f t="shared" ref="BV192:BX192" si="575">+BV149</f>
        <v>161220846000</v>
      </c>
      <c r="BW192" s="6">
        <f t="shared" si="575"/>
        <v>167416382594</v>
      </c>
      <c r="BX192" s="6">
        <f t="shared" si="575"/>
        <v>165368885148</v>
      </c>
      <c r="BY192" s="153">
        <f t="shared" si="395"/>
        <v>0.98777002934673741</v>
      </c>
      <c r="BZ192" s="6">
        <f t="shared" ref="BZ192" si="576">+BZ149</f>
        <v>162268913307</v>
      </c>
      <c r="CA192" s="7">
        <f t="shared" si="396"/>
        <v>0.96925349116231307</v>
      </c>
      <c r="CB192" s="6">
        <f t="shared" ref="CB192" si="577">+CB149</f>
        <v>168375111000</v>
      </c>
      <c r="CC192" s="6">
        <f t="shared" si="560"/>
        <v>168375111000</v>
      </c>
      <c r="CD192" s="6">
        <f t="shared" si="560"/>
        <v>167578945137</v>
      </c>
      <c r="CE192" s="153">
        <f t="shared" si="479"/>
        <v>0.9952714753488715</v>
      </c>
      <c r="CF192" s="6">
        <f t="shared" ref="CF192" si="578">+CF149</f>
        <v>165181959208</v>
      </c>
      <c r="CG192" s="7">
        <f t="shared" si="431"/>
        <v>0.98103548812508279</v>
      </c>
      <c r="CH192" s="6">
        <f t="shared" ref="CH192" si="579">+CH149</f>
        <v>168099711000</v>
      </c>
      <c r="CI192" s="6">
        <f t="shared" si="560"/>
        <v>176646420000</v>
      </c>
      <c r="CJ192" s="6">
        <f t="shared" si="560"/>
        <v>176009162599</v>
      </c>
      <c r="CK192" s="153">
        <f t="shared" si="482"/>
        <v>0.99639246919920599</v>
      </c>
      <c r="CL192" s="6">
        <f t="shared" ref="CL192" si="580">+CL149</f>
        <v>173176726554</v>
      </c>
      <c r="CM192" s="7">
        <f t="shared" si="432"/>
        <v>0.98035797472714137</v>
      </c>
      <c r="CN192" s="6">
        <f t="shared" ref="CN192" si="581">+CN149</f>
        <v>178884512000</v>
      </c>
      <c r="CO192" s="6">
        <f t="shared" si="560"/>
        <v>196484512000</v>
      </c>
      <c r="CP192" s="6">
        <f t="shared" si="560"/>
        <v>196367437080</v>
      </c>
      <c r="CQ192" s="153">
        <f t="shared" si="485"/>
        <v>0.99940415191605536</v>
      </c>
      <c r="CR192" s="6">
        <f t="shared" ref="CR192" si="582">+CR149</f>
        <v>194211523160</v>
      </c>
      <c r="CS192" s="7">
        <f t="shared" si="433"/>
        <v>0.98843171496387461</v>
      </c>
      <c r="CT192" s="5">
        <f t="shared" si="560"/>
        <v>200251160000</v>
      </c>
      <c r="CU192" s="6">
        <f t="shared" si="560"/>
        <v>162804884739</v>
      </c>
      <c r="CV192" s="7">
        <f t="shared" si="487"/>
        <v>0.81300345395752016</v>
      </c>
      <c r="CW192" s="5">
        <f t="shared" ref="CW192:CX192" si="583">+CW149</f>
        <v>200251160000</v>
      </c>
      <c r="CX192" s="6">
        <f t="shared" si="583"/>
        <v>176033409173</v>
      </c>
      <c r="CY192" s="7">
        <f t="shared" si="489"/>
        <v>0.87906311840091211</v>
      </c>
      <c r="CZ192" s="5">
        <f t="shared" ref="CZ192:DA192" si="584">+CZ149</f>
        <v>215418975000</v>
      </c>
      <c r="DA192" s="6">
        <f t="shared" si="584"/>
        <v>188776260247</v>
      </c>
      <c r="DB192" s="7">
        <f t="shared" si="491"/>
        <v>0.87632141155160548</v>
      </c>
      <c r="DC192" s="6">
        <f t="shared" ref="DC192" si="585">+DC149</f>
        <v>195251160000</v>
      </c>
      <c r="DD192" s="6">
        <f t="shared" ref="DD192:DE192" si="586">+DD149</f>
        <v>215418975000</v>
      </c>
      <c r="DE192" s="6">
        <f t="shared" si="586"/>
        <v>215277179587</v>
      </c>
      <c r="DF192" s="153">
        <f t="shared" si="494"/>
        <v>0.99934176915937878</v>
      </c>
      <c r="DG192" s="6">
        <f>+DG149</f>
        <v>214160788415</v>
      </c>
      <c r="DH192" s="7">
        <f t="shared" si="434"/>
        <v>0.99415935116672061</v>
      </c>
      <c r="DI192" s="84">
        <f t="shared" ref="DI192:DJ192" si="587">+DI149</f>
        <v>235080995000</v>
      </c>
      <c r="DJ192" s="84">
        <f t="shared" si="587"/>
        <v>0</v>
      </c>
      <c r="DK192" s="84">
        <v>235080995000</v>
      </c>
      <c r="DL192" s="53">
        <f t="shared" ref="DL192" si="588">+DL149</f>
        <v>235080995000</v>
      </c>
      <c r="DM192" s="53">
        <f t="shared" ref="DM192:DN192" si="589">+DM149</f>
        <v>235080995000</v>
      </c>
      <c r="DN192" s="53">
        <f t="shared" si="589"/>
        <v>33452760476</v>
      </c>
      <c r="DO192" s="421">
        <f t="shared" si="400"/>
        <v>0.14230312610340959</v>
      </c>
      <c r="DP192" s="53">
        <f t="shared" ref="DP192" si="590">+DP149</f>
        <v>25283939627</v>
      </c>
      <c r="DQ192" s="27">
        <f t="shared" si="435"/>
        <v>0.10755416288330752</v>
      </c>
      <c r="DR192" s="53">
        <f t="shared" ref="DR192" si="591">+DR149</f>
        <v>235080995000</v>
      </c>
      <c r="DS192" s="53">
        <f t="shared" ref="DS192:DT192" si="592">+DS149</f>
        <v>235080995000</v>
      </c>
      <c r="DT192" s="53">
        <f t="shared" si="592"/>
        <v>51863266793</v>
      </c>
      <c r="DU192" s="421">
        <f t="shared" si="401"/>
        <v>0.22061871395856564</v>
      </c>
      <c r="DV192" s="53">
        <f t="shared" ref="DV192" si="593">+DV149</f>
        <v>40108499630</v>
      </c>
      <c r="DW192" s="27">
        <f t="shared" si="436"/>
        <v>0.17061566218911062</v>
      </c>
      <c r="DX192" s="53">
        <f t="shared" ref="DX192" si="594">+DX149</f>
        <v>235080995000</v>
      </c>
      <c r="DY192" s="53">
        <f t="shared" ref="DY192:DZ192" si="595">+DY149</f>
        <v>235080995000</v>
      </c>
      <c r="DZ192" s="53">
        <f t="shared" si="595"/>
        <v>67391658799</v>
      </c>
      <c r="EA192" s="421">
        <f t="shared" si="402"/>
        <v>0.28667421115433001</v>
      </c>
      <c r="EB192" s="53">
        <f t="shared" ref="EB192" si="596">+EB149</f>
        <v>56011193002</v>
      </c>
      <c r="EC192" s="27">
        <f t="shared" si="437"/>
        <v>0.23826338238018774</v>
      </c>
      <c r="ED192" s="53">
        <f t="shared" ref="ED192:EF192" si="597">+ED149</f>
        <v>235080995000</v>
      </c>
      <c r="EE192" s="53">
        <f t="shared" si="597"/>
        <v>235080995000</v>
      </c>
      <c r="EF192" s="53">
        <f t="shared" si="597"/>
        <v>84691899482</v>
      </c>
      <c r="EG192" s="421">
        <f t="shared" si="403"/>
        <v>0.36026689219177416</v>
      </c>
      <c r="EH192" s="53">
        <f t="shared" ref="EH192" si="598">+EH149</f>
        <v>72047861875</v>
      </c>
      <c r="EI192" s="27">
        <f t="shared" si="438"/>
        <v>0.30648101466050032</v>
      </c>
      <c r="EJ192" s="53">
        <f t="shared" ref="EJ192:EL192" si="599">+EJ149</f>
        <v>235080995000</v>
      </c>
      <c r="EK192" s="53">
        <f t="shared" si="599"/>
        <v>235080995000</v>
      </c>
      <c r="EL192" s="53">
        <f t="shared" si="599"/>
        <v>101853833979</v>
      </c>
      <c r="EM192" s="421">
        <f t="shared" si="404"/>
        <v>0.43327123904252662</v>
      </c>
      <c r="EN192" s="53">
        <f t="shared" ref="EN192" si="600">+EN149</f>
        <v>89476311864</v>
      </c>
      <c r="EO192" s="27">
        <f t="shared" si="439"/>
        <v>0.3806190792411781</v>
      </c>
      <c r="EP192" s="53">
        <f t="shared" ref="EP192:ER192" si="601">+EP149</f>
        <v>235080995000</v>
      </c>
      <c r="EQ192" s="53">
        <f t="shared" si="601"/>
        <v>235080995000</v>
      </c>
      <c r="ER192" s="53">
        <f t="shared" si="601"/>
        <v>131299535633</v>
      </c>
      <c r="ES192" s="421">
        <f t="shared" si="420"/>
        <v>0.55852892588360881</v>
      </c>
      <c r="ET192" s="53">
        <f t="shared" ref="ET192" si="602">+ET149</f>
        <v>119114484913</v>
      </c>
      <c r="EU192" s="27">
        <f t="shared" si="440"/>
        <v>0.50669551110671451</v>
      </c>
      <c r="EV192" s="53">
        <f t="shared" ref="EV192:EX192" si="603">+EV149</f>
        <v>235080995000</v>
      </c>
      <c r="EW192" s="53">
        <f t="shared" si="603"/>
        <v>235080995000</v>
      </c>
      <c r="EX192" s="53">
        <f t="shared" si="603"/>
        <v>147445230697</v>
      </c>
      <c r="EY192" s="421">
        <f t="shared" si="421"/>
        <v>0.62721033955552208</v>
      </c>
      <c r="EZ192" s="341">
        <f t="shared" ref="EZ192" si="604">+EZ149</f>
        <v>137826051433</v>
      </c>
      <c r="FA192" s="27">
        <f t="shared" si="441"/>
        <v>0.58629176481493117</v>
      </c>
      <c r="FB192" s="53">
        <f t="shared" ref="FB192:FD192" si="605">+FB149</f>
        <v>235080995000</v>
      </c>
      <c r="FC192" s="53">
        <f t="shared" si="605"/>
        <v>235080995000</v>
      </c>
      <c r="FD192" s="53">
        <f t="shared" si="605"/>
        <v>166633437865</v>
      </c>
      <c r="FE192" s="421">
        <f t="shared" si="515"/>
        <v>0.70883415252262316</v>
      </c>
      <c r="FF192" s="341">
        <f t="shared" ref="FF192" si="606">+FF149</f>
        <v>154051256659</v>
      </c>
      <c r="FG192" s="27">
        <f t="shared" si="517"/>
        <v>0.65531140302941115</v>
      </c>
      <c r="FH192" s="53">
        <f t="shared" ref="FH192:FJ192" si="607">+FH149</f>
        <v>235080995000</v>
      </c>
      <c r="FI192" s="53">
        <f t="shared" si="607"/>
        <v>239380995000</v>
      </c>
      <c r="FJ192" s="53">
        <f t="shared" si="607"/>
        <v>180798151901</v>
      </c>
      <c r="FK192" s="421">
        <f t="shared" si="519"/>
        <v>0.75527362521406516</v>
      </c>
      <c r="FL192" s="341">
        <f t="shared" ref="FL192" si="608">+FL149</f>
        <v>171055287737</v>
      </c>
      <c r="FM192" s="27">
        <f t="shared" si="521"/>
        <v>0.71457338431148221</v>
      </c>
      <c r="FN192" s="84">
        <f t="shared" ref="FN192:FO192" si="609">+FN149</f>
        <v>255838543000</v>
      </c>
      <c r="FO192" s="84">
        <f t="shared" si="609"/>
        <v>17000000000</v>
      </c>
      <c r="FP192" s="84">
        <f t="shared" ref="FP192" si="610">+FP149</f>
        <v>272838543000</v>
      </c>
      <c r="FQ192" s="53">
        <f t="shared" ref="FQ192:FS192" si="611">+FQ149</f>
        <v>235080995000</v>
      </c>
      <c r="FR192" s="53">
        <f t="shared" si="611"/>
        <v>239380995000</v>
      </c>
      <c r="FS192" s="53">
        <f t="shared" si="611"/>
        <v>202907620230</v>
      </c>
      <c r="FT192" s="421">
        <f t="shared" si="525"/>
        <v>0.84763462625761077</v>
      </c>
      <c r="FU192" s="341">
        <f t="shared" ref="FU192" si="612">+FU149</f>
        <v>188691746774</v>
      </c>
      <c r="FV192" s="27">
        <f t="shared" si="527"/>
        <v>0.7882486526300887</v>
      </c>
      <c r="FW192" s="53">
        <f t="shared" ref="FW192:FY192" si="613">+FW149</f>
        <v>235080995000</v>
      </c>
      <c r="FX192" s="53">
        <f t="shared" si="613"/>
        <v>239380995000</v>
      </c>
      <c r="FY192" s="53">
        <f t="shared" si="613"/>
        <v>215044030083</v>
      </c>
      <c r="FZ192" s="421">
        <f t="shared" si="529"/>
        <v>0.89833376322543901</v>
      </c>
      <c r="GA192" s="341">
        <f t="shared" ref="GA192" si="614">+GA149</f>
        <v>207286472907</v>
      </c>
      <c r="GB192" s="27">
        <f t="shared" si="531"/>
        <v>0.86592702527199372</v>
      </c>
      <c r="GC192" s="6">
        <f t="shared" ref="GC192:GE192" si="615">+GC149</f>
        <v>235080995000</v>
      </c>
      <c r="GD192" s="6">
        <f t="shared" si="615"/>
        <v>256708646000</v>
      </c>
      <c r="GE192" s="6">
        <f t="shared" si="615"/>
        <v>256293717564</v>
      </c>
      <c r="GF192" s="153">
        <f t="shared" si="533"/>
        <v>0.99838366006573853</v>
      </c>
      <c r="GG192" s="340">
        <f t="shared" ref="GG192" si="616">+GG149</f>
        <v>252186791002</v>
      </c>
      <c r="GH192" s="7">
        <f t="shared" si="535"/>
        <v>0.98238526411767213</v>
      </c>
      <c r="GI192" s="6">
        <f t="shared" ref="GI192:GK192" si="617">+GI149</f>
        <v>272838543000</v>
      </c>
      <c r="GJ192" s="6">
        <f t="shared" si="617"/>
        <v>272838543000</v>
      </c>
      <c r="GK192" s="6">
        <f t="shared" si="617"/>
        <v>34311662678</v>
      </c>
      <c r="GL192" s="153">
        <f t="shared" si="537"/>
        <v>0.12575812163752831</v>
      </c>
      <c r="GM192" s="340">
        <f t="shared" ref="GM192" si="618">+GM149</f>
        <v>25518379073</v>
      </c>
      <c r="GN192" s="7">
        <f t="shared" si="539"/>
        <v>9.3529230849909648E-2</v>
      </c>
      <c r="GO192" s="6">
        <f t="shared" ref="GO192:GQ192" si="619">+GO149</f>
        <v>272838543000</v>
      </c>
      <c r="GP192" s="6">
        <f t="shared" si="619"/>
        <v>272838543000</v>
      </c>
      <c r="GQ192" s="6">
        <f t="shared" si="619"/>
        <v>68419706530</v>
      </c>
      <c r="GR192" s="153">
        <f t="shared" si="541"/>
        <v>0.25076994539587466</v>
      </c>
      <c r="GS192" s="340">
        <f t="shared" ref="GS192" si="620">+GS149</f>
        <v>40889969486</v>
      </c>
      <c r="GT192" s="7">
        <f t="shared" si="543"/>
        <v>0.14986874301700109</v>
      </c>
      <c r="GU192" s="6">
        <f t="shared" ref="GU192:GW192" si="621">+GU149</f>
        <v>272838543000</v>
      </c>
      <c r="GV192" s="6">
        <f t="shared" si="621"/>
        <v>272838543000</v>
      </c>
      <c r="GW192" s="6">
        <f t="shared" si="621"/>
        <v>85168472193</v>
      </c>
      <c r="GX192" s="153">
        <f t="shared" si="545"/>
        <v>0.31215704077777601</v>
      </c>
      <c r="GY192" s="340">
        <f t="shared" ref="GY192" si="622">+GY149</f>
        <v>57176641868</v>
      </c>
      <c r="GZ192" s="7">
        <f t="shared" si="547"/>
        <v>0.20956218736294893</v>
      </c>
      <c r="HA192" s="6">
        <f t="shared" ref="HA192:HC192" si="623">+HA149</f>
        <v>272838543000</v>
      </c>
      <c r="HB192" s="6">
        <f t="shared" si="623"/>
        <v>272838543000</v>
      </c>
      <c r="HC192" s="6">
        <f t="shared" si="623"/>
        <v>103184085763</v>
      </c>
      <c r="HD192" s="153">
        <f t="shared" si="549"/>
        <v>0.3781873507622418</v>
      </c>
      <c r="HE192" s="340">
        <f t="shared" ref="HE192" si="624">+HE149</f>
        <v>81385555456</v>
      </c>
      <c r="HF192" s="7">
        <f t="shared" si="551"/>
        <v>0.29829200288611718</v>
      </c>
      <c r="HG192" s="6">
        <f t="shared" ref="HG192:HI192" si="625">+HG149</f>
        <v>272838543000</v>
      </c>
      <c r="HH192" s="6">
        <f t="shared" si="625"/>
        <v>272838543000</v>
      </c>
      <c r="HI192" s="6">
        <f t="shared" si="625"/>
        <v>119382583315</v>
      </c>
      <c r="HJ192" s="153">
        <f t="shared" si="553"/>
        <v>0.43755761925103082</v>
      </c>
      <c r="HK192" s="340">
        <f t="shared" ref="HK192" si="626">+HK149</f>
        <v>100509271801</v>
      </c>
      <c r="HL192" s="7">
        <f t="shared" si="555"/>
        <v>0.36838369936977711</v>
      </c>
      <c r="HM192" s="6">
        <f t="shared" ref="HM192:HO192" si="627">+HM149</f>
        <v>272838543000</v>
      </c>
      <c r="HN192" s="6">
        <f t="shared" si="627"/>
        <v>272838543000</v>
      </c>
      <c r="HO192" s="6">
        <f t="shared" si="627"/>
        <v>150036535723</v>
      </c>
      <c r="HP192" s="153">
        <f t="shared" si="557"/>
        <v>0.54990960614754492</v>
      </c>
      <c r="HQ192" s="340">
        <f t="shared" ref="HQ192" si="628">+HQ149</f>
        <v>135379655691</v>
      </c>
      <c r="HR192" s="7">
        <f t="shared" si="559"/>
        <v>0.49618962996368149</v>
      </c>
      <c r="HS192" s="15">
        <f t="shared" si="312"/>
        <v>0</v>
      </c>
      <c r="HT192" s="15">
        <f t="shared" si="313"/>
        <v>0</v>
      </c>
    </row>
    <row r="193" spans="1:228" s="14" customFormat="1" ht="14.25" customHeight="1" thickBot="1" x14ac:dyDescent="0.4">
      <c r="A193" s="270" t="s">
        <v>152</v>
      </c>
      <c r="B193" s="271">
        <f>+B189+B190+B191+B192</f>
        <v>4887526238299.29</v>
      </c>
      <c r="C193" s="272">
        <f t="shared" ref="C193:CU193" si="629">+C189+C190+C191+C192</f>
        <v>4719608544728.25</v>
      </c>
      <c r="D193" s="273">
        <f t="shared" si="452"/>
        <v>0.96564362309603269</v>
      </c>
      <c r="E193" s="271">
        <f t="shared" si="629"/>
        <v>5581703918344</v>
      </c>
      <c r="F193" s="272">
        <f t="shared" si="629"/>
        <v>5454633669763.6104</v>
      </c>
      <c r="G193" s="273">
        <f t="shared" si="453"/>
        <v>0.9772345057281201</v>
      </c>
      <c r="H193" s="271">
        <f t="shared" si="629"/>
        <v>5857886934656</v>
      </c>
      <c r="I193" s="272">
        <f t="shared" si="629"/>
        <v>5676738727249.041</v>
      </c>
      <c r="J193" s="273">
        <f t="shared" si="454"/>
        <v>0.96907618575987475</v>
      </c>
      <c r="K193" s="271">
        <f t="shared" si="629"/>
        <v>7577708230486</v>
      </c>
      <c r="L193" s="272">
        <f t="shared" si="629"/>
        <v>7418228418101.2793</v>
      </c>
      <c r="M193" s="273">
        <f t="shared" si="455"/>
        <v>0.97895408380292148</v>
      </c>
      <c r="N193" s="271">
        <f t="shared" si="629"/>
        <v>10177309617147</v>
      </c>
      <c r="O193" s="272">
        <f t="shared" si="629"/>
        <v>9754931673237.291</v>
      </c>
      <c r="P193" s="273">
        <f t="shared" si="456"/>
        <v>0.95849807465834824</v>
      </c>
      <c r="Q193" s="271">
        <f t="shared" si="629"/>
        <v>11786030352915.57</v>
      </c>
      <c r="R193" s="272">
        <f t="shared" si="629"/>
        <v>11119164991394.08</v>
      </c>
      <c r="S193" s="273">
        <f t="shared" si="457"/>
        <v>0.94341900185616578</v>
      </c>
      <c r="T193" s="271">
        <f t="shared" si="629"/>
        <v>12250760705043.039</v>
      </c>
      <c r="U193" s="272">
        <f t="shared" si="629"/>
        <v>11537328314601.832</v>
      </c>
      <c r="V193" s="273">
        <f t="shared" si="458"/>
        <v>0.94176423753444782</v>
      </c>
      <c r="W193" s="271">
        <f t="shared" si="629"/>
        <v>13972499786253</v>
      </c>
      <c r="X193" s="272">
        <f t="shared" si="629"/>
        <v>13061287133352.172</v>
      </c>
      <c r="Y193" s="273">
        <f t="shared" si="459"/>
        <v>0.93478528059829813</v>
      </c>
      <c r="Z193" s="271">
        <f t="shared" si="629"/>
        <v>10835207274965</v>
      </c>
      <c r="AA193" s="272">
        <f t="shared" si="629"/>
        <v>9961706798902.6895</v>
      </c>
      <c r="AB193" s="273">
        <f t="shared" si="460"/>
        <v>0.91938313186859344</v>
      </c>
      <c r="AC193" s="271">
        <f t="shared" si="629"/>
        <v>10858499439853</v>
      </c>
      <c r="AD193" s="272">
        <f t="shared" si="629"/>
        <v>9776809560925.5117</v>
      </c>
      <c r="AE193" s="273">
        <f t="shared" si="461"/>
        <v>0.90038311601716747</v>
      </c>
      <c r="AF193" s="274">
        <f t="shared" si="629"/>
        <v>11536091568000</v>
      </c>
      <c r="AG193" s="275">
        <f t="shared" ref="AG193" si="630">+AG189+AG190+AG191+AG192</f>
        <v>11286699589214</v>
      </c>
      <c r="AH193" s="275">
        <f t="shared" si="629"/>
        <v>9844061091277.9004</v>
      </c>
      <c r="AI193" s="276">
        <f t="shared" si="382"/>
        <v>0.87218243149532038</v>
      </c>
      <c r="AJ193" s="275">
        <f t="shared" ref="AJ193" si="631">+AJ189+AJ190+AJ191+AJ192</f>
        <v>8345280298232.8594</v>
      </c>
      <c r="AK193" s="277">
        <f t="shared" si="383"/>
        <v>0.73939066352115257</v>
      </c>
      <c r="AL193" s="274">
        <f t="shared" ref="AL193:AN193" si="632">+AL189+AL190+AL191+AL192</f>
        <v>13660944944000</v>
      </c>
      <c r="AM193" s="275">
        <f t="shared" si="632"/>
        <v>12747259714300</v>
      </c>
      <c r="AN193" s="275">
        <f t="shared" si="632"/>
        <v>11043296979521.811</v>
      </c>
      <c r="AO193" s="276">
        <f t="shared" si="384"/>
        <v>0.86632713438272013</v>
      </c>
      <c r="AP193" s="275">
        <f t="shared" ref="AP193" si="633">+AP189+AP190+AP191+AP192</f>
        <v>8551281931773.1504</v>
      </c>
      <c r="AQ193" s="277">
        <f t="shared" si="385"/>
        <v>0.67083295731240489</v>
      </c>
      <c r="AR193" s="274">
        <f t="shared" ref="AR193:AT193" si="634">+AR189+AR190+AR191+AR192</f>
        <v>14730328933000</v>
      </c>
      <c r="AS193" s="275">
        <f t="shared" si="634"/>
        <v>13953302586688</v>
      </c>
      <c r="AT193" s="275">
        <f t="shared" si="634"/>
        <v>11940796923747.16</v>
      </c>
      <c r="AU193" s="276">
        <f t="shared" si="386"/>
        <v>0.85576850710161989</v>
      </c>
      <c r="AV193" s="275">
        <f t="shared" ref="AV193" si="635">+AV189+AV190+AV191+AV192</f>
        <v>9685987268985.7305</v>
      </c>
      <c r="AW193" s="277">
        <f t="shared" si="387"/>
        <v>0.69417166357637394</v>
      </c>
      <c r="AX193" s="274">
        <f t="shared" ref="AX193:AZ193" si="636">+AX189+AX190+AX191+AX192</f>
        <v>17302281100000</v>
      </c>
      <c r="AY193" s="275">
        <f t="shared" si="636"/>
        <v>16014459033927</v>
      </c>
      <c r="AZ193" s="275">
        <f t="shared" si="636"/>
        <v>13708615212847.82</v>
      </c>
      <c r="BA193" s="276">
        <f t="shared" si="388"/>
        <v>0.85601487904185858</v>
      </c>
      <c r="BB193" s="275">
        <f t="shared" ref="BB193" si="637">+BB189+BB190+BB191+BB192</f>
        <v>11758768275204.76</v>
      </c>
      <c r="BC193" s="277">
        <f t="shared" si="389"/>
        <v>0.73425947453445284</v>
      </c>
      <c r="BD193" s="274">
        <f t="shared" ref="BD193:BF193" si="638">+BD189+BD190+BD191+BD192</f>
        <v>16686698215000</v>
      </c>
      <c r="BE193" s="275">
        <f t="shared" si="638"/>
        <v>14898090803365</v>
      </c>
      <c r="BF193" s="275">
        <f t="shared" si="638"/>
        <v>13397702456401.141</v>
      </c>
      <c r="BG193" s="276">
        <f>+BF193/BE193</f>
        <v>0.89928989111645297</v>
      </c>
      <c r="BH193" s="275">
        <f t="shared" ref="BH193" si="639">+BH189+BH190+BH191+BH192</f>
        <v>11606044176455.369</v>
      </c>
      <c r="BI193" s="277">
        <f>+BH193/BE193</f>
        <v>0.77902895945794182</v>
      </c>
      <c r="BJ193" s="274">
        <f t="shared" ref="BJ193:BL193" si="640">+BJ189+BJ190+BJ191+BJ192</f>
        <v>18820354302000</v>
      </c>
      <c r="BK193" s="275">
        <f t="shared" si="640"/>
        <v>17105346860788</v>
      </c>
      <c r="BL193" s="275">
        <f t="shared" si="640"/>
        <v>15698411856725.82</v>
      </c>
      <c r="BM193" s="276">
        <f>+BL193/BK193</f>
        <v>0.91774881763506277</v>
      </c>
      <c r="BN193" s="275">
        <f t="shared" ref="BN193" si="641">+BN189+BN190+BN191+BN192</f>
        <v>13231806432999.609</v>
      </c>
      <c r="BO193" s="277">
        <f>+BN193/BK193</f>
        <v>0.77354797541884246</v>
      </c>
      <c r="BP193" s="274">
        <f t="shared" ref="BP193:BR193" si="642">+BP189+BP190+BP191+BP192</f>
        <v>20919909349000</v>
      </c>
      <c r="BQ193" s="275">
        <f t="shared" si="642"/>
        <v>20412886778099</v>
      </c>
      <c r="BR193" s="275">
        <f t="shared" si="642"/>
        <v>17965200507502.59</v>
      </c>
      <c r="BS193" s="276">
        <f t="shared" si="393"/>
        <v>0.88009112590471361</v>
      </c>
      <c r="BT193" s="275">
        <f t="shared" ref="BT193" si="643">+BT189+BT190+BT191+BT192</f>
        <v>15254025204149</v>
      </c>
      <c r="BU193" s="277">
        <f t="shared" si="394"/>
        <v>0.74727427678259861</v>
      </c>
      <c r="BV193" s="274">
        <f t="shared" ref="BV193:BX193" si="644">+BV189+BV190+BV191+BV192</f>
        <v>25634215786000</v>
      </c>
      <c r="BW193" s="275">
        <f t="shared" si="644"/>
        <v>22138950652703</v>
      </c>
      <c r="BX193" s="275">
        <f t="shared" si="644"/>
        <v>19545669610129.078</v>
      </c>
      <c r="BY193" s="276">
        <f t="shared" si="395"/>
        <v>0.88286341646200373</v>
      </c>
      <c r="BZ193" s="275">
        <f t="shared" ref="BZ193" si="645">+BZ189+BZ190+BZ191+BZ192</f>
        <v>16396338102514</v>
      </c>
      <c r="CA193" s="277">
        <f t="shared" si="396"/>
        <v>0.74061044535153386</v>
      </c>
      <c r="CB193" s="275">
        <f t="shared" ref="CB193" si="646">+CB189+CB190+CB191+CB192</f>
        <v>21068249451000</v>
      </c>
      <c r="CC193" s="275">
        <f t="shared" si="629"/>
        <v>20693891636821</v>
      </c>
      <c r="CD193" s="275">
        <f t="shared" si="629"/>
        <v>18714548293895</v>
      </c>
      <c r="CE193" s="276">
        <f t="shared" si="479"/>
        <v>0.90435132368219617</v>
      </c>
      <c r="CF193" s="275">
        <f t="shared" ref="CF193" si="647">+CF189+CF190+CF191+CF192</f>
        <v>16401931378021</v>
      </c>
      <c r="CG193" s="277">
        <f>+CF193/CC193</f>
        <v>0.79259772235574866</v>
      </c>
      <c r="CH193" s="275">
        <f t="shared" ref="CH193" si="648">+CH189+CH190+CH191+CH192</f>
        <v>23980281765000</v>
      </c>
      <c r="CI193" s="275">
        <f t="shared" si="629"/>
        <v>24677731065866</v>
      </c>
      <c r="CJ193" s="275">
        <f t="shared" si="629"/>
        <v>23022951300419</v>
      </c>
      <c r="CK193" s="276">
        <f t="shared" si="482"/>
        <v>0.93294441206809831</v>
      </c>
      <c r="CL193" s="275">
        <f t="shared" ref="CL193" si="649">+CL189+CL190+CL191+CL192</f>
        <v>19499677888691</v>
      </c>
      <c r="CM193" s="277">
        <f>+CL193/CI193</f>
        <v>0.79017304454147197</v>
      </c>
      <c r="CN193" s="275">
        <f t="shared" ref="CN193" si="650">+CN189+CN190+CN191+CN192</f>
        <v>28509249042000</v>
      </c>
      <c r="CO193" s="275">
        <f t="shared" si="629"/>
        <v>29016002708971</v>
      </c>
      <c r="CP193" s="275">
        <f t="shared" si="629"/>
        <v>27475660218208</v>
      </c>
      <c r="CQ193" s="276">
        <f t="shared" si="485"/>
        <v>0.94691403546475528</v>
      </c>
      <c r="CR193" s="275">
        <f t="shared" ref="CR193" si="651">+CR189+CR190+CR191+CR192</f>
        <v>23811898891467</v>
      </c>
      <c r="CS193" s="277">
        <f>+CR193/CO193</f>
        <v>0.82064711429410553</v>
      </c>
      <c r="CT193" s="274">
        <f t="shared" si="629"/>
        <v>32177138409809</v>
      </c>
      <c r="CU193" s="275">
        <f t="shared" si="629"/>
        <v>22411641744404</v>
      </c>
      <c r="CV193" s="278">
        <f t="shared" si="487"/>
        <v>0.69650823074969126</v>
      </c>
      <c r="CW193" s="274">
        <f t="shared" ref="CW193:CX193" si="652">+CW189+CW190+CW191+CW192</f>
        <v>32193883877607</v>
      </c>
      <c r="CX193" s="275">
        <f t="shared" si="652"/>
        <v>24401636632693</v>
      </c>
      <c r="CY193" s="277">
        <f t="shared" si="489"/>
        <v>0.75795877022672531</v>
      </c>
      <c r="CZ193" s="274">
        <f t="shared" ref="CZ193:DA193" si="653">+CZ189+CZ190+CZ191+CZ192</f>
        <v>32201976193607</v>
      </c>
      <c r="DA193" s="275">
        <f t="shared" si="653"/>
        <v>26464383302695</v>
      </c>
      <c r="DB193" s="277">
        <f t="shared" si="491"/>
        <v>0.82182482042667082</v>
      </c>
      <c r="DC193" s="275">
        <f t="shared" ref="DC193" si="654">+DC189+DC190+DC191+DC192</f>
        <v>31495304169000</v>
      </c>
      <c r="DD193" s="275">
        <f t="shared" ref="DD193:DE193" si="655">+DD189+DD190+DD191+DD192</f>
        <v>31376867863397</v>
      </c>
      <c r="DE193" s="275">
        <f t="shared" si="655"/>
        <v>30365529478298</v>
      </c>
      <c r="DF193" s="276">
        <f t="shared" si="494"/>
        <v>0.96776802612988699</v>
      </c>
      <c r="DG193" s="275">
        <f t="shared" ref="DG193" si="656">+DG189+DG190+DG191+DG192</f>
        <v>26324543430409</v>
      </c>
      <c r="DH193" s="277">
        <f>+DG193/DD193</f>
        <v>0.83897932531112074</v>
      </c>
      <c r="DI193" s="279">
        <f t="shared" ref="DI193:DJ193" si="657">+DI189+DI190+DI191+DI192</f>
        <v>33182920657000</v>
      </c>
      <c r="DJ193" s="280">
        <f t="shared" si="657"/>
        <v>23342696000</v>
      </c>
      <c r="DK193" s="280">
        <v>33206263353000</v>
      </c>
      <c r="DL193" s="275">
        <f t="shared" ref="DL193" si="658">+DL189+DL190+DL191+DL192</f>
        <v>33206263353000</v>
      </c>
      <c r="DM193" s="275">
        <f t="shared" ref="DM193:DN193" si="659">+DM189+DM190+DM191+DM192</f>
        <v>33206263353000</v>
      </c>
      <c r="DN193" s="275">
        <f t="shared" si="659"/>
        <v>3125691405391</v>
      </c>
      <c r="DO193" s="276">
        <f t="shared" si="400"/>
        <v>9.4129573453154328E-2</v>
      </c>
      <c r="DP193" s="275">
        <f t="shared" ref="DP193" si="660">+DP189+DP190+DP191+DP192</f>
        <v>689491787313</v>
      </c>
      <c r="DQ193" s="277">
        <f>+DP193/DM193</f>
        <v>2.0763907699681249E-2</v>
      </c>
      <c r="DR193" s="275">
        <f t="shared" ref="DR193" si="661">+DR189+DR190+DR191+DR192</f>
        <v>33206263353000</v>
      </c>
      <c r="DS193" s="275">
        <f t="shared" ref="DS193:DT193" si="662">+DS189+DS190+DS191+DS192</f>
        <v>33206263353000</v>
      </c>
      <c r="DT193" s="275">
        <f t="shared" si="662"/>
        <v>5406799938291</v>
      </c>
      <c r="DU193" s="276">
        <f t="shared" si="401"/>
        <v>0.16282470209953706</v>
      </c>
      <c r="DV193" s="275">
        <f t="shared" ref="DV193" si="663">+DV189+DV190+DV191+DV192</f>
        <v>2023740571197</v>
      </c>
      <c r="DW193" s="277">
        <f>+DV193/DS193</f>
        <v>6.0944543795354994E-2</v>
      </c>
      <c r="DX193" s="275">
        <f t="shared" ref="DX193" si="664">+DX189+DX190+DX191+DX192</f>
        <v>33206263353000</v>
      </c>
      <c r="DY193" s="275">
        <f t="shared" ref="DY193:DZ193" si="665">+DY189+DY190+DY191+DY192</f>
        <v>33211345267228</v>
      </c>
      <c r="DZ193" s="275">
        <f t="shared" si="665"/>
        <v>8343631160091</v>
      </c>
      <c r="EA193" s="276">
        <f t="shared" si="402"/>
        <v>0.25122834058529558</v>
      </c>
      <c r="EB193" s="275">
        <f t="shared" ref="EB193" si="666">+EB189+EB190+EB191+EB192</f>
        <v>3741627310189</v>
      </c>
      <c r="EC193" s="277">
        <f>+EB193/DY193</f>
        <v>0.11266111866540769</v>
      </c>
      <c r="ED193" s="275">
        <f t="shared" ref="ED193:EF193" si="667">+ED189+ED190+ED191+ED192</f>
        <v>33206263353000</v>
      </c>
      <c r="EE193" s="275">
        <f t="shared" si="667"/>
        <v>33211501406660</v>
      </c>
      <c r="EF193" s="275">
        <f t="shared" si="667"/>
        <v>10977095045083</v>
      </c>
      <c r="EG193" s="276">
        <f t="shared" si="403"/>
        <v>0.33052089126213763</v>
      </c>
      <c r="EH193" s="275">
        <f t="shared" ref="EH193" si="668">+EH189+EH190+EH191+EH192</f>
        <v>6079846713604</v>
      </c>
      <c r="EI193" s="277">
        <f>+EH193/EE193</f>
        <v>0.18306449440990313</v>
      </c>
      <c r="EJ193" s="275">
        <f t="shared" ref="EJ193:EL193" si="669">+EJ189+EJ190+EJ191+EJ192</f>
        <v>33206263353000</v>
      </c>
      <c r="EK193" s="275">
        <f t="shared" si="669"/>
        <v>33212040504622</v>
      </c>
      <c r="EL193" s="275">
        <f t="shared" si="669"/>
        <v>14980606519531</v>
      </c>
      <c r="EM193" s="276">
        <f t="shared" si="404"/>
        <v>0.45105950408094325</v>
      </c>
      <c r="EN193" s="275">
        <f t="shared" ref="EN193" si="670">+EN189+EN190+EN191+EN192</f>
        <v>8588617197148</v>
      </c>
      <c r="EO193" s="277">
        <f>+EN193/EK193</f>
        <v>0.25859950387428782</v>
      </c>
      <c r="EP193" s="275">
        <f t="shared" ref="EP193:ER193" si="671">+EP189+EP190+EP191+EP192</f>
        <v>33206263353000</v>
      </c>
      <c r="EQ193" s="275">
        <f t="shared" si="671"/>
        <v>33212040504622</v>
      </c>
      <c r="ER193" s="275">
        <f t="shared" si="671"/>
        <v>15565561908397</v>
      </c>
      <c r="ES193" s="337">
        <f t="shared" si="420"/>
        <v>0.4686722547574515</v>
      </c>
      <c r="ET193" s="275">
        <f t="shared" ref="ET193" si="672">+ET189+ET190+ET191+ET192</f>
        <v>10638611872536</v>
      </c>
      <c r="EU193" s="277">
        <f>+ET193/EQ193</f>
        <v>0.3203239461018802</v>
      </c>
      <c r="EV193" s="275">
        <f t="shared" ref="EV193:EX193" si="673">+EV189+EV190+EV191+EV192</f>
        <v>33206263353000</v>
      </c>
      <c r="EW193" s="275">
        <f t="shared" si="673"/>
        <v>33212040504622</v>
      </c>
      <c r="EX193" s="275">
        <f t="shared" si="673"/>
        <v>18314768902511</v>
      </c>
      <c r="EY193" s="337">
        <f t="shared" si="421"/>
        <v>0.55144967380014487</v>
      </c>
      <c r="EZ193" s="368">
        <f t="shared" ref="EZ193" si="674">+EZ189+EZ190+EZ191+EZ192</f>
        <v>14090995884434</v>
      </c>
      <c r="FA193" s="277">
        <f>+EZ193/EW193</f>
        <v>0.42427371731264168</v>
      </c>
      <c r="FB193" s="275">
        <f t="shared" ref="FB193:FD193" si="675">+FB189+FB190+FB191+FB192</f>
        <v>33206263353000</v>
      </c>
      <c r="FC193" s="275">
        <f t="shared" si="675"/>
        <v>33240170570613</v>
      </c>
      <c r="FD193" s="275">
        <f t="shared" si="675"/>
        <v>20414330017787</v>
      </c>
      <c r="FE193" s="337">
        <f t="shared" si="515"/>
        <v>0.6141463677035075</v>
      </c>
      <c r="FF193" s="368">
        <f t="shared" ref="FF193" si="676">+FF189+FF190+FF191+FF192</f>
        <v>16115223506111</v>
      </c>
      <c r="FG193" s="277">
        <f>+FF193/FC193</f>
        <v>0.48481169709634886</v>
      </c>
      <c r="FH193" s="275">
        <f t="shared" ref="FH193:FJ193" si="677">+FH189+FH190+FH191+FH192</f>
        <v>33206263353000</v>
      </c>
      <c r="FI193" s="275">
        <f t="shared" si="677"/>
        <v>33807494103814</v>
      </c>
      <c r="FJ193" s="275">
        <f t="shared" si="677"/>
        <v>22322461433630</v>
      </c>
      <c r="FK193" s="337">
        <f t="shared" si="519"/>
        <v>0.66028145609028399</v>
      </c>
      <c r="FL193" s="368">
        <f t="shared" ref="FL193" si="678">+FL189+FL190+FL191+FL192</f>
        <v>18193726478920</v>
      </c>
      <c r="FM193" s="277">
        <f>+FL193/FI193</f>
        <v>0.53815661175749407</v>
      </c>
      <c r="FN193" s="279">
        <f t="shared" ref="FN193:FP193" si="679">+FN189+FN190+FN191+FN192</f>
        <v>38432743135000</v>
      </c>
      <c r="FO193" s="280">
        <f t="shared" si="679"/>
        <v>40707383000</v>
      </c>
      <c r="FP193" s="279">
        <f t="shared" si="679"/>
        <v>38432743135000</v>
      </c>
      <c r="FQ193" s="275">
        <f t="shared" ref="FQ193:FS193" si="680">+FQ189+FQ190+FQ191+FQ192</f>
        <v>33206263353000</v>
      </c>
      <c r="FR193" s="275">
        <f t="shared" si="680"/>
        <v>34000808360085</v>
      </c>
      <c r="FS193" s="275">
        <f t="shared" si="680"/>
        <v>25279453454431</v>
      </c>
      <c r="FT193" s="337">
        <f t="shared" si="525"/>
        <v>0.74349566006517742</v>
      </c>
      <c r="FU193" s="368">
        <f t="shared" ref="FU193" si="681">+FU189+FU190+FU191+FU192</f>
        <v>21483939399135</v>
      </c>
      <c r="FV193" s="277">
        <f>+FU193/FR193</f>
        <v>0.63186554777197335</v>
      </c>
      <c r="FW193" s="275">
        <f t="shared" ref="FW193:FY193" si="682">+FW189+FW190+FW191+FW192</f>
        <v>33206263353000</v>
      </c>
      <c r="FX193" s="275">
        <f t="shared" si="682"/>
        <v>34634351978740</v>
      </c>
      <c r="FY193" s="275">
        <f t="shared" si="682"/>
        <v>27426544870485</v>
      </c>
      <c r="FZ193" s="337">
        <f t="shared" si="529"/>
        <v>0.79188849519461346</v>
      </c>
      <c r="GA193" s="368">
        <f t="shared" ref="GA193" si="683">+GA189+GA190+GA191+GA192</f>
        <v>23704693565402</v>
      </c>
      <c r="GB193" s="277">
        <f>+GA193/FX193</f>
        <v>0.68442722935751543</v>
      </c>
      <c r="GC193" s="275">
        <f t="shared" ref="GC193:GE193" si="684">+GC189+GC190+GC191+GC192</f>
        <v>33206263353000</v>
      </c>
      <c r="GD193" s="275">
        <f t="shared" si="684"/>
        <v>33643760976978</v>
      </c>
      <c r="GE193" s="275">
        <f t="shared" si="684"/>
        <v>31758133276038</v>
      </c>
      <c r="GF193" s="337">
        <f t="shared" si="533"/>
        <v>0.94395312396166675</v>
      </c>
      <c r="GG193" s="368">
        <f t="shared" ref="GG193" si="685">+GG189+GG190+GG191+GG192</f>
        <v>28823732475487</v>
      </c>
      <c r="GH193" s="277">
        <f>+GG193/GD193</f>
        <v>0.85673336269422184</v>
      </c>
      <c r="GI193" s="275">
        <f t="shared" ref="GI193:GJ193" si="686">+GI189+GI190+GI191+GI192</f>
        <v>38432743135000</v>
      </c>
      <c r="GJ193" s="275">
        <f t="shared" si="686"/>
        <v>38432743135000</v>
      </c>
      <c r="GK193" s="275">
        <f>+GK189+GK190+GK191+GK192</f>
        <v>4656227798106</v>
      </c>
      <c r="GL193" s="337">
        <f t="shared" si="537"/>
        <v>0.12115262711668526</v>
      </c>
      <c r="GM193" s="368">
        <f t="shared" ref="GM193" si="687">+GM189+GM190+GM191+GM192</f>
        <v>728246267760</v>
      </c>
      <c r="GN193" s="277">
        <f>+GM193/GJ193</f>
        <v>1.8948589363031943E-2</v>
      </c>
      <c r="GO193" s="275">
        <f t="shared" ref="GO193:GP193" si="688">+GO189+GO190+GO191+GO192</f>
        <v>38432743135000</v>
      </c>
      <c r="GP193" s="275">
        <f t="shared" si="688"/>
        <v>38432743135000</v>
      </c>
      <c r="GQ193" s="275">
        <f>+GQ189+GQ190+GQ191+GQ192</f>
        <v>7662918252646</v>
      </c>
      <c r="GR193" s="337">
        <f t="shared" si="541"/>
        <v>0.19938514994178283</v>
      </c>
      <c r="GS193" s="368">
        <f t="shared" ref="GS193" si="689">+GS189+GS190+GS191+GS192</f>
        <v>2938791216438</v>
      </c>
      <c r="GT193" s="277">
        <f>+GS193/GP193</f>
        <v>7.6465819941998789E-2</v>
      </c>
      <c r="GU193" s="275">
        <f t="shared" ref="GU193:GV193" si="690">+GU189+GU190+GU191+GU192</f>
        <v>38432743135000</v>
      </c>
      <c r="GV193" s="275">
        <f t="shared" si="690"/>
        <v>38465852987959</v>
      </c>
      <c r="GW193" s="275">
        <f>+GW189+GW190+GW191+GW192</f>
        <v>9870185596134</v>
      </c>
      <c r="GX193" s="337">
        <f t="shared" si="545"/>
        <v>0.2565960411491115</v>
      </c>
      <c r="GY193" s="368">
        <f t="shared" ref="GY193" si="691">+GY189+GY190+GY191+GY192</f>
        <v>4629108582230</v>
      </c>
      <c r="GZ193" s="277">
        <f>+GY193/GV193</f>
        <v>0.12034332330233399</v>
      </c>
      <c r="HA193" s="275">
        <f t="shared" ref="HA193:HB193" si="692">+HA189+HA190+HA191+HA192</f>
        <v>38432743135000</v>
      </c>
      <c r="HB193" s="275">
        <f t="shared" si="692"/>
        <v>38466136774255</v>
      </c>
      <c r="HC193" s="275">
        <f>+HC189+HC190+HC191+HC192</f>
        <v>12734315483635</v>
      </c>
      <c r="HD193" s="337">
        <f t="shared" si="549"/>
        <v>0.33105262320384482</v>
      </c>
      <c r="HE193" s="368">
        <f t="shared" ref="HE193" si="693">+HE189+HE190+HE191+HE192</f>
        <v>6640490940841</v>
      </c>
      <c r="HF193" s="277">
        <f>+HE193/HB193</f>
        <v>0.17263212523295071</v>
      </c>
      <c r="HG193" s="275">
        <f t="shared" ref="HG193:HH193" si="694">+HG189+HG190+HG191+HG192</f>
        <v>38432743135000</v>
      </c>
      <c r="HH193" s="275">
        <f t="shared" si="694"/>
        <v>38472728762500</v>
      </c>
      <c r="HI193" s="275">
        <f>+HI189+HI190+HI191+HI192</f>
        <v>14826164914725</v>
      </c>
      <c r="HJ193" s="337">
        <f t="shared" si="553"/>
        <v>0.38536816575319988</v>
      </c>
      <c r="HK193" s="368">
        <f t="shared" ref="HK193" si="695">+HK189+HK190+HK191+HK192</f>
        <v>8979972752960</v>
      </c>
      <c r="HL193" s="277">
        <f>+HK193/HH193</f>
        <v>0.23341138104331521</v>
      </c>
      <c r="HM193" s="275">
        <f t="shared" ref="HM193:HN193" si="696">+HM189+HM190+HM191+HM192</f>
        <v>38432743135000</v>
      </c>
      <c r="HN193" s="275">
        <f t="shared" si="696"/>
        <v>38485252979182</v>
      </c>
      <c r="HO193" s="275">
        <f>+HO189+HO190+HO191+HO192</f>
        <v>19150394599022</v>
      </c>
      <c r="HP193" s="337">
        <f t="shared" si="557"/>
        <v>0.49760344850483662</v>
      </c>
      <c r="HQ193" s="368">
        <f t="shared" ref="HQ193" si="697">+HQ189+HQ190+HQ191+HQ192</f>
        <v>12376272982425</v>
      </c>
      <c r="HR193" s="277">
        <f>+HQ193/HN193</f>
        <v>0.32158481559468383</v>
      </c>
      <c r="HS193" s="15">
        <f t="shared" si="312"/>
        <v>0</v>
      </c>
      <c r="HT193" s="15">
        <f t="shared" si="313"/>
        <v>0</v>
      </c>
    </row>
    <row r="194" spans="1:228" s="14" customFormat="1" x14ac:dyDescent="0.35">
      <c r="A194" s="29"/>
      <c r="B194" s="72"/>
      <c r="C194" s="72"/>
      <c r="D194" s="72"/>
      <c r="E194" s="72"/>
      <c r="F194" s="72"/>
      <c r="G194" s="72"/>
      <c r="H194" s="73"/>
      <c r="I194" s="73"/>
      <c r="J194" s="72"/>
      <c r="K194" s="53"/>
      <c r="L194" s="53"/>
      <c r="M194" s="53"/>
      <c r="N194" s="53"/>
      <c r="O194" s="53"/>
      <c r="P194" s="53"/>
      <c r="Q194" s="53"/>
      <c r="R194" s="53"/>
      <c r="S194" s="53"/>
      <c r="T194" s="53"/>
      <c r="U194" s="53"/>
      <c r="V194" s="53"/>
      <c r="W194" s="53"/>
      <c r="X194" s="53"/>
      <c r="Y194" s="53"/>
      <c r="Z194" s="53"/>
      <c r="AA194" s="53"/>
      <c r="AB194" s="53"/>
      <c r="AC194" s="53"/>
      <c r="AD194" s="53"/>
      <c r="AE194" s="53"/>
      <c r="AF194" s="25"/>
      <c r="AG194" s="25"/>
      <c r="AH194" s="25"/>
      <c r="AI194" s="25"/>
      <c r="AJ194" s="85"/>
      <c r="AK194" s="25"/>
      <c r="AL194" s="25"/>
      <c r="AM194" s="25"/>
      <c r="AN194" s="25"/>
      <c r="AO194" s="25"/>
      <c r="AP194" s="85"/>
      <c r="AQ194" s="25"/>
      <c r="AR194" s="25"/>
      <c r="AS194" s="25"/>
      <c r="AT194" s="25"/>
      <c r="AU194" s="25"/>
      <c r="AV194" s="85"/>
      <c r="AW194" s="25"/>
      <c r="AX194" s="25"/>
      <c r="AY194" s="25"/>
      <c r="AZ194" s="25"/>
      <c r="BA194" s="25"/>
      <c r="BB194" s="85"/>
      <c r="BC194" s="25"/>
      <c r="BD194" s="25"/>
      <c r="BE194" s="25"/>
      <c r="BF194" s="25"/>
      <c r="BG194" s="25"/>
      <c r="BH194" s="85"/>
      <c r="BI194" s="25"/>
      <c r="BJ194" s="25"/>
      <c r="BK194" s="25"/>
      <c r="BL194" s="25"/>
      <c r="BM194" s="25"/>
      <c r="BN194" s="85"/>
      <c r="BO194" s="25"/>
      <c r="BP194" s="25"/>
      <c r="BQ194" s="25"/>
      <c r="BR194" s="25"/>
      <c r="BS194" s="25"/>
      <c r="BT194" s="85"/>
      <c r="BU194" s="25"/>
      <c r="BV194" s="25"/>
      <c r="BW194" s="25"/>
      <c r="BX194" s="25"/>
      <c r="BY194" s="25"/>
      <c r="BZ194" s="85"/>
      <c r="CA194" s="25"/>
      <c r="CB194" s="15"/>
      <c r="CC194" s="25"/>
      <c r="CD194" s="25"/>
      <c r="CE194" s="25"/>
      <c r="CF194" s="85"/>
      <c r="CG194" s="25"/>
      <c r="CH194" s="15"/>
      <c r="CI194" s="25"/>
      <c r="CJ194" s="25"/>
      <c r="CK194" s="25"/>
      <c r="CL194" s="85"/>
      <c r="CM194" s="25"/>
      <c r="CN194" s="15"/>
      <c r="CO194" s="25"/>
      <c r="CP194" s="25"/>
      <c r="CQ194" s="25"/>
      <c r="CR194" s="85"/>
      <c r="CS194" s="25"/>
      <c r="CT194" s="25"/>
      <c r="CU194" s="25"/>
      <c r="CV194" s="25"/>
      <c r="CW194" s="25"/>
      <c r="CX194" s="25"/>
      <c r="CY194" s="25"/>
      <c r="CZ194" s="25"/>
      <c r="DA194" s="25"/>
      <c r="DB194" s="25"/>
      <c r="DC194" s="15"/>
      <c r="DD194" s="25"/>
      <c r="DE194" s="25"/>
      <c r="DF194" s="25"/>
      <c r="DG194" s="85"/>
      <c r="DH194" s="25"/>
      <c r="DI194" s="123"/>
      <c r="DJ194" s="123"/>
      <c r="DK194" s="85"/>
      <c r="DL194" s="74"/>
      <c r="DM194" s="72"/>
      <c r="DN194" s="72"/>
      <c r="DO194" s="72"/>
      <c r="DP194" s="85"/>
      <c r="DQ194" s="72"/>
      <c r="DR194" s="74"/>
      <c r="DS194" s="72"/>
      <c r="DT194" s="72"/>
      <c r="DU194" s="72"/>
      <c r="DV194" s="85"/>
      <c r="DW194" s="72"/>
      <c r="DX194" s="74"/>
      <c r="DY194" s="72"/>
      <c r="DZ194" s="72"/>
      <c r="EA194" s="72"/>
      <c r="EB194" s="85"/>
      <c r="EC194" s="72"/>
      <c r="ED194" s="74"/>
      <c r="EE194" s="72"/>
      <c r="EF194" s="72"/>
      <c r="EG194" s="72"/>
      <c r="EH194" s="85"/>
      <c r="EI194" s="72"/>
      <c r="EJ194" s="74"/>
      <c r="EK194" s="72"/>
      <c r="EL194" s="72"/>
      <c r="EM194" s="72"/>
      <c r="EN194" s="85"/>
      <c r="EO194" s="72"/>
      <c r="EP194" s="74"/>
      <c r="EQ194" s="72"/>
      <c r="ER194" s="72"/>
      <c r="ES194" s="72"/>
      <c r="ET194" s="85"/>
      <c r="EU194" s="72"/>
      <c r="EV194" s="74"/>
      <c r="EW194" s="72"/>
      <c r="EX194" s="72"/>
      <c r="EY194" s="72"/>
      <c r="EZ194" s="369"/>
      <c r="FA194" s="72"/>
      <c r="FB194" s="74"/>
      <c r="FC194" s="72"/>
      <c r="FD194" s="72"/>
      <c r="FE194" s="72"/>
      <c r="FF194" s="369"/>
      <c r="FG194" s="72"/>
      <c r="FH194" s="74"/>
      <c r="FI194" s="72"/>
      <c r="FJ194" s="72"/>
      <c r="FK194" s="72"/>
      <c r="FL194" s="369"/>
      <c r="FM194" s="72"/>
      <c r="FN194" s="74"/>
      <c r="FO194" s="72"/>
      <c r="FP194" s="422"/>
      <c r="FQ194" s="74"/>
      <c r="FR194" s="72"/>
      <c r="FS194" s="72"/>
      <c r="FT194" s="72"/>
      <c r="FU194" s="369"/>
      <c r="FV194" s="72"/>
      <c r="FW194" s="74"/>
      <c r="FX194" s="72"/>
      <c r="FY194" s="72"/>
      <c r="FZ194" s="72"/>
      <c r="GA194" s="369"/>
      <c r="GB194" s="72"/>
      <c r="GC194" s="15"/>
      <c r="GD194" s="25"/>
      <c r="GE194" s="25"/>
      <c r="GF194" s="25"/>
      <c r="GG194" s="369"/>
      <c r="GH194" s="25"/>
      <c r="GI194" s="15"/>
      <c r="GJ194" s="25"/>
      <c r="GK194" s="25"/>
      <c r="GL194" s="25"/>
      <c r="GM194" s="369"/>
      <c r="GN194" s="25"/>
      <c r="GO194" s="15"/>
      <c r="GP194" s="25"/>
      <c r="GQ194" s="25"/>
      <c r="GR194" s="25"/>
      <c r="GS194" s="369"/>
      <c r="GT194" s="25"/>
      <c r="GU194" s="15"/>
      <c r="GV194" s="25"/>
      <c r="GW194" s="25"/>
      <c r="GX194" s="25"/>
      <c r="GY194" s="369"/>
      <c r="GZ194" s="25"/>
      <c r="HA194" s="15"/>
      <c r="HB194" s="25"/>
      <c r="HC194" s="25"/>
      <c r="HD194" s="25"/>
      <c r="HE194" s="369"/>
      <c r="HF194" s="25"/>
      <c r="HG194" s="15"/>
      <c r="HH194" s="25"/>
      <c r="HI194" s="25"/>
      <c r="HJ194" s="25"/>
      <c r="HK194" s="369"/>
      <c r="HL194" s="25"/>
      <c r="HM194" s="15"/>
      <c r="HN194" s="25"/>
      <c r="HO194" s="25"/>
      <c r="HP194" s="25"/>
      <c r="HQ194" s="369"/>
      <c r="HR194" s="25"/>
    </row>
    <row r="195" spans="1:228" s="14" customFormat="1" ht="23" x14ac:dyDescent="0.5">
      <c r="A195" s="29"/>
      <c r="B195" s="72"/>
      <c r="C195" s="72"/>
      <c r="D195" s="72"/>
      <c r="E195" s="72"/>
      <c r="F195" s="72"/>
      <c r="G195" s="72"/>
      <c r="H195" s="73"/>
      <c r="I195" s="73"/>
      <c r="J195" s="74"/>
      <c r="K195" s="53"/>
      <c r="L195" s="53"/>
      <c r="M195" s="53"/>
      <c r="N195" s="53"/>
      <c r="O195" s="53"/>
      <c r="P195" s="53"/>
      <c r="Q195" s="53"/>
      <c r="R195" s="53"/>
      <c r="S195" s="53"/>
      <c r="T195" s="53"/>
      <c r="U195" s="53"/>
      <c r="V195" s="53"/>
      <c r="W195" s="53"/>
      <c r="X195" s="53"/>
      <c r="Y195" s="53"/>
      <c r="Z195" s="53"/>
      <c r="AA195" s="53"/>
      <c r="AB195" s="53"/>
      <c r="AC195" s="53"/>
      <c r="AD195" s="53"/>
      <c r="AE195" s="53"/>
      <c r="AF195" s="15"/>
      <c r="AG195" s="15"/>
      <c r="AH195" s="15"/>
      <c r="AI195" s="15"/>
      <c r="AJ195" s="6"/>
      <c r="AK195" s="15"/>
      <c r="AL195" s="15"/>
      <c r="AM195" s="15"/>
      <c r="AN195" s="15"/>
      <c r="AO195" s="15"/>
      <c r="AP195" s="6"/>
      <c r="AQ195" s="15"/>
      <c r="AR195" s="15"/>
      <c r="AS195" s="15"/>
      <c r="AT195" s="15"/>
      <c r="AU195" s="15"/>
      <c r="AV195" s="6"/>
      <c r="AW195" s="15"/>
      <c r="AX195" s="15"/>
      <c r="AY195" s="15"/>
      <c r="AZ195" s="15"/>
      <c r="BA195" s="15"/>
      <c r="BB195" s="6"/>
      <c r="BC195" s="15"/>
      <c r="BD195" s="15"/>
      <c r="BE195" s="15"/>
      <c r="BF195" s="15"/>
      <c r="BG195" s="15"/>
      <c r="BH195" s="6"/>
      <c r="BI195" s="15"/>
      <c r="BJ195" s="15"/>
      <c r="BK195" s="15"/>
      <c r="BL195" s="15"/>
      <c r="BM195" s="15"/>
      <c r="BN195" s="6"/>
      <c r="BO195" s="15"/>
      <c r="BP195" s="15"/>
      <c r="BQ195" s="15"/>
      <c r="BR195" s="15"/>
      <c r="BS195" s="15"/>
      <c r="BT195" s="6"/>
      <c r="BU195" s="15"/>
      <c r="BV195" s="15"/>
      <c r="BW195" s="15"/>
      <c r="BX195" s="15"/>
      <c r="BY195" s="15"/>
      <c r="BZ195" s="6"/>
      <c r="CA195" s="15"/>
      <c r="CB195" s="15"/>
      <c r="CC195" s="15"/>
      <c r="CD195" s="15"/>
      <c r="CE195" s="15"/>
      <c r="CF195" s="6"/>
      <c r="CG195" s="15"/>
      <c r="CH195" s="15"/>
      <c r="CI195" s="15"/>
      <c r="CJ195" s="15"/>
      <c r="CK195" s="15"/>
      <c r="CL195" s="6"/>
      <c r="CM195" s="15"/>
      <c r="CN195" s="15"/>
      <c r="CO195" s="15"/>
      <c r="CP195" s="15"/>
      <c r="CQ195" s="15"/>
      <c r="CR195" s="6"/>
      <c r="CS195" s="15"/>
      <c r="CT195" s="15"/>
      <c r="CU195" s="15"/>
      <c r="CV195"/>
      <c r="CW195"/>
      <c r="CX195" s="15"/>
      <c r="CY195" s="15"/>
      <c r="CZ195" s="15"/>
      <c r="DA195" s="15"/>
      <c r="DB195" s="15"/>
      <c r="DC195" s="15"/>
      <c r="DD195" s="15"/>
      <c r="DE195" s="15"/>
      <c r="DF195" s="15"/>
      <c r="DG195" s="6"/>
      <c r="DH195" s="15"/>
      <c r="DI195" s="123"/>
      <c r="DJ195" s="123"/>
      <c r="DK195" s="423"/>
      <c r="DL195" s="74"/>
      <c r="DM195" s="74"/>
      <c r="DN195" s="74"/>
      <c r="DO195" s="74"/>
      <c r="DP195" s="53"/>
      <c r="DQ195" s="74"/>
      <c r="DR195" s="74"/>
      <c r="DS195" s="74"/>
      <c r="DT195" s="74"/>
      <c r="DU195" s="74"/>
      <c r="DV195" s="53"/>
      <c r="DW195" s="74"/>
      <c r="DX195" s="74"/>
      <c r="DY195" s="74"/>
      <c r="DZ195" s="74"/>
      <c r="EA195" s="74"/>
      <c r="EB195" s="53"/>
      <c r="EC195" s="74"/>
      <c r="ED195" s="74"/>
      <c r="EE195" s="74"/>
      <c r="EF195" s="74"/>
      <c r="EG195" s="74"/>
      <c r="EH195" s="53"/>
      <c r="EI195" s="74"/>
      <c r="EJ195" s="74"/>
      <c r="EK195" s="74"/>
      <c r="EL195" s="74"/>
      <c r="EM195" s="74"/>
      <c r="EN195" s="53"/>
      <c r="EO195" s="74"/>
      <c r="EP195" s="74"/>
      <c r="EQ195" s="74"/>
      <c r="ER195" s="74"/>
      <c r="ES195" s="74"/>
      <c r="ET195" s="53"/>
      <c r="EU195" s="74"/>
      <c r="EV195" s="74"/>
      <c r="EW195" s="74"/>
      <c r="EX195" s="74"/>
      <c r="EY195" s="74"/>
      <c r="EZ195" s="341"/>
      <c r="FA195" s="74"/>
      <c r="FB195" s="74"/>
      <c r="FC195" s="74"/>
      <c r="FD195" s="74"/>
      <c r="FE195" s="74"/>
      <c r="FF195" s="341"/>
      <c r="FG195" s="74"/>
      <c r="FH195" s="74"/>
      <c r="FI195" s="74"/>
      <c r="FJ195" s="74"/>
      <c r="FK195" s="74"/>
      <c r="FL195" s="341"/>
      <c r="FM195" s="74"/>
      <c r="FN195" s="74"/>
      <c r="FO195" s="74"/>
      <c r="FP195" s="424"/>
      <c r="FQ195" s="74"/>
      <c r="FR195" s="74"/>
      <c r="FS195" s="74"/>
      <c r="FT195" s="74"/>
      <c r="FU195" s="341"/>
      <c r="FV195" s="74"/>
      <c r="FW195" s="74"/>
      <c r="FX195" s="74"/>
      <c r="FY195" s="74"/>
      <c r="FZ195" s="74"/>
      <c r="GA195" s="341"/>
      <c r="GB195" s="74"/>
      <c r="GC195" s="15"/>
      <c r="GD195" s="15"/>
      <c r="GE195" s="15"/>
      <c r="GF195" s="15"/>
      <c r="GG195" s="340"/>
      <c r="GH195" s="15"/>
      <c r="GI195" s="15"/>
      <c r="GJ195" s="15"/>
      <c r="GK195" s="15"/>
      <c r="GL195" s="15"/>
      <c r="GM195" s="340"/>
      <c r="GN195" s="15"/>
      <c r="GO195" s="15"/>
      <c r="GP195" s="15"/>
      <c r="GQ195" s="15"/>
      <c r="GR195" s="15"/>
      <c r="GS195" s="340"/>
      <c r="GT195" s="15"/>
      <c r="GU195" s="15"/>
      <c r="GV195" s="15"/>
      <c r="GW195" s="15"/>
      <c r="GX195" s="15"/>
      <c r="GY195" s="340"/>
      <c r="GZ195" s="15"/>
      <c r="HA195" s="15"/>
      <c r="HB195" s="15"/>
      <c r="HC195" s="15"/>
      <c r="HD195" s="15"/>
      <c r="HE195" s="340"/>
      <c r="HF195" s="15"/>
      <c r="HG195" s="15"/>
      <c r="HH195" s="15"/>
      <c r="HI195" s="15"/>
      <c r="HJ195" s="15"/>
      <c r="HK195" s="340"/>
      <c r="HL195" s="15"/>
      <c r="HM195" s="15"/>
      <c r="HN195" s="15"/>
      <c r="HO195" s="15"/>
      <c r="HP195" s="15"/>
      <c r="HQ195" s="340"/>
      <c r="HR195" s="15"/>
    </row>
    <row r="196" spans="1:228" ht="23.5" x14ac:dyDescent="0.55000000000000004">
      <c r="A196" s="2" t="s">
        <v>104</v>
      </c>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15"/>
      <c r="AG196" s="15"/>
      <c r="AH196" s="15"/>
      <c r="AI196" s="15"/>
      <c r="AJ196" s="121"/>
      <c r="AK196" s="15"/>
      <c r="AL196" s="15"/>
      <c r="AM196" s="15"/>
      <c r="AN196" s="15"/>
      <c r="AO196" s="15"/>
      <c r="AP196" s="121"/>
      <c r="AQ196" s="15"/>
      <c r="AR196" s="15"/>
      <c r="AS196" s="15"/>
      <c r="AT196" s="15"/>
      <c r="AU196" s="15"/>
      <c r="AV196" s="121"/>
      <c r="AW196" s="15"/>
      <c r="AX196" s="15"/>
      <c r="AY196" s="15"/>
      <c r="AZ196" s="15"/>
      <c r="BA196" s="15"/>
      <c r="BB196" s="121"/>
      <c r="BC196" s="15"/>
      <c r="BD196" s="15"/>
      <c r="BE196" s="15"/>
      <c r="BF196" s="15"/>
      <c r="BG196" s="15"/>
      <c r="BH196" s="121"/>
      <c r="BI196" s="15"/>
      <c r="BJ196" s="15"/>
      <c r="BK196" s="15"/>
      <c r="BL196" s="15"/>
      <c r="BM196" s="15"/>
      <c r="BN196" s="121"/>
      <c r="BO196" s="15"/>
      <c r="BP196" s="15"/>
      <c r="BQ196" s="15"/>
      <c r="BR196" s="15"/>
      <c r="BS196" s="15"/>
      <c r="BT196" s="121"/>
      <c r="BU196" s="15"/>
      <c r="BV196" s="15"/>
      <c r="BW196" s="15"/>
      <c r="BX196" s="15"/>
      <c r="BY196" s="15"/>
      <c r="BZ196" s="121"/>
      <c r="CA196" s="15"/>
      <c r="CB196" s="15"/>
      <c r="CC196" s="15"/>
      <c r="CD196" s="15"/>
      <c r="CE196" s="15"/>
      <c r="CF196" s="121"/>
      <c r="CG196" s="15"/>
      <c r="CH196" s="15"/>
      <c r="CI196" s="15"/>
      <c r="CJ196" s="15"/>
      <c r="CK196" s="15"/>
      <c r="CL196" s="121"/>
      <c r="CM196" s="15"/>
      <c r="CN196" s="15"/>
      <c r="CO196" s="15"/>
      <c r="CP196" s="15"/>
      <c r="CQ196" s="15"/>
      <c r="CR196" s="121"/>
      <c r="CS196" s="15"/>
      <c r="CT196" s="15"/>
      <c r="CU196" s="15"/>
      <c r="CV196" s="15"/>
      <c r="CW196" s="15"/>
      <c r="CX196" s="15"/>
      <c r="CY196" s="15"/>
      <c r="CZ196" s="15"/>
      <c r="DA196" s="15"/>
      <c r="DB196" s="15"/>
      <c r="DC196" s="15"/>
      <c r="DD196" s="15"/>
      <c r="DE196" s="15"/>
      <c r="DF196" s="15"/>
      <c r="DG196" s="121"/>
      <c r="DH196" s="15"/>
      <c r="DI196" s="385"/>
      <c r="DJ196" s="385"/>
      <c r="DK196" s="423"/>
      <c r="DL196" s="74"/>
      <c r="DM196" s="74"/>
      <c r="DN196" s="74"/>
      <c r="DO196" s="74"/>
      <c r="DP196" s="423"/>
      <c r="DQ196" s="74"/>
      <c r="DR196" s="74"/>
      <c r="DS196" s="74"/>
      <c r="DT196" s="74"/>
      <c r="DU196" s="74"/>
      <c r="DV196" s="423"/>
      <c r="DW196" s="74"/>
      <c r="DX196" s="74"/>
      <c r="DY196" s="74"/>
      <c r="DZ196" s="74"/>
      <c r="EA196" s="74"/>
      <c r="EB196" s="423"/>
      <c r="EC196" s="74"/>
      <c r="ED196" s="74"/>
      <c r="EE196" s="74"/>
      <c r="EF196" s="74"/>
      <c r="EG196" s="74"/>
      <c r="EH196" s="423"/>
      <c r="EI196" s="74"/>
      <c r="EJ196" s="74"/>
      <c r="EK196" s="74"/>
      <c r="EL196" s="74"/>
      <c r="EM196" s="74"/>
      <c r="EN196" s="423"/>
      <c r="EO196" s="74"/>
      <c r="EP196" s="74"/>
      <c r="EQ196" s="74"/>
      <c r="ER196" s="74"/>
      <c r="ES196" s="74"/>
      <c r="ET196" s="423"/>
      <c r="EU196" s="74"/>
      <c r="EV196" s="74"/>
      <c r="EW196" s="74"/>
      <c r="EX196" s="74"/>
      <c r="EY196" s="74"/>
      <c r="EZ196" s="425"/>
      <c r="FA196" s="74"/>
      <c r="FB196" s="74"/>
      <c r="FC196" s="74"/>
      <c r="FD196" s="74"/>
      <c r="FE196" s="74"/>
      <c r="FF196" s="425"/>
      <c r="FG196" s="74"/>
      <c r="FH196" s="74"/>
      <c r="FI196" s="74"/>
      <c r="FJ196" s="74"/>
      <c r="FK196" s="74"/>
      <c r="FL196" s="425"/>
      <c r="FM196" s="74"/>
      <c r="FN196" s="74"/>
      <c r="FO196" s="74"/>
      <c r="FP196" s="424"/>
      <c r="FQ196" s="74"/>
      <c r="FR196" s="74"/>
      <c r="FS196" s="74"/>
      <c r="FT196" s="74"/>
      <c r="FU196" s="425"/>
      <c r="FV196" s="74"/>
      <c r="FW196" s="74"/>
      <c r="FX196" s="74"/>
      <c r="FY196" s="74"/>
      <c r="FZ196" s="74"/>
      <c r="GA196" s="425"/>
      <c r="GB196" s="74"/>
      <c r="GC196" s="15"/>
      <c r="GD196" s="15"/>
      <c r="GE196" s="15"/>
      <c r="GF196" s="15"/>
      <c r="GG196" s="370"/>
      <c r="GH196" s="15"/>
      <c r="GI196" s="15"/>
      <c r="GJ196" s="15"/>
      <c r="GK196" s="15"/>
      <c r="GL196" s="15"/>
      <c r="GM196" s="370"/>
      <c r="GN196" s="15"/>
      <c r="GO196" s="15"/>
      <c r="GP196" s="15"/>
      <c r="GQ196" s="15"/>
      <c r="GR196" s="15"/>
      <c r="GS196" s="370"/>
      <c r="GT196" s="15"/>
      <c r="GU196" s="15"/>
      <c r="GV196" s="15"/>
      <c r="GW196" s="15"/>
      <c r="GX196" s="15"/>
      <c r="GY196" s="370"/>
      <c r="GZ196" s="15"/>
      <c r="HA196" s="15"/>
      <c r="HB196" s="15"/>
      <c r="HC196" s="15"/>
      <c r="HD196" s="15"/>
      <c r="HE196" s="370"/>
      <c r="HF196" s="15"/>
      <c r="HG196" s="15"/>
      <c r="HH196" s="15"/>
      <c r="HI196" s="15"/>
      <c r="HJ196" s="15"/>
      <c r="HK196" s="370"/>
      <c r="HL196" s="15"/>
      <c r="HM196" s="15"/>
      <c r="HN196" s="15"/>
      <c r="HO196" s="15"/>
      <c r="HP196" s="15"/>
      <c r="HQ196" s="370"/>
      <c r="HR196" s="15"/>
    </row>
    <row r="197" spans="1:228" ht="19" thickBot="1" x14ac:dyDescent="0.5">
      <c r="A197" s="10" t="s">
        <v>105</v>
      </c>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15"/>
      <c r="AG197" s="15"/>
      <c r="AH197" s="15"/>
      <c r="AI197" s="15"/>
      <c r="AJ197" s="59"/>
      <c r="AK197" s="15"/>
      <c r="AL197" s="15"/>
      <c r="AM197" s="15"/>
      <c r="AN197" s="15"/>
      <c r="AO197" s="15"/>
      <c r="AP197" s="59"/>
      <c r="AQ197" s="15"/>
      <c r="AR197" s="15"/>
      <c r="AS197" s="15"/>
      <c r="AT197" s="15"/>
      <c r="AU197" s="15"/>
      <c r="AV197" s="59"/>
      <c r="AW197" s="15"/>
      <c r="AX197" s="15"/>
      <c r="AY197" s="15"/>
      <c r="AZ197" s="15"/>
      <c r="BA197" s="15"/>
      <c r="BB197" s="59"/>
      <c r="BC197" s="15"/>
      <c r="BD197" s="15"/>
      <c r="BE197" s="15"/>
      <c r="BF197" s="15"/>
      <c r="BG197" s="15"/>
      <c r="BH197" s="59"/>
      <c r="BI197" s="15"/>
      <c r="BJ197" s="15"/>
      <c r="BK197" s="15"/>
      <c r="BL197" s="15"/>
      <c r="BM197" s="15"/>
      <c r="BN197" s="59"/>
      <c r="BO197" s="15"/>
      <c r="BP197" s="15"/>
      <c r="BQ197" s="15"/>
      <c r="BR197" s="15"/>
      <c r="BS197" s="15"/>
      <c r="BT197" s="59"/>
      <c r="BU197" s="15"/>
      <c r="BV197" s="15"/>
      <c r="BW197" s="15"/>
      <c r="BX197" s="15"/>
      <c r="BY197" s="15"/>
      <c r="BZ197" s="59"/>
      <c r="CA197" s="15"/>
      <c r="CB197" s="15"/>
      <c r="CC197" s="15"/>
      <c r="CD197" s="15"/>
      <c r="CE197" s="15"/>
      <c r="CF197" s="59"/>
      <c r="CG197" s="15"/>
      <c r="CH197" s="15"/>
      <c r="CI197" s="15"/>
      <c r="CJ197" s="15"/>
      <c r="CK197" s="15"/>
      <c r="CL197" s="59"/>
      <c r="CM197" s="15"/>
      <c r="CN197" s="15"/>
      <c r="CO197" s="15"/>
      <c r="CP197" s="15"/>
      <c r="CQ197" s="15"/>
      <c r="CR197" s="59"/>
      <c r="CS197" s="15"/>
      <c r="CT197" s="15"/>
      <c r="CU197" s="15"/>
      <c r="CV197" s="15"/>
      <c r="CW197" s="15"/>
      <c r="CX197" s="15"/>
      <c r="CY197" s="15"/>
      <c r="CZ197" s="15"/>
      <c r="DA197" s="15"/>
      <c r="DB197" s="15"/>
      <c r="DC197" s="15"/>
      <c r="DD197" s="15"/>
      <c r="DE197" s="15"/>
      <c r="DF197" s="15"/>
      <c r="DG197" s="59"/>
      <c r="DH197" s="15"/>
      <c r="DI197" s="72"/>
      <c r="DJ197" s="72"/>
      <c r="DL197" s="74"/>
      <c r="DM197" s="74"/>
      <c r="DN197" s="74"/>
      <c r="DO197" s="74"/>
      <c r="DQ197" s="74"/>
      <c r="DR197" s="74"/>
      <c r="DS197" s="74"/>
      <c r="DT197" s="74"/>
      <c r="DU197" s="74"/>
      <c r="DW197" s="74"/>
      <c r="DX197" s="74"/>
      <c r="DY197" s="74"/>
      <c r="DZ197" s="74"/>
      <c r="EA197" s="74"/>
      <c r="EC197" s="74"/>
      <c r="ED197" s="74"/>
      <c r="EE197" s="74"/>
      <c r="EF197" s="74"/>
      <c r="EG197" s="74"/>
      <c r="EI197" s="74"/>
      <c r="EJ197" s="74"/>
      <c r="EK197" s="74"/>
      <c r="EL197" s="74"/>
      <c r="EM197" s="74"/>
      <c r="EO197" s="74"/>
      <c r="EP197" s="74"/>
      <c r="EQ197" s="74"/>
      <c r="ER197" s="74"/>
      <c r="ES197" s="74"/>
      <c r="EU197" s="74"/>
      <c r="EV197" s="74"/>
      <c r="EW197" s="74"/>
      <c r="EX197" s="74"/>
      <c r="EY197" s="74"/>
      <c r="FA197" s="74"/>
      <c r="FB197" s="74"/>
      <c r="FC197" s="74"/>
      <c r="FD197" s="74"/>
      <c r="FE197" s="74"/>
      <c r="FG197" s="74"/>
      <c r="FH197" s="74"/>
      <c r="FI197" s="74"/>
      <c r="FJ197" s="74"/>
      <c r="FK197" s="74"/>
      <c r="FM197" s="74"/>
      <c r="FN197" s="74"/>
      <c r="FO197" s="74"/>
      <c r="FP197" s="424"/>
      <c r="FQ197" s="74"/>
      <c r="FR197" s="74"/>
      <c r="FS197" s="74"/>
      <c r="FT197" s="74"/>
      <c r="FV197" s="74"/>
      <c r="FW197" s="74"/>
      <c r="FX197" s="74"/>
      <c r="FY197" s="74"/>
      <c r="FZ197" s="74"/>
      <c r="GB197" s="74"/>
      <c r="GC197" s="15"/>
      <c r="GD197" s="15"/>
      <c r="GE197" s="15"/>
      <c r="GF197" s="15"/>
      <c r="GG197" s="371"/>
      <c r="GH197" s="15"/>
      <c r="GI197" s="15"/>
      <c r="GJ197" s="15"/>
      <c r="GK197" s="15"/>
      <c r="GL197" s="15"/>
      <c r="GM197" s="371"/>
      <c r="GN197" s="15"/>
      <c r="GO197" s="15"/>
      <c r="GP197" s="15"/>
      <c r="GQ197" s="15"/>
      <c r="GR197" s="15"/>
      <c r="GS197" s="371"/>
      <c r="GT197" s="15"/>
      <c r="GU197" s="15"/>
      <c r="GV197" s="15"/>
      <c r="GW197" s="15"/>
      <c r="GX197" s="15"/>
      <c r="GY197" s="371"/>
      <c r="GZ197" s="15"/>
      <c r="HA197" s="15"/>
      <c r="HB197" s="15"/>
      <c r="HC197" s="15"/>
      <c r="HD197" s="15"/>
      <c r="HE197" s="371"/>
      <c r="HF197" s="15"/>
      <c r="HG197" s="15"/>
      <c r="HH197" s="15"/>
      <c r="HI197" s="15"/>
      <c r="HJ197" s="15"/>
      <c r="HK197" s="371"/>
      <c r="HL197" s="15"/>
      <c r="HM197" s="15"/>
      <c r="HN197" s="15"/>
      <c r="HO197" s="15"/>
      <c r="HP197" s="15"/>
      <c r="HQ197" s="371"/>
      <c r="HR197" s="15"/>
    </row>
    <row r="198" spans="1:228" ht="15" thickBot="1" x14ac:dyDescent="0.4">
      <c r="A198" s="106"/>
      <c r="B198" s="485" t="s">
        <v>106</v>
      </c>
      <c r="C198" s="486"/>
      <c r="D198" s="487"/>
      <c r="E198" s="485" t="s">
        <v>107</v>
      </c>
      <c r="F198" s="486"/>
      <c r="G198" s="487"/>
      <c r="H198" s="485" t="s">
        <v>108</v>
      </c>
      <c r="I198" s="486"/>
      <c r="J198" s="487"/>
      <c r="K198" s="485" t="s">
        <v>109</v>
      </c>
      <c r="L198" s="486"/>
      <c r="M198" s="487"/>
      <c r="N198" s="485" t="s">
        <v>110</v>
      </c>
      <c r="O198" s="486"/>
      <c r="P198" s="487"/>
      <c r="Q198" s="485" t="s">
        <v>111</v>
      </c>
      <c r="R198" s="486"/>
      <c r="S198" s="487"/>
      <c r="T198" s="485" t="s">
        <v>112</v>
      </c>
      <c r="U198" s="486"/>
      <c r="V198" s="487"/>
      <c r="W198" s="485" t="s">
        <v>113</v>
      </c>
      <c r="X198" s="486"/>
      <c r="Y198" s="487"/>
      <c r="Z198" s="485" t="s">
        <v>114</v>
      </c>
      <c r="AA198" s="486"/>
      <c r="AB198" s="487"/>
      <c r="AC198" s="485" t="s">
        <v>115</v>
      </c>
      <c r="AD198" s="486"/>
      <c r="AE198" s="487"/>
      <c r="AF198" s="473" t="s">
        <v>116</v>
      </c>
      <c r="AG198" s="474"/>
      <c r="AH198" s="474"/>
      <c r="AI198" s="474"/>
      <c r="AJ198" s="474"/>
      <c r="AK198" s="474"/>
      <c r="AL198" s="473" t="s">
        <v>117</v>
      </c>
      <c r="AM198" s="474"/>
      <c r="AN198" s="474"/>
      <c r="AO198" s="474"/>
      <c r="AP198" s="474"/>
      <c r="AQ198" s="474"/>
      <c r="AR198" s="473" t="s">
        <v>118</v>
      </c>
      <c r="AS198" s="474"/>
      <c r="AT198" s="474"/>
      <c r="AU198" s="474"/>
      <c r="AV198" s="474"/>
      <c r="AW198" s="474"/>
      <c r="AX198" s="473" t="s">
        <v>119</v>
      </c>
      <c r="AY198" s="474"/>
      <c r="AZ198" s="474"/>
      <c r="BA198" s="474"/>
      <c r="BB198" s="474"/>
      <c r="BC198" s="474"/>
      <c r="BD198" s="473" t="s">
        <v>120</v>
      </c>
      <c r="BE198" s="474"/>
      <c r="BF198" s="474"/>
      <c r="BG198" s="474"/>
      <c r="BH198" s="474"/>
      <c r="BI198" s="474"/>
      <c r="BJ198" s="473" t="s">
        <v>121</v>
      </c>
      <c r="BK198" s="474"/>
      <c r="BL198" s="474"/>
      <c r="BM198" s="474"/>
      <c r="BN198" s="474"/>
      <c r="BO198" s="474"/>
      <c r="BP198" s="473" t="s">
        <v>122</v>
      </c>
      <c r="BQ198" s="474"/>
      <c r="BR198" s="474"/>
      <c r="BS198" s="474"/>
      <c r="BT198" s="474"/>
      <c r="BU198" s="474"/>
      <c r="BV198" s="473" t="s">
        <v>123</v>
      </c>
      <c r="BW198" s="474"/>
      <c r="BX198" s="474"/>
      <c r="BY198" s="474"/>
      <c r="BZ198" s="474"/>
      <c r="CA198" s="474"/>
      <c r="CB198" s="461" t="str">
        <f>+CB4</f>
        <v>2 0 2 0</v>
      </c>
      <c r="CC198" s="465" t="s">
        <v>124</v>
      </c>
      <c r="CD198" s="465"/>
      <c r="CE198" s="465"/>
      <c r="CF198" s="465"/>
      <c r="CG198" s="466"/>
      <c r="CH198" s="461" t="str">
        <f>+CH4</f>
        <v xml:space="preserve"> 2 0 2 1</v>
      </c>
      <c r="CI198" s="465" t="s">
        <v>126</v>
      </c>
      <c r="CJ198" s="465"/>
      <c r="CK198" s="465"/>
      <c r="CL198" s="465"/>
      <c r="CM198" s="466"/>
      <c r="CN198" s="461" t="str">
        <f>+CN4</f>
        <v xml:space="preserve"> 2 0 2 2</v>
      </c>
      <c r="CO198" s="465" t="str">
        <f>+CO4</f>
        <v>2 0 2 2</v>
      </c>
      <c r="CP198" s="465"/>
      <c r="CQ198" s="465"/>
      <c r="CR198" s="465"/>
      <c r="CS198" s="466"/>
      <c r="CT198" s="488" t="str">
        <f>+CT4</f>
        <v>2 0 2 3 a septiembre</v>
      </c>
      <c r="CU198" s="489"/>
      <c r="CV198" s="490"/>
      <c r="CW198" s="473" t="str">
        <f>+CW4</f>
        <v>2 0 2 3 a octubre</v>
      </c>
      <c r="CX198" s="474"/>
      <c r="CY198" s="475"/>
      <c r="CZ198" s="473" t="str">
        <f>+CZ4</f>
        <v>2 0 2 3 a noviembre</v>
      </c>
      <c r="DA198" s="474"/>
      <c r="DB198" s="475"/>
      <c r="DC198" s="461" t="str">
        <f>+DC4</f>
        <v xml:space="preserve">2 0 2 3 </v>
      </c>
      <c r="DD198" s="465" t="str">
        <f>+DC4</f>
        <v xml:space="preserve">2 0 2 3 </v>
      </c>
      <c r="DE198" s="465"/>
      <c r="DF198" s="465"/>
      <c r="DG198" s="465"/>
      <c r="DH198" s="466"/>
      <c r="DI198" s="470">
        <v>2024</v>
      </c>
      <c r="DJ198" s="471"/>
      <c r="DK198" s="472"/>
      <c r="DL198" s="467" t="str">
        <f>+DL4</f>
        <v>2024  a 31/01/2024</v>
      </c>
      <c r="DM198" s="480" t="str">
        <f>+DL4</f>
        <v>2024  a 31/01/2024</v>
      </c>
      <c r="DN198" s="480"/>
      <c r="DO198" s="480"/>
      <c r="DP198" s="480"/>
      <c r="DQ198" s="481"/>
      <c r="DR198" s="467" t="str">
        <f>+DR4</f>
        <v>2024  a 29/02/2024</v>
      </c>
      <c r="DS198" s="480" t="str">
        <f>+DR4</f>
        <v>2024  a 29/02/2024</v>
      </c>
      <c r="DT198" s="480"/>
      <c r="DU198" s="480"/>
      <c r="DV198" s="480"/>
      <c r="DW198" s="481"/>
      <c r="DX198" s="479" t="str">
        <f>+DX4</f>
        <v>2024  a 31/03/2024</v>
      </c>
      <c r="DY198" s="480"/>
      <c r="DZ198" s="480"/>
      <c r="EA198" s="480"/>
      <c r="EB198" s="480"/>
      <c r="EC198" s="481"/>
      <c r="ED198" s="479" t="str">
        <f>+ED4</f>
        <v>2024  a 30/04/2024</v>
      </c>
      <c r="EE198" s="480"/>
      <c r="EF198" s="480"/>
      <c r="EG198" s="480"/>
      <c r="EH198" s="480"/>
      <c r="EI198" s="481"/>
      <c r="EJ198" s="479" t="str">
        <f>+EJ4</f>
        <v>2024  a 31/05/2024</v>
      </c>
      <c r="EK198" s="480"/>
      <c r="EL198" s="480"/>
      <c r="EM198" s="480"/>
      <c r="EN198" s="480"/>
      <c r="EO198" s="481"/>
      <c r="EP198" s="479" t="str">
        <f>+EP4</f>
        <v>2024  a 30/06/2024</v>
      </c>
      <c r="EQ198" s="480"/>
      <c r="ER198" s="480"/>
      <c r="ES198" s="480"/>
      <c r="ET198" s="480"/>
      <c r="EU198" s="481"/>
      <c r="EV198" s="479" t="str">
        <f>+EV4</f>
        <v>2024  a 31/07/2024</v>
      </c>
      <c r="EW198" s="480"/>
      <c r="EX198" s="480"/>
      <c r="EY198" s="480"/>
      <c r="EZ198" s="480"/>
      <c r="FA198" s="481"/>
      <c r="FB198" s="479" t="str">
        <f>+FB4</f>
        <v>2024  a 31/08/2024</v>
      </c>
      <c r="FC198" s="480"/>
      <c r="FD198" s="480"/>
      <c r="FE198" s="480"/>
      <c r="FF198" s="480"/>
      <c r="FG198" s="481"/>
      <c r="FH198" s="479" t="str">
        <f>+FH4</f>
        <v>2024  a 30/09/2024</v>
      </c>
      <c r="FI198" s="480"/>
      <c r="FJ198" s="480"/>
      <c r="FK198" s="480"/>
      <c r="FL198" s="480"/>
      <c r="FM198" s="481"/>
      <c r="FN198" s="470">
        <f>+FN4</f>
        <v>2025</v>
      </c>
      <c r="FO198" s="471"/>
      <c r="FP198" s="472"/>
      <c r="FQ198" s="479" t="str">
        <f>+FQ4</f>
        <v>2024  a 31/10/2024</v>
      </c>
      <c r="FR198" s="480"/>
      <c r="FS198" s="480"/>
      <c r="FT198" s="480"/>
      <c r="FU198" s="480"/>
      <c r="FV198" s="481"/>
      <c r="FW198" s="479" t="str">
        <f>+FW4</f>
        <v>2024  a 30/11/2024</v>
      </c>
      <c r="FX198" s="480"/>
      <c r="FY198" s="480"/>
      <c r="FZ198" s="480"/>
      <c r="GA198" s="480"/>
      <c r="GB198" s="481"/>
      <c r="GC198" s="464" t="str">
        <f>+GC4</f>
        <v xml:space="preserve"> 2 0 2 4</v>
      </c>
      <c r="GD198" s="465"/>
      <c r="GE198" s="465"/>
      <c r="GF198" s="465"/>
      <c r="GG198" s="465"/>
      <c r="GH198" s="466"/>
      <c r="GI198" s="464" t="str">
        <f>+GI4</f>
        <v>2025 Enero</v>
      </c>
      <c r="GJ198" s="465"/>
      <c r="GK198" s="465"/>
      <c r="GL198" s="465"/>
      <c r="GM198" s="465"/>
      <c r="GN198" s="466"/>
      <c r="GO198" s="464" t="str">
        <f>+GO4</f>
        <v>2025 Febrero</v>
      </c>
      <c r="GP198" s="465"/>
      <c r="GQ198" s="465"/>
      <c r="GR198" s="465"/>
      <c r="GS198" s="465"/>
      <c r="GT198" s="466"/>
      <c r="GU198" s="464" t="str">
        <f>+GU4</f>
        <v>2025 Marzo</v>
      </c>
      <c r="GV198" s="465"/>
      <c r="GW198" s="465"/>
      <c r="GX198" s="465"/>
      <c r="GY198" s="465"/>
      <c r="GZ198" s="466"/>
      <c r="HA198" s="464" t="str">
        <f>+HA4</f>
        <v>2025 Abril</v>
      </c>
      <c r="HB198" s="465"/>
      <c r="HC198" s="465"/>
      <c r="HD198" s="465"/>
      <c r="HE198" s="465"/>
      <c r="HF198" s="466"/>
      <c r="HG198" s="464" t="str">
        <f>+HG4</f>
        <v>2025 Mayo</v>
      </c>
      <c r="HH198" s="465"/>
      <c r="HI198" s="465"/>
      <c r="HJ198" s="465"/>
      <c r="HK198" s="465"/>
      <c r="HL198" s="466"/>
      <c r="HM198" s="464" t="str">
        <f>+HM4</f>
        <v>2025 Junio</v>
      </c>
      <c r="HN198" s="465"/>
      <c r="HO198" s="465"/>
      <c r="HP198" s="465"/>
      <c r="HQ198" s="465"/>
      <c r="HR198" s="466"/>
    </row>
    <row r="199" spans="1:228" ht="65.5" thickBot="1" x14ac:dyDescent="0.4">
      <c r="A199" s="90" t="s">
        <v>138</v>
      </c>
      <c r="B199" s="158" t="str">
        <f>+B5</f>
        <v>Presupuesto Disponible</v>
      </c>
      <c r="C199" s="158" t="str">
        <f t="shared" ref="C199:BN199" si="698">+C5</f>
        <v>Compromisos</v>
      </c>
      <c r="D199" s="158" t="str">
        <f t="shared" si="698"/>
        <v>% Ejec</v>
      </c>
      <c r="E199" s="158" t="str">
        <f t="shared" si="698"/>
        <v>Presupuesto Disponible</v>
      </c>
      <c r="F199" s="158" t="str">
        <f t="shared" si="698"/>
        <v>Compromisos</v>
      </c>
      <c r="G199" s="158" t="str">
        <f t="shared" si="698"/>
        <v>% Ejec</v>
      </c>
      <c r="H199" s="158" t="str">
        <f t="shared" si="698"/>
        <v>Presupuesto Disponible</v>
      </c>
      <c r="I199" s="158" t="str">
        <f t="shared" si="698"/>
        <v>Compromisos</v>
      </c>
      <c r="J199" s="158" t="str">
        <f t="shared" si="698"/>
        <v>% Ejec</v>
      </c>
      <c r="K199" s="158" t="str">
        <f t="shared" si="698"/>
        <v>Presupuesto Disponible</v>
      </c>
      <c r="L199" s="158" t="str">
        <f t="shared" si="698"/>
        <v>Compromisos</v>
      </c>
      <c r="M199" s="158" t="str">
        <f t="shared" si="698"/>
        <v>% Ejec</v>
      </c>
      <c r="N199" s="158" t="str">
        <f t="shared" si="698"/>
        <v>Presupuesto Disponible</v>
      </c>
      <c r="O199" s="158" t="str">
        <f t="shared" si="698"/>
        <v>Compromisos</v>
      </c>
      <c r="P199" s="158" t="str">
        <f t="shared" si="698"/>
        <v>% Ejec</v>
      </c>
      <c r="Q199" s="158" t="str">
        <f t="shared" si="698"/>
        <v>Presupuesto Disponible</v>
      </c>
      <c r="R199" s="158" t="str">
        <f t="shared" si="698"/>
        <v>Compromisos</v>
      </c>
      <c r="S199" s="158" t="str">
        <f t="shared" si="698"/>
        <v>% Ejec</v>
      </c>
      <c r="T199" s="158" t="str">
        <f t="shared" si="698"/>
        <v>Presupuesto Disponible</v>
      </c>
      <c r="U199" s="158" t="str">
        <f t="shared" si="698"/>
        <v>Compromisos</v>
      </c>
      <c r="V199" s="158" t="str">
        <f t="shared" si="698"/>
        <v>% Ejec</v>
      </c>
      <c r="W199" s="158" t="str">
        <f t="shared" si="698"/>
        <v>Presupuesto Disponible</v>
      </c>
      <c r="X199" s="158" t="str">
        <f t="shared" si="698"/>
        <v>Compromisos</v>
      </c>
      <c r="Y199" s="158" t="str">
        <f t="shared" si="698"/>
        <v>% Ejec</v>
      </c>
      <c r="Z199" s="158" t="str">
        <f t="shared" si="698"/>
        <v>Presupuesto Disponible</v>
      </c>
      <c r="AA199" s="158" t="str">
        <f t="shared" si="698"/>
        <v>Compromisos</v>
      </c>
      <c r="AB199" s="158" t="str">
        <f t="shared" si="698"/>
        <v>% Ejec</v>
      </c>
      <c r="AC199" s="158" t="str">
        <f t="shared" si="698"/>
        <v>Presupuesto Disponible</v>
      </c>
      <c r="AD199" s="158" t="str">
        <f t="shared" si="698"/>
        <v>Compromisos</v>
      </c>
      <c r="AE199" s="158" t="str">
        <f t="shared" si="698"/>
        <v>% Ejec</v>
      </c>
      <c r="AF199" s="158" t="str">
        <f t="shared" si="698"/>
        <v>Presupuesto Inicial</v>
      </c>
      <c r="AG199" s="158" t="str">
        <f t="shared" si="698"/>
        <v>Presupuesto Disponible</v>
      </c>
      <c r="AH199" s="158" t="str">
        <f t="shared" si="698"/>
        <v>Compromisos</v>
      </c>
      <c r="AI199" s="158" t="str">
        <f t="shared" si="698"/>
        <v>% Ejec</v>
      </c>
      <c r="AJ199" s="158" t="str">
        <f t="shared" si="698"/>
        <v>Giros</v>
      </c>
      <c r="AK199" s="158" t="str">
        <f t="shared" si="698"/>
        <v>%Ejec Giros</v>
      </c>
      <c r="AL199" s="158" t="str">
        <f t="shared" si="698"/>
        <v>Presupuesto Inicial</v>
      </c>
      <c r="AM199" s="158" t="str">
        <f t="shared" si="698"/>
        <v>Presupuesto Disponible</v>
      </c>
      <c r="AN199" s="158" t="str">
        <f t="shared" si="698"/>
        <v>Compromisos</v>
      </c>
      <c r="AO199" s="158" t="str">
        <f t="shared" si="698"/>
        <v>% Ejec</v>
      </c>
      <c r="AP199" s="158" t="str">
        <f t="shared" si="698"/>
        <v>Giros</v>
      </c>
      <c r="AQ199" s="158" t="str">
        <f t="shared" si="698"/>
        <v>%Ejec Giros</v>
      </c>
      <c r="AR199" s="158" t="str">
        <f t="shared" si="698"/>
        <v>Presupuesto Inicial</v>
      </c>
      <c r="AS199" s="158" t="str">
        <f t="shared" si="698"/>
        <v>Presupuesto Disponible</v>
      </c>
      <c r="AT199" s="158" t="str">
        <f t="shared" si="698"/>
        <v>Compromisos</v>
      </c>
      <c r="AU199" s="158" t="str">
        <f t="shared" si="698"/>
        <v>% Ejec</v>
      </c>
      <c r="AV199" s="158" t="str">
        <f t="shared" si="698"/>
        <v>Giros</v>
      </c>
      <c r="AW199" s="158" t="str">
        <f t="shared" si="698"/>
        <v>%Ejec Giros</v>
      </c>
      <c r="AX199" s="158" t="str">
        <f t="shared" si="698"/>
        <v>Presupuesto Inicial</v>
      </c>
      <c r="AY199" s="158" t="str">
        <f t="shared" si="698"/>
        <v>Presupuesto Disponible</v>
      </c>
      <c r="AZ199" s="158" t="str">
        <f t="shared" si="698"/>
        <v>Compromisos</v>
      </c>
      <c r="BA199" s="158" t="str">
        <f t="shared" si="698"/>
        <v>% Ejec</v>
      </c>
      <c r="BB199" s="158" t="str">
        <f t="shared" si="698"/>
        <v>Giros</v>
      </c>
      <c r="BC199" s="158" t="str">
        <f t="shared" si="698"/>
        <v>%Ejec Giros</v>
      </c>
      <c r="BD199" s="158" t="str">
        <f t="shared" si="698"/>
        <v>Presupuesto Inicial</v>
      </c>
      <c r="BE199" s="158" t="str">
        <f t="shared" si="698"/>
        <v>Presupuesto Disponible</v>
      </c>
      <c r="BF199" s="158" t="str">
        <f t="shared" si="698"/>
        <v>Compromisos</v>
      </c>
      <c r="BG199" s="158" t="str">
        <f t="shared" si="698"/>
        <v>% Ejec</v>
      </c>
      <c r="BH199" s="158" t="str">
        <f t="shared" si="698"/>
        <v>Giros</v>
      </c>
      <c r="BI199" s="158" t="str">
        <f t="shared" si="698"/>
        <v>%Ejec Giros</v>
      </c>
      <c r="BJ199" s="158" t="str">
        <f t="shared" si="698"/>
        <v>Presupuesto Inicial</v>
      </c>
      <c r="BK199" s="158" t="str">
        <f t="shared" si="698"/>
        <v>Presupuesto Disponible</v>
      </c>
      <c r="BL199" s="158" t="str">
        <f t="shared" si="698"/>
        <v>Compromisos</v>
      </c>
      <c r="BM199" s="158" t="str">
        <f t="shared" si="698"/>
        <v>% Ejec</v>
      </c>
      <c r="BN199" s="158" t="str">
        <f t="shared" si="698"/>
        <v>Giros</v>
      </c>
      <c r="BO199" s="158" t="str">
        <f t="shared" ref="BO199:DZ199" si="699">+BO5</f>
        <v>%Ejec Giros</v>
      </c>
      <c r="BP199" s="158" t="str">
        <f t="shared" si="699"/>
        <v>Presupuesto Inicial</v>
      </c>
      <c r="BQ199" s="158" t="str">
        <f t="shared" si="699"/>
        <v>Presupuesto Disponible</v>
      </c>
      <c r="BR199" s="158" t="str">
        <f t="shared" si="699"/>
        <v>Compromisos</v>
      </c>
      <c r="BS199" s="158" t="str">
        <f t="shared" si="699"/>
        <v>% Ejec</v>
      </c>
      <c r="BT199" s="158" t="str">
        <f t="shared" si="699"/>
        <v>Giros</v>
      </c>
      <c r="BU199" s="158" t="str">
        <f t="shared" si="699"/>
        <v>%Ejec Giros</v>
      </c>
      <c r="BV199" s="158" t="str">
        <f t="shared" si="699"/>
        <v>Presupuesto Inicial</v>
      </c>
      <c r="BW199" s="158" t="str">
        <f t="shared" si="699"/>
        <v>Presupuesto Disponible</v>
      </c>
      <c r="BX199" s="158" t="str">
        <f t="shared" si="699"/>
        <v>Compromisos</v>
      </c>
      <c r="BY199" s="158" t="str">
        <f t="shared" si="699"/>
        <v>% Ejec</v>
      </c>
      <c r="BZ199" s="158" t="str">
        <f t="shared" si="699"/>
        <v>Giros</v>
      </c>
      <c r="CA199" s="158" t="str">
        <f t="shared" si="699"/>
        <v>%Ejec Giros</v>
      </c>
      <c r="CB199" s="158" t="str">
        <f t="shared" si="699"/>
        <v>Presupuesto Inicial</v>
      </c>
      <c r="CC199" s="158" t="str">
        <f t="shared" si="699"/>
        <v>Presupuesto Disponible</v>
      </c>
      <c r="CD199" s="158" t="str">
        <f t="shared" si="699"/>
        <v>Compromisos</v>
      </c>
      <c r="CE199" s="158" t="str">
        <f t="shared" si="699"/>
        <v>% Ejec</v>
      </c>
      <c r="CF199" s="158" t="str">
        <f t="shared" si="699"/>
        <v>Giros</v>
      </c>
      <c r="CG199" s="158" t="str">
        <f t="shared" si="699"/>
        <v>%Ejec Giros</v>
      </c>
      <c r="CH199" s="158" t="str">
        <f t="shared" si="699"/>
        <v>Presupuesto Inicial</v>
      </c>
      <c r="CI199" s="158" t="str">
        <f t="shared" si="699"/>
        <v>Presupuesto Disponible</v>
      </c>
      <c r="CJ199" s="158" t="str">
        <f t="shared" si="699"/>
        <v>Compromisos</v>
      </c>
      <c r="CK199" s="158" t="str">
        <f t="shared" si="699"/>
        <v>% Ejec</v>
      </c>
      <c r="CL199" s="158" t="str">
        <f t="shared" si="699"/>
        <v>Giros</v>
      </c>
      <c r="CM199" s="158" t="str">
        <f t="shared" si="699"/>
        <v>%Ejec Giros</v>
      </c>
      <c r="CN199" s="158" t="str">
        <f t="shared" si="699"/>
        <v>Presupuesto Inicial</v>
      </c>
      <c r="CO199" s="158" t="str">
        <f t="shared" si="699"/>
        <v>Presupuesto Disponible</v>
      </c>
      <c r="CP199" s="158" t="str">
        <f t="shared" si="699"/>
        <v>Compromisos</v>
      </c>
      <c r="CQ199" s="158" t="str">
        <f t="shared" si="699"/>
        <v>% Ejec</v>
      </c>
      <c r="CR199" s="158" t="str">
        <f t="shared" si="699"/>
        <v>Giros</v>
      </c>
      <c r="CS199" s="158" t="str">
        <f t="shared" si="699"/>
        <v>%Ejec Giros</v>
      </c>
      <c r="CT199" s="158" t="str">
        <f t="shared" si="699"/>
        <v>Presupuesto Disponible</v>
      </c>
      <c r="CU199" s="158" t="str">
        <f t="shared" si="699"/>
        <v>Compromisos</v>
      </c>
      <c r="CV199" s="158" t="str">
        <f t="shared" si="699"/>
        <v>% Ejec</v>
      </c>
      <c r="CW199" s="158" t="str">
        <f t="shared" si="699"/>
        <v>Presupuesto Disponible</v>
      </c>
      <c r="CX199" s="158" t="str">
        <f t="shared" si="699"/>
        <v>Compromisos</v>
      </c>
      <c r="CY199" s="158" t="str">
        <f t="shared" si="699"/>
        <v>% Ejec</v>
      </c>
      <c r="CZ199" s="158" t="str">
        <f t="shared" si="699"/>
        <v>Presupuesto Disponible</v>
      </c>
      <c r="DA199" s="158" t="str">
        <f t="shared" si="699"/>
        <v>Compromisos</v>
      </c>
      <c r="DB199" s="158" t="str">
        <f t="shared" si="699"/>
        <v>% Ejec</v>
      </c>
      <c r="DC199" s="158" t="str">
        <f t="shared" si="699"/>
        <v>Presupuesto Inicial</v>
      </c>
      <c r="DD199" s="158" t="str">
        <f t="shared" si="699"/>
        <v>Presupuesto Disponible</v>
      </c>
      <c r="DE199" s="158" t="str">
        <f t="shared" si="699"/>
        <v>Compromisos</v>
      </c>
      <c r="DF199" s="158" t="str">
        <f t="shared" si="699"/>
        <v>% Ejec</v>
      </c>
      <c r="DG199" s="158" t="str">
        <f t="shared" si="699"/>
        <v>Giros</v>
      </c>
      <c r="DH199" s="158" t="str">
        <f t="shared" si="699"/>
        <v>%Ejec Giros</v>
      </c>
      <c r="DI199" s="158" t="str">
        <f t="shared" si="699"/>
        <v>Proyecto de Presupuesto 2024</v>
      </c>
      <c r="DJ199" s="158" t="str">
        <f t="shared" si="699"/>
        <v>Diferencia Ppto Aprobado Vs Proyecto Ppto</v>
      </c>
      <c r="DK199" s="158" t="str">
        <f t="shared" si="699"/>
        <v>Presupuesto Aprobado 2024</v>
      </c>
      <c r="DL199" s="158" t="str">
        <f t="shared" si="699"/>
        <v>Presupuesto inicial</v>
      </c>
      <c r="DM199" s="158" t="str">
        <f t="shared" si="699"/>
        <v>Presupuesto Disponible</v>
      </c>
      <c r="DN199" s="158" t="str">
        <f t="shared" si="699"/>
        <v>Compromisos</v>
      </c>
      <c r="DO199" s="158" t="str">
        <f t="shared" si="699"/>
        <v>% Ejec</v>
      </c>
      <c r="DP199" s="158" t="str">
        <f t="shared" si="699"/>
        <v>Giros</v>
      </c>
      <c r="DQ199" s="158" t="str">
        <f t="shared" si="699"/>
        <v>%Ejec Giros</v>
      </c>
      <c r="DR199" s="158" t="str">
        <f t="shared" si="699"/>
        <v>Presupuesto Inicial</v>
      </c>
      <c r="DS199" s="158" t="str">
        <f t="shared" si="699"/>
        <v>Presupuesto Disponible</v>
      </c>
      <c r="DT199" s="158" t="str">
        <f t="shared" si="699"/>
        <v>Compromisos</v>
      </c>
      <c r="DU199" s="158" t="str">
        <f t="shared" si="699"/>
        <v>% Ejec</v>
      </c>
      <c r="DV199" s="158" t="str">
        <f t="shared" si="699"/>
        <v>Giros</v>
      </c>
      <c r="DW199" s="158" t="str">
        <f t="shared" si="699"/>
        <v>%Ejec Giros</v>
      </c>
      <c r="DX199" s="158" t="str">
        <f t="shared" si="699"/>
        <v>Presupuesto Inicial</v>
      </c>
      <c r="DY199" s="158" t="str">
        <f t="shared" si="699"/>
        <v>Presupuesto Disponible</v>
      </c>
      <c r="DZ199" s="158" t="str">
        <f t="shared" si="699"/>
        <v>Compromisos</v>
      </c>
      <c r="EA199" s="158" t="str">
        <f t="shared" ref="EA199:EF199" si="700">+EA5</f>
        <v>% Ejec</v>
      </c>
      <c r="EB199" s="158" t="str">
        <f t="shared" si="700"/>
        <v>Giros</v>
      </c>
      <c r="EC199" s="158" t="str">
        <f t="shared" si="700"/>
        <v>%Ejec Giros</v>
      </c>
      <c r="ED199" s="158" t="str">
        <f t="shared" si="700"/>
        <v>Presupuesto Inicial</v>
      </c>
      <c r="EE199" s="158" t="str">
        <f t="shared" si="700"/>
        <v>Presupuesto Disponible</v>
      </c>
      <c r="EF199" s="158" t="str">
        <f t="shared" si="700"/>
        <v>Compromisos</v>
      </c>
      <c r="EG199" s="158" t="str">
        <f t="shared" ref="EG199:EL199" si="701">+EG5</f>
        <v>% Ejec</v>
      </c>
      <c r="EH199" s="158" t="str">
        <f t="shared" si="701"/>
        <v>Giros</v>
      </c>
      <c r="EI199" s="158" t="str">
        <f t="shared" si="701"/>
        <v>%Ejec Giros</v>
      </c>
      <c r="EJ199" s="158" t="str">
        <f t="shared" si="701"/>
        <v>Presupuesto Inicial</v>
      </c>
      <c r="EK199" s="158" t="str">
        <f t="shared" si="701"/>
        <v>Presupuesto Disponible</v>
      </c>
      <c r="EL199" s="158" t="str">
        <f t="shared" si="701"/>
        <v>Compromisos</v>
      </c>
      <c r="EM199" s="158" t="str">
        <f t="shared" ref="EM199:ER199" si="702">+EM5</f>
        <v>% Ejec</v>
      </c>
      <c r="EN199" s="158" t="str">
        <f t="shared" si="702"/>
        <v>Giros</v>
      </c>
      <c r="EO199" s="158" t="str">
        <f t="shared" si="702"/>
        <v>%Ejec Giros</v>
      </c>
      <c r="EP199" s="158" t="str">
        <f t="shared" si="702"/>
        <v>Presupuesto Inicial</v>
      </c>
      <c r="EQ199" s="158" t="str">
        <f t="shared" si="702"/>
        <v>Presupuesto Disponible</v>
      </c>
      <c r="ER199" s="158" t="str">
        <f t="shared" si="702"/>
        <v>Compromisos</v>
      </c>
      <c r="ES199" s="158" t="str">
        <f t="shared" ref="ES199:EX199" si="703">+ES5</f>
        <v>% Ejec</v>
      </c>
      <c r="ET199" s="158" t="str">
        <f t="shared" si="703"/>
        <v>Giros</v>
      </c>
      <c r="EU199" s="158" t="str">
        <f t="shared" si="703"/>
        <v>%Ejec Giros</v>
      </c>
      <c r="EV199" s="158" t="str">
        <f t="shared" si="703"/>
        <v>Presupuesto Inicial</v>
      </c>
      <c r="EW199" s="158" t="str">
        <f t="shared" si="703"/>
        <v>Presupuesto Disponible</v>
      </c>
      <c r="EX199" s="158" t="str">
        <f t="shared" si="703"/>
        <v>Compromisos</v>
      </c>
      <c r="EY199" s="158" t="str">
        <f t="shared" ref="EY199:FD199" si="704">+EY5</f>
        <v>% Ejec</v>
      </c>
      <c r="EZ199" s="158" t="str">
        <f t="shared" si="704"/>
        <v>Giros</v>
      </c>
      <c r="FA199" s="158" t="str">
        <f t="shared" si="704"/>
        <v>%Ejec Giros</v>
      </c>
      <c r="FB199" s="158" t="str">
        <f t="shared" si="704"/>
        <v>Presupuesto Inicial</v>
      </c>
      <c r="FC199" s="158" t="str">
        <f t="shared" si="704"/>
        <v>Presupuesto Disponible</v>
      </c>
      <c r="FD199" s="158" t="str">
        <f t="shared" si="704"/>
        <v>Compromisos</v>
      </c>
      <c r="FE199" s="158" t="str">
        <f t="shared" ref="FE199:FJ199" si="705">+FE5</f>
        <v>% Ejec</v>
      </c>
      <c r="FF199" s="158" t="str">
        <f t="shared" si="705"/>
        <v>Giros</v>
      </c>
      <c r="FG199" s="158" t="str">
        <f t="shared" si="705"/>
        <v>%Ejec Giros</v>
      </c>
      <c r="FH199" s="158" t="str">
        <f t="shared" si="705"/>
        <v>Presupuesto Inicial</v>
      </c>
      <c r="FI199" s="158" t="str">
        <f t="shared" si="705"/>
        <v>Presupuesto Disponible</v>
      </c>
      <c r="FJ199" s="158" t="str">
        <f t="shared" si="705"/>
        <v>Compromisos</v>
      </c>
      <c r="FK199" s="158" t="str">
        <f t="shared" ref="FK199:FS199" si="706">+FK5</f>
        <v>% Ejec</v>
      </c>
      <c r="FL199" s="158" t="str">
        <f t="shared" si="706"/>
        <v>Giros</v>
      </c>
      <c r="FM199" s="158" t="str">
        <f t="shared" si="706"/>
        <v>%Ejec Giros</v>
      </c>
      <c r="FN199" s="158" t="str">
        <f t="shared" si="706"/>
        <v>Proyecto de Presupuesto 2025</v>
      </c>
      <c r="FO199" s="158" t="str">
        <f t="shared" si="706"/>
        <v>Diferencia Ppto Aprobado Vs Proyecto Ppto</v>
      </c>
      <c r="FP199" s="158" t="str">
        <f t="shared" si="706"/>
        <v>Presupuesto Aprobado 2025</v>
      </c>
      <c r="FQ199" s="158" t="str">
        <f t="shared" si="706"/>
        <v>Presupuesto Inicial</v>
      </c>
      <c r="FR199" s="158" t="str">
        <f t="shared" si="706"/>
        <v>Presupuesto Disponible</v>
      </c>
      <c r="FS199" s="158" t="str">
        <f t="shared" si="706"/>
        <v>Compromisos</v>
      </c>
      <c r="FT199" s="158" t="str">
        <f t="shared" ref="FT199:FY199" si="707">+FT5</f>
        <v>% Ejec</v>
      </c>
      <c r="FU199" s="158" t="str">
        <f t="shared" si="707"/>
        <v>Giros</v>
      </c>
      <c r="FV199" s="158" t="str">
        <f t="shared" si="707"/>
        <v>%Ejec Giros</v>
      </c>
      <c r="FW199" s="158" t="str">
        <f t="shared" si="707"/>
        <v>Presupuesto Inicial</v>
      </c>
      <c r="FX199" s="158" t="str">
        <f t="shared" si="707"/>
        <v>Presupuesto Disponible</v>
      </c>
      <c r="FY199" s="158" t="str">
        <f t="shared" si="707"/>
        <v>Compromisos</v>
      </c>
      <c r="FZ199" s="158" t="str">
        <f t="shared" ref="FZ199:GN199" si="708">+FZ5</f>
        <v>% Ejec</v>
      </c>
      <c r="GA199" s="158" t="str">
        <f t="shared" si="708"/>
        <v>Giros</v>
      </c>
      <c r="GB199" s="158" t="str">
        <f t="shared" si="708"/>
        <v>%Ejec Giros</v>
      </c>
      <c r="GC199" s="158" t="str">
        <f t="shared" si="708"/>
        <v>Presupuesto Inicial</v>
      </c>
      <c r="GD199" s="158" t="str">
        <f t="shared" si="708"/>
        <v>Presupuesto Disponible</v>
      </c>
      <c r="GE199" s="158" t="str">
        <f t="shared" si="708"/>
        <v>Compromisos</v>
      </c>
      <c r="GF199" s="158" t="str">
        <f t="shared" si="708"/>
        <v>% Ejec</v>
      </c>
      <c r="GG199" s="372" t="str">
        <f t="shared" si="708"/>
        <v>Giros</v>
      </c>
      <c r="GH199" s="158" t="str">
        <f t="shared" si="708"/>
        <v>%Ejec Giros</v>
      </c>
      <c r="GI199" s="158" t="str">
        <f t="shared" si="708"/>
        <v>Presupuesto Inicial</v>
      </c>
      <c r="GJ199" s="158" t="str">
        <f t="shared" si="708"/>
        <v>Presupuesto Disponible</v>
      </c>
      <c r="GK199" s="158" t="str">
        <f t="shared" si="708"/>
        <v>Compromisos</v>
      </c>
      <c r="GL199" s="158" t="str">
        <f t="shared" si="708"/>
        <v>% Ejec</v>
      </c>
      <c r="GM199" s="158" t="str">
        <f t="shared" si="708"/>
        <v>Giros</v>
      </c>
      <c r="GN199" s="158" t="str">
        <f t="shared" si="708"/>
        <v>%Ejec Giros</v>
      </c>
      <c r="GO199" s="158" t="str">
        <f t="shared" ref="GO199:GT199" si="709">+GO5</f>
        <v>Presupuesto Inicial</v>
      </c>
      <c r="GP199" s="158" t="str">
        <f t="shared" si="709"/>
        <v>Presupuesto Disponible</v>
      </c>
      <c r="GQ199" s="158" t="str">
        <f t="shared" si="709"/>
        <v>Compromisos</v>
      </c>
      <c r="GR199" s="158" t="str">
        <f t="shared" si="709"/>
        <v>% Ejec</v>
      </c>
      <c r="GS199" s="158" t="str">
        <f t="shared" si="709"/>
        <v>Giros</v>
      </c>
      <c r="GT199" s="158" t="str">
        <f t="shared" si="709"/>
        <v>%Ejec Giros</v>
      </c>
      <c r="GU199" s="158" t="str">
        <f t="shared" ref="GU199:GZ199" si="710">+GU5</f>
        <v>Presupuesto Inicial</v>
      </c>
      <c r="GV199" s="158" t="str">
        <f t="shared" si="710"/>
        <v>Presupuesto Disponible</v>
      </c>
      <c r="GW199" s="158" t="str">
        <f t="shared" si="710"/>
        <v>Compromisos</v>
      </c>
      <c r="GX199" s="158" t="str">
        <f t="shared" si="710"/>
        <v>% Ejec</v>
      </c>
      <c r="GY199" s="158" t="str">
        <f t="shared" si="710"/>
        <v>Giros</v>
      </c>
      <c r="GZ199" s="158" t="str">
        <f t="shared" si="710"/>
        <v>%Ejec Giros</v>
      </c>
      <c r="HA199" s="158" t="str">
        <f t="shared" ref="HA199:HF199" si="711">+HA5</f>
        <v>Presupuesto Inicial</v>
      </c>
      <c r="HB199" s="158" t="str">
        <f t="shared" si="711"/>
        <v>Presupuesto Disponible</v>
      </c>
      <c r="HC199" s="158" t="str">
        <f t="shared" si="711"/>
        <v>Compromisos</v>
      </c>
      <c r="HD199" s="158" t="str">
        <f t="shared" si="711"/>
        <v>% Ejec</v>
      </c>
      <c r="HE199" s="158" t="str">
        <f t="shared" si="711"/>
        <v>Giros</v>
      </c>
      <c r="HF199" s="158" t="str">
        <f t="shared" si="711"/>
        <v>%Ejec Giros</v>
      </c>
      <c r="HG199" s="158" t="str">
        <f t="shared" ref="HG199:HL199" si="712">+HG5</f>
        <v>Presupuesto Inicial</v>
      </c>
      <c r="HH199" s="158" t="str">
        <f t="shared" si="712"/>
        <v>Presupuesto Disponible</v>
      </c>
      <c r="HI199" s="158" t="str">
        <f t="shared" si="712"/>
        <v>Compromisos</v>
      </c>
      <c r="HJ199" s="158" t="str">
        <f t="shared" si="712"/>
        <v>% Ejec</v>
      </c>
      <c r="HK199" s="158" t="str">
        <f t="shared" si="712"/>
        <v>Giros</v>
      </c>
      <c r="HL199" s="158" t="str">
        <f t="shared" si="712"/>
        <v>%Ejec Giros</v>
      </c>
      <c r="HM199" s="158" t="str">
        <f t="shared" ref="HM199:HR199" si="713">+HM5</f>
        <v>Presupuesto Inicial</v>
      </c>
      <c r="HN199" s="158" t="str">
        <f t="shared" si="713"/>
        <v>Presupuesto Disponible</v>
      </c>
      <c r="HO199" s="158" t="str">
        <f t="shared" si="713"/>
        <v>Compromisos</v>
      </c>
      <c r="HP199" s="158" t="str">
        <f t="shared" si="713"/>
        <v>% Ejec</v>
      </c>
      <c r="HQ199" s="158" t="str">
        <f t="shared" si="713"/>
        <v>Giros</v>
      </c>
      <c r="HR199" s="158" t="str">
        <f t="shared" si="713"/>
        <v>%Ejec Giros</v>
      </c>
    </row>
    <row r="200" spans="1:228" x14ac:dyDescent="0.35">
      <c r="A200" s="109" t="s">
        <v>76</v>
      </c>
      <c r="B200" s="154">
        <f t="shared" ref="B200:C203" si="714">SUMIF($A$6:$A$187,$A200,B$6:B$187)</f>
        <v>977034151446</v>
      </c>
      <c r="C200" s="154">
        <f t="shared" si="714"/>
        <v>950343832652.3302</v>
      </c>
      <c r="D200" s="110">
        <f>+C200/B200</f>
        <v>0.97268230721089077</v>
      </c>
      <c r="E200" s="154">
        <f t="shared" ref="E200:F203" si="715">SUMIF($A$6:$A$184,$A200,E$6:E$184)</f>
        <v>982373688667</v>
      </c>
      <c r="F200" s="154">
        <f t="shared" si="715"/>
        <v>957945440993.25</v>
      </c>
      <c r="G200" s="110">
        <f>+F200/E200</f>
        <v>0.97513344671629276</v>
      </c>
      <c r="H200" s="154">
        <f t="shared" ref="H200:I203" si="716">SUMIF($A$6:$A$184,$A200,H$6:H$184)</f>
        <v>1052873742391</v>
      </c>
      <c r="I200" s="154">
        <f t="shared" si="716"/>
        <v>1032318513624.2799</v>
      </c>
      <c r="J200" s="110">
        <f>+I200/H200</f>
        <v>0.98047702403515102</v>
      </c>
      <c r="K200" s="154">
        <f t="shared" ref="K200:L203" si="717">SUMIF($A$6:$A$184,$A200,K$6:K$184)</f>
        <v>1165125303667</v>
      </c>
      <c r="L200" s="154">
        <f t="shared" si="717"/>
        <v>1133913329346.27</v>
      </c>
      <c r="M200" s="110">
        <f>+L200/K200</f>
        <v>0.9732114870198969</v>
      </c>
      <c r="N200" s="154">
        <f t="shared" ref="N200:O203" si="718">SUMIF($A$6:$A$184,$A200,N$6:N$184)</f>
        <v>1282416068252</v>
      </c>
      <c r="O200" s="154">
        <f t="shared" si="718"/>
        <v>1250118594712.1702</v>
      </c>
      <c r="P200" s="110">
        <f>+O200/N200</f>
        <v>0.97481513656963692</v>
      </c>
      <c r="Q200" s="154">
        <f t="shared" ref="Q200:R203" si="719">SUMIF($A$6:$A$175,$A200,Q$6:Q$175)</f>
        <v>1986549691448</v>
      </c>
      <c r="R200" s="154">
        <f t="shared" si="719"/>
        <v>1931744570568.25</v>
      </c>
      <c r="S200" s="110">
        <f>+R200/Q200</f>
        <v>0.97241190536754085</v>
      </c>
      <c r="T200" s="154">
        <f t="shared" ref="T200:U203" si="720">SUMIF($A$6:$A$175,$A200,T$6:T$175)</f>
        <v>2093329736819.04</v>
      </c>
      <c r="U200" s="154">
        <f t="shared" si="720"/>
        <v>2024263051408.1396</v>
      </c>
      <c r="V200" s="110">
        <f>+U200/T200</f>
        <v>0.96700630378668773</v>
      </c>
      <c r="W200" s="154">
        <f t="shared" ref="W200:X203" si="721">SUMIF($A$6:$A$175,$A200,W$6:W$175)</f>
        <v>2239792825795</v>
      </c>
      <c r="X200" s="154">
        <f t="shared" si="721"/>
        <v>2190439579594.97</v>
      </c>
      <c r="Y200" s="110">
        <f>+X200/W200</f>
        <v>0.97796526284411489</v>
      </c>
      <c r="Z200" s="154">
        <f t="shared" ref="Z200:AA203" si="722">SUMIF($A$6:$A$175,$A200,Z$6:Z$175)</f>
        <v>1540784936877</v>
      </c>
      <c r="AA200" s="154">
        <f t="shared" si="722"/>
        <v>1461257883817.6001</v>
      </c>
      <c r="AB200" s="110">
        <f>+AA200/Z200</f>
        <v>0.94838536439706345</v>
      </c>
      <c r="AC200" s="154">
        <f t="shared" ref="AC200:AD203" si="723">SUMIF($A$6:$A$175,$A200,AC$6:AC$175)</f>
        <v>1682162016184</v>
      </c>
      <c r="AD200" s="154">
        <f t="shared" si="723"/>
        <v>1558688807441.6401</v>
      </c>
      <c r="AE200" s="110">
        <f>+AD200/AC200</f>
        <v>0.92659850385728004</v>
      </c>
      <c r="AF200" s="155">
        <f t="shared" ref="AF200:AH203" si="724">SUMIF($A$6:$A$154,$A200,AF$6:AF$154)</f>
        <v>1792727622000</v>
      </c>
      <c r="AG200" s="155">
        <f t="shared" si="724"/>
        <v>1809106905099</v>
      </c>
      <c r="AH200" s="155">
        <f t="shared" si="724"/>
        <v>1641317421146.8999</v>
      </c>
      <c r="AI200" s="156">
        <f>+AH200/AG200</f>
        <v>0.90725286411810024</v>
      </c>
      <c r="AJ200" s="155">
        <f t="shared" ref="AJ200:AJ203" si="725">SUMIF($A$6:$A$154,$A200,AJ$6:AJ$154)</f>
        <v>1564296289912.8999</v>
      </c>
      <c r="AK200" s="156">
        <f>+AJ200/AG200</f>
        <v>0.86467874590711191</v>
      </c>
      <c r="AL200" s="155">
        <f t="shared" ref="AL200:AN203" si="726">SUMIF($A$6:$A$154,$A200,AL$6:AL$154)</f>
        <v>1892296304000</v>
      </c>
      <c r="AM200" s="155">
        <f t="shared" si="726"/>
        <v>1903760544051</v>
      </c>
      <c r="AN200" s="155">
        <f t="shared" si="726"/>
        <v>1699862023496.8101</v>
      </c>
      <c r="AO200" s="156">
        <f>+AN200/AM200</f>
        <v>0.89289697110734545</v>
      </c>
      <c r="AP200" s="155">
        <f t="shared" ref="AP200:AP203" si="727">SUMIF($A$6:$A$154,$A200,AP$6:AP$154)</f>
        <v>1606417858591.26</v>
      </c>
      <c r="AQ200" s="156">
        <f>+AP200/AM200</f>
        <v>0.84381298037250718</v>
      </c>
      <c r="AR200" s="155">
        <f t="shared" ref="AR200:AT203" si="728">SUMIF($A$6:$A$154,$A200,AR$6:AR$154)</f>
        <v>2050310423000</v>
      </c>
      <c r="AS200" s="155">
        <f t="shared" si="728"/>
        <v>2356778911152</v>
      </c>
      <c r="AT200" s="155">
        <f t="shared" si="728"/>
        <v>2093592322741.1599</v>
      </c>
      <c r="AU200" s="156">
        <f>+AT200/AS200</f>
        <v>0.8883278413747373</v>
      </c>
      <c r="AV200" s="155">
        <f t="shared" ref="AV200:AV203" si="729">SUMIF($A$6:$A$154,$A200,AV$6:AV$154)</f>
        <v>1990540723601.77</v>
      </c>
      <c r="AW200" s="156">
        <f>+AV200/AS200</f>
        <v>0.84460222984123201</v>
      </c>
      <c r="AX200" s="155">
        <f t="shared" ref="AX200:AZ203" si="730">SUMIF($A$6:$A$154,$A200,AX$6:AX$154)</f>
        <v>2191111179000</v>
      </c>
      <c r="AY200" s="155">
        <f t="shared" si="730"/>
        <v>2202778960066</v>
      </c>
      <c r="AZ200" s="155">
        <f t="shared" si="730"/>
        <v>1968625823621.9399</v>
      </c>
      <c r="BA200" s="156">
        <f>+AZ200/AY200</f>
        <v>0.89370102915952843</v>
      </c>
      <c r="BB200" s="155">
        <f t="shared" ref="BB200:BB203" si="731">SUMIF($A$6:$A$154,$A200,BB$6:BB$154)</f>
        <v>1845025938104.76</v>
      </c>
      <c r="BC200" s="156">
        <f>+BB200/AY200</f>
        <v>0.83759014025151168</v>
      </c>
      <c r="BD200" s="155">
        <f t="shared" ref="BD200:BF203" si="732">SUMIF($A$6:$A$154,$A200,BD$6:BD$154)</f>
        <v>2673323343000</v>
      </c>
      <c r="BE200" s="155">
        <f t="shared" si="732"/>
        <v>2683534499642</v>
      </c>
      <c r="BF200" s="155">
        <f t="shared" si="732"/>
        <v>2447916678103.1401</v>
      </c>
      <c r="BG200" s="156">
        <f>+BF200/BE200</f>
        <v>0.9121986985558439</v>
      </c>
      <c r="BH200" s="155">
        <f t="shared" ref="BH200:BH203" si="733">SUMIF($A$6:$A$154,$A200,BH$6:BH$154)</f>
        <v>2335257477417.7402</v>
      </c>
      <c r="BI200" s="156">
        <f>+BH200/BE200</f>
        <v>0.87021705058357846</v>
      </c>
      <c r="BJ200" s="155">
        <f t="shared" ref="BJ200:BL203" si="734">SUMIF($A$6:$A$154,$A200,BJ$6:BJ$154)</f>
        <v>2894047511000</v>
      </c>
      <c r="BK200" s="155">
        <f t="shared" si="734"/>
        <v>2790123770533</v>
      </c>
      <c r="BL200" s="155">
        <f t="shared" si="734"/>
        <v>2538276858503.8198</v>
      </c>
      <c r="BM200" s="156">
        <f>+BL200/BK200</f>
        <v>0.9097362938916973</v>
      </c>
      <c r="BN200" s="155">
        <f t="shared" ref="BN200:BN203" si="735">SUMIF($A$6:$A$154,$A200,BN$6:BN$154)</f>
        <v>2395431083553.3398</v>
      </c>
      <c r="BO200" s="156">
        <f>+BN200/BK200</f>
        <v>0.85853936260889907</v>
      </c>
      <c r="BP200" s="155">
        <f t="shared" ref="BP200:BR203" si="736">SUMIF($A$6:$A$154,$A200,BP$6:BP$154)</f>
        <v>2711960969000</v>
      </c>
      <c r="BQ200" s="155">
        <f t="shared" si="736"/>
        <v>2637169251149</v>
      </c>
      <c r="BR200" s="155">
        <f t="shared" si="736"/>
        <v>2454488408062.5898</v>
      </c>
      <c r="BS200" s="156">
        <f>+BR200/BQ200</f>
        <v>0.93072843428353447</v>
      </c>
      <c r="BT200" s="155">
        <f t="shared" ref="BT200:BT203" si="737">SUMIF($A$6:$A$154,$A200,BT$6:BT$154)</f>
        <v>2359617661056</v>
      </c>
      <c r="BU200" s="156">
        <f>+BT200/BQ200</f>
        <v>0.89475397152758684</v>
      </c>
      <c r="BV200" s="155">
        <f t="shared" ref="BV200:BX203" si="738">SUMIF($A$6:$A$154,$A200,BV$6:BV$154)</f>
        <v>3233118116000</v>
      </c>
      <c r="BW200" s="155">
        <f t="shared" si="738"/>
        <v>3344498549819</v>
      </c>
      <c r="BX200" s="155">
        <f t="shared" si="738"/>
        <v>3082590260280.0801</v>
      </c>
      <c r="BY200" s="156">
        <f>+BX200/BW200</f>
        <v>0.92168981817824558</v>
      </c>
      <c r="BZ200" s="155">
        <f t="shared" ref="BZ200:BZ203" si="739">SUMIF($A$6:$A$154,$A200,BZ$6:BZ$154)</f>
        <v>2986220077942</v>
      </c>
      <c r="CA200" s="156">
        <f>+BZ200/BW200</f>
        <v>0.892875279645019</v>
      </c>
      <c r="CB200" s="155">
        <f t="shared" ref="CB200:CD203" si="740">SUMIF($A$6:$A$154,$A200,CB$6:CB$154)</f>
        <v>3298852958000</v>
      </c>
      <c r="CC200" s="155">
        <f t="shared" si="740"/>
        <v>3196845387339</v>
      </c>
      <c r="CD200" s="155">
        <f t="shared" si="740"/>
        <v>2792855813581</v>
      </c>
      <c r="CE200" s="156">
        <f>+CD200/CC200</f>
        <v>0.8736286792730148</v>
      </c>
      <c r="CF200" s="155">
        <f t="shared" ref="CF200:CF203" si="741">SUMIF($A$6:$A$154,$A200,CF$6:CF$154)</f>
        <v>2644292251518</v>
      </c>
      <c r="CG200" s="156">
        <f>+CF200/CC200</f>
        <v>0.82715675333897332</v>
      </c>
      <c r="CH200" s="155">
        <f t="shared" ref="CH200:CJ203" si="742">SUMIF($A$6:$A$154,$A200,CH$6:CH$154)</f>
        <v>3243674559000</v>
      </c>
      <c r="CI200" s="155">
        <f t="shared" si="742"/>
        <v>2999743898952</v>
      </c>
      <c r="CJ200" s="155">
        <f t="shared" si="742"/>
        <v>2740019127567</v>
      </c>
      <c r="CK200" s="156">
        <f>+CJ200/CI200</f>
        <v>0.91341768493112419</v>
      </c>
      <c r="CL200" s="155">
        <f t="shared" ref="CL200:CL203" si="743">SUMIF($A$6:$A$154,$A200,CL$6:CL$154)</f>
        <v>2648688858548</v>
      </c>
      <c r="CM200" s="156">
        <f>+CL200/CI200</f>
        <v>0.88297166283873574</v>
      </c>
      <c r="CN200" s="155">
        <f t="shared" ref="CN200:CP203" si="744">SUMIF($A$6:$A$154,$A200,CN$6:CN$154)</f>
        <v>3443768277000</v>
      </c>
      <c r="CO200" s="155">
        <f t="shared" si="744"/>
        <v>3617102671522</v>
      </c>
      <c r="CP200" s="155">
        <f t="shared" si="744"/>
        <v>3476509182343</v>
      </c>
      <c r="CQ200" s="156">
        <f>+CP200/CO200</f>
        <v>0.96113091002754392</v>
      </c>
      <c r="CR200" s="155">
        <f t="shared" ref="CR200:CR203" si="745">SUMIF($A$6:$A$154,$A200,CR$6:CR$154)</f>
        <v>3291214726366</v>
      </c>
      <c r="CS200" s="156">
        <f>+CR200/CO200</f>
        <v>0.90990359557063016</v>
      </c>
      <c r="CT200" s="155">
        <f t="shared" ref="CT200:CU203" si="746">SUMIF($A$6:$A$154,$A200,CT$6:CT$154)</f>
        <v>3967294523225</v>
      </c>
      <c r="CU200" s="155">
        <f t="shared" si="746"/>
        <v>2700838707056</v>
      </c>
      <c r="CV200" s="157">
        <f>+CU200/CT200</f>
        <v>0.68077595228813448</v>
      </c>
      <c r="CW200" s="155">
        <f t="shared" ref="CW200:CX203" si="747">SUMIF($A$6:$A$154,$A200,CW$6:CW$154)</f>
        <v>3967294523225</v>
      </c>
      <c r="CX200" s="155">
        <f t="shared" si="747"/>
        <v>2932338204136</v>
      </c>
      <c r="CY200" s="157">
        <f>+CX200/CW200</f>
        <v>0.73912793390300457</v>
      </c>
      <c r="CZ200" s="155">
        <f t="shared" ref="CZ200:DA203" si="748">SUMIF($A$6:$A$154,$A200,CZ$6:CZ$154)</f>
        <v>3967294523225</v>
      </c>
      <c r="DA200" s="155">
        <f t="shared" si="748"/>
        <v>3281980269332</v>
      </c>
      <c r="DB200" s="157">
        <f>+DA200/CZ200</f>
        <v>0.82725904268485961</v>
      </c>
      <c r="DC200" s="155">
        <f t="shared" ref="DC200:DN203" si="749">SUMIF($A$6:$A$154,$A200,DC$6:DC$154)</f>
        <v>3869802589000</v>
      </c>
      <c r="DD200" s="155">
        <f t="shared" si="749"/>
        <v>3961769436527</v>
      </c>
      <c r="DE200" s="155">
        <f t="shared" si="749"/>
        <v>3842637704670</v>
      </c>
      <c r="DF200" s="156">
        <f>+DE200/DD200</f>
        <v>0.96992966557856175</v>
      </c>
      <c r="DG200" s="155">
        <f t="shared" si="749"/>
        <v>3589569301605</v>
      </c>
      <c r="DH200" s="156">
        <f>+DG200/DD200</f>
        <v>0.90605204545969709</v>
      </c>
      <c r="DI200" s="154">
        <f t="shared" ref="DI200:DJ203" si="750">SUMIF($A$6:$A$154,$A200,DI$6:DI$154)</f>
        <v>4654951147000</v>
      </c>
      <c r="DJ200" s="154">
        <f t="shared" si="750"/>
        <v>2000000000</v>
      </c>
      <c r="DK200" s="154">
        <v>4656951147000</v>
      </c>
      <c r="DL200" s="154">
        <f t="shared" si="749"/>
        <v>4656951147000</v>
      </c>
      <c r="DM200" s="154">
        <f t="shared" si="749"/>
        <v>4656951147000</v>
      </c>
      <c r="DN200" s="154">
        <f t="shared" si="749"/>
        <v>374544296134</v>
      </c>
      <c r="DO200" s="426">
        <f>+DN200/DM200</f>
        <v>8.0426932624208608E-2</v>
      </c>
      <c r="DP200" s="154">
        <f t="shared" ref="DP200:DV203" si="751">SUMIF($A$6:$A$154,$A200,DP$6:DP$154)</f>
        <v>193543028545</v>
      </c>
      <c r="DQ200" s="426">
        <f>+DP200/DM200</f>
        <v>4.1560029821158868E-2</v>
      </c>
      <c r="DR200" s="154">
        <f t="shared" si="751"/>
        <v>4656951147000</v>
      </c>
      <c r="DS200" s="154">
        <f t="shared" si="751"/>
        <v>4656951147000</v>
      </c>
      <c r="DT200" s="154">
        <f t="shared" si="751"/>
        <v>728357989694</v>
      </c>
      <c r="DU200" s="426">
        <f>+DT200/DS200</f>
        <v>0.1564023256209606</v>
      </c>
      <c r="DV200" s="154">
        <f t="shared" si="751"/>
        <v>454490168962</v>
      </c>
      <c r="DW200" s="426">
        <f>+DV200/DS200</f>
        <v>9.7593931011018181E-2</v>
      </c>
      <c r="DX200" s="154">
        <f t="shared" ref="DX200:EL203" si="752">SUMIF($A$6:$A$154,$A200,DX$6:DX$154)</f>
        <v>4656951147000</v>
      </c>
      <c r="DY200" s="154">
        <f t="shared" si="752"/>
        <v>4662033061228</v>
      </c>
      <c r="DZ200" s="154">
        <f t="shared" si="752"/>
        <v>1329447578607</v>
      </c>
      <c r="EA200" s="426">
        <f>+DZ200/DY200</f>
        <v>0.28516476849197153</v>
      </c>
      <c r="EB200" s="154">
        <f t="shared" si="752"/>
        <v>722974133013</v>
      </c>
      <c r="EC200" s="426">
        <f>+EB200/DY200</f>
        <v>0.15507700685901302</v>
      </c>
      <c r="ED200" s="154">
        <f t="shared" si="752"/>
        <v>4656951147000</v>
      </c>
      <c r="EE200" s="154">
        <f t="shared" si="752"/>
        <v>4662033061228</v>
      </c>
      <c r="EF200" s="154">
        <f t="shared" si="752"/>
        <v>1619530275381</v>
      </c>
      <c r="EG200" s="426">
        <f>+EF200/EE200</f>
        <v>0.3473871279141913</v>
      </c>
      <c r="EH200" s="154">
        <f t="shared" si="752"/>
        <v>1026975032667</v>
      </c>
      <c r="EI200" s="426">
        <f>+EH200/EE200</f>
        <v>0.22028480261280908</v>
      </c>
      <c r="EJ200" s="154">
        <f t="shared" si="752"/>
        <v>4656951147000</v>
      </c>
      <c r="EK200" s="154">
        <f t="shared" si="752"/>
        <v>4520644023215</v>
      </c>
      <c r="EL200" s="154">
        <f t="shared" si="752"/>
        <v>1924711761775</v>
      </c>
      <c r="EM200" s="426">
        <f>+EL200/EK200</f>
        <v>0.42576052259168595</v>
      </c>
      <c r="EN200" s="154">
        <f t="shared" ref="EJ200:EN203" si="753">SUMIF($A$6:$A$154,$A200,EN$6:EN$154)</f>
        <v>1344044206393</v>
      </c>
      <c r="EO200" s="426">
        <f>+EN200/EK200</f>
        <v>0.29731255093099329</v>
      </c>
      <c r="EP200" s="154">
        <f t="shared" ref="EP200:ER200" si="754">SUMIF($A$6:$A$154,$A200,EP$6:EP$154)</f>
        <v>4656951147000</v>
      </c>
      <c r="EQ200" s="154">
        <f t="shared" si="754"/>
        <v>4520644023215</v>
      </c>
      <c r="ER200" s="154">
        <f t="shared" si="754"/>
        <v>2325827187557</v>
      </c>
      <c r="ES200" s="426">
        <f>+ER200/EQ200</f>
        <v>0.51449023095229562</v>
      </c>
      <c r="ET200" s="154">
        <f t="shared" ref="EP200:ET203" si="755">SUMIF($A$6:$A$154,$A200,ET$6:ET$154)</f>
        <v>1754521216787</v>
      </c>
      <c r="EU200" s="426">
        <f>+ET200/EQ200</f>
        <v>0.38811311126842862</v>
      </c>
      <c r="EV200" s="154">
        <f t="shared" ref="EV200:EX200" si="756">SUMIF($A$6:$A$154,$A200,EV$6:EV$154)</f>
        <v>4656951147000</v>
      </c>
      <c r="EW200" s="154">
        <f t="shared" si="756"/>
        <v>4520644023215</v>
      </c>
      <c r="EX200" s="154">
        <f t="shared" si="756"/>
        <v>2610175241814</v>
      </c>
      <c r="EY200" s="426">
        <f>+EX200/EW200</f>
        <v>0.57739013034644804</v>
      </c>
      <c r="EZ200" s="427">
        <f t="shared" ref="EV200:EZ203" si="757">SUMIF($A$6:$A$154,$A200,EZ$6:EZ$154)</f>
        <v>2129498344245</v>
      </c>
      <c r="FA200" s="426">
        <f>+EZ200/EW200</f>
        <v>0.47106083410003591</v>
      </c>
      <c r="FB200" s="154">
        <f t="shared" ref="FB200:FD200" si="758">SUMIF($A$6:$A$154,$A200,FB$6:FB$154)</f>
        <v>4656951147000</v>
      </c>
      <c r="FC200" s="154">
        <f t="shared" si="758"/>
        <v>4520644023215</v>
      </c>
      <c r="FD200" s="154">
        <f t="shared" si="758"/>
        <v>2874187837836</v>
      </c>
      <c r="FE200" s="426">
        <f>+FD200/FC200</f>
        <v>0.63579167549492865</v>
      </c>
      <c r="FF200" s="427">
        <f t="shared" ref="FB200:FF203" si="759">SUMIF($A$6:$A$154,$A200,FF$6:FF$154)</f>
        <v>2386416868547</v>
      </c>
      <c r="FG200" s="426">
        <f>+FF200/FC200</f>
        <v>0.52789311794778826</v>
      </c>
      <c r="FH200" s="154">
        <f t="shared" ref="FH200:FJ200" si="760">SUMIF($A$6:$A$154,$A200,FH$6:FH$154)</f>
        <v>4656951147000</v>
      </c>
      <c r="FI200" s="154">
        <f t="shared" si="760"/>
        <v>4621906879566</v>
      </c>
      <c r="FJ200" s="154">
        <f t="shared" si="760"/>
        <v>3124743392317</v>
      </c>
      <c r="FK200" s="426">
        <f>+FJ200/FI200</f>
        <v>0.67607233848259951</v>
      </c>
      <c r="FL200" s="427">
        <f t="shared" ref="FH200:FL203" si="761">SUMIF($A$6:$A$154,$A200,FL$6:FL$154)</f>
        <v>2658409135033</v>
      </c>
      <c r="FM200" s="426">
        <f>+FL200/FI200</f>
        <v>0.57517583203290901</v>
      </c>
      <c r="FN200" s="154">
        <f t="shared" ref="FN200:FS200" si="762">SUMIF($A$6:$A$154,$A200,FN$6:FN$154)</f>
        <v>5120994705000</v>
      </c>
      <c r="FO200" s="154">
        <f t="shared" si="762"/>
        <v>20000000000</v>
      </c>
      <c r="FP200" s="427">
        <f t="shared" si="762"/>
        <v>5140994705000</v>
      </c>
      <c r="FQ200" s="154">
        <f t="shared" si="762"/>
        <v>4656951147000</v>
      </c>
      <c r="FR200" s="154">
        <f t="shared" si="762"/>
        <v>4623387784059</v>
      </c>
      <c r="FS200" s="154">
        <f t="shared" si="762"/>
        <v>3411093368060</v>
      </c>
      <c r="FT200" s="426">
        <f>+FS200/FR200</f>
        <v>0.73779088568368079</v>
      </c>
      <c r="FU200" s="427">
        <f t="shared" ref="FQ200:FU203" si="763">SUMIF($A$6:$A$154,$A200,FU$6:FU$154)</f>
        <v>3018975172804</v>
      </c>
      <c r="FV200" s="426">
        <f>+FU200/FR200</f>
        <v>0.65297900885864224</v>
      </c>
      <c r="FW200" s="154">
        <f t="shared" ref="FW200:FY200" si="764">SUMIF($A$6:$A$154,$A200,FW$6:FW$154)</f>
        <v>4656951147000</v>
      </c>
      <c r="FX200" s="154">
        <f t="shared" si="764"/>
        <v>4623387784059</v>
      </c>
      <c r="FY200" s="154">
        <f t="shared" si="764"/>
        <v>3770554784620</v>
      </c>
      <c r="FZ200" s="426">
        <f>+FY200/FX200</f>
        <v>0.81553937517863273</v>
      </c>
      <c r="GA200" s="427">
        <f t="shared" ref="FW200:GA203" si="765">SUMIF($A$6:$A$154,$A200,GA$6:GA$154)</f>
        <v>3331287465362</v>
      </c>
      <c r="GB200" s="426">
        <f>+GA200/FX200</f>
        <v>0.72052953828531563</v>
      </c>
      <c r="GC200" s="155">
        <f t="shared" ref="GC200:GE200" si="766">SUMIF($A$6:$A$154,$A200,GC$6:GC$154)</f>
        <v>4656951147000</v>
      </c>
      <c r="GD200" s="155">
        <f t="shared" si="766"/>
        <v>4574514091948</v>
      </c>
      <c r="GE200" s="155">
        <f t="shared" si="766"/>
        <v>4327446732907</v>
      </c>
      <c r="GF200" s="156">
        <f>+GE200/GD200</f>
        <v>0.94599046935369924</v>
      </c>
      <c r="GG200" s="373">
        <f t="shared" ref="GC200:GG203" si="767">SUMIF($A$6:$A$154,$A200,GG$6:GG$154)</f>
        <v>4199837053966</v>
      </c>
      <c r="GH200" s="156">
        <f>+GG200/GD200</f>
        <v>0.91809468056038968</v>
      </c>
      <c r="GI200" s="155">
        <f t="shared" ref="GI200:GK200" si="768">SUMIF($A$6:$A$154,$A200,GI$6:GI$154)</f>
        <v>5140994705000</v>
      </c>
      <c r="GJ200" s="155">
        <f t="shared" si="768"/>
        <v>5140994705000</v>
      </c>
      <c r="GK200" s="155">
        <f t="shared" si="768"/>
        <v>371643749807</v>
      </c>
      <c r="GL200" s="156">
        <f>+GK200/GJ200</f>
        <v>7.2290241700803309E-2</v>
      </c>
      <c r="GM200" s="373">
        <f t="shared" ref="GI200:GM203" si="769">SUMIF($A$6:$A$154,$A200,GM$6:GM$154)</f>
        <v>191844828538</v>
      </c>
      <c r="GN200" s="156">
        <f>+GM200/GJ200</f>
        <v>3.7316674991206784E-2</v>
      </c>
      <c r="GO200" s="155">
        <f t="shared" ref="GO200:GQ200" si="770">SUMIF($A$6:$A$154,$A200,GO$6:GO$154)</f>
        <v>5140994705000</v>
      </c>
      <c r="GP200" s="155">
        <f t="shared" si="770"/>
        <v>5140994705000</v>
      </c>
      <c r="GQ200" s="155">
        <f t="shared" si="770"/>
        <v>773896664869</v>
      </c>
      <c r="GR200" s="156">
        <f>+GQ200/GP200</f>
        <v>0.15053442169787257</v>
      </c>
      <c r="GS200" s="373">
        <f t="shared" ref="GO200:GS203" si="771">SUMIF($A$6:$A$154,$A200,GS$6:GS$154)</f>
        <v>444772690073</v>
      </c>
      <c r="GT200" s="156">
        <f>+GS200/GP200</f>
        <v>8.6514909194601086E-2</v>
      </c>
      <c r="GU200" s="155">
        <f t="shared" ref="GU200:GW200" si="772">SUMIF($A$6:$A$154,$A200,GU$6:GU$154)</f>
        <v>5140994705000</v>
      </c>
      <c r="GV200" s="155">
        <f t="shared" si="772"/>
        <v>5159899354469</v>
      </c>
      <c r="GW200" s="155">
        <f t="shared" si="772"/>
        <v>1157408617197</v>
      </c>
      <c r="GX200" s="156">
        <f>+GW200/GV200</f>
        <v>0.22430837070389092</v>
      </c>
      <c r="GY200" s="373">
        <f t="shared" ref="GU200:GY203" si="773">SUMIF($A$6:$A$154,$A200,GY$6:GY$154)</f>
        <v>720874181309</v>
      </c>
      <c r="GZ200" s="156">
        <f>+GY200/GV200</f>
        <v>0.13970702368150831</v>
      </c>
      <c r="HA200" s="155">
        <f t="shared" ref="HA200:HC200" si="774">SUMIF($A$6:$A$154,$A200,HA$6:HA$154)</f>
        <v>5140994705000</v>
      </c>
      <c r="HB200" s="155">
        <f t="shared" si="774"/>
        <v>5159899354469</v>
      </c>
      <c r="HC200" s="155">
        <f t="shared" si="774"/>
        <v>1736370768028</v>
      </c>
      <c r="HD200" s="156">
        <f>+HC200/HB200</f>
        <v>0.33651252645540952</v>
      </c>
      <c r="HE200" s="373">
        <f t="shared" ref="HA200:HE203" si="775">SUMIF($A$6:$A$154,$A200,HE$6:HE$154)</f>
        <v>1004269339657</v>
      </c>
      <c r="HF200" s="156">
        <f>+HE200/HB200</f>
        <v>0.19462963725972682</v>
      </c>
      <c r="HG200" s="155">
        <f t="shared" ref="HG200:HI200" si="776">SUMIF($A$6:$A$154,$A200,HG$6:HG$154)</f>
        <v>5140994705000</v>
      </c>
      <c r="HH200" s="155">
        <f t="shared" si="776"/>
        <v>5159899354469</v>
      </c>
      <c r="HI200" s="155">
        <f t="shared" si="776"/>
        <v>2015479172931</v>
      </c>
      <c r="HJ200" s="156">
        <f>+HI200/HH200</f>
        <v>0.39060435765774948</v>
      </c>
      <c r="HK200" s="373">
        <f t="shared" ref="HG200:HK203" si="777">SUMIF($A$6:$A$154,$A200,HK$6:HK$154)</f>
        <v>1376799741896</v>
      </c>
      <c r="HL200" s="156">
        <f>+HK200/HH200</f>
        <v>0.26682685985019278</v>
      </c>
      <c r="HM200" s="155">
        <f t="shared" ref="HM200:HO200" si="778">SUMIF($A$6:$A$154,$A200,HM$6:HM$154)</f>
        <v>5140994705000</v>
      </c>
      <c r="HN200" s="155">
        <f t="shared" si="778"/>
        <v>5160075978930</v>
      </c>
      <c r="HO200" s="155">
        <f t="shared" si="778"/>
        <v>2513752220097</v>
      </c>
      <c r="HP200" s="156">
        <f>+HO200/HN200</f>
        <v>0.48715410981569596</v>
      </c>
      <c r="HQ200" s="373">
        <f t="shared" ref="HM200:HQ203" si="779">SUMIF($A$6:$A$154,$A200,HQ$6:HQ$154)</f>
        <v>1880444192378</v>
      </c>
      <c r="HR200" s="156">
        <f>+HQ200/HN200</f>
        <v>0.3644218031006457</v>
      </c>
      <c r="HS200" s="312"/>
    </row>
    <row r="201" spans="1:228" x14ac:dyDescent="0.35">
      <c r="A201" s="111" t="s">
        <v>79</v>
      </c>
      <c r="B201" s="75">
        <f t="shared" si="714"/>
        <v>488863764255.28998</v>
      </c>
      <c r="C201" s="75">
        <f t="shared" si="714"/>
        <v>481736384876.13983</v>
      </c>
      <c r="D201" s="76">
        <f t="shared" ref="D201" si="780">+C201/B201</f>
        <v>0.98542052019337611</v>
      </c>
      <c r="E201" s="75">
        <f t="shared" si="715"/>
        <v>456836434051</v>
      </c>
      <c r="F201" s="75">
        <f t="shared" si="715"/>
        <v>451607407873.16998</v>
      </c>
      <c r="G201" s="76">
        <f t="shared" ref="G201" si="781">+F201/E201</f>
        <v>0.98855383286428888</v>
      </c>
      <c r="H201" s="75">
        <f t="shared" si="716"/>
        <v>616831252636</v>
      </c>
      <c r="I201" s="75">
        <f t="shared" si="716"/>
        <v>596832977882.83997</v>
      </c>
      <c r="J201" s="76">
        <f t="shared" ref="J201" si="782">+I201/H201</f>
        <v>0.96757901830087512</v>
      </c>
      <c r="K201" s="75">
        <f t="shared" si="717"/>
        <v>590403178967</v>
      </c>
      <c r="L201" s="75">
        <f t="shared" si="717"/>
        <v>574904406648.32996</v>
      </c>
      <c r="M201" s="76">
        <f t="shared" ref="M201" si="783">+L201/K201</f>
        <v>0.97374883321972028</v>
      </c>
      <c r="N201" s="75">
        <f t="shared" si="718"/>
        <v>837547845501</v>
      </c>
      <c r="O201" s="75">
        <f t="shared" si="718"/>
        <v>823652573527.55005</v>
      </c>
      <c r="P201" s="76">
        <f t="shared" ref="P201" si="784">+O201/N201</f>
        <v>0.98340957827294251</v>
      </c>
      <c r="Q201" s="75">
        <f t="shared" si="719"/>
        <v>794453296351</v>
      </c>
      <c r="R201" s="75">
        <f t="shared" si="719"/>
        <v>761005574942.71997</v>
      </c>
      <c r="S201" s="76">
        <f t="shared" ref="S201" si="785">+R201/Q201</f>
        <v>0.95789844215901854</v>
      </c>
      <c r="T201" s="75">
        <f t="shared" si="720"/>
        <v>776080618000</v>
      </c>
      <c r="U201" s="75">
        <f t="shared" si="720"/>
        <v>689839059548.39001</v>
      </c>
      <c r="V201" s="76">
        <f t="shared" ref="V201" si="786">+U201/T201</f>
        <v>0.88887551569853795</v>
      </c>
      <c r="W201" s="75">
        <f t="shared" si="721"/>
        <v>866787493736</v>
      </c>
      <c r="X201" s="75">
        <f t="shared" si="721"/>
        <v>664215141681</v>
      </c>
      <c r="Y201" s="76">
        <f t="shared" ref="Y201" si="787">+X201/W201</f>
        <v>0.76629525285156219</v>
      </c>
      <c r="Z201" s="75">
        <f t="shared" si="722"/>
        <v>555948830000</v>
      </c>
      <c r="AA201" s="75">
        <f t="shared" si="722"/>
        <v>555811914036</v>
      </c>
      <c r="AB201" s="76">
        <f t="shared" ref="AB201" si="788">+AA201/Z201</f>
        <v>0.99975372560096942</v>
      </c>
      <c r="AC201" s="75">
        <f t="shared" si="723"/>
        <v>324643761946</v>
      </c>
      <c r="AD201" s="75">
        <f t="shared" si="723"/>
        <v>302891143536</v>
      </c>
      <c r="AE201" s="76">
        <f t="shared" ref="AE201" si="789">+AD201/AC201</f>
        <v>0.93299542156729243</v>
      </c>
      <c r="AF201" s="12">
        <f t="shared" si="724"/>
        <v>534893865000</v>
      </c>
      <c r="AG201" s="12">
        <f t="shared" si="724"/>
        <v>534893865000</v>
      </c>
      <c r="AH201" s="12">
        <f t="shared" si="724"/>
        <v>505178670329</v>
      </c>
      <c r="AI201" s="116">
        <f t="shared" ref="AI201" si="790">+AH201/AG201</f>
        <v>0.94444655918609199</v>
      </c>
      <c r="AJ201" s="12">
        <f t="shared" si="725"/>
        <v>505020918165</v>
      </c>
      <c r="AK201" s="116">
        <f t="shared" ref="AK201:AK203" si="791">+AJ201/AG201</f>
        <v>0.94415163682051206</v>
      </c>
      <c r="AL201" s="12">
        <f t="shared" si="726"/>
        <v>445619355000</v>
      </c>
      <c r="AM201" s="12">
        <f t="shared" si="726"/>
        <v>445619355000</v>
      </c>
      <c r="AN201" s="12">
        <f t="shared" si="726"/>
        <v>299165045111</v>
      </c>
      <c r="AO201" s="116">
        <f t="shared" ref="AO201" si="792">+AN201/AM201</f>
        <v>0.67134661399750017</v>
      </c>
      <c r="AP201" s="12">
        <f t="shared" si="727"/>
        <v>298766962972</v>
      </c>
      <c r="AQ201" s="116">
        <f t="shared" ref="AQ201:AQ203" si="793">+AP201/AM201</f>
        <v>0.67045329072836168</v>
      </c>
      <c r="AR201" s="12">
        <f t="shared" si="728"/>
        <v>486219230000</v>
      </c>
      <c r="AS201" s="12">
        <f t="shared" si="728"/>
        <v>486219230000</v>
      </c>
      <c r="AT201" s="12">
        <f t="shared" si="728"/>
        <v>304961710129</v>
      </c>
      <c r="AU201" s="116">
        <f t="shared" ref="AU201" si="794">+AT201/AS201</f>
        <v>0.62721030208739381</v>
      </c>
      <c r="AV201" s="12">
        <f t="shared" si="729"/>
        <v>304867079319</v>
      </c>
      <c r="AW201" s="116">
        <f t="shared" ref="AW201:AW203" si="795">+AV201/AS201</f>
        <v>0.62701567628043009</v>
      </c>
      <c r="AX201" s="12">
        <f t="shared" si="730"/>
        <v>795619956000</v>
      </c>
      <c r="AY201" s="12">
        <f t="shared" si="730"/>
        <v>795619956000</v>
      </c>
      <c r="AZ201" s="12">
        <f t="shared" si="730"/>
        <v>637386817596</v>
      </c>
      <c r="BA201" s="116">
        <f t="shared" ref="BA201" si="796">+AZ201/AY201</f>
        <v>0.80111969639434233</v>
      </c>
      <c r="BB201" s="12">
        <f t="shared" si="731"/>
        <v>637208617596</v>
      </c>
      <c r="BC201" s="116">
        <f t="shared" ref="BC201:BC203" si="797">+BB201/AY201</f>
        <v>0.80089572011187715</v>
      </c>
      <c r="BD201" s="12">
        <f t="shared" si="732"/>
        <v>534823945000</v>
      </c>
      <c r="BE201" s="12">
        <f t="shared" si="732"/>
        <v>458823945000</v>
      </c>
      <c r="BF201" s="12">
        <f t="shared" si="732"/>
        <v>401461547956</v>
      </c>
      <c r="BG201" s="116">
        <f t="shared" ref="BG201" si="798">+BF201/BE201</f>
        <v>0.87497950429766691</v>
      </c>
      <c r="BH201" s="12">
        <f t="shared" si="733"/>
        <v>401294547956</v>
      </c>
      <c r="BI201" s="116">
        <f t="shared" ref="BI201:BI203" si="799">+BH201/BE201</f>
        <v>0.87461553026836902</v>
      </c>
      <c r="BJ201" s="12">
        <f t="shared" si="734"/>
        <v>521092752000</v>
      </c>
      <c r="BK201" s="12">
        <f t="shared" si="734"/>
        <v>521092752000</v>
      </c>
      <c r="BL201" s="12">
        <f t="shared" si="734"/>
        <v>317897838464</v>
      </c>
      <c r="BM201" s="116">
        <f t="shared" ref="BM201" si="800">+BL201/BK201</f>
        <v>0.61005998882901369</v>
      </c>
      <c r="BN201" s="12">
        <f t="shared" si="735"/>
        <v>317561086464</v>
      </c>
      <c r="BO201" s="116">
        <f t="shared" ref="BO201:BO203" si="801">+BN201/BK201</f>
        <v>0.60941374687168937</v>
      </c>
      <c r="BP201" s="12">
        <f t="shared" si="736"/>
        <v>505175736000</v>
      </c>
      <c r="BQ201" s="12">
        <f t="shared" si="736"/>
        <v>455175736000</v>
      </c>
      <c r="BR201" s="12">
        <f t="shared" si="736"/>
        <v>369106277181</v>
      </c>
      <c r="BS201" s="116">
        <f t="shared" ref="BS201" si="802">+BR201/BQ201</f>
        <v>0.81090938727234796</v>
      </c>
      <c r="BT201" s="12">
        <f t="shared" si="737"/>
        <v>368889851280</v>
      </c>
      <c r="BU201" s="116">
        <f t="shared" ref="BU201:BU203" si="803">+BT201/BQ201</f>
        <v>0.8104339095966222</v>
      </c>
      <c r="BV201" s="12">
        <f t="shared" si="738"/>
        <v>359230220000</v>
      </c>
      <c r="BW201" s="12">
        <f t="shared" si="738"/>
        <v>359230220000</v>
      </c>
      <c r="BX201" s="12">
        <f t="shared" si="738"/>
        <v>281740092331</v>
      </c>
      <c r="BY201" s="116">
        <f t="shared" ref="BY201:BY204" si="804">+BX201/BW201</f>
        <v>0.78428839403043538</v>
      </c>
      <c r="BZ201" s="12">
        <f t="shared" si="739"/>
        <v>280868990352</v>
      </c>
      <c r="CA201" s="116">
        <f t="shared" ref="CA201:CA203" si="805">+BZ201/BW201</f>
        <v>0.7818634811737164</v>
      </c>
      <c r="CB201" s="12">
        <f t="shared" si="740"/>
        <v>489373769000</v>
      </c>
      <c r="CC201" s="12">
        <f t="shared" si="740"/>
        <v>489373769000</v>
      </c>
      <c r="CD201" s="12">
        <f t="shared" si="740"/>
        <v>382278204944</v>
      </c>
      <c r="CE201" s="116">
        <f t="shared" ref="CE201:CE204" si="806">+CD201/CC201</f>
        <v>0.78115793930916633</v>
      </c>
      <c r="CF201" s="12">
        <f t="shared" si="741"/>
        <v>381647702215</v>
      </c>
      <c r="CG201" s="116">
        <f t="shared" ref="CG201:CG203" si="807">+CF201/CC201</f>
        <v>0.77986955245858303</v>
      </c>
      <c r="CH201" s="12">
        <f t="shared" si="742"/>
        <v>587440468000</v>
      </c>
      <c r="CI201" s="12">
        <f t="shared" si="742"/>
        <v>546873968000</v>
      </c>
      <c r="CJ201" s="12">
        <f t="shared" si="742"/>
        <v>368932233341</v>
      </c>
      <c r="CK201" s="116">
        <f t="shared" ref="CK201:CK204" si="808">+CJ201/CI201</f>
        <v>0.67462021403256844</v>
      </c>
      <c r="CL201" s="12">
        <f t="shared" si="743"/>
        <v>367390094231</v>
      </c>
      <c r="CM201" s="116">
        <f t="shared" ref="CM201:CM203" si="809">+CL201/CI201</f>
        <v>0.6718002971957151</v>
      </c>
      <c r="CN201" s="12">
        <f t="shared" si="744"/>
        <v>702701333000</v>
      </c>
      <c r="CO201" s="12">
        <f t="shared" si="744"/>
        <v>763283639000</v>
      </c>
      <c r="CP201" s="12">
        <f t="shared" si="744"/>
        <v>758996232266</v>
      </c>
      <c r="CQ201" s="116">
        <f t="shared" ref="CQ201:CQ204" si="810">+CP201/CO201</f>
        <v>0.99438294427531937</v>
      </c>
      <c r="CR201" s="12">
        <f t="shared" si="745"/>
        <v>757420207739</v>
      </c>
      <c r="CS201" s="116">
        <f t="shared" ref="CS201:CS203" si="811">+CR201/CO201</f>
        <v>0.99231814890113212</v>
      </c>
      <c r="CT201" s="12">
        <f t="shared" si="746"/>
        <v>1537487654000</v>
      </c>
      <c r="CU201" s="12">
        <f t="shared" si="746"/>
        <v>905944370060</v>
      </c>
      <c r="CV201" s="13">
        <f t="shared" ref="CV201" si="812">+CU201/CT201</f>
        <v>0.58923684213206695</v>
      </c>
      <c r="CW201" s="12">
        <f t="shared" si="747"/>
        <v>1537487654000</v>
      </c>
      <c r="CX201" s="12">
        <f t="shared" si="747"/>
        <v>1046602625337</v>
      </c>
      <c r="CY201" s="13">
        <f t="shared" ref="CY201" si="813">+CX201/CW201</f>
        <v>0.6807226208380337</v>
      </c>
      <c r="CZ201" s="12">
        <f t="shared" si="748"/>
        <v>1537487654000</v>
      </c>
      <c r="DA201" s="12">
        <f t="shared" si="748"/>
        <v>1195048101217</v>
      </c>
      <c r="DB201" s="13">
        <f t="shared" ref="DB201" si="814">+DA201/CZ201</f>
        <v>0.77727329914351295</v>
      </c>
      <c r="DC201" s="12">
        <f t="shared" si="749"/>
        <v>1550487654000</v>
      </c>
      <c r="DD201" s="12">
        <f t="shared" si="749"/>
        <v>1537487654000</v>
      </c>
      <c r="DE201" s="12">
        <f t="shared" si="749"/>
        <v>1395624559470</v>
      </c>
      <c r="DF201" s="116">
        <f t="shared" ref="DF201" si="815">+DE201/DD201</f>
        <v>0.90773057971495097</v>
      </c>
      <c r="DG201" s="12">
        <f t="shared" si="749"/>
        <v>1394965382584</v>
      </c>
      <c r="DH201" s="116">
        <f t="shared" ref="DH201:DH203" si="816">+DG201/DD201</f>
        <v>0.90730184333824904</v>
      </c>
      <c r="DI201" s="75">
        <f t="shared" si="750"/>
        <v>2162598902000</v>
      </c>
      <c r="DJ201" s="75">
        <f t="shared" si="750"/>
        <v>-30000000000</v>
      </c>
      <c r="DK201" s="75">
        <v>2132598902000</v>
      </c>
      <c r="DL201" s="75">
        <f t="shared" si="749"/>
        <v>2132598902000</v>
      </c>
      <c r="DM201" s="75">
        <f t="shared" si="749"/>
        <v>2132598902000</v>
      </c>
      <c r="DN201" s="75">
        <f t="shared" si="749"/>
        <v>106033537001</v>
      </c>
      <c r="DO201" s="428">
        <f>+DN201/DM201</f>
        <v>4.9720337425644981E-2</v>
      </c>
      <c r="DP201" s="75">
        <f t="shared" si="751"/>
        <v>106033537001</v>
      </c>
      <c r="DQ201" s="428">
        <f t="shared" ref="DQ201:DQ203" si="817">+DP201/DM201</f>
        <v>4.9720337425644981E-2</v>
      </c>
      <c r="DR201" s="75">
        <f t="shared" si="751"/>
        <v>2132598902000</v>
      </c>
      <c r="DS201" s="75">
        <f t="shared" si="751"/>
        <v>2132598902000</v>
      </c>
      <c r="DT201" s="75">
        <f t="shared" si="751"/>
        <v>189110113280</v>
      </c>
      <c r="DU201" s="428">
        <f>+DT201/DS201</f>
        <v>8.8675893578791687E-2</v>
      </c>
      <c r="DV201" s="75">
        <f t="shared" si="751"/>
        <v>189110113280</v>
      </c>
      <c r="DW201" s="428">
        <f t="shared" ref="DW201:DW203" si="818">+DV201/DS201</f>
        <v>8.8675893578791687E-2</v>
      </c>
      <c r="DX201" s="75">
        <f t="shared" si="752"/>
        <v>2132598902000</v>
      </c>
      <c r="DY201" s="75">
        <f t="shared" si="752"/>
        <v>2132598902000</v>
      </c>
      <c r="DZ201" s="75">
        <f t="shared" si="752"/>
        <v>223714723506</v>
      </c>
      <c r="EA201" s="428">
        <f>+DZ201/DY201</f>
        <v>0.10490239083223536</v>
      </c>
      <c r="EB201" s="75">
        <f t="shared" si="752"/>
        <v>223190687006</v>
      </c>
      <c r="EC201" s="428">
        <f t="shared" ref="EC201:EC203" si="819">+EB201/DY201</f>
        <v>0.10465666412783325</v>
      </c>
      <c r="ED201" s="75">
        <f t="shared" si="752"/>
        <v>2132598902000</v>
      </c>
      <c r="EE201" s="75">
        <f t="shared" si="752"/>
        <v>2132598902000</v>
      </c>
      <c r="EF201" s="75">
        <f t="shared" si="752"/>
        <v>371358573506</v>
      </c>
      <c r="EG201" s="428">
        <f>+EF201/EE201</f>
        <v>0.17413427961429195</v>
      </c>
      <c r="EH201" s="75">
        <f t="shared" si="752"/>
        <v>370834537006</v>
      </c>
      <c r="EI201" s="428">
        <f t="shared" ref="EI201:EI203" si="820">+EH201/EE201</f>
        <v>0.17388855290988986</v>
      </c>
      <c r="EJ201" s="75">
        <f t="shared" si="753"/>
        <v>2132598902000</v>
      </c>
      <c r="EK201" s="75">
        <f t="shared" si="753"/>
        <v>2132598902000</v>
      </c>
      <c r="EL201" s="75">
        <f t="shared" si="753"/>
        <v>581724411334</v>
      </c>
      <c r="EM201" s="428">
        <f>+EL201/EK201</f>
        <v>0.27277722537906474</v>
      </c>
      <c r="EN201" s="75">
        <f t="shared" si="753"/>
        <v>581200374834</v>
      </c>
      <c r="EO201" s="428">
        <f t="shared" ref="EO201:EO203" si="821">+EN201/EK201</f>
        <v>0.27253149867466264</v>
      </c>
      <c r="EP201" s="75">
        <f t="shared" si="755"/>
        <v>2132598902000</v>
      </c>
      <c r="EQ201" s="75">
        <f t="shared" si="755"/>
        <v>2132598902000</v>
      </c>
      <c r="ER201" s="75">
        <f t="shared" si="755"/>
        <v>706929209346</v>
      </c>
      <c r="ES201" s="428">
        <f>+ER201/EQ201</f>
        <v>0.33148718621350953</v>
      </c>
      <c r="ET201" s="75">
        <f t="shared" si="755"/>
        <v>699980446846</v>
      </c>
      <c r="EU201" s="428">
        <f t="shared" ref="EU201:EU203" si="822">+ET201/EQ201</f>
        <v>0.32822883205535852</v>
      </c>
      <c r="EV201" s="75">
        <f t="shared" si="757"/>
        <v>2132598902000</v>
      </c>
      <c r="EW201" s="75">
        <f t="shared" si="757"/>
        <v>2132598902000</v>
      </c>
      <c r="EX201" s="75">
        <f t="shared" si="757"/>
        <v>917084411342</v>
      </c>
      <c r="EY201" s="428">
        <f>+EX201/EW201</f>
        <v>0.4300313624291644</v>
      </c>
      <c r="EZ201" s="429">
        <f t="shared" si="757"/>
        <v>913821523743</v>
      </c>
      <c r="FA201" s="428">
        <f t="shared" ref="FA201:FA203" si="823">+EZ201/EW201</f>
        <v>0.42850135714034049</v>
      </c>
      <c r="FB201" s="75">
        <f t="shared" si="759"/>
        <v>2132598902000</v>
      </c>
      <c r="FC201" s="75">
        <f t="shared" si="759"/>
        <v>2132598902000</v>
      </c>
      <c r="FD201" s="75">
        <f t="shared" si="759"/>
        <v>971445012121</v>
      </c>
      <c r="FE201" s="428">
        <f>+FD201/FC201</f>
        <v>0.45552166945690381</v>
      </c>
      <c r="FF201" s="429">
        <f t="shared" si="759"/>
        <v>968216039522</v>
      </c>
      <c r="FG201" s="428">
        <f t="shared" ref="FG201:FG203" si="824">+FF201/FC201</f>
        <v>0.45400756729921637</v>
      </c>
      <c r="FH201" s="75">
        <f t="shared" si="761"/>
        <v>2132598902000</v>
      </c>
      <c r="FI201" s="75">
        <f t="shared" si="761"/>
        <v>2082598902000</v>
      </c>
      <c r="FJ201" s="75">
        <f t="shared" si="761"/>
        <v>1023168211518</v>
      </c>
      <c r="FK201" s="428">
        <f>+FJ201/FI201</f>
        <v>0.4912939359256418</v>
      </c>
      <c r="FL201" s="429">
        <f t="shared" si="761"/>
        <v>1019856979240</v>
      </c>
      <c r="FM201" s="428">
        <f t="shared" ref="FM201:FM203" si="825">+FL201/FI201</f>
        <v>0.48970398393113146</v>
      </c>
      <c r="FN201" s="75">
        <f t="shared" ref="FN201:FP203" si="826">SUMIF($A$6:$A$154,$A201,FN$6:FN$154)</f>
        <v>2029134816000</v>
      </c>
      <c r="FO201" s="75">
        <f t="shared" si="826"/>
        <v>-16000000000</v>
      </c>
      <c r="FP201" s="429">
        <f t="shared" si="826"/>
        <v>2013134816000</v>
      </c>
      <c r="FQ201" s="75">
        <f t="shared" si="763"/>
        <v>2132598902000</v>
      </c>
      <c r="FR201" s="75">
        <f t="shared" si="763"/>
        <v>2082598902000</v>
      </c>
      <c r="FS201" s="75">
        <f t="shared" si="763"/>
        <v>1491265245711</v>
      </c>
      <c r="FT201" s="428">
        <f>+FS201/FR201</f>
        <v>0.71605974836483421</v>
      </c>
      <c r="FU201" s="429">
        <f t="shared" si="763"/>
        <v>1487777370024</v>
      </c>
      <c r="FV201" s="428">
        <f t="shared" ref="FV201:FV203" si="827">+FU201/FR201</f>
        <v>0.71438497763310549</v>
      </c>
      <c r="FW201" s="75">
        <f t="shared" si="765"/>
        <v>2132598902000</v>
      </c>
      <c r="FX201" s="75">
        <f t="shared" si="765"/>
        <v>2082598902000</v>
      </c>
      <c r="FY201" s="75">
        <f t="shared" si="765"/>
        <v>1662845668523</v>
      </c>
      <c r="FZ201" s="428">
        <f>+FY201/FX201</f>
        <v>0.79844739518786134</v>
      </c>
      <c r="GA201" s="429">
        <f t="shared" si="765"/>
        <v>1659636306137</v>
      </c>
      <c r="GB201" s="428">
        <f t="shared" ref="GB201:GB203" si="828">+GA201/FX201</f>
        <v>0.79690635798529774</v>
      </c>
      <c r="GC201" s="12">
        <f t="shared" si="767"/>
        <v>2132598902000</v>
      </c>
      <c r="GD201" s="12">
        <f t="shared" si="767"/>
        <v>2082598902000</v>
      </c>
      <c r="GE201" s="12">
        <f t="shared" si="767"/>
        <v>1802789747809</v>
      </c>
      <c r="GF201" s="116">
        <f>+GE201/GD201</f>
        <v>0.86564424195062795</v>
      </c>
      <c r="GG201" s="374">
        <f t="shared" si="767"/>
        <v>1799760246530</v>
      </c>
      <c r="GH201" s="116">
        <f t="shared" ref="GH201:GH203" si="829">+GG201/GD201</f>
        <v>0.86418956852499096</v>
      </c>
      <c r="GI201" s="12">
        <f t="shared" si="769"/>
        <v>2013134816000</v>
      </c>
      <c r="GJ201" s="155">
        <f t="shared" si="769"/>
        <v>2013134816000</v>
      </c>
      <c r="GK201" s="155">
        <f t="shared" si="769"/>
        <v>120801994125</v>
      </c>
      <c r="GL201" s="116">
        <f>+GK201/GJ201</f>
        <v>6.000690721996832E-2</v>
      </c>
      <c r="GM201" s="374">
        <f t="shared" si="769"/>
        <v>116973993125</v>
      </c>
      <c r="GN201" s="116">
        <f t="shared" ref="GN201:GN203" si="830">+GM201/GJ201</f>
        <v>5.8105394728318084E-2</v>
      </c>
      <c r="GO201" s="12">
        <f t="shared" si="771"/>
        <v>2013134816000</v>
      </c>
      <c r="GP201" s="155">
        <f t="shared" si="771"/>
        <v>2013134816000</v>
      </c>
      <c r="GQ201" s="12">
        <f t="shared" si="771"/>
        <v>447215558853</v>
      </c>
      <c r="GR201" s="116">
        <f>+GQ201/GP201</f>
        <v>0.22214883737473448</v>
      </c>
      <c r="GS201" s="374">
        <f t="shared" si="771"/>
        <v>443901229110</v>
      </c>
      <c r="GT201" s="116">
        <f t="shared" ref="GT201:GT203" si="831">+GS201/GP201</f>
        <v>0.2205024847724853</v>
      </c>
      <c r="GU201" s="12">
        <f t="shared" si="773"/>
        <v>2013134816000</v>
      </c>
      <c r="GV201" s="155">
        <f t="shared" si="773"/>
        <v>2013134816000</v>
      </c>
      <c r="GW201" s="12">
        <f t="shared" si="773"/>
        <v>526195734358</v>
      </c>
      <c r="GX201" s="116">
        <f>+GW201/GV201</f>
        <v>0.26138126973707854</v>
      </c>
      <c r="GY201" s="374">
        <f t="shared" si="773"/>
        <v>524947667759</v>
      </c>
      <c r="GZ201" s="116">
        <f t="shared" ref="GZ201:GZ203" si="832">+GY201/GV201</f>
        <v>0.26076130797938574</v>
      </c>
      <c r="HA201" s="12">
        <f t="shared" si="775"/>
        <v>2013134816000</v>
      </c>
      <c r="HB201" s="155">
        <f t="shared" si="775"/>
        <v>2013134816000</v>
      </c>
      <c r="HC201" s="155">
        <f t="shared" si="775"/>
        <v>633616898247</v>
      </c>
      <c r="HD201" s="116">
        <f>+HC201/HB201</f>
        <v>0.31474141384428772</v>
      </c>
      <c r="HE201" s="374">
        <f t="shared" si="775"/>
        <v>632375776905</v>
      </c>
      <c r="HF201" s="116">
        <f t="shared" ref="HF201:HF203" si="833">+HE201/HB201</f>
        <v>0.31412490205772686</v>
      </c>
      <c r="HG201" s="12">
        <f t="shared" si="777"/>
        <v>2013134816000</v>
      </c>
      <c r="HH201" s="155">
        <f t="shared" si="777"/>
        <v>2013134816000</v>
      </c>
      <c r="HI201" s="155">
        <f t="shared" si="777"/>
        <v>828803108976</v>
      </c>
      <c r="HJ201" s="116">
        <f>+HI201/HH201</f>
        <v>0.41169776727759894</v>
      </c>
      <c r="HK201" s="374">
        <f t="shared" si="777"/>
        <v>827667217159</v>
      </c>
      <c r="HL201" s="116">
        <f t="shared" ref="HL201:HL203" si="834">+HK201/HH201</f>
        <v>0.41113352696543898</v>
      </c>
      <c r="HM201" s="12">
        <f t="shared" si="779"/>
        <v>2013134816000</v>
      </c>
      <c r="HN201" s="155">
        <f t="shared" si="779"/>
        <v>2013134816000</v>
      </c>
      <c r="HO201" s="155">
        <f t="shared" si="779"/>
        <v>993810215608</v>
      </c>
      <c r="HP201" s="116">
        <f>+HO201/HN201</f>
        <v>0.49366302132842355</v>
      </c>
      <c r="HQ201" s="374">
        <f t="shared" si="779"/>
        <v>992769140682</v>
      </c>
      <c r="HR201" s="116">
        <f t="shared" ref="HR201:HR203" si="835">+HQ201/HN201</f>
        <v>0.49314588014258454</v>
      </c>
      <c r="HS201" s="312"/>
    </row>
    <row r="202" spans="1:228" x14ac:dyDescent="0.35">
      <c r="A202" s="111" t="s">
        <v>78</v>
      </c>
      <c r="B202" s="75">
        <f t="shared" si="714"/>
        <v>2329427749676</v>
      </c>
      <c r="C202" s="75">
        <f t="shared" si="714"/>
        <v>2231720628145.7808</v>
      </c>
      <c r="D202" s="76">
        <f>+C202/B202</f>
        <v>0.95805531141980715</v>
      </c>
      <c r="E202" s="75">
        <f t="shared" si="715"/>
        <v>2882368911635</v>
      </c>
      <c r="F202" s="75">
        <f t="shared" si="715"/>
        <v>2785448673354.1899</v>
      </c>
      <c r="G202" s="76">
        <f>+F202/E202</f>
        <v>0.96637479751825628</v>
      </c>
      <c r="H202" s="75">
        <f t="shared" si="716"/>
        <v>2851315659251</v>
      </c>
      <c r="I202" s="75">
        <f t="shared" si="716"/>
        <v>2711150728008.9204</v>
      </c>
      <c r="J202" s="76">
        <f>+I202/H202</f>
        <v>0.95084201540880997</v>
      </c>
      <c r="K202" s="75">
        <f t="shared" si="717"/>
        <v>3893815857274</v>
      </c>
      <c r="L202" s="75">
        <f t="shared" si="717"/>
        <v>3781190608974.6802</v>
      </c>
      <c r="M202" s="76">
        <f>+L202/K202</f>
        <v>0.97107586685463676</v>
      </c>
      <c r="N202" s="75">
        <f t="shared" si="718"/>
        <v>5493760234054</v>
      </c>
      <c r="O202" s="75">
        <f t="shared" si="718"/>
        <v>5150893186596.5703</v>
      </c>
      <c r="P202" s="76">
        <f>+O202/N202</f>
        <v>0.93758973219615405</v>
      </c>
      <c r="Q202" s="75">
        <f t="shared" si="719"/>
        <v>6241968359496.5703</v>
      </c>
      <c r="R202" s="75">
        <f t="shared" si="719"/>
        <v>5854546154160.1104</v>
      </c>
      <c r="S202" s="76">
        <f>+R202/Q202</f>
        <v>0.93793268677066688</v>
      </c>
      <c r="T202" s="75">
        <f t="shared" si="720"/>
        <v>6414608897275</v>
      </c>
      <c r="U202" s="75">
        <f t="shared" si="720"/>
        <v>6086889307419.3008</v>
      </c>
      <c r="V202" s="76">
        <f>+U202/T202</f>
        <v>0.9489104331840218</v>
      </c>
      <c r="W202" s="75">
        <f t="shared" si="721"/>
        <v>7349341732965</v>
      </c>
      <c r="X202" s="75">
        <f t="shared" si="721"/>
        <v>6836140645592.2002</v>
      </c>
      <c r="Y202" s="76">
        <f>+X202/W202</f>
        <v>0.93017046886378008</v>
      </c>
      <c r="Z202" s="75">
        <f t="shared" si="722"/>
        <v>7941970304746</v>
      </c>
      <c r="AA202" s="75">
        <f t="shared" si="722"/>
        <v>7158736265866.0898</v>
      </c>
      <c r="AB202" s="76">
        <f>+AA202/Z202</f>
        <v>0.90138038687806965</v>
      </c>
      <c r="AC202" s="75">
        <f t="shared" si="723"/>
        <v>7701455886516</v>
      </c>
      <c r="AD202" s="75">
        <f t="shared" si="723"/>
        <v>6870379029459.8701</v>
      </c>
      <c r="AE202" s="76">
        <f>+AD202/AC202</f>
        <v>0.89208834416474281</v>
      </c>
      <c r="AF202" s="12">
        <f t="shared" si="724"/>
        <v>8065137046000</v>
      </c>
      <c r="AG202" s="12">
        <f t="shared" si="724"/>
        <v>7819212508464</v>
      </c>
      <c r="AH202" s="12">
        <f t="shared" si="724"/>
        <v>6637196429077</v>
      </c>
      <c r="AI202" s="116">
        <f>+AH202/AG202</f>
        <v>0.84883182569759896</v>
      </c>
      <c r="AJ202" s="12">
        <f t="shared" si="725"/>
        <v>5215833113106.96</v>
      </c>
      <c r="AK202" s="116">
        <f t="shared" si="791"/>
        <v>0.6670535053831852</v>
      </c>
      <c r="AL202" s="12">
        <f t="shared" si="726"/>
        <v>9489839614000</v>
      </c>
      <c r="AM202" s="12">
        <f t="shared" si="726"/>
        <v>8829180967297</v>
      </c>
      <c r="AN202" s="12">
        <f t="shared" si="726"/>
        <v>7626286113184</v>
      </c>
      <c r="AO202" s="116">
        <f>+AN202/AM202</f>
        <v>0.86375918009060149</v>
      </c>
      <c r="AP202" s="12">
        <f t="shared" si="727"/>
        <v>5228352277043.8896</v>
      </c>
      <c r="AQ202" s="116">
        <f t="shared" si="793"/>
        <v>0.59216730254023975</v>
      </c>
      <c r="AR202" s="12">
        <f t="shared" si="728"/>
        <v>9963540006000</v>
      </c>
      <c r="AS202" s="12">
        <f t="shared" si="728"/>
        <v>9231576157341</v>
      </c>
      <c r="AT202" s="12">
        <f t="shared" si="728"/>
        <v>7854656653662</v>
      </c>
      <c r="AU202" s="116">
        <f>+AT202/AS202</f>
        <v>0.85084675897039896</v>
      </c>
      <c r="AV202" s="12">
        <f t="shared" si="729"/>
        <v>5703003498849.96</v>
      </c>
      <c r="AW202" s="116">
        <f t="shared" si="795"/>
        <v>0.61777137529379533</v>
      </c>
      <c r="AX202" s="12">
        <f t="shared" si="730"/>
        <v>9544841267000</v>
      </c>
      <c r="AY202" s="12">
        <f t="shared" si="730"/>
        <v>9497532839369</v>
      </c>
      <c r="AZ202" s="12">
        <f t="shared" si="730"/>
        <v>8542038518392.8799</v>
      </c>
      <c r="BA202" s="116">
        <f>+AZ202/AY202</f>
        <v>0.89939552332839301</v>
      </c>
      <c r="BB202" s="12">
        <f t="shared" si="731"/>
        <v>6715971216267</v>
      </c>
      <c r="BC202" s="116">
        <f t="shared" si="797"/>
        <v>0.70712798048226577</v>
      </c>
      <c r="BD202" s="12">
        <f t="shared" si="732"/>
        <v>9417661937000</v>
      </c>
      <c r="BE202" s="12">
        <f t="shared" si="732"/>
        <v>9497913403612</v>
      </c>
      <c r="BF202" s="12">
        <f t="shared" si="732"/>
        <v>8370914448246</v>
      </c>
      <c r="BG202" s="116">
        <f>+BF202/BE202</f>
        <v>0.88134246886927725</v>
      </c>
      <c r="BH202" s="12">
        <f t="shared" si="733"/>
        <v>6692187453457.6299</v>
      </c>
      <c r="BI202" s="116">
        <f t="shared" si="799"/>
        <v>0.70459554315505035</v>
      </c>
      <c r="BJ202" s="12">
        <f t="shared" si="734"/>
        <v>10708841823000</v>
      </c>
      <c r="BK202" s="12">
        <f t="shared" si="734"/>
        <v>10392739134519</v>
      </c>
      <c r="BL202" s="12">
        <f t="shared" si="734"/>
        <v>9580723188025</v>
      </c>
      <c r="BM202" s="116">
        <f>+BL202/BK202</f>
        <v>0.92186699425592944</v>
      </c>
      <c r="BN202" s="12">
        <f t="shared" si="735"/>
        <v>7257556989139.2705</v>
      </c>
      <c r="BO202" s="116">
        <f t="shared" si="801"/>
        <v>0.69832956405435331</v>
      </c>
      <c r="BP202" s="12">
        <f t="shared" si="736"/>
        <v>13039610586000</v>
      </c>
      <c r="BQ202" s="12">
        <f t="shared" si="736"/>
        <v>12806102386152</v>
      </c>
      <c r="BR202" s="12">
        <f t="shared" si="736"/>
        <v>11187521163606</v>
      </c>
      <c r="BS202" s="116">
        <f>+BR202/BQ202</f>
        <v>0.87360859895230358</v>
      </c>
      <c r="BT202" s="12">
        <f t="shared" si="737"/>
        <v>8571478020718</v>
      </c>
      <c r="BU202" s="116">
        <f t="shared" si="803"/>
        <v>0.66932761915029271</v>
      </c>
      <c r="BV202" s="12">
        <f t="shared" si="738"/>
        <v>15969622196000</v>
      </c>
      <c r="BW202" s="12">
        <f t="shared" si="738"/>
        <v>14237325362175</v>
      </c>
      <c r="BX202" s="12">
        <f t="shared" si="738"/>
        <v>12773933886608</v>
      </c>
      <c r="BY202" s="116">
        <f>+BX202/BW202</f>
        <v>0.89721443892440189</v>
      </c>
      <c r="BZ202" s="12">
        <f t="shared" si="739"/>
        <v>9722276332927</v>
      </c>
      <c r="CA202" s="116">
        <f t="shared" si="805"/>
        <v>0.68287238548025653</v>
      </c>
      <c r="CB202" s="12">
        <f t="shared" si="740"/>
        <v>12436881111000</v>
      </c>
      <c r="CC202" s="12">
        <f t="shared" si="740"/>
        <v>12185796990477</v>
      </c>
      <c r="CD202" s="12">
        <f t="shared" si="740"/>
        <v>11035097237299</v>
      </c>
      <c r="CE202" s="116">
        <f>+CD202/CC202</f>
        <v>0.90557041496118362</v>
      </c>
      <c r="CF202" s="12">
        <f t="shared" si="741"/>
        <v>8871830200170</v>
      </c>
      <c r="CG202" s="116">
        <f t="shared" si="807"/>
        <v>0.72804677503680637</v>
      </c>
      <c r="CH202" s="12">
        <f t="shared" si="742"/>
        <v>15103531666000</v>
      </c>
      <c r="CI202" s="12">
        <f t="shared" si="742"/>
        <v>14928614731370</v>
      </c>
      <c r="CJ202" s="12">
        <f t="shared" si="742"/>
        <v>14070005979811</v>
      </c>
      <c r="CK202" s="116">
        <f>+CJ202/CI202</f>
        <v>0.94248570500283746</v>
      </c>
      <c r="CL202" s="12">
        <f t="shared" si="743"/>
        <v>10639606776212</v>
      </c>
      <c r="CM202" s="116">
        <f t="shared" si="809"/>
        <v>0.71269886507651892</v>
      </c>
      <c r="CN202" s="12">
        <f t="shared" si="744"/>
        <v>16051156900000</v>
      </c>
      <c r="CO202" s="12">
        <f t="shared" si="744"/>
        <v>16285611356905</v>
      </c>
      <c r="CP202" s="12">
        <f t="shared" si="744"/>
        <v>15348629469084</v>
      </c>
      <c r="CQ202" s="116">
        <f>+CP202/CO202</f>
        <v>0.94246566080408611</v>
      </c>
      <c r="CR202" s="12">
        <f t="shared" si="745"/>
        <v>11883202537581</v>
      </c>
      <c r="CS202" s="116">
        <f t="shared" si="811"/>
        <v>0.72967494293928326</v>
      </c>
      <c r="CT202" s="12">
        <f t="shared" si="746"/>
        <v>18460464085643</v>
      </c>
      <c r="CU202" s="12">
        <f t="shared" si="746"/>
        <v>13536574765554</v>
      </c>
      <c r="CV202" s="13">
        <f>+CU202/CT202</f>
        <v>0.73327380626804561</v>
      </c>
      <c r="CW202" s="12">
        <f t="shared" si="747"/>
        <v>18477209553441</v>
      </c>
      <c r="CX202" s="12">
        <f t="shared" si="747"/>
        <v>14413062250363</v>
      </c>
      <c r="CY202" s="13">
        <f>+CX202/CW202</f>
        <v>0.78004539639368131</v>
      </c>
      <c r="CZ202" s="12">
        <f t="shared" si="748"/>
        <v>18485301869441</v>
      </c>
      <c r="DA202" s="12">
        <f t="shared" si="748"/>
        <v>15560947153563</v>
      </c>
      <c r="DB202" s="13">
        <f>+DA202/CZ202</f>
        <v>0.84180108409739307</v>
      </c>
      <c r="DC202" s="12">
        <f t="shared" si="749"/>
        <v>17863413083000</v>
      </c>
      <c r="DD202" s="12">
        <f t="shared" si="749"/>
        <v>18327030920203</v>
      </c>
      <c r="DE202" s="12">
        <f t="shared" si="749"/>
        <v>17640283686272</v>
      </c>
      <c r="DF202" s="116">
        <f>+DE202/DD202</f>
        <v>0.96252817835463156</v>
      </c>
      <c r="DG202" s="12">
        <f t="shared" si="749"/>
        <v>13857269008973</v>
      </c>
      <c r="DH202" s="116">
        <f t="shared" si="816"/>
        <v>0.75611096359843477</v>
      </c>
      <c r="DI202" s="75">
        <f t="shared" si="750"/>
        <v>17886183859000</v>
      </c>
      <c r="DJ202" s="75">
        <f t="shared" si="750"/>
        <v>56342696000</v>
      </c>
      <c r="DK202" s="75">
        <v>17942526555000</v>
      </c>
      <c r="DL202" s="75">
        <f t="shared" si="749"/>
        <v>17942526555000</v>
      </c>
      <c r="DM202" s="75">
        <f t="shared" si="749"/>
        <v>17942526555000</v>
      </c>
      <c r="DN202" s="75">
        <f t="shared" si="749"/>
        <v>1926799163520</v>
      </c>
      <c r="DO202" s="428">
        <f>+DN202/DM202</f>
        <v>0.10738728225446396</v>
      </c>
      <c r="DP202" s="75">
        <f t="shared" si="751"/>
        <v>343560951031</v>
      </c>
      <c r="DQ202" s="428">
        <f t="shared" si="817"/>
        <v>1.914785802199416E-2</v>
      </c>
      <c r="DR202" s="75">
        <f t="shared" si="751"/>
        <v>17942526555000</v>
      </c>
      <c r="DS202" s="75">
        <f t="shared" si="751"/>
        <v>17942526555000</v>
      </c>
      <c r="DT202" s="75">
        <f t="shared" si="751"/>
        <v>3741092228274</v>
      </c>
      <c r="DU202" s="428">
        <f>+DT202/DS202</f>
        <v>0.20850420462281433</v>
      </c>
      <c r="DV202" s="75">
        <f t="shared" si="751"/>
        <v>1305557715215</v>
      </c>
      <c r="DW202" s="428">
        <f t="shared" si="818"/>
        <v>7.2763315200510784E-2</v>
      </c>
      <c r="DX202" s="75">
        <f t="shared" si="752"/>
        <v>17942526555000</v>
      </c>
      <c r="DY202" s="75">
        <f t="shared" si="752"/>
        <v>17942526555000</v>
      </c>
      <c r="DZ202" s="75">
        <f t="shared" si="752"/>
        <v>5490971490657</v>
      </c>
      <c r="EA202" s="428">
        <f>+DZ202/DY202</f>
        <v>0.30603111963219276</v>
      </c>
      <c r="EB202" s="75">
        <f t="shared" si="752"/>
        <v>2166735505828</v>
      </c>
      <c r="EC202" s="428">
        <f t="shared" si="819"/>
        <v>0.12075977701279762</v>
      </c>
      <c r="ED202" s="75">
        <f t="shared" si="752"/>
        <v>17942526555000</v>
      </c>
      <c r="EE202" s="75">
        <f t="shared" si="752"/>
        <v>17942682694432</v>
      </c>
      <c r="EF202" s="75">
        <f t="shared" si="752"/>
        <v>7095000578855</v>
      </c>
      <c r="EG202" s="428">
        <f>+EF202/EE202</f>
        <v>0.39542585128904562</v>
      </c>
      <c r="EH202" s="75">
        <f t="shared" si="752"/>
        <v>3333764998256</v>
      </c>
      <c r="EI202" s="428">
        <f t="shared" si="820"/>
        <v>0.18580081111786806</v>
      </c>
      <c r="EJ202" s="75">
        <f t="shared" si="753"/>
        <v>17942526555000</v>
      </c>
      <c r="EK202" s="75">
        <f t="shared" si="753"/>
        <v>18084610830407</v>
      </c>
      <c r="EL202" s="75">
        <f t="shared" si="753"/>
        <v>9643803175110</v>
      </c>
      <c r="EM202" s="428">
        <f>+EL202/EK202</f>
        <v>0.53326019926816215</v>
      </c>
      <c r="EN202" s="75">
        <f t="shared" si="753"/>
        <v>4818285368992</v>
      </c>
      <c r="EO202" s="428">
        <f t="shared" si="821"/>
        <v>0.26643013854025871</v>
      </c>
      <c r="EP202" s="75">
        <f t="shared" si="755"/>
        <v>17942526555000</v>
      </c>
      <c r="EQ202" s="75">
        <f t="shared" si="755"/>
        <v>18084610830407</v>
      </c>
      <c r="ER202" s="75">
        <f t="shared" si="755"/>
        <v>9643803175110</v>
      </c>
      <c r="ES202" s="428">
        <f>+ER202/EQ202</f>
        <v>0.53326019926816215</v>
      </c>
      <c r="ET202" s="75">
        <f t="shared" si="755"/>
        <v>5841856135610</v>
      </c>
      <c r="EU202" s="428">
        <f t="shared" si="822"/>
        <v>0.32302913180678755</v>
      </c>
      <c r="EV202" s="75">
        <f t="shared" si="757"/>
        <v>17942526555000</v>
      </c>
      <c r="EW202" s="75">
        <f t="shared" si="757"/>
        <v>18084610830407</v>
      </c>
      <c r="EX202" s="75">
        <f t="shared" si="757"/>
        <v>10271007809855</v>
      </c>
      <c r="EY202" s="428">
        <f>+EX202/EW202</f>
        <v>0.5679418764481009</v>
      </c>
      <c r="EZ202" s="429">
        <f t="shared" si="757"/>
        <v>6804463578277</v>
      </c>
      <c r="FA202" s="428">
        <f t="shared" si="823"/>
        <v>0.37625711949721086</v>
      </c>
      <c r="FB202" s="75">
        <f t="shared" si="759"/>
        <v>17942526555000</v>
      </c>
      <c r="FC202" s="75">
        <f t="shared" si="759"/>
        <v>18112740896398</v>
      </c>
      <c r="FD202" s="75">
        <f t="shared" si="759"/>
        <v>11803973215417</v>
      </c>
      <c r="FE202" s="428">
        <f>+FD202/FC202</f>
        <v>0.65169447754670873</v>
      </c>
      <c r="FF202" s="429">
        <f t="shared" si="759"/>
        <v>8269155646960</v>
      </c>
      <c r="FG202" s="428">
        <f t="shared" si="824"/>
        <v>0.45653806313789042</v>
      </c>
      <c r="FH202" s="75">
        <f t="shared" si="761"/>
        <v>17942526555000</v>
      </c>
      <c r="FI202" s="75">
        <f t="shared" si="761"/>
        <v>18589872538997</v>
      </c>
      <c r="FJ202" s="75">
        <f t="shared" si="761"/>
        <v>13094305294552</v>
      </c>
      <c r="FK202" s="428">
        <f>+FJ202/FI202</f>
        <v>0.70437843331541694</v>
      </c>
      <c r="FL202" s="429">
        <f t="shared" si="761"/>
        <v>9717720082533</v>
      </c>
      <c r="FM202" s="428">
        <f t="shared" si="825"/>
        <v>0.52274269563428166</v>
      </c>
      <c r="FN202" s="75">
        <f t="shared" si="826"/>
        <v>21979715276000</v>
      </c>
      <c r="FO202" s="75">
        <f t="shared" si="826"/>
        <v>36707383000</v>
      </c>
      <c r="FP202" s="429">
        <f t="shared" si="826"/>
        <v>22016422659000</v>
      </c>
      <c r="FQ202" s="75">
        <f t="shared" si="763"/>
        <v>17942526555000</v>
      </c>
      <c r="FR202" s="75">
        <f t="shared" si="763"/>
        <v>18767441177672</v>
      </c>
      <c r="FS202" s="75">
        <f t="shared" si="763"/>
        <v>14120373013458</v>
      </c>
      <c r="FT202" s="428">
        <f>+FS202/FR202</f>
        <v>0.75238669351777643</v>
      </c>
      <c r="FU202" s="429">
        <f t="shared" si="763"/>
        <v>10993752030436</v>
      </c>
      <c r="FV202" s="428">
        <f t="shared" si="827"/>
        <v>0.58578854337987674</v>
      </c>
      <c r="FW202" s="75">
        <f t="shared" si="765"/>
        <v>17942526555000</v>
      </c>
      <c r="FX202" s="75">
        <f t="shared" si="765"/>
        <v>19400984796327</v>
      </c>
      <c r="FY202" s="75">
        <f t="shared" si="765"/>
        <v>15414361269344</v>
      </c>
      <c r="FZ202" s="428">
        <f>+FY202/FX202</f>
        <v>0.79451437291277349</v>
      </c>
      <c r="GA202" s="429">
        <f t="shared" si="765"/>
        <v>12497197854415</v>
      </c>
      <c r="GB202" s="428">
        <f t="shared" si="828"/>
        <v>0.64415275748172196</v>
      </c>
      <c r="GC202" s="12">
        <f t="shared" si="767"/>
        <v>17942526555000</v>
      </c>
      <c r="GD202" s="12">
        <f t="shared" si="767"/>
        <v>18973591813680</v>
      </c>
      <c r="GE202" s="12">
        <f t="shared" si="767"/>
        <v>18047954144568</v>
      </c>
      <c r="GF202" s="116">
        <f>+GE202/GD202</f>
        <v>0.95121442064308492</v>
      </c>
      <c r="GG202" s="374">
        <f t="shared" si="767"/>
        <v>15244317524237</v>
      </c>
      <c r="GH202" s="116">
        <f t="shared" si="829"/>
        <v>0.80344921899530986</v>
      </c>
      <c r="GI202" s="12">
        <f t="shared" si="769"/>
        <v>22016422659000</v>
      </c>
      <c r="GJ202" s="12">
        <f t="shared" si="769"/>
        <v>22016422659000</v>
      </c>
      <c r="GK202" s="12">
        <f t="shared" si="769"/>
        <v>3121052637021</v>
      </c>
      <c r="GL202" s="116">
        <f>+GK202/GJ202</f>
        <v>0.14176020715813967</v>
      </c>
      <c r="GM202" s="374">
        <f t="shared" si="769"/>
        <v>338838780904</v>
      </c>
      <c r="GN202" s="116">
        <f t="shared" si="830"/>
        <v>1.5390274167247036E-2</v>
      </c>
      <c r="GO202" s="12">
        <f t="shared" si="771"/>
        <v>22016422659000</v>
      </c>
      <c r="GP202" s="12">
        <f t="shared" si="771"/>
        <v>22016422659000</v>
      </c>
      <c r="GQ202" s="12">
        <f t="shared" si="771"/>
        <v>5324016708428</v>
      </c>
      <c r="GR202" s="116">
        <f>+GQ202/GP202</f>
        <v>0.24182024440976191</v>
      </c>
      <c r="GS202" s="374">
        <f t="shared" si="771"/>
        <v>1618307869759</v>
      </c>
      <c r="GT202" s="116">
        <f t="shared" si="831"/>
        <v>7.3504578596807549E-2</v>
      </c>
      <c r="GU202" s="12">
        <f t="shared" si="773"/>
        <v>22016422659000</v>
      </c>
      <c r="GV202" s="12">
        <f t="shared" si="773"/>
        <v>22030627862490</v>
      </c>
      <c r="GW202" s="12">
        <f t="shared" si="773"/>
        <v>6810014423377</v>
      </c>
      <c r="GX202" s="116">
        <f>+GW202/GV202</f>
        <v>0.3091157667354516</v>
      </c>
      <c r="GY202" s="374">
        <f t="shared" si="773"/>
        <v>2691458581147</v>
      </c>
      <c r="GZ202" s="116">
        <f t="shared" si="832"/>
        <v>0.1221689457943029</v>
      </c>
      <c r="HA202" s="12">
        <f t="shared" si="775"/>
        <v>22016422659000</v>
      </c>
      <c r="HB202" s="12">
        <f t="shared" si="775"/>
        <v>22030911648786</v>
      </c>
      <c r="HC202" s="12">
        <f t="shared" si="775"/>
        <v>8467451169539</v>
      </c>
      <c r="HD202" s="116">
        <f>+HC202/HB202</f>
        <v>0.38434411178829242</v>
      </c>
      <c r="HE202" s="374">
        <f t="shared" si="775"/>
        <v>3791709481952</v>
      </c>
      <c r="HF202" s="116">
        <f t="shared" si="833"/>
        <v>0.17210860550843068</v>
      </c>
      <c r="HG202" s="12">
        <f t="shared" si="777"/>
        <v>22016422659000</v>
      </c>
      <c r="HH202" s="12">
        <f t="shared" si="777"/>
        <v>22037503637031</v>
      </c>
      <c r="HI202" s="12">
        <f t="shared" si="777"/>
        <v>9657757644538</v>
      </c>
      <c r="HJ202" s="116">
        <f>+HI202/HH202</f>
        <v>0.43824190814015179</v>
      </c>
      <c r="HK202" s="374">
        <f t="shared" si="777"/>
        <v>5142224690495</v>
      </c>
      <c r="HL202" s="116">
        <f t="shared" si="834"/>
        <v>0.23333970921525782</v>
      </c>
      <c r="HM202" s="12">
        <f t="shared" si="779"/>
        <v>22016422659000</v>
      </c>
      <c r="HN202" s="12">
        <f t="shared" si="779"/>
        <v>22049331229252</v>
      </c>
      <c r="HO202" s="12">
        <f t="shared" si="779"/>
        <v>10863378321180</v>
      </c>
      <c r="HP202" s="116">
        <f>+HO202/HN202</f>
        <v>0.4926851616600495</v>
      </c>
      <c r="HQ202" s="374">
        <f t="shared" si="779"/>
        <v>6571598025790</v>
      </c>
      <c r="HR202" s="116">
        <f t="shared" si="835"/>
        <v>0.29804069599497485</v>
      </c>
      <c r="HS202" s="312"/>
    </row>
    <row r="203" spans="1:228" ht="15" thickBot="1" x14ac:dyDescent="0.4">
      <c r="A203" s="112" t="s">
        <v>80</v>
      </c>
      <c r="B203" s="267">
        <f t="shared" si="714"/>
        <v>1092200572922</v>
      </c>
      <c r="C203" s="267">
        <f t="shared" si="714"/>
        <v>1055807699054</v>
      </c>
      <c r="D203" s="113">
        <f t="shared" ref="D203:D204" si="836">+C203/B203</f>
        <v>0.96667931260039819</v>
      </c>
      <c r="E203" s="267">
        <f t="shared" si="715"/>
        <v>1260124883988</v>
      </c>
      <c r="F203" s="267">
        <f t="shared" si="715"/>
        <v>1259632147539</v>
      </c>
      <c r="G203" s="113">
        <f t="shared" ref="G203" si="837">+F203/E203</f>
        <v>0.99960897808204485</v>
      </c>
      <c r="H203" s="267">
        <f t="shared" si="716"/>
        <v>1336866280372</v>
      </c>
      <c r="I203" s="267">
        <f t="shared" si="716"/>
        <v>1336436507726</v>
      </c>
      <c r="J203" s="113">
        <f t="shared" ref="J203" si="838">+I203/H203</f>
        <v>0.99967852233816501</v>
      </c>
      <c r="K203" s="267">
        <f t="shared" si="717"/>
        <v>1928363890569</v>
      </c>
      <c r="L203" s="267">
        <f t="shared" si="717"/>
        <v>1928220073122</v>
      </c>
      <c r="M203" s="113">
        <f t="shared" ref="M203" si="839">+L203/K203</f>
        <v>0.99992541996471551</v>
      </c>
      <c r="N203" s="267">
        <f t="shared" si="718"/>
        <v>2563585469328</v>
      </c>
      <c r="O203" s="267">
        <f t="shared" si="718"/>
        <v>2530267318388</v>
      </c>
      <c r="P203" s="113">
        <f t="shared" ref="P203" si="840">+O203/N203</f>
        <v>0.98700330012841986</v>
      </c>
      <c r="Q203" s="267">
        <f t="shared" si="719"/>
        <v>2763059005620</v>
      </c>
      <c r="R203" s="267">
        <f t="shared" si="719"/>
        <v>2571868691723</v>
      </c>
      <c r="S203" s="113">
        <f t="shared" ref="S203" si="841">+R203/Q203</f>
        <v>0.93080483858356877</v>
      </c>
      <c r="T203" s="267">
        <f t="shared" si="720"/>
        <v>2966741452949</v>
      </c>
      <c r="U203" s="267">
        <f t="shared" si="720"/>
        <v>2736336896226</v>
      </c>
      <c r="V203" s="113">
        <f t="shared" ref="V203" si="842">+U203/T203</f>
        <v>0.92233750046065754</v>
      </c>
      <c r="W203" s="267">
        <f t="shared" si="721"/>
        <v>3516577733757</v>
      </c>
      <c r="X203" s="267">
        <f t="shared" si="721"/>
        <v>3370491766484</v>
      </c>
      <c r="Y203" s="113">
        <f t="shared" ref="Y203" si="843">+X203/W203</f>
        <v>0.95845791609533781</v>
      </c>
      <c r="Z203" s="267">
        <f t="shared" si="722"/>
        <v>796503203342</v>
      </c>
      <c r="AA203" s="267">
        <f t="shared" si="722"/>
        <v>785900735183</v>
      </c>
      <c r="AB203" s="113">
        <f t="shared" ref="AB203" si="844">+AA203/Z203</f>
        <v>0.98668873130137613</v>
      </c>
      <c r="AC203" s="267">
        <f t="shared" si="723"/>
        <v>1150237775207</v>
      </c>
      <c r="AD203" s="267">
        <f t="shared" si="723"/>
        <v>1044850580487</v>
      </c>
      <c r="AE203" s="113">
        <f t="shared" ref="AE203" si="845">+AD203/AC203</f>
        <v>0.90837790499357041</v>
      </c>
      <c r="AF203" s="241">
        <f t="shared" si="724"/>
        <v>1143333035000</v>
      </c>
      <c r="AG203" s="241">
        <f t="shared" si="724"/>
        <v>1123486310651</v>
      </c>
      <c r="AH203" s="241">
        <f t="shared" si="724"/>
        <v>1060368570725</v>
      </c>
      <c r="AI203" s="242">
        <f t="shared" ref="AI203:AI204" si="846">+AH203/AG203</f>
        <v>0.94381975167153864</v>
      </c>
      <c r="AJ203" s="241">
        <f t="shared" si="725"/>
        <v>1060129977048</v>
      </c>
      <c r="AK203" s="242">
        <f t="shared" si="791"/>
        <v>0.94360738266024047</v>
      </c>
      <c r="AL203" s="241">
        <f t="shared" si="726"/>
        <v>1833189671000</v>
      </c>
      <c r="AM203" s="241">
        <f t="shared" si="726"/>
        <v>1568698847952</v>
      </c>
      <c r="AN203" s="241">
        <f t="shared" si="726"/>
        <v>1417983797730</v>
      </c>
      <c r="AO203" s="242">
        <f t="shared" ref="AO203:AO204" si="847">+AN203/AM203</f>
        <v>0.9039235284587831</v>
      </c>
      <c r="AP203" s="241">
        <f t="shared" si="727"/>
        <v>1417744833166</v>
      </c>
      <c r="AQ203" s="242">
        <f t="shared" si="793"/>
        <v>0.90377119548275531</v>
      </c>
      <c r="AR203" s="241">
        <f t="shared" si="728"/>
        <v>2230259274000</v>
      </c>
      <c r="AS203" s="241">
        <f t="shared" si="728"/>
        <v>1878728288195</v>
      </c>
      <c r="AT203" s="241">
        <f t="shared" si="728"/>
        <v>1687586237215</v>
      </c>
      <c r="AU203" s="242">
        <f t="shared" ref="AU203:AU204" si="848">+AT203/AS203</f>
        <v>0.89825987494783455</v>
      </c>
      <c r="AV203" s="241">
        <f t="shared" si="729"/>
        <v>1687575967215</v>
      </c>
      <c r="AW203" s="242">
        <f t="shared" si="795"/>
        <v>0.89825440848412907</v>
      </c>
      <c r="AX203" s="241">
        <f t="shared" si="730"/>
        <v>4770708698000</v>
      </c>
      <c r="AY203" s="241">
        <f t="shared" si="730"/>
        <v>3518527278492</v>
      </c>
      <c r="AZ203" s="241">
        <f t="shared" si="730"/>
        <v>2560564053237</v>
      </c>
      <c r="BA203" s="242">
        <f t="shared" ref="BA203:BA204" si="849">+AZ203/AY203</f>
        <v>0.72773744540483654</v>
      </c>
      <c r="BB203" s="241">
        <f t="shared" si="731"/>
        <v>2560562503237</v>
      </c>
      <c r="BC203" s="242">
        <f t="shared" si="797"/>
        <v>0.72773700487961757</v>
      </c>
      <c r="BD203" s="241">
        <f t="shared" si="732"/>
        <v>4060888990000</v>
      </c>
      <c r="BE203" s="241">
        <f t="shared" si="732"/>
        <v>2257818955111</v>
      </c>
      <c r="BF203" s="241">
        <f t="shared" si="732"/>
        <v>2177409782096</v>
      </c>
      <c r="BG203" s="242">
        <f t="shared" ref="BG203" si="850">+BF203/BE203</f>
        <v>0.96438635044985399</v>
      </c>
      <c r="BH203" s="241">
        <f t="shared" si="733"/>
        <v>2177304697624</v>
      </c>
      <c r="BI203" s="242">
        <f t="shared" si="799"/>
        <v>0.96433980797940388</v>
      </c>
      <c r="BJ203" s="241">
        <f t="shared" si="734"/>
        <v>4696372216000</v>
      </c>
      <c r="BK203" s="241">
        <f t="shared" si="734"/>
        <v>3401391203736</v>
      </c>
      <c r="BL203" s="241">
        <f t="shared" si="734"/>
        <v>3261513971733</v>
      </c>
      <c r="BM203" s="242">
        <f t="shared" ref="BM203:BM204" si="851">+BL203/BK203</f>
        <v>0.95887646447448838</v>
      </c>
      <c r="BN203" s="241">
        <f t="shared" si="735"/>
        <v>3261257273843</v>
      </c>
      <c r="BO203" s="242">
        <f t="shared" si="801"/>
        <v>0.95880099597509383</v>
      </c>
      <c r="BP203" s="241">
        <f t="shared" si="736"/>
        <v>4663162058000</v>
      </c>
      <c r="BQ203" s="241">
        <f t="shared" si="736"/>
        <v>4514439404798</v>
      </c>
      <c r="BR203" s="241">
        <f t="shared" si="736"/>
        <v>3954084658653</v>
      </c>
      <c r="BS203" s="242">
        <f t="shared" ref="BS203:BS204" si="852">+BR203/BQ203</f>
        <v>0.87587500996259948</v>
      </c>
      <c r="BT203" s="241">
        <f t="shared" si="737"/>
        <v>3954039671095</v>
      </c>
      <c r="BU203" s="242">
        <f t="shared" si="803"/>
        <v>0.87586504470357929</v>
      </c>
      <c r="BV203" s="241">
        <f t="shared" si="738"/>
        <v>6072245254000</v>
      </c>
      <c r="BW203" s="241">
        <f t="shared" si="738"/>
        <v>4197896520709</v>
      </c>
      <c r="BX203" s="241">
        <f t="shared" si="738"/>
        <v>3407405370910</v>
      </c>
      <c r="BY203" s="242">
        <f t="shared" si="804"/>
        <v>0.81169351223896036</v>
      </c>
      <c r="BZ203" s="241">
        <f t="shared" si="739"/>
        <v>3406972701293</v>
      </c>
      <c r="CA203" s="242">
        <f t="shared" si="805"/>
        <v>0.81159044404400482</v>
      </c>
      <c r="CB203" s="241">
        <f t="shared" si="740"/>
        <v>4843141613000</v>
      </c>
      <c r="CC203" s="241">
        <f t="shared" si="740"/>
        <v>4821875490005</v>
      </c>
      <c r="CD203" s="241">
        <f t="shared" si="740"/>
        <v>4504317038071</v>
      </c>
      <c r="CE203" s="242">
        <f t="shared" si="806"/>
        <v>0.93414212942821739</v>
      </c>
      <c r="CF203" s="241">
        <f t="shared" si="741"/>
        <v>4504161224118</v>
      </c>
      <c r="CG203" s="242">
        <f t="shared" si="807"/>
        <v>0.93410981545550642</v>
      </c>
      <c r="CH203" s="241">
        <f t="shared" si="742"/>
        <v>5045635072000</v>
      </c>
      <c r="CI203" s="241">
        <f t="shared" si="742"/>
        <v>6202498467544</v>
      </c>
      <c r="CJ203" s="241">
        <f t="shared" si="742"/>
        <v>5843993959700</v>
      </c>
      <c r="CK203" s="242">
        <f t="shared" si="808"/>
        <v>0.94219998445465847</v>
      </c>
      <c r="CL203" s="241">
        <f t="shared" si="743"/>
        <v>5843992159700</v>
      </c>
      <c r="CM203" s="242">
        <f t="shared" si="809"/>
        <v>0.9421996942490245</v>
      </c>
      <c r="CN203" s="241">
        <f t="shared" si="744"/>
        <v>8311622532000</v>
      </c>
      <c r="CO203" s="241">
        <f t="shared" si="744"/>
        <v>8350005041544</v>
      </c>
      <c r="CP203" s="241">
        <f t="shared" si="744"/>
        <v>7891525334515</v>
      </c>
      <c r="CQ203" s="242">
        <f t="shared" si="810"/>
        <v>0.94509228380726551</v>
      </c>
      <c r="CR203" s="241">
        <f t="shared" si="745"/>
        <v>7880061419781</v>
      </c>
      <c r="CS203" s="242">
        <f t="shared" si="811"/>
        <v>0.9437193607159664</v>
      </c>
      <c r="CT203" s="241">
        <f t="shared" si="746"/>
        <v>8211892146941</v>
      </c>
      <c r="CU203" s="241">
        <f t="shared" si="746"/>
        <v>5268283901734</v>
      </c>
      <c r="CV203" s="245">
        <f t="shared" ref="CV203:CV204" si="853">+CU203/CT203</f>
        <v>0.64154324088346448</v>
      </c>
      <c r="CW203" s="241">
        <f t="shared" si="747"/>
        <v>8211892146941</v>
      </c>
      <c r="CX203" s="241">
        <f t="shared" si="747"/>
        <v>6009633552857</v>
      </c>
      <c r="CY203" s="245">
        <f t="shared" ref="CY203:CY204" si="854">+CX203/CW203</f>
        <v>0.73182080881269729</v>
      </c>
      <c r="CZ203" s="241">
        <f t="shared" si="748"/>
        <v>8211892146941</v>
      </c>
      <c r="DA203" s="241">
        <f t="shared" si="748"/>
        <v>6426407778583</v>
      </c>
      <c r="DB203" s="245">
        <f t="shared" ref="DB203:DB204" si="855">+DA203/CZ203</f>
        <v>0.78257332945816782</v>
      </c>
      <c r="DC203" s="241">
        <f t="shared" si="749"/>
        <v>8211600843000</v>
      </c>
      <c r="DD203" s="241">
        <f t="shared" si="749"/>
        <v>7550579852667</v>
      </c>
      <c r="DE203" s="241">
        <f t="shared" si="749"/>
        <v>7486983527886</v>
      </c>
      <c r="DF203" s="242">
        <f t="shared" ref="DF203:DF204" si="856">+DE203/DD203</f>
        <v>0.99157729260243022</v>
      </c>
      <c r="DG203" s="241">
        <f t="shared" si="749"/>
        <v>7482739737247</v>
      </c>
      <c r="DH203" s="242">
        <f t="shared" si="816"/>
        <v>0.99101524429331911</v>
      </c>
      <c r="DI203" s="267">
        <f t="shared" si="750"/>
        <v>8479186749000</v>
      </c>
      <c r="DJ203" s="267">
        <f t="shared" si="750"/>
        <v>-5000000000</v>
      </c>
      <c r="DK203" s="267">
        <v>8474186749000</v>
      </c>
      <c r="DL203" s="267">
        <f t="shared" si="749"/>
        <v>8474186749000</v>
      </c>
      <c r="DM203" s="267">
        <f t="shared" si="749"/>
        <v>8474186749000</v>
      </c>
      <c r="DN203" s="267">
        <f t="shared" si="749"/>
        <v>718314408736</v>
      </c>
      <c r="DO203" s="430">
        <f>+DN203/DM203</f>
        <v>8.4764996336759393E-2</v>
      </c>
      <c r="DP203" s="267">
        <f t="shared" si="751"/>
        <v>46354270736</v>
      </c>
      <c r="DQ203" s="430">
        <f t="shared" si="817"/>
        <v>5.4700553703834831E-3</v>
      </c>
      <c r="DR203" s="267">
        <f t="shared" si="751"/>
        <v>8474186749000</v>
      </c>
      <c r="DS203" s="267">
        <f t="shared" si="751"/>
        <v>8474186749000</v>
      </c>
      <c r="DT203" s="267">
        <f t="shared" si="751"/>
        <v>748239607043</v>
      </c>
      <c r="DU203" s="430">
        <f>+DT203/DS203</f>
        <v>8.8296332049951146E-2</v>
      </c>
      <c r="DV203" s="267">
        <f t="shared" si="751"/>
        <v>74582573740</v>
      </c>
      <c r="DW203" s="430">
        <f t="shared" si="818"/>
        <v>8.8011482339353866E-3</v>
      </c>
      <c r="DX203" s="267">
        <f t="shared" si="752"/>
        <v>8474186749000</v>
      </c>
      <c r="DY203" s="267">
        <f t="shared" si="752"/>
        <v>8474186749000</v>
      </c>
      <c r="DZ203" s="267">
        <f t="shared" si="752"/>
        <v>1299497367321</v>
      </c>
      <c r="EA203" s="430">
        <f>+DZ203/DY203</f>
        <v>0.15334773776071758</v>
      </c>
      <c r="EB203" s="267">
        <f t="shared" si="752"/>
        <v>628726984342</v>
      </c>
      <c r="EC203" s="430">
        <f t="shared" si="819"/>
        <v>7.4193194339998839E-2</v>
      </c>
      <c r="ED203" s="267">
        <f t="shared" si="752"/>
        <v>8474186749000</v>
      </c>
      <c r="EE203" s="267">
        <f t="shared" si="752"/>
        <v>8474186749000</v>
      </c>
      <c r="EF203" s="267">
        <f t="shared" si="752"/>
        <v>1891205617341</v>
      </c>
      <c r="EG203" s="430">
        <f>+EF203/EE203</f>
        <v>0.22317252066272583</v>
      </c>
      <c r="EH203" s="267">
        <f t="shared" si="752"/>
        <v>1348272145675</v>
      </c>
      <c r="EI203" s="430">
        <f t="shared" si="820"/>
        <v>0.15910342615875245</v>
      </c>
      <c r="EJ203" s="267">
        <f t="shared" si="753"/>
        <v>8474186749000</v>
      </c>
      <c r="EK203" s="267">
        <f t="shared" si="753"/>
        <v>8474186749000</v>
      </c>
      <c r="EL203" s="267">
        <f t="shared" si="753"/>
        <v>2830367171312</v>
      </c>
      <c r="EM203" s="430">
        <f>+EL203/EK203</f>
        <v>0.33399867800246419</v>
      </c>
      <c r="EN203" s="267">
        <f t="shared" si="753"/>
        <v>1845087246929</v>
      </c>
      <c r="EO203" s="430">
        <f t="shared" si="821"/>
        <v>0.2177303028100874</v>
      </c>
      <c r="EP203" s="267">
        <f t="shared" si="755"/>
        <v>8474186749000</v>
      </c>
      <c r="EQ203" s="267">
        <f t="shared" si="755"/>
        <v>8474186749000</v>
      </c>
      <c r="ER203" s="267">
        <f t="shared" si="755"/>
        <v>2889002336384</v>
      </c>
      <c r="ES203" s="430">
        <f>+ER203/EQ203</f>
        <v>0.34091794551552901</v>
      </c>
      <c r="ET203" s="267">
        <f t="shared" si="755"/>
        <v>2342254073293</v>
      </c>
      <c r="EU203" s="430">
        <f t="shared" si="822"/>
        <v>0.27639868493214392</v>
      </c>
      <c r="EV203" s="267">
        <f t="shared" si="757"/>
        <v>8474186749000</v>
      </c>
      <c r="EW203" s="267">
        <f t="shared" si="757"/>
        <v>8474186749000</v>
      </c>
      <c r="EX203" s="267">
        <f t="shared" si="757"/>
        <v>4516501439500</v>
      </c>
      <c r="EY203" s="430">
        <f>+EX203/EW203</f>
        <v>0.53297166716711453</v>
      </c>
      <c r="EZ203" s="431">
        <f t="shared" si="757"/>
        <v>4243212438169</v>
      </c>
      <c r="FA203" s="430">
        <f t="shared" si="823"/>
        <v>0.50072208270247553</v>
      </c>
      <c r="FB203" s="267">
        <f t="shared" si="759"/>
        <v>8474186749000</v>
      </c>
      <c r="FC203" s="267">
        <f t="shared" si="759"/>
        <v>8474186749000</v>
      </c>
      <c r="FD203" s="267">
        <f t="shared" si="759"/>
        <v>4764723952413</v>
      </c>
      <c r="FE203" s="430">
        <f>+FD203/FC203</f>
        <v>0.56226327003889354</v>
      </c>
      <c r="FF203" s="431">
        <f t="shared" si="759"/>
        <v>4491434951082</v>
      </c>
      <c r="FG203" s="430">
        <f t="shared" si="824"/>
        <v>0.53001368557425454</v>
      </c>
      <c r="FH203" s="267">
        <f t="shared" si="761"/>
        <v>8474186749000</v>
      </c>
      <c r="FI203" s="267">
        <f t="shared" si="761"/>
        <v>8513115783251</v>
      </c>
      <c r="FJ203" s="267">
        <f t="shared" si="761"/>
        <v>5080244535243</v>
      </c>
      <c r="FK203" s="430">
        <f>+FJ203/FI203</f>
        <v>0.59675501480175441</v>
      </c>
      <c r="FL203" s="431">
        <f t="shared" si="761"/>
        <v>4797740282114</v>
      </c>
      <c r="FM203" s="430">
        <f t="shared" si="825"/>
        <v>0.56357042524350964</v>
      </c>
      <c r="FN203" s="267">
        <f t="shared" si="826"/>
        <v>9302898338000</v>
      </c>
      <c r="FO203" s="267">
        <f t="shared" si="826"/>
        <v>-40707383000</v>
      </c>
      <c r="FP203" s="431">
        <f t="shared" si="826"/>
        <v>9262190955000</v>
      </c>
      <c r="FQ203" s="267">
        <f t="shared" si="763"/>
        <v>8474186749000</v>
      </c>
      <c r="FR203" s="267">
        <f t="shared" si="763"/>
        <v>8527380496354</v>
      </c>
      <c r="FS203" s="267">
        <f t="shared" si="763"/>
        <v>6256721827202</v>
      </c>
      <c r="FT203" s="430">
        <f>+FS203/FR203</f>
        <v>0.73372143178988536</v>
      </c>
      <c r="FU203" s="431">
        <f t="shared" si="763"/>
        <v>5983434825871</v>
      </c>
      <c r="FV203" s="430">
        <f t="shared" si="827"/>
        <v>0.7016732545744031</v>
      </c>
      <c r="FW203" s="267">
        <f t="shared" si="765"/>
        <v>8474186749000</v>
      </c>
      <c r="FX203" s="267">
        <f t="shared" si="765"/>
        <v>8527380496354</v>
      </c>
      <c r="FY203" s="267">
        <f t="shared" si="765"/>
        <v>6578783147998</v>
      </c>
      <c r="FZ203" s="430">
        <f>+FY203/FX203</f>
        <v>0.7714893396408018</v>
      </c>
      <c r="GA203" s="431">
        <f t="shared" si="765"/>
        <v>6216571939488</v>
      </c>
      <c r="GB203" s="430">
        <f t="shared" si="828"/>
        <v>0.72901308228781181</v>
      </c>
      <c r="GC203" s="241">
        <f t="shared" si="767"/>
        <v>8474186749000</v>
      </c>
      <c r="GD203" s="241">
        <f t="shared" si="767"/>
        <v>8013056169350</v>
      </c>
      <c r="GE203" s="241">
        <f t="shared" si="767"/>
        <v>7579942650754</v>
      </c>
      <c r="GF203" s="242">
        <f>+GE203/GD203</f>
        <v>0.94594902251494728</v>
      </c>
      <c r="GG203" s="375">
        <f t="shared" si="767"/>
        <v>7579817650754</v>
      </c>
      <c r="GH203" s="242">
        <f t="shared" si="829"/>
        <v>0.94593342297372873</v>
      </c>
      <c r="GI203" s="241">
        <f t="shared" si="769"/>
        <v>9262190955000</v>
      </c>
      <c r="GJ203" s="241">
        <f t="shared" si="769"/>
        <v>9262190955000</v>
      </c>
      <c r="GK203" s="241">
        <f t="shared" si="769"/>
        <v>1042729417153</v>
      </c>
      <c r="GL203" s="242">
        <f>+GK203/GJ203</f>
        <v>0.11257913189428516</v>
      </c>
      <c r="GM203" s="375">
        <f t="shared" si="769"/>
        <v>80588665193</v>
      </c>
      <c r="GN203" s="242">
        <f t="shared" si="830"/>
        <v>8.7008209595911962E-3</v>
      </c>
      <c r="GO203" s="241">
        <f t="shared" si="771"/>
        <v>9262190955000</v>
      </c>
      <c r="GP203" s="241">
        <f t="shared" si="771"/>
        <v>9262190955000</v>
      </c>
      <c r="GQ203" s="241">
        <f t="shared" si="771"/>
        <v>1117789320496</v>
      </c>
      <c r="GR203" s="242">
        <f>+GQ203/GP203</f>
        <v>0.12068303557190049</v>
      </c>
      <c r="GS203" s="375">
        <f t="shared" si="771"/>
        <v>431809427496</v>
      </c>
      <c r="GT203" s="242">
        <f t="shared" si="831"/>
        <v>4.6620656990762718E-2</v>
      </c>
      <c r="GU203" s="241">
        <f t="shared" si="773"/>
        <v>9262190955000</v>
      </c>
      <c r="GV203" s="241">
        <f t="shared" si="773"/>
        <v>9262190955000</v>
      </c>
      <c r="GW203" s="241">
        <f t="shared" si="773"/>
        <v>1376566821202</v>
      </c>
      <c r="GX203" s="242">
        <f>+GW203/GV203</f>
        <v>0.14862215947500945</v>
      </c>
      <c r="GY203" s="375">
        <f t="shared" si="773"/>
        <v>691828152015</v>
      </c>
      <c r="GZ203" s="242">
        <f t="shared" si="832"/>
        <v>7.4693790635090615E-2</v>
      </c>
      <c r="HA203" s="241">
        <f t="shared" si="775"/>
        <v>9262190955000</v>
      </c>
      <c r="HB203" s="241">
        <f t="shared" si="775"/>
        <v>9262190955000</v>
      </c>
      <c r="HC203" s="241">
        <f t="shared" si="775"/>
        <v>1896876647821</v>
      </c>
      <c r="HD203" s="242">
        <f>+HC203/HB203</f>
        <v>0.20479783423132847</v>
      </c>
      <c r="HE203" s="375">
        <f t="shared" si="775"/>
        <v>1212136342327</v>
      </c>
      <c r="HF203" s="242">
        <f t="shared" si="833"/>
        <v>0.13086928872618994</v>
      </c>
      <c r="HG203" s="241">
        <f t="shared" si="777"/>
        <v>9262190955000</v>
      </c>
      <c r="HH203" s="241">
        <f t="shared" si="777"/>
        <v>9262190955000</v>
      </c>
      <c r="HI203" s="241">
        <f t="shared" si="777"/>
        <v>2324124988280</v>
      </c>
      <c r="HJ203" s="242">
        <f>+HI203/HH203</f>
        <v>0.2509260497404634</v>
      </c>
      <c r="HK203" s="375">
        <f t="shared" si="777"/>
        <v>1633281103410</v>
      </c>
      <c r="HL203" s="242">
        <f t="shared" si="834"/>
        <v>0.17633852631037664</v>
      </c>
      <c r="HM203" s="241">
        <f t="shared" si="779"/>
        <v>9262190955000</v>
      </c>
      <c r="HN203" s="241">
        <f t="shared" si="779"/>
        <v>9262710955000</v>
      </c>
      <c r="HO203" s="241">
        <f t="shared" si="779"/>
        <v>4779453842137</v>
      </c>
      <c r="HP203" s="242">
        <f>+HO203/HN203</f>
        <v>0.51598866307676983</v>
      </c>
      <c r="HQ203" s="375">
        <f t="shared" si="779"/>
        <v>2931461623575</v>
      </c>
      <c r="HR203" s="242">
        <f t="shared" si="835"/>
        <v>0.31647987698381114</v>
      </c>
      <c r="HS203" s="312"/>
    </row>
    <row r="204" spans="1:228" s="14" customFormat="1" ht="15" thickBot="1" x14ac:dyDescent="0.4">
      <c r="A204" s="268" t="s">
        <v>152</v>
      </c>
      <c r="B204" s="269">
        <f t="shared" ref="B204" si="857">SUM(B200:B203)</f>
        <v>4887526238299.29</v>
      </c>
      <c r="C204" s="269">
        <f t="shared" ref="C204" si="858">SUM(C200:C203)</f>
        <v>4719608544728.251</v>
      </c>
      <c r="D204" s="114">
        <f t="shared" si="836"/>
        <v>0.96564362309603291</v>
      </c>
      <c r="E204" s="269">
        <f t="shared" ref="E204" si="859">SUM(E200:E203)</f>
        <v>5581703918341</v>
      </c>
      <c r="F204" s="269">
        <f t="shared" ref="F204" si="860">SUM(F200:F203)</f>
        <v>5454633669759.6094</v>
      </c>
      <c r="G204" s="114">
        <f t="shared" ref="G204" si="861">+F204/E204</f>
        <v>0.97723450572792858</v>
      </c>
      <c r="H204" s="269">
        <f t="shared" ref="H204" si="862">SUM(H200:H203)</f>
        <v>5857886934650</v>
      </c>
      <c r="I204" s="269">
        <f t="shared" ref="I204" si="863">SUM(I200:I203)</f>
        <v>5676738727242.04</v>
      </c>
      <c r="J204" s="114">
        <f t="shared" ref="J204" si="864">+I204/H204</f>
        <v>0.96907618575967214</v>
      </c>
      <c r="K204" s="269">
        <f t="shared" ref="K204" si="865">SUM(K200:K203)</f>
        <v>7577708230477</v>
      </c>
      <c r="L204" s="269">
        <f t="shared" ref="L204" si="866">SUM(L200:L203)</f>
        <v>7418228418091.2803</v>
      </c>
      <c r="M204" s="114">
        <f t="shared" ref="M204" si="867">+L204/K204</f>
        <v>0.97895408380276461</v>
      </c>
      <c r="N204" s="269">
        <f t="shared" ref="N204" si="868">SUM(N200:N203)</f>
        <v>10177309617135</v>
      </c>
      <c r="O204" s="269">
        <f t="shared" ref="O204" si="869">SUM(O200:O203)</f>
        <v>9754931673224.291</v>
      </c>
      <c r="P204" s="114">
        <f t="shared" ref="P204" si="870">+O204/N204</f>
        <v>0.95849807465820103</v>
      </c>
      <c r="Q204" s="269">
        <f t="shared" ref="Q204:R204" si="871">SUM(Q200:Q203)</f>
        <v>11786030352915.57</v>
      </c>
      <c r="R204" s="269">
        <f t="shared" si="871"/>
        <v>11119164991394.08</v>
      </c>
      <c r="S204" s="114">
        <f t="shared" ref="S204" si="872">+R204/Q204</f>
        <v>0.94341900185616578</v>
      </c>
      <c r="T204" s="269">
        <f t="shared" ref="T204:U204" si="873">SUM(T200:T203)</f>
        <v>12250760705043.039</v>
      </c>
      <c r="U204" s="269">
        <f t="shared" si="873"/>
        <v>11537328314601.83</v>
      </c>
      <c r="V204" s="114">
        <f t="shared" ref="V204" si="874">+U204/T204</f>
        <v>0.9417642375344476</v>
      </c>
      <c r="W204" s="269">
        <f t="shared" ref="W204:X204" si="875">SUM(W200:W203)</f>
        <v>13972499786253</v>
      </c>
      <c r="X204" s="269">
        <f t="shared" si="875"/>
        <v>13061287133352.17</v>
      </c>
      <c r="Y204" s="114">
        <f t="shared" ref="Y204" si="876">+X204/W204</f>
        <v>0.93478528059829802</v>
      </c>
      <c r="Z204" s="269">
        <f t="shared" ref="Z204:AA204" si="877">SUM(Z200:Z203)</f>
        <v>10835207274965</v>
      </c>
      <c r="AA204" s="269">
        <f t="shared" si="877"/>
        <v>9961706798902.6895</v>
      </c>
      <c r="AB204" s="114">
        <f t="shared" ref="AB204" si="878">+AA204/Z204</f>
        <v>0.91938313186859344</v>
      </c>
      <c r="AC204" s="269">
        <f>SUM(AC200:AC203)</f>
        <v>10858499439853</v>
      </c>
      <c r="AD204" s="269">
        <f t="shared" ref="AD204" si="879">SUM(AD200:AD203)</f>
        <v>9776809560924.5098</v>
      </c>
      <c r="AE204" s="114">
        <f t="shared" ref="AE204" si="880">+AD204/AC204</f>
        <v>0.90038311601707521</v>
      </c>
      <c r="AF204" s="248">
        <f>SUM(AF200:AF203)</f>
        <v>11536091568000</v>
      </c>
      <c r="AG204" s="248">
        <f>SUM(AG200:AG203)</f>
        <v>11286699589214</v>
      </c>
      <c r="AH204" s="248">
        <f>SUM(AH200:AH203)</f>
        <v>9844061091277.9004</v>
      </c>
      <c r="AI204" s="249">
        <f t="shared" si="846"/>
        <v>0.87218243149532038</v>
      </c>
      <c r="AJ204" s="248">
        <f>SUM(AJ200:AJ203)</f>
        <v>8345280298232.8594</v>
      </c>
      <c r="AK204" s="249">
        <f>+AJ204/AG204</f>
        <v>0.73939066352115257</v>
      </c>
      <c r="AL204" s="248">
        <f>SUM(AL200:AL203)</f>
        <v>13660944944000</v>
      </c>
      <c r="AM204" s="248">
        <f>SUM(AM200:AM203)</f>
        <v>12747259714300</v>
      </c>
      <c r="AN204" s="248">
        <f>SUM(AN200:AN203)</f>
        <v>11043296979521.811</v>
      </c>
      <c r="AO204" s="249">
        <f t="shared" si="847"/>
        <v>0.86632713438272013</v>
      </c>
      <c r="AP204" s="248">
        <f>SUM(AP200:AP203)</f>
        <v>8551281931773.1494</v>
      </c>
      <c r="AQ204" s="249">
        <f>+AP204/AM204</f>
        <v>0.67083295731240478</v>
      </c>
      <c r="AR204" s="248">
        <f>SUM(AR200:AR203)</f>
        <v>14730328933000</v>
      </c>
      <c r="AS204" s="248">
        <f>SUM(AS200:AS203)</f>
        <v>13953302586688</v>
      </c>
      <c r="AT204" s="248">
        <f>SUM(AT200:AT203)</f>
        <v>11940796923747.16</v>
      </c>
      <c r="AU204" s="249">
        <f t="shared" si="848"/>
        <v>0.85576850710161989</v>
      </c>
      <c r="AV204" s="248">
        <f>SUM(AV200:AV203)</f>
        <v>9685987268985.7305</v>
      </c>
      <c r="AW204" s="249">
        <f>+AV204/AS204</f>
        <v>0.69417166357637394</v>
      </c>
      <c r="AX204" s="248">
        <f>SUM(AX200:AX203)</f>
        <v>17302281100000</v>
      </c>
      <c r="AY204" s="248">
        <f>SUM(AY200:AY203)</f>
        <v>16014459033927</v>
      </c>
      <c r="AZ204" s="248">
        <f>SUM(AZ200:AZ203)</f>
        <v>13708615212847.82</v>
      </c>
      <c r="BA204" s="249">
        <f t="shared" si="849"/>
        <v>0.85601487904185858</v>
      </c>
      <c r="BB204" s="248">
        <f>SUM(BB200:BB203)</f>
        <v>11758768275204.76</v>
      </c>
      <c r="BC204" s="249">
        <f>+BB204/AY204</f>
        <v>0.73425947453445284</v>
      </c>
      <c r="BD204" s="248">
        <f>SUM(BD200:BD203)</f>
        <v>16686698215000</v>
      </c>
      <c r="BE204" s="248">
        <f>SUM(BE200:BE203)</f>
        <v>14898090803365</v>
      </c>
      <c r="BF204" s="248">
        <f>SUM(BF200:BF203)</f>
        <v>13397702456401.141</v>
      </c>
      <c r="BG204" s="249">
        <f>+BF204/BE204</f>
        <v>0.89928989111645297</v>
      </c>
      <c r="BH204" s="248">
        <f>SUM(BH200:BH203)</f>
        <v>11606044176455.371</v>
      </c>
      <c r="BI204" s="249">
        <f>+BH204/BE204</f>
        <v>0.77902895945794204</v>
      </c>
      <c r="BJ204" s="248">
        <f>SUM(BJ200:BJ203)</f>
        <v>18820354302000</v>
      </c>
      <c r="BK204" s="248">
        <f>SUM(BK200:BK203)</f>
        <v>17105346860788</v>
      </c>
      <c r="BL204" s="248">
        <f>SUM(BL200:BL203)</f>
        <v>15698411856725.82</v>
      </c>
      <c r="BM204" s="249">
        <f t="shared" si="851"/>
        <v>0.91774881763506277</v>
      </c>
      <c r="BN204" s="248">
        <f>SUM(BN200:BN203)</f>
        <v>13231806432999.609</v>
      </c>
      <c r="BO204" s="249">
        <f>+BN204/BK204</f>
        <v>0.77354797541884246</v>
      </c>
      <c r="BP204" s="248">
        <f>SUM(BP200:BP203)</f>
        <v>20919909349000</v>
      </c>
      <c r="BQ204" s="248">
        <f>SUM(BQ200:BQ203)</f>
        <v>20412886778099</v>
      </c>
      <c r="BR204" s="248">
        <f>SUM(BR200:BR203)</f>
        <v>17965200507502.59</v>
      </c>
      <c r="BS204" s="249">
        <f t="shared" si="852"/>
        <v>0.88009112590471361</v>
      </c>
      <c r="BT204" s="248">
        <f>SUM(BT200:BT203)</f>
        <v>15254025204149</v>
      </c>
      <c r="BU204" s="249">
        <f>+BT204/BQ204</f>
        <v>0.74727427678259861</v>
      </c>
      <c r="BV204" s="248">
        <f>SUM(BV200:BV203)</f>
        <v>25634215786000</v>
      </c>
      <c r="BW204" s="248">
        <f>SUM(BW200:BW203)</f>
        <v>22138950652703</v>
      </c>
      <c r="BX204" s="248">
        <f>SUM(BX200:BX203)</f>
        <v>19545669610129.078</v>
      </c>
      <c r="BY204" s="249">
        <f t="shared" si="804"/>
        <v>0.88286341646200373</v>
      </c>
      <c r="BZ204" s="248">
        <f>SUM(BZ200:BZ203)</f>
        <v>16396338102514</v>
      </c>
      <c r="CA204" s="249">
        <f>+BZ204/BW204</f>
        <v>0.74061044535153386</v>
      </c>
      <c r="CB204" s="248">
        <f>SUM(CB200:CB203)</f>
        <v>21068249451000</v>
      </c>
      <c r="CC204" s="248">
        <f>SUM(CC200:CC203)</f>
        <v>20693891636821</v>
      </c>
      <c r="CD204" s="248">
        <f>SUM(CD200:CD203)</f>
        <v>18714548293895</v>
      </c>
      <c r="CE204" s="249">
        <f t="shared" si="806"/>
        <v>0.90435132368219617</v>
      </c>
      <c r="CF204" s="248">
        <f>SUM(CF200:CF203)</f>
        <v>16401931378021</v>
      </c>
      <c r="CG204" s="249">
        <f>+CF204/CC204</f>
        <v>0.79259772235574866</v>
      </c>
      <c r="CH204" s="248">
        <f>SUM(CH200:CH203)</f>
        <v>23980281765000</v>
      </c>
      <c r="CI204" s="248">
        <f>SUM(CI200:CI203)</f>
        <v>24677731065866</v>
      </c>
      <c r="CJ204" s="248">
        <f>SUM(CJ200:CJ203)</f>
        <v>23022951300419</v>
      </c>
      <c r="CK204" s="249">
        <f t="shared" si="808"/>
        <v>0.93294441206809831</v>
      </c>
      <c r="CL204" s="248">
        <f>SUM(CL200:CL203)</f>
        <v>19499677888691</v>
      </c>
      <c r="CM204" s="249">
        <f>+CL204/CI204</f>
        <v>0.79017304454147197</v>
      </c>
      <c r="CN204" s="248">
        <f>SUM(CN200:CN203)</f>
        <v>28509249042000</v>
      </c>
      <c r="CO204" s="248">
        <f>SUM(CO200:CO203)</f>
        <v>29016002708971</v>
      </c>
      <c r="CP204" s="248">
        <f>SUM(CP200:CP203)</f>
        <v>27475660218208</v>
      </c>
      <c r="CQ204" s="249">
        <f t="shared" si="810"/>
        <v>0.94691403546475528</v>
      </c>
      <c r="CR204" s="248">
        <f>SUM(CR200:CR203)</f>
        <v>23811898891467</v>
      </c>
      <c r="CS204" s="249">
        <f>+CR204/CO204</f>
        <v>0.82064711429410553</v>
      </c>
      <c r="CT204" s="248">
        <f>SUM(CT200:CT203)</f>
        <v>32177138409809</v>
      </c>
      <c r="CU204" s="248">
        <f>SUM(CU200:CU203)</f>
        <v>22411641744404</v>
      </c>
      <c r="CV204" s="252">
        <f t="shared" si="853"/>
        <v>0.69650823074969126</v>
      </c>
      <c r="CW204" s="248">
        <f>SUM(CW200:CW203)</f>
        <v>32193883877607</v>
      </c>
      <c r="CX204" s="248">
        <f>SUM(CX200:CX203)</f>
        <v>24401636632693</v>
      </c>
      <c r="CY204" s="252">
        <f t="shared" si="854"/>
        <v>0.75795877022672531</v>
      </c>
      <c r="CZ204" s="248">
        <f>SUM(CZ200:CZ203)</f>
        <v>32201976193607</v>
      </c>
      <c r="DA204" s="248">
        <f>SUM(DA200:DA203)</f>
        <v>26464383302695</v>
      </c>
      <c r="DB204" s="252">
        <f t="shared" si="855"/>
        <v>0.82182482042667082</v>
      </c>
      <c r="DC204" s="248">
        <f>SUM(DC200:DC203)</f>
        <v>31495304169000</v>
      </c>
      <c r="DD204" s="248">
        <f>SUM(DD200:DD203)</f>
        <v>31376867863397</v>
      </c>
      <c r="DE204" s="248">
        <f>SUM(DE200:DE203)</f>
        <v>30365529478298</v>
      </c>
      <c r="DF204" s="249">
        <f t="shared" si="856"/>
        <v>0.96776802612988699</v>
      </c>
      <c r="DG204" s="248">
        <f>SUM(DG200:DG203)</f>
        <v>26324543430409</v>
      </c>
      <c r="DH204" s="249">
        <f>+DG204/DD204</f>
        <v>0.83897932531112074</v>
      </c>
      <c r="DI204" s="269">
        <f>SUM(DI200:DI203)</f>
        <v>33182920657000</v>
      </c>
      <c r="DJ204" s="269">
        <f>SUM(DJ200:DJ203)</f>
        <v>23342696000</v>
      </c>
      <c r="DK204" s="269">
        <v>33206263353000</v>
      </c>
      <c r="DL204" s="269">
        <f>SUM(DL200:DL203)</f>
        <v>33206263353000</v>
      </c>
      <c r="DM204" s="269">
        <f>SUM(DM200:DM203)</f>
        <v>33206263353000</v>
      </c>
      <c r="DN204" s="269">
        <f>SUM(DN200:DN203)</f>
        <v>3125691405391</v>
      </c>
      <c r="DO204" s="432">
        <f>+DN204/DM204</f>
        <v>9.4129573453154328E-2</v>
      </c>
      <c r="DP204" s="269">
        <f>SUM(DP200:DP203)</f>
        <v>689491787313</v>
      </c>
      <c r="DQ204" s="432">
        <f>+DP204/DM204</f>
        <v>2.0763907699681249E-2</v>
      </c>
      <c r="DR204" s="269">
        <f>SUM(DR200:DR203)</f>
        <v>33206263353000</v>
      </c>
      <c r="DS204" s="269">
        <f>SUM(DS200:DS203)</f>
        <v>33206263353000</v>
      </c>
      <c r="DT204" s="269">
        <f>SUM(DT200:DT203)</f>
        <v>5406799938291</v>
      </c>
      <c r="DU204" s="432">
        <f>+DT204/DS204</f>
        <v>0.16282470209953706</v>
      </c>
      <c r="DV204" s="269">
        <f>SUM(DV200:DV203)</f>
        <v>2023740571197</v>
      </c>
      <c r="DW204" s="432">
        <f>+DV204/DS204</f>
        <v>6.0944543795354994E-2</v>
      </c>
      <c r="DX204" s="269">
        <f>SUM(DX200:DX203)</f>
        <v>33206263353000</v>
      </c>
      <c r="DY204" s="269">
        <f>SUM(DY200:DY203)</f>
        <v>33211345267228</v>
      </c>
      <c r="DZ204" s="269">
        <f>SUM(DZ200:DZ203)</f>
        <v>8343631160091</v>
      </c>
      <c r="EA204" s="432">
        <f>+DZ204/DY204</f>
        <v>0.25122834058529558</v>
      </c>
      <c r="EB204" s="269">
        <f>SUM(EB200:EB203)</f>
        <v>3741627310189</v>
      </c>
      <c r="EC204" s="432">
        <f>+EB204/DY204</f>
        <v>0.11266111866540769</v>
      </c>
      <c r="ED204" s="269">
        <f>SUM(ED200:ED203)</f>
        <v>33206263353000</v>
      </c>
      <c r="EE204" s="269">
        <f>SUM(EE200:EE203)</f>
        <v>33211501406660</v>
      </c>
      <c r="EF204" s="269">
        <f>SUM(EF200:EF203)</f>
        <v>10977095045083</v>
      </c>
      <c r="EG204" s="432">
        <f>+EF204/EE204</f>
        <v>0.33052089126213763</v>
      </c>
      <c r="EH204" s="269">
        <f>SUM(EH200:EH203)</f>
        <v>6079846713604</v>
      </c>
      <c r="EI204" s="432">
        <f>+EH204/EE204</f>
        <v>0.18306449440990313</v>
      </c>
      <c r="EJ204" s="269">
        <f>SUM(EJ200:EJ203)</f>
        <v>33206263353000</v>
      </c>
      <c r="EK204" s="269">
        <f>SUM(EK200:EK203)</f>
        <v>33212040504622</v>
      </c>
      <c r="EL204" s="269">
        <f>SUM(EL200:EL203)</f>
        <v>14980606519531</v>
      </c>
      <c r="EM204" s="432">
        <f>+EL204/EK204</f>
        <v>0.45105950408094325</v>
      </c>
      <c r="EN204" s="269">
        <f>SUM(EN200:EN203)</f>
        <v>8588617197148</v>
      </c>
      <c r="EO204" s="432">
        <f>+EN204/EK204</f>
        <v>0.25859950387428782</v>
      </c>
      <c r="EP204" s="269">
        <f>SUM(EP200:EP203)</f>
        <v>33206263353000</v>
      </c>
      <c r="EQ204" s="269">
        <f>SUM(EQ200:EQ203)</f>
        <v>33212040504622</v>
      </c>
      <c r="ER204" s="269">
        <f>SUM(ER200:ER203)</f>
        <v>15565561908397</v>
      </c>
      <c r="ES204" s="432">
        <f>+ER204/EQ204</f>
        <v>0.4686722547574515</v>
      </c>
      <c r="ET204" s="269">
        <f>SUM(ET200:ET203)</f>
        <v>10638611872536</v>
      </c>
      <c r="EU204" s="432">
        <f>+ET204/EQ204</f>
        <v>0.3203239461018802</v>
      </c>
      <c r="EV204" s="269">
        <f>SUM(EV200:EV203)</f>
        <v>33206263353000</v>
      </c>
      <c r="EW204" s="269">
        <f>SUM(EW200:EW203)</f>
        <v>33212040504622</v>
      </c>
      <c r="EX204" s="269">
        <f>SUM(EX200:EX203)</f>
        <v>18314768902511</v>
      </c>
      <c r="EY204" s="432">
        <f>+EX204/EW204</f>
        <v>0.55144967380014487</v>
      </c>
      <c r="EZ204" s="229">
        <f>SUM(EZ200:EZ203)</f>
        <v>14090995884434</v>
      </c>
      <c r="FA204" s="432">
        <f>+EZ204/EW204</f>
        <v>0.42427371731264168</v>
      </c>
      <c r="FB204" s="269">
        <f>SUM(FB200:FB203)</f>
        <v>33206263353000</v>
      </c>
      <c r="FC204" s="269">
        <f>SUM(FC200:FC203)</f>
        <v>33240170570613</v>
      </c>
      <c r="FD204" s="269">
        <f>SUM(FD200:FD203)</f>
        <v>20414330017787</v>
      </c>
      <c r="FE204" s="432">
        <f>+FD204/FC204</f>
        <v>0.6141463677035075</v>
      </c>
      <c r="FF204" s="229">
        <f>SUM(FF200:FF203)</f>
        <v>16115223506111</v>
      </c>
      <c r="FG204" s="432">
        <f>+FF204/FC204</f>
        <v>0.48481169709634886</v>
      </c>
      <c r="FH204" s="269">
        <f>SUM(FH200:FH203)</f>
        <v>33206263353000</v>
      </c>
      <c r="FI204" s="269">
        <f>SUM(FI200:FI203)</f>
        <v>33807494103814</v>
      </c>
      <c r="FJ204" s="269">
        <f>SUM(FJ200:FJ203)</f>
        <v>22322461433630</v>
      </c>
      <c r="FK204" s="432">
        <f>+FJ204/FI204</f>
        <v>0.66028145609028399</v>
      </c>
      <c r="FL204" s="229">
        <f>SUM(FL200:FL203)</f>
        <v>18193726478920</v>
      </c>
      <c r="FM204" s="432">
        <f>+FL204/FI204</f>
        <v>0.53815661175749407</v>
      </c>
      <c r="FN204" s="269">
        <f t="shared" ref="FN204:FS204" si="881">SUM(FN200:FN203)</f>
        <v>38432743135000</v>
      </c>
      <c r="FO204" s="269">
        <f t="shared" si="881"/>
        <v>0</v>
      </c>
      <c r="FP204" s="229">
        <f t="shared" si="881"/>
        <v>38432743135000</v>
      </c>
      <c r="FQ204" s="269">
        <f t="shared" si="881"/>
        <v>33206263353000</v>
      </c>
      <c r="FR204" s="269">
        <f t="shared" si="881"/>
        <v>34000808360085</v>
      </c>
      <c r="FS204" s="269">
        <f t="shared" si="881"/>
        <v>25279453454431</v>
      </c>
      <c r="FT204" s="432">
        <f>+FS204/FR204</f>
        <v>0.74349566006517742</v>
      </c>
      <c r="FU204" s="229">
        <f>SUM(FU200:FU203)</f>
        <v>21483939399135</v>
      </c>
      <c r="FV204" s="432">
        <f>+FU204/FR204</f>
        <v>0.63186554777197335</v>
      </c>
      <c r="FW204" s="269">
        <f t="shared" ref="FW204:FY204" si="882">SUM(FW200:FW203)</f>
        <v>33206263353000</v>
      </c>
      <c r="FX204" s="269">
        <f t="shared" si="882"/>
        <v>34634351978740</v>
      </c>
      <c r="FY204" s="269">
        <f t="shared" si="882"/>
        <v>27426544870485</v>
      </c>
      <c r="FZ204" s="432">
        <f>+FY204/FX204</f>
        <v>0.79188849519461346</v>
      </c>
      <c r="GA204" s="229">
        <f>SUM(GA200:GA203)</f>
        <v>23704693565402</v>
      </c>
      <c r="GB204" s="432">
        <f>+GA204/FX204</f>
        <v>0.68442722935751543</v>
      </c>
      <c r="GC204" s="248">
        <f t="shared" ref="GC204:GE204" si="883">SUM(GC200:GC203)</f>
        <v>33206263353000</v>
      </c>
      <c r="GD204" s="248">
        <f t="shared" si="883"/>
        <v>33643760976978</v>
      </c>
      <c r="GE204" s="248">
        <f t="shared" si="883"/>
        <v>31758133276038</v>
      </c>
      <c r="GF204" s="249">
        <f>+GE204/GD204</f>
        <v>0.94395312396166675</v>
      </c>
      <c r="GG204" s="218">
        <f>SUM(GG200:GG203)</f>
        <v>28823732475487</v>
      </c>
      <c r="GH204" s="249">
        <f>+GG204/GD204</f>
        <v>0.85673336269422184</v>
      </c>
      <c r="GI204" s="248">
        <f t="shared" ref="GI204:GK204" si="884">SUM(GI200:GI203)</f>
        <v>38432743135000</v>
      </c>
      <c r="GJ204" s="248">
        <f t="shared" si="884"/>
        <v>38432743135000</v>
      </c>
      <c r="GK204" s="248">
        <f t="shared" si="884"/>
        <v>4656227798106</v>
      </c>
      <c r="GL204" s="249">
        <f>+GK204/GJ204</f>
        <v>0.12115262711668526</v>
      </c>
      <c r="GM204" s="218">
        <f>SUM(GM200:GM203)</f>
        <v>728246267760</v>
      </c>
      <c r="GN204" s="249">
        <f>+GM204/GJ204</f>
        <v>1.8948589363031943E-2</v>
      </c>
      <c r="GO204" s="248">
        <f t="shared" ref="GO204:GQ204" si="885">SUM(GO200:GO203)</f>
        <v>38432743135000</v>
      </c>
      <c r="GP204" s="248">
        <f t="shared" si="885"/>
        <v>38432743135000</v>
      </c>
      <c r="GQ204" s="248">
        <f t="shared" si="885"/>
        <v>7662918252646</v>
      </c>
      <c r="GR204" s="249">
        <f>+GQ204/GP204</f>
        <v>0.19938514994178283</v>
      </c>
      <c r="GS204" s="218">
        <f>SUM(GS200:GS203)</f>
        <v>2938791216438</v>
      </c>
      <c r="GT204" s="249">
        <f>+GS204/GP204</f>
        <v>7.6465819941998789E-2</v>
      </c>
      <c r="GU204" s="248">
        <f t="shared" ref="GU204:GW204" si="886">SUM(GU200:GU203)</f>
        <v>38432743135000</v>
      </c>
      <c r="GV204" s="248">
        <f t="shared" si="886"/>
        <v>38465852987959</v>
      </c>
      <c r="GW204" s="248">
        <f t="shared" si="886"/>
        <v>9870185596134</v>
      </c>
      <c r="GX204" s="249">
        <f>+GW204/GV204</f>
        <v>0.2565960411491115</v>
      </c>
      <c r="GY204" s="218">
        <f>SUM(GY200:GY203)</f>
        <v>4629108582230</v>
      </c>
      <c r="GZ204" s="249">
        <f>+GY204/GV204</f>
        <v>0.12034332330233399</v>
      </c>
      <c r="HA204" s="248">
        <f t="shared" ref="HA204:HC204" si="887">SUM(HA200:HA203)</f>
        <v>38432743135000</v>
      </c>
      <c r="HB204" s="248">
        <f t="shared" si="887"/>
        <v>38466136774255</v>
      </c>
      <c r="HC204" s="248">
        <f t="shared" si="887"/>
        <v>12734315483635</v>
      </c>
      <c r="HD204" s="249">
        <f>+HC204/HB204</f>
        <v>0.33105262320384482</v>
      </c>
      <c r="HE204" s="218">
        <f>SUM(HE200:HE203)</f>
        <v>6640490940841</v>
      </c>
      <c r="HF204" s="249">
        <f>+HE204/HB204</f>
        <v>0.17263212523295071</v>
      </c>
      <c r="HG204" s="248">
        <f t="shared" ref="HG204:HI204" si="888">SUM(HG200:HG203)</f>
        <v>38432743135000</v>
      </c>
      <c r="HH204" s="248">
        <f t="shared" si="888"/>
        <v>38472728762500</v>
      </c>
      <c r="HI204" s="248">
        <f t="shared" si="888"/>
        <v>14826164914725</v>
      </c>
      <c r="HJ204" s="249">
        <f>+HI204/HH204</f>
        <v>0.38536816575319988</v>
      </c>
      <c r="HK204" s="218">
        <f>SUM(HK200:HK203)</f>
        <v>8979972752960</v>
      </c>
      <c r="HL204" s="249">
        <f>+HK204/HH204</f>
        <v>0.23341138104331521</v>
      </c>
      <c r="HM204" s="248">
        <f t="shared" ref="HM204:HO204" si="889">SUM(HM200:HM203)</f>
        <v>38432743135000</v>
      </c>
      <c r="HN204" s="248">
        <f t="shared" si="889"/>
        <v>38485252979182</v>
      </c>
      <c r="HO204" s="248">
        <f t="shared" si="889"/>
        <v>19150394599022</v>
      </c>
      <c r="HP204" s="249">
        <f>+HO204/HN204</f>
        <v>0.49760344850483662</v>
      </c>
      <c r="HQ204" s="218">
        <f>SUM(HQ200:HQ203)</f>
        <v>12376272982425</v>
      </c>
      <c r="HR204" s="249">
        <f>+HQ204/HN204</f>
        <v>0.32158481559468383</v>
      </c>
    </row>
    <row r="205" spans="1:228" x14ac:dyDescent="0.35">
      <c r="B205" s="210">
        <f t="shared" ref="B205:BM205" si="890">+B204-B193</f>
        <v>0</v>
      </c>
      <c r="C205" s="210">
        <f t="shared" si="890"/>
        <v>0</v>
      </c>
      <c r="D205" s="210">
        <f t="shared" si="890"/>
        <v>0</v>
      </c>
      <c r="E205" s="210">
        <f t="shared" si="890"/>
        <v>-3</v>
      </c>
      <c r="F205" s="210">
        <f t="shared" si="890"/>
        <v>-4.0009765625</v>
      </c>
      <c r="G205" s="210">
        <f t="shared" si="890"/>
        <v>-1.915134717478395E-13</v>
      </c>
      <c r="H205" s="210">
        <f t="shared" si="890"/>
        <v>-6</v>
      </c>
      <c r="I205" s="210">
        <f t="shared" si="890"/>
        <v>-7.0009765625</v>
      </c>
      <c r="J205" s="210">
        <f t="shared" si="890"/>
        <v>-2.0261570199409107E-13</v>
      </c>
      <c r="K205" s="210">
        <f t="shared" si="890"/>
        <v>-9</v>
      </c>
      <c r="L205" s="210">
        <f t="shared" si="890"/>
        <v>-9.9990234375</v>
      </c>
      <c r="M205" s="210">
        <f t="shared" si="890"/>
        <v>-1.5687451337953462E-13</v>
      </c>
      <c r="N205" s="210">
        <f t="shared" si="890"/>
        <v>-12</v>
      </c>
      <c r="O205" s="210">
        <f t="shared" si="890"/>
        <v>-13</v>
      </c>
      <c r="P205" s="210">
        <f t="shared" si="890"/>
        <v>-1.4721557306529576E-13</v>
      </c>
      <c r="Q205" s="210">
        <f t="shared" si="890"/>
        <v>0</v>
      </c>
      <c r="R205" s="210">
        <f t="shared" si="890"/>
        <v>0</v>
      </c>
      <c r="S205" s="210">
        <f t="shared" si="890"/>
        <v>0</v>
      </c>
      <c r="T205" s="210">
        <f t="shared" si="890"/>
        <v>0</v>
      </c>
      <c r="U205" s="210">
        <f t="shared" si="890"/>
        <v>0</v>
      </c>
      <c r="V205" s="210">
        <f t="shared" si="890"/>
        <v>0</v>
      </c>
      <c r="W205" s="210">
        <f t="shared" si="890"/>
        <v>0</v>
      </c>
      <c r="X205" s="210">
        <f t="shared" si="890"/>
        <v>0</v>
      </c>
      <c r="Y205" s="210">
        <f t="shared" si="890"/>
        <v>0</v>
      </c>
      <c r="Z205" s="210">
        <f t="shared" si="890"/>
        <v>0</v>
      </c>
      <c r="AA205" s="210">
        <f t="shared" si="890"/>
        <v>0</v>
      </c>
      <c r="AB205" s="210">
        <f t="shared" si="890"/>
        <v>0</v>
      </c>
      <c r="AC205" s="210">
        <f t="shared" si="890"/>
        <v>0</v>
      </c>
      <c r="AD205" s="210">
        <f t="shared" si="890"/>
        <v>-1.001953125</v>
      </c>
      <c r="AE205" s="210">
        <f t="shared" si="890"/>
        <v>-9.2259533346350509E-14</v>
      </c>
      <c r="AF205" s="210">
        <f t="shared" si="890"/>
        <v>0</v>
      </c>
      <c r="AG205" s="210">
        <f t="shared" si="890"/>
        <v>0</v>
      </c>
      <c r="AH205" s="210">
        <f t="shared" si="890"/>
        <v>0</v>
      </c>
      <c r="AI205" s="210">
        <f t="shared" si="890"/>
        <v>0</v>
      </c>
      <c r="AJ205" s="210">
        <f t="shared" si="890"/>
        <v>0</v>
      </c>
      <c r="AK205" s="210">
        <f t="shared" si="890"/>
        <v>0</v>
      </c>
      <c r="AL205" s="210">
        <f t="shared" si="890"/>
        <v>0</v>
      </c>
      <c r="AM205" s="210">
        <f t="shared" si="890"/>
        <v>0</v>
      </c>
      <c r="AN205" s="210">
        <f t="shared" si="890"/>
        <v>0</v>
      </c>
      <c r="AO205" s="210">
        <f t="shared" si="890"/>
        <v>0</v>
      </c>
      <c r="AP205" s="210">
        <f t="shared" si="890"/>
        <v>0</v>
      </c>
      <c r="AQ205" s="210">
        <f t="shared" si="890"/>
        <v>0</v>
      </c>
      <c r="AR205" s="210">
        <f t="shared" si="890"/>
        <v>0</v>
      </c>
      <c r="AS205" s="210">
        <f t="shared" si="890"/>
        <v>0</v>
      </c>
      <c r="AT205" s="210">
        <f t="shared" si="890"/>
        <v>0</v>
      </c>
      <c r="AU205" s="210">
        <f t="shared" si="890"/>
        <v>0</v>
      </c>
      <c r="AV205" s="210">
        <f t="shared" si="890"/>
        <v>0</v>
      </c>
      <c r="AW205" s="210">
        <f t="shared" si="890"/>
        <v>0</v>
      </c>
      <c r="AX205" s="210">
        <f t="shared" si="890"/>
        <v>0</v>
      </c>
      <c r="AY205" s="210">
        <f t="shared" si="890"/>
        <v>0</v>
      </c>
      <c r="AZ205" s="210">
        <f t="shared" si="890"/>
        <v>0</v>
      </c>
      <c r="BA205" s="210">
        <f t="shared" si="890"/>
        <v>0</v>
      </c>
      <c r="BB205" s="210">
        <f t="shared" si="890"/>
        <v>0</v>
      </c>
      <c r="BC205" s="210">
        <f t="shared" si="890"/>
        <v>0</v>
      </c>
      <c r="BD205" s="210">
        <f t="shared" si="890"/>
        <v>0</v>
      </c>
      <c r="BE205" s="210">
        <f t="shared" si="890"/>
        <v>0</v>
      </c>
      <c r="BF205" s="210">
        <f t="shared" si="890"/>
        <v>0</v>
      </c>
      <c r="BG205" s="210">
        <f t="shared" si="890"/>
        <v>0</v>
      </c>
      <c r="BH205" s="210">
        <f t="shared" si="890"/>
        <v>0</v>
      </c>
      <c r="BI205" s="210">
        <f t="shared" si="890"/>
        <v>0</v>
      </c>
      <c r="BJ205" s="210">
        <f t="shared" si="890"/>
        <v>0</v>
      </c>
      <c r="BK205" s="210">
        <f t="shared" si="890"/>
        <v>0</v>
      </c>
      <c r="BL205" s="210">
        <f t="shared" si="890"/>
        <v>0</v>
      </c>
      <c r="BM205" s="210">
        <f t="shared" si="890"/>
        <v>0</v>
      </c>
      <c r="BN205" s="210">
        <f t="shared" ref="BN205:DY205" si="891">+BN204-BN193</f>
        <v>0</v>
      </c>
      <c r="BO205" s="210">
        <f t="shared" si="891"/>
        <v>0</v>
      </c>
      <c r="BP205" s="210">
        <f t="shared" si="891"/>
        <v>0</v>
      </c>
      <c r="BQ205" s="210">
        <f t="shared" si="891"/>
        <v>0</v>
      </c>
      <c r="BR205" s="210">
        <f t="shared" si="891"/>
        <v>0</v>
      </c>
      <c r="BS205" s="210">
        <f t="shared" si="891"/>
        <v>0</v>
      </c>
      <c r="BT205" s="210">
        <f t="shared" si="891"/>
        <v>0</v>
      </c>
      <c r="BU205" s="210">
        <f t="shared" si="891"/>
        <v>0</v>
      </c>
      <c r="BV205" s="210">
        <f t="shared" si="891"/>
        <v>0</v>
      </c>
      <c r="BW205" s="210">
        <f t="shared" si="891"/>
        <v>0</v>
      </c>
      <c r="BX205" s="210">
        <f t="shared" si="891"/>
        <v>0</v>
      </c>
      <c r="BY205" s="210">
        <f t="shared" si="891"/>
        <v>0</v>
      </c>
      <c r="BZ205" s="210">
        <f t="shared" si="891"/>
        <v>0</v>
      </c>
      <c r="CA205" s="210">
        <f t="shared" si="891"/>
        <v>0</v>
      </c>
      <c r="CB205" s="210">
        <f t="shared" si="891"/>
        <v>0</v>
      </c>
      <c r="CC205" s="210">
        <f t="shared" si="891"/>
        <v>0</v>
      </c>
      <c r="CD205" s="210">
        <f t="shared" si="891"/>
        <v>0</v>
      </c>
      <c r="CE205" s="210">
        <f t="shared" si="891"/>
        <v>0</v>
      </c>
      <c r="CF205" s="210">
        <f t="shared" si="891"/>
        <v>0</v>
      </c>
      <c r="CG205" s="210">
        <f t="shared" si="891"/>
        <v>0</v>
      </c>
      <c r="CH205" s="210">
        <f t="shared" si="891"/>
        <v>0</v>
      </c>
      <c r="CI205" s="210">
        <f t="shared" si="891"/>
        <v>0</v>
      </c>
      <c r="CJ205" s="210">
        <f t="shared" si="891"/>
        <v>0</v>
      </c>
      <c r="CK205" s="210">
        <f t="shared" si="891"/>
        <v>0</v>
      </c>
      <c r="CL205" s="210">
        <f t="shared" si="891"/>
        <v>0</v>
      </c>
      <c r="CM205" s="210">
        <f t="shared" si="891"/>
        <v>0</v>
      </c>
      <c r="CN205" s="210">
        <f t="shared" si="891"/>
        <v>0</v>
      </c>
      <c r="CO205" s="210">
        <f t="shared" si="891"/>
        <v>0</v>
      </c>
      <c r="CP205" s="210">
        <f t="shared" si="891"/>
        <v>0</v>
      </c>
      <c r="CQ205" s="210">
        <f t="shared" si="891"/>
        <v>0</v>
      </c>
      <c r="CR205" s="210">
        <f t="shared" si="891"/>
        <v>0</v>
      </c>
      <c r="CS205" s="210">
        <f t="shared" si="891"/>
        <v>0</v>
      </c>
      <c r="CT205" s="210">
        <f t="shared" si="891"/>
        <v>0</v>
      </c>
      <c r="CU205" s="210">
        <f t="shared" si="891"/>
        <v>0</v>
      </c>
      <c r="CV205" s="210">
        <f t="shared" si="891"/>
        <v>0</v>
      </c>
      <c r="CW205" s="210">
        <f t="shared" si="891"/>
        <v>0</v>
      </c>
      <c r="CX205" s="210">
        <f t="shared" si="891"/>
        <v>0</v>
      </c>
      <c r="CY205" s="210">
        <f t="shared" si="891"/>
        <v>0</v>
      </c>
      <c r="CZ205" s="210">
        <f t="shared" si="891"/>
        <v>0</v>
      </c>
      <c r="DA205" s="210">
        <f t="shared" si="891"/>
        <v>0</v>
      </c>
      <c r="DB205" s="210">
        <f t="shared" si="891"/>
        <v>0</v>
      </c>
      <c r="DC205" s="210">
        <f t="shared" si="891"/>
        <v>0</v>
      </c>
      <c r="DD205" s="210">
        <f t="shared" si="891"/>
        <v>0</v>
      </c>
      <c r="DE205" s="210">
        <f t="shared" si="891"/>
        <v>0</v>
      </c>
      <c r="DF205" s="210">
        <f t="shared" si="891"/>
        <v>0</v>
      </c>
      <c r="DG205" s="210">
        <f t="shared" si="891"/>
        <v>0</v>
      </c>
      <c r="DH205" s="210">
        <f t="shared" si="891"/>
        <v>0</v>
      </c>
      <c r="DI205" s="221">
        <f t="shared" si="891"/>
        <v>0</v>
      </c>
      <c r="DJ205" s="221">
        <f t="shared" si="891"/>
        <v>0</v>
      </c>
      <c r="DK205" s="221">
        <f t="shared" si="891"/>
        <v>0</v>
      </c>
      <c r="DL205" s="221">
        <f t="shared" si="891"/>
        <v>0</v>
      </c>
      <c r="DM205" s="221">
        <f t="shared" si="891"/>
        <v>0</v>
      </c>
      <c r="DN205" s="221">
        <f t="shared" si="891"/>
        <v>0</v>
      </c>
      <c r="DO205" s="221">
        <f t="shared" si="891"/>
        <v>0</v>
      </c>
      <c r="DP205" s="221">
        <f t="shared" si="891"/>
        <v>0</v>
      </c>
      <c r="DQ205" s="221">
        <f t="shared" si="891"/>
        <v>0</v>
      </c>
      <c r="DR205" s="221">
        <f t="shared" si="891"/>
        <v>0</v>
      </c>
      <c r="DS205" s="221">
        <f t="shared" si="891"/>
        <v>0</v>
      </c>
      <c r="DT205" s="221">
        <f t="shared" si="891"/>
        <v>0</v>
      </c>
      <c r="DU205" s="221">
        <f t="shared" si="891"/>
        <v>0</v>
      </c>
      <c r="DV205" s="221">
        <f t="shared" si="891"/>
        <v>0</v>
      </c>
      <c r="DW205" s="221">
        <f t="shared" si="891"/>
        <v>0</v>
      </c>
      <c r="DX205" s="221">
        <f t="shared" si="891"/>
        <v>0</v>
      </c>
      <c r="DY205" s="221">
        <f t="shared" si="891"/>
        <v>0</v>
      </c>
      <c r="DZ205" s="221">
        <f t="shared" ref="DZ205:EB205" si="892">+DZ204-DZ193</f>
        <v>0</v>
      </c>
      <c r="EA205" s="221">
        <f t="shared" si="892"/>
        <v>0</v>
      </c>
      <c r="EB205" s="221">
        <f t="shared" si="892"/>
        <v>0</v>
      </c>
      <c r="EC205" s="221">
        <f t="shared" ref="EC205:EH205" si="893">+EC204-EC193</f>
        <v>0</v>
      </c>
      <c r="ED205" s="221">
        <f t="shared" si="893"/>
        <v>0</v>
      </c>
      <c r="EE205" s="221">
        <f t="shared" si="893"/>
        <v>0</v>
      </c>
      <c r="EF205" s="221">
        <f t="shared" si="893"/>
        <v>0</v>
      </c>
      <c r="EG205" s="221">
        <f t="shared" si="893"/>
        <v>0</v>
      </c>
      <c r="EH205" s="221">
        <f t="shared" si="893"/>
        <v>0</v>
      </c>
      <c r="EI205" s="221">
        <f t="shared" ref="EI205:EN205" si="894">+EI204-EI193</f>
        <v>0</v>
      </c>
      <c r="EJ205" s="221">
        <f t="shared" si="894"/>
        <v>0</v>
      </c>
      <c r="EK205" s="221">
        <f t="shared" si="894"/>
        <v>0</v>
      </c>
      <c r="EL205" s="221">
        <f t="shared" si="894"/>
        <v>0</v>
      </c>
      <c r="EM205" s="221">
        <f t="shared" si="894"/>
        <v>0</v>
      </c>
      <c r="EN205" s="221">
        <f t="shared" si="894"/>
        <v>0</v>
      </c>
      <c r="EO205" s="221">
        <f t="shared" ref="EO205:ET205" si="895">+EO204-EO193</f>
        <v>0</v>
      </c>
      <c r="EP205" s="221">
        <f t="shared" si="895"/>
        <v>0</v>
      </c>
      <c r="EQ205" s="221">
        <f t="shared" si="895"/>
        <v>0</v>
      </c>
      <c r="ER205" s="221">
        <f t="shared" si="895"/>
        <v>0</v>
      </c>
      <c r="ES205" s="221">
        <f t="shared" si="895"/>
        <v>0</v>
      </c>
      <c r="ET205" s="221">
        <f t="shared" si="895"/>
        <v>0</v>
      </c>
      <c r="EU205" s="221">
        <f t="shared" ref="EU205:EY205" si="896">+EU204-EU193</f>
        <v>0</v>
      </c>
      <c r="EV205" s="221">
        <f t="shared" si="896"/>
        <v>0</v>
      </c>
      <c r="EW205" s="221">
        <f t="shared" si="896"/>
        <v>0</v>
      </c>
      <c r="EX205" s="221">
        <f t="shared" si="896"/>
        <v>0</v>
      </c>
      <c r="EY205" s="221">
        <f t="shared" si="896"/>
        <v>0</v>
      </c>
      <c r="EZ205" s="381">
        <f>+EZ204-EZ193</f>
        <v>0</v>
      </c>
      <c r="FA205" s="221">
        <f t="shared" ref="FA205:FE205" si="897">+FA204-FA193</f>
        <v>0</v>
      </c>
      <c r="FB205" s="221">
        <f t="shared" si="897"/>
        <v>0</v>
      </c>
      <c r="FC205" s="221">
        <f t="shared" si="897"/>
        <v>0</v>
      </c>
      <c r="FD205" s="221">
        <f t="shared" si="897"/>
        <v>0</v>
      </c>
      <c r="FE205" s="221">
        <f t="shared" si="897"/>
        <v>0</v>
      </c>
      <c r="FF205" s="381">
        <f>+FF204-FF193</f>
        <v>0</v>
      </c>
      <c r="FG205" s="221">
        <f t="shared" ref="FG205:FK205" si="898">+FG204-FG193</f>
        <v>0</v>
      </c>
      <c r="FH205" s="221">
        <f t="shared" si="898"/>
        <v>0</v>
      </c>
      <c r="FI205" s="221">
        <f t="shared" si="898"/>
        <v>0</v>
      </c>
      <c r="FJ205" s="221">
        <f t="shared" si="898"/>
        <v>0</v>
      </c>
      <c r="FK205" s="221">
        <f t="shared" si="898"/>
        <v>0</v>
      </c>
      <c r="FL205" s="381">
        <f>+FL204-FL193</f>
        <v>0</v>
      </c>
      <c r="FM205" s="221">
        <f t="shared" ref="FM205:FT205" si="899">+FM204-FM193</f>
        <v>0</v>
      </c>
      <c r="FN205" s="221">
        <f t="shared" si="899"/>
        <v>0</v>
      </c>
      <c r="FO205" s="221">
        <f t="shared" si="899"/>
        <v>-40707383000</v>
      </c>
      <c r="FP205" s="381">
        <f t="shared" si="899"/>
        <v>0</v>
      </c>
      <c r="FQ205" s="221">
        <f t="shared" si="899"/>
        <v>0</v>
      </c>
      <c r="FR205" s="221">
        <f t="shared" si="899"/>
        <v>0</v>
      </c>
      <c r="FS205" s="221">
        <f t="shared" si="899"/>
        <v>0</v>
      </c>
      <c r="FT205" s="221">
        <f t="shared" si="899"/>
        <v>0</v>
      </c>
      <c r="FU205" s="381">
        <f>+FU204-FU193</f>
        <v>0</v>
      </c>
      <c r="FV205" s="221">
        <f t="shared" ref="FV205:FZ205" si="900">+FV204-FV193</f>
        <v>0</v>
      </c>
      <c r="FW205" s="221">
        <f t="shared" si="900"/>
        <v>0</v>
      </c>
      <c r="FX205" s="221">
        <f t="shared" si="900"/>
        <v>0</v>
      </c>
      <c r="FY205" s="221">
        <f t="shared" si="900"/>
        <v>0</v>
      </c>
      <c r="FZ205" s="221">
        <f t="shared" si="900"/>
        <v>0</v>
      </c>
      <c r="GA205" s="381">
        <f>+GA204-GA193</f>
        <v>0</v>
      </c>
      <c r="GB205" s="221">
        <f t="shared" ref="GB205:GF205" si="901">+GB204-GB193</f>
        <v>0</v>
      </c>
      <c r="GC205" s="210">
        <f t="shared" si="901"/>
        <v>0</v>
      </c>
      <c r="GD205" s="210">
        <f t="shared" si="901"/>
        <v>0</v>
      </c>
      <c r="GE205" s="210">
        <f t="shared" si="901"/>
        <v>0</v>
      </c>
      <c r="GF205" s="210">
        <f t="shared" si="901"/>
        <v>0</v>
      </c>
      <c r="GG205" s="376">
        <f>+GG204-GG193</f>
        <v>0</v>
      </c>
      <c r="GH205" s="210">
        <f t="shared" ref="GH205:GL205" si="902">+GH204-GH193</f>
        <v>0</v>
      </c>
      <c r="GI205" s="210">
        <f t="shared" si="902"/>
        <v>0</v>
      </c>
      <c r="GJ205" s="210">
        <f t="shared" si="902"/>
        <v>0</v>
      </c>
      <c r="GK205" s="210">
        <f t="shared" si="902"/>
        <v>0</v>
      </c>
      <c r="GL205" s="210">
        <f t="shared" si="902"/>
        <v>0</v>
      </c>
      <c r="GM205" s="376">
        <f>+GM204-GM193</f>
        <v>0</v>
      </c>
      <c r="GN205" s="210">
        <f t="shared" ref="GN205:GR205" si="903">+GN204-GN193</f>
        <v>0</v>
      </c>
      <c r="GO205" s="210">
        <f t="shared" si="903"/>
        <v>0</v>
      </c>
      <c r="GP205" s="210">
        <f t="shared" si="903"/>
        <v>0</v>
      </c>
      <c r="GQ205" s="210">
        <f t="shared" si="903"/>
        <v>0</v>
      </c>
      <c r="GR205" s="210">
        <f t="shared" si="903"/>
        <v>0</v>
      </c>
      <c r="GS205" s="376">
        <f>+GS204-GS193</f>
        <v>0</v>
      </c>
      <c r="GT205" s="210">
        <f t="shared" ref="GT205:GX205" si="904">+GT204-GT193</f>
        <v>0</v>
      </c>
      <c r="GU205" s="210">
        <f t="shared" si="904"/>
        <v>0</v>
      </c>
      <c r="GV205" s="210">
        <f t="shared" si="904"/>
        <v>0</v>
      </c>
      <c r="GW205" s="210">
        <f t="shared" si="904"/>
        <v>0</v>
      </c>
      <c r="GX205" s="210">
        <f t="shared" si="904"/>
        <v>0</v>
      </c>
      <c r="GY205" s="376">
        <f>+GY204-GY193</f>
        <v>0</v>
      </c>
      <c r="GZ205" s="210">
        <f t="shared" ref="GZ205:HD205" si="905">+GZ204-GZ193</f>
        <v>0</v>
      </c>
      <c r="HA205" s="210">
        <f t="shared" si="905"/>
        <v>0</v>
      </c>
      <c r="HB205" s="210">
        <f t="shared" si="905"/>
        <v>0</v>
      </c>
      <c r="HC205" s="210">
        <f t="shared" si="905"/>
        <v>0</v>
      </c>
      <c r="HD205" s="210">
        <f t="shared" si="905"/>
        <v>0</v>
      </c>
      <c r="HE205" s="376">
        <f>+HE204-HE193</f>
        <v>0</v>
      </c>
      <c r="HF205" s="210">
        <f t="shared" ref="HF205:HJ205" si="906">+HF204-HF193</f>
        <v>0</v>
      </c>
      <c r="HG205" s="210">
        <f t="shared" si="906"/>
        <v>0</v>
      </c>
      <c r="HH205" s="210">
        <f t="shared" si="906"/>
        <v>0</v>
      </c>
      <c r="HI205" s="210">
        <f t="shared" si="906"/>
        <v>0</v>
      </c>
      <c r="HJ205" s="210">
        <f t="shared" si="906"/>
        <v>0</v>
      </c>
      <c r="HK205" s="376">
        <f>+HK204-HK193</f>
        <v>0</v>
      </c>
      <c r="HL205" s="210">
        <f t="shared" ref="HL205:HP205" si="907">+HL204-HL193</f>
        <v>0</v>
      </c>
      <c r="HM205" s="210">
        <f t="shared" si="907"/>
        <v>0</v>
      </c>
      <c r="HN205" s="210">
        <f t="shared" si="907"/>
        <v>0</v>
      </c>
      <c r="HO205" s="210">
        <f t="shared" si="907"/>
        <v>0</v>
      </c>
      <c r="HP205" s="210">
        <f t="shared" si="907"/>
        <v>0</v>
      </c>
      <c r="HQ205" s="376">
        <f>+HQ204-HQ193</f>
        <v>0</v>
      </c>
      <c r="HR205" s="210">
        <f t="shared" ref="HR205" si="908">+HR204-HR193</f>
        <v>0</v>
      </c>
    </row>
    <row r="206" spans="1:228" x14ac:dyDescent="0.35">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I206" s="38"/>
      <c r="AK206" s="38"/>
      <c r="AO206" s="38"/>
      <c r="AQ206" s="38"/>
      <c r="AU206" s="38"/>
      <c r="AW206" s="38"/>
      <c r="BA206" s="38"/>
      <c r="BC206" s="38"/>
      <c r="BG206" s="38"/>
      <c r="BI206" s="38"/>
      <c r="BM206" s="38"/>
      <c r="BO206" s="38"/>
      <c r="BS206" s="38"/>
      <c r="BU206" s="38"/>
      <c r="BY206" s="38"/>
      <c r="CA206" s="38"/>
      <c r="CB206" s="15"/>
      <c r="CE206" s="38"/>
      <c r="CG206" s="38"/>
      <c r="CH206" s="15"/>
      <c r="CK206" s="38"/>
      <c r="CM206" s="38"/>
      <c r="CN206" s="15"/>
      <c r="CQ206" s="38"/>
      <c r="CS206" s="38"/>
      <c r="CT206" s="15"/>
      <c r="CU206" s="15"/>
      <c r="CV206" s="15"/>
      <c r="CW206" s="15"/>
      <c r="CX206" s="15"/>
      <c r="CZ206" s="15"/>
      <c r="DA206" s="15"/>
      <c r="DC206" s="15"/>
      <c r="DF206" s="38"/>
      <c r="DH206" s="38"/>
      <c r="DL206" s="74"/>
      <c r="DO206" s="123"/>
      <c r="DQ206" s="123"/>
      <c r="DR206" s="74"/>
      <c r="DU206" s="123"/>
      <c r="DW206" s="123"/>
      <c r="DX206" s="74"/>
      <c r="EA206" s="123"/>
      <c r="EC206" s="123"/>
      <c r="ED206" s="74"/>
      <c r="EG206" s="123"/>
      <c r="EI206" s="123"/>
      <c r="EJ206" s="74"/>
      <c r="EM206" s="123"/>
      <c r="EO206" s="123"/>
      <c r="EP206" s="74"/>
      <c r="ES206" s="123"/>
      <c r="EU206" s="123"/>
      <c r="EV206" s="74"/>
      <c r="EY206" s="123"/>
      <c r="FA206" s="123"/>
      <c r="FB206" s="74"/>
      <c r="FE206" s="123"/>
      <c r="FG206" s="123"/>
      <c r="FH206" s="74"/>
      <c r="FI206" s="74"/>
      <c r="FK206" s="123"/>
      <c r="FM206" s="123"/>
      <c r="FN206" s="74"/>
      <c r="FO206" s="74"/>
      <c r="FQ206" s="74"/>
      <c r="FR206" s="74"/>
      <c r="FT206" s="123"/>
      <c r="FV206" s="123"/>
      <c r="FW206" s="74"/>
      <c r="FX206" s="74"/>
      <c r="FZ206" s="123"/>
      <c r="GB206" s="123"/>
      <c r="GC206" s="15"/>
      <c r="GD206" s="394"/>
      <c r="GE206" s="394"/>
      <c r="GF206" s="38"/>
      <c r="GH206" s="38"/>
      <c r="GI206" s="15"/>
      <c r="GJ206" s="15"/>
      <c r="GL206" s="38"/>
      <c r="GN206" s="38"/>
      <c r="GO206" s="15"/>
      <c r="GP206" s="15"/>
      <c r="GR206" s="38"/>
      <c r="GT206" s="38"/>
      <c r="GU206" s="15"/>
      <c r="GV206" s="15"/>
      <c r="GX206" s="38"/>
      <c r="GZ206" s="38"/>
      <c r="HA206" s="15"/>
      <c r="HB206" s="15"/>
      <c r="HD206" s="38"/>
      <c r="HF206" s="38"/>
      <c r="HG206" s="15"/>
      <c r="HH206" s="15"/>
      <c r="HJ206" s="38"/>
      <c r="HL206" s="38"/>
      <c r="HM206" s="15"/>
      <c r="HN206" s="15"/>
      <c r="HP206" s="38"/>
      <c r="HR206" s="38"/>
    </row>
    <row r="207" spans="1:228" x14ac:dyDescent="0.35">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I207" s="38"/>
      <c r="AK207" s="38"/>
      <c r="AO207" s="38"/>
      <c r="AQ207" s="38"/>
      <c r="AU207" s="38"/>
      <c r="AW207" s="38"/>
      <c r="BA207" s="38"/>
      <c r="BC207" s="38"/>
      <c r="BG207" s="38"/>
      <c r="BI207" s="38"/>
      <c r="BM207" s="38"/>
      <c r="BO207" s="38"/>
      <c r="BS207" s="38"/>
      <c r="BU207" s="38"/>
      <c r="BY207" s="38"/>
      <c r="CA207" s="38"/>
      <c r="CB207" s="15"/>
      <c r="CE207" s="38"/>
      <c r="CG207" s="38"/>
      <c r="CH207" s="15"/>
      <c r="CK207" s="38"/>
      <c r="CM207" s="38"/>
      <c r="CN207" s="15"/>
      <c r="CQ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15"/>
      <c r="HJ207" s="38"/>
      <c r="HK207" s="38"/>
      <c r="HL207" s="38"/>
      <c r="HM207" s="38"/>
      <c r="HN207" s="15"/>
      <c r="HP207" s="38"/>
      <c r="HQ207" s="38"/>
      <c r="HR207" s="38"/>
      <c r="HS207" s="38"/>
    </row>
    <row r="208" spans="1:228" x14ac:dyDescent="0.35">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I208" s="38"/>
      <c r="AK208" s="38"/>
      <c r="AO208" s="38"/>
      <c r="AQ208" s="38"/>
      <c r="AU208" s="38"/>
      <c r="AW208" s="38"/>
      <c r="BA208" s="38"/>
      <c r="BC208" s="38"/>
      <c r="BG208" s="38"/>
      <c r="BI208" s="38"/>
      <c r="BM208" s="38"/>
      <c r="BO208" s="38"/>
      <c r="BS208" s="38"/>
      <c r="BU208" s="38"/>
      <c r="BY208" s="38"/>
      <c r="CA208" s="38"/>
      <c r="CB208" s="15"/>
      <c r="CE208" s="38"/>
      <c r="CG208" s="38"/>
      <c r="CH208" s="15"/>
      <c r="CK208" s="38"/>
      <c r="CM208" s="38"/>
      <c r="CN208" s="15"/>
      <c r="CQ208" s="38"/>
      <c r="CS208" s="38"/>
      <c r="CT208" s="15"/>
      <c r="CU208" s="15"/>
      <c r="CV208" s="15"/>
      <c r="CW208" s="15"/>
      <c r="CX208" s="15"/>
      <c r="CZ208" s="15"/>
      <c r="DA208" s="15"/>
      <c r="DC208" s="15"/>
      <c r="DF208" s="38"/>
      <c r="DH208" s="38"/>
      <c r="DL208" s="74"/>
      <c r="DO208" s="123"/>
      <c r="DQ208" s="123"/>
      <c r="DR208" s="74"/>
      <c r="DU208" s="123"/>
      <c r="DW208" s="123"/>
      <c r="DX208" s="74"/>
      <c r="DY208" s="73"/>
      <c r="EA208" s="123"/>
      <c r="EC208" s="123"/>
      <c r="ED208" s="74"/>
      <c r="EG208" s="123"/>
      <c r="EI208" s="123"/>
      <c r="EJ208" s="74"/>
      <c r="EM208" s="123"/>
      <c r="EO208" s="123"/>
      <c r="EP208" s="74"/>
      <c r="ES208" s="123"/>
      <c r="EU208" s="123"/>
      <c r="EV208" s="74"/>
      <c r="EY208" s="123"/>
      <c r="FA208" s="123"/>
      <c r="FB208" s="74"/>
      <c r="FE208" s="123"/>
      <c r="FG208" s="123"/>
      <c r="FH208" s="74"/>
      <c r="FK208" s="123"/>
      <c r="FM208" s="123"/>
      <c r="FN208" s="74"/>
      <c r="FQ208" s="74"/>
      <c r="FT208" s="123"/>
      <c r="FV208" s="123"/>
      <c r="FW208" s="74"/>
      <c r="FZ208" s="123"/>
      <c r="GB208" s="123"/>
      <c r="GC208" s="15"/>
      <c r="GD208" s="411"/>
      <c r="GE208" s="411"/>
      <c r="GF208" s="38"/>
      <c r="GG208" s="413"/>
      <c r="GH208" s="412"/>
      <c r="GI208" s="414"/>
      <c r="GJ208" s="411"/>
      <c r="GK208" s="411"/>
      <c r="GL208" s="38"/>
      <c r="GN208" s="38"/>
      <c r="GO208" s="414"/>
      <c r="GP208" s="411"/>
      <c r="GR208" s="38"/>
      <c r="GT208" s="38"/>
      <c r="GU208" s="414"/>
      <c r="GV208" s="411"/>
      <c r="GX208" s="38"/>
      <c r="GZ208" s="38"/>
      <c r="HA208" s="414"/>
      <c r="HB208" s="411"/>
      <c r="HD208" s="38"/>
      <c r="HF208" s="38"/>
      <c r="HG208" s="414"/>
      <c r="HH208" s="15"/>
      <c r="HJ208" s="38"/>
      <c r="HL208" s="38"/>
      <c r="HM208" s="414"/>
      <c r="HN208" s="15"/>
      <c r="HP208" s="38"/>
      <c r="HR208" s="38"/>
    </row>
    <row r="209" spans="1:226" x14ac:dyDescent="0.35">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I209" s="38"/>
      <c r="AK209" s="38"/>
      <c r="AO209" s="38"/>
      <c r="AQ209" s="38"/>
      <c r="AU209" s="38"/>
      <c r="AW209" s="38"/>
      <c r="BA209" s="38"/>
      <c r="BC209" s="38"/>
      <c r="BG209" s="38"/>
      <c r="BI209" s="38"/>
      <c r="BM209" s="38"/>
      <c r="BO209" s="38"/>
      <c r="BS209" s="38"/>
      <c r="BU209" s="38"/>
      <c r="BY209" s="38"/>
      <c r="CA209" s="38"/>
      <c r="CB209" s="15"/>
      <c r="CE209" s="38"/>
      <c r="CG209" s="38"/>
      <c r="CH209" s="15"/>
      <c r="CK209" s="38"/>
      <c r="CM209" s="38"/>
      <c r="CN209" s="15"/>
      <c r="CQ209" s="38"/>
      <c r="CS209" s="38"/>
      <c r="CT209" s="15"/>
      <c r="CU209" s="15"/>
      <c r="CV209" s="15"/>
      <c r="CW209" s="15"/>
      <c r="CX209" s="15"/>
      <c r="CZ209" s="15"/>
      <c r="DA209" s="15"/>
      <c r="DC209" s="15"/>
      <c r="DF209" s="38"/>
      <c r="DH209" s="38"/>
      <c r="DL209" s="74"/>
      <c r="DO209" s="123"/>
      <c r="DQ209" s="123"/>
      <c r="DR209" s="74"/>
      <c r="DU209" s="123"/>
      <c r="DW209" s="123"/>
      <c r="DX209" s="74"/>
      <c r="DY209" s="433"/>
      <c r="EA209" s="123"/>
      <c r="EC209" s="123"/>
      <c r="ED209" s="74"/>
      <c r="EG209" s="123"/>
      <c r="EI209" s="123"/>
      <c r="EJ209" s="74"/>
      <c r="EM209" s="123"/>
      <c r="EO209" s="123"/>
      <c r="EP209" s="74"/>
      <c r="ES209" s="123"/>
      <c r="EU209" s="123"/>
      <c r="EV209" s="74"/>
      <c r="EY209" s="123"/>
      <c r="FA209" s="123"/>
      <c r="FB209" s="74"/>
      <c r="FE209" s="123"/>
      <c r="FG209" s="123"/>
      <c r="FH209" s="74"/>
      <c r="FK209" s="123"/>
      <c r="FM209" s="123"/>
      <c r="FN209" s="74"/>
      <c r="FQ209" s="74"/>
      <c r="FT209" s="123"/>
      <c r="FV209" s="123"/>
      <c r="FW209" s="74"/>
      <c r="FZ209" s="123"/>
      <c r="GB209" s="123"/>
      <c r="GC209" s="15"/>
      <c r="GD209" s="411"/>
      <c r="GE209" s="411"/>
      <c r="GF209" s="38"/>
      <c r="GG209" s="413"/>
      <c r="GH209" s="412"/>
      <c r="GI209" s="414"/>
      <c r="GJ209" s="411"/>
      <c r="GK209" s="411"/>
      <c r="GL209" s="38"/>
      <c r="GN209" s="38"/>
      <c r="GO209" s="414"/>
      <c r="GP209" s="411"/>
      <c r="GQ209" s="411"/>
      <c r="GR209" s="38"/>
      <c r="GT209" s="38"/>
      <c r="GU209" s="414"/>
      <c r="GV209" s="411"/>
      <c r="GW209" s="411"/>
      <c r="GX209" s="38"/>
      <c r="GZ209" s="38"/>
      <c r="HA209" s="414"/>
      <c r="HB209" s="411"/>
      <c r="HC209" s="411"/>
      <c r="HD209" s="38"/>
      <c r="HF209" s="38"/>
      <c r="HG209" s="414"/>
      <c r="HH209" s="15"/>
      <c r="HJ209" s="38"/>
      <c r="HL209" s="38"/>
      <c r="HM209" s="414"/>
      <c r="HN209" s="15"/>
      <c r="HP209" s="38"/>
      <c r="HR209" s="38"/>
    </row>
    <row r="210" spans="1:226" x14ac:dyDescent="0.35">
      <c r="Q210" s="74"/>
      <c r="R210" s="74"/>
      <c r="S210" s="74"/>
      <c r="T210" s="74"/>
      <c r="U210" s="74"/>
      <c r="V210" s="74"/>
      <c r="W210" s="74"/>
      <c r="X210" s="74"/>
      <c r="Y210" s="74"/>
      <c r="Z210" s="74"/>
      <c r="AA210" s="74"/>
      <c r="AB210" s="74"/>
      <c r="AC210" s="74"/>
      <c r="AD210" s="74"/>
      <c r="AI210" s="39"/>
      <c r="AK210" s="39"/>
      <c r="AO210" s="39"/>
      <c r="AQ210" s="39"/>
      <c r="AU210" s="39"/>
      <c r="AW210" s="39"/>
      <c r="BA210" s="39"/>
      <c r="BC210" s="39"/>
      <c r="BG210" s="39"/>
      <c r="BI210" s="39"/>
      <c r="BM210" s="39"/>
      <c r="BO210" s="39"/>
      <c r="BS210" s="39"/>
      <c r="BU210" s="39"/>
      <c r="BY210" s="39"/>
      <c r="CA210" s="39"/>
      <c r="CB210" s="15"/>
      <c r="CE210" s="39"/>
      <c r="CG210" s="39"/>
      <c r="CH210" s="15"/>
      <c r="CK210" s="39"/>
      <c r="CM210" s="39"/>
      <c r="CN210" s="15"/>
      <c r="CQ210" s="39"/>
      <c r="CS210" s="39"/>
      <c r="CT210" s="15"/>
      <c r="CU210" s="15"/>
      <c r="CW210" s="15"/>
      <c r="CX210" s="15"/>
      <c r="CZ210" s="15"/>
      <c r="DA210" s="15"/>
      <c r="DC210" s="15"/>
      <c r="DF210" s="39"/>
      <c r="DH210" s="39"/>
      <c r="DL210" s="74"/>
      <c r="DO210" s="434"/>
      <c r="DQ210" s="434"/>
      <c r="DR210" s="74"/>
      <c r="DU210" s="434"/>
      <c r="DW210" s="434"/>
      <c r="DX210" s="74"/>
      <c r="DY210" s="433"/>
      <c r="EA210" s="434"/>
      <c r="EC210" s="434"/>
      <c r="ED210" s="74"/>
      <c r="EG210" s="434"/>
      <c r="EI210" s="434"/>
      <c r="EJ210" s="74"/>
      <c r="EM210" s="434"/>
      <c r="EO210" s="434"/>
      <c r="EP210" s="74"/>
      <c r="ES210" s="434"/>
      <c r="EU210" s="434"/>
      <c r="EV210" s="74"/>
      <c r="EY210" s="434"/>
      <c r="FA210" s="434"/>
      <c r="FB210" s="74"/>
      <c r="FE210" s="434"/>
      <c r="FG210" s="434"/>
      <c r="FH210" s="74"/>
      <c r="FK210" s="434"/>
      <c r="FM210" s="434"/>
      <c r="FN210" s="74"/>
      <c r="FQ210" s="74"/>
      <c r="FT210" s="434"/>
      <c r="FV210" s="434"/>
      <c r="FW210" s="74"/>
      <c r="FZ210" s="434"/>
      <c r="GB210" s="434"/>
      <c r="GC210" s="15"/>
      <c r="GD210" s="414"/>
      <c r="GE210" s="414"/>
      <c r="GF210" s="38"/>
      <c r="GG210" s="413"/>
      <c r="GH210" s="415"/>
      <c r="GI210" s="414"/>
      <c r="GJ210" s="414"/>
      <c r="GK210" s="414"/>
      <c r="GL210" s="38"/>
      <c r="GN210" s="39"/>
      <c r="GO210" s="414"/>
      <c r="GP210" s="414"/>
      <c r="GQ210" s="414"/>
      <c r="GR210" s="38"/>
      <c r="GT210" s="39"/>
      <c r="GU210" s="414"/>
      <c r="GV210" s="414"/>
      <c r="GW210" s="414"/>
      <c r="GX210" s="38"/>
      <c r="GZ210" s="39"/>
      <c r="HA210" s="414"/>
      <c r="HB210" s="414"/>
      <c r="HC210" s="414"/>
      <c r="HD210" s="38"/>
      <c r="HF210" s="39"/>
      <c r="HG210" s="414"/>
      <c r="HH210" s="414"/>
      <c r="HI210" s="414"/>
      <c r="HJ210" s="38"/>
      <c r="HL210" s="39"/>
      <c r="HM210" s="414"/>
      <c r="HN210" s="414"/>
      <c r="HO210" s="414"/>
      <c r="HP210" s="38"/>
      <c r="HR210" s="39"/>
    </row>
    <row r="211" spans="1:226" ht="19.5" customHeight="1" x14ac:dyDescent="0.35">
      <c r="Q211" s="74"/>
      <c r="R211" s="74"/>
      <c r="S211" s="74"/>
      <c r="T211" s="74"/>
      <c r="U211" s="74"/>
      <c r="V211" s="74"/>
      <c r="W211" s="74"/>
      <c r="X211" s="74"/>
      <c r="Y211" s="74"/>
      <c r="Z211" s="74"/>
      <c r="AA211" s="74"/>
      <c r="AB211" s="74"/>
      <c r="AC211" s="74"/>
      <c r="AD211" s="74"/>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15"/>
      <c r="CC211" s="38"/>
      <c r="CD211" s="38"/>
      <c r="CE211" s="38"/>
      <c r="CF211" s="38"/>
      <c r="CG211" s="38"/>
      <c r="CH211" s="15"/>
      <c r="CI211" s="38"/>
      <c r="CJ211" s="38"/>
      <c r="CK211" s="38"/>
      <c r="CL211" s="38"/>
      <c r="CM211" s="38"/>
      <c r="CN211" s="15"/>
      <c r="CO211" s="38"/>
      <c r="CP211" s="38"/>
      <c r="CQ211" s="38"/>
      <c r="CR211" s="38"/>
      <c r="CS211" s="38"/>
      <c r="CT211" s="38"/>
      <c r="CU211" s="38"/>
      <c r="CV211" s="38"/>
      <c r="CW211" s="38"/>
      <c r="CX211" s="38"/>
      <c r="CY211" s="38"/>
      <c r="CZ211" s="38"/>
      <c r="DA211" s="38"/>
      <c r="DB211" s="38"/>
      <c r="DC211" s="15"/>
      <c r="DD211" s="38"/>
      <c r="DE211" s="38"/>
      <c r="DF211" s="38"/>
      <c r="DG211" s="38"/>
      <c r="DH211" s="38"/>
      <c r="DI211" s="123"/>
      <c r="DJ211" s="123"/>
      <c r="DK211" s="123"/>
      <c r="DL211" s="74"/>
      <c r="DM211" s="123"/>
      <c r="DN211" s="123"/>
      <c r="DO211" s="123"/>
      <c r="DP211" s="123"/>
      <c r="DQ211" s="123"/>
      <c r="DR211" s="74"/>
      <c r="DS211" s="123"/>
      <c r="DT211" s="123"/>
      <c r="DU211" s="123"/>
      <c r="DV211" s="123"/>
      <c r="DW211" s="123"/>
      <c r="DX211" s="74"/>
      <c r="DY211" s="73"/>
      <c r="DZ211" s="123"/>
      <c r="EA211" s="123"/>
      <c r="EB211" s="123"/>
      <c r="EC211" s="123"/>
      <c r="ED211" s="74"/>
      <c r="EE211" s="123"/>
      <c r="EF211" s="123"/>
      <c r="EG211" s="123"/>
      <c r="EH211" s="123"/>
      <c r="EI211" s="123"/>
      <c r="EJ211" s="74"/>
      <c r="EK211" s="123"/>
      <c r="EL211" s="123"/>
      <c r="EM211" s="123"/>
      <c r="EN211" s="123"/>
      <c r="EO211" s="123"/>
      <c r="EP211" s="74"/>
      <c r="EQ211" s="123"/>
      <c r="ER211" s="123"/>
      <c r="ES211" s="123"/>
      <c r="ET211" s="123"/>
      <c r="EU211" s="123"/>
      <c r="EV211" s="74"/>
      <c r="EW211" s="123"/>
      <c r="EX211" s="123"/>
      <c r="EY211" s="123"/>
      <c r="EZ211" s="435"/>
      <c r="FA211" s="123"/>
      <c r="FB211" s="74"/>
      <c r="FC211" s="123"/>
      <c r="FD211" s="123"/>
      <c r="FE211" s="123"/>
      <c r="FF211" s="435"/>
      <c r="FG211" s="123"/>
      <c r="FH211" s="74"/>
      <c r="FI211" s="123"/>
      <c r="FJ211" s="123"/>
      <c r="FK211" s="123"/>
      <c r="FL211" s="435"/>
      <c r="FM211" s="123"/>
      <c r="FN211" s="74"/>
      <c r="FO211" s="123"/>
      <c r="FP211" s="435"/>
      <c r="FQ211" s="74"/>
      <c r="FR211" s="123"/>
      <c r="FS211" s="123"/>
      <c r="FT211" s="123"/>
      <c r="FU211" s="435"/>
      <c r="FV211" s="123"/>
      <c r="FW211" s="74"/>
      <c r="FX211" s="123"/>
      <c r="FY211" s="123"/>
      <c r="FZ211" s="123"/>
      <c r="GA211" s="435"/>
      <c r="GB211" s="123"/>
      <c r="GC211" s="15"/>
      <c r="GD211" s="38"/>
      <c r="GE211" s="394"/>
      <c r="GF211" s="38"/>
      <c r="GG211" s="377"/>
      <c r="GH211" s="38"/>
      <c r="GI211" s="15"/>
      <c r="GJ211" s="38"/>
      <c r="GK211" s="38"/>
      <c r="GL211" s="38"/>
      <c r="GM211" s="377"/>
      <c r="GN211" s="38"/>
      <c r="GO211" s="15"/>
      <c r="GP211" s="38"/>
      <c r="GQ211" s="38"/>
      <c r="GR211" s="38"/>
      <c r="GS211" s="377"/>
      <c r="GT211" s="38"/>
      <c r="GU211" s="15"/>
      <c r="GV211" s="38"/>
      <c r="GW211" s="38"/>
      <c r="GX211" s="38"/>
      <c r="GY211" s="377"/>
      <c r="GZ211" s="38"/>
      <c r="HA211" s="15"/>
      <c r="HB211" s="38"/>
      <c r="HC211" s="38"/>
      <c r="HD211" s="38"/>
      <c r="HE211" s="377"/>
      <c r="HF211" s="38"/>
      <c r="HG211" s="15"/>
      <c r="HH211" s="38"/>
      <c r="HI211" s="38"/>
      <c r="HJ211" s="38"/>
      <c r="HK211" s="377"/>
      <c r="HL211" s="38"/>
      <c r="HM211" s="15"/>
      <c r="HN211" s="38"/>
      <c r="HO211" s="38"/>
      <c r="HP211" s="38"/>
      <c r="HQ211" s="377"/>
      <c r="HR211" s="38"/>
    </row>
    <row r="212" spans="1:226" ht="23.5" x14ac:dyDescent="0.55000000000000004">
      <c r="A212" s="2" t="s">
        <v>157</v>
      </c>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15"/>
      <c r="CC212" s="38"/>
      <c r="CD212" s="38"/>
      <c r="CE212" s="38"/>
      <c r="CF212" s="38"/>
      <c r="CG212" s="38"/>
      <c r="CH212" s="15"/>
      <c r="CI212" s="38"/>
      <c r="CJ212" s="38"/>
      <c r="CK212" s="38"/>
      <c r="CL212" s="38"/>
      <c r="CM212" s="38"/>
      <c r="CN212" s="15"/>
      <c r="CO212" s="38"/>
      <c r="CP212" s="38"/>
      <c r="CQ212" s="38"/>
      <c r="CR212" s="38"/>
      <c r="CS212" s="38"/>
      <c r="CT212" s="38"/>
      <c r="CU212" s="38"/>
      <c r="CV212" s="38"/>
      <c r="CW212" s="38"/>
      <c r="CX212" s="38"/>
      <c r="CY212" s="38"/>
      <c r="CZ212" s="38"/>
      <c r="DA212" s="38"/>
      <c r="DB212" s="38"/>
      <c r="DC212" s="15"/>
      <c r="DD212" s="38"/>
      <c r="DE212" s="38"/>
      <c r="DF212" s="38"/>
      <c r="DG212" s="38"/>
      <c r="DH212" s="38"/>
      <c r="DI212" s="123"/>
      <c r="DJ212" s="123"/>
      <c r="DK212" s="123"/>
      <c r="DL212" s="74"/>
      <c r="DM212" s="123"/>
      <c r="DN212" s="123"/>
      <c r="DO212" s="123"/>
      <c r="DP212" s="123"/>
      <c r="DQ212" s="123"/>
      <c r="DR212" s="74"/>
      <c r="DS212" s="123"/>
      <c r="DT212" s="123"/>
      <c r="DU212" s="123"/>
      <c r="DV212" s="123"/>
      <c r="DW212" s="123"/>
      <c r="DX212" s="74"/>
      <c r="DY212" s="123"/>
      <c r="DZ212" s="123"/>
      <c r="EA212" s="123"/>
      <c r="EB212" s="123"/>
      <c r="EC212" s="123"/>
      <c r="ED212" s="74"/>
      <c r="EE212" s="123"/>
      <c r="EF212" s="123"/>
      <c r="EG212" s="123"/>
      <c r="EH212" s="123"/>
      <c r="EI212" s="123"/>
      <c r="EJ212" s="74"/>
      <c r="EK212" s="123"/>
      <c r="EL212" s="123"/>
      <c r="EM212" s="123"/>
      <c r="EN212" s="123"/>
      <c r="EO212" s="123"/>
      <c r="EP212" s="74"/>
      <c r="EQ212" s="123"/>
      <c r="ER212" s="123"/>
      <c r="ES212" s="123"/>
      <c r="ET212" s="123"/>
      <c r="EU212" s="123"/>
      <c r="EV212" s="74"/>
      <c r="EW212" s="123"/>
      <c r="EX212" s="123"/>
      <c r="EY212" s="123"/>
      <c r="EZ212" s="435"/>
      <c r="FA212" s="123"/>
      <c r="FB212" s="74"/>
      <c r="FC212" s="123"/>
      <c r="FD212" s="123"/>
      <c r="FE212" s="123"/>
      <c r="FF212" s="435"/>
      <c r="FG212" s="123"/>
      <c r="FH212" s="74"/>
      <c r="FI212" s="123"/>
      <c r="FJ212" s="123"/>
      <c r="FK212" s="123"/>
      <c r="FL212" s="435"/>
      <c r="FM212" s="123"/>
      <c r="FN212" s="74"/>
      <c r="FO212" s="123"/>
      <c r="FP212" s="435"/>
      <c r="FQ212" s="74"/>
      <c r="FR212" s="123"/>
      <c r="FS212" s="123"/>
      <c r="FT212" s="123"/>
      <c r="FU212" s="435"/>
      <c r="FV212" s="123"/>
      <c r="FW212" s="74"/>
      <c r="FX212" s="123"/>
      <c r="FY212" s="123"/>
      <c r="FZ212" s="123"/>
      <c r="GA212" s="435"/>
      <c r="GB212" s="123"/>
      <c r="GC212" s="15"/>
      <c r="GD212" s="38"/>
      <c r="GE212" s="38"/>
      <c r="GF212" s="38"/>
      <c r="GG212" s="377"/>
      <c r="GH212" s="38"/>
      <c r="GI212" s="15"/>
      <c r="GJ212" s="38"/>
      <c r="GK212" s="38"/>
      <c r="GL212" s="38"/>
      <c r="GM212" s="377"/>
      <c r="GN212" s="38"/>
      <c r="GO212" s="15"/>
      <c r="GP212" s="38"/>
      <c r="GQ212" s="38"/>
      <c r="GR212" s="38"/>
      <c r="GS212" s="377"/>
      <c r="GT212" s="38"/>
      <c r="GU212" s="15"/>
      <c r="GV212" s="38"/>
      <c r="GW212" s="38"/>
      <c r="GX212" s="38"/>
      <c r="GY212" s="377"/>
      <c r="GZ212" s="38"/>
      <c r="HA212" s="15"/>
      <c r="HB212" s="38"/>
      <c r="HC212" s="38"/>
      <c r="HD212" s="38"/>
      <c r="HE212" s="377"/>
      <c r="HF212" s="38"/>
      <c r="HG212" s="15"/>
      <c r="HH212" s="38"/>
      <c r="HI212" s="38"/>
      <c r="HJ212" s="38"/>
      <c r="HK212" s="377"/>
      <c r="HL212" s="38"/>
      <c r="HM212" s="15"/>
      <c r="HN212" s="38"/>
      <c r="HO212" s="38"/>
      <c r="HP212" s="38"/>
      <c r="HQ212" s="377"/>
      <c r="HR212" s="38"/>
    </row>
    <row r="213" spans="1:226" ht="19" thickBot="1" x14ac:dyDescent="0.5">
      <c r="A213" s="10" t="s">
        <v>158</v>
      </c>
      <c r="CB213" s="15"/>
      <c r="CH213" s="15"/>
      <c r="CN213" s="15"/>
      <c r="DC213" s="15"/>
      <c r="DL213" s="74"/>
      <c r="DR213" s="74"/>
      <c r="DX213" s="74"/>
      <c r="ED213" s="74"/>
      <c r="EJ213" s="74"/>
      <c r="EP213" s="74"/>
      <c r="EV213" s="74"/>
      <c r="FB213" s="74"/>
      <c r="FH213" s="74"/>
      <c r="FN213" s="74"/>
      <c r="FQ213" s="74"/>
      <c r="FW213" s="74"/>
      <c r="GC213" s="15"/>
      <c r="GI213" s="15"/>
      <c r="GO213" s="15"/>
      <c r="GU213" s="15"/>
      <c r="HA213" s="15"/>
      <c r="HG213" s="15"/>
      <c r="HM213" s="15"/>
    </row>
    <row r="214" spans="1:226" ht="15" thickBot="1" x14ac:dyDescent="0.4">
      <c r="A214" s="106"/>
      <c r="B214" s="485" t="s">
        <v>106</v>
      </c>
      <c r="C214" s="486"/>
      <c r="D214" s="487"/>
      <c r="E214" s="485" t="s">
        <v>107</v>
      </c>
      <c r="F214" s="486"/>
      <c r="G214" s="487"/>
      <c r="H214" s="485" t="s">
        <v>108</v>
      </c>
      <c r="I214" s="486"/>
      <c r="J214" s="487"/>
      <c r="K214" s="485" t="s">
        <v>109</v>
      </c>
      <c r="L214" s="486"/>
      <c r="M214" s="487"/>
      <c r="N214" s="485" t="s">
        <v>110</v>
      </c>
      <c r="O214" s="486"/>
      <c r="P214" s="487"/>
      <c r="Q214" s="485" t="s">
        <v>111</v>
      </c>
      <c r="R214" s="486"/>
      <c r="S214" s="487"/>
      <c r="T214" s="485" t="s">
        <v>112</v>
      </c>
      <c r="U214" s="486"/>
      <c r="V214" s="487"/>
      <c r="W214" s="485" t="s">
        <v>113</v>
      </c>
      <c r="X214" s="486"/>
      <c r="Y214" s="487"/>
      <c r="Z214" s="485" t="s">
        <v>114</v>
      </c>
      <c r="AA214" s="486"/>
      <c r="AB214" s="487"/>
      <c r="AC214" s="485" t="s">
        <v>115</v>
      </c>
      <c r="AD214" s="486"/>
      <c r="AE214" s="487"/>
      <c r="AF214" s="473" t="s">
        <v>116</v>
      </c>
      <c r="AG214" s="474"/>
      <c r="AH214" s="474"/>
      <c r="AI214" s="474"/>
      <c r="AJ214" s="474"/>
      <c r="AK214" s="475"/>
      <c r="AL214" s="473" t="s">
        <v>117</v>
      </c>
      <c r="AM214" s="474"/>
      <c r="AN214" s="474"/>
      <c r="AO214" s="474"/>
      <c r="AP214" s="474"/>
      <c r="AQ214" s="475"/>
      <c r="AR214" s="473" t="s">
        <v>118</v>
      </c>
      <c r="AS214" s="474"/>
      <c r="AT214" s="474"/>
      <c r="AU214" s="474"/>
      <c r="AV214" s="474"/>
      <c r="AW214" s="475"/>
      <c r="AX214" s="473" t="s">
        <v>119</v>
      </c>
      <c r="AY214" s="474"/>
      <c r="AZ214" s="474"/>
      <c r="BA214" s="474"/>
      <c r="BB214" s="474"/>
      <c r="BC214" s="475"/>
      <c r="BD214" s="473" t="s">
        <v>120</v>
      </c>
      <c r="BE214" s="474"/>
      <c r="BF214" s="474"/>
      <c r="BG214" s="474"/>
      <c r="BH214" s="474"/>
      <c r="BI214" s="475"/>
      <c r="BJ214" s="473" t="s">
        <v>121</v>
      </c>
      <c r="BK214" s="474"/>
      <c r="BL214" s="474"/>
      <c r="BM214" s="474"/>
      <c r="BN214" s="474"/>
      <c r="BO214" s="475"/>
      <c r="BP214" s="473" t="s">
        <v>122</v>
      </c>
      <c r="BQ214" s="474"/>
      <c r="BR214" s="474"/>
      <c r="BS214" s="474"/>
      <c r="BT214" s="474"/>
      <c r="BU214" s="475"/>
      <c r="BV214" s="473" t="s">
        <v>123</v>
      </c>
      <c r="BW214" s="474"/>
      <c r="BX214" s="474"/>
      <c r="BY214" s="474"/>
      <c r="BZ214" s="474"/>
      <c r="CA214" s="475"/>
      <c r="CB214" s="482" t="s">
        <v>124</v>
      </c>
      <c r="CC214" s="483" t="s">
        <v>124</v>
      </c>
      <c r="CD214" s="483"/>
      <c r="CE214" s="483"/>
      <c r="CF214" s="483"/>
      <c r="CG214" s="484"/>
      <c r="CH214" s="482" t="s">
        <v>125</v>
      </c>
      <c r="CI214" s="483" t="s">
        <v>126</v>
      </c>
      <c r="CJ214" s="483"/>
      <c r="CK214" s="483"/>
      <c r="CL214" s="483"/>
      <c r="CM214" s="484"/>
      <c r="CN214" s="482" t="s">
        <v>127</v>
      </c>
      <c r="CO214" s="483" t="s">
        <v>128</v>
      </c>
      <c r="CP214" s="483"/>
      <c r="CQ214" s="483"/>
      <c r="CR214" s="483"/>
      <c r="CS214" s="484"/>
      <c r="CT214" s="489" t="str">
        <f>+CT4</f>
        <v>2 0 2 3 a septiembre</v>
      </c>
      <c r="CU214" s="489"/>
      <c r="CV214" s="490"/>
      <c r="CW214" s="473" t="s">
        <v>130</v>
      </c>
      <c r="CX214" s="474"/>
      <c r="CY214" s="475"/>
      <c r="CZ214" s="473" t="str">
        <f>+CZ198</f>
        <v>2 0 2 3 a noviembre</v>
      </c>
      <c r="DA214" s="474"/>
      <c r="DB214" s="475"/>
      <c r="DC214" s="482" t="str">
        <f>+DC4</f>
        <v xml:space="preserve">2 0 2 3 </v>
      </c>
      <c r="DD214" s="483" t="str">
        <f>+DC4</f>
        <v xml:space="preserve">2 0 2 3 </v>
      </c>
      <c r="DE214" s="483"/>
      <c r="DF214" s="483"/>
      <c r="DG214" s="483"/>
      <c r="DH214" s="484"/>
      <c r="DI214" s="476">
        <v>2024</v>
      </c>
      <c r="DJ214" s="477"/>
      <c r="DK214" s="478"/>
      <c r="DL214" s="458" t="str">
        <f>+DL4</f>
        <v>2024  a 31/01/2024</v>
      </c>
      <c r="DM214" s="459" t="str">
        <f>+DL4</f>
        <v>2024  a 31/01/2024</v>
      </c>
      <c r="DN214" s="459"/>
      <c r="DO214" s="459"/>
      <c r="DP214" s="459"/>
      <c r="DQ214" s="460"/>
      <c r="DR214" s="458" t="str">
        <f>+DR4</f>
        <v>2024  a 29/02/2024</v>
      </c>
      <c r="DS214" s="459" t="s">
        <v>134</v>
      </c>
      <c r="DT214" s="459"/>
      <c r="DU214" s="459"/>
      <c r="DV214" s="459"/>
      <c r="DW214" s="460"/>
      <c r="DX214" s="458" t="str">
        <f>+DX198</f>
        <v>2024  a 31/03/2024</v>
      </c>
      <c r="DY214" s="459"/>
      <c r="DZ214" s="459"/>
      <c r="EA214" s="459"/>
      <c r="EB214" s="459"/>
      <c r="EC214" s="460"/>
      <c r="ED214" s="458" t="str">
        <f>+ED198</f>
        <v>2024  a 30/04/2024</v>
      </c>
      <c r="EE214" s="459"/>
      <c r="EF214" s="459"/>
      <c r="EG214" s="459"/>
      <c r="EH214" s="459"/>
      <c r="EI214" s="460"/>
      <c r="EJ214" s="458" t="str">
        <f>+EJ198</f>
        <v>2024  a 31/05/2024</v>
      </c>
      <c r="EK214" s="459"/>
      <c r="EL214" s="459"/>
      <c r="EM214" s="459"/>
      <c r="EN214" s="459"/>
      <c r="EO214" s="460"/>
      <c r="EP214" s="458" t="str">
        <f>+EP198</f>
        <v>2024  a 30/06/2024</v>
      </c>
      <c r="EQ214" s="459"/>
      <c r="ER214" s="459"/>
      <c r="ES214" s="459"/>
      <c r="ET214" s="459"/>
      <c r="EU214" s="460"/>
      <c r="EV214" s="458" t="str">
        <f>+EV198</f>
        <v>2024  a 31/07/2024</v>
      </c>
      <c r="EW214" s="459"/>
      <c r="EX214" s="459"/>
      <c r="EY214" s="459"/>
      <c r="EZ214" s="459"/>
      <c r="FA214" s="460"/>
      <c r="FB214" s="458" t="str">
        <f>+FB198</f>
        <v>2024  a 31/08/2024</v>
      </c>
      <c r="FC214" s="459"/>
      <c r="FD214" s="459"/>
      <c r="FE214" s="459"/>
      <c r="FF214" s="459"/>
      <c r="FG214" s="460"/>
      <c r="FH214" s="467" t="str">
        <f>+FH198</f>
        <v>2024  a 30/09/2024</v>
      </c>
      <c r="FI214" s="468"/>
      <c r="FJ214" s="468"/>
      <c r="FK214" s="468"/>
      <c r="FL214" s="468"/>
      <c r="FM214" s="469"/>
      <c r="FN214" s="470">
        <f>+FN4</f>
        <v>2025</v>
      </c>
      <c r="FO214" s="471"/>
      <c r="FP214" s="472"/>
      <c r="FQ214" s="467" t="str">
        <f>+FQ198</f>
        <v>2024  a 31/10/2024</v>
      </c>
      <c r="FR214" s="468"/>
      <c r="FS214" s="468"/>
      <c r="FT214" s="468"/>
      <c r="FU214" s="468"/>
      <c r="FV214" s="469"/>
      <c r="FW214" s="467" t="str">
        <f>+FW198</f>
        <v>2024  a 30/11/2024</v>
      </c>
      <c r="FX214" s="468"/>
      <c r="FY214" s="468"/>
      <c r="FZ214" s="468"/>
      <c r="GA214" s="468"/>
      <c r="GB214" s="469"/>
      <c r="GC214" s="461" t="str">
        <f>+GC198</f>
        <v xml:space="preserve"> 2 0 2 4</v>
      </c>
      <c r="GD214" s="462"/>
      <c r="GE214" s="462"/>
      <c r="GF214" s="462"/>
      <c r="GG214" s="462"/>
      <c r="GH214" s="463"/>
      <c r="GI214" s="461" t="str">
        <f>+GI198</f>
        <v>2025 Enero</v>
      </c>
      <c r="GJ214" s="462"/>
      <c r="GK214" s="462"/>
      <c r="GL214" s="462"/>
      <c r="GM214" s="462"/>
      <c r="GN214" s="463"/>
      <c r="GO214" s="461" t="str">
        <f>+GO198</f>
        <v>2025 Febrero</v>
      </c>
      <c r="GP214" s="462"/>
      <c r="GQ214" s="462"/>
      <c r="GR214" s="462"/>
      <c r="GS214" s="462"/>
      <c r="GT214" s="463"/>
      <c r="GU214" s="461" t="str">
        <f>+GU198</f>
        <v>2025 Marzo</v>
      </c>
      <c r="GV214" s="462"/>
      <c r="GW214" s="462"/>
      <c r="GX214" s="462"/>
      <c r="GY214" s="462"/>
      <c r="GZ214" s="463"/>
      <c r="HA214" s="461" t="str">
        <f>+HA198</f>
        <v>2025 Abril</v>
      </c>
      <c r="HB214" s="462"/>
      <c r="HC214" s="462"/>
      <c r="HD214" s="462"/>
      <c r="HE214" s="462"/>
      <c r="HF214" s="463"/>
      <c r="HG214" s="461" t="str">
        <f>+HG198</f>
        <v>2025 Mayo</v>
      </c>
      <c r="HH214" s="462"/>
      <c r="HI214" s="462"/>
      <c r="HJ214" s="462"/>
      <c r="HK214" s="462"/>
      <c r="HL214" s="463"/>
      <c r="HM214" s="461" t="str">
        <f>+HM198</f>
        <v>2025 Junio</v>
      </c>
      <c r="HN214" s="462"/>
      <c r="HO214" s="462"/>
      <c r="HP214" s="462"/>
      <c r="HQ214" s="462"/>
      <c r="HR214" s="463"/>
    </row>
    <row r="215" spans="1:226" ht="65.5" thickBot="1" x14ac:dyDescent="0.4">
      <c r="A215" s="160" t="s">
        <v>159</v>
      </c>
      <c r="B215" s="159" t="str">
        <f>+B5</f>
        <v>Presupuesto Disponible</v>
      </c>
      <c r="C215" s="159" t="str">
        <f t="shared" ref="C215:BN215" si="909">+C5</f>
        <v>Compromisos</v>
      </c>
      <c r="D215" s="159" t="str">
        <f t="shared" si="909"/>
        <v>% Ejec</v>
      </c>
      <c r="E215" s="159" t="str">
        <f t="shared" si="909"/>
        <v>Presupuesto Disponible</v>
      </c>
      <c r="F215" s="159" t="str">
        <f t="shared" si="909"/>
        <v>Compromisos</v>
      </c>
      <c r="G215" s="159" t="str">
        <f t="shared" si="909"/>
        <v>% Ejec</v>
      </c>
      <c r="H215" s="159" t="str">
        <f t="shared" si="909"/>
        <v>Presupuesto Disponible</v>
      </c>
      <c r="I215" s="159" t="str">
        <f t="shared" si="909"/>
        <v>Compromisos</v>
      </c>
      <c r="J215" s="159" t="str">
        <f t="shared" si="909"/>
        <v>% Ejec</v>
      </c>
      <c r="K215" s="159" t="str">
        <f t="shared" si="909"/>
        <v>Presupuesto Disponible</v>
      </c>
      <c r="L215" s="159" t="str">
        <f t="shared" si="909"/>
        <v>Compromisos</v>
      </c>
      <c r="M215" s="159" t="str">
        <f t="shared" si="909"/>
        <v>% Ejec</v>
      </c>
      <c r="N215" s="159" t="str">
        <f t="shared" si="909"/>
        <v>Presupuesto Disponible</v>
      </c>
      <c r="O215" s="159" t="str">
        <f t="shared" si="909"/>
        <v>Compromisos</v>
      </c>
      <c r="P215" s="159" t="str">
        <f t="shared" si="909"/>
        <v>% Ejec</v>
      </c>
      <c r="Q215" s="159" t="str">
        <f t="shared" si="909"/>
        <v>Presupuesto Disponible</v>
      </c>
      <c r="R215" s="159" t="str">
        <f t="shared" si="909"/>
        <v>Compromisos</v>
      </c>
      <c r="S215" s="159" t="str">
        <f t="shared" si="909"/>
        <v>% Ejec</v>
      </c>
      <c r="T215" s="159" t="str">
        <f t="shared" si="909"/>
        <v>Presupuesto Disponible</v>
      </c>
      <c r="U215" s="159" t="str">
        <f t="shared" si="909"/>
        <v>Compromisos</v>
      </c>
      <c r="V215" s="159" t="str">
        <f t="shared" si="909"/>
        <v>% Ejec</v>
      </c>
      <c r="W215" s="159" t="str">
        <f t="shared" si="909"/>
        <v>Presupuesto Disponible</v>
      </c>
      <c r="X215" s="159" t="str">
        <f t="shared" si="909"/>
        <v>Compromisos</v>
      </c>
      <c r="Y215" s="159" t="str">
        <f t="shared" si="909"/>
        <v>% Ejec</v>
      </c>
      <c r="Z215" s="159" t="str">
        <f t="shared" si="909"/>
        <v>Presupuesto Disponible</v>
      </c>
      <c r="AA215" s="159" t="str">
        <f t="shared" si="909"/>
        <v>Compromisos</v>
      </c>
      <c r="AB215" s="159" t="str">
        <f t="shared" si="909"/>
        <v>% Ejec</v>
      </c>
      <c r="AC215" s="159" t="str">
        <f t="shared" si="909"/>
        <v>Presupuesto Disponible</v>
      </c>
      <c r="AD215" s="159" t="str">
        <f t="shared" si="909"/>
        <v>Compromisos</v>
      </c>
      <c r="AE215" s="159" t="str">
        <f t="shared" si="909"/>
        <v>% Ejec</v>
      </c>
      <c r="AF215" s="159" t="str">
        <f t="shared" si="909"/>
        <v>Presupuesto Inicial</v>
      </c>
      <c r="AG215" s="159" t="str">
        <f t="shared" si="909"/>
        <v>Presupuesto Disponible</v>
      </c>
      <c r="AH215" s="159" t="str">
        <f t="shared" si="909"/>
        <v>Compromisos</v>
      </c>
      <c r="AI215" s="159" t="str">
        <f t="shared" si="909"/>
        <v>% Ejec</v>
      </c>
      <c r="AJ215" s="159" t="str">
        <f t="shared" si="909"/>
        <v>Giros</v>
      </c>
      <c r="AK215" s="159" t="str">
        <f t="shared" si="909"/>
        <v>%Ejec Giros</v>
      </c>
      <c r="AL215" s="159" t="str">
        <f t="shared" si="909"/>
        <v>Presupuesto Inicial</v>
      </c>
      <c r="AM215" s="159" t="str">
        <f t="shared" si="909"/>
        <v>Presupuesto Disponible</v>
      </c>
      <c r="AN215" s="159" t="str">
        <f t="shared" si="909"/>
        <v>Compromisos</v>
      </c>
      <c r="AO215" s="159" t="str">
        <f t="shared" si="909"/>
        <v>% Ejec</v>
      </c>
      <c r="AP215" s="159" t="str">
        <f t="shared" si="909"/>
        <v>Giros</v>
      </c>
      <c r="AQ215" s="159" t="str">
        <f t="shared" si="909"/>
        <v>%Ejec Giros</v>
      </c>
      <c r="AR215" s="159" t="str">
        <f t="shared" si="909"/>
        <v>Presupuesto Inicial</v>
      </c>
      <c r="AS215" s="159" t="str">
        <f t="shared" si="909"/>
        <v>Presupuesto Disponible</v>
      </c>
      <c r="AT215" s="159" t="str">
        <f t="shared" si="909"/>
        <v>Compromisos</v>
      </c>
      <c r="AU215" s="159" t="str">
        <f t="shared" si="909"/>
        <v>% Ejec</v>
      </c>
      <c r="AV215" s="159" t="str">
        <f t="shared" si="909"/>
        <v>Giros</v>
      </c>
      <c r="AW215" s="159" t="str">
        <f t="shared" si="909"/>
        <v>%Ejec Giros</v>
      </c>
      <c r="AX215" s="159" t="str">
        <f t="shared" si="909"/>
        <v>Presupuesto Inicial</v>
      </c>
      <c r="AY215" s="159" t="str">
        <f t="shared" si="909"/>
        <v>Presupuesto Disponible</v>
      </c>
      <c r="AZ215" s="159" t="str">
        <f t="shared" si="909"/>
        <v>Compromisos</v>
      </c>
      <c r="BA215" s="159" t="str">
        <f t="shared" si="909"/>
        <v>% Ejec</v>
      </c>
      <c r="BB215" s="159" t="str">
        <f t="shared" si="909"/>
        <v>Giros</v>
      </c>
      <c r="BC215" s="159" t="str">
        <f t="shared" si="909"/>
        <v>%Ejec Giros</v>
      </c>
      <c r="BD215" s="159" t="str">
        <f t="shared" si="909"/>
        <v>Presupuesto Inicial</v>
      </c>
      <c r="BE215" s="159" t="str">
        <f t="shared" si="909"/>
        <v>Presupuesto Disponible</v>
      </c>
      <c r="BF215" s="159" t="str">
        <f t="shared" si="909"/>
        <v>Compromisos</v>
      </c>
      <c r="BG215" s="159" t="str">
        <f t="shared" si="909"/>
        <v>% Ejec</v>
      </c>
      <c r="BH215" s="159" t="str">
        <f t="shared" si="909"/>
        <v>Giros</v>
      </c>
      <c r="BI215" s="159" t="str">
        <f t="shared" si="909"/>
        <v>%Ejec Giros</v>
      </c>
      <c r="BJ215" s="159" t="str">
        <f t="shared" si="909"/>
        <v>Presupuesto Inicial</v>
      </c>
      <c r="BK215" s="159" t="str">
        <f t="shared" si="909"/>
        <v>Presupuesto Disponible</v>
      </c>
      <c r="BL215" s="159" t="str">
        <f t="shared" si="909"/>
        <v>Compromisos</v>
      </c>
      <c r="BM215" s="159" t="str">
        <f t="shared" si="909"/>
        <v>% Ejec</v>
      </c>
      <c r="BN215" s="159" t="str">
        <f t="shared" si="909"/>
        <v>Giros</v>
      </c>
      <c r="BO215" s="159" t="str">
        <f t="shared" ref="BO215:DH215" si="910">+BO5</f>
        <v>%Ejec Giros</v>
      </c>
      <c r="BP215" s="159" t="str">
        <f t="shared" si="910"/>
        <v>Presupuesto Inicial</v>
      </c>
      <c r="BQ215" s="159" t="str">
        <f t="shared" si="910"/>
        <v>Presupuesto Disponible</v>
      </c>
      <c r="BR215" s="159" t="str">
        <f t="shared" si="910"/>
        <v>Compromisos</v>
      </c>
      <c r="BS215" s="159" t="str">
        <f t="shared" si="910"/>
        <v>% Ejec</v>
      </c>
      <c r="BT215" s="159" t="str">
        <f t="shared" si="910"/>
        <v>Giros</v>
      </c>
      <c r="BU215" s="159" t="str">
        <f t="shared" si="910"/>
        <v>%Ejec Giros</v>
      </c>
      <c r="BV215" s="159" t="str">
        <f t="shared" si="910"/>
        <v>Presupuesto Inicial</v>
      </c>
      <c r="BW215" s="159" t="str">
        <f t="shared" si="910"/>
        <v>Presupuesto Disponible</v>
      </c>
      <c r="BX215" s="159" t="str">
        <f t="shared" si="910"/>
        <v>Compromisos</v>
      </c>
      <c r="BY215" s="159" t="str">
        <f t="shared" si="910"/>
        <v>% Ejec</v>
      </c>
      <c r="BZ215" s="159" t="str">
        <f t="shared" si="910"/>
        <v>Giros</v>
      </c>
      <c r="CA215" s="159" t="str">
        <f t="shared" si="910"/>
        <v>%Ejec Giros</v>
      </c>
      <c r="CB215" s="159" t="str">
        <f t="shared" si="910"/>
        <v>Presupuesto Inicial</v>
      </c>
      <c r="CC215" s="159" t="str">
        <f t="shared" si="910"/>
        <v>Presupuesto Disponible</v>
      </c>
      <c r="CD215" s="159" t="str">
        <f t="shared" si="910"/>
        <v>Compromisos</v>
      </c>
      <c r="CE215" s="159" t="str">
        <f t="shared" si="910"/>
        <v>% Ejec</v>
      </c>
      <c r="CF215" s="159" t="str">
        <f t="shared" si="910"/>
        <v>Giros</v>
      </c>
      <c r="CG215" s="159" t="str">
        <f t="shared" si="910"/>
        <v>%Ejec Giros</v>
      </c>
      <c r="CH215" s="159" t="str">
        <f t="shared" si="910"/>
        <v>Presupuesto Inicial</v>
      </c>
      <c r="CI215" s="159" t="str">
        <f t="shared" si="910"/>
        <v>Presupuesto Disponible</v>
      </c>
      <c r="CJ215" s="159" t="str">
        <f t="shared" si="910"/>
        <v>Compromisos</v>
      </c>
      <c r="CK215" s="159" t="str">
        <f t="shared" si="910"/>
        <v>% Ejec</v>
      </c>
      <c r="CL215" s="159" t="str">
        <f t="shared" si="910"/>
        <v>Giros</v>
      </c>
      <c r="CM215" s="159" t="str">
        <f t="shared" si="910"/>
        <v>%Ejec Giros</v>
      </c>
      <c r="CN215" s="159" t="str">
        <f t="shared" si="910"/>
        <v>Presupuesto Inicial</v>
      </c>
      <c r="CO215" s="159" t="str">
        <f t="shared" si="910"/>
        <v>Presupuesto Disponible</v>
      </c>
      <c r="CP215" s="159" t="str">
        <f t="shared" si="910"/>
        <v>Compromisos</v>
      </c>
      <c r="CQ215" s="159" t="str">
        <f t="shared" si="910"/>
        <v>% Ejec</v>
      </c>
      <c r="CR215" s="159" t="str">
        <f t="shared" si="910"/>
        <v>Giros</v>
      </c>
      <c r="CS215" s="159" t="str">
        <f t="shared" si="910"/>
        <v>%Ejec Giros</v>
      </c>
      <c r="CT215" s="159" t="str">
        <f t="shared" si="910"/>
        <v>Presupuesto Disponible</v>
      </c>
      <c r="CU215" s="159" t="str">
        <f t="shared" si="910"/>
        <v>Compromisos</v>
      </c>
      <c r="CV215" s="159" t="str">
        <f t="shared" si="910"/>
        <v>% Ejec</v>
      </c>
      <c r="CW215" s="159" t="str">
        <f t="shared" si="910"/>
        <v>Presupuesto Disponible</v>
      </c>
      <c r="CX215" s="159" t="str">
        <f t="shared" si="910"/>
        <v>Compromisos</v>
      </c>
      <c r="CY215" s="159" t="str">
        <f t="shared" si="910"/>
        <v>% Ejec</v>
      </c>
      <c r="CZ215" s="159" t="str">
        <f t="shared" si="910"/>
        <v>Presupuesto Disponible</v>
      </c>
      <c r="DA215" s="159" t="str">
        <f t="shared" si="910"/>
        <v>Compromisos</v>
      </c>
      <c r="DB215" s="159" t="str">
        <f t="shared" si="910"/>
        <v>% Ejec</v>
      </c>
      <c r="DC215" s="159" t="str">
        <f t="shared" si="910"/>
        <v>Presupuesto Inicial</v>
      </c>
      <c r="DD215" s="159" t="str">
        <f t="shared" si="910"/>
        <v>Presupuesto Disponible</v>
      </c>
      <c r="DE215" s="159" t="str">
        <f t="shared" si="910"/>
        <v>Compromisos</v>
      </c>
      <c r="DF215" s="159" t="str">
        <f t="shared" si="910"/>
        <v>% Ejec</v>
      </c>
      <c r="DG215" s="159" t="str">
        <f t="shared" si="910"/>
        <v>Giros</v>
      </c>
      <c r="DH215" s="159" t="str">
        <f t="shared" si="910"/>
        <v>%Ejec Giros</v>
      </c>
      <c r="DI215" s="159" t="str">
        <f t="shared" ref="DI215:DX215" si="911">+DI5</f>
        <v>Proyecto de Presupuesto 2024</v>
      </c>
      <c r="DJ215" s="159" t="str">
        <f t="shared" si="911"/>
        <v>Diferencia Ppto Aprobado Vs Proyecto Ppto</v>
      </c>
      <c r="DK215" s="159" t="str">
        <f t="shared" si="911"/>
        <v>Presupuesto Aprobado 2024</v>
      </c>
      <c r="DL215" s="159" t="str">
        <f t="shared" si="911"/>
        <v>Presupuesto inicial</v>
      </c>
      <c r="DM215" s="159" t="str">
        <f t="shared" si="911"/>
        <v>Presupuesto Disponible</v>
      </c>
      <c r="DN215" s="159" t="str">
        <f t="shared" si="911"/>
        <v>Compromisos</v>
      </c>
      <c r="DO215" s="159" t="str">
        <f t="shared" si="911"/>
        <v>% Ejec</v>
      </c>
      <c r="DP215" s="159" t="str">
        <f t="shared" si="911"/>
        <v>Giros</v>
      </c>
      <c r="DQ215" s="159" t="str">
        <f t="shared" si="911"/>
        <v>%Ejec Giros</v>
      </c>
      <c r="DR215" s="159" t="str">
        <f t="shared" si="911"/>
        <v>Presupuesto Inicial</v>
      </c>
      <c r="DS215" s="159" t="str">
        <f t="shared" si="911"/>
        <v>Presupuesto Disponible</v>
      </c>
      <c r="DT215" s="159" t="str">
        <f t="shared" si="911"/>
        <v>Compromisos</v>
      </c>
      <c r="DU215" s="159" t="str">
        <f t="shared" si="911"/>
        <v>% Ejec</v>
      </c>
      <c r="DV215" s="159" t="str">
        <f t="shared" si="911"/>
        <v>Giros</v>
      </c>
      <c r="DW215" s="159" t="str">
        <f t="shared" si="911"/>
        <v>%Ejec Giros</v>
      </c>
      <c r="DX215" s="159" t="str">
        <f t="shared" si="911"/>
        <v>Presupuesto Inicial</v>
      </c>
      <c r="DY215" s="159" t="str">
        <f t="shared" ref="DY215:ED215" si="912">+DY5</f>
        <v>Presupuesto Disponible</v>
      </c>
      <c r="DZ215" s="159" t="str">
        <f t="shared" si="912"/>
        <v>Compromisos</v>
      </c>
      <c r="EA215" s="159" t="str">
        <f t="shared" si="912"/>
        <v>% Ejec</v>
      </c>
      <c r="EB215" s="159" t="str">
        <f t="shared" si="912"/>
        <v>Giros</v>
      </c>
      <c r="EC215" s="107" t="str">
        <f t="shared" si="912"/>
        <v>%Ejec Giros</v>
      </c>
      <c r="ED215" s="159" t="str">
        <f t="shared" si="912"/>
        <v>Presupuesto Inicial</v>
      </c>
      <c r="EE215" s="159" t="str">
        <f t="shared" ref="EE215:EJ215" si="913">+EE5</f>
        <v>Presupuesto Disponible</v>
      </c>
      <c r="EF215" s="159" t="str">
        <f t="shared" si="913"/>
        <v>Compromisos</v>
      </c>
      <c r="EG215" s="159" t="str">
        <f t="shared" si="913"/>
        <v>% Ejec</v>
      </c>
      <c r="EH215" s="159" t="str">
        <f t="shared" si="913"/>
        <v>Giros</v>
      </c>
      <c r="EI215" s="107" t="str">
        <f t="shared" si="913"/>
        <v>%Ejec Giros</v>
      </c>
      <c r="EJ215" s="159" t="str">
        <f t="shared" si="913"/>
        <v>Presupuesto Inicial</v>
      </c>
      <c r="EK215" s="159" t="str">
        <f t="shared" ref="EK215:EP215" si="914">+EK5</f>
        <v>Presupuesto Disponible</v>
      </c>
      <c r="EL215" s="159" t="str">
        <f t="shared" si="914"/>
        <v>Compromisos</v>
      </c>
      <c r="EM215" s="159" t="str">
        <f t="shared" si="914"/>
        <v>% Ejec</v>
      </c>
      <c r="EN215" s="159" t="str">
        <f t="shared" si="914"/>
        <v>Giros</v>
      </c>
      <c r="EO215" s="107" t="str">
        <f t="shared" si="914"/>
        <v>%Ejec Giros</v>
      </c>
      <c r="EP215" s="159" t="str">
        <f t="shared" si="914"/>
        <v>Presupuesto Inicial</v>
      </c>
      <c r="EQ215" s="159" t="str">
        <f t="shared" ref="EQ215:EV215" si="915">+EQ5</f>
        <v>Presupuesto Disponible</v>
      </c>
      <c r="ER215" s="159" t="str">
        <f t="shared" si="915"/>
        <v>Compromisos</v>
      </c>
      <c r="ES215" s="159" t="str">
        <f t="shared" si="915"/>
        <v>% Ejec</v>
      </c>
      <c r="ET215" s="159" t="str">
        <f t="shared" si="915"/>
        <v>Giros</v>
      </c>
      <c r="EU215" s="107" t="str">
        <f t="shared" si="915"/>
        <v>%Ejec Giros</v>
      </c>
      <c r="EV215" s="159" t="str">
        <f t="shared" si="915"/>
        <v>Presupuesto Inicial</v>
      </c>
      <c r="EW215" s="159" t="str">
        <f t="shared" ref="EW215:FB215" si="916">+EW5</f>
        <v>Presupuesto Disponible</v>
      </c>
      <c r="EX215" s="159" t="str">
        <f t="shared" si="916"/>
        <v>Compromisos</v>
      </c>
      <c r="EY215" s="159" t="str">
        <f t="shared" si="916"/>
        <v>% Ejec</v>
      </c>
      <c r="EZ215" s="378" t="str">
        <f t="shared" si="916"/>
        <v>Giros</v>
      </c>
      <c r="FA215" s="107" t="str">
        <f t="shared" si="916"/>
        <v>%Ejec Giros</v>
      </c>
      <c r="FB215" s="159" t="str">
        <f t="shared" si="916"/>
        <v>Presupuesto Inicial</v>
      </c>
      <c r="FC215" s="159" t="str">
        <f t="shared" ref="FC215:FH215" si="917">+FC5</f>
        <v>Presupuesto Disponible</v>
      </c>
      <c r="FD215" s="159" t="str">
        <f t="shared" si="917"/>
        <v>Compromisos</v>
      </c>
      <c r="FE215" s="159" t="str">
        <f t="shared" si="917"/>
        <v>% Ejec</v>
      </c>
      <c r="FF215" s="378" t="str">
        <f t="shared" si="917"/>
        <v>Giros</v>
      </c>
      <c r="FG215" s="107" t="str">
        <f t="shared" si="917"/>
        <v>%Ejec Giros</v>
      </c>
      <c r="FH215" s="159" t="str">
        <f t="shared" si="917"/>
        <v>Presupuesto Inicial</v>
      </c>
      <c r="FI215" s="159" t="str">
        <f t="shared" ref="FI215:FN215" si="918">+FI5</f>
        <v>Presupuesto Disponible</v>
      </c>
      <c r="FJ215" s="159" t="str">
        <f t="shared" si="918"/>
        <v>Compromisos</v>
      </c>
      <c r="FK215" s="159" t="str">
        <f t="shared" si="918"/>
        <v>% Ejec</v>
      </c>
      <c r="FL215" s="378" t="str">
        <f t="shared" si="918"/>
        <v>Giros</v>
      </c>
      <c r="FM215" s="107" t="str">
        <f t="shared" si="918"/>
        <v>%Ejec Giros</v>
      </c>
      <c r="FN215" s="159" t="str">
        <f t="shared" si="918"/>
        <v>Proyecto de Presupuesto 2025</v>
      </c>
      <c r="FO215" s="159" t="str">
        <f t="shared" ref="FO215:FV215" si="919">+FO5</f>
        <v>Diferencia Ppto Aprobado Vs Proyecto Ppto</v>
      </c>
      <c r="FP215" s="378" t="str">
        <f t="shared" si="919"/>
        <v>Presupuesto Aprobado 2025</v>
      </c>
      <c r="FQ215" s="159" t="str">
        <f t="shared" si="919"/>
        <v>Presupuesto Inicial</v>
      </c>
      <c r="FR215" s="159" t="str">
        <f t="shared" si="919"/>
        <v>Presupuesto Disponible</v>
      </c>
      <c r="FS215" s="159" t="str">
        <f t="shared" si="919"/>
        <v>Compromisos</v>
      </c>
      <c r="FT215" s="159" t="str">
        <f t="shared" si="919"/>
        <v>% Ejec</v>
      </c>
      <c r="FU215" s="378" t="str">
        <f t="shared" si="919"/>
        <v>Giros</v>
      </c>
      <c r="FV215" s="107" t="str">
        <f t="shared" si="919"/>
        <v>%Ejec Giros</v>
      </c>
      <c r="FW215" s="159" t="str">
        <f t="shared" ref="FW215:GN215" si="920">+FW5</f>
        <v>Presupuesto Inicial</v>
      </c>
      <c r="FX215" s="159" t="str">
        <f t="shared" si="920"/>
        <v>Presupuesto Disponible</v>
      </c>
      <c r="FY215" s="159" t="str">
        <f t="shared" si="920"/>
        <v>Compromisos</v>
      </c>
      <c r="FZ215" s="159" t="str">
        <f t="shared" si="920"/>
        <v>% Ejec</v>
      </c>
      <c r="GA215" s="378" t="str">
        <f t="shared" si="920"/>
        <v>Giros</v>
      </c>
      <c r="GB215" s="107" t="str">
        <f t="shared" si="920"/>
        <v>%Ejec Giros</v>
      </c>
      <c r="GC215" s="159" t="str">
        <f t="shared" si="920"/>
        <v>Presupuesto Inicial</v>
      </c>
      <c r="GD215" s="159" t="str">
        <f t="shared" si="920"/>
        <v>Presupuesto Disponible</v>
      </c>
      <c r="GE215" s="159" t="str">
        <f t="shared" si="920"/>
        <v>Compromisos</v>
      </c>
      <c r="GF215" s="159" t="str">
        <f t="shared" si="920"/>
        <v>% Ejec</v>
      </c>
      <c r="GG215" s="378" t="str">
        <f t="shared" si="920"/>
        <v>Giros</v>
      </c>
      <c r="GH215" s="107" t="str">
        <f t="shared" si="920"/>
        <v>%Ejec Giros</v>
      </c>
      <c r="GI215" s="159" t="str">
        <f t="shared" si="920"/>
        <v>Presupuesto Inicial</v>
      </c>
      <c r="GJ215" s="159" t="str">
        <f t="shared" si="920"/>
        <v>Presupuesto Disponible</v>
      </c>
      <c r="GK215" s="159" t="str">
        <f t="shared" si="920"/>
        <v>Compromisos</v>
      </c>
      <c r="GL215" s="159" t="str">
        <f t="shared" si="920"/>
        <v>% Ejec</v>
      </c>
      <c r="GM215" s="378" t="str">
        <f t="shared" si="920"/>
        <v>Giros</v>
      </c>
      <c r="GN215" s="107" t="str">
        <f t="shared" si="920"/>
        <v>%Ejec Giros</v>
      </c>
      <c r="GO215" s="159" t="str">
        <f t="shared" ref="GO215:GT215" si="921">+GO5</f>
        <v>Presupuesto Inicial</v>
      </c>
      <c r="GP215" s="159" t="str">
        <f t="shared" si="921"/>
        <v>Presupuesto Disponible</v>
      </c>
      <c r="GQ215" s="159" t="str">
        <f t="shared" si="921"/>
        <v>Compromisos</v>
      </c>
      <c r="GR215" s="159" t="str">
        <f t="shared" si="921"/>
        <v>% Ejec</v>
      </c>
      <c r="GS215" s="378" t="str">
        <f t="shared" si="921"/>
        <v>Giros</v>
      </c>
      <c r="GT215" s="107" t="str">
        <f t="shared" si="921"/>
        <v>%Ejec Giros</v>
      </c>
      <c r="GU215" s="159" t="str">
        <f t="shared" ref="GU215:GZ215" si="922">+GU5</f>
        <v>Presupuesto Inicial</v>
      </c>
      <c r="GV215" s="159" t="str">
        <f t="shared" si="922"/>
        <v>Presupuesto Disponible</v>
      </c>
      <c r="GW215" s="159" t="str">
        <f t="shared" si="922"/>
        <v>Compromisos</v>
      </c>
      <c r="GX215" s="159" t="str">
        <f t="shared" si="922"/>
        <v>% Ejec</v>
      </c>
      <c r="GY215" s="378" t="str">
        <f t="shared" si="922"/>
        <v>Giros</v>
      </c>
      <c r="GZ215" s="107" t="str">
        <f t="shared" si="922"/>
        <v>%Ejec Giros</v>
      </c>
      <c r="HA215" s="159" t="str">
        <f t="shared" ref="HA215:HF215" si="923">+HA5</f>
        <v>Presupuesto Inicial</v>
      </c>
      <c r="HB215" s="159" t="str">
        <f t="shared" si="923"/>
        <v>Presupuesto Disponible</v>
      </c>
      <c r="HC215" s="159" t="str">
        <f t="shared" si="923"/>
        <v>Compromisos</v>
      </c>
      <c r="HD215" s="159" t="str">
        <f t="shared" si="923"/>
        <v>% Ejec</v>
      </c>
      <c r="HE215" s="378" t="str">
        <f t="shared" si="923"/>
        <v>Giros</v>
      </c>
      <c r="HF215" s="107" t="str">
        <f t="shared" si="923"/>
        <v>%Ejec Giros</v>
      </c>
      <c r="HG215" s="159" t="str">
        <f t="shared" ref="HG215:HL215" si="924">+HG5</f>
        <v>Presupuesto Inicial</v>
      </c>
      <c r="HH215" s="159" t="str">
        <f t="shared" si="924"/>
        <v>Presupuesto Disponible</v>
      </c>
      <c r="HI215" s="159" t="str">
        <f t="shared" si="924"/>
        <v>Compromisos</v>
      </c>
      <c r="HJ215" s="159" t="str">
        <f t="shared" si="924"/>
        <v>% Ejec</v>
      </c>
      <c r="HK215" s="378" t="str">
        <f t="shared" si="924"/>
        <v>Giros</v>
      </c>
      <c r="HL215" s="107" t="str">
        <f t="shared" si="924"/>
        <v>%Ejec Giros</v>
      </c>
      <c r="HM215" s="159" t="str">
        <f t="shared" ref="HM215:HR215" si="925">+HM5</f>
        <v>Presupuesto Inicial</v>
      </c>
      <c r="HN215" s="159" t="str">
        <f t="shared" si="925"/>
        <v>Presupuesto Disponible</v>
      </c>
      <c r="HO215" s="159" t="str">
        <f t="shared" si="925"/>
        <v>Compromisos</v>
      </c>
      <c r="HP215" s="159" t="str">
        <f t="shared" si="925"/>
        <v>% Ejec</v>
      </c>
      <c r="HQ215" s="378" t="str">
        <f t="shared" si="925"/>
        <v>Giros</v>
      </c>
      <c r="HR215" s="107" t="str">
        <f t="shared" si="925"/>
        <v>%Ejec Giros</v>
      </c>
    </row>
    <row r="216" spans="1:226" x14ac:dyDescent="0.35">
      <c r="A216" s="51" t="s">
        <v>160</v>
      </c>
      <c r="B216" s="91">
        <f>+B60+B82+B117+B143+B160+B181</f>
        <v>88272461279</v>
      </c>
      <c r="C216" s="91">
        <f>+C60+C82+C117+C143+C160+C181</f>
        <v>81083822385.399994</v>
      </c>
      <c r="D216" s="93">
        <f>+C216/B216</f>
        <v>0.91856306271013444</v>
      </c>
      <c r="E216" s="91">
        <f>+E60+E82+E117+E143+E160+E181</f>
        <v>390224171913</v>
      </c>
      <c r="F216" s="91">
        <f>+F60+F82+F117+F143+F160+F181</f>
        <v>342975791612.86005</v>
      </c>
      <c r="G216" s="93">
        <f>+F216/E216</f>
        <v>0.87891990373504103</v>
      </c>
      <c r="H216" s="91">
        <f>+H60+H82+H117+H143+H160+H181</f>
        <v>94850725047</v>
      </c>
      <c r="I216" s="91">
        <f>+I60+I82+I117+I143+I160+I181</f>
        <v>88785230396.369995</v>
      </c>
      <c r="J216" s="93">
        <f>+I216/H216</f>
        <v>0.93605220574092118</v>
      </c>
      <c r="K216" s="91">
        <f>+K60+K82+K117+K143+K160+K181</f>
        <v>131223251813</v>
      </c>
      <c r="L216" s="91">
        <f>+L60+L82+L117+L143+L160+L181</f>
        <v>122482870343.36</v>
      </c>
      <c r="M216" s="93">
        <f>+L216/K216</f>
        <v>0.93339304316207994</v>
      </c>
      <c r="N216" s="91">
        <f>+N60+N82+N117+N143+N160+N181</f>
        <v>163609462426</v>
      </c>
      <c r="O216" s="91">
        <f>+O60+O82+O117+O143+O160+O181</f>
        <v>150856554849.26001</v>
      </c>
      <c r="P216" s="93">
        <f>+O216/N216</f>
        <v>0.92205275057053571</v>
      </c>
      <c r="Q216" s="91">
        <f>+Q60+Q82+Q117+Q143+Q160+Q181</f>
        <v>181551736475</v>
      </c>
      <c r="R216" s="91">
        <f>+R60+R82+R117+R143+R160+R181</f>
        <v>171676754648.47</v>
      </c>
      <c r="S216" s="93">
        <f>+R216/Q216</f>
        <v>0.94560789107137067</v>
      </c>
      <c r="T216" s="91">
        <f>+T60+T82+T117+T143+T160+T181</f>
        <v>231300750832</v>
      </c>
      <c r="U216" s="91">
        <f>+U60+U82+U117+U143+U160+U181</f>
        <v>222726695938.93997</v>
      </c>
      <c r="V216" s="93">
        <f>+U216/T216</f>
        <v>0.96293114111295042</v>
      </c>
      <c r="W216" s="91">
        <f>+W60+W82+W117+W143+W160+W181</f>
        <v>132389355168</v>
      </c>
      <c r="X216" s="91">
        <f>+X60+X82+X117+X143+X160+X181</f>
        <v>125974464843.45</v>
      </c>
      <c r="Y216" s="93">
        <f>+X216/W216</f>
        <v>0.95154527101964048</v>
      </c>
      <c r="Z216" s="91">
        <f>+Z60+Z82+Z117+Z143+Z160+Z181</f>
        <v>137772251000</v>
      </c>
      <c r="AA216" s="91">
        <f>+AA60+AA82+AA117+AA143+AA160+AA181</f>
        <v>134936552159</v>
      </c>
      <c r="AB216" s="93">
        <f>+AA216/Z216</f>
        <v>0.97941748922284788</v>
      </c>
      <c r="AC216" s="91">
        <f>+AC60+AC82+AC117+AC143+AC160+AC181</f>
        <v>107438404706</v>
      </c>
      <c r="AD216" s="91">
        <f>+AD60+AD82+AD117+AD143+AD160+AD181</f>
        <v>104262041502</v>
      </c>
      <c r="AE216" s="93">
        <f>+AD216/AC216</f>
        <v>0.97043549545721608</v>
      </c>
      <c r="AF216" s="94">
        <f>+AF60+AF82+AF117+AF143+AF160+AF181</f>
        <v>113961204000</v>
      </c>
      <c r="AG216" s="94">
        <f>+AG60+AG82+AG117+AG143+AG160+AG181</f>
        <v>108936768763</v>
      </c>
      <c r="AH216" s="94">
        <f>+AH60+AH82+AH117+AH143+AH160+AH181</f>
        <v>99522998295</v>
      </c>
      <c r="AI216" s="92">
        <f>+AH216/AG216</f>
        <v>0.91358500371458273</v>
      </c>
      <c r="AJ216" s="94">
        <f>+AJ60+AJ82+AJ117+AJ143+AJ160+AJ181</f>
        <v>68470826662</v>
      </c>
      <c r="AK216" s="92">
        <f>+AJ216/AG216</f>
        <v>0.62853733812284585</v>
      </c>
      <c r="AL216" s="94">
        <f>+AL60+AL82+AL117+AL143+AL160+AL181</f>
        <v>125593414000</v>
      </c>
      <c r="AM216" s="94">
        <f>+AM60+AM82+AM117+AM143+AM160+AM181</f>
        <v>117685220755</v>
      </c>
      <c r="AN216" s="94">
        <f>+AN60+AN82+AN117+AN143+AN160+AN181</f>
        <v>105563158781</v>
      </c>
      <c r="AO216" s="92">
        <f>+AN216/AM216</f>
        <v>0.89699588532670549</v>
      </c>
      <c r="AP216" s="94">
        <f>+AP60+AP82+AP117+AP143+AP160+AP181</f>
        <v>62407170810</v>
      </c>
      <c r="AQ216" s="92">
        <f>+AP216/AM216</f>
        <v>0.53028893865883797</v>
      </c>
      <c r="AR216" s="94">
        <f>+AR60+AR82+AR117+AR143+AR160+AR181</f>
        <v>205023724000</v>
      </c>
      <c r="AS216" s="94">
        <f>+AS60+AS82+AS117+AS143+AS160+AS181</f>
        <v>159666098673</v>
      </c>
      <c r="AT216" s="94">
        <f>+AT60+AT82+AT117+AT143+AT160+AT181</f>
        <v>133891776342</v>
      </c>
      <c r="AU216" s="92">
        <f>+AT216/AS216</f>
        <v>0.8385736073893405</v>
      </c>
      <c r="AV216" s="94">
        <f>+AV60+AV82+AV117+AV143+AV160+AV181</f>
        <v>71303908413</v>
      </c>
      <c r="AW216" s="92">
        <f>+AV216/AS216</f>
        <v>0.44658139082506249</v>
      </c>
      <c r="AX216" s="94">
        <f>+AX60+AX82+AX117+AX143+AX160+AX181</f>
        <v>125470140000</v>
      </c>
      <c r="AY216" s="94">
        <f>+AY60+AY82+AY117+AY143+AY160+AY181</f>
        <v>145511115198</v>
      </c>
      <c r="AZ216" s="94">
        <f>+AZ60+AZ82+AZ117+AZ143+AZ160+AZ181</f>
        <v>121416750236</v>
      </c>
      <c r="BA216" s="92">
        <f>+AZ216/AY216</f>
        <v>0.83441563945672259</v>
      </c>
      <c r="BB216" s="94">
        <f>+BB60+BB82+BB117+BB143+BB160+BB181</f>
        <v>77086564871</v>
      </c>
      <c r="BC216" s="92">
        <f>+BB216/AY216</f>
        <v>0.52976409923122858</v>
      </c>
      <c r="BD216" s="94">
        <f>+BD60+BD82+BD117+BD143+BD160+BD181</f>
        <v>139457769000</v>
      </c>
      <c r="BE216" s="94">
        <f>+BE60+BE82+BE117+BE143+BE160+BE181</f>
        <v>143552423842</v>
      </c>
      <c r="BF216" s="94">
        <f>+BF60+BF82+BF117+BF143+BF160+BF181</f>
        <v>113966940024</v>
      </c>
      <c r="BG216" s="92">
        <f>+BF216/BE216</f>
        <v>0.79390467241038676</v>
      </c>
      <c r="BH216" s="94">
        <f>+BH60+BH82+BH117+BH143+BH160+BH181</f>
        <v>58894932670</v>
      </c>
      <c r="BI216" s="92">
        <f>+BH216/BE216</f>
        <v>0.41026776904040513</v>
      </c>
      <c r="BJ216" s="94">
        <f>+BJ60+BJ82+BJ117+BJ143+BJ160+BJ181</f>
        <v>169336967000</v>
      </c>
      <c r="BK216" s="94">
        <f>+BK60+BK82+BK117+BK143+BK160+BK181</f>
        <v>184368938373</v>
      </c>
      <c r="BL216" s="94">
        <f>+BL60+BL82+BL117+BL143+BL160+BL181</f>
        <v>157665930715</v>
      </c>
      <c r="BM216" s="92">
        <f>+BL216/BK216</f>
        <v>0.85516536628324735</v>
      </c>
      <c r="BN216" s="94">
        <f>+BN60+BN82+BN117+BN143+BN160+BN181</f>
        <v>74078916228</v>
      </c>
      <c r="BO216" s="92">
        <f>+BN216/BK216</f>
        <v>0.40179716215607675</v>
      </c>
      <c r="BP216" s="94">
        <f>+BP60+BP82+BP117+BP143+BP160+BP181</f>
        <v>229505759000</v>
      </c>
      <c r="BQ216" s="94">
        <f>+BQ60+BQ82+BQ117+BQ143+BQ160+BQ181</f>
        <v>210612048507</v>
      </c>
      <c r="BR216" s="94">
        <f>+BR60+BR82+BR117+BR143+BR160+BR181</f>
        <v>191203830911</v>
      </c>
      <c r="BS216" s="92">
        <f>+BR216/BQ216</f>
        <v>0.90784849331468831</v>
      </c>
      <c r="BT216" s="94">
        <f>+BT60+BT82+BT117+BT143+BT160+BT181</f>
        <v>112252617025</v>
      </c>
      <c r="BU216" s="92">
        <f>+BT216/BQ216</f>
        <v>0.53298288403129568</v>
      </c>
      <c r="BV216" s="94">
        <f>+BV60+BV82+BV117+BV143+BV160+BV181</f>
        <v>441968674000</v>
      </c>
      <c r="BW216" s="94">
        <f>+BW60+BW82+BW117+BW143+BW160+BW181</f>
        <v>440147616710</v>
      </c>
      <c r="BX216" s="94">
        <f>+BX60+BX82+BX117+BX143+BX160+BX181</f>
        <v>422349853062</v>
      </c>
      <c r="BY216" s="92">
        <f>+BX216/BW216</f>
        <v>0.95956410310469453</v>
      </c>
      <c r="BZ216" s="94">
        <f>+BZ60+BZ82+BZ117+BZ143+BZ160+BZ181</f>
        <v>369899677660</v>
      </c>
      <c r="CA216" s="92">
        <f>+BZ216/BW216</f>
        <v>0.84039913796401566</v>
      </c>
      <c r="CB216" s="94">
        <f>+CB60+CB82+CB117+CB143+CB160+CB181</f>
        <v>187182433000</v>
      </c>
      <c r="CC216" s="94">
        <f>+CC60+CC82+CC117+CC143+CC160+CC181</f>
        <v>175743100437</v>
      </c>
      <c r="CD216" s="94">
        <f>+CD60+CD82+CD117+CD143+CD160+CD181</f>
        <v>159412030650</v>
      </c>
      <c r="CE216" s="92">
        <f>+CD216/CC216</f>
        <v>0.90707419098450282</v>
      </c>
      <c r="CF216" s="94">
        <f>+CF60+CF82+CF117+CF143+CF160+CF181</f>
        <v>94224706702</v>
      </c>
      <c r="CG216" s="92">
        <f>+CF216/CC216</f>
        <v>0.53615024696675062</v>
      </c>
      <c r="CH216" s="94">
        <f>+CH60+CH82+CH117+CH143+CH160+CH181</f>
        <v>246997750000</v>
      </c>
      <c r="CI216" s="94">
        <f>+CI60+CI82+CI117+CI143+CI160+CI181</f>
        <v>238835913890</v>
      </c>
      <c r="CJ216" s="94">
        <f>+CJ60+CJ82+CJ117+CJ143+CJ160+CJ181</f>
        <v>215755231414</v>
      </c>
      <c r="CK216" s="92">
        <f>+CJ216/CI216</f>
        <v>0.90336175954412701</v>
      </c>
      <c r="CL216" s="94">
        <f>+CL60+CL82+CL117+CL143+CL160+CL181</f>
        <v>161530260179</v>
      </c>
      <c r="CM216" s="92">
        <f>+CL216/CI216</f>
        <v>0.67632316073450971</v>
      </c>
      <c r="CN216" s="94">
        <f>+CN60+CN82+CN117+CN143+CN160+CN181</f>
        <v>267388521000</v>
      </c>
      <c r="CO216" s="94">
        <f>+CO60+CO82+CO117+CO143+CO160+CO181</f>
        <v>291538389431</v>
      </c>
      <c r="CP216" s="94">
        <f>+CP60+CP82+CP117+CP143+CP160+CP181</f>
        <v>281432481926</v>
      </c>
      <c r="CQ216" s="92">
        <f>+CP216/CO216</f>
        <v>0.96533592874432816</v>
      </c>
      <c r="CR216" s="94">
        <f>+CR60+CR82+CR117+CR143+CR160+CR181</f>
        <v>227001119031</v>
      </c>
      <c r="CS216" s="92">
        <f>+CR216/CO216</f>
        <v>0.77863199928503968</v>
      </c>
      <c r="CT216" s="94">
        <f>+CT60+CT82+CT117+CT143+CT160+CT181</f>
        <v>279289688359</v>
      </c>
      <c r="CU216" s="94">
        <f>+CU60+CU82+CU117+CU143+CU160+CU181</f>
        <v>236366043689</v>
      </c>
      <c r="CV216" s="92">
        <f>+CU216/CT216</f>
        <v>0.84631138756964852</v>
      </c>
      <c r="CW216" s="94">
        <f>+CW60+CW82+CW117+CW143+CW160+CW181</f>
        <v>279744769888</v>
      </c>
      <c r="CX216" s="94">
        <f>+CX60+CX82+CX117+CX143+CX160+CX181</f>
        <v>242442683478</v>
      </c>
      <c r="CY216" s="92">
        <f>+CX216/CW216</f>
        <v>0.86665671560210245</v>
      </c>
      <c r="CZ216" s="94">
        <f>+CZ60+CZ82+CZ117+CZ143+CZ160+CZ181</f>
        <v>279744769888</v>
      </c>
      <c r="DA216" s="94">
        <f>+DA60+DA82+DA117+DA143+DA160+DA181</f>
        <v>247603040499</v>
      </c>
      <c r="DB216" s="92">
        <f>+DA216/CZ216</f>
        <v>0.88510337690363816</v>
      </c>
      <c r="DC216" s="94">
        <f>+DC60+DC82+DC117+DC143+DC160+DC181</f>
        <v>278581915000</v>
      </c>
      <c r="DD216" s="94">
        <f>+DD60+DD82+DD117+DD143+DD160+DD181</f>
        <v>278981110552</v>
      </c>
      <c r="DE216" s="94">
        <f>+DE60+DE82+DE117+DE143+DE160+DE181</f>
        <v>266736391668</v>
      </c>
      <c r="DF216" s="92">
        <f>+DE216/DD216</f>
        <v>0.95610914710400197</v>
      </c>
      <c r="DG216" s="94">
        <f>+DG60+DG82+DG117+DG143+DG160+DG181</f>
        <v>204567682785</v>
      </c>
      <c r="DH216" s="92">
        <f>+DG216/DD216</f>
        <v>0.73326714622447564</v>
      </c>
      <c r="DI216" s="91">
        <f t="shared" ref="DI216:DN216" si="926">+DI60+DI82+DI117+DI143+DI160+DI181</f>
        <v>246377546000</v>
      </c>
      <c r="DJ216" s="91">
        <f t="shared" si="926"/>
        <v>0</v>
      </c>
      <c r="DK216" s="91">
        <f t="shared" si="926"/>
        <v>246377546000</v>
      </c>
      <c r="DL216" s="91">
        <f t="shared" ref="DL216" si="927">+DL60+DL82+DL117+DL143+DL160+DL181</f>
        <v>246377546000</v>
      </c>
      <c r="DM216" s="91">
        <f t="shared" si="926"/>
        <v>246377546000</v>
      </c>
      <c r="DN216" s="91">
        <f t="shared" si="926"/>
        <v>15524600247</v>
      </c>
      <c r="DO216" s="93">
        <f>+DN216/DM216</f>
        <v>6.3011424941297203E-2</v>
      </c>
      <c r="DP216" s="91">
        <f>+DP60+DP82+DP117+DP143+DP160+DP181</f>
        <v>45967748</v>
      </c>
      <c r="DQ216" s="93">
        <f>+DP216/DM216</f>
        <v>1.865744210310464E-4</v>
      </c>
      <c r="DR216" s="91">
        <f>+DR60+DR82+DR117+DR143+DR160+DR181</f>
        <v>246377546000</v>
      </c>
      <c r="DS216" s="91">
        <f>+DS60+DS82+DS117+DS143+DS160+DS181</f>
        <v>246377546000</v>
      </c>
      <c r="DT216" s="91">
        <f>+DT60+DT82+DT117+DT143+DT160+DT181</f>
        <v>38286437873</v>
      </c>
      <c r="DU216" s="93">
        <f>+DT216/DS216</f>
        <v>0.15539743168397335</v>
      </c>
      <c r="DV216" s="91">
        <f>+DV60+DV82+DV117+DV143+DV160+DV181</f>
        <v>1223433451</v>
      </c>
      <c r="DW216" s="93">
        <f>+DV216/DS216</f>
        <v>4.9656856757555332E-3</v>
      </c>
      <c r="DX216" s="91">
        <f>+DX60+DX82+DX117+DX143+DX160+DX181</f>
        <v>246377546000</v>
      </c>
      <c r="DY216" s="91">
        <f>+DY60+DY82+DY117+DY143+DY160+DY181</f>
        <v>246377546000</v>
      </c>
      <c r="DZ216" s="91">
        <f>+DZ60+DZ82+DZ117+DZ143+DZ160+DZ181</f>
        <v>53813997329</v>
      </c>
      <c r="EA216" s="93">
        <f>+DZ216/DY216</f>
        <v>0.2184208674965859</v>
      </c>
      <c r="EB216" s="91">
        <f>+EB60+EB82+EB117+EB143+EB160+EB181</f>
        <v>8199504986</v>
      </c>
      <c r="EC216" s="93">
        <f>+EB216/DY216</f>
        <v>3.3280244564169822E-2</v>
      </c>
      <c r="ED216" s="91">
        <f>+ED60+ED82+ED117+ED143+ED160+ED181</f>
        <v>246377546000</v>
      </c>
      <c r="EE216" s="91">
        <f>+EE60+EE82+EE117+EE143+EE160+EE181</f>
        <v>246377546000</v>
      </c>
      <c r="EF216" s="91">
        <f>+EF60+EF82+EF117+EF143+EF160+EF181</f>
        <v>67598673421</v>
      </c>
      <c r="EG216" s="93">
        <f>+EF216/EE216</f>
        <v>0.27437026838882467</v>
      </c>
      <c r="EH216" s="91">
        <f>+EH60+EH82+EH117+EH143+EH160+EH181</f>
        <v>19832249563</v>
      </c>
      <c r="EI216" s="93">
        <f>+EH216/EE216</f>
        <v>8.0495361225003836E-2</v>
      </c>
      <c r="EJ216" s="91">
        <f>+EJ60+EJ82+EJ117+EJ143+EJ160+EJ181</f>
        <v>246377546000</v>
      </c>
      <c r="EK216" s="91">
        <f>+EK60+EK82+EK117+EK143+EK160+EK181</f>
        <v>246377546000</v>
      </c>
      <c r="EL216" s="91">
        <f>+EL60+EL82+EL117+EL143+EL160+EL181</f>
        <v>104128978397</v>
      </c>
      <c r="EM216" s="93">
        <f>+EL216/EK216</f>
        <v>0.42263988779643091</v>
      </c>
      <c r="EN216" s="91">
        <f>+EN60+EN82+EN117+EN143+EN160+EN181</f>
        <v>32510945672</v>
      </c>
      <c r="EO216" s="93">
        <f>+EN216/EK216</f>
        <v>0.1319557979199939</v>
      </c>
      <c r="EP216" s="91">
        <f>+EP60+EP82+EP117+EP143+EP160+EP181</f>
        <v>246377546000</v>
      </c>
      <c r="EQ216" s="91">
        <f>+EQ60+EQ82+EQ117+EQ143+EQ160+EQ181</f>
        <v>246377546000</v>
      </c>
      <c r="ER216" s="91">
        <f>+ER60+ER82+ER117+ER143+ER160+ER181</f>
        <v>104128978397</v>
      </c>
      <c r="ES216" s="93">
        <f>+ER216/EQ216</f>
        <v>0.42263988779643091</v>
      </c>
      <c r="ET216" s="91">
        <f>+ET60+ET82+ET117+ET143+ET160+ET181</f>
        <v>45697631609</v>
      </c>
      <c r="EU216" s="93">
        <f>+ET216/EQ216</f>
        <v>0.18547806953560614</v>
      </c>
      <c r="EV216" s="91">
        <f>+EV60+EV82+EV117+EV143+EV160+EV181</f>
        <v>246377546000</v>
      </c>
      <c r="EW216" s="91">
        <f>+EW60+EW82+EW117+EW143+EW160+EW181</f>
        <v>246377546000</v>
      </c>
      <c r="EX216" s="91">
        <f>+EX60+EX82+EX117+EX143+EX160+EX181</f>
        <v>109351194876</v>
      </c>
      <c r="EY216" s="93">
        <f>+EX216/EW216</f>
        <v>0.44383587973556649</v>
      </c>
      <c r="EZ216" s="360">
        <f>+EZ60+EZ82+EZ117+EZ143+EZ160+EZ181</f>
        <v>62049651022</v>
      </c>
      <c r="FA216" s="93">
        <f>+EZ216/EW216</f>
        <v>0.25184783284593637</v>
      </c>
      <c r="FB216" s="91">
        <f>+FB60+FB82+FB117+FB143+FB160+FB181</f>
        <v>246377546000</v>
      </c>
      <c r="FC216" s="91">
        <f>+FC60+FC82+FC117+FC143+FC160+FC181</f>
        <v>246377546000</v>
      </c>
      <c r="FD216" s="91">
        <f>+FD60+FD82+FD117+FD143+FD160+FD181</f>
        <v>133038344569</v>
      </c>
      <c r="FE216" s="93">
        <f>+FD216/FC216</f>
        <v>0.53997755367284972</v>
      </c>
      <c r="FF216" s="360">
        <f>+FF60+FF82+FF117+FF143+FF160+FF181</f>
        <v>74473217223</v>
      </c>
      <c r="FG216" s="93">
        <f>+FF216/FC216</f>
        <v>0.30227274535399423</v>
      </c>
      <c r="FH216" s="91">
        <f>+FH60+FH82+FH117+FH143+FH160+FH181</f>
        <v>246377546000</v>
      </c>
      <c r="FI216" s="91">
        <f>+FI60+FI82+FI117+FI143+FI160+FI181</f>
        <v>235767227361</v>
      </c>
      <c r="FJ216" s="91">
        <f>+FJ60+FJ82+FJ117+FJ143+FJ160+FJ181</f>
        <v>147931935553</v>
      </c>
      <c r="FK216" s="93">
        <f>+FJ216/FI216</f>
        <v>0.62744910396936071</v>
      </c>
      <c r="FL216" s="360">
        <f>+FL60+FL82+FL117+FL143+FL160+FL181</f>
        <v>84953703762</v>
      </c>
      <c r="FM216" s="93">
        <f>+FL216/FI216</f>
        <v>0.36032872215917156</v>
      </c>
      <c r="FN216" s="91">
        <f t="shared" ref="FN216:FS216" si="928">+FN60+FN82+FN117+FN143+FN160+FN181</f>
        <v>333809520000</v>
      </c>
      <c r="FO216" s="91">
        <f t="shared" si="928"/>
        <v>0</v>
      </c>
      <c r="FP216" s="360">
        <f t="shared" si="928"/>
        <v>333809520000</v>
      </c>
      <c r="FQ216" s="91">
        <f t="shared" si="928"/>
        <v>246377546000</v>
      </c>
      <c r="FR216" s="91">
        <f t="shared" si="928"/>
        <v>235767227361</v>
      </c>
      <c r="FS216" s="91">
        <f t="shared" si="928"/>
        <v>160363413625</v>
      </c>
      <c r="FT216" s="93">
        <f>+FS216/FR216</f>
        <v>0.68017686520720777</v>
      </c>
      <c r="FU216" s="360">
        <f>+FU60+FU82+FU117+FU143+FU160+FU181</f>
        <v>101618195578</v>
      </c>
      <c r="FV216" s="93">
        <f>+FU216/FR216</f>
        <v>0.43101069099143768</v>
      </c>
      <c r="FW216" s="91">
        <f t="shared" ref="FW216:FY216" si="929">+FW60+FW82+FW117+FW143+FW160+FW181</f>
        <v>246377546000</v>
      </c>
      <c r="FX216" s="91">
        <f t="shared" si="929"/>
        <v>235767227361</v>
      </c>
      <c r="FY216" s="91">
        <f t="shared" si="929"/>
        <v>174577323204</v>
      </c>
      <c r="FZ216" s="93">
        <f>+FY216/FX216</f>
        <v>0.74046475906802867</v>
      </c>
      <c r="GA216" s="360">
        <f>+GA60+GA82+GA117+GA143+GA160+GA181</f>
        <v>116702195989</v>
      </c>
      <c r="GB216" s="93">
        <f>+GA216/FX216</f>
        <v>0.49498905040906704</v>
      </c>
      <c r="GC216" s="94">
        <f t="shared" ref="GC216:GE216" si="930">+GC60+GC82+GC117+GC143+GC160+GC181</f>
        <v>246377546000</v>
      </c>
      <c r="GD216" s="94">
        <f t="shared" si="930"/>
        <v>216673038490</v>
      </c>
      <c r="GE216" s="94">
        <f t="shared" si="930"/>
        <v>196940738411</v>
      </c>
      <c r="GF216" s="92">
        <f>+GE216/GD216</f>
        <v>0.90893052399820984</v>
      </c>
      <c r="GG216" s="379">
        <f>+GG60+GG82+GG117+GG143+GG160+GG181</f>
        <v>156022093548</v>
      </c>
      <c r="GH216" s="92">
        <f>+GG216/GD216</f>
        <v>0.7200807937864443</v>
      </c>
      <c r="GI216" s="94">
        <f t="shared" ref="GI216:GK216" si="931">+GI60+GI82+GI117+GI143+GI160+GI181</f>
        <v>333809520000</v>
      </c>
      <c r="GJ216" s="94">
        <f t="shared" si="931"/>
        <v>333809520000</v>
      </c>
      <c r="GK216" s="94">
        <f t="shared" si="931"/>
        <v>49809041994</v>
      </c>
      <c r="GL216" s="92">
        <f>+GK216/GJ216</f>
        <v>0.14921396488033056</v>
      </c>
      <c r="GM216" s="379">
        <f>+GM60+GM82+GM117+GM143+GM160+GM181</f>
        <v>50778075</v>
      </c>
      <c r="GN216" s="92">
        <f>+GM216/GJ216</f>
        <v>1.5211691685725439E-4</v>
      </c>
      <c r="GO216" s="94">
        <f t="shared" ref="GO216:GQ216" si="932">+GO60+GO82+GO117+GO143+GO160+GO181</f>
        <v>333809520000</v>
      </c>
      <c r="GP216" s="94">
        <f t="shared" si="932"/>
        <v>333809520000</v>
      </c>
      <c r="GQ216" s="94">
        <f t="shared" si="932"/>
        <v>124482092084</v>
      </c>
      <c r="GR216" s="92">
        <f>+GQ216/GP216</f>
        <v>0.37291354687547557</v>
      </c>
      <c r="GS216" s="379">
        <f>+GS60+GS82+GS117+GS143+GS160+GS181</f>
        <v>283544305</v>
      </c>
      <c r="GT216" s="92">
        <f>+GS216/GP216</f>
        <v>8.4941946832433062E-4</v>
      </c>
      <c r="GU216" s="94">
        <f t="shared" ref="GU216:GW216" si="933">+GU60+GU82+GU117+GU143+GU160+GU181</f>
        <v>333809520000</v>
      </c>
      <c r="GV216" s="94">
        <f t="shared" si="933"/>
        <v>333809520000</v>
      </c>
      <c r="GW216" s="94">
        <f t="shared" si="933"/>
        <v>150940554686</v>
      </c>
      <c r="GX216" s="92">
        <f>+GW216/GV216</f>
        <v>0.4521757039343875</v>
      </c>
      <c r="GY216" s="379">
        <f>+GY60+GY82+GY117+GY143+GY160+GY181</f>
        <v>5397479267</v>
      </c>
      <c r="GZ216" s="92">
        <f>+GY216/GV216</f>
        <v>1.6169338930177905E-2</v>
      </c>
      <c r="HA216" s="94">
        <f t="shared" ref="HA216:HC216" si="934">+HA60+HA82+HA117+HA143+HA160+HA181</f>
        <v>333809520000</v>
      </c>
      <c r="HB216" s="94">
        <f t="shared" si="934"/>
        <v>333809520000</v>
      </c>
      <c r="HC216" s="94">
        <f t="shared" si="934"/>
        <v>162322208361</v>
      </c>
      <c r="HD216" s="92">
        <f>+HC216/HB216</f>
        <v>0.48627195641694104</v>
      </c>
      <c r="HE216" s="379">
        <f>+HE60+HE82+HE117+HE143+HE160+HE181</f>
        <v>17517335378</v>
      </c>
      <c r="HF216" s="92">
        <f>+HE216/HB216</f>
        <v>5.2477039534402734E-2</v>
      </c>
      <c r="HG216" s="94">
        <f t="shared" ref="HG216:HI216" si="935">+HG60+HG82+HG117+HG143+HG160+HG181</f>
        <v>333809520000</v>
      </c>
      <c r="HH216" s="94">
        <f t="shared" si="935"/>
        <v>333809520000</v>
      </c>
      <c r="HI216" s="94">
        <f t="shared" si="935"/>
        <v>182882283400</v>
      </c>
      <c r="HJ216" s="92">
        <f>+HI216/HH216</f>
        <v>0.54786419332797942</v>
      </c>
      <c r="HK216" s="379">
        <f>+HK60+HK82+HK117+HK143+HK160+HK181</f>
        <v>36343073533</v>
      </c>
      <c r="HL216" s="92">
        <f>+HK216/HH216</f>
        <v>0.10887368800326605</v>
      </c>
      <c r="HM216" s="94">
        <f t="shared" ref="HM216:HO216" si="936">+HM60+HM82+HM117+HM143+HM160+HM181</f>
        <v>333809520000</v>
      </c>
      <c r="HN216" s="94">
        <f t="shared" si="936"/>
        <v>333809520000</v>
      </c>
      <c r="HO216" s="94">
        <f t="shared" si="936"/>
        <v>195630565535</v>
      </c>
      <c r="HP216" s="92">
        <f>+HO216/HN216</f>
        <v>0.58605448261331794</v>
      </c>
      <c r="HQ216" s="379">
        <f>+HQ60+HQ82+HQ117+HQ143+HQ160+HQ181</f>
        <v>56380132477</v>
      </c>
      <c r="HR216" s="92">
        <f>+HQ216/HN216</f>
        <v>0.16889911491140217</v>
      </c>
    </row>
    <row r="217" spans="1:226" x14ac:dyDescent="0.35">
      <c r="A217" s="48" t="s">
        <v>161</v>
      </c>
      <c r="B217" s="77">
        <f>+B44+B98+B101+B107+B110+B130+B184</f>
        <v>58301359807</v>
      </c>
      <c r="C217" s="77">
        <f>+C44+C98+C101+C107+C110+C130+C184</f>
        <v>58116384455.889999</v>
      </c>
      <c r="D217" s="78">
        <f t="shared" ref="D217:D231" si="937">+C217/B217</f>
        <v>0.99682725494358382</v>
      </c>
      <c r="E217" s="77">
        <f>+E44+E98+E101+E107+E110+E130+E184</f>
        <v>97395687835</v>
      </c>
      <c r="F217" s="77">
        <f>+F44+F98+F101+F107+F110+F130+F184</f>
        <v>96492969583.069992</v>
      </c>
      <c r="G217" s="78">
        <f t="shared" ref="G217:G231" si="938">+F217/E217</f>
        <v>0.99073143511795592</v>
      </c>
      <c r="H217" s="77">
        <f>+H44+H98+H101+H107+H110+H130+H184</f>
        <v>104137799237</v>
      </c>
      <c r="I217" s="77">
        <f>+I44+I98+I101+I107+I110+I130+I184</f>
        <v>102069691617.34001</v>
      </c>
      <c r="J217" s="78">
        <f t="shared" ref="J217:J231" si="939">+I217/H217</f>
        <v>0.98014066328640836</v>
      </c>
      <c r="K217" s="77">
        <f>+K44+K98+K101+K107+K110+K130+K184</f>
        <v>108720278472</v>
      </c>
      <c r="L217" s="77">
        <f>+L44+L98+L101+L107+L110+L130+L184</f>
        <v>107907477954.78999</v>
      </c>
      <c r="M217" s="78">
        <f t="shared" ref="M217:M231" si="940">+L217/K217</f>
        <v>0.99252392903482733</v>
      </c>
      <c r="N217" s="77">
        <f>+N44+N98+N101+N107+N110+N130+N184</f>
        <v>142291826532</v>
      </c>
      <c r="O217" s="77">
        <f>+O44+O98+O101+O107+O110+O130+O184</f>
        <v>134187496880.5</v>
      </c>
      <c r="P217" s="78">
        <f t="shared" ref="P217:P231" si="941">+O217/N217</f>
        <v>0.94304430655630511</v>
      </c>
      <c r="Q217" s="77">
        <f>+Q44+Q98+Q101+Q107+Q110+Q130+Q184</f>
        <v>164360975434</v>
      </c>
      <c r="R217" s="77">
        <f>+R44+R98+R101+R107+R110+R130+R184</f>
        <v>162900076872.56</v>
      </c>
      <c r="S217" s="78">
        <f t="shared" ref="S217:S231" si="942">+R217/Q217</f>
        <v>0.9911116458296596</v>
      </c>
      <c r="T217" s="77">
        <f>+T44+T98+T101+T107+T110+T130+T184</f>
        <v>183412960260</v>
      </c>
      <c r="U217" s="77">
        <f>+U44+U98+U101+U107+U110+U130+U184</f>
        <v>164451361042.04001</v>
      </c>
      <c r="V217" s="78">
        <f t="shared" ref="V217:V231" si="943">+U217/T217</f>
        <v>0.89661799694481426</v>
      </c>
      <c r="W217" s="77">
        <f>+W44+W98+W101+W107+W110+W130+W184</f>
        <v>228794928376</v>
      </c>
      <c r="X217" s="77">
        <f>+X44+X98+X101+X107+X110+X130+X184</f>
        <v>226768881423</v>
      </c>
      <c r="Y217" s="78">
        <f t="shared" ref="Y217:Y231" si="944">+X217/W217</f>
        <v>0.9911447033927675</v>
      </c>
      <c r="Z217" s="77">
        <f>+Z44+Z98+Z101+Z107+Z110+Z130+Z184</f>
        <v>212375979164</v>
      </c>
      <c r="AA217" s="77">
        <f>+AA44+AA98+AA101+AA107+AA110+AA130+AA184</f>
        <v>208843125459</v>
      </c>
      <c r="AB217" s="78">
        <f t="shared" ref="AB217:AB231" si="945">+AA217/Z217</f>
        <v>0.98336509750817025</v>
      </c>
      <c r="AC217" s="77">
        <f>+AC44+AC98+AC101+AC107+AC110+AC130+AC184</f>
        <v>209882858656</v>
      </c>
      <c r="AD217" s="77">
        <f>+AD44+AD98+AD101+AD107+AD110+AD130+AD184</f>
        <v>200502558923</v>
      </c>
      <c r="AE217" s="78">
        <f t="shared" ref="AE217:AE231" si="946">+AD217/AC217</f>
        <v>0.95530697555261335</v>
      </c>
      <c r="AF217" s="49">
        <f>+AF44+AF98+AF101+AF107+AF110+AF130+AF184</f>
        <v>223507378000</v>
      </c>
      <c r="AG217" s="49">
        <f>+AG44+AG98+AG101+AG107+AG110+AG130+AG184</f>
        <v>220835811114</v>
      </c>
      <c r="AH217" s="49">
        <f>+AH44+AH98+AH101+AH107+AH110+AH130+AH184</f>
        <v>198611430695</v>
      </c>
      <c r="AI217" s="92">
        <f t="shared" ref="AI217:AI231" si="947">+AH217/AG217</f>
        <v>0.8993624253834116</v>
      </c>
      <c r="AJ217" s="49">
        <f>+AJ44+AJ98+AJ101+AJ107+AJ110+AJ130+AJ184</f>
        <v>157885919922</v>
      </c>
      <c r="AK217" s="92">
        <f t="shared" ref="AK217:AK231" si="948">+AJ217/AG217</f>
        <v>0.71494708727515233</v>
      </c>
      <c r="AL217" s="49">
        <f>+AL44+AL98+AL101+AL107+AL110+AL130+AL184</f>
        <v>284540925000</v>
      </c>
      <c r="AM217" s="49">
        <f>+AM44+AM98+AM101+AM107+AM110+AM130+AM184</f>
        <v>291376597232</v>
      </c>
      <c r="AN217" s="49">
        <f>+AN44+AN98+AN101+AN107+AN110+AN130+AN184</f>
        <v>266255489507</v>
      </c>
      <c r="AO217" s="92">
        <f t="shared" ref="AO217:AO231" si="949">+AN217/AM217</f>
        <v>0.91378474467872906</v>
      </c>
      <c r="AP217" s="49">
        <f>+AP44+AP98+AP101+AP107+AP110+AP130+AP184</f>
        <v>200456513181.64001</v>
      </c>
      <c r="AQ217" s="92">
        <f t="shared" ref="AQ217:AQ231" si="950">+AP217/AM217</f>
        <v>0.68796366999245462</v>
      </c>
      <c r="AR217" s="49">
        <f>+AR44+AR98+AR101+AR107+AR110+AR130+AR184</f>
        <v>380147543000</v>
      </c>
      <c r="AS217" s="49">
        <f>+AS44+AS98+AS101+AS107+AS110+AS130+AS184</f>
        <v>353893285799</v>
      </c>
      <c r="AT217" s="49">
        <f>+AT44+AT98+AT101+AT107+AT110+AT130+AT184</f>
        <v>287083345044</v>
      </c>
      <c r="AU217" s="92">
        <f t="shared" ref="AU217:AU231" si="951">+AT217/AS217</f>
        <v>0.81121444391305608</v>
      </c>
      <c r="AV217" s="49">
        <f>+AV44+AV98+AV101+AV107+AV110+AV130+AV184</f>
        <v>221707769809</v>
      </c>
      <c r="AW217" s="92">
        <f t="shared" ref="AW217:AW231" si="952">+AV217/AS217</f>
        <v>0.62648198964397106</v>
      </c>
      <c r="AX217" s="49">
        <f>+AX44+AX98+AX101+AX107+AX110+AX130+AX184</f>
        <v>456510579000</v>
      </c>
      <c r="AY217" s="49">
        <f>+AY44+AY98+AY101+AY107+AY110+AY130+AY184</f>
        <v>466305717824</v>
      </c>
      <c r="AZ217" s="49">
        <f>+AZ44+AZ98+AZ101+AZ107+AZ110+AZ130+AZ184</f>
        <v>427021867068.88</v>
      </c>
      <c r="BA217" s="92">
        <f t="shared" ref="BA217:BA231" si="953">+AZ217/AY217</f>
        <v>0.91575515964411336</v>
      </c>
      <c r="BB217" s="49">
        <f>+BB44+BB98+BB101+BB107+BB110+BB130+BB184</f>
        <v>314300989592</v>
      </c>
      <c r="BC217" s="92">
        <f t="shared" ref="BC217:BC231" si="954">+BB217/AY217</f>
        <v>0.67402345195052515</v>
      </c>
      <c r="BD217" s="49">
        <f>+BD44+BD98+BD101+BD107+BD110+BD130+BD184</f>
        <v>524280189000</v>
      </c>
      <c r="BE217" s="49">
        <f>+BE44+BE98+BE101+BE107+BE110+BE130+BE184</f>
        <v>504338695699</v>
      </c>
      <c r="BF217" s="49">
        <f>+BF44+BF98+BF101+BF107+BF110+BF130+BF184</f>
        <v>416548180651</v>
      </c>
      <c r="BG217" s="92">
        <f t="shared" ref="BG217:BG231" si="955">+BF217/BE217</f>
        <v>0.82592944821272407</v>
      </c>
      <c r="BH217" s="49">
        <f>+BH44+BH98+BH101+BH107+BH110+BH130+BH184</f>
        <v>295570626699</v>
      </c>
      <c r="BI217" s="92">
        <f t="shared" ref="BI217:BI231" si="956">+BH217/BE217</f>
        <v>0.58605581768685622</v>
      </c>
      <c r="BJ217" s="49">
        <f>+BJ44+BJ98+BJ101+BJ107+BJ110+BJ130+BJ184</f>
        <v>566562244000</v>
      </c>
      <c r="BK217" s="49">
        <f>+BK44+BK98+BK101+BK107+BK110+BK130+BK184</f>
        <v>639507991562</v>
      </c>
      <c r="BL217" s="49">
        <f>+BL44+BL98+BL101+BL107+BL110+BL130+BL184</f>
        <v>626231535257</v>
      </c>
      <c r="BM217" s="92">
        <f t="shared" ref="BM217:BM231" si="957">+BL217/BK217</f>
        <v>0.97923957717467736</v>
      </c>
      <c r="BN217" s="49">
        <f>+BN44+BN98+BN101+BN107+BN110+BN130+BN184</f>
        <v>405711461390</v>
      </c>
      <c r="BO217" s="92">
        <f t="shared" ref="BO217:BO231" si="958">+BN217/BK217</f>
        <v>0.63441187091196261</v>
      </c>
      <c r="BP217" s="49">
        <f>+BP44+BP98+BP101+BP107+BP110+BP130+BP184</f>
        <v>848124103000</v>
      </c>
      <c r="BQ217" s="49">
        <f>+BQ44+BQ98+BQ101+BQ107+BQ110+BQ130+BQ184</f>
        <v>951182400945</v>
      </c>
      <c r="BR217" s="49">
        <f>+BR44+BR98+BR101+BR107+BR110+BR130+BR184</f>
        <v>920494072432</v>
      </c>
      <c r="BS217" s="92">
        <f t="shared" ref="BS217:BS231" si="959">+BR217/BQ217</f>
        <v>0.96773665231556938</v>
      </c>
      <c r="BT217" s="49">
        <f>+BT44+BT98+BT101+BT107+BT110+BT130+BT184</f>
        <v>554867271336</v>
      </c>
      <c r="BU217" s="92">
        <f t="shared" ref="BU217:BU231" si="960">+BT217/BQ217</f>
        <v>0.58334476204010843</v>
      </c>
      <c r="BV217" s="49">
        <f>+BV44+BV98+BV101+BV107+BV110+BV130+BV184</f>
        <v>1317949364000</v>
      </c>
      <c r="BW217" s="49">
        <f>+BW44+BW98+BW101+BW107+BW110+BW130+BW184</f>
        <v>1301696112260</v>
      </c>
      <c r="BX217" s="49">
        <f>+BX44+BX98+BX101+BX107+BX110+BX130+BX184</f>
        <v>1243109682093</v>
      </c>
      <c r="BY217" s="92">
        <f t="shared" ref="BY217:BY231" si="961">+BX217/BW217</f>
        <v>0.95499223696283275</v>
      </c>
      <c r="BZ217" s="49">
        <f>+BZ44+BZ98+BZ101+BZ107+BZ110+BZ130+BZ184</f>
        <v>786166043342</v>
      </c>
      <c r="CA217" s="92">
        <f t="shared" ref="CA217:CA231" si="962">+BZ217/BW217</f>
        <v>0.60395512895637482</v>
      </c>
      <c r="CB217" s="49">
        <f>+CB44+CB98+CB101+CB107+CB110+CB130+CB184</f>
        <v>537848323000</v>
      </c>
      <c r="CC217" s="49">
        <f>+CC44+CC98+CC101+CC107+CC110+CC130+CC184</f>
        <v>470051233604</v>
      </c>
      <c r="CD217" s="49">
        <f>+CD44+CD98+CD101+CD107+CD110+CD130+CD184</f>
        <v>427840364970</v>
      </c>
      <c r="CE217" s="52">
        <f t="shared" ref="CE217:CE231" si="963">+CD217/CC217</f>
        <v>0.91019943015496685</v>
      </c>
      <c r="CF217" s="49">
        <f>+CF44+CF98+CF101+CF107+CF110+CF130+CF184</f>
        <v>309318726696</v>
      </c>
      <c r="CG217" s="92">
        <f t="shared" ref="CG217:CG231" si="964">+CF217/CC217</f>
        <v>0.658053217570298</v>
      </c>
      <c r="CH217" s="49">
        <f>+CH44+CH98+CH101+CH107+CH110+CH130+CH184</f>
        <v>663290877000</v>
      </c>
      <c r="CI217" s="49">
        <f>+CI44+CI98+CI101+CI107+CI110+CI130+CI184</f>
        <v>688919175789</v>
      </c>
      <c r="CJ217" s="49">
        <f>+CJ44+CJ98+CJ101+CJ107+CJ110+CJ130+CJ184</f>
        <v>638023732071</v>
      </c>
      <c r="CK217" s="52">
        <f t="shared" ref="CK217:CK231" si="965">+CJ217/CI217</f>
        <v>0.92612276518546477</v>
      </c>
      <c r="CL217" s="49">
        <f>+CL44+CL98+CL101+CL107+CL110+CL130+CL184</f>
        <v>501712929837</v>
      </c>
      <c r="CM217" s="92">
        <f t="shared" ref="CM217:CM231" si="966">+CL217/CI217</f>
        <v>0.72826094477977354</v>
      </c>
      <c r="CN217" s="49">
        <f>+CN44+CN98+CN101+CN107+CN110+CN130+CN184</f>
        <v>776415490000</v>
      </c>
      <c r="CO217" s="49">
        <f>+CO44+CO98+CO101+CO107+CO110+CO130+CO184</f>
        <v>851089808185</v>
      </c>
      <c r="CP217" s="49">
        <f>+CP44+CP98+CP101+CP107+CP110+CP130+CP184</f>
        <v>821695387298</v>
      </c>
      <c r="CQ217" s="52">
        <f t="shared" ref="CQ217:CQ231" si="967">+CP217/CO217</f>
        <v>0.96546260969839903</v>
      </c>
      <c r="CR217" s="49">
        <f>+CR44+CR98+CR101+CR107+CR110+CR130+CR184</f>
        <v>598593868162</v>
      </c>
      <c r="CS217" s="92">
        <f t="shared" ref="CS217:CS231" si="968">+CR217/CO217</f>
        <v>0.70332632632334924</v>
      </c>
      <c r="CT217" s="49">
        <f>+CT44+CT98+CT101+CT107+CT110+CT130+CT184</f>
        <v>1149601622004</v>
      </c>
      <c r="CU217" s="49">
        <f>+CU44+CU98+CU101+CU107+CU110+CU130+CU184</f>
        <v>761238196940</v>
      </c>
      <c r="CV217" s="52">
        <f t="shared" ref="CV217:CV231" si="969">+CU217/CT217</f>
        <v>0.66217564621472957</v>
      </c>
      <c r="CW217" s="49">
        <f>+CW44+CW98+CW101+CW107+CW110+CW130+CW184</f>
        <v>1150781995479</v>
      </c>
      <c r="CX217" s="49">
        <f>+CX44+CX98+CX101+CX107+CX110+CX130+CX184</f>
        <v>813643089196</v>
      </c>
      <c r="CY217" s="52">
        <f t="shared" ref="CY217:CY231" si="970">+CX217/CW217</f>
        <v>0.70703494875007167</v>
      </c>
      <c r="CZ217" s="49">
        <f>+CZ44+CZ98+CZ101+CZ107+CZ110+CZ130+CZ184</f>
        <v>1151061995479</v>
      </c>
      <c r="DA217" s="49">
        <f>+DA44+DA98+DA101+DA107+DA110+DA130+DA184</f>
        <v>862158448150</v>
      </c>
      <c r="DB217" s="52">
        <f t="shared" ref="DB217:DB231" si="971">+DA217/CZ217</f>
        <v>0.7490113056779566</v>
      </c>
      <c r="DC217" s="49">
        <f>+DC44+DC98+DC101+DC107+DC110+DC130+DC184</f>
        <v>1077203281000</v>
      </c>
      <c r="DD217" s="49">
        <f>+DD44+DD98+DD101+DD107+DD110+DD130+DD184</f>
        <v>1146256926381</v>
      </c>
      <c r="DE217" s="49">
        <f>+DE44+DE98+DE101+DE107+DE110+DE130+DE184</f>
        <v>1104904252012</v>
      </c>
      <c r="DF217" s="52">
        <f t="shared" ref="DF217:DF231" si="972">+DE217/DD217</f>
        <v>0.96392372999693876</v>
      </c>
      <c r="DG217" s="49">
        <f>+DG44+DG98+DG101+DG107+DG110+DG130+DG184</f>
        <v>700965302552</v>
      </c>
      <c r="DH217" s="92">
        <f t="shared" ref="DH217:DH231" si="973">+DG217/DD217</f>
        <v>0.61152546730086998</v>
      </c>
      <c r="DI217" s="77">
        <f t="shared" ref="DI217:DN217" si="974">+DI44+DI98+DI101+DI107+DI110+DI130+DI184</f>
        <v>886860201000</v>
      </c>
      <c r="DJ217" s="77">
        <f t="shared" si="974"/>
        <v>0</v>
      </c>
      <c r="DK217" s="77">
        <f t="shared" si="974"/>
        <v>886860201000</v>
      </c>
      <c r="DL217" s="77">
        <f t="shared" ref="DL217" si="975">+DL44+DL98+DL101+DL107+DL110+DL130+DL184</f>
        <v>886860201000</v>
      </c>
      <c r="DM217" s="77">
        <f t="shared" si="974"/>
        <v>886860201000</v>
      </c>
      <c r="DN217" s="77">
        <f t="shared" si="974"/>
        <v>46217485547</v>
      </c>
      <c r="DO217" s="78">
        <f t="shared" ref="DO217:DO231" si="976">+DN217/DM217</f>
        <v>5.2113608768198628E-2</v>
      </c>
      <c r="DP217" s="77">
        <f>+DP44+DP98+DP101+DP107+DP110+DP130+DP184</f>
        <v>9897244450</v>
      </c>
      <c r="DQ217" s="93">
        <f t="shared" ref="DQ217:DQ231" si="977">+DP217/DM217</f>
        <v>1.1159869885738621E-2</v>
      </c>
      <c r="DR217" s="77">
        <f>+DR44+DR98+DR101+DR107+DR110+DR130+DR184</f>
        <v>886860201000</v>
      </c>
      <c r="DS217" s="77">
        <f>+DS44+DS98+DS101+DS107+DS110+DS130+DS184</f>
        <v>886860201000</v>
      </c>
      <c r="DT217" s="77">
        <f>+DT44+DT98+DT101+DT107+DT110+DT130+DT184</f>
        <v>88832331186</v>
      </c>
      <c r="DU217" s="78">
        <f t="shared" ref="DU217:DU231" si="978">+DT217/DS217</f>
        <v>0.10016497649329062</v>
      </c>
      <c r="DV217" s="77">
        <f>+DV44+DV98+DV101+DV107+DV110+DV130+DV184</f>
        <v>19639069664</v>
      </c>
      <c r="DW217" s="93">
        <f t="shared" ref="DW217:DW231" si="979">+DV217/DS217</f>
        <v>2.2144493170237547E-2</v>
      </c>
      <c r="DX217" s="77">
        <f>+DX44+DX98+DX101+DX107+DX110+DX130+DX184</f>
        <v>886860201000</v>
      </c>
      <c r="DY217" s="77">
        <f>+DY44+DY98+DY101+DY107+DY110+DY130+DY184</f>
        <v>886860201000</v>
      </c>
      <c r="DZ217" s="77">
        <f>+DZ44+DZ98+DZ101+DZ107+DZ110+DZ130+DZ184</f>
        <v>171398705210</v>
      </c>
      <c r="EA217" s="78">
        <f t="shared" ref="EA217:EA231" si="980">+DZ217/DY217</f>
        <v>0.19326462616851606</v>
      </c>
      <c r="EB217" s="77">
        <f>+EB44+EB98+EB101+EB107+EB110+EB130+EB184</f>
        <v>41039782045</v>
      </c>
      <c r="EC217" s="93">
        <f t="shared" ref="EC217:EC231" si="981">+EB217/DY217</f>
        <v>4.6275367863756467E-2</v>
      </c>
      <c r="ED217" s="77">
        <f>+ED44+ED98+ED101+ED107+ED110+ED130+ED184</f>
        <v>886860201000</v>
      </c>
      <c r="EE217" s="77">
        <f>+EE44+EE98+EE101+EE107+EE110+EE130+EE184</f>
        <v>887016340432</v>
      </c>
      <c r="EF217" s="77">
        <f>+EF44+EF98+EF101+EF107+EF110+EF130+EF184</f>
        <v>270637733348</v>
      </c>
      <c r="EG217" s="78">
        <f t="shared" ref="EG217:EG231" si="982">+EF217/EE217</f>
        <v>0.30511020035571429</v>
      </c>
      <c r="EH217" s="77">
        <f>+EH44+EH98+EH101+EH107+EH110+EH130+EH184</f>
        <v>81340641615</v>
      </c>
      <c r="EI217" s="93">
        <f t="shared" ref="EI217:EI231" si="983">+EH217/EE217</f>
        <v>9.1701401549587003E-2</v>
      </c>
      <c r="EJ217" s="77">
        <f>+EJ44+EJ98+EJ101+EJ107+EJ110+EJ130+EJ184</f>
        <v>886860201000</v>
      </c>
      <c r="EK217" s="77">
        <f>+EK44+EK98+EK101+EK107+EK110+EK130+EK184</f>
        <v>887016340432</v>
      </c>
      <c r="EL217" s="77">
        <f>+EL44+EL98+EL101+EL107+EL110+EL130+EL184</f>
        <v>439427885038</v>
      </c>
      <c r="EM217" s="78">
        <f t="shared" ref="EM217:EM231" si="984">+EL217/EK217</f>
        <v>0.49539998871270757</v>
      </c>
      <c r="EN217" s="77">
        <f>+EN44+EN98+EN101+EN107+EN110+EN130+EN184</f>
        <v>118783291991</v>
      </c>
      <c r="EO217" s="93">
        <f t="shared" ref="EO217:EO231" si="985">+EN217/EK217</f>
        <v>0.13391330754194386</v>
      </c>
      <c r="EP217" s="77">
        <f>+EP44+EP98+EP101+EP107+EP110+EP130+EP184</f>
        <v>886860201000</v>
      </c>
      <c r="EQ217" s="77">
        <f>+EQ44+EQ98+EQ101+EQ107+EQ110+EQ130+EQ184</f>
        <v>887016340432</v>
      </c>
      <c r="ER217" s="77">
        <f>+ER44+ER98+ER101+ER107+ER110+ER130+ER184</f>
        <v>439427885038</v>
      </c>
      <c r="ES217" s="78">
        <f t="shared" ref="ES217:ES231" si="986">+ER217/EQ217</f>
        <v>0.49539998871270757</v>
      </c>
      <c r="ET217" s="77">
        <f>+ET44+ET98+ET101+ET107+ET110+ET130+ET184</f>
        <v>178132477939</v>
      </c>
      <c r="EU217" s="93">
        <f t="shared" ref="EU217:EU231" si="987">+ET217/EQ217</f>
        <v>0.20082209291910547</v>
      </c>
      <c r="EV217" s="77">
        <f>+EV44+EV98+EV101+EV107+EV110+EV130+EV184</f>
        <v>886860201000</v>
      </c>
      <c r="EW217" s="77">
        <f>+EW44+EW98+EW101+EW107+EW110+EW130+EW184</f>
        <v>887016340432</v>
      </c>
      <c r="EX217" s="77">
        <f>+EX44+EX98+EX101+EX107+EX110+EX130+EX184</f>
        <v>483906954023</v>
      </c>
      <c r="EY217" s="78">
        <f t="shared" ref="EY217:EY231" si="988">+EX217/EW217</f>
        <v>0.54554457676317969</v>
      </c>
      <c r="EZ217" s="212">
        <f>+EZ44+EZ98+EZ101+EZ107+EZ110+EZ130+EZ184</f>
        <v>223956344379</v>
      </c>
      <c r="FA217" s="93">
        <f t="shared" ref="FA217:FA231" si="989">+EZ217/EW217</f>
        <v>0.2524827719294635</v>
      </c>
      <c r="FB217" s="77">
        <f>+FB44+FB98+FB101+FB107+FB110+FB130+FB184</f>
        <v>886860201000</v>
      </c>
      <c r="FC217" s="77">
        <f>+FC44+FC98+FC101+FC107+FC110+FC130+FC184</f>
        <v>895764861664</v>
      </c>
      <c r="FD217" s="77">
        <f>+FD44+FD98+FD101+FD107+FD110+FD130+FD184</f>
        <v>537809178230</v>
      </c>
      <c r="FE217" s="78">
        <f t="shared" ref="FE217:FE231" si="990">+FD217/FC217</f>
        <v>0.60039101916874626</v>
      </c>
      <c r="FF217" s="212">
        <f>+FF44+FF98+FF101+FF107+FF110+FF130+FF184</f>
        <v>285589234023</v>
      </c>
      <c r="FG217" s="93">
        <f t="shared" ref="FG217:FG231" si="991">+FF217/FC217</f>
        <v>0.31882165314285804</v>
      </c>
      <c r="FH217" s="77">
        <f>+FH44+FH98+FH101+FH107+FH110+FH130+FH184</f>
        <v>886860201000</v>
      </c>
      <c r="FI217" s="77">
        <f>+FI44+FI98+FI101+FI107+FI110+FI130+FI184</f>
        <v>888067482474</v>
      </c>
      <c r="FJ217" s="77">
        <f>+FJ44+FJ98+FJ101+FJ107+FJ110+FJ130+FJ184</f>
        <v>588151499935</v>
      </c>
      <c r="FK217" s="78">
        <f t="shared" ref="FK217:FK231" si="992">+FJ217/FI217</f>
        <v>0.66228244085293297</v>
      </c>
      <c r="FL217" s="212">
        <f>+FL44+FL98+FL101+FL107+FL110+FL130+FL184</f>
        <v>346236382918</v>
      </c>
      <c r="FM217" s="93">
        <f t="shared" ref="FM217:FM231" si="993">+FL217/FI217</f>
        <v>0.38987620845371601</v>
      </c>
      <c r="FN217" s="77">
        <f t="shared" ref="FN217:FS217" si="994">+FN44+FN98+FN101+FN107+FN110+FN130+FN184</f>
        <v>1107728726000</v>
      </c>
      <c r="FO217" s="77">
        <f t="shared" si="994"/>
        <v>9500000000</v>
      </c>
      <c r="FP217" s="212">
        <f t="shared" si="994"/>
        <v>1117228726000</v>
      </c>
      <c r="FQ217" s="77">
        <f t="shared" si="994"/>
        <v>886860201000</v>
      </c>
      <c r="FR217" s="77">
        <f t="shared" si="994"/>
        <v>891881159179</v>
      </c>
      <c r="FS217" s="77">
        <f t="shared" si="994"/>
        <v>634066827846</v>
      </c>
      <c r="FT217" s="78">
        <f t="shared" ref="FT217:FT231" si="995">+FS217/FR217</f>
        <v>0.71093196814436033</v>
      </c>
      <c r="FU217" s="212">
        <f>+FU44+FU98+FU101+FU107+FU110+FU130+FU184</f>
        <v>414749448960</v>
      </c>
      <c r="FV217" s="93">
        <f t="shared" ref="FV217:FV231" si="996">+FU217/FR217</f>
        <v>0.46502770541961863</v>
      </c>
      <c r="FW217" s="77">
        <f t="shared" ref="FW217:FY217" si="997">+FW44+FW98+FW101+FW107+FW110+FW130+FW184</f>
        <v>886860201000</v>
      </c>
      <c r="FX217" s="77">
        <f t="shared" si="997"/>
        <v>897744504960</v>
      </c>
      <c r="FY217" s="77">
        <f t="shared" si="997"/>
        <v>732414188942</v>
      </c>
      <c r="FZ217" s="78">
        <f t="shared" ref="FZ217:FZ231" si="998">+FY217/FX217</f>
        <v>0.8158381197494865</v>
      </c>
      <c r="GA217" s="212">
        <f>+GA44+GA98+GA101+GA107+GA110+GA130+GA184</f>
        <v>500780686726</v>
      </c>
      <c r="GB217" s="93">
        <f t="shared" ref="GB217:GB231" si="999">+GA217/FX217</f>
        <v>0.55782094344126654</v>
      </c>
      <c r="GC217" s="49">
        <f t="shared" ref="GC217:GE217" si="1000">+GC44+GC98+GC101+GC107+GC110+GC130+GC184</f>
        <v>886860201000</v>
      </c>
      <c r="GD217" s="49">
        <f t="shared" si="1000"/>
        <v>881991123704</v>
      </c>
      <c r="GE217" s="49">
        <f t="shared" si="1000"/>
        <v>852452216965</v>
      </c>
      <c r="GF217" s="52">
        <f t="shared" ref="GF217:GF231" si="1001">+GE217/GD217</f>
        <v>0.96650883898360707</v>
      </c>
      <c r="GG217" s="215">
        <f>+GG44+GG98+GG101+GG107+GG110+GG130+GG184</f>
        <v>654007392535</v>
      </c>
      <c r="GH217" s="92">
        <f t="shared" ref="GH217:GH231" si="1002">+GG217/GD217</f>
        <v>0.74151244265184657</v>
      </c>
      <c r="GI217" s="49">
        <f t="shared" ref="GI217:GK217" si="1003">+GI44+GI98+GI101+GI107+GI110+GI130+GI184</f>
        <v>1117228726000</v>
      </c>
      <c r="GJ217" s="49">
        <f t="shared" si="1003"/>
        <v>1117228726000</v>
      </c>
      <c r="GK217" s="49">
        <f t="shared" si="1003"/>
        <v>66145405697</v>
      </c>
      <c r="GL217" s="52">
        <f t="shared" ref="GL217:GL231" si="1004">+GK217/GJ217</f>
        <v>5.9204891673184566E-2</v>
      </c>
      <c r="GM217" s="215">
        <f>+GM44+GM98+GM101+GM107+GM110+GM130+GM184</f>
        <v>1005052784</v>
      </c>
      <c r="GN217" s="92">
        <f t="shared" ref="GN217:GN231" si="1005">+GM217/GJ217</f>
        <v>8.9959447032692929E-4</v>
      </c>
      <c r="GO217" s="49">
        <f t="shared" ref="GO217:GQ217" si="1006">+GO44+GO98+GO101+GO107+GO110+GO130+GO184</f>
        <v>1117228726000</v>
      </c>
      <c r="GP217" s="49">
        <f t="shared" si="1006"/>
        <v>1117228726000</v>
      </c>
      <c r="GQ217" s="49">
        <f t="shared" si="1006"/>
        <v>220763079884</v>
      </c>
      <c r="GR217" s="52">
        <f t="shared" ref="GR217:GR231" si="1007">+GQ217/GP217</f>
        <v>0.19759882175102611</v>
      </c>
      <c r="GS217" s="215">
        <f>+GS44+GS98+GS101+GS107+GS110+GS130+GS184</f>
        <v>36555544895</v>
      </c>
      <c r="GT217" s="92">
        <f t="shared" ref="GT217:GT231" si="1008">+GS217/GP217</f>
        <v>3.2719839764485253E-2</v>
      </c>
      <c r="GU217" s="49">
        <f t="shared" ref="GU217:GW217" si="1009">+GU44+GU98+GU101+GU107+GU110+GU130+GU184</f>
        <v>1117228726000</v>
      </c>
      <c r="GV217" s="49">
        <f t="shared" si="1009"/>
        <v>1121852666057</v>
      </c>
      <c r="GW217" s="49">
        <f t="shared" si="1009"/>
        <v>306493832761</v>
      </c>
      <c r="GX217" s="52">
        <f t="shared" ref="GX217:GX231" si="1010">+GW217/GV217</f>
        <v>0.27320328420508244</v>
      </c>
      <c r="GY217" s="215">
        <f>+GY44+GY98+GY101+GY107+GY110+GY130+GY184</f>
        <v>60826702955</v>
      </c>
      <c r="GZ217" s="92">
        <f t="shared" ref="GZ217:GZ231" si="1011">+GY217/GV217</f>
        <v>5.4219867541777066E-2</v>
      </c>
      <c r="HA217" s="49">
        <f t="shared" ref="HA217:HC217" si="1012">+HA44+HA98+HA101+HA107+HA110+HA130+HA184</f>
        <v>1117228726000</v>
      </c>
      <c r="HB217" s="49">
        <f t="shared" si="1012"/>
        <v>1122136452353</v>
      </c>
      <c r="HC217" s="49">
        <f t="shared" si="1012"/>
        <v>425294070082</v>
      </c>
      <c r="HD217" s="52">
        <f t="shared" ref="HD217:HD231" si="1013">+HC217/HB217</f>
        <v>0.3790038806690611</v>
      </c>
      <c r="HE217" s="215">
        <f>+HE44+HE98+HE101+HE107+HE110+HE130+HE184</f>
        <v>100204559212</v>
      </c>
      <c r="HF217" s="92">
        <f t="shared" ref="HF217:HF231" si="1014">+HE217/HB217</f>
        <v>8.9298016299071081E-2</v>
      </c>
      <c r="HG217" s="49">
        <f t="shared" ref="HG217:HI217" si="1015">+HG44+HG98+HG101+HG107+HG110+HG130+HG184</f>
        <v>1117228726000</v>
      </c>
      <c r="HH217" s="49">
        <f t="shared" si="1015"/>
        <v>1128558440598</v>
      </c>
      <c r="HI217" s="49">
        <f t="shared" si="1015"/>
        <v>502406840993</v>
      </c>
      <c r="HJ217" s="52">
        <f t="shared" ref="HJ217:HJ231" si="1016">+HI217/HH217</f>
        <v>0.44517574183113184</v>
      </c>
      <c r="HK217" s="215">
        <f>+HK44+HK98+HK101+HK107+HK110+HK130+HK184</f>
        <v>159528699479</v>
      </c>
      <c r="HL217" s="92">
        <f t="shared" ref="HL217:HL231" si="1017">+HK217/HH217</f>
        <v>0.14135617061573613</v>
      </c>
      <c r="HM217" s="49">
        <f t="shared" ref="HM217:HO217" si="1018">+HM44+HM98+HM101+HM107+HM110+HM130+HM184</f>
        <v>1117228726000</v>
      </c>
      <c r="HN217" s="49">
        <f t="shared" si="1018"/>
        <v>1134052883422</v>
      </c>
      <c r="HO217" s="49">
        <f t="shared" si="1018"/>
        <v>609576703177</v>
      </c>
      <c r="HP217" s="52">
        <f t="shared" ref="HP217:HP231" si="1019">+HO217/HN217</f>
        <v>0.53752052667738448</v>
      </c>
      <c r="HQ217" s="215">
        <f>+HQ44+HQ98+HQ101+HQ107+HQ110+HQ130+HQ184</f>
        <v>225844687064</v>
      </c>
      <c r="HR217" s="92">
        <f t="shared" ref="HR217:HR231" si="1020">+HQ217/HN217</f>
        <v>0.1991482852038739</v>
      </c>
    </row>
    <row r="218" spans="1:226" x14ac:dyDescent="0.35">
      <c r="A218" s="48" t="s">
        <v>162</v>
      </c>
      <c r="B218" s="77">
        <f>+B36+B75+B126+B178</f>
        <v>3328560735</v>
      </c>
      <c r="C218" s="77">
        <f>+C36+C75+C126+C178</f>
        <v>3078462523.4499998</v>
      </c>
      <c r="D218" s="78">
        <f t="shared" si="937"/>
        <v>0.92486295685693709</v>
      </c>
      <c r="E218" s="77">
        <f>+E36+E75+E126+E178</f>
        <v>4692395792</v>
      </c>
      <c r="F218" s="77">
        <f>+F36+F75+F126+F178</f>
        <v>4692389426.0600004</v>
      </c>
      <c r="G218" s="78">
        <f t="shared" si="938"/>
        <v>0.99999864334973398</v>
      </c>
      <c r="H218" s="77">
        <f>+H36+H75+H126+H178</f>
        <v>4461265334</v>
      </c>
      <c r="I218" s="77">
        <f>+I36+I75+I126+I178</f>
        <v>4064652472.8100004</v>
      </c>
      <c r="J218" s="78">
        <f t="shared" si="939"/>
        <v>0.91109857148209705</v>
      </c>
      <c r="K218" s="77">
        <f>+K36+K75+K126+K178</f>
        <v>12031000000</v>
      </c>
      <c r="L218" s="77">
        <f>+L36+L75+L126+L178</f>
        <v>11946391950.74</v>
      </c>
      <c r="M218" s="78">
        <f t="shared" si="940"/>
        <v>0.99296749652896676</v>
      </c>
      <c r="N218" s="77">
        <f>+N36+N75+N126+N178</f>
        <v>22826101000</v>
      </c>
      <c r="O218" s="77">
        <f>+O36+O75+O126+O178</f>
        <v>22487181851.759998</v>
      </c>
      <c r="P218" s="78">
        <f t="shared" si="941"/>
        <v>0.98515212264065588</v>
      </c>
      <c r="Q218" s="77">
        <f>+Q36+Q75+Q126+Q178</f>
        <v>75791226983</v>
      </c>
      <c r="R218" s="77">
        <f>+R36+R75+R126+R178</f>
        <v>72238651693.210007</v>
      </c>
      <c r="S218" s="78">
        <f t="shared" si="942"/>
        <v>0.9531268270589307</v>
      </c>
      <c r="T218" s="77">
        <f>+T36+T75+T126+T178</f>
        <v>111740147969</v>
      </c>
      <c r="U218" s="77">
        <f>+U36+U75+U126+U178</f>
        <v>104160693459.83</v>
      </c>
      <c r="V218" s="78">
        <f t="shared" si="943"/>
        <v>0.93216892364172665</v>
      </c>
      <c r="W218" s="77">
        <f>+W36+W75+W126+W178</f>
        <v>177802065749</v>
      </c>
      <c r="X218" s="77">
        <f>+X36+X75+X126+X178</f>
        <v>172461685358.33002</v>
      </c>
      <c r="Y218" s="78">
        <f t="shared" si="944"/>
        <v>0.9699644637525815</v>
      </c>
      <c r="Z218" s="77">
        <f>+Z36+Z75+Z126+Z178</f>
        <v>156586216391</v>
      </c>
      <c r="AA218" s="77">
        <f>+AA36+AA75+AA126+AA178</f>
        <v>141972234281</v>
      </c>
      <c r="AB218" s="78">
        <f t="shared" si="945"/>
        <v>0.90667133770249297</v>
      </c>
      <c r="AC218" s="77">
        <f>+AC36+AC75+AC126+AC178</f>
        <v>145158910569</v>
      </c>
      <c r="AD218" s="77">
        <f>+AD36+AD75+AD126+AD178</f>
        <v>139041521840</v>
      </c>
      <c r="AE218" s="78">
        <f t="shared" si="946"/>
        <v>0.9578572978743034</v>
      </c>
      <c r="AF218" s="49">
        <f>+AF36+AF75+AF126+AF178</f>
        <v>127784996000</v>
      </c>
      <c r="AG218" s="49">
        <f>+AG36+AG75+AG126+AG178</f>
        <v>124568452198</v>
      </c>
      <c r="AH218" s="49">
        <f>+AH36+AH75+AH126+AH178</f>
        <v>103757617464</v>
      </c>
      <c r="AI218" s="92">
        <f t="shared" si="947"/>
        <v>0.83293655522891596</v>
      </c>
      <c r="AJ218" s="49">
        <f>+AJ36+AJ75+AJ126+AJ178</f>
        <v>65174257674.290001</v>
      </c>
      <c r="AK218" s="92">
        <f t="shared" si="948"/>
        <v>0.52320034907952728</v>
      </c>
      <c r="AL218" s="49">
        <f>+AL36+AL75+AL126+AL178</f>
        <v>133837000000</v>
      </c>
      <c r="AM218" s="49">
        <f>+AM36+AM75+AM126+AM178</f>
        <v>142621760112</v>
      </c>
      <c r="AN218" s="49">
        <f>+AN36+AN75+AN126+AN178</f>
        <v>133295206969</v>
      </c>
      <c r="AO218" s="92">
        <f t="shared" si="949"/>
        <v>0.93460638029094634</v>
      </c>
      <c r="AP218" s="49">
        <f>+AP36+AP75+AP126+AP178</f>
        <v>91954722962</v>
      </c>
      <c r="AQ218" s="92">
        <f t="shared" si="950"/>
        <v>0.64474539431983247</v>
      </c>
      <c r="AR218" s="49">
        <f>+AR36+AR75+AR126+AR178</f>
        <v>104558200000</v>
      </c>
      <c r="AS218" s="49">
        <f>+AS36+AS75+AS126+AS178</f>
        <v>104558200000</v>
      </c>
      <c r="AT218" s="49">
        <f>+AT36+AT75+AT126+AT178</f>
        <v>101045810273</v>
      </c>
      <c r="AU218" s="92">
        <f t="shared" si="951"/>
        <v>0.9664073240836204</v>
      </c>
      <c r="AV218" s="49">
        <f>+AV36+AV75+AV126+AV178</f>
        <v>66410344531</v>
      </c>
      <c r="AW218" s="92">
        <f t="shared" si="952"/>
        <v>0.63515194916324114</v>
      </c>
      <c r="AX218" s="49">
        <f>+AX36+AX75+AX126+AX178</f>
        <v>89021300000</v>
      </c>
      <c r="AY218" s="49">
        <f>+AY36+AY75+AY126+AY178</f>
        <v>91321300000</v>
      </c>
      <c r="AZ218" s="49">
        <f>+AZ36+AZ75+AZ126+AZ178</f>
        <v>81403413626</v>
      </c>
      <c r="BA218" s="92">
        <f t="shared" si="953"/>
        <v>0.89139569438893229</v>
      </c>
      <c r="BB218" s="49">
        <f>+BB36+BB75+BB126+BB178</f>
        <v>60783565532</v>
      </c>
      <c r="BC218" s="92">
        <f t="shared" si="954"/>
        <v>0.66560118539705415</v>
      </c>
      <c r="BD218" s="49">
        <f>+BD36+BD75+BD126+BD178</f>
        <v>63858000000</v>
      </c>
      <c r="BE218" s="49">
        <f>+BE36+BE75+BE126+BE178</f>
        <v>63478000000</v>
      </c>
      <c r="BF218" s="49">
        <f>+BF36+BF75+BF126+BF178</f>
        <v>61389336682</v>
      </c>
      <c r="BG218" s="92">
        <f t="shared" si="955"/>
        <v>0.96709626456410092</v>
      </c>
      <c r="BH218" s="49">
        <f>+BH36+BH75+BH126+BH178</f>
        <v>39563825152</v>
      </c>
      <c r="BI218" s="92">
        <f t="shared" si="956"/>
        <v>0.62326830007246603</v>
      </c>
      <c r="BJ218" s="49">
        <f>+BJ36+BJ75+BJ126+BJ178</f>
        <v>71312906000</v>
      </c>
      <c r="BK218" s="49">
        <f>+BK36+BK75+BK126+BK178</f>
        <v>73312906000</v>
      </c>
      <c r="BL218" s="49">
        <f>+BL36+BL75+BL126+BL178</f>
        <v>71928325464</v>
      </c>
      <c r="BM218" s="92">
        <f t="shared" si="957"/>
        <v>0.98111409557274953</v>
      </c>
      <c r="BN218" s="49">
        <f>+BN36+BN75+BN126+BN178</f>
        <v>48038497032.699997</v>
      </c>
      <c r="BO218" s="92">
        <f t="shared" si="958"/>
        <v>0.65525293776650995</v>
      </c>
      <c r="BP218" s="49">
        <f>+BP36+BP75+BP126+BP178</f>
        <v>93658339000</v>
      </c>
      <c r="BQ218" s="49">
        <f>+BQ36+BQ75+BQ126+BQ178</f>
        <v>92834539000</v>
      </c>
      <c r="BR218" s="49">
        <f>+BR36+BR75+BR126+BR178</f>
        <v>91271603560</v>
      </c>
      <c r="BS218" s="92">
        <f>+BR218/BQ218</f>
        <v>0.98316428931693189</v>
      </c>
      <c r="BT218" s="49">
        <f>+BT36+BT75+BT126+BT178</f>
        <v>70615560734</v>
      </c>
      <c r="BU218" s="92">
        <f>+BT218/BQ218</f>
        <v>0.76066043408692963</v>
      </c>
      <c r="BV218" s="49">
        <f>+BV36+BV75+BV126+BV178</f>
        <v>181991813000</v>
      </c>
      <c r="BW218" s="49">
        <f>+BW36+BW75+BW126+BW178</f>
        <v>181688050340</v>
      </c>
      <c r="BX218" s="49">
        <f>+BX36+BX75+BX126+BX178</f>
        <v>177495421995</v>
      </c>
      <c r="BY218" s="92">
        <f t="shared" si="961"/>
        <v>0.97692402809566081</v>
      </c>
      <c r="BZ218" s="49">
        <f>+BZ36+BZ75+BZ126+BZ178</f>
        <v>117674993663</v>
      </c>
      <c r="CA218" s="92">
        <f t="shared" si="962"/>
        <v>0.64767602185608875</v>
      </c>
      <c r="CB218" s="49">
        <f>+CB36+CB75+CB126+CB178</f>
        <v>105817091000</v>
      </c>
      <c r="CC218" s="49">
        <f>+CC36+CC75+CC126+CC178</f>
        <v>110280595318</v>
      </c>
      <c r="CD218" s="49">
        <f>+CD36+CD75+CD126+CD178</f>
        <v>108167161091</v>
      </c>
      <c r="CE218" s="52">
        <f>+CD218/CC218</f>
        <v>0.98083584676972591</v>
      </c>
      <c r="CF218" s="49">
        <f>+CF36+CF75+CF126+CF178</f>
        <v>87492915981</v>
      </c>
      <c r="CG218" s="92">
        <f t="shared" si="964"/>
        <v>0.79336637355565132</v>
      </c>
      <c r="CH218" s="49">
        <f>+CH36+CH75+CH126+CH178</f>
        <v>237978226000</v>
      </c>
      <c r="CI218" s="49">
        <f>+CI36+CI75+CI126+CI178</f>
        <v>268133610385</v>
      </c>
      <c r="CJ218" s="49">
        <f>+CJ36+CJ75+CJ126+CJ178</f>
        <v>263826459535</v>
      </c>
      <c r="CK218" s="52">
        <f t="shared" si="965"/>
        <v>0.98393654997664948</v>
      </c>
      <c r="CL218" s="49">
        <f>+CL36+CL75+CL126+CL178</f>
        <v>194940161671</v>
      </c>
      <c r="CM218" s="92">
        <f t="shared" si="966"/>
        <v>0.72702620678957375</v>
      </c>
      <c r="CN218" s="49">
        <f>+CN36+CN75+CN126+CN178</f>
        <v>327528722000</v>
      </c>
      <c r="CO218" s="49">
        <f>+CO36+CO75+CO126+CO178</f>
        <v>317906492000</v>
      </c>
      <c r="CP218" s="49">
        <f>+CP36+CP75+CP126+CP178</f>
        <v>302470551549</v>
      </c>
      <c r="CQ218" s="52">
        <f t="shared" si="967"/>
        <v>0.95144502915341533</v>
      </c>
      <c r="CR218" s="49">
        <f>+CR36+CR75+CR126+CR178</f>
        <v>209206061098</v>
      </c>
      <c r="CS218" s="92">
        <f t="shared" si="968"/>
        <v>0.65807420220282886</v>
      </c>
      <c r="CT218" s="49">
        <f>+CT36+CT75+CT126+CT178</f>
        <v>236885372030</v>
      </c>
      <c r="CU218" s="49">
        <f>+CU36+CU75+CU126+CU178</f>
        <v>172004713699</v>
      </c>
      <c r="CV218" s="52">
        <f t="shared" si="969"/>
        <v>0.7261094774447141</v>
      </c>
      <c r="CW218" s="49">
        <f>+CW36+CW75+CW126+CW178</f>
        <v>236885372030</v>
      </c>
      <c r="CX218" s="49">
        <f>+CX36+CX75+CX126+CX178</f>
        <v>177963619006</v>
      </c>
      <c r="CY218" s="52">
        <f t="shared" si="970"/>
        <v>0.75126470444727189</v>
      </c>
      <c r="CZ218" s="49">
        <f>+CZ36+CZ75+CZ126+CZ178</f>
        <v>236885372030</v>
      </c>
      <c r="DA218" s="49">
        <f>+DA36+DA75+DA126+DA178</f>
        <v>180463993831</v>
      </c>
      <c r="DB218" s="52">
        <f t="shared" si="971"/>
        <v>0.76181991435142482</v>
      </c>
      <c r="DC218" s="49">
        <f>+DC36+DC75+DC126+DC178</f>
        <v>231983788000</v>
      </c>
      <c r="DD218" s="49">
        <f>+DD36+DD75+DD126+DD178</f>
        <v>203626817361</v>
      </c>
      <c r="DE218" s="49">
        <f>+DE36+DE75+DE126+DE178</f>
        <v>194722166076</v>
      </c>
      <c r="DF218" s="52">
        <f t="shared" si="972"/>
        <v>0.95626975169378903</v>
      </c>
      <c r="DG218" s="49">
        <f>+DG36+DG75+DG126+DG178</f>
        <v>158432765348</v>
      </c>
      <c r="DH218" s="92">
        <f t="shared" si="973"/>
        <v>0.7780545185613853</v>
      </c>
      <c r="DI218" s="77">
        <f t="shared" ref="DI218:DN218" si="1021">+DI36+DI75+DI126+DI178</f>
        <v>191985825000</v>
      </c>
      <c r="DJ218" s="77">
        <f t="shared" si="1021"/>
        <v>0</v>
      </c>
      <c r="DK218" s="77">
        <f t="shared" si="1021"/>
        <v>191985825000</v>
      </c>
      <c r="DL218" s="77">
        <f t="shared" ref="DL218" si="1022">+DL36+DL75+DL126+DL178</f>
        <v>191985825000</v>
      </c>
      <c r="DM218" s="77">
        <f t="shared" si="1021"/>
        <v>191985825000</v>
      </c>
      <c r="DN218" s="77">
        <f t="shared" si="1021"/>
        <v>6532995934</v>
      </c>
      <c r="DO218" s="78">
        <f t="shared" si="976"/>
        <v>3.4028532752352944E-2</v>
      </c>
      <c r="DP218" s="77">
        <f>+DP36+DP75+DP126+DP178</f>
        <v>283326997</v>
      </c>
      <c r="DQ218" s="93">
        <f t="shared" si="977"/>
        <v>1.4757703960696057E-3</v>
      </c>
      <c r="DR218" s="77">
        <f>+DR36+DR75+DR126+DR178</f>
        <v>191985825000</v>
      </c>
      <c r="DS218" s="77">
        <f>+DS36+DS75+DS126+DS178</f>
        <v>191985825000</v>
      </c>
      <c r="DT218" s="77">
        <f>+DT36+DT75+DT126+DT178</f>
        <v>24353572991</v>
      </c>
      <c r="DU218" s="78">
        <f t="shared" si="978"/>
        <v>0.12685089115824047</v>
      </c>
      <c r="DV218" s="77">
        <f>+DV36+DV75+DV126+DV178</f>
        <v>1822483439</v>
      </c>
      <c r="DW218" s="93">
        <f t="shared" si="979"/>
        <v>9.4928020805702708E-3</v>
      </c>
      <c r="DX218" s="77">
        <f>+DX36+DX75+DX126+DX178</f>
        <v>191985825000</v>
      </c>
      <c r="DY218" s="77">
        <f>+DY36+DY75+DY126+DY178</f>
        <v>191985825000</v>
      </c>
      <c r="DZ218" s="77">
        <f>+DZ36+DZ75+DZ126+DZ178</f>
        <v>40408061378</v>
      </c>
      <c r="EA218" s="78">
        <f t="shared" si="980"/>
        <v>0.2104741919253674</v>
      </c>
      <c r="EB218" s="77">
        <f>+EB36+EB75+EB126+EB178</f>
        <v>6655196899</v>
      </c>
      <c r="EC218" s="93">
        <f t="shared" si="981"/>
        <v>3.4665043104093754E-2</v>
      </c>
      <c r="ED218" s="77">
        <f>+ED36+ED75+ED126+ED178</f>
        <v>191985825000</v>
      </c>
      <c r="EE218" s="77">
        <f>+EE36+EE75+EE126+EE178</f>
        <v>191985825000</v>
      </c>
      <c r="EF218" s="77">
        <f>+EF36+EF75+EF126+EF178</f>
        <v>52749526817</v>
      </c>
      <c r="EG218" s="78">
        <f t="shared" si="982"/>
        <v>0.27475740366248391</v>
      </c>
      <c r="EH218" s="77">
        <f>+EH36+EH75+EH126+EH178</f>
        <v>12567239625</v>
      </c>
      <c r="EI218" s="93">
        <f t="shared" si="983"/>
        <v>6.5459205777301521E-2</v>
      </c>
      <c r="EJ218" s="77">
        <f>+EJ36+EJ75+EJ126+EJ178</f>
        <v>191985825000</v>
      </c>
      <c r="EK218" s="77">
        <f>+EK36+EK75+EK126+EK178</f>
        <v>191985825000</v>
      </c>
      <c r="EL218" s="77">
        <f>+EL36+EL75+EL126+EL178</f>
        <v>62737053098</v>
      </c>
      <c r="EM218" s="78">
        <f t="shared" si="984"/>
        <v>0.32677961041134157</v>
      </c>
      <c r="EN218" s="77">
        <f>+EN36+EN75+EN126+EN178</f>
        <v>20823757655</v>
      </c>
      <c r="EO218" s="93">
        <f t="shared" si="985"/>
        <v>0.10846507889319433</v>
      </c>
      <c r="EP218" s="77">
        <f>+EP36+EP75+EP126+EP178</f>
        <v>191985825000</v>
      </c>
      <c r="EQ218" s="77">
        <f>+EQ36+EQ75+EQ126+EQ178</f>
        <v>191985825000</v>
      </c>
      <c r="ER218" s="77">
        <f>+ER36+ER75+ER126+ER178</f>
        <v>62737053098</v>
      </c>
      <c r="ES218" s="78">
        <f t="shared" si="986"/>
        <v>0.32677961041134157</v>
      </c>
      <c r="ET218" s="77">
        <f>+ET36+ET75+ET126+ET178</f>
        <v>28506313788</v>
      </c>
      <c r="EU218" s="93">
        <f t="shared" si="987"/>
        <v>0.14848134641190305</v>
      </c>
      <c r="EV218" s="77">
        <f>+EV36+EV75+EV126+EV178</f>
        <v>191985825000</v>
      </c>
      <c r="EW218" s="77">
        <f>+EW36+EW75+EW126+EW178</f>
        <v>191985825000</v>
      </c>
      <c r="EX218" s="77">
        <f>+EX36+EX75+EX126+EX178</f>
        <v>77994577773</v>
      </c>
      <c r="EY218" s="78">
        <f t="shared" si="988"/>
        <v>0.40625175203950603</v>
      </c>
      <c r="EZ218" s="212">
        <f>+EZ36+EZ75+EZ126+EZ178</f>
        <v>36430300674</v>
      </c>
      <c r="FA218" s="93">
        <f t="shared" si="989"/>
        <v>0.18975515861131936</v>
      </c>
      <c r="FB218" s="77">
        <f>+FB36+FB75+FB126+FB178</f>
        <v>191985825000</v>
      </c>
      <c r="FC218" s="77">
        <f>+FC36+FC75+FC126+FC178</f>
        <v>191985825000</v>
      </c>
      <c r="FD218" s="77">
        <f>+FD36+FD75+FD126+FD178</f>
        <v>106472641395</v>
      </c>
      <c r="FE218" s="78">
        <f t="shared" si="990"/>
        <v>0.5545859513065613</v>
      </c>
      <c r="FF218" s="212">
        <f>+FF36+FF75+FF126+FF178</f>
        <v>50880049261</v>
      </c>
      <c r="FG218" s="93">
        <f t="shared" si="991"/>
        <v>0.26501982248429018</v>
      </c>
      <c r="FH218" s="77">
        <f>+FH36+FH75+FH126+FH178</f>
        <v>191985825000</v>
      </c>
      <c r="FI218" s="77">
        <f>+FI36+FI75+FI126+FI178</f>
        <v>185613082971</v>
      </c>
      <c r="FJ218" s="77">
        <f>+FJ36+FJ75+FJ126+FJ178</f>
        <v>126556642501</v>
      </c>
      <c r="FK218" s="78">
        <f t="shared" si="992"/>
        <v>0.68183039942703327</v>
      </c>
      <c r="FL218" s="212">
        <f>+FL36+FL75+FL126+FL178</f>
        <v>64697914867</v>
      </c>
      <c r="FM218" s="93">
        <f t="shared" si="993"/>
        <v>0.34856333309817572</v>
      </c>
      <c r="FN218" s="77">
        <f t="shared" ref="FN218:FS218" si="1023">+FN36+FN75+FN126+FN178</f>
        <v>257553993000</v>
      </c>
      <c r="FO218" s="77">
        <f t="shared" si="1023"/>
        <v>3000000000</v>
      </c>
      <c r="FP218" s="212">
        <f t="shared" si="1023"/>
        <v>260553993000</v>
      </c>
      <c r="FQ218" s="77">
        <f t="shared" si="1023"/>
        <v>191985825000</v>
      </c>
      <c r="FR218" s="77">
        <f t="shared" si="1023"/>
        <v>185613082971</v>
      </c>
      <c r="FS218" s="77">
        <f t="shared" si="1023"/>
        <v>134460410615</v>
      </c>
      <c r="FT218" s="78">
        <f t="shared" si="995"/>
        <v>0.72441235532954296</v>
      </c>
      <c r="FU218" s="212">
        <f>+FU36+FU75+FU126+FU178</f>
        <v>82968897419</v>
      </c>
      <c r="FV218" s="93">
        <f t="shared" si="996"/>
        <v>0.44699918826283908</v>
      </c>
      <c r="FW218" s="77">
        <f t="shared" ref="FW218:FY218" si="1024">+FW36+FW75+FW126+FW178</f>
        <v>191985825000</v>
      </c>
      <c r="FX218" s="77">
        <f t="shared" si="1024"/>
        <v>185613082971</v>
      </c>
      <c r="FY218" s="77">
        <f t="shared" si="1024"/>
        <v>157095754840</v>
      </c>
      <c r="FZ218" s="78">
        <f t="shared" si="998"/>
        <v>0.84636143274741293</v>
      </c>
      <c r="GA218" s="212">
        <f>+GA36+GA75+GA126+GA178</f>
        <v>112038160692</v>
      </c>
      <c r="GB218" s="93">
        <f t="shared" si="999"/>
        <v>0.60361133438802228</v>
      </c>
      <c r="GC218" s="49">
        <f t="shared" ref="GC218:GE218" si="1025">+GC36+GC75+GC126+GC178</f>
        <v>191985825000</v>
      </c>
      <c r="GD218" s="49">
        <f t="shared" si="1025"/>
        <v>185613082971</v>
      </c>
      <c r="GE218" s="49">
        <f t="shared" si="1025"/>
        <v>177605297021</v>
      </c>
      <c r="GF218" s="52">
        <f t="shared" si="1001"/>
        <v>0.95685764267354401</v>
      </c>
      <c r="GG218" s="215">
        <f>+GG36+GG75+GG126+GG178</f>
        <v>152361245392</v>
      </c>
      <c r="GH218" s="92">
        <f t="shared" si="1002"/>
        <v>0.82085402038069033</v>
      </c>
      <c r="GI218" s="49">
        <f t="shared" ref="GI218:GK218" si="1026">+GI36+GI75+GI126+GI178</f>
        <v>260553993000</v>
      </c>
      <c r="GJ218" s="49">
        <f t="shared" si="1026"/>
        <v>260553993000</v>
      </c>
      <c r="GK218" s="49">
        <f t="shared" si="1026"/>
        <v>38056564765</v>
      </c>
      <c r="GL218" s="52">
        <f t="shared" si="1004"/>
        <v>0.14606018632383808</v>
      </c>
      <c r="GM218" s="215">
        <f>+GM36+GM75+GM126+GM178</f>
        <v>110433228</v>
      </c>
      <c r="GN218" s="92">
        <f t="shared" si="1005"/>
        <v>4.2384009060264142E-4</v>
      </c>
      <c r="GO218" s="49">
        <f t="shared" ref="GO218:GQ218" si="1027">+GO36+GO75+GO126+GO178</f>
        <v>260553993000</v>
      </c>
      <c r="GP218" s="49">
        <f t="shared" si="1027"/>
        <v>260553993000</v>
      </c>
      <c r="GQ218" s="49">
        <f t="shared" si="1027"/>
        <v>76160346390</v>
      </c>
      <c r="GR218" s="52">
        <f t="shared" si="1007"/>
        <v>0.29230158982825488</v>
      </c>
      <c r="GS218" s="215">
        <f>+GS36+GS75+GS126+GS178</f>
        <v>1100839460</v>
      </c>
      <c r="GT218" s="92">
        <f t="shared" si="1008"/>
        <v>4.2249955463165749E-3</v>
      </c>
      <c r="GU218" s="49">
        <f t="shared" ref="GU218:GW218" si="1028">+GU36+GU75+GU126+GU178</f>
        <v>260553993000</v>
      </c>
      <c r="GV218" s="49">
        <f t="shared" si="1028"/>
        <v>260553993000</v>
      </c>
      <c r="GW218" s="49">
        <f t="shared" si="1028"/>
        <v>82129419747</v>
      </c>
      <c r="GX218" s="52">
        <f t="shared" si="1010"/>
        <v>0.3152107507598243</v>
      </c>
      <c r="GY218" s="215">
        <f>+GY36+GY75+GY126+GY178</f>
        <v>7879374638</v>
      </c>
      <c r="GZ218" s="92">
        <f t="shared" si="1011"/>
        <v>3.0240851607290471E-2</v>
      </c>
      <c r="HA218" s="49">
        <f t="shared" ref="HA218:HC218" si="1029">+HA36+HA75+HA126+HA178</f>
        <v>260553993000</v>
      </c>
      <c r="HB218" s="49">
        <f t="shared" si="1029"/>
        <v>260553993000</v>
      </c>
      <c r="HC218" s="49">
        <f t="shared" si="1029"/>
        <v>91179953731</v>
      </c>
      <c r="HD218" s="52">
        <f t="shared" si="1013"/>
        <v>0.34994648395582256</v>
      </c>
      <c r="HE218" s="215">
        <f>+HE36+HE75+HE126+HE178</f>
        <v>16534011869</v>
      </c>
      <c r="HF218" s="92">
        <f t="shared" si="1014"/>
        <v>6.3457142524006527E-2</v>
      </c>
      <c r="HG218" s="49">
        <f t="shared" ref="HG218:HI218" si="1030">+HG36+HG75+HG126+HG178</f>
        <v>260553993000</v>
      </c>
      <c r="HH218" s="49">
        <f t="shared" si="1030"/>
        <v>260553993000</v>
      </c>
      <c r="HI218" s="49">
        <f t="shared" si="1030"/>
        <v>104201893964</v>
      </c>
      <c r="HJ218" s="52">
        <f t="shared" si="1016"/>
        <v>0.39992437945098003</v>
      </c>
      <c r="HK218" s="215">
        <f>+HK36+HK75+HK126+HK178</f>
        <v>25931634682</v>
      </c>
      <c r="HL218" s="92">
        <f t="shared" si="1017"/>
        <v>9.9524994353089799E-2</v>
      </c>
      <c r="HM218" s="49">
        <f t="shared" ref="HM218:HO218" si="1031">+HM36+HM75+HM126+HM178</f>
        <v>260553993000</v>
      </c>
      <c r="HN218" s="49">
        <f t="shared" si="1031"/>
        <v>263411174171</v>
      </c>
      <c r="HO218" s="49">
        <f t="shared" si="1031"/>
        <v>128147159156</v>
      </c>
      <c r="HP218" s="52">
        <f t="shared" si="1019"/>
        <v>0.48649097578833178</v>
      </c>
      <c r="HQ218" s="215">
        <f>+HQ36+HQ75+HQ126+HQ178</f>
        <v>36717493490</v>
      </c>
      <c r="HR218" s="92">
        <f t="shared" si="1020"/>
        <v>0.13939231547619887</v>
      </c>
    </row>
    <row r="219" spans="1:226" x14ac:dyDescent="0.35">
      <c r="A219" s="48" t="s">
        <v>163</v>
      </c>
      <c r="B219" s="77">
        <f>+B27+B120+B154+B147</f>
        <v>885600901900</v>
      </c>
      <c r="C219" s="77">
        <f>+C27+C120+C154+C147</f>
        <v>883690460316.45007</v>
      </c>
      <c r="D219" s="78">
        <f t="shared" si="937"/>
        <v>0.99784277366988761</v>
      </c>
      <c r="E219" s="77">
        <f>+E27+E120+E154+E147</f>
        <v>980053246479</v>
      </c>
      <c r="F219" s="77">
        <f>+F27+F120+F154+F147</f>
        <v>973070585474.96997</v>
      </c>
      <c r="G219" s="78">
        <f t="shared" si="938"/>
        <v>0.99287522282170237</v>
      </c>
      <c r="H219" s="77">
        <f>+H27+H120+H154+H147</f>
        <v>1105446622060</v>
      </c>
      <c r="I219" s="77">
        <f>+I27+I120+I154+I147</f>
        <v>1097126000590.03</v>
      </c>
      <c r="J219" s="78">
        <f t="shared" si="939"/>
        <v>0.99247306807590174</v>
      </c>
      <c r="K219" s="77">
        <f>+K27+K120+K154+K147</f>
        <v>1430526923514</v>
      </c>
      <c r="L219" s="77">
        <f>+L27+L120+L154+L147</f>
        <v>1413337817309.1201</v>
      </c>
      <c r="M219" s="78">
        <f t="shared" si="940"/>
        <v>0.98798407361487761</v>
      </c>
      <c r="N219" s="77">
        <f>+N27+N120+N154+N147</f>
        <v>1921169604458</v>
      </c>
      <c r="O219" s="77">
        <f>+O27+O120+O154+O147</f>
        <v>1887423366390.6599</v>
      </c>
      <c r="P219" s="78">
        <f t="shared" si="941"/>
        <v>0.9824345346766713</v>
      </c>
      <c r="Q219" s="77">
        <f>+Q27+Q120+Q154+Q147</f>
        <v>2051093589893</v>
      </c>
      <c r="R219" s="77">
        <f>+R27+R120+R154+R147</f>
        <v>2019922155872.4399</v>
      </c>
      <c r="S219" s="78">
        <f t="shared" si="942"/>
        <v>0.98480252964849535</v>
      </c>
      <c r="T219" s="77">
        <f>+T27+T120+T154+T147</f>
        <v>2050974716713</v>
      </c>
      <c r="U219" s="77">
        <f>+U27+U120+U154+U147</f>
        <v>2012214634431.0701</v>
      </c>
      <c r="V219" s="78">
        <f t="shared" si="943"/>
        <v>0.98110162842765369</v>
      </c>
      <c r="W219" s="77">
        <f>+W27+W120+W154+W147</f>
        <v>2101393785954</v>
      </c>
      <c r="X219" s="77">
        <f>+X27+X120+X154+X147</f>
        <v>2044242070179.54</v>
      </c>
      <c r="Y219" s="78">
        <f t="shared" si="944"/>
        <v>0.97280294814019641</v>
      </c>
      <c r="Z219" s="77">
        <f>+Z27+Z120+Z154+Z147</f>
        <v>2190293960626</v>
      </c>
      <c r="AA219" s="77">
        <f>+AA27+AA120+AA154+AA147</f>
        <v>2111897090610</v>
      </c>
      <c r="AB219" s="78">
        <f t="shared" si="945"/>
        <v>0.96420714688288067</v>
      </c>
      <c r="AC219" s="77">
        <f>+AC27+AC120+AC154+AC147</f>
        <v>2301782644947</v>
      </c>
      <c r="AD219" s="77">
        <f>+AD27+AD120+AD154+AD147</f>
        <v>2186154345875</v>
      </c>
      <c r="AE219" s="78">
        <f t="shared" si="946"/>
        <v>0.94976576119129508</v>
      </c>
      <c r="AF219" s="49">
        <f>+AF27+AF120+AF154+AF147</f>
        <v>2549631677000</v>
      </c>
      <c r="AG219" s="49">
        <f>+AG27+AG120+AG154+AG147</f>
        <v>2532689336812</v>
      </c>
      <c r="AH219" s="49">
        <f>+AH27+AH120+AH154+AH147</f>
        <v>2271670886693</v>
      </c>
      <c r="AI219" s="92">
        <f t="shared" si="947"/>
        <v>0.89694020252497508</v>
      </c>
      <c r="AJ219" s="49">
        <f>+AJ27+AJ120+AJ154+AJ147</f>
        <v>2050749659938.6699</v>
      </c>
      <c r="AK219" s="92">
        <f t="shared" si="948"/>
        <v>0.80971228098588388</v>
      </c>
      <c r="AL219" s="49">
        <f>+AL27+AL120+AL154+AL147</f>
        <v>3166989173000</v>
      </c>
      <c r="AM219" s="49">
        <f>+AM27+AM120+AM154+AM147</f>
        <v>3012058964189</v>
      </c>
      <c r="AN219" s="49">
        <f>+AN27+AN120+AN154+AN147</f>
        <v>2795955724328</v>
      </c>
      <c r="AO219" s="92">
        <f t="shared" si="949"/>
        <v>0.92825398093785794</v>
      </c>
      <c r="AP219" s="49">
        <f>+AP27+AP120+AP154+AP147</f>
        <v>2140407713030</v>
      </c>
      <c r="AQ219" s="92">
        <f t="shared" si="950"/>
        <v>0.71061281949581856</v>
      </c>
      <c r="AR219" s="49">
        <f>+AR27+AR120+AR154+AR147</f>
        <v>2892305760000</v>
      </c>
      <c r="AS219" s="49">
        <f>+AS27+AS120+AS154+AS147</f>
        <v>2869239510000</v>
      </c>
      <c r="AT219" s="49">
        <f>+AT27+AT120+AT154+AT147</f>
        <v>2524173217583</v>
      </c>
      <c r="AU219" s="92">
        <f t="shared" si="951"/>
        <v>0.87973597491099653</v>
      </c>
      <c r="AV219" s="49">
        <f>+AV27+AV120+AV154+AV147</f>
        <v>2246137265670</v>
      </c>
      <c r="AW219" s="92">
        <f t="shared" si="952"/>
        <v>0.78283365952603934</v>
      </c>
      <c r="AX219" s="49">
        <f>+AX27+AX120+AX154+AX147</f>
        <v>3226103715000</v>
      </c>
      <c r="AY219" s="49">
        <f>+AY27+AY120+AY154+AY147</f>
        <v>3242886173307</v>
      </c>
      <c r="AZ219" s="49">
        <f>+AZ27+AZ120+AZ154+AZ147</f>
        <v>3120873057725</v>
      </c>
      <c r="BA219" s="92">
        <f t="shared" si="953"/>
        <v>0.96237514699519211</v>
      </c>
      <c r="BB219" s="49">
        <f>+BB27+BB120+BB154+BB147</f>
        <v>2652128504198</v>
      </c>
      <c r="BC219" s="92">
        <f t="shared" si="954"/>
        <v>0.8178296623632143</v>
      </c>
      <c r="BD219" s="49">
        <f>+BD27+BD120+BD154+BD147</f>
        <v>2951112628000</v>
      </c>
      <c r="BE219" s="49">
        <f>+BE27+BE120+BE154+BE147</f>
        <v>3125818052833</v>
      </c>
      <c r="BF219" s="49">
        <f>+BF27+BF120+BF154+BF147</f>
        <v>3052950534891</v>
      </c>
      <c r="BG219" s="92">
        <f>+BF219/BE219</f>
        <v>0.97668849667178848</v>
      </c>
      <c r="BH219" s="49">
        <f>+BH27+BH120+BH154+BH147</f>
        <v>2846067978341</v>
      </c>
      <c r="BI219" s="92">
        <f>+BH219/BE219</f>
        <v>0.91050340430452881</v>
      </c>
      <c r="BJ219" s="49">
        <f>+BJ27+BJ120+BJ154+BJ147</f>
        <v>3390872263000</v>
      </c>
      <c r="BK219" s="49">
        <f>+BK27+BK120+BK154+BK147</f>
        <v>3530912354614</v>
      </c>
      <c r="BL219" s="49">
        <f>+BL27+BL120+BL154+BL147</f>
        <v>3485060354240</v>
      </c>
      <c r="BM219" s="92">
        <f>+BL219/BK219</f>
        <v>0.98701412106304953</v>
      </c>
      <c r="BN219" s="49">
        <f>+BN27+BN120+BN154+BN147</f>
        <v>3225093510117</v>
      </c>
      <c r="BO219" s="92">
        <f>+BN219/BK219</f>
        <v>0.91338815190431644</v>
      </c>
      <c r="BP219" s="49">
        <f>+BP27+BP120+BP154+BP147</f>
        <v>3783634599000</v>
      </c>
      <c r="BQ219" s="49">
        <f>+BQ27+BQ120+BQ154+BQ147</f>
        <v>3767828438974</v>
      </c>
      <c r="BR219" s="49">
        <f>+BR27+BR120+BR154+BR147</f>
        <v>3712106002309</v>
      </c>
      <c r="BS219" s="92">
        <f t="shared" si="959"/>
        <v>0.98521099419267255</v>
      </c>
      <c r="BT219" s="49">
        <f>+BT27+BT120+BT154+BT147</f>
        <v>3442127245821</v>
      </c>
      <c r="BU219" s="92">
        <f t="shared" si="960"/>
        <v>0.91355731864434619</v>
      </c>
      <c r="BV219" s="49">
        <f>+BV27+BV120+BV154+BV147</f>
        <v>4099839128000</v>
      </c>
      <c r="BW219" s="49">
        <f>+BW27+BW120+BW154+BW147</f>
        <v>4105321206392</v>
      </c>
      <c r="BX219" s="49">
        <f>+BX27+BX120+BX154+BX147</f>
        <v>4072535406269</v>
      </c>
      <c r="BY219" s="92">
        <f t="shared" si="961"/>
        <v>0.9920138282792702</v>
      </c>
      <c r="BZ219" s="49">
        <f>+BZ27+BZ120+BZ154+BZ147</f>
        <v>3665289908898</v>
      </c>
      <c r="CA219" s="92">
        <f t="shared" si="962"/>
        <v>0.89281440467828199</v>
      </c>
      <c r="CB219" s="49">
        <f>+CB27+CB120+CB154+CB147</f>
        <v>3914050408000</v>
      </c>
      <c r="CC219" s="49">
        <f>+CC27+CC120+CC154+CC147</f>
        <v>4124980914817</v>
      </c>
      <c r="CD219" s="49">
        <f>+CD27+CD120+CD154+CD147</f>
        <v>4074012137685</v>
      </c>
      <c r="CE219" s="52">
        <f t="shared" si="963"/>
        <v>0.98764387564826805</v>
      </c>
      <c r="CF219" s="49">
        <f>+CF27+CF120+CF154+CF147</f>
        <v>3645730098971</v>
      </c>
      <c r="CG219" s="92">
        <f t="shared" si="964"/>
        <v>0.88381744649423155</v>
      </c>
      <c r="CH219" s="49">
        <f>+CH27+CH120+CH154+CH147</f>
        <v>4724376567000</v>
      </c>
      <c r="CI219" s="49">
        <f>+CI27+CI120+CI154+CI147</f>
        <v>4824371288534</v>
      </c>
      <c r="CJ219" s="49">
        <f>+CJ27+CJ120+CJ154+CJ147</f>
        <v>4802440086149</v>
      </c>
      <c r="CK219" s="52">
        <f t="shared" si="965"/>
        <v>0.99545408073439046</v>
      </c>
      <c r="CL219" s="49">
        <f>+CL27+CL120+CL154+CL147</f>
        <v>4101784089519</v>
      </c>
      <c r="CM219" s="92">
        <f t="shared" si="966"/>
        <v>0.85022147844790463</v>
      </c>
      <c r="CN219" s="49">
        <f>+CN27+CN120+CN154+CN147</f>
        <v>5375422447000</v>
      </c>
      <c r="CO219" s="49">
        <f>+CO27+CO120+CO154+CO147</f>
        <v>5397762643691</v>
      </c>
      <c r="CP219" s="49">
        <f>+CP27+CP120+CP154+CP147</f>
        <v>5375759131649</v>
      </c>
      <c r="CQ219" s="52">
        <f t="shared" si="967"/>
        <v>0.99592358658680225</v>
      </c>
      <c r="CR219" s="49">
        <f>+CR27+CR120+CR154+CR147</f>
        <v>4688316785673</v>
      </c>
      <c r="CS219" s="92">
        <f t="shared" si="968"/>
        <v>0.86856668126242775</v>
      </c>
      <c r="CT219" s="49">
        <f>+CT27+CT120+CT154+CT147</f>
        <v>6268515176934</v>
      </c>
      <c r="CU219" s="49">
        <f>+CU27+CU120+CU154+CU147</f>
        <v>4753193158697</v>
      </c>
      <c r="CV219" s="52">
        <f t="shared" si="969"/>
        <v>0.75826460087185099</v>
      </c>
      <c r="CW219" s="49">
        <f>+CW27+CW120+CW154+CW147</f>
        <v>6277217448149</v>
      </c>
      <c r="CX219" s="49">
        <f>+CX27+CX120+CX154+CX147</f>
        <v>5083028992246</v>
      </c>
      <c r="CY219" s="52">
        <f t="shared" si="970"/>
        <v>0.80975830998890486</v>
      </c>
      <c r="CZ219" s="49">
        <f>+CZ27+CZ120+CZ154+CZ147</f>
        <v>6285029764149</v>
      </c>
      <c r="DA219" s="49">
        <f>+DA27+DA120+DA154+DA147</f>
        <v>5574945149376</v>
      </c>
      <c r="DB219" s="52">
        <f t="shared" si="971"/>
        <v>0.88701968941762899</v>
      </c>
      <c r="DC219" s="49">
        <f>+DC27+DC120+DC154+DC147</f>
        <v>6203720671000</v>
      </c>
      <c r="DD219" s="49">
        <f>+DD27+DD120+DD154+DD147</f>
        <v>6261432602989</v>
      </c>
      <c r="DE219" s="49">
        <f>+DE27+DE120+DE154+DE147</f>
        <v>6254846903451</v>
      </c>
      <c r="DF219" s="52">
        <f t="shared" si="972"/>
        <v>0.99894821202182127</v>
      </c>
      <c r="DG219" s="49">
        <f>+DG27+DG120+DG154+DG147</f>
        <v>5369938068520</v>
      </c>
      <c r="DH219" s="92">
        <f t="shared" si="973"/>
        <v>0.85762131592002921</v>
      </c>
      <c r="DI219" s="77">
        <f t="shared" ref="DI219:DN219" si="1032">+DI27+DI120+DI154+DI147</f>
        <v>6493971825000</v>
      </c>
      <c r="DJ219" s="77">
        <f t="shared" si="1032"/>
        <v>0</v>
      </c>
      <c r="DK219" s="77">
        <f t="shared" si="1032"/>
        <v>6493971825000</v>
      </c>
      <c r="DL219" s="77">
        <f t="shared" ref="DL219" si="1033">+DL27+DL120+DL154+DL147</f>
        <v>6493971825000</v>
      </c>
      <c r="DM219" s="77">
        <f t="shared" si="1032"/>
        <v>6493971825000</v>
      </c>
      <c r="DN219" s="77">
        <f t="shared" si="1032"/>
        <v>1049962312744</v>
      </c>
      <c r="DO219" s="78">
        <f t="shared" si="976"/>
        <v>0.16168260981698979</v>
      </c>
      <c r="DP219" s="77">
        <f>+DP27+DP120+DP154+DP147</f>
        <v>177489582761</v>
      </c>
      <c r="DQ219" s="93">
        <f t="shared" si="977"/>
        <v>2.7331437145710128E-2</v>
      </c>
      <c r="DR219" s="77">
        <f>+DR27+DR120+DR154+DR147</f>
        <v>6493971825000</v>
      </c>
      <c r="DS219" s="77">
        <f>+DS27+DS120+DS154+DS147</f>
        <v>6493971825000</v>
      </c>
      <c r="DT219" s="77">
        <f>+DT27+DT120+DT154+DT147</f>
        <v>1619350086319</v>
      </c>
      <c r="DU219" s="78">
        <f t="shared" si="978"/>
        <v>0.24936204374724091</v>
      </c>
      <c r="DV219" s="77">
        <f>+DV27+DV120+DV154+DV147</f>
        <v>551695257895</v>
      </c>
      <c r="DW219" s="93">
        <f t="shared" si="979"/>
        <v>8.495498175263487E-2</v>
      </c>
      <c r="DX219" s="77">
        <f>+DX27+DX120+DX154+DX147</f>
        <v>6493971825000</v>
      </c>
      <c r="DY219" s="77">
        <f>+DY27+DY120+DY154+DY147</f>
        <v>6493971825000</v>
      </c>
      <c r="DZ219" s="77">
        <f>+DZ27+DZ120+DZ154+DZ147</f>
        <v>2372830927991</v>
      </c>
      <c r="EA219" s="78">
        <f t="shared" si="980"/>
        <v>0.36538977869541339</v>
      </c>
      <c r="EB219" s="77">
        <f>+EB27+EB120+EB154+EB147</f>
        <v>918771287217</v>
      </c>
      <c r="EC219" s="93">
        <f t="shared" si="981"/>
        <v>0.14148063958023102</v>
      </c>
      <c r="ED219" s="77">
        <f>+ED27+ED120+ED154+ED147</f>
        <v>6493971825000</v>
      </c>
      <c r="EE219" s="77">
        <f>+EE27+EE120+EE154+EE147</f>
        <v>6493971825000</v>
      </c>
      <c r="EF219" s="77">
        <f>+EF27+EF120+EF154+EF147</f>
        <v>2978639526029</v>
      </c>
      <c r="EG219" s="78">
        <f t="shared" si="982"/>
        <v>0.45867761768877091</v>
      </c>
      <c r="EH219" s="77">
        <f>+EH27+EH120+EH154+EH147</f>
        <v>1480219754433</v>
      </c>
      <c r="EI219" s="93">
        <f t="shared" si="983"/>
        <v>0.22793750794152853</v>
      </c>
      <c r="EJ219" s="77">
        <f>+EJ27+EJ120+EJ154+EJ147</f>
        <v>6493971825000</v>
      </c>
      <c r="EK219" s="77">
        <f>+EK27+EK120+EK154+EK147</f>
        <v>6507762517825</v>
      </c>
      <c r="EL219" s="77">
        <f>+EL27+EL120+EL154+EL147</f>
        <v>4092281218801</v>
      </c>
      <c r="EM219" s="78">
        <f t="shared" si="984"/>
        <v>0.62883075520842868</v>
      </c>
      <c r="EN219" s="77">
        <f>+EN27+EN120+EN154+EN147</f>
        <v>2108019111236</v>
      </c>
      <c r="EO219" s="93">
        <f t="shared" si="985"/>
        <v>0.32392379185043374</v>
      </c>
      <c r="EP219" s="77">
        <f>+EP27+EP120+EP154+EP147</f>
        <v>6493971825000</v>
      </c>
      <c r="EQ219" s="77">
        <f>+EQ27+EQ120+EQ154+EQ147</f>
        <v>6507762517825</v>
      </c>
      <c r="ER219" s="77">
        <f>+ER27+ER120+ER154+ER147</f>
        <v>4092281218801</v>
      </c>
      <c r="ES219" s="78">
        <f t="shared" si="986"/>
        <v>0.62883075520842868</v>
      </c>
      <c r="ET219" s="77">
        <f>+ET27+ET120+ET154+ET147</f>
        <v>2640956437775</v>
      </c>
      <c r="EU219" s="93">
        <f t="shared" si="987"/>
        <v>0.40581635094109897</v>
      </c>
      <c r="EV219" s="77">
        <f>+EV27+EV120+EV154+EV147</f>
        <v>6493971825000</v>
      </c>
      <c r="EW219" s="77">
        <f>+EW27+EW120+EW154+EW147</f>
        <v>6507762517825</v>
      </c>
      <c r="EX219" s="77">
        <f>+EX27+EX120+EX154+EX147</f>
        <v>4333894324206</v>
      </c>
      <c r="EY219" s="78">
        <f t="shared" si="988"/>
        <v>0.66595766399516032</v>
      </c>
      <c r="EZ219" s="212">
        <f>+EZ27+EZ120+EZ154+EZ147</f>
        <v>3134126309486</v>
      </c>
      <c r="FA219" s="93">
        <f t="shared" si="989"/>
        <v>0.48159813774726923</v>
      </c>
      <c r="FB219" s="77">
        <f>+FB27+FB120+FB154+FB147</f>
        <v>6493971825000</v>
      </c>
      <c r="FC219" s="77">
        <f>+FC27+FC120+FC154+FC147</f>
        <v>6507762517825</v>
      </c>
      <c r="FD219" s="77">
        <f>+FD27+FD120+FD154+FD147</f>
        <v>4780298017874</v>
      </c>
      <c r="FE219" s="78">
        <f t="shared" si="990"/>
        <v>0.73455323619763147</v>
      </c>
      <c r="FF219" s="212">
        <f>+FF27+FF120+FF154+FF147</f>
        <v>3547313719014</v>
      </c>
      <c r="FG219" s="93">
        <f t="shared" si="991"/>
        <v>0.54508960787947902</v>
      </c>
      <c r="FH219" s="77">
        <f>+FH27+FH120+FH154+FH147</f>
        <v>6493971825000</v>
      </c>
      <c r="FI219" s="77">
        <f>+FI27+FI120+FI154+FI147</f>
        <v>6492774634751</v>
      </c>
      <c r="FJ219" s="77">
        <f>+FJ27+FJ120+FJ154+FJ147</f>
        <v>5259513975112</v>
      </c>
      <c r="FK219" s="78">
        <f t="shared" si="992"/>
        <v>0.8100564505907426</v>
      </c>
      <c r="FL219" s="212">
        <f>+FL27+FL120+FL154+FL147</f>
        <v>4164455789836</v>
      </c>
      <c r="FM219" s="93">
        <f t="shared" si="993"/>
        <v>0.64139848125126064</v>
      </c>
      <c r="FN219" s="77">
        <f t="shared" ref="FN219:FS219" si="1034">+FN27+FN120+FN154+FN147</f>
        <v>7681547705000</v>
      </c>
      <c r="FO219" s="77">
        <f t="shared" si="1034"/>
        <v>1407383000</v>
      </c>
      <c r="FP219" s="212">
        <f t="shared" si="1034"/>
        <v>7682955088000</v>
      </c>
      <c r="FQ219" s="77">
        <f t="shared" si="1034"/>
        <v>6493971825000</v>
      </c>
      <c r="FR219" s="77">
        <f t="shared" si="1034"/>
        <v>6527209895365</v>
      </c>
      <c r="FS219" s="77">
        <f t="shared" si="1034"/>
        <v>5572110638687</v>
      </c>
      <c r="FT219" s="78">
        <f t="shared" si="995"/>
        <v>0.85367419280384715</v>
      </c>
      <c r="FU219" s="212">
        <f>+FU27+FU120+FU154+FU147</f>
        <v>4663234162702</v>
      </c>
      <c r="FV219" s="93">
        <f t="shared" si="996"/>
        <v>0.71442993828241719</v>
      </c>
      <c r="FW219" s="77">
        <f t="shared" ref="FW219:FY219" si="1035">+FW27+FW120+FW154+FW147</f>
        <v>6493971825000</v>
      </c>
      <c r="FX219" s="77">
        <f t="shared" si="1035"/>
        <v>7154890168239</v>
      </c>
      <c r="FY219" s="77">
        <f t="shared" si="1035"/>
        <v>6036671625813</v>
      </c>
      <c r="FZ219" s="78">
        <f t="shared" si="998"/>
        <v>0.84371268934499632</v>
      </c>
      <c r="GA219" s="212">
        <f>+GA27+GA120+GA154+GA147</f>
        <v>5279520845013</v>
      </c>
      <c r="GB219" s="93">
        <f t="shared" si="999"/>
        <v>0.73788985167782439</v>
      </c>
      <c r="GC219" s="49">
        <f t="shared" ref="GC219:GE219" si="1036">+GC27+GC120+GC154+GC147</f>
        <v>6493971825000</v>
      </c>
      <c r="GD219" s="49">
        <f t="shared" si="1036"/>
        <v>7154946154459</v>
      </c>
      <c r="GE219" s="49">
        <f t="shared" si="1036"/>
        <v>7130169539410</v>
      </c>
      <c r="GF219" s="52">
        <f t="shared" si="1001"/>
        <v>0.99653713465983818</v>
      </c>
      <c r="GG219" s="215">
        <f>+GG27+GG120+GG154+GG147</f>
        <v>6551294843501</v>
      </c>
      <c r="GH219" s="92">
        <f t="shared" si="1002"/>
        <v>0.91563160673378352</v>
      </c>
      <c r="GI219" s="49">
        <f t="shared" ref="GI219:GK219" si="1037">+GI27+GI120+GI154+GI147</f>
        <v>7682955088000</v>
      </c>
      <c r="GJ219" s="49">
        <f t="shared" si="1037"/>
        <v>7682955088000</v>
      </c>
      <c r="GK219" s="49">
        <f t="shared" si="1037"/>
        <v>1387038601307</v>
      </c>
      <c r="GL219" s="52">
        <f t="shared" si="1004"/>
        <v>0.18053451899952067</v>
      </c>
      <c r="GM219" s="215">
        <f>+GM27+GM120+GM154+GM147</f>
        <v>194437271694</v>
      </c>
      <c r="GN219" s="92">
        <f t="shared" si="1005"/>
        <v>2.5307615294757013E-2</v>
      </c>
      <c r="GO219" s="49">
        <f t="shared" ref="GO219:GQ219" si="1038">+GO27+GO120+GO154+GO147</f>
        <v>7682955088000</v>
      </c>
      <c r="GP219" s="49">
        <f t="shared" si="1038"/>
        <v>7682955088000</v>
      </c>
      <c r="GQ219" s="49">
        <f t="shared" si="1038"/>
        <v>1898027049762</v>
      </c>
      <c r="GR219" s="52">
        <f t="shared" si="1007"/>
        <v>0.24704388194674293</v>
      </c>
      <c r="GS219" s="215">
        <f>+GS27+GS120+GS154+GS147</f>
        <v>553046483100</v>
      </c>
      <c r="GT219" s="92">
        <f t="shared" si="1008"/>
        <v>7.1983563194818453E-2</v>
      </c>
      <c r="GU219" s="49">
        <f t="shared" ref="GU219:GW219" si="1039">+GU27+GU120+GU154+GU147</f>
        <v>7682955088000</v>
      </c>
      <c r="GV219" s="49">
        <f t="shared" si="1039"/>
        <v>7692536351433</v>
      </c>
      <c r="GW219" s="49">
        <f t="shared" si="1039"/>
        <v>2469214872974</v>
      </c>
      <c r="GX219" s="52">
        <f t="shared" si="1010"/>
        <v>0.32098839188638006</v>
      </c>
      <c r="GY219" s="215">
        <f>+GY27+GY120+GY154+GY147</f>
        <v>1056710328142</v>
      </c>
      <c r="GZ219" s="92">
        <f t="shared" si="1011"/>
        <v>0.13736825929267807</v>
      </c>
      <c r="HA219" s="49">
        <f t="shared" ref="HA219:HC219" si="1040">+HA27+HA120+HA154+HA147</f>
        <v>7682955088000</v>
      </c>
      <c r="HB219" s="49">
        <f t="shared" si="1040"/>
        <v>7692536351433</v>
      </c>
      <c r="HC219" s="49">
        <f t="shared" si="1040"/>
        <v>3203087659795</v>
      </c>
      <c r="HD219" s="52">
        <f t="shared" si="1013"/>
        <v>0.4163890183240167</v>
      </c>
      <c r="HE219" s="215">
        <f>+HE27+HE120+HE154+HE147</f>
        <v>1510118251073</v>
      </c>
      <c r="HF219" s="92">
        <f t="shared" si="1014"/>
        <v>0.19630953720377134</v>
      </c>
      <c r="HG219" s="49">
        <f t="shared" ref="HG219:HI219" si="1041">+HG27+HG120+HG154+HG147</f>
        <v>7682955088000</v>
      </c>
      <c r="HH219" s="49">
        <f t="shared" si="1041"/>
        <v>7692536351433</v>
      </c>
      <c r="HI219" s="49">
        <f t="shared" si="1041"/>
        <v>3609015279964</v>
      </c>
      <c r="HJ219" s="52">
        <f t="shared" si="1016"/>
        <v>0.46915804035059211</v>
      </c>
      <c r="HK219" s="215">
        <f>+HK27+HK120+HK154+HK147</f>
        <v>2135411662708</v>
      </c>
      <c r="HL219" s="92">
        <f t="shared" si="1017"/>
        <v>0.2775952644422936</v>
      </c>
      <c r="HM219" s="49">
        <f t="shared" ref="HM219:HO219" si="1042">+HM27+HM120+HM154+HM147</f>
        <v>7682955088000</v>
      </c>
      <c r="HN219" s="49">
        <f t="shared" si="1042"/>
        <v>7694389324809</v>
      </c>
      <c r="HO219" s="49">
        <f t="shared" si="1042"/>
        <v>3971416349788</v>
      </c>
      <c r="HP219" s="52">
        <f t="shared" si="1019"/>
        <v>0.516144450474188</v>
      </c>
      <c r="HQ219" s="215">
        <f>+HQ27+HQ120+HQ154+HQ147</f>
        <v>2738849096831</v>
      </c>
      <c r="HR219" s="92">
        <f t="shared" si="1020"/>
        <v>0.3559540570685884</v>
      </c>
    </row>
    <row r="220" spans="1:226" x14ac:dyDescent="0.35">
      <c r="A220" s="48" t="s">
        <v>164</v>
      </c>
      <c r="B220" s="77">
        <f>+B19+B123+B63+B172</f>
        <v>34108011911</v>
      </c>
      <c r="C220" s="77">
        <f>+C19+C123+C63+C172</f>
        <v>33806553031.550003</v>
      </c>
      <c r="D220" s="78">
        <f t="shared" si="937"/>
        <v>0.99116164025518083</v>
      </c>
      <c r="E220" s="77">
        <f>+E19+E123+E63+E172</f>
        <v>29570562731</v>
      </c>
      <c r="F220" s="77">
        <f>+F19+F123+F63+F172</f>
        <v>29430449887.719997</v>
      </c>
      <c r="G220" s="78">
        <f t="shared" si="938"/>
        <v>0.99526174579244253</v>
      </c>
      <c r="H220" s="77">
        <f>+H19+H123+H63+H172</f>
        <v>27396567831</v>
      </c>
      <c r="I220" s="77">
        <f>+I19+I123+I63+I172</f>
        <v>26938247297.370003</v>
      </c>
      <c r="J220" s="78">
        <f t="shared" si="939"/>
        <v>0.98327087770784938</v>
      </c>
      <c r="K220" s="77">
        <f>+K19+K123+K63+K172</f>
        <v>76361514303</v>
      </c>
      <c r="L220" s="77">
        <f>+L19+L123+L63+L172</f>
        <v>75969315757.850006</v>
      </c>
      <c r="M220" s="78">
        <f t="shared" si="940"/>
        <v>0.99486392394480594</v>
      </c>
      <c r="N220" s="77">
        <f>+N19+N123+N63+N172</f>
        <v>114130844108</v>
      </c>
      <c r="O220" s="77">
        <f>+O19+O123+O63+O172</f>
        <v>92082680659.410004</v>
      </c>
      <c r="P220" s="78">
        <f t="shared" si="941"/>
        <v>0.80681678453437</v>
      </c>
      <c r="Q220" s="77">
        <f>+Q19+Q123+Q63+Q172</f>
        <v>94211916895</v>
      </c>
      <c r="R220" s="77">
        <f>+R19+R123+R63+R172</f>
        <v>91407695396.610001</v>
      </c>
      <c r="S220" s="78">
        <f t="shared" si="942"/>
        <v>0.97023495975020513</v>
      </c>
      <c r="T220" s="77">
        <f>+T19+T123+T63+T172</f>
        <v>91964349289</v>
      </c>
      <c r="U220" s="77">
        <f>+U19+U123+U63+U172</f>
        <v>87914537650.460007</v>
      </c>
      <c r="V220" s="78">
        <f t="shared" si="943"/>
        <v>0.95596324369334285</v>
      </c>
      <c r="W220" s="77">
        <f>+W19+W123+W63+W172</f>
        <v>111924676533</v>
      </c>
      <c r="X220" s="77">
        <f>+X19+X123+X63+X172</f>
        <v>107435147205.89999</v>
      </c>
      <c r="Y220" s="78">
        <f t="shared" si="944"/>
        <v>0.95988794012036915</v>
      </c>
      <c r="Z220" s="77">
        <f>+Z19+Z123+Z63+Z172</f>
        <v>106290787578</v>
      </c>
      <c r="AA220" s="77">
        <f>+AA19+AA123+AA63+AA172</f>
        <v>104470583528</v>
      </c>
      <c r="AB220" s="78">
        <f t="shared" si="945"/>
        <v>0.98287524166979878</v>
      </c>
      <c r="AC220" s="77">
        <f>+AC19+AC123+AC63+AC172</f>
        <v>108939424303</v>
      </c>
      <c r="AD220" s="77">
        <f>+AD19+AD123+AD63+AD172</f>
        <v>102317028839</v>
      </c>
      <c r="AE220" s="78">
        <f t="shared" si="946"/>
        <v>0.93921029502064635</v>
      </c>
      <c r="AF220" s="49">
        <f>+AF19+AF123+AF63+AF172</f>
        <v>108812620000</v>
      </c>
      <c r="AG220" s="49">
        <f>+AG19+AG123+AG63+AG172</f>
        <v>109748549762</v>
      </c>
      <c r="AH220" s="49">
        <f>+AH19+AH123+AH63+AH172</f>
        <v>98884144741</v>
      </c>
      <c r="AI220" s="92">
        <f t="shared" si="947"/>
        <v>0.90100639102238267</v>
      </c>
      <c r="AJ220" s="49">
        <f>+AJ19+AJ123+AJ63+AJ172</f>
        <v>69238942240</v>
      </c>
      <c r="AK220" s="92">
        <f t="shared" si="948"/>
        <v>0.63088708133411442</v>
      </c>
      <c r="AL220" s="49">
        <f>+AL19+AL123+AL63+AL172</f>
        <v>67329476000</v>
      </c>
      <c r="AM220" s="49">
        <f>+AM19+AM123+AM63+AM172</f>
        <v>66252441691</v>
      </c>
      <c r="AN220" s="49">
        <f>+AN19+AN123+AN63+AN172</f>
        <v>58156266526</v>
      </c>
      <c r="AO220" s="92">
        <f t="shared" si="949"/>
        <v>0.87779808625378075</v>
      </c>
      <c r="AP220" s="49">
        <f>+AP19+AP123+AP63+AP172</f>
        <v>38623822674</v>
      </c>
      <c r="AQ220" s="92">
        <f t="shared" si="950"/>
        <v>0.58297961083669492</v>
      </c>
      <c r="AR220" s="49">
        <f>+AR19+AR123+AR63+AR172</f>
        <v>85573536000</v>
      </c>
      <c r="AS220" s="49">
        <f>+AS19+AS123+AS63+AS172</f>
        <v>85573536000</v>
      </c>
      <c r="AT220" s="49">
        <f>+AT19+AT123+AT63+AT172</f>
        <v>82737306039</v>
      </c>
      <c r="AU220" s="92">
        <f t="shared" si="951"/>
        <v>0.96685622572614038</v>
      </c>
      <c r="AV220" s="49">
        <f>+AV19+AV123+AV63+AV172</f>
        <v>58674927237</v>
      </c>
      <c r="AW220" s="92">
        <f t="shared" si="952"/>
        <v>0.68566673740115169</v>
      </c>
      <c r="AX220" s="49">
        <f>+AX19+AX123+AX63+AX172</f>
        <v>121036323000</v>
      </c>
      <c r="AY220" s="49">
        <f>+AY19+AY123+AY63+AY172</f>
        <v>121236323000</v>
      </c>
      <c r="AZ220" s="49">
        <f>+AZ19+AZ123+AZ63+AZ172</f>
        <v>114369559642</v>
      </c>
      <c r="BA220" s="92">
        <f t="shared" si="953"/>
        <v>0.94336051120587017</v>
      </c>
      <c r="BB220" s="49">
        <f>+BB19+BB123+BB63+BB172</f>
        <v>79674825346</v>
      </c>
      <c r="BC220" s="92">
        <f t="shared" si="954"/>
        <v>0.65718609220769586</v>
      </c>
      <c r="BD220" s="49">
        <f>+BD19+BD123+BD63+BD172</f>
        <v>74367516000</v>
      </c>
      <c r="BE220" s="49">
        <f>+BE19+BE123+BE63+BE172</f>
        <v>63239885898</v>
      </c>
      <c r="BF220" s="49">
        <f>+BF19+BF123+BF63+BF172</f>
        <v>62591213711</v>
      </c>
      <c r="BG220" s="92">
        <f t="shared" si="955"/>
        <v>0.98974267303318275</v>
      </c>
      <c r="BH220" s="49">
        <f>+BH19+BH123+BH63+BH172</f>
        <v>49648286537</v>
      </c>
      <c r="BI220" s="92">
        <f t="shared" si="956"/>
        <v>0.7850786862120217</v>
      </c>
      <c r="BJ220" s="49">
        <f>+BJ19+BJ123+BJ63+BJ172</f>
        <v>72311407000</v>
      </c>
      <c r="BK220" s="49">
        <f>+BK19+BK123+BK63+BK172</f>
        <v>78432407000</v>
      </c>
      <c r="BL220" s="49">
        <f>+BL19+BL123+BL63+BL172</f>
        <v>77963290497</v>
      </c>
      <c r="BM220" s="92">
        <f t="shared" si="957"/>
        <v>0.99401884347371872</v>
      </c>
      <c r="BN220" s="49">
        <f>+BN19+BN123+BN63+BN172</f>
        <v>64876294859.57</v>
      </c>
      <c r="BO220" s="92">
        <f t="shared" si="958"/>
        <v>0.82716184981508978</v>
      </c>
      <c r="BP220" s="49">
        <f>+BP19+BP123+BP63+BP172</f>
        <v>97060977000</v>
      </c>
      <c r="BQ220" s="49">
        <f>+BQ19+BQ123+BQ63+BQ172</f>
        <v>104060977000</v>
      </c>
      <c r="BR220" s="49">
        <f>+BR19+BR123+BR63+BR172</f>
        <v>102367262790</v>
      </c>
      <c r="BS220" s="92">
        <f t="shared" si="959"/>
        <v>0.98372382944280834</v>
      </c>
      <c r="BT220" s="49">
        <f>+BT19+BT123+BT63+BT172</f>
        <v>90293087138</v>
      </c>
      <c r="BU220" s="92">
        <f t="shared" si="960"/>
        <v>0.867694016922405</v>
      </c>
      <c r="BV220" s="49">
        <f>+BV19+BV123+BV63+BV172</f>
        <v>101063895000</v>
      </c>
      <c r="BW220" s="49">
        <f>+BW19+BW123+BW63+BW172</f>
        <v>101063895000</v>
      </c>
      <c r="BX220" s="49">
        <f>+BX19+BX123+BX63+BX172</f>
        <v>100078838661</v>
      </c>
      <c r="BY220" s="92">
        <f t="shared" si="961"/>
        <v>0.99025313304024154</v>
      </c>
      <c r="BZ220" s="49">
        <f>+BZ19+BZ123+BZ63+BZ172</f>
        <v>86947744558</v>
      </c>
      <c r="CA220" s="92">
        <f t="shared" si="962"/>
        <v>0.86032449628029872</v>
      </c>
      <c r="CB220" s="49">
        <f>+CB19+CB123+CB63+CB172</f>
        <v>92368013000</v>
      </c>
      <c r="CC220" s="49">
        <f>+CC19+CC123+CC63+CC172</f>
        <v>88761572434</v>
      </c>
      <c r="CD220" s="49">
        <f>+CD19+CD123+CD63+CD172</f>
        <v>86892931398</v>
      </c>
      <c r="CE220" s="52">
        <f t="shared" si="963"/>
        <v>0.97894763482936875</v>
      </c>
      <c r="CF220" s="49">
        <f>+CF19+CF123+CF63+CF172</f>
        <v>72332845446</v>
      </c>
      <c r="CG220" s="92">
        <f t="shared" si="964"/>
        <v>0.81491171756543823</v>
      </c>
      <c r="CH220" s="49">
        <f>+CH19+CH123+CH63+CH172</f>
        <v>121384764000</v>
      </c>
      <c r="CI220" s="49">
        <f>+CI19+CI123+CI63+CI172</f>
        <v>122431182218</v>
      </c>
      <c r="CJ220" s="49">
        <f>+CJ19+CJ123+CJ63+CJ172</f>
        <v>115583934949</v>
      </c>
      <c r="CK220" s="52">
        <f t="shared" si="965"/>
        <v>0.94407268520197862</v>
      </c>
      <c r="CL220" s="49">
        <f>+CL19+CL123+CL63+CL172</f>
        <v>96435623121</v>
      </c>
      <c r="CM220" s="92">
        <f t="shared" si="966"/>
        <v>0.78767207319200339</v>
      </c>
      <c r="CN220" s="49">
        <f>+CN19+CN123+CN63+CN172</f>
        <v>142074118000</v>
      </c>
      <c r="CO220" s="49">
        <f>+CO19+CO123+CO63+CO172</f>
        <v>149028561633</v>
      </c>
      <c r="CP220" s="49">
        <f>+CP19+CP123+CP63+CP172</f>
        <v>145899213459</v>
      </c>
      <c r="CQ220" s="52">
        <f t="shared" si="967"/>
        <v>0.97900168840315072</v>
      </c>
      <c r="CR220" s="49">
        <f>+CR19+CR123+CR63+CR172</f>
        <v>129788750716</v>
      </c>
      <c r="CS220" s="92">
        <f t="shared" si="968"/>
        <v>0.87089849954815879</v>
      </c>
      <c r="CT220" s="49">
        <f>+CT19+CT123+CT63+CT172</f>
        <v>116408281996</v>
      </c>
      <c r="CU220" s="49">
        <f>+CU19+CU123+CU63+CU172</f>
        <v>100776803317</v>
      </c>
      <c r="CV220" s="52">
        <f t="shared" si="969"/>
        <v>0.86571850034229414</v>
      </c>
      <c r="CW220" s="49">
        <f>+CW19+CW123+CW63+CW172</f>
        <v>116408281996</v>
      </c>
      <c r="CX220" s="49">
        <f>+CX19+CX123+CX63+CX172</f>
        <v>105293640253</v>
      </c>
      <c r="CY220" s="52">
        <f t="shared" si="970"/>
        <v>0.90452018058833716</v>
      </c>
      <c r="CZ220" s="49">
        <f>+CZ19+CZ123+CZ63+CZ172</f>
        <v>116408281996</v>
      </c>
      <c r="DA220" s="49">
        <f>+DA19+DA123+DA63+DA172</f>
        <v>109100199293</v>
      </c>
      <c r="DB220" s="52">
        <f t="shared" si="971"/>
        <v>0.93722025119096664</v>
      </c>
      <c r="DC220" s="49">
        <f>+DC19+DC123+DC63+DC172</f>
        <v>112619482000</v>
      </c>
      <c r="DD220" s="49">
        <f>+DD19+DD123+DD63+DD172</f>
        <v>116408281996</v>
      </c>
      <c r="DE220" s="49">
        <f>+DE19+DE123+DE63+DE172</f>
        <v>115895211387</v>
      </c>
      <c r="DF220" s="52">
        <f t="shared" si="972"/>
        <v>0.99559249049807619</v>
      </c>
      <c r="DG220" s="49">
        <f>+DG19+DG123+DG63+DG172</f>
        <v>108462328351</v>
      </c>
      <c r="DH220" s="92">
        <f t="shared" si="973"/>
        <v>0.93174065016032936</v>
      </c>
      <c r="DI220" s="77">
        <f t="shared" ref="DI220:DN220" si="1043">+DI19+DI123+DI63+DI172</f>
        <v>123176774000</v>
      </c>
      <c r="DJ220" s="77">
        <f t="shared" si="1043"/>
        <v>0</v>
      </c>
      <c r="DK220" s="77">
        <f t="shared" si="1043"/>
        <v>123176774000</v>
      </c>
      <c r="DL220" s="77">
        <f t="shared" ref="DL220" si="1044">+DL19+DL123+DL63+DL172</f>
        <v>123176774000</v>
      </c>
      <c r="DM220" s="77">
        <f t="shared" si="1043"/>
        <v>123176774000</v>
      </c>
      <c r="DN220" s="77">
        <f t="shared" si="1043"/>
        <v>11104148295</v>
      </c>
      <c r="DO220" s="78">
        <f t="shared" si="976"/>
        <v>9.0148068782837251E-2</v>
      </c>
      <c r="DP220" s="77">
        <f>+DP19+DP123+DP63+DP172</f>
        <v>2247876289</v>
      </c>
      <c r="DQ220" s="93">
        <f t="shared" si="977"/>
        <v>1.824918948599839E-2</v>
      </c>
      <c r="DR220" s="77">
        <f>+DR19+DR123+DR63+DR172</f>
        <v>123176774000</v>
      </c>
      <c r="DS220" s="77">
        <f>+DS19+DS123+DS63+DS172</f>
        <v>123176774000</v>
      </c>
      <c r="DT220" s="77">
        <f>+DT19+DT123+DT63+DT172</f>
        <v>22997824082</v>
      </c>
      <c r="DU220" s="78">
        <f t="shared" si="978"/>
        <v>0.1867058483119553</v>
      </c>
      <c r="DV220" s="77">
        <f>+DV19+DV123+DV63+DV172</f>
        <v>4737932691</v>
      </c>
      <c r="DW220" s="93">
        <f t="shared" si="979"/>
        <v>3.8464497300440749E-2</v>
      </c>
      <c r="DX220" s="77">
        <f>+DX19+DX123+DX63+DX172</f>
        <v>123176774000</v>
      </c>
      <c r="DY220" s="77">
        <f>+DY19+DY123+DY63+DY172</f>
        <v>123176774000</v>
      </c>
      <c r="DZ220" s="77">
        <f>+DZ19+DZ123+DZ63+DZ172</f>
        <v>31620629726</v>
      </c>
      <c r="EA220" s="78">
        <f t="shared" si="980"/>
        <v>0.25670935111517046</v>
      </c>
      <c r="EB220" s="77">
        <f>+EB19+EB123+EB63+EB172</f>
        <v>9810054098</v>
      </c>
      <c r="EC220" s="93">
        <f t="shared" si="981"/>
        <v>7.9642076825295005E-2</v>
      </c>
      <c r="ED220" s="77">
        <f>+ED19+ED123+ED63+ED172</f>
        <v>123176774000</v>
      </c>
      <c r="EE220" s="77">
        <f>+EE19+EE123+EE63+EE172</f>
        <v>123176774000</v>
      </c>
      <c r="EF220" s="77">
        <f>+EF19+EF123+EF63+EF172</f>
        <v>39364320335</v>
      </c>
      <c r="EG220" s="78">
        <f t="shared" si="982"/>
        <v>0.31957583444261983</v>
      </c>
      <c r="EH220" s="77">
        <f>+EH19+EH123+EH63+EH172</f>
        <v>17192978702</v>
      </c>
      <c r="EI220" s="93">
        <f t="shared" si="983"/>
        <v>0.13957971250326787</v>
      </c>
      <c r="EJ220" s="77">
        <f>+EJ19+EJ123+EJ63+EJ172</f>
        <v>123176774000</v>
      </c>
      <c r="EK220" s="77">
        <f>+EK19+EK123+EK63+EK172</f>
        <v>123176774000</v>
      </c>
      <c r="EL220" s="77">
        <f>+EL19+EL123+EL63+EL172</f>
        <v>66479452081</v>
      </c>
      <c r="EM220" s="78">
        <f t="shared" si="984"/>
        <v>0.53970768938144131</v>
      </c>
      <c r="EN220" s="77">
        <f>+EN19+EN123+EN63+EN172</f>
        <v>26356179104</v>
      </c>
      <c r="EO220" s="93">
        <f t="shared" si="985"/>
        <v>0.21397036347128234</v>
      </c>
      <c r="EP220" s="77">
        <f>+EP19+EP123+EP63+EP172</f>
        <v>123176774000</v>
      </c>
      <c r="EQ220" s="77">
        <f>+EQ19+EQ123+EQ63+EQ172</f>
        <v>123176774000</v>
      </c>
      <c r="ER220" s="77">
        <f>+ER19+ER123+ER63+ER172</f>
        <v>66479452081</v>
      </c>
      <c r="ES220" s="78">
        <f t="shared" si="986"/>
        <v>0.53970768938144131</v>
      </c>
      <c r="ET220" s="77">
        <f>+ET19+ET123+ET63+ET172</f>
        <v>36471861400</v>
      </c>
      <c r="EU220" s="93">
        <f t="shared" si="987"/>
        <v>0.296093656422598</v>
      </c>
      <c r="EV220" s="77">
        <f>+EV19+EV123+EV63+EV172</f>
        <v>123176774000</v>
      </c>
      <c r="EW220" s="77">
        <f>+EW19+EW123+EW63+EW172</f>
        <v>123176774000</v>
      </c>
      <c r="EX220" s="77">
        <f>+EX19+EX123+EX63+EX172</f>
        <v>70519383737</v>
      </c>
      <c r="EY220" s="78">
        <f t="shared" si="988"/>
        <v>0.5725055255709165</v>
      </c>
      <c r="EZ220" s="212">
        <f>+EZ19+EZ123+EZ63+EZ172</f>
        <v>45526687960</v>
      </c>
      <c r="FA220" s="93">
        <f t="shared" si="989"/>
        <v>0.3696044837154121</v>
      </c>
      <c r="FB220" s="77">
        <f>+FB19+FB123+FB63+FB172</f>
        <v>123176774000</v>
      </c>
      <c r="FC220" s="77">
        <f>+FC19+FC123+FC63+FC172</f>
        <v>123176774000</v>
      </c>
      <c r="FD220" s="77">
        <f>+FD19+FD123+FD63+FD172</f>
        <v>84766294224</v>
      </c>
      <c r="FE220" s="78">
        <f t="shared" si="990"/>
        <v>0.68816783774512558</v>
      </c>
      <c r="FF220" s="212">
        <f>+FF19+FF123+FF63+FF172</f>
        <v>55771632035</v>
      </c>
      <c r="FG220" s="93">
        <f t="shared" si="991"/>
        <v>0.4527771772542119</v>
      </c>
      <c r="FH220" s="77">
        <f>+FH19+FH123+FH63+FH172</f>
        <v>123176774000</v>
      </c>
      <c r="FI220" s="77">
        <f>+FI19+FI123+FI63+FI172</f>
        <v>118268397856</v>
      </c>
      <c r="FJ220" s="77">
        <f>+FJ19+FJ123+FJ63+FJ172</f>
        <v>94104880797</v>
      </c>
      <c r="FK220" s="78">
        <f t="shared" si="992"/>
        <v>0.79568914860569295</v>
      </c>
      <c r="FL220" s="212">
        <f>+FL19+FL123+FL63+FL172</f>
        <v>61524443698</v>
      </c>
      <c r="FM220" s="93">
        <f t="shared" si="993"/>
        <v>0.52021034201300576</v>
      </c>
      <c r="FN220" s="77">
        <f t="shared" ref="FN220:FS220" si="1045">+FN19+FN123+FN63+FN172</f>
        <v>136847725000</v>
      </c>
      <c r="FO220" s="77">
        <f t="shared" si="1045"/>
        <v>5500000000</v>
      </c>
      <c r="FP220" s="212">
        <f t="shared" si="1045"/>
        <v>142347725000</v>
      </c>
      <c r="FQ220" s="77">
        <f t="shared" si="1045"/>
        <v>123176774000</v>
      </c>
      <c r="FR220" s="77">
        <f t="shared" si="1045"/>
        <v>118268397856</v>
      </c>
      <c r="FS220" s="77">
        <f t="shared" si="1045"/>
        <v>98857837858</v>
      </c>
      <c r="FT220" s="78">
        <f t="shared" si="995"/>
        <v>0.83587703604784003</v>
      </c>
      <c r="FU220" s="212">
        <f>+FU19+FU123+FU63+FU172</f>
        <v>70075411476</v>
      </c>
      <c r="FV220" s="93">
        <f t="shared" si="996"/>
        <v>0.59251171696197058</v>
      </c>
      <c r="FW220" s="77">
        <f t="shared" ref="FW220:FY220" si="1046">+FW19+FW123+FW63+FW172</f>
        <v>123176774000</v>
      </c>
      <c r="FX220" s="77">
        <f t="shared" si="1046"/>
        <v>118268397856</v>
      </c>
      <c r="FY220" s="77">
        <f t="shared" si="1046"/>
        <v>103971411368</v>
      </c>
      <c r="FZ220" s="78">
        <f t="shared" si="998"/>
        <v>0.87911405965431633</v>
      </c>
      <c r="GA220" s="212">
        <f>+GA19+GA123+GA63+GA172</f>
        <v>78807731451</v>
      </c>
      <c r="GB220" s="93">
        <f t="shared" si="999"/>
        <v>0.66634648713981814</v>
      </c>
      <c r="GC220" s="49">
        <f t="shared" ref="GC220:GE220" si="1047">+GC19+GC123+GC63+GC172</f>
        <v>123176774000</v>
      </c>
      <c r="GD220" s="49">
        <f t="shared" si="1047"/>
        <v>118268397856</v>
      </c>
      <c r="GE220" s="49">
        <f t="shared" si="1047"/>
        <v>112721617074</v>
      </c>
      <c r="GF220" s="52">
        <f t="shared" si="1001"/>
        <v>0.95310005984224466</v>
      </c>
      <c r="GG220" s="215">
        <f>+GG19+GG123+GG63+GG172</f>
        <v>98734340292</v>
      </c>
      <c r="GH220" s="92">
        <f t="shared" si="1002"/>
        <v>0.83483282163182704</v>
      </c>
      <c r="GI220" s="49">
        <f t="shared" ref="GI220:GK220" si="1048">+GI19+GI123+GI63+GI172</f>
        <v>142347725000</v>
      </c>
      <c r="GJ220" s="49">
        <f t="shared" si="1048"/>
        <v>142347725000</v>
      </c>
      <c r="GK220" s="49">
        <f t="shared" si="1048"/>
        <v>27615796930</v>
      </c>
      <c r="GL220" s="52">
        <f t="shared" si="1004"/>
        <v>0.19400237643418608</v>
      </c>
      <c r="GM220" s="215">
        <f>+GM19+GM123+GM63+GM172</f>
        <v>10816578</v>
      </c>
      <c r="GN220" s="92">
        <f t="shared" si="1005"/>
        <v>7.5987009978557791E-5</v>
      </c>
      <c r="GO220" s="49">
        <f t="shared" ref="GO220:GQ220" si="1049">+GO19+GO123+GO63+GO172</f>
        <v>142347725000</v>
      </c>
      <c r="GP220" s="49">
        <f t="shared" si="1049"/>
        <v>142347725000</v>
      </c>
      <c r="GQ220" s="49">
        <f t="shared" si="1049"/>
        <v>61835228012</v>
      </c>
      <c r="GR220" s="52">
        <f t="shared" si="1007"/>
        <v>0.43439561827911194</v>
      </c>
      <c r="GS220" s="215">
        <f>+GS19+GS123+GS63+GS172</f>
        <v>795323614</v>
      </c>
      <c r="GT220" s="92">
        <f t="shared" si="1008"/>
        <v>5.5871887942009609E-3</v>
      </c>
      <c r="GU220" s="49">
        <f t="shared" ref="GU220:GW220" si="1050">+GU19+GU123+GU63+GU172</f>
        <v>142347725000</v>
      </c>
      <c r="GV220" s="49">
        <f t="shared" si="1050"/>
        <v>142347725000</v>
      </c>
      <c r="GW220" s="49">
        <f t="shared" si="1050"/>
        <v>79496723330</v>
      </c>
      <c r="GX220" s="52">
        <f t="shared" si="1010"/>
        <v>0.55846852016777926</v>
      </c>
      <c r="GY220" s="215">
        <f>+GY19+GY123+GY63+GY172</f>
        <v>5343799886</v>
      </c>
      <c r="GZ220" s="92">
        <f t="shared" si="1011"/>
        <v>3.7540465687105291E-2</v>
      </c>
      <c r="HA220" s="49">
        <f t="shared" ref="HA220:HC220" si="1051">+HA19+HA123+HA63+HA172</f>
        <v>142347725000</v>
      </c>
      <c r="HB220" s="49">
        <f t="shared" si="1051"/>
        <v>142347725000</v>
      </c>
      <c r="HC220" s="49">
        <f t="shared" si="1051"/>
        <v>87136172899</v>
      </c>
      <c r="HD220" s="52">
        <f t="shared" si="1013"/>
        <v>0.61213604150681022</v>
      </c>
      <c r="HE220" s="215">
        <f>+HE19+HE123+HE63+HE172</f>
        <v>13670473270</v>
      </c>
      <c r="HF220" s="92">
        <f t="shared" si="1014"/>
        <v>9.603576924042867E-2</v>
      </c>
      <c r="HG220" s="49">
        <f t="shared" ref="HG220:HI220" si="1052">+HG19+HG123+HG63+HG172</f>
        <v>142347725000</v>
      </c>
      <c r="HH220" s="49">
        <f t="shared" si="1052"/>
        <v>142347725000</v>
      </c>
      <c r="HI220" s="49">
        <f t="shared" si="1052"/>
        <v>92538541701</v>
      </c>
      <c r="HJ220" s="52">
        <f t="shared" si="1016"/>
        <v>0.65008795680436759</v>
      </c>
      <c r="HK220" s="215">
        <f>+HK19+HK123+HK63+HK172</f>
        <v>23256630529</v>
      </c>
      <c r="HL220" s="92">
        <f t="shared" si="1017"/>
        <v>0.16337901100281019</v>
      </c>
      <c r="HM220" s="49">
        <f t="shared" ref="HM220:HO220" si="1053">+HM19+HM123+HM63+HM172</f>
        <v>142347725000</v>
      </c>
      <c r="HN220" s="49">
        <f t="shared" si="1053"/>
        <v>143970719850</v>
      </c>
      <c r="HO220" s="49">
        <f t="shared" si="1053"/>
        <v>97249665266</v>
      </c>
      <c r="HP220" s="52">
        <f t="shared" si="1019"/>
        <v>0.67548224644095922</v>
      </c>
      <c r="HQ220" s="215">
        <f>+HQ19+HQ123+HQ63+HQ172</f>
        <v>33300374192</v>
      </c>
      <c r="HR220" s="92">
        <f t="shared" si="1020"/>
        <v>0.23129962972120266</v>
      </c>
    </row>
    <row r="221" spans="1:226" x14ac:dyDescent="0.35">
      <c r="A221" s="48" t="s">
        <v>165</v>
      </c>
      <c r="B221" s="77">
        <f>+B13+B57</f>
        <v>20817725987</v>
      </c>
      <c r="C221" s="77">
        <f>+C13+C57</f>
        <v>20788550986.810001</v>
      </c>
      <c r="D221" s="78">
        <f t="shared" si="937"/>
        <v>0.99859855009100329</v>
      </c>
      <c r="E221" s="77">
        <f>+E13+E57</f>
        <v>25656399480</v>
      </c>
      <c r="F221" s="77">
        <f>+F13+F57</f>
        <v>24732567319.619999</v>
      </c>
      <c r="G221" s="78">
        <f t="shared" si="938"/>
        <v>0.96399213533059624</v>
      </c>
      <c r="H221" s="77">
        <f>+H13+H57</f>
        <v>20301563425</v>
      </c>
      <c r="I221" s="77">
        <f>+I13+I57</f>
        <v>20122765049</v>
      </c>
      <c r="J221" s="78">
        <f t="shared" si="939"/>
        <v>0.99119287651610999</v>
      </c>
      <c r="K221" s="77">
        <f>+K13+K57</f>
        <v>33089000000</v>
      </c>
      <c r="L221" s="77">
        <f>+L13+L57</f>
        <v>32829358100</v>
      </c>
      <c r="M221" s="78">
        <f t="shared" si="940"/>
        <v>0.99215322614766233</v>
      </c>
      <c r="N221" s="77">
        <f>+N13+N57</f>
        <v>49070767000</v>
      </c>
      <c r="O221" s="77">
        <f>+O13+O57</f>
        <v>48521263576.720001</v>
      </c>
      <c r="P221" s="78">
        <f t="shared" si="941"/>
        <v>0.988801817112824</v>
      </c>
      <c r="Q221" s="77">
        <f>+Q13+Q57</f>
        <v>44301206009</v>
      </c>
      <c r="R221" s="77">
        <f>+R13+R57</f>
        <v>43664138630.590004</v>
      </c>
      <c r="S221" s="78">
        <f t="shared" si="942"/>
        <v>0.98561963802338537</v>
      </c>
      <c r="T221" s="77">
        <f>+T13+T57</f>
        <v>39574125000</v>
      </c>
      <c r="U221" s="77">
        <f>+U13+U57</f>
        <v>39175125735.809998</v>
      </c>
      <c r="V221" s="78">
        <f t="shared" si="943"/>
        <v>0.98991767312126289</v>
      </c>
      <c r="W221" s="77">
        <f>+W13+W57</f>
        <v>62451555000</v>
      </c>
      <c r="X221" s="77">
        <f>+X13+X57</f>
        <v>62277785770.32</v>
      </c>
      <c r="Y221" s="78">
        <f t="shared" si="944"/>
        <v>0.99721753558129977</v>
      </c>
      <c r="Z221" s="77">
        <f>+Z13+Z57</f>
        <v>68754422564</v>
      </c>
      <c r="AA221" s="77">
        <f>+AA13+AA57</f>
        <v>68549260333</v>
      </c>
      <c r="AB221" s="78">
        <f t="shared" si="945"/>
        <v>0.99701601404900131</v>
      </c>
      <c r="AC221" s="77">
        <f>+AC13+AC57</f>
        <v>55892355774</v>
      </c>
      <c r="AD221" s="77">
        <f>+AD13+AD57</f>
        <v>55037989756</v>
      </c>
      <c r="AE221" s="78">
        <f t="shared" si="946"/>
        <v>0.98471408109089875</v>
      </c>
      <c r="AF221" s="49">
        <f>+AF13+AF57</f>
        <v>50520242000</v>
      </c>
      <c r="AG221" s="49">
        <f>+AG13+AG57</f>
        <v>46168501626</v>
      </c>
      <c r="AH221" s="49">
        <f>+AH13+AH57</f>
        <v>37568784586</v>
      </c>
      <c r="AI221" s="92">
        <f t="shared" si="947"/>
        <v>0.81373194413662686</v>
      </c>
      <c r="AJ221" s="49">
        <f>+AJ13+AJ57</f>
        <v>29750822598</v>
      </c>
      <c r="AK221" s="92">
        <f t="shared" si="948"/>
        <v>0.64439653768719429</v>
      </c>
      <c r="AL221" s="49">
        <f>+AL13+AL57</f>
        <v>175159920000</v>
      </c>
      <c r="AM221" s="49">
        <f>+AM13+AM57</f>
        <v>148006932505</v>
      </c>
      <c r="AN221" s="49">
        <f>+AN13+AN57</f>
        <v>140672327133</v>
      </c>
      <c r="AO221" s="92">
        <f t="shared" si="949"/>
        <v>0.95044417685129567</v>
      </c>
      <c r="AP221" s="49">
        <f>+AP13+AP57</f>
        <v>79247615387</v>
      </c>
      <c r="AQ221" s="92">
        <f t="shared" si="950"/>
        <v>0.5354317804290879</v>
      </c>
      <c r="AR221" s="49">
        <f>+AR13+AR57</f>
        <v>123796297000</v>
      </c>
      <c r="AS221" s="49">
        <f>+AS13+AS57</f>
        <v>123796297000</v>
      </c>
      <c r="AT221" s="49">
        <f>+AT13+AT57</f>
        <v>117396184650</v>
      </c>
      <c r="AU221" s="92">
        <f t="shared" si="951"/>
        <v>0.94830126178976093</v>
      </c>
      <c r="AV221" s="49">
        <f>+AV13+AV57</f>
        <v>84083645142</v>
      </c>
      <c r="AW221" s="92">
        <f t="shared" si="952"/>
        <v>0.67920969511713258</v>
      </c>
      <c r="AX221" s="49">
        <f>+AX13+AX57</f>
        <v>108853000000</v>
      </c>
      <c r="AY221" s="49">
        <f>+AY13+AY57</f>
        <v>108853000000</v>
      </c>
      <c r="AZ221" s="49">
        <f>+AZ13+AZ57</f>
        <v>102631196015</v>
      </c>
      <c r="BA221" s="92">
        <f t="shared" si="953"/>
        <v>0.94284214504882735</v>
      </c>
      <c r="BB221" s="49">
        <f>+BB13+BB57</f>
        <v>79744264773</v>
      </c>
      <c r="BC221" s="92">
        <f t="shared" si="954"/>
        <v>0.73258674334193818</v>
      </c>
      <c r="BD221" s="49">
        <f>+BD13+BD57</f>
        <v>88872094000</v>
      </c>
      <c r="BE221" s="49">
        <f>+BE13+BE57</f>
        <v>86770450087</v>
      </c>
      <c r="BF221" s="49">
        <f>+BF13+BF57</f>
        <v>73210301281</v>
      </c>
      <c r="BG221" s="92">
        <f t="shared" si="955"/>
        <v>0.84372388535032405</v>
      </c>
      <c r="BH221" s="49">
        <f>+BH13+BH57</f>
        <v>53116101678</v>
      </c>
      <c r="BI221" s="92">
        <f t="shared" si="956"/>
        <v>0.61214505197038138</v>
      </c>
      <c r="BJ221" s="49">
        <f>+BJ13+BJ57</f>
        <v>120466215000</v>
      </c>
      <c r="BK221" s="49">
        <f>+BK13+BK57</f>
        <v>120466215000</v>
      </c>
      <c r="BL221" s="49">
        <f>+BL13+BL57</f>
        <v>117282009387</v>
      </c>
      <c r="BM221" s="92">
        <f t="shared" si="957"/>
        <v>0.97356764622346603</v>
      </c>
      <c r="BN221" s="49">
        <f>+BN13+BN57</f>
        <v>87009748543</v>
      </c>
      <c r="BO221" s="92">
        <f t="shared" si="958"/>
        <v>0.7222751087763486</v>
      </c>
      <c r="BP221" s="49">
        <f>+BP13+BP57</f>
        <v>121417219000</v>
      </c>
      <c r="BQ221" s="49">
        <f>+BQ13+BQ57</f>
        <v>121730648493</v>
      </c>
      <c r="BR221" s="49">
        <f>+BR13+BR57</f>
        <v>120588885133</v>
      </c>
      <c r="BS221" s="92">
        <f t="shared" si="959"/>
        <v>0.99062057604937792</v>
      </c>
      <c r="BT221" s="49">
        <f>+BT13+BT57</f>
        <v>100370346126</v>
      </c>
      <c r="BU221" s="92">
        <f t="shared" si="960"/>
        <v>0.82452814774721006</v>
      </c>
      <c r="BV221" s="49">
        <f>+BV13+BV57</f>
        <v>138800504000</v>
      </c>
      <c r="BW221" s="49">
        <f>+BW13+BW57</f>
        <v>138800504000</v>
      </c>
      <c r="BX221" s="49">
        <f>+BX13+BX57</f>
        <v>137960735273</v>
      </c>
      <c r="BY221" s="92">
        <f t="shared" si="961"/>
        <v>0.99394981500211266</v>
      </c>
      <c r="BZ221" s="49">
        <f>+BZ13+BZ57</f>
        <v>117327907187</v>
      </c>
      <c r="CA221" s="92">
        <f t="shared" si="962"/>
        <v>0.8452988555934926</v>
      </c>
      <c r="CB221" s="49">
        <f>+CB13+CB57</f>
        <v>112046684000</v>
      </c>
      <c r="CC221" s="49">
        <f>+CC13+CC57</f>
        <v>103253051024</v>
      </c>
      <c r="CD221" s="49">
        <f>+CD13+CD57</f>
        <v>102254984706</v>
      </c>
      <c r="CE221" s="52">
        <f t="shared" si="963"/>
        <v>0.99033378376617642</v>
      </c>
      <c r="CF221" s="49">
        <f>+CF13+CF57</f>
        <v>86471072395</v>
      </c>
      <c r="CG221" s="92">
        <f t="shared" si="964"/>
        <v>0.83746747953143563</v>
      </c>
      <c r="CH221" s="49">
        <f>+CH13+CH57</f>
        <v>97903113000</v>
      </c>
      <c r="CI221" s="49">
        <f>+CI13+CI57</f>
        <v>95452683849</v>
      </c>
      <c r="CJ221" s="49">
        <f>+CJ13+CJ57</f>
        <v>95175928218</v>
      </c>
      <c r="CK221" s="52">
        <f t="shared" si="965"/>
        <v>0.99710059874861345</v>
      </c>
      <c r="CL221" s="49">
        <f>+CL13+CL57</f>
        <v>85452260225</v>
      </c>
      <c r="CM221" s="92">
        <f t="shared" si="966"/>
        <v>0.89523161402334139</v>
      </c>
      <c r="CN221" s="49">
        <f>+CN13+CN57</f>
        <v>101724570000</v>
      </c>
      <c r="CO221" s="49">
        <f>+CO13+CO57</f>
        <v>110650570000</v>
      </c>
      <c r="CP221" s="49">
        <f>+CP13+CP57</f>
        <v>110563675284</v>
      </c>
      <c r="CQ221" s="52">
        <f t="shared" si="967"/>
        <v>0.99921469255874595</v>
      </c>
      <c r="CR221" s="49">
        <f>+CR13+CR57</f>
        <v>97897039044</v>
      </c>
      <c r="CS221" s="92">
        <f t="shared" si="968"/>
        <v>0.88474048569293406</v>
      </c>
      <c r="CT221" s="49">
        <f>+CT13+CT57</f>
        <v>86951788052</v>
      </c>
      <c r="CU221" s="49">
        <f>+CU13+CU57</f>
        <v>83486170540</v>
      </c>
      <c r="CV221" s="52">
        <f t="shared" si="969"/>
        <v>0.96014322891292991</v>
      </c>
      <c r="CW221" s="49">
        <f>+CW13+CW57</f>
        <v>86951788052</v>
      </c>
      <c r="CX221" s="49">
        <f>+CX13+CX57</f>
        <v>84677381243</v>
      </c>
      <c r="CY221" s="52">
        <f t="shared" si="970"/>
        <v>0.97384289777181088</v>
      </c>
      <c r="CZ221" s="49">
        <f>+CZ13+CZ57</f>
        <v>86951788052</v>
      </c>
      <c r="DA221" s="49">
        <f>+DA13+DA57</f>
        <v>85988587045</v>
      </c>
      <c r="DB221" s="52">
        <f t="shared" si="971"/>
        <v>0.98892258539382794</v>
      </c>
      <c r="DC221" s="49">
        <f>+DC13+DC57</f>
        <v>85705304000</v>
      </c>
      <c r="DD221" s="49">
        <f>+DD13+DD57</f>
        <v>86951788052</v>
      </c>
      <c r="DE221" s="49">
        <f>+DE13+DE57</f>
        <v>86863833831</v>
      </c>
      <c r="DF221" s="52">
        <f t="shared" si="972"/>
        <v>0.99898847139351066</v>
      </c>
      <c r="DG221" s="49">
        <f>+DG13+DG57</f>
        <v>78382472692</v>
      </c>
      <c r="DH221" s="92">
        <f t="shared" si="973"/>
        <v>0.90144750841839771</v>
      </c>
      <c r="DI221" s="77">
        <f t="shared" ref="DI221:DN221" si="1054">+DI13+DI57</f>
        <v>92803787000</v>
      </c>
      <c r="DJ221" s="77">
        <f t="shared" si="1054"/>
        <v>0</v>
      </c>
      <c r="DK221" s="77">
        <f t="shared" si="1054"/>
        <v>92803787000</v>
      </c>
      <c r="DL221" s="77">
        <f t="shared" ref="DL221" si="1055">+DL13+DL57</f>
        <v>92803787000</v>
      </c>
      <c r="DM221" s="77">
        <f t="shared" si="1054"/>
        <v>92803787000</v>
      </c>
      <c r="DN221" s="77">
        <f t="shared" si="1054"/>
        <v>4472683400</v>
      </c>
      <c r="DO221" s="78">
        <f t="shared" si="976"/>
        <v>4.8195052643702996E-2</v>
      </c>
      <c r="DP221" s="77">
        <f>+DP13+DP57</f>
        <v>0</v>
      </c>
      <c r="DQ221" s="93">
        <f t="shared" si="977"/>
        <v>0</v>
      </c>
      <c r="DR221" s="77">
        <f>+DR13+DR57</f>
        <v>92803787000</v>
      </c>
      <c r="DS221" s="77">
        <f>+DS13+DS57</f>
        <v>92803787000</v>
      </c>
      <c r="DT221" s="77">
        <f>+DT13+DT57</f>
        <v>11823078482</v>
      </c>
      <c r="DU221" s="78">
        <f t="shared" si="978"/>
        <v>0.12739866404374209</v>
      </c>
      <c r="DV221" s="77">
        <f>+DV13+DV57</f>
        <v>789740438</v>
      </c>
      <c r="DW221" s="93">
        <f t="shared" si="979"/>
        <v>8.5097867611803393E-3</v>
      </c>
      <c r="DX221" s="77">
        <f>+DX13+DX57</f>
        <v>92803787000</v>
      </c>
      <c r="DY221" s="77">
        <f>+DY13+DY57</f>
        <v>92803787000</v>
      </c>
      <c r="DZ221" s="77">
        <f>+DZ13+DZ57</f>
        <v>23210534443</v>
      </c>
      <c r="EA221" s="78">
        <f t="shared" si="980"/>
        <v>0.25010331144137471</v>
      </c>
      <c r="EB221" s="77">
        <f>+EB13+EB57</f>
        <v>2895619606</v>
      </c>
      <c r="EC221" s="93">
        <f t="shared" si="981"/>
        <v>3.1201524200731162E-2</v>
      </c>
      <c r="ED221" s="77">
        <f>+ED13+ED57</f>
        <v>92803787000</v>
      </c>
      <c r="EE221" s="77">
        <f>+EE13+EE57</f>
        <v>92803787000</v>
      </c>
      <c r="EF221" s="77">
        <f>+EF13+EF57</f>
        <v>32401672232</v>
      </c>
      <c r="EG221" s="78">
        <f t="shared" si="982"/>
        <v>0.34914170293503216</v>
      </c>
      <c r="EH221" s="77">
        <f>+EH13+EH57</f>
        <v>7428467914</v>
      </c>
      <c r="EI221" s="93">
        <f t="shared" si="983"/>
        <v>8.0044879138391201E-2</v>
      </c>
      <c r="EJ221" s="77">
        <f>+EJ13+EJ57</f>
        <v>92803787000</v>
      </c>
      <c r="EK221" s="77">
        <f>+EK13+EK57</f>
        <v>92803787000</v>
      </c>
      <c r="EL221" s="77">
        <f>+EL13+EL57</f>
        <v>43018980447</v>
      </c>
      <c r="EM221" s="78">
        <f t="shared" si="984"/>
        <v>0.46354768310263028</v>
      </c>
      <c r="EN221" s="77">
        <f>+EN13+EN57</f>
        <v>12608696150</v>
      </c>
      <c r="EO221" s="93">
        <f t="shared" si="985"/>
        <v>0.13586402621694738</v>
      </c>
      <c r="EP221" s="77">
        <f>+EP13+EP57</f>
        <v>92803787000</v>
      </c>
      <c r="EQ221" s="77">
        <f>+EQ13+EQ57</f>
        <v>92803787000</v>
      </c>
      <c r="ER221" s="77">
        <f>+ER13+ER57</f>
        <v>43018980447</v>
      </c>
      <c r="ES221" s="78">
        <f t="shared" si="986"/>
        <v>0.46354768310263028</v>
      </c>
      <c r="ET221" s="77">
        <f>+ET13+ET57</f>
        <v>19039994913</v>
      </c>
      <c r="EU221" s="93">
        <f t="shared" si="987"/>
        <v>0.20516398660541729</v>
      </c>
      <c r="EV221" s="77">
        <f>+EV13+EV57</f>
        <v>92803787000</v>
      </c>
      <c r="EW221" s="77">
        <f>+EW13+EW57</f>
        <v>92803787000</v>
      </c>
      <c r="EX221" s="77">
        <f>+EX13+EX57</f>
        <v>57192015219</v>
      </c>
      <c r="EY221" s="78">
        <f t="shared" si="988"/>
        <v>0.61626811865985598</v>
      </c>
      <c r="EZ221" s="212">
        <f>+EZ13+EZ57</f>
        <v>24627050876</v>
      </c>
      <c r="FA221" s="93">
        <f t="shared" si="989"/>
        <v>0.26536687426343925</v>
      </c>
      <c r="FB221" s="77">
        <f>+FB13+FB57</f>
        <v>92803787000</v>
      </c>
      <c r="FC221" s="77">
        <f>+FC13+FC57</f>
        <v>92803787000</v>
      </c>
      <c r="FD221" s="77">
        <f>+FD13+FD57</f>
        <v>68014416700</v>
      </c>
      <c r="FE221" s="78">
        <f t="shared" si="990"/>
        <v>0.73288406538840922</v>
      </c>
      <c r="FF221" s="212">
        <f>+FF13+FF57</f>
        <v>30256205794</v>
      </c>
      <c r="FG221" s="93">
        <f t="shared" si="991"/>
        <v>0.32602339594180568</v>
      </c>
      <c r="FH221" s="77">
        <f>+FH13+FH57</f>
        <v>92803787000</v>
      </c>
      <c r="FI221" s="77">
        <f>+FI13+FI57</f>
        <v>92190136910</v>
      </c>
      <c r="FJ221" s="77">
        <f>+FJ13+FJ57</f>
        <v>72377577772</v>
      </c>
      <c r="FK221" s="78">
        <f t="shared" si="992"/>
        <v>0.78509025149467049</v>
      </c>
      <c r="FL221" s="212">
        <f>+FL13+FL57</f>
        <v>38285345366</v>
      </c>
      <c r="FM221" s="93">
        <f t="shared" si="993"/>
        <v>0.41528678282987919</v>
      </c>
      <c r="FN221" s="77">
        <f t="shared" ref="FN221:FS221" si="1056">+FN13+FN57</f>
        <v>117914121000</v>
      </c>
      <c r="FO221" s="77">
        <f t="shared" si="1056"/>
        <v>0</v>
      </c>
      <c r="FP221" s="212">
        <f t="shared" si="1056"/>
        <v>117914121000</v>
      </c>
      <c r="FQ221" s="77">
        <f t="shared" si="1056"/>
        <v>92803787000</v>
      </c>
      <c r="FR221" s="77">
        <f t="shared" si="1056"/>
        <v>92190136910</v>
      </c>
      <c r="FS221" s="77">
        <f t="shared" si="1056"/>
        <v>78533554215</v>
      </c>
      <c r="FT221" s="78">
        <f t="shared" si="995"/>
        <v>0.85186503510313527</v>
      </c>
      <c r="FU221" s="212">
        <f>+FU13+FU57</f>
        <v>45261943218</v>
      </c>
      <c r="FV221" s="93">
        <f t="shared" si="996"/>
        <v>0.49096296778674564</v>
      </c>
      <c r="FW221" s="77">
        <f t="shared" ref="FW221:FY221" si="1057">+FW13+FW57</f>
        <v>92803787000</v>
      </c>
      <c r="FX221" s="77">
        <f t="shared" si="1057"/>
        <v>92190136910</v>
      </c>
      <c r="FY221" s="77">
        <f t="shared" si="1057"/>
        <v>82893445560</v>
      </c>
      <c r="FZ221" s="78">
        <f t="shared" si="998"/>
        <v>0.89915741898641677</v>
      </c>
      <c r="GA221" s="212">
        <f>+GA13+GA57</f>
        <v>54318631987</v>
      </c>
      <c r="GB221" s="93">
        <f t="shared" si="999"/>
        <v>0.58920220543796564</v>
      </c>
      <c r="GC221" s="49">
        <f t="shared" ref="GC221:GE221" si="1058">+GC13+GC57</f>
        <v>92803787000</v>
      </c>
      <c r="GD221" s="49">
        <f t="shared" si="1058"/>
        <v>92190136910</v>
      </c>
      <c r="GE221" s="49">
        <f t="shared" si="1058"/>
        <v>90455074256</v>
      </c>
      <c r="GF221" s="52">
        <f t="shared" si="1001"/>
        <v>0.98117951971701867</v>
      </c>
      <c r="GG221" s="215">
        <f>+GG13+GG57</f>
        <v>74913172349</v>
      </c>
      <c r="GH221" s="92">
        <f t="shared" si="1002"/>
        <v>0.81259421951106847</v>
      </c>
      <c r="GI221" s="49">
        <f t="shared" ref="GI221:GK221" si="1059">+GI13+GI57</f>
        <v>117914121000</v>
      </c>
      <c r="GJ221" s="49">
        <f t="shared" si="1059"/>
        <v>117914121000</v>
      </c>
      <c r="GK221" s="49">
        <f t="shared" si="1059"/>
        <v>25280442019</v>
      </c>
      <c r="GL221" s="52">
        <f t="shared" si="1004"/>
        <v>0.2143970697029578</v>
      </c>
      <c r="GM221" s="215">
        <f>+GM13+GM57</f>
        <v>0</v>
      </c>
      <c r="GN221" s="92">
        <f t="shared" si="1005"/>
        <v>0</v>
      </c>
      <c r="GO221" s="49">
        <f t="shared" ref="GO221:GQ221" si="1060">+GO13+GO57</f>
        <v>117914121000</v>
      </c>
      <c r="GP221" s="49">
        <f t="shared" si="1060"/>
        <v>117914121000</v>
      </c>
      <c r="GQ221" s="49">
        <f t="shared" si="1060"/>
        <v>51456824888</v>
      </c>
      <c r="GR221" s="52">
        <f t="shared" si="1007"/>
        <v>0.43639238838917349</v>
      </c>
      <c r="GS221" s="215">
        <f>+GS13+GS57</f>
        <v>1137012959</v>
      </c>
      <c r="GT221" s="92">
        <f t="shared" si="1008"/>
        <v>9.6427209002389117E-3</v>
      </c>
      <c r="GU221" s="49">
        <f t="shared" ref="GU221:GW221" si="1061">+GU13+GU57</f>
        <v>117914121000</v>
      </c>
      <c r="GV221" s="49">
        <f t="shared" si="1061"/>
        <v>117914121000</v>
      </c>
      <c r="GW221" s="49">
        <f t="shared" si="1061"/>
        <v>55855166589</v>
      </c>
      <c r="GX221" s="52">
        <f t="shared" si="1010"/>
        <v>0.47369361799338688</v>
      </c>
      <c r="GY221" s="215">
        <f>+GY13+GY57</f>
        <v>5259236075</v>
      </c>
      <c r="GZ221" s="92">
        <f t="shared" si="1011"/>
        <v>4.4602258240130546E-2</v>
      </c>
      <c r="HA221" s="49">
        <f t="shared" ref="HA221:HC221" si="1062">+HA13+HA57</f>
        <v>117914121000</v>
      </c>
      <c r="HB221" s="49">
        <f t="shared" si="1062"/>
        <v>117914121000</v>
      </c>
      <c r="HC221" s="49">
        <f t="shared" si="1062"/>
        <v>57950983468</v>
      </c>
      <c r="HD221" s="52">
        <f t="shared" si="1013"/>
        <v>0.49146771376093285</v>
      </c>
      <c r="HE221" s="215">
        <f>+HE13+HE57</f>
        <v>11245549147</v>
      </c>
      <c r="HF221" s="92">
        <f t="shared" si="1014"/>
        <v>9.5370673602358444E-2</v>
      </c>
      <c r="HG221" s="49">
        <f t="shared" ref="HG221:HI221" si="1063">+HG13+HG57</f>
        <v>117914121000</v>
      </c>
      <c r="HH221" s="49">
        <f t="shared" si="1063"/>
        <v>118084121000</v>
      </c>
      <c r="HI221" s="49">
        <f t="shared" si="1063"/>
        <v>65820609566</v>
      </c>
      <c r="HJ221" s="52">
        <f t="shared" si="1016"/>
        <v>0.5574044080490721</v>
      </c>
      <c r="HK221" s="215">
        <f>+HK13+HK57</f>
        <v>18203290783</v>
      </c>
      <c r="HL221" s="92">
        <f t="shared" si="1017"/>
        <v>0.15415528039540558</v>
      </c>
      <c r="HM221" s="49">
        <f t="shared" ref="HM221:HO221" si="1064">+HM13+HM57</f>
        <v>117914121000</v>
      </c>
      <c r="HN221" s="49">
        <f t="shared" si="1064"/>
        <v>118084121000</v>
      </c>
      <c r="HO221" s="49">
        <f t="shared" si="1064"/>
        <v>75969687324</v>
      </c>
      <c r="HP221" s="52">
        <f t="shared" si="1019"/>
        <v>0.643352270234539</v>
      </c>
      <c r="HQ221" s="215">
        <f>+HQ13+HQ57</f>
        <v>23906817975</v>
      </c>
      <c r="HR221" s="92">
        <f t="shared" si="1020"/>
        <v>0.2024558236327135</v>
      </c>
    </row>
    <row r="222" spans="1:226" x14ac:dyDescent="0.35">
      <c r="A222" s="48" t="s">
        <v>166</v>
      </c>
      <c r="B222" s="77">
        <f>+B91+B133+B23+B175</f>
        <v>74984927925</v>
      </c>
      <c r="C222" s="77">
        <f>+C91+C133+C23+C175</f>
        <v>74541884825.070007</v>
      </c>
      <c r="D222" s="407">
        <f t="shared" si="937"/>
        <v>0.99409157130386094</v>
      </c>
      <c r="E222" s="77">
        <f>+E91+E133+E23+E175</f>
        <v>71101439073</v>
      </c>
      <c r="F222" s="77">
        <f>+F91+F133+F23+F175</f>
        <v>69046807550.839996</v>
      </c>
      <c r="G222" s="407">
        <f t="shared" si="938"/>
        <v>0.97110281382560337</v>
      </c>
      <c r="H222" s="77">
        <f>+H91+H133+H23+H175</f>
        <v>77747390074</v>
      </c>
      <c r="I222" s="77">
        <f>+I91+I133+I23+I175</f>
        <v>68530532918.809998</v>
      </c>
      <c r="J222" s="407">
        <f t="shared" si="939"/>
        <v>0.8814512339717463</v>
      </c>
      <c r="K222" s="77">
        <f>+K91+K133+K23+K175</f>
        <v>96629605145</v>
      </c>
      <c r="L222" s="77">
        <f>+L91+L133+L23+L175</f>
        <v>95886928619.73999</v>
      </c>
      <c r="M222" s="407">
        <f t="shared" si="940"/>
        <v>0.99231419269337207</v>
      </c>
      <c r="N222" s="77">
        <f>+N91+N133+N23+N175</f>
        <v>112705494017</v>
      </c>
      <c r="O222" s="77">
        <f>+O91+O133+O23+O175</f>
        <v>102901088787.91</v>
      </c>
      <c r="P222" s="407">
        <f t="shared" si="941"/>
        <v>0.91300863090479734</v>
      </c>
      <c r="Q222" s="77">
        <f>+Q91+Q133+Q23+Q175</f>
        <v>111981359566</v>
      </c>
      <c r="R222" s="77">
        <f>+R91+R133+R23+R175</f>
        <v>107756053567.89001</v>
      </c>
      <c r="S222" s="407">
        <f t="shared" si="942"/>
        <v>0.96226777372157501</v>
      </c>
      <c r="T222" s="77">
        <f>+T91+T133+T23+T175</f>
        <v>114620993682</v>
      </c>
      <c r="U222" s="77">
        <f>+U91+U133+U23+U175</f>
        <v>102957895116.61</v>
      </c>
      <c r="V222" s="407">
        <f t="shared" si="943"/>
        <v>0.89824640154710533</v>
      </c>
      <c r="W222" s="77">
        <f>+W91+W133+W23+W175</f>
        <v>98025547439</v>
      </c>
      <c r="X222" s="77">
        <f>+X91+X133+X23+X175</f>
        <v>84488502636</v>
      </c>
      <c r="Y222" s="407">
        <f t="shared" si="944"/>
        <v>0.8619028900458432</v>
      </c>
      <c r="Z222" s="77">
        <f>+Z91+Z133+Z23+Z175</f>
        <v>118933083849</v>
      </c>
      <c r="AA222" s="77">
        <f>+AA91+AA133+AA23+AA175</f>
        <v>98389413138</v>
      </c>
      <c r="AB222" s="407">
        <f t="shared" si="945"/>
        <v>0.82726698033759316</v>
      </c>
      <c r="AC222" s="77">
        <f>+AC91+AC133+AC23+AC175</f>
        <v>406709905029</v>
      </c>
      <c r="AD222" s="77">
        <f>+AD91+AD133+AD23+AD175</f>
        <v>389623446651.5</v>
      </c>
      <c r="AE222" s="407">
        <f t="shared" si="946"/>
        <v>0.95798858555883548</v>
      </c>
      <c r="AF222" s="49">
        <f>+AF91+AF133+AF23+AF175</f>
        <v>85275135000</v>
      </c>
      <c r="AG222" s="49">
        <f>+AG91+AG133+AG23+AG175</f>
        <v>82469093009</v>
      </c>
      <c r="AH222" s="49">
        <f>+AH91+AH133+AH23+AH175</f>
        <v>56751973011</v>
      </c>
      <c r="AI222" s="408">
        <f t="shared" si="947"/>
        <v>0.68816050886853519</v>
      </c>
      <c r="AJ222" s="49">
        <f>+AJ91+AJ133+AJ23+AJ175</f>
        <v>39457495491</v>
      </c>
      <c r="AK222" s="408">
        <f t="shared" si="948"/>
        <v>0.47845191515194585</v>
      </c>
      <c r="AL222" s="49">
        <f>+AL91+AL133+AL23+AL175</f>
        <v>62812992000</v>
      </c>
      <c r="AM222" s="49">
        <f>+AM91+AM133+AM23+AM175</f>
        <v>61206813417</v>
      </c>
      <c r="AN222" s="49">
        <f>+AN91+AN133+AN23+AN175</f>
        <v>49299349549</v>
      </c>
      <c r="AO222" s="408">
        <f t="shared" si="949"/>
        <v>0.80545525566124732</v>
      </c>
      <c r="AP222" s="49">
        <f>+AP91+AP133+AP23+AP175</f>
        <v>25021905871</v>
      </c>
      <c r="AQ222" s="408">
        <f t="shared" si="950"/>
        <v>0.40880915823090774</v>
      </c>
      <c r="AR222" s="49">
        <f>+AR91+AR133+AR23+AR175</f>
        <v>63257311000</v>
      </c>
      <c r="AS222" s="49">
        <f>+AS91+AS133+AS23+AS175</f>
        <v>61995689160</v>
      </c>
      <c r="AT222" s="49">
        <f>+AT91+AT133+AT23+AT175</f>
        <v>50774754518</v>
      </c>
      <c r="AU222" s="408">
        <f t="shared" si="951"/>
        <v>0.81900459864167752</v>
      </c>
      <c r="AV222" s="49">
        <f>+AV91+AV133+AV23+AV175</f>
        <v>27205439235</v>
      </c>
      <c r="AW222" s="408">
        <f t="shared" si="952"/>
        <v>0.43882791857975051</v>
      </c>
      <c r="AX222" s="49">
        <f>+AX91+AX133+AX23+AX175</f>
        <v>45662526000</v>
      </c>
      <c r="AY222" s="49">
        <f>+AY91+AY133+AY23+AY175</f>
        <v>45865915672</v>
      </c>
      <c r="AZ222" s="49">
        <f>+AZ91+AZ133+AZ23+AZ175</f>
        <v>42432710535</v>
      </c>
      <c r="BA222" s="408">
        <f t="shared" si="953"/>
        <v>0.92514691821369466</v>
      </c>
      <c r="BB222" s="49">
        <f>+BB91+BB133+BB23+BB175</f>
        <v>29416307896</v>
      </c>
      <c r="BC222" s="408">
        <f t="shared" si="954"/>
        <v>0.64135442332306747</v>
      </c>
      <c r="BD222" s="49">
        <f>+BD91+BD133+BD23+BD175</f>
        <v>44799282000</v>
      </c>
      <c r="BE222" s="49">
        <f>+BE91+BE133+BE23+BE175</f>
        <v>44799282000</v>
      </c>
      <c r="BF222" s="49">
        <f>+BF91+BF133+BF23+BF175</f>
        <v>41252055628</v>
      </c>
      <c r="BG222" s="408">
        <f t="shared" si="955"/>
        <v>0.92081957090294442</v>
      </c>
      <c r="BH222" s="49">
        <f>+BH91+BH133+BH23+BH175</f>
        <v>24581850439</v>
      </c>
      <c r="BI222" s="408">
        <f t="shared" si="956"/>
        <v>0.54871081279829437</v>
      </c>
      <c r="BJ222" s="49">
        <f>+BJ91+BJ133+BJ23+BJ175</f>
        <v>66904969000</v>
      </c>
      <c r="BK222" s="49">
        <f>+BK91+BK133+BK23+BK175</f>
        <v>78887350253</v>
      </c>
      <c r="BL222" s="49">
        <f>+BL91+BL133+BL23+BL175</f>
        <v>71277103436</v>
      </c>
      <c r="BM222" s="408">
        <f t="shared" si="957"/>
        <v>0.90353020107034732</v>
      </c>
      <c r="BN222" s="49">
        <f>+BN91+BN133+BN23+BN175</f>
        <v>42623469184</v>
      </c>
      <c r="BO222" s="408">
        <f t="shared" si="958"/>
        <v>0.54030803477746514</v>
      </c>
      <c r="BP222" s="49">
        <f>+BP91+BP133+BP23+BP175</f>
        <v>78549440000</v>
      </c>
      <c r="BQ222" s="49">
        <f>+BQ91+BQ133+BQ23+BQ175</f>
        <v>78184081018</v>
      </c>
      <c r="BR222" s="49">
        <f>+BR91+BR133+BR23+BR175</f>
        <v>56218613018</v>
      </c>
      <c r="BS222" s="408">
        <f t="shared" si="959"/>
        <v>0.7190544710125456</v>
      </c>
      <c r="BT222" s="49">
        <f>+BT91+BT133+BT23+BT175</f>
        <v>29923187242</v>
      </c>
      <c r="BU222" s="408">
        <f t="shared" si="960"/>
        <v>0.38272736409232599</v>
      </c>
      <c r="BV222" s="49">
        <f>+BV91+BV133+BV23+BV175</f>
        <v>104812414000</v>
      </c>
      <c r="BW222" s="49">
        <f>+BW91+BW133+BW23+BW175</f>
        <v>104135772981</v>
      </c>
      <c r="BX222" s="49">
        <f>+BX91+BX133+BX23+BX175</f>
        <v>97490667929</v>
      </c>
      <c r="BY222" s="408">
        <f t="shared" si="961"/>
        <v>0.93618806619688288</v>
      </c>
      <c r="BZ222" s="49">
        <f>+BZ91+BZ133+BZ23+BZ175</f>
        <v>63358225667</v>
      </c>
      <c r="CA222" s="408">
        <f t="shared" si="962"/>
        <v>0.60841941105637132</v>
      </c>
      <c r="CB222" s="49">
        <f>+CB91+CB133+CB23+CB175</f>
        <v>95019339000</v>
      </c>
      <c r="CC222" s="49">
        <f>+CC91+CC133+CC23+CC175</f>
        <v>76745437084</v>
      </c>
      <c r="CD222" s="49">
        <f>+CD91+CD133+CD23+CD175</f>
        <v>58790129727</v>
      </c>
      <c r="CE222" s="409">
        <f t="shared" si="963"/>
        <v>0.76604071799933304</v>
      </c>
      <c r="CF222" s="49">
        <f>+CF91+CF133+CF23+CF175</f>
        <v>29174955078</v>
      </c>
      <c r="CG222" s="408">
        <f t="shared" si="964"/>
        <v>0.38015230854789722</v>
      </c>
      <c r="CH222" s="49">
        <f>+CH91+CH133+CH23+CH175</f>
        <v>117523511000</v>
      </c>
      <c r="CI222" s="49">
        <f>+CI91+CI133+CI23+CI175</f>
        <v>114334218535</v>
      </c>
      <c r="CJ222" s="49">
        <f>+CJ91+CJ133+CJ23+CJ175</f>
        <v>105791354060</v>
      </c>
      <c r="CK222" s="409">
        <f t="shared" si="965"/>
        <v>0.92528164722283157</v>
      </c>
      <c r="CL222" s="49">
        <f>+CL91+CL133+CL23+CL175</f>
        <v>66346444887</v>
      </c>
      <c r="CM222" s="408">
        <f t="shared" si="966"/>
        <v>0.58028511269082594</v>
      </c>
      <c r="CN222" s="49">
        <f>+CN91+CN133+CN23+CN175</f>
        <v>125957267000</v>
      </c>
      <c r="CO222" s="49">
        <f>+CO91+CO133+CO23+CO175</f>
        <v>136484283000</v>
      </c>
      <c r="CP222" s="49">
        <f>+CP91+CP133+CP23+CP175</f>
        <v>132583312682</v>
      </c>
      <c r="CQ222" s="409">
        <f t="shared" si="967"/>
        <v>0.97141817187844259</v>
      </c>
      <c r="CR222" s="49">
        <f>+CR91+CR133+CR23+CR175</f>
        <v>94773930460</v>
      </c>
      <c r="CS222" s="408">
        <f t="shared" si="968"/>
        <v>0.69439446342697198</v>
      </c>
      <c r="CT222" s="49">
        <f>+CT91+CT133+CT23+CT175</f>
        <v>105579534000</v>
      </c>
      <c r="CU222" s="49">
        <f>+CU91+CU133+CU23+CU175</f>
        <v>82471332207</v>
      </c>
      <c r="CV222" s="409">
        <f t="shared" si="969"/>
        <v>0.78112991299052337</v>
      </c>
      <c r="CW222" s="49">
        <f>+CW91+CW133+CW23+CW175</f>
        <v>105579534000</v>
      </c>
      <c r="CX222" s="49">
        <f>+CX91+CX133+CX23+CX175</f>
        <v>84946091665</v>
      </c>
      <c r="CY222" s="409">
        <f t="shared" si="970"/>
        <v>0.80456967791693412</v>
      </c>
      <c r="CZ222" s="49">
        <f>+CZ91+CZ133+CZ23+CZ175</f>
        <v>105579534000</v>
      </c>
      <c r="DA222" s="49">
        <f>+DA91+DA133+DA23+DA175</f>
        <v>91256655434</v>
      </c>
      <c r="DB222" s="409">
        <f t="shared" si="971"/>
        <v>0.86434038848854933</v>
      </c>
      <c r="DC222" s="49">
        <f>+DC91+DC133+DC23+DC175</f>
        <v>101479534000</v>
      </c>
      <c r="DD222" s="49">
        <f>+DD91+DD133+DD23+DD175</f>
        <v>99017534000</v>
      </c>
      <c r="DE222" s="49">
        <f>+DE91+DE133+DE23+DE175</f>
        <v>93679103876</v>
      </c>
      <c r="DF222" s="409">
        <f t="shared" si="972"/>
        <v>0.94608601216023014</v>
      </c>
      <c r="DG222" s="49">
        <f>+DG91+DG133+DG23+DG175</f>
        <v>75320466580</v>
      </c>
      <c r="DH222" s="408">
        <f t="shared" si="973"/>
        <v>0.76067806919934</v>
      </c>
      <c r="DI222" s="77">
        <f t="shared" ref="DI222:DN222" si="1065">+DI91+DI133+DI23+DI175</f>
        <v>94891900000</v>
      </c>
      <c r="DJ222" s="77">
        <f t="shared" si="1065"/>
        <v>1000000000</v>
      </c>
      <c r="DK222" s="77">
        <f t="shared" si="1065"/>
        <v>95891900000</v>
      </c>
      <c r="DL222" s="77">
        <f t="shared" ref="DL222" si="1066">+DL91+DL133+DL23+DL175</f>
        <v>95891900000</v>
      </c>
      <c r="DM222" s="77">
        <f t="shared" si="1065"/>
        <v>95891900000</v>
      </c>
      <c r="DN222" s="77">
        <f t="shared" si="1065"/>
        <v>4726281954</v>
      </c>
      <c r="DO222" s="407">
        <f t="shared" si="976"/>
        <v>4.9287603582784362E-2</v>
      </c>
      <c r="DP222" s="77">
        <f>+DP91+DP133+DP23+DP175</f>
        <v>31534086</v>
      </c>
      <c r="DQ222" s="436">
        <f t="shared" si="977"/>
        <v>3.2885036170938315E-4</v>
      </c>
      <c r="DR222" s="77">
        <f>+DR91+DR133+DR23+DR175</f>
        <v>95891900000</v>
      </c>
      <c r="DS222" s="77">
        <f>+DS91+DS133+DS23+DS175</f>
        <v>95891900000</v>
      </c>
      <c r="DT222" s="77">
        <f>+DT91+DT133+DT23+DT175</f>
        <v>8538674590</v>
      </c>
      <c r="DU222" s="407">
        <f t="shared" si="978"/>
        <v>8.9044795128681353E-2</v>
      </c>
      <c r="DV222" s="77">
        <f>+DV91+DV133+DV23+DV175</f>
        <v>274369340</v>
      </c>
      <c r="DW222" s="436">
        <f t="shared" si="979"/>
        <v>2.8612358290950541E-3</v>
      </c>
      <c r="DX222" s="77">
        <f>+DX91+DX133+DX23+DX175</f>
        <v>95891900000</v>
      </c>
      <c r="DY222" s="77">
        <f>+DY91+DY133+DY23+DY175</f>
        <v>95891900000</v>
      </c>
      <c r="DZ222" s="77">
        <f>+DZ91+DZ133+DZ23+DZ175</f>
        <v>16125746081</v>
      </c>
      <c r="EA222" s="407">
        <f t="shared" si="980"/>
        <v>0.168165883468781</v>
      </c>
      <c r="EB222" s="77">
        <f>+EB91+EB133+EB23+EB175</f>
        <v>1151211630</v>
      </c>
      <c r="EC222" s="436">
        <f t="shared" si="981"/>
        <v>1.2005306287600935E-2</v>
      </c>
      <c r="ED222" s="77">
        <f>+ED91+ED133+ED23+ED175</f>
        <v>95891900000</v>
      </c>
      <c r="EE222" s="77">
        <f>+EE91+EE133+EE23+EE175</f>
        <v>95891900000</v>
      </c>
      <c r="EF222" s="77">
        <f>+EF91+EF133+EF23+EF175</f>
        <v>24340756301</v>
      </c>
      <c r="EG222" s="407">
        <f t="shared" si="982"/>
        <v>0.25383537400969214</v>
      </c>
      <c r="EH222" s="77">
        <f>+EH91+EH133+EH23+EH175</f>
        <v>2661579065</v>
      </c>
      <c r="EI222" s="436">
        <f t="shared" si="983"/>
        <v>2.7756036380549347E-2</v>
      </c>
      <c r="EJ222" s="77">
        <f>+EJ91+EJ133+EJ23+EJ175</f>
        <v>95891900000</v>
      </c>
      <c r="EK222" s="77">
        <f>+EK91+EK133+EK23+EK175</f>
        <v>95891900000</v>
      </c>
      <c r="EL222" s="77">
        <f>+EL91+EL133+EL23+EL175</f>
        <v>33718862020</v>
      </c>
      <c r="EM222" s="407">
        <f t="shared" si="984"/>
        <v>0.35163410069046497</v>
      </c>
      <c r="EN222" s="77">
        <f>+EN91+EN133+EN23+EN175</f>
        <v>5413217498</v>
      </c>
      <c r="EO222" s="436">
        <f t="shared" si="985"/>
        <v>5.6451248729037597E-2</v>
      </c>
      <c r="EP222" s="77">
        <f>+EP91+EP133+EP23+EP175</f>
        <v>95891900000</v>
      </c>
      <c r="EQ222" s="77">
        <f>+EQ91+EQ133+EQ23+EQ175</f>
        <v>95891900000</v>
      </c>
      <c r="ER222" s="77">
        <f>+ER91+ER133+ER23+ER175</f>
        <v>33718862020</v>
      </c>
      <c r="ES222" s="407">
        <f t="shared" si="986"/>
        <v>0.35163410069046497</v>
      </c>
      <c r="ET222" s="77">
        <f>+ET91+ET133+ET23+ET175</f>
        <v>8080704000</v>
      </c>
      <c r="EU222" s="436">
        <f t="shared" si="987"/>
        <v>8.4268890281660916E-2</v>
      </c>
      <c r="EV222" s="77">
        <f>+EV91+EV133+EV23+EV175</f>
        <v>95891900000</v>
      </c>
      <c r="EW222" s="77">
        <f>+EW91+EW133+EW23+EW175</f>
        <v>95891900000</v>
      </c>
      <c r="EX222" s="77">
        <f>+EX91+EX133+EX23+EX175</f>
        <v>35520383244</v>
      </c>
      <c r="EY222" s="407">
        <f t="shared" si="988"/>
        <v>0.37042110171974901</v>
      </c>
      <c r="EZ222" s="212">
        <f>+EZ91+EZ133+EZ23+EZ175</f>
        <v>12357514332</v>
      </c>
      <c r="FA222" s="436">
        <f t="shared" si="989"/>
        <v>0.12886921973597354</v>
      </c>
      <c r="FB222" s="77">
        <f>+FB91+FB133+FB23+FB175</f>
        <v>95891900000</v>
      </c>
      <c r="FC222" s="77">
        <f>+FC91+FC133+FC23+FC175</f>
        <v>95891900000</v>
      </c>
      <c r="FD222" s="77">
        <f>+FD91+FD133+FD23+FD175</f>
        <v>37104903333</v>
      </c>
      <c r="FE222" s="407">
        <f t="shared" si="990"/>
        <v>0.3869451260533997</v>
      </c>
      <c r="FF222" s="212">
        <f>+FF91+FF133+FF23+FF175</f>
        <v>19399082284</v>
      </c>
      <c r="FG222" s="436">
        <f t="shared" si="991"/>
        <v>0.20230157379298983</v>
      </c>
      <c r="FH222" s="77">
        <f>+FH91+FH133+FH23+FH175</f>
        <v>95891900000</v>
      </c>
      <c r="FI222" s="77">
        <f>+FI91+FI133+FI23+FI175</f>
        <v>94301900000</v>
      </c>
      <c r="FJ222" s="77">
        <f>+FJ91+FJ133+FJ23+FJ175</f>
        <v>41629479134</v>
      </c>
      <c r="FK222" s="407">
        <f t="shared" si="992"/>
        <v>0.44144899661618697</v>
      </c>
      <c r="FL222" s="212">
        <f>+FL91+FL133+FL23+FL175</f>
        <v>23543763764</v>
      </c>
      <c r="FM222" s="436">
        <f t="shared" si="993"/>
        <v>0.24966372643605272</v>
      </c>
      <c r="FN222" s="77">
        <f t="shared" ref="FN222:FS222" si="1067">+FN91+FN133+FN23+FN175</f>
        <v>104351868000</v>
      </c>
      <c r="FO222" s="77">
        <f t="shared" si="1067"/>
        <v>0</v>
      </c>
      <c r="FP222" s="212">
        <f t="shared" si="1067"/>
        <v>104351868000</v>
      </c>
      <c r="FQ222" s="77">
        <f t="shared" si="1067"/>
        <v>95891900000</v>
      </c>
      <c r="FR222" s="77">
        <f t="shared" si="1067"/>
        <v>94301900000</v>
      </c>
      <c r="FS222" s="77">
        <f t="shared" si="1067"/>
        <v>44112433551</v>
      </c>
      <c r="FT222" s="407">
        <f t="shared" si="995"/>
        <v>0.46777884168823747</v>
      </c>
      <c r="FU222" s="212">
        <f>+FU91+FU133+FU23+FU175</f>
        <v>26890732654</v>
      </c>
      <c r="FV222" s="436">
        <f t="shared" si="996"/>
        <v>0.28515578852599999</v>
      </c>
      <c r="FW222" s="77">
        <f t="shared" ref="FW222:FY222" si="1068">+FW91+FW133+FW23+FW175</f>
        <v>95891900000</v>
      </c>
      <c r="FX222" s="77">
        <f t="shared" si="1068"/>
        <v>94301900000</v>
      </c>
      <c r="FY222" s="77">
        <f t="shared" si="1068"/>
        <v>52834688977</v>
      </c>
      <c r="FZ222" s="407">
        <f t="shared" si="998"/>
        <v>0.56027173341152192</v>
      </c>
      <c r="GA222" s="212">
        <f>+GA91+GA133+GA23+GA175</f>
        <v>32697271137</v>
      </c>
      <c r="GB222" s="436">
        <f t="shared" si="999"/>
        <v>0.34672971739699837</v>
      </c>
      <c r="GC222" s="49">
        <f t="shared" ref="GC222:GE222" si="1069">+GC91+GC133+GC23+GC175</f>
        <v>95891900000</v>
      </c>
      <c r="GD222" s="49">
        <f t="shared" si="1069"/>
        <v>79295167000</v>
      </c>
      <c r="GE222" s="49">
        <f t="shared" si="1069"/>
        <v>63852375628</v>
      </c>
      <c r="GF222" s="409">
        <f t="shared" si="1001"/>
        <v>0.80524927361588128</v>
      </c>
      <c r="GG222" s="215">
        <f>+GG91+GG133+GG23+GG175</f>
        <v>56366760773</v>
      </c>
      <c r="GH222" s="408">
        <f t="shared" si="1002"/>
        <v>0.71084736820088923</v>
      </c>
      <c r="GI222" s="49">
        <f t="shared" ref="GI222:GK222" si="1070">+GI91+GI133+GI23+GI175</f>
        <v>104351868000</v>
      </c>
      <c r="GJ222" s="49">
        <f t="shared" si="1070"/>
        <v>104351868000</v>
      </c>
      <c r="GK222" s="49">
        <f t="shared" si="1070"/>
        <v>18840532753</v>
      </c>
      <c r="GL222" s="409">
        <f t="shared" si="1004"/>
        <v>0.1805481120184643</v>
      </c>
      <c r="GM222" s="215">
        <f>+GM91+GM133+GM23+GM175</f>
        <v>0</v>
      </c>
      <c r="GN222" s="408">
        <f t="shared" si="1005"/>
        <v>0</v>
      </c>
      <c r="GO222" s="49">
        <f t="shared" ref="GO222:GQ222" si="1071">+GO91+GO133+GO23+GO175</f>
        <v>104351868000</v>
      </c>
      <c r="GP222" s="49">
        <f t="shared" si="1071"/>
        <v>104351868000</v>
      </c>
      <c r="GQ222" s="49">
        <f t="shared" si="1071"/>
        <v>27318860525</v>
      </c>
      <c r="GR222" s="409">
        <f t="shared" si="1007"/>
        <v>0.26179560604511654</v>
      </c>
      <c r="GS222" s="215">
        <f>+GS91+GS133+GS23+GS175</f>
        <v>2892894983</v>
      </c>
      <c r="GT222" s="408">
        <f t="shared" si="1008"/>
        <v>2.7722503089259505E-2</v>
      </c>
      <c r="GU222" s="49">
        <f t="shared" ref="GU222:GW222" si="1072">+GU91+GU133+GU23+GU175</f>
        <v>104351868000</v>
      </c>
      <c r="GV222" s="49">
        <f t="shared" si="1072"/>
        <v>104351868000</v>
      </c>
      <c r="GW222" s="49">
        <f t="shared" si="1072"/>
        <v>46241777080</v>
      </c>
      <c r="GX222" s="409">
        <f t="shared" si="1010"/>
        <v>0.44313319891887321</v>
      </c>
      <c r="GY222" s="215">
        <f>+GY91+GY133+GY23+GY175</f>
        <v>7725005733</v>
      </c>
      <c r="GZ222" s="408">
        <f t="shared" si="1011"/>
        <v>7.4028437449725384E-2</v>
      </c>
      <c r="HA222" s="49">
        <f t="shared" ref="HA222:HC222" si="1073">+HA91+HA133+HA23+HA175</f>
        <v>104351868000</v>
      </c>
      <c r="HB222" s="49">
        <f t="shared" si="1073"/>
        <v>104351868000</v>
      </c>
      <c r="HC222" s="49">
        <f t="shared" si="1073"/>
        <v>53217697313</v>
      </c>
      <c r="HD222" s="409">
        <f t="shared" si="1013"/>
        <v>0.50998317838450191</v>
      </c>
      <c r="HE222" s="215">
        <f>+HE91+HE133+HE23+HE175</f>
        <v>18375455346</v>
      </c>
      <c r="HF222" s="408">
        <f t="shared" si="1014"/>
        <v>0.17609129283627198</v>
      </c>
      <c r="HG222" s="49">
        <f t="shared" ref="HG222:HI222" si="1074">+HG91+HG133+HG23+HG175</f>
        <v>104351868000</v>
      </c>
      <c r="HH222" s="49">
        <f t="shared" si="1074"/>
        <v>104351868000</v>
      </c>
      <c r="HI222" s="49">
        <f t="shared" si="1074"/>
        <v>54714809764</v>
      </c>
      <c r="HJ222" s="409">
        <f t="shared" si="1016"/>
        <v>0.52432995031770779</v>
      </c>
      <c r="HK222" s="215">
        <f>+HK91+HK133+HK23+HK175</f>
        <v>34519673938</v>
      </c>
      <c r="HL222" s="408">
        <f t="shared" si="1017"/>
        <v>0.3308007283396211</v>
      </c>
      <c r="HM222" s="49">
        <f t="shared" ref="HM222:HO222" si="1075">+HM91+HM133+HM23+HM175</f>
        <v>104351868000</v>
      </c>
      <c r="HN222" s="49">
        <f t="shared" si="1075"/>
        <v>104351868000</v>
      </c>
      <c r="HO222" s="49">
        <f t="shared" si="1075"/>
        <v>57527852454</v>
      </c>
      <c r="HP222" s="409">
        <f t="shared" si="1019"/>
        <v>0.55128723190657214</v>
      </c>
      <c r="HQ222" s="215">
        <f>+HQ91+HQ133+HQ23+HQ175</f>
        <v>37789811093</v>
      </c>
      <c r="HR222" s="408">
        <f t="shared" si="1020"/>
        <v>0.36213832887974751</v>
      </c>
    </row>
    <row r="223" spans="1:226" x14ac:dyDescent="0.35">
      <c r="A223" s="48" t="s">
        <v>167</v>
      </c>
      <c r="B223" s="77">
        <f>+B40+B94+B140+B163</f>
        <v>15212609049</v>
      </c>
      <c r="C223" s="77">
        <f>+C40+C94+C140+C163</f>
        <v>14573424380.360001</v>
      </c>
      <c r="D223" s="78">
        <f t="shared" si="937"/>
        <v>0.95798323176641309</v>
      </c>
      <c r="E223" s="77">
        <f>+E40+E94+E140+E163</f>
        <v>21999011330</v>
      </c>
      <c r="F223" s="77">
        <f>+F40+F94+F140+F163</f>
        <v>18600008436.68</v>
      </c>
      <c r="G223" s="78">
        <f t="shared" si="938"/>
        <v>0.84549292500773487</v>
      </c>
      <c r="H223" s="77">
        <f>+H40+H94+H140+H163</f>
        <v>29256051942</v>
      </c>
      <c r="I223" s="77">
        <f>+I40+I94+I140+I163</f>
        <v>26949119301.299999</v>
      </c>
      <c r="J223" s="78">
        <f t="shared" si="939"/>
        <v>0.92114682304798046</v>
      </c>
      <c r="K223" s="77">
        <f>+K40+K94+K140+K163</f>
        <v>46840025877</v>
      </c>
      <c r="L223" s="77">
        <f>+L40+L94+L140+L163</f>
        <v>43421578465.399994</v>
      </c>
      <c r="M223" s="78">
        <f t="shared" si="940"/>
        <v>0.9270186694478626</v>
      </c>
      <c r="N223" s="77">
        <f>+N40+N94+N140+N163</f>
        <v>109917134820</v>
      </c>
      <c r="O223" s="77">
        <f>+O40+O94+O140+O163</f>
        <v>90698528036.449997</v>
      </c>
      <c r="P223" s="78">
        <f t="shared" si="941"/>
        <v>0.82515367767707604</v>
      </c>
      <c r="Q223" s="77">
        <f>+Q40+Q94+Q140+Q163</f>
        <v>109856904611</v>
      </c>
      <c r="R223" s="77">
        <f>+R40+R94+R140+R163</f>
        <v>99877013938.339996</v>
      </c>
      <c r="S223" s="78">
        <f t="shared" si="942"/>
        <v>0.90915554458776626</v>
      </c>
      <c r="T223" s="77">
        <f>+T40+T94+T140+T163</f>
        <v>82092121419</v>
      </c>
      <c r="U223" s="77">
        <f>+U40+U94+U140+U163</f>
        <v>66228878194</v>
      </c>
      <c r="V223" s="78">
        <f t="shared" si="943"/>
        <v>0.8067629030557798</v>
      </c>
      <c r="W223" s="77">
        <f>+W40+W94+W140+W163</f>
        <v>220261594135</v>
      </c>
      <c r="X223" s="77">
        <f>+X40+X94+X140+X163</f>
        <v>198006344409</v>
      </c>
      <c r="Y223" s="78">
        <f t="shared" si="944"/>
        <v>0.8989599171230932</v>
      </c>
      <c r="Z223" s="77">
        <f>+Z40+Z94+Z140+Z163</f>
        <v>256380579453</v>
      </c>
      <c r="AA223" s="77">
        <f>+AA40+AA94+AA140+AA163</f>
        <v>252238436755</v>
      </c>
      <c r="AB223" s="78">
        <f t="shared" si="945"/>
        <v>0.98384377355399755</v>
      </c>
      <c r="AC223" s="77">
        <f>+AC40+AC94+AC140+AC163</f>
        <v>225323803242</v>
      </c>
      <c r="AD223" s="77">
        <f>+AD40+AD94+AD140+AD163</f>
        <v>189087926152</v>
      </c>
      <c r="AE223" s="78">
        <f t="shared" si="946"/>
        <v>0.83918309309255579</v>
      </c>
      <c r="AF223" s="49">
        <f>+AF40+AF94+AF140+AF163</f>
        <v>206447576000</v>
      </c>
      <c r="AG223" s="49">
        <f>+AG40+AG94+AG140+AG163</f>
        <v>205803745352</v>
      </c>
      <c r="AH223" s="49">
        <f>+AH40+AH94+AH140+AH163</f>
        <v>171856519765</v>
      </c>
      <c r="AI223" s="92">
        <f t="shared" si="947"/>
        <v>0.83505049663242148</v>
      </c>
      <c r="AJ223" s="49">
        <f>+AJ40+AJ94+AJ140+AJ163</f>
        <v>135337073156</v>
      </c>
      <c r="AK223" s="92">
        <f t="shared" si="948"/>
        <v>0.65760257630163088</v>
      </c>
      <c r="AL223" s="49">
        <f>+AL40+AL94+AL140+AL163</f>
        <v>446091469000</v>
      </c>
      <c r="AM223" s="49">
        <f>+AM40+AM94+AM140+AM163</f>
        <v>465963107074</v>
      </c>
      <c r="AN223" s="49">
        <f>+AN40+AN94+AN140+AN163</f>
        <v>410401887260</v>
      </c>
      <c r="AO223" s="92">
        <f t="shared" si="949"/>
        <v>0.8807604744442219</v>
      </c>
      <c r="AP223" s="49">
        <f>+AP40+AP94+AP140+AP163</f>
        <v>257861671015</v>
      </c>
      <c r="AQ223" s="92">
        <f t="shared" si="950"/>
        <v>0.55339503729004191</v>
      </c>
      <c r="AR223" s="49">
        <f>+AR40+AR94+AR140+AR163</f>
        <v>444519610000</v>
      </c>
      <c r="AS223" s="49">
        <f>+AS40+AS94+AS140+AS163</f>
        <v>485129088173</v>
      </c>
      <c r="AT223" s="49">
        <f>+AT40+AT94+AT140+AT163</f>
        <v>447398221664</v>
      </c>
      <c r="AU223" s="92">
        <f t="shared" si="951"/>
        <v>0.92222509960988996</v>
      </c>
      <c r="AV223" s="49">
        <f>+AV40+AV94+AV140+AV163</f>
        <v>364789581573</v>
      </c>
      <c r="AW223" s="92">
        <f t="shared" si="952"/>
        <v>0.75194332903599015</v>
      </c>
      <c r="AX223" s="49">
        <f>+AX40+AX94+AX140+AX163</f>
        <v>490631822000</v>
      </c>
      <c r="AY223" s="49">
        <f>+AY40+AY94+AY140+AY163</f>
        <v>504372269494</v>
      </c>
      <c r="AZ223" s="49">
        <f>+AZ40+AZ94+AZ140+AZ163</f>
        <v>458119702371</v>
      </c>
      <c r="BA223" s="92">
        <f t="shared" si="953"/>
        <v>0.90829676823945571</v>
      </c>
      <c r="BB223" s="49">
        <f>+BB40+BB94+BB140+BB163</f>
        <v>333541656583</v>
      </c>
      <c r="BC223" s="92">
        <f t="shared" si="954"/>
        <v>0.66130054476947764</v>
      </c>
      <c r="BD223" s="49">
        <f>+BD40+BD94+BD140+BD163</f>
        <v>261406575000</v>
      </c>
      <c r="BE223" s="49">
        <f>+BE40+BE94+BE140+BE163</f>
        <v>261406575000</v>
      </c>
      <c r="BF223" s="49">
        <f>+BF40+BF94+BF140+BF163</f>
        <v>236244498910</v>
      </c>
      <c r="BG223" s="92">
        <f t="shared" si="955"/>
        <v>0.90374352255676815</v>
      </c>
      <c r="BH223" s="49">
        <f>+BH40+BH94+BH140+BH163</f>
        <v>153836554366</v>
      </c>
      <c r="BI223" s="92">
        <f t="shared" si="956"/>
        <v>0.58849535198569503</v>
      </c>
      <c r="BJ223" s="49">
        <f>+BJ40+BJ94+BJ140+BJ163</f>
        <v>348175776000</v>
      </c>
      <c r="BK223" s="49">
        <f>+BK40+BK94+BK140+BK163</f>
        <v>293119001117</v>
      </c>
      <c r="BL223" s="49">
        <f>+BL40+BL94+BL140+BL163</f>
        <v>235482304919</v>
      </c>
      <c r="BM223" s="92">
        <f t="shared" si="957"/>
        <v>0.80336758798180397</v>
      </c>
      <c r="BN223" s="49">
        <f>+BN40+BN94+BN140+BN163</f>
        <v>154815448724</v>
      </c>
      <c r="BO223" s="92">
        <f t="shared" si="958"/>
        <v>0.52816585801001892</v>
      </c>
      <c r="BP223" s="49">
        <f>+BP40+BP94+BP140+BP163</f>
        <v>359964643000</v>
      </c>
      <c r="BQ223" s="49">
        <f>+BQ40+BQ94+BQ140+BQ163</f>
        <v>410160643000</v>
      </c>
      <c r="BR223" s="49">
        <f>+BR40+BR94+BR140+BR163</f>
        <v>353132948134</v>
      </c>
      <c r="BS223" s="92">
        <f t="shared" si="959"/>
        <v>0.86096253787567811</v>
      </c>
      <c r="BT223" s="49">
        <f>+BT40+BT94+BT140+BT163</f>
        <v>227496915707</v>
      </c>
      <c r="BU223" s="92">
        <f t="shared" si="960"/>
        <v>0.55465320622437198</v>
      </c>
      <c r="BV223" s="49">
        <f>+BV40+BV94+BV140+BV163</f>
        <v>406962948000</v>
      </c>
      <c r="BW223" s="49">
        <f>+BW40+BW94+BW140+BW163</f>
        <v>403290871697</v>
      </c>
      <c r="BX223" s="49">
        <f>+BX40+BX94+BX140+BX163</f>
        <v>365133833138</v>
      </c>
      <c r="BY223" s="92">
        <f t="shared" si="961"/>
        <v>0.90538581149025332</v>
      </c>
      <c r="BZ223" s="49">
        <f>+BZ40+BZ94+BZ140+BZ163</f>
        <v>261902376879</v>
      </c>
      <c r="CA223" s="92">
        <f t="shared" si="962"/>
        <v>0.64941310418692588</v>
      </c>
      <c r="CB223" s="49">
        <f>+CB40+CB94+CB140+CB163</f>
        <v>285694875000</v>
      </c>
      <c r="CC223" s="49">
        <f>+CC40+CC94+CC140+CC163</f>
        <v>303398023717</v>
      </c>
      <c r="CD223" s="49">
        <f>+CD40+CD94+CD140+CD163</f>
        <v>250280614245</v>
      </c>
      <c r="CE223" s="52">
        <f t="shared" si="963"/>
        <v>0.8249249984517163</v>
      </c>
      <c r="CF223" s="49">
        <f>+CF40+CF94+CF140+CF163</f>
        <v>168575048280</v>
      </c>
      <c r="CG223" s="92">
        <f t="shared" si="964"/>
        <v>0.55562342237680962</v>
      </c>
      <c r="CH223" s="49">
        <f>+CH40+CH94+CH140+CH163</f>
        <v>419359909000</v>
      </c>
      <c r="CI223" s="49">
        <f>+CI40+CI94+CI140+CI163</f>
        <v>526951242026</v>
      </c>
      <c r="CJ223" s="49">
        <f>+CJ40+CJ94+CJ140+CJ163</f>
        <v>497002502544</v>
      </c>
      <c r="CK223" s="52">
        <f t="shared" si="965"/>
        <v>0.94316601405690903</v>
      </c>
      <c r="CL223" s="49">
        <f>+CL40+CL94+CL140+CL163</f>
        <v>351417951799</v>
      </c>
      <c r="CM223" s="92">
        <f t="shared" si="966"/>
        <v>0.66688893349578804</v>
      </c>
      <c r="CN223" s="49">
        <f>+CN40+CN94+CN140+CN163</f>
        <v>454554957000</v>
      </c>
      <c r="CO223" s="49">
        <f>+CO40+CO94+CO140+CO163</f>
        <v>495862565000</v>
      </c>
      <c r="CP223" s="49">
        <f>+CP40+CP94+CP140+CP163</f>
        <v>482805285382</v>
      </c>
      <c r="CQ223" s="52">
        <f t="shared" si="967"/>
        <v>0.97366754310642512</v>
      </c>
      <c r="CR223" s="49">
        <f>+CR40+CR94+CR140+CR163</f>
        <v>310627553632</v>
      </c>
      <c r="CS223" s="92">
        <f t="shared" si="968"/>
        <v>0.6264388069545036</v>
      </c>
      <c r="CT223" s="49">
        <f>+CT40+CT94+CT140+CT163</f>
        <v>421683287000</v>
      </c>
      <c r="CU223" s="49">
        <f>+CU40+CU94+CU140+CU163</f>
        <v>278688379542</v>
      </c>
      <c r="CV223" s="52">
        <f t="shared" si="969"/>
        <v>0.66089500849010407</v>
      </c>
      <c r="CW223" s="49">
        <f>+CW40+CW94+CW140+CW163</f>
        <v>421683287000</v>
      </c>
      <c r="CX223" s="49">
        <f>+CX40+CX94+CX140+CX163</f>
        <v>321766776836</v>
      </c>
      <c r="CY223" s="52">
        <f t="shared" si="970"/>
        <v>0.76305318886399209</v>
      </c>
      <c r="CZ223" s="49">
        <f>+CZ40+CZ94+CZ140+CZ163</f>
        <v>421683287000</v>
      </c>
      <c r="DA223" s="49">
        <f>+DA40+DA94+DA140+DA163</f>
        <v>341613075999</v>
      </c>
      <c r="DB223" s="52">
        <f t="shared" si="971"/>
        <v>0.81011765590558016</v>
      </c>
      <c r="DC223" s="49">
        <f>+DC40+DC94+DC140+DC163</f>
        <v>416348287000</v>
      </c>
      <c r="DD223" s="49">
        <f>+DD40+DD94+DD140+DD163</f>
        <v>500556549466</v>
      </c>
      <c r="DE223" s="49">
        <f>+DE40+DE94+DE140+DE163</f>
        <v>462877233517</v>
      </c>
      <c r="DF223" s="52">
        <f t="shared" si="972"/>
        <v>0.924725156449962</v>
      </c>
      <c r="DG223" s="49">
        <f>+DG40+DG94+DG140+DG163</f>
        <v>365626644108</v>
      </c>
      <c r="DH223" s="92">
        <f t="shared" si="973"/>
        <v>0.73044023596945262</v>
      </c>
      <c r="DI223" s="77">
        <f t="shared" ref="DI223:DN223" si="1076">+DI40+DI94+DI140+DI163</f>
        <v>405474436000</v>
      </c>
      <c r="DJ223" s="77">
        <f t="shared" si="1076"/>
        <v>17000000000</v>
      </c>
      <c r="DK223" s="77">
        <f t="shared" si="1076"/>
        <v>422474436000</v>
      </c>
      <c r="DL223" s="77">
        <f t="shared" ref="DL223" si="1077">+DL40+DL94+DL140+DL163</f>
        <v>422474436000</v>
      </c>
      <c r="DM223" s="77">
        <f t="shared" si="1076"/>
        <v>422474436000</v>
      </c>
      <c r="DN223" s="77">
        <f t="shared" si="1076"/>
        <v>22548367092</v>
      </c>
      <c r="DO223" s="78">
        <f t="shared" si="976"/>
        <v>5.3372145556281655E-2</v>
      </c>
      <c r="DP223" s="77">
        <f>+DP40+DP94+DP140+DP163</f>
        <v>537873319</v>
      </c>
      <c r="DQ223" s="93">
        <f t="shared" si="977"/>
        <v>1.2731499782391567E-3</v>
      </c>
      <c r="DR223" s="77">
        <f>+DR40+DR94+DR140+DR163</f>
        <v>422474436000</v>
      </c>
      <c r="DS223" s="77">
        <f>+DS40+DS94+DS140+DS163</f>
        <v>422474436000</v>
      </c>
      <c r="DT223" s="77">
        <f>+DT40+DT94+DT140+DT163</f>
        <v>46197325515</v>
      </c>
      <c r="DU223" s="78">
        <f t="shared" si="978"/>
        <v>0.1093493986343827</v>
      </c>
      <c r="DV223" s="77">
        <f>+DV40+DV94+DV140+DV163</f>
        <v>2684730729</v>
      </c>
      <c r="DW223" s="93">
        <f t="shared" si="979"/>
        <v>6.3547767633448E-3</v>
      </c>
      <c r="DX223" s="77">
        <f>+DX40+DX94+DX140+DX163</f>
        <v>422474436000</v>
      </c>
      <c r="DY223" s="77">
        <f>+DY40+DY94+DY140+DY163</f>
        <v>422474436000</v>
      </c>
      <c r="DZ223" s="77">
        <f>+DZ40+DZ94+DZ140+DZ163</f>
        <v>68851747854</v>
      </c>
      <c r="EA223" s="78">
        <f t="shared" si="980"/>
        <v>0.16297257771592125</v>
      </c>
      <c r="EB223" s="77">
        <f>+EB40+EB94+EB140+EB163</f>
        <v>5343657430</v>
      </c>
      <c r="EC223" s="93">
        <f t="shared" si="981"/>
        <v>1.2648475208568596E-2</v>
      </c>
      <c r="ED223" s="77">
        <f>+ED40+ED94+ED140+ED163</f>
        <v>422474436000</v>
      </c>
      <c r="EE223" s="77">
        <f>+EE40+EE94+EE140+EE163</f>
        <v>422474436000</v>
      </c>
      <c r="EF223" s="77">
        <f>+EF40+EF94+EF140+EF163</f>
        <v>109486712939</v>
      </c>
      <c r="EG223" s="78">
        <f t="shared" si="982"/>
        <v>0.25915582958255018</v>
      </c>
      <c r="EH223" s="77">
        <f>+EH40+EH94+EH140+EH163</f>
        <v>15944225367</v>
      </c>
      <c r="EI223" s="93">
        <f t="shared" si="983"/>
        <v>3.7740095040922191E-2</v>
      </c>
      <c r="EJ223" s="77">
        <f>+EJ40+EJ94+EJ140+EJ163</f>
        <v>422474436000</v>
      </c>
      <c r="EK223" s="77">
        <f>+EK40+EK94+EK140+EK163</f>
        <v>422474436000</v>
      </c>
      <c r="EL223" s="77">
        <f>+EL40+EL94+EL140+EL163</f>
        <v>134493517397</v>
      </c>
      <c r="EM223" s="78">
        <f t="shared" si="984"/>
        <v>0.31834711389969167</v>
      </c>
      <c r="EN223" s="77">
        <f>+EN40+EN94+EN140+EN163</f>
        <v>29183230648</v>
      </c>
      <c r="EO223" s="93">
        <f t="shared" si="985"/>
        <v>6.9076914864500821E-2</v>
      </c>
      <c r="EP223" s="77">
        <f>+EP40+EP94+EP140+EP163</f>
        <v>422474436000</v>
      </c>
      <c r="EQ223" s="77">
        <f>+EQ40+EQ94+EQ140+EQ163</f>
        <v>422474436000</v>
      </c>
      <c r="ER223" s="77">
        <f>+ER40+ER94+ER140+ER163</f>
        <v>134493517397</v>
      </c>
      <c r="ES223" s="78">
        <f t="shared" si="986"/>
        <v>0.31834711389969167</v>
      </c>
      <c r="ET223" s="77">
        <f>+ET40+ET94+ET140+ET163</f>
        <v>46228419105</v>
      </c>
      <c r="EU223" s="93">
        <f t="shared" si="987"/>
        <v>0.10942299738344405</v>
      </c>
      <c r="EV223" s="77">
        <f>+EV40+EV94+EV140+EV163</f>
        <v>422474436000</v>
      </c>
      <c r="EW223" s="77">
        <f>+EW40+EW94+EW140+EW163</f>
        <v>422474436000</v>
      </c>
      <c r="EX223" s="77">
        <f>+EX40+EX94+EX140+EX163</f>
        <v>168153022172</v>
      </c>
      <c r="EY223" s="78">
        <f t="shared" si="988"/>
        <v>0.39801940151474635</v>
      </c>
      <c r="EZ223" s="212">
        <f>+EZ40+EZ94+EZ140+EZ163</f>
        <v>62626673538</v>
      </c>
      <c r="FA223" s="93">
        <f t="shared" si="989"/>
        <v>0.14823778245839234</v>
      </c>
      <c r="FB223" s="77">
        <f>+FB40+FB94+FB140+FB163</f>
        <v>422474436000</v>
      </c>
      <c r="FC223" s="77">
        <f>+FC40+FC94+FC140+FC163</f>
        <v>422474436000</v>
      </c>
      <c r="FD223" s="77">
        <f>+FD40+FD94+FD140+FD163</f>
        <v>192237112815</v>
      </c>
      <c r="FE223" s="78">
        <f t="shared" si="990"/>
        <v>0.45502661565775782</v>
      </c>
      <c r="FF223" s="212">
        <f>+FF40+FF94+FF140+FF163</f>
        <v>78762103853</v>
      </c>
      <c r="FG223" s="93">
        <f t="shared" si="991"/>
        <v>0.18643046097350136</v>
      </c>
      <c r="FH223" s="77">
        <f>+FH40+FH94+FH140+FH163</f>
        <v>422474436000</v>
      </c>
      <c r="FI223" s="77">
        <f>+FI40+FI94+FI140+FI163</f>
        <v>461401181513</v>
      </c>
      <c r="FJ223" s="77">
        <f>+FJ40+FJ94+FJ140+FJ163</f>
        <v>224522768915</v>
      </c>
      <c r="FK223" s="78">
        <f t="shared" si="992"/>
        <v>0.48661073684024381</v>
      </c>
      <c r="FL223" s="212">
        <f>+FL40+FL94+FL140+FL163</f>
        <v>92168661853</v>
      </c>
      <c r="FM223" s="93">
        <f t="shared" si="993"/>
        <v>0.19975818343326704</v>
      </c>
      <c r="FN223" s="77">
        <f t="shared" ref="FN223:FS223" si="1078">+FN40+FN94+FN140+FN163</f>
        <v>843550481000</v>
      </c>
      <c r="FO223" s="77">
        <f t="shared" si="1078"/>
        <v>0</v>
      </c>
      <c r="FP223" s="212">
        <f t="shared" si="1078"/>
        <v>843550481000</v>
      </c>
      <c r="FQ223" s="77">
        <f t="shared" si="1078"/>
        <v>422474436000</v>
      </c>
      <c r="FR223" s="77">
        <f t="shared" si="1078"/>
        <v>461401181513</v>
      </c>
      <c r="FS223" s="77">
        <f t="shared" si="1078"/>
        <v>234957809009</v>
      </c>
      <c r="FT223" s="78">
        <f t="shared" si="995"/>
        <v>0.50922671727571212</v>
      </c>
      <c r="FU223" s="212">
        <f>+FU40+FU94+FU140+FU163</f>
        <v>122092413911</v>
      </c>
      <c r="FV223" s="93">
        <f t="shared" si="996"/>
        <v>0.26461226976194913</v>
      </c>
      <c r="FW223" s="77">
        <f t="shared" ref="FW223:FY223" si="1079">+FW40+FW94+FW140+FW163</f>
        <v>422474436000</v>
      </c>
      <c r="FX223" s="77">
        <f t="shared" si="1079"/>
        <v>461401181513</v>
      </c>
      <c r="FY223" s="77">
        <f t="shared" si="1079"/>
        <v>277491898528</v>
      </c>
      <c r="FZ223" s="78">
        <f t="shared" si="998"/>
        <v>0.60141133063002716</v>
      </c>
      <c r="GA223" s="212">
        <f>+GA40+GA94+GA140+GA163</f>
        <v>168289688935</v>
      </c>
      <c r="GB223" s="93">
        <f t="shared" si="999"/>
        <v>0.36473614649870251</v>
      </c>
      <c r="GC223" s="49">
        <f t="shared" ref="GC223:GE223" si="1080">+GC40+GC94+GC140+GC163</f>
        <v>422474436000</v>
      </c>
      <c r="GD223" s="49">
        <f t="shared" si="1080"/>
        <v>441328076446</v>
      </c>
      <c r="GE223" s="49">
        <f t="shared" si="1080"/>
        <v>399850119243</v>
      </c>
      <c r="GF223" s="52">
        <f t="shared" si="1001"/>
        <v>0.90601559380264096</v>
      </c>
      <c r="GG223" s="215">
        <f>+GG40+GG94+GG140+GG163</f>
        <v>265660247796</v>
      </c>
      <c r="GH223" s="92">
        <f t="shared" si="1002"/>
        <v>0.60195637208344632</v>
      </c>
      <c r="GI223" s="49">
        <f t="shared" ref="GI223:GK223" si="1081">+GI40+GI94+GI140+GI163</f>
        <v>843550481000</v>
      </c>
      <c r="GJ223" s="49">
        <f t="shared" si="1081"/>
        <v>843550481000</v>
      </c>
      <c r="GK223" s="49">
        <f t="shared" si="1081"/>
        <v>140911003789</v>
      </c>
      <c r="GL223" s="52">
        <f t="shared" si="1004"/>
        <v>0.1670451347759945</v>
      </c>
      <c r="GM223" s="215">
        <f>+GM40+GM94+GM140+GM163</f>
        <v>19073834</v>
      </c>
      <c r="GN223" s="92">
        <f t="shared" si="1005"/>
        <v>2.2611372324023369E-5</v>
      </c>
      <c r="GO223" s="49">
        <f t="shared" ref="GO223:GQ223" si="1082">+GO40+GO94+GO140+GO163</f>
        <v>843550481000</v>
      </c>
      <c r="GP223" s="49">
        <f t="shared" si="1082"/>
        <v>843550481000</v>
      </c>
      <c r="GQ223" s="49">
        <f t="shared" si="1082"/>
        <v>310248427784</v>
      </c>
      <c r="GR223" s="52">
        <f t="shared" si="1007"/>
        <v>0.36778881023956173</v>
      </c>
      <c r="GS223" s="215">
        <f>+GS40+GS94+GS140+GS163</f>
        <v>177134879589</v>
      </c>
      <c r="GT223" s="92">
        <f t="shared" si="1008"/>
        <v>0.20998729012520118</v>
      </c>
      <c r="GU223" s="49">
        <f t="shared" ref="GU223:GW223" si="1083">+GU40+GU94+GU140+GU163</f>
        <v>843550481000</v>
      </c>
      <c r="GV223" s="49">
        <f t="shared" si="1083"/>
        <v>843550481000</v>
      </c>
      <c r="GW223" s="49">
        <f t="shared" si="1083"/>
        <v>346280513261</v>
      </c>
      <c r="GX223" s="52">
        <f t="shared" si="1010"/>
        <v>0.41050360477596598</v>
      </c>
      <c r="GY223" s="215">
        <f>+GY40+GY94+GY140+GY163</f>
        <v>190501602607</v>
      </c>
      <c r="GZ223" s="92">
        <f t="shared" si="1011"/>
        <v>0.22583307922623305</v>
      </c>
      <c r="HA223" s="49">
        <f t="shared" ref="HA223:HC223" si="1084">+HA40+HA94+HA140+HA163</f>
        <v>843550481000</v>
      </c>
      <c r="HB223" s="49">
        <f t="shared" si="1084"/>
        <v>843550481000</v>
      </c>
      <c r="HC223" s="49">
        <f t="shared" si="1084"/>
        <v>368103201197</v>
      </c>
      <c r="HD223" s="52">
        <f t="shared" si="1013"/>
        <v>0.43637364862933437</v>
      </c>
      <c r="HE223" s="215">
        <f>+HE40+HE94+HE140+HE163</f>
        <v>209175751201</v>
      </c>
      <c r="HF223" s="92">
        <f t="shared" si="1014"/>
        <v>0.24797063828714716</v>
      </c>
      <c r="HG223" s="49">
        <f t="shared" ref="HG223:HI223" si="1085">+HG40+HG94+HG140+HG163</f>
        <v>843550481000</v>
      </c>
      <c r="HH223" s="49">
        <f t="shared" si="1085"/>
        <v>843550481000</v>
      </c>
      <c r="HI223" s="49">
        <f t="shared" si="1085"/>
        <v>431123154516</v>
      </c>
      <c r="HJ223" s="52">
        <f t="shared" si="1016"/>
        <v>0.5110816296434546</v>
      </c>
      <c r="HK223" s="215">
        <f>+HK40+HK94+HK140+HK163</f>
        <v>261670995285</v>
      </c>
      <c r="HL223" s="92">
        <f t="shared" si="1017"/>
        <v>0.31020193951498676</v>
      </c>
      <c r="HM223" s="49">
        <f t="shared" ref="HM223:HO223" si="1086">+HM40+HM94+HM140+HM163</f>
        <v>843550481000</v>
      </c>
      <c r="HN223" s="49">
        <f t="shared" si="1086"/>
        <v>843550481000</v>
      </c>
      <c r="HO223" s="49">
        <f t="shared" si="1086"/>
        <v>548776380313</v>
      </c>
      <c r="HP223" s="52">
        <f t="shared" si="1019"/>
        <v>0.65055547080293818</v>
      </c>
      <c r="HQ223" s="215">
        <f>+HQ40+HQ94+HQ140+HQ163</f>
        <v>359996416673</v>
      </c>
      <c r="HR223" s="92">
        <f t="shared" si="1020"/>
        <v>0.42676333519036902</v>
      </c>
    </row>
    <row r="224" spans="1:226" x14ac:dyDescent="0.35">
      <c r="A224" s="48" t="s">
        <v>168</v>
      </c>
      <c r="B224" s="77">
        <f>+B104+B54</f>
        <v>145953898180</v>
      </c>
      <c r="C224" s="77">
        <f>+C104+C54</f>
        <v>145403051779.84</v>
      </c>
      <c r="D224" s="78">
        <f t="shared" si="937"/>
        <v>0.99622588771503273</v>
      </c>
      <c r="E224" s="77">
        <f>+E104+E54</f>
        <v>193945137011</v>
      </c>
      <c r="F224" s="77">
        <f>+F104+F54</f>
        <v>190233625648.01001</v>
      </c>
      <c r="G224" s="78">
        <f t="shared" si="938"/>
        <v>0.98086308623051743</v>
      </c>
      <c r="H224" s="77">
        <f>+H104+H54</f>
        <v>232862521519</v>
      </c>
      <c r="I224" s="77">
        <f>+I104+I54</f>
        <v>230777054909.89999</v>
      </c>
      <c r="J224" s="78">
        <f t="shared" si="939"/>
        <v>0.99104421529279951</v>
      </c>
      <c r="K224" s="77">
        <f>+K104+K54</f>
        <v>306808668573</v>
      </c>
      <c r="L224" s="77">
        <f>+L104+L54</f>
        <v>305854800346.77002</v>
      </c>
      <c r="M224" s="78">
        <f t="shared" si="940"/>
        <v>0.99689099975347328</v>
      </c>
      <c r="N224" s="77">
        <f>+N104+N54</f>
        <v>456556248748</v>
      </c>
      <c r="O224" s="77">
        <f>+O104+O54</f>
        <v>448635406175.40002</v>
      </c>
      <c r="P224" s="78">
        <f t="shared" si="941"/>
        <v>0.98265089439839881</v>
      </c>
      <c r="Q224" s="77">
        <f>+Q104+Q54</f>
        <v>540033534751</v>
      </c>
      <c r="R224" s="77">
        <f>+R104+R54</f>
        <v>535865547760.03003</v>
      </c>
      <c r="S224" s="78">
        <f t="shared" si="942"/>
        <v>0.99228198487175101</v>
      </c>
      <c r="T224" s="77">
        <f>+T104+T54</f>
        <v>565871509442</v>
      </c>
      <c r="U224" s="77">
        <f>+U104+U54</f>
        <v>554120044967</v>
      </c>
      <c r="V224" s="78">
        <f t="shared" si="943"/>
        <v>0.97923298084650345</v>
      </c>
      <c r="W224" s="77">
        <f>+W104+W54</f>
        <v>638227919646</v>
      </c>
      <c r="X224" s="77">
        <f>+X104+X54</f>
        <v>636342947478.65991</v>
      </c>
      <c r="Y224" s="78">
        <f t="shared" si="944"/>
        <v>0.99704655326206093</v>
      </c>
      <c r="Z224" s="77">
        <f>+Z104+Z54</f>
        <v>682989407460</v>
      </c>
      <c r="AA224" s="77">
        <f>+AA104+AA54</f>
        <v>671620222245.09009</v>
      </c>
      <c r="AB224" s="78">
        <f t="shared" si="945"/>
        <v>0.98335378983813049</v>
      </c>
      <c r="AC224" s="77">
        <f>+AC104+AC54</f>
        <v>682627634668</v>
      </c>
      <c r="AD224" s="77">
        <f>+AD104+AD54</f>
        <v>671974217562.37</v>
      </c>
      <c r="AE224" s="78">
        <f t="shared" si="946"/>
        <v>0.98439351622380278</v>
      </c>
      <c r="AF224" s="49">
        <f>+AF104+AF54</f>
        <v>714963521000</v>
      </c>
      <c r="AG224" s="49">
        <f>+AG104+AG54</f>
        <v>697528831704</v>
      </c>
      <c r="AH224" s="49">
        <f>+AH104+AH54</f>
        <v>670802919505</v>
      </c>
      <c r="AI224" s="92">
        <f t="shared" si="947"/>
        <v>0.96168486378733475</v>
      </c>
      <c r="AJ224" s="49">
        <f>+AJ104+AJ54</f>
        <v>562011223076</v>
      </c>
      <c r="AK224" s="92">
        <f t="shared" si="948"/>
        <v>0.80571755249608434</v>
      </c>
      <c r="AL224" s="49">
        <f>+AL104+AL54</f>
        <v>970244347000</v>
      </c>
      <c r="AM224" s="49">
        <f>+AM104+AM54</f>
        <v>929422334482</v>
      </c>
      <c r="AN224" s="49">
        <f>+AN104+AN54</f>
        <v>871545975415</v>
      </c>
      <c r="AO224" s="92">
        <f t="shared" si="949"/>
        <v>0.93772867627583256</v>
      </c>
      <c r="AP224" s="49">
        <f>+AP104+AP54</f>
        <v>557634774722</v>
      </c>
      <c r="AQ224" s="92">
        <f t="shared" si="950"/>
        <v>0.59997995963028972</v>
      </c>
      <c r="AR224" s="49">
        <f>+AR104+AR54</f>
        <v>873583791000</v>
      </c>
      <c r="AS224" s="49">
        <f>+AS104+AS54</f>
        <v>913418575101</v>
      </c>
      <c r="AT224" s="49">
        <f>+AT104+AT54</f>
        <v>896150842014</v>
      </c>
      <c r="AU224" s="92">
        <f t="shared" si="951"/>
        <v>0.98109548726322904</v>
      </c>
      <c r="AV224" s="49">
        <f>+AV104+AV54</f>
        <v>706630157533</v>
      </c>
      <c r="AW224" s="92">
        <f t="shared" si="952"/>
        <v>0.77361045285822583</v>
      </c>
      <c r="AX224" s="49">
        <f>+AX104+AX54</f>
        <v>1219649438000</v>
      </c>
      <c r="AY224" s="49">
        <f>+AY104+AY54</f>
        <v>1158029411874</v>
      </c>
      <c r="AZ224" s="49">
        <f>+AZ104+AZ54</f>
        <v>1111050797086</v>
      </c>
      <c r="BA224" s="92">
        <f t="shared" si="953"/>
        <v>0.95943227839785516</v>
      </c>
      <c r="BB224" s="49">
        <f>+BB104+BB54</f>
        <v>935875361130</v>
      </c>
      <c r="BC224" s="92">
        <f t="shared" si="954"/>
        <v>0.80816199617547224</v>
      </c>
      <c r="BD224" s="49">
        <f>+BD104+BD54</f>
        <v>976002127000</v>
      </c>
      <c r="BE224" s="49">
        <f>+BE104+BE54</f>
        <v>990933092000</v>
      </c>
      <c r="BF224" s="49">
        <f>+BF104+BF54</f>
        <v>968828379225</v>
      </c>
      <c r="BG224" s="92">
        <f t="shared" si="955"/>
        <v>0.97769303199837032</v>
      </c>
      <c r="BH224" s="49">
        <f>+BH104+BH54</f>
        <v>810548761057</v>
      </c>
      <c r="BI224" s="92">
        <f t="shared" si="956"/>
        <v>0.81796517605549901</v>
      </c>
      <c r="BJ224" s="49">
        <f>+BJ104+BJ54</f>
        <v>1046612706000</v>
      </c>
      <c r="BK224" s="49">
        <f>+BK104+BK54</f>
        <v>1046199838486</v>
      </c>
      <c r="BL224" s="49">
        <f>+BL104+BL54</f>
        <v>1029361513790</v>
      </c>
      <c r="BM224" s="92">
        <f t="shared" si="957"/>
        <v>0.98390525014765107</v>
      </c>
      <c r="BN224" s="49">
        <f>+BN104+BN54</f>
        <v>817712802457</v>
      </c>
      <c r="BO224" s="92">
        <f t="shared" si="958"/>
        <v>0.78160287583330801</v>
      </c>
      <c r="BP224" s="49">
        <f>+BP104+BP54</f>
        <v>1140246481000</v>
      </c>
      <c r="BQ224" s="49">
        <f>+BQ104+BQ54</f>
        <v>1132045020017</v>
      </c>
      <c r="BR224" s="49">
        <f>+BR104+BR54</f>
        <v>1084865401020</v>
      </c>
      <c r="BS224" s="92">
        <f t="shared" si="959"/>
        <v>0.95832354883174919</v>
      </c>
      <c r="BT224" s="49">
        <f>+BT104+BT54</f>
        <v>913905316666</v>
      </c>
      <c r="BU224" s="92">
        <f t="shared" si="960"/>
        <v>0.80730474539985686</v>
      </c>
      <c r="BV224" s="49">
        <f>+BV104+BV54</f>
        <v>1277308432000</v>
      </c>
      <c r="BW224" s="49">
        <f>+BW104+BW54</f>
        <v>1295301692345</v>
      </c>
      <c r="BX224" s="49">
        <f>+BX104+BX54</f>
        <v>1252340755417</v>
      </c>
      <c r="BY224" s="92">
        <f t="shared" si="961"/>
        <v>0.96683325808814158</v>
      </c>
      <c r="BZ224" s="49">
        <f>+BZ104+BZ54</f>
        <v>1059627162244</v>
      </c>
      <c r="CA224" s="92">
        <f t="shared" si="962"/>
        <v>0.81805433321534737</v>
      </c>
      <c r="CB224" s="49">
        <f>+CB104+CB54</f>
        <v>1268258027000</v>
      </c>
      <c r="CC224" s="49">
        <f>+CC104+CC54</f>
        <v>1397727055400</v>
      </c>
      <c r="CD224" s="49">
        <f>+CD104+CD54</f>
        <v>1348578749944</v>
      </c>
      <c r="CE224" s="52">
        <f t="shared" si="963"/>
        <v>0.96483697924704281</v>
      </c>
      <c r="CF224" s="49">
        <f>+CF104+CF54</f>
        <v>1063014789753</v>
      </c>
      <c r="CG224" s="92">
        <f t="shared" si="964"/>
        <v>0.76053102474201417</v>
      </c>
      <c r="CH224" s="49">
        <f>+CH104+CH54</f>
        <v>1180775420000</v>
      </c>
      <c r="CI224" s="49">
        <f>+CI104+CI54</f>
        <v>1343566805485</v>
      </c>
      <c r="CJ224" s="49">
        <f>+CJ104+CJ54</f>
        <v>1323121554485</v>
      </c>
      <c r="CK224" s="52">
        <f t="shared" si="965"/>
        <v>0.98478285492278173</v>
      </c>
      <c r="CL224" s="49">
        <f>+CL104+CL54</f>
        <v>980003117611</v>
      </c>
      <c r="CM224" s="92">
        <f t="shared" si="966"/>
        <v>0.72940408590791217</v>
      </c>
      <c r="CN224" s="49">
        <f>+CN104+CN54</f>
        <v>1264638744000</v>
      </c>
      <c r="CO224" s="49">
        <f>+CO104+CO54</f>
        <v>1367309032155</v>
      </c>
      <c r="CP224" s="49">
        <f>+CP104+CP54</f>
        <v>1328743189295</v>
      </c>
      <c r="CQ224" s="52">
        <f t="shared" si="967"/>
        <v>0.97179434791035002</v>
      </c>
      <c r="CR224" s="49">
        <f>+CR104+CR54</f>
        <v>1101841079817</v>
      </c>
      <c r="CS224" s="92">
        <f t="shared" si="968"/>
        <v>0.80584641357952635</v>
      </c>
      <c r="CT224" s="49">
        <f>+CT104+CT54</f>
        <v>2045838454723</v>
      </c>
      <c r="CU224" s="49">
        <f>+CU104+CU54</f>
        <v>1657794842233</v>
      </c>
      <c r="CV224" s="52">
        <f t="shared" si="969"/>
        <v>0.81032538928273301</v>
      </c>
      <c r="CW224" s="49">
        <f>+CW104+CW54</f>
        <v>2052246196302</v>
      </c>
      <c r="CX224" s="49">
        <f>+CX104+CX54</f>
        <v>1742897784703</v>
      </c>
      <c r="CY224" s="52">
        <f t="shared" si="970"/>
        <v>0.84926349862096295</v>
      </c>
      <c r="CZ224" s="49">
        <f>+CZ104+CZ54</f>
        <v>2052246196302</v>
      </c>
      <c r="DA224" s="49">
        <f>+DA104+DA54</f>
        <v>1918986530977</v>
      </c>
      <c r="DB224" s="52">
        <f t="shared" si="971"/>
        <v>0.93506643327436822</v>
      </c>
      <c r="DC224" s="49">
        <f>+DC104+DC54</f>
        <v>1890812153000</v>
      </c>
      <c r="DD224" s="49">
        <f>+DD104+DD54</f>
        <v>2049954136349</v>
      </c>
      <c r="DE224" s="49">
        <f>+DE104+DE54</f>
        <v>2029500311377</v>
      </c>
      <c r="DF224" s="52">
        <f t="shared" si="972"/>
        <v>0.99002230117770895</v>
      </c>
      <c r="DG224" s="49">
        <f>+DG104+DG54</f>
        <v>1770713326252</v>
      </c>
      <c r="DH224" s="92">
        <f t="shared" si="973"/>
        <v>0.86378192314373814</v>
      </c>
      <c r="DI224" s="77">
        <f t="shared" ref="DI224:DN224" si="1087">+DI104+DI54</f>
        <v>2051978768000</v>
      </c>
      <c r="DJ224" s="77">
        <f t="shared" si="1087"/>
        <v>8000000000</v>
      </c>
      <c r="DK224" s="77">
        <f t="shared" si="1087"/>
        <v>2059978768000</v>
      </c>
      <c r="DL224" s="77">
        <f t="shared" ref="DL224" si="1088">+DL104+DL54</f>
        <v>2059978768000</v>
      </c>
      <c r="DM224" s="77">
        <f t="shared" si="1087"/>
        <v>2059978768000</v>
      </c>
      <c r="DN224" s="77">
        <f t="shared" si="1087"/>
        <v>184776078616</v>
      </c>
      <c r="DO224" s="78">
        <f t="shared" si="976"/>
        <v>8.9698050041261398E-2</v>
      </c>
      <c r="DP224" s="77">
        <f>+DP104+DP54</f>
        <v>66618066751</v>
      </c>
      <c r="DQ224" s="93">
        <f t="shared" si="977"/>
        <v>3.2339200668402228E-2</v>
      </c>
      <c r="DR224" s="77">
        <f>+DR104+DR54</f>
        <v>2059978768000</v>
      </c>
      <c r="DS224" s="77">
        <f>+DS104+DS54</f>
        <v>2059978768000</v>
      </c>
      <c r="DT224" s="77">
        <f>+DT104+DT54</f>
        <v>589327120531</v>
      </c>
      <c r="DU224" s="78">
        <f t="shared" si="978"/>
        <v>0.28608407508159328</v>
      </c>
      <c r="DV224" s="77">
        <f>+DV104+DV54</f>
        <v>152954357203</v>
      </c>
      <c r="DW224" s="93">
        <f t="shared" si="979"/>
        <v>7.4250453246904533E-2</v>
      </c>
      <c r="DX224" s="77">
        <f>+DX104+DX54</f>
        <v>2059978768000</v>
      </c>
      <c r="DY224" s="77">
        <f>+DY104+DY54</f>
        <v>2059978768000</v>
      </c>
      <c r="DZ224" s="77">
        <f>+DZ104+DZ54</f>
        <v>771808844546</v>
      </c>
      <c r="EA224" s="78">
        <f t="shared" si="980"/>
        <v>0.37466834927397658</v>
      </c>
      <c r="EB224" s="77">
        <f>+EB104+EB54</f>
        <v>268976666315</v>
      </c>
      <c r="EC224" s="93">
        <f t="shared" si="981"/>
        <v>0.13057254302487065</v>
      </c>
      <c r="ED224" s="77">
        <f>+ED104+ED54</f>
        <v>2059978768000</v>
      </c>
      <c r="EE224" s="77">
        <f>+EE104+EE54</f>
        <v>2059978768000</v>
      </c>
      <c r="EF224" s="77">
        <f>+EF104+EF54</f>
        <v>1037809631522</v>
      </c>
      <c r="EG224" s="78">
        <f t="shared" si="982"/>
        <v>0.50379627578860564</v>
      </c>
      <c r="EH224" s="77">
        <f>+EH104+EH54</f>
        <v>424785210447</v>
      </c>
      <c r="EI224" s="93">
        <f t="shared" si="983"/>
        <v>0.20620853818771009</v>
      </c>
      <c r="EJ224" s="77">
        <f>+EJ104+EJ54</f>
        <v>2059978768000</v>
      </c>
      <c r="EK224" s="77">
        <f>+EK104+EK54</f>
        <v>2059978768000</v>
      </c>
      <c r="EL224" s="77">
        <f>+EL104+EL54</f>
        <v>1352291241759</v>
      </c>
      <c r="EM224" s="78">
        <f t="shared" si="984"/>
        <v>0.65645882509357978</v>
      </c>
      <c r="EN224" s="77">
        <f>+EN104+EN54</f>
        <v>584016087787</v>
      </c>
      <c r="EO224" s="93">
        <f t="shared" si="985"/>
        <v>0.28350587727368265</v>
      </c>
      <c r="EP224" s="77">
        <f>+EP104+EP54</f>
        <v>2059978768000</v>
      </c>
      <c r="EQ224" s="77">
        <f>+EQ104+EQ54</f>
        <v>2059978768000</v>
      </c>
      <c r="ER224" s="77">
        <f>+ER104+ER54</f>
        <v>1352291241759</v>
      </c>
      <c r="ES224" s="78">
        <f t="shared" si="986"/>
        <v>0.65645882509357978</v>
      </c>
      <c r="ET224" s="77">
        <f>+ET104+ET54</f>
        <v>779700223129</v>
      </c>
      <c r="EU224" s="93">
        <f t="shared" si="987"/>
        <v>0.37849915505973797</v>
      </c>
      <c r="EV224" s="77">
        <f>+EV104+EV54</f>
        <v>2059978768000</v>
      </c>
      <c r="EW224" s="77">
        <f>+EW104+EW54</f>
        <v>2059978768000</v>
      </c>
      <c r="EX224" s="77">
        <f>+EX104+EX54</f>
        <v>1517393511447</v>
      </c>
      <c r="EY224" s="78">
        <f t="shared" si="988"/>
        <v>0.73660638401638123</v>
      </c>
      <c r="EZ224" s="212">
        <f>+EZ104+EZ54</f>
        <v>942879903550</v>
      </c>
      <c r="FA224" s="93">
        <f t="shared" si="989"/>
        <v>0.45771340860247156</v>
      </c>
      <c r="FB224" s="77">
        <f>+FB104+FB54</f>
        <v>2059978768000</v>
      </c>
      <c r="FC224" s="77">
        <f>+FC104+FC54</f>
        <v>2079360312759</v>
      </c>
      <c r="FD224" s="77">
        <f>+FD104+FD54</f>
        <v>1594991975580</v>
      </c>
      <c r="FE224" s="78">
        <f t="shared" si="990"/>
        <v>0.7670589679879406</v>
      </c>
      <c r="FF224" s="212">
        <f>+FF104+FF54</f>
        <v>1107281961119</v>
      </c>
      <c r="FG224" s="93">
        <f t="shared" si="991"/>
        <v>0.53251086611814891</v>
      </c>
      <c r="FH224" s="77">
        <f>+FH104+FH54</f>
        <v>2059978768000</v>
      </c>
      <c r="FI224" s="77">
        <f>+FI104+FI54</f>
        <v>2192221986141</v>
      </c>
      <c r="FJ224" s="77">
        <f>+FJ104+FJ54</f>
        <v>1661540854203</v>
      </c>
      <c r="FK224" s="78">
        <f t="shared" si="992"/>
        <v>0.757925458601861</v>
      </c>
      <c r="FL224" s="212">
        <f>+FL104+FL54</f>
        <v>1254746068678</v>
      </c>
      <c r="FM224" s="93">
        <f t="shared" si="993"/>
        <v>0.57236268799892276</v>
      </c>
      <c r="FN224" s="77">
        <f t="shared" ref="FN224:FS224" si="1089">+FN104+FN54</f>
        <v>2384735848000</v>
      </c>
      <c r="FO224" s="77">
        <f t="shared" si="1089"/>
        <v>0</v>
      </c>
      <c r="FP224" s="212">
        <f t="shared" si="1089"/>
        <v>2384735848000</v>
      </c>
      <c r="FQ224" s="77">
        <f t="shared" si="1089"/>
        <v>2059978768000</v>
      </c>
      <c r="FR224" s="77">
        <f t="shared" si="1089"/>
        <v>2240455088248</v>
      </c>
      <c r="FS224" s="77">
        <f t="shared" si="1089"/>
        <v>1777819252821</v>
      </c>
      <c r="FT224" s="78">
        <f t="shared" si="995"/>
        <v>0.79350809670156175</v>
      </c>
      <c r="FU224" s="212">
        <f>+FU104+FU54</f>
        <v>1411969810216</v>
      </c>
      <c r="FV224" s="93">
        <f t="shared" si="996"/>
        <v>0.63021562789733843</v>
      </c>
      <c r="FW224" s="77">
        <f t="shared" ref="FW224:FY224" si="1090">+FW104+FW54</f>
        <v>2059978768000</v>
      </c>
      <c r="FX224" s="77">
        <f t="shared" si="1090"/>
        <v>2240455088248</v>
      </c>
      <c r="FY224" s="77">
        <f t="shared" si="1090"/>
        <v>1936527477432</v>
      </c>
      <c r="FZ224" s="78">
        <f t="shared" si="998"/>
        <v>0.86434559103183517</v>
      </c>
      <c r="GA224" s="212">
        <f>+GA104+GA54</f>
        <v>1572712336008</v>
      </c>
      <c r="GB224" s="93">
        <f t="shared" si="999"/>
        <v>0.70196110792733446</v>
      </c>
      <c r="GC224" s="49">
        <f t="shared" ref="GC224:GE224" si="1091">+GC104+GC54</f>
        <v>2059978768000</v>
      </c>
      <c r="GD224" s="49">
        <f t="shared" si="1091"/>
        <v>2226718298309</v>
      </c>
      <c r="GE224" s="49">
        <f t="shared" si="1091"/>
        <v>2155448399760</v>
      </c>
      <c r="GF224" s="52">
        <f t="shared" si="1001"/>
        <v>0.96799330269880868</v>
      </c>
      <c r="GG224" s="215">
        <f>+GG104+GG54</f>
        <v>1828541316310</v>
      </c>
      <c r="GH224" s="92">
        <f t="shared" si="1002"/>
        <v>0.8211821485001578</v>
      </c>
      <c r="GI224" s="49">
        <f t="shared" ref="GI224:GK224" si="1092">+GI104+GI54</f>
        <v>2384735848000</v>
      </c>
      <c r="GJ224" s="49">
        <f t="shared" si="1092"/>
        <v>2384735848000</v>
      </c>
      <c r="GK224" s="49">
        <f t="shared" si="1092"/>
        <v>483858036976</v>
      </c>
      <c r="GL224" s="52">
        <f t="shared" si="1004"/>
        <v>0.20289795927787807</v>
      </c>
      <c r="GM224" s="215">
        <f>+GM104+GM54</f>
        <v>56111986592</v>
      </c>
      <c r="GN224" s="92">
        <f t="shared" si="1005"/>
        <v>2.3529644442196518E-2</v>
      </c>
      <c r="GO224" s="49">
        <f t="shared" ref="GO224:GQ224" si="1093">+GO104+GO54</f>
        <v>2384735848000</v>
      </c>
      <c r="GP224" s="49">
        <f t="shared" si="1093"/>
        <v>2384735848000</v>
      </c>
      <c r="GQ224" s="49">
        <f t="shared" si="1093"/>
        <v>810022489288</v>
      </c>
      <c r="GR224" s="52">
        <f t="shared" si="1007"/>
        <v>0.33966969128565722</v>
      </c>
      <c r="GS224" s="215">
        <f>+GS104+GS54</f>
        <v>147738624493</v>
      </c>
      <c r="GT224" s="92">
        <f t="shared" si="1008"/>
        <v>6.1951777433506335E-2</v>
      </c>
      <c r="GU224" s="49">
        <f t="shared" ref="GU224:GW224" si="1094">+GU104+GU54</f>
        <v>2384735848000</v>
      </c>
      <c r="GV224" s="49">
        <f t="shared" si="1094"/>
        <v>2384735848000</v>
      </c>
      <c r="GW224" s="49">
        <f t="shared" si="1094"/>
        <v>1038893048658</v>
      </c>
      <c r="GX224" s="52">
        <f t="shared" si="1010"/>
        <v>0.43564281953042538</v>
      </c>
      <c r="GY224" s="215">
        <f>+GY104+GY54</f>
        <v>262130462108</v>
      </c>
      <c r="GZ224" s="92">
        <f t="shared" si="1011"/>
        <v>0.10992012483388475</v>
      </c>
      <c r="HA224" s="49">
        <f t="shared" ref="HA224:HC224" si="1095">+HA104+HA54</f>
        <v>2384735848000</v>
      </c>
      <c r="HB224" s="49">
        <f t="shared" si="1095"/>
        <v>2384735848000</v>
      </c>
      <c r="HC224" s="49">
        <f t="shared" si="1095"/>
        <v>1256768856031</v>
      </c>
      <c r="HD224" s="52">
        <f t="shared" si="1013"/>
        <v>0.52700547823148247</v>
      </c>
      <c r="HE224" s="215">
        <f>+HE104+HE54</f>
        <v>406586331375</v>
      </c>
      <c r="HF224" s="92">
        <f t="shared" si="1014"/>
        <v>0.17049533251910926</v>
      </c>
      <c r="HG224" s="49">
        <f t="shared" ref="HG224:HI224" si="1096">+HG104+HG54</f>
        <v>2384735848000</v>
      </c>
      <c r="HH224" s="49">
        <f t="shared" si="1096"/>
        <v>2384735848000</v>
      </c>
      <c r="HI224" s="49">
        <f t="shared" si="1096"/>
        <v>1396042156536</v>
      </c>
      <c r="HJ224" s="52">
        <f t="shared" si="1016"/>
        <v>0.58540746041403913</v>
      </c>
      <c r="HK224" s="215">
        <f>+HK104+HK54</f>
        <v>543125619033</v>
      </c>
      <c r="HL224" s="92">
        <f t="shared" si="1017"/>
        <v>0.22775085110097276</v>
      </c>
      <c r="HM224" s="49">
        <f t="shared" ref="HM224:HO224" si="1097">+HM104+HM54</f>
        <v>2384735848000</v>
      </c>
      <c r="HN224" s="49">
        <f t="shared" si="1097"/>
        <v>2384735848000</v>
      </c>
      <c r="HO224" s="49">
        <f t="shared" si="1097"/>
        <v>1521120458930</v>
      </c>
      <c r="HP224" s="52">
        <f t="shared" si="1019"/>
        <v>0.63785700215213104</v>
      </c>
      <c r="HQ224" s="215">
        <f>+HQ104+HQ54</f>
        <v>716512628124</v>
      </c>
      <c r="HR224" s="92">
        <f t="shared" si="1020"/>
        <v>0.30045785939978037</v>
      </c>
    </row>
    <row r="225" spans="1:226" x14ac:dyDescent="0.35">
      <c r="A225" s="48" t="s">
        <v>169</v>
      </c>
      <c r="B225" s="77"/>
      <c r="C225" s="77"/>
      <c r="D225" s="78"/>
      <c r="E225" s="77"/>
      <c r="F225" s="77"/>
      <c r="G225" s="78"/>
      <c r="H225" s="77"/>
      <c r="I225" s="77"/>
      <c r="J225" s="78"/>
      <c r="K225" s="77"/>
      <c r="L225" s="77"/>
      <c r="M225" s="78"/>
      <c r="N225" s="77"/>
      <c r="O225" s="77"/>
      <c r="P225" s="78"/>
      <c r="Q225" s="77"/>
      <c r="R225" s="77"/>
      <c r="S225" s="78"/>
      <c r="T225" s="77"/>
      <c r="U225" s="77"/>
      <c r="V225" s="78"/>
      <c r="W225" s="77"/>
      <c r="X225" s="77"/>
      <c r="Y225" s="78"/>
      <c r="Z225" s="77"/>
      <c r="AA225" s="77"/>
      <c r="AB225" s="78"/>
      <c r="AC225" s="77"/>
      <c r="AD225" s="77"/>
      <c r="AE225" s="78"/>
      <c r="AF225" s="49">
        <f>+AF69</f>
        <v>0</v>
      </c>
      <c r="AG225" s="49"/>
      <c r="AH225" s="49"/>
      <c r="AI225" s="92"/>
      <c r="AJ225" s="49"/>
      <c r="AK225" s="92"/>
      <c r="AL225" s="49"/>
      <c r="AM225" s="49"/>
      <c r="AN225" s="49"/>
      <c r="AO225" s="92"/>
      <c r="AP225" s="49"/>
      <c r="AQ225" s="92"/>
      <c r="AR225" s="49"/>
      <c r="AS225" s="49"/>
      <c r="AT225" s="49"/>
      <c r="AU225" s="92"/>
      <c r="AV225" s="49"/>
      <c r="AW225" s="92"/>
      <c r="AX225" s="49"/>
      <c r="AY225" s="49"/>
      <c r="AZ225" s="49"/>
      <c r="BA225" s="92"/>
      <c r="BB225" s="49"/>
      <c r="BC225" s="92"/>
      <c r="BD225" s="49">
        <f>+BD69</f>
        <v>0</v>
      </c>
      <c r="BE225" s="49">
        <f>+BE69</f>
        <v>2101643913</v>
      </c>
      <c r="BF225" s="49">
        <f>+BF69</f>
        <v>1828667837</v>
      </c>
      <c r="BG225" s="92">
        <f t="shared" si="955"/>
        <v>0.87011306991090642</v>
      </c>
      <c r="BH225" s="49">
        <f>+BH69</f>
        <v>246119961</v>
      </c>
      <c r="BI225" s="92">
        <f t="shared" si="956"/>
        <v>0.11710830720541762</v>
      </c>
      <c r="BJ225" s="49">
        <f>+BJ69</f>
        <v>10552000000</v>
      </c>
      <c r="BK225" s="49">
        <f>+BK69</f>
        <v>10552000000</v>
      </c>
      <c r="BL225" s="49">
        <f>+BL69</f>
        <v>7393141012</v>
      </c>
      <c r="BM225" s="92">
        <f t="shared" si="957"/>
        <v>0.70063883737680066</v>
      </c>
      <c r="BN225" s="49">
        <f>+BN69</f>
        <v>7289701690</v>
      </c>
      <c r="BO225" s="92">
        <f t="shared" si="958"/>
        <v>0.6908360206595906</v>
      </c>
      <c r="BP225" s="49">
        <f>+BP69</f>
        <v>13414459000</v>
      </c>
      <c r="BQ225" s="49">
        <f>+BQ69</f>
        <v>13414459000</v>
      </c>
      <c r="BR225" s="49">
        <f>+BR69</f>
        <v>9625620566</v>
      </c>
      <c r="BS225" s="92">
        <f t="shared" si="959"/>
        <v>0.71755562904176751</v>
      </c>
      <c r="BT225" s="49">
        <f>+BT69</f>
        <v>8809808726</v>
      </c>
      <c r="BU225" s="92">
        <f t="shared" si="960"/>
        <v>0.65673977057144084</v>
      </c>
      <c r="BV225" s="49">
        <f>+BV69</f>
        <v>16738020000</v>
      </c>
      <c r="BW225" s="49">
        <f>+BW69</f>
        <v>16738020000</v>
      </c>
      <c r="BX225" s="49">
        <f>+BX69</f>
        <v>15873909346</v>
      </c>
      <c r="BY225" s="92">
        <f t="shared" si="961"/>
        <v>0.94837438036279087</v>
      </c>
      <c r="BZ225" s="49">
        <f>+BZ69</f>
        <v>12972138375</v>
      </c>
      <c r="CA225" s="92">
        <f t="shared" si="962"/>
        <v>0.77501032828255667</v>
      </c>
      <c r="CB225" s="49">
        <f>+CB69</f>
        <v>6845090000</v>
      </c>
      <c r="CC225" s="49">
        <f>+CC69</f>
        <v>6525090000</v>
      </c>
      <c r="CD225" s="49">
        <f>+CD69</f>
        <v>6469583324</v>
      </c>
      <c r="CE225" s="52">
        <f t="shared" si="963"/>
        <v>0.99149334706494474</v>
      </c>
      <c r="CF225" s="49">
        <f>+CF69</f>
        <v>5761598088</v>
      </c>
      <c r="CG225" s="92">
        <f t="shared" si="964"/>
        <v>0.88299135919964322</v>
      </c>
      <c r="CH225" s="49">
        <f>+CH69</f>
        <v>9583170000</v>
      </c>
      <c r="CI225" s="49">
        <f>+CI69</f>
        <v>9583170000</v>
      </c>
      <c r="CJ225" s="49">
        <f>+CJ69</f>
        <v>9571238002</v>
      </c>
      <c r="CK225" s="52">
        <f t="shared" si="965"/>
        <v>0.99875490072700368</v>
      </c>
      <c r="CL225" s="49">
        <f>+CL69</f>
        <v>9254285425</v>
      </c>
      <c r="CM225" s="92">
        <f t="shared" si="966"/>
        <v>0.96568102465050709</v>
      </c>
      <c r="CN225" s="49">
        <f>+CN69</f>
        <v>9870665000</v>
      </c>
      <c r="CO225" s="49">
        <f>+CO69</f>
        <v>9870665000</v>
      </c>
      <c r="CP225" s="49">
        <f>+CP69</f>
        <v>9755361591</v>
      </c>
      <c r="CQ225" s="52">
        <f t="shared" si="967"/>
        <v>0.98831857742107543</v>
      </c>
      <c r="CR225" s="49">
        <f>+CR69</f>
        <v>8420145538</v>
      </c>
      <c r="CS225" s="92">
        <f t="shared" si="968"/>
        <v>0.85304744290278312</v>
      </c>
      <c r="CT225" s="49">
        <f>+CT69</f>
        <v>7799376000</v>
      </c>
      <c r="CU225" s="49">
        <f>+CU69</f>
        <v>6709603090</v>
      </c>
      <c r="CV225" s="52">
        <f t="shared" si="969"/>
        <v>0.86027434630667887</v>
      </c>
      <c r="CW225" s="49">
        <f>+CW69</f>
        <v>7799376000</v>
      </c>
      <c r="CX225" s="49">
        <f>+CX69</f>
        <v>6864494851</v>
      </c>
      <c r="CY225" s="52">
        <f t="shared" si="970"/>
        <v>0.88013385314414894</v>
      </c>
      <c r="CZ225" s="49">
        <f>+CZ69</f>
        <v>7799376000</v>
      </c>
      <c r="DA225" s="49">
        <f>+DA69</f>
        <v>7452781917</v>
      </c>
      <c r="DB225" s="52">
        <f t="shared" si="971"/>
        <v>0.95556130605833078</v>
      </c>
      <c r="DC225" s="49">
        <f>+DC69</f>
        <v>7799376000</v>
      </c>
      <c r="DD225" s="49">
        <f>+DD69</f>
        <v>7799376000</v>
      </c>
      <c r="DE225" s="49">
        <f>+DE69</f>
        <v>7657841810</v>
      </c>
      <c r="DF225" s="52">
        <f t="shared" si="972"/>
        <v>0.98185313927678319</v>
      </c>
      <c r="DG225" s="49">
        <f>+DG69</f>
        <v>6936659712</v>
      </c>
      <c r="DH225" s="92">
        <f t="shared" si="973"/>
        <v>0.88938649861219665</v>
      </c>
      <c r="DI225" s="77">
        <f t="shared" ref="DI225:DN225" si="1098">+DI69</f>
        <v>8443294000</v>
      </c>
      <c r="DJ225" s="77">
        <f t="shared" si="1098"/>
        <v>0</v>
      </c>
      <c r="DK225" s="77">
        <f t="shared" si="1098"/>
        <v>8443294000</v>
      </c>
      <c r="DL225" s="77">
        <f t="shared" ref="DL225" si="1099">+DL69</f>
        <v>8443294000</v>
      </c>
      <c r="DM225" s="77">
        <f t="shared" si="1098"/>
        <v>8443294000</v>
      </c>
      <c r="DN225" s="77">
        <f t="shared" si="1098"/>
        <v>0</v>
      </c>
      <c r="DO225" s="78">
        <f t="shared" si="976"/>
        <v>0</v>
      </c>
      <c r="DP225" s="77">
        <f>+DP69</f>
        <v>0</v>
      </c>
      <c r="DQ225" s="93">
        <f t="shared" si="977"/>
        <v>0</v>
      </c>
      <c r="DR225" s="77">
        <f>+DR69</f>
        <v>8443294000</v>
      </c>
      <c r="DS225" s="77">
        <f>+DS69</f>
        <v>8443294000</v>
      </c>
      <c r="DT225" s="77">
        <f>+DT69</f>
        <v>1801149428</v>
      </c>
      <c r="DU225" s="78">
        <f t="shared" si="978"/>
        <v>0.21332307367243164</v>
      </c>
      <c r="DV225" s="77">
        <f>+DV69</f>
        <v>0</v>
      </c>
      <c r="DW225" s="93">
        <f t="shared" si="979"/>
        <v>0</v>
      </c>
      <c r="DX225" s="77">
        <f>+DX69</f>
        <v>8443294000</v>
      </c>
      <c r="DY225" s="77">
        <f>+DY69</f>
        <v>8443294000</v>
      </c>
      <c r="DZ225" s="77">
        <f>+DZ69</f>
        <v>1975378866</v>
      </c>
      <c r="EA225" s="78">
        <f t="shared" si="980"/>
        <v>0.23395831840037787</v>
      </c>
      <c r="EB225" s="77">
        <f>+EB69</f>
        <v>132030204</v>
      </c>
      <c r="EC225" s="93">
        <f t="shared" si="981"/>
        <v>1.5637286111321008E-2</v>
      </c>
      <c r="ED225" s="77">
        <f>+ED69</f>
        <v>8443294000</v>
      </c>
      <c r="EE225" s="77">
        <f>+EE69</f>
        <v>8443294000</v>
      </c>
      <c r="EF225" s="77">
        <f>+EF69</f>
        <v>2245372686</v>
      </c>
      <c r="EG225" s="78">
        <f t="shared" si="982"/>
        <v>0.26593562725637648</v>
      </c>
      <c r="EH225" s="77">
        <f>+EH69</f>
        <v>1048530631</v>
      </c>
      <c r="EI225" s="93">
        <f t="shared" si="983"/>
        <v>0.12418501961438273</v>
      </c>
      <c r="EJ225" s="77">
        <f>+EJ69</f>
        <v>8443294000</v>
      </c>
      <c r="EK225" s="77">
        <f>+EK69</f>
        <v>8443294000</v>
      </c>
      <c r="EL225" s="77">
        <f>+EL69</f>
        <v>2432512956</v>
      </c>
      <c r="EM225" s="78">
        <f t="shared" si="984"/>
        <v>0.28809999462295166</v>
      </c>
      <c r="EN225" s="77">
        <f>+EN69</f>
        <v>1381039798</v>
      </c>
      <c r="EO225" s="93">
        <f t="shared" si="985"/>
        <v>0.16356647038466268</v>
      </c>
      <c r="EP225" s="77">
        <f>+EP69</f>
        <v>8443294000</v>
      </c>
      <c r="EQ225" s="77">
        <f>+EQ69</f>
        <v>8443294000</v>
      </c>
      <c r="ER225" s="77">
        <f>+ER69</f>
        <v>2432512956</v>
      </c>
      <c r="ES225" s="78">
        <f t="shared" si="986"/>
        <v>0.28809999462295166</v>
      </c>
      <c r="ET225" s="77">
        <f>+ET69</f>
        <v>1728231934</v>
      </c>
      <c r="EU225" s="93">
        <f t="shared" si="987"/>
        <v>0.20468693071685057</v>
      </c>
      <c r="EV225" s="77">
        <f>+EV69</f>
        <v>8443294000</v>
      </c>
      <c r="EW225" s="77">
        <f>+EW69</f>
        <v>8443294000</v>
      </c>
      <c r="EX225" s="77">
        <f>+EX69</f>
        <v>3480633812</v>
      </c>
      <c r="EY225" s="78">
        <f t="shared" si="988"/>
        <v>0.4122364816385643</v>
      </c>
      <c r="EZ225" s="212">
        <f>+EZ69</f>
        <v>2150768339</v>
      </c>
      <c r="FA225" s="93">
        <f t="shared" si="989"/>
        <v>0.25473095441186816</v>
      </c>
      <c r="FB225" s="77">
        <f>+FB69</f>
        <v>8443294000</v>
      </c>
      <c r="FC225" s="77">
        <f>+FC69</f>
        <v>8443294000</v>
      </c>
      <c r="FD225" s="77">
        <f>+FD69</f>
        <v>4971136577</v>
      </c>
      <c r="FE225" s="78">
        <f t="shared" si="990"/>
        <v>0.58876743804017717</v>
      </c>
      <c r="FF225" s="212">
        <f>+FF69</f>
        <v>2372278764</v>
      </c>
      <c r="FG225" s="93">
        <f t="shared" si="991"/>
        <v>0.28096602629258199</v>
      </c>
      <c r="FH225" s="77">
        <f>+FH69</f>
        <v>8443294000</v>
      </c>
      <c r="FI225" s="77">
        <f>+FI69</f>
        <v>7695797459</v>
      </c>
      <c r="FJ225" s="77">
        <f>+FJ69</f>
        <v>5506661779</v>
      </c>
      <c r="FK225" s="78">
        <f t="shared" si="992"/>
        <v>0.71554141183382203</v>
      </c>
      <c r="FL225" s="212">
        <f>+FL69</f>
        <v>2760836851</v>
      </c>
      <c r="FM225" s="93">
        <f t="shared" si="993"/>
        <v>0.35874603843313024</v>
      </c>
      <c r="FN225" s="77">
        <f t="shared" ref="FN225:FS225" si="1100">+FN69</f>
        <v>10506982000</v>
      </c>
      <c r="FO225" s="77">
        <f t="shared" si="1100"/>
        <v>0</v>
      </c>
      <c r="FP225" s="212">
        <f t="shared" si="1100"/>
        <v>10506982000</v>
      </c>
      <c r="FQ225" s="77">
        <f t="shared" si="1100"/>
        <v>8443294000</v>
      </c>
      <c r="FR225" s="77">
        <f t="shared" si="1100"/>
        <v>7695797459</v>
      </c>
      <c r="FS225" s="77">
        <f t="shared" si="1100"/>
        <v>5616828351</v>
      </c>
      <c r="FT225" s="78">
        <f t="shared" si="995"/>
        <v>0.72985657183990604</v>
      </c>
      <c r="FU225" s="212">
        <f>+FU69</f>
        <v>3374363967</v>
      </c>
      <c r="FV225" s="93">
        <f t="shared" si="996"/>
        <v>0.43846839589752773</v>
      </c>
      <c r="FW225" s="77">
        <f t="shared" ref="FW225:FY225" si="1101">+FW69</f>
        <v>8443294000</v>
      </c>
      <c r="FX225" s="77">
        <f t="shared" si="1101"/>
        <v>7695797459</v>
      </c>
      <c r="FY225" s="77">
        <f t="shared" si="1101"/>
        <v>5769455378</v>
      </c>
      <c r="FZ225" s="78">
        <f t="shared" si="998"/>
        <v>0.74968908793887212</v>
      </c>
      <c r="GA225" s="212">
        <f>+GA69</f>
        <v>4076090188</v>
      </c>
      <c r="GB225" s="93">
        <f t="shared" si="999"/>
        <v>0.52965143764706768</v>
      </c>
      <c r="GC225" s="49">
        <f t="shared" ref="GC225:GE225" si="1102">+GC69</f>
        <v>8443294000</v>
      </c>
      <c r="GD225" s="49">
        <f t="shared" si="1102"/>
        <v>7359163544</v>
      </c>
      <c r="GE225" s="49">
        <f t="shared" si="1102"/>
        <v>7106643991</v>
      </c>
      <c r="GF225" s="52">
        <f t="shared" si="1001"/>
        <v>0.96568637841920479</v>
      </c>
      <c r="GG225" s="215">
        <f>+GG69</f>
        <v>6267646936</v>
      </c>
      <c r="GH225" s="92">
        <f t="shared" si="1002"/>
        <v>0.85167925655220367</v>
      </c>
      <c r="GI225" s="49">
        <f t="shared" ref="GI225:GK225" si="1103">+GI69</f>
        <v>10506982000</v>
      </c>
      <c r="GJ225" s="49">
        <f t="shared" si="1103"/>
        <v>10506982000</v>
      </c>
      <c r="GK225" s="49">
        <f t="shared" si="1103"/>
        <v>1773924501</v>
      </c>
      <c r="GL225" s="52">
        <f t="shared" si="1004"/>
        <v>0.16883292471615541</v>
      </c>
      <c r="GM225" s="215">
        <f>+GM69</f>
        <v>0</v>
      </c>
      <c r="GN225" s="92">
        <f t="shared" si="1005"/>
        <v>0</v>
      </c>
      <c r="GO225" s="49">
        <f t="shared" ref="GO225:GQ225" si="1104">+GO69</f>
        <v>10506982000</v>
      </c>
      <c r="GP225" s="49">
        <f t="shared" si="1104"/>
        <v>10506982000</v>
      </c>
      <c r="GQ225" s="49">
        <f t="shared" si="1104"/>
        <v>5644322820</v>
      </c>
      <c r="GR225" s="52">
        <f t="shared" si="1007"/>
        <v>0.53719734363302418</v>
      </c>
      <c r="GS225" s="215">
        <f>+GS69</f>
        <v>23939462</v>
      </c>
      <c r="GT225" s="92">
        <f t="shared" si="1008"/>
        <v>2.2784337119831364E-3</v>
      </c>
      <c r="GU225" s="49">
        <f t="shared" ref="GU225:GW225" si="1105">+GU69</f>
        <v>10506982000</v>
      </c>
      <c r="GV225" s="49">
        <f t="shared" si="1105"/>
        <v>10506982000</v>
      </c>
      <c r="GW225" s="49">
        <f t="shared" si="1105"/>
        <v>6163503042</v>
      </c>
      <c r="GX225" s="52">
        <f t="shared" si="1010"/>
        <v>0.58661022185057521</v>
      </c>
      <c r="GY225" s="215">
        <f>+GY69</f>
        <v>395709094</v>
      </c>
      <c r="GZ225" s="92">
        <f t="shared" si="1011"/>
        <v>3.7661537252086277E-2</v>
      </c>
      <c r="HA225" s="49">
        <f t="shared" ref="HA225:HC225" si="1106">+HA69</f>
        <v>10506982000</v>
      </c>
      <c r="HB225" s="49">
        <f t="shared" si="1106"/>
        <v>10506982000</v>
      </c>
      <c r="HC225" s="49">
        <f t="shared" si="1106"/>
        <v>7471987212</v>
      </c>
      <c r="HD225" s="52">
        <f t="shared" si="1013"/>
        <v>0.71114495218512797</v>
      </c>
      <c r="HE225" s="215">
        <f>+HE69</f>
        <v>1367214196</v>
      </c>
      <c r="HF225" s="92">
        <f t="shared" si="1014"/>
        <v>0.13012434931362785</v>
      </c>
      <c r="HG225" s="49">
        <f t="shared" ref="HG225:HI225" si="1107">+HG69</f>
        <v>10506982000</v>
      </c>
      <c r="HH225" s="49">
        <f t="shared" si="1107"/>
        <v>10506982000</v>
      </c>
      <c r="HI225" s="49">
        <f t="shared" si="1107"/>
        <v>7610743364</v>
      </c>
      <c r="HJ225" s="52">
        <f t="shared" si="1016"/>
        <v>0.72435104238305537</v>
      </c>
      <c r="HK225" s="215">
        <f>+HK69</f>
        <v>2135449881</v>
      </c>
      <c r="HL225" s="92">
        <f t="shared" si="1017"/>
        <v>0.20324103353370168</v>
      </c>
      <c r="HM225" s="49">
        <f t="shared" ref="HM225:HO225" si="1108">+HM69</f>
        <v>10506982000</v>
      </c>
      <c r="HN225" s="49">
        <f t="shared" si="1108"/>
        <v>10506982000</v>
      </c>
      <c r="HO225" s="49">
        <f t="shared" si="1108"/>
        <v>7645264877</v>
      </c>
      <c r="HP225" s="52">
        <f t="shared" si="1019"/>
        <v>0.7276366207727395</v>
      </c>
      <c r="HQ225" s="215">
        <f>+HQ69</f>
        <v>2941610034</v>
      </c>
      <c r="HR225" s="92">
        <f t="shared" si="1020"/>
        <v>0.27996717173399555</v>
      </c>
    </row>
    <row r="226" spans="1:226" x14ac:dyDescent="0.35">
      <c r="A226" s="48" t="s">
        <v>170</v>
      </c>
      <c r="B226" s="77">
        <f>+B30+B86+B137+B166+B169+B157</f>
        <v>413756053035</v>
      </c>
      <c r="C226" s="77">
        <f>+C30+C86+C137+C166+C169+C157</f>
        <v>369349000717.65997</v>
      </c>
      <c r="D226" s="78">
        <f t="shared" si="937"/>
        <v>0.89267334703237899</v>
      </c>
      <c r="E226" s="77">
        <f>+E30+E86+E137+E166+E169+E157</f>
        <v>435608671110</v>
      </c>
      <c r="F226" s="77">
        <f>+F30+F86+F137+F166+F169+F157</f>
        <v>421764602450.16998</v>
      </c>
      <c r="G226" s="78">
        <f t="shared" si="938"/>
        <v>0.96821902414257932</v>
      </c>
      <c r="H226" s="77">
        <f>+H30+H86+H137+H166+H169+H157</f>
        <v>389597551660</v>
      </c>
      <c r="I226" s="77">
        <f>+I30+I86+I137+I166+I169+I157</f>
        <v>334732641000.16003</v>
      </c>
      <c r="J226" s="78">
        <f t="shared" si="939"/>
        <v>0.85917542236579469</v>
      </c>
      <c r="K226" s="77">
        <f>+K30+K86+K137+K166+K169+K157</f>
        <v>546600423474</v>
      </c>
      <c r="L226" s="77">
        <f>+L30+L86+L137+L166+L169+L157</f>
        <v>489613936568.81</v>
      </c>
      <c r="M226" s="78">
        <f t="shared" si="940"/>
        <v>0.89574379298317419</v>
      </c>
      <c r="N226" s="77">
        <f>+N30+N86+N137+N166+N169+N157</f>
        <v>1028440202370</v>
      </c>
      <c r="O226" s="77">
        <f>+O30+O86+O137+O166+O169+O157</f>
        <v>847229313749.31995</v>
      </c>
      <c r="P226" s="78">
        <f t="shared" si="941"/>
        <v>0.82380026743111878</v>
      </c>
      <c r="Q226" s="77">
        <f>+Q30+Q86+Q137+Q163+Q169+Q157</f>
        <v>1387624269111</v>
      </c>
      <c r="R226" s="77">
        <f>+R30+R86+R137+R163+R169+R157</f>
        <v>1089129033423.26</v>
      </c>
      <c r="S226" s="78">
        <f t="shared" si="942"/>
        <v>0.78488756478799915</v>
      </c>
      <c r="T226" s="77">
        <f>+T30+T86+T137+T163+T169+T157</f>
        <v>1329381478041</v>
      </c>
      <c r="U226" s="77">
        <f>+U30+U86+U137+U163+U169+U157</f>
        <v>1225450681561.3401</v>
      </c>
      <c r="V226" s="78">
        <f t="shared" si="943"/>
        <v>0.92182018615693806</v>
      </c>
      <c r="W226" s="77">
        <f>+W30+W86+W137+W163+W169+W157</f>
        <v>1693856834251</v>
      </c>
      <c r="X226" s="77">
        <f>+X30+X86+X137+X163+X169+X157</f>
        <v>1474962242730</v>
      </c>
      <c r="Y226" s="78">
        <f t="shared" si="944"/>
        <v>0.87077149196154335</v>
      </c>
      <c r="Z226" s="77">
        <f>+Z30+Z86+Z137+Z163+Z169+Z157</f>
        <v>1698388039061</v>
      </c>
      <c r="AA226" s="77">
        <f>+AA30+AA86+AA137+AA163+AA169+AA157</f>
        <v>1207090842710</v>
      </c>
      <c r="AB226" s="78">
        <f t="shared" si="945"/>
        <v>0.71072735732251913</v>
      </c>
      <c r="AC226" s="77">
        <f>+AC30+AC86+AC137+AC163+AC169+AC157</f>
        <v>1561358541238</v>
      </c>
      <c r="AD226" s="77">
        <f>+AD30+AD86+AD137+AD163+AD169+AD157</f>
        <v>1169742921530</v>
      </c>
      <c r="AE226" s="78">
        <f t="shared" si="946"/>
        <v>0.74918277297315183</v>
      </c>
      <c r="AF226" s="49">
        <f>+AF30+AF86+AF137+AF163+AF169+AF157</f>
        <v>1892028028000</v>
      </c>
      <c r="AG226" s="49">
        <f>+AG30+AG86+AG137+AG163+AG169+AG157</f>
        <v>1632333586152</v>
      </c>
      <c r="AH226" s="49">
        <f>+AH30+AH86+AH137+AH163+AH169+AH157</f>
        <v>1092427292380</v>
      </c>
      <c r="AI226" s="92">
        <f t="shared" si="947"/>
        <v>0.66924267297302009</v>
      </c>
      <c r="AJ226" s="49">
        <f>+AJ30+AJ86+AJ137+AJ163+AJ169+AJ157</f>
        <v>568691462512</v>
      </c>
      <c r="AK226" s="92">
        <f t="shared" si="948"/>
        <v>0.34839169354629973</v>
      </c>
      <c r="AL226" s="49">
        <f>+AL30+AL86+AL137+AL163+AL169+AL157</f>
        <v>1603616425000</v>
      </c>
      <c r="AM226" s="49">
        <f>+AM30+AM86+AM137+AM163+AM169+AM157</f>
        <v>1238710701593</v>
      </c>
      <c r="AN226" s="49">
        <f>+AN30+AN86+AN137+AN163+AN169+AN157</f>
        <v>891271992015</v>
      </c>
      <c r="AO226" s="92">
        <f t="shared" si="949"/>
        <v>0.71951585698647091</v>
      </c>
      <c r="AP226" s="49">
        <f>+AP30+AP86+AP137+AP163+AP169+AP157</f>
        <v>322020170112.25</v>
      </c>
      <c r="AQ226" s="92">
        <f t="shared" si="950"/>
        <v>0.25996398489019862</v>
      </c>
      <c r="AR226" s="49">
        <f>+AR30+AR86+AR137+AR163+AR169+AR157</f>
        <v>2236037152000</v>
      </c>
      <c r="AS226" s="49">
        <f>+AS30+AS86+AS137+AS163+AS169+AS157</f>
        <v>1843992267454</v>
      </c>
      <c r="AT226" s="49">
        <f>+AT30+AT86+AT137+AT163+AT169+AT157</f>
        <v>1401033190224</v>
      </c>
      <c r="AU226" s="92">
        <f t="shared" si="951"/>
        <v>0.75978257336100785</v>
      </c>
      <c r="AV226" s="49">
        <f>+AV30+AV86+AV137+AV163+AV169+AV157</f>
        <v>333957044533.95996</v>
      </c>
      <c r="AW226" s="92">
        <f t="shared" si="952"/>
        <v>0.18110544736451331</v>
      </c>
      <c r="AX226" s="49">
        <f>+AX30+AX86+AX137+AX163+AX169+AX157</f>
        <v>1262723640000</v>
      </c>
      <c r="AY226" s="49">
        <f>+AY30+AY86+AY137+AY163+AY169+AY157</f>
        <v>1258770829000</v>
      </c>
      <c r="AZ226" s="49">
        <f>+AZ30+AZ86+AZ137+AZ163+AZ169+AZ157</f>
        <v>993178975058</v>
      </c>
      <c r="BA226" s="92">
        <f t="shared" si="953"/>
        <v>0.78900698377877643</v>
      </c>
      <c r="BB226" s="49">
        <f>+BB30+BB86+BB137+BB163+BB169+BB157</f>
        <v>477993191254</v>
      </c>
      <c r="BC226" s="92">
        <f t="shared" si="954"/>
        <v>0.37973011468158197</v>
      </c>
      <c r="BD226" s="49">
        <f>+BD30+BD86+BD137+BD163+BD169+BD157</f>
        <v>2043831580000</v>
      </c>
      <c r="BE226" s="49">
        <f>+BE30+BE86+BE137+BE163+BE169+BE157</f>
        <v>1807276060439</v>
      </c>
      <c r="BF226" s="49">
        <f>+BF30+BF86+BF137+BF163+BF169+BF157</f>
        <v>1189607987749</v>
      </c>
      <c r="BG226" s="92">
        <f t="shared" si="955"/>
        <v>0.65823258205502699</v>
      </c>
      <c r="BH226" s="49">
        <f>+BH30+BH86+BH137+BH163+BH169+BH157</f>
        <v>599318697415</v>
      </c>
      <c r="BI226" s="92">
        <f t="shared" si="956"/>
        <v>0.33161436181997633</v>
      </c>
      <c r="BJ226" s="49">
        <f>+BJ30+BJ86+BJ137+BJ163+BJ169+BJ157</f>
        <v>2075682666000</v>
      </c>
      <c r="BK226" s="49">
        <f>+BK30+BK86+BK137+BK163+BK169+BK157</f>
        <v>1905776115568</v>
      </c>
      <c r="BL226" s="49">
        <f>+BL30+BL86+BL137+BL163+BL169+BL157</f>
        <v>1502805468954</v>
      </c>
      <c r="BM226" s="92">
        <f t="shared" si="957"/>
        <v>0.78855299774081899</v>
      </c>
      <c r="BN226" s="49">
        <f>+BN30+BN86+BN137+BN163+BN169+BN157</f>
        <v>537687285636</v>
      </c>
      <c r="BO226" s="92">
        <f t="shared" si="958"/>
        <v>0.28213559884800371</v>
      </c>
      <c r="BP226" s="49">
        <f>+BP30+BP86+BP137+BP163+BP169+BP157</f>
        <v>3121691730000</v>
      </c>
      <c r="BQ226" s="49">
        <f>+BQ30+BQ86+BQ137+BQ163+BQ169+BQ157</f>
        <v>2834528013257</v>
      </c>
      <c r="BR226" s="49">
        <f>+BR30+BR86+BR137+BR163+BR169+BR157</f>
        <v>1792844689221</v>
      </c>
      <c r="BS226" s="92">
        <f t="shared" si="959"/>
        <v>0.63250201826756369</v>
      </c>
      <c r="BT226" s="49">
        <f>+BT30+BT86+BT137+BT163+BT169+BT157</f>
        <v>678581797261</v>
      </c>
      <c r="BU226" s="92">
        <f t="shared" si="960"/>
        <v>0.23939851505693149</v>
      </c>
      <c r="BV226" s="49">
        <f>+BV30+BV86+BV137+BV163+BV169+BV157</f>
        <v>4804919279000</v>
      </c>
      <c r="BW226" s="49">
        <f>+BW30+BW86+BW137+BW163+BW169+BW157</f>
        <v>3228092405703</v>
      </c>
      <c r="BX226" s="49">
        <f>+BX30+BX86+BX137+BX163+BX169+BX157</f>
        <v>2138069269787</v>
      </c>
      <c r="BY226" s="92">
        <f t="shared" si="961"/>
        <v>0.66233211478386433</v>
      </c>
      <c r="BZ226" s="49">
        <f>+BZ30+BZ86+BZ137+BZ163+BZ169+BZ157</f>
        <v>777268811986</v>
      </c>
      <c r="CA226" s="92">
        <f t="shared" si="962"/>
        <v>0.24078270207284533</v>
      </c>
      <c r="CB226" s="49">
        <f>+CB30+CB86+CB137+CB163+CB169+CB157</f>
        <v>2640281975000</v>
      </c>
      <c r="CC226" s="49">
        <f>+CC30+CC86+CC137+CC163+CC169+CC157</f>
        <v>1903305544225</v>
      </c>
      <c r="CD226" s="49">
        <f>+CD30+CD86+CD137+CD163+CD169+CD157</f>
        <v>1309007283140</v>
      </c>
      <c r="CE226" s="52">
        <f t="shared" si="963"/>
        <v>0.68775467350041786</v>
      </c>
      <c r="CF226" s="49">
        <f>+CF30+CF86+CF137+CF163+CF169+CF157</f>
        <v>572395449610</v>
      </c>
      <c r="CG226" s="92">
        <f t="shared" si="964"/>
        <v>0.30073755175397843</v>
      </c>
      <c r="CH226" s="49">
        <f>+CH30+CH86+CH137+CH163+CH169+CH157</f>
        <v>3180250700000</v>
      </c>
      <c r="CI226" s="49">
        <f>+CI30+CI86+CI137+CI163+CI169+CI157</f>
        <v>2676935555514</v>
      </c>
      <c r="CJ226" s="49">
        <f>+CJ30+CJ86+CJ137+CJ163+CJ169+CJ157</f>
        <v>2181734384415</v>
      </c>
      <c r="CK226" s="52">
        <f t="shared" si="965"/>
        <v>0.81501191910317916</v>
      </c>
      <c r="CL226" s="49">
        <f>+CL30+CL86+CL137+CL163+CL169+CL157</f>
        <v>863947973349</v>
      </c>
      <c r="CM226" s="92">
        <f t="shared" si="966"/>
        <v>0.3227376809910214</v>
      </c>
      <c r="CN226" s="49">
        <f>+CN30+CN86+CN137+CN163+CN169+CN157</f>
        <v>3332504388000</v>
      </c>
      <c r="CO226" s="49">
        <f>+CO30+CO86+CO137+CO163+CO169+CO157</f>
        <v>2881888931262</v>
      </c>
      <c r="CP226" s="49">
        <f>+CP30+CP86+CP137+CP163+CP169+CP157</f>
        <v>2240352187780</v>
      </c>
      <c r="CQ226" s="52">
        <f t="shared" si="967"/>
        <v>0.77739019136970477</v>
      </c>
      <c r="CR226" s="49">
        <f>+CR30+CR86+CR137+CR163+CR169+CR157</f>
        <v>961010782596</v>
      </c>
      <c r="CS226" s="92">
        <f t="shared" si="968"/>
        <v>0.3334655864669866</v>
      </c>
      <c r="CT226" s="49">
        <f>+CT30+CT86+CT137+CT163+CT169+CT157</f>
        <v>3361224159435</v>
      </c>
      <c r="CU226" s="49">
        <f>+CU30+CU86+CU137+CU163+CU169+CU157</f>
        <v>2113100825259</v>
      </c>
      <c r="CV226" s="52">
        <f t="shared" si="969"/>
        <v>0.6286700098020831</v>
      </c>
      <c r="CW226" s="49">
        <f>+CW30+CW86+CW137+CW163+CW169+CW157</f>
        <v>3361224159435</v>
      </c>
      <c r="CX226" s="49">
        <f>+CX30+CX86+CX137+CX163+CX169+CX157</f>
        <v>2193622755354</v>
      </c>
      <c r="CY226" s="52">
        <f t="shared" si="970"/>
        <v>0.6526261419359588</v>
      </c>
      <c r="CZ226" s="49">
        <f>+CZ30+CZ86+CZ137+CZ163+CZ169+CZ157</f>
        <v>3361224159435</v>
      </c>
      <c r="DA226" s="49">
        <f>+DA30+DA86+DA137+DA163+DA169+DA157</f>
        <v>2321508468118</v>
      </c>
      <c r="DB226" s="52">
        <f t="shared" si="971"/>
        <v>0.69067350405699524</v>
      </c>
      <c r="DC226" s="49">
        <f>+DC30+DC86+DC137+DC163+DC169+DC157</f>
        <v>3277866228000</v>
      </c>
      <c r="DD226" s="49">
        <f>+DD30+DD86+DD137+DD163+DD169+DD157</f>
        <v>3230358451947</v>
      </c>
      <c r="DE226" s="49">
        <f>+DE30+DE86+DE137+DE163+DE169+DE157</f>
        <v>2843592554113</v>
      </c>
      <c r="DF226" s="52">
        <f t="shared" si="972"/>
        <v>0.88027152293241984</v>
      </c>
      <c r="DG226" s="49">
        <f>+DG30+DG86+DG137+DG163+DG169+DG157</f>
        <v>1342289441358</v>
      </c>
      <c r="DH226" s="92">
        <f t="shared" si="973"/>
        <v>0.41552337343522233</v>
      </c>
      <c r="DI226" s="77">
        <f t="shared" ref="DI226:DN226" si="1109">+DI30+DI86+DI137+DI163+DI169+DI157</f>
        <v>2624131328000</v>
      </c>
      <c r="DJ226" s="77">
        <f t="shared" si="1109"/>
        <v>5000000000</v>
      </c>
      <c r="DK226" s="77">
        <f t="shared" si="1109"/>
        <v>2629131328000</v>
      </c>
      <c r="DL226" s="77">
        <f t="shared" ref="DL226" si="1110">+DL30+DL86+DL137+DL163+DL169+DL157</f>
        <v>2629131328000</v>
      </c>
      <c r="DM226" s="77">
        <f t="shared" si="1109"/>
        <v>2629131328000</v>
      </c>
      <c r="DN226" s="77">
        <f t="shared" si="1109"/>
        <v>386048612686</v>
      </c>
      <c r="DO226" s="78">
        <f t="shared" si="976"/>
        <v>0.14683504341324405</v>
      </c>
      <c r="DP226" s="77">
        <f>+DP30+DP86+DP137+DP163+DP169+DP157</f>
        <v>7170032</v>
      </c>
      <c r="DQ226" s="93">
        <f t="shared" si="977"/>
        <v>2.7271486683224367E-6</v>
      </c>
      <c r="DR226" s="77">
        <f>+DR30+DR86+DR137+DR163+DR169+DR157</f>
        <v>2629131328000</v>
      </c>
      <c r="DS226" s="77">
        <f>+DS30+DS86+DS137+DS163+DS169+DS157</f>
        <v>2629131328000</v>
      </c>
      <c r="DT226" s="77">
        <f>+DT30+DT86+DT137+DT163+DT169+DT157</f>
        <v>499825300413</v>
      </c>
      <c r="DU226" s="78">
        <f t="shared" si="978"/>
        <v>0.19011043499041216</v>
      </c>
      <c r="DV226" s="77">
        <f>+DV30+DV86+DV137+DV163+DV169+DV157</f>
        <v>46194911965</v>
      </c>
      <c r="DW226" s="93">
        <f t="shared" si="979"/>
        <v>1.7570408702307319E-2</v>
      </c>
      <c r="DX226" s="77">
        <f>+DX30+DX86+DX137+DX163+DX169+DX157</f>
        <v>2629131328000</v>
      </c>
      <c r="DY226" s="77">
        <f>+DY30+DY86+DY137+DY163+DY169+DY157</f>
        <v>2629131328000</v>
      </c>
      <c r="DZ226" s="77">
        <f>+DZ30+DZ86+DZ137+DZ163+DZ169+DZ157</f>
        <v>687066481675</v>
      </c>
      <c r="EA226" s="78">
        <f t="shared" si="980"/>
        <v>0.26132832329743555</v>
      </c>
      <c r="EB226" s="77">
        <f>+EB30+EB86+EB137+EB163+EB169+EB157</f>
        <v>112673453468</v>
      </c>
      <c r="EC226" s="93">
        <f t="shared" si="981"/>
        <v>4.2855772272780132E-2</v>
      </c>
      <c r="ED226" s="77">
        <f>+ED30+ED86+ED137+ED163+ED169+ED157</f>
        <v>2629131328000</v>
      </c>
      <c r="EE226" s="77">
        <f>+EE30+EE86+EE137+EE163+EE169+EE157</f>
        <v>2629131328000</v>
      </c>
      <c r="EF226" s="77">
        <f>+EF30+EF86+EF137+EF163+EF169+EF157</f>
        <v>891063052671</v>
      </c>
      <c r="EG226" s="78">
        <f t="shared" si="982"/>
        <v>0.33891918717838959</v>
      </c>
      <c r="EH226" s="77">
        <f>+EH30+EH86+EH137+EH163+EH169+EH157</f>
        <v>170567728956</v>
      </c>
      <c r="EI226" s="93">
        <f t="shared" si="983"/>
        <v>6.4876077942349175E-2</v>
      </c>
      <c r="EJ226" s="77">
        <f>+EJ30+EJ86+EJ137+EJ163+EJ169+EJ157</f>
        <v>2629131328000</v>
      </c>
      <c r="EK226" s="77">
        <f>+EK30+EK86+EK137+EK163+EK169+EK157</f>
        <v>2629131328000</v>
      </c>
      <c r="EL226" s="77">
        <f>+EL30+EL86+EL137+EL163+EL169+EL157</f>
        <v>1114950156907</v>
      </c>
      <c r="EM226" s="78">
        <f t="shared" si="984"/>
        <v>0.42407549027045027</v>
      </c>
      <c r="EN226" s="77">
        <f>+EN30+EN86+EN137+EN163+EN169+EN157</f>
        <v>255486462681</v>
      </c>
      <c r="EO226" s="93">
        <f t="shared" si="985"/>
        <v>9.7175238056803531E-2</v>
      </c>
      <c r="EP226" s="77">
        <f>+EP30+EP86+EP137+EP163+EP169+EP157</f>
        <v>2629131328000</v>
      </c>
      <c r="EQ226" s="77">
        <f>+EQ30+EQ86+EQ137+EQ163+EQ169+EQ157</f>
        <v>2629131328000</v>
      </c>
      <c r="ER226" s="77">
        <f>+ER30+ER86+ER137+ER163+ER169+ER157</f>
        <v>1114950156907</v>
      </c>
      <c r="ES226" s="78">
        <f t="shared" si="986"/>
        <v>0.42407549027045027</v>
      </c>
      <c r="ET226" s="77">
        <f>+ET30+ET86+ET137+ET163+ET169+ET157</f>
        <v>335081269515</v>
      </c>
      <c r="EU226" s="93">
        <f t="shared" si="987"/>
        <v>0.1274494225322319</v>
      </c>
      <c r="EV226" s="77">
        <f>+EV30+EV86+EV137+EV163+EV169+EV157</f>
        <v>2629131328000</v>
      </c>
      <c r="EW226" s="77">
        <f>+EW30+EW86+EW137+EW163+EW169+EW157</f>
        <v>2629131328000</v>
      </c>
      <c r="EX226" s="77">
        <f>+EX30+EX86+EX137+EX163+EX169+EX157</f>
        <v>1189451001019</v>
      </c>
      <c r="EY226" s="78">
        <f t="shared" si="988"/>
        <v>0.45241216684440955</v>
      </c>
      <c r="EZ226" s="212">
        <f>+EZ30+EZ86+EZ137+EZ163+EZ169+EZ157</f>
        <v>446505213502</v>
      </c>
      <c r="FA226" s="93">
        <f t="shared" si="989"/>
        <v>0.16982993916917033</v>
      </c>
      <c r="FB226" s="77">
        <f>+FB30+FB86+FB137+FB163+FB169+FB157</f>
        <v>2629131328000</v>
      </c>
      <c r="FC226" s="77">
        <f>+FC30+FC86+FC137+FC163+FC169+FC157</f>
        <v>2629131328000</v>
      </c>
      <c r="FD226" s="77">
        <f>+FD30+FD86+FD137+FD163+FD169+FD157</f>
        <v>1351220263419</v>
      </c>
      <c r="FE226" s="78">
        <f t="shared" si="990"/>
        <v>0.51394171490356222</v>
      </c>
      <c r="FF226" s="212">
        <f>+FF30+FF86+FF137+FF163+FF169+FF157</f>
        <v>559088701647</v>
      </c>
      <c r="FG226" s="93">
        <f t="shared" si="991"/>
        <v>0.21265149279260348</v>
      </c>
      <c r="FH226" s="77">
        <f>+FH30+FH86+FH137+FH163+FH169+FH157</f>
        <v>2629131328000</v>
      </c>
      <c r="FI226" s="77">
        <f>+FI30+FI86+FI137+FI163+FI169+FI157</f>
        <v>2801447462562</v>
      </c>
      <c r="FJ226" s="77">
        <f>+FJ30+FJ86+FJ137+FJ163+FJ169+FJ157</f>
        <v>1492593060769</v>
      </c>
      <c r="FK226" s="78">
        <f t="shared" si="992"/>
        <v>0.53279352217584797</v>
      </c>
      <c r="FL226" s="212">
        <f>+FL30+FL86+FL137+FL163+FL169+FL157</f>
        <v>664758500840</v>
      </c>
      <c r="FM226" s="93">
        <f t="shared" si="993"/>
        <v>0.23729108245780209</v>
      </c>
      <c r="FN226" s="77">
        <f t="shared" ref="FN226:FS226" si="1111">+FN30+FN86+FN137+FN163+FN169+FN157</f>
        <v>3441572856000</v>
      </c>
      <c r="FO226" s="77">
        <f t="shared" si="1111"/>
        <v>0</v>
      </c>
      <c r="FP226" s="212">
        <f t="shared" si="1111"/>
        <v>3441572856000</v>
      </c>
      <c r="FQ226" s="77">
        <f t="shared" si="1111"/>
        <v>2629131328000</v>
      </c>
      <c r="FR226" s="77">
        <f t="shared" si="1111"/>
        <v>2801447462562</v>
      </c>
      <c r="FS226" s="77">
        <f t="shared" si="1111"/>
        <v>1598834284265</v>
      </c>
      <c r="FT226" s="78">
        <f t="shared" si="995"/>
        <v>0.5707172115956165</v>
      </c>
      <c r="FU226" s="212">
        <f>+FU30+FU86+FU137+FU163+FU169+FU157</f>
        <v>764039888779</v>
      </c>
      <c r="FV226" s="93">
        <f t="shared" si="996"/>
        <v>0.27273040061949427</v>
      </c>
      <c r="FW226" s="77">
        <f t="shared" ref="FW226:FY226" si="1112">+FW30+FW86+FW137+FW163+FW169+FW157</f>
        <v>2629131328000</v>
      </c>
      <c r="FX226" s="77">
        <f t="shared" si="1112"/>
        <v>2801447462562</v>
      </c>
      <c r="FY226" s="77">
        <f t="shared" si="1112"/>
        <v>1721436116300</v>
      </c>
      <c r="FZ226" s="78">
        <f t="shared" si="998"/>
        <v>0.61448095647158762</v>
      </c>
      <c r="GA226" s="212">
        <f>+GA30+GA86+GA137+GA163+GA169+GA157</f>
        <v>886255742536</v>
      </c>
      <c r="GB226" s="93">
        <f t="shared" si="999"/>
        <v>0.31635636733501155</v>
      </c>
      <c r="GC226" s="49">
        <f t="shared" ref="GC226:GE226" si="1113">+GC30+GC86+GC137+GC163+GC169+GC157</f>
        <v>2629131328000</v>
      </c>
      <c r="GD226" s="49">
        <f t="shared" si="1113"/>
        <v>2731943668275</v>
      </c>
      <c r="GE226" s="49">
        <f t="shared" si="1113"/>
        <v>2188471128423</v>
      </c>
      <c r="GF226" s="52">
        <f t="shared" si="1001"/>
        <v>0.80106744287477982</v>
      </c>
      <c r="GG226" s="215">
        <f>+GG30+GG86+GG137+GG163+GG169+GG157</f>
        <v>1100887382609</v>
      </c>
      <c r="GH226" s="92">
        <f t="shared" si="1002"/>
        <v>0.4029685514358064</v>
      </c>
      <c r="GI226" s="49">
        <f t="shared" ref="GI226:GK226" si="1114">+GI30+GI86+GI137+GI163+GI169+GI157</f>
        <v>3441572856000</v>
      </c>
      <c r="GJ226" s="49">
        <f t="shared" si="1114"/>
        <v>3441572856000</v>
      </c>
      <c r="GK226" s="49">
        <f t="shared" si="1114"/>
        <v>328920736023</v>
      </c>
      <c r="GL226" s="52">
        <f t="shared" si="1004"/>
        <v>9.5572794703318059E-2</v>
      </c>
      <c r="GM226" s="215">
        <f>+GM30+GM86+GM137+GM163+GM169+GM157</f>
        <v>0</v>
      </c>
      <c r="GN226" s="92">
        <f t="shared" si="1005"/>
        <v>0</v>
      </c>
      <c r="GO226" s="49">
        <f t="shared" ref="GO226:GQ226" si="1115">+GO30+GO86+GO137+GO163+GO169+GO157</f>
        <v>3441572856000</v>
      </c>
      <c r="GP226" s="49">
        <f t="shared" si="1115"/>
        <v>3441572856000</v>
      </c>
      <c r="GQ226" s="49">
        <f t="shared" si="1115"/>
        <v>520079844708</v>
      </c>
      <c r="GR226" s="52">
        <f t="shared" si="1007"/>
        <v>0.15111690685301013</v>
      </c>
      <c r="GS226" s="215">
        <f>+GS30+GS86+GS137+GS163+GS169+GS157</f>
        <v>51562150975</v>
      </c>
      <c r="GT226" s="92">
        <f t="shared" si="1008"/>
        <v>1.4982147155509759E-2</v>
      </c>
      <c r="GU226" s="49">
        <f t="shared" ref="GU226:GW226" si="1116">+GU30+GU86+GU137+GU163+GU169+GU157</f>
        <v>3441572856000</v>
      </c>
      <c r="GV226" s="49">
        <f t="shared" si="1116"/>
        <v>3441572856000</v>
      </c>
      <c r="GW226" s="49">
        <f t="shared" si="1116"/>
        <v>640884084701</v>
      </c>
      <c r="GX226" s="52">
        <f t="shared" si="1010"/>
        <v>0.18621836919235626</v>
      </c>
      <c r="GY226" s="215">
        <f>+GY30+GY86+GY137+GY163+GY169+GY157</f>
        <v>107080128701</v>
      </c>
      <c r="GZ226" s="92">
        <f t="shared" si="1011"/>
        <v>3.1113718401839928E-2</v>
      </c>
      <c r="HA226" s="49">
        <f t="shared" ref="HA226:HC226" si="1117">+HA30+HA86+HA137+HA163+HA169+HA157</f>
        <v>3441572856000</v>
      </c>
      <c r="HB226" s="49">
        <f t="shared" si="1117"/>
        <v>3441572856000</v>
      </c>
      <c r="HC226" s="49">
        <f t="shared" si="1117"/>
        <v>812075604061</v>
      </c>
      <c r="HD226" s="52">
        <f t="shared" si="1013"/>
        <v>0.23596060232902999</v>
      </c>
      <c r="HE226" s="215">
        <f>+HE30+HE86+HE137+HE163+HE169+HE157</f>
        <v>168131975683</v>
      </c>
      <c r="HF226" s="92">
        <f t="shared" si="1014"/>
        <v>4.8853237376590933E-2</v>
      </c>
      <c r="HG226" s="49">
        <f t="shared" ref="HG226:HI226" si="1118">+HG30+HG86+HG137+HG163+HG169+HG157</f>
        <v>3441572856000</v>
      </c>
      <c r="HH226" s="49">
        <f t="shared" si="1118"/>
        <v>3441572856000</v>
      </c>
      <c r="HI226" s="49">
        <f t="shared" si="1118"/>
        <v>933072118375</v>
      </c>
      <c r="HJ226" s="52">
        <f t="shared" si="1016"/>
        <v>0.27111793282199226</v>
      </c>
      <c r="HK226" s="215">
        <f>+HK30+HK86+HK137+HK163+HK169+HK157</f>
        <v>263821765179</v>
      </c>
      <c r="HL226" s="92">
        <f t="shared" si="1017"/>
        <v>7.6657323909053984E-2</v>
      </c>
      <c r="HM226" s="49">
        <f t="shared" ref="HM226:HO226" si="1119">+HM30+HM86+HM137+HM163+HM169+HM157</f>
        <v>3441572856000</v>
      </c>
      <c r="HN226" s="49">
        <f t="shared" si="1119"/>
        <v>3441572856000</v>
      </c>
      <c r="HO226" s="49">
        <f t="shared" si="1119"/>
        <v>1016847210592</v>
      </c>
      <c r="HP226" s="52">
        <f t="shared" si="1019"/>
        <v>0.29546002747529804</v>
      </c>
      <c r="HQ226" s="215">
        <f>+HQ30+HQ86+HQ137+HQ163+HQ169+HQ157</f>
        <v>365907167831</v>
      </c>
      <c r="HR226" s="92">
        <f t="shared" si="1020"/>
        <v>0.10631975063177335</v>
      </c>
    </row>
    <row r="227" spans="1:226" x14ac:dyDescent="0.35">
      <c r="A227" s="48" t="s">
        <v>171</v>
      </c>
      <c r="B227" s="77"/>
      <c r="C227" s="77"/>
      <c r="D227" s="78"/>
      <c r="E227" s="77"/>
      <c r="F227" s="77"/>
      <c r="G227" s="78"/>
      <c r="H227" s="77"/>
      <c r="I227" s="77"/>
      <c r="J227" s="78"/>
      <c r="K227" s="77"/>
      <c r="L227" s="77"/>
      <c r="M227" s="78"/>
      <c r="N227" s="77"/>
      <c r="O227" s="77"/>
      <c r="P227" s="78"/>
      <c r="Q227" s="77"/>
      <c r="R227" s="77"/>
      <c r="S227" s="78"/>
      <c r="T227" s="77"/>
      <c r="U227" s="77"/>
      <c r="V227" s="78"/>
      <c r="W227" s="77"/>
      <c r="X227" s="77"/>
      <c r="Y227" s="78"/>
      <c r="Z227" s="77"/>
      <c r="AA227" s="77"/>
      <c r="AB227" s="78"/>
      <c r="AC227" s="77"/>
      <c r="AD227" s="77"/>
      <c r="AE227" s="78"/>
      <c r="AF227" s="49">
        <f>+AF51</f>
        <v>0</v>
      </c>
      <c r="AG227" s="49"/>
      <c r="AH227" s="49"/>
      <c r="AI227" s="92"/>
      <c r="AJ227" s="49"/>
      <c r="AK227" s="92"/>
      <c r="AL227" s="49">
        <f>+AL51</f>
        <v>12000000000</v>
      </c>
      <c r="AM227" s="49">
        <f>+AM51</f>
        <v>15000000000</v>
      </c>
      <c r="AN227" s="49">
        <f>+AN51</f>
        <v>14392377285</v>
      </c>
      <c r="AO227" s="92">
        <f t="shared" si="949"/>
        <v>0.95949181900000002</v>
      </c>
      <c r="AP227" s="49">
        <f>+AP51</f>
        <v>6443881345</v>
      </c>
      <c r="AQ227" s="92">
        <f t="shared" si="950"/>
        <v>0.42959208966666668</v>
      </c>
      <c r="AR227" s="49">
        <f>+AR51</f>
        <v>24083000000</v>
      </c>
      <c r="AS227" s="49">
        <f>+AS51</f>
        <v>24083000000</v>
      </c>
      <c r="AT227" s="49">
        <f>+AT51</f>
        <v>23699339188</v>
      </c>
      <c r="AU227" s="92">
        <f t="shared" si="951"/>
        <v>0.98406922675746378</v>
      </c>
      <c r="AV227" s="49">
        <f>+AV51</f>
        <v>11699293213</v>
      </c>
      <c r="AW227" s="92">
        <f t="shared" si="952"/>
        <v>0.48579052497612424</v>
      </c>
      <c r="AX227" s="49">
        <f>+AX51</f>
        <v>25769200000</v>
      </c>
      <c r="AY227" s="49">
        <f>+AY51</f>
        <v>25769200000</v>
      </c>
      <c r="AZ227" s="49">
        <f>+AZ51</f>
        <v>25517139133</v>
      </c>
      <c r="BA227" s="92">
        <f t="shared" si="953"/>
        <v>0.99021852184002612</v>
      </c>
      <c r="BB227" s="49">
        <f>+BB51</f>
        <v>19927699811</v>
      </c>
      <c r="BC227" s="92">
        <f t="shared" si="954"/>
        <v>0.77331464736972821</v>
      </c>
      <c r="BD227" s="49">
        <f>+BD51</f>
        <v>25058400000</v>
      </c>
      <c r="BE227" s="49">
        <f>+BE51</f>
        <v>25058400000</v>
      </c>
      <c r="BF227" s="49">
        <f>+BF51</f>
        <v>22062391607</v>
      </c>
      <c r="BG227" s="92">
        <f t="shared" si="955"/>
        <v>0.8804389588720748</v>
      </c>
      <c r="BH227" s="49">
        <f>+BH51</f>
        <v>18199555635</v>
      </c>
      <c r="BI227" s="92">
        <f t="shared" si="956"/>
        <v>0.72628562218657222</v>
      </c>
      <c r="BJ227" s="49">
        <f>+BJ51</f>
        <v>28372000000</v>
      </c>
      <c r="BK227" s="49">
        <f>+BK51</f>
        <v>28372000000</v>
      </c>
      <c r="BL227" s="49">
        <f>+BL51</f>
        <v>26993018647</v>
      </c>
      <c r="BM227" s="92">
        <f t="shared" si="957"/>
        <v>0.951396399513605</v>
      </c>
      <c r="BN227" s="49">
        <f>+BN51</f>
        <v>25322625199</v>
      </c>
      <c r="BO227" s="92">
        <f t="shared" si="958"/>
        <v>0.89252168331453541</v>
      </c>
      <c r="BP227" s="49">
        <f>+BP51</f>
        <v>34947020000</v>
      </c>
      <c r="BQ227" s="49">
        <f>+BQ51</f>
        <v>35947020000</v>
      </c>
      <c r="BR227" s="49">
        <f>+BR51</f>
        <v>35425392836</v>
      </c>
      <c r="BS227" s="92">
        <f t="shared" si="959"/>
        <v>0.98548900120232497</v>
      </c>
      <c r="BT227" s="49">
        <f>+BT51</f>
        <v>32301043039</v>
      </c>
      <c r="BU227" s="92">
        <f t="shared" si="960"/>
        <v>0.8985735963370538</v>
      </c>
      <c r="BV227" s="49">
        <f>+BV51</f>
        <v>37187524000</v>
      </c>
      <c r="BW227" s="49">
        <f>+BW51</f>
        <v>39471459000</v>
      </c>
      <c r="BX227" s="49">
        <f>+BX51</f>
        <v>39339394654</v>
      </c>
      <c r="BY227" s="92">
        <f t="shared" si="961"/>
        <v>0.99665418129084105</v>
      </c>
      <c r="BZ227" s="49">
        <f>+BZ51</f>
        <v>34795881577</v>
      </c>
      <c r="CA227" s="92">
        <f t="shared" si="962"/>
        <v>0.88154536109242887</v>
      </c>
      <c r="CB227" s="49">
        <f>+CB51</f>
        <v>40880334000</v>
      </c>
      <c r="CC227" s="49">
        <f>+CC51</f>
        <v>39763940000</v>
      </c>
      <c r="CD227" s="49">
        <f>+CD51</f>
        <v>38720852695</v>
      </c>
      <c r="CE227" s="52">
        <f t="shared" si="963"/>
        <v>0.97376800928177643</v>
      </c>
      <c r="CF227" s="49">
        <f>+CF51</f>
        <v>32155989973</v>
      </c>
      <c r="CG227" s="92">
        <f t="shared" si="964"/>
        <v>0.80867212788772946</v>
      </c>
      <c r="CH227" s="49">
        <f>+CH51</f>
        <v>96766078000</v>
      </c>
      <c r="CI227" s="49">
        <f>+CI51</f>
        <v>93083733108</v>
      </c>
      <c r="CJ227" s="49">
        <f>+CJ51</f>
        <v>83329267305</v>
      </c>
      <c r="CK227" s="52">
        <f t="shared" si="965"/>
        <v>0.89520762138232657</v>
      </c>
      <c r="CL227" s="49">
        <f>+CL51</f>
        <v>66374146480</v>
      </c>
      <c r="CM227" s="92">
        <f t="shared" si="966"/>
        <v>0.71305849329215965</v>
      </c>
      <c r="CN227" s="49">
        <f>+CN51</f>
        <v>101548173000</v>
      </c>
      <c r="CO227" s="49">
        <f>+CO51</f>
        <v>98278173000</v>
      </c>
      <c r="CP227" s="49">
        <f>+CP51</f>
        <v>96375329963</v>
      </c>
      <c r="CQ227" s="52">
        <f t="shared" si="967"/>
        <v>0.98063819280604658</v>
      </c>
      <c r="CR227" s="49">
        <f>+CR51</f>
        <v>85032512276</v>
      </c>
      <c r="CS227" s="92">
        <f t="shared" si="968"/>
        <v>0.86522276188426905</v>
      </c>
      <c r="CT227" s="49">
        <f>+CT51</f>
        <v>95662798000</v>
      </c>
      <c r="CU227" s="49">
        <f>+CU51</f>
        <v>90303460846</v>
      </c>
      <c r="CV227" s="52">
        <f t="shared" si="969"/>
        <v>0.94397678861536127</v>
      </c>
      <c r="CW227" s="49">
        <f>+CW51</f>
        <v>95662798000</v>
      </c>
      <c r="CX227" s="49">
        <f>+CX51</f>
        <v>91107568768</v>
      </c>
      <c r="CY227" s="52">
        <f t="shared" si="970"/>
        <v>0.95238243782081311</v>
      </c>
      <c r="CZ227" s="49">
        <f>+CZ51</f>
        <v>95662798000</v>
      </c>
      <c r="DA227" s="49">
        <f>+DA51</f>
        <v>92717877711</v>
      </c>
      <c r="DB227" s="52">
        <f t="shared" si="971"/>
        <v>0.96921561620014496</v>
      </c>
      <c r="DC227" s="49">
        <f>+DC51</f>
        <v>95662798000</v>
      </c>
      <c r="DD227" s="49">
        <f>+DD51</f>
        <v>95662798000</v>
      </c>
      <c r="DE227" s="49">
        <f>+DE51</f>
        <v>94319132663</v>
      </c>
      <c r="DF227" s="52">
        <f t="shared" si="972"/>
        <v>0.98595414973122575</v>
      </c>
      <c r="DG227" s="49">
        <f>+DG51</f>
        <v>83446970361</v>
      </c>
      <c r="DH227" s="92">
        <f t="shared" si="973"/>
        <v>0.87230325796032016</v>
      </c>
      <c r="DI227" s="77">
        <f t="shared" ref="DI227:DN227" si="1120">+DI51</f>
        <v>91526611000</v>
      </c>
      <c r="DJ227" s="77">
        <f t="shared" si="1120"/>
        <v>0</v>
      </c>
      <c r="DK227" s="77">
        <f t="shared" si="1120"/>
        <v>91526611000</v>
      </c>
      <c r="DL227" s="77">
        <f t="shared" ref="DL227" si="1121">+DL51</f>
        <v>91526611000</v>
      </c>
      <c r="DM227" s="77">
        <f t="shared" si="1120"/>
        <v>91526611000</v>
      </c>
      <c r="DN227" s="77">
        <f t="shared" si="1120"/>
        <v>13632129614</v>
      </c>
      <c r="DO227" s="78">
        <f t="shared" si="976"/>
        <v>0.14894170629785472</v>
      </c>
      <c r="DP227" s="77">
        <f>+DP51</f>
        <v>13449370</v>
      </c>
      <c r="DQ227" s="93">
        <f t="shared" si="977"/>
        <v>1.4694491419550102E-4</v>
      </c>
      <c r="DR227" s="77">
        <f>+DR51</f>
        <v>91526611000</v>
      </c>
      <c r="DS227" s="77">
        <f>+DS51</f>
        <v>91526611000</v>
      </c>
      <c r="DT227" s="77">
        <f>+DT51</f>
        <v>33426226232</v>
      </c>
      <c r="DU227" s="78">
        <f t="shared" si="978"/>
        <v>0.36520773430581843</v>
      </c>
      <c r="DV227" s="77">
        <f>+DV51</f>
        <v>298740140</v>
      </c>
      <c r="DW227" s="93">
        <f t="shared" si="979"/>
        <v>3.2639703003971162E-3</v>
      </c>
      <c r="DX227" s="77">
        <f>+DX51</f>
        <v>91526611000</v>
      </c>
      <c r="DY227" s="77">
        <f>+DY51</f>
        <v>91526611000</v>
      </c>
      <c r="DZ227" s="77">
        <f>+DZ51</f>
        <v>38099881773</v>
      </c>
      <c r="EA227" s="78">
        <f t="shared" si="980"/>
        <v>0.41627108615438629</v>
      </c>
      <c r="EB227" s="77">
        <f>+EB51</f>
        <v>3990779051</v>
      </c>
      <c r="EC227" s="93">
        <f t="shared" si="981"/>
        <v>4.3602390686136076E-2</v>
      </c>
      <c r="ED227" s="77">
        <f>+ED51</f>
        <v>91526611000</v>
      </c>
      <c r="EE227" s="77">
        <f>+EE51</f>
        <v>91526611000</v>
      </c>
      <c r="EF227" s="77">
        <f>+EF51</f>
        <v>41202991727</v>
      </c>
      <c r="EG227" s="78">
        <f t="shared" si="982"/>
        <v>0.45017499584902143</v>
      </c>
      <c r="EH227" s="77">
        <f>+EH51</f>
        <v>10524049496</v>
      </c>
      <c r="EI227" s="93">
        <f t="shared" si="983"/>
        <v>0.11498349366393562</v>
      </c>
      <c r="EJ227" s="77">
        <f>+EJ51</f>
        <v>91526611000</v>
      </c>
      <c r="EK227" s="77">
        <f>+EK51</f>
        <v>91526611000</v>
      </c>
      <c r="EL227" s="77">
        <f>+EL51</f>
        <v>57873163725</v>
      </c>
      <c r="EM227" s="78">
        <f t="shared" si="984"/>
        <v>0.63230969761351696</v>
      </c>
      <c r="EN227" s="77">
        <f>+EN51</f>
        <v>19054312928</v>
      </c>
      <c r="EO227" s="93">
        <f t="shared" si="985"/>
        <v>0.20818331105911919</v>
      </c>
      <c r="EP227" s="77">
        <f>+EP51</f>
        <v>91526611000</v>
      </c>
      <c r="EQ227" s="77">
        <f>+EQ51</f>
        <v>91526611000</v>
      </c>
      <c r="ER227" s="77">
        <f>+ER51</f>
        <v>57873163725</v>
      </c>
      <c r="ES227" s="78">
        <f t="shared" si="986"/>
        <v>0.63230969761351696</v>
      </c>
      <c r="ET227" s="77">
        <f>+ET51</f>
        <v>26622506451</v>
      </c>
      <c r="EU227" s="93">
        <f t="shared" si="987"/>
        <v>0.29087176024686417</v>
      </c>
      <c r="EV227" s="77">
        <f>+EV51</f>
        <v>91526611000</v>
      </c>
      <c r="EW227" s="77">
        <f>+EW51</f>
        <v>91526611000</v>
      </c>
      <c r="EX227" s="77">
        <f>+EX51</f>
        <v>66794358701</v>
      </c>
      <c r="EY227" s="78">
        <f t="shared" si="988"/>
        <v>0.72978074869395093</v>
      </c>
      <c r="EZ227" s="212">
        <f>+EZ51</f>
        <v>34719314636</v>
      </c>
      <c r="FA227" s="93">
        <f t="shared" si="989"/>
        <v>0.37933573915459406</v>
      </c>
      <c r="FB227" s="77">
        <f>+FB51</f>
        <v>91526611000</v>
      </c>
      <c r="FC227" s="77">
        <f>+FC51</f>
        <v>91526611000</v>
      </c>
      <c r="FD227" s="77">
        <f>+FD51</f>
        <v>83294855393</v>
      </c>
      <c r="FE227" s="78">
        <f t="shared" si="990"/>
        <v>0.91006161468165803</v>
      </c>
      <c r="FF227" s="212">
        <f>+FF51</f>
        <v>41928769018</v>
      </c>
      <c r="FG227" s="93">
        <f t="shared" si="991"/>
        <v>0.4581046819050254</v>
      </c>
      <c r="FH227" s="77">
        <f>+FH51</f>
        <v>91526611000</v>
      </c>
      <c r="FI227" s="77">
        <f>+FI51</f>
        <v>90029056215</v>
      </c>
      <c r="FJ227" s="77">
        <f>+FJ51</f>
        <v>85428670188</v>
      </c>
      <c r="FK227" s="78">
        <f t="shared" si="992"/>
        <v>0.94890109681907875</v>
      </c>
      <c r="FL227" s="212">
        <f>+FL51</f>
        <v>47962649982</v>
      </c>
      <c r="FM227" s="93">
        <f t="shared" si="993"/>
        <v>0.53274633766524815</v>
      </c>
      <c r="FN227" s="77">
        <f t="shared" ref="FN227:FS227" si="1122">+FN51</f>
        <v>106858461000</v>
      </c>
      <c r="FO227" s="77">
        <f t="shared" si="1122"/>
        <v>300000000</v>
      </c>
      <c r="FP227" s="212">
        <f t="shared" si="1122"/>
        <v>107158461000</v>
      </c>
      <c r="FQ227" s="77">
        <f t="shared" si="1122"/>
        <v>91526611000</v>
      </c>
      <c r="FR227" s="77">
        <f t="shared" si="1122"/>
        <v>90029056215</v>
      </c>
      <c r="FS227" s="77">
        <f t="shared" si="1122"/>
        <v>85604981572</v>
      </c>
      <c r="FT227" s="78">
        <f t="shared" si="995"/>
        <v>0.95085947993906783</v>
      </c>
      <c r="FU227" s="212">
        <f>+FU51</f>
        <v>55993966255</v>
      </c>
      <c r="FV227" s="93">
        <f t="shared" si="996"/>
        <v>0.6219543846075628</v>
      </c>
      <c r="FW227" s="77">
        <f t="shared" ref="FW227:FY227" si="1123">+FW51</f>
        <v>91526611000</v>
      </c>
      <c r="FX227" s="77">
        <f t="shared" si="1123"/>
        <v>90029056215</v>
      </c>
      <c r="FY227" s="77">
        <f t="shared" si="1123"/>
        <v>86414416136</v>
      </c>
      <c r="FZ227" s="78">
        <f t="shared" si="998"/>
        <v>0.95985029466078364</v>
      </c>
      <c r="GA227" s="212">
        <f>+GA51</f>
        <v>63621196572</v>
      </c>
      <c r="GB227" s="93">
        <f t="shared" si="999"/>
        <v>0.70667403665839934</v>
      </c>
      <c r="GC227" s="49">
        <f t="shared" ref="GC227:GE227" si="1124">+GC51</f>
        <v>91526611000</v>
      </c>
      <c r="GD227" s="49">
        <f t="shared" si="1124"/>
        <v>90029056215</v>
      </c>
      <c r="GE227" s="49">
        <f t="shared" si="1124"/>
        <v>89006236838</v>
      </c>
      <c r="GF227" s="52">
        <f t="shared" si="1001"/>
        <v>0.98863900811580885</v>
      </c>
      <c r="GG227" s="215">
        <f>+GG51</f>
        <v>76908932558</v>
      </c>
      <c r="GH227" s="92">
        <f t="shared" si="1002"/>
        <v>0.85426789740339393</v>
      </c>
      <c r="GI227" s="49">
        <f t="shared" ref="GI227:GK227" si="1125">+GI51</f>
        <v>107158461000</v>
      </c>
      <c r="GJ227" s="49">
        <f t="shared" si="1125"/>
        <v>107158461000</v>
      </c>
      <c r="GK227" s="49">
        <f t="shared" si="1125"/>
        <v>30210379597</v>
      </c>
      <c r="GL227" s="52">
        <f t="shared" si="1004"/>
        <v>0.28192248484233084</v>
      </c>
      <c r="GM227" s="215">
        <f>+GM51</f>
        <v>7766170</v>
      </c>
      <c r="GN227" s="92">
        <f t="shared" si="1005"/>
        <v>7.2473698553770759E-5</v>
      </c>
      <c r="GO227" s="49">
        <f t="shared" ref="GO227:GQ227" si="1126">+GO51</f>
        <v>107158461000</v>
      </c>
      <c r="GP227" s="49">
        <f t="shared" si="1126"/>
        <v>107158461000</v>
      </c>
      <c r="GQ227" s="49">
        <f t="shared" si="1126"/>
        <v>63176684658</v>
      </c>
      <c r="GR227" s="52">
        <f t="shared" si="1007"/>
        <v>0.58956319518250644</v>
      </c>
      <c r="GS227" s="215">
        <f>+GS51</f>
        <v>355977459</v>
      </c>
      <c r="GT227" s="92">
        <f t="shared" si="1008"/>
        <v>3.3219724852151431E-3</v>
      </c>
      <c r="GU227" s="49">
        <f t="shared" ref="GU227:GW227" si="1127">+GU51</f>
        <v>107158461000</v>
      </c>
      <c r="GV227" s="49">
        <f t="shared" si="1127"/>
        <v>107158461000</v>
      </c>
      <c r="GW227" s="49">
        <f t="shared" si="1127"/>
        <v>66859927566</v>
      </c>
      <c r="GX227" s="52">
        <f t="shared" si="1010"/>
        <v>0.62393512320039757</v>
      </c>
      <c r="GY227" s="215">
        <f>+GY51</f>
        <v>4207733609</v>
      </c>
      <c r="GZ227" s="92">
        <f t="shared" si="1011"/>
        <v>3.9266461740244667E-2</v>
      </c>
      <c r="HA227" s="49">
        <f t="shared" ref="HA227:HC227" si="1128">+HA51</f>
        <v>107158461000</v>
      </c>
      <c r="HB227" s="49">
        <f t="shared" si="1128"/>
        <v>107158461000</v>
      </c>
      <c r="HC227" s="49">
        <f t="shared" si="1128"/>
        <v>67422886127</v>
      </c>
      <c r="HD227" s="52">
        <f t="shared" si="1013"/>
        <v>0.62918863800218261</v>
      </c>
      <c r="HE227" s="215">
        <f>+HE51</f>
        <v>11904112141</v>
      </c>
      <c r="HF227" s="92">
        <f t="shared" si="1014"/>
        <v>0.11108886811093713</v>
      </c>
      <c r="HG227" s="49">
        <f t="shared" ref="HG227:HI227" si="1129">+HG51</f>
        <v>107158461000</v>
      </c>
      <c r="HH227" s="49">
        <f t="shared" si="1129"/>
        <v>107158461000</v>
      </c>
      <c r="HI227" s="49">
        <f t="shared" si="1129"/>
        <v>77458763468</v>
      </c>
      <c r="HJ227" s="52">
        <f t="shared" si="1016"/>
        <v>0.7228431870442783</v>
      </c>
      <c r="HK227" s="215">
        <f>+HK51</f>
        <v>20237884418</v>
      </c>
      <c r="HL227" s="92">
        <f t="shared" si="1017"/>
        <v>0.1888594165046846</v>
      </c>
      <c r="HM227" s="49">
        <f t="shared" ref="HM227:HO227" si="1130">+HM51</f>
        <v>107158461000</v>
      </c>
      <c r="HN227" s="49">
        <f t="shared" si="1130"/>
        <v>107158461000</v>
      </c>
      <c r="HO227" s="49">
        <f t="shared" si="1130"/>
        <v>84058947630</v>
      </c>
      <c r="HP227" s="52">
        <f t="shared" si="1019"/>
        <v>0.78443593576805848</v>
      </c>
      <c r="HQ227" s="215">
        <f>+HQ51</f>
        <v>28304024695</v>
      </c>
      <c r="HR227" s="92">
        <f t="shared" si="1020"/>
        <v>0.26413242996276326</v>
      </c>
    </row>
    <row r="228" spans="1:226" x14ac:dyDescent="0.35">
      <c r="A228" s="48" t="s">
        <v>172</v>
      </c>
      <c r="B228" s="77">
        <f>+B47</f>
        <v>6600000000</v>
      </c>
      <c r="C228" s="77">
        <f>+C47</f>
        <v>5158120492</v>
      </c>
      <c r="D228" s="78">
        <f t="shared" si="937"/>
        <v>0.78153340787878789</v>
      </c>
      <c r="E228" s="77">
        <f>+E47</f>
        <v>19162225047</v>
      </c>
      <c r="F228" s="77">
        <f>+F47</f>
        <v>18246432368</v>
      </c>
      <c r="G228" s="78">
        <f t="shared" si="938"/>
        <v>0.95220843734202076</v>
      </c>
      <c r="H228" s="77">
        <f>+H47</f>
        <v>19251767621</v>
      </c>
      <c r="I228" s="77">
        <f>+I47</f>
        <v>18363569293</v>
      </c>
      <c r="J228" s="78">
        <f t="shared" si="939"/>
        <v>0.95386406352468411</v>
      </c>
      <c r="K228" s="77">
        <f>+K47</f>
        <v>33456795410</v>
      </c>
      <c r="L228" s="77">
        <f>+L47</f>
        <v>32347399087</v>
      </c>
      <c r="M228" s="78">
        <f t="shared" si="940"/>
        <v>0.96684092695057078</v>
      </c>
      <c r="N228" s="77">
        <f>+N47</f>
        <v>48139707217</v>
      </c>
      <c r="O228" s="77">
        <f>+O47</f>
        <v>46638245410</v>
      </c>
      <c r="P228" s="78">
        <f t="shared" si="941"/>
        <v>0.96881032532599665</v>
      </c>
      <c r="Q228" s="77">
        <f>+Q47</f>
        <v>42103394806</v>
      </c>
      <c r="R228" s="77">
        <f>+R47</f>
        <v>41181038942</v>
      </c>
      <c r="S228" s="78">
        <f t="shared" si="942"/>
        <v>0.97809307614623608</v>
      </c>
      <c r="T228" s="77">
        <f>+T47</f>
        <v>36097767054</v>
      </c>
      <c r="U228" s="77">
        <f>+U47</f>
        <v>29733368755</v>
      </c>
      <c r="V228" s="78">
        <f t="shared" si="943"/>
        <v>0.82368997258253518</v>
      </c>
      <c r="W228" s="77">
        <f>+W47</f>
        <v>48371733563</v>
      </c>
      <c r="X228" s="77">
        <f>+X47</f>
        <v>46899158346</v>
      </c>
      <c r="Y228" s="78">
        <f t="shared" si="944"/>
        <v>0.9695571130382975</v>
      </c>
      <c r="Z228" s="77">
        <f>+Z47</f>
        <v>44973385791</v>
      </c>
      <c r="AA228" s="77">
        <f>+AA47</f>
        <v>43405836736</v>
      </c>
      <c r="AB228" s="78">
        <f t="shared" si="945"/>
        <v>0.96514496234985059</v>
      </c>
      <c r="AC228" s="77">
        <f>+AC47</f>
        <v>28040937798</v>
      </c>
      <c r="AD228" s="77">
        <f>+AD47</f>
        <v>26259415574</v>
      </c>
      <c r="AE228" s="78">
        <f t="shared" si="946"/>
        <v>0.93646709547185447</v>
      </c>
      <c r="AF228" s="49">
        <f>+AF47</f>
        <v>27701000000</v>
      </c>
      <c r="AG228" s="49">
        <f>+AG47</f>
        <v>26494841724</v>
      </c>
      <c r="AH228" s="49">
        <f>+AH47</f>
        <v>25284115939</v>
      </c>
      <c r="AI228" s="92">
        <f t="shared" si="947"/>
        <v>0.9543033395854077</v>
      </c>
      <c r="AJ228" s="49">
        <f>+AJ47</f>
        <v>20373378547</v>
      </c>
      <c r="AK228" s="92">
        <f t="shared" si="948"/>
        <v>0.7689564164689856</v>
      </c>
      <c r="AL228" s="49">
        <f>+AL47</f>
        <v>13200000000</v>
      </c>
      <c r="AM228" s="49">
        <f>+AM47</f>
        <v>14200000000</v>
      </c>
      <c r="AN228" s="49">
        <f>+AN47</f>
        <v>14029592795</v>
      </c>
      <c r="AO228" s="92">
        <f t="shared" si="949"/>
        <v>0.9879994926056338</v>
      </c>
      <c r="AP228" s="49">
        <f>+AP47</f>
        <v>11992758507</v>
      </c>
      <c r="AQ228" s="92">
        <f t="shared" si="950"/>
        <v>0.8445604582394366</v>
      </c>
      <c r="AR228" s="49">
        <f>+AR47</f>
        <v>12342000000</v>
      </c>
      <c r="AS228" s="49">
        <f>+AS47</f>
        <v>12342000000</v>
      </c>
      <c r="AT228" s="49">
        <f>+AT47</f>
        <v>11370543585</v>
      </c>
      <c r="AU228" s="92">
        <f t="shared" si="951"/>
        <v>0.92128857438016531</v>
      </c>
      <c r="AV228" s="49">
        <f>+AV47</f>
        <v>9417054645</v>
      </c>
      <c r="AW228" s="92">
        <f t="shared" si="952"/>
        <v>0.76300880286825479</v>
      </c>
      <c r="AX228" s="49">
        <f>+AX47</f>
        <v>15343797000</v>
      </c>
      <c r="AY228" s="49">
        <f>+AY47</f>
        <v>15343797000</v>
      </c>
      <c r="AZ228" s="49">
        <f>+AZ47</f>
        <v>15304183853</v>
      </c>
      <c r="BA228" s="92">
        <f t="shared" si="953"/>
        <v>0.99741829568000673</v>
      </c>
      <c r="BB228" s="49">
        <f>+BB47</f>
        <v>12146996566</v>
      </c>
      <c r="BC228" s="92">
        <f t="shared" si="954"/>
        <v>0.79165519238816828</v>
      </c>
      <c r="BD228" s="49">
        <f>+BD47</f>
        <v>15252063000</v>
      </c>
      <c r="BE228" s="49">
        <f>+BE47</f>
        <v>15252063000</v>
      </c>
      <c r="BF228" s="49">
        <f>+BF47</f>
        <v>15190960686</v>
      </c>
      <c r="BG228" s="92">
        <f t="shared" si="955"/>
        <v>0.99599383283428611</v>
      </c>
      <c r="BH228" s="49">
        <f>+BH47</f>
        <v>12141313846</v>
      </c>
      <c r="BI228" s="92">
        <f t="shared" si="956"/>
        <v>0.79604403981284366</v>
      </c>
      <c r="BJ228" s="49">
        <f>+BJ47</f>
        <v>20515000000</v>
      </c>
      <c r="BK228" s="49">
        <f>+BK47</f>
        <v>21165000000</v>
      </c>
      <c r="BL228" s="49">
        <f>+BL47</f>
        <v>20366306006</v>
      </c>
      <c r="BM228" s="92">
        <f t="shared" si="957"/>
        <v>0.96226345409874792</v>
      </c>
      <c r="BN228" s="49">
        <f>+BN47</f>
        <v>18135176179</v>
      </c>
      <c r="BO228" s="92">
        <f t="shared" si="958"/>
        <v>0.85684744526340662</v>
      </c>
      <c r="BP228" s="49">
        <f>+BP47</f>
        <v>26741497000</v>
      </c>
      <c r="BQ228" s="49">
        <f>+BQ47</f>
        <v>31601240000</v>
      </c>
      <c r="BR228" s="49">
        <f>+BR47</f>
        <v>27714981733</v>
      </c>
      <c r="BS228" s="92">
        <f t="shared" si="959"/>
        <v>0.87702196916956421</v>
      </c>
      <c r="BT228" s="49">
        <f>+BT47</f>
        <v>24361381064</v>
      </c>
      <c r="BU228" s="92">
        <f t="shared" si="960"/>
        <v>0.77089953001844236</v>
      </c>
      <c r="BV228" s="49">
        <f>+BV47</f>
        <v>45394514000</v>
      </c>
      <c r="BW228" s="49">
        <f>+BW47</f>
        <v>44229654000</v>
      </c>
      <c r="BX228" s="49">
        <f>+BX47</f>
        <v>43492960065</v>
      </c>
      <c r="BY228" s="92">
        <f t="shared" si="961"/>
        <v>0.98334389106910036</v>
      </c>
      <c r="BZ228" s="49">
        <f>+BZ47</f>
        <v>36091003410</v>
      </c>
      <c r="CA228" s="92">
        <f t="shared" si="962"/>
        <v>0.8159910862065527</v>
      </c>
      <c r="CB228" s="49">
        <f>+CB47</f>
        <v>42064241000</v>
      </c>
      <c r="CC228" s="49">
        <f>+CC47</f>
        <v>41477669936</v>
      </c>
      <c r="CD228" s="49">
        <f>+CD47</f>
        <v>41226143375</v>
      </c>
      <c r="CE228" s="52">
        <f t="shared" si="963"/>
        <v>0.99393585605488188</v>
      </c>
      <c r="CF228" s="49">
        <f>+CF47</f>
        <v>35610531407</v>
      </c>
      <c r="CG228" s="92">
        <f t="shared" si="964"/>
        <v>0.85854705584829161</v>
      </c>
      <c r="CH228" s="49">
        <f>+CH47</f>
        <v>42985779000</v>
      </c>
      <c r="CI228" s="49">
        <f>+CI47</f>
        <v>42985779000</v>
      </c>
      <c r="CJ228" s="49">
        <f>+CJ47</f>
        <v>40153550651</v>
      </c>
      <c r="CK228" s="52">
        <f t="shared" si="965"/>
        <v>0.93411243404475697</v>
      </c>
      <c r="CL228" s="49">
        <f>+CL47</f>
        <v>32998689511</v>
      </c>
      <c r="CM228" s="92">
        <f t="shared" si="966"/>
        <v>0.76766526694793646</v>
      </c>
      <c r="CN228" s="49">
        <f>+CN47</f>
        <v>56885779000</v>
      </c>
      <c r="CO228" s="49">
        <f>+CO47</f>
        <v>62175056000</v>
      </c>
      <c r="CP228" s="49">
        <f>+CP47</f>
        <v>61313385590</v>
      </c>
      <c r="CQ228" s="52">
        <f t="shared" si="967"/>
        <v>0.98614122020251982</v>
      </c>
      <c r="CR228" s="49">
        <f>+CR47</f>
        <v>52348335245</v>
      </c>
      <c r="CS228" s="92">
        <f t="shared" si="968"/>
        <v>0.8419507534500652</v>
      </c>
      <c r="CT228" s="49">
        <f>+CT47</f>
        <v>63728168000</v>
      </c>
      <c r="CU228" s="49">
        <f>+CU47</f>
        <v>57039933423</v>
      </c>
      <c r="CV228" s="52">
        <f t="shared" si="969"/>
        <v>0.89505057517109232</v>
      </c>
      <c r="CW228" s="49">
        <f>+CW47</f>
        <v>63728168000</v>
      </c>
      <c r="CX228" s="49">
        <f>+CX47</f>
        <v>59320082842</v>
      </c>
      <c r="CY228" s="52">
        <f t="shared" si="970"/>
        <v>0.93082987795914673</v>
      </c>
      <c r="CZ228" s="49">
        <f>+CZ47</f>
        <v>63728168000</v>
      </c>
      <c r="DA228" s="49">
        <f>+DA47</f>
        <v>62737479279</v>
      </c>
      <c r="DB228" s="52">
        <f t="shared" si="971"/>
        <v>0.98445446100066769</v>
      </c>
      <c r="DC228" s="49">
        <f>+DC47</f>
        <v>63728168000</v>
      </c>
      <c r="DD228" s="49">
        <f>+DD47</f>
        <v>63728168000</v>
      </c>
      <c r="DE228" s="49">
        <f>+DE47</f>
        <v>63439756857</v>
      </c>
      <c r="DF228" s="52">
        <f t="shared" si="972"/>
        <v>0.99547435377398574</v>
      </c>
      <c r="DG228" s="49">
        <f>+DG47</f>
        <v>57371812185</v>
      </c>
      <c r="DH228" s="92">
        <f t="shared" si="973"/>
        <v>0.90025829998753459</v>
      </c>
      <c r="DI228" s="77">
        <f t="shared" ref="DI228:DN228" si="1131">+DI47</f>
        <v>72086695000</v>
      </c>
      <c r="DJ228" s="77">
        <f t="shared" si="1131"/>
        <v>0</v>
      </c>
      <c r="DK228" s="77">
        <f t="shared" si="1131"/>
        <v>72086695000</v>
      </c>
      <c r="DL228" s="77">
        <f t="shared" ref="DL228" si="1132">+DL47</f>
        <v>72086695000</v>
      </c>
      <c r="DM228" s="77">
        <f t="shared" si="1131"/>
        <v>72086695000</v>
      </c>
      <c r="DN228" s="77">
        <f t="shared" si="1131"/>
        <v>1464289180</v>
      </c>
      <c r="DO228" s="78">
        <f t="shared" si="976"/>
        <v>2.0312891026561836E-2</v>
      </c>
      <c r="DP228" s="77">
        <f>+DP47</f>
        <v>0</v>
      </c>
      <c r="DQ228" s="93">
        <f t="shared" si="977"/>
        <v>0</v>
      </c>
      <c r="DR228" s="77">
        <f>+DR47</f>
        <v>72086695000</v>
      </c>
      <c r="DS228" s="77">
        <f>+DS47</f>
        <v>72086695000</v>
      </c>
      <c r="DT228" s="77">
        <f>+DT47</f>
        <v>11414235905</v>
      </c>
      <c r="DU228" s="78">
        <f t="shared" si="978"/>
        <v>0.15834039700391314</v>
      </c>
      <c r="DV228" s="77">
        <f>+DV47</f>
        <v>18572667</v>
      </c>
      <c r="DW228" s="93">
        <f t="shared" si="979"/>
        <v>2.5764348053409857E-4</v>
      </c>
      <c r="DX228" s="77">
        <f>+DX47</f>
        <v>72086695000</v>
      </c>
      <c r="DY228" s="77">
        <f>+DY47</f>
        <v>72086695000</v>
      </c>
      <c r="DZ228" s="77">
        <f>+DZ47</f>
        <v>17271596935</v>
      </c>
      <c r="EA228" s="78">
        <f t="shared" si="980"/>
        <v>0.23959479533636546</v>
      </c>
      <c r="EB228" s="77">
        <f>+EB47</f>
        <v>993547084</v>
      </c>
      <c r="EC228" s="93">
        <f t="shared" si="981"/>
        <v>1.3782669381638317E-2</v>
      </c>
      <c r="ED228" s="77">
        <f>+ED47</f>
        <v>72086695000</v>
      </c>
      <c r="EE228" s="77">
        <f>+EE47</f>
        <v>72086695000</v>
      </c>
      <c r="EF228" s="77">
        <f>+EF47</f>
        <v>19312453453</v>
      </c>
      <c r="EG228" s="78">
        <f t="shared" si="982"/>
        <v>0.26790593538793811</v>
      </c>
      <c r="EH228" s="77">
        <f>+EH47</f>
        <v>3701098060</v>
      </c>
      <c r="EI228" s="93">
        <f t="shared" si="983"/>
        <v>5.1342318579038752E-2</v>
      </c>
      <c r="EJ228" s="77">
        <f>+EJ47</f>
        <v>72086695000</v>
      </c>
      <c r="EK228" s="77">
        <f>+EK47</f>
        <v>72086695000</v>
      </c>
      <c r="EL228" s="77">
        <f>+EL47</f>
        <v>22264807881</v>
      </c>
      <c r="EM228" s="78">
        <f t="shared" si="984"/>
        <v>0.30886154346512906</v>
      </c>
      <c r="EN228" s="77">
        <f>+EN47</f>
        <v>7713633483</v>
      </c>
      <c r="EO228" s="93">
        <f t="shared" si="985"/>
        <v>0.10700495400711602</v>
      </c>
      <c r="EP228" s="77">
        <f>+EP47</f>
        <v>72086695000</v>
      </c>
      <c r="EQ228" s="77">
        <f>+EQ47</f>
        <v>72086695000</v>
      </c>
      <c r="ER228" s="77">
        <f>+ER47</f>
        <v>22264807881</v>
      </c>
      <c r="ES228" s="78">
        <f t="shared" si="986"/>
        <v>0.30886154346512906</v>
      </c>
      <c r="ET228" s="77">
        <f>+ET47</f>
        <v>11422205069</v>
      </c>
      <c r="EU228" s="93">
        <f t="shared" si="987"/>
        <v>0.15845094672463483</v>
      </c>
      <c r="EV228" s="77">
        <f>+EV47</f>
        <v>72086695000</v>
      </c>
      <c r="EW228" s="77">
        <f>+EW47</f>
        <v>72086695000</v>
      </c>
      <c r="EX228" s="77">
        <f>+EX47</f>
        <v>26709485462</v>
      </c>
      <c r="EY228" s="78">
        <f t="shared" si="988"/>
        <v>0.37051893504064792</v>
      </c>
      <c r="EZ228" s="212">
        <f>+EZ47</f>
        <v>17637287426</v>
      </c>
      <c r="FA228" s="93">
        <f t="shared" si="989"/>
        <v>0.24466772163712042</v>
      </c>
      <c r="FB228" s="77">
        <f>+FB47</f>
        <v>72086695000</v>
      </c>
      <c r="FC228" s="77">
        <f>+FC47</f>
        <v>72086695000</v>
      </c>
      <c r="FD228" s="77">
        <f>+FD47</f>
        <v>43170052314</v>
      </c>
      <c r="FE228" s="78">
        <f t="shared" si="990"/>
        <v>0.59886297067718253</v>
      </c>
      <c r="FF228" s="212">
        <f>+FF47</f>
        <v>21174427467</v>
      </c>
      <c r="FG228" s="93">
        <f t="shared" si="991"/>
        <v>0.29373558417402823</v>
      </c>
      <c r="FH228" s="77">
        <f>+FH47</f>
        <v>72086695000</v>
      </c>
      <c r="FI228" s="77">
        <f>+FI47</f>
        <v>67746543693</v>
      </c>
      <c r="FJ228" s="77">
        <f>+FJ47</f>
        <v>45967756787</v>
      </c>
      <c r="FK228" s="78">
        <f t="shared" si="992"/>
        <v>0.67852549047088406</v>
      </c>
      <c r="FL228" s="212">
        <f>+FL47</f>
        <v>23804363966</v>
      </c>
      <c r="FM228" s="93">
        <f t="shared" si="993"/>
        <v>0.35137385124578124</v>
      </c>
      <c r="FN228" s="77">
        <f t="shared" ref="FN228:FS228" si="1133">+FN47</f>
        <v>82062242000</v>
      </c>
      <c r="FO228" s="77">
        <f t="shared" si="1133"/>
        <v>0</v>
      </c>
      <c r="FP228" s="212">
        <f t="shared" si="1133"/>
        <v>82062242000</v>
      </c>
      <c r="FQ228" s="77">
        <f t="shared" si="1133"/>
        <v>72086695000</v>
      </c>
      <c r="FR228" s="77">
        <f t="shared" si="1133"/>
        <v>67746543693</v>
      </c>
      <c r="FS228" s="77">
        <f t="shared" si="1133"/>
        <v>46365289949</v>
      </c>
      <c r="FT228" s="78">
        <f t="shared" si="995"/>
        <v>0.6843934379753569</v>
      </c>
      <c r="FU228" s="212">
        <f>+FU47</f>
        <v>27859185091</v>
      </c>
      <c r="FV228" s="93">
        <f t="shared" si="996"/>
        <v>0.41122666297555466</v>
      </c>
      <c r="FW228" s="77">
        <f t="shared" ref="FW228:FY228" si="1134">+FW47</f>
        <v>72086695000</v>
      </c>
      <c r="FX228" s="77">
        <f t="shared" si="1134"/>
        <v>67746543693</v>
      </c>
      <c r="FY228" s="77">
        <f t="shared" si="1134"/>
        <v>52736984498</v>
      </c>
      <c r="FZ228" s="78">
        <f t="shared" si="998"/>
        <v>0.77844538810692299</v>
      </c>
      <c r="GA228" s="212">
        <f>+GA47</f>
        <v>32497217877</v>
      </c>
      <c r="GB228" s="93">
        <f t="shared" si="999"/>
        <v>0.47968820408409729</v>
      </c>
      <c r="GC228" s="49">
        <f t="shared" ref="GC228:GE228" si="1135">+GC47</f>
        <v>72086695000</v>
      </c>
      <c r="GD228" s="49">
        <f t="shared" si="1135"/>
        <v>67746543693</v>
      </c>
      <c r="GE228" s="49">
        <f t="shared" si="1135"/>
        <v>66447368591</v>
      </c>
      <c r="GF228" s="52">
        <f t="shared" si="1001"/>
        <v>0.98082300540840373</v>
      </c>
      <c r="GG228" s="215">
        <f>+GG47</f>
        <v>47083785390</v>
      </c>
      <c r="GH228" s="92">
        <f t="shared" si="1002"/>
        <v>0.6949990777885986</v>
      </c>
      <c r="GI228" s="49">
        <f t="shared" ref="GI228:GK228" si="1136">+GI47</f>
        <v>82062242000</v>
      </c>
      <c r="GJ228" s="49">
        <f t="shared" si="1136"/>
        <v>82062242000</v>
      </c>
      <c r="GK228" s="49">
        <f t="shared" si="1136"/>
        <v>9318874718</v>
      </c>
      <c r="GL228" s="52">
        <f t="shared" si="1004"/>
        <v>0.11355861710431943</v>
      </c>
      <c r="GM228" s="215">
        <f>+GM47</f>
        <v>0</v>
      </c>
      <c r="GN228" s="92">
        <f t="shared" si="1005"/>
        <v>0</v>
      </c>
      <c r="GO228" s="49">
        <f t="shared" ref="GO228:GQ228" si="1137">+GO47</f>
        <v>82062242000</v>
      </c>
      <c r="GP228" s="49">
        <f t="shared" si="1137"/>
        <v>82062242000</v>
      </c>
      <c r="GQ228" s="49">
        <f t="shared" si="1137"/>
        <v>28932772164</v>
      </c>
      <c r="GR228" s="52">
        <f t="shared" si="1007"/>
        <v>0.35257106628892737</v>
      </c>
      <c r="GS228" s="215">
        <f>+GS47</f>
        <v>158965465</v>
      </c>
      <c r="GT228" s="92">
        <f t="shared" si="1008"/>
        <v>1.9371328533773181E-3</v>
      </c>
      <c r="GU228" s="49">
        <f t="shared" ref="GU228:GW228" si="1138">+GU47</f>
        <v>82062242000</v>
      </c>
      <c r="GV228" s="49">
        <f t="shared" si="1138"/>
        <v>82062242000</v>
      </c>
      <c r="GW228" s="49">
        <f t="shared" si="1138"/>
        <v>36412322207</v>
      </c>
      <c r="GX228" s="52">
        <f t="shared" si="1010"/>
        <v>0.4437159078227475</v>
      </c>
      <c r="GY228" s="215">
        <f>+GY47</f>
        <v>1951400982</v>
      </c>
      <c r="GZ228" s="92">
        <f t="shared" si="1011"/>
        <v>2.3779523133184686E-2</v>
      </c>
      <c r="HA228" s="49">
        <f t="shared" ref="HA228:HC228" si="1139">+HA47</f>
        <v>82062242000</v>
      </c>
      <c r="HB228" s="49">
        <f t="shared" si="1139"/>
        <v>82062242000</v>
      </c>
      <c r="HC228" s="49">
        <f t="shared" si="1139"/>
        <v>63910403401</v>
      </c>
      <c r="HD228" s="52">
        <f t="shared" si="1013"/>
        <v>0.77880401319037806</v>
      </c>
      <c r="HE228" s="215">
        <f>+HE47</f>
        <v>5707192914</v>
      </c>
      <c r="HF228" s="92">
        <f t="shared" si="1014"/>
        <v>6.9547123925763565E-2</v>
      </c>
      <c r="HG228" s="49">
        <f t="shared" ref="HG228:HI228" si="1140">+HG47</f>
        <v>82062242000</v>
      </c>
      <c r="HH228" s="49">
        <f t="shared" si="1140"/>
        <v>82062242000</v>
      </c>
      <c r="HI228" s="49">
        <f t="shared" si="1140"/>
        <v>67864358949</v>
      </c>
      <c r="HJ228" s="52">
        <f t="shared" si="1016"/>
        <v>0.82698641049802168</v>
      </c>
      <c r="HK228" s="215">
        <f>+HK47</f>
        <v>9603123907</v>
      </c>
      <c r="HL228" s="92">
        <f t="shared" si="1017"/>
        <v>0.11702244141708924</v>
      </c>
      <c r="HM228" s="49">
        <f t="shared" ref="HM228:HO228" si="1141">+HM47</f>
        <v>82062242000</v>
      </c>
      <c r="HN228" s="49">
        <f t="shared" si="1141"/>
        <v>82062242000</v>
      </c>
      <c r="HO228" s="49">
        <f t="shared" si="1141"/>
        <v>70179271637</v>
      </c>
      <c r="HP228" s="52">
        <f t="shared" si="1019"/>
        <v>0.85519564085270783</v>
      </c>
      <c r="HQ228" s="215">
        <f>+HQ47</f>
        <v>16880125601</v>
      </c>
      <c r="HR228" s="92">
        <f t="shared" si="1020"/>
        <v>0.20569905463952592</v>
      </c>
    </row>
    <row r="229" spans="1:226" x14ac:dyDescent="0.35">
      <c r="A229" s="48" t="s">
        <v>173</v>
      </c>
      <c r="B229" s="77">
        <f>+B78</f>
        <v>534510241841</v>
      </c>
      <c r="C229" s="77">
        <f>+C78</f>
        <v>505058113343</v>
      </c>
      <c r="D229" s="78">
        <f t="shared" si="937"/>
        <v>0.94489885096203441</v>
      </c>
      <c r="E229" s="77">
        <f>+E78</f>
        <v>567914097888</v>
      </c>
      <c r="F229" s="77">
        <f>+F78</f>
        <v>553920423455</v>
      </c>
      <c r="G229" s="78">
        <f t="shared" si="938"/>
        <v>0.9753595227076759</v>
      </c>
      <c r="H229" s="77">
        <f>+H78</f>
        <v>681522394001</v>
      </c>
      <c r="I229" s="77">
        <f>+I78</f>
        <v>636958342443</v>
      </c>
      <c r="J229" s="78">
        <f t="shared" si="939"/>
        <v>0.93461102386323847</v>
      </c>
      <c r="K229" s="77">
        <f>+K78</f>
        <v>993981708726</v>
      </c>
      <c r="L229" s="77">
        <f>+L78</f>
        <v>974807633442</v>
      </c>
      <c r="M229" s="78">
        <f t="shared" si="940"/>
        <v>0.98070983085938701</v>
      </c>
      <c r="N229" s="77">
        <f>+N78</f>
        <v>1213039154953</v>
      </c>
      <c r="O229" s="77">
        <f>+O78</f>
        <v>1171918023308</v>
      </c>
      <c r="P229" s="78">
        <f t="shared" si="941"/>
        <v>0.96610073839983079</v>
      </c>
      <c r="Q229" s="77">
        <f>+Q78</f>
        <v>1261589017214</v>
      </c>
      <c r="R229" s="77">
        <f>+R78</f>
        <v>1244518575401</v>
      </c>
      <c r="S229" s="78">
        <f t="shared" si="942"/>
        <v>0.98646909446731146</v>
      </c>
      <c r="T229" s="77">
        <f>+T78</f>
        <v>1381992589599</v>
      </c>
      <c r="U229" s="77">
        <f>+U78</f>
        <v>1291558117612</v>
      </c>
      <c r="V229" s="78">
        <f t="shared" si="943"/>
        <v>0.9345622598358212</v>
      </c>
      <c r="W229" s="77">
        <f>+W78</f>
        <v>1588171255713</v>
      </c>
      <c r="X229" s="77">
        <f>+X78</f>
        <v>1432067832666</v>
      </c>
      <c r="Y229" s="78">
        <f t="shared" si="944"/>
        <v>0.90170869641075435</v>
      </c>
      <c r="Z229" s="77">
        <f>+Z78</f>
        <v>1949718869203</v>
      </c>
      <c r="AA229" s="77">
        <f>+AA78</f>
        <v>1813469509869</v>
      </c>
      <c r="AB229" s="78">
        <f t="shared" si="945"/>
        <v>0.93011845887828148</v>
      </c>
      <c r="AC229" s="77">
        <f>+AC78</f>
        <v>1552041683269</v>
      </c>
      <c r="AD229" s="77">
        <f>+AD78</f>
        <v>1348700277696</v>
      </c>
      <c r="AE229" s="78">
        <f t="shared" si="946"/>
        <v>0.86898457189325573</v>
      </c>
      <c r="AF229" s="49">
        <f>+AF78</f>
        <v>1654830902000</v>
      </c>
      <c r="AG229" s="49">
        <f>+AG78</f>
        <v>1733786243153</v>
      </c>
      <c r="AH229" s="49">
        <f>+AH78</f>
        <v>1574367902483</v>
      </c>
      <c r="AI229" s="92">
        <f t="shared" si="947"/>
        <v>0.90805190587965001</v>
      </c>
      <c r="AJ229" s="49">
        <f>+AJ78</f>
        <v>1303587416894</v>
      </c>
      <c r="AK229" s="92">
        <f t="shared" si="948"/>
        <v>0.75187320354056086</v>
      </c>
      <c r="AL229" s="49">
        <f>+AL78</f>
        <v>2211890129000</v>
      </c>
      <c r="AM229" s="49">
        <f>+AM78</f>
        <v>2118315671106</v>
      </c>
      <c r="AN229" s="49">
        <f>+AN78</f>
        <v>1704416362894</v>
      </c>
      <c r="AO229" s="92">
        <f t="shared" si="949"/>
        <v>0.80460924032351711</v>
      </c>
      <c r="AP229" s="49">
        <f>+AP78</f>
        <v>1331024218839</v>
      </c>
      <c r="AQ229" s="92">
        <f t="shared" si="950"/>
        <v>0.6283408261546094</v>
      </c>
      <c r="AR229" s="49">
        <f>+AR78</f>
        <v>2290906657000</v>
      </c>
      <c r="AS229" s="49">
        <f>+AS78</f>
        <v>1977138798000</v>
      </c>
      <c r="AT229" s="49">
        <f>+AT78</f>
        <v>1587523333225</v>
      </c>
      <c r="AU229" s="92">
        <f t="shared" si="951"/>
        <v>0.80293975052782307</v>
      </c>
      <c r="AV229" s="49">
        <f>+AV78</f>
        <v>1382048451275</v>
      </c>
      <c r="AW229" s="92">
        <f t="shared" si="952"/>
        <v>0.69901438010979744</v>
      </c>
      <c r="AX229" s="49">
        <f>+AX78</f>
        <v>2146402481000</v>
      </c>
      <c r="AY229" s="49">
        <f>+AY78</f>
        <v>2101604481000</v>
      </c>
      <c r="AZ229" s="49">
        <f>+AZ78</f>
        <v>1738236207947</v>
      </c>
      <c r="BA229" s="92">
        <f t="shared" si="953"/>
        <v>0.82709959160341173</v>
      </c>
      <c r="BB229" s="49">
        <f>+BB78</f>
        <v>1521009748722</v>
      </c>
      <c r="BC229" s="92">
        <f t="shared" si="954"/>
        <v>0.72373739325025732</v>
      </c>
      <c r="BD229" s="49">
        <f>+BD78</f>
        <v>1941283017000</v>
      </c>
      <c r="BE229" s="49">
        <f>+BE78</f>
        <v>2083635451799</v>
      </c>
      <c r="BF229" s="49">
        <f>+BF78</f>
        <v>1862201505443</v>
      </c>
      <c r="BG229" s="92">
        <f t="shared" si="955"/>
        <v>0.89372711710927399</v>
      </c>
      <c r="BH229" s="49">
        <f>+BH78</f>
        <v>1632466445461</v>
      </c>
      <c r="BI229" s="92">
        <f t="shared" si="956"/>
        <v>0.78347027741898756</v>
      </c>
      <c r="BJ229" s="49">
        <f>+BJ78</f>
        <v>2312396471000</v>
      </c>
      <c r="BK229" s="49">
        <f>+BK78</f>
        <v>1987188042546</v>
      </c>
      <c r="BL229" s="49">
        <f>+BL78</f>
        <v>1793563093041</v>
      </c>
      <c r="BM229" s="92">
        <f t="shared" si="957"/>
        <v>0.90256334812838035</v>
      </c>
      <c r="BN229" s="49">
        <f>+BN78</f>
        <v>1575117608528</v>
      </c>
      <c r="BO229" s="92">
        <f t="shared" si="958"/>
        <v>0.79263641628496706</v>
      </c>
      <c r="BP229" s="49">
        <f>+BP78</f>
        <v>2515866623000</v>
      </c>
      <c r="BQ229" s="49">
        <f>+BQ78</f>
        <v>2458576662941</v>
      </c>
      <c r="BR229" s="49">
        <f>+BR78</f>
        <v>2160166514244</v>
      </c>
      <c r="BS229" s="92">
        <f t="shared" si="959"/>
        <v>0.87862483476922149</v>
      </c>
      <c r="BT229" s="49">
        <f>+BT78</f>
        <v>1929600027179</v>
      </c>
      <c r="BU229" s="92">
        <f t="shared" si="960"/>
        <v>0.78484435985444223</v>
      </c>
      <c r="BV229" s="49">
        <f>+BV78</f>
        <v>2565974353000</v>
      </c>
      <c r="BW229" s="49">
        <f>+BW78</f>
        <v>2413766580747</v>
      </c>
      <c r="BX229" s="49">
        <f>+BX78</f>
        <v>2264239030493</v>
      </c>
      <c r="BY229" s="92">
        <f t="shared" si="961"/>
        <v>0.93805219135657891</v>
      </c>
      <c r="BZ229" s="49">
        <f>+BZ78</f>
        <v>2070122112816</v>
      </c>
      <c r="CA229" s="92">
        <f t="shared" si="962"/>
        <v>0.85763144180053619</v>
      </c>
      <c r="CB229" s="49">
        <f>+CB78</f>
        <v>2718045469000</v>
      </c>
      <c r="CC229" s="49">
        <f>+CC78</f>
        <v>2947176153481</v>
      </c>
      <c r="CD229" s="49">
        <f>+CD78</f>
        <v>2654551337396</v>
      </c>
      <c r="CE229" s="52">
        <f t="shared" si="963"/>
        <v>0.9007101032154553</v>
      </c>
      <c r="CF229" s="49">
        <f>+CF78</f>
        <v>2427779338474</v>
      </c>
      <c r="CG229" s="92">
        <f t="shared" si="964"/>
        <v>0.82376458414488574</v>
      </c>
      <c r="CH229" s="49">
        <f>+CH78</f>
        <v>3385717044000</v>
      </c>
      <c r="CI229" s="49">
        <f>+CI78</f>
        <v>3335911564215</v>
      </c>
      <c r="CJ229" s="49">
        <f>+CJ78</f>
        <v>3211477100335</v>
      </c>
      <c r="CK229" s="52">
        <f t="shared" si="965"/>
        <v>0.96269851239018633</v>
      </c>
      <c r="CL229" s="49">
        <f>+CL78</f>
        <v>2843936965016</v>
      </c>
      <c r="CM229" s="92">
        <f t="shared" si="966"/>
        <v>0.85252169018012613</v>
      </c>
      <c r="CN229" s="49">
        <f>+CN78</f>
        <v>3101519433000</v>
      </c>
      <c r="CO229" s="49">
        <f>+CO78</f>
        <v>3549265697000</v>
      </c>
      <c r="CP229" s="49">
        <f>+CP78</f>
        <v>3423113741509</v>
      </c>
      <c r="CQ229" s="52">
        <f t="shared" si="967"/>
        <v>0.96445688594189238</v>
      </c>
      <c r="CR229" s="49">
        <f>+CR78</f>
        <v>2999053936809</v>
      </c>
      <c r="CS229" s="92">
        <f t="shared" si="968"/>
        <v>0.84497870625575766</v>
      </c>
      <c r="CT229" s="49">
        <f>+CT78</f>
        <v>3735843504151</v>
      </c>
      <c r="CU229" s="49">
        <f>+CU78</f>
        <v>2783170326425</v>
      </c>
      <c r="CV229" s="52">
        <f t="shared" si="969"/>
        <v>0.7449911441238215</v>
      </c>
      <c r="CW229" s="49">
        <f>+CW78</f>
        <v>3735843504151</v>
      </c>
      <c r="CX229" s="49">
        <f>+CX78</f>
        <v>3031850354842</v>
      </c>
      <c r="CY229" s="52">
        <f t="shared" si="970"/>
        <v>0.81155710925075597</v>
      </c>
      <c r="CZ229" s="49">
        <f>+CZ78</f>
        <v>3735843504151</v>
      </c>
      <c r="DA229" s="49">
        <f>+DA78</f>
        <v>3267387637915</v>
      </c>
      <c r="DB229" s="52">
        <f t="shared" si="971"/>
        <v>0.87460506155691864</v>
      </c>
      <c r="DC229" s="49">
        <f>+DC78</f>
        <v>3634406080000</v>
      </c>
      <c r="DD229" s="49">
        <f>+DD78</f>
        <v>3700843504151</v>
      </c>
      <c r="DE229" s="49">
        <f>+DE78</f>
        <v>3564854202390</v>
      </c>
      <c r="DF229" s="52">
        <f t="shared" si="972"/>
        <v>0.96325451167862963</v>
      </c>
      <c r="DG229" s="49">
        <f>+DG78</f>
        <v>3233325781949</v>
      </c>
      <c r="DH229" s="92">
        <f t="shared" si="973"/>
        <v>0.87367265822572204</v>
      </c>
      <c r="DI229" s="77">
        <f t="shared" ref="DI229:DN229" si="1142">+DI78</f>
        <v>3974094892000</v>
      </c>
      <c r="DJ229" s="77">
        <f t="shared" si="1142"/>
        <v>0</v>
      </c>
      <c r="DK229" s="77">
        <f t="shared" si="1142"/>
        <v>3974094892000</v>
      </c>
      <c r="DL229" s="77">
        <f t="shared" ref="DL229" si="1143">+DL78</f>
        <v>3974094892000</v>
      </c>
      <c r="DM229" s="77">
        <f t="shared" si="1142"/>
        <v>3974094892000</v>
      </c>
      <c r="DN229" s="77">
        <f t="shared" si="1142"/>
        <v>162442874306</v>
      </c>
      <c r="DO229" s="78">
        <f t="shared" si="976"/>
        <v>4.0875439243537821E-2</v>
      </c>
      <c r="DP229" s="77">
        <f>+DP78</f>
        <v>86301379547</v>
      </c>
      <c r="DQ229" s="93">
        <f t="shared" si="977"/>
        <v>2.1715983611948438E-2</v>
      </c>
      <c r="DR229" s="77">
        <f>+DR78</f>
        <v>3974094892000</v>
      </c>
      <c r="DS229" s="77">
        <f>+DS78</f>
        <v>3974094892000</v>
      </c>
      <c r="DT229" s="77">
        <f>+DT78</f>
        <v>637579029162</v>
      </c>
      <c r="DU229" s="78">
        <f t="shared" si="978"/>
        <v>0.16043377083055319</v>
      </c>
      <c r="DV229" s="77">
        <f>+DV78</f>
        <v>521660978001</v>
      </c>
      <c r="DW229" s="93">
        <f t="shared" si="979"/>
        <v>0.13126535530168715</v>
      </c>
      <c r="DX229" s="77">
        <f>+DX78</f>
        <v>3974094892000</v>
      </c>
      <c r="DY229" s="77">
        <f>+DY78</f>
        <v>3974094892000</v>
      </c>
      <c r="DZ229" s="77">
        <f>+DZ78</f>
        <v>1012645305332</v>
      </c>
      <c r="EA229" s="78">
        <f t="shared" si="980"/>
        <v>0.25481155655605819</v>
      </c>
      <c r="EB229" s="77">
        <f>+EB78</f>
        <v>774196443045</v>
      </c>
      <c r="EC229" s="93">
        <f t="shared" si="981"/>
        <v>0.19481075920041216</v>
      </c>
      <c r="ED229" s="77">
        <f>+ED78</f>
        <v>3974094892000</v>
      </c>
      <c r="EE229" s="77">
        <f>+EE78</f>
        <v>3974094892000</v>
      </c>
      <c r="EF229" s="77">
        <f>+EF78</f>
        <v>1281075431219</v>
      </c>
      <c r="EG229" s="78">
        <f t="shared" si="982"/>
        <v>0.32235652797265918</v>
      </c>
      <c r="EH229" s="77">
        <f>+EH78</f>
        <v>1055149805979</v>
      </c>
      <c r="EI229" s="93">
        <f t="shared" si="983"/>
        <v>0.2655069480356535</v>
      </c>
      <c r="EJ229" s="77">
        <f>+EJ78</f>
        <v>3974094892000</v>
      </c>
      <c r="EK229" s="77">
        <f>+EK78</f>
        <v>4102232335150</v>
      </c>
      <c r="EL229" s="77">
        <f>+EL78</f>
        <v>1811015039895</v>
      </c>
      <c r="EM229" s="78">
        <f t="shared" si="984"/>
        <v>0.44147061695587247</v>
      </c>
      <c r="EN229" s="77">
        <f>+EN78</f>
        <v>1545604813234</v>
      </c>
      <c r="EO229" s="93">
        <f t="shared" si="985"/>
        <v>0.37677164211068126</v>
      </c>
      <c r="EP229" s="77">
        <f>+EP78</f>
        <v>3974094892000</v>
      </c>
      <c r="EQ229" s="77">
        <f>+EQ78</f>
        <v>4102232335150</v>
      </c>
      <c r="ER229" s="77">
        <f>+ER78</f>
        <v>1811015039895</v>
      </c>
      <c r="ES229" s="78">
        <f t="shared" si="986"/>
        <v>0.44147061695587247</v>
      </c>
      <c r="ET229" s="77">
        <f>+ET78</f>
        <v>1598912300071</v>
      </c>
      <c r="EU229" s="93">
        <f t="shared" si="987"/>
        <v>0.38976639289069792</v>
      </c>
      <c r="EV229" s="77">
        <f>+EV78</f>
        <v>3974094892000</v>
      </c>
      <c r="EW229" s="77">
        <f>+EW78</f>
        <v>4102232335150</v>
      </c>
      <c r="EX229" s="77">
        <f>+EX78</f>
        <v>1813966187427</v>
      </c>
      <c r="EY229" s="78">
        <f t="shared" si="988"/>
        <v>0.44219001734348901</v>
      </c>
      <c r="EZ229" s="212">
        <f>+EZ78</f>
        <v>1637925622419</v>
      </c>
      <c r="FA229" s="93">
        <f t="shared" si="989"/>
        <v>0.39927665929216771</v>
      </c>
      <c r="FB229" s="77">
        <f>+FB78</f>
        <v>3974094892000</v>
      </c>
      <c r="FC229" s="77">
        <f>+FC78</f>
        <v>4102232335150</v>
      </c>
      <c r="FD229" s="77">
        <f>+FD78</f>
        <v>2453285663554</v>
      </c>
      <c r="FE229" s="78">
        <f t="shared" si="990"/>
        <v>0.59803674271030638</v>
      </c>
      <c r="FF229" s="212">
        <f>+FF78</f>
        <v>2247150129353</v>
      </c>
      <c r="FG229" s="93">
        <f t="shared" si="991"/>
        <v>0.54778714264871886</v>
      </c>
      <c r="FH229" s="77">
        <f>+FH78</f>
        <v>3974094892000</v>
      </c>
      <c r="FI229" s="77">
        <f>+FI78</f>
        <v>4273379813005</v>
      </c>
      <c r="FJ229" s="77">
        <f>+FJ78</f>
        <v>2884259029057</v>
      </c>
      <c r="FK229" s="78">
        <f t="shared" si="992"/>
        <v>0.67493626947912611</v>
      </c>
      <c r="FL229" s="212">
        <f>+FL78</f>
        <v>2666288487973</v>
      </c>
      <c r="FM229" s="93">
        <f t="shared" si="993"/>
        <v>0.62392967736188454</v>
      </c>
      <c r="FN229" s="77">
        <f t="shared" ref="FN229:FS229" si="1144">+FN78</f>
        <v>4552632071000</v>
      </c>
      <c r="FO229" s="77">
        <f t="shared" si="1144"/>
        <v>0</v>
      </c>
      <c r="FP229" s="212">
        <f t="shared" si="1144"/>
        <v>4552632071000</v>
      </c>
      <c r="FQ229" s="77">
        <f t="shared" si="1144"/>
        <v>3974094892000</v>
      </c>
      <c r="FR229" s="77">
        <f t="shared" si="1144"/>
        <v>4364466412254</v>
      </c>
      <c r="FS229" s="77">
        <f t="shared" si="1144"/>
        <v>3226857489958</v>
      </c>
      <c r="FT229" s="78">
        <f t="shared" si="995"/>
        <v>0.73934753648190199</v>
      </c>
      <c r="FU229" s="212">
        <f>+FU78</f>
        <v>2982267661888</v>
      </c>
      <c r="FV229" s="93">
        <f t="shared" si="996"/>
        <v>0.68330636100549746</v>
      </c>
      <c r="FW229" s="77">
        <f t="shared" ref="FW229:FY229" si="1145">+FW78</f>
        <v>3974094892000</v>
      </c>
      <c r="FX229" s="77">
        <f t="shared" si="1145"/>
        <v>4364466412254</v>
      </c>
      <c r="FY229" s="77">
        <f t="shared" si="1145"/>
        <v>3529898428687</v>
      </c>
      <c r="FZ229" s="78">
        <f t="shared" si="998"/>
        <v>0.80878121063692809</v>
      </c>
      <c r="GA229" s="212">
        <f>+GA78</f>
        <v>3343771921563</v>
      </c>
      <c r="GB229" s="93">
        <f t="shared" si="999"/>
        <v>0.76613533149774682</v>
      </c>
      <c r="GC229" s="49">
        <f t="shared" ref="GC229:GE229" si="1146">+GC78</f>
        <v>3974094892000</v>
      </c>
      <c r="GD229" s="49">
        <f t="shared" si="1146"/>
        <v>4093971989862</v>
      </c>
      <c r="GE229" s="49">
        <f t="shared" si="1146"/>
        <v>3948728283923</v>
      </c>
      <c r="GF229" s="52">
        <f t="shared" si="1001"/>
        <v>0.96452254526932024</v>
      </c>
      <c r="GG229" s="215">
        <f>+GG78</f>
        <v>3839699328566</v>
      </c>
      <c r="GH229" s="92">
        <f t="shared" si="1002"/>
        <v>0.93789096214491419</v>
      </c>
      <c r="GI229" s="49">
        <f t="shared" ref="GI229:GK229" si="1147">+GI78</f>
        <v>4552632071000</v>
      </c>
      <c r="GJ229" s="49">
        <f t="shared" si="1147"/>
        <v>4552632071000</v>
      </c>
      <c r="GK229" s="49">
        <f t="shared" si="1147"/>
        <v>479696649134</v>
      </c>
      <c r="GL229" s="52">
        <f t="shared" si="1004"/>
        <v>0.1053668826412834</v>
      </c>
      <c r="GM229" s="215">
        <f>+GM78</f>
        <v>87085601949</v>
      </c>
      <c r="GN229" s="92">
        <f t="shared" si="1005"/>
        <v>1.9128627262398425E-2</v>
      </c>
      <c r="GO229" s="49">
        <f t="shared" ref="GO229:GQ229" si="1148">+GO78</f>
        <v>4552632071000</v>
      </c>
      <c r="GP229" s="49">
        <f t="shared" si="1148"/>
        <v>4552632071000</v>
      </c>
      <c r="GQ229" s="49">
        <f t="shared" si="1148"/>
        <v>1017530748120</v>
      </c>
      <c r="GR229" s="52">
        <f t="shared" si="1007"/>
        <v>0.22350383959240006</v>
      </c>
      <c r="GS229" s="215">
        <f>+GS78</f>
        <v>645046918344</v>
      </c>
      <c r="GT229" s="92">
        <f t="shared" si="1008"/>
        <v>0.14168659102783884</v>
      </c>
      <c r="GU229" s="49">
        <f t="shared" ref="GU229:GW229" si="1149">+GU78</f>
        <v>4552632071000</v>
      </c>
      <c r="GV229" s="49">
        <f t="shared" si="1149"/>
        <v>4552632071000</v>
      </c>
      <c r="GW229" s="49">
        <f t="shared" si="1149"/>
        <v>1314593441044</v>
      </c>
      <c r="GX229" s="52">
        <f t="shared" si="1010"/>
        <v>0.28875459745976034</v>
      </c>
      <c r="GY229" s="215">
        <f>+GY78</f>
        <v>969645855036</v>
      </c>
      <c r="GZ229" s="92">
        <f t="shared" si="1011"/>
        <v>0.21298577172809272</v>
      </c>
      <c r="HA229" s="49">
        <f t="shared" ref="HA229:HC229" si="1150">+HA78</f>
        <v>4552632071000</v>
      </c>
      <c r="HB229" s="49">
        <f t="shared" si="1150"/>
        <v>4552632071000</v>
      </c>
      <c r="HC229" s="49">
        <f t="shared" si="1150"/>
        <v>1606833881635</v>
      </c>
      <c r="HD229" s="52">
        <f t="shared" si="1013"/>
        <v>0.35294613238579892</v>
      </c>
      <c r="HE229" s="215">
        <f>+HE78</f>
        <v>1269056913785</v>
      </c>
      <c r="HF229" s="92">
        <f t="shared" si="1014"/>
        <v>0.27875235555906624</v>
      </c>
      <c r="HG229" s="49">
        <f t="shared" ref="HG229:HI229" si="1151">+HG78</f>
        <v>4552632071000</v>
      </c>
      <c r="HH229" s="49">
        <f t="shared" si="1151"/>
        <v>4552632071000</v>
      </c>
      <c r="HI229" s="49">
        <f t="shared" si="1151"/>
        <v>1879382491655</v>
      </c>
      <c r="HJ229" s="52">
        <f t="shared" si="1016"/>
        <v>0.41281229459032204</v>
      </c>
      <c r="HK229" s="215">
        <f>+HK78</f>
        <v>1556327146323</v>
      </c>
      <c r="HL229" s="92">
        <f t="shared" si="1017"/>
        <v>0.3418521686030182</v>
      </c>
      <c r="HM229" s="49">
        <f t="shared" ref="HM229:HO229" si="1152">+HM78</f>
        <v>4552632071000</v>
      </c>
      <c r="HN229" s="49">
        <f t="shared" si="1152"/>
        <v>4552632071000</v>
      </c>
      <c r="HO229" s="49">
        <f t="shared" si="1152"/>
        <v>2154103490868</v>
      </c>
      <c r="HP229" s="52">
        <f t="shared" si="1019"/>
        <v>0.47315562893595403</v>
      </c>
      <c r="HQ229" s="215">
        <f>+HQ78</f>
        <v>1852334168255</v>
      </c>
      <c r="HR229" s="92">
        <f t="shared" si="1020"/>
        <v>0.40687104500586824</v>
      </c>
    </row>
    <row r="230" spans="1:226" x14ac:dyDescent="0.35">
      <c r="A230" s="48" t="s">
        <v>174</v>
      </c>
      <c r="B230" s="77">
        <f>+B66+B72+B114</f>
        <v>39460998027</v>
      </c>
      <c r="C230" s="77">
        <f>+C66+C72+C114</f>
        <v>30866053445.110001</v>
      </c>
      <c r="D230" s="78">
        <f t="shared" si="937"/>
        <v>0.78219140387657793</v>
      </c>
      <c r="E230" s="77">
        <f>+E66+E72+E114</f>
        <v>40691865946</v>
      </c>
      <c r="F230" s="77">
        <f>+F66+F72+F114</f>
        <v>39568188981.189995</v>
      </c>
      <c r="G230" s="78">
        <f t="shared" si="938"/>
        <v>0.97238571054222045</v>
      </c>
      <c r="H230" s="77">
        <f>+H66+H72+H114</f>
        <v>57750942308.000008</v>
      </c>
      <c r="I230" s="77">
        <f>+I66+I72+I114</f>
        <v>49059875894.160019</v>
      </c>
      <c r="J230" s="78">
        <f t="shared" si="939"/>
        <v>0.84950779906779028</v>
      </c>
      <c r="K230" s="77">
        <f>+K66+K72+K114</f>
        <v>62455888507</v>
      </c>
      <c r="L230" s="77">
        <f>+L66+L72+L114</f>
        <v>60086676157.100006</v>
      </c>
      <c r="M230" s="78">
        <f t="shared" si="940"/>
        <v>0.96206582907495652</v>
      </c>
      <c r="N230" s="77">
        <f>+N66+N72+N114</f>
        <v>95951885405</v>
      </c>
      <c r="O230" s="77">
        <f>+O66+O72+O114</f>
        <v>92793927549.320007</v>
      </c>
      <c r="P230" s="78">
        <f t="shared" si="941"/>
        <v>0.96708811043836529</v>
      </c>
      <c r="Q230" s="77">
        <f>+Q66+Q72+Q114</f>
        <v>157805504946.57001</v>
      </c>
      <c r="R230" s="77">
        <f>+R66+R72+R114</f>
        <v>155283392237.67001</v>
      </c>
      <c r="S230" s="78">
        <f t="shared" si="942"/>
        <v>0.98401758728408151</v>
      </c>
      <c r="T230" s="77">
        <f>+T66+T72+T114</f>
        <v>180770005870</v>
      </c>
      <c r="U230" s="77">
        <f>+U66+U72+U114</f>
        <v>172186896633.20001</v>
      </c>
      <c r="V230" s="78">
        <f t="shared" si="943"/>
        <v>0.9525191737672869</v>
      </c>
      <c r="W230" s="77">
        <f>+W66+W72+W114</f>
        <v>232358594438</v>
      </c>
      <c r="X230" s="77">
        <f>+X66+X72+X114</f>
        <v>209288806541</v>
      </c>
      <c r="Y230" s="78">
        <f t="shared" si="944"/>
        <v>0.90071472091317162</v>
      </c>
      <c r="Z230" s="77">
        <f>+Z66+Z72+Z114</f>
        <v>304405652606</v>
      </c>
      <c r="AA230" s="77">
        <f>+AA66+AA72+AA114</f>
        <v>288168477643</v>
      </c>
      <c r="AB230" s="78">
        <f t="shared" si="945"/>
        <v>0.94665941705091727</v>
      </c>
      <c r="AC230" s="77">
        <f>+AC66+AC72+AC114</f>
        <v>306557325134</v>
      </c>
      <c r="AD230" s="77">
        <f>+AD66+AD72+AD114</f>
        <v>278745850370</v>
      </c>
      <c r="AE230" s="78">
        <f t="shared" si="946"/>
        <v>0.90927806160938007</v>
      </c>
      <c r="AF230" s="49">
        <f>+AF66+AF72+AF114</f>
        <v>303842936000</v>
      </c>
      <c r="AG230" s="49">
        <f>+AG66+AG72+AG114</f>
        <v>292737812738</v>
      </c>
      <c r="AH230" s="49">
        <f>+AH66+AH72+AH114</f>
        <v>231859861632</v>
      </c>
      <c r="AI230" s="92">
        <f t="shared" si="947"/>
        <v>0.7920393319311787</v>
      </c>
      <c r="AJ230" s="49">
        <f>+AJ66+AJ72+AJ114</f>
        <v>141800810561</v>
      </c>
      <c r="AK230" s="92">
        <f t="shared" si="948"/>
        <v>0.4843952656294237</v>
      </c>
      <c r="AL230" s="49">
        <f>+AL66+AL72+AL114</f>
        <v>195534344000</v>
      </c>
      <c r="AM230" s="49">
        <f>+AM66+AM72+AM114</f>
        <v>190644423141</v>
      </c>
      <c r="AN230" s="49">
        <f>+AN66+AN72+AN114</f>
        <v>153981833911</v>
      </c>
      <c r="AO230" s="92">
        <f t="shared" si="949"/>
        <v>0.80769125775641248</v>
      </c>
      <c r="AP230" s="49">
        <f>+AP66+AP72+AP114</f>
        <v>93988699773</v>
      </c>
      <c r="AQ230" s="92">
        <f t="shared" si="950"/>
        <v>0.49300524098460652</v>
      </c>
      <c r="AR230" s="49">
        <f>+AR66+AR72+AR114</f>
        <v>209079921000</v>
      </c>
      <c r="AS230" s="49">
        <f>+AS66+AS72+AS114</f>
        <v>198424307981</v>
      </c>
      <c r="AT230" s="49">
        <f>+AT66+AT72+AT114</f>
        <v>173096406281</v>
      </c>
      <c r="AU230" s="92">
        <f t="shared" si="951"/>
        <v>0.87235484423397736</v>
      </c>
      <c r="AV230" s="49">
        <f>+AV66+AV72+AV114</f>
        <v>107334374352</v>
      </c>
      <c r="AW230" s="92">
        <f t="shared" si="952"/>
        <v>0.54093359550624076</v>
      </c>
      <c r="AX230" s="49">
        <f>+AX66+AX72+AX114</f>
        <v>197349587000</v>
      </c>
      <c r="AY230" s="49">
        <f>+AY66+AY72+AY114</f>
        <v>197349587000</v>
      </c>
      <c r="AZ230" s="49">
        <f>+AZ66+AZ72+AZ114</f>
        <v>177134578044</v>
      </c>
      <c r="BA230" s="92">
        <f t="shared" si="953"/>
        <v>0.89756751324744344</v>
      </c>
      <c r="BB230" s="49">
        <f>+BB66+BB72+BB114</f>
        <v>112813434670</v>
      </c>
      <c r="BC230" s="92">
        <f t="shared" si="954"/>
        <v>0.57164261848695941</v>
      </c>
      <c r="BD230" s="49">
        <f>+BD66+BD72+BD114</f>
        <v>251496697000</v>
      </c>
      <c r="BE230" s="49">
        <f>+BE66+BE72+BE114</f>
        <v>263669327102</v>
      </c>
      <c r="BF230" s="49">
        <f>+BF66+BF72+BF114</f>
        <v>236911410125</v>
      </c>
      <c r="BG230" s="92">
        <f t="shared" si="955"/>
        <v>0.89851714163684748</v>
      </c>
      <c r="BH230" s="49">
        <f>+BH66+BH72+BH114</f>
        <v>89733346361</v>
      </c>
      <c r="BI230" s="92">
        <f t="shared" si="956"/>
        <v>0.34032531332810972</v>
      </c>
      <c r="BJ230" s="49">
        <f>+BJ66+BJ72+BJ114</f>
        <v>374808395000</v>
      </c>
      <c r="BK230" s="49">
        <f>+BK66+BK72+BK114</f>
        <v>360519136000</v>
      </c>
      <c r="BL230" s="49">
        <f>+BL66+BL72+BL114</f>
        <v>329808884571</v>
      </c>
      <c r="BM230" s="92">
        <f t="shared" si="957"/>
        <v>0.91481658430192181</v>
      </c>
      <c r="BN230" s="49">
        <f>+BN66+BN72+BN114</f>
        <v>151792248286</v>
      </c>
      <c r="BO230" s="92">
        <f t="shared" si="958"/>
        <v>0.42103797864976578</v>
      </c>
      <c r="BP230" s="49">
        <f>+BP66+BP72+BP114</f>
        <v>541875070000</v>
      </c>
      <c r="BQ230" s="49">
        <f>+BQ66+BQ72+BQ114</f>
        <v>531433070000</v>
      </c>
      <c r="BR230" s="49">
        <f>+BR66+BR72+BR114</f>
        <v>497896065005</v>
      </c>
      <c r="BS230" s="92">
        <f t="shared" si="959"/>
        <v>0.93689326673818019</v>
      </c>
      <c r="BT230" s="49">
        <f>+BT66+BT72+BT114</f>
        <v>327396041414</v>
      </c>
      <c r="BU230" s="92">
        <f t="shared" si="960"/>
        <v>0.61606260486198194</v>
      </c>
      <c r="BV230" s="49">
        <f>+BV66+BV72+BV114</f>
        <v>386015984000</v>
      </c>
      <c r="BW230" s="49">
        <f>+BW66+BW72+BW114</f>
        <v>378240984000</v>
      </c>
      <c r="BX230" s="49">
        <f>+BX66+BX72+BX114</f>
        <v>359846807442</v>
      </c>
      <c r="BY230" s="92">
        <f t="shared" si="961"/>
        <v>0.95136916057198073</v>
      </c>
      <c r="BZ230" s="49">
        <f>+BZ66+BZ72+BZ114</f>
        <v>222936303305</v>
      </c>
      <c r="CA230" s="92">
        <f t="shared" si="962"/>
        <v>0.58940282183963444</v>
      </c>
      <c r="CB230" s="49">
        <f>+CB66+CB72+CB114</f>
        <v>371268172000</v>
      </c>
      <c r="CC230" s="49">
        <f>+CC66+CC72+CC114</f>
        <v>377396972000</v>
      </c>
      <c r="CD230" s="49">
        <f>+CD66+CD72+CD114</f>
        <v>350353874314</v>
      </c>
      <c r="CE230" s="52">
        <f t="shared" si="963"/>
        <v>0.92834309840196594</v>
      </c>
      <c r="CF230" s="49">
        <f>+CF66+CF72+CF114</f>
        <v>224155357078</v>
      </c>
      <c r="CG230" s="92">
        <f t="shared" si="964"/>
        <v>0.59395112761530056</v>
      </c>
      <c r="CH230" s="49">
        <f>+CH66+CH72+CH114</f>
        <v>561548869000</v>
      </c>
      <c r="CI230" s="49">
        <f>+CI66+CI72+CI114</f>
        <v>526228919822</v>
      </c>
      <c r="CJ230" s="49">
        <f>+CJ66+CJ72+CJ114</f>
        <v>466276127679</v>
      </c>
      <c r="CK230" s="52">
        <f t="shared" si="965"/>
        <v>0.88607089066241473</v>
      </c>
      <c r="CL230" s="49">
        <f>+CL66+CL72+CL114</f>
        <v>265436935929</v>
      </c>
      <c r="CM230" s="92">
        <f t="shared" si="966"/>
        <v>0.50441343288161655</v>
      </c>
      <c r="CN230" s="49">
        <f>+CN66+CN72+CN114</f>
        <v>590627576000</v>
      </c>
      <c r="CO230" s="49">
        <f>+CO66+CO72+CO114</f>
        <v>538504439548</v>
      </c>
      <c r="CP230" s="49">
        <f>+CP66+CP72+CP114</f>
        <v>507947433681</v>
      </c>
      <c r="CQ230" s="52">
        <f t="shared" si="967"/>
        <v>0.94325579582473196</v>
      </c>
      <c r="CR230" s="49">
        <f>+CR66+CR72+CR114</f>
        <v>293589757003</v>
      </c>
      <c r="CS230" s="92">
        <f t="shared" si="968"/>
        <v>0.54519468260916848</v>
      </c>
      <c r="CT230" s="49">
        <f>+CT66+CT72+CT114</f>
        <v>459255416959</v>
      </c>
      <c r="CU230" s="49">
        <f>+CU66+CU72+CU114</f>
        <v>337250100252</v>
      </c>
      <c r="CV230" s="52">
        <f t="shared" si="969"/>
        <v>0.73434103942666829</v>
      </c>
      <c r="CW230" s="49">
        <f>+CW66+CW72+CW114</f>
        <v>459255416959</v>
      </c>
      <c r="CX230" s="49">
        <f>+CX66+CX72+CX114</f>
        <v>348508682143</v>
      </c>
      <c r="CY230" s="52">
        <f t="shared" si="970"/>
        <v>0.75885589864280922</v>
      </c>
      <c r="CZ230" s="49">
        <f>+CZ66+CZ72+CZ114</f>
        <v>459255416959</v>
      </c>
      <c r="DA230" s="49">
        <f>+DA66+DA72+DA114</f>
        <v>371099473108</v>
      </c>
      <c r="DB230" s="52">
        <f t="shared" si="971"/>
        <v>0.80804593566967087</v>
      </c>
      <c r="DC230" s="49">
        <f>+DC66+DC72+DC114</f>
        <v>364698560000</v>
      </c>
      <c r="DD230" s="49">
        <f>+DD66+DD72+DD114</f>
        <v>459255416959</v>
      </c>
      <c r="DE230" s="49">
        <f>+DE66+DE72+DE114</f>
        <v>430283683870</v>
      </c>
      <c r="DF230" s="52">
        <f t="shared" si="972"/>
        <v>0.93691585984801473</v>
      </c>
      <c r="DG230" s="49">
        <f>+DG66+DG72+DG114</f>
        <v>276291564069</v>
      </c>
      <c r="DH230" s="92">
        <f t="shared" si="973"/>
        <v>0.60160763241180437</v>
      </c>
      <c r="DI230" s="77">
        <f t="shared" ref="DI230:DN230" si="1153">+DI66+DI72+DI114</f>
        <v>500444613000</v>
      </c>
      <c r="DJ230" s="77">
        <f t="shared" si="1153"/>
        <v>25342696000</v>
      </c>
      <c r="DK230" s="77">
        <f t="shared" si="1153"/>
        <v>525787309000</v>
      </c>
      <c r="DL230" s="77">
        <f t="shared" ref="DL230" si="1154">+DL66+DL72+DL114</f>
        <v>525787309000</v>
      </c>
      <c r="DM230" s="77">
        <f t="shared" si="1153"/>
        <v>525787309000</v>
      </c>
      <c r="DN230" s="77">
        <f t="shared" si="1153"/>
        <v>11140565550</v>
      </c>
      <c r="DO230" s="78">
        <f t="shared" si="976"/>
        <v>2.1188350040605486E-2</v>
      </c>
      <c r="DP230" s="77">
        <f>+DP66+DP72+DP114</f>
        <v>87479681</v>
      </c>
      <c r="DQ230" s="93">
        <f t="shared" si="977"/>
        <v>1.66378456654609E-4</v>
      </c>
      <c r="DR230" s="77">
        <f>+DR66+DR72+DR114</f>
        <v>525787309000</v>
      </c>
      <c r="DS230" s="77">
        <f>+DS66+DS72+DS114</f>
        <v>525787309000</v>
      </c>
      <c r="DT230" s="77">
        <f>+DT66+DT72+DT114</f>
        <v>96519151179</v>
      </c>
      <c r="DU230" s="78">
        <f t="shared" si="978"/>
        <v>0.18357071296104638</v>
      </c>
      <c r="DV230" s="77">
        <f>+DV66+DV72+DV114</f>
        <v>1294490071</v>
      </c>
      <c r="DW230" s="93">
        <f t="shared" si="979"/>
        <v>2.4620032641373625E-3</v>
      </c>
      <c r="DX230" s="77">
        <f>+DX66+DX72+DX114</f>
        <v>525787309000</v>
      </c>
      <c r="DY230" s="77">
        <f>+DY66+DY72+DY114</f>
        <v>525787309000</v>
      </c>
      <c r="DZ230" s="77">
        <f>+DZ66+DZ72+DZ114</f>
        <v>172013880032</v>
      </c>
      <c r="EA230" s="78">
        <f t="shared" si="980"/>
        <v>0.32715487248856362</v>
      </c>
      <c r="EB230" s="77">
        <f>+EB66+EB72+EB114</f>
        <v>10162044547</v>
      </c>
      <c r="EC230" s="93">
        <f t="shared" si="981"/>
        <v>1.9327291421938828E-2</v>
      </c>
      <c r="ED230" s="77">
        <f>+ED66+ED72+ED114</f>
        <v>525787309000</v>
      </c>
      <c r="EE230" s="77">
        <f>+EE66+EE72+EE114</f>
        <v>525787309000</v>
      </c>
      <c r="EF230" s="77">
        <f>+EF66+EF72+EF114</f>
        <v>234252217342</v>
      </c>
      <c r="EG230" s="78">
        <f t="shared" si="982"/>
        <v>0.44552657192796563</v>
      </c>
      <c r="EH230" s="77">
        <f>+EH66+EH72+EH114</f>
        <v>27614671485</v>
      </c>
      <c r="EI230" s="93">
        <f t="shared" si="983"/>
        <v>5.2520612445972899E-2</v>
      </c>
      <c r="EJ230" s="77">
        <f>+EJ66+EJ72+EJ114</f>
        <v>525787309000</v>
      </c>
      <c r="EK230" s="77">
        <f>+EK66+EK72+EK114</f>
        <v>525787309000</v>
      </c>
      <c r="EL230" s="77">
        <f>+EL66+EL72+EL114</f>
        <v>290936253359</v>
      </c>
      <c r="EM230" s="78">
        <f t="shared" si="984"/>
        <v>0.55333449168321402</v>
      </c>
      <c r="EN230" s="77">
        <f>+EN66+EN72+EN114</f>
        <v>46349534160</v>
      </c>
      <c r="EO230" s="93">
        <f t="shared" si="985"/>
        <v>8.8152630097049378E-2</v>
      </c>
      <c r="EP230" s="77">
        <f>+EP66+EP72+EP114</f>
        <v>525787309000</v>
      </c>
      <c r="EQ230" s="77">
        <f>+EQ66+EQ72+EQ114</f>
        <v>525787309000</v>
      </c>
      <c r="ER230" s="77">
        <f>+ER66+ER72+ER114</f>
        <v>290936253359</v>
      </c>
      <c r="ES230" s="78">
        <f t="shared" si="986"/>
        <v>0.55333449168321402</v>
      </c>
      <c r="ET230" s="77">
        <f>+ET66+ET72+ET114</f>
        <v>78408147925</v>
      </c>
      <c r="EU230" s="93">
        <f t="shared" si="987"/>
        <v>0.14912521961422998</v>
      </c>
      <c r="EV230" s="77">
        <f>+EV66+EV72+EV114</f>
        <v>525787309000</v>
      </c>
      <c r="EW230" s="77">
        <f>+EW66+EW72+EW114</f>
        <v>525787309000</v>
      </c>
      <c r="EX230" s="77">
        <f>+EX66+EX72+EX114</f>
        <v>300484310721</v>
      </c>
      <c r="EY230" s="78">
        <f t="shared" si="988"/>
        <v>0.57149403490261874</v>
      </c>
      <c r="EZ230" s="212">
        <f>+EZ66+EZ72+EZ114</f>
        <v>112289049638</v>
      </c>
      <c r="FA230" s="93">
        <f t="shared" si="989"/>
        <v>0.21356363631439418</v>
      </c>
      <c r="FB230" s="77">
        <f>+FB66+FB72+FB114</f>
        <v>525787309000</v>
      </c>
      <c r="FC230" s="77">
        <f>+FC66+FC72+FC114</f>
        <v>525787309000</v>
      </c>
      <c r="FD230" s="77">
        <f>+FD66+FD72+FD114</f>
        <v>313054642073</v>
      </c>
      <c r="FE230" s="78">
        <f t="shared" si="990"/>
        <v>0.59540167043666703</v>
      </c>
      <c r="FF230" s="212">
        <f>+FF66+FF72+FF114</f>
        <v>137420954553</v>
      </c>
      <c r="FG230" s="93">
        <f t="shared" si="991"/>
        <v>0.2613622508583599</v>
      </c>
      <c r="FH230" s="77">
        <f>+FH66+FH72+FH114</f>
        <v>525787309000</v>
      </c>
      <c r="FI230" s="77">
        <f>+FI66+FI72+FI114</f>
        <v>551732472086</v>
      </c>
      <c r="FJ230" s="77">
        <f>+FJ66+FJ72+FJ114</f>
        <v>342203878325</v>
      </c>
      <c r="FK230" s="78">
        <f t="shared" si="992"/>
        <v>0.6202351604051678</v>
      </c>
      <c r="FL230" s="212">
        <f>+FL66+FL72+FL114</f>
        <v>168851572563</v>
      </c>
      <c r="FM230" s="93">
        <f t="shared" si="993"/>
        <v>0.3060388523528495</v>
      </c>
      <c r="FN230" s="77">
        <f t="shared" ref="FN230:FS230" si="1155">+FN66+FN72+FN114</f>
        <v>787277110000</v>
      </c>
      <c r="FO230" s="77">
        <f t="shared" si="1155"/>
        <v>0</v>
      </c>
      <c r="FP230" s="212">
        <f t="shared" si="1155"/>
        <v>787277110000</v>
      </c>
      <c r="FQ230" s="77">
        <f t="shared" si="1155"/>
        <v>525787309000</v>
      </c>
      <c r="FR230" s="77">
        <f t="shared" si="1155"/>
        <v>551732472086</v>
      </c>
      <c r="FS230" s="77">
        <f t="shared" si="1155"/>
        <v>394238149843</v>
      </c>
      <c r="FT230" s="78">
        <f t="shared" si="995"/>
        <v>0.7145458529066766</v>
      </c>
      <c r="FU230" s="212">
        <f>+FU66+FU72+FU114</f>
        <v>205848082435</v>
      </c>
      <c r="FV230" s="93">
        <f t="shared" si="996"/>
        <v>0.37309401358365929</v>
      </c>
      <c r="FW230" s="77">
        <f t="shared" ref="FW230:FY230" si="1156">+FW66+FW72+FW114</f>
        <v>525787309000</v>
      </c>
      <c r="FX230" s="77">
        <f t="shared" si="1156"/>
        <v>551732472086</v>
      </c>
      <c r="FY230" s="77">
        <f t="shared" si="1156"/>
        <v>430719437551</v>
      </c>
      <c r="FZ230" s="78">
        <f t="shared" si="998"/>
        <v>0.78066718807129154</v>
      </c>
      <c r="GA230" s="212">
        <f>+GA66+GA72+GA114</f>
        <v>231022911812</v>
      </c>
      <c r="GB230" s="93">
        <f t="shared" si="999"/>
        <v>0.41872270257819783</v>
      </c>
      <c r="GC230" s="49">
        <f t="shared" ref="GC230:GE230" si="1157">+GC66+GC72+GC114</f>
        <v>525787309000</v>
      </c>
      <c r="GD230" s="49">
        <f t="shared" si="1157"/>
        <v>548282551946</v>
      </c>
      <c r="GE230" s="49">
        <f t="shared" si="1157"/>
        <v>531676612229</v>
      </c>
      <c r="GF230" s="52">
        <f t="shared" si="1001"/>
        <v>0.96971280654826397</v>
      </c>
      <c r="GG230" s="215">
        <f>+GG66+GG72+GG114</f>
        <v>305232961875</v>
      </c>
      <c r="GH230" s="92">
        <f t="shared" si="1002"/>
        <v>0.55670741443740523</v>
      </c>
      <c r="GI230" s="49">
        <f t="shared" ref="GI230:GK230" si="1158">+GI66+GI72+GI114</f>
        <v>787277110000</v>
      </c>
      <c r="GJ230" s="49">
        <f t="shared" si="1158"/>
        <v>787277110000</v>
      </c>
      <c r="GK230" s="49">
        <f t="shared" si="1158"/>
        <v>28009545820</v>
      </c>
      <c r="GL230" s="52">
        <f t="shared" si="1004"/>
        <v>3.5577746976537906E-2</v>
      </c>
      <c r="GM230" s="215">
        <f>+GM66+GM72+GM114</f>
        <v>0</v>
      </c>
      <c r="GN230" s="92">
        <f t="shared" si="1005"/>
        <v>0</v>
      </c>
      <c r="GO230" s="49">
        <f t="shared" ref="GO230:GQ230" si="1159">+GO66+GO72+GO114</f>
        <v>787277110000</v>
      </c>
      <c r="GP230" s="49">
        <f t="shared" si="1159"/>
        <v>787277110000</v>
      </c>
      <c r="GQ230" s="49">
        <f t="shared" si="1159"/>
        <v>81320051457</v>
      </c>
      <c r="GR230" s="52">
        <f t="shared" si="1007"/>
        <v>0.1032927928731473</v>
      </c>
      <c r="GS230" s="215">
        <f>+GS66+GS72+GS114</f>
        <v>294235321</v>
      </c>
      <c r="GT230" s="92">
        <f t="shared" si="1008"/>
        <v>3.7373793453743373E-4</v>
      </c>
      <c r="GU230" s="49">
        <f t="shared" ref="GU230:GW230" si="1160">+GU66+GU72+GU114</f>
        <v>787277110000</v>
      </c>
      <c r="GV230" s="49">
        <f t="shared" si="1160"/>
        <v>787277110000</v>
      </c>
      <c r="GW230" s="49">
        <f t="shared" si="1160"/>
        <v>140149198865</v>
      </c>
      <c r="GX230" s="52">
        <f t="shared" si="1010"/>
        <v>0.1780176218574423</v>
      </c>
      <c r="GY230" s="215">
        <f>+GY66+GY72+GY114</f>
        <v>4380249347</v>
      </c>
      <c r="GZ230" s="92">
        <f t="shared" si="1011"/>
        <v>5.563796141615244E-3</v>
      </c>
      <c r="HA230" s="49">
        <f t="shared" ref="HA230:HC230" si="1161">+HA66+HA72+HA114</f>
        <v>787277110000</v>
      </c>
      <c r="HB230" s="49">
        <f t="shared" si="1161"/>
        <v>787277110000</v>
      </c>
      <c r="HC230" s="49">
        <f t="shared" si="1161"/>
        <v>173085180836</v>
      </c>
      <c r="HD230" s="52">
        <f t="shared" si="1013"/>
        <v>0.21985293188061825</v>
      </c>
      <c r="HE230" s="215">
        <f>+HE66+HE72+HE114</f>
        <v>20937003620</v>
      </c>
      <c r="HF230" s="92">
        <f t="shared" si="1014"/>
        <v>2.6594198350311495E-2</v>
      </c>
      <c r="HG230" s="49">
        <f t="shared" ref="HG230:HI230" si="1162">+HG66+HG72+HG114</f>
        <v>787277110000</v>
      </c>
      <c r="HH230" s="49">
        <f t="shared" si="1162"/>
        <v>787277110000</v>
      </c>
      <c r="HI230" s="49">
        <f t="shared" si="1162"/>
        <v>221343612804</v>
      </c>
      <c r="HJ230" s="52">
        <f t="shared" si="1016"/>
        <v>0.28115082985710077</v>
      </c>
      <c r="HK230" s="215">
        <f>+HK66+HK72+HK114</f>
        <v>38172624007</v>
      </c>
      <c r="HL230" s="92">
        <f t="shared" si="1017"/>
        <v>4.8486896827217546E-2</v>
      </c>
      <c r="HM230" s="49">
        <f t="shared" ref="HM230:HO230" si="1163">+HM66+HM72+HM114</f>
        <v>787277110000</v>
      </c>
      <c r="HN230" s="49">
        <f t="shared" si="1163"/>
        <v>787277110000</v>
      </c>
      <c r="HO230" s="49">
        <f t="shared" si="1163"/>
        <v>291042665839</v>
      </c>
      <c r="HP230" s="52">
        <f t="shared" si="1019"/>
        <v>0.36968262145840874</v>
      </c>
      <c r="HQ230" s="215">
        <f>+HQ66+HQ72+HQ114</f>
        <v>54986183736</v>
      </c>
      <c r="HR230" s="92">
        <f t="shared" si="1020"/>
        <v>6.9843493526694819E-2</v>
      </c>
    </row>
    <row r="231" spans="1:226" ht="15" thickBot="1" x14ac:dyDescent="0.4">
      <c r="A231" s="223" t="s">
        <v>175</v>
      </c>
      <c r="B231" s="224">
        <f>+B10+B16+B151+B187</f>
        <v>8520000000</v>
      </c>
      <c r="C231" s="224">
        <f>+C10+C16+C151</f>
        <v>6206745463.1900005</v>
      </c>
      <c r="D231" s="225">
        <f t="shared" si="937"/>
        <v>0.72849125154812211</v>
      </c>
      <c r="E231" s="224">
        <f>+E10+E16+E151</f>
        <v>4354000000</v>
      </c>
      <c r="F231" s="224">
        <f>+F10+F16+F151</f>
        <v>2673831160</v>
      </c>
      <c r="G231" s="225">
        <f t="shared" si="938"/>
        <v>0.61410913183279747</v>
      </c>
      <c r="H231" s="224">
        <f>+H10+H16+H151</f>
        <v>6732497192</v>
      </c>
      <c r="I231" s="224">
        <f>+I10+I16+I151</f>
        <v>6673004825.6700001</v>
      </c>
      <c r="J231" s="225">
        <f t="shared" si="939"/>
        <v>0.99116340272660008</v>
      </c>
      <c r="K231" s="224">
        <f>+K10+K16+K151</f>
        <v>15090773460</v>
      </c>
      <c r="L231" s="224">
        <f>+L10+L16+L151</f>
        <v>14698424872</v>
      </c>
      <c r="M231" s="225">
        <f t="shared" si="940"/>
        <v>0.97400076351023557</v>
      </c>
      <c r="N231" s="224">
        <f>+N10+N16+N151</f>
        <v>15911801000</v>
      </c>
      <c r="O231" s="224">
        <f>+O10+O16+O151</f>
        <v>14520109371.860001</v>
      </c>
      <c r="P231" s="225">
        <f t="shared" si="941"/>
        <v>0.9125371396902211</v>
      </c>
      <c r="Q231" s="224">
        <f>+Q10+Q16+Q151</f>
        <v>19663722802</v>
      </c>
      <c r="R231" s="224">
        <f>+R10+R16+R151</f>
        <v>19126025776.040001</v>
      </c>
      <c r="S231" s="225">
        <f t="shared" si="942"/>
        <v>0.97265538009387975</v>
      </c>
      <c r="T231" s="224">
        <f>+T10+T16+T151</f>
        <v>14815382105</v>
      </c>
      <c r="U231" s="224">
        <f>+U10+U16+U151</f>
        <v>14010376322</v>
      </c>
      <c r="V231" s="225">
        <f t="shared" si="943"/>
        <v>0.94566419027908022</v>
      </c>
      <c r="W231" s="224">
        <f>+W10+W16+W151</f>
        <v>15311887000</v>
      </c>
      <c r="X231" s="224">
        <f>+X10+X16+X151</f>
        <v>14924776005</v>
      </c>
      <c r="Y231" s="225">
        <f t="shared" si="944"/>
        <v>0.97471826986445242</v>
      </c>
      <c r="Z231" s="224">
        <f>+Z10+Z16+Z151</f>
        <v>14107670000</v>
      </c>
      <c r="AA231" s="224">
        <f>+AA10+AA16+AA151</f>
        <v>13684680400</v>
      </c>
      <c r="AB231" s="225">
        <f t="shared" si="945"/>
        <v>0.97001704746425177</v>
      </c>
      <c r="AC231" s="224">
        <f>+AC10+AC16+AC151</f>
        <v>9701457183</v>
      </c>
      <c r="AD231" s="224">
        <f>+AD10+AD16+AD151</f>
        <v>8929487189</v>
      </c>
      <c r="AE231" s="225">
        <f t="shared" si="946"/>
        <v>0.92042741833126529</v>
      </c>
      <c r="AF231" s="234">
        <f>+AF10+AF16+AF151</f>
        <v>5829831000</v>
      </c>
      <c r="AG231" s="234">
        <f>+AG10+AG16+AG151</f>
        <v>5110934357</v>
      </c>
      <c r="AH231" s="234">
        <f>+AH10+AH16+AH151</f>
        <v>3829981888</v>
      </c>
      <c r="AI231" s="226">
        <f t="shared" si="947"/>
        <v>0.74937019739930888</v>
      </c>
      <c r="AJ231" s="234">
        <f>+AJ10+AJ16+AJ151</f>
        <v>3303823835</v>
      </c>
      <c r="AK231" s="226">
        <f t="shared" si="948"/>
        <v>0.64642267034305412</v>
      </c>
      <c r="AL231" s="234">
        <f>+AL10+AL16+AL151</f>
        <v>21000000000</v>
      </c>
      <c r="AM231" s="234">
        <f>+AM10+AM16+AM151</f>
        <v>17716000000</v>
      </c>
      <c r="AN231" s="234">
        <f>+AN10+AN16+AN151</f>
        <v>17048568816</v>
      </c>
      <c r="AO231" s="226">
        <f t="shared" si="949"/>
        <v>0.96232607902461054</v>
      </c>
      <c r="AP231" s="234">
        <f>+AP10+AP16+AP151</f>
        <v>9266638815</v>
      </c>
      <c r="AQ231" s="226">
        <f t="shared" si="950"/>
        <v>0.52306608799954846</v>
      </c>
      <c r="AR231" s="234">
        <f>+AR10+AR16+AR151</f>
        <v>18325504000</v>
      </c>
      <c r="AS231" s="234">
        <f>+AS10+AS16+AS151</f>
        <v>18325504000</v>
      </c>
      <c r="AT231" s="234">
        <f>+AT10+AT16+AT151</f>
        <v>17282383032</v>
      </c>
      <c r="AU231" s="226">
        <f t="shared" si="951"/>
        <v>0.94307818393425902</v>
      </c>
      <c r="AV231" s="234">
        <f>+AV10+AV16+AV151</f>
        <v>11604241688</v>
      </c>
      <c r="AW231" s="226">
        <f t="shared" si="952"/>
        <v>0.6332290608760337</v>
      </c>
      <c r="AX231" s="234">
        <f>+AX10+AX16+AX151</f>
        <v>14313719000</v>
      </c>
      <c r="AY231" s="234">
        <f>+AY10+AY16+AY151</f>
        <v>14313719000</v>
      </c>
      <c r="AZ231" s="234">
        <f>+AZ10+AZ16+AZ151</f>
        <v>13348380053</v>
      </c>
      <c r="BA231" s="226">
        <f t="shared" si="953"/>
        <v>0.93255848134227026</v>
      </c>
      <c r="BB231" s="234">
        <f>+BB10+BB16+BB151</f>
        <v>9528105323</v>
      </c>
      <c r="BC231" s="226">
        <f t="shared" si="954"/>
        <v>0.66566245453051021</v>
      </c>
      <c r="BD231" s="234">
        <f>+BD10+BD16+BD151</f>
        <v>16584000000</v>
      </c>
      <c r="BE231" s="234">
        <f>+BE10+BE16+BE151</f>
        <v>16584000000</v>
      </c>
      <c r="BF231" s="234">
        <f>+BF10+BF16+BF151</f>
        <v>16130083796</v>
      </c>
      <c r="BG231" s="226">
        <f t="shared" si="955"/>
        <v>0.97262926893391222</v>
      </c>
      <c r="BH231" s="234">
        <f>+BH10+BH16+BH151</f>
        <v>8253057839.6300001</v>
      </c>
      <c r="BI231" s="226">
        <f t="shared" si="956"/>
        <v>0.49765182342197301</v>
      </c>
      <c r="BJ231" s="234">
        <f>+BJ10+BJ16+BJ151</f>
        <v>33959838000</v>
      </c>
      <c r="BK231" s="234">
        <f>+BK10+BK16+BK151</f>
        <v>33959838000</v>
      </c>
      <c r="BL231" s="234">
        <f>+BL10+BL16+BL151</f>
        <v>27540908089</v>
      </c>
      <c r="BM231" s="226">
        <f t="shared" si="957"/>
        <v>0.81098467221781212</v>
      </c>
      <c r="BN231" s="234">
        <f>+BN10+BN16+BN151</f>
        <v>22252195086</v>
      </c>
      <c r="BO231" s="226">
        <f t="shared" si="958"/>
        <v>0.65525033087613671</v>
      </c>
      <c r="BP231" s="234">
        <f>+BP10+BP16+BP151</f>
        <v>32912627000</v>
      </c>
      <c r="BQ231" s="234">
        <f>+BQ10+BQ16+BQ151</f>
        <v>31963124000</v>
      </c>
      <c r="BR231" s="234">
        <f>+BR10+BR16+BR151</f>
        <v>31599280694</v>
      </c>
      <c r="BS231" s="226">
        <f t="shared" si="959"/>
        <v>0.98861677894814037</v>
      </c>
      <c r="BT231" s="234">
        <f>+BT10+BT16+BT151</f>
        <v>28576374240</v>
      </c>
      <c r="BU231" s="226">
        <f t="shared" si="960"/>
        <v>0.89404196661127366</v>
      </c>
      <c r="BV231" s="234">
        <f>+BV10+BV16+BV151</f>
        <v>42695350000</v>
      </c>
      <c r="BW231" s="234">
        <f>+BW10+BW16+BW151</f>
        <v>45340537000</v>
      </c>
      <c r="BX231" s="234">
        <f>+BX10+BX16+BX151</f>
        <v>44577320984</v>
      </c>
      <c r="BY231" s="226">
        <f t="shared" si="961"/>
        <v>0.98316702742184103</v>
      </c>
      <c r="BZ231" s="234">
        <f>+BZ10+BZ16+BZ151</f>
        <v>39896041360</v>
      </c>
      <c r="CA231" s="226">
        <f t="shared" si="962"/>
        <v>0.87991991272622117</v>
      </c>
      <c r="CB231" s="234">
        <f>+CB10+CB16+CB151</f>
        <v>19210637000</v>
      </c>
      <c r="CC231" s="234">
        <f>+CC10+CC16+CC151</f>
        <v>19210637000</v>
      </c>
      <c r="CD231" s="234">
        <f>+CD10+CD16+CD151</f>
        <v>18539058639</v>
      </c>
      <c r="CE231" s="237">
        <f t="shared" si="963"/>
        <v>0.96504132783311658</v>
      </c>
      <c r="CF231" s="234">
        <f>+CF10+CF16+CF151</f>
        <v>17636776238</v>
      </c>
      <c r="CG231" s="226">
        <f t="shared" si="964"/>
        <v>0.91807347346160362</v>
      </c>
      <c r="CH231" s="234">
        <f>+CH10+CH16+CH151</f>
        <v>17089889000</v>
      </c>
      <c r="CI231" s="234">
        <f>+CI10+CI16+CI151</f>
        <v>20889889000</v>
      </c>
      <c r="CJ231" s="234">
        <f>+CJ10+CJ16+CJ151</f>
        <v>20743527999</v>
      </c>
      <c r="CK231" s="237">
        <f t="shared" si="965"/>
        <v>0.99299369178074615</v>
      </c>
      <c r="CL231" s="234">
        <f>+CL10+CL16+CL151</f>
        <v>18034941653</v>
      </c>
      <c r="CM231" s="226">
        <f t="shared" si="966"/>
        <v>0.86333353197807805</v>
      </c>
      <c r="CN231" s="234">
        <f>+CN10+CN16+CN151</f>
        <v>22496050000</v>
      </c>
      <c r="CO231" s="234">
        <f>+CO10+CO16+CO151</f>
        <v>27996050000</v>
      </c>
      <c r="CP231" s="234">
        <f>+CP10+CP16+CP151</f>
        <v>27819800446</v>
      </c>
      <c r="CQ231" s="237">
        <f t="shared" si="967"/>
        <v>0.99370448495412744</v>
      </c>
      <c r="CR231" s="234">
        <f>+CR10+CR16+CR151</f>
        <v>25700880481</v>
      </c>
      <c r="CS231" s="226">
        <f t="shared" si="968"/>
        <v>0.91801809473122098</v>
      </c>
      <c r="CT231" s="234">
        <f>+CT10+CT16+CT151</f>
        <v>26197458000</v>
      </c>
      <c r="CU231" s="234">
        <f>+CU10+CU16+CU151</f>
        <v>22980875395</v>
      </c>
      <c r="CV231" s="237">
        <f t="shared" si="969"/>
        <v>0.87721775887568942</v>
      </c>
      <c r="CW231" s="234">
        <f>+CW10+CW16+CW151</f>
        <v>26197458000</v>
      </c>
      <c r="CX231" s="234">
        <f>+CX10+CX16+CX151</f>
        <v>25128252937</v>
      </c>
      <c r="CY231" s="237">
        <f t="shared" si="970"/>
        <v>0.95918668662432816</v>
      </c>
      <c r="CZ231" s="234">
        <f>+CZ10+CZ16+CZ151</f>
        <v>26197458000</v>
      </c>
      <c r="DA231" s="234">
        <f>+DA10+DA16+DA151</f>
        <v>25927754911</v>
      </c>
      <c r="DB231" s="237">
        <f t="shared" si="971"/>
        <v>0.98970499011774349</v>
      </c>
      <c r="DC231" s="234">
        <f>+DC10+DC16+DC151</f>
        <v>20797458000</v>
      </c>
      <c r="DD231" s="234">
        <f>+DD10+DD16+DD151</f>
        <v>26197458000</v>
      </c>
      <c r="DE231" s="234">
        <f>+DE10+DE16+DE151</f>
        <v>26111107374</v>
      </c>
      <c r="DF231" s="237">
        <f t="shared" si="972"/>
        <v>0.99670385477858192</v>
      </c>
      <c r="DG231" s="234">
        <f>+DG10+DG16+DG151</f>
        <v>25197722151</v>
      </c>
      <c r="DH231" s="226">
        <f t="shared" si="973"/>
        <v>0.96183844062275048</v>
      </c>
      <c r="DI231" s="224">
        <f t="shared" ref="DI231:DN231" si="1164">+DI10+DI16+DI151</f>
        <v>27935364000</v>
      </c>
      <c r="DJ231" s="224">
        <f t="shared" si="1164"/>
        <v>0</v>
      </c>
      <c r="DK231" s="224">
        <f t="shared" si="1164"/>
        <v>27935364000</v>
      </c>
      <c r="DL231" s="224">
        <f t="shared" ref="DL231" si="1165">+DL10+DL16+DL151</f>
        <v>27935364000</v>
      </c>
      <c r="DM231" s="224">
        <f t="shared" si="1164"/>
        <v>27935364000</v>
      </c>
      <c r="DN231" s="224">
        <f t="shared" si="1164"/>
        <v>6205738355</v>
      </c>
      <c r="DO231" s="225">
        <f t="shared" si="976"/>
        <v>0.22214632159437764</v>
      </c>
      <c r="DP231" s="224">
        <f>+DP10+DP16+DP151</f>
        <v>0</v>
      </c>
      <c r="DQ231" s="231">
        <f t="shared" si="977"/>
        <v>0</v>
      </c>
      <c r="DR231" s="224">
        <f>+DR10+DR16+DR151</f>
        <v>27935364000</v>
      </c>
      <c r="DS231" s="224">
        <f>+DS10+DS16+DS151</f>
        <v>27935364000</v>
      </c>
      <c r="DT231" s="224">
        <f>+DT10+DT16+DT151</f>
        <v>10820684386</v>
      </c>
      <c r="DU231" s="225">
        <f t="shared" si="978"/>
        <v>0.38734717707633953</v>
      </c>
      <c r="DV231" s="224">
        <f>+DV10+DV16+DV151</f>
        <v>268647521</v>
      </c>
      <c r="DW231" s="231">
        <f t="shared" si="979"/>
        <v>9.6167539109209381E-3</v>
      </c>
      <c r="DX231" s="224">
        <f>+DX10+DX16+DX151</f>
        <v>27935364000</v>
      </c>
      <c r="DY231" s="224">
        <f>+DY10+DY16+DY151</f>
        <v>27935364000</v>
      </c>
      <c r="DZ231" s="224">
        <f>+DZ10+DZ16+DZ151</f>
        <v>11829771486</v>
      </c>
      <c r="EA231" s="225">
        <f t="shared" si="980"/>
        <v>0.42346938761921987</v>
      </c>
      <c r="EB231" s="224">
        <f>+EB10+EB16+EB151</f>
        <v>1744228203</v>
      </c>
      <c r="EC231" s="231">
        <f t="shared" si="981"/>
        <v>6.2437998051502033E-2</v>
      </c>
      <c r="ED231" s="224">
        <f>+ED10+ED16+ED151</f>
        <v>27935364000</v>
      </c>
      <c r="EE231" s="224">
        <f>+EE10+EE16+EE151</f>
        <v>27935364000</v>
      </c>
      <c r="EF231" s="224">
        <f>+EF10+EF16+EF151</f>
        <v>12820506813</v>
      </c>
      <c r="EG231" s="225">
        <f t="shared" si="982"/>
        <v>0.45893466120577486</v>
      </c>
      <c r="EH231" s="224">
        <f>+EH10+EH16+EH151</f>
        <v>3186766918</v>
      </c>
      <c r="EI231" s="231">
        <f t="shared" si="983"/>
        <v>0.11407644153124334</v>
      </c>
      <c r="EJ231" s="224">
        <f>+EJ10+EJ16+EJ151</f>
        <v>27935364000</v>
      </c>
      <c r="EK231" s="224">
        <f>+EK10+EK16+EK151</f>
        <v>27935364000</v>
      </c>
      <c r="EL231" s="224">
        <f>+EL10+EL16+EL151</f>
        <v>15754051349</v>
      </c>
      <c r="EM231" s="225">
        <f t="shared" si="984"/>
        <v>0.56394652129823686</v>
      </c>
      <c r="EN231" s="224">
        <f>+EN10+EN16+EN151</f>
        <v>4981054967</v>
      </c>
      <c r="EO231" s="231">
        <f t="shared" si="985"/>
        <v>0.17830642790263981</v>
      </c>
      <c r="EP231" s="224">
        <f>+EP10+EP16+EP151</f>
        <v>27935364000</v>
      </c>
      <c r="EQ231" s="224">
        <f>+EQ10+EQ16+EQ151</f>
        <v>27935364000</v>
      </c>
      <c r="ER231" s="224">
        <f>+ER10+ER16+ER151</f>
        <v>15754051349</v>
      </c>
      <c r="ES231" s="225">
        <f t="shared" si="986"/>
        <v>0.56394652129823686</v>
      </c>
      <c r="ET231" s="224">
        <f>+ET10+ET16+ET151</f>
        <v>6867410987</v>
      </c>
      <c r="EU231" s="231">
        <f t="shared" si="987"/>
        <v>0.24583216409852401</v>
      </c>
      <c r="EV231" s="224">
        <f>+EV10+EV16+EV151</f>
        <v>27935364000</v>
      </c>
      <c r="EW231" s="224">
        <f>+EW10+EW16+EW151</f>
        <v>27935364000</v>
      </c>
      <c r="EX231" s="224">
        <f>+EX10+EX16+EX151</f>
        <v>16196466016</v>
      </c>
      <c r="EY231" s="225">
        <f t="shared" si="988"/>
        <v>0.57978360389361672</v>
      </c>
      <c r="EZ231" s="362">
        <f>+EZ10+EZ16+EZ151</f>
        <v>8655886500</v>
      </c>
      <c r="FA231" s="231">
        <f t="shared" si="989"/>
        <v>0.30985407958170869</v>
      </c>
      <c r="FB231" s="224">
        <f>+FB10+FB16+FB151</f>
        <v>27935364000</v>
      </c>
      <c r="FC231" s="224">
        <f>+FC10+FC16+FC151</f>
        <v>27935364000</v>
      </c>
      <c r="FD231" s="224">
        <f>+FD10+FD16+FD151</f>
        <v>20243717367</v>
      </c>
      <c r="FE231" s="225">
        <f t="shared" si="990"/>
        <v>0.72466273813364313</v>
      </c>
      <c r="FF231" s="362">
        <f>+FF10+FF16+FF151</f>
        <v>10293181552</v>
      </c>
      <c r="FG231" s="231">
        <f t="shared" si="991"/>
        <v>0.36846420014430453</v>
      </c>
      <c r="FH231" s="224">
        <f>+FH10+FH16+FH151</f>
        <v>27935364000</v>
      </c>
      <c r="FI231" s="224">
        <f>+FI10+FI16+FI151</f>
        <v>37235364000</v>
      </c>
      <c r="FJ231" s="224">
        <f>+FJ10+FJ16+FJ151</f>
        <v>22016623725</v>
      </c>
      <c r="FK231" s="225">
        <f t="shared" si="992"/>
        <v>0.59128262382502828</v>
      </c>
      <c r="FL231" s="362">
        <f>+FL10+FL16+FL151</f>
        <v>12681595616</v>
      </c>
      <c r="FM231" s="231">
        <f t="shared" si="993"/>
        <v>0.34057933785741962</v>
      </c>
      <c r="FN231" s="224">
        <f t="shared" ref="FN231:FS231" si="1166">+FN10+FN16+FN151</f>
        <v>30765567000</v>
      </c>
      <c r="FO231" s="224">
        <f t="shared" si="1166"/>
        <v>17000000000</v>
      </c>
      <c r="FP231" s="362">
        <f t="shared" si="1166"/>
        <v>47765567000</v>
      </c>
      <c r="FQ231" s="224">
        <f t="shared" si="1166"/>
        <v>27935364000</v>
      </c>
      <c r="FR231" s="224">
        <f t="shared" si="1166"/>
        <v>37235364000</v>
      </c>
      <c r="FS231" s="224">
        <f t="shared" si="1166"/>
        <v>27573811293</v>
      </c>
      <c r="FT231" s="225">
        <f t="shared" si="995"/>
        <v>0.74052750747918028</v>
      </c>
      <c r="FU231" s="362">
        <f>+FU10+FU16+FU151</f>
        <v>15507865887</v>
      </c>
      <c r="FV231" s="231">
        <f t="shared" si="996"/>
        <v>0.41648218846470791</v>
      </c>
      <c r="FW231" s="224">
        <f t="shared" ref="FW231:FY231" si="1167">+FW10+FW16+FW151</f>
        <v>27935364000</v>
      </c>
      <c r="FX231" s="224">
        <f t="shared" si="1167"/>
        <v>37235364000</v>
      </c>
      <c r="FY231" s="224">
        <f t="shared" si="1167"/>
        <v>32908616130</v>
      </c>
      <c r="FZ231" s="225">
        <f t="shared" si="998"/>
        <v>0.88380003831841147</v>
      </c>
      <c r="GA231" s="362">
        <f>+GA10+GA16+GA151</f>
        <v>20085225929</v>
      </c>
      <c r="GB231" s="231">
        <f t="shared" si="999"/>
        <v>0.53941263818449581</v>
      </c>
      <c r="GC231" s="234">
        <f t="shared" ref="GC231:GE231" si="1168">+GC10+GC16+GC151</f>
        <v>27935364000</v>
      </c>
      <c r="GD231" s="234">
        <f t="shared" si="1168"/>
        <v>37235364000</v>
      </c>
      <c r="GE231" s="234">
        <f t="shared" si="1168"/>
        <v>37022492805</v>
      </c>
      <c r="GF231" s="237">
        <f t="shared" si="1001"/>
        <v>0.99428309080045518</v>
      </c>
      <c r="GG231" s="380">
        <f>+GG10+GG16+GG151</f>
        <v>30336073807</v>
      </c>
      <c r="GH231" s="226">
        <f t="shared" si="1002"/>
        <v>0.8147113536207139</v>
      </c>
      <c r="GI231" s="234">
        <f t="shared" ref="GI231:GK231" si="1169">+GI10+GI16+GI151</f>
        <v>47765567000</v>
      </c>
      <c r="GJ231" s="234">
        <f t="shared" si="1169"/>
        <v>47765567000</v>
      </c>
      <c r="GK231" s="234">
        <f t="shared" si="1169"/>
        <v>5567100998</v>
      </c>
      <c r="GL231" s="237">
        <f t="shared" si="1004"/>
        <v>0.11655050589057175</v>
      </c>
      <c r="GM231" s="380">
        <f>+GM10+GM16+GM151</f>
        <v>0</v>
      </c>
      <c r="GN231" s="226">
        <f t="shared" si="1005"/>
        <v>0</v>
      </c>
      <c r="GO231" s="234">
        <f t="shared" ref="GO231:GQ231" si="1170">+GO10+GO16+GO151</f>
        <v>47765567000</v>
      </c>
      <c r="GP231" s="234">
        <f t="shared" si="1170"/>
        <v>47765567000</v>
      </c>
      <c r="GQ231" s="234">
        <f t="shared" si="1170"/>
        <v>27017885884</v>
      </c>
      <c r="GR231" s="237">
        <f t="shared" si="1007"/>
        <v>0.56563519666792605</v>
      </c>
      <c r="GS231" s="380">
        <f>+GS10+GS16+GS151</f>
        <v>180535335</v>
      </c>
      <c r="GT231" s="226">
        <f t="shared" si="1008"/>
        <v>3.779612518783667E-3</v>
      </c>
      <c r="GU231" s="234">
        <f t="shared" ref="GU231:GW231" si="1171">+GU10+GU16+GU151</f>
        <v>47765567000</v>
      </c>
      <c r="GV231" s="234">
        <f t="shared" si="1171"/>
        <v>47765567000</v>
      </c>
      <c r="GW231" s="234">
        <f t="shared" si="1171"/>
        <v>29406036866</v>
      </c>
      <c r="GX231" s="237">
        <f t="shared" si="1010"/>
        <v>0.61563253014457042</v>
      </c>
      <c r="GY231" s="380">
        <f>+GY10+GY16+GY151</f>
        <v>2023512967</v>
      </c>
      <c r="GZ231" s="226">
        <f t="shared" si="1011"/>
        <v>4.2363423991177575E-2</v>
      </c>
      <c r="HA231" s="234">
        <f t="shared" ref="HA231:HC231" si="1172">+HA10+HA16+HA151</f>
        <v>47765567000</v>
      </c>
      <c r="HB231" s="234">
        <f t="shared" si="1172"/>
        <v>47765567000</v>
      </c>
      <c r="HC231" s="234">
        <f t="shared" si="1172"/>
        <v>31590423390</v>
      </c>
      <c r="HD231" s="237">
        <f t="shared" si="1013"/>
        <v>0.6613639358661858</v>
      </c>
      <c r="HE231" s="380">
        <f>+HE10+HE16+HE151</f>
        <v>11177351742</v>
      </c>
      <c r="HF231" s="226">
        <f t="shared" si="1014"/>
        <v>0.23400437687675726</v>
      </c>
      <c r="HG231" s="234">
        <f t="shared" ref="HG231:HI231" si="1173">+HG10+HG16+HG151</f>
        <v>47765567000</v>
      </c>
      <c r="HH231" s="234">
        <f t="shared" si="1173"/>
        <v>47765567000</v>
      </c>
      <c r="HI231" s="234">
        <f t="shared" si="1173"/>
        <v>32279985519</v>
      </c>
      <c r="HJ231" s="237">
        <f t="shared" si="1016"/>
        <v>0.67580032116021982</v>
      </c>
      <c r="HK231" s="380">
        <f>+HK10+HK16+HK151</f>
        <v>13935416810</v>
      </c>
      <c r="HL231" s="226">
        <f t="shared" si="1017"/>
        <v>0.29174607746203451</v>
      </c>
      <c r="HM231" s="234">
        <f t="shared" ref="HM231:HO231" si="1174">+HM10+HM16+HM151</f>
        <v>47765567000</v>
      </c>
      <c r="HN231" s="234">
        <f t="shared" si="1174"/>
        <v>47765567000</v>
      </c>
      <c r="HO231" s="234">
        <f t="shared" si="1174"/>
        <v>34086647794</v>
      </c>
      <c r="HP231" s="237">
        <f t="shared" si="1019"/>
        <v>0.71362384945624113</v>
      </c>
      <c r="HQ231" s="380">
        <f>+HQ10+HQ16+HQ151</f>
        <v>20947287719</v>
      </c>
      <c r="HR231" s="226">
        <f t="shared" si="1020"/>
        <v>0.43854368396799309</v>
      </c>
    </row>
    <row r="232" spans="1:226" s="141" customFormat="1" ht="15" thickBot="1" x14ac:dyDescent="0.4">
      <c r="A232" s="228" t="s">
        <v>176</v>
      </c>
      <c r="B232" s="229">
        <f t="shared" ref="B232:C232" si="1175">SUM(B216:B231)</f>
        <v>2329427749676</v>
      </c>
      <c r="C232" s="229">
        <f t="shared" si="1175"/>
        <v>2231720628145.7803</v>
      </c>
      <c r="D232" s="230">
        <f t="shared" ref="D232" si="1176">+C232/B232</f>
        <v>0.95805531141980693</v>
      </c>
      <c r="E232" s="229">
        <f t="shared" ref="E232:F232" si="1177">SUM(E216:E231)</f>
        <v>2882368911635</v>
      </c>
      <c r="F232" s="229">
        <f t="shared" si="1177"/>
        <v>2785448673354.1899</v>
      </c>
      <c r="G232" s="230">
        <f t="shared" ref="G232" si="1178">+F232/E232</f>
        <v>0.96637479751825628</v>
      </c>
      <c r="H232" s="229">
        <f t="shared" ref="H232:I232" si="1179">SUM(H216:H231)</f>
        <v>2851315659251</v>
      </c>
      <c r="I232" s="229">
        <f t="shared" si="1179"/>
        <v>2711150728008.9204</v>
      </c>
      <c r="J232" s="230">
        <f t="shared" ref="J232" si="1180">+I232/H232</f>
        <v>0.95084201540880997</v>
      </c>
      <c r="K232" s="229">
        <f t="shared" ref="K232:L232" si="1181">SUM(K216:K231)</f>
        <v>3893815857274</v>
      </c>
      <c r="L232" s="229">
        <f t="shared" si="1181"/>
        <v>3781190608974.6802</v>
      </c>
      <c r="M232" s="230">
        <f t="shared" ref="M232" si="1182">+L232/K232</f>
        <v>0.97107586685463676</v>
      </c>
      <c r="N232" s="229">
        <f t="shared" ref="N232:O232" si="1183">SUM(N216:N231)</f>
        <v>5493760234054</v>
      </c>
      <c r="O232" s="229">
        <f t="shared" si="1183"/>
        <v>5150893186596.5713</v>
      </c>
      <c r="P232" s="230">
        <f t="shared" ref="P232" si="1184">+O232/N232</f>
        <v>0.93758973219615416</v>
      </c>
      <c r="Q232" s="229">
        <f t="shared" ref="Q232:R232" si="1185">SUM(Q216:Q231)</f>
        <v>6241968359496.5703</v>
      </c>
      <c r="R232" s="229">
        <f t="shared" si="1185"/>
        <v>5854546154160.1094</v>
      </c>
      <c r="S232" s="230">
        <f t="shared" ref="S232" si="1186">+R232/Q232</f>
        <v>0.93793268677066677</v>
      </c>
      <c r="T232" s="229">
        <f t="shared" ref="T232:U232" si="1187">SUM(T216:T231)</f>
        <v>6414608897275</v>
      </c>
      <c r="U232" s="229">
        <f t="shared" si="1187"/>
        <v>6086889307419.2998</v>
      </c>
      <c r="V232" s="230">
        <f t="shared" ref="V232" si="1188">+U232/T232</f>
        <v>0.94891043318402168</v>
      </c>
      <c r="W232" s="229">
        <f t="shared" ref="W232:X232" si="1189">SUM(W216:W231)</f>
        <v>7349341732965</v>
      </c>
      <c r="X232" s="229">
        <f t="shared" si="1189"/>
        <v>6836140645592.2002</v>
      </c>
      <c r="Y232" s="230">
        <f t="shared" ref="Y232" si="1190">+X232/W232</f>
        <v>0.93017046886378008</v>
      </c>
      <c r="Z232" s="229">
        <f t="shared" ref="Z232:AA232" si="1191">SUM(Z216:Z231)</f>
        <v>7941970304746</v>
      </c>
      <c r="AA232" s="229">
        <f t="shared" si="1191"/>
        <v>7158736265866.0898</v>
      </c>
      <c r="AB232" s="230">
        <f t="shared" ref="AB232" si="1192">+AA232/Z232</f>
        <v>0.90138038687806965</v>
      </c>
      <c r="AC232" s="229">
        <f t="shared" ref="AC232:AD232" si="1193">SUM(AC216:AC231)</f>
        <v>7701455886516</v>
      </c>
      <c r="AD232" s="229">
        <f t="shared" si="1193"/>
        <v>6870379029459.8701</v>
      </c>
      <c r="AE232" s="230">
        <f t="shared" ref="AE232" si="1194">+AD232/AC232</f>
        <v>0.89208834416474281</v>
      </c>
      <c r="AF232" s="218">
        <f>SUM(AF216:AF231)</f>
        <v>8065137046000</v>
      </c>
      <c r="AG232" s="218">
        <f>SUM(AG216:AG231)</f>
        <v>7819212508464</v>
      </c>
      <c r="AH232" s="218">
        <f>SUM(AH216:AH231)</f>
        <v>6637196429077</v>
      </c>
      <c r="AI232" s="220">
        <f>+AH232/AG232</f>
        <v>0.84883182569759896</v>
      </c>
      <c r="AJ232" s="218">
        <f>SUM(AJ216:AJ231)</f>
        <v>5215833113106.96</v>
      </c>
      <c r="AK232" s="220">
        <f>+AJ232/AG232</f>
        <v>0.6670535053831852</v>
      </c>
      <c r="AL232" s="218">
        <f>SUM(AL216:AL231)</f>
        <v>9489839614000</v>
      </c>
      <c r="AM232" s="218">
        <f>SUM(AM216:AM231)</f>
        <v>8829180967297</v>
      </c>
      <c r="AN232" s="218">
        <f>SUM(AN216:AN231)</f>
        <v>7626286113184</v>
      </c>
      <c r="AO232" s="220">
        <f>+AN232/AM232</f>
        <v>0.86375918009060149</v>
      </c>
      <c r="AP232" s="218">
        <f>SUM(AP216:AP231)</f>
        <v>5228352277043.8906</v>
      </c>
      <c r="AQ232" s="220">
        <f>+AP232/AM232</f>
        <v>0.59216730254023986</v>
      </c>
      <c r="AR232" s="218">
        <f>SUM(AR216:AR231)</f>
        <v>9963540006000</v>
      </c>
      <c r="AS232" s="218">
        <f>SUM(AS216:AS231)</f>
        <v>9231576157341</v>
      </c>
      <c r="AT232" s="218">
        <f>SUM(AT216:AT231)</f>
        <v>7854656653662</v>
      </c>
      <c r="AU232" s="220">
        <f>+AT232/AS232</f>
        <v>0.85084675897039896</v>
      </c>
      <c r="AV232" s="218">
        <f>SUM(AV216:AV231)</f>
        <v>5703003498849.96</v>
      </c>
      <c r="AW232" s="220">
        <f>+AV232/AS232</f>
        <v>0.61777137529379533</v>
      </c>
      <c r="AX232" s="218">
        <f>SUM(AX216:AX231)</f>
        <v>9544841267000</v>
      </c>
      <c r="AY232" s="218">
        <f>SUM(AY216:AY231)</f>
        <v>9497532839369</v>
      </c>
      <c r="AZ232" s="218">
        <f>SUM(AZ216:AZ231)</f>
        <v>8542038518392.8799</v>
      </c>
      <c r="BA232" s="220">
        <f>+AZ232/AY232</f>
        <v>0.89939552332839301</v>
      </c>
      <c r="BB232" s="218">
        <f>SUM(BB216:BB231)</f>
        <v>6715971216267</v>
      </c>
      <c r="BC232" s="220">
        <f>+BB232/AY232</f>
        <v>0.70712798048226577</v>
      </c>
      <c r="BD232" s="218">
        <f>SUM(BD216:BD231)</f>
        <v>9417661937000</v>
      </c>
      <c r="BE232" s="218">
        <f>SUM(BE216:BE231)</f>
        <v>9497913403612</v>
      </c>
      <c r="BF232" s="218">
        <f>SUM(BF216:BF231)</f>
        <v>8370914448246</v>
      </c>
      <c r="BG232" s="220">
        <f>+BF232/BE232</f>
        <v>0.88134246886927725</v>
      </c>
      <c r="BH232" s="218">
        <f>SUM(BH216:BH231)</f>
        <v>6692187453457.6299</v>
      </c>
      <c r="BI232" s="220">
        <f>+BH232/BE232</f>
        <v>0.70459554315505035</v>
      </c>
      <c r="BJ232" s="218">
        <f>SUM(BJ216:BJ231)</f>
        <v>10708841823000</v>
      </c>
      <c r="BK232" s="218">
        <f>SUM(BK216:BK231)</f>
        <v>10392739134519</v>
      </c>
      <c r="BL232" s="218">
        <f>SUM(BL216:BL231)</f>
        <v>9580723188025</v>
      </c>
      <c r="BM232" s="220">
        <f>+BL232/BK232</f>
        <v>0.92186699425592944</v>
      </c>
      <c r="BN232" s="218">
        <f>SUM(BN216:BN231)</f>
        <v>7257556989139.2695</v>
      </c>
      <c r="BO232" s="220">
        <f>+BN232/BK232</f>
        <v>0.6983295640543532</v>
      </c>
      <c r="BP232" s="218">
        <f>SUM(BP216:BP231)</f>
        <v>13039610586000</v>
      </c>
      <c r="BQ232" s="218">
        <f>SUM(BQ216:BQ231)</f>
        <v>12806102386152</v>
      </c>
      <c r="BR232" s="218">
        <f>SUM(BR216:BR231)</f>
        <v>11187521163606</v>
      </c>
      <c r="BS232" s="220">
        <f>+BR232/BQ232</f>
        <v>0.87360859895230358</v>
      </c>
      <c r="BT232" s="218">
        <f>SUM(BT216:BT231)</f>
        <v>8571478020718</v>
      </c>
      <c r="BU232" s="220">
        <f>+BT232/BQ232</f>
        <v>0.66932761915029271</v>
      </c>
      <c r="BV232" s="218">
        <f>SUM(BV216:BV231)</f>
        <v>15969622196000</v>
      </c>
      <c r="BW232" s="218">
        <f>SUM(BW216:BW231)</f>
        <v>14237325362175</v>
      </c>
      <c r="BX232" s="218">
        <f>SUM(BX216:BX231)</f>
        <v>12773933886608</v>
      </c>
      <c r="BY232" s="220">
        <f>+BX232/BW232</f>
        <v>0.89721443892440189</v>
      </c>
      <c r="BZ232" s="218">
        <f>SUM(BZ216:BZ231)</f>
        <v>9722276332927</v>
      </c>
      <c r="CA232" s="220">
        <f>+BZ232/BW232</f>
        <v>0.68287238548025653</v>
      </c>
      <c r="CB232" s="218">
        <f>SUM(CB216:CB231)</f>
        <v>12436881111000</v>
      </c>
      <c r="CC232" s="218">
        <f>SUM(CC216:CC231)</f>
        <v>12185796990477</v>
      </c>
      <c r="CD232" s="218">
        <f>SUM(CD216:CD231)</f>
        <v>11035097237299</v>
      </c>
      <c r="CE232" s="220">
        <f>+CD232/CC232</f>
        <v>0.90557041496118362</v>
      </c>
      <c r="CF232" s="218">
        <f>SUM(CF216:CF231)</f>
        <v>8871830200170</v>
      </c>
      <c r="CG232" s="220">
        <f>+CF232/CC232</f>
        <v>0.72804677503680637</v>
      </c>
      <c r="CH232" s="218">
        <f t="shared" ref="CH232" si="1195">SUM(CH216:CH231)</f>
        <v>15103531666000</v>
      </c>
      <c r="CI232" s="218">
        <f t="shared" ref="CI232:CJ232" si="1196">SUM(CI216:CI231)</f>
        <v>14928614731370</v>
      </c>
      <c r="CJ232" s="218">
        <f t="shared" si="1196"/>
        <v>14070005979811</v>
      </c>
      <c r="CK232" s="220">
        <f t="shared" ref="CK232" si="1197">+CJ232/CI232</f>
        <v>0.94248570500283746</v>
      </c>
      <c r="CL232" s="218">
        <f>SUM(CL216:CL231)</f>
        <v>10639606776212</v>
      </c>
      <c r="CM232" s="220">
        <f>+CL232/CI232</f>
        <v>0.71269886507651892</v>
      </c>
      <c r="CN232" s="218">
        <f t="shared" ref="CN232" si="1198">SUM(CN216:CN231)</f>
        <v>16051156900000</v>
      </c>
      <c r="CO232" s="218">
        <f t="shared" ref="CO232:CP232" si="1199">SUM(CO216:CO231)</f>
        <v>16285611356905</v>
      </c>
      <c r="CP232" s="218">
        <f t="shared" si="1199"/>
        <v>15348629469084</v>
      </c>
      <c r="CQ232" s="220">
        <f t="shared" ref="CQ232" si="1200">+CP232/CO232</f>
        <v>0.94246566080408611</v>
      </c>
      <c r="CR232" s="218">
        <f>SUM(CR216:CR231)</f>
        <v>11883202537581</v>
      </c>
      <c r="CS232" s="220">
        <f>+CR232/CO232</f>
        <v>0.72967494293928326</v>
      </c>
      <c r="CT232" s="218">
        <f>SUM(CT216:CT231)</f>
        <v>18460464085643</v>
      </c>
      <c r="CU232" s="218">
        <f>SUM(CU216:CU231)</f>
        <v>13536574765554</v>
      </c>
      <c r="CV232" s="220">
        <f t="shared" ref="CV232" si="1201">+CU232/CT232</f>
        <v>0.73327380626804561</v>
      </c>
      <c r="CW232" s="218">
        <f>SUM(CW216:CW231)</f>
        <v>18477209553441</v>
      </c>
      <c r="CX232" s="218">
        <f>SUM(CX216:CX231)</f>
        <v>14413062250363</v>
      </c>
      <c r="CY232" s="220">
        <f>+CX232/CW232</f>
        <v>0.78004539639368131</v>
      </c>
      <c r="CZ232" s="218">
        <f>SUM(CZ216:CZ231)</f>
        <v>18485301869441</v>
      </c>
      <c r="DA232" s="218">
        <f>SUM(DA216:DA231)</f>
        <v>15560947153563</v>
      </c>
      <c r="DB232" s="220">
        <f>+DA232/CZ232</f>
        <v>0.84180108409739307</v>
      </c>
      <c r="DC232" s="218">
        <f t="shared" ref="DC232" si="1202">SUM(DC216:DC231)</f>
        <v>17863413083000</v>
      </c>
      <c r="DD232" s="218">
        <f t="shared" ref="DD232:DK232" si="1203">SUM(DD216:DD231)</f>
        <v>18327030920203</v>
      </c>
      <c r="DE232" s="218">
        <f t="shared" si="1203"/>
        <v>17640283686272</v>
      </c>
      <c r="DF232" s="220">
        <f>+DE232/DD232</f>
        <v>0.96252817835463156</v>
      </c>
      <c r="DG232" s="218">
        <f>SUM(DG216:DG231)</f>
        <v>13857269008973</v>
      </c>
      <c r="DH232" s="220">
        <f>+DG232/DD232</f>
        <v>0.75611096359843477</v>
      </c>
      <c r="DI232" s="229">
        <f t="shared" si="1203"/>
        <v>17886183859000</v>
      </c>
      <c r="DJ232" s="229">
        <f t="shared" ref="DJ232" si="1204">SUM(DJ216:DJ231)</f>
        <v>56342696000</v>
      </c>
      <c r="DK232" s="229">
        <f t="shared" si="1203"/>
        <v>17942526555000</v>
      </c>
      <c r="DL232" s="229">
        <f>SUM(DL216:DL231)</f>
        <v>17942526555000</v>
      </c>
      <c r="DM232" s="229">
        <f>SUM(DM216:DM231)</f>
        <v>17942526555000</v>
      </c>
      <c r="DN232" s="229">
        <f>SUM(DN216:DN231)</f>
        <v>1926799163520</v>
      </c>
      <c r="DO232" s="230">
        <f>+DN232/DM232</f>
        <v>0.10738728225446396</v>
      </c>
      <c r="DP232" s="229">
        <f>SUM(DP216:DP231)</f>
        <v>343560951031</v>
      </c>
      <c r="DQ232" s="230">
        <f>+DP232/DM232</f>
        <v>1.914785802199416E-2</v>
      </c>
      <c r="DR232" s="229">
        <f>SUM(DR216:DR231)</f>
        <v>17942526555000</v>
      </c>
      <c r="DS232" s="229">
        <f>SUM(DS216:DS231)</f>
        <v>17942526555000</v>
      </c>
      <c r="DT232" s="229">
        <f>SUM(DT216:DT231)</f>
        <v>3741092228274</v>
      </c>
      <c r="DU232" s="230">
        <f>+DT232/DS232</f>
        <v>0.20850420462281433</v>
      </c>
      <c r="DV232" s="229">
        <f>SUM(DV216:DV231)</f>
        <v>1305557715215</v>
      </c>
      <c r="DW232" s="230">
        <f>+DV232/DS232</f>
        <v>7.2763315200510784E-2</v>
      </c>
      <c r="DX232" s="229">
        <f>SUM(DX216:DX231)</f>
        <v>17942526555000</v>
      </c>
      <c r="DY232" s="229">
        <f>SUM(DY216:DY231)</f>
        <v>17942526555000</v>
      </c>
      <c r="DZ232" s="229">
        <f>SUM(DZ216:DZ231)</f>
        <v>5490971490657</v>
      </c>
      <c r="EA232" s="230">
        <f>+DZ232/DY232</f>
        <v>0.30603111963219276</v>
      </c>
      <c r="EB232" s="229">
        <f>SUM(EB216:EB231)</f>
        <v>2166735505828</v>
      </c>
      <c r="EC232" s="437">
        <f>+EB232/DY232</f>
        <v>0.12075977701279762</v>
      </c>
      <c r="ED232" s="229">
        <f>SUM(ED216:ED231)</f>
        <v>17942526555000</v>
      </c>
      <c r="EE232" s="229">
        <f>SUM(EE216:EE231)</f>
        <v>17942682694432</v>
      </c>
      <c r="EF232" s="229">
        <f>SUM(EF216:EF231)</f>
        <v>7095000578855</v>
      </c>
      <c r="EG232" s="230">
        <f>+EF232/EE232</f>
        <v>0.39542585128904562</v>
      </c>
      <c r="EH232" s="229">
        <f>SUM(EH216:EH231)</f>
        <v>3333764998256</v>
      </c>
      <c r="EI232" s="437">
        <f>+EH232/EE232</f>
        <v>0.18580081111786806</v>
      </c>
      <c r="EJ232" s="229">
        <f>SUM(EJ216:EJ231)</f>
        <v>17942526555000</v>
      </c>
      <c r="EK232" s="229">
        <f>SUM(EK216:EK231)</f>
        <v>18084610830407</v>
      </c>
      <c r="EL232" s="229">
        <f>SUM(EL216:EL231)</f>
        <v>9643803175110</v>
      </c>
      <c r="EM232" s="230">
        <f>+EL232/EK232</f>
        <v>0.53326019926816215</v>
      </c>
      <c r="EN232" s="229">
        <f>SUM(EN216:EN231)</f>
        <v>4818285368992</v>
      </c>
      <c r="EO232" s="437">
        <f>+EN232/EK232</f>
        <v>0.26643013854025871</v>
      </c>
      <c r="EP232" s="229">
        <f>SUM(EP216:EP231)</f>
        <v>17942526555000</v>
      </c>
      <c r="EQ232" s="229">
        <f>SUM(EQ216:EQ231)</f>
        <v>18084610830407</v>
      </c>
      <c r="ER232" s="229">
        <f>SUM(ER216:ER231)</f>
        <v>9643803175110</v>
      </c>
      <c r="ES232" s="230">
        <f>+ER232/EQ232</f>
        <v>0.53326019926816215</v>
      </c>
      <c r="ET232" s="229">
        <f>SUM(ET216:ET231)</f>
        <v>5841856135610</v>
      </c>
      <c r="EU232" s="437">
        <f>+ET232/EQ232</f>
        <v>0.32302913180678755</v>
      </c>
      <c r="EV232" s="229">
        <f>SUM(EV216:EV231)</f>
        <v>17942526555000</v>
      </c>
      <c r="EW232" s="229">
        <f>SUM(EW216:EW231)</f>
        <v>18084610830407</v>
      </c>
      <c r="EX232" s="229">
        <f>SUM(EX216:EX231)</f>
        <v>10271007809855</v>
      </c>
      <c r="EY232" s="230">
        <f>+EX232/EW232</f>
        <v>0.5679418764481009</v>
      </c>
      <c r="EZ232" s="229">
        <f>SUM(EZ216:EZ231)</f>
        <v>6804463578277</v>
      </c>
      <c r="FA232" s="437">
        <f>+EZ232/EW232</f>
        <v>0.37625711949721086</v>
      </c>
      <c r="FB232" s="229">
        <f>SUM(FB216:FB231)</f>
        <v>17942526555000</v>
      </c>
      <c r="FC232" s="229">
        <f>SUM(FC216:FC231)</f>
        <v>18112740896398</v>
      </c>
      <c r="FD232" s="229">
        <f>SUM(FD216:FD231)</f>
        <v>11803973215417</v>
      </c>
      <c r="FE232" s="230">
        <f>+FD232/FC232</f>
        <v>0.65169447754670873</v>
      </c>
      <c r="FF232" s="229">
        <f>SUM(FF216:FF231)</f>
        <v>8269155646960</v>
      </c>
      <c r="FG232" s="437">
        <f>+FF232/FC232</f>
        <v>0.45653806313789042</v>
      </c>
      <c r="FH232" s="229">
        <f>SUM(FH216:FH231)</f>
        <v>17942526555000</v>
      </c>
      <c r="FI232" s="229">
        <f>SUM(FI216:FI231)</f>
        <v>18589872538997</v>
      </c>
      <c r="FJ232" s="229">
        <f>SUM(FJ216:FJ231)</f>
        <v>13094305294552</v>
      </c>
      <c r="FK232" s="230">
        <f>+FJ232/FI232</f>
        <v>0.70437843331541694</v>
      </c>
      <c r="FL232" s="229">
        <f>SUM(FL216:FL231)</f>
        <v>9717720082533</v>
      </c>
      <c r="FM232" s="437">
        <f>+FL232/FI232</f>
        <v>0.52274269563428166</v>
      </c>
      <c r="FN232" s="229">
        <f t="shared" ref="FN232:FS232" si="1205">SUM(FN216:FN231)</f>
        <v>21979715276000</v>
      </c>
      <c r="FO232" s="229">
        <f t="shared" si="1205"/>
        <v>36707383000</v>
      </c>
      <c r="FP232" s="229">
        <f t="shared" si="1205"/>
        <v>22016422659000</v>
      </c>
      <c r="FQ232" s="229">
        <f t="shared" si="1205"/>
        <v>17942526555000</v>
      </c>
      <c r="FR232" s="229">
        <f t="shared" si="1205"/>
        <v>18767441177672</v>
      </c>
      <c r="FS232" s="229">
        <f t="shared" si="1205"/>
        <v>14120373013458</v>
      </c>
      <c r="FT232" s="230">
        <f>+FS232/FR232</f>
        <v>0.75238669351777643</v>
      </c>
      <c r="FU232" s="229">
        <f>SUM(FU216:FU231)</f>
        <v>10993752030436</v>
      </c>
      <c r="FV232" s="437">
        <f>+FU232/FR232</f>
        <v>0.58578854337987674</v>
      </c>
      <c r="FW232" s="229">
        <f t="shared" ref="FW232:FY232" si="1206">SUM(FW216:FW231)</f>
        <v>17942526555000</v>
      </c>
      <c r="FX232" s="229">
        <f t="shared" si="1206"/>
        <v>19400984796327</v>
      </c>
      <c r="FY232" s="229">
        <f t="shared" si="1206"/>
        <v>15414361269344</v>
      </c>
      <c r="FZ232" s="230">
        <f>+FY232/FX232</f>
        <v>0.79451437291277349</v>
      </c>
      <c r="GA232" s="229">
        <f>SUM(GA216:GA231)</f>
        <v>12497197854415</v>
      </c>
      <c r="GB232" s="437">
        <f>+GA232/FX232</f>
        <v>0.64415275748172196</v>
      </c>
      <c r="GC232" s="218">
        <f t="shared" ref="GC232:GE232" si="1207">SUM(GC216:GC231)</f>
        <v>17942526555000</v>
      </c>
      <c r="GD232" s="218">
        <f t="shared" si="1207"/>
        <v>18973591813680</v>
      </c>
      <c r="GE232" s="218">
        <f t="shared" si="1207"/>
        <v>18047954144568</v>
      </c>
      <c r="GF232" s="220">
        <f>+GE232/GD232</f>
        <v>0.95121442064308492</v>
      </c>
      <c r="GG232" s="218">
        <f>SUM(GG216:GG231)</f>
        <v>15244317524237</v>
      </c>
      <c r="GH232" s="219">
        <f>+GG232/GD232</f>
        <v>0.80344921899530986</v>
      </c>
      <c r="GI232" s="218">
        <f t="shared" ref="GI232:GK232" si="1208">SUM(GI216:GI231)</f>
        <v>22016422659000</v>
      </c>
      <c r="GJ232" s="218">
        <f t="shared" si="1208"/>
        <v>22016422659000</v>
      </c>
      <c r="GK232" s="218">
        <f t="shared" si="1208"/>
        <v>3121052637021</v>
      </c>
      <c r="GL232" s="220">
        <f>+GK232/GJ232</f>
        <v>0.14176020715813967</v>
      </c>
      <c r="GM232" s="218">
        <f>SUM(GM216:GM231)</f>
        <v>338838780904</v>
      </c>
      <c r="GN232" s="219">
        <f>+GM232/GJ232</f>
        <v>1.5390274167247036E-2</v>
      </c>
      <c r="GO232" s="218">
        <f t="shared" ref="GO232:GQ232" si="1209">SUM(GO216:GO231)</f>
        <v>22016422659000</v>
      </c>
      <c r="GP232" s="218">
        <f t="shared" si="1209"/>
        <v>22016422659000</v>
      </c>
      <c r="GQ232" s="218">
        <f t="shared" si="1209"/>
        <v>5324016708428</v>
      </c>
      <c r="GR232" s="220">
        <f>+GQ232/GP232</f>
        <v>0.24182024440976191</v>
      </c>
      <c r="GS232" s="218">
        <f>SUM(GS216:GS231)</f>
        <v>1618307869759</v>
      </c>
      <c r="GT232" s="219">
        <f>+GS232/GP232</f>
        <v>7.3504578596807549E-2</v>
      </c>
      <c r="GU232" s="218">
        <f t="shared" ref="GU232:GW232" si="1210">SUM(GU216:GU231)</f>
        <v>22016422659000</v>
      </c>
      <c r="GV232" s="218">
        <f t="shared" si="1210"/>
        <v>22030627862490</v>
      </c>
      <c r="GW232" s="218">
        <f t="shared" si="1210"/>
        <v>6810014423377</v>
      </c>
      <c r="GX232" s="220">
        <f>+GW232/GV232</f>
        <v>0.3091157667354516</v>
      </c>
      <c r="GY232" s="218">
        <f>SUM(GY216:GY231)</f>
        <v>2691458581147</v>
      </c>
      <c r="GZ232" s="219">
        <f>+GY232/GV232</f>
        <v>0.1221689457943029</v>
      </c>
      <c r="HA232" s="218">
        <f t="shared" ref="HA232:HC232" si="1211">SUM(HA216:HA231)</f>
        <v>22016422659000</v>
      </c>
      <c r="HB232" s="218">
        <f t="shared" si="1211"/>
        <v>22030911648786</v>
      </c>
      <c r="HC232" s="218">
        <f t="shared" si="1211"/>
        <v>8467451169539</v>
      </c>
      <c r="HD232" s="220">
        <f>+HC232/HB232</f>
        <v>0.38434411178829242</v>
      </c>
      <c r="HE232" s="218">
        <f>SUM(HE216:HE231)</f>
        <v>3791709481952</v>
      </c>
      <c r="HF232" s="219">
        <f>+HE232/HB232</f>
        <v>0.17210860550843068</v>
      </c>
      <c r="HG232" s="218">
        <f t="shared" ref="HG232:HI232" si="1212">SUM(HG216:HG231)</f>
        <v>22016422659000</v>
      </c>
      <c r="HH232" s="218">
        <f t="shared" si="1212"/>
        <v>22037503637031</v>
      </c>
      <c r="HI232" s="218">
        <f t="shared" si="1212"/>
        <v>9657757644538</v>
      </c>
      <c r="HJ232" s="220">
        <f>+HI232/HH232</f>
        <v>0.43824190814015179</v>
      </c>
      <c r="HK232" s="218">
        <f>SUM(HK216:HK231)</f>
        <v>5142224690495</v>
      </c>
      <c r="HL232" s="219">
        <f>+HK232/HH232</f>
        <v>0.23333970921525782</v>
      </c>
      <c r="HM232" s="218">
        <f t="shared" ref="HM232:HO232" si="1213">SUM(HM216:HM231)</f>
        <v>22016422659000</v>
      </c>
      <c r="HN232" s="218">
        <f t="shared" si="1213"/>
        <v>22049331229252</v>
      </c>
      <c r="HO232" s="218">
        <f t="shared" si="1213"/>
        <v>10863378321180</v>
      </c>
      <c r="HP232" s="220">
        <f>+HO232/HN232</f>
        <v>0.4926851616600495</v>
      </c>
      <c r="HQ232" s="218">
        <f>SUM(HQ216:HQ231)</f>
        <v>6571598025790</v>
      </c>
      <c r="HR232" s="219">
        <f>+HQ232/HN232</f>
        <v>0.29804069599497485</v>
      </c>
    </row>
    <row r="233" spans="1:226" x14ac:dyDescent="0.35">
      <c r="B233"/>
      <c r="C233"/>
      <c r="D233"/>
      <c r="E233"/>
      <c r="F233"/>
      <c r="G233"/>
      <c r="H233"/>
      <c r="I233"/>
      <c r="J233"/>
      <c r="K233"/>
      <c r="L233"/>
      <c r="M233"/>
      <c r="N233"/>
      <c r="O233"/>
      <c r="P233"/>
      <c r="Q233"/>
      <c r="R233"/>
      <c r="S233"/>
      <c r="T233"/>
      <c r="U233"/>
      <c r="V233"/>
      <c r="W233"/>
      <c r="X233"/>
      <c r="Y233"/>
      <c r="Z233"/>
      <c r="AA233"/>
      <c r="AB233"/>
      <c r="AC233"/>
      <c r="AD233"/>
      <c r="AE233"/>
      <c r="CB233" s="15"/>
      <c r="CH233" s="15"/>
      <c r="CN233" s="15"/>
      <c r="DC233" s="15"/>
      <c r="DL233" s="74"/>
      <c r="DR233" s="74"/>
      <c r="DX233" s="74"/>
      <c r="ED233" s="74"/>
      <c r="EJ233" s="74"/>
      <c r="EP233" s="74"/>
      <c r="EV233" s="74"/>
      <c r="FB233" s="74"/>
      <c r="FH233" s="74"/>
      <c r="FN233" s="74"/>
      <c r="FQ233" s="74"/>
      <c r="FW233" s="74"/>
      <c r="GC233" s="15"/>
      <c r="GI233" s="15"/>
      <c r="GO233" s="15"/>
      <c r="GU233" s="15"/>
      <c r="HA233" s="15"/>
      <c r="HG233" s="15"/>
      <c r="HM233" s="15"/>
    </row>
    <row r="234" spans="1:226" x14ac:dyDescent="0.35">
      <c r="B234" s="210">
        <f t="shared" ref="B234:BM234" si="1214">+B232-B202</f>
        <v>0</v>
      </c>
      <c r="C234" s="210">
        <f t="shared" si="1214"/>
        <v>0</v>
      </c>
      <c r="D234" s="210">
        <f t="shared" si="1214"/>
        <v>0</v>
      </c>
      <c r="E234" s="210">
        <f t="shared" si="1214"/>
        <v>0</v>
      </c>
      <c r="F234" s="210">
        <f t="shared" si="1214"/>
        <v>0</v>
      </c>
      <c r="G234" s="210">
        <f t="shared" si="1214"/>
        <v>0</v>
      </c>
      <c r="H234" s="210">
        <f t="shared" si="1214"/>
        <v>0</v>
      </c>
      <c r="I234" s="210">
        <f t="shared" si="1214"/>
        <v>0</v>
      </c>
      <c r="J234" s="210">
        <f t="shared" si="1214"/>
        <v>0</v>
      </c>
      <c r="K234" s="210">
        <f t="shared" si="1214"/>
        <v>0</v>
      </c>
      <c r="L234" s="210">
        <f t="shared" si="1214"/>
        <v>0</v>
      </c>
      <c r="M234" s="210">
        <f t="shared" si="1214"/>
        <v>0</v>
      </c>
      <c r="N234" s="210">
        <f t="shared" si="1214"/>
        <v>0</v>
      </c>
      <c r="O234" s="210">
        <f t="shared" si="1214"/>
        <v>0</v>
      </c>
      <c r="P234" s="210">
        <f t="shared" si="1214"/>
        <v>0</v>
      </c>
      <c r="Q234" s="210">
        <f t="shared" si="1214"/>
        <v>0</v>
      </c>
      <c r="R234" s="210">
        <f t="shared" si="1214"/>
        <v>0</v>
      </c>
      <c r="S234" s="210">
        <f t="shared" si="1214"/>
        <v>0</v>
      </c>
      <c r="T234" s="210">
        <f t="shared" si="1214"/>
        <v>0</v>
      </c>
      <c r="U234" s="210">
        <f t="shared" si="1214"/>
        <v>0</v>
      </c>
      <c r="V234" s="210">
        <f t="shared" si="1214"/>
        <v>0</v>
      </c>
      <c r="W234" s="210">
        <f t="shared" si="1214"/>
        <v>0</v>
      </c>
      <c r="X234" s="210">
        <f t="shared" si="1214"/>
        <v>0</v>
      </c>
      <c r="Y234" s="210">
        <f t="shared" si="1214"/>
        <v>0</v>
      </c>
      <c r="Z234" s="210">
        <f t="shared" si="1214"/>
        <v>0</v>
      </c>
      <c r="AA234" s="210">
        <f t="shared" si="1214"/>
        <v>0</v>
      </c>
      <c r="AB234" s="210">
        <f t="shared" si="1214"/>
        <v>0</v>
      </c>
      <c r="AC234" s="210">
        <f t="shared" si="1214"/>
        <v>0</v>
      </c>
      <c r="AD234" s="210">
        <f t="shared" si="1214"/>
        <v>0</v>
      </c>
      <c r="AE234" s="210">
        <f t="shared" si="1214"/>
        <v>0</v>
      </c>
      <c r="AF234" s="210">
        <f t="shared" si="1214"/>
        <v>0</v>
      </c>
      <c r="AG234" s="210">
        <f t="shared" si="1214"/>
        <v>0</v>
      </c>
      <c r="AH234" s="210">
        <f t="shared" si="1214"/>
        <v>0</v>
      </c>
      <c r="AI234" s="210">
        <f t="shared" si="1214"/>
        <v>0</v>
      </c>
      <c r="AJ234" s="210">
        <f t="shared" si="1214"/>
        <v>0</v>
      </c>
      <c r="AK234" s="210">
        <f t="shared" si="1214"/>
        <v>0</v>
      </c>
      <c r="AL234" s="210">
        <f t="shared" si="1214"/>
        <v>0</v>
      </c>
      <c r="AM234" s="210">
        <f t="shared" si="1214"/>
        <v>0</v>
      </c>
      <c r="AN234" s="210">
        <f t="shared" si="1214"/>
        <v>0</v>
      </c>
      <c r="AO234" s="210">
        <f t="shared" si="1214"/>
        <v>0</v>
      </c>
      <c r="AP234" s="210">
        <f t="shared" si="1214"/>
        <v>0</v>
      </c>
      <c r="AQ234" s="210">
        <f t="shared" si="1214"/>
        <v>0</v>
      </c>
      <c r="AR234" s="210">
        <f t="shared" si="1214"/>
        <v>0</v>
      </c>
      <c r="AS234" s="210">
        <f t="shared" si="1214"/>
        <v>0</v>
      </c>
      <c r="AT234" s="210">
        <f t="shared" si="1214"/>
        <v>0</v>
      </c>
      <c r="AU234" s="210">
        <f t="shared" si="1214"/>
        <v>0</v>
      </c>
      <c r="AV234" s="210">
        <f t="shared" si="1214"/>
        <v>0</v>
      </c>
      <c r="AW234" s="210">
        <f t="shared" si="1214"/>
        <v>0</v>
      </c>
      <c r="AX234" s="210">
        <f t="shared" si="1214"/>
        <v>0</v>
      </c>
      <c r="AY234" s="210">
        <f t="shared" si="1214"/>
        <v>0</v>
      </c>
      <c r="AZ234" s="210">
        <f t="shared" si="1214"/>
        <v>0</v>
      </c>
      <c r="BA234" s="210">
        <f t="shared" si="1214"/>
        <v>0</v>
      </c>
      <c r="BB234" s="210">
        <f t="shared" si="1214"/>
        <v>0</v>
      </c>
      <c r="BC234" s="210">
        <f t="shared" si="1214"/>
        <v>0</v>
      </c>
      <c r="BD234" s="210">
        <f t="shared" si="1214"/>
        <v>0</v>
      </c>
      <c r="BE234" s="210">
        <f t="shared" si="1214"/>
        <v>0</v>
      </c>
      <c r="BF234" s="210">
        <f t="shared" si="1214"/>
        <v>0</v>
      </c>
      <c r="BG234" s="210">
        <f t="shared" si="1214"/>
        <v>0</v>
      </c>
      <c r="BH234" s="210">
        <f t="shared" si="1214"/>
        <v>0</v>
      </c>
      <c r="BI234" s="210">
        <f t="shared" si="1214"/>
        <v>0</v>
      </c>
      <c r="BJ234" s="210">
        <f t="shared" si="1214"/>
        <v>0</v>
      </c>
      <c r="BK234" s="210">
        <f t="shared" si="1214"/>
        <v>0</v>
      </c>
      <c r="BL234" s="210">
        <f t="shared" si="1214"/>
        <v>0</v>
      </c>
      <c r="BM234" s="210">
        <f t="shared" si="1214"/>
        <v>0</v>
      </c>
      <c r="BN234" s="210">
        <f t="shared" ref="BN234:DY234" si="1215">+BN232-BN202</f>
        <v>0</v>
      </c>
      <c r="BO234" s="210">
        <f t="shared" si="1215"/>
        <v>0</v>
      </c>
      <c r="BP234" s="210">
        <f t="shared" si="1215"/>
        <v>0</v>
      </c>
      <c r="BQ234" s="210">
        <f t="shared" si="1215"/>
        <v>0</v>
      </c>
      <c r="BR234" s="210">
        <f t="shared" si="1215"/>
        <v>0</v>
      </c>
      <c r="BS234" s="210">
        <f t="shared" si="1215"/>
        <v>0</v>
      </c>
      <c r="BT234" s="210">
        <f t="shared" si="1215"/>
        <v>0</v>
      </c>
      <c r="BU234" s="210">
        <f t="shared" si="1215"/>
        <v>0</v>
      </c>
      <c r="BV234" s="210">
        <f t="shared" si="1215"/>
        <v>0</v>
      </c>
      <c r="BW234" s="210">
        <f t="shared" si="1215"/>
        <v>0</v>
      </c>
      <c r="BX234" s="210">
        <f t="shared" si="1215"/>
        <v>0</v>
      </c>
      <c r="BY234" s="210">
        <f t="shared" si="1215"/>
        <v>0</v>
      </c>
      <c r="BZ234" s="210">
        <f t="shared" si="1215"/>
        <v>0</v>
      </c>
      <c r="CA234" s="210">
        <f t="shared" si="1215"/>
        <v>0</v>
      </c>
      <c r="CB234" s="210">
        <f t="shared" si="1215"/>
        <v>0</v>
      </c>
      <c r="CC234" s="210">
        <f t="shared" si="1215"/>
        <v>0</v>
      </c>
      <c r="CD234" s="210">
        <f t="shared" si="1215"/>
        <v>0</v>
      </c>
      <c r="CE234" s="210">
        <f t="shared" si="1215"/>
        <v>0</v>
      </c>
      <c r="CF234" s="210">
        <f t="shared" si="1215"/>
        <v>0</v>
      </c>
      <c r="CG234" s="210">
        <f t="shared" si="1215"/>
        <v>0</v>
      </c>
      <c r="CH234" s="210">
        <f t="shared" si="1215"/>
        <v>0</v>
      </c>
      <c r="CI234" s="210">
        <f t="shared" si="1215"/>
        <v>0</v>
      </c>
      <c r="CJ234" s="210">
        <f t="shared" si="1215"/>
        <v>0</v>
      </c>
      <c r="CK234" s="210">
        <f t="shared" si="1215"/>
        <v>0</v>
      </c>
      <c r="CL234" s="210">
        <f t="shared" si="1215"/>
        <v>0</v>
      </c>
      <c r="CM234" s="210">
        <f t="shared" si="1215"/>
        <v>0</v>
      </c>
      <c r="CN234" s="210">
        <f t="shared" si="1215"/>
        <v>0</v>
      </c>
      <c r="CO234" s="210">
        <f t="shared" si="1215"/>
        <v>0</v>
      </c>
      <c r="CP234" s="210">
        <f t="shared" si="1215"/>
        <v>0</v>
      </c>
      <c r="CQ234" s="210">
        <f t="shared" si="1215"/>
        <v>0</v>
      </c>
      <c r="CR234" s="210">
        <f t="shared" si="1215"/>
        <v>0</v>
      </c>
      <c r="CS234" s="210">
        <f t="shared" si="1215"/>
        <v>0</v>
      </c>
      <c r="CT234" s="210">
        <f t="shared" si="1215"/>
        <v>0</v>
      </c>
      <c r="CU234" s="210">
        <f t="shared" si="1215"/>
        <v>0</v>
      </c>
      <c r="CV234" s="210">
        <f t="shared" si="1215"/>
        <v>0</v>
      </c>
      <c r="CW234" s="210">
        <f t="shared" si="1215"/>
        <v>0</v>
      </c>
      <c r="CX234" s="210">
        <f t="shared" si="1215"/>
        <v>0</v>
      </c>
      <c r="CY234" s="210">
        <f t="shared" si="1215"/>
        <v>0</v>
      </c>
      <c r="CZ234" s="210">
        <f t="shared" si="1215"/>
        <v>0</v>
      </c>
      <c r="DA234" s="210">
        <f t="shared" si="1215"/>
        <v>0</v>
      </c>
      <c r="DB234" s="210">
        <f t="shared" si="1215"/>
        <v>0</v>
      </c>
      <c r="DC234" s="210">
        <f t="shared" si="1215"/>
        <v>0</v>
      </c>
      <c r="DD234" s="210">
        <f t="shared" si="1215"/>
        <v>0</v>
      </c>
      <c r="DE234" s="210">
        <f t="shared" si="1215"/>
        <v>0</v>
      </c>
      <c r="DF234" s="210">
        <f t="shared" si="1215"/>
        <v>0</v>
      </c>
      <c r="DG234" s="210">
        <f t="shared" si="1215"/>
        <v>0</v>
      </c>
      <c r="DH234" s="210">
        <f t="shared" si="1215"/>
        <v>0</v>
      </c>
      <c r="DI234" s="221">
        <f t="shared" si="1215"/>
        <v>0</v>
      </c>
      <c r="DJ234" s="221">
        <f t="shared" si="1215"/>
        <v>0</v>
      </c>
      <c r="DK234" s="221">
        <f t="shared" si="1215"/>
        <v>0</v>
      </c>
      <c r="DL234" s="221">
        <f t="shared" si="1215"/>
        <v>0</v>
      </c>
      <c r="DM234" s="221">
        <f t="shared" si="1215"/>
        <v>0</v>
      </c>
      <c r="DN234" s="221">
        <f t="shared" si="1215"/>
        <v>0</v>
      </c>
      <c r="DO234" s="221">
        <f t="shared" si="1215"/>
        <v>0</v>
      </c>
      <c r="DP234" s="221">
        <f t="shared" si="1215"/>
        <v>0</v>
      </c>
      <c r="DQ234" s="221">
        <f t="shared" si="1215"/>
        <v>0</v>
      </c>
      <c r="DR234" s="221">
        <f t="shared" si="1215"/>
        <v>0</v>
      </c>
      <c r="DS234" s="221">
        <f t="shared" si="1215"/>
        <v>0</v>
      </c>
      <c r="DT234" s="221">
        <f t="shared" si="1215"/>
        <v>0</v>
      </c>
      <c r="DU234" s="221">
        <f t="shared" si="1215"/>
        <v>0</v>
      </c>
      <c r="DV234" s="221">
        <f t="shared" si="1215"/>
        <v>0</v>
      </c>
      <c r="DW234" s="221">
        <f t="shared" si="1215"/>
        <v>0</v>
      </c>
      <c r="DX234" s="221">
        <f t="shared" si="1215"/>
        <v>0</v>
      </c>
      <c r="DY234" s="221">
        <f t="shared" si="1215"/>
        <v>0</v>
      </c>
      <c r="DZ234" s="221">
        <f t="shared" ref="DZ234:EB234" si="1216">+DZ232-DZ202</f>
        <v>0</v>
      </c>
      <c r="EA234" s="221">
        <f t="shared" si="1216"/>
        <v>0</v>
      </c>
      <c r="EB234" s="221">
        <f t="shared" si="1216"/>
        <v>0</v>
      </c>
      <c r="EC234" s="221">
        <f t="shared" ref="EC234:EH234" si="1217">+EC232-EC202</f>
        <v>0</v>
      </c>
      <c r="ED234" s="221">
        <f t="shared" si="1217"/>
        <v>0</v>
      </c>
      <c r="EE234" s="221">
        <f t="shared" si="1217"/>
        <v>0</v>
      </c>
      <c r="EF234" s="221">
        <f t="shared" si="1217"/>
        <v>0</v>
      </c>
      <c r="EG234" s="221">
        <f t="shared" si="1217"/>
        <v>0</v>
      </c>
      <c r="EH234" s="221">
        <f t="shared" si="1217"/>
        <v>0</v>
      </c>
      <c r="EI234" s="221">
        <f t="shared" ref="EI234:EN234" si="1218">+EI232-EI202</f>
        <v>0</v>
      </c>
      <c r="EJ234" s="221">
        <f t="shared" si="1218"/>
        <v>0</v>
      </c>
      <c r="EK234" s="221">
        <f t="shared" si="1218"/>
        <v>0</v>
      </c>
      <c r="EL234" s="221">
        <f t="shared" si="1218"/>
        <v>0</v>
      </c>
      <c r="EM234" s="221">
        <f t="shared" si="1218"/>
        <v>0</v>
      </c>
      <c r="EN234" s="221">
        <f t="shared" si="1218"/>
        <v>0</v>
      </c>
      <c r="EO234" s="221">
        <f t="shared" ref="EO234:ET234" si="1219">+EO232-EO202</f>
        <v>0</v>
      </c>
      <c r="EP234" s="221">
        <f t="shared" si="1219"/>
        <v>0</v>
      </c>
      <c r="EQ234" s="221">
        <f t="shared" si="1219"/>
        <v>0</v>
      </c>
      <c r="ER234" s="221">
        <f t="shared" si="1219"/>
        <v>0</v>
      </c>
      <c r="ES234" s="221">
        <f t="shared" si="1219"/>
        <v>0</v>
      </c>
      <c r="ET234" s="221">
        <f t="shared" si="1219"/>
        <v>0</v>
      </c>
      <c r="EU234" s="221">
        <f t="shared" ref="EU234:EZ234" si="1220">+EU232-EU202</f>
        <v>0</v>
      </c>
      <c r="EV234" s="221">
        <f t="shared" si="1220"/>
        <v>0</v>
      </c>
      <c r="EW234" s="221">
        <f t="shared" si="1220"/>
        <v>0</v>
      </c>
      <c r="EX234" s="221">
        <f t="shared" si="1220"/>
        <v>0</v>
      </c>
      <c r="EY234" s="221">
        <f t="shared" si="1220"/>
        <v>0</v>
      </c>
      <c r="EZ234" s="381">
        <f t="shared" si="1220"/>
        <v>0</v>
      </c>
      <c r="FA234" s="221">
        <f t="shared" ref="FA234:FF234" si="1221">+FA232-FA202</f>
        <v>0</v>
      </c>
      <c r="FB234" s="221">
        <f t="shared" si="1221"/>
        <v>0</v>
      </c>
      <c r="FC234" s="221">
        <f t="shared" si="1221"/>
        <v>0</v>
      </c>
      <c r="FD234" s="221">
        <f t="shared" si="1221"/>
        <v>0</v>
      </c>
      <c r="FE234" s="221">
        <f t="shared" si="1221"/>
        <v>0</v>
      </c>
      <c r="FF234" s="381">
        <f t="shared" si="1221"/>
        <v>0</v>
      </c>
      <c r="FG234" s="221">
        <f t="shared" ref="FG234:FL234" si="1222">+FG232-FG202</f>
        <v>0</v>
      </c>
      <c r="FH234" s="221">
        <f t="shared" si="1222"/>
        <v>0</v>
      </c>
      <c r="FI234" s="221">
        <f t="shared" si="1222"/>
        <v>0</v>
      </c>
      <c r="FJ234" s="221">
        <f t="shared" si="1222"/>
        <v>0</v>
      </c>
      <c r="FK234" s="221">
        <f t="shared" si="1222"/>
        <v>0</v>
      </c>
      <c r="FL234" s="381">
        <f t="shared" si="1222"/>
        <v>0</v>
      </c>
      <c r="FM234" s="221">
        <f t="shared" ref="FM234:FU234" si="1223">+FM232-FM202</f>
        <v>0</v>
      </c>
      <c r="FN234" s="221">
        <f t="shared" si="1223"/>
        <v>0</v>
      </c>
      <c r="FO234" s="221">
        <f t="shared" si="1223"/>
        <v>0</v>
      </c>
      <c r="FP234" s="381">
        <f t="shared" si="1223"/>
        <v>0</v>
      </c>
      <c r="FQ234" s="221">
        <f t="shared" si="1223"/>
        <v>0</v>
      </c>
      <c r="FR234" s="221">
        <f t="shared" si="1223"/>
        <v>0</v>
      </c>
      <c r="FS234" s="221">
        <f t="shared" si="1223"/>
        <v>0</v>
      </c>
      <c r="FT234" s="221">
        <f t="shared" si="1223"/>
        <v>0</v>
      </c>
      <c r="FU234" s="381">
        <f t="shared" si="1223"/>
        <v>0</v>
      </c>
      <c r="FV234" s="221">
        <f t="shared" ref="FV234:GA234" si="1224">+FV232-FV202</f>
        <v>0</v>
      </c>
      <c r="FW234" s="221">
        <f t="shared" si="1224"/>
        <v>0</v>
      </c>
      <c r="FX234" s="221">
        <f t="shared" si="1224"/>
        <v>0</v>
      </c>
      <c r="FY234" s="221">
        <f t="shared" si="1224"/>
        <v>0</v>
      </c>
      <c r="FZ234" s="221">
        <f t="shared" si="1224"/>
        <v>0</v>
      </c>
      <c r="GA234" s="381">
        <f t="shared" si="1224"/>
        <v>0</v>
      </c>
      <c r="GB234" s="221">
        <f t="shared" ref="GB234:GN234" si="1225">+GB232-GB202</f>
        <v>0</v>
      </c>
      <c r="GC234" s="210">
        <f t="shared" si="1225"/>
        <v>0</v>
      </c>
      <c r="GD234" s="210">
        <f t="shared" si="1225"/>
        <v>0</v>
      </c>
      <c r="GE234" s="210">
        <f t="shared" si="1225"/>
        <v>0</v>
      </c>
      <c r="GF234" s="210">
        <f t="shared" si="1225"/>
        <v>0</v>
      </c>
      <c r="GG234" s="376">
        <f t="shared" si="1225"/>
        <v>0</v>
      </c>
      <c r="GH234" s="210">
        <f t="shared" si="1225"/>
        <v>0</v>
      </c>
      <c r="GI234" s="210">
        <f t="shared" si="1225"/>
        <v>0</v>
      </c>
      <c r="GJ234" s="210">
        <f t="shared" si="1225"/>
        <v>0</v>
      </c>
      <c r="GK234" s="210">
        <f t="shared" si="1225"/>
        <v>0</v>
      </c>
      <c r="GL234" s="210">
        <f t="shared" si="1225"/>
        <v>0</v>
      </c>
      <c r="GM234" s="376">
        <f t="shared" si="1225"/>
        <v>0</v>
      </c>
      <c r="GN234" s="210">
        <f t="shared" si="1225"/>
        <v>0</v>
      </c>
      <c r="GO234" s="210">
        <f t="shared" ref="GO234:GT234" si="1226">+GO232-GO202</f>
        <v>0</v>
      </c>
      <c r="GP234" s="210">
        <f t="shared" si="1226"/>
        <v>0</v>
      </c>
      <c r="GQ234" s="210">
        <f t="shared" si="1226"/>
        <v>0</v>
      </c>
      <c r="GR234" s="210">
        <f t="shared" si="1226"/>
        <v>0</v>
      </c>
      <c r="GS234" s="376">
        <f t="shared" si="1226"/>
        <v>0</v>
      </c>
      <c r="GT234" s="210">
        <f t="shared" si="1226"/>
        <v>0</v>
      </c>
      <c r="GU234" s="210">
        <f t="shared" ref="GU234:GZ234" si="1227">+GU232-GU202</f>
        <v>0</v>
      </c>
      <c r="GV234" s="210">
        <f t="shared" si="1227"/>
        <v>0</v>
      </c>
      <c r="GW234" s="210">
        <f t="shared" si="1227"/>
        <v>0</v>
      </c>
      <c r="GX234" s="210">
        <f t="shared" si="1227"/>
        <v>0</v>
      </c>
      <c r="GY234" s="376">
        <f t="shared" si="1227"/>
        <v>0</v>
      </c>
      <c r="GZ234" s="210">
        <f t="shared" si="1227"/>
        <v>0</v>
      </c>
      <c r="HA234" s="210">
        <f t="shared" ref="HA234:HF234" si="1228">+HA232-HA202</f>
        <v>0</v>
      </c>
      <c r="HB234" s="210">
        <f t="shared" si="1228"/>
        <v>0</v>
      </c>
      <c r="HC234" s="210">
        <f t="shared" si="1228"/>
        <v>0</v>
      </c>
      <c r="HD234" s="210">
        <f t="shared" si="1228"/>
        <v>0</v>
      </c>
      <c r="HE234" s="376">
        <f t="shared" si="1228"/>
        <v>0</v>
      </c>
      <c r="HF234" s="210">
        <f t="shared" si="1228"/>
        <v>0</v>
      </c>
      <c r="HG234" s="210">
        <f t="shared" ref="HG234:HL234" si="1229">+HG232-HG202</f>
        <v>0</v>
      </c>
      <c r="HH234" s="210">
        <f t="shared" si="1229"/>
        <v>0</v>
      </c>
      <c r="HI234" s="210">
        <f t="shared" si="1229"/>
        <v>0</v>
      </c>
      <c r="HJ234" s="210">
        <f t="shared" si="1229"/>
        <v>0</v>
      </c>
      <c r="HK234" s="376">
        <f t="shared" si="1229"/>
        <v>0</v>
      </c>
      <c r="HL234" s="210">
        <f t="shared" si="1229"/>
        <v>0</v>
      </c>
      <c r="HM234" s="210">
        <f t="shared" ref="HM234:HR234" si="1230">+HM232-HM202</f>
        <v>0</v>
      </c>
      <c r="HN234" s="210">
        <f t="shared" si="1230"/>
        <v>0</v>
      </c>
      <c r="HO234" s="210">
        <f t="shared" si="1230"/>
        <v>0</v>
      </c>
      <c r="HP234" s="210">
        <f t="shared" si="1230"/>
        <v>0</v>
      </c>
      <c r="HQ234" s="376">
        <f t="shared" si="1230"/>
        <v>0</v>
      </c>
      <c r="HR234" s="210">
        <f t="shared" si="1230"/>
        <v>0</v>
      </c>
    </row>
    <row r="235" spans="1:226" ht="15" hidden="1" customHeight="1" x14ac:dyDescent="0.35">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10"/>
      <c r="DB235" s="210"/>
      <c r="DC235" s="210"/>
      <c r="DD235" s="210"/>
      <c r="DE235" s="210"/>
      <c r="DF235" s="210"/>
      <c r="DG235" s="210"/>
      <c r="DH235" s="210"/>
      <c r="DI235" s="210"/>
      <c r="DJ235" s="221"/>
      <c r="DK235" s="210"/>
      <c r="DL235" s="210"/>
      <c r="DM235" s="210"/>
      <c r="DN235" s="210"/>
      <c r="DO235" s="210"/>
      <c r="DP235" s="210"/>
      <c r="DQ235" s="210"/>
      <c r="DR235" s="210"/>
      <c r="DS235" s="210"/>
      <c r="DT235" s="210"/>
      <c r="DU235" s="210"/>
      <c r="DV235" s="210"/>
      <c r="DW235" s="210"/>
      <c r="DX235" s="210"/>
      <c r="DY235" s="210"/>
      <c r="DZ235" s="210"/>
      <c r="EA235" s="210"/>
      <c r="EB235" s="210"/>
      <c r="EC235" s="210"/>
      <c r="ED235" s="210"/>
      <c r="EE235" s="210"/>
      <c r="EF235" s="210"/>
      <c r="EG235" s="210"/>
      <c r="EH235" s="210"/>
      <c r="EI235" s="210"/>
      <c r="EJ235" s="210"/>
      <c r="EK235" s="210"/>
      <c r="EL235" s="210"/>
      <c r="EM235" s="210"/>
      <c r="EN235" s="210"/>
      <c r="EO235" s="210"/>
      <c r="EP235" s="210"/>
      <c r="EQ235" s="210"/>
      <c r="ER235" s="210"/>
      <c r="ES235" s="210"/>
      <c r="ET235" s="210"/>
      <c r="EU235" s="210"/>
      <c r="EV235" s="210"/>
      <c r="EW235" s="210"/>
      <c r="EX235" s="210"/>
      <c r="EY235" s="210"/>
      <c r="EZ235" s="376"/>
      <c r="FA235" s="210"/>
      <c r="FB235" s="210"/>
      <c r="FC235" s="210"/>
      <c r="FD235" s="210"/>
      <c r="FE235" s="210"/>
      <c r="FF235" s="376"/>
      <c r="FG235" s="210"/>
      <c r="FH235" s="210"/>
      <c r="FI235" s="210"/>
      <c r="FJ235" s="210"/>
      <c r="FK235" s="210"/>
      <c r="FL235" s="376"/>
      <c r="FM235" s="210"/>
      <c r="FN235" s="210"/>
      <c r="FO235" s="221"/>
      <c r="FP235" s="376"/>
      <c r="FQ235" s="210"/>
      <c r="FR235" s="210"/>
      <c r="FS235" s="210"/>
      <c r="FT235" s="210"/>
      <c r="FU235" s="376"/>
      <c r="FV235" s="210"/>
      <c r="FW235" s="210"/>
      <c r="FX235" s="210"/>
      <c r="FY235" s="210"/>
      <c r="FZ235" s="210"/>
      <c r="GA235" s="376"/>
      <c r="GB235" s="210"/>
      <c r="GC235" s="210"/>
      <c r="GD235" s="210"/>
      <c r="GE235" s="210"/>
      <c r="GF235" s="210"/>
      <c r="GG235" s="376"/>
      <c r="GH235" s="210"/>
      <c r="GI235" s="210"/>
      <c r="GJ235" s="210"/>
      <c r="GK235" s="210"/>
      <c r="GL235" s="210"/>
      <c r="GM235" s="376"/>
      <c r="GN235" s="210"/>
      <c r="GO235" s="210"/>
      <c r="GP235" s="210"/>
      <c r="GQ235" s="210"/>
      <c r="GR235" s="210"/>
      <c r="GS235" s="376"/>
      <c r="GT235" s="210"/>
      <c r="GU235" s="210"/>
      <c r="GV235" s="210"/>
      <c r="GW235" s="210"/>
      <c r="GX235" s="210"/>
      <c r="GY235" s="376"/>
      <c r="GZ235" s="210"/>
      <c r="HA235" s="210"/>
      <c r="HB235" s="210"/>
      <c r="HC235" s="210"/>
      <c r="HD235" s="210"/>
      <c r="HE235" s="376"/>
      <c r="HF235" s="210"/>
      <c r="HG235" s="210"/>
      <c r="HH235" s="210"/>
      <c r="HI235" s="210"/>
      <c r="HJ235" s="210"/>
      <c r="HK235" s="376"/>
      <c r="HL235" s="210"/>
      <c r="HM235" s="210"/>
      <c r="HN235" s="210"/>
      <c r="HO235" s="210"/>
      <c r="HP235" s="210"/>
      <c r="HQ235" s="376"/>
      <c r="HR235" s="210"/>
    </row>
    <row r="236" spans="1:226" ht="15" hidden="1" customHeight="1" x14ac:dyDescent="0.35">
      <c r="B236" s="210"/>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210"/>
      <c r="BJ236" s="210"/>
      <c r="BK236" s="210"/>
      <c r="BL236" s="210"/>
      <c r="BM236" s="210"/>
      <c r="BN236" s="210"/>
      <c r="BO236" s="210"/>
      <c r="BP236" s="210"/>
      <c r="BQ236" s="210"/>
      <c r="BR236" s="210"/>
      <c r="BS236" s="210"/>
      <c r="BT236" s="210"/>
      <c r="BU236" s="210"/>
      <c r="BV236" s="210"/>
      <c r="BW236" s="210"/>
      <c r="BX236" s="210"/>
      <c r="BY236" s="210"/>
      <c r="BZ236" s="210"/>
      <c r="CA236" s="210"/>
      <c r="CB236" s="210"/>
      <c r="CC236" s="210"/>
      <c r="CD236" s="210"/>
      <c r="CE236" s="210"/>
      <c r="CF236" s="210"/>
      <c r="CG236" s="210"/>
      <c r="CH236" s="210"/>
      <c r="CI236" s="210"/>
      <c r="CJ236" s="210"/>
      <c r="CK236" s="210"/>
      <c r="CL236" s="210"/>
      <c r="CM236" s="210"/>
      <c r="CN236" s="210"/>
      <c r="CO236" s="210"/>
      <c r="CP236" s="210"/>
      <c r="CQ236" s="210"/>
      <c r="CR236" s="210"/>
      <c r="CS236" s="210"/>
      <c r="CT236" s="210"/>
      <c r="CU236" s="210"/>
      <c r="CV236" s="210"/>
      <c r="CW236" s="210"/>
      <c r="CX236" s="210"/>
      <c r="CY236" s="210"/>
      <c r="CZ236" s="210"/>
      <c r="DA236" s="210"/>
      <c r="DB236" s="210"/>
      <c r="DC236" s="210"/>
      <c r="DD236" s="210"/>
      <c r="DE236" s="210"/>
      <c r="DF236" s="210"/>
      <c r="DG236" s="210"/>
      <c r="DH236" s="210"/>
      <c r="DI236" s="210"/>
      <c r="DJ236" s="221"/>
      <c r="DK236" s="210"/>
      <c r="DL236" s="210"/>
      <c r="DM236" s="210"/>
      <c r="DN236" s="210"/>
      <c r="DO236" s="210"/>
      <c r="DP236" s="210"/>
      <c r="DQ236" s="210"/>
      <c r="DR236" s="210"/>
      <c r="DS236" s="210"/>
      <c r="DT236" s="210"/>
      <c r="DU236" s="210"/>
      <c r="DV236" s="210"/>
      <c r="DW236" s="210"/>
      <c r="DX236" s="210"/>
      <c r="DY236" s="210"/>
      <c r="DZ236" s="210"/>
      <c r="EA236" s="210"/>
      <c r="EB236" s="210"/>
      <c r="EC236" s="210"/>
      <c r="ED236" s="210"/>
      <c r="EE236" s="210"/>
      <c r="EF236" s="210"/>
      <c r="EG236" s="210"/>
      <c r="EH236" s="210"/>
      <c r="EI236" s="210"/>
      <c r="EJ236" s="210"/>
      <c r="EK236" s="210"/>
      <c r="EL236" s="210"/>
      <c r="EM236" s="210"/>
      <c r="EN236" s="210"/>
      <c r="EO236" s="210"/>
      <c r="EP236" s="210"/>
      <c r="EQ236" s="210"/>
      <c r="ER236" s="210"/>
      <c r="ES236" s="210"/>
      <c r="ET236" s="210"/>
      <c r="EU236" s="210"/>
      <c r="EV236" s="210"/>
      <c r="EW236" s="210"/>
      <c r="EX236" s="210"/>
      <c r="EY236" s="210"/>
      <c r="EZ236" s="376"/>
      <c r="FA236" s="210"/>
      <c r="FB236" s="210"/>
      <c r="FC236" s="210"/>
      <c r="FD236" s="210"/>
      <c r="FE236" s="210"/>
      <c r="FF236" s="376"/>
      <c r="FG236" s="210"/>
      <c r="FH236" s="210"/>
      <c r="FI236" s="210"/>
      <c r="FJ236" s="210"/>
      <c r="FK236" s="210"/>
      <c r="FL236" s="376"/>
      <c r="FM236" s="210"/>
      <c r="FN236" s="210"/>
      <c r="FO236" s="221"/>
      <c r="FP236" s="376"/>
      <c r="FQ236" s="210"/>
      <c r="FR236" s="210"/>
      <c r="FS236" s="210"/>
      <c r="FT236" s="210"/>
      <c r="FU236" s="376"/>
      <c r="FV236" s="210"/>
      <c r="FW236" s="210"/>
      <c r="FX236" s="210"/>
      <c r="FY236" s="210"/>
      <c r="FZ236" s="210"/>
      <c r="GA236" s="376"/>
      <c r="GB236" s="210"/>
      <c r="GC236" s="210"/>
      <c r="GD236" s="210"/>
      <c r="GE236" s="210"/>
      <c r="GF236" s="210"/>
      <c r="GG236" s="376"/>
      <c r="GH236" s="210"/>
      <c r="GI236" s="210"/>
      <c r="GJ236" s="210"/>
      <c r="GK236" s="210"/>
      <c r="GL236" s="210"/>
      <c r="GM236" s="376"/>
      <c r="GN236" s="210"/>
      <c r="GO236" s="210"/>
      <c r="GP236" s="210"/>
      <c r="GQ236" s="210"/>
      <c r="GR236" s="210"/>
      <c r="GS236" s="376"/>
      <c r="GT236" s="210"/>
      <c r="GU236" s="210"/>
      <c r="GV236" s="210"/>
      <c r="GW236" s="210"/>
      <c r="GX236" s="210"/>
      <c r="GY236" s="376"/>
      <c r="GZ236" s="210"/>
      <c r="HA236" s="210"/>
      <c r="HB236" s="210"/>
      <c r="HC236" s="210"/>
      <c r="HD236" s="210"/>
      <c r="HE236" s="376"/>
      <c r="HF236" s="210"/>
      <c r="HG236" s="210"/>
      <c r="HH236" s="210"/>
      <c r="HI236" s="210"/>
      <c r="HJ236" s="210"/>
      <c r="HK236" s="376"/>
      <c r="HL236" s="210"/>
      <c r="HM236" s="210"/>
      <c r="HN236" s="210"/>
      <c r="HO236" s="210"/>
      <c r="HP236" s="210"/>
      <c r="HQ236" s="376"/>
      <c r="HR236" s="210"/>
    </row>
    <row r="237" spans="1:226" ht="15" hidden="1" customHeight="1" x14ac:dyDescent="0.35">
      <c r="B237" s="210"/>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210"/>
      <c r="BJ237" s="210"/>
      <c r="BK237" s="210"/>
      <c r="BL237" s="210"/>
      <c r="BM237" s="210"/>
      <c r="BN237" s="210"/>
      <c r="BO237" s="210"/>
      <c r="BP237" s="210"/>
      <c r="BQ237" s="210"/>
      <c r="BR237" s="210"/>
      <c r="BS237" s="210"/>
      <c r="BT237" s="210"/>
      <c r="BU237" s="210"/>
      <c r="BV237" s="210"/>
      <c r="BW237" s="210"/>
      <c r="BX237" s="210"/>
      <c r="BY237" s="210"/>
      <c r="BZ237" s="210"/>
      <c r="CA237" s="210"/>
      <c r="CB237" s="210"/>
      <c r="CC237" s="210"/>
      <c r="CD237" s="210"/>
      <c r="CE237" s="210"/>
      <c r="CF237" s="210"/>
      <c r="CG237" s="210"/>
      <c r="CH237" s="210"/>
      <c r="CI237" s="210"/>
      <c r="CJ237" s="210"/>
      <c r="CK237" s="210"/>
      <c r="CL237" s="210"/>
      <c r="CM237" s="210"/>
      <c r="CN237" s="210"/>
      <c r="CO237" s="210"/>
      <c r="CP237" s="210"/>
      <c r="CQ237" s="210"/>
      <c r="CR237" s="210"/>
      <c r="CS237" s="210"/>
      <c r="CT237" s="210"/>
      <c r="CU237" s="210"/>
      <c r="CV237" s="210"/>
      <c r="CW237" s="210"/>
      <c r="CX237" s="210"/>
      <c r="CY237" s="210"/>
      <c r="CZ237" s="210"/>
      <c r="DA237" s="210"/>
      <c r="DB237" s="210"/>
      <c r="DC237" s="210"/>
      <c r="DD237" s="210"/>
      <c r="DE237" s="210"/>
      <c r="DF237" s="210"/>
      <c r="DG237" s="210"/>
      <c r="DH237" s="210"/>
      <c r="DI237" s="210"/>
      <c r="DJ237" s="221"/>
      <c r="DK237" s="210"/>
      <c r="DL237" s="210"/>
      <c r="DM237" s="210"/>
      <c r="DN237" s="210"/>
      <c r="DO237" s="210"/>
      <c r="DP237" s="210"/>
      <c r="DQ237" s="210"/>
      <c r="DR237" s="210"/>
      <c r="DS237" s="210"/>
      <c r="DT237" s="210"/>
      <c r="DU237" s="210"/>
      <c r="DV237" s="210"/>
      <c r="DW237" s="210"/>
      <c r="DX237" s="210"/>
      <c r="DY237" s="210"/>
      <c r="DZ237" s="210"/>
      <c r="EA237" s="210"/>
      <c r="EB237" s="210"/>
      <c r="EC237" s="210"/>
      <c r="ED237" s="210"/>
      <c r="EE237" s="210"/>
      <c r="EF237" s="210"/>
      <c r="EG237" s="210"/>
      <c r="EH237" s="210"/>
      <c r="EI237" s="210"/>
      <c r="EJ237" s="210"/>
      <c r="EK237" s="210"/>
      <c r="EL237" s="210"/>
      <c r="EM237" s="210"/>
      <c r="EN237" s="210"/>
      <c r="EO237" s="210"/>
      <c r="EP237" s="210"/>
      <c r="EQ237" s="210"/>
      <c r="ER237" s="210"/>
      <c r="ES237" s="210"/>
      <c r="ET237" s="210"/>
      <c r="EU237" s="210"/>
      <c r="EV237" s="210"/>
      <c r="EW237" s="210"/>
      <c r="EX237" s="210"/>
      <c r="EY237" s="210"/>
      <c r="EZ237" s="376"/>
      <c r="FA237" s="210"/>
      <c r="FB237" s="210"/>
      <c r="FC237" s="210"/>
      <c r="FD237" s="210"/>
      <c r="FE237" s="210"/>
      <c r="FF237" s="376"/>
      <c r="FG237" s="210"/>
      <c r="FH237" s="210"/>
      <c r="FI237" s="210"/>
      <c r="FJ237" s="210"/>
      <c r="FK237" s="210"/>
      <c r="FL237" s="376"/>
      <c r="FM237" s="210"/>
      <c r="FN237" s="210"/>
      <c r="FO237" s="221"/>
      <c r="FP237" s="376"/>
      <c r="FQ237" s="210"/>
      <c r="FR237" s="210"/>
      <c r="FS237" s="210"/>
      <c r="FT237" s="210"/>
      <c r="FU237" s="376"/>
      <c r="FV237" s="210"/>
      <c r="FW237" s="210"/>
      <c r="FX237" s="210"/>
      <c r="FY237" s="210"/>
      <c r="FZ237" s="210"/>
      <c r="GA237" s="376"/>
      <c r="GB237" s="210"/>
      <c r="GC237" s="210"/>
      <c r="GD237" s="210"/>
      <c r="GE237" s="210"/>
      <c r="GF237" s="210"/>
      <c r="GG237" s="376"/>
      <c r="GH237" s="210"/>
      <c r="GI237" s="210"/>
      <c r="GJ237" s="210"/>
      <c r="GK237" s="210"/>
      <c r="GL237" s="210"/>
      <c r="GM237" s="376"/>
      <c r="GN237" s="210"/>
      <c r="GO237" s="210"/>
      <c r="GP237" s="210"/>
      <c r="GQ237" s="210"/>
      <c r="GR237" s="210"/>
      <c r="GS237" s="376"/>
      <c r="GT237" s="210"/>
      <c r="GU237" s="210"/>
      <c r="GV237" s="210"/>
      <c r="GW237" s="210"/>
      <c r="GX237" s="210"/>
      <c r="GY237" s="376"/>
      <c r="GZ237" s="210"/>
      <c r="HA237" s="210"/>
      <c r="HB237" s="210"/>
      <c r="HC237" s="210"/>
      <c r="HD237" s="210"/>
      <c r="HE237" s="376"/>
      <c r="HF237" s="210"/>
      <c r="HG237" s="210"/>
      <c r="HH237" s="210"/>
      <c r="HI237" s="210"/>
      <c r="HJ237" s="210"/>
      <c r="HK237" s="376"/>
      <c r="HL237" s="210"/>
      <c r="HM237" s="210"/>
      <c r="HN237" s="210"/>
      <c r="HO237" s="210"/>
      <c r="HP237" s="210"/>
      <c r="HQ237" s="376"/>
      <c r="HR237" s="210"/>
    </row>
    <row r="238" spans="1:226" ht="15" hidden="1" customHeight="1" x14ac:dyDescent="0.35">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A238" s="210"/>
      <c r="CB238" s="210"/>
      <c r="CC238" s="210"/>
      <c r="CD238" s="210"/>
      <c r="CE238" s="210"/>
      <c r="CF238" s="210"/>
      <c r="CG238" s="210"/>
      <c r="CH238" s="210"/>
      <c r="CI238" s="210"/>
      <c r="CJ238" s="210"/>
      <c r="CK238" s="210"/>
      <c r="CL238" s="210"/>
      <c r="CM238" s="210"/>
      <c r="CN238" s="210"/>
      <c r="CO238" s="210"/>
      <c r="CP238" s="210"/>
      <c r="CQ238" s="210"/>
      <c r="CR238" s="210"/>
      <c r="CS238" s="210"/>
      <c r="CT238" s="210"/>
      <c r="CU238" s="210"/>
      <c r="CV238" s="210"/>
      <c r="CW238" s="210"/>
      <c r="CX238" s="210"/>
      <c r="CY238" s="210"/>
      <c r="CZ238" s="210"/>
      <c r="DA238" s="210"/>
      <c r="DB238" s="210"/>
      <c r="DC238" s="210"/>
      <c r="DD238" s="210"/>
      <c r="DE238" s="210"/>
      <c r="DF238" s="210"/>
      <c r="DG238" s="210"/>
      <c r="DH238" s="210"/>
      <c r="DI238" s="210"/>
      <c r="DJ238" s="221"/>
      <c r="DK238" s="210"/>
      <c r="DL238" s="210"/>
      <c r="DM238" s="210"/>
      <c r="DN238" s="210"/>
      <c r="DO238" s="210"/>
      <c r="DP238" s="210"/>
      <c r="DQ238" s="210"/>
      <c r="DR238" s="210"/>
      <c r="DS238" s="210"/>
      <c r="DT238" s="210"/>
      <c r="DU238" s="210"/>
      <c r="DV238" s="210"/>
      <c r="DW238" s="210"/>
      <c r="DX238" s="210"/>
      <c r="DY238" s="210"/>
      <c r="DZ238" s="210"/>
      <c r="EA238" s="210"/>
      <c r="EB238" s="210"/>
      <c r="EC238" s="210"/>
      <c r="ED238" s="210"/>
      <c r="EE238" s="210"/>
      <c r="EF238" s="210"/>
      <c r="EG238" s="210"/>
      <c r="EH238" s="210"/>
      <c r="EI238" s="210"/>
      <c r="EJ238" s="210"/>
      <c r="EK238" s="210"/>
      <c r="EL238" s="210"/>
      <c r="EM238" s="210"/>
      <c r="EN238" s="210"/>
      <c r="EO238" s="210"/>
      <c r="EP238" s="210"/>
      <c r="EQ238" s="210"/>
      <c r="ER238" s="210"/>
      <c r="ES238" s="210"/>
      <c r="ET238" s="210"/>
      <c r="EU238" s="210"/>
      <c r="EV238" s="210"/>
      <c r="EW238" s="210"/>
      <c r="EX238" s="210"/>
      <c r="EY238" s="210"/>
      <c r="EZ238" s="376"/>
      <c r="FA238" s="210"/>
      <c r="FB238" s="210"/>
      <c r="FC238" s="210"/>
      <c r="FD238" s="210"/>
      <c r="FE238" s="210"/>
      <c r="FF238" s="376"/>
      <c r="FG238" s="210"/>
      <c r="FH238" s="210"/>
      <c r="FI238" s="210"/>
      <c r="FJ238" s="210"/>
      <c r="FK238" s="210"/>
      <c r="FL238" s="376"/>
      <c r="FM238" s="210"/>
      <c r="FN238" s="210"/>
      <c r="FO238" s="221"/>
      <c r="FP238" s="376"/>
      <c r="FQ238" s="210"/>
      <c r="FR238" s="210"/>
      <c r="FS238" s="210"/>
      <c r="FT238" s="210"/>
      <c r="FU238" s="376"/>
      <c r="FV238" s="210"/>
      <c r="FW238" s="210"/>
      <c r="FX238" s="210"/>
      <c r="FY238" s="210"/>
      <c r="FZ238" s="210"/>
      <c r="GA238" s="376"/>
      <c r="GB238" s="210"/>
      <c r="GC238" s="210"/>
      <c r="GD238" s="210"/>
      <c r="GE238" s="210"/>
      <c r="GF238" s="210"/>
      <c r="GG238" s="376"/>
      <c r="GH238" s="210"/>
      <c r="GI238" s="210"/>
      <c r="GJ238" s="210"/>
      <c r="GK238" s="210"/>
      <c r="GL238" s="210"/>
      <c r="GM238" s="376"/>
      <c r="GN238" s="210"/>
      <c r="GO238" s="210"/>
      <c r="GP238" s="210"/>
      <c r="GQ238" s="210"/>
      <c r="GR238" s="210"/>
      <c r="GS238" s="376"/>
      <c r="GT238" s="210"/>
      <c r="GU238" s="210"/>
      <c r="GV238" s="210"/>
      <c r="GW238" s="210"/>
      <c r="GX238" s="210"/>
      <c r="GY238" s="376"/>
      <c r="GZ238" s="210"/>
      <c r="HA238" s="210"/>
      <c r="HB238" s="210"/>
      <c r="HC238" s="210"/>
      <c r="HD238" s="210"/>
      <c r="HE238" s="376"/>
      <c r="HF238" s="210"/>
      <c r="HG238" s="210"/>
      <c r="HH238" s="210"/>
      <c r="HI238" s="210"/>
      <c r="HJ238" s="210"/>
      <c r="HK238" s="376"/>
      <c r="HL238" s="210"/>
      <c r="HM238" s="210"/>
      <c r="HN238" s="210"/>
      <c r="HO238" s="210"/>
      <c r="HP238" s="210"/>
      <c r="HQ238" s="376"/>
      <c r="HR238" s="210"/>
    </row>
    <row r="239" spans="1:226" x14ac:dyDescent="0.35">
      <c r="B239" s="210"/>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210"/>
      <c r="BJ239" s="210"/>
      <c r="BK239" s="210"/>
      <c r="BL239" s="210"/>
      <c r="BM239" s="210"/>
      <c r="BN239" s="210"/>
      <c r="BO239" s="210"/>
      <c r="BP239" s="210"/>
      <c r="BQ239" s="210"/>
      <c r="BR239" s="210"/>
      <c r="BS239" s="210"/>
      <c r="BT239" s="210"/>
      <c r="BU239" s="210"/>
      <c r="BV239" s="210"/>
      <c r="BW239" s="210"/>
      <c r="BX239" s="210"/>
      <c r="BY239" s="210"/>
      <c r="BZ239" s="210"/>
      <c r="CA239" s="210"/>
      <c r="CB239" s="210"/>
      <c r="CC239" s="210"/>
      <c r="CD239" s="210"/>
      <c r="CE239" s="210"/>
      <c r="CF239" s="210"/>
      <c r="CG239" s="210"/>
      <c r="CH239" s="210"/>
      <c r="CI239" s="210"/>
      <c r="CJ239" s="210"/>
      <c r="CK239" s="210"/>
      <c r="CL239" s="210"/>
      <c r="CM239" s="210"/>
      <c r="CN239" s="210"/>
      <c r="CO239" s="210"/>
      <c r="CP239" s="210"/>
      <c r="CQ239" s="210"/>
      <c r="CR239" s="210"/>
      <c r="CS239" s="210"/>
      <c r="CT239" s="210"/>
      <c r="CU239" s="210"/>
      <c r="CV239" s="210"/>
      <c r="CW239" s="210"/>
      <c r="CX239" s="210"/>
      <c r="CY239" s="210"/>
      <c r="CZ239" s="210"/>
      <c r="DA239" s="210"/>
      <c r="DB239" s="210"/>
      <c r="DC239" s="210"/>
      <c r="DD239" s="210"/>
      <c r="DE239" s="210"/>
      <c r="DF239" s="210"/>
      <c r="DG239" s="210"/>
      <c r="DH239" s="210"/>
      <c r="DI239" s="221"/>
      <c r="DJ239" s="221"/>
      <c r="DK239" s="221"/>
      <c r="DL239" s="221"/>
      <c r="DM239" s="221"/>
      <c r="DN239" s="221"/>
      <c r="DO239" s="221"/>
      <c r="DP239" s="221"/>
      <c r="DQ239" s="221"/>
      <c r="DR239" s="221"/>
      <c r="DS239" s="221"/>
      <c r="DT239" s="221"/>
      <c r="DU239" s="221"/>
      <c r="DV239" s="221"/>
      <c r="DW239" s="221"/>
      <c r="DX239" s="221"/>
      <c r="DY239" s="221"/>
      <c r="DZ239" s="221"/>
      <c r="EA239" s="221"/>
      <c r="EB239" s="221"/>
      <c r="EC239" s="221"/>
      <c r="ED239" s="221"/>
      <c r="EE239" s="221"/>
      <c r="EF239" s="221"/>
      <c r="EG239" s="221"/>
      <c r="EH239" s="221"/>
      <c r="EI239" s="221"/>
      <c r="EJ239" s="221"/>
      <c r="EK239" s="221"/>
      <c r="EL239" s="221"/>
      <c r="EM239" s="221"/>
      <c r="EN239" s="221"/>
      <c r="EO239" s="221"/>
      <c r="EP239" s="221"/>
      <c r="EQ239" s="221"/>
      <c r="ER239" s="221"/>
      <c r="ES239" s="221"/>
      <c r="ET239" s="221"/>
      <c r="EU239" s="221"/>
      <c r="EV239" s="221"/>
      <c r="EW239" s="221"/>
      <c r="EX239" s="221"/>
      <c r="EY239" s="221"/>
      <c r="EZ239" s="381"/>
      <c r="FA239" s="221"/>
      <c r="FB239" s="221"/>
      <c r="FC239" s="221"/>
      <c r="FD239" s="221"/>
      <c r="FE239" s="221"/>
      <c r="FF239" s="381"/>
      <c r="FG239" s="221"/>
      <c r="FH239" s="221"/>
      <c r="FI239" s="221"/>
      <c r="FJ239" s="221"/>
      <c r="FK239" s="221"/>
      <c r="FL239" s="381"/>
      <c r="FM239" s="221"/>
      <c r="FN239" s="221"/>
      <c r="FO239" s="221"/>
      <c r="FP239" s="381"/>
      <c r="FQ239" s="221"/>
      <c r="FR239" s="221"/>
      <c r="FS239" s="221"/>
      <c r="FT239" s="221"/>
      <c r="FU239" s="381"/>
      <c r="FV239" s="221"/>
      <c r="FW239" s="221"/>
      <c r="FX239" s="221"/>
      <c r="FY239" s="221"/>
      <c r="FZ239" s="221"/>
      <c r="GA239" s="381"/>
      <c r="GB239" s="221"/>
      <c r="GC239" s="210"/>
      <c r="GD239" s="210"/>
      <c r="GE239" s="210"/>
      <c r="GF239" s="210"/>
      <c r="GG239" s="376"/>
      <c r="GH239" s="210"/>
      <c r="GI239" s="210"/>
      <c r="GJ239" s="210"/>
      <c r="GK239" s="210"/>
      <c r="GL239" s="210"/>
      <c r="GM239" s="376"/>
      <c r="GN239" s="210"/>
      <c r="GO239" s="210"/>
      <c r="GP239" s="210"/>
      <c r="GQ239" s="210"/>
      <c r="GR239" s="210"/>
      <c r="GS239" s="376"/>
      <c r="GT239" s="210"/>
      <c r="GU239" s="210"/>
      <c r="GV239" s="210"/>
      <c r="GW239" s="210"/>
      <c r="GX239" s="210"/>
      <c r="GY239" s="376"/>
      <c r="GZ239" s="210"/>
      <c r="HA239" s="210"/>
      <c r="HB239" s="210"/>
      <c r="HC239" s="210"/>
      <c r="HD239" s="210"/>
      <c r="HE239" s="376"/>
      <c r="HF239" s="210"/>
      <c r="HG239" s="210"/>
      <c r="HH239" s="210"/>
      <c r="HI239" s="210"/>
      <c r="HJ239" s="210"/>
      <c r="HK239" s="376"/>
      <c r="HL239" s="210"/>
      <c r="HM239" s="210"/>
      <c r="HN239" s="210"/>
      <c r="HO239" s="210"/>
      <c r="HP239" s="210"/>
      <c r="HQ239" s="376"/>
      <c r="HR239" s="210"/>
    </row>
    <row r="240" spans="1:226" ht="15" thickBot="1" x14ac:dyDescent="0.4"/>
    <row r="241" spans="1:226" ht="15" thickBot="1" x14ac:dyDescent="0.4">
      <c r="A241" s="106"/>
      <c r="B241" s="485" t="s">
        <v>106</v>
      </c>
      <c r="C241" s="486"/>
      <c r="D241" s="487"/>
      <c r="E241" s="485" t="s">
        <v>107</v>
      </c>
      <c r="F241" s="486"/>
      <c r="G241" s="487"/>
      <c r="H241" s="485" t="s">
        <v>108</v>
      </c>
      <c r="I241" s="486"/>
      <c r="J241" s="487"/>
      <c r="K241" s="485" t="s">
        <v>109</v>
      </c>
      <c r="L241" s="486"/>
      <c r="M241" s="487"/>
      <c r="N241" s="485" t="s">
        <v>110</v>
      </c>
      <c r="O241" s="486"/>
      <c r="P241" s="487"/>
      <c r="Q241" s="485" t="s">
        <v>111</v>
      </c>
      <c r="R241" s="486"/>
      <c r="S241" s="487"/>
      <c r="T241" s="485" t="s">
        <v>112</v>
      </c>
      <c r="U241" s="486"/>
      <c r="V241" s="487"/>
      <c r="W241" s="485" t="s">
        <v>113</v>
      </c>
      <c r="X241" s="486"/>
      <c r="Y241" s="487"/>
      <c r="Z241" s="485" t="s">
        <v>114</v>
      </c>
      <c r="AA241" s="486"/>
      <c r="AB241" s="487"/>
      <c r="AC241" s="485" t="s">
        <v>115</v>
      </c>
      <c r="AD241" s="486"/>
      <c r="AE241" s="487"/>
      <c r="AF241" s="473" t="s">
        <v>116</v>
      </c>
      <c r="AG241" s="474"/>
      <c r="AH241" s="474"/>
      <c r="AI241" s="474"/>
      <c r="AJ241" s="474"/>
      <c r="AK241" s="475"/>
      <c r="AL241" s="473" t="s">
        <v>117</v>
      </c>
      <c r="AM241" s="474"/>
      <c r="AN241" s="474"/>
      <c r="AO241" s="474"/>
      <c r="AP241" s="474"/>
      <c r="AQ241" s="475"/>
      <c r="AR241" s="473" t="s">
        <v>118</v>
      </c>
      <c r="AS241" s="474"/>
      <c r="AT241" s="474"/>
      <c r="AU241" s="474"/>
      <c r="AV241" s="474"/>
      <c r="AW241" s="475"/>
      <c r="AX241" s="473" t="s">
        <v>119</v>
      </c>
      <c r="AY241" s="474"/>
      <c r="AZ241" s="474"/>
      <c r="BA241" s="474"/>
      <c r="BB241" s="474"/>
      <c r="BC241" s="475"/>
      <c r="BD241" s="473" t="s">
        <v>120</v>
      </c>
      <c r="BE241" s="474"/>
      <c r="BF241" s="474"/>
      <c r="BG241" s="474"/>
      <c r="BH241" s="474"/>
      <c r="BI241" s="475"/>
      <c r="BJ241" s="473" t="s">
        <v>121</v>
      </c>
      <c r="BK241" s="474"/>
      <c r="BL241" s="474"/>
      <c r="BM241" s="474"/>
      <c r="BN241" s="474"/>
      <c r="BO241" s="475"/>
      <c r="BP241" s="473" t="s">
        <v>122</v>
      </c>
      <c r="BQ241" s="474"/>
      <c r="BR241" s="474"/>
      <c r="BS241" s="474"/>
      <c r="BT241" s="474"/>
      <c r="BU241" s="475"/>
      <c r="BV241" s="473" t="s">
        <v>123</v>
      </c>
      <c r="BW241" s="474"/>
      <c r="BX241" s="474"/>
      <c r="BY241" s="474"/>
      <c r="BZ241" s="474"/>
      <c r="CA241" s="475"/>
      <c r="CB241" s="482" t="s">
        <v>124</v>
      </c>
      <c r="CC241" s="483" t="s">
        <v>124</v>
      </c>
      <c r="CD241" s="483"/>
      <c r="CE241" s="483"/>
      <c r="CF241" s="483"/>
      <c r="CG241" s="484"/>
      <c r="CH241" s="482" t="s">
        <v>125</v>
      </c>
      <c r="CI241" s="483" t="s">
        <v>126</v>
      </c>
      <c r="CJ241" s="483"/>
      <c r="CK241" s="483"/>
      <c r="CL241" s="483"/>
      <c r="CM241" s="484"/>
      <c r="CN241" s="482" t="s">
        <v>127</v>
      </c>
      <c r="CO241" s="483" t="s">
        <v>128</v>
      </c>
      <c r="CP241" s="483"/>
      <c r="CQ241" s="483"/>
      <c r="CR241" s="483"/>
      <c r="CS241" s="484"/>
      <c r="CT241" s="489" t="str">
        <f>+CT4</f>
        <v>2 0 2 3 a septiembre</v>
      </c>
      <c r="CU241" s="489"/>
      <c r="CV241" s="490"/>
      <c r="CW241" s="473" t="s">
        <v>130</v>
      </c>
      <c r="CX241" s="474"/>
      <c r="CY241" s="475"/>
      <c r="CZ241" s="473" t="str">
        <f>+CZ4</f>
        <v>2 0 2 3 a noviembre</v>
      </c>
      <c r="DA241" s="474"/>
      <c r="DB241" s="475"/>
      <c r="DC241" s="482" t="str">
        <f>+DC4</f>
        <v xml:space="preserve">2 0 2 3 </v>
      </c>
      <c r="DD241" s="483">
        <f>+DC27</f>
        <v>5644045901000</v>
      </c>
      <c r="DE241" s="483"/>
      <c r="DF241" s="483"/>
      <c r="DG241" s="483"/>
      <c r="DH241" s="484"/>
      <c r="DI241" s="476">
        <v>2024</v>
      </c>
      <c r="DJ241" s="477"/>
      <c r="DK241" s="478"/>
      <c r="DL241" s="458" t="str">
        <f>+DL4</f>
        <v>2024  a 31/01/2024</v>
      </c>
      <c r="DM241" s="459">
        <f>+DL27</f>
        <v>5943968644000</v>
      </c>
      <c r="DN241" s="459"/>
      <c r="DO241" s="459"/>
      <c r="DP241" s="459"/>
      <c r="DQ241" s="460"/>
      <c r="DR241" s="458" t="str">
        <f>+DR4</f>
        <v>2024  a 29/02/2024</v>
      </c>
      <c r="DS241" s="459" t="s">
        <v>134</v>
      </c>
      <c r="DT241" s="459"/>
      <c r="DU241" s="459"/>
      <c r="DV241" s="459"/>
      <c r="DW241" s="460"/>
      <c r="DX241" s="458" t="str">
        <f>+DX4</f>
        <v>2024  a 31/03/2024</v>
      </c>
      <c r="DY241" s="459"/>
      <c r="DZ241" s="459"/>
      <c r="EA241" s="459"/>
      <c r="EB241" s="459"/>
      <c r="EC241" s="460"/>
      <c r="ED241" s="458" t="str">
        <f>+ED4</f>
        <v>2024  a 30/04/2024</v>
      </c>
      <c r="EE241" s="459"/>
      <c r="EF241" s="459"/>
      <c r="EG241" s="459"/>
      <c r="EH241" s="459"/>
      <c r="EI241" s="460"/>
      <c r="EJ241" s="458" t="str">
        <f>+EJ4</f>
        <v>2024  a 31/05/2024</v>
      </c>
      <c r="EK241" s="459"/>
      <c r="EL241" s="459"/>
      <c r="EM241" s="459"/>
      <c r="EN241" s="459"/>
      <c r="EO241" s="460"/>
      <c r="EP241" s="458" t="str">
        <f>+EP4</f>
        <v>2024  a 30/06/2024</v>
      </c>
      <c r="EQ241" s="459"/>
      <c r="ER241" s="459"/>
      <c r="ES241" s="459"/>
      <c r="ET241" s="459"/>
      <c r="EU241" s="460"/>
      <c r="EV241" s="458" t="str">
        <f>+EV4</f>
        <v>2024  a 31/07/2024</v>
      </c>
      <c r="EW241" s="459"/>
      <c r="EX241" s="459"/>
      <c r="EY241" s="459"/>
      <c r="EZ241" s="459"/>
      <c r="FA241" s="460"/>
      <c r="FB241" s="458" t="str">
        <f>+FB4</f>
        <v>2024  a 31/08/2024</v>
      </c>
      <c r="FC241" s="459"/>
      <c r="FD241" s="459"/>
      <c r="FE241" s="459"/>
      <c r="FF241" s="459"/>
      <c r="FG241" s="460"/>
      <c r="FH241" s="467" t="str">
        <f>+FH4</f>
        <v>2024  a 30/09/2024</v>
      </c>
      <c r="FI241" s="468"/>
      <c r="FJ241" s="468"/>
      <c r="FK241" s="468"/>
      <c r="FL241" s="468"/>
      <c r="FM241" s="469"/>
      <c r="FN241" s="470">
        <f>+FN4</f>
        <v>2025</v>
      </c>
      <c r="FO241" s="471"/>
      <c r="FP241" s="472"/>
      <c r="FQ241" s="467" t="str">
        <f>+FQ4</f>
        <v>2024  a 31/10/2024</v>
      </c>
      <c r="FR241" s="468"/>
      <c r="FS241" s="468"/>
      <c r="FT241" s="468"/>
      <c r="FU241" s="468"/>
      <c r="FV241" s="469"/>
      <c r="FW241" s="467" t="str">
        <f>+FW4</f>
        <v>2024  a 30/11/2024</v>
      </c>
      <c r="FX241" s="468"/>
      <c r="FY241" s="468"/>
      <c r="FZ241" s="468"/>
      <c r="GA241" s="468"/>
      <c r="GB241" s="469"/>
      <c r="GC241" s="461" t="str">
        <f>+GC4</f>
        <v xml:space="preserve"> 2 0 2 4</v>
      </c>
      <c r="GD241" s="462"/>
      <c r="GE241" s="462"/>
      <c r="GF241" s="462"/>
      <c r="GG241" s="462"/>
      <c r="GH241" s="463"/>
      <c r="GI241" s="461" t="str">
        <f>+GI4</f>
        <v>2025 Enero</v>
      </c>
      <c r="GJ241" s="462"/>
      <c r="GK241" s="462"/>
      <c r="GL241" s="462"/>
      <c r="GM241" s="462"/>
      <c r="GN241" s="463"/>
      <c r="GO241" s="461" t="str">
        <f>+GO4</f>
        <v>2025 Febrero</v>
      </c>
      <c r="GP241" s="462"/>
      <c r="GQ241" s="462"/>
      <c r="GR241" s="462"/>
      <c r="GS241" s="462"/>
      <c r="GT241" s="463"/>
      <c r="GU241" s="461" t="str">
        <f>+GU4</f>
        <v>2025 Marzo</v>
      </c>
      <c r="GV241" s="462"/>
      <c r="GW241" s="462"/>
      <c r="GX241" s="462"/>
      <c r="GY241" s="462"/>
      <c r="GZ241" s="463"/>
      <c r="HA241" s="461" t="str">
        <f>+HA4</f>
        <v>2025 Abril</v>
      </c>
      <c r="HB241" s="462"/>
      <c r="HC241" s="462"/>
      <c r="HD241" s="462"/>
      <c r="HE241" s="462"/>
      <c r="HF241" s="463"/>
      <c r="HG241" s="461" t="str">
        <f>+HG4</f>
        <v>2025 Mayo</v>
      </c>
      <c r="HH241" s="462"/>
      <c r="HI241" s="462"/>
      <c r="HJ241" s="462"/>
      <c r="HK241" s="462"/>
      <c r="HL241" s="463"/>
      <c r="HM241" s="461" t="str">
        <f>+HM4</f>
        <v>2025 Junio</v>
      </c>
      <c r="HN241" s="462"/>
      <c r="HO241" s="462"/>
      <c r="HP241" s="462"/>
      <c r="HQ241" s="462"/>
      <c r="HR241" s="463"/>
    </row>
    <row r="242" spans="1:226" ht="31.5" customHeight="1" thickBot="1" x14ac:dyDescent="0.4">
      <c r="A242" s="160" t="s">
        <v>177</v>
      </c>
      <c r="B242" s="159" t="str">
        <f>+B5</f>
        <v>Presupuesto Disponible</v>
      </c>
      <c r="C242" s="159" t="str">
        <f t="shared" ref="C242:BN242" si="1231">+C5</f>
        <v>Compromisos</v>
      </c>
      <c r="D242" s="159" t="str">
        <f t="shared" si="1231"/>
        <v>% Ejec</v>
      </c>
      <c r="E242" s="159" t="str">
        <f t="shared" si="1231"/>
        <v>Presupuesto Disponible</v>
      </c>
      <c r="F242" s="159" t="str">
        <f t="shared" si="1231"/>
        <v>Compromisos</v>
      </c>
      <c r="G242" s="159" t="str">
        <f t="shared" si="1231"/>
        <v>% Ejec</v>
      </c>
      <c r="H242" s="159" t="str">
        <f t="shared" si="1231"/>
        <v>Presupuesto Disponible</v>
      </c>
      <c r="I242" s="159" t="str">
        <f t="shared" si="1231"/>
        <v>Compromisos</v>
      </c>
      <c r="J242" s="159" t="str">
        <f t="shared" si="1231"/>
        <v>% Ejec</v>
      </c>
      <c r="K242" s="159" t="str">
        <f t="shared" si="1231"/>
        <v>Presupuesto Disponible</v>
      </c>
      <c r="L242" s="159" t="str">
        <f t="shared" si="1231"/>
        <v>Compromisos</v>
      </c>
      <c r="M242" s="159" t="str">
        <f t="shared" si="1231"/>
        <v>% Ejec</v>
      </c>
      <c r="N242" s="159" t="str">
        <f t="shared" si="1231"/>
        <v>Presupuesto Disponible</v>
      </c>
      <c r="O242" s="159" t="str">
        <f t="shared" si="1231"/>
        <v>Compromisos</v>
      </c>
      <c r="P242" s="159" t="str">
        <f t="shared" si="1231"/>
        <v>% Ejec</v>
      </c>
      <c r="Q242" s="159" t="str">
        <f t="shared" si="1231"/>
        <v>Presupuesto Disponible</v>
      </c>
      <c r="R242" s="159" t="str">
        <f t="shared" si="1231"/>
        <v>Compromisos</v>
      </c>
      <c r="S242" s="159" t="str">
        <f t="shared" si="1231"/>
        <v>% Ejec</v>
      </c>
      <c r="T242" s="159" t="str">
        <f t="shared" si="1231"/>
        <v>Presupuesto Disponible</v>
      </c>
      <c r="U242" s="159" t="str">
        <f t="shared" si="1231"/>
        <v>Compromisos</v>
      </c>
      <c r="V242" s="159" t="str">
        <f t="shared" si="1231"/>
        <v>% Ejec</v>
      </c>
      <c r="W242" s="159" t="str">
        <f t="shared" si="1231"/>
        <v>Presupuesto Disponible</v>
      </c>
      <c r="X242" s="159" t="str">
        <f t="shared" si="1231"/>
        <v>Compromisos</v>
      </c>
      <c r="Y242" s="159" t="str">
        <f t="shared" si="1231"/>
        <v>% Ejec</v>
      </c>
      <c r="Z242" s="159" t="str">
        <f t="shared" si="1231"/>
        <v>Presupuesto Disponible</v>
      </c>
      <c r="AA242" s="159" t="str">
        <f t="shared" si="1231"/>
        <v>Compromisos</v>
      </c>
      <c r="AB242" s="159" t="str">
        <f t="shared" si="1231"/>
        <v>% Ejec</v>
      </c>
      <c r="AC242" s="159" t="str">
        <f t="shared" si="1231"/>
        <v>Presupuesto Disponible</v>
      </c>
      <c r="AD242" s="159" t="str">
        <f t="shared" si="1231"/>
        <v>Compromisos</v>
      </c>
      <c r="AE242" s="159" t="str">
        <f t="shared" si="1231"/>
        <v>% Ejec</v>
      </c>
      <c r="AF242" s="159" t="str">
        <f t="shared" si="1231"/>
        <v>Presupuesto Inicial</v>
      </c>
      <c r="AG242" s="159" t="str">
        <f t="shared" si="1231"/>
        <v>Presupuesto Disponible</v>
      </c>
      <c r="AH242" s="159" t="str">
        <f t="shared" si="1231"/>
        <v>Compromisos</v>
      </c>
      <c r="AI242" s="159" t="str">
        <f t="shared" si="1231"/>
        <v>% Ejec</v>
      </c>
      <c r="AJ242" s="159" t="str">
        <f t="shared" si="1231"/>
        <v>Giros</v>
      </c>
      <c r="AK242" s="159" t="str">
        <f t="shared" si="1231"/>
        <v>%Ejec Giros</v>
      </c>
      <c r="AL242" s="159" t="str">
        <f t="shared" si="1231"/>
        <v>Presupuesto Inicial</v>
      </c>
      <c r="AM242" s="159" t="str">
        <f t="shared" si="1231"/>
        <v>Presupuesto Disponible</v>
      </c>
      <c r="AN242" s="159" t="str">
        <f t="shared" si="1231"/>
        <v>Compromisos</v>
      </c>
      <c r="AO242" s="159" t="str">
        <f t="shared" si="1231"/>
        <v>% Ejec</v>
      </c>
      <c r="AP242" s="159" t="str">
        <f t="shared" si="1231"/>
        <v>Giros</v>
      </c>
      <c r="AQ242" s="159" t="str">
        <f t="shared" si="1231"/>
        <v>%Ejec Giros</v>
      </c>
      <c r="AR242" s="159" t="str">
        <f t="shared" si="1231"/>
        <v>Presupuesto Inicial</v>
      </c>
      <c r="AS242" s="159" t="str">
        <f t="shared" si="1231"/>
        <v>Presupuesto Disponible</v>
      </c>
      <c r="AT242" s="159" t="str">
        <f t="shared" si="1231"/>
        <v>Compromisos</v>
      </c>
      <c r="AU242" s="159" t="str">
        <f t="shared" si="1231"/>
        <v>% Ejec</v>
      </c>
      <c r="AV242" s="159" t="str">
        <f t="shared" si="1231"/>
        <v>Giros</v>
      </c>
      <c r="AW242" s="159" t="str">
        <f t="shared" si="1231"/>
        <v>%Ejec Giros</v>
      </c>
      <c r="AX242" s="159" t="str">
        <f t="shared" si="1231"/>
        <v>Presupuesto Inicial</v>
      </c>
      <c r="AY242" s="159" t="str">
        <f t="shared" si="1231"/>
        <v>Presupuesto Disponible</v>
      </c>
      <c r="AZ242" s="159" t="str">
        <f t="shared" si="1231"/>
        <v>Compromisos</v>
      </c>
      <c r="BA242" s="159" t="str">
        <f t="shared" si="1231"/>
        <v>% Ejec</v>
      </c>
      <c r="BB242" s="159" t="str">
        <f t="shared" si="1231"/>
        <v>Giros</v>
      </c>
      <c r="BC242" s="159" t="str">
        <f t="shared" si="1231"/>
        <v>%Ejec Giros</v>
      </c>
      <c r="BD242" s="159" t="str">
        <f t="shared" si="1231"/>
        <v>Presupuesto Inicial</v>
      </c>
      <c r="BE242" s="159" t="str">
        <f t="shared" si="1231"/>
        <v>Presupuesto Disponible</v>
      </c>
      <c r="BF242" s="159" t="str">
        <f t="shared" si="1231"/>
        <v>Compromisos</v>
      </c>
      <c r="BG242" s="159" t="str">
        <f t="shared" si="1231"/>
        <v>% Ejec</v>
      </c>
      <c r="BH242" s="159" t="str">
        <f t="shared" si="1231"/>
        <v>Giros</v>
      </c>
      <c r="BI242" s="159" t="str">
        <f t="shared" si="1231"/>
        <v>%Ejec Giros</v>
      </c>
      <c r="BJ242" s="159" t="str">
        <f t="shared" si="1231"/>
        <v>Presupuesto Inicial</v>
      </c>
      <c r="BK242" s="159" t="str">
        <f t="shared" si="1231"/>
        <v>Presupuesto Disponible</v>
      </c>
      <c r="BL242" s="159" t="str">
        <f t="shared" si="1231"/>
        <v>Compromisos</v>
      </c>
      <c r="BM242" s="159" t="str">
        <f t="shared" si="1231"/>
        <v>% Ejec</v>
      </c>
      <c r="BN242" s="159" t="str">
        <f t="shared" si="1231"/>
        <v>Giros</v>
      </c>
      <c r="BO242" s="159" t="str">
        <f t="shared" ref="BO242:DZ242" si="1232">+BO5</f>
        <v>%Ejec Giros</v>
      </c>
      <c r="BP242" s="159" t="str">
        <f t="shared" si="1232"/>
        <v>Presupuesto Inicial</v>
      </c>
      <c r="BQ242" s="159" t="str">
        <f t="shared" si="1232"/>
        <v>Presupuesto Disponible</v>
      </c>
      <c r="BR242" s="159" t="str">
        <f t="shared" si="1232"/>
        <v>Compromisos</v>
      </c>
      <c r="BS242" s="159" t="str">
        <f t="shared" si="1232"/>
        <v>% Ejec</v>
      </c>
      <c r="BT242" s="159" t="str">
        <f t="shared" si="1232"/>
        <v>Giros</v>
      </c>
      <c r="BU242" s="159" t="str">
        <f t="shared" si="1232"/>
        <v>%Ejec Giros</v>
      </c>
      <c r="BV242" s="159" t="str">
        <f t="shared" si="1232"/>
        <v>Presupuesto Inicial</v>
      </c>
      <c r="BW242" s="159" t="str">
        <f t="shared" si="1232"/>
        <v>Presupuesto Disponible</v>
      </c>
      <c r="BX242" s="159" t="str">
        <f t="shared" si="1232"/>
        <v>Compromisos</v>
      </c>
      <c r="BY242" s="159" t="str">
        <f t="shared" si="1232"/>
        <v>% Ejec</v>
      </c>
      <c r="BZ242" s="159" t="str">
        <f t="shared" si="1232"/>
        <v>Giros</v>
      </c>
      <c r="CA242" s="159" t="str">
        <f t="shared" si="1232"/>
        <v>%Ejec Giros</v>
      </c>
      <c r="CB242" s="159" t="str">
        <f t="shared" si="1232"/>
        <v>Presupuesto Inicial</v>
      </c>
      <c r="CC242" s="159" t="str">
        <f t="shared" si="1232"/>
        <v>Presupuesto Disponible</v>
      </c>
      <c r="CD242" s="159" t="str">
        <f t="shared" si="1232"/>
        <v>Compromisos</v>
      </c>
      <c r="CE242" s="159" t="str">
        <f t="shared" si="1232"/>
        <v>% Ejec</v>
      </c>
      <c r="CF242" s="159" t="str">
        <f t="shared" si="1232"/>
        <v>Giros</v>
      </c>
      <c r="CG242" s="159" t="str">
        <f t="shared" si="1232"/>
        <v>%Ejec Giros</v>
      </c>
      <c r="CH242" s="159" t="str">
        <f t="shared" si="1232"/>
        <v>Presupuesto Inicial</v>
      </c>
      <c r="CI242" s="159" t="str">
        <f t="shared" si="1232"/>
        <v>Presupuesto Disponible</v>
      </c>
      <c r="CJ242" s="159" t="str">
        <f t="shared" si="1232"/>
        <v>Compromisos</v>
      </c>
      <c r="CK242" s="159" t="str">
        <f t="shared" si="1232"/>
        <v>% Ejec</v>
      </c>
      <c r="CL242" s="159" t="str">
        <f t="shared" si="1232"/>
        <v>Giros</v>
      </c>
      <c r="CM242" s="159" t="str">
        <f t="shared" si="1232"/>
        <v>%Ejec Giros</v>
      </c>
      <c r="CN242" s="159" t="str">
        <f t="shared" si="1232"/>
        <v>Presupuesto Inicial</v>
      </c>
      <c r="CO242" s="159" t="str">
        <f t="shared" si="1232"/>
        <v>Presupuesto Disponible</v>
      </c>
      <c r="CP242" s="159" t="str">
        <f t="shared" si="1232"/>
        <v>Compromisos</v>
      </c>
      <c r="CQ242" s="159" t="str">
        <f t="shared" si="1232"/>
        <v>% Ejec</v>
      </c>
      <c r="CR242" s="159" t="str">
        <f t="shared" si="1232"/>
        <v>Giros</v>
      </c>
      <c r="CS242" s="159" t="str">
        <f t="shared" si="1232"/>
        <v>%Ejec Giros</v>
      </c>
      <c r="CT242" s="159" t="str">
        <f t="shared" si="1232"/>
        <v>Presupuesto Disponible</v>
      </c>
      <c r="CU242" s="159" t="str">
        <f t="shared" si="1232"/>
        <v>Compromisos</v>
      </c>
      <c r="CV242" s="159" t="str">
        <f t="shared" si="1232"/>
        <v>% Ejec</v>
      </c>
      <c r="CW242" s="159" t="str">
        <f t="shared" si="1232"/>
        <v>Presupuesto Disponible</v>
      </c>
      <c r="CX242" s="159" t="str">
        <f t="shared" si="1232"/>
        <v>Compromisos</v>
      </c>
      <c r="CY242" s="159" t="str">
        <f t="shared" si="1232"/>
        <v>% Ejec</v>
      </c>
      <c r="CZ242" s="159" t="str">
        <f t="shared" si="1232"/>
        <v>Presupuesto Disponible</v>
      </c>
      <c r="DA242" s="159" t="str">
        <f t="shared" si="1232"/>
        <v>Compromisos</v>
      </c>
      <c r="DB242" s="159" t="str">
        <f t="shared" si="1232"/>
        <v>% Ejec</v>
      </c>
      <c r="DC242" s="159" t="str">
        <f t="shared" si="1232"/>
        <v>Presupuesto Inicial</v>
      </c>
      <c r="DD242" s="159" t="str">
        <f t="shared" si="1232"/>
        <v>Presupuesto Disponible</v>
      </c>
      <c r="DE242" s="159" t="str">
        <f t="shared" si="1232"/>
        <v>Compromisos</v>
      </c>
      <c r="DF242" s="159" t="str">
        <f t="shared" si="1232"/>
        <v>% Ejec</v>
      </c>
      <c r="DG242" s="159" t="str">
        <f t="shared" si="1232"/>
        <v>Giros</v>
      </c>
      <c r="DH242" s="159" t="str">
        <f t="shared" si="1232"/>
        <v>%Ejec Giros</v>
      </c>
      <c r="DI242" s="159" t="str">
        <f t="shared" si="1232"/>
        <v>Proyecto de Presupuesto 2024</v>
      </c>
      <c r="DJ242" s="159" t="str">
        <f t="shared" si="1232"/>
        <v>Diferencia Ppto Aprobado Vs Proyecto Ppto</v>
      </c>
      <c r="DK242" s="159" t="str">
        <f t="shared" si="1232"/>
        <v>Presupuesto Aprobado 2024</v>
      </c>
      <c r="DL242" s="159" t="str">
        <f t="shared" si="1232"/>
        <v>Presupuesto inicial</v>
      </c>
      <c r="DM242" s="159" t="str">
        <f t="shared" si="1232"/>
        <v>Presupuesto Disponible</v>
      </c>
      <c r="DN242" s="159" t="str">
        <f t="shared" si="1232"/>
        <v>Compromisos</v>
      </c>
      <c r="DO242" s="159" t="str">
        <f t="shared" si="1232"/>
        <v>% Ejec</v>
      </c>
      <c r="DP242" s="159" t="str">
        <f t="shared" si="1232"/>
        <v>Giros</v>
      </c>
      <c r="DQ242" s="159" t="str">
        <f t="shared" si="1232"/>
        <v>%Ejec Giros</v>
      </c>
      <c r="DR242" s="159" t="str">
        <f t="shared" si="1232"/>
        <v>Presupuesto Inicial</v>
      </c>
      <c r="DS242" s="159" t="str">
        <f t="shared" si="1232"/>
        <v>Presupuesto Disponible</v>
      </c>
      <c r="DT242" s="159" t="str">
        <f t="shared" si="1232"/>
        <v>Compromisos</v>
      </c>
      <c r="DU242" s="159" t="str">
        <f t="shared" si="1232"/>
        <v>% Ejec</v>
      </c>
      <c r="DV242" s="159" t="str">
        <f t="shared" si="1232"/>
        <v>Giros</v>
      </c>
      <c r="DW242" s="159" t="str">
        <f t="shared" si="1232"/>
        <v>%Ejec Giros</v>
      </c>
      <c r="DX242" s="159" t="str">
        <f t="shared" si="1232"/>
        <v>Presupuesto Inicial</v>
      </c>
      <c r="DY242" s="159" t="str">
        <f t="shared" si="1232"/>
        <v>Presupuesto Disponible</v>
      </c>
      <c r="DZ242" s="159" t="str">
        <f t="shared" si="1232"/>
        <v>Compromisos</v>
      </c>
      <c r="EA242" s="159" t="str">
        <f t="shared" ref="EA242:EF242" si="1233">+EA5</f>
        <v>% Ejec</v>
      </c>
      <c r="EB242" s="159" t="str">
        <f t="shared" si="1233"/>
        <v>Giros</v>
      </c>
      <c r="EC242" s="107" t="str">
        <f t="shared" si="1233"/>
        <v>%Ejec Giros</v>
      </c>
      <c r="ED242" s="159" t="str">
        <f t="shared" si="1233"/>
        <v>Presupuesto Inicial</v>
      </c>
      <c r="EE242" s="159" t="str">
        <f t="shared" si="1233"/>
        <v>Presupuesto Disponible</v>
      </c>
      <c r="EF242" s="159" t="str">
        <f t="shared" si="1233"/>
        <v>Compromisos</v>
      </c>
      <c r="EG242" s="159" t="str">
        <f t="shared" ref="EG242:EL242" si="1234">+EG5</f>
        <v>% Ejec</v>
      </c>
      <c r="EH242" s="159" t="str">
        <f t="shared" si="1234"/>
        <v>Giros</v>
      </c>
      <c r="EI242" s="107" t="str">
        <f t="shared" si="1234"/>
        <v>%Ejec Giros</v>
      </c>
      <c r="EJ242" s="159" t="str">
        <f t="shared" si="1234"/>
        <v>Presupuesto Inicial</v>
      </c>
      <c r="EK242" s="159" t="str">
        <f t="shared" si="1234"/>
        <v>Presupuesto Disponible</v>
      </c>
      <c r="EL242" s="159" t="str">
        <f t="shared" si="1234"/>
        <v>Compromisos</v>
      </c>
      <c r="EM242" s="159" t="str">
        <f t="shared" ref="EM242:ER242" si="1235">+EM5</f>
        <v>% Ejec</v>
      </c>
      <c r="EN242" s="159" t="str">
        <f t="shared" si="1235"/>
        <v>Giros</v>
      </c>
      <c r="EO242" s="107" t="str">
        <f t="shared" si="1235"/>
        <v>%Ejec Giros</v>
      </c>
      <c r="EP242" s="159" t="str">
        <f t="shared" si="1235"/>
        <v>Presupuesto Inicial</v>
      </c>
      <c r="EQ242" s="159" t="str">
        <f t="shared" si="1235"/>
        <v>Presupuesto Disponible</v>
      </c>
      <c r="ER242" s="159" t="str">
        <f t="shared" si="1235"/>
        <v>Compromisos</v>
      </c>
      <c r="ES242" s="159" t="str">
        <f t="shared" ref="ES242:EX242" si="1236">+ES5</f>
        <v>% Ejec</v>
      </c>
      <c r="ET242" s="159" t="str">
        <f t="shared" si="1236"/>
        <v>Giros</v>
      </c>
      <c r="EU242" s="107" t="str">
        <f t="shared" si="1236"/>
        <v>%Ejec Giros</v>
      </c>
      <c r="EV242" s="159" t="str">
        <f t="shared" si="1236"/>
        <v>Presupuesto Inicial</v>
      </c>
      <c r="EW242" s="159" t="str">
        <f t="shared" si="1236"/>
        <v>Presupuesto Disponible</v>
      </c>
      <c r="EX242" s="159" t="str">
        <f t="shared" si="1236"/>
        <v>Compromisos</v>
      </c>
      <c r="EY242" s="159" t="str">
        <f t="shared" ref="EY242:FD242" si="1237">+EY5</f>
        <v>% Ejec</v>
      </c>
      <c r="EZ242" s="378" t="str">
        <f t="shared" si="1237"/>
        <v>Giros</v>
      </c>
      <c r="FA242" s="107" t="str">
        <f t="shared" si="1237"/>
        <v>%Ejec Giros</v>
      </c>
      <c r="FB242" s="159" t="str">
        <f t="shared" si="1237"/>
        <v>Presupuesto Inicial</v>
      </c>
      <c r="FC242" s="159" t="str">
        <f t="shared" si="1237"/>
        <v>Presupuesto Disponible</v>
      </c>
      <c r="FD242" s="159" t="str">
        <f t="shared" si="1237"/>
        <v>Compromisos</v>
      </c>
      <c r="FE242" s="159" t="str">
        <f t="shared" ref="FE242:FJ242" si="1238">+FE5</f>
        <v>% Ejec</v>
      </c>
      <c r="FF242" s="378" t="str">
        <f t="shared" si="1238"/>
        <v>Giros</v>
      </c>
      <c r="FG242" s="107" t="str">
        <f t="shared" si="1238"/>
        <v>%Ejec Giros</v>
      </c>
      <c r="FH242" s="159" t="str">
        <f t="shared" si="1238"/>
        <v>Presupuesto Inicial</v>
      </c>
      <c r="FI242" s="159" t="str">
        <f t="shared" si="1238"/>
        <v>Presupuesto Disponible</v>
      </c>
      <c r="FJ242" s="159" t="str">
        <f t="shared" si="1238"/>
        <v>Compromisos</v>
      </c>
      <c r="FK242" s="159" t="str">
        <f t="shared" ref="FK242:FS242" si="1239">+FK5</f>
        <v>% Ejec</v>
      </c>
      <c r="FL242" s="378" t="str">
        <f t="shared" si="1239"/>
        <v>Giros</v>
      </c>
      <c r="FM242" s="107" t="str">
        <f t="shared" si="1239"/>
        <v>%Ejec Giros</v>
      </c>
      <c r="FN242" s="159" t="str">
        <f t="shared" si="1239"/>
        <v>Proyecto de Presupuesto 2025</v>
      </c>
      <c r="FO242" s="159" t="str">
        <f t="shared" si="1239"/>
        <v>Diferencia Ppto Aprobado Vs Proyecto Ppto</v>
      </c>
      <c r="FP242" s="378" t="str">
        <f t="shared" si="1239"/>
        <v>Presupuesto Aprobado 2025</v>
      </c>
      <c r="FQ242" s="159" t="str">
        <f t="shared" si="1239"/>
        <v>Presupuesto Inicial</v>
      </c>
      <c r="FR242" s="159" t="str">
        <f t="shared" si="1239"/>
        <v>Presupuesto Disponible</v>
      </c>
      <c r="FS242" s="159" t="str">
        <f t="shared" si="1239"/>
        <v>Compromisos</v>
      </c>
      <c r="FT242" s="159" t="str">
        <f t="shared" ref="FT242:FY242" si="1240">+FT5</f>
        <v>% Ejec</v>
      </c>
      <c r="FU242" s="378" t="str">
        <f t="shared" si="1240"/>
        <v>Giros</v>
      </c>
      <c r="FV242" s="107" t="str">
        <f t="shared" si="1240"/>
        <v>%Ejec Giros</v>
      </c>
      <c r="FW242" s="159" t="str">
        <f t="shared" si="1240"/>
        <v>Presupuesto Inicial</v>
      </c>
      <c r="FX242" s="159" t="str">
        <f t="shared" si="1240"/>
        <v>Presupuesto Disponible</v>
      </c>
      <c r="FY242" s="159" t="str">
        <f t="shared" si="1240"/>
        <v>Compromisos</v>
      </c>
      <c r="FZ242" s="159" t="str">
        <f t="shared" ref="FZ242:GN242" si="1241">+FZ5</f>
        <v>% Ejec</v>
      </c>
      <c r="GA242" s="378" t="str">
        <f t="shared" si="1241"/>
        <v>Giros</v>
      </c>
      <c r="GB242" s="107" t="str">
        <f t="shared" si="1241"/>
        <v>%Ejec Giros</v>
      </c>
      <c r="GC242" s="159" t="str">
        <f t="shared" si="1241"/>
        <v>Presupuesto Inicial</v>
      </c>
      <c r="GD242" s="159" t="str">
        <f t="shared" si="1241"/>
        <v>Presupuesto Disponible</v>
      </c>
      <c r="GE242" s="159" t="str">
        <f t="shared" si="1241"/>
        <v>Compromisos</v>
      </c>
      <c r="GF242" s="159" t="str">
        <f t="shared" si="1241"/>
        <v>% Ejec</v>
      </c>
      <c r="GG242" s="378" t="str">
        <f t="shared" si="1241"/>
        <v>Giros</v>
      </c>
      <c r="GH242" s="107" t="str">
        <f t="shared" si="1241"/>
        <v>%Ejec Giros</v>
      </c>
      <c r="GI242" s="159" t="str">
        <f t="shared" si="1241"/>
        <v>Presupuesto Inicial</v>
      </c>
      <c r="GJ242" s="159" t="str">
        <f t="shared" si="1241"/>
        <v>Presupuesto Disponible</v>
      </c>
      <c r="GK242" s="159" t="str">
        <f t="shared" si="1241"/>
        <v>Compromisos</v>
      </c>
      <c r="GL242" s="159" t="str">
        <f t="shared" si="1241"/>
        <v>% Ejec</v>
      </c>
      <c r="GM242" s="378" t="str">
        <f t="shared" si="1241"/>
        <v>Giros</v>
      </c>
      <c r="GN242" s="107" t="str">
        <f t="shared" si="1241"/>
        <v>%Ejec Giros</v>
      </c>
      <c r="GO242" s="159" t="str">
        <f t="shared" ref="GO242:GT242" si="1242">+GO5</f>
        <v>Presupuesto Inicial</v>
      </c>
      <c r="GP242" s="159" t="str">
        <f t="shared" si="1242"/>
        <v>Presupuesto Disponible</v>
      </c>
      <c r="GQ242" s="159" t="str">
        <f t="shared" si="1242"/>
        <v>Compromisos</v>
      </c>
      <c r="GR242" s="159" t="str">
        <f t="shared" si="1242"/>
        <v>% Ejec</v>
      </c>
      <c r="GS242" s="378" t="str">
        <f t="shared" si="1242"/>
        <v>Giros</v>
      </c>
      <c r="GT242" s="107" t="str">
        <f t="shared" si="1242"/>
        <v>%Ejec Giros</v>
      </c>
      <c r="GU242" s="159" t="str">
        <f t="shared" ref="GU242:GZ242" si="1243">+GU5</f>
        <v>Presupuesto Inicial</v>
      </c>
      <c r="GV242" s="159" t="str">
        <f t="shared" si="1243"/>
        <v>Presupuesto Disponible</v>
      </c>
      <c r="GW242" s="159" t="str">
        <f t="shared" si="1243"/>
        <v>Compromisos</v>
      </c>
      <c r="GX242" s="159" t="str">
        <f t="shared" si="1243"/>
        <v>% Ejec</v>
      </c>
      <c r="GY242" s="378" t="str">
        <f t="shared" si="1243"/>
        <v>Giros</v>
      </c>
      <c r="GZ242" s="107" t="str">
        <f t="shared" si="1243"/>
        <v>%Ejec Giros</v>
      </c>
      <c r="HA242" s="159" t="str">
        <f t="shared" ref="HA242:HF242" si="1244">+HA5</f>
        <v>Presupuesto Inicial</v>
      </c>
      <c r="HB242" s="159" t="str">
        <f t="shared" si="1244"/>
        <v>Presupuesto Disponible</v>
      </c>
      <c r="HC242" s="159" t="str">
        <f t="shared" si="1244"/>
        <v>Compromisos</v>
      </c>
      <c r="HD242" s="159" t="str">
        <f t="shared" si="1244"/>
        <v>% Ejec</v>
      </c>
      <c r="HE242" s="378" t="str">
        <f t="shared" si="1244"/>
        <v>Giros</v>
      </c>
      <c r="HF242" s="107" t="str">
        <f t="shared" si="1244"/>
        <v>%Ejec Giros</v>
      </c>
      <c r="HG242" s="159" t="str">
        <f t="shared" ref="HG242:HL242" si="1245">+HG5</f>
        <v>Presupuesto Inicial</v>
      </c>
      <c r="HH242" s="159" t="str">
        <f t="shared" si="1245"/>
        <v>Presupuesto Disponible</v>
      </c>
      <c r="HI242" s="159" t="str">
        <f t="shared" si="1245"/>
        <v>Compromisos</v>
      </c>
      <c r="HJ242" s="159" t="str">
        <f t="shared" si="1245"/>
        <v>% Ejec</v>
      </c>
      <c r="HK242" s="378" t="str">
        <f t="shared" si="1245"/>
        <v>Giros</v>
      </c>
      <c r="HL242" s="107" t="str">
        <f t="shared" si="1245"/>
        <v>%Ejec Giros</v>
      </c>
      <c r="HM242" s="159" t="str">
        <f t="shared" ref="HM242:HR242" si="1246">+HM5</f>
        <v>Presupuesto Inicial</v>
      </c>
      <c r="HN242" s="159" t="str">
        <f t="shared" si="1246"/>
        <v>Presupuesto Disponible</v>
      </c>
      <c r="HO242" s="159" t="str">
        <f t="shared" si="1246"/>
        <v>Compromisos</v>
      </c>
      <c r="HP242" s="159" t="str">
        <f t="shared" si="1246"/>
        <v>% Ejec</v>
      </c>
      <c r="HQ242" s="378" t="str">
        <f t="shared" si="1246"/>
        <v>Giros</v>
      </c>
      <c r="HR242" s="107" t="str">
        <f t="shared" si="1246"/>
        <v>%Ejec Giros</v>
      </c>
    </row>
    <row r="243" spans="1:226" x14ac:dyDescent="0.35">
      <c r="A243" s="51" t="s">
        <v>160</v>
      </c>
      <c r="B243" s="91">
        <f>+B59+B81+B116+B142+B159+B180</f>
        <v>10137882025</v>
      </c>
      <c r="C243" s="91">
        <f>+C59+C81+C116+C142+C159+C180</f>
        <v>9680183175.4599991</v>
      </c>
      <c r="D243" s="93">
        <f>+C243/B243</f>
        <v>0.95485261631459939</v>
      </c>
      <c r="E243" s="91">
        <f>+E59+E81+E116+E142+E159+E180</f>
        <v>13920053188</v>
      </c>
      <c r="F243" s="91">
        <f>+F59+F81+F116+F142+F159+F180</f>
        <v>13159598556.889999</v>
      </c>
      <c r="G243" s="93">
        <f>+F243/E243</f>
        <v>0.94536984731024143</v>
      </c>
      <c r="H243" s="91">
        <f>+H59+H81+H116+H142+H159+H180</f>
        <v>12742712189</v>
      </c>
      <c r="I243" s="91">
        <f>+I59+I81+I116+I142+I159+I180</f>
        <v>12369955154.33</v>
      </c>
      <c r="J243" s="93">
        <f>+I243/H243</f>
        <v>0.97074743358075855</v>
      </c>
      <c r="K243" s="91">
        <f>+K59+K81+K116+K142+K159+K180</f>
        <v>14556547649</v>
      </c>
      <c r="L243" s="91">
        <f>+L59+L81+L116+L142+L159+L180</f>
        <v>14445997492.969999</v>
      </c>
      <c r="M243" s="93">
        <f>+L243/K243</f>
        <v>0.99240546874879398</v>
      </c>
      <c r="N243" s="91">
        <f>+N59+N81+N116+N142+N159+N180</f>
        <v>16419469096</v>
      </c>
      <c r="O243" s="91">
        <f>+O59+O81+O116+O142+O159+O180</f>
        <v>15852004271.370001</v>
      </c>
      <c r="P243" s="93">
        <f>+O243/N243</f>
        <v>0.96543951443787901</v>
      </c>
      <c r="Q243" s="91">
        <f>+Q59+Q81+Q116+Q142+Q159+Q180</f>
        <v>15489931379</v>
      </c>
      <c r="R243" s="91">
        <f>+R59+R81+R116+R142+R159+R180</f>
        <v>14509183410.210001</v>
      </c>
      <c r="S243" s="93">
        <f>+R243/Q243</f>
        <v>0.93668480868032655</v>
      </c>
      <c r="T243" s="91">
        <f>+T59+T81+T116+T142+T159+T180</f>
        <v>16682809332</v>
      </c>
      <c r="U243" s="91">
        <f>+U59+U81+U116+U142+U159+U180</f>
        <v>16178238747.800001</v>
      </c>
      <c r="V243" s="93">
        <f>+U243/T243</f>
        <v>0.96975505898564929</v>
      </c>
      <c r="W243" s="91">
        <f>+W59+W81+W116+W142+W159+W180</f>
        <v>18862329788</v>
      </c>
      <c r="X243" s="91">
        <f>+X59+X81+X116+X142+X159+X180</f>
        <v>17765326424.669998</v>
      </c>
      <c r="Y243" s="93">
        <f>+X243/W243</f>
        <v>0.9418415765359005</v>
      </c>
      <c r="Z243" s="91">
        <f>+Z59+Z81+Z116+Z142+Z159+Z180</f>
        <v>21044998487</v>
      </c>
      <c r="AA243" s="91">
        <f>+AA59+AA81+AA116+AA142+AA159+AA180</f>
        <v>19133363716</v>
      </c>
      <c r="AB243" s="93">
        <f>+AA243/Z243</f>
        <v>0.90916441394943015</v>
      </c>
      <c r="AC243" s="91">
        <f>+AC59+AC81+AC116+AC142+AC159+AC180</f>
        <v>28863440461</v>
      </c>
      <c r="AD243" s="91">
        <f>+AD59+AD81+AD116+AD142+AD159+AD180</f>
        <v>27330868460</v>
      </c>
      <c r="AE243" s="93">
        <f>+AD243/AC243</f>
        <v>0.94690265690707254</v>
      </c>
      <c r="AF243" s="91">
        <f>+AF59+AF81+AF116+AF142+AF159+AF180</f>
        <v>31100615000</v>
      </c>
      <c r="AG243" s="91">
        <f>+AG59+AG81+AG116+AG142+AG159+AG180</f>
        <v>31065877293</v>
      </c>
      <c r="AH243" s="91">
        <f>+AH59+AH81+AH116+AH142+AH159+AH180</f>
        <v>27821629570</v>
      </c>
      <c r="AI243" s="92">
        <f>+AH243/AG243</f>
        <v>0.89556877172977767</v>
      </c>
      <c r="AJ243" s="91">
        <f>+AJ59+AJ81+AJ116+AJ142+AJ159+AJ180</f>
        <v>25886019480</v>
      </c>
      <c r="AK243" s="92">
        <f>+AJ243/AG243</f>
        <v>0.8332621427637209</v>
      </c>
      <c r="AL243" s="91">
        <f>+AL59+AL81+AL116+AL142+AL159+AL180</f>
        <v>30724973000</v>
      </c>
      <c r="AM243" s="91">
        <f>+AM59+AM81+AM116+AM142+AM159+AM180</f>
        <v>30724973000</v>
      </c>
      <c r="AN243" s="91">
        <f>+AN59+AN81+AN116+AN142+AN159+AN180</f>
        <v>29205731170</v>
      </c>
      <c r="AO243" s="92">
        <f>+AN243/AM243</f>
        <v>0.95055351781757469</v>
      </c>
      <c r="AP243" s="91">
        <f>+AP59+AP81+AP116+AP142+AP159+AP180</f>
        <v>25700620537</v>
      </c>
      <c r="AQ243" s="92">
        <f>+AP243/AM243</f>
        <v>0.83647333187241535</v>
      </c>
      <c r="AR243" s="91">
        <f>+AR59+AR81+AR116+AR142+AR159+AR180</f>
        <v>32113197000</v>
      </c>
      <c r="AS243" s="91">
        <f>+AS59+AS81+AS116+AS142+AS159+AS180</f>
        <v>32113197000</v>
      </c>
      <c r="AT243" s="91">
        <f>+AT59+AT81+AT116+AT142+AT159+AT180</f>
        <v>30265319765</v>
      </c>
      <c r="AU243" s="92">
        <f>+AT243/AS243</f>
        <v>0.94245738800157453</v>
      </c>
      <c r="AV243" s="91">
        <f>+AV59+AV81+AV116+AV142+AV159+AV180</f>
        <v>27684403247</v>
      </c>
      <c r="AW243" s="92">
        <f>+AV243/AS243</f>
        <v>0.86208804582738996</v>
      </c>
      <c r="AX243" s="91">
        <f>+AX59+AX81+AX116+AX142+AX159+AX180</f>
        <v>39467761000</v>
      </c>
      <c r="AY243" s="91">
        <f>+AY59+AY81+AY116+AY142+AY159+AY180</f>
        <v>39467761000</v>
      </c>
      <c r="AZ243" s="91">
        <f>+AZ59+AZ81+AZ116+AZ142+AZ159+AZ180</f>
        <v>35093846484</v>
      </c>
      <c r="BA243" s="92">
        <f>+AZ243/AY243</f>
        <v>0.88917753616679696</v>
      </c>
      <c r="BB243" s="91">
        <f>+BB59+BB81+BB116+BB142+BB159+BB180</f>
        <v>32655044168</v>
      </c>
      <c r="BC243" s="92">
        <f>+BB243/AY243</f>
        <v>0.82738527194385314</v>
      </c>
      <c r="BD243" s="91">
        <f>+BD59+BD81+BD116+BD142+BD159+BD180</f>
        <v>46810539000</v>
      </c>
      <c r="BE243" s="91">
        <f>+BE59+BE81+BE116+BE142+BE159+BE180</f>
        <v>45537553000</v>
      </c>
      <c r="BF243" s="91">
        <f>+BF59+BF81+BF116+BF142+BF159+BF180</f>
        <v>42740637732</v>
      </c>
      <c r="BG243" s="92">
        <f>+BF243/BE243</f>
        <v>0.93858002717010292</v>
      </c>
      <c r="BH243" s="91">
        <f>+BH59+BH81+BH116+BH142+BH159+BH180</f>
        <v>39173883896</v>
      </c>
      <c r="BI243" s="92">
        <f>+BH243/BE243</f>
        <v>0.86025447823250412</v>
      </c>
      <c r="BJ243" s="91">
        <f>+BJ59+BJ81+BJ116+BJ142+BJ159+BJ180</f>
        <v>49688596000</v>
      </c>
      <c r="BK243" s="91">
        <f>+BK59+BK81+BK116+BK142+BK159+BK180</f>
        <v>54596275467</v>
      </c>
      <c r="BL243" s="91">
        <f>+BL59+BL81+BL116+BL142+BL159+BL180</f>
        <v>47781890338</v>
      </c>
      <c r="BM243" s="92">
        <f>+BL243/BK243</f>
        <v>0.87518589737648189</v>
      </c>
      <c r="BN243" s="91">
        <f>+BN59+BN81+BN116+BN142+BN159+BN180</f>
        <v>42511502608</v>
      </c>
      <c r="BO243" s="92">
        <f>+BN243/BK243</f>
        <v>0.77865206452948454</v>
      </c>
      <c r="BP243" s="91">
        <f>+BP59+BP81+BP116+BP142+BP159+BP180</f>
        <v>57347626000</v>
      </c>
      <c r="BQ243" s="91">
        <f>+BQ59+BQ81+BQ116+BQ142+BQ159+BQ180</f>
        <v>55600626000</v>
      </c>
      <c r="BR243" s="91">
        <f>+BR59+BR81+BR116+BR142+BR159+BR180</f>
        <v>52272208197</v>
      </c>
      <c r="BS243" s="92">
        <f>+BR243/BQ243</f>
        <v>0.94013704444622614</v>
      </c>
      <c r="BT243" s="91">
        <f>+BT59+BT81+BT116+BT142+BT159+BT180</f>
        <v>48506377490</v>
      </c>
      <c r="BU243" s="92">
        <f>+BT243/BQ243</f>
        <v>0.87240703890636051</v>
      </c>
      <c r="BV243" s="91">
        <f>+BV59+BV81+BV116+BV142+BV159+BV180</f>
        <v>59139335000</v>
      </c>
      <c r="BW243" s="91">
        <f>+BW59+BW81+BW116+BW142+BW159+BW180</f>
        <v>58951335000</v>
      </c>
      <c r="BX243" s="91">
        <f>+BX59+BX81+BX116+BX142+BX159+BX180</f>
        <v>56440279709</v>
      </c>
      <c r="BY243" s="92">
        <f>+BX243/BW243</f>
        <v>0.95740460685071849</v>
      </c>
      <c r="BZ243" s="91">
        <f>+BZ59+BZ81+BZ116+BZ142+BZ159+BZ180</f>
        <v>51748533113</v>
      </c>
      <c r="CA243" s="92">
        <f>+BZ243/BW243</f>
        <v>0.87781783250540468</v>
      </c>
      <c r="CB243" s="91">
        <f>+CB59+CB81+CB116+CB142+CB159+CB180</f>
        <v>62831529000</v>
      </c>
      <c r="CC243" s="91">
        <f>+CC59+CC81+CC116+CC142+CC159+CC180</f>
        <v>62169784901</v>
      </c>
      <c r="CD243" s="91">
        <f>+CD59+CD81+CD116+CD142+CD159+CD180</f>
        <v>56685427316</v>
      </c>
      <c r="CE243" s="92">
        <f>+CD243/CC243</f>
        <v>0.91178419559061741</v>
      </c>
      <c r="CF243" s="91">
        <f>+CF59+CF81+CF116+CF142+CF159+CF180</f>
        <v>50420867097</v>
      </c>
      <c r="CG243" s="92">
        <f>+CF243/CC243</f>
        <v>0.81101884423906023</v>
      </c>
      <c r="CH243" s="91">
        <f>+CH59+CH81+CH116+CH142+CH159+CH180</f>
        <v>62270348000</v>
      </c>
      <c r="CI243" s="91">
        <f>+CI59+CI81+CI116+CI142+CI159+CI180</f>
        <v>61950348000</v>
      </c>
      <c r="CJ243" s="91">
        <f>+CJ59+CJ81+CJ116+CJ142+CJ159+CJ180</f>
        <v>59175515804</v>
      </c>
      <c r="CK243" s="92">
        <f>+CJ243/CI243</f>
        <v>0.95520877145032346</v>
      </c>
      <c r="CL243" s="91">
        <f>+CL59+CL81+CL116+CL142+CL159+CL180</f>
        <v>55067801440</v>
      </c>
      <c r="CM243" s="92">
        <f>+CL243/CI243</f>
        <v>0.88890221310782624</v>
      </c>
      <c r="CN243" s="91">
        <f>+CN59+CN81+CN116+CN142+CN159+CN180</f>
        <v>63439325000</v>
      </c>
      <c r="CO243" s="91">
        <f>+CO59+CO81+CO116+CO142+CO159+CO180</f>
        <v>64297377366</v>
      </c>
      <c r="CP243" s="91">
        <f>+CP59+CP81+CP116+CP142+CP159+CP180</f>
        <v>63159745365</v>
      </c>
      <c r="CQ243" s="92">
        <f>+CP243/CO243</f>
        <v>0.98230671222366883</v>
      </c>
      <c r="CR243" s="91">
        <f>+CR59+CR81+CR116+CR142+CR159+CR180</f>
        <v>61508608960</v>
      </c>
      <c r="CS243" s="92">
        <f>+CR243/CO243</f>
        <v>0.95662702710056913</v>
      </c>
      <c r="CT243" s="91">
        <f>+CT59+CT81+CT116+CT142+CT159+CT180</f>
        <v>72341566000</v>
      </c>
      <c r="CU243" s="91">
        <f>+CU59+CU81+CU116+CU142+CU159+CU180</f>
        <v>52545691848</v>
      </c>
      <c r="CV243" s="92">
        <f>+CU243/CT243</f>
        <v>0.72635546551480512</v>
      </c>
      <c r="CW243" s="91">
        <f>+CW59+CW81+CW116+CW142+CW159+CW180</f>
        <v>72341566000</v>
      </c>
      <c r="CX243" s="91">
        <f>+CX59+CX81+CX116+CX142+CX159+CX180</f>
        <v>57091536828</v>
      </c>
      <c r="CY243" s="92">
        <f>+CX243/CW243</f>
        <v>0.7891940966276566</v>
      </c>
      <c r="CZ243" s="91">
        <f>+CZ59+CZ81+CZ116+CZ142+CZ159+CZ180</f>
        <v>76567881000</v>
      </c>
      <c r="DA243" s="91">
        <f>+DA59+DA81+DA116+DA142+DA159+DA180</f>
        <v>61398585242</v>
      </c>
      <c r="DB243" s="92">
        <f>+DA243/CZ243</f>
        <v>0.80188434680594078</v>
      </c>
      <c r="DC243" s="91">
        <f>+DC59+DC81+DC116+DC142+DC159+DC180</f>
        <v>72341566000</v>
      </c>
      <c r="DD243" s="91">
        <f>+DD59+DD81+DD116+DD142+DD159+DD180</f>
        <v>76567881000</v>
      </c>
      <c r="DE243" s="91">
        <f>+DE59+DE81+DE116+DE142+DE159+DE180</f>
        <v>74519488456</v>
      </c>
      <c r="DF243" s="92">
        <f>+DE243/DD243</f>
        <v>0.97324736538026957</v>
      </c>
      <c r="DG243" s="91">
        <f>+DG59+DG81+DG116+DG142+DG159+DG180</f>
        <v>72095989176</v>
      </c>
      <c r="DH243" s="92">
        <f>+DG243/DD243</f>
        <v>0.94159572178835671</v>
      </c>
      <c r="DI243" s="91">
        <f t="shared" ref="DI243:DN243" si="1247">+DI59+DI81+DI116+DI142+DI159+DI180</f>
        <v>86818080000</v>
      </c>
      <c r="DJ243" s="91">
        <f t="shared" si="1247"/>
        <v>0</v>
      </c>
      <c r="DK243" s="91">
        <f t="shared" si="1247"/>
        <v>86818080000</v>
      </c>
      <c r="DL243" s="91">
        <f t="shared" si="1247"/>
        <v>86818080000</v>
      </c>
      <c r="DM243" s="91">
        <f t="shared" si="1247"/>
        <v>86818080000</v>
      </c>
      <c r="DN243" s="91">
        <f t="shared" si="1247"/>
        <v>5434577389</v>
      </c>
      <c r="DO243" s="93">
        <f>+DN243/DM243</f>
        <v>6.2597299882697244E-2</v>
      </c>
      <c r="DP243" s="91">
        <f>+DP59+DP81+DP116+DP142+DP159+DP180</f>
        <v>3392769771</v>
      </c>
      <c r="DQ243" s="93">
        <f>+DP243/DM243</f>
        <v>3.9079069371264603E-2</v>
      </c>
      <c r="DR243" s="91">
        <f>+DR59+DR81+DR116+DR142+DR159+DR180</f>
        <v>86818080000</v>
      </c>
      <c r="DS243" s="91">
        <f>+DS59+DS81+DS116+DS142+DS159+DS180</f>
        <v>86818080000</v>
      </c>
      <c r="DT243" s="91">
        <f>+DT59+DT81+DT116+DT142+DT159+DT180</f>
        <v>12297954243</v>
      </c>
      <c r="DU243" s="93">
        <f>+DT243/DS243</f>
        <v>0.14165199510286336</v>
      </c>
      <c r="DV243" s="91">
        <f>+DV59+DV81+DV116+DV142+DV159+DV180</f>
        <v>7824463431</v>
      </c>
      <c r="DW243" s="93">
        <f>+DV243/DS243</f>
        <v>9.0124815372558342E-2</v>
      </c>
      <c r="DX243" s="91">
        <f>+DX59+DX81+DX116+DX142+DX159+DX180</f>
        <v>86818080000</v>
      </c>
      <c r="DY243" s="91">
        <f>+DY59+DY81+DY116+DY142+DY159+DY180</f>
        <v>86818080000</v>
      </c>
      <c r="DZ243" s="91">
        <f>+DZ59+DZ81+DZ116+DZ142+DZ159+DZ180</f>
        <v>16503978865</v>
      </c>
      <c r="EA243" s="93">
        <f>+DZ243/DY243</f>
        <v>0.19009840882221768</v>
      </c>
      <c r="EB243" s="91">
        <f>+EB59+EB81+EB116+EB142+EB159+EB180</f>
        <v>12455719022</v>
      </c>
      <c r="EC243" s="93">
        <f>+EB243/DY243</f>
        <v>0.14346918317014151</v>
      </c>
      <c r="ED243" s="91">
        <f>+ED59+ED81+ED116+ED142+ED159+ED180</f>
        <v>86818080000</v>
      </c>
      <c r="EE243" s="91">
        <f>+EE59+EE81+EE116+EE142+EE159+EE180</f>
        <v>86818080000</v>
      </c>
      <c r="EF243" s="91">
        <f>+EF59+EF81+EF116+EF142+EF159+EF180</f>
        <v>22921787372</v>
      </c>
      <c r="EG243" s="93">
        <f>+EF243/EE243</f>
        <v>0.26402089716796318</v>
      </c>
      <c r="EH243" s="91">
        <f>+EH59+EH81+EH116+EH142+EH159+EH180</f>
        <v>18087916630</v>
      </c>
      <c r="EI243" s="93">
        <f>+EH243/EE243</f>
        <v>0.20834273955378879</v>
      </c>
      <c r="EJ243" s="91">
        <f>+EJ59+EJ81+EJ116+EJ142+EJ159+EJ180</f>
        <v>86818080000</v>
      </c>
      <c r="EK243" s="91">
        <f>+EK59+EK81+EK116+EK142+EK159+EK180</f>
        <v>85875224132</v>
      </c>
      <c r="EL243" s="91">
        <f>+EL59+EL81+EL116+EL142+EL159+EL180</f>
        <v>32460755186</v>
      </c>
      <c r="EM243" s="93">
        <f>+EL243/EK243</f>
        <v>0.37799907382022224</v>
      </c>
      <c r="EN243" s="91">
        <f>+EN59+EN81+EN116+EN142+EN159+EN180</f>
        <v>24419515967</v>
      </c>
      <c r="EO243" s="93">
        <f>+EN243/EK243</f>
        <v>0.28436043356887691</v>
      </c>
      <c r="EP243" s="91">
        <f>+EP59+EP81+EP116+EP142+EP159+EP180</f>
        <v>86818080000</v>
      </c>
      <c r="EQ243" s="91">
        <f>+EQ59+EQ81+EQ116+EQ142+EQ159+EQ180</f>
        <v>85875224132</v>
      </c>
      <c r="ER243" s="91">
        <f>+ER59+ER81+ER116+ER142+ER159+ER180</f>
        <v>41553091202</v>
      </c>
      <c r="ES243" s="93">
        <f>+ER243/EQ243</f>
        <v>0.4838775283791768</v>
      </c>
      <c r="ET243" s="91">
        <f>+ET59+ET81+ET116+ET142+ET159+ET180</f>
        <v>33093552511</v>
      </c>
      <c r="EU243" s="93">
        <f>+ET243/EQ243</f>
        <v>0.38536787351065821</v>
      </c>
      <c r="EV243" s="91">
        <f>+EV59+EV81+EV116+EV142+EV159+EV180</f>
        <v>86818080000</v>
      </c>
      <c r="EW243" s="91">
        <f>+EW59+EW81+EW116+EW142+EW159+EW180</f>
        <v>85875224132</v>
      </c>
      <c r="EX243" s="91">
        <f>+EX59+EX81+EX116+EX142+EX159+EX180</f>
        <v>46903062510</v>
      </c>
      <c r="EY243" s="93">
        <f>+EX243/EW243</f>
        <v>0.54617688610517801</v>
      </c>
      <c r="EZ243" s="360">
        <f>+EZ59+EZ81+EZ116+EZ142+EZ159+EZ180</f>
        <v>38433597516</v>
      </c>
      <c r="FA243" s="93">
        <f>+EZ243/EW243</f>
        <v>0.44755164140151976</v>
      </c>
      <c r="FB243" s="91">
        <f>+FB59+FB81+FB116+FB142+FB159+FB180</f>
        <v>86818080000</v>
      </c>
      <c r="FC243" s="91">
        <f>+FC59+FC81+FC116+FC142+FC159+FC180</f>
        <v>85875224132</v>
      </c>
      <c r="FD243" s="91">
        <f>+FD59+FD81+FD116+FD142+FD159+FD180</f>
        <v>51668817901</v>
      </c>
      <c r="FE243" s="93">
        <f>+FD243/FC243</f>
        <v>0.60167316502812429</v>
      </c>
      <c r="FF243" s="360">
        <f>+FF59+FF81+FF116+FF142+FF159+FF180</f>
        <v>44792486217</v>
      </c>
      <c r="FG243" s="93">
        <f>+FF243/FC243</f>
        <v>0.52159964261809488</v>
      </c>
      <c r="FH243" s="91">
        <f>+FH59+FH81+FH116+FH142+FH159+FH180</f>
        <v>86818080000</v>
      </c>
      <c r="FI243" s="91">
        <f>+FI59+FI81+FI116+FI142+FI159+FI180</f>
        <v>85822824101</v>
      </c>
      <c r="FJ243" s="91">
        <f>+FJ59+FJ81+FJ116+FJ142+FJ159+FJ180</f>
        <v>57083166814</v>
      </c>
      <c r="FK243" s="93">
        <f>+FJ243/FI243</f>
        <v>0.66512804037795437</v>
      </c>
      <c r="FL243" s="360">
        <f>+FL59+FL81+FL116+FL142+FL159+FL180</f>
        <v>50313320817</v>
      </c>
      <c r="FM243" s="93">
        <f>+FL243/FI243</f>
        <v>0.5862463900953564</v>
      </c>
      <c r="FN243" s="91">
        <f t="shared" ref="FN243:FS243" si="1248">+FN59+FN81+FN116+FN142+FN159+FN180</f>
        <v>90192973000</v>
      </c>
      <c r="FO243" s="91">
        <f t="shared" si="1248"/>
        <v>0</v>
      </c>
      <c r="FP243" s="360">
        <f t="shared" si="1248"/>
        <v>90192973000</v>
      </c>
      <c r="FQ243" s="91">
        <f t="shared" si="1248"/>
        <v>86818080000</v>
      </c>
      <c r="FR243" s="91">
        <f t="shared" si="1248"/>
        <v>85822824101</v>
      </c>
      <c r="FS243" s="91">
        <f t="shared" si="1248"/>
        <v>61842736670</v>
      </c>
      <c r="FT243" s="93">
        <f>+FS243/FR243</f>
        <v>0.72058612982976189</v>
      </c>
      <c r="FU243" s="360">
        <f>+FU59+FU81+FU116+FU142+FU159+FU180</f>
        <v>56044546197</v>
      </c>
      <c r="FV243" s="93">
        <f>+FU243/FR243</f>
        <v>0.65302612427487072</v>
      </c>
      <c r="FW243" s="91">
        <f t="shared" ref="FW243:FY243" si="1249">+FW59+FW81+FW116+FW142+FW159+FW180</f>
        <v>86818080000</v>
      </c>
      <c r="FX243" s="91">
        <f t="shared" si="1249"/>
        <v>85822824101</v>
      </c>
      <c r="FY243" s="91">
        <f t="shared" si="1249"/>
        <v>67687794620</v>
      </c>
      <c r="FZ243" s="93">
        <f>+FY243/FX243</f>
        <v>0.78869223110558662</v>
      </c>
      <c r="GA243" s="360">
        <f>+GA59+GA81+GA116+GA142+GA159+GA180</f>
        <v>61396172940</v>
      </c>
      <c r="GB243" s="93">
        <f>+GA243/FX243</f>
        <v>0.71538280851427516</v>
      </c>
      <c r="GC243" s="91">
        <f t="shared" ref="GC243:GE243" si="1250">+GC59+GC81+GC116+GC142+GC159+GC180</f>
        <v>86818080000</v>
      </c>
      <c r="GD243" s="91">
        <f t="shared" si="1250"/>
        <v>85822824101</v>
      </c>
      <c r="GE243" s="91">
        <f t="shared" si="1250"/>
        <v>80968736213</v>
      </c>
      <c r="GF243" s="92">
        <f>+GE243/GD243</f>
        <v>0.94344059475032538</v>
      </c>
      <c r="GG243" s="360">
        <f>+GG59+GG81+GG116+GG142+GG159+GG180</f>
        <v>78244706304</v>
      </c>
      <c r="GH243" s="92">
        <f>+GG243/GD243</f>
        <v>0.9117004377753668</v>
      </c>
      <c r="GI243" s="91">
        <f t="shared" ref="GI243:GK243" si="1251">+GI59+GI81+GI116+GI142+GI159+GI180</f>
        <v>90192973000</v>
      </c>
      <c r="GJ243" s="91">
        <f t="shared" si="1251"/>
        <v>90192973000</v>
      </c>
      <c r="GK243" s="91">
        <f t="shared" si="1251"/>
        <v>9090817829</v>
      </c>
      <c r="GL243" s="92">
        <f>+GK243/GJ243</f>
        <v>0.1007929722972986</v>
      </c>
      <c r="GM243" s="360">
        <f>+GM59+GM81+GM116+GM142+GM159+GM180</f>
        <v>3180010826</v>
      </c>
      <c r="GN243" s="92">
        <f>+GM243/GJ243</f>
        <v>3.5257855686828286E-2</v>
      </c>
      <c r="GO243" s="91">
        <f t="shared" ref="GO243:GQ243" si="1252">+GO59+GO81+GO116+GO142+GO159+GO180</f>
        <v>90192973000</v>
      </c>
      <c r="GP243" s="91">
        <f t="shared" si="1252"/>
        <v>90192973000</v>
      </c>
      <c r="GQ243" s="91">
        <f t="shared" si="1252"/>
        <v>16588018747</v>
      </c>
      <c r="GR243" s="92">
        <f>+GQ243/GP243</f>
        <v>0.18391697485124478</v>
      </c>
      <c r="GS243" s="360">
        <f>+GS59+GS81+GS116+GS142+GS159+GS180</f>
        <v>7518532085</v>
      </c>
      <c r="GT243" s="92">
        <f>+GS243/GP243</f>
        <v>8.3360508417878634E-2</v>
      </c>
      <c r="GU243" s="91">
        <f t="shared" ref="GU243:GW243" si="1253">+GU59+GU81+GU116+GU142+GU159+GU180</f>
        <v>90192973000</v>
      </c>
      <c r="GV243" s="91">
        <f t="shared" si="1253"/>
        <v>90192973000</v>
      </c>
      <c r="GW243" s="91">
        <f t="shared" si="1253"/>
        <v>22119901481</v>
      </c>
      <c r="GX243" s="92">
        <f>+GW243/GV243</f>
        <v>0.24525082991775868</v>
      </c>
      <c r="GY243" s="360">
        <f>+GY59+GY81+GY116+GY142+GY159+GY180</f>
        <v>12373427482</v>
      </c>
      <c r="GZ243" s="92">
        <f>+GY243/GV243</f>
        <v>0.13718837588378421</v>
      </c>
      <c r="HA243" s="91">
        <f t="shared" ref="HA243:HC243" si="1254">+HA59+HA81+HA116+HA142+HA159+HA180</f>
        <v>90192973000</v>
      </c>
      <c r="HB243" s="91">
        <f t="shared" si="1254"/>
        <v>90192973000</v>
      </c>
      <c r="HC243" s="91">
        <f t="shared" si="1254"/>
        <v>27323772819</v>
      </c>
      <c r="HD243" s="92">
        <f>+HC243/HB243</f>
        <v>0.30294791168487151</v>
      </c>
      <c r="HE243" s="360">
        <f>+HE59+HE81+HE116+HE142+HE159+HE180</f>
        <v>17956001711</v>
      </c>
      <c r="HF243" s="92">
        <f>+HE243/HB243</f>
        <v>0.19908426470208493</v>
      </c>
      <c r="HG243" s="91">
        <f t="shared" ref="HG243:HI243" si="1255">+HG59+HG81+HG116+HG142+HG159+HG180</f>
        <v>90192973000</v>
      </c>
      <c r="HH243" s="91">
        <f t="shared" si="1255"/>
        <v>90192973000</v>
      </c>
      <c r="HI243" s="91">
        <f t="shared" si="1255"/>
        <v>32410498093</v>
      </c>
      <c r="HJ243" s="92">
        <f>+HI243/HH243</f>
        <v>0.35934615541501219</v>
      </c>
      <c r="HK243" s="360">
        <f>+HK59+HK81+HK116+HK142+HK159+HK180</f>
        <v>23778241523</v>
      </c>
      <c r="HL243" s="92">
        <f>+HK243/HH243</f>
        <v>0.26363740690752041</v>
      </c>
      <c r="HM243" s="91">
        <f t="shared" ref="HM243:HO243" si="1256">+HM59+HM81+HM116+HM142+HM159+HM180</f>
        <v>90192973000</v>
      </c>
      <c r="HN243" s="91">
        <f t="shared" si="1256"/>
        <v>90192973000</v>
      </c>
      <c r="HO243" s="91">
        <f t="shared" si="1256"/>
        <v>41851659324</v>
      </c>
      <c r="HP243" s="92">
        <f>+HO243/HN243</f>
        <v>0.46402350351617749</v>
      </c>
      <c r="HQ243" s="360">
        <f>+HQ59+HQ81+HQ116+HQ142+HQ159+HQ180</f>
        <v>33292873830</v>
      </c>
      <c r="HR243" s="92">
        <f>+HQ243/HN243</f>
        <v>0.36912935368035821</v>
      </c>
    </row>
    <row r="244" spans="1:226" x14ac:dyDescent="0.35">
      <c r="A244" s="48" t="s">
        <v>161</v>
      </c>
      <c r="B244" s="77">
        <f>+B43+B96+B100+B106+B109+B129+B183</f>
        <v>33264267603</v>
      </c>
      <c r="C244" s="77">
        <f>+C43+C96+C100+C106+C109+C129+C183</f>
        <v>31378052669.09</v>
      </c>
      <c r="D244" s="78">
        <f t="shared" ref="D244:D251" si="1257">+C244/B244</f>
        <v>0.94329606301808711</v>
      </c>
      <c r="E244" s="77">
        <f>+E43+E96+E100+E106+E109+E129+E183</f>
        <v>33434900866</v>
      </c>
      <c r="F244" s="77">
        <f>+F43+F96+F100+F106+F109+F129+F183</f>
        <v>30652661134.650002</v>
      </c>
      <c r="G244" s="78">
        <f t="shared" ref="G244:G251" si="1258">+F244/E244</f>
        <v>0.91678636217584053</v>
      </c>
      <c r="H244" s="77">
        <f>+H43+H96+H100+H106+H109+H129+H183</f>
        <v>33966830243</v>
      </c>
      <c r="I244" s="77">
        <f>+I43+I96+I100+I106+I109+I129+I183</f>
        <v>31769096291.099998</v>
      </c>
      <c r="J244" s="78">
        <f t="shared" ref="J244:J251" si="1259">+I244/H244</f>
        <v>0.93529764372544244</v>
      </c>
      <c r="K244" s="77">
        <f>+K43+K96+K100+K106+K109+K129+K183</f>
        <v>35028610094</v>
      </c>
      <c r="L244" s="77">
        <f>+L43+L96+L100+L106+L109+L129+L183</f>
        <v>33348304929.970001</v>
      </c>
      <c r="M244" s="78">
        <f t="shared" ref="M244:M251" si="1260">+L244/K244</f>
        <v>0.95203049280228746</v>
      </c>
      <c r="N244" s="77">
        <f>+N43+N96+N100+N106+N109+N129+N183</f>
        <v>42667741122</v>
      </c>
      <c r="O244" s="77">
        <f>+O43+O96+O100+O106+O109+O129+O183</f>
        <v>39612255595.18</v>
      </c>
      <c r="P244" s="78">
        <f t="shared" ref="P244:P251" si="1261">+O244/N244</f>
        <v>0.92838886131601295</v>
      </c>
      <c r="Q244" s="77">
        <f>+Q43+Q96+Q100+Q106+Q109+Q129+Q183</f>
        <v>44471067999</v>
      </c>
      <c r="R244" s="77">
        <f>+R43+R96+R100+R106+R109+R129+R183</f>
        <v>41551700951.989998</v>
      </c>
      <c r="S244" s="78">
        <f t="shared" ref="S244:S251" si="1262">+R244/Q244</f>
        <v>0.93435356562438199</v>
      </c>
      <c r="T244" s="77">
        <f>+T43+T96+T100+T106+T109+T129+T183</f>
        <v>47889962855</v>
      </c>
      <c r="U244" s="77">
        <f>+U43+U96+U100+U106+U109+U129+U183</f>
        <v>45439749312.720001</v>
      </c>
      <c r="V244" s="78">
        <f t="shared" ref="V244:V251" si="1263">+U244/T244</f>
        <v>0.94883659547411447</v>
      </c>
      <c r="W244" s="77">
        <f>+W43+W96+W100+W106+W109+W129+W183</f>
        <v>52997846893</v>
      </c>
      <c r="X244" s="77">
        <f>+X43+X96+X100+X106+X109+X129+X183</f>
        <v>50241963259</v>
      </c>
      <c r="Y244" s="78">
        <f t="shared" ref="Y244:Y251" si="1264">+X244/W244</f>
        <v>0.94800008310594219</v>
      </c>
      <c r="Z244" s="77">
        <f>+Z43+Z96+Z100+Z106+Z109+Z129+Z183</f>
        <v>55225505596</v>
      </c>
      <c r="AA244" s="77">
        <f>+AA43+AA96+AA100+AA106+AA109+AA129+AA183</f>
        <v>52540012786</v>
      </c>
      <c r="AB244" s="78">
        <f t="shared" ref="AB244:AB251" si="1265">+AA244/Z244</f>
        <v>0.95137223677686866</v>
      </c>
      <c r="AC244" s="77">
        <f>+AC43+AC96+AC100+AC106+AC109+AC129+AC183</f>
        <v>61783230896</v>
      </c>
      <c r="AD244" s="77">
        <f>+AD43+AD96+AD100+AD106+AD109+AD129+AD183</f>
        <v>57807610236</v>
      </c>
      <c r="AE244" s="78">
        <f t="shared" ref="AE244:AE251" si="1266">+AD244/AC244</f>
        <v>0.93565210814740041</v>
      </c>
      <c r="AF244" s="77">
        <f>+AF43+AF96+AF100+AF106+AF109+AF129+AF183</f>
        <v>69385488000</v>
      </c>
      <c r="AG244" s="77">
        <f>+AG43+AG96+AG100+AG106+AG109+AG129+AG183</f>
        <v>69786687699</v>
      </c>
      <c r="AH244" s="77">
        <f>+AH43+AH96+AH100+AH106+AH109+AH129+AH183</f>
        <v>65973063712</v>
      </c>
      <c r="AI244" s="92">
        <f t="shared" ref="AI244:AI251" si="1267">+AH244/AG244</f>
        <v>0.94535313090873851</v>
      </c>
      <c r="AJ244" s="77">
        <f>+AJ43+AJ96+AJ100+AJ106+AJ109+AJ129+AJ183</f>
        <v>63793944032</v>
      </c>
      <c r="AK244" s="92">
        <f t="shared" ref="AK244:AK251" si="1268">+AJ244/AG244</f>
        <v>0.91412769591748555</v>
      </c>
      <c r="AL244" s="77">
        <f>+AL43+AL96+AL100+AL106+AL109+AL129+AL183</f>
        <v>71597623000</v>
      </c>
      <c r="AM244" s="77">
        <f>+AM43+AM96+AM100+AM106+AM109+AM129+AM183</f>
        <v>72308623000</v>
      </c>
      <c r="AN244" s="77">
        <f>+AN43+AN96+AN100+AN106+AN109+AN129+AN183</f>
        <v>65675535868</v>
      </c>
      <c r="AO244" s="92">
        <f t="shared" ref="AO244:AO251" si="1269">+AN244/AM244</f>
        <v>0.90826699698042934</v>
      </c>
      <c r="AP244" s="77">
        <f>+AP43+AP96+AP100+AP106+AP109+AP129+AP183</f>
        <v>63163689911.290001</v>
      </c>
      <c r="AQ244" s="92">
        <f t="shared" ref="AQ244:AQ251" si="1270">+AP244/AM244</f>
        <v>0.8735291489548902</v>
      </c>
      <c r="AR244" s="77">
        <f>+AR43+AR96+AR100+AR106+AR109+AR129+AR183</f>
        <v>73984450000</v>
      </c>
      <c r="AS244" s="77">
        <f>+AS43+AS96+AS100+AS106+AS109+AS129+AS183</f>
        <v>74763453572</v>
      </c>
      <c r="AT244" s="77">
        <f>+AT43+AT96+AT100+AT106+AT109+AT129+AT183</f>
        <v>70003037428</v>
      </c>
      <c r="AU244" s="92">
        <f t="shared" ref="AU244:AU251" si="1271">+AT244/AS244</f>
        <v>0.93632696302056806</v>
      </c>
      <c r="AV244" s="77">
        <f>+AV43+AV96+AV100+AV106+AV109+AV129+AV183</f>
        <v>67521269833</v>
      </c>
      <c r="AW244" s="92">
        <f t="shared" ref="AW244:AW251" si="1272">+AV244/AS244</f>
        <v>0.90313203319285529</v>
      </c>
      <c r="AX244" s="77">
        <f>+AX43+AX96+AX100+AX106+AX109+AX129+AX183</f>
        <v>82093705000</v>
      </c>
      <c r="AY244" s="77">
        <f>+AY43+AY96+AY100+AY106+AY109+AY129+AY183</f>
        <v>82349263795</v>
      </c>
      <c r="AZ244" s="77">
        <f>+AZ43+AZ96+AZ100+AZ106+AZ109+AZ129+AZ183</f>
        <v>76085072049</v>
      </c>
      <c r="BA244" s="92">
        <f t="shared" ref="BA244:BA251" si="1273">+AZ244/AY244</f>
        <v>0.92393141775263399</v>
      </c>
      <c r="BB244" s="77">
        <f>+BB43+BB96+BB100+BB106+BB109+BB129+BB183</f>
        <v>72766847888</v>
      </c>
      <c r="BC244" s="92">
        <f t="shared" ref="BC244:BC253" si="1274">+BB244/AY244</f>
        <v>0.88363689648939137</v>
      </c>
      <c r="BD244" s="77">
        <f>+BD43+BD96+BD100+BD106+BD109+BD129+BD183</f>
        <v>89922938000</v>
      </c>
      <c r="BE244" s="77">
        <f>+BE43+BE96+BE100+BE106+BE109+BE129+BE183</f>
        <v>89322649924</v>
      </c>
      <c r="BF244" s="77">
        <f>+BF43+BF96+BF100+BF106+BF109+BF129+BF183</f>
        <v>79499939047</v>
      </c>
      <c r="BG244" s="92">
        <f t="shared" ref="BG244:BG255" si="1275">+BF244/BE244</f>
        <v>0.89003113000613354</v>
      </c>
      <c r="BH244" s="77">
        <f>+BH43+BH96+BH100+BH106+BH109+BH129+BH183</f>
        <v>75955222355</v>
      </c>
      <c r="BI244" s="92">
        <f t="shared" ref="BI244:BI255" si="1276">+BH244/BE244</f>
        <v>0.85034671966882258</v>
      </c>
      <c r="BJ244" s="77">
        <f>+BJ43+BJ96+BJ100+BJ106+BJ109+BJ129+BJ183</f>
        <v>97991012000</v>
      </c>
      <c r="BK244" s="77">
        <f>+BK43+BK96+BK100+BK106+BK109+BK129+BK183</f>
        <v>97991012000</v>
      </c>
      <c r="BL244" s="77">
        <f>+BL43+BL96+BL100+BL106+BL109+BL129+BL183</f>
        <v>89839722700</v>
      </c>
      <c r="BM244" s="92">
        <f t="shared" ref="BM244:BM255" si="1277">+BL244/BK244</f>
        <v>0.91681594940564548</v>
      </c>
      <c r="BN244" s="77">
        <f>+BN43+BN96+BN100+BN106+BN109+BN129+BN183</f>
        <v>85843387975</v>
      </c>
      <c r="BO244" s="92">
        <f t="shared" ref="BO244:BO255" si="1278">+BN244/BK244</f>
        <v>0.87603328328724683</v>
      </c>
      <c r="BP244" s="77">
        <f>+BP43+BP96+BP100+BP106+BP109+BP129+BP183</f>
        <v>103457143000</v>
      </c>
      <c r="BQ244" s="77">
        <f>+BQ43+BQ96+BQ100+BQ106+BQ109+BQ129+BQ183</f>
        <v>102798143000</v>
      </c>
      <c r="BR244" s="77">
        <f>+BR43+BR96+BR100+BR106+BR109+BR129+BR183</f>
        <v>97982340076</v>
      </c>
      <c r="BS244" s="92">
        <f t="shared" ref="BS244:BS252" si="1279">+BR244/BQ244</f>
        <v>0.95315282179756888</v>
      </c>
      <c r="BT244" s="77">
        <f>+BT43+BT96+BT100+BT106+BT109+BT129+BT183</f>
        <v>94976968994</v>
      </c>
      <c r="BU244" s="92">
        <f t="shared" ref="BU244:BU255" si="1280">+BT244/BQ244</f>
        <v>0.92391716642196542</v>
      </c>
      <c r="BV244" s="77">
        <f>+BV43+BV96+BV100+BV106+BV109+BV129+BV183</f>
        <v>108476978000</v>
      </c>
      <c r="BW244" s="77">
        <f>+BW43+BW96+BW100+BW106+BW109+BW129+BW183</f>
        <v>108428978000</v>
      </c>
      <c r="BX244" s="77">
        <f>+BX43+BX96+BX100+BX106+BX109+BX129+BX183</f>
        <v>102783496224</v>
      </c>
      <c r="BY244" s="92">
        <f t="shared" ref="BY244:BY255" si="1281">+BX244/BW244</f>
        <v>0.94793382839041418</v>
      </c>
      <c r="BZ244" s="77">
        <f>+BZ43+BZ96+BZ100+BZ106+BZ109+BZ129+BZ183</f>
        <v>98492852055</v>
      </c>
      <c r="CA244" s="92">
        <f t="shared" ref="CA244:CA256" si="1282">+BZ244/BW244</f>
        <v>0.90836281842479416</v>
      </c>
      <c r="CB244" s="77">
        <f>+CB43+CB96+CB100+CB106+CB109+CB129+CB183</f>
        <v>113664710000</v>
      </c>
      <c r="CC244" s="77">
        <f>+CC43+CC96+CC100+CC106+CC109+CC129+CC183</f>
        <v>111888254500</v>
      </c>
      <c r="CD244" s="77">
        <f>+CD43+CD96+CD100+CD106+CD109+CD129+CD183</f>
        <v>104291993897</v>
      </c>
      <c r="CE244" s="92">
        <f t="shared" ref="CE244:CE256" si="1283">+CD244/CC244</f>
        <v>0.9321085073947597</v>
      </c>
      <c r="CF244" s="77">
        <f>+CF43+CF96+CF100+CF106+CF109+CF129+CF183</f>
        <v>99539670233</v>
      </c>
      <c r="CG244" s="92">
        <f t="shared" ref="CG244:CG255" si="1284">+CF244/CC244</f>
        <v>0.88963466878464892</v>
      </c>
      <c r="CH244" s="77">
        <f>+CH43+CH96+CH100+CH106+CH109+CH129+CH183</f>
        <v>113953067000</v>
      </c>
      <c r="CI244" s="77">
        <f>+CI43+CI96+CI100+CI106+CI109+CI129+CI183</f>
        <v>114439050711</v>
      </c>
      <c r="CJ244" s="77">
        <f>+CJ43+CJ96+CJ100+CJ106+CJ109+CJ129+CJ183</f>
        <v>110472688905</v>
      </c>
      <c r="CK244" s="92">
        <f t="shared" ref="CK244:CK258" si="1285">+CJ244/CI244</f>
        <v>0.96534083617998112</v>
      </c>
      <c r="CL244" s="77">
        <f>+CL43+CL96+CL100+CL106+CL109+CL129+CL183</f>
        <v>106325206665</v>
      </c>
      <c r="CM244" s="92">
        <f t="shared" ref="CM244:CM256" si="1286">+CL244/CI244</f>
        <v>0.92909899203471735</v>
      </c>
      <c r="CN244" s="77">
        <f>+CN43+CN96+CN100+CN106+CN109+CN129+CN183</f>
        <v>124782025000</v>
      </c>
      <c r="CO244" s="77">
        <f>+CO43+CO96+CO100+CO106+CO109+CO129+CO183</f>
        <v>124998764512</v>
      </c>
      <c r="CP244" s="77">
        <f>+CP43+CP96+CP100+CP106+CP109+CP129+CP183</f>
        <v>120166384840</v>
      </c>
      <c r="CQ244" s="92">
        <f t="shared" ref="CQ244:CQ255" si="1287">+CP244/CO244</f>
        <v>0.96134058051800919</v>
      </c>
      <c r="CR244" s="77">
        <f>+CR43+CR96+CR100+CR106+CR109+CR129+CR183</f>
        <v>115881513780</v>
      </c>
      <c r="CS244" s="92">
        <f t="shared" ref="CS244:CS255" si="1288">+CR244/CO244</f>
        <v>0.92706127322462673</v>
      </c>
      <c r="CT244" s="77">
        <f>+CT43+CT96+CT100+CT106+CT109+CT129+CT183</f>
        <v>141738994000</v>
      </c>
      <c r="CU244" s="77">
        <f>+CU43+CU96+CU100+CU106+CU109+CU129+CU183</f>
        <v>95485736529</v>
      </c>
      <c r="CV244" s="92">
        <f t="shared" ref="CV244:CV255" si="1289">+CU244/CT244</f>
        <v>0.67367302274630225</v>
      </c>
      <c r="CW244" s="77">
        <f>+CW43+CW96+CW100+CW106+CW109+CW129+CW183</f>
        <v>141738994000</v>
      </c>
      <c r="CX244" s="77">
        <f>+CX43+CX96+CX100+CX106+CX109+CX129+CX183</f>
        <v>105302036301</v>
      </c>
      <c r="CY244" s="92">
        <f t="shared" ref="CY244:CY255" si="1290">+CX244/CW244</f>
        <v>0.74292919209656594</v>
      </c>
      <c r="CZ244" s="77">
        <f>+CZ43+CZ96+CZ100+CZ106+CZ109+CZ129+CZ183</f>
        <v>145704078000</v>
      </c>
      <c r="DA244" s="77">
        <f>+DA43+DA96+DA100+DA106+DA109+DA129+DA183</f>
        <v>116763823029</v>
      </c>
      <c r="DB244" s="92">
        <f t="shared" ref="DB244:DB255" si="1291">+DA244/CZ244</f>
        <v>0.80137649290090562</v>
      </c>
      <c r="DC244" s="77">
        <f>+DC43+DC96+DC100+DC106+DC109+DC129+DC183</f>
        <v>141588994000</v>
      </c>
      <c r="DD244" s="77">
        <f>+DD43+DD96+DD100+DD106+DD109+DD129+DD183</f>
        <v>145704078000</v>
      </c>
      <c r="DE244" s="77">
        <f>+DE43+DE96+DE100+DE106+DE109+DE129+DE183</f>
        <v>141925902313</v>
      </c>
      <c r="DF244" s="92">
        <f t="shared" ref="DF244:DF255" si="1292">+DE244/DD244</f>
        <v>0.97406952681859738</v>
      </c>
      <c r="DG244" s="77">
        <f>+DG43+DG96+DG100+DG106+DG109+DG129+DG183</f>
        <v>137035539519</v>
      </c>
      <c r="DH244" s="92">
        <f t="shared" ref="DH244:DH258" si="1293">+DG244/DD244</f>
        <v>0.9405058622930238</v>
      </c>
      <c r="DI244" s="77">
        <f t="shared" ref="DI244:DN244" si="1294">+DI43+DI96+DI100+DI106+DI109+DI129+DI183</f>
        <v>164262000000</v>
      </c>
      <c r="DJ244" s="77">
        <f t="shared" si="1294"/>
        <v>0</v>
      </c>
      <c r="DK244" s="77">
        <f t="shared" si="1294"/>
        <v>164262000000</v>
      </c>
      <c r="DL244" s="77">
        <f t="shared" si="1294"/>
        <v>164262000000</v>
      </c>
      <c r="DM244" s="77">
        <f t="shared" si="1294"/>
        <v>164262000000</v>
      </c>
      <c r="DN244" s="77">
        <f t="shared" si="1294"/>
        <v>7202393226</v>
      </c>
      <c r="DO244" s="93">
        <f t="shared" ref="DO244:DO256" si="1295">+DN244/DM244</f>
        <v>4.3846983635898749E-2</v>
      </c>
      <c r="DP244" s="77">
        <f>+DP43+DP96+DP100+DP106+DP109+DP129+DP183</f>
        <v>5712026131</v>
      </c>
      <c r="DQ244" s="93">
        <f t="shared" ref="DQ244:DQ258" si="1296">+DP244/DM244</f>
        <v>3.4773874243586467E-2</v>
      </c>
      <c r="DR244" s="77">
        <f>+DR43+DR96+DR100+DR106+DR109+DR129+DR183</f>
        <v>164262000000</v>
      </c>
      <c r="DS244" s="77">
        <f>+DS43+DS96+DS100+DS106+DS109+DS129+DS183</f>
        <v>164262000000</v>
      </c>
      <c r="DT244" s="77">
        <f>+DT43+DT96+DT100+DT106+DT109+DT129+DT183</f>
        <v>20860739938</v>
      </c>
      <c r="DU244" s="93">
        <f t="shared" ref="DU244:DU255" si="1297">+DT244/DS244</f>
        <v>0.12699674871851066</v>
      </c>
      <c r="DV244" s="77">
        <f>+DV43+DV96+DV100+DV106+DV109+DV129+DV183</f>
        <v>14474369375</v>
      </c>
      <c r="DW244" s="93">
        <f t="shared" ref="DW244:DW258" si="1298">+DV244/DS244</f>
        <v>8.8117576645846268E-2</v>
      </c>
      <c r="DX244" s="77">
        <f>+DX43+DX96+DX100+DX106+DX109+DX129+DX183</f>
        <v>164262000000</v>
      </c>
      <c r="DY244" s="77">
        <f>+DY43+DY96+DY100+DY106+DY109+DY129+DY183</f>
        <v>164262000000</v>
      </c>
      <c r="DZ244" s="77">
        <f>+DZ43+DZ96+DZ100+DZ106+DZ109+DZ129+DZ183</f>
        <v>32924971199</v>
      </c>
      <c r="EA244" s="93">
        <f t="shared" ref="EA244:EA255" si="1299">+DZ244/DY244</f>
        <v>0.20044180150613045</v>
      </c>
      <c r="EB244" s="77">
        <f>+EB43+EB96+EB100+EB106+EB109+EB129+EB183</f>
        <v>24109037966</v>
      </c>
      <c r="EC244" s="93">
        <f t="shared" ref="EC244:EC252" si="1300">+EB244/DY244</f>
        <v>0.14677185207777818</v>
      </c>
      <c r="ED244" s="77">
        <f>+ED43+ED96+ED100+ED106+ED109+ED129+ED183</f>
        <v>164262000000</v>
      </c>
      <c r="EE244" s="77">
        <f>+EE43+EE96+EE100+EE106+EE109+EE129+EE183</f>
        <v>164262000000</v>
      </c>
      <c r="EF244" s="77">
        <f>+EF43+EF96+EF100+EF106+EF109+EF129+EF183</f>
        <v>45650998335</v>
      </c>
      <c r="EG244" s="93">
        <f t="shared" ref="EG244:EG255" si="1301">+EF244/EE244</f>
        <v>0.27791575857471601</v>
      </c>
      <c r="EH244" s="77">
        <f>+EH43+EH96+EH100+EH106+EH109+EH129+EH183</f>
        <v>37350433870</v>
      </c>
      <c r="EI244" s="93">
        <f t="shared" ref="EI244:EI258" si="1302">+EH244/EE244</f>
        <v>0.22738328931828419</v>
      </c>
      <c r="EJ244" s="77">
        <f>+EJ43+EJ96+EJ100+EJ106+EJ109+EJ129+EJ183</f>
        <v>164262000000</v>
      </c>
      <c r="EK244" s="77">
        <f>+EK43+EK96+EK100+EK106+EK109+EK129+EK183</f>
        <v>162419235104</v>
      </c>
      <c r="EL244" s="77">
        <f>+EL43+EL96+EL100+EL106+EL109+EL129+EL183</f>
        <v>58434312662</v>
      </c>
      <c r="EM244" s="93">
        <f t="shared" ref="EM244:EM258" si="1303">+EL244/EK244</f>
        <v>0.3597745835004299</v>
      </c>
      <c r="EN244" s="77">
        <f>+EN43+EN96+EN100+EN106+EN109+EN129+EN183</f>
        <v>49258465704</v>
      </c>
      <c r="EO244" s="93">
        <f t="shared" ref="EO244:EO258" si="1304">+EN244/EK244</f>
        <v>0.30327975422651698</v>
      </c>
      <c r="EP244" s="77">
        <f>+EP43+EP96+EP100+EP106+EP109+EP129+EP183</f>
        <v>164262000000</v>
      </c>
      <c r="EQ244" s="77">
        <f>+EQ43+EQ96+EQ100+EQ106+EQ109+EQ129+EQ183</f>
        <v>162419235104</v>
      </c>
      <c r="ER244" s="77">
        <f>+ER43+ER96+ER100+ER106+ER109+ER129+ER183</f>
        <v>76662628340</v>
      </c>
      <c r="ES244" s="93">
        <f t="shared" ref="ES244:ES258" si="1305">+ER244/EQ244</f>
        <v>0.47200461380643444</v>
      </c>
      <c r="ET244" s="77">
        <f>+ET43+ET96+ET100+ET106+ET109+ET129+ET183</f>
        <v>65305101899</v>
      </c>
      <c r="EU244" s="93">
        <f t="shared" ref="EU244:EU258" si="1306">+ET244/EQ244</f>
        <v>0.4020773885382723</v>
      </c>
      <c r="EV244" s="77">
        <f>+EV43+EV96+EV100+EV106+EV109+EV129+EV183</f>
        <v>164262000000</v>
      </c>
      <c r="EW244" s="77">
        <f>+EW43+EW96+EW100+EW106+EW109+EW129+EW183</f>
        <v>162419235104</v>
      </c>
      <c r="EX244" s="77">
        <f>+EX43+EX96+EX100+EX106+EX109+EX129+EX183</f>
        <v>87004668650</v>
      </c>
      <c r="EY244" s="93">
        <f t="shared" ref="EY244:EY258" si="1307">+EX244/EW244</f>
        <v>0.53567958619118805</v>
      </c>
      <c r="EZ244" s="212">
        <f>+EZ43+EZ96+EZ100+EZ106+EZ109+EZ129+EZ183</f>
        <v>77379266257</v>
      </c>
      <c r="FA244" s="93">
        <f t="shared" ref="FA244:FA258" si="1308">+EZ244/EW244</f>
        <v>0.47641688626013196</v>
      </c>
      <c r="FB244" s="77">
        <f>+FB43+FB96+FB100+FB106+FB109+FB129+FB183</f>
        <v>164262000000</v>
      </c>
      <c r="FC244" s="77">
        <f>+FC43+FC96+FC100+FC106+FC109+FC129+FC183</f>
        <v>162419235104</v>
      </c>
      <c r="FD244" s="77">
        <f>+FD43+FD96+FD100+FD106+FD109+FD129+FD183</f>
        <v>98280586318</v>
      </c>
      <c r="FE244" s="93">
        <f t="shared" ref="FE244:FE258" si="1309">+FD244/FC244</f>
        <v>0.60510435389668682</v>
      </c>
      <c r="FF244" s="212">
        <f>+FF43+FF96+FF100+FF106+FF109+FF129+FF183</f>
        <v>91051875884</v>
      </c>
      <c r="FG244" s="93">
        <f t="shared" ref="FG244:FG258" si="1310">+FF244/FC244</f>
        <v>0.56059786161225189</v>
      </c>
      <c r="FH244" s="77">
        <f>+FH43+FH96+FH100+FH106+FH109+FH129+FH183</f>
        <v>164262000000</v>
      </c>
      <c r="FI244" s="77">
        <f>+FI43+FI96+FI100+FI106+FI109+FI129+FI183</f>
        <v>162355586561</v>
      </c>
      <c r="FJ244" s="77">
        <f>+FJ43+FJ96+FJ100+FJ106+FJ109+FJ129+FJ183</f>
        <v>109572735738</v>
      </c>
      <c r="FK244" s="93">
        <f t="shared" ref="FK244:FK258" si="1311">+FJ244/FI244</f>
        <v>0.67489353498058713</v>
      </c>
      <c r="FL244" s="212">
        <f>+FL43+FL96+FL100+FL106+FL109+FL129+FL183</f>
        <v>101532532177</v>
      </c>
      <c r="FM244" s="93">
        <f t="shared" ref="FM244:FM258" si="1312">+FL244/FI244</f>
        <v>0.62537134894863844</v>
      </c>
      <c r="FN244" s="77">
        <f t="shared" ref="FN244:FS244" si="1313">+FN43+FN96+FN100+FN106+FN109+FN129+FN183</f>
        <v>176153292000</v>
      </c>
      <c r="FO244" s="77">
        <f t="shared" si="1313"/>
        <v>0</v>
      </c>
      <c r="FP244" s="212">
        <f t="shared" si="1313"/>
        <v>176153292000</v>
      </c>
      <c r="FQ244" s="77">
        <f t="shared" si="1313"/>
        <v>164262000000</v>
      </c>
      <c r="FR244" s="77">
        <f t="shared" si="1313"/>
        <v>162355586561</v>
      </c>
      <c r="FS244" s="77">
        <f t="shared" si="1313"/>
        <v>121129858452</v>
      </c>
      <c r="FT244" s="93">
        <f t="shared" ref="FT244:FT258" si="1314">+FS244/FR244</f>
        <v>0.74607755124268094</v>
      </c>
      <c r="FU244" s="212">
        <f>+FU43+FU96+FU100+FU106+FU109+FU129+FU183</f>
        <v>112916405482</v>
      </c>
      <c r="FV244" s="93">
        <f t="shared" ref="FV244:FV258" si="1315">+FU244/FR244</f>
        <v>0.69548826667307329</v>
      </c>
      <c r="FW244" s="77">
        <f t="shared" ref="FW244:FY244" si="1316">+FW43+FW96+FW100+FW106+FW109+FW129+FW183</f>
        <v>164262000000</v>
      </c>
      <c r="FX244" s="77">
        <f t="shared" si="1316"/>
        <v>162355586561</v>
      </c>
      <c r="FY244" s="77">
        <f t="shared" si="1316"/>
        <v>133801739047</v>
      </c>
      <c r="FZ244" s="93">
        <f t="shared" ref="FZ244:FZ258" si="1317">+FY244/FX244</f>
        <v>0.82412771793798556</v>
      </c>
      <c r="GA244" s="212">
        <f>+GA43+GA96+GA100+GA106+GA109+GA129+GA183</f>
        <v>123775936934</v>
      </c>
      <c r="GB244" s="93">
        <f t="shared" ref="GB244:GB258" si="1318">+GA244/FX244</f>
        <v>0.76237559517236009</v>
      </c>
      <c r="GC244" s="77">
        <f t="shared" ref="GC244:GE244" si="1319">+GC43+GC96+GC100+GC106+GC109+GC129+GC183</f>
        <v>164262000000</v>
      </c>
      <c r="GD244" s="77">
        <f t="shared" si="1319"/>
        <v>165579801592</v>
      </c>
      <c r="GE244" s="77">
        <f t="shared" si="1319"/>
        <v>159965996715</v>
      </c>
      <c r="GF244" s="92">
        <f t="shared" ref="GF244:GF258" si="1320">+GE244/GD244</f>
        <v>0.96609607679786447</v>
      </c>
      <c r="GG244" s="212">
        <f>+GG43+GG96+GG100+GG106+GG109+GG129+GG183</f>
        <v>154829164387</v>
      </c>
      <c r="GH244" s="92">
        <f t="shared" ref="GH244:GH258" si="1321">+GG244/GD244</f>
        <v>0.93507277396375732</v>
      </c>
      <c r="GI244" s="77">
        <f t="shared" ref="GI244:GK244" si="1322">+GI43+GI96+GI100+GI106+GI109+GI129+GI183</f>
        <v>176153292000</v>
      </c>
      <c r="GJ244" s="77">
        <f t="shared" si="1322"/>
        <v>176153292000</v>
      </c>
      <c r="GK244" s="77">
        <f t="shared" si="1322"/>
        <v>9342819775</v>
      </c>
      <c r="GL244" s="92">
        <f t="shared" ref="GL244:GL258" si="1323">+GK244/GJ244</f>
        <v>5.3038008367166933E-2</v>
      </c>
      <c r="GM244" s="212">
        <f>+GM43+GM96+GM100+GM106+GM109+GM129+GM183</f>
        <v>6130597507</v>
      </c>
      <c r="GN244" s="92">
        <f t="shared" ref="GN244:GN258" si="1324">+GM244/GJ244</f>
        <v>3.48026280825907E-2</v>
      </c>
      <c r="GO244" s="77">
        <f t="shared" ref="GO244:GQ244" si="1325">+GO43+GO96+GO100+GO106+GO109+GO129+GO183</f>
        <v>176153292000</v>
      </c>
      <c r="GP244" s="77">
        <f t="shared" si="1325"/>
        <v>176153292000</v>
      </c>
      <c r="GQ244" s="77">
        <f t="shared" si="1325"/>
        <v>28844136551</v>
      </c>
      <c r="GR244" s="92">
        <f t="shared" ref="GR244:GR258" si="1326">+GQ244/GP244</f>
        <v>0.16374452173735135</v>
      </c>
      <c r="GS244" s="212">
        <f>+GS43+GS96+GS100+GS106+GS109+GS129+GS183</f>
        <v>15245105441</v>
      </c>
      <c r="GT244" s="92">
        <f t="shared" ref="GT244:GT258" si="1327">+GS244/GP244</f>
        <v>8.6544538951903324E-2</v>
      </c>
      <c r="GU244" s="77">
        <f t="shared" ref="GU244:GW244" si="1328">+GU43+GU96+GU100+GU106+GU109+GU129+GU183</f>
        <v>176153292000</v>
      </c>
      <c r="GV244" s="77">
        <f t="shared" si="1328"/>
        <v>176153292000</v>
      </c>
      <c r="GW244" s="77">
        <f t="shared" si="1328"/>
        <v>40883286569</v>
      </c>
      <c r="GX244" s="92">
        <f t="shared" ref="GX244:GX258" si="1329">+GW244/GV244</f>
        <v>0.23208925649257806</v>
      </c>
      <c r="GY244" s="212">
        <f>+GY43+GY96+GY100+GY106+GY109+GY129+GY183</f>
        <v>27698193566</v>
      </c>
      <c r="GZ244" s="92">
        <f t="shared" ref="GZ244:GZ258" si="1330">+GY244/GV244</f>
        <v>0.15723914808245537</v>
      </c>
      <c r="HA244" s="77">
        <f t="shared" ref="HA244:HC244" si="1331">+HA43+HA96+HA100+HA106+HA109+HA129+HA183</f>
        <v>176153292000</v>
      </c>
      <c r="HB244" s="77">
        <f t="shared" si="1331"/>
        <v>176153292000</v>
      </c>
      <c r="HC244" s="77">
        <f t="shared" si="1331"/>
        <v>60016886070</v>
      </c>
      <c r="HD244" s="92">
        <f t="shared" ref="HD244:HD258" si="1332">+HC244/HB244</f>
        <v>0.34070828531549668</v>
      </c>
      <c r="HE244" s="212">
        <f>+HE43+HE96+HE100+HE106+HE109+HE129+HE183</f>
        <v>38349370003</v>
      </c>
      <c r="HF244" s="92">
        <f t="shared" ref="HF244:HF258" si="1333">+HE244/HB244</f>
        <v>0.2177045320447375</v>
      </c>
      <c r="HG244" s="77">
        <f t="shared" ref="HG244:HI244" si="1334">+HG43+HG96+HG100+HG106+HG109+HG129+HG183</f>
        <v>176153292000</v>
      </c>
      <c r="HH244" s="77">
        <f t="shared" si="1334"/>
        <v>176153292000</v>
      </c>
      <c r="HI244" s="77">
        <f t="shared" si="1334"/>
        <v>72235403912</v>
      </c>
      <c r="HJ244" s="92">
        <f t="shared" ref="HJ244:HJ258" si="1335">+HI244/HH244</f>
        <v>0.41007126856306497</v>
      </c>
      <c r="HK244" s="212">
        <f>+HK43+HK96+HK100+HK106+HK109+HK129+HK183</f>
        <v>50605023728</v>
      </c>
      <c r="HL244" s="92">
        <f t="shared" ref="HL244:HL258" si="1336">+HK244/HH244</f>
        <v>0.28727833101183259</v>
      </c>
      <c r="HM244" s="77">
        <f t="shared" ref="HM244:HO244" si="1337">+HM43+HM96+HM100+HM106+HM109+HM129+HM183</f>
        <v>176153292000</v>
      </c>
      <c r="HN244" s="77">
        <f t="shared" si="1337"/>
        <v>176153292000</v>
      </c>
      <c r="HO244" s="77">
        <f t="shared" si="1337"/>
        <v>102266570564</v>
      </c>
      <c r="HP244" s="92">
        <f t="shared" ref="HP244:HP258" si="1338">+HO244/HN244</f>
        <v>0.58055441032575195</v>
      </c>
      <c r="HQ244" s="212">
        <f>+HQ43+HQ96+HQ100+HQ106+HQ109+HQ129+HQ183</f>
        <v>69936360707</v>
      </c>
      <c r="HR244" s="92">
        <f t="shared" ref="HR244:HR258" si="1339">+HQ244/HN244</f>
        <v>0.3970198905337517</v>
      </c>
    </row>
    <row r="245" spans="1:226" x14ac:dyDescent="0.35">
      <c r="A245" s="48" t="s">
        <v>162</v>
      </c>
      <c r="B245" s="77">
        <f>+B35+B74+B125+B177</f>
        <v>897339265</v>
      </c>
      <c r="C245" s="77">
        <f>+C35+C74+C125+C177</f>
        <v>551989860</v>
      </c>
      <c r="D245" s="78">
        <f t="shared" si="1257"/>
        <v>0.61514065140122898</v>
      </c>
      <c r="E245" s="77">
        <f>+E35+E74+E125+E177</f>
        <v>588745400</v>
      </c>
      <c r="F245" s="77">
        <f>+F35+F74+F125+F177</f>
        <v>576655074.92000008</v>
      </c>
      <c r="G245" s="78">
        <f t="shared" si="1258"/>
        <v>0.97946425555087158</v>
      </c>
      <c r="H245" s="77">
        <f>+H35+H74+H125+H177</f>
        <v>988547914</v>
      </c>
      <c r="I245" s="77">
        <f>+I35+I74+I125+I177</f>
        <v>703403498.37</v>
      </c>
      <c r="J245" s="78">
        <f t="shared" si="1259"/>
        <v>0.7115522559991968</v>
      </c>
      <c r="K245" s="77">
        <f>+K35+K74+K125+K177</f>
        <v>862333209</v>
      </c>
      <c r="L245" s="77">
        <f>+L35+L74+L125+L177</f>
        <v>789687445.98000002</v>
      </c>
      <c r="M245" s="78">
        <f t="shared" si="1260"/>
        <v>0.91575673734722196</v>
      </c>
      <c r="N245" s="77">
        <f>+N35+N74+N125+N177</f>
        <v>939541363</v>
      </c>
      <c r="O245" s="77">
        <f>+O35+O74+O125+O177</f>
        <v>911812946.97000003</v>
      </c>
      <c r="P245" s="78">
        <f t="shared" si="1261"/>
        <v>0.97048728547569019</v>
      </c>
      <c r="Q245" s="77">
        <f>+Q35+Q74+Q125+Q177</f>
        <v>8414743891</v>
      </c>
      <c r="R245" s="77">
        <f>+R35+R74+R125+R177</f>
        <v>6910630492.29</v>
      </c>
      <c r="S245" s="78">
        <f t="shared" si="1262"/>
        <v>0.8212526229920406</v>
      </c>
      <c r="T245" s="77">
        <f>+T35+T74+T125+T177</f>
        <v>10533929539</v>
      </c>
      <c r="U245" s="77">
        <f>+U35+U74+U125+U177</f>
        <v>9692189692.4400005</v>
      </c>
      <c r="V245" s="78">
        <f t="shared" si="1263"/>
        <v>0.92009251215858168</v>
      </c>
      <c r="W245" s="77">
        <f>+W35+W74+W125+W177</f>
        <v>12178811896</v>
      </c>
      <c r="X245" s="77">
        <f>+X35+X74+X125+X177</f>
        <v>11168195964</v>
      </c>
      <c r="Y245" s="78">
        <f t="shared" si="1264"/>
        <v>0.91701851209871088</v>
      </c>
      <c r="Z245" s="77">
        <f>+Z35+Z74+Z125+Z177</f>
        <v>15469169740</v>
      </c>
      <c r="AA245" s="77">
        <f>+AA35+AA74+AA125+AA177</f>
        <v>14588806249</v>
      </c>
      <c r="AB245" s="78">
        <f t="shared" si="1265"/>
        <v>0.94308915696208528</v>
      </c>
      <c r="AC245" s="77">
        <f>+AC35+AC74+AC125+AC177</f>
        <v>21632208027</v>
      </c>
      <c r="AD245" s="77">
        <f>+AD35+AD74+AD125+AD177</f>
        <v>16969676278</v>
      </c>
      <c r="AE245" s="78">
        <f t="shared" si="1266"/>
        <v>0.78446343788944184</v>
      </c>
      <c r="AF245" s="77">
        <f>+AF35+AF74+AF125+AF177</f>
        <v>22477166000</v>
      </c>
      <c r="AG245" s="77">
        <f>+AG35+AG74+AG125+AG177</f>
        <v>21932603122</v>
      </c>
      <c r="AH245" s="77">
        <f>+AH35+AH74+AH125+AH177</f>
        <v>19598336337</v>
      </c>
      <c r="AI245" s="92">
        <f t="shared" si="1267"/>
        <v>0.89357091942002265</v>
      </c>
      <c r="AJ245" s="77">
        <f>+AJ35+AJ74+AJ125+AJ177</f>
        <v>18878983097</v>
      </c>
      <c r="AK245" s="92">
        <f t="shared" si="1268"/>
        <v>0.86077256730474472</v>
      </c>
      <c r="AL245" s="77">
        <f>+AL35+AL74+AL125+AL177</f>
        <v>21855757000</v>
      </c>
      <c r="AM245" s="77">
        <f>+AM35+AM74+AM125+AM177</f>
        <v>21855757000</v>
      </c>
      <c r="AN245" s="77">
        <f>+AN35+AN74+AN125+AN177</f>
        <v>19871384453</v>
      </c>
      <c r="AO245" s="92">
        <f t="shared" si="1269"/>
        <v>0.90920595671886362</v>
      </c>
      <c r="AP245" s="77">
        <f>+AP35+AP74+AP125+AP177</f>
        <v>19170537363</v>
      </c>
      <c r="AQ245" s="92">
        <f t="shared" si="1270"/>
        <v>0.87713902396517307</v>
      </c>
      <c r="AR245" s="77">
        <f>+AR35+AR74+AR125+AR177</f>
        <v>22984781000</v>
      </c>
      <c r="AS245" s="77">
        <f>+AS35+AS74+AS125+AS177</f>
        <v>22984781000</v>
      </c>
      <c r="AT245" s="77">
        <f>+AT35+AT74+AT125+AT177</f>
        <v>22077049384</v>
      </c>
      <c r="AU245" s="92">
        <f t="shared" si="1271"/>
        <v>0.96050727583612827</v>
      </c>
      <c r="AV245" s="77">
        <f>+AV35+AV74+AV125+AV177</f>
        <v>20864980869</v>
      </c>
      <c r="AW245" s="92">
        <f t="shared" si="1272"/>
        <v>0.90777375120519965</v>
      </c>
      <c r="AX245" s="77">
        <f>+AX35+AX74+AX125+AX177</f>
        <v>24183380000</v>
      </c>
      <c r="AY245" s="77">
        <f>+AY35+AY74+AY125+AY177</f>
        <v>24183380000</v>
      </c>
      <c r="AZ245" s="77">
        <f>+AZ35+AZ74+AZ125+AZ177</f>
        <v>22780823818</v>
      </c>
      <c r="BA245" s="92">
        <f t="shared" si="1273"/>
        <v>0.94200330218521977</v>
      </c>
      <c r="BB245" s="77">
        <f>+BB35+BB74+BB125+BB177</f>
        <v>21427673366</v>
      </c>
      <c r="BC245" s="92">
        <f t="shared" si="1274"/>
        <v>0.88604956652047806</v>
      </c>
      <c r="BD245" s="77">
        <f>+BD35+BD74+BD125+BD177</f>
        <v>34981192000</v>
      </c>
      <c r="BE245" s="77">
        <f>+BE35+BE74+BE125+BE177</f>
        <v>35386332885</v>
      </c>
      <c r="BF245" s="77">
        <f>+BF35+BF74+BF125+BF177</f>
        <v>26605093424</v>
      </c>
      <c r="BG245" s="92">
        <f t="shared" si="1275"/>
        <v>0.75184658185583564</v>
      </c>
      <c r="BH245" s="77">
        <f>+BH35+BH74+BH125+BH177</f>
        <v>24551049207</v>
      </c>
      <c r="BI245" s="92">
        <f t="shared" si="1276"/>
        <v>0.69380032361044697</v>
      </c>
      <c r="BJ245" s="77">
        <f>+BJ35+BJ74+BJ125+BJ177</f>
        <v>38229031000</v>
      </c>
      <c r="BK245" s="77">
        <f>+BK35+BK74+BK125+BK177</f>
        <v>38229031000</v>
      </c>
      <c r="BL245" s="77">
        <f>+BL35+BL74+BL125+BL177</f>
        <v>35521574847</v>
      </c>
      <c r="BM245" s="92">
        <f t="shared" si="1277"/>
        <v>0.92917800733688494</v>
      </c>
      <c r="BN245" s="77">
        <f>+BN35+BN74+BN125+BN177</f>
        <v>34529536419.709999</v>
      </c>
      <c r="BO245" s="92">
        <f t="shared" si="1278"/>
        <v>0.90322813622218145</v>
      </c>
      <c r="BP245" s="77">
        <f>+BP35+BP74+BP125+BP177</f>
        <v>41845923000</v>
      </c>
      <c r="BQ245" s="77">
        <f>+BQ35+BQ74+BQ125+BQ177</f>
        <v>41845923000</v>
      </c>
      <c r="BR245" s="77">
        <f>+BR35+BR74+BR125+BR177</f>
        <v>40972501611</v>
      </c>
      <c r="BS245" s="92">
        <f t="shared" si="1279"/>
        <v>0.97912768254627813</v>
      </c>
      <c r="BT245" s="77">
        <f>+BT35+BT74+BT125+BT177</f>
        <v>40104009809</v>
      </c>
      <c r="BU245" s="92">
        <f t="shared" si="1280"/>
        <v>0.95837316837293807</v>
      </c>
      <c r="BV245" s="77">
        <f>+BV35+BV74+BV125+BV177</f>
        <v>45478757000</v>
      </c>
      <c r="BW245" s="77">
        <f>+BW35+BW74+BW125+BW177</f>
        <v>45478757000</v>
      </c>
      <c r="BX245" s="77">
        <f>+BX35+BX74+BX125+BX177</f>
        <v>43544489026</v>
      </c>
      <c r="BY245" s="92">
        <f t="shared" si="1281"/>
        <v>0.9574687590076395</v>
      </c>
      <c r="BZ245" s="77">
        <f>+BZ35+BZ74+BZ125+BZ177</f>
        <v>42498634686</v>
      </c>
      <c r="CA245" s="92">
        <f t="shared" si="1282"/>
        <v>0.93447221273000047</v>
      </c>
      <c r="CB245" s="77">
        <f>+CB35+CB74+CB125+CB177</f>
        <v>54400686000</v>
      </c>
      <c r="CC245" s="77">
        <f>+CC35+CC74+CC125+CC177</f>
        <v>54035176200</v>
      </c>
      <c r="CD245" s="77">
        <f>+CD35+CD74+CD125+CD177</f>
        <v>45957082295</v>
      </c>
      <c r="CE245" s="92">
        <f t="shared" si="1283"/>
        <v>0.85050305239867063</v>
      </c>
      <c r="CF245" s="77">
        <f>+CF35+CF74+CF125+CF177</f>
        <v>44348610711</v>
      </c>
      <c r="CG245" s="92">
        <f t="shared" si="1284"/>
        <v>0.82073593221668817</v>
      </c>
      <c r="CH245" s="77">
        <f>+CH35+CH74+CH125+CH177</f>
        <v>54580754000</v>
      </c>
      <c r="CI245" s="77">
        <f>+CI35+CI74+CI125+CI177</f>
        <v>49754682943</v>
      </c>
      <c r="CJ245" s="77">
        <f>+CJ35+CJ74+CJ125+CJ177</f>
        <v>47045048117</v>
      </c>
      <c r="CK245" s="92">
        <f t="shared" si="1285"/>
        <v>0.94554010465498872</v>
      </c>
      <c r="CL245" s="77">
        <f>+CL35+CL74+CL125+CL177</f>
        <v>45035832522</v>
      </c>
      <c r="CM245" s="92">
        <f t="shared" si="1286"/>
        <v>0.9051576627187834</v>
      </c>
      <c r="CN245" s="77">
        <f>+CN35+CN74+CN125+CN177</f>
        <v>53932197000</v>
      </c>
      <c r="CO245" s="77">
        <f>+CO35+CO74+CO125+CO177</f>
        <v>54363114408</v>
      </c>
      <c r="CP245" s="77">
        <f>+CP35+CP74+CP125+CP177</f>
        <v>52519278051</v>
      </c>
      <c r="CQ245" s="92">
        <f t="shared" si="1287"/>
        <v>0.96608295207000383</v>
      </c>
      <c r="CR245" s="77">
        <f>+CR35+CR74+CR125+CR177</f>
        <v>50829527095</v>
      </c>
      <c r="CS245" s="92">
        <f t="shared" si="1288"/>
        <v>0.93500027819451048</v>
      </c>
      <c r="CT245" s="77">
        <f>+CT35+CT74+CT125+CT177</f>
        <v>70169361000</v>
      </c>
      <c r="CU245" s="77">
        <f>+CU35+CU74+CU125+CU177</f>
        <v>46291682659</v>
      </c>
      <c r="CV245" s="92">
        <f t="shared" si="1289"/>
        <v>0.65971361288297892</v>
      </c>
      <c r="CW245" s="77">
        <f>+CW35+CW74+CW125+CW177</f>
        <v>70169361000</v>
      </c>
      <c r="CX245" s="77">
        <f>+CX35+CX74+CX125+CX177</f>
        <v>50717439829</v>
      </c>
      <c r="CY245" s="92">
        <f t="shared" si="1290"/>
        <v>0.72278611499682888</v>
      </c>
      <c r="CZ245" s="77">
        <f>+CZ35+CZ74+CZ125+CZ177</f>
        <v>71536305000</v>
      </c>
      <c r="DA245" s="77">
        <f>+DA35+DA74+DA125+DA177</f>
        <v>54415421900</v>
      </c>
      <c r="DB245" s="92">
        <f t="shared" si="1291"/>
        <v>0.76066861295114419</v>
      </c>
      <c r="DC245" s="77">
        <f>+DC35+DC74+DC125+DC177</f>
        <v>70169361000</v>
      </c>
      <c r="DD245" s="77">
        <f>+DD35+DD74+DD125+DD177</f>
        <v>71536305000</v>
      </c>
      <c r="DE245" s="77">
        <f>+DE35+DE74+DE125+DE177</f>
        <v>65959396405</v>
      </c>
      <c r="DF245" s="92">
        <f t="shared" si="1292"/>
        <v>0.92204086309741606</v>
      </c>
      <c r="DG245" s="77">
        <f>+DG35+DG74+DG125+DG177</f>
        <v>63903351077</v>
      </c>
      <c r="DH245" s="92">
        <f t="shared" si="1293"/>
        <v>0.89329957812330396</v>
      </c>
      <c r="DI245" s="77">
        <f t="shared" ref="DI245:DN245" si="1340">+DI35+DI74+DI125+DI177</f>
        <v>79981724000</v>
      </c>
      <c r="DJ245" s="77">
        <f t="shared" si="1340"/>
        <v>0</v>
      </c>
      <c r="DK245" s="77">
        <f t="shared" si="1340"/>
        <v>79981724000</v>
      </c>
      <c r="DL245" s="77">
        <f t="shared" si="1340"/>
        <v>79981724000</v>
      </c>
      <c r="DM245" s="77">
        <f t="shared" si="1340"/>
        <v>79981724000</v>
      </c>
      <c r="DN245" s="77">
        <f t="shared" si="1340"/>
        <v>6161479446</v>
      </c>
      <c r="DO245" s="93">
        <f t="shared" si="1295"/>
        <v>7.7036091970210593E-2</v>
      </c>
      <c r="DP245" s="77">
        <f>+DP35+DP74+DP125+DP177</f>
        <v>3082021142</v>
      </c>
      <c r="DQ245" s="93">
        <f t="shared" si="1296"/>
        <v>3.8534067382693576E-2</v>
      </c>
      <c r="DR245" s="77">
        <f>+DR35+DR74+DR125+DR177</f>
        <v>79981724000</v>
      </c>
      <c r="DS245" s="77">
        <f>+DS35+DS74+DS125+DS177</f>
        <v>79981724000</v>
      </c>
      <c r="DT245" s="77">
        <f>+DT35+DT74+DT125+DT177</f>
        <v>13796204851</v>
      </c>
      <c r="DU245" s="93">
        <f t="shared" si="1297"/>
        <v>0.1724919664272303</v>
      </c>
      <c r="DV245" s="77">
        <f>+DV35+DV74+DV125+DV177</f>
        <v>7506784487</v>
      </c>
      <c r="DW245" s="93">
        <f t="shared" si="1298"/>
        <v>9.3856247547252164E-2</v>
      </c>
      <c r="DX245" s="77">
        <f>+DX35+DX74+DX125+DX177</f>
        <v>79981724000</v>
      </c>
      <c r="DY245" s="77">
        <f>+DY35+DY74+DY125+DY177</f>
        <v>79981724000</v>
      </c>
      <c r="DZ245" s="77">
        <f>+DZ35+DZ74+DZ125+DZ177</f>
        <v>18623342336</v>
      </c>
      <c r="EA245" s="93">
        <f t="shared" si="1299"/>
        <v>0.23284497263399823</v>
      </c>
      <c r="EB245" s="77">
        <f>+EB35+EB74+EB125+EB177</f>
        <v>12270185218</v>
      </c>
      <c r="EC245" s="93">
        <f t="shared" si="1300"/>
        <v>0.15341236227916266</v>
      </c>
      <c r="ED245" s="77">
        <f>+ED35+ED74+ED125+ED177</f>
        <v>79981724000</v>
      </c>
      <c r="EE245" s="77">
        <f>+EE35+EE74+EE125+EE177</f>
        <v>79981724000</v>
      </c>
      <c r="EF245" s="77">
        <f>+EF35+EF74+EF125+EF177</f>
        <v>23782271136</v>
      </c>
      <c r="EG245" s="93">
        <f t="shared" si="1301"/>
        <v>0.29734631796633942</v>
      </c>
      <c r="EH245" s="77">
        <f>+EH35+EH74+EH125+EH177</f>
        <v>17463920231</v>
      </c>
      <c r="EI245" s="93">
        <f t="shared" si="1302"/>
        <v>0.21834888469020747</v>
      </c>
      <c r="EJ245" s="77">
        <f>+EJ35+EJ74+EJ125+EJ177</f>
        <v>79981724000</v>
      </c>
      <c r="EK245" s="77">
        <f>+EK35+EK74+EK125+EK177</f>
        <v>78823874136</v>
      </c>
      <c r="EL245" s="77">
        <f>+EL35+EL74+EL125+EL177</f>
        <v>29457883844</v>
      </c>
      <c r="EM245" s="93">
        <f t="shared" si="1303"/>
        <v>0.37371778749639201</v>
      </c>
      <c r="EN245" s="77">
        <f>+EN35+EN74+EN125+EN177</f>
        <v>23425326122</v>
      </c>
      <c r="EO245" s="93">
        <f t="shared" si="1304"/>
        <v>0.29718567348748615</v>
      </c>
      <c r="EP245" s="77">
        <f>+EP35+EP74+EP125+EP177</f>
        <v>79981724000</v>
      </c>
      <c r="EQ245" s="77">
        <f>+EQ35+EQ74+EQ125+EQ177</f>
        <v>78823874136</v>
      </c>
      <c r="ER245" s="77">
        <f>+ER35+ER74+ER125+ER177</f>
        <v>37939954302</v>
      </c>
      <c r="ES245" s="93">
        <f t="shared" si="1305"/>
        <v>0.48132567344431343</v>
      </c>
      <c r="ET245" s="77">
        <f>+ET35+ET74+ET125+ET177</f>
        <v>32022216189</v>
      </c>
      <c r="EU245" s="93">
        <f t="shared" si="1306"/>
        <v>0.40625021974624048</v>
      </c>
      <c r="EV245" s="77">
        <f>+EV35+EV74+EV125+EV177</f>
        <v>79981724000</v>
      </c>
      <c r="EW245" s="77">
        <f>+EW35+EW74+EW125+EW177</f>
        <v>78823874136</v>
      </c>
      <c r="EX245" s="77">
        <f>+EX35+EX74+EX125+EX177</f>
        <v>42756362541</v>
      </c>
      <c r="EY245" s="93">
        <f t="shared" si="1307"/>
        <v>0.54242909283080454</v>
      </c>
      <c r="EZ245" s="212">
        <f>+EZ35+EZ74+EZ125+EZ177</f>
        <v>37316606059</v>
      </c>
      <c r="FA245" s="93">
        <f t="shared" si="1308"/>
        <v>0.47341755867791036</v>
      </c>
      <c r="FB245" s="77">
        <f>+FB35+FB74+FB125+FB177</f>
        <v>79981724000</v>
      </c>
      <c r="FC245" s="77">
        <f>+FC35+FC74+FC125+FC177</f>
        <v>78823874136</v>
      </c>
      <c r="FD245" s="77">
        <f>+FD35+FD74+FD125+FD177</f>
        <v>47536596044</v>
      </c>
      <c r="FE245" s="93">
        <f t="shared" si="1309"/>
        <v>0.60307358100645991</v>
      </c>
      <c r="FF245" s="212">
        <f>+FF35+FF74+FF125+FF177</f>
        <v>42910376154</v>
      </c>
      <c r="FG245" s="93">
        <f t="shared" si="1310"/>
        <v>0.54438298833122456</v>
      </c>
      <c r="FH245" s="77">
        <f>+FH35+FH74+FH125+FH177</f>
        <v>79981724000</v>
      </c>
      <c r="FI245" s="77">
        <f>+FI35+FI74+FI125+FI177</f>
        <v>78823874136</v>
      </c>
      <c r="FJ245" s="77">
        <f>+FJ35+FJ74+FJ125+FJ177</f>
        <v>51880806591</v>
      </c>
      <c r="FK245" s="93">
        <f t="shared" si="1311"/>
        <v>0.65818645885746041</v>
      </c>
      <c r="FL245" s="212">
        <f>+FL35+FL74+FL125+FL177</f>
        <v>47491816315</v>
      </c>
      <c r="FM245" s="93">
        <f t="shared" si="1312"/>
        <v>0.60250548245141133</v>
      </c>
      <c r="FN245" s="77">
        <f t="shared" ref="FN245:FS245" si="1341">+FN35+FN74+FN125+FN177</f>
        <v>85780099000</v>
      </c>
      <c r="FO245" s="77">
        <f t="shared" si="1341"/>
        <v>0</v>
      </c>
      <c r="FP245" s="212">
        <f t="shared" si="1341"/>
        <v>85780099000</v>
      </c>
      <c r="FQ245" s="77">
        <f t="shared" si="1341"/>
        <v>79981724000</v>
      </c>
      <c r="FR245" s="77">
        <f t="shared" si="1341"/>
        <v>78823874136</v>
      </c>
      <c r="FS245" s="77">
        <f t="shared" si="1341"/>
        <v>57124701500</v>
      </c>
      <c r="FT245" s="93">
        <f t="shared" si="1314"/>
        <v>0.72471319287655167</v>
      </c>
      <c r="FU245" s="212">
        <f>+FU35+FU74+FU125+FU177</f>
        <v>52517087160</v>
      </c>
      <c r="FV245" s="93">
        <f t="shared" si="1315"/>
        <v>0.66625863972873023</v>
      </c>
      <c r="FW245" s="77">
        <f t="shared" ref="FW245:FY245" si="1342">+FW35+FW74+FW125+FW177</f>
        <v>79981724000</v>
      </c>
      <c r="FX245" s="77">
        <f t="shared" si="1342"/>
        <v>78823874136</v>
      </c>
      <c r="FY245" s="77">
        <f t="shared" si="1342"/>
        <v>62327790643</v>
      </c>
      <c r="FZ245" s="93">
        <f t="shared" si="1317"/>
        <v>0.79072224406861524</v>
      </c>
      <c r="GA245" s="212">
        <f>+GA35+GA74+GA125+GA177</f>
        <v>58856278855</v>
      </c>
      <c r="GB245" s="93">
        <f t="shared" si="1318"/>
        <v>0.74668086921801635</v>
      </c>
      <c r="GC245" s="77">
        <f t="shared" ref="GC245:GE245" si="1343">+GC35+GC74+GC125+GC177</f>
        <v>79981724000</v>
      </c>
      <c r="GD245" s="77">
        <f t="shared" si="1343"/>
        <v>80427771912</v>
      </c>
      <c r="GE245" s="77">
        <f t="shared" si="1343"/>
        <v>75194451865</v>
      </c>
      <c r="GF245" s="92">
        <f t="shared" si="1320"/>
        <v>0.93493143074103768</v>
      </c>
      <c r="GG245" s="212">
        <f>+GG35+GG74+GG125+GG177</f>
        <v>73742559466</v>
      </c>
      <c r="GH245" s="92">
        <f t="shared" si="1321"/>
        <v>0.91687930316763444</v>
      </c>
      <c r="GI245" s="77">
        <f t="shared" ref="GI245:GK245" si="1344">+GI35+GI74+GI125+GI177</f>
        <v>85780099000</v>
      </c>
      <c r="GJ245" s="77">
        <f t="shared" si="1344"/>
        <v>85780099000</v>
      </c>
      <c r="GK245" s="77">
        <f t="shared" si="1344"/>
        <v>9940693961</v>
      </c>
      <c r="GL245" s="92">
        <f t="shared" si="1323"/>
        <v>0.1158857832630853</v>
      </c>
      <c r="GM245" s="212">
        <f>+GM35+GM74+GM125+GM177</f>
        <v>3286574617</v>
      </c>
      <c r="GN245" s="92">
        <f t="shared" si="1324"/>
        <v>3.8313952248994254E-2</v>
      </c>
      <c r="GO245" s="77">
        <f t="shared" ref="GO245:GQ245" si="1345">+GO35+GO74+GO125+GO177</f>
        <v>85780099000</v>
      </c>
      <c r="GP245" s="77">
        <f t="shared" si="1345"/>
        <v>85780099000</v>
      </c>
      <c r="GQ245" s="77">
        <f t="shared" si="1345"/>
        <v>15849991747</v>
      </c>
      <c r="GR245" s="92">
        <f t="shared" si="1326"/>
        <v>0.18477469636634483</v>
      </c>
      <c r="GS245" s="212">
        <f>+GS35+GS74+GS125+GS177</f>
        <v>7830582119</v>
      </c>
      <c r="GT245" s="92">
        <f t="shared" si="1327"/>
        <v>9.1286699482592104E-2</v>
      </c>
      <c r="GU245" s="77">
        <f t="shared" ref="GU245:GW245" si="1346">+GU35+GU74+GU125+GU177</f>
        <v>85780099000</v>
      </c>
      <c r="GV245" s="77">
        <f t="shared" si="1346"/>
        <v>85780099000</v>
      </c>
      <c r="GW245" s="77">
        <f t="shared" si="1346"/>
        <v>20995467473</v>
      </c>
      <c r="GX245" s="92">
        <f t="shared" si="1329"/>
        <v>0.24475918910981906</v>
      </c>
      <c r="GY245" s="212">
        <f>+GY35+GY74+GY125+GY177</f>
        <v>15002384564</v>
      </c>
      <c r="GZ245" s="92">
        <f t="shared" si="1330"/>
        <v>0.17489353286943629</v>
      </c>
      <c r="HA245" s="77">
        <f t="shared" ref="HA245:HC245" si="1347">+HA35+HA74+HA125+HA177</f>
        <v>85780099000</v>
      </c>
      <c r="HB245" s="77">
        <f t="shared" si="1347"/>
        <v>85780099000</v>
      </c>
      <c r="HC245" s="77">
        <f t="shared" si="1347"/>
        <v>26557145956</v>
      </c>
      <c r="HD245" s="92">
        <f t="shared" si="1332"/>
        <v>0.30959565523467164</v>
      </c>
      <c r="HE245" s="212">
        <f>+HE35+HE74+HE125+HE177</f>
        <v>19747354208</v>
      </c>
      <c r="HF245" s="92">
        <f t="shared" si="1333"/>
        <v>0.23020903960486219</v>
      </c>
      <c r="HG245" s="77">
        <f t="shared" ref="HG245:HI245" si="1348">+HG35+HG74+HG125+HG177</f>
        <v>85780099000</v>
      </c>
      <c r="HH245" s="77">
        <f t="shared" si="1348"/>
        <v>85780099000</v>
      </c>
      <c r="HI245" s="77">
        <f t="shared" si="1348"/>
        <v>34076745092</v>
      </c>
      <c r="HJ245" s="92">
        <f t="shared" si="1335"/>
        <v>0.39725700353878118</v>
      </c>
      <c r="HK245" s="212">
        <f>+HK35+HK74+HK125+HK177</f>
        <v>25219290656</v>
      </c>
      <c r="HL245" s="92">
        <f t="shared" si="1336"/>
        <v>0.29399931860652201</v>
      </c>
      <c r="HM245" s="77">
        <f t="shared" ref="HM245:HO245" si="1349">+HM35+HM74+HM125+HM177</f>
        <v>85780099000</v>
      </c>
      <c r="HN245" s="77">
        <f t="shared" si="1349"/>
        <v>85780099000</v>
      </c>
      <c r="HO245" s="77">
        <f t="shared" si="1349"/>
        <v>43037605821</v>
      </c>
      <c r="HP245" s="92">
        <f t="shared" si="1338"/>
        <v>0.5017201696281558</v>
      </c>
      <c r="HQ245" s="212">
        <f>+HQ35+HQ74+HQ125+HQ177</f>
        <v>34482414913</v>
      </c>
      <c r="HR245" s="92">
        <f t="shared" si="1339"/>
        <v>0.40198618694762756</v>
      </c>
    </row>
    <row r="246" spans="1:226" x14ac:dyDescent="0.35">
      <c r="A246" s="48" t="s">
        <v>163</v>
      </c>
      <c r="B246" s="77">
        <f>+B26+B119+B153+B145</f>
        <v>131839848176</v>
      </c>
      <c r="C246" s="77">
        <f>+C26+C119+C153+C145</f>
        <v>126477944166.42999</v>
      </c>
      <c r="D246" s="78">
        <f t="shared" si="1257"/>
        <v>0.95933017153954758</v>
      </c>
      <c r="E246" s="77">
        <f>+E26+E119+E153+E145</f>
        <v>135911766649</v>
      </c>
      <c r="F246" s="77">
        <f>+F26+F119+F153+F145</f>
        <v>129586300739.44</v>
      </c>
      <c r="G246" s="78">
        <f t="shared" si="1258"/>
        <v>0.95345902665001858</v>
      </c>
      <c r="H246" s="77">
        <f>+H26+H119+H153+H145</f>
        <v>147126724539</v>
      </c>
      <c r="I246" s="77">
        <f>+I26+I119+I153+I145</f>
        <v>140122096597.28998</v>
      </c>
      <c r="J246" s="78">
        <f t="shared" si="1259"/>
        <v>0.95239051257575402</v>
      </c>
      <c r="K246" s="77">
        <f>+K26+K119+K153+K145</f>
        <v>156665123156</v>
      </c>
      <c r="L246" s="77">
        <f>+L26+L119+L153+L145</f>
        <v>153787773362.26001</v>
      </c>
      <c r="M246" s="78">
        <f t="shared" si="1260"/>
        <v>0.98163375653894036</v>
      </c>
      <c r="N246" s="77">
        <f>+N26+N119+N153+N145</f>
        <v>174644445228</v>
      </c>
      <c r="O246" s="77">
        <f>+O26+O119+O153+O145</f>
        <v>169761565484.85999</v>
      </c>
      <c r="P246" s="78">
        <f t="shared" si="1261"/>
        <v>0.97204102462711961</v>
      </c>
      <c r="Q246" s="77">
        <f>+Q26+Q119+Q153+Q145</f>
        <v>196082849777</v>
      </c>
      <c r="R246" s="77">
        <f>+R26+R119+R153+R145</f>
        <v>187984577867.42999</v>
      </c>
      <c r="S246" s="78">
        <f t="shared" si="1262"/>
        <v>0.95869974391549306</v>
      </c>
      <c r="T246" s="77">
        <f>+T26+T119+T153+T145</f>
        <v>223676209377.04001</v>
      </c>
      <c r="U246" s="77">
        <f>+U26+U119+U153+U145</f>
        <v>211538996951.81</v>
      </c>
      <c r="V246" s="78">
        <f t="shared" si="1263"/>
        <v>0.94573757996421104</v>
      </c>
      <c r="W246" s="77">
        <f>+W26+W119+W153+W145</f>
        <v>243995441482</v>
      </c>
      <c r="X246" s="77">
        <f>+X26+X119+X153+X145</f>
        <v>236136741450</v>
      </c>
      <c r="Y246" s="78">
        <f t="shared" si="1264"/>
        <v>0.96779161125196778</v>
      </c>
      <c r="Z246" s="77">
        <f>+Z26+Z119+Z153+Z145</f>
        <v>262530003937</v>
      </c>
      <c r="AA246" s="77">
        <f>+AA26+AA119+AA153+AA145</f>
        <v>253720530080.60001</v>
      </c>
      <c r="AB246" s="78">
        <f t="shared" si="1265"/>
        <v>0.96644393507679216</v>
      </c>
      <c r="AC246" s="77">
        <f>+AC26+AC119+AC153+AC145</f>
        <v>275889152935</v>
      </c>
      <c r="AD246" s="77">
        <f>+AD26+AD119+AD153+AD145</f>
        <v>264547462409</v>
      </c>
      <c r="AE246" s="78">
        <f t="shared" si="1266"/>
        <v>0.95889040795789415</v>
      </c>
      <c r="AF246" s="77">
        <f>+AF26+AF119+AF153+AF145</f>
        <v>275487214000</v>
      </c>
      <c r="AG246" s="77">
        <f>+AG26+AG119+AG153+AG145</f>
        <v>297272174416</v>
      </c>
      <c r="AH246" s="77">
        <f>+AH26+AH119+AH153+AH145</f>
        <v>242491535175.60001</v>
      </c>
      <c r="AI246" s="92">
        <f t="shared" si="1267"/>
        <v>0.81572227757939952</v>
      </c>
      <c r="AJ246" s="77">
        <f>+AJ26+AJ119+AJ153+AJ145</f>
        <v>219396758126</v>
      </c>
      <c r="AK246" s="92">
        <f t="shared" si="1268"/>
        <v>0.73803328063587326</v>
      </c>
      <c r="AL246" s="77">
        <f>+AL26+AL119+AL153+AL145</f>
        <v>285495436000</v>
      </c>
      <c r="AM246" s="77">
        <f>+AM26+AM119+AM153+AM145</f>
        <v>287159676051</v>
      </c>
      <c r="AN246" s="77">
        <f>+AN26+AN119+AN153+AN145</f>
        <v>275937601842</v>
      </c>
      <c r="AO246" s="92">
        <f t="shared" si="1269"/>
        <v>0.96092043854023934</v>
      </c>
      <c r="AP246" s="77">
        <f>+AP26+AP119+AP153+AP145</f>
        <v>260454327586</v>
      </c>
      <c r="AQ246" s="92">
        <f t="shared" si="1270"/>
        <v>0.90700174609384543</v>
      </c>
      <c r="AR246" s="77">
        <f>+AR26+AR119+AR153+AR145</f>
        <v>295654077000</v>
      </c>
      <c r="AS246" s="77">
        <f>+AS26+AS119+AS153+AS145</f>
        <v>299291323298</v>
      </c>
      <c r="AT246" s="77">
        <f>+AT26+AT119+AT153+AT145</f>
        <v>277467460884</v>
      </c>
      <c r="AU246" s="92">
        <f t="shared" si="1271"/>
        <v>0.92708153990728859</v>
      </c>
      <c r="AV246" s="77">
        <f>+AV26+AV119+AV153+AV145</f>
        <v>258398835759</v>
      </c>
      <c r="AW246" s="92">
        <f t="shared" si="1272"/>
        <v>0.86336895073204667</v>
      </c>
      <c r="AX246" s="77">
        <f>+AX26+AX119+AX153+AX145</f>
        <v>306081363000</v>
      </c>
      <c r="AY246" s="77">
        <f>+AY26+AY119+AY153+AY145</f>
        <v>317553306606</v>
      </c>
      <c r="AZ246" s="77">
        <f>+AZ26+AZ119+AZ153+AZ145</f>
        <v>307653277953</v>
      </c>
      <c r="BA246" s="92">
        <f t="shared" si="1273"/>
        <v>0.9688240416741013</v>
      </c>
      <c r="BB246" s="77">
        <f>+BB26+BB119+BB153+BB145</f>
        <v>294414260429</v>
      </c>
      <c r="BC246" s="92">
        <f t="shared" si="1274"/>
        <v>0.92713334833666383</v>
      </c>
      <c r="BD246" s="77">
        <f>+BD26+BD119+BD153+BD145</f>
        <v>333271913000</v>
      </c>
      <c r="BE246" s="77">
        <f>+BE26+BE119+BE153+BE145</f>
        <v>341992865827</v>
      </c>
      <c r="BF246" s="77">
        <f>+BF26+BF119+BF153+BF145</f>
        <v>325158396250.14001</v>
      </c>
      <c r="BG246" s="92">
        <f t="shared" si="1275"/>
        <v>0.95077537791277833</v>
      </c>
      <c r="BH246" s="77">
        <f>+BH26+BH119+BH153+BH145</f>
        <v>311122248924.73999</v>
      </c>
      <c r="BI246" s="92">
        <f t="shared" si="1276"/>
        <v>0.90973315531711652</v>
      </c>
      <c r="BJ246" s="77">
        <f>+BJ26+BJ119+BJ153+BJ145</f>
        <v>359623931000</v>
      </c>
      <c r="BK246" s="77">
        <f>+BK26+BK119+BK153+BK145</f>
        <v>370219911382</v>
      </c>
      <c r="BL246" s="77">
        <f>+BL26+BL119+BL153+BL145</f>
        <v>354429922038.82001</v>
      </c>
      <c r="BM246" s="92">
        <f t="shared" si="1277"/>
        <v>0.95734970254777141</v>
      </c>
      <c r="BN246" s="77">
        <f>+BN26+BN119+BN153+BN145</f>
        <v>342844114418</v>
      </c>
      <c r="BO246" s="92">
        <f t="shared" si="1278"/>
        <v>0.9260553089599951</v>
      </c>
      <c r="BP246" s="77">
        <f>+BP26+BP119+BP153+BP145</f>
        <v>380272425000</v>
      </c>
      <c r="BQ246" s="77">
        <f>+BQ26+BQ119+BQ153+BQ145</f>
        <v>401521594950</v>
      </c>
      <c r="BR246" s="77">
        <f>+BR26+BR119+BR153+BR145</f>
        <v>386880059839.59003</v>
      </c>
      <c r="BS246" s="92">
        <f t="shared" si="1279"/>
        <v>0.96353487509872726</v>
      </c>
      <c r="BT246" s="77">
        <f>+BT26+BT119+BT153+BT145</f>
        <v>371035087428</v>
      </c>
      <c r="BU246" s="92">
        <f t="shared" si="1280"/>
        <v>0.9240725582249284</v>
      </c>
      <c r="BV246" s="77">
        <f>+BV26+BV119+BV153+BV145</f>
        <v>410503619000</v>
      </c>
      <c r="BW246" s="77">
        <f>+BW26+BW119+BW153+BW145</f>
        <v>447062594866</v>
      </c>
      <c r="BX246" s="77">
        <f>+BX26+BX119+BX153+BX145</f>
        <v>403249605271.08002</v>
      </c>
      <c r="BY246" s="92">
        <f t="shared" si="1281"/>
        <v>0.90199808684944394</v>
      </c>
      <c r="BZ246" s="77">
        <f>+BZ26+BZ119+BZ153+BZ145</f>
        <v>383342194609</v>
      </c>
      <c r="CA246" s="92">
        <f t="shared" si="1282"/>
        <v>0.85746872811826458</v>
      </c>
      <c r="CB246" s="77">
        <f>+CB26+CB119+CB153+CB145</f>
        <v>443404574000</v>
      </c>
      <c r="CC246" s="77">
        <f>+CC26+CC119+CC153+CC145</f>
        <v>468408411007</v>
      </c>
      <c r="CD246" s="77">
        <f>+CD26+CD119+CD153+CD145</f>
        <v>417422835620</v>
      </c>
      <c r="CE246" s="92">
        <f t="shared" si="1283"/>
        <v>0.89115145204717927</v>
      </c>
      <c r="CF246" s="77">
        <f>+CF26+CF119+CF153+CF145</f>
        <v>368519603799</v>
      </c>
      <c r="CG246" s="92">
        <f t="shared" si="1284"/>
        <v>0.78674847662693392</v>
      </c>
      <c r="CH246" s="77">
        <f>+CH26+CH119+CH153+CH145</f>
        <v>457068848000</v>
      </c>
      <c r="CI246" s="77">
        <f>+CI26+CI119+CI153+CI145</f>
        <v>493179767186</v>
      </c>
      <c r="CJ246" s="77">
        <f>+CJ26+CJ119+CJ153+CJ145</f>
        <v>439575861309</v>
      </c>
      <c r="CK246" s="92">
        <f t="shared" si="1285"/>
        <v>0.89130960058873709</v>
      </c>
      <c r="CL246" s="77">
        <f>+CL26+CL119+CL153+CL145</f>
        <v>419548093755</v>
      </c>
      <c r="CM246" s="92">
        <f t="shared" si="1286"/>
        <v>0.85070013343992223</v>
      </c>
      <c r="CN246" s="77">
        <f>+CN26+CN119+CN153+CN145</f>
        <v>468839735000</v>
      </c>
      <c r="CO246" s="77">
        <f>+CO26+CO119+CO153+CO145</f>
        <v>531400464311</v>
      </c>
      <c r="CP246" s="77">
        <f>+CP26+CP119+CP153+CP145</f>
        <v>509052137501</v>
      </c>
      <c r="CQ246" s="92">
        <f t="shared" si="1287"/>
        <v>0.95794447255710202</v>
      </c>
      <c r="CR246" s="77">
        <f>+CR26+CR119+CR153+CR145</f>
        <v>414558370783</v>
      </c>
      <c r="CS246" s="92">
        <f t="shared" si="1288"/>
        <v>0.78012421633937712</v>
      </c>
      <c r="CT246" s="77">
        <f>+CT26+CT119+CT153+CT145</f>
        <v>604869910225</v>
      </c>
      <c r="CU246" s="77">
        <f>+CU26+CU119+CU153+CU145</f>
        <v>435857543612</v>
      </c>
      <c r="CV246" s="92">
        <f t="shared" si="1289"/>
        <v>0.72058063435469843</v>
      </c>
      <c r="CW246" s="77">
        <f>+CW26+CW119+CW153+CW145</f>
        <v>604869910225</v>
      </c>
      <c r="CX246" s="77">
        <f>+CX26+CX119+CX153+CX145</f>
        <v>467639082317</v>
      </c>
      <c r="CY246" s="92">
        <f t="shared" si="1290"/>
        <v>0.77312340126664136</v>
      </c>
      <c r="CZ246" s="77">
        <f>+CZ26+CZ119+CZ153+CZ145</f>
        <v>606903571225</v>
      </c>
      <c r="DA246" s="77">
        <f>+DA26+DA119+DA153+DA145</f>
        <v>511684950048</v>
      </c>
      <c r="DB246" s="92">
        <f t="shared" si="1291"/>
        <v>0.84310749566886434</v>
      </c>
      <c r="DC246" s="77">
        <f>+DC26+DC119+DC153+DC145</f>
        <v>551242976000</v>
      </c>
      <c r="DD246" s="77">
        <f>+DD26+DD119+DD153+DD145</f>
        <v>606970376477</v>
      </c>
      <c r="DE246" s="77">
        <f>+DE26+DE119+DE153+DE145</f>
        <v>567750609338</v>
      </c>
      <c r="DF246" s="92">
        <f t="shared" si="1292"/>
        <v>0.93538438009670122</v>
      </c>
      <c r="DG246" s="77">
        <f>+DG26+DG119+DG153+DG145</f>
        <v>467872712728</v>
      </c>
      <c r="DH246" s="92">
        <f t="shared" si="1293"/>
        <v>0.77083286245968741</v>
      </c>
      <c r="DI246" s="77">
        <f t="shared" ref="DI246:DN246" si="1350">+DI26+DI119+DI153+DI145</f>
        <v>629997097000</v>
      </c>
      <c r="DJ246" s="77">
        <f t="shared" si="1350"/>
        <v>0</v>
      </c>
      <c r="DK246" s="77">
        <f t="shared" si="1350"/>
        <v>629997097000</v>
      </c>
      <c r="DL246" s="77">
        <f t="shared" si="1350"/>
        <v>629997097000</v>
      </c>
      <c r="DM246" s="77">
        <f t="shared" si="1350"/>
        <v>629997097000</v>
      </c>
      <c r="DN246" s="77">
        <f t="shared" si="1350"/>
        <v>54099525954</v>
      </c>
      <c r="DO246" s="93">
        <f t="shared" si="1295"/>
        <v>8.5872659114808583E-2</v>
      </c>
      <c r="DP246" s="77">
        <f>+DP26+DP119+DP153+DP145</f>
        <v>6432869008</v>
      </c>
      <c r="DQ246" s="93">
        <f t="shared" si="1296"/>
        <v>1.0210950238711974E-2</v>
      </c>
      <c r="DR246" s="77">
        <f>+DR26+DR119+DR153+DR145</f>
        <v>629997097000</v>
      </c>
      <c r="DS246" s="77">
        <f>+DS26+DS119+DS153+DS145</f>
        <v>629997097000</v>
      </c>
      <c r="DT246" s="77">
        <f>+DT26+DT119+DT153+DT145</f>
        <v>160988245481</v>
      </c>
      <c r="DU246" s="93">
        <f t="shared" si="1297"/>
        <v>0.25553807509211429</v>
      </c>
      <c r="DV246" s="77">
        <f>+DV26+DV119+DV153+DV145</f>
        <v>49223718713</v>
      </c>
      <c r="DW246" s="93">
        <f t="shared" si="1298"/>
        <v>7.8133246879072527E-2</v>
      </c>
      <c r="DX246" s="77">
        <f>+DX26+DX119+DX153+DX145</f>
        <v>629997097000</v>
      </c>
      <c r="DY246" s="77">
        <f>+DY26+DY119+DY153+DY145</f>
        <v>635079011228</v>
      </c>
      <c r="DZ246" s="77">
        <f>+DZ26+DZ119+DZ153+DZ145</f>
        <v>209358978012</v>
      </c>
      <c r="EA246" s="93">
        <f t="shared" si="1299"/>
        <v>0.32965815955274569</v>
      </c>
      <c r="EB246" s="77">
        <f>+EB26+EB119+EB153+EB145</f>
        <v>87492974954</v>
      </c>
      <c r="EC246" s="93">
        <f t="shared" si="1300"/>
        <v>0.13776707056468776</v>
      </c>
      <c r="ED246" s="77">
        <f>+ED26+ED119+ED153+ED145</f>
        <v>629997097000</v>
      </c>
      <c r="EE246" s="77">
        <f>+EE26+EE119+EE153+EE145</f>
        <v>635079011228</v>
      </c>
      <c r="EF246" s="77">
        <f>+EF26+EF119+EF153+EF145</f>
        <v>252495135805</v>
      </c>
      <c r="EG246" s="93">
        <f t="shared" si="1301"/>
        <v>0.39758066530457514</v>
      </c>
      <c r="EH246" s="77">
        <f>+EH26+EH119+EH153+EH145</f>
        <v>146994497250</v>
      </c>
      <c r="EI246" s="93">
        <f t="shared" si="1302"/>
        <v>0.23145859751492787</v>
      </c>
      <c r="EJ246" s="77">
        <f>+EJ26+EJ119+EJ153+EJ145</f>
        <v>629997097000</v>
      </c>
      <c r="EK246" s="77">
        <f>+EK26+EK119+EK153+EK145</f>
        <v>634192992311</v>
      </c>
      <c r="EL246" s="77">
        <f>+EL26+EL119+EL153+EL145</f>
        <v>306482823800</v>
      </c>
      <c r="EM246" s="93">
        <f t="shared" si="1303"/>
        <v>0.48326428629111184</v>
      </c>
      <c r="EN246" s="77">
        <f>+EN26+EN119+EN153+EN145</f>
        <v>193019780028</v>
      </c>
      <c r="EO246" s="93">
        <f t="shared" si="1304"/>
        <v>0.30435495561790377</v>
      </c>
      <c r="EP246" s="77">
        <f>+EP26+EP119+EP153+EP145</f>
        <v>629997097000</v>
      </c>
      <c r="EQ246" s="77">
        <f>+EQ26+EQ119+EQ153+EQ145</f>
        <v>634192992311</v>
      </c>
      <c r="ER246" s="77">
        <f>+ER26+ER119+ER153+ER145</f>
        <v>358345162062</v>
      </c>
      <c r="ES246" s="93">
        <f t="shared" si="1305"/>
        <v>0.56504118841835482</v>
      </c>
      <c r="ET246" s="77">
        <f>+ET26+ET119+ET153+ET145</f>
        <v>240989904642</v>
      </c>
      <c r="EU246" s="93">
        <f t="shared" si="1306"/>
        <v>0.37999458771033168</v>
      </c>
      <c r="EV246" s="77">
        <f>+EV26+EV119+EV153+EV145</f>
        <v>629997097000</v>
      </c>
      <c r="EW246" s="77">
        <f>+EW26+EW119+EW153+EW145</f>
        <v>634192992311</v>
      </c>
      <c r="EX246" s="77">
        <f>+EX26+EX119+EX153+EX145</f>
        <v>393049477742</v>
      </c>
      <c r="EY246" s="93">
        <f t="shared" si="1307"/>
        <v>0.61976319906930422</v>
      </c>
      <c r="EZ246" s="212">
        <f>+EZ26+EZ119+EZ153+EZ145</f>
        <v>288278420829</v>
      </c>
      <c r="FA246" s="93">
        <f t="shared" si="1308"/>
        <v>0.45455945480966781</v>
      </c>
      <c r="FB246" s="77">
        <f>+FB26+FB119+FB153+FB145</f>
        <v>629997097000</v>
      </c>
      <c r="FC246" s="77">
        <f>+FC26+FC119+FC153+FC145</f>
        <v>634192992311</v>
      </c>
      <c r="FD246" s="77">
        <f>+FD26+FD119+FD153+FD145</f>
        <v>445012133636</v>
      </c>
      <c r="FE246" s="93">
        <f t="shared" si="1309"/>
        <v>0.70169828274887625</v>
      </c>
      <c r="FF246" s="212">
        <f>+FF26+FF119+FF153+FF145</f>
        <v>331374135655</v>
      </c>
      <c r="FG246" s="93">
        <f t="shared" si="1310"/>
        <v>0.52251308304034116</v>
      </c>
      <c r="FH246" s="77">
        <f>+FH26+FH119+FH153+FH145</f>
        <v>629997097000</v>
      </c>
      <c r="FI246" s="77">
        <f>+FI26+FI119+FI153+FI145</f>
        <v>671504080102</v>
      </c>
      <c r="FJ246" s="77">
        <f>+FJ26+FJ119+FJ153+FJ145</f>
        <v>484529651312</v>
      </c>
      <c r="FK246" s="93">
        <f t="shared" si="1311"/>
        <v>0.72155875990865315</v>
      </c>
      <c r="FL246" s="212">
        <f>+FL26+FL119+FL153+FL145</f>
        <v>384815765896</v>
      </c>
      <c r="FM246" s="93">
        <f t="shared" si="1312"/>
        <v>0.57306541732039418</v>
      </c>
      <c r="FN246" s="77">
        <f t="shared" ref="FN246:FS246" si="1351">+FN26+FN119+FN153+FN145</f>
        <v>668858735000</v>
      </c>
      <c r="FO246" s="77">
        <f t="shared" si="1351"/>
        <v>0</v>
      </c>
      <c r="FP246" s="212">
        <f t="shared" si="1351"/>
        <v>668858735000</v>
      </c>
      <c r="FQ246" s="77">
        <f t="shared" si="1351"/>
        <v>629997097000</v>
      </c>
      <c r="FR246" s="77">
        <f t="shared" si="1351"/>
        <v>672984984595</v>
      </c>
      <c r="FS246" s="77">
        <f t="shared" si="1351"/>
        <v>526244795173</v>
      </c>
      <c r="FT246" s="93">
        <f t="shared" si="1314"/>
        <v>0.78195622074642912</v>
      </c>
      <c r="FU246" s="212">
        <f>+FU26+FU119+FU153+FU145</f>
        <v>428441884342</v>
      </c>
      <c r="FV246" s="93">
        <f t="shared" si="1315"/>
        <v>0.63662918809375046</v>
      </c>
      <c r="FW246" s="77">
        <f t="shared" ref="FW246:FY246" si="1352">+FW26+FW119+FW153+FW145</f>
        <v>629997097000</v>
      </c>
      <c r="FX246" s="77">
        <f t="shared" si="1352"/>
        <v>672984984595</v>
      </c>
      <c r="FY246" s="77">
        <f t="shared" si="1352"/>
        <v>566092633417</v>
      </c>
      <c r="FZ246" s="93">
        <f t="shared" si="1317"/>
        <v>0.84116681111046265</v>
      </c>
      <c r="GA246" s="212">
        <f>+GA26+GA119+GA153+GA145</f>
        <v>472108291216</v>
      </c>
      <c r="GB246" s="93">
        <f t="shared" si="1318"/>
        <v>0.70151385546902378</v>
      </c>
      <c r="GC246" s="77">
        <f t="shared" ref="GC246:GE246" si="1353">+GC26+GC119+GC153+GC145</f>
        <v>629997097000</v>
      </c>
      <c r="GD246" s="77">
        <f t="shared" si="1353"/>
        <v>677035668650</v>
      </c>
      <c r="GE246" s="77">
        <f t="shared" si="1353"/>
        <v>645943397387</v>
      </c>
      <c r="GF246" s="92">
        <f t="shared" si="1320"/>
        <v>0.95407587413378447</v>
      </c>
      <c r="GG246" s="212">
        <f>+GG26+GG119+GG153+GG145</f>
        <v>600739315678</v>
      </c>
      <c r="GH246" s="92">
        <f t="shared" si="1321"/>
        <v>0.88730822243954455</v>
      </c>
      <c r="GI246" s="77">
        <f t="shared" ref="GI246:GK246" si="1354">+GI26+GI119+GI153+GI145</f>
        <v>668858735000</v>
      </c>
      <c r="GJ246" s="77">
        <f t="shared" si="1354"/>
        <v>668858735000</v>
      </c>
      <c r="GK246" s="77">
        <f t="shared" si="1354"/>
        <v>20179333794</v>
      </c>
      <c r="GL246" s="92">
        <f t="shared" si="1323"/>
        <v>3.0169799298502099E-2</v>
      </c>
      <c r="GM246" s="212">
        <f>+GM26+GM119+GM153+GM145</f>
        <v>5189146865</v>
      </c>
      <c r="GN246" s="92">
        <f t="shared" si="1324"/>
        <v>7.7582105061392371E-3</v>
      </c>
      <c r="GO246" s="77">
        <f t="shared" ref="GO246:GQ246" si="1355">+GO26+GO119+GO153+GO145</f>
        <v>668858735000</v>
      </c>
      <c r="GP246" s="77">
        <f t="shared" si="1355"/>
        <v>668858735000</v>
      </c>
      <c r="GQ246" s="77">
        <f t="shared" si="1355"/>
        <v>149548316183</v>
      </c>
      <c r="GR246" s="92">
        <f t="shared" si="1326"/>
        <v>0.22358729632648067</v>
      </c>
      <c r="GS246" s="212">
        <f>+GS26+GS119+GS153+GS145</f>
        <v>44489714972</v>
      </c>
      <c r="GT246" s="92">
        <f t="shared" si="1327"/>
        <v>6.6515861487553118E-2</v>
      </c>
      <c r="GU246" s="77">
        <f t="shared" ref="GU246:GW246" si="1356">+GU26+GU119+GU153+GU145</f>
        <v>668858735000</v>
      </c>
      <c r="GV246" s="77">
        <f t="shared" si="1356"/>
        <v>687763384469</v>
      </c>
      <c r="GW246" s="77">
        <f t="shared" si="1356"/>
        <v>234491068255</v>
      </c>
      <c r="GX246" s="92">
        <f t="shared" si="1329"/>
        <v>0.3409472989552112</v>
      </c>
      <c r="GY246" s="212">
        <f>+GY26+GY119+GY153+GY145</f>
        <v>82325808492</v>
      </c>
      <c r="GZ246" s="92">
        <f t="shared" si="1330"/>
        <v>0.11970077260737151</v>
      </c>
      <c r="HA246" s="77">
        <f t="shared" ref="HA246:HC246" si="1357">+HA26+HA119+HA153+HA145</f>
        <v>668858735000</v>
      </c>
      <c r="HB246" s="77">
        <f t="shared" si="1357"/>
        <v>687763384469</v>
      </c>
      <c r="HC246" s="77">
        <f t="shared" si="1357"/>
        <v>289436971176</v>
      </c>
      <c r="HD246" s="92">
        <f t="shared" si="1332"/>
        <v>0.42083800579099595</v>
      </c>
      <c r="HE246" s="212">
        <f>+HE26+HE119+HE153+HE145</f>
        <v>122508858096</v>
      </c>
      <c r="HF246" s="92">
        <f t="shared" si="1333"/>
        <v>0.17812646160363008</v>
      </c>
      <c r="HG246" s="77">
        <f t="shared" ref="HG246:HI246" si="1358">+HG26+HG119+HG153+HG145</f>
        <v>668858735000</v>
      </c>
      <c r="HH246" s="77">
        <f t="shared" si="1358"/>
        <v>687763384469</v>
      </c>
      <c r="HI246" s="77">
        <f t="shared" si="1358"/>
        <v>330742011334</v>
      </c>
      <c r="HJ246" s="92">
        <f t="shared" si="1335"/>
        <v>0.48089505606547411</v>
      </c>
      <c r="HK246" s="212">
        <f>+HK26+HK119+HK153+HK145</f>
        <v>187726528963</v>
      </c>
      <c r="HL246" s="92">
        <f t="shared" si="1336"/>
        <v>0.27295220013484378</v>
      </c>
      <c r="HM246" s="77">
        <f t="shared" ref="HM246:HO246" si="1359">+HM26+HM119+HM153+HM145</f>
        <v>668858735000</v>
      </c>
      <c r="HN246" s="77">
        <f t="shared" si="1359"/>
        <v>687940008930</v>
      </c>
      <c r="HO246" s="77">
        <f t="shared" si="1359"/>
        <v>384934400047</v>
      </c>
      <c r="HP246" s="92">
        <f t="shared" si="1338"/>
        <v>0.55954646488102167</v>
      </c>
      <c r="HQ246" s="212">
        <f>+HQ26+HQ119+HQ153+HQ145</f>
        <v>235600839975</v>
      </c>
      <c r="HR246" s="92">
        <f t="shared" si="1339"/>
        <v>0.34247294374032128</v>
      </c>
    </row>
    <row r="247" spans="1:226" x14ac:dyDescent="0.35">
      <c r="A247" s="48" t="s">
        <v>164</v>
      </c>
      <c r="B247" s="77">
        <f>+B18+B122+B62+B171</f>
        <v>69507009722</v>
      </c>
      <c r="C247" s="77">
        <f>+C18+C122+C62+C171</f>
        <v>69291384582.869995</v>
      </c>
      <c r="D247" s="78">
        <f t="shared" si="1257"/>
        <v>0.99689779289898361</v>
      </c>
      <c r="E247" s="77">
        <f>+E18+E122+E62+E171</f>
        <v>66540189737</v>
      </c>
      <c r="F247" s="77">
        <f>+F18+F122+F62+F171</f>
        <v>66292764678.209999</v>
      </c>
      <c r="G247" s="78">
        <f t="shared" si="1258"/>
        <v>0.99628156968340564</v>
      </c>
      <c r="H247" s="77">
        <f>+H18+H122+H62+H171</f>
        <v>74207739845</v>
      </c>
      <c r="I247" s="77">
        <f>+I18+I122+I62+I171</f>
        <v>73182310985.869995</v>
      </c>
      <c r="J247" s="78">
        <f t="shared" si="1259"/>
        <v>0.9861816454554222</v>
      </c>
      <c r="K247" s="77">
        <f>+K18+K122+K62+K171</f>
        <v>77341268127</v>
      </c>
      <c r="L247" s="77">
        <f>+L18+L122+L62+L171</f>
        <v>76907822839.210007</v>
      </c>
      <c r="M247" s="78">
        <f t="shared" si="1260"/>
        <v>0.99439567906905479</v>
      </c>
      <c r="N247" s="77">
        <f>+N18+N122+N62+N171</f>
        <v>87523752552</v>
      </c>
      <c r="O247" s="77">
        <f>+O18+O122+O62+O171</f>
        <v>85357897360.950012</v>
      </c>
      <c r="P247" s="78">
        <f t="shared" si="1261"/>
        <v>0.97525408671476699</v>
      </c>
      <c r="Q247" s="77">
        <f>+Q18+Q122+Q62+Q171</f>
        <v>80335563260</v>
      </c>
      <c r="R247" s="77">
        <f>+R18+R122+R62+R171</f>
        <v>79701052901.009995</v>
      </c>
      <c r="S247" s="78">
        <f t="shared" si="1262"/>
        <v>0.99210175004391943</v>
      </c>
      <c r="T247" s="77">
        <f>+T18+T122+T62+T171</f>
        <v>84728670708</v>
      </c>
      <c r="U247" s="77">
        <f>+U18+U122+U62+U171</f>
        <v>82901583484.690002</v>
      </c>
      <c r="V247" s="78">
        <f t="shared" si="1263"/>
        <v>0.97843602162004073</v>
      </c>
      <c r="W247" s="77">
        <f>+W18+W122+W62+W171</f>
        <v>96558987595</v>
      </c>
      <c r="X247" s="77">
        <f>+X18+X122+X62+X171</f>
        <v>95958813275.320007</v>
      </c>
      <c r="Y247" s="78">
        <f t="shared" si="1264"/>
        <v>0.99378437642493389</v>
      </c>
      <c r="Z247" s="77">
        <f>+Z18+Z122+Z62+Z171</f>
        <v>102109640659</v>
      </c>
      <c r="AA247" s="77">
        <f>+AA18+AA122+AA62+AA171</f>
        <v>99440562318</v>
      </c>
      <c r="AB247" s="78">
        <f t="shared" si="1265"/>
        <v>0.9738606626781352</v>
      </c>
      <c r="AC247" s="77">
        <f>+AC18+AC122+AC62+AC171</f>
        <v>101162824058</v>
      </c>
      <c r="AD247" s="77">
        <f>+AD18+AD122+AD62+AD171</f>
        <v>99282046138.639999</v>
      </c>
      <c r="AE247" s="78">
        <f t="shared" si="1266"/>
        <v>0.98140840830736709</v>
      </c>
      <c r="AF247" s="77">
        <f>+AF18+AF122+AF62+AF171</f>
        <v>106737027000</v>
      </c>
      <c r="AG247" s="77">
        <f>+AG18+AG122+AG62+AG171</f>
        <v>105949579665</v>
      </c>
      <c r="AH247" s="77">
        <f>+AH18+AH122+AH62+AH171</f>
        <v>97290167621.300003</v>
      </c>
      <c r="AI247" s="92">
        <f t="shared" si="1267"/>
        <v>0.91826855688262254</v>
      </c>
      <c r="AJ247" s="77">
        <f>+AJ18+AJ122+AJ62+AJ171</f>
        <v>92326250885.300003</v>
      </c>
      <c r="AK247" s="92">
        <f t="shared" si="1268"/>
        <v>0.87141686807276308</v>
      </c>
      <c r="AL247" s="77">
        <f>+AL18+AL122+AL62+AL171</f>
        <v>106705926000</v>
      </c>
      <c r="AM247" s="77">
        <f>+AM18+AM122+AM62+AM171</f>
        <v>106705926000</v>
      </c>
      <c r="AN247" s="77">
        <f>+AN18+AN122+AN62+AN171</f>
        <v>98456484207.809998</v>
      </c>
      <c r="AO247" s="92">
        <f t="shared" si="1269"/>
        <v>0.92268993764985463</v>
      </c>
      <c r="AP247" s="77">
        <f>+AP18+AP122+AP62+AP171</f>
        <v>93326358810.809998</v>
      </c>
      <c r="AQ247" s="92">
        <f t="shared" si="1270"/>
        <v>0.87461270717813744</v>
      </c>
      <c r="AR247" s="77">
        <f>+AR18+AR122+AR62+AR171</f>
        <v>108216141000</v>
      </c>
      <c r="AS247" s="77">
        <f>+AS18+AS122+AS62+AS171</f>
        <v>108216141000</v>
      </c>
      <c r="AT247" s="77">
        <f>+AT18+AT122+AT62+AT171</f>
        <v>103112439693.15999</v>
      </c>
      <c r="AU247" s="92">
        <f t="shared" si="1271"/>
        <v>0.95283789220648696</v>
      </c>
      <c r="AV247" s="77">
        <f>+AV18+AV122+AV62+AV171</f>
        <v>98027894423.160004</v>
      </c>
      <c r="AW247" s="92">
        <f t="shared" si="1272"/>
        <v>0.90585280086045583</v>
      </c>
      <c r="AX247" s="77">
        <f>+AX18+AX122+AX62+AX171</f>
        <v>114969463000</v>
      </c>
      <c r="AY247" s="77">
        <f>+AY18+AY122+AY62+AY171</f>
        <v>114969463000</v>
      </c>
      <c r="AZ247" s="77">
        <f>+AZ18+AZ122+AZ62+AZ171</f>
        <v>106178380340.94</v>
      </c>
      <c r="BA247" s="92">
        <f t="shared" si="1273"/>
        <v>0.9235354986474974</v>
      </c>
      <c r="BB247" s="77">
        <f>+BB18+BB122+BB62+BB171</f>
        <v>102114859627.50998</v>
      </c>
      <c r="BC247" s="92">
        <f t="shared" si="1274"/>
        <v>0.88819115061457654</v>
      </c>
      <c r="BD247" s="77">
        <f>+BD18+BD122+BD62+BD171</f>
        <v>137326809000</v>
      </c>
      <c r="BE247" s="77">
        <f>+BE18+BE122+BE62+BE171</f>
        <v>125735454772</v>
      </c>
      <c r="BF247" s="77">
        <f>+BF18+BF122+BF62+BF171</f>
        <v>120964086382</v>
      </c>
      <c r="BG247" s="92">
        <f t="shared" si="1275"/>
        <v>0.96205232327944357</v>
      </c>
      <c r="BH247" s="77">
        <f>+BH18+BH122+BH62+BH171</f>
        <v>115799551572</v>
      </c>
      <c r="BI247" s="92">
        <f t="shared" si="1276"/>
        <v>0.92097771294487241</v>
      </c>
      <c r="BJ247" s="77">
        <f>+BJ18+BJ122+BJ62+BJ171</f>
        <v>112126815000</v>
      </c>
      <c r="BK247" s="77">
        <f>+BK18+BK122+BK62+BK171</f>
        <v>112126815000</v>
      </c>
      <c r="BL247" s="77">
        <f>+BL18+BL122+BL62+BL171</f>
        <v>104929735990</v>
      </c>
      <c r="BM247" s="92">
        <f t="shared" si="1277"/>
        <v>0.93581304338306581</v>
      </c>
      <c r="BN247" s="77">
        <f>+BN18+BN122+BN62+BN171</f>
        <v>101248840736.63</v>
      </c>
      <c r="BO247" s="92">
        <f t="shared" si="1278"/>
        <v>0.90298507753591328</v>
      </c>
      <c r="BP247" s="77">
        <f>+BP18+BP122+BP62+BP171</f>
        <v>123144152000</v>
      </c>
      <c r="BQ247" s="77">
        <f>+BQ18+BQ122+BQ62+BQ171</f>
        <v>122985152000</v>
      </c>
      <c r="BR247" s="77">
        <f>+BR18+BR122+BR62+BR171</f>
        <v>111732047240</v>
      </c>
      <c r="BS247" s="92">
        <f t="shared" si="1279"/>
        <v>0.90850029798719112</v>
      </c>
      <c r="BT247" s="77">
        <f>+BT18+BT122+BT62+BT171</f>
        <v>108271326668</v>
      </c>
      <c r="BU247" s="92">
        <f t="shared" si="1280"/>
        <v>0.88036096152485144</v>
      </c>
      <c r="BV247" s="77">
        <f>+BV18+BV122+BV62+BV171</f>
        <v>127561541000</v>
      </c>
      <c r="BW247" s="77">
        <f>+BW18+BW122+BW62+BW171</f>
        <v>127561541000</v>
      </c>
      <c r="BX247" s="77">
        <f>+BX18+BX122+BX62+BX171</f>
        <v>121024997096</v>
      </c>
      <c r="BY247" s="92">
        <f t="shared" si="1281"/>
        <v>0.94875772232949118</v>
      </c>
      <c r="BZ247" s="77">
        <f>+BZ18+BZ122+BZ62+BZ171</f>
        <v>117736831077</v>
      </c>
      <c r="CA247" s="92">
        <f t="shared" si="1282"/>
        <v>0.9229806268724835</v>
      </c>
      <c r="CB247" s="77">
        <f>+CB18+CB122+CB62+CB171</f>
        <v>134149896000</v>
      </c>
      <c r="CC247" s="77">
        <f>+CC18+CC122+CC62+CC171</f>
        <v>133567396000</v>
      </c>
      <c r="CD247" s="77">
        <f>+CD18+CD122+CD62+CD171</f>
        <v>126203554641</v>
      </c>
      <c r="CE247" s="92">
        <f t="shared" si="1283"/>
        <v>0.94486797242794196</v>
      </c>
      <c r="CF247" s="77">
        <f>+CF18+CF122+CF62+CF171</f>
        <v>121987207480</v>
      </c>
      <c r="CG247" s="92">
        <f t="shared" si="1284"/>
        <v>0.91330078397275938</v>
      </c>
      <c r="CH247" s="77">
        <f>+CH18+CH122+CH62+CH171</f>
        <v>159846912000</v>
      </c>
      <c r="CI247" s="77">
        <f>+CI18+CI122+CI62+CI171</f>
        <v>159829912000</v>
      </c>
      <c r="CJ247" s="77">
        <f>+CJ18+CJ122+CJ62+CJ171</f>
        <v>142638185961</v>
      </c>
      <c r="CK247" s="92">
        <f t="shared" si="1285"/>
        <v>0.89243736780008986</v>
      </c>
      <c r="CL247" s="77">
        <f>+CL18+CL122+CL62+CL171</f>
        <v>138106108541</v>
      </c>
      <c r="CM247" s="92">
        <f t="shared" si="1286"/>
        <v>0.86408174047546249</v>
      </c>
      <c r="CN247" s="77">
        <f>+CN18+CN122+CN62+CN171</f>
        <v>164667215000</v>
      </c>
      <c r="CO247" s="77">
        <f>+CO18+CO122+CO62+CO171</f>
        <v>164667215000</v>
      </c>
      <c r="CP247" s="77">
        <f>+CP18+CP122+CP62+CP171</f>
        <v>161363062204</v>
      </c>
      <c r="CQ247" s="92">
        <f t="shared" si="1287"/>
        <v>0.97993436157889713</v>
      </c>
      <c r="CR247" s="77">
        <f>+CR18+CR122+CR62+CR171</f>
        <v>156925181776</v>
      </c>
      <c r="CS247" s="92">
        <f t="shared" si="1288"/>
        <v>0.95298376046500821</v>
      </c>
      <c r="CT247" s="77">
        <f>+CT18+CT122+CT62+CT171</f>
        <v>183081050000</v>
      </c>
      <c r="CU247" s="77">
        <f>+CU18+CU122+CU62+CU171</f>
        <v>129362214583</v>
      </c>
      <c r="CV247" s="92">
        <f t="shared" si="1289"/>
        <v>0.70658440391837385</v>
      </c>
      <c r="CW247" s="77">
        <f>+CW18+CW122+CW62+CW171</f>
        <v>183081050000</v>
      </c>
      <c r="CX247" s="77">
        <f>+CX18+CX122+CX62+CX171</f>
        <v>141138017126</v>
      </c>
      <c r="CY247" s="92">
        <f t="shared" si="1290"/>
        <v>0.77090456454122369</v>
      </c>
      <c r="CZ247" s="77">
        <f>+CZ18+CZ122+CZ62+CZ171</f>
        <v>187323333000</v>
      </c>
      <c r="DA247" s="77">
        <f>+DA18+DA122+DA62+DA171</f>
        <v>153430934628</v>
      </c>
      <c r="DB247" s="92">
        <f t="shared" si="1291"/>
        <v>0.81907006548938566</v>
      </c>
      <c r="DC247" s="77">
        <f>+DC18+DC122+DC62+DC171</f>
        <v>183081050000</v>
      </c>
      <c r="DD247" s="77">
        <f>+DD18+DD122+DD62+DD171</f>
        <v>187323333000</v>
      </c>
      <c r="DE247" s="77">
        <f>+DE18+DE122+DE62+DE171</f>
        <v>186332237108</v>
      </c>
      <c r="DF247" s="92">
        <f t="shared" si="1292"/>
        <v>0.99470917009575099</v>
      </c>
      <c r="DG247" s="77">
        <f>+DG18+DG122+DG62+DG171</f>
        <v>181849492877</v>
      </c>
      <c r="DH247" s="92">
        <f t="shared" si="1293"/>
        <v>0.97077865295616961</v>
      </c>
      <c r="DI247" s="77">
        <f t="shared" ref="DI247:DN247" si="1360">+DI18+DI122+DI62+DI171</f>
        <v>221075764000</v>
      </c>
      <c r="DJ247" s="77">
        <f t="shared" si="1360"/>
        <v>0</v>
      </c>
      <c r="DK247" s="77">
        <f t="shared" si="1360"/>
        <v>221075764000</v>
      </c>
      <c r="DL247" s="77">
        <f t="shared" si="1360"/>
        <v>221075764000</v>
      </c>
      <c r="DM247" s="77">
        <f t="shared" si="1360"/>
        <v>221075764000</v>
      </c>
      <c r="DN247" s="77">
        <f t="shared" si="1360"/>
        <v>10481072056</v>
      </c>
      <c r="DO247" s="93">
        <f t="shared" si="1295"/>
        <v>4.7409412349695645E-2</v>
      </c>
      <c r="DP247" s="77">
        <f>+DP18+DP122+DP62+DP171</f>
        <v>9229721689</v>
      </c>
      <c r="DQ247" s="93">
        <f t="shared" si="1296"/>
        <v>4.1749133971103226E-2</v>
      </c>
      <c r="DR247" s="77">
        <f>+DR18+DR122+DR62+DR171</f>
        <v>221075764000</v>
      </c>
      <c r="DS247" s="77">
        <f>+DS18+DS122+DS62+DS171</f>
        <v>221075764000</v>
      </c>
      <c r="DT247" s="77">
        <f>+DT18+DT122+DT62+DT171</f>
        <v>26696057844</v>
      </c>
      <c r="DU247" s="93">
        <f t="shared" si="1297"/>
        <v>0.1207552440890807</v>
      </c>
      <c r="DV247" s="77">
        <f>+DV18+DV122+DV62+DV171</f>
        <v>21981818773</v>
      </c>
      <c r="DW247" s="93">
        <f t="shared" si="1298"/>
        <v>9.9431155976916583E-2</v>
      </c>
      <c r="DX247" s="77">
        <f>+DX18+DX122+DX62+DX171</f>
        <v>221075764000</v>
      </c>
      <c r="DY247" s="77">
        <f>+DY18+DY122+DY62+DY171</f>
        <v>221075764000</v>
      </c>
      <c r="DZ247" s="77">
        <f>+DZ18+DZ122+DZ62+DZ171</f>
        <v>43170224043</v>
      </c>
      <c r="EA247" s="93">
        <f t="shared" si="1299"/>
        <v>0.19527343595655289</v>
      </c>
      <c r="EB247" s="77">
        <f>+EB18+EB122+EB62+EB171</f>
        <v>34177387107</v>
      </c>
      <c r="EC247" s="93">
        <f t="shared" si="1300"/>
        <v>0.15459581135723227</v>
      </c>
      <c r="ED247" s="77">
        <f>+ED18+ED122+ED62+ED171</f>
        <v>221075764000</v>
      </c>
      <c r="EE247" s="77">
        <f>+EE18+EE122+EE62+EE171</f>
        <v>221075764000</v>
      </c>
      <c r="EF247" s="77">
        <f>+EF18+EF122+EF62+EF171</f>
        <v>59080440171</v>
      </c>
      <c r="EG247" s="93">
        <f t="shared" si="1301"/>
        <v>0.26724069206880585</v>
      </c>
      <c r="EH247" s="77">
        <f>+EH18+EH122+EH62+EH171</f>
        <v>48419759370</v>
      </c>
      <c r="EI247" s="93">
        <f t="shared" si="1302"/>
        <v>0.21901884898608787</v>
      </c>
      <c r="EJ247" s="77">
        <f>+EJ18+EJ122+EJ62+EJ171</f>
        <v>221075764000</v>
      </c>
      <c r="EK247" s="77">
        <f>+EK18+EK122+EK62+EK171</f>
        <v>217768083120</v>
      </c>
      <c r="EL247" s="77">
        <f>+EL18+EL122+EL62+EL171</f>
        <v>75068623396</v>
      </c>
      <c r="EM247" s="93">
        <f t="shared" si="1303"/>
        <v>0.34471820810689607</v>
      </c>
      <c r="EN247" s="77">
        <f>+EN18+EN122+EN62+EN171</f>
        <v>64487610125</v>
      </c>
      <c r="EO247" s="93">
        <f t="shared" si="1304"/>
        <v>0.29612975970158323</v>
      </c>
      <c r="EP247" s="77">
        <f>+EP18+EP122+EP62+EP171</f>
        <v>221075764000</v>
      </c>
      <c r="EQ247" s="77">
        <f>+EQ18+EQ122+EQ62+EQ171</f>
        <v>217768083120</v>
      </c>
      <c r="ER247" s="77">
        <f>+ER18+ER122+ER62+ER171</f>
        <v>97486629257</v>
      </c>
      <c r="ES247" s="93">
        <f t="shared" si="1305"/>
        <v>0.44766261364058796</v>
      </c>
      <c r="ET247" s="77">
        <f>+ET18+ET122+ET62+ET171</f>
        <v>90168190180</v>
      </c>
      <c r="EU247" s="93">
        <f t="shared" si="1306"/>
        <v>0.41405604020637532</v>
      </c>
      <c r="EV247" s="77">
        <f>+EV18+EV122+EV62+EV171</f>
        <v>221075764000</v>
      </c>
      <c r="EW247" s="77">
        <f>+EW18+EW122+EW62+EW171</f>
        <v>217768083120</v>
      </c>
      <c r="EX247" s="77">
        <f>+EX18+EX122+EX62+EX171</f>
        <v>112084498933</v>
      </c>
      <c r="EY247" s="93">
        <f t="shared" si="1307"/>
        <v>0.51469663197263116</v>
      </c>
      <c r="EZ247" s="212">
        <f>+EZ18+EZ122+EZ62+EZ171</f>
        <v>104901331279</v>
      </c>
      <c r="FA247" s="93">
        <f t="shared" si="1308"/>
        <v>0.48171123047997189</v>
      </c>
      <c r="FB247" s="77">
        <f>+FB18+FB122+FB62+FB171</f>
        <v>221075764000</v>
      </c>
      <c r="FC247" s="77">
        <f>+FC18+FC122+FC62+FC171</f>
        <v>217768083120</v>
      </c>
      <c r="FD247" s="77">
        <f>+FD18+FD122+FD62+FD171</f>
        <v>125631581862</v>
      </c>
      <c r="FE247" s="93">
        <f t="shared" si="1309"/>
        <v>0.57690539431699617</v>
      </c>
      <c r="FF247" s="212">
        <f>+FF18+FF122+FF62+FF171</f>
        <v>117703253243</v>
      </c>
      <c r="FG247" s="93">
        <f t="shared" si="1310"/>
        <v>0.54049818300572638</v>
      </c>
      <c r="FH247" s="77">
        <f>+FH18+FH122+FH62+FH171</f>
        <v>221075764000</v>
      </c>
      <c r="FI247" s="77">
        <f>+FI18+FI122+FI62+FI171</f>
        <v>217768083120</v>
      </c>
      <c r="FJ247" s="77">
        <f>+FJ18+FJ122+FJ62+FJ171</f>
        <v>140249731719</v>
      </c>
      <c r="FK247" s="93">
        <f t="shared" si="1311"/>
        <v>0.64403254007482857</v>
      </c>
      <c r="FL247" s="212">
        <f>+FL18+FL122+FL62+FL171</f>
        <v>132090370745</v>
      </c>
      <c r="FM247" s="93">
        <f t="shared" si="1312"/>
        <v>0.6065644186811906</v>
      </c>
      <c r="FN247" s="77">
        <f t="shared" ref="FN247:FS247" si="1361">+FN18+FN122+FN62+FN171</f>
        <v>232676017000</v>
      </c>
      <c r="FO247" s="77">
        <f t="shared" si="1361"/>
        <v>0</v>
      </c>
      <c r="FP247" s="212">
        <f t="shared" si="1361"/>
        <v>232676017000</v>
      </c>
      <c r="FQ247" s="77">
        <f t="shared" si="1361"/>
        <v>221075764000</v>
      </c>
      <c r="FR247" s="77">
        <f t="shared" si="1361"/>
        <v>217768083120</v>
      </c>
      <c r="FS247" s="77">
        <f t="shared" si="1361"/>
        <v>153860198065</v>
      </c>
      <c r="FT247" s="93">
        <f t="shared" si="1314"/>
        <v>0.70653236167862177</v>
      </c>
      <c r="FU247" s="212">
        <f>+FU18+FU122+FU62+FU171</f>
        <v>145992567637</v>
      </c>
      <c r="FV247" s="93">
        <f t="shared" si="1315"/>
        <v>0.67040387895847686</v>
      </c>
      <c r="FW247" s="77">
        <f t="shared" ref="FW247:FY247" si="1362">+FW18+FW122+FW62+FW171</f>
        <v>221075764000</v>
      </c>
      <c r="FX247" s="77">
        <f t="shared" si="1362"/>
        <v>217768083120</v>
      </c>
      <c r="FY247" s="77">
        <f t="shared" si="1362"/>
        <v>167034396902</v>
      </c>
      <c r="FZ247" s="93">
        <f t="shared" si="1317"/>
        <v>0.76702882492636237</v>
      </c>
      <c r="GA247" s="212">
        <f>+GA18+GA122+GA62+GA171</f>
        <v>160357364495</v>
      </c>
      <c r="GB247" s="93">
        <f t="shared" si="1318"/>
        <v>0.73636761731807998</v>
      </c>
      <c r="GC247" s="77">
        <f t="shared" ref="GC247:GE247" si="1363">+GC18+GC122+GC62+GC171</f>
        <v>221075764000</v>
      </c>
      <c r="GD247" s="77">
        <f t="shared" si="1363"/>
        <v>217768083120</v>
      </c>
      <c r="GE247" s="77">
        <f t="shared" si="1363"/>
        <v>207041124076</v>
      </c>
      <c r="GF247" s="92">
        <f t="shared" si="1320"/>
        <v>0.95074136259862763</v>
      </c>
      <c r="GG247" s="212">
        <f>+GG18+GG122+GG62+GG171</f>
        <v>200502408584</v>
      </c>
      <c r="GH247" s="92">
        <f t="shared" si="1321"/>
        <v>0.9207153119565008</v>
      </c>
      <c r="GI247" s="77">
        <f t="shared" ref="GI247:GK247" si="1364">+GI18+GI122+GI62+GI171</f>
        <v>232676017000</v>
      </c>
      <c r="GJ247" s="77">
        <f t="shared" si="1364"/>
        <v>232676017000</v>
      </c>
      <c r="GK247" s="77">
        <f t="shared" si="1364"/>
        <v>18824178854</v>
      </c>
      <c r="GL247" s="92">
        <f t="shared" si="1323"/>
        <v>8.0902961537286419E-2</v>
      </c>
      <c r="GM247" s="212">
        <f>+GM18+GM122+GM62+GM171</f>
        <v>8697017282</v>
      </c>
      <c r="GN247" s="92">
        <f t="shared" si="1324"/>
        <v>3.7378228294152036E-2</v>
      </c>
      <c r="GO247" s="77">
        <f t="shared" ref="GO247:GQ247" si="1365">+GO18+GO122+GO62+GO171</f>
        <v>232676017000</v>
      </c>
      <c r="GP247" s="77">
        <f t="shared" si="1365"/>
        <v>232676017000</v>
      </c>
      <c r="GQ247" s="77">
        <f t="shared" si="1365"/>
        <v>34234243125</v>
      </c>
      <c r="GR247" s="92">
        <f t="shared" si="1326"/>
        <v>0.1471326678460376</v>
      </c>
      <c r="GS247" s="212">
        <f>+GS18+GS122+GS62+GS171</f>
        <v>22626300197</v>
      </c>
      <c r="GT247" s="92">
        <f t="shared" si="1327"/>
        <v>9.7243800580444004E-2</v>
      </c>
      <c r="GU247" s="77">
        <f t="shared" ref="GU247:GW247" si="1366">+GU18+GU122+GU62+GU171</f>
        <v>232676017000</v>
      </c>
      <c r="GV247" s="77">
        <f t="shared" si="1366"/>
        <v>232676017000</v>
      </c>
      <c r="GW247" s="77">
        <f t="shared" si="1366"/>
        <v>48844402912</v>
      </c>
      <c r="GX247" s="92">
        <f t="shared" si="1329"/>
        <v>0.20992452742561774</v>
      </c>
      <c r="GY247" s="212">
        <f>+GY18+GY122+GY62+GY171</f>
        <v>36373298459</v>
      </c>
      <c r="GZ247" s="92">
        <f t="shared" si="1330"/>
        <v>0.15632594595686242</v>
      </c>
      <c r="HA247" s="77">
        <f t="shared" ref="HA247:HC247" si="1367">+HA18+HA122+HA62+HA171</f>
        <v>232676017000</v>
      </c>
      <c r="HB247" s="77">
        <f t="shared" si="1367"/>
        <v>232676017000</v>
      </c>
      <c r="HC247" s="77">
        <f t="shared" si="1367"/>
        <v>63399453477</v>
      </c>
      <c r="HD247" s="92">
        <f t="shared" si="1332"/>
        <v>0.27247953740328984</v>
      </c>
      <c r="HE247" s="212">
        <f>+HE18+HE122+HE62+HE171</f>
        <v>50551298016</v>
      </c>
      <c r="HF247" s="92">
        <f t="shared" si="1333"/>
        <v>0.21726045798695273</v>
      </c>
      <c r="HG247" s="77">
        <f t="shared" ref="HG247:HI247" si="1368">+HG18+HG122+HG62+HG171</f>
        <v>232676017000</v>
      </c>
      <c r="HH247" s="77">
        <f t="shared" si="1368"/>
        <v>232676017000</v>
      </c>
      <c r="HI247" s="77">
        <f t="shared" si="1368"/>
        <v>82143345514</v>
      </c>
      <c r="HJ247" s="92">
        <f t="shared" si="1335"/>
        <v>0.35303744052830333</v>
      </c>
      <c r="HK247" s="212">
        <f>+HK18+HK122+HK62+HK171</f>
        <v>65413666807</v>
      </c>
      <c r="HL247" s="92">
        <f t="shared" si="1336"/>
        <v>0.28113626685899473</v>
      </c>
      <c r="HM247" s="77">
        <f t="shared" ref="HM247:HO247" si="1369">+HM18+HM122+HM62+HM171</f>
        <v>232676017000</v>
      </c>
      <c r="HN247" s="77">
        <f t="shared" si="1369"/>
        <v>232676017000</v>
      </c>
      <c r="HO247" s="77">
        <f t="shared" si="1369"/>
        <v>107796002641</v>
      </c>
      <c r="HP247" s="92">
        <f t="shared" si="1338"/>
        <v>0.46328798314009301</v>
      </c>
      <c r="HQ247" s="212">
        <f>+HQ18+HQ122+HQ62+HQ171</f>
        <v>90927391468</v>
      </c>
      <c r="HR247" s="92">
        <f t="shared" si="1339"/>
        <v>0.39078970252443335</v>
      </c>
    </row>
    <row r="248" spans="1:226" x14ac:dyDescent="0.35">
      <c r="A248" s="48" t="s">
        <v>165</v>
      </c>
      <c r="B248" s="77">
        <f>+B12+B56</f>
        <v>26108324519</v>
      </c>
      <c r="C248" s="77">
        <f>+C12+C56</f>
        <v>23586873928.939999</v>
      </c>
      <c r="D248" s="78">
        <f t="shared" si="1257"/>
        <v>0.90342350049214959</v>
      </c>
      <c r="E248" s="77">
        <f>+E12+E56</f>
        <v>24777847092</v>
      </c>
      <c r="F248" s="77">
        <f>+F12+F56</f>
        <v>22605412487.130001</v>
      </c>
      <c r="G248" s="78">
        <f t="shared" si="1258"/>
        <v>0.91232351233730025</v>
      </c>
      <c r="H248" s="77">
        <f>+H12+H56</f>
        <v>27391157614</v>
      </c>
      <c r="I248" s="77">
        <f>+I12+I56</f>
        <v>25986538522.75</v>
      </c>
      <c r="J248" s="78">
        <f t="shared" si="1259"/>
        <v>0.94871998069435082</v>
      </c>
      <c r="K248" s="77">
        <f>+K12+K56</f>
        <v>33561629420</v>
      </c>
      <c r="L248" s="77">
        <f>+L12+L56</f>
        <v>30409078108.330002</v>
      </c>
      <c r="M248" s="78">
        <f t="shared" si="1260"/>
        <v>0.90606679812180591</v>
      </c>
      <c r="N248" s="77">
        <f>+N12+N56</f>
        <v>37562377259</v>
      </c>
      <c r="O248" s="77">
        <f>+O12+O56</f>
        <v>35253196690.550003</v>
      </c>
      <c r="P248" s="78">
        <f t="shared" si="1261"/>
        <v>0.93852411010816117</v>
      </c>
      <c r="Q248" s="77">
        <f>+Q12+Q56</f>
        <v>47219373122</v>
      </c>
      <c r="R248" s="77">
        <f>+R12+R56</f>
        <v>46739096172.740005</v>
      </c>
      <c r="S248" s="78">
        <f t="shared" si="1262"/>
        <v>0.98982881564270009</v>
      </c>
      <c r="T248" s="77">
        <f>+T12+T56</f>
        <v>52254091000</v>
      </c>
      <c r="U248" s="77">
        <f>+U12+U56</f>
        <v>51823573816.989998</v>
      </c>
      <c r="V248" s="78">
        <f t="shared" si="1263"/>
        <v>0.99176108176850686</v>
      </c>
      <c r="W248" s="77">
        <f>+W12+W56</f>
        <v>62021805907</v>
      </c>
      <c r="X248" s="77">
        <f>+X12+X56</f>
        <v>61194146057</v>
      </c>
      <c r="Y248" s="78">
        <f t="shared" si="1264"/>
        <v>0.98665534100633812</v>
      </c>
      <c r="Z248" s="77">
        <f>+Z12+Z56</f>
        <v>60294853816</v>
      </c>
      <c r="AA248" s="77">
        <f>+AA12+AA56</f>
        <v>59894907257</v>
      </c>
      <c r="AB248" s="78">
        <f t="shared" si="1265"/>
        <v>0.99336682098574269</v>
      </c>
      <c r="AC248" s="77">
        <f>+AC12+AC56</f>
        <v>61585351824</v>
      </c>
      <c r="AD248" s="77">
        <f>+AD12+AD56</f>
        <v>61329272280</v>
      </c>
      <c r="AE248" s="78">
        <f t="shared" si="1266"/>
        <v>0.99584187576403183</v>
      </c>
      <c r="AF248" s="77">
        <f>+AF12+AF56</f>
        <v>65889092000</v>
      </c>
      <c r="AG248" s="77">
        <f>+AG12+AG56</f>
        <v>65887584086</v>
      </c>
      <c r="AH248" s="77">
        <f>+AH12+AH56</f>
        <v>62359411928</v>
      </c>
      <c r="AI248" s="92">
        <f t="shared" si="1267"/>
        <v>0.94645163869728721</v>
      </c>
      <c r="AJ248" s="77">
        <f>+AJ12+AJ56</f>
        <v>56483601446</v>
      </c>
      <c r="AK248" s="92">
        <f t="shared" si="1268"/>
        <v>0.85727231055056718</v>
      </c>
      <c r="AL248" s="77">
        <f>+AL12+AL56</f>
        <v>77656398000</v>
      </c>
      <c r="AM248" s="77">
        <f>+AM12+AM56</f>
        <v>77656398000</v>
      </c>
      <c r="AN248" s="77">
        <f>+AN12+AN56</f>
        <v>68061246787</v>
      </c>
      <c r="AO248" s="92">
        <f t="shared" si="1269"/>
        <v>0.8764409442091301</v>
      </c>
      <c r="AP248" s="77">
        <f>+AP12+AP56</f>
        <v>57376194659</v>
      </c>
      <c r="AQ248" s="92">
        <f t="shared" si="1270"/>
        <v>0.7388469738063308</v>
      </c>
      <c r="AR248" s="77">
        <f>+AR12+AR56</f>
        <v>78923565000</v>
      </c>
      <c r="AS248" s="77">
        <f>+AS12+AS56</f>
        <v>80019895000</v>
      </c>
      <c r="AT248" s="77">
        <f>+AT12+AT56</f>
        <v>73420826965</v>
      </c>
      <c r="AU248" s="92">
        <f t="shared" si="1271"/>
        <v>0.91753215828388679</v>
      </c>
      <c r="AV248" s="77">
        <f>+AV12+AV56</f>
        <v>67188285588</v>
      </c>
      <c r="AW248" s="92">
        <f t="shared" si="1272"/>
        <v>0.83964476069357497</v>
      </c>
      <c r="AX248" s="77">
        <f>+AX12+AX56</f>
        <v>82155564000</v>
      </c>
      <c r="AY248" s="77">
        <f>+AY12+AY56</f>
        <v>82155564000</v>
      </c>
      <c r="AZ248" s="77">
        <f>+AZ12+AZ56</f>
        <v>72390769692</v>
      </c>
      <c r="BA248" s="92">
        <f t="shared" si="1273"/>
        <v>0.88114262951198286</v>
      </c>
      <c r="BB248" s="77">
        <f>+BB12+BB56</f>
        <v>65594589934</v>
      </c>
      <c r="BC248" s="92">
        <f t="shared" si="1274"/>
        <v>0.79841932475808941</v>
      </c>
      <c r="BD248" s="77">
        <f>+BD12+BD56</f>
        <v>90820570000</v>
      </c>
      <c r="BE248" s="77">
        <f>+BE12+BE56</f>
        <v>84535195332</v>
      </c>
      <c r="BF248" s="77">
        <f>+BF12+BF56</f>
        <v>66651585337</v>
      </c>
      <c r="BG248" s="92">
        <f t="shared" si="1275"/>
        <v>0.78844775924672961</v>
      </c>
      <c r="BH248" s="77">
        <f>+BH12+BH56</f>
        <v>59067609209</v>
      </c>
      <c r="BI248" s="92">
        <f t="shared" si="1276"/>
        <v>0.69873392942454715</v>
      </c>
      <c r="BJ248" s="77">
        <f>+BJ12+BJ56</f>
        <v>77561206000</v>
      </c>
      <c r="BK248" s="77">
        <f>+BK12+BK56</f>
        <v>77561206000</v>
      </c>
      <c r="BL248" s="77">
        <f>+BL12+BL56</f>
        <v>66308858511</v>
      </c>
      <c r="BM248" s="92">
        <f t="shared" si="1277"/>
        <v>0.85492299476364508</v>
      </c>
      <c r="BN248" s="77">
        <f>+BN12+BN56</f>
        <v>59342233495</v>
      </c>
      <c r="BO248" s="92">
        <f t="shared" si="1278"/>
        <v>0.76510199564199655</v>
      </c>
      <c r="BP248" s="77">
        <f>+BP12+BP56</f>
        <v>82431881000</v>
      </c>
      <c r="BQ248" s="77">
        <f>+BQ12+BQ56</f>
        <v>81284333442</v>
      </c>
      <c r="BR248" s="77">
        <f>+BR12+BR56</f>
        <v>78690579652</v>
      </c>
      <c r="BS248" s="92">
        <f t="shared" si="1279"/>
        <v>0.96809036034169171</v>
      </c>
      <c r="BT248" s="77">
        <f>+BT12+BT56</f>
        <v>75596232475</v>
      </c>
      <c r="BU248" s="92">
        <f t="shared" si="1280"/>
        <v>0.93002217369404017</v>
      </c>
      <c r="BV248" s="77">
        <f>+BV12+BV56</f>
        <v>97557931000</v>
      </c>
      <c r="BW248" s="77">
        <f>+BW12+BW56</f>
        <v>97544931000</v>
      </c>
      <c r="BX248" s="77">
        <f>+BX12+BX56</f>
        <v>95267200656</v>
      </c>
      <c r="BY248" s="92">
        <f t="shared" si="1281"/>
        <v>0.97664942380245268</v>
      </c>
      <c r="BZ248" s="77">
        <f>+BZ12+BZ56</f>
        <v>91573377127</v>
      </c>
      <c r="CA248" s="92">
        <f t="shared" si="1282"/>
        <v>0.93878150497640933</v>
      </c>
      <c r="CB248" s="77">
        <f>+CB12+CB56</f>
        <v>107278096000</v>
      </c>
      <c r="CC248" s="77">
        <f>+CC12+CC56</f>
        <v>105432921929</v>
      </c>
      <c r="CD248" s="77">
        <f>+CD12+CD56</f>
        <v>101669117893</v>
      </c>
      <c r="CE248" s="92">
        <f t="shared" si="1283"/>
        <v>0.96430143481620856</v>
      </c>
      <c r="CF248" s="77">
        <f>+CF12+CF56</f>
        <v>97202462299</v>
      </c>
      <c r="CG248" s="92">
        <f t="shared" si="1284"/>
        <v>0.92193653102450768</v>
      </c>
      <c r="CH248" s="77">
        <f>+CH12+CH56</f>
        <v>107285666000</v>
      </c>
      <c r="CI248" s="77">
        <f>+CI12+CI56</f>
        <v>113106095151</v>
      </c>
      <c r="CJ248" s="77">
        <f>+CJ12+CJ56</f>
        <v>109219569054</v>
      </c>
      <c r="CK248" s="92">
        <f t="shared" si="1285"/>
        <v>0.96563822584617243</v>
      </c>
      <c r="CL248" s="77">
        <f>+CL12+CL56</f>
        <v>105462288493</v>
      </c>
      <c r="CM248" s="92">
        <f t="shared" si="1286"/>
        <v>0.93241914462880815</v>
      </c>
      <c r="CN248" s="77">
        <f>+CN12+CN56</f>
        <v>120223484000</v>
      </c>
      <c r="CO248" s="77">
        <f>+CO12+CO56</f>
        <v>120682895403</v>
      </c>
      <c r="CP248" s="77">
        <f>+CP12+CP56</f>
        <v>112937020874</v>
      </c>
      <c r="CQ248" s="92">
        <f t="shared" si="1287"/>
        <v>0.93581630186171816</v>
      </c>
      <c r="CR248" s="77">
        <f>+CR12+CR56</f>
        <v>108490382097</v>
      </c>
      <c r="CS248" s="92">
        <f t="shared" si="1288"/>
        <v>0.89897065971706114</v>
      </c>
      <c r="CT248" s="77">
        <f>+CT12+CT56</f>
        <v>143372466282</v>
      </c>
      <c r="CU248" s="77">
        <f>+CU12+CU56</f>
        <v>111262293313</v>
      </c>
      <c r="CV248" s="92">
        <f t="shared" si="1289"/>
        <v>0.77603668401823855</v>
      </c>
      <c r="CW248" s="77">
        <f>+CW12+CW56</f>
        <v>143372466282</v>
      </c>
      <c r="CX248" s="77">
        <f>+CX12+CX56</f>
        <v>117861852666</v>
      </c>
      <c r="CY248" s="92">
        <f t="shared" si="1290"/>
        <v>0.82206755399029652</v>
      </c>
      <c r="CZ248" s="77">
        <f>+CZ12+CZ56</f>
        <v>143744098282</v>
      </c>
      <c r="DA248" s="77">
        <f>+DA12+DA56</f>
        <v>125076038733</v>
      </c>
      <c r="DB248" s="92">
        <f t="shared" si="1291"/>
        <v>0.87012990604750506</v>
      </c>
      <c r="DC248" s="77">
        <f>+DC12+DC56</f>
        <v>131833666000</v>
      </c>
      <c r="DD248" s="77">
        <f>+DD12+DD56</f>
        <v>143744098282</v>
      </c>
      <c r="DE248" s="77">
        <f>+DE12+DE56</f>
        <v>143552697626</v>
      </c>
      <c r="DF248" s="92">
        <f t="shared" si="1292"/>
        <v>0.99866846250880847</v>
      </c>
      <c r="DG248" s="77">
        <f>+DG12+DG56</f>
        <v>139634424617</v>
      </c>
      <c r="DH248" s="92">
        <f t="shared" si="1293"/>
        <v>0.97140979202542588</v>
      </c>
      <c r="DI248" s="77">
        <f t="shared" ref="DI248:DN248" si="1370">+DI12+DI56</f>
        <v>168367098000</v>
      </c>
      <c r="DJ248" s="77">
        <f t="shared" si="1370"/>
        <v>0</v>
      </c>
      <c r="DK248" s="77">
        <f t="shared" si="1370"/>
        <v>168367098000</v>
      </c>
      <c r="DL248" s="77">
        <f t="shared" si="1370"/>
        <v>168367098000</v>
      </c>
      <c r="DM248" s="77">
        <f t="shared" si="1370"/>
        <v>168367098000</v>
      </c>
      <c r="DN248" s="77">
        <f t="shared" si="1370"/>
        <v>18104711873</v>
      </c>
      <c r="DO248" s="93">
        <f t="shared" si="1295"/>
        <v>0.10753117496269966</v>
      </c>
      <c r="DP248" s="77">
        <f>+DP12+DP56</f>
        <v>5077450187</v>
      </c>
      <c r="DQ248" s="93">
        <f t="shared" si="1296"/>
        <v>3.0157021456769424E-2</v>
      </c>
      <c r="DR248" s="77">
        <f>+DR12+DR56</f>
        <v>168367098000</v>
      </c>
      <c r="DS248" s="77">
        <f>+DS12+DS56</f>
        <v>168367098000</v>
      </c>
      <c r="DT248" s="77">
        <f>+DT12+DT56</f>
        <v>25754261857</v>
      </c>
      <c r="DU248" s="93">
        <f t="shared" si="1297"/>
        <v>0.15296493295263663</v>
      </c>
      <c r="DV248" s="77">
        <f>+DV12+DV56</f>
        <v>13002860480</v>
      </c>
      <c r="DW248" s="93">
        <f t="shared" si="1298"/>
        <v>7.7229224916616435E-2</v>
      </c>
      <c r="DX248" s="77">
        <f>+DX12+DX56</f>
        <v>168367098000</v>
      </c>
      <c r="DY248" s="77">
        <f>+DY12+DY56</f>
        <v>168367098000</v>
      </c>
      <c r="DZ248" s="77">
        <f>+DZ12+DZ56</f>
        <v>38166083417</v>
      </c>
      <c r="EA248" s="93">
        <f t="shared" si="1299"/>
        <v>0.22668373969954628</v>
      </c>
      <c r="EB248" s="77">
        <f>+EB12+EB56</f>
        <v>21910915642</v>
      </c>
      <c r="EC248" s="93">
        <f t="shared" si="1300"/>
        <v>0.13013775198524832</v>
      </c>
      <c r="ED248" s="77">
        <f>+ED12+ED56</f>
        <v>168367098000</v>
      </c>
      <c r="EE248" s="77">
        <f>+EE12+EE56</f>
        <v>168367098000</v>
      </c>
      <c r="EF248" s="77">
        <f>+EF12+EF56</f>
        <v>45548113995</v>
      </c>
      <c r="EG248" s="93">
        <f t="shared" si="1301"/>
        <v>0.27052859220154762</v>
      </c>
      <c r="EH248" s="77">
        <f>+EH12+EH56</f>
        <v>31513905487</v>
      </c>
      <c r="EI248" s="93">
        <f t="shared" si="1302"/>
        <v>0.18717377600105692</v>
      </c>
      <c r="EJ248" s="77">
        <f>+EJ12+EJ56</f>
        <v>168367098000</v>
      </c>
      <c r="EK248" s="77">
        <f>+EK12+EK56</f>
        <v>165653170386</v>
      </c>
      <c r="EL248" s="77">
        <f>+EL12+EL56</f>
        <v>58386387750</v>
      </c>
      <c r="EM248" s="93">
        <f t="shared" si="1303"/>
        <v>0.35246163785425783</v>
      </c>
      <c r="EN248" s="77">
        <f>+EN12+EN56</f>
        <v>45569415397</v>
      </c>
      <c r="EO248" s="93">
        <f t="shared" si="1304"/>
        <v>0.275089304302571</v>
      </c>
      <c r="EP248" s="77">
        <f>+EP12+EP56</f>
        <v>168367098000</v>
      </c>
      <c r="EQ248" s="77">
        <f>+EQ12+EQ56</f>
        <v>165653170386</v>
      </c>
      <c r="ER248" s="77">
        <f>+ER12+ER56</f>
        <v>71887378467</v>
      </c>
      <c r="ES248" s="93">
        <f t="shared" si="1305"/>
        <v>0.43396319128387467</v>
      </c>
      <c r="ET248" s="77">
        <f>+ET12+ET56</f>
        <v>60082314413</v>
      </c>
      <c r="EU248" s="93">
        <f t="shared" si="1306"/>
        <v>0.36269945376232771</v>
      </c>
      <c r="EV248" s="77">
        <f>+EV12+EV56</f>
        <v>168367098000</v>
      </c>
      <c r="EW248" s="77">
        <f>+EW12+EW56</f>
        <v>165653170386</v>
      </c>
      <c r="EX248" s="77">
        <f>+EX12+EX56</f>
        <v>84665434792</v>
      </c>
      <c r="EY248" s="93">
        <f t="shared" si="1307"/>
        <v>0.51110060009545955</v>
      </c>
      <c r="EZ248" s="212">
        <f>+EZ12+EZ56</f>
        <v>70182774207</v>
      </c>
      <c r="FA248" s="93">
        <f t="shared" si="1308"/>
        <v>0.42367299124708707</v>
      </c>
      <c r="FB248" s="77">
        <f>+FB12+FB56</f>
        <v>168367098000</v>
      </c>
      <c r="FC248" s="77">
        <f>+FC12+FC56</f>
        <v>165653170386</v>
      </c>
      <c r="FD248" s="77">
        <f>+FD12+FD56</f>
        <v>96110368543</v>
      </c>
      <c r="FE248" s="93">
        <f t="shared" si="1309"/>
        <v>0.58019033574212031</v>
      </c>
      <c r="FF248" s="212">
        <f>+FF12+FF56</f>
        <v>79460430438</v>
      </c>
      <c r="FG248" s="93">
        <f t="shared" si="1310"/>
        <v>0.47967950298110029</v>
      </c>
      <c r="FH248" s="77">
        <f>+FH12+FH56</f>
        <v>168367098000</v>
      </c>
      <c r="FI248" s="77">
        <f>+FI12+FI56</f>
        <v>161297329608</v>
      </c>
      <c r="FJ248" s="77">
        <f>+FJ12+FJ56</f>
        <v>107543577434</v>
      </c>
      <c r="FK248" s="93">
        <f t="shared" si="1311"/>
        <v>0.66674121447244383</v>
      </c>
      <c r="FL248" s="212">
        <f>+FL12+FL56</f>
        <v>90178576559</v>
      </c>
      <c r="FM248" s="93">
        <f t="shared" si="1312"/>
        <v>0.55908288610952517</v>
      </c>
      <c r="FN248" s="77">
        <f t="shared" ref="FN248:FS248" si="1371">+FN12+FN56</f>
        <v>174104775000</v>
      </c>
      <c r="FO248" s="77">
        <f t="shared" si="1371"/>
        <v>0</v>
      </c>
      <c r="FP248" s="212">
        <f t="shared" si="1371"/>
        <v>174104775000</v>
      </c>
      <c r="FQ248" s="77">
        <f t="shared" si="1371"/>
        <v>168367098000</v>
      </c>
      <c r="FR248" s="77">
        <f t="shared" si="1371"/>
        <v>161297329608</v>
      </c>
      <c r="FS248" s="77">
        <f t="shared" si="1371"/>
        <v>116698623689</v>
      </c>
      <c r="FT248" s="93">
        <f t="shared" si="1314"/>
        <v>0.7235000354476544</v>
      </c>
      <c r="FU248" s="212">
        <f>+FU12+FU56</f>
        <v>100148007253</v>
      </c>
      <c r="FV248" s="93">
        <f t="shared" si="1315"/>
        <v>0.6208906712615091</v>
      </c>
      <c r="FW248" s="77">
        <f t="shared" ref="FW248:FY248" si="1372">+FW12+FW56</f>
        <v>168367098000</v>
      </c>
      <c r="FX248" s="77">
        <f t="shared" si="1372"/>
        <v>161297329608</v>
      </c>
      <c r="FY248" s="77">
        <f t="shared" si="1372"/>
        <v>124602112120</v>
      </c>
      <c r="FZ248" s="93">
        <f t="shared" si="1317"/>
        <v>0.772499535006685</v>
      </c>
      <c r="GA248" s="212">
        <f>+GA12+GA56</f>
        <v>110028764201</v>
      </c>
      <c r="GB248" s="93">
        <f t="shared" si="1318"/>
        <v>0.68214870307154052</v>
      </c>
      <c r="GC248" s="77">
        <f t="shared" ref="GC248:GE248" si="1373">+GC12+GC56</f>
        <v>168367098000</v>
      </c>
      <c r="GD248" s="77">
        <f t="shared" si="1373"/>
        <v>148598531958</v>
      </c>
      <c r="GE248" s="77">
        <f t="shared" si="1373"/>
        <v>146388543189</v>
      </c>
      <c r="GF248" s="92">
        <f t="shared" si="1320"/>
        <v>0.9851277886808153</v>
      </c>
      <c r="GG248" s="212">
        <f>+GG12+GG56</f>
        <v>141678901385</v>
      </c>
      <c r="GH248" s="92">
        <f t="shared" si="1321"/>
        <v>0.95343405831925865</v>
      </c>
      <c r="GI248" s="77">
        <f t="shared" ref="GI248:GK248" si="1374">+GI12+GI56</f>
        <v>174104775000</v>
      </c>
      <c r="GJ248" s="77">
        <f t="shared" si="1374"/>
        <v>174104775000</v>
      </c>
      <c r="GK248" s="77">
        <f t="shared" si="1374"/>
        <v>29734550319</v>
      </c>
      <c r="GL248" s="92">
        <f t="shared" si="1323"/>
        <v>0.17078538092364209</v>
      </c>
      <c r="GM248" s="212">
        <f>+GM12+GM56</f>
        <v>4212905519</v>
      </c>
      <c r="GN248" s="92">
        <f t="shared" si="1324"/>
        <v>2.4197530016049244E-2</v>
      </c>
      <c r="GO248" s="77">
        <f t="shared" ref="GO248:GQ248" si="1375">+GO12+GO56</f>
        <v>174104775000</v>
      </c>
      <c r="GP248" s="77">
        <f t="shared" si="1375"/>
        <v>174104775000</v>
      </c>
      <c r="GQ248" s="77">
        <f t="shared" si="1375"/>
        <v>39132430129</v>
      </c>
      <c r="GR248" s="92">
        <f t="shared" si="1326"/>
        <v>0.22476368111672984</v>
      </c>
      <c r="GS248" s="212">
        <f>+GS12+GS56</f>
        <v>12156302595</v>
      </c>
      <c r="GT248" s="92">
        <f t="shared" si="1327"/>
        <v>6.9821764480612322E-2</v>
      </c>
      <c r="GU248" s="77">
        <f t="shared" ref="GU248:GW248" si="1376">+GU12+GU56</f>
        <v>174104775000</v>
      </c>
      <c r="GV248" s="77">
        <f t="shared" si="1376"/>
        <v>174104775000</v>
      </c>
      <c r="GW248" s="77">
        <f t="shared" si="1376"/>
        <v>45830344230</v>
      </c>
      <c r="GX248" s="92">
        <f t="shared" si="1329"/>
        <v>0.26323427505075608</v>
      </c>
      <c r="GY248" s="212">
        <f>+GY12+GY56</f>
        <v>21717798874</v>
      </c>
      <c r="GZ248" s="92">
        <f t="shared" si="1330"/>
        <v>0.12473982332764853</v>
      </c>
      <c r="HA248" s="77">
        <f t="shared" ref="HA248:HC248" si="1377">+HA12+HA56</f>
        <v>174104775000</v>
      </c>
      <c r="HB248" s="77">
        <f t="shared" si="1377"/>
        <v>174104775000</v>
      </c>
      <c r="HC248" s="77">
        <f t="shared" si="1377"/>
        <v>56001047163</v>
      </c>
      <c r="HD248" s="92">
        <f t="shared" si="1332"/>
        <v>0.32165141457493052</v>
      </c>
      <c r="HE248" s="212">
        <f>+HE12+HE56</f>
        <v>32003132081</v>
      </c>
      <c r="HF248" s="92">
        <f t="shared" si="1333"/>
        <v>0.18381536107209007</v>
      </c>
      <c r="HG248" s="77">
        <f t="shared" ref="HG248:HI248" si="1378">+HG12+HG56</f>
        <v>174104775000</v>
      </c>
      <c r="HH248" s="77">
        <f t="shared" si="1378"/>
        <v>174104775000</v>
      </c>
      <c r="HI248" s="77">
        <f t="shared" si="1378"/>
        <v>67583383987</v>
      </c>
      <c r="HJ248" s="92">
        <f t="shared" si="1335"/>
        <v>0.38817651030536066</v>
      </c>
      <c r="HK248" s="212">
        <f>+HK12+HK56</f>
        <v>46606296224</v>
      </c>
      <c r="HL248" s="92">
        <f t="shared" si="1336"/>
        <v>0.26769108557763566</v>
      </c>
      <c r="HM248" s="77">
        <f t="shared" ref="HM248:HO248" si="1379">+HM12+HM56</f>
        <v>174104775000</v>
      </c>
      <c r="HN248" s="77">
        <f t="shared" si="1379"/>
        <v>174104775000</v>
      </c>
      <c r="HO248" s="77">
        <f t="shared" si="1379"/>
        <v>82506742478</v>
      </c>
      <c r="HP248" s="92">
        <f t="shared" si="1338"/>
        <v>0.47389132479565826</v>
      </c>
      <c r="HQ248" s="212">
        <f>+HQ12+HQ56</f>
        <v>61496159177</v>
      </c>
      <c r="HR248" s="92">
        <f t="shared" si="1339"/>
        <v>0.35321351282295388</v>
      </c>
    </row>
    <row r="249" spans="1:226" x14ac:dyDescent="0.35">
      <c r="A249" s="48" t="s">
        <v>166</v>
      </c>
      <c r="B249" s="77">
        <f>+B89+B132+B21+B174</f>
        <v>473386181991</v>
      </c>
      <c r="C249" s="77">
        <f>+C89+C132+C21+C174</f>
        <v>469632544471.65997</v>
      </c>
      <c r="D249" s="78">
        <f t="shared" si="1257"/>
        <v>0.99207066521554832</v>
      </c>
      <c r="E249" s="77">
        <f>+E89+E132+E21+E174</f>
        <v>480362810771</v>
      </c>
      <c r="F249" s="77">
        <f>+F89+F132+F21+F174</f>
        <v>475089452897.79999</v>
      </c>
      <c r="G249" s="78">
        <f t="shared" si="1258"/>
        <v>0.98902213544646378</v>
      </c>
      <c r="H249" s="77">
        <f>+H89+H132+H21+H174</f>
        <v>517489793478</v>
      </c>
      <c r="I249" s="77">
        <f>+I89+I132+I21+I174</f>
        <v>514892228591.48993</v>
      </c>
      <c r="J249" s="78">
        <f t="shared" si="1259"/>
        <v>0.99498045194466145</v>
      </c>
      <c r="K249" s="77">
        <f>+K89+K132+K21+K174</f>
        <v>575961039933</v>
      </c>
      <c r="L249" s="77">
        <f>+L89+L132+L21+L174</f>
        <v>564401301389.20007</v>
      </c>
      <c r="M249" s="78">
        <f t="shared" si="1260"/>
        <v>0.97992965193419224</v>
      </c>
      <c r="N249" s="77">
        <f>+N89+N132+N21+N174</f>
        <v>639333812518</v>
      </c>
      <c r="O249" s="77">
        <f>+O89+O132+O21+O174</f>
        <v>628737669122.62</v>
      </c>
      <c r="P249" s="78">
        <f t="shared" si="1261"/>
        <v>0.98342627405604066</v>
      </c>
      <c r="Q249" s="77">
        <f>+Q89+Q132+Q21+Q174</f>
        <v>1064863951105</v>
      </c>
      <c r="R249" s="77">
        <f>+R89+R132+R21+R174</f>
        <v>1049198688309.64</v>
      </c>
      <c r="S249" s="78">
        <f t="shared" si="1262"/>
        <v>0.98528895378690928</v>
      </c>
      <c r="T249" s="77">
        <f>+T89+T132+T21+T174</f>
        <v>1108970235613</v>
      </c>
      <c r="U249" s="77">
        <f>+U89+U132+U21+U174</f>
        <v>1078080617357.85</v>
      </c>
      <c r="V249" s="78">
        <f t="shared" si="1263"/>
        <v>0.97214567419108833</v>
      </c>
      <c r="W249" s="77">
        <f>+W89+W132+W21+W174</f>
        <v>1204127793555</v>
      </c>
      <c r="X249" s="77">
        <f>+X89+X132+X21+X174</f>
        <v>1184765190094.98</v>
      </c>
      <c r="Y249" s="78">
        <f t="shared" si="1264"/>
        <v>0.98391981020315544</v>
      </c>
      <c r="Z249" s="77">
        <f>+Z89+Z132+Z21+Z174</f>
        <v>468748753170</v>
      </c>
      <c r="AA249" s="77">
        <f>+AA89+AA132+AA21+AA174</f>
        <v>420326221303</v>
      </c>
      <c r="AB249" s="78">
        <f t="shared" si="1265"/>
        <v>0.89669832391119186</v>
      </c>
      <c r="AC249" s="77">
        <f>+AC89+AC132+AC21+AC174</f>
        <v>537296962625</v>
      </c>
      <c r="AD249" s="77">
        <f>+AD89+AD132+AD21+AD174</f>
        <v>461802605567</v>
      </c>
      <c r="AE249" s="78">
        <f t="shared" si="1266"/>
        <v>0.8594923062859553</v>
      </c>
      <c r="AF249" s="77">
        <f>+AF89+AF132+AF21+AF174</f>
        <v>575268154000</v>
      </c>
      <c r="AG249" s="77">
        <f>+AG89+AG132+AG21+AG174</f>
        <v>544366233341</v>
      </c>
      <c r="AH249" s="77">
        <f>+AH89+AH132+AH21+AH174</f>
        <v>495618989444</v>
      </c>
      <c r="AI249" s="92">
        <f t="shared" si="1267"/>
        <v>0.91045138197162223</v>
      </c>
      <c r="AJ249" s="77">
        <f>+AJ89+AJ132+AJ21+AJ174</f>
        <v>477349057351</v>
      </c>
      <c r="AK249" s="92">
        <f t="shared" si="1268"/>
        <v>0.87688954258112606</v>
      </c>
      <c r="AL249" s="77">
        <f>+AL89+AL132+AL21+AL174</f>
        <v>596431969000</v>
      </c>
      <c r="AM249" s="77">
        <f>+AM89+AM132+AM21+AM174</f>
        <v>590374354051</v>
      </c>
      <c r="AN249" s="77">
        <f>+AN89+AN132+AN21+AN174</f>
        <v>487104853687</v>
      </c>
      <c r="AO249" s="92">
        <f t="shared" si="1269"/>
        <v>0.82507793630365089</v>
      </c>
      <c r="AP249" s="77">
        <f>+AP89+AP132+AP21+AP174</f>
        <v>465514215228.16003</v>
      </c>
      <c r="AQ249" s="92">
        <f t="shared" si="1270"/>
        <v>0.78850683813400568</v>
      </c>
      <c r="AR249" s="77">
        <f>+AR89+AR132+AR21+AR174</f>
        <v>645573125000</v>
      </c>
      <c r="AS249" s="77">
        <f>+AS89+AS132+AS21+AS174</f>
        <v>945029033282</v>
      </c>
      <c r="AT249" s="77">
        <f>+AT89+AT132+AT21+AT174</f>
        <v>822429079825</v>
      </c>
      <c r="AU249" s="92">
        <f t="shared" si="1271"/>
        <v>0.8702685852611094</v>
      </c>
      <c r="AV249" s="77">
        <f>+AV89+AV132+AV21+AV174</f>
        <v>800415239480.60999</v>
      </c>
      <c r="AW249" s="92">
        <f t="shared" si="1272"/>
        <v>0.84697423178718712</v>
      </c>
      <c r="AX249" s="77">
        <f>+AX89+AX132+AX21+AX174</f>
        <v>704181315000</v>
      </c>
      <c r="AY249" s="77">
        <f>+AY89+AY132+AY21+AY174</f>
        <v>702962232665</v>
      </c>
      <c r="AZ249" s="77">
        <f>+AZ89+AZ132+AZ21+AZ174</f>
        <v>581246146634</v>
      </c>
      <c r="BA249" s="92">
        <f t="shared" si="1273"/>
        <v>0.82685259552342927</v>
      </c>
      <c r="BB249" s="77">
        <f>+BB89+BB132+BB21+BB174</f>
        <v>562235855316.25</v>
      </c>
      <c r="BC249" s="92">
        <f t="shared" si="1274"/>
        <v>0.79980947651306633</v>
      </c>
      <c r="BD249" s="77">
        <f>+BD89+BD132+BD21+BD174</f>
        <v>1041808980000</v>
      </c>
      <c r="BE249" s="77">
        <f>+BE89+BE132+BE21+BE174</f>
        <v>1037562709538</v>
      </c>
      <c r="BF249" s="77">
        <f>+BF89+BF132+BF21+BF174</f>
        <v>927561597076</v>
      </c>
      <c r="BG249" s="92">
        <f t="shared" si="1275"/>
        <v>0.89398123944625896</v>
      </c>
      <c r="BH249" s="77">
        <f>+BH89+BH132+BH21+BH174</f>
        <v>903460466075</v>
      </c>
      <c r="BI249" s="92">
        <f t="shared" si="1276"/>
        <v>0.87075263766687194</v>
      </c>
      <c r="BJ249" s="77">
        <f>+BJ89+BJ132+BJ21+BJ174</f>
        <v>1101886654000</v>
      </c>
      <c r="BK249" s="77">
        <f>+BK89+BK132+BK21+BK174</f>
        <v>947414119684</v>
      </c>
      <c r="BL249" s="77">
        <f>+BL89+BL132+BL21+BL174</f>
        <v>824349910777</v>
      </c>
      <c r="BM249" s="92">
        <f t="shared" si="1277"/>
        <v>0.87010515639343988</v>
      </c>
      <c r="BN249" s="77">
        <f>+BN89+BN132+BN21+BN174</f>
        <v>757489940397</v>
      </c>
      <c r="BO249" s="92">
        <f t="shared" si="1278"/>
        <v>0.799534147379662</v>
      </c>
      <c r="BP249" s="77">
        <f>+BP89+BP132+BP21+BP174</f>
        <v>774247621000</v>
      </c>
      <c r="BQ249" s="77">
        <f>+BQ89+BQ132+BQ21+BQ174</f>
        <v>681468579213</v>
      </c>
      <c r="BR249" s="77">
        <f>+BR89+BR132+BR21+BR174</f>
        <v>600961899971</v>
      </c>
      <c r="BS249" s="92">
        <f t="shared" si="1279"/>
        <v>0.88186296228804295</v>
      </c>
      <c r="BT249" s="77">
        <f>+BT89+BT132+BT21+BT174</f>
        <v>587480226882</v>
      </c>
      <c r="BU249" s="92">
        <f t="shared" si="1280"/>
        <v>0.86207969787903749</v>
      </c>
      <c r="BV249" s="77">
        <f>+BV89+BV132+BV21+BV174</f>
        <v>1166814614000</v>
      </c>
      <c r="BW249" s="77">
        <f>+BW89+BW132+BW21+BW174</f>
        <v>1239700722359</v>
      </c>
      <c r="BX249" s="77">
        <f>+BX89+BX132+BX21+BX174</f>
        <v>1119035803554</v>
      </c>
      <c r="BY249" s="92">
        <f t="shared" si="1281"/>
        <v>0.90266608978383966</v>
      </c>
      <c r="BZ249" s="77">
        <f>+BZ89+BZ132+BZ21+BZ174</f>
        <v>1098807651770</v>
      </c>
      <c r="CA249" s="92">
        <f t="shared" si="1282"/>
        <v>0.88634912600446214</v>
      </c>
      <c r="CB249" s="77">
        <f>+CB89+CB132+CB21+CB174</f>
        <v>1038030403000</v>
      </c>
      <c r="CC249" s="77">
        <f>+CC89+CC132+CC21+CC174</f>
        <v>919745232202</v>
      </c>
      <c r="CD249" s="77">
        <f>+CD89+CD132+CD21+CD174</f>
        <v>753366237342</v>
      </c>
      <c r="CE249" s="92">
        <f t="shared" si="1283"/>
        <v>0.81910317223209173</v>
      </c>
      <c r="CF249" s="77">
        <f>+CF89+CF132+CF21+CF174</f>
        <v>730991597134</v>
      </c>
      <c r="CG249" s="92">
        <f t="shared" si="1284"/>
        <v>0.79477617446725202</v>
      </c>
      <c r="CH249" s="77">
        <f>+CH89+CH132+CH21+CH174</f>
        <v>1022032285000</v>
      </c>
      <c r="CI249" s="77">
        <f>+CI89+CI132+CI21+CI174</f>
        <v>733253612699</v>
      </c>
      <c r="CJ249" s="77">
        <f>+CJ89+CJ132+CJ21+CJ174</f>
        <v>633235845508</v>
      </c>
      <c r="CK249" s="92">
        <f t="shared" si="1285"/>
        <v>0.86359730731792905</v>
      </c>
      <c r="CL249" s="77">
        <f>+CL89+CL132+CL21+CL174</f>
        <v>609886662911</v>
      </c>
      <c r="CM249" s="92">
        <f t="shared" si="1286"/>
        <v>0.83175405118850465</v>
      </c>
      <c r="CN249" s="77">
        <f>+CN89+CN132+CN21+CN174</f>
        <v>1082840865000</v>
      </c>
      <c r="CO249" s="77">
        <f>+CO89+CO132+CO21+CO174</f>
        <v>1165786582542</v>
      </c>
      <c r="CP249" s="77">
        <f>+CP89+CP132+CP21+CP174</f>
        <v>1098330593430</v>
      </c>
      <c r="CQ249" s="92">
        <f t="shared" si="1287"/>
        <v>0.9421369313027157</v>
      </c>
      <c r="CR249" s="77">
        <f>+CR89+CR132+CR21+CR174</f>
        <v>1058019046621</v>
      </c>
      <c r="CS249" s="92">
        <f t="shared" si="1288"/>
        <v>0.90755809207718563</v>
      </c>
      <c r="CT249" s="77">
        <f>+CT89+CT132+CT21+CT174</f>
        <v>1156722568718</v>
      </c>
      <c r="CU249" s="77">
        <f>+CU89+CU132+CU21+CU174</f>
        <v>653593182222</v>
      </c>
      <c r="CV249" s="92">
        <f t="shared" si="1289"/>
        <v>0.56503884327802112</v>
      </c>
      <c r="CW249" s="77">
        <f>+CW89+CW132+CW21+CW174</f>
        <v>1156722568718</v>
      </c>
      <c r="CX249" s="77">
        <f>+CX89+CX132+CX21+CX174</f>
        <v>692227820533</v>
      </c>
      <c r="CY249" s="92">
        <f t="shared" si="1290"/>
        <v>0.5984389336331517</v>
      </c>
      <c r="CZ249" s="77">
        <f>+CZ89+CZ132+CZ21+CZ174</f>
        <v>1091146023718</v>
      </c>
      <c r="DA249" s="77">
        <f>+DA89+DA132+DA21+DA174</f>
        <v>863541917155</v>
      </c>
      <c r="DB249" s="92">
        <f t="shared" si="1291"/>
        <v>0.79140820603693751</v>
      </c>
      <c r="DC249" s="77">
        <f>+DC89+DC132+DC21+DC174</f>
        <v>1170023369000</v>
      </c>
      <c r="DD249" s="77">
        <f>+DD89+DD132+DD21+DD174</f>
        <v>1085554131768</v>
      </c>
      <c r="DE249" s="77">
        <f>+DE89+DE132+DE21+DE174</f>
        <v>1043508792595</v>
      </c>
      <c r="DF249" s="92">
        <f t="shared" si="1292"/>
        <v>0.96126831639015331</v>
      </c>
      <c r="DG249" s="77">
        <f>+DG89+DG132+DG21+DG174</f>
        <v>1018909044086</v>
      </c>
      <c r="DH249" s="92">
        <f t="shared" si="1293"/>
        <v>0.93860731055994628</v>
      </c>
      <c r="DI249" s="77">
        <f t="shared" ref="DI249:DN249" si="1380">+DI89+DI132+DI21+DI174</f>
        <v>1349123690000</v>
      </c>
      <c r="DJ249" s="77">
        <f t="shared" si="1380"/>
        <v>2000000000</v>
      </c>
      <c r="DK249" s="77">
        <f t="shared" si="1380"/>
        <v>1351123690000</v>
      </c>
      <c r="DL249" s="77">
        <f t="shared" si="1380"/>
        <v>1351123690000</v>
      </c>
      <c r="DM249" s="77">
        <f t="shared" si="1380"/>
        <v>1351123690000</v>
      </c>
      <c r="DN249" s="77">
        <f t="shared" si="1380"/>
        <v>154017548538</v>
      </c>
      <c r="DO249" s="93">
        <f t="shared" si="1295"/>
        <v>0.1139921901139932</v>
      </c>
      <c r="DP249" s="77">
        <f>+DP89+DP132+DP21+DP174</f>
        <v>77414197736</v>
      </c>
      <c r="DQ249" s="93">
        <f t="shared" si="1296"/>
        <v>5.7296158974164679E-2</v>
      </c>
      <c r="DR249" s="77">
        <f>+DR89+DR132+DR21+DR174</f>
        <v>1351123690000</v>
      </c>
      <c r="DS249" s="77">
        <f>+DS89+DS132+DS21+DS174</f>
        <v>1351123690000</v>
      </c>
      <c r="DT249" s="77">
        <f>+DT89+DT132+DT21+DT174</f>
        <v>234728865802</v>
      </c>
      <c r="DU249" s="93">
        <f t="shared" si="1297"/>
        <v>0.17372862865131172</v>
      </c>
      <c r="DV249" s="77">
        <f>+DV89+DV132+DV21+DV174</f>
        <v>155079634548</v>
      </c>
      <c r="DW249" s="93">
        <f t="shared" si="1298"/>
        <v>0.11477826619115826</v>
      </c>
      <c r="DX249" s="77">
        <f>+DX89+DX132+DX21+DX174</f>
        <v>1351123690000</v>
      </c>
      <c r="DY249" s="77">
        <f>+DY89+DY132+DY21+DY174</f>
        <v>1351123690000</v>
      </c>
      <c r="DZ249" s="77">
        <f>+DZ89+DZ132+DZ21+DZ174</f>
        <v>301662112066</v>
      </c>
      <c r="EA249" s="93">
        <f t="shared" si="1299"/>
        <v>0.22326757668352332</v>
      </c>
      <c r="EB249" s="77">
        <f>+EB89+EB132+EB21+EB174</f>
        <v>217084970801</v>
      </c>
      <c r="EC249" s="93">
        <f t="shared" si="1300"/>
        <v>0.16066994636220167</v>
      </c>
      <c r="ED249" s="77">
        <f>+ED89+ED132+ED21+ED174</f>
        <v>1351123690000</v>
      </c>
      <c r="EE249" s="77">
        <f>+EE89+EE132+EE21+EE174</f>
        <v>1351123690000</v>
      </c>
      <c r="EF249" s="77">
        <f>+EF89+EF132+EF21+EF174</f>
        <v>373154913137</v>
      </c>
      <c r="EG249" s="93">
        <f t="shared" si="1301"/>
        <v>0.27618116379633606</v>
      </c>
      <c r="EH249" s="77">
        <f>+EH89+EH132+EH21+EH174</f>
        <v>284421919815</v>
      </c>
      <c r="EI249" s="93">
        <f t="shared" si="1302"/>
        <v>0.21050768476644799</v>
      </c>
      <c r="EJ249" s="77">
        <f>+EJ89+EJ132+EJ21+EJ174</f>
        <v>1351123690000</v>
      </c>
      <c r="EK249" s="77">
        <f>+EK89+EK132+EK21+EK174</f>
        <v>1251866311427</v>
      </c>
      <c r="EL249" s="77">
        <f>+EL89+EL132+EL21+EL174</f>
        <v>439439847675</v>
      </c>
      <c r="EM249" s="93">
        <f t="shared" si="1303"/>
        <v>0.35102777641973876</v>
      </c>
      <c r="EN249" s="77">
        <f>+EN89+EN132+EN21+EN174</f>
        <v>369720250937</v>
      </c>
      <c r="EO249" s="93">
        <f t="shared" si="1304"/>
        <v>0.29533525070704764</v>
      </c>
      <c r="EP249" s="77">
        <f>+EP89+EP132+EP21+EP174</f>
        <v>1351123690000</v>
      </c>
      <c r="EQ249" s="77">
        <f>+EQ89+EQ132+EQ21+EQ174</f>
        <v>1251866311427</v>
      </c>
      <c r="ER249" s="77">
        <f>+ER89+ER132+ER21+ER174</f>
        <v>546300808445</v>
      </c>
      <c r="ES249" s="93">
        <f t="shared" si="1305"/>
        <v>0.43638909639023099</v>
      </c>
      <c r="ET249" s="77">
        <f>+ET89+ET132+ET21+ET174</f>
        <v>472394689946</v>
      </c>
      <c r="EU249" s="93">
        <f t="shared" si="1306"/>
        <v>0.37735234635998649</v>
      </c>
      <c r="EV249" s="77">
        <f>+EV89+EV132+EV21+EV174</f>
        <v>1351123690000</v>
      </c>
      <c r="EW249" s="77">
        <f>+EW89+EW132+EW21+EW174</f>
        <v>1251866311427</v>
      </c>
      <c r="EX249" s="77">
        <f>+EX89+EX132+EX21+EX174</f>
        <v>642095750441</v>
      </c>
      <c r="EY249" s="93">
        <f t="shared" si="1307"/>
        <v>0.51291079932415173</v>
      </c>
      <c r="EZ249" s="212">
        <f>+EZ89+EZ132+EZ21+EZ174</f>
        <v>582263065640</v>
      </c>
      <c r="FA249" s="93">
        <f t="shared" si="1308"/>
        <v>0.46511601145035963</v>
      </c>
      <c r="FB249" s="77">
        <f>+FB89+FB132+FB21+FB174</f>
        <v>1351123690000</v>
      </c>
      <c r="FC249" s="77">
        <f>+FC89+FC132+FC21+FC174</f>
        <v>1251866311427</v>
      </c>
      <c r="FD249" s="77">
        <f>+FD89+FD132+FD21+FD174</f>
        <v>702590829088</v>
      </c>
      <c r="FE249" s="93">
        <f t="shared" si="1309"/>
        <v>0.56123471226501664</v>
      </c>
      <c r="FF249" s="212">
        <f>+FF89+FF132+FF21+FF174</f>
        <v>647300008487</v>
      </c>
      <c r="FG249" s="93">
        <f t="shared" si="1310"/>
        <v>0.51706799885775656</v>
      </c>
      <c r="FH249" s="77">
        <f>+FH89+FH132+FH21+FH174</f>
        <v>1351123690000</v>
      </c>
      <c r="FI249" s="77">
        <f>+FI89+FI132+FI21+FI174</f>
        <v>1317518144471</v>
      </c>
      <c r="FJ249" s="77">
        <f>+FJ89+FJ132+FJ21+FJ174</f>
        <v>764111110370</v>
      </c>
      <c r="FK249" s="93">
        <f t="shared" si="1311"/>
        <v>0.57996249507197506</v>
      </c>
      <c r="FL249" s="212">
        <f>+FL89+FL132+FL21+FL174</f>
        <v>709899159643</v>
      </c>
      <c r="FM249" s="93">
        <f t="shared" si="1312"/>
        <v>0.53881547105981864</v>
      </c>
      <c r="FN249" s="77">
        <f t="shared" ref="FN249:FS249" si="1381">+FN89+FN132+FN21+FN174</f>
        <v>1637324791000</v>
      </c>
      <c r="FO249" s="77">
        <f t="shared" si="1381"/>
        <v>0</v>
      </c>
      <c r="FP249" s="212">
        <f t="shared" si="1381"/>
        <v>1637324791000</v>
      </c>
      <c r="FQ249" s="77">
        <f t="shared" si="1381"/>
        <v>1351123690000</v>
      </c>
      <c r="FR249" s="77">
        <f t="shared" si="1381"/>
        <v>1317518144471</v>
      </c>
      <c r="FS249" s="77">
        <f t="shared" si="1381"/>
        <v>862784570509</v>
      </c>
      <c r="FT249" s="93">
        <f t="shared" si="1314"/>
        <v>0.65485593054615487</v>
      </c>
      <c r="FU249" s="212">
        <f>+FU89+FU132+FU21+FU174</f>
        <v>805347413225</v>
      </c>
      <c r="FV249" s="93">
        <f t="shared" si="1315"/>
        <v>0.6112609656304635</v>
      </c>
      <c r="FW249" s="77">
        <f t="shared" ref="FW249:FY249" si="1382">+FW89+FW132+FW21+FW174</f>
        <v>1351123690000</v>
      </c>
      <c r="FX249" s="77">
        <f t="shared" si="1382"/>
        <v>1317518144471</v>
      </c>
      <c r="FY249" s="77">
        <f t="shared" si="1382"/>
        <v>1040271597020</v>
      </c>
      <c r="FZ249" s="93">
        <f t="shared" si="1317"/>
        <v>0.78956908592532671</v>
      </c>
      <c r="GA249" s="212">
        <f>+GA89+GA132+GA21+GA174</f>
        <v>895649165772</v>
      </c>
      <c r="GB249" s="93">
        <f t="shared" si="1318"/>
        <v>0.6798002513518433</v>
      </c>
      <c r="GC249" s="77">
        <f t="shared" ref="GC249:GE249" si="1383">+GC89+GC132+GC21+GC174</f>
        <v>1351123690000</v>
      </c>
      <c r="GD249" s="77">
        <f t="shared" si="1383"/>
        <v>1270167380664</v>
      </c>
      <c r="GE249" s="77">
        <f t="shared" si="1383"/>
        <v>1164341019641</v>
      </c>
      <c r="GF249" s="92">
        <f t="shared" si="1320"/>
        <v>0.9166831374872203</v>
      </c>
      <c r="GG249" s="212">
        <f>+GG89+GG132+GG21+GG174</f>
        <v>1144641826992</v>
      </c>
      <c r="GH249" s="92">
        <f t="shared" si="1321"/>
        <v>0.90117400621138644</v>
      </c>
      <c r="GI249" s="77">
        <f t="shared" ref="GI249:GK249" si="1384">+GI89+GI132+GI21+GI174</f>
        <v>1637324791000</v>
      </c>
      <c r="GJ249" s="77">
        <f t="shared" si="1384"/>
        <v>1637324791000</v>
      </c>
      <c r="GK249" s="77">
        <f t="shared" si="1384"/>
        <v>138223101530</v>
      </c>
      <c r="GL249" s="92">
        <f t="shared" si="1323"/>
        <v>8.4420087138349573E-2</v>
      </c>
      <c r="GM249" s="212">
        <f>+GM89+GM132+GM21+GM174</f>
        <v>72763553431</v>
      </c>
      <c r="GN249" s="92">
        <f t="shared" si="1324"/>
        <v>4.4440512860346719E-2</v>
      </c>
      <c r="GO249" s="77">
        <f t="shared" ref="GO249:GQ249" si="1385">+GO89+GO132+GO21+GO174</f>
        <v>1637324791000</v>
      </c>
      <c r="GP249" s="77">
        <f t="shared" si="1385"/>
        <v>1637324791000</v>
      </c>
      <c r="GQ249" s="77">
        <f t="shared" si="1385"/>
        <v>226894569810</v>
      </c>
      <c r="GR249" s="92">
        <f t="shared" si="1326"/>
        <v>0.13857639672787439</v>
      </c>
      <c r="GS249" s="212">
        <f>+GS89+GS132+GS21+GS174</f>
        <v>145537468862</v>
      </c>
      <c r="GT249" s="92">
        <f t="shared" si="1327"/>
        <v>8.8887354336773125E-2</v>
      </c>
      <c r="GU249" s="77">
        <f t="shared" ref="GU249:GW249" si="1386">+GU89+GU132+GU21+GU174</f>
        <v>1637324791000</v>
      </c>
      <c r="GV249" s="77">
        <f t="shared" si="1386"/>
        <v>1637324791000</v>
      </c>
      <c r="GW249" s="77">
        <f t="shared" si="1386"/>
        <v>359789889646</v>
      </c>
      <c r="GX249" s="92">
        <f t="shared" si="1329"/>
        <v>0.219742528558587</v>
      </c>
      <c r="GY249" s="212">
        <f>+GY89+GY132+GY21+GY174</f>
        <v>230440873860</v>
      </c>
      <c r="GZ249" s="92">
        <f t="shared" si="1330"/>
        <v>0.14074231033859672</v>
      </c>
      <c r="HA249" s="77">
        <f t="shared" ref="HA249:HC249" si="1387">+HA89+HA132+HA21+HA174</f>
        <v>1637324791000</v>
      </c>
      <c r="HB249" s="77">
        <f t="shared" si="1387"/>
        <v>1634651918363</v>
      </c>
      <c r="HC249" s="77">
        <f t="shared" si="1387"/>
        <v>425213441621</v>
      </c>
      <c r="HD249" s="92">
        <f t="shared" si="1332"/>
        <v>0.26012476224713593</v>
      </c>
      <c r="HE249" s="212">
        <f>+HE89+HE132+HE21+HE174</f>
        <v>319052112867</v>
      </c>
      <c r="HF249" s="92">
        <f t="shared" si="1333"/>
        <v>0.19518045969475289</v>
      </c>
      <c r="HG249" s="77">
        <f t="shared" ref="HG249:HI249" si="1388">+HG89+HG132+HG21+HG174</f>
        <v>1637324791000</v>
      </c>
      <c r="HH249" s="77">
        <f t="shared" si="1388"/>
        <v>1634651918363</v>
      </c>
      <c r="HI249" s="77">
        <f t="shared" si="1388"/>
        <v>484337748511</v>
      </c>
      <c r="HJ249" s="92">
        <f t="shared" si="1335"/>
        <v>0.29629411807501715</v>
      </c>
      <c r="HK249" s="212">
        <f>+HK89+HK132+HK21+HK174</f>
        <v>390147398099</v>
      </c>
      <c r="HL249" s="92">
        <f t="shared" si="1336"/>
        <v>0.23867307389190712</v>
      </c>
      <c r="HM249" s="77">
        <f t="shared" ref="HM249:HO249" si="1389">+HM89+HM132+HM21+HM174</f>
        <v>1637324791000</v>
      </c>
      <c r="HN249" s="77">
        <f t="shared" si="1389"/>
        <v>1634651918363</v>
      </c>
      <c r="HO249" s="77">
        <f t="shared" si="1389"/>
        <v>629089986334</v>
      </c>
      <c r="HP249" s="92">
        <f t="shared" si="1338"/>
        <v>0.38484644912293842</v>
      </c>
      <c r="HQ249" s="212">
        <f>+HQ89+HQ132+HQ21+HQ174</f>
        <v>546506581400</v>
      </c>
      <c r="HR249" s="92">
        <f t="shared" si="1339"/>
        <v>0.33432596582842639</v>
      </c>
    </row>
    <row r="250" spans="1:226" x14ac:dyDescent="0.35">
      <c r="A250" s="48" t="s">
        <v>167</v>
      </c>
      <c r="B250" s="77">
        <f>+B39+B93+B139+B162</f>
        <v>8248943689</v>
      </c>
      <c r="C250" s="77">
        <f>+C39+C93+C139+C162</f>
        <v>8069650520.8500004</v>
      </c>
      <c r="D250" s="78">
        <f t="shared" si="1257"/>
        <v>0.9782647118334572</v>
      </c>
      <c r="E250" s="77">
        <f>+E39+E93+E139+E162</f>
        <v>9841398007</v>
      </c>
      <c r="F250" s="77">
        <f>+F39+F93+F139+F162</f>
        <v>8923740197.9200001</v>
      </c>
      <c r="G250" s="78">
        <f t="shared" si="1258"/>
        <v>0.9067553402039743</v>
      </c>
      <c r="H250" s="77">
        <f>+H39+H93+H139+H162</f>
        <v>7939985241</v>
      </c>
      <c r="I250" s="77">
        <f>+I39+I93+I139+I162</f>
        <v>7680769865.5299997</v>
      </c>
      <c r="J250" s="78">
        <f t="shared" si="1259"/>
        <v>0.96735316658632053</v>
      </c>
      <c r="K250" s="77">
        <f>+K39+K93+K139+K162</f>
        <v>8983523707</v>
      </c>
      <c r="L250" s="77">
        <f>+L39+L93+L139+L162</f>
        <v>8250765196.04</v>
      </c>
      <c r="M250" s="78">
        <f t="shared" si="1260"/>
        <v>0.91843306314324835</v>
      </c>
      <c r="N250" s="77">
        <f>+N39+N93+N139+N162</f>
        <v>8707272426</v>
      </c>
      <c r="O250" s="77">
        <f>+O39+O93+O139+O162</f>
        <v>8232115521.6499996</v>
      </c>
      <c r="P250" s="78">
        <f t="shared" si="1261"/>
        <v>0.94542987963358338</v>
      </c>
      <c r="Q250" s="77">
        <f>+Q39+Q93+Q139+Q162</f>
        <v>184635180778</v>
      </c>
      <c r="R250" s="77">
        <f>+R39+R93+R139+R162</f>
        <v>183877991252.64999</v>
      </c>
      <c r="S250" s="78">
        <f t="shared" si="1262"/>
        <v>0.99589899648507163</v>
      </c>
      <c r="T250" s="77">
        <f>+T39+T93+T139+T162</f>
        <v>175381792010</v>
      </c>
      <c r="U250" s="77">
        <f>+U39+U93+U139+U162</f>
        <v>173913565468</v>
      </c>
      <c r="V250" s="78">
        <f t="shared" si="1263"/>
        <v>0.99162839810693526</v>
      </c>
      <c r="W250" s="77">
        <f>+W39+W93+W139+W162</f>
        <v>156370203985</v>
      </c>
      <c r="X250" s="77">
        <f>+X39+X93+X139+X162</f>
        <v>152239433170</v>
      </c>
      <c r="Y250" s="78">
        <f t="shared" si="1264"/>
        <v>0.97358338922806387</v>
      </c>
      <c r="Z250" s="77">
        <f>+Z39+Z93+Z139+Z162</f>
        <v>149144070356</v>
      </c>
      <c r="AA250" s="77">
        <f>+AA39+AA93+AA139+AA162</f>
        <v>147230238917</v>
      </c>
      <c r="AB250" s="78">
        <f t="shared" si="1265"/>
        <v>0.98716790124855935</v>
      </c>
      <c r="AC250" s="77">
        <f>+AC39+AC93+AC139+AC162</f>
        <v>161562899634</v>
      </c>
      <c r="AD250" s="77">
        <f>+AD39+AD93+AD139+AD162</f>
        <v>159817210498</v>
      </c>
      <c r="AE250" s="78">
        <f t="shared" si="1266"/>
        <v>0.98919498758715874</v>
      </c>
      <c r="AF250" s="77">
        <f>+AF39+AF93+AF139+AF162</f>
        <v>172069300000</v>
      </c>
      <c r="AG250" s="77">
        <f>+AG39+AG93+AG139+AG162</f>
        <v>175426967508</v>
      </c>
      <c r="AH250" s="77">
        <f>+AH39+AH93+AH139+AH162</f>
        <v>163593607948</v>
      </c>
      <c r="AI250" s="92">
        <f t="shared" si="1267"/>
        <v>0.93254537926467684</v>
      </c>
      <c r="AJ250" s="77">
        <f>+AJ39+AJ93+AJ139+AJ162</f>
        <v>162556934466</v>
      </c>
      <c r="AK250" s="92">
        <f t="shared" si="1268"/>
        <v>0.92663594870946464</v>
      </c>
      <c r="AL250" s="77">
        <f>+AL39+AL93+AL139+AL162</f>
        <v>189701185000</v>
      </c>
      <c r="AM250" s="77">
        <f>+AM39+AM93+AM139+AM162</f>
        <v>189701185000</v>
      </c>
      <c r="AN250" s="77">
        <f>+AN39+AN93+AN139+AN162</f>
        <v>171622234494</v>
      </c>
      <c r="AO250" s="92">
        <f t="shared" si="1269"/>
        <v>0.90469774605783304</v>
      </c>
      <c r="AP250" s="77">
        <f>+AP39+AP93+AP139+AP162</f>
        <v>167814286159</v>
      </c>
      <c r="AQ250" s="92">
        <f t="shared" si="1270"/>
        <v>0.88462434306353965</v>
      </c>
      <c r="AR250" s="77">
        <f>+AR39+AR93+AR139+AR162</f>
        <v>214927935000</v>
      </c>
      <c r="AS250" s="77">
        <f>+AS39+AS93+AS139+AS162</f>
        <v>214927935000</v>
      </c>
      <c r="AT250" s="77">
        <f>+AT39+AT93+AT139+AT162</f>
        <v>173242780788</v>
      </c>
      <c r="AU250" s="92">
        <f t="shared" si="1271"/>
        <v>0.80605055265617287</v>
      </c>
      <c r="AV250" s="77">
        <f>+AV39+AV93+AV139+AV162</f>
        <v>155720392688</v>
      </c>
      <c r="AW250" s="92">
        <f t="shared" si="1272"/>
        <v>0.72452374647344009</v>
      </c>
      <c r="AX250" s="77">
        <f>+AX39+AX93+AX139+AX162</f>
        <v>221334123000</v>
      </c>
      <c r="AY250" s="77">
        <f>+AY39+AY93+AY139+AY162</f>
        <v>221451323000</v>
      </c>
      <c r="AZ250" s="77">
        <f>+AZ39+AZ93+AZ139+AZ162</f>
        <v>200056258115</v>
      </c>
      <c r="BA250" s="92">
        <f t="shared" si="1273"/>
        <v>0.90338705321259249</v>
      </c>
      <c r="BB250" s="77">
        <f>+BB39+BB93+BB139+BB162</f>
        <v>148919697310</v>
      </c>
      <c r="BC250" s="92">
        <f t="shared" si="1274"/>
        <v>0.67247147270373275</v>
      </c>
      <c r="BD250" s="77">
        <f>+BD39+BD93+BD139+BD162</f>
        <v>238561470000</v>
      </c>
      <c r="BE250" s="77">
        <f>+BE39+BE93+BE139+BE162</f>
        <v>238459043570</v>
      </c>
      <c r="BF250" s="77">
        <f>+BF39+BF93+BF139+BF162</f>
        <v>235068520269</v>
      </c>
      <c r="BG250" s="92">
        <f t="shared" si="1275"/>
        <v>0.985781527719645</v>
      </c>
      <c r="BH250" s="77">
        <f>+BH39+BH93+BH139+BH162</f>
        <v>212345951402</v>
      </c>
      <c r="BI250" s="92">
        <f t="shared" si="1276"/>
        <v>0.89049233873852029</v>
      </c>
      <c r="BJ250" s="77">
        <f>+BJ39+BJ93+BJ139+BJ162</f>
        <v>258081385000</v>
      </c>
      <c r="BK250" s="77">
        <f>+BK39+BK93+BK139+BK162</f>
        <v>258081385000</v>
      </c>
      <c r="BL250" s="77">
        <f>+BL39+BL93+BL139+BL162</f>
        <v>237080828405</v>
      </c>
      <c r="BM250" s="92">
        <f t="shared" si="1277"/>
        <v>0.91862816221712384</v>
      </c>
      <c r="BN250" s="77">
        <f>+BN39+BN93+BN139+BN162</f>
        <v>226349520119</v>
      </c>
      <c r="BO250" s="92">
        <f t="shared" si="1278"/>
        <v>0.87704706063554327</v>
      </c>
      <c r="BP250" s="77">
        <f>+BP39+BP93+BP139+BP162</f>
        <v>273145047000</v>
      </c>
      <c r="BQ250" s="77">
        <f>+BQ39+BQ93+BQ139+BQ162</f>
        <v>273242047000</v>
      </c>
      <c r="BR250" s="77">
        <f>+BR39+BR93+BR139+BR162</f>
        <v>262908068389</v>
      </c>
      <c r="BS250" s="92">
        <f t="shared" si="1279"/>
        <v>0.96218013031134997</v>
      </c>
      <c r="BT250" s="77">
        <f>+BT39+BT93+BT139+BT162</f>
        <v>242954605377</v>
      </c>
      <c r="BU250" s="92">
        <f t="shared" si="1280"/>
        <v>0.88915526744315454</v>
      </c>
      <c r="BV250" s="77">
        <f>+BV39+BV93+BV139+BV162</f>
        <v>272329083000</v>
      </c>
      <c r="BW250" s="77">
        <f>+BW39+BW93+BW139+BW162</f>
        <v>271456083000</v>
      </c>
      <c r="BX250" s="77">
        <f>+BX39+BX93+BX139+BX162</f>
        <v>256725404874</v>
      </c>
      <c r="BY250" s="92">
        <f t="shared" si="1281"/>
        <v>0.94573458084562434</v>
      </c>
      <c r="BZ250" s="77">
        <f>+BZ39+BZ93+BZ139+BZ162</f>
        <v>255054417039</v>
      </c>
      <c r="CA250" s="92">
        <f t="shared" si="1282"/>
        <v>0.93957893380123669</v>
      </c>
      <c r="CB250" s="77">
        <f>+CB39+CB93+CB139+CB162</f>
        <v>345699876000</v>
      </c>
      <c r="CC250" s="77">
        <f>+CC39+CC93+CC139+CC162</f>
        <v>345244768800</v>
      </c>
      <c r="CD250" s="77">
        <f>+CD39+CD93+CD139+CD162</f>
        <v>245579642488</v>
      </c>
      <c r="CE250" s="92">
        <f t="shared" si="1283"/>
        <v>0.71132038681305576</v>
      </c>
      <c r="CF250" s="77">
        <f>+CF39+CF93+CF139+CF162</f>
        <v>240963266263</v>
      </c>
      <c r="CG250" s="92">
        <f t="shared" si="1284"/>
        <v>0.69794907277100504</v>
      </c>
      <c r="CH250" s="77">
        <f>+CH39+CH93+CH139+CH162</f>
        <v>264313942000</v>
      </c>
      <c r="CI250" s="77">
        <f>+CI39+CI93+CI139+CI162</f>
        <v>264330639370</v>
      </c>
      <c r="CJ250" s="77">
        <f>+CJ39+CJ93+CJ139+CJ162</f>
        <v>232067802658</v>
      </c>
      <c r="CK250" s="92">
        <f t="shared" si="1285"/>
        <v>0.87794514934441747</v>
      </c>
      <c r="CL250" s="77">
        <f>+CL39+CL93+CL139+CL162</f>
        <v>229091809836</v>
      </c>
      <c r="CM250" s="92">
        <f t="shared" si="1286"/>
        <v>0.86668654977725068</v>
      </c>
      <c r="CN250" s="77">
        <f>+CN39+CN93+CN139+CN162</f>
        <v>275360228000</v>
      </c>
      <c r="CO250" s="77">
        <f>+CO39+CO93+CO139+CO162</f>
        <v>275360228000</v>
      </c>
      <c r="CP250" s="77">
        <f>+CP39+CP93+CP139+CP162</f>
        <v>271861511934</v>
      </c>
      <c r="CQ250" s="92">
        <f t="shared" si="1287"/>
        <v>0.98729403991487108</v>
      </c>
      <c r="CR250" s="77">
        <f>+CR39+CR93+CR139+CR162</f>
        <v>268873195412</v>
      </c>
      <c r="CS250" s="92">
        <f t="shared" si="1288"/>
        <v>0.97644165014273598</v>
      </c>
      <c r="CT250" s="77">
        <f>+CT39+CT93+CT139+CT162</f>
        <v>339926272000</v>
      </c>
      <c r="CU250" s="77">
        <f>+CU39+CU93+CU139+CU162</f>
        <v>279382423597</v>
      </c>
      <c r="CV250" s="92">
        <f t="shared" si="1289"/>
        <v>0.82189123527645425</v>
      </c>
      <c r="CW250" s="77">
        <f>+CW39+CW93+CW139+CW162</f>
        <v>339926272000</v>
      </c>
      <c r="CX250" s="77">
        <f>+CX39+CX93+CX139+CX162</f>
        <v>324160387884</v>
      </c>
      <c r="CY250" s="92">
        <f t="shared" si="1290"/>
        <v>0.95361969516730971</v>
      </c>
      <c r="CZ250" s="77">
        <f>+CZ39+CZ93+CZ139+CZ162</f>
        <v>345719141000</v>
      </c>
      <c r="DA250" s="77">
        <f>+DA39+DA93+DA139+DA162</f>
        <v>327827249031</v>
      </c>
      <c r="DB250" s="92">
        <f t="shared" si="1291"/>
        <v>0.94824732030385328</v>
      </c>
      <c r="DC250" s="77">
        <f>+DC39+DC93+DC139+DC162</f>
        <v>299561272000</v>
      </c>
      <c r="DD250" s="77">
        <f>+DD39+DD93+DD139+DD162</f>
        <v>345719141000</v>
      </c>
      <c r="DE250" s="77">
        <f>+DE39+DE93+DE139+DE162</f>
        <v>341564845508</v>
      </c>
      <c r="DF250" s="92">
        <f t="shared" si="1292"/>
        <v>0.98798361155247694</v>
      </c>
      <c r="DG250" s="77">
        <f>+DG39+DG93+DG139+DG162</f>
        <v>266715333424</v>
      </c>
      <c r="DH250" s="92">
        <f t="shared" si="1293"/>
        <v>0.77147979904300412</v>
      </c>
      <c r="DI250" s="77">
        <f t="shared" ref="DI250:DN250" si="1390">+DI39+DI93+DI139+DI162</f>
        <v>408820765000</v>
      </c>
      <c r="DJ250" s="77">
        <f t="shared" si="1390"/>
        <v>0</v>
      </c>
      <c r="DK250" s="77">
        <f t="shared" si="1390"/>
        <v>408820765000</v>
      </c>
      <c r="DL250" s="77">
        <f t="shared" si="1390"/>
        <v>408820765000</v>
      </c>
      <c r="DM250" s="77">
        <f t="shared" si="1390"/>
        <v>408820765000</v>
      </c>
      <c r="DN250" s="77">
        <f t="shared" si="1390"/>
        <v>6363135175</v>
      </c>
      <c r="DO250" s="93">
        <f t="shared" si="1295"/>
        <v>1.5564608551622861E-2</v>
      </c>
      <c r="DP250" s="77">
        <f>+DP39+DP93+DP139+DP162</f>
        <v>2888240112</v>
      </c>
      <c r="DQ250" s="93">
        <f t="shared" si="1296"/>
        <v>7.0648077575022391E-3</v>
      </c>
      <c r="DR250" s="77">
        <f>+DR39+DR93+DR139+DR162</f>
        <v>408820765000</v>
      </c>
      <c r="DS250" s="77">
        <f>+DS39+DS93+DS139+DS162</f>
        <v>408820765000</v>
      </c>
      <c r="DT250" s="77">
        <f>+DT39+DT93+DT139+DT162</f>
        <v>11967842972</v>
      </c>
      <c r="DU250" s="93">
        <f t="shared" si="1297"/>
        <v>2.9274058454442742E-2</v>
      </c>
      <c r="DV250" s="77">
        <f>+DV39+DV93+DV139+DV162</f>
        <v>7278080088</v>
      </c>
      <c r="DW250" s="93">
        <f t="shared" si="1298"/>
        <v>1.7802618435978905E-2</v>
      </c>
      <c r="DX250" s="77">
        <f>+DX39+DX93+DX139+DX162</f>
        <v>408820765000</v>
      </c>
      <c r="DY250" s="77">
        <f>+DY39+DY93+DY139+DY162</f>
        <v>408820765000</v>
      </c>
      <c r="DZ250" s="77">
        <f>+DZ39+DZ93+DZ139+DZ162</f>
        <v>334133496041</v>
      </c>
      <c r="EA250" s="93">
        <f t="shared" si="1299"/>
        <v>0.81731048089252512</v>
      </c>
      <c r="EB250" s="77">
        <f>+EB39+EB93+EB139+EB162</f>
        <v>35438491049</v>
      </c>
      <c r="EC250" s="93">
        <f t="shared" si="1300"/>
        <v>8.6684664975371292E-2</v>
      </c>
      <c r="ED250" s="77">
        <f>+ED39+ED93+ED139+ED162</f>
        <v>408820765000</v>
      </c>
      <c r="EE250" s="77">
        <f>+EE39+EE93+EE139+EE162</f>
        <v>408820765000</v>
      </c>
      <c r="EF250" s="77">
        <f>+EF39+EF93+EF139+EF162</f>
        <v>336057155528</v>
      </c>
      <c r="EG250" s="93">
        <f t="shared" si="1301"/>
        <v>0.82201586685059891</v>
      </c>
      <c r="EH250" s="77">
        <f>+EH39+EH93+EH139+EH162</f>
        <v>62888919141</v>
      </c>
      <c r="EI250" s="93">
        <f t="shared" si="1302"/>
        <v>0.15383005102737382</v>
      </c>
      <c r="EJ250" s="77">
        <f>+EJ39+EJ93+EJ139+EJ162</f>
        <v>408820765000</v>
      </c>
      <c r="EK250" s="77">
        <f>+EK39+EK93+EK139+EK162</f>
        <v>398738394159</v>
      </c>
      <c r="EL250" s="77">
        <f>+EL39+EL93+EL139+EL162</f>
        <v>342854915797</v>
      </c>
      <c r="EM250" s="93">
        <f t="shared" si="1303"/>
        <v>0.85984926663541705</v>
      </c>
      <c r="EN250" s="77">
        <f>+EN39+EN93+EN139+EN162</f>
        <v>91423502766</v>
      </c>
      <c r="EO250" s="93">
        <f t="shared" si="1304"/>
        <v>0.22928191542433754</v>
      </c>
      <c r="EP250" s="77">
        <f>+EP39+EP93+EP139+EP162</f>
        <v>408820765000</v>
      </c>
      <c r="EQ250" s="77">
        <f>+EQ39+EQ93+EQ139+EQ162</f>
        <v>398738394159</v>
      </c>
      <c r="ER250" s="77">
        <f>+ER39+ER93+ER139+ER162</f>
        <v>349092209252</v>
      </c>
      <c r="ES250" s="93">
        <f t="shared" si="1305"/>
        <v>0.87549183716879997</v>
      </c>
      <c r="ET250" s="77">
        <f>+ET39+ET93+ET139+ET162</f>
        <v>99802072584</v>
      </c>
      <c r="EU250" s="93">
        <f t="shared" si="1306"/>
        <v>0.25029461432851924</v>
      </c>
      <c r="EV250" s="77">
        <f>+EV39+EV93+EV139+EV162</f>
        <v>408820765000</v>
      </c>
      <c r="EW250" s="77">
        <f>+EW39+EW93+EW139+EW162</f>
        <v>398738394159</v>
      </c>
      <c r="EX250" s="77">
        <f>+EX39+EX93+EX139+EX162</f>
        <v>353338186644</v>
      </c>
      <c r="EY250" s="93">
        <f t="shared" si="1307"/>
        <v>0.88614036626506476</v>
      </c>
      <c r="EZ250" s="212">
        <f>+EZ39+EZ93+EZ139+EZ162</f>
        <v>151475308065</v>
      </c>
      <c r="FA250" s="93">
        <f t="shared" si="1308"/>
        <v>0.37988643753377321</v>
      </c>
      <c r="FB250" s="77">
        <f>+FB39+FB93+FB139+FB162</f>
        <v>408820765000</v>
      </c>
      <c r="FC250" s="77">
        <f>+FC39+FC93+FC139+FC162</f>
        <v>398738394159</v>
      </c>
      <c r="FD250" s="77">
        <f>+FD39+FD93+FD139+FD162</f>
        <v>359409308013</v>
      </c>
      <c r="FE250" s="93">
        <f t="shared" si="1309"/>
        <v>0.90136619216478753</v>
      </c>
      <c r="FF250" s="212">
        <f>+FF39+FF93+FF139+FF162</f>
        <v>155957009080</v>
      </c>
      <c r="FG250" s="93">
        <f t="shared" si="1310"/>
        <v>0.39112614025779252</v>
      </c>
      <c r="FH250" s="77">
        <f>+FH39+FH93+FH139+FH162</f>
        <v>408820765000</v>
      </c>
      <c r="FI250" s="77">
        <f>+FI39+FI93+FI139+FI162</f>
        <v>398577342907</v>
      </c>
      <c r="FJ250" s="77">
        <f>+FJ39+FJ93+FJ139+FJ162</f>
        <v>363461103207</v>
      </c>
      <c r="FK250" s="93">
        <f t="shared" si="1311"/>
        <v>0.9118960464639515</v>
      </c>
      <c r="FL250" s="212">
        <f>+FL39+FL93+FL139+FL162</f>
        <v>160762736264</v>
      </c>
      <c r="FM250" s="93">
        <f t="shared" si="1312"/>
        <v>0.40334138185448926</v>
      </c>
      <c r="FN250" s="77">
        <f t="shared" ref="FN250:FS250" si="1391">+FN39+FN93+FN139+FN162</f>
        <v>401926924000</v>
      </c>
      <c r="FO250" s="77">
        <f t="shared" si="1391"/>
        <v>0</v>
      </c>
      <c r="FP250" s="212">
        <f t="shared" si="1391"/>
        <v>401926924000</v>
      </c>
      <c r="FQ250" s="77">
        <f t="shared" si="1391"/>
        <v>408820765000</v>
      </c>
      <c r="FR250" s="77">
        <f t="shared" si="1391"/>
        <v>398577342907</v>
      </c>
      <c r="FS250" s="77">
        <f t="shared" si="1391"/>
        <v>363870688068</v>
      </c>
      <c r="FT250" s="93">
        <f t="shared" si="1314"/>
        <v>0.91292366348305432</v>
      </c>
      <c r="FU250" s="212">
        <f>+FU39+FU93+FU139+FU162</f>
        <v>235444233142</v>
      </c>
      <c r="FV250" s="93">
        <f t="shared" si="1315"/>
        <v>0.59071153273490551</v>
      </c>
      <c r="FW250" s="77">
        <f t="shared" ref="FW250:FY250" si="1392">+FW39+FW93+FW139+FW162</f>
        <v>408820765000</v>
      </c>
      <c r="FX250" s="77">
        <f t="shared" si="1392"/>
        <v>398577342907</v>
      </c>
      <c r="FY250" s="77">
        <f t="shared" si="1392"/>
        <v>368393360611</v>
      </c>
      <c r="FZ250" s="93">
        <f t="shared" si="1317"/>
        <v>0.92427070220335428</v>
      </c>
      <c r="GA250" s="212">
        <f>+GA39+GA93+GA139+GA162</f>
        <v>263046544409</v>
      </c>
      <c r="GB250" s="93">
        <f t="shared" si="1318"/>
        <v>0.65996361582042218</v>
      </c>
      <c r="GC250" s="77">
        <f t="shared" ref="GC250:GE250" si="1393">+GC39+GC93+GC139+GC162</f>
        <v>408820765000</v>
      </c>
      <c r="GD250" s="77">
        <f t="shared" si="1393"/>
        <v>384284447783</v>
      </c>
      <c r="GE250" s="77">
        <f t="shared" si="1393"/>
        <v>351219382290</v>
      </c>
      <c r="GF250" s="92">
        <f t="shared" si="1320"/>
        <v>0.91395679506740957</v>
      </c>
      <c r="GG250" s="212">
        <f>+GG39+GG93+GG139+GG162</f>
        <v>344273368602</v>
      </c>
      <c r="GH250" s="92">
        <f t="shared" si="1321"/>
        <v>0.89588160694030039</v>
      </c>
      <c r="GI250" s="77">
        <f t="shared" ref="GI250:GK250" si="1394">+GI39+GI93+GI139+GI162</f>
        <v>401926924000</v>
      </c>
      <c r="GJ250" s="77">
        <f t="shared" si="1394"/>
        <v>401926924000</v>
      </c>
      <c r="GK250" s="77">
        <f t="shared" si="1394"/>
        <v>5240559986</v>
      </c>
      <c r="GL250" s="92">
        <f t="shared" si="1323"/>
        <v>1.3038589039633484E-2</v>
      </c>
      <c r="GM250" s="212">
        <f>+GM39+GM93+GM139+GM162</f>
        <v>2752283909</v>
      </c>
      <c r="GN250" s="92">
        <f t="shared" si="1324"/>
        <v>6.8477221720035855E-3</v>
      </c>
      <c r="GO250" s="77">
        <f t="shared" ref="GO250:GQ250" si="1395">+GO39+GO93+GO139+GO162</f>
        <v>401926924000</v>
      </c>
      <c r="GP250" s="77">
        <f t="shared" si="1395"/>
        <v>401926924000</v>
      </c>
      <c r="GQ250" s="77">
        <f t="shared" si="1395"/>
        <v>12070938453</v>
      </c>
      <c r="GR250" s="92">
        <f t="shared" si="1326"/>
        <v>3.0032669453614408E-2</v>
      </c>
      <c r="GS250" s="212">
        <f>+GS39+GS93+GS139+GS162</f>
        <v>7337018089</v>
      </c>
      <c r="GT250" s="92">
        <f t="shared" si="1327"/>
        <v>1.8254607121069601E-2</v>
      </c>
      <c r="GU250" s="77">
        <f t="shared" ref="GU250:GW250" si="1396">+GU39+GU93+GU139+GU162</f>
        <v>401926924000</v>
      </c>
      <c r="GV250" s="77">
        <f t="shared" si="1396"/>
        <v>401926924000</v>
      </c>
      <c r="GW250" s="77">
        <f t="shared" si="1396"/>
        <v>19009006380</v>
      </c>
      <c r="GX250" s="92">
        <f t="shared" si="1329"/>
        <v>4.729468280159306E-2</v>
      </c>
      <c r="GY250" s="212">
        <f>+GY39+GY93+GY139+GY162</f>
        <v>12147893731</v>
      </c>
      <c r="GZ250" s="92">
        <f t="shared" si="1330"/>
        <v>3.0224135298286214E-2</v>
      </c>
      <c r="HA250" s="77">
        <f t="shared" ref="HA250:HC250" si="1397">+HA39+HA93+HA139+HA162</f>
        <v>401926924000</v>
      </c>
      <c r="HB250" s="77">
        <f t="shared" si="1397"/>
        <v>401926924000</v>
      </c>
      <c r="HC250" s="77">
        <f t="shared" si="1397"/>
        <v>321264621543</v>
      </c>
      <c r="HD250" s="92">
        <f t="shared" si="1332"/>
        <v>0.79931102486431094</v>
      </c>
      <c r="HE250" s="212">
        <f>+HE39+HE93+HE139+HE162</f>
        <v>16947984667</v>
      </c>
      <c r="HF250" s="92">
        <f t="shared" si="1333"/>
        <v>4.2166830970995113E-2</v>
      </c>
      <c r="HG250" s="77">
        <f t="shared" ref="HG250:HI250" si="1398">+HG39+HG93+HG139+HG162</f>
        <v>401926924000</v>
      </c>
      <c r="HH250" s="77">
        <f t="shared" si="1398"/>
        <v>401926924000</v>
      </c>
      <c r="HI250" s="77">
        <f t="shared" si="1398"/>
        <v>326567534573</v>
      </c>
      <c r="HJ250" s="92">
        <f t="shared" si="1335"/>
        <v>0.81250474917923143</v>
      </c>
      <c r="HK250" s="212">
        <f>+HK39+HK93+HK139+HK162</f>
        <v>93061611709</v>
      </c>
      <c r="HL250" s="92">
        <f t="shared" si="1336"/>
        <v>0.23153863588645782</v>
      </c>
      <c r="HM250" s="77">
        <f t="shared" ref="HM250:HO250" si="1399">+HM39+HM93+HM139+HM162</f>
        <v>401926924000</v>
      </c>
      <c r="HN250" s="77">
        <f t="shared" si="1399"/>
        <v>401926924000</v>
      </c>
      <c r="HO250" s="77">
        <f t="shared" si="1399"/>
        <v>335088494936</v>
      </c>
      <c r="HP250" s="92">
        <f t="shared" si="1338"/>
        <v>0.83370502180142581</v>
      </c>
      <c r="HQ250" s="212">
        <f>+HQ39+HQ93+HQ139+HQ162</f>
        <v>124992984018</v>
      </c>
      <c r="HR250" s="92">
        <f t="shared" si="1339"/>
        <v>0.3109843520161889</v>
      </c>
    </row>
    <row r="251" spans="1:226" x14ac:dyDescent="0.35">
      <c r="A251" s="48" t="s">
        <v>168</v>
      </c>
      <c r="B251" s="77">
        <f>+B103+B53</f>
        <v>12619114250</v>
      </c>
      <c r="C251" s="77">
        <f>+C103+C53</f>
        <v>12367850755.720001</v>
      </c>
      <c r="D251" s="78">
        <f t="shared" si="1257"/>
        <v>0.98008865841911219</v>
      </c>
      <c r="E251" s="77">
        <f>+E103+E53</f>
        <v>9854746763</v>
      </c>
      <c r="F251" s="77">
        <f>+F103+F53</f>
        <v>9435540151.4099998</v>
      </c>
      <c r="G251" s="78">
        <f t="shared" si="1258"/>
        <v>0.95746145267132321</v>
      </c>
      <c r="H251" s="77">
        <f>+H103+H53</f>
        <v>10241126556</v>
      </c>
      <c r="I251" s="77">
        <f>+I103+I53</f>
        <v>10009460011.130001</v>
      </c>
      <c r="J251" s="78">
        <f t="shared" si="1259"/>
        <v>0.97737880265386701</v>
      </c>
      <c r="K251" s="77">
        <f>+K103+K53</f>
        <v>10516863131</v>
      </c>
      <c r="L251" s="77">
        <f>+L103+L53</f>
        <v>10455801744</v>
      </c>
      <c r="M251" s="78">
        <f t="shared" si="1260"/>
        <v>0.99419395439120883</v>
      </c>
      <c r="N251" s="77">
        <f>+N103+N53</f>
        <v>11887065120</v>
      </c>
      <c r="O251" s="77">
        <f>+O103+O53</f>
        <v>10953346268.17</v>
      </c>
      <c r="P251" s="78">
        <f t="shared" si="1261"/>
        <v>0.92145085078578248</v>
      </c>
      <c r="Q251" s="77">
        <f>+Q103+Q53</f>
        <v>11807019777</v>
      </c>
      <c r="R251" s="77">
        <f>+R103+R53</f>
        <v>11489864117.5</v>
      </c>
      <c r="S251" s="78">
        <f t="shared" si="1262"/>
        <v>0.97313838161617916</v>
      </c>
      <c r="T251" s="77">
        <f>+T103+T53</f>
        <v>13408661410</v>
      </c>
      <c r="U251" s="77">
        <f>+U103+U53</f>
        <v>12624717630</v>
      </c>
      <c r="V251" s="78">
        <f t="shared" si="1263"/>
        <v>0.9415345233928164</v>
      </c>
      <c r="W251" s="77">
        <f>+W103+W53</f>
        <v>20540980000</v>
      </c>
      <c r="X251" s="77">
        <f>+X103+X53</f>
        <v>19755622285</v>
      </c>
      <c r="Y251" s="78">
        <f t="shared" si="1264"/>
        <v>0.96176629766447364</v>
      </c>
      <c r="Z251" s="77">
        <f>+Z103+Z53</f>
        <v>24418013549</v>
      </c>
      <c r="AA251" s="77">
        <f>+AA103+AA53</f>
        <v>24087777947</v>
      </c>
      <c r="AB251" s="78">
        <f t="shared" si="1265"/>
        <v>0.98647573844050374</v>
      </c>
      <c r="AC251" s="77">
        <f>+AC103+AC53</f>
        <v>24994130642</v>
      </c>
      <c r="AD251" s="77">
        <f>+AD103+AD53</f>
        <v>23650759005</v>
      </c>
      <c r="AE251" s="78">
        <f t="shared" si="1266"/>
        <v>0.94625251599099003</v>
      </c>
      <c r="AF251" s="77">
        <f>+AF103+AF53</f>
        <v>28478291000</v>
      </c>
      <c r="AG251" s="77">
        <f>+AG103+AG53</f>
        <v>28478291000</v>
      </c>
      <c r="AH251" s="77">
        <f>+AH103+AH53</f>
        <v>27520091638</v>
      </c>
      <c r="AI251" s="92">
        <f t="shared" si="1267"/>
        <v>0.96635334044448107</v>
      </c>
      <c r="AJ251" s="77">
        <f>+AJ103+AJ53</f>
        <v>26728590910</v>
      </c>
      <c r="AK251" s="92">
        <f t="shared" si="1268"/>
        <v>0.93856021451568139</v>
      </c>
      <c r="AL251" s="77">
        <f>+AL103+AL53</f>
        <v>28813973000</v>
      </c>
      <c r="AM251" s="77">
        <f>+AM103+AM53</f>
        <v>28813973000</v>
      </c>
      <c r="AN251" s="77">
        <f>+AN103+AN53</f>
        <v>26618151628</v>
      </c>
      <c r="AO251" s="92">
        <f t="shared" si="1269"/>
        <v>0.92379317590115051</v>
      </c>
      <c r="AP251" s="77">
        <f>+AP103+AP53</f>
        <v>22963414191</v>
      </c>
      <c r="AQ251" s="92">
        <f t="shared" si="1270"/>
        <v>0.7969541094176773</v>
      </c>
      <c r="AR251" s="77">
        <f>+AR103+AR53</f>
        <v>30576524000</v>
      </c>
      <c r="AS251" s="77">
        <f>+AS103+AS53</f>
        <v>30576524000</v>
      </c>
      <c r="AT251" s="77">
        <f>+AT103+AT53</f>
        <v>29110975738</v>
      </c>
      <c r="AU251" s="92">
        <f t="shared" si="1271"/>
        <v>0.95206949416486975</v>
      </c>
      <c r="AV251" s="77">
        <f>+AV103+AV53</f>
        <v>26283767826</v>
      </c>
      <c r="AW251" s="92">
        <f t="shared" si="1272"/>
        <v>0.8596061418230535</v>
      </c>
      <c r="AX251" s="77">
        <f>+AX103+AX53</f>
        <v>32372009000</v>
      </c>
      <c r="AY251" s="77">
        <f>+AY103+AY53</f>
        <v>32372009000</v>
      </c>
      <c r="AZ251" s="77">
        <f>+AZ103+AZ53</f>
        <v>29587046259</v>
      </c>
      <c r="BA251" s="92">
        <f t="shared" si="1273"/>
        <v>0.91397003686116607</v>
      </c>
      <c r="BB251" s="77">
        <f>+BB103+BB53</f>
        <v>28381199290</v>
      </c>
      <c r="BC251" s="92">
        <f t="shared" si="1274"/>
        <v>0.87672035708380036</v>
      </c>
      <c r="BD251" s="77">
        <f>+BD103+BD53</f>
        <v>34547381000</v>
      </c>
      <c r="BE251" s="77">
        <f>+BE103+BE53</f>
        <v>34268887471</v>
      </c>
      <c r="BF251" s="77">
        <f>+BF103+BF53</f>
        <v>33778613222</v>
      </c>
      <c r="BG251" s="92">
        <f t="shared" si="1275"/>
        <v>0.98569331293830609</v>
      </c>
      <c r="BH251" s="77">
        <f>+BH103+BH53</f>
        <v>32617676379</v>
      </c>
      <c r="BI251" s="92">
        <f t="shared" si="1276"/>
        <v>0.95181602865289006</v>
      </c>
      <c r="BJ251" s="77">
        <f>+BJ103+BJ53</f>
        <v>39957358000</v>
      </c>
      <c r="BK251" s="77">
        <f>+BK103+BK53</f>
        <v>39957358000</v>
      </c>
      <c r="BL251" s="77">
        <f>+BL103+BL53</f>
        <v>37472739349</v>
      </c>
      <c r="BM251" s="92">
        <f t="shared" si="1277"/>
        <v>0.93781824486493826</v>
      </c>
      <c r="BN251" s="77">
        <f>+BN103+BN53</f>
        <v>35970328864</v>
      </c>
      <c r="BO251" s="92">
        <f t="shared" si="1278"/>
        <v>0.90021789889111292</v>
      </c>
      <c r="BP251" s="77">
        <f>+BP103+BP53</f>
        <v>42094268000</v>
      </c>
      <c r="BQ251" s="77">
        <f>+BQ103+BQ53</f>
        <v>42094268000</v>
      </c>
      <c r="BR251" s="77">
        <f>+BR103+BR53</f>
        <v>39883651829</v>
      </c>
      <c r="BS251" s="92">
        <f t="shared" si="1279"/>
        <v>0.9474841522128381</v>
      </c>
      <c r="BT251" s="77">
        <f>+BT103+BT53</f>
        <v>38943216221</v>
      </c>
      <c r="BU251" s="92">
        <f t="shared" si="1280"/>
        <v>0.92514297245886301</v>
      </c>
      <c r="BV251" s="77">
        <f>+BV103+BV53</f>
        <v>44155515000</v>
      </c>
      <c r="BW251" s="77">
        <f>+BW103+BW53</f>
        <v>44155515000</v>
      </c>
      <c r="BX251" s="77">
        <f>+BX103+BX53</f>
        <v>41289889506</v>
      </c>
      <c r="BY251" s="92">
        <f t="shared" si="1281"/>
        <v>0.93510152709123651</v>
      </c>
      <c r="BZ251" s="77">
        <f>+BZ103+BZ53</f>
        <v>38678186072</v>
      </c>
      <c r="CA251" s="92">
        <f t="shared" si="1282"/>
        <v>0.87595368487945391</v>
      </c>
      <c r="CB251" s="77">
        <f>+CB103+CB53</f>
        <v>45833176000</v>
      </c>
      <c r="CC251" s="77">
        <f>+CC103+CC53</f>
        <v>45833176000</v>
      </c>
      <c r="CD251" s="77">
        <f>+CD103+CD53</f>
        <v>41669076713</v>
      </c>
      <c r="CE251" s="92">
        <f t="shared" si="1283"/>
        <v>0.90914661277237252</v>
      </c>
      <c r="CF251" s="77">
        <f>+CF103+CF53</f>
        <v>33812796808</v>
      </c>
      <c r="CG251" s="92">
        <f t="shared" si="1284"/>
        <v>0.7377362809856336</v>
      </c>
      <c r="CH251" s="77">
        <f>+CH103+CH53</f>
        <v>45127413000</v>
      </c>
      <c r="CI251" s="77">
        <f>+CI103+CI53</f>
        <v>42821413000</v>
      </c>
      <c r="CJ251" s="77">
        <f>+CJ103+CJ53</f>
        <v>40618276780</v>
      </c>
      <c r="CK251" s="92">
        <f t="shared" si="1285"/>
        <v>0.94855059500255168</v>
      </c>
      <c r="CL251" s="77">
        <f>+CL103+CL53</f>
        <v>38394610115</v>
      </c>
      <c r="CM251" s="92">
        <f t="shared" si="1286"/>
        <v>0.89662174657804961</v>
      </c>
      <c r="CN251" s="77">
        <f>+CN103+CN53</f>
        <v>50782485000</v>
      </c>
      <c r="CO251" s="77">
        <f>+CO103+CO53</f>
        <v>50782485000</v>
      </c>
      <c r="CP251" s="77">
        <f>+CP103+CP53</f>
        <v>48583859073</v>
      </c>
      <c r="CQ251" s="92">
        <f t="shared" si="1287"/>
        <v>0.95670503467878742</v>
      </c>
      <c r="CR251" s="77">
        <f>+CR103+CR53</f>
        <v>46212968480</v>
      </c>
      <c r="CS251" s="92">
        <f t="shared" si="1288"/>
        <v>0.91001786304864762</v>
      </c>
      <c r="CT251" s="77">
        <f>+CT103+CT53</f>
        <v>57688581000</v>
      </c>
      <c r="CU251" s="77">
        <f>+CU103+CU53</f>
        <v>37731114937</v>
      </c>
      <c r="CV251" s="92">
        <f t="shared" si="1289"/>
        <v>0.65404824114151816</v>
      </c>
      <c r="CW251" s="77">
        <f>+CW103+CW53</f>
        <v>57688581000</v>
      </c>
      <c r="CX251" s="77">
        <f>+CX103+CX53</f>
        <v>41800500779</v>
      </c>
      <c r="CY251" s="92">
        <f t="shared" si="1290"/>
        <v>0.72458881904202155</v>
      </c>
      <c r="CZ251" s="77">
        <f>+CZ103+CZ53</f>
        <v>58504997000</v>
      </c>
      <c r="DA251" s="77">
        <f>+DA103+DA53</f>
        <v>46113975096</v>
      </c>
      <c r="DB251" s="92">
        <f t="shared" si="1291"/>
        <v>0.78820575097200674</v>
      </c>
      <c r="DC251" s="77">
        <f>+DC103+DC53</f>
        <v>57688581000</v>
      </c>
      <c r="DD251" s="77">
        <f>+DD103+DD53</f>
        <v>58504997000</v>
      </c>
      <c r="DE251" s="77">
        <f>+DE103+DE53</f>
        <v>57554102017</v>
      </c>
      <c r="DF251" s="92">
        <f t="shared" si="1292"/>
        <v>0.98374677323716464</v>
      </c>
      <c r="DG251" s="77">
        <f>+DG103+DG53</f>
        <v>55621975583</v>
      </c>
      <c r="DH251" s="92">
        <f t="shared" si="1293"/>
        <v>0.95072179190095507</v>
      </c>
      <c r="DI251" s="77">
        <f t="shared" ref="DI251:DN251" si="1400">+DI103+DI53</f>
        <v>86190303000</v>
      </c>
      <c r="DJ251" s="77">
        <f t="shared" si="1400"/>
        <v>0</v>
      </c>
      <c r="DK251" s="77">
        <f t="shared" si="1400"/>
        <v>86190303000</v>
      </c>
      <c r="DL251" s="77">
        <f t="shared" si="1400"/>
        <v>86190303000</v>
      </c>
      <c r="DM251" s="77">
        <f t="shared" si="1400"/>
        <v>86190303000</v>
      </c>
      <c r="DN251" s="77">
        <f t="shared" si="1400"/>
        <v>3535183248</v>
      </c>
      <c r="DO251" s="93">
        <f t="shared" si="1295"/>
        <v>4.1016020653738737E-2</v>
      </c>
      <c r="DP251" s="77">
        <f>+DP103+DP53</f>
        <v>3322703046</v>
      </c>
      <c r="DQ251" s="93">
        <f t="shared" si="1296"/>
        <v>3.8550775787387588E-2</v>
      </c>
      <c r="DR251" s="77">
        <f>+DR103+DR53</f>
        <v>86190303000</v>
      </c>
      <c r="DS251" s="77">
        <f>+DS103+DS53</f>
        <v>86190303000</v>
      </c>
      <c r="DT251" s="77">
        <f>+DT103+DT53</f>
        <v>8026410068</v>
      </c>
      <c r="DU251" s="93">
        <f t="shared" si="1297"/>
        <v>9.3124281834813832E-2</v>
      </c>
      <c r="DV251" s="77">
        <f>+DV103+DV53</f>
        <v>7104284057</v>
      </c>
      <c r="DW251" s="93">
        <f t="shared" si="1298"/>
        <v>8.242556076174834E-2</v>
      </c>
      <c r="DX251" s="77">
        <f>+DX103+DX53</f>
        <v>86190303000</v>
      </c>
      <c r="DY251" s="77">
        <f>+DY103+DY53</f>
        <v>86190303000</v>
      </c>
      <c r="DZ251" s="77">
        <f>+DZ103+DZ53</f>
        <v>13988154087</v>
      </c>
      <c r="EA251" s="93">
        <f t="shared" si="1299"/>
        <v>0.16229382656886587</v>
      </c>
      <c r="EB251" s="77">
        <f>+EB103+EB53</f>
        <v>11179696367</v>
      </c>
      <c r="EC251" s="93">
        <f t="shared" si="1300"/>
        <v>0.12970944500566381</v>
      </c>
      <c r="ED251" s="77">
        <f>+ED103+ED53</f>
        <v>86190303000</v>
      </c>
      <c r="EE251" s="77">
        <f>+EE103+EE53</f>
        <v>86190303000</v>
      </c>
      <c r="EF251" s="77">
        <f>+EF103+EF53</f>
        <v>24147121362</v>
      </c>
      <c r="EG251" s="93">
        <f t="shared" si="1301"/>
        <v>0.28016053455572609</v>
      </c>
      <c r="EH251" s="77">
        <f>+EH103+EH53</f>
        <v>16889984046</v>
      </c>
      <c r="EI251" s="93">
        <f t="shared" si="1302"/>
        <v>0.19596153462878532</v>
      </c>
      <c r="EJ251" s="77">
        <f>+EJ103+EJ53</f>
        <v>86190303000</v>
      </c>
      <c r="EK251" s="77">
        <f>+EK103+EK53</f>
        <v>84893780762</v>
      </c>
      <c r="EL251" s="77">
        <f>+EL103+EL53</f>
        <v>36816394187</v>
      </c>
      <c r="EM251" s="93">
        <f t="shared" si="1303"/>
        <v>0.43367598729304901</v>
      </c>
      <c r="EN251" s="77">
        <f>+EN103+EN53</f>
        <v>22562828352</v>
      </c>
      <c r="EO251" s="93">
        <f t="shared" si="1304"/>
        <v>0.26577716470485591</v>
      </c>
      <c r="EP251" s="77">
        <f>+EP103+EP53</f>
        <v>86190303000</v>
      </c>
      <c r="EQ251" s="77">
        <f>+EQ103+EQ53</f>
        <v>84893780762</v>
      </c>
      <c r="ER251" s="77">
        <f>+ER103+ER53</f>
        <v>42142262744</v>
      </c>
      <c r="ES251" s="93">
        <f t="shared" si="1305"/>
        <v>0.49641166132235265</v>
      </c>
      <c r="ET251" s="77">
        <f>+ET103+ET53</f>
        <v>36669766172</v>
      </c>
      <c r="EU251" s="93">
        <f t="shared" si="1306"/>
        <v>0.43194879345524512</v>
      </c>
      <c r="EV251" s="77">
        <f>+EV103+EV53</f>
        <v>86190303000</v>
      </c>
      <c r="EW251" s="77">
        <f>+EW103+EW53</f>
        <v>84893780762</v>
      </c>
      <c r="EX251" s="77">
        <f>+EX103+EX53</f>
        <v>46451279574</v>
      </c>
      <c r="EY251" s="93">
        <f t="shared" si="1307"/>
        <v>0.54716940578045781</v>
      </c>
      <c r="EZ251" s="212">
        <f>+EZ103+EZ53</f>
        <v>42867730758</v>
      </c>
      <c r="FA251" s="93">
        <f t="shared" si="1308"/>
        <v>0.50495725803730929</v>
      </c>
      <c r="FB251" s="77">
        <f>+FB103+FB53</f>
        <v>86190303000</v>
      </c>
      <c r="FC251" s="77">
        <f>+FC103+FC53</f>
        <v>84893780762</v>
      </c>
      <c r="FD251" s="77">
        <f>+FD103+FD53</f>
        <v>51322560581</v>
      </c>
      <c r="FE251" s="93">
        <f t="shared" si="1309"/>
        <v>0.6045502994487072</v>
      </c>
      <c r="FF251" s="212">
        <f>+FF103+FF53</f>
        <v>47652175799</v>
      </c>
      <c r="FG251" s="93">
        <f t="shared" si="1310"/>
        <v>0.56131527387846036</v>
      </c>
      <c r="FH251" s="77">
        <f>+FH103+FH53</f>
        <v>86190303000</v>
      </c>
      <c r="FI251" s="77">
        <f>+FI103+FI53</f>
        <v>84893780762</v>
      </c>
      <c r="FJ251" s="77">
        <f>+FJ103+FJ53</f>
        <v>56106865763</v>
      </c>
      <c r="FK251" s="93">
        <f t="shared" si="1311"/>
        <v>0.66090666783113106</v>
      </c>
      <c r="FL251" s="212">
        <f>+FL103+FL53</f>
        <v>52349509989</v>
      </c>
      <c r="FM251" s="93">
        <f t="shared" si="1312"/>
        <v>0.6166471739050241</v>
      </c>
      <c r="FN251" s="77">
        <f t="shared" ref="FN251:FS251" si="1401">+FN103+FN53</f>
        <v>93241499000</v>
      </c>
      <c r="FO251" s="77">
        <f t="shared" si="1401"/>
        <v>0</v>
      </c>
      <c r="FP251" s="212">
        <f t="shared" si="1401"/>
        <v>93241499000</v>
      </c>
      <c r="FQ251" s="77">
        <f t="shared" si="1401"/>
        <v>86190303000</v>
      </c>
      <c r="FR251" s="77">
        <f t="shared" si="1401"/>
        <v>84893780762</v>
      </c>
      <c r="FS251" s="77">
        <f t="shared" si="1401"/>
        <v>60951881653</v>
      </c>
      <c r="FT251" s="93">
        <f t="shared" si="1314"/>
        <v>0.71797817349987991</v>
      </c>
      <c r="FU251" s="212">
        <f>+FU103+FU53</f>
        <v>59084466684</v>
      </c>
      <c r="FV251" s="93">
        <f t="shared" si="1315"/>
        <v>0.69598109724484414</v>
      </c>
      <c r="FW251" s="77">
        <f t="shared" ref="FW251:FY251" si="1402">+FW103+FW53</f>
        <v>86190303000</v>
      </c>
      <c r="FX251" s="77">
        <f t="shared" si="1402"/>
        <v>84893780762</v>
      </c>
      <c r="FY251" s="77">
        <f t="shared" si="1402"/>
        <v>65794893364</v>
      </c>
      <c r="FZ251" s="93">
        <f t="shared" si="1317"/>
        <v>0.7750260710906044</v>
      </c>
      <c r="GA251" s="212">
        <f>+GA103+GA53</f>
        <v>64123175720</v>
      </c>
      <c r="GB251" s="93">
        <f t="shared" si="1318"/>
        <v>0.7553341969745645</v>
      </c>
      <c r="GC251" s="77">
        <f t="shared" ref="GC251:GE251" si="1403">+GC103+GC53</f>
        <v>86190303000</v>
      </c>
      <c r="GD251" s="77">
        <f t="shared" si="1403"/>
        <v>84893780762</v>
      </c>
      <c r="GE251" s="77">
        <f t="shared" si="1403"/>
        <v>79001452863</v>
      </c>
      <c r="GF251" s="92">
        <f t="shared" si="1320"/>
        <v>0.93059176012528921</v>
      </c>
      <c r="GG251" s="212">
        <f>+GG103+GG53</f>
        <v>78328806042</v>
      </c>
      <c r="GH251" s="92">
        <f t="shared" si="1321"/>
        <v>0.92266836673931474</v>
      </c>
      <c r="GI251" s="77">
        <f t="shared" ref="GI251:GK251" si="1404">+GI103+GI53</f>
        <v>93241499000</v>
      </c>
      <c r="GJ251" s="77">
        <f t="shared" si="1404"/>
        <v>93241499000</v>
      </c>
      <c r="GK251" s="77">
        <f t="shared" si="1404"/>
        <v>3658912546</v>
      </c>
      <c r="GL251" s="92">
        <f t="shared" si="1323"/>
        <v>3.9241245424422019E-2</v>
      </c>
      <c r="GM251" s="212">
        <f>+GM103+GM53</f>
        <v>3518874399</v>
      </c>
      <c r="GN251" s="92">
        <f t="shared" si="1324"/>
        <v>3.7739358941451598E-2</v>
      </c>
      <c r="GO251" s="77">
        <f t="shared" ref="GO251:GQ251" si="1405">+GO103+GO53</f>
        <v>93241499000</v>
      </c>
      <c r="GP251" s="77">
        <f t="shared" si="1405"/>
        <v>93241499000</v>
      </c>
      <c r="GQ251" s="77">
        <f t="shared" si="1405"/>
        <v>9614589718</v>
      </c>
      <c r="GR251" s="92">
        <f t="shared" si="1326"/>
        <v>0.10311492008510073</v>
      </c>
      <c r="GS251" s="212">
        <f>+GS103+GS53</f>
        <v>7817768919</v>
      </c>
      <c r="GT251" s="92">
        <f t="shared" si="1327"/>
        <v>8.3844307554514969E-2</v>
      </c>
      <c r="GU251" s="77">
        <f t="shared" ref="GU251:GW251" si="1406">+GU103+GU53</f>
        <v>93241499000</v>
      </c>
      <c r="GV251" s="77">
        <f t="shared" si="1406"/>
        <v>93241499000</v>
      </c>
      <c r="GW251" s="77">
        <f t="shared" si="1406"/>
        <v>14165851299</v>
      </c>
      <c r="GX251" s="92">
        <f t="shared" si="1329"/>
        <v>0.15192646462065137</v>
      </c>
      <c r="GY251" s="212">
        <f>+GY103+GY53</f>
        <v>12466806615</v>
      </c>
      <c r="GZ251" s="92">
        <f t="shared" si="1330"/>
        <v>0.13370448511343647</v>
      </c>
      <c r="HA251" s="77">
        <f t="shared" ref="HA251:HC251" si="1407">+HA103+HA53</f>
        <v>93241499000</v>
      </c>
      <c r="HB251" s="77">
        <f t="shared" si="1407"/>
        <v>93241499000</v>
      </c>
      <c r="HC251" s="77">
        <f t="shared" si="1407"/>
        <v>19071762058</v>
      </c>
      <c r="HD251" s="92">
        <f t="shared" si="1332"/>
        <v>0.20454156424490774</v>
      </c>
      <c r="HE251" s="212">
        <f>+HE103+HE53</f>
        <v>18149304204</v>
      </c>
      <c r="HF251" s="92">
        <f t="shared" si="1333"/>
        <v>0.19464835291847893</v>
      </c>
      <c r="HG251" s="77">
        <f t="shared" ref="HG251:HI251" si="1408">+HG103+HG53</f>
        <v>93241499000</v>
      </c>
      <c r="HH251" s="77">
        <f t="shared" si="1408"/>
        <v>93241499000</v>
      </c>
      <c r="HI251" s="77">
        <f t="shared" si="1408"/>
        <v>26872122156</v>
      </c>
      <c r="HJ251" s="92">
        <f t="shared" si="1335"/>
        <v>0.28819916500913395</v>
      </c>
      <c r="HK251" s="212">
        <f>+HK103+HK53</f>
        <v>23996740062</v>
      </c>
      <c r="HL251" s="92">
        <f t="shared" si="1336"/>
        <v>0.25736115698869233</v>
      </c>
      <c r="HM251" s="77">
        <f t="shared" ref="HM251:HO251" si="1409">+HM103+HM53</f>
        <v>93241499000</v>
      </c>
      <c r="HN251" s="77">
        <f t="shared" si="1409"/>
        <v>93241499000</v>
      </c>
      <c r="HO251" s="77">
        <f t="shared" si="1409"/>
        <v>37150882645</v>
      </c>
      <c r="HP251" s="92">
        <f t="shared" si="1338"/>
        <v>0.39843720921946996</v>
      </c>
      <c r="HQ251" s="212">
        <f>+HQ103+HQ53</f>
        <v>32368605198</v>
      </c>
      <c r="HR251" s="92">
        <f t="shared" si="1339"/>
        <v>0.34714805687540479</v>
      </c>
    </row>
    <row r="252" spans="1:226" x14ac:dyDescent="0.35">
      <c r="A252" s="48" t="s">
        <v>169</v>
      </c>
      <c r="B252" s="77"/>
      <c r="C252" s="77"/>
      <c r="D252" s="78"/>
      <c r="E252" s="77"/>
      <c r="F252" s="77"/>
      <c r="G252" s="78"/>
      <c r="H252" s="77"/>
      <c r="I252" s="77"/>
      <c r="J252" s="78"/>
      <c r="K252" s="77"/>
      <c r="L252" s="77"/>
      <c r="M252" s="78"/>
      <c r="N252" s="77"/>
      <c r="O252" s="77"/>
      <c r="P252" s="78"/>
      <c r="Q252" s="77"/>
      <c r="R252" s="77"/>
      <c r="S252" s="78"/>
      <c r="T252" s="77"/>
      <c r="U252" s="77"/>
      <c r="V252" s="78"/>
      <c r="W252" s="77"/>
      <c r="X252" s="77"/>
      <c r="Y252" s="78"/>
      <c r="Z252" s="77"/>
      <c r="AA252" s="77"/>
      <c r="AB252" s="78"/>
      <c r="AC252" s="77"/>
      <c r="AD252" s="77"/>
      <c r="AE252" s="78"/>
      <c r="AF252" s="77"/>
      <c r="AG252" s="77"/>
      <c r="AH252" s="77"/>
      <c r="AI252" s="92"/>
      <c r="AJ252" s="77"/>
      <c r="AK252" s="92"/>
      <c r="AL252" s="77"/>
      <c r="AM252" s="77"/>
      <c r="AN252" s="77"/>
      <c r="AO252" s="92"/>
      <c r="AP252" s="77"/>
      <c r="AQ252" s="92"/>
      <c r="AR252" s="77"/>
      <c r="AS252" s="77"/>
      <c r="AT252" s="77"/>
      <c r="AU252" s="92"/>
      <c r="AV252" s="77"/>
      <c r="AW252" s="92"/>
      <c r="AX252" s="77"/>
      <c r="AY252" s="77"/>
      <c r="AZ252" s="77"/>
      <c r="BA252" s="92"/>
      <c r="BB252" s="77"/>
      <c r="BC252" s="92"/>
      <c r="BD252" s="77">
        <f>+BD68</f>
        <v>0</v>
      </c>
      <c r="BE252" s="77">
        <f t="shared" ref="BE252:BH252" si="1410">+BE68</f>
        <v>6285374668</v>
      </c>
      <c r="BF252" s="77">
        <f t="shared" si="1410"/>
        <v>3455017923</v>
      </c>
      <c r="BG252" s="92">
        <f t="shared" si="1275"/>
        <v>0.54969164218485378</v>
      </c>
      <c r="BH252" s="77">
        <f t="shared" si="1410"/>
        <v>3021986692</v>
      </c>
      <c r="BI252" s="92">
        <f t="shared" si="1276"/>
        <v>0.48079658757424448</v>
      </c>
      <c r="BJ252" s="77">
        <f>+BJ68</f>
        <v>19913169000</v>
      </c>
      <c r="BK252" s="77">
        <f t="shared" ref="BK252:BL252" si="1411">+BK68</f>
        <v>18974432000</v>
      </c>
      <c r="BL252" s="77">
        <f t="shared" si="1411"/>
        <v>15309778074</v>
      </c>
      <c r="BM252" s="92">
        <f t="shared" si="1277"/>
        <v>0.80686357694396338</v>
      </c>
      <c r="BN252" s="77">
        <f t="shared" ref="BN252" si="1412">+BN68</f>
        <v>15162068748</v>
      </c>
      <c r="BO252" s="92">
        <f t="shared" si="1278"/>
        <v>0.79907892620975429</v>
      </c>
      <c r="BP252" s="77">
        <f>+BP68</f>
        <v>22524242000</v>
      </c>
      <c r="BQ252" s="77">
        <f t="shared" ref="BQ252:BR252" si="1413">+BQ68</f>
        <v>22524242000</v>
      </c>
      <c r="BR252" s="77">
        <f t="shared" si="1413"/>
        <v>19807602197</v>
      </c>
      <c r="BS252" s="92">
        <f t="shared" si="1279"/>
        <v>0.87939040066253948</v>
      </c>
      <c r="BT252" s="77">
        <f t="shared" ref="BT252" si="1414">+BT68</f>
        <v>19395657050</v>
      </c>
      <c r="BU252" s="92">
        <f t="shared" si="1280"/>
        <v>0.86110143240336345</v>
      </c>
      <c r="BV252" s="77">
        <f>+BV68</f>
        <v>21431358000</v>
      </c>
      <c r="BW252" s="77">
        <f t="shared" ref="BW252:BX252" si="1415">+BW68</f>
        <v>21431358000</v>
      </c>
      <c r="BX252" s="77">
        <f t="shared" si="1415"/>
        <v>19380454183</v>
      </c>
      <c r="BY252" s="92">
        <f t="shared" si="1281"/>
        <v>0.90430359956657902</v>
      </c>
      <c r="BZ252" s="77">
        <f t="shared" ref="BZ252" si="1416">+BZ68</f>
        <v>19117456709</v>
      </c>
      <c r="CA252" s="92">
        <f t="shared" si="1282"/>
        <v>0.89203197991466521</v>
      </c>
      <c r="CB252" s="77">
        <f>+CB68</f>
        <v>23253456000</v>
      </c>
      <c r="CC252" s="77">
        <f t="shared" ref="CC252:CD252" si="1417">+CC68</f>
        <v>23037456000</v>
      </c>
      <c r="CD252" s="77">
        <f t="shared" si="1417"/>
        <v>21080419890</v>
      </c>
      <c r="CE252" s="92">
        <f t="shared" si="1283"/>
        <v>0.91504981669851049</v>
      </c>
      <c r="CF252" s="77">
        <f t="shared" ref="CF252" si="1418">+CF68</f>
        <v>20676357557</v>
      </c>
      <c r="CG252" s="92">
        <f t="shared" si="1284"/>
        <v>0.89751045241280114</v>
      </c>
      <c r="CH252" s="77">
        <f>+CH68</f>
        <v>23481627000</v>
      </c>
      <c r="CI252" s="77">
        <f t="shared" ref="CI252:CJ252" si="1419">+CI68</f>
        <v>23481627000</v>
      </c>
      <c r="CJ252" s="77">
        <f t="shared" si="1419"/>
        <v>22901733213</v>
      </c>
      <c r="CK252" s="92">
        <f t="shared" si="1285"/>
        <v>0.97530436085199723</v>
      </c>
      <c r="CL252" s="77">
        <f t="shared" ref="CL252" si="1420">+CL68</f>
        <v>22585412017</v>
      </c>
      <c r="CM252" s="92">
        <f t="shared" si="1286"/>
        <v>0.96183335239078616</v>
      </c>
      <c r="CN252" s="77">
        <f>+CN68</f>
        <v>24642418000</v>
      </c>
      <c r="CO252" s="77">
        <f t="shared" ref="CO252:CP252" si="1421">+CO68</f>
        <v>24642418000</v>
      </c>
      <c r="CP252" s="77">
        <f t="shared" si="1421"/>
        <v>23898515125</v>
      </c>
      <c r="CQ252" s="92">
        <f t="shared" si="1287"/>
        <v>0.96981209899937582</v>
      </c>
      <c r="CR252" s="77">
        <f t="shared" ref="CR252" si="1422">+CR68</f>
        <v>23406460722</v>
      </c>
      <c r="CS252" s="92">
        <f t="shared" si="1288"/>
        <v>0.94984431811845738</v>
      </c>
      <c r="CT252" s="77">
        <f t="shared" ref="CT252:CU252" si="1423">+CT68</f>
        <v>26819740000</v>
      </c>
      <c r="CU252" s="77">
        <f t="shared" si="1423"/>
        <v>18732175284</v>
      </c>
      <c r="CV252" s="92">
        <f t="shared" si="1289"/>
        <v>0.69844731097318613</v>
      </c>
      <c r="CW252" s="77">
        <f t="shared" ref="CW252:CX252" si="1424">+CW68</f>
        <v>26819740000</v>
      </c>
      <c r="CX252" s="77">
        <f t="shared" si="1424"/>
        <v>20330105538</v>
      </c>
      <c r="CY252" s="92">
        <f t="shared" si="1290"/>
        <v>0.75802768923188668</v>
      </c>
      <c r="CZ252" s="77">
        <f t="shared" ref="CZ252:DA252" si="1425">+CZ68</f>
        <v>27836173000</v>
      </c>
      <c r="DA252" s="77">
        <f t="shared" si="1425"/>
        <v>22393314675</v>
      </c>
      <c r="DB252" s="92">
        <f t="shared" si="1291"/>
        <v>0.80446815282402506</v>
      </c>
      <c r="DC252" s="77">
        <f>+DC68</f>
        <v>26819740000</v>
      </c>
      <c r="DD252" s="77">
        <f t="shared" ref="DD252:DE252" si="1426">+DD68</f>
        <v>27836173000</v>
      </c>
      <c r="DE252" s="77">
        <f t="shared" si="1426"/>
        <v>27623874012</v>
      </c>
      <c r="DF252" s="92">
        <f t="shared" si="1292"/>
        <v>0.99237326955828298</v>
      </c>
      <c r="DG252" s="77">
        <f t="shared" ref="DG252" si="1427">+DG68</f>
        <v>27233658400</v>
      </c>
      <c r="DH252" s="92">
        <f t="shared" si="1293"/>
        <v>0.97835497717304742</v>
      </c>
      <c r="DI252" s="77">
        <f t="shared" ref="DI252:DK252" si="1428">+DI68</f>
        <v>32102496000</v>
      </c>
      <c r="DJ252" s="77">
        <f t="shared" si="1428"/>
        <v>0</v>
      </c>
      <c r="DK252" s="77">
        <f t="shared" si="1428"/>
        <v>32102496000</v>
      </c>
      <c r="DL252" s="77">
        <f>+DL68</f>
        <v>32102496000</v>
      </c>
      <c r="DM252" s="77">
        <f t="shared" ref="DM252:DN252" si="1429">+DM68</f>
        <v>32102496000</v>
      </c>
      <c r="DN252" s="77">
        <f t="shared" si="1429"/>
        <v>1375876797</v>
      </c>
      <c r="DO252" s="93">
        <f t="shared" si="1295"/>
        <v>4.2858872936235241E-2</v>
      </c>
      <c r="DP252" s="77">
        <f t="shared" ref="DP252" si="1430">+DP68</f>
        <v>1219968637</v>
      </c>
      <c r="DQ252" s="93">
        <f t="shared" si="1296"/>
        <v>3.8002298544013526E-2</v>
      </c>
      <c r="DR252" s="77">
        <f>+DR68</f>
        <v>32102496000</v>
      </c>
      <c r="DS252" s="77">
        <f t="shared" ref="DS252:DT252" si="1431">+DS68</f>
        <v>32102496000</v>
      </c>
      <c r="DT252" s="77">
        <f t="shared" si="1431"/>
        <v>3247646425</v>
      </c>
      <c r="DU252" s="93">
        <f t="shared" si="1297"/>
        <v>0.10116491954395072</v>
      </c>
      <c r="DV252" s="77">
        <f t="shared" ref="DV252" si="1432">+DV68</f>
        <v>2925413261</v>
      </c>
      <c r="DW252" s="93">
        <f t="shared" si="1298"/>
        <v>9.1127283716506025E-2</v>
      </c>
      <c r="DX252" s="77">
        <f>+DX68</f>
        <v>32102496000</v>
      </c>
      <c r="DY252" s="77">
        <f t="shared" ref="DY252:DZ252" si="1433">+DY68</f>
        <v>32102496000</v>
      </c>
      <c r="DZ252" s="77">
        <f t="shared" si="1433"/>
        <v>5674486755</v>
      </c>
      <c r="EA252" s="93">
        <f t="shared" si="1299"/>
        <v>0.17676154386873844</v>
      </c>
      <c r="EB252" s="77">
        <f t="shared" ref="EB252" si="1434">+EB68</f>
        <v>4833753632</v>
      </c>
      <c r="EC252" s="93">
        <f t="shared" si="1300"/>
        <v>0.1505725172273209</v>
      </c>
      <c r="ED252" s="77">
        <f>+ED68</f>
        <v>32102496000</v>
      </c>
      <c r="EE252" s="77">
        <f t="shared" ref="EE252:EF252" si="1435">+EE68</f>
        <v>32102496000</v>
      </c>
      <c r="EF252" s="77">
        <f t="shared" si="1435"/>
        <v>8441041119</v>
      </c>
      <c r="EG252" s="93">
        <f t="shared" si="1301"/>
        <v>0.26294033706911762</v>
      </c>
      <c r="EH252" s="77">
        <f t="shared" ref="EH252" si="1436">+EH68</f>
        <v>6930301523</v>
      </c>
      <c r="EI252" s="93">
        <f t="shared" si="1302"/>
        <v>0.21588045748841461</v>
      </c>
      <c r="EJ252" s="77">
        <f>+EJ68</f>
        <v>32102496000</v>
      </c>
      <c r="EK252" s="77">
        <f t="shared" ref="EK252:EL252" si="1437">+EK68</f>
        <v>31762221993</v>
      </c>
      <c r="EL252" s="77">
        <f t="shared" si="1437"/>
        <v>11036600649</v>
      </c>
      <c r="EM252" s="93">
        <f t="shared" si="1303"/>
        <v>0.34747571034017488</v>
      </c>
      <c r="EN252" s="77">
        <f t="shared" ref="EN252" si="1438">+EN68</f>
        <v>8712436294</v>
      </c>
      <c r="EO252" s="93">
        <f t="shared" si="1304"/>
        <v>0.27430185129743484</v>
      </c>
      <c r="EP252" s="77">
        <f>+EP68</f>
        <v>32102496000</v>
      </c>
      <c r="EQ252" s="77">
        <f t="shared" ref="EQ252:ER252" si="1439">+EQ68</f>
        <v>31762221993</v>
      </c>
      <c r="ER252" s="77">
        <f t="shared" si="1439"/>
        <v>14685761437</v>
      </c>
      <c r="ES252" s="93">
        <f t="shared" si="1305"/>
        <v>0.46236568210613727</v>
      </c>
      <c r="ET252" s="77">
        <f t="shared" ref="ET252" si="1440">+ET68</f>
        <v>12048763259</v>
      </c>
      <c r="EU252" s="93">
        <f t="shared" si="1306"/>
        <v>0.37934258068139559</v>
      </c>
      <c r="EV252" s="77">
        <f>+EV68</f>
        <v>32102496000</v>
      </c>
      <c r="EW252" s="77">
        <f t="shared" ref="EW252:EX252" si="1441">+EW68</f>
        <v>31762221993</v>
      </c>
      <c r="EX252" s="77">
        <f t="shared" si="1441"/>
        <v>16732890236</v>
      </c>
      <c r="EY252" s="93">
        <f t="shared" si="1307"/>
        <v>0.5268173693795013</v>
      </c>
      <c r="EZ252" s="212">
        <f t="shared" ref="EZ252" si="1442">+EZ68</f>
        <v>14209644434</v>
      </c>
      <c r="FA252" s="93">
        <f t="shared" si="1308"/>
        <v>0.44737564132420049</v>
      </c>
      <c r="FB252" s="77">
        <f>+FB68</f>
        <v>32102496000</v>
      </c>
      <c r="FC252" s="77">
        <f t="shared" ref="FC252:FD252" si="1443">+FC68</f>
        <v>31762221993</v>
      </c>
      <c r="FD252" s="77">
        <f t="shared" si="1443"/>
        <v>18863387135</v>
      </c>
      <c r="FE252" s="93">
        <f t="shared" si="1309"/>
        <v>0.59389381319598034</v>
      </c>
      <c r="FF252" s="212">
        <f t="shared" ref="FF252" si="1444">+FF68</f>
        <v>16531062372</v>
      </c>
      <c r="FG252" s="93">
        <f t="shared" si="1310"/>
        <v>0.5204630323295153</v>
      </c>
      <c r="FH252" s="77">
        <f>+FH68</f>
        <v>32102496000</v>
      </c>
      <c r="FI252" s="77">
        <f t="shared" ref="FI252:FJ252" si="1445">+FI68</f>
        <v>31695098113</v>
      </c>
      <c r="FJ252" s="77">
        <f t="shared" si="1445"/>
        <v>20644555426</v>
      </c>
      <c r="FK252" s="93">
        <f t="shared" si="1311"/>
        <v>0.65134852564259671</v>
      </c>
      <c r="FL252" s="212">
        <f t="shared" ref="FL252" si="1446">+FL68</f>
        <v>18519787875</v>
      </c>
      <c r="FM252" s="93">
        <f t="shared" si="1312"/>
        <v>0.58431079181307088</v>
      </c>
      <c r="FN252" s="77">
        <f>+FN68</f>
        <v>33557193000</v>
      </c>
      <c r="FO252" s="77">
        <f t="shared" ref="FO252:FP252" si="1447">+FO68</f>
        <v>0</v>
      </c>
      <c r="FP252" s="212">
        <f t="shared" si="1447"/>
        <v>33557193000</v>
      </c>
      <c r="FQ252" s="77">
        <f>+FQ68</f>
        <v>32102496000</v>
      </c>
      <c r="FR252" s="77">
        <f t="shared" ref="FR252:FS252" si="1448">+FR68</f>
        <v>31695098113</v>
      </c>
      <c r="FS252" s="77">
        <f t="shared" si="1448"/>
        <v>22405477827</v>
      </c>
      <c r="FT252" s="93">
        <f t="shared" si="1314"/>
        <v>0.70690671936460148</v>
      </c>
      <c r="FU252" s="212">
        <f t="shared" ref="FU252" si="1449">+FU68</f>
        <v>20597725875</v>
      </c>
      <c r="FV252" s="93">
        <f t="shared" si="1315"/>
        <v>0.6498710242689445</v>
      </c>
      <c r="FW252" s="77">
        <f>+FW68</f>
        <v>32102496000</v>
      </c>
      <c r="FX252" s="77">
        <f t="shared" ref="FX252:FY252" si="1450">+FX68</f>
        <v>31695098113</v>
      </c>
      <c r="FY252" s="77">
        <f t="shared" si="1450"/>
        <v>24379986442</v>
      </c>
      <c r="FZ252" s="93">
        <f t="shared" si="1317"/>
        <v>0.76920369058584337</v>
      </c>
      <c r="GA252" s="212">
        <f t="shared" ref="GA252" si="1451">+GA68</f>
        <v>22747438131</v>
      </c>
      <c r="GB252" s="93">
        <f t="shared" si="1318"/>
        <v>0.71769577900975023</v>
      </c>
      <c r="GC252" s="77">
        <f>+GC68</f>
        <v>32102496000</v>
      </c>
      <c r="GD252" s="77">
        <f t="shared" ref="GD252:GE252" si="1452">+GD68</f>
        <v>30607384363</v>
      </c>
      <c r="GE252" s="77">
        <f t="shared" si="1452"/>
        <v>29454823188</v>
      </c>
      <c r="GF252" s="92">
        <f t="shared" si="1320"/>
        <v>0.96234368930939151</v>
      </c>
      <c r="GG252" s="212">
        <f t="shared" ref="GG252" si="1453">+GG68</f>
        <v>28786705972</v>
      </c>
      <c r="GH252" s="92">
        <f t="shared" si="1321"/>
        <v>0.94051506102556925</v>
      </c>
      <c r="GI252" s="77">
        <f>+GI68</f>
        <v>33557193000</v>
      </c>
      <c r="GJ252" s="77">
        <f t="shared" ref="GJ252:GK252" si="1454">+GJ68</f>
        <v>33557193000</v>
      </c>
      <c r="GK252" s="77">
        <f t="shared" si="1454"/>
        <v>3188293145</v>
      </c>
      <c r="GL252" s="92">
        <f t="shared" si="1323"/>
        <v>9.5010722291343025E-2</v>
      </c>
      <c r="GM252" s="212">
        <f t="shared" ref="GM252" si="1455">+GM68</f>
        <v>1344388125</v>
      </c>
      <c r="GN252" s="92">
        <f t="shared" si="1324"/>
        <v>4.0062591796638056E-2</v>
      </c>
      <c r="GO252" s="77">
        <f>+GO68</f>
        <v>33557193000</v>
      </c>
      <c r="GP252" s="77">
        <f t="shared" ref="GP252:GQ252" si="1456">+GP68</f>
        <v>33557193000</v>
      </c>
      <c r="GQ252" s="77">
        <f t="shared" si="1456"/>
        <v>5391927724</v>
      </c>
      <c r="GR252" s="92">
        <f t="shared" si="1326"/>
        <v>0.16067874699770032</v>
      </c>
      <c r="GS252" s="212">
        <f t="shared" ref="GS252" si="1457">+GS68</f>
        <v>3074240918</v>
      </c>
      <c r="GT252" s="92">
        <f t="shared" si="1327"/>
        <v>9.1611980716027108E-2</v>
      </c>
      <c r="GU252" s="77">
        <f>+GU68</f>
        <v>33557193000</v>
      </c>
      <c r="GV252" s="77">
        <f t="shared" ref="GV252:GW252" si="1458">+GV68</f>
        <v>33557193000</v>
      </c>
      <c r="GW252" s="77">
        <f t="shared" si="1458"/>
        <v>7744726311</v>
      </c>
      <c r="GX252" s="92">
        <f t="shared" si="1329"/>
        <v>0.2307918398001883</v>
      </c>
      <c r="GY252" s="212">
        <f t="shared" ref="GY252" si="1459">+GY68</f>
        <v>5019713448</v>
      </c>
      <c r="GZ252" s="92">
        <f t="shared" si="1330"/>
        <v>0.14958680983835568</v>
      </c>
      <c r="HA252" s="77">
        <f>+HA68</f>
        <v>33557193000</v>
      </c>
      <c r="HB252" s="77">
        <f t="shared" ref="HB252:HC252" si="1460">+HB68</f>
        <v>36230065637</v>
      </c>
      <c r="HC252" s="77">
        <f t="shared" si="1460"/>
        <v>9854708240</v>
      </c>
      <c r="HD252" s="92">
        <f t="shared" si="1332"/>
        <v>0.2720035988545344</v>
      </c>
      <c r="HE252" s="212">
        <f t="shared" ref="HE252" si="1461">+HE68</f>
        <v>7038069035</v>
      </c>
      <c r="HF252" s="92">
        <f t="shared" si="1333"/>
        <v>0.19426045499107136</v>
      </c>
      <c r="HG252" s="77">
        <f>+HG68</f>
        <v>33557193000</v>
      </c>
      <c r="HH252" s="77">
        <f t="shared" ref="HH252:HI252" si="1462">+HH68</f>
        <v>36230065637</v>
      </c>
      <c r="HI252" s="77">
        <f t="shared" si="1462"/>
        <v>12184674853</v>
      </c>
      <c r="HJ252" s="92">
        <f t="shared" si="1335"/>
        <v>0.33631390500591268</v>
      </c>
      <c r="HK252" s="212">
        <f t="shared" ref="HK252" si="1463">+HK68</f>
        <v>9116637367</v>
      </c>
      <c r="HL252" s="92">
        <f t="shared" si="1336"/>
        <v>0.25163182033238224</v>
      </c>
      <c r="HM252" s="77">
        <f>+HM68</f>
        <v>33557193000</v>
      </c>
      <c r="HN252" s="77">
        <f t="shared" ref="HN252:HO252" si="1464">+HN68</f>
        <v>36230065637</v>
      </c>
      <c r="HO252" s="77">
        <f t="shared" si="1464"/>
        <v>18090143402</v>
      </c>
      <c r="HP252" s="92">
        <f t="shared" si="1338"/>
        <v>0.49931301762604091</v>
      </c>
      <c r="HQ252" s="212">
        <f t="shared" ref="HQ252" si="1465">+HQ68</f>
        <v>13054947322</v>
      </c>
      <c r="HR252" s="92">
        <f t="shared" si="1339"/>
        <v>0.36033463071255434</v>
      </c>
    </row>
    <row r="253" spans="1:226" x14ac:dyDescent="0.35">
      <c r="A253" s="48" t="s">
        <v>170</v>
      </c>
      <c r="B253" s="77">
        <f>+B29+B84+B136+B165+B168+B156</f>
        <v>55785335788</v>
      </c>
      <c r="C253" s="77">
        <f>+C29+C84+C136+C165+C168+C156</f>
        <v>54913193424.610001</v>
      </c>
      <c r="D253" s="78">
        <f t="shared" ref="D253" si="1466">+C253/B253</f>
        <v>0.98436609996031244</v>
      </c>
      <c r="E253" s="77">
        <f>+E29+E84+E136+E165+E168+E156</f>
        <v>51999674684</v>
      </c>
      <c r="F253" s="77">
        <f>+F29+F84+F136+F165+F168+F156</f>
        <v>50187361592.470001</v>
      </c>
      <c r="G253" s="78">
        <f t="shared" ref="G253" si="1467">+F253/E253</f>
        <v>0.9651476071236339</v>
      </c>
      <c r="H253" s="77">
        <f>+H29+H84+H136+H165+H168+H156</f>
        <v>54714464550</v>
      </c>
      <c r="I253" s="77">
        <f>+I29+I84+I136+I165+I168+I156</f>
        <v>52206861216</v>
      </c>
      <c r="J253" s="78">
        <f t="shared" ref="J253" si="1468">+I253/H253</f>
        <v>0.95416927946524155</v>
      </c>
      <c r="K253" s="77">
        <f>+K29+K84+K136+K165+K168+K156</f>
        <v>68027720622</v>
      </c>
      <c r="L253" s="77">
        <f>+L29+L84+L136+L165+L168+L156</f>
        <v>59910908284.659996</v>
      </c>
      <c r="M253" s="78">
        <f t="shared" ref="M253" si="1469">+L253/K253</f>
        <v>0.88068375269485299</v>
      </c>
      <c r="N253" s="77">
        <f>+N29+N84+N136+N165+N168+N156</f>
        <v>61373508237</v>
      </c>
      <c r="O253" s="77">
        <f>+O29+O84+O136+O165+O168+O156</f>
        <v>57822009211.120003</v>
      </c>
      <c r="P253" s="78">
        <f t="shared" ref="P253" si="1470">+O253/N253</f>
        <v>0.9421330289256804</v>
      </c>
      <c r="Q253" s="77">
        <f>+Q29+Q84+Q136+Q165+Q168+Q156</f>
        <v>85353510498</v>
      </c>
      <c r="R253" s="77">
        <f>+R29+R84+R136+R165+R168+R156</f>
        <v>70038644936.559998</v>
      </c>
      <c r="S253" s="78">
        <f t="shared" ref="S253" si="1471">+R253/Q253</f>
        <v>0.8205713453133382</v>
      </c>
      <c r="T253" s="77">
        <f>+T29+T84+T136+T165+T168+T156</f>
        <v>89613053153</v>
      </c>
      <c r="U253" s="77">
        <f>+U29+U84+U136+U165+U168+U156</f>
        <v>80005273048.200012</v>
      </c>
      <c r="V253" s="78">
        <f t="shared" ref="V253" si="1472">+U253/T253</f>
        <v>0.89278593054522726</v>
      </c>
      <c r="W253" s="77">
        <f>+W29+W84+W136+W165+W168+W156</f>
        <v>87796168277</v>
      </c>
      <c r="X253" s="77">
        <f>+X29+X84+X136+X165+X168+X156</f>
        <v>83074060729</v>
      </c>
      <c r="Y253" s="78">
        <f t="shared" ref="Y253" si="1473">+X253/W253</f>
        <v>0.94621510664222175</v>
      </c>
      <c r="Z253" s="77">
        <f>+Z29+Z84+Z136+Z165+Z168+Z156</f>
        <v>85133491652</v>
      </c>
      <c r="AA253" s="77">
        <f>+AA29+AA84+AA136+AA165+AA168+AA156</f>
        <v>80876639872</v>
      </c>
      <c r="AB253" s="78">
        <f t="shared" ref="AB253" si="1474">+AA253/Z253</f>
        <v>0.949997918593534</v>
      </c>
      <c r="AC253" s="77">
        <f>+AC29+AC84+AC136+AC165+AC168+AC156</f>
        <v>86668778289</v>
      </c>
      <c r="AD253" s="77">
        <f>+AD29+AD84+AD136+AD165+AD168+AD156</f>
        <v>82589787441</v>
      </c>
      <c r="AE253" s="78">
        <f t="shared" ref="AE253" si="1475">+AD253/AC253</f>
        <v>0.9529358676962254</v>
      </c>
      <c r="AF253" s="77">
        <f>+AF29+AF84+AF136+AF165+AF168+AF156</f>
        <v>93418471000</v>
      </c>
      <c r="AG253" s="77">
        <f>+AG29+AG84+AG136+AG165+AG168+AG156</f>
        <v>95325121107</v>
      </c>
      <c r="AH253" s="77">
        <f>+AH29+AH84+AH136+AH165+AH168+AH156</f>
        <v>92398851803</v>
      </c>
      <c r="AI253" s="92">
        <f t="shared" ref="AI253" si="1476">+AH253/AG253</f>
        <v>0.96930222306546732</v>
      </c>
      <c r="AJ253" s="77">
        <f>+AJ29+AJ84+AJ136+AJ165+AJ168+AJ156</f>
        <v>85788259855</v>
      </c>
      <c r="AK253" s="92">
        <f t="shared" ref="AK253" si="1477">+AJ253/AG253</f>
        <v>0.89995437570653469</v>
      </c>
      <c r="AL253" s="77">
        <f>+AL29+AL84+AL136+AL165+AL168+AL156</f>
        <v>94872710000</v>
      </c>
      <c r="AM253" s="77">
        <f>+AM29+AM84+AM136+AM165+AM168+AM156</f>
        <v>94872710000</v>
      </c>
      <c r="AN253" s="77">
        <f>+AN29+AN84+AN136+AN165+AN168+AN156</f>
        <v>89259809884</v>
      </c>
      <c r="AO253" s="92">
        <f t="shared" ref="AO253:AO254" si="1478">+AN253/AM253</f>
        <v>0.94083756945490438</v>
      </c>
      <c r="AP253" s="77">
        <f>+AP29+AP84+AP136+AP165+AP168+AP156</f>
        <v>83248508538</v>
      </c>
      <c r="AQ253" s="92">
        <f t="shared" ref="AQ253:AQ254" si="1479">+AP253/AM253</f>
        <v>0.87747581510004302</v>
      </c>
      <c r="AR253" s="77">
        <f>+AR29+AR84+AR136+AR165+AR168+AR156</f>
        <v>101393164000</v>
      </c>
      <c r="AS253" s="77">
        <f>+AS29+AS84+AS136+AS165+AS168+AS156</f>
        <v>101393164000</v>
      </c>
      <c r="AT253" s="77">
        <f>+AT29+AT84+AT136+AT165+AT168+AT156</f>
        <v>94661050391</v>
      </c>
      <c r="AU253" s="92">
        <f t="shared" ref="AU253:AU254" si="1480">+AT253/AS253</f>
        <v>0.93360387087831676</v>
      </c>
      <c r="AV253" s="77">
        <f>+AV29+AV84+AV136+AV165+AV168+AV156</f>
        <v>86580666288</v>
      </c>
      <c r="AW253" s="92">
        <f t="shared" ref="AW253:AW254" si="1481">+AV253/AS253</f>
        <v>0.85391029209819314</v>
      </c>
      <c r="AX253" s="77">
        <f>+AX29+AX84+AX136+AX165+AX168+AX156</f>
        <v>104683512000</v>
      </c>
      <c r="AY253" s="77">
        <f>+AY29+AY84+AY136+AY165+AY168+AY156</f>
        <v>104683512000</v>
      </c>
      <c r="AZ253" s="77">
        <f>+AZ29+AZ84+AZ136+AZ165+AZ168+AZ156</f>
        <v>96156140732</v>
      </c>
      <c r="BA253" s="92">
        <f t="shared" ref="BA253:BA254" si="1482">+AZ253/AY253</f>
        <v>0.91854141015062618</v>
      </c>
      <c r="BB253" s="77">
        <f>+BB29+BB84+BB136+BB165+BB168+BB156</f>
        <v>90447489477</v>
      </c>
      <c r="BC253" s="92">
        <f t="shared" si="1274"/>
        <v>0.86400893272476376</v>
      </c>
      <c r="BD253" s="77">
        <f>+BD29+BD84+BD136+BD165+BD168+BD156</f>
        <v>112120417000</v>
      </c>
      <c r="BE253" s="77">
        <f>+BE29+BE84+BE136+BE165+BE168+BE156</f>
        <v>115581532577</v>
      </c>
      <c r="BF253" s="77">
        <f>+BF29+BF84+BF136+BF165+BF168+BF156</f>
        <v>104924082034</v>
      </c>
      <c r="BG253" s="92">
        <f t="shared" si="1275"/>
        <v>0.90779279089503295</v>
      </c>
      <c r="BH253" s="77">
        <f>+BH29+BH84+BH136+BH165+BH168+BH156</f>
        <v>96282894812</v>
      </c>
      <c r="BI253" s="92">
        <f t="shared" si="1276"/>
        <v>0.83303009282955032</v>
      </c>
      <c r="BJ253" s="77">
        <f>+BJ29+BJ84+BJ136+BJ165+BJ168+BJ156</f>
        <v>122154207000</v>
      </c>
      <c r="BK253" s="77">
        <f>+BK29+BK84+BK136+BK165+BK168+BK156</f>
        <v>122154207000</v>
      </c>
      <c r="BL253" s="77">
        <f>+BL29+BL84+BL136+BL165+BL168+BL156</f>
        <v>111137436684</v>
      </c>
      <c r="BM253" s="92">
        <f t="shared" si="1277"/>
        <v>0.90981260010144394</v>
      </c>
      <c r="BN253" s="77">
        <f>+BN29+BN84+BN136+BN165+BN168+BN156</f>
        <v>99298127091</v>
      </c>
      <c r="BO253" s="92">
        <f t="shared" si="1278"/>
        <v>0.81289158621446411</v>
      </c>
      <c r="BP253" s="77">
        <f>+BP29+BP84+BP136+BP165+BP168+BP156</f>
        <v>136496230000</v>
      </c>
      <c r="BQ253" s="77">
        <f>+BQ29+BQ84+BQ136+BQ165+BQ168+BQ156</f>
        <v>132712230000</v>
      </c>
      <c r="BR253" s="77">
        <f>+BR29+BR84+BR136+BR165+BR168+BR156</f>
        <v>121246190769</v>
      </c>
      <c r="BS253" s="92">
        <f t="shared" ref="BS253:BS256" si="1483">+BR253/BQ253</f>
        <v>0.91360224124784883</v>
      </c>
      <c r="BT253" s="77">
        <f>+BT29+BT84+BT136+BT165+BT168+BT156</f>
        <v>111648016009</v>
      </c>
      <c r="BU253" s="92">
        <f t="shared" si="1280"/>
        <v>0.84127902913695296</v>
      </c>
      <c r="BV253" s="77">
        <f>+BV29+BV84+BV136+BV165+BV168+BV156</f>
        <v>161936410000</v>
      </c>
      <c r="BW253" s="77">
        <f>+BW29+BW84+BW136+BW165+BW168+BW156</f>
        <v>161511410000</v>
      </c>
      <c r="BX253" s="77">
        <f>+BX29+BX84+BX136+BX165+BX168+BX156</f>
        <v>143967386000</v>
      </c>
      <c r="BY253" s="92">
        <f t="shared" si="1281"/>
        <v>0.89137594675199727</v>
      </c>
      <c r="BZ253" s="77">
        <f>+BZ29+BZ84+BZ136+BZ165+BZ168+BZ156</f>
        <v>129186689682</v>
      </c>
      <c r="CA253" s="92">
        <f t="shared" si="1282"/>
        <v>0.79986107286166341</v>
      </c>
      <c r="CB253" s="77">
        <f>+CB29+CB84+CB136+CB165+CB168+CB156</f>
        <v>176460955000</v>
      </c>
      <c r="CC253" s="77">
        <f>+CC29+CC84+CC136+CC165+CC168+CC156</f>
        <v>172827175000</v>
      </c>
      <c r="CD253" s="77">
        <f>+CD29+CD84+CD136+CD165+CD168+CD156</f>
        <v>157987731477</v>
      </c>
      <c r="CE253" s="92">
        <f t="shared" si="1283"/>
        <v>0.91413709375854812</v>
      </c>
      <c r="CF253" s="77">
        <f>+CF29+CF84+CF136+CF165+CF168+CF156</f>
        <v>139568397526</v>
      </c>
      <c r="CG253" s="92">
        <f t="shared" si="1284"/>
        <v>0.80756048651492451</v>
      </c>
      <c r="CH253" s="77">
        <f>+CH29+CH84+CH136+CH165+CH168+CH156</f>
        <v>175340552000</v>
      </c>
      <c r="CI253" s="77">
        <f>+CI29+CI84+CI136+CI165+CI168+CI156</f>
        <v>170833552000</v>
      </c>
      <c r="CJ253" s="77">
        <f>+CJ29+CJ84+CJ136+CJ165+CJ168+CJ156</f>
        <v>155542359349</v>
      </c>
      <c r="CK253" s="92">
        <f t="shared" si="1285"/>
        <v>0.91049069417581385</v>
      </c>
      <c r="CL253" s="77">
        <f>+CL29+CL84+CL136+CL165+CL168+CL156</f>
        <v>146418821567</v>
      </c>
      <c r="CM253" s="92">
        <f t="shared" si="1286"/>
        <v>0.85708468771403878</v>
      </c>
      <c r="CN253" s="77">
        <f>+CN29+CN84+CN136+CN165+CN168+CN156</f>
        <v>208922282000</v>
      </c>
      <c r="CO253" s="77">
        <f>+CO29+CO84+CO136+CO165+CO168+CO156</f>
        <v>213811455000</v>
      </c>
      <c r="CP253" s="77">
        <f>+CP29+CP84+CP136+CP165+CP168+CP156</f>
        <v>199652200047</v>
      </c>
      <c r="CQ253" s="92">
        <f t="shared" si="1287"/>
        <v>0.93377691128382245</v>
      </c>
      <c r="CR253" s="77">
        <f>+CR29+CR84+CR136+CR165+CR168+CR156</f>
        <v>188138068274</v>
      </c>
      <c r="CS253" s="92">
        <f t="shared" si="1288"/>
        <v>0.87992511100025017</v>
      </c>
      <c r="CT253" s="77">
        <f>+CT29+CT84+CT136+CT165+CT168+CT156</f>
        <v>261476419000</v>
      </c>
      <c r="CU253" s="77">
        <f>+CU29+CU84+CU136+CU165+CU168+CU156</f>
        <v>171179607008</v>
      </c>
      <c r="CV253" s="92">
        <f t="shared" si="1289"/>
        <v>0.65466556281696664</v>
      </c>
      <c r="CW253" s="77">
        <f>+CW29+CW84+CW136+CW165+CW168+CW156</f>
        <v>261476419000</v>
      </c>
      <c r="CX253" s="77">
        <f>+CX29+CX84+CX136+CX165+CX168+CX156</f>
        <v>186682390980</v>
      </c>
      <c r="CY253" s="92">
        <f t="shared" si="1290"/>
        <v>0.71395497802040808</v>
      </c>
      <c r="CZ253" s="77">
        <f>+CZ29+CZ84+CZ136+CZ165+CZ168+CZ156</f>
        <v>261476419000</v>
      </c>
      <c r="DA253" s="77">
        <f>+DA29+DA84+DA136+DA165+DA168+DA156</f>
        <v>207727310961</v>
      </c>
      <c r="DB253" s="92">
        <f t="shared" si="1291"/>
        <v>0.79443994129734508</v>
      </c>
      <c r="DC253" s="77">
        <f>+DC29+DC84+DC136+DC165+DC168+DC156</f>
        <v>261476419000</v>
      </c>
      <c r="DD253" s="77">
        <f>+DD29+DD84+DD136+DD165+DD168+DD156</f>
        <v>261476419000</v>
      </c>
      <c r="DE253" s="77">
        <f>+DE29+DE84+DE136+DE165+DE168+DE156</f>
        <v>249966319866</v>
      </c>
      <c r="DF253" s="92">
        <f t="shared" si="1292"/>
        <v>0.95598035502390755</v>
      </c>
      <c r="DG253" s="77">
        <f>+DG29+DG84+DG136+DG165+DG168+DG156</f>
        <v>235681724868</v>
      </c>
      <c r="DH253" s="92">
        <f t="shared" si="1293"/>
        <v>0.90134982637956351</v>
      </c>
      <c r="DI253" s="77">
        <f t="shared" ref="DI253:DN253" si="1484">+DI29+DI84+DI136+DI165+DI168+DI156</f>
        <v>324950601000</v>
      </c>
      <c r="DJ253" s="77">
        <f t="shared" si="1484"/>
        <v>0</v>
      </c>
      <c r="DK253" s="77">
        <f t="shared" si="1484"/>
        <v>324950601000</v>
      </c>
      <c r="DL253" s="77">
        <f t="shared" si="1484"/>
        <v>324950601000</v>
      </c>
      <c r="DM253" s="77">
        <f t="shared" si="1484"/>
        <v>324950601000</v>
      </c>
      <c r="DN253" s="77">
        <f t="shared" si="1484"/>
        <v>22356443603</v>
      </c>
      <c r="DO253" s="93">
        <f t="shared" si="1295"/>
        <v>6.8799514554521476E-2</v>
      </c>
      <c r="DP253" s="77">
        <f>+DP29+DP84+DP136+DP165+DP168+DP156</f>
        <v>11990195824</v>
      </c>
      <c r="DQ253" s="93">
        <f t="shared" si="1296"/>
        <v>3.6898518688999134E-2</v>
      </c>
      <c r="DR253" s="77">
        <f>+DR29+DR84+DR136+DR165+DR168+DR156</f>
        <v>324950601000</v>
      </c>
      <c r="DS253" s="77">
        <f>+DS29+DS84+DS136+DS165+DS168+DS156</f>
        <v>324950601000</v>
      </c>
      <c r="DT253" s="77">
        <f>+DT29+DT84+DT136+DT165+DT168+DT156</f>
        <v>40484009057</v>
      </c>
      <c r="DU253" s="93">
        <f t="shared" si="1297"/>
        <v>0.12458511826848413</v>
      </c>
      <c r="DV253" s="77">
        <f>+DV29+DV84+DV136+DV165+DV168+DV156</f>
        <v>31434645617</v>
      </c>
      <c r="DW253" s="93">
        <f t="shared" si="1298"/>
        <v>9.6736690193104158E-2</v>
      </c>
      <c r="DX253" s="77">
        <f>+DX29+DX84+DX136+DX165+DX168+DX156</f>
        <v>324950601000</v>
      </c>
      <c r="DY253" s="77">
        <f>+DY29+DY84+DY136+DY165+DY168+DY156</f>
        <v>324950601000</v>
      </c>
      <c r="DZ253" s="77">
        <f>+DZ29+DZ84+DZ136+DZ165+DZ168+DZ156</f>
        <v>59018572383</v>
      </c>
      <c r="EA253" s="93">
        <f t="shared" si="1299"/>
        <v>0.18162321350191932</v>
      </c>
      <c r="EB253" s="77">
        <f>+EB29+EB84+EB136+EB165+EB168+EB156</f>
        <v>47535914533</v>
      </c>
      <c r="EC253" s="93">
        <f t="shared" ref="EC253:EC254" si="1485">+EB253/DY253</f>
        <v>0.14628658752042129</v>
      </c>
      <c r="ED253" s="77">
        <f>+ED29+ED84+ED136+ED165+ED168+ED156</f>
        <v>324950601000</v>
      </c>
      <c r="EE253" s="77">
        <f>+EE29+EE84+EE136+EE165+EE168+EE156</f>
        <v>324950601000</v>
      </c>
      <c r="EF253" s="77">
        <f>+EF29+EF84+EF136+EF165+EF168+EF156</f>
        <v>82087184569</v>
      </c>
      <c r="EG253" s="93">
        <f t="shared" si="1301"/>
        <v>0.25261434912379188</v>
      </c>
      <c r="EH253" s="77">
        <f>+EH29+EH84+EH136+EH165+EH168+EH156</f>
        <v>66183537629</v>
      </c>
      <c r="EI253" s="93">
        <f t="shared" si="1302"/>
        <v>0.20367261185339369</v>
      </c>
      <c r="EJ253" s="77">
        <f>+EJ29+EJ84+EJ136+EJ165+EJ168+EJ156</f>
        <v>324950601000</v>
      </c>
      <c r="EK253" s="77">
        <f>+EK29+EK84+EK136+EK165+EK168+EK156</f>
        <v>314589080931</v>
      </c>
      <c r="EL253" s="77">
        <f>+EL29+EL84+EL136+EL165+EL168+EL156</f>
        <v>115658209970</v>
      </c>
      <c r="EM253" s="93">
        <f t="shared" si="1303"/>
        <v>0.36764851986508634</v>
      </c>
      <c r="EN253" s="77">
        <f>+EN29+EN84+EN136+EN165+EN168+EN156</f>
        <v>87905770955</v>
      </c>
      <c r="EO253" s="93">
        <f t="shared" si="1304"/>
        <v>0.27943045796392629</v>
      </c>
      <c r="EP253" s="77">
        <f>+EP29+EP84+EP136+EP165+EP168+EP156</f>
        <v>324950601000</v>
      </c>
      <c r="EQ253" s="77">
        <f>+EQ29+EQ84+EQ136+EQ165+EQ168+EQ156</f>
        <v>314589080931</v>
      </c>
      <c r="ER253" s="77">
        <f>+ER29+ER84+ER136+ER165+ER168+ER156</f>
        <v>148839893783</v>
      </c>
      <c r="ES253" s="93">
        <f t="shared" si="1305"/>
        <v>0.47312479296013965</v>
      </c>
      <c r="ET253" s="77">
        <f>+ET29+ET84+ET136+ET165+ET168+ET156</f>
        <v>123607206565</v>
      </c>
      <c r="EU253" s="93">
        <f t="shared" si="1306"/>
        <v>0.39291639175522192</v>
      </c>
      <c r="EV253" s="77">
        <f>+EV29+EV84+EV136+EV165+EV168+EV156</f>
        <v>324950601000</v>
      </c>
      <c r="EW253" s="77">
        <f>+EW29+EW84+EW136+EW165+EW168+EW156</f>
        <v>314589080931</v>
      </c>
      <c r="EX253" s="77">
        <f>+EX29+EX84+EX136+EX165+EX168+EX156</f>
        <v>166799575031</v>
      </c>
      <c r="EY253" s="93">
        <f t="shared" si="1307"/>
        <v>0.53021412738601936</v>
      </c>
      <c r="EZ253" s="212">
        <f>+EZ29+EZ84+EZ136+EZ165+EZ168+EZ156</f>
        <v>149457335218</v>
      </c>
      <c r="FA253" s="93">
        <f t="shared" si="1308"/>
        <v>0.47508748484115709</v>
      </c>
      <c r="FB253" s="77">
        <f>+FB29+FB84+FB136+FB165+FB168+FB156</f>
        <v>324950601000</v>
      </c>
      <c r="FC253" s="77">
        <f>+FC29+FC84+FC136+FC165+FC168+FC156</f>
        <v>314589080931</v>
      </c>
      <c r="FD253" s="77">
        <f>+FD29+FD84+FD136+FD165+FD168+FD156</f>
        <v>184545106755</v>
      </c>
      <c r="FE253" s="93">
        <f t="shared" si="1309"/>
        <v>0.58662273404040033</v>
      </c>
      <c r="FF253" s="212">
        <f>+FF29+FF84+FF136+FF165+FF168+FF156</f>
        <v>168818625785</v>
      </c>
      <c r="FG253" s="93">
        <f t="shared" si="1310"/>
        <v>0.53663218470709606</v>
      </c>
      <c r="FH253" s="77">
        <f>+FH29+FH84+FH136+FH165+FH168+FH156</f>
        <v>324950601000</v>
      </c>
      <c r="FI253" s="77">
        <f>+FI29+FI84+FI136+FI165+FI168+FI156</f>
        <v>314589080931</v>
      </c>
      <c r="FJ253" s="77">
        <f>+FJ29+FJ84+FJ136+FJ165+FJ168+FJ156</f>
        <v>203603183897</v>
      </c>
      <c r="FK253" s="93">
        <f t="shared" si="1311"/>
        <v>0.64720359427114715</v>
      </c>
      <c r="FL253" s="212">
        <f>+FL29+FL84+FL136+FL165+FL168+FL156</f>
        <v>188471756885</v>
      </c>
      <c r="FM253" s="93">
        <f t="shared" si="1312"/>
        <v>0.59910457262926498</v>
      </c>
      <c r="FN253" s="77">
        <f t="shared" ref="FN253:FS253" si="1486">+FN29+FN84+FN136+FN165+FN168+FN156</f>
        <v>342603462000</v>
      </c>
      <c r="FO253" s="77">
        <f t="shared" si="1486"/>
        <v>0</v>
      </c>
      <c r="FP253" s="212">
        <f t="shared" si="1486"/>
        <v>342603462000</v>
      </c>
      <c r="FQ253" s="77">
        <f t="shared" si="1486"/>
        <v>324950601000</v>
      </c>
      <c r="FR253" s="77">
        <f t="shared" si="1486"/>
        <v>314589080931</v>
      </c>
      <c r="FS253" s="77">
        <f t="shared" si="1486"/>
        <v>222087882271</v>
      </c>
      <c r="FT253" s="93">
        <f t="shared" si="1314"/>
        <v>0.7059618268178588</v>
      </c>
      <c r="FU253" s="212">
        <f>+FU29+FU84+FU136+FU165+FU168+FU156</f>
        <v>207022618555</v>
      </c>
      <c r="FV253" s="93">
        <f t="shared" si="1315"/>
        <v>0.65807312174451171</v>
      </c>
      <c r="FW253" s="77">
        <f t="shared" ref="FW253:FY253" si="1487">+FW29+FW84+FW136+FW165+FW168+FW156</f>
        <v>324950601000</v>
      </c>
      <c r="FX253" s="77">
        <f t="shared" si="1487"/>
        <v>314589080931</v>
      </c>
      <c r="FY253" s="77">
        <f t="shared" si="1487"/>
        <v>241007965225</v>
      </c>
      <c r="FZ253" s="93">
        <f t="shared" si="1317"/>
        <v>0.76610403804148941</v>
      </c>
      <c r="GA253" s="212">
        <f>+GA29+GA84+GA136+GA165+GA168+GA156</f>
        <v>227456916947</v>
      </c>
      <c r="GB253" s="93">
        <f t="shared" si="1318"/>
        <v>0.72302864509429354</v>
      </c>
      <c r="GC253" s="77">
        <f t="shared" ref="GC253:GE253" si="1488">+GC29+GC84+GC136+GC165+GC168+GC156</f>
        <v>324950601000</v>
      </c>
      <c r="GD253" s="77">
        <f t="shared" si="1488"/>
        <v>303744111289</v>
      </c>
      <c r="GE253" s="77">
        <f t="shared" si="1488"/>
        <v>287121546554</v>
      </c>
      <c r="GF253" s="92">
        <f t="shared" si="1320"/>
        <v>0.94527444609721401</v>
      </c>
      <c r="GG253" s="212">
        <f>+GG29+GG84+GG136+GG165+GG168+GG156</f>
        <v>276897175518</v>
      </c>
      <c r="GH253" s="92">
        <f t="shared" si="1321"/>
        <v>0.9116133127418683</v>
      </c>
      <c r="GI253" s="77">
        <f t="shared" ref="GI253:GK253" si="1489">+GI29+GI84+GI136+GI165+GI168+GI156</f>
        <v>342603462000</v>
      </c>
      <c r="GJ253" s="77">
        <f t="shared" si="1489"/>
        <v>342603462000</v>
      </c>
      <c r="GK253" s="77">
        <f t="shared" si="1489"/>
        <v>31666857732</v>
      </c>
      <c r="GL253" s="92">
        <f t="shared" si="1323"/>
        <v>9.2430057615705011E-2</v>
      </c>
      <c r="GM253" s="212">
        <f>+GM29+GM84+GM136+GM165+GM168+GM156</f>
        <v>18562166313</v>
      </c>
      <c r="GN253" s="92">
        <f t="shared" si="1324"/>
        <v>5.4179739470933894E-2</v>
      </c>
      <c r="GO253" s="77">
        <f t="shared" ref="GO253:GQ253" si="1490">+GO29+GO84+GO136+GO165+GO168+GO156</f>
        <v>342603462000</v>
      </c>
      <c r="GP253" s="77">
        <f t="shared" si="1490"/>
        <v>342603462000</v>
      </c>
      <c r="GQ253" s="77">
        <f t="shared" si="1490"/>
        <v>49063457640</v>
      </c>
      <c r="GR253" s="92">
        <f t="shared" si="1326"/>
        <v>0.14320771119353137</v>
      </c>
      <c r="GS253" s="212">
        <f>+GS29+GS84+GS136+GS165+GS168+GS156</f>
        <v>35011280350</v>
      </c>
      <c r="GT253" s="92">
        <f t="shared" si="1327"/>
        <v>0.10219184635676565</v>
      </c>
      <c r="GU253" s="77">
        <f t="shared" ref="GU253:GW253" si="1491">+GU29+GU84+GU136+GU165+GU168+GU156</f>
        <v>342603462000</v>
      </c>
      <c r="GV253" s="77">
        <f t="shared" si="1491"/>
        <v>342603462000</v>
      </c>
      <c r="GW253" s="77">
        <f t="shared" si="1491"/>
        <v>68458105382</v>
      </c>
      <c r="GX253" s="92">
        <f t="shared" si="1329"/>
        <v>0.19981731936497477</v>
      </c>
      <c r="GY253" s="212">
        <f>+GY29+GY84+GY136+GY165+GY168+GY156</f>
        <v>54315717866</v>
      </c>
      <c r="GZ253" s="92">
        <f t="shared" si="1330"/>
        <v>0.15853814654680867</v>
      </c>
      <c r="HA253" s="77">
        <f t="shared" ref="HA253:HC253" si="1492">+HA29+HA84+HA136+HA165+HA168+HA156</f>
        <v>342603462000</v>
      </c>
      <c r="HB253" s="77">
        <f t="shared" si="1492"/>
        <v>342603462000</v>
      </c>
      <c r="HC253" s="77">
        <f t="shared" si="1492"/>
        <v>86958266656</v>
      </c>
      <c r="HD253" s="92">
        <f t="shared" si="1332"/>
        <v>0.2538160768965026</v>
      </c>
      <c r="HE253" s="212">
        <f>+HE29+HE84+HE136+HE165+HE168+HE156</f>
        <v>73265764281</v>
      </c>
      <c r="HF253" s="92">
        <f t="shared" si="1333"/>
        <v>0.21385004066596386</v>
      </c>
      <c r="HG253" s="77">
        <f t="shared" ref="HG253:HI253" si="1493">+HG29+HG84+HG136+HG165+HG168+HG156</f>
        <v>342603462000</v>
      </c>
      <c r="HH253" s="77">
        <f t="shared" si="1493"/>
        <v>342603462000</v>
      </c>
      <c r="HI253" s="77">
        <f t="shared" si="1493"/>
        <v>111647981803</v>
      </c>
      <c r="HJ253" s="92">
        <f t="shared" si="1335"/>
        <v>0.32588106714169746</v>
      </c>
      <c r="HK253" s="212">
        <f>+HK29+HK84+HK136+HK165+HK168+HK156</f>
        <v>93077744519</v>
      </c>
      <c r="HL253" s="92">
        <f t="shared" si="1336"/>
        <v>0.27167776990823284</v>
      </c>
      <c r="HM253" s="77">
        <f t="shared" ref="HM253:HO253" si="1494">+HM29+HM84+HM136+HM165+HM168+HM156</f>
        <v>342603462000</v>
      </c>
      <c r="HN253" s="77">
        <f t="shared" si="1494"/>
        <v>342603462000</v>
      </c>
      <c r="HO253" s="77">
        <f t="shared" si="1494"/>
        <v>154506488500</v>
      </c>
      <c r="HP253" s="92">
        <f t="shared" si="1338"/>
        <v>0.45097760424849415</v>
      </c>
      <c r="HQ253" s="212">
        <f>+HQ29+HQ84+HQ136+HQ165+HQ168+HQ156</f>
        <v>130926387488</v>
      </c>
      <c r="HR253" s="92">
        <f t="shared" si="1339"/>
        <v>0.38215138493842776</v>
      </c>
    </row>
    <row r="254" spans="1:226" x14ac:dyDescent="0.35">
      <c r="A254" s="48" t="s">
        <v>171</v>
      </c>
      <c r="B254" s="77"/>
      <c r="C254" s="77"/>
      <c r="D254" s="78"/>
      <c r="E254" s="77"/>
      <c r="F254" s="77"/>
      <c r="G254" s="78"/>
      <c r="H254" s="77"/>
      <c r="I254" s="77"/>
      <c r="J254" s="78"/>
      <c r="K254" s="77"/>
      <c r="L254" s="77"/>
      <c r="M254" s="78"/>
      <c r="N254" s="77"/>
      <c r="O254" s="77"/>
      <c r="P254" s="78"/>
      <c r="Q254" s="77"/>
      <c r="R254" s="77"/>
      <c r="S254" s="78"/>
      <c r="T254" s="77"/>
      <c r="U254" s="77"/>
      <c r="V254" s="78"/>
      <c r="W254" s="77"/>
      <c r="X254" s="77"/>
      <c r="Y254" s="78"/>
      <c r="Z254" s="77"/>
      <c r="AA254" s="77"/>
      <c r="AB254" s="78"/>
      <c r="AC254" s="77"/>
      <c r="AD254" s="77"/>
      <c r="AE254" s="78"/>
      <c r="AF254" s="77"/>
      <c r="AG254" s="77"/>
      <c r="AH254" s="77"/>
      <c r="AI254" s="92"/>
      <c r="AJ254" s="77"/>
      <c r="AK254" s="92"/>
      <c r="AL254" s="77">
        <f>+AL50</f>
        <v>10266621000</v>
      </c>
      <c r="AM254" s="77">
        <f>+AM50</f>
        <v>10266621000</v>
      </c>
      <c r="AN254" s="77">
        <f>+AN50</f>
        <v>6572047383</v>
      </c>
      <c r="AO254" s="92">
        <f t="shared" si="1478"/>
        <v>0.64013733272125273</v>
      </c>
      <c r="AP254" s="77">
        <f>+AP50</f>
        <v>5256813037</v>
      </c>
      <c r="AQ254" s="92">
        <f t="shared" si="1479"/>
        <v>0.51202952139754643</v>
      </c>
      <c r="AR254" s="77">
        <f>+AR50</f>
        <v>10578473000</v>
      </c>
      <c r="AS254" s="77">
        <f>+AS50</f>
        <v>10578473000</v>
      </c>
      <c r="AT254" s="77">
        <f>+AT50</f>
        <v>9504999424</v>
      </c>
      <c r="AU254" s="92">
        <f t="shared" si="1480"/>
        <v>0.8985228230955451</v>
      </c>
      <c r="AV254" s="77">
        <f>+AV50</f>
        <v>8794138495</v>
      </c>
      <c r="AW254" s="92">
        <f t="shared" si="1481"/>
        <v>0.83132400063789924</v>
      </c>
      <c r="AX254" s="77">
        <f>+AX50</f>
        <v>11397644000</v>
      </c>
      <c r="AY254" s="77">
        <f>+AY50</f>
        <v>11397644000</v>
      </c>
      <c r="AZ254" s="77">
        <f>+AZ50</f>
        <v>10841663595</v>
      </c>
      <c r="BA254" s="92">
        <f t="shared" si="1482"/>
        <v>0.95121970777469445</v>
      </c>
      <c r="BB254" s="77">
        <f>+BB50</f>
        <v>10277337927</v>
      </c>
      <c r="BC254" s="92">
        <f t="shared" ref="BC254" si="1495">+BB254/AY254</f>
        <v>0.90170722361568756</v>
      </c>
      <c r="BD254" s="77">
        <f>+BD50</f>
        <v>12704776000</v>
      </c>
      <c r="BE254" s="77">
        <f>+BE50</f>
        <v>12577728240</v>
      </c>
      <c r="BF254" s="77">
        <f>+BF50</f>
        <v>12345536343</v>
      </c>
      <c r="BG254" s="92">
        <f t="shared" si="1275"/>
        <v>0.98153944078219324</v>
      </c>
      <c r="BH254" s="77">
        <f>+BH50</f>
        <v>12042451151</v>
      </c>
      <c r="BI254" s="92">
        <f t="shared" si="1276"/>
        <v>0.9574424666532626</v>
      </c>
      <c r="BJ254" s="77">
        <f>+BJ50</f>
        <v>13810748000</v>
      </c>
      <c r="BK254" s="77">
        <f>+BK50</f>
        <v>13810748000</v>
      </c>
      <c r="BL254" s="77">
        <f>+BL50</f>
        <v>13128635969</v>
      </c>
      <c r="BM254" s="92">
        <f t="shared" si="1277"/>
        <v>0.95061005884692129</v>
      </c>
      <c r="BN254" s="77">
        <f>+BN50</f>
        <v>12862896716</v>
      </c>
      <c r="BO254" s="92">
        <f t="shared" si="1278"/>
        <v>0.93136857728487987</v>
      </c>
      <c r="BP254" s="77">
        <f>+BP50</f>
        <v>14800962000</v>
      </c>
      <c r="BQ254" s="77">
        <f>+BQ50</f>
        <v>14800962000</v>
      </c>
      <c r="BR254" s="77">
        <f>+BR50</f>
        <v>14154313777</v>
      </c>
      <c r="BS254" s="92">
        <f t="shared" si="1483"/>
        <v>0.95631039232449888</v>
      </c>
      <c r="BT254" s="77">
        <f>+BT50</f>
        <v>13894915511</v>
      </c>
      <c r="BU254" s="92">
        <f t="shared" si="1280"/>
        <v>0.93878462163472887</v>
      </c>
      <c r="BV254" s="77">
        <f>+BV50</f>
        <v>15567172000</v>
      </c>
      <c r="BW254" s="77">
        <f>+BW50</f>
        <v>15567172000</v>
      </c>
      <c r="BX254" s="77">
        <f>+BX50</f>
        <v>14721821572</v>
      </c>
      <c r="BY254" s="92">
        <f t="shared" si="1281"/>
        <v>0.94569659614475898</v>
      </c>
      <c r="BZ254" s="77">
        <f>+BZ50</f>
        <v>14428163473</v>
      </c>
      <c r="CA254" s="92">
        <f t="shared" si="1282"/>
        <v>0.9268326625414044</v>
      </c>
      <c r="CB254" s="77">
        <f>+CB50</f>
        <v>16748812000</v>
      </c>
      <c r="CC254" s="77">
        <f>+CC50</f>
        <v>16331738400</v>
      </c>
      <c r="CD254" s="77">
        <f>+CD50</f>
        <v>15654775566</v>
      </c>
      <c r="CE254" s="92">
        <f t="shared" si="1283"/>
        <v>0.95854924825393972</v>
      </c>
      <c r="CF254" s="77">
        <f>+CF50</f>
        <v>14643125861</v>
      </c>
      <c r="CG254" s="92">
        <f t="shared" si="1284"/>
        <v>0.89660546246564909</v>
      </c>
      <c r="CH254" s="77">
        <f>+CH50</f>
        <v>16842134000</v>
      </c>
      <c r="CI254" s="77">
        <f>+CI50</f>
        <v>20380478892</v>
      </c>
      <c r="CJ254" s="77">
        <f>+CJ50</f>
        <v>19358350480</v>
      </c>
      <c r="CK254" s="92">
        <f t="shared" si="1285"/>
        <v>0.949847674462585</v>
      </c>
      <c r="CL254" s="77">
        <f>+CL50</f>
        <v>18951432428</v>
      </c>
      <c r="CM254" s="92">
        <f t="shared" si="1286"/>
        <v>0.92988160525703112</v>
      </c>
      <c r="CN254" s="77">
        <f>+CN50</f>
        <v>25515482000</v>
      </c>
      <c r="CO254" s="77">
        <f>+CO50</f>
        <v>25515482000</v>
      </c>
      <c r="CP254" s="77">
        <f>+CP50</f>
        <v>23577147545</v>
      </c>
      <c r="CQ254" s="92">
        <f t="shared" si="1287"/>
        <v>0.92403300650953801</v>
      </c>
      <c r="CR254" s="77">
        <f>+CR50</f>
        <v>23250819017</v>
      </c>
      <c r="CS254" s="92">
        <f t="shared" si="1288"/>
        <v>0.91124357427384672</v>
      </c>
      <c r="CT254" s="77">
        <f>+CT50</f>
        <v>27785835000</v>
      </c>
      <c r="CU254" s="77">
        <f>+CU50</f>
        <v>19250266021</v>
      </c>
      <c r="CV254" s="92">
        <f t="shared" si="1289"/>
        <v>0.69280862068748339</v>
      </c>
      <c r="CW254" s="77">
        <f>+CW50</f>
        <v>27785835000</v>
      </c>
      <c r="CX254" s="77">
        <f>+CX50</f>
        <v>20950701079</v>
      </c>
      <c r="CY254" s="92">
        <f t="shared" si="1290"/>
        <v>0.75400653170941234</v>
      </c>
      <c r="CZ254" s="77">
        <f>+CZ50</f>
        <v>28400582000</v>
      </c>
      <c r="DA254" s="77">
        <f>+DA50</f>
        <v>22693587295</v>
      </c>
      <c r="DB254" s="92">
        <f t="shared" si="1291"/>
        <v>0.7990536002043902</v>
      </c>
      <c r="DC254" s="77">
        <f>+DC50</f>
        <v>27785835000</v>
      </c>
      <c r="DD254" s="77">
        <f>+DD50</f>
        <v>28400582000</v>
      </c>
      <c r="DE254" s="77">
        <f>+DE50</f>
        <v>27789506091</v>
      </c>
      <c r="DF254" s="92">
        <f t="shared" si="1292"/>
        <v>0.97848368357380844</v>
      </c>
      <c r="DG254" s="77">
        <f>+DG50</f>
        <v>27446178016</v>
      </c>
      <c r="DH254" s="92">
        <f t="shared" si="1293"/>
        <v>0.96639491458308846</v>
      </c>
      <c r="DI254" s="77">
        <f>+DI50</f>
        <v>32872408000</v>
      </c>
      <c r="DJ254" s="77">
        <f t="shared" ref="DJ254:DK254" si="1496">+DJ50</f>
        <v>0</v>
      </c>
      <c r="DK254" s="77">
        <f t="shared" si="1496"/>
        <v>32872408000</v>
      </c>
      <c r="DL254" s="77">
        <f>+DL50</f>
        <v>32872408000</v>
      </c>
      <c r="DM254" s="77">
        <f>+DM50</f>
        <v>32872408000</v>
      </c>
      <c r="DN254" s="77">
        <f>+DN50</f>
        <v>2529127350</v>
      </c>
      <c r="DO254" s="93">
        <f t="shared" si="1295"/>
        <v>7.6937696502185057E-2</v>
      </c>
      <c r="DP254" s="77">
        <f>+DP50</f>
        <v>1320305541</v>
      </c>
      <c r="DQ254" s="93">
        <f t="shared" si="1296"/>
        <v>4.0164552015781743E-2</v>
      </c>
      <c r="DR254" s="77">
        <f>+DR50</f>
        <v>32872408000</v>
      </c>
      <c r="DS254" s="77">
        <f>+DS50</f>
        <v>32872408000</v>
      </c>
      <c r="DT254" s="77">
        <f>+DT50</f>
        <v>4924920255</v>
      </c>
      <c r="DU254" s="93">
        <f t="shared" si="1297"/>
        <v>0.1498192725948157</v>
      </c>
      <c r="DV254" s="77">
        <f>+DV50</f>
        <v>3137685466</v>
      </c>
      <c r="DW254" s="93">
        <f t="shared" si="1298"/>
        <v>9.5450429612579643E-2</v>
      </c>
      <c r="DX254" s="77">
        <f>+DX50</f>
        <v>32872408000</v>
      </c>
      <c r="DY254" s="77">
        <f>+DY50</f>
        <v>32872408000</v>
      </c>
      <c r="DZ254" s="77">
        <f>+DZ50</f>
        <v>6594624341</v>
      </c>
      <c r="EA254" s="93">
        <f t="shared" si="1299"/>
        <v>0.20061275526271152</v>
      </c>
      <c r="EB254" s="77">
        <f>+EB50</f>
        <v>4880863277</v>
      </c>
      <c r="EC254" s="93">
        <f t="shared" si="1485"/>
        <v>0.14847903071171423</v>
      </c>
      <c r="ED254" s="77">
        <f>+ED50</f>
        <v>32872408000</v>
      </c>
      <c r="EE254" s="77">
        <f>+EE50</f>
        <v>32872408000</v>
      </c>
      <c r="EF254" s="77">
        <f>+EF50</f>
        <v>8950752013</v>
      </c>
      <c r="EG254" s="93">
        <f t="shared" si="1301"/>
        <v>0.27228768920731333</v>
      </c>
      <c r="EH254" s="77">
        <f>+EH50</f>
        <v>7611162765</v>
      </c>
      <c r="EI254" s="93">
        <f t="shared" si="1302"/>
        <v>0.23153651430099068</v>
      </c>
      <c r="EJ254" s="77">
        <f>+EJ50</f>
        <v>32872408000</v>
      </c>
      <c r="EK254" s="77">
        <f>+EK50</f>
        <v>32360119307</v>
      </c>
      <c r="EL254" s="77">
        <f>+EL50</f>
        <v>11075934437</v>
      </c>
      <c r="EM254" s="93">
        <f t="shared" si="1303"/>
        <v>0.34227112489675221</v>
      </c>
      <c r="EN254" s="77">
        <f>+EN50</f>
        <v>9760490701</v>
      </c>
      <c r="EO254" s="93">
        <f t="shared" si="1304"/>
        <v>0.30162097390316644</v>
      </c>
      <c r="EP254" s="77">
        <f>+EP50</f>
        <v>32872408000</v>
      </c>
      <c r="EQ254" s="77">
        <f>+EQ50</f>
        <v>32360119307</v>
      </c>
      <c r="ER254" s="77">
        <f>+ER50</f>
        <v>14474988732</v>
      </c>
      <c r="ES254" s="93">
        <f t="shared" si="1305"/>
        <v>0.44730949829560218</v>
      </c>
      <c r="ET254" s="77">
        <f>+ET50</f>
        <v>13316731902</v>
      </c>
      <c r="EU254" s="93">
        <f t="shared" si="1306"/>
        <v>0.41151677395451947</v>
      </c>
      <c r="EV254" s="77">
        <f>+EV50</f>
        <v>32872408000</v>
      </c>
      <c r="EW254" s="77">
        <f>+EW50</f>
        <v>32360119307</v>
      </c>
      <c r="EX254" s="77">
        <f>+EX50</f>
        <v>17806149441</v>
      </c>
      <c r="EY254" s="93">
        <f t="shared" si="1307"/>
        <v>0.55024980816891644</v>
      </c>
      <c r="EZ254" s="212">
        <f>+EZ50</f>
        <v>16169025472</v>
      </c>
      <c r="FA254" s="93">
        <f t="shared" si="1308"/>
        <v>0.49965901913415961</v>
      </c>
      <c r="FB254" s="77">
        <f>+FB50</f>
        <v>32872408000</v>
      </c>
      <c r="FC254" s="77">
        <f>+FC50</f>
        <v>32360119307</v>
      </c>
      <c r="FD254" s="77">
        <f>+FD50</f>
        <v>19877895648</v>
      </c>
      <c r="FE254" s="93">
        <f t="shared" si="1309"/>
        <v>0.61427139558475297</v>
      </c>
      <c r="FF254" s="212">
        <f>+FF50</f>
        <v>18238436188</v>
      </c>
      <c r="FG254" s="93">
        <f t="shared" si="1310"/>
        <v>0.56360843465910027</v>
      </c>
      <c r="FH254" s="77">
        <f>+FH50</f>
        <v>32872408000</v>
      </c>
      <c r="FI254" s="77">
        <f>+FI50</f>
        <v>32360119307</v>
      </c>
      <c r="FJ254" s="77">
        <f>+FJ50</f>
        <v>21966225989</v>
      </c>
      <c r="FK254" s="93">
        <f t="shared" si="1311"/>
        <v>0.67880546980085954</v>
      </c>
      <c r="FL254" s="212">
        <f>+FL50</f>
        <v>20392428481</v>
      </c>
      <c r="FM254" s="93">
        <f t="shared" si="1312"/>
        <v>0.6301716099232304</v>
      </c>
      <c r="FN254" s="77">
        <f t="shared" ref="FN254:FS254" si="1497">+FN50</f>
        <v>34284374000</v>
      </c>
      <c r="FO254" s="77">
        <f t="shared" si="1497"/>
        <v>0</v>
      </c>
      <c r="FP254" s="212">
        <f t="shared" si="1497"/>
        <v>34284374000</v>
      </c>
      <c r="FQ254" s="77">
        <f t="shared" si="1497"/>
        <v>32872408000</v>
      </c>
      <c r="FR254" s="77">
        <f t="shared" si="1497"/>
        <v>32360119307</v>
      </c>
      <c r="FS254" s="77">
        <f t="shared" si="1497"/>
        <v>23793842055</v>
      </c>
      <c r="FT254" s="93">
        <f t="shared" si="1314"/>
        <v>0.73528289031533389</v>
      </c>
      <c r="FU254" s="212">
        <f>+FU50</f>
        <v>22522599298</v>
      </c>
      <c r="FV254" s="93">
        <f t="shared" si="1315"/>
        <v>0.69599864834639247</v>
      </c>
      <c r="FW254" s="77">
        <f t="shared" ref="FW254:FY254" si="1498">+FW50</f>
        <v>32872408000</v>
      </c>
      <c r="FX254" s="77">
        <f t="shared" si="1498"/>
        <v>32360119307</v>
      </c>
      <c r="FY254" s="77">
        <f t="shared" si="1498"/>
        <v>25642306165</v>
      </c>
      <c r="FZ254" s="93">
        <f t="shared" si="1317"/>
        <v>0.79240456197740805</v>
      </c>
      <c r="GA254" s="212">
        <f>+GA50</f>
        <v>24659885699</v>
      </c>
      <c r="GB254" s="93">
        <f t="shared" si="1318"/>
        <v>0.76204557421596653</v>
      </c>
      <c r="GC254" s="77">
        <f t="shared" ref="GC254:GE254" si="1499">+GC50</f>
        <v>32872408000</v>
      </c>
      <c r="GD254" s="77">
        <f t="shared" si="1499"/>
        <v>32360119307</v>
      </c>
      <c r="GE254" s="77">
        <f t="shared" si="1499"/>
        <v>30974201328</v>
      </c>
      <c r="GF254" s="92">
        <f t="shared" si="1320"/>
        <v>0.9571720374127235</v>
      </c>
      <c r="GG254" s="212">
        <f>+GG50</f>
        <v>30669620284</v>
      </c>
      <c r="GH254" s="92">
        <f t="shared" si="1321"/>
        <v>0.94775980252228798</v>
      </c>
      <c r="GI254" s="77">
        <f t="shared" ref="GI254:GK254" si="1500">+GI50</f>
        <v>34284374000</v>
      </c>
      <c r="GJ254" s="77">
        <f t="shared" si="1500"/>
        <v>34284374000</v>
      </c>
      <c r="GK254" s="77">
        <f t="shared" si="1500"/>
        <v>3089784965</v>
      </c>
      <c r="GL254" s="92">
        <f t="shared" si="1323"/>
        <v>9.0122251174835508E-2</v>
      </c>
      <c r="GM254" s="212">
        <f>+GM50</f>
        <v>1248709847</v>
      </c>
      <c r="GN254" s="92">
        <f t="shared" si="1324"/>
        <v>3.6422127672507597E-2</v>
      </c>
      <c r="GO254" s="77">
        <f t="shared" ref="GO254:GQ254" si="1501">+GO50</f>
        <v>34284374000</v>
      </c>
      <c r="GP254" s="77">
        <f t="shared" si="1501"/>
        <v>34284374000</v>
      </c>
      <c r="GQ254" s="77">
        <f t="shared" si="1501"/>
        <v>5600338705</v>
      </c>
      <c r="GR254" s="92">
        <f t="shared" si="1326"/>
        <v>0.16334959783719546</v>
      </c>
      <c r="GS254" s="212">
        <f>+GS50</f>
        <v>3289021929</v>
      </c>
      <c r="GT254" s="92">
        <f t="shared" si="1327"/>
        <v>9.593355646511148E-2</v>
      </c>
      <c r="GU254" s="77">
        <f t="shared" ref="GU254:GW254" si="1502">+GU50</f>
        <v>34284374000</v>
      </c>
      <c r="GV254" s="77">
        <f t="shared" si="1502"/>
        <v>34284374000</v>
      </c>
      <c r="GW254" s="77">
        <f t="shared" si="1502"/>
        <v>7555017893</v>
      </c>
      <c r="GX254" s="92">
        <f t="shared" si="1329"/>
        <v>0.22036330291461645</v>
      </c>
      <c r="GY254" s="212">
        <f>+GY50</f>
        <v>5487493400</v>
      </c>
      <c r="GZ254" s="92">
        <f t="shared" si="1330"/>
        <v>0.16005814777309335</v>
      </c>
      <c r="HA254" s="77">
        <f t="shared" ref="HA254:HC254" si="1503">+HA50</f>
        <v>34284374000</v>
      </c>
      <c r="HB254" s="77">
        <f t="shared" si="1503"/>
        <v>34284374000</v>
      </c>
      <c r="HC254" s="77">
        <f t="shared" si="1503"/>
        <v>9458034336</v>
      </c>
      <c r="HD254" s="92">
        <f t="shared" si="1332"/>
        <v>0.27587011902273612</v>
      </c>
      <c r="HE254" s="212">
        <f>+HE50</f>
        <v>7560112118</v>
      </c>
      <c r="HF254" s="92">
        <f t="shared" si="1333"/>
        <v>0.22051189028564441</v>
      </c>
      <c r="HG254" s="77">
        <f t="shared" ref="HG254:HI254" si="1504">+HG50</f>
        <v>34284374000</v>
      </c>
      <c r="HH254" s="77">
        <f t="shared" si="1504"/>
        <v>34284374000</v>
      </c>
      <c r="HI254" s="77">
        <f t="shared" si="1504"/>
        <v>12940991370</v>
      </c>
      <c r="HJ254" s="92">
        <f t="shared" si="1335"/>
        <v>0.37746033717868088</v>
      </c>
      <c r="HK254" s="212">
        <f>+HK50</f>
        <v>9754007285</v>
      </c>
      <c r="HL254" s="92">
        <f t="shared" si="1336"/>
        <v>0.28450300084230795</v>
      </c>
      <c r="HM254" s="77">
        <f t="shared" ref="HM254:HO254" si="1505">+HM50</f>
        <v>34284374000</v>
      </c>
      <c r="HN254" s="77">
        <f t="shared" si="1505"/>
        <v>34284374000</v>
      </c>
      <c r="HO254" s="77">
        <f t="shared" si="1505"/>
        <v>16515941924</v>
      </c>
      <c r="HP254" s="92">
        <f t="shared" si="1338"/>
        <v>0.4817338045606433</v>
      </c>
      <c r="HQ254" s="212">
        <f>+HQ50</f>
        <v>14443086406</v>
      </c>
      <c r="HR254" s="92">
        <f t="shared" si="1339"/>
        <v>0.42127315511142188</v>
      </c>
    </row>
    <row r="255" spans="1:226" x14ac:dyDescent="0.35">
      <c r="A255" s="48" t="s">
        <v>172</v>
      </c>
      <c r="B255" s="77">
        <f>+B46</f>
        <v>15996641846</v>
      </c>
      <c r="C255" s="77">
        <f>+C46</f>
        <v>15816620408</v>
      </c>
      <c r="D255" s="78">
        <f t="shared" ref="D255:D259" si="1506">+C255/B255</f>
        <v>0.98874629814600656</v>
      </c>
      <c r="E255" s="77">
        <f>+E46</f>
        <v>17206313791</v>
      </c>
      <c r="F255" s="77">
        <f>+F46</f>
        <v>16051019349</v>
      </c>
      <c r="G255" s="78">
        <f t="shared" ref="G255:G259" si="1507">+F255/E255</f>
        <v>0.93285636563223129</v>
      </c>
      <c r="H255" s="77">
        <f>+H46</f>
        <v>18511816436</v>
      </c>
      <c r="I255" s="77">
        <f>+I46</f>
        <v>18492131221</v>
      </c>
      <c r="J255" s="78">
        <f t="shared" ref="J255:J259" si="1508">+I255/H255</f>
        <v>0.99893661353719354</v>
      </c>
      <c r="K255" s="77">
        <f>+K46</f>
        <v>20467848952</v>
      </c>
      <c r="L255" s="77">
        <f>+L46</f>
        <v>20084823652</v>
      </c>
      <c r="M255" s="78">
        <f t="shared" ref="M255:M259" si="1509">+L255/K255</f>
        <v>0.98128648980661093</v>
      </c>
      <c r="N255" s="77">
        <f>+N46</f>
        <v>22198586928</v>
      </c>
      <c r="O255" s="77">
        <f>+O46</f>
        <v>22078319219</v>
      </c>
      <c r="P255" s="78">
        <f t="shared" ref="P255:P259" si="1510">+O255/N255</f>
        <v>0.99458219077682364</v>
      </c>
      <c r="Q255" s="77">
        <f>+Q46</f>
        <v>28255540648</v>
      </c>
      <c r="R255" s="77">
        <f>+R46</f>
        <v>27874904998</v>
      </c>
      <c r="S255" s="78">
        <f t="shared" ref="S255:S259" si="1511">+R255/Q255</f>
        <v>0.98652881377348756</v>
      </c>
      <c r="T255" s="77">
        <f>+T46</f>
        <v>31182331000</v>
      </c>
      <c r="U255" s="77">
        <f>+U46</f>
        <v>30505462186</v>
      </c>
      <c r="V255" s="78">
        <f t="shared" ref="V255:V259" si="1512">+U255/T255</f>
        <v>0.97829319386033076</v>
      </c>
      <c r="W255" s="77">
        <f>+W46</f>
        <v>30688098000</v>
      </c>
      <c r="X255" s="77">
        <f>+X46</f>
        <v>30291095598</v>
      </c>
      <c r="Y255" s="78">
        <f t="shared" ref="Y255:Y259" si="1513">+X255/W255</f>
        <v>0.98706331027748939</v>
      </c>
      <c r="Z255" s="77">
        <f>+Z46</f>
        <v>32477317809</v>
      </c>
      <c r="AA255" s="77">
        <f>+AA46</f>
        <v>31860660605</v>
      </c>
      <c r="AB255" s="78">
        <f t="shared" ref="AB255:AB259" si="1514">+AA255/Z255</f>
        <v>0.98101268067681646</v>
      </c>
      <c r="AC255" s="77">
        <f>+AC46</f>
        <v>40764864954</v>
      </c>
      <c r="AD255" s="77">
        <f>+AD46</f>
        <v>39927188565</v>
      </c>
      <c r="AE255" s="78">
        <f t="shared" ref="AE255:AE259" si="1515">+AD255/AC255</f>
        <v>0.97945102013841445</v>
      </c>
      <c r="AF255" s="77">
        <f>+AF46</f>
        <v>41404044000</v>
      </c>
      <c r="AG255" s="77">
        <f t="shared" ref="AG255:AH255" si="1516">+AG46</f>
        <v>44143278222</v>
      </c>
      <c r="AH255" s="77">
        <f t="shared" si="1516"/>
        <v>41671806097</v>
      </c>
      <c r="AI255" s="92">
        <f t="shared" ref="AI255:AI258" si="1517">+AH255/AG255</f>
        <v>0.94401249239871188</v>
      </c>
      <c r="AJ255" s="77">
        <f t="shared" ref="AJ255" si="1518">+AJ46</f>
        <v>40229219325</v>
      </c>
      <c r="AK255" s="92">
        <f t="shared" ref="AK255:AK258" si="1519">+AJ255/AG255</f>
        <v>0.91133284489394073</v>
      </c>
      <c r="AL255" s="77">
        <f>+AL46</f>
        <v>48443270000</v>
      </c>
      <c r="AM255" s="77">
        <f t="shared" ref="AM255" si="1520">+AM46</f>
        <v>49694872500</v>
      </c>
      <c r="AN255" s="77">
        <f t="shared" ref="AN255" si="1521">+AN46</f>
        <v>45807546821</v>
      </c>
      <c r="AO255" s="92">
        <f t="shared" ref="AO255:AO258" si="1522">+AN255/AM255</f>
        <v>0.92177612128897202</v>
      </c>
      <c r="AP255" s="77">
        <f t="shared" ref="AP255" si="1523">+AP46</f>
        <v>44299078880</v>
      </c>
      <c r="AQ255" s="92">
        <f t="shared" ref="AQ255:AQ258" si="1524">+AP255/AM255</f>
        <v>0.89142152200913682</v>
      </c>
      <c r="AR255" s="77">
        <f>+AR46</f>
        <v>53627395000</v>
      </c>
      <c r="AS255" s="77">
        <f t="shared" ref="AS255:AT255" si="1525">+AS46</f>
        <v>53627395000</v>
      </c>
      <c r="AT255" s="77">
        <f t="shared" si="1525"/>
        <v>50292215208</v>
      </c>
      <c r="AU255" s="92">
        <f t="shared" ref="AU255:AU258" si="1526">+AT255/AS255</f>
        <v>0.9378082826510592</v>
      </c>
      <c r="AV255" s="77">
        <f t="shared" ref="AV255" si="1527">+AV46</f>
        <v>49017465148</v>
      </c>
      <c r="AW255" s="92">
        <f t="shared" ref="AW255:AW258" si="1528">+AV255/AS255</f>
        <v>0.91403778139885405</v>
      </c>
      <c r="AX255" s="77">
        <f>+AX46</f>
        <v>56232669000</v>
      </c>
      <c r="AY255" s="77">
        <f t="shared" ref="AY255:AZ255" si="1529">+AY46</f>
        <v>56232669000</v>
      </c>
      <c r="AZ255" s="77">
        <f t="shared" si="1529"/>
        <v>54445286952</v>
      </c>
      <c r="BA255" s="92">
        <f t="shared" ref="BA255:BA258" si="1530">+AZ255/AY255</f>
        <v>0.96821452583017176</v>
      </c>
      <c r="BB255" s="77">
        <f t="shared" ref="BB255" si="1531">+BB46</f>
        <v>53070007756</v>
      </c>
      <c r="BC255" s="92">
        <f t="shared" ref="BC255:BC258" si="1532">+BB255/AY255</f>
        <v>0.94375758255401321</v>
      </c>
      <c r="BD255" s="77">
        <f>+BD46</f>
        <v>60025790000</v>
      </c>
      <c r="BE255" s="77">
        <f t="shared" ref="BE255:BF255" si="1533">+BE46</f>
        <v>59424790000</v>
      </c>
      <c r="BF255" s="77">
        <f t="shared" si="1533"/>
        <v>55713516846</v>
      </c>
      <c r="BG255" s="92">
        <f t="shared" si="1275"/>
        <v>0.93754671822988356</v>
      </c>
      <c r="BH255" s="77">
        <f t="shared" ref="BH255" si="1534">+BH46</f>
        <v>54402597016</v>
      </c>
      <c r="BI255" s="92">
        <f t="shared" si="1276"/>
        <v>0.91548656740730594</v>
      </c>
      <c r="BJ255" s="77">
        <f>+BJ46</f>
        <v>67158201000</v>
      </c>
      <c r="BK255" s="77">
        <f t="shared" ref="BK255:BL255" si="1535">+BK46</f>
        <v>67158201000</v>
      </c>
      <c r="BL255" s="77">
        <f t="shared" si="1535"/>
        <v>62028781211</v>
      </c>
      <c r="BM255" s="92">
        <f t="shared" si="1277"/>
        <v>0.92362184048080742</v>
      </c>
      <c r="BN255" s="77">
        <f t="shared" ref="BN255" si="1536">+BN46</f>
        <v>60062058026</v>
      </c>
      <c r="BO255" s="92">
        <f t="shared" si="1278"/>
        <v>0.89433691093065459</v>
      </c>
      <c r="BP255" s="77">
        <f>+BP46</f>
        <v>70185352000</v>
      </c>
      <c r="BQ255" s="77">
        <f t="shared" ref="BQ255:BR255" si="1537">+BQ46</f>
        <v>70185352000</v>
      </c>
      <c r="BR255" s="77">
        <f t="shared" si="1537"/>
        <v>66737629588</v>
      </c>
      <c r="BS255" s="92">
        <f t="shared" si="1483"/>
        <v>0.95087689505354334</v>
      </c>
      <c r="BT255" s="77">
        <f t="shared" ref="BT255" si="1538">+BT46</f>
        <v>64802113421</v>
      </c>
      <c r="BU255" s="92">
        <f t="shared" si="1280"/>
        <v>0.92329968539589291</v>
      </c>
      <c r="BV255" s="77">
        <f>+BV46</f>
        <v>74256856000</v>
      </c>
      <c r="BW255" s="77">
        <f t="shared" ref="BW255:BX255" si="1539">+BW46</f>
        <v>74256856000</v>
      </c>
      <c r="BX255" s="77">
        <f t="shared" si="1539"/>
        <v>70502793143</v>
      </c>
      <c r="BY255" s="92">
        <f t="shared" si="1281"/>
        <v>0.94944489897336892</v>
      </c>
      <c r="BZ255" s="77">
        <f t="shared" ref="BZ255" si="1540">+BZ46</f>
        <v>68438320749</v>
      </c>
      <c r="CA255" s="92">
        <f t="shared" si="1282"/>
        <v>0.92164312409079108</v>
      </c>
      <c r="CB255" s="77">
        <f>+CB46</f>
        <v>78137955000</v>
      </c>
      <c r="CC255" s="77">
        <f t="shared" ref="CC255:CD255" si="1541">+CC46</f>
        <v>77699585000</v>
      </c>
      <c r="CD255" s="77">
        <f t="shared" si="1541"/>
        <v>71014271857</v>
      </c>
      <c r="CE255" s="92">
        <f t="shared" si="1283"/>
        <v>0.91395947426231428</v>
      </c>
      <c r="CF255" s="77">
        <f t="shared" ref="CF255" si="1542">+CF46</f>
        <v>68272942526</v>
      </c>
      <c r="CG255" s="92">
        <f t="shared" si="1284"/>
        <v>0.87867834205292084</v>
      </c>
      <c r="CH255" s="77">
        <f>+CH46</f>
        <v>79294842000</v>
      </c>
      <c r="CI255" s="77">
        <f t="shared" ref="CI255:CJ255" si="1543">+CI46</f>
        <v>79654842000</v>
      </c>
      <c r="CJ255" s="77">
        <f t="shared" si="1543"/>
        <v>77703966140</v>
      </c>
      <c r="CK255" s="92">
        <f t="shared" si="1285"/>
        <v>0.97550838328196043</v>
      </c>
      <c r="CL255" s="77">
        <f t="shared" ref="CL255" si="1544">+CL46</f>
        <v>75732637357</v>
      </c>
      <c r="CM255" s="92">
        <f t="shared" si="1286"/>
        <v>0.95075999720142557</v>
      </c>
      <c r="CN255" s="77">
        <f>+CN46</f>
        <v>83717557000</v>
      </c>
      <c r="CO255" s="77">
        <f t="shared" ref="CO255:CP255" si="1545">+CO46</f>
        <v>85307220738</v>
      </c>
      <c r="CP255" s="77">
        <f t="shared" si="1545"/>
        <v>84370772653</v>
      </c>
      <c r="CQ255" s="92">
        <f t="shared" si="1287"/>
        <v>0.98902263985511762</v>
      </c>
      <c r="CR255" s="77">
        <f t="shared" ref="CR255" si="1546">+CR46</f>
        <v>82731399555</v>
      </c>
      <c r="CS255" s="92">
        <f t="shared" si="1288"/>
        <v>0.96980535573992033</v>
      </c>
      <c r="CT255" s="77">
        <f t="shared" ref="CT255:CU255" si="1547">+CT46</f>
        <v>103556093000</v>
      </c>
      <c r="CU255" s="77">
        <f t="shared" si="1547"/>
        <v>70787086271</v>
      </c>
      <c r="CV255" s="92">
        <f t="shared" si="1289"/>
        <v>0.68356273610090712</v>
      </c>
      <c r="CW255" s="77">
        <f t="shared" ref="CW255:CX255" si="1548">+CW46</f>
        <v>103556093000</v>
      </c>
      <c r="CX255" s="77">
        <f t="shared" si="1548"/>
        <v>77565136176</v>
      </c>
      <c r="CY255" s="92">
        <f t="shared" si="1290"/>
        <v>0.7490156680206157</v>
      </c>
      <c r="CZ255" s="77">
        <f t="shared" ref="CZ255:DA255" si="1549">+CZ46</f>
        <v>107266020000</v>
      </c>
      <c r="DA255" s="77">
        <f t="shared" si="1549"/>
        <v>84407195874</v>
      </c>
      <c r="DB255" s="92">
        <f t="shared" si="1291"/>
        <v>0.78689594220052161</v>
      </c>
      <c r="DC255" s="77">
        <f>+DC46</f>
        <v>103556093000</v>
      </c>
      <c r="DD255" s="77">
        <f t="shared" ref="DD255:DE255" si="1550">+DD46</f>
        <v>107266020000</v>
      </c>
      <c r="DE255" s="77">
        <f t="shared" si="1550"/>
        <v>105528361590</v>
      </c>
      <c r="DF255" s="92">
        <f t="shared" si="1292"/>
        <v>0.98380047651623503</v>
      </c>
      <c r="DG255" s="77">
        <f t="shared" ref="DG255:DI255" si="1551">+DG46</f>
        <v>103648318011</v>
      </c>
      <c r="DH255" s="92">
        <f t="shared" si="1293"/>
        <v>0.96627355066404064</v>
      </c>
      <c r="DI255" s="77">
        <f t="shared" si="1551"/>
        <v>123512248000</v>
      </c>
      <c r="DJ255" s="77">
        <f t="shared" ref="DJ255:DK255" si="1552">+DJ46</f>
        <v>0</v>
      </c>
      <c r="DK255" s="77">
        <f t="shared" si="1552"/>
        <v>123512248000</v>
      </c>
      <c r="DL255" s="77">
        <f>+DL46</f>
        <v>123512248000</v>
      </c>
      <c r="DM255" s="77">
        <f t="shared" ref="DM255:DN255" si="1553">+DM46</f>
        <v>123512248000</v>
      </c>
      <c r="DN255" s="77">
        <f t="shared" si="1553"/>
        <v>7092409012</v>
      </c>
      <c r="DO255" s="93">
        <f t="shared" si="1295"/>
        <v>5.742271820686156E-2</v>
      </c>
      <c r="DP255" s="77">
        <f t="shared" ref="DP255" si="1554">+DP46</f>
        <v>5593508696</v>
      </c>
      <c r="DQ255" s="93">
        <f t="shared" si="1296"/>
        <v>4.5287077084047569E-2</v>
      </c>
      <c r="DR255" s="77">
        <f>+DR46</f>
        <v>123512248000</v>
      </c>
      <c r="DS255" s="77">
        <f t="shared" ref="DS255:DT255" si="1555">+DS46</f>
        <v>123512248000</v>
      </c>
      <c r="DT255" s="77">
        <f t="shared" si="1555"/>
        <v>15922468915</v>
      </c>
      <c r="DU255" s="93">
        <f t="shared" si="1297"/>
        <v>0.12891408886833636</v>
      </c>
      <c r="DV255" s="77">
        <f t="shared" ref="DV255" si="1556">+DV46</f>
        <v>13315329183</v>
      </c>
      <c r="DW255" s="93">
        <f t="shared" si="1298"/>
        <v>0.10780573909560776</v>
      </c>
      <c r="DX255" s="77">
        <f>+DX46</f>
        <v>123512248000</v>
      </c>
      <c r="DY255" s="77">
        <f t="shared" ref="DY255:DZ255" si="1557">+DY46</f>
        <v>123512248000</v>
      </c>
      <c r="DZ255" s="77">
        <f t="shared" si="1557"/>
        <v>25662155306</v>
      </c>
      <c r="EA255" s="93">
        <f t="shared" si="1299"/>
        <v>0.20777012580970916</v>
      </c>
      <c r="EB255" s="77">
        <f t="shared" ref="EB255" si="1558">+EB46</f>
        <v>21534958061</v>
      </c>
      <c r="EC255" s="93">
        <f t="shared" ref="EC255:EC258" si="1559">+EB255/DY255</f>
        <v>0.17435483856629344</v>
      </c>
      <c r="ED255" s="77">
        <f>+ED46</f>
        <v>123512248000</v>
      </c>
      <c r="EE255" s="77">
        <f t="shared" ref="EE255:EF255" si="1560">+EE46</f>
        <v>123512248000</v>
      </c>
      <c r="EF255" s="77">
        <f t="shared" si="1560"/>
        <v>36107465784</v>
      </c>
      <c r="EG255" s="93">
        <f t="shared" si="1301"/>
        <v>0.29233915153094775</v>
      </c>
      <c r="EH255" s="77">
        <f t="shared" ref="EH255" si="1561">+EH46</f>
        <v>30856630005</v>
      </c>
      <c r="EI255" s="93">
        <f t="shared" si="1302"/>
        <v>0.24982647878775552</v>
      </c>
      <c r="EJ255" s="77">
        <f>+EJ46</f>
        <v>123512248000</v>
      </c>
      <c r="EK255" s="77">
        <f t="shared" ref="EK255:EL255" si="1562">+EK46</f>
        <v>122263697399</v>
      </c>
      <c r="EL255" s="77">
        <f t="shared" si="1562"/>
        <v>43668092561</v>
      </c>
      <c r="EM255" s="93">
        <f t="shared" si="1303"/>
        <v>0.35716319308168709</v>
      </c>
      <c r="EN255" s="77">
        <f t="shared" ref="EN255" si="1563">+EN46</f>
        <v>38446665341</v>
      </c>
      <c r="EO255" s="93">
        <f t="shared" si="1304"/>
        <v>0.3144569169663804</v>
      </c>
      <c r="EP255" s="77">
        <f>+EP46</f>
        <v>123512248000</v>
      </c>
      <c r="EQ255" s="77">
        <f t="shared" ref="EQ255:ER255" si="1564">+EQ46</f>
        <v>122263697399</v>
      </c>
      <c r="ER255" s="77">
        <f t="shared" si="1564"/>
        <v>57445086320</v>
      </c>
      <c r="ES255" s="93">
        <f t="shared" si="1305"/>
        <v>0.4698458131241649</v>
      </c>
      <c r="ET255" s="77">
        <f t="shared" ref="ET255" si="1565">+ET46</f>
        <v>53801990754</v>
      </c>
      <c r="EU255" s="93">
        <f t="shared" si="1306"/>
        <v>0.44004877897991695</v>
      </c>
      <c r="EV255" s="77">
        <f>+EV46</f>
        <v>123512248000</v>
      </c>
      <c r="EW255" s="77">
        <f t="shared" ref="EW255:EX255" si="1566">+EW46</f>
        <v>122263697399</v>
      </c>
      <c r="EX255" s="77">
        <f t="shared" si="1566"/>
        <v>65372247566</v>
      </c>
      <c r="EY255" s="93">
        <f t="shared" si="1307"/>
        <v>0.5346824033356502</v>
      </c>
      <c r="EZ255" s="212">
        <f t="shared" ref="EZ255" si="1567">+EZ46</f>
        <v>61793395961</v>
      </c>
      <c r="FA255" s="93">
        <f t="shared" si="1308"/>
        <v>0.50541082329075226</v>
      </c>
      <c r="FB255" s="77">
        <f>+FB46</f>
        <v>123512248000</v>
      </c>
      <c r="FC255" s="77">
        <f t="shared" ref="FC255:FD255" si="1568">+FC46</f>
        <v>122263697399</v>
      </c>
      <c r="FD255" s="77">
        <f t="shared" si="1568"/>
        <v>72704223883</v>
      </c>
      <c r="FE255" s="93">
        <f t="shared" si="1309"/>
        <v>0.59465095060665696</v>
      </c>
      <c r="FF255" s="212">
        <f t="shared" ref="FF255" si="1569">+FF46</f>
        <v>69740803247</v>
      </c>
      <c r="FG255" s="93">
        <f t="shared" si="1310"/>
        <v>0.57041300672762418</v>
      </c>
      <c r="FH255" s="77">
        <f>+FH46</f>
        <v>123512248000</v>
      </c>
      <c r="FI255" s="77">
        <f t="shared" ref="FI255:FJ255" si="1570">+FI46</f>
        <v>122263697399</v>
      </c>
      <c r="FJ255" s="77">
        <f t="shared" si="1570"/>
        <v>81030133247</v>
      </c>
      <c r="FK255" s="93">
        <f t="shared" si="1311"/>
        <v>0.66274891869630914</v>
      </c>
      <c r="FL255" s="212">
        <f t="shared" ref="FL255" si="1571">+FL46</f>
        <v>77295551864</v>
      </c>
      <c r="FM255" s="93">
        <f t="shared" si="1312"/>
        <v>0.63220361814963566</v>
      </c>
      <c r="FN255" s="77">
        <f>+FN46</f>
        <v>131201709000</v>
      </c>
      <c r="FO255" s="77">
        <f t="shared" ref="FO255:FP255" si="1572">+FO46</f>
        <v>0</v>
      </c>
      <c r="FP255" s="212">
        <f t="shared" si="1572"/>
        <v>131201709000</v>
      </c>
      <c r="FQ255" s="77">
        <f>+FQ46</f>
        <v>123512248000</v>
      </c>
      <c r="FR255" s="77">
        <f t="shared" ref="FR255:FS255" si="1573">+FR46</f>
        <v>122263697399</v>
      </c>
      <c r="FS255" s="77">
        <f t="shared" si="1573"/>
        <v>89144867712</v>
      </c>
      <c r="FT255" s="93">
        <f t="shared" si="1314"/>
        <v>0.72911967827278479</v>
      </c>
      <c r="FU255" s="212">
        <f t="shared" ref="FU255" si="1574">+FU46</f>
        <v>85042831401</v>
      </c>
      <c r="FV255" s="93">
        <f t="shared" si="1315"/>
        <v>0.69556894818474191</v>
      </c>
      <c r="FW255" s="77">
        <f>+FW46</f>
        <v>123512248000</v>
      </c>
      <c r="FX255" s="77">
        <f t="shared" ref="FX255:FY255" si="1575">+FX46</f>
        <v>122263697399</v>
      </c>
      <c r="FY255" s="77">
        <f t="shared" si="1575"/>
        <v>97579836104</v>
      </c>
      <c r="FZ255" s="93">
        <f t="shared" si="1317"/>
        <v>0.79810964480776536</v>
      </c>
      <c r="GA255" s="212">
        <f t="shared" ref="GA255" si="1576">+GA46</f>
        <v>93708465372</v>
      </c>
      <c r="GB255" s="93">
        <f t="shared" si="1318"/>
        <v>0.76644553833660234</v>
      </c>
      <c r="GC255" s="77">
        <f>+GC46</f>
        <v>123512248000</v>
      </c>
      <c r="GD255" s="77">
        <f t="shared" ref="GD255:GE255" si="1577">+GD46</f>
        <v>122263697399</v>
      </c>
      <c r="GE255" s="77">
        <f t="shared" si="1577"/>
        <v>119880796894</v>
      </c>
      <c r="GF255" s="92">
        <f t="shared" si="1320"/>
        <v>0.98051015505261918</v>
      </c>
      <c r="GG255" s="212">
        <f t="shared" ref="GG255" si="1578">+GG46</f>
        <v>116225016953</v>
      </c>
      <c r="GH255" s="92">
        <f t="shared" si="1321"/>
        <v>0.95060937486379837</v>
      </c>
      <c r="GI255" s="77">
        <f>+GI46</f>
        <v>131201709000</v>
      </c>
      <c r="GJ255" s="77">
        <f t="shared" ref="GJ255:GK255" si="1579">+GJ46</f>
        <v>131201709000</v>
      </c>
      <c r="GK255" s="77">
        <f t="shared" si="1579"/>
        <v>9309264568</v>
      </c>
      <c r="GL255" s="92">
        <f t="shared" si="1323"/>
        <v>7.0953836188216116E-2</v>
      </c>
      <c r="GM255" s="212">
        <f t="shared" ref="GM255" si="1580">+GM46</f>
        <v>5914606405</v>
      </c>
      <c r="GN255" s="92">
        <f t="shared" si="1324"/>
        <v>4.5080254289980325E-2</v>
      </c>
      <c r="GO255" s="77">
        <f>+GO46</f>
        <v>131201709000</v>
      </c>
      <c r="GP255" s="77">
        <f t="shared" ref="GP255:GQ255" si="1581">+GP46</f>
        <v>131201709000</v>
      </c>
      <c r="GQ255" s="77">
        <f t="shared" si="1581"/>
        <v>18244785549</v>
      </c>
      <c r="GR255" s="92">
        <f t="shared" si="1326"/>
        <v>0.1390590540935713</v>
      </c>
      <c r="GS255" s="212">
        <f t="shared" ref="GS255" si="1582">+GS46</f>
        <v>13983496572</v>
      </c>
      <c r="GT255" s="92">
        <f t="shared" si="1327"/>
        <v>0.10658014044618885</v>
      </c>
      <c r="GU255" s="77">
        <f>+GU46</f>
        <v>131201709000</v>
      </c>
      <c r="GV255" s="77">
        <f t="shared" ref="GV255:GW255" si="1583">+GV46</f>
        <v>131201709000</v>
      </c>
      <c r="GW255" s="77">
        <f t="shared" si="1583"/>
        <v>28541388589</v>
      </c>
      <c r="GX255" s="92">
        <f t="shared" si="1329"/>
        <v>0.21753823792798307</v>
      </c>
      <c r="GY255" s="212">
        <f t="shared" ref="GY255" si="1584">+GY46</f>
        <v>22253018498</v>
      </c>
      <c r="GZ255" s="92">
        <f t="shared" si="1330"/>
        <v>0.16960921216353972</v>
      </c>
      <c r="HA255" s="77">
        <f>+HA46</f>
        <v>131201709000</v>
      </c>
      <c r="HB255" s="77">
        <f t="shared" ref="HB255:HC255" si="1585">+HB46</f>
        <v>131201709000</v>
      </c>
      <c r="HC255" s="77">
        <f t="shared" si="1585"/>
        <v>34906153050</v>
      </c>
      <c r="HD255" s="92">
        <f t="shared" si="1332"/>
        <v>0.2660495302694571</v>
      </c>
      <c r="HE255" s="212">
        <f t="shared" ref="HE255" si="1586">+HE46</f>
        <v>30350456267</v>
      </c>
      <c r="HF255" s="92">
        <f t="shared" si="1333"/>
        <v>0.23132668391537492</v>
      </c>
      <c r="HG255" s="77">
        <f>+HG46</f>
        <v>131201709000</v>
      </c>
      <c r="HH255" s="77">
        <f t="shared" ref="HH255:HI255" si="1587">+HH46</f>
        <v>131201709000</v>
      </c>
      <c r="HI255" s="77">
        <f t="shared" si="1587"/>
        <v>46158405811</v>
      </c>
      <c r="HJ255" s="92">
        <f t="shared" si="1335"/>
        <v>0.35181253478184493</v>
      </c>
      <c r="HK255" s="212">
        <f t="shared" ref="HK255" si="1588">+HK46</f>
        <v>38731345727</v>
      </c>
      <c r="HL255" s="92">
        <f t="shared" si="1336"/>
        <v>0.29520458248756498</v>
      </c>
      <c r="HM255" s="77">
        <f>+HM46</f>
        <v>131201709000</v>
      </c>
      <c r="HN255" s="77">
        <f t="shared" ref="HN255:HO255" si="1589">+HN46</f>
        <v>131201709000</v>
      </c>
      <c r="HO255" s="77">
        <f t="shared" si="1589"/>
        <v>62180127920</v>
      </c>
      <c r="HP255" s="92">
        <f t="shared" si="1338"/>
        <v>0.47392772848713427</v>
      </c>
      <c r="HQ255" s="212">
        <f t="shared" ref="HQ255" si="1590">+HQ46</f>
        <v>56464625993</v>
      </c>
      <c r="HR255" s="92">
        <f t="shared" si="1339"/>
        <v>0.43036501904864671</v>
      </c>
    </row>
    <row r="256" spans="1:226" x14ac:dyDescent="0.35">
      <c r="A256" s="48" t="s">
        <v>173</v>
      </c>
      <c r="B256" s="77">
        <f>+B77+B33</f>
        <v>21256342956</v>
      </c>
      <c r="C256" s="77">
        <f>+C77+C33</f>
        <v>20932579226</v>
      </c>
      <c r="D256" s="78">
        <f t="shared" si="1506"/>
        <v>0.98476860621461648</v>
      </c>
      <c r="E256" s="77">
        <f>+E77+E33</f>
        <v>21974483909</v>
      </c>
      <c r="F256" s="77">
        <f>+F77+F33</f>
        <v>21786217004</v>
      </c>
      <c r="G256" s="78">
        <f t="shared" si="1507"/>
        <v>0.99143247660424494</v>
      </c>
      <c r="H256" s="77">
        <f>+H77+H33</f>
        <v>23128462726</v>
      </c>
      <c r="I256" s="77">
        <f>+I77+I33</f>
        <v>22692296247</v>
      </c>
      <c r="J256" s="78">
        <f t="shared" si="1508"/>
        <v>0.98114157070587826</v>
      </c>
      <c r="K256" s="77">
        <f>+K77+K33</f>
        <v>25655841814</v>
      </c>
      <c r="L256" s="77">
        <f>+L77+L33</f>
        <v>25075123743</v>
      </c>
      <c r="M256" s="78">
        <f t="shared" si="1509"/>
        <v>0.97736507438695264</v>
      </c>
      <c r="N256" s="77">
        <f>+N77+N33</f>
        <v>28515545762</v>
      </c>
      <c r="O256" s="77">
        <f>+O77+O33</f>
        <v>28379471965</v>
      </c>
      <c r="P256" s="78">
        <f t="shared" si="1510"/>
        <v>0.99522808372192084</v>
      </c>
      <c r="Q256" s="77">
        <f>+Q77+Q33</f>
        <v>34286394147</v>
      </c>
      <c r="R256" s="77">
        <f>+R77+R33</f>
        <v>33431287920</v>
      </c>
      <c r="S256" s="78">
        <f t="shared" si="1511"/>
        <v>0.97505989625698741</v>
      </c>
      <c r="T256" s="77">
        <f>+T77+T33</f>
        <v>35854498991</v>
      </c>
      <c r="U256" s="77">
        <f>+U77+U33</f>
        <v>35202303560</v>
      </c>
      <c r="V256" s="78">
        <f t="shared" si="1512"/>
        <v>0.9818099415874223</v>
      </c>
      <c r="W256" s="77">
        <f>+W77+W33</f>
        <v>35096412000</v>
      </c>
      <c r="X256" s="77">
        <f>+X77+X33</f>
        <v>34416419151</v>
      </c>
      <c r="Y256" s="78">
        <f t="shared" si="1513"/>
        <v>0.98062500380380768</v>
      </c>
      <c r="Z256" s="77">
        <f>+Z77+Z33</f>
        <v>39823059937</v>
      </c>
      <c r="AA256" s="77">
        <f>+AA77+AA33</f>
        <v>39484952990</v>
      </c>
      <c r="AB256" s="78">
        <f t="shared" si="1514"/>
        <v>0.9915097697782419</v>
      </c>
      <c r="AC256" s="77">
        <f>+AC77+AC33</f>
        <v>46071161481</v>
      </c>
      <c r="AD256" s="77">
        <f>+AD77+AD33</f>
        <v>38560432808</v>
      </c>
      <c r="AE256" s="78">
        <f t="shared" si="1515"/>
        <v>0.83697548679996991</v>
      </c>
      <c r="AF256" s="77">
        <f>+AF77+AF33</f>
        <v>51437823000</v>
      </c>
      <c r="AG256" s="77">
        <f>+AG77+AG33</f>
        <v>65040749065</v>
      </c>
      <c r="AH256" s="77">
        <f>+AH77+AH33</f>
        <v>59469080702</v>
      </c>
      <c r="AI256" s="92">
        <f t="shared" si="1517"/>
        <v>0.91433572886081271</v>
      </c>
      <c r="AJ256" s="77">
        <f>+AJ77+AJ33</f>
        <v>55566610013</v>
      </c>
      <c r="AK256" s="92">
        <f t="shared" si="1519"/>
        <v>0.85433533303050069</v>
      </c>
      <c r="AL256" s="77">
        <f>+AL77+AL33</f>
        <v>50186796000</v>
      </c>
      <c r="AM256" s="77">
        <f>+AM77+AM33</f>
        <v>54182055000</v>
      </c>
      <c r="AN256" s="77">
        <f>+AN77+AN33</f>
        <v>42251070036</v>
      </c>
      <c r="AO256" s="92">
        <f t="shared" si="1522"/>
        <v>0.779798219834962</v>
      </c>
      <c r="AP256" s="77">
        <f>+AP77+AP33</f>
        <v>35093746726</v>
      </c>
      <c r="AQ256" s="92">
        <f t="shared" si="1524"/>
        <v>0.6477005481981073</v>
      </c>
      <c r="AR256" s="77">
        <f>+AR77+AR33</f>
        <v>74267833000</v>
      </c>
      <c r="AS256" s="77">
        <f>+AS77+AS33</f>
        <v>74267833000</v>
      </c>
      <c r="AT256" s="77">
        <f>+AT77+AT33</f>
        <v>39861474569</v>
      </c>
      <c r="AU256" s="92">
        <f t="shared" si="1526"/>
        <v>0.53672596814559004</v>
      </c>
      <c r="AV256" s="77">
        <f>+AV77+AV33</f>
        <v>34726346193</v>
      </c>
      <c r="AW256" s="92">
        <f t="shared" si="1528"/>
        <v>0.46758259653274115</v>
      </c>
      <c r="AX256" s="77">
        <f>+AX77+AX33</f>
        <v>73951605000</v>
      </c>
      <c r="AY256" s="77">
        <f>+AY77+AY33</f>
        <v>74993766000</v>
      </c>
      <c r="AZ256" s="77">
        <f>+AZ77+AZ33</f>
        <v>52404647242</v>
      </c>
      <c r="BA256" s="92">
        <f t="shared" si="1530"/>
        <v>0.69878671304492168</v>
      </c>
      <c r="BB256" s="77">
        <f>+BB77+BB33</f>
        <v>46511067396</v>
      </c>
      <c r="BC256" s="92">
        <f t="shared" si="1532"/>
        <v>0.62019911623054114</v>
      </c>
      <c r="BD256" s="77">
        <f>+BD77+BD33</f>
        <v>78721142000</v>
      </c>
      <c r="BE256" s="77">
        <f>+BE77+BE33</f>
        <v>78147103480</v>
      </c>
      <c r="BF256" s="77">
        <f>+BF77+BF33</f>
        <v>54610170960</v>
      </c>
      <c r="BG256" s="92">
        <f t="shared" ref="BG256:BG258" si="1591">+BF256/BE256</f>
        <v>0.69881247708657879</v>
      </c>
      <c r="BH256" s="77">
        <f>+BH77+BH33</f>
        <v>47174280452</v>
      </c>
      <c r="BI256" s="92">
        <f t="shared" ref="BI256:BI258" si="1592">+BH256/BE256</f>
        <v>0.60365999955549476</v>
      </c>
      <c r="BJ256" s="77">
        <f>+BJ77+BJ33</f>
        <v>86358553000</v>
      </c>
      <c r="BK256" s="77">
        <f>+BK77+BK33</f>
        <v>112931824000</v>
      </c>
      <c r="BL256" s="77">
        <f>+BL77+BL33</f>
        <v>93107042128</v>
      </c>
      <c r="BM256" s="92">
        <f t="shared" ref="BM256:BM258" si="1593">+BL256/BK256</f>
        <v>0.82445354046526331</v>
      </c>
      <c r="BN256" s="77">
        <f>+BN77+BN33</f>
        <v>85682368276</v>
      </c>
      <c r="BO256" s="92">
        <f t="shared" ref="BO256:BO258" si="1594">+BN256/BK256</f>
        <v>0.75870879652134193</v>
      </c>
      <c r="BP256" s="77">
        <f>+BP77+BP33</f>
        <v>90114734000</v>
      </c>
      <c r="BQ256" s="77">
        <f>+BQ77+BQ33</f>
        <v>87920734000</v>
      </c>
      <c r="BR256" s="77">
        <f>+BR77+BR33</f>
        <v>72397478416</v>
      </c>
      <c r="BS256" s="92">
        <f t="shared" si="1483"/>
        <v>0.82344033224290414</v>
      </c>
      <c r="BT256" s="77">
        <f>+BT77+BT33</f>
        <v>66631032475</v>
      </c>
      <c r="BU256" s="92">
        <f t="shared" ref="BU256:BU258" si="1595">+BT256/BQ256</f>
        <v>0.7578534600837159</v>
      </c>
      <c r="BV256" s="77">
        <f>+BV77+BV33</f>
        <v>91186802000</v>
      </c>
      <c r="BW256" s="77">
        <f>+BW77+BW33</f>
        <v>91186802000</v>
      </c>
      <c r="BX256" s="77">
        <f>+BX77+BX33</f>
        <v>77807550725</v>
      </c>
      <c r="BY256" s="92">
        <f t="shared" ref="BY256:BY258" si="1596">+BX256/BW256</f>
        <v>0.85327645030253396</v>
      </c>
      <c r="BZ256" s="77">
        <f>+BZ77+BZ33</f>
        <v>72665718581</v>
      </c>
      <c r="CA256" s="92">
        <f t="shared" si="1282"/>
        <v>0.79688855171168305</v>
      </c>
      <c r="CB256" s="77">
        <f>+CB77+CB33</f>
        <v>95622316000</v>
      </c>
      <c r="CC256" s="77">
        <f>+CC77+CC33</f>
        <v>95622316000</v>
      </c>
      <c r="CD256" s="77">
        <f>+CD77+CD33</f>
        <v>86768907309</v>
      </c>
      <c r="CE256" s="92">
        <f t="shared" si="1283"/>
        <v>0.90741273521339938</v>
      </c>
      <c r="CF256" s="77">
        <f>+CF77+CF33</f>
        <v>82228250193</v>
      </c>
      <c r="CG256" s="92">
        <f t="shared" ref="CG256:CG258" si="1597">+CF256/CC256</f>
        <v>0.85992740641211829</v>
      </c>
      <c r="CH256" s="77">
        <f>+CH77+CH33</f>
        <v>94877718000</v>
      </c>
      <c r="CI256" s="77">
        <f>+CI77+CI33</f>
        <v>94877718000</v>
      </c>
      <c r="CJ256" s="77">
        <f>+CJ77+CJ33</f>
        <v>83411621115</v>
      </c>
      <c r="CK256" s="92">
        <f t="shared" si="1285"/>
        <v>0.87914868604870955</v>
      </c>
      <c r="CL256" s="77">
        <f>+CL77+CL33</f>
        <v>79786829273</v>
      </c>
      <c r="CM256" s="92">
        <f t="shared" si="1286"/>
        <v>0.84094380593133577</v>
      </c>
      <c r="CN256" s="77">
        <f>+CN77+CN33</f>
        <v>98921445000</v>
      </c>
      <c r="CO256" s="77">
        <f>+CO77+CO33</f>
        <v>98921445000</v>
      </c>
      <c r="CP256" s="77">
        <f>+CP77+CP33</f>
        <v>95487266981</v>
      </c>
      <c r="CQ256" s="92">
        <f t="shared" ref="CQ256:CQ258" si="1598">+CP256/CO256</f>
        <v>0.96528378635188761</v>
      </c>
      <c r="CR256" s="77">
        <f>+CR77+CR33</f>
        <v>90124537853</v>
      </c>
      <c r="CS256" s="92">
        <f t="shared" ref="CS256:CS258" si="1599">+CR256/CO256</f>
        <v>0.91107178886236451</v>
      </c>
      <c r="CT256" s="77">
        <f>+CT77+CT33</f>
        <v>108470603000</v>
      </c>
      <c r="CU256" s="77">
        <f>+CU77+CU33</f>
        <v>72290521914</v>
      </c>
      <c r="CV256" s="92">
        <f t="shared" ref="CV256:CV258" si="1600">+CU256/CT256</f>
        <v>0.66645266011842863</v>
      </c>
      <c r="CW256" s="77">
        <f>+CW77+CW33</f>
        <v>108470603000</v>
      </c>
      <c r="CX256" s="77">
        <f>+CX77+CX33</f>
        <v>78756184324</v>
      </c>
      <c r="CY256" s="92">
        <f t="shared" ref="CY256:CY258" si="1601">+CX256/CW256</f>
        <v>0.72606016879983604</v>
      </c>
      <c r="CZ256" s="77">
        <f>+CZ77+CZ33</f>
        <v>109572833000</v>
      </c>
      <c r="DA256" s="77">
        <f>+DA77+DA33</f>
        <v>87744798533</v>
      </c>
      <c r="DB256" s="92">
        <f t="shared" ref="DB256:DB258" si="1602">+DA256/CZ256</f>
        <v>0.8007897225126962</v>
      </c>
      <c r="DC256" s="77">
        <f>+DC77+DC33</f>
        <v>108470603000</v>
      </c>
      <c r="DD256" s="77">
        <f>+DD77+DD33</f>
        <v>109572833000</v>
      </c>
      <c r="DE256" s="77">
        <f>+DE77+DE33</f>
        <v>108413360182</v>
      </c>
      <c r="DF256" s="92">
        <f t="shared" ref="DF256:DF258" si="1603">+DE256/DD256</f>
        <v>0.98941824550616486</v>
      </c>
      <c r="DG256" s="77">
        <f>+DG77+DG33</f>
        <v>102221018324</v>
      </c>
      <c r="DH256" s="92">
        <f t="shared" si="1293"/>
        <v>0.9329047677721356</v>
      </c>
      <c r="DI256" s="77">
        <f t="shared" ref="DI256:DN256" si="1604">+DI77+DI33</f>
        <v>129572394000</v>
      </c>
      <c r="DJ256" s="77">
        <f t="shared" si="1604"/>
        <v>0</v>
      </c>
      <c r="DK256" s="77">
        <f t="shared" si="1604"/>
        <v>129572394000</v>
      </c>
      <c r="DL256" s="77">
        <f t="shared" si="1604"/>
        <v>129572394000</v>
      </c>
      <c r="DM256" s="77">
        <f t="shared" si="1604"/>
        <v>129572394000</v>
      </c>
      <c r="DN256" s="77">
        <f t="shared" si="1604"/>
        <v>5094979920</v>
      </c>
      <c r="DO256" s="93">
        <f t="shared" si="1295"/>
        <v>3.9321492508658906E-2</v>
      </c>
      <c r="DP256" s="77">
        <f>+DP77+DP33</f>
        <v>4582641625</v>
      </c>
      <c r="DQ256" s="93">
        <f t="shared" si="1296"/>
        <v>3.536742267029503E-2</v>
      </c>
      <c r="DR256" s="77">
        <f>+DR77+DR33</f>
        <v>129572394000</v>
      </c>
      <c r="DS256" s="77">
        <f>+DS77+DS33</f>
        <v>129572394000</v>
      </c>
      <c r="DT256" s="77">
        <f>+DT77+DT33</f>
        <v>14812184396</v>
      </c>
      <c r="DU256" s="93">
        <f t="shared" ref="DU256:DU258" si="1605">+DT256/DS256</f>
        <v>0.11431589660989053</v>
      </c>
      <c r="DV256" s="77">
        <f>+DV77+DV33</f>
        <v>10909789340</v>
      </c>
      <c r="DW256" s="93">
        <f t="shared" si="1298"/>
        <v>8.4198408343061096E-2</v>
      </c>
      <c r="DX256" s="77">
        <f>+DX77+DX33</f>
        <v>129572394000</v>
      </c>
      <c r="DY256" s="77">
        <f>+DY77+DY33</f>
        <v>129572394000</v>
      </c>
      <c r="DZ256" s="77">
        <f>+DZ77+DZ33</f>
        <v>22591744320</v>
      </c>
      <c r="EA256" s="93">
        <f t="shared" ref="EA256:EA258" si="1606">+DZ256/DY256</f>
        <v>0.17435615429008744</v>
      </c>
      <c r="EB256" s="77">
        <f>+EB77+EB33</f>
        <v>17814711797</v>
      </c>
      <c r="EC256" s="93">
        <f t="shared" si="1559"/>
        <v>0.13748848228427424</v>
      </c>
      <c r="ED256" s="77">
        <f>+ED77+ED33</f>
        <v>129572394000</v>
      </c>
      <c r="EE256" s="77">
        <f>+EE77+EE33</f>
        <v>129572394000</v>
      </c>
      <c r="EF256" s="77">
        <f>+EF77+EF33</f>
        <v>33134375088</v>
      </c>
      <c r="EG256" s="93">
        <f t="shared" ref="EG256:EG258" si="1607">+EF256/EE256</f>
        <v>0.25572094537359558</v>
      </c>
      <c r="EH256" s="77">
        <f>+EH77+EH33</f>
        <v>25709977661</v>
      </c>
      <c r="EI256" s="93">
        <f t="shared" si="1302"/>
        <v>0.19842172292502366</v>
      </c>
      <c r="EJ256" s="77">
        <f>+EJ77+EJ33</f>
        <v>129572394000</v>
      </c>
      <c r="EK256" s="77">
        <f>+EK77+EK33</f>
        <v>127530840233</v>
      </c>
      <c r="EL256" s="77">
        <f>+EL77+EL33</f>
        <v>40463565660</v>
      </c>
      <c r="EM256" s="93">
        <f t="shared" si="1303"/>
        <v>0.31728455318002058</v>
      </c>
      <c r="EN256" s="77">
        <f>+EN77+EN33</f>
        <v>33440930632</v>
      </c>
      <c r="EO256" s="93">
        <f t="shared" si="1304"/>
        <v>0.26221838239992079</v>
      </c>
      <c r="EP256" s="77">
        <f>+EP77+EP33</f>
        <v>129572394000</v>
      </c>
      <c r="EQ256" s="77">
        <f>+EQ77+EQ33</f>
        <v>127530840233</v>
      </c>
      <c r="ER256" s="77">
        <f>+ER77+ER33</f>
        <v>52527632117</v>
      </c>
      <c r="ES256" s="93">
        <f t="shared" si="1305"/>
        <v>0.41188180067685226</v>
      </c>
      <c r="ET256" s="77">
        <f>+ET77+ET33</f>
        <v>45826314674</v>
      </c>
      <c r="EU256" s="93">
        <f t="shared" si="1306"/>
        <v>0.35933515838423796</v>
      </c>
      <c r="EV256" s="77">
        <f>+EV77+EV33</f>
        <v>129572394000</v>
      </c>
      <c r="EW256" s="77">
        <f>+EW77+EW33</f>
        <v>127530840233</v>
      </c>
      <c r="EX256" s="77">
        <f>+EX77+EX33</f>
        <v>61767598579</v>
      </c>
      <c r="EY256" s="93">
        <f t="shared" si="1307"/>
        <v>0.4843346006828626</v>
      </c>
      <c r="EZ256" s="212">
        <f>+EZ77+EZ33</f>
        <v>55511787206</v>
      </c>
      <c r="FA256" s="93">
        <f t="shared" si="1308"/>
        <v>0.43528127866623839</v>
      </c>
      <c r="FB256" s="77">
        <f>+FB77+FB33</f>
        <v>129572394000</v>
      </c>
      <c r="FC256" s="77">
        <f>+FC77+FC33</f>
        <v>127530840233</v>
      </c>
      <c r="FD256" s="77">
        <f>+FD77+FD33</f>
        <v>72548187247</v>
      </c>
      <c r="FE256" s="93">
        <f t="shared" si="1309"/>
        <v>0.56886779005340049</v>
      </c>
      <c r="FF256" s="212">
        <f>+FF77+FF33</f>
        <v>62156074388</v>
      </c>
      <c r="FG256" s="93">
        <f t="shared" si="1310"/>
        <v>0.48738073296184897</v>
      </c>
      <c r="FH256" s="77">
        <f>+FH77+FH33</f>
        <v>129572394000</v>
      </c>
      <c r="FI256" s="77">
        <f>+FI77+FI33</f>
        <v>127530840233</v>
      </c>
      <c r="FJ256" s="77">
        <f>+FJ77+FJ33</f>
        <v>79255192208</v>
      </c>
      <c r="FK256" s="93">
        <f t="shared" si="1311"/>
        <v>0.62145902954297205</v>
      </c>
      <c r="FL256" s="212">
        <f>+FL77+FL33</f>
        <v>73121548306</v>
      </c>
      <c r="FM256" s="93">
        <f t="shared" si="1312"/>
        <v>0.57336365205785733</v>
      </c>
      <c r="FN256" s="77">
        <f t="shared" ref="FN256:FS256" si="1608">+FN77+FN33</f>
        <v>136682429000</v>
      </c>
      <c r="FO256" s="77">
        <f t="shared" si="1608"/>
        <v>0</v>
      </c>
      <c r="FP256" s="212">
        <f t="shared" si="1608"/>
        <v>136682429000</v>
      </c>
      <c r="FQ256" s="77">
        <f t="shared" si="1608"/>
        <v>129572394000</v>
      </c>
      <c r="FR256" s="77">
        <f t="shared" si="1608"/>
        <v>127530840233</v>
      </c>
      <c r="FS256" s="77">
        <f t="shared" si="1608"/>
        <v>86646091374</v>
      </c>
      <c r="FT256" s="93">
        <f t="shared" si="1314"/>
        <v>0.67941284802716584</v>
      </c>
      <c r="FU256" s="212">
        <f>+FU77+FU33</f>
        <v>80762786697</v>
      </c>
      <c r="FV256" s="93">
        <f t="shared" si="1315"/>
        <v>0.63328044063260036</v>
      </c>
      <c r="FW256" s="77">
        <f t="shared" ref="FW256:FY256" si="1609">+FW77+FW33</f>
        <v>129572394000</v>
      </c>
      <c r="FX256" s="77">
        <f t="shared" si="1609"/>
        <v>127530840233</v>
      </c>
      <c r="FY256" s="77">
        <f t="shared" si="1609"/>
        <v>94615845543</v>
      </c>
      <c r="FZ256" s="93">
        <f t="shared" si="1317"/>
        <v>0.74190560785246917</v>
      </c>
      <c r="GA256" s="212">
        <f>+GA77+GA33</f>
        <v>89019663463</v>
      </c>
      <c r="GB256" s="93">
        <f t="shared" si="1318"/>
        <v>0.6980245978177535</v>
      </c>
      <c r="GC256" s="77">
        <f t="shared" ref="GC256:GE256" si="1610">+GC77+GC33</f>
        <v>129572394000</v>
      </c>
      <c r="GD256" s="77">
        <f t="shared" si="1610"/>
        <v>127530840233</v>
      </c>
      <c r="GE256" s="77">
        <f t="shared" si="1610"/>
        <v>115247036768</v>
      </c>
      <c r="GF256" s="92">
        <f t="shared" si="1320"/>
        <v>0.90367974175848464</v>
      </c>
      <c r="GG256" s="212">
        <f>+GG77+GG33</f>
        <v>108669089008</v>
      </c>
      <c r="GH256" s="92">
        <f t="shared" si="1321"/>
        <v>0.85210047083090323</v>
      </c>
      <c r="GI256" s="77">
        <f t="shared" ref="GI256:GK256" si="1611">+GI77+GI33</f>
        <v>136682429000</v>
      </c>
      <c r="GJ256" s="77">
        <f t="shared" si="1611"/>
        <v>136682429000</v>
      </c>
      <c r="GK256" s="77">
        <f t="shared" si="1611"/>
        <v>10836841462</v>
      </c>
      <c r="GL256" s="92">
        <f t="shared" si="1323"/>
        <v>7.9284817670309329E-2</v>
      </c>
      <c r="GM256" s="212">
        <f>+GM77+GM33</f>
        <v>4416855069</v>
      </c>
      <c r="GN256" s="92">
        <f t="shared" si="1324"/>
        <v>3.231472473319888E-2</v>
      </c>
      <c r="GO256" s="77">
        <f t="shared" ref="GO256:GQ256" si="1612">+GO77+GO33</f>
        <v>136682429000</v>
      </c>
      <c r="GP256" s="77">
        <f t="shared" si="1612"/>
        <v>136682429000</v>
      </c>
      <c r="GQ256" s="77">
        <f t="shared" si="1612"/>
        <v>17940573633</v>
      </c>
      <c r="GR256" s="92">
        <f t="shared" si="1326"/>
        <v>0.13125735154296972</v>
      </c>
      <c r="GS256" s="212">
        <f>+GS77+GS33</f>
        <v>11042229045</v>
      </c>
      <c r="GT256" s="92">
        <f t="shared" si="1327"/>
        <v>8.0787480335164363E-2</v>
      </c>
      <c r="GU256" s="77">
        <f t="shared" ref="GU256:GW256" si="1613">+GU77+GU33</f>
        <v>136682429000</v>
      </c>
      <c r="GV256" s="77">
        <f t="shared" si="1613"/>
        <v>136682429000</v>
      </c>
      <c r="GW256" s="77">
        <f t="shared" si="1613"/>
        <v>24699360352</v>
      </c>
      <c r="GX256" s="92">
        <f t="shared" si="1329"/>
        <v>0.18070618537222513</v>
      </c>
      <c r="GY256" s="212">
        <f>+GY77+GY33</f>
        <v>18369482202</v>
      </c>
      <c r="GZ256" s="92">
        <f t="shared" si="1330"/>
        <v>0.13439534500809902</v>
      </c>
      <c r="HA256" s="77">
        <f t="shared" ref="HA256:HC256" si="1614">+HA77+HA33</f>
        <v>136682429000</v>
      </c>
      <c r="HB256" s="77">
        <f t="shared" si="1614"/>
        <v>136682429000</v>
      </c>
      <c r="HC256" s="77">
        <f t="shared" si="1614"/>
        <v>33156276333</v>
      </c>
      <c r="HD256" s="92">
        <f t="shared" si="1332"/>
        <v>0.24257892236462961</v>
      </c>
      <c r="HE256" s="212">
        <f>+HE77+HE33</f>
        <v>26814858260</v>
      </c>
      <c r="HF256" s="92">
        <f t="shared" si="1333"/>
        <v>0.19618365327704265</v>
      </c>
      <c r="HG256" s="77">
        <f t="shared" ref="HG256:HI256" si="1615">+HG77+HG33</f>
        <v>136682429000</v>
      </c>
      <c r="HH256" s="77">
        <f t="shared" si="1615"/>
        <v>136682429000</v>
      </c>
      <c r="HI256" s="77">
        <f t="shared" si="1615"/>
        <v>41900120445</v>
      </c>
      <c r="HJ256" s="92">
        <f t="shared" si="1335"/>
        <v>0.30655089137316982</v>
      </c>
      <c r="HK256" s="212">
        <f>+HK77+HK33</f>
        <v>35340825160</v>
      </c>
      <c r="HL256" s="92">
        <f t="shared" si="1336"/>
        <v>0.25856158263034673</v>
      </c>
      <c r="HM256" s="77">
        <f t="shared" ref="HM256:HO256" si="1616">+HM77+HM33</f>
        <v>136682429000</v>
      </c>
      <c r="HN256" s="77">
        <f t="shared" si="1616"/>
        <v>136682429000</v>
      </c>
      <c r="HO256" s="77">
        <f t="shared" si="1616"/>
        <v>55216902943</v>
      </c>
      <c r="HP256" s="92">
        <f t="shared" si="1338"/>
        <v>0.40397952646129809</v>
      </c>
      <c r="HQ256" s="212">
        <f>+HQ77+HQ33</f>
        <v>48109872526</v>
      </c>
      <c r="HR256" s="92">
        <f t="shared" si="1339"/>
        <v>0.35198286186441713</v>
      </c>
    </row>
    <row r="257" spans="1:226" x14ac:dyDescent="0.35">
      <c r="A257" s="48" t="s">
        <v>174</v>
      </c>
      <c r="B257" s="77">
        <f>+B65+B71+B112</f>
        <v>1650000000</v>
      </c>
      <c r="C257" s="77">
        <f>+C65+C71+C112</f>
        <v>1589923986.9299998</v>
      </c>
      <c r="D257" s="78">
        <f t="shared" si="1506"/>
        <v>0.96359029510909078</v>
      </c>
      <c r="E257" s="77">
        <f>+E65+E71+E112</f>
        <v>1563030181</v>
      </c>
      <c r="F257" s="77">
        <f>+F65+F71+F112</f>
        <v>1535807621.01</v>
      </c>
      <c r="G257" s="78">
        <f t="shared" si="1507"/>
        <v>0.9825834713104622</v>
      </c>
      <c r="H257" s="77">
        <f>+H65+H71+H112</f>
        <v>1790470000</v>
      </c>
      <c r="I257" s="77">
        <f>+I65+I71+I112</f>
        <v>1615801951.9000001</v>
      </c>
      <c r="J257" s="78">
        <f t="shared" si="1508"/>
        <v>0.90244569967662125</v>
      </c>
      <c r="K257" s="77">
        <f>+K65+K71+K112</f>
        <v>1844484713</v>
      </c>
      <c r="L257" s="77">
        <f>+L65+L71+L112</f>
        <v>1749645560.6500001</v>
      </c>
      <c r="M257" s="78">
        <f t="shared" si="1509"/>
        <v>0.94858230502992524</v>
      </c>
      <c r="N257" s="77">
        <f>+N65+N71+N112</f>
        <v>1941590637</v>
      </c>
      <c r="O257" s="77">
        <f>+O65+O71+O112</f>
        <v>1881836391.8200002</v>
      </c>
      <c r="P257" s="78">
        <f t="shared" si="1510"/>
        <v>0.96922407636229246</v>
      </c>
      <c r="Q257" s="77">
        <f>+Q65+Q71+Q112</f>
        <v>25640670331</v>
      </c>
      <c r="R257" s="77">
        <f>+R65+R71+R112</f>
        <v>22716364443.59</v>
      </c>
      <c r="S257" s="78">
        <f t="shared" si="1511"/>
        <v>0.88595048999657133</v>
      </c>
      <c r="T257" s="77">
        <f>+T65+T71+T112</f>
        <v>30105964916</v>
      </c>
      <c r="U257" s="77">
        <f>+U65+U71+U112</f>
        <v>28904996648.639999</v>
      </c>
      <c r="V257" s="78">
        <f t="shared" si="1512"/>
        <v>0.96010862728662327</v>
      </c>
      <c r="W257" s="77">
        <f>+W65+W71+W112</f>
        <v>34829927899</v>
      </c>
      <c r="X257" s="77">
        <f>+X65+X71+X112</f>
        <v>33452813109</v>
      </c>
      <c r="Y257" s="78">
        <f t="shared" si="1513"/>
        <v>0.96046173870949825</v>
      </c>
      <c r="Z257" s="77">
        <f>+Z65+Z71+Z112</f>
        <v>35495543169</v>
      </c>
      <c r="AA257" s="77">
        <f>+AA65+AA71+AA112</f>
        <v>34421317331</v>
      </c>
      <c r="AB257" s="78">
        <f t="shared" si="1514"/>
        <v>0.96973631779952096</v>
      </c>
      <c r="AC257" s="77">
        <f>+AC65+AC71+AC112</f>
        <v>40357580791</v>
      </c>
      <c r="AD257" s="77">
        <f>+AD65+AD71+AD112</f>
        <v>35084001990</v>
      </c>
      <c r="AE257" s="78">
        <f t="shared" si="1515"/>
        <v>0.86932866892318672</v>
      </c>
      <c r="AF257" s="77">
        <f>+AF65+AF71+AF112</f>
        <v>53003724000</v>
      </c>
      <c r="AG257" s="77">
        <f>+AG65+AG71+AG112</f>
        <v>53279021055</v>
      </c>
      <c r="AH257" s="77">
        <f>+AH65+AH71+AH112</f>
        <v>40748048285</v>
      </c>
      <c r="AI257" s="92">
        <f t="shared" si="1517"/>
        <v>0.76480474825045563</v>
      </c>
      <c r="AJ257" s="77">
        <f>+AJ65+AJ71+AJ112</f>
        <v>38975495385</v>
      </c>
      <c r="AK257" s="92">
        <f t="shared" si="1519"/>
        <v>0.73153550146436719</v>
      </c>
      <c r="AL257" s="77">
        <f>+AL65+AL71+AL112</f>
        <v>50757994000</v>
      </c>
      <c r="AM257" s="77">
        <f>+AM65+AM71+AM112</f>
        <v>50844747449</v>
      </c>
      <c r="AN257" s="77">
        <f>+AN65+AN71+AN112</f>
        <v>41454553648</v>
      </c>
      <c r="AO257" s="92">
        <f t="shared" si="1522"/>
        <v>0.81531634491018234</v>
      </c>
      <c r="AP257" s="77">
        <f>+AP65+AP71+AP112</f>
        <v>39778507373</v>
      </c>
      <c r="AQ257" s="92">
        <f t="shared" si="1524"/>
        <v>0.7823523445150351</v>
      </c>
      <c r="AR257" s="77">
        <f>+AR65+AR71+AR112</f>
        <v>55575574000</v>
      </c>
      <c r="AS257" s="77">
        <f>+AS65+AS71+AS112</f>
        <v>57075574000</v>
      </c>
      <c r="AT257" s="77">
        <f>+AT65+AT71+AT112</f>
        <v>48724277850</v>
      </c>
      <c r="AU257" s="92">
        <f t="shared" si="1526"/>
        <v>0.85368003219731092</v>
      </c>
      <c r="AV257" s="77">
        <f>+AV65+AV71+AV112</f>
        <v>44451401169</v>
      </c>
      <c r="AW257" s="92">
        <f t="shared" si="1528"/>
        <v>0.77881654188882976</v>
      </c>
      <c r="AX257" s="77">
        <f>+AX65+AX71+AX112</f>
        <v>62028476000</v>
      </c>
      <c r="AY257" s="77">
        <f>+AY65+AY71+AY112</f>
        <v>62028476000</v>
      </c>
      <c r="AZ257" s="77">
        <f>+AZ65+AZ71+AZ112</f>
        <v>52452462125</v>
      </c>
      <c r="BA257" s="92">
        <f t="shared" si="1530"/>
        <v>0.8456190689740628</v>
      </c>
      <c r="BB257" s="77">
        <f>+BB65+BB71+BB112</f>
        <v>49815286789</v>
      </c>
      <c r="BC257" s="92">
        <f t="shared" si="1532"/>
        <v>0.80310350989439105</v>
      </c>
      <c r="BD257" s="77">
        <f>+BD65+BD71+BD112</f>
        <v>68181292000</v>
      </c>
      <c r="BE257" s="77">
        <f>+BE65+BE71+BE112</f>
        <v>85199144358</v>
      </c>
      <c r="BF257" s="77">
        <f>+BF65+BF71+BF112</f>
        <v>75849708122</v>
      </c>
      <c r="BG257" s="92">
        <f t="shared" si="1591"/>
        <v>0.89026373085726762</v>
      </c>
      <c r="BH257" s="77">
        <f>+BH65+BH71+BH112</f>
        <v>69340830734</v>
      </c>
      <c r="BI257" s="92">
        <f t="shared" si="1592"/>
        <v>0.8138676891241462</v>
      </c>
      <c r="BJ257" s="77">
        <f>+BJ65+BJ71+BJ112</f>
        <v>128413003000</v>
      </c>
      <c r="BK257" s="77">
        <f>+BK65+BK71+BK112</f>
        <v>132823603000</v>
      </c>
      <c r="BL257" s="77">
        <f>+BL65+BL71+BL112</f>
        <v>127672876516</v>
      </c>
      <c r="BM257" s="92">
        <f t="shared" si="1593"/>
        <v>0.96122130127730387</v>
      </c>
      <c r="BN257" s="77">
        <f>+BN65+BN71+BN112</f>
        <v>123158950194</v>
      </c>
      <c r="BO257" s="92">
        <f t="shared" si="1594"/>
        <v>0.92723693238467564</v>
      </c>
      <c r="BP257" s="77">
        <f>+BP65+BP71+BP112</f>
        <v>149641612000</v>
      </c>
      <c r="BQ257" s="77">
        <f>+BQ65+BQ71+BQ112</f>
        <v>149488612000</v>
      </c>
      <c r="BR257" s="77">
        <f>+BR65+BR71+BR112</f>
        <v>136590895315</v>
      </c>
      <c r="BS257" s="92">
        <f t="shared" ref="BS257:BS258" si="1617">+BR257/BQ257</f>
        <v>0.91372107538867242</v>
      </c>
      <c r="BT257" s="77">
        <f>+BT65+BT71+BT112</f>
        <v>129093253917</v>
      </c>
      <c r="BU257" s="92">
        <f t="shared" si="1595"/>
        <v>0.8635658073873882</v>
      </c>
      <c r="BV257" s="77">
        <f>+BV65+BV71+BV112</f>
        <v>165272824000</v>
      </c>
      <c r="BW257" s="77">
        <f>+BW65+BW71+BW112</f>
        <v>165204824000</v>
      </c>
      <c r="BX257" s="77">
        <f>+BX65+BX71+BX112</f>
        <v>148816211759</v>
      </c>
      <c r="BY257" s="92">
        <f t="shared" si="1596"/>
        <v>0.9007982222056663</v>
      </c>
      <c r="BZ257" s="77">
        <f>+BZ65+BZ71+BZ112</f>
        <v>142341598594</v>
      </c>
      <c r="CA257" s="92">
        <f t="shared" ref="CA257:CA258" si="1618">+BZ257/BW257</f>
        <v>0.8616067929953426</v>
      </c>
      <c r="CB257" s="77">
        <f>+CB65+CB71+CB112</f>
        <v>154039410000</v>
      </c>
      <c r="CC257" s="77">
        <f>+CC65+CC71+CC112</f>
        <v>155704887400</v>
      </c>
      <c r="CD257" s="77">
        <f>+CD65+CD71+CD112</f>
        <v>149239317093</v>
      </c>
      <c r="CE257" s="92">
        <f t="shared" ref="CE257:CE258" si="1619">+CD257/CC257</f>
        <v>0.95847548259426052</v>
      </c>
      <c r="CF257" s="77">
        <f>+CF65+CF71+CF112</f>
        <v>141534603415</v>
      </c>
      <c r="CG257" s="92">
        <f t="shared" si="1597"/>
        <v>0.90899268339215922</v>
      </c>
      <c r="CH257" s="77">
        <f>+CH65+CH71+CH112</f>
        <v>154875688000</v>
      </c>
      <c r="CI257" s="77">
        <f>+CI65+CI71+CI112</f>
        <v>158620688000</v>
      </c>
      <c r="CJ257" s="77">
        <f>+CJ65+CJ71+CJ112</f>
        <v>154326566197</v>
      </c>
      <c r="CK257" s="92">
        <f t="shared" si="1285"/>
        <v>0.97292836226381774</v>
      </c>
      <c r="CL257" s="77">
        <f>+CL65+CL71+CL112</f>
        <v>149450893739</v>
      </c>
      <c r="CM257" s="92">
        <f t="shared" ref="CM257:CM258" si="1620">+CL257/CI257</f>
        <v>0.94219042688176968</v>
      </c>
      <c r="CN257" s="77">
        <f>+CN65+CN71+CN112</f>
        <v>164598667000</v>
      </c>
      <c r="CO257" s="77">
        <f>+CO65+CO71+CO112</f>
        <v>168988667000</v>
      </c>
      <c r="CP257" s="77">
        <f>+CP65+CP71+CP112</f>
        <v>166728839889</v>
      </c>
      <c r="CQ257" s="92">
        <f t="shared" si="1598"/>
        <v>0.98662734518759176</v>
      </c>
      <c r="CR257" s="77">
        <f>+CR65+CR71+CR112</f>
        <v>162342671268</v>
      </c>
      <c r="CS257" s="92">
        <f t="shared" si="1599"/>
        <v>0.96067194416061052</v>
      </c>
      <c r="CT257" s="77">
        <f>+CT65+CT71+CT112</f>
        <v>190034934000</v>
      </c>
      <c r="CU257" s="77">
        <f>+CU65+CU71+CU112</f>
        <v>140545121851</v>
      </c>
      <c r="CV257" s="92">
        <f t="shared" si="1600"/>
        <v>0.73957518700745828</v>
      </c>
      <c r="CW257" s="77">
        <f>+CW65+CW71+CW112</f>
        <v>190034934000</v>
      </c>
      <c r="CX257" s="77">
        <f>+CX65+CX71+CX112</f>
        <v>152475532070</v>
      </c>
      <c r="CY257" s="92">
        <f t="shared" si="1601"/>
        <v>0.80235527679347629</v>
      </c>
      <c r="CZ257" s="77">
        <f>+CZ65+CZ71+CZ112</f>
        <v>198924861000</v>
      </c>
      <c r="DA257" s="77">
        <f>+DA65+DA71+DA112</f>
        <v>166569999085</v>
      </c>
      <c r="DB257" s="92">
        <f t="shared" si="1602"/>
        <v>0.83735134084120333</v>
      </c>
      <c r="DC257" s="77">
        <f>+DC65+DC71+DC112</f>
        <v>190034934000</v>
      </c>
      <c r="DD257" s="77">
        <f>+DD65+DD71+DD112</f>
        <v>198924861000</v>
      </c>
      <c r="DE257" s="77">
        <f>+DE65+DE71+DE112</f>
        <v>196980149013</v>
      </c>
      <c r="DF257" s="92">
        <f t="shared" si="1603"/>
        <v>0.99022388666140626</v>
      </c>
      <c r="DG257" s="77">
        <f>+DG65+DG71+DG112</f>
        <v>189951521192</v>
      </c>
      <c r="DH257" s="92">
        <f t="shared" si="1293"/>
        <v>0.9548908077005015</v>
      </c>
      <c r="DI257" s="77">
        <f t="shared" ref="DI257:DN257" si="1621">+DI65+DI71+DI112</f>
        <v>243368027000</v>
      </c>
      <c r="DJ257" s="77">
        <f t="shared" si="1621"/>
        <v>0</v>
      </c>
      <c r="DK257" s="77">
        <f t="shared" si="1621"/>
        <v>243368027000</v>
      </c>
      <c r="DL257" s="77">
        <f t="shared" si="1621"/>
        <v>243368027000</v>
      </c>
      <c r="DM257" s="77">
        <f t="shared" si="1621"/>
        <v>243368027000</v>
      </c>
      <c r="DN257" s="77">
        <f t="shared" si="1621"/>
        <v>17334413482</v>
      </c>
      <c r="DO257" s="93">
        <f t="shared" ref="DO257:DO258" si="1622">+DN257/DM257</f>
        <v>7.1227160345101542E-2</v>
      </c>
      <c r="DP257" s="77">
        <f>+DP65+DP71+DP112</f>
        <v>14478958539</v>
      </c>
      <c r="DQ257" s="93">
        <f t="shared" si="1296"/>
        <v>5.9494086867047657E-2</v>
      </c>
      <c r="DR257" s="77">
        <f>+DR65+DR71+DR112</f>
        <v>243368027000</v>
      </c>
      <c r="DS257" s="77">
        <f>+DS65+DS71+DS112</f>
        <v>243368027000</v>
      </c>
      <c r="DT257" s="77">
        <f>+DT65+DT71+DT112</f>
        <v>31945491174</v>
      </c>
      <c r="DU257" s="93">
        <f t="shared" si="1605"/>
        <v>0.13126412523367337</v>
      </c>
      <c r="DV257" s="77">
        <f>+DV65+DV71+DV112</f>
        <v>28477156675</v>
      </c>
      <c r="DW257" s="93">
        <f t="shared" si="1298"/>
        <v>0.11701272770313415</v>
      </c>
      <c r="DX257" s="77">
        <f>+DX65+DX71+DX112</f>
        <v>243368027000</v>
      </c>
      <c r="DY257" s="77">
        <f>+DY65+DY71+DY112</f>
        <v>243368027000</v>
      </c>
      <c r="DZ257" s="77">
        <f>+DZ65+DZ71+DZ112</f>
        <v>58983580419</v>
      </c>
      <c r="EA257" s="93">
        <f t="shared" si="1606"/>
        <v>0.24236372027209638</v>
      </c>
      <c r="EB257" s="77">
        <f>+EB65+EB71+EB112</f>
        <v>48381884402</v>
      </c>
      <c r="EC257" s="93">
        <f t="shared" si="1559"/>
        <v>0.19880131748777335</v>
      </c>
      <c r="ED257" s="77">
        <f>+ED65+ED71+ED112</f>
        <v>243368027000</v>
      </c>
      <c r="EE257" s="77">
        <f>+EE65+EE71+EE112</f>
        <v>243368027000</v>
      </c>
      <c r="EF257" s="77">
        <f>+EF65+EF71+EF112</f>
        <v>79852223312</v>
      </c>
      <c r="EG257" s="93">
        <f t="shared" si="1607"/>
        <v>0.32811304055154294</v>
      </c>
      <c r="EH257" s="77">
        <f>+EH65+EH71+EH112</f>
        <v>62840712206</v>
      </c>
      <c r="EI257" s="93">
        <f t="shared" si="1302"/>
        <v>0.25821268710042999</v>
      </c>
      <c r="EJ257" s="77">
        <f>+EJ65+EJ71+EJ112</f>
        <v>243368027000</v>
      </c>
      <c r="EK257" s="77">
        <f>+EK65+EK71+EK112</f>
        <v>237970545815</v>
      </c>
      <c r="EL257" s="77">
        <f>+EL65+EL71+EL112</f>
        <v>95197132303</v>
      </c>
      <c r="EM257" s="93">
        <f t="shared" si="1303"/>
        <v>0.40003745832060633</v>
      </c>
      <c r="EN257" s="77">
        <f>+EN65+EN71+EN112</f>
        <v>77794896435</v>
      </c>
      <c r="EO257" s="93">
        <f t="shared" si="1304"/>
        <v>0.32690977015062322</v>
      </c>
      <c r="EP257" s="77">
        <f>+EP65+EP71+EP112</f>
        <v>243368027000</v>
      </c>
      <c r="EQ257" s="77">
        <f>+EQ65+EQ71+EQ112</f>
        <v>237970545815</v>
      </c>
      <c r="ER257" s="77">
        <f>+ER65+ER71+ER112</f>
        <v>118946275722</v>
      </c>
      <c r="ES257" s="93">
        <f t="shared" si="1305"/>
        <v>0.49983612599884392</v>
      </c>
      <c r="ET257" s="77">
        <f>+ET65+ET71+ET112</f>
        <v>103554365642</v>
      </c>
      <c r="EU257" s="93">
        <f t="shared" si="1306"/>
        <v>0.43515623031139283</v>
      </c>
      <c r="EV257" s="77">
        <f>+EV65+EV71+EV112</f>
        <v>243368027000</v>
      </c>
      <c r="EW257" s="77">
        <f>+EW65+EW71+EW112</f>
        <v>237970545815</v>
      </c>
      <c r="EX257" s="77">
        <f>+EX65+EX71+EX112</f>
        <v>133113519961</v>
      </c>
      <c r="EY257" s="93">
        <f t="shared" si="1307"/>
        <v>0.55936973000214651</v>
      </c>
      <c r="EZ257" s="212">
        <f>+EZ65+EZ71+EZ112</f>
        <v>122887493975</v>
      </c>
      <c r="FA257" s="93">
        <f t="shared" si="1308"/>
        <v>0.51639791619645914</v>
      </c>
      <c r="FB257" s="77">
        <f>+FB65+FB71+FB112</f>
        <v>243368027000</v>
      </c>
      <c r="FC257" s="77">
        <f>+FC65+FC71+FC112</f>
        <v>237970545815</v>
      </c>
      <c r="FD257" s="77">
        <f>+FD65+FD71+FD112</f>
        <v>147667044886</v>
      </c>
      <c r="FE257" s="93">
        <f t="shared" si="1309"/>
        <v>0.62052656298396447</v>
      </c>
      <c r="FF257" s="212">
        <f>+FF65+FF71+FF112</f>
        <v>137016485499</v>
      </c>
      <c r="FG257" s="93">
        <f t="shared" si="1310"/>
        <v>0.57577077461308002</v>
      </c>
      <c r="FH257" s="77">
        <f>+FH65+FH71+FH112</f>
        <v>243368027000</v>
      </c>
      <c r="FI257" s="77">
        <f>+FI65+FI71+FI112</f>
        <v>237970545815</v>
      </c>
      <c r="FJ257" s="77">
        <f>+FJ65+FJ71+FJ112</f>
        <v>161115923784</v>
      </c>
      <c r="FK257" s="93">
        <f t="shared" si="1311"/>
        <v>0.67704145163096219</v>
      </c>
      <c r="FL257" s="212">
        <f>+FL65+FL71+FL112</f>
        <v>151776708729</v>
      </c>
      <c r="FM257" s="93">
        <f t="shared" si="1312"/>
        <v>0.6377961953618928</v>
      </c>
      <c r="FN257" s="77">
        <f t="shared" ref="FN257:FS257" si="1623">+FN65+FN71+FN112</f>
        <v>258384336000</v>
      </c>
      <c r="FO257" s="77">
        <f t="shared" si="1623"/>
        <v>0</v>
      </c>
      <c r="FP257" s="212">
        <f t="shared" si="1623"/>
        <v>258384336000</v>
      </c>
      <c r="FQ257" s="77">
        <f t="shared" si="1623"/>
        <v>243368027000</v>
      </c>
      <c r="FR257" s="77">
        <f t="shared" si="1623"/>
        <v>237970545815</v>
      </c>
      <c r="FS257" s="77">
        <f t="shared" si="1623"/>
        <v>177795952920</v>
      </c>
      <c r="FT257" s="93">
        <f t="shared" si="1314"/>
        <v>0.74713428214859767</v>
      </c>
      <c r="FU257" s="212">
        <f>+FU65+FU71+FU112</f>
        <v>167173198533</v>
      </c>
      <c r="FV257" s="93">
        <f t="shared" si="1315"/>
        <v>0.70249533596885405</v>
      </c>
      <c r="FW257" s="77">
        <f t="shared" ref="FW257:FY257" si="1624">+FW65+FW71+FW112</f>
        <v>243368027000</v>
      </c>
      <c r="FX257" s="77">
        <f t="shared" si="1624"/>
        <v>237970545815</v>
      </c>
      <c r="FY257" s="77">
        <f t="shared" si="1624"/>
        <v>192378516896</v>
      </c>
      <c r="FZ257" s="93">
        <f t="shared" si="1317"/>
        <v>0.80841314305156253</v>
      </c>
      <c r="GA257" s="212">
        <f>+GA65+GA71+GA112</f>
        <v>181834603877</v>
      </c>
      <c r="GB257" s="93">
        <f t="shared" si="1318"/>
        <v>0.7641055041255379</v>
      </c>
      <c r="GC257" s="77">
        <f t="shared" ref="GC257:GE257" si="1625">+GC65+GC71+GC112</f>
        <v>243368027000</v>
      </c>
      <c r="GD257" s="77">
        <f t="shared" si="1625"/>
        <v>237970545815</v>
      </c>
      <c r="GE257" s="77">
        <f t="shared" si="1625"/>
        <v>236386997278</v>
      </c>
      <c r="GF257" s="92">
        <f t="shared" si="1320"/>
        <v>0.99334561119076026</v>
      </c>
      <c r="GG257" s="212">
        <f>+GG65+GG71+GG112</f>
        <v>228892263003</v>
      </c>
      <c r="GH257" s="92">
        <f t="shared" si="1321"/>
        <v>0.96185123339147394</v>
      </c>
      <c r="GI257" s="77">
        <f t="shared" ref="GI257:GK257" si="1626">+GI65+GI71+GI112</f>
        <v>258384336000</v>
      </c>
      <c r="GJ257" s="77">
        <f t="shared" si="1626"/>
        <v>258384336000</v>
      </c>
      <c r="GK257" s="77">
        <f t="shared" si="1626"/>
        <v>11430688673</v>
      </c>
      <c r="GL257" s="92">
        <f t="shared" si="1323"/>
        <v>4.4239093011427755E-2</v>
      </c>
      <c r="GM257" s="212">
        <f>+GM65+GM71+GM112</f>
        <v>9769760001</v>
      </c>
      <c r="GN257" s="92">
        <f t="shared" si="1324"/>
        <v>3.7810960804528025E-2</v>
      </c>
      <c r="GO257" s="77">
        <f t="shared" ref="GO257:GQ257" si="1627">+GO65+GO71+GO112</f>
        <v>258384336000</v>
      </c>
      <c r="GP257" s="77">
        <f t="shared" si="1627"/>
        <v>258384336000</v>
      </c>
      <c r="GQ257" s="77">
        <f t="shared" si="1627"/>
        <v>29487008869</v>
      </c>
      <c r="GR257" s="92">
        <f t="shared" si="1326"/>
        <v>0.11412072931928814</v>
      </c>
      <c r="GS257" s="212">
        <f>+GS65+GS71+GS112</f>
        <v>23733867839</v>
      </c>
      <c r="GT257" s="92">
        <f t="shared" si="1327"/>
        <v>9.185490191247507E-2</v>
      </c>
      <c r="GU257" s="77">
        <f t="shared" ref="GU257:GW257" si="1628">+GU65+GU71+GU112</f>
        <v>258384336000</v>
      </c>
      <c r="GV257" s="77">
        <f t="shared" si="1628"/>
        <v>258384336000</v>
      </c>
      <c r="GW257" s="77">
        <f t="shared" si="1628"/>
        <v>47254431040</v>
      </c>
      <c r="GX257" s="92">
        <f t="shared" si="1329"/>
        <v>0.18288427143664002</v>
      </c>
      <c r="GY257" s="212">
        <f>+GY65+GY71+GY112</f>
        <v>40673986052</v>
      </c>
      <c r="GZ257" s="92">
        <f t="shared" si="1330"/>
        <v>0.15741660923284451</v>
      </c>
      <c r="HA257" s="77">
        <f t="shared" ref="HA257:HC257" si="1629">+HA65+HA71+HA112</f>
        <v>258384336000</v>
      </c>
      <c r="HB257" s="77">
        <f t="shared" si="1629"/>
        <v>258384336000</v>
      </c>
      <c r="HC257" s="77">
        <f t="shared" si="1629"/>
        <v>67300926860</v>
      </c>
      <c r="HD257" s="92">
        <f t="shared" si="1332"/>
        <v>0.26046829270641236</v>
      </c>
      <c r="HE257" s="212">
        <f>+HE65+HE71+HE112</f>
        <v>55596736644</v>
      </c>
      <c r="HF257" s="92">
        <f t="shared" si="1333"/>
        <v>0.21517069302529238</v>
      </c>
      <c r="HG257" s="77">
        <f t="shared" ref="HG257:HI257" si="1630">+HG65+HG71+HG112</f>
        <v>258384336000</v>
      </c>
      <c r="HH257" s="77">
        <f t="shared" si="1630"/>
        <v>258384336000</v>
      </c>
      <c r="HI257" s="77">
        <f t="shared" si="1630"/>
        <v>84320133749</v>
      </c>
      <c r="HJ257" s="92">
        <f t="shared" si="1335"/>
        <v>0.32633608930922192</v>
      </c>
      <c r="HK257" s="212">
        <f>+HK65+HK71+HK112</f>
        <v>71137312011</v>
      </c>
      <c r="HL257" s="92">
        <f t="shared" si="1336"/>
        <v>0.27531588451631217</v>
      </c>
      <c r="HM257" s="77">
        <f t="shared" ref="HM257:HO257" si="1631">+HM65+HM71+HM112</f>
        <v>258384336000</v>
      </c>
      <c r="HN257" s="77">
        <f t="shared" si="1631"/>
        <v>258384336000</v>
      </c>
      <c r="HO257" s="77">
        <f t="shared" si="1631"/>
        <v>118651745554</v>
      </c>
      <c r="HP257" s="92">
        <f t="shared" si="1338"/>
        <v>0.45920641858878009</v>
      </c>
      <c r="HQ257" s="212">
        <f>+HQ65+HQ71+HQ112</f>
        <v>100552075656</v>
      </c>
      <c r="HR257" s="92">
        <f t="shared" si="1339"/>
        <v>0.38915701010606152</v>
      </c>
    </row>
    <row r="258" spans="1:226" ht="15" thickBot="1" x14ac:dyDescent="0.4">
      <c r="A258" s="223" t="s">
        <v>175</v>
      </c>
      <c r="B258" s="224">
        <f>+B7+B9+B15+B150+B186</f>
        <v>116336919616</v>
      </c>
      <c r="C258" s="224">
        <f>+C7+C9+C15+C150+C186</f>
        <v>106055041475.77</v>
      </c>
      <c r="D258" s="225">
        <f t="shared" si="1506"/>
        <v>0.91161981790331059</v>
      </c>
      <c r="E258" s="224">
        <f>+E7+E9+E15+E150+E186</f>
        <v>114397727629</v>
      </c>
      <c r="F258" s="224">
        <f>+F7+F9+F15+F150+F186</f>
        <v>112062909508.39999</v>
      </c>
      <c r="G258" s="225">
        <f t="shared" si="1507"/>
        <v>0.97959034528927014</v>
      </c>
      <c r="H258" s="224">
        <f>+H7+H9+H15+H150+H186</f>
        <v>122633911060</v>
      </c>
      <c r="I258" s="224">
        <f>+I7+I9+I15+I150+I186</f>
        <v>120595563470.52</v>
      </c>
      <c r="J258" s="225">
        <f t="shared" si="1508"/>
        <v>0.98337859755216717</v>
      </c>
      <c r="K258" s="224">
        <f>+K7+K9+K15+K150+K186</f>
        <v>135652469140</v>
      </c>
      <c r="L258" s="224">
        <f>+L7+L9+L15+L150+L186</f>
        <v>134296295598</v>
      </c>
      <c r="M258" s="225">
        <f t="shared" si="1509"/>
        <v>0.99000258859571244</v>
      </c>
      <c r="N258" s="224">
        <f>+N7+N9+N15+N150+N186</f>
        <v>148701360004</v>
      </c>
      <c r="O258" s="224">
        <f>+O7+O9+O15+O150+O186</f>
        <v>145285094662.90997</v>
      </c>
      <c r="P258" s="225">
        <f t="shared" si="1510"/>
        <v>0.97702599800702472</v>
      </c>
      <c r="Q258" s="224">
        <f>+Q7+Q9+Q15+Q150+Q186</f>
        <v>159693894736</v>
      </c>
      <c r="R258" s="224">
        <f>+R7+R9+R15+R150+R186</f>
        <v>155720582794.64001</v>
      </c>
      <c r="S258" s="225">
        <f t="shared" si="1511"/>
        <v>0.97511919946640091</v>
      </c>
      <c r="T258" s="224">
        <f>+T7+T9+T15+T150+T186</f>
        <v>173047526915</v>
      </c>
      <c r="U258" s="224">
        <f>+U7+U9+U15+U150+U186</f>
        <v>167451783503</v>
      </c>
      <c r="V258" s="225">
        <f t="shared" si="1512"/>
        <v>0.96766354589540826</v>
      </c>
      <c r="W258" s="224">
        <f>+W7+W9+W15+W150+W186</f>
        <v>183728018518</v>
      </c>
      <c r="X258" s="224">
        <f>+X7+X9+X15+X150+X186</f>
        <v>179979759028</v>
      </c>
      <c r="Y258" s="225">
        <f t="shared" si="1513"/>
        <v>0.97959886836948185</v>
      </c>
      <c r="Z258" s="224">
        <f>+Z7+Z9+Z15+Z150+Z186</f>
        <v>188870515000</v>
      </c>
      <c r="AA258" s="224">
        <f>+AA7+AA9+AA15+AA150+AA186</f>
        <v>183651892446</v>
      </c>
      <c r="AB258" s="225">
        <f t="shared" si="1514"/>
        <v>0.97236931050884257</v>
      </c>
      <c r="AC258" s="224">
        <f>+AC7+AC9+AC15+AC150+AC186</f>
        <v>193529429567</v>
      </c>
      <c r="AD258" s="224">
        <f>+AD7+AD9+AD15+AD150+AD186</f>
        <v>189989885766</v>
      </c>
      <c r="AE258" s="225">
        <f t="shared" si="1515"/>
        <v>0.9817105656286006</v>
      </c>
      <c r="AF258" s="224">
        <f>+AF7+AF9+AF15+AF150+AF186</f>
        <v>206571213000</v>
      </c>
      <c r="AG258" s="224">
        <f>+AG7+AG9+AG15+AG150+AG186</f>
        <v>211152737520</v>
      </c>
      <c r="AH258" s="224">
        <f>+AH7+AH9+AH15+AH150+AH186</f>
        <v>204762800886</v>
      </c>
      <c r="AI258" s="226">
        <f t="shared" si="1517"/>
        <v>0.96973784612479974</v>
      </c>
      <c r="AJ258" s="224">
        <f>+AJ7+AJ9+AJ15+AJ150+AJ186</f>
        <v>200336565541.60001</v>
      </c>
      <c r="AK258" s="226">
        <f t="shared" si="1519"/>
        <v>0.94877560146538231</v>
      </c>
      <c r="AL258" s="224">
        <f>+AL7+AL9+AL15+AL150+AL186</f>
        <v>228785673000</v>
      </c>
      <c r="AM258" s="224">
        <f>+AM7+AM9+AM15+AM150+AM186</f>
        <v>238598673000</v>
      </c>
      <c r="AN258" s="224">
        <f>+AN7+AN9+AN15+AN150+AN186</f>
        <v>231963771588</v>
      </c>
      <c r="AO258" s="226">
        <f t="shared" si="1522"/>
        <v>0.97219221159708624</v>
      </c>
      <c r="AP258" s="224">
        <f>+AP7+AP9+AP15+AP150+AP186</f>
        <v>223257559592</v>
      </c>
      <c r="AQ258" s="226">
        <f t="shared" si="1524"/>
        <v>0.93570327439331569</v>
      </c>
      <c r="AR258" s="224">
        <f>+AR7+AR9+AR15+AR150+AR186</f>
        <v>251914189000</v>
      </c>
      <c r="AS258" s="224">
        <f>+AS7+AS9+AS15+AS150+AS186</f>
        <v>251914189000</v>
      </c>
      <c r="AT258" s="224">
        <f>+AT7+AT9+AT15+AT150+AT186</f>
        <v>249419334829</v>
      </c>
      <c r="AU258" s="226">
        <f t="shared" si="1526"/>
        <v>0.99009641266772785</v>
      </c>
      <c r="AV258" s="224">
        <f>+AV7+AV9+AV15+AV150+AV186</f>
        <v>244865636595</v>
      </c>
      <c r="AW258" s="226">
        <f t="shared" si="1528"/>
        <v>0.97202002621217976</v>
      </c>
      <c r="AX258" s="224">
        <f>+AX7+AX9+AX15+AX150+AX186</f>
        <v>275978590000</v>
      </c>
      <c r="AY258" s="224">
        <f>+AY7+AY9+AY15+AY150+AY186</f>
        <v>275978590000</v>
      </c>
      <c r="AZ258" s="224">
        <f>+AZ7+AZ9+AZ15+AZ150+AZ186</f>
        <v>271254001631</v>
      </c>
      <c r="BA258" s="226">
        <f t="shared" si="1530"/>
        <v>0.98288059820509988</v>
      </c>
      <c r="BB258" s="224">
        <f>+BB7+BB9+BB15+BB150+BB186</f>
        <v>266394721431</v>
      </c>
      <c r="BC258" s="226">
        <f t="shared" si="1532"/>
        <v>0.96527314467038916</v>
      </c>
      <c r="BD258" s="224">
        <f>+BD7+BD9+BD15+BD150+BD186</f>
        <v>293518134000</v>
      </c>
      <c r="BE258" s="224">
        <f>+BE7+BE9+BE15+BE150+BE186</f>
        <v>293518134000</v>
      </c>
      <c r="BF258" s="224">
        <f>+BF7+BF9+BF15+BF150+BF186</f>
        <v>282990177136</v>
      </c>
      <c r="BG258" s="226">
        <f t="shared" si="1591"/>
        <v>0.96413183498911181</v>
      </c>
      <c r="BH258" s="224">
        <f>+BH7+BH9+BH15+BH150+BH186</f>
        <v>278898777541</v>
      </c>
      <c r="BI258" s="226">
        <f t="shared" si="1592"/>
        <v>0.95019266353403564</v>
      </c>
      <c r="BJ258" s="224">
        <f>+BJ7+BJ9+BJ15+BJ150+BJ186</f>
        <v>321093642000</v>
      </c>
      <c r="BK258" s="224">
        <f>+BK7+BK9+BK15+BK150+BK186</f>
        <v>326093642000</v>
      </c>
      <c r="BL258" s="224">
        <f>+BL7+BL9+BL15+BL150+BL186</f>
        <v>318177124966</v>
      </c>
      <c r="BM258" s="226">
        <f t="shared" si="1593"/>
        <v>0.97572317882235804</v>
      </c>
      <c r="BN258" s="224">
        <f>+BN7+BN9+BN15+BN150+BN186</f>
        <v>313075209470</v>
      </c>
      <c r="BO258" s="226">
        <f t="shared" si="1594"/>
        <v>0.96007762540184705</v>
      </c>
      <c r="BP258" s="224">
        <f>+BP7+BP9+BP15+BP150+BP186</f>
        <v>350211751000</v>
      </c>
      <c r="BQ258" s="224">
        <f>+BQ7+BQ9+BQ15+BQ150+BQ186</f>
        <v>356696452544</v>
      </c>
      <c r="BR258" s="224">
        <f>+BR7+BR9+BR15+BR150+BR186</f>
        <v>351270941196</v>
      </c>
      <c r="BS258" s="226">
        <f t="shared" si="1617"/>
        <v>0.98478955619181341</v>
      </c>
      <c r="BT258" s="224">
        <f>+BT7+BT9+BT15+BT150+BT186</f>
        <v>346284621329</v>
      </c>
      <c r="BU258" s="226">
        <f t="shared" si="1595"/>
        <v>0.97081038754172733</v>
      </c>
      <c r="BV258" s="224">
        <f>+BV7+BV9+BV15+BV150+BV186</f>
        <v>371449321000</v>
      </c>
      <c r="BW258" s="224">
        <f>+BW7+BW9+BW15+BW150+BW186</f>
        <v>374999670594</v>
      </c>
      <c r="BX258" s="224">
        <f>+BX7+BX9+BX15+BX150+BX186</f>
        <v>368032876982</v>
      </c>
      <c r="BY258" s="226">
        <f t="shared" si="1596"/>
        <v>0.98142186738200443</v>
      </c>
      <c r="BZ258" s="224">
        <f>+BZ7+BZ9+BZ15+BZ150+BZ186</f>
        <v>362109452606</v>
      </c>
      <c r="CA258" s="226">
        <f t="shared" si="1618"/>
        <v>0.96562605517071021</v>
      </c>
      <c r="CB258" s="224">
        <f>+CB7+CB9+CB15+CB150+CB186</f>
        <v>409297108000</v>
      </c>
      <c r="CC258" s="224">
        <f>+CC7+CC9+CC15+CC150+CC186</f>
        <v>409297108000</v>
      </c>
      <c r="CD258" s="224">
        <f>+CD7+CD9+CD15+CD150+CD186</f>
        <v>398265422184</v>
      </c>
      <c r="CE258" s="226">
        <f t="shared" si="1619"/>
        <v>0.97304724221017458</v>
      </c>
      <c r="CF258" s="224">
        <f>+CF7+CF9+CF15+CF150+CF186</f>
        <v>389582492616</v>
      </c>
      <c r="CG258" s="226">
        <f t="shared" si="1597"/>
        <v>0.95183299613248185</v>
      </c>
      <c r="CH258" s="224">
        <f>+CH7+CH9+CH15+CH150+CH186</f>
        <v>412482763000</v>
      </c>
      <c r="CI258" s="224">
        <f>+CI7+CI9+CI15+CI150+CI186</f>
        <v>419229472000</v>
      </c>
      <c r="CJ258" s="224">
        <f>+CJ7+CJ9+CJ15+CJ150+CJ186</f>
        <v>412725736977</v>
      </c>
      <c r="CK258" s="226">
        <f t="shared" si="1285"/>
        <v>0.98448645561111692</v>
      </c>
      <c r="CL258" s="224">
        <f>+CL7+CL9+CL15+CL150+CL186</f>
        <v>408844417889</v>
      </c>
      <c r="CM258" s="226">
        <f t="shared" si="1620"/>
        <v>0.97522823464329345</v>
      </c>
      <c r="CN258" s="224">
        <f>+CN7+CN9+CN15+CN150+CN186</f>
        <v>432582867000</v>
      </c>
      <c r="CO258" s="224">
        <f>+CO7+CO9+CO15+CO150+CO186</f>
        <v>447576857242</v>
      </c>
      <c r="CP258" s="224">
        <f>+CP7+CP9+CP15+CP150+CP186</f>
        <v>444820846831</v>
      </c>
      <c r="CQ258" s="226">
        <f t="shared" si="1598"/>
        <v>0.99384237507724882</v>
      </c>
      <c r="CR258" s="224">
        <f>+CR7+CR9+CR15+CR150+CR186</f>
        <v>439921974673</v>
      </c>
      <c r="CS258" s="226">
        <f t="shared" si="1599"/>
        <v>0.98289705456137766</v>
      </c>
      <c r="CT258" s="224">
        <f>+CT7+CT9+CT15+CT150+CT186</f>
        <v>479240130000</v>
      </c>
      <c r="CU258" s="224">
        <f>+CU7+CU9+CU15+CU150+CU186</f>
        <v>366542045407</v>
      </c>
      <c r="CV258" s="226">
        <f t="shared" si="1600"/>
        <v>0.76484005086760998</v>
      </c>
      <c r="CW258" s="224">
        <f>+CW7+CW9+CW15+CW150+CW186</f>
        <v>479240130000</v>
      </c>
      <c r="CX258" s="224">
        <f>+CX7+CX9+CX15+CX150+CX186</f>
        <v>397639479706</v>
      </c>
      <c r="CY258" s="226">
        <f t="shared" si="1601"/>
        <v>0.82972909573745424</v>
      </c>
      <c r="CZ258" s="224">
        <f>+CZ7+CZ9+CZ15+CZ150+CZ186</f>
        <v>506668207000</v>
      </c>
      <c r="DA258" s="224">
        <f>+DA7+DA9+DA15+DA150+DA186</f>
        <v>430191168047</v>
      </c>
      <c r="DB258" s="226">
        <f t="shared" si="1602"/>
        <v>0.84905893463135729</v>
      </c>
      <c r="DC258" s="224">
        <f>+DC7+DC9+DC15+DC150+DC186</f>
        <v>474128130000</v>
      </c>
      <c r="DD258" s="224">
        <f>+DD7+DD9+DD15+DD150+DD186</f>
        <v>506668207000</v>
      </c>
      <c r="DE258" s="224">
        <f>+DE7+DE9+DE15+DE150+DE186</f>
        <v>503668062550</v>
      </c>
      <c r="DF258" s="226">
        <f t="shared" si="1603"/>
        <v>0.99407868027132795</v>
      </c>
      <c r="DG258" s="224">
        <f>+DG7+DG9+DG15+DG150+DG186</f>
        <v>499749019707</v>
      </c>
      <c r="DH258" s="226">
        <f t="shared" si="1293"/>
        <v>0.98634375080692605</v>
      </c>
      <c r="DI258" s="224">
        <f t="shared" ref="DI258:DN258" si="1632">+DI7+DI9+DI15+DI150+DI186</f>
        <v>573936452000</v>
      </c>
      <c r="DJ258" s="224">
        <f t="shared" si="1632"/>
        <v>0</v>
      </c>
      <c r="DK258" s="224">
        <f t="shared" si="1632"/>
        <v>573936452000</v>
      </c>
      <c r="DL258" s="224">
        <f t="shared" si="1632"/>
        <v>573936452000</v>
      </c>
      <c r="DM258" s="224">
        <f t="shared" si="1632"/>
        <v>573936452000</v>
      </c>
      <c r="DN258" s="224">
        <f t="shared" si="1632"/>
        <v>53361419065</v>
      </c>
      <c r="DO258" s="231">
        <f t="shared" si="1622"/>
        <v>9.2974437987082229E-2</v>
      </c>
      <c r="DP258" s="224">
        <f>+DP7+DP9+DP15+DP150+DP186</f>
        <v>37805450861</v>
      </c>
      <c r="DQ258" s="231">
        <f t="shared" si="1296"/>
        <v>6.5870447380122141E-2</v>
      </c>
      <c r="DR258" s="224">
        <f>+DR7+DR9+DR15+DR150+DR186</f>
        <v>573936452000</v>
      </c>
      <c r="DS258" s="224">
        <f>+DS7+DS9+DS15+DS150+DS186</f>
        <v>573936452000</v>
      </c>
      <c r="DT258" s="224">
        <f>+DT7+DT9+DT15+DT150+DT186</f>
        <v>101904686416</v>
      </c>
      <c r="DU258" s="231">
        <f t="shared" si="1605"/>
        <v>0.17755395403252763</v>
      </c>
      <c r="DV258" s="224">
        <f>+DV7+DV9+DV15+DV150+DV186</f>
        <v>80814135468</v>
      </c>
      <c r="DW258" s="231">
        <f t="shared" si="1298"/>
        <v>0.14080676560338076</v>
      </c>
      <c r="DX258" s="224">
        <f>+DX7+DX9+DX15+DX150+DX186</f>
        <v>573936452000</v>
      </c>
      <c r="DY258" s="224">
        <f>+DY7+DY9+DY15+DY150+DY186</f>
        <v>573936452000</v>
      </c>
      <c r="DZ258" s="224">
        <f>+DZ7+DZ9+DZ15+DZ150+DZ186</f>
        <v>142391075017</v>
      </c>
      <c r="EA258" s="231">
        <f t="shared" si="1606"/>
        <v>0.24809554179876347</v>
      </c>
      <c r="EB258" s="224">
        <f>+EB7+EB9+EB15+EB150+EB186</f>
        <v>121872669185</v>
      </c>
      <c r="EC258" s="231">
        <f t="shared" si="1559"/>
        <v>0.2123452322296476</v>
      </c>
      <c r="ED258" s="224">
        <f>+ED7+ED9+ED15+ED150+ED186</f>
        <v>573936452000</v>
      </c>
      <c r="EE258" s="224">
        <f>+EE7+EE9+EE15+EE150+EE186</f>
        <v>573936452000</v>
      </c>
      <c r="EF258" s="224">
        <f>+EF7+EF9+EF15+EF150+EF186</f>
        <v>188119296655</v>
      </c>
      <c r="EG258" s="231">
        <f t="shared" si="1607"/>
        <v>0.32777025400540338</v>
      </c>
      <c r="EH258" s="224">
        <f>+EH7+EH9+EH15+EH150+EH186</f>
        <v>162811455038</v>
      </c>
      <c r="EI258" s="231">
        <f t="shared" si="1302"/>
        <v>0.28367505578474739</v>
      </c>
      <c r="EJ258" s="224">
        <f>+EJ7+EJ9+EJ15+EJ150+EJ186</f>
        <v>573936452000</v>
      </c>
      <c r="EK258" s="224">
        <f>+EK7+EK9+EK15+EK150+EK186</f>
        <v>573936452000</v>
      </c>
      <c r="EL258" s="224">
        <f>+EL7+EL9+EL15+EL150+EL186</f>
        <v>228210281898</v>
      </c>
      <c r="EM258" s="231">
        <f t="shared" si="1303"/>
        <v>0.39762290947500228</v>
      </c>
      <c r="EN258" s="224">
        <f>+EN7+EN9+EN15+EN150+EN186</f>
        <v>204096320637</v>
      </c>
      <c r="EO258" s="231">
        <f t="shared" si="1304"/>
        <v>0.35560787248446107</v>
      </c>
      <c r="EP258" s="224">
        <f>+EP7+EP9+EP15+EP150+EP186</f>
        <v>573936452000</v>
      </c>
      <c r="EQ258" s="224">
        <f>+EQ7+EQ9+EQ15+EQ150+EQ186</f>
        <v>573936452000</v>
      </c>
      <c r="ER258" s="224">
        <f>+ER7+ER9+ER15+ER150+ER186</f>
        <v>297497425375</v>
      </c>
      <c r="ES258" s="231">
        <f t="shared" si="1305"/>
        <v>0.51834558397242214</v>
      </c>
      <c r="ET258" s="224">
        <f>+ET7+ET9+ET15+ET150+ET186</f>
        <v>271838035455</v>
      </c>
      <c r="EU258" s="231">
        <f t="shared" si="1306"/>
        <v>0.47363786444949485</v>
      </c>
      <c r="EV258" s="224">
        <f>+EV7+EV9+EV15+EV150+EV186</f>
        <v>573936452000</v>
      </c>
      <c r="EW258" s="224">
        <f>+EW7+EW9+EW15+EW150+EW186</f>
        <v>573936452000</v>
      </c>
      <c r="EX258" s="224">
        <f>+EX7+EX9+EX15+EX150+EX186</f>
        <v>340234539173</v>
      </c>
      <c r="EY258" s="231">
        <f t="shared" si="1307"/>
        <v>0.59280872993409384</v>
      </c>
      <c r="EZ258" s="362">
        <f>+EZ7+EZ9+EZ15+EZ150+EZ186</f>
        <v>316371561369</v>
      </c>
      <c r="FA258" s="231">
        <f t="shared" si="1308"/>
        <v>0.55123099476699555</v>
      </c>
      <c r="FB258" s="224">
        <f>+FB7+FB9+FB15+FB150+FB186</f>
        <v>573936452000</v>
      </c>
      <c r="FC258" s="224">
        <f>+FC7+FC9+FC15+FC150+FC186</f>
        <v>573936452000</v>
      </c>
      <c r="FD258" s="224">
        <f>+FD7+FD9+FD15+FD150+FD186</f>
        <v>380419210296</v>
      </c>
      <c r="FE258" s="231">
        <f t="shared" si="1309"/>
        <v>0.66282461929426295</v>
      </c>
      <c r="FF258" s="362">
        <f>+FF7+FF9+FF15+FF150+FF186</f>
        <v>355713630111</v>
      </c>
      <c r="FG258" s="231">
        <f t="shared" si="1310"/>
        <v>0.61977877319247188</v>
      </c>
      <c r="FH258" s="224">
        <f>+FH7+FH9+FH15+FH150+FH186</f>
        <v>573936452000</v>
      </c>
      <c r="FI258" s="224">
        <f>+FI7+FI9+FI15+FI150+FI186</f>
        <v>576936452000</v>
      </c>
      <c r="FJ258" s="224">
        <f>+FJ7+FJ9+FJ15+FJ150+FJ186</f>
        <v>422589428818</v>
      </c>
      <c r="FK258" s="231">
        <f t="shared" si="1311"/>
        <v>0.73247136205912677</v>
      </c>
      <c r="FL258" s="362">
        <f>+FL7+FL9+FL15+FL150+FL186</f>
        <v>399397564488</v>
      </c>
      <c r="FM258" s="231">
        <f t="shared" si="1312"/>
        <v>0.69227306248973153</v>
      </c>
      <c r="FN258" s="224">
        <f t="shared" ref="FN258:FS258" si="1633">+FN7+FN9+FN15+FN150+FN186</f>
        <v>624022097000</v>
      </c>
      <c r="FO258" s="224">
        <f t="shared" si="1633"/>
        <v>20000000000</v>
      </c>
      <c r="FP258" s="362">
        <f t="shared" si="1633"/>
        <v>644022097000</v>
      </c>
      <c r="FQ258" s="224">
        <f t="shared" si="1633"/>
        <v>573936452000</v>
      </c>
      <c r="FR258" s="224">
        <f t="shared" si="1633"/>
        <v>576936452000</v>
      </c>
      <c r="FS258" s="224">
        <f t="shared" si="1633"/>
        <v>464711200122</v>
      </c>
      <c r="FT258" s="231">
        <f t="shared" si="1314"/>
        <v>0.80548073970892031</v>
      </c>
      <c r="FU258" s="362">
        <f>+FU7+FU9+FU15+FU150+FU186</f>
        <v>439916801323</v>
      </c>
      <c r="FV258" s="231">
        <f t="shared" si="1315"/>
        <v>0.76250477812242656</v>
      </c>
      <c r="FW258" s="224">
        <f t="shared" ref="FW258:FY258" si="1634">+FW7+FW9+FW15+FW150+FW186</f>
        <v>573936452000</v>
      </c>
      <c r="FX258" s="224">
        <f t="shared" si="1634"/>
        <v>576936452000</v>
      </c>
      <c r="FY258" s="224">
        <f t="shared" si="1634"/>
        <v>498944010501</v>
      </c>
      <c r="FZ258" s="231">
        <f t="shared" si="1317"/>
        <v>0.86481623543003316</v>
      </c>
      <c r="GA258" s="362">
        <f>+GA7+GA9+GA15+GA150+GA186</f>
        <v>482518797331</v>
      </c>
      <c r="GB258" s="231">
        <f t="shared" si="1318"/>
        <v>0.83634652596192693</v>
      </c>
      <c r="GC258" s="224">
        <f t="shared" ref="GC258:GE258" si="1635">+GC7+GC9+GC15+GC150+GC186</f>
        <v>573936452000</v>
      </c>
      <c r="GD258" s="224">
        <f t="shared" si="1635"/>
        <v>605459103000</v>
      </c>
      <c r="GE258" s="224">
        <f t="shared" si="1635"/>
        <v>598317226658</v>
      </c>
      <c r="GF258" s="226">
        <f t="shared" si="1320"/>
        <v>0.98820419693648576</v>
      </c>
      <c r="GG258" s="362">
        <f>+GG7+GG9+GG15+GG150+GG186</f>
        <v>592716125788</v>
      </c>
      <c r="GH258" s="226">
        <f t="shared" si="1321"/>
        <v>0.97895319907016076</v>
      </c>
      <c r="GI258" s="224">
        <f t="shared" ref="GI258:GK258" si="1636">+GI7+GI9+GI15+GI150+GI186</f>
        <v>644022097000</v>
      </c>
      <c r="GJ258" s="224">
        <f t="shared" si="1636"/>
        <v>644022097000</v>
      </c>
      <c r="GK258" s="224">
        <f t="shared" si="1636"/>
        <v>57887050668</v>
      </c>
      <c r="GL258" s="226">
        <f t="shared" si="1323"/>
        <v>8.9883640542228166E-2</v>
      </c>
      <c r="GM258" s="362">
        <f>+GM7+GM9+GM15+GM150+GM186</f>
        <v>40857378423</v>
      </c>
      <c r="GN258" s="226">
        <f t="shared" si="1324"/>
        <v>6.3440957403981743E-2</v>
      </c>
      <c r="GO258" s="224">
        <f t="shared" ref="GO258:GQ258" si="1637">+GO7+GO9+GO15+GO150+GO186</f>
        <v>644022097000</v>
      </c>
      <c r="GP258" s="224">
        <f t="shared" si="1637"/>
        <v>644022097000</v>
      </c>
      <c r="GQ258" s="224">
        <f t="shared" si="1637"/>
        <v>115391338286</v>
      </c>
      <c r="GR258" s="226">
        <f t="shared" si="1326"/>
        <v>0.17917294891513638</v>
      </c>
      <c r="GS258" s="362">
        <f>+GS7+GS9+GS15+GS150+GS186</f>
        <v>84079760141</v>
      </c>
      <c r="GT258" s="226">
        <f t="shared" si="1327"/>
        <v>0.13055415417058275</v>
      </c>
      <c r="GU258" s="224">
        <f t="shared" ref="GU258:GW258" si="1638">+GU7+GU9+GU15+GU150+GU186</f>
        <v>644022097000</v>
      </c>
      <c r="GV258" s="224">
        <f t="shared" si="1638"/>
        <v>644022097000</v>
      </c>
      <c r="GW258" s="224">
        <f t="shared" si="1638"/>
        <v>167026369385</v>
      </c>
      <c r="GX258" s="226">
        <f t="shared" si="1329"/>
        <v>0.25934881763070933</v>
      </c>
      <c r="GY258" s="362">
        <f>+GY7+GY9+GY15+GY150+GY186</f>
        <v>124208284200</v>
      </c>
      <c r="GZ258" s="226">
        <f t="shared" si="1330"/>
        <v>0.19286338897157437</v>
      </c>
      <c r="HA258" s="224">
        <f t="shared" ref="HA258:HC258" si="1639">+HA7+HA9+HA15+HA150+HA186</f>
        <v>644022097000</v>
      </c>
      <c r="HB258" s="224">
        <f t="shared" si="1639"/>
        <v>644022097000</v>
      </c>
      <c r="HC258" s="224">
        <f t="shared" si="1639"/>
        <v>206451300670</v>
      </c>
      <c r="HD258" s="226">
        <f t="shared" si="1332"/>
        <v>0.32056555455425623</v>
      </c>
      <c r="HE258" s="362">
        <f>+HE7+HE9+HE15+HE150+HE186</f>
        <v>168377927199</v>
      </c>
      <c r="HF258" s="226">
        <f t="shared" si="1333"/>
        <v>0.26144743788038066</v>
      </c>
      <c r="HG258" s="224">
        <f t="shared" ref="HG258:HI258" si="1640">+HG7+HG9+HG15+HG150+HG186</f>
        <v>644022097000</v>
      </c>
      <c r="HH258" s="224">
        <f t="shared" si="1640"/>
        <v>644022097000</v>
      </c>
      <c r="HI258" s="224">
        <f t="shared" si="1640"/>
        <v>249358071728</v>
      </c>
      <c r="HJ258" s="226">
        <f t="shared" si="1335"/>
        <v>0.38718868947131796</v>
      </c>
      <c r="HK258" s="362">
        <f>+HK7+HK9+HK15+HK150+HK186</f>
        <v>213087072056</v>
      </c>
      <c r="HL258" s="226">
        <f t="shared" si="1336"/>
        <v>0.33086919385003649</v>
      </c>
      <c r="HM258" s="224">
        <f t="shared" ref="HM258:HO258" si="1641">+HM7+HM9+HM15+HM150+HM186</f>
        <v>644022097000</v>
      </c>
      <c r="HN258" s="224">
        <f t="shared" si="1641"/>
        <v>644022097000</v>
      </c>
      <c r="HO258" s="224">
        <f t="shared" si="1641"/>
        <v>324868525064</v>
      </c>
      <c r="HP258" s="226">
        <f t="shared" si="1338"/>
        <v>0.50443692316973399</v>
      </c>
      <c r="HQ258" s="362">
        <f>+HQ7+HQ9+HQ15+HQ150+HQ186</f>
        <v>287288986301</v>
      </c>
      <c r="HR258" s="226">
        <f t="shared" si="1339"/>
        <v>0.44608560426615301</v>
      </c>
    </row>
    <row r="259" spans="1:226" ht="15" thickBot="1" x14ac:dyDescent="0.4">
      <c r="A259" s="228" t="s">
        <v>178</v>
      </c>
      <c r="B259" s="229">
        <f t="shared" ref="B259" si="1642">SUM(B243:B258)</f>
        <v>977034151446</v>
      </c>
      <c r="C259" s="229">
        <f t="shared" ref="C259" si="1643">SUM(C243:C258)</f>
        <v>950343832652.32996</v>
      </c>
      <c r="D259" s="230">
        <f t="shared" si="1506"/>
        <v>0.97268230721089055</v>
      </c>
      <c r="E259" s="229">
        <f t="shared" ref="E259:F259" si="1644">SUM(E243:E258)</f>
        <v>982373688667</v>
      </c>
      <c r="F259" s="229">
        <f t="shared" si="1644"/>
        <v>957945440993.25012</v>
      </c>
      <c r="G259" s="230">
        <f t="shared" si="1507"/>
        <v>0.97513344671629287</v>
      </c>
      <c r="H259" s="229">
        <f t="shared" ref="H259:I259" si="1645">SUM(H243:H258)</f>
        <v>1052873742391</v>
      </c>
      <c r="I259" s="229">
        <f t="shared" si="1645"/>
        <v>1032318513624.28</v>
      </c>
      <c r="J259" s="230">
        <f t="shared" si="1508"/>
        <v>0.98047702403515113</v>
      </c>
      <c r="K259" s="229">
        <f t="shared" ref="K259:L259" si="1646">SUM(K243:K258)</f>
        <v>1165125303667</v>
      </c>
      <c r="L259" s="229">
        <f t="shared" si="1646"/>
        <v>1133913329346.2703</v>
      </c>
      <c r="M259" s="230">
        <f t="shared" si="1509"/>
        <v>0.97321148701989713</v>
      </c>
      <c r="N259" s="229">
        <f t="shared" ref="N259:O259" si="1647">SUM(N243:N258)</f>
        <v>1282416068252</v>
      </c>
      <c r="O259" s="229">
        <f t="shared" si="1647"/>
        <v>1250118594712.1699</v>
      </c>
      <c r="P259" s="230">
        <f t="shared" si="1510"/>
        <v>0.9748151365696367</v>
      </c>
      <c r="Q259" s="229">
        <f t="shared" ref="Q259:R259" si="1648">SUM(Q243:Q258)</f>
        <v>1986549691448</v>
      </c>
      <c r="R259" s="229">
        <f t="shared" si="1648"/>
        <v>1931744570568.25</v>
      </c>
      <c r="S259" s="230">
        <f t="shared" si="1511"/>
        <v>0.97241190536754085</v>
      </c>
      <c r="T259" s="229">
        <f t="shared" ref="T259:U259" si="1649">SUM(T243:T258)</f>
        <v>2093329736819.04</v>
      </c>
      <c r="U259" s="229">
        <f t="shared" si="1649"/>
        <v>2024263051408.1399</v>
      </c>
      <c r="V259" s="230">
        <f t="shared" si="1512"/>
        <v>0.96700630378668784</v>
      </c>
      <c r="W259" s="229">
        <f t="shared" ref="W259:X259" si="1650">SUM(W243:W258)</f>
        <v>2239792825795</v>
      </c>
      <c r="X259" s="229">
        <f t="shared" si="1650"/>
        <v>2190439579594.97</v>
      </c>
      <c r="Y259" s="230">
        <f t="shared" si="1513"/>
        <v>0.97796526284411489</v>
      </c>
      <c r="Z259" s="229">
        <f t="shared" ref="Z259:AA259" si="1651">SUM(Z243:Z258)</f>
        <v>1540784936877</v>
      </c>
      <c r="AA259" s="229">
        <f t="shared" si="1651"/>
        <v>1461257883817.6001</v>
      </c>
      <c r="AB259" s="230">
        <f t="shared" si="1514"/>
        <v>0.94838536439706345</v>
      </c>
      <c r="AC259" s="229">
        <f t="shared" ref="AC259:AD259" si="1652">SUM(AC243:AC258)</f>
        <v>1682162016184</v>
      </c>
      <c r="AD259" s="229">
        <f t="shared" si="1652"/>
        <v>1558688807441.6401</v>
      </c>
      <c r="AE259" s="230">
        <f t="shared" si="1515"/>
        <v>0.92659850385728004</v>
      </c>
      <c r="AF259" s="229">
        <f t="shared" ref="AF259" si="1653">SUM(AF243:AF258)</f>
        <v>1792727622000</v>
      </c>
      <c r="AG259" s="229">
        <f t="shared" ref="AG259:AH259" si="1654">SUM(AG243:AG258)</f>
        <v>1809106905099</v>
      </c>
      <c r="AH259" s="229">
        <f t="shared" si="1654"/>
        <v>1641317421146.8999</v>
      </c>
      <c r="AI259" s="220">
        <f>+AH259/AG259</f>
        <v>0.90725286411810024</v>
      </c>
      <c r="AJ259" s="229">
        <f t="shared" ref="AJ259" si="1655">SUM(AJ243:AJ258)</f>
        <v>1564296289912.9001</v>
      </c>
      <c r="AK259" s="220">
        <f>+AJ259/AG259</f>
        <v>0.86467874590711213</v>
      </c>
      <c r="AL259" s="229">
        <f t="shared" ref="AL259:AM259" si="1656">SUM(AL243:AL258)</f>
        <v>1892296304000</v>
      </c>
      <c r="AM259" s="229">
        <f t="shared" si="1656"/>
        <v>1903760544051</v>
      </c>
      <c r="AN259" s="229">
        <f t="shared" ref="AN259" si="1657">SUM(AN243:AN258)</f>
        <v>1699862023496.8101</v>
      </c>
      <c r="AO259" s="220">
        <f>+AN259/AM259</f>
        <v>0.89289697110734545</v>
      </c>
      <c r="AP259" s="229">
        <f t="shared" ref="AP259" si="1658">SUM(AP243:AP258)</f>
        <v>1606417858591.26</v>
      </c>
      <c r="AQ259" s="220">
        <f>+AP259/AM259</f>
        <v>0.84381298037250718</v>
      </c>
      <c r="AR259" s="229">
        <f t="shared" ref="AR259:AT259" si="1659">SUM(AR243:AR258)</f>
        <v>2050310423000</v>
      </c>
      <c r="AS259" s="229">
        <f t="shared" si="1659"/>
        <v>2356778911152</v>
      </c>
      <c r="AT259" s="229">
        <f t="shared" si="1659"/>
        <v>2093592322741.1599</v>
      </c>
      <c r="AU259" s="220">
        <f>+AT259/AS259</f>
        <v>0.8883278413747373</v>
      </c>
      <c r="AV259" s="229">
        <f t="shared" ref="AV259" si="1660">SUM(AV243:AV258)</f>
        <v>1990540723601.77</v>
      </c>
      <c r="AW259" s="220">
        <f>+AV259/AS259</f>
        <v>0.84460222984123201</v>
      </c>
      <c r="AX259" s="229">
        <f t="shared" ref="AX259:AZ259" si="1661">SUM(AX243:AX258)</f>
        <v>2191111179000</v>
      </c>
      <c r="AY259" s="229">
        <f t="shared" si="1661"/>
        <v>2202778960066</v>
      </c>
      <c r="AZ259" s="229">
        <f t="shared" si="1661"/>
        <v>1968625823621.9399</v>
      </c>
      <c r="BA259" s="220">
        <f>+AZ259/AY259</f>
        <v>0.89370102915952843</v>
      </c>
      <c r="BB259" s="229">
        <f t="shared" ref="BB259" si="1662">SUM(BB243:BB258)</f>
        <v>1845025938104.76</v>
      </c>
      <c r="BC259" s="220">
        <f>+BB259/AY259</f>
        <v>0.83759014025151168</v>
      </c>
      <c r="BD259" s="229">
        <f t="shared" ref="BD259:BF259" si="1663">SUM(BD243:BD258)</f>
        <v>2673323343000</v>
      </c>
      <c r="BE259" s="229">
        <f t="shared" si="1663"/>
        <v>2683534499642</v>
      </c>
      <c r="BF259" s="229">
        <f t="shared" si="1663"/>
        <v>2447916678103.1401</v>
      </c>
      <c r="BG259" s="220">
        <f>+BF259/BE259</f>
        <v>0.9121986985558439</v>
      </c>
      <c r="BH259" s="229">
        <f t="shared" ref="BH259" si="1664">SUM(BH243:BH258)</f>
        <v>2335257477417.7402</v>
      </c>
      <c r="BI259" s="220">
        <f>+BH259/BE259</f>
        <v>0.87021705058357846</v>
      </c>
      <c r="BJ259" s="229">
        <f t="shared" ref="BJ259:BL259" si="1665">SUM(BJ243:BJ258)</f>
        <v>2894047511000</v>
      </c>
      <c r="BK259" s="229">
        <f t="shared" si="1665"/>
        <v>2790123770533</v>
      </c>
      <c r="BL259" s="229">
        <f t="shared" si="1665"/>
        <v>2538276858503.8203</v>
      </c>
      <c r="BM259" s="220">
        <f>+BL259/BK259</f>
        <v>0.90973629389169741</v>
      </c>
      <c r="BN259" s="229">
        <f t="shared" ref="BN259" si="1666">SUM(BN243:BN258)</f>
        <v>2395431083553.3398</v>
      </c>
      <c r="BO259" s="220">
        <f>+BN259/BK259</f>
        <v>0.85853936260889907</v>
      </c>
      <c r="BP259" s="229">
        <f t="shared" ref="BP259:BR259" si="1667">SUM(BP243:BP258)</f>
        <v>2711960969000</v>
      </c>
      <c r="BQ259" s="229">
        <f t="shared" si="1667"/>
        <v>2637169251149</v>
      </c>
      <c r="BR259" s="229">
        <f t="shared" si="1667"/>
        <v>2454488408062.5898</v>
      </c>
      <c r="BS259" s="220">
        <f>+BR259/BQ259</f>
        <v>0.93072843428353447</v>
      </c>
      <c r="BT259" s="229">
        <f t="shared" ref="BT259" si="1668">SUM(BT243:BT258)</f>
        <v>2359617661056</v>
      </c>
      <c r="BU259" s="220">
        <f>+BT259/BQ259</f>
        <v>0.89475397152758684</v>
      </c>
      <c r="BV259" s="229">
        <f t="shared" ref="BV259:BX259" si="1669">SUM(BV243:BV258)</f>
        <v>3233118116000</v>
      </c>
      <c r="BW259" s="229">
        <f t="shared" si="1669"/>
        <v>3344498549819</v>
      </c>
      <c r="BX259" s="229">
        <f t="shared" si="1669"/>
        <v>3082590260280.0801</v>
      </c>
      <c r="BY259" s="220">
        <f>+BX259/BW259</f>
        <v>0.92168981817824558</v>
      </c>
      <c r="BZ259" s="229">
        <f t="shared" ref="BZ259" si="1670">SUM(BZ243:BZ258)</f>
        <v>2986220077942</v>
      </c>
      <c r="CA259" s="220">
        <f>+BZ259/BW259</f>
        <v>0.892875279645019</v>
      </c>
      <c r="CB259" s="229">
        <f t="shared" ref="CB259:CD259" si="1671">SUM(CB243:CB258)</f>
        <v>3298852958000</v>
      </c>
      <c r="CC259" s="229">
        <f t="shared" si="1671"/>
        <v>3196845387339</v>
      </c>
      <c r="CD259" s="229">
        <f t="shared" si="1671"/>
        <v>2792855813581</v>
      </c>
      <c r="CE259" s="220">
        <f>+CD259/CC259</f>
        <v>0.8736286792730148</v>
      </c>
      <c r="CF259" s="229">
        <f t="shared" ref="CF259" si="1672">SUM(CF243:CF258)</f>
        <v>2644292251518</v>
      </c>
      <c r="CG259" s="220">
        <f>+CF259/CC259</f>
        <v>0.82715675333897332</v>
      </c>
      <c r="CH259" s="229">
        <f t="shared" ref="CH259:CJ259" si="1673">SUM(CH243:CH258)</f>
        <v>3243674559000</v>
      </c>
      <c r="CI259" s="229">
        <f t="shared" si="1673"/>
        <v>2999743898952</v>
      </c>
      <c r="CJ259" s="229">
        <f t="shared" si="1673"/>
        <v>2740019127567</v>
      </c>
      <c r="CK259" s="220">
        <f>+CJ259/CI259</f>
        <v>0.91341768493112419</v>
      </c>
      <c r="CL259" s="229">
        <f t="shared" ref="CL259" si="1674">SUM(CL243:CL258)</f>
        <v>2648688858548</v>
      </c>
      <c r="CM259" s="220">
        <f>+CL259/CI259</f>
        <v>0.88297166283873574</v>
      </c>
      <c r="CN259" s="229">
        <f t="shared" ref="CN259:CP259" si="1675">SUM(CN243:CN258)</f>
        <v>3443768277000</v>
      </c>
      <c r="CO259" s="229">
        <f t="shared" si="1675"/>
        <v>3617102671522</v>
      </c>
      <c r="CP259" s="229">
        <f t="shared" si="1675"/>
        <v>3476509182343</v>
      </c>
      <c r="CQ259" s="220">
        <f>+CP259/CO259</f>
        <v>0.96113091002754392</v>
      </c>
      <c r="CR259" s="229">
        <f t="shared" ref="CR259" si="1676">SUM(CR243:CR258)</f>
        <v>3291214726366</v>
      </c>
      <c r="CS259" s="220">
        <f>+CR259/CO259</f>
        <v>0.90990359557063016</v>
      </c>
      <c r="CT259" s="218">
        <f>SUM(CT243:CT258)</f>
        <v>3967294523225</v>
      </c>
      <c r="CU259" s="218">
        <f>SUM(CU243:CU258)</f>
        <v>2700838707056</v>
      </c>
      <c r="CV259" s="220">
        <f t="shared" ref="CV259" si="1677">+CU259/CT259</f>
        <v>0.68077595228813448</v>
      </c>
      <c r="CW259" s="218">
        <f>SUM(CW243:CW258)</f>
        <v>3967294523225</v>
      </c>
      <c r="CX259" s="218">
        <f>SUM(CX243:CX258)</f>
        <v>2932338204136</v>
      </c>
      <c r="CY259" s="220">
        <f>+CX259/CW259</f>
        <v>0.73912793390300457</v>
      </c>
      <c r="CZ259" s="218">
        <f>SUM(CZ243:CZ258)</f>
        <v>3967294523225</v>
      </c>
      <c r="DA259" s="218">
        <f>SUM(DA243:DA258)</f>
        <v>3281980269332</v>
      </c>
      <c r="DB259" s="220">
        <f>+DA259/CZ259</f>
        <v>0.82725904268485961</v>
      </c>
      <c r="DC259" s="229">
        <f t="shared" ref="DC259:DE259" si="1678">SUM(DC243:DC258)</f>
        <v>3869802589000</v>
      </c>
      <c r="DD259" s="229">
        <f t="shared" si="1678"/>
        <v>3961769436527</v>
      </c>
      <c r="DE259" s="229">
        <f t="shared" si="1678"/>
        <v>3842637704670</v>
      </c>
      <c r="DF259" s="220">
        <f>+DE259/DD259</f>
        <v>0.96992966557856175</v>
      </c>
      <c r="DG259" s="229">
        <f t="shared" ref="DG259:DI259" si="1679">SUM(DG243:DG258)</f>
        <v>3589569301605</v>
      </c>
      <c r="DH259" s="220">
        <f>+DG259/DD259</f>
        <v>0.90605204545969709</v>
      </c>
      <c r="DI259" s="229">
        <f t="shared" si="1679"/>
        <v>4654951147000</v>
      </c>
      <c r="DJ259" s="229">
        <f t="shared" ref="DJ259:DK259" si="1680">SUM(DJ243:DJ258)</f>
        <v>2000000000</v>
      </c>
      <c r="DK259" s="229">
        <f t="shared" si="1680"/>
        <v>4656951147000</v>
      </c>
      <c r="DL259" s="229">
        <f t="shared" ref="DL259:DN259" si="1681">SUM(DL243:DL258)</f>
        <v>4656951147000</v>
      </c>
      <c r="DM259" s="229">
        <f t="shared" si="1681"/>
        <v>4656951147000</v>
      </c>
      <c r="DN259" s="229">
        <f t="shared" si="1681"/>
        <v>374544296134</v>
      </c>
      <c r="DO259" s="230">
        <f>+DN259/DM259</f>
        <v>8.0426932624208608E-2</v>
      </c>
      <c r="DP259" s="229">
        <f t="shared" ref="DP259" si="1682">SUM(DP243:DP258)</f>
        <v>193543028545</v>
      </c>
      <c r="DQ259" s="230">
        <f>+DP259/DM259</f>
        <v>4.1560029821158868E-2</v>
      </c>
      <c r="DR259" s="229">
        <f t="shared" ref="DR259:DT259" si="1683">SUM(DR243:DR258)</f>
        <v>4656951147000</v>
      </c>
      <c r="DS259" s="229">
        <f t="shared" si="1683"/>
        <v>4656951147000</v>
      </c>
      <c r="DT259" s="229">
        <f t="shared" si="1683"/>
        <v>728357989694</v>
      </c>
      <c r="DU259" s="230">
        <f>+DT259/DS259</f>
        <v>0.1564023256209606</v>
      </c>
      <c r="DV259" s="229">
        <f t="shared" ref="DV259" si="1684">SUM(DV243:DV258)</f>
        <v>454490168962</v>
      </c>
      <c r="DW259" s="230">
        <f>+DV259/DS259</f>
        <v>9.7593931011018181E-2</v>
      </c>
      <c r="DX259" s="229">
        <f t="shared" ref="DX259:DZ259" si="1685">SUM(DX243:DX258)</f>
        <v>4656951147000</v>
      </c>
      <c r="DY259" s="229">
        <f t="shared" si="1685"/>
        <v>4662033061228</v>
      </c>
      <c r="DZ259" s="229">
        <f t="shared" si="1685"/>
        <v>1329447578607</v>
      </c>
      <c r="EA259" s="230">
        <f>+DZ259/DY259</f>
        <v>0.28516476849197153</v>
      </c>
      <c r="EB259" s="229">
        <f t="shared" ref="EB259" si="1686">SUM(EB243:EB258)</f>
        <v>722974133013</v>
      </c>
      <c r="EC259" s="437">
        <f>+EB259/DY259</f>
        <v>0.15507700685901302</v>
      </c>
      <c r="ED259" s="229">
        <f t="shared" ref="ED259:EF259" si="1687">SUM(ED243:ED258)</f>
        <v>4656951147000</v>
      </c>
      <c r="EE259" s="229">
        <f t="shared" si="1687"/>
        <v>4662033061228</v>
      </c>
      <c r="EF259" s="229">
        <f t="shared" si="1687"/>
        <v>1619530275381</v>
      </c>
      <c r="EG259" s="230">
        <f>+EF259/EE259</f>
        <v>0.3473871279141913</v>
      </c>
      <c r="EH259" s="229">
        <f t="shared" ref="EH259" si="1688">SUM(EH243:EH258)</f>
        <v>1026975032667</v>
      </c>
      <c r="EI259" s="437">
        <f>+EH259/EE259</f>
        <v>0.22028480261280908</v>
      </c>
      <c r="EJ259" s="229">
        <f t="shared" ref="EJ259:EL259" si="1689">SUM(EJ243:EJ258)</f>
        <v>4656951147000</v>
      </c>
      <c r="EK259" s="229">
        <f t="shared" si="1689"/>
        <v>4520644023215</v>
      </c>
      <c r="EL259" s="229">
        <f t="shared" si="1689"/>
        <v>1924711761775</v>
      </c>
      <c r="EM259" s="230">
        <f>+EL259/EK259</f>
        <v>0.42576052259168595</v>
      </c>
      <c r="EN259" s="229">
        <f t="shared" ref="EN259" si="1690">SUM(EN243:EN258)</f>
        <v>1344044206393</v>
      </c>
      <c r="EO259" s="437">
        <f>+EN259/EK259</f>
        <v>0.29731255093099329</v>
      </c>
      <c r="EP259" s="229">
        <f t="shared" ref="EP259:ER259" si="1691">SUM(EP243:EP258)</f>
        <v>4656951147000</v>
      </c>
      <c r="EQ259" s="229">
        <f t="shared" si="1691"/>
        <v>4520644023215</v>
      </c>
      <c r="ER259" s="229">
        <f t="shared" si="1691"/>
        <v>2325827187557</v>
      </c>
      <c r="ES259" s="230">
        <f>+ER259/EQ259</f>
        <v>0.51449023095229562</v>
      </c>
      <c r="ET259" s="229">
        <f t="shared" ref="ET259" si="1692">SUM(ET243:ET258)</f>
        <v>1754521216787</v>
      </c>
      <c r="EU259" s="437">
        <f>+ET259/EQ259</f>
        <v>0.38811311126842862</v>
      </c>
      <c r="EV259" s="229">
        <f t="shared" ref="EV259:EX259" si="1693">SUM(EV243:EV258)</f>
        <v>4656951147000</v>
      </c>
      <c r="EW259" s="229">
        <f t="shared" si="1693"/>
        <v>4520644023215</v>
      </c>
      <c r="EX259" s="229">
        <f t="shared" si="1693"/>
        <v>2610175241814</v>
      </c>
      <c r="EY259" s="230">
        <f>+EX259/EW259</f>
        <v>0.57739013034644804</v>
      </c>
      <c r="EZ259" s="229">
        <f t="shared" ref="EZ259" si="1694">SUM(EZ243:EZ258)</f>
        <v>2129498344245</v>
      </c>
      <c r="FA259" s="437">
        <f>+EZ259/EW259</f>
        <v>0.47106083410003591</v>
      </c>
      <c r="FB259" s="229">
        <f t="shared" ref="FB259:FD259" si="1695">SUM(FB243:FB258)</f>
        <v>4656951147000</v>
      </c>
      <c r="FC259" s="229">
        <f t="shared" si="1695"/>
        <v>4520644023215</v>
      </c>
      <c r="FD259" s="229">
        <f t="shared" si="1695"/>
        <v>2874187837836</v>
      </c>
      <c r="FE259" s="230">
        <f>+FD259/FC259</f>
        <v>0.63579167549492865</v>
      </c>
      <c r="FF259" s="229">
        <f t="shared" ref="FF259" si="1696">SUM(FF243:FF258)</f>
        <v>2386416868547</v>
      </c>
      <c r="FG259" s="437">
        <f>+FF259/FC259</f>
        <v>0.52789311794778826</v>
      </c>
      <c r="FH259" s="229">
        <f t="shared" ref="FH259:FJ259" si="1697">SUM(FH243:FH258)</f>
        <v>4656951147000</v>
      </c>
      <c r="FI259" s="229">
        <f t="shared" si="1697"/>
        <v>4621906879566</v>
      </c>
      <c r="FJ259" s="229">
        <f t="shared" si="1697"/>
        <v>3124743392317</v>
      </c>
      <c r="FK259" s="230">
        <f>+FJ259/FI259</f>
        <v>0.67607233848259951</v>
      </c>
      <c r="FL259" s="229">
        <f t="shared" ref="FL259" si="1698">SUM(FL243:FL258)</f>
        <v>2658409135033</v>
      </c>
      <c r="FM259" s="437">
        <f>+FL259/FI259</f>
        <v>0.57517583203290901</v>
      </c>
      <c r="FN259" s="229">
        <f t="shared" ref="FN259:FS259" si="1699">SUM(FN243:FN258)</f>
        <v>5120994705000</v>
      </c>
      <c r="FO259" s="229">
        <f t="shared" si="1699"/>
        <v>20000000000</v>
      </c>
      <c r="FP259" s="229">
        <f t="shared" si="1699"/>
        <v>5140994705000</v>
      </c>
      <c r="FQ259" s="229">
        <f t="shared" si="1699"/>
        <v>4656951147000</v>
      </c>
      <c r="FR259" s="229">
        <f t="shared" si="1699"/>
        <v>4623387784059</v>
      </c>
      <c r="FS259" s="229">
        <f t="shared" si="1699"/>
        <v>3411093368060</v>
      </c>
      <c r="FT259" s="230">
        <f>+FS259/FR259</f>
        <v>0.73779088568368079</v>
      </c>
      <c r="FU259" s="229">
        <f t="shared" ref="FU259" si="1700">SUM(FU243:FU258)</f>
        <v>3018975172804</v>
      </c>
      <c r="FV259" s="437">
        <f>+FU259/FR259</f>
        <v>0.65297900885864224</v>
      </c>
      <c r="FW259" s="229">
        <f t="shared" ref="FW259:FY259" si="1701">SUM(FW243:FW258)</f>
        <v>4656951147000</v>
      </c>
      <c r="FX259" s="229">
        <f t="shared" si="1701"/>
        <v>4623387784059</v>
      </c>
      <c r="FY259" s="229">
        <f t="shared" si="1701"/>
        <v>3770554784620</v>
      </c>
      <c r="FZ259" s="230">
        <f>+FY259/FX259</f>
        <v>0.81553937517863273</v>
      </c>
      <c r="GA259" s="229">
        <f t="shared" ref="GA259" si="1702">SUM(GA243:GA258)</f>
        <v>3331287465362</v>
      </c>
      <c r="GB259" s="437">
        <f>+GA259/FX259</f>
        <v>0.72052953828531563</v>
      </c>
      <c r="GC259" s="229">
        <f t="shared" ref="GC259:GE259" si="1703">SUM(GC243:GC258)</f>
        <v>4656951147000</v>
      </c>
      <c r="GD259" s="229">
        <f t="shared" si="1703"/>
        <v>4574514091948</v>
      </c>
      <c r="GE259" s="229">
        <f t="shared" si="1703"/>
        <v>4327446732907</v>
      </c>
      <c r="GF259" s="220">
        <f>+GE259/GD259</f>
        <v>0.94599046935369924</v>
      </c>
      <c r="GG259" s="229">
        <f t="shared" ref="GG259" si="1704">SUM(GG243:GG258)</f>
        <v>4199837053966</v>
      </c>
      <c r="GH259" s="219">
        <f>+GG259/GD259</f>
        <v>0.91809468056038968</v>
      </c>
      <c r="GI259" s="229">
        <f t="shared" ref="GI259:GK259" si="1705">SUM(GI243:GI258)</f>
        <v>5140994705000</v>
      </c>
      <c r="GJ259" s="229">
        <f t="shared" si="1705"/>
        <v>5140994705000</v>
      </c>
      <c r="GK259" s="229">
        <f t="shared" si="1705"/>
        <v>371643749807</v>
      </c>
      <c r="GL259" s="220">
        <f>+GK259/GJ259</f>
        <v>7.2290241700803309E-2</v>
      </c>
      <c r="GM259" s="229">
        <f t="shared" ref="GM259" si="1706">SUM(GM243:GM258)</f>
        <v>191844828538</v>
      </c>
      <c r="GN259" s="219">
        <f>+GM259/GJ259</f>
        <v>3.7316674991206784E-2</v>
      </c>
      <c r="GO259" s="229">
        <f t="shared" ref="GO259:GQ259" si="1707">SUM(GO243:GO258)</f>
        <v>5140994705000</v>
      </c>
      <c r="GP259" s="229">
        <f t="shared" si="1707"/>
        <v>5140994705000</v>
      </c>
      <c r="GQ259" s="229">
        <f t="shared" si="1707"/>
        <v>773896664869</v>
      </c>
      <c r="GR259" s="220">
        <f>+GQ259/GP259</f>
        <v>0.15053442169787257</v>
      </c>
      <c r="GS259" s="229">
        <f t="shared" ref="GS259" si="1708">SUM(GS243:GS258)</f>
        <v>444772690073</v>
      </c>
      <c r="GT259" s="219">
        <f>+GS259/GP259</f>
        <v>8.6514909194601086E-2</v>
      </c>
      <c r="GU259" s="229">
        <f t="shared" ref="GU259:GW259" si="1709">SUM(GU243:GU258)</f>
        <v>5140994705000</v>
      </c>
      <c r="GV259" s="229">
        <f t="shared" si="1709"/>
        <v>5159899354469</v>
      </c>
      <c r="GW259" s="229">
        <f t="shared" si="1709"/>
        <v>1157408617197</v>
      </c>
      <c r="GX259" s="220">
        <f>+GW259/GV259</f>
        <v>0.22430837070389092</v>
      </c>
      <c r="GY259" s="229">
        <f t="shared" ref="GY259" si="1710">SUM(GY243:GY258)</f>
        <v>720874181309</v>
      </c>
      <c r="GZ259" s="219">
        <f>+GY259/GV259</f>
        <v>0.13970702368150831</v>
      </c>
      <c r="HA259" s="229">
        <f t="shared" ref="HA259:HC259" si="1711">SUM(HA243:HA258)</f>
        <v>5140994705000</v>
      </c>
      <c r="HB259" s="229">
        <f t="shared" si="1711"/>
        <v>5159899354469</v>
      </c>
      <c r="HC259" s="229">
        <f t="shared" si="1711"/>
        <v>1736370768028</v>
      </c>
      <c r="HD259" s="220">
        <f>+HC259/HB259</f>
        <v>0.33651252645540952</v>
      </c>
      <c r="HE259" s="229">
        <f t="shared" ref="HE259" si="1712">SUM(HE243:HE258)</f>
        <v>1004269339657</v>
      </c>
      <c r="HF259" s="219">
        <f>+HE259/HB259</f>
        <v>0.19462963725972682</v>
      </c>
      <c r="HG259" s="229">
        <f t="shared" ref="HG259:HI259" si="1713">SUM(HG243:HG258)</f>
        <v>5140994705000</v>
      </c>
      <c r="HH259" s="229">
        <f t="shared" si="1713"/>
        <v>5159899354469</v>
      </c>
      <c r="HI259" s="229">
        <f t="shared" si="1713"/>
        <v>2015479172931</v>
      </c>
      <c r="HJ259" s="220">
        <f>+HI259/HH259</f>
        <v>0.39060435765774948</v>
      </c>
      <c r="HK259" s="229">
        <f t="shared" ref="HK259" si="1714">SUM(HK243:HK258)</f>
        <v>1376799741896</v>
      </c>
      <c r="HL259" s="219">
        <f>+HK259/HH259</f>
        <v>0.26682685985019278</v>
      </c>
      <c r="HM259" s="229">
        <f t="shared" ref="HM259:HO259" si="1715">SUM(HM243:HM258)</f>
        <v>5140994705000</v>
      </c>
      <c r="HN259" s="229">
        <f t="shared" si="1715"/>
        <v>5160075978930</v>
      </c>
      <c r="HO259" s="229">
        <f t="shared" si="1715"/>
        <v>2513752220097</v>
      </c>
      <c r="HP259" s="220">
        <f>+HO259/HN259</f>
        <v>0.48715410981569596</v>
      </c>
      <c r="HQ259" s="229">
        <f t="shared" ref="HQ259" si="1716">SUM(HQ243:HQ258)</f>
        <v>1880444192378</v>
      </c>
      <c r="HR259" s="219">
        <f>+HQ259/HN259</f>
        <v>0.3644218031006457</v>
      </c>
    </row>
    <row r="261" spans="1:226" x14ac:dyDescent="0.35">
      <c r="B261" s="221">
        <f t="shared" ref="B261:AG261" si="1717">+B259-B200</f>
        <v>0</v>
      </c>
      <c r="C261" s="221">
        <f t="shared" si="1717"/>
        <v>0</v>
      </c>
      <c r="D261" s="221">
        <f t="shared" si="1717"/>
        <v>0</v>
      </c>
      <c r="E261" s="221">
        <f t="shared" si="1717"/>
        <v>0</v>
      </c>
      <c r="F261" s="221">
        <f t="shared" si="1717"/>
        <v>0</v>
      </c>
      <c r="G261" s="221">
        <f t="shared" si="1717"/>
        <v>0</v>
      </c>
      <c r="H261" s="221">
        <f t="shared" si="1717"/>
        <v>0</v>
      </c>
      <c r="I261" s="221">
        <f t="shared" si="1717"/>
        <v>0</v>
      </c>
      <c r="J261" s="221">
        <f t="shared" si="1717"/>
        <v>0</v>
      </c>
      <c r="K261" s="221">
        <f t="shared" si="1717"/>
        <v>0</v>
      </c>
      <c r="L261" s="221">
        <f t="shared" si="1717"/>
        <v>0</v>
      </c>
      <c r="M261" s="221">
        <f t="shared" si="1717"/>
        <v>0</v>
      </c>
      <c r="N261" s="221">
        <f t="shared" si="1717"/>
        <v>0</v>
      </c>
      <c r="O261" s="221">
        <f t="shared" si="1717"/>
        <v>0</v>
      </c>
      <c r="P261" s="221">
        <f t="shared" si="1717"/>
        <v>0</v>
      </c>
      <c r="Q261" s="221">
        <f t="shared" si="1717"/>
        <v>0</v>
      </c>
      <c r="R261" s="221">
        <f t="shared" si="1717"/>
        <v>0</v>
      </c>
      <c r="S261" s="221">
        <f t="shared" si="1717"/>
        <v>0</v>
      </c>
      <c r="T261" s="221">
        <f t="shared" si="1717"/>
        <v>0</v>
      </c>
      <c r="U261" s="221">
        <f t="shared" si="1717"/>
        <v>0</v>
      </c>
      <c r="V261" s="221">
        <f t="shared" si="1717"/>
        <v>0</v>
      </c>
      <c r="W261" s="221">
        <f t="shared" si="1717"/>
        <v>0</v>
      </c>
      <c r="X261" s="221">
        <f t="shared" si="1717"/>
        <v>0</v>
      </c>
      <c r="Y261" s="221">
        <f t="shared" si="1717"/>
        <v>0</v>
      </c>
      <c r="Z261" s="221">
        <f t="shared" si="1717"/>
        <v>0</v>
      </c>
      <c r="AA261" s="221">
        <f t="shared" si="1717"/>
        <v>0</v>
      </c>
      <c r="AB261" s="221">
        <f t="shared" si="1717"/>
        <v>0</v>
      </c>
      <c r="AC261" s="221">
        <f t="shared" si="1717"/>
        <v>0</v>
      </c>
      <c r="AD261" s="221">
        <f t="shared" si="1717"/>
        <v>0</v>
      </c>
      <c r="AE261" s="221">
        <f t="shared" si="1717"/>
        <v>0</v>
      </c>
      <c r="AF261" s="221">
        <f t="shared" si="1717"/>
        <v>0</v>
      </c>
      <c r="AG261" s="221">
        <f t="shared" si="1717"/>
        <v>0</v>
      </c>
      <c r="AH261" s="221">
        <f t="shared" ref="AH261:BM261" si="1718">+AH259-AH200</f>
        <v>0</v>
      </c>
      <c r="AI261" s="221">
        <f t="shared" si="1718"/>
        <v>0</v>
      </c>
      <c r="AJ261" s="221">
        <f t="shared" si="1718"/>
        <v>0</v>
      </c>
      <c r="AK261" s="221">
        <f t="shared" si="1718"/>
        <v>0</v>
      </c>
      <c r="AL261" s="221">
        <f t="shared" si="1718"/>
        <v>0</v>
      </c>
      <c r="AM261" s="221">
        <f t="shared" si="1718"/>
        <v>0</v>
      </c>
      <c r="AN261" s="221">
        <f t="shared" si="1718"/>
        <v>0</v>
      </c>
      <c r="AO261" s="221">
        <f t="shared" si="1718"/>
        <v>0</v>
      </c>
      <c r="AP261" s="221">
        <f t="shared" si="1718"/>
        <v>0</v>
      </c>
      <c r="AQ261" s="221">
        <f t="shared" si="1718"/>
        <v>0</v>
      </c>
      <c r="AR261" s="221">
        <f t="shared" si="1718"/>
        <v>0</v>
      </c>
      <c r="AS261" s="221">
        <f t="shared" si="1718"/>
        <v>0</v>
      </c>
      <c r="AT261" s="221">
        <f t="shared" si="1718"/>
        <v>0</v>
      </c>
      <c r="AU261" s="221">
        <f t="shared" si="1718"/>
        <v>0</v>
      </c>
      <c r="AV261" s="221">
        <f t="shared" si="1718"/>
        <v>0</v>
      </c>
      <c r="AW261" s="221">
        <f t="shared" si="1718"/>
        <v>0</v>
      </c>
      <c r="AX261" s="221">
        <f t="shared" si="1718"/>
        <v>0</v>
      </c>
      <c r="AY261" s="221">
        <f t="shared" si="1718"/>
        <v>0</v>
      </c>
      <c r="AZ261" s="221">
        <f t="shared" si="1718"/>
        <v>0</v>
      </c>
      <c r="BA261" s="221">
        <f t="shared" si="1718"/>
        <v>0</v>
      </c>
      <c r="BB261" s="221">
        <f t="shared" si="1718"/>
        <v>0</v>
      </c>
      <c r="BC261" s="221">
        <f t="shared" si="1718"/>
        <v>0</v>
      </c>
      <c r="BD261" s="221">
        <f t="shared" si="1718"/>
        <v>0</v>
      </c>
      <c r="BE261" s="221">
        <f t="shared" si="1718"/>
        <v>0</v>
      </c>
      <c r="BF261" s="221">
        <f t="shared" si="1718"/>
        <v>0</v>
      </c>
      <c r="BG261" s="221">
        <f t="shared" si="1718"/>
        <v>0</v>
      </c>
      <c r="BH261" s="221">
        <f t="shared" si="1718"/>
        <v>0</v>
      </c>
      <c r="BI261" s="221">
        <f t="shared" si="1718"/>
        <v>0</v>
      </c>
      <c r="BJ261" s="221">
        <f t="shared" si="1718"/>
        <v>0</v>
      </c>
      <c r="BK261" s="221">
        <f t="shared" si="1718"/>
        <v>0</v>
      </c>
      <c r="BL261" s="221">
        <f t="shared" si="1718"/>
        <v>0</v>
      </c>
      <c r="BM261" s="221">
        <f t="shared" si="1718"/>
        <v>0</v>
      </c>
      <c r="BN261" s="221">
        <f t="shared" ref="BN261:CS261" si="1719">+BN259-BN200</f>
        <v>0</v>
      </c>
      <c r="BO261" s="221">
        <f t="shared" si="1719"/>
        <v>0</v>
      </c>
      <c r="BP261" s="221">
        <f t="shared" si="1719"/>
        <v>0</v>
      </c>
      <c r="BQ261" s="221">
        <f t="shared" si="1719"/>
        <v>0</v>
      </c>
      <c r="BR261" s="221">
        <f t="shared" si="1719"/>
        <v>0</v>
      </c>
      <c r="BS261" s="221">
        <f t="shared" si="1719"/>
        <v>0</v>
      </c>
      <c r="BT261" s="221">
        <f t="shared" si="1719"/>
        <v>0</v>
      </c>
      <c r="BU261" s="221">
        <f t="shared" si="1719"/>
        <v>0</v>
      </c>
      <c r="BV261" s="221">
        <f t="shared" si="1719"/>
        <v>0</v>
      </c>
      <c r="BW261" s="221">
        <f t="shared" si="1719"/>
        <v>0</v>
      </c>
      <c r="BX261" s="221">
        <f t="shared" si="1719"/>
        <v>0</v>
      </c>
      <c r="BY261" s="221">
        <f t="shared" si="1719"/>
        <v>0</v>
      </c>
      <c r="BZ261" s="221">
        <f t="shared" si="1719"/>
        <v>0</v>
      </c>
      <c r="CA261" s="221">
        <f t="shared" si="1719"/>
        <v>0</v>
      </c>
      <c r="CB261" s="221">
        <f t="shared" si="1719"/>
        <v>0</v>
      </c>
      <c r="CC261" s="221">
        <f t="shared" si="1719"/>
        <v>0</v>
      </c>
      <c r="CD261" s="221">
        <f t="shared" si="1719"/>
        <v>0</v>
      </c>
      <c r="CE261" s="221">
        <f t="shared" si="1719"/>
        <v>0</v>
      </c>
      <c r="CF261" s="221">
        <f t="shared" si="1719"/>
        <v>0</v>
      </c>
      <c r="CG261" s="221">
        <f t="shared" si="1719"/>
        <v>0</v>
      </c>
      <c r="CH261" s="221">
        <f t="shared" si="1719"/>
        <v>0</v>
      </c>
      <c r="CI261" s="221">
        <f t="shared" si="1719"/>
        <v>0</v>
      </c>
      <c r="CJ261" s="221">
        <f t="shared" si="1719"/>
        <v>0</v>
      </c>
      <c r="CK261" s="221">
        <f t="shared" si="1719"/>
        <v>0</v>
      </c>
      <c r="CL261" s="221">
        <f t="shared" si="1719"/>
        <v>0</v>
      </c>
      <c r="CM261" s="221">
        <f t="shared" si="1719"/>
        <v>0</v>
      </c>
      <c r="CN261" s="221">
        <f t="shared" si="1719"/>
        <v>0</v>
      </c>
      <c r="CO261" s="221">
        <f t="shared" si="1719"/>
        <v>0</v>
      </c>
      <c r="CP261" s="221">
        <f t="shared" si="1719"/>
        <v>0</v>
      </c>
      <c r="CQ261" s="221">
        <f t="shared" si="1719"/>
        <v>0</v>
      </c>
      <c r="CR261" s="221">
        <f t="shared" si="1719"/>
        <v>0</v>
      </c>
      <c r="CS261" s="221">
        <f t="shared" si="1719"/>
        <v>0</v>
      </c>
      <c r="CT261" s="221">
        <f t="shared" ref="CT261:EC261" si="1720">+CT259-CT200</f>
        <v>0</v>
      </c>
      <c r="CU261" s="221">
        <f t="shared" si="1720"/>
        <v>0</v>
      </c>
      <c r="CV261" s="221">
        <f t="shared" si="1720"/>
        <v>0</v>
      </c>
      <c r="CW261" s="221">
        <f t="shared" si="1720"/>
        <v>0</v>
      </c>
      <c r="CX261" s="221">
        <f t="shared" si="1720"/>
        <v>0</v>
      </c>
      <c r="CY261" s="221">
        <f t="shared" si="1720"/>
        <v>0</v>
      </c>
      <c r="CZ261" s="221">
        <f t="shared" si="1720"/>
        <v>0</v>
      </c>
      <c r="DA261" s="221">
        <f t="shared" si="1720"/>
        <v>0</v>
      </c>
      <c r="DB261" s="221">
        <f t="shared" si="1720"/>
        <v>0</v>
      </c>
      <c r="DC261" s="221">
        <f t="shared" si="1720"/>
        <v>0</v>
      </c>
      <c r="DD261" s="221">
        <f t="shared" si="1720"/>
        <v>0</v>
      </c>
      <c r="DE261" s="221">
        <f t="shared" si="1720"/>
        <v>0</v>
      </c>
      <c r="DF261" s="221">
        <f t="shared" si="1720"/>
        <v>0</v>
      </c>
      <c r="DG261" s="221">
        <f t="shared" si="1720"/>
        <v>0</v>
      </c>
      <c r="DH261" s="221">
        <f t="shared" si="1720"/>
        <v>0</v>
      </c>
      <c r="DI261" s="221">
        <f t="shared" si="1720"/>
        <v>0</v>
      </c>
      <c r="DJ261" s="221">
        <f t="shared" si="1720"/>
        <v>0</v>
      </c>
      <c r="DK261" s="221">
        <f t="shared" si="1720"/>
        <v>0</v>
      </c>
      <c r="DL261" s="221">
        <f t="shared" si="1720"/>
        <v>0</v>
      </c>
      <c r="DM261" s="221">
        <f t="shared" si="1720"/>
        <v>0</v>
      </c>
      <c r="DN261" s="221">
        <f t="shared" si="1720"/>
        <v>0</v>
      </c>
      <c r="DO261" s="221">
        <f t="shared" si="1720"/>
        <v>0</v>
      </c>
      <c r="DP261" s="221">
        <f t="shared" si="1720"/>
        <v>0</v>
      </c>
      <c r="DQ261" s="221">
        <f t="shared" si="1720"/>
        <v>0</v>
      </c>
      <c r="DR261" s="221">
        <f t="shared" si="1720"/>
        <v>0</v>
      </c>
      <c r="DS261" s="221">
        <f t="shared" si="1720"/>
        <v>0</v>
      </c>
      <c r="DT261" s="221">
        <f t="shared" si="1720"/>
        <v>0</v>
      </c>
      <c r="DU261" s="221">
        <f t="shared" si="1720"/>
        <v>0</v>
      </c>
      <c r="DV261" s="221">
        <f t="shared" si="1720"/>
        <v>0</v>
      </c>
      <c r="DW261" s="221">
        <f t="shared" si="1720"/>
        <v>0</v>
      </c>
      <c r="DX261" s="221">
        <f t="shared" si="1720"/>
        <v>0</v>
      </c>
      <c r="DY261" s="221">
        <f t="shared" si="1720"/>
        <v>0</v>
      </c>
      <c r="DZ261" s="221">
        <f t="shared" si="1720"/>
        <v>0</v>
      </c>
      <c r="EA261" s="221">
        <f t="shared" si="1720"/>
        <v>0</v>
      </c>
      <c r="EB261" s="221">
        <f t="shared" si="1720"/>
        <v>0</v>
      </c>
      <c r="EC261" s="221">
        <f t="shared" si="1720"/>
        <v>0</v>
      </c>
      <c r="ED261" s="221">
        <f t="shared" ref="ED261:EI261" si="1721">+ED259-ED200</f>
        <v>0</v>
      </c>
      <c r="EE261" s="221">
        <f t="shared" si="1721"/>
        <v>0</v>
      </c>
      <c r="EF261" s="221">
        <f t="shared" si="1721"/>
        <v>0</v>
      </c>
      <c r="EG261" s="221">
        <f t="shared" si="1721"/>
        <v>0</v>
      </c>
      <c r="EH261" s="221">
        <f t="shared" si="1721"/>
        <v>0</v>
      </c>
      <c r="EI261" s="221">
        <f t="shared" si="1721"/>
        <v>0</v>
      </c>
      <c r="EJ261" s="221">
        <f t="shared" ref="EJ261:EO261" si="1722">+EJ259-EJ200</f>
        <v>0</v>
      </c>
      <c r="EK261" s="221">
        <f t="shared" si="1722"/>
        <v>0</v>
      </c>
      <c r="EL261" s="221">
        <f t="shared" si="1722"/>
        <v>0</v>
      </c>
      <c r="EM261" s="221">
        <f t="shared" si="1722"/>
        <v>0</v>
      </c>
      <c r="EN261" s="221">
        <f t="shared" si="1722"/>
        <v>0</v>
      </c>
      <c r="EO261" s="221">
        <f t="shared" si="1722"/>
        <v>0</v>
      </c>
      <c r="EP261" s="221">
        <f t="shared" ref="EP261:EU261" si="1723">+EP259-EP200</f>
        <v>0</v>
      </c>
      <c r="EQ261" s="221">
        <f t="shared" si="1723"/>
        <v>0</v>
      </c>
      <c r="ER261" s="221">
        <f t="shared" si="1723"/>
        <v>0</v>
      </c>
      <c r="ES261" s="221">
        <f t="shared" si="1723"/>
        <v>0</v>
      </c>
      <c r="ET261" s="221">
        <f t="shared" si="1723"/>
        <v>0</v>
      </c>
      <c r="EU261" s="221">
        <f t="shared" si="1723"/>
        <v>0</v>
      </c>
      <c r="EV261" s="221">
        <f t="shared" ref="EV261:FA261" si="1724">+EV259-EV200</f>
        <v>0</v>
      </c>
      <c r="EW261" s="221">
        <f t="shared" si="1724"/>
        <v>0</v>
      </c>
      <c r="EX261" s="221">
        <f t="shared" si="1724"/>
        <v>0</v>
      </c>
      <c r="EY261" s="221">
        <f t="shared" si="1724"/>
        <v>0</v>
      </c>
      <c r="EZ261" s="381">
        <f t="shared" si="1724"/>
        <v>0</v>
      </c>
      <c r="FA261" s="221">
        <f t="shared" si="1724"/>
        <v>0</v>
      </c>
      <c r="FB261" s="221">
        <f t="shared" ref="FB261:FG261" si="1725">+FB259-FB200</f>
        <v>0</v>
      </c>
      <c r="FC261" s="221">
        <f t="shared" si="1725"/>
        <v>0</v>
      </c>
      <c r="FD261" s="221">
        <f t="shared" si="1725"/>
        <v>0</v>
      </c>
      <c r="FE261" s="221">
        <f t="shared" si="1725"/>
        <v>0</v>
      </c>
      <c r="FF261" s="381">
        <f t="shared" si="1725"/>
        <v>0</v>
      </c>
      <c r="FG261" s="221">
        <f t="shared" si="1725"/>
        <v>0</v>
      </c>
      <c r="FH261" s="221">
        <f t="shared" ref="FH261:FM261" si="1726">+FH259-FH200</f>
        <v>0</v>
      </c>
      <c r="FI261" s="221">
        <f t="shared" si="1726"/>
        <v>0</v>
      </c>
      <c r="FJ261" s="221">
        <f t="shared" si="1726"/>
        <v>0</v>
      </c>
      <c r="FK261" s="221">
        <f t="shared" si="1726"/>
        <v>0</v>
      </c>
      <c r="FL261" s="381">
        <f t="shared" si="1726"/>
        <v>0</v>
      </c>
      <c r="FM261" s="221">
        <f t="shared" si="1726"/>
        <v>0</v>
      </c>
      <c r="FN261" s="221">
        <f t="shared" ref="FN261:FV261" si="1727">+FN259-FN200</f>
        <v>0</v>
      </c>
      <c r="FO261" s="221">
        <f t="shared" si="1727"/>
        <v>0</v>
      </c>
      <c r="FP261" s="381">
        <f t="shared" si="1727"/>
        <v>0</v>
      </c>
      <c r="FQ261" s="221">
        <f t="shared" si="1727"/>
        <v>0</v>
      </c>
      <c r="FR261" s="221">
        <f t="shared" si="1727"/>
        <v>0</v>
      </c>
      <c r="FS261" s="221">
        <f t="shared" si="1727"/>
        <v>0</v>
      </c>
      <c r="FT261" s="221">
        <f t="shared" si="1727"/>
        <v>0</v>
      </c>
      <c r="FU261" s="381">
        <f t="shared" si="1727"/>
        <v>0</v>
      </c>
      <c r="FV261" s="221">
        <f t="shared" si="1727"/>
        <v>0</v>
      </c>
      <c r="FW261" s="221">
        <f t="shared" ref="FW261:GN261" si="1728">+FW259-FW200</f>
        <v>0</v>
      </c>
      <c r="FX261" s="221">
        <f t="shared" si="1728"/>
        <v>0</v>
      </c>
      <c r="FY261" s="221">
        <f t="shared" si="1728"/>
        <v>0</v>
      </c>
      <c r="FZ261" s="221">
        <f t="shared" si="1728"/>
        <v>0</v>
      </c>
      <c r="GA261" s="381">
        <f t="shared" si="1728"/>
        <v>0</v>
      </c>
      <c r="GB261" s="221">
        <f t="shared" si="1728"/>
        <v>0</v>
      </c>
      <c r="GC261" s="221">
        <f t="shared" si="1728"/>
        <v>0</v>
      </c>
      <c r="GD261" s="221">
        <f t="shared" si="1728"/>
        <v>0</v>
      </c>
      <c r="GE261" s="221">
        <f t="shared" si="1728"/>
        <v>0</v>
      </c>
      <c r="GF261" s="221">
        <f t="shared" si="1728"/>
        <v>0</v>
      </c>
      <c r="GG261" s="381">
        <f t="shared" si="1728"/>
        <v>0</v>
      </c>
      <c r="GH261" s="221">
        <f t="shared" si="1728"/>
        <v>0</v>
      </c>
      <c r="GI261" s="221">
        <f t="shared" si="1728"/>
        <v>0</v>
      </c>
      <c r="GJ261" s="221">
        <f t="shared" si="1728"/>
        <v>0</v>
      </c>
      <c r="GK261" s="221">
        <f t="shared" si="1728"/>
        <v>0</v>
      </c>
      <c r="GL261" s="221">
        <f t="shared" si="1728"/>
        <v>0</v>
      </c>
      <c r="GM261" s="381">
        <f t="shared" si="1728"/>
        <v>0</v>
      </c>
      <c r="GN261" s="221">
        <f t="shared" si="1728"/>
        <v>0</v>
      </c>
      <c r="GO261" s="221">
        <f t="shared" ref="GO261:GT261" si="1729">+GO259-GO200</f>
        <v>0</v>
      </c>
      <c r="GP261" s="221">
        <f t="shared" si="1729"/>
        <v>0</v>
      </c>
      <c r="GQ261" s="221">
        <f t="shared" si="1729"/>
        <v>0</v>
      </c>
      <c r="GR261" s="221">
        <f t="shared" si="1729"/>
        <v>0</v>
      </c>
      <c r="GS261" s="381">
        <f t="shared" si="1729"/>
        <v>0</v>
      </c>
      <c r="GT261" s="221">
        <f t="shared" si="1729"/>
        <v>0</v>
      </c>
      <c r="GU261" s="221">
        <f t="shared" ref="GU261:GZ261" si="1730">+GU259-GU200</f>
        <v>0</v>
      </c>
      <c r="GV261" s="221">
        <f t="shared" si="1730"/>
        <v>0</v>
      </c>
      <c r="GW261" s="221">
        <f t="shared" si="1730"/>
        <v>0</v>
      </c>
      <c r="GX261" s="221">
        <f t="shared" si="1730"/>
        <v>0</v>
      </c>
      <c r="GY261" s="381">
        <f t="shared" si="1730"/>
        <v>0</v>
      </c>
      <c r="GZ261" s="221">
        <f t="shared" si="1730"/>
        <v>0</v>
      </c>
      <c r="HA261" s="221">
        <f t="shared" ref="HA261:HF261" si="1731">+HA259-HA200</f>
        <v>0</v>
      </c>
      <c r="HB261" s="221">
        <f t="shared" si="1731"/>
        <v>0</v>
      </c>
      <c r="HC261" s="221">
        <f t="shared" si="1731"/>
        <v>0</v>
      </c>
      <c r="HD261" s="221">
        <f t="shared" si="1731"/>
        <v>0</v>
      </c>
      <c r="HE261" s="381">
        <f t="shared" si="1731"/>
        <v>0</v>
      </c>
      <c r="HF261" s="221">
        <f t="shared" si="1731"/>
        <v>0</v>
      </c>
      <c r="HG261" s="221">
        <f t="shared" ref="HG261:HL261" si="1732">+HG259-HG200</f>
        <v>0</v>
      </c>
      <c r="HH261" s="221">
        <f t="shared" si="1732"/>
        <v>0</v>
      </c>
      <c r="HI261" s="221">
        <f t="shared" si="1732"/>
        <v>0</v>
      </c>
      <c r="HJ261" s="221">
        <f t="shared" si="1732"/>
        <v>0</v>
      </c>
      <c r="HK261" s="381">
        <f t="shared" si="1732"/>
        <v>0</v>
      </c>
      <c r="HL261" s="221">
        <f t="shared" si="1732"/>
        <v>0</v>
      </c>
      <c r="HM261" s="221">
        <f t="shared" ref="HM261:HR261" si="1733">+HM259-HM200</f>
        <v>0</v>
      </c>
      <c r="HN261" s="221">
        <f t="shared" si="1733"/>
        <v>0</v>
      </c>
      <c r="HO261" s="221">
        <f t="shared" si="1733"/>
        <v>0</v>
      </c>
      <c r="HP261" s="221">
        <f t="shared" si="1733"/>
        <v>0</v>
      </c>
      <c r="HQ261" s="381">
        <f t="shared" si="1733"/>
        <v>0</v>
      </c>
      <c r="HR261" s="221">
        <f t="shared" si="1733"/>
        <v>0</v>
      </c>
    </row>
    <row r="262" spans="1:226" ht="15" thickBot="1" x14ac:dyDescent="0.4"/>
    <row r="263" spans="1:226" ht="15" thickBot="1" x14ac:dyDescent="0.4">
      <c r="A263" s="106"/>
      <c r="B263" s="485" t="s">
        <v>106</v>
      </c>
      <c r="C263" s="486"/>
      <c r="D263" s="487"/>
      <c r="E263" s="485" t="s">
        <v>107</v>
      </c>
      <c r="F263" s="486"/>
      <c r="G263" s="487"/>
      <c r="H263" s="485" t="s">
        <v>108</v>
      </c>
      <c r="I263" s="486"/>
      <c r="J263" s="487"/>
      <c r="K263" s="485" t="s">
        <v>109</v>
      </c>
      <c r="L263" s="486"/>
      <c r="M263" s="487"/>
      <c r="N263" s="485" t="s">
        <v>110</v>
      </c>
      <c r="O263" s="486"/>
      <c r="P263" s="487"/>
      <c r="Q263" s="485" t="s">
        <v>111</v>
      </c>
      <c r="R263" s="486"/>
      <c r="S263" s="487"/>
      <c r="T263" s="485" t="s">
        <v>112</v>
      </c>
      <c r="U263" s="486"/>
      <c r="V263" s="487"/>
      <c r="W263" s="485" t="s">
        <v>113</v>
      </c>
      <c r="X263" s="486"/>
      <c r="Y263" s="487"/>
      <c r="Z263" s="485" t="s">
        <v>114</v>
      </c>
      <c r="AA263" s="486"/>
      <c r="AB263" s="487"/>
      <c r="AC263" s="485" t="s">
        <v>115</v>
      </c>
      <c r="AD263" s="486"/>
      <c r="AE263" s="487"/>
      <c r="AF263" s="473" t="s">
        <v>116</v>
      </c>
      <c r="AG263" s="474"/>
      <c r="AH263" s="474"/>
      <c r="AI263" s="474"/>
      <c r="AJ263" s="474"/>
      <c r="AK263" s="475"/>
      <c r="AL263" s="473" t="s">
        <v>117</v>
      </c>
      <c r="AM263" s="474"/>
      <c r="AN263" s="474"/>
      <c r="AO263" s="474"/>
      <c r="AP263" s="474"/>
      <c r="AQ263" s="475"/>
      <c r="AR263" s="473" t="s">
        <v>118</v>
      </c>
      <c r="AS263" s="474"/>
      <c r="AT263" s="474"/>
      <c r="AU263" s="474"/>
      <c r="AV263" s="474"/>
      <c r="AW263" s="475"/>
      <c r="AX263" s="473" t="s">
        <v>119</v>
      </c>
      <c r="AY263" s="474"/>
      <c r="AZ263" s="474"/>
      <c r="BA263" s="474"/>
      <c r="BB263" s="474"/>
      <c r="BC263" s="475"/>
      <c r="BD263" s="473" t="s">
        <v>120</v>
      </c>
      <c r="BE263" s="474"/>
      <c r="BF263" s="474"/>
      <c r="BG263" s="474"/>
      <c r="BH263" s="474"/>
      <c r="BI263" s="475"/>
      <c r="BJ263" s="473" t="s">
        <v>121</v>
      </c>
      <c r="BK263" s="474"/>
      <c r="BL263" s="474"/>
      <c r="BM263" s="474"/>
      <c r="BN263" s="474"/>
      <c r="BO263" s="475"/>
      <c r="BP263" s="473" t="s">
        <v>122</v>
      </c>
      <c r="BQ263" s="474"/>
      <c r="BR263" s="474"/>
      <c r="BS263" s="474"/>
      <c r="BT263" s="474"/>
      <c r="BU263" s="475"/>
      <c r="BV263" s="473" t="s">
        <v>123</v>
      </c>
      <c r="BW263" s="474"/>
      <c r="BX263" s="474"/>
      <c r="BY263" s="474"/>
      <c r="BZ263" s="474"/>
      <c r="CA263" s="475"/>
      <c r="CB263" s="482" t="s">
        <v>124</v>
      </c>
      <c r="CC263" s="483" t="s">
        <v>124</v>
      </c>
      <c r="CD263" s="483"/>
      <c r="CE263" s="483"/>
      <c r="CF263" s="483"/>
      <c r="CG263" s="484"/>
      <c r="CH263" s="482" t="s">
        <v>125</v>
      </c>
      <c r="CI263" s="483" t="s">
        <v>126</v>
      </c>
      <c r="CJ263" s="483"/>
      <c r="CK263" s="483"/>
      <c r="CL263" s="483"/>
      <c r="CM263" s="484"/>
      <c r="CN263" s="482" t="s">
        <v>127</v>
      </c>
      <c r="CO263" s="483" t="s">
        <v>128</v>
      </c>
      <c r="CP263" s="483"/>
      <c r="CQ263" s="483"/>
      <c r="CR263" s="483"/>
      <c r="CS263" s="484"/>
      <c r="CT263" s="489" t="str">
        <f>+CT4</f>
        <v>2 0 2 3 a septiembre</v>
      </c>
      <c r="CU263" s="489"/>
      <c r="CV263" s="490"/>
      <c r="CW263" s="473" t="s">
        <v>130</v>
      </c>
      <c r="CX263" s="474"/>
      <c r="CY263" s="475"/>
      <c r="CZ263" s="473" t="str">
        <f>+CZ4</f>
        <v>2 0 2 3 a noviembre</v>
      </c>
      <c r="DA263" s="474"/>
      <c r="DB263" s="475"/>
      <c r="DC263" s="482" t="str">
        <f>+DC4</f>
        <v xml:space="preserve">2 0 2 3 </v>
      </c>
      <c r="DD263" s="483">
        <f>+DC49</f>
        <v>123448633000</v>
      </c>
      <c r="DE263" s="483"/>
      <c r="DF263" s="483"/>
      <c r="DG263" s="483"/>
      <c r="DH263" s="484"/>
      <c r="DI263" s="476">
        <v>2024</v>
      </c>
      <c r="DJ263" s="477"/>
      <c r="DK263" s="478"/>
      <c r="DL263" s="458" t="str">
        <f>+DL4</f>
        <v>2024  a 31/01/2024</v>
      </c>
      <c r="DM263" s="459">
        <f>+DL49</f>
        <v>124399019000</v>
      </c>
      <c r="DN263" s="459"/>
      <c r="DO263" s="459"/>
      <c r="DP263" s="459"/>
      <c r="DQ263" s="460"/>
      <c r="DR263" s="458" t="str">
        <f>+DR4</f>
        <v>2024  a 29/02/2024</v>
      </c>
      <c r="DS263" s="459" t="s">
        <v>134</v>
      </c>
      <c r="DT263" s="459"/>
      <c r="DU263" s="459"/>
      <c r="DV263" s="459"/>
      <c r="DW263" s="460"/>
      <c r="DX263" s="458" t="str">
        <f>+DX4</f>
        <v>2024  a 31/03/2024</v>
      </c>
      <c r="DY263" s="459"/>
      <c r="DZ263" s="459"/>
      <c r="EA263" s="459"/>
      <c r="EB263" s="459"/>
      <c r="EC263" s="460"/>
      <c r="ED263" s="458" t="str">
        <f>+ED4</f>
        <v>2024  a 30/04/2024</v>
      </c>
      <c r="EE263" s="459"/>
      <c r="EF263" s="459"/>
      <c r="EG263" s="459"/>
      <c r="EH263" s="459"/>
      <c r="EI263" s="460"/>
      <c r="EJ263" s="458" t="str">
        <f>+EJ4</f>
        <v>2024  a 31/05/2024</v>
      </c>
      <c r="EK263" s="459"/>
      <c r="EL263" s="459"/>
      <c r="EM263" s="459"/>
      <c r="EN263" s="459"/>
      <c r="EO263" s="460"/>
      <c r="EP263" s="458" t="str">
        <f>+EP4</f>
        <v>2024  a 30/06/2024</v>
      </c>
      <c r="EQ263" s="459"/>
      <c r="ER263" s="459"/>
      <c r="ES263" s="459"/>
      <c r="ET263" s="459"/>
      <c r="EU263" s="460"/>
      <c r="EV263" s="458" t="str">
        <f>+EV4</f>
        <v>2024  a 31/07/2024</v>
      </c>
      <c r="EW263" s="459"/>
      <c r="EX263" s="459"/>
      <c r="EY263" s="459"/>
      <c r="EZ263" s="459"/>
      <c r="FA263" s="460"/>
      <c r="FB263" s="458" t="str">
        <f>+FB4</f>
        <v>2024  a 31/08/2024</v>
      </c>
      <c r="FC263" s="459"/>
      <c r="FD263" s="459"/>
      <c r="FE263" s="459"/>
      <c r="FF263" s="459"/>
      <c r="FG263" s="460"/>
      <c r="FH263" s="467" t="str">
        <f>+FH4</f>
        <v>2024  a 30/09/2024</v>
      </c>
      <c r="FI263" s="468"/>
      <c r="FJ263" s="468"/>
      <c r="FK263" s="468"/>
      <c r="FL263" s="468"/>
      <c r="FM263" s="469"/>
      <c r="FN263" s="470">
        <f>+FN4</f>
        <v>2025</v>
      </c>
      <c r="FO263" s="471"/>
      <c r="FP263" s="472"/>
      <c r="FQ263" s="467" t="str">
        <f>+FQ4</f>
        <v>2024  a 31/10/2024</v>
      </c>
      <c r="FR263" s="468"/>
      <c r="FS263" s="468"/>
      <c r="FT263" s="468"/>
      <c r="FU263" s="468"/>
      <c r="FV263" s="469"/>
      <c r="FW263" s="467" t="str">
        <f>+FW4</f>
        <v>2024  a 30/11/2024</v>
      </c>
      <c r="FX263" s="468"/>
      <c r="FY263" s="468"/>
      <c r="FZ263" s="468"/>
      <c r="GA263" s="468"/>
      <c r="GB263" s="469"/>
      <c r="GC263" s="461" t="str">
        <f>+GC4</f>
        <v xml:space="preserve"> 2 0 2 4</v>
      </c>
      <c r="GD263" s="462"/>
      <c r="GE263" s="462"/>
      <c r="GF263" s="462"/>
      <c r="GG263" s="462"/>
      <c r="GH263" s="463"/>
      <c r="GI263" s="461" t="str">
        <f>+GI4</f>
        <v>2025 Enero</v>
      </c>
      <c r="GJ263" s="462"/>
      <c r="GK263" s="462"/>
      <c r="GL263" s="462"/>
      <c r="GM263" s="462"/>
      <c r="GN263" s="463"/>
      <c r="GO263" s="461" t="str">
        <f>+GO4</f>
        <v>2025 Febrero</v>
      </c>
      <c r="GP263" s="462"/>
      <c r="GQ263" s="462"/>
      <c r="GR263" s="462"/>
      <c r="GS263" s="462"/>
      <c r="GT263" s="463"/>
      <c r="GU263" s="461" t="str">
        <f>+GU4</f>
        <v>2025 Marzo</v>
      </c>
      <c r="GV263" s="462"/>
      <c r="GW263" s="462"/>
      <c r="GX263" s="462"/>
      <c r="GY263" s="462"/>
      <c r="GZ263" s="463"/>
      <c r="HA263" s="461" t="str">
        <f>+HA4</f>
        <v>2025 Abril</v>
      </c>
      <c r="HB263" s="462"/>
      <c r="HC263" s="462"/>
      <c r="HD263" s="462"/>
      <c r="HE263" s="462"/>
      <c r="HF263" s="463"/>
      <c r="HG263" s="461" t="str">
        <f>+HG4</f>
        <v>2025 Mayo</v>
      </c>
      <c r="HH263" s="462"/>
      <c r="HI263" s="462"/>
      <c r="HJ263" s="462"/>
      <c r="HK263" s="462"/>
      <c r="HL263" s="463"/>
      <c r="HM263" s="461" t="str">
        <f>+HM4</f>
        <v>2025 Junio</v>
      </c>
      <c r="HN263" s="462"/>
      <c r="HO263" s="462"/>
      <c r="HP263" s="462"/>
      <c r="HQ263" s="462"/>
      <c r="HR263" s="463"/>
    </row>
    <row r="264" spans="1:226" ht="51" customHeight="1" thickBot="1" x14ac:dyDescent="0.4">
      <c r="A264" s="160" t="s">
        <v>179</v>
      </c>
      <c r="B264" s="159" t="str">
        <f>+B5</f>
        <v>Presupuesto Disponible</v>
      </c>
      <c r="C264" s="159" t="str">
        <f t="shared" ref="C264:BN264" si="1734">+C5</f>
        <v>Compromisos</v>
      </c>
      <c r="D264" s="159" t="str">
        <f t="shared" si="1734"/>
        <v>% Ejec</v>
      </c>
      <c r="E264" s="159" t="str">
        <f t="shared" si="1734"/>
        <v>Presupuesto Disponible</v>
      </c>
      <c r="F264" s="159" t="str">
        <f t="shared" si="1734"/>
        <v>Compromisos</v>
      </c>
      <c r="G264" s="159" t="str">
        <f t="shared" si="1734"/>
        <v>% Ejec</v>
      </c>
      <c r="H264" s="159" t="str">
        <f t="shared" si="1734"/>
        <v>Presupuesto Disponible</v>
      </c>
      <c r="I264" s="159" t="str">
        <f t="shared" si="1734"/>
        <v>Compromisos</v>
      </c>
      <c r="J264" s="159" t="str">
        <f t="shared" si="1734"/>
        <v>% Ejec</v>
      </c>
      <c r="K264" s="159" t="str">
        <f t="shared" si="1734"/>
        <v>Presupuesto Disponible</v>
      </c>
      <c r="L264" s="159" t="str">
        <f t="shared" si="1734"/>
        <v>Compromisos</v>
      </c>
      <c r="M264" s="159" t="str">
        <f t="shared" si="1734"/>
        <v>% Ejec</v>
      </c>
      <c r="N264" s="159" t="str">
        <f t="shared" si="1734"/>
        <v>Presupuesto Disponible</v>
      </c>
      <c r="O264" s="159" t="str">
        <f t="shared" si="1734"/>
        <v>Compromisos</v>
      </c>
      <c r="P264" s="159" t="str">
        <f t="shared" si="1734"/>
        <v>% Ejec</v>
      </c>
      <c r="Q264" s="159" t="str">
        <f t="shared" si="1734"/>
        <v>Presupuesto Disponible</v>
      </c>
      <c r="R264" s="159" t="str">
        <f t="shared" si="1734"/>
        <v>Compromisos</v>
      </c>
      <c r="S264" s="159" t="str">
        <f t="shared" si="1734"/>
        <v>% Ejec</v>
      </c>
      <c r="T264" s="159" t="str">
        <f t="shared" si="1734"/>
        <v>Presupuesto Disponible</v>
      </c>
      <c r="U264" s="159" t="str">
        <f t="shared" si="1734"/>
        <v>Compromisos</v>
      </c>
      <c r="V264" s="159" t="str">
        <f t="shared" si="1734"/>
        <v>% Ejec</v>
      </c>
      <c r="W264" s="159" t="str">
        <f t="shared" si="1734"/>
        <v>Presupuesto Disponible</v>
      </c>
      <c r="X264" s="159" t="str">
        <f t="shared" si="1734"/>
        <v>Compromisos</v>
      </c>
      <c r="Y264" s="159" t="str">
        <f t="shared" si="1734"/>
        <v>% Ejec</v>
      </c>
      <c r="Z264" s="159" t="str">
        <f t="shared" si="1734"/>
        <v>Presupuesto Disponible</v>
      </c>
      <c r="AA264" s="159" t="str">
        <f t="shared" si="1734"/>
        <v>Compromisos</v>
      </c>
      <c r="AB264" s="159" t="str">
        <f t="shared" si="1734"/>
        <v>% Ejec</v>
      </c>
      <c r="AC264" s="159" t="str">
        <f t="shared" si="1734"/>
        <v>Presupuesto Disponible</v>
      </c>
      <c r="AD264" s="159" t="str">
        <f t="shared" si="1734"/>
        <v>Compromisos</v>
      </c>
      <c r="AE264" s="159" t="str">
        <f t="shared" si="1734"/>
        <v>% Ejec</v>
      </c>
      <c r="AF264" s="159" t="str">
        <f t="shared" si="1734"/>
        <v>Presupuesto Inicial</v>
      </c>
      <c r="AG264" s="159" t="str">
        <f t="shared" si="1734"/>
        <v>Presupuesto Disponible</v>
      </c>
      <c r="AH264" s="159" t="str">
        <f t="shared" si="1734"/>
        <v>Compromisos</v>
      </c>
      <c r="AI264" s="159" t="str">
        <f t="shared" si="1734"/>
        <v>% Ejec</v>
      </c>
      <c r="AJ264" s="159" t="str">
        <f t="shared" si="1734"/>
        <v>Giros</v>
      </c>
      <c r="AK264" s="159" t="str">
        <f t="shared" si="1734"/>
        <v>%Ejec Giros</v>
      </c>
      <c r="AL264" s="159" t="str">
        <f t="shared" si="1734"/>
        <v>Presupuesto Inicial</v>
      </c>
      <c r="AM264" s="159" t="str">
        <f t="shared" si="1734"/>
        <v>Presupuesto Disponible</v>
      </c>
      <c r="AN264" s="159" t="str">
        <f t="shared" si="1734"/>
        <v>Compromisos</v>
      </c>
      <c r="AO264" s="159" t="str">
        <f t="shared" si="1734"/>
        <v>% Ejec</v>
      </c>
      <c r="AP264" s="159" t="str">
        <f t="shared" si="1734"/>
        <v>Giros</v>
      </c>
      <c r="AQ264" s="159" t="str">
        <f t="shared" si="1734"/>
        <v>%Ejec Giros</v>
      </c>
      <c r="AR264" s="159" t="str">
        <f t="shared" si="1734"/>
        <v>Presupuesto Inicial</v>
      </c>
      <c r="AS264" s="159" t="str">
        <f t="shared" si="1734"/>
        <v>Presupuesto Disponible</v>
      </c>
      <c r="AT264" s="159" t="str">
        <f t="shared" si="1734"/>
        <v>Compromisos</v>
      </c>
      <c r="AU264" s="159" t="str">
        <f t="shared" si="1734"/>
        <v>% Ejec</v>
      </c>
      <c r="AV264" s="159" t="str">
        <f t="shared" si="1734"/>
        <v>Giros</v>
      </c>
      <c r="AW264" s="159" t="str">
        <f t="shared" si="1734"/>
        <v>%Ejec Giros</v>
      </c>
      <c r="AX264" s="159" t="str">
        <f t="shared" si="1734"/>
        <v>Presupuesto Inicial</v>
      </c>
      <c r="AY264" s="159" t="str">
        <f t="shared" si="1734"/>
        <v>Presupuesto Disponible</v>
      </c>
      <c r="AZ264" s="159" t="str">
        <f t="shared" si="1734"/>
        <v>Compromisos</v>
      </c>
      <c r="BA264" s="159" t="str">
        <f t="shared" si="1734"/>
        <v>% Ejec</v>
      </c>
      <c r="BB264" s="159" t="str">
        <f t="shared" si="1734"/>
        <v>Giros</v>
      </c>
      <c r="BC264" s="159" t="str">
        <f t="shared" si="1734"/>
        <v>%Ejec Giros</v>
      </c>
      <c r="BD264" s="159" t="str">
        <f t="shared" si="1734"/>
        <v>Presupuesto Inicial</v>
      </c>
      <c r="BE264" s="159" t="str">
        <f t="shared" si="1734"/>
        <v>Presupuesto Disponible</v>
      </c>
      <c r="BF264" s="159" t="str">
        <f t="shared" si="1734"/>
        <v>Compromisos</v>
      </c>
      <c r="BG264" s="159" t="str">
        <f t="shared" si="1734"/>
        <v>% Ejec</v>
      </c>
      <c r="BH264" s="159" t="str">
        <f t="shared" si="1734"/>
        <v>Giros</v>
      </c>
      <c r="BI264" s="159" t="str">
        <f t="shared" si="1734"/>
        <v>%Ejec Giros</v>
      </c>
      <c r="BJ264" s="159" t="str">
        <f t="shared" si="1734"/>
        <v>Presupuesto Inicial</v>
      </c>
      <c r="BK264" s="159" t="str">
        <f t="shared" si="1734"/>
        <v>Presupuesto Disponible</v>
      </c>
      <c r="BL264" s="159" t="str">
        <f t="shared" si="1734"/>
        <v>Compromisos</v>
      </c>
      <c r="BM264" s="159" t="str">
        <f t="shared" si="1734"/>
        <v>% Ejec</v>
      </c>
      <c r="BN264" s="159" t="str">
        <f t="shared" si="1734"/>
        <v>Giros</v>
      </c>
      <c r="BO264" s="159" t="str">
        <f t="shared" ref="BO264:DZ264" si="1735">+BO5</f>
        <v>%Ejec Giros</v>
      </c>
      <c r="BP264" s="159" t="str">
        <f t="shared" si="1735"/>
        <v>Presupuesto Inicial</v>
      </c>
      <c r="BQ264" s="159" t="str">
        <f t="shared" si="1735"/>
        <v>Presupuesto Disponible</v>
      </c>
      <c r="BR264" s="159" t="str">
        <f t="shared" si="1735"/>
        <v>Compromisos</v>
      </c>
      <c r="BS264" s="159" t="str">
        <f t="shared" si="1735"/>
        <v>% Ejec</v>
      </c>
      <c r="BT264" s="159" t="str">
        <f t="shared" si="1735"/>
        <v>Giros</v>
      </c>
      <c r="BU264" s="159" t="str">
        <f t="shared" si="1735"/>
        <v>%Ejec Giros</v>
      </c>
      <c r="BV264" s="159" t="str">
        <f t="shared" si="1735"/>
        <v>Presupuesto Inicial</v>
      </c>
      <c r="BW264" s="159" t="str">
        <f t="shared" si="1735"/>
        <v>Presupuesto Disponible</v>
      </c>
      <c r="BX264" s="159" t="str">
        <f t="shared" si="1735"/>
        <v>Compromisos</v>
      </c>
      <c r="BY264" s="159" t="str">
        <f t="shared" si="1735"/>
        <v>% Ejec</v>
      </c>
      <c r="BZ264" s="159" t="str">
        <f t="shared" si="1735"/>
        <v>Giros</v>
      </c>
      <c r="CA264" s="159" t="str">
        <f t="shared" si="1735"/>
        <v>%Ejec Giros</v>
      </c>
      <c r="CB264" s="159" t="str">
        <f t="shared" si="1735"/>
        <v>Presupuesto Inicial</v>
      </c>
      <c r="CC264" s="159" t="str">
        <f t="shared" si="1735"/>
        <v>Presupuesto Disponible</v>
      </c>
      <c r="CD264" s="159" t="str">
        <f t="shared" si="1735"/>
        <v>Compromisos</v>
      </c>
      <c r="CE264" s="159" t="str">
        <f t="shared" si="1735"/>
        <v>% Ejec</v>
      </c>
      <c r="CF264" s="159" t="str">
        <f t="shared" si="1735"/>
        <v>Giros</v>
      </c>
      <c r="CG264" s="159" t="str">
        <f t="shared" si="1735"/>
        <v>%Ejec Giros</v>
      </c>
      <c r="CH264" s="159" t="str">
        <f t="shared" si="1735"/>
        <v>Presupuesto Inicial</v>
      </c>
      <c r="CI264" s="159" t="str">
        <f t="shared" si="1735"/>
        <v>Presupuesto Disponible</v>
      </c>
      <c r="CJ264" s="159" t="str">
        <f t="shared" si="1735"/>
        <v>Compromisos</v>
      </c>
      <c r="CK264" s="159" t="str">
        <f t="shared" si="1735"/>
        <v>% Ejec</v>
      </c>
      <c r="CL264" s="159" t="str">
        <f t="shared" si="1735"/>
        <v>Giros</v>
      </c>
      <c r="CM264" s="159" t="str">
        <f t="shared" si="1735"/>
        <v>%Ejec Giros</v>
      </c>
      <c r="CN264" s="159" t="str">
        <f t="shared" si="1735"/>
        <v>Presupuesto Inicial</v>
      </c>
      <c r="CO264" s="159" t="str">
        <f t="shared" si="1735"/>
        <v>Presupuesto Disponible</v>
      </c>
      <c r="CP264" s="159" t="str">
        <f t="shared" si="1735"/>
        <v>Compromisos</v>
      </c>
      <c r="CQ264" s="159" t="str">
        <f t="shared" si="1735"/>
        <v>% Ejec</v>
      </c>
      <c r="CR264" s="159" t="str">
        <f t="shared" si="1735"/>
        <v>Giros</v>
      </c>
      <c r="CS264" s="159" t="str">
        <f t="shared" si="1735"/>
        <v>%Ejec Giros</v>
      </c>
      <c r="CT264" s="159" t="str">
        <f t="shared" si="1735"/>
        <v>Presupuesto Disponible</v>
      </c>
      <c r="CU264" s="159" t="str">
        <f t="shared" si="1735"/>
        <v>Compromisos</v>
      </c>
      <c r="CV264" s="159" t="str">
        <f t="shared" si="1735"/>
        <v>% Ejec</v>
      </c>
      <c r="CW264" s="159" t="str">
        <f t="shared" si="1735"/>
        <v>Presupuesto Disponible</v>
      </c>
      <c r="CX264" s="159" t="str">
        <f t="shared" si="1735"/>
        <v>Compromisos</v>
      </c>
      <c r="CY264" s="159" t="str">
        <f t="shared" si="1735"/>
        <v>% Ejec</v>
      </c>
      <c r="CZ264" s="159" t="str">
        <f t="shared" si="1735"/>
        <v>Presupuesto Disponible</v>
      </c>
      <c r="DA264" s="159" t="str">
        <f t="shared" si="1735"/>
        <v>Compromisos</v>
      </c>
      <c r="DB264" s="159" t="str">
        <f t="shared" si="1735"/>
        <v>% Ejec</v>
      </c>
      <c r="DC264" s="159" t="str">
        <f t="shared" si="1735"/>
        <v>Presupuesto Inicial</v>
      </c>
      <c r="DD264" s="159" t="str">
        <f t="shared" si="1735"/>
        <v>Presupuesto Disponible</v>
      </c>
      <c r="DE264" s="159" t="str">
        <f t="shared" si="1735"/>
        <v>Compromisos</v>
      </c>
      <c r="DF264" s="159" t="str">
        <f t="shared" si="1735"/>
        <v>% Ejec</v>
      </c>
      <c r="DG264" s="159" t="str">
        <f t="shared" si="1735"/>
        <v>Giros</v>
      </c>
      <c r="DH264" s="159" t="str">
        <f t="shared" si="1735"/>
        <v>%Ejec Giros</v>
      </c>
      <c r="DI264" s="159" t="str">
        <f t="shared" si="1735"/>
        <v>Proyecto de Presupuesto 2024</v>
      </c>
      <c r="DJ264" s="159" t="str">
        <f t="shared" si="1735"/>
        <v>Diferencia Ppto Aprobado Vs Proyecto Ppto</v>
      </c>
      <c r="DK264" s="159" t="str">
        <f t="shared" si="1735"/>
        <v>Presupuesto Aprobado 2024</v>
      </c>
      <c r="DL264" s="159" t="str">
        <f t="shared" si="1735"/>
        <v>Presupuesto inicial</v>
      </c>
      <c r="DM264" s="159" t="str">
        <f t="shared" si="1735"/>
        <v>Presupuesto Disponible</v>
      </c>
      <c r="DN264" s="159" t="str">
        <f t="shared" si="1735"/>
        <v>Compromisos</v>
      </c>
      <c r="DO264" s="159" t="str">
        <f t="shared" si="1735"/>
        <v>% Ejec</v>
      </c>
      <c r="DP264" s="159" t="str">
        <f t="shared" si="1735"/>
        <v>Giros</v>
      </c>
      <c r="DQ264" s="159" t="str">
        <f t="shared" si="1735"/>
        <v>%Ejec Giros</v>
      </c>
      <c r="DR264" s="159" t="str">
        <f t="shared" si="1735"/>
        <v>Presupuesto Inicial</v>
      </c>
      <c r="DS264" s="159" t="str">
        <f t="shared" si="1735"/>
        <v>Presupuesto Disponible</v>
      </c>
      <c r="DT264" s="159" t="str">
        <f t="shared" si="1735"/>
        <v>Compromisos</v>
      </c>
      <c r="DU264" s="159" t="str">
        <f t="shared" si="1735"/>
        <v>% Ejec</v>
      </c>
      <c r="DV264" s="159" t="str">
        <f t="shared" si="1735"/>
        <v>Giros</v>
      </c>
      <c r="DW264" s="159" t="str">
        <f t="shared" si="1735"/>
        <v>%Ejec Giros</v>
      </c>
      <c r="DX264" s="159" t="str">
        <f t="shared" si="1735"/>
        <v>Presupuesto Inicial</v>
      </c>
      <c r="DY264" s="159" t="str">
        <f t="shared" si="1735"/>
        <v>Presupuesto Disponible</v>
      </c>
      <c r="DZ264" s="159" t="str">
        <f t="shared" si="1735"/>
        <v>Compromisos</v>
      </c>
      <c r="EA264" s="159" t="str">
        <f t="shared" ref="EA264:EF264" si="1736">+EA5</f>
        <v>% Ejec</v>
      </c>
      <c r="EB264" s="159" t="str">
        <f t="shared" si="1736"/>
        <v>Giros</v>
      </c>
      <c r="EC264" s="107" t="str">
        <f t="shared" si="1736"/>
        <v>%Ejec Giros</v>
      </c>
      <c r="ED264" s="159" t="str">
        <f t="shared" si="1736"/>
        <v>Presupuesto Inicial</v>
      </c>
      <c r="EE264" s="159" t="str">
        <f t="shared" si="1736"/>
        <v>Presupuesto Disponible</v>
      </c>
      <c r="EF264" s="159" t="str">
        <f t="shared" si="1736"/>
        <v>Compromisos</v>
      </c>
      <c r="EG264" s="159" t="str">
        <f t="shared" ref="EG264:EL264" si="1737">+EG5</f>
        <v>% Ejec</v>
      </c>
      <c r="EH264" s="159" t="str">
        <f t="shared" si="1737"/>
        <v>Giros</v>
      </c>
      <c r="EI264" s="107" t="str">
        <f t="shared" si="1737"/>
        <v>%Ejec Giros</v>
      </c>
      <c r="EJ264" s="159" t="str">
        <f t="shared" si="1737"/>
        <v>Presupuesto Inicial</v>
      </c>
      <c r="EK264" s="159" t="str">
        <f t="shared" si="1737"/>
        <v>Presupuesto Disponible</v>
      </c>
      <c r="EL264" s="159" t="str">
        <f t="shared" si="1737"/>
        <v>Compromisos</v>
      </c>
      <c r="EM264" s="159" t="str">
        <f t="shared" ref="EM264:ER264" si="1738">+EM5</f>
        <v>% Ejec</v>
      </c>
      <c r="EN264" s="159" t="str">
        <f t="shared" si="1738"/>
        <v>Giros</v>
      </c>
      <c r="EO264" s="107" t="str">
        <f t="shared" si="1738"/>
        <v>%Ejec Giros</v>
      </c>
      <c r="EP264" s="159" t="str">
        <f t="shared" si="1738"/>
        <v>Presupuesto Inicial</v>
      </c>
      <c r="EQ264" s="159" t="str">
        <f t="shared" si="1738"/>
        <v>Presupuesto Disponible</v>
      </c>
      <c r="ER264" s="159" t="str">
        <f t="shared" si="1738"/>
        <v>Compromisos</v>
      </c>
      <c r="ES264" s="159" t="str">
        <f t="shared" ref="ES264:EX264" si="1739">+ES5</f>
        <v>% Ejec</v>
      </c>
      <c r="ET264" s="159" t="str">
        <f t="shared" si="1739"/>
        <v>Giros</v>
      </c>
      <c r="EU264" s="107" t="str">
        <f t="shared" si="1739"/>
        <v>%Ejec Giros</v>
      </c>
      <c r="EV264" s="159" t="str">
        <f t="shared" si="1739"/>
        <v>Presupuesto Inicial</v>
      </c>
      <c r="EW264" s="159" t="str">
        <f t="shared" si="1739"/>
        <v>Presupuesto Disponible</v>
      </c>
      <c r="EX264" s="159" t="str">
        <f t="shared" si="1739"/>
        <v>Compromisos</v>
      </c>
      <c r="EY264" s="159" t="str">
        <f t="shared" ref="EY264:FD264" si="1740">+EY5</f>
        <v>% Ejec</v>
      </c>
      <c r="EZ264" s="378" t="str">
        <f t="shared" si="1740"/>
        <v>Giros</v>
      </c>
      <c r="FA264" s="107" t="str">
        <f t="shared" si="1740"/>
        <v>%Ejec Giros</v>
      </c>
      <c r="FB264" s="159" t="str">
        <f t="shared" si="1740"/>
        <v>Presupuesto Inicial</v>
      </c>
      <c r="FC264" s="159" t="str">
        <f t="shared" si="1740"/>
        <v>Presupuesto Disponible</v>
      </c>
      <c r="FD264" s="159" t="str">
        <f t="shared" si="1740"/>
        <v>Compromisos</v>
      </c>
      <c r="FE264" s="159" t="str">
        <f t="shared" ref="FE264:FJ264" si="1741">+FE5</f>
        <v>% Ejec</v>
      </c>
      <c r="FF264" s="378" t="str">
        <f t="shared" si="1741"/>
        <v>Giros</v>
      </c>
      <c r="FG264" s="107" t="str">
        <f t="shared" si="1741"/>
        <v>%Ejec Giros</v>
      </c>
      <c r="FH264" s="159" t="str">
        <f t="shared" si="1741"/>
        <v>Presupuesto Inicial</v>
      </c>
      <c r="FI264" s="159" t="str">
        <f t="shared" si="1741"/>
        <v>Presupuesto Disponible</v>
      </c>
      <c r="FJ264" s="159" t="str">
        <f t="shared" si="1741"/>
        <v>Compromisos</v>
      </c>
      <c r="FK264" s="159" t="str">
        <f t="shared" ref="FK264:FS264" si="1742">+FK5</f>
        <v>% Ejec</v>
      </c>
      <c r="FL264" s="378" t="str">
        <f t="shared" si="1742"/>
        <v>Giros</v>
      </c>
      <c r="FM264" s="107" t="str">
        <f t="shared" si="1742"/>
        <v>%Ejec Giros</v>
      </c>
      <c r="FN264" s="159" t="str">
        <f t="shared" si="1742"/>
        <v>Proyecto de Presupuesto 2025</v>
      </c>
      <c r="FO264" s="159" t="str">
        <f t="shared" si="1742"/>
        <v>Diferencia Ppto Aprobado Vs Proyecto Ppto</v>
      </c>
      <c r="FP264" s="378" t="str">
        <f t="shared" si="1742"/>
        <v>Presupuesto Aprobado 2025</v>
      </c>
      <c r="FQ264" s="159" t="str">
        <f t="shared" si="1742"/>
        <v>Presupuesto Inicial</v>
      </c>
      <c r="FR264" s="159" t="str">
        <f t="shared" si="1742"/>
        <v>Presupuesto Disponible</v>
      </c>
      <c r="FS264" s="159" t="str">
        <f t="shared" si="1742"/>
        <v>Compromisos</v>
      </c>
      <c r="FT264" s="159" t="str">
        <f t="shared" ref="FT264:FY264" si="1743">+FT5</f>
        <v>% Ejec</v>
      </c>
      <c r="FU264" s="378" t="str">
        <f t="shared" si="1743"/>
        <v>Giros</v>
      </c>
      <c r="FV264" s="107" t="str">
        <f t="shared" si="1743"/>
        <v>%Ejec Giros</v>
      </c>
      <c r="FW264" s="159" t="str">
        <f t="shared" si="1743"/>
        <v>Presupuesto Inicial</v>
      </c>
      <c r="FX264" s="159" t="str">
        <f t="shared" si="1743"/>
        <v>Presupuesto Disponible</v>
      </c>
      <c r="FY264" s="159" t="str">
        <f t="shared" si="1743"/>
        <v>Compromisos</v>
      </c>
      <c r="FZ264" s="159" t="str">
        <f t="shared" ref="FZ264:GN264" si="1744">+FZ5</f>
        <v>% Ejec</v>
      </c>
      <c r="GA264" s="378" t="str">
        <f t="shared" si="1744"/>
        <v>Giros</v>
      </c>
      <c r="GB264" s="107" t="str">
        <f t="shared" si="1744"/>
        <v>%Ejec Giros</v>
      </c>
      <c r="GC264" s="159" t="str">
        <f t="shared" si="1744"/>
        <v>Presupuesto Inicial</v>
      </c>
      <c r="GD264" s="159" t="str">
        <f t="shared" si="1744"/>
        <v>Presupuesto Disponible</v>
      </c>
      <c r="GE264" s="159" t="str">
        <f t="shared" si="1744"/>
        <v>Compromisos</v>
      </c>
      <c r="GF264" s="159" t="str">
        <f t="shared" si="1744"/>
        <v>% Ejec</v>
      </c>
      <c r="GG264" s="378" t="str">
        <f t="shared" si="1744"/>
        <v>Giros</v>
      </c>
      <c r="GH264" s="107" t="str">
        <f t="shared" si="1744"/>
        <v>%Ejec Giros</v>
      </c>
      <c r="GI264" s="159" t="str">
        <f t="shared" si="1744"/>
        <v>Presupuesto Inicial</v>
      </c>
      <c r="GJ264" s="159" t="str">
        <f t="shared" si="1744"/>
        <v>Presupuesto Disponible</v>
      </c>
      <c r="GK264" s="159" t="str">
        <f t="shared" si="1744"/>
        <v>Compromisos</v>
      </c>
      <c r="GL264" s="159" t="str">
        <f t="shared" si="1744"/>
        <v>% Ejec</v>
      </c>
      <c r="GM264" s="378" t="str">
        <f t="shared" si="1744"/>
        <v>Giros</v>
      </c>
      <c r="GN264" s="107" t="str">
        <f t="shared" si="1744"/>
        <v>%Ejec Giros</v>
      </c>
      <c r="GO264" s="159" t="str">
        <f t="shared" ref="GO264:GT264" si="1745">+GO5</f>
        <v>Presupuesto Inicial</v>
      </c>
      <c r="GP264" s="159" t="str">
        <f t="shared" si="1745"/>
        <v>Presupuesto Disponible</v>
      </c>
      <c r="GQ264" s="159" t="str">
        <f t="shared" si="1745"/>
        <v>Compromisos</v>
      </c>
      <c r="GR264" s="159" t="str">
        <f t="shared" si="1745"/>
        <v>% Ejec</v>
      </c>
      <c r="GS264" s="378" t="str">
        <f t="shared" si="1745"/>
        <v>Giros</v>
      </c>
      <c r="GT264" s="107" t="str">
        <f t="shared" si="1745"/>
        <v>%Ejec Giros</v>
      </c>
      <c r="GU264" s="159" t="str">
        <f t="shared" ref="GU264:GZ264" si="1746">+GU5</f>
        <v>Presupuesto Inicial</v>
      </c>
      <c r="GV264" s="159" t="str">
        <f t="shared" si="1746"/>
        <v>Presupuesto Disponible</v>
      </c>
      <c r="GW264" s="159" t="str">
        <f t="shared" si="1746"/>
        <v>Compromisos</v>
      </c>
      <c r="GX264" s="159" t="str">
        <f t="shared" si="1746"/>
        <v>% Ejec</v>
      </c>
      <c r="GY264" s="378" t="str">
        <f t="shared" si="1746"/>
        <v>Giros</v>
      </c>
      <c r="GZ264" s="107" t="str">
        <f t="shared" si="1746"/>
        <v>%Ejec Giros</v>
      </c>
      <c r="HA264" s="159" t="str">
        <f t="shared" ref="HA264:HF264" si="1747">+HA5</f>
        <v>Presupuesto Inicial</v>
      </c>
      <c r="HB264" s="159" t="str">
        <f t="shared" si="1747"/>
        <v>Presupuesto Disponible</v>
      </c>
      <c r="HC264" s="159" t="str">
        <f t="shared" si="1747"/>
        <v>Compromisos</v>
      </c>
      <c r="HD264" s="159" t="str">
        <f t="shared" si="1747"/>
        <v>% Ejec</v>
      </c>
      <c r="HE264" s="378" t="str">
        <f t="shared" si="1747"/>
        <v>Giros</v>
      </c>
      <c r="HF264" s="107" t="str">
        <f t="shared" si="1747"/>
        <v>%Ejec Giros</v>
      </c>
      <c r="HG264" s="159" t="str">
        <f t="shared" ref="HG264:HL264" si="1748">+HG5</f>
        <v>Presupuesto Inicial</v>
      </c>
      <c r="HH264" s="159" t="str">
        <f t="shared" si="1748"/>
        <v>Presupuesto Disponible</v>
      </c>
      <c r="HI264" s="159" t="str">
        <f t="shared" si="1748"/>
        <v>Compromisos</v>
      </c>
      <c r="HJ264" s="159" t="str">
        <f t="shared" si="1748"/>
        <v>% Ejec</v>
      </c>
      <c r="HK264" s="378" t="str">
        <f t="shared" si="1748"/>
        <v>Giros</v>
      </c>
      <c r="HL264" s="107" t="str">
        <f t="shared" si="1748"/>
        <v>%Ejec Giros</v>
      </c>
      <c r="HM264" s="159" t="str">
        <f t="shared" ref="HM264:HR264" si="1749">+HM5</f>
        <v>Presupuesto Inicial</v>
      </c>
      <c r="HN264" s="159" t="str">
        <f t="shared" si="1749"/>
        <v>Presupuesto Disponible</v>
      </c>
      <c r="HO264" s="159" t="str">
        <f t="shared" si="1749"/>
        <v>Compromisos</v>
      </c>
      <c r="HP264" s="159" t="str">
        <f t="shared" si="1749"/>
        <v>% Ejec</v>
      </c>
      <c r="HQ264" s="378" t="str">
        <f t="shared" si="1749"/>
        <v>Giros</v>
      </c>
      <c r="HR264" s="107" t="str">
        <f t="shared" si="1749"/>
        <v>%Ejec Giros</v>
      </c>
    </row>
    <row r="265" spans="1:226" x14ac:dyDescent="0.35">
      <c r="A265" s="51" t="s">
        <v>160</v>
      </c>
      <c r="B265" s="91">
        <v>0</v>
      </c>
      <c r="C265" s="91">
        <v>0</v>
      </c>
      <c r="D265" s="93">
        <v>0</v>
      </c>
      <c r="E265" s="91">
        <v>0</v>
      </c>
      <c r="F265" s="91">
        <v>0</v>
      </c>
      <c r="G265" s="93">
        <v>0</v>
      </c>
      <c r="H265" s="91">
        <v>0</v>
      </c>
      <c r="I265" s="91">
        <v>0</v>
      </c>
      <c r="J265" s="93">
        <v>0</v>
      </c>
      <c r="K265" s="91">
        <v>0</v>
      </c>
      <c r="L265" s="91">
        <v>0</v>
      </c>
      <c r="M265" s="93">
        <v>0</v>
      </c>
      <c r="N265" s="91">
        <v>0</v>
      </c>
      <c r="O265" s="91">
        <v>0</v>
      </c>
      <c r="P265" s="93">
        <v>0</v>
      </c>
      <c r="Q265" s="91">
        <v>0</v>
      </c>
      <c r="R265" s="91">
        <v>0</v>
      </c>
      <c r="S265" s="93">
        <v>0</v>
      </c>
      <c r="T265" s="91">
        <v>0</v>
      </c>
      <c r="U265" s="91">
        <v>0</v>
      </c>
      <c r="V265" s="93">
        <v>0</v>
      </c>
      <c r="W265" s="91">
        <v>0</v>
      </c>
      <c r="X265" s="91">
        <v>0</v>
      </c>
      <c r="Y265" s="93">
        <v>0</v>
      </c>
      <c r="Z265" s="91">
        <v>0</v>
      </c>
      <c r="AA265" s="91">
        <v>0</v>
      </c>
      <c r="AB265" s="93">
        <v>0</v>
      </c>
      <c r="AC265" s="91">
        <v>0</v>
      </c>
      <c r="AD265" s="91">
        <v>0</v>
      </c>
      <c r="AE265" s="93">
        <v>0</v>
      </c>
      <c r="AF265" s="91">
        <v>0</v>
      </c>
      <c r="AG265" s="91">
        <v>0</v>
      </c>
      <c r="AH265" s="91">
        <v>0</v>
      </c>
      <c r="AI265" s="93">
        <v>0</v>
      </c>
      <c r="AJ265" s="91">
        <v>0</v>
      </c>
      <c r="AK265" s="93">
        <v>0</v>
      </c>
      <c r="AL265" s="91">
        <v>0</v>
      </c>
      <c r="AM265" s="91">
        <v>0</v>
      </c>
      <c r="AN265" s="91">
        <v>0</v>
      </c>
      <c r="AO265" s="93">
        <v>0</v>
      </c>
      <c r="AP265" s="91">
        <v>0</v>
      </c>
      <c r="AQ265" s="93">
        <v>0</v>
      </c>
      <c r="AR265" s="91">
        <v>0</v>
      </c>
      <c r="AS265" s="91">
        <v>0</v>
      </c>
      <c r="AT265" s="91">
        <v>0</v>
      </c>
      <c r="AU265" s="93">
        <v>0</v>
      </c>
      <c r="AV265" s="91">
        <v>0</v>
      </c>
      <c r="AW265" s="93">
        <v>0</v>
      </c>
      <c r="AX265" s="91">
        <v>0</v>
      </c>
      <c r="AY265" s="91">
        <v>0</v>
      </c>
      <c r="AZ265" s="91">
        <v>0</v>
      </c>
      <c r="BA265" s="93">
        <v>0</v>
      </c>
      <c r="BB265" s="91">
        <v>0</v>
      </c>
      <c r="BC265" s="93">
        <v>0</v>
      </c>
      <c r="BD265" s="91">
        <v>0</v>
      </c>
      <c r="BE265" s="91">
        <v>0</v>
      </c>
      <c r="BF265" s="91">
        <v>0</v>
      </c>
      <c r="BG265" s="93">
        <v>0</v>
      </c>
      <c r="BH265" s="91">
        <v>0</v>
      </c>
      <c r="BI265" s="92">
        <v>0</v>
      </c>
      <c r="BJ265" s="91">
        <v>0</v>
      </c>
      <c r="BK265" s="91">
        <v>0</v>
      </c>
      <c r="BL265" s="91">
        <v>0</v>
      </c>
      <c r="BM265" s="92">
        <v>0</v>
      </c>
      <c r="BN265" s="91">
        <v>0</v>
      </c>
      <c r="BO265" s="92">
        <v>0</v>
      </c>
      <c r="BP265" s="91">
        <v>0</v>
      </c>
      <c r="BQ265" s="91">
        <v>0</v>
      </c>
      <c r="BR265" s="91">
        <v>0</v>
      </c>
      <c r="BS265" s="92">
        <v>0</v>
      </c>
      <c r="BT265" s="91">
        <v>0</v>
      </c>
      <c r="BU265" s="92">
        <v>0</v>
      </c>
      <c r="BV265" s="91">
        <v>0</v>
      </c>
      <c r="BW265" s="91">
        <v>0</v>
      </c>
      <c r="BX265" s="91">
        <v>0</v>
      </c>
      <c r="BY265" s="92">
        <v>0</v>
      </c>
      <c r="BZ265" s="91">
        <v>0</v>
      </c>
      <c r="CA265" s="92">
        <v>0</v>
      </c>
      <c r="CB265" s="91">
        <v>0</v>
      </c>
      <c r="CC265" s="91">
        <v>0</v>
      </c>
      <c r="CD265" s="91">
        <v>0</v>
      </c>
      <c r="CE265" s="92">
        <v>0</v>
      </c>
      <c r="CF265" s="91">
        <v>0</v>
      </c>
      <c r="CG265" s="92">
        <v>0</v>
      </c>
      <c r="CH265" s="91">
        <v>0</v>
      </c>
      <c r="CI265" s="91">
        <v>0</v>
      </c>
      <c r="CJ265" s="91">
        <v>0</v>
      </c>
      <c r="CK265" s="92">
        <v>0</v>
      </c>
      <c r="CL265" s="91">
        <v>0</v>
      </c>
      <c r="CM265" s="92">
        <v>0</v>
      </c>
      <c r="CN265" s="91">
        <v>0</v>
      </c>
      <c r="CO265" s="91">
        <v>0</v>
      </c>
      <c r="CP265" s="91">
        <v>0</v>
      </c>
      <c r="CQ265" s="92">
        <v>0</v>
      </c>
      <c r="CR265" s="91">
        <v>0</v>
      </c>
      <c r="CS265" s="92">
        <v>0</v>
      </c>
      <c r="CT265" s="91">
        <v>0</v>
      </c>
      <c r="CU265" s="91">
        <v>0</v>
      </c>
      <c r="CV265" s="92">
        <v>0</v>
      </c>
      <c r="CW265" s="91">
        <v>0</v>
      </c>
      <c r="CX265" s="91">
        <v>0</v>
      </c>
      <c r="CY265" s="92">
        <v>0</v>
      </c>
      <c r="CZ265" s="91">
        <v>0</v>
      </c>
      <c r="DA265" s="91">
        <v>0</v>
      </c>
      <c r="DB265" s="92">
        <v>0</v>
      </c>
      <c r="DC265" s="91">
        <v>0</v>
      </c>
      <c r="DD265" s="91">
        <v>0</v>
      </c>
      <c r="DE265" s="91">
        <v>0</v>
      </c>
      <c r="DF265" s="92">
        <v>0</v>
      </c>
      <c r="DG265" s="91">
        <v>0</v>
      </c>
      <c r="DH265" s="92">
        <v>0</v>
      </c>
      <c r="DI265" s="91">
        <v>0</v>
      </c>
      <c r="DJ265" s="91">
        <v>0</v>
      </c>
      <c r="DK265" s="91">
        <v>0</v>
      </c>
      <c r="DL265" s="91">
        <v>0</v>
      </c>
      <c r="DM265" s="91">
        <v>0</v>
      </c>
      <c r="DN265" s="91">
        <v>0</v>
      </c>
      <c r="DO265" s="93">
        <v>0</v>
      </c>
      <c r="DP265" s="91">
        <v>0</v>
      </c>
      <c r="DQ265" s="93">
        <v>0</v>
      </c>
      <c r="DR265" s="91">
        <v>0</v>
      </c>
      <c r="DS265" s="91">
        <v>0</v>
      </c>
      <c r="DT265" s="91">
        <v>0</v>
      </c>
      <c r="DU265" s="93">
        <v>0</v>
      </c>
      <c r="DV265" s="91">
        <v>0</v>
      </c>
      <c r="DW265" s="93">
        <v>0</v>
      </c>
      <c r="DX265" s="91">
        <v>0</v>
      </c>
      <c r="DY265" s="91">
        <v>0</v>
      </c>
      <c r="DZ265" s="91">
        <v>0</v>
      </c>
      <c r="EA265" s="93">
        <v>0</v>
      </c>
      <c r="EB265" s="91">
        <v>0</v>
      </c>
      <c r="EC265" s="93">
        <v>0</v>
      </c>
      <c r="ED265" s="91">
        <v>0</v>
      </c>
      <c r="EE265" s="360">
        <v>0</v>
      </c>
      <c r="EF265" s="360">
        <v>0</v>
      </c>
      <c r="EG265" s="438">
        <v>0</v>
      </c>
      <c r="EH265" s="360">
        <v>0</v>
      </c>
      <c r="EI265" s="438">
        <v>0</v>
      </c>
      <c r="EJ265" s="360">
        <v>0</v>
      </c>
      <c r="EK265" s="360">
        <v>0</v>
      </c>
      <c r="EL265" s="360">
        <v>0</v>
      </c>
      <c r="EM265" s="438">
        <v>0</v>
      </c>
      <c r="EN265" s="360">
        <v>0</v>
      </c>
      <c r="EO265" s="438">
        <v>0</v>
      </c>
      <c r="EP265" s="360">
        <v>0</v>
      </c>
      <c r="EQ265" s="360">
        <v>0</v>
      </c>
      <c r="ER265" s="360">
        <v>0</v>
      </c>
      <c r="ES265" s="438">
        <v>0</v>
      </c>
      <c r="ET265" s="360">
        <v>0</v>
      </c>
      <c r="EU265" s="438">
        <v>0</v>
      </c>
      <c r="EV265" s="360">
        <v>0</v>
      </c>
      <c r="EW265" s="360">
        <v>0</v>
      </c>
      <c r="EX265" s="360">
        <v>0</v>
      </c>
      <c r="EY265" s="438">
        <v>0</v>
      </c>
      <c r="EZ265" s="360">
        <v>0</v>
      </c>
      <c r="FA265" s="438">
        <v>0</v>
      </c>
      <c r="FB265" s="360">
        <v>0</v>
      </c>
      <c r="FC265" s="360">
        <v>0</v>
      </c>
      <c r="FD265" s="360">
        <v>0</v>
      </c>
      <c r="FE265" s="438">
        <v>0</v>
      </c>
      <c r="FF265" s="360">
        <v>0</v>
      </c>
      <c r="FG265" s="438">
        <v>0</v>
      </c>
      <c r="FH265" s="360">
        <v>0</v>
      </c>
      <c r="FI265" s="360">
        <v>0</v>
      </c>
      <c r="FJ265" s="360">
        <v>0</v>
      </c>
      <c r="FK265" s="438">
        <v>0</v>
      </c>
      <c r="FL265" s="360">
        <v>0</v>
      </c>
      <c r="FM265" s="438">
        <v>0</v>
      </c>
      <c r="FN265" s="360">
        <v>0</v>
      </c>
      <c r="FO265" s="360">
        <v>0</v>
      </c>
      <c r="FP265" s="360">
        <v>0</v>
      </c>
      <c r="FQ265" s="360">
        <v>0</v>
      </c>
      <c r="FR265" s="360">
        <v>0</v>
      </c>
      <c r="FS265" s="360">
        <v>0</v>
      </c>
      <c r="FT265" s="438">
        <v>0</v>
      </c>
      <c r="FU265" s="360">
        <v>0</v>
      </c>
      <c r="FV265" s="438">
        <v>0</v>
      </c>
      <c r="FW265" s="360">
        <v>0</v>
      </c>
      <c r="FX265" s="360">
        <v>0</v>
      </c>
      <c r="FY265" s="360">
        <v>0</v>
      </c>
      <c r="FZ265" s="438">
        <v>0</v>
      </c>
      <c r="GA265" s="360">
        <v>0</v>
      </c>
      <c r="GB265" s="438">
        <v>0</v>
      </c>
      <c r="GC265" s="360">
        <v>0</v>
      </c>
      <c r="GD265" s="360">
        <v>0</v>
      </c>
      <c r="GE265" s="360">
        <v>0</v>
      </c>
      <c r="GF265" s="361">
        <v>0</v>
      </c>
      <c r="GG265" s="360">
        <v>0</v>
      </c>
      <c r="GH265" s="361">
        <v>0</v>
      </c>
      <c r="GI265" s="360">
        <v>0</v>
      </c>
      <c r="GJ265" s="360">
        <v>0</v>
      </c>
      <c r="GK265" s="360">
        <v>0</v>
      </c>
      <c r="GL265" s="361">
        <v>0</v>
      </c>
      <c r="GM265" s="360">
        <v>0</v>
      </c>
      <c r="GN265" s="361">
        <v>0</v>
      </c>
      <c r="GO265" s="360">
        <v>0</v>
      </c>
      <c r="GP265" s="360">
        <v>0</v>
      </c>
      <c r="GQ265" s="360">
        <v>0</v>
      </c>
      <c r="GR265" s="361">
        <v>0</v>
      </c>
      <c r="GS265" s="360">
        <v>0</v>
      </c>
      <c r="GT265" s="361">
        <v>0</v>
      </c>
      <c r="GU265" s="360">
        <v>0</v>
      </c>
      <c r="GV265" s="360">
        <v>0</v>
      </c>
      <c r="GW265" s="360">
        <v>0</v>
      </c>
      <c r="GX265" s="361">
        <v>0</v>
      </c>
      <c r="GY265" s="360">
        <v>0</v>
      </c>
      <c r="GZ265" s="361">
        <v>0</v>
      </c>
      <c r="HA265" s="360">
        <v>0</v>
      </c>
      <c r="HB265" s="360">
        <v>0</v>
      </c>
      <c r="HC265" s="360">
        <v>0</v>
      </c>
      <c r="HD265" s="361">
        <v>0</v>
      </c>
      <c r="HE265" s="360">
        <v>0</v>
      </c>
      <c r="HF265" s="361">
        <v>0</v>
      </c>
      <c r="HG265" s="360">
        <v>0</v>
      </c>
      <c r="HH265" s="360">
        <v>0</v>
      </c>
      <c r="HI265" s="360">
        <v>0</v>
      </c>
      <c r="HJ265" s="361">
        <v>0</v>
      </c>
      <c r="HK265" s="360">
        <v>0</v>
      </c>
      <c r="HL265" s="361">
        <v>0</v>
      </c>
      <c r="HM265" s="360">
        <v>0</v>
      </c>
      <c r="HN265" s="360">
        <v>0</v>
      </c>
      <c r="HO265" s="360">
        <v>0</v>
      </c>
      <c r="HP265" s="361">
        <v>0</v>
      </c>
      <c r="HQ265" s="360">
        <v>0</v>
      </c>
      <c r="HR265" s="361">
        <v>0</v>
      </c>
    </row>
    <row r="266" spans="1:226" x14ac:dyDescent="0.35">
      <c r="A266" s="48" t="s">
        <v>161</v>
      </c>
      <c r="B266" s="77">
        <f>+B127</f>
        <v>0</v>
      </c>
      <c r="C266" s="77">
        <f>+C127</f>
        <v>0</v>
      </c>
      <c r="D266" s="93">
        <v>0</v>
      </c>
      <c r="E266" s="77">
        <f>+E127</f>
        <v>0</v>
      </c>
      <c r="F266" s="77">
        <f>+F127</f>
        <v>0</v>
      </c>
      <c r="G266" s="93">
        <v>0</v>
      </c>
      <c r="H266" s="77">
        <f>+H127</f>
        <v>0</v>
      </c>
      <c r="I266" s="77">
        <f>+I127</f>
        <v>0</v>
      </c>
      <c r="J266" s="93">
        <v>0</v>
      </c>
      <c r="K266" s="77">
        <f>+K127</f>
        <v>0</v>
      </c>
      <c r="L266" s="77">
        <f>+L127</f>
        <v>0</v>
      </c>
      <c r="M266" s="93">
        <v>0</v>
      </c>
      <c r="N266" s="77">
        <f>+N127</f>
        <v>0</v>
      </c>
      <c r="O266" s="77">
        <f>+O127</f>
        <v>0</v>
      </c>
      <c r="P266" s="93">
        <v>0</v>
      </c>
      <c r="Q266" s="77">
        <f>+Q127</f>
        <v>0</v>
      </c>
      <c r="R266" s="77">
        <f>+R127</f>
        <v>0</v>
      </c>
      <c r="S266" s="93">
        <v>0</v>
      </c>
      <c r="T266" s="77">
        <f>+T127</f>
        <v>0</v>
      </c>
      <c r="U266" s="77">
        <f>+U127</f>
        <v>0</v>
      </c>
      <c r="V266" s="93">
        <v>0</v>
      </c>
      <c r="W266" s="77">
        <f>+W127</f>
        <v>0</v>
      </c>
      <c r="X266" s="77">
        <f>+X127</f>
        <v>0</v>
      </c>
      <c r="Y266" s="93">
        <v>0</v>
      </c>
      <c r="Z266" s="77">
        <f>+Z127</f>
        <v>0</v>
      </c>
      <c r="AA266" s="77">
        <f>+AA127</f>
        <v>0</v>
      </c>
      <c r="AB266" s="93">
        <v>0</v>
      </c>
      <c r="AC266" s="77">
        <f>+AC127</f>
        <v>0</v>
      </c>
      <c r="AD266" s="77">
        <f>+AD127</f>
        <v>0</v>
      </c>
      <c r="AE266" s="93">
        <v>0</v>
      </c>
      <c r="AF266" s="77">
        <f>+AF127</f>
        <v>0</v>
      </c>
      <c r="AG266" s="77">
        <f>+AG127</f>
        <v>0</v>
      </c>
      <c r="AH266" s="77">
        <f>+AH127</f>
        <v>0</v>
      </c>
      <c r="AI266" s="93">
        <v>0</v>
      </c>
      <c r="AJ266" s="77">
        <f>+AJ127</f>
        <v>0</v>
      </c>
      <c r="AK266" s="93">
        <v>0</v>
      </c>
      <c r="AL266" s="77">
        <f>+AL127</f>
        <v>0</v>
      </c>
      <c r="AM266" s="77">
        <f>+AM127</f>
        <v>0</v>
      </c>
      <c r="AN266" s="77">
        <f>+AN127</f>
        <v>0</v>
      </c>
      <c r="AO266" s="93">
        <v>0</v>
      </c>
      <c r="AP266" s="77">
        <f>+AP127</f>
        <v>0</v>
      </c>
      <c r="AQ266" s="93">
        <v>0</v>
      </c>
      <c r="AR266" s="77">
        <f>+AR127</f>
        <v>0</v>
      </c>
      <c r="AS266" s="77">
        <f>+AS127</f>
        <v>0</v>
      </c>
      <c r="AT266" s="77">
        <f>+AT127</f>
        <v>0</v>
      </c>
      <c r="AU266" s="93">
        <v>0</v>
      </c>
      <c r="AV266" s="77">
        <f>+AV127</f>
        <v>0</v>
      </c>
      <c r="AW266" s="93">
        <v>0</v>
      </c>
      <c r="AX266" s="77">
        <f>+AX127</f>
        <v>0</v>
      </c>
      <c r="AY266" s="77">
        <f>+AY127</f>
        <v>0</v>
      </c>
      <c r="AZ266" s="77">
        <f>+AZ127</f>
        <v>0</v>
      </c>
      <c r="BA266" s="93">
        <v>0</v>
      </c>
      <c r="BB266" s="77">
        <f>+BB127</f>
        <v>0</v>
      </c>
      <c r="BC266" s="93">
        <v>0</v>
      </c>
      <c r="BD266" s="77">
        <f>+BD127</f>
        <v>0</v>
      </c>
      <c r="BE266" s="77">
        <f>+BE127</f>
        <v>80000000</v>
      </c>
      <c r="BF266" s="77">
        <f>+BF127</f>
        <v>80000000</v>
      </c>
      <c r="BG266" s="92">
        <f t="shared" ref="BG266:BG271" si="1750">+BF266/BE266</f>
        <v>1</v>
      </c>
      <c r="BH266" s="77">
        <f>+BH127</f>
        <v>80000000</v>
      </c>
      <c r="BI266" s="92">
        <f t="shared" ref="BI266:BI271" si="1751">+BH266/BE266</f>
        <v>1</v>
      </c>
      <c r="BJ266" s="77">
        <f>+BJ127</f>
        <v>0</v>
      </c>
      <c r="BK266" s="77">
        <f>+BK127</f>
        <v>0</v>
      </c>
      <c r="BL266" s="77">
        <f>+BL127</f>
        <v>0</v>
      </c>
      <c r="BM266" s="92">
        <v>0</v>
      </c>
      <c r="BN266" s="77">
        <f>+BN127</f>
        <v>0</v>
      </c>
      <c r="BO266" s="92">
        <v>0</v>
      </c>
      <c r="BP266" s="77">
        <f>+BP127</f>
        <v>0</v>
      </c>
      <c r="BQ266" s="77">
        <f>+BQ127</f>
        <v>0</v>
      </c>
      <c r="BR266" s="77">
        <f>+BR127</f>
        <v>0</v>
      </c>
      <c r="BS266" s="92">
        <v>0</v>
      </c>
      <c r="BT266" s="77">
        <f>+BT127</f>
        <v>0</v>
      </c>
      <c r="BU266" s="92">
        <v>0</v>
      </c>
      <c r="BV266" s="77">
        <f>+BV127</f>
        <v>0</v>
      </c>
      <c r="BW266" s="77">
        <f>+BW127</f>
        <v>0</v>
      </c>
      <c r="BX266" s="77">
        <f>+BX127</f>
        <v>0</v>
      </c>
      <c r="BY266" s="92">
        <v>0</v>
      </c>
      <c r="BZ266" s="77">
        <f>+BZ127</f>
        <v>0</v>
      </c>
      <c r="CA266" s="92">
        <v>0</v>
      </c>
      <c r="CB266" s="77">
        <f>+CB127</f>
        <v>0</v>
      </c>
      <c r="CC266" s="77">
        <f>+CC127</f>
        <v>0</v>
      </c>
      <c r="CD266" s="77">
        <f>+CD127</f>
        <v>0</v>
      </c>
      <c r="CE266" s="92">
        <v>0</v>
      </c>
      <c r="CF266" s="77">
        <f>+CF127</f>
        <v>0</v>
      </c>
      <c r="CG266" s="92">
        <v>0</v>
      </c>
      <c r="CH266" s="77">
        <f>+CH127</f>
        <v>0</v>
      </c>
      <c r="CI266" s="77">
        <f>+CI127</f>
        <v>0</v>
      </c>
      <c r="CJ266" s="77">
        <f>+CJ127</f>
        <v>0</v>
      </c>
      <c r="CK266" s="92">
        <v>0</v>
      </c>
      <c r="CL266" s="77">
        <f>+CL127</f>
        <v>0</v>
      </c>
      <c r="CM266" s="92">
        <v>0</v>
      </c>
      <c r="CN266" s="77">
        <f>+CN127</f>
        <v>0</v>
      </c>
      <c r="CO266" s="77">
        <f>+CO127</f>
        <v>0</v>
      </c>
      <c r="CP266" s="77">
        <f>+CP127</f>
        <v>0</v>
      </c>
      <c r="CQ266" s="92">
        <v>0</v>
      </c>
      <c r="CR266" s="77">
        <f>+CR127</f>
        <v>0</v>
      </c>
      <c r="CS266" s="92">
        <v>0</v>
      </c>
      <c r="CT266" s="77">
        <f>+CT127</f>
        <v>0</v>
      </c>
      <c r="CU266" s="77">
        <f>+CU127</f>
        <v>0</v>
      </c>
      <c r="CV266" s="52">
        <v>0</v>
      </c>
      <c r="CW266" s="77">
        <f>+CW127</f>
        <v>0</v>
      </c>
      <c r="CX266" s="77">
        <f>+CX127</f>
        <v>0</v>
      </c>
      <c r="CY266" s="52">
        <v>0</v>
      </c>
      <c r="CZ266" s="77">
        <f>+CZ127</f>
        <v>0</v>
      </c>
      <c r="DA266" s="77">
        <f>+DA127</f>
        <v>0</v>
      </c>
      <c r="DB266" s="52">
        <v>0</v>
      </c>
      <c r="DC266" s="77">
        <f>+DC127</f>
        <v>0</v>
      </c>
      <c r="DD266" s="77">
        <f>+DD127</f>
        <v>0</v>
      </c>
      <c r="DE266" s="77">
        <f>+DE127</f>
        <v>0</v>
      </c>
      <c r="DF266" s="92">
        <v>0</v>
      </c>
      <c r="DG266" s="77">
        <f>+DG127</f>
        <v>0</v>
      </c>
      <c r="DH266" s="92">
        <v>0</v>
      </c>
      <c r="DI266" s="77">
        <f>+DI127</f>
        <v>0</v>
      </c>
      <c r="DJ266" s="77">
        <f>+DJ127</f>
        <v>0</v>
      </c>
      <c r="DK266" s="77">
        <f>+DK127</f>
        <v>0</v>
      </c>
      <c r="DL266" s="77">
        <f t="shared" ref="DL266:DN266" si="1752">+DL127</f>
        <v>0</v>
      </c>
      <c r="DM266" s="77">
        <f t="shared" si="1752"/>
        <v>0</v>
      </c>
      <c r="DN266" s="77">
        <f t="shared" si="1752"/>
        <v>0</v>
      </c>
      <c r="DO266" s="93">
        <v>0</v>
      </c>
      <c r="DP266" s="77">
        <f>+DP127</f>
        <v>0</v>
      </c>
      <c r="DQ266" s="93">
        <v>0</v>
      </c>
      <c r="DR266" s="77">
        <f t="shared" ref="DR266:DT266" si="1753">+DR127</f>
        <v>0</v>
      </c>
      <c r="DS266" s="77">
        <f t="shared" si="1753"/>
        <v>0</v>
      </c>
      <c r="DT266" s="77">
        <f t="shared" si="1753"/>
        <v>0</v>
      </c>
      <c r="DU266" s="93">
        <v>0</v>
      </c>
      <c r="DV266" s="77">
        <f>+DV127</f>
        <v>0</v>
      </c>
      <c r="DW266" s="93">
        <v>0</v>
      </c>
      <c r="DX266" s="77">
        <f t="shared" ref="DX266:DZ266" si="1754">+DX127</f>
        <v>0</v>
      </c>
      <c r="DY266" s="77">
        <f t="shared" si="1754"/>
        <v>0</v>
      </c>
      <c r="DZ266" s="77">
        <f t="shared" si="1754"/>
        <v>0</v>
      </c>
      <c r="EA266" s="93">
        <v>0</v>
      </c>
      <c r="EB266" s="77">
        <f>+EB127</f>
        <v>0</v>
      </c>
      <c r="EC266" s="93">
        <v>0</v>
      </c>
      <c r="ED266" s="77">
        <f t="shared" ref="ED266:EF266" si="1755">+ED127</f>
        <v>0</v>
      </c>
      <c r="EE266" s="212">
        <f t="shared" si="1755"/>
        <v>0</v>
      </c>
      <c r="EF266" s="212">
        <f t="shared" si="1755"/>
        <v>0</v>
      </c>
      <c r="EG266" s="438">
        <v>0</v>
      </c>
      <c r="EH266" s="212">
        <f>+EH127</f>
        <v>0</v>
      </c>
      <c r="EI266" s="438">
        <v>0</v>
      </c>
      <c r="EJ266" s="212">
        <f t="shared" ref="EJ266:EL266" si="1756">+EJ127</f>
        <v>0</v>
      </c>
      <c r="EK266" s="212">
        <f t="shared" si="1756"/>
        <v>0</v>
      </c>
      <c r="EL266" s="212">
        <f t="shared" si="1756"/>
        <v>0</v>
      </c>
      <c r="EM266" s="438">
        <v>0</v>
      </c>
      <c r="EN266" s="212">
        <f>+EN127</f>
        <v>0</v>
      </c>
      <c r="EO266" s="438">
        <v>0</v>
      </c>
      <c r="EP266" s="212">
        <f t="shared" ref="EP266:ER266" si="1757">+EP127</f>
        <v>0</v>
      </c>
      <c r="EQ266" s="212">
        <f t="shared" si="1757"/>
        <v>0</v>
      </c>
      <c r="ER266" s="212">
        <f t="shared" si="1757"/>
        <v>0</v>
      </c>
      <c r="ES266" s="438">
        <v>0</v>
      </c>
      <c r="ET266" s="212">
        <f>+ET127</f>
        <v>0</v>
      </c>
      <c r="EU266" s="438">
        <v>0</v>
      </c>
      <c r="EV266" s="212">
        <f t="shared" ref="EV266:EX266" si="1758">+EV127</f>
        <v>0</v>
      </c>
      <c r="EW266" s="212">
        <f t="shared" si="1758"/>
        <v>0</v>
      </c>
      <c r="EX266" s="212">
        <f t="shared" si="1758"/>
        <v>0</v>
      </c>
      <c r="EY266" s="438">
        <v>0</v>
      </c>
      <c r="EZ266" s="212">
        <f>+EZ127</f>
        <v>0</v>
      </c>
      <c r="FA266" s="438">
        <v>0</v>
      </c>
      <c r="FB266" s="212">
        <f t="shared" ref="FB266:FD266" si="1759">+FB127</f>
        <v>0</v>
      </c>
      <c r="FC266" s="212">
        <f t="shared" si="1759"/>
        <v>0</v>
      </c>
      <c r="FD266" s="212">
        <f t="shared" si="1759"/>
        <v>0</v>
      </c>
      <c r="FE266" s="438">
        <v>0</v>
      </c>
      <c r="FF266" s="212">
        <f>+FF127</f>
        <v>0</v>
      </c>
      <c r="FG266" s="438">
        <v>0</v>
      </c>
      <c r="FH266" s="212">
        <f t="shared" ref="FH266:FJ266" si="1760">+FH127</f>
        <v>0</v>
      </c>
      <c r="FI266" s="212">
        <f t="shared" si="1760"/>
        <v>0</v>
      </c>
      <c r="FJ266" s="212">
        <f t="shared" si="1760"/>
        <v>0</v>
      </c>
      <c r="FK266" s="438">
        <v>0</v>
      </c>
      <c r="FL266" s="212">
        <f>+FL127</f>
        <v>0</v>
      </c>
      <c r="FM266" s="438">
        <v>0</v>
      </c>
      <c r="FN266" s="212">
        <f t="shared" ref="FN266:FS266" si="1761">+FN127</f>
        <v>0</v>
      </c>
      <c r="FO266" s="212">
        <f t="shared" si="1761"/>
        <v>0</v>
      </c>
      <c r="FP266" s="212">
        <f t="shared" si="1761"/>
        <v>0</v>
      </c>
      <c r="FQ266" s="212">
        <f t="shared" si="1761"/>
        <v>0</v>
      </c>
      <c r="FR266" s="212">
        <f t="shared" si="1761"/>
        <v>0</v>
      </c>
      <c r="FS266" s="212">
        <f t="shared" si="1761"/>
        <v>0</v>
      </c>
      <c r="FT266" s="438">
        <v>0</v>
      </c>
      <c r="FU266" s="212">
        <f>+FU127</f>
        <v>0</v>
      </c>
      <c r="FV266" s="438">
        <v>0</v>
      </c>
      <c r="FW266" s="212">
        <f t="shared" ref="FW266:FY266" si="1762">+FW127</f>
        <v>0</v>
      </c>
      <c r="FX266" s="212">
        <f t="shared" si="1762"/>
        <v>0</v>
      </c>
      <c r="FY266" s="212">
        <f t="shared" si="1762"/>
        <v>0</v>
      </c>
      <c r="FZ266" s="438">
        <v>0</v>
      </c>
      <c r="GA266" s="212">
        <f>+GA127</f>
        <v>0</v>
      </c>
      <c r="GB266" s="438">
        <v>0</v>
      </c>
      <c r="GC266" s="212">
        <f t="shared" ref="GC266:GE266" si="1763">+GC127</f>
        <v>0</v>
      </c>
      <c r="GD266" s="212">
        <f t="shared" si="1763"/>
        <v>0</v>
      </c>
      <c r="GE266" s="212">
        <f t="shared" si="1763"/>
        <v>0</v>
      </c>
      <c r="GF266" s="361">
        <v>0</v>
      </c>
      <c r="GG266" s="212">
        <f>+GG127</f>
        <v>0</v>
      </c>
      <c r="GH266" s="361">
        <v>0</v>
      </c>
      <c r="GI266" s="212">
        <f t="shared" ref="GI266:GK266" si="1764">+GI127</f>
        <v>0</v>
      </c>
      <c r="GJ266" s="212">
        <f t="shared" si="1764"/>
        <v>0</v>
      </c>
      <c r="GK266" s="212">
        <f t="shared" si="1764"/>
        <v>0</v>
      </c>
      <c r="GL266" s="361">
        <v>0</v>
      </c>
      <c r="GM266" s="212">
        <f>+GM127</f>
        <v>0</v>
      </c>
      <c r="GN266" s="361">
        <v>0</v>
      </c>
      <c r="GO266" s="212">
        <f t="shared" ref="GO266:GQ266" si="1765">+GO127</f>
        <v>0</v>
      </c>
      <c r="GP266" s="212">
        <f t="shared" si="1765"/>
        <v>0</v>
      </c>
      <c r="GQ266" s="212">
        <f t="shared" si="1765"/>
        <v>0</v>
      </c>
      <c r="GR266" s="361">
        <v>0</v>
      </c>
      <c r="GS266" s="212">
        <f>+GS127</f>
        <v>0</v>
      </c>
      <c r="GT266" s="361">
        <v>0</v>
      </c>
      <c r="GU266" s="212">
        <f t="shared" ref="GU266:GW266" si="1766">+GU127</f>
        <v>0</v>
      </c>
      <c r="GV266" s="212">
        <f t="shared" si="1766"/>
        <v>0</v>
      </c>
      <c r="GW266" s="212">
        <f t="shared" si="1766"/>
        <v>0</v>
      </c>
      <c r="GX266" s="361">
        <v>0</v>
      </c>
      <c r="GY266" s="212">
        <f>+GY127</f>
        <v>0</v>
      </c>
      <c r="GZ266" s="361">
        <v>0</v>
      </c>
      <c r="HA266" s="212">
        <f t="shared" ref="HA266:HC266" si="1767">+HA127</f>
        <v>0</v>
      </c>
      <c r="HB266" s="212">
        <f t="shared" si="1767"/>
        <v>0</v>
      </c>
      <c r="HC266" s="212">
        <f t="shared" si="1767"/>
        <v>0</v>
      </c>
      <c r="HD266" s="361">
        <v>0</v>
      </c>
      <c r="HE266" s="212">
        <f>+HE127</f>
        <v>0</v>
      </c>
      <c r="HF266" s="361">
        <v>0</v>
      </c>
      <c r="HG266" s="212">
        <f t="shared" ref="HG266:HI266" si="1768">+HG127</f>
        <v>0</v>
      </c>
      <c r="HH266" s="212">
        <f t="shared" si="1768"/>
        <v>0</v>
      </c>
      <c r="HI266" s="212">
        <f t="shared" si="1768"/>
        <v>0</v>
      </c>
      <c r="HJ266" s="361">
        <v>0</v>
      </c>
      <c r="HK266" s="212">
        <f>+HK127</f>
        <v>0</v>
      </c>
      <c r="HL266" s="361">
        <v>0</v>
      </c>
      <c r="HM266" s="212">
        <f t="shared" ref="HM266:HO266" si="1769">+HM127</f>
        <v>0</v>
      </c>
      <c r="HN266" s="212">
        <f t="shared" si="1769"/>
        <v>0</v>
      </c>
      <c r="HO266" s="212">
        <f t="shared" si="1769"/>
        <v>0</v>
      </c>
      <c r="HP266" s="361">
        <v>0</v>
      </c>
      <c r="HQ266" s="212">
        <f>+HQ127</f>
        <v>0</v>
      </c>
      <c r="HR266" s="361">
        <v>0</v>
      </c>
    </row>
    <row r="267" spans="1:226" x14ac:dyDescent="0.35">
      <c r="A267" s="48" t="s">
        <v>162</v>
      </c>
      <c r="B267" s="77">
        <f>+B37</f>
        <v>0</v>
      </c>
      <c r="C267" s="77">
        <f>+C37</f>
        <v>0</v>
      </c>
      <c r="D267" s="93">
        <v>0</v>
      </c>
      <c r="E267" s="77">
        <f>+E37</f>
        <v>0</v>
      </c>
      <c r="F267" s="77">
        <f>+F37</f>
        <v>0</v>
      </c>
      <c r="G267" s="93">
        <v>0</v>
      </c>
      <c r="H267" s="77">
        <f>+H37</f>
        <v>0</v>
      </c>
      <c r="I267" s="77">
        <f>+I37</f>
        <v>0</v>
      </c>
      <c r="J267" s="93">
        <v>0</v>
      </c>
      <c r="K267" s="77">
        <f>+K37</f>
        <v>0</v>
      </c>
      <c r="L267" s="77">
        <f>+L37</f>
        <v>0</v>
      </c>
      <c r="M267" s="93">
        <v>0</v>
      </c>
      <c r="N267" s="77">
        <f>+N37</f>
        <v>0</v>
      </c>
      <c r="O267" s="77">
        <f>+O37</f>
        <v>0</v>
      </c>
      <c r="P267" s="93">
        <v>0</v>
      </c>
      <c r="Q267" s="77">
        <f>+Q37</f>
        <v>0</v>
      </c>
      <c r="R267" s="77">
        <f>+R37</f>
        <v>0</v>
      </c>
      <c r="S267" s="93">
        <v>0</v>
      </c>
      <c r="T267" s="77">
        <f>+T37</f>
        <v>0</v>
      </c>
      <c r="U267" s="77">
        <f>+U37</f>
        <v>0</v>
      </c>
      <c r="V267" s="93">
        <v>0</v>
      </c>
      <c r="W267" s="77">
        <f>+W37</f>
        <v>0</v>
      </c>
      <c r="X267" s="77">
        <f>+X37</f>
        <v>0</v>
      </c>
      <c r="Y267" s="93">
        <v>0</v>
      </c>
      <c r="Z267" s="77">
        <f>+Z37</f>
        <v>0</v>
      </c>
      <c r="AA267" s="77">
        <f>+AA37</f>
        <v>0</v>
      </c>
      <c r="AB267" s="93">
        <v>0</v>
      </c>
      <c r="AC267" s="77">
        <f>+AC37</f>
        <v>0</v>
      </c>
      <c r="AD267" s="77">
        <f>+AD37</f>
        <v>0</v>
      </c>
      <c r="AE267" s="93">
        <v>0</v>
      </c>
      <c r="AF267" s="77">
        <f>+AF37</f>
        <v>30000000000</v>
      </c>
      <c r="AG267" s="77">
        <f>+AG37</f>
        <v>30000000000</v>
      </c>
      <c r="AH267" s="77">
        <f>+AH37</f>
        <v>0</v>
      </c>
      <c r="AI267" s="92">
        <f t="shared" ref="AI267:AI271" si="1770">+AH267/AG267</f>
        <v>0</v>
      </c>
      <c r="AJ267" s="77">
        <f>+AJ37</f>
        <v>0</v>
      </c>
      <c r="AK267" s="92">
        <f t="shared" ref="AK267:AK271" si="1771">+AJ267/AG267</f>
        <v>0</v>
      </c>
      <c r="AL267" s="77">
        <f>+AL37</f>
        <v>0</v>
      </c>
      <c r="AM267" s="77">
        <f>+AM37</f>
        <v>0</v>
      </c>
      <c r="AN267" s="77">
        <f>+AN37</f>
        <v>0</v>
      </c>
      <c r="AO267" s="93">
        <v>0</v>
      </c>
      <c r="AP267" s="77">
        <f>+AP37</f>
        <v>0</v>
      </c>
      <c r="AQ267" s="93">
        <v>0</v>
      </c>
      <c r="AR267" s="77">
        <f>+AR37</f>
        <v>0</v>
      </c>
      <c r="AS267" s="77">
        <f>+AS37</f>
        <v>0</v>
      </c>
      <c r="AT267" s="77">
        <f>+AT37</f>
        <v>0</v>
      </c>
      <c r="AU267" s="93">
        <v>0</v>
      </c>
      <c r="AV267" s="77">
        <f>+AV37</f>
        <v>0</v>
      </c>
      <c r="AW267" s="93">
        <v>0</v>
      </c>
      <c r="AX267" s="77">
        <f>+AX37</f>
        <v>0</v>
      </c>
      <c r="AY267" s="77">
        <f>+AY37</f>
        <v>0</v>
      </c>
      <c r="AZ267" s="77">
        <f>+AZ37</f>
        <v>0</v>
      </c>
      <c r="BA267" s="93">
        <v>0</v>
      </c>
      <c r="BB267" s="77">
        <f>+BB37</f>
        <v>0</v>
      </c>
      <c r="BC267" s="93">
        <v>0</v>
      </c>
      <c r="BD267" s="77">
        <f>+BD37</f>
        <v>0</v>
      </c>
      <c r="BE267" s="77">
        <f>+BE37</f>
        <v>0</v>
      </c>
      <c r="BF267" s="77">
        <f>+BF37</f>
        <v>0</v>
      </c>
      <c r="BG267" s="93">
        <v>0</v>
      </c>
      <c r="BH267" s="77">
        <f>+BH37</f>
        <v>0</v>
      </c>
      <c r="BI267" s="92">
        <v>0</v>
      </c>
      <c r="BJ267" s="77">
        <f>+BJ37</f>
        <v>0</v>
      </c>
      <c r="BK267" s="77">
        <f>+BK37</f>
        <v>0</v>
      </c>
      <c r="BL267" s="77">
        <f>+BL37</f>
        <v>0</v>
      </c>
      <c r="BM267" s="92">
        <v>0</v>
      </c>
      <c r="BN267" s="77">
        <f>+BN37</f>
        <v>0</v>
      </c>
      <c r="BO267" s="92">
        <v>0</v>
      </c>
      <c r="BP267" s="77">
        <f>+BP37</f>
        <v>0</v>
      </c>
      <c r="BQ267" s="77">
        <f>+BQ37</f>
        <v>0</v>
      </c>
      <c r="BR267" s="77">
        <f>+BR37</f>
        <v>0</v>
      </c>
      <c r="BS267" s="92">
        <v>0</v>
      </c>
      <c r="BT267" s="77">
        <f>+BT37</f>
        <v>0</v>
      </c>
      <c r="BU267" s="92">
        <v>0</v>
      </c>
      <c r="BV267" s="77">
        <f>+BV37</f>
        <v>0</v>
      </c>
      <c r="BW267" s="77">
        <f>+BW37</f>
        <v>0</v>
      </c>
      <c r="BX267" s="77">
        <f>+BX37</f>
        <v>0</v>
      </c>
      <c r="BY267" s="92">
        <v>0</v>
      </c>
      <c r="BZ267" s="77">
        <f>+BZ37</f>
        <v>0</v>
      </c>
      <c r="CA267" s="92">
        <v>0</v>
      </c>
      <c r="CB267" s="77">
        <f>+CB37</f>
        <v>0</v>
      </c>
      <c r="CC267" s="77">
        <f>+CC37</f>
        <v>0</v>
      </c>
      <c r="CD267" s="77">
        <f>+CD37</f>
        <v>0</v>
      </c>
      <c r="CE267" s="92">
        <v>0</v>
      </c>
      <c r="CF267" s="77">
        <f>+CF37</f>
        <v>0</v>
      </c>
      <c r="CG267" s="92">
        <v>0</v>
      </c>
      <c r="CH267" s="77">
        <f>+CH37</f>
        <v>0</v>
      </c>
      <c r="CI267" s="77">
        <f>+CI37</f>
        <v>0</v>
      </c>
      <c r="CJ267" s="77">
        <f>+CJ37</f>
        <v>0</v>
      </c>
      <c r="CK267" s="92">
        <v>0</v>
      </c>
      <c r="CL267" s="77">
        <f>+CL37</f>
        <v>0</v>
      </c>
      <c r="CM267" s="92">
        <v>0</v>
      </c>
      <c r="CN267" s="77">
        <f>+CN37</f>
        <v>0</v>
      </c>
      <c r="CO267" s="77">
        <f>+CO37</f>
        <v>0</v>
      </c>
      <c r="CP267" s="77">
        <f>+CP37</f>
        <v>0</v>
      </c>
      <c r="CQ267" s="92">
        <v>0</v>
      </c>
      <c r="CR267" s="77">
        <f>+CR37</f>
        <v>0</v>
      </c>
      <c r="CS267" s="92">
        <v>0</v>
      </c>
      <c r="CT267" s="77">
        <f>+CT37</f>
        <v>0</v>
      </c>
      <c r="CU267" s="77">
        <f>+CU37</f>
        <v>0</v>
      </c>
      <c r="CV267" s="52">
        <v>0</v>
      </c>
      <c r="CW267" s="77">
        <f>+CW37</f>
        <v>0</v>
      </c>
      <c r="CX267" s="77">
        <f>+CX37</f>
        <v>0</v>
      </c>
      <c r="CY267" s="52">
        <v>0</v>
      </c>
      <c r="CZ267" s="77">
        <f>+CZ37</f>
        <v>0</v>
      </c>
      <c r="DA267" s="77">
        <f>+DA37</f>
        <v>0</v>
      </c>
      <c r="DB267" s="52">
        <v>0</v>
      </c>
      <c r="DC267" s="77">
        <f>+DC37</f>
        <v>0</v>
      </c>
      <c r="DD267" s="77">
        <f>+DD37</f>
        <v>0</v>
      </c>
      <c r="DE267" s="77">
        <f>+DE37</f>
        <v>0</v>
      </c>
      <c r="DF267" s="92">
        <v>0</v>
      </c>
      <c r="DG267" s="77">
        <f>+DG37</f>
        <v>0</v>
      </c>
      <c r="DH267" s="92">
        <v>0</v>
      </c>
      <c r="DI267" s="77">
        <f>+DI37</f>
        <v>0</v>
      </c>
      <c r="DJ267" s="77">
        <f>+DJ37</f>
        <v>0</v>
      </c>
      <c r="DK267" s="77">
        <f>+DK37</f>
        <v>0</v>
      </c>
      <c r="DL267" s="77">
        <f t="shared" ref="DL267:DN267" si="1772">+DL37</f>
        <v>0</v>
      </c>
      <c r="DM267" s="77">
        <f t="shared" si="1772"/>
        <v>0</v>
      </c>
      <c r="DN267" s="77">
        <f t="shared" si="1772"/>
        <v>0</v>
      </c>
      <c r="DO267" s="93">
        <v>0</v>
      </c>
      <c r="DP267" s="77">
        <f>+DP37</f>
        <v>0</v>
      </c>
      <c r="DQ267" s="93">
        <v>0</v>
      </c>
      <c r="DR267" s="77">
        <f t="shared" ref="DR267:DT267" si="1773">+DR37</f>
        <v>0</v>
      </c>
      <c r="DS267" s="77">
        <f t="shared" si="1773"/>
        <v>0</v>
      </c>
      <c r="DT267" s="77">
        <f t="shared" si="1773"/>
        <v>0</v>
      </c>
      <c r="DU267" s="93">
        <v>0</v>
      </c>
      <c r="DV267" s="77">
        <f>+DV37</f>
        <v>0</v>
      </c>
      <c r="DW267" s="93">
        <v>0</v>
      </c>
      <c r="DX267" s="77">
        <f t="shared" ref="DX267:DZ267" si="1774">+DX37</f>
        <v>0</v>
      </c>
      <c r="DY267" s="77">
        <f t="shared" si="1774"/>
        <v>0</v>
      </c>
      <c r="DZ267" s="77">
        <f t="shared" si="1774"/>
        <v>0</v>
      </c>
      <c r="EA267" s="93">
        <v>0</v>
      </c>
      <c r="EB267" s="77">
        <f>+EB37</f>
        <v>0</v>
      </c>
      <c r="EC267" s="93">
        <v>0</v>
      </c>
      <c r="ED267" s="77">
        <f t="shared" ref="ED267:EF267" si="1775">+ED37</f>
        <v>0</v>
      </c>
      <c r="EE267" s="212">
        <f t="shared" si="1775"/>
        <v>0</v>
      </c>
      <c r="EF267" s="212">
        <f t="shared" si="1775"/>
        <v>0</v>
      </c>
      <c r="EG267" s="438">
        <v>0</v>
      </c>
      <c r="EH267" s="212">
        <f>+EH37</f>
        <v>0</v>
      </c>
      <c r="EI267" s="438">
        <v>0</v>
      </c>
      <c r="EJ267" s="212">
        <f t="shared" ref="EJ267:EL267" si="1776">+EJ37</f>
        <v>0</v>
      </c>
      <c r="EK267" s="212">
        <f t="shared" si="1776"/>
        <v>0</v>
      </c>
      <c r="EL267" s="212">
        <f t="shared" si="1776"/>
        <v>0</v>
      </c>
      <c r="EM267" s="438">
        <v>0</v>
      </c>
      <c r="EN267" s="212">
        <f>+EN37</f>
        <v>0</v>
      </c>
      <c r="EO267" s="438">
        <v>0</v>
      </c>
      <c r="EP267" s="212">
        <f t="shared" ref="EP267:ER267" si="1777">+EP37</f>
        <v>0</v>
      </c>
      <c r="EQ267" s="212">
        <f t="shared" si="1777"/>
        <v>0</v>
      </c>
      <c r="ER267" s="212">
        <f t="shared" si="1777"/>
        <v>0</v>
      </c>
      <c r="ES267" s="438">
        <v>0</v>
      </c>
      <c r="ET267" s="212">
        <f>+ET37</f>
        <v>0</v>
      </c>
      <c r="EU267" s="438">
        <v>0</v>
      </c>
      <c r="EV267" s="212" t="str">
        <f t="shared" ref="EV267:EX267" si="1778">+EV37</f>
        <v>0</v>
      </c>
      <c r="EW267" s="212" t="str">
        <f t="shared" si="1778"/>
        <v>0</v>
      </c>
      <c r="EX267" s="212" t="str">
        <f t="shared" si="1778"/>
        <v>0</v>
      </c>
      <c r="EY267" s="438">
        <v>0</v>
      </c>
      <c r="EZ267" s="212" t="str">
        <f>+EZ37</f>
        <v>0</v>
      </c>
      <c r="FA267" s="438">
        <v>0</v>
      </c>
      <c r="FB267" s="212" t="str">
        <f t="shared" ref="FB267:FD267" si="1779">+FB37</f>
        <v>0</v>
      </c>
      <c r="FC267" s="212" t="str">
        <f t="shared" si="1779"/>
        <v>0</v>
      </c>
      <c r="FD267" s="212" t="str">
        <f t="shared" si="1779"/>
        <v>0</v>
      </c>
      <c r="FE267" s="438">
        <v>0</v>
      </c>
      <c r="FF267" s="212" t="str">
        <f>+FF37</f>
        <v>0</v>
      </c>
      <c r="FG267" s="438">
        <v>0</v>
      </c>
      <c r="FH267" s="212" t="str">
        <f t="shared" ref="FH267:FJ267" si="1780">+FH37</f>
        <v>0</v>
      </c>
      <c r="FI267" s="212" t="str">
        <f t="shared" si="1780"/>
        <v>0</v>
      </c>
      <c r="FJ267" s="212" t="str">
        <f t="shared" si="1780"/>
        <v>0</v>
      </c>
      <c r="FK267" s="438">
        <v>0</v>
      </c>
      <c r="FL267" s="212" t="str">
        <f>+FL37</f>
        <v>0</v>
      </c>
      <c r="FM267" s="438">
        <v>0</v>
      </c>
      <c r="FN267" s="212" t="str">
        <f t="shared" ref="FN267:FS267" si="1781">+FN37</f>
        <v>0</v>
      </c>
      <c r="FO267" s="212">
        <f t="shared" si="1781"/>
        <v>0</v>
      </c>
      <c r="FP267" s="212" t="str">
        <f t="shared" si="1781"/>
        <v>0</v>
      </c>
      <c r="FQ267" s="212" t="str">
        <f t="shared" si="1781"/>
        <v>0</v>
      </c>
      <c r="FR267" s="212" t="str">
        <f t="shared" si="1781"/>
        <v>0</v>
      </c>
      <c r="FS267" s="212" t="str">
        <f t="shared" si="1781"/>
        <v>0</v>
      </c>
      <c r="FT267" s="438">
        <v>0</v>
      </c>
      <c r="FU267" s="212" t="str">
        <f>+FU37</f>
        <v>0</v>
      </c>
      <c r="FV267" s="438">
        <v>0</v>
      </c>
      <c r="FW267" s="212" t="str">
        <f t="shared" ref="FW267:FY267" si="1782">+FW37</f>
        <v>0</v>
      </c>
      <c r="FX267" s="212" t="str">
        <f t="shared" si="1782"/>
        <v>0</v>
      </c>
      <c r="FY267" s="212" t="str">
        <f t="shared" si="1782"/>
        <v>0</v>
      </c>
      <c r="FZ267" s="438">
        <v>0</v>
      </c>
      <c r="GA267" s="212" t="str">
        <f>+GA37</f>
        <v>0</v>
      </c>
      <c r="GB267" s="438">
        <v>0</v>
      </c>
      <c r="GC267" s="212" t="str">
        <f t="shared" ref="GC267:GE267" si="1783">+GC37</f>
        <v>0</v>
      </c>
      <c r="GD267" s="212" t="str">
        <f t="shared" si="1783"/>
        <v>0</v>
      </c>
      <c r="GE267" s="212" t="str">
        <f t="shared" si="1783"/>
        <v>0</v>
      </c>
      <c r="GF267" s="361">
        <v>0</v>
      </c>
      <c r="GG267" s="212" t="str">
        <f>+GG37</f>
        <v>0</v>
      </c>
      <c r="GH267" s="361">
        <v>0</v>
      </c>
      <c r="GI267" s="212" t="str">
        <f t="shared" ref="GI267:GK267" si="1784">+GI37</f>
        <v>0</v>
      </c>
      <c r="GJ267" s="212" t="str">
        <f t="shared" si="1784"/>
        <v>0</v>
      </c>
      <c r="GK267" s="212" t="str">
        <f t="shared" si="1784"/>
        <v>0</v>
      </c>
      <c r="GL267" s="361">
        <v>0</v>
      </c>
      <c r="GM267" s="212" t="str">
        <f>+GM37</f>
        <v>0</v>
      </c>
      <c r="GN267" s="361">
        <v>0</v>
      </c>
      <c r="GO267" s="212" t="str">
        <f t="shared" ref="GO267:GQ267" si="1785">+GO37</f>
        <v>0</v>
      </c>
      <c r="GP267" s="212" t="str">
        <f t="shared" si="1785"/>
        <v>0</v>
      </c>
      <c r="GQ267" s="212" t="str">
        <f t="shared" si="1785"/>
        <v>0</v>
      </c>
      <c r="GR267" s="361">
        <v>0</v>
      </c>
      <c r="GS267" s="212" t="str">
        <f>+GS37</f>
        <v>0</v>
      </c>
      <c r="GT267" s="361">
        <v>0</v>
      </c>
      <c r="GU267" s="212" t="str">
        <f t="shared" ref="GU267:GW267" si="1786">+GU37</f>
        <v>0</v>
      </c>
      <c r="GV267" s="212" t="str">
        <f t="shared" si="1786"/>
        <v>0</v>
      </c>
      <c r="GW267" s="212" t="str">
        <f t="shared" si="1786"/>
        <v>0</v>
      </c>
      <c r="GX267" s="361">
        <v>0</v>
      </c>
      <c r="GY267" s="212" t="str">
        <f>+GY37</f>
        <v>0</v>
      </c>
      <c r="GZ267" s="361">
        <v>0</v>
      </c>
      <c r="HA267" s="212" t="str">
        <f t="shared" ref="HA267:HC267" si="1787">+HA37</f>
        <v>0</v>
      </c>
      <c r="HB267" s="212" t="str">
        <f t="shared" si="1787"/>
        <v>0</v>
      </c>
      <c r="HC267" s="212" t="str">
        <f t="shared" si="1787"/>
        <v>0</v>
      </c>
      <c r="HD267" s="361">
        <v>0</v>
      </c>
      <c r="HE267" s="212" t="str">
        <f>+HE37</f>
        <v>0</v>
      </c>
      <c r="HF267" s="361">
        <v>0</v>
      </c>
      <c r="HG267" s="212" t="str">
        <f t="shared" ref="HG267:HI267" si="1788">+HG37</f>
        <v>0</v>
      </c>
      <c r="HH267" s="212" t="str">
        <f t="shared" si="1788"/>
        <v>0</v>
      </c>
      <c r="HI267" s="212" t="str">
        <f t="shared" si="1788"/>
        <v>0</v>
      </c>
      <c r="HJ267" s="361">
        <v>0</v>
      </c>
      <c r="HK267" s="212" t="str">
        <f>+HK37</f>
        <v>0</v>
      </c>
      <c r="HL267" s="361">
        <v>0</v>
      </c>
      <c r="HM267" s="212" t="str">
        <f t="shared" ref="HM267:HO267" si="1789">+HM37</f>
        <v>0</v>
      </c>
      <c r="HN267" s="212" t="str">
        <f t="shared" si="1789"/>
        <v>0</v>
      </c>
      <c r="HO267" s="212" t="str">
        <f t="shared" si="1789"/>
        <v>0</v>
      </c>
      <c r="HP267" s="361">
        <v>0</v>
      </c>
      <c r="HQ267" s="212" t="str">
        <f>+HQ37</f>
        <v>0</v>
      </c>
      <c r="HR267" s="361">
        <v>0</v>
      </c>
    </row>
    <row r="268" spans="1:226" x14ac:dyDescent="0.35">
      <c r="A268" s="48" t="s">
        <v>163</v>
      </c>
      <c r="B268" s="77">
        <f>+B148</f>
        <v>229470468</v>
      </c>
      <c r="C268" s="77">
        <f>+C148</f>
        <v>150271283</v>
      </c>
      <c r="D268" s="78">
        <f t="shared" ref="D268:D271" si="1790">+C268/B268</f>
        <v>0.65486109959909966</v>
      </c>
      <c r="E268" s="77">
        <f>+E148</f>
        <v>209953419</v>
      </c>
      <c r="F268" s="77">
        <f>+F148</f>
        <v>152869567</v>
      </c>
      <c r="G268" s="78">
        <f t="shared" ref="G268:G271" si="1791">+F268/E268</f>
        <v>0.72811182465192437</v>
      </c>
      <c r="H268" s="77">
        <f>+H148</f>
        <v>204235150</v>
      </c>
      <c r="I268" s="77">
        <f>+I148</f>
        <v>128772137</v>
      </c>
      <c r="J268" s="78">
        <f t="shared" ref="J268:J271" si="1792">+I268/H268</f>
        <v>0.63050918022681213</v>
      </c>
      <c r="K268" s="77">
        <f>+K148</f>
        <v>375468083</v>
      </c>
      <c r="L268" s="77">
        <f>+L148</f>
        <v>248629260</v>
      </c>
      <c r="M268" s="78">
        <f t="shared" ref="M268:M271" si="1793">+L268/K268</f>
        <v>0.6621848067975461</v>
      </c>
      <c r="N268" s="77">
        <f>+N148</f>
        <v>203379233</v>
      </c>
      <c r="O268" s="77">
        <f>+O148</f>
        <v>165006566</v>
      </c>
      <c r="P268" s="78">
        <f t="shared" ref="P268:P271" si="1794">+O268/N268</f>
        <v>0.81132455642607326</v>
      </c>
      <c r="Q268" s="77">
        <f>+Q148</f>
        <v>252646734</v>
      </c>
      <c r="R268" s="77">
        <f>+R148</f>
        <v>216088800</v>
      </c>
      <c r="S268" s="78">
        <f t="shared" ref="S268:S271" si="1795">+R268/Q268</f>
        <v>0.85530019161063053</v>
      </c>
      <c r="T268" s="77">
        <f>+T148</f>
        <v>265274000</v>
      </c>
      <c r="U268" s="77">
        <f>+U148</f>
        <v>180521365</v>
      </c>
      <c r="V268" s="78">
        <f t="shared" ref="V268:V271" si="1796">+U268/T268</f>
        <v>0.68050907740675681</v>
      </c>
      <c r="W268" s="77">
        <f>+W148</f>
        <v>275885000</v>
      </c>
      <c r="X268" s="77">
        <f>+X148</f>
        <v>223216670</v>
      </c>
      <c r="Y268" s="78">
        <f t="shared" ref="Y268:Y271" si="1797">+X268/W268</f>
        <v>0.80909317288000437</v>
      </c>
      <c r="Z268" s="77">
        <f>+Z148</f>
        <v>259549000</v>
      </c>
      <c r="AA268" s="77">
        <f>+AA148</f>
        <v>168483000</v>
      </c>
      <c r="AB268" s="78">
        <f t="shared" ref="AB268:AB271" si="1798">+AA268/Z268</f>
        <v>0.64913754242936783</v>
      </c>
      <c r="AC268" s="77">
        <f>+AC148</f>
        <v>290508839</v>
      </c>
      <c r="AD268" s="77">
        <f>+AD148</f>
        <v>265093000</v>
      </c>
      <c r="AE268" s="78">
        <f t="shared" ref="AE268:AE271" si="1799">+AD268/AC268</f>
        <v>0.91251268261755025</v>
      </c>
      <c r="AF268" s="77">
        <f>+AF148</f>
        <v>302130000</v>
      </c>
      <c r="AG268" s="77">
        <f>+AG148</f>
        <v>302130000</v>
      </c>
      <c r="AH268" s="77">
        <f>+AH148</f>
        <v>212702610</v>
      </c>
      <c r="AI268" s="92">
        <f t="shared" si="1770"/>
        <v>0.70401022738556251</v>
      </c>
      <c r="AJ268" s="77">
        <f>+AJ148</f>
        <v>212702610</v>
      </c>
      <c r="AK268" s="92">
        <f t="shared" si="1771"/>
        <v>0.70401022738556251</v>
      </c>
      <c r="AL268" s="77">
        <f>+AL148</f>
        <v>281825000</v>
      </c>
      <c r="AM268" s="77">
        <f>+AM148</f>
        <v>281825000</v>
      </c>
      <c r="AN268" s="77">
        <f>+AN148</f>
        <v>107239120</v>
      </c>
      <c r="AO268" s="92">
        <f t="shared" ref="AO268:AO271" si="1800">+AN268/AM268</f>
        <v>0.38051670362813805</v>
      </c>
      <c r="AP268" s="77">
        <f>+AP148</f>
        <v>107239120</v>
      </c>
      <c r="AQ268" s="92">
        <f t="shared" ref="AQ268:AQ271" si="1801">+AP268/AM268</f>
        <v>0.38051670362813805</v>
      </c>
      <c r="AR268" s="77">
        <f>+AR148</f>
        <v>266956000</v>
      </c>
      <c r="AS268" s="77">
        <f>+AS148</f>
        <v>266956000</v>
      </c>
      <c r="AT268" s="77">
        <f>+AT148</f>
        <v>77470000</v>
      </c>
      <c r="AU268" s="92">
        <f t="shared" ref="AU268:AU271" si="1802">+AT268/AS268</f>
        <v>0.2901976355654115</v>
      </c>
      <c r="AV268" s="77">
        <f>+AV148</f>
        <v>67200000</v>
      </c>
      <c r="AW268" s="92">
        <f t="shared" ref="AW268:AW271" si="1803">+AV268/AS268</f>
        <v>0.25172687633917201</v>
      </c>
      <c r="AX268" s="77">
        <f>+AX148</f>
        <v>268055000</v>
      </c>
      <c r="AY268" s="77">
        <f>+AY148</f>
        <v>268055000</v>
      </c>
      <c r="AZ268" s="77">
        <f>+AZ148</f>
        <v>57000000</v>
      </c>
      <c r="BA268" s="92">
        <f t="shared" ref="BA268:BA271" si="1804">+AZ268/AY268</f>
        <v>0.21264292775736324</v>
      </c>
      <c r="BB268" s="77">
        <f>+BB148</f>
        <v>55450000</v>
      </c>
      <c r="BC268" s="92">
        <f t="shared" ref="BC268:BC271" si="1805">+BB268/AY268</f>
        <v>0.20686053235343493</v>
      </c>
      <c r="BD268" s="77">
        <f>+BD148</f>
        <v>268055000</v>
      </c>
      <c r="BE268" s="77">
        <f>+BE148</f>
        <v>1381753842</v>
      </c>
      <c r="BF268" s="77">
        <f>+BF148</f>
        <v>1296797798</v>
      </c>
      <c r="BG268" s="92">
        <f t="shared" si="1750"/>
        <v>0.93851578955841253</v>
      </c>
      <c r="BH268" s="77">
        <f>+BH148</f>
        <v>1296797798</v>
      </c>
      <c r="BI268" s="92">
        <f t="shared" si="1751"/>
        <v>0.93851578955841253</v>
      </c>
      <c r="BJ268" s="77">
        <f>+BJ148</f>
        <v>188336000</v>
      </c>
      <c r="BK268" s="77">
        <f>+BK148</f>
        <v>188336000</v>
      </c>
      <c r="BL268" s="77">
        <f>+BL148</f>
        <v>114200000</v>
      </c>
      <c r="BM268" s="92">
        <f t="shared" ref="BM268:BM271" si="1806">+BL268/BK268</f>
        <v>0.60636309574377711</v>
      </c>
      <c r="BN268" s="77">
        <f>+BN148</f>
        <v>114200000</v>
      </c>
      <c r="BO268" s="92">
        <f t="shared" ref="BO268:BO271" si="1807">+BN268/BK268</f>
        <v>0.60636309574377711</v>
      </c>
      <c r="BP268" s="77">
        <f>+BP148</f>
        <v>188336000</v>
      </c>
      <c r="BQ268" s="77">
        <f>+BQ148</f>
        <v>188336000</v>
      </c>
      <c r="BR268" s="77">
        <f>+BR148</f>
        <v>120700000</v>
      </c>
      <c r="BS268" s="92">
        <f t="shared" ref="BS268:BS271" si="1808">+BR268/BQ268</f>
        <v>0.6408758814034492</v>
      </c>
      <c r="BT268" s="77">
        <f>+BT148</f>
        <v>120700000</v>
      </c>
      <c r="BU268" s="92">
        <f t="shared" ref="BU268:BU271" si="1809">+BT268/BQ268</f>
        <v>0.6408758814034492</v>
      </c>
      <c r="BV268" s="77">
        <f>+BV148</f>
        <v>149145000</v>
      </c>
      <c r="BW268" s="77">
        <f>+BW148</f>
        <v>782398280</v>
      </c>
      <c r="BX268" s="77">
        <f>+BX148</f>
        <v>83531853</v>
      </c>
      <c r="BY268" s="92">
        <f t="shared" ref="BY268:BY271" si="1810">+BX268/BW268</f>
        <v>0.10676385050335234</v>
      </c>
      <c r="BZ268" s="77">
        <f>+BZ148</f>
        <v>39781853</v>
      </c>
      <c r="CA268" s="92">
        <f t="shared" ref="CA268:CA271" si="1811">+BZ268/BW268</f>
        <v>5.0846038414092631E-2</v>
      </c>
      <c r="CB268" s="77">
        <f>+CB148</f>
        <v>213200000</v>
      </c>
      <c r="CC268" s="77">
        <f>+CC148</f>
        <v>905816427</v>
      </c>
      <c r="CD268" s="77">
        <f>+CD148</f>
        <v>168413953</v>
      </c>
      <c r="CE268" s="92">
        <f t="shared" ref="CE268:CE271" si="1812">+CD268/CC268</f>
        <v>0.18592503732547125</v>
      </c>
      <c r="CF268" s="77">
        <f>+CF148</f>
        <v>12600000</v>
      </c>
      <c r="CG268" s="92">
        <f t="shared" ref="CG268:CG271" si="1813">+CF268/CC268</f>
        <v>1.3910103222272431E-2</v>
      </c>
      <c r="CH268" s="77">
        <f>+CH148</f>
        <v>218317000</v>
      </c>
      <c r="CI268" s="77">
        <f>+CI148</f>
        <v>240205659</v>
      </c>
      <c r="CJ268" s="77">
        <f>+CJ148</f>
        <v>42250000</v>
      </c>
      <c r="CK268" s="92">
        <f t="shared" ref="CK268:CK272" si="1814">+CJ268/CI268</f>
        <v>0.17589094351852885</v>
      </c>
      <c r="CL268" s="77">
        <f>+CL148</f>
        <v>40450000</v>
      </c>
      <c r="CM268" s="92">
        <f t="shared" ref="CM268:CM272" si="1815">+CL268/CI268</f>
        <v>0.16839736485975129</v>
      </c>
      <c r="CN268" s="77">
        <f>+CN148</f>
        <v>210633000</v>
      </c>
      <c r="CO268" s="77">
        <f>+CO148</f>
        <v>1271043260</v>
      </c>
      <c r="CP268" s="77">
        <f>+CP148</f>
        <v>1083596524</v>
      </c>
      <c r="CQ268" s="92">
        <f t="shared" ref="CQ268:CQ272" si="1816">+CP268/CO268</f>
        <v>0.85252529013056566</v>
      </c>
      <c r="CR268" s="77">
        <f>+CR148</f>
        <v>1900000</v>
      </c>
      <c r="CS268" s="92">
        <f t="shared" ref="CS268:CS272" si="1817">+CR268/CO268</f>
        <v>1.4948350381087736E-3</v>
      </c>
      <c r="CT268" s="77">
        <f>+CT148</f>
        <v>491303941</v>
      </c>
      <c r="CU268" s="77">
        <f>+CU148</f>
        <v>3900000</v>
      </c>
      <c r="CV268" s="52">
        <f t="shared" ref="CV268:CV281" si="1818">+CU268/CT268</f>
        <v>7.9380596704800299E-3</v>
      </c>
      <c r="CW268" s="77">
        <f>+CW148</f>
        <v>491303941</v>
      </c>
      <c r="CX268" s="77">
        <f>+CX148</f>
        <v>21450000</v>
      </c>
      <c r="CY268" s="52">
        <f t="shared" ref="CY268:CY278" si="1819">+CX268/CW268</f>
        <v>4.3659328187640165E-2</v>
      </c>
      <c r="CZ268" s="77">
        <f>+CZ148</f>
        <v>491303941</v>
      </c>
      <c r="DA268" s="77">
        <f>+DA148</f>
        <v>21450000</v>
      </c>
      <c r="DB268" s="52">
        <f t="shared" ref="DB268:DB278" si="1820">+DA268/CZ268</f>
        <v>4.3659328187640165E-2</v>
      </c>
      <c r="DC268" s="77">
        <f>+DC148</f>
        <v>200000000</v>
      </c>
      <c r="DD268" s="77">
        <f>+DD148</f>
        <v>491303941</v>
      </c>
      <c r="DE268" s="77">
        <f>+DE148</f>
        <v>264522481</v>
      </c>
      <c r="DF268" s="92">
        <f t="shared" ref="DF268:DF272" si="1821">+DE268/DD268</f>
        <v>0.53840903547728713</v>
      </c>
      <c r="DG268" s="77">
        <f>+DG148</f>
        <v>21450000</v>
      </c>
      <c r="DH268" s="92">
        <f t="shared" ref="DH268:DH272" si="1822">+DG268/DD268</f>
        <v>4.3659328187640165E-2</v>
      </c>
      <c r="DI268" s="77">
        <f>+DI148</f>
        <v>200000000</v>
      </c>
      <c r="DJ268" s="77">
        <f>+DJ148</f>
        <v>0</v>
      </c>
      <c r="DK268" s="77">
        <f>+DK148</f>
        <v>200000000</v>
      </c>
      <c r="DL268" s="77">
        <f t="shared" ref="DL268:DN268" si="1823">+DL148</f>
        <v>200000000</v>
      </c>
      <c r="DM268" s="77">
        <f t="shared" si="1823"/>
        <v>200000000</v>
      </c>
      <c r="DN268" s="77">
        <f t="shared" si="1823"/>
        <v>0</v>
      </c>
      <c r="DO268" s="93">
        <f t="shared" ref="DO268:DO275" si="1824">+DN268/DM268</f>
        <v>0</v>
      </c>
      <c r="DP268" s="77">
        <f>+DP148</f>
        <v>0</v>
      </c>
      <c r="DQ268" s="93">
        <f t="shared" ref="DQ268:DQ272" si="1825">+DP268/DM268</f>
        <v>0</v>
      </c>
      <c r="DR268" s="77">
        <f t="shared" ref="DR268:DT268" si="1826">+DR148</f>
        <v>200000000</v>
      </c>
      <c r="DS268" s="77">
        <f t="shared" si="1826"/>
        <v>200000000</v>
      </c>
      <c r="DT268" s="77">
        <f t="shared" si="1826"/>
        <v>0</v>
      </c>
      <c r="DU268" s="93">
        <f t="shared" ref="DU268:DU272" si="1827">+DT268/DS268</f>
        <v>0</v>
      </c>
      <c r="DV268" s="77">
        <f>+DV148</f>
        <v>0</v>
      </c>
      <c r="DW268" s="93">
        <f t="shared" ref="DW268:DW272" si="1828">+DV268/DS268</f>
        <v>0</v>
      </c>
      <c r="DX268" s="77">
        <f t="shared" ref="DX268:DZ268" si="1829">+DX148</f>
        <v>200000000</v>
      </c>
      <c r="DY268" s="77">
        <f t="shared" si="1829"/>
        <v>200000000</v>
      </c>
      <c r="DZ268" s="77">
        <f t="shared" si="1829"/>
        <v>0</v>
      </c>
      <c r="EA268" s="93">
        <f t="shared" ref="EA268:EA272" si="1830">+DZ268/DY268</f>
        <v>0</v>
      </c>
      <c r="EB268" s="77">
        <f>+EB148</f>
        <v>0</v>
      </c>
      <c r="EC268" s="93">
        <f t="shared" ref="EC268:EC272" si="1831">+EB268/DY268</f>
        <v>0</v>
      </c>
      <c r="ED268" s="77">
        <f t="shared" ref="ED268:EF268" si="1832">+ED148</f>
        <v>200000000</v>
      </c>
      <c r="EE268" s="212">
        <f t="shared" si="1832"/>
        <v>200000000</v>
      </c>
      <c r="EF268" s="212">
        <f t="shared" si="1832"/>
        <v>0</v>
      </c>
      <c r="EG268" s="438">
        <f t="shared" ref="EG268" si="1833">+EF268/EE268</f>
        <v>0</v>
      </c>
      <c r="EH268" s="212">
        <f>+EH148</f>
        <v>0</v>
      </c>
      <c r="EI268" s="438">
        <f t="shared" ref="EI268" si="1834">+EH268/EE268</f>
        <v>0</v>
      </c>
      <c r="EJ268" s="212">
        <f t="shared" ref="EJ268:EL268" si="1835">+EJ148</f>
        <v>200000000</v>
      </c>
      <c r="EK268" s="212">
        <f t="shared" si="1835"/>
        <v>200000000</v>
      </c>
      <c r="EL268" s="212">
        <f t="shared" si="1835"/>
        <v>0</v>
      </c>
      <c r="EM268" s="438">
        <f t="shared" ref="EM268" si="1836">+EL268/EK268</f>
        <v>0</v>
      </c>
      <c r="EN268" s="212">
        <f>+EN148</f>
        <v>0</v>
      </c>
      <c r="EO268" s="438">
        <f t="shared" ref="EO268" si="1837">+EN268/EK268</f>
        <v>0</v>
      </c>
      <c r="EP268" s="212">
        <f t="shared" ref="EP268:ER268" si="1838">+EP148</f>
        <v>200000000</v>
      </c>
      <c r="EQ268" s="212">
        <f t="shared" si="1838"/>
        <v>200000000</v>
      </c>
      <c r="ER268" s="212">
        <f t="shared" si="1838"/>
        <v>2000000</v>
      </c>
      <c r="ES268" s="438">
        <f t="shared" ref="ES268" si="1839">+ER268/EQ268</f>
        <v>0.01</v>
      </c>
      <c r="ET268" s="212">
        <f>+ET148</f>
        <v>0</v>
      </c>
      <c r="EU268" s="438">
        <f t="shared" ref="EU268" si="1840">+ET268/EQ268</f>
        <v>0</v>
      </c>
      <c r="EV268" s="212">
        <f t="shared" ref="EV268:EX268" si="1841">+EV148</f>
        <v>200000000</v>
      </c>
      <c r="EW268" s="212">
        <f t="shared" si="1841"/>
        <v>200000000</v>
      </c>
      <c r="EX268" s="212">
        <f t="shared" si="1841"/>
        <v>2000000</v>
      </c>
      <c r="EY268" s="438">
        <f t="shared" ref="EY268" si="1842">+EX268/EW268</f>
        <v>0.01</v>
      </c>
      <c r="EZ268" s="212">
        <f>+EZ148</f>
        <v>0</v>
      </c>
      <c r="FA268" s="438">
        <f t="shared" ref="FA268" si="1843">+EZ268/EW268</f>
        <v>0</v>
      </c>
      <c r="FB268" s="212">
        <f t="shared" ref="FB268:FD268" si="1844">+FB148</f>
        <v>200000000</v>
      </c>
      <c r="FC268" s="212">
        <f t="shared" si="1844"/>
        <v>200000000</v>
      </c>
      <c r="FD268" s="212">
        <f t="shared" si="1844"/>
        <v>2000000</v>
      </c>
      <c r="FE268" s="438">
        <f t="shared" ref="FE268" si="1845">+FD268/FC268</f>
        <v>0.01</v>
      </c>
      <c r="FF268" s="212">
        <f>+FF148</f>
        <v>0</v>
      </c>
      <c r="FG268" s="438">
        <f t="shared" ref="FG268" si="1846">+FF268/FC268</f>
        <v>0</v>
      </c>
      <c r="FH268" s="212">
        <f t="shared" ref="FH268:FJ268" si="1847">+FH148</f>
        <v>200000000</v>
      </c>
      <c r="FI268" s="212">
        <f t="shared" si="1847"/>
        <v>200000000</v>
      </c>
      <c r="FJ268" s="212">
        <f t="shared" si="1847"/>
        <v>2000000</v>
      </c>
      <c r="FK268" s="438">
        <f t="shared" ref="FK268" si="1848">+FJ268/FI268</f>
        <v>0.01</v>
      </c>
      <c r="FL268" s="212">
        <f>+FL148</f>
        <v>2000000</v>
      </c>
      <c r="FM268" s="438">
        <f t="shared" ref="FM268" si="1849">+FL268/FI268</f>
        <v>0.01</v>
      </c>
      <c r="FN268" s="212">
        <f t="shared" ref="FN268:FS268" si="1850">+FN148</f>
        <v>230000000</v>
      </c>
      <c r="FO268" s="212">
        <f t="shared" si="1850"/>
        <v>0</v>
      </c>
      <c r="FP268" s="212">
        <f t="shared" si="1850"/>
        <v>230000000</v>
      </c>
      <c r="FQ268" s="212">
        <f t="shared" si="1850"/>
        <v>200000000</v>
      </c>
      <c r="FR268" s="212">
        <f t="shared" si="1850"/>
        <v>200000000</v>
      </c>
      <c r="FS268" s="212">
        <f t="shared" si="1850"/>
        <v>2000000</v>
      </c>
      <c r="FT268" s="438">
        <f t="shared" ref="FT268" si="1851">+FS268/FR268</f>
        <v>0.01</v>
      </c>
      <c r="FU268" s="212">
        <f>+FU148</f>
        <v>2000000</v>
      </c>
      <c r="FV268" s="438">
        <f t="shared" ref="FV268" si="1852">+FU268/FR268</f>
        <v>0.01</v>
      </c>
      <c r="FW268" s="212">
        <f t="shared" ref="FW268:FY268" si="1853">+FW148</f>
        <v>200000000</v>
      </c>
      <c r="FX268" s="212">
        <f t="shared" si="1853"/>
        <v>200000000</v>
      </c>
      <c r="FY268" s="212">
        <f t="shared" si="1853"/>
        <v>18000000</v>
      </c>
      <c r="FZ268" s="438">
        <f t="shared" ref="FZ268" si="1854">+FY268/FX268</f>
        <v>0.09</v>
      </c>
      <c r="GA268" s="212">
        <f>+GA148</f>
        <v>2000000</v>
      </c>
      <c r="GB268" s="438">
        <f t="shared" ref="GB268" si="1855">+GA268/FX268</f>
        <v>0.01</v>
      </c>
      <c r="GC268" s="212">
        <f t="shared" ref="GC268:GE268" si="1856">+GC148</f>
        <v>200000000</v>
      </c>
      <c r="GD268" s="212">
        <f t="shared" si="1856"/>
        <v>200000000</v>
      </c>
      <c r="GE268" s="212">
        <f t="shared" si="1856"/>
        <v>143000000</v>
      </c>
      <c r="GF268" s="361">
        <f t="shared" ref="GF268" si="1857">+GE268/GD268</f>
        <v>0.71499999999999997</v>
      </c>
      <c r="GG268" s="212">
        <f>+GG148</f>
        <v>18000000</v>
      </c>
      <c r="GH268" s="361">
        <f t="shared" ref="GH268" si="1858">+GG268/GD268</f>
        <v>0.09</v>
      </c>
      <c r="GI268" s="212">
        <f t="shared" ref="GI268:GK268" si="1859">+GI148</f>
        <v>230000000</v>
      </c>
      <c r="GJ268" s="212">
        <f t="shared" si="1859"/>
        <v>230000000</v>
      </c>
      <c r="GK268" s="212">
        <f t="shared" si="1859"/>
        <v>0</v>
      </c>
      <c r="GL268" s="361">
        <f t="shared" ref="GL268" si="1860">+GK268/GJ268</f>
        <v>0</v>
      </c>
      <c r="GM268" s="212">
        <f>+GM148</f>
        <v>0</v>
      </c>
      <c r="GN268" s="361">
        <f t="shared" ref="GN268" si="1861">+GM268/GJ268</f>
        <v>0</v>
      </c>
      <c r="GO268" s="212">
        <f t="shared" ref="GO268:GQ268" si="1862">+GO148</f>
        <v>230000000</v>
      </c>
      <c r="GP268" s="212">
        <f t="shared" si="1862"/>
        <v>230000000</v>
      </c>
      <c r="GQ268" s="212">
        <f t="shared" si="1862"/>
        <v>0</v>
      </c>
      <c r="GR268" s="361">
        <f t="shared" ref="GR268" si="1863">+GQ268/GP268</f>
        <v>0</v>
      </c>
      <c r="GS268" s="212">
        <f>+GS148</f>
        <v>0</v>
      </c>
      <c r="GT268" s="361">
        <f t="shared" ref="GT268" si="1864">+GS268/GP268</f>
        <v>0</v>
      </c>
      <c r="GU268" s="212">
        <f t="shared" ref="GU268:GW268" si="1865">+GU148</f>
        <v>230000000</v>
      </c>
      <c r="GV268" s="212">
        <f t="shared" si="1865"/>
        <v>230000000</v>
      </c>
      <c r="GW268" s="212">
        <f t="shared" si="1865"/>
        <v>0</v>
      </c>
      <c r="GX268" s="361">
        <f t="shared" ref="GX268" si="1866">+GW268/GV268</f>
        <v>0</v>
      </c>
      <c r="GY268" s="212">
        <f>+GY148</f>
        <v>0</v>
      </c>
      <c r="GZ268" s="361">
        <f t="shared" ref="GZ268" si="1867">+GY268/GV268</f>
        <v>0</v>
      </c>
      <c r="HA268" s="212">
        <f t="shared" ref="HA268:HC268" si="1868">+HA148</f>
        <v>230000000</v>
      </c>
      <c r="HB268" s="212">
        <f t="shared" si="1868"/>
        <v>230000000</v>
      </c>
      <c r="HC268" s="212">
        <f t="shared" si="1868"/>
        <v>0</v>
      </c>
      <c r="HD268" s="361">
        <f t="shared" ref="HD268" si="1869">+HC268/HB268</f>
        <v>0</v>
      </c>
      <c r="HE268" s="212">
        <f>+HE148</f>
        <v>0</v>
      </c>
      <c r="HF268" s="361">
        <f t="shared" ref="HF268" si="1870">+HE268/HB268</f>
        <v>0</v>
      </c>
      <c r="HG268" s="212">
        <f t="shared" ref="HG268:HI268" si="1871">+HG148</f>
        <v>230000000</v>
      </c>
      <c r="HH268" s="212">
        <f t="shared" si="1871"/>
        <v>230000000</v>
      </c>
      <c r="HI268" s="212">
        <f t="shared" si="1871"/>
        <v>0</v>
      </c>
      <c r="HJ268" s="361">
        <f t="shared" ref="HJ268" si="1872">+HI268/HH268</f>
        <v>0</v>
      </c>
      <c r="HK268" s="212">
        <f>+HK148</f>
        <v>0</v>
      </c>
      <c r="HL268" s="361">
        <f t="shared" ref="HL268" si="1873">+HK268/HH268</f>
        <v>0</v>
      </c>
      <c r="HM268" s="212">
        <f t="shared" ref="HM268:HO268" si="1874">+HM148</f>
        <v>230000000</v>
      </c>
      <c r="HN268" s="212">
        <f t="shared" si="1874"/>
        <v>750000000</v>
      </c>
      <c r="HO268" s="212">
        <f t="shared" si="1874"/>
        <v>0</v>
      </c>
      <c r="HP268" s="361">
        <f t="shared" ref="HP268" si="1875">+HO268/HN268</f>
        <v>0</v>
      </c>
      <c r="HQ268" s="212">
        <f>+HQ148</f>
        <v>0</v>
      </c>
      <c r="HR268" s="361">
        <f t="shared" ref="HR268" si="1876">+HQ268/HN268</f>
        <v>0</v>
      </c>
    </row>
    <row r="269" spans="1:226" x14ac:dyDescent="0.35">
      <c r="A269" s="48" t="s">
        <v>164</v>
      </c>
      <c r="B269" s="77">
        <v>0</v>
      </c>
      <c r="C269" s="77">
        <v>0</v>
      </c>
      <c r="D269" s="93">
        <v>0</v>
      </c>
      <c r="E269" s="77">
        <v>0</v>
      </c>
      <c r="F269" s="77">
        <v>0</v>
      </c>
      <c r="G269" s="93">
        <v>0</v>
      </c>
      <c r="H269" s="77">
        <v>0</v>
      </c>
      <c r="I269" s="77">
        <v>0</v>
      </c>
      <c r="J269" s="93">
        <v>0</v>
      </c>
      <c r="K269" s="77">
        <v>0</v>
      </c>
      <c r="L269" s="77">
        <v>0</v>
      </c>
      <c r="M269" s="93">
        <v>0</v>
      </c>
      <c r="N269" s="77">
        <v>0</v>
      </c>
      <c r="O269" s="77">
        <v>0</v>
      </c>
      <c r="P269" s="93">
        <v>0</v>
      </c>
      <c r="Q269" s="77">
        <v>0</v>
      </c>
      <c r="R269" s="77">
        <v>0</v>
      </c>
      <c r="S269" s="93">
        <v>0</v>
      </c>
      <c r="T269" s="77">
        <v>0</v>
      </c>
      <c r="U269" s="77">
        <v>0</v>
      </c>
      <c r="V269" s="93">
        <v>0</v>
      </c>
      <c r="W269" s="77">
        <v>0</v>
      </c>
      <c r="X269" s="77">
        <v>0</v>
      </c>
      <c r="Y269" s="93">
        <v>0</v>
      </c>
      <c r="Z269" s="77">
        <v>0</v>
      </c>
      <c r="AA269" s="77">
        <v>0</v>
      </c>
      <c r="AB269" s="93">
        <v>0</v>
      </c>
      <c r="AC269" s="77">
        <v>0</v>
      </c>
      <c r="AD269" s="77">
        <v>0</v>
      </c>
      <c r="AE269" s="93">
        <v>0</v>
      </c>
      <c r="AF269" s="77">
        <v>0</v>
      </c>
      <c r="AG269" s="77">
        <v>0</v>
      </c>
      <c r="AH269" s="77">
        <v>0</v>
      </c>
      <c r="AI269" s="93">
        <v>0</v>
      </c>
      <c r="AJ269" s="77">
        <v>0</v>
      </c>
      <c r="AK269" s="93">
        <v>0</v>
      </c>
      <c r="AL269" s="77">
        <v>0</v>
      </c>
      <c r="AM269" s="77">
        <v>0</v>
      </c>
      <c r="AN269" s="77">
        <v>0</v>
      </c>
      <c r="AO269" s="93">
        <v>0</v>
      </c>
      <c r="AP269" s="77">
        <v>0</v>
      </c>
      <c r="AQ269" s="93">
        <v>0</v>
      </c>
      <c r="AR269" s="77">
        <v>0</v>
      </c>
      <c r="AS269" s="77">
        <v>0</v>
      </c>
      <c r="AT269" s="77">
        <v>0</v>
      </c>
      <c r="AU269" s="93">
        <v>0</v>
      </c>
      <c r="AV269" s="77">
        <v>0</v>
      </c>
      <c r="AW269" s="93">
        <v>0</v>
      </c>
      <c r="AX269" s="77">
        <v>0</v>
      </c>
      <c r="AY269" s="77">
        <v>0</v>
      </c>
      <c r="AZ269" s="77">
        <v>0</v>
      </c>
      <c r="BA269" s="93">
        <v>0</v>
      </c>
      <c r="BB269" s="77">
        <v>0</v>
      </c>
      <c r="BC269" s="93">
        <v>0</v>
      </c>
      <c r="BD269" s="77">
        <v>0</v>
      </c>
      <c r="BE269" s="77">
        <v>0</v>
      </c>
      <c r="BF269" s="77">
        <v>0</v>
      </c>
      <c r="BG269" s="93">
        <v>0</v>
      </c>
      <c r="BH269" s="77">
        <v>0</v>
      </c>
      <c r="BI269" s="92">
        <v>0</v>
      </c>
      <c r="BJ269" s="77">
        <v>0</v>
      </c>
      <c r="BK269" s="77">
        <v>0</v>
      </c>
      <c r="BL269" s="77">
        <v>0</v>
      </c>
      <c r="BM269" s="92">
        <v>0</v>
      </c>
      <c r="BN269" s="77">
        <v>0</v>
      </c>
      <c r="BO269" s="92">
        <v>0</v>
      </c>
      <c r="BP269" s="77">
        <v>0</v>
      </c>
      <c r="BQ269" s="77">
        <v>0</v>
      </c>
      <c r="BR269" s="77">
        <v>0</v>
      </c>
      <c r="BS269" s="92">
        <v>0</v>
      </c>
      <c r="BT269" s="77">
        <v>0</v>
      </c>
      <c r="BU269" s="92">
        <v>0</v>
      </c>
      <c r="BV269" s="77">
        <v>0</v>
      </c>
      <c r="BW269" s="77">
        <v>0</v>
      </c>
      <c r="BX269" s="77">
        <v>0</v>
      </c>
      <c r="BY269" s="92">
        <v>0</v>
      </c>
      <c r="BZ269" s="77">
        <v>0</v>
      </c>
      <c r="CA269" s="92">
        <v>0</v>
      </c>
      <c r="CB269" s="77">
        <v>0</v>
      </c>
      <c r="CC269" s="77">
        <v>0</v>
      </c>
      <c r="CD269" s="77">
        <v>0</v>
      </c>
      <c r="CE269" s="92">
        <v>0</v>
      </c>
      <c r="CF269" s="77">
        <v>0</v>
      </c>
      <c r="CG269" s="92">
        <v>0</v>
      </c>
      <c r="CH269" s="77">
        <v>0</v>
      </c>
      <c r="CI269" s="77">
        <v>0</v>
      </c>
      <c r="CJ269" s="77">
        <v>0</v>
      </c>
      <c r="CK269" s="92">
        <v>0</v>
      </c>
      <c r="CL269" s="77">
        <v>0</v>
      </c>
      <c r="CM269" s="92">
        <v>0</v>
      </c>
      <c r="CN269" s="77">
        <v>0</v>
      </c>
      <c r="CO269" s="77">
        <v>0</v>
      </c>
      <c r="CP269" s="77">
        <v>0</v>
      </c>
      <c r="CQ269" s="92">
        <v>0</v>
      </c>
      <c r="CR269" s="77">
        <v>0</v>
      </c>
      <c r="CS269" s="92">
        <v>0</v>
      </c>
      <c r="CT269" s="77">
        <v>0</v>
      </c>
      <c r="CU269" s="77">
        <v>0</v>
      </c>
      <c r="CV269" s="52">
        <v>0</v>
      </c>
      <c r="CW269" s="77">
        <v>0</v>
      </c>
      <c r="CX269" s="77">
        <v>0</v>
      </c>
      <c r="CY269" s="52">
        <v>0</v>
      </c>
      <c r="CZ269" s="77">
        <v>0</v>
      </c>
      <c r="DA269" s="77">
        <v>0</v>
      </c>
      <c r="DB269" s="52">
        <v>0</v>
      </c>
      <c r="DC269" s="77">
        <v>0</v>
      </c>
      <c r="DD269" s="77">
        <v>0</v>
      </c>
      <c r="DE269" s="77">
        <v>0</v>
      </c>
      <c r="DF269" s="92">
        <v>0</v>
      </c>
      <c r="DG269" s="77">
        <v>0</v>
      </c>
      <c r="DH269" s="92">
        <v>0</v>
      </c>
      <c r="DI269" s="77">
        <v>0</v>
      </c>
      <c r="DJ269" s="77">
        <v>0</v>
      </c>
      <c r="DK269" s="77">
        <v>0</v>
      </c>
      <c r="DL269" s="77">
        <v>0</v>
      </c>
      <c r="DM269" s="77">
        <v>0</v>
      </c>
      <c r="DN269" s="77">
        <v>0</v>
      </c>
      <c r="DO269" s="93">
        <v>0</v>
      </c>
      <c r="DP269" s="77">
        <v>0</v>
      </c>
      <c r="DQ269" s="93">
        <v>0</v>
      </c>
      <c r="DR269" s="77">
        <v>0</v>
      </c>
      <c r="DS269" s="77">
        <v>0</v>
      </c>
      <c r="DT269" s="77">
        <v>0</v>
      </c>
      <c r="DU269" s="93">
        <v>0</v>
      </c>
      <c r="DV269" s="77">
        <v>0</v>
      </c>
      <c r="DW269" s="93">
        <v>0</v>
      </c>
      <c r="DX269" s="77">
        <v>0</v>
      </c>
      <c r="DY269" s="77">
        <v>0</v>
      </c>
      <c r="DZ269" s="77">
        <v>0</v>
      </c>
      <c r="EA269" s="93">
        <v>0</v>
      </c>
      <c r="EB269" s="77">
        <v>0</v>
      </c>
      <c r="EC269" s="93">
        <v>0</v>
      </c>
      <c r="ED269" s="77">
        <v>0</v>
      </c>
      <c r="EE269" s="212">
        <v>0</v>
      </c>
      <c r="EF269" s="212">
        <v>0</v>
      </c>
      <c r="EG269" s="438">
        <v>0</v>
      </c>
      <c r="EH269" s="212">
        <v>0</v>
      </c>
      <c r="EI269" s="438">
        <v>0</v>
      </c>
      <c r="EJ269" s="212">
        <v>0</v>
      </c>
      <c r="EK269" s="212">
        <v>0</v>
      </c>
      <c r="EL269" s="212">
        <v>0</v>
      </c>
      <c r="EM269" s="438">
        <v>0</v>
      </c>
      <c r="EN269" s="212">
        <v>0</v>
      </c>
      <c r="EO269" s="438">
        <v>0</v>
      </c>
      <c r="EP269" s="212">
        <v>0</v>
      </c>
      <c r="EQ269" s="212">
        <v>0</v>
      </c>
      <c r="ER269" s="212">
        <v>0</v>
      </c>
      <c r="ES269" s="438">
        <v>0</v>
      </c>
      <c r="ET269" s="212">
        <v>0</v>
      </c>
      <c r="EU269" s="438">
        <v>0</v>
      </c>
      <c r="EV269" s="212">
        <v>0</v>
      </c>
      <c r="EW269" s="212">
        <v>0</v>
      </c>
      <c r="EX269" s="212">
        <v>0</v>
      </c>
      <c r="EY269" s="438">
        <v>0</v>
      </c>
      <c r="EZ269" s="212">
        <v>0</v>
      </c>
      <c r="FA269" s="438">
        <v>0</v>
      </c>
      <c r="FB269" s="212">
        <v>0</v>
      </c>
      <c r="FC269" s="212">
        <v>0</v>
      </c>
      <c r="FD269" s="212">
        <v>0</v>
      </c>
      <c r="FE269" s="438">
        <v>0</v>
      </c>
      <c r="FF269" s="212">
        <v>0</v>
      </c>
      <c r="FG269" s="438">
        <v>0</v>
      </c>
      <c r="FH269" s="212">
        <v>0</v>
      </c>
      <c r="FI269" s="212">
        <v>0</v>
      </c>
      <c r="FJ269" s="212">
        <v>0</v>
      </c>
      <c r="FK269" s="438">
        <v>0</v>
      </c>
      <c r="FL269" s="212">
        <v>0</v>
      </c>
      <c r="FM269" s="438">
        <v>0</v>
      </c>
      <c r="FN269" s="212">
        <v>0</v>
      </c>
      <c r="FO269" s="212">
        <v>0</v>
      </c>
      <c r="FP269" s="212">
        <v>0</v>
      </c>
      <c r="FQ269" s="212">
        <v>0</v>
      </c>
      <c r="FR269" s="212">
        <v>0</v>
      </c>
      <c r="FS269" s="212">
        <v>0</v>
      </c>
      <c r="FT269" s="438">
        <v>0</v>
      </c>
      <c r="FU269" s="212">
        <v>0</v>
      </c>
      <c r="FV269" s="438">
        <v>0</v>
      </c>
      <c r="FW269" s="212">
        <v>0</v>
      </c>
      <c r="FX269" s="212">
        <v>0</v>
      </c>
      <c r="FY269" s="212">
        <v>0</v>
      </c>
      <c r="FZ269" s="438">
        <v>0</v>
      </c>
      <c r="GA269" s="212">
        <v>0</v>
      </c>
      <c r="GB269" s="438">
        <v>0</v>
      </c>
      <c r="GC269" s="212">
        <v>0</v>
      </c>
      <c r="GD269" s="212">
        <v>0</v>
      </c>
      <c r="GE269" s="212">
        <v>0</v>
      </c>
      <c r="GF269" s="361">
        <v>0</v>
      </c>
      <c r="GG269" s="212">
        <v>0</v>
      </c>
      <c r="GH269" s="361">
        <v>0</v>
      </c>
      <c r="GI269" s="212">
        <v>0</v>
      </c>
      <c r="GJ269" s="212">
        <v>0</v>
      </c>
      <c r="GK269" s="212">
        <v>0</v>
      </c>
      <c r="GL269" s="361">
        <v>0</v>
      </c>
      <c r="GM269" s="212">
        <v>0</v>
      </c>
      <c r="GN269" s="361">
        <v>0</v>
      </c>
      <c r="GO269" s="212">
        <v>0</v>
      </c>
      <c r="GP269" s="212">
        <v>0</v>
      </c>
      <c r="GQ269" s="212">
        <v>0</v>
      </c>
      <c r="GR269" s="361">
        <v>0</v>
      </c>
      <c r="GS269" s="212">
        <v>0</v>
      </c>
      <c r="GT269" s="361">
        <v>0</v>
      </c>
      <c r="GU269" s="212">
        <v>0</v>
      </c>
      <c r="GV269" s="212">
        <v>0</v>
      </c>
      <c r="GW269" s="212">
        <v>0</v>
      </c>
      <c r="GX269" s="361">
        <v>0</v>
      </c>
      <c r="GY269" s="212">
        <v>0</v>
      </c>
      <c r="GZ269" s="361">
        <v>0</v>
      </c>
      <c r="HA269" s="212">
        <v>0</v>
      </c>
      <c r="HB269" s="212">
        <v>0</v>
      </c>
      <c r="HC269" s="212">
        <v>0</v>
      </c>
      <c r="HD269" s="361">
        <v>0</v>
      </c>
      <c r="HE269" s="212">
        <v>0</v>
      </c>
      <c r="HF269" s="361">
        <v>0</v>
      </c>
      <c r="HG269" s="212">
        <v>0</v>
      </c>
      <c r="HH269" s="212">
        <v>0</v>
      </c>
      <c r="HI269" s="212">
        <v>0</v>
      </c>
      <c r="HJ269" s="361">
        <v>0</v>
      </c>
      <c r="HK269" s="212">
        <v>0</v>
      </c>
      <c r="HL269" s="361">
        <v>0</v>
      </c>
      <c r="HM269" s="212">
        <v>0</v>
      </c>
      <c r="HN269" s="212">
        <v>0</v>
      </c>
      <c r="HO269" s="212">
        <v>0</v>
      </c>
      <c r="HP269" s="361">
        <v>0</v>
      </c>
      <c r="HQ269" s="212">
        <v>0</v>
      </c>
      <c r="HR269" s="361">
        <v>0</v>
      </c>
    </row>
    <row r="270" spans="1:226" x14ac:dyDescent="0.35">
      <c r="A270" s="48" t="s">
        <v>165</v>
      </c>
      <c r="B270" s="77">
        <v>0</v>
      </c>
      <c r="C270" s="77">
        <v>0</v>
      </c>
      <c r="D270" s="93">
        <v>0</v>
      </c>
      <c r="E270" s="77">
        <v>0</v>
      </c>
      <c r="F270" s="77">
        <v>0</v>
      </c>
      <c r="G270" s="93">
        <v>0</v>
      </c>
      <c r="H270" s="77">
        <v>0</v>
      </c>
      <c r="I270" s="77">
        <v>0</v>
      </c>
      <c r="J270" s="93">
        <v>0</v>
      </c>
      <c r="K270" s="77">
        <v>0</v>
      </c>
      <c r="L270" s="77">
        <v>0</v>
      </c>
      <c r="M270" s="93">
        <v>0</v>
      </c>
      <c r="N270" s="77">
        <v>0</v>
      </c>
      <c r="O270" s="77">
        <v>0</v>
      </c>
      <c r="P270" s="93">
        <v>0</v>
      </c>
      <c r="Q270" s="77">
        <v>0</v>
      </c>
      <c r="R270" s="77">
        <v>0</v>
      </c>
      <c r="S270" s="93">
        <v>0</v>
      </c>
      <c r="T270" s="77">
        <v>0</v>
      </c>
      <c r="U270" s="77">
        <v>0</v>
      </c>
      <c r="V270" s="93">
        <v>0</v>
      </c>
      <c r="W270" s="77">
        <v>0</v>
      </c>
      <c r="X270" s="77">
        <v>0</v>
      </c>
      <c r="Y270" s="93">
        <v>0</v>
      </c>
      <c r="Z270" s="77">
        <v>0</v>
      </c>
      <c r="AA270" s="77">
        <v>0</v>
      </c>
      <c r="AB270" s="93">
        <v>0</v>
      </c>
      <c r="AC270" s="77">
        <v>0</v>
      </c>
      <c r="AD270" s="77">
        <v>0</v>
      </c>
      <c r="AE270" s="93">
        <v>0</v>
      </c>
      <c r="AF270" s="77">
        <v>0</v>
      </c>
      <c r="AG270" s="77">
        <v>0</v>
      </c>
      <c r="AH270" s="77">
        <v>0</v>
      </c>
      <c r="AI270" s="93">
        <v>0</v>
      </c>
      <c r="AJ270" s="77">
        <v>0</v>
      </c>
      <c r="AK270" s="93">
        <v>0</v>
      </c>
      <c r="AL270" s="77">
        <v>0</v>
      </c>
      <c r="AM270" s="77">
        <v>0</v>
      </c>
      <c r="AN270" s="77">
        <v>0</v>
      </c>
      <c r="AO270" s="93">
        <v>0</v>
      </c>
      <c r="AP270" s="77">
        <v>0</v>
      </c>
      <c r="AQ270" s="93">
        <v>0</v>
      </c>
      <c r="AR270" s="77">
        <v>0</v>
      </c>
      <c r="AS270" s="77">
        <v>0</v>
      </c>
      <c r="AT270" s="77">
        <v>0</v>
      </c>
      <c r="AU270" s="93">
        <v>0</v>
      </c>
      <c r="AV270" s="77">
        <v>0</v>
      </c>
      <c r="AW270" s="93">
        <v>0</v>
      </c>
      <c r="AX270" s="77">
        <v>0</v>
      </c>
      <c r="AY270" s="77">
        <v>0</v>
      </c>
      <c r="AZ270" s="77">
        <v>0</v>
      </c>
      <c r="BA270" s="93">
        <v>0</v>
      </c>
      <c r="BB270" s="77">
        <v>0</v>
      </c>
      <c r="BC270" s="93">
        <v>0</v>
      </c>
      <c r="BD270" s="77">
        <v>0</v>
      </c>
      <c r="BE270" s="77">
        <v>0</v>
      </c>
      <c r="BF270" s="77">
        <v>0</v>
      </c>
      <c r="BG270" s="93">
        <v>0</v>
      </c>
      <c r="BH270" s="77">
        <v>0</v>
      </c>
      <c r="BI270" s="92">
        <v>0</v>
      </c>
      <c r="BJ270" s="77">
        <v>0</v>
      </c>
      <c r="BK270" s="77">
        <v>0</v>
      </c>
      <c r="BL270" s="77">
        <v>0</v>
      </c>
      <c r="BM270" s="92">
        <v>0</v>
      </c>
      <c r="BN270" s="77">
        <v>0</v>
      </c>
      <c r="BO270" s="92">
        <v>0</v>
      </c>
      <c r="BP270" s="77">
        <v>0</v>
      </c>
      <c r="BQ270" s="77">
        <v>0</v>
      </c>
      <c r="BR270" s="77">
        <v>0</v>
      </c>
      <c r="BS270" s="92">
        <v>0</v>
      </c>
      <c r="BT270" s="77">
        <v>0</v>
      </c>
      <c r="BU270" s="92">
        <v>0</v>
      </c>
      <c r="BV270" s="77">
        <v>0</v>
      </c>
      <c r="BW270" s="77">
        <v>0</v>
      </c>
      <c r="BX270" s="77">
        <v>0</v>
      </c>
      <c r="BY270" s="92">
        <v>0</v>
      </c>
      <c r="BZ270" s="77">
        <v>0</v>
      </c>
      <c r="CA270" s="92">
        <v>0</v>
      </c>
      <c r="CB270" s="77">
        <v>0</v>
      </c>
      <c r="CC270" s="77">
        <v>0</v>
      </c>
      <c r="CD270" s="77">
        <v>0</v>
      </c>
      <c r="CE270" s="92">
        <v>0</v>
      </c>
      <c r="CF270" s="77">
        <v>0</v>
      </c>
      <c r="CG270" s="92">
        <v>0</v>
      </c>
      <c r="CH270" s="77">
        <v>0</v>
      </c>
      <c r="CI270" s="77">
        <v>0</v>
      </c>
      <c r="CJ270" s="77">
        <v>0</v>
      </c>
      <c r="CK270" s="92">
        <v>0</v>
      </c>
      <c r="CL270" s="77">
        <v>0</v>
      </c>
      <c r="CM270" s="92">
        <v>0</v>
      </c>
      <c r="CN270" s="77">
        <v>0</v>
      </c>
      <c r="CO270" s="77">
        <v>0</v>
      </c>
      <c r="CP270" s="77">
        <v>0</v>
      </c>
      <c r="CQ270" s="92">
        <v>0</v>
      </c>
      <c r="CR270" s="77">
        <v>0</v>
      </c>
      <c r="CS270" s="92">
        <v>0</v>
      </c>
      <c r="CT270" s="77">
        <v>0</v>
      </c>
      <c r="CU270" s="77">
        <v>0</v>
      </c>
      <c r="CV270" s="52">
        <v>0</v>
      </c>
      <c r="CW270" s="77">
        <v>0</v>
      </c>
      <c r="CX270" s="77">
        <v>0</v>
      </c>
      <c r="CY270" s="52">
        <v>0</v>
      </c>
      <c r="CZ270" s="77">
        <v>0</v>
      </c>
      <c r="DA270" s="77">
        <v>0</v>
      </c>
      <c r="DB270" s="52">
        <v>0</v>
      </c>
      <c r="DC270" s="77">
        <v>0</v>
      </c>
      <c r="DD270" s="77">
        <v>0</v>
      </c>
      <c r="DE270" s="77">
        <v>0</v>
      </c>
      <c r="DF270" s="92">
        <v>0</v>
      </c>
      <c r="DG270" s="77">
        <v>0</v>
      </c>
      <c r="DH270" s="92">
        <v>0</v>
      </c>
      <c r="DI270" s="77">
        <v>0</v>
      </c>
      <c r="DJ270" s="77">
        <v>0</v>
      </c>
      <c r="DK270" s="77">
        <v>0</v>
      </c>
      <c r="DL270" s="77">
        <v>0</v>
      </c>
      <c r="DM270" s="77">
        <v>0</v>
      </c>
      <c r="DN270" s="77">
        <v>0</v>
      </c>
      <c r="DO270" s="93">
        <v>0</v>
      </c>
      <c r="DP270" s="77">
        <v>0</v>
      </c>
      <c r="DQ270" s="93">
        <v>0</v>
      </c>
      <c r="DR270" s="77">
        <v>0</v>
      </c>
      <c r="DS270" s="77">
        <v>0</v>
      </c>
      <c r="DT270" s="77">
        <v>0</v>
      </c>
      <c r="DU270" s="93">
        <v>0</v>
      </c>
      <c r="DV270" s="77">
        <v>0</v>
      </c>
      <c r="DW270" s="93">
        <v>0</v>
      </c>
      <c r="DX270" s="77">
        <v>0</v>
      </c>
      <c r="DY270" s="77">
        <v>0</v>
      </c>
      <c r="DZ270" s="77">
        <v>0</v>
      </c>
      <c r="EA270" s="93">
        <v>0</v>
      </c>
      <c r="EB270" s="77">
        <v>0</v>
      </c>
      <c r="EC270" s="93">
        <v>0</v>
      </c>
      <c r="ED270" s="77">
        <v>0</v>
      </c>
      <c r="EE270" s="212">
        <v>0</v>
      </c>
      <c r="EF270" s="212">
        <v>0</v>
      </c>
      <c r="EG270" s="438">
        <v>0</v>
      </c>
      <c r="EH270" s="212">
        <v>0</v>
      </c>
      <c r="EI270" s="438">
        <v>0</v>
      </c>
      <c r="EJ270" s="212">
        <v>0</v>
      </c>
      <c r="EK270" s="212">
        <v>0</v>
      </c>
      <c r="EL270" s="212">
        <v>0</v>
      </c>
      <c r="EM270" s="438">
        <v>0</v>
      </c>
      <c r="EN270" s="212">
        <v>0</v>
      </c>
      <c r="EO270" s="438">
        <v>0</v>
      </c>
      <c r="EP270" s="212">
        <v>0</v>
      </c>
      <c r="EQ270" s="212">
        <v>0</v>
      </c>
      <c r="ER270" s="212">
        <v>0</v>
      </c>
      <c r="ES270" s="438">
        <v>0</v>
      </c>
      <c r="ET270" s="212">
        <v>0</v>
      </c>
      <c r="EU270" s="438">
        <v>0</v>
      </c>
      <c r="EV270" s="212">
        <v>0</v>
      </c>
      <c r="EW270" s="212">
        <v>0</v>
      </c>
      <c r="EX270" s="212">
        <v>0</v>
      </c>
      <c r="EY270" s="438">
        <v>0</v>
      </c>
      <c r="EZ270" s="212">
        <v>0</v>
      </c>
      <c r="FA270" s="438">
        <v>0</v>
      </c>
      <c r="FB270" s="212">
        <v>0</v>
      </c>
      <c r="FC270" s="212">
        <v>0</v>
      </c>
      <c r="FD270" s="212">
        <v>0</v>
      </c>
      <c r="FE270" s="438">
        <v>0</v>
      </c>
      <c r="FF270" s="212">
        <v>0</v>
      </c>
      <c r="FG270" s="438">
        <v>0</v>
      </c>
      <c r="FH270" s="212">
        <v>0</v>
      </c>
      <c r="FI270" s="212">
        <v>0</v>
      </c>
      <c r="FJ270" s="212">
        <v>0</v>
      </c>
      <c r="FK270" s="438">
        <v>0</v>
      </c>
      <c r="FL270" s="212">
        <v>0</v>
      </c>
      <c r="FM270" s="438">
        <v>0</v>
      </c>
      <c r="FN270" s="212">
        <v>0</v>
      </c>
      <c r="FO270" s="212">
        <v>0</v>
      </c>
      <c r="FP270" s="212">
        <v>0</v>
      </c>
      <c r="FQ270" s="212">
        <v>0</v>
      </c>
      <c r="FR270" s="212">
        <v>0</v>
      </c>
      <c r="FS270" s="212">
        <v>0</v>
      </c>
      <c r="FT270" s="438">
        <v>0</v>
      </c>
      <c r="FU270" s="212">
        <v>0</v>
      </c>
      <c r="FV270" s="438">
        <v>0</v>
      </c>
      <c r="FW270" s="212">
        <v>0</v>
      </c>
      <c r="FX270" s="212">
        <v>0</v>
      </c>
      <c r="FY270" s="212">
        <v>0</v>
      </c>
      <c r="FZ270" s="438">
        <v>0</v>
      </c>
      <c r="GA270" s="212">
        <v>0</v>
      </c>
      <c r="GB270" s="438">
        <v>0</v>
      </c>
      <c r="GC270" s="212">
        <v>0</v>
      </c>
      <c r="GD270" s="212">
        <v>0</v>
      </c>
      <c r="GE270" s="212">
        <v>0</v>
      </c>
      <c r="GF270" s="361">
        <v>0</v>
      </c>
      <c r="GG270" s="212">
        <v>0</v>
      </c>
      <c r="GH270" s="361">
        <v>0</v>
      </c>
      <c r="GI270" s="212">
        <v>0</v>
      </c>
      <c r="GJ270" s="212">
        <v>0</v>
      </c>
      <c r="GK270" s="212">
        <v>0</v>
      </c>
      <c r="GL270" s="361">
        <v>0</v>
      </c>
      <c r="GM270" s="212">
        <v>0</v>
      </c>
      <c r="GN270" s="361">
        <v>0</v>
      </c>
      <c r="GO270" s="212">
        <v>0</v>
      </c>
      <c r="GP270" s="212">
        <v>0</v>
      </c>
      <c r="GQ270" s="212">
        <v>0</v>
      </c>
      <c r="GR270" s="361">
        <v>0</v>
      </c>
      <c r="GS270" s="212">
        <v>0</v>
      </c>
      <c r="GT270" s="361">
        <v>0</v>
      </c>
      <c r="GU270" s="212">
        <v>0</v>
      </c>
      <c r="GV270" s="212">
        <v>0</v>
      </c>
      <c r="GW270" s="212">
        <v>0</v>
      </c>
      <c r="GX270" s="361">
        <v>0</v>
      </c>
      <c r="GY270" s="212">
        <v>0</v>
      </c>
      <c r="GZ270" s="361">
        <v>0</v>
      </c>
      <c r="HA270" s="212">
        <v>0</v>
      </c>
      <c r="HB270" s="212">
        <v>0</v>
      </c>
      <c r="HC270" s="212">
        <v>0</v>
      </c>
      <c r="HD270" s="361">
        <v>0</v>
      </c>
      <c r="HE270" s="212">
        <v>0</v>
      </c>
      <c r="HF270" s="361">
        <v>0</v>
      </c>
      <c r="HG270" s="212">
        <v>0</v>
      </c>
      <c r="HH270" s="212">
        <v>0</v>
      </c>
      <c r="HI270" s="212">
        <v>0</v>
      </c>
      <c r="HJ270" s="361">
        <v>0</v>
      </c>
      <c r="HK270" s="212">
        <v>0</v>
      </c>
      <c r="HL270" s="361">
        <v>0</v>
      </c>
      <c r="HM270" s="212">
        <v>0</v>
      </c>
      <c r="HN270" s="212">
        <v>0</v>
      </c>
      <c r="HO270" s="212">
        <v>0</v>
      </c>
      <c r="HP270" s="361">
        <v>0</v>
      </c>
      <c r="HQ270" s="212">
        <v>0</v>
      </c>
      <c r="HR270" s="361">
        <v>0</v>
      </c>
    </row>
    <row r="271" spans="1:226" x14ac:dyDescent="0.35">
      <c r="A271" s="48" t="s">
        <v>166</v>
      </c>
      <c r="B271" s="77">
        <f>+B24+B134</f>
        <v>1053807922454</v>
      </c>
      <c r="C271" s="77">
        <f>+C24+C134</f>
        <v>1017494247771</v>
      </c>
      <c r="D271" s="78">
        <f t="shared" si="1790"/>
        <v>0.96554051842916833</v>
      </c>
      <c r="E271" s="77">
        <f>+E24+E134</f>
        <v>1210269425385</v>
      </c>
      <c r="F271" s="77">
        <f>+F24+F134</f>
        <v>1210269425385</v>
      </c>
      <c r="G271" s="78">
        <f t="shared" si="1791"/>
        <v>1</v>
      </c>
      <c r="H271" s="77">
        <f>+H24+H134</f>
        <v>1333679906362</v>
      </c>
      <c r="I271" s="77">
        <f>+I24+I134</f>
        <v>1333679906362</v>
      </c>
      <c r="J271" s="78">
        <f t="shared" si="1792"/>
        <v>1</v>
      </c>
      <c r="K271" s="77">
        <f>+K24+K134</f>
        <v>1925237739986</v>
      </c>
      <c r="L271" s="77">
        <f>+L24+L134</f>
        <v>1925237739985</v>
      </c>
      <c r="M271" s="78">
        <f t="shared" si="1793"/>
        <v>0.99999999999948064</v>
      </c>
      <c r="N271" s="77">
        <f>+N24+N134</f>
        <v>2560259214504</v>
      </c>
      <c r="O271" s="77">
        <f>+O24+O134</f>
        <v>2527388085829</v>
      </c>
      <c r="P271" s="78">
        <f t="shared" si="1794"/>
        <v>0.98716101538126166</v>
      </c>
      <c r="Q271" s="77">
        <f>+Q24+Q134</f>
        <v>2758529634562</v>
      </c>
      <c r="R271" s="77">
        <f>+R24+R134</f>
        <v>2567529734435</v>
      </c>
      <c r="S271" s="78">
        <f t="shared" si="1795"/>
        <v>0.93076025077492885</v>
      </c>
      <c r="T271" s="77">
        <f>+T24+T134</f>
        <v>2961993638680</v>
      </c>
      <c r="U271" s="77">
        <f>+U24+U134</f>
        <v>2732405427537</v>
      </c>
      <c r="V271" s="78">
        <f t="shared" si="1796"/>
        <v>0.92248862112839813</v>
      </c>
      <c r="W271" s="77">
        <f>+W24+W134</f>
        <v>3512540010362</v>
      </c>
      <c r="X271" s="77">
        <f>+X24+X134</f>
        <v>3366683257421</v>
      </c>
      <c r="Y271" s="78">
        <f t="shared" si="1797"/>
        <v>0.95847541878221387</v>
      </c>
      <c r="Z271" s="77">
        <f>+Z24+Z134</f>
        <v>792359874945</v>
      </c>
      <c r="AA271" s="77">
        <f>+AA24+AA134</f>
        <v>782424218556</v>
      </c>
      <c r="AB271" s="78">
        <f t="shared" si="1798"/>
        <v>0.98746067701915163</v>
      </c>
      <c r="AC271" s="77">
        <f>+AC24+AC134</f>
        <v>1146066781046</v>
      </c>
      <c r="AD271" s="77">
        <f>+AD24+AD134</f>
        <v>1040966780046</v>
      </c>
      <c r="AE271" s="78">
        <f t="shared" si="1799"/>
        <v>0.90829504638108727</v>
      </c>
      <c r="AF271" s="77">
        <f>+AF24+AF134</f>
        <v>1109562309000</v>
      </c>
      <c r="AG271" s="77">
        <f>+AG24+AG134</f>
        <v>1090442337651</v>
      </c>
      <c r="AH271" s="77">
        <f>+AH24+AH134</f>
        <v>1057450448185</v>
      </c>
      <c r="AI271" s="92">
        <f t="shared" si="1770"/>
        <v>0.96974448961962523</v>
      </c>
      <c r="AJ271" s="77">
        <f>+AJ24+AJ134</f>
        <v>1057450448185</v>
      </c>
      <c r="AK271" s="92">
        <f t="shared" si="1771"/>
        <v>0.96974448961962523</v>
      </c>
      <c r="AL271" s="77">
        <f>+AL24+AL134</f>
        <v>1829988023000</v>
      </c>
      <c r="AM271" s="77">
        <f>+AM24+AM134</f>
        <v>1565497199952</v>
      </c>
      <c r="AN271" s="77">
        <f>+AN24+AN134</f>
        <v>1415134608195</v>
      </c>
      <c r="AO271" s="92">
        <f t="shared" si="1800"/>
        <v>0.90395218096742025</v>
      </c>
      <c r="AP271" s="77">
        <f>+AP24+AP134</f>
        <v>1415134608195</v>
      </c>
      <c r="AQ271" s="92">
        <f t="shared" si="1801"/>
        <v>0.90395218096742025</v>
      </c>
      <c r="AR271" s="77">
        <f>+AR24+AR134</f>
        <v>2226412995000</v>
      </c>
      <c r="AS271" s="77">
        <f>+AS24+AS134</f>
        <v>1874947687195</v>
      </c>
      <c r="AT271" s="77">
        <f>+AT24+AT134</f>
        <v>1684147887021</v>
      </c>
      <c r="AU271" s="92">
        <f t="shared" si="1802"/>
        <v>0.8982372673770731</v>
      </c>
      <c r="AV271" s="77">
        <f>+AV24+AV134</f>
        <v>1684147887021</v>
      </c>
      <c r="AW271" s="92">
        <f t="shared" si="1803"/>
        <v>0.8982372673770731</v>
      </c>
      <c r="AX271" s="77">
        <f>+AX24+AX134</f>
        <v>4767431908000</v>
      </c>
      <c r="AY271" s="77">
        <f>+AY24+AY134</f>
        <v>3515250488492</v>
      </c>
      <c r="AZ271" s="77">
        <f>+AZ24+AZ134</f>
        <v>2557669044193</v>
      </c>
      <c r="BA271" s="92">
        <f t="shared" si="1804"/>
        <v>0.7275922590911037</v>
      </c>
      <c r="BB271" s="77">
        <f>+BB24+BB134</f>
        <v>2557669044193</v>
      </c>
      <c r="BC271" s="92">
        <f t="shared" si="1805"/>
        <v>0.7275922590911037</v>
      </c>
      <c r="BD271" s="77">
        <f>+BD24+BD134</f>
        <v>4057611532000</v>
      </c>
      <c r="BE271" s="77">
        <f>+BE24+BE134</f>
        <v>2253229298269</v>
      </c>
      <c r="BF271" s="77">
        <f>+BF24+BF134</f>
        <v>2172905081298</v>
      </c>
      <c r="BG271" s="92">
        <f t="shared" si="1750"/>
        <v>0.96435151227941718</v>
      </c>
      <c r="BH271" s="77">
        <f>+BH24+BH134</f>
        <v>2172905081298</v>
      </c>
      <c r="BI271" s="92">
        <f t="shared" si="1751"/>
        <v>0.96435151227941718</v>
      </c>
      <c r="BJ271" s="77">
        <f>+BJ24+BJ134</f>
        <v>4692783171000</v>
      </c>
      <c r="BK271" s="77">
        <f>+BK24+BK134</f>
        <v>3397802158736</v>
      </c>
      <c r="BL271" s="77">
        <f>+BL24+BL134</f>
        <v>3258383525842</v>
      </c>
      <c r="BM271" s="92">
        <f t="shared" si="1806"/>
        <v>0.95896799566874591</v>
      </c>
      <c r="BN271" s="77">
        <f>+BN24+BN134</f>
        <v>3258383525842</v>
      </c>
      <c r="BO271" s="92">
        <f t="shared" si="1807"/>
        <v>0.95896799566874591</v>
      </c>
      <c r="BP271" s="77">
        <f>+BP24+BP134</f>
        <v>4659327187000</v>
      </c>
      <c r="BQ271" s="77">
        <f>+BQ24+BQ134</f>
        <v>4510324953798</v>
      </c>
      <c r="BR271" s="77">
        <f>+BR24+BR134</f>
        <v>3950110474054</v>
      </c>
      <c r="BS271" s="92">
        <f t="shared" si="1808"/>
        <v>0.87579287845496334</v>
      </c>
      <c r="BT271" s="77">
        <f>+BT24+BT134</f>
        <v>3950110474054</v>
      </c>
      <c r="BU271" s="92">
        <f t="shared" si="1809"/>
        <v>0.87579287845496334</v>
      </c>
      <c r="BV271" s="77">
        <f>+BV24+BV134</f>
        <v>5988571192000</v>
      </c>
      <c r="BW271" s="77">
        <f>+BW24+BW134</f>
        <v>4113157305429</v>
      </c>
      <c r="BX271" s="77">
        <f>+BX24+BX134</f>
        <v>3403959630863</v>
      </c>
      <c r="BY271" s="92">
        <f t="shared" si="1810"/>
        <v>0.82757827578587317</v>
      </c>
      <c r="BZ271" s="77">
        <f>+BZ24+BZ134</f>
        <v>3403959630863</v>
      </c>
      <c r="CA271" s="92">
        <f t="shared" si="1811"/>
        <v>0.82757827578587317</v>
      </c>
      <c r="CB271" s="77">
        <f>+CB24+CB134</f>
        <v>4758993747000</v>
      </c>
      <c r="CC271" s="77">
        <f>+CC24+CC134</f>
        <v>4758292675492</v>
      </c>
      <c r="CD271" s="77">
        <f>+CD24+CD134</f>
        <v>4441556867030</v>
      </c>
      <c r="CE271" s="92">
        <f t="shared" si="1812"/>
        <v>0.93343498812223646</v>
      </c>
      <c r="CF271" s="77">
        <f>+CF24+CF134</f>
        <v>4441556867030</v>
      </c>
      <c r="CG271" s="92">
        <f t="shared" si="1813"/>
        <v>0.93343498812223646</v>
      </c>
      <c r="CH271" s="77">
        <f>+CH24+CH134</f>
        <v>4862345733000</v>
      </c>
      <c r="CI271" s="77">
        <f>+CI24+CI134</f>
        <v>6017535239885</v>
      </c>
      <c r="CJ271" s="77">
        <f>+CJ24+CJ134</f>
        <v>5659624009814</v>
      </c>
      <c r="CK271" s="92">
        <f t="shared" si="1814"/>
        <v>0.94052195528516092</v>
      </c>
      <c r="CL271" s="77">
        <f>+CL24+CL134</f>
        <v>5659624009814</v>
      </c>
      <c r="CM271" s="92">
        <f t="shared" si="1815"/>
        <v>0.94052195528516092</v>
      </c>
      <c r="CN271" s="77">
        <f>+CN24+CN134</f>
        <v>8107793700000</v>
      </c>
      <c r="CO271" s="77">
        <f>+CO24+CO134</f>
        <v>8154418779000</v>
      </c>
      <c r="CP271" s="77">
        <f>+CP24+CP134</f>
        <v>7697872282263</v>
      </c>
      <c r="CQ271" s="92">
        <f t="shared" si="1816"/>
        <v>0.94401238039028113</v>
      </c>
      <c r="CR271" s="77">
        <f>+CR24+CR134</f>
        <v>7687490064053</v>
      </c>
      <c r="CS271" s="92">
        <f t="shared" si="1817"/>
        <v>0.94273917889163639</v>
      </c>
      <c r="CT271" s="77">
        <f>+CT24+CT134</f>
        <v>5034020929000</v>
      </c>
      <c r="CU271" s="77">
        <f>+CU24+CU134</f>
        <v>3256221340537</v>
      </c>
      <c r="CV271" s="52">
        <f t="shared" si="1818"/>
        <v>0.64684302796171389</v>
      </c>
      <c r="CW271" s="77">
        <f>+CW24+CW134</f>
        <v>5034020929000</v>
      </c>
      <c r="CX271" s="77">
        <f>+CX24+CX134</f>
        <v>3357423422921</v>
      </c>
      <c r="CY271" s="52">
        <f t="shared" si="1819"/>
        <v>0.66694665562066835</v>
      </c>
      <c r="CZ271" s="77">
        <f>+CZ24+CZ134</f>
        <v>5034020929000</v>
      </c>
      <c r="DA271" s="77">
        <f>+DA24+DA134</f>
        <v>3513740251257</v>
      </c>
      <c r="DB271" s="52">
        <f t="shared" si="1820"/>
        <v>0.69799873715562777</v>
      </c>
      <c r="DC271" s="77">
        <f>+DC24+DC134</f>
        <v>5034020929000</v>
      </c>
      <c r="DD271" s="77">
        <f>+DD24+DD134</f>
        <v>4373488874080</v>
      </c>
      <c r="DE271" s="77">
        <f>+DE24+DE134</f>
        <v>4310821313684</v>
      </c>
      <c r="DF271" s="92">
        <f t="shared" si="1821"/>
        <v>0.98567103696835567</v>
      </c>
      <c r="DG271" s="77">
        <f>+DG24+DG134</f>
        <v>4310821313684</v>
      </c>
      <c r="DH271" s="92">
        <f t="shared" si="1822"/>
        <v>0.98567103696835567</v>
      </c>
      <c r="DI271" s="77">
        <f>+DI24+DI134</f>
        <v>5168878794000</v>
      </c>
      <c r="DJ271" s="77">
        <f>+DJ24+DJ134</f>
        <v>-5000000000</v>
      </c>
      <c r="DK271" s="77">
        <f>+DK24+DK134</f>
        <v>5163878794000</v>
      </c>
      <c r="DL271" s="77">
        <f t="shared" ref="DL271:DN271" si="1877">+DL24+DL134</f>
        <v>5163878794000</v>
      </c>
      <c r="DM271" s="77">
        <f t="shared" si="1877"/>
        <v>5163878794000</v>
      </c>
      <c r="DN271" s="77">
        <f t="shared" si="1877"/>
        <v>718314408736</v>
      </c>
      <c r="DO271" s="93">
        <f t="shared" si="1824"/>
        <v>0.13910365393754437</v>
      </c>
      <c r="DP271" s="77">
        <f>+DP24+DP134</f>
        <v>46354270736</v>
      </c>
      <c r="DQ271" s="93">
        <f t="shared" si="1825"/>
        <v>8.9766380244749016E-3</v>
      </c>
      <c r="DR271" s="77">
        <f t="shared" ref="DR271:DT271" si="1878">+DR24+DR134</f>
        <v>5163878794000</v>
      </c>
      <c r="DS271" s="77">
        <f t="shared" si="1878"/>
        <v>5163878794000</v>
      </c>
      <c r="DT271" s="77">
        <f t="shared" si="1878"/>
        <v>746542711740</v>
      </c>
      <c r="DU271" s="93">
        <f t="shared" si="1827"/>
        <v>0.14457014610943636</v>
      </c>
      <c r="DV271" s="77">
        <f>+DV24+DV134</f>
        <v>74582573740</v>
      </c>
      <c r="DW271" s="93">
        <f t="shared" si="1828"/>
        <v>1.4443130196366883E-2</v>
      </c>
      <c r="DX271" s="77">
        <f t="shared" ref="DX271:DZ271" si="1879">+DX24+DX134</f>
        <v>5163878794000</v>
      </c>
      <c r="DY271" s="77">
        <f t="shared" si="1879"/>
        <v>5163878794000</v>
      </c>
      <c r="DZ271" s="77">
        <f t="shared" si="1879"/>
        <v>894692509655</v>
      </c>
      <c r="EA271" s="93">
        <f t="shared" si="1830"/>
        <v>0.17325978113478549</v>
      </c>
      <c r="EB271" s="77">
        <f>+EB24+EB134</f>
        <v>223922126676</v>
      </c>
      <c r="EC271" s="93">
        <f t="shared" si="1831"/>
        <v>4.3363164707928267E-2</v>
      </c>
      <c r="ED271" s="77">
        <f t="shared" ref="ED271:EF271" si="1880">+ED24+ED134</f>
        <v>5163878794000</v>
      </c>
      <c r="EE271" s="212">
        <f t="shared" si="1880"/>
        <v>5163878794000</v>
      </c>
      <c r="EF271" s="212">
        <f t="shared" si="1880"/>
        <v>1081463352194</v>
      </c>
      <c r="EG271" s="438">
        <f t="shared" ref="EG271:EG272" si="1881">+EF271/EE271</f>
        <v>0.209428492676972</v>
      </c>
      <c r="EH271" s="212">
        <f>+EH24+EH134</f>
        <v>538529880528</v>
      </c>
      <c r="EI271" s="438">
        <f t="shared" ref="EI271:EI272" si="1882">+EH271/EE271</f>
        <v>0.10428786228556085</v>
      </c>
      <c r="EJ271" s="212">
        <f t="shared" ref="EJ271:EL271" si="1883">+EJ24+EJ134</f>
        <v>5163878794000</v>
      </c>
      <c r="EK271" s="212">
        <f t="shared" si="1883"/>
        <v>5163878794000</v>
      </c>
      <c r="EL271" s="212">
        <f t="shared" si="1883"/>
        <v>1132992709316</v>
      </c>
      <c r="EM271" s="438">
        <f t="shared" ref="EM271:EM272" si="1884">+EL271/EK271</f>
        <v>0.21940730108391462</v>
      </c>
      <c r="EN271" s="212">
        <f>+EN24+EN134</f>
        <v>590059237650</v>
      </c>
      <c r="EO271" s="438">
        <f t="shared" ref="EO271:EO272" si="1885">+EN271/EK271</f>
        <v>0.11426667069250347</v>
      </c>
      <c r="EP271" s="212">
        <f t="shared" ref="EP271:ER271" si="1886">+EP24+EP134</f>
        <v>5163878794000</v>
      </c>
      <c r="EQ271" s="212">
        <f t="shared" si="1886"/>
        <v>5163878794000</v>
      </c>
      <c r="ER271" s="212">
        <f t="shared" si="1886"/>
        <v>1176721032258</v>
      </c>
      <c r="ES271" s="438">
        <f t="shared" ref="ES271:ES272" si="1887">+ER271/EQ271</f>
        <v>0.22787541675556997</v>
      </c>
      <c r="ET271" s="212">
        <f>+ET24+ET134</f>
        <v>633787560592</v>
      </c>
      <c r="EU271" s="438">
        <f t="shared" ref="EU271:EU272" si="1888">+ET271/EQ271</f>
        <v>0.1227347863641588</v>
      </c>
      <c r="EV271" s="212">
        <f t="shared" ref="EV271:EX271" si="1889">+EV24+EV134</f>
        <v>5163878794000</v>
      </c>
      <c r="EW271" s="212">
        <f t="shared" si="1889"/>
        <v>5163878794000</v>
      </c>
      <c r="EX271" s="212">
        <f t="shared" si="1889"/>
        <v>2531499513129</v>
      </c>
      <c r="EY271" s="438">
        <f t="shared" ref="EY271:EY272" si="1890">+EX271/EW271</f>
        <v>0.49023217122570595</v>
      </c>
      <c r="EZ271" s="212">
        <f>+EZ24+EZ134</f>
        <v>2258212511798</v>
      </c>
      <c r="FA271" s="438">
        <f t="shared" ref="FA271:FA272" si="1891">+EZ271/EW271</f>
        <v>0.43730935637409929</v>
      </c>
      <c r="FB271" s="212">
        <f t="shared" ref="FB271:FD271" si="1892">+FB24+FB134</f>
        <v>5163878794000</v>
      </c>
      <c r="FC271" s="212">
        <f t="shared" si="1892"/>
        <v>5163878794000</v>
      </c>
      <c r="FD271" s="212">
        <f t="shared" si="1892"/>
        <v>2612671101290</v>
      </c>
      <c r="FE271" s="438">
        <f t="shared" ref="FE271:FE272" si="1893">+FD271/FC271</f>
        <v>0.50595128304051362</v>
      </c>
      <c r="FF271" s="212">
        <f>+FF24+FF134</f>
        <v>2339384099959</v>
      </c>
      <c r="FG271" s="438">
        <f t="shared" ref="FG271:FG272" si="1894">+FF271/FC271</f>
        <v>0.45302846818890691</v>
      </c>
      <c r="FH271" s="212">
        <f t="shared" ref="FH271:FJ271" si="1895">+FH24+FH134</f>
        <v>5163878794000</v>
      </c>
      <c r="FI271" s="212">
        <f t="shared" si="1895"/>
        <v>5197807828251</v>
      </c>
      <c r="FJ271" s="212">
        <f t="shared" si="1895"/>
        <v>2712870200233</v>
      </c>
      <c r="FK271" s="438">
        <f t="shared" ref="FK271:FK272" si="1896">+FJ271/FI271</f>
        <v>0.52192583678990079</v>
      </c>
      <c r="FL271" s="212">
        <f>+FL24+FL134</f>
        <v>2439583198902</v>
      </c>
      <c r="FM271" s="438">
        <f t="shared" ref="FM271:FM272" si="1897">+FL271/FI271</f>
        <v>0.46934847911121996</v>
      </c>
      <c r="FN271" s="212">
        <f t="shared" ref="FN271:FS271" si="1898">+FN24+FN134</f>
        <v>5964904058000</v>
      </c>
      <c r="FO271" s="212">
        <f t="shared" si="1898"/>
        <v>-40707383000</v>
      </c>
      <c r="FP271" s="212">
        <f t="shared" si="1898"/>
        <v>5924196675000</v>
      </c>
      <c r="FQ271" s="212">
        <f t="shared" si="1898"/>
        <v>5163878794000</v>
      </c>
      <c r="FR271" s="212">
        <f t="shared" si="1898"/>
        <v>5199965323012</v>
      </c>
      <c r="FS271" s="212">
        <f t="shared" si="1898"/>
        <v>3653312669478</v>
      </c>
      <c r="FT271" s="438">
        <f t="shared" ref="FT271:FT272" si="1899">+FS271/FR271</f>
        <v>0.70256481390569636</v>
      </c>
      <c r="FU271" s="212">
        <f>+FU24+FU134</f>
        <v>3380025668147</v>
      </c>
      <c r="FV271" s="438">
        <f t="shared" ref="FV271:FV272" si="1900">+FU271/FR271</f>
        <v>0.65000927086743954</v>
      </c>
      <c r="FW271" s="212">
        <f t="shared" ref="FW271:FY271" si="1901">+FW24+FW134</f>
        <v>5163878794000</v>
      </c>
      <c r="FX271" s="212">
        <f t="shared" si="1901"/>
        <v>5199965323012</v>
      </c>
      <c r="FY271" s="212">
        <f t="shared" si="1901"/>
        <v>3715860873329</v>
      </c>
      <c r="FZ271" s="438">
        <f t="shared" ref="FZ271:FZ272" si="1902">+FY271/FX271</f>
        <v>0.71459339486068818</v>
      </c>
      <c r="GA271" s="212">
        <f>+GA24+GA134</f>
        <v>3442573871998</v>
      </c>
      <c r="GB271" s="438">
        <f t="shared" ref="GB271:GB272" si="1903">+GA271/FX271</f>
        <v>0.66203785182243136</v>
      </c>
      <c r="GC271" s="212">
        <f t="shared" ref="GC271:GE271" si="1904">+GC24+GC134</f>
        <v>5163878794000</v>
      </c>
      <c r="GD271" s="212">
        <f t="shared" si="1904"/>
        <v>4840640996008</v>
      </c>
      <c r="GE271" s="212">
        <f t="shared" si="1904"/>
        <v>4409992996872</v>
      </c>
      <c r="GF271" s="361">
        <f t="shared" ref="GF271:GF272" si="1905">+GE271/GD271</f>
        <v>0.91103492295934596</v>
      </c>
      <c r="GG271" s="212">
        <f>+GG24+GG134</f>
        <v>4409992996872</v>
      </c>
      <c r="GH271" s="361">
        <f t="shared" ref="GH271:GH272" si="1906">+GG271/GD271</f>
        <v>0.91103492295934596</v>
      </c>
      <c r="GI271" s="212">
        <f t="shared" ref="GI271:GK271" si="1907">+GI24+GI134</f>
        <v>5924196675000</v>
      </c>
      <c r="GJ271" s="212">
        <f t="shared" si="1907"/>
        <v>5924196675000</v>
      </c>
      <c r="GK271" s="212">
        <f t="shared" si="1907"/>
        <v>766568558193</v>
      </c>
      <c r="GL271" s="361">
        <f t="shared" ref="GL271:GL272" si="1908">+GK271/GJ271</f>
        <v>0.12939620344272246</v>
      </c>
      <c r="GM271" s="212">
        <f>+GM24+GM134</f>
        <v>80588665193</v>
      </c>
      <c r="GN271" s="361">
        <f t="shared" ref="GN271:GN272" si="1909">+GM271/GJ271</f>
        <v>1.3603306847168439E-2</v>
      </c>
      <c r="GO271" s="212">
        <f t="shared" ref="GO271:GQ271" si="1910">+GO24+GO134</f>
        <v>5924196675000</v>
      </c>
      <c r="GP271" s="212">
        <f t="shared" si="1910"/>
        <v>5924196675000</v>
      </c>
      <c r="GQ271" s="212">
        <f t="shared" si="1910"/>
        <v>841628461536</v>
      </c>
      <c r="GR271" s="361">
        <f t="shared" ref="GR271:GR272" si="1911">+GQ271/GP271</f>
        <v>0.14206625939473894</v>
      </c>
      <c r="GS271" s="212">
        <f>+GS24+GS134</f>
        <v>155648568536</v>
      </c>
      <c r="GT271" s="361">
        <f t="shared" ref="GT271:GT272" si="1912">+GS271/GP271</f>
        <v>2.6273362799184921E-2</v>
      </c>
      <c r="GU271" s="212">
        <f t="shared" ref="GU271:GW271" si="1913">+GU24+GU134</f>
        <v>5924196675000</v>
      </c>
      <c r="GV271" s="212">
        <f t="shared" si="1913"/>
        <v>5924196675000</v>
      </c>
      <c r="GW271" s="212">
        <f t="shared" si="1913"/>
        <v>947039270714</v>
      </c>
      <c r="GX271" s="361">
        <f t="shared" ref="GX271:GX272" si="1914">+GW271/GV271</f>
        <v>0.15985952571603304</v>
      </c>
      <c r="GY271" s="212">
        <f>+GY24+GY134</f>
        <v>262300601527</v>
      </c>
      <c r="GZ271" s="361">
        <f t="shared" ref="GZ271:GZ272" si="1915">+GY271/GV271</f>
        <v>4.4276146778499718E-2</v>
      </c>
      <c r="HA271" s="212">
        <f t="shared" ref="HA271:HC271" si="1916">+HA24+HA134</f>
        <v>5924196675000</v>
      </c>
      <c r="HB271" s="212">
        <f t="shared" si="1916"/>
        <v>5924196675000</v>
      </c>
      <c r="HC271" s="212">
        <f t="shared" si="1916"/>
        <v>1172843102440</v>
      </c>
      <c r="HD271" s="361">
        <f t="shared" ref="HD271:HD272" si="1917">+HC271/HB271</f>
        <v>0.19797504485112322</v>
      </c>
      <c r="HE271" s="212">
        <f>+HE24+HE134</f>
        <v>488102796946</v>
      </c>
      <c r="HF271" s="361">
        <f t="shared" ref="HF271:HF272" si="1918">+HE271/HB271</f>
        <v>8.2391389706183246E-2</v>
      </c>
      <c r="HG271" s="212">
        <f t="shared" ref="HG271:HI271" si="1919">+HG24+HG134</f>
        <v>5924196675000</v>
      </c>
      <c r="HH271" s="212">
        <f t="shared" si="1919"/>
        <v>5924196675000</v>
      </c>
      <c r="HI271" s="212">
        <f t="shared" si="1919"/>
        <v>1270150254843</v>
      </c>
      <c r="HJ271" s="361">
        <f t="shared" ref="HJ271:HJ272" si="1920">+HI271/HH271</f>
        <v>0.21440041992579525</v>
      </c>
      <c r="HK271" s="212">
        <f>+HK24+HK134</f>
        <v>585409949349</v>
      </c>
      <c r="HL271" s="361">
        <f t="shared" ref="HL271:HL272" si="1921">+HK271/HH271</f>
        <v>9.8816764780855285E-2</v>
      </c>
      <c r="HM271" s="212">
        <f t="shared" ref="HM271:HO271" si="1922">+HM24+HM134</f>
        <v>5924196675000</v>
      </c>
      <c r="HN271" s="212">
        <f t="shared" si="1922"/>
        <v>5924196675000</v>
      </c>
      <c r="HO271" s="212">
        <f t="shared" si="1922"/>
        <v>2268519018604</v>
      </c>
      <c r="HP271" s="361">
        <f t="shared" ref="HP271:HP272" si="1923">+HO271/HN271</f>
        <v>0.38292432595580567</v>
      </c>
      <c r="HQ271" s="212">
        <f>+HQ24+HQ134</f>
        <v>1583778713110</v>
      </c>
      <c r="HR271" s="361">
        <f t="shared" ref="HR271:HR272" si="1924">+HQ271/HN271</f>
        <v>0.26734067081086565</v>
      </c>
    </row>
    <row r="272" spans="1:226" x14ac:dyDescent="0.35">
      <c r="A272" s="48" t="s">
        <v>167</v>
      </c>
      <c r="B272" s="77">
        <f>+B41</f>
        <v>0</v>
      </c>
      <c r="C272" s="77">
        <f>+C41</f>
        <v>0</v>
      </c>
      <c r="D272" s="93">
        <v>0</v>
      </c>
      <c r="E272" s="77">
        <f>+E41</f>
        <v>0</v>
      </c>
      <c r="F272" s="77">
        <f>+F41</f>
        <v>0</v>
      </c>
      <c r="G272" s="93">
        <v>0</v>
      </c>
      <c r="H272" s="77">
        <f>+H41</f>
        <v>0</v>
      </c>
      <c r="I272" s="77">
        <f>+I41</f>
        <v>0</v>
      </c>
      <c r="J272" s="93">
        <v>0</v>
      </c>
      <c r="K272" s="77">
        <f>+K41</f>
        <v>0</v>
      </c>
      <c r="L272" s="77">
        <f>+L41</f>
        <v>0</v>
      </c>
      <c r="M272" s="93">
        <v>0</v>
      </c>
      <c r="N272" s="77">
        <f>+N41</f>
        <v>0</v>
      </c>
      <c r="O272" s="77">
        <f>+O41</f>
        <v>0</v>
      </c>
      <c r="P272" s="93">
        <v>0</v>
      </c>
      <c r="Q272" s="77">
        <f>+Q41</f>
        <v>0</v>
      </c>
      <c r="R272" s="77">
        <f>+R41</f>
        <v>0</v>
      </c>
      <c r="S272" s="93">
        <v>0</v>
      </c>
      <c r="T272" s="77">
        <f>+T41</f>
        <v>0</v>
      </c>
      <c r="U272" s="77">
        <f>+U41</f>
        <v>0</v>
      </c>
      <c r="V272" s="93">
        <v>0</v>
      </c>
      <c r="W272" s="77">
        <f>+W41</f>
        <v>0</v>
      </c>
      <c r="X272" s="77">
        <f>+X41</f>
        <v>0</v>
      </c>
      <c r="Y272" s="93">
        <v>0</v>
      </c>
      <c r="Z272" s="77">
        <f>+Z41</f>
        <v>0</v>
      </c>
      <c r="AA272" s="77">
        <f>+AA41</f>
        <v>0</v>
      </c>
      <c r="AB272" s="93">
        <v>0</v>
      </c>
      <c r="AC272" s="77">
        <f>+AC41</f>
        <v>0</v>
      </c>
      <c r="AD272" s="77">
        <f>+AD41</f>
        <v>0</v>
      </c>
      <c r="AE272" s="93">
        <v>0</v>
      </c>
      <c r="AF272" s="77">
        <f>+AF41</f>
        <v>0</v>
      </c>
      <c r="AG272" s="77">
        <f>+AG41</f>
        <v>0</v>
      </c>
      <c r="AH272" s="77">
        <f>+AH41</f>
        <v>0</v>
      </c>
      <c r="AI272" s="93">
        <v>0</v>
      </c>
      <c r="AJ272" s="77">
        <f>+AJ41</f>
        <v>0</v>
      </c>
      <c r="AK272" s="93">
        <v>0</v>
      </c>
      <c r="AL272" s="77">
        <f>+AL41</f>
        <v>0</v>
      </c>
      <c r="AM272" s="77">
        <f>+AM41</f>
        <v>0</v>
      </c>
      <c r="AN272" s="77">
        <f>+AN41</f>
        <v>0</v>
      </c>
      <c r="AO272" s="93">
        <v>0</v>
      </c>
      <c r="AP272" s="77">
        <f>+AP41</f>
        <v>0</v>
      </c>
      <c r="AQ272" s="93">
        <v>0</v>
      </c>
      <c r="AR272" s="77">
        <f>+AR41</f>
        <v>0</v>
      </c>
      <c r="AS272" s="77">
        <f>+AS41</f>
        <v>0</v>
      </c>
      <c r="AT272" s="77">
        <f>+AT41</f>
        <v>0</v>
      </c>
      <c r="AU272" s="93">
        <v>0</v>
      </c>
      <c r="AV272" s="77">
        <f>+AV41</f>
        <v>0</v>
      </c>
      <c r="AW272" s="93">
        <v>0</v>
      </c>
      <c r="AX272" s="77">
        <f>+AX41</f>
        <v>0</v>
      </c>
      <c r="AY272" s="77">
        <f>+AY41</f>
        <v>0</v>
      </c>
      <c r="AZ272" s="77">
        <f>+AZ41</f>
        <v>0</v>
      </c>
      <c r="BA272" s="93">
        <v>0</v>
      </c>
      <c r="BB272" s="77">
        <f>+BB41</f>
        <v>0</v>
      </c>
      <c r="BC272" s="93">
        <v>0</v>
      </c>
      <c r="BD272" s="77">
        <f>+BD41</f>
        <v>0</v>
      </c>
      <c r="BE272" s="77">
        <f>+BE41</f>
        <v>0</v>
      </c>
      <c r="BF272" s="77">
        <f>+BF41</f>
        <v>0</v>
      </c>
      <c r="BG272" s="93">
        <v>0</v>
      </c>
      <c r="BH272" s="77">
        <f>+BH41</f>
        <v>0</v>
      </c>
      <c r="BI272" s="92">
        <v>0</v>
      </c>
      <c r="BJ272" s="77">
        <f>+BJ41</f>
        <v>0</v>
      </c>
      <c r="BK272" s="77">
        <f>+BK41</f>
        <v>0</v>
      </c>
      <c r="BL272" s="77">
        <f>+BL41</f>
        <v>0</v>
      </c>
      <c r="BM272" s="92">
        <v>0</v>
      </c>
      <c r="BN272" s="77">
        <f>+BN41</f>
        <v>0</v>
      </c>
      <c r="BO272" s="92">
        <v>0</v>
      </c>
      <c r="BP272" s="77">
        <f>+BP41</f>
        <v>0</v>
      </c>
      <c r="BQ272" s="77">
        <f>+BQ41</f>
        <v>0</v>
      </c>
      <c r="BR272" s="77">
        <f>+BR41</f>
        <v>0</v>
      </c>
      <c r="BS272" s="92">
        <v>0</v>
      </c>
      <c r="BT272" s="77">
        <f>+BT41</f>
        <v>0</v>
      </c>
      <c r="BU272" s="92">
        <v>0</v>
      </c>
      <c r="BV272" s="77">
        <f>+BV41</f>
        <v>0</v>
      </c>
      <c r="BW272" s="77">
        <f>+BW41</f>
        <v>0</v>
      </c>
      <c r="BX272" s="77">
        <f>+BX41</f>
        <v>0</v>
      </c>
      <c r="BY272" s="92">
        <v>0</v>
      </c>
      <c r="BZ272" s="77">
        <f>+BZ41</f>
        <v>0</v>
      </c>
      <c r="CA272" s="92">
        <v>0</v>
      </c>
      <c r="CB272" s="77">
        <f>+CB41</f>
        <v>0</v>
      </c>
      <c r="CC272" s="77">
        <f>+CC41</f>
        <v>0</v>
      </c>
      <c r="CD272" s="77">
        <f>+CD41</f>
        <v>0</v>
      </c>
      <c r="CE272" s="92">
        <v>0</v>
      </c>
      <c r="CF272" s="77">
        <f>+CF41</f>
        <v>0</v>
      </c>
      <c r="CG272" s="92">
        <v>0</v>
      </c>
      <c r="CH272" s="77">
        <f>+CH41</f>
        <v>179155153000</v>
      </c>
      <c r="CI272" s="77">
        <f>+CI41</f>
        <v>179155153000</v>
      </c>
      <c r="CJ272" s="77">
        <f>+CJ41</f>
        <v>179155153000</v>
      </c>
      <c r="CK272" s="92">
        <f t="shared" si="1814"/>
        <v>1</v>
      </c>
      <c r="CL272" s="77">
        <f>+CL41</f>
        <v>179155153000</v>
      </c>
      <c r="CM272" s="92">
        <f t="shared" si="1815"/>
        <v>1</v>
      </c>
      <c r="CN272" s="77">
        <f>+CN41</f>
        <v>185381251000</v>
      </c>
      <c r="CO272" s="77">
        <f>+CO41</f>
        <v>182507617830</v>
      </c>
      <c r="CP272" s="77">
        <f>+CP41</f>
        <v>181085033608</v>
      </c>
      <c r="CQ272" s="92">
        <f t="shared" si="1816"/>
        <v>0.99220534332257249</v>
      </c>
      <c r="CR272" s="77">
        <f>+CR41</f>
        <v>181085033608</v>
      </c>
      <c r="CS272" s="92">
        <f t="shared" si="1817"/>
        <v>0.99220534332257249</v>
      </c>
      <c r="CT272" s="77">
        <f>+CT41</f>
        <v>181269346000</v>
      </c>
      <c r="CU272" s="77">
        <f>+CU41</f>
        <v>90119518955</v>
      </c>
      <c r="CV272" s="52">
        <f t="shared" si="1818"/>
        <v>0.49715807412357521</v>
      </c>
      <c r="CW272" s="77">
        <f>+CW41</f>
        <v>181269346000</v>
      </c>
      <c r="CX272" s="77">
        <f>+CX41</f>
        <v>118403107952</v>
      </c>
      <c r="CY272" s="52">
        <f t="shared" si="1819"/>
        <v>0.65318880751078567</v>
      </c>
      <c r="CZ272" s="77">
        <f>+CZ41</f>
        <v>181269346000</v>
      </c>
      <c r="DA272" s="77">
        <f>+DA41</f>
        <v>136893917032</v>
      </c>
      <c r="DB272" s="52">
        <f t="shared" si="1820"/>
        <v>0.75519617658906324</v>
      </c>
      <c r="DC272" s="77">
        <f>+DC41</f>
        <v>181269346000</v>
      </c>
      <c r="DD272" s="77">
        <f>+DD41</f>
        <v>180489106646</v>
      </c>
      <c r="DE272" s="77">
        <f>+DE41</f>
        <v>180484275061</v>
      </c>
      <c r="DF272" s="92">
        <f t="shared" si="1821"/>
        <v>0.99997323060050669</v>
      </c>
      <c r="DG272" s="77">
        <f>+DG41</f>
        <v>177484275061</v>
      </c>
      <c r="DH272" s="92">
        <f t="shared" si="1822"/>
        <v>0.98335172886143485</v>
      </c>
      <c r="DI272" s="77">
        <f>+DI41</f>
        <v>228010411000</v>
      </c>
      <c r="DJ272" s="77">
        <f>+DJ41</f>
        <v>0</v>
      </c>
      <c r="DK272" s="77">
        <f>+DK41</f>
        <v>228010411000</v>
      </c>
      <c r="DL272" s="77">
        <f t="shared" ref="DL272:DN272" si="1925">+DL41</f>
        <v>228010411000</v>
      </c>
      <c r="DM272" s="77">
        <f t="shared" si="1925"/>
        <v>228010411000</v>
      </c>
      <c r="DN272" s="77">
        <f t="shared" si="1925"/>
        <v>0</v>
      </c>
      <c r="DO272" s="93">
        <f t="shared" si="1824"/>
        <v>0</v>
      </c>
      <c r="DP272" s="77">
        <f>+DP41</f>
        <v>0</v>
      </c>
      <c r="DQ272" s="93">
        <f t="shared" si="1825"/>
        <v>0</v>
      </c>
      <c r="DR272" s="77">
        <f t="shared" ref="DR272:DT272" si="1926">+DR41</f>
        <v>228010411000</v>
      </c>
      <c r="DS272" s="77">
        <f t="shared" si="1926"/>
        <v>228010411000</v>
      </c>
      <c r="DT272" s="77">
        <f t="shared" si="1926"/>
        <v>1696895303</v>
      </c>
      <c r="DU272" s="93">
        <f t="shared" si="1827"/>
        <v>7.4421834317030377E-3</v>
      </c>
      <c r="DV272" s="77">
        <f>+DV41</f>
        <v>0</v>
      </c>
      <c r="DW272" s="93">
        <f t="shared" si="1828"/>
        <v>0</v>
      </c>
      <c r="DX272" s="77">
        <f t="shared" ref="DX272:DZ272" si="1927">+DX41</f>
        <v>228010411000</v>
      </c>
      <c r="DY272" s="77">
        <f t="shared" si="1927"/>
        <v>228010411000</v>
      </c>
      <c r="DZ272" s="77">
        <f t="shared" si="1927"/>
        <v>4804857666</v>
      </c>
      <c r="EA272" s="93">
        <f t="shared" si="1830"/>
        <v>2.1072974891484231E-2</v>
      </c>
      <c r="EB272" s="77">
        <f>+EB41</f>
        <v>4804857666</v>
      </c>
      <c r="EC272" s="93">
        <f t="shared" si="1831"/>
        <v>2.1072974891484231E-2</v>
      </c>
      <c r="ED272" s="77">
        <f t="shared" ref="ED272:EF272" si="1928">+ED41</f>
        <v>228010411000</v>
      </c>
      <c r="EE272" s="212">
        <f t="shared" si="1928"/>
        <v>228010411000</v>
      </c>
      <c r="EF272" s="212">
        <f t="shared" si="1928"/>
        <v>9009737728</v>
      </c>
      <c r="EG272" s="438">
        <f t="shared" si="1881"/>
        <v>3.9514589217594979E-2</v>
      </c>
      <c r="EH272" s="212">
        <f>+EH41</f>
        <v>9009737728</v>
      </c>
      <c r="EI272" s="438">
        <f t="shared" si="1882"/>
        <v>3.9514589217594979E-2</v>
      </c>
      <c r="EJ272" s="212">
        <f t="shared" ref="EJ272:EL272" si="1929">+EJ41</f>
        <v>228010411000</v>
      </c>
      <c r="EK272" s="212">
        <f t="shared" si="1929"/>
        <v>228010411000</v>
      </c>
      <c r="EL272" s="212">
        <f t="shared" si="1929"/>
        <v>54295481860</v>
      </c>
      <c r="EM272" s="438">
        <f t="shared" si="1884"/>
        <v>0.23812720490206038</v>
      </c>
      <c r="EN272" s="212">
        <f>+EN41</f>
        <v>54295481860</v>
      </c>
      <c r="EO272" s="438">
        <f t="shared" si="1885"/>
        <v>0.23812720490206038</v>
      </c>
      <c r="EP272" s="212">
        <f t="shared" ref="EP272:ER272" si="1930">+EP41</f>
        <v>228010411000</v>
      </c>
      <c r="EQ272" s="212">
        <f t="shared" si="1930"/>
        <v>228010411000</v>
      </c>
      <c r="ER272" s="212">
        <f t="shared" si="1930"/>
        <v>69200323990</v>
      </c>
      <c r="ES272" s="438">
        <f t="shared" si="1887"/>
        <v>0.30349633460377384</v>
      </c>
      <c r="ET272" s="212">
        <f>+ET41</f>
        <v>65387532565</v>
      </c>
      <c r="EU272" s="438">
        <f t="shared" si="1888"/>
        <v>0.28677432876080383</v>
      </c>
      <c r="EV272" s="212">
        <f t="shared" ref="EV272:EX272" si="1931">+EV41</f>
        <v>228010411000</v>
      </c>
      <c r="EW272" s="212">
        <f t="shared" si="1931"/>
        <v>228010411000</v>
      </c>
      <c r="EX272" s="212">
        <f t="shared" si="1931"/>
        <v>87386695566</v>
      </c>
      <c r="EY272" s="438">
        <f t="shared" si="1890"/>
        <v>0.38325748014199229</v>
      </c>
      <c r="EZ272" s="212">
        <f>+EZ41</f>
        <v>87386695566</v>
      </c>
      <c r="FA272" s="438">
        <f t="shared" si="1891"/>
        <v>0.38325748014199229</v>
      </c>
      <c r="FB272" s="212">
        <f t="shared" ref="FB272:FD272" si="1932">+FB41</f>
        <v>228010411000</v>
      </c>
      <c r="FC272" s="212">
        <f t="shared" si="1932"/>
        <v>228010411000</v>
      </c>
      <c r="FD272" s="212">
        <f t="shared" si="1932"/>
        <v>103791575361</v>
      </c>
      <c r="FE272" s="438">
        <f t="shared" si="1893"/>
        <v>0.45520542200592762</v>
      </c>
      <c r="FF272" s="212">
        <f>+FF41</f>
        <v>103791575361</v>
      </c>
      <c r="FG272" s="438">
        <f t="shared" si="1894"/>
        <v>0.45520542200592762</v>
      </c>
      <c r="FH272" s="212">
        <f t="shared" ref="FH272:FJ272" si="1933">+FH41</f>
        <v>228010411000</v>
      </c>
      <c r="FI272" s="212">
        <f t="shared" si="1933"/>
        <v>233010411000</v>
      </c>
      <c r="FJ272" s="212">
        <f t="shared" si="1933"/>
        <v>134630207317</v>
      </c>
      <c r="FK272" s="438">
        <f t="shared" si="1896"/>
        <v>0.57778623169331267</v>
      </c>
      <c r="FL272" s="212">
        <f>+FL41</f>
        <v>125412955519</v>
      </c>
      <c r="FM272" s="438">
        <f t="shared" si="1897"/>
        <v>0.53822897861417873</v>
      </c>
      <c r="FN272" s="212">
        <f t="shared" ref="FN272:FS272" si="1934">+FN41</f>
        <v>242027022000</v>
      </c>
      <c r="FO272" s="212">
        <f t="shared" si="1934"/>
        <v>0</v>
      </c>
      <c r="FP272" s="212">
        <f t="shared" si="1934"/>
        <v>242027022000</v>
      </c>
      <c r="FQ272" s="212">
        <f t="shared" si="1934"/>
        <v>228010411000</v>
      </c>
      <c r="FR272" s="212">
        <f t="shared" si="1934"/>
        <v>245117629342</v>
      </c>
      <c r="FS272" s="212">
        <f t="shared" si="1934"/>
        <v>152653441109</v>
      </c>
      <c r="FT272" s="438">
        <f t="shared" si="1899"/>
        <v>0.62277626264086672</v>
      </c>
      <c r="FU272" s="212">
        <f>+FU41</f>
        <v>152653441109</v>
      </c>
      <c r="FV272" s="438">
        <f t="shared" si="1900"/>
        <v>0.62277626264086672</v>
      </c>
      <c r="FW272" s="212">
        <f t="shared" ref="FW272:FY272" si="1935">+FW41</f>
        <v>228010411000</v>
      </c>
      <c r="FX272" s="212">
        <f t="shared" si="1935"/>
        <v>245117629342</v>
      </c>
      <c r="FY272" s="212">
        <f t="shared" si="1935"/>
        <v>174246287841</v>
      </c>
      <c r="FZ272" s="438">
        <f t="shared" si="1902"/>
        <v>0.71086803633321338</v>
      </c>
      <c r="GA272" s="212">
        <f>+GA41</f>
        <v>172573883838</v>
      </c>
      <c r="GB272" s="438">
        <f t="shared" si="1903"/>
        <v>0.70404517333682493</v>
      </c>
      <c r="GC272" s="212">
        <f t="shared" ref="GC272:GE272" si="1936">+GC41</f>
        <v>228010411000</v>
      </c>
      <c r="GD272" s="212">
        <f t="shared" si="1936"/>
        <v>245117629342</v>
      </c>
      <c r="GE272" s="212">
        <f t="shared" si="1936"/>
        <v>242990113516</v>
      </c>
      <c r="GF272" s="361">
        <f t="shared" si="1905"/>
        <v>0.99132042916818686</v>
      </c>
      <c r="GG272" s="212">
        <f>+GG41</f>
        <v>242990113516</v>
      </c>
      <c r="GH272" s="361">
        <f t="shared" si="1906"/>
        <v>0.99132042916818686</v>
      </c>
      <c r="GI272" s="212">
        <f t="shared" ref="GI272:GK272" si="1937">+GI41</f>
        <v>242027022000</v>
      </c>
      <c r="GJ272" s="212">
        <f t="shared" si="1937"/>
        <v>242027022000</v>
      </c>
      <c r="GK272" s="212">
        <f t="shared" si="1937"/>
        <v>0</v>
      </c>
      <c r="GL272" s="361">
        <f t="shared" si="1908"/>
        <v>0</v>
      </c>
      <c r="GM272" s="212">
        <f>+GM41</f>
        <v>0</v>
      </c>
      <c r="GN272" s="361">
        <f t="shared" si="1909"/>
        <v>0</v>
      </c>
      <c r="GO272" s="212">
        <f t="shared" ref="GO272:GQ272" si="1938">+GO41</f>
        <v>242027022000</v>
      </c>
      <c r="GP272" s="212">
        <f t="shared" si="1938"/>
        <v>242027022000</v>
      </c>
      <c r="GQ272" s="212">
        <f t="shared" si="1938"/>
        <v>0</v>
      </c>
      <c r="GR272" s="361">
        <f t="shared" si="1911"/>
        <v>0</v>
      </c>
      <c r="GS272" s="212">
        <f>+GS41</f>
        <v>0</v>
      </c>
      <c r="GT272" s="361">
        <f t="shared" si="1912"/>
        <v>0</v>
      </c>
      <c r="GU272" s="212">
        <f t="shared" ref="GU272:GW272" si="1939">+GU41</f>
        <v>242027022000</v>
      </c>
      <c r="GV272" s="212">
        <f t="shared" si="1939"/>
        <v>242027022000</v>
      </c>
      <c r="GW272" s="212">
        <f t="shared" si="1939"/>
        <v>2630170495</v>
      </c>
      <c r="GX272" s="361">
        <f t="shared" si="1914"/>
        <v>1.0867259669046376E-2</v>
      </c>
      <c r="GY272" s="212">
        <f>+GY41</f>
        <v>2630170495</v>
      </c>
      <c r="GZ272" s="361">
        <f t="shared" si="1915"/>
        <v>1.0867259669046376E-2</v>
      </c>
      <c r="HA272" s="212">
        <f t="shared" ref="HA272:HC272" si="1940">+HA41</f>
        <v>242027022000</v>
      </c>
      <c r="HB272" s="212">
        <f t="shared" si="1940"/>
        <v>242027022000</v>
      </c>
      <c r="HC272" s="212">
        <f t="shared" si="1940"/>
        <v>26813228838</v>
      </c>
      <c r="HD272" s="361">
        <f t="shared" si="1917"/>
        <v>0.11078609576909143</v>
      </c>
      <c r="HE272" s="212">
        <f>+HE41</f>
        <v>26813228838</v>
      </c>
      <c r="HF272" s="361">
        <f t="shared" si="1918"/>
        <v>0.11078609576909143</v>
      </c>
      <c r="HG272" s="212">
        <f t="shared" ref="HG272:HI272" si="1941">+HG41</f>
        <v>242027022000</v>
      </c>
      <c r="HH272" s="212">
        <f t="shared" si="1941"/>
        <v>242027022000</v>
      </c>
      <c r="HI272" s="212">
        <f t="shared" si="1941"/>
        <v>56205932650</v>
      </c>
      <c r="HJ272" s="361">
        <f t="shared" si="1920"/>
        <v>0.23222998897205785</v>
      </c>
      <c r="HK272" s="212">
        <f>+HK41</f>
        <v>50102353274</v>
      </c>
      <c r="HL272" s="361">
        <f t="shared" si="1921"/>
        <v>0.20701140252843336</v>
      </c>
      <c r="HM272" s="212">
        <f t="shared" ref="HM272:HO272" si="1942">+HM41</f>
        <v>242027022000</v>
      </c>
      <c r="HN272" s="212">
        <f t="shared" si="1942"/>
        <v>242027022000</v>
      </c>
      <c r="HO272" s="212">
        <f t="shared" si="1942"/>
        <v>68528338610</v>
      </c>
      <c r="HP272" s="361">
        <f t="shared" si="1923"/>
        <v>0.28314333682129095</v>
      </c>
      <c r="HQ272" s="212">
        <f>+HQ41</f>
        <v>67505572975</v>
      </c>
      <c r="HR272" s="361">
        <f t="shared" si="1924"/>
        <v>0.2789175044057684</v>
      </c>
    </row>
    <row r="273" spans="1:226" x14ac:dyDescent="0.35">
      <c r="A273" s="48" t="s">
        <v>168</v>
      </c>
      <c r="B273" s="77">
        <v>0</v>
      </c>
      <c r="C273" s="77">
        <v>0</v>
      </c>
      <c r="D273" s="93">
        <v>0</v>
      </c>
      <c r="E273" s="77">
        <v>0</v>
      </c>
      <c r="F273" s="77">
        <v>0</v>
      </c>
      <c r="G273" s="93">
        <v>0</v>
      </c>
      <c r="H273" s="77">
        <v>0</v>
      </c>
      <c r="I273" s="77">
        <v>0</v>
      </c>
      <c r="J273" s="93">
        <v>0</v>
      </c>
      <c r="K273" s="77">
        <v>0</v>
      </c>
      <c r="L273" s="77">
        <v>0</v>
      </c>
      <c r="M273" s="93">
        <v>0</v>
      </c>
      <c r="N273" s="77">
        <v>0</v>
      </c>
      <c r="O273" s="77">
        <v>0</v>
      </c>
      <c r="P273" s="93">
        <v>0</v>
      </c>
      <c r="Q273" s="77">
        <v>0</v>
      </c>
      <c r="R273" s="77">
        <v>0</v>
      </c>
      <c r="S273" s="93">
        <v>0</v>
      </c>
      <c r="T273" s="77">
        <v>0</v>
      </c>
      <c r="U273" s="77">
        <v>0</v>
      </c>
      <c r="V273" s="93">
        <v>0</v>
      </c>
      <c r="W273" s="77">
        <v>0</v>
      </c>
      <c r="X273" s="77">
        <v>0</v>
      </c>
      <c r="Y273" s="93">
        <v>0</v>
      </c>
      <c r="Z273" s="77">
        <v>0</v>
      </c>
      <c r="AA273" s="77">
        <v>0</v>
      </c>
      <c r="AB273" s="93">
        <v>0</v>
      </c>
      <c r="AC273" s="77">
        <v>0</v>
      </c>
      <c r="AD273" s="77">
        <v>0</v>
      </c>
      <c r="AE273" s="93">
        <v>0</v>
      </c>
      <c r="AF273" s="77">
        <v>0</v>
      </c>
      <c r="AG273" s="77">
        <v>0</v>
      </c>
      <c r="AH273" s="77">
        <v>0</v>
      </c>
      <c r="AI273" s="93">
        <v>0</v>
      </c>
      <c r="AJ273" s="77">
        <v>0</v>
      </c>
      <c r="AK273" s="93">
        <v>0</v>
      </c>
      <c r="AL273" s="77">
        <v>0</v>
      </c>
      <c r="AM273" s="77">
        <v>0</v>
      </c>
      <c r="AN273" s="77">
        <v>0</v>
      </c>
      <c r="AO273" s="93">
        <v>0</v>
      </c>
      <c r="AP273" s="77">
        <v>0</v>
      </c>
      <c r="AQ273" s="93">
        <v>0</v>
      </c>
      <c r="AR273" s="77">
        <v>0</v>
      </c>
      <c r="AS273" s="77">
        <v>0</v>
      </c>
      <c r="AT273" s="77">
        <v>0</v>
      </c>
      <c r="AU273" s="93">
        <v>0</v>
      </c>
      <c r="AV273" s="77">
        <v>0</v>
      </c>
      <c r="AW273" s="93">
        <v>0</v>
      </c>
      <c r="AX273" s="77">
        <v>0</v>
      </c>
      <c r="AY273" s="77">
        <v>0</v>
      </c>
      <c r="AZ273" s="77">
        <v>0</v>
      </c>
      <c r="BA273" s="93">
        <v>0</v>
      </c>
      <c r="BB273" s="77">
        <v>0</v>
      </c>
      <c r="BC273" s="93">
        <v>0</v>
      </c>
      <c r="BD273" s="77">
        <v>0</v>
      </c>
      <c r="BE273" s="77">
        <v>0</v>
      </c>
      <c r="BF273" s="77">
        <v>0</v>
      </c>
      <c r="BG273" s="93">
        <v>0</v>
      </c>
      <c r="BH273" s="77">
        <v>0</v>
      </c>
      <c r="BI273" s="92">
        <v>0</v>
      </c>
      <c r="BJ273" s="77">
        <v>0</v>
      </c>
      <c r="BK273" s="77">
        <v>0</v>
      </c>
      <c r="BL273" s="77">
        <v>0</v>
      </c>
      <c r="BM273" s="92">
        <v>0</v>
      </c>
      <c r="BN273" s="77">
        <v>0</v>
      </c>
      <c r="BO273" s="92">
        <v>0</v>
      </c>
      <c r="BP273" s="77">
        <v>0</v>
      </c>
      <c r="BQ273" s="77">
        <v>0</v>
      </c>
      <c r="BR273" s="77">
        <v>0</v>
      </c>
      <c r="BS273" s="92">
        <v>0</v>
      </c>
      <c r="BT273" s="77">
        <v>0</v>
      </c>
      <c r="BU273" s="92">
        <v>0</v>
      </c>
      <c r="BV273" s="77">
        <v>0</v>
      </c>
      <c r="BW273" s="77">
        <v>0</v>
      </c>
      <c r="BX273" s="77">
        <v>0</v>
      </c>
      <c r="BY273" s="92">
        <v>0</v>
      </c>
      <c r="BZ273" s="77">
        <v>0</v>
      </c>
      <c r="CA273" s="92">
        <v>0</v>
      </c>
      <c r="CB273" s="77">
        <v>0</v>
      </c>
      <c r="CC273" s="77">
        <v>0</v>
      </c>
      <c r="CD273" s="77">
        <v>0</v>
      </c>
      <c r="CE273" s="92">
        <v>0</v>
      </c>
      <c r="CF273" s="77">
        <v>0</v>
      </c>
      <c r="CG273" s="92">
        <v>0</v>
      </c>
      <c r="CH273" s="77">
        <v>0</v>
      </c>
      <c r="CI273" s="77">
        <v>0</v>
      </c>
      <c r="CJ273" s="77">
        <v>0</v>
      </c>
      <c r="CK273" s="92">
        <v>0</v>
      </c>
      <c r="CL273" s="77">
        <v>0</v>
      </c>
      <c r="CM273" s="92">
        <v>0</v>
      </c>
      <c r="CN273" s="77">
        <v>0</v>
      </c>
      <c r="CO273" s="77">
        <v>0</v>
      </c>
      <c r="CP273" s="77">
        <v>0</v>
      </c>
      <c r="CQ273" s="92">
        <v>0</v>
      </c>
      <c r="CR273" s="77">
        <v>0</v>
      </c>
      <c r="CS273" s="92">
        <v>0</v>
      </c>
      <c r="CT273" s="77">
        <v>0</v>
      </c>
      <c r="CU273" s="77">
        <v>0</v>
      </c>
      <c r="CV273" s="52">
        <v>0</v>
      </c>
      <c r="CW273" s="77">
        <v>0</v>
      </c>
      <c r="CX273" s="77">
        <v>0</v>
      </c>
      <c r="CY273" s="52">
        <v>0</v>
      </c>
      <c r="CZ273" s="77">
        <v>0</v>
      </c>
      <c r="DA273" s="77">
        <v>0</v>
      </c>
      <c r="DB273" s="52">
        <v>0</v>
      </c>
      <c r="DC273" s="77">
        <v>0</v>
      </c>
      <c r="DD273" s="77">
        <v>0</v>
      </c>
      <c r="DE273" s="77">
        <v>0</v>
      </c>
      <c r="DF273" s="92">
        <v>0</v>
      </c>
      <c r="DG273" s="77">
        <v>0</v>
      </c>
      <c r="DH273" s="92">
        <v>0</v>
      </c>
      <c r="DI273" s="77">
        <v>0</v>
      </c>
      <c r="DJ273" s="77">
        <v>0</v>
      </c>
      <c r="DK273" s="77">
        <v>0</v>
      </c>
      <c r="DL273" s="77">
        <v>0</v>
      </c>
      <c r="DM273" s="77">
        <v>0</v>
      </c>
      <c r="DN273" s="77">
        <v>0</v>
      </c>
      <c r="DO273" s="93">
        <v>0</v>
      </c>
      <c r="DP273" s="77">
        <v>0</v>
      </c>
      <c r="DQ273" s="93">
        <v>0</v>
      </c>
      <c r="DR273" s="77">
        <v>0</v>
      </c>
      <c r="DS273" s="77">
        <v>0</v>
      </c>
      <c r="DT273" s="77">
        <v>0</v>
      </c>
      <c r="DU273" s="93">
        <v>0</v>
      </c>
      <c r="DV273" s="77">
        <v>0</v>
      </c>
      <c r="DW273" s="93">
        <v>0</v>
      </c>
      <c r="DX273" s="77">
        <v>0</v>
      </c>
      <c r="DY273" s="77">
        <v>0</v>
      </c>
      <c r="DZ273" s="77">
        <v>0</v>
      </c>
      <c r="EA273" s="93">
        <v>0</v>
      </c>
      <c r="EB273" s="77">
        <v>0</v>
      </c>
      <c r="EC273" s="93">
        <v>0</v>
      </c>
      <c r="ED273" s="77">
        <v>0</v>
      </c>
      <c r="EE273" s="212">
        <v>0</v>
      </c>
      <c r="EF273" s="212">
        <v>0</v>
      </c>
      <c r="EG273" s="438">
        <v>0</v>
      </c>
      <c r="EH273" s="212">
        <v>0</v>
      </c>
      <c r="EI273" s="438">
        <v>0</v>
      </c>
      <c r="EJ273" s="212">
        <v>0</v>
      </c>
      <c r="EK273" s="212">
        <v>0</v>
      </c>
      <c r="EL273" s="212">
        <v>0</v>
      </c>
      <c r="EM273" s="438">
        <v>0</v>
      </c>
      <c r="EN273" s="212">
        <v>0</v>
      </c>
      <c r="EO273" s="438">
        <v>0</v>
      </c>
      <c r="EP273" s="212">
        <v>0</v>
      </c>
      <c r="EQ273" s="212">
        <v>0</v>
      </c>
      <c r="ER273" s="212">
        <v>0</v>
      </c>
      <c r="ES273" s="438">
        <v>0</v>
      </c>
      <c r="ET273" s="212">
        <v>0</v>
      </c>
      <c r="EU273" s="438">
        <v>0</v>
      </c>
      <c r="EV273" s="212">
        <v>0</v>
      </c>
      <c r="EW273" s="212">
        <v>0</v>
      </c>
      <c r="EX273" s="212">
        <v>0</v>
      </c>
      <c r="EY273" s="438">
        <v>0</v>
      </c>
      <c r="EZ273" s="212">
        <v>0</v>
      </c>
      <c r="FA273" s="438">
        <v>0</v>
      </c>
      <c r="FB273" s="212">
        <v>0</v>
      </c>
      <c r="FC273" s="212">
        <v>0</v>
      </c>
      <c r="FD273" s="212">
        <v>0</v>
      </c>
      <c r="FE273" s="438">
        <v>0</v>
      </c>
      <c r="FF273" s="212">
        <v>0</v>
      </c>
      <c r="FG273" s="438">
        <v>0</v>
      </c>
      <c r="FH273" s="212">
        <v>0</v>
      </c>
      <c r="FI273" s="212">
        <v>0</v>
      </c>
      <c r="FJ273" s="212">
        <v>0</v>
      </c>
      <c r="FK273" s="438">
        <v>0</v>
      </c>
      <c r="FL273" s="212">
        <v>0</v>
      </c>
      <c r="FM273" s="438">
        <v>0</v>
      </c>
      <c r="FN273" s="212">
        <v>0</v>
      </c>
      <c r="FO273" s="212">
        <v>0</v>
      </c>
      <c r="FP273" s="212">
        <v>0</v>
      </c>
      <c r="FQ273" s="212">
        <v>0</v>
      </c>
      <c r="FR273" s="212">
        <v>0</v>
      </c>
      <c r="FS273" s="212">
        <v>0</v>
      </c>
      <c r="FT273" s="438">
        <v>0</v>
      </c>
      <c r="FU273" s="212">
        <v>0</v>
      </c>
      <c r="FV273" s="438">
        <v>0</v>
      </c>
      <c r="FW273" s="212">
        <v>0</v>
      </c>
      <c r="FX273" s="212">
        <v>0</v>
      </c>
      <c r="FY273" s="212">
        <v>0</v>
      </c>
      <c r="FZ273" s="438">
        <v>0</v>
      </c>
      <c r="GA273" s="212">
        <v>0</v>
      </c>
      <c r="GB273" s="438">
        <v>0</v>
      </c>
      <c r="GC273" s="212">
        <v>0</v>
      </c>
      <c r="GD273" s="212">
        <v>0</v>
      </c>
      <c r="GE273" s="212">
        <v>0</v>
      </c>
      <c r="GF273" s="361">
        <v>0</v>
      </c>
      <c r="GG273" s="212">
        <v>0</v>
      </c>
      <c r="GH273" s="361">
        <v>0</v>
      </c>
      <c r="GI273" s="212">
        <v>0</v>
      </c>
      <c r="GJ273" s="212">
        <v>0</v>
      </c>
      <c r="GK273" s="212">
        <v>0</v>
      </c>
      <c r="GL273" s="361">
        <v>0</v>
      </c>
      <c r="GM273" s="212">
        <v>0</v>
      </c>
      <c r="GN273" s="361">
        <v>0</v>
      </c>
      <c r="GO273" s="212">
        <v>0</v>
      </c>
      <c r="GP273" s="212">
        <v>0</v>
      </c>
      <c r="GQ273" s="212">
        <v>0</v>
      </c>
      <c r="GR273" s="361">
        <v>0</v>
      </c>
      <c r="GS273" s="212">
        <v>0</v>
      </c>
      <c r="GT273" s="361">
        <v>0</v>
      </c>
      <c r="GU273" s="212">
        <v>0</v>
      </c>
      <c r="GV273" s="212">
        <v>0</v>
      </c>
      <c r="GW273" s="212">
        <v>0</v>
      </c>
      <c r="GX273" s="361">
        <v>0</v>
      </c>
      <c r="GY273" s="212">
        <v>0</v>
      </c>
      <c r="GZ273" s="361">
        <v>0</v>
      </c>
      <c r="HA273" s="212">
        <v>0</v>
      </c>
      <c r="HB273" s="212">
        <v>0</v>
      </c>
      <c r="HC273" s="212">
        <v>0</v>
      </c>
      <c r="HD273" s="361">
        <v>0</v>
      </c>
      <c r="HE273" s="212">
        <v>0</v>
      </c>
      <c r="HF273" s="361">
        <v>0</v>
      </c>
      <c r="HG273" s="212">
        <v>0</v>
      </c>
      <c r="HH273" s="212">
        <v>0</v>
      </c>
      <c r="HI273" s="212">
        <v>0</v>
      </c>
      <c r="HJ273" s="361">
        <v>0</v>
      </c>
      <c r="HK273" s="212">
        <v>0</v>
      </c>
      <c r="HL273" s="361">
        <v>0</v>
      </c>
      <c r="HM273" s="212">
        <v>0</v>
      </c>
      <c r="HN273" s="212">
        <v>0</v>
      </c>
      <c r="HO273" s="212">
        <v>0</v>
      </c>
      <c r="HP273" s="361">
        <v>0</v>
      </c>
      <c r="HQ273" s="212">
        <v>0</v>
      </c>
      <c r="HR273" s="361">
        <v>0</v>
      </c>
    </row>
    <row r="274" spans="1:226" x14ac:dyDescent="0.35">
      <c r="A274" s="48" t="s">
        <v>169</v>
      </c>
      <c r="B274" s="77">
        <v>0</v>
      </c>
      <c r="C274" s="77">
        <v>0</v>
      </c>
      <c r="D274" s="93">
        <v>0</v>
      </c>
      <c r="E274" s="77">
        <v>0</v>
      </c>
      <c r="F274" s="77">
        <v>0</v>
      </c>
      <c r="G274" s="93">
        <v>0</v>
      </c>
      <c r="H274" s="77">
        <v>0</v>
      </c>
      <c r="I274" s="77">
        <v>0</v>
      </c>
      <c r="J274" s="93">
        <v>0</v>
      </c>
      <c r="K274" s="77">
        <v>0</v>
      </c>
      <c r="L274" s="77">
        <v>0</v>
      </c>
      <c r="M274" s="93">
        <v>0</v>
      </c>
      <c r="N274" s="77">
        <v>0</v>
      </c>
      <c r="O274" s="77">
        <v>0</v>
      </c>
      <c r="P274" s="93">
        <v>0</v>
      </c>
      <c r="Q274" s="77">
        <v>0</v>
      </c>
      <c r="R274" s="77">
        <v>0</v>
      </c>
      <c r="S274" s="93">
        <v>0</v>
      </c>
      <c r="T274" s="77">
        <v>0</v>
      </c>
      <c r="U274" s="77">
        <v>0</v>
      </c>
      <c r="V274" s="93">
        <v>0</v>
      </c>
      <c r="W274" s="77">
        <v>0</v>
      </c>
      <c r="X274" s="77">
        <v>0</v>
      </c>
      <c r="Y274" s="93">
        <v>0</v>
      </c>
      <c r="Z274" s="77">
        <v>0</v>
      </c>
      <c r="AA274" s="77">
        <v>0</v>
      </c>
      <c r="AB274" s="93">
        <v>0</v>
      </c>
      <c r="AC274" s="77">
        <v>0</v>
      </c>
      <c r="AD274" s="77">
        <v>0</v>
      </c>
      <c r="AE274" s="93">
        <v>0</v>
      </c>
      <c r="AF274" s="77">
        <v>0</v>
      </c>
      <c r="AG274" s="77">
        <v>0</v>
      </c>
      <c r="AH274" s="77">
        <v>0</v>
      </c>
      <c r="AI274" s="93">
        <v>0</v>
      </c>
      <c r="AJ274" s="77">
        <v>0</v>
      </c>
      <c r="AK274" s="93">
        <v>0</v>
      </c>
      <c r="AL274" s="77">
        <v>0</v>
      </c>
      <c r="AM274" s="77">
        <v>0</v>
      </c>
      <c r="AN274" s="77">
        <v>0</v>
      </c>
      <c r="AO274" s="93">
        <v>0</v>
      </c>
      <c r="AP274" s="77">
        <v>0</v>
      </c>
      <c r="AQ274" s="93">
        <v>0</v>
      </c>
      <c r="AR274" s="77">
        <v>0</v>
      </c>
      <c r="AS274" s="77">
        <v>0</v>
      </c>
      <c r="AT274" s="77">
        <v>0</v>
      </c>
      <c r="AU274" s="93">
        <v>0</v>
      </c>
      <c r="AV274" s="77">
        <v>0</v>
      </c>
      <c r="AW274" s="93">
        <v>0</v>
      </c>
      <c r="AX274" s="77">
        <v>0</v>
      </c>
      <c r="AY274" s="77">
        <v>0</v>
      </c>
      <c r="AZ274" s="77">
        <v>0</v>
      </c>
      <c r="BA274" s="93">
        <v>0</v>
      </c>
      <c r="BB274" s="77">
        <v>0</v>
      </c>
      <c r="BC274" s="93">
        <v>0</v>
      </c>
      <c r="BD274" s="77">
        <v>0</v>
      </c>
      <c r="BE274" s="77">
        <v>0</v>
      </c>
      <c r="BF274" s="77">
        <v>0</v>
      </c>
      <c r="BG274" s="93">
        <v>0</v>
      </c>
      <c r="BH274" s="77">
        <v>0</v>
      </c>
      <c r="BI274" s="92">
        <v>0</v>
      </c>
      <c r="BJ274" s="77">
        <v>0</v>
      </c>
      <c r="BK274" s="77">
        <v>0</v>
      </c>
      <c r="BL274" s="77">
        <v>0</v>
      </c>
      <c r="BM274" s="92">
        <v>0</v>
      </c>
      <c r="BN274" s="77">
        <v>0</v>
      </c>
      <c r="BO274" s="92">
        <v>0</v>
      </c>
      <c r="BP274" s="77">
        <v>0</v>
      </c>
      <c r="BQ274" s="77">
        <v>0</v>
      </c>
      <c r="BR274" s="77">
        <v>0</v>
      </c>
      <c r="BS274" s="92">
        <v>0</v>
      </c>
      <c r="BT274" s="77">
        <v>0</v>
      </c>
      <c r="BU274" s="92">
        <v>0</v>
      </c>
      <c r="BV274" s="77">
        <v>0</v>
      </c>
      <c r="BW274" s="77">
        <v>0</v>
      </c>
      <c r="BX274" s="77">
        <v>0</v>
      </c>
      <c r="BY274" s="92">
        <v>0</v>
      </c>
      <c r="BZ274" s="77">
        <v>0</v>
      </c>
      <c r="CA274" s="92"/>
      <c r="CB274" s="77">
        <v>0</v>
      </c>
      <c r="CC274" s="77">
        <v>0</v>
      </c>
      <c r="CD274" s="77">
        <v>0</v>
      </c>
      <c r="CE274" s="92">
        <v>0</v>
      </c>
      <c r="CF274" s="77">
        <v>0</v>
      </c>
      <c r="CG274" s="92">
        <v>0</v>
      </c>
      <c r="CH274" s="77">
        <v>0</v>
      </c>
      <c r="CI274" s="77">
        <v>0</v>
      </c>
      <c r="CJ274" s="77">
        <v>0</v>
      </c>
      <c r="CK274" s="92">
        <v>0</v>
      </c>
      <c r="CL274" s="77">
        <v>0</v>
      </c>
      <c r="CM274" s="92">
        <v>0</v>
      </c>
      <c r="CN274" s="77">
        <v>0</v>
      </c>
      <c r="CO274" s="77">
        <v>0</v>
      </c>
      <c r="CP274" s="77">
        <v>0</v>
      </c>
      <c r="CQ274" s="92">
        <v>0</v>
      </c>
      <c r="CR274" s="77">
        <v>0</v>
      </c>
      <c r="CS274" s="92">
        <v>0</v>
      </c>
      <c r="CT274" s="77">
        <v>0</v>
      </c>
      <c r="CU274" s="77">
        <v>0</v>
      </c>
      <c r="CV274" s="52">
        <v>0</v>
      </c>
      <c r="CW274" s="77">
        <v>0</v>
      </c>
      <c r="CX274" s="77">
        <v>0</v>
      </c>
      <c r="CY274" s="52">
        <v>0</v>
      </c>
      <c r="CZ274" s="77">
        <v>0</v>
      </c>
      <c r="DA274" s="77">
        <v>0</v>
      </c>
      <c r="DB274" s="52">
        <v>0</v>
      </c>
      <c r="DC274" s="77">
        <v>0</v>
      </c>
      <c r="DD274" s="77">
        <v>0</v>
      </c>
      <c r="DE274" s="77">
        <v>0</v>
      </c>
      <c r="DF274" s="92">
        <v>0</v>
      </c>
      <c r="DG274" s="77">
        <v>0</v>
      </c>
      <c r="DH274" s="92">
        <v>0</v>
      </c>
      <c r="DI274" s="77">
        <v>0</v>
      </c>
      <c r="DJ274" s="77">
        <v>0</v>
      </c>
      <c r="DK274" s="77">
        <v>0</v>
      </c>
      <c r="DL274" s="77">
        <v>0</v>
      </c>
      <c r="DM274" s="77">
        <v>0</v>
      </c>
      <c r="DN274" s="77">
        <v>0</v>
      </c>
      <c r="DO274" s="93">
        <v>0</v>
      </c>
      <c r="DP274" s="77">
        <v>0</v>
      </c>
      <c r="DQ274" s="93">
        <v>0</v>
      </c>
      <c r="DR274" s="77">
        <v>0</v>
      </c>
      <c r="DS274" s="77">
        <v>0</v>
      </c>
      <c r="DT274" s="77">
        <v>0</v>
      </c>
      <c r="DU274" s="93"/>
      <c r="DV274" s="77">
        <v>0</v>
      </c>
      <c r="DW274" s="93"/>
      <c r="DX274" s="77">
        <v>0</v>
      </c>
      <c r="DY274" s="77">
        <v>0</v>
      </c>
      <c r="DZ274" s="77">
        <v>0</v>
      </c>
      <c r="EA274" s="93">
        <v>0</v>
      </c>
      <c r="EB274" s="77">
        <v>0</v>
      </c>
      <c r="EC274" s="93">
        <v>0</v>
      </c>
      <c r="ED274" s="77">
        <v>0</v>
      </c>
      <c r="EE274" s="212">
        <v>0</v>
      </c>
      <c r="EF274" s="212">
        <v>0</v>
      </c>
      <c r="EG274" s="438">
        <v>0</v>
      </c>
      <c r="EH274" s="212">
        <v>0</v>
      </c>
      <c r="EI274" s="438">
        <v>0</v>
      </c>
      <c r="EJ274" s="212">
        <v>0</v>
      </c>
      <c r="EK274" s="212">
        <v>0</v>
      </c>
      <c r="EL274" s="212">
        <v>0</v>
      </c>
      <c r="EM274" s="438">
        <v>0</v>
      </c>
      <c r="EN274" s="212">
        <v>0</v>
      </c>
      <c r="EO274" s="438">
        <v>0</v>
      </c>
      <c r="EP274" s="212">
        <v>0</v>
      </c>
      <c r="EQ274" s="212">
        <v>0</v>
      </c>
      <c r="ER274" s="212">
        <v>0</v>
      </c>
      <c r="ES274" s="438">
        <v>0</v>
      </c>
      <c r="ET274" s="212">
        <v>0</v>
      </c>
      <c r="EU274" s="438">
        <v>0</v>
      </c>
      <c r="EV274" s="212">
        <v>0</v>
      </c>
      <c r="EW274" s="212">
        <v>0</v>
      </c>
      <c r="EX274" s="212">
        <v>0</v>
      </c>
      <c r="EY274" s="438">
        <v>0</v>
      </c>
      <c r="EZ274" s="212">
        <v>0</v>
      </c>
      <c r="FA274" s="438">
        <v>0</v>
      </c>
      <c r="FB274" s="212">
        <v>0</v>
      </c>
      <c r="FC274" s="212">
        <v>0</v>
      </c>
      <c r="FD274" s="212">
        <v>0</v>
      </c>
      <c r="FE274" s="438">
        <v>0</v>
      </c>
      <c r="FF274" s="212">
        <v>0</v>
      </c>
      <c r="FG274" s="438">
        <v>0</v>
      </c>
      <c r="FH274" s="212">
        <v>0</v>
      </c>
      <c r="FI274" s="212">
        <v>0</v>
      </c>
      <c r="FJ274" s="212">
        <v>0</v>
      </c>
      <c r="FK274" s="438">
        <v>0</v>
      </c>
      <c r="FL274" s="212">
        <v>0</v>
      </c>
      <c r="FM274" s="438">
        <v>0</v>
      </c>
      <c r="FN274" s="212">
        <v>0</v>
      </c>
      <c r="FO274" s="212">
        <v>0</v>
      </c>
      <c r="FP274" s="212">
        <v>0</v>
      </c>
      <c r="FQ274" s="212">
        <v>0</v>
      </c>
      <c r="FR274" s="212">
        <v>0</v>
      </c>
      <c r="FS274" s="212">
        <v>0</v>
      </c>
      <c r="FT274" s="438">
        <v>0</v>
      </c>
      <c r="FU274" s="212">
        <v>0</v>
      </c>
      <c r="FV274" s="438">
        <v>0</v>
      </c>
      <c r="FW274" s="212">
        <v>0</v>
      </c>
      <c r="FX274" s="212">
        <v>0</v>
      </c>
      <c r="FY274" s="212">
        <v>0</v>
      </c>
      <c r="FZ274" s="438">
        <v>0</v>
      </c>
      <c r="GA274" s="212">
        <v>0</v>
      </c>
      <c r="GB274" s="438">
        <v>0</v>
      </c>
      <c r="GC274" s="212">
        <v>0</v>
      </c>
      <c r="GD274" s="212">
        <v>0</v>
      </c>
      <c r="GE274" s="212">
        <v>0</v>
      </c>
      <c r="GF274" s="361">
        <v>0</v>
      </c>
      <c r="GG274" s="212">
        <v>0</v>
      </c>
      <c r="GH274" s="361">
        <v>0</v>
      </c>
      <c r="GI274" s="212">
        <v>0</v>
      </c>
      <c r="GJ274" s="212">
        <v>0</v>
      </c>
      <c r="GK274" s="212">
        <v>0</v>
      </c>
      <c r="GL274" s="361">
        <v>0</v>
      </c>
      <c r="GM274" s="212">
        <v>0</v>
      </c>
      <c r="GN274" s="361">
        <v>0</v>
      </c>
      <c r="GO274" s="212">
        <v>0</v>
      </c>
      <c r="GP274" s="212">
        <v>0</v>
      </c>
      <c r="GQ274" s="212">
        <v>0</v>
      </c>
      <c r="GR274" s="361">
        <v>0</v>
      </c>
      <c r="GS274" s="212">
        <v>0</v>
      </c>
      <c r="GT274" s="361">
        <v>0</v>
      </c>
      <c r="GU274" s="212">
        <v>0</v>
      </c>
      <c r="GV274" s="212">
        <v>0</v>
      </c>
      <c r="GW274" s="212">
        <v>0</v>
      </c>
      <c r="GX274" s="361">
        <v>0</v>
      </c>
      <c r="GY274" s="212">
        <v>0</v>
      </c>
      <c r="GZ274" s="361">
        <v>0</v>
      </c>
      <c r="HA274" s="212">
        <v>0</v>
      </c>
      <c r="HB274" s="212">
        <v>0</v>
      </c>
      <c r="HC274" s="212">
        <v>0</v>
      </c>
      <c r="HD274" s="361">
        <v>0</v>
      </c>
      <c r="HE274" s="212">
        <v>0</v>
      </c>
      <c r="HF274" s="361">
        <v>0</v>
      </c>
      <c r="HG274" s="212">
        <v>0</v>
      </c>
      <c r="HH274" s="212">
        <v>0</v>
      </c>
      <c r="HI274" s="212">
        <v>0</v>
      </c>
      <c r="HJ274" s="361">
        <v>0</v>
      </c>
      <c r="HK274" s="212">
        <v>0</v>
      </c>
      <c r="HL274" s="361">
        <v>0</v>
      </c>
      <c r="HM274" s="212">
        <v>0</v>
      </c>
      <c r="HN274" s="212">
        <v>0</v>
      </c>
      <c r="HO274" s="212">
        <v>0</v>
      </c>
      <c r="HP274" s="361">
        <v>0</v>
      </c>
      <c r="HQ274" s="212">
        <v>0</v>
      </c>
      <c r="HR274" s="361">
        <v>0</v>
      </c>
    </row>
    <row r="275" spans="1:226" x14ac:dyDescent="0.35">
      <c r="A275" s="48" t="s">
        <v>170</v>
      </c>
      <c r="B275" s="77">
        <f>+B87</f>
        <v>0</v>
      </c>
      <c r="C275" s="77">
        <f>+C87</f>
        <v>0</v>
      </c>
      <c r="D275" s="93">
        <v>0</v>
      </c>
      <c r="E275" s="77">
        <f>+E87</f>
        <v>0</v>
      </c>
      <c r="F275" s="77">
        <f>+F87</f>
        <v>0</v>
      </c>
      <c r="G275" s="93">
        <v>0</v>
      </c>
      <c r="H275" s="77">
        <f>+H87</f>
        <v>0</v>
      </c>
      <c r="I275" s="77">
        <f>+I87</f>
        <v>0</v>
      </c>
      <c r="J275" s="93">
        <v>0</v>
      </c>
      <c r="K275" s="77">
        <f>+K87</f>
        <v>0</v>
      </c>
      <c r="L275" s="77">
        <f>+L87</f>
        <v>0</v>
      </c>
      <c r="M275" s="93">
        <v>0</v>
      </c>
      <c r="N275" s="77">
        <f>+N87</f>
        <v>0</v>
      </c>
      <c r="O275" s="77">
        <f>+O87</f>
        <v>0</v>
      </c>
      <c r="P275" s="93">
        <v>0</v>
      </c>
      <c r="Q275" s="77">
        <f>+Q87</f>
        <v>0</v>
      </c>
      <c r="R275" s="77">
        <f>+R87</f>
        <v>0</v>
      </c>
      <c r="S275" s="93">
        <v>0</v>
      </c>
      <c r="T275" s="77">
        <f>+T87</f>
        <v>0</v>
      </c>
      <c r="U275" s="77">
        <f>+U87</f>
        <v>0</v>
      </c>
      <c r="V275" s="93">
        <v>0</v>
      </c>
      <c r="W275" s="77">
        <f>+W87</f>
        <v>0</v>
      </c>
      <c r="X275" s="77">
        <f>+X87</f>
        <v>0</v>
      </c>
      <c r="Y275" s="93">
        <v>0</v>
      </c>
      <c r="Z275" s="77">
        <f>+Z87</f>
        <v>0</v>
      </c>
      <c r="AA275" s="77">
        <f>+AA87</f>
        <v>0</v>
      </c>
      <c r="AB275" s="93">
        <v>0</v>
      </c>
      <c r="AC275" s="77">
        <f>+AC87</f>
        <v>0</v>
      </c>
      <c r="AD275" s="77">
        <f>+AD87</f>
        <v>0</v>
      </c>
      <c r="AE275" s="93">
        <v>0</v>
      </c>
      <c r="AF275" s="77">
        <f>+AF87</f>
        <v>0</v>
      </c>
      <c r="AG275" s="77">
        <f>+AG87</f>
        <v>0</v>
      </c>
      <c r="AH275" s="77">
        <f>+AH87</f>
        <v>0</v>
      </c>
      <c r="AI275" s="93">
        <v>0</v>
      </c>
      <c r="AJ275" s="77">
        <f>+AJ87</f>
        <v>0</v>
      </c>
      <c r="AK275" s="93">
        <v>0</v>
      </c>
      <c r="AL275" s="77">
        <f>+AL87</f>
        <v>0</v>
      </c>
      <c r="AM275" s="77">
        <f>+AM87</f>
        <v>0</v>
      </c>
      <c r="AN275" s="77">
        <f>+AN87</f>
        <v>0</v>
      </c>
      <c r="AO275" s="93">
        <v>0</v>
      </c>
      <c r="AP275" s="77">
        <f>+AP87</f>
        <v>0</v>
      </c>
      <c r="AQ275" s="93">
        <v>0</v>
      </c>
      <c r="AR275" s="77">
        <f>+AR87</f>
        <v>0</v>
      </c>
      <c r="AS275" s="77">
        <f>+AS87</f>
        <v>0</v>
      </c>
      <c r="AT275" s="77">
        <f>+AT87</f>
        <v>0</v>
      </c>
      <c r="AU275" s="93">
        <v>0</v>
      </c>
      <c r="AV275" s="77">
        <f>+AV87</f>
        <v>0</v>
      </c>
      <c r="AW275" s="93">
        <v>0</v>
      </c>
      <c r="AX275" s="77">
        <f>+AX87</f>
        <v>0</v>
      </c>
      <c r="AY275" s="77">
        <f>+AY87</f>
        <v>0</v>
      </c>
      <c r="AZ275" s="77">
        <f>+AZ87</f>
        <v>0</v>
      </c>
      <c r="BA275" s="93">
        <v>0</v>
      </c>
      <c r="BB275" s="77">
        <f>+BB87</f>
        <v>0</v>
      </c>
      <c r="BC275" s="93">
        <v>0</v>
      </c>
      <c r="BD275" s="77">
        <f>+BD87</f>
        <v>0</v>
      </c>
      <c r="BE275" s="77">
        <f>+BE87</f>
        <v>80000000</v>
      </c>
      <c r="BF275" s="77">
        <f>+BF87</f>
        <v>80000000</v>
      </c>
      <c r="BG275" s="92">
        <f t="shared" ref="BG275" si="1943">+BF275/BE275</f>
        <v>1</v>
      </c>
      <c r="BH275" s="77">
        <f>+BH87</f>
        <v>0</v>
      </c>
      <c r="BI275" s="92">
        <v>0</v>
      </c>
      <c r="BJ275" s="77">
        <f>+BJ87</f>
        <v>0</v>
      </c>
      <c r="BK275" s="77">
        <f>+BK87</f>
        <v>0</v>
      </c>
      <c r="BL275" s="77">
        <f>+BL87</f>
        <v>0</v>
      </c>
      <c r="BM275" s="92">
        <v>0</v>
      </c>
      <c r="BN275" s="77">
        <f>+BN87</f>
        <v>0</v>
      </c>
      <c r="BO275" s="92">
        <v>0</v>
      </c>
      <c r="BP275" s="77">
        <f>+BP87</f>
        <v>0</v>
      </c>
      <c r="BQ275" s="77">
        <f>+BQ87</f>
        <v>0</v>
      </c>
      <c r="BR275" s="77">
        <f>+BR87</f>
        <v>0</v>
      </c>
      <c r="BS275" s="92">
        <v>0</v>
      </c>
      <c r="BT275" s="77">
        <f>+BT87</f>
        <v>0</v>
      </c>
      <c r="BU275" s="92">
        <v>0</v>
      </c>
      <c r="BV275" s="77">
        <f>+BV87</f>
        <v>80000000000</v>
      </c>
      <c r="BW275" s="77">
        <f>+BW87</f>
        <v>80000000000</v>
      </c>
      <c r="BX275" s="77">
        <f>+BX87</f>
        <v>0</v>
      </c>
      <c r="BY275" s="92">
        <v>0</v>
      </c>
      <c r="BZ275" s="77">
        <f>+BZ87</f>
        <v>0</v>
      </c>
      <c r="CA275" s="92">
        <f t="shared" ref="CA275" si="1944">+BZ275/BW275</f>
        <v>0</v>
      </c>
      <c r="CB275" s="77">
        <f>+CB87</f>
        <v>80000000000</v>
      </c>
      <c r="CC275" s="77">
        <f>+CC87</f>
        <v>58378332086</v>
      </c>
      <c r="CD275" s="77">
        <f>+CD87</f>
        <v>58378332086</v>
      </c>
      <c r="CE275" s="92">
        <f t="shared" ref="CE275" si="1945">+CD275/CC275</f>
        <v>1</v>
      </c>
      <c r="CF275" s="77">
        <f>+CF87</f>
        <v>58378332086</v>
      </c>
      <c r="CG275" s="92">
        <f t="shared" ref="CG275" si="1946">+CF275/CC275</f>
        <v>1</v>
      </c>
      <c r="CH275" s="77">
        <f>+CH87</f>
        <v>2000000000</v>
      </c>
      <c r="CI275" s="77">
        <f>+CI87</f>
        <v>2000000000</v>
      </c>
      <c r="CJ275" s="77">
        <f>+CJ87</f>
        <v>1999999913</v>
      </c>
      <c r="CK275" s="92">
        <f t="shared" ref="CK275" si="1947">+CJ275/CI275</f>
        <v>0.99999995649999995</v>
      </c>
      <c r="CL275" s="77">
        <f>+CL87</f>
        <v>1999999913</v>
      </c>
      <c r="CM275" s="92">
        <f t="shared" ref="CM275" si="1948">+CL275/CI275</f>
        <v>0.99999995649999995</v>
      </c>
      <c r="CN275" s="77">
        <f>+CN87</f>
        <v>15000000000</v>
      </c>
      <c r="CO275" s="77">
        <f>+CO87</f>
        <v>8010653454</v>
      </c>
      <c r="CP275" s="77">
        <f>+CP87</f>
        <v>7710653454</v>
      </c>
      <c r="CQ275" s="92">
        <f t="shared" ref="CQ275" si="1949">+CP275/CO275</f>
        <v>0.96254987165245554</v>
      </c>
      <c r="CR275" s="77">
        <f>+CR87</f>
        <v>7710653454</v>
      </c>
      <c r="CS275" s="92">
        <f t="shared" ref="CS275" si="1950">+CR275/CO275</f>
        <v>0.96254987165245554</v>
      </c>
      <c r="CT275" s="77">
        <f>+CT87+CT31</f>
        <v>2992062000000</v>
      </c>
      <c r="CU275" s="77">
        <f>+CU87+CU31</f>
        <v>1919906972224</v>
      </c>
      <c r="CV275" s="52">
        <f t="shared" si="1818"/>
        <v>0.64166684120315687</v>
      </c>
      <c r="CW275" s="77">
        <f>+CW87+CW31</f>
        <v>2992062000000</v>
      </c>
      <c r="CX275" s="77">
        <f>+CX87+CX31</f>
        <v>2531084595501</v>
      </c>
      <c r="CY275" s="52">
        <f t="shared" si="1819"/>
        <v>0.84593320442591091</v>
      </c>
      <c r="CZ275" s="77">
        <f>+CZ87+CZ31</f>
        <v>2992062000000</v>
      </c>
      <c r="DA275" s="77">
        <f>+DA87+DA31</f>
        <v>2772704811005</v>
      </c>
      <c r="DB275" s="52">
        <f t="shared" si="1820"/>
        <v>0.92668695067314777</v>
      </c>
      <c r="DC275" s="77">
        <f>+DC87+DC31</f>
        <v>2992062000000</v>
      </c>
      <c r="DD275" s="77">
        <f>+DD87+DD31</f>
        <v>2992062000000</v>
      </c>
      <c r="DE275" s="77">
        <f>+DE87+DE31</f>
        <v>2991365349213</v>
      </c>
      <c r="DF275" s="92">
        <f t="shared" ref="DF275" si="1951">+DE275/DD275</f>
        <v>0.99976716699486845</v>
      </c>
      <c r="DG275" s="77">
        <f>+DG87+DG31</f>
        <v>2991365349213</v>
      </c>
      <c r="DH275" s="92">
        <f t="shared" ref="DH275" si="1952">+DG275/DD275</f>
        <v>0.99976716699486845</v>
      </c>
      <c r="DI275" s="77">
        <f>+DI87+DI31</f>
        <v>3077715326000</v>
      </c>
      <c r="DJ275" s="77">
        <f>+DJ87+DJ31</f>
        <v>0</v>
      </c>
      <c r="DK275" s="77">
        <f>+DK87+DK31</f>
        <v>3077715326000</v>
      </c>
      <c r="DL275" s="77">
        <f t="shared" ref="DL275:DN275" si="1953">+DL87+DL31</f>
        <v>3077715326000</v>
      </c>
      <c r="DM275" s="77">
        <f t="shared" si="1953"/>
        <v>3077715326000</v>
      </c>
      <c r="DN275" s="77">
        <f t="shared" si="1953"/>
        <v>0</v>
      </c>
      <c r="DO275" s="93">
        <f t="shared" si="1824"/>
        <v>0</v>
      </c>
      <c r="DP275" s="77">
        <f>+DP87+DP31</f>
        <v>0</v>
      </c>
      <c r="DQ275" s="93">
        <f t="shared" ref="DQ275" si="1954">+DP275/DM275</f>
        <v>0</v>
      </c>
      <c r="DR275" s="77">
        <f t="shared" ref="DR275:DT275" si="1955">+DR87+DR31</f>
        <v>3077715326000</v>
      </c>
      <c r="DS275" s="77">
        <f t="shared" si="1955"/>
        <v>3077715326000</v>
      </c>
      <c r="DT275" s="77">
        <f t="shared" si="1955"/>
        <v>0</v>
      </c>
      <c r="DU275" s="93">
        <f t="shared" ref="DU275" si="1956">+DT275/DS275</f>
        <v>0</v>
      </c>
      <c r="DV275" s="77">
        <f>+DV87+DV31</f>
        <v>0</v>
      </c>
      <c r="DW275" s="93">
        <f t="shared" ref="DW275" si="1957">+DV275/DS275</f>
        <v>0</v>
      </c>
      <c r="DX275" s="77">
        <f t="shared" ref="DX275:DZ275" si="1958">+DX87+DX31</f>
        <v>3077715326000</v>
      </c>
      <c r="DY275" s="77">
        <f t="shared" si="1958"/>
        <v>3077715326000</v>
      </c>
      <c r="DZ275" s="77">
        <f t="shared" si="1958"/>
        <v>400000000000</v>
      </c>
      <c r="EA275" s="93">
        <f t="shared" ref="EA275" si="1959">+DZ275/DY275</f>
        <v>0.12996653609281861</v>
      </c>
      <c r="EB275" s="77">
        <f>+EB87+EB31</f>
        <v>400000000000</v>
      </c>
      <c r="EC275" s="93">
        <f t="shared" ref="EC275" si="1960">+EB275/DY275</f>
        <v>0.12996653609281861</v>
      </c>
      <c r="ED275" s="77">
        <f t="shared" ref="ED275:EF275" si="1961">+ED87+ED31</f>
        <v>3077715326000</v>
      </c>
      <c r="EE275" s="212">
        <f t="shared" si="1961"/>
        <v>3077715326000</v>
      </c>
      <c r="EF275" s="212">
        <f t="shared" si="1961"/>
        <v>800000000000</v>
      </c>
      <c r="EG275" s="438">
        <f t="shared" ref="EG275" si="1962">+EF275/EE275</f>
        <v>0.25993307218563722</v>
      </c>
      <c r="EH275" s="212">
        <f>+EH87+EH31</f>
        <v>800000000000</v>
      </c>
      <c r="EI275" s="438">
        <f t="shared" ref="EI275" si="1963">+EH275/EE275</f>
        <v>0.25993307218563722</v>
      </c>
      <c r="EJ275" s="212">
        <f t="shared" ref="EJ275:EL275" si="1964">+EJ87+EJ31</f>
        <v>3077715326000</v>
      </c>
      <c r="EK275" s="212">
        <f t="shared" si="1964"/>
        <v>3077715326000</v>
      </c>
      <c r="EL275" s="212">
        <f t="shared" si="1964"/>
        <v>1642005969682</v>
      </c>
      <c r="EM275" s="438">
        <f t="shared" ref="EM275" si="1965">+EL275/EK275</f>
        <v>0.53351457030824823</v>
      </c>
      <c r="EN275" s="212">
        <f>+EN87+EN31</f>
        <v>1200000000000</v>
      </c>
      <c r="EO275" s="438">
        <f t="shared" ref="EO275" si="1966">+EN275/EK275</f>
        <v>0.38989960827845582</v>
      </c>
      <c r="EP275" s="212">
        <f t="shared" ref="EP275:ER275" si="1967">+EP87+EP31</f>
        <v>3077715326000</v>
      </c>
      <c r="EQ275" s="212">
        <f t="shared" si="1967"/>
        <v>3077715326000</v>
      </c>
      <c r="ER275" s="212">
        <f t="shared" si="1967"/>
        <v>1642005969682</v>
      </c>
      <c r="ES275" s="438">
        <f t="shared" ref="ES275" si="1968">+ER275/EQ275</f>
        <v>0.53351457030824823</v>
      </c>
      <c r="ET275" s="212">
        <f>+ET87+ET31</f>
        <v>1642005969682</v>
      </c>
      <c r="EU275" s="438">
        <f t="shared" ref="EU275" si="1969">+ET275/EQ275</f>
        <v>0.53351457030824823</v>
      </c>
      <c r="EV275" s="212">
        <f t="shared" ref="EV275:EX275" si="1970">+EV87+EV31</f>
        <v>3077715326000</v>
      </c>
      <c r="EW275" s="212">
        <f t="shared" si="1970"/>
        <v>3077715326000</v>
      </c>
      <c r="EX275" s="212">
        <f t="shared" si="1970"/>
        <v>1896540220351</v>
      </c>
      <c r="EY275" s="438">
        <f t="shared" ref="EY275" si="1971">+EX275/EW275</f>
        <v>0.61621690749932601</v>
      </c>
      <c r="EZ275" s="212">
        <f>+EZ87+EZ31</f>
        <v>1896540220351</v>
      </c>
      <c r="FA275" s="438">
        <f t="shared" ref="FA275" si="1972">+EZ275/EW275</f>
        <v>0.61621690749932601</v>
      </c>
      <c r="FB275" s="212">
        <f t="shared" ref="FB275:FD275" si="1973">+FB87+FB31</f>
        <v>3077715326000</v>
      </c>
      <c r="FC275" s="212">
        <f t="shared" si="1973"/>
        <v>3077715326000</v>
      </c>
      <c r="FD275" s="212">
        <f t="shared" si="1973"/>
        <v>2046540220351</v>
      </c>
      <c r="FE275" s="438">
        <f t="shared" ref="FE275" si="1974">+FD275/FC275</f>
        <v>0.66495435853413298</v>
      </c>
      <c r="FF275" s="212">
        <f>+FF87+FF31</f>
        <v>2046540220351</v>
      </c>
      <c r="FG275" s="438">
        <f t="shared" ref="FG275" si="1975">+FF275/FC275</f>
        <v>0.66495435853413298</v>
      </c>
      <c r="FH275" s="212">
        <f t="shared" ref="FH275:FJ275" si="1976">+FH87+FH31</f>
        <v>3077715326000</v>
      </c>
      <c r="FI275" s="212">
        <f t="shared" si="1976"/>
        <v>3077715326000</v>
      </c>
      <c r="FJ275" s="212">
        <f t="shared" si="1976"/>
        <v>2231023072282</v>
      </c>
      <c r="FK275" s="438">
        <f t="shared" ref="FK275" si="1977">+FJ275/FI275</f>
        <v>0.72489585161912407</v>
      </c>
      <c r="FL275" s="212">
        <f>+FL87+FL31</f>
        <v>2231023072282</v>
      </c>
      <c r="FM275" s="438">
        <f t="shared" ref="FM275" si="1978">+FL275/FI275</f>
        <v>0.72489585161912407</v>
      </c>
      <c r="FN275" s="212">
        <f t="shared" ref="FN275:FS275" si="1979">+FN87+FN31</f>
        <v>3091399023000</v>
      </c>
      <c r="FO275" s="212">
        <f t="shared" si="1979"/>
        <v>0</v>
      </c>
      <c r="FP275" s="212">
        <f t="shared" si="1979"/>
        <v>3091399023000</v>
      </c>
      <c r="FQ275" s="212">
        <f t="shared" si="1979"/>
        <v>3077715326000</v>
      </c>
      <c r="FR275" s="212">
        <f t="shared" si="1979"/>
        <v>3077715326000</v>
      </c>
      <c r="FS275" s="212">
        <f t="shared" si="1979"/>
        <v>2448023072282</v>
      </c>
      <c r="FT275" s="438">
        <f t="shared" ref="FT275" si="1980">+FS275/FR275</f>
        <v>0.79540269744947811</v>
      </c>
      <c r="FU275" s="212">
        <f>+FU87+FU31</f>
        <v>2448023072282</v>
      </c>
      <c r="FV275" s="438">
        <f t="shared" ref="FV275" si="1981">+FU275/FR275</f>
        <v>0.79540269744947811</v>
      </c>
      <c r="FW275" s="212">
        <f t="shared" ref="FW275:FY275" si="1982">+FW87+FW31</f>
        <v>3077715326000</v>
      </c>
      <c r="FX275" s="212">
        <f t="shared" si="1982"/>
        <v>3077715326000</v>
      </c>
      <c r="FY275" s="212">
        <f t="shared" si="1982"/>
        <v>2685258875458</v>
      </c>
      <c r="FZ275" s="438">
        <f t="shared" ref="FZ275" si="1983">+FY275/FX275</f>
        <v>0.87248448638943421</v>
      </c>
      <c r="GA275" s="212">
        <f>+GA87+GA31</f>
        <v>2598023072282</v>
      </c>
      <c r="GB275" s="438">
        <f t="shared" ref="GB275" si="1984">+GA275/FX275</f>
        <v>0.84414014848428509</v>
      </c>
      <c r="GC275" s="212">
        <f t="shared" ref="GC275:GE275" si="1985">+GC87+GC31</f>
        <v>3077715326000</v>
      </c>
      <c r="GD275" s="212">
        <f t="shared" si="1985"/>
        <v>2922715326000</v>
      </c>
      <c r="GE275" s="212">
        <f t="shared" si="1985"/>
        <v>2922715325931</v>
      </c>
      <c r="GF275" s="361">
        <f t="shared" ref="GF275" si="1986">+GE275/GD275</f>
        <v>0.99999999997639177</v>
      </c>
      <c r="GG275" s="212">
        <f>+GG87+GG31</f>
        <v>2922715325931</v>
      </c>
      <c r="GH275" s="361">
        <f t="shared" ref="GH275" si="1987">+GG275/GD275</f>
        <v>0.99999999997639177</v>
      </c>
      <c r="GI275" s="212">
        <f t="shared" ref="GI275:GK275" si="1988">+GI87+GI31</f>
        <v>3091399023000</v>
      </c>
      <c r="GJ275" s="212">
        <f t="shared" si="1988"/>
        <v>3091399023000</v>
      </c>
      <c r="GK275" s="212">
        <f t="shared" si="1988"/>
        <v>276160858960</v>
      </c>
      <c r="GL275" s="361">
        <f t="shared" ref="GL275" si="1989">+GK275/GJ275</f>
        <v>8.9332000464955832E-2</v>
      </c>
      <c r="GM275" s="212">
        <f>+GM87+GM31</f>
        <v>0</v>
      </c>
      <c r="GN275" s="361">
        <f t="shared" ref="GN275" si="1990">+GM275/GJ275</f>
        <v>0</v>
      </c>
      <c r="GO275" s="212">
        <f t="shared" ref="GO275:GQ275" si="1991">+GO87+GO31</f>
        <v>3091399023000</v>
      </c>
      <c r="GP275" s="212">
        <f t="shared" si="1991"/>
        <v>3091399023000</v>
      </c>
      <c r="GQ275" s="212">
        <f t="shared" si="1991"/>
        <v>276160858960</v>
      </c>
      <c r="GR275" s="361">
        <f t="shared" ref="GR275" si="1992">+GQ275/GP275</f>
        <v>8.9332000464955832E-2</v>
      </c>
      <c r="GS275" s="212">
        <f>+GS87+GS31</f>
        <v>276160858960</v>
      </c>
      <c r="GT275" s="361">
        <f t="shared" ref="GT275" si="1993">+GS275/GP275</f>
        <v>8.9332000464955832E-2</v>
      </c>
      <c r="GU275" s="212">
        <f t="shared" ref="GU275:GW275" si="1994">+GU87+GU31</f>
        <v>3091399023000</v>
      </c>
      <c r="GV275" s="212">
        <f t="shared" si="1994"/>
        <v>3091399023000</v>
      </c>
      <c r="GW275" s="212">
        <f t="shared" si="1994"/>
        <v>426160858960</v>
      </c>
      <c r="GX275" s="361">
        <f t="shared" ref="GX275" si="1995">+GW275/GV275</f>
        <v>0.13785372117587036</v>
      </c>
      <c r="GY275" s="212">
        <f>+GY87+GY31</f>
        <v>426160858960</v>
      </c>
      <c r="GZ275" s="361">
        <f t="shared" ref="GZ275" si="1996">+GY275/GV275</f>
        <v>0.13785372117587036</v>
      </c>
      <c r="HA275" s="212">
        <f t="shared" ref="HA275:HC275" si="1997">+HA87+HA31</f>
        <v>3091399023000</v>
      </c>
      <c r="HB275" s="212">
        <f t="shared" si="1997"/>
        <v>3091399023000</v>
      </c>
      <c r="HC275" s="212">
        <f t="shared" si="1997"/>
        <v>696160858960</v>
      </c>
      <c r="HD275" s="361">
        <f t="shared" ref="HD275" si="1998">+HC275/HB275</f>
        <v>0.22519281845551647</v>
      </c>
      <c r="HE275" s="212">
        <f>+HE87+HE31</f>
        <v>696160858960</v>
      </c>
      <c r="HF275" s="361">
        <f t="shared" ref="HF275" si="1999">+HE275/HB275</f>
        <v>0.22519281845551647</v>
      </c>
      <c r="HG275" s="212">
        <f t="shared" ref="HG275:HI275" si="2000">+HG87+HG31</f>
        <v>3091399023000</v>
      </c>
      <c r="HH275" s="212">
        <f t="shared" si="2000"/>
        <v>3091399023000</v>
      </c>
      <c r="HI275" s="212">
        <f t="shared" si="2000"/>
        <v>996160858960</v>
      </c>
      <c r="HJ275" s="361">
        <f t="shared" ref="HJ275" si="2001">+HI275/HH275</f>
        <v>0.3222362598773455</v>
      </c>
      <c r="HK275" s="212">
        <f>+HK87+HK31</f>
        <v>996160858960</v>
      </c>
      <c r="HL275" s="361">
        <f t="shared" ref="HL275" si="2002">+HK275/HH275</f>
        <v>0.3222362598773455</v>
      </c>
      <c r="HM275" s="212">
        <f t="shared" ref="HM275:HO275" si="2003">+HM87+HM31</f>
        <v>3091399023000</v>
      </c>
      <c r="HN275" s="212">
        <f t="shared" si="2003"/>
        <v>3091399023000</v>
      </c>
      <c r="HO275" s="212">
        <f t="shared" si="2003"/>
        <v>2440483030260</v>
      </c>
      <c r="HP275" s="361">
        <f t="shared" ref="HP275" si="2004">+HO275/HN275</f>
        <v>0.78944290662668037</v>
      </c>
      <c r="HQ275" s="212">
        <f>+HQ87+HQ31</f>
        <v>1278253882827</v>
      </c>
      <c r="HR275" s="361">
        <f t="shared" ref="HR275" si="2005">+HQ275/HN275</f>
        <v>0.4134871860011583</v>
      </c>
    </row>
    <row r="276" spans="1:226" x14ac:dyDescent="0.35">
      <c r="A276" s="48" t="s">
        <v>171</v>
      </c>
      <c r="B276" s="77">
        <v>0</v>
      </c>
      <c r="C276" s="77">
        <v>0</v>
      </c>
      <c r="D276" s="93">
        <v>0</v>
      </c>
      <c r="E276" s="77">
        <v>0</v>
      </c>
      <c r="F276" s="77">
        <v>0</v>
      </c>
      <c r="G276" s="93">
        <v>0</v>
      </c>
      <c r="H276" s="77">
        <v>0</v>
      </c>
      <c r="I276" s="77">
        <v>0</v>
      </c>
      <c r="J276" s="93">
        <v>0</v>
      </c>
      <c r="K276" s="77">
        <v>0</v>
      </c>
      <c r="L276" s="77">
        <v>0</v>
      </c>
      <c r="M276" s="93">
        <v>0</v>
      </c>
      <c r="N276" s="77">
        <v>0</v>
      </c>
      <c r="O276" s="77">
        <v>0</v>
      </c>
      <c r="P276" s="93">
        <v>0</v>
      </c>
      <c r="Q276" s="77">
        <v>0</v>
      </c>
      <c r="R276" s="77">
        <v>0</v>
      </c>
      <c r="S276" s="93">
        <v>0</v>
      </c>
      <c r="T276" s="77">
        <v>0</v>
      </c>
      <c r="U276" s="77">
        <v>0</v>
      </c>
      <c r="V276" s="93">
        <v>0</v>
      </c>
      <c r="W276" s="77">
        <v>0</v>
      </c>
      <c r="X276" s="77">
        <v>0</v>
      </c>
      <c r="Y276" s="93">
        <v>0</v>
      </c>
      <c r="Z276" s="77">
        <v>0</v>
      </c>
      <c r="AA276" s="77">
        <v>0</v>
      </c>
      <c r="AB276" s="93">
        <v>0</v>
      </c>
      <c r="AC276" s="77">
        <v>0</v>
      </c>
      <c r="AD276" s="77">
        <v>0</v>
      </c>
      <c r="AE276" s="93">
        <v>0</v>
      </c>
      <c r="AF276" s="77">
        <v>0</v>
      </c>
      <c r="AG276" s="77">
        <v>0</v>
      </c>
      <c r="AH276" s="77">
        <v>0</v>
      </c>
      <c r="AI276" s="93">
        <v>0</v>
      </c>
      <c r="AJ276" s="77">
        <v>0</v>
      </c>
      <c r="AK276" s="93">
        <v>0</v>
      </c>
      <c r="AL276" s="77">
        <v>0</v>
      </c>
      <c r="AM276" s="77">
        <v>0</v>
      </c>
      <c r="AN276" s="77">
        <v>0</v>
      </c>
      <c r="AO276" s="93">
        <v>0</v>
      </c>
      <c r="AP276" s="77">
        <v>0</v>
      </c>
      <c r="AQ276" s="93">
        <v>0</v>
      </c>
      <c r="AR276" s="77">
        <v>0</v>
      </c>
      <c r="AS276" s="77">
        <v>0</v>
      </c>
      <c r="AT276" s="77">
        <v>0</v>
      </c>
      <c r="AU276" s="93">
        <v>0</v>
      </c>
      <c r="AV276" s="77">
        <v>0</v>
      </c>
      <c r="AW276" s="93">
        <v>0</v>
      </c>
      <c r="AX276" s="77">
        <v>0</v>
      </c>
      <c r="AY276" s="77">
        <v>0</v>
      </c>
      <c r="AZ276" s="77">
        <v>0</v>
      </c>
      <c r="BA276" s="93">
        <v>0</v>
      </c>
      <c r="BB276" s="77">
        <v>0</v>
      </c>
      <c r="BC276" s="93">
        <v>0</v>
      </c>
      <c r="BD276" s="77">
        <v>0</v>
      </c>
      <c r="BE276" s="77">
        <v>0</v>
      </c>
      <c r="BF276" s="77">
        <v>0</v>
      </c>
      <c r="BG276" s="93">
        <v>0</v>
      </c>
      <c r="BH276" s="77">
        <v>0</v>
      </c>
      <c r="BI276" s="92">
        <v>0</v>
      </c>
      <c r="BJ276" s="77">
        <v>0</v>
      </c>
      <c r="BK276" s="77">
        <v>0</v>
      </c>
      <c r="BL276" s="77">
        <v>0</v>
      </c>
      <c r="BM276" s="92">
        <v>0</v>
      </c>
      <c r="BN276" s="77">
        <v>0</v>
      </c>
      <c r="BO276" s="92">
        <v>0</v>
      </c>
      <c r="BP276" s="77">
        <v>0</v>
      </c>
      <c r="BQ276" s="77">
        <v>0</v>
      </c>
      <c r="BR276" s="77">
        <v>0</v>
      </c>
      <c r="BS276" s="92">
        <v>0</v>
      </c>
      <c r="BT276" s="77">
        <v>0</v>
      </c>
      <c r="BU276" s="92">
        <v>0</v>
      </c>
      <c r="BV276" s="77">
        <v>0</v>
      </c>
      <c r="BW276" s="77">
        <v>0</v>
      </c>
      <c r="BX276" s="77">
        <v>0</v>
      </c>
      <c r="BY276" s="92">
        <v>0</v>
      </c>
      <c r="BZ276" s="77">
        <v>0</v>
      </c>
      <c r="CA276" s="92"/>
      <c r="CB276" s="77">
        <v>0</v>
      </c>
      <c r="CC276" s="77">
        <v>0</v>
      </c>
      <c r="CD276" s="77">
        <v>0</v>
      </c>
      <c r="CE276" s="92">
        <v>0</v>
      </c>
      <c r="CF276" s="77">
        <v>0</v>
      </c>
      <c r="CG276" s="92">
        <v>0</v>
      </c>
      <c r="CH276" s="77">
        <v>0</v>
      </c>
      <c r="CI276" s="77">
        <v>0</v>
      </c>
      <c r="CJ276" s="77">
        <v>0</v>
      </c>
      <c r="CK276" s="92">
        <v>0</v>
      </c>
      <c r="CL276" s="77">
        <v>0</v>
      </c>
      <c r="CM276" s="92">
        <v>0</v>
      </c>
      <c r="CN276" s="77">
        <v>0</v>
      </c>
      <c r="CO276" s="77">
        <v>0</v>
      </c>
      <c r="CP276" s="77">
        <v>0</v>
      </c>
      <c r="CQ276" s="92">
        <v>0</v>
      </c>
      <c r="CR276" s="77">
        <v>0</v>
      </c>
      <c r="CS276" s="92">
        <v>0</v>
      </c>
      <c r="CT276" s="77">
        <v>0</v>
      </c>
      <c r="CU276" s="77">
        <v>0</v>
      </c>
      <c r="CV276" s="52">
        <v>0</v>
      </c>
      <c r="CW276" s="77">
        <v>0</v>
      </c>
      <c r="CX276" s="77">
        <v>0</v>
      </c>
      <c r="CY276" s="52">
        <v>0</v>
      </c>
      <c r="CZ276" s="77">
        <v>0</v>
      </c>
      <c r="DA276" s="77">
        <v>0</v>
      </c>
      <c r="DB276" s="52">
        <v>0</v>
      </c>
      <c r="DC276" s="77">
        <v>0</v>
      </c>
      <c r="DD276" s="77">
        <v>0</v>
      </c>
      <c r="DE276" s="77">
        <v>0</v>
      </c>
      <c r="DF276" s="92">
        <v>0</v>
      </c>
      <c r="DG276" s="77">
        <v>0</v>
      </c>
      <c r="DH276" s="92">
        <v>0</v>
      </c>
      <c r="DI276" s="77">
        <v>0</v>
      </c>
      <c r="DJ276" s="77">
        <v>0</v>
      </c>
      <c r="DK276" s="77">
        <v>0</v>
      </c>
      <c r="DL276" s="77">
        <v>0</v>
      </c>
      <c r="DM276" s="77">
        <v>0</v>
      </c>
      <c r="DN276" s="77">
        <v>0</v>
      </c>
      <c r="DO276" s="93">
        <v>0</v>
      </c>
      <c r="DP276" s="77">
        <v>0</v>
      </c>
      <c r="DQ276" s="93">
        <v>0</v>
      </c>
      <c r="DR276" s="77">
        <v>0</v>
      </c>
      <c r="DS276" s="77">
        <v>0</v>
      </c>
      <c r="DT276" s="77">
        <v>0</v>
      </c>
      <c r="DU276" s="93"/>
      <c r="DV276" s="77">
        <v>0</v>
      </c>
      <c r="DW276" s="93"/>
      <c r="DX276" s="77">
        <v>0</v>
      </c>
      <c r="DY276" s="77">
        <v>0</v>
      </c>
      <c r="DZ276" s="77">
        <v>0</v>
      </c>
      <c r="EA276" s="93">
        <v>0</v>
      </c>
      <c r="EB276" s="77">
        <v>0</v>
      </c>
      <c r="EC276" s="93">
        <v>0</v>
      </c>
      <c r="ED276" s="77">
        <v>0</v>
      </c>
      <c r="EE276" s="212">
        <v>0</v>
      </c>
      <c r="EF276" s="212">
        <v>0</v>
      </c>
      <c r="EG276" s="438">
        <v>0</v>
      </c>
      <c r="EH276" s="212">
        <v>0</v>
      </c>
      <c r="EI276" s="438">
        <v>0</v>
      </c>
      <c r="EJ276" s="212">
        <v>0</v>
      </c>
      <c r="EK276" s="212">
        <v>0</v>
      </c>
      <c r="EL276" s="212">
        <v>0</v>
      </c>
      <c r="EM276" s="438">
        <v>0</v>
      </c>
      <c r="EN276" s="212">
        <v>0</v>
      </c>
      <c r="EO276" s="438">
        <v>0</v>
      </c>
      <c r="EP276" s="212">
        <v>0</v>
      </c>
      <c r="EQ276" s="212">
        <v>0</v>
      </c>
      <c r="ER276" s="212">
        <v>0</v>
      </c>
      <c r="ES276" s="438">
        <v>0</v>
      </c>
      <c r="ET276" s="212">
        <v>0</v>
      </c>
      <c r="EU276" s="438">
        <v>0</v>
      </c>
      <c r="EV276" s="212">
        <v>0</v>
      </c>
      <c r="EW276" s="212">
        <v>0</v>
      </c>
      <c r="EX276" s="212">
        <v>0</v>
      </c>
      <c r="EY276" s="438">
        <v>0</v>
      </c>
      <c r="EZ276" s="212">
        <v>0</v>
      </c>
      <c r="FA276" s="438">
        <v>0</v>
      </c>
      <c r="FB276" s="212">
        <v>0</v>
      </c>
      <c r="FC276" s="212">
        <v>0</v>
      </c>
      <c r="FD276" s="212">
        <v>0</v>
      </c>
      <c r="FE276" s="438">
        <v>0</v>
      </c>
      <c r="FF276" s="212">
        <v>0</v>
      </c>
      <c r="FG276" s="438">
        <v>0</v>
      </c>
      <c r="FH276" s="212">
        <v>0</v>
      </c>
      <c r="FI276" s="212">
        <v>0</v>
      </c>
      <c r="FJ276" s="212">
        <v>0</v>
      </c>
      <c r="FK276" s="438">
        <v>0</v>
      </c>
      <c r="FL276" s="212">
        <v>0</v>
      </c>
      <c r="FM276" s="438">
        <v>0</v>
      </c>
      <c r="FN276" s="212">
        <v>0</v>
      </c>
      <c r="FO276" s="212">
        <v>0</v>
      </c>
      <c r="FP276" s="212">
        <v>0</v>
      </c>
      <c r="FQ276" s="212">
        <v>0</v>
      </c>
      <c r="FR276" s="212">
        <v>0</v>
      </c>
      <c r="FS276" s="212">
        <v>0</v>
      </c>
      <c r="FT276" s="438">
        <v>0</v>
      </c>
      <c r="FU276" s="212">
        <v>0</v>
      </c>
      <c r="FV276" s="438">
        <v>0</v>
      </c>
      <c r="FW276" s="212">
        <v>0</v>
      </c>
      <c r="FX276" s="212">
        <v>0</v>
      </c>
      <c r="FY276" s="212">
        <v>0</v>
      </c>
      <c r="FZ276" s="438">
        <v>0</v>
      </c>
      <c r="GA276" s="212">
        <v>0</v>
      </c>
      <c r="GB276" s="438">
        <v>0</v>
      </c>
      <c r="GC276" s="212">
        <v>0</v>
      </c>
      <c r="GD276" s="212">
        <v>0</v>
      </c>
      <c r="GE276" s="212">
        <v>0</v>
      </c>
      <c r="GF276" s="361">
        <v>0</v>
      </c>
      <c r="GG276" s="212">
        <v>0</v>
      </c>
      <c r="GH276" s="361">
        <v>0</v>
      </c>
      <c r="GI276" s="212">
        <v>0</v>
      </c>
      <c r="GJ276" s="212">
        <v>0</v>
      </c>
      <c r="GK276" s="212">
        <v>0</v>
      </c>
      <c r="GL276" s="361">
        <v>0</v>
      </c>
      <c r="GM276" s="212">
        <v>0</v>
      </c>
      <c r="GN276" s="361">
        <v>0</v>
      </c>
      <c r="GO276" s="212">
        <v>0</v>
      </c>
      <c r="GP276" s="212">
        <v>0</v>
      </c>
      <c r="GQ276" s="212">
        <v>0</v>
      </c>
      <c r="GR276" s="361">
        <v>0</v>
      </c>
      <c r="GS276" s="212">
        <v>0</v>
      </c>
      <c r="GT276" s="361">
        <v>0</v>
      </c>
      <c r="GU276" s="212">
        <v>0</v>
      </c>
      <c r="GV276" s="212">
        <v>0</v>
      </c>
      <c r="GW276" s="212">
        <v>0</v>
      </c>
      <c r="GX276" s="361">
        <v>0</v>
      </c>
      <c r="GY276" s="212">
        <v>0</v>
      </c>
      <c r="GZ276" s="361">
        <v>0</v>
      </c>
      <c r="HA276" s="212">
        <v>0</v>
      </c>
      <c r="HB276" s="212">
        <v>0</v>
      </c>
      <c r="HC276" s="212">
        <v>0</v>
      </c>
      <c r="HD276" s="361">
        <v>0</v>
      </c>
      <c r="HE276" s="212">
        <v>0</v>
      </c>
      <c r="HF276" s="361">
        <v>0</v>
      </c>
      <c r="HG276" s="212">
        <v>0</v>
      </c>
      <c r="HH276" s="212">
        <v>0</v>
      </c>
      <c r="HI276" s="212">
        <v>0</v>
      </c>
      <c r="HJ276" s="361">
        <v>0</v>
      </c>
      <c r="HK276" s="212">
        <v>0</v>
      </c>
      <c r="HL276" s="361">
        <v>0</v>
      </c>
      <c r="HM276" s="212">
        <v>0</v>
      </c>
      <c r="HN276" s="212">
        <v>0</v>
      </c>
      <c r="HO276" s="212">
        <v>0</v>
      </c>
      <c r="HP276" s="361">
        <v>0</v>
      </c>
      <c r="HQ276" s="212">
        <v>0</v>
      </c>
      <c r="HR276" s="361">
        <v>0</v>
      </c>
    </row>
    <row r="277" spans="1:226" x14ac:dyDescent="0.35">
      <c r="A277" s="48" t="s">
        <v>172</v>
      </c>
      <c r="B277" s="77">
        <f>+B48</f>
        <v>0</v>
      </c>
      <c r="C277" s="77">
        <f>+C48</f>
        <v>0</v>
      </c>
      <c r="D277" s="93">
        <v>0</v>
      </c>
      <c r="E277" s="77">
        <f>+E48</f>
        <v>0</v>
      </c>
      <c r="F277" s="77">
        <f>+F48</f>
        <v>0</v>
      </c>
      <c r="G277" s="93">
        <v>0</v>
      </c>
      <c r="H277" s="77">
        <f>+H48</f>
        <v>0</v>
      </c>
      <c r="I277" s="77">
        <f>+I48</f>
        <v>0</v>
      </c>
      <c r="J277" s="93">
        <v>0</v>
      </c>
      <c r="K277" s="77">
        <f>+K48</f>
        <v>0</v>
      </c>
      <c r="L277" s="77">
        <f>+L48</f>
        <v>0</v>
      </c>
      <c r="M277" s="93">
        <v>0</v>
      </c>
      <c r="N277" s="77">
        <f>+N48</f>
        <v>0</v>
      </c>
      <c r="O277" s="77">
        <f>+O48</f>
        <v>0</v>
      </c>
      <c r="P277" s="93">
        <v>0</v>
      </c>
      <c r="Q277" s="77">
        <f>+Q48</f>
        <v>0</v>
      </c>
      <c r="R277" s="77">
        <f>+R48</f>
        <v>0</v>
      </c>
      <c r="S277" s="93">
        <v>0</v>
      </c>
      <c r="T277" s="77">
        <f>+T48</f>
        <v>0</v>
      </c>
      <c r="U277" s="77">
        <f>+U48</f>
        <v>0</v>
      </c>
      <c r="V277" s="93">
        <v>0</v>
      </c>
      <c r="W277" s="77">
        <f>+W48</f>
        <v>0</v>
      </c>
      <c r="X277" s="77">
        <f>+X48</f>
        <v>0</v>
      </c>
      <c r="Y277" s="93">
        <v>0</v>
      </c>
      <c r="Z277" s="77">
        <f>+Z48</f>
        <v>0</v>
      </c>
      <c r="AA277" s="77">
        <f>+AA48</f>
        <v>0</v>
      </c>
      <c r="AB277" s="93">
        <v>0</v>
      </c>
      <c r="AC277" s="77">
        <f>+AC48</f>
        <v>0</v>
      </c>
      <c r="AD277" s="77">
        <f>+AD48</f>
        <v>0</v>
      </c>
      <c r="AE277" s="93">
        <v>0</v>
      </c>
      <c r="AF277" s="77">
        <f>+AF48</f>
        <v>0</v>
      </c>
      <c r="AG277" s="77">
        <f>+AG48</f>
        <v>0</v>
      </c>
      <c r="AH277" s="77">
        <f>+AH48</f>
        <v>0</v>
      </c>
      <c r="AI277" s="93">
        <v>0</v>
      </c>
      <c r="AJ277" s="77">
        <f>+AJ48</f>
        <v>0</v>
      </c>
      <c r="AK277" s="93">
        <v>0</v>
      </c>
      <c r="AL277" s="77">
        <f>+AL48</f>
        <v>0</v>
      </c>
      <c r="AM277" s="77">
        <f>+AM48</f>
        <v>0</v>
      </c>
      <c r="AN277" s="77">
        <f>+AN48</f>
        <v>0</v>
      </c>
      <c r="AO277" s="93">
        <v>0</v>
      </c>
      <c r="AP277" s="77">
        <f>+AP48</f>
        <v>0</v>
      </c>
      <c r="AQ277" s="93">
        <v>0</v>
      </c>
      <c r="AR277" s="77">
        <f>+AR48</f>
        <v>0</v>
      </c>
      <c r="AS277" s="77">
        <f>+AS48</f>
        <v>0</v>
      </c>
      <c r="AT277" s="77">
        <f>+AT48</f>
        <v>0</v>
      </c>
      <c r="AU277" s="93">
        <v>0</v>
      </c>
      <c r="AV277" s="77">
        <f>+AV48</f>
        <v>0</v>
      </c>
      <c r="AW277" s="93">
        <v>0</v>
      </c>
      <c r="AX277" s="77">
        <f>+AX48</f>
        <v>0</v>
      </c>
      <c r="AY277" s="77">
        <f>+AY48</f>
        <v>0</v>
      </c>
      <c r="AZ277" s="77">
        <f>+AZ48</f>
        <v>0</v>
      </c>
      <c r="BA277" s="93">
        <v>0</v>
      </c>
      <c r="BB277" s="77">
        <f>+BB48</f>
        <v>0</v>
      </c>
      <c r="BC277" s="93">
        <v>0</v>
      </c>
      <c r="BD277" s="77">
        <f>+BD48</f>
        <v>0</v>
      </c>
      <c r="BE277" s="77">
        <f>+BE48</f>
        <v>0</v>
      </c>
      <c r="BF277" s="77">
        <f>+BF48</f>
        <v>0</v>
      </c>
      <c r="BG277" s="93">
        <v>0</v>
      </c>
      <c r="BH277" s="77">
        <f>+BH48</f>
        <v>0</v>
      </c>
      <c r="BI277" s="92">
        <v>0</v>
      </c>
      <c r="BJ277" s="77">
        <f>+BJ48</f>
        <v>0</v>
      </c>
      <c r="BK277" s="77">
        <f>+BK48</f>
        <v>0</v>
      </c>
      <c r="BL277" s="77">
        <f>+BL48</f>
        <v>0</v>
      </c>
      <c r="BM277" s="92">
        <v>0</v>
      </c>
      <c r="BN277" s="77">
        <f>+BN48</f>
        <v>0</v>
      </c>
      <c r="BO277" s="92">
        <v>0</v>
      </c>
      <c r="BP277" s="77">
        <f>+BP48</f>
        <v>0</v>
      </c>
      <c r="BQ277" s="77">
        <f>+BQ48</f>
        <v>0</v>
      </c>
      <c r="BR277" s="77">
        <f>+BR48</f>
        <v>0</v>
      </c>
      <c r="BS277" s="92">
        <v>0</v>
      </c>
      <c r="BT277" s="77">
        <f>+BT48</f>
        <v>0</v>
      </c>
      <c r="BU277" s="92">
        <v>0</v>
      </c>
      <c r="BV277" s="77">
        <f>+BV48</f>
        <v>0</v>
      </c>
      <c r="BW277" s="77">
        <f>+BW48</f>
        <v>0</v>
      </c>
      <c r="BX277" s="77">
        <f>+BX48</f>
        <v>0</v>
      </c>
      <c r="BY277" s="92">
        <v>0</v>
      </c>
      <c r="BZ277" s="77">
        <f>+BZ48</f>
        <v>0</v>
      </c>
      <c r="CA277" s="92">
        <v>0</v>
      </c>
      <c r="CB277" s="77">
        <f>+CB48</f>
        <v>0</v>
      </c>
      <c r="CC277" s="77">
        <f>+CC48</f>
        <v>364000000</v>
      </c>
      <c r="CD277" s="77">
        <f>+CD48</f>
        <v>364000000</v>
      </c>
      <c r="CE277" s="92">
        <f t="shared" ref="CE277:CE278" si="2006">+CD277/CC277</f>
        <v>1</v>
      </c>
      <c r="CF277" s="77">
        <f>+CF48</f>
        <v>364000000</v>
      </c>
      <c r="CG277" s="92">
        <f t="shared" ref="CG277:CG278" si="2007">+CF277/CC277</f>
        <v>1</v>
      </c>
      <c r="CH277" s="77">
        <f>+CH48</f>
        <v>0</v>
      </c>
      <c r="CI277" s="77">
        <f>+CI48</f>
        <v>0</v>
      </c>
      <c r="CJ277" s="77">
        <f>+CJ48</f>
        <v>0</v>
      </c>
      <c r="CK277" s="92">
        <v>0</v>
      </c>
      <c r="CL277" s="77">
        <f>+CL48</f>
        <v>0</v>
      </c>
      <c r="CM277" s="92">
        <v>0</v>
      </c>
      <c r="CN277" s="77">
        <f>+CN48</f>
        <v>0</v>
      </c>
      <c r="CO277" s="77">
        <f>+CO48</f>
        <v>0</v>
      </c>
      <c r="CP277" s="77">
        <f>+CP48</f>
        <v>0</v>
      </c>
      <c r="CQ277" s="92">
        <v>0</v>
      </c>
      <c r="CR277" s="77">
        <f>+CR48</f>
        <v>0</v>
      </c>
      <c r="CS277" s="92">
        <v>0</v>
      </c>
      <c r="CT277" s="77">
        <f>+CT48</f>
        <v>0</v>
      </c>
      <c r="CU277" s="77">
        <f>+CU48</f>
        <v>0</v>
      </c>
      <c r="CV277" s="52">
        <v>0</v>
      </c>
      <c r="CW277" s="77">
        <f>+CW48</f>
        <v>0</v>
      </c>
      <c r="CX277" s="77">
        <f>+CX48</f>
        <v>0</v>
      </c>
      <c r="CY277" s="52">
        <v>0</v>
      </c>
      <c r="CZ277" s="77">
        <f>+CZ48</f>
        <v>0</v>
      </c>
      <c r="DA277" s="77">
        <f>+DA48</f>
        <v>0</v>
      </c>
      <c r="DB277" s="52">
        <v>0</v>
      </c>
      <c r="DC277" s="77">
        <f>+DC48</f>
        <v>0</v>
      </c>
      <c r="DD277" s="77">
        <f>+DD48</f>
        <v>0</v>
      </c>
      <c r="DE277" s="77">
        <f>+DE48</f>
        <v>0</v>
      </c>
      <c r="DF277" s="92">
        <v>0</v>
      </c>
      <c r="DG277" s="77">
        <f>+DG48</f>
        <v>0</v>
      </c>
      <c r="DH277" s="92">
        <v>0</v>
      </c>
      <c r="DI277" s="77">
        <f>+DI48</f>
        <v>0</v>
      </c>
      <c r="DJ277" s="77">
        <f>+DJ48</f>
        <v>0</v>
      </c>
      <c r="DK277" s="77">
        <f>+DK48</f>
        <v>0</v>
      </c>
      <c r="DL277" s="77">
        <f t="shared" ref="DL277:DN277" si="2008">+DL48</f>
        <v>0</v>
      </c>
      <c r="DM277" s="77">
        <f t="shared" si="2008"/>
        <v>0</v>
      </c>
      <c r="DN277" s="77">
        <f t="shared" si="2008"/>
        <v>0</v>
      </c>
      <c r="DO277" s="93">
        <v>0</v>
      </c>
      <c r="DP277" s="77">
        <f>+DP48</f>
        <v>0</v>
      </c>
      <c r="DQ277" s="93">
        <v>0</v>
      </c>
      <c r="DR277" s="77">
        <f t="shared" ref="DR277:DT277" si="2009">+DR48</f>
        <v>0</v>
      </c>
      <c r="DS277" s="77">
        <f t="shared" si="2009"/>
        <v>0</v>
      </c>
      <c r="DT277" s="77">
        <f t="shared" si="2009"/>
        <v>0</v>
      </c>
      <c r="DU277" s="93">
        <v>0</v>
      </c>
      <c r="DV277" s="77">
        <f>+DV48</f>
        <v>0</v>
      </c>
      <c r="DW277" s="93">
        <v>0</v>
      </c>
      <c r="DX277" s="77">
        <f t="shared" ref="DX277:DZ277" si="2010">+DX48</f>
        <v>0</v>
      </c>
      <c r="DY277" s="77">
        <f t="shared" si="2010"/>
        <v>0</v>
      </c>
      <c r="DZ277" s="77">
        <f t="shared" si="2010"/>
        <v>0</v>
      </c>
      <c r="EA277" s="93">
        <v>0</v>
      </c>
      <c r="EB277" s="77">
        <f>+EB48</f>
        <v>0</v>
      </c>
      <c r="EC277" s="93">
        <v>0</v>
      </c>
      <c r="ED277" s="77">
        <f t="shared" ref="ED277:EF277" si="2011">+ED48</f>
        <v>0</v>
      </c>
      <c r="EE277" s="212">
        <f t="shared" si="2011"/>
        <v>0</v>
      </c>
      <c r="EF277" s="212">
        <f t="shared" si="2011"/>
        <v>0</v>
      </c>
      <c r="EG277" s="438">
        <v>0</v>
      </c>
      <c r="EH277" s="212">
        <f>+EH48</f>
        <v>0</v>
      </c>
      <c r="EI277" s="438">
        <v>0</v>
      </c>
      <c r="EJ277" s="212">
        <f t="shared" ref="EJ277:EL277" si="2012">+EJ48</f>
        <v>0</v>
      </c>
      <c r="EK277" s="212">
        <f t="shared" si="2012"/>
        <v>0</v>
      </c>
      <c r="EL277" s="212">
        <f t="shared" si="2012"/>
        <v>0</v>
      </c>
      <c r="EM277" s="438">
        <v>0</v>
      </c>
      <c r="EN277" s="212">
        <f>+EN48</f>
        <v>0</v>
      </c>
      <c r="EO277" s="438">
        <v>0</v>
      </c>
      <c r="EP277" s="212">
        <f t="shared" ref="EP277:ER277" si="2013">+EP48</f>
        <v>0</v>
      </c>
      <c r="EQ277" s="212">
        <f t="shared" si="2013"/>
        <v>0</v>
      </c>
      <c r="ER277" s="212">
        <f t="shared" si="2013"/>
        <v>0</v>
      </c>
      <c r="ES277" s="438">
        <v>0</v>
      </c>
      <c r="ET277" s="212">
        <f>+ET48</f>
        <v>0</v>
      </c>
      <c r="EU277" s="438">
        <v>0</v>
      </c>
      <c r="EV277" s="212" t="str">
        <f t="shared" ref="EV277:EX277" si="2014">+EV48</f>
        <v>0</v>
      </c>
      <c r="EW277" s="212" t="str">
        <f t="shared" si="2014"/>
        <v>0</v>
      </c>
      <c r="EX277" s="212" t="str">
        <f t="shared" si="2014"/>
        <v>0</v>
      </c>
      <c r="EY277" s="438">
        <v>0</v>
      </c>
      <c r="EZ277" s="212" t="str">
        <f>+EZ48</f>
        <v>0</v>
      </c>
      <c r="FA277" s="438">
        <v>0</v>
      </c>
      <c r="FB277" s="212" t="str">
        <f t="shared" ref="FB277:FD277" si="2015">+FB48</f>
        <v>0</v>
      </c>
      <c r="FC277" s="212" t="str">
        <f t="shared" si="2015"/>
        <v>0</v>
      </c>
      <c r="FD277" s="212" t="str">
        <f t="shared" si="2015"/>
        <v>0</v>
      </c>
      <c r="FE277" s="438">
        <v>0</v>
      </c>
      <c r="FF277" s="212" t="str">
        <f>+FF48</f>
        <v>0</v>
      </c>
      <c r="FG277" s="438">
        <v>0</v>
      </c>
      <c r="FH277" s="212" t="str">
        <f t="shared" ref="FH277:FJ277" si="2016">+FH48</f>
        <v>0</v>
      </c>
      <c r="FI277" s="212" t="str">
        <f t="shared" si="2016"/>
        <v>0</v>
      </c>
      <c r="FJ277" s="212" t="str">
        <f t="shared" si="2016"/>
        <v>0</v>
      </c>
      <c r="FK277" s="438">
        <v>0</v>
      </c>
      <c r="FL277" s="212" t="str">
        <f>+FL48</f>
        <v>0</v>
      </c>
      <c r="FM277" s="438">
        <v>0</v>
      </c>
      <c r="FN277" s="212" t="str">
        <f t="shared" ref="FN277:FS277" si="2017">+FN48</f>
        <v>0</v>
      </c>
      <c r="FO277" s="212">
        <f t="shared" si="2017"/>
        <v>0</v>
      </c>
      <c r="FP277" s="212" t="str">
        <f t="shared" si="2017"/>
        <v>0</v>
      </c>
      <c r="FQ277" s="212" t="str">
        <f t="shared" si="2017"/>
        <v>0</v>
      </c>
      <c r="FR277" s="212" t="str">
        <f t="shared" si="2017"/>
        <v>0</v>
      </c>
      <c r="FS277" s="212" t="str">
        <f t="shared" si="2017"/>
        <v>0</v>
      </c>
      <c r="FT277" s="438">
        <v>0</v>
      </c>
      <c r="FU277" s="212" t="str">
        <f>+FU48</f>
        <v>0</v>
      </c>
      <c r="FV277" s="438">
        <v>0</v>
      </c>
      <c r="FW277" s="212" t="str">
        <f t="shared" ref="FW277:FY277" si="2018">+FW48</f>
        <v>0</v>
      </c>
      <c r="FX277" s="212" t="str">
        <f t="shared" si="2018"/>
        <v>0</v>
      </c>
      <c r="FY277" s="212" t="str">
        <f t="shared" si="2018"/>
        <v>0</v>
      </c>
      <c r="FZ277" s="438">
        <v>0</v>
      </c>
      <c r="GA277" s="212" t="str">
        <f>+GA48</f>
        <v>0</v>
      </c>
      <c r="GB277" s="438">
        <v>0</v>
      </c>
      <c r="GC277" s="212" t="str">
        <f t="shared" ref="GC277:GE277" si="2019">+GC48</f>
        <v>0</v>
      </c>
      <c r="GD277" s="212" t="str">
        <f t="shared" si="2019"/>
        <v>0</v>
      </c>
      <c r="GE277" s="212" t="str">
        <f t="shared" si="2019"/>
        <v>0</v>
      </c>
      <c r="GF277" s="361">
        <v>0</v>
      </c>
      <c r="GG277" s="212" t="str">
        <f>+GG48</f>
        <v>0</v>
      </c>
      <c r="GH277" s="361">
        <v>0</v>
      </c>
      <c r="GI277" s="212" t="str">
        <f t="shared" ref="GI277:GK277" si="2020">+GI48</f>
        <v>0</v>
      </c>
      <c r="GJ277" s="212" t="str">
        <f t="shared" si="2020"/>
        <v>0</v>
      </c>
      <c r="GK277" s="212" t="str">
        <f t="shared" si="2020"/>
        <v>0</v>
      </c>
      <c r="GL277" s="361">
        <v>0</v>
      </c>
      <c r="GM277" s="212" t="str">
        <f>+GM48</f>
        <v>0</v>
      </c>
      <c r="GN277" s="361">
        <v>0</v>
      </c>
      <c r="GO277" s="212" t="str">
        <f t="shared" ref="GO277:GQ277" si="2021">+GO48</f>
        <v>0</v>
      </c>
      <c r="GP277" s="212" t="str">
        <f t="shared" si="2021"/>
        <v>0</v>
      </c>
      <c r="GQ277" s="212" t="str">
        <f t="shared" si="2021"/>
        <v>0</v>
      </c>
      <c r="GR277" s="361">
        <v>0</v>
      </c>
      <c r="GS277" s="212" t="str">
        <f>+GS48</f>
        <v>0</v>
      </c>
      <c r="GT277" s="361">
        <v>0</v>
      </c>
      <c r="GU277" s="212" t="str">
        <f t="shared" ref="GU277:GW277" si="2022">+GU48</f>
        <v>0</v>
      </c>
      <c r="GV277" s="212" t="str">
        <f t="shared" si="2022"/>
        <v>0</v>
      </c>
      <c r="GW277" s="212" t="str">
        <f t="shared" si="2022"/>
        <v>0</v>
      </c>
      <c r="GX277" s="361">
        <v>0</v>
      </c>
      <c r="GY277" s="212" t="str">
        <f>+GY48</f>
        <v>0</v>
      </c>
      <c r="GZ277" s="361">
        <v>0</v>
      </c>
      <c r="HA277" s="212" t="str">
        <f t="shared" ref="HA277:HC277" si="2023">+HA48</f>
        <v>0</v>
      </c>
      <c r="HB277" s="212" t="str">
        <f t="shared" si="2023"/>
        <v>0</v>
      </c>
      <c r="HC277" s="212" t="str">
        <f t="shared" si="2023"/>
        <v>0</v>
      </c>
      <c r="HD277" s="361">
        <v>0</v>
      </c>
      <c r="HE277" s="212" t="str">
        <f>+HE48</f>
        <v>0</v>
      </c>
      <c r="HF277" s="361">
        <v>0</v>
      </c>
      <c r="HG277" s="212" t="str">
        <f t="shared" ref="HG277:HI277" si="2024">+HG48</f>
        <v>0</v>
      </c>
      <c r="HH277" s="212" t="str">
        <f t="shared" si="2024"/>
        <v>0</v>
      </c>
      <c r="HI277" s="212" t="str">
        <f t="shared" si="2024"/>
        <v>0</v>
      </c>
      <c r="HJ277" s="361">
        <v>0</v>
      </c>
      <c r="HK277" s="212" t="str">
        <f>+HK48</f>
        <v>0</v>
      </c>
      <c r="HL277" s="361">
        <v>0</v>
      </c>
      <c r="HM277" s="212" t="str">
        <f t="shared" ref="HM277:HO277" si="2025">+HM48</f>
        <v>0</v>
      </c>
      <c r="HN277" s="212" t="str">
        <f t="shared" si="2025"/>
        <v>0</v>
      </c>
      <c r="HO277" s="212" t="str">
        <f t="shared" si="2025"/>
        <v>0</v>
      </c>
      <c r="HP277" s="361">
        <v>0</v>
      </c>
      <c r="HQ277" s="212" t="str">
        <f>+HQ48</f>
        <v>0</v>
      </c>
      <c r="HR277" s="361">
        <v>0</v>
      </c>
    </row>
    <row r="278" spans="1:226" x14ac:dyDescent="0.35">
      <c r="A278" s="48" t="s">
        <v>173</v>
      </c>
      <c r="B278" s="77">
        <f>+B79</f>
        <v>38163180000</v>
      </c>
      <c r="C278" s="77">
        <f>+C79</f>
        <v>38163180000</v>
      </c>
      <c r="D278" s="78">
        <f t="shared" ref="D278:D281" si="2026">+C278/B278</f>
        <v>1</v>
      </c>
      <c r="E278" s="77">
        <f>+E79</f>
        <v>49645505184</v>
      </c>
      <c r="F278" s="77">
        <f>+F79</f>
        <v>49209852587</v>
      </c>
      <c r="G278" s="78">
        <f t="shared" ref="G278:G281" si="2027">+F278/E278</f>
        <v>0.9912247323219826</v>
      </c>
      <c r="H278" s="77">
        <f>+H79</f>
        <v>2982138860</v>
      </c>
      <c r="I278" s="77">
        <f>+I79</f>
        <v>2627829227</v>
      </c>
      <c r="J278" s="78">
        <f t="shared" ref="J278:J281" si="2028">+I278/H278</f>
        <v>0.88118942489485552</v>
      </c>
      <c r="K278" s="77">
        <f>+K79</f>
        <v>2750682500</v>
      </c>
      <c r="L278" s="77">
        <f>+L79</f>
        <v>2733703877</v>
      </c>
      <c r="M278" s="78">
        <f t="shared" ref="M278:M281" si="2029">+L278/K278</f>
        <v>0.99382748717818215</v>
      </c>
      <c r="N278" s="77">
        <f>+N79</f>
        <v>3122875591</v>
      </c>
      <c r="O278" s="77">
        <f>+O79</f>
        <v>2714225993</v>
      </c>
      <c r="P278" s="78">
        <f t="shared" ref="P278:P281" si="2030">+O278/N278</f>
        <v>0.86914317074374925</v>
      </c>
      <c r="Q278" s="77">
        <f>+Q79</f>
        <v>4276724324</v>
      </c>
      <c r="R278" s="77">
        <f>+R79</f>
        <v>4122868488</v>
      </c>
      <c r="S278" s="78">
        <f t="shared" ref="S278:S281" si="2031">+R278/Q278</f>
        <v>0.96402484136361177</v>
      </c>
      <c r="T278" s="77">
        <f>+T79</f>
        <v>4482540269</v>
      </c>
      <c r="U278" s="77">
        <f>+U79</f>
        <v>3750947324</v>
      </c>
      <c r="V278" s="78">
        <f t="shared" ref="V278:V281" si="2032">+U278/T278</f>
        <v>0.83679054707896483</v>
      </c>
      <c r="W278" s="77">
        <f>+W79</f>
        <v>3761838395</v>
      </c>
      <c r="X278" s="77">
        <f>+X79</f>
        <v>3585292393</v>
      </c>
      <c r="Y278" s="78">
        <f t="shared" ref="Y278:Y281" si="2033">+X278/W278</f>
        <v>0.95306922215620593</v>
      </c>
      <c r="Z278" s="77">
        <f>+Z79</f>
        <v>3883779397</v>
      </c>
      <c r="AA278" s="77">
        <f>+AA79</f>
        <v>3308033627</v>
      </c>
      <c r="AB278" s="78">
        <f t="shared" ref="AB278:AB281" si="2034">+AA278/Z278</f>
        <v>0.8517563148811359</v>
      </c>
      <c r="AC278" s="77">
        <f>+AC79</f>
        <v>3880485322</v>
      </c>
      <c r="AD278" s="77">
        <f>+AD79</f>
        <v>3618707441</v>
      </c>
      <c r="AE278" s="78">
        <f t="shared" ref="AE278:AE281" si="2035">+AD278/AC278</f>
        <v>0.93253991207855413</v>
      </c>
      <c r="AF278" s="77">
        <f>+AF79</f>
        <v>3468596000</v>
      </c>
      <c r="AG278" s="77">
        <f>+AG79</f>
        <v>2741843000</v>
      </c>
      <c r="AH278" s="77">
        <f>+AH79</f>
        <v>2705419930</v>
      </c>
      <c r="AI278" s="92">
        <f t="shared" ref="AI278" si="2036">+AH278/AG278</f>
        <v>0.98671584405088109</v>
      </c>
      <c r="AJ278" s="77">
        <f>+AJ79</f>
        <v>2466826253</v>
      </c>
      <c r="AK278" s="92">
        <f t="shared" ref="AK278" si="2037">+AJ278/AG278</f>
        <v>0.8996963914418149</v>
      </c>
      <c r="AL278" s="77">
        <f>+AL79</f>
        <v>2919823000</v>
      </c>
      <c r="AM278" s="77">
        <f>+AM79</f>
        <v>2919823000</v>
      </c>
      <c r="AN278" s="77">
        <f>+AN79</f>
        <v>2741950415</v>
      </c>
      <c r="AO278" s="92">
        <f t="shared" ref="AO278" si="2038">+AN278/AM278</f>
        <v>0.93908103847390745</v>
      </c>
      <c r="AP278" s="77">
        <f>+AP79</f>
        <v>2502985851</v>
      </c>
      <c r="AQ278" s="92">
        <f t="shared" ref="AQ278" si="2039">+AP278/AM278</f>
        <v>0.8572388980427923</v>
      </c>
      <c r="AR278" s="77">
        <f>+AR79</f>
        <v>3579323000</v>
      </c>
      <c r="AS278" s="77">
        <f>+AS79</f>
        <v>3513645000</v>
      </c>
      <c r="AT278" s="77">
        <f>+AT79</f>
        <v>3360880194</v>
      </c>
      <c r="AU278" s="92">
        <f t="shared" ref="AU278" si="2040">+AT278/AS278</f>
        <v>0.95652241304969621</v>
      </c>
      <c r="AV278" s="77">
        <f>+AV79</f>
        <v>3360880194</v>
      </c>
      <c r="AW278" s="92">
        <f t="shared" ref="AW278" si="2041">+AV278/AS278</f>
        <v>0.95652241304969621</v>
      </c>
      <c r="AX278" s="77">
        <f>+AX79</f>
        <v>3008735000</v>
      </c>
      <c r="AY278" s="77">
        <f>+AY79</f>
        <v>3008735000</v>
      </c>
      <c r="AZ278" s="77">
        <f>+AZ79</f>
        <v>2838009044</v>
      </c>
      <c r="BA278" s="92">
        <f t="shared" ref="BA278" si="2042">+AZ278/AY278</f>
        <v>0.94325656596543062</v>
      </c>
      <c r="BB278" s="77">
        <f>+BB79</f>
        <v>2838009044</v>
      </c>
      <c r="BC278" s="92">
        <f t="shared" ref="BC278" si="2043">+BB278/AY278</f>
        <v>0.94325656596543062</v>
      </c>
      <c r="BD278" s="77">
        <f>+BD79</f>
        <v>3009403000</v>
      </c>
      <c r="BE278" s="77">
        <f>+BE79</f>
        <v>3047903000</v>
      </c>
      <c r="BF278" s="77">
        <f>+BF79</f>
        <v>3047903000</v>
      </c>
      <c r="BG278" s="92">
        <f t="shared" ref="BG278" si="2044">+BF278/BE278</f>
        <v>1</v>
      </c>
      <c r="BH278" s="77">
        <f>+BH79</f>
        <v>3022818528</v>
      </c>
      <c r="BI278" s="92">
        <f t="shared" ref="BI278" si="2045">+BH278/BE278</f>
        <v>0.99176992443657164</v>
      </c>
      <c r="BJ278" s="77">
        <f>+BJ79</f>
        <v>3400709000</v>
      </c>
      <c r="BK278" s="77">
        <f>+BK79</f>
        <v>3400709000</v>
      </c>
      <c r="BL278" s="77">
        <f>+BL79</f>
        <v>3016245891</v>
      </c>
      <c r="BM278" s="92">
        <f t="shared" ref="BM278" si="2046">+BL278/BK278</f>
        <v>0.88694619004448783</v>
      </c>
      <c r="BN278" s="77">
        <f>+BN79</f>
        <v>2759548001</v>
      </c>
      <c r="BO278" s="92">
        <f t="shared" ref="BO278" si="2047">+BN278/BK278</f>
        <v>0.81146255119153099</v>
      </c>
      <c r="BP278" s="77">
        <f>+BP79</f>
        <v>3646535000</v>
      </c>
      <c r="BQ278" s="77">
        <f>+BQ79</f>
        <v>3926115000</v>
      </c>
      <c r="BR278" s="77">
        <f>+BR79</f>
        <v>3853484599</v>
      </c>
      <c r="BS278" s="92">
        <f t="shared" ref="BS278" si="2048">+BR278/BQ278</f>
        <v>0.98150069445240395</v>
      </c>
      <c r="BT278" s="77">
        <f>+BT79</f>
        <v>3808497041</v>
      </c>
      <c r="BU278" s="92">
        <f t="shared" ref="BU278" si="2049">+BT278/BQ278</f>
        <v>0.97004215133790017</v>
      </c>
      <c r="BV278" s="77">
        <f>+BV79</f>
        <v>3524917000</v>
      </c>
      <c r="BW278" s="77">
        <f>+BW79</f>
        <v>3956817000</v>
      </c>
      <c r="BX278" s="77">
        <f>+BX79</f>
        <v>3362208194</v>
      </c>
      <c r="BY278" s="92">
        <f t="shared" ref="BY278" si="2050">+BX278/BW278</f>
        <v>0.84972547226722894</v>
      </c>
      <c r="BZ278" s="77">
        <f>+BZ79</f>
        <v>2973288577</v>
      </c>
      <c r="CA278" s="92">
        <f t="shared" ref="CA278" si="2051">+BZ278/BW278</f>
        <v>0.75143444263406678</v>
      </c>
      <c r="CB278" s="77">
        <f>+CB79</f>
        <v>3934666000</v>
      </c>
      <c r="CC278" s="77">
        <f>+CC79</f>
        <v>3934666000</v>
      </c>
      <c r="CD278" s="77">
        <f>+CD79</f>
        <v>3849425002</v>
      </c>
      <c r="CE278" s="92">
        <f t="shared" si="2006"/>
        <v>0.9783358999213656</v>
      </c>
      <c r="CF278" s="77">
        <f>+CF79</f>
        <v>3849425001.9999995</v>
      </c>
      <c r="CG278" s="92">
        <f t="shared" si="2007"/>
        <v>0.97833589992136549</v>
      </c>
      <c r="CH278" s="77">
        <f>+CH79</f>
        <v>1915869000</v>
      </c>
      <c r="CI278" s="77">
        <f>+CI79</f>
        <v>3567869000</v>
      </c>
      <c r="CJ278" s="77">
        <f>+CJ79</f>
        <v>3172546973</v>
      </c>
      <c r="CK278" s="92">
        <f t="shared" ref="CK278" si="2052">+CJ278/CI278</f>
        <v>0.88919939969769068</v>
      </c>
      <c r="CL278" s="77">
        <f>+CL79</f>
        <v>3172546973</v>
      </c>
      <c r="CM278" s="92">
        <f t="shared" ref="CM278" si="2053">+CL278/CI278</f>
        <v>0.88919939969769068</v>
      </c>
      <c r="CN278" s="77">
        <f>+CN79</f>
        <v>3236948000</v>
      </c>
      <c r="CO278" s="77">
        <f>+CO79</f>
        <v>3796948000</v>
      </c>
      <c r="CP278" s="77">
        <f>+CP79</f>
        <v>3773768666</v>
      </c>
      <c r="CQ278" s="92">
        <f t="shared" ref="CQ278" si="2054">+CP278/CO278</f>
        <v>0.99389527220283236</v>
      </c>
      <c r="CR278" s="77">
        <f>+CR79</f>
        <v>3773768666</v>
      </c>
      <c r="CS278" s="92">
        <f t="shared" ref="CS278" si="2055">+CR278/CO278</f>
        <v>0.99389527220283236</v>
      </c>
      <c r="CT278" s="77">
        <f>+CT79</f>
        <v>4048568000</v>
      </c>
      <c r="CU278" s="77">
        <f>+CU79</f>
        <v>2032170018</v>
      </c>
      <c r="CV278" s="52">
        <f t="shared" si="1818"/>
        <v>0.50194785366084993</v>
      </c>
      <c r="CW278" s="77">
        <f>+CW79</f>
        <v>4048568000</v>
      </c>
      <c r="CX278" s="77">
        <f>+CX79</f>
        <v>2700976483</v>
      </c>
      <c r="CY278" s="52">
        <f t="shared" si="1819"/>
        <v>0.66714366240112555</v>
      </c>
      <c r="CZ278" s="77">
        <f>+CZ79</f>
        <v>4048568000</v>
      </c>
      <c r="DA278" s="77">
        <f>+DA79</f>
        <v>3047349289</v>
      </c>
      <c r="DB278" s="52">
        <f t="shared" si="1820"/>
        <v>0.75269806237662307</v>
      </c>
      <c r="DC278" s="77">
        <f>+DC79</f>
        <v>4048568000</v>
      </c>
      <c r="DD278" s="77">
        <f>+DD79</f>
        <v>4048568000</v>
      </c>
      <c r="DE278" s="77">
        <f>+DE79</f>
        <v>4048067447</v>
      </c>
      <c r="DF278" s="92">
        <f t="shared" ref="DF278" si="2056">+DE278/DD278</f>
        <v>0.99987636295104843</v>
      </c>
      <c r="DG278" s="77">
        <f>+DG79</f>
        <v>3047349289</v>
      </c>
      <c r="DH278" s="92">
        <f t="shared" ref="DH278" si="2057">+DG278/DD278</f>
        <v>0.75269806237662307</v>
      </c>
      <c r="DI278" s="77">
        <f>+DI79</f>
        <v>4382218000</v>
      </c>
      <c r="DJ278" s="77">
        <f>+DJ79</f>
        <v>0</v>
      </c>
      <c r="DK278" s="77">
        <f>+DK79</f>
        <v>4382218000</v>
      </c>
      <c r="DL278" s="77">
        <f t="shared" ref="DL278:DN278" si="2058">+DL79</f>
        <v>4382218000</v>
      </c>
      <c r="DM278" s="77">
        <f t="shared" si="2058"/>
        <v>4382218000</v>
      </c>
      <c r="DN278" s="77">
        <f t="shared" si="2058"/>
        <v>0</v>
      </c>
      <c r="DO278" s="93">
        <f t="shared" ref="DO278" si="2059">+DN278/DM278</f>
        <v>0</v>
      </c>
      <c r="DP278" s="77">
        <f>+DP79</f>
        <v>0</v>
      </c>
      <c r="DQ278" s="93">
        <f t="shared" ref="DQ278" si="2060">+DP278/DM278</f>
        <v>0</v>
      </c>
      <c r="DR278" s="77">
        <f t="shared" ref="DR278:DT278" si="2061">+DR79</f>
        <v>4382218000</v>
      </c>
      <c r="DS278" s="77">
        <f t="shared" si="2061"/>
        <v>4382218000</v>
      </c>
      <c r="DT278" s="77">
        <f t="shared" si="2061"/>
        <v>0</v>
      </c>
      <c r="DU278" s="93">
        <f t="shared" ref="DU278" si="2062">+DT278/DS278</f>
        <v>0</v>
      </c>
      <c r="DV278" s="77">
        <f>+DV79</f>
        <v>0</v>
      </c>
      <c r="DW278" s="93">
        <f t="shared" ref="DW278" si="2063">+DV278/DS278</f>
        <v>0</v>
      </c>
      <c r="DX278" s="77">
        <f t="shared" ref="DX278:DZ278" si="2064">+DX79</f>
        <v>4382218000</v>
      </c>
      <c r="DY278" s="77">
        <f t="shared" si="2064"/>
        <v>4382218000</v>
      </c>
      <c r="DZ278" s="77">
        <f t="shared" si="2064"/>
        <v>0</v>
      </c>
      <c r="EA278" s="93">
        <f t="shared" ref="EA278" si="2065">+DZ278/DY278</f>
        <v>0</v>
      </c>
      <c r="EB278" s="77">
        <f>+EB79</f>
        <v>0</v>
      </c>
      <c r="EC278" s="93">
        <f t="shared" ref="EC278" si="2066">+EB278/DY278</f>
        <v>0</v>
      </c>
      <c r="ED278" s="77">
        <f t="shared" ref="ED278:EF278" si="2067">+ED79</f>
        <v>4382218000</v>
      </c>
      <c r="EE278" s="212">
        <f t="shared" si="2067"/>
        <v>4382218000</v>
      </c>
      <c r="EF278" s="212">
        <f t="shared" si="2067"/>
        <v>732527419</v>
      </c>
      <c r="EG278" s="438">
        <f t="shared" ref="EG278" si="2068">+EF278/EE278</f>
        <v>0.16715905484391694</v>
      </c>
      <c r="EH278" s="212">
        <f>+EH79</f>
        <v>732527419</v>
      </c>
      <c r="EI278" s="438">
        <f t="shared" ref="EI278" si="2069">+EH278/EE278</f>
        <v>0.16715905484391694</v>
      </c>
      <c r="EJ278" s="212">
        <f t="shared" ref="EJ278:EL278" si="2070">+EJ79</f>
        <v>4382218000</v>
      </c>
      <c r="EK278" s="212">
        <f t="shared" si="2070"/>
        <v>4382218000</v>
      </c>
      <c r="EL278" s="212">
        <f t="shared" si="2070"/>
        <v>1073010454</v>
      </c>
      <c r="EM278" s="438">
        <f t="shared" ref="EM278" si="2071">+EL278/EK278</f>
        <v>0.24485556263974087</v>
      </c>
      <c r="EN278" s="212">
        <f>+EN79</f>
        <v>732527419</v>
      </c>
      <c r="EO278" s="438">
        <f t="shared" ref="EO278" si="2072">+EN278/EK278</f>
        <v>0.16715905484391694</v>
      </c>
      <c r="EP278" s="212">
        <f t="shared" ref="EP278:ER278" si="2073">+EP79</f>
        <v>4382218000</v>
      </c>
      <c r="EQ278" s="212">
        <f t="shared" si="2073"/>
        <v>4382218000</v>
      </c>
      <c r="ER278" s="212">
        <f t="shared" si="2073"/>
        <v>1073010454</v>
      </c>
      <c r="ES278" s="438">
        <f t="shared" ref="ES278" si="2074">+ER278/EQ278</f>
        <v>0.24485556263974087</v>
      </c>
      <c r="ET278" s="212">
        <f>+ET79</f>
        <v>1073010454</v>
      </c>
      <c r="EU278" s="438">
        <f t="shared" ref="EU278" si="2075">+ET278/EQ278</f>
        <v>0.24485556263974087</v>
      </c>
      <c r="EV278" s="212">
        <f t="shared" ref="EV278:EX278" si="2076">+EV79</f>
        <v>4382218000</v>
      </c>
      <c r="EW278" s="212">
        <f t="shared" si="2076"/>
        <v>4382218000</v>
      </c>
      <c r="EX278" s="212">
        <f t="shared" si="2076"/>
        <v>1073010454</v>
      </c>
      <c r="EY278" s="438">
        <f t="shared" ref="EY278" si="2077">+EX278/EW278</f>
        <v>0.24485556263974087</v>
      </c>
      <c r="EZ278" s="212">
        <f>+EZ79</f>
        <v>1073010454</v>
      </c>
      <c r="FA278" s="438">
        <f t="shared" ref="FA278" si="2078">+EZ278/EW278</f>
        <v>0.24485556263974087</v>
      </c>
      <c r="FB278" s="212">
        <f t="shared" ref="FB278:FD278" si="2079">+FB79</f>
        <v>4382218000</v>
      </c>
      <c r="FC278" s="212">
        <f t="shared" si="2079"/>
        <v>4382218000</v>
      </c>
      <c r="FD278" s="212">
        <f t="shared" si="2079"/>
        <v>1719055411</v>
      </c>
      <c r="FE278" s="438">
        <f t="shared" ref="FE278" si="2080">+FD278/FC278</f>
        <v>0.39227975673505971</v>
      </c>
      <c r="FF278" s="212">
        <f>+FF79</f>
        <v>1719055411</v>
      </c>
      <c r="FG278" s="438">
        <f t="shared" ref="FG278" si="2081">+FF278/FC278</f>
        <v>0.39227975673505971</v>
      </c>
      <c r="FH278" s="212">
        <f t="shared" ref="FH278:FJ278" si="2082">+FH79</f>
        <v>4382218000</v>
      </c>
      <c r="FI278" s="212">
        <f t="shared" si="2082"/>
        <v>4382218000</v>
      </c>
      <c r="FJ278" s="212">
        <f t="shared" si="2082"/>
        <v>1719055411</v>
      </c>
      <c r="FK278" s="438">
        <f t="shared" ref="FK278" si="2083">+FJ278/FI278</f>
        <v>0.39227975673505971</v>
      </c>
      <c r="FL278" s="212">
        <f>+FL79</f>
        <v>1719055411</v>
      </c>
      <c r="FM278" s="438">
        <f t="shared" ref="FM278" si="2084">+FL278/FI278</f>
        <v>0.39227975673505971</v>
      </c>
      <c r="FN278" s="212">
        <f t="shared" ref="FN278:FS278" si="2085">+FN79</f>
        <v>4338235000</v>
      </c>
      <c r="FO278" s="212">
        <f t="shared" si="2085"/>
        <v>0</v>
      </c>
      <c r="FP278" s="212">
        <f t="shared" si="2085"/>
        <v>4338235000</v>
      </c>
      <c r="FQ278" s="212">
        <f t="shared" si="2085"/>
        <v>4382218000</v>
      </c>
      <c r="FR278" s="212">
        <f t="shared" si="2085"/>
        <v>4382218000</v>
      </c>
      <c r="FS278" s="212">
        <f t="shared" si="2085"/>
        <v>2730644333</v>
      </c>
      <c r="FT278" s="438">
        <f t="shared" ref="FT278" si="2086">+FS278/FR278</f>
        <v>0.62311923619500442</v>
      </c>
      <c r="FU278" s="212">
        <f>+FU79</f>
        <v>2730644333</v>
      </c>
      <c r="FV278" s="438">
        <f t="shared" ref="FV278" si="2087">+FU278/FR278</f>
        <v>0.62311923619500442</v>
      </c>
      <c r="FW278" s="212">
        <f t="shared" ref="FW278:FY278" si="2088">+FW79</f>
        <v>4382218000</v>
      </c>
      <c r="FX278" s="212">
        <f t="shared" si="2088"/>
        <v>4382218000</v>
      </c>
      <c r="FY278" s="212">
        <f t="shared" si="2088"/>
        <v>3399111370</v>
      </c>
      <c r="FZ278" s="438">
        <f t="shared" ref="FZ278" si="2089">+FY278/FX278</f>
        <v>0.775660035625795</v>
      </c>
      <c r="GA278" s="212">
        <f>+GA79</f>
        <v>3399111370</v>
      </c>
      <c r="GB278" s="438">
        <f t="shared" ref="GB278" si="2090">+GA278/FX278</f>
        <v>0.775660035625795</v>
      </c>
      <c r="GC278" s="212">
        <f t="shared" ref="GC278:GE278" si="2091">+GC79</f>
        <v>4382218000</v>
      </c>
      <c r="GD278" s="212">
        <f t="shared" si="2091"/>
        <v>4382218000</v>
      </c>
      <c r="GE278" s="212">
        <f t="shared" si="2091"/>
        <v>4101214435</v>
      </c>
      <c r="GF278" s="361">
        <f t="shared" ref="GF278" si="2092">+GE278/GD278</f>
        <v>0.93587640665069605</v>
      </c>
      <c r="GG278" s="212">
        <f>+GG79</f>
        <v>4101214435</v>
      </c>
      <c r="GH278" s="361">
        <f t="shared" ref="GH278" si="2093">+GG278/GD278</f>
        <v>0.93587640665069605</v>
      </c>
      <c r="GI278" s="212">
        <f t="shared" ref="GI278:GK278" si="2094">+GI79</f>
        <v>4338235000</v>
      </c>
      <c r="GJ278" s="212">
        <f t="shared" si="2094"/>
        <v>4338235000</v>
      </c>
      <c r="GK278" s="212">
        <f t="shared" si="2094"/>
        <v>0</v>
      </c>
      <c r="GL278" s="361">
        <f t="shared" ref="GL278" si="2095">+GK278/GJ278</f>
        <v>0</v>
      </c>
      <c r="GM278" s="212">
        <f>+GM79</f>
        <v>0</v>
      </c>
      <c r="GN278" s="361">
        <f t="shared" ref="GN278" si="2096">+GM278/GJ278</f>
        <v>0</v>
      </c>
      <c r="GO278" s="212">
        <f t="shared" ref="GO278:GQ278" si="2097">+GO79</f>
        <v>4338235000</v>
      </c>
      <c r="GP278" s="212">
        <f t="shared" si="2097"/>
        <v>4338235000</v>
      </c>
      <c r="GQ278" s="212">
        <f t="shared" si="2097"/>
        <v>0</v>
      </c>
      <c r="GR278" s="361">
        <f t="shared" ref="GR278" si="2098">+GQ278/GP278</f>
        <v>0</v>
      </c>
      <c r="GS278" s="212">
        <f>+GS79</f>
        <v>0</v>
      </c>
      <c r="GT278" s="361">
        <f t="shared" ref="GT278" si="2099">+GS278/GP278</f>
        <v>0</v>
      </c>
      <c r="GU278" s="212">
        <f t="shared" ref="GU278:GW278" si="2100">+GU79</f>
        <v>4338235000</v>
      </c>
      <c r="GV278" s="212">
        <f t="shared" si="2100"/>
        <v>4338235000</v>
      </c>
      <c r="GW278" s="212">
        <f t="shared" si="2100"/>
        <v>736521033</v>
      </c>
      <c r="GX278" s="361">
        <f t="shared" ref="GX278" si="2101">+GW278/GV278</f>
        <v>0.169774351320295</v>
      </c>
      <c r="GY278" s="212">
        <f>+GY79</f>
        <v>736521033</v>
      </c>
      <c r="GZ278" s="361">
        <f t="shared" ref="GZ278" si="2102">+GY278/GV278</f>
        <v>0.169774351320295</v>
      </c>
      <c r="HA278" s="212">
        <f t="shared" ref="HA278:HC278" si="2103">+HA79</f>
        <v>4338235000</v>
      </c>
      <c r="HB278" s="212">
        <f t="shared" si="2103"/>
        <v>4338235000</v>
      </c>
      <c r="HC278" s="212">
        <f t="shared" si="2103"/>
        <v>1059457583</v>
      </c>
      <c r="HD278" s="361">
        <f t="shared" ref="HD278" si="2104">+HC278/HB278</f>
        <v>0.24421396789247241</v>
      </c>
      <c r="HE278" s="212">
        <f>+HE79</f>
        <v>1059457583</v>
      </c>
      <c r="HF278" s="361">
        <f t="shared" ref="HF278" si="2105">+HE278/HB278</f>
        <v>0.24421396789247241</v>
      </c>
      <c r="HG278" s="212">
        <f t="shared" ref="HG278:HI278" si="2106">+HG79</f>
        <v>4338235000</v>
      </c>
      <c r="HH278" s="212">
        <f t="shared" si="2106"/>
        <v>4338235000</v>
      </c>
      <c r="HI278" s="212">
        <f t="shared" si="2106"/>
        <v>1607941827</v>
      </c>
      <c r="HJ278" s="361">
        <f t="shared" ref="HJ278" si="2107">+HI278/HH278</f>
        <v>0.3706442428775758</v>
      </c>
      <c r="HK278" s="212">
        <f>+HK79</f>
        <v>1607941827</v>
      </c>
      <c r="HL278" s="361">
        <f t="shared" ref="HL278" si="2108">+HK278/HH278</f>
        <v>0.3706442428775758</v>
      </c>
      <c r="HM278" s="212">
        <f t="shared" ref="HM278:HO278" si="2109">+HM79</f>
        <v>4338235000</v>
      </c>
      <c r="HN278" s="212">
        <f t="shared" si="2109"/>
        <v>4338235000</v>
      </c>
      <c r="HO278" s="212">
        <f t="shared" si="2109"/>
        <v>1923454663</v>
      </c>
      <c r="HP278" s="361">
        <f t="shared" ref="HP278" si="2110">+HO278/HN278</f>
        <v>0.44337263034390711</v>
      </c>
      <c r="HQ278" s="212">
        <f>+HQ79</f>
        <v>1923454663</v>
      </c>
      <c r="HR278" s="361">
        <f t="shared" ref="HR278" si="2111">+HQ278/HN278</f>
        <v>0.44337263034390711</v>
      </c>
    </row>
    <row r="279" spans="1:226" x14ac:dyDescent="0.35">
      <c r="A279" s="48" t="s">
        <v>174</v>
      </c>
      <c r="B279" s="77">
        <v>0</v>
      </c>
      <c r="C279" s="77">
        <v>0</v>
      </c>
      <c r="D279" s="93">
        <v>0</v>
      </c>
      <c r="E279" s="77">
        <v>0</v>
      </c>
      <c r="F279" s="77">
        <v>0</v>
      </c>
      <c r="G279" s="93">
        <v>0</v>
      </c>
      <c r="H279" s="77">
        <v>0</v>
      </c>
      <c r="I279" s="77">
        <v>0</v>
      </c>
      <c r="J279" s="93">
        <v>0</v>
      </c>
      <c r="K279" s="77">
        <v>0</v>
      </c>
      <c r="L279" s="77">
        <v>0</v>
      </c>
      <c r="M279" s="93">
        <v>0</v>
      </c>
      <c r="N279" s="77">
        <v>0</v>
      </c>
      <c r="O279" s="77">
        <v>0</v>
      </c>
      <c r="P279" s="93">
        <v>0</v>
      </c>
      <c r="Q279" s="77">
        <v>0</v>
      </c>
      <c r="R279" s="77">
        <v>0</v>
      </c>
      <c r="S279" s="93">
        <v>0</v>
      </c>
      <c r="T279" s="77">
        <v>0</v>
      </c>
      <c r="U279" s="77">
        <v>0</v>
      </c>
      <c r="V279" s="93">
        <v>0</v>
      </c>
      <c r="W279" s="77">
        <v>0</v>
      </c>
      <c r="X279" s="77">
        <v>0</v>
      </c>
      <c r="Y279" s="93">
        <v>0</v>
      </c>
      <c r="Z279" s="77">
        <v>0</v>
      </c>
      <c r="AA279" s="77">
        <v>0</v>
      </c>
      <c r="AB279" s="93">
        <v>0</v>
      </c>
      <c r="AC279" s="77">
        <v>0</v>
      </c>
      <c r="AD279" s="77">
        <v>0</v>
      </c>
      <c r="AE279" s="93">
        <v>0</v>
      </c>
      <c r="AF279" s="77">
        <v>0</v>
      </c>
      <c r="AG279" s="77">
        <v>0</v>
      </c>
      <c r="AH279" s="77">
        <v>0</v>
      </c>
      <c r="AI279" s="93">
        <v>0</v>
      </c>
      <c r="AJ279" s="77">
        <v>0</v>
      </c>
      <c r="AK279" s="93">
        <v>0</v>
      </c>
      <c r="AL279" s="77">
        <v>0</v>
      </c>
      <c r="AM279" s="77">
        <v>0</v>
      </c>
      <c r="AN279" s="77">
        <v>0</v>
      </c>
      <c r="AO279" s="93">
        <v>0</v>
      </c>
      <c r="AP279" s="77">
        <v>0</v>
      </c>
      <c r="AQ279" s="93">
        <v>0</v>
      </c>
      <c r="AR279" s="77">
        <v>0</v>
      </c>
      <c r="AS279" s="77">
        <v>0</v>
      </c>
      <c r="AT279" s="77">
        <v>0</v>
      </c>
      <c r="AU279" s="93">
        <v>0</v>
      </c>
      <c r="AV279" s="77">
        <v>0</v>
      </c>
      <c r="AW279" s="93">
        <v>0</v>
      </c>
      <c r="AX279" s="77">
        <v>0</v>
      </c>
      <c r="AY279" s="77">
        <v>0</v>
      </c>
      <c r="AZ279" s="77">
        <v>0</v>
      </c>
      <c r="BA279" s="93">
        <v>0</v>
      </c>
      <c r="BB279" s="77">
        <v>0</v>
      </c>
      <c r="BC279" s="93">
        <v>0</v>
      </c>
      <c r="BD279" s="77">
        <v>0</v>
      </c>
      <c r="BE279" s="77">
        <v>0</v>
      </c>
      <c r="BF279" s="77">
        <v>0</v>
      </c>
      <c r="BG279" s="93">
        <v>0</v>
      </c>
      <c r="BH279" s="77">
        <v>0</v>
      </c>
      <c r="BI279" s="92">
        <v>0</v>
      </c>
      <c r="BJ279" s="77">
        <v>0</v>
      </c>
      <c r="BK279" s="77">
        <v>0</v>
      </c>
      <c r="BL279" s="77">
        <v>0</v>
      </c>
      <c r="BM279" s="92">
        <v>0</v>
      </c>
      <c r="BN279" s="77">
        <v>0</v>
      </c>
      <c r="BO279" s="92">
        <v>0</v>
      </c>
      <c r="BP279" s="77">
        <v>0</v>
      </c>
      <c r="BQ279" s="77">
        <v>0</v>
      </c>
      <c r="BR279" s="77">
        <v>0</v>
      </c>
      <c r="BS279" s="92">
        <v>0</v>
      </c>
      <c r="BT279" s="77">
        <v>0</v>
      </c>
      <c r="BU279" s="92">
        <v>0</v>
      </c>
      <c r="BV279" s="77">
        <v>0</v>
      </c>
      <c r="BW279" s="77">
        <v>0</v>
      </c>
      <c r="BX279" s="77">
        <v>0</v>
      </c>
      <c r="BY279" s="92">
        <v>0</v>
      </c>
      <c r="BZ279" s="77">
        <v>0</v>
      </c>
      <c r="CA279" s="92">
        <v>0</v>
      </c>
      <c r="CB279" s="77">
        <v>0</v>
      </c>
      <c r="CC279" s="77">
        <v>0</v>
      </c>
      <c r="CD279" s="77">
        <v>0</v>
      </c>
      <c r="CE279" s="92">
        <v>0</v>
      </c>
      <c r="CF279" s="77">
        <v>0</v>
      </c>
      <c r="CG279" s="92">
        <v>0</v>
      </c>
      <c r="CH279" s="77">
        <v>0</v>
      </c>
      <c r="CI279" s="77">
        <v>0</v>
      </c>
      <c r="CJ279" s="77">
        <v>0</v>
      </c>
      <c r="CK279" s="92">
        <v>0</v>
      </c>
      <c r="CL279" s="77">
        <v>0</v>
      </c>
      <c r="CM279" s="92">
        <v>0</v>
      </c>
      <c r="CN279" s="77">
        <v>0</v>
      </c>
      <c r="CO279" s="77">
        <v>0</v>
      </c>
      <c r="CP279" s="77">
        <v>0</v>
      </c>
      <c r="CQ279" s="92">
        <v>0</v>
      </c>
      <c r="CR279" s="77">
        <v>0</v>
      </c>
      <c r="CS279" s="92">
        <v>0</v>
      </c>
      <c r="CT279" s="77">
        <v>0</v>
      </c>
      <c r="CU279" s="77">
        <v>0</v>
      </c>
      <c r="CV279" s="52">
        <v>0</v>
      </c>
      <c r="CW279" s="77">
        <v>0</v>
      </c>
      <c r="CX279" s="77">
        <v>0</v>
      </c>
      <c r="CY279" s="52">
        <v>0</v>
      </c>
      <c r="CZ279" s="77">
        <v>0</v>
      </c>
      <c r="DA279" s="77">
        <v>0</v>
      </c>
      <c r="DB279" s="52">
        <v>0</v>
      </c>
      <c r="DC279" s="77">
        <v>0</v>
      </c>
      <c r="DD279" s="77">
        <v>0</v>
      </c>
      <c r="DE279" s="77">
        <v>0</v>
      </c>
      <c r="DF279" s="92">
        <v>0</v>
      </c>
      <c r="DG279" s="77">
        <v>0</v>
      </c>
      <c r="DH279" s="92">
        <v>0</v>
      </c>
      <c r="DI279" s="77">
        <v>0</v>
      </c>
      <c r="DJ279" s="77">
        <v>0</v>
      </c>
      <c r="DK279" s="77">
        <v>0</v>
      </c>
      <c r="DL279" s="77">
        <v>0</v>
      </c>
      <c r="DM279" s="77">
        <v>0</v>
      </c>
      <c r="DN279" s="77">
        <v>0</v>
      </c>
      <c r="DO279" s="93">
        <v>0</v>
      </c>
      <c r="DP279" s="77">
        <v>0</v>
      </c>
      <c r="DQ279" s="93">
        <v>0</v>
      </c>
      <c r="DR279" s="77">
        <v>0</v>
      </c>
      <c r="DS279" s="77">
        <v>0</v>
      </c>
      <c r="DT279" s="77">
        <v>0</v>
      </c>
      <c r="DU279" s="93">
        <v>0</v>
      </c>
      <c r="DV279" s="77">
        <v>0</v>
      </c>
      <c r="DW279" s="93">
        <v>0</v>
      </c>
      <c r="DX279" s="77">
        <v>0</v>
      </c>
      <c r="DY279" s="77">
        <v>0</v>
      </c>
      <c r="DZ279" s="77">
        <v>0</v>
      </c>
      <c r="EA279" s="93">
        <v>0</v>
      </c>
      <c r="EB279" s="77">
        <v>0</v>
      </c>
      <c r="EC279" s="93">
        <v>0</v>
      </c>
      <c r="ED279" s="77">
        <v>0</v>
      </c>
      <c r="EE279" s="212">
        <v>0</v>
      </c>
      <c r="EF279" s="212">
        <v>0</v>
      </c>
      <c r="EG279" s="438">
        <v>0</v>
      </c>
      <c r="EH279" s="212">
        <v>0</v>
      </c>
      <c r="EI279" s="438">
        <v>0</v>
      </c>
      <c r="EJ279" s="212">
        <v>0</v>
      </c>
      <c r="EK279" s="212">
        <v>0</v>
      </c>
      <c r="EL279" s="212">
        <v>0</v>
      </c>
      <c r="EM279" s="438">
        <v>0</v>
      </c>
      <c r="EN279" s="212">
        <v>0</v>
      </c>
      <c r="EO279" s="438">
        <v>0</v>
      </c>
      <c r="EP279" s="212">
        <v>0</v>
      </c>
      <c r="EQ279" s="212">
        <v>0</v>
      </c>
      <c r="ER279" s="212">
        <v>0</v>
      </c>
      <c r="ES279" s="438">
        <v>0</v>
      </c>
      <c r="ET279" s="212">
        <v>0</v>
      </c>
      <c r="EU279" s="438">
        <v>0</v>
      </c>
      <c r="EV279" s="212">
        <v>0</v>
      </c>
      <c r="EW279" s="212">
        <v>0</v>
      </c>
      <c r="EX279" s="212">
        <v>0</v>
      </c>
      <c r="EY279" s="438">
        <v>0</v>
      </c>
      <c r="EZ279" s="212">
        <v>0</v>
      </c>
      <c r="FA279" s="438">
        <v>0</v>
      </c>
      <c r="FB279" s="212">
        <v>0</v>
      </c>
      <c r="FC279" s="212">
        <v>0</v>
      </c>
      <c r="FD279" s="212">
        <v>0</v>
      </c>
      <c r="FE279" s="438">
        <v>0</v>
      </c>
      <c r="FF279" s="212">
        <v>0</v>
      </c>
      <c r="FG279" s="438">
        <v>0</v>
      </c>
      <c r="FH279" s="212">
        <v>0</v>
      </c>
      <c r="FI279" s="212">
        <v>0</v>
      </c>
      <c r="FJ279" s="212">
        <v>0</v>
      </c>
      <c r="FK279" s="438">
        <v>0</v>
      </c>
      <c r="FL279" s="212">
        <v>0</v>
      </c>
      <c r="FM279" s="438">
        <v>0</v>
      </c>
      <c r="FN279" s="212">
        <v>0</v>
      </c>
      <c r="FO279" s="212">
        <v>0</v>
      </c>
      <c r="FP279" s="212">
        <v>0</v>
      </c>
      <c r="FQ279" s="212">
        <v>0</v>
      </c>
      <c r="FR279" s="212">
        <v>0</v>
      </c>
      <c r="FS279" s="212">
        <v>0</v>
      </c>
      <c r="FT279" s="438">
        <v>0</v>
      </c>
      <c r="FU279" s="212">
        <v>0</v>
      </c>
      <c r="FV279" s="438">
        <v>0</v>
      </c>
      <c r="FW279" s="212">
        <v>0</v>
      </c>
      <c r="FX279" s="212">
        <v>0</v>
      </c>
      <c r="FY279" s="212">
        <v>0</v>
      </c>
      <c r="FZ279" s="438">
        <v>0</v>
      </c>
      <c r="GA279" s="212">
        <v>0</v>
      </c>
      <c r="GB279" s="438">
        <v>0</v>
      </c>
      <c r="GC279" s="212">
        <v>0</v>
      </c>
      <c r="GD279" s="212">
        <v>0</v>
      </c>
      <c r="GE279" s="212">
        <v>0</v>
      </c>
      <c r="GF279" s="361">
        <v>0</v>
      </c>
      <c r="GG279" s="212">
        <v>0</v>
      </c>
      <c r="GH279" s="361">
        <v>0</v>
      </c>
      <c r="GI279" s="212">
        <v>0</v>
      </c>
      <c r="GJ279" s="212">
        <v>0</v>
      </c>
      <c r="GK279" s="212">
        <v>0</v>
      </c>
      <c r="GL279" s="361">
        <v>0</v>
      </c>
      <c r="GM279" s="212">
        <v>0</v>
      </c>
      <c r="GN279" s="361">
        <v>0</v>
      </c>
      <c r="GO279" s="212">
        <v>0</v>
      </c>
      <c r="GP279" s="212">
        <v>0</v>
      </c>
      <c r="GQ279" s="212">
        <v>0</v>
      </c>
      <c r="GR279" s="361">
        <v>0</v>
      </c>
      <c r="GS279" s="212">
        <v>0</v>
      </c>
      <c r="GT279" s="361">
        <v>0</v>
      </c>
      <c r="GU279" s="212">
        <v>0</v>
      </c>
      <c r="GV279" s="212">
        <v>0</v>
      </c>
      <c r="GW279" s="212">
        <v>0</v>
      </c>
      <c r="GX279" s="361">
        <v>0</v>
      </c>
      <c r="GY279" s="212">
        <v>0</v>
      </c>
      <c r="GZ279" s="361">
        <v>0</v>
      </c>
      <c r="HA279" s="212">
        <v>0</v>
      </c>
      <c r="HB279" s="212">
        <v>0</v>
      </c>
      <c r="HC279" s="212">
        <v>0</v>
      </c>
      <c r="HD279" s="361">
        <v>0</v>
      </c>
      <c r="HE279" s="212">
        <v>0</v>
      </c>
      <c r="HF279" s="361">
        <v>0</v>
      </c>
      <c r="HG279" s="212">
        <v>0</v>
      </c>
      <c r="HH279" s="212">
        <v>0</v>
      </c>
      <c r="HI279" s="212">
        <v>0</v>
      </c>
      <c r="HJ279" s="361">
        <v>0</v>
      </c>
      <c r="HK279" s="212">
        <v>0</v>
      </c>
      <c r="HL279" s="361">
        <v>0</v>
      </c>
      <c r="HM279" s="212">
        <v>0</v>
      </c>
      <c r="HN279" s="212">
        <v>0</v>
      </c>
      <c r="HO279" s="212">
        <v>0</v>
      </c>
      <c r="HP279" s="361">
        <v>0</v>
      </c>
      <c r="HQ279" s="212">
        <v>0</v>
      </c>
      <c r="HR279" s="361">
        <v>0</v>
      </c>
    </row>
    <row r="280" spans="1:226" ht="15" thickBot="1" x14ac:dyDescent="0.4">
      <c r="A280" s="223" t="s">
        <v>175</v>
      </c>
      <c r="B280" s="224">
        <v>0</v>
      </c>
      <c r="C280" s="224">
        <v>0</v>
      </c>
      <c r="D280" s="231">
        <v>0</v>
      </c>
      <c r="E280" s="224">
        <v>0</v>
      </c>
      <c r="F280" s="224">
        <v>0</v>
      </c>
      <c r="G280" s="231">
        <v>0</v>
      </c>
      <c r="H280" s="224">
        <v>0</v>
      </c>
      <c r="I280" s="224">
        <v>0</v>
      </c>
      <c r="J280" s="231">
        <v>0</v>
      </c>
      <c r="K280" s="224">
        <v>0</v>
      </c>
      <c r="L280" s="224">
        <v>0</v>
      </c>
      <c r="M280" s="231">
        <v>0</v>
      </c>
      <c r="N280" s="224">
        <v>0</v>
      </c>
      <c r="O280" s="224">
        <v>0</v>
      </c>
      <c r="P280" s="231">
        <v>0</v>
      </c>
      <c r="Q280" s="224">
        <v>0</v>
      </c>
      <c r="R280" s="224">
        <v>0</v>
      </c>
      <c r="S280" s="231">
        <v>0</v>
      </c>
      <c r="T280" s="224">
        <v>0</v>
      </c>
      <c r="U280" s="224">
        <v>0</v>
      </c>
      <c r="V280" s="231">
        <v>0</v>
      </c>
      <c r="W280" s="224">
        <v>0</v>
      </c>
      <c r="X280" s="224">
        <v>0</v>
      </c>
      <c r="Y280" s="231">
        <v>0</v>
      </c>
      <c r="Z280" s="224">
        <v>0</v>
      </c>
      <c r="AA280" s="224">
        <v>0</v>
      </c>
      <c r="AB280" s="231">
        <v>0</v>
      </c>
      <c r="AC280" s="224">
        <v>0</v>
      </c>
      <c r="AD280" s="224">
        <v>0</v>
      </c>
      <c r="AE280" s="231">
        <v>0</v>
      </c>
      <c r="AF280" s="224">
        <v>0</v>
      </c>
      <c r="AG280" s="224">
        <v>0</v>
      </c>
      <c r="AH280" s="224">
        <v>0</v>
      </c>
      <c r="AI280" s="231">
        <v>0</v>
      </c>
      <c r="AJ280" s="224">
        <v>0</v>
      </c>
      <c r="AK280" s="231">
        <v>0</v>
      </c>
      <c r="AL280" s="224">
        <v>0</v>
      </c>
      <c r="AM280" s="224">
        <v>0</v>
      </c>
      <c r="AN280" s="224">
        <v>0</v>
      </c>
      <c r="AO280" s="231">
        <v>0</v>
      </c>
      <c r="AP280" s="224">
        <v>0</v>
      </c>
      <c r="AQ280" s="231">
        <v>0</v>
      </c>
      <c r="AR280" s="224">
        <v>0</v>
      </c>
      <c r="AS280" s="224">
        <v>0</v>
      </c>
      <c r="AT280" s="224">
        <v>0</v>
      </c>
      <c r="AU280" s="231">
        <v>0</v>
      </c>
      <c r="AV280" s="224">
        <v>0</v>
      </c>
      <c r="AW280" s="231">
        <v>0</v>
      </c>
      <c r="AX280" s="224">
        <v>0</v>
      </c>
      <c r="AY280" s="224">
        <v>0</v>
      </c>
      <c r="AZ280" s="224">
        <v>0</v>
      </c>
      <c r="BA280" s="231">
        <v>0</v>
      </c>
      <c r="BB280" s="224">
        <v>0</v>
      </c>
      <c r="BC280" s="231">
        <v>0</v>
      </c>
      <c r="BD280" s="224">
        <v>0</v>
      </c>
      <c r="BE280" s="224">
        <v>0</v>
      </c>
      <c r="BF280" s="224">
        <v>0</v>
      </c>
      <c r="BG280" s="231">
        <v>0</v>
      </c>
      <c r="BH280" s="224">
        <v>0</v>
      </c>
      <c r="BI280" s="226">
        <v>0</v>
      </c>
      <c r="BJ280" s="224">
        <v>0</v>
      </c>
      <c r="BK280" s="224">
        <v>0</v>
      </c>
      <c r="BL280" s="224">
        <v>0</v>
      </c>
      <c r="BM280" s="226">
        <v>0</v>
      </c>
      <c r="BN280" s="224">
        <v>0</v>
      </c>
      <c r="BO280" s="226">
        <v>0</v>
      </c>
      <c r="BP280" s="224">
        <v>0</v>
      </c>
      <c r="BQ280" s="224">
        <v>0</v>
      </c>
      <c r="BR280" s="224">
        <v>0</v>
      </c>
      <c r="BS280" s="226">
        <v>0</v>
      </c>
      <c r="BT280" s="224">
        <v>0</v>
      </c>
      <c r="BU280" s="226">
        <v>0</v>
      </c>
      <c r="BV280" s="224">
        <v>0</v>
      </c>
      <c r="BW280" s="224">
        <v>0</v>
      </c>
      <c r="BX280" s="224">
        <v>0</v>
      </c>
      <c r="BY280" s="226">
        <v>0</v>
      </c>
      <c r="BZ280" s="224">
        <v>0</v>
      </c>
      <c r="CA280" s="226">
        <v>0</v>
      </c>
      <c r="CB280" s="224">
        <v>0</v>
      </c>
      <c r="CC280" s="224">
        <v>0</v>
      </c>
      <c r="CD280" s="224">
        <v>0</v>
      </c>
      <c r="CE280" s="226">
        <v>0</v>
      </c>
      <c r="CF280" s="224">
        <v>0</v>
      </c>
      <c r="CG280" s="226">
        <v>0</v>
      </c>
      <c r="CH280" s="224">
        <v>0</v>
      </c>
      <c r="CI280" s="224">
        <v>0</v>
      </c>
      <c r="CJ280" s="224">
        <v>0</v>
      </c>
      <c r="CK280" s="226">
        <v>0</v>
      </c>
      <c r="CL280" s="224">
        <v>0</v>
      </c>
      <c r="CM280" s="226">
        <v>0</v>
      </c>
      <c r="CN280" s="224">
        <v>0</v>
      </c>
      <c r="CO280" s="224">
        <v>0</v>
      </c>
      <c r="CP280" s="224">
        <v>0</v>
      </c>
      <c r="CQ280" s="226">
        <v>0</v>
      </c>
      <c r="CR280" s="224">
        <v>0</v>
      </c>
      <c r="CS280" s="226">
        <v>0</v>
      </c>
      <c r="CT280" s="224">
        <v>0</v>
      </c>
      <c r="CU280" s="224">
        <v>0</v>
      </c>
      <c r="CV280" s="237">
        <v>0</v>
      </c>
      <c r="CW280" s="224">
        <v>0</v>
      </c>
      <c r="CX280" s="224">
        <v>0</v>
      </c>
      <c r="CY280" s="237">
        <v>0</v>
      </c>
      <c r="CZ280" s="224">
        <v>0</v>
      </c>
      <c r="DA280" s="224">
        <v>0</v>
      </c>
      <c r="DB280" s="237">
        <v>0</v>
      </c>
      <c r="DC280" s="224">
        <v>0</v>
      </c>
      <c r="DD280" s="224">
        <v>0</v>
      </c>
      <c r="DE280" s="224">
        <v>0</v>
      </c>
      <c r="DF280" s="226">
        <v>0</v>
      </c>
      <c r="DG280" s="224">
        <v>0</v>
      </c>
      <c r="DH280" s="226">
        <v>0</v>
      </c>
      <c r="DI280" s="224">
        <v>0</v>
      </c>
      <c r="DJ280" s="224">
        <v>0</v>
      </c>
      <c r="DK280" s="224">
        <v>0</v>
      </c>
      <c r="DL280" s="224">
        <v>0</v>
      </c>
      <c r="DM280" s="224">
        <v>0</v>
      </c>
      <c r="DN280" s="224">
        <v>0</v>
      </c>
      <c r="DO280" s="231">
        <v>0</v>
      </c>
      <c r="DP280" s="224">
        <v>0</v>
      </c>
      <c r="DQ280" s="231">
        <v>0</v>
      </c>
      <c r="DR280" s="224">
        <v>0</v>
      </c>
      <c r="DS280" s="224">
        <v>0</v>
      </c>
      <c r="DT280" s="224">
        <v>0</v>
      </c>
      <c r="DU280" s="231">
        <v>0</v>
      </c>
      <c r="DV280" s="224">
        <v>0</v>
      </c>
      <c r="DW280" s="231">
        <v>0</v>
      </c>
      <c r="DX280" s="224">
        <v>0</v>
      </c>
      <c r="DY280" s="224">
        <v>0</v>
      </c>
      <c r="DZ280" s="224">
        <v>0</v>
      </c>
      <c r="EA280" s="231">
        <v>0</v>
      </c>
      <c r="EB280" s="224">
        <v>0</v>
      </c>
      <c r="EC280" s="231">
        <v>0</v>
      </c>
      <c r="ED280" s="224">
        <v>0</v>
      </c>
      <c r="EE280" s="362">
        <v>0</v>
      </c>
      <c r="EF280" s="362">
        <v>0</v>
      </c>
      <c r="EG280" s="439">
        <v>0</v>
      </c>
      <c r="EH280" s="362">
        <v>0</v>
      </c>
      <c r="EI280" s="439">
        <v>0</v>
      </c>
      <c r="EJ280" s="362">
        <v>0</v>
      </c>
      <c r="EK280" s="362">
        <v>0</v>
      </c>
      <c r="EL280" s="362">
        <v>0</v>
      </c>
      <c r="EM280" s="439">
        <v>0</v>
      </c>
      <c r="EN280" s="362">
        <v>0</v>
      </c>
      <c r="EO280" s="439">
        <v>0</v>
      </c>
      <c r="EP280" s="362">
        <v>0</v>
      </c>
      <c r="EQ280" s="362">
        <v>0</v>
      </c>
      <c r="ER280" s="362">
        <v>0</v>
      </c>
      <c r="ES280" s="439">
        <v>0</v>
      </c>
      <c r="ET280" s="362">
        <v>0</v>
      </c>
      <c r="EU280" s="439">
        <v>0</v>
      </c>
      <c r="EV280" s="362">
        <v>0</v>
      </c>
      <c r="EW280" s="362">
        <v>0</v>
      </c>
      <c r="EX280" s="362">
        <v>0</v>
      </c>
      <c r="EY280" s="439">
        <v>0</v>
      </c>
      <c r="EZ280" s="362">
        <v>0</v>
      </c>
      <c r="FA280" s="439">
        <v>0</v>
      </c>
      <c r="FB280" s="362">
        <v>0</v>
      </c>
      <c r="FC280" s="362">
        <v>0</v>
      </c>
      <c r="FD280" s="362">
        <v>0</v>
      </c>
      <c r="FE280" s="439">
        <v>0</v>
      </c>
      <c r="FF280" s="362">
        <v>0</v>
      </c>
      <c r="FG280" s="439">
        <v>0</v>
      </c>
      <c r="FH280" s="362">
        <v>0</v>
      </c>
      <c r="FI280" s="362">
        <v>0</v>
      </c>
      <c r="FJ280" s="362">
        <v>0</v>
      </c>
      <c r="FK280" s="439">
        <v>0</v>
      </c>
      <c r="FL280" s="362">
        <v>0</v>
      </c>
      <c r="FM280" s="439">
        <v>0</v>
      </c>
      <c r="FN280" s="362">
        <v>0</v>
      </c>
      <c r="FO280" s="362">
        <v>0</v>
      </c>
      <c r="FP280" s="362">
        <v>0</v>
      </c>
      <c r="FQ280" s="362">
        <v>0</v>
      </c>
      <c r="FR280" s="362">
        <v>0</v>
      </c>
      <c r="FS280" s="362">
        <v>0</v>
      </c>
      <c r="FT280" s="439">
        <v>0</v>
      </c>
      <c r="FU280" s="362">
        <v>0</v>
      </c>
      <c r="FV280" s="439">
        <v>0</v>
      </c>
      <c r="FW280" s="362">
        <v>0</v>
      </c>
      <c r="FX280" s="362">
        <v>0</v>
      </c>
      <c r="FY280" s="362">
        <v>0</v>
      </c>
      <c r="FZ280" s="439">
        <v>0</v>
      </c>
      <c r="GA280" s="362">
        <v>0</v>
      </c>
      <c r="GB280" s="439">
        <v>0</v>
      </c>
      <c r="GC280" s="362">
        <v>0</v>
      </c>
      <c r="GD280" s="362">
        <v>0</v>
      </c>
      <c r="GE280" s="362">
        <v>0</v>
      </c>
      <c r="GF280" s="363">
        <v>0</v>
      </c>
      <c r="GG280" s="362">
        <v>0</v>
      </c>
      <c r="GH280" s="363">
        <v>0</v>
      </c>
      <c r="GI280" s="362">
        <v>0</v>
      </c>
      <c r="GJ280" s="362">
        <v>0</v>
      </c>
      <c r="GK280" s="362">
        <v>0</v>
      </c>
      <c r="GL280" s="363">
        <v>0</v>
      </c>
      <c r="GM280" s="362">
        <v>0</v>
      </c>
      <c r="GN280" s="363">
        <v>0</v>
      </c>
      <c r="GO280" s="362">
        <v>0</v>
      </c>
      <c r="GP280" s="362">
        <v>0</v>
      </c>
      <c r="GQ280" s="362">
        <v>0</v>
      </c>
      <c r="GR280" s="363">
        <v>0</v>
      </c>
      <c r="GS280" s="362">
        <v>0</v>
      </c>
      <c r="GT280" s="363">
        <v>0</v>
      </c>
      <c r="GU280" s="362">
        <v>0</v>
      </c>
      <c r="GV280" s="362">
        <v>0</v>
      </c>
      <c r="GW280" s="362">
        <v>0</v>
      </c>
      <c r="GX280" s="363">
        <v>0</v>
      </c>
      <c r="GY280" s="362">
        <v>0</v>
      </c>
      <c r="GZ280" s="363">
        <v>0</v>
      </c>
      <c r="HA280" s="362">
        <v>0</v>
      </c>
      <c r="HB280" s="362">
        <v>0</v>
      </c>
      <c r="HC280" s="362">
        <v>0</v>
      </c>
      <c r="HD280" s="363">
        <v>0</v>
      </c>
      <c r="HE280" s="362">
        <v>0</v>
      </c>
      <c r="HF280" s="363">
        <v>0</v>
      </c>
      <c r="HG280" s="362">
        <v>0</v>
      </c>
      <c r="HH280" s="362">
        <v>0</v>
      </c>
      <c r="HI280" s="362">
        <v>0</v>
      </c>
      <c r="HJ280" s="363">
        <v>0</v>
      </c>
      <c r="HK280" s="362">
        <v>0</v>
      </c>
      <c r="HL280" s="363">
        <v>0</v>
      </c>
      <c r="HM280" s="362">
        <v>0</v>
      </c>
      <c r="HN280" s="362">
        <v>0</v>
      </c>
      <c r="HO280" s="362">
        <v>0</v>
      </c>
      <c r="HP280" s="363">
        <v>0</v>
      </c>
      <c r="HQ280" s="362">
        <v>0</v>
      </c>
      <c r="HR280" s="363">
        <v>0</v>
      </c>
    </row>
    <row r="281" spans="1:226" ht="15" thickBot="1" x14ac:dyDescent="0.4">
      <c r="A281" s="228" t="s">
        <v>180</v>
      </c>
      <c r="B281" s="229">
        <f t="shared" ref="B281" si="2112">SUM(B265:B280)</f>
        <v>1092200572922</v>
      </c>
      <c r="C281" s="229">
        <f t="shared" ref="C281" si="2113">SUM(C265:C280)</f>
        <v>1055807699054</v>
      </c>
      <c r="D281" s="230">
        <f t="shared" si="2026"/>
        <v>0.96667931260039819</v>
      </c>
      <c r="E281" s="229">
        <f t="shared" ref="E281:F281" si="2114">SUM(E265:E280)</f>
        <v>1260124883988</v>
      </c>
      <c r="F281" s="229">
        <f t="shared" si="2114"/>
        <v>1259632147539</v>
      </c>
      <c r="G281" s="230">
        <f t="shared" si="2027"/>
        <v>0.99960897808204485</v>
      </c>
      <c r="H281" s="229">
        <f t="shared" ref="H281:I281" si="2115">SUM(H265:H280)</f>
        <v>1336866280372</v>
      </c>
      <c r="I281" s="229">
        <f t="shared" si="2115"/>
        <v>1336436507726</v>
      </c>
      <c r="J281" s="230">
        <f t="shared" si="2028"/>
        <v>0.99967852233816501</v>
      </c>
      <c r="K281" s="229">
        <f t="shared" ref="K281:L281" si="2116">SUM(K265:K280)</f>
        <v>1928363890569</v>
      </c>
      <c r="L281" s="229">
        <f t="shared" si="2116"/>
        <v>1928220073122</v>
      </c>
      <c r="M281" s="230">
        <f t="shared" si="2029"/>
        <v>0.99992541996471551</v>
      </c>
      <c r="N281" s="229">
        <f t="shared" ref="N281:O281" si="2117">SUM(N265:N280)</f>
        <v>2563585469328</v>
      </c>
      <c r="O281" s="229">
        <f t="shared" si="2117"/>
        <v>2530267318388</v>
      </c>
      <c r="P281" s="230">
        <f t="shared" si="2030"/>
        <v>0.98700330012841986</v>
      </c>
      <c r="Q281" s="229">
        <f t="shared" ref="Q281:R281" si="2118">SUM(Q265:Q280)</f>
        <v>2763059005620</v>
      </c>
      <c r="R281" s="229">
        <f t="shared" si="2118"/>
        <v>2571868691723</v>
      </c>
      <c r="S281" s="230">
        <f t="shared" si="2031"/>
        <v>0.93080483858356877</v>
      </c>
      <c r="T281" s="229">
        <f t="shared" ref="T281:U281" si="2119">SUM(T265:T280)</f>
        <v>2966741452949</v>
      </c>
      <c r="U281" s="229">
        <f t="shared" si="2119"/>
        <v>2736336896226</v>
      </c>
      <c r="V281" s="230">
        <f t="shared" si="2032"/>
        <v>0.92233750046065754</v>
      </c>
      <c r="W281" s="229">
        <f t="shared" ref="W281:X281" si="2120">SUM(W265:W280)</f>
        <v>3516577733757</v>
      </c>
      <c r="X281" s="229">
        <f t="shared" si="2120"/>
        <v>3370491766484</v>
      </c>
      <c r="Y281" s="230">
        <f t="shared" si="2033"/>
        <v>0.95845791609533781</v>
      </c>
      <c r="Z281" s="229">
        <f t="shared" ref="Z281:AA281" si="2121">SUM(Z265:Z280)</f>
        <v>796503203342</v>
      </c>
      <c r="AA281" s="229">
        <f t="shared" si="2121"/>
        <v>785900735183</v>
      </c>
      <c r="AB281" s="230">
        <f t="shared" si="2034"/>
        <v>0.98668873130137613</v>
      </c>
      <c r="AC281" s="229">
        <f t="shared" ref="AC281:AD281" si="2122">SUM(AC265:AC280)</f>
        <v>1150237775207</v>
      </c>
      <c r="AD281" s="229">
        <f t="shared" si="2122"/>
        <v>1044850580487</v>
      </c>
      <c r="AE281" s="230">
        <f t="shared" si="2035"/>
        <v>0.90837790499357041</v>
      </c>
      <c r="AF281" s="229">
        <f t="shared" ref="AF281:AG281" si="2123">SUM(AF265:AF280)</f>
        <v>1143333035000</v>
      </c>
      <c r="AG281" s="229">
        <f t="shared" si="2123"/>
        <v>1123486310651</v>
      </c>
      <c r="AH281" s="218">
        <f>SUM(AH265:AH280)</f>
        <v>1060368570725</v>
      </c>
      <c r="AI281" s="220">
        <f>+AH281/AG281</f>
        <v>0.94381975167153864</v>
      </c>
      <c r="AJ281" s="218">
        <f>SUM(AJ265:AJ280)</f>
        <v>1060129977048</v>
      </c>
      <c r="AK281" s="220">
        <f>+AJ281/AG281</f>
        <v>0.94360738266024047</v>
      </c>
      <c r="AL281" s="218">
        <f>SUM(AL265:AL280)</f>
        <v>1833189671000</v>
      </c>
      <c r="AM281" s="218">
        <f>SUM(AM265:AM280)</f>
        <v>1568698847952</v>
      </c>
      <c r="AN281" s="218">
        <f>SUM(AN265:AN280)</f>
        <v>1417983797730</v>
      </c>
      <c r="AO281" s="220">
        <f>+AN281/AM281</f>
        <v>0.9039235284587831</v>
      </c>
      <c r="AP281" s="218">
        <f>SUM(AP265:AP280)</f>
        <v>1417744833166</v>
      </c>
      <c r="AQ281" s="220">
        <f>+AP281/AM281</f>
        <v>0.90377119548275531</v>
      </c>
      <c r="AR281" s="218">
        <f>SUM(AR265:AR280)</f>
        <v>2230259274000</v>
      </c>
      <c r="AS281" s="218">
        <f>SUM(AS265:AS280)</f>
        <v>1878728288195</v>
      </c>
      <c r="AT281" s="218">
        <f>SUM(AT265:AT280)</f>
        <v>1687586237215</v>
      </c>
      <c r="AU281" s="220">
        <f>+AT281/AS281</f>
        <v>0.89825987494783455</v>
      </c>
      <c r="AV281" s="218">
        <f>SUM(AV265:AV280)</f>
        <v>1687575967215</v>
      </c>
      <c r="AW281" s="220">
        <f>+AV281/AS281</f>
        <v>0.89825440848412907</v>
      </c>
      <c r="AX281" s="218">
        <f>SUM(AX265:AX280)</f>
        <v>4770708698000</v>
      </c>
      <c r="AY281" s="218">
        <f>SUM(AY265:AY280)</f>
        <v>3518527278492</v>
      </c>
      <c r="AZ281" s="218">
        <f>SUM(AZ265:AZ280)</f>
        <v>2560564053237</v>
      </c>
      <c r="BA281" s="220">
        <f>+AZ281/AY281</f>
        <v>0.72773744540483654</v>
      </c>
      <c r="BB281" s="218">
        <f>SUM(BB265:BB280)</f>
        <v>2560562503237</v>
      </c>
      <c r="BC281" s="220">
        <f>+BB281/AY281</f>
        <v>0.72773700487961757</v>
      </c>
      <c r="BD281" s="218">
        <f>SUM(BD265:BD280)</f>
        <v>4060888990000</v>
      </c>
      <c r="BE281" s="218">
        <f>SUM(BE265:BE280)</f>
        <v>2257818955111</v>
      </c>
      <c r="BF281" s="218">
        <f>SUM(BF265:BF280)</f>
        <v>2177409782096</v>
      </c>
      <c r="BG281" s="220">
        <f>+BF281/BE281</f>
        <v>0.96438635044985399</v>
      </c>
      <c r="BH281" s="218">
        <f>SUM(BH265:BH280)</f>
        <v>2177304697624</v>
      </c>
      <c r="BI281" s="220">
        <f>+BH281/BE281</f>
        <v>0.96433980797940388</v>
      </c>
      <c r="BJ281" s="218">
        <f>SUM(BJ265:BJ280)</f>
        <v>4696372216000</v>
      </c>
      <c r="BK281" s="218">
        <f>SUM(BK265:BK280)</f>
        <v>3401391203736</v>
      </c>
      <c r="BL281" s="218">
        <f>SUM(BL265:BL280)</f>
        <v>3261513971733</v>
      </c>
      <c r="BM281" s="220">
        <f>+BL281/BK281</f>
        <v>0.95887646447448838</v>
      </c>
      <c r="BN281" s="218">
        <f>SUM(BN265:BN280)</f>
        <v>3261257273843</v>
      </c>
      <c r="BO281" s="220">
        <f>+BN281/BK281</f>
        <v>0.95880099597509383</v>
      </c>
      <c r="BP281" s="218">
        <f>SUM(BP265:BP280)</f>
        <v>4663162058000</v>
      </c>
      <c r="BQ281" s="218">
        <f>SUM(BQ265:BQ280)</f>
        <v>4514439404798</v>
      </c>
      <c r="BR281" s="218">
        <f>SUM(BR265:BR280)</f>
        <v>3954084658653</v>
      </c>
      <c r="BS281" s="220">
        <f>+BR281/BQ281</f>
        <v>0.87587500996259948</v>
      </c>
      <c r="BT281" s="218">
        <f>SUM(BT265:BT280)</f>
        <v>3954039671095</v>
      </c>
      <c r="BU281" s="220">
        <f>+BT281/BQ281</f>
        <v>0.87586504470357929</v>
      </c>
      <c r="BV281" s="218">
        <f>SUM(BV265:BV280)</f>
        <v>6072245254000</v>
      </c>
      <c r="BW281" s="218">
        <f>SUM(BW265:BW280)</f>
        <v>4197896520709</v>
      </c>
      <c r="BX281" s="218">
        <f>SUM(BX265:BX280)</f>
        <v>3407405370910</v>
      </c>
      <c r="BY281" s="220">
        <f>+BX281/BW281</f>
        <v>0.81169351223896036</v>
      </c>
      <c r="BZ281" s="218">
        <f>SUM(BZ265:BZ280)</f>
        <v>3406972701293</v>
      </c>
      <c r="CA281" s="220">
        <f>+BZ281/BW281</f>
        <v>0.81159044404400482</v>
      </c>
      <c r="CB281" s="218">
        <f>SUM(CB265:CB280)</f>
        <v>4843141613000</v>
      </c>
      <c r="CC281" s="218">
        <f>SUM(CC265:CC280)</f>
        <v>4821875490005</v>
      </c>
      <c r="CD281" s="218">
        <f>SUM(CD265:CD280)</f>
        <v>4504317038071</v>
      </c>
      <c r="CE281" s="220">
        <f>+CD281/CC281</f>
        <v>0.93414212942821739</v>
      </c>
      <c r="CF281" s="218">
        <f>SUM(CF265:CF280)</f>
        <v>4504161224118</v>
      </c>
      <c r="CG281" s="220">
        <f>+CF281/CC281</f>
        <v>0.93410981545550642</v>
      </c>
      <c r="CH281" s="218">
        <f t="shared" ref="CH281:CJ281" si="2124">SUM(CH265:CH280)</f>
        <v>5045635072000</v>
      </c>
      <c r="CI281" s="218">
        <f t="shared" si="2124"/>
        <v>6202498467544</v>
      </c>
      <c r="CJ281" s="218">
        <f t="shared" si="2124"/>
        <v>5843993959700</v>
      </c>
      <c r="CK281" s="220">
        <f t="shared" ref="CK281" si="2125">+CJ281/CI281</f>
        <v>0.94219998445465847</v>
      </c>
      <c r="CL281" s="218">
        <f>SUM(CL265:CL280)</f>
        <v>5843992159700</v>
      </c>
      <c r="CM281" s="220">
        <f>+CL281/CI281</f>
        <v>0.9421996942490245</v>
      </c>
      <c r="CN281" s="218">
        <f t="shared" ref="CN281:CP281" si="2126">SUM(CN265:CN280)</f>
        <v>8311622532000</v>
      </c>
      <c r="CO281" s="218">
        <f t="shared" si="2126"/>
        <v>8350005041544</v>
      </c>
      <c r="CP281" s="218">
        <f t="shared" si="2126"/>
        <v>7891525334515</v>
      </c>
      <c r="CQ281" s="220">
        <f t="shared" ref="CQ281" si="2127">+CP281/CO281</f>
        <v>0.94509228380726551</v>
      </c>
      <c r="CR281" s="218">
        <f>SUM(CR265:CR280)</f>
        <v>7880061419781</v>
      </c>
      <c r="CS281" s="220">
        <f>+CR281/CO281</f>
        <v>0.9437193607159664</v>
      </c>
      <c r="CT281" s="218">
        <f>SUM(CT265:CT280)</f>
        <v>8211892146941</v>
      </c>
      <c r="CU281" s="218">
        <f>SUM(CU265:CU280)</f>
        <v>5268283901734</v>
      </c>
      <c r="CV281" s="220">
        <f t="shared" si="1818"/>
        <v>0.64154324088346448</v>
      </c>
      <c r="CW281" s="218">
        <f>SUM(CW265:CW280)</f>
        <v>8211892146941</v>
      </c>
      <c r="CX281" s="218">
        <f>SUM(CX265:CX280)</f>
        <v>6009633552857</v>
      </c>
      <c r="CY281" s="220">
        <f>+CX281/CW281</f>
        <v>0.73182080881269729</v>
      </c>
      <c r="CZ281" s="218">
        <f>SUM(CZ265:CZ280)</f>
        <v>8211892146941</v>
      </c>
      <c r="DA281" s="218">
        <f>SUM(DA265:DA280)</f>
        <v>6426407778583</v>
      </c>
      <c r="DB281" s="220">
        <f>+DA281/CZ281</f>
        <v>0.78257332945816782</v>
      </c>
      <c r="DC281" s="218">
        <f t="shared" ref="DC281:DE281" si="2128">SUM(DC265:DC280)</f>
        <v>8211600843000</v>
      </c>
      <c r="DD281" s="218">
        <f t="shared" si="2128"/>
        <v>7550579852667</v>
      </c>
      <c r="DE281" s="218">
        <f t="shared" si="2128"/>
        <v>7486983527886</v>
      </c>
      <c r="DF281" s="220">
        <f>+DE281/DD281</f>
        <v>0.99157729260243022</v>
      </c>
      <c r="DG281" s="218">
        <f>SUM(DG265:DG280)</f>
        <v>7482739737247</v>
      </c>
      <c r="DH281" s="220">
        <f>+DG281/DD281</f>
        <v>0.99101524429331911</v>
      </c>
      <c r="DI281" s="229">
        <f t="shared" ref="DI281:DK281" si="2129">SUM(DI265:DI280)</f>
        <v>8479186749000</v>
      </c>
      <c r="DJ281" s="229">
        <f t="shared" si="2129"/>
        <v>-5000000000</v>
      </c>
      <c r="DK281" s="229">
        <f t="shared" si="2129"/>
        <v>8474186749000</v>
      </c>
      <c r="DL281" s="229">
        <f>SUM(DL265:DL280)</f>
        <v>8474186749000</v>
      </c>
      <c r="DM281" s="229">
        <f>SUM(DM265:DM280)</f>
        <v>8474186749000</v>
      </c>
      <c r="DN281" s="229">
        <f>SUM(DN265:DN280)</f>
        <v>718314408736</v>
      </c>
      <c r="DO281" s="230">
        <f>+DN281/DM281</f>
        <v>8.4764996336759393E-2</v>
      </c>
      <c r="DP281" s="229">
        <f>SUM(DP265:DP280)</f>
        <v>46354270736</v>
      </c>
      <c r="DQ281" s="230">
        <f>+DP281/DM281</f>
        <v>5.4700553703834831E-3</v>
      </c>
      <c r="DR281" s="229">
        <f>SUM(DR265:DR280)</f>
        <v>8474186749000</v>
      </c>
      <c r="DS281" s="229">
        <f>SUM(DS265:DS280)</f>
        <v>8474186749000</v>
      </c>
      <c r="DT281" s="229">
        <f>SUM(DT265:DT280)</f>
        <v>748239607043</v>
      </c>
      <c r="DU281" s="230">
        <f>+DT281/DS281</f>
        <v>8.8296332049951146E-2</v>
      </c>
      <c r="DV281" s="229">
        <f>SUM(DV265:DV280)</f>
        <v>74582573740</v>
      </c>
      <c r="DW281" s="230">
        <f>+DV281/DS281</f>
        <v>8.8011482339353866E-3</v>
      </c>
      <c r="DX281" s="229">
        <f>SUM(DX265:DX280)</f>
        <v>8474186749000</v>
      </c>
      <c r="DY281" s="229">
        <f>SUM(DY265:DY280)</f>
        <v>8474186749000</v>
      </c>
      <c r="DZ281" s="229">
        <f>SUM(DZ265:DZ280)</f>
        <v>1299497367321</v>
      </c>
      <c r="EA281" s="230">
        <f>+DZ281/DY281</f>
        <v>0.15334773776071758</v>
      </c>
      <c r="EB281" s="229">
        <f>SUM(EB265:EB280)</f>
        <v>628726984342</v>
      </c>
      <c r="EC281" s="437">
        <f>+EB281/DY281</f>
        <v>7.4193194339998839E-2</v>
      </c>
      <c r="ED281" s="229">
        <f>SUM(ED265:ED280)</f>
        <v>8474186749000</v>
      </c>
      <c r="EE281" s="229">
        <f>SUM(EE265:EE280)</f>
        <v>8474186749000</v>
      </c>
      <c r="EF281" s="229">
        <f>SUM(EF265:EF280)</f>
        <v>1891205617341</v>
      </c>
      <c r="EG281" s="230">
        <f>+EF281/EE281</f>
        <v>0.22317252066272583</v>
      </c>
      <c r="EH281" s="229">
        <f>SUM(EH265:EH280)</f>
        <v>1348272145675</v>
      </c>
      <c r="EI281" s="437">
        <f>+EH281/EE281</f>
        <v>0.15910342615875245</v>
      </c>
      <c r="EJ281" s="229">
        <f>SUM(EJ265:EJ280)</f>
        <v>8474186749000</v>
      </c>
      <c r="EK281" s="229">
        <f>SUM(EK265:EK280)</f>
        <v>8474186749000</v>
      </c>
      <c r="EL281" s="229">
        <f>SUM(EL265:EL280)</f>
        <v>2830367171312</v>
      </c>
      <c r="EM281" s="230">
        <f>+EL281/EK281</f>
        <v>0.33399867800246419</v>
      </c>
      <c r="EN281" s="229">
        <f>SUM(EN265:EN280)</f>
        <v>1845087246929</v>
      </c>
      <c r="EO281" s="437">
        <f>+EN281/EK281</f>
        <v>0.2177303028100874</v>
      </c>
      <c r="EP281" s="229">
        <f>SUM(EP265:EP280)</f>
        <v>8474186749000</v>
      </c>
      <c r="EQ281" s="229">
        <f>SUM(EQ265:EQ280)</f>
        <v>8474186749000</v>
      </c>
      <c r="ER281" s="229">
        <f>SUM(ER265:ER280)</f>
        <v>2889002336384</v>
      </c>
      <c r="ES281" s="230">
        <f>+ER281/EQ281</f>
        <v>0.34091794551552901</v>
      </c>
      <c r="ET281" s="229">
        <f>SUM(ET265:ET280)</f>
        <v>2342254073293</v>
      </c>
      <c r="EU281" s="437">
        <f>+ET281/EQ281</f>
        <v>0.27639868493214392</v>
      </c>
      <c r="EV281" s="229">
        <f>SUM(EV265:EV280)</f>
        <v>8474186749000</v>
      </c>
      <c r="EW281" s="229">
        <f>SUM(EW265:EW280)</f>
        <v>8474186749000</v>
      </c>
      <c r="EX281" s="229">
        <f>SUM(EX265:EX280)</f>
        <v>4516501439500</v>
      </c>
      <c r="EY281" s="230">
        <f>+EX281/EW281</f>
        <v>0.53297166716711453</v>
      </c>
      <c r="EZ281" s="229">
        <f>SUM(EZ265:EZ280)</f>
        <v>4243212438169</v>
      </c>
      <c r="FA281" s="437">
        <f>+EZ281/EW281</f>
        <v>0.50072208270247553</v>
      </c>
      <c r="FB281" s="229">
        <f>SUM(FB265:FB280)</f>
        <v>8474186749000</v>
      </c>
      <c r="FC281" s="229">
        <f>SUM(FC265:FC280)</f>
        <v>8474186749000</v>
      </c>
      <c r="FD281" s="229">
        <f>SUM(FD265:FD280)</f>
        <v>4764723952413</v>
      </c>
      <c r="FE281" s="230">
        <f>+FD281/FC281</f>
        <v>0.56226327003889354</v>
      </c>
      <c r="FF281" s="229">
        <f>SUM(FF265:FF280)</f>
        <v>4491434951082</v>
      </c>
      <c r="FG281" s="437">
        <f>+FF281/FC281</f>
        <v>0.53001368557425454</v>
      </c>
      <c r="FH281" s="229">
        <f>SUM(FH265:FH280)</f>
        <v>8474186749000</v>
      </c>
      <c r="FI281" s="229">
        <f>SUM(FI265:FI280)</f>
        <v>8513115783251</v>
      </c>
      <c r="FJ281" s="229">
        <f>SUM(FJ265:FJ280)</f>
        <v>5080244535243</v>
      </c>
      <c r="FK281" s="230">
        <f>+FJ281/FI281</f>
        <v>0.59675501480175441</v>
      </c>
      <c r="FL281" s="229">
        <f>SUM(FL265:FL280)</f>
        <v>4797740282114</v>
      </c>
      <c r="FM281" s="437">
        <f>+FL281/FI281</f>
        <v>0.56357042524350964</v>
      </c>
      <c r="FN281" s="229">
        <f t="shared" ref="FN281:FS281" si="2130">SUM(FN265:FN280)</f>
        <v>9302898338000</v>
      </c>
      <c r="FO281" s="229">
        <f t="shared" si="2130"/>
        <v>-40707383000</v>
      </c>
      <c r="FP281" s="229">
        <f t="shared" si="2130"/>
        <v>9262190955000</v>
      </c>
      <c r="FQ281" s="229">
        <f t="shared" si="2130"/>
        <v>8474186749000</v>
      </c>
      <c r="FR281" s="229">
        <f t="shared" si="2130"/>
        <v>8527380496354</v>
      </c>
      <c r="FS281" s="229">
        <f t="shared" si="2130"/>
        <v>6256721827202</v>
      </c>
      <c r="FT281" s="230">
        <f>+FS281/FR281</f>
        <v>0.73372143178988536</v>
      </c>
      <c r="FU281" s="229">
        <f>SUM(FU265:FU280)</f>
        <v>5983434825871</v>
      </c>
      <c r="FV281" s="437">
        <f>+FU281/FR281</f>
        <v>0.7016732545744031</v>
      </c>
      <c r="FW281" s="229">
        <f t="shared" ref="FW281:FY281" si="2131">SUM(FW265:FW280)</f>
        <v>8474186749000</v>
      </c>
      <c r="FX281" s="229">
        <f t="shared" si="2131"/>
        <v>8527380496354</v>
      </c>
      <c r="FY281" s="229">
        <f t="shared" si="2131"/>
        <v>6578783147998</v>
      </c>
      <c r="FZ281" s="230">
        <f>+FY281/FX281</f>
        <v>0.7714893396408018</v>
      </c>
      <c r="GA281" s="229">
        <f>SUM(GA265:GA280)</f>
        <v>6216571939488</v>
      </c>
      <c r="GB281" s="437">
        <f>+GA281/FX281</f>
        <v>0.72901308228781181</v>
      </c>
      <c r="GC281" s="218">
        <f t="shared" ref="GC281:GE281" si="2132">SUM(GC265:GC280)</f>
        <v>8474186749000</v>
      </c>
      <c r="GD281" s="218">
        <f t="shared" si="2132"/>
        <v>8013056169350</v>
      </c>
      <c r="GE281" s="218">
        <f t="shared" si="2132"/>
        <v>7579942650754</v>
      </c>
      <c r="GF281" s="220">
        <f>+GE281/GD281</f>
        <v>0.94594902251494728</v>
      </c>
      <c r="GG281" s="218">
        <f>SUM(GG265:GG280)</f>
        <v>7579817650754</v>
      </c>
      <c r="GH281" s="219">
        <f>+GG281/GD281</f>
        <v>0.94593342297372873</v>
      </c>
      <c r="GI281" s="218">
        <f t="shared" ref="GI281:GK281" si="2133">SUM(GI265:GI280)</f>
        <v>9262190955000</v>
      </c>
      <c r="GJ281" s="218">
        <f t="shared" si="2133"/>
        <v>9262190955000</v>
      </c>
      <c r="GK281" s="218">
        <f t="shared" si="2133"/>
        <v>1042729417153</v>
      </c>
      <c r="GL281" s="220">
        <f>+GK281/GJ281</f>
        <v>0.11257913189428516</v>
      </c>
      <c r="GM281" s="218">
        <f>SUM(GM265:GM280)</f>
        <v>80588665193</v>
      </c>
      <c r="GN281" s="219">
        <f>+GM281/GJ281</f>
        <v>8.7008209595911962E-3</v>
      </c>
      <c r="GO281" s="218">
        <f t="shared" ref="GO281:GQ281" si="2134">SUM(GO265:GO280)</f>
        <v>9262190955000</v>
      </c>
      <c r="GP281" s="218">
        <f t="shared" si="2134"/>
        <v>9262190955000</v>
      </c>
      <c r="GQ281" s="218">
        <f t="shared" si="2134"/>
        <v>1117789320496</v>
      </c>
      <c r="GR281" s="220">
        <f>+GQ281/GP281</f>
        <v>0.12068303557190049</v>
      </c>
      <c r="GS281" s="218">
        <f>SUM(GS265:GS280)</f>
        <v>431809427496</v>
      </c>
      <c r="GT281" s="219">
        <f>+GS281/GP281</f>
        <v>4.6620656990762718E-2</v>
      </c>
      <c r="GU281" s="218">
        <f t="shared" ref="GU281:GW281" si="2135">SUM(GU265:GU280)</f>
        <v>9262190955000</v>
      </c>
      <c r="GV281" s="218">
        <f t="shared" si="2135"/>
        <v>9262190955000</v>
      </c>
      <c r="GW281" s="218">
        <f t="shared" si="2135"/>
        <v>1376566821202</v>
      </c>
      <c r="GX281" s="220">
        <f>+GW281/GV281</f>
        <v>0.14862215947500945</v>
      </c>
      <c r="GY281" s="218">
        <f>SUM(GY265:GY280)</f>
        <v>691828152015</v>
      </c>
      <c r="GZ281" s="219">
        <f>+GY281/GV281</f>
        <v>7.4693790635090615E-2</v>
      </c>
      <c r="HA281" s="218">
        <f t="shared" ref="HA281:HC281" si="2136">SUM(HA265:HA280)</f>
        <v>9262190955000</v>
      </c>
      <c r="HB281" s="218">
        <f t="shared" si="2136"/>
        <v>9262190955000</v>
      </c>
      <c r="HC281" s="218">
        <f t="shared" si="2136"/>
        <v>1896876647821</v>
      </c>
      <c r="HD281" s="220">
        <f>+HC281/HB281</f>
        <v>0.20479783423132847</v>
      </c>
      <c r="HE281" s="218">
        <f>SUM(HE265:HE280)</f>
        <v>1212136342327</v>
      </c>
      <c r="HF281" s="219">
        <f>+HE281/HB281</f>
        <v>0.13086928872618994</v>
      </c>
      <c r="HG281" s="218">
        <f t="shared" ref="HG281:HI281" si="2137">SUM(HG265:HG280)</f>
        <v>9262190955000</v>
      </c>
      <c r="HH281" s="218">
        <f t="shared" si="2137"/>
        <v>9262190955000</v>
      </c>
      <c r="HI281" s="218">
        <f t="shared" si="2137"/>
        <v>2324124988280</v>
      </c>
      <c r="HJ281" s="220">
        <f>+HI281/HH281</f>
        <v>0.2509260497404634</v>
      </c>
      <c r="HK281" s="218">
        <f>SUM(HK265:HK280)</f>
        <v>1633281103410</v>
      </c>
      <c r="HL281" s="219">
        <f>+HK281/HH281</f>
        <v>0.17633852631037664</v>
      </c>
      <c r="HM281" s="218">
        <f t="shared" ref="HM281:HO281" si="2138">SUM(HM265:HM280)</f>
        <v>9262190955000</v>
      </c>
      <c r="HN281" s="218">
        <f t="shared" si="2138"/>
        <v>9262710955000</v>
      </c>
      <c r="HO281" s="218">
        <f t="shared" si="2138"/>
        <v>4779453842137</v>
      </c>
      <c r="HP281" s="220">
        <f>+HO281/HN281</f>
        <v>0.51598866307676983</v>
      </c>
      <c r="HQ281" s="218">
        <f>SUM(HQ265:HQ280)</f>
        <v>2931461623575</v>
      </c>
      <c r="HR281" s="219">
        <f>+HQ281/HN281</f>
        <v>0.31647987698381114</v>
      </c>
    </row>
    <row r="283" spans="1:226" x14ac:dyDescent="0.35">
      <c r="B283" s="221">
        <f t="shared" ref="B283:AG283" si="2139">+B281-B203</f>
        <v>0</v>
      </c>
      <c r="C283" s="221">
        <f t="shared" si="2139"/>
        <v>0</v>
      </c>
      <c r="D283" s="221">
        <f t="shared" si="2139"/>
        <v>0</v>
      </c>
      <c r="E283" s="221">
        <f t="shared" si="2139"/>
        <v>0</v>
      </c>
      <c r="F283" s="221">
        <f t="shared" si="2139"/>
        <v>0</v>
      </c>
      <c r="G283" s="221">
        <f t="shared" si="2139"/>
        <v>0</v>
      </c>
      <c r="H283" s="221">
        <f t="shared" si="2139"/>
        <v>0</v>
      </c>
      <c r="I283" s="221">
        <f t="shared" si="2139"/>
        <v>0</v>
      </c>
      <c r="J283" s="221">
        <f t="shared" si="2139"/>
        <v>0</v>
      </c>
      <c r="K283" s="221">
        <f t="shared" si="2139"/>
        <v>0</v>
      </c>
      <c r="L283" s="221">
        <f t="shared" si="2139"/>
        <v>0</v>
      </c>
      <c r="M283" s="221">
        <f t="shared" si="2139"/>
        <v>0</v>
      </c>
      <c r="N283" s="221">
        <f t="shared" si="2139"/>
        <v>0</v>
      </c>
      <c r="O283" s="221">
        <f t="shared" si="2139"/>
        <v>0</v>
      </c>
      <c r="P283" s="221">
        <f t="shared" si="2139"/>
        <v>0</v>
      </c>
      <c r="Q283" s="221">
        <f t="shared" si="2139"/>
        <v>0</v>
      </c>
      <c r="R283" s="221">
        <f t="shared" si="2139"/>
        <v>0</v>
      </c>
      <c r="S283" s="221">
        <f t="shared" si="2139"/>
        <v>0</v>
      </c>
      <c r="T283" s="221">
        <f t="shared" si="2139"/>
        <v>0</v>
      </c>
      <c r="U283" s="221">
        <f t="shared" si="2139"/>
        <v>0</v>
      </c>
      <c r="V283" s="221">
        <f t="shared" si="2139"/>
        <v>0</v>
      </c>
      <c r="W283" s="221">
        <f t="shared" si="2139"/>
        <v>0</v>
      </c>
      <c r="X283" s="221">
        <f t="shared" si="2139"/>
        <v>0</v>
      </c>
      <c r="Y283" s="221">
        <f t="shared" si="2139"/>
        <v>0</v>
      </c>
      <c r="Z283" s="221">
        <f t="shared" si="2139"/>
        <v>0</v>
      </c>
      <c r="AA283" s="221">
        <f t="shared" si="2139"/>
        <v>0</v>
      </c>
      <c r="AB283" s="221">
        <f t="shared" si="2139"/>
        <v>0</v>
      </c>
      <c r="AC283" s="221">
        <f t="shared" si="2139"/>
        <v>0</v>
      </c>
      <c r="AD283" s="221">
        <f t="shared" si="2139"/>
        <v>0</v>
      </c>
      <c r="AE283" s="221">
        <f t="shared" si="2139"/>
        <v>0</v>
      </c>
      <c r="AF283" s="221">
        <f t="shared" si="2139"/>
        <v>0</v>
      </c>
      <c r="AG283" s="221">
        <f t="shared" si="2139"/>
        <v>0</v>
      </c>
      <c r="AH283" s="221">
        <f t="shared" ref="AH283:BM283" si="2140">+AH281-AH203</f>
        <v>0</v>
      </c>
      <c r="AI283" s="221">
        <f t="shared" si="2140"/>
        <v>0</v>
      </c>
      <c r="AJ283" s="221">
        <f t="shared" si="2140"/>
        <v>0</v>
      </c>
      <c r="AK283" s="221">
        <f t="shared" si="2140"/>
        <v>0</v>
      </c>
      <c r="AL283" s="221">
        <f t="shared" si="2140"/>
        <v>0</v>
      </c>
      <c r="AM283" s="221">
        <f t="shared" si="2140"/>
        <v>0</v>
      </c>
      <c r="AN283" s="221">
        <f t="shared" si="2140"/>
        <v>0</v>
      </c>
      <c r="AO283" s="221">
        <f t="shared" si="2140"/>
        <v>0</v>
      </c>
      <c r="AP283" s="221">
        <f t="shared" si="2140"/>
        <v>0</v>
      </c>
      <c r="AQ283" s="221">
        <f t="shared" si="2140"/>
        <v>0</v>
      </c>
      <c r="AR283" s="221">
        <f t="shared" si="2140"/>
        <v>0</v>
      </c>
      <c r="AS283" s="221">
        <f t="shared" si="2140"/>
        <v>0</v>
      </c>
      <c r="AT283" s="221">
        <f t="shared" si="2140"/>
        <v>0</v>
      </c>
      <c r="AU283" s="221">
        <f t="shared" si="2140"/>
        <v>0</v>
      </c>
      <c r="AV283" s="221">
        <f t="shared" si="2140"/>
        <v>0</v>
      </c>
      <c r="AW283" s="221">
        <f t="shared" si="2140"/>
        <v>0</v>
      </c>
      <c r="AX283" s="221">
        <f t="shared" si="2140"/>
        <v>0</v>
      </c>
      <c r="AY283" s="221">
        <f t="shared" si="2140"/>
        <v>0</v>
      </c>
      <c r="AZ283" s="221">
        <f t="shared" si="2140"/>
        <v>0</v>
      </c>
      <c r="BA283" s="221">
        <f t="shared" si="2140"/>
        <v>0</v>
      </c>
      <c r="BB283" s="221">
        <f t="shared" si="2140"/>
        <v>0</v>
      </c>
      <c r="BC283" s="221">
        <f t="shared" si="2140"/>
        <v>0</v>
      </c>
      <c r="BD283" s="221">
        <f t="shared" si="2140"/>
        <v>0</v>
      </c>
      <c r="BE283" s="221">
        <f t="shared" si="2140"/>
        <v>0</v>
      </c>
      <c r="BF283" s="221">
        <f t="shared" si="2140"/>
        <v>0</v>
      </c>
      <c r="BG283" s="221">
        <f t="shared" si="2140"/>
        <v>0</v>
      </c>
      <c r="BH283" s="221">
        <f t="shared" si="2140"/>
        <v>0</v>
      </c>
      <c r="BI283" s="221">
        <f t="shared" si="2140"/>
        <v>0</v>
      </c>
      <c r="BJ283" s="221">
        <f t="shared" si="2140"/>
        <v>0</v>
      </c>
      <c r="BK283" s="221">
        <f t="shared" si="2140"/>
        <v>0</v>
      </c>
      <c r="BL283" s="221">
        <f t="shared" si="2140"/>
        <v>0</v>
      </c>
      <c r="BM283" s="221">
        <f t="shared" si="2140"/>
        <v>0</v>
      </c>
      <c r="BN283" s="221">
        <f t="shared" ref="BN283:CS283" si="2141">+BN281-BN203</f>
        <v>0</v>
      </c>
      <c r="BO283" s="221">
        <f t="shared" si="2141"/>
        <v>0</v>
      </c>
      <c r="BP283" s="221">
        <f t="shared" si="2141"/>
        <v>0</v>
      </c>
      <c r="BQ283" s="221">
        <f t="shared" si="2141"/>
        <v>0</v>
      </c>
      <c r="BR283" s="221">
        <f t="shared" si="2141"/>
        <v>0</v>
      </c>
      <c r="BS283" s="221">
        <f t="shared" si="2141"/>
        <v>0</v>
      </c>
      <c r="BT283" s="221">
        <f t="shared" si="2141"/>
        <v>0</v>
      </c>
      <c r="BU283" s="221">
        <f t="shared" si="2141"/>
        <v>0</v>
      </c>
      <c r="BV283" s="221">
        <f t="shared" si="2141"/>
        <v>0</v>
      </c>
      <c r="BW283" s="221">
        <f t="shared" si="2141"/>
        <v>0</v>
      </c>
      <c r="BX283" s="221">
        <f t="shared" si="2141"/>
        <v>0</v>
      </c>
      <c r="BY283" s="221">
        <f t="shared" si="2141"/>
        <v>0</v>
      </c>
      <c r="BZ283" s="221">
        <f t="shared" si="2141"/>
        <v>0</v>
      </c>
      <c r="CA283" s="221">
        <f t="shared" si="2141"/>
        <v>0</v>
      </c>
      <c r="CB283" s="221">
        <f t="shared" si="2141"/>
        <v>0</v>
      </c>
      <c r="CC283" s="221">
        <f t="shared" si="2141"/>
        <v>0</v>
      </c>
      <c r="CD283" s="221">
        <f t="shared" si="2141"/>
        <v>0</v>
      </c>
      <c r="CE283" s="221">
        <f t="shared" si="2141"/>
        <v>0</v>
      </c>
      <c r="CF283" s="221">
        <f t="shared" si="2141"/>
        <v>0</v>
      </c>
      <c r="CG283" s="221">
        <f t="shared" si="2141"/>
        <v>0</v>
      </c>
      <c r="CH283" s="221">
        <f t="shared" si="2141"/>
        <v>0</v>
      </c>
      <c r="CI283" s="221">
        <f t="shared" si="2141"/>
        <v>0</v>
      </c>
      <c r="CJ283" s="221">
        <f t="shared" si="2141"/>
        <v>0</v>
      </c>
      <c r="CK283" s="221">
        <f t="shared" si="2141"/>
        <v>0</v>
      </c>
      <c r="CL283" s="221">
        <f t="shared" si="2141"/>
        <v>0</v>
      </c>
      <c r="CM283" s="221">
        <f t="shared" si="2141"/>
        <v>0</v>
      </c>
      <c r="CN283" s="221">
        <f t="shared" si="2141"/>
        <v>0</v>
      </c>
      <c r="CO283" s="221">
        <f t="shared" si="2141"/>
        <v>0</v>
      </c>
      <c r="CP283" s="221">
        <f t="shared" si="2141"/>
        <v>0</v>
      </c>
      <c r="CQ283" s="221">
        <f t="shared" si="2141"/>
        <v>0</v>
      </c>
      <c r="CR283" s="221">
        <f t="shared" si="2141"/>
        <v>0</v>
      </c>
      <c r="CS283" s="221">
        <f t="shared" si="2141"/>
        <v>0</v>
      </c>
      <c r="CT283" s="221">
        <f t="shared" ref="CT283:EC283" si="2142">+CT281-CT203</f>
        <v>0</v>
      </c>
      <c r="CU283" s="221">
        <f t="shared" si="2142"/>
        <v>0</v>
      </c>
      <c r="CV283" s="221">
        <f t="shared" si="2142"/>
        <v>0</v>
      </c>
      <c r="CW283" s="221">
        <f t="shared" si="2142"/>
        <v>0</v>
      </c>
      <c r="CX283" s="221">
        <f t="shared" si="2142"/>
        <v>0</v>
      </c>
      <c r="CY283" s="221">
        <f t="shared" si="2142"/>
        <v>0</v>
      </c>
      <c r="CZ283" s="221">
        <f t="shared" si="2142"/>
        <v>0</v>
      </c>
      <c r="DA283" s="221">
        <f t="shared" si="2142"/>
        <v>0</v>
      </c>
      <c r="DB283" s="221">
        <f t="shared" si="2142"/>
        <v>0</v>
      </c>
      <c r="DC283" s="221">
        <f t="shared" si="2142"/>
        <v>0</v>
      </c>
      <c r="DD283" s="221">
        <f t="shared" si="2142"/>
        <v>0</v>
      </c>
      <c r="DE283" s="221">
        <f t="shared" si="2142"/>
        <v>0</v>
      </c>
      <c r="DF283" s="221">
        <f t="shared" si="2142"/>
        <v>0</v>
      </c>
      <c r="DG283" s="221">
        <f t="shared" si="2142"/>
        <v>0</v>
      </c>
      <c r="DH283" s="221">
        <f t="shared" si="2142"/>
        <v>0</v>
      </c>
      <c r="DI283" s="221">
        <f t="shared" si="2142"/>
        <v>0</v>
      </c>
      <c r="DJ283" s="221">
        <f t="shared" si="2142"/>
        <v>0</v>
      </c>
      <c r="DK283" s="221">
        <f t="shared" si="2142"/>
        <v>0</v>
      </c>
      <c r="DL283" s="221">
        <f t="shared" si="2142"/>
        <v>0</v>
      </c>
      <c r="DM283" s="221">
        <f t="shared" si="2142"/>
        <v>0</v>
      </c>
      <c r="DN283" s="221">
        <f t="shared" si="2142"/>
        <v>0</v>
      </c>
      <c r="DO283" s="221">
        <f t="shared" si="2142"/>
        <v>0</v>
      </c>
      <c r="DP283" s="221">
        <f t="shared" si="2142"/>
        <v>0</v>
      </c>
      <c r="DQ283" s="221">
        <f t="shared" si="2142"/>
        <v>0</v>
      </c>
      <c r="DR283" s="221">
        <f t="shared" si="2142"/>
        <v>0</v>
      </c>
      <c r="DS283" s="221">
        <f t="shared" si="2142"/>
        <v>0</v>
      </c>
      <c r="DT283" s="221">
        <f t="shared" si="2142"/>
        <v>0</v>
      </c>
      <c r="DU283" s="221">
        <f t="shared" si="2142"/>
        <v>0</v>
      </c>
      <c r="DV283" s="221">
        <f t="shared" si="2142"/>
        <v>0</v>
      </c>
      <c r="DW283" s="221">
        <f t="shared" si="2142"/>
        <v>0</v>
      </c>
      <c r="DX283" s="221">
        <f t="shared" si="2142"/>
        <v>0</v>
      </c>
      <c r="DY283" s="221">
        <f t="shared" si="2142"/>
        <v>0</v>
      </c>
      <c r="DZ283" s="221">
        <f t="shared" si="2142"/>
        <v>0</v>
      </c>
      <c r="EA283" s="221">
        <f t="shared" si="2142"/>
        <v>0</v>
      </c>
      <c r="EB283" s="221">
        <f t="shared" si="2142"/>
        <v>0</v>
      </c>
      <c r="EC283" s="221">
        <f t="shared" si="2142"/>
        <v>0</v>
      </c>
      <c r="ED283" s="221">
        <f t="shared" ref="ED283:EI283" si="2143">+ED281-ED203</f>
        <v>0</v>
      </c>
      <c r="EE283" s="221">
        <f t="shared" si="2143"/>
        <v>0</v>
      </c>
      <c r="EF283" s="221">
        <f t="shared" si="2143"/>
        <v>0</v>
      </c>
      <c r="EG283" s="221">
        <f t="shared" si="2143"/>
        <v>0</v>
      </c>
      <c r="EH283" s="221">
        <f t="shared" si="2143"/>
        <v>0</v>
      </c>
      <c r="EI283" s="221">
        <f t="shared" si="2143"/>
        <v>0</v>
      </c>
      <c r="EJ283" s="221">
        <f t="shared" ref="EJ283:EO283" si="2144">+EJ281-EJ203</f>
        <v>0</v>
      </c>
      <c r="EK283" s="221">
        <f t="shared" si="2144"/>
        <v>0</v>
      </c>
      <c r="EL283" s="221">
        <f t="shared" si="2144"/>
        <v>0</v>
      </c>
      <c r="EM283" s="221">
        <f t="shared" si="2144"/>
        <v>0</v>
      </c>
      <c r="EN283" s="221">
        <f t="shared" si="2144"/>
        <v>0</v>
      </c>
      <c r="EO283" s="221">
        <f t="shared" si="2144"/>
        <v>0</v>
      </c>
      <c r="EP283" s="221">
        <f t="shared" ref="EP283:EU283" si="2145">+EP281-EP203</f>
        <v>0</v>
      </c>
      <c r="EQ283" s="221">
        <f t="shared" si="2145"/>
        <v>0</v>
      </c>
      <c r="ER283" s="221">
        <f t="shared" si="2145"/>
        <v>0</v>
      </c>
      <c r="ES283" s="221">
        <f t="shared" si="2145"/>
        <v>0</v>
      </c>
      <c r="ET283" s="221">
        <f t="shared" si="2145"/>
        <v>0</v>
      </c>
      <c r="EU283" s="221">
        <f t="shared" si="2145"/>
        <v>0</v>
      </c>
      <c r="EV283" s="221">
        <f t="shared" ref="EV283:FA283" si="2146">+EV281-EV203</f>
        <v>0</v>
      </c>
      <c r="EW283" s="221">
        <f t="shared" si="2146"/>
        <v>0</v>
      </c>
      <c r="EX283" s="221">
        <f t="shared" si="2146"/>
        <v>0</v>
      </c>
      <c r="EY283" s="221">
        <f t="shared" si="2146"/>
        <v>0</v>
      </c>
      <c r="EZ283" s="381">
        <f t="shared" si="2146"/>
        <v>0</v>
      </c>
      <c r="FA283" s="221">
        <f t="shared" si="2146"/>
        <v>0</v>
      </c>
      <c r="FB283" s="221">
        <f t="shared" ref="FB283:FG283" si="2147">+FB281-FB203</f>
        <v>0</v>
      </c>
      <c r="FC283" s="221">
        <f t="shared" si="2147"/>
        <v>0</v>
      </c>
      <c r="FD283" s="221">
        <f t="shared" si="2147"/>
        <v>0</v>
      </c>
      <c r="FE283" s="221">
        <f t="shared" si="2147"/>
        <v>0</v>
      </c>
      <c r="FF283" s="381">
        <f t="shared" si="2147"/>
        <v>0</v>
      </c>
      <c r="FG283" s="221">
        <f t="shared" si="2147"/>
        <v>0</v>
      </c>
      <c r="FH283" s="221">
        <f t="shared" ref="FH283:FM283" si="2148">+FH281-FH203</f>
        <v>0</v>
      </c>
      <c r="FI283" s="221">
        <f t="shared" si="2148"/>
        <v>0</v>
      </c>
      <c r="FJ283" s="221">
        <f t="shared" si="2148"/>
        <v>0</v>
      </c>
      <c r="FK283" s="221">
        <f t="shared" si="2148"/>
        <v>0</v>
      </c>
      <c r="FL283" s="381">
        <f t="shared" si="2148"/>
        <v>0</v>
      </c>
      <c r="FM283" s="221">
        <f t="shared" si="2148"/>
        <v>0</v>
      </c>
      <c r="FN283" s="221">
        <f t="shared" ref="FN283:FV283" si="2149">+FN281-FN203</f>
        <v>0</v>
      </c>
      <c r="FO283" s="221">
        <f t="shared" si="2149"/>
        <v>0</v>
      </c>
      <c r="FP283" s="381">
        <f t="shared" si="2149"/>
        <v>0</v>
      </c>
      <c r="FQ283" s="221">
        <f t="shared" si="2149"/>
        <v>0</v>
      </c>
      <c r="FR283" s="221">
        <f t="shared" si="2149"/>
        <v>0</v>
      </c>
      <c r="FS283" s="221">
        <f t="shared" si="2149"/>
        <v>0</v>
      </c>
      <c r="FT283" s="221">
        <f t="shared" si="2149"/>
        <v>0</v>
      </c>
      <c r="FU283" s="381">
        <f t="shared" si="2149"/>
        <v>0</v>
      </c>
      <c r="FV283" s="221">
        <f t="shared" si="2149"/>
        <v>0</v>
      </c>
      <c r="FW283" s="221">
        <f t="shared" ref="FW283:GN283" si="2150">+FW281-FW203</f>
        <v>0</v>
      </c>
      <c r="FX283" s="221">
        <f t="shared" si="2150"/>
        <v>0</v>
      </c>
      <c r="FY283" s="221">
        <f t="shared" si="2150"/>
        <v>0</v>
      </c>
      <c r="FZ283" s="221">
        <f t="shared" si="2150"/>
        <v>0</v>
      </c>
      <c r="GA283" s="381">
        <f t="shared" si="2150"/>
        <v>0</v>
      </c>
      <c r="GB283" s="221">
        <f t="shared" si="2150"/>
        <v>0</v>
      </c>
      <c r="GC283" s="221">
        <f t="shared" si="2150"/>
        <v>0</v>
      </c>
      <c r="GD283" s="221">
        <f t="shared" si="2150"/>
        <v>0</v>
      </c>
      <c r="GE283" s="221">
        <f t="shared" si="2150"/>
        <v>0</v>
      </c>
      <c r="GF283" s="221">
        <f t="shared" si="2150"/>
        <v>0</v>
      </c>
      <c r="GG283" s="381">
        <f t="shared" si="2150"/>
        <v>0</v>
      </c>
      <c r="GH283" s="221">
        <f t="shared" si="2150"/>
        <v>0</v>
      </c>
      <c r="GI283" s="221">
        <f t="shared" si="2150"/>
        <v>0</v>
      </c>
      <c r="GJ283" s="221">
        <f t="shared" si="2150"/>
        <v>0</v>
      </c>
      <c r="GK283" s="221">
        <f t="shared" si="2150"/>
        <v>0</v>
      </c>
      <c r="GL283" s="221">
        <f t="shared" si="2150"/>
        <v>0</v>
      </c>
      <c r="GM283" s="381">
        <f t="shared" si="2150"/>
        <v>0</v>
      </c>
      <c r="GN283" s="221">
        <f t="shared" si="2150"/>
        <v>0</v>
      </c>
      <c r="GO283" s="221">
        <f t="shared" ref="GO283:GT283" si="2151">+GO281-GO203</f>
        <v>0</v>
      </c>
      <c r="GP283" s="221">
        <f t="shared" si="2151"/>
        <v>0</v>
      </c>
      <c r="GQ283" s="221">
        <f t="shared" si="2151"/>
        <v>0</v>
      </c>
      <c r="GR283" s="221">
        <f t="shared" si="2151"/>
        <v>0</v>
      </c>
      <c r="GS283" s="381">
        <f t="shared" si="2151"/>
        <v>0</v>
      </c>
      <c r="GT283" s="221">
        <f t="shared" si="2151"/>
        <v>0</v>
      </c>
      <c r="GU283" s="221">
        <f t="shared" ref="GU283:GZ283" si="2152">+GU281-GU203</f>
        <v>0</v>
      </c>
      <c r="GV283" s="221">
        <f t="shared" si="2152"/>
        <v>0</v>
      </c>
      <c r="GW283" s="221">
        <f t="shared" si="2152"/>
        <v>0</v>
      </c>
      <c r="GX283" s="221">
        <f t="shared" si="2152"/>
        <v>0</v>
      </c>
      <c r="GY283" s="381">
        <f t="shared" si="2152"/>
        <v>0</v>
      </c>
      <c r="GZ283" s="221">
        <f t="shared" si="2152"/>
        <v>0</v>
      </c>
      <c r="HA283" s="221">
        <f t="shared" ref="HA283:HF283" si="2153">+HA281-HA203</f>
        <v>0</v>
      </c>
      <c r="HB283" s="221">
        <f t="shared" si="2153"/>
        <v>0</v>
      </c>
      <c r="HC283" s="221">
        <f t="shared" si="2153"/>
        <v>0</v>
      </c>
      <c r="HD283" s="221">
        <f t="shared" si="2153"/>
        <v>0</v>
      </c>
      <c r="HE283" s="381">
        <f t="shared" si="2153"/>
        <v>0</v>
      </c>
      <c r="HF283" s="221">
        <f t="shared" si="2153"/>
        <v>0</v>
      </c>
      <c r="HG283" s="221">
        <f t="shared" ref="HG283:HL283" si="2154">+HG281-HG203</f>
        <v>0</v>
      </c>
      <c r="HH283" s="221">
        <f t="shared" si="2154"/>
        <v>0</v>
      </c>
      <c r="HI283" s="221">
        <f t="shared" si="2154"/>
        <v>0</v>
      </c>
      <c r="HJ283" s="221">
        <f t="shared" si="2154"/>
        <v>0</v>
      </c>
      <c r="HK283" s="381">
        <f t="shared" si="2154"/>
        <v>0</v>
      </c>
      <c r="HL283" s="221">
        <f t="shared" si="2154"/>
        <v>0</v>
      </c>
      <c r="HM283" s="221">
        <f t="shared" ref="HM283:HR283" si="2155">+HM281-HM203</f>
        <v>0</v>
      </c>
      <c r="HN283" s="221">
        <f t="shared" si="2155"/>
        <v>0</v>
      </c>
      <c r="HO283" s="221">
        <f t="shared" si="2155"/>
        <v>0</v>
      </c>
      <c r="HP283" s="221">
        <f t="shared" si="2155"/>
        <v>0</v>
      </c>
      <c r="HQ283" s="381">
        <f t="shared" si="2155"/>
        <v>0</v>
      </c>
      <c r="HR283" s="221">
        <f t="shared" si="2155"/>
        <v>0</v>
      </c>
    </row>
    <row r="285" spans="1:226" ht="15" thickBot="1" x14ac:dyDescent="0.4"/>
    <row r="286" spans="1:226" ht="15" thickBot="1" x14ac:dyDescent="0.4">
      <c r="A286" s="106"/>
      <c r="B286" s="485" t="s">
        <v>106</v>
      </c>
      <c r="C286" s="486"/>
      <c r="D286" s="487"/>
      <c r="E286" s="485" t="s">
        <v>107</v>
      </c>
      <c r="F286" s="486"/>
      <c r="G286" s="487"/>
      <c r="H286" s="485" t="s">
        <v>108</v>
      </c>
      <c r="I286" s="486"/>
      <c r="J286" s="487"/>
      <c r="K286" s="485" t="s">
        <v>109</v>
      </c>
      <c r="L286" s="486"/>
      <c r="M286" s="487"/>
      <c r="N286" s="485" t="s">
        <v>110</v>
      </c>
      <c r="O286" s="486"/>
      <c r="P286" s="487"/>
      <c r="Q286" s="485" t="s">
        <v>111</v>
      </c>
      <c r="R286" s="486"/>
      <c r="S286" s="487"/>
      <c r="T286" s="485" t="s">
        <v>112</v>
      </c>
      <c r="U286" s="486"/>
      <c r="V286" s="487"/>
      <c r="W286" s="485" t="s">
        <v>113</v>
      </c>
      <c r="X286" s="486"/>
      <c r="Y286" s="487"/>
      <c r="Z286" s="485" t="s">
        <v>114</v>
      </c>
      <c r="AA286" s="486"/>
      <c r="AB286" s="487"/>
      <c r="AC286" s="485" t="s">
        <v>115</v>
      </c>
      <c r="AD286" s="486"/>
      <c r="AE286" s="487"/>
      <c r="AF286" s="473" t="s">
        <v>116</v>
      </c>
      <c r="AG286" s="474"/>
      <c r="AH286" s="474"/>
      <c r="AI286" s="474"/>
      <c r="AJ286" s="474"/>
      <c r="AK286" s="475"/>
      <c r="AL286" s="473" t="s">
        <v>117</v>
      </c>
      <c r="AM286" s="474"/>
      <c r="AN286" s="474"/>
      <c r="AO286" s="474"/>
      <c r="AP286" s="474"/>
      <c r="AQ286" s="475"/>
      <c r="AR286" s="473" t="s">
        <v>118</v>
      </c>
      <c r="AS286" s="474"/>
      <c r="AT286" s="474"/>
      <c r="AU286" s="474"/>
      <c r="AV286" s="474"/>
      <c r="AW286" s="475"/>
      <c r="AX286" s="473" t="s">
        <v>119</v>
      </c>
      <c r="AY286" s="474"/>
      <c r="AZ286" s="474"/>
      <c r="BA286" s="474"/>
      <c r="BB286" s="474"/>
      <c r="BC286" s="475"/>
      <c r="BD286" s="473" t="s">
        <v>120</v>
      </c>
      <c r="BE286" s="474"/>
      <c r="BF286" s="474"/>
      <c r="BG286" s="474"/>
      <c r="BH286" s="474"/>
      <c r="BI286" s="475"/>
      <c r="BJ286" s="473" t="s">
        <v>121</v>
      </c>
      <c r="BK286" s="474"/>
      <c r="BL286" s="474"/>
      <c r="BM286" s="474"/>
      <c r="BN286" s="474"/>
      <c r="BO286" s="475"/>
      <c r="BP286" s="473" t="s">
        <v>122</v>
      </c>
      <c r="BQ286" s="474"/>
      <c r="BR286" s="474"/>
      <c r="BS286" s="474"/>
      <c r="BT286" s="474"/>
      <c r="BU286" s="475"/>
      <c r="BV286" s="473" t="s">
        <v>123</v>
      </c>
      <c r="BW286" s="474"/>
      <c r="BX286" s="474"/>
      <c r="BY286" s="474"/>
      <c r="BZ286" s="474"/>
      <c r="CA286" s="475"/>
      <c r="CB286" s="482" t="s">
        <v>124</v>
      </c>
      <c r="CC286" s="483" t="s">
        <v>124</v>
      </c>
      <c r="CD286" s="483"/>
      <c r="CE286" s="483"/>
      <c r="CF286" s="483"/>
      <c r="CG286" s="484"/>
      <c r="CH286" s="482" t="s">
        <v>125</v>
      </c>
      <c r="CI286" s="483" t="s">
        <v>126</v>
      </c>
      <c r="CJ286" s="483"/>
      <c r="CK286" s="483"/>
      <c r="CL286" s="483"/>
      <c r="CM286" s="484"/>
      <c r="CN286" s="482" t="s">
        <v>127</v>
      </c>
      <c r="CO286" s="483" t="s">
        <v>128</v>
      </c>
      <c r="CP286" s="483"/>
      <c r="CQ286" s="483"/>
      <c r="CR286" s="483"/>
      <c r="CS286" s="484"/>
      <c r="CT286" s="489" t="str">
        <f>+CT4</f>
        <v>2 0 2 3 a septiembre</v>
      </c>
      <c r="CU286" s="489"/>
      <c r="CV286" s="490"/>
      <c r="CW286" s="473" t="s">
        <v>130</v>
      </c>
      <c r="CX286" s="474"/>
      <c r="CY286" s="475"/>
      <c r="CZ286" s="473" t="str">
        <f>+CZ4</f>
        <v>2 0 2 3 a noviembre</v>
      </c>
      <c r="DA286" s="474"/>
      <c r="DB286" s="475"/>
      <c r="DC286" s="482" t="str">
        <f>+DC4</f>
        <v xml:space="preserve">2 0 2 3 </v>
      </c>
      <c r="DD286" s="483">
        <f>+DC72</f>
        <v>328456605000</v>
      </c>
      <c r="DE286" s="483"/>
      <c r="DF286" s="483"/>
      <c r="DG286" s="483"/>
      <c r="DH286" s="484"/>
      <c r="DI286" s="476">
        <v>2024</v>
      </c>
      <c r="DJ286" s="477"/>
      <c r="DK286" s="478"/>
      <c r="DL286" s="458" t="str">
        <f>+DL4</f>
        <v>2024  a 31/01/2024</v>
      </c>
      <c r="DM286" s="459">
        <f>+DL72</f>
        <v>481267299000</v>
      </c>
      <c r="DN286" s="459"/>
      <c r="DO286" s="459"/>
      <c r="DP286" s="459"/>
      <c r="DQ286" s="460"/>
      <c r="DR286" s="458" t="str">
        <f>+DR4</f>
        <v>2024  a 29/02/2024</v>
      </c>
      <c r="DS286" s="459" t="s">
        <v>134</v>
      </c>
      <c r="DT286" s="459"/>
      <c r="DU286" s="459"/>
      <c r="DV286" s="459"/>
      <c r="DW286" s="460"/>
      <c r="DX286" s="458" t="str">
        <f>+DX4</f>
        <v>2024  a 31/03/2024</v>
      </c>
      <c r="DY286" s="459"/>
      <c r="DZ286" s="459"/>
      <c r="EA286" s="459"/>
      <c r="EB286" s="459"/>
      <c r="EC286" s="460"/>
      <c r="ED286" s="458" t="str">
        <f>+ED4</f>
        <v>2024  a 30/04/2024</v>
      </c>
      <c r="EE286" s="459"/>
      <c r="EF286" s="459"/>
      <c r="EG286" s="459"/>
      <c r="EH286" s="459"/>
      <c r="EI286" s="460"/>
      <c r="EJ286" s="458" t="str">
        <f>+EJ4</f>
        <v>2024  a 31/05/2024</v>
      </c>
      <c r="EK286" s="459"/>
      <c r="EL286" s="459"/>
      <c r="EM286" s="459"/>
      <c r="EN286" s="459"/>
      <c r="EO286" s="460"/>
      <c r="EP286" s="458" t="str">
        <f>+EP4</f>
        <v>2024  a 30/06/2024</v>
      </c>
      <c r="EQ286" s="459"/>
      <c r="ER286" s="459"/>
      <c r="ES286" s="459"/>
      <c r="ET286" s="459"/>
      <c r="EU286" s="460"/>
      <c r="EV286" s="458" t="str">
        <f>+EV4</f>
        <v>2024  a 31/07/2024</v>
      </c>
      <c r="EW286" s="459"/>
      <c r="EX286" s="459"/>
      <c r="EY286" s="459"/>
      <c r="EZ286" s="459"/>
      <c r="FA286" s="460"/>
      <c r="FB286" s="458" t="str">
        <f>+FB4</f>
        <v>2024  a 31/08/2024</v>
      </c>
      <c r="FC286" s="459"/>
      <c r="FD286" s="459"/>
      <c r="FE286" s="459"/>
      <c r="FF286" s="459"/>
      <c r="FG286" s="460"/>
      <c r="FH286" s="467" t="str">
        <f>+FH4</f>
        <v>2024  a 30/09/2024</v>
      </c>
      <c r="FI286" s="468"/>
      <c r="FJ286" s="468"/>
      <c r="FK286" s="468"/>
      <c r="FL286" s="468"/>
      <c r="FM286" s="469"/>
      <c r="FN286" s="470">
        <f>+FN4</f>
        <v>2025</v>
      </c>
      <c r="FO286" s="471"/>
      <c r="FP286" s="472"/>
      <c r="FQ286" s="467" t="str">
        <f>+FQ4</f>
        <v>2024  a 31/10/2024</v>
      </c>
      <c r="FR286" s="468"/>
      <c r="FS286" s="468"/>
      <c r="FT286" s="468"/>
      <c r="FU286" s="468"/>
      <c r="FV286" s="469"/>
      <c r="FW286" s="467" t="str">
        <f>+FW4</f>
        <v>2024  a 30/11/2024</v>
      </c>
      <c r="FX286" s="468"/>
      <c r="FY286" s="468"/>
      <c r="FZ286" s="468"/>
      <c r="GA286" s="468"/>
      <c r="GB286" s="469"/>
      <c r="GC286" s="461" t="str">
        <f>+GC4</f>
        <v xml:space="preserve"> 2 0 2 4</v>
      </c>
      <c r="GD286" s="462"/>
      <c r="GE286" s="462"/>
      <c r="GF286" s="462"/>
      <c r="GG286" s="462"/>
      <c r="GH286" s="463"/>
      <c r="GI286" s="461" t="str">
        <f>+GI4</f>
        <v>2025 Enero</v>
      </c>
      <c r="GJ286" s="462"/>
      <c r="GK286" s="462"/>
      <c r="GL286" s="462"/>
      <c r="GM286" s="462"/>
      <c r="GN286" s="463"/>
      <c r="GO286" s="461" t="str">
        <f>+GO4</f>
        <v>2025 Febrero</v>
      </c>
      <c r="GP286" s="462"/>
      <c r="GQ286" s="462"/>
      <c r="GR286" s="462"/>
      <c r="GS286" s="462"/>
      <c r="GT286" s="463"/>
      <c r="GU286" s="461" t="str">
        <f>+GU4</f>
        <v>2025 Marzo</v>
      </c>
      <c r="GV286" s="462"/>
      <c r="GW286" s="462"/>
      <c r="GX286" s="462"/>
      <c r="GY286" s="462"/>
      <c r="GZ286" s="463"/>
      <c r="HA286" s="461" t="str">
        <f>+HA4</f>
        <v>2025 Abril</v>
      </c>
      <c r="HB286" s="462"/>
      <c r="HC286" s="462"/>
      <c r="HD286" s="462"/>
      <c r="HE286" s="462"/>
      <c r="HF286" s="463"/>
      <c r="HG286" s="461" t="str">
        <f>+HG4</f>
        <v>2025 Mayo</v>
      </c>
      <c r="HH286" s="462"/>
      <c r="HI286" s="462"/>
      <c r="HJ286" s="462"/>
      <c r="HK286" s="462"/>
      <c r="HL286" s="463"/>
      <c r="HM286" s="461" t="str">
        <f>+HM4</f>
        <v>2025 Junio</v>
      </c>
      <c r="HN286" s="462"/>
      <c r="HO286" s="462"/>
      <c r="HP286" s="462"/>
      <c r="HQ286" s="462"/>
      <c r="HR286" s="463"/>
    </row>
    <row r="287" spans="1:226" ht="51" customHeight="1" thickBot="1" x14ac:dyDescent="0.4">
      <c r="A287" s="160" t="s">
        <v>181</v>
      </c>
      <c r="B287" s="159" t="str">
        <f>+B5</f>
        <v>Presupuesto Disponible</v>
      </c>
      <c r="C287" s="159" t="str">
        <f t="shared" ref="C287:BN287" si="2156">+C5</f>
        <v>Compromisos</v>
      </c>
      <c r="D287" s="159" t="str">
        <f t="shared" si="2156"/>
        <v>% Ejec</v>
      </c>
      <c r="E287" s="159" t="str">
        <f t="shared" si="2156"/>
        <v>Presupuesto Disponible</v>
      </c>
      <c r="F287" s="159" t="str">
        <f t="shared" si="2156"/>
        <v>Compromisos</v>
      </c>
      <c r="G287" s="159" t="str">
        <f t="shared" si="2156"/>
        <v>% Ejec</v>
      </c>
      <c r="H287" s="159" t="str">
        <f t="shared" si="2156"/>
        <v>Presupuesto Disponible</v>
      </c>
      <c r="I287" s="159" t="str">
        <f t="shared" si="2156"/>
        <v>Compromisos</v>
      </c>
      <c r="J287" s="159" t="str">
        <f t="shared" si="2156"/>
        <v>% Ejec</v>
      </c>
      <c r="K287" s="159" t="str">
        <f t="shared" si="2156"/>
        <v>Presupuesto Disponible</v>
      </c>
      <c r="L287" s="159" t="str">
        <f t="shared" si="2156"/>
        <v>Compromisos</v>
      </c>
      <c r="M287" s="159" t="str">
        <f t="shared" si="2156"/>
        <v>% Ejec</v>
      </c>
      <c r="N287" s="159" t="str">
        <f t="shared" si="2156"/>
        <v>Presupuesto Disponible</v>
      </c>
      <c r="O287" s="159" t="str">
        <f t="shared" si="2156"/>
        <v>Compromisos</v>
      </c>
      <c r="P287" s="159" t="str">
        <f t="shared" si="2156"/>
        <v>% Ejec</v>
      </c>
      <c r="Q287" s="159" t="str">
        <f t="shared" si="2156"/>
        <v>Presupuesto Disponible</v>
      </c>
      <c r="R287" s="159" t="str">
        <f t="shared" si="2156"/>
        <v>Compromisos</v>
      </c>
      <c r="S287" s="159" t="str">
        <f t="shared" si="2156"/>
        <v>% Ejec</v>
      </c>
      <c r="T287" s="159" t="str">
        <f t="shared" si="2156"/>
        <v>Presupuesto Disponible</v>
      </c>
      <c r="U287" s="159" t="str">
        <f t="shared" si="2156"/>
        <v>Compromisos</v>
      </c>
      <c r="V287" s="159" t="str">
        <f t="shared" si="2156"/>
        <v>% Ejec</v>
      </c>
      <c r="W287" s="159" t="str">
        <f t="shared" si="2156"/>
        <v>Presupuesto Disponible</v>
      </c>
      <c r="X287" s="159" t="str">
        <f t="shared" si="2156"/>
        <v>Compromisos</v>
      </c>
      <c r="Y287" s="159" t="str">
        <f t="shared" si="2156"/>
        <v>% Ejec</v>
      </c>
      <c r="Z287" s="159" t="str">
        <f t="shared" si="2156"/>
        <v>Presupuesto Disponible</v>
      </c>
      <c r="AA287" s="159" t="str">
        <f t="shared" si="2156"/>
        <v>Compromisos</v>
      </c>
      <c r="AB287" s="159" t="str">
        <f t="shared" si="2156"/>
        <v>% Ejec</v>
      </c>
      <c r="AC287" s="159" t="str">
        <f t="shared" si="2156"/>
        <v>Presupuesto Disponible</v>
      </c>
      <c r="AD287" s="159" t="str">
        <f t="shared" si="2156"/>
        <v>Compromisos</v>
      </c>
      <c r="AE287" s="159" t="str">
        <f t="shared" si="2156"/>
        <v>% Ejec</v>
      </c>
      <c r="AF287" s="159" t="str">
        <f t="shared" si="2156"/>
        <v>Presupuesto Inicial</v>
      </c>
      <c r="AG287" s="159" t="str">
        <f t="shared" si="2156"/>
        <v>Presupuesto Disponible</v>
      </c>
      <c r="AH287" s="159" t="str">
        <f t="shared" si="2156"/>
        <v>Compromisos</v>
      </c>
      <c r="AI287" s="159" t="str">
        <f t="shared" si="2156"/>
        <v>% Ejec</v>
      </c>
      <c r="AJ287" s="159" t="str">
        <f t="shared" si="2156"/>
        <v>Giros</v>
      </c>
      <c r="AK287" s="159" t="str">
        <f t="shared" si="2156"/>
        <v>%Ejec Giros</v>
      </c>
      <c r="AL287" s="159" t="str">
        <f t="shared" si="2156"/>
        <v>Presupuesto Inicial</v>
      </c>
      <c r="AM287" s="159" t="str">
        <f t="shared" si="2156"/>
        <v>Presupuesto Disponible</v>
      </c>
      <c r="AN287" s="159" t="str">
        <f t="shared" si="2156"/>
        <v>Compromisos</v>
      </c>
      <c r="AO287" s="159" t="str">
        <f t="shared" si="2156"/>
        <v>% Ejec</v>
      </c>
      <c r="AP287" s="159" t="str">
        <f t="shared" si="2156"/>
        <v>Giros</v>
      </c>
      <c r="AQ287" s="159" t="str">
        <f t="shared" si="2156"/>
        <v>%Ejec Giros</v>
      </c>
      <c r="AR287" s="159" t="str">
        <f t="shared" si="2156"/>
        <v>Presupuesto Inicial</v>
      </c>
      <c r="AS287" s="159" t="str">
        <f t="shared" si="2156"/>
        <v>Presupuesto Disponible</v>
      </c>
      <c r="AT287" s="159" t="str">
        <f t="shared" si="2156"/>
        <v>Compromisos</v>
      </c>
      <c r="AU287" s="159" t="str">
        <f t="shared" si="2156"/>
        <v>% Ejec</v>
      </c>
      <c r="AV287" s="159" t="str">
        <f t="shared" si="2156"/>
        <v>Giros</v>
      </c>
      <c r="AW287" s="159" t="str">
        <f t="shared" si="2156"/>
        <v>%Ejec Giros</v>
      </c>
      <c r="AX287" s="159" t="str">
        <f t="shared" si="2156"/>
        <v>Presupuesto Inicial</v>
      </c>
      <c r="AY287" s="159" t="str">
        <f t="shared" si="2156"/>
        <v>Presupuesto Disponible</v>
      </c>
      <c r="AZ287" s="159" t="str">
        <f t="shared" si="2156"/>
        <v>Compromisos</v>
      </c>
      <c r="BA287" s="159" t="str">
        <f t="shared" si="2156"/>
        <v>% Ejec</v>
      </c>
      <c r="BB287" s="159" t="str">
        <f t="shared" si="2156"/>
        <v>Giros</v>
      </c>
      <c r="BC287" s="159" t="str">
        <f t="shared" si="2156"/>
        <v>%Ejec Giros</v>
      </c>
      <c r="BD287" s="159" t="str">
        <f t="shared" si="2156"/>
        <v>Presupuesto Inicial</v>
      </c>
      <c r="BE287" s="159" t="str">
        <f t="shared" si="2156"/>
        <v>Presupuesto Disponible</v>
      </c>
      <c r="BF287" s="159" t="str">
        <f t="shared" si="2156"/>
        <v>Compromisos</v>
      </c>
      <c r="BG287" s="159" t="str">
        <f t="shared" si="2156"/>
        <v>% Ejec</v>
      </c>
      <c r="BH287" s="159" t="str">
        <f t="shared" si="2156"/>
        <v>Giros</v>
      </c>
      <c r="BI287" s="159" t="str">
        <f t="shared" si="2156"/>
        <v>%Ejec Giros</v>
      </c>
      <c r="BJ287" s="159" t="str">
        <f t="shared" si="2156"/>
        <v>Presupuesto Inicial</v>
      </c>
      <c r="BK287" s="159" t="str">
        <f t="shared" si="2156"/>
        <v>Presupuesto Disponible</v>
      </c>
      <c r="BL287" s="159" t="str">
        <f t="shared" si="2156"/>
        <v>Compromisos</v>
      </c>
      <c r="BM287" s="159" t="str">
        <f t="shared" si="2156"/>
        <v>% Ejec</v>
      </c>
      <c r="BN287" s="159" t="str">
        <f t="shared" si="2156"/>
        <v>Giros</v>
      </c>
      <c r="BO287" s="159" t="str">
        <f t="shared" ref="BO287:DZ287" si="2157">+BO5</f>
        <v>%Ejec Giros</v>
      </c>
      <c r="BP287" s="159" t="str">
        <f t="shared" si="2157"/>
        <v>Presupuesto Inicial</v>
      </c>
      <c r="BQ287" s="159" t="str">
        <f t="shared" si="2157"/>
        <v>Presupuesto Disponible</v>
      </c>
      <c r="BR287" s="159" t="str">
        <f t="shared" si="2157"/>
        <v>Compromisos</v>
      </c>
      <c r="BS287" s="159" t="str">
        <f t="shared" si="2157"/>
        <v>% Ejec</v>
      </c>
      <c r="BT287" s="159" t="str">
        <f t="shared" si="2157"/>
        <v>Giros</v>
      </c>
      <c r="BU287" s="159" t="str">
        <f t="shared" si="2157"/>
        <v>%Ejec Giros</v>
      </c>
      <c r="BV287" s="159" t="str">
        <f t="shared" si="2157"/>
        <v>Presupuesto Inicial</v>
      </c>
      <c r="BW287" s="159" t="str">
        <f t="shared" si="2157"/>
        <v>Presupuesto Disponible</v>
      </c>
      <c r="BX287" s="159" t="str">
        <f t="shared" si="2157"/>
        <v>Compromisos</v>
      </c>
      <c r="BY287" s="159" t="str">
        <f t="shared" si="2157"/>
        <v>% Ejec</v>
      </c>
      <c r="BZ287" s="159" t="str">
        <f t="shared" si="2157"/>
        <v>Giros</v>
      </c>
      <c r="CA287" s="159" t="str">
        <f t="shared" si="2157"/>
        <v>%Ejec Giros</v>
      </c>
      <c r="CB287" s="159" t="str">
        <f t="shared" si="2157"/>
        <v>Presupuesto Inicial</v>
      </c>
      <c r="CC287" s="159" t="str">
        <f t="shared" si="2157"/>
        <v>Presupuesto Disponible</v>
      </c>
      <c r="CD287" s="159" t="str">
        <f t="shared" si="2157"/>
        <v>Compromisos</v>
      </c>
      <c r="CE287" s="159" t="str">
        <f t="shared" si="2157"/>
        <v>% Ejec</v>
      </c>
      <c r="CF287" s="159" t="str">
        <f t="shared" si="2157"/>
        <v>Giros</v>
      </c>
      <c r="CG287" s="159" t="str">
        <f t="shared" si="2157"/>
        <v>%Ejec Giros</v>
      </c>
      <c r="CH287" s="159" t="str">
        <f t="shared" si="2157"/>
        <v>Presupuesto Inicial</v>
      </c>
      <c r="CI287" s="159" t="str">
        <f t="shared" si="2157"/>
        <v>Presupuesto Disponible</v>
      </c>
      <c r="CJ287" s="159" t="str">
        <f t="shared" si="2157"/>
        <v>Compromisos</v>
      </c>
      <c r="CK287" s="159" t="str">
        <f t="shared" si="2157"/>
        <v>% Ejec</v>
      </c>
      <c r="CL287" s="159" t="str">
        <f t="shared" si="2157"/>
        <v>Giros</v>
      </c>
      <c r="CM287" s="159" t="str">
        <f t="shared" si="2157"/>
        <v>%Ejec Giros</v>
      </c>
      <c r="CN287" s="159" t="str">
        <f t="shared" si="2157"/>
        <v>Presupuesto Inicial</v>
      </c>
      <c r="CO287" s="159" t="str">
        <f t="shared" si="2157"/>
        <v>Presupuesto Disponible</v>
      </c>
      <c r="CP287" s="159" t="str">
        <f t="shared" si="2157"/>
        <v>Compromisos</v>
      </c>
      <c r="CQ287" s="159" t="str">
        <f t="shared" si="2157"/>
        <v>% Ejec</v>
      </c>
      <c r="CR287" s="159" t="str">
        <f t="shared" si="2157"/>
        <v>Giros</v>
      </c>
      <c r="CS287" s="159" t="str">
        <f t="shared" si="2157"/>
        <v>%Ejec Giros</v>
      </c>
      <c r="CT287" s="159" t="str">
        <f t="shared" si="2157"/>
        <v>Presupuesto Disponible</v>
      </c>
      <c r="CU287" s="159" t="str">
        <f t="shared" si="2157"/>
        <v>Compromisos</v>
      </c>
      <c r="CV287" s="159" t="str">
        <f t="shared" si="2157"/>
        <v>% Ejec</v>
      </c>
      <c r="CW287" s="159" t="str">
        <f t="shared" si="2157"/>
        <v>Presupuesto Disponible</v>
      </c>
      <c r="CX287" s="159" t="str">
        <f t="shared" si="2157"/>
        <v>Compromisos</v>
      </c>
      <c r="CY287" s="159" t="str">
        <f t="shared" si="2157"/>
        <v>% Ejec</v>
      </c>
      <c r="CZ287" s="159" t="str">
        <f t="shared" si="2157"/>
        <v>Presupuesto Disponible</v>
      </c>
      <c r="DA287" s="159" t="str">
        <f t="shared" si="2157"/>
        <v>Compromisos</v>
      </c>
      <c r="DB287" s="159" t="str">
        <f t="shared" si="2157"/>
        <v>% Ejec</v>
      </c>
      <c r="DC287" s="159" t="str">
        <f t="shared" si="2157"/>
        <v>Presupuesto Inicial</v>
      </c>
      <c r="DD287" s="159" t="str">
        <f t="shared" si="2157"/>
        <v>Presupuesto Disponible</v>
      </c>
      <c r="DE287" s="159" t="str">
        <f t="shared" si="2157"/>
        <v>Compromisos</v>
      </c>
      <c r="DF287" s="159" t="str">
        <f t="shared" si="2157"/>
        <v>% Ejec</v>
      </c>
      <c r="DG287" s="159" t="str">
        <f t="shared" si="2157"/>
        <v>Giros</v>
      </c>
      <c r="DH287" s="159" t="str">
        <f t="shared" si="2157"/>
        <v>%Ejec Giros</v>
      </c>
      <c r="DI287" s="159" t="str">
        <f t="shared" si="2157"/>
        <v>Proyecto de Presupuesto 2024</v>
      </c>
      <c r="DJ287" s="159" t="str">
        <f t="shared" si="2157"/>
        <v>Diferencia Ppto Aprobado Vs Proyecto Ppto</v>
      </c>
      <c r="DK287" s="159" t="str">
        <f t="shared" si="2157"/>
        <v>Presupuesto Aprobado 2024</v>
      </c>
      <c r="DL287" s="159" t="str">
        <f t="shared" si="2157"/>
        <v>Presupuesto inicial</v>
      </c>
      <c r="DM287" s="159" t="str">
        <f t="shared" si="2157"/>
        <v>Presupuesto Disponible</v>
      </c>
      <c r="DN287" s="159" t="str">
        <f t="shared" si="2157"/>
        <v>Compromisos</v>
      </c>
      <c r="DO287" s="159" t="str">
        <f t="shared" si="2157"/>
        <v>% Ejec</v>
      </c>
      <c r="DP287" s="159" t="str">
        <f t="shared" si="2157"/>
        <v>Giros</v>
      </c>
      <c r="DQ287" s="159" t="str">
        <f t="shared" si="2157"/>
        <v>%Ejec Giros</v>
      </c>
      <c r="DR287" s="159" t="str">
        <f t="shared" si="2157"/>
        <v>Presupuesto Inicial</v>
      </c>
      <c r="DS287" s="159" t="str">
        <f t="shared" si="2157"/>
        <v>Presupuesto Disponible</v>
      </c>
      <c r="DT287" s="159" t="str">
        <f t="shared" si="2157"/>
        <v>Compromisos</v>
      </c>
      <c r="DU287" s="159" t="str">
        <f t="shared" si="2157"/>
        <v>% Ejec</v>
      </c>
      <c r="DV287" s="159" t="str">
        <f t="shared" si="2157"/>
        <v>Giros</v>
      </c>
      <c r="DW287" s="159" t="str">
        <f t="shared" si="2157"/>
        <v>%Ejec Giros</v>
      </c>
      <c r="DX287" s="159" t="str">
        <f t="shared" si="2157"/>
        <v>Presupuesto Inicial</v>
      </c>
      <c r="DY287" s="159" t="str">
        <f t="shared" si="2157"/>
        <v>Presupuesto Disponible</v>
      </c>
      <c r="DZ287" s="159" t="str">
        <f t="shared" si="2157"/>
        <v>Compromisos</v>
      </c>
      <c r="EA287" s="159" t="str">
        <f t="shared" ref="EA287:EF287" si="2158">+EA5</f>
        <v>% Ejec</v>
      </c>
      <c r="EB287" s="159" t="str">
        <f t="shared" si="2158"/>
        <v>Giros</v>
      </c>
      <c r="EC287" s="107" t="str">
        <f t="shared" si="2158"/>
        <v>%Ejec Giros</v>
      </c>
      <c r="ED287" s="159" t="str">
        <f t="shared" si="2158"/>
        <v>Presupuesto Inicial</v>
      </c>
      <c r="EE287" s="159" t="str">
        <f t="shared" si="2158"/>
        <v>Presupuesto Disponible</v>
      </c>
      <c r="EF287" s="159" t="str">
        <f t="shared" si="2158"/>
        <v>Compromisos</v>
      </c>
      <c r="EG287" s="159" t="str">
        <f t="shared" ref="EG287:EL287" si="2159">+EG5</f>
        <v>% Ejec</v>
      </c>
      <c r="EH287" s="159" t="str">
        <f t="shared" si="2159"/>
        <v>Giros</v>
      </c>
      <c r="EI287" s="107" t="str">
        <f t="shared" si="2159"/>
        <v>%Ejec Giros</v>
      </c>
      <c r="EJ287" s="159" t="str">
        <f t="shared" si="2159"/>
        <v>Presupuesto Inicial</v>
      </c>
      <c r="EK287" s="159" t="str">
        <f t="shared" si="2159"/>
        <v>Presupuesto Disponible</v>
      </c>
      <c r="EL287" s="159" t="str">
        <f t="shared" si="2159"/>
        <v>Compromisos</v>
      </c>
      <c r="EM287" s="159" t="str">
        <f t="shared" ref="EM287:ER287" si="2160">+EM5</f>
        <v>% Ejec</v>
      </c>
      <c r="EN287" s="159" t="str">
        <f t="shared" si="2160"/>
        <v>Giros</v>
      </c>
      <c r="EO287" s="107" t="str">
        <f t="shared" si="2160"/>
        <v>%Ejec Giros</v>
      </c>
      <c r="EP287" s="159" t="str">
        <f t="shared" si="2160"/>
        <v>Presupuesto Inicial</v>
      </c>
      <c r="EQ287" s="159" t="str">
        <f t="shared" si="2160"/>
        <v>Presupuesto Disponible</v>
      </c>
      <c r="ER287" s="159" t="str">
        <f t="shared" si="2160"/>
        <v>Compromisos</v>
      </c>
      <c r="ES287" s="159" t="str">
        <f t="shared" ref="ES287:EX287" si="2161">+ES5</f>
        <v>% Ejec</v>
      </c>
      <c r="ET287" s="159" t="str">
        <f t="shared" si="2161"/>
        <v>Giros</v>
      </c>
      <c r="EU287" s="107" t="str">
        <f t="shared" si="2161"/>
        <v>%Ejec Giros</v>
      </c>
      <c r="EV287" s="159" t="str">
        <f t="shared" si="2161"/>
        <v>Presupuesto Inicial</v>
      </c>
      <c r="EW287" s="159" t="str">
        <f t="shared" si="2161"/>
        <v>Presupuesto Disponible</v>
      </c>
      <c r="EX287" s="159" t="str">
        <f t="shared" si="2161"/>
        <v>Compromisos</v>
      </c>
      <c r="EY287" s="159" t="str">
        <f t="shared" ref="EY287:FD287" si="2162">+EY5</f>
        <v>% Ejec</v>
      </c>
      <c r="EZ287" s="378" t="str">
        <f t="shared" si="2162"/>
        <v>Giros</v>
      </c>
      <c r="FA287" s="107" t="str">
        <f t="shared" si="2162"/>
        <v>%Ejec Giros</v>
      </c>
      <c r="FB287" s="159" t="str">
        <f t="shared" si="2162"/>
        <v>Presupuesto Inicial</v>
      </c>
      <c r="FC287" s="159" t="str">
        <f t="shared" si="2162"/>
        <v>Presupuesto Disponible</v>
      </c>
      <c r="FD287" s="159" t="str">
        <f t="shared" si="2162"/>
        <v>Compromisos</v>
      </c>
      <c r="FE287" s="159" t="str">
        <f t="shared" ref="FE287:FJ287" si="2163">+FE5</f>
        <v>% Ejec</v>
      </c>
      <c r="FF287" s="378" t="str">
        <f t="shared" si="2163"/>
        <v>Giros</v>
      </c>
      <c r="FG287" s="107" t="str">
        <f t="shared" si="2163"/>
        <v>%Ejec Giros</v>
      </c>
      <c r="FH287" s="159" t="str">
        <f t="shared" si="2163"/>
        <v>Presupuesto Inicial</v>
      </c>
      <c r="FI287" s="159" t="str">
        <f t="shared" si="2163"/>
        <v>Presupuesto Disponible</v>
      </c>
      <c r="FJ287" s="159" t="str">
        <f t="shared" si="2163"/>
        <v>Compromisos</v>
      </c>
      <c r="FK287" s="159" t="str">
        <f t="shared" ref="FK287:FS287" si="2164">+FK5</f>
        <v>% Ejec</v>
      </c>
      <c r="FL287" s="378" t="str">
        <f t="shared" si="2164"/>
        <v>Giros</v>
      </c>
      <c r="FM287" s="107" t="str">
        <f t="shared" si="2164"/>
        <v>%Ejec Giros</v>
      </c>
      <c r="FN287" s="159" t="str">
        <f t="shared" si="2164"/>
        <v>Proyecto de Presupuesto 2025</v>
      </c>
      <c r="FO287" s="159" t="str">
        <f t="shared" si="2164"/>
        <v>Diferencia Ppto Aprobado Vs Proyecto Ppto</v>
      </c>
      <c r="FP287" s="378" t="str">
        <f t="shared" si="2164"/>
        <v>Presupuesto Aprobado 2025</v>
      </c>
      <c r="FQ287" s="159" t="str">
        <f t="shared" si="2164"/>
        <v>Presupuesto Inicial</v>
      </c>
      <c r="FR287" s="159" t="str">
        <f t="shared" si="2164"/>
        <v>Presupuesto Disponible</v>
      </c>
      <c r="FS287" s="159" t="str">
        <f t="shared" si="2164"/>
        <v>Compromisos</v>
      </c>
      <c r="FT287" s="159" t="str">
        <f t="shared" ref="FT287:FY287" si="2165">+FT5</f>
        <v>% Ejec</v>
      </c>
      <c r="FU287" s="378" t="str">
        <f t="shared" si="2165"/>
        <v>Giros</v>
      </c>
      <c r="FV287" s="107" t="str">
        <f t="shared" si="2165"/>
        <v>%Ejec Giros</v>
      </c>
      <c r="FW287" s="159" t="str">
        <f t="shared" si="2165"/>
        <v>Presupuesto Inicial</v>
      </c>
      <c r="FX287" s="159" t="str">
        <f t="shared" si="2165"/>
        <v>Presupuesto Disponible</v>
      </c>
      <c r="FY287" s="159" t="str">
        <f t="shared" si="2165"/>
        <v>Compromisos</v>
      </c>
      <c r="FZ287" s="159" t="str">
        <f t="shared" ref="FZ287:GN287" si="2166">+FZ5</f>
        <v>% Ejec</v>
      </c>
      <c r="GA287" s="378" t="str">
        <f t="shared" si="2166"/>
        <v>Giros</v>
      </c>
      <c r="GB287" s="107" t="str">
        <f t="shared" si="2166"/>
        <v>%Ejec Giros</v>
      </c>
      <c r="GC287" s="159" t="str">
        <f t="shared" si="2166"/>
        <v>Presupuesto Inicial</v>
      </c>
      <c r="GD287" s="159" t="str">
        <f t="shared" si="2166"/>
        <v>Presupuesto Disponible</v>
      </c>
      <c r="GE287" s="159" t="str">
        <f t="shared" si="2166"/>
        <v>Compromisos</v>
      </c>
      <c r="GF287" s="159" t="str">
        <f t="shared" si="2166"/>
        <v>% Ejec</v>
      </c>
      <c r="GG287" s="378" t="str">
        <f t="shared" si="2166"/>
        <v>Giros</v>
      </c>
      <c r="GH287" s="107" t="str">
        <f t="shared" si="2166"/>
        <v>%Ejec Giros</v>
      </c>
      <c r="GI287" s="159" t="str">
        <f t="shared" si="2166"/>
        <v>Presupuesto Inicial</v>
      </c>
      <c r="GJ287" s="159" t="str">
        <f t="shared" si="2166"/>
        <v>Presupuesto Disponible</v>
      </c>
      <c r="GK287" s="159" t="str">
        <f t="shared" si="2166"/>
        <v>Compromisos</v>
      </c>
      <c r="GL287" s="159" t="str">
        <f t="shared" si="2166"/>
        <v>% Ejec</v>
      </c>
      <c r="GM287" s="378" t="str">
        <f t="shared" si="2166"/>
        <v>Giros</v>
      </c>
      <c r="GN287" s="107" t="str">
        <f t="shared" si="2166"/>
        <v>%Ejec Giros</v>
      </c>
      <c r="GO287" s="159" t="str">
        <f t="shared" ref="GO287:GT287" si="2167">+GO5</f>
        <v>Presupuesto Inicial</v>
      </c>
      <c r="GP287" s="159" t="str">
        <f t="shared" si="2167"/>
        <v>Presupuesto Disponible</v>
      </c>
      <c r="GQ287" s="159" t="str">
        <f t="shared" si="2167"/>
        <v>Compromisos</v>
      </c>
      <c r="GR287" s="159" t="str">
        <f t="shared" si="2167"/>
        <v>% Ejec</v>
      </c>
      <c r="GS287" s="378" t="str">
        <f t="shared" si="2167"/>
        <v>Giros</v>
      </c>
      <c r="GT287" s="107" t="str">
        <f t="shared" si="2167"/>
        <v>%Ejec Giros</v>
      </c>
      <c r="GU287" s="159" t="str">
        <f t="shared" ref="GU287:GZ287" si="2168">+GU5</f>
        <v>Presupuesto Inicial</v>
      </c>
      <c r="GV287" s="159" t="str">
        <f t="shared" si="2168"/>
        <v>Presupuesto Disponible</v>
      </c>
      <c r="GW287" s="159" t="str">
        <f t="shared" si="2168"/>
        <v>Compromisos</v>
      </c>
      <c r="GX287" s="159" t="str">
        <f t="shared" si="2168"/>
        <v>% Ejec</v>
      </c>
      <c r="GY287" s="378" t="str">
        <f t="shared" si="2168"/>
        <v>Giros</v>
      </c>
      <c r="GZ287" s="107" t="str">
        <f t="shared" si="2168"/>
        <v>%Ejec Giros</v>
      </c>
      <c r="HA287" s="159" t="str">
        <f t="shared" ref="HA287:HF287" si="2169">+HA5</f>
        <v>Presupuesto Inicial</v>
      </c>
      <c r="HB287" s="159" t="str">
        <f t="shared" si="2169"/>
        <v>Presupuesto Disponible</v>
      </c>
      <c r="HC287" s="159" t="str">
        <f t="shared" si="2169"/>
        <v>Compromisos</v>
      </c>
      <c r="HD287" s="159" t="str">
        <f t="shared" si="2169"/>
        <v>% Ejec</v>
      </c>
      <c r="HE287" s="378" t="str">
        <f t="shared" si="2169"/>
        <v>Giros</v>
      </c>
      <c r="HF287" s="107" t="str">
        <f t="shared" si="2169"/>
        <v>%Ejec Giros</v>
      </c>
      <c r="HG287" s="159" t="str">
        <f t="shared" ref="HG287:HL287" si="2170">+HG5</f>
        <v>Presupuesto Inicial</v>
      </c>
      <c r="HH287" s="159" t="str">
        <f t="shared" si="2170"/>
        <v>Presupuesto Disponible</v>
      </c>
      <c r="HI287" s="159" t="str">
        <f t="shared" si="2170"/>
        <v>Compromisos</v>
      </c>
      <c r="HJ287" s="159" t="str">
        <f t="shared" si="2170"/>
        <v>% Ejec</v>
      </c>
      <c r="HK287" s="378" t="str">
        <f t="shared" si="2170"/>
        <v>Giros</v>
      </c>
      <c r="HL287" s="107" t="str">
        <f t="shared" si="2170"/>
        <v>%Ejec Giros</v>
      </c>
      <c r="HM287" s="159" t="str">
        <f t="shared" ref="HM287:HR287" si="2171">+HM5</f>
        <v>Presupuesto Inicial</v>
      </c>
      <c r="HN287" s="159" t="str">
        <f t="shared" si="2171"/>
        <v>Presupuesto Disponible</v>
      </c>
      <c r="HO287" s="159" t="str">
        <f t="shared" si="2171"/>
        <v>Compromisos</v>
      </c>
      <c r="HP287" s="159" t="str">
        <f t="shared" si="2171"/>
        <v>% Ejec</v>
      </c>
      <c r="HQ287" s="378" t="str">
        <f t="shared" si="2171"/>
        <v>Giros</v>
      </c>
      <c r="HR287" s="107" t="str">
        <f t="shared" si="2171"/>
        <v>%Ejec Giros</v>
      </c>
    </row>
    <row r="288" spans="1:226" x14ac:dyDescent="0.35">
      <c r="A288" s="51" t="s">
        <v>160</v>
      </c>
      <c r="B288" s="91">
        <v>0</v>
      </c>
      <c r="C288" s="91">
        <v>1</v>
      </c>
      <c r="D288" s="93">
        <v>0</v>
      </c>
      <c r="E288" s="91">
        <v>0</v>
      </c>
      <c r="F288" s="91">
        <v>1</v>
      </c>
      <c r="G288" s="93">
        <v>0</v>
      </c>
      <c r="H288" s="91">
        <v>0</v>
      </c>
      <c r="I288" s="91">
        <v>1</v>
      </c>
      <c r="J288" s="93">
        <v>0</v>
      </c>
      <c r="K288" s="91">
        <v>0</v>
      </c>
      <c r="L288" s="91">
        <v>1</v>
      </c>
      <c r="M288" s="93">
        <v>0</v>
      </c>
      <c r="N288" s="91">
        <v>0</v>
      </c>
      <c r="O288" s="91">
        <v>1</v>
      </c>
      <c r="P288" s="93">
        <v>0</v>
      </c>
      <c r="Q288" s="91">
        <v>0</v>
      </c>
      <c r="R288" s="91">
        <v>0</v>
      </c>
      <c r="S288" s="93">
        <v>0</v>
      </c>
      <c r="T288" s="91">
        <v>0</v>
      </c>
      <c r="U288" s="91">
        <v>0</v>
      </c>
      <c r="V288" s="93">
        <v>0</v>
      </c>
      <c r="W288" s="91">
        <v>0</v>
      </c>
      <c r="X288" s="91">
        <v>0</v>
      </c>
      <c r="Y288" s="93">
        <v>0</v>
      </c>
      <c r="Z288" s="91">
        <v>0</v>
      </c>
      <c r="AA288" s="91">
        <v>0</v>
      </c>
      <c r="AB288" s="93">
        <v>0</v>
      </c>
      <c r="AC288" s="91">
        <v>0</v>
      </c>
      <c r="AD288" s="91">
        <v>0</v>
      </c>
      <c r="AE288" s="93">
        <v>0</v>
      </c>
      <c r="AF288" s="91">
        <v>0</v>
      </c>
      <c r="AG288" s="91">
        <v>0</v>
      </c>
      <c r="AH288" s="91">
        <v>0</v>
      </c>
      <c r="AI288" s="92">
        <v>0</v>
      </c>
      <c r="AJ288" s="91">
        <v>0</v>
      </c>
      <c r="AK288" s="92">
        <v>0</v>
      </c>
      <c r="AL288" s="91">
        <v>0</v>
      </c>
      <c r="AM288" s="91">
        <v>0</v>
      </c>
      <c r="AN288" s="91">
        <v>0</v>
      </c>
      <c r="AO288" s="92">
        <v>0</v>
      </c>
      <c r="AP288" s="91">
        <v>0</v>
      </c>
      <c r="AQ288" s="92">
        <v>0</v>
      </c>
      <c r="AR288" s="91">
        <v>0</v>
      </c>
      <c r="AS288" s="91">
        <v>0</v>
      </c>
      <c r="AT288" s="91">
        <v>0</v>
      </c>
      <c r="AU288" s="92">
        <v>0</v>
      </c>
      <c r="AV288" s="91">
        <v>0</v>
      </c>
      <c r="AW288" s="92">
        <v>0</v>
      </c>
      <c r="AX288" s="91">
        <v>0</v>
      </c>
      <c r="AY288" s="91">
        <v>0</v>
      </c>
      <c r="AZ288" s="91">
        <v>0</v>
      </c>
      <c r="BA288" s="92">
        <v>0</v>
      </c>
      <c r="BB288" s="91">
        <v>0</v>
      </c>
      <c r="BC288" s="92">
        <v>0</v>
      </c>
      <c r="BD288" s="91">
        <v>0</v>
      </c>
      <c r="BE288" s="91">
        <v>0</v>
      </c>
      <c r="BF288" s="91">
        <v>0</v>
      </c>
      <c r="BG288" s="92">
        <v>0</v>
      </c>
      <c r="BH288" s="91">
        <v>0</v>
      </c>
      <c r="BI288" s="92">
        <v>0</v>
      </c>
      <c r="BJ288" s="91">
        <v>0</v>
      </c>
      <c r="BK288" s="91">
        <v>0</v>
      </c>
      <c r="BL288" s="91">
        <v>0</v>
      </c>
      <c r="BM288" s="92">
        <v>0</v>
      </c>
      <c r="BN288" s="91">
        <v>0</v>
      </c>
      <c r="BO288" s="92">
        <v>0</v>
      </c>
      <c r="BP288" s="91">
        <v>0</v>
      </c>
      <c r="BQ288" s="91">
        <v>0</v>
      </c>
      <c r="BR288" s="91">
        <v>0</v>
      </c>
      <c r="BS288" s="92">
        <v>0</v>
      </c>
      <c r="BT288" s="91">
        <v>0</v>
      </c>
      <c r="BU288" s="92">
        <v>0</v>
      </c>
      <c r="BV288" s="91">
        <v>0</v>
      </c>
      <c r="BW288" s="91">
        <v>0</v>
      </c>
      <c r="BX288" s="91">
        <v>0</v>
      </c>
      <c r="BY288" s="92">
        <v>0</v>
      </c>
      <c r="BZ288" s="91">
        <v>0</v>
      </c>
      <c r="CA288" s="92">
        <v>0</v>
      </c>
      <c r="CB288" s="91">
        <v>0</v>
      </c>
      <c r="CC288" s="91">
        <v>0</v>
      </c>
      <c r="CD288" s="91">
        <v>0</v>
      </c>
      <c r="CE288" s="92">
        <v>0</v>
      </c>
      <c r="CF288" s="91">
        <v>0</v>
      </c>
      <c r="CG288" s="92">
        <v>0</v>
      </c>
      <c r="CH288" s="91">
        <v>0</v>
      </c>
      <c r="CI288" s="91">
        <v>0</v>
      </c>
      <c r="CJ288" s="91">
        <v>0</v>
      </c>
      <c r="CK288" s="92">
        <v>0</v>
      </c>
      <c r="CL288" s="91">
        <v>0</v>
      </c>
      <c r="CM288" s="92">
        <v>0</v>
      </c>
      <c r="CN288" s="91">
        <v>0</v>
      </c>
      <c r="CO288" s="91">
        <v>0</v>
      </c>
      <c r="CP288" s="91">
        <v>0</v>
      </c>
      <c r="CQ288" s="92">
        <v>0</v>
      </c>
      <c r="CR288" s="91">
        <v>0</v>
      </c>
      <c r="CS288" s="92">
        <v>0</v>
      </c>
      <c r="CT288" s="91">
        <v>0</v>
      </c>
      <c r="CU288" s="91">
        <v>0</v>
      </c>
      <c r="CV288" s="92">
        <v>0</v>
      </c>
      <c r="CW288" s="91">
        <v>0</v>
      </c>
      <c r="CX288" s="91">
        <v>0</v>
      </c>
      <c r="CY288" s="92">
        <v>0</v>
      </c>
      <c r="CZ288" s="91">
        <v>0</v>
      </c>
      <c r="DA288" s="91">
        <v>0</v>
      </c>
      <c r="DB288" s="92">
        <v>0</v>
      </c>
      <c r="DC288" s="91">
        <v>0</v>
      </c>
      <c r="DD288" s="91">
        <v>0</v>
      </c>
      <c r="DE288" s="91">
        <v>0</v>
      </c>
      <c r="DF288" s="92">
        <v>0</v>
      </c>
      <c r="DG288" s="91">
        <v>0</v>
      </c>
      <c r="DH288" s="92">
        <v>0</v>
      </c>
      <c r="DI288" s="91">
        <v>0</v>
      </c>
      <c r="DJ288" s="91">
        <v>0</v>
      </c>
      <c r="DK288" s="91">
        <v>0</v>
      </c>
      <c r="DL288" s="91">
        <v>0</v>
      </c>
      <c r="DM288" s="91">
        <v>0</v>
      </c>
      <c r="DN288" s="91">
        <v>0</v>
      </c>
      <c r="DO288" s="93">
        <v>0</v>
      </c>
      <c r="DP288" s="91">
        <v>0</v>
      </c>
      <c r="DQ288" s="93">
        <v>0</v>
      </c>
      <c r="DR288" s="91">
        <v>0</v>
      </c>
      <c r="DS288" s="91">
        <v>0</v>
      </c>
      <c r="DT288" s="91">
        <v>0</v>
      </c>
      <c r="DU288" s="93">
        <v>0</v>
      </c>
      <c r="DV288" s="91">
        <v>0</v>
      </c>
      <c r="DW288" s="93">
        <v>0</v>
      </c>
      <c r="DX288" s="91">
        <v>0</v>
      </c>
      <c r="DY288" s="91">
        <v>0</v>
      </c>
      <c r="DZ288" s="91">
        <v>0</v>
      </c>
      <c r="EA288" s="93">
        <v>0</v>
      </c>
      <c r="EB288" s="91">
        <v>0</v>
      </c>
      <c r="EC288" s="93">
        <v>0</v>
      </c>
      <c r="ED288" s="91">
        <v>0</v>
      </c>
      <c r="EE288" s="91">
        <v>0</v>
      </c>
      <c r="EF288" s="91">
        <v>0</v>
      </c>
      <c r="EG288" s="93">
        <v>0</v>
      </c>
      <c r="EH288" s="91">
        <v>0</v>
      </c>
      <c r="EI288" s="93">
        <v>0</v>
      </c>
      <c r="EJ288" s="91">
        <v>0</v>
      </c>
      <c r="EK288" s="91">
        <v>0</v>
      </c>
      <c r="EL288" s="91">
        <v>0</v>
      </c>
      <c r="EM288" s="93">
        <v>0</v>
      </c>
      <c r="EN288" s="91">
        <v>0</v>
      </c>
      <c r="EO288" s="93">
        <v>0</v>
      </c>
      <c r="EP288" s="91">
        <v>0</v>
      </c>
      <c r="EQ288" s="91">
        <v>0</v>
      </c>
      <c r="ER288" s="91">
        <v>0</v>
      </c>
      <c r="ES288" s="93">
        <v>0</v>
      </c>
      <c r="ET288" s="91">
        <v>0</v>
      </c>
      <c r="EU288" s="93">
        <v>0</v>
      </c>
      <c r="EV288" s="91">
        <v>0</v>
      </c>
      <c r="EW288" s="91">
        <v>0</v>
      </c>
      <c r="EX288" s="91">
        <v>0</v>
      </c>
      <c r="EY288" s="93">
        <v>0</v>
      </c>
      <c r="EZ288" s="360">
        <v>0</v>
      </c>
      <c r="FA288" s="93">
        <v>0</v>
      </c>
      <c r="FB288" s="91">
        <v>0</v>
      </c>
      <c r="FC288" s="91">
        <v>0</v>
      </c>
      <c r="FD288" s="91">
        <v>0</v>
      </c>
      <c r="FE288" s="93">
        <v>0</v>
      </c>
      <c r="FF288" s="360">
        <v>0</v>
      </c>
      <c r="FG288" s="93">
        <v>0</v>
      </c>
      <c r="FH288" s="91">
        <v>0</v>
      </c>
      <c r="FI288" s="91">
        <v>0</v>
      </c>
      <c r="FJ288" s="91">
        <v>0</v>
      </c>
      <c r="FK288" s="93">
        <v>0</v>
      </c>
      <c r="FL288" s="360">
        <v>0</v>
      </c>
      <c r="FM288" s="93">
        <v>0</v>
      </c>
      <c r="FN288" s="91">
        <v>0</v>
      </c>
      <c r="FO288" s="91">
        <v>0</v>
      </c>
      <c r="FP288" s="360">
        <v>0</v>
      </c>
      <c r="FQ288" s="91">
        <v>0</v>
      </c>
      <c r="FR288" s="91">
        <v>0</v>
      </c>
      <c r="FS288" s="91">
        <v>0</v>
      </c>
      <c r="FT288" s="93">
        <v>0</v>
      </c>
      <c r="FU288" s="360">
        <v>0</v>
      </c>
      <c r="FV288" s="93">
        <v>0</v>
      </c>
      <c r="FW288" s="91">
        <v>0</v>
      </c>
      <c r="FX288" s="91">
        <v>0</v>
      </c>
      <c r="FY288" s="91">
        <v>0</v>
      </c>
      <c r="FZ288" s="93">
        <v>0</v>
      </c>
      <c r="GA288" s="360">
        <v>0</v>
      </c>
      <c r="GB288" s="93">
        <v>0</v>
      </c>
      <c r="GC288" s="91">
        <v>0</v>
      </c>
      <c r="GD288" s="91">
        <v>0</v>
      </c>
      <c r="GE288" s="91">
        <v>0</v>
      </c>
      <c r="GF288" s="92">
        <v>0</v>
      </c>
      <c r="GG288" s="360">
        <v>0</v>
      </c>
      <c r="GH288" s="92">
        <v>0</v>
      </c>
      <c r="GI288" s="91">
        <v>0</v>
      </c>
      <c r="GJ288" s="91">
        <v>0</v>
      </c>
      <c r="GK288" s="91">
        <v>0</v>
      </c>
      <c r="GL288" s="92">
        <v>0</v>
      </c>
      <c r="GM288" s="360">
        <v>0</v>
      </c>
      <c r="GN288" s="92">
        <v>0</v>
      </c>
      <c r="GO288" s="91">
        <v>0</v>
      </c>
      <c r="GP288" s="91">
        <v>0</v>
      </c>
      <c r="GQ288" s="91">
        <v>0</v>
      </c>
      <c r="GR288" s="92">
        <v>0</v>
      </c>
      <c r="GS288" s="360">
        <v>0</v>
      </c>
      <c r="GT288" s="92">
        <v>0</v>
      </c>
      <c r="GU288" s="91">
        <v>0</v>
      </c>
      <c r="GV288" s="91">
        <v>0</v>
      </c>
      <c r="GW288" s="91">
        <v>0</v>
      </c>
      <c r="GX288" s="92">
        <v>0</v>
      </c>
      <c r="GY288" s="360">
        <v>0</v>
      </c>
      <c r="GZ288" s="92">
        <v>0</v>
      </c>
      <c r="HA288" s="91">
        <v>0</v>
      </c>
      <c r="HB288" s="91">
        <v>0</v>
      </c>
      <c r="HC288" s="91">
        <v>0</v>
      </c>
      <c r="HD288" s="92">
        <v>0</v>
      </c>
      <c r="HE288" s="360">
        <v>0</v>
      </c>
      <c r="HF288" s="92">
        <v>0</v>
      </c>
      <c r="HG288" s="91">
        <v>0</v>
      </c>
      <c r="HH288" s="91">
        <v>0</v>
      </c>
      <c r="HI288" s="91">
        <v>0</v>
      </c>
      <c r="HJ288" s="92">
        <v>0</v>
      </c>
      <c r="HK288" s="360">
        <v>0</v>
      </c>
      <c r="HL288" s="92">
        <v>0</v>
      </c>
      <c r="HM288" s="91">
        <v>0</v>
      </c>
      <c r="HN288" s="91">
        <v>0</v>
      </c>
      <c r="HO288" s="91">
        <v>0</v>
      </c>
      <c r="HP288" s="92">
        <v>0</v>
      </c>
      <c r="HQ288" s="360">
        <v>0</v>
      </c>
      <c r="HR288" s="92">
        <v>0</v>
      </c>
    </row>
    <row r="289" spans="1:226" x14ac:dyDescent="0.35">
      <c r="A289" s="48" t="s">
        <v>161</v>
      </c>
      <c r="B289" s="77">
        <f>+B97</f>
        <v>177791668</v>
      </c>
      <c r="C289" s="77">
        <f>+C97</f>
        <v>173946872.16</v>
      </c>
      <c r="D289" s="78">
        <f t="shared" ref="D289:D294" si="2172">+C289/B289</f>
        <v>0.9783747130377336</v>
      </c>
      <c r="E289" s="77">
        <f>+E97</f>
        <v>0</v>
      </c>
      <c r="F289" s="77">
        <f>+F97</f>
        <v>0</v>
      </c>
      <c r="G289" s="78">
        <v>0</v>
      </c>
      <c r="H289" s="77">
        <f>+H97</f>
        <v>0</v>
      </c>
      <c r="I289" s="77">
        <f>+I97</f>
        <v>0</v>
      </c>
      <c r="J289" s="78">
        <v>0</v>
      </c>
      <c r="K289" s="77">
        <f>+K97</f>
        <v>0</v>
      </c>
      <c r="L289" s="77">
        <f>+L97</f>
        <v>0</v>
      </c>
      <c r="M289" s="78">
        <v>0</v>
      </c>
      <c r="N289" s="77">
        <f>+N97</f>
        <v>0</v>
      </c>
      <c r="O289" s="77">
        <f>+O97</f>
        <v>0</v>
      </c>
      <c r="P289" s="78">
        <v>0</v>
      </c>
      <c r="Q289" s="77">
        <f>+Q97</f>
        <v>0</v>
      </c>
      <c r="R289" s="77">
        <f>+R97</f>
        <v>0</v>
      </c>
      <c r="S289" s="78">
        <v>0</v>
      </c>
      <c r="T289" s="77">
        <f>+T97</f>
        <v>0</v>
      </c>
      <c r="U289" s="77">
        <f>+U97</f>
        <v>0</v>
      </c>
      <c r="V289" s="78">
        <v>0</v>
      </c>
      <c r="W289" s="77">
        <f>+W97</f>
        <v>0</v>
      </c>
      <c r="X289" s="77">
        <f>+X97</f>
        <v>0</v>
      </c>
      <c r="Y289" s="78">
        <v>0</v>
      </c>
      <c r="Z289" s="77">
        <f>+Z97</f>
        <v>0</v>
      </c>
      <c r="AA289" s="77">
        <f>+AA97</f>
        <v>0</v>
      </c>
      <c r="AB289" s="78">
        <v>0</v>
      </c>
      <c r="AC289" s="92">
        <v>0</v>
      </c>
      <c r="AD289" s="91">
        <v>0</v>
      </c>
      <c r="AE289" s="92">
        <v>0</v>
      </c>
      <c r="AF289" s="77">
        <f>+AF97</f>
        <v>0</v>
      </c>
      <c r="AG289" s="77">
        <f>+AG97</f>
        <v>0</v>
      </c>
      <c r="AH289" s="77">
        <f>+AH97</f>
        <v>0</v>
      </c>
      <c r="AI289" s="92">
        <v>0</v>
      </c>
      <c r="AJ289" s="91">
        <v>0</v>
      </c>
      <c r="AK289" s="92">
        <v>0</v>
      </c>
      <c r="AL289" s="77">
        <f>+AL97</f>
        <v>0</v>
      </c>
      <c r="AM289" s="77">
        <f>+AM97</f>
        <v>0</v>
      </c>
      <c r="AN289" s="77">
        <f>+AN97</f>
        <v>0</v>
      </c>
      <c r="AO289" s="92">
        <v>0</v>
      </c>
      <c r="AP289" s="91">
        <v>0</v>
      </c>
      <c r="AQ289" s="92">
        <v>0</v>
      </c>
      <c r="AR289" s="77">
        <f>+AR97</f>
        <v>0</v>
      </c>
      <c r="AS289" s="77">
        <f>+AS97</f>
        <v>0</v>
      </c>
      <c r="AT289" s="77">
        <f>+AT97</f>
        <v>0</v>
      </c>
      <c r="AU289" s="92">
        <v>0</v>
      </c>
      <c r="AV289" s="91">
        <v>0</v>
      </c>
      <c r="AW289" s="92">
        <v>0</v>
      </c>
      <c r="AX289" s="77">
        <f>+AX97</f>
        <v>0</v>
      </c>
      <c r="AY289" s="77">
        <f>+AY97</f>
        <v>0</v>
      </c>
      <c r="AZ289" s="77">
        <f>+AZ97</f>
        <v>0</v>
      </c>
      <c r="BA289" s="92">
        <v>0</v>
      </c>
      <c r="BB289" s="91">
        <v>0</v>
      </c>
      <c r="BC289" s="92">
        <v>0</v>
      </c>
      <c r="BD289" s="77">
        <f>+BD97</f>
        <v>0</v>
      </c>
      <c r="BE289" s="77">
        <f>+BE97</f>
        <v>0</v>
      </c>
      <c r="BF289" s="77">
        <f>+BF97</f>
        <v>0</v>
      </c>
      <c r="BG289" s="92">
        <v>0</v>
      </c>
      <c r="BH289" s="91">
        <v>0</v>
      </c>
      <c r="BI289" s="92">
        <v>0</v>
      </c>
      <c r="BJ289" s="77">
        <f>+BJ97</f>
        <v>0</v>
      </c>
      <c r="BK289" s="77">
        <f>+BK97</f>
        <v>0</v>
      </c>
      <c r="BL289" s="77">
        <f>+BL97</f>
        <v>0</v>
      </c>
      <c r="BM289" s="92">
        <v>0</v>
      </c>
      <c r="BN289" s="91">
        <v>0</v>
      </c>
      <c r="BO289" s="92">
        <v>0</v>
      </c>
      <c r="BP289" s="77">
        <f>+BP97</f>
        <v>0</v>
      </c>
      <c r="BQ289" s="77">
        <f>+BQ97</f>
        <v>0</v>
      </c>
      <c r="BR289" s="77">
        <f>+BR97</f>
        <v>0</v>
      </c>
      <c r="BS289" s="92">
        <v>0</v>
      </c>
      <c r="BT289" s="91">
        <v>0</v>
      </c>
      <c r="BU289" s="92">
        <v>0</v>
      </c>
      <c r="BV289" s="77">
        <f>+BV97</f>
        <v>0</v>
      </c>
      <c r="BW289" s="77">
        <f>+BW97</f>
        <v>0</v>
      </c>
      <c r="BX289" s="77">
        <f>+BX97</f>
        <v>0</v>
      </c>
      <c r="BY289" s="92">
        <v>0</v>
      </c>
      <c r="BZ289" s="91">
        <v>0</v>
      </c>
      <c r="CA289" s="92">
        <v>0</v>
      </c>
      <c r="CB289" s="77">
        <f>+CB97</f>
        <v>0</v>
      </c>
      <c r="CC289" s="77">
        <f>+CC97</f>
        <v>0</v>
      </c>
      <c r="CD289" s="77">
        <f>+CD97</f>
        <v>0</v>
      </c>
      <c r="CE289" s="92">
        <v>0</v>
      </c>
      <c r="CF289" s="91">
        <v>0</v>
      </c>
      <c r="CG289" s="92">
        <v>0</v>
      </c>
      <c r="CH289" s="77">
        <f>+CH97</f>
        <v>0</v>
      </c>
      <c r="CI289" s="77">
        <f>+CI97</f>
        <v>0</v>
      </c>
      <c r="CJ289" s="77">
        <f>+CJ97</f>
        <v>0</v>
      </c>
      <c r="CK289" s="92">
        <v>0</v>
      </c>
      <c r="CL289" s="91">
        <v>0</v>
      </c>
      <c r="CM289" s="92">
        <v>0</v>
      </c>
      <c r="CN289" s="77">
        <f>+CN97</f>
        <v>0</v>
      </c>
      <c r="CO289" s="77">
        <f>+CO97</f>
        <v>0</v>
      </c>
      <c r="CP289" s="77">
        <f>+CP97</f>
        <v>0</v>
      </c>
      <c r="CQ289" s="92">
        <v>0</v>
      </c>
      <c r="CR289" s="91">
        <v>0</v>
      </c>
      <c r="CS289" s="92">
        <v>0</v>
      </c>
      <c r="CT289" s="91">
        <v>0</v>
      </c>
      <c r="CU289" s="91">
        <v>0</v>
      </c>
      <c r="CV289" s="92">
        <v>0</v>
      </c>
      <c r="CW289" s="91">
        <v>0</v>
      </c>
      <c r="CX289" s="91">
        <v>0</v>
      </c>
      <c r="CY289" s="92">
        <v>0</v>
      </c>
      <c r="CZ289" s="91">
        <v>0</v>
      </c>
      <c r="DA289" s="91">
        <v>0</v>
      </c>
      <c r="DB289" s="92">
        <v>0</v>
      </c>
      <c r="DC289" s="77">
        <f>+DC97</f>
        <v>0</v>
      </c>
      <c r="DD289" s="77">
        <f>+DD97</f>
        <v>0</v>
      </c>
      <c r="DE289" s="77">
        <f>+DE97</f>
        <v>0</v>
      </c>
      <c r="DF289" s="92">
        <v>0</v>
      </c>
      <c r="DG289" s="91">
        <v>0</v>
      </c>
      <c r="DH289" s="92">
        <v>0</v>
      </c>
      <c r="DI289" s="91">
        <v>0</v>
      </c>
      <c r="DJ289" s="91">
        <v>0</v>
      </c>
      <c r="DK289" s="91">
        <v>0</v>
      </c>
      <c r="DL289" s="77">
        <f>+DL97</f>
        <v>0</v>
      </c>
      <c r="DM289" s="77">
        <f>+DM97</f>
        <v>0</v>
      </c>
      <c r="DN289" s="77">
        <f>+DN97</f>
        <v>0</v>
      </c>
      <c r="DO289" s="93">
        <v>0</v>
      </c>
      <c r="DP289" s="91">
        <v>0</v>
      </c>
      <c r="DQ289" s="93">
        <v>0</v>
      </c>
      <c r="DR289" s="77">
        <f>+DR97</f>
        <v>0</v>
      </c>
      <c r="DS289" s="77">
        <f>+DS97</f>
        <v>0</v>
      </c>
      <c r="DT289" s="77">
        <f>+DT97</f>
        <v>0</v>
      </c>
      <c r="DU289" s="93">
        <v>0</v>
      </c>
      <c r="DV289" s="91">
        <v>0</v>
      </c>
      <c r="DW289" s="93">
        <v>0</v>
      </c>
      <c r="DX289" s="77">
        <f>+DX97</f>
        <v>0</v>
      </c>
      <c r="DY289" s="77">
        <f>+DY97</f>
        <v>0</v>
      </c>
      <c r="DZ289" s="77">
        <f>+DZ97</f>
        <v>0</v>
      </c>
      <c r="EA289" s="93">
        <v>0</v>
      </c>
      <c r="EB289" s="91">
        <v>0</v>
      </c>
      <c r="EC289" s="93">
        <v>0</v>
      </c>
      <c r="ED289" s="77">
        <f>+ED97</f>
        <v>0</v>
      </c>
      <c r="EE289" s="77">
        <f>+EE97</f>
        <v>0</v>
      </c>
      <c r="EF289" s="77">
        <f>+EF97</f>
        <v>0</v>
      </c>
      <c r="EG289" s="93">
        <v>0</v>
      </c>
      <c r="EH289" s="91">
        <v>0</v>
      </c>
      <c r="EI289" s="93">
        <v>0</v>
      </c>
      <c r="EJ289" s="77">
        <f>+EJ97</f>
        <v>0</v>
      </c>
      <c r="EK289" s="77">
        <f>+EK97</f>
        <v>0</v>
      </c>
      <c r="EL289" s="77">
        <f>+EL97</f>
        <v>0</v>
      </c>
      <c r="EM289" s="93">
        <v>0</v>
      </c>
      <c r="EN289" s="91">
        <v>0</v>
      </c>
      <c r="EO289" s="93">
        <v>0</v>
      </c>
      <c r="EP289" s="77">
        <f>+EP97</f>
        <v>0</v>
      </c>
      <c r="EQ289" s="77">
        <f>+EQ97</f>
        <v>0</v>
      </c>
      <c r="ER289" s="77">
        <f>+ER97</f>
        <v>0</v>
      </c>
      <c r="ES289" s="93">
        <v>0</v>
      </c>
      <c r="ET289" s="91">
        <v>0</v>
      </c>
      <c r="EU289" s="93">
        <v>0</v>
      </c>
      <c r="EV289" s="77">
        <f>+EV97</f>
        <v>0</v>
      </c>
      <c r="EW289" s="77">
        <f>+EW97</f>
        <v>0</v>
      </c>
      <c r="EX289" s="77">
        <f>+EX97</f>
        <v>0</v>
      </c>
      <c r="EY289" s="93">
        <v>0</v>
      </c>
      <c r="EZ289" s="360">
        <v>0</v>
      </c>
      <c r="FA289" s="93">
        <v>0</v>
      </c>
      <c r="FB289" s="77">
        <f>+FB97</f>
        <v>0</v>
      </c>
      <c r="FC289" s="77">
        <f>+FC97</f>
        <v>0</v>
      </c>
      <c r="FD289" s="77">
        <f>+FD97</f>
        <v>0</v>
      </c>
      <c r="FE289" s="93">
        <v>0</v>
      </c>
      <c r="FF289" s="360">
        <v>0</v>
      </c>
      <c r="FG289" s="93">
        <v>0</v>
      </c>
      <c r="FH289" s="77">
        <f>+FH97</f>
        <v>0</v>
      </c>
      <c r="FI289" s="77">
        <f>+FI97</f>
        <v>0</v>
      </c>
      <c r="FJ289" s="77">
        <f>+FJ97</f>
        <v>0</v>
      </c>
      <c r="FK289" s="93">
        <v>0</v>
      </c>
      <c r="FL289" s="360">
        <v>0</v>
      </c>
      <c r="FM289" s="93">
        <v>0</v>
      </c>
      <c r="FN289" s="77">
        <f t="shared" ref="FN289:FS289" si="2173">+FN97</f>
        <v>0</v>
      </c>
      <c r="FO289" s="77">
        <f t="shared" si="2173"/>
        <v>0</v>
      </c>
      <c r="FP289" s="212">
        <f t="shared" si="2173"/>
        <v>0</v>
      </c>
      <c r="FQ289" s="77">
        <f t="shared" si="2173"/>
        <v>0</v>
      </c>
      <c r="FR289" s="77">
        <f t="shared" si="2173"/>
        <v>0</v>
      </c>
      <c r="FS289" s="77">
        <f t="shared" si="2173"/>
        <v>0</v>
      </c>
      <c r="FT289" s="93">
        <v>0</v>
      </c>
      <c r="FU289" s="360">
        <v>0</v>
      </c>
      <c r="FV289" s="93">
        <v>0</v>
      </c>
      <c r="FW289" s="77">
        <f t="shared" ref="FW289:FY289" si="2174">+FW97</f>
        <v>0</v>
      </c>
      <c r="FX289" s="77">
        <f t="shared" si="2174"/>
        <v>0</v>
      </c>
      <c r="FY289" s="77">
        <f t="shared" si="2174"/>
        <v>0</v>
      </c>
      <c r="FZ289" s="93">
        <v>0</v>
      </c>
      <c r="GA289" s="360">
        <v>0</v>
      </c>
      <c r="GB289" s="93">
        <v>0</v>
      </c>
      <c r="GC289" s="77">
        <f t="shared" ref="GC289:GE289" si="2175">+GC97</f>
        <v>0</v>
      </c>
      <c r="GD289" s="77">
        <f t="shared" si="2175"/>
        <v>0</v>
      </c>
      <c r="GE289" s="77">
        <f t="shared" si="2175"/>
        <v>0</v>
      </c>
      <c r="GF289" s="92">
        <v>0</v>
      </c>
      <c r="GG289" s="360">
        <v>0</v>
      </c>
      <c r="GH289" s="92">
        <v>0</v>
      </c>
      <c r="GI289" s="77">
        <f t="shared" ref="GI289:GK289" si="2176">+GI97</f>
        <v>0</v>
      </c>
      <c r="GJ289" s="77">
        <f t="shared" si="2176"/>
        <v>0</v>
      </c>
      <c r="GK289" s="77">
        <f t="shared" si="2176"/>
        <v>0</v>
      </c>
      <c r="GL289" s="92">
        <v>0</v>
      </c>
      <c r="GM289" s="360">
        <v>0</v>
      </c>
      <c r="GN289" s="92">
        <v>0</v>
      </c>
      <c r="GO289" s="77">
        <f t="shared" ref="GO289:GQ289" si="2177">+GO97</f>
        <v>0</v>
      </c>
      <c r="GP289" s="77">
        <f t="shared" si="2177"/>
        <v>0</v>
      </c>
      <c r="GQ289" s="77">
        <f t="shared" si="2177"/>
        <v>0</v>
      </c>
      <c r="GR289" s="92">
        <v>0</v>
      </c>
      <c r="GS289" s="360">
        <v>0</v>
      </c>
      <c r="GT289" s="92">
        <v>0</v>
      </c>
      <c r="GU289" s="77">
        <f t="shared" ref="GU289:GW289" si="2178">+GU97</f>
        <v>0</v>
      </c>
      <c r="GV289" s="77">
        <f t="shared" si="2178"/>
        <v>0</v>
      </c>
      <c r="GW289" s="77">
        <f t="shared" si="2178"/>
        <v>0</v>
      </c>
      <c r="GX289" s="92">
        <v>0</v>
      </c>
      <c r="GY289" s="360">
        <v>0</v>
      </c>
      <c r="GZ289" s="92">
        <v>0</v>
      </c>
      <c r="HA289" s="77">
        <f t="shared" ref="HA289:HC289" si="2179">+HA97</f>
        <v>0</v>
      </c>
      <c r="HB289" s="77">
        <f t="shared" si="2179"/>
        <v>0</v>
      </c>
      <c r="HC289" s="77">
        <f t="shared" si="2179"/>
        <v>0</v>
      </c>
      <c r="HD289" s="92">
        <v>0</v>
      </c>
      <c r="HE289" s="360">
        <v>0</v>
      </c>
      <c r="HF289" s="92">
        <v>0</v>
      </c>
      <c r="HG289" s="77">
        <f t="shared" ref="HG289:HI289" si="2180">+HG97</f>
        <v>0</v>
      </c>
      <c r="HH289" s="77">
        <f t="shared" si="2180"/>
        <v>0</v>
      </c>
      <c r="HI289" s="77">
        <f t="shared" si="2180"/>
        <v>0</v>
      </c>
      <c r="HJ289" s="92">
        <v>0</v>
      </c>
      <c r="HK289" s="360">
        <v>0</v>
      </c>
      <c r="HL289" s="92">
        <v>0</v>
      </c>
      <c r="HM289" s="77">
        <f t="shared" ref="HM289:HO289" si="2181">+HM97</f>
        <v>0</v>
      </c>
      <c r="HN289" s="77">
        <f t="shared" si="2181"/>
        <v>0</v>
      </c>
      <c r="HO289" s="77">
        <f t="shared" si="2181"/>
        <v>0</v>
      </c>
      <c r="HP289" s="92">
        <v>0</v>
      </c>
      <c r="HQ289" s="360">
        <v>0</v>
      </c>
      <c r="HR289" s="92">
        <v>0</v>
      </c>
    </row>
    <row r="290" spans="1:226" x14ac:dyDescent="0.35">
      <c r="A290" s="48" t="s">
        <v>162</v>
      </c>
      <c r="B290" s="77">
        <v>0</v>
      </c>
      <c r="C290" s="77">
        <v>1</v>
      </c>
      <c r="D290" s="78">
        <v>0</v>
      </c>
      <c r="E290" s="77">
        <v>0</v>
      </c>
      <c r="F290" s="77">
        <v>1</v>
      </c>
      <c r="G290" s="78">
        <v>0</v>
      </c>
      <c r="H290" s="77">
        <v>0</v>
      </c>
      <c r="I290" s="77">
        <v>1</v>
      </c>
      <c r="J290" s="78">
        <v>0</v>
      </c>
      <c r="K290" s="77">
        <v>0</v>
      </c>
      <c r="L290" s="77">
        <v>1</v>
      </c>
      <c r="M290" s="78">
        <v>0</v>
      </c>
      <c r="N290" s="77">
        <v>0</v>
      </c>
      <c r="O290" s="77">
        <v>1</v>
      </c>
      <c r="P290" s="78">
        <v>0</v>
      </c>
      <c r="Q290" s="77">
        <v>0</v>
      </c>
      <c r="R290" s="77">
        <v>0</v>
      </c>
      <c r="S290" s="78">
        <v>0</v>
      </c>
      <c r="T290" s="77">
        <v>0</v>
      </c>
      <c r="U290" s="77">
        <v>0</v>
      </c>
      <c r="V290" s="78">
        <v>0</v>
      </c>
      <c r="W290" s="77">
        <v>0</v>
      </c>
      <c r="X290" s="77">
        <v>0</v>
      </c>
      <c r="Y290" s="78">
        <v>0</v>
      </c>
      <c r="Z290" s="77">
        <v>0</v>
      </c>
      <c r="AA290" s="77">
        <v>0</v>
      </c>
      <c r="AB290" s="78">
        <v>0</v>
      </c>
      <c r="AC290" s="77">
        <v>0</v>
      </c>
      <c r="AD290" s="77">
        <v>0</v>
      </c>
      <c r="AE290" s="78">
        <v>0</v>
      </c>
      <c r="AF290" s="77">
        <v>0</v>
      </c>
      <c r="AG290" s="77">
        <v>0</v>
      </c>
      <c r="AH290" s="77">
        <v>0</v>
      </c>
      <c r="AI290" s="92">
        <v>0</v>
      </c>
      <c r="AJ290" s="91">
        <v>0</v>
      </c>
      <c r="AK290" s="92">
        <v>0</v>
      </c>
      <c r="AL290" s="77">
        <v>0</v>
      </c>
      <c r="AM290" s="77">
        <v>0</v>
      </c>
      <c r="AN290" s="77">
        <v>0</v>
      </c>
      <c r="AO290" s="92">
        <v>0</v>
      </c>
      <c r="AP290" s="91">
        <v>0</v>
      </c>
      <c r="AQ290" s="92">
        <v>0</v>
      </c>
      <c r="AR290" s="77">
        <v>0</v>
      </c>
      <c r="AS290" s="77">
        <v>0</v>
      </c>
      <c r="AT290" s="77">
        <v>0</v>
      </c>
      <c r="AU290" s="92">
        <v>0</v>
      </c>
      <c r="AV290" s="91">
        <v>0</v>
      </c>
      <c r="AW290" s="92">
        <v>0</v>
      </c>
      <c r="AX290" s="77">
        <v>0</v>
      </c>
      <c r="AY290" s="77">
        <v>0</v>
      </c>
      <c r="AZ290" s="77">
        <v>0</v>
      </c>
      <c r="BA290" s="92">
        <v>0</v>
      </c>
      <c r="BB290" s="91">
        <v>0</v>
      </c>
      <c r="BC290" s="92">
        <v>0</v>
      </c>
      <c r="BD290" s="77">
        <v>0</v>
      </c>
      <c r="BE290" s="77">
        <v>0</v>
      </c>
      <c r="BF290" s="77">
        <v>0</v>
      </c>
      <c r="BG290" s="92">
        <v>0</v>
      </c>
      <c r="BH290" s="91">
        <v>0</v>
      </c>
      <c r="BI290" s="92">
        <v>0</v>
      </c>
      <c r="BJ290" s="77">
        <v>0</v>
      </c>
      <c r="BK290" s="77">
        <v>0</v>
      </c>
      <c r="BL290" s="77">
        <v>0</v>
      </c>
      <c r="BM290" s="92">
        <v>0</v>
      </c>
      <c r="BN290" s="91">
        <v>0</v>
      </c>
      <c r="BO290" s="92">
        <v>0</v>
      </c>
      <c r="BP290" s="77">
        <v>0</v>
      </c>
      <c r="BQ290" s="77">
        <v>0</v>
      </c>
      <c r="BR290" s="77">
        <v>0</v>
      </c>
      <c r="BS290" s="92">
        <v>0</v>
      </c>
      <c r="BT290" s="91">
        <v>0</v>
      </c>
      <c r="BU290" s="92">
        <v>0</v>
      </c>
      <c r="BV290" s="77">
        <v>0</v>
      </c>
      <c r="BW290" s="77">
        <v>0</v>
      </c>
      <c r="BX290" s="77">
        <v>0</v>
      </c>
      <c r="BY290" s="92">
        <v>0</v>
      </c>
      <c r="BZ290" s="91">
        <v>0</v>
      </c>
      <c r="CA290" s="92">
        <v>0</v>
      </c>
      <c r="CB290" s="77">
        <v>0</v>
      </c>
      <c r="CC290" s="77">
        <v>0</v>
      </c>
      <c r="CD290" s="77">
        <v>0</v>
      </c>
      <c r="CE290" s="92">
        <v>0</v>
      </c>
      <c r="CF290" s="91">
        <v>0</v>
      </c>
      <c r="CG290" s="92">
        <v>0</v>
      </c>
      <c r="CH290" s="77">
        <v>0</v>
      </c>
      <c r="CI290" s="77">
        <v>0</v>
      </c>
      <c r="CJ290" s="77">
        <v>0</v>
      </c>
      <c r="CK290" s="92">
        <v>0</v>
      </c>
      <c r="CL290" s="91">
        <v>0</v>
      </c>
      <c r="CM290" s="92">
        <v>0</v>
      </c>
      <c r="CN290" s="77">
        <v>0</v>
      </c>
      <c r="CO290" s="77">
        <v>0</v>
      </c>
      <c r="CP290" s="77">
        <v>0</v>
      </c>
      <c r="CQ290" s="92">
        <v>0</v>
      </c>
      <c r="CR290" s="91">
        <v>0</v>
      </c>
      <c r="CS290" s="92">
        <v>0</v>
      </c>
      <c r="CT290" s="91">
        <v>0</v>
      </c>
      <c r="CU290" s="91">
        <v>0</v>
      </c>
      <c r="CV290" s="92">
        <v>0</v>
      </c>
      <c r="CW290" s="91">
        <v>0</v>
      </c>
      <c r="CX290" s="91">
        <v>0</v>
      </c>
      <c r="CY290" s="92">
        <v>0</v>
      </c>
      <c r="CZ290" s="91">
        <v>0</v>
      </c>
      <c r="DA290" s="91">
        <v>0</v>
      </c>
      <c r="DB290" s="92">
        <v>0</v>
      </c>
      <c r="DC290" s="77">
        <v>0</v>
      </c>
      <c r="DD290" s="77">
        <v>0</v>
      </c>
      <c r="DE290" s="77">
        <v>0</v>
      </c>
      <c r="DF290" s="92">
        <v>0</v>
      </c>
      <c r="DG290" s="91">
        <v>0</v>
      </c>
      <c r="DH290" s="92">
        <v>0</v>
      </c>
      <c r="DI290" s="91">
        <v>0</v>
      </c>
      <c r="DJ290" s="91">
        <v>0</v>
      </c>
      <c r="DK290" s="91">
        <v>0</v>
      </c>
      <c r="DL290" s="77">
        <v>0</v>
      </c>
      <c r="DM290" s="77">
        <v>0</v>
      </c>
      <c r="DN290" s="77">
        <v>0</v>
      </c>
      <c r="DO290" s="93">
        <v>0</v>
      </c>
      <c r="DP290" s="91">
        <v>0</v>
      </c>
      <c r="DQ290" s="93">
        <v>0</v>
      </c>
      <c r="DR290" s="77">
        <v>0</v>
      </c>
      <c r="DS290" s="77">
        <v>0</v>
      </c>
      <c r="DT290" s="77">
        <v>0</v>
      </c>
      <c r="DU290" s="93">
        <v>0</v>
      </c>
      <c r="DV290" s="91">
        <v>0</v>
      </c>
      <c r="DW290" s="93">
        <v>0</v>
      </c>
      <c r="DX290" s="77">
        <v>0</v>
      </c>
      <c r="DY290" s="77">
        <v>0</v>
      </c>
      <c r="DZ290" s="77">
        <v>0</v>
      </c>
      <c r="EA290" s="93">
        <v>0</v>
      </c>
      <c r="EB290" s="91">
        <v>0</v>
      </c>
      <c r="EC290" s="93">
        <v>0</v>
      </c>
      <c r="ED290" s="77">
        <v>0</v>
      </c>
      <c r="EE290" s="77">
        <v>0</v>
      </c>
      <c r="EF290" s="77">
        <v>0</v>
      </c>
      <c r="EG290" s="93">
        <v>0</v>
      </c>
      <c r="EH290" s="91">
        <v>0</v>
      </c>
      <c r="EI290" s="93">
        <v>0</v>
      </c>
      <c r="EJ290" s="77">
        <v>0</v>
      </c>
      <c r="EK290" s="77">
        <v>0</v>
      </c>
      <c r="EL290" s="77">
        <v>0</v>
      </c>
      <c r="EM290" s="93">
        <v>0</v>
      </c>
      <c r="EN290" s="91">
        <v>0</v>
      </c>
      <c r="EO290" s="93">
        <v>0</v>
      </c>
      <c r="EP290" s="77">
        <v>0</v>
      </c>
      <c r="EQ290" s="77">
        <v>0</v>
      </c>
      <c r="ER290" s="77">
        <v>0</v>
      </c>
      <c r="ES290" s="93">
        <v>0</v>
      </c>
      <c r="ET290" s="91">
        <v>0</v>
      </c>
      <c r="EU290" s="93">
        <v>0</v>
      </c>
      <c r="EV290" s="77">
        <v>0</v>
      </c>
      <c r="EW290" s="77">
        <v>0</v>
      </c>
      <c r="EX290" s="77">
        <v>0</v>
      </c>
      <c r="EY290" s="93">
        <v>0</v>
      </c>
      <c r="EZ290" s="360">
        <v>0</v>
      </c>
      <c r="FA290" s="93">
        <v>0</v>
      </c>
      <c r="FB290" s="77">
        <v>0</v>
      </c>
      <c r="FC290" s="77">
        <v>0</v>
      </c>
      <c r="FD290" s="77">
        <v>0</v>
      </c>
      <c r="FE290" s="93">
        <v>0</v>
      </c>
      <c r="FF290" s="360">
        <v>0</v>
      </c>
      <c r="FG290" s="93">
        <v>0</v>
      </c>
      <c r="FH290" s="77">
        <v>0</v>
      </c>
      <c r="FI290" s="77">
        <v>0</v>
      </c>
      <c r="FJ290" s="77">
        <v>0</v>
      </c>
      <c r="FK290" s="93">
        <v>0</v>
      </c>
      <c r="FL290" s="360">
        <v>0</v>
      </c>
      <c r="FM290" s="93">
        <v>0</v>
      </c>
      <c r="FN290" s="77">
        <v>0</v>
      </c>
      <c r="FO290" s="77">
        <v>0</v>
      </c>
      <c r="FP290" s="212">
        <v>0</v>
      </c>
      <c r="FQ290" s="77">
        <v>0</v>
      </c>
      <c r="FR290" s="77">
        <v>0</v>
      </c>
      <c r="FS290" s="77">
        <v>0</v>
      </c>
      <c r="FT290" s="93">
        <v>0</v>
      </c>
      <c r="FU290" s="360">
        <v>0</v>
      </c>
      <c r="FV290" s="93">
        <v>0</v>
      </c>
      <c r="FW290" s="77">
        <v>0</v>
      </c>
      <c r="FX290" s="77">
        <v>0</v>
      </c>
      <c r="FY290" s="77">
        <v>0</v>
      </c>
      <c r="FZ290" s="93">
        <v>0</v>
      </c>
      <c r="GA290" s="360">
        <v>0</v>
      </c>
      <c r="GB290" s="93">
        <v>0</v>
      </c>
      <c r="GC290" s="77">
        <v>0</v>
      </c>
      <c r="GD290" s="77">
        <v>0</v>
      </c>
      <c r="GE290" s="77">
        <v>0</v>
      </c>
      <c r="GF290" s="92">
        <v>0</v>
      </c>
      <c r="GG290" s="360">
        <v>0</v>
      </c>
      <c r="GH290" s="92">
        <v>0</v>
      </c>
      <c r="GI290" s="77">
        <v>0</v>
      </c>
      <c r="GJ290" s="77">
        <v>0</v>
      </c>
      <c r="GK290" s="77">
        <v>0</v>
      </c>
      <c r="GL290" s="92">
        <v>0</v>
      </c>
      <c r="GM290" s="360">
        <v>0</v>
      </c>
      <c r="GN290" s="92">
        <v>0</v>
      </c>
      <c r="GO290" s="77">
        <v>0</v>
      </c>
      <c r="GP290" s="77">
        <v>0</v>
      </c>
      <c r="GQ290" s="77">
        <v>0</v>
      </c>
      <c r="GR290" s="92">
        <v>0</v>
      </c>
      <c r="GS290" s="360">
        <v>0</v>
      </c>
      <c r="GT290" s="92">
        <v>0</v>
      </c>
      <c r="GU290" s="77">
        <v>0</v>
      </c>
      <c r="GV290" s="77">
        <v>0</v>
      </c>
      <c r="GW290" s="77">
        <v>0</v>
      </c>
      <c r="GX290" s="92">
        <v>0</v>
      </c>
      <c r="GY290" s="360">
        <v>0</v>
      </c>
      <c r="GZ290" s="92">
        <v>0</v>
      </c>
      <c r="HA290" s="77">
        <v>0</v>
      </c>
      <c r="HB290" s="77">
        <v>0</v>
      </c>
      <c r="HC290" s="77">
        <v>0</v>
      </c>
      <c r="HD290" s="92">
        <v>0</v>
      </c>
      <c r="HE290" s="360">
        <v>0</v>
      </c>
      <c r="HF290" s="92">
        <v>0</v>
      </c>
      <c r="HG290" s="77">
        <v>0</v>
      </c>
      <c r="HH290" s="77">
        <v>0</v>
      </c>
      <c r="HI290" s="77">
        <v>0</v>
      </c>
      <c r="HJ290" s="92">
        <v>0</v>
      </c>
      <c r="HK290" s="360">
        <v>0</v>
      </c>
      <c r="HL290" s="92">
        <v>0</v>
      </c>
      <c r="HM290" s="77">
        <v>0</v>
      </c>
      <c r="HN290" s="77">
        <v>0</v>
      </c>
      <c r="HO290" s="77">
        <v>0</v>
      </c>
      <c r="HP290" s="92">
        <v>0</v>
      </c>
      <c r="HQ290" s="360">
        <v>0</v>
      </c>
      <c r="HR290" s="92">
        <v>0</v>
      </c>
    </row>
    <row r="291" spans="1:226" x14ac:dyDescent="0.35">
      <c r="A291" s="48" t="s">
        <v>163</v>
      </c>
      <c r="B291" s="77">
        <f>+B146</f>
        <v>560473000</v>
      </c>
      <c r="C291" s="77">
        <f>+C146</f>
        <v>555488668</v>
      </c>
      <c r="D291" s="78">
        <f t="shared" si="2172"/>
        <v>0.99110691862052236</v>
      </c>
      <c r="E291" s="77">
        <f>+E146</f>
        <v>462686841</v>
      </c>
      <c r="F291" s="77">
        <f>+F146</f>
        <v>459971238</v>
      </c>
      <c r="G291" s="78">
        <f t="shared" ref="G291" si="2182">+F291/E291</f>
        <v>0.9941307969897506</v>
      </c>
      <c r="H291" s="77">
        <f>+H146</f>
        <v>227321340</v>
      </c>
      <c r="I291" s="77">
        <f>+I146</f>
        <v>218877097</v>
      </c>
      <c r="J291" s="78">
        <f t="shared" ref="J291" si="2183">+I291/H291</f>
        <v>0.96285327633560491</v>
      </c>
      <c r="K291" s="77">
        <f>+K146</f>
        <v>0</v>
      </c>
      <c r="L291" s="77">
        <f>+L146</f>
        <v>0</v>
      </c>
      <c r="M291" s="78">
        <v>0</v>
      </c>
      <c r="N291" s="77">
        <f>+N146</f>
        <v>0</v>
      </c>
      <c r="O291" s="77">
        <f>+O146</f>
        <v>0</v>
      </c>
      <c r="P291" s="78">
        <v>0</v>
      </c>
      <c r="Q291" s="77">
        <f>+Q146</f>
        <v>0</v>
      </c>
      <c r="R291" s="77">
        <f>+R146</f>
        <v>0</v>
      </c>
      <c r="S291" s="78">
        <v>0</v>
      </c>
      <c r="T291" s="77">
        <f>+T146</f>
        <v>0</v>
      </c>
      <c r="U291" s="77">
        <f>+U146</f>
        <v>0</v>
      </c>
      <c r="V291" s="78">
        <v>0</v>
      </c>
      <c r="W291" s="77">
        <f>+W146</f>
        <v>0</v>
      </c>
      <c r="X291" s="77">
        <f>+X146</f>
        <v>0</v>
      </c>
      <c r="Y291" s="78">
        <v>0</v>
      </c>
      <c r="Z291" s="77">
        <f>+Z146</f>
        <v>0</v>
      </c>
      <c r="AA291" s="77">
        <f>+AA146</f>
        <v>0</v>
      </c>
      <c r="AB291" s="78">
        <v>0</v>
      </c>
      <c r="AC291" s="92">
        <v>0</v>
      </c>
      <c r="AD291" s="91">
        <v>0</v>
      </c>
      <c r="AE291" s="92">
        <v>0</v>
      </c>
      <c r="AF291" s="77">
        <f>+AF146</f>
        <v>0</v>
      </c>
      <c r="AG291" s="77">
        <f>+AG146</f>
        <v>0</v>
      </c>
      <c r="AH291" s="77">
        <f>+AH146</f>
        <v>0</v>
      </c>
      <c r="AI291" s="92">
        <v>0</v>
      </c>
      <c r="AJ291" s="91">
        <v>0</v>
      </c>
      <c r="AK291" s="92">
        <v>0</v>
      </c>
      <c r="AL291" s="77">
        <f>+AL146</f>
        <v>0</v>
      </c>
      <c r="AM291" s="77">
        <f>+AM146</f>
        <v>0</v>
      </c>
      <c r="AN291" s="77">
        <f>+AN146</f>
        <v>0</v>
      </c>
      <c r="AO291" s="92">
        <v>0</v>
      </c>
      <c r="AP291" s="91">
        <v>0</v>
      </c>
      <c r="AQ291" s="92">
        <v>0</v>
      </c>
      <c r="AR291" s="77">
        <f>+AR146</f>
        <v>0</v>
      </c>
      <c r="AS291" s="77">
        <f>+AS146</f>
        <v>0</v>
      </c>
      <c r="AT291" s="77">
        <f>+AT146</f>
        <v>0</v>
      </c>
      <c r="AU291" s="92">
        <v>0</v>
      </c>
      <c r="AV291" s="91">
        <v>0</v>
      </c>
      <c r="AW291" s="92">
        <v>0</v>
      </c>
      <c r="AX291" s="77">
        <f>+AX146</f>
        <v>0</v>
      </c>
      <c r="AY291" s="77">
        <f>+AY146</f>
        <v>0</v>
      </c>
      <c r="AZ291" s="77">
        <f>+AZ146</f>
        <v>0</v>
      </c>
      <c r="BA291" s="92">
        <v>0</v>
      </c>
      <c r="BB291" s="91">
        <v>0</v>
      </c>
      <c r="BC291" s="92">
        <v>0</v>
      </c>
      <c r="BD291" s="77">
        <f>+BD146</f>
        <v>0</v>
      </c>
      <c r="BE291" s="77">
        <f>+BE146</f>
        <v>0</v>
      </c>
      <c r="BF291" s="77">
        <f>+BF146</f>
        <v>0</v>
      </c>
      <c r="BG291" s="92">
        <v>0</v>
      </c>
      <c r="BH291" s="91">
        <v>0</v>
      </c>
      <c r="BI291" s="92">
        <v>0</v>
      </c>
      <c r="BJ291" s="77">
        <f>+BJ146</f>
        <v>0</v>
      </c>
      <c r="BK291" s="77">
        <f>+BK146</f>
        <v>0</v>
      </c>
      <c r="BL291" s="77">
        <f>+BL146</f>
        <v>0</v>
      </c>
      <c r="BM291" s="92">
        <v>0</v>
      </c>
      <c r="BN291" s="91">
        <v>0</v>
      </c>
      <c r="BO291" s="92">
        <v>0</v>
      </c>
      <c r="BP291" s="77">
        <f>+BP146</f>
        <v>0</v>
      </c>
      <c r="BQ291" s="77">
        <f>+BQ146</f>
        <v>0</v>
      </c>
      <c r="BR291" s="77">
        <f>+BR146</f>
        <v>0</v>
      </c>
      <c r="BS291" s="92">
        <v>0</v>
      </c>
      <c r="BT291" s="91">
        <v>0</v>
      </c>
      <c r="BU291" s="92">
        <v>0</v>
      </c>
      <c r="BV291" s="77">
        <f>+BV146</f>
        <v>0</v>
      </c>
      <c r="BW291" s="77">
        <f>+BW146</f>
        <v>0</v>
      </c>
      <c r="BX291" s="77">
        <f>+BX146</f>
        <v>0</v>
      </c>
      <c r="BY291" s="92">
        <v>0</v>
      </c>
      <c r="BZ291" s="91">
        <v>0</v>
      </c>
      <c r="CA291" s="92">
        <v>0</v>
      </c>
      <c r="CB291" s="77">
        <f>+CB146</f>
        <v>0</v>
      </c>
      <c r="CC291" s="77">
        <f>+CC146</f>
        <v>0</v>
      </c>
      <c r="CD291" s="77">
        <f>+CD146</f>
        <v>0</v>
      </c>
      <c r="CE291" s="92">
        <v>0</v>
      </c>
      <c r="CF291" s="91">
        <v>0</v>
      </c>
      <c r="CG291" s="92">
        <v>0</v>
      </c>
      <c r="CH291" s="77">
        <f>+CH146</f>
        <v>0</v>
      </c>
      <c r="CI291" s="77">
        <f>+CI146</f>
        <v>0</v>
      </c>
      <c r="CJ291" s="77">
        <f>+CJ146</f>
        <v>0</v>
      </c>
      <c r="CK291" s="92">
        <v>0</v>
      </c>
      <c r="CL291" s="91">
        <v>0</v>
      </c>
      <c r="CM291" s="92">
        <v>0</v>
      </c>
      <c r="CN291" s="77">
        <f>+CN146</f>
        <v>0</v>
      </c>
      <c r="CO291" s="77">
        <f>+CO146</f>
        <v>0</v>
      </c>
      <c r="CP291" s="77">
        <f>+CP146</f>
        <v>0</v>
      </c>
      <c r="CQ291" s="92">
        <v>0</v>
      </c>
      <c r="CR291" s="91">
        <v>0</v>
      </c>
      <c r="CS291" s="92">
        <v>0</v>
      </c>
      <c r="CT291" s="91">
        <v>0</v>
      </c>
      <c r="CU291" s="91">
        <v>0</v>
      </c>
      <c r="CV291" s="92">
        <v>0</v>
      </c>
      <c r="CW291" s="91">
        <v>0</v>
      </c>
      <c r="CX291" s="91">
        <v>0</v>
      </c>
      <c r="CY291" s="92">
        <v>0</v>
      </c>
      <c r="CZ291" s="91">
        <v>0</v>
      </c>
      <c r="DA291" s="91">
        <v>0</v>
      </c>
      <c r="DB291" s="92">
        <v>0</v>
      </c>
      <c r="DC291" s="77">
        <f>+DC146</f>
        <v>0</v>
      </c>
      <c r="DD291" s="77">
        <f>+DD146</f>
        <v>0</v>
      </c>
      <c r="DE291" s="77">
        <f>+DE146</f>
        <v>0</v>
      </c>
      <c r="DF291" s="92">
        <v>0</v>
      </c>
      <c r="DG291" s="91">
        <v>0</v>
      </c>
      <c r="DH291" s="92">
        <v>0</v>
      </c>
      <c r="DI291" s="91">
        <v>0</v>
      </c>
      <c r="DJ291" s="91">
        <v>0</v>
      </c>
      <c r="DK291" s="91">
        <v>0</v>
      </c>
      <c r="DL291" s="77">
        <f>+DL146</f>
        <v>0</v>
      </c>
      <c r="DM291" s="77">
        <f>+DM146</f>
        <v>0</v>
      </c>
      <c r="DN291" s="77">
        <f>+DN146</f>
        <v>0</v>
      </c>
      <c r="DO291" s="93">
        <v>0</v>
      </c>
      <c r="DP291" s="91">
        <v>0</v>
      </c>
      <c r="DQ291" s="93">
        <v>0</v>
      </c>
      <c r="DR291" s="77">
        <f>+DR146</f>
        <v>0</v>
      </c>
      <c r="DS291" s="77">
        <f>+DS146</f>
        <v>0</v>
      </c>
      <c r="DT291" s="77">
        <f>+DT146</f>
        <v>0</v>
      </c>
      <c r="DU291" s="93">
        <v>0</v>
      </c>
      <c r="DV291" s="91">
        <v>0</v>
      </c>
      <c r="DW291" s="93">
        <v>0</v>
      </c>
      <c r="DX291" s="77">
        <f>+DX146</f>
        <v>0</v>
      </c>
      <c r="DY291" s="77">
        <f>+DY146</f>
        <v>0</v>
      </c>
      <c r="DZ291" s="77">
        <f>+DZ146</f>
        <v>0</v>
      </c>
      <c r="EA291" s="93">
        <v>0</v>
      </c>
      <c r="EB291" s="91">
        <v>0</v>
      </c>
      <c r="EC291" s="93">
        <v>0</v>
      </c>
      <c r="ED291" s="77">
        <f>+ED146</f>
        <v>0</v>
      </c>
      <c r="EE291" s="77">
        <f>+EE146</f>
        <v>0</v>
      </c>
      <c r="EF291" s="77">
        <f>+EF146</f>
        <v>0</v>
      </c>
      <c r="EG291" s="93">
        <v>0</v>
      </c>
      <c r="EH291" s="91">
        <v>0</v>
      </c>
      <c r="EI291" s="93">
        <v>0</v>
      </c>
      <c r="EJ291" s="77">
        <f>+EJ146</f>
        <v>0</v>
      </c>
      <c r="EK291" s="77">
        <f>+EK146</f>
        <v>0</v>
      </c>
      <c r="EL291" s="77">
        <f>+EL146</f>
        <v>0</v>
      </c>
      <c r="EM291" s="93">
        <v>0</v>
      </c>
      <c r="EN291" s="91">
        <v>0</v>
      </c>
      <c r="EO291" s="93">
        <v>0</v>
      </c>
      <c r="EP291" s="77">
        <f>+EP146</f>
        <v>0</v>
      </c>
      <c r="EQ291" s="77">
        <f>+EQ146</f>
        <v>0</v>
      </c>
      <c r="ER291" s="77">
        <f>+ER146</f>
        <v>0</v>
      </c>
      <c r="ES291" s="93">
        <v>0</v>
      </c>
      <c r="ET291" s="91">
        <v>0</v>
      </c>
      <c r="EU291" s="93">
        <v>0</v>
      </c>
      <c r="EV291" s="77">
        <f>+EV146</f>
        <v>0</v>
      </c>
      <c r="EW291" s="77">
        <f>+EW146</f>
        <v>0</v>
      </c>
      <c r="EX291" s="77">
        <f>+EX146</f>
        <v>0</v>
      </c>
      <c r="EY291" s="93">
        <v>0</v>
      </c>
      <c r="EZ291" s="360">
        <v>0</v>
      </c>
      <c r="FA291" s="93">
        <v>0</v>
      </c>
      <c r="FB291" s="77">
        <f>+FB146</f>
        <v>0</v>
      </c>
      <c r="FC291" s="77">
        <f>+FC146</f>
        <v>0</v>
      </c>
      <c r="FD291" s="77">
        <f>+FD146</f>
        <v>0</v>
      </c>
      <c r="FE291" s="93">
        <v>0</v>
      </c>
      <c r="FF291" s="360">
        <v>0</v>
      </c>
      <c r="FG291" s="93">
        <v>0</v>
      </c>
      <c r="FH291" s="77">
        <f>+FH146</f>
        <v>0</v>
      </c>
      <c r="FI291" s="77">
        <f>+FI146</f>
        <v>0</v>
      </c>
      <c r="FJ291" s="77">
        <f>+FJ146</f>
        <v>0</v>
      </c>
      <c r="FK291" s="93">
        <v>0</v>
      </c>
      <c r="FL291" s="360">
        <v>0</v>
      </c>
      <c r="FM291" s="93">
        <v>0</v>
      </c>
      <c r="FN291" s="77">
        <f t="shared" ref="FN291:FS291" si="2184">+FN146</f>
        <v>0</v>
      </c>
      <c r="FO291" s="77">
        <f t="shared" si="2184"/>
        <v>0</v>
      </c>
      <c r="FP291" s="212">
        <f t="shared" si="2184"/>
        <v>0</v>
      </c>
      <c r="FQ291" s="77">
        <f t="shared" si="2184"/>
        <v>0</v>
      </c>
      <c r="FR291" s="77">
        <f t="shared" si="2184"/>
        <v>0</v>
      </c>
      <c r="FS291" s="77">
        <f t="shared" si="2184"/>
        <v>0</v>
      </c>
      <c r="FT291" s="93">
        <v>0</v>
      </c>
      <c r="FU291" s="360">
        <v>0</v>
      </c>
      <c r="FV291" s="93">
        <v>0</v>
      </c>
      <c r="FW291" s="77">
        <f t="shared" ref="FW291:FY291" si="2185">+FW146</f>
        <v>0</v>
      </c>
      <c r="FX291" s="77">
        <f t="shared" si="2185"/>
        <v>0</v>
      </c>
      <c r="FY291" s="77">
        <f t="shared" si="2185"/>
        <v>0</v>
      </c>
      <c r="FZ291" s="93">
        <v>0</v>
      </c>
      <c r="GA291" s="360">
        <v>0</v>
      </c>
      <c r="GB291" s="93">
        <v>0</v>
      </c>
      <c r="GC291" s="77">
        <f t="shared" ref="GC291:GE291" si="2186">+GC146</f>
        <v>0</v>
      </c>
      <c r="GD291" s="77">
        <f t="shared" si="2186"/>
        <v>0</v>
      </c>
      <c r="GE291" s="77">
        <f t="shared" si="2186"/>
        <v>0</v>
      </c>
      <c r="GF291" s="92">
        <v>0</v>
      </c>
      <c r="GG291" s="360">
        <v>0</v>
      </c>
      <c r="GH291" s="92">
        <v>0</v>
      </c>
      <c r="GI291" s="77">
        <f t="shared" ref="GI291:GK291" si="2187">+GI146</f>
        <v>0</v>
      </c>
      <c r="GJ291" s="77">
        <f t="shared" si="2187"/>
        <v>0</v>
      </c>
      <c r="GK291" s="77">
        <f t="shared" si="2187"/>
        <v>0</v>
      </c>
      <c r="GL291" s="92">
        <v>0</v>
      </c>
      <c r="GM291" s="360">
        <v>0</v>
      </c>
      <c r="GN291" s="92">
        <v>0</v>
      </c>
      <c r="GO291" s="77">
        <f t="shared" ref="GO291:GQ291" si="2188">+GO146</f>
        <v>0</v>
      </c>
      <c r="GP291" s="77">
        <f t="shared" si="2188"/>
        <v>0</v>
      </c>
      <c r="GQ291" s="77">
        <f t="shared" si="2188"/>
        <v>0</v>
      </c>
      <c r="GR291" s="92">
        <v>0</v>
      </c>
      <c r="GS291" s="360">
        <v>0</v>
      </c>
      <c r="GT291" s="92">
        <v>0</v>
      </c>
      <c r="GU291" s="77">
        <f t="shared" ref="GU291:GW291" si="2189">+GU146</f>
        <v>0</v>
      </c>
      <c r="GV291" s="77">
        <f t="shared" si="2189"/>
        <v>0</v>
      </c>
      <c r="GW291" s="77">
        <f t="shared" si="2189"/>
        <v>0</v>
      </c>
      <c r="GX291" s="92">
        <v>0</v>
      </c>
      <c r="GY291" s="360">
        <v>0</v>
      </c>
      <c r="GZ291" s="92">
        <v>0</v>
      </c>
      <c r="HA291" s="77">
        <f t="shared" ref="HA291:HC291" si="2190">+HA146</f>
        <v>0</v>
      </c>
      <c r="HB291" s="77">
        <f t="shared" si="2190"/>
        <v>0</v>
      </c>
      <c r="HC291" s="77">
        <f t="shared" si="2190"/>
        <v>0</v>
      </c>
      <c r="HD291" s="92">
        <v>0</v>
      </c>
      <c r="HE291" s="360">
        <v>0</v>
      </c>
      <c r="HF291" s="92">
        <v>0</v>
      </c>
      <c r="HG291" s="77">
        <f t="shared" ref="HG291:HI291" si="2191">+HG146</f>
        <v>0</v>
      </c>
      <c r="HH291" s="77">
        <f t="shared" si="2191"/>
        <v>0</v>
      </c>
      <c r="HI291" s="77">
        <f t="shared" si="2191"/>
        <v>0</v>
      </c>
      <c r="HJ291" s="92">
        <v>0</v>
      </c>
      <c r="HK291" s="360">
        <v>0</v>
      </c>
      <c r="HL291" s="92">
        <v>0</v>
      </c>
      <c r="HM291" s="77">
        <f t="shared" ref="HM291:HO291" si="2192">+HM146</f>
        <v>0</v>
      </c>
      <c r="HN291" s="77">
        <f t="shared" si="2192"/>
        <v>0</v>
      </c>
      <c r="HO291" s="77">
        <f t="shared" si="2192"/>
        <v>0</v>
      </c>
      <c r="HP291" s="92">
        <v>0</v>
      </c>
      <c r="HQ291" s="360">
        <v>0</v>
      </c>
      <c r="HR291" s="92">
        <v>0</v>
      </c>
    </row>
    <row r="292" spans="1:226" x14ac:dyDescent="0.35">
      <c r="A292" s="48" t="s">
        <v>164</v>
      </c>
      <c r="B292" s="77">
        <v>0</v>
      </c>
      <c r="C292" s="77">
        <v>0</v>
      </c>
      <c r="D292" s="78">
        <v>0</v>
      </c>
      <c r="E292" s="77">
        <v>0</v>
      </c>
      <c r="F292" s="77">
        <v>0</v>
      </c>
      <c r="G292" s="78">
        <v>0</v>
      </c>
      <c r="H292" s="77">
        <v>0</v>
      </c>
      <c r="I292" s="77">
        <v>0</v>
      </c>
      <c r="J292" s="78">
        <v>0</v>
      </c>
      <c r="K292" s="77">
        <v>0</v>
      </c>
      <c r="L292" s="77">
        <v>0</v>
      </c>
      <c r="M292" s="78">
        <v>0</v>
      </c>
      <c r="N292" s="77">
        <v>0</v>
      </c>
      <c r="O292" s="77">
        <v>0</v>
      </c>
      <c r="P292" s="78">
        <v>0</v>
      </c>
      <c r="Q292" s="77">
        <v>0</v>
      </c>
      <c r="R292" s="77">
        <v>0</v>
      </c>
      <c r="S292" s="78">
        <v>0</v>
      </c>
      <c r="T292" s="77">
        <v>0</v>
      </c>
      <c r="U292" s="77">
        <v>0</v>
      </c>
      <c r="V292" s="78">
        <v>0</v>
      </c>
      <c r="W292" s="77">
        <v>0</v>
      </c>
      <c r="X292" s="77">
        <v>0</v>
      </c>
      <c r="Y292" s="78">
        <v>0</v>
      </c>
      <c r="Z292" s="77">
        <v>0</v>
      </c>
      <c r="AA292" s="77">
        <v>0</v>
      </c>
      <c r="AB292" s="78">
        <v>0</v>
      </c>
      <c r="AC292" s="77">
        <v>0</v>
      </c>
      <c r="AD292" s="77">
        <v>0</v>
      </c>
      <c r="AE292" s="78">
        <v>0</v>
      </c>
      <c r="AF292" s="77">
        <v>0</v>
      </c>
      <c r="AG292" s="77">
        <v>0</v>
      </c>
      <c r="AH292" s="77">
        <v>0</v>
      </c>
      <c r="AI292" s="92">
        <v>0</v>
      </c>
      <c r="AJ292" s="91">
        <v>0</v>
      </c>
      <c r="AK292" s="92">
        <v>0</v>
      </c>
      <c r="AL292" s="77">
        <v>0</v>
      </c>
      <c r="AM292" s="77">
        <v>0</v>
      </c>
      <c r="AN292" s="77">
        <v>0</v>
      </c>
      <c r="AO292" s="92">
        <v>0</v>
      </c>
      <c r="AP292" s="91">
        <v>0</v>
      </c>
      <c r="AQ292" s="92">
        <v>0</v>
      </c>
      <c r="AR292" s="77">
        <v>0</v>
      </c>
      <c r="AS292" s="77">
        <v>0</v>
      </c>
      <c r="AT292" s="77">
        <v>0</v>
      </c>
      <c r="AU292" s="92">
        <v>0</v>
      </c>
      <c r="AV292" s="91">
        <v>0</v>
      </c>
      <c r="AW292" s="92">
        <v>0</v>
      </c>
      <c r="AX292" s="77">
        <v>0</v>
      </c>
      <c r="AY292" s="77">
        <v>0</v>
      </c>
      <c r="AZ292" s="77">
        <v>0</v>
      </c>
      <c r="BA292" s="92">
        <v>0</v>
      </c>
      <c r="BB292" s="91">
        <v>0</v>
      </c>
      <c r="BC292" s="92">
        <v>0</v>
      </c>
      <c r="BD292" s="77">
        <v>0</v>
      </c>
      <c r="BE292" s="77">
        <v>0</v>
      </c>
      <c r="BF292" s="77">
        <v>0</v>
      </c>
      <c r="BG292" s="92">
        <v>0</v>
      </c>
      <c r="BH292" s="91">
        <v>0</v>
      </c>
      <c r="BI292" s="92">
        <v>0</v>
      </c>
      <c r="BJ292" s="77">
        <v>0</v>
      </c>
      <c r="BK292" s="77">
        <v>0</v>
      </c>
      <c r="BL292" s="77">
        <v>0</v>
      </c>
      <c r="BM292" s="92">
        <v>0</v>
      </c>
      <c r="BN292" s="91">
        <v>0</v>
      </c>
      <c r="BO292" s="92">
        <v>0</v>
      </c>
      <c r="BP292" s="77">
        <v>0</v>
      </c>
      <c r="BQ292" s="77">
        <v>0</v>
      </c>
      <c r="BR292" s="77">
        <v>0</v>
      </c>
      <c r="BS292" s="92">
        <v>0</v>
      </c>
      <c r="BT292" s="91">
        <v>0</v>
      </c>
      <c r="BU292" s="92">
        <v>0</v>
      </c>
      <c r="BV292" s="77">
        <v>0</v>
      </c>
      <c r="BW292" s="77">
        <v>0</v>
      </c>
      <c r="BX292" s="77">
        <v>0</v>
      </c>
      <c r="BY292" s="92">
        <v>0</v>
      </c>
      <c r="BZ292" s="91">
        <v>0</v>
      </c>
      <c r="CA292" s="92">
        <v>0</v>
      </c>
      <c r="CB292" s="77">
        <v>0</v>
      </c>
      <c r="CC292" s="77">
        <v>0</v>
      </c>
      <c r="CD292" s="77">
        <v>0</v>
      </c>
      <c r="CE292" s="92">
        <v>0</v>
      </c>
      <c r="CF292" s="91">
        <v>0</v>
      </c>
      <c r="CG292" s="92">
        <v>0</v>
      </c>
      <c r="CH292" s="77">
        <v>0</v>
      </c>
      <c r="CI292" s="77">
        <v>0</v>
      </c>
      <c r="CJ292" s="77">
        <v>0</v>
      </c>
      <c r="CK292" s="92">
        <v>0</v>
      </c>
      <c r="CL292" s="91">
        <v>0</v>
      </c>
      <c r="CM292" s="92">
        <v>0</v>
      </c>
      <c r="CN292" s="77">
        <v>0</v>
      </c>
      <c r="CO292" s="77">
        <v>0</v>
      </c>
      <c r="CP292" s="77">
        <v>0</v>
      </c>
      <c r="CQ292" s="92">
        <v>0</v>
      </c>
      <c r="CR292" s="91">
        <v>0</v>
      </c>
      <c r="CS292" s="92">
        <v>0</v>
      </c>
      <c r="CT292" s="91">
        <v>0</v>
      </c>
      <c r="CU292" s="91">
        <v>0</v>
      </c>
      <c r="CV292" s="92">
        <v>0</v>
      </c>
      <c r="CW292" s="91">
        <v>0</v>
      </c>
      <c r="CX292" s="91">
        <v>0</v>
      </c>
      <c r="CY292" s="92">
        <v>0</v>
      </c>
      <c r="CZ292" s="91">
        <v>0</v>
      </c>
      <c r="DA292" s="91">
        <v>0</v>
      </c>
      <c r="DB292" s="92">
        <v>0</v>
      </c>
      <c r="DC292" s="77">
        <v>0</v>
      </c>
      <c r="DD292" s="77">
        <v>0</v>
      </c>
      <c r="DE292" s="77">
        <v>0</v>
      </c>
      <c r="DF292" s="92">
        <v>0</v>
      </c>
      <c r="DG292" s="91">
        <v>0</v>
      </c>
      <c r="DH292" s="92">
        <v>0</v>
      </c>
      <c r="DI292" s="91">
        <v>0</v>
      </c>
      <c r="DJ292" s="91">
        <v>0</v>
      </c>
      <c r="DK292" s="91">
        <v>0</v>
      </c>
      <c r="DL292" s="77">
        <v>0</v>
      </c>
      <c r="DM292" s="77">
        <v>0</v>
      </c>
      <c r="DN292" s="77">
        <v>0</v>
      </c>
      <c r="DO292" s="93">
        <v>0</v>
      </c>
      <c r="DP292" s="91">
        <v>0</v>
      </c>
      <c r="DQ292" s="93">
        <v>0</v>
      </c>
      <c r="DR292" s="77">
        <v>0</v>
      </c>
      <c r="DS292" s="77">
        <v>0</v>
      </c>
      <c r="DT292" s="77">
        <v>0</v>
      </c>
      <c r="DU292" s="93">
        <v>0</v>
      </c>
      <c r="DV292" s="91">
        <v>0</v>
      </c>
      <c r="DW292" s="93">
        <v>0</v>
      </c>
      <c r="DX292" s="77">
        <v>0</v>
      </c>
      <c r="DY292" s="77">
        <v>0</v>
      </c>
      <c r="DZ292" s="77">
        <v>0</v>
      </c>
      <c r="EA292" s="93">
        <v>0</v>
      </c>
      <c r="EB292" s="91">
        <v>0</v>
      </c>
      <c r="EC292" s="93">
        <v>0</v>
      </c>
      <c r="ED292" s="77">
        <v>0</v>
      </c>
      <c r="EE292" s="77">
        <v>0</v>
      </c>
      <c r="EF292" s="77">
        <v>0</v>
      </c>
      <c r="EG292" s="93">
        <v>0</v>
      </c>
      <c r="EH292" s="91">
        <v>0</v>
      </c>
      <c r="EI292" s="93">
        <v>0</v>
      </c>
      <c r="EJ292" s="77">
        <v>0</v>
      </c>
      <c r="EK292" s="77">
        <v>0</v>
      </c>
      <c r="EL292" s="77">
        <v>0</v>
      </c>
      <c r="EM292" s="93">
        <v>0</v>
      </c>
      <c r="EN292" s="91">
        <v>0</v>
      </c>
      <c r="EO292" s="93">
        <v>0</v>
      </c>
      <c r="EP292" s="77">
        <v>0</v>
      </c>
      <c r="EQ292" s="77">
        <v>0</v>
      </c>
      <c r="ER292" s="77">
        <v>0</v>
      </c>
      <c r="ES292" s="93">
        <v>0</v>
      </c>
      <c r="ET292" s="91">
        <v>0</v>
      </c>
      <c r="EU292" s="93">
        <v>0</v>
      </c>
      <c r="EV292" s="77">
        <v>0</v>
      </c>
      <c r="EW292" s="77">
        <v>0</v>
      </c>
      <c r="EX292" s="77">
        <v>0</v>
      </c>
      <c r="EY292" s="93">
        <v>0</v>
      </c>
      <c r="EZ292" s="360">
        <v>0</v>
      </c>
      <c r="FA292" s="93">
        <v>0</v>
      </c>
      <c r="FB292" s="77">
        <v>0</v>
      </c>
      <c r="FC292" s="77">
        <v>0</v>
      </c>
      <c r="FD292" s="77">
        <v>0</v>
      </c>
      <c r="FE292" s="93">
        <v>0</v>
      </c>
      <c r="FF292" s="360">
        <v>0</v>
      </c>
      <c r="FG292" s="93">
        <v>0</v>
      </c>
      <c r="FH292" s="77">
        <v>0</v>
      </c>
      <c r="FI292" s="77">
        <v>0</v>
      </c>
      <c r="FJ292" s="77">
        <v>0</v>
      </c>
      <c r="FK292" s="93">
        <v>0</v>
      </c>
      <c r="FL292" s="360">
        <v>0</v>
      </c>
      <c r="FM292" s="93">
        <v>0</v>
      </c>
      <c r="FN292" s="77">
        <v>0</v>
      </c>
      <c r="FO292" s="77">
        <v>0</v>
      </c>
      <c r="FP292" s="212">
        <v>0</v>
      </c>
      <c r="FQ292" s="77">
        <v>0</v>
      </c>
      <c r="FR292" s="77">
        <v>0</v>
      </c>
      <c r="FS292" s="77">
        <v>0</v>
      </c>
      <c r="FT292" s="93">
        <v>0</v>
      </c>
      <c r="FU292" s="360">
        <v>0</v>
      </c>
      <c r="FV292" s="93">
        <v>0</v>
      </c>
      <c r="FW292" s="77">
        <v>0</v>
      </c>
      <c r="FX292" s="77">
        <v>0</v>
      </c>
      <c r="FY292" s="77">
        <v>0</v>
      </c>
      <c r="FZ292" s="93">
        <v>0</v>
      </c>
      <c r="GA292" s="360">
        <v>0</v>
      </c>
      <c r="GB292" s="93">
        <v>0</v>
      </c>
      <c r="GC292" s="77">
        <v>0</v>
      </c>
      <c r="GD292" s="77">
        <v>0</v>
      </c>
      <c r="GE292" s="77">
        <v>0</v>
      </c>
      <c r="GF292" s="92">
        <v>0</v>
      </c>
      <c r="GG292" s="360">
        <v>0</v>
      </c>
      <c r="GH292" s="92">
        <v>0</v>
      </c>
      <c r="GI292" s="77">
        <v>0</v>
      </c>
      <c r="GJ292" s="77">
        <v>0</v>
      </c>
      <c r="GK292" s="77">
        <v>0</v>
      </c>
      <c r="GL292" s="92">
        <v>0</v>
      </c>
      <c r="GM292" s="360">
        <v>0</v>
      </c>
      <c r="GN292" s="92">
        <v>0</v>
      </c>
      <c r="GO292" s="77">
        <v>0</v>
      </c>
      <c r="GP292" s="77">
        <v>0</v>
      </c>
      <c r="GQ292" s="77">
        <v>0</v>
      </c>
      <c r="GR292" s="92">
        <v>0</v>
      </c>
      <c r="GS292" s="360">
        <v>0</v>
      </c>
      <c r="GT292" s="92">
        <v>0</v>
      </c>
      <c r="GU292" s="77">
        <v>0</v>
      </c>
      <c r="GV292" s="77">
        <v>0</v>
      </c>
      <c r="GW292" s="77">
        <v>0</v>
      </c>
      <c r="GX292" s="92">
        <v>0</v>
      </c>
      <c r="GY292" s="360">
        <v>0</v>
      </c>
      <c r="GZ292" s="92">
        <v>0</v>
      </c>
      <c r="HA292" s="77">
        <v>0</v>
      </c>
      <c r="HB292" s="77">
        <v>0</v>
      </c>
      <c r="HC292" s="77">
        <v>0</v>
      </c>
      <c r="HD292" s="92">
        <v>0</v>
      </c>
      <c r="HE292" s="360">
        <v>0</v>
      </c>
      <c r="HF292" s="92">
        <v>0</v>
      </c>
      <c r="HG292" s="77">
        <v>0</v>
      </c>
      <c r="HH292" s="77">
        <v>0</v>
      </c>
      <c r="HI292" s="77">
        <v>0</v>
      </c>
      <c r="HJ292" s="92">
        <v>0</v>
      </c>
      <c r="HK292" s="360">
        <v>0</v>
      </c>
      <c r="HL292" s="92">
        <v>0</v>
      </c>
      <c r="HM292" s="77">
        <v>0</v>
      </c>
      <c r="HN292" s="77">
        <v>0</v>
      </c>
      <c r="HO292" s="77">
        <v>0</v>
      </c>
      <c r="HP292" s="92">
        <v>0</v>
      </c>
      <c r="HQ292" s="360">
        <v>0</v>
      </c>
      <c r="HR292" s="92">
        <v>0</v>
      </c>
    </row>
    <row r="293" spans="1:226" x14ac:dyDescent="0.35">
      <c r="A293" s="48" t="s">
        <v>165</v>
      </c>
      <c r="B293" s="77">
        <v>0</v>
      </c>
      <c r="C293" s="77">
        <v>0</v>
      </c>
      <c r="D293" s="78">
        <v>0</v>
      </c>
      <c r="E293" s="77">
        <v>0</v>
      </c>
      <c r="F293" s="77">
        <v>0</v>
      </c>
      <c r="G293" s="78">
        <v>0</v>
      </c>
      <c r="H293" s="77">
        <v>0</v>
      </c>
      <c r="I293" s="77">
        <v>0</v>
      </c>
      <c r="J293" s="78">
        <v>0</v>
      </c>
      <c r="K293" s="77">
        <v>0</v>
      </c>
      <c r="L293" s="77">
        <v>0</v>
      </c>
      <c r="M293" s="78">
        <v>0</v>
      </c>
      <c r="N293" s="77">
        <v>0</v>
      </c>
      <c r="O293" s="77">
        <v>0</v>
      </c>
      <c r="P293" s="78">
        <v>0</v>
      </c>
      <c r="Q293" s="77">
        <v>0</v>
      </c>
      <c r="R293" s="77">
        <v>0</v>
      </c>
      <c r="S293" s="78">
        <v>0</v>
      </c>
      <c r="T293" s="77">
        <v>0</v>
      </c>
      <c r="U293" s="77">
        <v>0</v>
      </c>
      <c r="V293" s="78">
        <v>0</v>
      </c>
      <c r="W293" s="77">
        <v>0</v>
      </c>
      <c r="X293" s="77">
        <v>0</v>
      </c>
      <c r="Y293" s="78">
        <v>0</v>
      </c>
      <c r="Z293" s="77">
        <v>0</v>
      </c>
      <c r="AA293" s="77">
        <v>0</v>
      </c>
      <c r="AB293" s="78">
        <v>0</v>
      </c>
      <c r="AC293" s="77">
        <v>0</v>
      </c>
      <c r="AD293" s="77">
        <v>0</v>
      </c>
      <c r="AE293" s="78">
        <v>0</v>
      </c>
      <c r="AF293" s="77">
        <v>0</v>
      </c>
      <c r="AG293" s="77">
        <v>0</v>
      </c>
      <c r="AH293" s="77">
        <v>0</v>
      </c>
      <c r="AI293" s="92">
        <v>0</v>
      </c>
      <c r="AJ293" s="91">
        <v>0</v>
      </c>
      <c r="AK293" s="92">
        <v>0</v>
      </c>
      <c r="AL293" s="77">
        <v>0</v>
      </c>
      <c r="AM293" s="77">
        <v>0</v>
      </c>
      <c r="AN293" s="77">
        <v>0</v>
      </c>
      <c r="AO293" s="92">
        <v>0</v>
      </c>
      <c r="AP293" s="91">
        <v>0</v>
      </c>
      <c r="AQ293" s="92">
        <v>0</v>
      </c>
      <c r="AR293" s="77">
        <v>0</v>
      </c>
      <c r="AS293" s="77">
        <v>0</v>
      </c>
      <c r="AT293" s="77">
        <v>0</v>
      </c>
      <c r="AU293" s="92">
        <v>0</v>
      </c>
      <c r="AV293" s="91">
        <v>0</v>
      </c>
      <c r="AW293" s="92">
        <v>0</v>
      </c>
      <c r="AX293" s="77">
        <v>0</v>
      </c>
      <c r="AY293" s="77">
        <v>0</v>
      </c>
      <c r="AZ293" s="77">
        <v>0</v>
      </c>
      <c r="BA293" s="92">
        <v>0</v>
      </c>
      <c r="BB293" s="91">
        <v>0</v>
      </c>
      <c r="BC293" s="92">
        <v>0</v>
      </c>
      <c r="BD293" s="77">
        <v>0</v>
      </c>
      <c r="BE293" s="77">
        <v>0</v>
      </c>
      <c r="BF293" s="77">
        <v>0</v>
      </c>
      <c r="BG293" s="92">
        <v>0</v>
      </c>
      <c r="BH293" s="91">
        <v>0</v>
      </c>
      <c r="BI293" s="92">
        <v>0</v>
      </c>
      <c r="BJ293" s="77">
        <v>0</v>
      </c>
      <c r="BK293" s="77">
        <v>0</v>
      </c>
      <c r="BL293" s="77">
        <v>0</v>
      </c>
      <c r="BM293" s="92">
        <v>0</v>
      </c>
      <c r="BN293" s="91">
        <v>0</v>
      </c>
      <c r="BO293" s="92">
        <v>0</v>
      </c>
      <c r="BP293" s="77">
        <v>0</v>
      </c>
      <c r="BQ293" s="77">
        <v>0</v>
      </c>
      <c r="BR293" s="77">
        <v>0</v>
      </c>
      <c r="BS293" s="92">
        <v>0</v>
      </c>
      <c r="BT293" s="91">
        <v>0</v>
      </c>
      <c r="BU293" s="92">
        <v>0</v>
      </c>
      <c r="BV293" s="77">
        <v>0</v>
      </c>
      <c r="BW293" s="77">
        <v>0</v>
      </c>
      <c r="BX293" s="77">
        <v>0</v>
      </c>
      <c r="BY293" s="92">
        <v>0</v>
      </c>
      <c r="BZ293" s="91">
        <v>0</v>
      </c>
      <c r="CA293" s="92">
        <v>0</v>
      </c>
      <c r="CB293" s="77">
        <v>0</v>
      </c>
      <c r="CC293" s="77">
        <v>0</v>
      </c>
      <c r="CD293" s="77">
        <v>0</v>
      </c>
      <c r="CE293" s="92">
        <v>0</v>
      </c>
      <c r="CF293" s="91">
        <v>0</v>
      </c>
      <c r="CG293" s="92">
        <v>0</v>
      </c>
      <c r="CH293" s="77">
        <v>0</v>
      </c>
      <c r="CI293" s="77">
        <v>0</v>
      </c>
      <c r="CJ293" s="77">
        <v>0</v>
      </c>
      <c r="CK293" s="92">
        <v>0</v>
      </c>
      <c r="CL293" s="91">
        <v>0</v>
      </c>
      <c r="CM293" s="92">
        <v>0</v>
      </c>
      <c r="CN293" s="77">
        <v>0</v>
      </c>
      <c r="CO293" s="77">
        <v>0</v>
      </c>
      <c r="CP293" s="77">
        <v>0</v>
      </c>
      <c r="CQ293" s="92">
        <v>0</v>
      </c>
      <c r="CR293" s="91">
        <v>0</v>
      </c>
      <c r="CS293" s="92">
        <v>0</v>
      </c>
      <c r="CT293" s="91">
        <v>0</v>
      </c>
      <c r="CU293" s="91">
        <v>0</v>
      </c>
      <c r="CV293" s="92">
        <v>0</v>
      </c>
      <c r="CW293" s="91">
        <v>0</v>
      </c>
      <c r="CX293" s="91">
        <v>0</v>
      </c>
      <c r="CY293" s="92">
        <v>0</v>
      </c>
      <c r="CZ293" s="91">
        <v>0</v>
      </c>
      <c r="DA293" s="91">
        <v>0</v>
      </c>
      <c r="DB293" s="92">
        <v>0</v>
      </c>
      <c r="DC293" s="77">
        <v>0</v>
      </c>
      <c r="DD293" s="77">
        <v>0</v>
      </c>
      <c r="DE293" s="77">
        <v>0</v>
      </c>
      <c r="DF293" s="92">
        <v>0</v>
      </c>
      <c r="DG293" s="91">
        <v>0</v>
      </c>
      <c r="DH293" s="92">
        <v>0</v>
      </c>
      <c r="DI293" s="91">
        <v>0</v>
      </c>
      <c r="DJ293" s="91">
        <v>0</v>
      </c>
      <c r="DK293" s="91">
        <v>0</v>
      </c>
      <c r="DL293" s="77">
        <v>0</v>
      </c>
      <c r="DM293" s="77">
        <v>0</v>
      </c>
      <c r="DN293" s="77">
        <v>0</v>
      </c>
      <c r="DO293" s="93">
        <v>0</v>
      </c>
      <c r="DP293" s="91">
        <v>0</v>
      </c>
      <c r="DQ293" s="93">
        <v>0</v>
      </c>
      <c r="DR293" s="77">
        <v>0</v>
      </c>
      <c r="DS293" s="77">
        <v>0</v>
      </c>
      <c r="DT293" s="77">
        <v>0</v>
      </c>
      <c r="DU293" s="93">
        <v>0</v>
      </c>
      <c r="DV293" s="91">
        <v>0</v>
      </c>
      <c r="DW293" s="93">
        <v>0</v>
      </c>
      <c r="DX293" s="77">
        <v>0</v>
      </c>
      <c r="DY293" s="77">
        <v>0</v>
      </c>
      <c r="DZ293" s="77">
        <v>0</v>
      </c>
      <c r="EA293" s="93">
        <v>0</v>
      </c>
      <c r="EB293" s="91">
        <v>0</v>
      </c>
      <c r="EC293" s="93">
        <v>0</v>
      </c>
      <c r="ED293" s="77">
        <v>0</v>
      </c>
      <c r="EE293" s="77">
        <v>0</v>
      </c>
      <c r="EF293" s="77">
        <v>0</v>
      </c>
      <c r="EG293" s="93">
        <v>0</v>
      </c>
      <c r="EH293" s="91">
        <v>0</v>
      </c>
      <c r="EI293" s="93">
        <v>0</v>
      </c>
      <c r="EJ293" s="77">
        <v>0</v>
      </c>
      <c r="EK293" s="77">
        <v>0</v>
      </c>
      <c r="EL293" s="77">
        <v>0</v>
      </c>
      <c r="EM293" s="93">
        <v>0</v>
      </c>
      <c r="EN293" s="91">
        <v>0</v>
      </c>
      <c r="EO293" s="93">
        <v>0</v>
      </c>
      <c r="EP293" s="77">
        <v>0</v>
      </c>
      <c r="EQ293" s="77">
        <v>0</v>
      </c>
      <c r="ER293" s="77">
        <v>0</v>
      </c>
      <c r="ES293" s="93">
        <v>0</v>
      </c>
      <c r="ET293" s="91">
        <v>0</v>
      </c>
      <c r="EU293" s="93">
        <v>0</v>
      </c>
      <c r="EV293" s="77">
        <v>0</v>
      </c>
      <c r="EW293" s="77">
        <v>0</v>
      </c>
      <c r="EX293" s="77">
        <v>0</v>
      </c>
      <c r="EY293" s="93">
        <v>0</v>
      </c>
      <c r="EZ293" s="360">
        <v>0</v>
      </c>
      <c r="FA293" s="93">
        <v>0</v>
      </c>
      <c r="FB293" s="77">
        <v>0</v>
      </c>
      <c r="FC293" s="77">
        <v>0</v>
      </c>
      <c r="FD293" s="77">
        <v>0</v>
      </c>
      <c r="FE293" s="93">
        <v>0</v>
      </c>
      <c r="FF293" s="360">
        <v>0</v>
      </c>
      <c r="FG293" s="93">
        <v>0</v>
      </c>
      <c r="FH293" s="77">
        <v>0</v>
      </c>
      <c r="FI293" s="77">
        <v>0</v>
      </c>
      <c r="FJ293" s="77">
        <v>0</v>
      </c>
      <c r="FK293" s="93">
        <v>0</v>
      </c>
      <c r="FL293" s="360">
        <v>0</v>
      </c>
      <c r="FM293" s="93">
        <v>0</v>
      </c>
      <c r="FN293" s="77">
        <v>0</v>
      </c>
      <c r="FO293" s="77">
        <v>0</v>
      </c>
      <c r="FP293" s="212">
        <v>0</v>
      </c>
      <c r="FQ293" s="77">
        <v>0</v>
      </c>
      <c r="FR293" s="77">
        <v>0</v>
      </c>
      <c r="FS293" s="77">
        <v>0</v>
      </c>
      <c r="FT293" s="93">
        <v>0</v>
      </c>
      <c r="FU293" s="360">
        <v>0</v>
      </c>
      <c r="FV293" s="93">
        <v>0</v>
      </c>
      <c r="FW293" s="77">
        <v>0</v>
      </c>
      <c r="FX293" s="77">
        <v>0</v>
      </c>
      <c r="FY293" s="77">
        <v>0</v>
      </c>
      <c r="FZ293" s="93">
        <v>0</v>
      </c>
      <c r="GA293" s="360">
        <v>0</v>
      </c>
      <c r="GB293" s="93">
        <v>0</v>
      </c>
      <c r="GC293" s="77">
        <v>0</v>
      </c>
      <c r="GD293" s="77">
        <v>0</v>
      </c>
      <c r="GE293" s="77">
        <v>0</v>
      </c>
      <c r="GF293" s="92">
        <v>0</v>
      </c>
      <c r="GG293" s="360">
        <v>0</v>
      </c>
      <c r="GH293" s="92">
        <v>0</v>
      </c>
      <c r="GI293" s="77">
        <v>0</v>
      </c>
      <c r="GJ293" s="77">
        <v>0</v>
      </c>
      <c r="GK293" s="77">
        <v>0</v>
      </c>
      <c r="GL293" s="92">
        <v>0</v>
      </c>
      <c r="GM293" s="360">
        <v>0</v>
      </c>
      <c r="GN293" s="92">
        <v>0</v>
      </c>
      <c r="GO293" s="77">
        <v>0</v>
      </c>
      <c r="GP293" s="77">
        <v>0</v>
      </c>
      <c r="GQ293" s="77">
        <v>0</v>
      </c>
      <c r="GR293" s="92">
        <v>0</v>
      </c>
      <c r="GS293" s="360">
        <v>0</v>
      </c>
      <c r="GT293" s="92">
        <v>0</v>
      </c>
      <c r="GU293" s="77">
        <v>0</v>
      </c>
      <c r="GV293" s="77">
        <v>0</v>
      </c>
      <c r="GW293" s="77">
        <v>0</v>
      </c>
      <c r="GX293" s="92">
        <v>0</v>
      </c>
      <c r="GY293" s="360">
        <v>0</v>
      </c>
      <c r="GZ293" s="92">
        <v>0</v>
      </c>
      <c r="HA293" s="77">
        <v>0</v>
      </c>
      <c r="HB293" s="77">
        <v>0</v>
      </c>
      <c r="HC293" s="77">
        <v>0</v>
      </c>
      <c r="HD293" s="92">
        <v>0</v>
      </c>
      <c r="HE293" s="360">
        <v>0</v>
      </c>
      <c r="HF293" s="92">
        <v>0</v>
      </c>
      <c r="HG293" s="77">
        <v>0</v>
      </c>
      <c r="HH293" s="77">
        <v>0</v>
      </c>
      <c r="HI293" s="77">
        <v>0</v>
      </c>
      <c r="HJ293" s="92">
        <v>0</v>
      </c>
      <c r="HK293" s="360">
        <v>0</v>
      </c>
      <c r="HL293" s="92">
        <v>0</v>
      </c>
      <c r="HM293" s="77">
        <v>0</v>
      </c>
      <c r="HN293" s="77">
        <v>0</v>
      </c>
      <c r="HO293" s="77">
        <v>0</v>
      </c>
      <c r="HP293" s="92">
        <v>0</v>
      </c>
      <c r="HQ293" s="360">
        <v>0</v>
      </c>
      <c r="HR293" s="92">
        <v>0</v>
      </c>
    </row>
    <row r="294" spans="1:226" x14ac:dyDescent="0.35">
      <c r="A294" s="48" t="s">
        <v>166</v>
      </c>
      <c r="B294" s="77">
        <f>+B22+B90</f>
        <v>471855217587.28998</v>
      </c>
      <c r="C294" s="77">
        <f>+C22+C90</f>
        <v>465085538819.97986</v>
      </c>
      <c r="D294" s="78">
        <f t="shared" si="2172"/>
        <v>0.98565305942376746</v>
      </c>
      <c r="E294" s="77">
        <f>+E22+E90</f>
        <v>442692675711</v>
      </c>
      <c r="F294" s="77">
        <f>+F22+F90</f>
        <v>437608932766.51001</v>
      </c>
      <c r="G294" s="78">
        <f t="shared" ref="G294" si="2193">+F294/E294</f>
        <v>0.98851631566678833</v>
      </c>
      <c r="H294" s="77">
        <f>+H22+H90</f>
        <v>603357860205</v>
      </c>
      <c r="I294" s="77">
        <f>+I22+I90</f>
        <v>585196354824.27002</v>
      </c>
      <c r="J294" s="78">
        <f t="shared" ref="J294" si="2194">+I294/H294</f>
        <v>0.96989928104266454</v>
      </c>
      <c r="K294" s="77">
        <f>+K22+K90</f>
        <v>586934966967</v>
      </c>
      <c r="L294" s="77">
        <f>+L22+L90</f>
        <v>571903872042.32996</v>
      </c>
      <c r="M294" s="78">
        <f t="shared" ref="M294" si="2195">+L294/K294</f>
        <v>0.97439052745086296</v>
      </c>
      <c r="N294" s="77">
        <f>+N22+N90</f>
        <v>824385925016</v>
      </c>
      <c r="O294" s="77">
        <f>+O22+O90</f>
        <v>811123908396.55005</v>
      </c>
      <c r="P294" s="78">
        <f t="shared" ref="P294" si="2196">+O294/N294</f>
        <v>0.983912854141472</v>
      </c>
      <c r="Q294" s="77">
        <f>+Q22+Q90</f>
        <v>781913832056</v>
      </c>
      <c r="R294" s="77">
        <f>+R22+R90</f>
        <v>749242093776.71997</v>
      </c>
      <c r="S294" s="78">
        <f t="shared" ref="S294" si="2197">+R294/Q294</f>
        <v>0.95821567935002316</v>
      </c>
      <c r="T294" s="77">
        <f>+T22+T90</f>
        <v>764391294000</v>
      </c>
      <c r="U294" s="77">
        <f>+U22+U90</f>
        <v>678638147538.39001</v>
      </c>
      <c r="V294" s="78">
        <f t="shared" ref="V294" si="2198">+U294/T294</f>
        <v>0.88781511886030196</v>
      </c>
      <c r="W294" s="77">
        <f>+W22+W90</f>
        <v>856081878000</v>
      </c>
      <c r="X294" s="77">
        <f>+X22+X90</f>
        <v>653509525945</v>
      </c>
      <c r="Y294" s="78">
        <f t="shared" ref="Y294" si="2199">+X294/W294</f>
        <v>0.76337268985502338</v>
      </c>
      <c r="Z294" s="77">
        <f>+Z22+Z90</f>
        <v>549393186000</v>
      </c>
      <c r="AA294" s="77">
        <f>+AA22+AA90</f>
        <v>549276281944</v>
      </c>
      <c r="AB294" s="78">
        <f t="shared" ref="AB294" si="2200">+AA294/Z294</f>
        <v>0.99978721240273993</v>
      </c>
      <c r="AC294" s="77">
        <f>+AC22+AC90</f>
        <v>317743761946</v>
      </c>
      <c r="AD294" s="77">
        <f>+AD22+AD90</f>
        <v>302891143536</v>
      </c>
      <c r="AE294" s="78">
        <f t="shared" ref="AE294" si="2201">+AD294/AC294</f>
        <v>0.95325598740621642</v>
      </c>
      <c r="AF294" s="77">
        <f>+AF22+AF90</f>
        <v>534893865000</v>
      </c>
      <c r="AG294" s="77">
        <f>+AG22+AG90</f>
        <v>534893865000</v>
      </c>
      <c r="AH294" s="77">
        <f>+AH22+AH90</f>
        <v>505178670329</v>
      </c>
      <c r="AI294" s="92">
        <f t="shared" ref="AI294" si="2202">+AH294/AG294</f>
        <v>0.94444655918609199</v>
      </c>
      <c r="AJ294" s="77">
        <f>+AJ22+AJ90</f>
        <v>505020918165</v>
      </c>
      <c r="AK294" s="92">
        <f t="shared" ref="AK294" si="2203">+AJ294/AG294</f>
        <v>0.94415163682051206</v>
      </c>
      <c r="AL294" s="77">
        <f>+AL22+AL90</f>
        <v>433770355000</v>
      </c>
      <c r="AM294" s="77">
        <f>+AM22+AM90</f>
        <v>433770355000</v>
      </c>
      <c r="AN294" s="77">
        <f>+AN22+AN90</f>
        <v>299165045111</v>
      </c>
      <c r="AO294" s="92">
        <f t="shared" ref="AO294" si="2204">+AN294/AM294</f>
        <v>0.6896853177322364</v>
      </c>
      <c r="AP294" s="77">
        <f>+AP22+AP90</f>
        <v>298766962972</v>
      </c>
      <c r="AQ294" s="92">
        <f t="shared" ref="AQ294" si="2205">+AP294/AM294</f>
        <v>0.68876759217904593</v>
      </c>
      <c r="AR294" s="77">
        <f>+AR22+AR90</f>
        <v>486219230000</v>
      </c>
      <c r="AS294" s="77">
        <f>+AS22+AS90</f>
        <v>486219230000</v>
      </c>
      <c r="AT294" s="77">
        <f>+AT22+AT90</f>
        <v>304961710129</v>
      </c>
      <c r="AU294" s="92">
        <f t="shared" ref="AU294" si="2206">+AT294/AS294</f>
        <v>0.62721030208739381</v>
      </c>
      <c r="AV294" s="77">
        <f>+AV22+AV90</f>
        <v>304867079319</v>
      </c>
      <c r="AW294" s="92">
        <f t="shared" ref="AW294" si="2207">+AV294/AS294</f>
        <v>0.62701567628043009</v>
      </c>
      <c r="AX294" s="77">
        <f>+AX22+AX90</f>
        <v>795619956000</v>
      </c>
      <c r="AY294" s="77">
        <f>+AY22+AY90</f>
        <v>795619956000</v>
      </c>
      <c r="AZ294" s="77">
        <f>+AZ22+AZ90</f>
        <v>637386817596</v>
      </c>
      <c r="BA294" s="92">
        <f t="shared" ref="BA294" si="2208">+AZ294/AY294</f>
        <v>0.80111969639434233</v>
      </c>
      <c r="BB294" s="77">
        <f>+BB22+BB90</f>
        <v>637208617596</v>
      </c>
      <c r="BC294" s="92">
        <f t="shared" ref="BC294" si="2209">+BB294/AY294</f>
        <v>0.80089572011187715</v>
      </c>
      <c r="BD294" s="77">
        <f>+BD22+BD90</f>
        <v>534823945000</v>
      </c>
      <c r="BE294" s="77">
        <f>+BE22+BE90</f>
        <v>458823945000</v>
      </c>
      <c r="BF294" s="77">
        <f>+BF22+BF90</f>
        <v>401461547956</v>
      </c>
      <c r="BG294" s="92">
        <f t="shared" ref="BG294" si="2210">+BF294/BE294</f>
        <v>0.87497950429766691</v>
      </c>
      <c r="BH294" s="77">
        <f>+BH22+BH90</f>
        <v>401294547956</v>
      </c>
      <c r="BI294" s="92">
        <f t="shared" ref="BI294" si="2211">+BH294/BE294</f>
        <v>0.87461553026836902</v>
      </c>
      <c r="BJ294" s="77">
        <f>+BJ22+BJ90</f>
        <v>521092752000</v>
      </c>
      <c r="BK294" s="77">
        <f>+BK22+BK90</f>
        <v>521092752000</v>
      </c>
      <c r="BL294" s="77">
        <f>+BL22+BL90</f>
        <v>317897838464</v>
      </c>
      <c r="BM294" s="92">
        <f t="shared" ref="BM294" si="2212">+BL294/BK294</f>
        <v>0.61005998882901369</v>
      </c>
      <c r="BN294" s="77">
        <f>+BN22+BN90</f>
        <v>317561086464</v>
      </c>
      <c r="BO294" s="92">
        <f t="shared" ref="BO294" si="2213">+BN294/BK294</f>
        <v>0.60941374687168937</v>
      </c>
      <c r="BP294" s="77">
        <f>+BP22+BP90</f>
        <v>505175736000</v>
      </c>
      <c r="BQ294" s="77">
        <f>+BQ22+BQ90</f>
        <v>455175736000</v>
      </c>
      <c r="BR294" s="77">
        <f>+BR22+BR90</f>
        <v>369106277181</v>
      </c>
      <c r="BS294" s="92">
        <f t="shared" ref="BS294" si="2214">+BR294/BQ294</f>
        <v>0.81090938727234796</v>
      </c>
      <c r="BT294" s="77">
        <f>+BT22+BT90</f>
        <v>368889851280</v>
      </c>
      <c r="BU294" s="92">
        <f t="shared" ref="BU294" si="2215">+BT294/BQ294</f>
        <v>0.8104339095966222</v>
      </c>
      <c r="BV294" s="77">
        <f>+BV22+BV90</f>
        <v>359230220000</v>
      </c>
      <c r="BW294" s="77">
        <f>+BW22+BW90</f>
        <v>359230220000</v>
      </c>
      <c r="BX294" s="77">
        <f>+BX22+BX90</f>
        <v>281740092331</v>
      </c>
      <c r="BY294" s="92">
        <f t="shared" ref="BY294" si="2216">+BX294/BW294</f>
        <v>0.78428839403043538</v>
      </c>
      <c r="BZ294" s="77">
        <f>+BZ22+BZ90</f>
        <v>280868990352</v>
      </c>
      <c r="CA294" s="92">
        <f t="shared" ref="CA294" si="2217">+BZ294/BW294</f>
        <v>0.7818634811737164</v>
      </c>
      <c r="CB294" s="77">
        <f>+CB22+CB90</f>
        <v>489373769000</v>
      </c>
      <c r="CC294" s="77">
        <f>+CC22+CC90</f>
        <v>489373769000</v>
      </c>
      <c r="CD294" s="77">
        <f>+CD22+CD90</f>
        <v>382278204944</v>
      </c>
      <c r="CE294" s="92">
        <f t="shared" ref="CE294" si="2218">+CD294/CC294</f>
        <v>0.78115793930916633</v>
      </c>
      <c r="CF294" s="77">
        <f>+CF22+CF90</f>
        <v>381647702215</v>
      </c>
      <c r="CG294" s="92">
        <f t="shared" ref="CG294" si="2219">+CF294/CC294</f>
        <v>0.77986955245858303</v>
      </c>
      <c r="CH294" s="77">
        <f>+CH22+CH90</f>
        <v>587440468000</v>
      </c>
      <c r="CI294" s="77">
        <f>+CI22+CI90</f>
        <v>546873968000</v>
      </c>
      <c r="CJ294" s="77">
        <f>+CJ22+CJ90</f>
        <v>368932233341</v>
      </c>
      <c r="CK294" s="92">
        <f t="shared" ref="CK294" si="2220">+CJ294/CI294</f>
        <v>0.67462021403256844</v>
      </c>
      <c r="CL294" s="77">
        <f>+CL22+CL90</f>
        <v>367390094231</v>
      </c>
      <c r="CM294" s="92">
        <f t="shared" ref="CM294" si="2221">+CL294/CI294</f>
        <v>0.6718002971957151</v>
      </c>
      <c r="CN294" s="77">
        <f>+CN22+CN90</f>
        <v>702701333000</v>
      </c>
      <c r="CO294" s="77">
        <f>+CO22+CO90</f>
        <v>763283639000</v>
      </c>
      <c r="CP294" s="77">
        <f>+CP22+CP90</f>
        <v>758996232266</v>
      </c>
      <c r="CQ294" s="92">
        <f t="shared" ref="CQ294" si="2222">+CP294/CO294</f>
        <v>0.99438294427531937</v>
      </c>
      <c r="CR294" s="77">
        <f>+CR22+CR90</f>
        <v>757420207739</v>
      </c>
      <c r="CS294" s="92">
        <f t="shared" ref="CS294" si="2223">+CR294/CO294</f>
        <v>0.99231814890113212</v>
      </c>
      <c r="CT294" s="77">
        <f>+CT22+CT90</f>
        <v>1537487654000</v>
      </c>
      <c r="CU294" s="77">
        <f>+CU22+CU90</f>
        <v>905944370060</v>
      </c>
      <c r="CV294" s="52">
        <f t="shared" ref="CV294:CV304" si="2224">+CU294/CT294</f>
        <v>0.58923684213206695</v>
      </c>
      <c r="CW294" s="77">
        <f>+CW22+CW90</f>
        <v>1537487654000</v>
      </c>
      <c r="CX294" s="77">
        <f>+CX22+CX90</f>
        <v>1046602625337</v>
      </c>
      <c r="CY294" s="52">
        <f t="shared" ref="CY294" si="2225">+CX294/CW294</f>
        <v>0.6807226208380337</v>
      </c>
      <c r="CZ294" s="77">
        <f>+CZ22+CZ90</f>
        <v>1537487654000</v>
      </c>
      <c r="DA294" s="77">
        <f>+DA22+DA90</f>
        <v>1195048101217</v>
      </c>
      <c r="DB294" s="52">
        <f t="shared" ref="DB294" si="2226">+DA294/CZ294</f>
        <v>0.77727329914351295</v>
      </c>
      <c r="DC294" s="77">
        <f>+DC22+DC90</f>
        <v>1550487654000</v>
      </c>
      <c r="DD294" s="77">
        <f>+DD22+DD90</f>
        <v>1537487654000</v>
      </c>
      <c r="DE294" s="77">
        <f>+DE22+DE90</f>
        <v>1395624559470</v>
      </c>
      <c r="DF294" s="92">
        <f t="shared" ref="DF294" si="2227">+DE294/DD294</f>
        <v>0.90773057971495097</v>
      </c>
      <c r="DG294" s="77">
        <f>+DG22+DG90</f>
        <v>1394965382584</v>
      </c>
      <c r="DH294" s="92">
        <f t="shared" ref="DH294" si="2228">+DG294/DD294</f>
        <v>0.90730184333824904</v>
      </c>
      <c r="DI294" s="77">
        <f t="shared" ref="DI294:DN294" si="2229">+DI22+DI90</f>
        <v>2162598902000</v>
      </c>
      <c r="DJ294" s="77">
        <f t="shared" si="2229"/>
        <v>-30000000000</v>
      </c>
      <c r="DK294" s="77">
        <f t="shared" si="2229"/>
        <v>2132598902000</v>
      </c>
      <c r="DL294" s="77">
        <f t="shared" si="2229"/>
        <v>2132598902000</v>
      </c>
      <c r="DM294" s="77">
        <f t="shared" si="2229"/>
        <v>2132598902000</v>
      </c>
      <c r="DN294" s="77">
        <f t="shared" si="2229"/>
        <v>106033537001</v>
      </c>
      <c r="DO294" s="93">
        <f t="shared" ref="DO294" si="2230">+DN294/DM294</f>
        <v>4.9720337425644981E-2</v>
      </c>
      <c r="DP294" s="77">
        <f>+DP22+DP90</f>
        <v>106033537001</v>
      </c>
      <c r="DQ294" s="93">
        <f t="shared" ref="DQ294" si="2231">+DP294/DM294</f>
        <v>4.9720337425644981E-2</v>
      </c>
      <c r="DR294" s="77">
        <f>+DR22+DR90</f>
        <v>2132598902000</v>
      </c>
      <c r="DS294" s="77">
        <f>+DS22+DS90</f>
        <v>2132598902000</v>
      </c>
      <c r="DT294" s="77">
        <f>+DT22+DT90</f>
        <v>189110113280</v>
      </c>
      <c r="DU294" s="93">
        <f t="shared" ref="DU294" si="2232">+DT294/DS294</f>
        <v>8.8675893578791687E-2</v>
      </c>
      <c r="DV294" s="77">
        <f>+DV22+DV90</f>
        <v>189110113280</v>
      </c>
      <c r="DW294" s="93">
        <f t="shared" ref="DW294" si="2233">+DV294/DS294</f>
        <v>8.8675893578791687E-2</v>
      </c>
      <c r="DX294" s="77">
        <f>+DX22+DX90</f>
        <v>2132598902000</v>
      </c>
      <c r="DY294" s="77">
        <f>+DY22+DY90</f>
        <v>2132598902000</v>
      </c>
      <c r="DZ294" s="77">
        <f>+DZ22+DZ90</f>
        <v>223714723506</v>
      </c>
      <c r="EA294" s="93">
        <f t="shared" ref="EA294" si="2234">+DZ294/DY294</f>
        <v>0.10490239083223536</v>
      </c>
      <c r="EB294" s="77">
        <f>+EB22+EB90</f>
        <v>223190687006</v>
      </c>
      <c r="EC294" s="93">
        <f t="shared" ref="EC294" si="2235">+EB294/DY294</f>
        <v>0.10465666412783325</v>
      </c>
      <c r="ED294" s="77">
        <f>+ED22+ED90</f>
        <v>2132598902000</v>
      </c>
      <c r="EE294" s="77">
        <f>+EE22+EE90</f>
        <v>2132598902000</v>
      </c>
      <c r="EF294" s="77">
        <f>+EF22+EF90</f>
        <v>371358573506</v>
      </c>
      <c r="EG294" s="93">
        <f t="shared" ref="EG294" si="2236">+EF294/EE294</f>
        <v>0.17413427961429195</v>
      </c>
      <c r="EH294" s="77">
        <f>+EH22+EH90</f>
        <v>370834537006</v>
      </c>
      <c r="EI294" s="93">
        <f t="shared" ref="EI294" si="2237">+EH294/EE294</f>
        <v>0.17388855290988986</v>
      </c>
      <c r="EJ294" s="77">
        <f>+EJ22+EJ90</f>
        <v>2132598902000</v>
      </c>
      <c r="EK294" s="77">
        <f>+EK22+EK90</f>
        <v>2132598902000</v>
      </c>
      <c r="EL294" s="77">
        <f>+EL22+EL90</f>
        <v>581724411334</v>
      </c>
      <c r="EM294" s="93">
        <f t="shared" ref="EM294" si="2238">+EL294/EK294</f>
        <v>0.27277722537906474</v>
      </c>
      <c r="EN294" s="77">
        <f>+EN22+EN90</f>
        <v>581200374834</v>
      </c>
      <c r="EO294" s="93">
        <f t="shared" ref="EO294" si="2239">+EN294/EK294</f>
        <v>0.27253149867466264</v>
      </c>
      <c r="EP294" s="77">
        <f>+EP22+EP90</f>
        <v>2132598902000</v>
      </c>
      <c r="EQ294" s="77">
        <f>+EQ22+EQ90</f>
        <v>2132598902000</v>
      </c>
      <c r="ER294" s="77">
        <f>+ER22+ER90</f>
        <v>706929209346</v>
      </c>
      <c r="ES294" s="93">
        <f t="shared" ref="ES294" si="2240">+ER294/EQ294</f>
        <v>0.33148718621350953</v>
      </c>
      <c r="ET294" s="77">
        <f>+ET22+ET90</f>
        <v>699980446846</v>
      </c>
      <c r="EU294" s="93">
        <f t="shared" ref="EU294" si="2241">+ET294/EQ294</f>
        <v>0.32822883205535852</v>
      </c>
      <c r="EV294" s="77">
        <f>+EV22+EV90</f>
        <v>2132598902000</v>
      </c>
      <c r="EW294" s="77">
        <f>+EW22+EW90</f>
        <v>2132598902000</v>
      </c>
      <c r="EX294" s="77">
        <f>+EX22+EX90</f>
        <v>917084411342</v>
      </c>
      <c r="EY294" s="93">
        <f t="shared" ref="EY294" si="2242">+EX294/EW294</f>
        <v>0.4300313624291644</v>
      </c>
      <c r="EZ294" s="212">
        <f>+EZ22+EZ90</f>
        <v>913821523743</v>
      </c>
      <c r="FA294" s="93">
        <f t="shared" ref="FA294" si="2243">+EZ294/EW294</f>
        <v>0.42850135714034049</v>
      </c>
      <c r="FB294" s="77">
        <f>+FB22+FB90</f>
        <v>2132598902000</v>
      </c>
      <c r="FC294" s="77">
        <f>+FC22+FC90</f>
        <v>2132598902000</v>
      </c>
      <c r="FD294" s="77">
        <f>+FD22+FD90</f>
        <v>971445012121</v>
      </c>
      <c r="FE294" s="93">
        <f t="shared" ref="FE294" si="2244">+FD294/FC294</f>
        <v>0.45552166945690381</v>
      </c>
      <c r="FF294" s="212">
        <f>+FF22+FF90</f>
        <v>968216039522</v>
      </c>
      <c r="FG294" s="93">
        <f t="shared" ref="FG294" si="2245">+FF294/FC294</f>
        <v>0.45400756729921637</v>
      </c>
      <c r="FH294" s="77">
        <f>+FH22+FH90</f>
        <v>2132598902000</v>
      </c>
      <c r="FI294" s="77">
        <f>+FI22+FI90</f>
        <v>2082598902000</v>
      </c>
      <c r="FJ294" s="77">
        <f>+FJ22+FJ90</f>
        <v>1023168211518</v>
      </c>
      <c r="FK294" s="93">
        <f t="shared" ref="FK294" si="2246">+FJ294/FI294</f>
        <v>0.4912939359256418</v>
      </c>
      <c r="FL294" s="212">
        <f>+FL22+FL90</f>
        <v>1019856979240</v>
      </c>
      <c r="FM294" s="93">
        <f t="shared" ref="FM294" si="2247">+FL294/FI294</f>
        <v>0.48970398393113146</v>
      </c>
      <c r="FN294" s="77">
        <f t="shared" ref="FN294:FS294" si="2248">+FN22+FN90</f>
        <v>2029134816000</v>
      </c>
      <c r="FO294" s="77">
        <f t="shared" si="2248"/>
        <v>-16000000000</v>
      </c>
      <c r="FP294" s="212">
        <f t="shared" si="2248"/>
        <v>2013134816000</v>
      </c>
      <c r="FQ294" s="77">
        <f t="shared" si="2248"/>
        <v>2132598902000</v>
      </c>
      <c r="FR294" s="77">
        <f t="shared" si="2248"/>
        <v>2082598902000</v>
      </c>
      <c r="FS294" s="77">
        <f t="shared" si="2248"/>
        <v>1491265245711</v>
      </c>
      <c r="FT294" s="93">
        <f t="shared" ref="FT294" si="2249">+FS294/FR294</f>
        <v>0.71605974836483421</v>
      </c>
      <c r="FU294" s="212">
        <f>+FU22+FU90</f>
        <v>1487777370024</v>
      </c>
      <c r="FV294" s="93">
        <f t="shared" ref="FV294" si="2250">+FU294/FR294</f>
        <v>0.71438497763310549</v>
      </c>
      <c r="FW294" s="77">
        <f t="shared" ref="FW294:FY294" si="2251">+FW22+FW90</f>
        <v>2132598902000</v>
      </c>
      <c r="FX294" s="77">
        <f t="shared" si="2251"/>
        <v>2082598902000</v>
      </c>
      <c r="FY294" s="77">
        <f t="shared" si="2251"/>
        <v>1662845668523</v>
      </c>
      <c r="FZ294" s="93">
        <f t="shared" ref="FZ294" si="2252">+FY294/FX294</f>
        <v>0.79844739518786134</v>
      </c>
      <c r="GA294" s="212">
        <f>+GA22+GA90</f>
        <v>1659636306137</v>
      </c>
      <c r="GB294" s="93">
        <f t="shared" ref="GB294" si="2253">+GA294/FX294</f>
        <v>0.79690635798529774</v>
      </c>
      <c r="GC294" s="77">
        <f t="shared" ref="GC294:GE294" si="2254">+GC22+GC90</f>
        <v>2132598902000</v>
      </c>
      <c r="GD294" s="77">
        <f t="shared" si="2254"/>
        <v>2082598902000</v>
      </c>
      <c r="GE294" s="77">
        <f t="shared" si="2254"/>
        <v>1802789747809</v>
      </c>
      <c r="GF294" s="92">
        <f t="shared" ref="GF294" si="2255">+GE294/GD294</f>
        <v>0.86564424195062795</v>
      </c>
      <c r="GG294" s="212">
        <f>+GG22+GG90</f>
        <v>1799760246530</v>
      </c>
      <c r="GH294" s="92">
        <f t="shared" ref="GH294" si="2256">+GG294/GD294</f>
        <v>0.86418956852499096</v>
      </c>
      <c r="GI294" s="77">
        <f t="shared" ref="GI294:GK294" si="2257">+GI22+GI90</f>
        <v>2013134816000</v>
      </c>
      <c r="GJ294" s="77">
        <f t="shared" si="2257"/>
        <v>2013134816000</v>
      </c>
      <c r="GK294" s="77">
        <f t="shared" si="2257"/>
        <v>120801994125</v>
      </c>
      <c r="GL294" s="92">
        <f t="shared" ref="GL294" si="2258">+GK294/GJ294</f>
        <v>6.000690721996832E-2</v>
      </c>
      <c r="GM294" s="212">
        <f>+GM22+GM90</f>
        <v>116973993125</v>
      </c>
      <c r="GN294" s="92">
        <f t="shared" ref="GN294" si="2259">+GM294/GJ294</f>
        <v>5.8105394728318084E-2</v>
      </c>
      <c r="GO294" s="77">
        <f t="shared" ref="GO294:GQ294" si="2260">+GO22+GO90</f>
        <v>2013134816000</v>
      </c>
      <c r="GP294" s="77">
        <f t="shared" si="2260"/>
        <v>2013134816000</v>
      </c>
      <c r="GQ294" s="77">
        <f t="shared" si="2260"/>
        <v>447215558853</v>
      </c>
      <c r="GR294" s="92">
        <f t="shared" ref="GR294" si="2261">+GQ294/GP294</f>
        <v>0.22214883737473448</v>
      </c>
      <c r="GS294" s="212">
        <f>+GS22+GS90</f>
        <v>443901229110</v>
      </c>
      <c r="GT294" s="92">
        <f t="shared" ref="GT294" si="2262">+GS294/GP294</f>
        <v>0.2205024847724853</v>
      </c>
      <c r="GU294" s="77">
        <f t="shared" ref="GU294:GW294" si="2263">+GU22+GU90</f>
        <v>2013134816000</v>
      </c>
      <c r="GV294" s="77">
        <f t="shared" si="2263"/>
        <v>2013134816000</v>
      </c>
      <c r="GW294" s="77">
        <f t="shared" si="2263"/>
        <v>526195734358</v>
      </c>
      <c r="GX294" s="92">
        <f t="shared" ref="GX294" si="2264">+GW294/GV294</f>
        <v>0.26138126973707854</v>
      </c>
      <c r="GY294" s="212">
        <f>+GY22+GY90</f>
        <v>524947667759</v>
      </c>
      <c r="GZ294" s="92">
        <f t="shared" ref="GZ294" si="2265">+GY294/GV294</f>
        <v>0.26076130797938574</v>
      </c>
      <c r="HA294" s="77">
        <f t="shared" ref="HA294:HC294" si="2266">+HA22+HA90</f>
        <v>2013134816000</v>
      </c>
      <c r="HB294" s="77">
        <f t="shared" si="2266"/>
        <v>2013134816000</v>
      </c>
      <c r="HC294" s="77">
        <f t="shared" si="2266"/>
        <v>633616898247</v>
      </c>
      <c r="HD294" s="92">
        <f t="shared" ref="HD294" si="2267">+HC294/HB294</f>
        <v>0.31474141384428772</v>
      </c>
      <c r="HE294" s="212">
        <f>+HE22+HE90</f>
        <v>632375776905</v>
      </c>
      <c r="HF294" s="92">
        <f t="shared" ref="HF294" si="2268">+HE294/HB294</f>
        <v>0.31412490205772686</v>
      </c>
      <c r="HG294" s="77">
        <f t="shared" ref="HG294:HI294" si="2269">+HG22+HG90</f>
        <v>2013134816000</v>
      </c>
      <c r="HH294" s="77">
        <f t="shared" si="2269"/>
        <v>2013134816000</v>
      </c>
      <c r="HI294" s="77">
        <f t="shared" si="2269"/>
        <v>828803108976</v>
      </c>
      <c r="HJ294" s="92">
        <f t="shared" ref="HJ294" si="2270">+HI294/HH294</f>
        <v>0.41169776727759894</v>
      </c>
      <c r="HK294" s="212">
        <f>+HK22+HK90</f>
        <v>827667217159</v>
      </c>
      <c r="HL294" s="92">
        <f t="shared" ref="HL294" si="2271">+HK294/HH294</f>
        <v>0.41113352696543898</v>
      </c>
      <c r="HM294" s="77">
        <f t="shared" ref="HM294:HO294" si="2272">+HM22+HM90</f>
        <v>2013134816000</v>
      </c>
      <c r="HN294" s="77">
        <f t="shared" si="2272"/>
        <v>2013134816000</v>
      </c>
      <c r="HO294" s="77">
        <f t="shared" si="2272"/>
        <v>993810215608</v>
      </c>
      <c r="HP294" s="92">
        <f t="shared" ref="HP294" si="2273">+HO294/HN294</f>
        <v>0.49366302132842355</v>
      </c>
      <c r="HQ294" s="212">
        <f>+HQ22+HQ90</f>
        <v>992769140682</v>
      </c>
      <c r="HR294" s="92">
        <f t="shared" ref="HR294" si="2274">+HQ294/HN294</f>
        <v>0.49314588014258454</v>
      </c>
    </row>
    <row r="295" spans="1:226" x14ac:dyDescent="0.35">
      <c r="A295" s="48" t="s">
        <v>167</v>
      </c>
      <c r="B295" s="77">
        <f>+B64</f>
        <v>0</v>
      </c>
      <c r="C295" s="77">
        <f>+C64</f>
        <v>0</v>
      </c>
      <c r="D295" s="78">
        <v>0</v>
      </c>
      <c r="E295" s="77">
        <f>+E64</f>
        <v>0</v>
      </c>
      <c r="F295" s="77">
        <f>+F64</f>
        <v>0</v>
      </c>
      <c r="G295" s="78">
        <v>0</v>
      </c>
      <c r="H295" s="77">
        <f>+H64</f>
        <v>0</v>
      </c>
      <c r="I295" s="77">
        <f>+I64</f>
        <v>0</v>
      </c>
      <c r="J295" s="78">
        <v>0</v>
      </c>
      <c r="K295" s="77">
        <f>+K64</f>
        <v>0</v>
      </c>
      <c r="L295" s="77">
        <f>+L64</f>
        <v>0</v>
      </c>
      <c r="M295" s="78">
        <v>0</v>
      </c>
      <c r="N295" s="77">
        <f>+N64</f>
        <v>0</v>
      </c>
      <c r="O295" s="77">
        <f>+O64</f>
        <v>0</v>
      </c>
      <c r="P295" s="78">
        <v>0</v>
      </c>
      <c r="Q295" s="77">
        <v>0</v>
      </c>
      <c r="R295" s="77">
        <v>0</v>
      </c>
      <c r="S295" s="78">
        <v>0</v>
      </c>
      <c r="T295" s="77">
        <v>0</v>
      </c>
      <c r="U295" s="77">
        <v>0</v>
      </c>
      <c r="V295" s="78">
        <v>0</v>
      </c>
      <c r="W295" s="77">
        <v>0</v>
      </c>
      <c r="X295" s="77">
        <v>0</v>
      </c>
      <c r="Y295" s="78">
        <v>0</v>
      </c>
      <c r="Z295" s="77">
        <v>0</v>
      </c>
      <c r="AA295" s="77">
        <v>0</v>
      </c>
      <c r="AB295" s="78">
        <v>0</v>
      </c>
      <c r="AC295" s="77">
        <v>0</v>
      </c>
      <c r="AD295" s="77">
        <v>0</v>
      </c>
      <c r="AE295" s="78">
        <v>0</v>
      </c>
      <c r="AF295" s="77">
        <v>0</v>
      </c>
      <c r="AG295" s="77">
        <v>0</v>
      </c>
      <c r="AH295" s="77">
        <v>0</v>
      </c>
      <c r="AI295" s="92">
        <v>0</v>
      </c>
      <c r="AJ295" s="91">
        <v>0</v>
      </c>
      <c r="AK295" s="92">
        <v>0</v>
      </c>
      <c r="AL295" s="77">
        <v>0</v>
      </c>
      <c r="AM295" s="77">
        <v>0</v>
      </c>
      <c r="AN295" s="77">
        <v>0</v>
      </c>
      <c r="AO295" s="92">
        <v>0</v>
      </c>
      <c r="AP295" s="91">
        <v>0</v>
      </c>
      <c r="AQ295" s="92">
        <v>0</v>
      </c>
      <c r="AR295" s="91">
        <v>0</v>
      </c>
      <c r="AS295" s="92">
        <v>0</v>
      </c>
      <c r="AT295" s="77">
        <v>0</v>
      </c>
      <c r="AU295" s="92">
        <v>0</v>
      </c>
      <c r="AV295" s="91">
        <v>0</v>
      </c>
      <c r="AW295" s="92">
        <v>0</v>
      </c>
      <c r="AX295" s="77">
        <v>0</v>
      </c>
      <c r="AY295" s="77">
        <v>0</v>
      </c>
      <c r="AZ295" s="77">
        <v>0</v>
      </c>
      <c r="BA295" s="92">
        <v>0</v>
      </c>
      <c r="BB295" s="91">
        <v>0</v>
      </c>
      <c r="BC295" s="92">
        <v>0</v>
      </c>
      <c r="BD295" s="77">
        <v>0</v>
      </c>
      <c r="BE295" s="77">
        <v>0</v>
      </c>
      <c r="BF295" s="77">
        <v>0</v>
      </c>
      <c r="BG295" s="92">
        <v>0</v>
      </c>
      <c r="BH295" s="91">
        <v>0</v>
      </c>
      <c r="BI295" s="92">
        <v>0</v>
      </c>
      <c r="BJ295" s="77">
        <v>0</v>
      </c>
      <c r="BK295" s="77">
        <v>0</v>
      </c>
      <c r="BL295" s="77">
        <v>0</v>
      </c>
      <c r="BM295" s="92">
        <v>0</v>
      </c>
      <c r="BN295" s="91">
        <v>0</v>
      </c>
      <c r="BO295" s="92">
        <v>0</v>
      </c>
      <c r="BP295" s="77">
        <v>0</v>
      </c>
      <c r="BQ295" s="77">
        <v>0</v>
      </c>
      <c r="BR295" s="77">
        <v>0</v>
      </c>
      <c r="BS295" s="92">
        <v>0</v>
      </c>
      <c r="BT295" s="91">
        <v>0</v>
      </c>
      <c r="BU295" s="92">
        <v>0</v>
      </c>
      <c r="BV295" s="77">
        <v>0</v>
      </c>
      <c r="BW295" s="77">
        <v>0</v>
      </c>
      <c r="BX295" s="77">
        <v>0</v>
      </c>
      <c r="BY295" s="92">
        <v>0</v>
      </c>
      <c r="BZ295" s="91">
        <v>0</v>
      </c>
      <c r="CA295" s="92">
        <v>0</v>
      </c>
      <c r="CB295" s="77">
        <v>0</v>
      </c>
      <c r="CC295" s="77">
        <v>0</v>
      </c>
      <c r="CD295" s="77">
        <v>0</v>
      </c>
      <c r="CE295" s="92">
        <v>0</v>
      </c>
      <c r="CF295" s="91">
        <v>0</v>
      </c>
      <c r="CG295" s="92">
        <v>0</v>
      </c>
      <c r="CH295" s="77">
        <v>0</v>
      </c>
      <c r="CI295" s="77">
        <v>0</v>
      </c>
      <c r="CJ295" s="77">
        <v>0</v>
      </c>
      <c r="CK295" s="92">
        <v>0</v>
      </c>
      <c r="CL295" s="91">
        <v>0</v>
      </c>
      <c r="CM295" s="92">
        <v>0</v>
      </c>
      <c r="CN295" s="77">
        <v>0</v>
      </c>
      <c r="CO295" s="77">
        <v>0</v>
      </c>
      <c r="CP295" s="77">
        <v>0</v>
      </c>
      <c r="CQ295" s="92">
        <v>0</v>
      </c>
      <c r="CR295" s="91">
        <v>0</v>
      </c>
      <c r="CS295" s="92">
        <v>0</v>
      </c>
      <c r="CT295" s="91">
        <v>0</v>
      </c>
      <c r="CU295" s="91">
        <v>0</v>
      </c>
      <c r="CV295" s="92">
        <v>0</v>
      </c>
      <c r="CW295" s="91">
        <v>0</v>
      </c>
      <c r="CX295" s="91">
        <v>0</v>
      </c>
      <c r="CY295" s="92">
        <v>0</v>
      </c>
      <c r="CZ295" s="91">
        <v>0</v>
      </c>
      <c r="DA295" s="91">
        <v>0</v>
      </c>
      <c r="DB295" s="92">
        <v>0</v>
      </c>
      <c r="DC295" s="77">
        <v>0</v>
      </c>
      <c r="DD295" s="77">
        <v>0</v>
      </c>
      <c r="DE295" s="77">
        <v>0</v>
      </c>
      <c r="DF295" s="92">
        <v>0</v>
      </c>
      <c r="DG295" s="91">
        <v>0</v>
      </c>
      <c r="DH295" s="92">
        <v>0</v>
      </c>
      <c r="DI295" s="91">
        <v>0</v>
      </c>
      <c r="DJ295" s="91">
        <v>0</v>
      </c>
      <c r="DK295" s="91">
        <v>0</v>
      </c>
      <c r="DL295" s="77">
        <v>0</v>
      </c>
      <c r="DM295" s="77">
        <v>0</v>
      </c>
      <c r="DN295" s="77">
        <v>0</v>
      </c>
      <c r="DO295" s="93">
        <v>0</v>
      </c>
      <c r="DP295" s="91">
        <v>0</v>
      </c>
      <c r="DQ295" s="93">
        <v>0</v>
      </c>
      <c r="DR295" s="77">
        <v>0</v>
      </c>
      <c r="DS295" s="77">
        <v>0</v>
      </c>
      <c r="DT295" s="77">
        <v>0</v>
      </c>
      <c r="DU295" s="93">
        <v>0</v>
      </c>
      <c r="DV295" s="91">
        <v>0</v>
      </c>
      <c r="DW295" s="93">
        <v>0</v>
      </c>
      <c r="DX295" s="77">
        <v>0</v>
      </c>
      <c r="DY295" s="77">
        <v>0</v>
      </c>
      <c r="DZ295" s="77">
        <v>0</v>
      </c>
      <c r="EA295" s="93">
        <v>0</v>
      </c>
      <c r="EB295" s="91">
        <v>0</v>
      </c>
      <c r="EC295" s="93">
        <v>0</v>
      </c>
      <c r="ED295" s="77">
        <v>0</v>
      </c>
      <c r="EE295" s="77">
        <v>0</v>
      </c>
      <c r="EF295" s="77">
        <v>0</v>
      </c>
      <c r="EG295" s="93">
        <v>0</v>
      </c>
      <c r="EH295" s="91">
        <v>0</v>
      </c>
      <c r="EI295" s="93">
        <v>0</v>
      </c>
      <c r="EJ295" s="77">
        <v>0</v>
      </c>
      <c r="EK295" s="77">
        <v>0</v>
      </c>
      <c r="EL295" s="77">
        <v>0</v>
      </c>
      <c r="EM295" s="93">
        <v>0</v>
      </c>
      <c r="EN295" s="91">
        <v>0</v>
      </c>
      <c r="EO295" s="93">
        <v>0</v>
      </c>
      <c r="EP295" s="77">
        <v>0</v>
      </c>
      <c r="EQ295" s="77">
        <v>0</v>
      </c>
      <c r="ER295" s="77">
        <v>0</v>
      </c>
      <c r="ES295" s="93">
        <v>0</v>
      </c>
      <c r="ET295" s="91">
        <v>0</v>
      </c>
      <c r="EU295" s="93">
        <v>0</v>
      </c>
      <c r="EV295" s="77">
        <v>0</v>
      </c>
      <c r="EW295" s="77">
        <v>0</v>
      </c>
      <c r="EX295" s="77">
        <v>0</v>
      </c>
      <c r="EY295" s="93">
        <v>0</v>
      </c>
      <c r="EZ295" s="360">
        <v>0</v>
      </c>
      <c r="FA295" s="93">
        <v>0</v>
      </c>
      <c r="FB295" s="77">
        <v>0</v>
      </c>
      <c r="FC295" s="77">
        <v>0</v>
      </c>
      <c r="FD295" s="77">
        <v>0</v>
      </c>
      <c r="FE295" s="93">
        <v>0</v>
      </c>
      <c r="FF295" s="360">
        <v>0</v>
      </c>
      <c r="FG295" s="93">
        <v>0</v>
      </c>
      <c r="FH295" s="77">
        <v>0</v>
      </c>
      <c r="FI295" s="77">
        <v>0</v>
      </c>
      <c r="FJ295" s="77">
        <v>0</v>
      </c>
      <c r="FK295" s="93">
        <v>0</v>
      </c>
      <c r="FL295" s="360">
        <v>0</v>
      </c>
      <c r="FM295" s="93">
        <v>0</v>
      </c>
      <c r="FN295" s="77">
        <v>0</v>
      </c>
      <c r="FO295" s="77">
        <v>0</v>
      </c>
      <c r="FP295" s="212">
        <v>0</v>
      </c>
      <c r="FQ295" s="77">
        <v>0</v>
      </c>
      <c r="FR295" s="77">
        <v>0</v>
      </c>
      <c r="FS295" s="77">
        <v>0</v>
      </c>
      <c r="FT295" s="93">
        <v>0</v>
      </c>
      <c r="FU295" s="360">
        <v>0</v>
      </c>
      <c r="FV295" s="93">
        <v>0</v>
      </c>
      <c r="FW295" s="77">
        <v>0</v>
      </c>
      <c r="FX295" s="77">
        <v>0</v>
      </c>
      <c r="FY295" s="77">
        <v>0</v>
      </c>
      <c r="FZ295" s="93">
        <v>0</v>
      </c>
      <c r="GA295" s="360">
        <v>0</v>
      </c>
      <c r="GB295" s="93">
        <v>0</v>
      </c>
      <c r="GC295" s="77">
        <v>0</v>
      </c>
      <c r="GD295" s="77">
        <v>0</v>
      </c>
      <c r="GE295" s="77">
        <v>0</v>
      </c>
      <c r="GF295" s="92">
        <v>0</v>
      </c>
      <c r="GG295" s="360">
        <v>0</v>
      </c>
      <c r="GH295" s="92">
        <v>0</v>
      </c>
      <c r="GI295" s="77">
        <v>0</v>
      </c>
      <c r="GJ295" s="77">
        <v>0</v>
      </c>
      <c r="GK295" s="77">
        <v>0</v>
      </c>
      <c r="GL295" s="92">
        <v>0</v>
      </c>
      <c r="GM295" s="360">
        <v>0</v>
      </c>
      <c r="GN295" s="92">
        <v>0</v>
      </c>
      <c r="GO295" s="77">
        <v>0</v>
      </c>
      <c r="GP295" s="77">
        <v>0</v>
      </c>
      <c r="GQ295" s="77">
        <v>0</v>
      </c>
      <c r="GR295" s="92">
        <v>0</v>
      </c>
      <c r="GS295" s="360">
        <v>0</v>
      </c>
      <c r="GT295" s="92">
        <v>0</v>
      </c>
      <c r="GU295" s="77">
        <v>0</v>
      </c>
      <c r="GV295" s="77">
        <v>0</v>
      </c>
      <c r="GW295" s="77">
        <v>0</v>
      </c>
      <c r="GX295" s="92">
        <v>0</v>
      </c>
      <c r="GY295" s="360">
        <v>0</v>
      </c>
      <c r="GZ295" s="92">
        <v>0</v>
      </c>
      <c r="HA295" s="77">
        <v>0</v>
      </c>
      <c r="HB295" s="77">
        <v>0</v>
      </c>
      <c r="HC295" s="77">
        <v>0</v>
      </c>
      <c r="HD295" s="92">
        <v>0</v>
      </c>
      <c r="HE295" s="360">
        <v>0</v>
      </c>
      <c r="HF295" s="92">
        <v>0</v>
      </c>
      <c r="HG295" s="77">
        <v>0</v>
      </c>
      <c r="HH295" s="77">
        <v>0</v>
      </c>
      <c r="HI295" s="77">
        <v>0</v>
      </c>
      <c r="HJ295" s="92">
        <v>0</v>
      </c>
      <c r="HK295" s="360">
        <v>0</v>
      </c>
      <c r="HL295" s="92">
        <v>0</v>
      </c>
      <c r="HM295" s="77">
        <v>0</v>
      </c>
      <c r="HN295" s="77">
        <v>0</v>
      </c>
      <c r="HO295" s="77">
        <v>0</v>
      </c>
      <c r="HP295" s="92">
        <v>0</v>
      </c>
      <c r="HQ295" s="360">
        <v>0</v>
      </c>
      <c r="HR295" s="92">
        <v>0</v>
      </c>
    </row>
    <row r="296" spans="1:226" x14ac:dyDescent="0.35">
      <c r="A296" s="48" t="s">
        <v>168</v>
      </c>
      <c r="B296" s="77">
        <v>0</v>
      </c>
      <c r="C296" s="77">
        <v>0</v>
      </c>
      <c r="D296" s="78">
        <v>0</v>
      </c>
      <c r="E296" s="77">
        <v>0</v>
      </c>
      <c r="F296" s="77">
        <v>0</v>
      </c>
      <c r="G296" s="78">
        <v>0</v>
      </c>
      <c r="H296" s="77">
        <v>0</v>
      </c>
      <c r="I296" s="77">
        <v>0</v>
      </c>
      <c r="J296" s="78">
        <v>0</v>
      </c>
      <c r="K296" s="77">
        <v>0</v>
      </c>
      <c r="L296" s="77">
        <v>0</v>
      </c>
      <c r="M296" s="78">
        <v>0</v>
      </c>
      <c r="N296" s="77">
        <v>0</v>
      </c>
      <c r="O296" s="77">
        <v>0</v>
      </c>
      <c r="P296" s="78">
        <v>0</v>
      </c>
      <c r="Q296" s="77">
        <v>0</v>
      </c>
      <c r="R296" s="77">
        <v>0</v>
      </c>
      <c r="S296" s="78">
        <v>0</v>
      </c>
      <c r="T296" s="77">
        <v>0</v>
      </c>
      <c r="U296" s="77">
        <v>0</v>
      </c>
      <c r="V296" s="78">
        <v>0</v>
      </c>
      <c r="W296" s="77">
        <v>0</v>
      </c>
      <c r="X296" s="77">
        <v>0</v>
      </c>
      <c r="Y296" s="78">
        <v>0</v>
      </c>
      <c r="Z296" s="77">
        <v>0</v>
      </c>
      <c r="AA296" s="77">
        <v>0</v>
      </c>
      <c r="AB296" s="78">
        <v>0</v>
      </c>
      <c r="AC296" s="77">
        <v>0</v>
      </c>
      <c r="AD296" s="77">
        <v>0</v>
      </c>
      <c r="AE296" s="78">
        <v>0</v>
      </c>
      <c r="AF296" s="77">
        <v>0</v>
      </c>
      <c r="AG296" s="77">
        <v>0</v>
      </c>
      <c r="AH296" s="77">
        <v>0</v>
      </c>
      <c r="AI296" s="92">
        <v>0</v>
      </c>
      <c r="AJ296" s="91">
        <v>0</v>
      </c>
      <c r="AK296" s="92">
        <v>0</v>
      </c>
      <c r="AL296" s="77">
        <v>0</v>
      </c>
      <c r="AM296" s="77">
        <v>0</v>
      </c>
      <c r="AN296" s="77">
        <v>0</v>
      </c>
      <c r="AO296" s="92">
        <v>0</v>
      </c>
      <c r="AP296" s="91">
        <v>0</v>
      </c>
      <c r="AQ296" s="92">
        <v>0</v>
      </c>
      <c r="AR296" s="91">
        <v>0</v>
      </c>
      <c r="AS296" s="92">
        <v>0</v>
      </c>
      <c r="AT296" s="77">
        <v>0</v>
      </c>
      <c r="AU296" s="92">
        <v>0</v>
      </c>
      <c r="AV296" s="91">
        <v>0</v>
      </c>
      <c r="AW296" s="92">
        <v>0</v>
      </c>
      <c r="AX296" s="77">
        <v>0</v>
      </c>
      <c r="AY296" s="77">
        <v>0</v>
      </c>
      <c r="AZ296" s="77">
        <v>0</v>
      </c>
      <c r="BA296" s="92">
        <v>0</v>
      </c>
      <c r="BB296" s="91">
        <v>0</v>
      </c>
      <c r="BC296" s="92">
        <v>0</v>
      </c>
      <c r="BD296" s="77">
        <v>0</v>
      </c>
      <c r="BE296" s="77">
        <v>0</v>
      </c>
      <c r="BF296" s="77">
        <v>0</v>
      </c>
      <c r="BG296" s="92">
        <v>0</v>
      </c>
      <c r="BH296" s="91">
        <v>0</v>
      </c>
      <c r="BI296" s="92">
        <v>0</v>
      </c>
      <c r="BJ296" s="77">
        <v>0</v>
      </c>
      <c r="BK296" s="77">
        <v>0</v>
      </c>
      <c r="BL296" s="77">
        <v>0</v>
      </c>
      <c r="BM296" s="92">
        <v>0</v>
      </c>
      <c r="BN296" s="91">
        <v>0</v>
      </c>
      <c r="BO296" s="92">
        <v>0</v>
      </c>
      <c r="BP296" s="77">
        <v>0</v>
      </c>
      <c r="BQ296" s="77">
        <v>0</v>
      </c>
      <c r="BR296" s="77">
        <v>0</v>
      </c>
      <c r="BS296" s="92">
        <v>0</v>
      </c>
      <c r="BT296" s="91">
        <v>0</v>
      </c>
      <c r="BU296" s="92">
        <v>0</v>
      </c>
      <c r="BV296" s="77">
        <v>0</v>
      </c>
      <c r="BW296" s="77">
        <v>0</v>
      </c>
      <c r="BX296" s="77">
        <v>0</v>
      </c>
      <c r="BY296" s="92">
        <v>0</v>
      </c>
      <c r="BZ296" s="91">
        <v>0</v>
      </c>
      <c r="CA296" s="92">
        <v>0</v>
      </c>
      <c r="CB296" s="77">
        <v>0</v>
      </c>
      <c r="CC296" s="77">
        <v>0</v>
      </c>
      <c r="CD296" s="77">
        <v>0</v>
      </c>
      <c r="CE296" s="92">
        <v>0</v>
      </c>
      <c r="CF296" s="91">
        <v>0</v>
      </c>
      <c r="CG296" s="92">
        <v>0</v>
      </c>
      <c r="CH296" s="77">
        <v>0</v>
      </c>
      <c r="CI296" s="77">
        <v>0</v>
      </c>
      <c r="CJ296" s="77">
        <v>0</v>
      </c>
      <c r="CK296" s="92">
        <v>0</v>
      </c>
      <c r="CL296" s="91">
        <v>0</v>
      </c>
      <c r="CM296" s="92">
        <v>0</v>
      </c>
      <c r="CN296" s="77">
        <v>0</v>
      </c>
      <c r="CO296" s="77">
        <v>0</v>
      </c>
      <c r="CP296" s="77">
        <v>0</v>
      </c>
      <c r="CQ296" s="92">
        <v>0</v>
      </c>
      <c r="CR296" s="91">
        <v>0</v>
      </c>
      <c r="CS296" s="92">
        <v>0</v>
      </c>
      <c r="CT296" s="91">
        <v>0</v>
      </c>
      <c r="CU296" s="91">
        <v>0</v>
      </c>
      <c r="CV296" s="92">
        <v>0</v>
      </c>
      <c r="CW296" s="91">
        <v>0</v>
      </c>
      <c r="CX296" s="91">
        <v>0</v>
      </c>
      <c r="CY296" s="92">
        <v>0</v>
      </c>
      <c r="CZ296" s="91">
        <v>0</v>
      </c>
      <c r="DA296" s="91">
        <v>0</v>
      </c>
      <c r="DB296" s="92">
        <v>0</v>
      </c>
      <c r="DC296" s="77">
        <v>0</v>
      </c>
      <c r="DD296" s="77">
        <v>0</v>
      </c>
      <c r="DE296" s="77">
        <v>0</v>
      </c>
      <c r="DF296" s="92">
        <v>0</v>
      </c>
      <c r="DG296" s="91">
        <v>0</v>
      </c>
      <c r="DH296" s="92">
        <v>0</v>
      </c>
      <c r="DI296" s="91">
        <v>0</v>
      </c>
      <c r="DJ296" s="91">
        <v>0</v>
      </c>
      <c r="DK296" s="91">
        <v>0</v>
      </c>
      <c r="DL296" s="77">
        <v>0</v>
      </c>
      <c r="DM296" s="77">
        <v>0</v>
      </c>
      <c r="DN296" s="77">
        <v>0</v>
      </c>
      <c r="DO296" s="93">
        <v>0</v>
      </c>
      <c r="DP296" s="91">
        <v>0</v>
      </c>
      <c r="DQ296" s="93">
        <v>0</v>
      </c>
      <c r="DR296" s="77">
        <v>0</v>
      </c>
      <c r="DS296" s="77">
        <v>0</v>
      </c>
      <c r="DT296" s="77">
        <v>0</v>
      </c>
      <c r="DU296" s="93">
        <v>0</v>
      </c>
      <c r="DV296" s="91">
        <v>0</v>
      </c>
      <c r="DW296" s="93">
        <v>0</v>
      </c>
      <c r="DX296" s="77">
        <v>0</v>
      </c>
      <c r="DY296" s="77">
        <v>0</v>
      </c>
      <c r="DZ296" s="77">
        <v>0</v>
      </c>
      <c r="EA296" s="93">
        <v>0</v>
      </c>
      <c r="EB296" s="91">
        <v>0</v>
      </c>
      <c r="EC296" s="93">
        <v>0</v>
      </c>
      <c r="ED296" s="77">
        <v>0</v>
      </c>
      <c r="EE296" s="77">
        <v>0</v>
      </c>
      <c r="EF296" s="77">
        <v>0</v>
      </c>
      <c r="EG296" s="93">
        <v>0</v>
      </c>
      <c r="EH296" s="91">
        <v>0</v>
      </c>
      <c r="EI296" s="93">
        <v>0</v>
      </c>
      <c r="EJ296" s="77">
        <v>0</v>
      </c>
      <c r="EK296" s="77">
        <v>0</v>
      </c>
      <c r="EL296" s="77">
        <v>0</v>
      </c>
      <c r="EM296" s="93">
        <v>0</v>
      </c>
      <c r="EN296" s="91">
        <v>0</v>
      </c>
      <c r="EO296" s="93">
        <v>0</v>
      </c>
      <c r="EP296" s="77">
        <v>0</v>
      </c>
      <c r="EQ296" s="77">
        <v>0</v>
      </c>
      <c r="ER296" s="77">
        <v>0</v>
      </c>
      <c r="ES296" s="93">
        <v>0</v>
      </c>
      <c r="ET296" s="91">
        <v>0</v>
      </c>
      <c r="EU296" s="93">
        <v>0</v>
      </c>
      <c r="EV296" s="77">
        <v>0</v>
      </c>
      <c r="EW296" s="77">
        <v>0</v>
      </c>
      <c r="EX296" s="77">
        <v>0</v>
      </c>
      <c r="EY296" s="93">
        <v>0</v>
      </c>
      <c r="EZ296" s="360">
        <v>0</v>
      </c>
      <c r="FA296" s="93">
        <v>0</v>
      </c>
      <c r="FB296" s="77">
        <v>0</v>
      </c>
      <c r="FC296" s="77">
        <v>0</v>
      </c>
      <c r="FD296" s="77">
        <v>0</v>
      </c>
      <c r="FE296" s="93">
        <v>0</v>
      </c>
      <c r="FF296" s="360">
        <v>0</v>
      </c>
      <c r="FG296" s="93">
        <v>0</v>
      </c>
      <c r="FH296" s="77">
        <v>0</v>
      </c>
      <c r="FI296" s="77">
        <v>0</v>
      </c>
      <c r="FJ296" s="77">
        <v>0</v>
      </c>
      <c r="FK296" s="93">
        <v>0</v>
      </c>
      <c r="FL296" s="360">
        <v>0</v>
      </c>
      <c r="FM296" s="93">
        <v>0</v>
      </c>
      <c r="FN296" s="77">
        <v>0</v>
      </c>
      <c r="FO296" s="77">
        <v>0</v>
      </c>
      <c r="FP296" s="212">
        <v>0</v>
      </c>
      <c r="FQ296" s="77">
        <v>0</v>
      </c>
      <c r="FR296" s="77">
        <v>0</v>
      </c>
      <c r="FS296" s="77">
        <v>0</v>
      </c>
      <c r="FT296" s="93">
        <v>0</v>
      </c>
      <c r="FU296" s="360">
        <v>0</v>
      </c>
      <c r="FV296" s="93">
        <v>0</v>
      </c>
      <c r="FW296" s="77">
        <v>0</v>
      </c>
      <c r="FX296" s="77">
        <v>0</v>
      </c>
      <c r="FY296" s="77">
        <v>0</v>
      </c>
      <c r="FZ296" s="93">
        <v>0</v>
      </c>
      <c r="GA296" s="360">
        <v>0</v>
      </c>
      <c r="GB296" s="93">
        <v>0</v>
      </c>
      <c r="GC296" s="77">
        <v>0</v>
      </c>
      <c r="GD296" s="77">
        <v>0</v>
      </c>
      <c r="GE296" s="77">
        <v>0</v>
      </c>
      <c r="GF296" s="92">
        <v>0</v>
      </c>
      <c r="GG296" s="360">
        <v>0</v>
      </c>
      <c r="GH296" s="92">
        <v>0</v>
      </c>
      <c r="GI296" s="77">
        <v>0</v>
      </c>
      <c r="GJ296" s="77">
        <v>0</v>
      </c>
      <c r="GK296" s="77">
        <v>0</v>
      </c>
      <c r="GL296" s="92">
        <v>0</v>
      </c>
      <c r="GM296" s="360">
        <v>0</v>
      </c>
      <c r="GN296" s="92">
        <v>0</v>
      </c>
      <c r="GO296" s="77">
        <v>0</v>
      </c>
      <c r="GP296" s="77">
        <v>0</v>
      </c>
      <c r="GQ296" s="77">
        <v>0</v>
      </c>
      <c r="GR296" s="92">
        <v>0</v>
      </c>
      <c r="GS296" s="360">
        <v>0</v>
      </c>
      <c r="GT296" s="92">
        <v>0</v>
      </c>
      <c r="GU296" s="77">
        <v>0</v>
      </c>
      <c r="GV296" s="77">
        <v>0</v>
      </c>
      <c r="GW296" s="77">
        <v>0</v>
      </c>
      <c r="GX296" s="92">
        <v>0</v>
      </c>
      <c r="GY296" s="360">
        <v>0</v>
      </c>
      <c r="GZ296" s="92">
        <v>0</v>
      </c>
      <c r="HA296" s="77">
        <v>0</v>
      </c>
      <c r="HB296" s="77">
        <v>0</v>
      </c>
      <c r="HC296" s="77">
        <v>0</v>
      </c>
      <c r="HD296" s="92">
        <v>0</v>
      </c>
      <c r="HE296" s="360">
        <v>0</v>
      </c>
      <c r="HF296" s="92">
        <v>0</v>
      </c>
      <c r="HG296" s="77">
        <v>0</v>
      </c>
      <c r="HH296" s="77">
        <v>0</v>
      </c>
      <c r="HI296" s="77">
        <v>0</v>
      </c>
      <c r="HJ296" s="92">
        <v>0</v>
      </c>
      <c r="HK296" s="360">
        <v>0</v>
      </c>
      <c r="HL296" s="92">
        <v>0</v>
      </c>
      <c r="HM296" s="77">
        <v>0</v>
      </c>
      <c r="HN296" s="77">
        <v>0</v>
      </c>
      <c r="HO296" s="77">
        <v>0</v>
      </c>
      <c r="HP296" s="92">
        <v>0</v>
      </c>
      <c r="HQ296" s="360">
        <v>0</v>
      </c>
      <c r="HR296" s="92">
        <v>0</v>
      </c>
    </row>
    <row r="297" spans="1:226" x14ac:dyDescent="0.35">
      <c r="A297" s="48" t="s">
        <v>169</v>
      </c>
      <c r="B297" s="77">
        <v>0</v>
      </c>
      <c r="C297" s="77">
        <v>0</v>
      </c>
      <c r="D297" s="78">
        <v>0</v>
      </c>
      <c r="E297" s="77">
        <v>0</v>
      </c>
      <c r="F297" s="77">
        <v>0</v>
      </c>
      <c r="G297" s="78">
        <v>0</v>
      </c>
      <c r="H297" s="77">
        <v>0</v>
      </c>
      <c r="I297" s="77">
        <v>0</v>
      </c>
      <c r="J297" s="78">
        <v>0</v>
      </c>
      <c r="K297" s="77">
        <v>0</v>
      </c>
      <c r="L297" s="77">
        <v>0</v>
      </c>
      <c r="M297" s="78">
        <v>0</v>
      </c>
      <c r="N297" s="77">
        <v>0</v>
      </c>
      <c r="O297" s="77">
        <v>0</v>
      </c>
      <c r="P297" s="78">
        <v>0</v>
      </c>
      <c r="Q297" s="77">
        <v>0</v>
      </c>
      <c r="R297" s="77">
        <v>0</v>
      </c>
      <c r="S297" s="78">
        <v>0</v>
      </c>
      <c r="T297" s="77">
        <v>0</v>
      </c>
      <c r="U297" s="77">
        <v>0</v>
      </c>
      <c r="V297" s="78">
        <v>0</v>
      </c>
      <c r="W297" s="77">
        <v>0</v>
      </c>
      <c r="X297" s="77">
        <v>0</v>
      </c>
      <c r="Y297" s="78">
        <v>0</v>
      </c>
      <c r="Z297" s="77">
        <v>0</v>
      </c>
      <c r="AA297" s="77">
        <v>0</v>
      </c>
      <c r="AB297" s="78">
        <v>0</v>
      </c>
      <c r="AC297" s="77">
        <v>0</v>
      </c>
      <c r="AD297" s="77">
        <v>0</v>
      </c>
      <c r="AE297" s="78">
        <v>0</v>
      </c>
      <c r="AF297" s="77">
        <v>0</v>
      </c>
      <c r="AG297" s="77">
        <v>0</v>
      </c>
      <c r="AH297" s="77">
        <v>0</v>
      </c>
      <c r="AI297" s="92">
        <v>0</v>
      </c>
      <c r="AJ297" s="91">
        <v>0</v>
      </c>
      <c r="AK297" s="92">
        <v>0</v>
      </c>
      <c r="AL297" s="77">
        <v>0</v>
      </c>
      <c r="AM297" s="77">
        <v>0</v>
      </c>
      <c r="AN297" s="77">
        <v>0</v>
      </c>
      <c r="AO297" s="92">
        <v>0</v>
      </c>
      <c r="AP297" s="91">
        <v>0</v>
      </c>
      <c r="AQ297" s="92">
        <v>0</v>
      </c>
      <c r="AR297" s="91">
        <v>0</v>
      </c>
      <c r="AS297" s="92">
        <v>0</v>
      </c>
      <c r="AT297" s="77">
        <v>0</v>
      </c>
      <c r="AU297" s="92">
        <v>0</v>
      </c>
      <c r="AV297" s="91">
        <v>0</v>
      </c>
      <c r="AW297" s="92">
        <v>0</v>
      </c>
      <c r="AX297" s="77">
        <v>0</v>
      </c>
      <c r="AY297" s="77">
        <v>0</v>
      </c>
      <c r="AZ297" s="77">
        <v>0</v>
      </c>
      <c r="BA297" s="92">
        <v>0</v>
      </c>
      <c r="BB297" s="91">
        <v>0</v>
      </c>
      <c r="BC297" s="92">
        <v>0</v>
      </c>
      <c r="BD297" s="77">
        <v>0</v>
      </c>
      <c r="BE297" s="77">
        <v>0</v>
      </c>
      <c r="BF297" s="77">
        <v>0</v>
      </c>
      <c r="BG297" s="92">
        <v>0</v>
      </c>
      <c r="BH297" s="91">
        <v>0</v>
      </c>
      <c r="BI297" s="92">
        <v>0</v>
      </c>
      <c r="BJ297" s="77">
        <v>0</v>
      </c>
      <c r="BK297" s="77">
        <v>0</v>
      </c>
      <c r="BL297" s="77">
        <v>0</v>
      </c>
      <c r="BM297" s="92">
        <v>0</v>
      </c>
      <c r="BN297" s="91">
        <v>0</v>
      </c>
      <c r="BO297" s="92">
        <v>0</v>
      </c>
      <c r="BP297" s="77">
        <v>0</v>
      </c>
      <c r="BQ297" s="77">
        <v>0</v>
      </c>
      <c r="BR297" s="77">
        <v>0</v>
      </c>
      <c r="BS297" s="92">
        <v>0</v>
      </c>
      <c r="BT297" s="91">
        <v>0</v>
      </c>
      <c r="BU297" s="92">
        <v>0</v>
      </c>
      <c r="BV297" s="77">
        <v>0</v>
      </c>
      <c r="BW297" s="77">
        <v>0</v>
      </c>
      <c r="BX297" s="77">
        <v>0</v>
      </c>
      <c r="BY297" s="92">
        <v>0</v>
      </c>
      <c r="BZ297" s="91">
        <v>0</v>
      </c>
      <c r="CA297" s="92">
        <v>0</v>
      </c>
      <c r="CB297" s="77">
        <v>0</v>
      </c>
      <c r="CC297" s="77">
        <v>0</v>
      </c>
      <c r="CD297" s="77">
        <v>0</v>
      </c>
      <c r="CE297" s="92">
        <v>0</v>
      </c>
      <c r="CF297" s="91">
        <v>0</v>
      </c>
      <c r="CG297" s="92">
        <v>0</v>
      </c>
      <c r="CH297" s="77">
        <v>0</v>
      </c>
      <c r="CI297" s="77">
        <v>0</v>
      </c>
      <c r="CJ297" s="77">
        <v>0</v>
      </c>
      <c r="CK297" s="92">
        <v>0</v>
      </c>
      <c r="CL297" s="91">
        <v>0</v>
      </c>
      <c r="CM297" s="92">
        <v>0</v>
      </c>
      <c r="CN297" s="77">
        <v>0</v>
      </c>
      <c r="CO297" s="77">
        <v>0</v>
      </c>
      <c r="CP297" s="77">
        <v>0</v>
      </c>
      <c r="CQ297" s="92">
        <v>0</v>
      </c>
      <c r="CR297" s="91">
        <v>0</v>
      </c>
      <c r="CS297" s="92">
        <v>0</v>
      </c>
      <c r="CT297" s="91">
        <v>0</v>
      </c>
      <c r="CU297" s="91">
        <v>0</v>
      </c>
      <c r="CV297" s="92">
        <v>0</v>
      </c>
      <c r="CW297" s="91">
        <v>0</v>
      </c>
      <c r="CX297" s="91">
        <v>0</v>
      </c>
      <c r="CY297" s="92">
        <v>0</v>
      </c>
      <c r="CZ297" s="91">
        <v>0</v>
      </c>
      <c r="DA297" s="91">
        <v>0</v>
      </c>
      <c r="DB297" s="92">
        <v>0</v>
      </c>
      <c r="DC297" s="77">
        <v>0</v>
      </c>
      <c r="DD297" s="77">
        <v>0</v>
      </c>
      <c r="DE297" s="77">
        <v>0</v>
      </c>
      <c r="DF297" s="92">
        <v>0</v>
      </c>
      <c r="DG297" s="91">
        <v>0</v>
      </c>
      <c r="DH297" s="92">
        <v>0</v>
      </c>
      <c r="DI297" s="91">
        <v>0</v>
      </c>
      <c r="DJ297" s="91">
        <v>0</v>
      </c>
      <c r="DK297" s="91">
        <v>0</v>
      </c>
      <c r="DL297" s="77">
        <v>0</v>
      </c>
      <c r="DM297" s="77">
        <v>0</v>
      </c>
      <c r="DN297" s="77">
        <v>0</v>
      </c>
      <c r="DO297" s="93">
        <v>0</v>
      </c>
      <c r="DP297" s="91">
        <v>0</v>
      </c>
      <c r="DQ297" s="93">
        <v>0</v>
      </c>
      <c r="DR297" s="77">
        <v>0</v>
      </c>
      <c r="DS297" s="77">
        <v>0</v>
      </c>
      <c r="DT297" s="77">
        <v>0</v>
      </c>
      <c r="DU297" s="93">
        <v>0</v>
      </c>
      <c r="DV297" s="91">
        <v>0</v>
      </c>
      <c r="DW297" s="93">
        <v>0</v>
      </c>
      <c r="DX297" s="77">
        <v>0</v>
      </c>
      <c r="DY297" s="77">
        <v>0</v>
      </c>
      <c r="DZ297" s="77">
        <v>0</v>
      </c>
      <c r="EA297" s="93">
        <v>0</v>
      </c>
      <c r="EB297" s="91">
        <v>0</v>
      </c>
      <c r="EC297" s="93">
        <v>0</v>
      </c>
      <c r="ED297" s="77">
        <v>0</v>
      </c>
      <c r="EE297" s="77">
        <v>0</v>
      </c>
      <c r="EF297" s="77">
        <v>0</v>
      </c>
      <c r="EG297" s="93">
        <v>0</v>
      </c>
      <c r="EH297" s="91">
        <v>0</v>
      </c>
      <c r="EI297" s="93">
        <v>0</v>
      </c>
      <c r="EJ297" s="77">
        <v>0</v>
      </c>
      <c r="EK297" s="77">
        <v>0</v>
      </c>
      <c r="EL297" s="77">
        <v>0</v>
      </c>
      <c r="EM297" s="93">
        <v>0</v>
      </c>
      <c r="EN297" s="91">
        <v>0</v>
      </c>
      <c r="EO297" s="93">
        <v>0</v>
      </c>
      <c r="EP297" s="77">
        <v>0</v>
      </c>
      <c r="EQ297" s="77">
        <v>0</v>
      </c>
      <c r="ER297" s="77">
        <v>0</v>
      </c>
      <c r="ES297" s="93">
        <v>0</v>
      </c>
      <c r="ET297" s="91">
        <v>0</v>
      </c>
      <c r="EU297" s="93">
        <v>0</v>
      </c>
      <c r="EV297" s="77">
        <v>0</v>
      </c>
      <c r="EW297" s="77">
        <v>0</v>
      </c>
      <c r="EX297" s="77">
        <v>0</v>
      </c>
      <c r="EY297" s="93">
        <v>0</v>
      </c>
      <c r="EZ297" s="360">
        <v>0</v>
      </c>
      <c r="FA297" s="93">
        <v>0</v>
      </c>
      <c r="FB297" s="77">
        <v>0</v>
      </c>
      <c r="FC297" s="77">
        <v>0</v>
      </c>
      <c r="FD297" s="77">
        <v>0</v>
      </c>
      <c r="FE297" s="93">
        <v>0</v>
      </c>
      <c r="FF297" s="360">
        <v>0</v>
      </c>
      <c r="FG297" s="93">
        <v>0</v>
      </c>
      <c r="FH297" s="77">
        <v>0</v>
      </c>
      <c r="FI297" s="77">
        <v>0</v>
      </c>
      <c r="FJ297" s="77">
        <v>0</v>
      </c>
      <c r="FK297" s="93">
        <v>0</v>
      </c>
      <c r="FL297" s="360">
        <v>0</v>
      </c>
      <c r="FM297" s="93">
        <v>0</v>
      </c>
      <c r="FN297" s="77">
        <v>0</v>
      </c>
      <c r="FO297" s="77">
        <v>0</v>
      </c>
      <c r="FP297" s="212">
        <v>0</v>
      </c>
      <c r="FQ297" s="77">
        <v>0</v>
      </c>
      <c r="FR297" s="77">
        <v>0</v>
      </c>
      <c r="FS297" s="77">
        <v>0</v>
      </c>
      <c r="FT297" s="93">
        <v>0</v>
      </c>
      <c r="FU297" s="360">
        <v>0</v>
      </c>
      <c r="FV297" s="93">
        <v>0</v>
      </c>
      <c r="FW297" s="77">
        <v>0</v>
      </c>
      <c r="FX297" s="77">
        <v>0</v>
      </c>
      <c r="FY297" s="77">
        <v>0</v>
      </c>
      <c r="FZ297" s="93">
        <v>0</v>
      </c>
      <c r="GA297" s="360">
        <v>0</v>
      </c>
      <c r="GB297" s="93">
        <v>0</v>
      </c>
      <c r="GC297" s="77">
        <v>0</v>
      </c>
      <c r="GD297" s="77">
        <v>0</v>
      </c>
      <c r="GE297" s="77">
        <v>0</v>
      </c>
      <c r="GF297" s="92">
        <v>0</v>
      </c>
      <c r="GG297" s="360">
        <v>0</v>
      </c>
      <c r="GH297" s="92">
        <v>0</v>
      </c>
      <c r="GI297" s="77">
        <v>0</v>
      </c>
      <c r="GJ297" s="77">
        <v>0</v>
      </c>
      <c r="GK297" s="77">
        <v>0</v>
      </c>
      <c r="GL297" s="92">
        <v>0</v>
      </c>
      <c r="GM297" s="360">
        <v>0</v>
      </c>
      <c r="GN297" s="92">
        <v>0</v>
      </c>
      <c r="GO297" s="77">
        <v>0</v>
      </c>
      <c r="GP297" s="77">
        <v>0</v>
      </c>
      <c r="GQ297" s="77">
        <v>0</v>
      </c>
      <c r="GR297" s="92">
        <v>0</v>
      </c>
      <c r="GS297" s="360">
        <v>0</v>
      </c>
      <c r="GT297" s="92">
        <v>0</v>
      </c>
      <c r="GU297" s="77">
        <v>0</v>
      </c>
      <c r="GV297" s="77">
        <v>0</v>
      </c>
      <c r="GW297" s="77">
        <v>0</v>
      </c>
      <c r="GX297" s="92">
        <v>0</v>
      </c>
      <c r="GY297" s="360">
        <v>0</v>
      </c>
      <c r="GZ297" s="92">
        <v>0</v>
      </c>
      <c r="HA297" s="77">
        <v>0</v>
      </c>
      <c r="HB297" s="77">
        <v>0</v>
      </c>
      <c r="HC297" s="77">
        <v>0</v>
      </c>
      <c r="HD297" s="92">
        <v>0</v>
      </c>
      <c r="HE297" s="360">
        <v>0</v>
      </c>
      <c r="HF297" s="92">
        <v>0</v>
      </c>
      <c r="HG297" s="77">
        <v>0</v>
      </c>
      <c r="HH297" s="77">
        <v>0</v>
      </c>
      <c r="HI297" s="77">
        <v>0</v>
      </c>
      <c r="HJ297" s="92">
        <v>0</v>
      </c>
      <c r="HK297" s="360">
        <v>0</v>
      </c>
      <c r="HL297" s="92">
        <v>0</v>
      </c>
      <c r="HM297" s="77">
        <v>0</v>
      </c>
      <c r="HN297" s="77">
        <v>0</v>
      </c>
      <c r="HO297" s="77">
        <v>0</v>
      </c>
      <c r="HP297" s="92">
        <v>0</v>
      </c>
      <c r="HQ297" s="360">
        <v>0</v>
      </c>
      <c r="HR297" s="92">
        <v>0</v>
      </c>
    </row>
    <row r="298" spans="1:226" x14ac:dyDescent="0.35">
      <c r="A298" s="48" t="s">
        <v>170</v>
      </c>
      <c r="B298" s="77">
        <f>+B85</f>
        <v>7309496000</v>
      </c>
      <c r="C298" s="77">
        <f>+C85</f>
        <v>6960624516</v>
      </c>
      <c r="D298" s="78">
        <f t="shared" ref="D298" si="2275">+C298/B298</f>
        <v>0.95227147206866247</v>
      </c>
      <c r="E298" s="77">
        <f>+E85</f>
        <v>8527263573</v>
      </c>
      <c r="F298" s="77">
        <f>+F85</f>
        <v>8384695944</v>
      </c>
      <c r="G298" s="78">
        <f t="shared" ref="G298" si="2276">+F298/E298</f>
        <v>0.9832809637254073</v>
      </c>
      <c r="H298" s="77">
        <f>+H85</f>
        <v>8833982527</v>
      </c>
      <c r="I298" s="77">
        <f>+I85</f>
        <v>7666669106</v>
      </c>
      <c r="J298" s="78">
        <f t="shared" ref="J298" si="2277">+I298/H298</f>
        <v>0.86786102220235917</v>
      </c>
      <c r="K298" s="77">
        <f>+K85</f>
        <v>3468212000</v>
      </c>
      <c r="L298" s="77">
        <f>+L85</f>
        <v>3000534606</v>
      </c>
      <c r="M298" s="78">
        <f t="shared" ref="M298" si="2278">+L298/K298</f>
        <v>0.86515316999076186</v>
      </c>
      <c r="N298" s="77">
        <f>+N85</f>
        <v>13161920485</v>
      </c>
      <c r="O298" s="77">
        <f>+O85</f>
        <v>12528665131</v>
      </c>
      <c r="P298" s="78">
        <f t="shared" ref="P298" si="2279">+O298/N298</f>
        <v>0.9518873135024869</v>
      </c>
      <c r="Q298" s="77">
        <f>+Q85</f>
        <v>12539464295</v>
      </c>
      <c r="R298" s="77">
        <f>+R85</f>
        <v>11763481166</v>
      </c>
      <c r="S298" s="78">
        <f t="shared" ref="S298" si="2280">+R298/Q298</f>
        <v>0.93811672406855395</v>
      </c>
      <c r="T298" s="77">
        <f>+T85</f>
        <v>11689324000</v>
      </c>
      <c r="U298" s="77">
        <f>+U85</f>
        <v>11200912010</v>
      </c>
      <c r="V298" s="78">
        <f t="shared" ref="V298" si="2281">+U298/T298</f>
        <v>0.95821725961227522</v>
      </c>
      <c r="W298" s="77">
        <f>+W85</f>
        <v>10705615736</v>
      </c>
      <c r="X298" s="77">
        <f>+X85</f>
        <v>10705615736</v>
      </c>
      <c r="Y298" s="78">
        <f t="shared" ref="Y298" si="2282">+X298/W298</f>
        <v>1</v>
      </c>
      <c r="Z298" s="77">
        <f>+Z85</f>
        <v>6555644000</v>
      </c>
      <c r="AA298" s="77">
        <f>+AA85</f>
        <v>6535632092</v>
      </c>
      <c r="AB298" s="78">
        <f t="shared" ref="AB298" si="2283">+AA298/Z298</f>
        <v>0.99694737725233407</v>
      </c>
      <c r="AC298" s="77">
        <f>+AC85</f>
        <v>6900000000</v>
      </c>
      <c r="AD298" s="77">
        <f>+AD85</f>
        <v>0</v>
      </c>
      <c r="AE298" s="78">
        <f t="shared" ref="AE298" si="2284">+AD298/AC298</f>
        <v>0</v>
      </c>
      <c r="AF298" s="77">
        <f>+AF85</f>
        <v>0</v>
      </c>
      <c r="AG298" s="77">
        <f>+AG85</f>
        <v>0</v>
      </c>
      <c r="AH298" s="77">
        <f>+AH85</f>
        <v>0</v>
      </c>
      <c r="AI298" s="92">
        <v>0</v>
      </c>
      <c r="AJ298" s="91">
        <v>0</v>
      </c>
      <c r="AK298" s="92">
        <v>0</v>
      </c>
      <c r="AL298" s="77">
        <f>+AL85</f>
        <v>11849000000</v>
      </c>
      <c r="AM298" s="77">
        <f>+AM85</f>
        <v>11849000000</v>
      </c>
      <c r="AN298" s="77">
        <f>+AN85</f>
        <v>0</v>
      </c>
      <c r="AO298" s="92">
        <v>0</v>
      </c>
      <c r="AP298" s="91">
        <v>0</v>
      </c>
      <c r="AQ298" s="92">
        <v>0</v>
      </c>
      <c r="AR298" s="91">
        <v>0</v>
      </c>
      <c r="AS298" s="92">
        <v>0</v>
      </c>
      <c r="AT298" s="77">
        <f>+AT85</f>
        <v>0</v>
      </c>
      <c r="AU298" s="92">
        <v>0</v>
      </c>
      <c r="AV298" s="91">
        <v>0</v>
      </c>
      <c r="AW298" s="92">
        <v>0</v>
      </c>
      <c r="AX298" s="77">
        <f>+AX85</f>
        <v>0</v>
      </c>
      <c r="AY298" s="77">
        <f>+AY85</f>
        <v>0</v>
      </c>
      <c r="AZ298" s="77">
        <f>+AZ85</f>
        <v>0</v>
      </c>
      <c r="BA298" s="92">
        <v>0</v>
      </c>
      <c r="BB298" s="91">
        <v>0</v>
      </c>
      <c r="BC298" s="92">
        <v>0</v>
      </c>
      <c r="BD298" s="77">
        <f>+BD85</f>
        <v>0</v>
      </c>
      <c r="BE298" s="77">
        <f>+BE85</f>
        <v>0</v>
      </c>
      <c r="BF298" s="77">
        <f>+BF85</f>
        <v>0</v>
      </c>
      <c r="BG298" s="92">
        <v>0</v>
      </c>
      <c r="BH298" s="91">
        <v>0</v>
      </c>
      <c r="BI298" s="92">
        <v>0</v>
      </c>
      <c r="BJ298" s="77">
        <f>+BJ85</f>
        <v>0</v>
      </c>
      <c r="BK298" s="77">
        <f>+BK85</f>
        <v>0</v>
      </c>
      <c r="BL298" s="77">
        <f>+BL85</f>
        <v>0</v>
      </c>
      <c r="BM298" s="92">
        <v>0</v>
      </c>
      <c r="BN298" s="91">
        <v>0</v>
      </c>
      <c r="BO298" s="92">
        <v>0</v>
      </c>
      <c r="BP298" s="77">
        <f>+BP85</f>
        <v>0</v>
      </c>
      <c r="BQ298" s="77">
        <f>+BQ85</f>
        <v>0</v>
      </c>
      <c r="BR298" s="77">
        <f>+BR85</f>
        <v>0</v>
      </c>
      <c r="BS298" s="92">
        <v>0</v>
      </c>
      <c r="BT298" s="91">
        <v>0</v>
      </c>
      <c r="BU298" s="92">
        <v>0</v>
      </c>
      <c r="BV298" s="77">
        <f>+BV85</f>
        <v>0</v>
      </c>
      <c r="BW298" s="77">
        <f>+BW85</f>
        <v>0</v>
      </c>
      <c r="BX298" s="77">
        <f>+BX85</f>
        <v>0</v>
      </c>
      <c r="BY298" s="92">
        <v>0</v>
      </c>
      <c r="BZ298" s="91">
        <v>0</v>
      </c>
      <c r="CA298" s="92">
        <v>0</v>
      </c>
      <c r="CB298" s="77">
        <f>+CB85</f>
        <v>0</v>
      </c>
      <c r="CC298" s="77">
        <f>+CC85</f>
        <v>0</v>
      </c>
      <c r="CD298" s="77">
        <f>+CD85</f>
        <v>0</v>
      </c>
      <c r="CE298" s="92">
        <v>0</v>
      </c>
      <c r="CF298" s="91">
        <v>0</v>
      </c>
      <c r="CG298" s="92">
        <v>0</v>
      </c>
      <c r="CH298" s="77">
        <f>+CH85</f>
        <v>0</v>
      </c>
      <c r="CI298" s="77">
        <f>+CI85</f>
        <v>0</v>
      </c>
      <c r="CJ298" s="77">
        <f>+CJ85</f>
        <v>0</v>
      </c>
      <c r="CK298" s="92">
        <v>0</v>
      </c>
      <c r="CL298" s="91">
        <v>0</v>
      </c>
      <c r="CM298" s="92">
        <v>0</v>
      </c>
      <c r="CN298" s="77">
        <f>+CN85</f>
        <v>0</v>
      </c>
      <c r="CO298" s="77">
        <f>+CO85</f>
        <v>0</v>
      </c>
      <c r="CP298" s="77">
        <f>+CP85</f>
        <v>0</v>
      </c>
      <c r="CQ298" s="92">
        <v>0</v>
      </c>
      <c r="CR298" s="91">
        <v>0</v>
      </c>
      <c r="CS298" s="92">
        <v>0</v>
      </c>
      <c r="CT298" s="91">
        <v>0</v>
      </c>
      <c r="CU298" s="91">
        <v>0</v>
      </c>
      <c r="CV298" s="92">
        <v>0</v>
      </c>
      <c r="CW298" s="91">
        <v>0</v>
      </c>
      <c r="CX298" s="91">
        <v>0</v>
      </c>
      <c r="CY298" s="92">
        <v>0</v>
      </c>
      <c r="CZ298" s="91">
        <v>0</v>
      </c>
      <c r="DA298" s="91">
        <v>0</v>
      </c>
      <c r="DB298" s="92">
        <v>0</v>
      </c>
      <c r="DC298" s="77">
        <f>+DC85</f>
        <v>0</v>
      </c>
      <c r="DD298" s="77">
        <f>+DD85</f>
        <v>0</v>
      </c>
      <c r="DE298" s="77">
        <f>+DE85</f>
        <v>0</v>
      </c>
      <c r="DF298" s="92">
        <v>0</v>
      </c>
      <c r="DG298" s="91">
        <v>0</v>
      </c>
      <c r="DH298" s="92">
        <v>0</v>
      </c>
      <c r="DI298" s="91">
        <v>0</v>
      </c>
      <c r="DJ298" s="91">
        <v>0</v>
      </c>
      <c r="DK298" s="91">
        <v>0</v>
      </c>
      <c r="DL298" s="77">
        <f>+DL85</f>
        <v>0</v>
      </c>
      <c r="DM298" s="77">
        <f>+DM85</f>
        <v>0</v>
      </c>
      <c r="DN298" s="77">
        <f>+DN85</f>
        <v>0</v>
      </c>
      <c r="DO298" s="93">
        <v>0</v>
      </c>
      <c r="DP298" s="91">
        <v>0</v>
      </c>
      <c r="DQ298" s="93">
        <v>0</v>
      </c>
      <c r="DR298" s="77">
        <f>+DR85</f>
        <v>0</v>
      </c>
      <c r="DS298" s="77">
        <f>+DS85</f>
        <v>0</v>
      </c>
      <c r="DT298" s="77">
        <f>+DT85</f>
        <v>0</v>
      </c>
      <c r="DU298" s="93">
        <v>0</v>
      </c>
      <c r="DV298" s="91">
        <v>0</v>
      </c>
      <c r="DW298" s="93">
        <v>0</v>
      </c>
      <c r="DX298" s="77">
        <f>+DX85</f>
        <v>0</v>
      </c>
      <c r="DY298" s="77">
        <f>+DY85</f>
        <v>0</v>
      </c>
      <c r="DZ298" s="77">
        <f>+DZ85</f>
        <v>0</v>
      </c>
      <c r="EA298" s="93">
        <v>0</v>
      </c>
      <c r="EB298" s="91">
        <v>0</v>
      </c>
      <c r="EC298" s="93">
        <v>0</v>
      </c>
      <c r="ED298" s="77">
        <f>+ED85</f>
        <v>0</v>
      </c>
      <c r="EE298" s="77">
        <f>+EE85</f>
        <v>0</v>
      </c>
      <c r="EF298" s="77">
        <f>+EF85</f>
        <v>0</v>
      </c>
      <c r="EG298" s="93">
        <v>0</v>
      </c>
      <c r="EH298" s="77">
        <f>+EH85</f>
        <v>0</v>
      </c>
      <c r="EI298" s="93">
        <v>0</v>
      </c>
      <c r="EJ298" s="77">
        <f>+EJ85</f>
        <v>0</v>
      </c>
      <c r="EK298" s="77">
        <f>+EK85</f>
        <v>0</v>
      </c>
      <c r="EL298" s="77">
        <f>+EL85</f>
        <v>0</v>
      </c>
      <c r="EM298" s="93">
        <v>0</v>
      </c>
      <c r="EN298" s="77">
        <f>+EN85</f>
        <v>0</v>
      </c>
      <c r="EO298" s="93">
        <v>0</v>
      </c>
      <c r="EP298" s="77">
        <f>+EP85</f>
        <v>0</v>
      </c>
      <c r="EQ298" s="77">
        <f>+EQ85</f>
        <v>0</v>
      </c>
      <c r="ER298" s="77">
        <f>+ER85</f>
        <v>0</v>
      </c>
      <c r="ES298" s="93">
        <v>0</v>
      </c>
      <c r="ET298" s="77">
        <f>+ET85</f>
        <v>0</v>
      </c>
      <c r="EU298" s="93">
        <v>0</v>
      </c>
      <c r="EV298" s="77">
        <f>+EV85</f>
        <v>0</v>
      </c>
      <c r="EW298" s="77">
        <f>+EW85</f>
        <v>0</v>
      </c>
      <c r="EX298" s="77">
        <f>+EX85</f>
        <v>0</v>
      </c>
      <c r="EY298" s="93">
        <v>0</v>
      </c>
      <c r="EZ298" s="212">
        <f>+EZ85</f>
        <v>0</v>
      </c>
      <c r="FA298" s="93">
        <v>0</v>
      </c>
      <c r="FB298" s="77">
        <f>+FB85</f>
        <v>0</v>
      </c>
      <c r="FC298" s="77">
        <f>+FC85</f>
        <v>0</v>
      </c>
      <c r="FD298" s="77">
        <f>+FD85</f>
        <v>0</v>
      </c>
      <c r="FE298" s="93">
        <v>0</v>
      </c>
      <c r="FF298" s="212">
        <f>+FF85</f>
        <v>0</v>
      </c>
      <c r="FG298" s="93">
        <v>0</v>
      </c>
      <c r="FH298" s="77">
        <f>+FH85</f>
        <v>0</v>
      </c>
      <c r="FI298" s="77">
        <f>+FI85</f>
        <v>0</v>
      </c>
      <c r="FJ298" s="77">
        <f>+FJ85</f>
        <v>0</v>
      </c>
      <c r="FK298" s="93">
        <v>0</v>
      </c>
      <c r="FL298" s="212">
        <f>+FL85</f>
        <v>0</v>
      </c>
      <c r="FM298" s="93">
        <v>0</v>
      </c>
      <c r="FN298" s="77">
        <f t="shared" ref="FN298:FS298" si="2285">+FN85</f>
        <v>0</v>
      </c>
      <c r="FO298" s="77">
        <f t="shared" si="2285"/>
        <v>0</v>
      </c>
      <c r="FP298" s="212">
        <f t="shared" si="2285"/>
        <v>0</v>
      </c>
      <c r="FQ298" s="77">
        <f t="shared" si="2285"/>
        <v>0</v>
      </c>
      <c r="FR298" s="77">
        <f t="shared" si="2285"/>
        <v>0</v>
      </c>
      <c r="FS298" s="77">
        <f t="shared" si="2285"/>
        <v>0</v>
      </c>
      <c r="FT298" s="93">
        <v>0</v>
      </c>
      <c r="FU298" s="212">
        <f>+FU85</f>
        <v>0</v>
      </c>
      <c r="FV298" s="93">
        <v>0</v>
      </c>
      <c r="FW298" s="77">
        <f t="shared" ref="FW298:FY298" si="2286">+FW85</f>
        <v>0</v>
      </c>
      <c r="FX298" s="77">
        <f t="shared" si="2286"/>
        <v>0</v>
      </c>
      <c r="FY298" s="77">
        <f t="shared" si="2286"/>
        <v>0</v>
      </c>
      <c r="FZ298" s="93">
        <v>0</v>
      </c>
      <c r="GA298" s="212">
        <f>+GA85</f>
        <v>0</v>
      </c>
      <c r="GB298" s="93">
        <v>0</v>
      </c>
      <c r="GC298" s="77">
        <f t="shared" ref="GC298:GE298" si="2287">+GC85</f>
        <v>0</v>
      </c>
      <c r="GD298" s="77">
        <f t="shared" si="2287"/>
        <v>0</v>
      </c>
      <c r="GE298" s="77">
        <f t="shared" si="2287"/>
        <v>0</v>
      </c>
      <c r="GF298" s="92">
        <v>0</v>
      </c>
      <c r="GG298" s="212">
        <f>+GG85</f>
        <v>0</v>
      </c>
      <c r="GH298" s="92">
        <v>0</v>
      </c>
      <c r="GI298" s="77">
        <f t="shared" ref="GI298:GK298" si="2288">+GI85</f>
        <v>0</v>
      </c>
      <c r="GJ298" s="77">
        <f t="shared" si="2288"/>
        <v>0</v>
      </c>
      <c r="GK298" s="77">
        <f t="shared" si="2288"/>
        <v>0</v>
      </c>
      <c r="GL298" s="92">
        <v>0</v>
      </c>
      <c r="GM298" s="212">
        <f>+GM85</f>
        <v>0</v>
      </c>
      <c r="GN298" s="92">
        <v>0</v>
      </c>
      <c r="GO298" s="77">
        <f t="shared" ref="GO298:GQ298" si="2289">+GO85</f>
        <v>0</v>
      </c>
      <c r="GP298" s="77">
        <f t="shared" si="2289"/>
        <v>0</v>
      </c>
      <c r="GQ298" s="77">
        <f t="shared" si="2289"/>
        <v>0</v>
      </c>
      <c r="GR298" s="92">
        <v>0</v>
      </c>
      <c r="GS298" s="212">
        <f>+GS85</f>
        <v>0</v>
      </c>
      <c r="GT298" s="92">
        <v>0</v>
      </c>
      <c r="GU298" s="77">
        <f t="shared" ref="GU298:GW298" si="2290">+GU85</f>
        <v>0</v>
      </c>
      <c r="GV298" s="77">
        <f t="shared" si="2290"/>
        <v>0</v>
      </c>
      <c r="GW298" s="77">
        <f t="shared" si="2290"/>
        <v>0</v>
      </c>
      <c r="GX298" s="92">
        <v>0</v>
      </c>
      <c r="GY298" s="212">
        <f>+GY85</f>
        <v>0</v>
      </c>
      <c r="GZ298" s="92">
        <v>0</v>
      </c>
      <c r="HA298" s="77">
        <f t="shared" ref="HA298:HC298" si="2291">+HA85</f>
        <v>0</v>
      </c>
      <c r="HB298" s="77">
        <f t="shared" si="2291"/>
        <v>0</v>
      </c>
      <c r="HC298" s="77">
        <f t="shared" si="2291"/>
        <v>0</v>
      </c>
      <c r="HD298" s="92">
        <v>0</v>
      </c>
      <c r="HE298" s="212">
        <f>+HE85</f>
        <v>0</v>
      </c>
      <c r="HF298" s="92">
        <v>0</v>
      </c>
      <c r="HG298" s="77">
        <f t="shared" ref="HG298:HI298" si="2292">+HG85</f>
        <v>0</v>
      </c>
      <c r="HH298" s="77">
        <f t="shared" si="2292"/>
        <v>0</v>
      </c>
      <c r="HI298" s="77">
        <f t="shared" si="2292"/>
        <v>0</v>
      </c>
      <c r="HJ298" s="92">
        <v>0</v>
      </c>
      <c r="HK298" s="212">
        <f>+HK85</f>
        <v>0</v>
      </c>
      <c r="HL298" s="92">
        <v>0</v>
      </c>
      <c r="HM298" s="77">
        <f t="shared" ref="HM298:HO298" si="2293">+HM85</f>
        <v>0</v>
      </c>
      <c r="HN298" s="77">
        <f t="shared" si="2293"/>
        <v>0</v>
      </c>
      <c r="HO298" s="77">
        <f t="shared" si="2293"/>
        <v>0</v>
      </c>
      <c r="HP298" s="92">
        <v>0</v>
      </c>
      <c r="HQ298" s="212">
        <f>+HQ85</f>
        <v>0</v>
      </c>
      <c r="HR298" s="92">
        <v>0</v>
      </c>
    </row>
    <row r="299" spans="1:226" x14ac:dyDescent="0.35">
      <c r="A299" s="48" t="s">
        <v>171</v>
      </c>
      <c r="B299" s="77">
        <v>0</v>
      </c>
      <c r="C299" s="77">
        <v>1</v>
      </c>
      <c r="D299" s="78">
        <v>0</v>
      </c>
      <c r="E299" s="77">
        <v>0</v>
      </c>
      <c r="F299" s="77">
        <v>1</v>
      </c>
      <c r="G299" s="78">
        <v>0</v>
      </c>
      <c r="H299" s="77">
        <v>0</v>
      </c>
      <c r="I299" s="77">
        <v>1</v>
      </c>
      <c r="J299" s="78">
        <v>0</v>
      </c>
      <c r="K299" s="77">
        <v>0</v>
      </c>
      <c r="L299" s="77">
        <v>1</v>
      </c>
      <c r="M299" s="78">
        <v>0</v>
      </c>
      <c r="N299" s="77">
        <v>0</v>
      </c>
      <c r="O299" s="77">
        <v>1</v>
      </c>
      <c r="P299" s="78">
        <v>0</v>
      </c>
      <c r="Q299" s="77">
        <v>0</v>
      </c>
      <c r="R299" s="77">
        <v>0</v>
      </c>
      <c r="S299" s="78">
        <v>0</v>
      </c>
      <c r="T299" s="77">
        <v>0</v>
      </c>
      <c r="U299" s="77">
        <v>0</v>
      </c>
      <c r="V299" s="78">
        <v>0</v>
      </c>
      <c r="W299" s="77">
        <v>0</v>
      </c>
      <c r="X299" s="77">
        <v>0</v>
      </c>
      <c r="Y299" s="78">
        <v>0</v>
      </c>
      <c r="Z299" s="77">
        <v>0</v>
      </c>
      <c r="AA299" s="77">
        <v>0</v>
      </c>
      <c r="AB299" s="78">
        <v>0</v>
      </c>
      <c r="AC299" s="77">
        <v>0</v>
      </c>
      <c r="AD299" s="77">
        <v>0</v>
      </c>
      <c r="AE299" s="78">
        <v>0</v>
      </c>
      <c r="AF299" s="77">
        <v>0</v>
      </c>
      <c r="AG299" s="77">
        <v>0</v>
      </c>
      <c r="AH299" s="77">
        <v>0</v>
      </c>
      <c r="AI299" s="92">
        <v>0</v>
      </c>
      <c r="AJ299" s="91">
        <v>0</v>
      </c>
      <c r="AK299" s="92">
        <v>0</v>
      </c>
      <c r="AL299" s="77">
        <v>0</v>
      </c>
      <c r="AM299" s="77">
        <v>0</v>
      </c>
      <c r="AN299" s="77">
        <v>0</v>
      </c>
      <c r="AO299" s="92">
        <v>0</v>
      </c>
      <c r="AP299" s="91">
        <v>0</v>
      </c>
      <c r="AQ299" s="92">
        <v>0</v>
      </c>
      <c r="AR299" s="91">
        <v>0</v>
      </c>
      <c r="AS299" s="92">
        <v>0</v>
      </c>
      <c r="AT299" s="77">
        <v>0</v>
      </c>
      <c r="AU299" s="92">
        <v>0</v>
      </c>
      <c r="AV299" s="91">
        <v>0</v>
      </c>
      <c r="AW299" s="92">
        <v>0</v>
      </c>
      <c r="AX299" s="77">
        <v>0</v>
      </c>
      <c r="AY299" s="77">
        <v>0</v>
      </c>
      <c r="AZ299" s="77">
        <v>0</v>
      </c>
      <c r="BA299" s="92">
        <v>0</v>
      </c>
      <c r="BB299" s="91">
        <v>0</v>
      </c>
      <c r="BC299" s="92">
        <v>0</v>
      </c>
      <c r="BD299" s="77">
        <v>0</v>
      </c>
      <c r="BE299" s="77">
        <v>0</v>
      </c>
      <c r="BF299" s="77">
        <v>0</v>
      </c>
      <c r="BG299" s="92">
        <v>0</v>
      </c>
      <c r="BH299" s="91">
        <v>0</v>
      </c>
      <c r="BI299" s="92">
        <v>0</v>
      </c>
      <c r="BJ299" s="77">
        <v>0</v>
      </c>
      <c r="BK299" s="77">
        <v>0</v>
      </c>
      <c r="BL299" s="77">
        <v>0</v>
      </c>
      <c r="BM299" s="92">
        <v>0</v>
      </c>
      <c r="BN299" s="91">
        <v>0</v>
      </c>
      <c r="BO299" s="92">
        <v>0</v>
      </c>
      <c r="BP299" s="77">
        <v>0</v>
      </c>
      <c r="BQ299" s="77">
        <v>0</v>
      </c>
      <c r="BR299" s="77">
        <v>0</v>
      </c>
      <c r="BS299" s="92">
        <v>0</v>
      </c>
      <c r="BT299" s="91">
        <v>0</v>
      </c>
      <c r="BU299" s="92">
        <v>0</v>
      </c>
      <c r="BV299" s="77">
        <v>0</v>
      </c>
      <c r="BW299" s="77">
        <v>0</v>
      </c>
      <c r="BX299" s="77">
        <v>0</v>
      </c>
      <c r="BY299" s="92">
        <v>0</v>
      </c>
      <c r="BZ299" s="91">
        <v>0</v>
      </c>
      <c r="CA299" s="92">
        <v>0</v>
      </c>
      <c r="CB299" s="77">
        <v>0</v>
      </c>
      <c r="CC299" s="77">
        <v>0</v>
      </c>
      <c r="CD299" s="77">
        <v>0</v>
      </c>
      <c r="CE299" s="92">
        <v>0</v>
      </c>
      <c r="CF299" s="91">
        <v>0</v>
      </c>
      <c r="CG299" s="92">
        <v>0</v>
      </c>
      <c r="CH299" s="77">
        <v>0</v>
      </c>
      <c r="CI299" s="77">
        <v>0</v>
      </c>
      <c r="CJ299" s="77">
        <v>0</v>
      </c>
      <c r="CK299" s="92">
        <v>0</v>
      </c>
      <c r="CL299" s="91">
        <v>0</v>
      </c>
      <c r="CM299" s="92">
        <v>0</v>
      </c>
      <c r="CN299" s="77">
        <v>0</v>
      </c>
      <c r="CO299" s="77">
        <v>0</v>
      </c>
      <c r="CP299" s="77">
        <v>0</v>
      </c>
      <c r="CQ299" s="92">
        <v>0</v>
      </c>
      <c r="CR299" s="91">
        <v>0</v>
      </c>
      <c r="CS299" s="92">
        <v>0</v>
      </c>
      <c r="CT299" s="91">
        <v>0</v>
      </c>
      <c r="CU299" s="91">
        <v>0</v>
      </c>
      <c r="CV299" s="92">
        <v>0</v>
      </c>
      <c r="CW299" s="91">
        <v>0</v>
      </c>
      <c r="CX299" s="91">
        <v>0</v>
      </c>
      <c r="CY299" s="92">
        <v>0</v>
      </c>
      <c r="CZ299" s="91">
        <v>0</v>
      </c>
      <c r="DA299" s="91">
        <v>0</v>
      </c>
      <c r="DB299" s="92">
        <v>0</v>
      </c>
      <c r="DC299" s="77">
        <v>0</v>
      </c>
      <c r="DD299" s="77">
        <v>0</v>
      </c>
      <c r="DE299" s="77">
        <v>0</v>
      </c>
      <c r="DF299" s="92">
        <v>0</v>
      </c>
      <c r="DG299" s="91">
        <v>0</v>
      </c>
      <c r="DH299" s="92">
        <v>0</v>
      </c>
      <c r="DI299" s="91">
        <v>0</v>
      </c>
      <c r="DJ299" s="91">
        <v>0</v>
      </c>
      <c r="DK299" s="91">
        <v>0</v>
      </c>
      <c r="DL299" s="77">
        <v>0</v>
      </c>
      <c r="DM299" s="77">
        <v>0</v>
      </c>
      <c r="DN299" s="77">
        <v>0</v>
      </c>
      <c r="DO299" s="93">
        <v>0</v>
      </c>
      <c r="DP299" s="91">
        <v>0</v>
      </c>
      <c r="DQ299" s="93">
        <v>0</v>
      </c>
      <c r="DR299" s="77">
        <v>0</v>
      </c>
      <c r="DS299" s="77">
        <v>0</v>
      </c>
      <c r="DT299" s="77">
        <v>0</v>
      </c>
      <c r="DU299" s="93">
        <v>0</v>
      </c>
      <c r="DV299" s="91">
        <v>0</v>
      </c>
      <c r="DW299" s="93">
        <v>0</v>
      </c>
      <c r="DX299" s="77">
        <v>0</v>
      </c>
      <c r="DY299" s="77">
        <v>0</v>
      </c>
      <c r="DZ299" s="77">
        <v>0</v>
      </c>
      <c r="EA299" s="93">
        <v>0</v>
      </c>
      <c r="EB299" s="91">
        <v>0</v>
      </c>
      <c r="EC299" s="93">
        <v>0</v>
      </c>
      <c r="ED299" s="77">
        <v>0</v>
      </c>
      <c r="EE299" s="77">
        <v>0</v>
      </c>
      <c r="EF299" s="77">
        <v>0</v>
      </c>
      <c r="EG299" s="93">
        <v>0</v>
      </c>
      <c r="EH299" s="91">
        <v>0</v>
      </c>
      <c r="EI299" s="93">
        <v>0</v>
      </c>
      <c r="EJ299" s="77">
        <v>0</v>
      </c>
      <c r="EK299" s="77">
        <v>0</v>
      </c>
      <c r="EL299" s="77">
        <v>0</v>
      </c>
      <c r="EM299" s="93">
        <v>0</v>
      </c>
      <c r="EN299" s="91">
        <v>0</v>
      </c>
      <c r="EO299" s="93">
        <v>0</v>
      </c>
      <c r="EP299" s="77">
        <v>0</v>
      </c>
      <c r="EQ299" s="77">
        <v>0</v>
      </c>
      <c r="ER299" s="77">
        <v>0</v>
      </c>
      <c r="ES299" s="93">
        <v>0</v>
      </c>
      <c r="ET299" s="91">
        <v>0</v>
      </c>
      <c r="EU299" s="93">
        <v>0</v>
      </c>
      <c r="EV299" s="77">
        <v>0</v>
      </c>
      <c r="EW299" s="77">
        <v>0</v>
      </c>
      <c r="EX299" s="77">
        <v>0</v>
      </c>
      <c r="EY299" s="93">
        <v>0</v>
      </c>
      <c r="EZ299" s="360">
        <v>0</v>
      </c>
      <c r="FA299" s="93">
        <v>0</v>
      </c>
      <c r="FB299" s="77">
        <v>0</v>
      </c>
      <c r="FC299" s="77">
        <v>0</v>
      </c>
      <c r="FD299" s="77">
        <v>0</v>
      </c>
      <c r="FE299" s="93">
        <v>0</v>
      </c>
      <c r="FF299" s="360">
        <v>0</v>
      </c>
      <c r="FG299" s="93">
        <v>0</v>
      </c>
      <c r="FH299" s="77">
        <v>0</v>
      </c>
      <c r="FI299" s="77">
        <v>0</v>
      </c>
      <c r="FJ299" s="77">
        <v>0</v>
      </c>
      <c r="FK299" s="93">
        <v>0</v>
      </c>
      <c r="FL299" s="360">
        <v>0</v>
      </c>
      <c r="FM299" s="93">
        <v>0</v>
      </c>
      <c r="FN299" s="77">
        <v>0</v>
      </c>
      <c r="FO299" s="77">
        <v>0</v>
      </c>
      <c r="FP299" s="212">
        <v>0</v>
      </c>
      <c r="FQ299" s="77">
        <v>0</v>
      </c>
      <c r="FR299" s="77">
        <v>0</v>
      </c>
      <c r="FS299" s="77">
        <v>0</v>
      </c>
      <c r="FT299" s="93">
        <v>0</v>
      </c>
      <c r="FU299" s="360">
        <v>0</v>
      </c>
      <c r="FV299" s="93">
        <v>0</v>
      </c>
      <c r="FW299" s="77">
        <v>0</v>
      </c>
      <c r="FX299" s="77">
        <v>0</v>
      </c>
      <c r="FY299" s="77">
        <v>0</v>
      </c>
      <c r="FZ299" s="93">
        <v>0</v>
      </c>
      <c r="GA299" s="360">
        <v>0</v>
      </c>
      <c r="GB299" s="93">
        <v>0</v>
      </c>
      <c r="GC299" s="77">
        <v>0</v>
      </c>
      <c r="GD299" s="77">
        <v>0</v>
      </c>
      <c r="GE299" s="77">
        <v>0</v>
      </c>
      <c r="GF299" s="92">
        <v>0</v>
      </c>
      <c r="GG299" s="360">
        <v>0</v>
      </c>
      <c r="GH299" s="92">
        <v>0</v>
      </c>
      <c r="GI299" s="77">
        <v>0</v>
      </c>
      <c r="GJ299" s="77">
        <v>0</v>
      </c>
      <c r="GK299" s="77">
        <v>0</v>
      </c>
      <c r="GL299" s="92">
        <v>0</v>
      </c>
      <c r="GM299" s="360">
        <v>0</v>
      </c>
      <c r="GN299" s="92">
        <v>0</v>
      </c>
      <c r="GO299" s="77">
        <v>0</v>
      </c>
      <c r="GP299" s="77">
        <v>0</v>
      </c>
      <c r="GQ299" s="77">
        <v>0</v>
      </c>
      <c r="GR299" s="92">
        <v>0</v>
      </c>
      <c r="GS299" s="360">
        <v>0</v>
      </c>
      <c r="GT299" s="92">
        <v>0</v>
      </c>
      <c r="GU299" s="77">
        <v>0</v>
      </c>
      <c r="GV299" s="77">
        <v>0</v>
      </c>
      <c r="GW299" s="77">
        <v>0</v>
      </c>
      <c r="GX299" s="92">
        <v>0</v>
      </c>
      <c r="GY299" s="360">
        <v>0</v>
      </c>
      <c r="GZ299" s="92">
        <v>0</v>
      </c>
      <c r="HA299" s="77">
        <v>0</v>
      </c>
      <c r="HB299" s="77">
        <v>0</v>
      </c>
      <c r="HC299" s="77">
        <v>0</v>
      </c>
      <c r="HD299" s="92">
        <v>0</v>
      </c>
      <c r="HE299" s="360">
        <v>0</v>
      </c>
      <c r="HF299" s="92">
        <v>0</v>
      </c>
      <c r="HG299" s="77">
        <v>0</v>
      </c>
      <c r="HH299" s="77">
        <v>0</v>
      </c>
      <c r="HI299" s="77">
        <v>0</v>
      </c>
      <c r="HJ299" s="92">
        <v>0</v>
      </c>
      <c r="HK299" s="360">
        <v>0</v>
      </c>
      <c r="HL299" s="92">
        <v>0</v>
      </c>
      <c r="HM299" s="77">
        <v>0</v>
      </c>
      <c r="HN299" s="77">
        <v>0</v>
      </c>
      <c r="HO299" s="77">
        <v>0</v>
      </c>
      <c r="HP299" s="92">
        <v>0</v>
      </c>
      <c r="HQ299" s="360">
        <v>0</v>
      </c>
      <c r="HR299" s="92">
        <v>0</v>
      </c>
    </row>
    <row r="300" spans="1:226" x14ac:dyDescent="0.35">
      <c r="A300" s="48" t="s">
        <v>172</v>
      </c>
      <c r="B300" s="77">
        <f>+B71</f>
        <v>0</v>
      </c>
      <c r="C300" s="77">
        <f>+C71</f>
        <v>0</v>
      </c>
      <c r="D300" s="78">
        <v>0</v>
      </c>
      <c r="E300" s="77">
        <f>+E71</f>
        <v>0</v>
      </c>
      <c r="F300" s="77">
        <f>+F71</f>
        <v>0</v>
      </c>
      <c r="G300" s="78">
        <v>0</v>
      </c>
      <c r="H300" s="77">
        <f>+H71</f>
        <v>0</v>
      </c>
      <c r="I300" s="77">
        <f>+I71</f>
        <v>0</v>
      </c>
      <c r="J300" s="78">
        <v>0</v>
      </c>
      <c r="K300" s="77">
        <f>+K71</f>
        <v>0</v>
      </c>
      <c r="L300" s="77">
        <f>+L71</f>
        <v>0</v>
      </c>
      <c r="M300" s="78">
        <v>0</v>
      </c>
      <c r="N300" s="77">
        <f>+N71</f>
        <v>0</v>
      </c>
      <c r="O300" s="77">
        <f>+O71</f>
        <v>0</v>
      </c>
      <c r="P300" s="78">
        <v>0</v>
      </c>
      <c r="Q300" s="77">
        <f>+Q71</f>
        <v>0</v>
      </c>
      <c r="R300" s="77">
        <f>+R71</f>
        <v>0</v>
      </c>
      <c r="S300" s="78">
        <v>0</v>
      </c>
      <c r="T300" s="77">
        <f>+T71</f>
        <v>0</v>
      </c>
      <c r="U300" s="77">
        <f>+U71</f>
        <v>0</v>
      </c>
      <c r="V300" s="78">
        <v>0</v>
      </c>
      <c r="W300" s="77">
        <f>+W71</f>
        <v>0</v>
      </c>
      <c r="X300" s="77">
        <f>+X71</f>
        <v>0</v>
      </c>
      <c r="Y300" s="78">
        <v>0</v>
      </c>
      <c r="Z300" s="77">
        <f>+Z71</f>
        <v>0</v>
      </c>
      <c r="AA300" s="77">
        <f>+AA71</f>
        <v>0</v>
      </c>
      <c r="AB300" s="78">
        <v>0</v>
      </c>
      <c r="AC300" s="77">
        <f>+AC71</f>
        <v>0</v>
      </c>
      <c r="AD300" s="77">
        <f>+AD71</f>
        <v>0</v>
      </c>
      <c r="AE300" s="78">
        <v>0</v>
      </c>
      <c r="AF300" s="77">
        <f>+AF71</f>
        <v>0</v>
      </c>
      <c r="AG300" s="77">
        <f>+AG71</f>
        <v>0</v>
      </c>
      <c r="AH300" s="77">
        <f>+AH71</f>
        <v>0</v>
      </c>
      <c r="AI300" s="92">
        <v>0</v>
      </c>
      <c r="AJ300" s="91">
        <v>0</v>
      </c>
      <c r="AK300" s="92">
        <v>0</v>
      </c>
      <c r="AL300" s="77">
        <f>+AL71</f>
        <v>0</v>
      </c>
      <c r="AM300" s="77">
        <f>+AM71</f>
        <v>0</v>
      </c>
      <c r="AN300" s="77">
        <f>+AN71</f>
        <v>0</v>
      </c>
      <c r="AO300" s="92">
        <v>0</v>
      </c>
      <c r="AP300" s="91">
        <v>0</v>
      </c>
      <c r="AQ300" s="92">
        <v>0</v>
      </c>
      <c r="AR300" s="91">
        <v>0</v>
      </c>
      <c r="AS300" s="92">
        <v>0</v>
      </c>
      <c r="AT300" s="77">
        <f>+AT71</f>
        <v>0</v>
      </c>
      <c r="AU300" s="92">
        <v>0</v>
      </c>
      <c r="AV300" s="91">
        <v>0</v>
      </c>
      <c r="AW300" s="92">
        <v>0</v>
      </c>
      <c r="AX300" s="77">
        <f>+AX71</f>
        <v>0</v>
      </c>
      <c r="AY300" s="77">
        <f>+AY71</f>
        <v>0</v>
      </c>
      <c r="AZ300" s="77">
        <f>+AZ71</f>
        <v>0</v>
      </c>
      <c r="BA300" s="92">
        <v>0</v>
      </c>
      <c r="BB300" s="91">
        <v>0</v>
      </c>
      <c r="BC300" s="92">
        <v>0</v>
      </c>
      <c r="BD300" s="77">
        <f>+BD71</f>
        <v>0</v>
      </c>
      <c r="BE300" s="77">
        <v>0</v>
      </c>
      <c r="BF300" s="77">
        <v>0</v>
      </c>
      <c r="BG300" s="92">
        <v>0</v>
      </c>
      <c r="BH300" s="77">
        <v>0</v>
      </c>
      <c r="BI300" s="92">
        <v>0</v>
      </c>
      <c r="BJ300" s="77">
        <v>0</v>
      </c>
      <c r="BK300" s="77">
        <v>0</v>
      </c>
      <c r="BL300" s="77">
        <v>0</v>
      </c>
      <c r="BM300" s="92">
        <v>0</v>
      </c>
      <c r="BN300" s="77">
        <v>0</v>
      </c>
      <c r="BO300" s="92">
        <v>0</v>
      </c>
      <c r="BP300" s="77">
        <v>0</v>
      </c>
      <c r="BQ300" s="77">
        <v>0</v>
      </c>
      <c r="BR300" s="77">
        <v>0</v>
      </c>
      <c r="BS300" s="92">
        <v>0</v>
      </c>
      <c r="BT300" s="77">
        <v>0</v>
      </c>
      <c r="BU300" s="92">
        <v>0</v>
      </c>
      <c r="BV300" s="77">
        <v>0</v>
      </c>
      <c r="BW300" s="77">
        <v>0</v>
      </c>
      <c r="BX300" s="77">
        <v>0</v>
      </c>
      <c r="BY300" s="92">
        <v>0</v>
      </c>
      <c r="BZ300" s="77">
        <v>0</v>
      </c>
      <c r="CA300" s="92">
        <v>0</v>
      </c>
      <c r="CB300" s="77">
        <v>0</v>
      </c>
      <c r="CC300" s="77">
        <v>0</v>
      </c>
      <c r="CD300" s="77">
        <v>0</v>
      </c>
      <c r="CE300" s="92">
        <v>0</v>
      </c>
      <c r="CF300" s="77">
        <v>0</v>
      </c>
      <c r="CG300" s="92">
        <v>0</v>
      </c>
      <c r="CH300" s="77">
        <v>0</v>
      </c>
      <c r="CI300" s="77">
        <v>0</v>
      </c>
      <c r="CJ300" s="77">
        <v>0</v>
      </c>
      <c r="CK300" s="92">
        <v>0</v>
      </c>
      <c r="CL300" s="77">
        <v>0</v>
      </c>
      <c r="CM300" s="92">
        <v>0</v>
      </c>
      <c r="CN300" s="77">
        <v>0</v>
      </c>
      <c r="CO300" s="77">
        <v>0</v>
      </c>
      <c r="CP300" s="77">
        <v>0</v>
      </c>
      <c r="CQ300" s="92">
        <v>0</v>
      </c>
      <c r="CR300" s="77">
        <v>0</v>
      </c>
      <c r="CS300" s="92">
        <v>0</v>
      </c>
      <c r="CT300" s="77">
        <v>0</v>
      </c>
      <c r="CU300" s="77">
        <v>0</v>
      </c>
      <c r="CV300" s="92">
        <v>0</v>
      </c>
      <c r="CW300" s="77">
        <v>0</v>
      </c>
      <c r="CX300" s="77">
        <v>0</v>
      </c>
      <c r="CY300" s="92">
        <v>0</v>
      </c>
      <c r="CZ300" s="77">
        <v>0</v>
      </c>
      <c r="DA300" s="77">
        <v>0</v>
      </c>
      <c r="DB300" s="92">
        <v>0</v>
      </c>
      <c r="DC300" s="77">
        <v>0</v>
      </c>
      <c r="DD300" s="77">
        <v>0</v>
      </c>
      <c r="DE300" s="77">
        <v>0</v>
      </c>
      <c r="DF300" s="92">
        <v>0</v>
      </c>
      <c r="DG300" s="77">
        <v>0</v>
      </c>
      <c r="DH300" s="92">
        <v>0</v>
      </c>
      <c r="DI300" s="77">
        <v>0</v>
      </c>
      <c r="DJ300" s="77">
        <v>0</v>
      </c>
      <c r="DK300" s="77">
        <v>0</v>
      </c>
      <c r="DL300" s="77">
        <v>0</v>
      </c>
      <c r="DM300" s="77">
        <v>0</v>
      </c>
      <c r="DN300" s="77">
        <v>0</v>
      </c>
      <c r="DO300" s="93">
        <v>0</v>
      </c>
      <c r="DP300" s="77">
        <v>0</v>
      </c>
      <c r="DQ300" s="93">
        <v>0</v>
      </c>
      <c r="DR300" s="77">
        <v>0</v>
      </c>
      <c r="DS300" s="77">
        <v>0</v>
      </c>
      <c r="DT300" s="77">
        <v>0</v>
      </c>
      <c r="DU300" s="93">
        <v>0</v>
      </c>
      <c r="DV300" s="77">
        <v>0</v>
      </c>
      <c r="DW300" s="93">
        <v>0</v>
      </c>
      <c r="DX300" s="77">
        <v>0</v>
      </c>
      <c r="DY300" s="77">
        <v>0</v>
      </c>
      <c r="DZ300" s="77">
        <v>0</v>
      </c>
      <c r="EA300" s="93">
        <v>0</v>
      </c>
      <c r="EB300" s="77">
        <v>0</v>
      </c>
      <c r="EC300" s="93">
        <v>0</v>
      </c>
      <c r="ED300" s="77">
        <v>0</v>
      </c>
      <c r="EE300" s="77">
        <v>0</v>
      </c>
      <c r="EF300" s="77">
        <v>0</v>
      </c>
      <c r="EG300" s="93">
        <v>0</v>
      </c>
      <c r="EH300" s="77">
        <v>0</v>
      </c>
      <c r="EI300" s="93">
        <v>0</v>
      </c>
      <c r="EJ300" s="77">
        <v>0</v>
      </c>
      <c r="EK300" s="77">
        <v>0</v>
      </c>
      <c r="EL300" s="77">
        <v>0</v>
      </c>
      <c r="EM300" s="93">
        <v>0</v>
      </c>
      <c r="EN300" s="77">
        <v>0</v>
      </c>
      <c r="EO300" s="93">
        <v>0</v>
      </c>
      <c r="EP300" s="77">
        <v>0</v>
      </c>
      <c r="EQ300" s="77">
        <v>0</v>
      </c>
      <c r="ER300" s="77">
        <v>0</v>
      </c>
      <c r="ES300" s="93">
        <v>0</v>
      </c>
      <c r="ET300" s="77">
        <v>0</v>
      </c>
      <c r="EU300" s="93">
        <v>0</v>
      </c>
      <c r="EV300" s="77">
        <v>0</v>
      </c>
      <c r="EW300" s="77">
        <v>0</v>
      </c>
      <c r="EX300" s="77">
        <v>0</v>
      </c>
      <c r="EY300" s="93">
        <v>0</v>
      </c>
      <c r="EZ300" s="212">
        <v>0</v>
      </c>
      <c r="FA300" s="93">
        <v>0</v>
      </c>
      <c r="FB300" s="77">
        <v>0</v>
      </c>
      <c r="FC300" s="77">
        <v>0</v>
      </c>
      <c r="FD300" s="77">
        <v>0</v>
      </c>
      <c r="FE300" s="93">
        <v>0</v>
      </c>
      <c r="FF300" s="212">
        <v>0</v>
      </c>
      <c r="FG300" s="93">
        <v>0</v>
      </c>
      <c r="FH300" s="77">
        <v>0</v>
      </c>
      <c r="FI300" s="77">
        <v>0</v>
      </c>
      <c r="FJ300" s="77">
        <v>0</v>
      </c>
      <c r="FK300" s="93">
        <v>0</v>
      </c>
      <c r="FL300" s="212">
        <v>0</v>
      </c>
      <c r="FM300" s="93">
        <v>0</v>
      </c>
      <c r="FN300" s="77">
        <v>0</v>
      </c>
      <c r="FO300" s="77">
        <v>0</v>
      </c>
      <c r="FP300" s="212">
        <v>0</v>
      </c>
      <c r="FQ300" s="77">
        <v>0</v>
      </c>
      <c r="FR300" s="77">
        <v>0</v>
      </c>
      <c r="FS300" s="77">
        <v>0</v>
      </c>
      <c r="FT300" s="93">
        <v>0</v>
      </c>
      <c r="FU300" s="212">
        <v>0</v>
      </c>
      <c r="FV300" s="93">
        <v>0</v>
      </c>
      <c r="FW300" s="77">
        <v>0</v>
      </c>
      <c r="FX300" s="77">
        <v>0</v>
      </c>
      <c r="FY300" s="77">
        <v>0</v>
      </c>
      <c r="FZ300" s="93">
        <v>0</v>
      </c>
      <c r="GA300" s="212">
        <v>0</v>
      </c>
      <c r="GB300" s="93">
        <v>0</v>
      </c>
      <c r="GC300" s="77">
        <v>0</v>
      </c>
      <c r="GD300" s="77">
        <v>0</v>
      </c>
      <c r="GE300" s="77">
        <v>0</v>
      </c>
      <c r="GF300" s="92">
        <v>0</v>
      </c>
      <c r="GG300" s="212">
        <v>0</v>
      </c>
      <c r="GH300" s="92">
        <v>0</v>
      </c>
      <c r="GI300" s="77">
        <v>0</v>
      </c>
      <c r="GJ300" s="77">
        <v>0</v>
      </c>
      <c r="GK300" s="77">
        <v>0</v>
      </c>
      <c r="GL300" s="92">
        <v>0</v>
      </c>
      <c r="GM300" s="212">
        <v>0</v>
      </c>
      <c r="GN300" s="92">
        <v>0</v>
      </c>
      <c r="GO300" s="77">
        <v>0</v>
      </c>
      <c r="GP300" s="77">
        <v>0</v>
      </c>
      <c r="GQ300" s="77">
        <v>0</v>
      </c>
      <c r="GR300" s="92">
        <v>0</v>
      </c>
      <c r="GS300" s="212">
        <v>0</v>
      </c>
      <c r="GT300" s="92">
        <v>0</v>
      </c>
      <c r="GU300" s="77">
        <v>0</v>
      </c>
      <c r="GV300" s="77">
        <v>0</v>
      </c>
      <c r="GW300" s="77">
        <v>0</v>
      </c>
      <c r="GX300" s="92">
        <v>0</v>
      </c>
      <c r="GY300" s="212">
        <v>0</v>
      </c>
      <c r="GZ300" s="92">
        <v>0</v>
      </c>
      <c r="HA300" s="77">
        <v>0</v>
      </c>
      <c r="HB300" s="77">
        <v>0</v>
      </c>
      <c r="HC300" s="77">
        <v>0</v>
      </c>
      <c r="HD300" s="92">
        <v>0</v>
      </c>
      <c r="HE300" s="212">
        <v>0</v>
      </c>
      <c r="HF300" s="92">
        <v>0</v>
      </c>
      <c r="HG300" s="77">
        <v>0</v>
      </c>
      <c r="HH300" s="77">
        <v>0</v>
      </c>
      <c r="HI300" s="77">
        <v>0</v>
      </c>
      <c r="HJ300" s="92">
        <v>0</v>
      </c>
      <c r="HK300" s="212">
        <v>0</v>
      </c>
      <c r="HL300" s="92">
        <v>0</v>
      </c>
      <c r="HM300" s="77">
        <v>0</v>
      </c>
      <c r="HN300" s="77">
        <v>0</v>
      </c>
      <c r="HO300" s="77">
        <v>0</v>
      </c>
      <c r="HP300" s="92">
        <v>0</v>
      </c>
      <c r="HQ300" s="212">
        <v>0</v>
      </c>
      <c r="HR300" s="92">
        <v>0</v>
      </c>
    </row>
    <row r="301" spans="1:226" x14ac:dyDescent="0.35">
      <c r="A301" s="48" t="s">
        <v>173</v>
      </c>
      <c r="B301" s="77">
        <v>0</v>
      </c>
      <c r="C301" s="77">
        <v>1</v>
      </c>
      <c r="D301" s="78">
        <v>0</v>
      </c>
      <c r="E301" s="77">
        <v>0</v>
      </c>
      <c r="F301" s="77">
        <v>1</v>
      </c>
      <c r="G301" s="78">
        <v>0</v>
      </c>
      <c r="H301" s="77">
        <v>0</v>
      </c>
      <c r="I301" s="77">
        <v>1</v>
      </c>
      <c r="J301" s="78">
        <v>0</v>
      </c>
      <c r="K301" s="77">
        <v>0</v>
      </c>
      <c r="L301" s="77">
        <v>1</v>
      </c>
      <c r="M301" s="78">
        <v>0</v>
      </c>
      <c r="N301" s="77">
        <v>0</v>
      </c>
      <c r="O301" s="77">
        <v>1</v>
      </c>
      <c r="P301" s="78">
        <v>0</v>
      </c>
      <c r="Q301" s="77">
        <v>0</v>
      </c>
      <c r="R301" s="77">
        <v>0</v>
      </c>
      <c r="S301" s="78">
        <v>0</v>
      </c>
      <c r="T301" s="77">
        <v>0</v>
      </c>
      <c r="U301" s="77">
        <v>0</v>
      </c>
      <c r="V301" s="78">
        <v>0</v>
      </c>
      <c r="W301" s="77">
        <v>0</v>
      </c>
      <c r="X301" s="77">
        <v>0</v>
      </c>
      <c r="Y301" s="78">
        <v>0</v>
      </c>
      <c r="Z301" s="77">
        <v>0</v>
      </c>
      <c r="AA301" s="77">
        <v>0</v>
      </c>
      <c r="AB301" s="78">
        <v>0</v>
      </c>
      <c r="AC301" s="77">
        <v>0</v>
      </c>
      <c r="AD301" s="77">
        <v>0</v>
      </c>
      <c r="AE301" s="78">
        <v>0</v>
      </c>
      <c r="AF301" s="77">
        <v>0</v>
      </c>
      <c r="AG301" s="77">
        <v>0</v>
      </c>
      <c r="AH301" s="77">
        <v>0</v>
      </c>
      <c r="AI301" s="92">
        <v>0</v>
      </c>
      <c r="AJ301" s="91">
        <v>0</v>
      </c>
      <c r="AK301" s="92">
        <v>0</v>
      </c>
      <c r="AL301" s="77">
        <v>0</v>
      </c>
      <c r="AM301" s="77">
        <v>0</v>
      </c>
      <c r="AN301" s="77">
        <v>0</v>
      </c>
      <c r="AO301" s="92">
        <v>0</v>
      </c>
      <c r="AP301" s="91">
        <v>0</v>
      </c>
      <c r="AQ301" s="92">
        <v>0</v>
      </c>
      <c r="AR301" s="91">
        <v>0</v>
      </c>
      <c r="AS301" s="92">
        <v>0</v>
      </c>
      <c r="AT301" s="77">
        <v>0</v>
      </c>
      <c r="AU301" s="92">
        <v>0</v>
      </c>
      <c r="AV301" s="91">
        <v>0</v>
      </c>
      <c r="AW301" s="92">
        <v>0</v>
      </c>
      <c r="AX301" s="77">
        <v>0</v>
      </c>
      <c r="AY301" s="77">
        <v>0</v>
      </c>
      <c r="AZ301" s="77">
        <v>0</v>
      </c>
      <c r="BA301" s="92">
        <v>0</v>
      </c>
      <c r="BB301" s="91">
        <v>0</v>
      </c>
      <c r="BC301" s="92">
        <v>0</v>
      </c>
      <c r="BD301" s="77">
        <v>0</v>
      </c>
      <c r="BE301" s="77">
        <v>0</v>
      </c>
      <c r="BF301" s="77">
        <v>0</v>
      </c>
      <c r="BG301" s="92">
        <v>0</v>
      </c>
      <c r="BH301" s="91">
        <v>0</v>
      </c>
      <c r="BI301" s="92">
        <v>0</v>
      </c>
      <c r="BJ301" s="77">
        <v>0</v>
      </c>
      <c r="BK301" s="77">
        <v>0</v>
      </c>
      <c r="BL301" s="77">
        <v>0</v>
      </c>
      <c r="BM301" s="92">
        <v>0</v>
      </c>
      <c r="BN301" s="91">
        <v>0</v>
      </c>
      <c r="BO301" s="92">
        <v>0</v>
      </c>
      <c r="BP301" s="77">
        <v>0</v>
      </c>
      <c r="BQ301" s="77">
        <v>0</v>
      </c>
      <c r="BR301" s="77">
        <v>0</v>
      </c>
      <c r="BS301" s="92">
        <v>0</v>
      </c>
      <c r="BT301" s="91">
        <v>0</v>
      </c>
      <c r="BU301" s="92">
        <v>0</v>
      </c>
      <c r="BV301" s="77">
        <v>0</v>
      </c>
      <c r="BW301" s="77">
        <v>0</v>
      </c>
      <c r="BX301" s="77">
        <v>0</v>
      </c>
      <c r="BY301" s="92">
        <v>0</v>
      </c>
      <c r="BZ301" s="91">
        <v>0</v>
      </c>
      <c r="CA301" s="92">
        <v>0</v>
      </c>
      <c r="CB301" s="77">
        <v>0</v>
      </c>
      <c r="CC301" s="77">
        <v>0</v>
      </c>
      <c r="CD301" s="77">
        <v>0</v>
      </c>
      <c r="CE301" s="92">
        <v>0</v>
      </c>
      <c r="CF301" s="91">
        <v>0</v>
      </c>
      <c r="CG301" s="92">
        <v>0</v>
      </c>
      <c r="CH301" s="77">
        <v>0</v>
      </c>
      <c r="CI301" s="77">
        <v>0</v>
      </c>
      <c r="CJ301" s="77">
        <v>0</v>
      </c>
      <c r="CK301" s="92">
        <v>0</v>
      </c>
      <c r="CL301" s="91">
        <v>0</v>
      </c>
      <c r="CM301" s="92">
        <v>0</v>
      </c>
      <c r="CN301" s="77">
        <v>0</v>
      </c>
      <c r="CO301" s="77">
        <v>0</v>
      </c>
      <c r="CP301" s="77">
        <v>0</v>
      </c>
      <c r="CQ301" s="92">
        <v>0</v>
      </c>
      <c r="CR301" s="91">
        <v>0</v>
      </c>
      <c r="CS301" s="92">
        <v>0</v>
      </c>
      <c r="CT301" s="91">
        <v>0</v>
      </c>
      <c r="CU301" s="91">
        <v>0</v>
      </c>
      <c r="CV301" s="92">
        <v>0</v>
      </c>
      <c r="CW301" s="91">
        <v>0</v>
      </c>
      <c r="CX301" s="91">
        <v>0</v>
      </c>
      <c r="CY301" s="92">
        <v>0</v>
      </c>
      <c r="CZ301" s="91">
        <v>0</v>
      </c>
      <c r="DA301" s="91">
        <v>0</v>
      </c>
      <c r="DB301" s="92">
        <v>0</v>
      </c>
      <c r="DC301" s="77">
        <v>0</v>
      </c>
      <c r="DD301" s="77">
        <v>0</v>
      </c>
      <c r="DE301" s="77">
        <v>0</v>
      </c>
      <c r="DF301" s="92">
        <v>0</v>
      </c>
      <c r="DG301" s="91">
        <v>0</v>
      </c>
      <c r="DH301" s="92">
        <v>0</v>
      </c>
      <c r="DI301" s="91">
        <v>0</v>
      </c>
      <c r="DJ301" s="91">
        <v>0</v>
      </c>
      <c r="DK301" s="91">
        <v>0</v>
      </c>
      <c r="DL301" s="77">
        <v>0</v>
      </c>
      <c r="DM301" s="77">
        <v>0</v>
      </c>
      <c r="DN301" s="77">
        <v>0</v>
      </c>
      <c r="DO301" s="93">
        <v>0</v>
      </c>
      <c r="DP301" s="91">
        <v>0</v>
      </c>
      <c r="DQ301" s="93">
        <v>0</v>
      </c>
      <c r="DR301" s="77">
        <v>0</v>
      </c>
      <c r="DS301" s="77">
        <v>0</v>
      </c>
      <c r="DT301" s="77">
        <v>0</v>
      </c>
      <c r="DU301" s="93">
        <v>0</v>
      </c>
      <c r="DV301" s="91">
        <v>0</v>
      </c>
      <c r="DW301" s="93">
        <v>0</v>
      </c>
      <c r="DX301" s="77">
        <v>0</v>
      </c>
      <c r="DY301" s="77">
        <v>0</v>
      </c>
      <c r="DZ301" s="77">
        <v>0</v>
      </c>
      <c r="EA301" s="93">
        <v>0</v>
      </c>
      <c r="EB301" s="91">
        <v>0</v>
      </c>
      <c r="EC301" s="93">
        <v>0</v>
      </c>
      <c r="ED301" s="77">
        <v>0</v>
      </c>
      <c r="EE301" s="77">
        <v>0</v>
      </c>
      <c r="EF301" s="77">
        <v>0</v>
      </c>
      <c r="EG301" s="93">
        <v>0</v>
      </c>
      <c r="EH301" s="91">
        <v>0</v>
      </c>
      <c r="EI301" s="93">
        <v>0</v>
      </c>
      <c r="EJ301" s="77">
        <v>0</v>
      </c>
      <c r="EK301" s="77">
        <v>0</v>
      </c>
      <c r="EL301" s="77">
        <v>0</v>
      </c>
      <c r="EM301" s="93">
        <v>0</v>
      </c>
      <c r="EN301" s="91">
        <v>0</v>
      </c>
      <c r="EO301" s="93">
        <v>0</v>
      </c>
      <c r="EP301" s="77">
        <v>0</v>
      </c>
      <c r="EQ301" s="77">
        <v>0</v>
      </c>
      <c r="ER301" s="77">
        <v>0</v>
      </c>
      <c r="ES301" s="93">
        <v>0</v>
      </c>
      <c r="ET301" s="91">
        <v>0</v>
      </c>
      <c r="EU301" s="93">
        <v>0</v>
      </c>
      <c r="EV301" s="77">
        <v>0</v>
      </c>
      <c r="EW301" s="77">
        <v>0</v>
      </c>
      <c r="EX301" s="77">
        <v>0</v>
      </c>
      <c r="EY301" s="93">
        <v>0</v>
      </c>
      <c r="EZ301" s="360">
        <v>0</v>
      </c>
      <c r="FA301" s="93">
        <v>0</v>
      </c>
      <c r="FB301" s="77">
        <v>0</v>
      </c>
      <c r="FC301" s="77">
        <v>0</v>
      </c>
      <c r="FD301" s="77">
        <v>0</v>
      </c>
      <c r="FE301" s="93">
        <v>0</v>
      </c>
      <c r="FF301" s="360">
        <v>0</v>
      </c>
      <c r="FG301" s="93">
        <v>0</v>
      </c>
      <c r="FH301" s="77">
        <v>0</v>
      </c>
      <c r="FI301" s="77">
        <v>0</v>
      </c>
      <c r="FJ301" s="77">
        <v>0</v>
      </c>
      <c r="FK301" s="93">
        <v>0</v>
      </c>
      <c r="FL301" s="360">
        <v>0</v>
      </c>
      <c r="FM301" s="93">
        <v>0</v>
      </c>
      <c r="FN301" s="77">
        <v>0</v>
      </c>
      <c r="FO301" s="77">
        <v>0</v>
      </c>
      <c r="FP301" s="212">
        <v>0</v>
      </c>
      <c r="FQ301" s="77">
        <v>0</v>
      </c>
      <c r="FR301" s="77">
        <v>0</v>
      </c>
      <c r="FS301" s="77">
        <v>0</v>
      </c>
      <c r="FT301" s="93">
        <v>0</v>
      </c>
      <c r="FU301" s="360">
        <v>0</v>
      </c>
      <c r="FV301" s="93">
        <v>0</v>
      </c>
      <c r="FW301" s="77">
        <v>0</v>
      </c>
      <c r="FX301" s="77">
        <v>0</v>
      </c>
      <c r="FY301" s="77">
        <v>0</v>
      </c>
      <c r="FZ301" s="93">
        <v>0</v>
      </c>
      <c r="GA301" s="360">
        <v>0</v>
      </c>
      <c r="GB301" s="93">
        <v>0</v>
      </c>
      <c r="GC301" s="77">
        <v>0</v>
      </c>
      <c r="GD301" s="77">
        <v>0</v>
      </c>
      <c r="GE301" s="77">
        <v>0</v>
      </c>
      <c r="GF301" s="92">
        <v>0</v>
      </c>
      <c r="GG301" s="360">
        <v>0</v>
      </c>
      <c r="GH301" s="92">
        <v>0</v>
      </c>
      <c r="GI301" s="77">
        <v>0</v>
      </c>
      <c r="GJ301" s="77">
        <v>0</v>
      </c>
      <c r="GK301" s="77">
        <v>0</v>
      </c>
      <c r="GL301" s="92">
        <v>0</v>
      </c>
      <c r="GM301" s="360">
        <v>0</v>
      </c>
      <c r="GN301" s="92">
        <v>0</v>
      </c>
      <c r="GO301" s="77">
        <v>0</v>
      </c>
      <c r="GP301" s="77">
        <v>0</v>
      </c>
      <c r="GQ301" s="77">
        <v>0</v>
      </c>
      <c r="GR301" s="92">
        <v>0</v>
      </c>
      <c r="GS301" s="360">
        <v>0</v>
      </c>
      <c r="GT301" s="92">
        <v>0</v>
      </c>
      <c r="GU301" s="77">
        <v>0</v>
      </c>
      <c r="GV301" s="77">
        <v>0</v>
      </c>
      <c r="GW301" s="77">
        <v>0</v>
      </c>
      <c r="GX301" s="92">
        <v>0</v>
      </c>
      <c r="GY301" s="360">
        <v>0</v>
      </c>
      <c r="GZ301" s="92">
        <v>0</v>
      </c>
      <c r="HA301" s="77">
        <v>0</v>
      </c>
      <c r="HB301" s="77">
        <v>0</v>
      </c>
      <c r="HC301" s="77">
        <v>0</v>
      </c>
      <c r="HD301" s="92">
        <v>0</v>
      </c>
      <c r="HE301" s="360">
        <v>0</v>
      </c>
      <c r="HF301" s="92">
        <v>0</v>
      </c>
      <c r="HG301" s="77">
        <v>0</v>
      </c>
      <c r="HH301" s="77">
        <v>0</v>
      </c>
      <c r="HI301" s="77">
        <v>0</v>
      </c>
      <c r="HJ301" s="92">
        <v>0</v>
      </c>
      <c r="HK301" s="360">
        <v>0</v>
      </c>
      <c r="HL301" s="92">
        <v>0</v>
      </c>
      <c r="HM301" s="77">
        <v>0</v>
      </c>
      <c r="HN301" s="77">
        <v>0</v>
      </c>
      <c r="HO301" s="77">
        <v>0</v>
      </c>
      <c r="HP301" s="92">
        <v>0</v>
      </c>
      <c r="HQ301" s="360">
        <v>0</v>
      </c>
      <c r="HR301" s="92">
        <v>0</v>
      </c>
    </row>
    <row r="302" spans="1:226" x14ac:dyDescent="0.35">
      <c r="A302" s="48" t="s">
        <v>174</v>
      </c>
      <c r="B302" s="77">
        <f>+B113</f>
        <v>8960786000</v>
      </c>
      <c r="C302" s="77">
        <f>+C113</f>
        <v>8960786000</v>
      </c>
      <c r="D302" s="78">
        <f t="shared" ref="D302:D304" si="2294">+C302/B302</f>
        <v>1</v>
      </c>
      <c r="E302" s="77">
        <f>+E113</f>
        <v>5153807926</v>
      </c>
      <c r="F302" s="77">
        <f>+F113</f>
        <v>5153807924.6599998</v>
      </c>
      <c r="G302" s="78">
        <f t="shared" ref="G302" si="2295">+F302/E302</f>
        <v>0.99999999973999809</v>
      </c>
      <c r="H302" s="77">
        <f>+H113</f>
        <v>4412088564</v>
      </c>
      <c r="I302" s="77">
        <f>+I113</f>
        <v>3751076855.5700002</v>
      </c>
      <c r="J302" s="78">
        <f t="shared" ref="J302" si="2296">+I302/H302</f>
        <v>0.850181677261998</v>
      </c>
      <c r="K302" s="77">
        <f>+K113</f>
        <v>0</v>
      </c>
      <c r="L302" s="77">
        <f>+L113</f>
        <v>0</v>
      </c>
      <c r="M302" s="78">
        <v>0</v>
      </c>
      <c r="N302" s="77">
        <f>+N113</f>
        <v>0</v>
      </c>
      <c r="O302" s="77">
        <f>+O113</f>
        <v>0</v>
      </c>
      <c r="P302" s="78">
        <v>0</v>
      </c>
      <c r="Q302" s="77">
        <f>+Q113</f>
        <v>0</v>
      </c>
      <c r="R302" s="77">
        <f>+R113</f>
        <v>0</v>
      </c>
      <c r="S302" s="78">
        <v>0</v>
      </c>
      <c r="T302" s="77">
        <f>+T113</f>
        <v>0</v>
      </c>
      <c r="U302" s="77">
        <f>+U113</f>
        <v>0</v>
      </c>
      <c r="V302" s="78">
        <v>0</v>
      </c>
      <c r="W302" s="77">
        <f>+W113</f>
        <v>0</v>
      </c>
      <c r="X302" s="77">
        <f>+X113</f>
        <v>0</v>
      </c>
      <c r="Y302" s="78">
        <v>0</v>
      </c>
      <c r="Z302" s="77">
        <f>+Z113</f>
        <v>0</v>
      </c>
      <c r="AA302" s="77">
        <f>+AA113</f>
        <v>0</v>
      </c>
      <c r="AB302" s="78">
        <v>0</v>
      </c>
      <c r="AC302" s="92">
        <v>0</v>
      </c>
      <c r="AD302" s="91">
        <v>0</v>
      </c>
      <c r="AE302" s="92">
        <v>0</v>
      </c>
      <c r="AF302" s="77">
        <f>+AF113</f>
        <v>0</v>
      </c>
      <c r="AG302" s="77">
        <f>+AG113</f>
        <v>0</v>
      </c>
      <c r="AH302" s="77">
        <f>+AH113</f>
        <v>0</v>
      </c>
      <c r="AI302" s="92">
        <v>0</v>
      </c>
      <c r="AJ302" s="91">
        <v>0</v>
      </c>
      <c r="AK302" s="92">
        <v>0</v>
      </c>
      <c r="AL302" s="77">
        <f>+AL113</f>
        <v>0</v>
      </c>
      <c r="AM302" s="77">
        <f>+AM113</f>
        <v>0</v>
      </c>
      <c r="AN302" s="77">
        <f>+AN113</f>
        <v>0</v>
      </c>
      <c r="AO302" s="92">
        <v>0</v>
      </c>
      <c r="AP302" s="91">
        <v>0</v>
      </c>
      <c r="AQ302" s="92">
        <v>0</v>
      </c>
      <c r="AR302" s="91">
        <v>0</v>
      </c>
      <c r="AS302" s="92">
        <v>0</v>
      </c>
      <c r="AT302" s="77">
        <f>+AT113</f>
        <v>0</v>
      </c>
      <c r="AU302" s="92">
        <v>0</v>
      </c>
      <c r="AV302" s="91">
        <v>0</v>
      </c>
      <c r="AW302" s="92">
        <v>0</v>
      </c>
      <c r="AX302" s="77">
        <f>+AX113</f>
        <v>0</v>
      </c>
      <c r="AY302" s="77">
        <f>+AY113</f>
        <v>0</v>
      </c>
      <c r="AZ302" s="77">
        <f>+AZ113</f>
        <v>0</v>
      </c>
      <c r="BA302" s="92">
        <v>0</v>
      </c>
      <c r="BB302" s="91">
        <v>0</v>
      </c>
      <c r="BC302" s="92">
        <v>0</v>
      </c>
      <c r="BD302" s="77">
        <f>+BD113</f>
        <v>0</v>
      </c>
      <c r="BE302" s="77">
        <f>+BE113</f>
        <v>0</v>
      </c>
      <c r="BF302" s="77">
        <f>+BF113</f>
        <v>0</v>
      </c>
      <c r="BG302" s="92">
        <v>0</v>
      </c>
      <c r="BH302" s="91">
        <v>0</v>
      </c>
      <c r="BI302" s="92">
        <v>0</v>
      </c>
      <c r="BJ302" s="77">
        <f>+BJ113</f>
        <v>0</v>
      </c>
      <c r="BK302" s="77">
        <f>+BK113</f>
        <v>0</v>
      </c>
      <c r="BL302" s="77">
        <f>+BL113</f>
        <v>0</v>
      </c>
      <c r="BM302" s="92">
        <v>0</v>
      </c>
      <c r="BN302" s="91">
        <v>0</v>
      </c>
      <c r="BO302" s="92">
        <v>0</v>
      </c>
      <c r="BP302" s="77">
        <f>+BP113</f>
        <v>0</v>
      </c>
      <c r="BQ302" s="77">
        <f>+BQ113</f>
        <v>0</v>
      </c>
      <c r="BR302" s="77">
        <f>+BR113</f>
        <v>0</v>
      </c>
      <c r="BS302" s="92">
        <v>0</v>
      </c>
      <c r="BT302" s="91">
        <v>0</v>
      </c>
      <c r="BU302" s="92">
        <v>0</v>
      </c>
      <c r="BV302" s="77">
        <f>+BV113</f>
        <v>0</v>
      </c>
      <c r="BW302" s="77">
        <f>+BW113</f>
        <v>0</v>
      </c>
      <c r="BX302" s="77">
        <f>+BX113</f>
        <v>0</v>
      </c>
      <c r="BY302" s="92">
        <v>0</v>
      </c>
      <c r="BZ302" s="91">
        <v>0</v>
      </c>
      <c r="CA302" s="92">
        <v>0</v>
      </c>
      <c r="CB302" s="77">
        <f>+CB113</f>
        <v>0</v>
      </c>
      <c r="CC302" s="77">
        <f>+CC113</f>
        <v>0</v>
      </c>
      <c r="CD302" s="77">
        <f>+CD113</f>
        <v>0</v>
      </c>
      <c r="CE302" s="92">
        <v>0</v>
      </c>
      <c r="CF302" s="91">
        <v>0</v>
      </c>
      <c r="CG302" s="92">
        <v>0</v>
      </c>
      <c r="CH302" s="77">
        <f>+CH113</f>
        <v>0</v>
      </c>
      <c r="CI302" s="77">
        <f>+CI113</f>
        <v>0</v>
      </c>
      <c r="CJ302" s="77">
        <f>+CJ113</f>
        <v>0</v>
      </c>
      <c r="CK302" s="92">
        <v>0</v>
      </c>
      <c r="CL302" s="91">
        <v>0</v>
      </c>
      <c r="CM302" s="92">
        <v>0</v>
      </c>
      <c r="CN302" s="77">
        <f>+CN113</f>
        <v>0</v>
      </c>
      <c r="CO302" s="77">
        <f>+CO113</f>
        <v>0</v>
      </c>
      <c r="CP302" s="77">
        <f>+CP113</f>
        <v>0</v>
      </c>
      <c r="CQ302" s="92">
        <v>0</v>
      </c>
      <c r="CR302" s="91">
        <v>0</v>
      </c>
      <c r="CS302" s="92">
        <v>0</v>
      </c>
      <c r="CT302" s="91">
        <v>0</v>
      </c>
      <c r="CU302" s="91">
        <v>0</v>
      </c>
      <c r="CV302" s="92">
        <v>0</v>
      </c>
      <c r="CW302" s="91">
        <v>0</v>
      </c>
      <c r="CX302" s="91">
        <v>0</v>
      </c>
      <c r="CY302" s="92">
        <v>0</v>
      </c>
      <c r="CZ302" s="91">
        <v>0</v>
      </c>
      <c r="DA302" s="91">
        <v>0</v>
      </c>
      <c r="DB302" s="92">
        <v>0</v>
      </c>
      <c r="DC302" s="77">
        <f>+DC113</f>
        <v>0</v>
      </c>
      <c r="DD302" s="77">
        <f>+DD113</f>
        <v>0</v>
      </c>
      <c r="DE302" s="77">
        <f>+DE113</f>
        <v>0</v>
      </c>
      <c r="DF302" s="92">
        <v>0</v>
      </c>
      <c r="DG302" s="91">
        <v>0</v>
      </c>
      <c r="DH302" s="92">
        <v>0</v>
      </c>
      <c r="DI302" s="91">
        <v>0</v>
      </c>
      <c r="DJ302" s="91">
        <v>0</v>
      </c>
      <c r="DK302" s="91">
        <v>0</v>
      </c>
      <c r="DL302" s="77">
        <f>+DL113</f>
        <v>0</v>
      </c>
      <c r="DM302" s="77">
        <f>+DM113</f>
        <v>0</v>
      </c>
      <c r="DN302" s="77">
        <f>+DN113</f>
        <v>0</v>
      </c>
      <c r="DO302" s="93">
        <v>0</v>
      </c>
      <c r="DP302" s="91">
        <v>0</v>
      </c>
      <c r="DQ302" s="93">
        <v>0</v>
      </c>
      <c r="DR302" s="77">
        <f>+DR113</f>
        <v>0</v>
      </c>
      <c r="DS302" s="77">
        <f>+DS113</f>
        <v>0</v>
      </c>
      <c r="DT302" s="77">
        <f>+DT113</f>
        <v>0</v>
      </c>
      <c r="DU302" s="93">
        <v>0</v>
      </c>
      <c r="DV302" s="91">
        <v>0</v>
      </c>
      <c r="DW302" s="93">
        <v>0</v>
      </c>
      <c r="DX302" s="77">
        <f>+DX113</f>
        <v>0</v>
      </c>
      <c r="DY302" s="77">
        <f>+DY113</f>
        <v>0</v>
      </c>
      <c r="DZ302" s="77">
        <f>+DZ113</f>
        <v>0</v>
      </c>
      <c r="EA302" s="93">
        <v>0</v>
      </c>
      <c r="EB302" s="91">
        <v>0</v>
      </c>
      <c r="EC302" s="93">
        <v>0</v>
      </c>
      <c r="ED302" s="77">
        <f>+ED113</f>
        <v>0</v>
      </c>
      <c r="EE302" s="77">
        <f>+EE113</f>
        <v>0</v>
      </c>
      <c r="EF302" s="77">
        <f>+EF113</f>
        <v>0</v>
      </c>
      <c r="EG302" s="93">
        <v>0</v>
      </c>
      <c r="EH302" s="91">
        <v>0</v>
      </c>
      <c r="EI302" s="93">
        <v>0</v>
      </c>
      <c r="EJ302" s="77">
        <f>+EJ113</f>
        <v>0</v>
      </c>
      <c r="EK302" s="77">
        <f>+EK113</f>
        <v>0</v>
      </c>
      <c r="EL302" s="77">
        <f>+EL113</f>
        <v>0</v>
      </c>
      <c r="EM302" s="93">
        <v>0</v>
      </c>
      <c r="EN302" s="91">
        <v>0</v>
      </c>
      <c r="EO302" s="93">
        <v>0</v>
      </c>
      <c r="EP302" s="77">
        <f>+EP113</f>
        <v>0</v>
      </c>
      <c r="EQ302" s="77">
        <f>+EQ113</f>
        <v>0</v>
      </c>
      <c r="ER302" s="77">
        <f>+ER113</f>
        <v>0</v>
      </c>
      <c r="ES302" s="93">
        <v>0</v>
      </c>
      <c r="ET302" s="91">
        <v>0</v>
      </c>
      <c r="EU302" s="93">
        <v>0</v>
      </c>
      <c r="EV302" s="77">
        <f>+EV113</f>
        <v>0</v>
      </c>
      <c r="EW302" s="77">
        <f>+EW113</f>
        <v>0</v>
      </c>
      <c r="EX302" s="77">
        <f>+EX113</f>
        <v>0</v>
      </c>
      <c r="EY302" s="93">
        <v>0</v>
      </c>
      <c r="EZ302" s="360">
        <v>0</v>
      </c>
      <c r="FA302" s="93">
        <v>0</v>
      </c>
      <c r="FB302" s="77">
        <f>+FB113</f>
        <v>0</v>
      </c>
      <c r="FC302" s="77">
        <f>+FC113</f>
        <v>0</v>
      </c>
      <c r="FD302" s="77">
        <f>+FD113</f>
        <v>0</v>
      </c>
      <c r="FE302" s="93">
        <v>0</v>
      </c>
      <c r="FF302" s="360">
        <v>0</v>
      </c>
      <c r="FG302" s="93">
        <v>0</v>
      </c>
      <c r="FH302" s="77">
        <f>+FH113</f>
        <v>0</v>
      </c>
      <c r="FI302" s="77">
        <f>+FI113</f>
        <v>0</v>
      </c>
      <c r="FJ302" s="77">
        <f>+FJ113</f>
        <v>0</v>
      </c>
      <c r="FK302" s="93">
        <v>0</v>
      </c>
      <c r="FL302" s="360">
        <v>0</v>
      </c>
      <c r="FM302" s="93">
        <v>0</v>
      </c>
      <c r="FN302" s="77">
        <f t="shared" ref="FN302:FS302" si="2297">+FN113</f>
        <v>0</v>
      </c>
      <c r="FO302" s="77">
        <f t="shared" si="2297"/>
        <v>0</v>
      </c>
      <c r="FP302" s="212">
        <f t="shared" si="2297"/>
        <v>0</v>
      </c>
      <c r="FQ302" s="77">
        <f t="shared" si="2297"/>
        <v>0</v>
      </c>
      <c r="FR302" s="77">
        <f t="shared" si="2297"/>
        <v>0</v>
      </c>
      <c r="FS302" s="77">
        <f t="shared" si="2297"/>
        <v>0</v>
      </c>
      <c r="FT302" s="93">
        <v>0</v>
      </c>
      <c r="FU302" s="360">
        <v>0</v>
      </c>
      <c r="FV302" s="93">
        <v>0</v>
      </c>
      <c r="FW302" s="77">
        <f t="shared" ref="FW302:FY302" si="2298">+FW113</f>
        <v>0</v>
      </c>
      <c r="FX302" s="77">
        <f t="shared" si="2298"/>
        <v>0</v>
      </c>
      <c r="FY302" s="77">
        <f t="shared" si="2298"/>
        <v>0</v>
      </c>
      <c r="FZ302" s="93">
        <v>0</v>
      </c>
      <c r="GA302" s="360">
        <v>0</v>
      </c>
      <c r="GB302" s="93">
        <v>0</v>
      </c>
      <c r="GC302" s="77">
        <f t="shared" ref="GC302:GE302" si="2299">+GC113</f>
        <v>0</v>
      </c>
      <c r="GD302" s="77">
        <f t="shared" si="2299"/>
        <v>0</v>
      </c>
      <c r="GE302" s="77">
        <f t="shared" si="2299"/>
        <v>0</v>
      </c>
      <c r="GF302" s="92">
        <v>0</v>
      </c>
      <c r="GG302" s="360">
        <v>0</v>
      </c>
      <c r="GH302" s="92">
        <v>0</v>
      </c>
      <c r="GI302" s="77">
        <f t="shared" ref="GI302:GK302" si="2300">+GI113</f>
        <v>0</v>
      </c>
      <c r="GJ302" s="77">
        <f t="shared" si="2300"/>
        <v>0</v>
      </c>
      <c r="GK302" s="77">
        <f t="shared" si="2300"/>
        <v>0</v>
      </c>
      <c r="GL302" s="92">
        <v>0</v>
      </c>
      <c r="GM302" s="360">
        <v>0</v>
      </c>
      <c r="GN302" s="92">
        <v>0</v>
      </c>
      <c r="GO302" s="77">
        <f t="shared" ref="GO302:GQ302" si="2301">+GO113</f>
        <v>0</v>
      </c>
      <c r="GP302" s="77">
        <f t="shared" si="2301"/>
        <v>0</v>
      </c>
      <c r="GQ302" s="77">
        <f t="shared" si="2301"/>
        <v>0</v>
      </c>
      <c r="GR302" s="92">
        <v>0</v>
      </c>
      <c r="GS302" s="360">
        <v>0</v>
      </c>
      <c r="GT302" s="92">
        <v>0</v>
      </c>
      <c r="GU302" s="77">
        <f t="shared" ref="GU302:GW302" si="2302">+GU113</f>
        <v>0</v>
      </c>
      <c r="GV302" s="77">
        <f t="shared" si="2302"/>
        <v>0</v>
      </c>
      <c r="GW302" s="77">
        <f t="shared" si="2302"/>
        <v>0</v>
      </c>
      <c r="GX302" s="92">
        <v>0</v>
      </c>
      <c r="GY302" s="360">
        <v>0</v>
      </c>
      <c r="GZ302" s="92">
        <v>0</v>
      </c>
      <c r="HA302" s="77">
        <f t="shared" ref="HA302:HC302" si="2303">+HA113</f>
        <v>0</v>
      </c>
      <c r="HB302" s="77">
        <f t="shared" si="2303"/>
        <v>0</v>
      </c>
      <c r="HC302" s="77">
        <f t="shared" si="2303"/>
        <v>0</v>
      </c>
      <c r="HD302" s="92">
        <v>0</v>
      </c>
      <c r="HE302" s="360">
        <v>0</v>
      </c>
      <c r="HF302" s="92">
        <v>0</v>
      </c>
      <c r="HG302" s="77">
        <f t="shared" ref="HG302:HI302" si="2304">+HG113</f>
        <v>0</v>
      </c>
      <c r="HH302" s="77">
        <f t="shared" si="2304"/>
        <v>0</v>
      </c>
      <c r="HI302" s="77">
        <f t="shared" si="2304"/>
        <v>0</v>
      </c>
      <c r="HJ302" s="92">
        <v>0</v>
      </c>
      <c r="HK302" s="360">
        <v>0</v>
      </c>
      <c r="HL302" s="92">
        <v>0</v>
      </c>
      <c r="HM302" s="77">
        <f t="shared" ref="HM302:HO302" si="2305">+HM113</f>
        <v>0</v>
      </c>
      <c r="HN302" s="77">
        <f t="shared" si="2305"/>
        <v>0</v>
      </c>
      <c r="HO302" s="77">
        <f t="shared" si="2305"/>
        <v>0</v>
      </c>
      <c r="HP302" s="92">
        <v>0</v>
      </c>
      <c r="HQ302" s="360">
        <v>0</v>
      </c>
      <c r="HR302" s="92">
        <v>0</v>
      </c>
    </row>
    <row r="303" spans="1:226" ht="15" thickBot="1" x14ac:dyDescent="0.4">
      <c r="A303" s="223" t="s">
        <v>175</v>
      </c>
      <c r="B303" s="224">
        <v>0</v>
      </c>
      <c r="C303" s="224">
        <v>1</v>
      </c>
      <c r="D303" s="225">
        <v>0</v>
      </c>
      <c r="E303" s="224">
        <v>0</v>
      </c>
      <c r="F303" s="224">
        <v>1</v>
      </c>
      <c r="G303" s="225">
        <v>0</v>
      </c>
      <c r="H303" s="224">
        <v>0</v>
      </c>
      <c r="I303" s="224">
        <v>1</v>
      </c>
      <c r="J303" s="225">
        <v>0</v>
      </c>
      <c r="K303" s="224">
        <v>0</v>
      </c>
      <c r="L303" s="224">
        <v>1</v>
      </c>
      <c r="M303" s="225">
        <v>0</v>
      </c>
      <c r="N303" s="224">
        <v>0</v>
      </c>
      <c r="O303" s="224">
        <v>1</v>
      </c>
      <c r="P303" s="225">
        <v>0</v>
      </c>
      <c r="Q303" s="224">
        <v>0</v>
      </c>
      <c r="R303" s="224">
        <v>0</v>
      </c>
      <c r="S303" s="225">
        <v>0</v>
      </c>
      <c r="T303" s="224">
        <v>0</v>
      </c>
      <c r="U303" s="224">
        <v>0</v>
      </c>
      <c r="V303" s="225">
        <v>0</v>
      </c>
      <c r="W303" s="224">
        <v>0</v>
      </c>
      <c r="X303" s="224">
        <v>0</v>
      </c>
      <c r="Y303" s="225">
        <v>0</v>
      </c>
      <c r="Z303" s="224">
        <v>0</v>
      </c>
      <c r="AA303" s="224">
        <v>0</v>
      </c>
      <c r="AB303" s="225">
        <v>0</v>
      </c>
      <c r="AC303" s="224">
        <v>0</v>
      </c>
      <c r="AD303" s="224">
        <v>0</v>
      </c>
      <c r="AE303" s="225">
        <v>0</v>
      </c>
      <c r="AF303" s="224">
        <v>0</v>
      </c>
      <c r="AG303" s="224">
        <v>0</v>
      </c>
      <c r="AH303" s="224">
        <v>0</v>
      </c>
      <c r="AI303" s="226">
        <v>0</v>
      </c>
      <c r="AJ303" s="232">
        <v>0</v>
      </c>
      <c r="AK303" s="226">
        <v>0</v>
      </c>
      <c r="AL303" s="224">
        <v>0</v>
      </c>
      <c r="AM303" s="224">
        <v>0</v>
      </c>
      <c r="AN303" s="224">
        <v>0</v>
      </c>
      <c r="AO303" s="226">
        <v>0</v>
      </c>
      <c r="AP303" s="232">
        <v>0</v>
      </c>
      <c r="AQ303" s="226">
        <v>0</v>
      </c>
      <c r="AR303" s="232">
        <v>0</v>
      </c>
      <c r="AS303" s="226">
        <v>0</v>
      </c>
      <c r="AT303" s="224">
        <v>0</v>
      </c>
      <c r="AU303" s="226">
        <v>0</v>
      </c>
      <c r="AV303" s="232">
        <v>0</v>
      </c>
      <c r="AW303" s="226">
        <v>0</v>
      </c>
      <c r="AX303" s="224">
        <v>0</v>
      </c>
      <c r="AY303" s="224">
        <v>0</v>
      </c>
      <c r="AZ303" s="224">
        <v>0</v>
      </c>
      <c r="BA303" s="226">
        <v>0</v>
      </c>
      <c r="BB303" s="232">
        <v>0</v>
      </c>
      <c r="BC303" s="226">
        <v>0</v>
      </c>
      <c r="BD303" s="224">
        <v>0</v>
      </c>
      <c r="BE303" s="224">
        <v>0</v>
      </c>
      <c r="BF303" s="224">
        <v>0</v>
      </c>
      <c r="BG303" s="226">
        <v>0</v>
      </c>
      <c r="BH303" s="232">
        <v>0</v>
      </c>
      <c r="BI303" s="226">
        <v>0</v>
      </c>
      <c r="BJ303" s="224">
        <v>0</v>
      </c>
      <c r="BK303" s="224">
        <v>0</v>
      </c>
      <c r="BL303" s="224">
        <v>0</v>
      </c>
      <c r="BM303" s="226">
        <v>0</v>
      </c>
      <c r="BN303" s="232">
        <v>0</v>
      </c>
      <c r="BO303" s="226">
        <v>0</v>
      </c>
      <c r="BP303" s="224">
        <v>0</v>
      </c>
      <c r="BQ303" s="224">
        <v>0</v>
      </c>
      <c r="BR303" s="224">
        <v>0</v>
      </c>
      <c r="BS303" s="226">
        <v>0</v>
      </c>
      <c r="BT303" s="232">
        <v>0</v>
      </c>
      <c r="BU303" s="226">
        <v>0</v>
      </c>
      <c r="BV303" s="224">
        <v>0</v>
      </c>
      <c r="BW303" s="224">
        <v>0</v>
      </c>
      <c r="BX303" s="224">
        <v>0</v>
      </c>
      <c r="BY303" s="226">
        <v>0</v>
      </c>
      <c r="BZ303" s="232">
        <v>0</v>
      </c>
      <c r="CA303" s="226">
        <v>0</v>
      </c>
      <c r="CB303" s="224">
        <v>0</v>
      </c>
      <c r="CC303" s="224">
        <v>0</v>
      </c>
      <c r="CD303" s="224">
        <v>0</v>
      </c>
      <c r="CE303" s="226">
        <v>0</v>
      </c>
      <c r="CF303" s="232">
        <v>0</v>
      </c>
      <c r="CG303" s="226">
        <v>0</v>
      </c>
      <c r="CH303" s="224">
        <v>0</v>
      </c>
      <c r="CI303" s="224">
        <v>0</v>
      </c>
      <c r="CJ303" s="224">
        <v>0</v>
      </c>
      <c r="CK303" s="226">
        <v>0</v>
      </c>
      <c r="CL303" s="232">
        <v>0</v>
      </c>
      <c r="CM303" s="226">
        <v>0</v>
      </c>
      <c r="CN303" s="224">
        <v>0</v>
      </c>
      <c r="CO303" s="224">
        <v>0</v>
      </c>
      <c r="CP303" s="224">
        <v>0</v>
      </c>
      <c r="CQ303" s="226">
        <v>0</v>
      </c>
      <c r="CR303" s="232">
        <v>0</v>
      </c>
      <c r="CS303" s="226">
        <v>0</v>
      </c>
      <c r="CT303" s="232">
        <v>0</v>
      </c>
      <c r="CU303" s="232">
        <v>0</v>
      </c>
      <c r="CV303" s="226">
        <v>0</v>
      </c>
      <c r="CW303" s="232">
        <v>0</v>
      </c>
      <c r="CX303" s="232">
        <v>0</v>
      </c>
      <c r="CY303" s="226">
        <v>0</v>
      </c>
      <c r="CZ303" s="232">
        <v>0</v>
      </c>
      <c r="DA303" s="232">
        <v>0</v>
      </c>
      <c r="DB303" s="226">
        <v>0</v>
      </c>
      <c r="DC303" s="224">
        <v>0</v>
      </c>
      <c r="DD303" s="224">
        <v>0</v>
      </c>
      <c r="DE303" s="224">
        <v>0</v>
      </c>
      <c r="DF303" s="226">
        <v>0</v>
      </c>
      <c r="DG303" s="232">
        <v>0</v>
      </c>
      <c r="DH303" s="226">
        <v>0</v>
      </c>
      <c r="DI303" s="232">
        <v>0</v>
      </c>
      <c r="DJ303" s="232">
        <v>0</v>
      </c>
      <c r="DK303" s="232">
        <v>0</v>
      </c>
      <c r="DL303" s="224">
        <v>0</v>
      </c>
      <c r="DM303" s="224">
        <v>0</v>
      </c>
      <c r="DN303" s="224">
        <v>0</v>
      </c>
      <c r="DO303" s="231">
        <v>0</v>
      </c>
      <c r="DP303" s="232">
        <v>0</v>
      </c>
      <c r="DQ303" s="231">
        <v>0</v>
      </c>
      <c r="DR303" s="224">
        <v>0</v>
      </c>
      <c r="DS303" s="224">
        <v>0</v>
      </c>
      <c r="DT303" s="224">
        <v>0</v>
      </c>
      <c r="DU303" s="231">
        <v>0</v>
      </c>
      <c r="DV303" s="232">
        <v>0</v>
      </c>
      <c r="DW303" s="231">
        <v>0</v>
      </c>
      <c r="DX303" s="224">
        <v>0</v>
      </c>
      <c r="DY303" s="224">
        <v>0</v>
      </c>
      <c r="DZ303" s="224">
        <v>0</v>
      </c>
      <c r="EA303" s="231">
        <v>0</v>
      </c>
      <c r="EB303" s="232">
        <v>0</v>
      </c>
      <c r="EC303" s="231">
        <v>0</v>
      </c>
      <c r="ED303" s="224">
        <v>0</v>
      </c>
      <c r="EE303" s="224">
        <v>0</v>
      </c>
      <c r="EF303" s="224">
        <v>0</v>
      </c>
      <c r="EG303" s="231">
        <v>0</v>
      </c>
      <c r="EH303" s="232">
        <v>0</v>
      </c>
      <c r="EI303" s="231">
        <v>0</v>
      </c>
      <c r="EJ303" s="224">
        <v>0</v>
      </c>
      <c r="EK303" s="224">
        <v>0</v>
      </c>
      <c r="EL303" s="224">
        <v>0</v>
      </c>
      <c r="EM303" s="231">
        <v>0</v>
      </c>
      <c r="EN303" s="232">
        <v>0</v>
      </c>
      <c r="EO303" s="231">
        <v>0</v>
      </c>
      <c r="EP303" s="224">
        <v>0</v>
      </c>
      <c r="EQ303" s="224">
        <v>0</v>
      </c>
      <c r="ER303" s="224">
        <v>0</v>
      </c>
      <c r="ES303" s="231">
        <v>0</v>
      </c>
      <c r="ET303" s="232">
        <v>0</v>
      </c>
      <c r="EU303" s="231">
        <v>0</v>
      </c>
      <c r="EV303" s="224">
        <v>0</v>
      </c>
      <c r="EW303" s="224">
        <v>0</v>
      </c>
      <c r="EX303" s="224">
        <v>0</v>
      </c>
      <c r="EY303" s="231">
        <v>0</v>
      </c>
      <c r="EZ303" s="382">
        <v>0</v>
      </c>
      <c r="FA303" s="231">
        <v>0</v>
      </c>
      <c r="FB303" s="224">
        <v>0</v>
      </c>
      <c r="FC303" s="224">
        <v>0</v>
      </c>
      <c r="FD303" s="224">
        <v>0</v>
      </c>
      <c r="FE303" s="231">
        <v>0</v>
      </c>
      <c r="FF303" s="382">
        <v>0</v>
      </c>
      <c r="FG303" s="231">
        <v>0</v>
      </c>
      <c r="FH303" s="224">
        <v>0</v>
      </c>
      <c r="FI303" s="224">
        <v>0</v>
      </c>
      <c r="FJ303" s="224">
        <v>0</v>
      </c>
      <c r="FK303" s="231">
        <v>0</v>
      </c>
      <c r="FL303" s="382">
        <v>0</v>
      </c>
      <c r="FM303" s="231">
        <v>0</v>
      </c>
      <c r="FN303" s="224">
        <v>0</v>
      </c>
      <c r="FO303" s="224">
        <v>0</v>
      </c>
      <c r="FP303" s="362">
        <v>0</v>
      </c>
      <c r="FQ303" s="224">
        <v>0</v>
      </c>
      <c r="FR303" s="224">
        <v>0</v>
      </c>
      <c r="FS303" s="224">
        <v>0</v>
      </c>
      <c r="FT303" s="231">
        <v>0</v>
      </c>
      <c r="FU303" s="382">
        <v>0</v>
      </c>
      <c r="FV303" s="231">
        <v>0</v>
      </c>
      <c r="FW303" s="224">
        <v>0</v>
      </c>
      <c r="FX303" s="224">
        <v>0</v>
      </c>
      <c r="FY303" s="224">
        <v>0</v>
      </c>
      <c r="FZ303" s="231">
        <v>0</v>
      </c>
      <c r="GA303" s="382">
        <v>0</v>
      </c>
      <c r="GB303" s="231">
        <v>0</v>
      </c>
      <c r="GC303" s="224">
        <v>0</v>
      </c>
      <c r="GD303" s="224">
        <v>0</v>
      </c>
      <c r="GE303" s="224">
        <v>0</v>
      </c>
      <c r="GF303" s="226">
        <v>0</v>
      </c>
      <c r="GG303" s="382">
        <v>0</v>
      </c>
      <c r="GH303" s="226">
        <v>0</v>
      </c>
      <c r="GI303" s="224">
        <v>0</v>
      </c>
      <c r="GJ303" s="224">
        <v>0</v>
      </c>
      <c r="GK303" s="224">
        <v>0</v>
      </c>
      <c r="GL303" s="226">
        <v>0</v>
      </c>
      <c r="GM303" s="382">
        <v>0</v>
      </c>
      <c r="GN303" s="226">
        <v>0</v>
      </c>
      <c r="GO303" s="224">
        <v>0</v>
      </c>
      <c r="GP303" s="224">
        <v>0</v>
      </c>
      <c r="GQ303" s="224">
        <v>0</v>
      </c>
      <c r="GR303" s="226">
        <v>0</v>
      </c>
      <c r="GS303" s="382">
        <v>0</v>
      </c>
      <c r="GT303" s="226">
        <v>0</v>
      </c>
      <c r="GU303" s="224">
        <v>0</v>
      </c>
      <c r="GV303" s="224">
        <v>0</v>
      </c>
      <c r="GW303" s="224">
        <v>0</v>
      </c>
      <c r="GX303" s="226">
        <v>0</v>
      </c>
      <c r="GY303" s="382">
        <v>0</v>
      </c>
      <c r="GZ303" s="226">
        <v>0</v>
      </c>
      <c r="HA303" s="224">
        <v>0</v>
      </c>
      <c r="HB303" s="224">
        <v>0</v>
      </c>
      <c r="HC303" s="224">
        <v>0</v>
      </c>
      <c r="HD303" s="226">
        <v>0</v>
      </c>
      <c r="HE303" s="382">
        <v>0</v>
      </c>
      <c r="HF303" s="226">
        <v>0</v>
      </c>
      <c r="HG303" s="224">
        <v>0</v>
      </c>
      <c r="HH303" s="224">
        <v>0</v>
      </c>
      <c r="HI303" s="224">
        <v>0</v>
      </c>
      <c r="HJ303" s="226">
        <v>0</v>
      </c>
      <c r="HK303" s="382">
        <v>0</v>
      </c>
      <c r="HL303" s="226">
        <v>0</v>
      </c>
      <c r="HM303" s="224">
        <v>0</v>
      </c>
      <c r="HN303" s="224">
        <v>0</v>
      </c>
      <c r="HO303" s="224">
        <v>0</v>
      </c>
      <c r="HP303" s="226">
        <v>0</v>
      </c>
      <c r="HQ303" s="382">
        <v>0</v>
      </c>
      <c r="HR303" s="226">
        <v>0</v>
      </c>
    </row>
    <row r="304" spans="1:226" ht="15" thickBot="1" x14ac:dyDescent="0.4">
      <c r="A304" s="228" t="s">
        <v>182</v>
      </c>
      <c r="B304" s="229">
        <f t="shared" ref="B304" si="2306">SUM(B288:B303)</f>
        <v>488863764255.28998</v>
      </c>
      <c r="C304" s="229">
        <f t="shared" ref="C304" si="2307">SUM(C288:C303)</f>
        <v>481736384881.13983</v>
      </c>
      <c r="D304" s="230">
        <f t="shared" si="2294"/>
        <v>0.98542052020360393</v>
      </c>
      <c r="E304" s="229">
        <f t="shared" ref="E304:F304" si="2308">SUM(E288:E303)</f>
        <v>456836434051</v>
      </c>
      <c r="F304" s="229">
        <f t="shared" si="2308"/>
        <v>451607407878.16998</v>
      </c>
      <c r="G304" s="230">
        <f t="shared" ref="G304" si="2309">+F304/E304</f>
        <v>0.98855383287523368</v>
      </c>
      <c r="H304" s="229">
        <f t="shared" ref="H304:I304" si="2310">SUM(H288:H303)</f>
        <v>616831252636</v>
      </c>
      <c r="I304" s="229">
        <f t="shared" si="2310"/>
        <v>596832977887.83997</v>
      </c>
      <c r="J304" s="230">
        <f t="shared" ref="J304" si="2311">+I304/H304</f>
        <v>0.96757901830898108</v>
      </c>
      <c r="K304" s="229">
        <f t="shared" ref="K304:L304" si="2312">SUM(K288:K303)</f>
        <v>590403178967</v>
      </c>
      <c r="L304" s="229">
        <f t="shared" si="2312"/>
        <v>574904406653.32996</v>
      </c>
      <c r="M304" s="230">
        <f t="shared" ref="M304" si="2313">+L304/K304</f>
        <v>0.97374883322818906</v>
      </c>
      <c r="N304" s="229">
        <f t="shared" ref="N304:O304" si="2314">SUM(N288:N303)</f>
        <v>837547845501</v>
      </c>
      <c r="O304" s="229">
        <f t="shared" si="2314"/>
        <v>823652573532.55005</v>
      </c>
      <c r="P304" s="230">
        <f t="shared" ref="P304" si="2315">+O304/N304</f>
        <v>0.9834095782789124</v>
      </c>
      <c r="Q304" s="229">
        <f t="shared" ref="Q304:R304" si="2316">SUM(Q288:Q303)</f>
        <v>794453296351</v>
      </c>
      <c r="R304" s="229">
        <f t="shared" si="2316"/>
        <v>761005574942.71997</v>
      </c>
      <c r="S304" s="230">
        <f t="shared" ref="S304" si="2317">+R304/Q304</f>
        <v>0.95789844215901854</v>
      </c>
      <c r="T304" s="229">
        <f t="shared" ref="T304:U304" si="2318">SUM(T288:T303)</f>
        <v>776080618000</v>
      </c>
      <c r="U304" s="229">
        <f t="shared" si="2318"/>
        <v>689839059548.39001</v>
      </c>
      <c r="V304" s="230">
        <f t="shared" ref="V304" si="2319">+U304/T304</f>
        <v>0.88887551569853795</v>
      </c>
      <c r="W304" s="229">
        <f t="shared" ref="W304:X304" si="2320">SUM(W288:W303)</f>
        <v>866787493736</v>
      </c>
      <c r="X304" s="229">
        <f t="shared" si="2320"/>
        <v>664215141681</v>
      </c>
      <c r="Y304" s="230">
        <f t="shared" ref="Y304" si="2321">+X304/W304</f>
        <v>0.76629525285156219</v>
      </c>
      <c r="Z304" s="229">
        <f t="shared" ref="Z304:AA304" si="2322">SUM(Z288:Z303)</f>
        <v>555948830000</v>
      </c>
      <c r="AA304" s="229">
        <f t="shared" si="2322"/>
        <v>555811914036</v>
      </c>
      <c r="AB304" s="230">
        <f t="shared" ref="AB304" si="2323">+AA304/Z304</f>
        <v>0.99975372560096942</v>
      </c>
      <c r="AC304" s="229">
        <f t="shared" ref="AC304:AD304" si="2324">SUM(AC288:AC303)</f>
        <v>324643761946</v>
      </c>
      <c r="AD304" s="229">
        <f t="shared" si="2324"/>
        <v>302891143536</v>
      </c>
      <c r="AE304" s="230">
        <f t="shared" ref="AE304" si="2325">+AD304/AC304</f>
        <v>0.93299542156729243</v>
      </c>
      <c r="AF304" s="229">
        <f t="shared" ref="AF304:AG304" si="2326">SUM(AF288:AF303)</f>
        <v>534893865000</v>
      </c>
      <c r="AG304" s="229">
        <f t="shared" si="2326"/>
        <v>534893865000</v>
      </c>
      <c r="AH304" s="229">
        <f t="shared" ref="AH304" si="2327">SUM(AH288:AH303)</f>
        <v>505178670329</v>
      </c>
      <c r="AI304" s="220">
        <f>+AH304/AG304</f>
        <v>0.94444655918609199</v>
      </c>
      <c r="AJ304" s="229">
        <f t="shared" ref="AJ304" si="2328">SUM(AJ288:AJ303)</f>
        <v>505020918165</v>
      </c>
      <c r="AK304" s="220">
        <f>+AJ304/AG304</f>
        <v>0.94415163682051206</v>
      </c>
      <c r="AL304" s="229">
        <f t="shared" ref="AL304:AN304" si="2329">SUM(AL288:AL303)</f>
        <v>445619355000</v>
      </c>
      <c r="AM304" s="229">
        <f t="shared" si="2329"/>
        <v>445619355000</v>
      </c>
      <c r="AN304" s="229">
        <f t="shared" si="2329"/>
        <v>299165045111</v>
      </c>
      <c r="AO304" s="220">
        <f>+AN304/AM304</f>
        <v>0.67134661399750017</v>
      </c>
      <c r="AP304" s="229">
        <f t="shared" ref="AP304" si="2330">SUM(AP288:AP303)</f>
        <v>298766962972</v>
      </c>
      <c r="AQ304" s="220">
        <f>+AP304/AM304</f>
        <v>0.67045329072836168</v>
      </c>
      <c r="AR304" s="229">
        <f t="shared" ref="AR304:AT304" si="2331">SUM(AR288:AR303)</f>
        <v>486219230000</v>
      </c>
      <c r="AS304" s="229">
        <f t="shared" si="2331"/>
        <v>486219230000</v>
      </c>
      <c r="AT304" s="229">
        <f t="shared" si="2331"/>
        <v>304961710129</v>
      </c>
      <c r="AU304" s="220">
        <f>+AT304/AS304</f>
        <v>0.62721030208739381</v>
      </c>
      <c r="AV304" s="229">
        <f t="shared" ref="AV304" si="2332">SUM(AV288:AV303)</f>
        <v>304867079319</v>
      </c>
      <c r="AW304" s="220">
        <f>+AV304/AS304</f>
        <v>0.62701567628043009</v>
      </c>
      <c r="AX304" s="229">
        <f t="shared" ref="AX304:AZ304" si="2333">SUM(AX288:AX303)</f>
        <v>795619956000</v>
      </c>
      <c r="AY304" s="229">
        <f t="shared" si="2333"/>
        <v>795619956000</v>
      </c>
      <c r="AZ304" s="229">
        <f t="shared" si="2333"/>
        <v>637386817596</v>
      </c>
      <c r="BA304" s="220">
        <f>+AZ304/AY304</f>
        <v>0.80111969639434233</v>
      </c>
      <c r="BB304" s="229">
        <f t="shared" ref="BB304" si="2334">SUM(BB288:BB303)</f>
        <v>637208617596</v>
      </c>
      <c r="BC304" s="220">
        <f>+BB304/AY304</f>
        <v>0.80089572011187715</v>
      </c>
      <c r="BD304" s="229">
        <f t="shared" ref="BD304:BF304" si="2335">SUM(BD288:BD303)</f>
        <v>534823945000</v>
      </c>
      <c r="BE304" s="229">
        <f t="shared" si="2335"/>
        <v>458823945000</v>
      </c>
      <c r="BF304" s="229">
        <f t="shared" si="2335"/>
        <v>401461547956</v>
      </c>
      <c r="BG304" s="220">
        <f>+BF304/BE304</f>
        <v>0.87497950429766691</v>
      </c>
      <c r="BH304" s="229">
        <f t="shared" ref="BH304" si="2336">SUM(BH288:BH303)</f>
        <v>401294547956</v>
      </c>
      <c r="BI304" s="220">
        <f>+BH304/BE304</f>
        <v>0.87461553026836902</v>
      </c>
      <c r="BJ304" s="229">
        <f t="shared" ref="BJ304:BL304" si="2337">SUM(BJ288:BJ303)</f>
        <v>521092752000</v>
      </c>
      <c r="BK304" s="229">
        <f t="shared" si="2337"/>
        <v>521092752000</v>
      </c>
      <c r="BL304" s="229">
        <f t="shared" si="2337"/>
        <v>317897838464</v>
      </c>
      <c r="BM304" s="220">
        <f>+BL304/BK304</f>
        <v>0.61005998882901369</v>
      </c>
      <c r="BN304" s="229">
        <f t="shared" ref="BN304" si="2338">SUM(BN288:BN303)</f>
        <v>317561086464</v>
      </c>
      <c r="BO304" s="220">
        <f>+BN304/BK304</f>
        <v>0.60941374687168937</v>
      </c>
      <c r="BP304" s="229">
        <f t="shared" ref="BP304:BR304" si="2339">SUM(BP288:BP303)</f>
        <v>505175736000</v>
      </c>
      <c r="BQ304" s="229">
        <f t="shared" si="2339"/>
        <v>455175736000</v>
      </c>
      <c r="BR304" s="229">
        <f t="shared" si="2339"/>
        <v>369106277181</v>
      </c>
      <c r="BS304" s="220">
        <f>+BR304/BQ304</f>
        <v>0.81090938727234796</v>
      </c>
      <c r="BT304" s="229">
        <f t="shared" ref="BT304" si="2340">SUM(BT288:BT303)</f>
        <v>368889851280</v>
      </c>
      <c r="BU304" s="220">
        <f>+BT304/BQ304</f>
        <v>0.8104339095966222</v>
      </c>
      <c r="BV304" s="229">
        <f t="shared" ref="BV304:BX304" si="2341">SUM(BV288:BV303)</f>
        <v>359230220000</v>
      </c>
      <c r="BW304" s="229">
        <f t="shared" si="2341"/>
        <v>359230220000</v>
      </c>
      <c r="BX304" s="229">
        <f t="shared" si="2341"/>
        <v>281740092331</v>
      </c>
      <c r="BY304" s="220">
        <f>+BX304/BW304</f>
        <v>0.78428839403043538</v>
      </c>
      <c r="BZ304" s="229">
        <f t="shared" ref="BZ304" si="2342">SUM(BZ288:BZ303)</f>
        <v>280868990352</v>
      </c>
      <c r="CA304" s="220">
        <f>+BZ304/BW304</f>
        <v>0.7818634811737164</v>
      </c>
      <c r="CB304" s="229">
        <f t="shared" ref="CB304:CD304" si="2343">SUM(CB288:CB303)</f>
        <v>489373769000</v>
      </c>
      <c r="CC304" s="229">
        <f t="shared" si="2343"/>
        <v>489373769000</v>
      </c>
      <c r="CD304" s="229">
        <f t="shared" si="2343"/>
        <v>382278204944</v>
      </c>
      <c r="CE304" s="220">
        <f>+CD304/CC304</f>
        <v>0.78115793930916633</v>
      </c>
      <c r="CF304" s="229">
        <f t="shared" ref="CF304" si="2344">SUM(CF288:CF303)</f>
        <v>381647702215</v>
      </c>
      <c r="CG304" s="220">
        <f>+CF304/CC304</f>
        <v>0.77986955245858303</v>
      </c>
      <c r="CH304" s="229">
        <f t="shared" ref="CH304:CJ304" si="2345">SUM(CH288:CH303)</f>
        <v>587440468000</v>
      </c>
      <c r="CI304" s="229">
        <f t="shared" si="2345"/>
        <v>546873968000</v>
      </c>
      <c r="CJ304" s="229">
        <f t="shared" si="2345"/>
        <v>368932233341</v>
      </c>
      <c r="CK304" s="220">
        <f>+CJ304/CI304</f>
        <v>0.67462021403256844</v>
      </c>
      <c r="CL304" s="229">
        <f t="shared" ref="CL304" si="2346">SUM(CL288:CL303)</f>
        <v>367390094231</v>
      </c>
      <c r="CM304" s="220">
        <f>+CL304/CI304</f>
        <v>0.6718002971957151</v>
      </c>
      <c r="CN304" s="229">
        <f t="shared" ref="CN304:CP304" si="2347">SUM(CN288:CN303)</f>
        <v>702701333000</v>
      </c>
      <c r="CO304" s="229">
        <f t="shared" si="2347"/>
        <v>763283639000</v>
      </c>
      <c r="CP304" s="229">
        <f t="shared" si="2347"/>
        <v>758996232266</v>
      </c>
      <c r="CQ304" s="220">
        <f>+CP304/CO304</f>
        <v>0.99438294427531937</v>
      </c>
      <c r="CR304" s="229">
        <f t="shared" ref="CR304" si="2348">SUM(CR288:CR303)</f>
        <v>757420207739</v>
      </c>
      <c r="CS304" s="220">
        <f>+CR304/CO304</f>
        <v>0.99231814890113212</v>
      </c>
      <c r="CT304" s="229">
        <f t="shared" ref="CT304:CU304" si="2349">SUM(CT288:CT303)</f>
        <v>1537487654000</v>
      </c>
      <c r="CU304" s="229">
        <f t="shared" si="2349"/>
        <v>905944370060</v>
      </c>
      <c r="CV304" s="220">
        <f t="shared" si="2224"/>
        <v>0.58923684213206695</v>
      </c>
      <c r="CW304" s="229">
        <f t="shared" ref="CW304:CX304" si="2350">SUM(CW288:CW303)</f>
        <v>1537487654000</v>
      </c>
      <c r="CX304" s="229">
        <f t="shared" si="2350"/>
        <v>1046602625337</v>
      </c>
      <c r="CY304" s="220">
        <f>+CX304/CW304</f>
        <v>0.6807226208380337</v>
      </c>
      <c r="CZ304" s="229">
        <f t="shared" ref="CZ304:DA304" si="2351">SUM(CZ288:CZ303)</f>
        <v>1537487654000</v>
      </c>
      <c r="DA304" s="229">
        <f t="shared" si="2351"/>
        <v>1195048101217</v>
      </c>
      <c r="DB304" s="220">
        <f>+DA304/CZ304</f>
        <v>0.77727329914351295</v>
      </c>
      <c r="DC304" s="229">
        <f t="shared" ref="DC304:DE304" si="2352">SUM(DC288:DC303)</f>
        <v>1550487654000</v>
      </c>
      <c r="DD304" s="229">
        <f t="shared" si="2352"/>
        <v>1537487654000</v>
      </c>
      <c r="DE304" s="229">
        <f t="shared" si="2352"/>
        <v>1395624559470</v>
      </c>
      <c r="DF304" s="220">
        <f>+DE304/DD304</f>
        <v>0.90773057971495097</v>
      </c>
      <c r="DG304" s="229">
        <f t="shared" ref="DG304:DI304" si="2353">SUM(DG288:DG303)</f>
        <v>1394965382584</v>
      </c>
      <c r="DH304" s="220">
        <f>+DG304/DD304</f>
        <v>0.90730184333824904</v>
      </c>
      <c r="DI304" s="229">
        <f t="shared" si="2353"/>
        <v>2162598902000</v>
      </c>
      <c r="DJ304" s="229">
        <f t="shared" ref="DJ304:DK304" si="2354">SUM(DJ288:DJ303)</f>
        <v>-30000000000</v>
      </c>
      <c r="DK304" s="229">
        <f t="shared" si="2354"/>
        <v>2132598902000</v>
      </c>
      <c r="DL304" s="229">
        <f t="shared" ref="DL304:DN304" si="2355">SUM(DL288:DL303)</f>
        <v>2132598902000</v>
      </c>
      <c r="DM304" s="229">
        <f t="shared" si="2355"/>
        <v>2132598902000</v>
      </c>
      <c r="DN304" s="229">
        <f t="shared" si="2355"/>
        <v>106033537001</v>
      </c>
      <c r="DO304" s="230">
        <f>+DN304/DM304</f>
        <v>4.9720337425644981E-2</v>
      </c>
      <c r="DP304" s="229">
        <f t="shared" ref="DP304" si="2356">SUM(DP288:DP303)</f>
        <v>106033537001</v>
      </c>
      <c r="DQ304" s="230">
        <f>+DP304/DM304</f>
        <v>4.9720337425644981E-2</v>
      </c>
      <c r="DR304" s="229">
        <f t="shared" ref="DR304:DT304" si="2357">SUM(DR288:DR303)</f>
        <v>2132598902000</v>
      </c>
      <c r="DS304" s="229">
        <f t="shared" si="2357"/>
        <v>2132598902000</v>
      </c>
      <c r="DT304" s="229">
        <f t="shared" si="2357"/>
        <v>189110113280</v>
      </c>
      <c r="DU304" s="230">
        <f>+DT304/DS304</f>
        <v>8.8675893578791687E-2</v>
      </c>
      <c r="DV304" s="229">
        <f t="shared" ref="DV304" si="2358">SUM(DV288:DV303)</f>
        <v>189110113280</v>
      </c>
      <c r="DW304" s="230">
        <f>+DV304/DS304</f>
        <v>8.8675893578791687E-2</v>
      </c>
      <c r="DX304" s="229">
        <f t="shared" ref="DX304:DZ304" si="2359">SUM(DX288:DX303)</f>
        <v>2132598902000</v>
      </c>
      <c r="DY304" s="229">
        <f t="shared" si="2359"/>
        <v>2132598902000</v>
      </c>
      <c r="DZ304" s="229">
        <f t="shared" si="2359"/>
        <v>223714723506</v>
      </c>
      <c r="EA304" s="230">
        <f>+DZ304/DY304</f>
        <v>0.10490239083223536</v>
      </c>
      <c r="EB304" s="229">
        <f t="shared" ref="EB304" si="2360">SUM(EB288:EB303)</f>
        <v>223190687006</v>
      </c>
      <c r="EC304" s="437">
        <f>+EB304/DY304</f>
        <v>0.10465666412783325</v>
      </c>
      <c r="ED304" s="229">
        <f t="shared" ref="ED304:EF304" si="2361">SUM(ED288:ED303)</f>
        <v>2132598902000</v>
      </c>
      <c r="EE304" s="229">
        <f t="shared" si="2361"/>
        <v>2132598902000</v>
      </c>
      <c r="EF304" s="229">
        <f t="shared" si="2361"/>
        <v>371358573506</v>
      </c>
      <c r="EG304" s="230">
        <f>+EF304/EE304</f>
        <v>0.17413427961429195</v>
      </c>
      <c r="EH304" s="229">
        <f t="shared" ref="EH304" si="2362">SUM(EH288:EH303)</f>
        <v>370834537006</v>
      </c>
      <c r="EI304" s="437">
        <f>+EH304/EE304</f>
        <v>0.17388855290988986</v>
      </c>
      <c r="EJ304" s="229">
        <f t="shared" ref="EJ304:EL304" si="2363">SUM(EJ288:EJ303)</f>
        <v>2132598902000</v>
      </c>
      <c r="EK304" s="229">
        <f t="shared" si="2363"/>
        <v>2132598902000</v>
      </c>
      <c r="EL304" s="229">
        <f t="shared" si="2363"/>
        <v>581724411334</v>
      </c>
      <c r="EM304" s="230">
        <f>+EL304/EK304</f>
        <v>0.27277722537906474</v>
      </c>
      <c r="EN304" s="229">
        <f t="shared" ref="EN304" si="2364">SUM(EN288:EN303)</f>
        <v>581200374834</v>
      </c>
      <c r="EO304" s="437">
        <f>+EN304/EK304</f>
        <v>0.27253149867466264</v>
      </c>
      <c r="EP304" s="229">
        <f t="shared" ref="EP304:ER304" si="2365">SUM(EP288:EP303)</f>
        <v>2132598902000</v>
      </c>
      <c r="EQ304" s="229">
        <f t="shared" si="2365"/>
        <v>2132598902000</v>
      </c>
      <c r="ER304" s="229">
        <f t="shared" si="2365"/>
        <v>706929209346</v>
      </c>
      <c r="ES304" s="230">
        <f>+ER304/EQ304</f>
        <v>0.33148718621350953</v>
      </c>
      <c r="ET304" s="229">
        <f t="shared" ref="ET304" si="2366">SUM(ET288:ET303)</f>
        <v>699980446846</v>
      </c>
      <c r="EU304" s="437">
        <f>+ET304/EQ304</f>
        <v>0.32822883205535852</v>
      </c>
      <c r="EV304" s="229">
        <f t="shared" ref="EV304:EX304" si="2367">SUM(EV288:EV303)</f>
        <v>2132598902000</v>
      </c>
      <c r="EW304" s="229">
        <f t="shared" si="2367"/>
        <v>2132598902000</v>
      </c>
      <c r="EX304" s="229">
        <f t="shared" si="2367"/>
        <v>917084411342</v>
      </c>
      <c r="EY304" s="230">
        <f>+EX304/EW304</f>
        <v>0.4300313624291644</v>
      </c>
      <c r="EZ304" s="229">
        <f t="shared" ref="EZ304" si="2368">SUM(EZ288:EZ303)</f>
        <v>913821523743</v>
      </c>
      <c r="FA304" s="437">
        <f>+EZ304/EW304</f>
        <v>0.42850135714034049</v>
      </c>
      <c r="FB304" s="229">
        <f t="shared" ref="FB304:FD304" si="2369">SUM(FB288:FB303)</f>
        <v>2132598902000</v>
      </c>
      <c r="FC304" s="229">
        <f t="shared" si="2369"/>
        <v>2132598902000</v>
      </c>
      <c r="FD304" s="229">
        <f t="shared" si="2369"/>
        <v>971445012121</v>
      </c>
      <c r="FE304" s="230">
        <f>+FD304/FC304</f>
        <v>0.45552166945690381</v>
      </c>
      <c r="FF304" s="229">
        <f t="shared" ref="FF304" si="2370">SUM(FF288:FF303)</f>
        <v>968216039522</v>
      </c>
      <c r="FG304" s="437">
        <f>+FF304/FC304</f>
        <v>0.45400756729921637</v>
      </c>
      <c r="FH304" s="229">
        <f t="shared" ref="FH304:FJ304" si="2371">SUM(FH288:FH303)</f>
        <v>2132598902000</v>
      </c>
      <c r="FI304" s="229">
        <f t="shared" si="2371"/>
        <v>2082598902000</v>
      </c>
      <c r="FJ304" s="229">
        <f t="shared" si="2371"/>
        <v>1023168211518</v>
      </c>
      <c r="FK304" s="230">
        <f>+FJ304/FI304</f>
        <v>0.4912939359256418</v>
      </c>
      <c r="FL304" s="229">
        <f t="shared" ref="FL304" si="2372">SUM(FL288:FL303)</f>
        <v>1019856979240</v>
      </c>
      <c r="FM304" s="437">
        <f>+FL304/FI304</f>
        <v>0.48970398393113146</v>
      </c>
      <c r="FN304" s="229">
        <f t="shared" ref="FN304:FS304" si="2373">SUM(FN288:FN303)</f>
        <v>2029134816000</v>
      </c>
      <c r="FO304" s="229">
        <f t="shared" si="2373"/>
        <v>-16000000000</v>
      </c>
      <c r="FP304" s="229">
        <f t="shared" si="2373"/>
        <v>2013134816000</v>
      </c>
      <c r="FQ304" s="229">
        <f t="shared" si="2373"/>
        <v>2132598902000</v>
      </c>
      <c r="FR304" s="229">
        <f t="shared" si="2373"/>
        <v>2082598902000</v>
      </c>
      <c r="FS304" s="229">
        <f t="shared" si="2373"/>
        <v>1491265245711</v>
      </c>
      <c r="FT304" s="230">
        <f>+FS304/FR304</f>
        <v>0.71605974836483421</v>
      </c>
      <c r="FU304" s="229">
        <f t="shared" ref="FU304" si="2374">SUM(FU288:FU303)</f>
        <v>1487777370024</v>
      </c>
      <c r="FV304" s="437">
        <f>+FU304/FR304</f>
        <v>0.71438497763310549</v>
      </c>
      <c r="FW304" s="229">
        <f t="shared" ref="FW304:FY304" si="2375">SUM(FW288:FW303)</f>
        <v>2132598902000</v>
      </c>
      <c r="FX304" s="229">
        <f t="shared" si="2375"/>
        <v>2082598902000</v>
      </c>
      <c r="FY304" s="229">
        <f t="shared" si="2375"/>
        <v>1662845668523</v>
      </c>
      <c r="FZ304" s="230">
        <f>+FY304/FX304</f>
        <v>0.79844739518786134</v>
      </c>
      <c r="GA304" s="229">
        <f t="shared" ref="GA304" si="2376">SUM(GA288:GA303)</f>
        <v>1659636306137</v>
      </c>
      <c r="GB304" s="437">
        <f>+GA304/FX304</f>
        <v>0.79690635798529774</v>
      </c>
      <c r="GC304" s="229">
        <f t="shared" ref="GC304:GE304" si="2377">SUM(GC288:GC303)</f>
        <v>2132598902000</v>
      </c>
      <c r="GD304" s="229">
        <f t="shared" si="2377"/>
        <v>2082598902000</v>
      </c>
      <c r="GE304" s="229">
        <f t="shared" si="2377"/>
        <v>1802789747809</v>
      </c>
      <c r="GF304" s="220">
        <f>+GE304/GD304</f>
        <v>0.86564424195062795</v>
      </c>
      <c r="GG304" s="229">
        <f t="shared" ref="GG304" si="2378">SUM(GG288:GG303)</f>
        <v>1799760246530</v>
      </c>
      <c r="GH304" s="219">
        <f>+GG304/GD304</f>
        <v>0.86418956852499096</v>
      </c>
      <c r="GI304" s="229">
        <f t="shared" ref="GI304:GK304" si="2379">SUM(GI288:GI303)</f>
        <v>2013134816000</v>
      </c>
      <c r="GJ304" s="229">
        <f t="shared" si="2379"/>
        <v>2013134816000</v>
      </c>
      <c r="GK304" s="229">
        <f t="shared" si="2379"/>
        <v>120801994125</v>
      </c>
      <c r="GL304" s="220">
        <f>+GK304/GJ304</f>
        <v>6.000690721996832E-2</v>
      </c>
      <c r="GM304" s="229">
        <f t="shared" ref="GM304" si="2380">SUM(GM288:GM303)</f>
        <v>116973993125</v>
      </c>
      <c r="GN304" s="219">
        <f>+GM304/GJ304</f>
        <v>5.8105394728318084E-2</v>
      </c>
      <c r="GO304" s="229">
        <f t="shared" ref="GO304:GQ304" si="2381">SUM(GO288:GO303)</f>
        <v>2013134816000</v>
      </c>
      <c r="GP304" s="229">
        <f t="shared" si="2381"/>
        <v>2013134816000</v>
      </c>
      <c r="GQ304" s="229">
        <f t="shared" si="2381"/>
        <v>447215558853</v>
      </c>
      <c r="GR304" s="220">
        <f>+GQ304/GP304</f>
        <v>0.22214883737473448</v>
      </c>
      <c r="GS304" s="229">
        <f t="shared" ref="GS304" si="2382">SUM(GS288:GS303)</f>
        <v>443901229110</v>
      </c>
      <c r="GT304" s="219">
        <f>+GS304/GP304</f>
        <v>0.2205024847724853</v>
      </c>
      <c r="GU304" s="229">
        <f t="shared" ref="GU304:GW304" si="2383">SUM(GU288:GU303)</f>
        <v>2013134816000</v>
      </c>
      <c r="GV304" s="229">
        <f t="shared" si="2383"/>
        <v>2013134816000</v>
      </c>
      <c r="GW304" s="229">
        <f t="shared" si="2383"/>
        <v>526195734358</v>
      </c>
      <c r="GX304" s="220">
        <f>+GW304/GV304</f>
        <v>0.26138126973707854</v>
      </c>
      <c r="GY304" s="229">
        <f t="shared" ref="GY304" si="2384">SUM(GY288:GY303)</f>
        <v>524947667759</v>
      </c>
      <c r="GZ304" s="219">
        <f>+GY304/GV304</f>
        <v>0.26076130797938574</v>
      </c>
      <c r="HA304" s="229">
        <f t="shared" ref="HA304:HC304" si="2385">SUM(HA288:HA303)</f>
        <v>2013134816000</v>
      </c>
      <c r="HB304" s="229">
        <f t="shared" si="2385"/>
        <v>2013134816000</v>
      </c>
      <c r="HC304" s="229">
        <f t="shared" si="2385"/>
        <v>633616898247</v>
      </c>
      <c r="HD304" s="220">
        <f>+HC304/HB304</f>
        <v>0.31474141384428772</v>
      </c>
      <c r="HE304" s="229">
        <f t="shared" ref="HE304" si="2386">SUM(HE288:HE303)</f>
        <v>632375776905</v>
      </c>
      <c r="HF304" s="219">
        <f>+HE304/HB304</f>
        <v>0.31412490205772686</v>
      </c>
      <c r="HG304" s="229">
        <f t="shared" ref="HG304:HI304" si="2387">SUM(HG288:HG303)</f>
        <v>2013134816000</v>
      </c>
      <c r="HH304" s="229">
        <f t="shared" si="2387"/>
        <v>2013134816000</v>
      </c>
      <c r="HI304" s="229">
        <f t="shared" si="2387"/>
        <v>828803108976</v>
      </c>
      <c r="HJ304" s="220">
        <f>+HI304/HH304</f>
        <v>0.41169776727759894</v>
      </c>
      <c r="HK304" s="229">
        <f t="shared" ref="HK304" si="2388">SUM(HK288:HK303)</f>
        <v>827667217159</v>
      </c>
      <c r="HL304" s="219">
        <f>+HK304/HH304</f>
        <v>0.41113352696543898</v>
      </c>
      <c r="HM304" s="229">
        <f t="shared" ref="HM304:HO304" si="2389">SUM(HM288:HM303)</f>
        <v>2013134816000</v>
      </c>
      <c r="HN304" s="229">
        <f t="shared" si="2389"/>
        <v>2013134816000</v>
      </c>
      <c r="HO304" s="229">
        <f t="shared" si="2389"/>
        <v>993810215608</v>
      </c>
      <c r="HP304" s="220">
        <f>+HO304/HN304</f>
        <v>0.49366302132842355</v>
      </c>
      <c r="HQ304" s="229">
        <f t="shared" ref="HQ304" si="2390">SUM(HQ288:HQ303)</f>
        <v>992769140682</v>
      </c>
      <c r="HR304" s="219">
        <f>+HQ304/HN304</f>
        <v>0.49314588014258454</v>
      </c>
    </row>
    <row r="306" spans="1:226" x14ac:dyDescent="0.35">
      <c r="B306" s="221">
        <f t="shared" ref="B306:AG306" si="2391">+B304-B201</f>
        <v>0</v>
      </c>
      <c r="C306" s="221">
        <f t="shared" si="2391"/>
        <v>5</v>
      </c>
      <c r="D306" s="221">
        <f t="shared" si="2391"/>
        <v>1.0227818592056792E-11</v>
      </c>
      <c r="E306" s="221">
        <f t="shared" si="2391"/>
        <v>0</v>
      </c>
      <c r="F306" s="221">
        <f t="shared" si="2391"/>
        <v>5</v>
      </c>
      <c r="G306" s="221">
        <f t="shared" si="2391"/>
        <v>1.0944800621359718E-11</v>
      </c>
      <c r="H306" s="221">
        <f t="shared" si="2391"/>
        <v>0</v>
      </c>
      <c r="I306" s="221">
        <f t="shared" si="2391"/>
        <v>5</v>
      </c>
      <c r="J306" s="221">
        <f t="shared" si="2391"/>
        <v>8.1059603473931929E-12</v>
      </c>
      <c r="K306" s="221">
        <f t="shared" si="2391"/>
        <v>0</v>
      </c>
      <c r="L306" s="221">
        <f t="shared" si="2391"/>
        <v>5</v>
      </c>
      <c r="M306" s="221">
        <f t="shared" si="2391"/>
        <v>8.4687812318406941E-12</v>
      </c>
      <c r="N306" s="221">
        <f t="shared" si="2391"/>
        <v>0</v>
      </c>
      <c r="O306" s="221">
        <f t="shared" si="2391"/>
        <v>5</v>
      </c>
      <c r="P306" s="221">
        <f t="shared" si="2391"/>
        <v>5.9698912480143917E-12</v>
      </c>
      <c r="Q306" s="221">
        <f t="shared" si="2391"/>
        <v>0</v>
      </c>
      <c r="R306" s="221">
        <f t="shared" si="2391"/>
        <v>0</v>
      </c>
      <c r="S306" s="221">
        <f t="shared" si="2391"/>
        <v>0</v>
      </c>
      <c r="T306" s="221">
        <f t="shared" si="2391"/>
        <v>0</v>
      </c>
      <c r="U306" s="221">
        <f t="shared" si="2391"/>
        <v>0</v>
      </c>
      <c r="V306" s="221">
        <f t="shared" si="2391"/>
        <v>0</v>
      </c>
      <c r="W306" s="221">
        <f t="shared" si="2391"/>
        <v>0</v>
      </c>
      <c r="X306" s="221">
        <f t="shared" si="2391"/>
        <v>0</v>
      </c>
      <c r="Y306" s="221">
        <f t="shared" si="2391"/>
        <v>0</v>
      </c>
      <c r="Z306" s="221">
        <f t="shared" si="2391"/>
        <v>0</v>
      </c>
      <c r="AA306" s="221">
        <f t="shared" si="2391"/>
        <v>0</v>
      </c>
      <c r="AB306" s="221">
        <f t="shared" si="2391"/>
        <v>0</v>
      </c>
      <c r="AC306" s="221">
        <f t="shared" si="2391"/>
        <v>0</v>
      </c>
      <c r="AD306" s="221">
        <f t="shared" si="2391"/>
        <v>0</v>
      </c>
      <c r="AE306" s="221">
        <f t="shared" si="2391"/>
        <v>0</v>
      </c>
      <c r="AF306" s="221">
        <f t="shared" si="2391"/>
        <v>0</v>
      </c>
      <c r="AG306" s="221">
        <f t="shared" si="2391"/>
        <v>0</v>
      </c>
      <c r="AH306" s="221">
        <f t="shared" ref="AH306:BM306" si="2392">+AH304-AH201</f>
        <v>0</v>
      </c>
      <c r="AI306" s="221">
        <f t="shared" si="2392"/>
        <v>0</v>
      </c>
      <c r="AJ306" s="221">
        <f t="shared" si="2392"/>
        <v>0</v>
      </c>
      <c r="AK306" s="221">
        <f t="shared" si="2392"/>
        <v>0</v>
      </c>
      <c r="AL306" s="221">
        <f t="shared" si="2392"/>
        <v>0</v>
      </c>
      <c r="AM306" s="221">
        <f t="shared" si="2392"/>
        <v>0</v>
      </c>
      <c r="AN306" s="221">
        <f t="shared" si="2392"/>
        <v>0</v>
      </c>
      <c r="AO306" s="221">
        <f t="shared" si="2392"/>
        <v>0</v>
      </c>
      <c r="AP306" s="221">
        <f t="shared" si="2392"/>
        <v>0</v>
      </c>
      <c r="AQ306" s="221">
        <f t="shared" si="2392"/>
        <v>0</v>
      </c>
      <c r="AR306" s="221">
        <f t="shared" si="2392"/>
        <v>0</v>
      </c>
      <c r="AS306" s="221">
        <f t="shared" si="2392"/>
        <v>0</v>
      </c>
      <c r="AT306" s="221">
        <f t="shared" si="2392"/>
        <v>0</v>
      </c>
      <c r="AU306" s="221">
        <f t="shared" si="2392"/>
        <v>0</v>
      </c>
      <c r="AV306" s="221">
        <f t="shared" si="2392"/>
        <v>0</v>
      </c>
      <c r="AW306" s="221">
        <f t="shared" si="2392"/>
        <v>0</v>
      </c>
      <c r="AX306" s="221">
        <f t="shared" si="2392"/>
        <v>0</v>
      </c>
      <c r="AY306" s="221">
        <f t="shared" si="2392"/>
        <v>0</v>
      </c>
      <c r="AZ306" s="221">
        <f t="shared" si="2392"/>
        <v>0</v>
      </c>
      <c r="BA306" s="221">
        <f t="shared" si="2392"/>
        <v>0</v>
      </c>
      <c r="BB306" s="221">
        <f t="shared" si="2392"/>
        <v>0</v>
      </c>
      <c r="BC306" s="221">
        <f t="shared" si="2392"/>
        <v>0</v>
      </c>
      <c r="BD306" s="221">
        <f t="shared" si="2392"/>
        <v>0</v>
      </c>
      <c r="BE306" s="221">
        <f t="shared" si="2392"/>
        <v>0</v>
      </c>
      <c r="BF306" s="221">
        <f t="shared" si="2392"/>
        <v>0</v>
      </c>
      <c r="BG306" s="221">
        <f t="shared" si="2392"/>
        <v>0</v>
      </c>
      <c r="BH306" s="221">
        <f t="shared" si="2392"/>
        <v>0</v>
      </c>
      <c r="BI306" s="221">
        <f t="shared" si="2392"/>
        <v>0</v>
      </c>
      <c r="BJ306" s="221">
        <f t="shared" si="2392"/>
        <v>0</v>
      </c>
      <c r="BK306" s="221">
        <f t="shared" si="2392"/>
        <v>0</v>
      </c>
      <c r="BL306" s="221">
        <f t="shared" si="2392"/>
        <v>0</v>
      </c>
      <c r="BM306" s="221">
        <f t="shared" si="2392"/>
        <v>0</v>
      </c>
      <c r="BN306" s="221">
        <f t="shared" ref="BN306:CS306" si="2393">+BN304-BN201</f>
        <v>0</v>
      </c>
      <c r="BO306" s="221">
        <f t="shared" si="2393"/>
        <v>0</v>
      </c>
      <c r="BP306" s="221">
        <f t="shared" si="2393"/>
        <v>0</v>
      </c>
      <c r="BQ306" s="221">
        <f t="shared" si="2393"/>
        <v>0</v>
      </c>
      <c r="BR306" s="221">
        <f t="shared" si="2393"/>
        <v>0</v>
      </c>
      <c r="BS306" s="221">
        <f t="shared" si="2393"/>
        <v>0</v>
      </c>
      <c r="BT306" s="221">
        <f t="shared" si="2393"/>
        <v>0</v>
      </c>
      <c r="BU306" s="221">
        <f t="shared" si="2393"/>
        <v>0</v>
      </c>
      <c r="BV306" s="221">
        <f t="shared" si="2393"/>
        <v>0</v>
      </c>
      <c r="BW306" s="221">
        <f t="shared" si="2393"/>
        <v>0</v>
      </c>
      <c r="BX306" s="221">
        <f t="shared" si="2393"/>
        <v>0</v>
      </c>
      <c r="BY306" s="221">
        <f t="shared" si="2393"/>
        <v>0</v>
      </c>
      <c r="BZ306" s="221">
        <f t="shared" si="2393"/>
        <v>0</v>
      </c>
      <c r="CA306" s="221">
        <f t="shared" si="2393"/>
        <v>0</v>
      </c>
      <c r="CB306" s="221">
        <f t="shared" si="2393"/>
        <v>0</v>
      </c>
      <c r="CC306" s="221">
        <f t="shared" si="2393"/>
        <v>0</v>
      </c>
      <c r="CD306" s="221">
        <f t="shared" si="2393"/>
        <v>0</v>
      </c>
      <c r="CE306" s="221">
        <f t="shared" si="2393"/>
        <v>0</v>
      </c>
      <c r="CF306" s="221">
        <f t="shared" si="2393"/>
        <v>0</v>
      </c>
      <c r="CG306" s="221">
        <f t="shared" si="2393"/>
        <v>0</v>
      </c>
      <c r="CH306" s="221">
        <f t="shared" si="2393"/>
        <v>0</v>
      </c>
      <c r="CI306" s="221">
        <f t="shared" si="2393"/>
        <v>0</v>
      </c>
      <c r="CJ306" s="221">
        <f t="shared" si="2393"/>
        <v>0</v>
      </c>
      <c r="CK306" s="221">
        <f t="shared" si="2393"/>
        <v>0</v>
      </c>
      <c r="CL306" s="221">
        <f t="shared" si="2393"/>
        <v>0</v>
      </c>
      <c r="CM306" s="221">
        <f t="shared" si="2393"/>
        <v>0</v>
      </c>
      <c r="CN306" s="221">
        <f t="shared" si="2393"/>
        <v>0</v>
      </c>
      <c r="CO306" s="221">
        <f t="shared" si="2393"/>
        <v>0</v>
      </c>
      <c r="CP306" s="221">
        <f t="shared" si="2393"/>
        <v>0</v>
      </c>
      <c r="CQ306" s="221">
        <f t="shared" si="2393"/>
        <v>0</v>
      </c>
      <c r="CR306" s="221">
        <f t="shared" si="2393"/>
        <v>0</v>
      </c>
      <c r="CS306" s="221">
        <f t="shared" si="2393"/>
        <v>0</v>
      </c>
      <c r="CT306" s="221">
        <f t="shared" ref="CT306:EC306" si="2394">+CT304-CT201</f>
        <v>0</v>
      </c>
      <c r="CU306" s="221">
        <f t="shared" si="2394"/>
        <v>0</v>
      </c>
      <c r="CV306" s="221">
        <f t="shared" si="2394"/>
        <v>0</v>
      </c>
      <c r="CW306" s="221">
        <f t="shared" si="2394"/>
        <v>0</v>
      </c>
      <c r="CX306" s="221">
        <f t="shared" si="2394"/>
        <v>0</v>
      </c>
      <c r="CY306" s="221">
        <f t="shared" si="2394"/>
        <v>0</v>
      </c>
      <c r="CZ306" s="221">
        <f t="shared" si="2394"/>
        <v>0</v>
      </c>
      <c r="DA306" s="221">
        <f t="shared" si="2394"/>
        <v>0</v>
      </c>
      <c r="DB306" s="221">
        <f t="shared" si="2394"/>
        <v>0</v>
      </c>
      <c r="DC306" s="221">
        <f t="shared" si="2394"/>
        <v>0</v>
      </c>
      <c r="DD306" s="221">
        <f t="shared" si="2394"/>
        <v>0</v>
      </c>
      <c r="DE306" s="221">
        <f t="shared" si="2394"/>
        <v>0</v>
      </c>
      <c r="DF306" s="221">
        <f t="shared" si="2394"/>
        <v>0</v>
      </c>
      <c r="DG306" s="221">
        <f t="shared" si="2394"/>
        <v>0</v>
      </c>
      <c r="DH306" s="221">
        <f t="shared" si="2394"/>
        <v>0</v>
      </c>
      <c r="DI306" s="221">
        <f t="shared" si="2394"/>
        <v>0</v>
      </c>
      <c r="DJ306" s="221">
        <f t="shared" si="2394"/>
        <v>0</v>
      </c>
      <c r="DK306" s="221">
        <f t="shared" si="2394"/>
        <v>0</v>
      </c>
      <c r="DL306" s="221">
        <f t="shared" si="2394"/>
        <v>0</v>
      </c>
      <c r="DM306" s="221">
        <f t="shared" si="2394"/>
        <v>0</v>
      </c>
      <c r="DN306" s="221">
        <f t="shared" si="2394"/>
        <v>0</v>
      </c>
      <c r="DO306" s="221">
        <f t="shared" si="2394"/>
        <v>0</v>
      </c>
      <c r="DP306" s="221">
        <f t="shared" si="2394"/>
        <v>0</v>
      </c>
      <c r="DQ306" s="221">
        <f t="shared" si="2394"/>
        <v>0</v>
      </c>
      <c r="DR306" s="221">
        <f t="shared" si="2394"/>
        <v>0</v>
      </c>
      <c r="DS306" s="221">
        <f t="shared" si="2394"/>
        <v>0</v>
      </c>
      <c r="DT306" s="221">
        <f t="shared" si="2394"/>
        <v>0</v>
      </c>
      <c r="DU306" s="221">
        <f t="shared" si="2394"/>
        <v>0</v>
      </c>
      <c r="DV306" s="221">
        <f t="shared" si="2394"/>
        <v>0</v>
      </c>
      <c r="DW306" s="221">
        <f t="shared" si="2394"/>
        <v>0</v>
      </c>
      <c r="DX306" s="221">
        <f t="shared" si="2394"/>
        <v>0</v>
      </c>
      <c r="DY306" s="221">
        <f t="shared" si="2394"/>
        <v>0</v>
      </c>
      <c r="DZ306" s="221">
        <f t="shared" si="2394"/>
        <v>0</v>
      </c>
      <c r="EA306" s="221">
        <f t="shared" si="2394"/>
        <v>0</v>
      </c>
      <c r="EB306" s="221">
        <f t="shared" si="2394"/>
        <v>0</v>
      </c>
      <c r="EC306" s="221">
        <f t="shared" si="2394"/>
        <v>0</v>
      </c>
      <c r="ED306" s="221">
        <f t="shared" ref="ED306:EI306" si="2395">+ED304-ED201</f>
        <v>0</v>
      </c>
      <c r="EE306" s="221">
        <f t="shared" si="2395"/>
        <v>0</v>
      </c>
      <c r="EF306" s="221">
        <f t="shared" si="2395"/>
        <v>0</v>
      </c>
      <c r="EG306" s="221">
        <f t="shared" si="2395"/>
        <v>0</v>
      </c>
      <c r="EH306" s="221">
        <f>+EH304-EH201</f>
        <v>0</v>
      </c>
      <c r="EI306" s="221">
        <f t="shared" si="2395"/>
        <v>0</v>
      </c>
      <c r="EJ306" s="221">
        <f t="shared" ref="EJ306:EM306" si="2396">+EJ304-EJ201</f>
        <v>0</v>
      </c>
      <c r="EK306" s="221">
        <f t="shared" si="2396"/>
        <v>0</v>
      </c>
      <c r="EL306" s="221">
        <f t="shared" si="2396"/>
        <v>0</v>
      </c>
      <c r="EM306" s="221">
        <f t="shared" si="2396"/>
        <v>0</v>
      </c>
      <c r="EN306" s="221">
        <f>+EN304-EN201</f>
        <v>0</v>
      </c>
      <c r="EO306" s="221">
        <f t="shared" ref="EO306:ES306" si="2397">+EO304-EO201</f>
        <v>0</v>
      </c>
      <c r="EP306" s="221">
        <f t="shared" si="2397"/>
        <v>0</v>
      </c>
      <c r="EQ306" s="221">
        <f t="shared" si="2397"/>
        <v>0</v>
      </c>
      <c r="ER306" s="221">
        <f t="shared" si="2397"/>
        <v>0</v>
      </c>
      <c r="ES306" s="221">
        <f t="shared" si="2397"/>
        <v>0</v>
      </c>
      <c r="ET306" s="221">
        <f>+ET304-ET201</f>
        <v>0</v>
      </c>
      <c r="EU306" s="221">
        <f t="shared" ref="EU306:EY306" si="2398">+EU304-EU201</f>
        <v>0</v>
      </c>
      <c r="EV306" s="221">
        <f t="shared" si="2398"/>
        <v>0</v>
      </c>
      <c r="EW306" s="221">
        <f t="shared" si="2398"/>
        <v>0</v>
      </c>
      <c r="EX306" s="221">
        <f t="shared" si="2398"/>
        <v>0</v>
      </c>
      <c r="EY306" s="221">
        <f t="shared" si="2398"/>
        <v>0</v>
      </c>
      <c r="EZ306" s="381">
        <f>+EZ304-EZ201</f>
        <v>0</v>
      </c>
      <c r="FA306" s="221">
        <f t="shared" ref="FA306:FE306" si="2399">+FA304-FA201</f>
        <v>0</v>
      </c>
      <c r="FB306" s="221">
        <f t="shared" si="2399"/>
        <v>0</v>
      </c>
      <c r="FC306" s="221">
        <f t="shared" si="2399"/>
        <v>0</v>
      </c>
      <c r="FD306" s="221">
        <f t="shared" si="2399"/>
        <v>0</v>
      </c>
      <c r="FE306" s="221">
        <f t="shared" si="2399"/>
        <v>0</v>
      </c>
      <c r="FF306" s="381">
        <f>+FF304-FF201</f>
        <v>0</v>
      </c>
      <c r="FG306" s="221">
        <f t="shared" ref="FG306:FK306" si="2400">+FG304-FG201</f>
        <v>0</v>
      </c>
      <c r="FH306" s="221">
        <f t="shared" si="2400"/>
        <v>0</v>
      </c>
      <c r="FI306" s="221">
        <f t="shared" si="2400"/>
        <v>0</v>
      </c>
      <c r="FJ306" s="221">
        <f t="shared" si="2400"/>
        <v>0</v>
      </c>
      <c r="FK306" s="221">
        <f t="shared" si="2400"/>
        <v>0</v>
      </c>
      <c r="FL306" s="381">
        <f>+FL304-FL201</f>
        <v>0</v>
      </c>
      <c r="FM306" s="221">
        <f t="shared" ref="FM306:FT306" si="2401">+FM304-FM201</f>
        <v>0</v>
      </c>
      <c r="FN306" s="221">
        <f t="shared" si="2401"/>
        <v>0</v>
      </c>
      <c r="FO306" s="221">
        <f t="shared" si="2401"/>
        <v>0</v>
      </c>
      <c r="FP306" s="381">
        <f t="shared" si="2401"/>
        <v>0</v>
      </c>
      <c r="FQ306" s="221">
        <f t="shared" si="2401"/>
        <v>0</v>
      </c>
      <c r="FR306" s="221">
        <f t="shared" si="2401"/>
        <v>0</v>
      </c>
      <c r="FS306" s="221">
        <f t="shared" si="2401"/>
        <v>0</v>
      </c>
      <c r="FT306" s="221">
        <f t="shared" si="2401"/>
        <v>0</v>
      </c>
      <c r="FU306" s="381">
        <f>+FU304-FU201</f>
        <v>0</v>
      </c>
      <c r="FV306" s="221">
        <f t="shared" ref="FV306:FZ306" si="2402">+FV304-FV201</f>
        <v>0</v>
      </c>
      <c r="FW306" s="221">
        <f t="shared" si="2402"/>
        <v>0</v>
      </c>
      <c r="FX306" s="221">
        <f t="shared" si="2402"/>
        <v>0</v>
      </c>
      <c r="FY306" s="221">
        <f t="shared" si="2402"/>
        <v>0</v>
      </c>
      <c r="FZ306" s="221">
        <f t="shared" si="2402"/>
        <v>0</v>
      </c>
      <c r="GA306" s="381">
        <f>+GA304-GA201</f>
        <v>0</v>
      </c>
      <c r="GB306" s="221">
        <f t="shared" ref="GB306:GF306" si="2403">+GB304-GB201</f>
        <v>0</v>
      </c>
      <c r="GC306" s="221">
        <f t="shared" si="2403"/>
        <v>0</v>
      </c>
      <c r="GD306" s="221">
        <f t="shared" si="2403"/>
        <v>0</v>
      </c>
      <c r="GE306" s="221">
        <f t="shared" si="2403"/>
        <v>0</v>
      </c>
      <c r="GF306" s="221">
        <f t="shared" si="2403"/>
        <v>0</v>
      </c>
      <c r="GG306" s="381">
        <f>+GG304-GG201</f>
        <v>0</v>
      </c>
      <c r="GH306" s="221">
        <f t="shared" ref="GH306:GL306" si="2404">+GH304-GH201</f>
        <v>0</v>
      </c>
      <c r="GI306" s="221">
        <f t="shared" si="2404"/>
        <v>0</v>
      </c>
      <c r="GJ306" s="221">
        <f t="shared" si="2404"/>
        <v>0</v>
      </c>
      <c r="GK306" s="221">
        <f t="shared" si="2404"/>
        <v>0</v>
      </c>
      <c r="GL306" s="221">
        <f t="shared" si="2404"/>
        <v>0</v>
      </c>
      <c r="GM306" s="381">
        <f>+GM304-GM201</f>
        <v>0</v>
      </c>
      <c r="GN306" s="221">
        <f t="shared" ref="GN306:GR306" si="2405">+GN304-GN201</f>
        <v>0</v>
      </c>
      <c r="GO306" s="221">
        <f t="shared" si="2405"/>
        <v>0</v>
      </c>
      <c r="GP306" s="221">
        <f t="shared" si="2405"/>
        <v>0</v>
      </c>
      <c r="GQ306" s="221">
        <f t="shared" si="2405"/>
        <v>0</v>
      </c>
      <c r="GR306" s="221">
        <f t="shared" si="2405"/>
        <v>0</v>
      </c>
      <c r="GS306" s="381">
        <f>+GS304-GS201</f>
        <v>0</v>
      </c>
      <c r="GT306" s="221">
        <f t="shared" ref="GT306:GX306" si="2406">+GT304-GT201</f>
        <v>0</v>
      </c>
      <c r="GU306" s="221">
        <f t="shared" si="2406"/>
        <v>0</v>
      </c>
      <c r="GV306" s="221">
        <f t="shared" si="2406"/>
        <v>0</v>
      </c>
      <c r="GW306" s="221">
        <f t="shared" si="2406"/>
        <v>0</v>
      </c>
      <c r="GX306" s="221">
        <f t="shared" si="2406"/>
        <v>0</v>
      </c>
      <c r="GY306" s="381">
        <f>+GY304-GY201</f>
        <v>0</v>
      </c>
      <c r="GZ306" s="221">
        <f t="shared" ref="GZ306:HD306" si="2407">+GZ304-GZ201</f>
        <v>0</v>
      </c>
      <c r="HA306" s="221">
        <f t="shared" si="2407"/>
        <v>0</v>
      </c>
      <c r="HB306" s="221">
        <f t="shared" si="2407"/>
        <v>0</v>
      </c>
      <c r="HC306" s="221">
        <f t="shared" si="2407"/>
        <v>0</v>
      </c>
      <c r="HD306" s="221">
        <f t="shared" si="2407"/>
        <v>0</v>
      </c>
      <c r="HE306" s="381">
        <f>+HE304-HE201</f>
        <v>0</v>
      </c>
      <c r="HF306" s="221">
        <f t="shared" ref="HF306:HJ306" si="2408">+HF304-HF201</f>
        <v>0</v>
      </c>
      <c r="HG306" s="221">
        <f t="shared" si="2408"/>
        <v>0</v>
      </c>
      <c r="HH306" s="221">
        <f t="shared" si="2408"/>
        <v>0</v>
      </c>
      <c r="HI306" s="221">
        <f t="shared" si="2408"/>
        <v>0</v>
      </c>
      <c r="HJ306" s="221">
        <f t="shared" si="2408"/>
        <v>0</v>
      </c>
      <c r="HK306" s="381">
        <f>+HK304-HK201</f>
        <v>0</v>
      </c>
      <c r="HL306" s="221">
        <f t="shared" ref="HL306:HP306" si="2409">+HL304-HL201</f>
        <v>0</v>
      </c>
      <c r="HM306" s="221">
        <f t="shared" si="2409"/>
        <v>0</v>
      </c>
      <c r="HN306" s="221">
        <f t="shared" si="2409"/>
        <v>0</v>
      </c>
      <c r="HO306" s="221">
        <f t="shared" si="2409"/>
        <v>0</v>
      </c>
      <c r="HP306" s="221">
        <f t="shared" si="2409"/>
        <v>0</v>
      </c>
      <c r="HQ306" s="381">
        <f>+HQ304-HQ201</f>
        <v>0</v>
      </c>
      <c r="HR306" s="221">
        <f t="shared" ref="HR306" si="2410">+HR304-HR201</f>
        <v>0</v>
      </c>
    </row>
    <row r="309" spans="1:226" ht="23.5" x14ac:dyDescent="0.55000000000000004">
      <c r="A309" s="2" t="s">
        <v>253</v>
      </c>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15"/>
      <c r="CC309" s="38"/>
      <c r="CD309" s="38"/>
      <c r="CE309" s="38"/>
      <c r="CF309" s="38"/>
      <c r="CG309" s="38"/>
      <c r="CH309" s="15"/>
      <c r="CI309" s="38"/>
      <c r="CJ309" s="38"/>
      <c r="CK309" s="38"/>
      <c r="CL309" s="38"/>
      <c r="CM309" s="38"/>
      <c r="CN309" s="15"/>
      <c r="CO309" s="38"/>
      <c r="CP309" s="38"/>
      <c r="CQ309" s="38"/>
      <c r="CR309" s="38"/>
      <c r="CS309" s="38"/>
      <c r="CT309" s="38"/>
      <c r="CU309" s="38"/>
      <c r="CV309" s="38"/>
      <c r="CW309" s="38"/>
      <c r="CX309" s="38"/>
      <c r="CY309" s="38"/>
      <c r="CZ309" s="38"/>
      <c r="DA309" s="38"/>
      <c r="DB309" s="38"/>
      <c r="DC309" s="15"/>
      <c r="DD309" s="38"/>
      <c r="DE309" s="38"/>
      <c r="DF309" s="38"/>
      <c r="DG309" s="38"/>
      <c r="DH309" s="38"/>
      <c r="DI309" s="123"/>
      <c r="DJ309" s="123"/>
      <c r="DK309" s="123"/>
      <c r="DL309" s="74"/>
      <c r="DM309" s="123"/>
      <c r="DN309" s="123"/>
      <c r="DO309" s="123"/>
      <c r="DP309" s="123"/>
      <c r="DQ309" s="123"/>
      <c r="DR309" s="74"/>
      <c r="DS309" s="123"/>
      <c r="DT309" s="123"/>
      <c r="DU309" s="123"/>
      <c r="DV309" s="123"/>
      <c r="DW309" s="123"/>
      <c r="DX309" s="74"/>
      <c r="DY309" s="123"/>
      <c r="DZ309" s="123"/>
      <c r="EA309" s="123"/>
      <c r="EB309" s="123"/>
      <c r="EC309" s="123"/>
      <c r="ED309" s="74"/>
      <c r="EE309" s="123"/>
      <c r="EF309" s="123"/>
      <c r="EG309" s="123"/>
      <c r="EH309" s="123"/>
      <c r="EI309" s="123"/>
      <c r="EJ309" s="74"/>
      <c r="EK309" s="123"/>
      <c r="EL309" s="123"/>
      <c r="EM309" s="123"/>
      <c r="EN309" s="123"/>
      <c r="EO309" s="123"/>
      <c r="EP309" s="74"/>
      <c r="EQ309" s="123"/>
      <c r="ER309" s="123"/>
      <c r="ES309" s="123"/>
      <c r="ET309" s="123"/>
      <c r="EU309" s="123"/>
      <c r="EV309" s="74"/>
      <c r="EW309" s="123"/>
      <c r="EX309" s="123"/>
      <c r="EY309" s="123"/>
      <c r="EZ309" s="435"/>
      <c r="FA309" s="123"/>
      <c r="FB309" s="74"/>
      <c r="FC309" s="123"/>
      <c r="FD309" s="123"/>
      <c r="FE309" s="123"/>
      <c r="FF309" s="435"/>
      <c r="FG309" s="123"/>
      <c r="FH309" s="74"/>
      <c r="FI309" s="123"/>
      <c r="FJ309" s="123"/>
      <c r="FK309" s="123"/>
      <c r="FL309" s="435"/>
      <c r="FM309" s="123"/>
      <c r="FN309" s="74"/>
      <c r="FO309" s="123"/>
      <c r="FP309" s="435"/>
      <c r="FQ309" s="74"/>
      <c r="FR309" s="123"/>
      <c r="FS309" s="123"/>
      <c r="FT309" s="123"/>
      <c r="FU309" s="435"/>
      <c r="FV309" s="123"/>
      <c r="FW309" s="74"/>
      <c r="FX309" s="123"/>
      <c r="FY309" s="123"/>
      <c r="FZ309" s="123"/>
      <c r="GA309" s="435"/>
      <c r="GB309" s="123"/>
      <c r="GC309" s="15"/>
      <c r="GD309" s="38"/>
      <c r="GE309" s="38"/>
      <c r="GF309" s="38"/>
      <c r="GG309" s="377"/>
      <c r="GH309" s="38"/>
      <c r="GI309" s="15"/>
      <c r="GJ309" s="38"/>
      <c r="GK309" s="38"/>
      <c r="GL309" s="38"/>
      <c r="GM309" s="377"/>
      <c r="GN309" s="38"/>
      <c r="GO309" s="15"/>
      <c r="GP309" s="38"/>
      <c r="GQ309" s="38"/>
      <c r="GR309" s="38"/>
      <c r="GS309" s="377"/>
      <c r="GT309" s="38"/>
      <c r="GU309" s="15"/>
      <c r="GV309" s="38"/>
      <c r="GW309" s="38"/>
      <c r="GX309" s="38"/>
      <c r="GY309" s="377"/>
      <c r="GZ309" s="38"/>
      <c r="HA309" s="15"/>
      <c r="HB309" s="38"/>
      <c r="HC309" s="38"/>
      <c r="HD309" s="38"/>
      <c r="HE309" s="377"/>
      <c r="HF309" s="38"/>
      <c r="HG309" s="15"/>
      <c r="HH309" s="38"/>
      <c r="HI309" s="38"/>
      <c r="HJ309" s="38"/>
      <c r="HK309" s="377"/>
      <c r="HL309" s="38"/>
      <c r="HM309" s="15"/>
      <c r="HN309" s="38"/>
      <c r="HO309" s="38"/>
      <c r="HP309" s="38"/>
      <c r="HQ309" s="377"/>
      <c r="HR309" s="38"/>
    </row>
    <row r="310" spans="1:226" ht="19" thickBot="1" x14ac:dyDescent="0.5">
      <c r="A310" s="10" t="s">
        <v>158</v>
      </c>
      <c r="CB310" s="15"/>
      <c r="CH310" s="15"/>
      <c r="CN310" s="15"/>
      <c r="DC310" s="15"/>
      <c r="DL310" s="74"/>
      <c r="DR310" s="74"/>
      <c r="DX310" s="74"/>
      <c r="ED310" s="74"/>
      <c r="EJ310" s="74"/>
      <c r="EP310" s="74"/>
      <c r="EV310" s="74"/>
      <c r="FB310" s="74"/>
      <c r="FH310" s="74"/>
      <c r="FN310" s="74"/>
      <c r="FQ310" s="74"/>
      <c r="FW310" s="74"/>
      <c r="GC310" s="15"/>
      <c r="GI310" s="15"/>
      <c r="GO310" s="15"/>
      <c r="GU310" s="15"/>
      <c r="HA310" s="15"/>
      <c r="HG310" s="15"/>
      <c r="HM310" s="15"/>
    </row>
    <row r="311" spans="1:226" ht="15" thickBot="1" x14ac:dyDescent="0.4">
      <c r="A311" s="106"/>
      <c r="B311" s="485" t="s">
        <v>106</v>
      </c>
      <c r="C311" s="486"/>
      <c r="D311" s="487"/>
      <c r="E311" s="485" t="s">
        <v>107</v>
      </c>
      <c r="F311" s="486"/>
      <c r="G311" s="487"/>
      <c r="H311" s="485" t="s">
        <v>108</v>
      </c>
      <c r="I311" s="486"/>
      <c r="J311" s="487"/>
      <c r="K311" s="485" t="s">
        <v>109</v>
      </c>
      <c r="L311" s="486"/>
      <c r="M311" s="487"/>
      <c r="N311" s="485" t="s">
        <v>110</v>
      </c>
      <c r="O311" s="486"/>
      <c r="P311" s="487"/>
      <c r="Q311" s="485" t="s">
        <v>111</v>
      </c>
      <c r="R311" s="486"/>
      <c r="S311" s="487"/>
      <c r="T311" s="485" t="s">
        <v>112</v>
      </c>
      <c r="U311" s="486"/>
      <c r="V311" s="487"/>
      <c r="W311" s="485" t="s">
        <v>113</v>
      </c>
      <c r="X311" s="486"/>
      <c r="Y311" s="487"/>
      <c r="Z311" s="485" t="s">
        <v>114</v>
      </c>
      <c r="AA311" s="486"/>
      <c r="AB311" s="487"/>
      <c r="AC311" s="488" t="s">
        <v>115</v>
      </c>
      <c r="AD311" s="489"/>
      <c r="AE311" s="490"/>
      <c r="AF311" s="482" t="s">
        <v>116</v>
      </c>
      <c r="AG311" s="483"/>
      <c r="AH311" s="483"/>
      <c r="AI311" s="483"/>
      <c r="AJ311" s="483"/>
      <c r="AK311" s="484"/>
      <c r="AL311" s="482" t="s">
        <v>117</v>
      </c>
      <c r="AM311" s="483"/>
      <c r="AN311" s="483"/>
      <c r="AO311" s="483"/>
      <c r="AP311" s="483"/>
      <c r="AQ311" s="484"/>
      <c r="AR311" s="482" t="s">
        <v>118</v>
      </c>
      <c r="AS311" s="483"/>
      <c r="AT311" s="483"/>
      <c r="AU311" s="483"/>
      <c r="AV311" s="483"/>
      <c r="AW311" s="484"/>
      <c r="AX311" s="482" t="s">
        <v>119</v>
      </c>
      <c r="AY311" s="483"/>
      <c r="AZ311" s="483"/>
      <c r="BA311" s="483"/>
      <c r="BB311" s="483"/>
      <c r="BC311" s="484"/>
      <c r="BD311" s="482" t="s">
        <v>120</v>
      </c>
      <c r="BE311" s="483"/>
      <c r="BF311" s="483"/>
      <c r="BG311" s="483"/>
      <c r="BH311" s="483"/>
      <c r="BI311" s="484"/>
      <c r="BJ311" s="482" t="s">
        <v>121</v>
      </c>
      <c r="BK311" s="483"/>
      <c r="BL311" s="483"/>
      <c r="BM311" s="483"/>
      <c r="BN311" s="483"/>
      <c r="BO311" s="484"/>
      <c r="BP311" s="482" t="s">
        <v>122</v>
      </c>
      <c r="BQ311" s="483"/>
      <c r="BR311" s="483"/>
      <c r="BS311" s="483"/>
      <c r="BT311" s="483"/>
      <c r="BU311" s="484"/>
      <c r="BV311" s="482" t="s">
        <v>123</v>
      </c>
      <c r="BW311" s="483"/>
      <c r="BX311" s="483"/>
      <c r="BY311" s="483"/>
      <c r="BZ311" s="483"/>
      <c r="CA311" s="484"/>
      <c r="CB311" s="461" t="s">
        <v>124</v>
      </c>
      <c r="CC311" s="462" t="s">
        <v>124</v>
      </c>
      <c r="CD311" s="462"/>
      <c r="CE311" s="462"/>
      <c r="CF311" s="462"/>
      <c r="CG311" s="463"/>
      <c r="CH311" s="461" t="s">
        <v>125</v>
      </c>
      <c r="CI311" s="462" t="s">
        <v>126</v>
      </c>
      <c r="CJ311" s="462"/>
      <c r="CK311" s="462"/>
      <c r="CL311" s="462"/>
      <c r="CM311" s="463"/>
      <c r="CN311" s="461" t="s">
        <v>127</v>
      </c>
      <c r="CO311" s="462" t="s">
        <v>128</v>
      </c>
      <c r="CP311" s="462"/>
      <c r="CQ311" s="462"/>
      <c r="CR311" s="462"/>
      <c r="CS311" s="463"/>
      <c r="CT311" s="488" t="s">
        <v>129</v>
      </c>
      <c r="CU311" s="489"/>
      <c r="CV311" s="490"/>
      <c r="CW311" s="473" t="s">
        <v>130</v>
      </c>
      <c r="CX311" s="474"/>
      <c r="CY311" s="475"/>
      <c r="CZ311" s="473" t="s">
        <v>131</v>
      </c>
      <c r="DA311" s="474"/>
      <c r="DB311" s="475"/>
      <c r="DC311" s="461" t="s">
        <v>132</v>
      </c>
      <c r="DD311" s="462"/>
      <c r="DE311" s="462"/>
      <c r="DF311" s="462"/>
      <c r="DG311" s="462"/>
      <c r="DH311" s="463"/>
      <c r="DI311" s="470">
        <v>2024</v>
      </c>
      <c r="DJ311" s="471"/>
      <c r="DK311" s="472"/>
      <c r="DL311" s="467" t="s">
        <v>133</v>
      </c>
      <c r="DM311" s="468"/>
      <c r="DN311" s="468"/>
      <c r="DO311" s="468"/>
      <c r="DP311" s="468"/>
      <c r="DQ311" s="469"/>
      <c r="DR311" s="467" t="s">
        <v>134</v>
      </c>
      <c r="DS311" s="468"/>
      <c r="DT311" s="468"/>
      <c r="DU311" s="468"/>
      <c r="DV311" s="468"/>
      <c r="DW311" s="469"/>
      <c r="DX311" s="467" t="s">
        <v>135</v>
      </c>
      <c r="DY311" s="468"/>
      <c r="DZ311" s="468"/>
      <c r="EA311" s="468"/>
      <c r="EB311" s="468"/>
      <c r="EC311" s="469"/>
      <c r="ED311" s="467" t="s">
        <v>136</v>
      </c>
      <c r="EE311" s="468"/>
      <c r="EF311" s="468"/>
      <c r="EG311" s="468"/>
      <c r="EH311" s="468"/>
      <c r="EI311" s="469"/>
      <c r="EJ311" s="467" t="s">
        <v>137</v>
      </c>
      <c r="EK311" s="468"/>
      <c r="EL311" s="468"/>
      <c r="EM311" s="468"/>
      <c r="EN311" s="468"/>
      <c r="EO311" s="469"/>
      <c r="EP311" s="467" t="s">
        <v>231</v>
      </c>
      <c r="EQ311" s="468"/>
      <c r="ER311" s="468"/>
      <c r="ES311" s="468"/>
      <c r="ET311" s="468"/>
      <c r="EU311" s="469"/>
      <c r="EV311" s="467" t="s">
        <v>236</v>
      </c>
      <c r="EW311" s="468"/>
      <c r="EX311" s="468"/>
      <c r="EY311" s="468"/>
      <c r="EZ311" s="468"/>
      <c r="FA311" s="469"/>
      <c r="FB311" s="467" t="s">
        <v>238</v>
      </c>
      <c r="FC311" s="468"/>
      <c r="FD311" s="468"/>
      <c r="FE311" s="468"/>
      <c r="FF311" s="468"/>
      <c r="FG311" s="469"/>
      <c r="FH311" s="467" t="s">
        <v>241</v>
      </c>
      <c r="FI311" s="468"/>
      <c r="FJ311" s="468"/>
      <c r="FK311" s="468"/>
      <c r="FL311" s="468"/>
      <c r="FM311" s="469"/>
      <c r="FN311" s="470">
        <v>2025</v>
      </c>
      <c r="FO311" s="471"/>
      <c r="FP311" s="472"/>
      <c r="FQ311" s="467" t="s">
        <v>242</v>
      </c>
      <c r="FR311" s="468"/>
      <c r="FS311" s="468"/>
      <c r="FT311" s="468"/>
      <c r="FU311" s="468"/>
      <c r="FV311" s="469"/>
      <c r="FW311" s="467" t="s">
        <v>247</v>
      </c>
      <c r="FX311" s="468"/>
      <c r="FY311" s="468"/>
      <c r="FZ311" s="468"/>
      <c r="GA311" s="468"/>
      <c r="GB311" s="469"/>
      <c r="GC311" s="461" t="s">
        <v>246</v>
      </c>
      <c r="GD311" s="462"/>
      <c r="GE311" s="462"/>
      <c r="GF311" s="462"/>
      <c r="GG311" s="462"/>
      <c r="GH311" s="463"/>
      <c r="GI311" s="461" t="s">
        <v>245</v>
      </c>
      <c r="GJ311" s="462"/>
      <c r="GK311" s="462"/>
      <c r="GL311" s="462"/>
      <c r="GM311" s="462"/>
      <c r="GN311" s="463"/>
      <c r="GO311" s="461" t="s">
        <v>245</v>
      </c>
      <c r="GP311" s="462"/>
      <c r="GQ311" s="462"/>
      <c r="GR311" s="462"/>
      <c r="GS311" s="462"/>
      <c r="GT311" s="463"/>
      <c r="GU311" s="461" t="s">
        <v>245</v>
      </c>
      <c r="GV311" s="462"/>
      <c r="GW311" s="462"/>
      <c r="GX311" s="462"/>
      <c r="GY311" s="462"/>
      <c r="GZ311" s="463"/>
      <c r="HA311" s="461" t="s">
        <v>245</v>
      </c>
      <c r="HB311" s="462"/>
      <c r="HC311" s="462"/>
      <c r="HD311" s="462"/>
      <c r="HE311" s="462"/>
      <c r="HF311" s="463"/>
      <c r="HG311" s="461" t="s">
        <v>245</v>
      </c>
      <c r="HH311" s="462"/>
      <c r="HI311" s="462"/>
      <c r="HJ311" s="462"/>
      <c r="HK311" s="462"/>
      <c r="HL311" s="463"/>
      <c r="HM311" s="461" t="s">
        <v>245</v>
      </c>
      <c r="HN311" s="462"/>
      <c r="HO311" s="462"/>
      <c r="HP311" s="462"/>
      <c r="HQ311" s="462"/>
      <c r="HR311" s="463"/>
    </row>
    <row r="312" spans="1:226" ht="65.5" thickBot="1" x14ac:dyDescent="0.4">
      <c r="A312" s="160" t="s">
        <v>254</v>
      </c>
      <c r="B312" s="159" t="str">
        <f>+B242</f>
        <v>Presupuesto Disponible</v>
      </c>
      <c r="C312" s="159" t="str">
        <f t="shared" ref="C312:BN312" si="2411">+C242</f>
        <v>Compromisos</v>
      </c>
      <c r="D312" s="159" t="str">
        <f t="shared" si="2411"/>
        <v>% Ejec</v>
      </c>
      <c r="E312" s="159" t="str">
        <f t="shared" si="2411"/>
        <v>Presupuesto Disponible</v>
      </c>
      <c r="F312" s="159" t="str">
        <f t="shared" si="2411"/>
        <v>Compromisos</v>
      </c>
      <c r="G312" s="159" t="str">
        <f t="shared" si="2411"/>
        <v>% Ejec</v>
      </c>
      <c r="H312" s="159" t="str">
        <f t="shared" si="2411"/>
        <v>Presupuesto Disponible</v>
      </c>
      <c r="I312" s="159" t="str">
        <f t="shared" si="2411"/>
        <v>Compromisos</v>
      </c>
      <c r="J312" s="159" t="str">
        <f t="shared" si="2411"/>
        <v>% Ejec</v>
      </c>
      <c r="K312" s="159" t="str">
        <f t="shared" si="2411"/>
        <v>Presupuesto Disponible</v>
      </c>
      <c r="L312" s="159" t="str">
        <f t="shared" si="2411"/>
        <v>Compromisos</v>
      </c>
      <c r="M312" s="159" t="str">
        <f t="shared" si="2411"/>
        <v>% Ejec</v>
      </c>
      <c r="N312" s="159" t="str">
        <f t="shared" si="2411"/>
        <v>Presupuesto Disponible</v>
      </c>
      <c r="O312" s="159" t="str">
        <f t="shared" si="2411"/>
        <v>Compromisos</v>
      </c>
      <c r="P312" s="159" t="str">
        <f t="shared" si="2411"/>
        <v>% Ejec</v>
      </c>
      <c r="Q312" s="159" t="str">
        <f t="shared" si="2411"/>
        <v>Presupuesto Disponible</v>
      </c>
      <c r="R312" s="159" t="str">
        <f t="shared" si="2411"/>
        <v>Compromisos</v>
      </c>
      <c r="S312" s="159" t="str">
        <f t="shared" si="2411"/>
        <v>% Ejec</v>
      </c>
      <c r="T312" s="159" t="str">
        <f t="shared" si="2411"/>
        <v>Presupuesto Disponible</v>
      </c>
      <c r="U312" s="159" t="str">
        <f t="shared" si="2411"/>
        <v>Compromisos</v>
      </c>
      <c r="V312" s="159" t="str">
        <f t="shared" si="2411"/>
        <v>% Ejec</v>
      </c>
      <c r="W312" s="159" t="str">
        <f t="shared" si="2411"/>
        <v>Presupuesto Disponible</v>
      </c>
      <c r="X312" s="159" t="str">
        <f t="shared" si="2411"/>
        <v>Compromisos</v>
      </c>
      <c r="Y312" s="159" t="str">
        <f t="shared" si="2411"/>
        <v>% Ejec</v>
      </c>
      <c r="Z312" s="159" t="str">
        <f t="shared" si="2411"/>
        <v>Presupuesto Disponible</v>
      </c>
      <c r="AA312" s="159" t="str">
        <f t="shared" si="2411"/>
        <v>Compromisos</v>
      </c>
      <c r="AB312" s="159" t="str">
        <f t="shared" si="2411"/>
        <v>% Ejec</v>
      </c>
      <c r="AC312" s="159" t="str">
        <f t="shared" si="2411"/>
        <v>Presupuesto Disponible</v>
      </c>
      <c r="AD312" s="159" t="str">
        <f t="shared" si="2411"/>
        <v>Compromisos</v>
      </c>
      <c r="AE312" s="159" t="str">
        <f t="shared" si="2411"/>
        <v>% Ejec</v>
      </c>
      <c r="AF312" s="159" t="str">
        <f t="shared" si="2411"/>
        <v>Presupuesto Inicial</v>
      </c>
      <c r="AG312" s="159" t="str">
        <f t="shared" si="2411"/>
        <v>Presupuesto Disponible</v>
      </c>
      <c r="AH312" s="159" t="str">
        <f t="shared" si="2411"/>
        <v>Compromisos</v>
      </c>
      <c r="AI312" s="159" t="str">
        <f t="shared" si="2411"/>
        <v>% Ejec</v>
      </c>
      <c r="AJ312" s="159" t="str">
        <f t="shared" si="2411"/>
        <v>Giros</v>
      </c>
      <c r="AK312" s="159" t="str">
        <f t="shared" si="2411"/>
        <v>%Ejec Giros</v>
      </c>
      <c r="AL312" s="159" t="str">
        <f t="shared" si="2411"/>
        <v>Presupuesto Inicial</v>
      </c>
      <c r="AM312" s="159" t="str">
        <f t="shared" si="2411"/>
        <v>Presupuesto Disponible</v>
      </c>
      <c r="AN312" s="159" t="str">
        <f t="shared" si="2411"/>
        <v>Compromisos</v>
      </c>
      <c r="AO312" s="159" t="str">
        <f t="shared" si="2411"/>
        <v>% Ejec</v>
      </c>
      <c r="AP312" s="159" t="str">
        <f t="shared" si="2411"/>
        <v>Giros</v>
      </c>
      <c r="AQ312" s="159" t="str">
        <f t="shared" si="2411"/>
        <v>%Ejec Giros</v>
      </c>
      <c r="AR312" s="159" t="str">
        <f t="shared" si="2411"/>
        <v>Presupuesto Inicial</v>
      </c>
      <c r="AS312" s="159" t="str">
        <f t="shared" si="2411"/>
        <v>Presupuesto Disponible</v>
      </c>
      <c r="AT312" s="159" t="str">
        <f t="shared" si="2411"/>
        <v>Compromisos</v>
      </c>
      <c r="AU312" s="159" t="str">
        <f t="shared" si="2411"/>
        <v>% Ejec</v>
      </c>
      <c r="AV312" s="159" t="str">
        <f t="shared" si="2411"/>
        <v>Giros</v>
      </c>
      <c r="AW312" s="159" t="str">
        <f t="shared" si="2411"/>
        <v>%Ejec Giros</v>
      </c>
      <c r="AX312" s="159" t="str">
        <f t="shared" si="2411"/>
        <v>Presupuesto Inicial</v>
      </c>
      <c r="AY312" s="159" t="str">
        <f t="shared" si="2411"/>
        <v>Presupuesto Disponible</v>
      </c>
      <c r="AZ312" s="159" t="str">
        <f t="shared" si="2411"/>
        <v>Compromisos</v>
      </c>
      <c r="BA312" s="159" t="str">
        <f t="shared" si="2411"/>
        <v>% Ejec</v>
      </c>
      <c r="BB312" s="159" t="str">
        <f t="shared" si="2411"/>
        <v>Giros</v>
      </c>
      <c r="BC312" s="159" t="str">
        <f t="shared" si="2411"/>
        <v>%Ejec Giros</v>
      </c>
      <c r="BD312" s="159" t="str">
        <f t="shared" si="2411"/>
        <v>Presupuesto Inicial</v>
      </c>
      <c r="BE312" s="159" t="str">
        <f t="shared" si="2411"/>
        <v>Presupuesto Disponible</v>
      </c>
      <c r="BF312" s="159" t="str">
        <f t="shared" si="2411"/>
        <v>Compromisos</v>
      </c>
      <c r="BG312" s="159" t="str">
        <f t="shared" si="2411"/>
        <v>% Ejec</v>
      </c>
      <c r="BH312" s="159" t="str">
        <f t="shared" si="2411"/>
        <v>Giros</v>
      </c>
      <c r="BI312" s="159" t="str">
        <f t="shared" si="2411"/>
        <v>%Ejec Giros</v>
      </c>
      <c r="BJ312" s="159" t="str">
        <f t="shared" si="2411"/>
        <v>Presupuesto Inicial</v>
      </c>
      <c r="BK312" s="159" t="str">
        <f t="shared" si="2411"/>
        <v>Presupuesto Disponible</v>
      </c>
      <c r="BL312" s="159" t="str">
        <f t="shared" si="2411"/>
        <v>Compromisos</v>
      </c>
      <c r="BM312" s="159" t="str">
        <f t="shared" si="2411"/>
        <v>% Ejec</v>
      </c>
      <c r="BN312" s="159" t="str">
        <f t="shared" si="2411"/>
        <v>Giros</v>
      </c>
      <c r="BO312" s="159" t="str">
        <f t="shared" ref="BO312:DZ312" si="2412">+BO242</f>
        <v>%Ejec Giros</v>
      </c>
      <c r="BP312" s="159" t="str">
        <f t="shared" si="2412"/>
        <v>Presupuesto Inicial</v>
      </c>
      <c r="BQ312" s="159" t="str">
        <f t="shared" si="2412"/>
        <v>Presupuesto Disponible</v>
      </c>
      <c r="BR312" s="159" t="str">
        <f t="shared" si="2412"/>
        <v>Compromisos</v>
      </c>
      <c r="BS312" s="159" t="str">
        <f t="shared" si="2412"/>
        <v>% Ejec</v>
      </c>
      <c r="BT312" s="159" t="str">
        <f t="shared" si="2412"/>
        <v>Giros</v>
      </c>
      <c r="BU312" s="159" t="str">
        <f t="shared" si="2412"/>
        <v>%Ejec Giros</v>
      </c>
      <c r="BV312" s="159" t="str">
        <f t="shared" si="2412"/>
        <v>Presupuesto Inicial</v>
      </c>
      <c r="BW312" s="159" t="str">
        <f t="shared" si="2412"/>
        <v>Presupuesto Disponible</v>
      </c>
      <c r="BX312" s="159" t="str">
        <f t="shared" si="2412"/>
        <v>Compromisos</v>
      </c>
      <c r="BY312" s="159" t="str">
        <f t="shared" si="2412"/>
        <v>% Ejec</v>
      </c>
      <c r="BZ312" s="159" t="str">
        <f t="shared" si="2412"/>
        <v>Giros</v>
      </c>
      <c r="CA312" s="159" t="str">
        <f t="shared" si="2412"/>
        <v>%Ejec Giros</v>
      </c>
      <c r="CB312" s="159" t="str">
        <f t="shared" si="2412"/>
        <v>Presupuesto Inicial</v>
      </c>
      <c r="CC312" s="159" t="str">
        <f t="shared" si="2412"/>
        <v>Presupuesto Disponible</v>
      </c>
      <c r="CD312" s="159" t="str">
        <f t="shared" si="2412"/>
        <v>Compromisos</v>
      </c>
      <c r="CE312" s="159" t="str">
        <f t="shared" si="2412"/>
        <v>% Ejec</v>
      </c>
      <c r="CF312" s="159" t="str">
        <f t="shared" si="2412"/>
        <v>Giros</v>
      </c>
      <c r="CG312" s="159" t="str">
        <f t="shared" si="2412"/>
        <v>%Ejec Giros</v>
      </c>
      <c r="CH312" s="159" t="str">
        <f t="shared" si="2412"/>
        <v>Presupuesto Inicial</v>
      </c>
      <c r="CI312" s="159" t="str">
        <f t="shared" si="2412"/>
        <v>Presupuesto Disponible</v>
      </c>
      <c r="CJ312" s="159" t="str">
        <f t="shared" si="2412"/>
        <v>Compromisos</v>
      </c>
      <c r="CK312" s="159" t="str">
        <f t="shared" si="2412"/>
        <v>% Ejec</v>
      </c>
      <c r="CL312" s="159" t="str">
        <f t="shared" si="2412"/>
        <v>Giros</v>
      </c>
      <c r="CM312" s="159" t="str">
        <f t="shared" si="2412"/>
        <v>%Ejec Giros</v>
      </c>
      <c r="CN312" s="159" t="str">
        <f t="shared" si="2412"/>
        <v>Presupuesto Inicial</v>
      </c>
      <c r="CO312" s="159" t="str">
        <f t="shared" si="2412"/>
        <v>Presupuesto Disponible</v>
      </c>
      <c r="CP312" s="159" t="str">
        <f t="shared" si="2412"/>
        <v>Compromisos</v>
      </c>
      <c r="CQ312" s="159" t="str">
        <f t="shared" si="2412"/>
        <v>% Ejec</v>
      </c>
      <c r="CR312" s="159" t="str">
        <f t="shared" si="2412"/>
        <v>Giros</v>
      </c>
      <c r="CS312" s="159" t="str">
        <f t="shared" si="2412"/>
        <v>%Ejec Giros</v>
      </c>
      <c r="CT312" s="159" t="str">
        <f t="shared" si="2412"/>
        <v>Presupuesto Disponible</v>
      </c>
      <c r="CU312" s="159" t="str">
        <f t="shared" si="2412"/>
        <v>Compromisos</v>
      </c>
      <c r="CV312" s="159" t="str">
        <f t="shared" si="2412"/>
        <v>% Ejec</v>
      </c>
      <c r="CW312" s="159" t="str">
        <f t="shared" si="2412"/>
        <v>Presupuesto Disponible</v>
      </c>
      <c r="CX312" s="159" t="str">
        <f t="shared" si="2412"/>
        <v>Compromisos</v>
      </c>
      <c r="CY312" s="159" t="str">
        <f t="shared" si="2412"/>
        <v>% Ejec</v>
      </c>
      <c r="CZ312" s="159" t="str">
        <f t="shared" si="2412"/>
        <v>Presupuesto Disponible</v>
      </c>
      <c r="DA312" s="159" t="str">
        <f t="shared" si="2412"/>
        <v>Compromisos</v>
      </c>
      <c r="DB312" s="159" t="str">
        <f t="shared" si="2412"/>
        <v>% Ejec</v>
      </c>
      <c r="DC312" s="159" t="str">
        <f t="shared" si="2412"/>
        <v>Presupuesto Inicial</v>
      </c>
      <c r="DD312" s="159" t="str">
        <f t="shared" si="2412"/>
        <v>Presupuesto Disponible</v>
      </c>
      <c r="DE312" s="159" t="str">
        <f t="shared" si="2412"/>
        <v>Compromisos</v>
      </c>
      <c r="DF312" s="159" t="str">
        <f t="shared" si="2412"/>
        <v>% Ejec</v>
      </c>
      <c r="DG312" s="159" t="str">
        <f t="shared" si="2412"/>
        <v>Giros</v>
      </c>
      <c r="DH312" s="159" t="str">
        <f t="shared" si="2412"/>
        <v>%Ejec Giros</v>
      </c>
      <c r="DI312" s="159" t="str">
        <f t="shared" si="2412"/>
        <v>Proyecto de Presupuesto 2024</v>
      </c>
      <c r="DJ312" s="159" t="str">
        <f t="shared" si="2412"/>
        <v>Diferencia Ppto Aprobado Vs Proyecto Ppto</v>
      </c>
      <c r="DK312" s="159" t="str">
        <f t="shared" si="2412"/>
        <v>Presupuesto Aprobado 2024</v>
      </c>
      <c r="DL312" s="159" t="str">
        <f t="shared" si="2412"/>
        <v>Presupuesto inicial</v>
      </c>
      <c r="DM312" s="159" t="str">
        <f t="shared" si="2412"/>
        <v>Presupuesto Disponible</v>
      </c>
      <c r="DN312" s="159" t="str">
        <f t="shared" si="2412"/>
        <v>Compromisos</v>
      </c>
      <c r="DO312" s="159" t="str">
        <f t="shared" si="2412"/>
        <v>% Ejec</v>
      </c>
      <c r="DP312" s="159" t="str">
        <f t="shared" si="2412"/>
        <v>Giros</v>
      </c>
      <c r="DQ312" s="159" t="str">
        <f t="shared" si="2412"/>
        <v>%Ejec Giros</v>
      </c>
      <c r="DR312" s="159" t="str">
        <f t="shared" si="2412"/>
        <v>Presupuesto Inicial</v>
      </c>
      <c r="DS312" s="159" t="str">
        <f t="shared" si="2412"/>
        <v>Presupuesto Disponible</v>
      </c>
      <c r="DT312" s="159" t="str">
        <f t="shared" si="2412"/>
        <v>Compromisos</v>
      </c>
      <c r="DU312" s="159" t="str">
        <f t="shared" si="2412"/>
        <v>% Ejec</v>
      </c>
      <c r="DV312" s="159" t="str">
        <f t="shared" si="2412"/>
        <v>Giros</v>
      </c>
      <c r="DW312" s="159" t="str">
        <f t="shared" si="2412"/>
        <v>%Ejec Giros</v>
      </c>
      <c r="DX312" s="159" t="str">
        <f t="shared" si="2412"/>
        <v>Presupuesto Inicial</v>
      </c>
      <c r="DY312" s="159" t="str">
        <f t="shared" si="2412"/>
        <v>Presupuesto Disponible</v>
      </c>
      <c r="DZ312" s="159" t="str">
        <f t="shared" si="2412"/>
        <v>Compromisos</v>
      </c>
      <c r="EA312" s="159" t="str">
        <f t="shared" ref="EA312:GL312" si="2413">+EA242</f>
        <v>% Ejec</v>
      </c>
      <c r="EB312" s="159" t="str">
        <f t="shared" si="2413"/>
        <v>Giros</v>
      </c>
      <c r="EC312" s="159" t="str">
        <f t="shared" si="2413"/>
        <v>%Ejec Giros</v>
      </c>
      <c r="ED312" s="159" t="str">
        <f t="shared" si="2413"/>
        <v>Presupuesto Inicial</v>
      </c>
      <c r="EE312" s="159" t="str">
        <f t="shared" si="2413"/>
        <v>Presupuesto Disponible</v>
      </c>
      <c r="EF312" s="159" t="str">
        <f t="shared" si="2413"/>
        <v>Compromisos</v>
      </c>
      <c r="EG312" s="159" t="str">
        <f t="shared" si="2413"/>
        <v>% Ejec</v>
      </c>
      <c r="EH312" s="159" t="str">
        <f t="shared" si="2413"/>
        <v>Giros</v>
      </c>
      <c r="EI312" s="159" t="str">
        <f t="shared" si="2413"/>
        <v>%Ejec Giros</v>
      </c>
      <c r="EJ312" s="159" t="str">
        <f t="shared" si="2413"/>
        <v>Presupuesto Inicial</v>
      </c>
      <c r="EK312" s="159" t="str">
        <f t="shared" si="2413"/>
        <v>Presupuesto Disponible</v>
      </c>
      <c r="EL312" s="159" t="str">
        <f t="shared" si="2413"/>
        <v>Compromisos</v>
      </c>
      <c r="EM312" s="159" t="str">
        <f t="shared" si="2413"/>
        <v>% Ejec</v>
      </c>
      <c r="EN312" s="159" t="str">
        <f t="shared" si="2413"/>
        <v>Giros</v>
      </c>
      <c r="EO312" s="159" t="str">
        <f t="shared" si="2413"/>
        <v>%Ejec Giros</v>
      </c>
      <c r="EP312" s="159" t="str">
        <f t="shared" si="2413"/>
        <v>Presupuesto Inicial</v>
      </c>
      <c r="EQ312" s="159" t="str">
        <f t="shared" si="2413"/>
        <v>Presupuesto Disponible</v>
      </c>
      <c r="ER312" s="159" t="str">
        <f t="shared" si="2413"/>
        <v>Compromisos</v>
      </c>
      <c r="ES312" s="159" t="str">
        <f t="shared" si="2413"/>
        <v>% Ejec</v>
      </c>
      <c r="ET312" s="159" t="str">
        <f t="shared" si="2413"/>
        <v>Giros</v>
      </c>
      <c r="EU312" s="159" t="str">
        <f t="shared" si="2413"/>
        <v>%Ejec Giros</v>
      </c>
      <c r="EV312" s="159" t="str">
        <f t="shared" si="2413"/>
        <v>Presupuesto Inicial</v>
      </c>
      <c r="EW312" s="159" t="str">
        <f t="shared" si="2413"/>
        <v>Presupuesto Disponible</v>
      </c>
      <c r="EX312" s="159" t="str">
        <f t="shared" si="2413"/>
        <v>Compromisos</v>
      </c>
      <c r="EY312" s="159" t="str">
        <f t="shared" si="2413"/>
        <v>% Ejec</v>
      </c>
      <c r="EZ312" s="159" t="str">
        <f t="shared" si="2413"/>
        <v>Giros</v>
      </c>
      <c r="FA312" s="159" t="str">
        <f t="shared" si="2413"/>
        <v>%Ejec Giros</v>
      </c>
      <c r="FB312" s="159" t="str">
        <f t="shared" si="2413"/>
        <v>Presupuesto Inicial</v>
      </c>
      <c r="FC312" s="159" t="str">
        <f t="shared" si="2413"/>
        <v>Presupuesto Disponible</v>
      </c>
      <c r="FD312" s="159" t="str">
        <f t="shared" si="2413"/>
        <v>Compromisos</v>
      </c>
      <c r="FE312" s="159" t="str">
        <f t="shared" si="2413"/>
        <v>% Ejec</v>
      </c>
      <c r="FF312" s="159" t="str">
        <f t="shared" si="2413"/>
        <v>Giros</v>
      </c>
      <c r="FG312" s="159" t="str">
        <f t="shared" si="2413"/>
        <v>%Ejec Giros</v>
      </c>
      <c r="FH312" s="159" t="str">
        <f t="shared" si="2413"/>
        <v>Presupuesto Inicial</v>
      </c>
      <c r="FI312" s="159" t="str">
        <f t="shared" si="2413"/>
        <v>Presupuesto Disponible</v>
      </c>
      <c r="FJ312" s="159" t="str">
        <f t="shared" si="2413"/>
        <v>Compromisos</v>
      </c>
      <c r="FK312" s="159" t="str">
        <f t="shared" si="2413"/>
        <v>% Ejec</v>
      </c>
      <c r="FL312" s="159" t="str">
        <f t="shared" si="2413"/>
        <v>Giros</v>
      </c>
      <c r="FM312" s="159" t="str">
        <f t="shared" si="2413"/>
        <v>%Ejec Giros</v>
      </c>
      <c r="FN312" s="159" t="str">
        <f t="shared" si="2413"/>
        <v>Proyecto de Presupuesto 2025</v>
      </c>
      <c r="FO312" s="159" t="str">
        <f t="shared" si="2413"/>
        <v>Diferencia Ppto Aprobado Vs Proyecto Ppto</v>
      </c>
      <c r="FP312" s="159" t="str">
        <f t="shared" si="2413"/>
        <v>Presupuesto Aprobado 2025</v>
      </c>
      <c r="FQ312" s="159" t="str">
        <f t="shared" si="2413"/>
        <v>Presupuesto Inicial</v>
      </c>
      <c r="FR312" s="159" t="str">
        <f t="shared" si="2413"/>
        <v>Presupuesto Disponible</v>
      </c>
      <c r="FS312" s="159" t="str">
        <f t="shared" si="2413"/>
        <v>Compromisos</v>
      </c>
      <c r="FT312" s="159" t="str">
        <f t="shared" si="2413"/>
        <v>% Ejec</v>
      </c>
      <c r="FU312" s="159" t="str">
        <f t="shared" si="2413"/>
        <v>Giros</v>
      </c>
      <c r="FV312" s="159" t="str">
        <f t="shared" si="2413"/>
        <v>%Ejec Giros</v>
      </c>
      <c r="FW312" s="159" t="str">
        <f t="shared" si="2413"/>
        <v>Presupuesto Inicial</v>
      </c>
      <c r="FX312" s="159" t="str">
        <f t="shared" si="2413"/>
        <v>Presupuesto Disponible</v>
      </c>
      <c r="FY312" s="159" t="str">
        <f t="shared" si="2413"/>
        <v>Compromisos</v>
      </c>
      <c r="FZ312" s="159" t="str">
        <f t="shared" si="2413"/>
        <v>% Ejec</v>
      </c>
      <c r="GA312" s="159" t="str">
        <f t="shared" si="2413"/>
        <v>Giros</v>
      </c>
      <c r="GB312" s="159" t="str">
        <f t="shared" si="2413"/>
        <v>%Ejec Giros</v>
      </c>
      <c r="GC312" s="159" t="str">
        <f t="shared" si="2413"/>
        <v>Presupuesto Inicial</v>
      </c>
      <c r="GD312" s="159" t="str">
        <f t="shared" si="2413"/>
        <v>Presupuesto Disponible</v>
      </c>
      <c r="GE312" s="159" t="str">
        <f t="shared" si="2413"/>
        <v>Compromisos</v>
      </c>
      <c r="GF312" s="159" t="str">
        <f t="shared" si="2413"/>
        <v>% Ejec</v>
      </c>
      <c r="GG312" s="159" t="str">
        <f t="shared" si="2413"/>
        <v>Giros</v>
      </c>
      <c r="GH312" s="159" t="str">
        <f t="shared" si="2413"/>
        <v>%Ejec Giros</v>
      </c>
      <c r="GI312" s="159" t="str">
        <f t="shared" si="2413"/>
        <v>Presupuesto Inicial</v>
      </c>
      <c r="GJ312" s="159" t="str">
        <f t="shared" si="2413"/>
        <v>Presupuesto Disponible</v>
      </c>
      <c r="GK312" s="159" t="str">
        <f t="shared" si="2413"/>
        <v>Compromisos</v>
      </c>
      <c r="GL312" s="159" t="str">
        <f t="shared" si="2413"/>
        <v>% Ejec</v>
      </c>
      <c r="GM312" s="159" t="str">
        <f t="shared" ref="GM312:GR312" si="2414">+GM242</f>
        <v>Giros</v>
      </c>
      <c r="GN312" s="159" t="str">
        <f t="shared" si="2414"/>
        <v>%Ejec Giros</v>
      </c>
      <c r="GO312" s="159" t="str">
        <f t="shared" si="2414"/>
        <v>Presupuesto Inicial</v>
      </c>
      <c r="GP312" s="159" t="str">
        <f t="shared" si="2414"/>
        <v>Presupuesto Disponible</v>
      </c>
      <c r="GQ312" s="159" t="str">
        <f t="shared" si="2414"/>
        <v>Compromisos</v>
      </c>
      <c r="GR312" s="159" t="str">
        <f t="shared" si="2414"/>
        <v>% Ejec</v>
      </c>
      <c r="GS312" s="159" t="str">
        <f t="shared" ref="GS312:GX312" si="2415">+GS242</f>
        <v>Giros</v>
      </c>
      <c r="GT312" s="159" t="str">
        <f t="shared" si="2415"/>
        <v>%Ejec Giros</v>
      </c>
      <c r="GU312" s="159" t="str">
        <f t="shared" si="2415"/>
        <v>Presupuesto Inicial</v>
      </c>
      <c r="GV312" s="159" t="str">
        <f t="shared" si="2415"/>
        <v>Presupuesto Disponible</v>
      </c>
      <c r="GW312" s="159" t="str">
        <f t="shared" si="2415"/>
        <v>Compromisos</v>
      </c>
      <c r="GX312" s="159" t="str">
        <f t="shared" si="2415"/>
        <v>% Ejec</v>
      </c>
      <c r="GY312" s="159" t="str">
        <f t="shared" ref="GY312:HD312" si="2416">+GY242</f>
        <v>Giros</v>
      </c>
      <c r="GZ312" s="159" t="str">
        <f t="shared" si="2416"/>
        <v>%Ejec Giros</v>
      </c>
      <c r="HA312" s="159" t="str">
        <f t="shared" si="2416"/>
        <v>Presupuesto Inicial</v>
      </c>
      <c r="HB312" s="159" t="str">
        <f t="shared" si="2416"/>
        <v>Presupuesto Disponible</v>
      </c>
      <c r="HC312" s="159" t="str">
        <f t="shared" si="2416"/>
        <v>Compromisos</v>
      </c>
      <c r="HD312" s="159" t="str">
        <f t="shared" si="2416"/>
        <v>% Ejec</v>
      </c>
      <c r="HE312" s="159" t="str">
        <f t="shared" ref="HE312:HJ312" si="2417">+HE242</f>
        <v>Giros</v>
      </c>
      <c r="HF312" s="159" t="str">
        <f t="shared" si="2417"/>
        <v>%Ejec Giros</v>
      </c>
      <c r="HG312" s="159" t="str">
        <f t="shared" si="2417"/>
        <v>Presupuesto Inicial</v>
      </c>
      <c r="HH312" s="159" t="str">
        <f t="shared" si="2417"/>
        <v>Presupuesto Disponible</v>
      </c>
      <c r="HI312" s="159" t="str">
        <f t="shared" si="2417"/>
        <v>Compromisos</v>
      </c>
      <c r="HJ312" s="159" t="str">
        <f t="shared" si="2417"/>
        <v>% Ejec</v>
      </c>
      <c r="HK312" s="159" t="str">
        <f t="shared" ref="HK312:HP312" si="2418">+HK242</f>
        <v>Giros</v>
      </c>
      <c r="HL312" s="159" t="str">
        <f t="shared" si="2418"/>
        <v>%Ejec Giros</v>
      </c>
      <c r="HM312" s="159" t="str">
        <f t="shared" si="2418"/>
        <v>Presupuesto Inicial</v>
      </c>
      <c r="HN312" s="159" t="str">
        <f t="shared" si="2418"/>
        <v>Presupuesto Disponible</v>
      </c>
      <c r="HO312" s="159" t="str">
        <f t="shared" si="2418"/>
        <v>Compromisos</v>
      </c>
      <c r="HP312" s="159" t="str">
        <f t="shared" si="2418"/>
        <v>% Ejec</v>
      </c>
      <c r="HQ312" s="159" t="str">
        <f t="shared" ref="HQ312:HR312" si="2419">+HQ242</f>
        <v>Giros</v>
      </c>
      <c r="HR312" s="159" t="str">
        <f t="shared" si="2419"/>
        <v>%Ejec Giros</v>
      </c>
    </row>
    <row r="313" spans="1:226" x14ac:dyDescent="0.35">
      <c r="A313" s="51" t="s">
        <v>160</v>
      </c>
      <c r="B313" s="91">
        <f>+B216+B243+B265+B288</f>
        <v>98410343304</v>
      </c>
      <c r="C313" s="91">
        <f>+C216+C243+C265+C288</f>
        <v>90764005561.859985</v>
      </c>
      <c r="D313" s="78">
        <f>+IFERROR((C313/B313),"0")</f>
        <v>0.92230148289880809</v>
      </c>
      <c r="E313" s="91">
        <f>+E216+E243+E265+E288</f>
        <v>404144225101</v>
      </c>
      <c r="F313" s="91">
        <f>+F216+F243+F265+F288</f>
        <v>356135390170.75006</v>
      </c>
      <c r="G313" s="78">
        <f>+IFERROR((F313/E313),"0")</f>
        <v>0.88120865782938751</v>
      </c>
      <c r="H313" s="91">
        <f>+H216+H243+H265+H288</f>
        <v>107593437236</v>
      </c>
      <c r="I313" s="91">
        <f>+I216+I243+I265+I288</f>
        <v>101155185551.7</v>
      </c>
      <c r="J313" s="78">
        <f>+IFERROR((I313/H313),"0")</f>
        <v>0.94016129747599686</v>
      </c>
      <c r="K313" s="91">
        <f>+K216+K243+K265+K288</f>
        <v>145779799462</v>
      </c>
      <c r="L313" s="91">
        <f>+L216+L243+L265+L288</f>
        <v>136928867837.33</v>
      </c>
      <c r="M313" s="78">
        <f>+IFERROR((L313/K313),"0")</f>
        <v>0.93928560982156417</v>
      </c>
      <c r="N313" s="91">
        <f>+N216+N243+N265+N288</f>
        <v>180028931522</v>
      </c>
      <c r="O313" s="91">
        <f>+O216+O243+O265+O288</f>
        <v>166708559121.63</v>
      </c>
      <c r="P313" s="78">
        <f>+IFERROR((O313/N313),"0")</f>
        <v>0.92600982360025719</v>
      </c>
      <c r="Q313" s="91">
        <f>+Q216+Q243+Q265+Q288</f>
        <v>197041667854</v>
      </c>
      <c r="R313" s="91">
        <f>+R216+R243+R265+R288</f>
        <v>186185938058.67999</v>
      </c>
      <c r="S313" s="78">
        <f>+IFERROR((R313/Q313),"0")</f>
        <v>0.94490642556190874</v>
      </c>
      <c r="T313" s="91">
        <f>+T216+T243+T265+T288</f>
        <v>247983560164</v>
      </c>
      <c r="U313" s="91">
        <f>+U216+U243+U265+U288</f>
        <v>238904934686.73996</v>
      </c>
      <c r="V313" s="78">
        <f>+IFERROR((U313/T313),"0")</f>
        <v>0.96339021235417366</v>
      </c>
      <c r="W313" s="91">
        <f>+W216+W243+W265+W288</f>
        <v>151251684956</v>
      </c>
      <c r="X313" s="91">
        <f>+X216+X243+X265+X288</f>
        <v>143739791268.12</v>
      </c>
      <c r="Y313" s="78">
        <f>+IFERROR((X313/W313),"0")</f>
        <v>0.95033514046428469</v>
      </c>
      <c r="Z313" s="91">
        <f>+Z216+Z243+Z265+Z288</f>
        <v>158817249487</v>
      </c>
      <c r="AA313" s="91">
        <f>+AA216+AA243+AA265+AA288</f>
        <v>154069915875</v>
      </c>
      <c r="AB313" s="78">
        <f>+IFERROR((AA313/Z313),"0")</f>
        <v>0.97010819903168899</v>
      </c>
      <c r="AC313" s="91">
        <f>+AC216+AC243+AC265+AC288</f>
        <v>136301845167</v>
      </c>
      <c r="AD313" s="91">
        <f>+AD216+AD243+AD265+AD288</f>
        <v>131592909962</v>
      </c>
      <c r="AE313" s="78">
        <f>+IFERROR((AD313/AC313),"0")</f>
        <v>0.9654521536430376</v>
      </c>
      <c r="AF313" s="91">
        <f>+AF216+AF243+AF265+AF288</f>
        <v>145061819000</v>
      </c>
      <c r="AG313" s="91">
        <f>+AG216+AG243+AG265+AG288</f>
        <v>140002646056</v>
      </c>
      <c r="AH313" s="91">
        <f>+AH216+AH243+AH265+AH288</f>
        <v>127344627865</v>
      </c>
      <c r="AI313" s="78">
        <f>+IFERROR((AH313/AG313),"0")</f>
        <v>0.90958729318632381</v>
      </c>
      <c r="AJ313" s="91">
        <f>+AJ216+AJ243+AJ265+AJ288</f>
        <v>94356846142</v>
      </c>
      <c r="AK313" s="78">
        <f>+IFERROR((AJ313/AG313),"0")</f>
        <v>0.67396473423979408</v>
      </c>
      <c r="AL313" s="91">
        <f>+AL216+AL243+AL265+AL288</f>
        <v>156318387000</v>
      </c>
      <c r="AM313" s="91">
        <f>+AM216+AM243+AM265+AM288</f>
        <v>148410193755</v>
      </c>
      <c r="AN313" s="91">
        <f>+AN216+AN243+AN265+AN288</f>
        <v>134768889951</v>
      </c>
      <c r="AO313" s="78">
        <f>+IFERROR((AN313/AM313),"0")</f>
        <v>0.9080837814515661</v>
      </c>
      <c r="AP313" s="91">
        <f>+AP216+AP243+AP265+AP288</f>
        <v>88107791347</v>
      </c>
      <c r="AQ313" s="78">
        <f>+IFERROR((AP313/AM313),"0")</f>
        <v>0.59367749018946092</v>
      </c>
      <c r="AR313" s="91">
        <f>+AR216+AR243+AR265+AR288</f>
        <v>237136921000</v>
      </c>
      <c r="AS313" s="91">
        <f>+AS216+AS243+AS265+AS288</f>
        <v>191779295673</v>
      </c>
      <c r="AT313" s="91">
        <f>+AT216+AT243+AT265+AT288</f>
        <v>164157096107</v>
      </c>
      <c r="AU313" s="78">
        <f>+IFERROR((AT313/AS313),"0")</f>
        <v>0.85596881316584772</v>
      </c>
      <c r="AV313" s="91">
        <f>+AV216+AV243+AV265+AV288</f>
        <v>98988311660</v>
      </c>
      <c r="AW313" s="78">
        <f>+IFERROR((AV313/AS313),"0")</f>
        <v>0.5161574470936815</v>
      </c>
      <c r="AX313" s="91">
        <f>+AX216+AX243+AX265+AX288</f>
        <v>164937901000</v>
      </c>
      <c r="AY313" s="91">
        <f>+AY216+AY243+AY265+AY288</f>
        <v>184978876198</v>
      </c>
      <c r="AZ313" s="91">
        <f>+AZ216+AZ243+AZ265+AZ288</f>
        <v>156510596720</v>
      </c>
      <c r="BA313" s="78">
        <f>+IFERROR((AZ313/AY313),"0")</f>
        <v>0.84609983548863299</v>
      </c>
      <c r="BB313" s="91">
        <f>+BB216+BB243+BB265+BB288</f>
        <v>109741609039</v>
      </c>
      <c r="BC313" s="78">
        <f>+IFERROR((BB313/AY313),"0")</f>
        <v>0.59326562737646549</v>
      </c>
      <c r="BD313" s="91">
        <f>+BD216+BD243+BD265+BD288</f>
        <v>186268308000</v>
      </c>
      <c r="BE313" s="91">
        <f>+BE216+BE243+BE265+BE288</f>
        <v>189089976842</v>
      </c>
      <c r="BF313" s="91">
        <f>+BF216+BF243+BF265+BF288</f>
        <v>156707577756</v>
      </c>
      <c r="BG313" s="78">
        <f>+IFERROR((BF313/BE313),"0")</f>
        <v>0.82874608360094026</v>
      </c>
      <c r="BH313" s="91">
        <f>+BH216+BH243+BH265+BH288</f>
        <v>98068816566</v>
      </c>
      <c r="BI313" s="78">
        <f>+IFERROR((BH313/BE313),"0")</f>
        <v>0.51863572149011605</v>
      </c>
      <c r="BJ313" s="91">
        <f>+BJ216+BJ243+BJ265+BJ288</f>
        <v>219025563000</v>
      </c>
      <c r="BK313" s="91">
        <f>+BK216+BK243+BK265+BK288</f>
        <v>238965213840</v>
      </c>
      <c r="BL313" s="91">
        <f>+BL216+BL243+BL265+BL288</f>
        <v>205447821053</v>
      </c>
      <c r="BM313" s="78">
        <f>+IFERROR((BL313/BK313),"0")</f>
        <v>0.85973944806275571</v>
      </c>
      <c r="BN313" s="91">
        <f>+BN216+BN243+BN265+BN288</f>
        <v>116590418836</v>
      </c>
      <c r="BO313" s="78">
        <f>+IFERROR((BN313/BK313),"0")</f>
        <v>0.48789703305546189</v>
      </c>
      <c r="BP313" s="91">
        <f>+BP216+BP243+BP265+BP288</f>
        <v>286853385000</v>
      </c>
      <c r="BQ313" s="91">
        <f>+BQ216+BQ243+BQ265+BQ288</f>
        <v>266212674507</v>
      </c>
      <c r="BR313" s="91">
        <f>+BR216+BR243+BR265+BR288</f>
        <v>243476039108</v>
      </c>
      <c r="BS313" s="78">
        <f>+IFERROR((BR313/BQ313),"0")</f>
        <v>0.91459221300749094</v>
      </c>
      <c r="BT313" s="91">
        <f>+BT216+BT243+BT265+BT288</f>
        <v>160758994515</v>
      </c>
      <c r="BU313" s="78">
        <f>+IFERROR((BT313/BQ313),"0")</f>
        <v>0.60387430768542494</v>
      </c>
      <c r="BV313" s="91">
        <f>+BV216+BV243+BV265+BV288</f>
        <v>501108009000</v>
      </c>
      <c r="BW313" s="91">
        <f>+BW216+BW243+BW265+BW288</f>
        <v>499098951710</v>
      </c>
      <c r="BX313" s="91">
        <f>+BX216+BX243+BX265+BX288</f>
        <v>478790132771</v>
      </c>
      <c r="BY313" s="78">
        <f>+IFERROR((BX313/BW313),"0")</f>
        <v>0.95930903306965798</v>
      </c>
      <c r="BZ313" s="91">
        <f>+BZ216+BZ243+BZ265+BZ288</f>
        <v>421648210773</v>
      </c>
      <c r="CA313" s="78">
        <f>+IFERROR((BZ313/BW313),"0")</f>
        <v>0.84481886673646522</v>
      </c>
      <c r="CB313" s="91">
        <f>+CB216+CB243+CB265+CB288</f>
        <v>250013962000</v>
      </c>
      <c r="CC313" s="91">
        <f>+CC216+CC243+CC265+CC288</f>
        <v>237912885338</v>
      </c>
      <c r="CD313" s="91">
        <f>+CD216+CD243+CD265+CD288</f>
        <v>216097457966</v>
      </c>
      <c r="CE313" s="78">
        <f>+IFERROR((CD313/CC313),"0")</f>
        <v>0.90830497750885963</v>
      </c>
      <c r="CF313" s="91">
        <f>+CF216+CF243+CF265+CF288</f>
        <v>144645573799</v>
      </c>
      <c r="CG313" s="78">
        <f>+IFERROR((CF313/CC313),"0")</f>
        <v>0.60797704837845901</v>
      </c>
      <c r="CH313" s="91">
        <f>+CH216+CH243+CH265+CH288</f>
        <v>309268098000</v>
      </c>
      <c r="CI313" s="91">
        <f>+CI216+CI243+CI265+CI288</f>
        <v>300786261890</v>
      </c>
      <c r="CJ313" s="91">
        <f>+CJ216+CJ243+CJ265+CJ288</f>
        <v>274930747218</v>
      </c>
      <c r="CK313" s="78">
        <f>+IFERROR((CJ313/CI313),"0")</f>
        <v>0.91404024070269685</v>
      </c>
      <c r="CL313" s="91">
        <f>+CL216+CL243+CL265+CL288</f>
        <v>216598061619</v>
      </c>
      <c r="CM313" s="78">
        <f>+IFERROR((CL313/CI313),"0")</f>
        <v>0.72010623177401534</v>
      </c>
      <c r="CN313" s="91">
        <f>+CN216+CN243+CN265+CN288</f>
        <v>330827846000</v>
      </c>
      <c r="CO313" s="91">
        <f>+CO216+CO243+CO265+CO288</f>
        <v>355835766797</v>
      </c>
      <c r="CP313" s="91">
        <f>+CP216+CP243+CP265+CP288</f>
        <v>344592227291</v>
      </c>
      <c r="CQ313" s="78">
        <f>+IFERROR((CP313/CO313),"0")</f>
        <v>0.96840244698500388</v>
      </c>
      <c r="CR313" s="91">
        <f>+CR216+CR243+CR265+CR288</f>
        <v>288509727991</v>
      </c>
      <c r="CS313" s="78">
        <f>+IFERROR((CR313/CO313),"0")</f>
        <v>0.8107946274990151</v>
      </c>
      <c r="CT313" s="91">
        <f t="shared" ref="CT313:CU313" si="2420">+CT216+CT243+CT265+CT288</f>
        <v>351631254359</v>
      </c>
      <c r="CU313" s="91">
        <f t="shared" si="2420"/>
        <v>288911735537</v>
      </c>
      <c r="CV313" s="92">
        <f>+CU313/CT313</f>
        <v>0.82163269605731315</v>
      </c>
      <c r="CW313" s="91">
        <f t="shared" ref="CW313:CX313" si="2421">+CW216+CW243+CW265+CW288</f>
        <v>352086335888</v>
      </c>
      <c r="CX313" s="91">
        <f t="shared" si="2421"/>
        <v>299534220306</v>
      </c>
      <c r="CY313" s="92">
        <f>+CX313/CW313</f>
        <v>0.85074082625371461</v>
      </c>
      <c r="CZ313" s="91">
        <f t="shared" ref="CZ313:DA313" si="2422">+CZ216+CZ243+CZ265+CZ288</f>
        <v>356312650888</v>
      </c>
      <c r="DA313" s="91">
        <f t="shared" si="2422"/>
        <v>309001625741</v>
      </c>
      <c r="DB313" s="92">
        <f>+DA313/CZ313</f>
        <v>0.867220473286335</v>
      </c>
      <c r="DC313" s="91">
        <f>+DC216+DC243+DC265+DC288</f>
        <v>350923481000</v>
      </c>
      <c r="DD313" s="91">
        <f>+DD216+DD243+DD265+DD288</f>
        <v>355548991552</v>
      </c>
      <c r="DE313" s="91">
        <f>+DE216+DE243+DE265+DE288</f>
        <v>341255880124</v>
      </c>
      <c r="DF313" s="78">
        <f>+IFERROR((DE313/DD313),"0")</f>
        <v>0.95979988196391886</v>
      </c>
      <c r="DG313" s="91">
        <f>+DG216+DG243+DG265+DG288</f>
        <v>276663671961</v>
      </c>
      <c r="DH313" s="78">
        <f>+IFERROR((DG313/DD313),"0")</f>
        <v>0.77813094266795912</v>
      </c>
      <c r="DI313" s="91">
        <f t="shared" ref="DI313:DK313" si="2423">+DI157+DI179+DI214+DI240+DI257+DI278</f>
        <v>247750247024</v>
      </c>
      <c r="DJ313" s="91">
        <f t="shared" si="2423"/>
        <v>0</v>
      </c>
      <c r="DK313" s="91">
        <f t="shared" si="2423"/>
        <v>247750245000</v>
      </c>
      <c r="DL313" s="91">
        <f>+DL216+DL243+DL265+DL288</f>
        <v>333195626000</v>
      </c>
      <c r="DM313" s="91">
        <f>+DM216+DM243+DM265+DM288</f>
        <v>333195626000</v>
      </c>
      <c r="DN313" s="91">
        <f>+DN216+DN243+DN265+DN288</f>
        <v>20959177636</v>
      </c>
      <c r="DO313" s="78">
        <f>+IFERROR((DN313/DM313),"0")</f>
        <v>6.290351973588032E-2</v>
      </c>
      <c r="DP313" s="91">
        <f>+DP216+DP243+DP265+DP288</f>
        <v>3438737519</v>
      </c>
      <c r="DQ313" s="78">
        <f>+IFERROR((DP313/DM313),"0")</f>
        <v>1.0320476172757442E-2</v>
      </c>
      <c r="DR313" s="91">
        <f>+DR216+DR243+DR265+DR288</f>
        <v>333195626000</v>
      </c>
      <c r="DS313" s="91">
        <f>+DS216+DS243+DS265+DS288</f>
        <v>333195626000</v>
      </c>
      <c r="DT313" s="91">
        <f>+DT216+DT243+DT265+DT288</f>
        <v>50584392116</v>
      </c>
      <c r="DU313" s="78">
        <f>+IFERROR((DT313/DS313),"0")</f>
        <v>0.15181589483410565</v>
      </c>
      <c r="DV313" s="91">
        <f>+DV216+DV243+DV265+DV288</f>
        <v>9047896882</v>
      </c>
      <c r="DW313" s="78">
        <f>+IFERROR((DV313/DS313),"0")</f>
        <v>2.7154908936289579E-2</v>
      </c>
      <c r="DX313" s="91">
        <f>+DX216+DX243+DX265+DX288</f>
        <v>333195626000</v>
      </c>
      <c r="DY313" s="91">
        <f>+DY216+DY243+DY265+DY288</f>
        <v>333195626000</v>
      </c>
      <c r="DZ313" s="91">
        <f>+DZ216+DZ243+DZ265+DZ288</f>
        <v>70317976194</v>
      </c>
      <c r="EA313" s="78">
        <f>+IFERROR((DZ313/DY313),"0")</f>
        <v>0.21104111430922565</v>
      </c>
      <c r="EB313" s="91">
        <f>+EB216+EB243+EB265+EB288</f>
        <v>20655224008</v>
      </c>
      <c r="EC313" s="78">
        <f>+IFERROR((EB313/DY313),"0")</f>
        <v>6.1991281986396786E-2</v>
      </c>
      <c r="ED313" s="91">
        <f>+ED216+ED243+ED265+ED288</f>
        <v>333195626000</v>
      </c>
      <c r="EE313" s="91">
        <f>+EE216+EE243+EE265+EE288</f>
        <v>333195626000</v>
      </c>
      <c r="EF313" s="91">
        <f>+EF216+EF243+EF265+EF288</f>
        <v>90520460793</v>
      </c>
      <c r="EG313" s="78">
        <f>+IFERROR((EF313/EE313),"0")</f>
        <v>0.27167361672688944</v>
      </c>
      <c r="EH313" s="91">
        <f>+EH216+EH243+EH265+EH288</f>
        <v>37920166193</v>
      </c>
      <c r="EI313" s="78">
        <f>+IFERROR((EH313/EE313),"0")</f>
        <v>0.11380751496719828</v>
      </c>
      <c r="EJ313" s="91">
        <f>+EJ216+EJ243+EJ265+EJ288</f>
        <v>333195626000</v>
      </c>
      <c r="EK313" s="91">
        <f>+EK216+EK243+EK265+EK288</f>
        <v>332252770132</v>
      </c>
      <c r="EL313" s="91">
        <f>+EL216+EL243+EL265+EL288</f>
        <v>136589733583</v>
      </c>
      <c r="EM313" s="78">
        <f>+IFERROR((EL313/EK313),"0")</f>
        <v>0.41110186539222698</v>
      </c>
      <c r="EN313" s="91">
        <f>+EN216+EN243+EN265+EN288</f>
        <v>56930461639</v>
      </c>
      <c r="EO313" s="78">
        <f>+IFERROR((EN313/EK313),"0")</f>
        <v>0.17134683818100965</v>
      </c>
      <c r="EP313" s="91">
        <f>+EP216+EP243+EP265+EP288</f>
        <v>333195626000</v>
      </c>
      <c r="EQ313" s="91">
        <f>+EQ216+EQ243+EQ265+EQ288</f>
        <v>332252770132</v>
      </c>
      <c r="ER313" s="91">
        <f>+ER216+ER243+ER265+ER288</f>
        <v>145682069599</v>
      </c>
      <c r="ES313" s="78">
        <f>+IFERROR((ER313/EQ313),"0")</f>
        <v>0.43846758460771379</v>
      </c>
      <c r="ET313" s="91">
        <f>+ET216+ET243+ET265+ET288</f>
        <v>78791184120</v>
      </c>
      <c r="EU313" s="78">
        <f>+IFERROR((ET313/EQ313),"0")</f>
        <v>0.23714229406935333</v>
      </c>
      <c r="EV313" s="91">
        <f>+EV216+EV243+EV265+EV288</f>
        <v>333195626000</v>
      </c>
      <c r="EW313" s="91">
        <f>+EW216+EW243+EW265+EW288</f>
        <v>332252770132</v>
      </c>
      <c r="EX313" s="91">
        <f>+EX216+EX243+EX265+EX288</f>
        <v>156254257386</v>
      </c>
      <c r="EY313" s="78">
        <f>+IFERROR((EX313/EW313),"0")</f>
        <v>0.47028729760152815</v>
      </c>
      <c r="EZ313" s="91">
        <f>+EZ216+EZ243+EZ265+EZ288</f>
        <v>100483248538</v>
      </c>
      <c r="FA313" s="78">
        <f>+IFERROR((EZ313/EW313),"0")</f>
        <v>0.30243013022308052</v>
      </c>
      <c r="FB313" s="91">
        <f>+FB216+FB243+FB265+FB288</f>
        <v>333195626000</v>
      </c>
      <c r="FC313" s="91">
        <f>+FC216+FC243+FC265+FC288</f>
        <v>332252770132</v>
      </c>
      <c r="FD313" s="91">
        <f>+FD216+FD243+FD265+FD288</f>
        <v>184707162470</v>
      </c>
      <c r="FE313" s="78">
        <f>+IFERROR((FD313/FC313),"0")</f>
        <v>0.55592361922706646</v>
      </c>
      <c r="FF313" s="91">
        <f>+FF216+FF243+FF265+FF288</f>
        <v>119265703440</v>
      </c>
      <c r="FG313" s="78">
        <f>+IFERROR((FF313/FC313),"0")</f>
        <v>0.35896074965038571</v>
      </c>
      <c r="FH313" s="91">
        <f>+FH216+FH243+FH265+FH288</f>
        <v>333195626000</v>
      </c>
      <c r="FI313" s="91">
        <f>+FI216+FI243+FI265+FI288</f>
        <v>321590051462</v>
      </c>
      <c r="FJ313" s="91">
        <f>+FJ216+FJ243+FJ265+FJ288</f>
        <v>205015102367</v>
      </c>
      <c r="FK313" s="78">
        <f>+IFERROR((FJ313/FI313),"0")</f>
        <v>0.63750449192992265</v>
      </c>
      <c r="FL313" s="91">
        <f>+FL216+FL243+FL265+FL288</f>
        <v>135267024579</v>
      </c>
      <c r="FM313" s="78">
        <f>+IFERROR((FL313/FI313),"0")</f>
        <v>0.4206194313662826</v>
      </c>
      <c r="FN313" s="91">
        <f t="shared" ref="FN313:FS313" si="2424">+FN216+FN243+FN265+FN288</f>
        <v>424002493000</v>
      </c>
      <c r="FO313" s="91">
        <f t="shared" si="2424"/>
        <v>0</v>
      </c>
      <c r="FP313" s="91">
        <f t="shared" si="2424"/>
        <v>424002493000</v>
      </c>
      <c r="FQ313" s="91">
        <f t="shared" si="2424"/>
        <v>333195626000</v>
      </c>
      <c r="FR313" s="91">
        <f t="shared" si="2424"/>
        <v>321590051462</v>
      </c>
      <c r="FS313" s="91">
        <f t="shared" si="2424"/>
        <v>222206150295</v>
      </c>
      <c r="FT313" s="78">
        <f>+IFERROR((FS313/FR313),"0")</f>
        <v>0.69096089659743876</v>
      </c>
      <c r="FU313" s="91">
        <f>+FU216+FU243+FU265+FU288</f>
        <v>157662741775</v>
      </c>
      <c r="FV313" s="78">
        <f>+IFERROR((FU313/FR313),"0")</f>
        <v>0.49026000978027728</v>
      </c>
      <c r="FW313" s="91">
        <f>+FW216+FW243+FW265+FW288</f>
        <v>333195626000</v>
      </c>
      <c r="FX313" s="91">
        <f>+FX216+FX243+FX265+FX288</f>
        <v>321590051462</v>
      </c>
      <c r="FY313" s="91">
        <f>+FY216+FY243+FY265+FY288</f>
        <v>242265117824</v>
      </c>
      <c r="FZ313" s="78">
        <f>+IFERROR((FY313/FX313),"0")</f>
        <v>0.75333523758780441</v>
      </c>
      <c r="GA313" s="91">
        <f>+GA216+GA243+GA265+GA288</f>
        <v>178098368929</v>
      </c>
      <c r="GB313" s="78">
        <f>+IFERROR((GA313/FX313),"0")</f>
        <v>0.55380559230404125</v>
      </c>
      <c r="GC313" s="91">
        <f>+GC216+GC243+GC265+GC288</f>
        <v>333195626000</v>
      </c>
      <c r="GD313" s="91">
        <f>+GD216+GD243+GD265+GD288</f>
        <v>302495862591</v>
      </c>
      <c r="GE313" s="91">
        <f>+GE216+GE243+GE265+GE288</f>
        <v>277909474624</v>
      </c>
      <c r="GF313" s="78">
        <f>+IFERROR((GE313/GD313),"0")</f>
        <v>0.91872157273025956</v>
      </c>
      <c r="GG313" s="91">
        <f>+GG216+GG243+GG265+GG288</f>
        <v>234266799852</v>
      </c>
      <c r="GH313" s="78">
        <f>+IFERROR((GG313/GD313),"0")</f>
        <v>0.77444629439030888</v>
      </c>
      <c r="GI313" s="91">
        <f>+GI216+GI243+GI265+GI288</f>
        <v>424002493000</v>
      </c>
      <c r="GJ313" s="91">
        <f>+GJ216+GJ243+GJ265+GJ288</f>
        <v>424002493000</v>
      </c>
      <c r="GK313" s="91">
        <f>+GK216+GK243+GK265+GK288</f>
        <v>58899859823</v>
      </c>
      <c r="GL313" s="78">
        <f>+IFERROR((GK313/GJ313),"0")</f>
        <v>0.13891394695879772</v>
      </c>
      <c r="GM313" s="91">
        <f>+GM216+GM243+GM265+GM288</f>
        <v>3230788901</v>
      </c>
      <c r="GN313" s="78">
        <f>+IFERROR((GM313/GJ313),"0")</f>
        <v>7.6197403419512441E-3</v>
      </c>
      <c r="GO313" s="91">
        <f>+GO216+GO243+GO265+GO288</f>
        <v>424002493000</v>
      </c>
      <c r="GP313" s="91">
        <f>+GP216+GP243+GP265+GP288</f>
        <v>424002493000</v>
      </c>
      <c r="GQ313" s="91">
        <f>+GQ216+GQ243+GQ265+GQ288</f>
        <v>141070110831</v>
      </c>
      <c r="GR313" s="78">
        <f>+IFERROR((GQ313/GP313),"0")</f>
        <v>0.33271056930082721</v>
      </c>
      <c r="GS313" s="91">
        <f>+GS216+GS243+GS265+GS288</f>
        <v>7802076390</v>
      </c>
      <c r="GT313" s="78">
        <f>+IFERROR((GS313/GP313),"0")</f>
        <v>1.8401015368558222E-2</v>
      </c>
      <c r="GU313" s="91">
        <f>+GU216+GU243+GU265+GU288</f>
        <v>424002493000</v>
      </c>
      <c r="GV313" s="91">
        <f>+GV216+GV243+GV265+GV288</f>
        <v>424002493000</v>
      </c>
      <c r="GW313" s="91">
        <f>+GW216+GW243+GW265+GW288</f>
        <v>173060456167</v>
      </c>
      <c r="GX313" s="78">
        <f>+IFERROR((GW313/GV313),"0")</f>
        <v>0.40815905336433955</v>
      </c>
      <c r="GY313" s="91">
        <f>+GY216+GY243+GY265+GY288</f>
        <v>17770906749</v>
      </c>
      <c r="GZ313" s="78">
        <f>+IFERROR((GY313/GV313),"0")</f>
        <v>4.1912269485170218E-2</v>
      </c>
      <c r="HA313" s="91">
        <f>+HA216+HA243+HA265+HA288</f>
        <v>424002493000</v>
      </c>
      <c r="HB313" s="91">
        <f>+HB216+HB243+HB265+HB288</f>
        <v>424002493000</v>
      </c>
      <c r="HC313" s="91">
        <f>+HC216+HC243+HC265+HC288</f>
        <v>189645981180</v>
      </c>
      <c r="HD313" s="78">
        <f>+IFERROR((HC313/HB313),"0")</f>
        <v>0.4472756276458969</v>
      </c>
      <c r="HE313" s="91">
        <f>+HE216+HE243+HE265+HE288</f>
        <v>35473337089</v>
      </c>
      <c r="HF313" s="78">
        <f>+IFERROR((HE313/HB313),"0")</f>
        <v>8.3663038955292174E-2</v>
      </c>
      <c r="HG313" s="91">
        <f>+HG216+HG243+HG265+HG288</f>
        <v>424002493000</v>
      </c>
      <c r="HH313" s="91">
        <f>+HH216+HH243+HH265+HH288</f>
        <v>424002493000</v>
      </c>
      <c r="HI313" s="91">
        <f>+HI216+HI243+HI265+HI288</f>
        <v>215292781493</v>
      </c>
      <c r="HJ313" s="78">
        <f>+IFERROR((HI313/HH313),"0")</f>
        <v>0.5077630085844802</v>
      </c>
      <c r="HK313" s="91">
        <f>+HK216+HK243+HK265+HK288</f>
        <v>60121315056</v>
      </c>
      <c r="HL313" s="78">
        <f>+IFERROR((HK313/HH313),"0")</f>
        <v>0.14179472066453155</v>
      </c>
      <c r="HM313" s="91">
        <f>+HM216+HM243+HM265+HM288</f>
        <v>424002493000</v>
      </c>
      <c r="HN313" s="91">
        <f>+HN216+HN243+HN265+HN288</f>
        <v>424002493000</v>
      </c>
      <c r="HO313" s="91">
        <f>+HO216+HO243+HO265+HO288</f>
        <v>237482224859</v>
      </c>
      <c r="HP313" s="78">
        <f>+IFERROR((HO313/HN313),"0")</f>
        <v>0.56009629372391445</v>
      </c>
      <c r="HQ313" s="91">
        <f>+HQ216+HQ243+HQ265+HQ288</f>
        <v>89673006307</v>
      </c>
      <c r="HR313" s="78">
        <f>+IFERROR((HQ313/HN313),"0")</f>
        <v>0.21149169589198619</v>
      </c>
    </row>
    <row r="314" spans="1:226" x14ac:dyDescent="0.35">
      <c r="A314" s="48" t="s">
        <v>161</v>
      </c>
      <c r="B314" s="91">
        <f t="shared" ref="B314:B328" si="2425">+B217+B244+B266+B289</f>
        <v>91743419078</v>
      </c>
      <c r="C314" s="91">
        <f t="shared" ref="C314" si="2426">+C217+C244+C266+C289</f>
        <v>89668383997.139999</v>
      </c>
      <c r="D314" s="78">
        <f t="shared" ref="D314:D328" si="2427">+IFERROR((C314/B314),"0")</f>
        <v>0.97738219153249772</v>
      </c>
      <c r="E314" s="91">
        <f t="shared" ref="E314:F314" si="2428">+E217+E244+E266+E289</f>
        <v>130830588701</v>
      </c>
      <c r="F314" s="91">
        <f t="shared" si="2428"/>
        <v>127145630717.72</v>
      </c>
      <c r="G314" s="78">
        <f t="shared" ref="G314:G328" si="2429">+IFERROR((F314/E314),"0")</f>
        <v>0.97183412518534484</v>
      </c>
      <c r="H314" s="91">
        <f t="shared" ref="H314:I314" si="2430">+H217+H244+H266+H289</f>
        <v>138104629480</v>
      </c>
      <c r="I314" s="91">
        <f t="shared" si="2430"/>
        <v>133838787908.44</v>
      </c>
      <c r="J314" s="78">
        <f t="shared" ref="J314:J328" si="2431">+IFERROR((I314/H314),"0")</f>
        <v>0.96911152372210829</v>
      </c>
      <c r="K314" s="91">
        <f t="shared" ref="K314:L314" si="2432">+K217+K244+K266+K289</f>
        <v>143748888566</v>
      </c>
      <c r="L314" s="91">
        <f t="shared" si="2432"/>
        <v>141255782884.76001</v>
      </c>
      <c r="M314" s="78">
        <f t="shared" ref="M314:M328" si="2433">+IFERROR((L314/K314),"0")</f>
        <v>0.98265652203567944</v>
      </c>
      <c r="N314" s="91">
        <f t="shared" ref="N314:O314" si="2434">+N217+N244+N266+N289</f>
        <v>184959567654</v>
      </c>
      <c r="O314" s="91">
        <f t="shared" si="2434"/>
        <v>173799752475.67999</v>
      </c>
      <c r="P314" s="78">
        <f t="shared" ref="P314:P328" si="2435">+IFERROR((O314/N314),"0")</f>
        <v>0.93966348797269872</v>
      </c>
      <c r="Q314" s="91">
        <f t="shared" ref="Q314:R314" si="2436">+Q217+Q244+Q266+Q289</f>
        <v>208832043433</v>
      </c>
      <c r="R314" s="91">
        <f t="shared" si="2436"/>
        <v>204451777824.54999</v>
      </c>
      <c r="S314" s="78">
        <f t="shared" ref="S314:S328" si="2437">+IFERROR((R314/Q314),"0")</f>
        <v>0.97902493536699342</v>
      </c>
      <c r="T314" s="91">
        <f t="shared" ref="T314:U314" si="2438">+T217+T244+T266+T289</f>
        <v>231302923115</v>
      </c>
      <c r="U314" s="91">
        <f t="shared" si="2438"/>
        <v>209891110354.76001</v>
      </c>
      <c r="V314" s="78">
        <f t="shared" ref="V314:V328" si="2439">+IFERROR((U314/T314),"0")</f>
        <v>0.90742956261908381</v>
      </c>
      <c r="W314" s="91">
        <f t="shared" ref="W314:X314" si="2440">+W217+W244+W266+W289</f>
        <v>281792775269</v>
      </c>
      <c r="X314" s="91">
        <f t="shared" si="2440"/>
        <v>277010844682</v>
      </c>
      <c r="Y314" s="78">
        <f t="shared" ref="Y314:Y328" si="2441">+IFERROR((X314/W314),"0")</f>
        <v>0.98303032935306744</v>
      </c>
      <c r="Z314" s="91">
        <f t="shared" ref="Z314:AA314" si="2442">+Z217+Z244+Z266+Z289</f>
        <v>267601484760</v>
      </c>
      <c r="AA314" s="91">
        <f t="shared" si="2442"/>
        <v>261383138245</v>
      </c>
      <c r="AB314" s="78">
        <f t="shared" ref="AB314:AB328" si="2443">+IFERROR((AA314/Z314),"0")</f>
        <v>0.97676266063853512</v>
      </c>
      <c r="AC314" s="91">
        <f t="shared" ref="AC314:AD314" si="2444">+AC217+AC244+AC266+AC289</f>
        <v>271666089552</v>
      </c>
      <c r="AD314" s="91">
        <f t="shared" si="2444"/>
        <v>258310169159</v>
      </c>
      <c r="AE314" s="78">
        <f t="shared" ref="AE314:AE328" si="2445">+IFERROR((AD314/AC314),"0")</f>
        <v>0.95083699840850577</v>
      </c>
      <c r="AF314" s="91">
        <f t="shared" ref="AF314:AG314" si="2446">+AF217+AF244+AF266+AF289</f>
        <v>292892866000</v>
      </c>
      <c r="AG314" s="91">
        <f t="shared" si="2446"/>
        <v>290622498813</v>
      </c>
      <c r="AH314" s="91">
        <f t="shared" ref="AH314:AJ314" si="2447">+AH217+AH244+AH266+AH289</f>
        <v>264584494407</v>
      </c>
      <c r="AI314" s="78">
        <f t="shared" ref="AI314:AI328" si="2448">+IFERROR((AH314/AG314),"0")</f>
        <v>0.91040609549381768</v>
      </c>
      <c r="AJ314" s="91">
        <f t="shared" si="2447"/>
        <v>221679863954</v>
      </c>
      <c r="AK314" s="78">
        <f t="shared" ref="AK314:AK328" si="2449">+IFERROR((AJ314/AG314),"0")</f>
        <v>0.76277598898714005</v>
      </c>
      <c r="AL314" s="91">
        <f t="shared" ref="AL314:AN314" si="2450">+AL217+AL244+AL266+AL289</f>
        <v>356138548000</v>
      </c>
      <c r="AM314" s="91">
        <f t="shared" si="2450"/>
        <v>363685220232</v>
      </c>
      <c r="AN314" s="91">
        <f t="shared" si="2450"/>
        <v>331931025375</v>
      </c>
      <c r="AO314" s="78">
        <f t="shared" ref="AO314:AO328" si="2451">+IFERROR((AN314/AM314),"0")</f>
        <v>0.91268769504368763</v>
      </c>
      <c r="AP314" s="91">
        <f t="shared" ref="AP314" si="2452">+AP217+AP244+AP266+AP289</f>
        <v>263620203092.93002</v>
      </c>
      <c r="AQ314" s="78">
        <f t="shared" ref="AQ314:AQ328" si="2453">+IFERROR((AP314/AM314),"0")</f>
        <v>0.72485816972370487</v>
      </c>
      <c r="AR314" s="91">
        <f t="shared" ref="AR314:AT314" si="2454">+AR217+AR244+AR266+AR289</f>
        <v>454131993000</v>
      </c>
      <c r="AS314" s="91">
        <f t="shared" si="2454"/>
        <v>428656739371</v>
      </c>
      <c r="AT314" s="91">
        <f t="shared" si="2454"/>
        <v>357086382472</v>
      </c>
      <c r="AU314" s="78">
        <f t="shared" ref="AU314:AU328" si="2455">+IFERROR((AT314/AS314),"0")</f>
        <v>0.83303573623029814</v>
      </c>
      <c r="AV314" s="91">
        <f t="shared" ref="AV314" si="2456">+AV217+AV244+AV266+AV289</f>
        <v>289229039642</v>
      </c>
      <c r="AW314" s="78">
        <f t="shared" ref="AW314:AW328" si="2457">+IFERROR((AV314/AS314),"0")</f>
        <v>0.67473344771484833</v>
      </c>
      <c r="AX314" s="91">
        <f t="shared" ref="AX314:AZ314" si="2458">+AX217+AX244+AX266+AX289</f>
        <v>538604284000</v>
      </c>
      <c r="AY314" s="91">
        <f t="shared" si="2458"/>
        <v>548654981619</v>
      </c>
      <c r="AZ314" s="91">
        <f t="shared" si="2458"/>
        <v>503106939117.88</v>
      </c>
      <c r="BA314" s="78">
        <f t="shared" ref="BA314:BA328" si="2459">+IFERROR((AZ314/AY314),"0")</f>
        <v>0.91698235862779476</v>
      </c>
      <c r="BB314" s="91">
        <f t="shared" ref="BB314" si="2460">+BB217+BB244+BB266+BB289</f>
        <v>387067837480</v>
      </c>
      <c r="BC314" s="78">
        <f t="shared" ref="BC314:BC328" si="2461">+IFERROR((BB314/AY314),"0")</f>
        <v>0.70548495948732637</v>
      </c>
      <c r="BD314" s="91">
        <f t="shared" ref="BD314:BF314" si="2462">+BD217+BD244+BD266+BD289</f>
        <v>614203127000</v>
      </c>
      <c r="BE314" s="91">
        <f t="shared" si="2462"/>
        <v>593741345623</v>
      </c>
      <c r="BF314" s="91">
        <f t="shared" si="2462"/>
        <v>496128119698</v>
      </c>
      <c r="BG314" s="78">
        <f t="shared" ref="BG314:BG328" si="2463">+IFERROR((BF314/BE314),"0")</f>
        <v>0.83559638107638179</v>
      </c>
      <c r="BH314" s="91">
        <f t="shared" ref="BH314" si="2464">+BH217+BH244+BH266+BH289</f>
        <v>371605849054</v>
      </c>
      <c r="BI314" s="78">
        <f t="shared" ref="BI314:BI328" si="2465">+IFERROR((BH314/BE314),"0")</f>
        <v>0.62587160519212615</v>
      </c>
      <c r="BJ314" s="91">
        <f t="shared" ref="BJ314:BL314" si="2466">+BJ217+BJ244+BJ266+BJ289</f>
        <v>664553256000</v>
      </c>
      <c r="BK314" s="91">
        <f t="shared" si="2466"/>
        <v>737499003562</v>
      </c>
      <c r="BL314" s="91">
        <f t="shared" si="2466"/>
        <v>716071257957</v>
      </c>
      <c r="BM314" s="78">
        <f t="shared" ref="BM314:BM328" si="2467">+IFERROR((BL314/BK314),"0")</f>
        <v>0.9709453904323837</v>
      </c>
      <c r="BN314" s="91">
        <f t="shared" ref="BN314" si="2468">+BN217+BN244+BN266+BN289</f>
        <v>491554849365</v>
      </c>
      <c r="BO314" s="78">
        <f t="shared" ref="BO314:BO328" si="2469">+IFERROR((BN314/BK314),"0")</f>
        <v>0.66651595051772294</v>
      </c>
      <c r="BP314" s="91">
        <f t="shared" ref="BP314:BR314" si="2470">+BP217+BP244+BP266+BP289</f>
        <v>951581246000</v>
      </c>
      <c r="BQ314" s="91">
        <f t="shared" si="2470"/>
        <v>1053980543945</v>
      </c>
      <c r="BR314" s="91">
        <f t="shared" si="2470"/>
        <v>1018476412508</v>
      </c>
      <c r="BS314" s="78">
        <f t="shared" ref="BS314:BS328" si="2471">+IFERROR((BR314/BQ314),"0")</f>
        <v>0.96631424399533061</v>
      </c>
      <c r="BT314" s="91">
        <f t="shared" ref="BT314" si="2472">+BT217+BT244+BT266+BT289</f>
        <v>649844240330</v>
      </c>
      <c r="BU314" s="78">
        <f t="shared" ref="BU314:BU328" si="2473">+IFERROR((BT314/BQ314),"0")</f>
        <v>0.61656189392041649</v>
      </c>
      <c r="BV314" s="91">
        <f t="shared" ref="BV314:BX314" si="2474">+BV217+BV244+BV266+BV289</f>
        <v>1426426342000</v>
      </c>
      <c r="BW314" s="91">
        <f t="shared" si="2474"/>
        <v>1410125090260</v>
      </c>
      <c r="BX314" s="91">
        <f t="shared" si="2474"/>
        <v>1345893178317</v>
      </c>
      <c r="BY314" s="78">
        <f t="shared" ref="BY314:BY328" si="2475">+IFERROR((BX314/BW314),"0")</f>
        <v>0.95444949360403419</v>
      </c>
      <c r="BZ314" s="91">
        <f t="shared" ref="BZ314" si="2476">+BZ217+BZ244+BZ266+BZ289</f>
        <v>884658895397</v>
      </c>
      <c r="CA314" s="78">
        <f t="shared" ref="CA314:CA328" si="2477">+IFERROR((BZ314/BW314),"0")</f>
        <v>0.62736199895137379</v>
      </c>
      <c r="CB314" s="91">
        <f t="shared" ref="CB314:CD314" si="2478">+CB217+CB244+CB266+CB289</f>
        <v>651513033000</v>
      </c>
      <c r="CC314" s="91">
        <f t="shared" si="2478"/>
        <v>581939488104</v>
      </c>
      <c r="CD314" s="91">
        <f t="shared" si="2478"/>
        <v>532132358867</v>
      </c>
      <c r="CE314" s="78">
        <f t="shared" ref="CE314:CE328" si="2479">+IFERROR((CD314/CC314),"0")</f>
        <v>0.91441184134234443</v>
      </c>
      <c r="CF314" s="91">
        <f t="shared" ref="CF314" si="2480">+CF217+CF244+CF266+CF289</f>
        <v>408858396929</v>
      </c>
      <c r="CG314" s="78">
        <f t="shared" ref="CG314:CG328" si="2481">+IFERROR((CF314/CC314),"0")</f>
        <v>0.70257888541141889</v>
      </c>
      <c r="CH314" s="91">
        <f t="shared" ref="CH314:CJ314" si="2482">+CH217+CH244+CH266+CH289</f>
        <v>777243944000</v>
      </c>
      <c r="CI314" s="91">
        <f t="shared" si="2482"/>
        <v>803358226500</v>
      </c>
      <c r="CJ314" s="91">
        <f t="shared" si="2482"/>
        <v>748496420976</v>
      </c>
      <c r="CK314" s="78">
        <f t="shared" ref="CK314:CK328" si="2483">+IFERROR((CJ314/CI314),"0")</f>
        <v>0.93170941217217995</v>
      </c>
      <c r="CL314" s="91">
        <f t="shared" ref="CL314" si="2484">+CL217+CL244+CL266+CL289</f>
        <v>608038136502</v>
      </c>
      <c r="CM314" s="78">
        <f t="shared" ref="CM314:CM328" si="2485">+IFERROR((CL314/CI314),"0")</f>
        <v>0.75687049244649762</v>
      </c>
      <c r="CN314" s="91">
        <f t="shared" ref="CN314:CP314" si="2486">+CN217+CN244+CN266+CN289</f>
        <v>901197515000</v>
      </c>
      <c r="CO314" s="91">
        <f t="shared" si="2486"/>
        <v>976088572697</v>
      </c>
      <c r="CP314" s="91">
        <f t="shared" si="2486"/>
        <v>941861772138</v>
      </c>
      <c r="CQ314" s="78">
        <f t="shared" ref="CQ314:CQ328" si="2487">+IFERROR((CP314/CO314),"0")</f>
        <v>0.96493473900178039</v>
      </c>
      <c r="CR314" s="91">
        <f t="shared" ref="CR314" si="2488">+CR217+CR244+CR266+CR289</f>
        <v>714475381942</v>
      </c>
      <c r="CS314" s="78">
        <f t="shared" ref="CS314:CS328" si="2489">+IFERROR((CR314/CO314),"0")</f>
        <v>0.73197802118290889</v>
      </c>
      <c r="CT314" s="91">
        <f t="shared" ref="CT314:CU314" si="2490">+CT217+CT244+CT266+CT289</f>
        <v>1291340616004</v>
      </c>
      <c r="CU314" s="91">
        <f t="shared" si="2490"/>
        <v>856723933469</v>
      </c>
      <c r="CV314" s="52">
        <f t="shared" ref="CV314:CV329" si="2491">+CU314/CT314</f>
        <v>0.66343761115490718</v>
      </c>
      <c r="CW314" s="91">
        <f t="shared" ref="CW314:CX314" si="2492">+CW217+CW244+CW266+CW289</f>
        <v>1292520989479</v>
      </c>
      <c r="CX314" s="91">
        <f t="shared" si="2492"/>
        <v>918945125497</v>
      </c>
      <c r="CY314" s="52">
        <f t="shared" ref="CY314:CY328" si="2493">+CX314/CW314</f>
        <v>0.71097114319777199</v>
      </c>
      <c r="CZ314" s="91">
        <f t="shared" ref="CZ314:DA314" si="2494">+CZ217+CZ244+CZ266+CZ289</f>
        <v>1296766073479</v>
      </c>
      <c r="DA314" s="91">
        <f t="shared" si="2494"/>
        <v>978922271179</v>
      </c>
      <c r="DB314" s="52">
        <f t="shared" ref="DB314:DB328" si="2495">+DA314/CZ314</f>
        <v>0.75489503558087401</v>
      </c>
      <c r="DC314" s="91">
        <f t="shared" ref="DC314:DE314" si="2496">+DC217+DC244+DC266+DC289</f>
        <v>1218792275000</v>
      </c>
      <c r="DD314" s="91">
        <f t="shared" si="2496"/>
        <v>1291961004381</v>
      </c>
      <c r="DE314" s="91">
        <f t="shared" si="2496"/>
        <v>1246830154325</v>
      </c>
      <c r="DF314" s="78">
        <f t="shared" ref="DF314:DF328" si="2497">+IFERROR((DE314/DD314),"0")</f>
        <v>0.96506794717258282</v>
      </c>
      <c r="DG314" s="91">
        <f t="shared" ref="DG314" si="2498">+DG217+DG244+DG266+DG289</f>
        <v>838000842071</v>
      </c>
      <c r="DH314" s="78">
        <f t="shared" ref="DH314:DH328" si="2499">+IFERROR((DG314/DD314),"0")</f>
        <v>0.64862704000303795</v>
      </c>
      <c r="DI314" s="77">
        <f t="shared" ref="DI314:DK314" si="2500">+DI141+DI195+DI198+DI204+DI207+DI227+DI281</f>
        <v>41791404320024</v>
      </c>
      <c r="DJ314" s="77">
        <f t="shared" si="2500"/>
        <v>18342696000</v>
      </c>
      <c r="DK314" s="77">
        <f t="shared" si="2500"/>
        <v>41809747014000</v>
      </c>
      <c r="DL314" s="91">
        <f t="shared" ref="DL314:DN314" si="2501">+DL217+DL244+DL266+DL289</f>
        <v>1051122201000</v>
      </c>
      <c r="DM314" s="91">
        <f t="shared" si="2501"/>
        <v>1051122201000</v>
      </c>
      <c r="DN314" s="91">
        <f t="shared" si="2501"/>
        <v>53419878773</v>
      </c>
      <c r="DO314" s="78">
        <f t="shared" ref="DO314:DO328" si="2502">+IFERROR((DN314/DM314),"0")</f>
        <v>5.0821758613963479E-2</v>
      </c>
      <c r="DP314" s="91">
        <f t="shared" ref="DP314" si="2503">+DP217+DP244+DP266+DP289</f>
        <v>15609270581</v>
      </c>
      <c r="DQ314" s="78">
        <f t="shared" ref="DQ314:DQ328" si="2504">+IFERROR((DP314/DM314),"0")</f>
        <v>1.4850100745802819E-2</v>
      </c>
      <c r="DR314" s="91">
        <f t="shared" ref="DR314:DT314" si="2505">+DR217+DR244+DR266+DR289</f>
        <v>1051122201000</v>
      </c>
      <c r="DS314" s="91">
        <f t="shared" si="2505"/>
        <v>1051122201000</v>
      </c>
      <c r="DT314" s="91">
        <f t="shared" si="2505"/>
        <v>109693071124</v>
      </c>
      <c r="DU314" s="78">
        <f t="shared" ref="DU314:DU328" si="2506">+IFERROR((DT314/DS314),"0")</f>
        <v>0.10435805753093402</v>
      </c>
      <c r="DV314" s="91">
        <f t="shared" ref="DV314" si="2507">+DV217+DV244+DV266+DV289</f>
        <v>34113439039</v>
      </c>
      <c r="DW314" s="78">
        <f t="shared" ref="DW314:DW328" si="2508">+IFERROR((DV314/DS314),"0")</f>
        <v>3.2454303606703101E-2</v>
      </c>
      <c r="DX314" s="91">
        <f t="shared" ref="DX314:DZ314" si="2509">+DX217+DX244+DX266+DX289</f>
        <v>1051122201000</v>
      </c>
      <c r="DY314" s="91">
        <f t="shared" si="2509"/>
        <v>1051122201000</v>
      </c>
      <c r="DZ314" s="91">
        <f t="shared" si="2509"/>
        <v>204323676409</v>
      </c>
      <c r="EA314" s="78">
        <f t="shared" ref="EA314:EA328" si="2510">+IFERROR((DZ314/DY314),"0")</f>
        <v>0.19438622475542214</v>
      </c>
      <c r="EB314" s="91">
        <f t="shared" ref="EB314" si="2511">+EB217+EB244+EB266+EB289</f>
        <v>65148820011</v>
      </c>
      <c r="EC314" s="78">
        <f t="shared" ref="EC314:EC328" si="2512">+IFERROR((EB314/DY314),"0")</f>
        <v>6.1980253056228618E-2</v>
      </c>
      <c r="ED314" s="91">
        <f t="shared" ref="ED314:EF314" si="2513">+ED217+ED244+ED266+ED289</f>
        <v>1051122201000</v>
      </c>
      <c r="EE314" s="91">
        <f t="shared" si="2513"/>
        <v>1051278340432</v>
      </c>
      <c r="EF314" s="91">
        <f t="shared" si="2513"/>
        <v>316288731683</v>
      </c>
      <c r="EG314" s="78">
        <f t="shared" ref="EG314:EG328" si="2514">+IFERROR((EF314/EE314),"0")</f>
        <v>0.30086107505366089</v>
      </c>
      <c r="EH314" s="91">
        <f t="shared" ref="EH314" si="2515">+EH217+EH244+EH266+EH289</f>
        <v>118691075485</v>
      </c>
      <c r="EI314" s="78">
        <f t="shared" ref="EI314:EI328" si="2516">+IFERROR((EH314/EE314),"0")</f>
        <v>0.1129016654487778</v>
      </c>
      <c r="EJ314" s="91">
        <f t="shared" ref="EJ314:EL314" si="2517">+EJ217+EJ244+EJ266+EJ289</f>
        <v>1051122201000</v>
      </c>
      <c r="EK314" s="91">
        <f t="shared" si="2517"/>
        <v>1049435575536</v>
      </c>
      <c r="EL314" s="91">
        <f t="shared" si="2517"/>
        <v>497862197700</v>
      </c>
      <c r="EM314" s="78">
        <f t="shared" ref="EM314:EM328" si="2518">+IFERROR((EL314/EK314),"0")</f>
        <v>0.47440949145040801</v>
      </c>
      <c r="EN314" s="91">
        <f t="shared" ref="EN314" si="2519">+EN217+EN244+EN266+EN289</f>
        <v>168041757695</v>
      </c>
      <c r="EO314" s="78">
        <f t="shared" ref="EO314:EO328" si="2520">+IFERROR((EN314/EK314),"0")</f>
        <v>0.16012584441800778</v>
      </c>
      <c r="EP314" s="91">
        <f t="shared" ref="EP314:ER314" si="2521">+EP217+EP244+EP266+EP289</f>
        <v>1051122201000</v>
      </c>
      <c r="EQ314" s="91">
        <f t="shared" si="2521"/>
        <v>1049435575536</v>
      </c>
      <c r="ER314" s="91">
        <f t="shared" si="2521"/>
        <v>516090513378</v>
      </c>
      <c r="ES314" s="78">
        <f t="shared" ref="ES314:ES328" si="2522">+IFERROR((ER314/EQ314),"0")</f>
        <v>0.49177912909461485</v>
      </c>
      <c r="ET314" s="91">
        <f t="shared" ref="ET314" si="2523">+ET217+ET244+ET266+ET289</f>
        <v>243437579838</v>
      </c>
      <c r="EU314" s="78">
        <f t="shared" ref="EU314:EU328" si="2524">+IFERROR((ET314/EQ314),"0")</f>
        <v>0.23197000893900901</v>
      </c>
      <c r="EV314" s="91">
        <f t="shared" ref="EV314:EX314" si="2525">+EV217+EV244+EV266+EV289</f>
        <v>1051122201000</v>
      </c>
      <c r="EW314" s="91">
        <f t="shared" si="2525"/>
        <v>1049435575536</v>
      </c>
      <c r="EX314" s="91">
        <f t="shared" si="2525"/>
        <v>570911622673</v>
      </c>
      <c r="EY314" s="78">
        <f t="shared" ref="EY314:EY328" si="2526">+IFERROR((EX314/EW314),"0")</f>
        <v>0.54401779011675533</v>
      </c>
      <c r="EZ314" s="91">
        <f t="shared" ref="EZ314" si="2527">+EZ217+EZ244+EZ266+EZ289</f>
        <v>301335610636</v>
      </c>
      <c r="FA314" s="78">
        <f t="shared" ref="FA314:FA328" si="2528">+IFERROR((EZ314/EW314),"0")</f>
        <v>0.28714064746860962</v>
      </c>
      <c r="FB314" s="91">
        <f t="shared" ref="FB314:FD314" si="2529">+FB217+FB244+FB266+FB289</f>
        <v>1051122201000</v>
      </c>
      <c r="FC314" s="91">
        <f t="shared" si="2529"/>
        <v>1058184096768</v>
      </c>
      <c r="FD314" s="91">
        <f t="shared" si="2529"/>
        <v>636089764548</v>
      </c>
      <c r="FE314" s="78">
        <f t="shared" ref="FE314:FE328" si="2530">+IFERROR((FD314/FC314),"0")</f>
        <v>0.60111446249362654</v>
      </c>
      <c r="FF314" s="91">
        <f t="shared" ref="FF314" si="2531">+FF217+FF244+FF266+FF289</f>
        <v>376641109907</v>
      </c>
      <c r="FG314" s="78">
        <f t="shared" ref="FG314:FG328" si="2532">+IFERROR((FF314/FC314),"0")</f>
        <v>0.35593155393033288</v>
      </c>
      <c r="FH314" s="91">
        <f t="shared" ref="FH314:FJ314" si="2533">+FH217+FH244+FH266+FH289</f>
        <v>1051122201000</v>
      </c>
      <c r="FI314" s="91">
        <f t="shared" si="2533"/>
        <v>1050423069035</v>
      </c>
      <c r="FJ314" s="91">
        <f t="shared" si="2533"/>
        <v>697724235673</v>
      </c>
      <c r="FK314" s="78">
        <f t="shared" ref="FK314:FK328" si="2534">+IFERROR((FJ314/FI314),"0")</f>
        <v>0.66423163793802009</v>
      </c>
      <c r="FL314" s="91">
        <f t="shared" ref="FL314" si="2535">+FL217+FL244+FL266+FL289</f>
        <v>447768915095</v>
      </c>
      <c r="FM314" s="78">
        <f t="shared" ref="FM314:FM328" si="2536">+IFERROR((FL314/FI314),"0")</f>
        <v>0.42627482991815402</v>
      </c>
      <c r="FN314" s="91">
        <f t="shared" ref="FN314:FP314" si="2537">+FN217+FN244+FN266+FN289</f>
        <v>1283882018000</v>
      </c>
      <c r="FO314" s="91">
        <f t="shared" si="2537"/>
        <v>9500000000</v>
      </c>
      <c r="FP314" s="91">
        <f t="shared" si="2537"/>
        <v>1293382018000</v>
      </c>
      <c r="FQ314" s="91">
        <f t="shared" ref="FQ314:FS314" si="2538">+FQ217+FQ244+FQ266+FQ289</f>
        <v>1051122201000</v>
      </c>
      <c r="FR314" s="91">
        <f t="shared" si="2538"/>
        <v>1054236745740</v>
      </c>
      <c r="FS314" s="91">
        <f t="shared" si="2538"/>
        <v>755196686298</v>
      </c>
      <c r="FT314" s="78">
        <f t="shared" ref="FT314:FT328" si="2539">+IFERROR((FS314/FR314),"0")</f>
        <v>0.71634449221166641</v>
      </c>
      <c r="FU314" s="91">
        <f t="shared" ref="FU314" si="2540">+FU217+FU244+FU266+FU289</f>
        <v>527665854442</v>
      </c>
      <c r="FV314" s="78">
        <f t="shared" ref="FV314:FV328" si="2541">+IFERROR((FU314/FR314),"0")</f>
        <v>0.50051931558467511</v>
      </c>
      <c r="FW314" s="91">
        <f t="shared" ref="FW314:FY314" si="2542">+FW217+FW244+FW266+FW289</f>
        <v>1051122201000</v>
      </c>
      <c r="FX314" s="91">
        <f t="shared" si="2542"/>
        <v>1060100091521</v>
      </c>
      <c r="FY314" s="91">
        <f t="shared" si="2542"/>
        <v>866215927989</v>
      </c>
      <c r="FZ314" s="78">
        <f t="shared" ref="FZ314:FZ328" si="2543">+IFERROR((FY314/FX314),"0")</f>
        <v>0.81710768154559743</v>
      </c>
      <c r="GA314" s="91">
        <f t="shared" ref="GA314" si="2544">+GA217+GA244+GA266+GA289</f>
        <v>624556623660</v>
      </c>
      <c r="GB314" s="78">
        <f t="shared" ref="GB314:GB328" si="2545">+IFERROR((GA314/FX314),"0")</f>
        <v>0.58914873100699838</v>
      </c>
      <c r="GC314" s="91">
        <f t="shared" ref="GC314:GE314" si="2546">+GC217+GC244+GC266+GC289</f>
        <v>1051122201000</v>
      </c>
      <c r="GD314" s="91">
        <f t="shared" si="2546"/>
        <v>1047570925296</v>
      </c>
      <c r="GE314" s="91">
        <f t="shared" si="2546"/>
        <v>1012418213680</v>
      </c>
      <c r="GF314" s="78">
        <f t="shared" ref="GF314:GF328" si="2547">+IFERROR((GE314/GD314),"0")</f>
        <v>0.9664435975005059</v>
      </c>
      <c r="GG314" s="91">
        <f t="shared" ref="GG314" si="2548">+GG217+GG244+GG266+GG289</f>
        <v>808836556922</v>
      </c>
      <c r="GH314" s="78">
        <f t="shared" ref="GH314:GH328" si="2549">+IFERROR((GG314/GD314),"0")</f>
        <v>0.77210672555985305</v>
      </c>
      <c r="GI314" s="91">
        <f t="shared" ref="GI314:GK314" si="2550">+GI217+GI244+GI266+GI289</f>
        <v>1293382018000</v>
      </c>
      <c r="GJ314" s="91">
        <f t="shared" si="2550"/>
        <v>1293382018000</v>
      </c>
      <c r="GK314" s="91">
        <f t="shared" si="2550"/>
        <v>75488225472</v>
      </c>
      <c r="GL314" s="78">
        <f t="shared" ref="GL314:GL328" si="2551">+IFERROR((GK314/GJ314),"0")</f>
        <v>5.8364987622705609E-2</v>
      </c>
      <c r="GM314" s="91">
        <f t="shared" ref="GM314" si="2552">+GM217+GM244+GM266+GM289</f>
        <v>7135650291</v>
      </c>
      <c r="GN314" s="78">
        <f t="shared" ref="GN314:GN328" si="2553">+IFERROR((GM314/GJ314),"0")</f>
        <v>5.5170477026069186E-3</v>
      </c>
      <c r="GO314" s="91">
        <f t="shared" ref="GO314:GQ314" si="2554">+GO217+GO244+GO266+GO289</f>
        <v>1293382018000</v>
      </c>
      <c r="GP314" s="91">
        <f t="shared" si="2554"/>
        <v>1293382018000</v>
      </c>
      <c r="GQ314" s="91">
        <f t="shared" si="2554"/>
        <v>249607216435</v>
      </c>
      <c r="GR314" s="78">
        <f t="shared" ref="GR314:GR328" si="2555">+IFERROR((GQ314/GP314),"0")</f>
        <v>0.19298800583371031</v>
      </c>
      <c r="GS314" s="91">
        <f t="shared" ref="GS314:GS328" si="2556">+GS217+GS244+GS266+GS289</f>
        <v>51800650336</v>
      </c>
      <c r="GT314" s="78">
        <f t="shared" ref="GT314:GT328" si="2557">+IFERROR((GS314/GP314),"0")</f>
        <v>4.00505416149987E-2</v>
      </c>
      <c r="GU314" s="91">
        <f t="shared" ref="GU314:GW314" si="2558">+GU217+GU244+GU266+GU289</f>
        <v>1293382018000</v>
      </c>
      <c r="GV314" s="91">
        <f t="shared" si="2558"/>
        <v>1298005958057</v>
      </c>
      <c r="GW314" s="91">
        <f t="shared" si="2558"/>
        <v>347377119330</v>
      </c>
      <c r="GX314" s="78">
        <f t="shared" ref="GX314:GX328" si="2559">+IFERROR((GW314/GV314),"0")</f>
        <v>0.26762367088822364</v>
      </c>
      <c r="GY314" s="91">
        <f t="shared" ref="GY314:GY328" si="2560">+GY217+GY244+GY266+GY289</f>
        <v>88524896521</v>
      </c>
      <c r="GZ314" s="78">
        <f t="shared" ref="GZ314:GZ328" si="2561">+IFERROR((GY314/GV314),"0")</f>
        <v>6.8200685806954181E-2</v>
      </c>
      <c r="HA314" s="91">
        <f t="shared" ref="HA314:HC314" si="2562">+HA217+HA244+HA266+HA289</f>
        <v>1293382018000</v>
      </c>
      <c r="HB314" s="91">
        <f t="shared" si="2562"/>
        <v>1298289744353</v>
      </c>
      <c r="HC314" s="91">
        <f t="shared" si="2562"/>
        <v>485310956152</v>
      </c>
      <c r="HD314" s="78">
        <f t="shared" ref="HD314:HD328" si="2563">+IFERROR((HC314/HB314),"0")</f>
        <v>0.37380789478072457</v>
      </c>
      <c r="HE314" s="91">
        <f t="shared" ref="HE314:HE328" si="2564">+HE217+HE244+HE266+HE289</f>
        <v>138553929215</v>
      </c>
      <c r="HF314" s="78">
        <f t="shared" ref="HF314:HF328" si="2565">+IFERROR((HE314/HB314),"0")</f>
        <v>0.10672034483646643</v>
      </c>
      <c r="HG314" s="91">
        <f t="shared" ref="HG314:HI314" si="2566">+HG217+HG244+HG266+HG289</f>
        <v>1293382018000</v>
      </c>
      <c r="HH314" s="91">
        <f t="shared" si="2566"/>
        <v>1304711732598</v>
      </c>
      <c r="HI314" s="91">
        <f t="shared" si="2566"/>
        <v>574642244905</v>
      </c>
      <c r="HJ314" s="78">
        <f t="shared" ref="HJ314:HJ328" si="2567">+IFERROR((HI314/HH314),"0")</f>
        <v>0.4404361749401508</v>
      </c>
      <c r="HK314" s="91">
        <f t="shared" ref="HK314:HK328" si="2568">+HK217+HK244+HK266+HK289</f>
        <v>210133723207</v>
      </c>
      <c r="HL314" s="78">
        <f t="shared" ref="HL314:HL328" si="2569">+IFERROR((HK314/HH314),"0")</f>
        <v>0.16105758686523988</v>
      </c>
      <c r="HM314" s="91">
        <f t="shared" ref="HM314:HO314" si="2570">+HM217+HM244+HM266+HM289</f>
        <v>1293382018000</v>
      </c>
      <c r="HN314" s="91">
        <f t="shared" si="2570"/>
        <v>1310206175422</v>
      </c>
      <c r="HO314" s="91">
        <f t="shared" si="2570"/>
        <v>711843273741</v>
      </c>
      <c r="HP314" s="78">
        <f t="shared" ref="HP314:HP328" si="2571">+IFERROR((HO314/HN314),"0")</f>
        <v>0.54330630330888552</v>
      </c>
      <c r="HQ314" s="91">
        <f t="shared" ref="HQ314:HQ328" si="2572">+HQ217+HQ244+HQ266+HQ289</f>
        <v>295781047771</v>
      </c>
      <c r="HR314" s="78">
        <f t="shared" ref="HR314:HR328" si="2573">+IFERROR((HQ314/HN314),"0")</f>
        <v>0.22575152927800302</v>
      </c>
    </row>
    <row r="315" spans="1:226" x14ac:dyDescent="0.35">
      <c r="A315" s="48" t="s">
        <v>162</v>
      </c>
      <c r="B315" s="91">
        <f t="shared" si="2425"/>
        <v>4225900000</v>
      </c>
      <c r="C315" s="91">
        <f t="shared" ref="C315" si="2574">+C218+C245+C267+C290</f>
        <v>3630452384.4499998</v>
      </c>
      <c r="D315" s="78">
        <f t="shared" si="2427"/>
        <v>0.85909566824818373</v>
      </c>
      <c r="E315" s="91">
        <f t="shared" ref="E315:F315" si="2575">+E218+E245+E267+E290</f>
        <v>5281141192</v>
      </c>
      <c r="F315" s="91">
        <f t="shared" si="2575"/>
        <v>5269044501.9800005</v>
      </c>
      <c r="G315" s="78">
        <f t="shared" si="2429"/>
        <v>0.99770945529001875</v>
      </c>
      <c r="H315" s="91">
        <f t="shared" ref="H315:I315" si="2576">+H218+H245+H267+H290</f>
        <v>5449813248</v>
      </c>
      <c r="I315" s="91">
        <f t="shared" si="2576"/>
        <v>4768055972.1800003</v>
      </c>
      <c r="J315" s="78">
        <f t="shared" si="2431"/>
        <v>0.8749026352287953</v>
      </c>
      <c r="K315" s="91">
        <f t="shared" ref="K315:L315" si="2577">+K218+K245+K267+K290</f>
        <v>12893333209</v>
      </c>
      <c r="L315" s="91">
        <f t="shared" si="2577"/>
        <v>12736079397.719999</v>
      </c>
      <c r="M315" s="78">
        <f t="shared" si="2433"/>
        <v>0.98780347884205522</v>
      </c>
      <c r="N315" s="91">
        <f t="shared" ref="N315:O315" si="2578">+N218+N245+N267+N290</f>
        <v>23765642363</v>
      </c>
      <c r="O315" s="91">
        <f t="shared" si="2578"/>
        <v>23398994799.73</v>
      </c>
      <c r="P315" s="78">
        <f t="shared" si="2435"/>
        <v>0.98457236889835464</v>
      </c>
      <c r="Q315" s="91">
        <f t="shared" ref="Q315:R315" si="2579">+Q218+Q245+Q267+Q290</f>
        <v>84205970874</v>
      </c>
      <c r="R315" s="91">
        <f t="shared" si="2579"/>
        <v>79149282185.5</v>
      </c>
      <c r="S315" s="78">
        <f t="shared" si="2437"/>
        <v>0.93994857328981485</v>
      </c>
      <c r="T315" s="91">
        <f t="shared" ref="T315:U315" si="2580">+T218+T245+T267+T290</f>
        <v>122274077508</v>
      </c>
      <c r="U315" s="91">
        <f t="shared" si="2580"/>
        <v>113852883152.27</v>
      </c>
      <c r="V315" s="78">
        <f t="shared" si="2439"/>
        <v>0.93112853903821913</v>
      </c>
      <c r="W315" s="91">
        <f t="shared" ref="W315:X315" si="2581">+W218+W245+W267+W290</f>
        <v>189980877645</v>
      </c>
      <c r="X315" s="91">
        <f t="shared" si="2581"/>
        <v>183629881322.33002</v>
      </c>
      <c r="Y315" s="78">
        <f t="shared" si="2441"/>
        <v>0.96657033907098</v>
      </c>
      <c r="Z315" s="91">
        <f t="shared" ref="Z315:AA315" si="2582">+Z218+Z245+Z267+Z290</f>
        <v>172055386131</v>
      </c>
      <c r="AA315" s="91">
        <f t="shared" si="2582"/>
        <v>156561040530</v>
      </c>
      <c r="AB315" s="78">
        <f t="shared" si="2443"/>
        <v>0.90994559397749475</v>
      </c>
      <c r="AC315" s="91">
        <f t="shared" ref="AC315:AD315" si="2583">+AC218+AC245+AC267+AC290</f>
        <v>166791118596</v>
      </c>
      <c r="AD315" s="91">
        <f t="shared" si="2583"/>
        <v>156011198118</v>
      </c>
      <c r="AE315" s="78">
        <f t="shared" si="2445"/>
        <v>0.93536873804347442</v>
      </c>
      <c r="AF315" s="91">
        <f t="shared" ref="AF315:AG315" si="2584">+AF218+AF245+AF267+AF290</f>
        <v>180262162000</v>
      </c>
      <c r="AG315" s="91">
        <f t="shared" si="2584"/>
        <v>176501055320</v>
      </c>
      <c r="AH315" s="91">
        <f t="shared" ref="AH315:AJ315" si="2585">+AH218+AH245+AH267+AH290</f>
        <v>123355953801</v>
      </c>
      <c r="AI315" s="78">
        <f t="shared" si="2448"/>
        <v>0.6988964093010841</v>
      </c>
      <c r="AJ315" s="91">
        <f t="shared" si="2585"/>
        <v>84053240771.290009</v>
      </c>
      <c r="AK315" s="78">
        <f t="shared" si="2449"/>
        <v>0.47621947992831981</v>
      </c>
      <c r="AL315" s="91">
        <f t="shared" ref="AL315:AN315" si="2586">+AL218+AL245+AL267+AL290</f>
        <v>155692757000</v>
      </c>
      <c r="AM315" s="91">
        <f t="shared" si="2586"/>
        <v>164477517112</v>
      </c>
      <c r="AN315" s="91">
        <f t="shared" si="2586"/>
        <v>153166591422</v>
      </c>
      <c r="AO315" s="78">
        <f t="shared" si="2451"/>
        <v>0.93123117439632863</v>
      </c>
      <c r="AP315" s="91">
        <f t="shared" ref="AP315" si="2587">+AP218+AP245+AP267+AP290</f>
        <v>111125260325</v>
      </c>
      <c r="AQ315" s="78">
        <f t="shared" si="2453"/>
        <v>0.67562583796379849</v>
      </c>
      <c r="AR315" s="91">
        <f t="shared" ref="AR315:AT315" si="2588">+AR218+AR245+AR267+AR290</f>
        <v>127542981000</v>
      </c>
      <c r="AS315" s="91">
        <f t="shared" si="2588"/>
        <v>127542981000</v>
      </c>
      <c r="AT315" s="91">
        <f t="shared" si="2588"/>
        <v>123122859657</v>
      </c>
      <c r="AU315" s="78">
        <f t="shared" si="2455"/>
        <v>0.96534406434329778</v>
      </c>
      <c r="AV315" s="91">
        <f t="shared" ref="AV315" si="2589">+AV218+AV245+AV267+AV290</f>
        <v>87275325400</v>
      </c>
      <c r="AW315" s="78">
        <f t="shared" si="2457"/>
        <v>0.68428168069868145</v>
      </c>
      <c r="AX315" s="91">
        <f t="shared" ref="AX315:AZ315" si="2590">+AX218+AX245+AX267+AX290</f>
        <v>113204680000</v>
      </c>
      <c r="AY315" s="91">
        <f t="shared" si="2590"/>
        <v>115504680000</v>
      </c>
      <c r="AZ315" s="91">
        <f t="shared" si="2590"/>
        <v>104184237444</v>
      </c>
      <c r="BA315" s="78">
        <f t="shared" si="2459"/>
        <v>0.90199148159191467</v>
      </c>
      <c r="BB315" s="91">
        <f t="shared" ref="BB315" si="2591">+BB218+BB245+BB267+BB290</f>
        <v>82211238898</v>
      </c>
      <c r="BC315" s="78">
        <f t="shared" si="2461"/>
        <v>0.71175677814959537</v>
      </c>
      <c r="BD315" s="91">
        <f t="shared" ref="BD315:BF315" si="2592">+BD218+BD245+BD267+BD290</f>
        <v>98839192000</v>
      </c>
      <c r="BE315" s="91">
        <f t="shared" si="2592"/>
        <v>98864332885</v>
      </c>
      <c r="BF315" s="91">
        <f t="shared" si="2592"/>
        <v>87994430106</v>
      </c>
      <c r="BG315" s="78">
        <f t="shared" si="2463"/>
        <v>0.89005233270886497</v>
      </c>
      <c r="BH315" s="91">
        <f t="shared" ref="BH315" si="2593">+BH218+BH245+BH267+BH290</f>
        <v>64114874359</v>
      </c>
      <c r="BI315" s="78">
        <f t="shared" si="2465"/>
        <v>0.64851370042196188</v>
      </c>
      <c r="BJ315" s="91">
        <f t="shared" ref="BJ315:BL315" si="2594">+BJ218+BJ245+BJ267+BJ290</f>
        <v>109541937000</v>
      </c>
      <c r="BK315" s="91">
        <f t="shared" si="2594"/>
        <v>111541937000</v>
      </c>
      <c r="BL315" s="91">
        <f t="shared" si="2594"/>
        <v>107449900311</v>
      </c>
      <c r="BM315" s="78">
        <f t="shared" si="2467"/>
        <v>0.96331391762543983</v>
      </c>
      <c r="BN315" s="91">
        <f t="shared" ref="BN315" si="2595">+BN218+BN245+BN267+BN290</f>
        <v>82568033452.410004</v>
      </c>
      <c r="BO315" s="78">
        <f t="shared" si="2469"/>
        <v>0.74024206207222309</v>
      </c>
      <c r="BP315" s="91">
        <f t="shared" ref="BP315:BR315" si="2596">+BP218+BP245+BP267+BP290</f>
        <v>135504262000</v>
      </c>
      <c r="BQ315" s="91">
        <f t="shared" si="2596"/>
        <v>134680462000</v>
      </c>
      <c r="BR315" s="91">
        <f t="shared" si="2596"/>
        <v>132244105171</v>
      </c>
      <c r="BS315" s="78">
        <f t="shared" si="2471"/>
        <v>0.98191009450947686</v>
      </c>
      <c r="BT315" s="91">
        <f t="shared" ref="BT315" si="2597">+BT218+BT245+BT267+BT290</f>
        <v>110719570543</v>
      </c>
      <c r="BU315" s="78">
        <f t="shared" si="2473"/>
        <v>0.82209081331336686</v>
      </c>
      <c r="BV315" s="91">
        <f t="shared" ref="BV315:BX315" si="2598">+BV218+BV245+BV267+BV290</f>
        <v>227470570000</v>
      </c>
      <c r="BW315" s="91">
        <f t="shared" si="2598"/>
        <v>227166807340</v>
      </c>
      <c r="BX315" s="91">
        <f t="shared" si="2598"/>
        <v>221039911021</v>
      </c>
      <c r="BY315" s="78">
        <f t="shared" si="2475"/>
        <v>0.97302908646407182</v>
      </c>
      <c r="BZ315" s="91">
        <f t="shared" ref="BZ315" si="2599">+BZ218+BZ245+BZ267+BZ290</f>
        <v>160173628349</v>
      </c>
      <c r="CA315" s="78">
        <f t="shared" si="2477"/>
        <v>0.70509257150965954</v>
      </c>
      <c r="CB315" s="91">
        <f t="shared" ref="CB315:CD315" si="2600">+CB218+CB245+CB267+CB290</f>
        <v>160217777000</v>
      </c>
      <c r="CC315" s="91">
        <f t="shared" si="2600"/>
        <v>164315771518</v>
      </c>
      <c r="CD315" s="91">
        <f t="shared" si="2600"/>
        <v>154124243386</v>
      </c>
      <c r="CE315" s="78">
        <f t="shared" si="2479"/>
        <v>0.93797595910698339</v>
      </c>
      <c r="CF315" s="91">
        <f t="shared" ref="CF315" si="2601">+CF218+CF245+CF267+CF290</f>
        <v>131841526692</v>
      </c>
      <c r="CG315" s="78">
        <f t="shared" si="2481"/>
        <v>0.80236684205056596</v>
      </c>
      <c r="CH315" s="91">
        <f t="shared" ref="CH315:CJ315" si="2602">+CH218+CH245+CH267+CH290</f>
        <v>292558980000</v>
      </c>
      <c r="CI315" s="91">
        <f t="shared" si="2602"/>
        <v>317888293328</v>
      </c>
      <c r="CJ315" s="91">
        <f t="shared" si="2602"/>
        <v>310871507652</v>
      </c>
      <c r="CK315" s="78">
        <f t="shared" si="2483"/>
        <v>0.97792688241979386</v>
      </c>
      <c r="CL315" s="91">
        <f t="shared" ref="CL315" si="2603">+CL218+CL245+CL267+CL290</f>
        <v>239975994193</v>
      </c>
      <c r="CM315" s="78">
        <f t="shared" si="2485"/>
        <v>0.75490667391576638</v>
      </c>
      <c r="CN315" s="91">
        <f t="shared" ref="CN315:CP315" si="2604">+CN218+CN245+CN267+CN290</f>
        <v>381460919000</v>
      </c>
      <c r="CO315" s="91">
        <f t="shared" si="2604"/>
        <v>372269606408</v>
      </c>
      <c r="CP315" s="91">
        <f t="shared" si="2604"/>
        <v>354989829600</v>
      </c>
      <c r="CQ315" s="78">
        <f t="shared" si="2487"/>
        <v>0.9535826279917633</v>
      </c>
      <c r="CR315" s="91">
        <f t="shared" ref="CR315" si="2605">+CR218+CR245+CR267+CR290</f>
        <v>260035588193</v>
      </c>
      <c r="CS315" s="78">
        <f t="shared" si="2489"/>
        <v>0.69851415134870354</v>
      </c>
      <c r="CT315" s="91">
        <f t="shared" ref="CT315:CU315" si="2606">+CT218+CT245+CT267+CT290</f>
        <v>307054733030</v>
      </c>
      <c r="CU315" s="91">
        <f t="shared" si="2606"/>
        <v>218296396358</v>
      </c>
      <c r="CV315" s="52">
        <f t="shared" si="2491"/>
        <v>0.71093643209424784</v>
      </c>
      <c r="CW315" s="91">
        <f t="shared" ref="CW315:CX315" si="2607">+CW218+CW245+CW267+CW290</f>
        <v>307054733030</v>
      </c>
      <c r="CX315" s="91">
        <f t="shared" si="2607"/>
        <v>228681058835</v>
      </c>
      <c r="CY315" s="52">
        <f t="shared" si="2493"/>
        <v>0.74475666464537871</v>
      </c>
      <c r="CZ315" s="91">
        <f t="shared" ref="CZ315:DA315" si="2608">+CZ218+CZ245+CZ267+CZ290</f>
        <v>308421677030</v>
      </c>
      <c r="DA315" s="91">
        <f t="shared" si="2608"/>
        <v>234879415731</v>
      </c>
      <c r="DB315" s="52">
        <f t="shared" si="2495"/>
        <v>0.76155287784183023</v>
      </c>
      <c r="DC315" s="91">
        <f t="shared" ref="DC315:DE315" si="2609">+DC218+DC245+DC267+DC290</f>
        <v>302153149000</v>
      </c>
      <c r="DD315" s="91">
        <f t="shared" si="2609"/>
        <v>275163122361</v>
      </c>
      <c r="DE315" s="91">
        <f t="shared" si="2609"/>
        <v>260681562481</v>
      </c>
      <c r="DF315" s="78">
        <f t="shared" si="2497"/>
        <v>0.94737100031522059</v>
      </c>
      <c r="DG315" s="91">
        <f t="shared" ref="DG315" si="2610">+DG218+DG245+DG267+DG290</f>
        <v>222336116425</v>
      </c>
      <c r="DH315" s="78">
        <f t="shared" si="2499"/>
        <v>0.80801567636416893</v>
      </c>
      <c r="DI315" s="77">
        <f t="shared" ref="DI315:DK315" si="2611">+DI133+DI172+DI223+DI275</f>
        <v>3531610157000</v>
      </c>
      <c r="DJ315" s="77">
        <f t="shared" si="2611"/>
        <v>17000000000</v>
      </c>
      <c r="DK315" s="77">
        <f t="shared" si="2611"/>
        <v>3548610157000</v>
      </c>
      <c r="DL315" s="91">
        <f t="shared" ref="DL315:DN315" si="2612">+DL218+DL245+DL267+DL290</f>
        <v>271967549000</v>
      </c>
      <c r="DM315" s="91">
        <f t="shared" si="2612"/>
        <v>271967549000</v>
      </c>
      <c r="DN315" s="91">
        <f t="shared" si="2612"/>
        <v>12694475380</v>
      </c>
      <c r="DO315" s="78">
        <f t="shared" si="2502"/>
        <v>4.6676434106482312E-2</v>
      </c>
      <c r="DP315" s="91">
        <f t="shared" ref="DP315" si="2613">+DP218+DP245+DP267+DP290</f>
        <v>3365348139</v>
      </c>
      <c r="DQ315" s="78">
        <f t="shared" si="2504"/>
        <v>1.2374079743609412E-2</v>
      </c>
      <c r="DR315" s="91">
        <f t="shared" ref="DR315:DT315" si="2614">+DR218+DR245+DR267+DR290</f>
        <v>271967549000</v>
      </c>
      <c r="DS315" s="91">
        <f t="shared" si="2614"/>
        <v>271967549000</v>
      </c>
      <c r="DT315" s="91">
        <f t="shared" si="2614"/>
        <v>38149777842</v>
      </c>
      <c r="DU315" s="78">
        <f t="shared" si="2506"/>
        <v>0.14027327150710911</v>
      </c>
      <c r="DV315" s="91">
        <f t="shared" ref="DV315" si="2615">+DV218+DV245+DV267+DV290</f>
        <v>9329267926</v>
      </c>
      <c r="DW315" s="78">
        <f t="shared" si="2508"/>
        <v>3.4302871648852491E-2</v>
      </c>
      <c r="DX315" s="91">
        <f t="shared" ref="DX315:DZ315" si="2616">+DX218+DX245+DX267+DX290</f>
        <v>271967549000</v>
      </c>
      <c r="DY315" s="91">
        <f t="shared" si="2616"/>
        <v>271967549000</v>
      </c>
      <c r="DZ315" s="91">
        <f t="shared" si="2616"/>
        <v>59031403714</v>
      </c>
      <c r="EA315" s="78">
        <f t="shared" si="2510"/>
        <v>0.21705311509058017</v>
      </c>
      <c r="EB315" s="91">
        <f t="shared" ref="EB315" si="2617">+EB218+EB245+EB267+EB290</f>
        <v>18925382117</v>
      </c>
      <c r="EC315" s="78">
        <f t="shared" si="2512"/>
        <v>6.9586912801129816E-2</v>
      </c>
      <c r="ED315" s="91">
        <f t="shared" ref="ED315:EF315" si="2618">+ED218+ED245+ED267+ED290</f>
        <v>271967549000</v>
      </c>
      <c r="EE315" s="91">
        <f t="shared" si="2618"/>
        <v>271967549000</v>
      </c>
      <c r="EF315" s="91">
        <f t="shared" si="2618"/>
        <v>76531797953</v>
      </c>
      <c r="EG315" s="78">
        <f t="shared" si="2514"/>
        <v>0.28140047676423335</v>
      </c>
      <c r="EH315" s="91">
        <f t="shared" ref="EH315" si="2619">+EH218+EH245+EH267+EH290</f>
        <v>30031159856</v>
      </c>
      <c r="EI315" s="78">
        <f t="shared" si="2516"/>
        <v>0.11042184983620969</v>
      </c>
      <c r="EJ315" s="91">
        <f t="shared" ref="EJ315:EL315" si="2620">+EJ218+EJ245+EJ267+EJ290</f>
        <v>271967549000</v>
      </c>
      <c r="EK315" s="91">
        <f t="shared" si="2620"/>
        <v>270809699136</v>
      </c>
      <c r="EL315" s="91">
        <f t="shared" si="2620"/>
        <v>92194936942</v>
      </c>
      <c r="EM315" s="78">
        <f t="shared" si="2518"/>
        <v>0.34044178342260895</v>
      </c>
      <c r="EN315" s="91">
        <f t="shared" ref="EN315" si="2621">+EN218+EN245+EN267+EN290</f>
        <v>44249083777</v>
      </c>
      <c r="EO315" s="78">
        <f t="shared" si="2520"/>
        <v>0.16339549107056986</v>
      </c>
      <c r="EP315" s="91">
        <f t="shared" ref="EP315:ER315" si="2622">+EP218+EP245+EP267+EP290</f>
        <v>271967549000</v>
      </c>
      <c r="EQ315" s="91">
        <f t="shared" si="2622"/>
        <v>270809699136</v>
      </c>
      <c r="ER315" s="91">
        <f t="shared" si="2622"/>
        <v>100677007400</v>
      </c>
      <c r="ES315" s="78">
        <f t="shared" si="2522"/>
        <v>0.37176293065279115</v>
      </c>
      <c r="ET315" s="91">
        <f t="shared" ref="ET315" si="2623">+ET218+ET245+ET267+ET290</f>
        <v>60528529977</v>
      </c>
      <c r="EU315" s="78">
        <f t="shared" si="2524"/>
        <v>0.22350946133063984</v>
      </c>
      <c r="EV315" s="91">
        <f t="shared" ref="EV315:EX315" si="2624">+EV218+EV245+EV267+EV290</f>
        <v>271967549000</v>
      </c>
      <c r="EW315" s="91">
        <f t="shared" si="2624"/>
        <v>270809699136</v>
      </c>
      <c r="EX315" s="91">
        <f t="shared" si="2624"/>
        <v>120750940314</v>
      </c>
      <c r="EY315" s="78">
        <f t="shared" si="2526"/>
        <v>0.44588853611686619</v>
      </c>
      <c r="EZ315" s="91">
        <f t="shared" ref="EZ315" si="2625">+EZ218+EZ245+EZ267+EZ290</f>
        <v>73746906733</v>
      </c>
      <c r="FA315" s="78">
        <f t="shared" si="2528"/>
        <v>0.27232003494810014</v>
      </c>
      <c r="FB315" s="91">
        <f t="shared" ref="FB315:FD315" si="2626">+FB218+FB245+FB267+FB290</f>
        <v>271967549000</v>
      </c>
      <c r="FC315" s="91">
        <f t="shared" si="2626"/>
        <v>270809699136</v>
      </c>
      <c r="FD315" s="91">
        <f t="shared" si="2626"/>
        <v>154009237439</v>
      </c>
      <c r="FE315" s="78">
        <f t="shared" si="2530"/>
        <v>0.56869911945678475</v>
      </c>
      <c r="FF315" s="91">
        <f t="shared" ref="FF315" si="2627">+FF218+FF245+FF267+FF290</f>
        <v>93790425415</v>
      </c>
      <c r="FG315" s="78">
        <f t="shared" si="2532"/>
        <v>0.34633333190883486</v>
      </c>
      <c r="FH315" s="91">
        <f t="shared" ref="FH315:FJ315" si="2628">+FH218+FH245+FH267+FH290</f>
        <v>271967549000</v>
      </c>
      <c r="FI315" s="91">
        <f t="shared" si="2628"/>
        <v>264436957107</v>
      </c>
      <c r="FJ315" s="91">
        <f t="shared" si="2628"/>
        <v>178437449092</v>
      </c>
      <c r="FK315" s="78">
        <f t="shared" si="2534"/>
        <v>0.67478256838282358</v>
      </c>
      <c r="FL315" s="91">
        <f t="shared" ref="FL315" si="2629">+FL218+FL245+FL267+FL290</f>
        <v>112189731182</v>
      </c>
      <c r="FM315" s="78">
        <f t="shared" si="2536"/>
        <v>0.42425889485864982</v>
      </c>
      <c r="FN315" s="91">
        <f t="shared" ref="FN315:FP315" si="2630">+FN218+FN245+FN267+FN290</f>
        <v>343334092000</v>
      </c>
      <c r="FO315" s="91">
        <f t="shared" si="2630"/>
        <v>3000000000</v>
      </c>
      <c r="FP315" s="91">
        <f t="shared" si="2630"/>
        <v>346334092000</v>
      </c>
      <c r="FQ315" s="91">
        <f t="shared" ref="FQ315:FS315" si="2631">+FQ218+FQ245+FQ267+FQ290</f>
        <v>271967549000</v>
      </c>
      <c r="FR315" s="91">
        <f t="shared" si="2631"/>
        <v>264436957107</v>
      </c>
      <c r="FS315" s="91">
        <f t="shared" si="2631"/>
        <v>191585112115</v>
      </c>
      <c r="FT315" s="78">
        <f t="shared" si="2539"/>
        <v>0.72450202956116416</v>
      </c>
      <c r="FU315" s="91">
        <f t="shared" ref="FU315" si="2632">+FU218+FU245+FU267+FU290</f>
        <v>135485984579</v>
      </c>
      <c r="FV315" s="78">
        <f t="shared" si="2541"/>
        <v>0.51235646507677013</v>
      </c>
      <c r="FW315" s="91">
        <f t="shared" ref="FW315:FY315" si="2633">+FW218+FW245+FW267+FW290</f>
        <v>271967549000</v>
      </c>
      <c r="FX315" s="91">
        <f t="shared" si="2633"/>
        <v>264436957107</v>
      </c>
      <c r="FY315" s="91">
        <f t="shared" si="2633"/>
        <v>219423545483</v>
      </c>
      <c r="FZ315" s="78">
        <f t="shared" si="2543"/>
        <v>0.8297763969285652</v>
      </c>
      <c r="GA315" s="91">
        <f t="shared" ref="GA315" si="2634">+GA218+GA245+GA267+GA290</f>
        <v>170894439547</v>
      </c>
      <c r="GB315" s="78">
        <f t="shared" si="2545"/>
        <v>0.646257775072833</v>
      </c>
      <c r="GC315" s="91">
        <f t="shared" ref="GC315:GE315" si="2635">+GC218+GC245+GC267+GC290</f>
        <v>271967549000</v>
      </c>
      <c r="GD315" s="91">
        <f t="shared" si="2635"/>
        <v>266040854883</v>
      </c>
      <c r="GE315" s="91">
        <f t="shared" si="2635"/>
        <v>252799748886</v>
      </c>
      <c r="GF315" s="78">
        <f t="shared" si="2547"/>
        <v>0.95022905033580951</v>
      </c>
      <c r="GG315" s="91">
        <f t="shared" ref="GG315" si="2636">+GG218+GG245+GG267+GG290</f>
        <v>226103804858</v>
      </c>
      <c r="GH315" s="78">
        <f t="shared" si="2549"/>
        <v>0.84988377051124875</v>
      </c>
      <c r="GI315" s="91">
        <f t="shared" ref="GI315:GK315" si="2637">+GI218+GI245+GI267+GI290</f>
        <v>346334092000</v>
      </c>
      <c r="GJ315" s="91">
        <f t="shared" si="2637"/>
        <v>346334092000</v>
      </c>
      <c r="GK315" s="91">
        <f t="shared" si="2637"/>
        <v>47997258726</v>
      </c>
      <c r="GL315" s="78">
        <f t="shared" si="2551"/>
        <v>0.13858658397972556</v>
      </c>
      <c r="GM315" s="91">
        <f t="shared" ref="GM315" si="2638">+GM218+GM245+GM267+GM290</f>
        <v>3397007845</v>
      </c>
      <c r="GN315" s="78">
        <f t="shared" si="2553"/>
        <v>9.8084708478540419E-3</v>
      </c>
      <c r="GO315" s="91">
        <f t="shared" ref="GO315:GQ315" si="2639">+GO218+GO245+GO267+GO290</f>
        <v>346334092000</v>
      </c>
      <c r="GP315" s="91">
        <f t="shared" si="2639"/>
        <v>346334092000</v>
      </c>
      <c r="GQ315" s="91">
        <f t="shared" si="2639"/>
        <v>92010338137</v>
      </c>
      <c r="GR315" s="78">
        <f t="shared" si="2555"/>
        <v>0.26566930678311623</v>
      </c>
      <c r="GS315" s="91">
        <f t="shared" si="2556"/>
        <v>8931421579</v>
      </c>
      <c r="GT315" s="78">
        <f t="shared" si="2557"/>
        <v>2.5788456248771491E-2</v>
      </c>
      <c r="GU315" s="91">
        <f t="shared" ref="GU315:GW315" si="2640">+GU218+GU245+GU267+GU290</f>
        <v>346334092000</v>
      </c>
      <c r="GV315" s="91">
        <f t="shared" si="2640"/>
        <v>346334092000</v>
      </c>
      <c r="GW315" s="91">
        <f t="shared" si="2640"/>
        <v>103124887220</v>
      </c>
      <c r="GX315" s="78">
        <f t="shared" si="2559"/>
        <v>0.29776129350846581</v>
      </c>
      <c r="GY315" s="91">
        <f t="shared" si="2560"/>
        <v>22881759202</v>
      </c>
      <c r="GZ315" s="78">
        <f t="shared" si="2561"/>
        <v>6.6068457395756466E-2</v>
      </c>
      <c r="HA315" s="91">
        <f t="shared" ref="HA315:HC315" si="2641">+HA218+HA245+HA267+HA290</f>
        <v>346334092000</v>
      </c>
      <c r="HB315" s="91">
        <f t="shared" si="2641"/>
        <v>346334092000</v>
      </c>
      <c r="HC315" s="91">
        <f t="shared" si="2641"/>
        <v>117737099687</v>
      </c>
      <c r="HD315" s="78">
        <f t="shared" si="2563"/>
        <v>0.33995238241518538</v>
      </c>
      <c r="HE315" s="91">
        <f t="shared" si="2564"/>
        <v>36281366077</v>
      </c>
      <c r="HF315" s="78">
        <f t="shared" si="2565"/>
        <v>0.10475828662284856</v>
      </c>
      <c r="HG315" s="91">
        <f t="shared" ref="HG315:HI315" si="2642">+HG218+HG245+HG267+HG290</f>
        <v>346334092000</v>
      </c>
      <c r="HH315" s="91">
        <f t="shared" si="2642"/>
        <v>346334092000</v>
      </c>
      <c r="HI315" s="91">
        <f t="shared" si="2642"/>
        <v>138278639056</v>
      </c>
      <c r="HJ315" s="78">
        <f t="shared" si="2567"/>
        <v>0.39926372323750331</v>
      </c>
      <c r="HK315" s="91">
        <f t="shared" si="2568"/>
        <v>51150925338</v>
      </c>
      <c r="HL315" s="78">
        <f t="shared" si="2569"/>
        <v>0.14769243490473355</v>
      </c>
      <c r="HM315" s="91">
        <f t="shared" ref="HM315:HO315" si="2643">+HM218+HM245+HM267+HM290</f>
        <v>346334092000</v>
      </c>
      <c r="HN315" s="91">
        <f t="shared" si="2643"/>
        <v>349191273171</v>
      </c>
      <c r="HO315" s="91">
        <f t="shared" si="2643"/>
        <v>171184764977</v>
      </c>
      <c r="HP315" s="78">
        <f t="shared" si="2571"/>
        <v>0.49023208232689802</v>
      </c>
      <c r="HQ315" s="91">
        <f t="shared" si="2572"/>
        <v>71199908403</v>
      </c>
      <c r="HR315" s="78">
        <f t="shared" si="2573"/>
        <v>0.20389944959515982</v>
      </c>
    </row>
    <row r="316" spans="1:226" x14ac:dyDescent="0.35">
      <c r="A316" s="48" t="s">
        <v>163</v>
      </c>
      <c r="B316" s="91">
        <f t="shared" si="2425"/>
        <v>1018230693544</v>
      </c>
      <c r="C316" s="91">
        <f t="shared" ref="C316" si="2644">+C219+C246+C268+C291</f>
        <v>1010874164433.8801</v>
      </c>
      <c r="D316" s="78">
        <f t="shared" si="2427"/>
        <v>0.9927751842909831</v>
      </c>
      <c r="E316" s="91">
        <f t="shared" ref="E316:F316" si="2645">+E219+E246+E268+E291</f>
        <v>1116637653388</v>
      </c>
      <c r="F316" s="91">
        <f t="shared" si="2645"/>
        <v>1103269727019.4099</v>
      </c>
      <c r="G316" s="78">
        <f t="shared" si="2429"/>
        <v>0.98802841160869836</v>
      </c>
      <c r="H316" s="91">
        <f t="shared" ref="H316:I316" si="2646">+H219+H246+H268+H291</f>
        <v>1253004903089</v>
      </c>
      <c r="I316" s="91">
        <f t="shared" si="2646"/>
        <v>1237595746421.3201</v>
      </c>
      <c r="J316" s="78">
        <f t="shared" si="2431"/>
        <v>0.98770223753339503</v>
      </c>
      <c r="K316" s="91">
        <f t="shared" ref="K316:L316" si="2647">+K219+K246+K268+K291</f>
        <v>1587567514753</v>
      </c>
      <c r="L316" s="91">
        <f t="shared" si="2647"/>
        <v>1567374219931.3801</v>
      </c>
      <c r="M316" s="78">
        <f t="shared" si="2433"/>
        <v>0.98728035523908941</v>
      </c>
      <c r="N316" s="91">
        <f t="shared" ref="N316:O316" si="2648">+N219+N246+N268+N291</f>
        <v>2096017428919</v>
      </c>
      <c r="O316" s="91">
        <f t="shared" si="2648"/>
        <v>2057349938441.52</v>
      </c>
      <c r="P316" s="78">
        <f t="shared" si="2435"/>
        <v>0.98155192321209739</v>
      </c>
      <c r="Q316" s="91">
        <f t="shared" ref="Q316:R316" si="2649">+Q219+Q246+Q268+Q291</f>
        <v>2247429086404</v>
      </c>
      <c r="R316" s="91">
        <f t="shared" si="2649"/>
        <v>2208122822539.8701</v>
      </c>
      <c r="S316" s="78">
        <f t="shared" si="2437"/>
        <v>0.98251056547149085</v>
      </c>
      <c r="T316" s="91">
        <f t="shared" ref="T316:U316" si="2650">+T219+T246+T268+T291</f>
        <v>2274916200090.04</v>
      </c>
      <c r="U316" s="91">
        <f t="shared" si="2650"/>
        <v>2223934152747.8799</v>
      </c>
      <c r="V316" s="78">
        <f t="shared" si="2439"/>
        <v>0.97758948336640161</v>
      </c>
      <c r="W316" s="91">
        <f t="shared" ref="W316:X316" si="2651">+W219+W246+W268+W291</f>
        <v>2345665112436</v>
      </c>
      <c r="X316" s="91">
        <f t="shared" si="2651"/>
        <v>2280602028299.54</v>
      </c>
      <c r="Y316" s="78">
        <f t="shared" si="2441"/>
        <v>0.97226241555475446</v>
      </c>
      <c r="Z316" s="91">
        <f t="shared" ref="Z316:AA316" si="2652">+Z219+Z246+Z268+Z291</f>
        <v>2453083513563</v>
      </c>
      <c r="AA316" s="91">
        <f t="shared" si="2652"/>
        <v>2365786103690.6001</v>
      </c>
      <c r="AB316" s="78">
        <f t="shared" si="2443"/>
        <v>0.96441319286940863</v>
      </c>
      <c r="AC316" s="91">
        <f t="shared" ref="AC316:AD316" si="2653">+AC219+AC246+AC268+AC291</f>
        <v>2577962306721</v>
      </c>
      <c r="AD316" s="91">
        <f t="shared" si="2653"/>
        <v>2450966901284</v>
      </c>
      <c r="AE316" s="78">
        <f t="shared" si="2445"/>
        <v>0.95073806738527145</v>
      </c>
      <c r="AF316" s="91">
        <f t="shared" ref="AF316:AG316" si="2654">+AF219+AF246+AF268+AF291</f>
        <v>2825421021000</v>
      </c>
      <c r="AG316" s="91">
        <f t="shared" si="2654"/>
        <v>2830263641228</v>
      </c>
      <c r="AH316" s="91">
        <f t="shared" ref="AH316:AJ316" si="2655">+AH219+AH246+AH268+AH291</f>
        <v>2514375124478.6001</v>
      </c>
      <c r="AI316" s="78">
        <f t="shared" si="2448"/>
        <v>0.88838901360710631</v>
      </c>
      <c r="AJ316" s="91">
        <f t="shared" si="2655"/>
        <v>2270359120674.6699</v>
      </c>
      <c r="AK316" s="78">
        <f t="shared" si="2449"/>
        <v>0.80217230918092219</v>
      </c>
      <c r="AL316" s="91">
        <f t="shared" ref="AL316:AN316" si="2656">+AL219+AL246+AL268+AL291</f>
        <v>3452766434000</v>
      </c>
      <c r="AM316" s="91">
        <f t="shared" si="2656"/>
        <v>3299500465240</v>
      </c>
      <c r="AN316" s="91">
        <f t="shared" si="2656"/>
        <v>3072000565290</v>
      </c>
      <c r="AO316" s="78">
        <f t="shared" si="2451"/>
        <v>0.93105019915993492</v>
      </c>
      <c r="AP316" s="91">
        <f t="shared" ref="AP316" si="2657">+AP219+AP246+AP268+AP291</f>
        <v>2400969279736</v>
      </c>
      <c r="AQ316" s="78">
        <f t="shared" si="2453"/>
        <v>0.72767659984595812</v>
      </c>
      <c r="AR316" s="91">
        <f t="shared" ref="AR316:AT316" si="2658">+AR219+AR246+AR268+AR291</f>
        <v>3188226793000</v>
      </c>
      <c r="AS316" s="91">
        <f t="shared" si="2658"/>
        <v>3168797789298</v>
      </c>
      <c r="AT316" s="91">
        <f t="shared" si="2658"/>
        <v>2801718148467</v>
      </c>
      <c r="AU316" s="78">
        <f t="shared" si="2455"/>
        <v>0.88415807342748709</v>
      </c>
      <c r="AV316" s="91">
        <f t="shared" ref="AV316" si="2659">+AV219+AV246+AV268+AV291</f>
        <v>2504603301429</v>
      </c>
      <c r="AW316" s="78">
        <f t="shared" si="2457"/>
        <v>0.7903954332106049</v>
      </c>
      <c r="AX316" s="91">
        <f t="shared" ref="AX316:AZ316" si="2660">+AX219+AX246+AX268+AX291</f>
        <v>3532453133000</v>
      </c>
      <c r="AY316" s="91">
        <f t="shared" si="2660"/>
        <v>3560707534913</v>
      </c>
      <c r="AZ316" s="91">
        <f t="shared" si="2660"/>
        <v>3428583335678</v>
      </c>
      <c r="BA316" s="78">
        <f t="shared" si="2459"/>
        <v>0.96289383558197006</v>
      </c>
      <c r="BB316" s="91">
        <f t="shared" ref="BB316" si="2661">+BB219+BB246+BB268+BB291</f>
        <v>2946598214627</v>
      </c>
      <c r="BC316" s="78">
        <f t="shared" si="2461"/>
        <v>0.8275316592939429</v>
      </c>
      <c r="BD316" s="91">
        <f t="shared" ref="BD316:BF316" si="2662">+BD219+BD246+BD268+BD291</f>
        <v>3284652596000</v>
      </c>
      <c r="BE316" s="91">
        <f t="shared" si="2662"/>
        <v>3469192672502</v>
      </c>
      <c r="BF316" s="91">
        <f t="shared" si="2662"/>
        <v>3379405728939.1401</v>
      </c>
      <c r="BG316" s="78">
        <f t="shared" si="2463"/>
        <v>0.97411877862116403</v>
      </c>
      <c r="BH316" s="91">
        <f t="shared" ref="BH316" si="2663">+BH219+BH246+BH268+BH291</f>
        <v>3158487025063.7402</v>
      </c>
      <c r="BI316" s="78">
        <f t="shared" si="2465"/>
        <v>0.91043863031851235</v>
      </c>
      <c r="BJ316" s="91">
        <f t="shared" ref="BJ316:BL316" si="2664">+BJ219+BJ246+BJ268+BJ291</f>
        <v>3750684530000</v>
      </c>
      <c r="BK316" s="91">
        <f t="shared" si="2664"/>
        <v>3901320601996</v>
      </c>
      <c r="BL316" s="91">
        <f t="shared" si="2664"/>
        <v>3839604476278.8198</v>
      </c>
      <c r="BM316" s="78">
        <f t="shared" si="2467"/>
        <v>0.984180709043598</v>
      </c>
      <c r="BN316" s="91">
        <f t="shared" ref="BN316" si="2665">+BN219+BN246+BN268+BN291</f>
        <v>3568051824535</v>
      </c>
      <c r="BO316" s="78">
        <f t="shared" si="2469"/>
        <v>0.91457539344741556</v>
      </c>
      <c r="BP316" s="91">
        <f t="shared" ref="BP316:BR316" si="2666">+BP219+BP246+BP268+BP291</f>
        <v>4164095360000</v>
      </c>
      <c r="BQ316" s="91">
        <f t="shared" si="2666"/>
        <v>4169538369924</v>
      </c>
      <c r="BR316" s="91">
        <f t="shared" si="2666"/>
        <v>4099106762148.5898</v>
      </c>
      <c r="BS316" s="78">
        <f t="shared" si="2471"/>
        <v>0.98310805620990271</v>
      </c>
      <c r="BT316" s="91">
        <f t="shared" ref="BT316" si="2667">+BT219+BT246+BT268+BT291</f>
        <v>3813283033249</v>
      </c>
      <c r="BU316" s="78">
        <f t="shared" si="2473"/>
        <v>0.91455760684569654</v>
      </c>
      <c r="BV316" s="91">
        <f t="shared" ref="BV316:BX316" si="2668">+BV219+BV246+BV268+BV291</f>
        <v>4510491892000</v>
      </c>
      <c r="BW316" s="91">
        <f t="shared" si="2668"/>
        <v>4553166199538</v>
      </c>
      <c r="BX316" s="91">
        <f t="shared" si="2668"/>
        <v>4475868543393.0801</v>
      </c>
      <c r="BY316" s="78">
        <f t="shared" si="2475"/>
        <v>0.98302331767446505</v>
      </c>
      <c r="BZ316" s="91">
        <f t="shared" ref="BZ316" si="2669">+BZ219+BZ246+BZ268+BZ291</f>
        <v>4048671885360</v>
      </c>
      <c r="CA316" s="78">
        <f t="shared" si="2477"/>
        <v>0.88919923146464763</v>
      </c>
      <c r="CB316" s="91">
        <f t="shared" ref="CB316:CD316" si="2670">+CB219+CB246+CB268+CB291</f>
        <v>4357668182000</v>
      </c>
      <c r="CC316" s="91">
        <f t="shared" si="2670"/>
        <v>4594295142251</v>
      </c>
      <c r="CD316" s="91">
        <f t="shared" si="2670"/>
        <v>4491603387258</v>
      </c>
      <c r="CE316" s="78">
        <f t="shared" si="2479"/>
        <v>0.97764798476950143</v>
      </c>
      <c r="CF316" s="91">
        <f t="shared" ref="CF316" si="2671">+CF219+CF246+CF268+CF291</f>
        <v>4014262302770</v>
      </c>
      <c r="CG316" s="78">
        <f t="shared" si="2481"/>
        <v>0.87374933008835609</v>
      </c>
      <c r="CH316" s="91">
        <f t="shared" ref="CH316:CJ316" si="2672">+CH219+CH246+CH268+CH291</f>
        <v>5181663732000</v>
      </c>
      <c r="CI316" s="91">
        <f t="shared" si="2672"/>
        <v>5317791261379</v>
      </c>
      <c r="CJ316" s="91">
        <f t="shared" si="2672"/>
        <v>5242058197458</v>
      </c>
      <c r="CK316" s="78">
        <f t="shared" si="2483"/>
        <v>0.98575854895414583</v>
      </c>
      <c r="CL316" s="91">
        <f t="shared" ref="CL316" si="2673">+CL219+CL246+CL268+CL291</f>
        <v>4521372633274</v>
      </c>
      <c r="CM316" s="78">
        <f t="shared" si="2485"/>
        <v>0.85023507148746669</v>
      </c>
      <c r="CN316" s="91">
        <f t="shared" ref="CN316:CP316" si="2674">+CN219+CN246+CN268+CN291</f>
        <v>5844472815000</v>
      </c>
      <c r="CO316" s="91">
        <f t="shared" si="2674"/>
        <v>5930434151262</v>
      </c>
      <c r="CP316" s="91">
        <f t="shared" si="2674"/>
        <v>5885894865674</v>
      </c>
      <c r="CQ316" s="78">
        <f t="shared" si="2487"/>
        <v>0.99248970910864565</v>
      </c>
      <c r="CR316" s="91">
        <f t="shared" ref="CR316" si="2675">+CR219+CR246+CR268+CR291</f>
        <v>5102877056456</v>
      </c>
      <c r="CS316" s="78">
        <f t="shared" si="2489"/>
        <v>0.86045590024300411</v>
      </c>
      <c r="CT316" s="91">
        <f t="shared" ref="CT316:CU316" si="2676">+CT219+CT246+CT268+CT291</f>
        <v>6873876391100</v>
      </c>
      <c r="CU316" s="91">
        <f t="shared" si="2676"/>
        <v>5189054602309</v>
      </c>
      <c r="CV316" s="52">
        <f t="shared" si="2491"/>
        <v>0.75489495403606111</v>
      </c>
      <c r="CW316" s="91">
        <f t="shared" ref="CW316:CX316" si="2677">+CW219+CW246+CW268+CW291</f>
        <v>6882578662315</v>
      </c>
      <c r="CX316" s="91">
        <f t="shared" si="2677"/>
        <v>5550689524563</v>
      </c>
      <c r="CY316" s="52">
        <f t="shared" si="2493"/>
        <v>0.8064839934130138</v>
      </c>
      <c r="CZ316" s="91">
        <f t="shared" ref="CZ316:DA316" si="2678">+CZ219+CZ246+CZ268+CZ291</f>
        <v>6892424639315</v>
      </c>
      <c r="DA316" s="91">
        <f t="shared" si="2678"/>
        <v>6086651549424</v>
      </c>
      <c r="DB316" s="52">
        <f t="shared" si="2495"/>
        <v>0.88309294159056906</v>
      </c>
      <c r="DC316" s="91">
        <f t="shared" ref="DC316:DE316" si="2679">+DC219+DC246+DC268+DC291</f>
        <v>6755163647000</v>
      </c>
      <c r="DD316" s="91">
        <f t="shared" si="2679"/>
        <v>6868894283407</v>
      </c>
      <c r="DE316" s="91">
        <f t="shared" si="2679"/>
        <v>6822862035270</v>
      </c>
      <c r="DF316" s="78">
        <f t="shared" si="2497"/>
        <v>0.99329844859481986</v>
      </c>
      <c r="DG316" s="91">
        <f t="shared" ref="DG316" si="2680">+DG219+DG246+DG268+DG291</f>
        <v>5837832231248</v>
      </c>
      <c r="DH316" s="78">
        <f t="shared" si="2499"/>
        <v>0.84989402811894943</v>
      </c>
      <c r="DI316" s="77">
        <f t="shared" ref="DI316:DK316" si="2681">+DI124+DI217+DI251+DI244</f>
        <v>1167980560000</v>
      </c>
      <c r="DJ316" s="77">
        <f t="shared" si="2681"/>
        <v>0</v>
      </c>
      <c r="DK316" s="77">
        <f t="shared" si="2681"/>
        <v>1167980560000</v>
      </c>
      <c r="DL316" s="91">
        <f t="shared" ref="DL316:DN316" si="2682">+DL219+DL246+DL268+DL291</f>
        <v>7124168922000</v>
      </c>
      <c r="DM316" s="91">
        <f t="shared" si="2682"/>
        <v>7124168922000</v>
      </c>
      <c r="DN316" s="91">
        <f t="shared" si="2682"/>
        <v>1104061838698</v>
      </c>
      <c r="DO316" s="78">
        <f t="shared" si="2502"/>
        <v>0.15497412410991115</v>
      </c>
      <c r="DP316" s="91">
        <f t="shared" ref="DP316" si="2683">+DP219+DP246+DP268+DP291</f>
        <v>183922451769</v>
      </c>
      <c r="DQ316" s="78">
        <f t="shared" si="2504"/>
        <v>2.5816688765061824E-2</v>
      </c>
      <c r="DR316" s="91">
        <f t="shared" ref="DR316:DT316" si="2684">+DR219+DR246+DR268+DR291</f>
        <v>7124168922000</v>
      </c>
      <c r="DS316" s="91">
        <f t="shared" si="2684"/>
        <v>7124168922000</v>
      </c>
      <c r="DT316" s="91">
        <f t="shared" si="2684"/>
        <v>1780338331800</v>
      </c>
      <c r="DU316" s="78">
        <f t="shared" si="2506"/>
        <v>0.24990119567521393</v>
      </c>
      <c r="DV316" s="91">
        <f t="shared" ref="DV316" si="2685">+DV219+DV246+DV268+DV291</f>
        <v>600918976608</v>
      </c>
      <c r="DW316" s="78">
        <f t="shared" si="2508"/>
        <v>8.4349344209443775E-2</v>
      </c>
      <c r="DX316" s="91">
        <f t="shared" ref="DX316:DZ316" si="2686">+DX219+DX246+DX268+DX291</f>
        <v>7124168922000</v>
      </c>
      <c r="DY316" s="91">
        <f t="shared" si="2686"/>
        <v>7129250836228</v>
      </c>
      <c r="DZ316" s="91">
        <f t="shared" si="2686"/>
        <v>2582189906003</v>
      </c>
      <c r="EA316" s="78">
        <f t="shared" si="2510"/>
        <v>0.3621965288247882</v>
      </c>
      <c r="EB316" s="91">
        <f t="shared" ref="EB316" si="2687">+EB219+EB246+EB268+EB291</f>
        <v>1006264262171</v>
      </c>
      <c r="EC316" s="78">
        <f t="shared" si="2512"/>
        <v>0.14114586304883084</v>
      </c>
      <c r="ED316" s="91">
        <f t="shared" ref="ED316:EF316" si="2688">+ED219+ED246+ED268+ED291</f>
        <v>7124168922000</v>
      </c>
      <c r="EE316" s="91">
        <f t="shared" si="2688"/>
        <v>7129250836228</v>
      </c>
      <c r="EF316" s="91">
        <f t="shared" si="2688"/>
        <v>3231134661834</v>
      </c>
      <c r="EG316" s="78">
        <f t="shared" si="2514"/>
        <v>0.4532221878650512</v>
      </c>
      <c r="EH316" s="91">
        <f t="shared" ref="EH316" si="2689">+EH219+EH246+EH268+EH291</f>
        <v>1627214251683</v>
      </c>
      <c r="EI316" s="78">
        <f t="shared" si="2516"/>
        <v>0.22824477481058014</v>
      </c>
      <c r="EJ316" s="91">
        <f t="shared" ref="EJ316:EL316" si="2690">+EJ219+EJ246+EJ268+EJ291</f>
        <v>7124168922000</v>
      </c>
      <c r="EK316" s="91">
        <f t="shared" si="2690"/>
        <v>7142155510136</v>
      </c>
      <c r="EL316" s="91">
        <f t="shared" si="2690"/>
        <v>4398764042601</v>
      </c>
      <c r="EM316" s="78">
        <f t="shared" si="2518"/>
        <v>0.61588746371573189</v>
      </c>
      <c r="EN316" s="91">
        <f t="shared" ref="EN316" si="2691">+EN219+EN246+EN268+EN291</f>
        <v>2301038891264</v>
      </c>
      <c r="EO316" s="78">
        <f t="shared" si="2520"/>
        <v>0.32217709177550291</v>
      </c>
      <c r="EP316" s="91">
        <f t="shared" ref="EP316:ER316" si="2692">+EP219+EP246+EP268+EP291</f>
        <v>7124168922000</v>
      </c>
      <c r="EQ316" s="91">
        <f t="shared" si="2692"/>
        <v>7142155510136</v>
      </c>
      <c r="ER316" s="91">
        <f t="shared" si="2692"/>
        <v>4450628380863</v>
      </c>
      <c r="ES316" s="78">
        <f t="shared" si="2522"/>
        <v>0.62314918438092815</v>
      </c>
      <c r="ET316" s="91">
        <f t="shared" ref="ET316" si="2693">+ET219+ET246+ET268+ET291</f>
        <v>2881946342417</v>
      </c>
      <c r="EU316" s="78">
        <f t="shared" si="2524"/>
        <v>0.40351212436175621</v>
      </c>
      <c r="EV316" s="91">
        <f t="shared" ref="EV316:EX316" si="2694">+EV219+EV246+EV268+EV291</f>
        <v>7124168922000</v>
      </c>
      <c r="EW316" s="91">
        <f t="shared" si="2694"/>
        <v>7142155510136</v>
      </c>
      <c r="EX316" s="91">
        <f t="shared" si="2694"/>
        <v>4726945801948</v>
      </c>
      <c r="EY316" s="78">
        <f t="shared" si="2526"/>
        <v>0.66183742362366882</v>
      </c>
      <c r="EZ316" s="91">
        <f t="shared" ref="EZ316" si="2695">+EZ219+EZ246+EZ268+EZ291</f>
        <v>3422404730315</v>
      </c>
      <c r="FA316" s="78">
        <f t="shared" si="2528"/>
        <v>0.47918373178209206</v>
      </c>
      <c r="FB316" s="91">
        <f t="shared" ref="FB316:FD316" si="2696">+FB219+FB246+FB268+FB291</f>
        <v>7124168922000</v>
      </c>
      <c r="FC316" s="91">
        <f t="shared" si="2696"/>
        <v>7142155510136</v>
      </c>
      <c r="FD316" s="91">
        <f t="shared" si="2696"/>
        <v>5225312151510</v>
      </c>
      <c r="FE316" s="78">
        <f t="shared" si="2530"/>
        <v>0.73161556677033213</v>
      </c>
      <c r="FF316" s="91">
        <f t="shared" ref="FF316" si="2697">+FF219+FF246+FF268+FF291</f>
        <v>3878687854669</v>
      </c>
      <c r="FG316" s="78">
        <f t="shared" si="2532"/>
        <v>0.54306964461421292</v>
      </c>
      <c r="FH316" s="91">
        <f t="shared" ref="FH316:FJ316" si="2698">+FH219+FH246+FH268+FH291</f>
        <v>7124168922000</v>
      </c>
      <c r="FI316" s="91">
        <f t="shared" si="2698"/>
        <v>7164478714853</v>
      </c>
      <c r="FJ316" s="91">
        <f t="shared" si="2698"/>
        <v>5744045626424</v>
      </c>
      <c r="FK316" s="78">
        <f t="shared" si="2534"/>
        <v>0.80173950611588296</v>
      </c>
      <c r="FL316" s="91">
        <f t="shared" ref="FL316" si="2699">+FL219+FL246+FL268+FL291</f>
        <v>4549273555732</v>
      </c>
      <c r="FM316" s="78">
        <f t="shared" si="2536"/>
        <v>0.63497621205862453</v>
      </c>
      <c r="FN316" s="91">
        <f t="shared" ref="FN316:FP316" si="2700">+FN219+FN246+FN268+FN291</f>
        <v>8350636440000</v>
      </c>
      <c r="FO316" s="91">
        <f t="shared" si="2700"/>
        <v>1407383000</v>
      </c>
      <c r="FP316" s="91">
        <f t="shared" si="2700"/>
        <v>8352043823000</v>
      </c>
      <c r="FQ316" s="91">
        <f t="shared" ref="FQ316:FS316" si="2701">+FQ219+FQ246+FQ268+FQ291</f>
        <v>7124168922000</v>
      </c>
      <c r="FR316" s="91">
        <f t="shared" si="2701"/>
        <v>7200394879960</v>
      </c>
      <c r="FS316" s="91">
        <f t="shared" si="2701"/>
        <v>6098357433860</v>
      </c>
      <c r="FT316" s="78">
        <f t="shared" si="2539"/>
        <v>0.84694763766815495</v>
      </c>
      <c r="FU316" s="91">
        <f t="shared" ref="FU316" si="2702">+FU219+FU246+FU268+FU291</f>
        <v>5091678047044</v>
      </c>
      <c r="FV316" s="78">
        <f t="shared" si="2541"/>
        <v>0.70713872390735955</v>
      </c>
      <c r="FW316" s="91">
        <f t="shared" ref="FW316:FY316" si="2703">+FW219+FW246+FW268+FW291</f>
        <v>7124168922000</v>
      </c>
      <c r="FX316" s="91">
        <f t="shared" si="2703"/>
        <v>7828075152834</v>
      </c>
      <c r="FY316" s="91">
        <f t="shared" si="2703"/>
        <v>6602782259230</v>
      </c>
      <c r="FZ316" s="78">
        <f t="shared" si="2543"/>
        <v>0.84347456179436309</v>
      </c>
      <c r="GA316" s="91">
        <f t="shared" ref="GA316" si="2704">+GA219+GA246+GA268+GA291</f>
        <v>5751631136229</v>
      </c>
      <c r="GB316" s="78">
        <f t="shared" si="2545"/>
        <v>0.73474398545429598</v>
      </c>
      <c r="GC316" s="91">
        <f t="shared" ref="GC316:GE316" si="2705">+GC219+GC246+GC268+GC291</f>
        <v>7124168922000</v>
      </c>
      <c r="GD316" s="91">
        <f t="shared" si="2705"/>
        <v>7832181823109</v>
      </c>
      <c r="GE316" s="91">
        <f t="shared" si="2705"/>
        <v>7776255936797</v>
      </c>
      <c r="GF316" s="78">
        <f t="shared" si="2547"/>
        <v>0.9928594754852359</v>
      </c>
      <c r="GG316" s="91">
        <f t="shared" ref="GG316" si="2706">+GG219+GG246+GG268+GG291</f>
        <v>7152052159179</v>
      </c>
      <c r="GH316" s="78">
        <f t="shared" si="2549"/>
        <v>0.91316217124540389</v>
      </c>
      <c r="GI316" s="91">
        <f t="shared" ref="GI316:GK316" si="2707">+GI219+GI246+GI268+GI291</f>
        <v>8352043823000</v>
      </c>
      <c r="GJ316" s="91">
        <f t="shared" si="2707"/>
        <v>8352043823000</v>
      </c>
      <c r="GK316" s="91">
        <f t="shared" si="2707"/>
        <v>1407217935101</v>
      </c>
      <c r="GL316" s="78">
        <f t="shared" si="2551"/>
        <v>0.16848785338335742</v>
      </c>
      <c r="GM316" s="91">
        <f t="shared" ref="GM316" si="2708">+GM219+GM246+GM268+GM291</f>
        <v>199626418559</v>
      </c>
      <c r="GN316" s="78">
        <f t="shared" si="2553"/>
        <v>2.3901505163235061E-2</v>
      </c>
      <c r="GO316" s="91">
        <f t="shared" ref="GO316:GQ316" si="2709">+GO219+GO246+GO268+GO291</f>
        <v>8352043823000</v>
      </c>
      <c r="GP316" s="91">
        <f t="shared" si="2709"/>
        <v>8352043823000</v>
      </c>
      <c r="GQ316" s="91">
        <f t="shared" si="2709"/>
        <v>2047575365945</v>
      </c>
      <c r="GR316" s="78">
        <f t="shared" si="2555"/>
        <v>0.24515859942046186</v>
      </c>
      <c r="GS316" s="91">
        <f t="shared" si="2556"/>
        <v>597536198072</v>
      </c>
      <c r="GT316" s="78">
        <f t="shared" si="2557"/>
        <v>7.1543709627875124E-2</v>
      </c>
      <c r="GU316" s="91">
        <f t="shared" ref="GU316:GW316" si="2710">+GU219+GU246+GU268+GU291</f>
        <v>8352043823000</v>
      </c>
      <c r="GV316" s="91">
        <f t="shared" si="2710"/>
        <v>8380529735902</v>
      </c>
      <c r="GW316" s="91">
        <f t="shared" si="2710"/>
        <v>2703705941229</v>
      </c>
      <c r="GX316" s="78">
        <f t="shared" si="2559"/>
        <v>0.32261754643580404</v>
      </c>
      <c r="GY316" s="91">
        <f t="shared" si="2560"/>
        <v>1139036136634</v>
      </c>
      <c r="GZ316" s="78">
        <f t="shared" si="2561"/>
        <v>0.13591457491695244</v>
      </c>
      <c r="HA316" s="91">
        <f t="shared" ref="HA316:HC316" si="2711">+HA219+HA246+HA268+HA291</f>
        <v>8352043823000</v>
      </c>
      <c r="HB316" s="91">
        <f t="shared" si="2711"/>
        <v>8380529735902</v>
      </c>
      <c r="HC316" s="91">
        <f t="shared" si="2711"/>
        <v>3492524630971</v>
      </c>
      <c r="HD316" s="78">
        <f t="shared" si="2563"/>
        <v>0.41674270494013088</v>
      </c>
      <c r="HE316" s="91">
        <f t="shared" si="2564"/>
        <v>1632627109169</v>
      </c>
      <c r="HF316" s="78">
        <f t="shared" si="2565"/>
        <v>0.19481192247011098</v>
      </c>
      <c r="HG316" s="91">
        <f t="shared" ref="HG316:HI316" si="2712">+HG219+HG246+HG268+HG291</f>
        <v>8352043823000</v>
      </c>
      <c r="HH316" s="91">
        <f t="shared" si="2712"/>
        <v>8380529735902</v>
      </c>
      <c r="HI316" s="91">
        <f t="shared" si="2712"/>
        <v>3939757291298</v>
      </c>
      <c r="HJ316" s="78">
        <f t="shared" si="2567"/>
        <v>0.47010838401063942</v>
      </c>
      <c r="HK316" s="91">
        <f t="shared" si="2568"/>
        <v>2323138191671</v>
      </c>
      <c r="HL316" s="78">
        <f t="shared" si="2569"/>
        <v>0.27720660446066175</v>
      </c>
      <c r="HM316" s="91">
        <f t="shared" ref="HM316:HO316" si="2713">+HM219+HM246+HM268+HM291</f>
        <v>8352043823000</v>
      </c>
      <c r="HN316" s="91">
        <f t="shared" si="2713"/>
        <v>8383079333739</v>
      </c>
      <c r="HO316" s="91">
        <f t="shared" si="2713"/>
        <v>4356350749835</v>
      </c>
      <c r="HP316" s="78">
        <f t="shared" si="2571"/>
        <v>0.5196599693745223</v>
      </c>
      <c r="HQ316" s="91">
        <f t="shared" si="2572"/>
        <v>2974449936806</v>
      </c>
      <c r="HR316" s="78">
        <f t="shared" si="2573"/>
        <v>0.35481591171812799</v>
      </c>
    </row>
    <row r="317" spans="1:226" x14ac:dyDescent="0.35">
      <c r="A317" s="48" t="s">
        <v>164</v>
      </c>
      <c r="B317" s="91">
        <f t="shared" si="2425"/>
        <v>103615021633</v>
      </c>
      <c r="C317" s="91">
        <f t="shared" ref="C317" si="2714">+C220+C247+C269+C292</f>
        <v>103097937614.42</v>
      </c>
      <c r="D317" s="78">
        <f t="shared" si="2427"/>
        <v>0.99500956511487793</v>
      </c>
      <c r="E317" s="91">
        <f t="shared" ref="E317:F317" si="2715">+E220+E247+E269+E292</f>
        <v>96110752468</v>
      </c>
      <c r="F317" s="91">
        <f t="shared" si="2715"/>
        <v>95723214565.929993</v>
      </c>
      <c r="G317" s="78">
        <f t="shared" si="2429"/>
        <v>0.99596779868933982</v>
      </c>
      <c r="H317" s="91">
        <f t="shared" ref="H317:I317" si="2716">+H220+H247+H269+H292</f>
        <v>101604307676</v>
      </c>
      <c r="I317" s="91">
        <f t="shared" si="2716"/>
        <v>100120558283.23999</v>
      </c>
      <c r="J317" s="78">
        <f t="shared" si="2431"/>
        <v>0.98539678654677265</v>
      </c>
      <c r="K317" s="91">
        <f t="shared" ref="K317:L317" si="2717">+K220+K247+K269+K292</f>
        <v>153702782430</v>
      </c>
      <c r="L317" s="91">
        <f t="shared" si="2717"/>
        <v>152877138597.06</v>
      </c>
      <c r="M317" s="78">
        <f t="shared" si="2433"/>
        <v>0.9946283091308642</v>
      </c>
      <c r="N317" s="91">
        <f t="shared" ref="N317:O317" si="2718">+N220+N247+N269+N292</f>
        <v>201654596660</v>
      </c>
      <c r="O317" s="91">
        <f t="shared" si="2718"/>
        <v>177440578020.36002</v>
      </c>
      <c r="P317" s="78">
        <f t="shared" si="2435"/>
        <v>0.8799232993410705</v>
      </c>
      <c r="Q317" s="91">
        <f t="shared" ref="Q317:R317" si="2719">+Q220+Q247+Q269+Q292</f>
        <v>174547480155</v>
      </c>
      <c r="R317" s="91">
        <f t="shared" si="2719"/>
        <v>171108748297.62</v>
      </c>
      <c r="S317" s="78">
        <f t="shared" si="2437"/>
        <v>0.98029916069641121</v>
      </c>
      <c r="T317" s="91">
        <f t="shared" ref="T317:U317" si="2720">+T220+T247+T269+T292</f>
        <v>176693019997</v>
      </c>
      <c r="U317" s="91">
        <f t="shared" si="2720"/>
        <v>170816121135.15002</v>
      </c>
      <c r="V317" s="78">
        <f t="shared" si="2439"/>
        <v>0.96673949620675592</v>
      </c>
      <c r="W317" s="91">
        <f t="shared" ref="W317:X317" si="2721">+W220+W247+W269+W292</f>
        <v>208483664128</v>
      </c>
      <c r="X317" s="91">
        <f t="shared" si="2721"/>
        <v>203393960481.22</v>
      </c>
      <c r="Y317" s="78">
        <f t="shared" si="2441"/>
        <v>0.97558703859092222</v>
      </c>
      <c r="Z317" s="91">
        <f t="shared" ref="Z317:AA317" si="2722">+Z220+Z247+Z269+Z292</f>
        <v>208400428237</v>
      </c>
      <c r="AA317" s="91">
        <f t="shared" si="2722"/>
        <v>203911145846</v>
      </c>
      <c r="AB317" s="78">
        <f t="shared" si="2443"/>
        <v>0.97845838212052694</v>
      </c>
      <c r="AC317" s="91">
        <f t="shared" ref="AC317:AD317" si="2723">+AC220+AC247+AC269+AC292</f>
        <v>210102248361</v>
      </c>
      <c r="AD317" s="91">
        <f t="shared" si="2723"/>
        <v>201599074977.64001</v>
      </c>
      <c r="AE317" s="78">
        <f t="shared" si="2445"/>
        <v>0.95952840367157932</v>
      </c>
      <c r="AF317" s="91">
        <f t="shared" ref="AF317:AG317" si="2724">+AF220+AF247+AF269+AF292</f>
        <v>215549647000</v>
      </c>
      <c r="AG317" s="91">
        <f t="shared" si="2724"/>
        <v>215698129427</v>
      </c>
      <c r="AH317" s="91">
        <f t="shared" ref="AH317:AJ317" si="2725">+AH220+AH247+AH269+AH292</f>
        <v>196174312362.29999</v>
      </c>
      <c r="AI317" s="78">
        <f t="shared" si="2448"/>
        <v>0.90948545953289051</v>
      </c>
      <c r="AJ317" s="91">
        <f t="shared" si="2725"/>
        <v>161565193125.29999</v>
      </c>
      <c r="AK317" s="78">
        <f t="shared" si="2449"/>
        <v>0.74903381663297852</v>
      </c>
      <c r="AL317" s="91">
        <f t="shared" ref="AL317:AN317" si="2726">+AL220+AL247+AL269+AL292</f>
        <v>174035402000</v>
      </c>
      <c r="AM317" s="91">
        <f t="shared" si="2726"/>
        <v>172958367691</v>
      </c>
      <c r="AN317" s="91">
        <f t="shared" si="2726"/>
        <v>156612750733.81</v>
      </c>
      <c r="AO317" s="78">
        <f t="shared" si="2451"/>
        <v>0.90549392217673808</v>
      </c>
      <c r="AP317" s="91">
        <f t="shared" ref="AP317" si="2727">+AP220+AP247+AP269+AP292</f>
        <v>131950181484.81</v>
      </c>
      <c r="AQ317" s="78">
        <f t="shared" si="2453"/>
        <v>0.76290140365192693</v>
      </c>
      <c r="AR317" s="91">
        <f t="shared" ref="AR317:AT317" si="2728">+AR220+AR247+AR269+AR292</f>
        <v>193789677000</v>
      </c>
      <c r="AS317" s="91">
        <f t="shared" si="2728"/>
        <v>193789677000</v>
      </c>
      <c r="AT317" s="91">
        <f t="shared" si="2728"/>
        <v>185849745732.15997</v>
      </c>
      <c r="AU317" s="78">
        <f t="shared" si="2455"/>
        <v>0.95902809999605898</v>
      </c>
      <c r="AV317" s="91">
        <f t="shared" ref="AV317" si="2729">+AV220+AV247+AV269+AV292</f>
        <v>156702821660.16</v>
      </c>
      <c r="AW317" s="78">
        <f t="shared" si="2457"/>
        <v>0.80862316345240626</v>
      </c>
      <c r="AX317" s="91">
        <f t="shared" ref="AX317:AZ317" si="2730">+AX220+AX247+AX269+AX292</f>
        <v>236005786000</v>
      </c>
      <c r="AY317" s="91">
        <f t="shared" si="2730"/>
        <v>236205786000</v>
      </c>
      <c r="AZ317" s="91">
        <f t="shared" si="2730"/>
        <v>220547939982.94</v>
      </c>
      <c r="BA317" s="78">
        <f t="shared" si="2459"/>
        <v>0.93371099716812189</v>
      </c>
      <c r="BB317" s="91">
        <f t="shared" ref="BB317" si="2731">+BB220+BB247+BB269+BB292</f>
        <v>181789684973.50998</v>
      </c>
      <c r="BC317" s="78">
        <f t="shared" si="2461"/>
        <v>0.76962418259098009</v>
      </c>
      <c r="BD317" s="91">
        <f t="shared" ref="BD317:BF317" si="2732">+BD220+BD247+BD269+BD292</f>
        <v>211694325000</v>
      </c>
      <c r="BE317" s="91">
        <f t="shared" si="2732"/>
        <v>188975340670</v>
      </c>
      <c r="BF317" s="91">
        <f t="shared" si="2732"/>
        <v>183555300093</v>
      </c>
      <c r="BG317" s="78">
        <f t="shared" si="2463"/>
        <v>0.97131879451687408</v>
      </c>
      <c r="BH317" s="91">
        <f t="shared" ref="BH317" si="2733">+BH220+BH247+BH269+BH292</f>
        <v>165447838109</v>
      </c>
      <c r="BI317" s="78">
        <f t="shared" si="2465"/>
        <v>0.87549961557108591</v>
      </c>
      <c r="BJ317" s="91">
        <f t="shared" ref="BJ317:BL317" si="2734">+BJ220+BJ247+BJ269+BJ292</f>
        <v>184438222000</v>
      </c>
      <c r="BK317" s="91">
        <f t="shared" si="2734"/>
        <v>190559222000</v>
      </c>
      <c r="BL317" s="91">
        <f t="shared" si="2734"/>
        <v>182893026487</v>
      </c>
      <c r="BM317" s="78">
        <f t="shared" si="2467"/>
        <v>0.95977001043276722</v>
      </c>
      <c r="BN317" s="91">
        <f t="shared" ref="BN317" si="2735">+BN220+BN247+BN269+BN292</f>
        <v>166125135596.20001</v>
      </c>
      <c r="BO317" s="78">
        <f t="shared" si="2469"/>
        <v>0.87177694079901324</v>
      </c>
      <c r="BP317" s="91">
        <f t="shared" ref="BP317:BR317" si="2736">+BP220+BP247+BP269+BP292</f>
        <v>220205129000</v>
      </c>
      <c r="BQ317" s="91">
        <f t="shared" si="2736"/>
        <v>227046129000</v>
      </c>
      <c r="BR317" s="91">
        <f t="shared" si="2736"/>
        <v>214099310030</v>
      </c>
      <c r="BS317" s="78">
        <f t="shared" si="2471"/>
        <v>0.94297714289592671</v>
      </c>
      <c r="BT317" s="91">
        <f t="shared" ref="BT317" si="2737">+BT220+BT247+BT269+BT292</f>
        <v>198564413806</v>
      </c>
      <c r="BU317" s="78">
        <f t="shared" si="2473"/>
        <v>0.87455538079664863</v>
      </c>
      <c r="BV317" s="91">
        <f t="shared" ref="BV317:BX317" si="2738">+BV220+BV247+BV269+BV292</f>
        <v>228625436000</v>
      </c>
      <c r="BW317" s="91">
        <f t="shared" si="2738"/>
        <v>228625436000</v>
      </c>
      <c r="BX317" s="91">
        <f t="shared" si="2738"/>
        <v>221103835757</v>
      </c>
      <c r="BY317" s="78">
        <f t="shared" si="2475"/>
        <v>0.96710077244860893</v>
      </c>
      <c r="BZ317" s="91">
        <f t="shared" ref="BZ317" si="2739">+BZ220+BZ247+BZ269+BZ292</f>
        <v>204684575635</v>
      </c>
      <c r="CA317" s="78">
        <f t="shared" si="2477"/>
        <v>0.89528347858459634</v>
      </c>
      <c r="CB317" s="91">
        <f t="shared" ref="CB317:CD317" si="2740">+CB220+CB247+CB269+CB292</f>
        <v>226517909000</v>
      </c>
      <c r="CC317" s="91">
        <f t="shared" si="2740"/>
        <v>222328968434</v>
      </c>
      <c r="CD317" s="91">
        <f t="shared" si="2740"/>
        <v>213096486039</v>
      </c>
      <c r="CE317" s="78">
        <f t="shared" si="2479"/>
        <v>0.95847377667413258</v>
      </c>
      <c r="CF317" s="91">
        <f t="shared" ref="CF317" si="2741">+CF220+CF247+CF269+CF292</f>
        <v>194320052926</v>
      </c>
      <c r="CG317" s="78">
        <f t="shared" si="2481"/>
        <v>0.87402039551892829</v>
      </c>
      <c r="CH317" s="91">
        <f t="shared" ref="CH317:CJ317" si="2742">+CH220+CH247+CH269+CH292</f>
        <v>281231676000</v>
      </c>
      <c r="CI317" s="91">
        <f t="shared" si="2742"/>
        <v>282261094218</v>
      </c>
      <c r="CJ317" s="91">
        <f t="shared" si="2742"/>
        <v>258222120910</v>
      </c>
      <c r="CK317" s="78">
        <f t="shared" si="2483"/>
        <v>0.91483426586083494</v>
      </c>
      <c r="CL317" s="91">
        <f t="shared" ref="CL317" si="2743">+CL220+CL247+CL269+CL292</f>
        <v>234541731662</v>
      </c>
      <c r="CM317" s="78">
        <f t="shared" si="2485"/>
        <v>0.83093893018375142</v>
      </c>
      <c r="CN317" s="91">
        <f t="shared" ref="CN317:CP317" si="2744">+CN220+CN247+CN269+CN292</f>
        <v>306741333000</v>
      </c>
      <c r="CO317" s="91">
        <f t="shared" si="2744"/>
        <v>313695776633</v>
      </c>
      <c r="CP317" s="91">
        <f t="shared" si="2744"/>
        <v>307262275663</v>
      </c>
      <c r="CQ317" s="78">
        <f t="shared" si="2487"/>
        <v>0.97949127323595853</v>
      </c>
      <c r="CR317" s="91">
        <f t="shared" ref="CR317" si="2745">+CR220+CR247+CR269+CR292</f>
        <v>286713932492</v>
      </c>
      <c r="CS317" s="78">
        <f t="shared" si="2489"/>
        <v>0.91398722536017218</v>
      </c>
      <c r="CT317" s="91">
        <f t="shared" ref="CT317:CU317" si="2746">+CT220+CT247+CT269+CT292</f>
        <v>299489331996</v>
      </c>
      <c r="CU317" s="91">
        <f t="shared" si="2746"/>
        <v>230139017900</v>
      </c>
      <c r="CV317" s="52">
        <f t="shared" si="2491"/>
        <v>0.76843811552884878</v>
      </c>
      <c r="CW317" s="91">
        <f t="shared" ref="CW317:CX317" si="2747">+CW220+CW247+CW269+CW292</f>
        <v>299489331996</v>
      </c>
      <c r="CX317" s="91">
        <f t="shared" si="2747"/>
        <v>246431657379</v>
      </c>
      <c r="CY317" s="52">
        <f t="shared" si="2493"/>
        <v>0.82283951730972293</v>
      </c>
      <c r="CZ317" s="91">
        <f t="shared" ref="CZ317:DA317" si="2748">+CZ220+CZ247+CZ269+CZ292</f>
        <v>303731614996</v>
      </c>
      <c r="DA317" s="91">
        <f t="shared" si="2748"/>
        <v>262531133921</v>
      </c>
      <c r="DB317" s="52">
        <f t="shared" si="2495"/>
        <v>0.86435234581838771</v>
      </c>
      <c r="DC317" s="91">
        <f t="shared" ref="DC317:DE317" si="2749">+DC220+DC247+DC269+DC292</f>
        <v>295700532000</v>
      </c>
      <c r="DD317" s="91">
        <f t="shared" si="2749"/>
        <v>303731614996</v>
      </c>
      <c r="DE317" s="91">
        <f t="shared" si="2749"/>
        <v>302227448495</v>
      </c>
      <c r="DF317" s="78">
        <f t="shared" si="2497"/>
        <v>0.99504771177337004</v>
      </c>
      <c r="DG317" s="91">
        <f t="shared" ref="DG317" si="2750">+DG220+DG247+DG269+DG292</f>
        <v>290311821228</v>
      </c>
      <c r="DH317" s="78">
        <f t="shared" si="2499"/>
        <v>0.95581693473635687</v>
      </c>
      <c r="DI317" s="77">
        <f t="shared" ref="DI317:DK317" si="2751">+DI116+DI220+DI160+DI269</f>
        <v>135256774000</v>
      </c>
      <c r="DJ317" s="77">
        <f t="shared" si="2751"/>
        <v>0</v>
      </c>
      <c r="DK317" s="77">
        <f t="shared" si="2751"/>
        <v>135256774000</v>
      </c>
      <c r="DL317" s="91">
        <f t="shared" ref="DL317:DN317" si="2752">+DL220+DL247+DL269+DL292</f>
        <v>344252538000</v>
      </c>
      <c r="DM317" s="91">
        <f t="shared" si="2752"/>
        <v>344252538000</v>
      </c>
      <c r="DN317" s="91">
        <f t="shared" si="2752"/>
        <v>21585220351</v>
      </c>
      <c r="DO317" s="78">
        <f t="shared" si="2502"/>
        <v>6.2701702873139017E-2</v>
      </c>
      <c r="DP317" s="91">
        <f t="shared" ref="DP317" si="2753">+DP220+DP247+DP269+DP292</f>
        <v>11477597978</v>
      </c>
      <c r="DQ317" s="78">
        <f t="shared" si="2504"/>
        <v>3.3340634304924135E-2</v>
      </c>
      <c r="DR317" s="91">
        <f t="shared" ref="DR317:DT317" si="2754">+DR220+DR247+DR269+DR292</f>
        <v>344252538000</v>
      </c>
      <c r="DS317" s="91">
        <f t="shared" si="2754"/>
        <v>344252538000</v>
      </c>
      <c r="DT317" s="91">
        <f t="shared" si="2754"/>
        <v>49693881926</v>
      </c>
      <c r="DU317" s="78">
        <f t="shared" si="2506"/>
        <v>0.14435298637072067</v>
      </c>
      <c r="DV317" s="91">
        <f t="shared" ref="DV317" si="2755">+DV220+DV247+DV269+DV292</f>
        <v>26719751464</v>
      </c>
      <c r="DW317" s="78">
        <f t="shared" si="2508"/>
        <v>7.7616715970297359E-2</v>
      </c>
      <c r="DX317" s="91">
        <f t="shared" ref="DX317:DZ317" si="2756">+DX220+DX247+DX269+DX292</f>
        <v>344252538000</v>
      </c>
      <c r="DY317" s="91">
        <f t="shared" si="2756"/>
        <v>344252538000</v>
      </c>
      <c r="DZ317" s="91">
        <f t="shared" si="2756"/>
        <v>74790853769</v>
      </c>
      <c r="EA317" s="78">
        <f t="shared" si="2510"/>
        <v>0.21725578031613524</v>
      </c>
      <c r="EB317" s="91">
        <f t="shared" ref="EB317" si="2757">+EB220+EB247+EB269+EB292</f>
        <v>43987441205</v>
      </c>
      <c r="EC317" s="78">
        <f t="shared" si="2512"/>
        <v>0.12777666494647602</v>
      </c>
      <c r="ED317" s="91">
        <f t="shared" ref="ED317:EF317" si="2758">+ED220+ED247+ED269+ED292</f>
        <v>344252538000</v>
      </c>
      <c r="EE317" s="91">
        <f t="shared" si="2758"/>
        <v>344252538000</v>
      </c>
      <c r="EF317" s="91">
        <f t="shared" si="2758"/>
        <v>98444760506</v>
      </c>
      <c r="EG317" s="78">
        <f t="shared" si="2514"/>
        <v>0.28596669490930521</v>
      </c>
      <c r="EH317" s="91">
        <f t="shared" ref="EH317" si="2759">+EH220+EH247+EH269+EH292</f>
        <v>65612738072</v>
      </c>
      <c r="EI317" s="78">
        <f t="shared" si="2516"/>
        <v>0.19059478385603071</v>
      </c>
      <c r="EJ317" s="91">
        <f t="shared" ref="EJ317:EL317" si="2760">+EJ220+EJ247+EJ269+EJ292</f>
        <v>344252538000</v>
      </c>
      <c r="EK317" s="91">
        <f t="shared" si="2760"/>
        <v>340944857120</v>
      </c>
      <c r="EL317" s="91">
        <f t="shared" si="2760"/>
        <v>141548075477</v>
      </c>
      <c r="EM317" s="78">
        <f t="shared" si="2518"/>
        <v>0.41516413144539766</v>
      </c>
      <c r="EN317" s="91">
        <f t="shared" ref="EN317" si="2761">+EN220+EN247+EN269+EN292</f>
        <v>90843789229</v>
      </c>
      <c r="EO317" s="78">
        <f t="shared" si="2520"/>
        <v>0.26644716097602356</v>
      </c>
      <c r="EP317" s="91">
        <f t="shared" ref="EP317:ER317" si="2762">+EP220+EP247+EP269+EP292</f>
        <v>344252538000</v>
      </c>
      <c r="EQ317" s="91">
        <f t="shared" si="2762"/>
        <v>340944857120</v>
      </c>
      <c r="ER317" s="91">
        <f t="shared" si="2762"/>
        <v>163966081338</v>
      </c>
      <c r="ES317" s="78">
        <f t="shared" si="2522"/>
        <v>0.48091671692320026</v>
      </c>
      <c r="ET317" s="91">
        <f t="shared" ref="ET317" si="2763">+ET220+ET247+ET269+ET292</f>
        <v>126640051580</v>
      </c>
      <c r="EU317" s="78">
        <f t="shared" si="2524"/>
        <v>0.37143851545303519</v>
      </c>
      <c r="EV317" s="91">
        <f t="shared" ref="EV317:EX317" si="2764">+EV220+EV247+EV269+EV292</f>
        <v>344252538000</v>
      </c>
      <c r="EW317" s="91">
        <f t="shared" si="2764"/>
        <v>340944857120</v>
      </c>
      <c r="EX317" s="91">
        <f t="shared" si="2764"/>
        <v>182603882670</v>
      </c>
      <c r="EY317" s="78">
        <f t="shared" si="2526"/>
        <v>0.53558186567903021</v>
      </c>
      <c r="EZ317" s="91">
        <f t="shared" ref="EZ317" si="2765">+EZ220+EZ247+EZ269+EZ292</f>
        <v>150428019239</v>
      </c>
      <c r="FA317" s="78">
        <f t="shared" si="2528"/>
        <v>0.44120923397901524</v>
      </c>
      <c r="FB317" s="91">
        <f t="shared" ref="FB317:FD317" si="2766">+FB220+FB247+FB269+FB292</f>
        <v>344252538000</v>
      </c>
      <c r="FC317" s="91">
        <f t="shared" si="2766"/>
        <v>340944857120</v>
      </c>
      <c r="FD317" s="91">
        <f t="shared" si="2766"/>
        <v>210397876086</v>
      </c>
      <c r="FE317" s="78">
        <f t="shared" si="2530"/>
        <v>0.61710236037362409</v>
      </c>
      <c r="FF317" s="91">
        <f t="shared" ref="FF317" si="2767">+FF220+FF247+FF269+FF292</f>
        <v>173474885278</v>
      </c>
      <c r="FG317" s="78">
        <f t="shared" si="2532"/>
        <v>0.50880628246855542</v>
      </c>
      <c r="FH317" s="91">
        <f t="shared" ref="FH317:FJ317" si="2768">+FH220+FH247+FH269+FH292</f>
        <v>344252538000</v>
      </c>
      <c r="FI317" s="91">
        <f t="shared" si="2768"/>
        <v>336036480976</v>
      </c>
      <c r="FJ317" s="91">
        <f t="shared" si="2768"/>
        <v>234354612516</v>
      </c>
      <c r="FK317" s="78">
        <f t="shared" si="2534"/>
        <v>0.6974082451861463</v>
      </c>
      <c r="FL317" s="91">
        <f t="shared" ref="FL317" si="2769">+FL220+FL247+FL269+FL292</f>
        <v>193614814443</v>
      </c>
      <c r="FM317" s="78">
        <f t="shared" si="2536"/>
        <v>0.57617200930284751</v>
      </c>
      <c r="FN317" s="91">
        <f t="shared" ref="FN317:FP317" si="2770">+FN220+FN247+FN269+FN292</f>
        <v>369523742000</v>
      </c>
      <c r="FO317" s="91">
        <f t="shared" si="2770"/>
        <v>5500000000</v>
      </c>
      <c r="FP317" s="91">
        <f t="shared" si="2770"/>
        <v>375023742000</v>
      </c>
      <c r="FQ317" s="91">
        <f t="shared" ref="FQ317:FS317" si="2771">+FQ220+FQ247+FQ269+FQ292</f>
        <v>344252538000</v>
      </c>
      <c r="FR317" s="91">
        <f t="shared" si="2771"/>
        <v>336036480976</v>
      </c>
      <c r="FS317" s="91">
        <f t="shared" si="2771"/>
        <v>252718035923</v>
      </c>
      <c r="FT317" s="78">
        <f t="shared" si="2539"/>
        <v>0.75205535776649601</v>
      </c>
      <c r="FU317" s="91">
        <f t="shared" ref="FU317" si="2772">+FU220+FU247+FU269+FU292</f>
        <v>216067979113</v>
      </c>
      <c r="FV317" s="78">
        <f t="shared" si="2541"/>
        <v>0.64298964947330151</v>
      </c>
      <c r="FW317" s="91">
        <f t="shared" ref="FW317:FY317" si="2773">+FW220+FW247+FW269+FW292</f>
        <v>344252538000</v>
      </c>
      <c r="FX317" s="91">
        <f t="shared" si="2773"/>
        <v>336036480976</v>
      </c>
      <c r="FY317" s="91">
        <f t="shared" si="2773"/>
        <v>271005808270</v>
      </c>
      <c r="FZ317" s="78">
        <f t="shared" si="2543"/>
        <v>0.80647734282563044</v>
      </c>
      <c r="GA317" s="91">
        <f t="shared" ref="GA317" si="2774">+GA220+GA247+GA269+GA292</f>
        <v>239165095946</v>
      </c>
      <c r="GB317" s="78">
        <f t="shared" si="2545"/>
        <v>0.7117236058756411</v>
      </c>
      <c r="GC317" s="91">
        <f t="shared" ref="GC317:GE317" si="2775">+GC220+GC247+GC269+GC292</f>
        <v>344252538000</v>
      </c>
      <c r="GD317" s="91">
        <f t="shared" si="2775"/>
        <v>336036480976</v>
      </c>
      <c r="GE317" s="91">
        <f t="shared" si="2775"/>
        <v>319762741150</v>
      </c>
      <c r="GF317" s="78">
        <f t="shared" si="2547"/>
        <v>0.95157150860902429</v>
      </c>
      <c r="GG317" s="91">
        <f t="shared" ref="GG317" si="2776">+GG220+GG247+GG269+GG292</f>
        <v>299236748876</v>
      </c>
      <c r="GH317" s="78">
        <f t="shared" si="2549"/>
        <v>0.89048887789469422</v>
      </c>
      <c r="GI317" s="91">
        <f t="shared" ref="GI317:GK317" si="2777">+GI220+GI247+GI269+GI292</f>
        <v>375023742000</v>
      </c>
      <c r="GJ317" s="91">
        <f t="shared" si="2777"/>
        <v>375023742000</v>
      </c>
      <c r="GK317" s="91">
        <f t="shared" si="2777"/>
        <v>46439975784</v>
      </c>
      <c r="GL317" s="78">
        <f t="shared" si="2551"/>
        <v>0.12383209536637817</v>
      </c>
      <c r="GM317" s="91">
        <f t="shared" ref="GM317" si="2778">+GM220+GM247+GM269+GM292</f>
        <v>8707833860</v>
      </c>
      <c r="GN317" s="78">
        <f t="shared" si="2553"/>
        <v>2.3219420225400023E-2</v>
      </c>
      <c r="GO317" s="91">
        <f t="shared" ref="GO317:GQ317" si="2779">+GO220+GO247+GO269+GO292</f>
        <v>375023742000</v>
      </c>
      <c r="GP317" s="91">
        <f t="shared" si="2779"/>
        <v>375023742000</v>
      </c>
      <c r="GQ317" s="91">
        <f t="shared" si="2779"/>
        <v>96069471137</v>
      </c>
      <c r="GR317" s="78">
        <f t="shared" si="2555"/>
        <v>0.25616903779121269</v>
      </c>
      <c r="GS317" s="91">
        <f t="shared" si="2556"/>
        <v>23421623811</v>
      </c>
      <c r="GT317" s="78">
        <f t="shared" si="2557"/>
        <v>6.2453709426748771E-2</v>
      </c>
      <c r="GU317" s="91">
        <f t="shared" ref="GU317:GW317" si="2780">+GU220+GU247+GU269+GU292</f>
        <v>375023742000</v>
      </c>
      <c r="GV317" s="91">
        <f t="shared" si="2780"/>
        <v>375023742000</v>
      </c>
      <c r="GW317" s="91">
        <f t="shared" si="2780"/>
        <v>128341126242</v>
      </c>
      <c r="GX317" s="78">
        <f t="shared" si="2559"/>
        <v>0.34222133659473752</v>
      </c>
      <c r="GY317" s="91">
        <f t="shared" si="2560"/>
        <v>41717098345</v>
      </c>
      <c r="GZ317" s="78">
        <f t="shared" si="2561"/>
        <v>0.11123855285140853</v>
      </c>
      <c r="HA317" s="91">
        <f t="shared" ref="HA317:HC317" si="2781">+HA220+HA247+HA269+HA292</f>
        <v>375023742000</v>
      </c>
      <c r="HB317" s="91">
        <f t="shared" si="2781"/>
        <v>375023742000</v>
      </c>
      <c r="HC317" s="91">
        <f t="shared" si="2781"/>
        <v>150535626376</v>
      </c>
      <c r="HD317" s="78">
        <f t="shared" si="2563"/>
        <v>0.4014029233807816</v>
      </c>
      <c r="HE317" s="91">
        <f t="shared" si="2564"/>
        <v>64221771286</v>
      </c>
      <c r="HF317" s="78">
        <f t="shared" si="2565"/>
        <v>0.17124721475900584</v>
      </c>
      <c r="HG317" s="91">
        <f t="shared" ref="HG317:HI317" si="2782">+HG220+HG247+HG269+HG292</f>
        <v>375023742000</v>
      </c>
      <c r="HH317" s="91">
        <f t="shared" si="2782"/>
        <v>375023742000</v>
      </c>
      <c r="HI317" s="91">
        <f t="shared" si="2782"/>
        <v>174681887215</v>
      </c>
      <c r="HJ317" s="78">
        <f t="shared" si="2567"/>
        <v>0.46578887588135687</v>
      </c>
      <c r="HK317" s="91">
        <f t="shared" si="2568"/>
        <v>88670297336</v>
      </c>
      <c r="HL317" s="78">
        <f t="shared" si="2569"/>
        <v>0.23643915679343844</v>
      </c>
      <c r="HM317" s="91">
        <f t="shared" ref="HM317:HO317" si="2783">+HM220+HM247+HM269+HM292</f>
        <v>375023742000</v>
      </c>
      <c r="HN317" s="91">
        <f t="shared" si="2783"/>
        <v>376646736850</v>
      </c>
      <c r="HO317" s="91">
        <f t="shared" si="2783"/>
        <v>205045667907</v>
      </c>
      <c r="HP317" s="78">
        <f t="shared" si="2571"/>
        <v>0.54439783448504875</v>
      </c>
      <c r="HQ317" s="91">
        <f t="shared" si="2572"/>
        <v>124227765660</v>
      </c>
      <c r="HR317" s="78">
        <f t="shared" si="2573"/>
        <v>0.32982567882825931</v>
      </c>
    </row>
    <row r="318" spans="1:226" x14ac:dyDescent="0.35">
      <c r="A318" s="48" t="s">
        <v>165</v>
      </c>
      <c r="B318" s="91">
        <f t="shared" si="2425"/>
        <v>46926050506</v>
      </c>
      <c r="C318" s="91">
        <f t="shared" ref="C318" si="2784">+C221+C248+C270+C293</f>
        <v>44375424915.75</v>
      </c>
      <c r="D318" s="78">
        <f t="shared" si="2427"/>
        <v>0.94564584995441126</v>
      </c>
      <c r="E318" s="91">
        <f t="shared" ref="E318:F318" si="2785">+E221+E248+E270+E293</f>
        <v>50434246572</v>
      </c>
      <c r="F318" s="91">
        <f t="shared" si="2785"/>
        <v>47337979806.75</v>
      </c>
      <c r="G318" s="78">
        <f t="shared" si="2429"/>
        <v>0.93860785129743607</v>
      </c>
      <c r="H318" s="91">
        <f t="shared" ref="H318:I318" si="2786">+H221+H248+H270+H293</f>
        <v>47692721039</v>
      </c>
      <c r="I318" s="91">
        <f t="shared" si="2786"/>
        <v>46109303571.75</v>
      </c>
      <c r="J318" s="78">
        <f t="shared" si="2431"/>
        <v>0.96679959891667355</v>
      </c>
      <c r="K318" s="91">
        <f t="shared" ref="K318:L318" si="2787">+K221+K248+K270+K293</f>
        <v>66650629420</v>
      </c>
      <c r="L318" s="91">
        <f t="shared" si="2787"/>
        <v>63238436208.330002</v>
      </c>
      <c r="M318" s="78">
        <f t="shared" si="2433"/>
        <v>0.94880478637091314</v>
      </c>
      <c r="N318" s="91">
        <f t="shared" ref="N318:O318" si="2788">+N221+N248+N270+N293</f>
        <v>86633144259</v>
      </c>
      <c r="O318" s="91">
        <f t="shared" si="2788"/>
        <v>83774460267.270004</v>
      </c>
      <c r="P318" s="78">
        <f t="shared" si="2435"/>
        <v>0.96700242134599634</v>
      </c>
      <c r="Q318" s="91">
        <f t="shared" ref="Q318:R318" si="2789">+Q221+Q248+Q270+Q293</f>
        <v>91520579131</v>
      </c>
      <c r="R318" s="91">
        <f t="shared" si="2789"/>
        <v>90403234803.330017</v>
      </c>
      <c r="S318" s="78">
        <f t="shared" si="2437"/>
        <v>0.98779133241638861</v>
      </c>
      <c r="T318" s="91">
        <f t="shared" ref="T318:U318" si="2790">+T221+T248+T270+T293</f>
        <v>91828216000</v>
      </c>
      <c r="U318" s="91">
        <f t="shared" si="2790"/>
        <v>90998699552.799988</v>
      </c>
      <c r="V318" s="78">
        <f t="shared" si="2439"/>
        <v>0.9909666496493843</v>
      </c>
      <c r="W318" s="91">
        <f t="shared" ref="W318:X318" si="2791">+W221+W248+W270+W293</f>
        <v>124473360907</v>
      </c>
      <c r="X318" s="91">
        <f t="shared" si="2791"/>
        <v>123471931827.32001</v>
      </c>
      <c r="Y318" s="78">
        <f t="shared" si="2441"/>
        <v>0.99195467148646999</v>
      </c>
      <c r="Z318" s="91">
        <f t="shared" ref="Z318:AA318" si="2792">+Z221+Z248+Z270+Z293</f>
        <v>129049276380</v>
      </c>
      <c r="AA318" s="91">
        <f t="shared" si="2792"/>
        <v>128444167590</v>
      </c>
      <c r="AB318" s="78">
        <f t="shared" si="2443"/>
        <v>0.9953110253154912</v>
      </c>
      <c r="AC318" s="91">
        <f t="shared" ref="AC318:AD318" si="2793">+AC221+AC248+AC270+AC293</f>
        <v>117477707598</v>
      </c>
      <c r="AD318" s="91">
        <f t="shared" si="2793"/>
        <v>116367262036</v>
      </c>
      <c r="AE318" s="78">
        <f t="shared" si="2445"/>
        <v>0.99054760613988257</v>
      </c>
      <c r="AF318" s="91">
        <f t="shared" ref="AF318:AG318" si="2794">+AF221+AF248+AF270+AF293</f>
        <v>116409334000</v>
      </c>
      <c r="AG318" s="91">
        <f t="shared" si="2794"/>
        <v>112056085712</v>
      </c>
      <c r="AH318" s="91">
        <f t="shared" ref="AH318:AJ318" si="2795">+AH221+AH248+AH270+AH293</f>
        <v>99928196514</v>
      </c>
      <c r="AI318" s="78">
        <f t="shared" si="2448"/>
        <v>0.8917694731085789</v>
      </c>
      <c r="AJ318" s="91">
        <f t="shared" si="2795"/>
        <v>86234424044</v>
      </c>
      <c r="AK318" s="78">
        <f t="shared" si="2449"/>
        <v>0.76956484331993069</v>
      </c>
      <c r="AL318" s="91">
        <f t="shared" ref="AL318:AN318" si="2796">+AL221+AL248+AL270+AL293</f>
        <v>252816318000</v>
      </c>
      <c r="AM318" s="91">
        <f t="shared" si="2796"/>
        <v>225663330505</v>
      </c>
      <c r="AN318" s="91">
        <f t="shared" si="2796"/>
        <v>208733573920</v>
      </c>
      <c r="AO318" s="78">
        <f t="shared" si="2451"/>
        <v>0.9249778129786802</v>
      </c>
      <c r="AP318" s="91">
        <f t="shared" ref="AP318" si="2797">+AP221+AP248+AP270+AP293</f>
        <v>136623810046</v>
      </c>
      <c r="AQ318" s="78">
        <f t="shared" si="2453"/>
        <v>0.6054320378071919</v>
      </c>
      <c r="AR318" s="91">
        <f t="shared" ref="AR318:AT318" si="2798">+AR221+AR248+AR270+AR293</f>
        <v>202719862000</v>
      </c>
      <c r="AS318" s="91">
        <f t="shared" si="2798"/>
        <v>203816192000</v>
      </c>
      <c r="AT318" s="91">
        <f t="shared" si="2798"/>
        <v>190817011615</v>
      </c>
      <c r="AU318" s="78">
        <f t="shared" si="2455"/>
        <v>0.93622106145030914</v>
      </c>
      <c r="AV318" s="91">
        <f t="shared" ref="AV318" si="2799">+AV221+AV248+AV270+AV293</f>
        <v>151271930730</v>
      </c>
      <c r="AW318" s="78">
        <f t="shared" si="2457"/>
        <v>0.74219780698287208</v>
      </c>
      <c r="AX318" s="91">
        <f t="shared" ref="AX318:AZ318" si="2800">+AX221+AX248+AX270+AX293</f>
        <v>191008564000</v>
      </c>
      <c r="AY318" s="91">
        <f t="shared" si="2800"/>
        <v>191008564000</v>
      </c>
      <c r="AZ318" s="91">
        <f t="shared" si="2800"/>
        <v>175021965707</v>
      </c>
      <c r="BA318" s="78">
        <f t="shared" si="2459"/>
        <v>0.91630428522042606</v>
      </c>
      <c r="BB318" s="91">
        <f t="shared" ref="BB318" si="2801">+BB221+BB248+BB270+BB293</f>
        <v>145338854707</v>
      </c>
      <c r="BC318" s="78">
        <f t="shared" si="2461"/>
        <v>0.7609022949724914</v>
      </c>
      <c r="BD318" s="91">
        <f t="shared" ref="BD318:BF318" si="2802">+BD221+BD248+BD270+BD293</f>
        <v>179692664000</v>
      </c>
      <c r="BE318" s="91">
        <f t="shared" si="2802"/>
        <v>171305645419</v>
      </c>
      <c r="BF318" s="91">
        <f t="shared" si="2802"/>
        <v>139861886618</v>
      </c>
      <c r="BG318" s="78">
        <f t="shared" si="2463"/>
        <v>0.81644645321471421</v>
      </c>
      <c r="BH318" s="91">
        <f t="shared" ref="BH318" si="2803">+BH221+BH248+BH270+BH293</f>
        <v>112183710887</v>
      </c>
      <c r="BI318" s="78">
        <f t="shared" si="2465"/>
        <v>0.65487457002720229</v>
      </c>
      <c r="BJ318" s="91">
        <f t="shared" ref="BJ318:BL318" si="2804">+BJ221+BJ248+BJ270+BJ293</f>
        <v>198027421000</v>
      </c>
      <c r="BK318" s="91">
        <f t="shared" si="2804"/>
        <v>198027421000</v>
      </c>
      <c r="BL318" s="91">
        <f t="shared" si="2804"/>
        <v>183590867898</v>
      </c>
      <c r="BM318" s="78">
        <f t="shared" si="2467"/>
        <v>0.92709821180774754</v>
      </c>
      <c r="BN318" s="91">
        <f t="shared" ref="BN318" si="2805">+BN221+BN248+BN270+BN293</f>
        <v>146351982038</v>
      </c>
      <c r="BO318" s="78">
        <f t="shared" si="2469"/>
        <v>0.7390490736027916</v>
      </c>
      <c r="BP318" s="91">
        <f t="shared" ref="BP318:BR318" si="2806">+BP221+BP248+BP270+BP293</f>
        <v>203849100000</v>
      </c>
      <c r="BQ318" s="91">
        <f t="shared" si="2806"/>
        <v>203014981935</v>
      </c>
      <c r="BR318" s="91">
        <f t="shared" si="2806"/>
        <v>199279464785</v>
      </c>
      <c r="BS318" s="78">
        <f t="shared" si="2471"/>
        <v>0.98159979566830191</v>
      </c>
      <c r="BT318" s="91">
        <f t="shared" ref="BT318" si="2807">+BT221+BT248+BT270+BT293</f>
        <v>175966578601</v>
      </c>
      <c r="BU318" s="78">
        <f t="shared" si="2473"/>
        <v>0.8667664668085423</v>
      </c>
      <c r="BV318" s="91">
        <f t="shared" ref="BV318:BX318" si="2808">+BV221+BV248+BV270+BV293</f>
        <v>236358435000</v>
      </c>
      <c r="BW318" s="91">
        <f t="shared" si="2808"/>
        <v>236345435000</v>
      </c>
      <c r="BX318" s="91">
        <f t="shared" si="2808"/>
        <v>233227935929</v>
      </c>
      <c r="BY318" s="78">
        <f t="shared" si="2475"/>
        <v>0.98680956511387663</v>
      </c>
      <c r="BZ318" s="91">
        <f t="shared" ref="BZ318" si="2809">+BZ221+BZ248+BZ270+BZ293</f>
        <v>208901284314</v>
      </c>
      <c r="CA318" s="78">
        <f t="shared" si="2477"/>
        <v>0.88388118989478259</v>
      </c>
      <c r="CB318" s="91">
        <f t="shared" ref="CB318:CD318" si="2810">+CB221+CB248+CB270+CB293</f>
        <v>219324780000</v>
      </c>
      <c r="CC318" s="91">
        <f t="shared" si="2810"/>
        <v>208685972953</v>
      </c>
      <c r="CD318" s="91">
        <f t="shared" si="2810"/>
        <v>203924102599</v>
      </c>
      <c r="CE318" s="78">
        <f t="shared" si="2479"/>
        <v>0.9771816462476256</v>
      </c>
      <c r="CF318" s="91">
        <f t="shared" ref="CF318" si="2811">+CF221+CF248+CF270+CF293</f>
        <v>183673534694</v>
      </c>
      <c r="CG318" s="78">
        <f t="shared" si="2481"/>
        <v>0.8801431744306395</v>
      </c>
      <c r="CH318" s="91">
        <f t="shared" ref="CH318:CJ318" si="2812">+CH221+CH248+CH270+CH293</f>
        <v>205188779000</v>
      </c>
      <c r="CI318" s="91">
        <f t="shared" si="2812"/>
        <v>208558779000</v>
      </c>
      <c r="CJ318" s="91">
        <f t="shared" si="2812"/>
        <v>204395497272</v>
      </c>
      <c r="CK318" s="78">
        <f t="shared" si="2483"/>
        <v>0.98003784953113871</v>
      </c>
      <c r="CL318" s="91">
        <f t="shared" ref="CL318" si="2813">+CL221+CL248+CL270+CL293</f>
        <v>190914548718</v>
      </c>
      <c r="CM318" s="78">
        <f t="shared" si="2485"/>
        <v>0.91539924444034071</v>
      </c>
      <c r="CN318" s="91">
        <f t="shared" ref="CN318:CP318" si="2814">+CN221+CN248+CN270+CN293</f>
        <v>221948054000</v>
      </c>
      <c r="CO318" s="91">
        <f t="shared" si="2814"/>
        <v>231333465403</v>
      </c>
      <c r="CP318" s="91">
        <f t="shared" si="2814"/>
        <v>223500696158</v>
      </c>
      <c r="CQ318" s="78">
        <f t="shared" si="2487"/>
        <v>0.96614078628288935</v>
      </c>
      <c r="CR318" s="91">
        <f t="shared" ref="CR318" si="2815">+CR221+CR248+CR270+CR293</f>
        <v>206387421141</v>
      </c>
      <c r="CS318" s="78">
        <f t="shared" si="2489"/>
        <v>0.89216413535956784</v>
      </c>
      <c r="CT318" s="91">
        <f t="shared" ref="CT318:CU318" si="2816">+CT221+CT248+CT270+CT293</f>
        <v>230324254334</v>
      </c>
      <c r="CU318" s="91">
        <f t="shared" si="2816"/>
        <v>194748463853</v>
      </c>
      <c r="CV318" s="52">
        <f t="shared" si="2491"/>
        <v>0.8455404074405013</v>
      </c>
      <c r="CW318" s="91">
        <f t="shared" ref="CW318:CX318" si="2817">+CW221+CW248+CW270+CW293</f>
        <v>230324254334</v>
      </c>
      <c r="CX318" s="91">
        <f t="shared" si="2817"/>
        <v>202539233909</v>
      </c>
      <c r="CY318" s="52">
        <f t="shared" si="2493"/>
        <v>0.8793656338741116</v>
      </c>
      <c r="CZ318" s="91">
        <f t="shared" ref="CZ318:DA318" si="2818">+CZ221+CZ248+CZ270+CZ293</f>
        <v>230695886334</v>
      </c>
      <c r="DA318" s="91">
        <f t="shared" si="2818"/>
        <v>211064625778</v>
      </c>
      <c r="DB318" s="52">
        <f t="shared" si="2495"/>
        <v>0.91490415859614427</v>
      </c>
      <c r="DC318" s="91">
        <f t="shared" ref="DC318:DE318" si="2819">+DC221+DC248+DC270+DC293</f>
        <v>217538970000</v>
      </c>
      <c r="DD318" s="91">
        <f t="shared" si="2819"/>
        <v>230695886334</v>
      </c>
      <c r="DE318" s="91">
        <f t="shared" si="2819"/>
        <v>230416531457</v>
      </c>
      <c r="DF318" s="78">
        <f t="shared" si="2497"/>
        <v>0.99878907733709843</v>
      </c>
      <c r="DG318" s="91">
        <f t="shared" ref="DG318" si="2820">+DG221+DG248+DG270+DG293</f>
        <v>218016897309</v>
      </c>
      <c r="DH318" s="78">
        <f t="shared" si="2499"/>
        <v>0.94504024659267893</v>
      </c>
      <c r="DI318" s="77">
        <f t="shared" ref="DI318:DK318" si="2821">+DI110+DI154</f>
        <v>546392000000</v>
      </c>
      <c r="DJ318" s="77">
        <f t="shared" si="2821"/>
        <v>0</v>
      </c>
      <c r="DK318" s="77">
        <f t="shared" si="2821"/>
        <v>546392000000</v>
      </c>
      <c r="DL318" s="91">
        <f t="shared" ref="DL318:DN318" si="2822">+DL221+DL248+DL270+DL293</f>
        <v>261170885000</v>
      </c>
      <c r="DM318" s="91">
        <f t="shared" si="2822"/>
        <v>261170885000</v>
      </c>
      <c r="DN318" s="91">
        <f t="shared" si="2822"/>
        <v>22577395273</v>
      </c>
      <c r="DO318" s="78">
        <f t="shared" si="2502"/>
        <v>8.6446830675632164E-2</v>
      </c>
      <c r="DP318" s="91">
        <f t="shared" ref="DP318" si="2823">+DP221+DP248+DP270+DP293</f>
        <v>5077450187</v>
      </c>
      <c r="DQ318" s="78">
        <f t="shared" si="2504"/>
        <v>1.9441103425444993E-2</v>
      </c>
      <c r="DR318" s="91">
        <f t="shared" ref="DR318:DT318" si="2824">+DR221+DR248+DR270+DR293</f>
        <v>261170885000</v>
      </c>
      <c r="DS318" s="91">
        <f t="shared" si="2824"/>
        <v>261170885000</v>
      </c>
      <c r="DT318" s="91">
        <f t="shared" si="2824"/>
        <v>37577340339</v>
      </c>
      <c r="DU318" s="78">
        <f t="shared" si="2506"/>
        <v>0.1438802810619568</v>
      </c>
      <c r="DV318" s="91">
        <f t="shared" ref="DV318" si="2825">+DV221+DV248+DV270+DV293</f>
        <v>13792600918</v>
      </c>
      <c r="DW318" s="78">
        <f t="shared" si="2508"/>
        <v>5.2810637441459064E-2</v>
      </c>
      <c r="DX318" s="91">
        <f t="shared" ref="DX318:DZ318" si="2826">+DX221+DX248+DX270+DX293</f>
        <v>261170885000</v>
      </c>
      <c r="DY318" s="91">
        <f t="shared" si="2826"/>
        <v>261170885000</v>
      </c>
      <c r="DZ318" s="91">
        <f t="shared" si="2826"/>
        <v>61376617860</v>
      </c>
      <c r="EA318" s="78">
        <f t="shared" si="2510"/>
        <v>0.23500558976931904</v>
      </c>
      <c r="EB318" s="91">
        <f t="shared" ref="EB318" si="2827">+EB221+EB248+EB270+EB293</f>
        <v>24806535248</v>
      </c>
      <c r="EC318" s="78">
        <f t="shared" si="2512"/>
        <v>9.4982008610952171E-2</v>
      </c>
      <c r="ED318" s="91">
        <f t="shared" ref="ED318:EF318" si="2828">+ED221+ED248+ED270+ED293</f>
        <v>261170885000</v>
      </c>
      <c r="EE318" s="91">
        <f t="shared" si="2828"/>
        <v>261170885000</v>
      </c>
      <c r="EF318" s="91">
        <f t="shared" si="2828"/>
        <v>77949786227</v>
      </c>
      <c r="EG318" s="78">
        <f t="shared" si="2514"/>
        <v>0.29846277170979452</v>
      </c>
      <c r="EH318" s="91">
        <f t="shared" ref="EH318" si="2829">+EH221+EH248+EH270+EH293</f>
        <v>38942373401</v>
      </c>
      <c r="EI318" s="78">
        <f t="shared" si="2516"/>
        <v>0.1491068707792601</v>
      </c>
      <c r="EJ318" s="91">
        <f t="shared" ref="EJ318:EL318" si="2830">+EJ221+EJ248+EJ270+EJ293</f>
        <v>261170885000</v>
      </c>
      <c r="EK318" s="91">
        <f t="shared" si="2830"/>
        <v>258456957386</v>
      </c>
      <c r="EL318" s="91">
        <f t="shared" si="2830"/>
        <v>101405368197</v>
      </c>
      <c r="EM318" s="78">
        <f t="shared" si="2518"/>
        <v>0.39234915253433567</v>
      </c>
      <c r="EN318" s="91">
        <f t="shared" ref="EN318" si="2831">+EN221+EN248+EN270+EN293</f>
        <v>58178111547</v>
      </c>
      <c r="EO318" s="78">
        <f t="shared" si="2520"/>
        <v>0.22509787368622552</v>
      </c>
      <c r="EP318" s="91">
        <f t="shared" ref="EP318:ER318" si="2832">+EP221+EP248+EP270+EP293</f>
        <v>261170885000</v>
      </c>
      <c r="EQ318" s="91">
        <f t="shared" si="2832"/>
        <v>258456957386</v>
      </c>
      <c r="ER318" s="91">
        <f t="shared" si="2832"/>
        <v>114906358914</v>
      </c>
      <c r="ES318" s="78">
        <f t="shared" si="2522"/>
        <v>0.44458605439044069</v>
      </c>
      <c r="ET318" s="91">
        <f t="shared" ref="ET318" si="2833">+ET221+ET248+ET270+ET293</f>
        <v>79122309326</v>
      </c>
      <c r="EU318" s="78">
        <f t="shared" si="2524"/>
        <v>0.30613340854211368</v>
      </c>
      <c r="EV318" s="91">
        <f t="shared" ref="EV318:EX318" si="2834">+EV221+EV248+EV270+EV293</f>
        <v>261170885000</v>
      </c>
      <c r="EW318" s="91">
        <f t="shared" si="2834"/>
        <v>258456957386</v>
      </c>
      <c r="EX318" s="91">
        <f t="shared" si="2834"/>
        <v>141857450011</v>
      </c>
      <c r="EY318" s="78">
        <f t="shared" si="2526"/>
        <v>0.54886295747550295</v>
      </c>
      <c r="EZ318" s="91">
        <f t="shared" ref="EZ318" si="2835">+EZ221+EZ248+EZ270+EZ293</f>
        <v>94809825083</v>
      </c>
      <c r="FA318" s="78">
        <f t="shared" si="2528"/>
        <v>0.36683022984520991</v>
      </c>
      <c r="FB318" s="91">
        <f t="shared" ref="FB318:FD318" si="2836">+FB221+FB248+FB270+FB293</f>
        <v>261170885000</v>
      </c>
      <c r="FC318" s="91">
        <f t="shared" si="2836"/>
        <v>258456957386</v>
      </c>
      <c r="FD318" s="91">
        <f t="shared" si="2836"/>
        <v>164124785243</v>
      </c>
      <c r="FE318" s="78">
        <f t="shared" si="2530"/>
        <v>0.63501786488139722</v>
      </c>
      <c r="FF318" s="91">
        <f t="shared" ref="FF318" si="2837">+FF221+FF248+FF270+FF293</f>
        <v>109716636232</v>
      </c>
      <c r="FG318" s="78">
        <f t="shared" si="2532"/>
        <v>0.42450641430457037</v>
      </c>
      <c r="FH318" s="91">
        <f t="shared" ref="FH318:FJ318" si="2838">+FH221+FH248+FH270+FH293</f>
        <v>261170885000</v>
      </c>
      <c r="FI318" s="91">
        <f t="shared" si="2838"/>
        <v>253487466518</v>
      </c>
      <c r="FJ318" s="91">
        <f t="shared" si="2838"/>
        <v>179921155206</v>
      </c>
      <c r="FK318" s="78">
        <f t="shared" si="2534"/>
        <v>0.70978323969017187</v>
      </c>
      <c r="FL318" s="91">
        <f t="shared" ref="FL318" si="2839">+FL221+FL248+FL270+FL293</f>
        <v>128463921925</v>
      </c>
      <c r="FM318" s="78">
        <f t="shared" si="2536"/>
        <v>0.50678608962261196</v>
      </c>
      <c r="FN318" s="91">
        <f t="shared" ref="FN318:FP318" si="2840">+FN221+FN248+FN270+FN293</f>
        <v>292018896000</v>
      </c>
      <c r="FO318" s="91">
        <f t="shared" si="2840"/>
        <v>0</v>
      </c>
      <c r="FP318" s="91">
        <f t="shared" si="2840"/>
        <v>292018896000</v>
      </c>
      <c r="FQ318" s="91">
        <f t="shared" ref="FQ318:FS318" si="2841">+FQ221+FQ248+FQ270+FQ293</f>
        <v>261170885000</v>
      </c>
      <c r="FR318" s="91">
        <f t="shared" si="2841"/>
        <v>253487466518</v>
      </c>
      <c r="FS318" s="91">
        <f t="shared" si="2841"/>
        <v>195232177904</v>
      </c>
      <c r="FT318" s="78">
        <f t="shared" si="2539"/>
        <v>0.77018473767473894</v>
      </c>
      <c r="FU318" s="91">
        <f t="shared" ref="FU318" si="2842">+FU221+FU248+FU270+FU293</f>
        <v>145409950471</v>
      </c>
      <c r="FV318" s="78">
        <f t="shared" si="2541"/>
        <v>0.57363763371975052</v>
      </c>
      <c r="FW318" s="91">
        <f t="shared" ref="FW318:FY318" si="2843">+FW221+FW248+FW270+FW293</f>
        <v>261170885000</v>
      </c>
      <c r="FX318" s="91">
        <f t="shared" si="2843"/>
        <v>253487466518</v>
      </c>
      <c r="FY318" s="91">
        <f t="shared" si="2843"/>
        <v>207495557680</v>
      </c>
      <c r="FZ318" s="78">
        <f t="shared" si="2543"/>
        <v>0.81856338118108041</v>
      </c>
      <c r="GA318" s="91">
        <f t="shared" ref="GA318" si="2844">+GA221+GA248+GA270+GA293</f>
        <v>164347396188</v>
      </c>
      <c r="GB318" s="78">
        <f t="shared" si="2545"/>
        <v>0.64834525527253151</v>
      </c>
      <c r="GC318" s="91">
        <f t="shared" ref="GC318:GE318" si="2845">+GC221+GC248+GC270+GC293</f>
        <v>261170885000</v>
      </c>
      <c r="GD318" s="91">
        <f t="shared" si="2845"/>
        <v>240788668868</v>
      </c>
      <c r="GE318" s="91">
        <f t="shared" si="2845"/>
        <v>236843617445</v>
      </c>
      <c r="GF318" s="78">
        <f t="shared" si="2547"/>
        <v>0.98361612512105934</v>
      </c>
      <c r="GG318" s="91">
        <f t="shared" ref="GG318" si="2846">+GG221+GG248+GG270+GG293</f>
        <v>216592073734</v>
      </c>
      <c r="GH318" s="78">
        <f t="shared" si="2549"/>
        <v>0.89951107231185978</v>
      </c>
      <c r="GI318" s="91">
        <f t="shared" ref="GI318:GK318" si="2847">+GI221+GI248+GI270+GI293</f>
        <v>292018896000</v>
      </c>
      <c r="GJ318" s="91">
        <f t="shared" si="2847"/>
        <v>292018896000</v>
      </c>
      <c r="GK318" s="91">
        <f t="shared" si="2847"/>
        <v>55014992338</v>
      </c>
      <c r="GL318" s="78">
        <f t="shared" si="2551"/>
        <v>0.18839531650718933</v>
      </c>
      <c r="GM318" s="91">
        <f t="shared" ref="GM318" si="2848">+GM221+GM248+GM270+GM293</f>
        <v>4212905519</v>
      </c>
      <c r="GN318" s="78">
        <f t="shared" si="2553"/>
        <v>1.4426825033267711E-2</v>
      </c>
      <c r="GO318" s="91">
        <f t="shared" ref="GO318:GQ318" si="2849">+GO221+GO248+GO270+GO293</f>
        <v>292018896000</v>
      </c>
      <c r="GP318" s="91">
        <f t="shared" si="2849"/>
        <v>292018896000</v>
      </c>
      <c r="GQ318" s="91">
        <f t="shared" si="2849"/>
        <v>90589255017</v>
      </c>
      <c r="GR318" s="78">
        <f t="shared" si="2555"/>
        <v>0.31021709984479906</v>
      </c>
      <c r="GS318" s="91">
        <f t="shared" si="2556"/>
        <v>13293315554</v>
      </c>
      <c r="GT318" s="78">
        <f t="shared" si="2557"/>
        <v>4.5522107425541393E-2</v>
      </c>
      <c r="GU318" s="91">
        <f t="shared" ref="GU318:GW318" si="2850">+GU221+GU248+GU270+GU293</f>
        <v>292018896000</v>
      </c>
      <c r="GV318" s="91">
        <f t="shared" si="2850"/>
        <v>292018896000</v>
      </c>
      <c r="GW318" s="91">
        <f t="shared" si="2850"/>
        <v>101685510819</v>
      </c>
      <c r="GX318" s="78">
        <f t="shared" si="2559"/>
        <v>0.34821551691298769</v>
      </c>
      <c r="GY318" s="91">
        <f t="shared" si="2560"/>
        <v>26977034949</v>
      </c>
      <c r="GZ318" s="78">
        <f t="shared" si="2561"/>
        <v>9.2381127791812484E-2</v>
      </c>
      <c r="HA318" s="91">
        <f t="shared" ref="HA318:HC318" si="2851">+HA221+HA248+HA270+HA293</f>
        <v>292018896000</v>
      </c>
      <c r="HB318" s="91">
        <f t="shared" si="2851"/>
        <v>292018896000</v>
      </c>
      <c r="HC318" s="91">
        <f t="shared" si="2851"/>
        <v>113952030631</v>
      </c>
      <c r="HD318" s="78">
        <f t="shared" si="2563"/>
        <v>0.39022142810580313</v>
      </c>
      <c r="HE318" s="91">
        <f t="shared" si="2564"/>
        <v>43248681228</v>
      </c>
      <c r="HF318" s="78">
        <f t="shared" si="2565"/>
        <v>0.14810233796651295</v>
      </c>
      <c r="HG318" s="91">
        <f t="shared" ref="HG318:HI318" si="2852">+HG221+HG248+HG270+HG293</f>
        <v>292018896000</v>
      </c>
      <c r="HH318" s="91">
        <f t="shared" si="2852"/>
        <v>292188896000</v>
      </c>
      <c r="HI318" s="91">
        <f t="shared" si="2852"/>
        <v>133403993553</v>
      </c>
      <c r="HJ318" s="78">
        <f t="shared" si="2567"/>
        <v>0.45656763613973889</v>
      </c>
      <c r="HK318" s="91">
        <f t="shared" si="2568"/>
        <v>64809587007</v>
      </c>
      <c r="HL318" s="78">
        <f t="shared" si="2569"/>
        <v>0.22180715247645824</v>
      </c>
      <c r="HM318" s="91">
        <f t="shared" ref="HM318:HO318" si="2853">+HM221+HM248+HM270+HM293</f>
        <v>292018896000</v>
      </c>
      <c r="HN318" s="91">
        <f t="shared" si="2853"/>
        <v>292188896000</v>
      </c>
      <c r="HO318" s="91">
        <f t="shared" si="2853"/>
        <v>158476429802</v>
      </c>
      <c r="HP318" s="78">
        <f t="shared" si="2571"/>
        <v>0.5423766336486654</v>
      </c>
      <c r="HQ318" s="91">
        <f t="shared" si="2572"/>
        <v>85402977152</v>
      </c>
      <c r="HR318" s="78">
        <f t="shared" si="2573"/>
        <v>0.29228686757487182</v>
      </c>
    </row>
    <row r="319" spans="1:226" x14ac:dyDescent="0.35">
      <c r="A319" s="48" t="s">
        <v>166</v>
      </c>
      <c r="B319" s="91">
        <f t="shared" si="2425"/>
        <v>2074034249957.29</v>
      </c>
      <c r="C319" s="91">
        <f t="shared" ref="C319" si="2854">+C222+C249+C271+C294</f>
        <v>2026754215887.71</v>
      </c>
      <c r="D319" s="78">
        <f t="shared" si="2427"/>
        <v>0.97720383158062418</v>
      </c>
      <c r="E319" s="91">
        <f t="shared" ref="E319:F319" si="2855">+E222+E249+E271+E294</f>
        <v>2204426350940</v>
      </c>
      <c r="F319" s="91">
        <f t="shared" si="2855"/>
        <v>2192014618600.1501</v>
      </c>
      <c r="G319" s="78">
        <f t="shared" si="2429"/>
        <v>0.99436963165743442</v>
      </c>
      <c r="H319" s="91">
        <f t="shared" ref="H319:I319" si="2856">+H222+H249+H271+H294</f>
        <v>2532274950119</v>
      </c>
      <c r="I319" s="91">
        <f t="shared" si="2856"/>
        <v>2502299022696.5698</v>
      </c>
      <c r="J319" s="78">
        <f t="shared" si="2431"/>
        <v>0.9881624515453894</v>
      </c>
      <c r="K319" s="91">
        <f t="shared" ref="K319:L319" si="2857">+K222+K249+K271+K294</f>
        <v>3184763352031</v>
      </c>
      <c r="L319" s="91">
        <f t="shared" si="2857"/>
        <v>3157429842036.27</v>
      </c>
      <c r="M319" s="78">
        <f t="shared" si="2433"/>
        <v>0.99141741254423232</v>
      </c>
      <c r="N319" s="91">
        <f t="shared" ref="N319:O319" si="2858">+N222+N249+N271+N294</f>
        <v>4136684446055</v>
      </c>
      <c r="O319" s="91">
        <f t="shared" si="2858"/>
        <v>4070150752136.0801</v>
      </c>
      <c r="P319" s="78">
        <f t="shared" si="2435"/>
        <v>0.98391617857572611</v>
      </c>
      <c r="Q319" s="91">
        <f t="shared" ref="Q319:R319" si="2859">+Q222+Q249+Q271+Q294</f>
        <v>4717288777289</v>
      </c>
      <c r="R319" s="91">
        <f t="shared" si="2859"/>
        <v>4473726570089.25</v>
      </c>
      <c r="S319" s="78">
        <f t="shared" si="2437"/>
        <v>0.94836817954152808</v>
      </c>
      <c r="T319" s="91">
        <f t="shared" ref="T319:U319" si="2860">+T222+T249+T271+T294</f>
        <v>4949976161975</v>
      </c>
      <c r="U319" s="91">
        <f t="shared" si="2860"/>
        <v>4592082087549.8496</v>
      </c>
      <c r="V319" s="78">
        <f t="shared" si="2439"/>
        <v>0.92769781859265488</v>
      </c>
      <c r="W319" s="91">
        <f t="shared" ref="W319:X319" si="2861">+W222+W249+W271+W294</f>
        <v>5670775229356</v>
      </c>
      <c r="X319" s="91">
        <f t="shared" si="2861"/>
        <v>5289446476096.9805</v>
      </c>
      <c r="Y319" s="78">
        <f t="shared" si="2441"/>
        <v>0.93275544562496704</v>
      </c>
      <c r="Z319" s="91">
        <f t="shared" ref="Z319:AA319" si="2862">+Z222+Z249+Z271+Z294</f>
        <v>1929434897964</v>
      </c>
      <c r="AA319" s="91">
        <f t="shared" si="2862"/>
        <v>1850416134941</v>
      </c>
      <c r="AB319" s="78">
        <f t="shared" si="2443"/>
        <v>0.95904564434571848</v>
      </c>
      <c r="AC319" s="91">
        <f t="shared" ref="AC319:AD319" si="2863">+AC222+AC249+AC271+AC294</f>
        <v>2407817410646</v>
      </c>
      <c r="AD319" s="91">
        <f t="shared" si="2863"/>
        <v>2195283975800.5</v>
      </c>
      <c r="AE319" s="78">
        <f t="shared" si="2445"/>
        <v>0.91173191376314588</v>
      </c>
      <c r="AF319" s="91">
        <f t="shared" ref="AF319:AG319" si="2864">+AF222+AF249+AF271+AF294</f>
        <v>2304999463000</v>
      </c>
      <c r="AG319" s="91">
        <f t="shared" si="2864"/>
        <v>2252171529001</v>
      </c>
      <c r="AH319" s="91">
        <f t="shared" ref="AH319:AJ319" si="2865">+AH222+AH249+AH271+AH294</f>
        <v>2115000080969</v>
      </c>
      <c r="AI319" s="78">
        <f t="shared" si="2448"/>
        <v>0.93909369412335775</v>
      </c>
      <c r="AJ319" s="91">
        <f t="shared" si="2865"/>
        <v>2079277919192</v>
      </c>
      <c r="AK319" s="78">
        <f t="shared" si="2449"/>
        <v>0.92323248581084283</v>
      </c>
      <c r="AL319" s="91">
        <f t="shared" ref="AL319:AN319" si="2866">+AL222+AL249+AL271+AL294</f>
        <v>2923003339000</v>
      </c>
      <c r="AM319" s="91">
        <f t="shared" si="2866"/>
        <v>2650848722420</v>
      </c>
      <c r="AN319" s="91">
        <f t="shared" si="2866"/>
        <v>2250703856542</v>
      </c>
      <c r="AO319" s="78">
        <f t="shared" si="2451"/>
        <v>0.84905028246474146</v>
      </c>
      <c r="AP319" s="91">
        <f t="shared" ref="AP319" si="2867">+AP222+AP249+AP271+AP294</f>
        <v>2204437692266.1602</v>
      </c>
      <c r="AQ319" s="78">
        <f t="shared" si="2453"/>
        <v>0.83159694237613668</v>
      </c>
      <c r="AR319" s="91">
        <f t="shared" ref="AR319:AT319" si="2868">+AR222+AR249+AR271+AR294</f>
        <v>3421462661000</v>
      </c>
      <c r="AS319" s="91">
        <f t="shared" si="2868"/>
        <v>3368191639637</v>
      </c>
      <c r="AT319" s="91">
        <f t="shared" si="2868"/>
        <v>2862313431493</v>
      </c>
      <c r="AU319" s="78">
        <f t="shared" si="2455"/>
        <v>0.84980717777729531</v>
      </c>
      <c r="AV319" s="91">
        <f t="shared" ref="AV319" si="2869">+AV222+AV249+AV271+AV294</f>
        <v>2816635645055.6099</v>
      </c>
      <c r="AW319" s="78">
        <f t="shared" si="2457"/>
        <v>0.83624566129472577</v>
      </c>
      <c r="AX319" s="91">
        <f t="shared" ref="AX319:AZ319" si="2870">+AX222+AX249+AX271+AX294</f>
        <v>6312895705000</v>
      </c>
      <c r="AY319" s="91">
        <f t="shared" si="2870"/>
        <v>5059698592829</v>
      </c>
      <c r="AZ319" s="91">
        <f t="shared" si="2870"/>
        <v>3818734718958</v>
      </c>
      <c r="BA319" s="78">
        <f t="shared" si="2459"/>
        <v>0.7547356129810201</v>
      </c>
      <c r="BB319" s="91">
        <f t="shared" ref="BB319" si="2871">+BB222+BB249+BB271+BB294</f>
        <v>3786529825001.25</v>
      </c>
      <c r="BC319" s="78">
        <f t="shared" si="2461"/>
        <v>0.74837063029165729</v>
      </c>
      <c r="BD319" s="91">
        <f t="shared" ref="BD319:BF319" si="2872">+BD222+BD249+BD271+BD294</f>
        <v>5679043739000</v>
      </c>
      <c r="BE319" s="91">
        <f t="shared" si="2872"/>
        <v>3794415234807</v>
      </c>
      <c r="BF319" s="91">
        <f t="shared" si="2872"/>
        <v>3543180281958</v>
      </c>
      <c r="BG319" s="78">
        <f t="shared" si="2463"/>
        <v>0.93378822893594593</v>
      </c>
      <c r="BH319" s="91">
        <f t="shared" ref="BH319" si="2873">+BH222+BH249+BH271+BH294</f>
        <v>3502241945768</v>
      </c>
      <c r="BI319" s="78">
        <f t="shared" si="2465"/>
        <v>0.92299912609489054</v>
      </c>
      <c r="BJ319" s="91">
        <f t="shared" ref="BJ319:BL319" si="2874">+BJ222+BJ249+BJ271+BJ294</f>
        <v>6382667546000</v>
      </c>
      <c r="BK319" s="91">
        <f t="shared" si="2874"/>
        <v>4945196380673</v>
      </c>
      <c r="BL319" s="91">
        <f t="shared" si="2874"/>
        <v>4471908378519</v>
      </c>
      <c r="BM319" s="78">
        <f t="shared" si="2467"/>
        <v>0.90429338579884877</v>
      </c>
      <c r="BN319" s="91">
        <f t="shared" ref="BN319" si="2875">+BN222+BN249+BN271+BN294</f>
        <v>4376058021887</v>
      </c>
      <c r="BO319" s="78">
        <f t="shared" si="2469"/>
        <v>0.88491086804756069</v>
      </c>
      <c r="BP319" s="91">
        <f t="shared" ref="BP319:BR319" si="2876">+BP222+BP249+BP271+BP294</f>
        <v>6017299984000</v>
      </c>
      <c r="BQ319" s="91">
        <f t="shared" si="2876"/>
        <v>5725153350029</v>
      </c>
      <c r="BR319" s="91">
        <f t="shared" si="2876"/>
        <v>4976397264224</v>
      </c>
      <c r="BS319" s="78">
        <f t="shared" si="2471"/>
        <v>0.86921641394964433</v>
      </c>
      <c r="BT319" s="91">
        <f t="shared" ref="BT319" si="2877">+BT222+BT249+BT271+BT294</f>
        <v>4936403739458</v>
      </c>
      <c r="BU319" s="78">
        <f t="shared" si="2473"/>
        <v>0.86223083254756749</v>
      </c>
      <c r="BV319" s="91">
        <f t="shared" ref="BV319:BX319" si="2878">+BV222+BV249+BV271+BV294</f>
        <v>7619428440000</v>
      </c>
      <c r="BW319" s="91">
        <f t="shared" si="2878"/>
        <v>5816224020769</v>
      </c>
      <c r="BX319" s="91">
        <f t="shared" si="2878"/>
        <v>4902226194677</v>
      </c>
      <c r="BY319" s="78">
        <f t="shared" si="2475"/>
        <v>0.8428537444864177</v>
      </c>
      <c r="BZ319" s="91">
        <f t="shared" ref="BZ319" si="2879">+BZ222+BZ249+BZ271+BZ294</f>
        <v>4846994498652</v>
      </c>
      <c r="CA319" s="78">
        <f t="shared" si="2477"/>
        <v>0.8333576013138414</v>
      </c>
      <c r="CB319" s="91">
        <f t="shared" ref="CB319:CD319" si="2880">+CB222+CB249+CB271+CB294</f>
        <v>6381417258000</v>
      </c>
      <c r="CC319" s="91">
        <f t="shared" si="2880"/>
        <v>6244157113778</v>
      </c>
      <c r="CD319" s="91">
        <f t="shared" si="2880"/>
        <v>5635991439043</v>
      </c>
      <c r="CE319" s="78">
        <f t="shared" si="2479"/>
        <v>0.90260243878344182</v>
      </c>
      <c r="CF319" s="91">
        <f t="shared" ref="CF319" si="2881">+CF222+CF249+CF271+CF294</f>
        <v>5583371121457</v>
      </c>
      <c r="CG319" s="78">
        <f t="shared" si="2481"/>
        <v>0.89417530976872006</v>
      </c>
      <c r="CH319" s="91">
        <f t="shared" ref="CH319:CJ319" si="2882">+CH222+CH249+CH271+CH294</f>
        <v>6589341997000</v>
      </c>
      <c r="CI319" s="91">
        <f t="shared" si="2882"/>
        <v>7411997039119</v>
      </c>
      <c r="CJ319" s="91">
        <f t="shared" si="2882"/>
        <v>6767583442723</v>
      </c>
      <c r="CK319" s="78">
        <f t="shared" si="2483"/>
        <v>0.91305803375326278</v>
      </c>
      <c r="CL319" s="91">
        <f t="shared" ref="CL319" si="2883">+CL222+CL249+CL271+CL294</f>
        <v>6703247211843</v>
      </c>
      <c r="CM319" s="78">
        <f t="shared" si="2485"/>
        <v>0.90437802072297602</v>
      </c>
      <c r="CN319" s="91">
        <f t="shared" ref="CN319:CP319" si="2884">+CN222+CN249+CN271+CN294</f>
        <v>10019293165000</v>
      </c>
      <c r="CO319" s="91">
        <f t="shared" si="2884"/>
        <v>10219973283542</v>
      </c>
      <c r="CP319" s="91">
        <f t="shared" si="2884"/>
        <v>9687782420641</v>
      </c>
      <c r="CQ319" s="78">
        <f t="shared" si="2487"/>
        <v>0.94792639392139821</v>
      </c>
      <c r="CR319" s="91">
        <f t="shared" ref="CR319" si="2885">+CR222+CR249+CR271+CR294</f>
        <v>9597703248873</v>
      </c>
      <c r="CS319" s="78">
        <f t="shared" si="2489"/>
        <v>0.93911236190107383</v>
      </c>
      <c r="CT319" s="91">
        <f t="shared" ref="CT319:CU319" si="2886">+CT222+CT249+CT271+CT294</f>
        <v>7833810685718</v>
      </c>
      <c r="CU319" s="91">
        <f t="shared" si="2886"/>
        <v>4898230225026</v>
      </c>
      <c r="CV319" s="52">
        <f t="shared" si="2491"/>
        <v>0.62526788322266658</v>
      </c>
      <c r="CW319" s="91">
        <f t="shared" ref="CW319:CX319" si="2887">+CW222+CW249+CW271+CW294</f>
        <v>7833810685718</v>
      </c>
      <c r="CX319" s="91">
        <f t="shared" si="2887"/>
        <v>5181199960456</v>
      </c>
      <c r="CY319" s="52">
        <f t="shared" si="2493"/>
        <v>0.6613894780355063</v>
      </c>
      <c r="CZ319" s="91">
        <f t="shared" ref="CZ319:DA319" si="2888">+CZ222+CZ249+CZ271+CZ294</f>
        <v>7768234140718</v>
      </c>
      <c r="DA319" s="91">
        <f t="shared" si="2888"/>
        <v>5663586925063</v>
      </c>
      <c r="DB319" s="52">
        <f t="shared" si="2495"/>
        <v>0.72907005922706747</v>
      </c>
      <c r="DC319" s="91">
        <f t="shared" ref="DC319:DE319" si="2889">+DC222+DC249+DC271+DC294</f>
        <v>7856011486000</v>
      </c>
      <c r="DD319" s="91">
        <f t="shared" si="2889"/>
        <v>7095548193848</v>
      </c>
      <c r="DE319" s="91">
        <f t="shared" si="2889"/>
        <v>6843633769625</v>
      </c>
      <c r="DF319" s="78">
        <f t="shared" si="2497"/>
        <v>0.96449683416407272</v>
      </c>
      <c r="DG319" s="91">
        <f t="shared" ref="DG319" si="2890">+DG222+DG249+DG271+DG294</f>
        <v>6800016206934</v>
      </c>
      <c r="DH319" s="78">
        <f t="shared" si="2499"/>
        <v>0.95834966110578557</v>
      </c>
      <c r="DI319" s="77">
        <f t="shared" ref="DI319:DK319" si="2891">+DI188+DI230+DI120+DI272</f>
        <v>33916513220000</v>
      </c>
      <c r="DJ319" s="77">
        <f t="shared" si="2891"/>
        <v>48685392000</v>
      </c>
      <c r="DK319" s="77">
        <f t="shared" si="2891"/>
        <v>33965198612000</v>
      </c>
      <c r="DL319" s="91">
        <f t="shared" ref="DL319:DN319" si="2892">+DL222+DL249+DL271+DL294</f>
        <v>8743493286000</v>
      </c>
      <c r="DM319" s="91">
        <f t="shared" si="2892"/>
        <v>8743493286000</v>
      </c>
      <c r="DN319" s="91">
        <f t="shared" si="2892"/>
        <v>983091776229</v>
      </c>
      <c r="DO319" s="78">
        <f t="shared" si="2502"/>
        <v>0.11243695672565077</v>
      </c>
      <c r="DP319" s="91">
        <f t="shared" ref="DP319" si="2893">+DP222+DP249+DP271+DP294</f>
        <v>229833539559</v>
      </c>
      <c r="DQ319" s="78">
        <f t="shared" si="2504"/>
        <v>2.6286237324274878E-2</v>
      </c>
      <c r="DR319" s="91">
        <f t="shared" ref="DR319:DT319" si="2894">+DR222+DR249+DR271+DR294</f>
        <v>8743493286000</v>
      </c>
      <c r="DS319" s="91">
        <f t="shared" si="2894"/>
        <v>8743493286000</v>
      </c>
      <c r="DT319" s="91">
        <f t="shared" si="2894"/>
        <v>1178920365412</v>
      </c>
      <c r="DU319" s="78">
        <f t="shared" si="2506"/>
        <v>0.13483402192344293</v>
      </c>
      <c r="DV319" s="91">
        <f t="shared" ref="DV319" si="2895">+DV222+DV249+DV271+DV294</f>
        <v>419046690908</v>
      </c>
      <c r="DW319" s="78">
        <f t="shared" si="2508"/>
        <v>4.7926689848206742E-2</v>
      </c>
      <c r="DX319" s="91">
        <f t="shared" ref="DX319:DZ319" si="2896">+DX222+DX249+DX271+DX294</f>
        <v>8743493286000</v>
      </c>
      <c r="DY319" s="91">
        <f t="shared" si="2896"/>
        <v>8743493286000</v>
      </c>
      <c r="DZ319" s="91">
        <f t="shared" si="2896"/>
        <v>1436195091308</v>
      </c>
      <c r="EA319" s="78">
        <f t="shared" si="2510"/>
        <v>0.1642587286717109</v>
      </c>
      <c r="EB319" s="91">
        <f t="shared" ref="EB319" si="2897">+EB222+EB249+EB271+EB294</f>
        <v>665348996113</v>
      </c>
      <c r="EC319" s="78">
        <f t="shared" si="2512"/>
        <v>7.6096472468086707E-2</v>
      </c>
      <c r="ED319" s="91">
        <f t="shared" ref="ED319:EF319" si="2898">+ED222+ED249+ED271+ED294</f>
        <v>8743493286000</v>
      </c>
      <c r="EE319" s="91">
        <f t="shared" si="2898"/>
        <v>8743493286000</v>
      </c>
      <c r="EF319" s="91">
        <f t="shared" si="2898"/>
        <v>1850317595138</v>
      </c>
      <c r="EG319" s="78">
        <f t="shared" si="2514"/>
        <v>0.21162223548575387</v>
      </c>
      <c r="EH319" s="91">
        <f t="shared" ref="EH319" si="2899">+EH222+EH249+EH271+EH294</f>
        <v>1196447916414</v>
      </c>
      <c r="EI319" s="78">
        <f t="shared" si="2516"/>
        <v>0.13683866130826008</v>
      </c>
      <c r="EJ319" s="91">
        <f t="shared" ref="EJ319:EL319" si="2900">+EJ222+EJ249+EJ271+EJ294</f>
        <v>8743493286000</v>
      </c>
      <c r="EK319" s="91">
        <f t="shared" si="2900"/>
        <v>8644235907427</v>
      </c>
      <c r="EL319" s="91">
        <f t="shared" si="2900"/>
        <v>2187875830345</v>
      </c>
      <c r="EM319" s="78">
        <f t="shared" si="2518"/>
        <v>0.25310228154060549</v>
      </c>
      <c r="EN319" s="91">
        <f t="shared" ref="EN319" si="2901">+EN222+EN249+EN271+EN294</f>
        <v>1546393080919</v>
      </c>
      <c r="EO319" s="78">
        <f t="shared" si="2520"/>
        <v>0.17889297532826029</v>
      </c>
      <c r="EP319" s="91">
        <f t="shared" ref="EP319:ER319" si="2902">+EP222+EP249+EP271+EP294</f>
        <v>8743493286000</v>
      </c>
      <c r="EQ319" s="91">
        <f t="shared" si="2902"/>
        <v>8644235907427</v>
      </c>
      <c r="ER319" s="91">
        <f t="shared" si="2902"/>
        <v>2463669912069</v>
      </c>
      <c r="ES319" s="78">
        <f t="shared" si="2522"/>
        <v>0.28500725089562295</v>
      </c>
      <c r="ET319" s="91">
        <f t="shared" ref="ET319" si="2903">+ET222+ET249+ET271+ET294</f>
        <v>1814243401384</v>
      </c>
      <c r="EU319" s="78">
        <f t="shared" si="2524"/>
        <v>0.20987897840978967</v>
      </c>
      <c r="EV319" s="91">
        <f t="shared" ref="EV319:EX319" si="2904">+EV222+EV249+EV271+EV294</f>
        <v>8743493286000</v>
      </c>
      <c r="EW319" s="91">
        <f t="shared" si="2904"/>
        <v>8644235907427</v>
      </c>
      <c r="EX319" s="91">
        <f t="shared" si="2904"/>
        <v>4126200058156</v>
      </c>
      <c r="EY319" s="78">
        <f t="shared" si="2526"/>
        <v>0.47733542933630835</v>
      </c>
      <c r="EZ319" s="91">
        <f t="shared" ref="EZ319" si="2905">+EZ222+EZ249+EZ271+EZ294</f>
        <v>3766654615513</v>
      </c>
      <c r="FA319" s="78">
        <f t="shared" si="2528"/>
        <v>0.43574176547828197</v>
      </c>
      <c r="FB319" s="91">
        <f t="shared" ref="FB319:FD319" si="2906">+FB222+FB249+FB271+FB294</f>
        <v>8743493286000</v>
      </c>
      <c r="FC319" s="91">
        <f t="shared" si="2906"/>
        <v>8644235907427</v>
      </c>
      <c r="FD319" s="91">
        <f t="shared" si="2906"/>
        <v>4323811845832</v>
      </c>
      <c r="FE319" s="78">
        <f t="shared" si="2530"/>
        <v>0.50019595625763114</v>
      </c>
      <c r="FF319" s="91">
        <f t="shared" ref="FF319" si="2907">+FF222+FF249+FF271+FF294</f>
        <v>3974299230252</v>
      </c>
      <c r="FG319" s="78">
        <f t="shared" si="2532"/>
        <v>0.45976293021310777</v>
      </c>
      <c r="FH319" s="91">
        <f t="shared" ref="FH319:FJ319" si="2908">+FH222+FH249+FH271+FH294</f>
        <v>8743493286000</v>
      </c>
      <c r="FI319" s="91">
        <f t="shared" si="2908"/>
        <v>8692226774722</v>
      </c>
      <c r="FJ319" s="91">
        <f t="shared" si="2908"/>
        <v>4541779001255</v>
      </c>
      <c r="FK319" s="78">
        <f t="shared" si="2534"/>
        <v>0.52251041292008371</v>
      </c>
      <c r="FL319" s="91">
        <f t="shared" ref="FL319" si="2909">+FL222+FL249+FL271+FL294</f>
        <v>4192883101549</v>
      </c>
      <c r="FM319" s="78">
        <f t="shared" si="2536"/>
        <v>0.48237157292563843</v>
      </c>
      <c r="FN319" s="91">
        <f t="shared" ref="FN319:FP319" si="2910">+FN222+FN249+FN271+FN294</f>
        <v>9735715533000</v>
      </c>
      <c r="FO319" s="91">
        <f t="shared" si="2910"/>
        <v>-56707383000</v>
      </c>
      <c r="FP319" s="91">
        <f t="shared" si="2910"/>
        <v>9679008150000</v>
      </c>
      <c r="FQ319" s="91">
        <f t="shared" ref="FQ319:FS319" si="2911">+FQ222+FQ249+FQ271+FQ294</f>
        <v>8743493286000</v>
      </c>
      <c r="FR319" s="91">
        <f t="shared" si="2911"/>
        <v>8694384269483</v>
      </c>
      <c r="FS319" s="91">
        <f t="shared" si="2911"/>
        <v>6051474919249</v>
      </c>
      <c r="FT319" s="78">
        <f t="shared" si="2539"/>
        <v>0.69602110186105715</v>
      </c>
      <c r="FU319" s="91">
        <f t="shared" ref="FU319" si="2912">+FU222+FU249+FU271+FU294</f>
        <v>5700041184050</v>
      </c>
      <c r="FV319" s="78">
        <f t="shared" si="2541"/>
        <v>0.65560032860026163</v>
      </c>
      <c r="FW319" s="91">
        <f t="shared" ref="FW319:FY319" si="2913">+FW222+FW249+FW271+FW294</f>
        <v>8743493286000</v>
      </c>
      <c r="FX319" s="91">
        <f t="shared" si="2913"/>
        <v>8694384269483</v>
      </c>
      <c r="FY319" s="91">
        <f t="shared" si="2913"/>
        <v>6471812827849</v>
      </c>
      <c r="FZ319" s="78">
        <f t="shared" si="2543"/>
        <v>0.74436701061912436</v>
      </c>
      <c r="GA319" s="91">
        <f t="shared" ref="GA319" si="2914">+GA222+GA249+GA271+GA294</f>
        <v>6030556615044</v>
      </c>
      <c r="GB319" s="78">
        <f t="shared" si="2545"/>
        <v>0.69361514606745112</v>
      </c>
      <c r="GC319" s="91">
        <f t="shared" ref="GC319:GE319" si="2915">+GC222+GC249+GC271+GC294</f>
        <v>8743493286000</v>
      </c>
      <c r="GD319" s="91">
        <f t="shared" si="2915"/>
        <v>8272702445672</v>
      </c>
      <c r="GE319" s="91">
        <f t="shared" si="2915"/>
        <v>7440976139950</v>
      </c>
      <c r="GF319" s="78">
        <f t="shared" si="2547"/>
        <v>0.89946135362850732</v>
      </c>
      <c r="GG319" s="91">
        <f t="shared" ref="GG319" si="2916">+GG222+GG249+GG271+GG294</f>
        <v>7410761831167</v>
      </c>
      <c r="GH319" s="78">
        <f t="shared" si="2549"/>
        <v>0.89580906358406032</v>
      </c>
      <c r="GI319" s="91">
        <f t="shared" ref="GI319:GK319" si="2917">+GI222+GI249+GI271+GI294</f>
        <v>9679008150000</v>
      </c>
      <c r="GJ319" s="91">
        <f t="shared" si="2917"/>
        <v>9679008150000</v>
      </c>
      <c r="GK319" s="91">
        <f t="shared" si="2917"/>
        <v>1044434186601</v>
      </c>
      <c r="GL319" s="78">
        <f t="shared" si="2551"/>
        <v>0.10790715023842604</v>
      </c>
      <c r="GM319" s="91">
        <f t="shared" ref="GM319" si="2918">+GM222+GM249+GM271+GM294</f>
        <v>270326211749</v>
      </c>
      <c r="GN319" s="78">
        <f t="shared" si="2553"/>
        <v>2.7929123269619317E-2</v>
      </c>
      <c r="GO319" s="91">
        <f t="shared" ref="GO319:GQ319" si="2919">+GO222+GO249+GO271+GO294</f>
        <v>9679008150000</v>
      </c>
      <c r="GP319" s="91">
        <f t="shared" si="2919"/>
        <v>9679008150000</v>
      </c>
      <c r="GQ319" s="91">
        <f t="shared" si="2919"/>
        <v>1543057450724</v>
      </c>
      <c r="GR319" s="78">
        <f t="shared" si="2555"/>
        <v>0.15942309654156039</v>
      </c>
      <c r="GS319" s="91">
        <f t="shared" si="2556"/>
        <v>747980161491</v>
      </c>
      <c r="GT319" s="78">
        <f t="shared" si="2557"/>
        <v>7.7278596101915675E-2</v>
      </c>
      <c r="GU319" s="91">
        <f t="shared" ref="GU319:GW319" si="2920">+GU222+GU249+GU271+GU294</f>
        <v>9679008150000</v>
      </c>
      <c r="GV319" s="91">
        <f t="shared" si="2920"/>
        <v>9679008150000</v>
      </c>
      <c r="GW319" s="91">
        <f t="shared" si="2920"/>
        <v>1879266671798</v>
      </c>
      <c r="GX319" s="78">
        <f t="shared" si="2559"/>
        <v>0.19415901326604421</v>
      </c>
      <c r="GY319" s="91">
        <f t="shared" si="2560"/>
        <v>1025414148879</v>
      </c>
      <c r="GZ319" s="78">
        <f t="shared" si="2561"/>
        <v>0.10594206895868767</v>
      </c>
      <c r="HA319" s="91">
        <f t="shared" ref="HA319:HC319" si="2921">+HA222+HA249+HA271+HA294</f>
        <v>9679008150000</v>
      </c>
      <c r="HB319" s="91">
        <f t="shared" si="2921"/>
        <v>9676335277363</v>
      </c>
      <c r="HC319" s="91">
        <f t="shared" si="2921"/>
        <v>2284891139621</v>
      </c>
      <c r="HD319" s="78">
        <f t="shared" si="2563"/>
        <v>0.23613186956908336</v>
      </c>
      <c r="HE319" s="91">
        <f t="shared" si="2564"/>
        <v>1457906142064</v>
      </c>
      <c r="HF319" s="78">
        <f t="shared" si="2565"/>
        <v>0.15066717928580389</v>
      </c>
      <c r="HG319" s="91">
        <f t="shared" ref="HG319:HI319" si="2922">+HG222+HG249+HG271+HG294</f>
        <v>9679008150000</v>
      </c>
      <c r="HH319" s="91">
        <f t="shared" si="2922"/>
        <v>9676335277363</v>
      </c>
      <c r="HI319" s="91">
        <f t="shared" si="2922"/>
        <v>2638005922094</v>
      </c>
      <c r="HJ319" s="78">
        <f t="shared" si="2567"/>
        <v>0.27262448504294806</v>
      </c>
      <c r="HK319" s="91">
        <f t="shared" si="2568"/>
        <v>1837744238545</v>
      </c>
      <c r="HL319" s="78">
        <f t="shared" si="2569"/>
        <v>0.18992151324523174</v>
      </c>
      <c r="HM319" s="91">
        <f t="shared" ref="HM319:HO319" si="2923">+HM222+HM249+HM271+HM294</f>
        <v>9679008150000</v>
      </c>
      <c r="HN319" s="91">
        <f t="shared" si="2923"/>
        <v>9676335277363</v>
      </c>
      <c r="HO319" s="91">
        <f t="shared" si="2923"/>
        <v>3948947073000</v>
      </c>
      <c r="HP319" s="78">
        <f t="shared" si="2571"/>
        <v>0.40810358051960444</v>
      </c>
      <c r="HQ319" s="91">
        <f t="shared" si="2572"/>
        <v>3160844246285</v>
      </c>
      <c r="HR319" s="78">
        <f t="shared" si="2573"/>
        <v>0.32665716468915029</v>
      </c>
    </row>
    <row r="320" spans="1:226" x14ac:dyDescent="0.35">
      <c r="A320" s="48" t="s">
        <v>167</v>
      </c>
      <c r="B320" s="91">
        <f t="shared" si="2425"/>
        <v>23461552738</v>
      </c>
      <c r="C320" s="91">
        <f t="shared" ref="C320" si="2924">+C223+C250+C272+C295</f>
        <v>22643074901.209999</v>
      </c>
      <c r="D320" s="78">
        <f t="shared" si="2427"/>
        <v>0.9651140806437617</v>
      </c>
      <c r="E320" s="91">
        <f t="shared" ref="E320:F320" si="2925">+E223+E250+E272+E295</f>
        <v>31840409337</v>
      </c>
      <c r="F320" s="91">
        <f t="shared" si="2925"/>
        <v>27523748634.599998</v>
      </c>
      <c r="G320" s="78">
        <f t="shared" si="2429"/>
        <v>0.86442822839642808</v>
      </c>
      <c r="H320" s="91">
        <f t="shared" ref="H320:I320" si="2926">+H223+H250+H272+H295</f>
        <v>37196037183</v>
      </c>
      <c r="I320" s="91">
        <f t="shared" si="2926"/>
        <v>34629889166.830002</v>
      </c>
      <c r="J320" s="78">
        <f t="shared" si="2431"/>
        <v>0.93101017714481626</v>
      </c>
      <c r="K320" s="91">
        <f t="shared" ref="K320:L320" si="2927">+K223+K250+K272+K295</f>
        <v>55823549584</v>
      </c>
      <c r="L320" s="91">
        <f t="shared" si="2927"/>
        <v>51672343661.439995</v>
      </c>
      <c r="M320" s="78">
        <f t="shared" si="2433"/>
        <v>0.92563701245271923</v>
      </c>
      <c r="N320" s="91">
        <f t="shared" ref="N320:O320" si="2928">+N223+N250+N272+N295</f>
        <v>118624407246</v>
      </c>
      <c r="O320" s="91">
        <f t="shared" si="2928"/>
        <v>98930643558.099991</v>
      </c>
      <c r="P320" s="78">
        <f t="shared" si="2435"/>
        <v>0.83398219518973338</v>
      </c>
      <c r="Q320" s="91">
        <f t="shared" ref="Q320:R320" si="2929">+Q223+Q250+Q272+Q295</f>
        <v>294492085389</v>
      </c>
      <c r="R320" s="91">
        <f t="shared" si="2929"/>
        <v>283755005190.98999</v>
      </c>
      <c r="S320" s="78">
        <f t="shared" si="2437"/>
        <v>0.96354034376228748</v>
      </c>
      <c r="T320" s="91">
        <f t="shared" ref="T320:U320" si="2930">+T223+T250+T272+T295</f>
        <v>257473913429</v>
      </c>
      <c r="U320" s="91">
        <f t="shared" si="2930"/>
        <v>240142443662</v>
      </c>
      <c r="V320" s="78">
        <f t="shared" si="2439"/>
        <v>0.93268650195982183</v>
      </c>
      <c r="W320" s="91">
        <f t="shared" ref="W320:X320" si="2931">+W223+W250+W272+W295</f>
        <v>376631798120</v>
      </c>
      <c r="X320" s="91">
        <f t="shared" si="2931"/>
        <v>350245777579</v>
      </c>
      <c r="Y320" s="78">
        <f t="shared" si="2441"/>
        <v>0.92994213268048853</v>
      </c>
      <c r="Z320" s="91">
        <f t="shared" ref="Z320:AA320" si="2932">+Z223+Z250+Z272+Z295</f>
        <v>405524649809</v>
      </c>
      <c r="AA320" s="91">
        <f t="shared" si="2932"/>
        <v>399468675672</v>
      </c>
      <c r="AB320" s="78">
        <f t="shared" si="2443"/>
        <v>0.98506632299700569</v>
      </c>
      <c r="AC320" s="91">
        <f t="shared" ref="AC320:AD320" si="2933">+AC223+AC250+AC272+AC295</f>
        <v>386886702876</v>
      </c>
      <c r="AD320" s="91">
        <f t="shared" si="2933"/>
        <v>348905136650</v>
      </c>
      <c r="AE320" s="78">
        <f t="shared" si="2445"/>
        <v>0.9018276773441517</v>
      </c>
      <c r="AF320" s="91">
        <f t="shared" ref="AF320:AG320" si="2934">+AF223+AF250+AF272+AF295</f>
        <v>378516876000</v>
      </c>
      <c r="AG320" s="91">
        <f t="shared" si="2934"/>
        <v>381230712860</v>
      </c>
      <c r="AH320" s="91">
        <f t="shared" ref="AH320:AJ320" si="2935">+AH223+AH250+AH272+AH295</f>
        <v>335450127713</v>
      </c>
      <c r="AI320" s="78">
        <f t="shared" si="2448"/>
        <v>0.87991370159147675</v>
      </c>
      <c r="AJ320" s="91">
        <f t="shared" si="2935"/>
        <v>297894007622</v>
      </c>
      <c r="AK320" s="78">
        <f t="shared" si="2449"/>
        <v>0.78140086192739699</v>
      </c>
      <c r="AL320" s="91">
        <f t="shared" ref="AL320:AN320" si="2936">+AL223+AL250+AL272+AL295</f>
        <v>635792654000</v>
      </c>
      <c r="AM320" s="91">
        <f t="shared" si="2936"/>
        <v>655664292074</v>
      </c>
      <c r="AN320" s="91">
        <f t="shared" si="2936"/>
        <v>582024121754</v>
      </c>
      <c r="AO320" s="78">
        <f t="shared" si="2451"/>
        <v>0.88768616621310714</v>
      </c>
      <c r="AP320" s="91">
        <f t="shared" ref="AP320" si="2937">+AP223+AP250+AP272+AP295</f>
        <v>425675957174</v>
      </c>
      <c r="AQ320" s="78">
        <f t="shared" si="2453"/>
        <v>0.64922851880113841</v>
      </c>
      <c r="AR320" s="91">
        <f t="shared" ref="AR320:AT320" si="2938">+AR223+AR250+AR272+AR295</f>
        <v>659447545000</v>
      </c>
      <c r="AS320" s="91">
        <f t="shared" si="2938"/>
        <v>700057023173</v>
      </c>
      <c r="AT320" s="91">
        <f t="shared" si="2938"/>
        <v>620641002452</v>
      </c>
      <c r="AU320" s="78">
        <f t="shared" si="2455"/>
        <v>0.8865577830202348</v>
      </c>
      <c r="AV320" s="91">
        <f t="shared" ref="AV320" si="2939">+AV223+AV250+AV272+AV295</f>
        <v>520509974261</v>
      </c>
      <c r="AW320" s="78">
        <f t="shared" si="2457"/>
        <v>0.74352510871442279</v>
      </c>
      <c r="AX320" s="91">
        <f t="shared" ref="AX320:AZ320" si="2940">+AX223+AX250+AX272+AX295</f>
        <v>711965945000</v>
      </c>
      <c r="AY320" s="91">
        <f t="shared" si="2940"/>
        <v>725823592494</v>
      </c>
      <c r="AZ320" s="91">
        <f t="shared" si="2940"/>
        <v>658175960486</v>
      </c>
      <c r="BA320" s="78">
        <f t="shared" si="2459"/>
        <v>0.90679879696999621</v>
      </c>
      <c r="BB320" s="91">
        <f t="shared" ref="BB320" si="2941">+BB223+BB250+BB272+BB295</f>
        <v>482461353893</v>
      </c>
      <c r="BC320" s="78">
        <f t="shared" si="2461"/>
        <v>0.66470883405045589</v>
      </c>
      <c r="BD320" s="91">
        <f t="shared" ref="BD320:BF320" si="2942">+BD223+BD250+BD272+BD295</f>
        <v>499968045000</v>
      </c>
      <c r="BE320" s="91">
        <f t="shared" si="2942"/>
        <v>499865618570</v>
      </c>
      <c r="BF320" s="91">
        <f t="shared" si="2942"/>
        <v>471313019179</v>
      </c>
      <c r="BG320" s="78">
        <f t="shared" si="2463"/>
        <v>0.94287944933543866</v>
      </c>
      <c r="BH320" s="91">
        <f t="shared" ref="BH320" si="2943">+BH223+BH250+BH272+BH295</f>
        <v>366182505768</v>
      </c>
      <c r="BI320" s="78">
        <f t="shared" si="2465"/>
        <v>0.73256189696655571</v>
      </c>
      <c r="BJ320" s="91">
        <f t="shared" ref="BJ320:BL320" si="2944">+BJ223+BJ250+BJ272+BJ295</f>
        <v>606257161000</v>
      </c>
      <c r="BK320" s="91">
        <f t="shared" si="2944"/>
        <v>551200386117</v>
      </c>
      <c r="BL320" s="91">
        <f t="shared" si="2944"/>
        <v>472563133324</v>
      </c>
      <c r="BM320" s="78">
        <f t="shared" si="2467"/>
        <v>0.8573345469748852</v>
      </c>
      <c r="BN320" s="91">
        <f t="shared" ref="BN320" si="2945">+BN223+BN250+BN272+BN295</f>
        <v>381164968843</v>
      </c>
      <c r="BO320" s="78">
        <f t="shared" si="2469"/>
        <v>0.6915179641439736</v>
      </c>
      <c r="BP320" s="91">
        <f t="shared" ref="BP320:BR320" si="2946">+BP223+BP250+BP272+BP295</f>
        <v>633109690000</v>
      </c>
      <c r="BQ320" s="91">
        <f t="shared" si="2946"/>
        <v>683402690000</v>
      </c>
      <c r="BR320" s="91">
        <f t="shared" si="2946"/>
        <v>616041016523</v>
      </c>
      <c r="BS320" s="78">
        <f t="shared" si="2471"/>
        <v>0.90143194567027529</v>
      </c>
      <c r="BT320" s="91">
        <f t="shared" ref="BT320" si="2947">+BT223+BT250+BT272+BT295</f>
        <v>470451521084</v>
      </c>
      <c r="BU320" s="78">
        <f t="shared" si="2473"/>
        <v>0.68839577011907871</v>
      </c>
      <c r="BV320" s="91">
        <f t="shared" ref="BV320:BX320" si="2948">+BV223+BV250+BV272+BV295</f>
        <v>679292031000</v>
      </c>
      <c r="BW320" s="91">
        <f t="shared" si="2948"/>
        <v>674746954697</v>
      </c>
      <c r="BX320" s="91">
        <f t="shared" si="2948"/>
        <v>621859238012</v>
      </c>
      <c r="BY320" s="78">
        <f t="shared" si="2475"/>
        <v>0.92161844330405374</v>
      </c>
      <c r="BZ320" s="91">
        <f t="shared" ref="BZ320" si="2949">+BZ223+BZ250+BZ272+BZ295</f>
        <v>516956793918</v>
      </c>
      <c r="CA320" s="78">
        <f t="shared" si="2477"/>
        <v>0.76614913238125426</v>
      </c>
      <c r="CB320" s="91">
        <f t="shared" ref="CB320:CD320" si="2950">+CB223+CB250+CB272+CB295</f>
        <v>631394751000</v>
      </c>
      <c r="CC320" s="91">
        <f t="shared" si="2950"/>
        <v>648642792517</v>
      </c>
      <c r="CD320" s="91">
        <f t="shared" si="2950"/>
        <v>495860256733</v>
      </c>
      <c r="CE320" s="78">
        <f t="shared" si="2479"/>
        <v>0.7644581308131998</v>
      </c>
      <c r="CF320" s="91">
        <f t="shared" ref="CF320" si="2951">+CF223+CF250+CF272+CF295</f>
        <v>409538314543</v>
      </c>
      <c r="CG320" s="78">
        <f t="shared" si="2481"/>
        <v>0.63137726845591458</v>
      </c>
      <c r="CH320" s="91">
        <f t="shared" ref="CH320:CJ320" si="2952">+CH223+CH250+CH272+CH295</f>
        <v>862829004000</v>
      </c>
      <c r="CI320" s="91">
        <f t="shared" si="2952"/>
        <v>970437034396</v>
      </c>
      <c r="CJ320" s="91">
        <f t="shared" si="2952"/>
        <v>908225458202</v>
      </c>
      <c r="CK320" s="78">
        <f t="shared" si="2483"/>
        <v>0.93589323780010059</v>
      </c>
      <c r="CL320" s="91">
        <f t="shared" ref="CL320" si="2953">+CL223+CL250+CL272+CL295</f>
        <v>759664914635</v>
      </c>
      <c r="CM320" s="78">
        <f t="shared" si="2485"/>
        <v>0.78280701138721009</v>
      </c>
      <c r="CN320" s="91">
        <f t="shared" ref="CN320:CP320" si="2954">+CN223+CN250+CN272+CN295</f>
        <v>915296436000</v>
      </c>
      <c r="CO320" s="91">
        <f t="shared" si="2954"/>
        <v>953730410830</v>
      </c>
      <c r="CP320" s="91">
        <f t="shared" si="2954"/>
        <v>935751830924</v>
      </c>
      <c r="CQ320" s="78">
        <f t="shared" si="2487"/>
        <v>0.98114920138663309</v>
      </c>
      <c r="CR320" s="91">
        <f t="shared" ref="CR320" si="2955">+CR223+CR250+CR272+CR295</f>
        <v>760585782652</v>
      </c>
      <c r="CS320" s="78">
        <f t="shared" si="2489"/>
        <v>0.79748509014207414</v>
      </c>
      <c r="CT320" s="91">
        <f t="shared" ref="CT320:CU320" si="2956">+CT223+CT250+CT272+CT295</f>
        <v>942878905000</v>
      </c>
      <c r="CU320" s="91">
        <f t="shared" si="2956"/>
        <v>648190322094</v>
      </c>
      <c r="CV320" s="52">
        <f t="shared" si="2491"/>
        <v>0.68745871676278514</v>
      </c>
      <c r="CW320" s="91">
        <f t="shared" ref="CW320:CX320" si="2957">+CW223+CW250+CW272+CW295</f>
        <v>942878905000</v>
      </c>
      <c r="CX320" s="91">
        <f t="shared" si="2957"/>
        <v>764330272672</v>
      </c>
      <c r="CY320" s="52">
        <f t="shared" si="2493"/>
        <v>0.81063460919406183</v>
      </c>
      <c r="CZ320" s="91">
        <f t="shared" ref="CZ320:DA320" si="2958">+CZ223+CZ250+CZ272+CZ295</f>
        <v>948671774000</v>
      </c>
      <c r="DA320" s="91">
        <f t="shared" si="2958"/>
        <v>806334242062</v>
      </c>
      <c r="DB320" s="52">
        <f t="shared" si="2495"/>
        <v>0.84996124493317116</v>
      </c>
      <c r="DC320" s="91">
        <f t="shared" ref="DC320:DE320" si="2959">+DC223+DC250+DC272+DC295</f>
        <v>897178905000</v>
      </c>
      <c r="DD320" s="91">
        <f t="shared" si="2959"/>
        <v>1026764797112</v>
      </c>
      <c r="DE320" s="91">
        <f t="shared" si="2959"/>
        <v>984926354086</v>
      </c>
      <c r="DF320" s="78">
        <f t="shared" si="2497"/>
        <v>0.95925216452328732</v>
      </c>
      <c r="DG320" s="91">
        <f t="shared" ref="DG320" si="2960">+DG223+DG250+DG272+DG295</f>
        <v>809826252593</v>
      </c>
      <c r="DH320" s="78">
        <f t="shared" si="2499"/>
        <v>0.78871641769450318</v>
      </c>
      <c r="DI320" s="77">
        <f t="shared" ref="DI320:DK320" si="2961">+DI137+DI191+DI237+DI260</f>
        <v>626156037000</v>
      </c>
      <c r="DJ320" s="77">
        <f t="shared" si="2961"/>
        <v>5000000000</v>
      </c>
      <c r="DK320" s="77">
        <f t="shared" si="2961"/>
        <v>631156037000</v>
      </c>
      <c r="DL320" s="91">
        <f t="shared" ref="DL320:DN320" si="2962">+DL223+DL250+DL272+DL295</f>
        <v>1059305612000</v>
      </c>
      <c r="DM320" s="91">
        <f t="shared" si="2962"/>
        <v>1059305612000</v>
      </c>
      <c r="DN320" s="91">
        <f t="shared" si="2962"/>
        <v>28911502267</v>
      </c>
      <c r="DO320" s="78">
        <f t="shared" si="2502"/>
        <v>2.7292881241716672E-2</v>
      </c>
      <c r="DP320" s="91">
        <f t="shared" ref="DP320" si="2963">+DP223+DP250+DP272+DP295</f>
        <v>3426113431</v>
      </c>
      <c r="DQ320" s="78">
        <f t="shared" si="2504"/>
        <v>3.2343012178812094E-3</v>
      </c>
      <c r="DR320" s="91">
        <f t="shared" ref="DR320:DT320" si="2964">+DR223+DR250+DR272+DR295</f>
        <v>1059305612000</v>
      </c>
      <c r="DS320" s="91">
        <f t="shared" si="2964"/>
        <v>1059305612000</v>
      </c>
      <c r="DT320" s="91">
        <f t="shared" si="2964"/>
        <v>59862063790</v>
      </c>
      <c r="DU320" s="78">
        <f t="shared" si="2506"/>
        <v>5.6510664261448282E-2</v>
      </c>
      <c r="DV320" s="91">
        <f t="shared" ref="DV320" si="2965">+DV223+DV250+DV272+DV295</f>
        <v>9962810817</v>
      </c>
      <c r="DW320" s="78">
        <f t="shared" si="2508"/>
        <v>9.4050392107240151E-3</v>
      </c>
      <c r="DX320" s="91">
        <f t="shared" ref="DX320:DZ320" si="2966">+DX223+DX250+DX272+DX295</f>
        <v>1059305612000</v>
      </c>
      <c r="DY320" s="91">
        <f t="shared" si="2966"/>
        <v>1059305612000</v>
      </c>
      <c r="DZ320" s="91">
        <f t="shared" si="2966"/>
        <v>407790101561</v>
      </c>
      <c r="EA320" s="78">
        <f t="shared" si="2510"/>
        <v>0.38495982362547893</v>
      </c>
      <c r="EB320" s="91">
        <f t="shared" ref="EB320" si="2967">+EB223+EB250+EB272+EB295</f>
        <v>45587006145</v>
      </c>
      <c r="EC320" s="78">
        <f t="shared" si="2512"/>
        <v>4.3034800938069606E-2</v>
      </c>
      <c r="ED320" s="91">
        <f t="shared" ref="ED320:EF320" si="2968">+ED223+ED250+ED272+ED295</f>
        <v>1059305612000</v>
      </c>
      <c r="EE320" s="91">
        <f t="shared" si="2968"/>
        <v>1059305612000</v>
      </c>
      <c r="EF320" s="91">
        <f t="shared" si="2968"/>
        <v>454553606195</v>
      </c>
      <c r="EG320" s="78">
        <f t="shared" si="2514"/>
        <v>0.42910525635448066</v>
      </c>
      <c r="EH320" s="91">
        <f t="shared" ref="EH320" si="2969">+EH223+EH250+EH272+EH295</f>
        <v>87842882236</v>
      </c>
      <c r="EI320" s="78">
        <f t="shared" si="2516"/>
        <v>8.2924966356168042E-2</v>
      </c>
      <c r="EJ320" s="91">
        <f t="shared" ref="EJ320:EL320" si="2970">+EJ223+EJ250+EJ272+EJ295</f>
        <v>1059305612000</v>
      </c>
      <c r="EK320" s="91">
        <f t="shared" si="2970"/>
        <v>1049223241159</v>
      </c>
      <c r="EL320" s="91">
        <f t="shared" si="2970"/>
        <v>531643915054</v>
      </c>
      <c r="EM320" s="78">
        <f t="shared" si="2518"/>
        <v>0.50670238153201019</v>
      </c>
      <c r="EN320" s="91">
        <f t="shared" ref="EN320" si="2971">+EN223+EN250+EN272+EN295</f>
        <v>174902215274</v>
      </c>
      <c r="EO320" s="78">
        <f t="shared" si="2520"/>
        <v>0.16669685574330048</v>
      </c>
      <c r="EP320" s="91">
        <f t="shared" ref="EP320:ER320" si="2972">+EP223+EP250+EP272+EP295</f>
        <v>1059305612000</v>
      </c>
      <c r="EQ320" s="91">
        <f t="shared" si="2972"/>
        <v>1049223241159</v>
      </c>
      <c r="ER320" s="91">
        <f t="shared" si="2972"/>
        <v>552786050639</v>
      </c>
      <c r="ES320" s="78">
        <f t="shared" si="2522"/>
        <v>0.52685265533041159</v>
      </c>
      <c r="ET320" s="91">
        <f t="shared" ref="ET320" si="2973">+ET223+ET250+ET272+ET295</f>
        <v>211418024254</v>
      </c>
      <c r="EU320" s="78">
        <f t="shared" si="2524"/>
        <v>0.20149956268645175</v>
      </c>
      <c r="EV320" s="91">
        <f t="shared" ref="EV320:EX320" si="2974">+EV223+EV250+EV272+EV295</f>
        <v>1059305612000</v>
      </c>
      <c r="EW320" s="91">
        <f t="shared" si="2974"/>
        <v>1049223241159</v>
      </c>
      <c r="EX320" s="91">
        <f t="shared" si="2974"/>
        <v>608877904382</v>
      </c>
      <c r="EY320" s="78">
        <f t="shared" si="2526"/>
        <v>0.58031301680795522</v>
      </c>
      <c r="EZ320" s="91">
        <f t="shared" ref="EZ320" si="2975">+EZ223+EZ250+EZ272+EZ295</f>
        <v>301488677169</v>
      </c>
      <c r="FA320" s="78">
        <f t="shared" si="2528"/>
        <v>0.28734464253381153</v>
      </c>
      <c r="FB320" s="91">
        <f t="shared" ref="FB320:FD320" si="2976">+FB223+FB250+FB272+FB295</f>
        <v>1059305612000</v>
      </c>
      <c r="FC320" s="91">
        <f t="shared" si="2976"/>
        <v>1049223241159</v>
      </c>
      <c r="FD320" s="91">
        <f t="shared" si="2976"/>
        <v>655437996189</v>
      </c>
      <c r="FE320" s="78">
        <f t="shared" si="2530"/>
        <v>0.62468878926565308</v>
      </c>
      <c r="FF320" s="91">
        <f t="shared" ref="FF320" si="2977">+FF223+FF250+FF272+FF295</f>
        <v>338510688294</v>
      </c>
      <c r="FG320" s="78">
        <f t="shared" si="2532"/>
        <v>0.32262980366320521</v>
      </c>
      <c r="FH320" s="91">
        <f t="shared" ref="FH320:FJ320" si="2978">+FH223+FH250+FH272+FH295</f>
        <v>1059305612000</v>
      </c>
      <c r="FI320" s="91">
        <f t="shared" si="2978"/>
        <v>1092988935420</v>
      </c>
      <c r="FJ320" s="91">
        <f t="shared" si="2978"/>
        <v>722614079439</v>
      </c>
      <c r="FK320" s="78">
        <f t="shared" si="2534"/>
        <v>0.66113576818718933</v>
      </c>
      <c r="FL320" s="91">
        <f t="shared" ref="FL320" si="2979">+FL223+FL250+FL272+FL295</f>
        <v>378344353636</v>
      </c>
      <c r="FM320" s="78">
        <f t="shared" si="2536"/>
        <v>0.34615570329686329</v>
      </c>
      <c r="FN320" s="91">
        <f t="shared" ref="FN320:FP320" si="2980">+FN223+FN250+FN272+FN295</f>
        <v>1487504427000</v>
      </c>
      <c r="FO320" s="91">
        <f t="shared" si="2980"/>
        <v>0</v>
      </c>
      <c r="FP320" s="91">
        <f t="shared" si="2980"/>
        <v>1487504427000</v>
      </c>
      <c r="FQ320" s="91">
        <f t="shared" ref="FQ320:FS320" si="2981">+FQ223+FQ250+FQ272+FQ295</f>
        <v>1059305612000</v>
      </c>
      <c r="FR320" s="91">
        <f t="shared" si="2981"/>
        <v>1105096153762</v>
      </c>
      <c r="FS320" s="91">
        <f t="shared" si="2981"/>
        <v>751481938186</v>
      </c>
      <c r="FT320" s="78">
        <f t="shared" si="2539"/>
        <v>0.68001497935522048</v>
      </c>
      <c r="FU320" s="91">
        <f t="shared" ref="FU320" si="2982">+FU223+FU250+FU272+FU295</f>
        <v>510190088162</v>
      </c>
      <c r="FV320" s="78">
        <f t="shared" si="2541"/>
        <v>0.46167031386834195</v>
      </c>
      <c r="FW320" s="91">
        <f t="shared" ref="FW320:FY320" si="2983">+FW223+FW250+FW272+FW295</f>
        <v>1059305612000</v>
      </c>
      <c r="FX320" s="91">
        <f t="shared" si="2983"/>
        <v>1105096153762</v>
      </c>
      <c r="FY320" s="91">
        <f t="shared" si="2983"/>
        <v>820131546980</v>
      </c>
      <c r="FZ320" s="78">
        <f t="shared" si="2543"/>
        <v>0.74213591657891909</v>
      </c>
      <c r="GA320" s="91">
        <f t="shared" ref="GA320" si="2984">+GA223+GA250+GA272+GA295</f>
        <v>603910117182</v>
      </c>
      <c r="GB320" s="78">
        <f t="shared" si="2545"/>
        <v>0.54647744010885557</v>
      </c>
      <c r="GC320" s="91">
        <f t="shared" ref="GC320:GE320" si="2985">+GC223+GC250+GC272+GC295</f>
        <v>1059305612000</v>
      </c>
      <c r="GD320" s="91">
        <f t="shared" si="2985"/>
        <v>1070730153571</v>
      </c>
      <c r="GE320" s="91">
        <f t="shared" si="2985"/>
        <v>994059615049</v>
      </c>
      <c r="GF320" s="78">
        <f t="shared" si="2547"/>
        <v>0.92839415396466096</v>
      </c>
      <c r="GG320" s="91">
        <f t="shared" ref="GG320" si="2986">+GG223+GG250+GG272+GG295</f>
        <v>852923729914</v>
      </c>
      <c r="GH320" s="78">
        <f t="shared" si="2549"/>
        <v>0.79658140481932616</v>
      </c>
      <c r="GI320" s="91">
        <f t="shared" ref="GI320:GK320" si="2987">+GI223+GI250+GI272+GI295</f>
        <v>1487504427000</v>
      </c>
      <c r="GJ320" s="91">
        <f t="shared" si="2987"/>
        <v>1487504427000</v>
      </c>
      <c r="GK320" s="91">
        <f t="shared" si="2987"/>
        <v>146151563775</v>
      </c>
      <c r="GL320" s="78">
        <f t="shared" si="2551"/>
        <v>9.825285970392611E-2</v>
      </c>
      <c r="GM320" s="91">
        <f t="shared" ref="GM320" si="2988">+GM223+GM250+GM272+GM295</f>
        <v>2771357743</v>
      </c>
      <c r="GN320" s="78">
        <f t="shared" si="2553"/>
        <v>1.863092097540359E-3</v>
      </c>
      <c r="GO320" s="91">
        <f t="shared" ref="GO320:GQ320" si="2989">+GO223+GO250+GO272+GO295</f>
        <v>1487504427000</v>
      </c>
      <c r="GP320" s="91">
        <f t="shared" si="2989"/>
        <v>1487504427000</v>
      </c>
      <c r="GQ320" s="91">
        <f t="shared" si="2989"/>
        <v>322319366237</v>
      </c>
      <c r="GR320" s="78">
        <f t="shared" si="2555"/>
        <v>0.21668464334392196</v>
      </c>
      <c r="GS320" s="91">
        <f t="shared" si="2556"/>
        <v>184471897678</v>
      </c>
      <c r="GT320" s="78">
        <f t="shared" si="2557"/>
        <v>0.12401435204468135</v>
      </c>
      <c r="GU320" s="91">
        <f t="shared" ref="GU320:GW320" si="2990">+GU223+GU250+GU272+GU295</f>
        <v>1487504427000</v>
      </c>
      <c r="GV320" s="91">
        <f t="shared" si="2990"/>
        <v>1487504427000</v>
      </c>
      <c r="GW320" s="91">
        <f t="shared" si="2990"/>
        <v>367919690136</v>
      </c>
      <c r="GX320" s="78">
        <f t="shared" si="2559"/>
        <v>0.24734023204086908</v>
      </c>
      <c r="GY320" s="91">
        <f t="shared" si="2560"/>
        <v>205279666833</v>
      </c>
      <c r="GZ320" s="78">
        <f t="shared" si="2561"/>
        <v>0.13800272665205318</v>
      </c>
      <c r="HA320" s="91">
        <f t="shared" ref="HA320:HC320" si="2991">+HA223+HA250+HA272+HA295</f>
        <v>1487504427000</v>
      </c>
      <c r="HB320" s="91">
        <f t="shared" si="2991"/>
        <v>1487504427000</v>
      </c>
      <c r="HC320" s="91">
        <f t="shared" si="2991"/>
        <v>716181051578</v>
      </c>
      <c r="HD320" s="78">
        <f t="shared" si="2563"/>
        <v>0.48146482025764081</v>
      </c>
      <c r="HE320" s="91">
        <f t="shared" si="2564"/>
        <v>252936964706</v>
      </c>
      <c r="HF320" s="78">
        <f t="shared" si="2565"/>
        <v>0.17004115087988239</v>
      </c>
      <c r="HG320" s="91">
        <f t="shared" ref="HG320:HI320" si="2992">+HG223+HG250+HG272+HG295</f>
        <v>1487504427000</v>
      </c>
      <c r="HH320" s="91">
        <f t="shared" si="2992"/>
        <v>1487504427000</v>
      </c>
      <c r="HI320" s="91">
        <f t="shared" si="2992"/>
        <v>813896621739</v>
      </c>
      <c r="HJ320" s="78">
        <f t="shared" si="2567"/>
        <v>0.54715576435659241</v>
      </c>
      <c r="HK320" s="91">
        <f t="shared" si="2568"/>
        <v>404834960268</v>
      </c>
      <c r="HL320" s="78">
        <f t="shared" si="2569"/>
        <v>0.27215714650642853</v>
      </c>
      <c r="HM320" s="91">
        <f t="shared" ref="HM320:HO320" si="2993">+HM223+HM250+HM272+HM295</f>
        <v>1487504427000</v>
      </c>
      <c r="HN320" s="91">
        <f t="shared" si="2993"/>
        <v>1487504427000</v>
      </c>
      <c r="HO320" s="91">
        <f t="shared" si="2993"/>
        <v>952393213859</v>
      </c>
      <c r="HP320" s="78">
        <f t="shared" si="2571"/>
        <v>0.64026243994432164</v>
      </c>
      <c r="HQ320" s="91">
        <f t="shared" si="2572"/>
        <v>552494973666</v>
      </c>
      <c r="HR320" s="78">
        <f t="shared" si="2573"/>
        <v>0.37142408697248203</v>
      </c>
    </row>
    <row r="321" spans="1:226" x14ac:dyDescent="0.35">
      <c r="A321" s="48" t="s">
        <v>168</v>
      </c>
      <c r="B321" s="91">
        <f t="shared" si="2425"/>
        <v>158573012430</v>
      </c>
      <c r="C321" s="91">
        <f t="shared" ref="C321" si="2994">+C224+C251+C273+C296</f>
        <v>157770902535.56</v>
      </c>
      <c r="D321" s="78">
        <f t="shared" si="2427"/>
        <v>0.99494169983814817</v>
      </c>
      <c r="E321" s="91">
        <f t="shared" ref="E321:F321" si="2995">+E224+E251+E273+E296</f>
        <v>203799883774</v>
      </c>
      <c r="F321" s="91">
        <f t="shared" si="2995"/>
        <v>199669165799.42001</v>
      </c>
      <c r="G321" s="78">
        <f t="shared" si="2429"/>
        <v>0.97973149985129204</v>
      </c>
      <c r="H321" s="91">
        <f t="shared" ref="H321:I321" si="2996">+H224+H251+H273+H296</f>
        <v>243103648075</v>
      </c>
      <c r="I321" s="91">
        <f t="shared" si="2996"/>
        <v>240786514921.03</v>
      </c>
      <c r="J321" s="78">
        <f t="shared" si="2431"/>
        <v>0.99046853812224511</v>
      </c>
      <c r="K321" s="91">
        <f t="shared" ref="K321:L321" si="2997">+K224+K251+K273+K296</f>
        <v>317325531704</v>
      </c>
      <c r="L321" s="91">
        <f t="shared" si="2997"/>
        <v>316310602090.77002</v>
      </c>
      <c r="M321" s="78">
        <f t="shared" si="2433"/>
        <v>0.99680161376306553</v>
      </c>
      <c r="N321" s="91">
        <f t="shared" ref="N321:O321" si="2998">+N224+N251+N273+N296</f>
        <v>468443313868</v>
      </c>
      <c r="O321" s="91">
        <f t="shared" si="2998"/>
        <v>459588752443.57001</v>
      </c>
      <c r="P321" s="78">
        <f t="shared" si="2435"/>
        <v>0.98109790200373093</v>
      </c>
      <c r="Q321" s="91">
        <f t="shared" ref="Q321:R321" si="2999">+Q224+Q251+Q273+Q296</f>
        <v>551840554528</v>
      </c>
      <c r="R321" s="91">
        <f t="shared" si="2999"/>
        <v>547355411877.53003</v>
      </c>
      <c r="S321" s="78">
        <f t="shared" si="2437"/>
        <v>0.99187239391221216</v>
      </c>
      <c r="T321" s="91">
        <f t="shared" ref="T321:U321" si="3000">+T224+T251+T273+T296</f>
        <v>579280170852</v>
      </c>
      <c r="U321" s="91">
        <f t="shared" si="3000"/>
        <v>566744762597</v>
      </c>
      <c r="V321" s="78">
        <f t="shared" si="2439"/>
        <v>0.97836037053268532</v>
      </c>
      <c r="W321" s="91">
        <f t="shared" ref="W321:X321" si="3001">+W224+W251+W273+W296</f>
        <v>658768899646</v>
      </c>
      <c r="X321" s="91">
        <f t="shared" si="3001"/>
        <v>656098569763.65991</v>
      </c>
      <c r="Y321" s="78">
        <f t="shared" si="2441"/>
        <v>0.9959464845960776</v>
      </c>
      <c r="Z321" s="91">
        <f t="shared" ref="Z321:AA321" si="3002">+Z224+Z251+Z273+Z296</f>
        <v>707407421009</v>
      </c>
      <c r="AA321" s="91">
        <f t="shared" si="3002"/>
        <v>695708000192.09009</v>
      </c>
      <c r="AB321" s="78">
        <f t="shared" si="2443"/>
        <v>0.98346155204277808</v>
      </c>
      <c r="AC321" s="91">
        <f t="shared" ref="AC321:AD321" si="3003">+AC224+AC251+AC273+AC296</f>
        <v>707621765310</v>
      </c>
      <c r="AD321" s="91">
        <f t="shared" si="3003"/>
        <v>695624976567.37</v>
      </c>
      <c r="AE321" s="78">
        <f t="shared" si="2445"/>
        <v>0.98304632597419561</v>
      </c>
      <c r="AF321" s="91">
        <f t="shared" ref="AF321:AG321" si="3004">+AF224+AF251+AF273+AF296</f>
        <v>743441812000</v>
      </c>
      <c r="AG321" s="91">
        <f t="shared" si="3004"/>
        <v>726007122704</v>
      </c>
      <c r="AH321" s="91">
        <f t="shared" ref="AH321:AJ321" si="3005">+AH224+AH251+AH273+AH296</f>
        <v>698323011143</v>
      </c>
      <c r="AI321" s="78">
        <f t="shared" si="2448"/>
        <v>0.96186798903860471</v>
      </c>
      <c r="AJ321" s="91">
        <f t="shared" si="3005"/>
        <v>588739813986</v>
      </c>
      <c r="AK321" s="78">
        <f t="shared" si="2449"/>
        <v>0.81092842697362189</v>
      </c>
      <c r="AL321" s="91">
        <f t="shared" ref="AL321:AN321" si="3006">+AL224+AL251+AL273+AL296</f>
        <v>999058320000</v>
      </c>
      <c r="AM321" s="91">
        <f t="shared" si="3006"/>
        <v>958236307482</v>
      </c>
      <c r="AN321" s="91">
        <f t="shared" si="3006"/>
        <v>898164127043</v>
      </c>
      <c r="AO321" s="78">
        <f t="shared" si="2451"/>
        <v>0.93730963858293548</v>
      </c>
      <c r="AP321" s="91">
        <f t="shared" ref="AP321" si="3007">+AP224+AP251+AP273+AP296</f>
        <v>580598188913</v>
      </c>
      <c r="AQ321" s="78">
        <f t="shared" si="2453"/>
        <v>0.60590293268960305</v>
      </c>
      <c r="AR321" s="91">
        <f t="shared" ref="AR321:AT321" si="3008">+AR224+AR251+AR273+AR296</f>
        <v>904160315000</v>
      </c>
      <c r="AS321" s="91">
        <f t="shared" si="3008"/>
        <v>943995099101</v>
      </c>
      <c r="AT321" s="91">
        <f t="shared" si="3008"/>
        <v>925261817752</v>
      </c>
      <c r="AU321" s="78">
        <f t="shared" si="2455"/>
        <v>0.98015531927354249</v>
      </c>
      <c r="AV321" s="91">
        <f t="shared" ref="AV321" si="3009">+AV224+AV251+AV273+AV296</f>
        <v>732913925359</v>
      </c>
      <c r="AW321" s="78">
        <f t="shared" si="2457"/>
        <v>0.77639590084416743</v>
      </c>
      <c r="AX321" s="91">
        <f t="shared" ref="AX321:AZ321" si="3010">+AX224+AX251+AX273+AX296</f>
        <v>1252021447000</v>
      </c>
      <c r="AY321" s="91">
        <f t="shared" si="3010"/>
        <v>1190401420874</v>
      </c>
      <c r="AZ321" s="91">
        <f t="shared" si="3010"/>
        <v>1140637843345</v>
      </c>
      <c r="BA321" s="78">
        <f t="shared" si="2459"/>
        <v>0.95819596931221462</v>
      </c>
      <c r="BB321" s="91">
        <f t="shared" ref="BB321" si="3011">+BB224+BB251+BB273+BB296</f>
        <v>964256560420</v>
      </c>
      <c r="BC321" s="78">
        <f t="shared" si="2461"/>
        <v>0.81002638564731966</v>
      </c>
      <c r="BD321" s="91">
        <f t="shared" ref="BD321:BF321" si="3012">+BD224+BD251+BD273+BD296</f>
        <v>1010549508000</v>
      </c>
      <c r="BE321" s="91">
        <f t="shared" si="3012"/>
        <v>1025201979471</v>
      </c>
      <c r="BF321" s="91">
        <f t="shared" si="3012"/>
        <v>1002606992447</v>
      </c>
      <c r="BG321" s="78">
        <f t="shared" si="2463"/>
        <v>0.97796045318244618</v>
      </c>
      <c r="BH321" s="91">
        <f t="shared" ref="BH321" si="3013">+BH224+BH251+BH273+BH296</f>
        <v>843166437436</v>
      </c>
      <c r="BI321" s="78">
        <f t="shared" si="2465"/>
        <v>0.82243933812054326</v>
      </c>
      <c r="BJ321" s="91">
        <f t="shared" ref="BJ321:BL321" si="3014">+BJ224+BJ251+BJ273+BJ296</f>
        <v>1086570064000</v>
      </c>
      <c r="BK321" s="91">
        <f t="shared" si="3014"/>
        <v>1086157196486</v>
      </c>
      <c r="BL321" s="91">
        <f t="shared" si="3014"/>
        <v>1066834253139</v>
      </c>
      <c r="BM321" s="78">
        <f t="shared" si="2467"/>
        <v>0.98220980958417925</v>
      </c>
      <c r="BN321" s="91">
        <f t="shared" ref="BN321" si="3015">+BN224+BN251+BN273+BN296</f>
        <v>853683131321</v>
      </c>
      <c r="BO321" s="78">
        <f t="shared" si="2469"/>
        <v>0.78596646423085548</v>
      </c>
      <c r="BP321" s="91">
        <f t="shared" ref="BP321:BR321" si="3016">+BP224+BP251+BP273+BP296</f>
        <v>1182340749000</v>
      </c>
      <c r="BQ321" s="91">
        <f t="shared" si="3016"/>
        <v>1174139288017</v>
      </c>
      <c r="BR321" s="91">
        <f t="shared" si="3016"/>
        <v>1124749052849</v>
      </c>
      <c r="BS321" s="78">
        <f t="shared" si="2471"/>
        <v>0.9579349437736514</v>
      </c>
      <c r="BT321" s="91">
        <f t="shared" ref="BT321" si="3017">+BT224+BT251+BT273+BT296</f>
        <v>952848532887</v>
      </c>
      <c r="BU321" s="78">
        <f t="shared" si="2473"/>
        <v>0.81152938378909267</v>
      </c>
      <c r="BV321" s="91">
        <f t="shared" ref="BV321:BX321" si="3018">+BV224+BV251+BV273+BV296</f>
        <v>1321463947000</v>
      </c>
      <c r="BW321" s="91">
        <f t="shared" si="3018"/>
        <v>1339457207345</v>
      </c>
      <c r="BX321" s="91">
        <f t="shared" si="3018"/>
        <v>1293630644923</v>
      </c>
      <c r="BY321" s="78">
        <f t="shared" si="2475"/>
        <v>0.96578721427552361</v>
      </c>
      <c r="BZ321" s="91">
        <f t="shared" ref="BZ321" si="3019">+BZ224+BZ251+BZ273+BZ296</f>
        <v>1098305348316</v>
      </c>
      <c r="CA321" s="78">
        <f t="shared" si="2477"/>
        <v>0.81996299866346745</v>
      </c>
      <c r="CB321" s="91">
        <f t="shared" ref="CB321:CD321" si="3020">+CB224+CB251+CB273+CB296</f>
        <v>1314091203000</v>
      </c>
      <c r="CC321" s="91">
        <f t="shared" si="3020"/>
        <v>1443560231400</v>
      </c>
      <c r="CD321" s="91">
        <f t="shared" si="3020"/>
        <v>1390247826657</v>
      </c>
      <c r="CE321" s="78">
        <f t="shared" si="2479"/>
        <v>0.96306880476244738</v>
      </c>
      <c r="CF321" s="91">
        <f t="shared" ref="CF321" si="3021">+CF224+CF251+CF273+CF296</f>
        <v>1096827586561</v>
      </c>
      <c r="CG321" s="78">
        <f t="shared" si="2481"/>
        <v>0.75980728943832831</v>
      </c>
      <c r="CH321" s="91">
        <f t="shared" ref="CH321:CJ321" si="3022">+CH224+CH251+CH273+CH296</f>
        <v>1225902833000</v>
      </c>
      <c r="CI321" s="91">
        <f t="shared" si="3022"/>
        <v>1386388218485</v>
      </c>
      <c r="CJ321" s="91">
        <f t="shared" si="3022"/>
        <v>1363739831265</v>
      </c>
      <c r="CK321" s="78">
        <f t="shared" si="2483"/>
        <v>0.98366374806275447</v>
      </c>
      <c r="CL321" s="91">
        <f t="shared" ref="CL321" si="3023">+CL224+CL251+CL273+CL296</f>
        <v>1018397727726</v>
      </c>
      <c r="CM321" s="78">
        <f t="shared" si="2485"/>
        <v>0.73456894262912298</v>
      </c>
      <c r="CN321" s="91">
        <f t="shared" ref="CN321:CP321" si="3024">+CN224+CN251+CN273+CN296</f>
        <v>1315421229000</v>
      </c>
      <c r="CO321" s="91">
        <f t="shared" si="3024"/>
        <v>1418091517155</v>
      </c>
      <c r="CP321" s="91">
        <f t="shared" si="3024"/>
        <v>1377327048368</v>
      </c>
      <c r="CQ321" s="78">
        <f t="shared" si="2487"/>
        <v>0.97125399292368497</v>
      </c>
      <c r="CR321" s="91">
        <f t="shared" ref="CR321" si="3025">+CR224+CR251+CR273+CR296</f>
        <v>1148054048297</v>
      </c>
      <c r="CS321" s="78">
        <f t="shared" si="2489"/>
        <v>0.80957683930036206</v>
      </c>
      <c r="CT321" s="91">
        <f t="shared" ref="CT321:CU321" si="3026">+CT224+CT251+CT273+CT296</f>
        <v>2103527035723</v>
      </c>
      <c r="CU321" s="91">
        <f t="shared" si="3026"/>
        <v>1695525957170</v>
      </c>
      <c r="CV321" s="52">
        <f t="shared" si="2491"/>
        <v>0.80603953663340178</v>
      </c>
      <c r="CW321" s="91">
        <f t="shared" ref="CW321:CX321" si="3027">+CW224+CW251+CW273+CW296</f>
        <v>2109934777302</v>
      </c>
      <c r="CX321" s="91">
        <f t="shared" si="3027"/>
        <v>1784698285482</v>
      </c>
      <c r="CY321" s="52">
        <f t="shared" si="2493"/>
        <v>0.8458547177292921</v>
      </c>
      <c r="CZ321" s="91">
        <f t="shared" ref="CZ321:DA321" si="3028">+CZ224+CZ251+CZ273+CZ296</f>
        <v>2110751193302</v>
      </c>
      <c r="DA321" s="91">
        <f t="shared" si="3028"/>
        <v>1965100506073</v>
      </c>
      <c r="DB321" s="52">
        <f t="shared" si="2495"/>
        <v>0.93099580486265265</v>
      </c>
      <c r="DC321" s="91">
        <f t="shared" ref="DC321:DE321" si="3029">+DC224+DC251+DC273+DC296</f>
        <v>1948500734000</v>
      </c>
      <c r="DD321" s="91">
        <f t="shared" si="3029"/>
        <v>2108459133349</v>
      </c>
      <c r="DE321" s="91">
        <f t="shared" si="3029"/>
        <v>2087054413394</v>
      </c>
      <c r="DF321" s="78">
        <f t="shared" si="2497"/>
        <v>0.98984816939705089</v>
      </c>
      <c r="DG321" s="91">
        <f t="shared" ref="DG321" si="3030">+DG224+DG251+DG273+DG296</f>
        <v>1826335301835</v>
      </c>
      <c r="DH321" s="78">
        <f t="shared" si="2499"/>
        <v>0.86619430889045279</v>
      </c>
      <c r="DI321" s="77">
        <f t="shared" ref="DI321:DK321" si="3031">+DI201+DI151</f>
        <v>2180759340000</v>
      </c>
      <c r="DJ321" s="77">
        <f t="shared" si="3031"/>
        <v>-30000000000</v>
      </c>
      <c r="DK321" s="77">
        <f t="shared" si="3031"/>
        <v>2150759340000</v>
      </c>
      <c r="DL321" s="91">
        <f t="shared" ref="DL321:DN321" si="3032">+DL224+DL251+DL273+DL296</f>
        <v>2146169071000</v>
      </c>
      <c r="DM321" s="91">
        <f t="shared" si="3032"/>
        <v>2146169071000</v>
      </c>
      <c r="DN321" s="91">
        <f t="shared" si="3032"/>
        <v>188311261864</v>
      </c>
      <c r="DO321" s="78">
        <f t="shared" si="2502"/>
        <v>8.7742976268061226E-2</v>
      </c>
      <c r="DP321" s="91">
        <f t="shared" ref="DP321" si="3033">+DP224+DP251+DP273+DP296</f>
        <v>69940769797</v>
      </c>
      <c r="DQ321" s="78">
        <f t="shared" si="2504"/>
        <v>3.258865796831717E-2</v>
      </c>
      <c r="DR321" s="91">
        <f t="shared" ref="DR321:DT321" si="3034">+DR224+DR251+DR273+DR296</f>
        <v>2146169071000</v>
      </c>
      <c r="DS321" s="91">
        <f t="shared" si="3034"/>
        <v>2146169071000</v>
      </c>
      <c r="DT321" s="91">
        <f t="shared" si="3034"/>
        <v>597353530599</v>
      </c>
      <c r="DU321" s="78">
        <f t="shared" si="2506"/>
        <v>0.2783347960189666</v>
      </c>
      <c r="DV321" s="91">
        <f t="shared" ref="DV321" si="3035">+DV224+DV251+DV273+DV296</f>
        <v>160058641260</v>
      </c>
      <c r="DW321" s="78">
        <f t="shared" si="2508"/>
        <v>7.4578766147916406E-2</v>
      </c>
      <c r="DX321" s="91">
        <f t="shared" ref="DX321:DZ321" si="3036">+DX224+DX251+DX273+DX296</f>
        <v>2146169071000</v>
      </c>
      <c r="DY321" s="91">
        <f t="shared" si="3036"/>
        <v>2146169071000</v>
      </c>
      <c r="DZ321" s="91">
        <f t="shared" si="3036"/>
        <v>785796998633</v>
      </c>
      <c r="EA321" s="78">
        <f t="shared" si="2510"/>
        <v>0.36613937329124802</v>
      </c>
      <c r="EB321" s="91">
        <f t="shared" ref="EB321" si="3037">+EB224+EB251+EB273+EB296</f>
        <v>280156362682</v>
      </c>
      <c r="EC321" s="78">
        <f t="shared" si="2512"/>
        <v>0.13053788094684549</v>
      </c>
      <c r="ED321" s="91">
        <f t="shared" ref="ED321:EF321" si="3038">+ED224+ED251+ED273+ED296</f>
        <v>2146169071000</v>
      </c>
      <c r="EE321" s="91">
        <f t="shared" si="3038"/>
        <v>2146169071000</v>
      </c>
      <c r="EF321" s="91">
        <f t="shared" si="3038"/>
        <v>1061956752884</v>
      </c>
      <c r="EG321" s="78">
        <f t="shared" si="2514"/>
        <v>0.4948150484664216</v>
      </c>
      <c r="EH321" s="91">
        <f t="shared" ref="EH321" si="3039">+EH224+EH251+EH273+EH296</f>
        <v>441675194493</v>
      </c>
      <c r="EI321" s="78">
        <f t="shared" si="2516"/>
        <v>0.20579701779375797</v>
      </c>
      <c r="EJ321" s="91">
        <f t="shared" ref="EJ321:EL321" si="3040">+EJ224+EJ251+EJ273+EJ296</f>
        <v>2146169071000</v>
      </c>
      <c r="EK321" s="91">
        <f t="shared" si="3040"/>
        <v>2144872548762</v>
      </c>
      <c r="EL321" s="91">
        <f t="shared" si="3040"/>
        <v>1389107635946</v>
      </c>
      <c r="EM321" s="78">
        <f t="shared" si="2518"/>
        <v>0.64764110890774362</v>
      </c>
      <c r="EN321" s="91">
        <f t="shared" ref="EN321" si="3041">+EN224+EN251+EN273+EN296</f>
        <v>606578916139</v>
      </c>
      <c r="EO321" s="78">
        <f t="shared" si="2520"/>
        <v>0.28280417710092454</v>
      </c>
      <c r="EP321" s="91">
        <f t="shared" ref="EP321:ER321" si="3042">+EP224+EP251+EP273+EP296</f>
        <v>2146169071000</v>
      </c>
      <c r="EQ321" s="91">
        <f t="shared" si="3042"/>
        <v>2144872548762</v>
      </c>
      <c r="ER321" s="91">
        <f t="shared" si="3042"/>
        <v>1394433504503</v>
      </c>
      <c r="ES321" s="78">
        <f t="shared" si="2522"/>
        <v>0.65012417885055862</v>
      </c>
      <c r="ET321" s="91">
        <f t="shared" ref="ET321" si="3043">+ET224+ET251+ET273+ET296</f>
        <v>816369989301</v>
      </c>
      <c r="EU321" s="78">
        <f t="shared" si="2524"/>
        <v>0.38061468490153461</v>
      </c>
      <c r="EV321" s="91">
        <f t="shared" ref="EV321:EX321" si="3044">+EV224+EV251+EV273+EV296</f>
        <v>2146169071000</v>
      </c>
      <c r="EW321" s="91">
        <f t="shared" si="3044"/>
        <v>2144872548762</v>
      </c>
      <c r="EX321" s="91">
        <f t="shared" si="3044"/>
        <v>1563844791021</v>
      </c>
      <c r="EY321" s="78">
        <f t="shared" si="2526"/>
        <v>0.7291084926811322</v>
      </c>
      <c r="EZ321" s="91">
        <f t="shared" ref="EZ321" si="3045">+EZ224+EZ251+EZ273+EZ296</f>
        <v>985747634308</v>
      </c>
      <c r="FA321" s="78">
        <f t="shared" si="2528"/>
        <v>0.45958331411205022</v>
      </c>
      <c r="FB321" s="91">
        <f t="shared" ref="FB321:FD321" si="3046">+FB224+FB251+FB273+FB296</f>
        <v>2146169071000</v>
      </c>
      <c r="FC321" s="91">
        <f t="shared" si="3046"/>
        <v>2164254093521</v>
      </c>
      <c r="FD321" s="91">
        <f t="shared" si="3046"/>
        <v>1646314536161</v>
      </c>
      <c r="FE321" s="78">
        <f t="shared" si="2530"/>
        <v>0.76068449683864514</v>
      </c>
      <c r="FF321" s="91">
        <f t="shared" ref="FF321" si="3047">+FF224+FF251+FF273+FF296</f>
        <v>1154934136918</v>
      </c>
      <c r="FG321" s="78">
        <f t="shared" si="2532"/>
        <v>0.53364073117637079</v>
      </c>
      <c r="FH321" s="91">
        <f t="shared" ref="FH321:FJ321" si="3048">+FH224+FH251+FH273+FH296</f>
        <v>2146169071000</v>
      </c>
      <c r="FI321" s="91">
        <f t="shared" si="3048"/>
        <v>2277115766903</v>
      </c>
      <c r="FJ321" s="91">
        <f t="shared" si="3048"/>
        <v>1717647719966</v>
      </c>
      <c r="FK321" s="78">
        <f t="shared" si="2534"/>
        <v>0.75430847431270187</v>
      </c>
      <c r="FL321" s="91">
        <f t="shared" ref="FL321" si="3049">+FL224+FL251+FL273+FL296</f>
        <v>1307095578667</v>
      </c>
      <c r="FM321" s="78">
        <f t="shared" si="2536"/>
        <v>0.57401367012829585</v>
      </c>
      <c r="FN321" s="91">
        <f t="shared" ref="FN321:FP321" si="3050">+FN224+FN251+FN273+FN296</f>
        <v>2477977347000</v>
      </c>
      <c r="FO321" s="91">
        <f t="shared" si="3050"/>
        <v>0</v>
      </c>
      <c r="FP321" s="91">
        <f t="shared" si="3050"/>
        <v>2477977347000</v>
      </c>
      <c r="FQ321" s="91">
        <f t="shared" ref="FQ321:FS321" si="3051">+FQ224+FQ251+FQ273+FQ296</f>
        <v>2146169071000</v>
      </c>
      <c r="FR321" s="91">
        <f t="shared" si="3051"/>
        <v>2325348869010</v>
      </c>
      <c r="FS321" s="91">
        <f t="shared" si="3051"/>
        <v>1838771134474</v>
      </c>
      <c r="FT321" s="78">
        <f t="shared" si="2539"/>
        <v>0.79075065207606599</v>
      </c>
      <c r="FU321" s="91">
        <f t="shared" ref="FU321" si="3052">+FU224+FU251+FU273+FU296</f>
        <v>1471054276900</v>
      </c>
      <c r="FV321" s="78">
        <f t="shared" si="2541"/>
        <v>0.63261659207561849</v>
      </c>
      <c r="FW321" s="91">
        <f t="shared" ref="FW321:FY321" si="3053">+FW224+FW251+FW273+FW296</f>
        <v>2146169071000</v>
      </c>
      <c r="FX321" s="91">
        <f t="shared" si="3053"/>
        <v>2325348869010</v>
      </c>
      <c r="FY321" s="91">
        <f t="shared" si="3053"/>
        <v>2002322370796</v>
      </c>
      <c r="FZ321" s="78">
        <f t="shared" si="2543"/>
        <v>0.86108471613916315</v>
      </c>
      <c r="GA321" s="91">
        <f t="shared" ref="GA321" si="3054">+GA224+GA251+GA273+GA296</f>
        <v>1636835511728</v>
      </c>
      <c r="GB321" s="78">
        <f t="shared" si="2545"/>
        <v>0.70390965138270656</v>
      </c>
      <c r="GC321" s="91">
        <f t="shared" ref="GC321:GE321" si="3055">+GC224+GC251+GC273+GC296</f>
        <v>2146169071000</v>
      </c>
      <c r="GD321" s="91">
        <f t="shared" si="3055"/>
        <v>2311612079071</v>
      </c>
      <c r="GE321" s="91">
        <f t="shared" si="3055"/>
        <v>2234449852623</v>
      </c>
      <c r="GF321" s="78">
        <f t="shared" si="2547"/>
        <v>0.9666197338443524</v>
      </c>
      <c r="GG321" s="91">
        <f t="shared" ref="GG321" si="3056">+GG224+GG251+GG273+GG296</f>
        <v>1906870122352</v>
      </c>
      <c r="GH321" s="78">
        <f t="shared" si="2549"/>
        <v>0.82490922227675012</v>
      </c>
      <c r="GI321" s="91">
        <f t="shared" ref="GI321:GK321" si="3057">+GI224+GI251+GI273+GI296</f>
        <v>2477977347000</v>
      </c>
      <c r="GJ321" s="91">
        <f t="shared" si="3057"/>
        <v>2477977347000</v>
      </c>
      <c r="GK321" s="91">
        <f t="shared" si="3057"/>
        <v>487516949522</v>
      </c>
      <c r="GL321" s="78">
        <f t="shared" si="2551"/>
        <v>0.19673987339400806</v>
      </c>
      <c r="GM321" s="91">
        <f t="shared" ref="GM321" si="3058">+GM224+GM251+GM273+GM296</f>
        <v>59630860991</v>
      </c>
      <c r="GN321" s="78">
        <f t="shared" si="2553"/>
        <v>2.4064328539239063E-2</v>
      </c>
      <c r="GO321" s="91">
        <f t="shared" ref="GO321:GQ321" si="3059">+GO224+GO251+GO273+GO296</f>
        <v>2477977347000</v>
      </c>
      <c r="GP321" s="91">
        <f t="shared" si="3059"/>
        <v>2477977347000</v>
      </c>
      <c r="GQ321" s="91">
        <f t="shared" si="3059"/>
        <v>819637079006</v>
      </c>
      <c r="GR321" s="78">
        <f t="shared" si="2555"/>
        <v>0.33076859237567519</v>
      </c>
      <c r="GS321" s="91">
        <f t="shared" si="2556"/>
        <v>155556393412</v>
      </c>
      <c r="GT321" s="78">
        <f t="shared" si="2557"/>
        <v>6.2775551035737537E-2</v>
      </c>
      <c r="GU321" s="91">
        <f t="shared" ref="GU321:GW321" si="3060">+GU224+GU251+GU273+GU296</f>
        <v>2477977347000</v>
      </c>
      <c r="GV321" s="91">
        <f t="shared" si="3060"/>
        <v>2477977347000</v>
      </c>
      <c r="GW321" s="91">
        <f t="shared" si="3060"/>
        <v>1053058899957</v>
      </c>
      <c r="GX321" s="78">
        <f t="shared" si="2559"/>
        <v>0.4249671213628734</v>
      </c>
      <c r="GY321" s="91">
        <f t="shared" si="2560"/>
        <v>274597268723</v>
      </c>
      <c r="GZ321" s="78">
        <f t="shared" si="2561"/>
        <v>0.11081508434911451</v>
      </c>
      <c r="HA321" s="91">
        <f t="shared" ref="HA321:HC321" si="3061">+HA224+HA251+HA273+HA296</f>
        <v>2477977347000</v>
      </c>
      <c r="HB321" s="91">
        <f t="shared" si="3061"/>
        <v>2477977347000</v>
      </c>
      <c r="HC321" s="91">
        <f t="shared" si="3061"/>
        <v>1275840618089</v>
      </c>
      <c r="HD321" s="78">
        <f t="shared" si="2563"/>
        <v>0.51487178429359548</v>
      </c>
      <c r="HE321" s="91">
        <f t="shared" si="2564"/>
        <v>424735635579</v>
      </c>
      <c r="HF321" s="78">
        <f t="shared" si="2565"/>
        <v>0.17140416400223049</v>
      </c>
      <c r="HG321" s="91">
        <f t="shared" ref="HG321:HI321" si="3062">+HG224+HG251+HG273+HG296</f>
        <v>2477977347000</v>
      </c>
      <c r="HH321" s="91">
        <f t="shared" si="3062"/>
        <v>2477977347000</v>
      </c>
      <c r="HI321" s="91">
        <f t="shared" si="3062"/>
        <v>1422914278692</v>
      </c>
      <c r="HJ321" s="78">
        <f t="shared" si="2567"/>
        <v>0.57422408659815727</v>
      </c>
      <c r="HK321" s="91">
        <f t="shared" si="2568"/>
        <v>567122359095</v>
      </c>
      <c r="HL321" s="78">
        <f t="shared" si="2569"/>
        <v>0.22886502969108863</v>
      </c>
      <c r="HM321" s="91">
        <f t="shared" ref="HM321:HO321" si="3063">+HM224+HM251+HM273+HM296</f>
        <v>2477977347000</v>
      </c>
      <c r="HN321" s="91">
        <f t="shared" si="3063"/>
        <v>2477977347000</v>
      </c>
      <c r="HO321" s="91">
        <f t="shared" si="3063"/>
        <v>1558271341575</v>
      </c>
      <c r="HP321" s="78">
        <f t="shared" si="2571"/>
        <v>0.62884809801088148</v>
      </c>
      <c r="HQ321" s="91">
        <f t="shared" si="2572"/>
        <v>748881233322</v>
      </c>
      <c r="HR321" s="78">
        <f t="shared" si="2573"/>
        <v>0.3022147213043106</v>
      </c>
    </row>
    <row r="322" spans="1:226" x14ac:dyDescent="0.35">
      <c r="A322" s="48" t="s">
        <v>169</v>
      </c>
      <c r="B322" s="91">
        <f t="shared" si="2425"/>
        <v>0</v>
      </c>
      <c r="C322" s="91">
        <f t="shared" ref="C322" si="3064">+C225+C252+C274+C297</f>
        <v>0</v>
      </c>
      <c r="D322" s="391" t="str">
        <f t="shared" si="2427"/>
        <v>0</v>
      </c>
      <c r="E322" s="91">
        <f t="shared" ref="E322:F322" si="3065">+E225+E252+E274+E297</f>
        <v>0</v>
      </c>
      <c r="F322" s="91">
        <f t="shared" si="3065"/>
        <v>0</v>
      </c>
      <c r="G322" s="391" t="str">
        <f t="shared" si="2429"/>
        <v>0</v>
      </c>
      <c r="H322" s="91">
        <f t="shared" ref="H322:I322" si="3066">+H225+H252+H274+H297</f>
        <v>0</v>
      </c>
      <c r="I322" s="91">
        <f t="shared" si="3066"/>
        <v>0</v>
      </c>
      <c r="J322" s="391" t="str">
        <f t="shared" si="2431"/>
        <v>0</v>
      </c>
      <c r="K322" s="91">
        <f t="shared" ref="K322:L322" si="3067">+K225+K252+K274+K297</f>
        <v>0</v>
      </c>
      <c r="L322" s="91">
        <f t="shared" si="3067"/>
        <v>0</v>
      </c>
      <c r="M322" s="391" t="str">
        <f t="shared" si="2433"/>
        <v>0</v>
      </c>
      <c r="N322" s="91">
        <f t="shared" ref="N322:O322" si="3068">+N225+N252+N274+N297</f>
        <v>0</v>
      </c>
      <c r="O322" s="91">
        <f t="shared" si="3068"/>
        <v>0</v>
      </c>
      <c r="P322" s="391" t="str">
        <f t="shared" si="2435"/>
        <v>0</v>
      </c>
      <c r="Q322" s="91">
        <f t="shared" ref="Q322:R322" si="3069">+Q225+Q252+Q274+Q297</f>
        <v>0</v>
      </c>
      <c r="R322" s="91">
        <f t="shared" si="3069"/>
        <v>0</v>
      </c>
      <c r="S322" s="391" t="str">
        <f t="shared" si="2437"/>
        <v>0</v>
      </c>
      <c r="T322" s="91">
        <f t="shared" ref="T322:U322" si="3070">+T225+T252+T274+T297</f>
        <v>0</v>
      </c>
      <c r="U322" s="91">
        <f t="shared" si="3070"/>
        <v>0</v>
      </c>
      <c r="V322" s="391" t="str">
        <f t="shared" si="2439"/>
        <v>0</v>
      </c>
      <c r="W322" s="91">
        <f t="shared" ref="W322:X322" si="3071">+W225+W252+W274+W297</f>
        <v>0</v>
      </c>
      <c r="X322" s="91">
        <f t="shared" si="3071"/>
        <v>0</v>
      </c>
      <c r="Y322" s="391" t="str">
        <f t="shared" si="2441"/>
        <v>0</v>
      </c>
      <c r="Z322" s="91">
        <f t="shared" ref="Z322:AA322" si="3072">+Z225+Z252+Z274+Z297</f>
        <v>0</v>
      </c>
      <c r="AA322" s="91">
        <f t="shared" si="3072"/>
        <v>0</v>
      </c>
      <c r="AB322" s="391" t="str">
        <f t="shared" si="2443"/>
        <v>0</v>
      </c>
      <c r="AC322" s="91">
        <f t="shared" ref="AC322:AD322" si="3073">+AC225+AC252+AC274+AC297</f>
        <v>0</v>
      </c>
      <c r="AD322" s="91">
        <f t="shared" si="3073"/>
        <v>0</v>
      </c>
      <c r="AE322" s="391" t="str">
        <f t="shared" si="2445"/>
        <v>0</v>
      </c>
      <c r="AF322" s="91">
        <f t="shared" ref="AF322:AG322" si="3074">+AF225+AF252+AF274+AF297</f>
        <v>0</v>
      </c>
      <c r="AG322" s="91">
        <f t="shared" si="3074"/>
        <v>0</v>
      </c>
      <c r="AH322" s="91">
        <f t="shared" ref="AH322:AJ322" si="3075">+AH225+AH252+AH274+AH297</f>
        <v>0</v>
      </c>
      <c r="AI322" s="391" t="str">
        <f t="shared" si="2448"/>
        <v>0</v>
      </c>
      <c r="AJ322" s="91">
        <f t="shared" si="3075"/>
        <v>0</v>
      </c>
      <c r="AK322" s="391" t="str">
        <f t="shared" si="2449"/>
        <v>0</v>
      </c>
      <c r="AL322" s="91">
        <f t="shared" ref="AL322:AN322" si="3076">+AL225+AL252+AL274+AL297</f>
        <v>0</v>
      </c>
      <c r="AM322" s="91">
        <f t="shared" si="3076"/>
        <v>0</v>
      </c>
      <c r="AN322" s="91">
        <f t="shared" si="3076"/>
        <v>0</v>
      </c>
      <c r="AO322" s="391" t="str">
        <f t="shared" si="2451"/>
        <v>0</v>
      </c>
      <c r="AP322" s="91">
        <f t="shared" ref="AP322" si="3077">+AP225+AP252+AP274+AP297</f>
        <v>0</v>
      </c>
      <c r="AQ322" s="391" t="str">
        <f t="shared" si="2453"/>
        <v>0</v>
      </c>
      <c r="AR322" s="91">
        <f t="shared" ref="AR322:AT322" si="3078">+AR225+AR252+AR274+AR297</f>
        <v>0</v>
      </c>
      <c r="AS322" s="91">
        <f t="shared" si="3078"/>
        <v>0</v>
      </c>
      <c r="AT322" s="91">
        <f t="shared" si="3078"/>
        <v>0</v>
      </c>
      <c r="AU322" s="391" t="str">
        <f t="shared" si="2455"/>
        <v>0</v>
      </c>
      <c r="AV322" s="91">
        <f t="shared" ref="AV322" si="3079">+AV225+AV252+AV274+AV297</f>
        <v>0</v>
      </c>
      <c r="AW322" s="391" t="str">
        <f t="shared" si="2457"/>
        <v>0</v>
      </c>
      <c r="AX322" s="91">
        <f t="shared" ref="AX322:AZ322" si="3080">+AX225+AX252+AX274+AX297</f>
        <v>0</v>
      </c>
      <c r="AY322" s="91">
        <f t="shared" si="3080"/>
        <v>0</v>
      </c>
      <c r="AZ322" s="91">
        <f t="shared" si="3080"/>
        <v>0</v>
      </c>
      <c r="BA322" s="391" t="str">
        <f t="shared" si="2459"/>
        <v>0</v>
      </c>
      <c r="BB322" s="91">
        <f t="shared" ref="BB322" si="3081">+BB225+BB252+BB274+BB297</f>
        <v>0</v>
      </c>
      <c r="BC322" s="391" t="str">
        <f t="shared" si="2461"/>
        <v>0</v>
      </c>
      <c r="BD322" s="91">
        <f t="shared" ref="BD322:BF322" si="3082">+BD225+BD252+BD274+BD297</f>
        <v>0</v>
      </c>
      <c r="BE322" s="91">
        <f t="shared" si="3082"/>
        <v>8387018581</v>
      </c>
      <c r="BF322" s="91">
        <f t="shared" si="3082"/>
        <v>5283685760</v>
      </c>
      <c r="BG322" s="391">
        <f t="shared" si="2463"/>
        <v>0.62998379089915124</v>
      </c>
      <c r="BH322" s="91">
        <f t="shared" ref="BH322" si="3083">+BH225+BH252+BH274+BH297</f>
        <v>3268106653</v>
      </c>
      <c r="BI322" s="391">
        <f t="shared" si="2465"/>
        <v>0.38966250300238842</v>
      </c>
      <c r="BJ322" s="91">
        <f t="shared" ref="BJ322:BL322" si="3084">+BJ225+BJ252+BJ274+BJ297</f>
        <v>30465169000</v>
      </c>
      <c r="BK322" s="91">
        <f t="shared" si="3084"/>
        <v>29526432000</v>
      </c>
      <c r="BL322" s="91">
        <f t="shared" si="3084"/>
        <v>22702919086</v>
      </c>
      <c r="BM322" s="391">
        <f t="shared" si="2467"/>
        <v>0.76890154171015312</v>
      </c>
      <c r="BN322" s="91">
        <f t="shared" ref="BN322" si="3085">+BN225+BN252+BN274+BN297</f>
        <v>22451770438</v>
      </c>
      <c r="BO322" s="391">
        <f t="shared" si="2469"/>
        <v>0.76039564949804972</v>
      </c>
      <c r="BP322" s="91">
        <f t="shared" ref="BP322:BR322" si="3086">+BP225+BP252+BP274+BP297</f>
        <v>35938701000</v>
      </c>
      <c r="BQ322" s="91">
        <f t="shared" si="3086"/>
        <v>35938701000</v>
      </c>
      <c r="BR322" s="91">
        <f t="shared" si="3086"/>
        <v>29433222763</v>
      </c>
      <c r="BS322" s="391">
        <f t="shared" si="2471"/>
        <v>0.81898404627924648</v>
      </c>
      <c r="BT322" s="91">
        <f t="shared" ref="BT322" si="3087">+BT225+BT252+BT274+BT297</f>
        <v>28205465776</v>
      </c>
      <c r="BU322" s="391">
        <f t="shared" si="2473"/>
        <v>0.78482151527958677</v>
      </c>
      <c r="BV322" s="91">
        <f t="shared" ref="BV322:BX322" si="3088">+BV225+BV252+BV274+BV297</f>
        <v>38169378000</v>
      </c>
      <c r="BW322" s="91">
        <f t="shared" si="3088"/>
        <v>38169378000</v>
      </c>
      <c r="BX322" s="91">
        <f t="shared" si="3088"/>
        <v>35254363529</v>
      </c>
      <c r="BY322" s="391">
        <f t="shared" si="2475"/>
        <v>0.9236295003025724</v>
      </c>
      <c r="BZ322" s="91">
        <f t="shared" ref="BZ322" si="3089">+BZ225+BZ252+BZ274+BZ297</f>
        <v>32089595084</v>
      </c>
      <c r="CA322" s="391">
        <f t="shared" si="2477"/>
        <v>0.8407156931925901</v>
      </c>
      <c r="CB322" s="91">
        <f t="shared" ref="CB322:CD322" si="3090">+CB225+CB252+CB274+CB297</f>
        <v>30098546000</v>
      </c>
      <c r="CC322" s="91">
        <f t="shared" si="3090"/>
        <v>29562546000</v>
      </c>
      <c r="CD322" s="91">
        <f t="shared" si="3090"/>
        <v>27550003214</v>
      </c>
      <c r="CE322" s="391">
        <f t="shared" si="2479"/>
        <v>0.93192254868711244</v>
      </c>
      <c r="CF322" s="91">
        <f t="shared" ref="CF322" si="3091">+CF225+CF252+CF274+CF297</f>
        <v>26437955645</v>
      </c>
      <c r="CG322" s="391">
        <f t="shared" si="2481"/>
        <v>0.89430577613308404</v>
      </c>
      <c r="CH322" s="91">
        <f t="shared" ref="CH322:CJ322" si="3092">+CH225+CH252+CH274+CH297</f>
        <v>33064797000</v>
      </c>
      <c r="CI322" s="91">
        <f t="shared" si="3092"/>
        <v>33064797000</v>
      </c>
      <c r="CJ322" s="91">
        <f t="shared" si="3092"/>
        <v>32472971215</v>
      </c>
      <c r="CK322" s="391">
        <f t="shared" si="2483"/>
        <v>0.98210103074275645</v>
      </c>
      <c r="CL322" s="91">
        <f t="shared" ref="CL322" si="3093">+CL225+CL252+CL274+CL297</f>
        <v>31839697442</v>
      </c>
      <c r="CM322" s="391">
        <f t="shared" si="2485"/>
        <v>0.96294852322849589</v>
      </c>
      <c r="CN322" s="91">
        <f t="shared" ref="CN322:CP322" si="3094">+CN225+CN252+CN274+CN297</f>
        <v>34513083000</v>
      </c>
      <c r="CO322" s="91">
        <f t="shared" si="3094"/>
        <v>34513083000</v>
      </c>
      <c r="CP322" s="91">
        <f t="shared" si="3094"/>
        <v>33653876716</v>
      </c>
      <c r="CQ322" s="391">
        <f t="shared" si="2487"/>
        <v>0.97510491067981375</v>
      </c>
      <c r="CR322" s="91">
        <f t="shared" ref="CR322" si="3095">+CR225+CR252+CR274+CR297</f>
        <v>31826606260</v>
      </c>
      <c r="CS322" s="391">
        <f t="shared" si="2489"/>
        <v>0.92216062702946588</v>
      </c>
      <c r="CT322" s="91">
        <f t="shared" ref="CT322:CU322" si="3096">+CT225+CT252+CT274+CT297</f>
        <v>34619116000</v>
      </c>
      <c r="CU322" s="91">
        <f t="shared" si="3096"/>
        <v>25441778374</v>
      </c>
      <c r="CV322" s="52">
        <f t="shared" si="2491"/>
        <v>0.73490548903675068</v>
      </c>
      <c r="CW322" s="91">
        <f t="shared" ref="CW322:CX322" si="3097">+CW225+CW252+CW274+CW297</f>
        <v>34619116000</v>
      </c>
      <c r="CX322" s="91">
        <f t="shared" si="3097"/>
        <v>27194600389</v>
      </c>
      <c r="CY322" s="52">
        <f t="shared" si="2493"/>
        <v>0.78553711160620043</v>
      </c>
      <c r="CZ322" s="91">
        <f t="shared" ref="CZ322:DA322" si="3098">+CZ225+CZ252+CZ274+CZ297</f>
        <v>35635549000</v>
      </c>
      <c r="DA322" s="91">
        <f t="shared" si="3098"/>
        <v>29846096592</v>
      </c>
      <c r="DB322" s="52">
        <f t="shared" si="2495"/>
        <v>0.83753716245538967</v>
      </c>
      <c r="DC322" s="91">
        <f t="shared" ref="DC322:DE322" si="3099">+DC225+DC252+DC274+DC297</f>
        <v>34619116000</v>
      </c>
      <c r="DD322" s="91">
        <f t="shared" si="3099"/>
        <v>35635549000</v>
      </c>
      <c r="DE322" s="91">
        <f t="shared" si="3099"/>
        <v>35281715822</v>
      </c>
      <c r="DF322" s="391">
        <f t="shared" si="2497"/>
        <v>0.99007078078129229</v>
      </c>
      <c r="DG322" s="91">
        <f t="shared" ref="DG322" si="3100">+DG225+DG252+DG274+DG297</f>
        <v>34170318112</v>
      </c>
      <c r="DH322" s="391">
        <f t="shared" si="2499"/>
        <v>0.95888288719783721</v>
      </c>
      <c r="DI322" s="77">
        <f t="shared" ref="DI322:DK322" si="3101">+DI166</f>
        <v>0</v>
      </c>
      <c r="DJ322" s="77">
        <f t="shared" si="3101"/>
        <v>0</v>
      </c>
      <c r="DK322" s="77">
        <f t="shared" si="3101"/>
        <v>0</v>
      </c>
      <c r="DL322" s="91">
        <f t="shared" ref="DL322:DN322" si="3102">+DL225+DL252+DL274+DL297</f>
        <v>40545790000</v>
      </c>
      <c r="DM322" s="91">
        <f t="shared" si="3102"/>
        <v>40545790000</v>
      </c>
      <c r="DN322" s="91">
        <f t="shared" si="3102"/>
        <v>1375876797</v>
      </c>
      <c r="DO322" s="391">
        <f t="shared" si="2502"/>
        <v>3.3933900338358185E-2</v>
      </c>
      <c r="DP322" s="91">
        <f t="shared" ref="DP322" si="3103">+DP225+DP252+DP274+DP297</f>
        <v>1219968637</v>
      </c>
      <c r="DQ322" s="391">
        <f t="shared" si="2504"/>
        <v>3.0088663631908517E-2</v>
      </c>
      <c r="DR322" s="91">
        <f t="shared" ref="DR322:DT322" si="3104">+DR225+DR252+DR274+DR297</f>
        <v>40545790000</v>
      </c>
      <c r="DS322" s="91">
        <f t="shared" si="3104"/>
        <v>40545790000</v>
      </c>
      <c r="DT322" s="91">
        <f t="shared" si="3104"/>
        <v>5048795853</v>
      </c>
      <c r="DU322" s="391">
        <f t="shared" si="2506"/>
        <v>0.12452084058542207</v>
      </c>
      <c r="DV322" s="91">
        <f t="shared" ref="DV322" si="3105">+DV225+DV252+DV274+DV297</f>
        <v>2925413261</v>
      </c>
      <c r="DW322" s="391">
        <f t="shared" si="2508"/>
        <v>7.2150851198114527E-2</v>
      </c>
      <c r="DX322" s="91">
        <f t="shared" ref="DX322:DZ322" si="3106">+DX225+DX252+DX274+DX297</f>
        <v>40545790000</v>
      </c>
      <c r="DY322" s="91">
        <f t="shared" si="3106"/>
        <v>40545790000</v>
      </c>
      <c r="DZ322" s="91">
        <f t="shared" si="3106"/>
        <v>7649865621</v>
      </c>
      <c r="EA322" s="391">
        <f t="shared" si="2510"/>
        <v>0.18867225477663649</v>
      </c>
      <c r="EB322" s="91">
        <f t="shared" ref="EB322" si="3107">+EB225+EB252+EB274+EB297</f>
        <v>4965783836</v>
      </c>
      <c r="EC322" s="391">
        <f t="shared" si="2512"/>
        <v>0.12247347593917889</v>
      </c>
      <c r="ED322" s="91">
        <f t="shared" ref="ED322:EF322" si="3108">+ED225+ED252+ED274+ED297</f>
        <v>40545790000</v>
      </c>
      <c r="EE322" s="91">
        <f t="shared" si="3108"/>
        <v>40545790000</v>
      </c>
      <c r="EF322" s="91">
        <f t="shared" si="3108"/>
        <v>10686413805</v>
      </c>
      <c r="EG322" s="391">
        <f t="shared" si="2514"/>
        <v>0.26356407915593705</v>
      </c>
      <c r="EH322" s="91">
        <f t="shared" ref="EH322" si="3109">+EH225+EH252+EH274+EH297</f>
        <v>7978832154</v>
      </c>
      <c r="EI322" s="391">
        <f t="shared" si="2516"/>
        <v>0.1967857120061047</v>
      </c>
      <c r="EJ322" s="91">
        <f t="shared" ref="EJ322:EL322" si="3110">+EJ225+EJ252+EJ274+EJ297</f>
        <v>40545790000</v>
      </c>
      <c r="EK322" s="91">
        <f t="shared" si="3110"/>
        <v>40205515993</v>
      </c>
      <c r="EL322" s="91">
        <f t="shared" si="3110"/>
        <v>13469113605</v>
      </c>
      <c r="EM322" s="391">
        <f t="shared" si="2518"/>
        <v>0.33500660972352764</v>
      </c>
      <c r="EN322" s="91">
        <f t="shared" ref="EN322" si="3111">+EN225+EN252+EN274+EN297</f>
        <v>10093476092</v>
      </c>
      <c r="EO322" s="391">
        <f t="shared" si="2520"/>
        <v>0.25104704771746567</v>
      </c>
      <c r="EP322" s="91">
        <f t="shared" ref="EP322:ER322" si="3112">+EP225+EP252+EP274+EP297</f>
        <v>40545790000</v>
      </c>
      <c r="EQ322" s="91">
        <f t="shared" si="3112"/>
        <v>40205515993</v>
      </c>
      <c r="ER322" s="91">
        <f t="shared" si="3112"/>
        <v>17118274393</v>
      </c>
      <c r="ES322" s="391">
        <f t="shared" si="2522"/>
        <v>0.42576929981399531</v>
      </c>
      <c r="ET322" s="91">
        <f t="shared" ref="ET322" si="3113">+ET225+ET252+ET274+ET297</f>
        <v>13776995193</v>
      </c>
      <c r="EU322" s="391">
        <f t="shared" si="2524"/>
        <v>0.34266430495255057</v>
      </c>
      <c r="EV322" s="91">
        <f t="shared" ref="EV322:EX322" si="3114">+EV225+EV252+EV274+EV297</f>
        <v>40545790000</v>
      </c>
      <c r="EW322" s="91">
        <f t="shared" si="3114"/>
        <v>40205515993</v>
      </c>
      <c r="EX322" s="91">
        <f t="shared" si="3114"/>
        <v>20213524048</v>
      </c>
      <c r="EY322" s="391">
        <f t="shared" si="2526"/>
        <v>0.50275499639201959</v>
      </c>
      <c r="EZ322" s="91">
        <f t="shared" ref="EZ322" si="3115">+EZ225+EZ252+EZ274+EZ297</f>
        <v>16360412773</v>
      </c>
      <c r="FA322" s="391">
        <f t="shared" si="2528"/>
        <v>0.40691960714665215</v>
      </c>
      <c r="FB322" s="91">
        <f t="shared" ref="FB322:FD322" si="3116">+FB225+FB252+FB274+FB297</f>
        <v>40545790000</v>
      </c>
      <c r="FC322" s="91">
        <f t="shared" si="3116"/>
        <v>40205515993</v>
      </c>
      <c r="FD322" s="91">
        <f t="shared" si="3116"/>
        <v>23834523712</v>
      </c>
      <c r="FE322" s="391">
        <f t="shared" si="2530"/>
        <v>0.59281725711839439</v>
      </c>
      <c r="FF322" s="91">
        <f t="shared" ref="FF322" si="3117">+FF225+FF252+FF274+FF297</f>
        <v>18903341136</v>
      </c>
      <c r="FG322" s="391">
        <f t="shared" si="2532"/>
        <v>0.47016785306999109</v>
      </c>
      <c r="FH322" s="91">
        <f t="shared" ref="FH322:FJ322" si="3118">+FH225+FH252+FH274+FH297</f>
        <v>40545790000</v>
      </c>
      <c r="FI322" s="91">
        <f t="shared" si="3118"/>
        <v>39390895572</v>
      </c>
      <c r="FJ322" s="91">
        <f t="shared" si="3118"/>
        <v>26151217205</v>
      </c>
      <c r="FK322" s="391">
        <f t="shared" si="2534"/>
        <v>0.66388988686992223</v>
      </c>
      <c r="FL322" s="91">
        <f t="shared" ref="FL322" si="3119">+FL225+FL252+FL274+FL297</f>
        <v>21280624726</v>
      </c>
      <c r="FM322" s="391">
        <f t="shared" si="2536"/>
        <v>0.54024221630357605</v>
      </c>
      <c r="FN322" s="91">
        <f t="shared" ref="FN322:FP322" si="3120">+FN225+FN252+FN274+FN297</f>
        <v>44064175000</v>
      </c>
      <c r="FO322" s="91">
        <f t="shared" si="3120"/>
        <v>0</v>
      </c>
      <c r="FP322" s="91">
        <f t="shared" si="3120"/>
        <v>44064175000</v>
      </c>
      <c r="FQ322" s="91">
        <f t="shared" ref="FQ322:FS322" si="3121">+FQ225+FQ252+FQ274+FQ297</f>
        <v>40545790000</v>
      </c>
      <c r="FR322" s="91">
        <f t="shared" si="3121"/>
        <v>39390895572</v>
      </c>
      <c r="FS322" s="91">
        <f t="shared" si="3121"/>
        <v>28022306178</v>
      </c>
      <c r="FT322" s="391">
        <f t="shared" si="2539"/>
        <v>0.71139043098880272</v>
      </c>
      <c r="FU322" s="91">
        <f t="shared" ref="FU322" si="3122">+FU225+FU252+FU274+FU297</f>
        <v>23972089842</v>
      </c>
      <c r="FV322" s="391">
        <f t="shared" si="2541"/>
        <v>0.60856930247201435</v>
      </c>
      <c r="FW322" s="91">
        <f t="shared" ref="FW322:FY322" si="3123">+FW225+FW252+FW274+FW297</f>
        <v>40545790000</v>
      </c>
      <c r="FX322" s="91">
        <f t="shared" si="3123"/>
        <v>39390895572</v>
      </c>
      <c r="FY322" s="91">
        <f t="shared" si="3123"/>
        <v>30149441820</v>
      </c>
      <c r="FZ322" s="391">
        <f t="shared" si="2543"/>
        <v>0.76539112356285066</v>
      </c>
      <c r="GA322" s="91">
        <f t="shared" ref="GA322" si="3124">+GA225+GA252+GA274+GA297</f>
        <v>26823528319</v>
      </c>
      <c r="GB322" s="391">
        <f t="shared" si="2545"/>
        <v>0.68095756467306146</v>
      </c>
      <c r="GC322" s="91">
        <f t="shared" ref="GC322:GE322" si="3125">+GC225+GC252+GC274+GC297</f>
        <v>40545790000</v>
      </c>
      <c r="GD322" s="91">
        <f t="shared" si="3125"/>
        <v>37966547907</v>
      </c>
      <c r="GE322" s="91">
        <f t="shared" si="3125"/>
        <v>36561467179</v>
      </c>
      <c r="GF322" s="391">
        <f t="shared" si="2547"/>
        <v>0.96299161220973317</v>
      </c>
      <c r="GG322" s="91">
        <f t="shared" ref="GG322" si="3126">+GG225+GG252+GG274+GG297</f>
        <v>35054352908</v>
      </c>
      <c r="GH322" s="391">
        <f t="shared" si="2549"/>
        <v>0.92329576536340641</v>
      </c>
      <c r="GI322" s="91">
        <f t="shared" ref="GI322:GK322" si="3127">+GI225+GI252+GI274+GI297</f>
        <v>44064175000</v>
      </c>
      <c r="GJ322" s="91">
        <f t="shared" si="3127"/>
        <v>44064175000</v>
      </c>
      <c r="GK322" s="91">
        <f t="shared" si="3127"/>
        <v>4962217646</v>
      </c>
      <c r="GL322" s="391">
        <f t="shared" si="2551"/>
        <v>0.11261342453364893</v>
      </c>
      <c r="GM322" s="91">
        <f t="shared" ref="GM322" si="3128">+GM225+GM252+GM274+GM297</f>
        <v>1344388125</v>
      </c>
      <c r="GN322" s="391">
        <f t="shared" si="2553"/>
        <v>3.0509776365948076E-2</v>
      </c>
      <c r="GO322" s="91">
        <f t="shared" ref="GO322:GQ322" si="3129">+GO225+GO252+GO274+GO297</f>
        <v>44064175000</v>
      </c>
      <c r="GP322" s="91">
        <f t="shared" si="3129"/>
        <v>44064175000</v>
      </c>
      <c r="GQ322" s="91">
        <f t="shared" si="3129"/>
        <v>11036250544</v>
      </c>
      <c r="GR322" s="391">
        <f t="shared" si="2555"/>
        <v>0.25045857647397235</v>
      </c>
      <c r="GS322" s="91">
        <f t="shared" si="2556"/>
        <v>3098180380</v>
      </c>
      <c r="GT322" s="391">
        <f t="shared" si="2557"/>
        <v>7.0310640786988524E-2</v>
      </c>
      <c r="GU322" s="91">
        <f t="shared" ref="GU322:GW322" si="3130">+GU225+GU252+GU274+GU297</f>
        <v>44064175000</v>
      </c>
      <c r="GV322" s="91">
        <f t="shared" si="3130"/>
        <v>44064175000</v>
      </c>
      <c r="GW322" s="91">
        <f t="shared" si="3130"/>
        <v>13908229353</v>
      </c>
      <c r="GX322" s="391">
        <f t="shared" si="2559"/>
        <v>0.31563575972998476</v>
      </c>
      <c r="GY322" s="91">
        <f t="shared" si="2560"/>
        <v>5415422542</v>
      </c>
      <c r="GZ322" s="391">
        <f t="shared" si="2561"/>
        <v>0.12289853473938862</v>
      </c>
      <c r="HA322" s="91">
        <f t="shared" ref="HA322:HC322" si="3131">+HA225+HA252+HA274+HA297</f>
        <v>44064175000</v>
      </c>
      <c r="HB322" s="91">
        <f t="shared" si="3131"/>
        <v>46737047637</v>
      </c>
      <c r="HC322" s="91">
        <f t="shared" si="3131"/>
        <v>17326695452</v>
      </c>
      <c r="HD322" s="391">
        <f t="shared" si="2563"/>
        <v>0.3707272138063572</v>
      </c>
      <c r="HE322" s="91">
        <f t="shared" si="2564"/>
        <v>8405283231</v>
      </c>
      <c r="HF322" s="391">
        <f t="shared" si="2565"/>
        <v>0.17984198095443768</v>
      </c>
      <c r="HG322" s="91">
        <f t="shared" ref="HG322:HI322" si="3132">+HG225+HG252+HG274+HG297</f>
        <v>44064175000</v>
      </c>
      <c r="HH322" s="91">
        <f t="shared" si="3132"/>
        <v>46737047637</v>
      </c>
      <c r="HI322" s="91">
        <f t="shared" si="3132"/>
        <v>19795418217</v>
      </c>
      <c r="HJ322" s="391">
        <f t="shared" si="2567"/>
        <v>0.42354875238907252</v>
      </c>
      <c r="HK322" s="91">
        <f t="shared" si="2568"/>
        <v>11252087248</v>
      </c>
      <c r="HL322" s="391">
        <f t="shared" si="2569"/>
        <v>0.24075306030011481</v>
      </c>
      <c r="HM322" s="91">
        <f t="shared" ref="HM322:HO322" si="3133">+HM225+HM252+HM274+HM297</f>
        <v>44064175000</v>
      </c>
      <c r="HN322" s="91">
        <f t="shared" si="3133"/>
        <v>46737047637</v>
      </c>
      <c r="HO322" s="91">
        <f t="shared" si="3133"/>
        <v>25735408279</v>
      </c>
      <c r="HP322" s="391">
        <f t="shared" si="2571"/>
        <v>0.55064257543358863</v>
      </c>
      <c r="HQ322" s="91">
        <f t="shared" si="2572"/>
        <v>15996557356</v>
      </c>
      <c r="HR322" s="391">
        <f t="shared" si="2573"/>
        <v>0.34226717699934717</v>
      </c>
    </row>
    <row r="323" spans="1:226" x14ac:dyDescent="0.35">
      <c r="A323" s="48" t="s">
        <v>170</v>
      </c>
      <c r="B323" s="91">
        <f t="shared" si="2425"/>
        <v>476850884823</v>
      </c>
      <c r="C323" s="91">
        <f t="shared" ref="C323" si="3134">+C226+C253+C275+C298</f>
        <v>431222818658.26996</v>
      </c>
      <c r="D323" s="78">
        <f t="shared" si="2427"/>
        <v>0.90431376428783072</v>
      </c>
      <c r="E323" s="91">
        <f t="shared" ref="E323:F323" si="3135">+E226+E253+E275+E298</f>
        <v>496135609367</v>
      </c>
      <c r="F323" s="91">
        <f t="shared" si="3135"/>
        <v>480336659986.64001</v>
      </c>
      <c r="G323" s="78">
        <f t="shared" si="2429"/>
        <v>0.96815598581904405</v>
      </c>
      <c r="H323" s="91">
        <f t="shared" ref="H323:I323" si="3136">+H226+H253+H275+H298</f>
        <v>453145998737</v>
      </c>
      <c r="I323" s="91">
        <f t="shared" si="3136"/>
        <v>394606171322.16003</v>
      </c>
      <c r="J323" s="78">
        <f t="shared" si="2431"/>
        <v>0.87081464345265969</v>
      </c>
      <c r="K323" s="91">
        <f t="shared" ref="K323:L323" si="3137">+K226+K253+K275+K298</f>
        <v>618096356096</v>
      </c>
      <c r="L323" s="91">
        <f t="shared" si="3137"/>
        <v>552525379459.46997</v>
      </c>
      <c r="M323" s="78">
        <f t="shared" si="2433"/>
        <v>0.89391463646430913</v>
      </c>
      <c r="N323" s="91">
        <f t="shared" ref="N323:O323" si="3138">+N226+N253+N275+N298</f>
        <v>1102975631092</v>
      </c>
      <c r="O323" s="91">
        <f t="shared" si="3138"/>
        <v>917579988091.43994</v>
      </c>
      <c r="P323" s="78">
        <f t="shared" si="2435"/>
        <v>0.83191320118558809</v>
      </c>
      <c r="Q323" s="91">
        <f t="shared" ref="Q323:R323" si="3139">+Q226+Q253+Q275+Q298</f>
        <v>1485517243904</v>
      </c>
      <c r="R323" s="91">
        <f t="shared" si="3139"/>
        <v>1170931159525.8201</v>
      </c>
      <c r="S323" s="78">
        <f t="shared" si="2437"/>
        <v>0.78823128060672332</v>
      </c>
      <c r="T323" s="91">
        <f t="shared" ref="T323:U323" si="3140">+T226+T253+T275+T298</f>
        <v>1430683855194</v>
      </c>
      <c r="U323" s="91">
        <f t="shared" si="3140"/>
        <v>1316656866619.54</v>
      </c>
      <c r="V323" s="78">
        <f t="shared" si="2439"/>
        <v>0.92029896181431503</v>
      </c>
      <c r="W323" s="91">
        <f t="shared" ref="W323:X323" si="3141">+W226+W253+W275+W298</f>
        <v>1792358618264</v>
      </c>
      <c r="X323" s="91">
        <f t="shared" si="3141"/>
        <v>1568741919195</v>
      </c>
      <c r="Y323" s="78">
        <f t="shared" si="2441"/>
        <v>0.8752388630320056</v>
      </c>
      <c r="Z323" s="91">
        <f t="shared" ref="Z323:AA323" si="3142">+Z226+Z253+Z275+Z298</f>
        <v>1790077174713</v>
      </c>
      <c r="AA323" s="91">
        <f t="shared" si="3142"/>
        <v>1294503114674</v>
      </c>
      <c r="AB323" s="78">
        <f t="shared" si="2443"/>
        <v>0.72315491921824293</v>
      </c>
      <c r="AC323" s="91">
        <f t="shared" ref="AC323:AD323" si="3143">+AC226+AC253+AC275+AC298</f>
        <v>1654927319527</v>
      </c>
      <c r="AD323" s="91">
        <f t="shared" si="3143"/>
        <v>1252332708971</v>
      </c>
      <c r="AE323" s="78">
        <f t="shared" si="2445"/>
        <v>0.75672973319996506</v>
      </c>
      <c r="AF323" s="91">
        <f t="shared" ref="AF323:AG323" si="3144">+AF226+AF253+AF275+AF298</f>
        <v>1985446499000</v>
      </c>
      <c r="AG323" s="91">
        <f t="shared" si="3144"/>
        <v>1727658707259</v>
      </c>
      <c r="AH323" s="91">
        <f t="shared" ref="AH323:AJ323" si="3145">+AH226+AH253+AH275+AH298</f>
        <v>1184826144183</v>
      </c>
      <c r="AI323" s="78">
        <f t="shared" si="2448"/>
        <v>0.68579872818907295</v>
      </c>
      <c r="AJ323" s="91">
        <f t="shared" si="3145"/>
        <v>654479722367</v>
      </c>
      <c r="AK323" s="78">
        <f t="shared" si="2449"/>
        <v>0.37882465999627807</v>
      </c>
      <c r="AL323" s="91">
        <f t="shared" ref="AL323:AN323" si="3146">+AL226+AL253+AL275+AL298</f>
        <v>1710338135000</v>
      </c>
      <c r="AM323" s="91">
        <f t="shared" si="3146"/>
        <v>1345432411593</v>
      </c>
      <c r="AN323" s="91">
        <f t="shared" si="3146"/>
        <v>980531801899</v>
      </c>
      <c r="AO323" s="78">
        <f t="shared" si="2451"/>
        <v>0.72878562568449234</v>
      </c>
      <c r="AP323" s="91">
        <f t="shared" ref="AP323" si="3147">+AP226+AP253+AP275+AP298</f>
        <v>405268678650.25</v>
      </c>
      <c r="AQ323" s="78">
        <f t="shared" si="2453"/>
        <v>0.30121816239762611</v>
      </c>
      <c r="AR323" s="91">
        <f t="shared" ref="AR323:AT323" si="3148">+AR226+AR253+AR275+AR298</f>
        <v>2337430316000</v>
      </c>
      <c r="AS323" s="91">
        <f t="shared" si="3148"/>
        <v>1945385431454</v>
      </c>
      <c r="AT323" s="91">
        <f t="shared" si="3148"/>
        <v>1495694240615</v>
      </c>
      <c r="AU323" s="78">
        <f t="shared" si="2455"/>
        <v>0.76884211037660721</v>
      </c>
      <c r="AV323" s="91">
        <f t="shared" ref="AV323" si="3149">+AV226+AV253+AV275+AV298</f>
        <v>420537710821.95996</v>
      </c>
      <c r="AW323" s="78">
        <f t="shared" si="2457"/>
        <v>0.21617192358002085</v>
      </c>
      <c r="AX323" s="91">
        <f t="shared" ref="AX323:AZ323" si="3150">+AX226+AX253+AX275+AX298</f>
        <v>1367407152000</v>
      </c>
      <c r="AY323" s="91">
        <f t="shared" si="3150"/>
        <v>1363454341000</v>
      </c>
      <c r="AZ323" s="91">
        <f t="shared" si="3150"/>
        <v>1089335115790</v>
      </c>
      <c r="BA323" s="78">
        <f t="shared" si="2459"/>
        <v>0.79895239835537701</v>
      </c>
      <c r="BB323" s="91">
        <f t="shared" ref="BB323" si="3151">+BB226+BB253+BB275+BB298</f>
        <v>568440680731</v>
      </c>
      <c r="BC323" s="78">
        <f t="shared" si="2461"/>
        <v>0.41691214999842813</v>
      </c>
      <c r="BD323" s="91">
        <f t="shared" ref="BD323:BF323" si="3152">+BD226+BD253+BD275+BD298</f>
        <v>2155951997000</v>
      </c>
      <c r="BE323" s="91">
        <f t="shared" si="3152"/>
        <v>1922937593016</v>
      </c>
      <c r="BF323" s="91">
        <f t="shared" si="3152"/>
        <v>1294612069783</v>
      </c>
      <c r="BG323" s="78">
        <f t="shared" si="2463"/>
        <v>0.67324705413475583</v>
      </c>
      <c r="BH323" s="91">
        <f t="shared" ref="BH323" si="3153">+BH226+BH253+BH275+BH298</f>
        <v>695601592227</v>
      </c>
      <c r="BI323" s="78">
        <f t="shared" si="2465"/>
        <v>0.36173903654147976</v>
      </c>
      <c r="BJ323" s="91">
        <f t="shared" ref="BJ323:BL323" si="3154">+BJ226+BJ253+BJ275+BJ298</f>
        <v>2197836873000</v>
      </c>
      <c r="BK323" s="91">
        <f t="shared" si="3154"/>
        <v>2027930322568</v>
      </c>
      <c r="BL323" s="91">
        <f t="shared" si="3154"/>
        <v>1613942905638</v>
      </c>
      <c r="BM323" s="78">
        <f t="shared" si="2467"/>
        <v>0.79585717895585228</v>
      </c>
      <c r="BN323" s="91">
        <f t="shared" ref="BN323" si="3155">+BN226+BN253+BN275+BN298</f>
        <v>636985412727</v>
      </c>
      <c r="BO323" s="78">
        <f t="shared" si="2469"/>
        <v>0.31410616313502104</v>
      </c>
      <c r="BP323" s="91">
        <f t="shared" ref="BP323:BR323" si="3156">+BP226+BP253+BP275+BP298</f>
        <v>3258187960000</v>
      </c>
      <c r="BQ323" s="91">
        <f t="shared" si="3156"/>
        <v>2967240243257</v>
      </c>
      <c r="BR323" s="91">
        <f t="shared" si="3156"/>
        <v>1914090879990</v>
      </c>
      <c r="BS323" s="78">
        <f t="shared" si="2471"/>
        <v>0.64507445406206565</v>
      </c>
      <c r="BT323" s="91">
        <f t="shared" ref="BT323" si="3157">+BT226+BT253+BT275+BT298</f>
        <v>790229813270</v>
      </c>
      <c r="BU323" s="78">
        <f t="shared" si="2473"/>
        <v>0.26631810992243821</v>
      </c>
      <c r="BV323" s="91">
        <f t="shared" ref="BV323:BX323" si="3158">+BV226+BV253+BV275+BV298</f>
        <v>5046855689000</v>
      </c>
      <c r="BW323" s="91">
        <f t="shared" si="3158"/>
        <v>3469603815703</v>
      </c>
      <c r="BX323" s="91">
        <f t="shared" si="3158"/>
        <v>2282036655787</v>
      </c>
      <c r="BY323" s="78">
        <f t="shared" si="2475"/>
        <v>0.65772254614742554</v>
      </c>
      <c r="BZ323" s="91">
        <f t="shared" ref="BZ323" si="3159">+BZ226+BZ253+BZ275+BZ298</f>
        <v>906455501668</v>
      </c>
      <c r="CA323" s="78">
        <f t="shared" si="2477"/>
        <v>0.26125619806085465</v>
      </c>
      <c r="CB323" s="91">
        <f t="shared" ref="CB323:CD323" si="3160">+CB226+CB253+CB275+CB298</f>
        <v>2896742930000</v>
      </c>
      <c r="CC323" s="91">
        <f t="shared" si="3160"/>
        <v>2134511051311</v>
      </c>
      <c r="CD323" s="91">
        <f t="shared" si="3160"/>
        <v>1525373346703</v>
      </c>
      <c r="CE323" s="78">
        <f t="shared" si="2479"/>
        <v>0.71462424416408044</v>
      </c>
      <c r="CF323" s="91">
        <f t="shared" ref="CF323" si="3161">+CF226+CF253+CF275+CF298</f>
        <v>770342179222</v>
      </c>
      <c r="CG323" s="78">
        <f t="shared" si="2481"/>
        <v>0.36089866049129232</v>
      </c>
      <c r="CH323" s="91">
        <f t="shared" ref="CH323:CJ323" si="3162">+CH226+CH253+CH275+CH298</f>
        <v>3357591252000</v>
      </c>
      <c r="CI323" s="91">
        <f t="shared" si="3162"/>
        <v>2849769107514</v>
      </c>
      <c r="CJ323" s="91">
        <f t="shared" si="3162"/>
        <v>2339276743677</v>
      </c>
      <c r="CK323" s="78">
        <f t="shared" si="2483"/>
        <v>0.82086535976160935</v>
      </c>
      <c r="CL323" s="91">
        <f t="shared" ref="CL323" si="3163">+CL226+CL253+CL275+CL298</f>
        <v>1012366794829</v>
      </c>
      <c r="CM323" s="78">
        <f t="shared" si="2485"/>
        <v>0.35524519939516769</v>
      </c>
      <c r="CN323" s="91">
        <f t="shared" ref="CN323:CP323" si="3164">+CN226+CN253+CN275+CN298</f>
        <v>3556426670000</v>
      </c>
      <c r="CO323" s="91">
        <f t="shared" si="3164"/>
        <v>3103711039716</v>
      </c>
      <c r="CP323" s="91">
        <f t="shared" si="3164"/>
        <v>2447715041281</v>
      </c>
      <c r="CQ323" s="78">
        <f t="shared" si="2487"/>
        <v>0.7886414069993366</v>
      </c>
      <c r="CR323" s="91">
        <f t="shared" ref="CR323" si="3165">+CR226+CR253+CR275+CR298</f>
        <v>1156859504324</v>
      </c>
      <c r="CS323" s="78">
        <f t="shared" si="2489"/>
        <v>0.37273428148448268</v>
      </c>
      <c r="CT323" s="91">
        <f t="shared" ref="CT323:CU323" si="3166">+CT226+CT253+CT275+CT298</f>
        <v>6614762578435</v>
      </c>
      <c r="CU323" s="91">
        <f t="shared" si="3166"/>
        <v>4204187404491</v>
      </c>
      <c r="CV323" s="52">
        <f t="shared" si="2491"/>
        <v>0.63557646319721384</v>
      </c>
      <c r="CW323" s="91">
        <f t="shared" ref="CW323:CX323" si="3167">+CW226+CW253+CW275+CW298</f>
        <v>6614762578435</v>
      </c>
      <c r="CX323" s="91">
        <f t="shared" si="3167"/>
        <v>4911389741835</v>
      </c>
      <c r="CY323" s="52">
        <f t="shared" si="2493"/>
        <v>0.74248919497833221</v>
      </c>
      <c r="CZ323" s="91">
        <f t="shared" ref="CZ323:DA323" si="3168">+CZ226+CZ253+CZ275+CZ298</f>
        <v>6614762578435</v>
      </c>
      <c r="DA323" s="91">
        <f t="shared" si="3168"/>
        <v>5301940590084</v>
      </c>
      <c r="DB323" s="52">
        <f t="shared" si="2495"/>
        <v>0.80153150278878138</v>
      </c>
      <c r="DC323" s="91">
        <f t="shared" ref="DC323:DE323" si="3169">+DC226+DC253+DC275+DC298</f>
        <v>6531404647000</v>
      </c>
      <c r="DD323" s="91">
        <f t="shared" si="3169"/>
        <v>6483896870947</v>
      </c>
      <c r="DE323" s="91">
        <f t="shared" si="3169"/>
        <v>6084924223192</v>
      </c>
      <c r="DF323" s="78">
        <f t="shared" si="2497"/>
        <v>0.93846715089767796</v>
      </c>
      <c r="DG323" s="91">
        <f t="shared" ref="DG323" si="3170">+DG226+DG253+DG275+DG298</f>
        <v>4569336515439</v>
      </c>
      <c r="DH323" s="78">
        <f t="shared" si="2499"/>
        <v>0.70472072680755482</v>
      </c>
      <c r="DI323" s="77">
        <f t="shared" ref="DI323:DK323" si="3171">+DI127+DI183+DI234+DI260+DI266+DI254</f>
        <v>32872408000</v>
      </c>
      <c r="DJ323" s="77">
        <f t="shared" si="3171"/>
        <v>0</v>
      </c>
      <c r="DK323" s="77">
        <f t="shared" si="3171"/>
        <v>32872408000</v>
      </c>
      <c r="DL323" s="91">
        <f t="shared" ref="DL323:DN323" si="3172">+DL226+DL253+DL275+DL298</f>
        <v>6031797255000</v>
      </c>
      <c r="DM323" s="91">
        <f t="shared" si="3172"/>
        <v>6031797255000</v>
      </c>
      <c r="DN323" s="91">
        <f t="shared" si="3172"/>
        <v>408405056289</v>
      </c>
      <c r="DO323" s="78">
        <f t="shared" si="2502"/>
        <v>6.7708684331267366E-2</v>
      </c>
      <c r="DP323" s="91">
        <f t="shared" ref="DP323" si="3173">+DP226+DP253+DP275+DP298</f>
        <v>11997365856</v>
      </c>
      <c r="DQ323" s="78">
        <f t="shared" si="2504"/>
        <v>1.9890200795550446E-3</v>
      </c>
      <c r="DR323" s="91">
        <f t="shared" ref="DR323:DT323" si="3174">+DR226+DR253+DR275+DR298</f>
        <v>6031797255000</v>
      </c>
      <c r="DS323" s="91">
        <f t="shared" si="3174"/>
        <v>6031797255000</v>
      </c>
      <c r="DT323" s="91">
        <f t="shared" si="3174"/>
        <v>540309309470</v>
      </c>
      <c r="DU323" s="78">
        <f t="shared" si="2506"/>
        <v>8.957683533247339E-2</v>
      </c>
      <c r="DV323" s="91">
        <f t="shared" ref="DV323" si="3175">+DV226+DV253+DV275+DV298</f>
        <v>77629557582</v>
      </c>
      <c r="DW323" s="78">
        <f t="shared" si="2508"/>
        <v>1.2870054197801448E-2</v>
      </c>
      <c r="DX323" s="91">
        <f t="shared" ref="DX323:DZ323" si="3176">+DX226+DX253+DX275+DX298</f>
        <v>6031797255000</v>
      </c>
      <c r="DY323" s="91">
        <f t="shared" si="3176"/>
        <v>6031797255000</v>
      </c>
      <c r="DZ323" s="91">
        <f t="shared" si="3176"/>
        <v>1146085054058</v>
      </c>
      <c r="EA323" s="78">
        <f t="shared" si="2510"/>
        <v>0.19000722431576492</v>
      </c>
      <c r="EB323" s="91">
        <f t="shared" ref="EB323" si="3177">+EB226+EB253+EB275+EB298</f>
        <v>560209368001</v>
      </c>
      <c r="EC323" s="78">
        <f t="shared" si="2512"/>
        <v>9.2876027544960979E-2</v>
      </c>
      <c r="ED323" s="91">
        <f t="shared" ref="ED323:EF323" si="3178">+ED226+ED253+ED275+ED298</f>
        <v>6031797255000</v>
      </c>
      <c r="EE323" s="91">
        <f t="shared" si="3178"/>
        <v>6031797255000</v>
      </c>
      <c r="EF323" s="91">
        <f t="shared" si="3178"/>
        <v>1773150237240</v>
      </c>
      <c r="EG323" s="78">
        <f t="shared" si="2514"/>
        <v>0.29396714814480285</v>
      </c>
      <c r="EH323" s="91">
        <f t="shared" ref="EH323" si="3179">+EH226+EH253+EH275+EH298</f>
        <v>1036751266585</v>
      </c>
      <c r="EI323" s="78">
        <f t="shared" si="2516"/>
        <v>0.17188098716772934</v>
      </c>
      <c r="EJ323" s="91">
        <f t="shared" ref="EJ323:EL323" si="3180">+EJ226+EJ253+EJ275+EJ298</f>
        <v>6031797255000</v>
      </c>
      <c r="EK323" s="91">
        <f t="shared" si="3180"/>
        <v>6021435734931</v>
      </c>
      <c r="EL323" s="91">
        <f t="shared" si="3180"/>
        <v>2872614336559</v>
      </c>
      <c r="EM323" s="78">
        <f t="shared" si="2518"/>
        <v>0.47706468407437341</v>
      </c>
      <c r="EN323" s="91">
        <f t="shared" ref="EN323" si="3181">+EN226+EN253+EN275+EN298</f>
        <v>1543392233636</v>
      </c>
      <c r="EO323" s="78">
        <f t="shared" si="2520"/>
        <v>0.25631631749926592</v>
      </c>
      <c r="EP323" s="91">
        <f t="shared" ref="EP323:ER323" si="3182">+EP226+EP253+EP275+EP298</f>
        <v>6031797255000</v>
      </c>
      <c r="EQ323" s="91">
        <f t="shared" si="3182"/>
        <v>6021435734931</v>
      </c>
      <c r="ER323" s="91">
        <f t="shared" si="3182"/>
        <v>2905796020372</v>
      </c>
      <c r="ES323" s="78">
        <f t="shared" si="2522"/>
        <v>0.4825752774400901</v>
      </c>
      <c r="ET323" s="91">
        <f t="shared" ref="ET323" si="3183">+ET226+ET253+ET275+ET298</f>
        <v>2100694445762</v>
      </c>
      <c r="EU323" s="78">
        <f t="shared" si="2524"/>
        <v>0.34886936243056527</v>
      </c>
      <c r="EV323" s="91">
        <f t="shared" ref="EV323:EX323" si="3184">+EV226+EV253+EV275+EV298</f>
        <v>6031797255000</v>
      </c>
      <c r="EW323" s="91">
        <f t="shared" si="3184"/>
        <v>6021435734931</v>
      </c>
      <c r="EX323" s="91">
        <f t="shared" si="3184"/>
        <v>3252790796401</v>
      </c>
      <c r="EY323" s="78">
        <f t="shared" si="2526"/>
        <v>0.54020186207937237</v>
      </c>
      <c r="EZ323" s="91">
        <f t="shared" ref="EZ323" si="3185">+EZ226+EZ253+EZ275+EZ298</f>
        <v>2492502769071</v>
      </c>
      <c r="FA323" s="78">
        <f t="shared" si="2528"/>
        <v>0.41393828295994622</v>
      </c>
      <c r="FB323" s="91">
        <f t="shared" ref="FB323:FD323" si="3186">+FB226+FB253+FB275+FB298</f>
        <v>6031797255000</v>
      </c>
      <c r="FC323" s="91">
        <f t="shared" si="3186"/>
        <v>6021435734931</v>
      </c>
      <c r="FD323" s="91">
        <f t="shared" si="3186"/>
        <v>3582305590525</v>
      </c>
      <c r="FE323" s="78">
        <f t="shared" si="2530"/>
        <v>0.59492548757826269</v>
      </c>
      <c r="FF323" s="91">
        <f t="shared" ref="FF323" si="3187">+FF226+FF253+FF275+FF298</f>
        <v>2774447547783</v>
      </c>
      <c r="FG323" s="78">
        <f t="shared" si="2532"/>
        <v>0.4607617966738613</v>
      </c>
      <c r="FH323" s="91">
        <f t="shared" ref="FH323:FJ323" si="3188">+FH226+FH253+FH275+FH298</f>
        <v>6031797255000</v>
      </c>
      <c r="FI323" s="91">
        <f t="shared" si="3188"/>
        <v>6193751869493</v>
      </c>
      <c r="FJ323" s="91">
        <f t="shared" si="3188"/>
        <v>3927219316948</v>
      </c>
      <c r="FK323" s="78">
        <f t="shared" si="2534"/>
        <v>0.63406145413918058</v>
      </c>
      <c r="FL323" s="91">
        <f t="shared" ref="FL323" si="3189">+FL226+FL253+FL275+FL298</f>
        <v>3084253330007</v>
      </c>
      <c r="FM323" s="78">
        <f t="shared" si="2536"/>
        <v>0.49796204223135382</v>
      </c>
      <c r="FN323" s="91">
        <f t="shared" ref="FN323:FP323" si="3190">+FN226+FN253+FN275+FN298</f>
        <v>6875575341000</v>
      </c>
      <c r="FO323" s="91">
        <f t="shared" si="3190"/>
        <v>0</v>
      </c>
      <c r="FP323" s="91">
        <f t="shared" si="3190"/>
        <v>6875575341000</v>
      </c>
      <c r="FQ323" s="91">
        <f t="shared" ref="FQ323:FS323" si="3191">+FQ226+FQ253+FQ275+FQ298</f>
        <v>6031797255000</v>
      </c>
      <c r="FR323" s="91">
        <f t="shared" si="3191"/>
        <v>6193751869493</v>
      </c>
      <c r="FS323" s="91">
        <f t="shared" si="3191"/>
        <v>4268945238818</v>
      </c>
      <c r="FT323" s="78">
        <f t="shared" si="2539"/>
        <v>0.68923413930165101</v>
      </c>
      <c r="FU323" s="91">
        <f t="shared" ref="FU323" si="3192">+FU226+FU253+FU275+FU298</f>
        <v>3419085579616</v>
      </c>
      <c r="FV323" s="78">
        <f t="shared" si="2541"/>
        <v>0.55202172312657971</v>
      </c>
      <c r="FW323" s="91">
        <f t="shared" ref="FW323:FY323" si="3193">+FW226+FW253+FW275+FW298</f>
        <v>6031797255000</v>
      </c>
      <c r="FX323" s="91">
        <f t="shared" si="3193"/>
        <v>6193751869493</v>
      </c>
      <c r="FY323" s="91">
        <f t="shared" si="3193"/>
        <v>4647702956983</v>
      </c>
      <c r="FZ323" s="78">
        <f t="shared" si="2543"/>
        <v>0.75038572014404015</v>
      </c>
      <c r="GA323" s="91">
        <f t="shared" ref="GA323" si="3194">+GA226+GA253+GA275+GA298</f>
        <v>3711735731765</v>
      </c>
      <c r="GB323" s="78">
        <f t="shared" si="2545"/>
        <v>0.59927097661870499</v>
      </c>
      <c r="GC323" s="91">
        <f t="shared" ref="GC323:GE323" si="3195">+GC226+GC253+GC275+GC298</f>
        <v>6031797255000</v>
      </c>
      <c r="GD323" s="91">
        <f t="shared" si="3195"/>
        <v>5958403105564</v>
      </c>
      <c r="GE323" s="91">
        <f t="shared" si="3195"/>
        <v>5398308000908</v>
      </c>
      <c r="GF323" s="78">
        <f t="shared" si="2547"/>
        <v>0.90599912514596748</v>
      </c>
      <c r="GG323" s="91">
        <f t="shared" ref="GG323" si="3196">+GG226+GG253+GG275+GG298</f>
        <v>4300499884058</v>
      </c>
      <c r="GH323" s="78">
        <f t="shared" si="2549"/>
        <v>0.72175376654898726</v>
      </c>
      <c r="GI323" s="91">
        <f t="shared" ref="GI323:GK323" si="3197">+GI226+GI253+GI275+GI298</f>
        <v>6875575341000</v>
      </c>
      <c r="GJ323" s="91">
        <f t="shared" si="3197"/>
        <v>6875575341000</v>
      </c>
      <c r="GK323" s="91">
        <f t="shared" si="3197"/>
        <v>636748452715</v>
      </c>
      <c r="GL323" s="78">
        <f t="shared" si="2551"/>
        <v>9.2610206584164897E-2</v>
      </c>
      <c r="GM323" s="91">
        <f t="shared" ref="GM323" si="3198">+GM226+GM253+GM275+GM298</f>
        <v>18562166313</v>
      </c>
      <c r="GN323" s="78">
        <f t="shared" si="2553"/>
        <v>2.6997255345761763E-3</v>
      </c>
      <c r="GO323" s="91">
        <f t="shared" ref="GO323:GQ323" si="3199">+GO226+GO253+GO275+GO298</f>
        <v>6875575341000</v>
      </c>
      <c r="GP323" s="91">
        <f t="shared" si="3199"/>
        <v>6875575341000</v>
      </c>
      <c r="GQ323" s="91">
        <f t="shared" si="3199"/>
        <v>845304161308</v>
      </c>
      <c r="GR323" s="78">
        <f t="shared" si="2555"/>
        <v>0.12294304394678583</v>
      </c>
      <c r="GS323" s="91">
        <f t="shared" si="2556"/>
        <v>362734290285</v>
      </c>
      <c r="GT323" s="78">
        <f t="shared" si="2557"/>
        <v>5.2756936299129122E-2</v>
      </c>
      <c r="GU323" s="91">
        <f t="shared" ref="GU323:GW323" si="3200">+GU226+GU253+GU275+GU298</f>
        <v>6875575341000</v>
      </c>
      <c r="GV323" s="91">
        <f t="shared" si="3200"/>
        <v>6875575341000</v>
      </c>
      <c r="GW323" s="91">
        <f t="shared" si="3200"/>
        <v>1135503049043</v>
      </c>
      <c r="GX323" s="78">
        <f t="shared" si="2559"/>
        <v>0.16515025910222222</v>
      </c>
      <c r="GY323" s="91">
        <f t="shared" si="2560"/>
        <v>587556705527</v>
      </c>
      <c r="GZ323" s="78">
        <f t="shared" si="2561"/>
        <v>8.5455642093443251E-2</v>
      </c>
      <c r="HA323" s="91">
        <f t="shared" ref="HA323:HC323" si="3201">+HA226+HA253+HA275+HA298</f>
        <v>6875575341000</v>
      </c>
      <c r="HB323" s="91">
        <f t="shared" si="3201"/>
        <v>6875575341000</v>
      </c>
      <c r="HC323" s="91">
        <f t="shared" si="3201"/>
        <v>1595194729677</v>
      </c>
      <c r="HD323" s="78">
        <f t="shared" si="2563"/>
        <v>0.23200890842758057</v>
      </c>
      <c r="HE323" s="91">
        <f t="shared" si="2564"/>
        <v>937558598924</v>
      </c>
      <c r="HF323" s="78">
        <f t="shared" si="2565"/>
        <v>0.13636074836286199</v>
      </c>
      <c r="HG323" s="91">
        <f t="shared" ref="HG323:HI323" si="3202">+HG226+HG253+HG275+HG298</f>
        <v>6875575341000</v>
      </c>
      <c r="HH323" s="91">
        <f t="shared" si="3202"/>
        <v>6875575341000</v>
      </c>
      <c r="HI323" s="91">
        <f t="shared" si="3202"/>
        <v>2040880959138</v>
      </c>
      <c r="HJ323" s="78">
        <f t="shared" si="2567"/>
        <v>0.29683057168582627</v>
      </c>
      <c r="HK323" s="91">
        <f t="shared" si="2568"/>
        <v>1353060368658</v>
      </c>
      <c r="HL323" s="78">
        <f t="shared" si="2569"/>
        <v>0.19679231214143131</v>
      </c>
      <c r="HM323" s="91">
        <f t="shared" ref="HM323:HO323" si="3203">+HM226+HM253+HM275+HM298</f>
        <v>6875575341000</v>
      </c>
      <c r="HN323" s="91">
        <f t="shared" si="3203"/>
        <v>6875575341000</v>
      </c>
      <c r="HO323" s="91">
        <f t="shared" si="3203"/>
        <v>3611836729352</v>
      </c>
      <c r="HP323" s="78">
        <f t="shared" si="2571"/>
        <v>0.52531410830656189</v>
      </c>
      <c r="HQ323" s="91">
        <f t="shared" si="2572"/>
        <v>1775087438146</v>
      </c>
      <c r="HR323" s="78">
        <f t="shared" si="2573"/>
        <v>0.25817293100708383</v>
      </c>
    </row>
    <row r="324" spans="1:226" x14ac:dyDescent="0.35">
      <c r="A324" s="48" t="s">
        <v>171</v>
      </c>
      <c r="B324" s="91">
        <f t="shared" si="2425"/>
        <v>0</v>
      </c>
      <c r="C324" s="91">
        <f t="shared" ref="C324" si="3204">+C227+C254+C276+C299</f>
        <v>1</v>
      </c>
      <c r="D324" s="391" t="str">
        <f t="shared" si="2427"/>
        <v>0</v>
      </c>
      <c r="E324" s="91">
        <f t="shared" ref="E324:F324" si="3205">+E227+E254+E276+E299</f>
        <v>0</v>
      </c>
      <c r="F324" s="91">
        <f t="shared" si="3205"/>
        <v>1</v>
      </c>
      <c r="G324" s="391" t="str">
        <f t="shared" si="2429"/>
        <v>0</v>
      </c>
      <c r="H324" s="91">
        <f t="shared" ref="H324:I324" si="3206">+H227+H254+H276+H299</f>
        <v>0</v>
      </c>
      <c r="I324" s="91">
        <f t="shared" si="3206"/>
        <v>1</v>
      </c>
      <c r="J324" s="391" t="str">
        <f t="shared" si="2431"/>
        <v>0</v>
      </c>
      <c r="K324" s="91">
        <f t="shared" ref="K324:L324" si="3207">+K227+K254+K276+K299</f>
        <v>0</v>
      </c>
      <c r="L324" s="91">
        <f t="shared" si="3207"/>
        <v>1</v>
      </c>
      <c r="M324" s="391" t="str">
        <f t="shared" si="2433"/>
        <v>0</v>
      </c>
      <c r="N324" s="91">
        <f t="shared" ref="N324:O324" si="3208">+N227+N254+N276+N299</f>
        <v>0</v>
      </c>
      <c r="O324" s="91">
        <f t="shared" si="3208"/>
        <v>1</v>
      </c>
      <c r="P324" s="391" t="str">
        <f t="shared" si="2435"/>
        <v>0</v>
      </c>
      <c r="Q324" s="91">
        <f t="shared" ref="Q324:R324" si="3209">+Q227+Q254+Q276+Q299</f>
        <v>0</v>
      </c>
      <c r="R324" s="91">
        <f t="shared" si="3209"/>
        <v>0</v>
      </c>
      <c r="S324" s="391" t="str">
        <f t="shared" si="2437"/>
        <v>0</v>
      </c>
      <c r="T324" s="91">
        <f t="shared" ref="T324:U324" si="3210">+T227+T254+T276+T299</f>
        <v>0</v>
      </c>
      <c r="U324" s="91">
        <f t="shared" si="3210"/>
        <v>0</v>
      </c>
      <c r="V324" s="391" t="str">
        <f t="shared" si="2439"/>
        <v>0</v>
      </c>
      <c r="W324" s="91">
        <f t="shared" ref="W324:X324" si="3211">+W227+W254+W276+W299</f>
        <v>0</v>
      </c>
      <c r="X324" s="91">
        <f t="shared" si="3211"/>
        <v>0</v>
      </c>
      <c r="Y324" s="391" t="str">
        <f t="shared" si="2441"/>
        <v>0</v>
      </c>
      <c r="Z324" s="91">
        <f t="shared" ref="Z324:AA324" si="3212">+Z227+Z254+Z276+Z299</f>
        <v>0</v>
      </c>
      <c r="AA324" s="91">
        <f t="shared" si="3212"/>
        <v>0</v>
      </c>
      <c r="AB324" s="391" t="str">
        <f t="shared" si="2443"/>
        <v>0</v>
      </c>
      <c r="AC324" s="91">
        <f t="shared" ref="AC324:AD324" si="3213">+AC227+AC254+AC276+AC299</f>
        <v>0</v>
      </c>
      <c r="AD324" s="91">
        <f t="shared" si="3213"/>
        <v>0</v>
      </c>
      <c r="AE324" s="391" t="str">
        <f t="shared" si="2445"/>
        <v>0</v>
      </c>
      <c r="AF324" s="91">
        <f t="shared" ref="AF324:AG324" si="3214">+AF227+AF254+AF276+AF299</f>
        <v>0</v>
      </c>
      <c r="AG324" s="91">
        <f t="shared" si="3214"/>
        <v>0</v>
      </c>
      <c r="AH324" s="91">
        <f t="shared" ref="AH324:AJ324" si="3215">+AH227+AH254+AH276+AH299</f>
        <v>0</v>
      </c>
      <c r="AI324" s="391" t="str">
        <f t="shared" si="2448"/>
        <v>0</v>
      </c>
      <c r="AJ324" s="91">
        <f t="shared" si="3215"/>
        <v>0</v>
      </c>
      <c r="AK324" s="393" t="str">
        <f t="shared" si="2449"/>
        <v>0</v>
      </c>
      <c r="AL324" s="91">
        <f t="shared" ref="AL324:AN324" si="3216">+AL227+AL254+AL276+AL299</f>
        <v>22266621000</v>
      </c>
      <c r="AM324" s="91">
        <f t="shared" si="3216"/>
        <v>25266621000</v>
      </c>
      <c r="AN324" s="91">
        <f t="shared" si="3216"/>
        <v>20964424668</v>
      </c>
      <c r="AO324" s="391">
        <f t="shared" si="2451"/>
        <v>0.82972806961405721</v>
      </c>
      <c r="AP324" s="91">
        <f t="shared" ref="AP324" si="3217">+AP227+AP254+AP276+AP299</f>
        <v>11700694382</v>
      </c>
      <c r="AQ324" s="393">
        <f t="shared" si="2453"/>
        <v>0.46308900513448159</v>
      </c>
      <c r="AR324" s="91">
        <f t="shared" ref="AR324:AT324" si="3218">+AR227+AR254+AR276+AR299</f>
        <v>34661473000</v>
      </c>
      <c r="AS324" s="91">
        <f t="shared" si="3218"/>
        <v>34661473000</v>
      </c>
      <c r="AT324" s="91">
        <f t="shared" si="3218"/>
        <v>33204338612</v>
      </c>
      <c r="AU324" s="391">
        <f t="shared" si="2455"/>
        <v>0.95796097909630096</v>
      </c>
      <c r="AV324" s="91">
        <f t="shared" ref="AV324" si="3219">+AV227+AV254+AV276+AV299</f>
        <v>20493431708</v>
      </c>
      <c r="AW324" s="393">
        <f t="shared" si="2457"/>
        <v>0.59124526265805266</v>
      </c>
      <c r="AX324" s="91">
        <f t="shared" ref="AX324:AZ324" si="3220">+AX227+AX254+AX276+AX299</f>
        <v>37166844000</v>
      </c>
      <c r="AY324" s="91">
        <f t="shared" si="3220"/>
        <v>37166844000</v>
      </c>
      <c r="AZ324" s="91">
        <f t="shared" si="3220"/>
        <v>36358802728</v>
      </c>
      <c r="BA324" s="391">
        <f t="shared" si="2459"/>
        <v>0.97825908296114672</v>
      </c>
      <c r="BB324" s="91">
        <f t="shared" ref="BB324" si="3221">+BB227+BB254+BB276+BB299</f>
        <v>30205037738</v>
      </c>
      <c r="BC324" s="393">
        <f t="shared" si="2461"/>
        <v>0.81268772075455209</v>
      </c>
      <c r="BD324" s="91">
        <f t="shared" ref="BD324:BF324" si="3222">+BD227+BD254+BD276+BD299</f>
        <v>37763176000</v>
      </c>
      <c r="BE324" s="91">
        <f t="shared" si="3222"/>
        <v>37636128240</v>
      </c>
      <c r="BF324" s="91">
        <f t="shared" si="3222"/>
        <v>34407927950</v>
      </c>
      <c r="BG324" s="391">
        <f t="shared" si="2463"/>
        <v>0.91422602587029556</v>
      </c>
      <c r="BH324" s="91">
        <f t="shared" ref="BH324" si="3223">+BH227+BH254+BH276+BH299</f>
        <v>30242006786</v>
      </c>
      <c r="BI324" s="393">
        <f t="shared" si="2465"/>
        <v>0.80353660698441709</v>
      </c>
      <c r="BJ324" s="91">
        <f t="shared" ref="BJ324:BL324" si="3224">+BJ227+BJ254+BJ276+BJ299</f>
        <v>42182748000</v>
      </c>
      <c r="BK324" s="91">
        <f t="shared" si="3224"/>
        <v>42182748000</v>
      </c>
      <c r="BL324" s="91">
        <f t="shared" si="3224"/>
        <v>40121654616</v>
      </c>
      <c r="BM324" s="391">
        <f t="shared" si="2467"/>
        <v>0.95113894941126165</v>
      </c>
      <c r="BN324" s="91">
        <f t="shared" ref="BN324" si="3225">+BN227+BN254+BN276+BN299</f>
        <v>38185521915</v>
      </c>
      <c r="BO324" s="393">
        <f t="shared" si="2469"/>
        <v>0.90524026350772591</v>
      </c>
      <c r="BP324" s="91">
        <f t="shared" ref="BP324:BR324" si="3226">+BP227+BP254+BP276+BP299</f>
        <v>49747982000</v>
      </c>
      <c r="BQ324" s="91">
        <f t="shared" si="3226"/>
        <v>50747982000</v>
      </c>
      <c r="BR324" s="91">
        <f t="shared" si="3226"/>
        <v>49579706613</v>
      </c>
      <c r="BS324" s="391">
        <f t="shared" si="2471"/>
        <v>0.97697887992866395</v>
      </c>
      <c r="BT324" s="91">
        <f t="shared" ref="BT324" si="3227">+BT227+BT254+BT276+BT299</f>
        <v>46195958550</v>
      </c>
      <c r="BU324" s="393">
        <f t="shared" si="2473"/>
        <v>0.91030138991536647</v>
      </c>
      <c r="BV324" s="91">
        <f t="shared" ref="BV324:BX324" si="3228">+BV227+BV254+BV276+BV299</f>
        <v>52754696000</v>
      </c>
      <c r="BW324" s="91">
        <f t="shared" si="3228"/>
        <v>55038631000</v>
      </c>
      <c r="BX324" s="91">
        <f t="shared" si="3228"/>
        <v>54061216226</v>
      </c>
      <c r="BY324" s="391">
        <f t="shared" si="2475"/>
        <v>0.98224129568193652</v>
      </c>
      <c r="BZ324" s="91">
        <f t="shared" ref="BZ324" si="3229">+BZ227+BZ254+BZ276+BZ299</f>
        <v>49224045050</v>
      </c>
      <c r="CA324" s="393">
        <f t="shared" si="2477"/>
        <v>0.8943544589617427</v>
      </c>
      <c r="CB324" s="91">
        <f t="shared" ref="CB324:CD324" si="3230">+CB227+CB254+CB276+CB299</f>
        <v>57629146000</v>
      </c>
      <c r="CC324" s="91">
        <f t="shared" si="3230"/>
        <v>56095678400</v>
      </c>
      <c r="CD324" s="91">
        <f t="shared" si="3230"/>
        <v>54375628261</v>
      </c>
      <c r="CE324" s="391">
        <f t="shared" si="2479"/>
        <v>0.96933720764129305</v>
      </c>
      <c r="CF324" s="91">
        <f t="shared" ref="CF324" si="3231">+CF227+CF254+CF276+CF299</f>
        <v>46799115834</v>
      </c>
      <c r="CG324" s="393">
        <f t="shared" si="2481"/>
        <v>0.83427310568009816</v>
      </c>
      <c r="CH324" s="91">
        <f t="shared" ref="CH324:CJ324" si="3232">+CH227+CH254+CH276+CH299</f>
        <v>113608212000</v>
      </c>
      <c r="CI324" s="91">
        <f t="shared" si="3232"/>
        <v>113464212000</v>
      </c>
      <c r="CJ324" s="91">
        <f t="shared" si="3232"/>
        <v>102687617785</v>
      </c>
      <c r="CK324" s="391">
        <f t="shared" si="2483"/>
        <v>0.9050220855982325</v>
      </c>
      <c r="CL324" s="91">
        <f t="shared" ref="CL324" si="3233">+CL227+CL254+CL276+CL299</f>
        <v>85325578908</v>
      </c>
      <c r="CM324" s="393">
        <f t="shared" si="2485"/>
        <v>0.75200433162132219</v>
      </c>
      <c r="CN324" s="91">
        <f t="shared" ref="CN324:CP324" si="3234">+CN227+CN254+CN276+CN299</f>
        <v>127063655000</v>
      </c>
      <c r="CO324" s="91">
        <f t="shared" si="3234"/>
        <v>123793655000</v>
      </c>
      <c r="CP324" s="91">
        <f t="shared" si="3234"/>
        <v>119952477508</v>
      </c>
      <c r="CQ324" s="391">
        <f t="shared" si="2487"/>
        <v>0.96897112786596373</v>
      </c>
      <c r="CR324" s="91">
        <f t="shared" ref="CR324" si="3235">+CR227+CR254+CR276+CR299</f>
        <v>108283331293</v>
      </c>
      <c r="CS324" s="393">
        <f t="shared" si="2489"/>
        <v>0.87470824973218542</v>
      </c>
      <c r="CT324" s="91">
        <f t="shared" ref="CT324:CU324" si="3236">+CT227+CT254+CT276+CT299</f>
        <v>123448633000</v>
      </c>
      <c r="CU324" s="91">
        <f t="shared" si="3236"/>
        <v>109553726867</v>
      </c>
      <c r="CV324" s="52">
        <f t="shared" si="2491"/>
        <v>0.88744382343221251</v>
      </c>
      <c r="CW324" s="91">
        <f t="shared" ref="CW324:CX324" si="3237">+CW227+CW254+CW276+CW299</f>
        <v>123448633000</v>
      </c>
      <c r="CX324" s="91">
        <f t="shared" si="3237"/>
        <v>112058269847</v>
      </c>
      <c r="CY324" s="52">
        <f t="shared" si="2493"/>
        <v>0.90773196206230977</v>
      </c>
      <c r="CZ324" s="91">
        <f t="shared" ref="CZ324:DA324" si="3238">+CZ227+CZ254+CZ276+CZ299</f>
        <v>124063380000</v>
      </c>
      <c r="DA324" s="91">
        <f t="shared" si="3238"/>
        <v>115411465006</v>
      </c>
      <c r="DB324" s="52">
        <f t="shared" si="2495"/>
        <v>0.93026213703028238</v>
      </c>
      <c r="DC324" s="91">
        <f t="shared" ref="DC324:DE324" si="3239">+DC227+DC254+DC276+DC299</f>
        <v>123448633000</v>
      </c>
      <c r="DD324" s="91">
        <f t="shared" si="3239"/>
        <v>124063380000</v>
      </c>
      <c r="DE324" s="91">
        <f t="shared" si="3239"/>
        <v>122108638754</v>
      </c>
      <c r="DF324" s="391">
        <f t="shared" si="2497"/>
        <v>0.98424401103693937</v>
      </c>
      <c r="DG324" s="91">
        <f t="shared" ref="DG324" si="3240">+DG227+DG254+DG276+DG299</f>
        <v>110893148377</v>
      </c>
      <c r="DH324" s="393">
        <f t="shared" si="2499"/>
        <v>0.89384271472371624</v>
      </c>
      <c r="DI324" s="77">
        <f t="shared" ref="DI324:DK324" si="3241">+DI148</f>
        <v>200000000</v>
      </c>
      <c r="DJ324" s="77">
        <f t="shared" si="3241"/>
        <v>0</v>
      </c>
      <c r="DK324" s="77">
        <f t="shared" si="3241"/>
        <v>200000000</v>
      </c>
      <c r="DL324" s="91">
        <f t="shared" ref="DL324:DN324" si="3242">+DL227+DL254+DL276+DL299</f>
        <v>124399019000</v>
      </c>
      <c r="DM324" s="91">
        <f t="shared" si="3242"/>
        <v>124399019000</v>
      </c>
      <c r="DN324" s="91">
        <f t="shared" si="3242"/>
        <v>16161256964</v>
      </c>
      <c r="DO324" s="391">
        <f t="shared" si="2502"/>
        <v>0.12991466567754847</v>
      </c>
      <c r="DP324" s="91">
        <f t="shared" ref="DP324" si="3243">+DP227+DP254+DP276+DP299</f>
        <v>1333754911</v>
      </c>
      <c r="DQ324" s="393">
        <f t="shared" si="2504"/>
        <v>1.0721587048849637E-2</v>
      </c>
      <c r="DR324" s="91">
        <f t="shared" ref="DR324:DT324" si="3244">+DR227+DR254+DR276+DR299</f>
        <v>124399019000</v>
      </c>
      <c r="DS324" s="91">
        <f t="shared" si="3244"/>
        <v>124399019000</v>
      </c>
      <c r="DT324" s="91">
        <f t="shared" si="3244"/>
        <v>38351146487</v>
      </c>
      <c r="DU324" s="391">
        <f t="shared" si="2506"/>
        <v>0.30829139003901629</v>
      </c>
      <c r="DV324" s="91">
        <f t="shared" ref="DV324" si="3245">+DV227+DV254+DV276+DV299</f>
        <v>3436425606</v>
      </c>
      <c r="DW324" s="393">
        <f t="shared" si="2508"/>
        <v>2.7624217888727886E-2</v>
      </c>
      <c r="DX324" s="91">
        <f t="shared" ref="DX324:DZ324" si="3246">+DX227+DX254+DX276+DX299</f>
        <v>124399019000</v>
      </c>
      <c r="DY324" s="91">
        <f t="shared" si="3246"/>
        <v>124399019000</v>
      </c>
      <c r="DZ324" s="91">
        <f t="shared" si="3246"/>
        <v>44694506114</v>
      </c>
      <c r="EA324" s="391">
        <f t="shared" si="2510"/>
        <v>0.3592834290276839</v>
      </c>
      <c r="EB324" s="91">
        <f t="shared" ref="EB324" si="3247">+EB227+EB254+EB276+EB299</f>
        <v>8871642328</v>
      </c>
      <c r="EC324" s="393">
        <f t="shared" si="2512"/>
        <v>7.1316015184975046E-2</v>
      </c>
      <c r="ED324" s="91">
        <f t="shared" ref="ED324:EF324" si="3248">+ED227+ED254+ED276+ED299</f>
        <v>124399019000</v>
      </c>
      <c r="EE324" s="91">
        <f t="shared" si="3248"/>
        <v>124399019000</v>
      </c>
      <c r="EF324" s="91">
        <f t="shared" si="3248"/>
        <v>50153743740</v>
      </c>
      <c r="EG324" s="391">
        <f t="shared" si="2514"/>
        <v>0.40316832193025576</v>
      </c>
      <c r="EH324" s="91">
        <f t="shared" ref="EH324" si="3249">+EH227+EH254+EH276+EH299</f>
        <v>18135212261</v>
      </c>
      <c r="EI324" s="393">
        <f t="shared" si="2516"/>
        <v>0.14578259866341872</v>
      </c>
      <c r="EJ324" s="91">
        <f t="shared" ref="EJ324:EL324" si="3250">+EJ227+EJ254+EJ276+EJ299</f>
        <v>124399019000</v>
      </c>
      <c r="EK324" s="91">
        <f t="shared" si="3250"/>
        <v>123886730307</v>
      </c>
      <c r="EL324" s="91">
        <f t="shared" si="3250"/>
        <v>68949098162</v>
      </c>
      <c r="EM324" s="391">
        <f t="shared" si="2518"/>
        <v>0.55654950284941174</v>
      </c>
      <c r="EN324" s="91">
        <f t="shared" ref="EN324" si="3251">+EN227+EN254+EN276+EN299</f>
        <v>28814803629</v>
      </c>
      <c r="EO324" s="393">
        <f t="shared" si="2520"/>
        <v>0.23258991142630769</v>
      </c>
      <c r="EP324" s="91">
        <f t="shared" ref="EP324:ER324" si="3252">+EP227+EP254+EP276+EP299</f>
        <v>124399019000</v>
      </c>
      <c r="EQ324" s="91">
        <f t="shared" si="3252"/>
        <v>123886730307</v>
      </c>
      <c r="ER324" s="91">
        <f t="shared" si="3252"/>
        <v>72348152457</v>
      </c>
      <c r="ES324" s="391">
        <f t="shared" si="2522"/>
        <v>0.58398629359025145</v>
      </c>
      <c r="ET324" s="91">
        <f t="shared" ref="ET324" si="3253">+ET227+ET254+ET276+ET299</f>
        <v>39939238353</v>
      </c>
      <c r="EU324" s="393">
        <f t="shared" si="2524"/>
        <v>0.32238511948800141</v>
      </c>
      <c r="EV324" s="91">
        <f t="shared" ref="EV324:EX324" si="3254">+EV227+EV254+EV276+EV299</f>
        <v>124399019000</v>
      </c>
      <c r="EW324" s="91">
        <f t="shared" si="3254"/>
        <v>123886730307</v>
      </c>
      <c r="EX324" s="91">
        <f t="shared" si="3254"/>
        <v>84600508142</v>
      </c>
      <c r="EY324" s="391">
        <f t="shared" si="2526"/>
        <v>0.68288595503613669</v>
      </c>
      <c r="EZ324" s="91">
        <f t="shared" ref="EZ324" si="3255">+EZ227+EZ254+EZ276+EZ299</f>
        <v>50888340108</v>
      </c>
      <c r="FA324" s="393">
        <f t="shared" si="2528"/>
        <v>0.41076505919475903</v>
      </c>
      <c r="FB324" s="91">
        <f t="shared" ref="FB324:FD324" si="3256">+FB227+FB254+FB276+FB299</f>
        <v>124399019000</v>
      </c>
      <c r="FC324" s="91">
        <f t="shared" si="3256"/>
        <v>123886730307</v>
      </c>
      <c r="FD324" s="91">
        <f t="shared" si="3256"/>
        <v>103172751041</v>
      </c>
      <c r="FE324" s="391">
        <f t="shared" si="2530"/>
        <v>0.83279904785065106</v>
      </c>
      <c r="FF324" s="91">
        <f t="shared" ref="FF324" si="3257">+FF227+FF254+FF276+FF299</f>
        <v>60167205206</v>
      </c>
      <c r="FG324" s="393">
        <f t="shared" si="2532"/>
        <v>0.4856630331343918</v>
      </c>
      <c r="FH324" s="91">
        <f t="shared" ref="FH324:FJ324" si="3258">+FH227+FH254+FH276+FH299</f>
        <v>124399019000</v>
      </c>
      <c r="FI324" s="91">
        <f t="shared" si="3258"/>
        <v>122389175522</v>
      </c>
      <c r="FJ324" s="91">
        <f t="shared" si="3258"/>
        <v>107394896177</v>
      </c>
      <c r="FK324" s="391">
        <f t="shared" si="2534"/>
        <v>0.87748688328809998</v>
      </c>
      <c r="FL324" s="91">
        <f t="shared" ref="FL324" si="3259">+FL227+FL254+FL276+FL299</f>
        <v>68355078463</v>
      </c>
      <c r="FM324" s="393">
        <f t="shared" si="2536"/>
        <v>0.5585059150162579</v>
      </c>
      <c r="FN324" s="91">
        <f t="shared" ref="FN324:FP324" si="3260">+FN227+FN254+FN276+FN299</f>
        <v>141142835000</v>
      </c>
      <c r="FO324" s="91">
        <f t="shared" si="3260"/>
        <v>300000000</v>
      </c>
      <c r="FP324" s="91">
        <f t="shared" si="3260"/>
        <v>141442835000</v>
      </c>
      <c r="FQ324" s="91">
        <f t="shared" ref="FQ324:FS324" si="3261">+FQ227+FQ254+FQ276+FQ299</f>
        <v>124399019000</v>
      </c>
      <c r="FR324" s="91">
        <f t="shared" si="3261"/>
        <v>122389175522</v>
      </c>
      <c r="FS324" s="91">
        <f t="shared" si="3261"/>
        <v>109398823627</v>
      </c>
      <c r="FT324" s="391">
        <f t="shared" si="2539"/>
        <v>0.89386028756550506</v>
      </c>
      <c r="FU324" s="91">
        <f t="shared" ref="FU324" si="3262">+FU227+FU254+FU276+FU299</f>
        <v>78516565553</v>
      </c>
      <c r="FV324" s="393">
        <f t="shared" si="2541"/>
        <v>0.64153194282190662</v>
      </c>
      <c r="FW324" s="91">
        <f t="shared" ref="FW324:FY324" si="3263">+FW227+FW254+FW276+FW299</f>
        <v>124399019000</v>
      </c>
      <c r="FX324" s="91">
        <f t="shared" si="3263"/>
        <v>122389175522</v>
      </c>
      <c r="FY324" s="91">
        <f t="shared" si="3263"/>
        <v>112056722301</v>
      </c>
      <c r="FZ324" s="391">
        <f t="shared" si="2543"/>
        <v>0.91557706654259885</v>
      </c>
      <c r="GA324" s="91">
        <f t="shared" ref="GA324" si="3264">+GA227+GA254+GA276+GA299</f>
        <v>88281082271</v>
      </c>
      <c r="GB324" s="393">
        <f t="shared" si="2545"/>
        <v>0.72131446179348668</v>
      </c>
      <c r="GC324" s="91">
        <f t="shared" ref="GC324:GE324" si="3265">+GC227+GC254+GC276+GC299</f>
        <v>124399019000</v>
      </c>
      <c r="GD324" s="91">
        <f t="shared" si="3265"/>
        <v>122389175522</v>
      </c>
      <c r="GE324" s="91">
        <f t="shared" si="3265"/>
        <v>119980438166</v>
      </c>
      <c r="GF324" s="391">
        <f t="shared" si="2547"/>
        <v>0.98031903274348786</v>
      </c>
      <c r="GG324" s="91">
        <f t="shared" ref="GG324" si="3266">+GG227+GG254+GG276+GG299</f>
        <v>107578552842</v>
      </c>
      <c r="GH324" s="393">
        <f t="shared" si="2549"/>
        <v>0.87898747894303997</v>
      </c>
      <c r="GI324" s="91">
        <f t="shared" ref="GI324:GK324" si="3267">+GI227+GI254+GI276+GI299</f>
        <v>141442835000</v>
      </c>
      <c r="GJ324" s="91">
        <f t="shared" si="3267"/>
        <v>141442835000</v>
      </c>
      <c r="GK324" s="91">
        <f t="shared" si="3267"/>
        <v>33300164562</v>
      </c>
      <c r="GL324" s="391">
        <f t="shared" si="2551"/>
        <v>0.23543196487824922</v>
      </c>
      <c r="GM324" s="91">
        <f t="shared" ref="GM324" si="3268">+GM227+GM254+GM276+GM299</f>
        <v>1256476017</v>
      </c>
      <c r="GN324" s="78">
        <f t="shared" si="2553"/>
        <v>8.8832779475892156E-3</v>
      </c>
      <c r="GO324" s="91">
        <f t="shared" ref="GO324:GQ324" si="3269">+GO227+GO254+GO276+GO299</f>
        <v>141442835000</v>
      </c>
      <c r="GP324" s="91">
        <f t="shared" si="3269"/>
        <v>141442835000</v>
      </c>
      <c r="GQ324" s="91">
        <f t="shared" si="3269"/>
        <v>68777023363</v>
      </c>
      <c r="GR324" s="391">
        <f t="shared" si="2555"/>
        <v>0.48625314504619482</v>
      </c>
      <c r="GS324" s="91">
        <f t="shared" si="2556"/>
        <v>3644999388</v>
      </c>
      <c r="GT324" s="78">
        <f t="shared" si="2557"/>
        <v>2.5770123937348965E-2</v>
      </c>
      <c r="GU324" s="91">
        <f t="shared" ref="GU324:GW324" si="3270">+GU227+GU254+GU276+GU299</f>
        <v>141442835000</v>
      </c>
      <c r="GV324" s="91">
        <f t="shared" si="3270"/>
        <v>141442835000</v>
      </c>
      <c r="GW324" s="91">
        <f t="shared" si="3270"/>
        <v>74414945459</v>
      </c>
      <c r="GX324" s="391">
        <f t="shared" si="2559"/>
        <v>0.52611322064493404</v>
      </c>
      <c r="GY324" s="91">
        <f t="shared" si="2560"/>
        <v>9695227009</v>
      </c>
      <c r="GZ324" s="78">
        <f t="shared" si="2561"/>
        <v>6.8545197139183472E-2</v>
      </c>
      <c r="HA324" s="91">
        <f t="shared" ref="HA324:HC324" si="3271">+HA227+HA254+HA276+HA299</f>
        <v>141442835000</v>
      </c>
      <c r="HB324" s="91">
        <f t="shared" si="3271"/>
        <v>141442835000</v>
      </c>
      <c r="HC324" s="91">
        <f t="shared" si="3271"/>
        <v>76880920463</v>
      </c>
      <c r="HD324" s="391">
        <f t="shared" si="2563"/>
        <v>0.54354764921814525</v>
      </c>
      <c r="HE324" s="91">
        <f t="shared" si="2564"/>
        <v>19464224259</v>
      </c>
      <c r="HF324" s="78">
        <f t="shared" si="2565"/>
        <v>0.13761194944233124</v>
      </c>
      <c r="HG324" s="91">
        <f t="shared" ref="HG324:HI324" si="3272">+HG227+HG254+HG276+HG299</f>
        <v>141442835000</v>
      </c>
      <c r="HH324" s="91">
        <f t="shared" si="3272"/>
        <v>141442835000</v>
      </c>
      <c r="HI324" s="91">
        <f t="shared" si="3272"/>
        <v>90399754838</v>
      </c>
      <c r="HJ324" s="391">
        <f t="shared" si="2567"/>
        <v>0.63912572763406506</v>
      </c>
      <c r="HK324" s="91">
        <f t="shared" si="2568"/>
        <v>29991891703</v>
      </c>
      <c r="HL324" s="78">
        <f t="shared" si="2569"/>
        <v>0.21204249549296716</v>
      </c>
      <c r="HM324" s="91">
        <f t="shared" ref="HM324:HO324" si="3273">+HM227+HM254+HM276+HM299</f>
        <v>141442835000</v>
      </c>
      <c r="HN324" s="91">
        <f t="shared" si="3273"/>
        <v>141442835000</v>
      </c>
      <c r="HO324" s="91">
        <f t="shared" si="3273"/>
        <v>100574889554</v>
      </c>
      <c r="HP324" s="391">
        <f t="shared" si="2571"/>
        <v>0.71106386939995936</v>
      </c>
      <c r="HQ324" s="91">
        <f t="shared" si="2572"/>
        <v>42747111101</v>
      </c>
      <c r="HR324" s="78">
        <f t="shared" si="2573"/>
        <v>0.30222182057507546</v>
      </c>
    </row>
    <row r="325" spans="1:226" x14ac:dyDescent="0.35">
      <c r="A325" s="48" t="s">
        <v>172</v>
      </c>
      <c r="B325" s="91">
        <f t="shared" si="2425"/>
        <v>22596641846</v>
      </c>
      <c r="C325" s="91">
        <f t="shared" ref="C325" si="3274">+C228+C255+C277+C300</f>
        <v>20974740900</v>
      </c>
      <c r="D325" s="78">
        <f t="shared" si="2427"/>
        <v>0.92822380612776301</v>
      </c>
      <c r="E325" s="91">
        <f t="shared" ref="E325:F325" si="3275">+E228+E255+E277+E300</f>
        <v>36368538838</v>
      </c>
      <c r="F325" s="91">
        <f t="shared" si="3275"/>
        <v>34297451717</v>
      </c>
      <c r="G325" s="78">
        <f t="shared" si="2429"/>
        <v>0.94305278168514139</v>
      </c>
      <c r="H325" s="91">
        <f t="shared" ref="H325:I325" si="3276">+H228+H255+H277+H300</f>
        <v>37763584057</v>
      </c>
      <c r="I325" s="91">
        <f t="shared" si="3276"/>
        <v>36855700514</v>
      </c>
      <c r="J325" s="78">
        <f t="shared" si="2431"/>
        <v>0.97595875588424952</v>
      </c>
      <c r="K325" s="91">
        <f t="shared" ref="K325:L325" si="3277">+K228+K255+K277+K300</f>
        <v>53924644362</v>
      </c>
      <c r="L325" s="91">
        <f t="shared" si="3277"/>
        <v>52432222739</v>
      </c>
      <c r="M325" s="78">
        <f t="shared" si="2433"/>
        <v>0.97232394129516619</v>
      </c>
      <c r="N325" s="91">
        <f t="shared" ref="N325:O325" si="3278">+N228+N255+N277+N300</f>
        <v>70338294145</v>
      </c>
      <c r="O325" s="91">
        <f t="shared" si="3278"/>
        <v>68716564629</v>
      </c>
      <c r="P325" s="78">
        <f t="shared" si="2435"/>
        <v>0.97694386058529004</v>
      </c>
      <c r="Q325" s="91">
        <f t="shared" ref="Q325:R325" si="3279">+Q228+Q255+Q277+Q300</f>
        <v>70358935454</v>
      </c>
      <c r="R325" s="91">
        <f t="shared" si="3279"/>
        <v>69055943940</v>
      </c>
      <c r="S325" s="78">
        <f t="shared" si="2437"/>
        <v>0.98148079550106493</v>
      </c>
      <c r="T325" s="91">
        <f t="shared" ref="T325:U325" si="3280">+T228+T255+T277+T300</f>
        <v>67280098054</v>
      </c>
      <c r="U325" s="91">
        <f t="shared" si="3280"/>
        <v>60238830941</v>
      </c>
      <c r="V325" s="78">
        <f t="shared" si="2439"/>
        <v>0.89534398259424985</v>
      </c>
      <c r="W325" s="91">
        <f t="shared" ref="W325:X325" si="3281">+W228+W255+W277+W300</f>
        <v>79059831563</v>
      </c>
      <c r="X325" s="91">
        <f t="shared" si="3281"/>
        <v>77190253944</v>
      </c>
      <c r="Y325" s="78">
        <f t="shared" si="2441"/>
        <v>0.97635237032461675</v>
      </c>
      <c r="Z325" s="91">
        <f t="shared" ref="Z325:AA325" si="3282">+Z228+Z255+Z277+Z300</f>
        <v>77450703600</v>
      </c>
      <c r="AA325" s="91">
        <f t="shared" si="3282"/>
        <v>75266497341</v>
      </c>
      <c r="AB325" s="78">
        <f t="shared" si="2443"/>
        <v>0.97179875511163205</v>
      </c>
      <c r="AC325" s="91">
        <f t="shared" ref="AC325:AD325" si="3283">+AC228+AC255+AC277+AC300</f>
        <v>68805802752</v>
      </c>
      <c r="AD325" s="91">
        <f t="shared" si="3283"/>
        <v>66186604139</v>
      </c>
      <c r="AE325" s="78">
        <f t="shared" si="2445"/>
        <v>0.96193346333825214</v>
      </c>
      <c r="AF325" s="91">
        <f t="shared" ref="AF325:AG325" si="3284">+AF228+AF255+AF277+AF300</f>
        <v>69105044000</v>
      </c>
      <c r="AG325" s="91">
        <f t="shared" si="3284"/>
        <v>70638119946</v>
      </c>
      <c r="AH325" s="91">
        <f t="shared" ref="AH325:AJ325" si="3285">+AH228+AH255+AH277+AH300</f>
        <v>66955922036</v>
      </c>
      <c r="AI325" s="78">
        <f t="shared" si="2448"/>
        <v>0.94787236816587284</v>
      </c>
      <c r="AJ325" s="91">
        <f t="shared" si="3285"/>
        <v>60602597872</v>
      </c>
      <c r="AK325" s="78">
        <f t="shared" si="2449"/>
        <v>0.8579305043555554</v>
      </c>
      <c r="AL325" s="91">
        <f t="shared" ref="AL325:AN325" si="3286">+AL228+AL255+AL277+AL300</f>
        <v>61643270000</v>
      </c>
      <c r="AM325" s="91">
        <f t="shared" si="3286"/>
        <v>63894872500</v>
      </c>
      <c r="AN325" s="91">
        <f t="shared" si="3286"/>
        <v>59837139616</v>
      </c>
      <c r="AO325" s="78">
        <f t="shared" si="2451"/>
        <v>0.93649360699483364</v>
      </c>
      <c r="AP325" s="91">
        <f t="shared" ref="AP325" si="3287">+AP228+AP255+AP277+AP300</f>
        <v>56291837387</v>
      </c>
      <c r="AQ325" s="78">
        <f t="shared" si="2453"/>
        <v>0.88100711660391839</v>
      </c>
      <c r="AR325" s="91">
        <f t="shared" ref="AR325:AT325" si="3288">+AR228+AR255+AR277+AR300</f>
        <v>65969395000</v>
      </c>
      <c r="AS325" s="91">
        <f t="shared" si="3288"/>
        <v>65969395000</v>
      </c>
      <c r="AT325" s="91">
        <f t="shared" si="3288"/>
        <v>61662758793</v>
      </c>
      <c r="AU325" s="78">
        <f t="shared" si="2455"/>
        <v>0.93471766404709333</v>
      </c>
      <c r="AV325" s="91">
        <f t="shared" ref="AV325" si="3289">+AV228+AV255+AV277+AV300</f>
        <v>58434519793</v>
      </c>
      <c r="AW325" s="78">
        <f t="shared" si="2457"/>
        <v>0.88578225998586158</v>
      </c>
      <c r="AX325" s="91">
        <f t="shared" ref="AX325:AZ325" si="3290">+AX228+AX255+AX277+AX300</f>
        <v>71576466000</v>
      </c>
      <c r="AY325" s="91">
        <f t="shared" si="3290"/>
        <v>71576466000</v>
      </c>
      <c r="AZ325" s="91">
        <f t="shared" si="3290"/>
        <v>69749470805</v>
      </c>
      <c r="BA325" s="78">
        <f t="shared" si="2459"/>
        <v>0.97447491756578197</v>
      </c>
      <c r="BB325" s="91">
        <f t="shared" ref="BB325" si="3291">+BB228+BB255+BB277+BB300</f>
        <v>65217004322</v>
      </c>
      <c r="BC325" s="78">
        <f t="shared" si="2461"/>
        <v>0.9111514994607306</v>
      </c>
      <c r="BD325" s="91">
        <f t="shared" ref="BD325:BF325" si="3292">+BD228+BD255+BD277+BD300</f>
        <v>75277853000</v>
      </c>
      <c r="BE325" s="91">
        <f t="shared" si="3292"/>
        <v>74676853000</v>
      </c>
      <c r="BF325" s="91">
        <f t="shared" si="3292"/>
        <v>70904477532</v>
      </c>
      <c r="BG325" s="78">
        <f t="shared" si="2463"/>
        <v>0.94948400586725312</v>
      </c>
      <c r="BH325" s="91">
        <f t="shared" ref="BH325" si="3293">+BH228+BH255+BH277+BH300</f>
        <v>66543910862</v>
      </c>
      <c r="BI325" s="78">
        <f t="shared" si="2465"/>
        <v>0.89109152553603188</v>
      </c>
      <c r="BJ325" s="91">
        <f t="shared" ref="BJ325:BL325" si="3294">+BJ228+BJ255+BJ277+BJ300</f>
        <v>87673201000</v>
      </c>
      <c r="BK325" s="91">
        <f t="shared" si="3294"/>
        <v>88323201000</v>
      </c>
      <c r="BL325" s="91">
        <f t="shared" si="3294"/>
        <v>82395087217</v>
      </c>
      <c r="BM325" s="78">
        <f t="shared" si="2467"/>
        <v>0.93288157906550506</v>
      </c>
      <c r="BN325" s="91">
        <f t="shared" ref="BN325" si="3295">+BN228+BN255+BN277+BN300</f>
        <v>78197234205</v>
      </c>
      <c r="BO325" s="78">
        <f t="shared" si="2469"/>
        <v>0.88535326301183315</v>
      </c>
      <c r="BP325" s="91">
        <f t="shared" ref="BP325:BR325" si="3296">+BP228+BP255+BP277+BP300</f>
        <v>96926849000</v>
      </c>
      <c r="BQ325" s="91">
        <f t="shared" si="3296"/>
        <v>101786592000</v>
      </c>
      <c r="BR325" s="91">
        <f t="shared" si="3296"/>
        <v>94452611321</v>
      </c>
      <c r="BS325" s="78">
        <f t="shared" si="2471"/>
        <v>0.92794747780729314</v>
      </c>
      <c r="BT325" s="91">
        <f t="shared" ref="BT325" si="3297">+BT228+BT255+BT277+BT300</f>
        <v>89163494485</v>
      </c>
      <c r="BU325" s="78">
        <f t="shared" si="2473"/>
        <v>0.87598467276515157</v>
      </c>
      <c r="BV325" s="91">
        <f t="shared" ref="BV325:BX325" si="3298">+BV228+BV255+BV277+BV300</f>
        <v>119651370000</v>
      </c>
      <c r="BW325" s="91">
        <f t="shared" si="3298"/>
        <v>118486510000</v>
      </c>
      <c r="BX325" s="91">
        <f t="shared" si="3298"/>
        <v>113995753208</v>
      </c>
      <c r="BY325" s="78">
        <f t="shared" si="2475"/>
        <v>0.96209900357433098</v>
      </c>
      <c r="BZ325" s="91">
        <f t="shared" ref="BZ325" si="3299">+BZ228+BZ255+BZ277+BZ300</f>
        <v>104529324159</v>
      </c>
      <c r="CA325" s="78">
        <f t="shared" si="2477"/>
        <v>0.882204431196429</v>
      </c>
      <c r="CB325" s="91">
        <f t="shared" ref="CB325:CD325" si="3300">+CB228+CB255+CB277+CB300</f>
        <v>120202196000</v>
      </c>
      <c r="CC325" s="91">
        <f t="shared" si="3300"/>
        <v>119541254936</v>
      </c>
      <c r="CD325" s="91">
        <f t="shared" si="3300"/>
        <v>112604415232</v>
      </c>
      <c r="CE325" s="78">
        <f t="shared" si="2479"/>
        <v>0.94197116545485615</v>
      </c>
      <c r="CF325" s="91">
        <f t="shared" ref="CF325" si="3301">+CF228+CF255+CF277+CF300</f>
        <v>104247473933</v>
      </c>
      <c r="CG325" s="78">
        <f t="shared" si="2481"/>
        <v>0.87206273674148738</v>
      </c>
      <c r="CH325" s="91">
        <f t="shared" ref="CH325:CJ325" si="3302">+CH228+CH255+CH277+CH300</f>
        <v>122280621000</v>
      </c>
      <c r="CI325" s="91">
        <f t="shared" si="3302"/>
        <v>122640621000</v>
      </c>
      <c r="CJ325" s="91">
        <f t="shared" si="3302"/>
        <v>117857516791</v>
      </c>
      <c r="CK325" s="78">
        <f t="shared" si="2483"/>
        <v>0.9609990216129124</v>
      </c>
      <c r="CL325" s="91">
        <f t="shared" ref="CL325" si="3303">+CL228+CL255+CL277+CL300</f>
        <v>108731326868</v>
      </c>
      <c r="CM325" s="78">
        <f t="shared" si="2485"/>
        <v>0.88658493394288995</v>
      </c>
      <c r="CN325" s="91">
        <f t="shared" ref="CN325:CP325" si="3304">+CN228+CN255+CN277+CN300</f>
        <v>140603336000</v>
      </c>
      <c r="CO325" s="91">
        <f t="shared" si="3304"/>
        <v>147482276738</v>
      </c>
      <c r="CP325" s="91">
        <f t="shared" si="3304"/>
        <v>145684158243</v>
      </c>
      <c r="CQ325" s="78">
        <f t="shared" si="2487"/>
        <v>0.9878079011609352</v>
      </c>
      <c r="CR325" s="91">
        <f t="shared" ref="CR325" si="3305">+CR228+CR255+CR277+CR300</f>
        <v>135079734800</v>
      </c>
      <c r="CS325" s="78">
        <f t="shared" si="2489"/>
        <v>0.91590486523317693</v>
      </c>
      <c r="CT325" s="91">
        <f t="shared" ref="CT325:CU325" si="3306">+CT228+CT255+CT277+CT300</f>
        <v>167284261000</v>
      </c>
      <c r="CU325" s="91">
        <f t="shared" si="3306"/>
        <v>127827019694</v>
      </c>
      <c r="CV325" s="52">
        <f t="shared" si="2491"/>
        <v>0.76413058186029825</v>
      </c>
      <c r="CW325" s="91">
        <f t="shared" ref="CW325:CX325" si="3307">+CW228+CW255+CW277+CW300</f>
        <v>167284261000</v>
      </c>
      <c r="CX325" s="91">
        <f t="shared" si="3307"/>
        <v>136885219018</v>
      </c>
      <c r="CY325" s="52">
        <f t="shared" si="2493"/>
        <v>0.81827912679723047</v>
      </c>
      <c r="CZ325" s="91">
        <f t="shared" ref="CZ325:DA325" si="3308">+CZ228+CZ255+CZ277+CZ300</f>
        <v>170994188000</v>
      </c>
      <c r="DA325" s="91">
        <f t="shared" si="3308"/>
        <v>147144675153</v>
      </c>
      <c r="DB325" s="52">
        <f t="shared" si="2495"/>
        <v>0.86052442409913954</v>
      </c>
      <c r="DC325" s="91">
        <f t="shared" ref="DC325:DE325" si="3309">+DC228+DC255+DC277+DC300</f>
        <v>167284261000</v>
      </c>
      <c r="DD325" s="91">
        <f t="shared" si="3309"/>
        <v>170994188000</v>
      </c>
      <c r="DE325" s="91">
        <f t="shared" si="3309"/>
        <v>168968118447</v>
      </c>
      <c r="DF325" s="78">
        <f t="shared" si="2497"/>
        <v>0.98815123732158661</v>
      </c>
      <c r="DG325" s="91">
        <f t="shared" ref="DG325" si="3310">+DG228+DG255+DG277+DG300</f>
        <v>161020130196</v>
      </c>
      <c r="DH325" s="78">
        <f t="shared" si="2499"/>
        <v>0.94167019405361307</v>
      </c>
      <c r="DI325" s="77">
        <f t="shared" ref="DI325:DK325" si="3311">+DI144</f>
        <v>483905202000</v>
      </c>
      <c r="DJ325" s="77">
        <f t="shared" si="3311"/>
        <v>0</v>
      </c>
      <c r="DK325" s="77">
        <f t="shared" si="3311"/>
        <v>483905202000</v>
      </c>
      <c r="DL325" s="91">
        <f t="shared" ref="DL325:DN325" si="3312">+DL228+DL255+DL277+DL300</f>
        <v>195598943000</v>
      </c>
      <c r="DM325" s="91">
        <f t="shared" si="3312"/>
        <v>195598943000</v>
      </c>
      <c r="DN325" s="91">
        <f t="shared" si="3312"/>
        <v>8556698192</v>
      </c>
      <c r="DO325" s="78">
        <f t="shared" si="2502"/>
        <v>4.3746137176211633E-2</v>
      </c>
      <c r="DP325" s="91">
        <f t="shared" ref="DP325" si="3313">+DP228+DP255+DP277+DP300</f>
        <v>5593508696</v>
      </c>
      <c r="DQ325" s="78">
        <f t="shared" si="2504"/>
        <v>2.8596824758914979E-2</v>
      </c>
      <c r="DR325" s="91">
        <f t="shared" ref="DR325:DT325" si="3314">+DR228+DR255+DR277+DR300</f>
        <v>195598943000</v>
      </c>
      <c r="DS325" s="91">
        <f t="shared" si="3314"/>
        <v>195598943000</v>
      </c>
      <c r="DT325" s="91">
        <f t="shared" si="3314"/>
        <v>27336704820</v>
      </c>
      <c r="DU325" s="78">
        <f t="shared" si="2506"/>
        <v>0.13975895984264086</v>
      </c>
      <c r="DV325" s="91">
        <f t="shared" ref="DV325" si="3315">+DV228+DV255+DV277+DV300</f>
        <v>13333901850</v>
      </c>
      <c r="DW325" s="78">
        <f t="shared" si="2508"/>
        <v>6.816960074267886E-2</v>
      </c>
      <c r="DX325" s="91">
        <f t="shared" ref="DX325:DZ325" si="3316">+DX228+DX255+DX277+DX300</f>
        <v>195598943000</v>
      </c>
      <c r="DY325" s="91">
        <f t="shared" si="3316"/>
        <v>195598943000</v>
      </c>
      <c r="DZ325" s="91">
        <f t="shared" si="3316"/>
        <v>42933752241</v>
      </c>
      <c r="EA325" s="78">
        <f t="shared" si="2510"/>
        <v>0.21949889699046074</v>
      </c>
      <c r="EB325" s="91">
        <f t="shared" ref="EB325" si="3317">+EB228+EB255+EB277+EB300</f>
        <v>22528505145</v>
      </c>
      <c r="EC325" s="78">
        <f t="shared" si="2512"/>
        <v>0.11517702907525426</v>
      </c>
      <c r="ED325" s="91">
        <f t="shared" ref="ED325:EF325" si="3318">+ED228+ED255+ED277+ED300</f>
        <v>195598943000</v>
      </c>
      <c r="EE325" s="91">
        <f t="shared" si="3318"/>
        <v>195598943000</v>
      </c>
      <c r="EF325" s="91">
        <f t="shared" si="3318"/>
        <v>55419919237</v>
      </c>
      <c r="EG325" s="78">
        <f t="shared" si="2514"/>
        <v>0.28333445154148917</v>
      </c>
      <c r="EH325" s="91">
        <f t="shared" ref="EH325" si="3319">+EH228+EH255+EH277+EH300</f>
        <v>34557728065</v>
      </c>
      <c r="EI325" s="78">
        <f t="shared" si="2516"/>
        <v>0.17667645609414157</v>
      </c>
      <c r="EJ325" s="91">
        <f t="shared" ref="EJ325:EL325" si="3320">+EJ228+EJ255+EJ277+EJ300</f>
        <v>195598943000</v>
      </c>
      <c r="EK325" s="91">
        <f t="shared" si="3320"/>
        <v>194350392399</v>
      </c>
      <c r="EL325" s="91">
        <f t="shared" si="3320"/>
        <v>65932900442</v>
      </c>
      <c r="EM325" s="78">
        <f t="shared" si="2518"/>
        <v>0.33924758076454109</v>
      </c>
      <c r="EN325" s="91">
        <f t="shared" ref="EN325" si="3321">+EN228+EN255+EN277+EN300</f>
        <v>46160298824</v>
      </c>
      <c r="EO325" s="78">
        <f t="shared" si="2520"/>
        <v>0.23751070555717341</v>
      </c>
      <c r="EP325" s="91">
        <f t="shared" ref="EP325:ER325" si="3322">+EP228+EP255+EP277+EP300</f>
        <v>195598943000</v>
      </c>
      <c r="EQ325" s="91">
        <f t="shared" si="3322"/>
        <v>194350392399</v>
      </c>
      <c r="ER325" s="91">
        <f t="shared" si="3322"/>
        <v>79709894201</v>
      </c>
      <c r="ES325" s="78">
        <f t="shared" si="2522"/>
        <v>0.41013497949289518</v>
      </c>
      <c r="ET325" s="91">
        <f t="shared" ref="ET325" si="3323">+ET228+ET255+ET277+ET300</f>
        <v>65224195823</v>
      </c>
      <c r="EU325" s="78">
        <f t="shared" si="2524"/>
        <v>0.33560105033950838</v>
      </c>
      <c r="EV325" s="91">
        <f t="shared" ref="EV325:EX325" si="3324">+EV228+EV255+EV277+EV300</f>
        <v>195598943000</v>
      </c>
      <c r="EW325" s="91">
        <f t="shared" si="3324"/>
        <v>194350392399</v>
      </c>
      <c r="EX325" s="91">
        <f t="shared" si="3324"/>
        <v>92081733028</v>
      </c>
      <c r="EY325" s="78">
        <f t="shared" si="2526"/>
        <v>0.47379237001465296</v>
      </c>
      <c r="EZ325" s="91">
        <f t="shared" ref="EZ325" si="3325">+EZ228+EZ255+EZ277+EZ300</f>
        <v>79430683387</v>
      </c>
      <c r="FA325" s="78">
        <f t="shared" si="2528"/>
        <v>0.40869834326822124</v>
      </c>
      <c r="FB325" s="91">
        <f t="shared" ref="FB325:FD325" si="3326">+FB228+FB255+FB277+FB300</f>
        <v>195598943000</v>
      </c>
      <c r="FC325" s="91">
        <f t="shared" si="3326"/>
        <v>194350392399</v>
      </c>
      <c r="FD325" s="91">
        <f t="shared" si="3326"/>
        <v>115874276197</v>
      </c>
      <c r="FE325" s="78">
        <f t="shared" si="2530"/>
        <v>0.5962132351094559</v>
      </c>
      <c r="FF325" s="91">
        <f t="shared" ref="FF325" si="3327">+FF228+FF255+FF277+FF300</f>
        <v>90915230714</v>
      </c>
      <c r="FG325" s="78">
        <f t="shared" si="2532"/>
        <v>0.46779031208412314</v>
      </c>
      <c r="FH325" s="91">
        <f t="shared" ref="FH325:FJ325" si="3328">+FH228+FH255+FH277+FH300</f>
        <v>195598943000</v>
      </c>
      <c r="FI325" s="91">
        <f t="shared" si="3328"/>
        <v>190010241092</v>
      </c>
      <c r="FJ325" s="91">
        <f t="shared" si="3328"/>
        <v>126997890034</v>
      </c>
      <c r="FK325" s="78">
        <f t="shared" si="2534"/>
        <v>0.66837392186934597</v>
      </c>
      <c r="FL325" s="91">
        <f t="shared" ref="FL325" si="3329">+FL228+FL255+FL277+FL300</f>
        <v>101099915830</v>
      </c>
      <c r="FM325" s="78">
        <f t="shared" si="2536"/>
        <v>0.53207614099625822</v>
      </c>
      <c r="FN325" s="91">
        <f t="shared" ref="FN325:FP325" si="3330">+FN228+FN255+FN277+FN300</f>
        <v>213263951000</v>
      </c>
      <c r="FO325" s="91">
        <f t="shared" si="3330"/>
        <v>0</v>
      </c>
      <c r="FP325" s="91">
        <f t="shared" si="3330"/>
        <v>213263951000</v>
      </c>
      <c r="FQ325" s="91">
        <f t="shared" ref="FQ325:FS325" si="3331">+FQ228+FQ255+FQ277+FQ300</f>
        <v>195598943000</v>
      </c>
      <c r="FR325" s="91">
        <f t="shared" si="3331"/>
        <v>190010241092</v>
      </c>
      <c r="FS325" s="91">
        <f t="shared" si="3331"/>
        <v>135510157661</v>
      </c>
      <c r="FT325" s="78">
        <f t="shared" si="2539"/>
        <v>0.71317291574504182</v>
      </c>
      <c r="FU325" s="91">
        <f t="shared" ref="FU325" si="3332">+FU228+FU255+FU277+FU300</f>
        <v>112902016492</v>
      </c>
      <c r="FV325" s="78">
        <f t="shared" si="2541"/>
        <v>0.59418911235071059</v>
      </c>
      <c r="FW325" s="91">
        <f t="shared" ref="FW325:FY325" si="3333">+FW228+FW255+FW277+FW300</f>
        <v>195598943000</v>
      </c>
      <c r="FX325" s="91">
        <f t="shared" si="3333"/>
        <v>190010241092</v>
      </c>
      <c r="FY325" s="91">
        <f t="shared" si="3333"/>
        <v>150316820602</v>
      </c>
      <c r="FZ325" s="78">
        <f t="shared" si="2543"/>
        <v>0.7910985204698463</v>
      </c>
      <c r="GA325" s="91">
        <f t="shared" ref="GA325" si="3334">+GA228+GA255+GA277+GA300</f>
        <v>126205683249</v>
      </c>
      <c r="GB325" s="78">
        <f t="shared" si="2545"/>
        <v>0.66420463720107159</v>
      </c>
      <c r="GC325" s="91">
        <f t="shared" ref="GC325:GE325" si="3335">+GC228+GC255+GC277+GC300</f>
        <v>195598943000</v>
      </c>
      <c r="GD325" s="91">
        <f t="shared" si="3335"/>
        <v>190010241092</v>
      </c>
      <c r="GE325" s="91">
        <f t="shared" si="3335"/>
        <v>186328165485</v>
      </c>
      <c r="GF325" s="78">
        <f t="shared" si="2547"/>
        <v>0.98062169919979636</v>
      </c>
      <c r="GG325" s="91">
        <f t="shared" ref="GG325" si="3336">+GG228+GG255+GG277+GG300</f>
        <v>163308802343</v>
      </c>
      <c r="GH325" s="78">
        <f t="shared" si="2549"/>
        <v>0.859473686283722</v>
      </c>
      <c r="GI325" s="91">
        <f t="shared" ref="GI325:GK325" si="3337">+GI228+GI255+GI277+GI300</f>
        <v>213263951000</v>
      </c>
      <c r="GJ325" s="91">
        <f t="shared" si="3337"/>
        <v>213263951000</v>
      </c>
      <c r="GK325" s="91">
        <f t="shared" si="3337"/>
        <v>18628139286</v>
      </c>
      <c r="GL325" s="78">
        <f t="shared" si="2551"/>
        <v>8.7347811004401768E-2</v>
      </c>
      <c r="GM325" s="91">
        <f t="shared" ref="GM325" si="3338">+GM228+GM255+GM277+GM300</f>
        <v>5914606405</v>
      </c>
      <c r="GN325" s="78">
        <f t="shared" si="2553"/>
        <v>2.7733737358171705E-2</v>
      </c>
      <c r="GO325" s="91">
        <f t="shared" ref="GO325:GQ325" si="3339">+GO228+GO255+GO277+GO300</f>
        <v>213263951000</v>
      </c>
      <c r="GP325" s="91">
        <f t="shared" si="3339"/>
        <v>213263951000</v>
      </c>
      <c r="GQ325" s="91">
        <f t="shared" si="3339"/>
        <v>47177557713</v>
      </c>
      <c r="GR325" s="78">
        <f t="shared" si="2555"/>
        <v>0.22121674803352021</v>
      </c>
      <c r="GS325" s="91">
        <f t="shared" si="2556"/>
        <v>14142462037</v>
      </c>
      <c r="GT325" s="78">
        <f t="shared" si="2557"/>
        <v>6.6314358196430487E-2</v>
      </c>
      <c r="GU325" s="91">
        <f t="shared" ref="GU325:GW325" si="3340">+GU228+GU255+GU277+GU300</f>
        <v>213263951000</v>
      </c>
      <c r="GV325" s="91">
        <f t="shared" si="3340"/>
        <v>213263951000</v>
      </c>
      <c r="GW325" s="91">
        <f t="shared" si="3340"/>
        <v>64953710796</v>
      </c>
      <c r="GX325" s="78">
        <f t="shared" si="2559"/>
        <v>0.30456957442376187</v>
      </c>
      <c r="GY325" s="91">
        <f t="shared" si="2560"/>
        <v>24204419480</v>
      </c>
      <c r="GZ325" s="78">
        <f t="shared" si="2561"/>
        <v>0.11349512829760901</v>
      </c>
      <c r="HA325" s="91">
        <f t="shared" ref="HA325:HC325" si="3341">+HA228+HA255+HA277+HA300</f>
        <v>213263951000</v>
      </c>
      <c r="HB325" s="91">
        <f t="shared" si="3341"/>
        <v>213263951000</v>
      </c>
      <c r="HC325" s="91">
        <f t="shared" si="3341"/>
        <v>98816556451</v>
      </c>
      <c r="HD325" s="78">
        <f t="shared" si="2563"/>
        <v>0.4633533046145244</v>
      </c>
      <c r="HE325" s="91">
        <f t="shared" si="2564"/>
        <v>36057649181</v>
      </c>
      <c r="HF325" s="78">
        <f t="shared" si="2565"/>
        <v>0.16907521881651719</v>
      </c>
      <c r="HG325" s="91">
        <f t="shared" ref="HG325:HI325" si="3342">+HG228+HG255+HG277+HG300</f>
        <v>213263951000</v>
      </c>
      <c r="HH325" s="91">
        <f t="shared" si="3342"/>
        <v>213263951000</v>
      </c>
      <c r="HI325" s="91">
        <f t="shared" si="3342"/>
        <v>114022764760</v>
      </c>
      <c r="HJ325" s="78">
        <f t="shared" si="2567"/>
        <v>0.5346555956848047</v>
      </c>
      <c r="HK325" s="91">
        <f t="shared" si="2568"/>
        <v>48334469634</v>
      </c>
      <c r="HL325" s="78">
        <f t="shared" si="2569"/>
        <v>0.22664153696561684</v>
      </c>
      <c r="HM325" s="91">
        <f t="shared" ref="HM325:HO325" si="3343">+HM228+HM255+HM277+HM300</f>
        <v>213263951000</v>
      </c>
      <c r="HN325" s="91">
        <f t="shared" si="3343"/>
        <v>213263951000</v>
      </c>
      <c r="HO325" s="91">
        <f t="shared" si="3343"/>
        <v>132359399557</v>
      </c>
      <c r="HP325" s="78">
        <f t="shared" si="2571"/>
        <v>0.6206365348497177</v>
      </c>
      <c r="HQ325" s="91">
        <f t="shared" si="2572"/>
        <v>73344751594</v>
      </c>
      <c r="HR325" s="78">
        <f t="shared" si="2573"/>
        <v>0.34391537458667826</v>
      </c>
    </row>
    <row r="326" spans="1:226" x14ac:dyDescent="0.35">
      <c r="A326" s="48" t="s">
        <v>173</v>
      </c>
      <c r="B326" s="91">
        <f t="shared" si="2425"/>
        <v>593929764797</v>
      </c>
      <c r="C326" s="91">
        <f t="shared" ref="C326" si="3344">+C229+C256+C278+C301</f>
        <v>564153872570</v>
      </c>
      <c r="D326" s="78">
        <f t="shared" si="2427"/>
        <v>0.94986630744600398</v>
      </c>
      <c r="E326" s="91">
        <f t="shared" ref="E326:F326" si="3345">+E229+E256+E278+E301</f>
        <v>639534086981</v>
      </c>
      <c r="F326" s="91">
        <f t="shared" si="3345"/>
        <v>624916493047</v>
      </c>
      <c r="G326" s="78">
        <f t="shared" si="2429"/>
        <v>0.97714337010087426</v>
      </c>
      <c r="H326" s="91">
        <f t="shared" ref="H326:I326" si="3346">+H229+H256+H278+H301</f>
        <v>707632995587</v>
      </c>
      <c r="I326" s="91">
        <f t="shared" si="3346"/>
        <v>662278467918</v>
      </c>
      <c r="J326" s="78">
        <f t="shared" si="2431"/>
        <v>0.93590670877157556</v>
      </c>
      <c r="K326" s="91">
        <f t="shared" ref="K326:L326" si="3347">+K229+K256+K278+K301</f>
        <v>1022388233040</v>
      </c>
      <c r="L326" s="91">
        <f t="shared" si="3347"/>
        <v>1002616461063</v>
      </c>
      <c r="M326" s="78">
        <f t="shared" si="2433"/>
        <v>0.98066118981220074</v>
      </c>
      <c r="N326" s="91">
        <f t="shared" ref="N326:O326" si="3348">+N229+N256+N278+N301</f>
        <v>1244677576306</v>
      </c>
      <c r="O326" s="91">
        <f t="shared" si="3348"/>
        <v>1203011721267</v>
      </c>
      <c r="P326" s="78">
        <f t="shared" si="2435"/>
        <v>0.96652478052777535</v>
      </c>
      <c r="Q326" s="91">
        <f t="shared" ref="Q326:R326" si="3349">+Q229+Q256+Q278+Q301</f>
        <v>1300152135685</v>
      </c>
      <c r="R326" s="91">
        <f t="shared" si="3349"/>
        <v>1282072731809</v>
      </c>
      <c r="S326" s="78">
        <f t="shared" si="2437"/>
        <v>0.98609439358688999</v>
      </c>
      <c r="T326" s="91">
        <f t="shared" ref="T326:U326" si="3350">+T229+T256+T278+T301</f>
        <v>1422329628859</v>
      </c>
      <c r="U326" s="91">
        <f t="shared" si="3350"/>
        <v>1330511368496</v>
      </c>
      <c r="V326" s="78">
        <f t="shared" si="2439"/>
        <v>0.93544516088253249</v>
      </c>
      <c r="W326" s="91">
        <f t="shared" ref="W326:X326" si="3351">+W229+W256+W278+W301</f>
        <v>1627029506108</v>
      </c>
      <c r="X326" s="91">
        <f t="shared" si="3351"/>
        <v>1470069544210</v>
      </c>
      <c r="Y326" s="78">
        <f t="shared" si="2441"/>
        <v>0.90352973851503027</v>
      </c>
      <c r="Z326" s="91">
        <f t="shared" ref="Z326:AA326" si="3352">+Z229+Z256+Z278+Z301</f>
        <v>1993425708537</v>
      </c>
      <c r="AA326" s="91">
        <f t="shared" si="3352"/>
        <v>1856262496486</v>
      </c>
      <c r="AB326" s="78">
        <f t="shared" si="2443"/>
        <v>0.93119221275034836</v>
      </c>
      <c r="AC326" s="91">
        <f t="shared" ref="AC326:AD326" si="3353">+AC229+AC256+AC278+AC301</f>
        <v>1601993330072</v>
      </c>
      <c r="AD326" s="91">
        <f t="shared" si="3353"/>
        <v>1390879417945</v>
      </c>
      <c r="AE326" s="78">
        <f t="shared" si="2445"/>
        <v>0.8682179830814204</v>
      </c>
      <c r="AF326" s="91">
        <f t="shared" ref="AF326:AG326" si="3354">+AF229+AF256+AF278+AF301</f>
        <v>1709737321000</v>
      </c>
      <c r="AG326" s="91">
        <f t="shared" si="3354"/>
        <v>1801568835218</v>
      </c>
      <c r="AH326" s="91">
        <f t="shared" ref="AH326:AJ326" si="3355">+AH229+AH256+AH278+AH301</f>
        <v>1636542403115</v>
      </c>
      <c r="AI326" s="78">
        <f t="shared" si="2448"/>
        <v>0.90839848643194865</v>
      </c>
      <c r="AJ326" s="91">
        <f t="shared" si="3355"/>
        <v>1361620853160</v>
      </c>
      <c r="AK326" s="78">
        <f t="shared" si="2449"/>
        <v>0.75579729541404739</v>
      </c>
      <c r="AL326" s="91">
        <f t="shared" ref="AL326:AN326" si="3356">+AL229+AL256+AL278+AL301</f>
        <v>2264996748000</v>
      </c>
      <c r="AM326" s="91">
        <f t="shared" si="3356"/>
        <v>2175417549106</v>
      </c>
      <c r="AN326" s="91">
        <f t="shared" si="3356"/>
        <v>1749409383345</v>
      </c>
      <c r="AO326" s="78">
        <f t="shared" si="2451"/>
        <v>0.80417177109926763</v>
      </c>
      <c r="AP326" s="91">
        <f t="shared" ref="AP326" si="3357">+AP229+AP256+AP278+AP301</f>
        <v>1368620951416</v>
      </c>
      <c r="AQ326" s="78">
        <f t="shared" si="2453"/>
        <v>0.62913023386174416</v>
      </c>
      <c r="AR326" s="91">
        <f t="shared" ref="AR326:AT326" si="3358">+AR229+AR256+AR278+AR301</f>
        <v>2368753813000</v>
      </c>
      <c r="AS326" s="91">
        <f t="shared" si="3358"/>
        <v>2054920276000</v>
      </c>
      <c r="AT326" s="91">
        <f t="shared" si="3358"/>
        <v>1630745687988</v>
      </c>
      <c r="AU326" s="78">
        <f t="shared" si="2455"/>
        <v>0.79358100021394695</v>
      </c>
      <c r="AV326" s="91">
        <f t="shared" ref="AV326" si="3359">+AV229+AV256+AV278+AV301</f>
        <v>1420135677662</v>
      </c>
      <c r="AW326" s="78">
        <f t="shared" si="2457"/>
        <v>0.69109040104775332</v>
      </c>
      <c r="AX326" s="91">
        <f t="shared" ref="AX326:AZ326" si="3360">+AX229+AX256+AX278+AX301</f>
        <v>2223362821000</v>
      </c>
      <c r="AY326" s="91">
        <f t="shared" si="3360"/>
        <v>2179606982000</v>
      </c>
      <c r="AZ326" s="91">
        <f t="shared" si="3360"/>
        <v>1793478864233</v>
      </c>
      <c r="BA326" s="78">
        <f t="shared" si="2459"/>
        <v>0.82284507209061597</v>
      </c>
      <c r="BB326" s="91">
        <f t="shared" ref="BB326" si="3361">+BB229+BB256+BB278+BB301</f>
        <v>1570358825162</v>
      </c>
      <c r="BC326" s="78">
        <f t="shared" si="2461"/>
        <v>0.72047797521782764</v>
      </c>
      <c r="BD326" s="91">
        <f t="shared" ref="BD326:BF326" si="3362">+BD229+BD256+BD278+BD301</f>
        <v>2023013562000</v>
      </c>
      <c r="BE326" s="91">
        <f t="shared" si="3362"/>
        <v>2164830458279</v>
      </c>
      <c r="BF326" s="91">
        <f t="shared" si="3362"/>
        <v>1919859579403</v>
      </c>
      <c r="BG326" s="78">
        <f t="shared" si="2463"/>
        <v>0.88684061703809025</v>
      </c>
      <c r="BH326" s="91">
        <f t="shared" ref="BH326" si="3363">+BH229+BH256+BH278+BH301</f>
        <v>1682663544441</v>
      </c>
      <c r="BI326" s="78">
        <f t="shared" si="2465"/>
        <v>0.77727266724558475</v>
      </c>
      <c r="BJ326" s="91">
        <f t="shared" ref="BJ326:BL326" si="3364">+BJ229+BJ256+BJ278+BJ301</f>
        <v>2402155733000</v>
      </c>
      <c r="BK326" s="91">
        <f t="shared" si="3364"/>
        <v>2103520575546</v>
      </c>
      <c r="BL326" s="91">
        <f t="shared" si="3364"/>
        <v>1889686381060</v>
      </c>
      <c r="BM326" s="78">
        <f t="shared" si="2467"/>
        <v>0.89834461475115535</v>
      </c>
      <c r="BN326" s="91">
        <f t="shared" ref="BN326" si="3365">+BN229+BN256+BN278+BN301</f>
        <v>1663559524805</v>
      </c>
      <c r="BO326" s="78">
        <f t="shared" si="2469"/>
        <v>0.79084537805065136</v>
      </c>
      <c r="BP326" s="91">
        <f t="shared" ref="BP326:BR326" si="3366">+BP229+BP256+BP278+BP301</f>
        <v>2609627892000</v>
      </c>
      <c r="BQ326" s="91">
        <f t="shared" si="3366"/>
        <v>2550423511941</v>
      </c>
      <c r="BR326" s="91">
        <f t="shared" si="3366"/>
        <v>2236417477259</v>
      </c>
      <c r="BS326" s="78">
        <f t="shared" si="2471"/>
        <v>0.87688082657180899</v>
      </c>
      <c r="BT326" s="91">
        <f t="shared" ref="BT326" si="3367">+BT229+BT256+BT278+BT301</f>
        <v>2000039556695</v>
      </c>
      <c r="BU326" s="78">
        <f t="shared" si="2473"/>
        <v>0.78419899570831264</v>
      </c>
      <c r="BV326" s="91">
        <f t="shared" ref="BV326:BX326" si="3368">+BV229+BV256+BV278+BV301</f>
        <v>2660686072000</v>
      </c>
      <c r="BW326" s="91">
        <f t="shared" si="3368"/>
        <v>2508910199747</v>
      </c>
      <c r="BX326" s="91">
        <f t="shared" si="3368"/>
        <v>2345408789412</v>
      </c>
      <c r="BY326" s="78">
        <f t="shared" si="2475"/>
        <v>0.93483170089089374</v>
      </c>
      <c r="BZ326" s="91">
        <f t="shared" ref="BZ326" si="3369">+BZ229+BZ256+BZ278+BZ301</f>
        <v>2145761119974</v>
      </c>
      <c r="CA326" s="78">
        <f t="shared" si="2477"/>
        <v>0.85525624639350573</v>
      </c>
      <c r="CB326" s="91">
        <f t="shared" ref="CB326:CD326" si="3370">+CB229+CB256+CB278+CB301</f>
        <v>2817602451000</v>
      </c>
      <c r="CC326" s="91">
        <f t="shared" si="3370"/>
        <v>3046733135481</v>
      </c>
      <c r="CD326" s="91">
        <f t="shared" si="3370"/>
        <v>2745169669707</v>
      </c>
      <c r="CE326" s="78">
        <f t="shared" si="2479"/>
        <v>0.90102071551258756</v>
      </c>
      <c r="CF326" s="91">
        <f t="shared" ref="CF326" si="3371">+CF229+CF256+CF278+CF301</f>
        <v>2513857013669</v>
      </c>
      <c r="CG326" s="78">
        <f t="shared" si="2481"/>
        <v>0.82509918062519361</v>
      </c>
      <c r="CH326" s="91">
        <f t="shared" ref="CH326:CJ326" si="3372">+CH229+CH256+CH278+CH301</f>
        <v>3482510631000</v>
      </c>
      <c r="CI326" s="91">
        <f t="shared" si="3372"/>
        <v>3434357151215</v>
      </c>
      <c r="CJ326" s="91">
        <f t="shared" si="3372"/>
        <v>3298061268423</v>
      </c>
      <c r="CK326" s="78">
        <f t="shared" si="2483"/>
        <v>0.9603140043999846</v>
      </c>
      <c r="CL326" s="91">
        <f t="shared" ref="CL326" si="3373">+CL229+CL256+CL278+CL301</f>
        <v>2926896341262</v>
      </c>
      <c r="CM326" s="78">
        <f t="shared" si="2485"/>
        <v>0.85223994255417745</v>
      </c>
      <c r="CN326" s="91">
        <f t="shared" ref="CN326:CP326" si="3374">+CN229+CN256+CN278+CN301</f>
        <v>3203677826000</v>
      </c>
      <c r="CO326" s="91">
        <f t="shared" si="3374"/>
        <v>3651984090000</v>
      </c>
      <c r="CP326" s="91">
        <f t="shared" si="3374"/>
        <v>3522374777156</v>
      </c>
      <c r="CQ326" s="78">
        <f t="shared" si="2487"/>
        <v>0.9645098911578226</v>
      </c>
      <c r="CR326" s="91">
        <f t="shared" ref="CR326" si="3375">+CR229+CR256+CR278+CR301</f>
        <v>3092952243328</v>
      </c>
      <c r="CS326" s="78">
        <f t="shared" si="2489"/>
        <v>0.84692380007821999</v>
      </c>
      <c r="CT326" s="91">
        <f t="shared" ref="CT326:CU326" si="3376">+CT229+CT256+CT278+CT301</f>
        <v>3848362675151</v>
      </c>
      <c r="CU326" s="91">
        <f t="shared" si="3376"/>
        <v>2857493018357</v>
      </c>
      <c r="CV326" s="52">
        <f t="shared" si="2491"/>
        <v>0.74252175783948926</v>
      </c>
      <c r="CW326" s="91">
        <f t="shared" ref="CW326:CX326" si="3377">+CW229+CW256+CW278+CW301</f>
        <v>3848362675151</v>
      </c>
      <c r="CX326" s="91">
        <f t="shared" si="3377"/>
        <v>3113307515649</v>
      </c>
      <c r="CY326" s="52">
        <f t="shared" si="2493"/>
        <v>0.80899535164700709</v>
      </c>
      <c r="CZ326" s="91">
        <f t="shared" ref="CZ326:DA326" si="3378">+CZ229+CZ256+CZ278+CZ301</f>
        <v>3849464905151</v>
      </c>
      <c r="DA326" s="91">
        <f t="shared" si="3378"/>
        <v>3358179785737</v>
      </c>
      <c r="DB326" s="52">
        <f t="shared" si="2495"/>
        <v>0.87237573753260944</v>
      </c>
      <c r="DC326" s="91">
        <f t="shared" ref="DC326:DE326" si="3379">+DC229+DC256+DC278+DC301</f>
        <v>3746925251000</v>
      </c>
      <c r="DD326" s="91">
        <f t="shared" si="3379"/>
        <v>3814464905151</v>
      </c>
      <c r="DE326" s="91">
        <f t="shared" si="3379"/>
        <v>3677315630019</v>
      </c>
      <c r="DF326" s="78">
        <f t="shared" si="2497"/>
        <v>0.96404495032925963</v>
      </c>
      <c r="DG326" s="91">
        <f t="shared" ref="DG326" si="3380">+DG229+DG256+DG278+DG301</f>
        <v>3338594149562</v>
      </c>
      <c r="DH326" s="78">
        <f t="shared" si="2499"/>
        <v>0.87524573762721192</v>
      </c>
      <c r="DI326" s="77">
        <f t="shared" ref="DI326:DK326" si="3381">+DI175</f>
        <v>0</v>
      </c>
      <c r="DJ326" s="77">
        <f t="shared" si="3381"/>
        <v>0</v>
      </c>
      <c r="DK326" s="77">
        <f t="shared" si="3381"/>
        <v>0</v>
      </c>
      <c r="DL326" s="91">
        <f t="shared" ref="DL326:DN326" si="3382">+DL229+DL256+DL278+DL301</f>
        <v>4108049504000</v>
      </c>
      <c r="DM326" s="91">
        <f t="shared" si="3382"/>
        <v>4108049504000</v>
      </c>
      <c r="DN326" s="91">
        <f t="shared" si="3382"/>
        <v>167537854226</v>
      </c>
      <c r="DO326" s="78">
        <f t="shared" si="2502"/>
        <v>4.0782822617611764E-2</v>
      </c>
      <c r="DP326" s="91">
        <f t="shared" ref="DP326" si="3383">+DP229+DP256+DP278+DP301</f>
        <v>90884021172</v>
      </c>
      <c r="DQ326" s="78">
        <f t="shared" si="2504"/>
        <v>2.2123399701855201E-2</v>
      </c>
      <c r="DR326" s="91">
        <f t="shared" ref="DR326:DT326" si="3384">+DR229+DR256+DR278+DR301</f>
        <v>4108049504000</v>
      </c>
      <c r="DS326" s="91">
        <f t="shared" si="3384"/>
        <v>4108049504000</v>
      </c>
      <c r="DT326" s="91">
        <f t="shared" si="3384"/>
        <v>652391213558</v>
      </c>
      <c r="DU326" s="78">
        <f t="shared" si="2506"/>
        <v>0.15880802140353176</v>
      </c>
      <c r="DV326" s="91">
        <f t="shared" ref="DV326" si="3385">+DV229+DV256+DV278+DV301</f>
        <v>532570767341</v>
      </c>
      <c r="DW326" s="78">
        <f t="shared" si="2508"/>
        <v>0.12964078617417751</v>
      </c>
      <c r="DX326" s="91">
        <f t="shared" ref="DX326:DZ326" si="3386">+DX229+DX256+DX278+DX301</f>
        <v>4108049504000</v>
      </c>
      <c r="DY326" s="91">
        <f t="shared" si="3386"/>
        <v>4108049504000</v>
      </c>
      <c r="DZ326" s="91">
        <f t="shared" si="3386"/>
        <v>1035237049652</v>
      </c>
      <c r="EA326" s="78">
        <f t="shared" si="2510"/>
        <v>0.25200208727864443</v>
      </c>
      <c r="EB326" s="91">
        <f t="shared" ref="EB326" si="3387">+EB229+EB256+EB278+EB301</f>
        <v>792011154842</v>
      </c>
      <c r="EC326" s="78">
        <f t="shared" si="2512"/>
        <v>0.19279493931872541</v>
      </c>
      <c r="ED326" s="91">
        <f t="shared" ref="ED326:EF326" si="3388">+ED229+ED256+ED278+ED301</f>
        <v>4108049504000</v>
      </c>
      <c r="EE326" s="91">
        <f t="shared" si="3388"/>
        <v>4108049504000</v>
      </c>
      <c r="EF326" s="91">
        <f t="shared" si="3388"/>
        <v>1314942333726</v>
      </c>
      <c r="EG326" s="78">
        <f t="shared" si="2514"/>
        <v>0.32008921324965611</v>
      </c>
      <c r="EH326" s="91">
        <f t="shared" ref="EH326" si="3389">+EH229+EH256+EH278+EH301</f>
        <v>1081592311059</v>
      </c>
      <c r="EI326" s="78">
        <f t="shared" si="2516"/>
        <v>0.26328609477706039</v>
      </c>
      <c r="EJ326" s="91">
        <f t="shared" ref="EJ326:EL326" si="3390">+EJ229+EJ256+EJ278+EJ301</f>
        <v>4108049504000</v>
      </c>
      <c r="EK326" s="91">
        <f t="shared" si="3390"/>
        <v>4234145393383</v>
      </c>
      <c r="EL326" s="91">
        <f t="shared" si="3390"/>
        <v>1852551616009</v>
      </c>
      <c r="EM326" s="78">
        <f t="shared" si="2518"/>
        <v>0.43752668930644517</v>
      </c>
      <c r="EN326" s="91">
        <f t="shared" ref="EN326" si="3391">+EN229+EN256+EN278+EN301</f>
        <v>1579778271285</v>
      </c>
      <c r="EO326" s="78">
        <f t="shared" si="2520"/>
        <v>0.37310439876576551</v>
      </c>
      <c r="EP326" s="91">
        <f t="shared" ref="EP326:ER326" si="3392">+EP229+EP256+EP278+EP301</f>
        <v>4108049504000</v>
      </c>
      <c r="EQ326" s="91">
        <f t="shared" si="3392"/>
        <v>4234145393383</v>
      </c>
      <c r="ER326" s="91">
        <f t="shared" si="3392"/>
        <v>1864615682466</v>
      </c>
      <c r="ES326" s="78">
        <f t="shared" si="2522"/>
        <v>0.44037592222977689</v>
      </c>
      <c r="ET326" s="91">
        <f t="shared" ref="ET326" si="3393">+ET229+ET256+ET278+ET301</f>
        <v>1645811625199</v>
      </c>
      <c r="EU326" s="78">
        <f t="shared" si="2524"/>
        <v>0.38869983722595519</v>
      </c>
      <c r="EV326" s="91">
        <f t="shared" ref="EV326:EX326" si="3394">+EV229+EV256+EV278+EV301</f>
        <v>4108049504000</v>
      </c>
      <c r="EW326" s="91">
        <f t="shared" si="3394"/>
        <v>4234145393383</v>
      </c>
      <c r="EX326" s="91">
        <f t="shared" si="3394"/>
        <v>1876806796460</v>
      </c>
      <c r="EY326" s="78">
        <f t="shared" si="2526"/>
        <v>0.44325516062651493</v>
      </c>
      <c r="EZ326" s="91">
        <f t="shared" ref="EZ326" si="3395">+EZ229+EZ256+EZ278+EZ301</f>
        <v>1694510420079</v>
      </c>
      <c r="FA326" s="78">
        <f t="shared" si="2528"/>
        <v>0.40020128329252269</v>
      </c>
      <c r="FB326" s="91">
        <f t="shared" ref="FB326:FD326" si="3396">+FB229+FB256+FB278+FB301</f>
        <v>4108049504000</v>
      </c>
      <c r="FC326" s="91">
        <f t="shared" si="3396"/>
        <v>4234145393383</v>
      </c>
      <c r="FD326" s="91">
        <f t="shared" si="3396"/>
        <v>2527552906212</v>
      </c>
      <c r="FE326" s="78">
        <f t="shared" si="2530"/>
        <v>0.59694523248114872</v>
      </c>
      <c r="FF326" s="91">
        <f t="shared" ref="FF326" si="3397">+FF229+FF256+FF278+FF301</f>
        <v>2311025259152</v>
      </c>
      <c r="FG326" s="78">
        <f t="shared" si="2532"/>
        <v>0.54580677904060726</v>
      </c>
      <c r="FH326" s="91">
        <f t="shared" ref="FH326:FJ326" si="3398">+FH229+FH256+FH278+FH301</f>
        <v>4108049504000</v>
      </c>
      <c r="FI326" s="91">
        <f t="shared" si="3398"/>
        <v>4405292871238</v>
      </c>
      <c r="FJ326" s="91">
        <f t="shared" si="3398"/>
        <v>2965233276676</v>
      </c>
      <c r="FK326" s="78">
        <f t="shared" si="2534"/>
        <v>0.67310695641506657</v>
      </c>
      <c r="FL326" s="91">
        <f t="shared" ref="FL326" si="3399">+FL229+FL256+FL278+FL301</f>
        <v>2741129091690</v>
      </c>
      <c r="FM326" s="78">
        <f t="shared" si="2536"/>
        <v>0.62223538180326987</v>
      </c>
      <c r="FN326" s="91">
        <f t="shared" ref="FN326:FP326" si="3400">+FN229+FN256+FN278+FN301</f>
        <v>4693652735000</v>
      </c>
      <c r="FO326" s="91">
        <f t="shared" si="3400"/>
        <v>0</v>
      </c>
      <c r="FP326" s="91">
        <f t="shared" si="3400"/>
        <v>4693652735000</v>
      </c>
      <c r="FQ326" s="91">
        <f t="shared" ref="FQ326:FS326" si="3401">+FQ229+FQ256+FQ278+FQ301</f>
        <v>4108049504000</v>
      </c>
      <c r="FR326" s="91">
        <f t="shared" si="3401"/>
        <v>4496379470487</v>
      </c>
      <c r="FS326" s="91">
        <f t="shared" si="3401"/>
        <v>3316234225665</v>
      </c>
      <c r="FT326" s="78">
        <f t="shared" si="2539"/>
        <v>0.73753433121733847</v>
      </c>
      <c r="FU326" s="91">
        <f t="shared" ref="FU326" si="3402">+FU229+FU256+FU278+FU301</f>
        <v>3065761092918</v>
      </c>
      <c r="FV326" s="78">
        <f t="shared" si="2541"/>
        <v>0.68182881650465976</v>
      </c>
      <c r="FW326" s="91">
        <f t="shared" ref="FW326:FY326" si="3403">+FW229+FW256+FW278+FW301</f>
        <v>4108049504000</v>
      </c>
      <c r="FX326" s="91">
        <f t="shared" si="3403"/>
        <v>4496379470487</v>
      </c>
      <c r="FY326" s="91">
        <f t="shared" si="3403"/>
        <v>3627913385600</v>
      </c>
      <c r="FZ326" s="78">
        <f t="shared" si="2543"/>
        <v>0.80685213723900018</v>
      </c>
      <c r="GA326" s="91">
        <f t="shared" ref="GA326" si="3404">+GA229+GA256+GA278+GA301</f>
        <v>3436190696396</v>
      </c>
      <c r="GB326" s="78">
        <f t="shared" si="2545"/>
        <v>0.76421278918966074</v>
      </c>
      <c r="GC326" s="91">
        <f t="shared" ref="GC326:GE326" si="3405">+GC229+GC256+GC278+GC301</f>
        <v>4108049504000</v>
      </c>
      <c r="GD326" s="91">
        <f t="shared" si="3405"/>
        <v>4225885048095</v>
      </c>
      <c r="GE326" s="91">
        <f t="shared" si="3405"/>
        <v>4068076535126</v>
      </c>
      <c r="GF326" s="78">
        <f t="shared" si="2547"/>
        <v>0.96265669530217368</v>
      </c>
      <c r="GG326" s="91">
        <f t="shared" ref="GG326" si="3406">+GG229+GG256+GG278+GG301</f>
        <v>3952469632009</v>
      </c>
      <c r="GH326" s="78">
        <f t="shared" si="2549"/>
        <v>0.93529984536393063</v>
      </c>
      <c r="GI326" s="91">
        <f t="shared" ref="GI326:GK326" si="3407">+GI229+GI256+GI278+GI301</f>
        <v>4693652735000</v>
      </c>
      <c r="GJ326" s="91">
        <f t="shared" si="3407"/>
        <v>4693652735000</v>
      </c>
      <c r="GK326" s="91">
        <f t="shared" si="3407"/>
        <v>490533490596</v>
      </c>
      <c r="GL326" s="78">
        <f t="shared" si="2551"/>
        <v>0.1045099666062108</v>
      </c>
      <c r="GM326" s="91">
        <f t="shared" ref="GM326" si="3408">+GM229+GM256+GM278+GM301</f>
        <v>91502457018</v>
      </c>
      <c r="GN326" s="78">
        <f t="shared" si="2553"/>
        <v>1.9494935433905722E-2</v>
      </c>
      <c r="GO326" s="91">
        <f t="shared" ref="GO326:GQ326" si="3409">+GO229+GO256+GO278+GO301</f>
        <v>4693652735000</v>
      </c>
      <c r="GP326" s="91">
        <f t="shared" si="3409"/>
        <v>4693652735000</v>
      </c>
      <c r="GQ326" s="91">
        <f t="shared" si="3409"/>
        <v>1035471321753</v>
      </c>
      <c r="GR326" s="78">
        <f t="shared" si="2555"/>
        <v>0.22061097831793472</v>
      </c>
      <c r="GS326" s="91">
        <f t="shared" si="2556"/>
        <v>656089147389</v>
      </c>
      <c r="GT326" s="78">
        <f t="shared" si="2557"/>
        <v>0.13978220895990509</v>
      </c>
      <c r="GU326" s="91">
        <f t="shared" ref="GU326:GW326" si="3410">+GU229+GU256+GU278+GU301</f>
        <v>4693652735000</v>
      </c>
      <c r="GV326" s="91">
        <f t="shared" si="3410"/>
        <v>4693652735000</v>
      </c>
      <c r="GW326" s="91">
        <f t="shared" si="3410"/>
        <v>1340029322429</v>
      </c>
      <c r="GX326" s="78">
        <f t="shared" si="2559"/>
        <v>0.28549818192482873</v>
      </c>
      <c r="GY326" s="91">
        <f t="shared" si="2560"/>
        <v>988751858271</v>
      </c>
      <c r="GZ326" s="78">
        <f t="shared" si="2561"/>
        <v>0.21065722457436981</v>
      </c>
      <c r="HA326" s="91">
        <f t="shared" ref="HA326:HC326" si="3411">+HA229+HA256+HA278+HA301</f>
        <v>4693652735000</v>
      </c>
      <c r="HB326" s="91">
        <f t="shared" si="3411"/>
        <v>4693652735000</v>
      </c>
      <c r="HC326" s="91">
        <f t="shared" si="3411"/>
        <v>1641049615551</v>
      </c>
      <c r="HD326" s="78">
        <f t="shared" si="2563"/>
        <v>0.34963166390940936</v>
      </c>
      <c r="HE326" s="91">
        <f t="shared" si="2564"/>
        <v>1296931229628</v>
      </c>
      <c r="HF326" s="78">
        <f t="shared" si="2565"/>
        <v>0.27631597454088175</v>
      </c>
      <c r="HG326" s="91">
        <f t="shared" ref="HG326:HI326" si="3412">+HG229+HG256+HG278+HG301</f>
        <v>4693652735000</v>
      </c>
      <c r="HH326" s="91">
        <f t="shared" si="3412"/>
        <v>4693652735000</v>
      </c>
      <c r="HI326" s="91">
        <f t="shared" si="3412"/>
        <v>1922890553927</v>
      </c>
      <c r="HJ326" s="78">
        <f t="shared" si="2567"/>
        <v>0.40967891373561532</v>
      </c>
      <c r="HK326" s="91">
        <f t="shared" si="2568"/>
        <v>1593275913310</v>
      </c>
      <c r="HL326" s="78">
        <f t="shared" si="2569"/>
        <v>0.33945330071590818</v>
      </c>
      <c r="HM326" s="91">
        <f t="shared" ref="HM326:HO326" si="3413">+HM229+HM256+HM278+HM301</f>
        <v>4693652735000</v>
      </c>
      <c r="HN326" s="91">
        <f t="shared" si="3413"/>
        <v>4693652735000</v>
      </c>
      <c r="HO326" s="91">
        <f t="shared" si="3413"/>
        <v>2211243848474</v>
      </c>
      <c r="HP326" s="78">
        <f t="shared" si="2571"/>
        <v>0.47111364502640396</v>
      </c>
      <c r="HQ326" s="91">
        <f t="shared" si="2572"/>
        <v>1902367495444</v>
      </c>
      <c r="HR326" s="78">
        <f t="shared" si="2573"/>
        <v>0.40530640054776018</v>
      </c>
    </row>
    <row r="327" spans="1:226" x14ac:dyDescent="0.35">
      <c r="A327" s="48" t="s">
        <v>174</v>
      </c>
      <c r="B327" s="91">
        <f t="shared" si="2425"/>
        <v>50071784027</v>
      </c>
      <c r="C327" s="91">
        <f t="shared" ref="C327" si="3414">+C230+C257+C279+C302</f>
        <v>41416763432.040001</v>
      </c>
      <c r="D327" s="78">
        <f t="shared" si="2427"/>
        <v>0.82714774871426611</v>
      </c>
      <c r="E327" s="91">
        <f t="shared" ref="E327:F327" si="3415">+E230+E257+E279+E302</f>
        <v>47408704053</v>
      </c>
      <c r="F327" s="91">
        <f t="shared" si="3415"/>
        <v>46257804526.860001</v>
      </c>
      <c r="G327" s="78">
        <f t="shared" si="2429"/>
        <v>0.97572387709958563</v>
      </c>
      <c r="H327" s="91">
        <f t="shared" ref="H327:I327" si="3416">+H230+H257+H279+H302</f>
        <v>63953500872.000008</v>
      </c>
      <c r="I327" s="91">
        <f t="shared" si="3416"/>
        <v>54426754701.63002</v>
      </c>
      <c r="J327" s="78">
        <f t="shared" si="2431"/>
        <v>0.85103636172416375</v>
      </c>
      <c r="K327" s="91">
        <f t="shared" ref="K327:L327" si="3417">+K230+K257+K279+K302</f>
        <v>64300373220</v>
      </c>
      <c r="L327" s="91">
        <f t="shared" si="3417"/>
        <v>61836321717.750008</v>
      </c>
      <c r="M327" s="78">
        <f t="shared" si="2433"/>
        <v>0.96167904820988548</v>
      </c>
      <c r="N327" s="91">
        <f t="shared" ref="N327:O327" si="3418">+N230+N257+N279+N302</f>
        <v>97893476042</v>
      </c>
      <c r="O327" s="91">
        <f t="shared" si="3418"/>
        <v>94675763941.140015</v>
      </c>
      <c r="P327" s="78">
        <f t="shared" si="2435"/>
        <v>0.9671304745631929</v>
      </c>
      <c r="Q327" s="91">
        <f t="shared" ref="Q327:R327" si="3419">+Q230+Q257+Q279+Q302</f>
        <v>183446175277.57001</v>
      </c>
      <c r="R327" s="91">
        <f t="shared" si="3419"/>
        <v>177999756681.26001</v>
      </c>
      <c r="S327" s="78">
        <f t="shared" si="2437"/>
        <v>0.97031053611191898</v>
      </c>
      <c r="T327" s="91">
        <f t="shared" ref="T327:U327" si="3420">+T230+T257+T279+T302</f>
        <v>210875970786</v>
      </c>
      <c r="U327" s="91">
        <f t="shared" si="3420"/>
        <v>201091893281.84003</v>
      </c>
      <c r="V327" s="78">
        <f t="shared" si="2439"/>
        <v>0.95360269134652142</v>
      </c>
      <c r="W327" s="91">
        <f t="shared" ref="W327:X327" si="3421">+W230+W257+W279+W302</f>
        <v>267188522337</v>
      </c>
      <c r="X327" s="91">
        <f t="shared" si="3421"/>
        <v>242741619650</v>
      </c>
      <c r="Y327" s="78">
        <f t="shared" si="2441"/>
        <v>0.90850317044620066</v>
      </c>
      <c r="Z327" s="91">
        <f t="shared" ref="Z327:AA327" si="3422">+Z230+Z257+Z279+Z302</f>
        <v>339901195775</v>
      </c>
      <c r="AA327" s="91">
        <f t="shared" si="3422"/>
        <v>322589794974</v>
      </c>
      <c r="AB327" s="78">
        <f t="shared" si="2443"/>
        <v>0.94906931480035328</v>
      </c>
      <c r="AC327" s="91">
        <f t="shared" ref="AC327:AD327" si="3423">+AC230+AC257+AC279+AC302</f>
        <v>346914905925</v>
      </c>
      <c r="AD327" s="91">
        <f t="shared" si="3423"/>
        <v>313829852360</v>
      </c>
      <c r="AE327" s="78">
        <f t="shared" si="2445"/>
        <v>0.90463063708149605</v>
      </c>
      <c r="AF327" s="91">
        <f t="shared" ref="AF327:AG327" si="3424">+AF230+AF257+AF279+AF302</f>
        <v>356846660000</v>
      </c>
      <c r="AG327" s="91">
        <f t="shared" si="3424"/>
        <v>346016833793</v>
      </c>
      <c r="AH327" s="91">
        <f t="shared" ref="AH327:AJ327" si="3425">+AH230+AH257+AH279+AH302</f>
        <v>272607909917</v>
      </c>
      <c r="AI327" s="78">
        <f t="shared" si="2448"/>
        <v>0.78784580197645548</v>
      </c>
      <c r="AJ327" s="91">
        <f t="shared" si="3425"/>
        <v>180776305946</v>
      </c>
      <c r="AK327" s="78">
        <f t="shared" si="2449"/>
        <v>0.52244945416195276</v>
      </c>
      <c r="AL327" s="91">
        <f t="shared" ref="AL327:AN327" si="3426">+AL230+AL257+AL279+AL302</f>
        <v>246292338000</v>
      </c>
      <c r="AM327" s="91">
        <f t="shared" si="3426"/>
        <v>241489170590</v>
      </c>
      <c r="AN327" s="91">
        <f t="shared" si="3426"/>
        <v>195436387559</v>
      </c>
      <c r="AO327" s="78">
        <f t="shared" si="2451"/>
        <v>0.80929669467792265</v>
      </c>
      <c r="AP327" s="91">
        <f t="shared" ref="AP327" si="3427">+AP230+AP257+AP279+AP302</f>
        <v>133767207146</v>
      </c>
      <c r="AQ327" s="78">
        <f t="shared" si="2453"/>
        <v>0.55392631818306171</v>
      </c>
      <c r="AR327" s="91">
        <f t="shared" ref="AR327:AT327" si="3428">+AR230+AR257+AR279+AR302</f>
        <v>264655495000</v>
      </c>
      <c r="AS327" s="91">
        <f t="shared" si="3428"/>
        <v>255499881981</v>
      </c>
      <c r="AT327" s="91">
        <f t="shared" si="3428"/>
        <v>221820684131</v>
      </c>
      <c r="AU327" s="78">
        <f t="shared" si="2455"/>
        <v>0.86818311778122648</v>
      </c>
      <c r="AV327" s="91">
        <f t="shared" ref="AV327" si="3429">+AV230+AV257+AV279+AV302</f>
        <v>151785775521</v>
      </c>
      <c r="AW327" s="78">
        <f t="shared" si="2457"/>
        <v>0.59407375981601196</v>
      </c>
      <c r="AX327" s="91">
        <f t="shared" ref="AX327:AZ327" si="3430">+AX230+AX257+AX279+AX302</f>
        <v>259378063000</v>
      </c>
      <c r="AY327" s="91">
        <f t="shared" si="3430"/>
        <v>259378063000</v>
      </c>
      <c r="AZ327" s="91">
        <f t="shared" si="3430"/>
        <v>229587040169</v>
      </c>
      <c r="BA327" s="78">
        <f t="shared" si="2459"/>
        <v>0.88514440085474766</v>
      </c>
      <c r="BB327" s="91">
        <f t="shared" ref="BB327" si="3431">+BB230+BB257+BB279+BB302</f>
        <v>162628721459</v>
      </c>
      <c r="BC327" s="78">
        <f t="shared" si="2461"/>
        <v>0.62699489532004105</v>
      </c>
      <c r="BD327" s="91">
        <f t="shared" ref="BD327:BF327" si="3432">+BD230+BD257+BD279+BD302</f>
        <v>319677989000</v>
      </c>
      <c r="BE327" s="91">
        <f t="shared" si="3432"/>
        <v>348868471460</v>
      </c>
      <c r="BF327" s="91">
        <f t="shared" si="3432"/>
        <v>312761118247</v>
      </c>
      <c r="BG327" s="78">
        <f t="shared" si="2463"/>
        <v>0.89650152946784722</v>
      </c>
      <c r="BH327" s="91">
        <f t="shared" ref="BH327" si="3433">+BH230+BH257+BH279+BH302</f>
        <v>159074177095</v>
      </c>
      <c r="BI327" s="78">
        <f t="shared" si="2465"/>
        <v>0.45597177764239116</v>
      </c>
      <c r="BJ327" s="91">
        <f t="shared" ref="BJ327:BL327" si="3434">+BJ230+BJ257+BJ279+BJ302</f>
        <v>503221398000</v>
      </c>
      <c r="BK327" s="91">
        <f t="shared" si="3434"/>
        <v>493342739000</v>
      </c>
      <c r="BL327" s="91">
        <f t="shared" si="3434"/>
        <v>457481761087</v>
      </c>
      <c r="BM327" s="78">
        <f t="shared" si="2467"/>
        <v>0.92731021442478345</v>
      </c>
      <c r="BN327" s="91">
        <f t="shared" ref="BN327" si="3435">+BN230+BN257+BN279+BN302</f>
        <v>274951198480</v>
      </c>
      <c r="BO327" s="78">
        <f t="shared" si="2469"/>
        <v>0.55732288477037872</v>
      </c>
      <c r="BP327" s="91">
        <f t="shared" ref="BP327:BR327" si="3436">+BP230+BP257+BP279+BP302</f>
        <v>691516682000</v>
      </c>
      <c r="BQ327" s="91">
        <f t="shared" si="3436"/>
        <v>680921682000</v>
      </c>
      <c r="BR327" s="91">
        <f t="shared" si="3436"/>
        <v>634486960320</v>
      </c>
      <c r="BS327" s="78">
        <f t="shared" si="2471"/>
        <v>0.93180607563616991</v>
      </c>
      <c r="BT327" s="91">
        <f t="shared" ref="BT327" si="3437">+BT230+BT257+BT279+BT302</f>
        <v>456489295331</v>
      </c>
      <c r="BU327" s="78">
        <f t="shared" si="2473"/>
        <v>0.67039911842754329</v>
      </c>
      <c r="BV327" s="91">
        <f t="shared" ref="BV327:BX327" si="3438">+BV230+BV257+BV279+BV302</f>
        <v>551288808000</v>
      </c>
      <c r="BW327" s="91">
        <f t="shared" si="3438"/>
        <v>543445808000</v>
      </c>
      <c r="BX327" s="91">
        <f t="shared" si="3438"/>
        <v>508663019201</v>
      </c>
      <c r="BY327" s="78">
        <f t="shared" si="2475"/>
        <v>0.93599584671191349</v>
      </c>
      <c r="BZ327" s="91">
        <f t="shared" ref="BZ327" si="3439">+BZ230+BZ257+BZ279+BZ302</f>
        <v>365277901899</v>
      </c>
      <c r="CA327" s="78">
        <f t="shared" si="2477"/>
        <v>0.6721514758634406</v>
      </c>
      <c r="CB327" s="91">
        <f t="shared" ref="CB327:CD327" si="3440">+CB230+CB257+CB279+CB302</f>
        <v>525307582000</v>
      </c>
      <c r="CC327" s="91">
        <f t="shared" si="3440"/>
        <v>533101859400</v>
      </c>
      <c r="CD327" s="91">
        <f t="shared" si="3440"/>
        <v>499593191407</v>
      </c>
      <c r="CE327" s="78">
        <f t="shared" si="2479"/>
        <v>0.93714396713844961</v>
      </c>
      <c r="CF327" s="91">
        <f t="shared" ref="CF327" si="3441">+CF230+CF257+CF279+CF302</f>
        <v>365689960493</v>
      </c>
      <c r="CG327" s="78">
        <f t="shared" si="2481"/>
        <v>0.68596639468596088</v>
      </c>
      <c r="CH327" s="91">
        <f t="shared" ref="CH327:CJ327" si="3442">+CH230+CH257+CH279+CH302</f>
        <v>716424557000</v>
      </c>
      <c r="CI327" s="91">
        <f t="shared" si="3442"/>
        <v>684849607822</v>
      </c>
      <c r="CJ327" s="91">
        <f t="shared" si="3442"/>
        <v>620602693876</v>
      </c>
      <c r="CK327" s="78">
        <f t="shared" si="2483"/>
        <v>0.90618828833045273</v>
      </c>
      <c r="CL327" s="91">
        <f t="shared" ref="CL327" si="3443">+CL230+CL257+CL279+CL302</f>
        <v>414887829668</v>
      </c>
      <c r="CM327" s="78">
        <f t="shared" si="2485"/>
        <v>0.60580866942079636</v>
      </c>
      <c r="CN327" s="91">
        <f t="shared" ref="CN327:CP327" si="3444">+CN230+CN257+CN279+CN302</f>
        <v>755226243000</v>
      </c>
      <c r="CO327" s="91">
        <f t="shared" si="3444"/>
        <v>707493106548</v>
      </c>
      <c r="CP327" s="91">
        <f t="shared" si="3444"/>
        <v>674676273570</v>
      </c>
      <c r="CQ327" s="78">
        <f t="shared" si="2487"/>
        <v>0.95361533183253211</v>
      </c>
      <c r="CR327" s="91">
        <f t="shared" ref="CR327" si="3445">+CR230+CR257+CR279+CR302</f>
        <v>455932428271</v>
      </c>
      <c r="CS327" s="78">
        <f t="shared" si="2489"/>
        <v>0.64443373942621895</v>
      </c>
      <c r="CT327" s="91">
        <f t="shared" ref="CT327:CU327" si="3446">+CT230+CT257+CT279+CT302</f>
        <v>649290350959</v>
      </c>
      <c r="CU327" s="91">
        <f t="shared" si="3446"/>
        <v>477795222103</v>
      </c>
      <c r="CV327" s="52">
        <f t="shared" si="2491"/>
        <v>0.73587297485215641</v>
      </c>
      <c r="CW327" s="91">
        <f t="shared" ref="CW327:CX327" si="3447">+CW230+CW257+CW279+CW302</f>
        <v>649290350959</v>
      </c>
      <c r="CX327" s="91">
        <f t="shared" si="3447"/>
        <v>500984214213</v>
      </c>
      <c r="CY327" s="52">
        <f t="shared" si="2493"/>
        <v>0.77158733912039157</v>
      </c>
      <c r="CZ327" s="91">
        <f t="shared" ref="CZ327:DA327" si="3448">+CZ230+CZ257+CZ279+CZ302</f>
        <v>658180277959</v>
      </c>
      <c r="DA327" s="91">
        <f t="shared" si="3448"/>
        <v>537669472193</v>
      </c>
      <c r="DB327" s="52">
        <f t="shared" si="2495"/>
        <v>0.81690304343408637</v>
      </c>
      <c r="DC327" s="91">
        <f t="shared" ref="DC327:DE327" si="3449">+DC230+DC257+DC279+DC302</f>
        <v>554733494000</v>
      </c>
      <c r="DD327" s="91">
        <f t="shared" si="3449"/>
        <v>658180277959</v>
      </c>
      <c r="DE327" s="91">
        <f t="shared" si="3449"/>
        <v>627263832883</v>
      </c>
      <c r="DF327" s="78">
        <f t="shared" si="2497"/>
        <v>0.953027390653711</v>
      </c>
      <c r="DG327" s="91">
        <f t="shared" ref="DG327" si="3450">+DG230+DG257+DG279+DG302</f>
        <v>466243085261</v>
      </c>
      <c r="DH327" s="78">
        <f t="shared" si="2499"/>
        <v>0.70838203585620607</v>
      </c>
      <c r="DI327" s="77">
        <f t="shared" ref="DI327:DK327" si="3451">+DI163+DI169+DI211</f>
        <v>0</v>
      </c>
      <c r="DJ327" s="77">
        <f t="shared" si="3451"/>
        <v>0</v>
      </c>
      <c r="DK327" s="77">
        <f t="shared" si="3451"/>
        <v>0</v>
      </c>
      <c r="DL327" s="91">
        <f t="shared" ref="DL327:DN327" si="3452">+DL230+DL257+DL279+DL302</f>
        <v>769155336000</v>
      </c>
      <c r="DM327" s="91">
        <f t="shared" si="3452"/>
        <v>769155336000</v>
      </c>
      <c r="DN327" s="91">
        <f t="shared" si="3452"/>
        <v>28474979032</v>
      </c>
      <c r="DO327" s="78">
        <f t="shared" si="2502"/>
        <v>3.7021103149442368E-2</v>
      </c>
      <c r="DP327" s="91">
        <f t="shared" ref="DP327" si="3453">+DP230+DP257+DP279+DP302</f>
        <v>14566438220</v>
      </c>
      <c r="DQ327" s="78">
        <f t="shared" si="2504"/>
        <v>1.8938226829125191E-2</v>
      </c>
      <c r="DR327" s="91">
        <f t="shared" ref="DR327:DT327" si="3454">+DR230+DR257+DR279+DR302</f>
        <v>769155336000</v>
      </c>
      <c r="DS327" s="91">
        <f t="shared" si="3454"/>
        <v>769155336000</v>
      </c>
      <c r="DT327" s="91">
        <f t="shared" si="3454"/>
        <v>128464642353</v>
      </c>
      <c r="DU327" s="78">
        <f t="shared" si="2506"/>
        <v>0.16702041361512443</v>
      </c>
      <c r="DV327" s="91">
        <f t="shared" ref="DV327" si="3455">+DV230+DV257+DV279+DV302</f>
        <v>29771646746</v>
      </c>
      <c r="DW327" s="78">
        <f t="shared" si="2508"/>
        <v>3.8706936495854979E-2</v>
      </c>
      <c r="DX327" s="91">
        <f t="shared" ref="DX327:DZ327" si="3456">+DX230+DX257+DX279+DX302</f>
        <v>769155336000</v>
      </c>
      <c r="DY327" s="91">
        <f t="shared" si="3456"/>
        <v>769155336000</v>
      </c>
      <c r="DZ327" s="91">
        <f t="shared" si="3456"/>
        <v>230997460451</v>
      </c>
      <c r="EA327" s="78">
        <f t="shared" si="2510"/>
        <v>0.30032614952956654</v>
      </c>
      <c r="EB327" s="91">
        <f t="shared" ref="EB327" si="3457">+EB230+EB257+EB279+EB302</f>
        <v>58543928949</v>
      </c>
      <c r="EC327" s="78">
        <f t="shared" si="2512"/>
        <v>7.6114571672164802E-2</v>
      </c>
      <c r="ED327" s="91">
        <f t="shared" ref="ED327:EF327" si="3458">+ED230+ED257+ED279+ED302</f>
        <v>769155336000</v>
      </c>
      <c r="EE327" s="91">
        <f t="shared" si="3458"/>
        <v>769155336000</v>
      </c>
      <c r="EF327" s="91">
        <f t="shared" si="3458"/>
        <v>314104440654</v>
      </c>
      <c r="EG327" s="78">
        <f t="shared" si="2514"/>
        <v>0.40837581948986179</v>
      </c>
      <c r="EH327" s="91">
        <f t="shared" ref="EH327" si="3459">+EH230+EH257+EH279+EH302</f>
        <v>90455383691</v>
      </c>
      <c r="EI327" s="78">
        <f t="shared" si="2516"/>
        <v>0.11760353137691812</v>
      </c>
      <c r="EJ327" s="91">
        <f t="shared" ref="EJ327:EL327" si="3460">+EJ230+EJ257+EJ279+EJ302</f>
        <v>769155336000</v>
      </c>
      <c r="EK327" s="91">
        <f t="shared" si="3460"/>
        <v>763757854815</v>
      </c>
      <c r="EL327" s="91">
        <f t="shared" si="3460"/>
        <v>386133385662</v>
      </c>
      <c r="EM327" s="78">
        <f t="shared" si="2518"/>
        <v>0.50557042815033371</v>
      </c>
      <c r="EN327" s="91">
        <f t="shared" ref="EN327" si="3461">+EN230+EN257+EN279+EN302</f>
        <v>124144430595</v>
      </c>
      <c r="EO327" s="78">
        <f t="shared" si="2520"/>
        <v>0.16254422761396109</v>
      </c>
      <c r="EP327" s="91">
        <f t="shared" ref="EP327:ER327" si="3462">+EP230+EP257+EP279+EP302</f>
        <v>769155336000</v>
      </c>
      <c r="EQ327" s="91">
        <f t="shared" si="3462"/>
        <v>763757854815</v>
      </c>
      <c r="ER327" s="91">
        <f t="shared" si="3462"/>
        <v>409882529081</v>
      </c>
      <c r="ES327" s="78">
        <f t="shared" si="2522"/>
        <v>0.53666554981654901</v>
      </c>
      <c r="ET327" s="91">
        <f t="shared" ref="ET327" si="3463">+ET230+ET257+ET279+ET302</f>
        <v>181962513567</v>
      </c>
      <c r="EU327" s="78">
        <f t="shared" si="2524"/>
        <v>0.23824634001450051</v>
      </c>
      <c r="EV327" s="91">
        <f t="shared" ref="EV327:EX327" si="3464">+EV230+EV257+EV279+EV302</f>
        <v>769155336000</v>
      </c>
      <c r="EW327" s="91">
        <f t="shared" si="3464"/>
        <v>763757854815</v>
      </c>
      <c r="EX327" s="91">
        <f t="shared" si="3464"/>
        <v>433597830682</v>
      </c>
      <c r="EY327" s="78">
        <f t="shared" si="2526"/>
        <v>0.56771636186580043</v>
      </c>
      <c r="EZ327" s="91">
        <f t="shared" ref="EZ327" si="3465">+EZ230+EZ257+EZ279+EZ302</f>
        <v>235176543613</v>
      </c>
      <c r="FA327" s="78">
        <f t="shared" si="2528"/>
        <v>0.30792029454147513</v>
      </c>
      <c r="FB327" s="91">
        <f t="shared" ref="FB327:FD327" si="3466">+FB230+FB257+FB279+FB302</f>
        <v>769155336000</v>
      </c>
      <c r="FC327" s="91">
        <f t="shared" si="3466"/>
        <v>763757854815</v>
      </c>
      <c r="FD327" s="91">
        <f t="shared" si="3466"/>
        <v>460721686959</v>
      </c>
      <c r="FE327" s="78">
        <f t="shared" si="2530"/>
        <v>0.60323004739584318</v>
      </c>
      <c r="FF327" s="91">
        <f t="shared" ref="FF327" si="3467">+FF230+FF257+FF279+FF302</f>
        <v>274437440052</v>
      </c>
      <c r="FG327" s="78">
        <f t="shared" si="2532"/>
        <v>0.35932519491858472</v>
      </c>
      <c r="FH327" s="91">
        <f t="shared" ref="FH327:FJ327" si="3468">+FH230+FH257+FH279+FH302</f>
        <v>769155336000</v>
      </c>
      <c r="FI327" s="91">
        <f t="shared" si="3468"/>
        <v>789703017901</v>
      </c>
      <c r="FJ327" s="91">
        <f t="shared" si="3468"/>
        <v>503319802109</v>
      </c>
      <c r="FK327" s="78">
        <f t="shared" si="2534"/>
        <v>0.63735327167269096</v>
      </c>
      <c r="FL327" s="91">
        <f t="shared" ref="FL327" si="3469">+FL230+FL257+FL279+FL302</f>
        <v>320628281292</v>
      </c>
      <c r="FM327" s="78">
        <f t="shared" si="2536"/>
        <v>0.40601121437298993</v>
      </c>
      <c r="FN327" s="91">
        <f t="shared" ref="FN327:FP327" si="3470">+FN230+FN257+FN279+FN302</f>
        <v>1045661446000</v>
      </c>
      <c r="FO327" s="91">
        <f t="shared" si="3470"/>
        <v>0</v>
      </c>
      <c r="FP327" s="91">
        <f t="shared" si="3470"/>
        <v>1045661446000</v>
      </c>
      <c r="FQ327" s="91">
        <f t="shared" ref="FQ327:FS327" si="3471">+FQ230+FQ257+FQ279+FQ302</f>
        <v>769155336000</v>
      </c>
      <c r="FR327" s="91">
        <f t="shared" si="3471"/>
        <v>789703017901</v>
      </c>
      <c r="FS327" s="91">
        <f t="shared" si="3471"/>
        <v>572034102763</v>
      </c>
      <c r="FT327" s="78">
        <f t="shared" si="2539"/>
        <v>0.72436610953247271</v>
      </c>
      <c r="FU327" s="91">
        <f t="shared" ref="FU327" si="3472">+FU230+FU257+FU279+FU302</f>
        <v>373021280968</v>
      </c>
      <c r="FV327" s="78">
        <f t="shared" si="2541"/>
        <v>0.47235640805764689</v>
      </c>
      <c r="FW327" s="91">
        <f t="shared" ref="FW327:FY327" si="3473">+FW230+FW257+FW279+FW302</f>
        <v>769155336000</v>
      </c>
      <c r="FX327" s="91">
        <f t="shared" si="3473"/>
        <v>789703017901</v>
      </c>
      <c r="FY327" s="91">
        <f t="shared" si="3473"/>
        <v>623097954447</v>
      </c>
      <c r="FZ327" s="78">
        <f t="shared" si="2543"/>
        <v>0.7890282046827809</v>
      </c>
      <c r="GA327" s="91">
        <f t="shared" ref="GA327" si="3474">+GA230+GA257+GA279+GA302</f>
        <v>412857515689</v>
      </c>
      <c r="GB327" s="78">
        <f t="shared" si="2545"/>
        <v>0.52280098509229367</v>
      </c>
      <c r="GC327" s="91">
        <f t="shared" ref="GC327:GE327" si="3475">+GC230+GC257+GC279+GC302</f>
        <v>769155336000</v>
      </c>
      <c r="GD327" s="91">
        <f t="shared" si="3475"/>
        <v>786253097761</v>
      </c>
      <c r="GE327" s="91">
        <f t="shared" si="3475"/>
        <v>768063609507</v>
      </c>
      <c r="GF327" s="78">
        <f t="shared" si="2547"/>
        <v>0.97686560688180701</v>
      </c>
      <c r="GG327" s="91">
        <f t="shared" ref="GG327" si="3476">+GG230+GG257+GG279+GG302</f>
        <v>534125224878</v>
      </c>
      <c r="GH327" s="78">
        <f t="shared" si="2549"/>
        <v>0.67932988295883301</v>
      </c>
      <c r="GI327" s="91">
        <f t="shared" ref="GI327:GK327" si="3477">+GI230+GI257+GI279+GI302</f>
        <v>1045661446000</v>
      </c>
      <c r="GJ327" s="91">
        <f t="shared" si="3477"/>
        <v>1045661446000</v>
      </c>
      <c r="GK327" s="91">
        <f t="shared" si="3477"/>
        <v>39440234493</v>
      </c>
      <c r="GL327" s="78">
        <f t="shared" si="2551"/>
        <v>3.77179771176148E-2</v>
      </c>
      <c r="GM327" s="91">
        <f t="shared" ref="GM327" si="3478">+GM230+GM257+GM279+GM302</f>
        <v>9769760001</v>
      </c>
      <c r="GN327" s="78">
        <f t="shared" si="2553"/>
        <v>9.3431387743830047E-3</v>
      </c>
      <c r="GO327" s="91">
        <f t="shared" ref="GO327:GQ327" si="3479">+GO230+GO257+GO279+GO302</f>
        <v>1045661446000</v>
      </c>
      <c r="GP327" s="91">
        <f t="shared" si="3479"/>
        <v>1045661446000</v>
      </c>
      <c r="GQ327" s="91">
        <f t="shared" si="3479"/>
        <v>110807060326</v>
      </c>
      <c r="GR327" s="78">
        <f t="shared" si="2555"/>
        <v>0.10596839039047826</v>
      </c>
      <c r="GS327" s="91">
        <f t="shared" si="2556"/>
        <v>24028103160</v>
      </c>
      <c r="GT327" s="78">
        <f t="shared" si="2557"/>
        <v>2.2978855395228946E-2</v>
      </c>
      <c r="GU327" s="91">
        <f t="shared" ref="GU327:GW327" si="3480">+GU230+GU257+GU279+GU302</f>
        <v>1045661446000</v>
      </c>
      <c r="GV327" s="91">
        <f t="shared" si="3480"/>
        <v>1045661446000</v>
      </c>
      <c r="GW327" s="91">
        <f t="shared" si="3480"/>
        <v>187403629905</v>
      </c>
      <c r="GX327" s="78">
        <f t="shared" si="2559"/>
        <v>0.17922017745024521</v>
      </c>
      <c r="GY327" s="91">
        <f t="shared" si="2560"/>
        <v>45054235399</v>
      </c>
      <c r="GZ327" s="78">
        <f t="shared" si="2561"/>
        <v>4.3086828505868043E-2</v>
      </c>
      <c r="HA327" s="91">
        <f t="shared" ref="HA327:HC327" si="3481">+HA230+HA257+HA279+HA302</f>
        <v>1045661446000</v>
      </c>
      <c r="HB327" s="91">
        <f t="shared" si="3481"/>
        <v>1045661446000</v>
      </c>
      <c r="HC327" s="91">
        <f t="shared" si="3481"/>
        <v>240386107696</v>
      </c>
      <c r="HD327" s="78">
        <f t="shared" si="2563"/>
        <v>0.2298890416353746</v>
      </c>
      <c r="HE327" s="91">
        <f t="shared" si="2564"/>
        <v>76533740264</v>
      </c>
      <c r="HF327" s="78">
        <f t="shared" si="2565"/>
        <v>7.3191701345370244E-2</v>
      </c>
      <c r="HG327" s="91">
        <f t="shared" ref="HG327:HI327" si="3482">+HG230+HG257+HG279+HG302</f>
        <v>1045661446000</v>
      </c>
      <c r="HH327" s="91">
        <f t="shared" si="3482"/>
        <v>1045661446000</v>
      </c>
      <c r="HI327" s="91">
        <f t="shared" si="3482"/>
        <v>305663746553</v>
      </c>
      <c r="HJ327" s="78">
        <f t="shared" si="2567"/>
        <v>0.29231616764896962</v>
      </c>
      <c r="HK327" s="91">
        <f t="shared" si="2568"/>
        <v>109309936018</v>
      </c>
      <c r="HL327" s="78">
        <f t="shared" si="2569"/>
        <v>0.10453664179371494</v>
      </c>
      <c r="HM327" s="91">
        <f t="shared" ref="HM327:HO327" si="3483">+HM230+HM257+HM279+HM302</f>
        <v>1045661446000</v>
      </c>
      <c r="HN327" s="91">
        <f t="shared" si="3483"/>
        <v>1045661446000</v>
      </c>
      <c r="HO327" s="91">
        <f t="shared" si="3483"/>
        <v>409694411393</v>
      </c>
      <c r="HP327" s="78">
        <f t="shared" si="2571"/>
        <v>0.39180407096409292</v>
      </c>
      <c r="HQ327" s="91">
        <f t="shared" si="2572"/>
        <v>155538259392</v>
      </c>
      <c r="HR327" s="78">
        <f t="shared" si="2573"/>
        <v>0.14874628876008114</v>
      </c>
    </row>
    <row r="328" spans="1:226" ht="15" thickBot="1" x14ac:dyDescent="0.4">
      <c r="A328" s="223" t="s">
        <v>175</v>
      </c>
      <c r="B328" s="91">
        <f t="shared" si="2425"/>
        <v>124856919616</v>
      </c>
      <c r="C328" s="91">
        <f t="shared" ref="C328" si="3484">+C231+C258+C280+C303</f>
        <v>112261786939.96001</v>
      </c>
      <c r="D328" s="78">
        <f t="shared" si="2427"/>
        <v>0.89912347097160028</v>
      </c>
      <c r="E328" s="91">
        <f t="shared" ref="E328:F328" si="3485">+E231+E258+E280+E303</f>
        <v>118751727629</v>
      </c>
      <c r="F328" s="91">
        <f t="shared" si="3485"/>
        <v>114736740669.39999</v>
      </c>
      <c r="G328" s="78">
        <f t="shared" si="2429"/>
        <v>0.96619007538026325</v>
      </c>
      <c r="H328" s="91">
        <f t="shared" ref="H328:I328" si="3486">+H231+H258+H280+H303</f>
        <v>129366408252</v>
      </c>
      <c r="I328" s="91">
        <f t="shared" si="3486"/>
        <v>127268568297.19</v>
      </c>
      <c r="J328" s="78">
        <f t="shared" si="2431"/>
        <v>0.98378373502707517</v>
      </c>
      <c r="K328" s="91">
        <f t="shared" ref="K328:L328" si="3487">+K231+K258+K280+K303</f>
        <v>150743242600</v>
      </c>
      <c r="L328" s="91">
        <f t="shared" si="3487"/>
        <v>148994720471</v>
      </c>
      <c r="M328" s="78">
        <f t="shared" si="2433"/>
        <v>0.98840065996430937</v>
      </c>
      <c r="N328" s="91">
        <f t="shared" ref="N328:O328" si="3488">+N231+N258+N280+N303</f>
        <v>164613161004</v>
      </c>
      <c r="O328" s="91">
        <f t="shared" si="3488"/>
        <v>159805204035.76996</v>
      </c>
      <c r="P328" s="78">
        <f t="shared" si="2435"/>
        <v>0.97079239023838915</v>
      </c>
      <c r="Q328" s="91">
        <f t="shared" ref="Q328:R328" si="3489">+Q231+Q258+Q280+Q303</f>
        <v>179357617538</v>
      </c>
      <c r="R328" s="91">
        <f t="shared" si="3489"/>
        <v>174846608570.68002</v>
      </c>
      <c r="S328" s="78">
        <f t="shared" si="2437"/>
        <v>0.97484908068449205</v>
      </c>
      <c r="T328" s="91">
        <f t="shared" ref="T328:U328" si="3490">+T231+T258+T280+T303</f>
        <v>187862909020</v>
      </c>
      <c r="U328" s="91">
        <f t="shared" si="3490"/>
        <v>181462159825</v>
      </c>
      <c r="V328" s="78">
        <f t="shared" si="2439"/>
        <v>0.96592861662586849</v>
      </c>
      <c r="W328" s="91">
        <f t="shared" ref="W328:X328" si="3491">+W231+W258+W280+W303</f>
        <v>199039905518</v>
      </c>
      <c r="X328" s="91">
        <f t="shared" si="3491"/>
        <v>194904535033</v>
      </c>
      <c r="Y328" s="78">
        <f t="shared" si="2441"/>
        <v>0.97922341012854819</v>
      </c>
      <c r="Z328" s="91">
        <f t="shared" ref="Z328:AA328" si="3492">+Z231+Z258+Z280+Z303</f>
        <v>202978185000</v>
      </c>
      <c r="AA328" s="91">
        <f t="shared" si="3492"/>
        <v>197336572846</v>
      </c>
      <c r="AB328" s="78">
        <f t="shared" si="2443"/>
        <v>0.9722058202757109</v>
      </c>
      <c r="AC328" s="91">
        <f t="shared" ref="AC328:AD328" si="3493">+AC231+AC258+AC280+AC303</f>
        <v>203230886750</v>
      </c>
      <c r="AD328" s="91">
        <f t="shared" si="3493"/>
        <v>198919372955</v>
      </c>
      <c r="AE328" s="78">
        <f t="shared" si="2445"/>
        <v>0.97878514499469904</v>
      </c>
      <c r="AF328" s="91">
        <f t="shared" ref="AF328:AG328" si="3494">+AF231+AF258+AF280+AF303</f>
        <v>212401044000</v>
      </c>
      <c r="AG328" s="91">
        <f t="shared" si="3494"/>
        <v>216263671877</v>
      </c>
      <c r="AH328" s="91">
        <f t="shared" ref="AH328:AJ328" si="3495">+AH231+AH258+AH280+AH303</f>
        <v>208592782774</v>
      </c>
      <c r="AI328" s="78">
        <f t="shared" si="2448"/>
        <v>0.9645299229573665</v>
      </c>
      <c r="AJ328" s="91">
        <f t="shared" si="3495"/>
        <v>203640389376.60001</v>
      </c>
      <c r="AK328" s="78">
        <f t="shared" si="2449"/>
        <v>0.94163012959671055</v>
      </c>
      <c r="AL328" s="91">
        <f t="shared" ref="AL328:AN328" si="3496">+AL231+AL258+AL280+AL303</f>
        <v>249785673000</v>
      </c>
      <c r="AM328" s="91">
        <f t="shared" si="3496"/>
        <v>256314673000</v>
      </c>
      <c r="AN328" s="91">
        <f t="shared" si="3496"/>
        <v>249012340404</v>
      </c>
      <c r="AO328" s="78">
        <f t="shared" si="2451"/>
        <v>0.97151028261265404</v>
      </c>
      <c r="AP328" s="91">
        <f t="shared" ref="AP328" si="3497">+AP231+AP258+AP280+AP303</f>
        <v>232524198407</v>
      </c>
      <c r="AQ328" s="78">
        <f t="shared" si="2453"/>
        <v>0.90718254903417095</v>
      </c>
      <c r="AR328" s="91">
        <f t="shared" ref="AR328:AT328" si="3498">+AR231+AR258+AR280+AR303</f>
        <v>270239693000</v>
      </c>
      <c r="AS328" s="91">
        <f t="shared" si="3498"/>
        <v>270239693000</v>
      </c>
      <c r="AT328" s="91">
        <f t="shared" si="3498"/>
        <v>266701717861</v>
      </c>
      <c r="AU328" s="78">
        <f t="shared" si="2455"/>
        <v>0.98690801081172042</v>
      </c>
      <c r="AV328" s="91">
        <f t="shared" ref="AV328" si="3499">+AV231+AV258+AV280+AV303</f>
        <v>256469878283</v>
      </c>
      <c r="AW328" s="78">
        <f t="shared" si="2457"/>
        <v>0.94904592081149231</v>
      </c>
      <c r="AX328" s="91">
        <f t="shared" ref="AX328:AZ328" si="3500">+AX231+AX258+AX280+AX303</f>
        <v>290292309000</v>
      </c>
      <c r="AY328" s="91">
        <f t="shared" si="3500"/>
        <v>290292309000</v>
      </c>
      <c r="AZ328" s="91">
        <f t="shared" si="3500"/>
        <v>284602381684</v>
      </c>
      <c r="BA328" s="78">
        <f t="shared" si="2459"/>
        <v>0.98039931772357081</v>
      </c>
      <c r="BB328" s="91">
        <f t="shared" ref="BB328" si="3501">+BB231+BB258+BB280+BB303</f>
        <v>275922826754</v>
      </c>
      <c r="BC328" s="78">
        <f t="shared" si="2461"/>
        <v>0.95049995538807053</v>
      </c>
      <c r="BD328" s="91">
        <f t="shared" ref="BD328:BF328" si="3502">+BD231+BD258+BD280+BD303</f>
        <v>310102134000</v>
      </c>
      <c r="BE328" s="91">
        <f t="shared" si="3502"/>
        <v>310102134000</v>
      </c>
      <c r="BF328" s="91">
        <f t="shared" si="3502"/>
        <v>299120260932</v>
      </c>
      <c r="BG328" s="78">
        <f t="shared" si="2463"/>
        <v>0.9645862705736814</v>
      </c>
      <c r="BH328" s="91">
        <f t="shared" ref="BH328" si="3503">+BH231+BH258+BH280+BH303</f>
        <v>287151835380.63</v>
      </c>
      <c r="BI328" s="78">
        <f t="shared" si="2465"/>
        <v>0.92599116193321651</v>
      </c>
      <c r="BJ328" s="91">
        <f t="shared" ref="BJ328:BL328" si="3504">+BJ231+BJ258+BJ280+BJ303</f>
        <v>355053480000</v>
      </c>
      <c r="BK328" s="91">
        <f t="shared" si="3504"/>
        <v>360053480000</v>
      </c>
      <c r="BL328" s="91">
        <f t="shared" si="3504"/>
        <v>345718033055</v>
      </c>
      <c r="BM328" s="78">
        <f t="shared" si="2467"/>
        <v>0.96018522874712942</v>
      </c>
      <c r="BN328" s="91">
        <f t="shared" ref="BN328" si="3505">+BN231+BN258+BN280+BN303</f>
        <v>335327404556</v>
      </c>
      <c r="BO328" s="78">
        <f t="shared" si="2469"/>
        <v>0.93132665890633803</v>
      </c>
      <c r="BP328" s="91">
        <f t="shared" ref="BP328:BR328" si="3506">+BP231+BP258+BP280+BP303</f>
        <v>383124378000</v>
      </c>
      <c r="BQ328" s="91">
        <f t="shared" si="3506"/>
        <v>388659576544</v>
      </c>
      <c r="BR328" s="91">
        <f t="shared" si="3506"/>
        <v>382870221890</v>
      </c>
      <c r="BS328" s="78">
        <f t="shared" si="2471"/>
        <v>0.98510430463214227</v>
      </c>
      <c r="BT328" s="91">
        <f t="shared" ref="BT328" si="3507">+BT231+BT258+BT280+BT303</f>
        <v>374860995569</v>
      </c>
      <c r="BU328" s="78">
        <f t="shared" si="2473"/>
        <v>0.96449699992549165</v>
      </c>
      <c r="BV328" s="91">
        <f t="shared" ref="BV328:BX328" si="3508">+BV231+BV258+BV280+BV303</f>
        <v>414144671000</v>
      </c>
      <c r="BW328" s="91">
        <f t="shared" si="3508"/>
        <v>420340207594</v>
      </c>
      <c r="BX328" s="91">
        <f t="shared" si="3508"/>
        <v>412610197966</v>
      </c>
      <c r="BY328" s="78">
        <f t="shared" si="2475"/>
        <v>0.98161011131377107</v>
      </c>
      <c r="BZ328" s="91">
        <f t="shared" ref="BZ328" si="3509">+BZ231+BZ258+BZ280+BZ303</f>
        <v>402005493966</v>
      </c>
      <c r="CA328" s="78">
        <f t="shared" si="2477"/>
        <v>0.95638125190795642</v>
      </c>
      <c r="CB328" s="91">
        <f t="shared" ref="CB328:CD328" si="3510">+CB231+CB258+CB280+CB303</f>
        <v>428507745000</v>
      </c>
      <c r="CC328" s="91">
        <f t="shared" si="3510"/>
        <v>428507745000</v>
      </c>
      <c r="CD328" s="91">
        <f t="shared" si="3510"/>
        <v>416804480823</v>
      </c>
      <c r="CE328" s="78">
        <f t="shared" si="2479"/>
        <v>0.97268832520868442</v>
      </c>
      <c r="CF328" s="91">
        <f t="shared" ref="CF328" si="3511">+CF231+CF258+CF280+CF303</f>
        <v>407219268854</v>
      </c>
      <c r="CG328" s="78">
        <f t="shared" si="2481"/>
        <v>0.95031950671976773</v>
      </c>
      <c r="CH328" s="91">
        <f t="shared" ref="CH328:CJ328" si="3512">+CH231+CH258+CH280+CH303</f>
        <v>429572652000</v>
      </c>
      <c r="CI328" s="91">
        <f t="shared" si="3512"/>
        <v>440119361000</v>
      </c>
      <c r="CJ328" s="91">
        <f t="shared" si="3512"/>
        <v>433469264976</v>
      </c>
      <c r="CK328" s="78">
        <f t="shared" si="2483"/>
        <v>0.98489024429897776</v>
      </c>
      <c r="CL328" s="91">
        <f t="shared" ref="CL328" si="3513">+CL231+CL258+CL280+CL303</f>
        <v>426879359542</v>
      </c>
      <c r="CM328" s="78">
        <f t="shared" si="2485"/>
        <v>0.96991724829392356</v>
      </c>
      <c r="CN328" s="91">
        <f t="shared" ref="CN328:CP328" si="3514">+CN231+CN258+CN280+CN303</f>
        <v>455078917000</v>
      </c>
      <c r="CO328" s="91">
        <f t="shared" si="3514"/>
        <v>475572907242</v>
      </c>
      <c r="CP328" s="91">
        <f t="shared" si="3514"/>
        <v>472640647277</v>
      </c>
      <c r="CQ328" s="78">
        <f t="shared" si="2487"/>
        <v>0.99383425775449419</v>
      </c>
      <c r="CR328" s="91">
        <f t="shared" ref="CR328" si="3515">+CR231+CR258+CR280+CR303</f>
        <v>465622855154</v>
      </c>
      <c r="CS328" s="78">
        <f t="shared" si="2489"/>
        <v>0.97907775666678842</v>
      </c>
      <c r="CT328" s="91">
        <f t="shared" ref="CT328:CU328" si="3516">+CT231+CT258+CT280+CT303</f>
        <v>505437588000</v>
      </c>
      <c r="CU328" s="91">
        <f t="shared" si="3516"/>
        <v>389522920802</v>
      </c>
      <c r="CV328" s="237">
        <f t="shared" si="2491"/>
        <v>0.77066472706022804</v>
      </c>
      <c r="CW328" s="91">
        <f t="shared" ref="CW328:CX328" si="3517">+CW231+CW258+CW280+CW303</f>
        <v>505437588000</v>
      </c>
      <c r="CX328" s="91">
        <f t="shared" si="3517"/>
        <v>422767732643</v>
      </c>
      <c r="CY328" s="237">
        <f t="shared" si="2493"/>
        <v>0.83643904347493836</v>
      </c>
      <c r="CZ328" s="91">
        <f t="shared" ref="CZ328:DA328" si="3518">+CZ231+CZ258+CZ280+CZ303</f>
        <v>532865665000</v>
      </c>
      <c r="DA328" s="91">
        <f t="shared" si="3518"/>
        <v>456118922958</v>
      </c>
      <c r="DB328" s="237">
        <f t="shared" si="2495"/>
        <v>0.85597356504101274</v>
      </c>
      <c r="DC328" s="91">
        <f t="shared" ref="DC328:DE328" si="3519">+DC231+DC258+DC280+DC303</f>
        <v>494925588000</v>
      </c>
      <c r="DD328" s="91">
        <f t="shared" si="3519"/>
        <v>532865665000</v>
      </c>
      <c r="DE328" s="91">
        <f t="shared" si="3519"/>
        <v>529779169924</v>
      </c>
      <c r="DF328" s="78">
        <f t="shared" si="2497"/>
        <v>0.99420774262871681</v>
      </c>
      <c r="DG328" s="91">
        <f t="shared" ref="DG328" si="3520">+DG231+DG258+DG280+DG303</f>
        <v>524946741858</v>
      </c>
      <c r="DH328" s="78">
        <f t="shared" si="2499"/>
        <v>0.98513898781224718</v>
      </c>
      <c r="DI328" s="224">
        <f t="shared" ref="DI328:DK328" si="3521">+DI107+DI113+DI248</f>
        <v>183414098000</v>
      </c>
      <c r="DJ328" s="224">
        <f t="shared" si="3521"/>
        <v>0</v>
      </c>
      <c r="DK328" s="224">
        <f t="shared" si="3521"/>
        <v>183414098000</v>
      </c>
      <c r="DL328" s="91">
        <f t="shared" ref="DL328:DN328" si="3522">+DL231+DL258+DL280+DL303</f>
        <v>601871816000</v>
      </c>
      <c r="DM328" s="91">
        <f t="shared" si="3522"/>
        <v>601871816000</v>
      </c>
      <c r="DN328" s="91">
        <f t="shared" si="3522"/>
        <v>59567157420</v>
      </c>
      <c r="DO328" s="78">
        <f t="shared" si="2502"/>
        <v>9.8969840149484581E-2</v>
      </c>
      <c r="DP328" s="91">
        <f t="shared" ref="DP328" si="3523">+DP231+DP258+DP280+DP303</f>
        <v>37805450861</v>
      </c>
      <c r="DQ328" s="78">
        <f t="shared" si="2504"/>
        <v>6.2813127074553027E-2</v>
      </c>
      <c r="DR328" s="91">
        <f t="shared" ref="DR328:DT328" si="3524">+DR231+DR258+DR280+DR303</f>
        <v>601871816000</v>
      </c>
      <c r="DS328" s="91">
        <f t="shared" si="3524"/>
        <v>601871816000</v>
      </c>
      <c r="DT328" s="91">
        <f t="shared" si="3524"/>
        <v>112725370802</v>
      </c>
      <c r="DU328" s="78">
        <f t="shared" si="2506"/>
        <v>0.18729132650065808</v>
      </c>
      <c r="DV328" s="91">
        <f t="shared" ref="DV328" si="3525">+DV231+DV258+DV280+DV303</f>
        <v>81082782989</v>
      </c>
      <c r="DW328" s="78">
        <f t="shared" si="2508"/>
        <v>0.13471769375723683</v>
      </c>
      <c r="DX328" s="91">
        <f t="shared" ref="DX328:DZ328" si="3526">+DX231+DX258+DX280+DX303</f>
        <v>601871816000</v>
      </c>
      <c r="DY328" s="91">
        <f t="shared" si="3526"/>
        <v>601871816000</v>
      </c>
      <c r="DZ328" s="91">
        <f t="shared" si="3526"/>
        <v>154220846503</v>
      </c>
      <c r="EA328" s="78">
        <f t="shared" si="2510"/>
        <v>0.25623536840110156</v>
      </c>
      <c r="EB328" s="91">
        <f t="shared" ref="EB328" si="3527">+EB231+EB258+EB280+EB303</f>
        <v>123616897388</v>
      </c>
      <c r="EC328" s="78">
        <f t="shared" si="2512"/>
        <v>0.20538741655914322</v>
      </c>
      <c r="ED328" s="91">
        <f t="shared" ref="ED328:EF328" si="3528">+ED231+ED258+ED280+ED303</f>
        <v>601871816000</v>
      </c>
      <c r="EE328" s="91">
        <f t="shared" si="3528"/>
        <v>601871816000</v>
      </c>
      <c r="EF328" s="91">
        <f t="shared" si="3528"/>
        <v>200939803468</v>
      </c>
      <c r="EG328" s="78">
        <f t="shared" si="2514"/>
        <v>0.33385813744101284</v>
      </c>
      <c r="EH328" s="91">
        <f t="shared" ref="EH328" si="3529">+EH231+EH258+EH280+EH303</f>
        <v>165998221956</v>
      </c>
      <c r="EI328" s="78">
        <f t="shared" si="2516"/>
        <v>0.27580328160107764</v>
      </c>
      <c r="EJ328" s="91">
        <f t="shared" ref="EJ328:EL328" si="3530">+EJ231+EJ258+EJ280+EJ303</f>
        <v>601871816000</v>
      </c>
      <c r="EK328" s="91">
        <f t="shared" si="3530"/>
        <v>601871816000</v>
      </c>
      <c r="EL328" s="91">
        <f t="shared" si="3530"/>
        <v>243964333247</v>
      </c>
      <c r="EM328" s="78">
        <f t="shared" si="2518"/>
        <v>0.40534267723046197</v>
      </c>
      <c r="EN328" s="91">
        <f t="shared" ref="EN328" si="3531">+EN231+EN258+EN280+EN303</f>
        <v>209077375604</v>
      </c>
      <c r="EO328" s="78">
        <f t="shared" si="2520"/>
        <v>0.34737857803928135</v>
      </c>
      <c r="EP328" s="91">
        <f t="shared" ref="EP328:ER328" si="3532">+EP231+EP258+EP280+EP303</f>
        <v>601871816000</v>
      </c>
      <c r="EQ328" s="91">
        <f t="shared" si="3532"/>
        <v>601871816000</v>
      </c>
      <c r="ER328" s="91">
        <f t="shared" si="3532"/>
        <v>313251476724</v>
      </c>
      <c r="ES328" s="78">
        <f t="shared" si="2522"/>
        <v>0.52046211235782469</v>
      </c>
      <c r="ET328" s="91">
        <f t="shared" ref="ET328" si="3533">+ET231+ET258+ET280+ET303</f>
        <v>278705446442</v>
      </c>
      <c r="EU328" s="78">
        <f t="shared" si="2524"/>
        <v>0.46306445829987164</v>
      </c>
      <c r="EV328" s="91">
        <f t="shared" ref="EV328:EX328" si="3534">+EV231+EV258+EV280+EV303</f>
        <v>601871816000</v>
      </c>
      <c r="EW328" s="91">
        <f t="shared" si="3534"/>
        <v>601871816000</v>
      </c>
      <c r="EX328" s="91">
        <f t="shared" si="3534"/>
        <v>356431005189</v>
      </c>
      <c r="EY328" s="78">
        <f t="shared" si="2526"/>
        <v>0.59220417988304674</v>
      </c>
      <c r="EZ328" s="91">
        <f t="shared" ref="EZ328" si="3535">+EZ231+EZ258+EZ280+EZ303</f>
        <v>325027447869</v>
      </c>
      <c r="FA328" s="78">
        <f t="shared" si="2528"/>
        <v>0.54002769232344316</v>
      </c>
      <c r="FB328" s="91">
        <f t="shared" ref="FB328:FD328" si="3536">+FB231+FB258+FB280+FB303</f>
        <v>601871816000</v>
      </c>
      <c r="FC328" s="91">
        <f t="shared" si="3536"/>
        <v>601871816000</v>
      </c>
      <c r="FD328" s="91">
        <f t="shared" si="3536"/>
        <v>400662927663</v>
      </c>
      <c r="FE328" s="78">
        <f t="shared" si="2530"/>
        <v>0.66569478252990666</v>
      </c>
      <c r="FF328" s="91">
        <f t="shared" ref="FF328" si="3537">+FF231+FF258+FF280+FF303</f>
        <v>366006811663</v>
      </c>
      <c r="FG328" s="78">
        <f t="shared" si="2532"/>
        <v>0.60811422288462835</v>
      </c>
      <c r="FH328" s="91">
        <f t="shared" ref="FH328:FJ328" si="3538">+FH231+FH258+FH280+FH303</f>
        <v>601871816000</v>
      </c>
      <c r="FI328" s="91">
        <f t="shared" si="3538"/>
        <v>614171816000</v>
      </c>
      <c r="FJ328" s="91">
        <f t="shared" si="3538"/>
        <v>444606052543</v>
      </c>
      <c r="FK328" s="78">
        <f t="shared" si="2534"/>
        <v>0.7239115194810567</v>
      </c>
      <c r="FL328" s="91">
        <f t="shared" ref="FL328" si="3539">+FL231+FL258+FL280+FL303</f>
        <v>412079160104</v>
      </c>
      <c r="FM328" s="78">
        <f t="shared" si="2536"/>
        <v>0.67095094461970561</v>
      </c>
      <c r="FN328" s="91">
        <f t="shared" ref="FN328:FP328" si="3540">+FN231+FN258+FN280+FN303</f>
        <v>654787664000</v>
      </c>
      <c r="FO328" s="91">
        <f t="shared" si="3540"/>
        <v>37000000000</v>
      </c>
      <c r="FP328" s="91">
        <f t="shared" si="3540"/>
        <v>691787664000</v>
      </c>
      <c r="FQ328" s="91">
        <f t="shared" ref="FQ328:FS328" si="3541">+FQ231+FQ258+FQ280+FQ303</f>
        <v>601871816000</v>
      </c>
      <c r="FR328" s="91">
        <f t="shared" si="3541"/>
        <v>614171816000</v>
      </c>
      <c r="FS328" s="91">
        <f t="shared" si="3541"/>
        <v>492285011415</v>
      </c>
      <c r="FT328" s="78">
        <f t="shared" si="2539"/>
        <v>0.80154282334407867</v>
      </c>
      <c r="FU328" s="91">
        <f t="shared" ref="FU328" si="3542">+FU231+FU258+FU280+FU303</f>
        <v>455424667210</v>
      </c>
      <c r="FV328" s="78">
        <f t="shared" si="2541"/>
        <v>0.74152648386913278</v>
      </c>
      <c r="FW328" s="91">
        <f t="shared" ref="FW328:FY328" si="3543">+FW231+FW258+FW280+FW303</f>
        <v>601871816000</v>
      </c>
      <c r="FX328" s="91">
        <f t="shared" si="3543"/>
        <v>614171816000</v>
      </c>
      <c r="FY328" s="91">
        <f t="shared" si="3543"/>
        <v>531852626631</v>
      </c>
      <c r="FZ328" s="78">
        <f t="shared" si="2543"/>
        <v>0.86596716549917363</v>
      </c>
      <c r="GA328" s="91">
        <f t="shared" ref="GA328" si="3544">+GA231+GA258+GA280+GA303</f>
        <v>502604023260</v>
      </c>
      <c r="GB328" s="78">
        <f t="shared" si="2545"/>
        <v>0.81834432998468953</v>
      </c>
      <c r="GC328" s="91">
        <f t="shared" ref="GC328:GE328" si="3545">+GC231+GC258+GC280+GC303</f>
        <v>601871816000</v>
      </c>
      <c r="GD328" s="91">
        <f t="shared" si="3545"/>
        <v>642694467000</v>
      </c>
      <c r="GE328" s="91">
        <f t="shared" si="3545"/>
        <v>635339719463</v>
      </c>
      <c r="GF328" s="78">
        <f t="shared" si="2547"/>
        <v>0.98855638578727645</v>
      </c>
      <c r="GG328" s="91">
        <f t="shared" ref="GG328" si="3546">+GG231+GG258+GG280+GG303</f>
        <v>623052199595</v>
      </c>
      <c r="GH328" s="78">
        <f t="shared" si="2549"/>
        <v>0.9694376279654513</v>
      </c>
      <c r="GI328" s="91">
        <f t="shared" ref="GI328:GK328" si="3547">+GI231+GI258+GI280+GI303</f>
        <v>691787664000</v>
      </c>
      <c r="GJ328" s="91">
        <f t="shared" si="3547"/>
        <v>691787664000</v>
      </c>
      <c r="GK328" s="91">
        <f t="shared" si="3547"/>
        <v>63454151666</v>
      </c>
      <c r="GL328" s="78">
        <f t="shared" si="2551"/>
        <v>9.1724896190111885E-2</v>
      </c>
      <c r="GM328" s="91">
        <f t="shared" ref="GM328" si="3548">+GM231+GM258+GM280+GM303</f>
        <v>40857378423</v>
      </c>
      <c r="GN328" s="78">
        <f t="shared" si="2553"/>
        <v>5.9060576748012086E-2</v>
      </c>
      <c r="GO328" s="91">
        <f t="shared" ref="GO328:GQ328" si="3549">+GO231+GO258+GO280+GO303</f>
        <v>691787664000</v>
      </c>
      <c r="GP328" s="91">
        <f t="shared" si="3549"/>
        <v>691787664000</v>
      </c>
      <c r="GQ328" s="91">
        <f t="shared" si="3549"/>
        <v>142409224170</v>
      </c>
      <c r="GR328" s="78">
        <f t="shared" si="2555"/>
        <v>0.20585684246893424</v>
      </c>
      <c r="GS328" s="91">
        <f t="shared" si="2556"/>
        <v>84260295476</v>
      </c>
      <c r="GT328" s="78">
        <f t="shared" si="2557"/>
        <v>0.12180080660704004</v>
      </c>
      <c r="GU328" s="91">
        <f t="shared" ref="GU328:GW328" si="3550">+GU231+GU258+GU280+GU303</f>
        <v>691787664000</v>
      </c>
      <c r="GV328" s="91">
        <f t="shared" si="3550"/>
        <v>691787664000</v>
      </c>
      <c r="GW328" s="91">
        <f t="shared" si="3550"/>
        <v>196432406251</v>
      </c>
      <c r="GX328" s="78">
        <f t="shared" si="2559"/>
        <v>0.28394898676741942</v>
      </c>
      <c r="GY328" s="91">
        <f t="shared" si="2560"/>
        <v>126231797167</v>
      </c>
      <c r="GZ328" s="78">
        <f t="shared" si="2561"/>
        <v>0.18247188224940653</v>
      </c>
      <c r="HA328" s="91">
        <f t="shared" ref="HA328:HC328" si="3551">+HA231+HA258+HA280+HA303</f>
        <v>691787664000</v>
      </c>
      <c r="HB328" s="91">
        <f t="shared" si="3551"/>
        <v>691787664000</v>
      </c>
      <c r="HC328" s="91">
        <f t="shared" si="3551"/>
        <v>238041724060</v>
      </c>
      <c r="HD328" s="78">
        <f t="shared" si="2563"/>
        <v>0.34409651464961655</v>
      </c>
      <c r="HE328" s="91">
        <f t="shared" si="2564"/>
        <v>179555278941</v>
      </c>
      <c r="HF328" s="78">
        <f t="shared" si="2565"/>
        <v>0.25955258858301933</v>
      </c>
      <c r="HG328" s="91">
        <f t="shared" ref="HG328:HI328" si="3552">+HG231+HG258+HG280+HG303</f>
        <v>691787664000</v>
      </c>
      <c r="HH328" s="91">
        <f t="shared" si="3552"/>
        <v>691787664000</v>
      </c>
      <c r="HI328" s="91">
        <f t="shared" si="3552"/>
        <v>281638057247</v>
      </c>
      <c r="HJ328" s="78">
        <f t="shared" si="2567"/>
        <v>0.40711633338260855</v>
      </c>
      <c r="HK328" s="91">
        <f t="shared" si="2568"/>
        <v>227022488866</v>
      </c>
      <c r="HL328" s="78">
        <f t="shared" si="2569"/>
        <v>0.32816787676341103</v>
      </c>
      <c r="HM328" s="91">
        <f t="shared" ref="HM328:HO328" si="3553">+HM231+HM258+HM280+HM303</f>
        <v>691787664000</v>
      </c>
      <c r="HN328" s="91">
        <f t="shared" si="3553"/>
        <v>691787664000</v>
      </c>
      <c r="HO328" s="91">
        <f t="shared" si="3553"/>
        <v>358955172858</v>
      </c>
      <c r="HP328" s="78">
        <f t="shared" si="2571"/>
        <v>0.5188805634123016</v>
      </c>
      <c r="HQ328" s="91">
        <f t="shared" si="2572"/>
        <v>308236274020</v>
      </c>
      <c r="HR328" s="78">
        <f t="shared" si="2573"/>
        <v>0.44556486052055416</v>
      </c>
    </row>
    <row r="329" spans="1:226" s="141" customFormat="1" ht="15" thickBot="1" x14ac:dyDescent="0.4">
      <c r="A329" s="228" t="s">
        <v>254</v>
      </c>
      <c r="B329" s="229">
        <f t="shared" ref="B329" si="3554">SUM(B313:B328)</f>
        <v>4887526238299.29</v>
      </c>
      <c r="C329" s="229">
        <f t="shared" ref="C329" si="3555">SUM(C313:C328)</f>
        <v>4719608544733.25</v>
      </c>
      <c r="D329" s="392">
        <f>+C329/B329</f>
        <v>0.96564362309705565</v>
      </c>
      <c r="E329" s="229">
        <f t="shared" ref="E329:F329" si="3556">SUM(E313:E328)</f>
        <v>5581703918341</v>
      </c>
      <c r="F329" s="229">
        <f t="shared" si="3556"/>
        <v>5454633669764.6104</v>
      </c>
      <c r="G329" s="392">
        <f>+F329/E329</f>
        <v>0.97723450572882453</v>
      </c>
      <c r="H329" s="229">
        <f t="shared" ref="H329:I329" si="3557">SUM(H313:H328)</f>
        <v>5857886934650</v>
      </c>
      <c r="I329" s="229">
        <f t="shared" si="3557"/>
        <v>5676738727247.041</v>
      </c>
      <c r="J329" s="392">
        <f>+I329/H329</f>
        <v>0.9690761857605259</v>
      </c>
      <c r="K329" s="229">
        <f t="shared" ref="K329:L329" si="3558">SUM(K313:K328)</f>
        <v>7577708230477</v>
      </c>
      <c r="L329" s="229">
        <f t="shared" si="3558"/>
        <v>7418228418096.2803</v>
      </c>
      <c r="M329" s="392">
        <f>+L329/K329</f>
        <v>0.97895408380342441</v>
      </c>
      <c r="N329" s="229">
        <f t="shared" ref="N329:O329" si="3559">SUM(N313:N328)</f>
        <v>10177309617135</v>
      </c>
      <c r="O329" s="229">
        <f t="shared" si="3559"/>
        <v>9754931673229.2891</v>
      </c>
      <c r="P329" s="392">
        <f>+O329/N329</f>
        <v>0.95849807465869219</v>
      </c>
      <c r="Q329" s="229">
        <f t="shared" ref="Q329:R329" si="3560">SUM(Q313:Q328)</f>
        <v>11786030352915.57</v>
      </c>
      <c r="R329" s="229">
        <f t="shared" si="3560"/>
        <v>11119164991394.08</v>
      </c>
      <c r="S329" s="392">
        <f>+R329/Q329</f>
        <v>0.94341900185616578</v>
      </c>
      <c r="T329" s="229">
        <f t="shared" ref="T329:U329" si="3561">SUM(T313:T328)</f>
        <v>12250760705043.039</v>
      </c>
      <c r="U329" s="229">
        <f t="shared" si="3561"/>
        <v>11537328314601.828</v>
      </c>
      <c r="V329" s="392">
        <f>+U329/T329</f>
        <v>0.94176423753444749</v>
      </c>
      <c r="W329" s="229">
        <f t="shared" ref="W329:X329" si="3562">SUM(W313:W328)</f>
        <v>13972499786253</v>
      </c>
      <c r="X329" s="229">
        <f t="shared" si="3562"/>
        <v>13061287133352.172</v>
      </c>
      <c r="Y329" s="392">
        <f>+X329/W329</f>
        <v>0.93478528059829813</v>
      </c>
      <c r="Z329" s="229">
        <f t="shared" ref="Z329:AA329" si="3563">SUM(Z313:Z328)</f>
        <v>10835207274965</v>
      </c>
      <c r="AA329" s="229">
        <f t="shared" si="3563"/>
        <v>9961706798902.6895</v>
      </c>
      <c r="AB329" s="392">
        <f>+AA329/Z329</f>
        <v>0.91938313186859344</v>
      </c>
      <c r="AC329" s="229">
        <f t="shared" ref="AC329:AD329" si="3564">SUM(AC313:AC328)</f>
        <v>10858499439853</v>
      </c>
      <c r="AD329" s="229">
        <f t="shared" si="3564"/>
        <v>9776809560924.5117</v>
      </c>
      <c r="AE329" s="392">
        <f>+AD329/AC329</f>
        <v>0.90038311601707532</v>
      </c>
      <c r="AF329" s="229">
        <f t="shared" ref="AF329:AG329" si="3565">SUM(AF313:AF328)</f>
        <v>11536091568000</v>
      </c>
      <c r="AG329" s="229">
        <f t="shared" si="3565"/>
        <v>11286699589214</v>
      </c>
      <c r="AH329" s="229">
        <f t="shared" ref="AH329:AJ329" si="3566">SUM(AH313:AH328)</f>
        <v>9844061091277.9004</v>
      </c>
      <c r="AI329" s="392">
        <f>+AH329/AG329</f>
        <v>0.87218243149532038</v>
      </c>
      <c r="AJ329" s="229">
        <f t="shared" si="3566"/>
        <v>8345280298232.8594</v>
      </c>
      <c r="AK329" s="220">
        <f>+AJ329/AG329</f>
        <v>0.73939066352115257</v>
      </c>
      <c r="AL329" s="229">
        <f t="shared" ref="AL329:AN329" si="3567">SUM(AL313:AL328)</f>
        <v>13660944944000</v>
      </c>
      <c r="AM329" s="229">
        <f t="shared" si="3567"/>
        <v>12747259714300</v>
      </c>
      <c r="AN329" s="229">
        <f t="shared" si="3567"/>
        <v>11043296979521.811</v>
      </c>
      <c r="AO329" s="392">
        <f>+AN329/AM329</f>
        <v>0.86632713438272013</v>
      </c>
      <c r="AP329" s="229">
        <f t="shared" ref="AP329" si="3568">SUM(AP313:AP328)</f>
        <v>8551281931773.1504</v>
      </c>
      <c r="AQ329" s="220">
        <f>+AP329/AM329</f>
        <v>0.67083295731240489</v>
      </c>
      <c r="AR329" s="229">
        <f t="shared" ref="AR329:AT329" si="3569">SUM(AR313:AR328)</f>
        <v>14730328933000</v>
      </c>
      <c r="AS329" s="229">
        <f t="shared" si="3569"/>
        <v>13953302586688</v>
      </c>
      <c r="AT329" s="229">
        <f t="shared" si="3569"/>
        <v>11940796923747.16</v>
      </c>
      <c r="AU329" s="392">
        <f>+AT329/AS329</f>
        <v>0.85576850710161989</v>
      </c>
      <c r="AV329" s="229">
        <f t="shared" ref="AV329" si="3570">SUM(AV313:AV328)</f>
        <v>9685987268985.7305</v>
      </c>
      <c r="AW329" s="220">
        <f>+AV329/AS329</f>
        <v>0.69417166357637394</v>
      </c>
      <c r="AX329" s="229">
        <f t="shared" ref="AX329:AZ329" si="3571">SUM(AX313:AX328)</f>
        <v>17302281100000</v>
      </c>
      <c r="AY329" s="229">
        <f t="shared" si="3571"/>
        <v>16014459033927</v>
      </c>
      <c r="AZ329" s="229">
        <f t="shared" si="3571"/>
        <v>13708615212847.82</v>
      </c>
      <c r="BA329" s="392">
        <f>+AZ329/AY329</f>
        <v>0.85601487904185858</v>
      </c>
      <c r="BB329" s="229">
        <f t="shared" ref="BB329" si="3572">SUM(BB313:BB328)</f>
        <v>11758768275204.76</v>
      </c>
      <c r="BC329" s="220">
        <f>+BB329/AY329</f>
        <v>0.73425947453445284</v>
      </c>
      <c r="BD329" s="229">
        <f t="shared" ref="BD329:BF329" si="3573">SUM(BD313:BD328)</f>
        <v>16686698215000</v>
      </c>
      <c r="BE329" s="229">
        <f t="shared" si="3573"/>
        <v>14898090803365</v>
      </c>
      <c r="BF329" s="229">
        <f t="shared" si="3573"/>
        <v>13397702456401.141</v>
      </c>
      <c r="BG329" s="392">
        <f>+BF329/BE329</f>
        <v>0.89928989111645297</v>
      </c>
      <c r="BH329" s="229">
        <f t="shared" ref="BH329" si="3574">SUM(BH313:BH328)</f>
        <v>11606044176455.371</v>
      </c>
      <c r="BI329" s="220">
        <f>+BH329/BE329</f>
        <v>0.77902895945794204</v>
      </c>
      <c r="BJ329" s="229">
        <f t="shared" ref="BJ329:BL329" si="3575">SUM(BJ313:BJ328)</f>
        <v>18820354302000</v>
      </c>
      <c r="BK329" s="229">
        <f t="shared" si="3575"/>
        <v>17105346860788</v>
      </c>
      <c r="BL329" s="229">
        <f t="shared" si="3575"/>
        <v>15698411856725.82</v>
      </c>
      <c r="BM329" s="392">
        <f>+BL329/BK329</f>
        <v>0.91774881763506277</v>
      </c>
      <c r="BN329" s="229">
        <f t="shared" ref="BN329" si="3576">SUM(BN313:BN328)</f>
        <v>13231806432999.609</v>
      </c>
      <c r="BO329" s="220">
        <f>+BN329/BK329</f>
        <v>0.77354797541884246</v>
      </c>
      <c r="BP329" s="229">
        <f t="shared" ref="BP329:BR329" si="3577">SUM(BP313:BP328)</f>
        <v>20919909349000</v>
      </c>
      <c r="BQ329" s="229">
        <f t="shared" si="3577"/>
        <v>20412886778099</v>
      </c>
      <c r="BR329" s="229">
        <f t="shared" si="3577"/>
        <v>17965200507502.59</v>
      </c>
      <c r="BS329" s="392">
        <f>+BR329/BQ329</f>
        <v>0.88009112590471361</v>
      </c>
      <c r="BT329" s="229">
        <f t="shared" ref="BT329" si="3578">SUM(BT313:BT328)</f>
        <v>15254025204149</v>
      </c>
      <c r="BU329" s="220">
        <f>+BT329/BQ329</f>
        <v>0.74727427678259861</v>
      </c>
      <c r="BV329" s="229">
        <f t="shared" ref="BV329:BX329" si="3579">SUM(BV313:BV328)</f>
        <v>25634215786000</v>
      </c>
      <c r="BW329" s="229">
        <f t="shared" si="3579"/>
        <v>22138950652703</v>
      </c>
      <c r="BX329" s="229">
        <f t="shared" si="3579"/>
        <v>19545669610129.078</v>
      </c>
      <c r="BY329" s="392">
        <f>+BX329/BW329</f>
        <v>0.88286341646200373</v>
      </c>
      <c r="BZ329" s="229">
        <f t="shared" ref="BZ329" si="3580">SUM(BZ313:BZ328)</f>
        <v>16396338102514</v>
      </c>
      <c r="CA329" s="220">
        <f>+BZ329/BW329</f>
        <v>0.74061044535153386</v>
      </c>
      <c r="CB329" s="229">
        <f t="shared" ref="CB329:CD329" si="3581">SUM(CB313:CB328)</f>
        <v>21068249451000</v>
      </c>
      <c r="CC329" s="229">
        <f t="shared" si="3581"/>
        <v>20693891636821</v>
      </c>
      <c r="CD329" s="229">
        <f t="shared" si="3581"/>
        <v>18714548293895</v>
      </c>
      <c r="CE329" s="392">
        <f>+CD329/CC329</f>
        <v>0.90435132368219617</v>
      </c>
      <c r="CF329" s="229">
        <f t="shared" ref="CF329" si="3582">SUM(CF313:CF328)</f>
        <v>16401931378021</v>
      </c>
      <c r="CG329" s="220">
        <f>+CF329/CC329</f>
        <v>0.79259772235574866</v>
      </c>
      <c r="CH329" s="229">
        <f t="shared" ref="CH329:CJ329" si="3583">SUM(CH313:CH328)</f>
        <v>23980281765000</v>
      </c>
      <c r="CI329" s="229">
        <f t="shared" si="3583"/>
        <v>24677731065866</v>
      </c>
      <c r="CJ329" s="229">
        <f t="shared" si="3583"/>
        <v>23022951300419</v>
      </c>
      <c r="CK329" s="392">
        <f>+CJ329/CI329</f>
        <v>0.93294441206809831</v>
      </c>
      <c r="CL329" s="229">
        <f t="shared" ref="CL329" si="3584">SUM(CL313:CL328)</f>
        <v>19499677888691</v>
      </c>
      <c r="CM329" s="220">
        <f>+CL329/CI329</f>
        <v>0.79017304454147197</v>
      </c>
      <c r="CN329" s="229">
        <f t="shared" ref="CN329:CP329" si="3585">SUM(CN313:CN328)</f>
        <v>28509249042000</v>
      </c>
      <c r="CO329" s="229">
        <f t="shared" si="3585"/>
        <v>29016002708971</v>
      </c>
      <c r="CP329" s="229">
        <f t="shared" si="3585"/>
        <v>27475660218208</v>
      </c>
      <c r="CQ329" s="392">
        <f>+CP329/CO329</f>
        <v>0.94691403546475528</v>
      </c>
      <c r="CR329" s="229">
        <f t="shared" ref="CR329" si="3586">SUM(CR313:CR328)</f>
        <v>23811898891467</v>
      </c>
      <c r="CS329" s="220">
        <f>+CR329/CO329</f>
        <v>0.82064711429410553</v>
      </c>
      <c r="CT329" s="229">
        <f t="shared" ref="CT329:CU329" si="3587">SUM(CT313:CT328)</f>
        <v>32177138409809</v>
      </c>
      <c r="CU329" s="229">
        <f t="shared" si="3587"/>
        <v>22411641744404</v>
      </c>
      <c r="CV329" s="220">
        <f t="shared" si="2491"/>
        <v>0.69650823074969126</v>
      </c>
      <c r="CW329" s="229">
        <f t="shared" ref="CW329:CX329" si="3588">SUM(CW313:CW328)</f>
        <v>32193883877607</v>
      </c>
      <c r="CX329" s="229">
        <f t="shared" si="3588"/>
        <v>24401636632693</v>
      </c>
      <c r="CY329" s="220">
        <f>+CX329/CW329</f>
        <v>0.75795877022672531</v>
      </c>
      <c r="CZ329" s="229">
        <f t="shared" ref="CZ329:DA329" si="3589">SUM(CZ313:CZ328)</f>
        <v>32201976193607</v>
      </c>
      <c r="DA329" s="229">
        <f t="shared" si="3589"/>
        <v>26464383302695</v>
      </c>
      <c r="DB329" s="220">
        <f>+DA329/CZ329</f>
        <v>0.82182482042667082</v>
      </c>
      <c r="DC329" s="229">
        <f t="shared" ref="DC329:DE329" si="3590">SUM(DC313:DC328)</f>
        <v>31495304169000</v>
      </c>
      <c r="DD329" s="229">
        <f t="shared" si="3590"/>
        <v>31376867863397</v>
      </c>
      <c r="DE329" s="229">
        <f t="shared" si="3590"/>
        <v>30365529478298</v>
      </c>
      <c r="DF329" s="392">
        <f>+DE329/DD329</f>
        <v>0.96776802612988699</v>
      </c>
      <c r="DG329" s="229">
        <f t="shared" ref="DG329" si="3591">SUM(DG313:DG328)</f>
        <v>26324543430409</v>
      </c>
      <c r="DH329" s="220">
        <f>+DG329/DD329</f>
        <v>0.83897932531112074</v>
      </c>
      <c r="DI329" s="229">
        <f t="shared" ref="DI329:DK329" si="3592">SUM(DI313:DI328)</f>
        <v>84844214363048</v>
      </c>
      <c r="DJ329" s="229">
        <f t="shared" si="3592"/>
        <v>59028088000</v>
      </c>
      <c r="DK329" s="229">
        <f t="shared" si="3592"/>
        <v>84903242447000</v>
      </c>
      <c r="DL329" s="229">
        <f t="shared" ref="DL329:DN329" si="3593">SUM(DL313:DL328)</f>
        <v>33206263353000</v>
      </c>
      <c r="DM329" s="229">
        <f t="shared" si="3593"/>
        <v>33206263353000</v>
      </c>
      <c r="DN329" s="229">
        <f t="shared" si="3593"/>
        <v>3125691405391</v>
      </c>
      <c r="DO329" s="392">
        <f>+DN329/DM329</f>
        <v>9.4129573453154328E-2</v>
      </c>
      <c r="DP329" s="229">
        <f t="shared" ref="DP329" si="3594">SUM(DP313:DP328)</f>
        <v>689491787313</v>
      </c>
      <c r="DQ329" s="230">
        <f>+DP329/DM329</f>
        <v>2.0763907699681249E-2</v>
      </c>
      <c r="DR329" s="229">
        <f t="shared" ref="DR329:DT329" si="3595">SUM(DR313:DR328)</f>
        <v>33206263353000</v>
      </c>
      <c r="DS329" s="229">
        <f t="shared" si="3595"/>
        <v>33206263353000</v>
      </c>
      <c r="DT329" s="229">
        <f t="shared" si="3595"/>
        <v>5406799938291</v>
      </c>
      <c r="DU329" s="392">
        <f>+DT329/DS329</f>
        <v>0.16282470209953706</v>
      </c>
      <c r="DV329" s="229">
        <f t="shared" ref="DV329" si="3596">SUM(DV313:DV328)</f>
        <v>2023740571197</v>
      </c>
      <c r="DW329" s="230">
        <f>+DV329/DS329</f>
        <v>6.0944543795354994E-2</v>
      </c>
      <c r="DX329" s="229">
        <f t="shared" ref="DX329:DZ329" si="3597">SUM(DX313:DX328)</f>
        <v>33206263353000</v>
      </c>
      <c r="DY329" s="229">
        <f t="shared" si="3597"/>
        <v>33211345267228</v>
      </c>
      <c r="DZ329" s="229">
        <f t="shared" si="3597"/>
        <v>8343631160091</v>
      </c>
      <c r="EA329" s="392">
        <f>+DZ329/DY329</f>
        <v>0.25122834058529558</v>
      </c>
      <c r="EB329" s="229">
        <f t="shared" ref="EB329" si="3598">SUM(EB313:EB328)</f>
        <v>3741627310189</v>
      </c>
      <c r="EC329" s="230">
        <f>+EB329/DY329</f>
        <v>0.11266111866540769</v>
      </c>
      <c r="ED329" s="229">
        <f t="shared" ref="ED329:EF329" si="3599">SUM(ED313:ED328)</f>
        <v>33206263353000</v>
      </c>
      <c r="EE329" s="229">
        <f t="shared" si="3599"/>
        <v>33211501406660</v>
      </c>
      <c r="EF329" s="229">
        <f t="shared" si="3599"/>
        <v>10977095045083</v>
      </c>
      <c r="EG329" s="392">
        <f>+EF329/EE329</f>
        <v>0.33052089126213763</v>
      </c>
      <c r="EH329" s="229">
        <f t="shared" ref="EH329" si="3600">SUM(EH313:EH328)</f>
        <v>6079846713604</v>
      </c>
      <c r="EI329" s="230">
        <f>+EH329/EE329</f>
        <v>0.18306449440990313</v>
      </c>
      <c r="EJ329" s="229">
        <f t="shared" ref="EJ329:EL329" si="3601">SUM(EJ313:EJ328)</f>
        <v>33206263353000</v>
      </c>
      <c r="EK329" s="229">
        <f t="shared" si="3601"/>
        <v>33212040504622</v>
      </c>
      <c r="EL329" s="229">
        <f t="shared" si="3601"/>
        <v>14980606519531</v>
      </c>
      <c r="EM329" s="392">
        <f>+EL329/EK329</f>
        <v>0.45105950408094325</v>
      </c>
      <c r="EN329" s="229">
        <f t="shared" ref="EN329" si="3602">SUM(EN313:EN328)</f>
        <v>8588617197148</v>
      </c>
      <c r="EO329" s="230">
        <f>+EN329/EK329</f>
        <v>0.25859950387428782</v>
      </c>
      <c r="EP329" s="229">
        <f t="shared" ref="EP329:ER329" si="3603">SUM(EP313:EP328)</f>
        <v>33206263353000</v>
      </c>
      <c r="EQ329" s="229">
        <f t="shared" si="3603"/>
        <v>33212040504622</v>
      </c>
      <c r="ER329" s="229">
        <f t="shared" si="3603"/>
        <v>15565561908397</v>
      </c>
      <c r="ES329" s="392">
        <f>+ER329/EQ329</f>
        <v>0.4686722547574515</v>
      </c>
      <c r="ET329" s="229">
        <f t="shared" ref="ET329" si="3604">SUM(ET313:ET328)</f>
        <v>10638611872536</v>
      </c>
      <c r="EU329" s="230">
        <f>+ET329/EQ329</f>
        <v>0.3203239461018802</v>
      </c>
      <c r="EV329" s="229">
        <f t="shared" ref="EV329:EX329" si="3605">SUM(EV313:EV328)</f>
        <v>33206263353000</v>
      </c>
      <c r="EW329" s="229">
        <f t="shared" si="3605"/>
        <v>33212040504622</v>
      </c>
      <c r="EX329" s="229">
        <f t="shared" si="3605"/>
        <v>18314768902511</v>
      </c>
      <c r="EY329" s="392">
        <f>+EX329/EW329</f>
        <v>0.55144967380014487</v>
      </c>
      <c r="EZ329" s="229">
        <f t="shared" ref="EZ329" si="3606">SUM(EZ313:EZ328)</f>
        <v>14090995884434</v>
      </c>
      <c r="FA329" s="230">
        <f>+EZ329/EW329</f>
        <v>0.42427371731264168</v>
      </c>
      <c r="FB329" s="229">
        <f t="shared" ref="FB329:FD329" si="3607">SUM(FB313:FB328)</f>
        <v>33206263353000</v>
      </c>
      <c r="FC329" s="229">
        <f t="shared" si="3607"/>
        <v>33240170570613</v>
      </c>
      <c r="FD329" s="229">
        <f t="shared" si="3607"/>
        <v>20414330017787</v>
      </c>
      <c r="FE329" s="392">
        <f>+FD329/FC329</f>
        <v>0.6141463677035075</v>
      </c>
      <c r="FF329" s="229">
        <f t="shared" ref="FF329" si="3608">SUM(FF313:FF328)</f>
        <v>16115223506111</v>
      </c>
      <c r="FG329" s="230">
        <f>+FF329/FC329</f>
        <v>0.48481169709634886</v>
      </c>
      <c r="FH329" s="229">
        <f t="shared" ref="FH329:FJ329" si="3609">SUM(FH313:FH328)</f>
        <v>33206263353000</v>
      </c>
      <c r="FI329" s="229">
        <f t="shared" si="3609"/>
        <v>33807494103814</v>
      </c>
      <c r="FJ329" s="229">
        <f t="shared" si="3609"/>
        <v>22322461433630</v>
      </c>
      <c r="FK329" s="392">
        <f>+FJ329/FI329</f>
        <v>0.66028145609028399</v>
      </c>
      <c r="FL329" s="229">
        <f t="shared" ref="FL329" si="3610">SUM(FL313:FL328)</f>
        <v>18193726478920</v>
      </c>
      <c r="FM329" s="230">
        <f>+FL329/FI329</f>
        <v>0.53815661175749407</v>
      </c>
      <c r="FN329" s="229">
        <f t="shared" ref="FN329:FP329" si="3611">SUM(FN313:FN328)</f>
        <v>38432743135000</v>
      </c>
      <c r="FO329" s="229">
        <f t="shared" si="3611"/>
        <v>0</v>
      </c>
      <c r="FP329" s="229">
        <f t="shared" si="3611"/>
        <v>38432743135000</v>
      </c>
      <c r="FQ329" s="229">
        <f t="shared" ref="FQ329:FS329" si="3612">SUM(FQ313:FQ328)</f>
        <v>33206263353000</v>
      </c>
      <c r="FR329" s="229">
        <f t="shared" si="3612"/>
        <v>34000808360085</v>
      </c>
      <c r="FS329" s="229">
        <f t="shared" si="3612"/>
        <v>25279453454431</v>
      </c>
      <c r="FT329" s="392">
        <f>+FS329/FR329</f>
        <v>0.74349566006517742</v>
      </c>
      <c r="FU329" s="229">
        <f t="shared" ref="FU329" si="3613">SUM(FU313:FU328)</f>
        <v>21483939399135</v>
      </c>
      <c r="FV329" s="230">
        <f>+FU329/FR329</f>
        <v>0.63186554777197335</v>
      </c>
      <c r="FW329" s="229">
        <f t="shared" ref="FW329:FY329" si="3614">SUM(FW313:FW328)</f>
        <v>33206263353000</v>
      </c>
      <c r="FX329" s="229">
        <f t="shared" si="3614"/>
        <v>34634351978740</v>
      </c>
      <c r="FY329" s="229">
        <f t="shared" si="3614"/>
        <v>27426544870485</v>
      </c>
      <c r="FZ329" s="392">
        <f>+FY329/FX329</f>
        <v>0.79188849519461346</v>
      </c>
      <c r="GA329" s="229">
        <f t="shared" ref="GA329" si="3615">SUM(GA313:GA328)</f>
        <v>23704693565402</v>
      </c>
      <c r="GB329" s="230">
        <f>+GA329/FX329</f>
        <v>0.68442722935751543</v>
      </c>
      <c r="GC329" s="229">
        <f t="shared" ref="GC329:GE329" si="3616">SUM(GC313:GC328)</f>
        <v>33206263353000</v>
      </c>
      <c r="GD329" s="229">
        <f t="shared" si="3616"/>
        <v>33643760976978</v>
      </c>
      <c r="GE329" s="229">
        <f t="shared" si="3616"/>
        <v>31758133276038</v>
      </c>
      <c r="GF329" s="392">
        <f>+GE329/GD329</f>
        <v>0.94395312396166675</v>
      </c>
      <c r="GG329" s="229">
        <f t="shared" ref="GG329" si="3617">SUM(GG313:GG328)</f>
        <v>28823732475487</v>
      </c>
      <c r="GH329" s="220">
        <f>+GG329/GD329</f>
        <v>0.85673336269422184</v>
      </c>
      <c r="GI329" s="229">
        <f t="shared" ref="GI329:GK329" si="3618">SUM(GI313:GI328)</f>
        <v>38432743135000</v>
      </c>
      <c r="GJ329" s="229">
        <f t="shared" si="3618"/>
        <v>38432743135000</v>
      </c>
      <c r="GK329" s="229">
        <f t="shared" si="3618"/>
        <v>4656227798106</v>
      </c>
      <c r="GL329" s="392">
        <f>+GK329/GJ329</f>
        <v>0.12115262711668526</v>
      </c>
      <c r="GM329" s="229">
        <f t="shared" ref="GM329" si="3619">SUM(GM313:GM328)</f>
        <v>728246267760</v>
      </c>
      <c r="GN329" s="220">
        <f>+GM329/GJ329</f>
        <v>1.8948589363031943E-2</v>
      </c>
      <c r="GO329" s="229">
        <f t="shared" ref="GO329:GQ329" si="3620">SUM(GO313:GO328)</f>
        <v>38432743135000</v>
      </c>
      <c r="GP329" s="229">
        <f t="shared" si="3620"/>
        <v>38432743135000</v>
      </c>
      <c r="GQ329" s="229">
        <f t="shared" si="3620"/>
        <v>7662918252646</v>
      </c>
      <c r="GR329" s="392">
        <f>+GQ329/GP329</f>
        <v>0.19938514994178283</v>
      </c>
      <c r="GS329" s="229">
        <f t="shared" ref="GS329" si="3621">SUM(GS313:GS328)</f>
        <v>2938791216438</v>
      </c>
      <c r="GT329" s="220">
        <f>+GS329/GP329</f>
        <v>7.6465819941998789E-2</v>
      </c>
      <c r="GU329" s="229">
        <f t="shared" ref="GU329:GW329" si="3622">SUM(GU313:GU328)</f>
        <v>38432743135000</v>
      </c>
      <c r="GV329" s="229">
        <f t="shared" si="3622"/>
        <v>38465852987959</v>
      </c>
      <c r="GW329" s="229">
        <f t="shared" si="3622"/>
        <v>9870185596134</v>
      </c>
      <c r="GX329" s="392">
        <f>+GW329/GV329</f>
        <v>0.2565960411491115</v>
      </c>
      <c r="GY329" s="229">
        <f t="shared" ref="GY329" si="3623">SUM(GY313:GY328)</f>
        <v>4629108582230</v>
      </c>
      <c r="GZ329" s="220">
        <f>+GY329/GV329</f>
        <v>0.12034332330233399</v>
      </c>
      <c r="HA329" s="229">
        <f t="shared" ref="HA329:HC329" si="3624">SUM(HA313:HA328)</f>
        <v>38432743135000</v>
      </c>
      <c r="HB329" s="229">
        <f t="shared" si="3624"/>
        <v>38466136774255</v>
      </c>
      <c r="HC329" s="229">
        <f t="shared" si="3624"/>
        <v>12734315483635</v>
      </c>
      <c r="HD329" s="392">
        <f>+HC329/HB329</f>
        <v>0.33105262320384482</v>
      </c>
      <c r="HE329" s="229">
        <f t="shared" ref="HE329" si="3625">SUM(HE313:HE328)</f>
        <v>6640490940841</v>
      </c>
      <c r="HF329" s="220">
        <f>+HE329/HB329</f>
        <v>0.17263212523295071</v>
      </c>
      <c r="HG329" s="229">
        <f t="shared" ref="HG329:HI329" si="3626">SUM(HG313:HG328)</f>
        <v>38432743135000</v>
      </c>
      <c r="HH329" s="229">
        <f t="shared" si="3626"/>
        <v>38472728762500</v>
      </c>
      <c r="HI329" s="229">
        <f t="shared" si="3626"/>
        <v>14826164914725</v>
      </c>
      <c r="HJ329" s="392">
        <f>+HI329/HH329</f>
        <v>0.38536816575319988</v>
      </c>
      <c r="HK329" s="229">
        <f t="shared" ref="HK329" si="3627">SUM(HK313:HK328)</f>
        <v>8979972752960</v>
      </c>
      <c r="HL329" s="220">
        <f>+HK329/HH329</f>
        <v>0.23341138104331521</v>
      </c>
      <c r="HM329" s="229">
        <f t="shared" ref="HM329:HO329" si="3628">SUM(HM313:HM328)</f>
        <v>38432743135000</v>
      </c>
      <c r="HN329" s="229">
        <f t="shared" si="3628"/>
        <v>38485252979182</v>
      </c>
      <c r="HO329" s="229">
        <f t="shared" si="3628"/>
        <v>19150394599022</v>
      </c>
      <c r="HP329" s="392">
        <f>+HO329/HN329</f>
        <v>0.49760344850483662</v>
      </c>
      <c r="HQ329" s="229">
        <f t="shared" ref="HQ329" si="3629">SUM(HQ313:HQ328)</f>
        <v>12376272982425</v>
      </c>
      <c r="HR329" s="220">
        <f>+HQ329/HN329</f>
        <v>0.32158481559468383</v>
      </c>
    </row>
    <row r="331" spans="1:226" x14ac:dyDescent="0.35">
      <c r="B331" s="221">
        <f>+B329-B204</f>
        <v>0</v>
      </c>
      <c r="C331" s="221">
        <f t="shared" ref="C331:BN331" si="3630">+C329-C204</f>
        <v>4.9990234375</v>
      </c>
      <c r="D331" s="221">
        <f t="shared" si="3630"/>
        <v>1.0227374502846942E-12</v>
      </c>
      <c r="E331" s="221">
        <f t="shared" si="3630"/>
        <v>0</v>
      </c>
      <c r="F331" s="221">
        <f t="shared" si="3630"/>
        <v>5.0009765625</v>
      </c>
      <c r="G331" s="221">
        <f t="shared" si="3630"/>
        <v>8.9594998087250133E-13</v>
      </c>
      <c r="H331" s="221">
        <f t="shared" si="3630"/>
        <v>0</v>
      </c>
      <c r="I331" s="221">
        <f t="shared" si="3630"/>
        <v>5.0009765625</v>
      </c>
      <c r="J331" s="221">
        <f t="shared" si="3630"/>
        <v>8.5376150593674538E-13</v>
      </c>
      <c r="K331" s="221">
        <f t="shared" si="3630"/>
        <v>0</v>
      </c>
      <c r="L331" s="221">
        <f t="shared" si="3630"/>
        <v>5</v>
      </c>
      <c r="M331" s="221">
        <f t="shared" si="3630"/>
        <v>6.5980554353473053E-13</v>
      </c>
      <c r="N331" s="221">
        <f t="shared" si="3630"/>
        <v>0</v>
      </c>
      <c r="O331" s="221">
        <f t="shared" si="3630"/>
        <v>4.998046875</v>
      </c>
      <c r="P331" s="221">
        <f t="shared" si="3630"/>
        <v>4.9116266609416925E-13</v>
      </c>
      <c r="Q331" s="221">
        <f t="shared" si="3630"/>
        <v>0</v>
      </c>
      <c r="R331" s="221">
        <f t="shared" si="3630"/>
        <v>0</v>
      </c>
      <c r="S331" s="221">
        <f t="shared" si="3630"/>
        <v>0</v>
      </c>
      <c r="T331" s="221">
        <f t="shared" si="3630"/>
        <v>0</v>
      </c>
      <c r="U331" s="221">
        <f t="shared" si="3630"/>
        <v>0</v>
      </c>
      <c r="V331" s="221">
        <f t="shared" si="3630"/>
        <v>0</v>
      </c>
      <c r="W331" s="221">
        <f t="shared" si="3630"/>
        <v>0</v>
      </c>
      <c r="X331" s="221">
        <f t="shared" si="3630"/>
        <v>0</v>
      </c>
      <c r="Y331" s="221">
        <f t="shared" si="3630"/>
        <v>0</v>
      </c>
      <c r="Z331" s="221">
        <f t="shared" si="3630"/>
        <v>0</v>
      </c>
      <c r="AA331" s="221">
        <f t="shared" si="3630"/>
        <v>0</v>
      </c>
      <c r="AB331" s="221">
        <f t="shared" si="3630"/>
        <v>0</v>
      </c>
      <c r="AC331" s="221">
        <f t="shared" si="3630"/>
        <v>0</v>
      </c>
      <c r="AD331" s="221">
        <f t="shared" si="3630"/>
        <v>0</v>
      </c>
      <c r="AE331" s="221">
        <f t="shared" si="3630"/>
        <v>0</v>
      </c>
      <c r="AF331" s="221">
        <f t="shared" si="3630"/>
        <v>0</v>
      </c>
      <c r="AG331" s="221">
        <f t="shared" si="3630"/>
        <v>0</v>
      </c>
      <c r="AH331" s="221">
        <f t="shared" si="3630"/>
        <v>0</v>
      </c>
      <c r="AI331" s="221">
        <f t="shared" si="3630"/>
        <v>0</v>
      </c>
      <c r="AJ331" s="221">
        <f t="shared" si="3630"/>
        <v>0</v>
      </c>
      <c r="AK331" s="221">
        <f t="shared" si="3630"/>
        <v>0</v>
      </c>
      <c r="AL331" s="221">
        <f t="shared" si="3630"/>
        <v>0</v>
      </c>
      <c r="AM331" s="221">
        <f t="shared" si="3630"/>
        <v>0</v>
      </c>
      <c r="AN331" s="221">
        <f t="shared" si="3630"/>
        <v>0</v>
      </c>
      <c r="AO331" s="221">
        <f t="shared" si="3630"/>
        <v>0</v>
      </c>
      <c r="AP331" s="221">
        <f t="shared" si="3630"/>
        <v>0</v>
      </c>
      <c r="AQ331" s="221">
        <f t="shared" si="3630"/>
        <v>0</v>
      </c>
      <c r="AR331" s="221">
        <f t="shared" si="3630"/>
        <v>0</v>
      </c>
      <c r="AS331" s="221">
        <f t="shared" si="3630"/>
        <v>0</v>
      </c>
      <c r="AT331" s="221">
        <f t="shared" si="3630"/>
        <v>0</v>
      </c>
      <c r="AU331" s="221">
        <f t="shared" si="3630"/>
        <v>0</v>
      </c>
      <c r="AV331" s="221">
        <f t="shared" si="3630"/>
        <v>0</v>
      </c>
      <c r="AW331" s="221">
        <f t="shared" si="3630"/>
        <v>0</v>
      </c>
      <c r="AX331" s="221">
        <f t="shared" si="3630"/>
        <v>0</v>
      </c>
      <c r="AY331" s="221">
        <f t="shared" si="3630"/>
        <v>0</v>
      </c>
      <c r="AZ331" s="221">
        <f t="shared" si="3630"/>
        <v>0</v>
      </c>
      <c r="BA331" s="221">
        <f t="shared" si="3630"/>
        <v>0</v>
      </c>
      <c r="BB331" s="221">
        <f t="shared" si="3630"/>
        <v>0</v>
      </c>
      <c r="BC331" s="221">
        <f t="shared" si="3630"/>
        <v>0</v>
      </c>
      <c r="BD331" s="221">
        <f t="shared" si="3630"/>
        <v>0</v>
      </c>
      <c r="BE331" s="221">
        <f t="shared" si="3630"/>
        <v>0</v>
      </c>
      <c r="BF331" s="221">
        <f t="shared" si="3630"/>
        <v>0</v>
      </c>
      <c r="BG331" s="221">
        <f t="shared" si="3630"/>
        <v>0</v>
      </c>
      <c r="BH331" s="221">
        <f t="shared" si="3630"/>
        <v>0</v>
      </c>
      <c r="BI331" s="221">
        <f t="shared" si="3630"/>
        <v>0</v>
      </c>
      <c r="BJ331" s="221">
        <f t="shared" si="3630"/>
        <v>0</v>
      </c>
      <c r="BK331" s="221">
        <f t="shared" si="3630"/>
        <v>0</v>
      </c>
      <c r="BL331" s="221">
        <f t="shared" si="3630"/>
        <v>0</v>
      </c>
      <c r="BM331" s="221">
        <f t="shared" si="3630"/>
        <v>0</v>
      </c>
      <c r="BN331" s="221">
        <f t="shared" si="3630"/>
        <v>0</v>
      </c>
      <c r="BO331" s="221">
        <f t="shared" ref="BO331:DZ331" si="3631">+BO329-BO204</f>
        <v>0</v>
      </c>
      <c r="BP331" s="221">
        <f t="shared" si="3631"/>
        <v>0</v>
      </c>
      <c r="BQ331" s="221">
        <f t="shared" si="3631"/>
        <v>0</v>
      </c>
      <c r="BR331" s="221">
        <f t="shared" si="3631"/>
        <v>0</v>
      </c>
      <c r="BS331" s="221">
        <f t="shared" si="3631"/>
        <v>0</v>
      </c>
      <c r="BT331" s="221">
        <f t="shared" si="3631"/>
        <v>0</v>
      </c>
      <c r="BU331" s="221">
        <f t="shared" si="3631"/>
        <v>0</v>
      </c>
      <c r="BV331" s="221">
        <f t="shared" si="3631"/>
        <v>0</v>
      </c>
      <c r="BW331" s="221">
        <f t="shared" si="3631"/>
        <v>0</v>
      </c>
      <c r="BX331" s="221">
        <f t="shared" si="3631"/>
        <v>0</v>
      </c>
      <c r="BY331" s="221">
        <f t="shared" si="3631"/>
        <v>0</v>
      </c>
      <c r="BZ331" s="221">
        <f t="shared" si="3631"/>
        <v>0</v>
      </c>
      <c r="CA331" s="221">
        <f t="shared" si="3631"/>
        <v>0</v>
      </c>
      <c r="CB331" s="221">
        <f t="shared" si="3631"/>
        <v>0</v>
      </c>
      <c r="CC331" s="221">
        <f t="shared" si="3631"/>
        <v>0</v>
      </c>
      <c r="CD331" s="221">
        <f t="shared" si="3631"/>
        <v>0</v>
      </c>
      <c r="CE331" s="221">
        <f t="shared" si="3631"/>
        <v>0</v>
      </c>
      <c r="CF331" s="221">
        <f t="shared" si="3631"/>
        <v>0</v>
      </c>
      <c r="CG331" s="221">
        <f t="shared" si="3631"/>
        <v>0</v>
      </c>
      <c r="CH331" s="221">
        <f t="shared" si="3631"/>
        <v>0</v>
      </c>
      <c r="CI331" s="221">
        <f t="shared" si="3631"/>
        <v>0</v>
      </c>
      <c r="CJ331" s="221">
        <f t="shared" si="3631"/>
        <v>0</v>
      </c>
      <c r="CK331" s="221">
        <f t="shared" si="3631"/>
        <v>0</v>
      </c>
      <c r="CL331" s="221">
        <f t="shared" si="3631"/>
        <v>0</v>
      </c>
      <c r="CM331" s="221">
        <f t="shared" si="3631"/>
        <v>0</v>
      </c>
      <c r="CN331" s="221">
        <f t="shared" si="3631"/>
        <v>0</v>
      </c>
      <c r="CO331" s="221">
        <f t="shared" si="3631"/>
        <v>0</v>
      </c>
      <c r="CP331" s="221">
        <f t="shared" si="3631"/>
        <v>0</v>
      </c>
      <c r="CQ331" s="221">
        <f t="shared" si="3631"/>
        <v>0</v>
      </c>
      <c r="CR331" s="221">
        <f t="shared" si="3631"/>
        <v>0</v>
      </c>
      <c r="CS331" s="221">
        <f t="shared" si="3631"/>
        <v>0</v>
      </c>
      <c r="CT331" s="221">
        <f t="shared" si="3631"/>
        <v>0</v>
      </c>
      <c r="CU331" s="221">
        <f t="shared" si="3631"/>
        <v>0</v>
      </c>
      <c r="CV331" s="221">
        <f t="shared" si="3631"/>
        <v>0</v>
      </c>
      <c r="CW331" s="221">
        <f t="shared" si="3631"/>
        <v>0</v>
      </c>
      <c r="CX331" s="221">
        <f t="shared" si="3631"/>
        <v>0</v>
      </c>
      <c r="CY331" s="221">
        <f t="shared" si="3631"/>
        <v>0</v>
      </c>
      <c r="CZ331" s="221">
        <f t="shared" si="3631"/>
        <v>0</v>
      </c>
      <c r="DA331" s="221">
        <f t="shared" si="3631"/>
        <v>0</v>
      </c>
      <c r="DB331" s="221">
        <f t="shared" si="3631"/>
        <v>0</v>
      </c>
      <c r="DC331" s="221">
        <f t="shared" si="3631"/>
        <v>0</v>
      </c>
      <c r="DD331" s="221">
        <f t="shared" si="3631"/>
        <v>0</v>
      </c>
      <c r="DE331" s="221">
        <f t="shared" si="3631"/>
        <v>0</v>
      </c>
      <c r="DF331" s="221">
        <f t="shared" si="3631"/>
        <v>0</v>
      </c>
      <c r="DG331" s="221">
        <f t="shared" si="3631"/>
        <v>0</v>
      </c>
      <c r="DH331" s="221">
        <f t="shared" si="3631"/>
        <v>0</v>
      </c>
      <c r="DI331" s="221">
        <f t="shared" si="3631"/>
        <v>51661293706048</v>
      </c>
      <c r="DJ331" s="221">
        <f t="shared" si="3631"/>
        <v>35685392000</v>
      </c>
      <c r="DK331" s="221">
        <f t="shared" si="3631"/>
        <v>51696979094000</v>
      </c>
      <c r="DL331" s="221">
        <f t="shared" si="3631"/>
        <v>0</v>
      </c>
      <c r="DM331" s="221">
        <f t="shared" si="3631"/>
        <v>0</v>
      </c>
      <c r="DN331" s="221">
        <f t="shared" si="3631"/>
        <v>0</v>
      </c>
      <c r="DO331" s="221">
        <f t="shared" si="3631"/>
        <v>0</v>
      </c>
      <c r="DP331" s="221">
        <f t="shared" si="3631"/>
        <v>0</v>
      </c>
      <c r="DQ331" s="221">
        <f t="shared" si="3631"/>
        <v>0</v>
      </c>
      <c r="DR331" s="221">
        <f t="shared" si="3631"/>
        <v>0</v>
      </c>
      <c r="DS331" s="221">
        <f t="shared" si="3631"/>
        <v>0</v>
      </c>
      <c r="DT331" s="221">
        <f t="shared" si="3631"/>
        <v>0</v>
      </c>
      <c r="DU331" s="221">
        <f t="shared" si="3631"/>
        <v>0</v>
      </c>
      <c r="DV331" s="221">
        <f t="shared" si="3631"/>
        <v>0</v>
      </c>
      <c r="DW331" s="221">
        <f t="shared" si="3631"/>
        <v>0</v>
      </c>
      <c r="DX331" s="221">
        <f t="shared" si="3631"/>
        <v>0</v>
      </c>
      <c r="DY331" s="221">
        <f t="shared" si="3631"/>
        <v>0</v>
      </c>
      <c r="DZ331" s="221">
        <f t="shared" si="3631"/>
        <v>0</v>
      </c>
      <c r="EA331" s="221">
        <f t="shared" ref="EA331:GL331" si="3632">+EA329-EA204</f>
        <v>0</v>
      </c>
      <c r="EB331" s="221">
        <f t="shared" si="3632"/>
        <v>0</v>
      </c>
      <c r="EC331" s="221">
        <f t="shared" si="3632"/>
        <v>0</v>
      </c>
      <c r="ED331" s="221">
        <f t="shared" si="3632"/>
        <v>0</v>
      </c>
      <c r="EE331" s="221">
        <f t="shared" si="3632"/>
        <v>0</v>
      </c>
      <c r="EF331" s="221">
        <f t="shared" si="3632"/>
        <v>0</v>
      </c>
      <c r="EG331" s="221">
        <f t="shared" si="3632"/>
        <v>0</v>
      </c>
      <c r="EH331" s="221">
        <f t="shared" si="3632"/>
        <v>0</v>
      </c>
      <c r="EI331" s="221">
        <f t="shared" si="3632"/>
        <v>0</v>
      </c>
      <c r="EJ331" s="221">
        <f t="shared" si="3632"/>
        <v>0</v>
      </c>
      <c r="EK331" s="221">
        <f t="shared" si="3632"/>
        <v>0</v>
      </c>
      <c r="EL331" s="221">
        <f t="shared" si="3632"/>
        <v>0</v>
      </c>
      <c r="EM331" s="221">
        <f t="shared" si="3632"/>
        <v>0</v>
      </c>
      <c r="EN331" s="221">
        <f t="shared" si="3632"/>
        <v>0</v>
      </c>
      <c r="EO331" s="221">
        <f t="shared" si="3632"/>
        <v>0</v>
      </c>
      <c r="EP331" s="221">
        <f t="shared" si="3632"/>
        <v>0</v>
      </c>
      <c r="EQ331" s="221">
        <f t="shared" si="3632"/>
        <v>0</v>
      </c>
      <c r="ER331" s="221">
        <f t="shared" si="3632"/>
        <v>0</v>
      </c>
      <c r="ES331" s="221">
        <f t="shared" si="3632"/>
        <v>0</v>
      </c>
      <c r="ET331" s="221">
        <f t="shared" si="3632"/>
        <v>0</v>
      </c>
      <c r="EU331" s="221">
        <f t="shared" si="3632"/>
        <v>0</v>
      </c>
      <c r="EV331" s="221">
        <f t="shared" si="3632"/>
        <v>0</v>
      </c>
      <c r="EW331" s="221">
        <f t="shared" si="3632"/>
        <v>0</v>
      </c>
      <c r="EX331" s="221">
        <f t="shared" si="3632"/>
        <v>0</v>
      </c>
      <c r="EY331" s="221">
        <f t="shared" si="3632"/>
        <v>0</v>
      </c>
      <c r="EZ331" s="221">
        <f t="shared" si="3632"/>
        <v>0</v>
      </c>
      <c r="FA331" s="221">
        <f t="shared" si="3632"/>
        <v>0</v>
      </c>
      <c r="FB331" s="221">
        <f t="shared" si="3632"/>
        <v>0</v>
      </c>
      <c r="FC331" s="221">
        <f t="shared" si="3632"/>
        <v>0</v>
      </c>
      <c r="FD331" s="221">
        <f t="shared" si="3632"/>
        <v>0</v>
      </c>
      <c r="FE331" s="221">
        <f t="shared" si="3632"/>
        <v>0</v>
      </c>
      <c r="FF331" s="221">
        <f t="shared" si="3632"/>
        <v>0</v>
      </c>
      <c r="FG331" s="221">
        <f t="shared" si="3632"/>
        <v>0</v>
      </c>
      <c r="FH331" s="221">
        <f t="shared" si="3632"/>
        <v>0</v>
      </c>
      <c r="FI331" s="221">
        <f t="shared" si="3632"/>
        <v>0</v>
      </c>
      <c r="FJ331" s="221">
        <f t="shared" si="3632"/>
        <v>0</v>
      </c>
      <c r="FK331" s="221">
        <f t="shared" si="3632"/>
        <v>0</v>
      </c>
      <c r="FL331" s="221">
        <f t="shared" si="3632"/>
        <v>0</v>
      </c>
      <c r="FM331" s="221">
        <f t="shared" si="3632"/>
        <v>0</v>
      </c>
      <c r="FN331" s="221">
        <f t="shared" si="3632"/>
        <v>0</v>
      </c>
      <c r="FO331" s="221">
        <f t="shared" si="3632"/>
        <v>0</v>
      </c>
      <c r="FP331" s="221">
        <f t="shared" si="3632"/>
        <v>0</v>
      </c>
      <c r="FQ331" s="221">
        <f t="shared" si="3632"/>
        <v>0</v>
      </c>
      <c r="FR331" s="221">
        <f t="shared" si="3632"/>
        <v>0</v>
      </c>
      <c r="FS331" s="221">
        <f t="shared" si="3632"/>
        <v>0</v>
      </c>
      <c r="FT331" s="221">
        <f t="shared" si="3632"/>
        <v>0</v>
      </c>
      <c r="FU331" s="221">
        <f t="shared" si="3632"/>
        <v>0</v>
      </c>
      <c r="FV331" s="221">
        <f t="shared" si="3632"/>
        <v>0</v>
      </c>
      <c r="FW331" s="221">
        <f t="shared" si="3632"/>
        <v>0</v>
      </c>
      <c r="FX331" s="221">
        <f t="shared" si="3632"/>
        <v>0</v>
      </c>
      <c r="FY331" s="221">
        <f t="shared" si="3632"/>
        <v>0</v>
      </c>
      <c r="FZ331" s="221">
        <f t="shared" si="3632"/>
        <v>0</v>
      </c>
      <c r="GA331" s="221">
        <f t="shared" si="3632"/>
        <v>0</v>
      </c>
      <c r="GB331" s="221">
        <f t="shared" si="3632"/>
        <v>0</v>
      </c>
      <c r="GC331" s="221">
        <f t="shared" si="3632"/>
        <v>0</v>
      </c>
      <c r="GD331" s="221">
        <f t="shared" si="3632"/>
        <v>0</v>
      </c>
      <c r="GE331" s="221">
        <f t="shared" si="3632"/>
        <v>0</v>
      </c>
      <c r="GF331" s="221">
        <f t="shared" si="3632"/>
        <v>0</v>
      </c>
      <c r="GG331" s="221">
        <f t="shared" si="3632"/>
        <v>0</v>
      </c>
      <c r="GH331" s="221">
        <f t="shared" si="3632"/>
        <v>0</v>
      </c>
      <c r="GI331" s="221">
        <f t="shared" si="3632"/>
        <v>0</v>
      </c>
      <c r="GJ331" s="221">
        <f t="shared" si="3632"/>
        <v>0</v>
      </c>
      <c r="GK331" s="221">
        <f t="shared" si="3632"/>
        <v>0</v>
      </c>
      <c r="GL331" s="221">
        <f t="shared" si="3632"/>
        <v>0</v>
      </c>
      <c r="GM331" s="221">
        <f t="shared" ref="GM331:GR331" si="3633">+GM329-GM204</f>
        <v>0</v>
      </c>
      <c r="GN331" s="221">
        <f t="shared" si="3633"/>
        <v>0</v>
      </c>
      <c r="GO331" s="221">
        <f t="shared" si="3633"/>
        <v>0</v>
      </c>
      <c r="GP331" s="221">
        <f t="shared" si="3633"/>
        <v>0</v>
      </c>
      <c r="GQ331" s="221">
        <f t="shared" si="3633"/>
        <v>0</v>
      </c>
      <c r="GR331" s="221">
        <f t="shared" si="3633"/>
        <v>0</v>
      </c>
      <c r="GS331" s="221">
        <f t="shared" ref="GS331:GX331" si="3634">+GS329-GS204</f>
        <v>0</v>
      </c>
      <c r="GT331" s="221">
        <f t="shared" si="3634"/>
        <v>0</v>
      </c>
      <c r="GU331" s="221">
        <f t="shared" si="3634"/>
        <v>0</v>
      </c>
      <c r="GV331" s="221">
        <f t="shared" si="3634"/>
        <v>0</v>
      </c>
      <c r="GW331" s="221">
        <f t="shared" si="3634"/>
        <v>0</v>
      </c>
      <c r="GX331" s="221">
        <f t="shared" si="3634"/>
        <v>0</v>
      </c>
      <c r="GY331" s="221">
        <f t="shared" ref="GY331:HD331" si="3635">+GY329-GY204</f>
        <v>0</v>
      </c>
      <c r="GZ331" s="221">
        <f t="shared" si="3635"/>
        <v>0</v>
      </c>
      <c r="HA331" s="221">
        <f t="shared" si="3635"/>
        <v>0</v>
      </c>
      <c r="HB331" s="221">
        <f t="shared" si="3635"/>
        <v>0</v>
      </c>
      <c r="HC331" s="221">
        <f t="shared" si="3635"/>
        <v>0</v>
      </c>
      <c r="HD331" s="221">
        <f t="shared" si="3635"/>
        <v>0</v>
      </c>
      <c r="HE331" s="221">
        <f t="shared" ref="HE331:HJ331" si="3636">+HE329-HE204</f>
        <v>0</v>
      </c>
      <c r="HF331" s="221">
        <f t="shared" si="3636"/>
        <v>0</v>
      </c>
      <c r="HG331" s="221">
        <f t="shared" si="3636"/>
        <v>0</v>
      </c>
      <c r="HH331" s="221">
        <f t="shared" si="3636"/>
        <v>0</v>
      </c>
      <c r="HI331" s="221">
        <f t="shared" si="3636"/>
        <v>0</v>
      </c>
      <c r="HJ331" s="221">
        <f t="shared" si="3636"/>
        <v>0</v>
      </c>
      <c r="HK331" s="221">
        <f t="shared" ref="HK331:HP331" si="3637">+HK329-HK204</f>
        <v>0</v>
      </c>
      <c r="HL331" s="221">
        <f t="shared" si="3637"/>
        <v>0</v>
      </c>
      <c r="HM331" s="221">
        <f t="shared" si="3637"/>
        <v>0</v>
      </c>
      <c r="HN331" s="221">
        <f t="shared" si="3637"/>
        <v>0</v>
      </c>
      <c r="HO331" s="221">
        <f t="shared" si="3637"/>
        <v>0</v>
      </c>
      <c r="HP331" s="221">
        <f t="shared" si="3637"/>
        <v>0</v>
      </c>
      <c r="HQ331" s="221">
        <f t="shared" ref="HQ331:HR331" si="3638">+HQ329-HQ204</f>
        <v>0</v>
      </c>
      <c r="HR331" s="221">
        <f t="shared" si="3638"/>
        <v>0</v>
      </c>
    </row>
  </sheetData>
  <mergeCells count="315">
    <mergeCell ref="HG241:HL241"/>
    <mergeCell ref="HG263:HL263"/>
    <mergeCell ref="HG286:HL286"/>
    <mergeCell ref="HG311:HL311"/>
    <mergeCell ref="HA4:HF4"/>
    <mergeCell ref="HA198:HF198"/>
    <mergeCell ref="HA214:HF214"/>
    <mergeCell ref="HA241:HF241"/>
    <mergeCell ref="HA263:HF263"/>
    <mergeCell ref="HA286:HF286"/>
    <mergeCell ref="HA311:HF311"/>
    <mergeCell ref="HG214:HL214"/>
    <mergeCell ref="FQ311:FV311"/>
    <mergeCell ref="FW311:GB311"/>
    <mergeCell ref="GC311:GH311"/>
    <mergeCell ref="GI311:GN311"/>
    <mergeCell ref="GI4:GN4"/>
    <mergeCell ref="GI198:GN198"/>
    <mergeCell ref="GI214:GN214"/>
    <mergeCell ref="GI241:GN241"/>
    <mergeCell ref="GI263:GN263"/>
    <mergeCell ref="GI286:GN286"/>
    <mergeCell ref="FW4:GB4"/>
    <mergeCell ref="FW198:GB198"/>
    <mergeCell ref="FW214:GB214"/>
    <mergeCell ref="FW241:GB241"/>
    <mergeCell ref="FW263:GB263"/>
    <mergeCell ref="FW286:GB286"/>
    <mergeCell ref="GC4:GH4"/>
    <mergeCell ref="GC198:GH198"/>
    <mergeCell ref="GC214:GH214"/>
    <mergeCell ref="GC241:GH241"/>
    <mergeCell ref="GC263:GH263"/>
    <mergeCell ref="GC286:GH286"/>
    <mergeCell ref="FQ4:FV4"/>
    <mergeCell ref="FQ198:FV198"/>
    <mergeCell ref="DR311:DW311"/>
    <mergeCell ref="DX311:EC311"/>
    <mergeCell ref="ED311:EI311"/>
    <mergeCell ref="EJ311:EO311"/>
    <mergeCell ref="EP311:EU311"/>
    <mergeCell ref="EV311:FA311"/>
    <mergeCell ref="FB311:FG311"/>
    <mergeCell ref="FH311:FM311"/>
    <mergeCell ref="FN311:FP311"/>
    <mergeCell ref="FQ214:FV214"/>
    <mergeCell ref="FQ241:FV241"/>
    <mergeCell ref="FQ263:FV263"/>
    <mergeCell ref="FQ286:FV286"/>
    <mergeCell ref="FN198:FP198"/>
    <mergeCell ref="FN214:FP214"/>
    <mergeCell ref="FN241:FP241"/>
    <mergeCell ref="FN263:FP263"/>
    <mergeCell ref="CB311:CG311"/>
    <mergeCell ref="CH311:CM311"/>
    <mergeCell ref="CN311:CS311"/>
    <mergeCell ref="CT311:CV311"/>
    <mergeCell ref="CW311:CY311"/>
    <mergeCell ref="CZ311:DB311"/>
    <mergeCell ref="DC311:DH311"/>
    <mergeCell ref="DI311:DK311"/>
    <mergeCell ref="DL311:DQ311"/>
    <mergeCell ref="FN286:FP286"/>
    <mergeCell ref="FH286:FM286"/>
    <mergeCell ref="CN241:CS241"/>
    <mergeCell ref="CT241:CV241"/>
    <mergeCell ref="CW241:CY241"/>
    <mergeCell ref="DC286:DH286"/>
    <mergeCell ref="CN286:CS286"/>
    <mergeCell ref="AC311:AE311"/>
    <mergeCell ref="AF311:AK311"/>
    <mergeCell ref="AL311:AQ311"/>
    <mergeCell ref="AR311:AW311"/>
    <mergeCell ref="AX311:BC311"/>
    <mergeCell ref="BD311:BI311"/>
    <mergeCell ref="BJ311:BO311"/>
    <mergeCell ref="BP311:BU311"/>
    <mergeCell ref="BV311:CA311"/>
    <mergeCell ref="B311:D311"/>
    <mergeCell ref="E311:G311"/>
    <mergeCell ref="H311:J311"/>
    <mergeCell ref="K311:M311"/>
    <mergeCell ref="N311:P311"/>
    <mergeCell ref="Q311:S311"/>
    <mergeCell ref="T311:V311"/>
    <mergeCell ref="W311:Y311"/>
    <mergeCell ref="Z311:AB311"/>
    <mergeCell ref="CZ286:DB286"/>
    <mergeCell ref="CZ263:DB263"/>
    <mergeCell ref="EJ4:EO4"/>
    <mergeCell ref="EJ198:EO198"/>
    <mergeCell ref="EJ214:EO214"/>
    <mergeCell ref="DC198:DH198"/>
    <mergeCell ref="DC214:DH214"/>
    <mergeCell ref="EP241:EU241"/>
    <mergeCell ref="EP263:EU263"/>
    <mergeCell ref="EP286:EU286"/>
    <mergeCell ref="DX263:EC263"/>
    <mergeCell ref="DL241:DQ241"/>
    <mergeCell ref="DR241:DW241"/>
    <mergeCell ref="DX241:EC241"/>
    <mergeCell ref="DX286:EC286"/>
    <mergeCell ref="EP198:EU198"/>
    <mergeCell ref="EP214:EU214"/>
    <mergeCell ref="DI198:DK198"/>
    <mergeCell ref="DR198:DW198"/>
    <mergeCell ref="DR214:DW214"/>
    <mergeCell ref="ED241:EI241"/>
    <mergeCell ref="ED263:EI263"/>
    <mergeCell ref="ED286:EI286"/>
    <mergeCell ref="BV4:CA4"/>
    <mergeCell ref="BV198:CA198"/>
    <mergeCell ref="CB4:CG4"/>
    <mergeCell ref="CB198:CG198"/>
    <mergeCell ref="EJ263:EO263"/>
    <mergeCell ref="DI214:DK214"/>
    <mergeCell ref="FH4:FM4"/>
    <mergeCell ref="FH198:FM198"/>
    <mergeCell ref="FH214:FM214"/>
    <mergeCell ref="FH241:FM241"/>
    <mergeCell ref="FH263:FM263"/>
    <mergeCell ref="EJ241:EO241"/>
    <mergeCell ref="DC263:DH263"/>
    <mergeCell ref="ED198:EI198"/>
    <mergeCell ref="ED214:EI214"/>
    <mergeCell ref="CZ4:DB4"/>
    <mergeCell ref="CZ198:DB198"/>
    <mergeCell ref="CT4:CV4"/>
    <mergeCell ref="CT198:CV198"/>
    <mergeCell ref="CW4:CY4"/>
    <mergeCell ref="CW198:CY198"/>
    <mergeCell ref="CH4:CM4"/>
    <mergeCell ref="CH198:CM198"/>
    <mergeCell ref="EP4:EU4"/>
    <mergeCell ref="CB263:CG263"/>
    <mergeCell ref="CH263:CM263"/>
    <mergeCell ref="CN263:CS263"/>
    <mergeCell ref="CT263:CV263"/>
    <mergeCell ref="CB214:CG214"/>
    <mergeCell ref="CT214:CV214"/>
    <mergeCell ref="CH214:CM214"/>
    <mergeCell ref="BV241:CA241"/>
    <mergeCell ref="CB241:CG241"/>
    <mergeCell ref="CH241:CM241"/>
    <mergeCell ref="CH286:CM286"/>
    <mergeCell ref="B286:D286"/>
    <mergeCell ref="E286:G286"/>
    <mergeCell ref="H286:J286"/>
    <mergeCell ref="K286:M286"/>
    <mergeCell ref="N286:P286"/>
    <mergeCell ref="BJ286:BO286"/>
    <mergeCell ref="BP286:BU286"/>
    <mergeCell ref="CW286:CY286"/>
    <mergeCell ref="BV286:CA286"/>
    <mergeCell ref="CB286:CG286"/>
    <mergeCell ref="Q286:S286"/>
    <mergeCell ref="T286:V286"/>
    <mergeCell ref="W286:Y286"/>
    <mergeCell ref="Z286:AB286"/>
    <mergeCell ref="AC286:AE286"/>
    <mergeCell ref="AF286:AK286"/>
    <mergeCell ref="AL286:AQ286"/>
    <mergeCell ref="AR286:AW286"/>
    <mergeCell ref="AX286:BC286"/>
    <mergeCell ref="BD286:BI286"/>
    <mergeCell ref="CT286:CV286"/>
    <mergeCell ref="BJ263:BO263"/>
    <mergeCell ref="BP263:BU263"/>
    <mergeCell ref="BV263:CA263"/>
    <mergeCell ref="W214:Y214"/>
    <mergeCell ref="AF241:AK241"/>
    <mergeCell ref="AL241:AQ241"/>
    <mergeCell ref="N263:P263"/>
    <mergeCell ref="Q263:S263"/>
    <mergeCell ref="T263:V263"/>
    <mergeCell ref="W263:Y263"/>
    <mergeCell ref="Z263:AB263"/>
    <mergeCell ref="AC263:AE263"/>
    <mergeCell ref="AF263:AK263"/>
    <mergeCell ref="AL263:AQ263"/>
    <mergeCell ref="AR263:AW263"/>
    <mergeCell ref="BV214:CA214"/>
    <mergeCell ref="Z241:AB241"/>
    <mergeCell ref="AC241:AE241"/>
    <mergeCell ref="Q241:S241"/>
    <mergeCell ref="T241:V241"/>
    <mergeCell ref="W241:Y241"/>
    <mergeCell ref="AX263:BC263"/>
    <mergeCell ref="BD263:BI263"/>
    <mergeCell ref="AR241:AW241"/>
    <mergeCell ref="B263:D263"/>
    <mergeCell ref="E263:G263"/>
    <mergeCell ref="H263:J263"/>
    <mergeCell ref="K263:M263"/>
    <mergeCell ref="B241:D241"/>
    <mergeCell ref="E241:G241"/>
    <mergeCell ref="H241:J241"/>
    <mergeCell ref="K241:M241"/>
    <mergeCell ref="N241:P241"/>
    <mergeCell ref="B4:D4"/>
    <mergeCell ref="E4:G4"/>
    <mergeCell ref="H4:J4"/>
    <mergeCell ref="K4:M4"/>
    <mergeCell ref="N4:P4"/>
    <mergeCell ref="AX241:BC241"/>
    <mergeCell ref="BD241:BI241"/>
    <mergeCell ref="BJ241:BO241"/>
    <mergeCell ref="BP241:BU241"/>
    <mergeCell ref="AR198:AW198"/>
    <mergeCell ref="BP198:BU198"/>
    <mergeCell ref="BJ198:BO198"/>
    <mergeCell ref="BD198:BI198"/>
    <mergeCell ref="BD214:BI214"/>
    <mergeCell ref="AX198:BC198"/>
    <mergeCell ref="AX214:BC214"/>
    <mergeCell ref="BP214:BU214"/>
    <mergeCell ref="BJ214:BO214"/>
    <mergeCell ref="AR214:AW214"/>
    <mergeCell ref="BD4:BI4"/>
    <mergeCell ref="T198:V198"/>
    <mergeCell ref="W198:Y198"/>
    <mergeCell ref="Q214:S214"/>
    <mergeCell ref="AC214:AE214"/>
    <mergeCell ref="K214:M214"/>
    <mergeCell ref="N214:P214"/>
    <mergeCell ref="T214:V214"/>
    <mergeCell ref="Z198:AB198"/>
    <mergeCell ref="AC198:AE198"/>
    <mergeCell ref="Z214:AB214"/>
    <mergeCell ref="AF198:AK198"/>
    <mergeCell ref="AF214:AK214"/>
    <mergeCell ref="B198:D198"/>
    <mergeCell ref="E198:G198"/>
    <mergeCell ref="H198:J198"/>
    <mergeCell ref="K198:M198"/>
    <mergeCell ref="N198:P198"/>
    <mergeCell ref="Q198:S198"/>
    <mergeCell ref="CN4:CS4"/>
    <mergeCell ref="CN198:CS198"/>
    <mergeCell ref="AL4:AQ4"/>
    <mergeCell ref="AR4:AW4"/>
    <mergeCell ref="AX4:BC4"/>
    <mergeCell ref="Q4:S4"/>
    <mergeCell ref="T4:V4"/>
    <mergeCell ref="W4:Y4"/>
    <mergeCell ref="Z4:AB4"/>
    <mergeCell ref="AF4:AK4"/>
    <mergeCell ref="AC4:AE4"/>
    <mergeCell ref="H214:J214"/>
    <mergeCell ref="B214:D214"/>
    <mergeCell ref="E214:G214"/>
    <mergeCell ref="BP4:BU4"/>
    <mergeCell ref="BJ4:BO4"/>
    <mergeCell ref="CZ241:DB241"/>
    <mergeCell ref="DC241:DH241"/>
    <mergeCell ref="CW263:CY263"/>
    <mergeCell ref="CN214:CS214"/>
    <mergeCell ref="CW214:CY214"/>
    <mergeCell ref="CZ214:DB214"/>
    <mergeCell ref="DC4:DH4"/>
    <mergeCell ref="DR4:DW4"/>
    <mergeCell ref="DX4:EC4"/>
    <mergeCell ref="DX198:EC198"/>
    <mergeCell ref="DX214:EC214"/>
    <mergeCell ref="DL4:DQ4"/>
    <mergeCell ref="DL198:DQ198"/>
    <mergeCell ref="DL214:DQ214"/>
    <mergeCell ref="ED4:EI4"/>
    <mergeCell ref="DI4:DK4"/>
    <mergeCell ref="AL198:AQ198"/>
    <mergeCell ref="AL214:AQ214"/>
    <mergeCell ref="DR286:DW286"/>
    <mergeCell ref="FN4:FP4"/>
    <mergeCell ref="DR263:DW263"/>
    <mergeCell ref="DL263:DQ263"/>
    <mergeCell ref="DI286:DK286"/>
    <mergeCell ref="DI241:DK241"/>
    <mergeCell ref="DI263:DK263"/>
    <mergeCell ref="DL286:DQ286"/>
    <mergeCell ref="FB4:FG4"/>
    <mergeCell ref="FB198:FG198"/>
    <mergeCell ref="FB214:FG214"/>
    <mergeCell ref="FB241:FG241"/>
    <mergeCell ref="FB263:FG263"/>
    <mergeCell ref="FB286:FG286"/>
    <mergeCell ref="EV4:FA4"/>
    <mergeCell ref="EV198:FA198"/>
    <mergeCell ref="EV214:FA214"/>
    <mergeCell ref="EV241:FA241"/>
    <mergeCell ref="EV263:FA263"/>
    <mergeCell ref="EV286:FA286"/>
    <mergeCell ref="EJ286:EO286"/>
    <mergeCell ref="HM4:HR4"/>
    <mergeCell ref="HM198:HR198"/>
    <mergeCell ref="HM214:HR214"/>
    <mergeCell ref="HM241:HR241"/>
    <mergeCell ref="HM263:HR263"/>
    <mergeCell ref="HM286:HR286"/>
    <mergeCell ref="HM311:HR311"/>
    <mergeCell ref="GO4:GT4"/>
    <mergeCell ref="GO198:GT198"/>
    <mergeCell ref="GO214:GT214"/>
    <mergeCell ref="GO241:GT241"/>
    <mergeCell ref="GO263:GT263"/>
    <mergeCell ref="GO286:GT286"/>
    <mergeCell ref="GO311:GT311"/>
    <mergeCell ref="GU4:GZ4"/>
    <mergeCell ref="GU198:GZ198"/>
    <mergeCell ref="GU214:GZ214"/>
    <mergeCell ref="GU241:GZ241"/>
    <mergeCell ref="GU263:GZ263"/>
    <mergeCell ref="GU286:GZ286"/>
    <mergeCell ref="GU311:GZ311"/>
    <mergeCell ref="HG4:HL4"/>
    <mergeCell ref="HG198:HL198"/>
  </mergeCells>
  <phoneticPr fontId="7" type="noConversion"/>
  <pageMargins left="0.7" right="0.7" top="0.75" bottom="0.75" header="0.3" footer="0.3"/>
  <pageSetup orientation="portrait" r:id="rId1"/>
  <customProperties>
    <customPr name="_pios_id" r:id="rId2"/>
  </customProperties>
  <ignoredErrors>
    <ignoredError sqref="FE189 FE191:FE19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D1DBC-F27B-49D0-9169-89F10C6EEF39}">
  <sheetPr codeName="Hoja7"/>
  <dimension ref="A1:ID331"/>
  <sheetViews>
    <sheetView zoomScale="70" zoomScaleNormal="70" workbookViewId="0">
      <pane xSplit="1" ySplit="5" topLeftCell="AI194" activePane="bottomRight" state="frozen"/>
      <selection activeCell="B3" sqref="B3:V3"/>
      <selection pane="topRight" activeCell="B3" sqref="B3:V3"/>
      <selection pane="bottomLeft" activeCell="B3" sqref="B3:V3"/>
      <selection pane="bottomRight" activeCell="AJ210" sqref="AJ210"/>
    </sheetView>
  </sheetViews>
  <sheetFormatPr baseColWidth="10" defaultColWidth="11.453125" defaultRowHeight="14.5" x14ac:dyDescent="0.35"/>
  <cols>
    <col min="1" max="1" width="65" style="59" customWidth="1"/>
    <col min="2" max="2" width="21.453125" bestFit="1" customWidth="1"/>
    <col min="3" max="3" width="19.08984375" bestFit="1" customWidth="1"/>
    <col min="4" max="4" width="15" bestFit="1" customWidth="1"/>
    <col min="5" max="5" width="21.453125" bestFit="1" customWidth="1"/>
    <col min="6" max="6" width="19.08984375" bestFit="1" customWidth="1"/>
    <col min="7" max="7" width="15" bestFit="1" customWidth="1"/>
    <col min="8" max="8" width="21.453125" bestFit="1" customWidth="1"/>
    <col min="9" max="9" width="19.08984375" bestFit="1" customWidth="1"/>
    <col min="10" max="10" width="15" bestFit="1" customWidth="1"/>
    <col min="11" max="11" width="21.453125" bestFit="1" customWidth="1"/>
    <col min="12" max="12" width="19.08984375" bestFit="1" customWidth="1"/>
    <col min="13" max="13" width="15" bestFit="1" customWidth="1"/>
    <col min="14" max="14" width="21.453125" bestFit="1" customWidth="1"/>
    <col min="15" max="15" width="19.08984375" bestFit="1" customWidth="1"/>
    <col min="16" max="16" width="15" bestFit="1" customWidth="1"/>
    <col min="17" max="17" width="21.453125" bestFit="1" customWidth="1"/>
    <col min="18" max="18" width="19.08984375" bestFit="1" customWidth="1"/>
    <col min="19" max="19" width="15" bestFit="1" customWidth="1"/>
    <col min="20" max="20" width="21.453125" bestFit="1" customWidth="1"/>
    <col min="21" max="21" width="19.08984375" bestFit="1" customWidth="1"/>
    <col min="22" max="22" width="15" bestFit="1" customWidth="1"/>
    <col min="23" max="23" width="21.453125" bestFit="1" customWidth="1"/>
    <col min="24" max="24" width="19.08984375" bestFit="1" customWidth="1"/>
    <col min="25" max="25" width="15" bestFit="1" customWidth="1"/>
    <col min="26" max="26" width="21.453125" bestFit="1" customWidth="1"/>
    <col min="27" max="27" width="19.08984375" bestFit="1" customWidth="1"/>
    <col min="28" max="28" width="15" bestFit="1" customWidth="1"/>
    <col min="29" max="29" width="21.453125" bestFit="1" customWidth="1"/>
    <col min="30" max="30" width="19.08984375" bestFit="1" customWidth="1"/>
    <col min="31" max="31" width="15" bestFit="1" customWidth="1"/>
    <col min="32" max="32" width="21.453125" bestFit="1" customWidth="1"/>
    <col min="33" max="33" width="16.08984375" customWidth="1"/>
    <col min="34" max="34" width="19.08984375" bestFit="1" customWidth="1"/>
    <col min="35" max="35" width="15" bestFit="1" customWidth="1"/>
    <col min="36" max="36" width="14.90625" bestFit="1" customWidth="1"/>
    <col min="37" max="37" width="16.6328125" bestFit="1" customWidth="1"/>
    <col min="38" max="38" width="17.90625" customWidth="1"/>
    <col min="39" max="39" width="21.453125" bestFit="1" customWidth="1"/>
    <col min="40" max="40" width="19.08984375" bestFit="1" customWidth="1"/>
    <col min="41" max="41" width="15" bestFit="1" customWidth="1"/>
    <col min="42" max="42" width="14.90625" bestFit="1" customWidth="1"/>
    <col min="43" max="43" width="16.6328125" bestFit="1" customWidth="1"/>
    <col min="44" max="45" width="21.453125" bestFit="1" customWidth="1"/>
    <col min="46" max="46" width="19.08984375" bestFit="1" customWidth="1"/>
    <col min="47" max="47" width="15" bestFit="1" customWidth="1"/>
    <col min="48" max="48" width="14.90625" bestFit="1" customWidth="1"/>
    <col min="49" max="49" width="16.6328125" bestFit="1" customWidth="1"/>
    <col min="50" max="50" width="14.90625" customWidth="1"/>
    <col min="51" max="51" width="21.453125" bestFit="1" customWidth="1"/>
    <col min="52" max="52" width="19.08984375" bestFit="1" customWidth="1"/>
    <col min="53" max="53" width="15" bestFit="1" customWidth="1"/>
    <col min="54" max="54" width="16" customWidth="1"/>
    <col min="55" max="55" width="8.36328125" bestFit="1" customWidth="1"/>
    <col min="56" max="56" width="14.90625" customWidth="1"/>
    <col min="57" max="57" width="21.453125" bestFit="1" customWidth="1"/>
    <col min="58" max="58" width="19.08984375" bestFit="1" customWidth="1"/>
    <col min="59" max="59" width="15" bestFit="1" customWidth="1"/>
    <col min="60" max="60" width="16" customWidth="1"/>
    <col min="61" max="61" width="8.36328125" bestFit="1" customWidth="1"/>
    <col min="62" max="62" width="14.90625" customWidth="1"/>
    <col min="63" max="63" width="21.453125" bestFit="1" customWidth="1"/>
    <col min="64" max="64" width="19.08984375" bestFit="1" customWidth="1"/>
    <col min="65" max="65" width="15" bestFit="1" customWidth="1"/>
    <col min="66" max="66" width="16" customWidth="1"/>
    <col min="67" max="67" width="8.36328125" bestFit="1" customWidth="1"/>
    <col min="68" max="68" width="14.90625" customWidth="1"/>
    <col min="69" max="69" width="21.453125" bestFit="1" customWidth="1"/>
    <col min="70" max="70" width="19.08984375" bestFit="1" customWidth="1"/>
    <col min="71" max="71" width="15" bestFit="1" customWidth="1"/>
    <col min="72" max="72" width="16" customWidth="1"/>
    <col min="73" max="73" width="8.36328125" bestFit="1" customWidth="1"/>
    <col min="74" max="74" width="14.90625" customWidth="1"/>
    <col min="75" max="75" width="21.453125" bestFit="1" customWidth="1"/>
    <col min="76" max="76" width="19.08984375" bestFit="1" customWidth="1"/>
    <col min="77" max="77" width="15" bestFit="1" customWidth="1"/>
    <col min="78" max="78" width="16" customWidth="1"/>
    <col min="79" max="79" width="8.36328125" bestFit="1" customWidth="1"/>
    <col min="80" max="80" width="14.90625" customWidth="1"/>
    <col min="81" max="81" width="21.453125" bestFit="1" customWidth="1"/>
    <col min="82" max="82" width="19.08984375" bestFit="1" customWidth="1"/>
    <col min="83" max="83" width="15" bestFit="1" customWidth="1"/>
    <col min="84" max="84" width="16" customWidth="1"/>
    <col min="85" max="85" width="8.36328125" bestFit="1" customWidth="1"/>
    <col min="86" max="86" width="14.90625" customWidth="1"/>
    <col min="87" max="87" width="21.453125" bestFit="1" customWidth="1"/>
    <col min="88" max="88" width="19.08984375" bestFit="1" customWidth="1"/>
    <col min="89" max="89" width="15" bestFit="1" customWidth="1"/>
    <col min="90" max="90" width="14.36328125" customWidth="1"/>
    <col min="91" max="91" width="8.36328125" bestFit="1" customWidth="1"/>
    <col min="92" max="92" width="14.90625" customWidth="1"/>
    <col min="93" max="93" width="21.453125" bestFit="1" customWidth="1"/>
    <col min="94" max="94" width="19.08984375" bestFit="1" customWidth="1"/>
    <col min="95" max="95" width="15" bestFit="1" customWidth="1"/>
    <col min="96" max="96" width="15.36328125" customWidth="1"/>
    <col min="97" max="97" width="8.36328125" bestFit="1" customWidth="1"/>
    <col min="98" max="98" width="14.90625" customWidth="1"/>
    <col min="99" max="99" width="21.453125" bestFit="1" customWidth="1"/>
    <col min="100" max="100" width="19.08984375" bestFit="1" customWidth="1"/>
    <col min="101" max="101" width="15" bestFit="1" customWidth="1"/>
    <col min="102" max="102" width="17.6328125" customWidth="1"/>
    <col min="103" max="103" width="11.6328125" customWidth="1"/>
    <col min="104" max="104" width="14.90625" hidden="1" customWidth="1"/>
    <col min="105" max="105" width="21.453125" hidden="1" customWidth="1"/>
    <col min="106" max="106" width="19.08984375" hidden="1" customWidth="1"/>
    <col min="107" max="107" width="15" hidden="1" customWidth="1"/>
    <col min="108" max="108" width="17.6328125" hidden="1" customWidth="1"/>
    <col min="109" max="109" width="11.6328125" hidden="1" customWidth="1"/>
    <col min="110" max="110" width="14.90625" hidden="1" customWidth="1"/>
    <col min="111" max="111" width="21.453125" hidden="1" customWidth="1"/>
    <col min="112" max="112" width="19.08984375" hidden="1" customWidth="1"/>
    <col min="113" max="113" width="15" hidden="1" customWidth="1"/>
    <col min="114" max="114" width="17.6328125" hidden="1" customWidth="1"/>
    <col min="115" max="115" width="11.6328125" hidden="1" customWidth="1"/>
    <col min="116" max="116" width="14.90625" hidden="1" customWidth="1"/>
    <col min="117" max="117" width="21.453125" hidden="1" customWidth="1"/>
    <col min="118" max="118" width="19.08984375" hidden="1" customWidth="1"/>
    <col min="119" max="119" width="15" hidden="1" customWidth="1"/>
    <col min="120" max="120" width="17.6328125" hidden="1" customWidth="1"/>
    <col min="121" max="121" width="11.6328125" hidden="1" customWidth="1"/>
    <col min="122" max="122" width="14.90625" hidden="1" customWidth="1"/>
    <col min="123" max="123" width="21.453125" hidden="1" customWidth="1"/>
    <col min="124" max="124" width="19.08984375" hidden="1" customWidth="1"/>
    <col min="125" max="125" width="15" hidden="1" customWidth="1"/>
    <col min="126" max="126" width="17.6328125" hidden="1" customWidth="1"/>
    <col min="127" max="127" width="11.6328125" hidden="1" customWidth="1"/>
    <col min="128" max="128" width="14.90625" hidden="1" customWidth="1"/>
    <col min="129" max="129" width="21.453125" hidden="1" customWidth="1"/>
    <col min="130" max="130" width="19.08984375" hidden="1" customWidth="1"/>
    <col min="131" max="131" width="15" hidden="1" customWidth="1"/>
    <col min="132" max="132" width="17.6328125" hidden="1" customWidth="1"/>
    <col min="133" max="133" width="11.6328125" hidden="1" customWidth="1"/>
    <col min="134" max="134" width="14.90625" hidden="1" customWidth="1"/>
    <col min="135" max="135" width="21.453125" hidden="1" customWidth="1"/>
    <col min="136" max="136" width="19.08984375" hidden="1" customWidth="1"/>
    <col min="137" max="137" width="15" hidden="1" customWidth="1"/>
    <col min="138" max="138" width="17.6328125" hidden="1" customWidth="1"/>
    <col min="139" max="139" width="11.6328125" hidden="1" customWidth="1"/>
    <col min="140" max="140" width="14.90625" hidden="1" customWidth="1"/>
    <col min="141" max="141" width="21.453125" hidden="1" customWidth="1"/>
    <col min="142" max="142" width="19.08984375" hidden="1" customWidth="1"/>
    <col min="143" max="143" width="15" hidden="1" customWidth="1"/>
    <col min="144" max="144" width="17.6328125" hidden="1" customWidth="1"/>
    <col min="145" max="145" width="11.6328125" hidden="1" customWidth="1"/>
    <col min="146" max="146" width="14.90625" hidden="1" customWidth="1"/>
    <col min="147" max="147" width="21.453125" hidden="1" customWidth="1"/>
    <col min="148" max="148" width="19.08984375" hidden="1" customWidth="1"/>
    <col min="149" max="149" width="15" hidden="1" customWidth="1"/>
    <col min="150" max="150" width="17.6328125" hidden="1" customWidth="1"/>
    <col min="151" max="151" width="11.6328125" hidden="1" customWidth="1"/>
    <col min="152" max="152" width="14.90625" hidden="1" customWidth="1"/>
    <col min="153" max="153" width="21.453125" hidden="1" customWidth="1"/>
    <col min="154" max="154" width="19.08984375" hidden="1" customWidth="1"/>
    <col min="155" max="155" width="15" hidden="1" customWidth="1"/>
    <col min="156" max="156" width="17.6328125" hidden="1" customWidth="1"/>
    <col min="157" max="157" width="11.6328125" hidden="1" customWidth="1"/>
    <col min="158" max="158" width="14.90625" hidden="1" customWidth="1"/>
    <col min="159" max="159" width="21.453125" hidden="1" customWidth="1"/>
    <col min="160" max="160" width="19.08984375" hidden="1" customWidth="1"/>
    <col min="161" max="161" width="15" hidden="1" customWidth="1"/>
    <col min="162" max="162" width="17.6328125" hidden="1" customWidth="1"/>
    <col min="163" max="163" width="11.6328125" hidden="1" customWidth="1"/>
    <col min="164" max="164" width="14.90625" hidden="1" customWidth="1"/>
    <col min="165" max="165" width="21.453125" hidden="1" customWidth="1"/>
    <col min="166" max="166" width="19.08984375" hidden="1" customWidth="1"/>
    <col min="167" max="167" width="15" hidden="1" customWidth="1"/>
    <col min="168" max="168" width="17.6328125" hidden="1" customWidth="1"/>
    <col min="169" max="169" width="11.6328125" hidden="1" customWidth="1"/>
    <col min="170" max="172" width="12.90625" customWidth="1"/>
    <col min="174" max="174" width="14.90625" customWidth="1"/>
    <col min="175" max="175" width="21.453125" bestFit="1" customWidth="1"/>
    <col min="176" max="176" width="19.08984375" bestFit="1" customWidth="1"/>
    <col min="177" max="177" width="15" bestFit="1" customWidth="1"/>
    <col min="178" max="178" width="17.6328125" customWidth="1"/>
    <col min="179" max="179" width="11.6328125" customWidth="1"/>
    <col min="180" max="180" width="14.90625" customWidth="1"/>
    <col min="181" max="181" width="21.453125" bestFit="1" customWidth="1"/>
    <col min="182" max="182" width="19.08984375" bestFit="1" customWidth="1"/>
    <col min="183" max="183" width="15" bestFit="1" customWidth="1"/>
    <col min="184" max="184" width="17.6328125" customWidth="1"/>
    <col min="185" max="185" width="11.6328125" customWidth="1"/>
    <col min="186" max="186" width="14.90625" customWidth="1"/>
    <col min="187" max="187" width="21.453125" bestFit="1" customWidth="1"/>
    <col min="188" max="188" width="19.08984375" bestFit="1" customWidth="1"/>
    <col min="189" max="189" width="15" bestFit="1" customWidth="1"/>
    <col min="190" max="190" width="17.6328125" customWidth="1"/>
    <col min="191" max="191" width="11.6328125" customWidth="1"/>
    <col min="192" max="192" width="14.90625" customWidth="1"/>
    <col min="193" max="193" width="21.453125" bestFit="1" customWidth="1"/>
    <col min="194" max="194" width="19.08984375" bestFit="1" customWidth="1"/>
    <col min="195" max="195" width="15" bestFit="1" customWidth="1"/>
    <col min="196" max="196" width="17.6328125" customWidth="1"/>
    <col min="197" max="197" width="11.6328125" customWidth="1"/>
    <col min="198" max="198" width="14.90625" customWidth="1"/>
    <col min="199" max="199" width="21.453125" bestFit="1" customWidth="1"/>
    <col min="200" max="200" width="19.08984375" bestFit="1" customWidth="1"/>
    <col min="201" max="201" width="15" bestFit="1" customWidth="1"/>
    <col min="202" max="202" width="17.6328125" customWidth="1"/>
    <col min="203" max="203" width="11.6328125" customWidth="1"/>
    <col min="204" max="204" width="14.90625" customWidth="1"/>
    <col min="205" max="205" width="21.453125" bestFit="1" customWidth="1"/>
    <col min="206" max="206" width="19.08984375" bestFit="1" customWidth="1"/>
    <col min="207" max="207" width="15" bestFit="1" customWidth="1"/>
    <col min="208" max="208" width="17.6328125" customWidth="1"/>
    <col min="209" max="209" width="11.6328125" customWidth="1"/>
    <col min="210" max="210" width="14.90625" customWidth="1"/>
    <col min="211" max="211" width="21.453125" bestFit="1" customWidth="1"/>
  </cols>
  <sheetData>
    <row r="1" spans="1:211" ht="23.5" x14ac:dyDescent="0.55000000000000004">
      <c r="A1" s="55" t="s">
        <v>104</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211" ht="18.5" x14ac:dyDescent="0.45">
      <c r="A2" s="143" t="str">
        <f>+'Serie Gasto $Corrientes'!A2</f>
        <v>Corte: junio 30 de 2025</v>
      </c>
    </row>
    <row r="3" spans="1:211" ht="19" thickBot="1" x14ac:dyDescent="0.5">
      <c r="A3" s="143" t="s">
        <v>264</v>
      </c>
    </row>
    <row r="4" spans="1:211" ht="15" thickBot="1" x14ac:dyDescent="0.4">
      <c r="A4" s="164"/>
      <c r="B4" s="488" t="s">
        <v>106</v>
      </c>
      <c r="C4" s="489"/>
      <c r="D4" s="490"/>
      <c r="E4" s="488" t="s">
        <v>107</v>
      </c>
      <c r="F4" s="489"/>
      <c r="G4" s="490"/>
      <c r="H4" s="488" t="s">
        <v>108</v>
      </c>
      <c r="I4" s="489"/>
      <c r="J4" s="490"/>
      <c r="K4" s="488" t="s">
        <v>109</v>
      </c>
      <c r="L4" s="489"/>
      <c r="M4" s="490"/>
      <c r="N4" s="488" t="s">
        <v>110</v>
      </c>
      <c r="O4" s="489"/>
      <c r="P4" s="490"/>
      <c r="Q4" s="488" t="s">
        <v>111</v>
      </c>
      <c r="R4" s="489"/>
      <c r="S4" s="490"/>
      <c r="T4" s="488" t="s">
        <v>112</v>
      </c>
      <c r="U4" s="489"/>
      <c r="V4" s="490"/>
      <c r="W4" s="488" t="s">
        <v>113</v>
      </c>
      <c r="X4" s="489"/>
      <c r="Y4" s="490"/>
      <c r="Z4" s="488" t="s">
        <v>114</v>
      </c>
      <c r="AA4" s="489"/>
      <c r="AB4" s="490"/>
      <c r="AC4" s="488" t="s">
        <v>115</v>
      </c>
      <c r="AD4" s="489"/>
      <c r="AE4" s="490"/>
      <c r="AF4" s="464" t="s">
        <v>116</v>
      </c>
      <c r="AG4" s="465"/>
      <c r="AH4" s="465"/>
      <c r="AI4" s="465"/>
      <c r="AJ4" s="465"/>
      <c r="AK4" s="466"/>
      <c r="AL4" s="464" t="s">
        <v>117</v>
      </c>
      <c r="AM4" s="465"/>
      <c r="AN4" s="465"/>
      <c r="AO4" s="465"/>
      <c r="AP4" s="465"/>
      <c r="AQ4" s="466"/>
      <c r="AR4" s="464" t="s">
        <v>118</v>
      </c>
      <c r="AS4" s="465"/>
      <c r="AT4" s="465"/>
      <c r="AU4" s="465"/>
      <c r="AV4" s="465"/>
      <c r="AW4" s="466"/>
      <c r="AX4" s="491" t="s">
        <v>119</v>
      </c>
      <c r="AY4" s="492"/>
      <c r="AZ4" s="492"/>
      <c r="BA4" s="492"/>
      <c r="BB4" s="492"/>
      <c r="BC4" s="493"/>
      <c r="BD4" s="491" t="s">
        <v>120</v>
      </c>
      <c r="BE4" s="492"/>
      <c r="BF4" s="492"/>
      <c r="BG4" s="492"/>
      <c r="BH4" s="492"/>
      <c r="BI4" s="493"/>
      <c r="BJ4" s="491" t="s">
        <v>121</v>
      </c>
      <c r="BK4" s="492"/>
      <c r="BL4" s="492"/>
      <c r="BM4" s="492"/>
      <c r="BN4" s="492"/>
      <c r="BO4" s="493"/>
      <c r="BP4" s="491" t="s">
        <v>122</v>
      </c>
      <c r="BQ4" s="492"/>
      <c r="BR4" s="492"/>
      <c r="BS4" s="492"/>
      <c r="BT4" s="492"/>
      <c r="BU4" s="493"/>
      <c r="BV4" s="491" t="s">
        <v>123</v>
      </c>
      <c r="BW4" s="492"/>
      <c r="BX4" s="492"/>
      <c r="BY4" s="492"/>
      <c r="BZ4" s="492"/>
      <c r="CA4" s="493"/>
      <c r="CB4" s="491" t="s">
        <v>124</v>
      </c>
      <c r="CC4" s="492"/>
      <c r="CD4" s="492"/>
      <c r="CE4" s="492"/>
      <c r="CF4" s="492"/>
      <c r="CG4" s="493"/>
      <c r="CH4" s="491" t="s">
        <v>126</v>
      </c>
      <c r="CI4" s="492"/>
      <c r="CJ4" s="492"/>
      <c r="CK4" s="492"/>
      <c r="CL4" s="492"/>
      <c r="CM4" s="493"/>
      <c r="CN4" s="491" t="s">
        <v>128</v>
      </c>
      <c r="CO4" s="492"/>
      <c r="CP4" s="492"/>
      <c r="CQ4" s="492"/>
      <c r="CR4" s="492"/>
      <c r="CS4" s="493"/>
      <c r="CT4" s="491" t="s">
        <v>183</v>
      </c>
      <c r="CU4" s="492"/>
      <c r="CV4" s="492"/>
      <c r="CW4" s="492"/>
      <c r="CX4" s="492"/>
      <c r="CY4" s="493"/>
      <c r="CZ4" s="491" t="s">
        <v>269</v>
      </c>
      <c r="DA4" s="492"/>
      <c r="DB4" s="492"/>
      <c r="DC4" s="492"/>
      <c r="DD4" s="492"/>
      <c r="DE4" s="493"/>
      <c r="DF4" s="491" t="s">
        <v>270</v>
      </c>
      <c r="DG4" s="492"/>
      <c r="DH4" s="492"/>
      <c r="DI4" s="492"/>
      <c r="DJ4" s="492"/>
      <c r="DK4" s="493"/>
      <c r="DL4" s="491" t="s">
        <v>271</v>
      </c>
      <c r="DM4" s="492"/>
      <c r="DN4" s="492"/>
      <c r="DO4" s="492"/>
      <c r="DP4" s="492"/>
      <c r="DQ4" s="493"/>
      <c r="DR4" s="491" t="s">
        <v>272</v>
      </c>
      <c r="DS4" s="492"/>
      <c r="DT4" s="492"/>
      <c r="DU4" s="492"/>
      <c r="DV4" s="492"/>
      <c r="DW4" s="493"/>
      <c r="DX4" s="491" t="s">
        <v>273</v>
      </c>
      <c r="DY4" s="492"/>
      <c r="DZ4" s="492"/>
      <c r="EA4" s="492"/>
      <c r="EB4" s="492"/>
      <c r="EC4" s="493"/>
      <c r="ED4" s="491" t="s">
        <v>274</v>
      </c>
      <c r="EE4" s="492"/>
      <c r="EF4" s="492"/>
      <c r="EG4" s="492"/>
      <c r="EH4" s="492"/>
      <c r="EI4" s="493"/>
      <c r="EJ4" s="491" t="s">
        <v>275</v>
      </c>
      <c r="EK4" s="492"/>
      <c r="EL4" s="492"/>
      <c r="EM4" s="492"/>
      <c r="EN4" s="492"/>
      <c r="EO4" s="493"/>
      <c r="EP4" s="491" t="s">
        <v>276</v>
      </c>
      <c r="EQ4" s="492"/>
      <c r="ER4" s="492"/>
      <c r="ES4" s="492"/>
      <c r="ET4" s="492"/>
      <c r="EU4" s="493"/>
      <c r="EV4" s="491" t="s">
        <v>278</v>
      </c>
      <c r="EW4" s="492"/>
      <c r="EX4" s="492"/>
      <c r="EY4" s="492"/>
      <c r="EZ4" s="492"/>
      <c r="FA4" s="493"/>
      <c r="FB4" s="491" t="s">
        <v>243</v>
      </c>
      <c r="FC4" s="492"/>
      <c r="FD4" s="492"/>
      <c r="FE4" s="492"/>
      <c r="FF4" s="492"/>
      <c r="FG4" s="493"/>
      <c r="FH4" s="494" t="s">
        <v>277</v>
      </c>
      <c r="FI4" s="495"/>
      <c r="FJ4" s="495"/>
      <c r="FK4" s="495"/>
      <c r="FL4" s="495"/>
      <c r="FM4" s="496"/>
      <c r="FN4" s="494" t="s">
        <v>260</v>
      </c>
      <c r="FO4" s="495"/>
      <c r="FP4" s="495"/>
      <c r="FQ4" s="495"/>
      <c r="FR4" s="495"/>
      <c r="FS4" s="496"/>
      <c r="FT4" s="491" t="s">
        <v>262</v>
      </c>
      <c r="FU4" s="492"/>
      <c r="FV4" s="492"/>
      <c r="FW4" s="492"/>
      <c r="FX4" s="492"/>
      <c r="FY4" s="493"/>
      <c r="FZ4" s="491" t="s">
        <v>268</v>
      </c>
      <c r="GA4" s="492"/>
      <c r="GB4" s="492"/>
      <c r="GC4" s="492"/>
      <c r="GD4" s="492"/>
      <c r="GE4" s="493"/>
      <c r="GF4" s="491" t="s">
        <v>281</v>
      </c>
      <c r="GG4" s="492"/>
      <c r="GH4" s="492"/>
      <c r="GI4" s="492"/>
      <c r="GJ4" s="492"/>
      <c r="GK4" s="493"/>
      <c r="GL4" s="491" t="s">
        <v>283</v>
      </c>
      <c r="GM4" s="492"/>
      <c r="GN4" s="492"/>
      <c r="GO4" s="492"/>
      <c r="GP4" s="492"/>
      <c r="GQ4" s="493"/>
      <c r="GR4" s="491" t="s">
        <v>285</v>
      </c>
      <c r="GS4" s="492"/>
      <c r="GT4" s="492"/>
      <c r="GU4" s="492"/>
      <c r="GV4" s="492"/>
      <c r="GW4" s="493"/>
      <c r="GX4" s="491" t="s">
        <v>290</v>
      </c>
      <c r="GY4" s="492"/>
      <c r="GZ4" s="492"/>
      <c r="HA4" s="492"/>
      <c r="HB4" s="492"/>
      <c r="HC4" s="493"/>
    </row>
    <row r="5" spans="1:211" ht="26.5" thickBot="1" x14ac:dyDescent="0.4">
      <c r="A5" s="342" t="s">
        <v>138</v>
      </c>
      <c r="B5" s="346" t="s">
        <v>97</v>
      </c>
      <c r="C5" s="347" t="s">
        <v>98</v>
      </c>
      <c r="D5" s="348" t="s">
        <v>99</v>
      </c>
      <c r="E5" s="346" t="s">
        <v>97</v>
      </c>
      <c r="F5" s="347" t="s">
        <v>98</v>
      </c>
      <c r="G5" s="348" t="s">
        <v>99</v>
      </c>
      <c r="H5" s="346" t="s">
        <v>97</v>
      </c>
      <c r="I5" s="347" t="s">
        <v>98</v>
      </c>
      <c r="J5" s="348" t="s">
        <v>99</v>
      </c>
      <c r="K5" s="346" t="s">
        <v>97</v>
      </c>
      <c r="L5" s="347" t="s">
        <v>98</v>
      </c>
      <c r="M5" s="348" t="s">
        <v>99</v>
      </c>
      <c r="N5" s="346" t="s">
        <v>97</v>
      </c>
      <c r="O5" s="347" t="s">
        <v>98</v>
      </c>
      <c r="P5" s="348" t="s">
        <v>99</v>
      </c>
      <c r="Q5" s="346" t="s">
        <v>97</v>
      </c>
      <c r="R5" s="347" t="s">
        <v>98</v>
      </c>
      <c r="S5" s="348" t="s">
        <v>99</v>
      </c>
      <c r="T5" s="346" t="s">
        <v>97</v>
      </c>
      <c r="U5" s="347" t="s">
        <v>98</v>
      </c>
      <c r="V5" s="348" t="s">
        <v>99</v>
      </c>
      <c r="W5" s="346" t="s">
        <v>97</v>
      </c>
      <c r="X5" s="347" t="s">
        <v>98</v>
      </c>
      <c r="Y5" s="348" t="s">
        <v>99</v>
      </c>
      <c r="Z5" s="346" t="s">
        <v>97</v>
      </c>
      <c r="AA5" s="347" t="s">
        <v>98</v>
      </c>
      <c r="AB5" s="348" t="s">
        <v>99</v>
      </c>
      <c r="AC5" s="346" t="s">
        <v>97</v>
      </c>
      <c r="AD5" s="347" t="s">
        <v>98</v>
      </c>
      <c r="AE5" s="351" t="s">
        <v>99</v>
      </c>
      <c r="AF5" s="346" t="s">
        <v>96</v>
      </c>
      <c r="AG5" s="347" t="s">
        <v>97</v>
      </c>
      <c r="AH5" s="347" t="s">
        <v>98</v>
      </c>
      <c r="AI5" s="351" t="s">
        <v>99</v>
      </c>
      <c r="AJ5" s="347" t="s">
        <v>100</v>
      </c>
      <c r="AK5" s="351" t="s">
        <v>101</v>
      </c>
      <c r="AL5" s="346" t="s">
        <v>96</v>
      </c>
      <c r="AM5" s="347" t="s">
        <v>97</v>
      </c>
      <c r="AN5" s="347" t="s">
        <v>98</v>
      </c>
      <c r="AO5" s="351" t="s">
        <v>99</v>
      </c>
      <c r="AP5" s="347" t="s">
        <v>100</v>
      </c>
      <c r="AQ5" s="351" t="s">
        <v>101</v>
      </c>
      <c r="AR5" s="346" t="s">
        <v>96</v>
      </c>
      <c r="AS5" s="347" t="s">
        <v>97</v>
      </c>
      <c r="AT5" s="347" t="s">
        <v>98</v>
      </c>
      <c r="AU5" s="351" t="s">
        <v>99</v>
      </c>
      <c r="AV5" s="347" t="s">
        <v>100</v>
      </c>
      <c r="AW5" s="351" t="s">
        <v>101</v>
      </c>
      <c r="AX5" s="346" t="s">
        <v>96</v>
      </c>
      <c r="AY5" s="347" t="s">
        <v>97</v>
      </c>
      <c r="AZ5" s="347" t="s">
        <v>98</v>
      </c>
      <c r="BA5" s="351" t="s">
        <v>99</v>
      </c>
      <c r="BB5" s="347" t="s">
        <v>100</v>
      </c>
      <c r="BC5" s="348" t="s">
        <v>101</v>
      </c>
      <c r="BD5" s="346" t="s">
        <v>96</v>
      </c>
      <c r="BE5" s="347" t="s">
        <v>97</v>
      </c>
      <c r="BF5" s="347" t="s">
        <v>98</v>
      </c>
      <c r="BG5" s="351" t="s">
        <v>99</v>
      </c>
      <c r="BH5" s="347" t="s">
        <v>100</v>
      </c>
      <c r="BI5" s="348" t="s">
        <v>101</v>
      </c>
      <c r="BJ5" s="346" t="s">
        <v>96</v>
      </c>
      <c r="BK5" s="347" t="s">
        <v>97</v>
      </c>
      <c r="BL5" s="347" t="s">
        <v>98</v>
      </c>
      <c r="BM5" s="351" t="s">
        <v>99</v>
      </c>
      <c r="BN5" s="347" t="s">
        <v>100</v>
      </c>
      <c r="BO5" s="348" t="s">
        <v>101</v>
      </c>
      <c r="BP5" s="346" t="s">
        <v>96</v>
      </c>
      <c r="BQ5" s="347" t="s">
        <v>97</v>
      </c>
      <c r="BR5" s="347" t="s">
        <v>98</v>
      </c>
      <c r="BS5" s="351" t="s">
        <v>99</v>
      </c>
      <c r="BT5" s="347" t="s">
        <v>100</v>
      </c>
      <c r="BU5" s="348" t="s">
        <v>101</v>
      </c>
      <c r="BV5" s="346" t="s">
        <v>96</v>
      </c>
      <c r="BW5" s="347" t="s">
        <v>97</v>
      </c>
      <c r="BX5" s="347" t="s">
        <v>98</v>
      </c>
      <c r="BY5" s="351" t="s">
        <v>99</v>
      </c>
      <c r="BZ5" s="347" t="s">
        <v>100</v>
      </c>
      <c r="CA5" s="348" t="s">
        <v>101</v>
      </c>
      <c r="CB5" s="346" t="s">
        <v>140</v>
      </c>
      <c r="CC5" s="347" t="s">
        <v>97</v>
      </c>
      <c r="CD5" s="347" t="s">
        <v>98</v>
      </c>
      <c r="CE5" s="351" t="s">
        <v>99</v>
      </c>
      <c r="CF5" s="347" t="s">
        <v>100</v>
      </c>
      <c r="CG5" s="348" t="s">
        <v>184</v>
      </c>
      <c r="CH5" s="346" t="s">
        <v>140</v>
      </c>
      <c r="CI5" s="347" t="s">
        <v>97</v>
      </c>
      <c r="CJ5" s="347" t="s">
        <v>98</v>
      </c>
      <c r="CK5" s="351" t="s">
        <v>99</v>
      </c>
      <c r="CL5" s="347" t="s">
        <v>100</v>
      </c>
      <c r="CM5" s="348" t="s">
        <v>184</v>
      </c>
      <c r="CN5" s="347" t="s">
        <v>140</v>
      </c>
      <c r="CO5" s="347" t="s">
        <v>97</v>
      </c>
      <c r="CP5" s="347" t="s">
        <v>98</v>
      </c>
      <c r="CQ5" s="351" t="s">
        <v>99</v>
      </c>
      <c r="CR5" s="347" t="s">
        <v>100</v>
      </c>
      <c r="CS5" s="348" t="s">
        <v>184</v>
      </c>
      <c r="CT5" s="347" t="s">
        <v>140</v>
      </c>
      <c r="CU5" s="347" t="s">
        <v>97</v>
      </c>
      <c r="CV5" s="347" t="s">
        <v>98</v>
      </c>
      <c r="CW5" s="351" t="s">
        <v>99</v>
      </c>
      <c r="CX5" s="347" t="s">
        <v>100</v>
      </c>
      <c r="CY5" s="348" t="s">
        <v>184</v>
      </c>
      <c r="CZ5" s="347" t="s">
        <v>140</v>
      </c>
      <c r="DA5" s="347" t="s">
        <v>97</v>
      </c>
      <c r="DB5" s="347" t="s">
        <v>98</v>
      </c>
      <c r="DC5" s="351" t="s">
        <v>99</v>
      </c>
      <c r="DD5" s="347" t="s">
        <v>100</v>
      </c>
      <c r="DE5" s="348" t="s">
        <v>184</v>
      </c>
      <c r="DF5" s="347" t="s">
        <v>140</v>
      </c>
      <c r="DG5" s="347" t="s">
        <v>97</v>
      </c>
      <c r="DH5" s="347" t="s">
        <v>98</v>
      </c>
      <c r="DI5" s="351" t="s">
        <v>99</v>
      </c>
      <c r="DJ5" s="347" t="s">
        <v>100</v>
      </c>
      <c r="DK5" s="348" t="s">
        <v>184</v>
      </c>
      <c r="DL5" s="347" t="s">
        <v>140</v>
      </c>
      <c r="DM5" s="347" t="s">
        <v>97</v>
      </c>
      <c r="DN5" s="347" t="s">
        <v>98</v>
      </c>
      <c r="DO5" s="351" t="s">
        <v>99</v>
      </c>
      <c r="DP5" s="347" t="s">
        <v>100</v>
      </c>
      <c r="DQ5" s="348" t="s">
        <v>184</v>
      </c>
      <c r="DR5" s="347" t="s">
        <v>140</v>
      </c>
      <c r="DS5" s="347" t="s">
        <v>97</v>
      </c>
      <c r="DT5" s="347" t="s">
        <v>98</v>
      </c>
      <c r="DU5" s="351" t="s">
        <v>99</v>
      </c>
      <c r="DV5" s="347" t="s">
        <v>100</v>
      </c>
      <c r="DW5" s="348" t="s">
        <v>184</v>
      </c>
      <c r="DX5" s="347" t="s">
        <v>140</v>
      </c>
      <c r="DY5" s="347" t="s">
        <v>97</v>
      </c>
      <c r="DZ5" s="347" t="s">
        <v>98</v>
      </c>
      <c r="EA5" s="351" t="s">
        <v>99</v>
      </c>
      <c r="EB5" s="347" t="s">
        <v>100</v>
      </c>
      <c r="EC5" s="348" t="s">
        <v>184</v>
      </c>
      <c r="ED5" s="347" t="s">
        <v>140</v>
      </c>
      <c r="EE5" s="347" t="s">
        <v>97</v>
      </c>
      <c r="EF5" s="347" t="s">
        <v>98</v>
      </c>
      <c r="EG5" s="351" t="s">
        <v>99</v>
      </c>
      <c r="EH5" s="347" t="s">
        <v>100</v>
      </c>
      <c r="EI5" s="348" t="s">
        <v>184</v>
      </c>
      <c r="EJ5" s="347" t="s">
        <v>140</v>
      </c>
      <c r="EK5" s="347" t="s">
        <v>97</v>
      </c>
      <c r="EL5" s="347" t="s">
        <v>98</v>
      </c>
      <c r="EM5" s="351" t="s">
        <v>99</v>
      </c>
      <c r="EN5" s="347" t="s">
        <v>100</v>
      </c>
      <c r="EO5" s="348" t="s">
        <v>184</v>
      </c>
      <c r="EP5" s="347" t="s">
        <v>140</v>
      </c>
      <c r="EQ5" s="347" t="s">
        <v>97</v>
      </c>
      <c r="ER5" s="347" t="s">
        <v>98</v>
      </c>
      <c r="ES5" s="351" t="s">
        <v>99</v>
      </c>
      <c r="ET5" s="347" t="s">
        <v>100</v>
      </c>
      <c r="EU5" s="348" t="s">
        <v>184</v>
      </c>
      <c r="EV5" s="347" t="s">
        <v>140</v>
      </c>
      <c r="EW5" s="347" t="s">
        <v>97</v>
      </c>
      <c r="EX5" s="347" t="s">
        <v>98</v>
      </c>
      <c r="EY5" s="351" t="s">
        <v>99</v>
      </c>
      <c r="EZ5" s="347" t="s">
        <v>100</v>
      </c>
      <c r="FA5" s="348" t="s">
        <v>184</v>
      </c>
      <c r="FB5" s="347" t="s">
        <v>140</v>
      </c>
      <c r="FC5" s="347" t="s">
        <v>97</v>
      </c>
      <c r="FD5" s="347" t="s">
        <v>98</v>
      </c>
      <c r="FE5" s="351" t="s">
        <v>99</v>
      </c>
      <c r="FF5" s="347" t="s">
        <v>100</v>
      </c>
      <c r="FG5" s="348" t="s">
        <v>184</v>
      </c>
      <c r="FH5" s="347" t="s">
        <v>140</v>
      </c>
      <c r="FI5" s="347" t="s">
        <v>97</v>
      </c>
      <c r="FJ5" s="347" t="s">
        <v>98</v>
      </c>
      <c r="FK5" s="351" t="s">
        <v>99</v>
      </c>
      <c r="FL5" s="347" t="s">
        <v>100</v>
      </c>
      <c r="FM5" s="348" t="s">
        <v>184</v>
      </c>
      <c r="FN5" s="347" t="s">
        <v>140</v>
      </c>
      <c r="FO5" s="347" t="s">
        <v>97</v>
      </c>
      <c r="FP5" s="347" t="s">
        <v>98</v>
      </c>
      <c r="FQ5" s="351" t="s">
        <v>99</v>
      </c>
      <c r="FR5" s="347" t="s">
        <v>100</v>
      </c>
      <c r="FS5" s="348" t="s">
        <v>184</v>
      </c>
      <c r="FT5" s="347" t="s">
        <v>140</v>
      </c>
      <c r="FU5" s="347" t="s">
        <v>97</v>
      </c>
      <c r="FV5" s="347" t="s">
        <v>98</v>
      </c>
      <c r="FW5" s="351" t="s">
        <v>99</v>
      </c>
      <c r="FX5" s="347" t="s">
        <v>100</v>
      </c>
      <c r="FY5" s="348" t="s">
        <v>184</v>
      </c>
      <c r="FZ5" s="347" t="s">
        <v>140</v>
      </c>
      <c r="GA5" s="347" t="s">
        <v>97</v>
      </c>
      <c r="GB5" s="347" t="s">
        <v>98</v>
      </c>
      <c r="GC5" s="351" t="s">
        <v>99</v>
      </c>
      <c r="GD5" s="347" t="s">
        <v>100</v>
      </c>
      <c r="GE5" s="348" t="s">
        <v>184</v>
      </c>
      <c r="GF5" s="347" t="s">
        <v>140</v>
      </c>
      <c r="GG5" s="347" t="s">
        <v>97</v>
      </c>
      <c r="GH5" s="347" t="s">
        <v>98</v>
      </c>
      <c r="GI5" s="351" t="s">
        <v>99</v>
      </c>
      <c r="GJ5" s="347" t="s">
        <v>100</v>
      </c>
      <c r="GK5" s="348" t="s">
        <v>184</v>
      </c>
      <c r="GL5" s="347" t="s">
        <v>140</v>
      </c>
      <c r="GM5" s="347" t="s">
        <v>97</v>
      </c>
      <c r="GN5" s="347" t="s">
        <v>98</v>
      </c>
      <c r="GO5" s="351" t="s">
        <v>99</v>
      </c>
      <c r="GP5" s="347" t="s">
        <v>100</v>
      </c>
      <c r="GQ5" s="348" t="s">
        <v>184</v>
      </c>
      <c r="GR5" s="347" t="s">
        <v>140</v>
      </c>
      <c r="GS5" s="347" t="s">
        <v>97</v>
      </c>
      <c r="GT5" s="347" t="s">
        <v>98</v>
      </c>
      <c r="GU5" s="351" t="s">
        <v>99</v>
      </c>
      <c r="GV5" s="347" t="s">
        <v>100</v>
      </c>
      <c r="GW5" s="348" t="s">
        <v>184</v>
      </c>
      <c r="GX5" s="347" t="s">
        <v>140</v>
      </c>
      <c r="GY5" s="347" t="s">
        <v>97</v>
      </c>
      <c r="GZ5" s="347" t="s">
        <v>98</v>
      </c>
      <c r="HA5" s="351" t="s">
        <v>99</v>
      </c>
      <c r="HB5" s="347" t="s">
        <v>100</v>
      </c>
      <c r="HC5" s="348" t="s">
        <v>184</v>
      </c>
    </row>
    <row r="6" spans="1:211" x14ac:dyDescent="0.35">
      <c r="A6" s="43" t="s">
        <v>25</v>
      </c>
      <c r="B6" s="3">
        <f>+'Serie Gasto $Corrientes'!B6*'Serie Gasto Constantes'!$V$207</f>
        <v>57546169930.965958</v>
      </c>
      <c r="C6" s="1">
        <f>+'Serie Gasto $Corrientes'!C6*'Serie Gasto Constantes'!$V$207</f>
        <v>56165010323.468529</v>
      </c>
      <c r="D6" s="4">
        <f>+C6/B6</f>
        <v>0.97599910455979422</v>
      </c>
      <c r="E6" s="3">
        <f>+'Serie Gasto $Corrientes'!E6*'Serie Gasto Constantes'!$W$207</f>
        <v>59965513252.47184</v>
      </c>
      <c r="F6" s="1">
        <f>+'Serie Gasto $Corrientes'!F6*'Serie Gasto Constantes'!$W$207</f>
        <v>56989635315.908676</v>
      </c>
      <c r="G6" s="4">
        <f>+F6/E6</f>
        <v>0.95037351012016069</v>
      </c>
      <c r="H6" s="3">
        <f>+'Serie Gasto $Corrientes'!H6*'Serie Gasto Constantes'!$X$207</f>
        <v>60257988298.582397</v>
      </c>
      <c r="I6" s="1">
        <f>+'Serie Gasto $Corrientes'!I6*'Serie Gasto Constantes'!$X$207</f>
        <v>57391733604.700607</v>
      </c>
      <c r="J6" s="4">
        <f>+I6/H6</f>
        <v>0.95243361461588616</v>
      </c>
      <c r="K6" s="3">
        <f>+'Serie Gasto $Corrientes'!K6*'Serie Gasto Constantes'!$Y$207</f>
        <v>67159144375.267654</v>
      </c>
      <c r="L6" s="1">
        <f>+'Serie Gasto $Corrientes'!L6*'Serie Gasto Constantes'!$Y$207</f>
        <v>66672826052.530861</v>
      </c>
      <c r="M6" s="4">
        <f>+L6/K6</f>
        <v>0.99275871771058644</v>
      </c>
      <c r="N6" s="3">
        <f>+'Serie Gasto $Corrientes'!N6*'Serie Gasto Constantes'!$Z$207</f>
        <v>75324312533.940048</v>
      </c>
      <c r="O6" s="1">
        <f>+'Serie Gasto $Corrientes'!O6*'Serie Gasto Constantes'!$Z$207</f>
        <v>74552057996.108047</v>
      </c>
      <c r="P6" s="4">
        <f>+O6/N6</f>
        <v>0.98974760589439126</v>
      </c>
      <c r="Q6" s="3">
        <f>+'Serie Gasto $Corrientes'!Q6*'Serie Gasto Constantes'!$AA$207</f>
        <v>76998434060.937958</v>
      </c>
      <c r="R6" s="1">
        <f>+'Serie Gasto $Corrientes'!R6*'Serie Gasto Constantes'!$AA$207</f>
        <v>75078836733.00946</v>
      </c>
      <c r="S6" s="4">
        <f>+R6/Q6</f>
        <v>0.97506965756720076</v>
      </c>
      <c r="T6" s="3">
        <f>+'Serie Gasto $Corrientes'!T6*'Serie Gasto Constantes'!$AB$207</f>
        <v>72976823631.440613</v>
      </c>
      <c r="U6" s="1">
        <f>+'Serie Gasto $Corrientes'!U6*'Serie Gasto Constantes'!$AB$207</f>
        <v>70099024658.931244</v>
      </c>
      <c r="V6" s="4">
        <f>+U6/T6</f>
        <v>0.96056557644871887</v>
      </c>
      <c r="W6" s="3">
        <f>+'Serie Gasto $Corrientes'!W6*'Serie Gasto Constantes'!$AC$207</f>
        <v>82157726709.165756</v>
      </c>
      <c r="X6" s="1">
        <f>+'Serie Gasto $Corrientes'!X6*'Serie Gasto Constantes'!$AC$207</f>
        <v>81249207989.443436</v>
      </c>
      <c r="Y6" s="4">
        <f>+X6/W6</f>
        <v>0.98894177387674764</v>
      </c>
      <c r="Z6" s="3">
        <f>+'Serie Gasto $Corrientes'!Z6*'Serie Gasto Constantes'!$AD$207</f>
        <v>83676085031.175919</v>
      </c>
      <c r="AA6" s="1">
        <f>+'Serie Gasto $Corrientes'!AA6*'Serie Gasto Constantes'!$AD$207</f>
        <v>83087103032.300323</v>
      </c>
      <c r="AB6" s="4">
        <f>+AA6/Z6</f>
        <v>0.99296116687753555</v>
      </c>
      <c r="AC6" s="3">
        <f>+'Serie Gasto $Corrientes'!AC6*'Serie Gasto Constantes'!$AE$207</f>
        <v>87248619925.278595</v>
      </c>
      <c r="AD6" s="1">
        <f>+'Serie Gasto $Corrientes'!AD6*'Serie Gasto Constantes'!$AE$207</f>
        <v>85133854843.942764</v>
      </c>
      <c r="AE6" s="125">
        <f>+AD6/AC6</f>
        <v>0.9757616214084881</v>
      </c>
      <c r="AF6" s="3">
        <f>+'Serie Gasto $Corrientes'!AF6*'Serie Gasto Constantes'!$AF$207</f>
        <v>85597325911.607437</v>
      </c>
      <c r="AG6" s="1">
        <f>+'Serie Gasto $Corrientes'!AG6*'Serie Gasto Constantes'!$AF$207</f>
        <v>85597325911.607437</v>
      </c>
      <c r="AH6" s="1">
        <f>+'Serie Gasto $Corrientes'!AH6*'Serie Gasto Constantes'!$AF$207</f>
        <v>80075994303.102722</v>
      </c>
      <c r="AI6" s="125">
        <f>+AH6/AG6</f>
        <v>0.93549644746839</v>
      </c>
      <c r="AJ6" s="1">
        <f>+'Serie Gasto $Corrientes'!AJ6*'Serie Gasto Constantes'!$AF$207</f>
        <v>80075994303.102722</v>
      </c>
      <c r="AK6" s="125">
        <f>+AJ6/AG6</f>
        <v>0.93549644746839</v>
      </c>
      <c r="AL6" s="3">
        <f>+'Serie Gasto $Corrientes'!AL6*'Serie Gasto Constantes'!$AG$207</f>
        <v>89677213222.211761</v>
      </c>
      <c r="AM6" s="1">
        <f>+'Serie Gasto $Corrientes'!AM6*'Serie Gasto Constantes'!$AG$207</f>
        <v>91224616845.741165</v>
      </c>
      <c r="AN6" s="1">
        <f>+'Serie Gasto $Corrientes'!AN6*'Serie Gasto Constantes'!$AG$207</f>
        <v>90940933259.894943</v>
      </c>
      <c r="AO6" s="125">
        <f>+AN6/AM6</f>
        <v>0.99689027374786432</v>
      </c>
      <c r="AP6" s="1">
        <f>+'Serie Gasto $Corrientes'!AP6*'Serie Gasto Constantes'!$AG$207</f>
        <v>90940933259.894943</v>
      </c>
      <c r="AQ6" s="125">
        <f>+AP6/AM6</f>
        <v>0.99689027374786432</v>
      </c>
      <c r="AR6" s="3">
        <f>+'Serie Gasto $Corrientes'!AR6*'Serie Gasto Constantes'!$AH$207</f>
        <v>92878969562.368286</v>
      </c>
      <c r="AS6" s="1">
        <f>+'Serie Gasto $Corrientes'!AS6*'Serie Gasto Constantes'!$AH$207</f>
        <v>92878969562.368286</v>
      </c>
      <c r="AT6" s="1">
        <f>+'Serie Gasto $Corrientes'!AT6*'Serie Gasto Constantes'!$AH$207</f>
        <v>92275392075.872894</v>
      </c>
      <c r="AU6" s="125">
        <f>+AT6/AS6</f>
        <v>0.99350146228646419</v>
      </c>
      <c r="AV6" s="1">
        <f>+'Serie Gasto $Corrientes'!AV6*'Serie Gasto Constantes'!$AH$207</f>
        <v>92275392075.872894</v>
      </c>
      <c r="AW6" s="125">
        <f>+AV6/AS6</f>
        <v>0.99350146228646419</v>
      </c>
      <c r="AX6" s="3">
        <f>+'Serie Gasto $Corrientes'!AX6*'Serie Gasto Constantes'!$AI$207</f>
        <v>94861407293.042038</v>
      </c>
      <c r="AY6" s="1">
        <f>+'Serie Gasto $Corrientes'!AY6*'Serie Gasto Constantes'!$AI$207</f>
        <v>94861407293.042038</v>
      </c>
      <c r="AZ6" s="1">
        <f>+'Serie Gasto $Corrientes'!AZ6*'Serie Gasto Constantes'!$AI$207</f>
        <v>91628137876.151031</v>
      </c>
      <c r="BA6" s="125">
        <f>+AZ6/AY6</f>
        <v>0.96591586073667535</v>
      </c>
      <c r="BB6" s="1">
        <f>+'Serie Gasto $Corrientes'!BB6*'Serie Gasto Constantes'!$AI$207</f>
        <v>91628137876.151031</v>
      </c>
      <c r="BC6" s="125">
        <f>+BB6/AY6</f>
        <v>0.96591586073667535</v>
      </c>
      <c r="BD6" s="3">
        <f>+'Serie Gasto $Corrientes'!BD6*'Serie Gasto Constantes'!$AJ$207</f>
        <v>94871556019.301041</v>
      </c>
      <c r="BE6" s="1">
        <f>+'Serie Gasto $Corrientes'!BE6*'Serie Gasto Constantes'!$AJ$207</f>
        <v>94871556019.301041</v>
      </c>
      <c r="BF6" s="1">
        <f>+'Serie Gasto $Corrientes'!BF6*'Serie Gasto Constantes'!$AJ$207</f>
        <v>85247554540.094299</v>
      </c>
      <c r="BG6" s="125">
        <f>+BF6/BE6</f>
        <v>0.89855756685124044</v>
      </c>
      <c r="BH6" s="1">
        <f>+'Serie Gasto $Corrientes'!BH6*'Serie Gasto Constantes'!$AJ$207</f>
        <v>85247182854.580536</v>
      </c>
      <c r="BI6" s="125">
        <f>+BH6/BE6</f>
        <v>0.89855364907515078</v>
      </c>
      <c r="BJ6" s="3">
        <f>+'Serie Gasto $Corrientes'!BJ6*'Serie Gasto Constantes'!$AK$207</f>
        <v>101407781641.6393</v>
      </c>
      <c r="BK6" s="1">
        <f>+'Serie Gasto $Corrientes'!BK6*'Serie Gasto Constantes'!$AK$207</f>
        <v>101407781641.6393</v>
      </c>
      <c r="BL6" s="1">
        <f>+'Serie Gasto $Corrientes'!BL6*'Serie Gasto Constantes'!$AK$207</f>
        <v>95330101863.47435</v>
      </c>
      <c r="BM6" s="125">
        <f>+BL6/BK6</f>
        <v>0.94006692898930966</v>
      </c>
      <c r="BN6" s="1">
        <f>+'Serie Gasto $Corrientes'!BN6*'Serie Gasto Constantes'!$AK$207</f>
        <v>95330101863.47435</v>
      </c>
      <c r="BO6" s="125">
        <f>+BN6/BK6</f>
        <v>0.94006692898930966</v>
      </c>
      <c r="BP6" s="3">
        <f>+'Serie Gasto $Corrientes'!BP6*'Serie Gasto Constantes'!$AL$207</f>
        <v>102766188416.66112</v>
      </c>
      <c r="BQ6" s="1">
        <f>+'Serie Gasto $Corrientes'!BQ6*'Serie Gasto Constantes'!$AL$207</f>
        <v>102766188416.66112</v>
      </c>
      <c r="BR6" s="1">
        <f>+'Serie Gasto $Corrientes'!BR6*'Serie Gasto Constantes'!$AL$207</f>
        <v>97664349897.529068</v>
      </c>
      <c r="BS6" s="125">
        <f>+BR6/BQ6</f>
        <v>0.95035489203465573</v>
      </c>
      <c r="BT6" s="1">
        <f>+'Serie Gasto $Corrientes'!BT6*'Serie Gasto Constantes'!$AL$207</f>
        <v>97662459660.043427</v>
      </c>
      <c r="BU6" s="125">
        <f>+BT6/BQ6</f>
        <v>0.95033649846071122</v>
      </c>
      <c r="BV6" s="3">
        <f>+'Serie Gasto $Corrientes'!BV6*'Serie Gasto Constantes'!$AM$207</f>
        <v>104401530154.2215</v>
      </c>
      <c r="BW6" s="1">
        <f>+'Serie Gasto $Corrientes'!BW6*'Serie Gasto Constantes'!$AM$207</f>
        <v>104401530154.2215</v>
      </c>
      <c r="BX6" s="1">
        <f>+'Serie Gasto $Corrientes'!BX6*'Serie Gasto Constantes'!$AM$207</f>
        <v>98054676058.985001</v>
      </c>
      <c r="BY6" s="125">
        <f>+BX6/BW6</f>
        <v>0.93920726941587018</v>
      </c>
      <c r="BZ6" s="1">
        <f>+'Serie Gasto $Corrientes'!BZ6*'Serie Gasto Constantes'!$AM$207</f>
        <v>98054676058.985001</v>
      </c>
      <c r="CA6" s="125">
        <f>+BZ6/BW6</f>
        <v>0.93920726941587018</v>
      </c>
      <c r="CB6" s="3">
        <f>+'Serie Gasto $Corrientes'!CB6*'Serie Gasto Constantes'!$AN$207</f>
        <v>109751295880.55791</v>
      </c>
      <c r="CC6" s="1">
        <f>+'Serie Gasto $Corrientes'!CC6*'Serie Gasto Constantes'!$AN$207</f>
        <v>109751295880.55791</v>
      </c>
      <c r="CD6" s="1">
        <f>+'Serie Gasto $Corrientes'!CD6*'Serie Gasto Constantes'!$AN$207</f>
        <v>98251213638.727188</v>
      </c>
      <c r="CE6" s="125">
        <f>+CD6/CC6</f>
        <v>0.89521688878875527</v>
      </c>
      <c r="CF6" s="1">
        <f>+'Serie Gasto $Corrientes'!CF6*'Serie Gasto Constantes'!$AN$207</f>
        <v>97817711393.775116</v>
      </c>
      <c r="CG6" s="4">
        <f>+CF6/CC6</f>
        <v>0.8912670288670661</v>
      </c>
      <c r="CH6" s="1">
        <f>+'Serie Gasto $Corrientes'!CH6*'Serie Gasto Constantes'!$AO$207</f>
        <v>106401538339.77129</v>
      </c>
      <c r="CI6" s="1">
        <f>+'Serie Gasto $Corrientes'!CI6*'Serie Gasto Constantes'!$AO$207</f>
        <v>106401538339.77129</v>
      </c>
      <c r="CJ6" s="1">
        <f>+'Serie Gasto $Corrientes'!CJ6*'Serie Gasto Constantes'!$AO$207</f>
        <v>100224324330.65227</v>
      </c>
      <c r="CK6" s="125">
        <f>+CJ6/CI6</f>
        <v>0.94194431673164947</v>
      </c>
      <c r="CL6" s="1">
        <f>+'Serie Gasto $Corrientes'!CL6*'Serie Gasto Constantes'!$AO$207</f>
        <v>100224324330.65227</v>
      </c>
      <c r="CM6" s="4">
        <f>+CL6/CI6</f>
        <v>0.94194431673164947</v>
      </c>
      <c r="CN6" s="1">
        <f>+'Serie Gasto $Corrientes'!CN6*'Serie Gasto Constantes'!$AP$207</f>
        <v>100830528633.08583</v>
      </c>
      <c r="CO6" s="1">
        <f>+'Serie Gasto $Corrientes'!CO6*'Serie Gasto Constantes'!$AP$207</f>
        <v>98307319797.094391</v>
      </c>
      <c r="CP6" s="1">
        <f>+'Serie Gasto $Corrientes'!CP6*'Serie Gasto Constantes'!$AP$207</f>
        <v>96446913254.312347</v>
      </c>
      <c r="CQ6" s="125">
        <f>+CP6/CO6</f>
        <v>0.98107560508594971</v>
      </c>
      <c r="CR6" s="1">
        <f>+'Serie Gasto $Corrientes'!CR6*'Serie Gasto Constantes'!$AP$207</f>
        <v>96446913254.312347</v>
      </c>
      <c r="CS6" s="4">
        <f>+CR6/CO6</f>
        <v>0.98107560508594971</v>
      </c>
      <c r="CT6" s="1">
        <f>+'Serie Gasto $Corrientes'!DC6*'Serie Gasto Constantes'!$AQ$207</f>
        <v>101028266151.02596</v>
      </c>
      <c r="CU6" s="1">
        <f>+'Serie Gasto $Corrientes'!DD6*'Serie Gasto Constantes'!$AQ$207</f>
        <v>106571044626.30914</v>
      </c>
      <c r="CV6" s="1">
        <f>+'Serie Gasto $Corrientes'!DE6*'Serie Gasto Constantes'!$AQ$207</f>
        <v>104368833924.62546</v>
      </c>
      <c r="CW6" s="125">
        <f>+CV6/CU6</f>
        <v>0.97933575006789386</v>
      </c>
      <c r="CX6" s="1">
        <f>+'Serie Gasto $Corrientes'!DG6*'Serie Gasto Constantes'!$AQ$207</f>
        <v>104368833924.62546</v>
      </c>
      <c r="CY6" s="4">
        <f>+CX6/CU6</f>
        <v>0.97933575006789386</v>
      </c>
      <c r="CZ6" s="1">
        <f>+'Serie Gasto $Corrientes'!DL6*'Serie Gasto Constantes'!$AR$207</f>
        <v>118935147551.99998</v>
      </c>
      <c r="DA6" s="1">
        <f>+'Serie Gasto $Corrientes'!DM6*'Serie Gasto Constantes'!$AR$207</f>
        <v>118935147551.99998</v>
      </c>
      <c r="DB6" s="1">
        <f>+'Serie Gasto $Corrientes'!DN6*'Serie Gasto Constantes'!$AR$207</f>
        <v>4479351219.6107998</v>
      </c>
      <c r="DC6" s="125">
        <f>+IFERROR(DB6/DA6,0)</f>
        <v>3.7662131941715291E-2</v>
      </c>
      <c r="DD6" s="1">
        <f>+'Serie Gasto $Corrientes'!DP6*'Serie Gasto Constantes'!$AR$207</f>
        <v>4199825335.5707998</v>
      </c>
      <c r="DE6" s="4">
        <f>+IFERROR(DD6/DA6,0)</f>
        <v>3.5311894103755848E-2</v>
      </c>
      <c r="DF6" s="1">
        <f>+'Serie Gasto $Corrientes'!DR6*'Serie Gasto Constantes'!$AR$207</f>
        <v>118935147551.99998</v>
      </c>
      <c r="DG6" s="1">
        <f>+'Serie Gasto $Corrientes'!DS6*'Serie Gasto Constantes'!$AR$207</f>
        <v>118935147551.99998</v>
      </c>
      <c r="DH6" s="1">
        <f>+'Serie Gasto $Corrientes'!DT6*'Serie Gasto Constantes'!$AR$207</f>
        <v>17167822746.344398</v>
      </c>
      <c r="DI6" s="125">
        <f>+IFERROR(DH6/DG6,0)</f>
        <v>0.14434608355648951</v>
      </c>
      <c r="DJ6" s="1">
        <f>+'Serie Gasto $Corrientes'!DV6*'Serie Gasto Constantes'!$AR$207</f>
        <v>16654982151.880798</v>
      </c>
      <c r="DK6" s="4">
        <f>+IFERROR(DJ6/DG6,0)</f>
        <v>0.14003414881710241</v>
      </c>
      <c r="DL6" s="1">
        <f>+'Serie Gasto $Corrientes'!DX6*'Serie Gasto Constantes'!$AR$207</f>
        <v>118935147551.99998</v>
      </c>
      <c r="DM6" s="1">
        <f>+'Serie Gasto $Corrientes'!DY6*'Serie Gasto Constantes'!$AR$207</f>
        <v>118935147551.99998</v>
      </c>
      <c r="DN6" s="1">
        <f>+'Serie Gasto $Corrientes'!DZ6*'Serie Gasto Constantes'!$AR$207</f>
        <v>27257670369.867596</v>
      </c>
      <c r="DO6" s="125">
        <f>+IFERROR(DN6/DM6,0)</f>
        <v>0.22918095223239363</v>
      </c>
      <c r="DP6" s="1">
        <f>+'Serie Gasto $Corrientes'!EB6*'Serie Gasto Constantes'!$AR$207</f>
        <v>26748372534.1092</v>
      </c>
      <c r="DQ6" s="4">
        <f>+IFERROR(DP6/DM6,0)</f>
        <v>0.22489880480801072</v>
      </c>
      <c r="DR6" s="1">
        <f>+'Serie Gasto $Corrientes'!ED6*'Serie Gasto Constantes'!$AR$207</f>
        <v>118935147551.99998</v>
      </c>
      <c r="DS6" s="1">
        <f>+'Serie Gasto $Corrientes'!EE6*'Serie Gasto Constantes'!$AR$207</f>
        <v>118935147551.99998</v>
      </c>
      <c r="DT6" s="1">
        <f>+'Serie Gasto $Corrientes'!EF6*'Serie Gasto Constantes'!$AR$207</f>
        <v>38004075823.537193</v>
      </c>
      <c r="DU6" s="125">
        <f>+IFERROR(DT6/DS6,0)</f>
        <v>0.31953612204433784</v>
      </c>
      <c r="DV6" s="1">
        <f>+'Serie Gasto $Corrientes'!EH6*'Serie Gasto Constantes'!$AR$207</f>
        <v>37475189790.0588</v>
      </c>
      <c r="DW6" s="4">
        <f>+IFERROR(DV6/DS6,0)</f>
        <v>0.31508927816038707</v>
      </c>
      <c r="DX6" s="1">
        <f>+'Serie Gasto $Corrientes'!EJ6*'Serie Gasto Constantes'!$AR$207</f>
        <v>118935147551.99998</v>
      </c>
      <c r="DY6" s="1">
        <f>+'Serie Gasto $Corrientes'!EK6*'Serie Gasto Constantes'!$AR$207</f>
        <v>118935147551.99998</v>
      </c>
      <c r="DZ6" s="1">
        <f>+'Serie Gasto $Corrientes'!EL6*'Serie Gasto Constantes'!$AR$207</f>
        <v>45800016878.007599</v>
      </c>
      <c r="EA6" s="125">
        <f>+IFERROR(DZ6/DY6,0)</f>
        <v>0.38508395390843769</v>
      </c>
      <c r="EB6" s="1">
        <f>+'Serie Gasto $Corrientes'!EN6*'Serie Gasto Constantes'!$AR$207</f>
        <v>45252022836.773994</v>
      </c>
      <c r="EC6" s="4">
        <f>+IFERROR(EB6/DY6,0)</f>
        <v>0.3804764509750091</v>
      </c>
      <c r="ED6" s="1">
        <f>+'Serie Gasto $Corrientes'!EP6*'Serie Gasto Constantes'!$AR$207</f>
        <v>118935147551.99998</v>
      </c>
      <c r="EE6" s="1">
        <f>+'Serie Gasto $Corrientes'!EQ6*'Serie Gasto Constantes'!$AR$207</f>
        <v>118935147551.99998</v>
      </c>
      <c r="EF6" s="1">
        <f>+'Serie Gasto $Corrientes'!ER6*'Serie Gasto Constantes'!$AR$207</f>
        <v>59646165077.537994</v>
      </c>
      <c r="EG6" s="125">
        <f>+IFERROR(EF6/EE6,0)</f>
        <v>0.50150158557174973</v>
      </c>
      <c r="EH6" s="1">
        <f>+'Serie Gasto $Corrientes'!ET6*'Serie Gasto Constantes'!$AR$207</f>
        <v>59133344186.139595</v>
      </c>
      <c r="EI6" s="4">
        <f>+IFERROR(EH6/EE6,0)</f>
        <v>0.49718981649462141</v>
      </c>
      <c r="EJ6" s="1">
        <f>+'Serie Gasto $Corrientes'!EV6*'Serie Gasto Constantes'!$AR$207</f>
        <v>118935147551.99998</v>
      </c>
      <c r="EK6" s="1">
        <f>+'Serie Gasto $Corrientes'!EW6*'Serie Gasto Constantes'!$AR$207</f>
        <v>118935147551.99998</v>
      </c>
      <c r="EL6" s="1">
        <f>+'Serie Gasto $Corrientes'!EX6*'Serie Gasto Constantes'!$AR$207</f>
        <v>67101687298.370392</v>
      </c>
      <c r="EM6" s="125">
        <f>+IFERROR(EL6/EK6,0)</f>
        <v>0.56418719511852178</v>
      </c>
      <c r="EN6" s="1">
        <f>+'Serie Gasto $Corrientes'!EZ6*'Serie Gasto Constantes'!$AR$207</f>
        <v>66618614044.850395</v>
      </c>
      <c r="EO6" s="4">
        <f>+IFERROR(EN6/EK6,0)</f>
        <v>0.56012554249973812</v>
      </c>
      <c r="EP6" s="1">
        <f>+'Serie Gasto $Corrientes'!FB6*'Serie Gasto Constantes'!$AR$207</f>
        <v>118935147551.99998</v>
      </c>
      <c r="EQ6" s="1">
        <f>+'Serie Gasto $Corrientes'!FC6*'Serie Gasto Constantes'!$AR$207</f>
        <v>118935147551.99998</v>
      </c>
      <c r="ER6" s="1">
        <f>+'Serie Gasto $Corrientes'!FD6*'Serie Gasto Constantes'!$AR$207</f>
        <v>74546166129.364792</v>
      </c>
      <c r="ES6" s="125">
        <f>+IFERROR(ER6/EQ6,0)</f>
        <v>0.62677995246756002</v>
      </c>
      <c r="ET6" s="1">
        <f>+'Serie Gasto $Corrientes'!FF6*'Serie Gasto Constantes'!$AR$207</f>
        <v>74065847395.924789</v>
      </c>
      <c r="EU6" s="4">
        <f>+IFERROR(ET6/EQ6,0)</f>
        <v>0.62274145969796058</v>
      </c>
      <c r="EV6" s="1">
        <f>+'Serie Gasto $Corrientes'!FH6*'Serie Gasto Constantes'!$AR$207</f>
        <v>118935147551.99998</v>
      </c>
      <c r="EW6" s="1">
        <f>+'Serie Gasto $Corrientes'!FI6*'Serie Gasto Constantes'!$AR$207</f>
        <v>118935147551.99998</v>
      </c>
      <c r="EX6" s="1">
        <f>+'Serie Gasto $Corrientes'!FJ6*'Serie Gasto Constantes'!$AR$207</f>
        <v>82436356712.080795</v>
      </c>
      <c r="EY6" s="125">
        <f>+IFERROR(EX6/EW6,0)</f>
        <v>0.69312022903943138</v>
      </c>
      <c r="EZ6" s="1">
        <f>+'Serie Gasto $Corrientes'!FL6*'Serie Gasto Constantes'!$AR$207</f>
        <v>81860031184.900787</v>
      </c>
      <c r="FA6" s="4">
        <f>+IFERROR(EZ6/EW6,0)</f>
        <v>0.68827451657308047</v>
      </c>
      <c r="FB6" s="1">
        <f>+'Serie Gasto $Corrientes'!FQ6*'Serie Gasto Constantes'!$AR$207</f>
        <v>118935147551.99998</v>
      </c>
      <c r="FC6" s="1">
        <f>+'Serie Gasto $Corrientes'!FR6*'Serie Gasto Constantes'!$AR$207</f>
        <v>118935147551.99998</v>
      </c>
      <c r="FD6" s="1">
        <f>+'Serie Gasto $Corrientes'!FS6*'Serie Gasto Constantes'!$AR$207</f>
        <v>89878613085.190796</v>
      </c>
      <c r="FE6" s="125">
        <f>+IFERROR(FD6/FC6,0)</f>
        <v>0.75569430008816108</v>
      </c>
      <c r="FF6" s="1">
        <f>+'Serie Gasto $Corrientes'!FU6*'Serie Gasto Constantes'!$AR$207</f>
        <v>89389237532.789993</v>
      </c>
      <c r="FG6" s="4">
        <f>+IFERROR(FF6/FC6,0)</f>
        <v>0.75157965809650895</v>
      </c>
      <c r="FH6" s="1">
        <f>+'Serie Gasto $Corrientes'!FW6*'Serie Gasto Constantes'!$AR$207</f>
        <v>118935147551.99998</v>
      </c>
      <c r="FI6" s="1">
        <f>+'Serie Gasto $Corrientes'!FX6*'Serie Gasto Constantes'!$AR$207</f>
        <v>118935147551.99998</v>
      </c>
      <c r="FJ6" s="1">
        <f>+'Serie Gasto $Corrientes'!FY6*'Serie Gasto Constantes'!$AR$207</f>
        <v>97832668215.172791</v>
      </c>
      <c r="FK6" s="125">
        <f>+IFERROR(FJ6/FI6,0)</f>
        <v>0.82257154616467842</v>
      </c>
      <c r="FL6" s="1">
        <f>+'Serie Gasto $Corrientes'!GA6*'Serie Gasto Constantes'!$AR$207</f>
        <v>97343040303.412796</v>
      </c>
      <c r="FM6" s="4">
        <f>+IFERROR(FL6/FI6,0)</f>
        <v>0.81845478234979407</v>
      </c>
      <c r="FN6" s="1">
        <f>+'Serie Gasto $Corrientes'!GC6*'Serie Gasto Constantes'!$AR$207</f>
        <v>118935147551.99998</v>
      </c>
      <c r="FO6" s="1">
        <f>+'Serie Gasto $Corrientes'!GD6*'Serie Gasto Constantes'!$AR$207</f>
        <v>118935147551.99998</v>
      </c>
      <c r="FP6" s="1">
        <f>+'Serie Gasto $Corrientes'!GE6*'Serie Gasto Constantes'!$AR$207</f>
        <v>113328948577.7748</v>
      </c>
      <c r="FQ6" s="125">
        <f>+IFERROR(FP6/FO6,0)</f>
        <v>0.95286339581178825</v>
      </c>
      <c r="FR6" s="1">
        <f>+'Serie Gasto $Corrientes'!GG6*'Serie Gasto Constantes'!$AR$207</f>
        <v>113219117108.63519</v>
      </c>
      <c r="FS6" s="4">
        <f>+IFERROR(FR6/FO6,0)</f>
        <v>0.95193993902546203</v>
      </c>
      <c r="FT6" s="1">
        <f>+'Serie Gasto $Corrientes'!GI6*'Serie Gasto Constantes'!$AS$207</f>
        <v>122042178000</v>
      </c>
      <c r="FU6" s="1">
        <f>+'Serie Gasto $Corrientes'!GJ6*'Serie Gasto Constantes'!$AS$207</f>
        <v>122042178000</v>
      </c>
      <c r="FV6" s="1">
        <f>+'Serie Gasto $Corrientes'!GK6*'Serie Gasto Constantes'!$AS$207</f>
        <v>6649633634</v>
      </c>
      <c r="FW6" s="125">
        <f>+IFERROR(FV6/FU6,0)</f>
        <v>5.4486356626640996E-2</v>
      </c>
      <c r="FX6" s="1">
        <f>+'Serie Gasto $Corrientes'!GM6*'Serie Gasto Constantes'!$AS$207</f>
        <v>6173784534</v>
      </c>
      <c r="FY6" s="4">
        <f>+IFERROR(FX6/FU6,0)</f>
        <v>5.0587302153850447E-2</v>
      </c>
      <c r="FZ6" s="1">
        <f>+'Serie Gasto $Corrientes'!GO6*'Serie Gasto Constantes'!$AS$207</f>
        <v>122042178000</v>
      </c>
      <c r="GA6" s="1">
        <f>+'Serie Gasto $Corrientes'!GP6*'Serie Gasto Constantes'!$AS$207</f>
        <v>122042178000</v>
      </c>
      <c r="GB6" s="1">
        <f>+'Serie Gasto $Corrientes'!GQ6*'Serie Gasto Constantes'!$AS$207</f>
        <v>20388761008</v>
      </c>
      <c r="GC6" s="125">
        <f>+IFERROR(GB6/GA6,0)</f>
        <v>0.1670632345483051</v>
      </c>
      <c r="GD6" s="1">
        <f>+'Serie Gasto $Corrientes'!GS6*'Serie Gasto Constantes'!$AS$207</f>
        <v>19839761925</v>
      </c>
      <c r="GE6" s="4">
        <f>+IFERROR(GD6/GA6,0)</f>
        <v>0.16256479727033388</v>
      </c>
      <c r="GF6" s="1">
        <f>+'Serie Gasto $Corrientes'!GU6*'Serie Gasto Constantes'!$AS$207</f>
        <v>122042178000</v>
      </c>
      <c r="GG6" s="1">
        <f>+'Serie Gasto $Corrientes'!GV6*'Serie Gasto Constantes'!$AS$207</f>
        <v>122042178000</v>
      </c>
      <c r="GH6" s="1">
        <f>+'Serie Gasto $Corrientes'!GW6*'Serie Gasto Constantes'!$AS$207</f>
        <v>28583970124</v>
      </c>
      <c r="GI6" s="125">
        <f>+IFERROR(GH6/GG6,0)</f>
        <v>0.23421386435761576</v>
      </c>
      <c r="GJ6" s="1">
        <f>+'Serie Gasto $Corrientes'!GY6*'Serie Gasto Constantes'!$AS$207</f>
        <v>28075295053</v>
      </c>
      <c r="GK6" s="4">
        <f>+IFERROR(GJ6/GG6,0)</f>
        <v>0.23004583753823207</v>
      </c>
      <c r="GL6" s="1">
        <f>+'Serie Gasto $Corrientes'!HA6*'Serie Gasto Constantes'!$AS$207</f>
        <v>122042178000</v>
      </c>
      <c r="GM6" s="1">
        <f>+'Serie Gasto $Corrientes'!HB6*'Serie Gasto Constantes'!$AS$207</f>
        <v>122042178000</v>
      </c>
      <c r="GN6" s="1">
        <f>+'Serie Gasto $Corrientes'!HC6*'Serie Gasto Constantes'!$AS$207</f>
        <v>36645502610</v>
      </c>
      <c r="GO6" s="125">
        <f>+IFERROR(GN6/GM6,0)</f>
        <v>0.30026916276436821</v>
      </c>
      <c r="GP6" s="1">
        <f>+'Serie Gasto $Corrientes'!HE6*'Serie Gasto Constantes'!$AS$207</f>
        <v>36117041028</v>
      </c>
      <c r="GQ6" s="4">
        <f>+IFERROR(GP6/GM6,0)</f>
        <v>0.29593900747985669</v>
      </c>
      <c r="GR6" s="1">
        <f>+'Serie Gasto $Corrientes'!HG6*'Serie Gasto Constantes'!$AS$207</f>
        <v>122042178000</v>
      </c>
      <c r="GS6" s="1">
        <f>+'Serie Gasto $Corrientes'!HH6*'Serie Gasto Constantes'!$AS$207</f>
        <v>122042178000</v>
      </c>
      <c r="GT6" s="1">
        <f>+'Serie Gasto $Corrientes'!HI6*'Serie Gasto Constantes'!$AS$207</f>
        <v>45078137291</v>
      </c>
      <c r="GU6" s="125">
        <f>+IFERROR(GT6/GS6,0)</f>
        <v>0.36936523118261622</v>
      </c>
      <c r="GV6" s="1">
        <f>+'Serie Gasto $Corrientes'!HK6*'Serie Gasto Constantes'!$AS$207</f>
        <v>44515758564</v>
      </c>
      <c r="GW6" s="4">
        <f>+IFERROR(GV6/GS6,0)</f>
        <v>0.36475716259341096</v>
      </c>
      <c r="GX6" s="1">
        <f>+'Serie Gasto $Corrientes'!HM6*'Serie Gasto Constantes'!$AS$207</f>
        <v>122042178000</v>
      </c>
      <c r="GY6" s="1">
        <f>+'Serie Gasto $Corrientes'!HN6*'Serie Gasto Constantes'!$AS$207</f>
        <v>122042178000</v>
      </c>
      <c r="GZ6" s="1">
        <f>+'Serie Gasto $Corrientes'!HO6*'Serie Gasto Constantes'!$AS$207</f>
        <v>60477646677</v>
      </c>
      <c r="HA6" s="125">
        <f>+IFERROR(GZ6/GY6,0)</f>
        <v>0.49554709419394333</v>
      </c>
      <c r="HB6" s="1">
        <f>+'Serie Gasto $Corrientes'!HQ6*'Serie Gasto Constantes'!$AS$207</f>
        <v>59909498224</v>
      </c>
      <c r="HC6" s="4">
        <f>+IFERROR(HB6/GY6,0)</f>
        <v>0.49089174911316313</v>
      </c>
    </row>
    <row r="7" spans="1:211" x14ac:dyDescent="0.35">
      <c r="A7" s="28" t="s">
        <v>76</v>
      </c>
      <c r="B7" s="5">
        <f>+'Serie Gasto $Corrientes'!B7*'Serie Gasto Constantes'!$V$207</f>
        <v>57546169930.965958</v>
      </c>
      <c r="C7" s="6">
        <f>+'Serie Gasto $Corrientes'!C7*'Serie Gasto Constantes'!$V$207</f>
        <v>56165010323.468529</v>
      </c>
      <c r="D7" s="7">
        <f t="shared" ref="D7:D63" si="0">+C7/B7</f>
        <v>0.97599910455979422</v>
      </c>
      <c r="E7" s="5">
        <f>+'Serie Gasto $Corrientes'!E7*'Serie Gasto Constantes'!$W$207</f>
        <v>59965513252.47184</v>
      </c>
      <c r="F7" s="6">
        <f>+'Serie Gasto $Corrientes'!F7*'Serie Gasto Constantes'!$W$207</f>
        <v>56989635315.908676</v>
      </c>
      <c r="G7" s="7">
        <f t="shared" ref="G7:G63" si="1">+F7/E7</f>
        <v>0.95037351012016069</v>
      </c>
      <c r="H7" s="5">
        <f>+'Serie Gasto $Corrientes'!H7*'Serie Gasto Constantes'!$X$207</f>
        <v>60257988298.582397</v>
      </c>
      <c r="I7" s="6">
        <f>+'Serie Gasto $Corrientes'!I7*'Serie Gasto Constantes'!$X$207</f>
        <v>57391733604.700607</v>
      </c>
      <c r="J7" s="7">
        <f t="shared" ref="J7:J63" si="2">+I7/H7</f>
        <v>0.95243361461588616</v>
      </c>
      <c r="K7" s="5">
        <f>+'Serie Gasto $Corrientes'!K7*'Serie Gasto Constantes'!$Y$207</f>
        <v>67159144375.267654</v>
      </c>
      <c r="L7" s="6">
        <f>+'Serie Gasto $Corrientes'!L7*'Serie Gasto Constantes'!$Y$207</f>
        <v>66672826052.530861</v>
      </c>
      <c r="M7" s="7">
        <f t="shared" ref="M7:M63" si="3">+L7/K7</f>
        <v>0.99275871771058644</v>
      </c>
      <c r="N7" s="5">
        <f>+'Serie Gasto $Corrientes'!N7*'Serie Gasto Constantes'!$Z$207</f>
        <v>75324312533.940048</v>
      </c>
      <c r="O7" s="6">
        <f>+'Serie Gasto $Corrientes'!O7*'Serie Gasto Constantes'!$Z$207</f>
        <v>74552057996.108047</v>
      </c>
      <c r="P7" s="7">
        <f t="shared" ref="P7:P63" si="4">+O7/N7</f>
        <v>0.98974760589439126</v>
      </c>
      <c r="Q7" s="5">
        <f>+'Serie Gasto $Corrientes'!Q7*'Serie Gasto Constantes'!$AA$207</f>
        <v>76998434060.937958</v>
      </c>
      <c r="R7" s="6">
        <f>+'Serie Gasto $Corrientes'!R7*'Serie Gasto Constantes'!$AA$207</f>
        <v>75078836733.00946</v>
      </c>
      <c r="S7" s="7">
        <f t="shared" ref="S7:S66" si="5">+R7/Q7</f>
        <v>0.97506965756720076</v>
      </c>
      <c r="T7" s="5">
        <f>+'Serie Gasto $Corrientes'!T7*'Serie Gasto Constantes'!$AB$207</f>
        <v>72976823631.440613</v>
      </c>
      <c r="U7" s="6">
        <f>+'Serie Gasto $Corrientes'!U7*'Serie Gasto Constantes'!$AB$207</f>
        <v>70099024658.931244</v>
      </c>
      <c r="V7" s="7">
        <f t="shared" ref="V7:V66" si="6">+U7/T7</f>
        <v>0.96056557644871887</v>
      </c>
      <c r="W7" s="5">
        <f>+'Serie Gasto $Corrientes'!W7*'Serie Gasto Constantes'!$AC$207</f>
        <v>82157726709.165756</v>
      </c>
      <c r="X7" s="6">
        <f>+'Serie Gasto $Corrientes'!X7*'Serie Gasto Constantes'!$AC$207</f>
        <v>81249207989.443436</v>
      </c>
      <c r="Y7" s="7">
        <f t="shared" ref="Y7:Y66" si="7">+X7/W7</f>
        <v>0.98894177387674764</v>
      </c>
      <c r="Z7" s="5">
        <f>+'Serie Gasto $Corrientes'!Z7*'Serie Gasto Constantes'!$AD$207</f>
        <v>83676085031.175919</v>
      </c>
      <c r="AA7" s="6">
        <f>+'Serie Gasto $Corrientes'!AA7*'Serie Gasto Constantes'!$AD$207</f>
        <v>83087103032.300323</v>
      </c>
      <c r="AB7" s="7">
        <f t="shared" ref="AB7:AB66" si="8">+AA7/Z7</f>
        <v>0.99296116687753555</v>
      </c>
      <c r="AC7" s="5">
        <f>+'Serie Gasto $Corrientes'!AC7*'Serie Gasto Constantes'!$AE$207</f>
        <v>87248619925.278595</v>
      </c>
      <c r="AD7" s="6">
        <f>+'Serie Gasto $Corrientes'!AD7*'Serie Gasto Constantes'!$AE$207</f>
        <v>85133854843.942764</v>
      </c>
      <c r="AE7" s="126">
        <f t="shared" ref="AE7:AE66" si="9">+AD7/AC7</f>
        <v>0.9757616214084881</v>
      </c>
      <c r="AF7" s="5">
        <f>+'Serie Gasto $Corrientes'!AF7*'Serie Gasto Constantes'!$AF$207</f>
        <v>85597325911.607437</v>
      </c>
      <c r="AG7" s="6">
        <f>+'Serie Gasto $Corrientes'!AG7*'Serie Gasto Constantes'!$AF$207</f>
        <v>85597325911.607437</v>
      </c>
      <c r="AH7" s="6">
        <f>+'Serie Gasto $Corrientes'!AH7*'Serie Gasto Constantes'!$AF$207</f>
        <v>80075994303.102722</v>
      </c>
      <c r="AI7" s="126">
        <f t="shared" ref="AI7:AI23" si="10">+AH7/AG7</f>
        <v>0.93549644746839</v>
      </c>
      <c r="AJ7" s="6">
        <f>+'Serie Gasto $Corrientes'!AJ7*'Serie Gasto Constantes'!$AF$207</f>
        <v>80075994303.102722</v>
      </c>
      <c r="AK7" s="126">
        <f t="shared" ref="AK7:AK66" si="11">+AJ7/AG7</f>
        <v>0.93549644746839</v>
      </c>
      <c r="AL7" s="5">
        <f>+'Serie Gasto $Corrientes'!AL7*'Serie Gasto Constantes'!$AG$207</f>
        <v>89677213222.211761</v>
      </c>
      <c r="AM7" s="6">
        <f>+'Serie Gasto $Corrientes'!AM7*'Serie Gasto Constantes'!$AG$207</f>
        <v>91224616845.741165</v>
      </c>
      <c r="AN7" s="6">
        <f>+'Serie Gasto $Corrientes'!AN7*'Serie Gasto Constantes'!$AG$207</f>
        <v>90940933259.894943</v>
      </c>
      <c r="AO7" s="126">
        <f t="shared" ref="AO7:AO40" si="12">+AN7/AM7</f>
        <v>0.99689027374786432</v>
      </c>
      <c r="AP7" s="6">
        <f>+'Serie Gasto $Corrientes'!AP7*'Serie Gasto Constantes'!$AG$207</f>
        <v>90940933259.894943</v>
      </c>
      <c r="AQ7" s="126">
        <f t="shared" ref="AQ7:AQ66" si="13">+AP7/AM7</f>
        <v>0.99689027374786432</v>
      </c>
      <c r="AR7" s="5">
        <f>+'Serie Gasto $Corrientes'!AR7*'Serie Gasto Constantes'!$AH$207</f>
        <v>92878969562.368286</v>
      </c>
      <c r="AS7" s="6">
        <f>+'Serie Gasto $Corrientes'!AS7*'Serie Gasto Constantes'!$AH$207</f>
        <v>92878969562.368286</v>
      </c>
      <c r="AT7" s="6">
        <f>+'Serie Gasto $Corrientes'!AT7*'Serie Gasto Constantes'!$AH$207</f>
        <v>92275392075.872894</v>
      </c>
      <c r="AU7" s="126">
        <f t="shared" ref="AU7:AU40" si="14">+AT7/AS7</f>
        <v>0.99350146228646419</v>
      </c>
      <c r="AV7" s="6">
        <f>+'Serie Gasto $Corrientes'!AV7*'Serie Gasto Constantes'!$AH$207</f>
        <v>92275392075.872894</v>
      </c>
      <c r="AW7" s="126">
        <f t="shared" ref="AW7:AW66" si="15">+AV7/AS7</f>
        <v>0.99350146228646419</v>
      </c>
      <c r="AX7" s="5">
        <f>+'Serie Gasto $Corrientes'!AX7*'Serie Gasto Constantes'!$AI$207</f>
        <v>94861407293.042038</v>
      </c>
      <c r="AY7" s="6">
        <f>+'Serie Gasto $Corrientes'!AY7*'Serie Gasto Constantes'!$AI$207</f>
        <v>94861407293.042038</v>
      </c>
      <c r="AZ7" s="6">
        <f>+'Serie Gasto $Corrientes'!AZ7*'Serie Gasto Constantes'!$AI$207</f>
        <v>91628137876.151031</v>
      </c>
      <c r="BA7" s="126">
        <f t="shared" ref="BA7:BA40" si="16">+AZ7/AY7</f>
        <v>0.96591586073667535</v>
      </c>
      <c r="BB7" s="6">
        <f>+'Serie Gasto $Corrientes'!BB7*'Serie Gasto Constantes'!$AI$207</f>
        <v>91628137876.151031</v>
      </c>
      <c r="BC7" s="126">
        <f t="shared" ref="BC7:BC66" si="17">+BB7/AY7</f>
        <v>0.96591586073667535</v>
      </c>
      <c r="BD7" s="5">
        <f>+'Serie Gasto $Corrientes'!BD7*'Serie Gasto Constantes'!$AJ$207</f>
        <v>94871556019.301041</v>
      </c>
      <c r="BE7" s="6">
        <f>+'Serie Gasto $Corrientes'!BE7*'Serie Gasto Constantes'!$AJ$207</f>
        <v>94871556019.301041</v>
      </c>
      <c r="BF7" s="6">
        <f>+'Serie Gasto $Corrientes'!BF7*'Serie Gasto Constantes'!$AJ$207</f>
        <v>85247554540.094299</v>
      </c>
      <c r="BG7" s="126">
        <f t="shared" ref="BG7:BG40" si="18">+BF7/BE7</f>
        <v>0.89855756685124044</v>
      </c>
      <c r="BH7" s="6">
        <f>+'Serie Gasto $Corrientes'!BH7*'Serie Gasto Constantes'!$AJ$207</f>
        <v>85247182854.580536</v>
      </c>
      <c r="BI7" s="126">
        <f t="shared" ref="BI7:BI66" si="19">+BH7/BE7</f>
        <v>0.89855364907515078</v>
      </c>
      <c r="BJ7" s="5">
        <f>+'Serie Gasto $Corrientes'!BJ7*'Serie Gasto Constantes'!$AK$207</f>
        <v>101407781641.6393</v>
      </c>
      <c r="BK7" s="6">
        <f>+'Serie Gasto $Corrientes'!BK7*'Serie Gasto Constantes'!$AK$207</f>
        <v>101407781641.6393</v>
      </c>
      <c r="BL7" s="6">
        <f>+'Serie Gasto $Corrientes'!BL7*'Serie Gasto Constantes'!$AK$207</f>
        <v>95330101863.47435</v>
      </c>
      <c r="BM7" s="126">
        <f t="shared" ref="BM7:BM40" si="20">+BL7/BK7</f>
        <v>0.94006692898930966</v>
      </c>
      <c r="BN7" s="6">
        <f>+'Serie Gasto $Corrientes'!BN7*'Serie Gasto Constantes'!$AK$207</f>
        <v>95330101863.47435</v>
      </c>
      <c r="BO7" s="126">
        <f t="shared" ref="BO7:BO66" si="21">+BN7/BK7</f>
        <v>0.94006692898930966</v>
      </c>
      <c r="BP7" s="5">
        <f>+'Serie Gasto $Corrientes'!BP7*'Serie Gasto Constantes'!$AL$207</f>
        <v>102766188416.66112</v>
      </c>
      <c r="BQ7" s="6">
        <f>+'Serie Gasto $Corrientes'!BQ7*'Serie Gasto Constantes'!$AL$207</f>
        <v>102766188416.66112</v>
      </c>
      <c r="BR7" s="6">
        <f>+'Serie Gasto $Corrientes'!BR7*'Serie Gasto Constantes'!$AL$207</f>
        <v>97664349897.529068</v>
      </c>
      <c r="BS7" s="126">
        <f t="shared" ref="BS7:BS40" si="22">+BR7/BQ7</f>
        <v>0.95035489203465573</v>
      </c>
      <c r="BT7" s="6">
        <f>+'Serie Gasto $Corrientes'!BT7*'Serie Gasto Constantes'!$AL$207</f>
        <v>97662459660.043427</v>
      </c>
      <c r="BU7" s="126">
        <f t="shared" ref="BU7:BU66" si="23">+BT7/BQ7</f>
        <v>0.95033649846071122</v>
      </c>
      <c r="BV7" s="5">
        <f>+'Serie Gasto $Corrientes'!BV7*'Serie Gasto Constantes'!$AM$207</f>
        <v>104401530154.2215</v>
      </c>
      <c r="BW7" s="6">
        <f>+'Serie Gasto $Corrientes'!BW7*'Serie Gasto Constantes'!$AM$207</f>
        <v>104401530154.2215</v>
      </c>
      <c r="BX7" s="6">
        <f>+'Serie Gasto $Corrientes'!BX7*'Serie Gasto Constantes'!$AM$207</f>
        <v>98054676058.985001</v>
      </c>
      <c r="BY7" s="126">
        <f t="shared" ref="BY7:BY40" si="24">+BX7/BW7</f>
        <v>0.93920726941587018</v>
      </c>
      <c r="BZ7" s="6">
        <f>+'Serie Gasto $Corrientes'!BZ7*'Serie Gasto Constantes'!$AM$207</f>
        <v>98054676058.985001</v>
      </c>
      <c r="CA7" s="126">
        <f t="shared" ref="CA7:CA66" si="25">+BZ7/BW7</f>
        <v>0.93920726941587018</v>
      </c>
      <c r="CB7" s="5">
        <f>+'Serie Gasto $Corrientes'!CB7*'Serie Gasto Constantes'!$AN$207</f>
        <v>109751295880.55791</v>
      </c>
      <c r="CC7" s="6">
        <f>+'Serie Gasto $Corrientes'!CC7*'Serie Gasto Constantes'!$AN$207</f>
        <v>109751295880.55791</v>
      </c>
      <c r="CD7" s="6">
        <f>+'Serie Gasto $Corrientes'!CD7*'Serie Gasto Constantes'!$AN$207</f>
        <v>98251213638.727188</v>
      </c>
      <c r="CE7" s="126">
        <f t="shared" ref="CE7:CE40" si="26">+CD7/CC7</f>
        <v>0.89521688878875527</v>
      </c>
      <c r="CF7" s="6">
        <f>+'Serie Gasto $Corrientes'!CF7*'Serie Gasto Constantes'!$AN$207</f>
        <v>97817711393.775116</v>
      </c>
      <c r="CG7" s="7">
        <f t="shared" ref="CG7:CG70" si="27">+CF7/CC7</f>
        <v>0.8912670288670661</v>
      </c>
      <c r="CH7" s="6">
        <f>+'Serie Gasto $Corrientes'!CH7*'Serie Gasto Constantes'!$AO$207</f>
        <v>106401538339.77129</v>
      </c>
      <c r="CI7" s="6">
        <f>+'Serie Gasto $Corrientes'!CI7*'Serie Gasto Constantes'!$AO$207</f>
        <v>106401538339.77129</v>
      </c>
      <c r="CJ7" s="6">
        <f>+'Serie Gasto $Corrientes'!CJ7*'Serie Gasto Constantes'!$AO$207</f>
        <v>100224324330.65227</v>
      </c>
      <c r="CK7" s="126">
        <f t="shared" ref="CK7:CK47" si="28">+CJ7/CI7</f>
        <v>0.94194431673164947</v>
      </c>
      <c r="CL7" s="6">
        <f>+'Serie Gasto $Corrientes'!CL7*'Serie Gasto Constantes'!$AO$207</f>
        <v>100224324330.65227</v>
      </c>
      <c r="CM7" s="7">
        <f t="shared" ref="CM7:CM70" si="29">+CL7/CI7</f>
        <v>0.94194431673164947</v>
      </c>
      <c r="CN7" s="6">
        <f>+'Serie Gasto $Corrientes'!CN7*'Serie Gasto Constantes'!$AP$207</f>
        <v>100830528633.08583</v>
      </c>
      <c r="CO7" s="6">
        <f>+'Serie Gasto $Corrientes'!CO7*'Serie Gasto Constantes'!$AP$207</f>
        <v>98307319797.094391</v>
      </c>
      <c r="CP7" s="6">
        <f>+'Serie Gasto $Corrientes'!CP7*'Serie Gasto Constantes'!$AP$207</f>
        <v>96446913254.312347</v>
      </c>
      <c r="CQ7" s="126">
        <f t="shared" ref="CQ7:CQ47" si="30">+CP7/CO7</f>
        <v>0.98107560508594971</v>
      </c>
      <c r="CR7" s="6">
        <f>+'Serie Gasto $Corrientes'!CR7*'Serie Gasto Constantes'!$AP$207</f>
        <v>96446913254.312347</v>
      </c>
      <c r="CS7" s="7">
        <f t="shared" ref="CS7:CS70" si="31">+CR7/CO7</f>
        <v>0.98107560508594971</v>
      </c>
      <c r="CT7" s="6">
        <f>+'Serie Gasto $Corrientes'!DC7*'Serie Gasto Constantes'!$AQ$207</f>
        <v>101028266151.02596</v>
      </c>
      <c r="CU7" s="6">
        <f>+'Serie Gasto $Corrientes'!DD7*'Serie Gasto Constantes'!$AQ$207</f>
        <v>106571044626.30914</v>
      </c>
      <c r="CV7" s="6">
        <f>+'Serie Gasto $Corrientes'!DE7*'Serie Gasto Constantes'!$AQ$207</f>
        <v>104368833924.62546</v>
      </c>
      <c r="CW7" s="126">
        <f t="shared" ref="CW7:CW21" si="32">+CV7/CU7</f>
        <v>0.97933575006789386</v>
      </c>
      <c r="CX7" s="6">
        <f>+'Serie Gasto $Corrientes'!DG7*'Serie Gasto Constantes'!$AQ$207</f>
        <v>104368833924.62546</v>
      </c>
      <c r="CY7" s="7">
        <f t="shared" ref="CY7:CY70" si="33">+CX7/CU7</f>
        <v>0.97933575006789386</v>
      </c>
      <c r="CZ7" s="6">
        <f>+'Serie Gasto $Corrientes'!DL7*'Serie Gasto Constantes'!$AR$207</f>
        <v>118935147551.99998</v>
      </c>
      <c r="DA7" s="6">
        <f>+'Serie Gasto $Corrientes'!DM7*'Serie Gasto Constantes'!$AR$207</f>
        <v>118935147551.99998</v>
      </c>
      <c r="DB7" s="6">
        <f>+'Serie Gasto $Corrientes'!DN7*'Serie Gasto Constantes'!$AR$207</f>
        <v>4479351219.6107998</v>
      </c>
      <c r="DC7" s="126">
        <f t="shared" ref="DC7:DC70" si="34">+IFERROR(DB7/DA7,0)</f>
        <v>3.7662131941715291E-2</v>
      </c>
      <c r="DD7" s="6">
        <f>+'Serie Gasto $Corrientes'!DP7*'Serie Gasto Constantes'!$AR$207</f>
        <v>4199825335.5707998</v>
      </c>
      <c r="DE7" s="7">
        <f t="shared" ref="DE7:DE70" si="35">+IFERROR(DD7/DA7,0)</f>
        <v>3.5311894103755848E-2</v>
      </c>
      <c r="DF7" s="6">
        <f>+'Serie Gasto $Corrientes'!DR7*'Serie Gasto Constantes'!$AR$207</f>
        <v>118935147551.99998</v>
      </c>
      <c r="DG7" s="6">
        <f>+'Serie Gasto $Corrientes'!DS7*'Serie Gasto Constantes'!$AR$207</f>
        <v>118935147551.99998</v>
      </c>
      <c r="DH7" s="6">
        <f>+'Serie Gasto $Corrientes'!DT7*'Serie Gasto Constantes'!$AR$207</f>
        <v>17167822746.344398</v>
      </c>
      <c r="DI7" s="126">
        <f t="shared" ref="DI7:DI70" si="36">+IFERROR(DH7/DG7,0)</f>
        <v>0.14434608355648951</v>
      </c>
      <c r="DJ7" s="6">
        <f>+'Serie Gasto $Corrientes'!DV7*'Serie Gasto Constantes'!$AR$207</f>
        <v>16654982151.880798</v>
      </c>
      <c r="DK7" s="7">
        <f t="shared" ref="DK7:DK70" si="37">+IFERROR(DJ7/DG7,0)</f>
        <v>0.14003414881710241</v>
      </c>
      <c r="DL7" s="6">
        <f>+'Serie Gasto $Corrientes'!DX7*'Serie Gasto Constantes'!$AR$207</f>
        <v>118935147551.99998</v>
      </c>
      <c r="DM7" s="6">
        <f>+'Serie Gasto $Corrientes'!DY7*'Serie Gasto Constantes'!$AR$207</f>
        <v>118935147551.99998</v>
      </c>
      <c r="DN7" s="6">
        <f>+'Serie Gasto $Corrientes'!DZ7*'Serie Gasto Constantes'!$AR$207</f>
        <v>27257670369.867596</v>
      </c>
      <c r="DO7" s="126">
        <f t="shared" ref="DO7:DO70" si="38">+IFERROR(DN7/DM7,0)</f>
        <v>0.22918095223239363</v>
      </c>
      <c r="DP7" s="6">
        <f>+'Serie Gasto $Corrientes'!EB7*'Serie Gasto Constantes'!$AR$207</f>
        <v>26748372534.1092</v>
      </c>
      <c r="DQ7" s="7">
        <f t="shared" ref="DQ7:DQ70" si="39">+IFERROR(DP7/DM7,0)</f>
        <v>0.22489880480801072</v>
      </c>
      <c r="DR7" s="6">
        <f>+'Serie Gasto $Corrientes'!ED7*'Serie Gasto Constantes'!$AR$207</f>
        <v>118935147551.99998</v>
      </c>
      <c r="DS7" s="6">
        <f>+'Serie Gasto $Corrientes'!EE7*'Serie Gasto Constantes'!$AR$207</f>
        <v>118935147551.99998</v>
      </c>
      <c r="DT7" s="6">
        <f>+'Serie Gasto $Corrientes'!EF7*'Serie Gasto Constantes'!$AR$207</f>
        <v>38004075823.537193</v>
      </c>
      <c r="DU7" s="126">
        <f t="shared" ref="DU7:DU70" si="40">+IFERROR(DT7/DS7,0)</f>
        <v>0.31953612204433784</v>
      </c>
      <c r="DV7" s="6">
        <f>+'Serie Gasto $Corrientes'!EH7*'Serie Gasto Constantes'!$AR$207</f>
        <v>37475189790.0588</v>
      </c>
      <c r="DW7" s="7">
        <f t="shared" ref="DW7:DW70" si="41">+IFERROR(DV7/DS7,0)</f>
        <v>0.31508927816038707</v>
      </c>
      <c r="DX7" s="6">
        <f>+'Serie Gasto $Corrientes'!EJ7*'Serie Gasto Constantes'!$AR$207</f>
        <v>118935147551.99998</v>
      </c>
      <c r="DY7" s="6">
        <f>+'Serie Gasto $Corrientes'!EK7*'Serie Gasto Constantes'!$AR$207</f>
        <v>118935147551.99998</v>
      </c>
      <c r="DZ7" s="6">
        <f>+'Serie Gasto $Corrientes'!EL7*'Serie Gasto Constantes'!$AR$207</f>
        <v>45800016878.007599</v>
      </c>
      <c r="EA7" s="126">
        <f t="shared" ref="EA7:EA70" si="42">+IFERROR(DZ7/DY7,0)</f>
        <v>0.38508395390843769</v>
      </c>
      <c r="EB7" s="6">
        <f>+'Serie Gasto $Corrientes'!EN7*'Serie Gasto Constantes'!$AR$207</f>
        <v>45252022836.773994</v>
      </c>
      <c r="EC7" s="7">
        <f t="shared" ref="EC7:EC70" si="43">+IFERROR(EB7/DY7,0)</f>
        <v>0.3804764509750091</v>
      </c>
      <c r="ED7" s="6">
        <f>+'Serie Gasto $Corrientes'!EP7*'Serie Gasto Constantes'!$AR$207</f>
        <v>118935147551.99998</v>
      </c>
      <c r="EE7" s="6">
        <f>+'Serie Gasto $Corrientes'!EQ7*'Serie Gasto Constantes'!$AR$207</f>
        <v>118935147551.99998</v>
      </c>
      <c r="EF7" s="6">
        <f>+'Serie Gasto $Corrientes'!ER7*'Serie Gasto Constantes'!$AR$207</f>
        <v>59646165077.537994</v>
      </c>
      <c r="EG7" s="126">
        <f t="shared" ref="EG7:EG70" si="44">+IFERROR(EF7/EE7,0)</f>
        <v>0.50150158557174973</v>
      </c>
      <c r="EH7" s="6">
        <f>+'Serie Gasto $Corrientes'!ET7*'Serie Gasto Constantes'!$AR$207</f>
        <v>59133344186.139595</v>
      </c>
      <c r="EI7" s="7">
        <f t="shared" ref="EI7:EI70" si="45">+IFERROR(EH7/EE7,0)</f>
        <v>0.49718981649462141</v>
      </c>
      <c r="EJ7" s="6">
        <f>+'Serie Gasto $Corrientes'!EV7*'Serie Gasto Constantes'!$AR$207</f>
        <v>118935147551.99998</v>
      </c>
      <c r="EK7" s="6">
        <f>+'Serie Gasto $Corrientes'!EW7*'Serie Gasto Constantes'!$AR$207</f>
        <v>118935147551.99998</v>
      </c>
      <c r="EL7" s="6">
        <f>+'Serie Gasto $Corrientes'!EX7*'Serie Gasto Constantes'!$AR$207</f>
        <v>67101687298.370392</v>
      </c>
      <c r="EM7" s="126">
        <f t="shared" ref="EM7:EM70" si="46">+IFERROR(EL7/EK7,0)</f>
        <v>0.56418719511852178</v>
      </c>
      <c r="EN7" s="6">
        <f>+'Serie Gasto $Corrientes'!EZ7*'Serie Gasto Constantes'!$AR$207</f>
        <v>66618614044.850395</v>
      </c>
      <c r="EO7" s="7">
        <f t="shared" ref="EO7:EO70" si="47">+IFERROR(EN7/EK7,0)</f>
        <v>0.56012554249973812</v>
      </c>
      <c r="EP7" s="6">
        <f>+'Serie Gasto $Corrientes'!FB7*'Serie Gasto Constantes'!$AR$207</f>
        <v>118935147551.99998</v>
      </c>
      <c r="EQ7" s="6">
        <f>+'Serie Gasto $Corrientes'!FC7*'Serie Gasto Constantes'!$AR$207</f>
        <v>118935147551.99998</v>
      </c>
      <c r="ER7" s="6">
        <f>+'Serie Gasto $Corrientes'!FD7*'Serie Gasto Constantes'!$AR$207</f>
        <v>74546166129.364792</v>
      </c>
      <c r="ES7" s="126">
        <f t="shared" ref="ES7:ES70" si="48">+IFERROR(ER7/EQ7,0)</f>
        <v>0.62677995246756002</v>
      </c>
      <c r="ET7" s="6">
        <f>+'Serie Gasto $Corrientes'!FF7*'Serie Gasto Constantes'!$AR$207</f>
        <v>74065847395.924789</v>
      </c>
      <c r="EU7" s="7">
        <f t="shared" ref="EU7:EU70" si="49">+IFERROR(ET7/EQ7,0)</f>
        <v>0.62274145969796058</v>
      </c>
      <c r="EV7" s="6">
        <f>+'Serie Gasto $Corrientes'!FH7*'Serie Gasto Constantes'!$AR$207</f>
        <v>118935147551.99998</v>
      </c>
      <c r="EW7" s="6">
        <f>+'Serie Gasto $Corrientes'!FI7*'Serie Gasto Constantes'!$AR$207</f>
        <v>118935147551.99998</v>
      </c>
      <c r="EX7" s="6">
        <f>+'Serie Gasto $Corrientes'!FJ7*'Serie Gasto Constantes'!$AR$207</f>
        <v>82436356712.080795</v>
      </c>
      <c r="EY7" s="126">
        <f t="shared" ref="EY7:EY70" si="50">+IFERROR(EX7/EW7,0)</f>
        <v>0.69312022903943138</v>
      </c>
      <c r="EZ7" s="6">
        <f>+'Serie Gasto $Corrientes'!FL7*'Serie Gasto Constantes'!$AR$207</f>
        <v>81860031184.900787</v>
      </c>
      <c r="FA7" s="7">
        <f t="shared" ref="FA7:FA70" si="51">+IFERROR(EZ7/EW7,0)</f>
        <v>0.68827451657308047</v>
      </c>
      <c r="FB7" s="6">
        <f>+'Serie Gasto $Corrientes'!FQ7*'Serie Gasto Constantes'!$AR$207</f>
        <v>118935147551.99998</v>
      </c>
      <c r="FC7" s="6">
        <f>+'Serie Gasto $Corrientes'!FR7*'Serie Gasto Constantes'!$AR$207</f>
        <v>118935147551.99998</v>
      </c>
      <c r="FD7" s="6">
        <f>+'Serie Gasto $Corrientes'!FS7*'Serie Gasto Constantes'!$AR$207</f>
        <v>89878613085.190796</v>
      </c>
      <c r="FE7" s="126">
        <f t="shared" ref="FE7:FE36" si="52">+IFERROR(FD7/FC7,0)</f>
        <v>0.75569430008816108</v>
      </c>
      <c r="FF7" s="6">
        <f>+'Serie Gasto $Corrientes'!FU7*'Serie Gasto Constantes'!$AR$207</f>
        <v>89389237532.789993</v>
      </c>
      <c r="FG7" s="7">
        <f t="shared" ref="FG7:FG36" si="53">+IFERROR(FF7/FC7,0)</f>
        <v>0.75157965809650895</v>
      </c>
      <c r="FH7" s="6">
        <f>+'Serie Gasto $Corrientes'!FW7*'Serie Gasto Constantes'!$AR$207</f>
        <v>118935147551.99998</v>
      </c>
      <c r="FI7" s="6">
        <f>+'Serie Gasto $Corrientes'!FX7*'Serie Gasto Constantes'!$AR$207</f>
        <v>118935147551.99998</v>
      </c>
      <c r="FJ7" s="6">
        <f>+'Serie Gasto $Corrientes'!FY7*'Serie Gasto Constantes'!$AR$207</f>
        <v>97832668215.172791</v>
      </c>
      <c r="FK7" s="126">
        <f t="shared" ref="FK7:FK36" si="54">+IFERROR(FJ7/FI7,0)</f>
        <v>0.82257154616467842</v>
      </c>
      <c r="FL7" s="6">
        <f>+'Serie Gasto $Corrientes'!GA7*'Serie Gasto Constantes'!$AR$207</f>
        <v>97343040303.412796</v>
      </c>
      <c r="FM7" s="7">
        <f t="shared" ref="FM7:FM36" si="55">+IFERROR(FL7/FI7,0)</f>
        <v>0.81845478234979407</v>
      </c>
      <c r="FN7" s="6">
        <f>+'Serie Gasto $Corrientes'!GC7*'Serie Gasto Constantes'!$AR$207</f>
        <v>118935147551.99998</v>
      </c>
      <c r="FO7" s="6">
        <f>+'Serie Gasto $Corrientes'!GD7*'Serie Gasto Constantes'!$AR$207</f>
        <v>118935147551.99998</v>
      </c>
      <c r="FP7" s="6">
        <f>+'Serie Gasto $Corrientes'!GE7*'Serie Gasto Constantes'!$AR$207</f>
        <v>113328948577.7748</v>
      </c>
      <c r="FQ7" s="126">
        <f t="shared" ref="FQ7:FQ70" si="56">+IFERROR(FP7/FO7,0)</f>
        <v>0.95286339581178825</v>
      </c>
      <c r="FR7" s="6">
        <f>+'Serie Gasto $Corrientes'!GG7*'Serie Gasto Constantes'!$AR$207</f>
        <v>113219117108.63519</v>
      </c>
      <c r="FS7" s="7">
        <f t="shared" ref="FS7:FS70" si="57">+IFERROR(FR7/FO7,0)</f>
        <v>0.95193993902546203</v>
      </c>
      <c r="FT7" s="6">
        <f>+'Serie Gasto $Corrientes'!GI7*'Serie Gasto Constantes'!$AS$207</f>
        <v>122042178000</v>
      </c>
      <c r="FU7" s="6">
        <f>+'Serie Gasto $Corrientes'!GJ7*'Serie Gasto Constantes'!$AS$207</f>
        <v>122042178000</v>
      </c>
      <c r="FV7" s="6">
        <f>+'Serie Gasto $Corrientes'!GK7*'Serie Gasto Constantes'!$AS$207</f>
        <v>6649633634</v>
      </c>
      <c r="FW7" s="126">
        <f t="shared" ref="FW7:FW70" si="58">+IFERROR(FV7/FU7,0)</f>
        <v>5.4486356626640996E-2</v>
      </c>
      <c r="FX7" s="6">
        <f>+'Serie Gasto $Corrientes'!GM7*'Serie Gasto Constantes'!$AS$207</f>
        <v>6173784534</v>
      </c>
      <c r="FY7" s="7">
        <f t="shared" ref="FY7:FY70" si="59">+IFERROR(FX7/FU7,0)</f>
        <v>5.0587302153850447E-2</v>
      </c>
      <c r="FZ7" s="6">
        <f>+'Serie Gasto $Corrientes'!GO7*'Serie Gasto Constantes'!$AS$207</f>
        <v>122042178000</v>
      </c>
      <c r="GA7" s="6">
        <f>+'Serie Gasto $Corrientes'!GP7*'Serie Gasto Constantes'!$AS$207</f>
        <v>122042178000</v>
      </c>
      <c r="GB7" s="6">
        <f>+'Serie Gasto $Corrientes'!GQ7*'Serie Gasto Constantes'!$AS$207</f>
        <v>20388761008</v>
      </c>
      <c r="GC7" s="126">
        <f t="shared" ref="GC7:GC70" si="60">+IFERROR(GB7/GA7,0)</f>
        <v>0.1670632345483051</v>
      </c>
      <c r="GD7" s="6">
        <f>+'Serie Gasto $Corrientes'!GS7*'Serie Gasto Constantes'!$AS$207</f>
        <v>19839761925</v>
      </c>
      <c r="GE7" s="7">
        <f t="shared" ref="GE7:GE70" si="61">+IFERROR(GD7/GA7,0)</f>
        <v>0.16256479727033388</v>
      </c>
      <c r="GF7" s="6">
        <f>+'Serie Gasto $Corrientes'!GU7*'Serie Gasto Constantes'!$AS$207</f>
        <v>122042178000</v>
      </c>
      <c r="GG7" s="6">
        <f>+'Serie Gasto $Corrientes'!GV7*'Serie Gasto Constantes'!$AS$207</f>
        <v>122042178000</v>
      </c>
      <c r="GH7" s="6">
        <f>+'Serie Gasto $Corrientes'!GW7*'Serie Gasto Constantes'!$AS$207</f>
        <v>28583970124</v>
      </c>
      <c r="GI7" s="126">
        <f t="shared" ref="GI7:GI70" si="62">+IFERROR(GH7/GG7,0)</f>
        <v>0.23421386435761576</v>
      </c>
      <c r="GJ7" s="6">
        <f>+'Serie Gasto $Corrientes'!GY7*'Serie Gasto Constantes'!$AS$207</f>
        <v>28075295053</v>
      </c>
      <c r="GK7" s="7">
        <f t="shared" ref="GK7:GK70" si="63">+IFERROR(GJ7/GG7,0)</f>
        <v>0.23004583753823207</v>
      </c>
      <c r="GL7" s="6">
        <f>+'Serie Gasto $Corrientes'!HA7*'Serie Gasto Constantes'!$AS$207</f>
        <v>122042178000</v>
      </c>
      <c r="GM7" s="6">
        <f>+'Serie Gasto $Corrientes'!HB7*'Serie Gasto Constantes'!$AS$207</f>
        <v>122042178000</v>
      </c>
      <c r="GN7" s="6">
        <f>+'Serie Gasto $Corrientes'!HC7*'Serie Gasto Constantes'!$AS$207</f>
        <v>36645502610</v>
      </c>
      <c r="GO7" s="126">
        <f t="shared" ref="GO7:GO70" si="64">+IFERROR(GN7/GM7,0)</f>
        <v>0.30026916276436821</v>
      </c>
      <c r="GP7" s="6">
        <f>+'Serie Gasto $Corrientes'!HE7*'Serie Gasto Constantes'!$AS$207</f>
        <v>36117041028</v>
      </c>
      <c r="GQ7" s="7">
        <f t="shared" ref="GQ7:GQ70" si="65">+IFERROR(GP7/GM7,0)</f>
        <v>0.29593900747985669</v>
      </c>
      <c r="GR7" s="6">
        <f>+'Serie Gasto $Corrientes'!HG7*'Serie Gasto Constantes'!$AS$207</f>
        <v>122042178000</v>
      </c>
      <c r="GS7" s="6">
        <f>+'Serie Gasto $Corrientes'!HH7*'Serie Gasto Constantes'!$AS$207</f>
        <v>122042178000</v>
      </c>
      <c r="GT7" s="6">
        <f>+'Serie Gasto $Corrientes'!HI7*'Serie Gasto Constantes'!$AS$207</f>
        <v>45078137291</v>
      </c>
      <c r="GU7" s="126">
        <f t="shared" ref="GU7:GU70" si="66">+IFERROR(GT7/GS7,0)</f>
        <v>0.36936523118261622</v>
      </c>
      <c r="GV7" s="6">
        <f>+'Serie Gasto $Corrientes'!HK7*'Serie Gasto Constantes'!$AS$207</f>
        <v>44515758564</v>
      </c>
      <c r="GW7" s="7">
        <f t="shared" ref="GW7:GW70" si="67">+IFERROR(GV7/GS7,0)</f>
        <v>0.36475716259341096</v>
      </c>
      <c r="GX7" s="6">
        <f>+'Serie Gasto $Corrientes'!HM7*'Serie Gasto Constantes'!$AS$207</f>
        <v>122042178000</v>
      </c>
      <c r="GY7" s="6">
        <f>+'Serie Gasto $Corrientes'!HN7*'Serie Gasto Constantes'!$AS$207</f>
        <v>122042178000</v>
      </c>
      <c r="GZ7" s="6">
        <f>+'Serie Gasto $Corrientes'!HO7*'Serie Gasto Constantes'!$AS$207</f>
        <v>60477646677</v>
      </c>
      <c r="HA7" s="126">
        <f t="shared" ref="HA7:HA70" si="68">+IFERROR(GZ7/GY7,0)</f>
        <v>0.49554709419394333</v>
      </c>
      <c r="HB7" s="6">
        <f>+'Serie Gasto $Corrientes'!HQ7*'Serie Gasto Constantes'!$AS$207</f>
        <v>59909498224</v>
      </c>
      <c r="HC7" s="7">
        <f t="shared" ref="HC7:HC70" si="69">+IFERROR(HB7/GY7,0)</f>
        <v>0.49089174911316313</v>
      </c>
    </row>
    <row r="8" spans="1:211" x14ac:dyDescent="0.35">
      <c r="A8" s="43" t="s">
        <v>26</v>
      </c>
      <c r="B8" s="3">
        <f>+'Serie Gasto $Corrientes'!B8*'Serie Gasto Constantes'!$V$207</f>
        <v>148262599132.27762</v>
      </c>
      <c r="C8" s="1">
        <f>+'Serie Gasto $Corrientes'!C8*'Serie Gasto Constantes'!$V$207</f>
        <v>139554105327.37027</v>
      </c>
      <c r="D8" s="4">
        <f t="shared" si="0"/>
        <v>0.94126304370842873</v>
      </c>
      <c r="E8" s="3">
        <f>+'Serie Gasto $Corrientes'!E8*'Serie Gasto Constantes'!$W$207</f>
        <v>132945106008.59169</v>
      </c>
      <c r="F8" s="1">
        <f>+'Serie Gasto $Corrientes'!F8*'Serie Gasto Constantes'!$W$207</f>
        <v>132177197582.34084</v>
      </c>
      <c r="G8" s="4">
        <f t="shared" si="1"/>
        <v>0.99422386841226618</v>
      </c>
      <c r="H8" s="3">
        <f>+'Serie Gasto $Corrientes'!H8*'Serie Gasto Constantes'!$X$207</f>
        <v>139213789592.2652</v>
      </c>
      <c r="I8" s="1">
        <f>+'Serie Gasto $Corrientes'!I8*'Serie Gasto Constantes'!$X$207</f>
        <v>138404556489.7634</v>
      </c>
      <c r="J8" s="4">
        <f t="shared" si="2"/>
        <v>0.99418711964617934</v>
      </c>
      <c r="K8" s="3">
        <f>+'Serie Gasto $Corrientes'!K8*'Serie Gasto Constantes'!$Y$207</f>
        <v>148548219266.95187</v>
      </c>
      <c r="L8" s="1">
        <f>+'Serie Gasto $Corrientes'!L8*'Serie Gasto Constantes'!$Y$207</f>
        <v>147146887822.35989</v>
      </c>
      <c r="M8" s="4">
        <f t="shared" si="3"/>
        <v>0.99056648776062617</v>
      </c>
      <c r="N8" s="3">
        <f>+'Serie Gasto $Corrientes'!N8*'Serie Gasto Constantes'!$Z$207</f>
        <v>147812245985.4447</v>
      </c>
      <c r="O8" s="1">
        <f>+'Serie Gasto $Corrientes'!O8*'Serie Gasto Constantes'!$Z$207</f>
        <v>146881546481.40674</v>
      </c>
      <c r="P8" s="4">
        <f t="shared" si="4"/>
        <v>0.99370350204860824</v>
      </c>
      <c r="Q8" s="3">
        <f>+'Serie Gasto $Corrientes'!Q8*'Serie Gasto Constantes'!$AA$207</f>
        <v>147114331247.1554</v>
      </c>
      <c r="R8" s="1">
        <f>+'Serie Gasto $Corrientes'!R8*'Serie Gasto Constantes'!$AA$207</f>
        <v>145221278425.91797</v>
      </c>
      <c r="S8" s="4">
        <f t="shared" si="5"/>
        <v>0.9871320978371777</v>
      </c>
      <c r="T8" s="3">
        <f>+'Serie Gasto $Corrientes'!T8*'Serie Gasto Constantes'!$AB$207</f>
        <v>146575194910.58478</v>
      </c>
      <c r="U8" s="1">
        <f>+'Serie Gasto $Corrientes'!U8*'Serie Gasto Constantes'!$AB$207</f>
        <v>144558268548.95963</v>
      </c>
      <c r="V8" s="4">
        <f t="shared" si="6"/>
        <v>0.98623964741881776</v>
      </c>
      <c r="W8" s="3">
        <f>+'Serie Gasto $Corrientes'!W8*'Serie Gasto Constantes'!$AC$207</f>
        <v>155203336654.44458</v>
      </c>
      <c r="X8" s="1">
        <f>+'Serie Gasto $Corrientes'!X8*'Serie Gasto Constantes'!$AC$207</f>
        <v>152322324010.60867</v>
      </c>
      <c r="Y8" s="4">
        <f t="shared" si="7"/>
        <v>0.98143717328545332</v>
      </c>
      <c r="Z8" s="3">
        <f>+'Serie Gasto $Corrientes'!Z8*'Serie Gasto Constantes'!$AD$207</f>
        <v>153062208919.10229</v>
      </c>
      <c r="AA8" s="1">
        <f>+'Serie Gasto $Corrientes'!AA8*'Serie Gasto Constantes'!$AD$207</f>
        <v>151775305154.49139</v>
      </c>
      <c r="AB8" s="4">
        <f t="shared" si="8"/>
        <v>0.99159228281298972</v>
      </c>
      <c r="AC8" s="3">
        <f>+'Serie Gasto $Corrientes'!AC8*'Serie Gasto Constantes'!$AE$207</f>
        <v>147572063921.00223</v>
      </c>
      <c r="AD8" s="1">
        <f>+'Serie Gasto $Corrientes'!AD8*'Serie Gasto Constantes'!$AE$207</f>
        <v>146131268955.18826</v>
      </c>
      <c r="AE8" s="125">
        <f t="shared" si="9"/>
        <v>0.99023666859748438</v>
      </c>
      <c r="AF8" s="3">
        <f>+'Serie Gasto $Corrientes'!AF8*'Serie Gasto Constantes'!$AF$207</f>
        <v>152058062941.30594</v>
      </c>
      <c r="AG8" s="1">
        <f>+'Serie Gasto $Corrientes'!AG8*'Serie Gasto Constantes'!$AF$207</f>
        <v>153701676432.82068</v>
      </c>
      <c r="AH8" s="1">
        <f>+'Serie Gasto $Corrientes'!AH8*'Serie Gasto Constantes'!$AF$207</f>
        <v>153441260401.60406</v>
      </c>
      <c r="AI8" s="125">
        <f t="shared" si="10"/>
        <v>0.99830570467895685</v>
      </c>
      <c r="AJ8" s="1">
        <f>+'Serie Gasto $Corrientes'!AJ8*'Serie Gasto Constantes'!$AF$207</f>
        <v>148494572390.13043</v>
      </c>
      <c r="AK8" s="125">
        <f t="shared" si="11"/>
        <v>0.96612200879301313</v>
      </c>
      <c r="AL8" s="3">
        <f>+'Serie Gasto $Corrientes'!AL8*'Serie Gasto Constantes'!$AG$207</f>
        <v>159963437709.92941</v>
      </c>
      <c r="AM8" s="1">
        <f>+'Serie Gasto $Corrientes'!AM8*'Serie Gasto Constantes'!$AG$207</f>
        <v>177093367121.69412</v>
      </c>
      <c r="AN8" s="1">
        <f>+'Serie Gasto $Corrientes'!AN8*'Serie Gasto Constantes'!$AG$207</f>
        <v>176727954069.32828</v>
      </c>
      <c r="AO8" s="125">
        <f t="shared" si="12"/>
        <v>0.99793660791307481</v>
      </c>
      <c r="AP8" s="1">
        <f>+'Serie Gasto $Corrientes'!AP8*'Serie Gasto Constantes'!$AG$207</f>
        <v>162873005065.55969</v>
      </c>
      <c r="AQ8" s="125">
        <f t="shared" si="13"/>
        <v>0.91970132881169653</v>
      </c>
      <c r="AR8" s="3">
        <f>+'Serie Gasto $Corrientes'!AR8*'Serie Gasto Constantes'!$AH$207</f>
        <v>182590568175.64731</v>
      </c>
      <c r="AS8" s="1">
        <f>+'Serie Gasto $Corrientes'!AS8*'Serie Gasto Constantes'!$AH$207</f>
        <v>182590568175.64731</v>
      </c>
      <c r="AT8" s="1">
        <f>+'Serie Gasto $Corrientes'!AT8*'Serie Gasto Constantes'!$AH$207</f>
        <v>182491253227.19708</v>
      </c>
      <c r="AU8" s="125">
        <f t="shared" si="14"/>
        <v>0.99945607843032347</v>
      </c>
      <c r="AV8" s="1">
        <f>+'Serie Gasto $Corrientes'!AV8*'Serie Gasto Constantes'!$AH$207</f>
        <v>176935232590.13733</v>
      </c>
      <c r="AW8" s="125">
        <f t="shared" si="15"/>
        <v>0.96902723047518158</v>
      </c>
      <c r="AX8" s="3">
        <f>+'Serie Gasto $Corrientes'!AX8*'Serie Gasto Constantes'!$AI$207</f>
        <v>189497033805.35715</v>
      </c>
      <c r="AY8" s="1">
        <f>+'Serie Gasto $Corrientes'!AY8*'Serie Gasto Constantes'!$AI$207</f>
        <v>189497033805.35715</v>
      </c>
      <c r="AZ8" s="1">
        <f>+'Serie Gasto $Corrientes'!AZ8*'Serie Gasto Constantes'!$AI$207</f>
        <v>189342154559.92548</v>
      </c>
      <c r="BA8" s="125">
        <f t="shared" si="16"/>
        <v>0.99918268248150655</v>
      </c>
      <c r="BB8" s="1">
        <f>+'Serie Gasto $Corrientes'!BB8*'Serie Gasto Constantes'!$AI$207</f>
        <v>181364286622.41833</v>
      </c>
      <c r="BC8" s="125">
        <f t="shared" si="17"/>
        <v>0.95708245654498003</v>
      </c>
      <c r="BD8" s="3">
        <f>+'Serie Gasto $Corrientes'!BD8*'Serie Gasto Constantes'!$AJ$207</f>
        <v>190161379200.68356</v>
      </c>
      <c r="BE8" s="1">
        <f>+'Serie Gasto $Corrientes'!BE8*'Serie Gasto Constantes'!$AJ$207</f>
        <v>190161379200.68356</v>
      </c>
      <c r="BF8" s="1">
        <f>+'Serie Gasto $Corrientes'!BF8*'Serie Gasto Constantes'!$AJ$207</f>
        <v>189676487631.84677</v>
      </c>
      <c r="BG8" s="125">
        <f t="shared" si="18"/>
        <v>0.99745010490103214</v>
      </c>
      <c r="BH8" s="1">
        <f>+'Serie Gasto $Corrientes'!BH8*'Serie Gasto Constantes'!$AJ$207</f>
        <v>184876312200.57376</v>
      </c>
      <c r="BI8" s="125">
        <f t="shared" si="19"/>
        <v>0.9722074638797592</v>
      </c>
      <c r="BJ8" s="3">
        <f>+'Serie Gasto $Corrientes'!BJ8*'Serie Gasto Constantes'!$AK$207</f>
        <v>209570732374.65588</v>
      </c>
      <c r="BK8" s="1">
        <f>+'Serie Gasto $Corrientes'!BK8*'Serie Gasto Constantes'!$AK$207</f>
        <v>217382771994.9613</v>
      </c>
      <c r="BL8" s="1">
        <f>+'Serie Gasto $Corrientes'!BL8*'Serie Gasto Constantes'!$AK$207</f>
        <v>208565165287.93454</v>
      </c>
      <c r="BM8" s="125">
        <f t="shared" si="20"/>
        <v>0.95943741711403352</v>
      </c>
      <c r="BN8" s="1">
        <f>+'Serie Gasto $Corrientes'!BN8*'Serie Gasto Constantes'!$AK$207</f>
        <v>199969174859.66342</v>
      </c>
      <c r="BO8" s="125">
        <f t="shared" si="21"/>
        <v>0.91989430912353298</v>
      </c>
      <c r="BP8" s="3">
        <f>+'Serie Gasto $Corrientes'!BP8*'Serie Gasto Constantes'!$AL$207</f>
        <v>218892058465.2048</v>
      </c>
      <c r="BQ8" s="1">
        <f>+'Serie Gasto $Corrientes'!BQ8*'Serie Gasto Constantes'!$AL$207</f>
        <v>229559749696.73401</v>
      </c>
      <c r="BR8" s="1">
        <f>+'Serie Gasto $Corrientes'!BR8*'Serie Gasto Constantes'!$AL$207</f>
        <v>227572526625.34238</v>
      </c>
      <c r="BS8" s="125">
        <f t="shared" si="22"/>
        <v>0.99134332968206795</v>
      </c>
      <c r="BT8" s="1">
        <f>+'Serie Gasto $Corrientes'!BT8*'Serie Gasto Constantes'!$AL$207</f>
        <v>221684518622.96262</v>
      </c>
      <c r="BU8" s="125">
        <f t="shared" si="23"/>
        <v>0.96569419907376974</v>
      </c>
      <c r="BV8" s="3">
        <f>+'Serie Gasto $Corrientes'!BV8*'Serie Gasto Constantes'!$AM$207</f>
        <v>232438910677.90982</v>
      </c>
      <c r="BW8" s="1">
        <f>+'Serie Gasto $Corrientes'!BW8*'Serie Gasto Constantes'!$AM$207</f>
        <v>232438910677.90982</v>
      </c>
      <c r="BX8" s="1">
        <f>+'Serie Gasto $Corrientes'!BX8*'Serie Gasto Constantes'!$AM$207</f>
        <v>231244136854.31021</v>
      </c>
      <c r="BY8" s="125">
        <f t="shared" si="24"/>
        <v>0.99485983727890037</v>
      </c>
      <c r="BZ8" s="1">
        <f>+'Serie Gasto $Corrientes'!BZ8*'Serie Gasto Constantes'!$AM$207</f>
        <v>221425194311.94931</v>
      </c>
      <c r="CA8" s="125">
        <f t="shared" si="25"/>
        <v>0.95261672697639599</v>
      </c>
      <c r="CB8" s="3">
        <f>+'Serie Gasto $Corrientes'!CB8*'Serie Gasto Constantes'!$AN$207</f>
        <v>230699226125.8894</v>
      </c>
      <c r="CC8" s="1">
        <f>+'Serie Gasto $Corrientes'!CC8*'Serie Gasto Constantes'!$AN$207</f>
        <v>230699226125.8894</v>
      </c>
      <c r="CD8" s="1">
        <f>+'Serie Gasto $Corrientes'!CD8*'Serie Gasto Constantes'!$AN$207</f>
        <v>228777703892.6821</v>
      </c>
      <c r="CE8" s="125">
        <f t="shared" si="26"/>
        <v>0.99167087698786316</v>
      </c>
      <c r="CF8" s="1">
        <f>+'Serie Gasto $Corrientes'!CF8*'Serie Gasto Constantes'!$AN$207</f>
        <v>219922567270.95016</v>
      </c>
      <c r="CG8" s="4">
        <f t="shared" si="27"/>
        <v>0.95328697440424637</v>
      </c>
      <c r="CH8" s="1">
        <f>+'Serie Gasto $Corrientes'!CH8*'Serie Gasto Constantes'!$AO$207</f>
        <v>218155102973.67374</v>
      </c>
      <c r="CI8" s="1">
        <f>+'Serie Gasto $Corrientes'!CI8*'Serie Gasto Constantes'!$AO$207</f>
        <v>220873504840.65158</v>
      </c>
      <c r="CJ8" s="1">
        <f>+'Serie Gasto $Corrientes'!CJ8*'Serie Gasto Constantes'!$AO$207</f>
        <v>220008938556.02118</v>
      </c>
      <c r="CK8" s="125">
        <f t="shared" si="28"/>
        <v>0.99608569490825016</v>
      </c>
      <c r="CL8" s="1">
        <f>+'Serie Gasto $Corrientes'!CL8*'Serie Gasto Constantes'!$AO$207</f>
        <v>215572200425.41583</v>
      </c>
      <c r="CM8" s="4">
        <f t="shared" si="29"/>
        <v>0.97599845930339013</v>
      </c>
      <c r="CN8" s="1">
        <f>+'Serie Gasto $Corrientes'!CN8*'Serie Gasto Constantes'!$AP$207</f>
        <v>202248217574.53098</v>
      </c>
      <c r="CO8" s="1">
        <f>+'Serie Gasto $Corrientes'!CO8*'Serie Gasto Constantes'!$AP$207</f>
        <v>208248636767.61163</v>
      </c>
      <c r="CP8" s="1">
        <f>+'Serie Gasto $Corrientes'!CP8*'Serie Gasto Constantes'!$AP$207</f>
        <v>207917103874.66141</v>
      </c>
      <c r="CQ8" s="125">
        <f t="shared" si="30"/>
        <v>0.99840799489448673</v>
      </c>
      <c r="CR8" s="1">
        <f>+'Serie Gasto $Corrientes'!CR8*'Serie Gasto Constantes'!$AP$207</f>
        <v>203199824763.88943</v>
      </c>
      <c r="CS8" s="4">
        <f t="shared" si="31"/>
        <v>0.9757558460785688</v>
      </c>
      <c r="CT8" s="1">
        <f>+'Serie Gasto $Corrientes'!DC8*'Serie Gasto Constantes'!$AQ$207</f>
        <v>200645774780.52023</v>
      </c>
      <c r="CU8" s="1">
        <f>+'Serie Gasto $Corrientes'!DD8*'Serie Gasto Constantes'!$AQ$207</f>
        <v>212567311591.18536</v>
      </c>
      <c r="CV8" s="1">
        <f>+'Serie Gasto $Corrientes'!DE8*'Serie Gasto Constantes'!$AQ$207</f>
        <v>212360741189.86194</v>
      </c>
      <c r="CW8" s="125">
        <f t="shared" si="32"/>
        <v>0.99902821181781376</v>
      </c>
      <c r="CX8" s="1">
        <f>+'Serie Gasto $Corrientes'!DG8*'Serie Gasto Constantes'!$AQ$207</f>
        <v>209367183567.52075</v>
      </c>
      <c r="CY8" s="4">
        <f t="shared" si="33"/>
        <v>0.98494534272598233</v>
      </c>
      <c r="CZ8" s="1">
        <f>+'Serie Gasto $Corrientes'!DL8*'Serie Gasto Constantes'!$AR$207</f>
        <v>229991913013.19998</v>
      </c>
      <c r="DA8" s="1">
        <f>+'Serie Gasto $Corrientes'!DM8*'Serie Gasto Constantes'!$AR$207</f>
        <v>229991913013.19998</v>
      </c>
      <c r="DB8" s="1">
        <f>+'Serie Gasto $Corrientes'!DN8*'Serie Gasto Constantes'!$AR$207</f>
        <v>17261215695.562798</v>
      </c>
      <c r="DC8" s="125">
        <f t="shared" si="34"/>
        <v>7.5051402762027208E-2</v>
      </c>
      <c r="DD8" s="1">
        <f>+'Serie Gasto $Corrientes'!DP8*'Serie Gasto Constantes'!$AR$207</f>
        <v>8232844638.2207994</v>
      </c>
      <c r="DE8" s="4">
        <f t="shared" si="35"/>
        <v>3.5796235312622882E-2</v>
      </c>
      <c r="DF8" s="1">
        <f>+'Serie Gasto $Corrientes'!DR8*'Serie Gasto Constantes'!$AR$207</f>
        <v>229991913013.19998</v>
      </c>
      <c r="DG8" s="1">
        <f>+'Serie Gasto $Corrientes'!DS8*'Serie Gasto Constantes'!$AR$207</f>
        <v>229991913013.19998</v>
      </c>
      <c r="DH8" s="1">
        <f>+'Serie Gasto $Corrientes'!DT8*'Serie Gasto Constantes'!$AR$207</f>
        <v>38348176306.237198</v>
      </c>
      <c r="DI8" s="125">
        <f t="shared" si="36"/>
        <v>0.16673706394205379</v>
      </c>
      <c r="DJ8" s="1">
        <f>+'Serie Gasto $Corrientes'!DV8*'Serie Gasto Constantes'!$AR$207</f>
        <v>24079769607.191998</v>
      </c>
      <c r="DK8" s="4">
        <f t="shared" si="37"/>
        <v>0.10469833174442957</v>
      </c>
      <c r="DL8" s="1">
        <f>+'Serie Gasto $Corrientes'!DX8*'Serie Gasto Constantes'!$AR$207</f>
        <v>229991913013.19998</v>
      </c>
      <c r="DM8" s="1">
        <f>+'Serie Gasto $Corrientes'!DY8*'Serie Gasto Constantes'!$AR$207</f>
        <v>229991913013.19998</v>
      </c>
      <c r="DN8" s="1">
        <f>+'Serie Gasto $Corrientes'!DZ8*'Serie Gasto Constantes'!$AR$207</f>
        <v>53588196211.430397</v>
      </c>
      <c r="DO8" s="125">
        <f t="shared" si="38"/>
        <v>0.23300034992254182</v>
      </c>
      <c r="DP8" s="1">
        <f>+'Serie Gasto $Corrientes'!EB8*'Serie Gasto Constantes'!$AR$207</f>
        <v>39776747248.196396</v>
      </c>
      <c r="DQ8" s="4">
        <f t="shared" si="39"/>
        <v>0.17294846034831443</v>
      </c>
      <c r="DR8" s="1">
        <f>+'Serie Gasto $Corrientes'!ED8*'Serie Gasto Constantes'!$AR$207</f>
        <v>229991913013.19998</v>
      </c>
      <c r="DS8" s="1">
        <f>+'Serie Gasto $Corrientes'!EE8*'Serie Gasto Constantes'!$AR$207</f>
        <v>229991913013.19998</v>
      </c>
      <c r="DT8" s="1">
        <f>+'Serie Gasto $Corrientes'!EF8*'Serie Gasto Constantes'!$AR$207</f>
        <v>71726942511.697189</v>
      </c>
      <c r="DU8" s="125">
        <f t="shared" si="40"/>
        <v>0.31186723729534155</v>
      </c>
      <c r="DV8" s="1">
        <f>+'Serie Gasto $Corrientes'!EH8*'Serie Gasto Constantes'!$AR$207</f>
        <v>54379441438.046394</v>
      </c>
      <c r="DW8" s="4">
        <f t="shared" si="41"/>
        <v>0.23644066752436371</v>
      </c>
      <c r="DX8" s="1">
        <f>+'Serie Gasto $Corrientes'!EJ8*'Serie Gasto Constantes'!$AR$207</f>
        <v>229991913013.19998</v>
      </c>
      <c r="DY8" s="1">
        <f>+'Serie Gasto $Corrientes'!EK8*'Serie Gasto Constantes'!$AR$207</f>
        <v>229991913013.19998</v>
      </c>
      <c r="DZ8" s="1">
        <f>+'Serie Gasto $Corrientes'!EL8*'Serie Gasto Constantes'!$AR$207</f>
        <v>89580961326.027588</v>
      </c>
      <c r="EA8" s="125">
        <f t="shared" si="42"/>
        <v>0.38949613554841056</v>
      </c>
      <c r="EB8" s="1">
        <f>+'Serie Gasto $Corrientes'!EN8*'Serie Gasto Constantes'!$AR$207</f>
        <v>71034291178.765198</v>
      </c>
      <c r="EC8" s="4">
        <f t="shared" si="43"/>
        <v>0.30885560386937738</v>
      </c>
      <c r="ED8" s="1">
        <f>+'Serie Gasto $Corrientes'!EP8*'Serie Gasto Constantes'!$AR$207</f>
        <v>229991913013.19998</v>
      </c>
      <c r="EE8" s="1">
        <f>+'Serie Gasto $Corrientes'!EQ8*'Serie Gasto Constantes'!$AR$207</f>
        <v>229991913013.19998</v>
      </c>
      <c r="EF8" s="1">
        <f>+'Serie Gasto $Corrientes'!ER8*'Serie Gasto Constantes'!$AR$207</f>
        <v>114013009442.21759</v>
      </c>
      <c r="EG8" s="125">
        <f t="shared" si="44"/>
        <v>0.49572616683993587</v>
      </c>
      <c r="EH8" s="1">
        <f>+'Serie Gasto $Corrientes'!ET8*'Serie Gasto Constantes'!$AR$207</f>
        <v>95475144780.943192</v>
      </c>
      <c r="EI8" s="4">
        <f t="shared" si="45"/>
        <v>0.41512392122875885</v>
      </c>
      <c r="EJ8" s="1">
        <f>+'Serie Gasto $Corrientes'!EV8*'Serie Gasto Constantes'!$AR$207</f>
        <v>229991913013.19998</v>
      </c>
      <c r="EK8" s="1">
        <f>+'Serie Gasto $Corrientes'!EW8*'Serie Gasto Constantes'!$AR$207</f>
        <v>229991913013.19998</v>
      </c>
      <c r="EL8" s="1">
        <f>+'Serie Gasto $Corrientes'!EX8*'Serie Gasto Constantes'!$AR$207</f>
        <v>131787166403.81758</v>
      </c>
      <c r="EM8" s="125">
        <f t="shared" si="46"/>
        <v>0.57300782743719292</v>
      </c>
      <c r="EN8" s="1">
        <f>+'Serie Gasto $Corrientes'!EZ8*'Serie Gasto Constantes'!$AR$207</f>
        <v>114044827771.80479</v>
      </c>
      <c r="EO8" s="4">
        <f t="shared" si="47"/>
        <v>0.49586451226769607</v>
      </c>
      <c r="EP8" s="1">
        <f>+'Serie Gasto $Corrientes'!FB8*'Serie Gasto Constantes'!$AR$207</f>
        <v>229991913013.19998</v>
      </c>
      <c r="EQ8" s="1">
        <f>+'Serie Gasto $Corrientes'!FC8*'Serie Gasto Constantes'!$AR$207</f>
        <v>229991913013.19998</v>
      </c>
      <c r="ER8" s="1">
        <f>+'Serie Gasto $Corrientes'!FD8*'Serie Gasto Constantes'!$AR$207</f>
        <v>147461237278.5708</v>
      </c>
      <c r="ES8" s="125">
        <f t="shared" si="48"/>
        <v>0.64115835790325171</v>
      </c>
      <c r="ET8" s="1">
        <f>+'Serie Gasto $Corrientes'!FF8*'Serie Gasto Constantes'!$AR$207</f>
        <v>130026476615.77078</v>
      </c>
      <c r="EU8" s="4">
        <f t="shared" si="49"/>
        <v>0.56535238527412113</v>
      </c>
      <c r="EV8" s="1">
        <f>+'Serie Gasto $Corrientes'!FH8*'Serie Gasto Constantes'!$AR$207</f>
        <v>229991913013.19998</v>
      </c>
      <c r="EW8" s="1">
        <f>+'Serie Gasto $Corrientes'!FI8*'Serie Gasto Constantes'!$AR$207</f>
        <v>238353513013.19998</v>
      </c>
      <c r="EX8" s="1">
        <f>+'Serie Gasto $Corrientes'!FJ8*'Serie Gasto Constantes'!$AR$207</f>
        <v>168791164570.1424</v>
      </c>
      <c r="EY8" s="125">
        <f t="shared" si="50"/>
        <v>0.70815471706848632</v>
      </c>
      <c r="EZ8" s="1">
        <f>+'Serie Gasto $Corrientes'!FL8*'Serie Gasto Constantes'!$AR$207</f>
        <v>150409460350.88998</v>
      </c>
      <c r="FA8" s="4">
        <f t="shared" si="51"/>
        <v>0.63103521508642635</v>
      </c>
      <c r="FB8" s="1">
        <f>+'Serie Gasto $Corrientes'!FQ8*'Serie Gasto Constantes'!$AR$207</f>
        <v>229991913013.19998</v>
      </c>
      <c r="FC8" s="1">
        <f>+'Serie Gasto $Corrientes'!FR8*'Serie Gasto Constantes'!$AR$207</f>
        <v>238353513013.19998</v>
      </c>
      <c r="FD8" s="1">
        <f>+'Serie Gasto $Corrientes'!FS8*'Serie Gasto Constantes'!$AR$207</f>
        <v>185714336900.96039</v>
      </c>
      <c r="FE8" s="125">
        <f t="shared" si="52"/>
        <v>0.77915502294558403</v>
      </c>
      <c r="FF8" s="1">
        <f>+'Serie Gasto $Corrientes'!FU8*'Serie Gasto Constantes'!$AR$207</f>
        <v>166992109933.24078</v>
      </c>
      <c r="FG8" s="4">
        <f t="shared" si="53"/>
        <v>0.70060687515015896</v>
      </c>
      <c r="FH8" s="1">
        <f>+'Serie Gasto $Corrientes'!FW8*'Serie Gasto Constantes'!$AR$207</f>
        <v>229991913013.19998</v>
      </c>
      <c r="FI8" s="1">
        <f>+'Serie Gasto $Corrientes'!FX8*'Serie Gasto Constantes'!$AR$207</f>
        <v>238353513013.19998</v>
      </c>
      <c r="FJ8" s="1">
        <f>+'Serie Gasto $Corrientes'!FY8*'Serie Gasto Constantes'!$AR$207</f>
        <v>204701532211.30078</v>
      </c>
      <c r="FK8" s="125">
        <f t="shared" si="54"/>
        <v>0.85881483190039842</v>
      </c>
      <c r="FL8" s="1">
        <f>+'Serie Gasto $Corrientes'!GA8*'Serie Gasto Constantes'!$AR$207</f>
        <v>186671777057.142</v>
      </c>
      <c r="FM8" s="4">
        <f t="shared" si="55"/>
        <v>0.78317191425999311</v>
      </c>
      <c r="FN8" s="1">
        <f>+'Serie Gasto $Corrientes'!GC8*'Serie Gasto Constantes'!$AR$207</f>
        <v>229991913013.19998</v>
      </c>
      <c r="FO8" s="1">
        <f>+'Serie Gasto $Corrientes'!GD8*'Serie Gasto Constantes'!$AR$207</f>
        <v>250054527013.19998</v>
      </c>
      <c r="FP8" s="1">
        <f>+'Serie Gasto $Corrientes'!GE8*'Serie Gasto Constantes'!$AR$207</f>
        <v>249558137448.65637</v>
      </c>
      <c r="FQ8" s="125">
        <f t="shared" si="56"/>
        <v>0.99801487471363637</v>
      </c>
      <c r="FR8" s="1">
        <f>+'Serie Gasto $Corrientes'!GG8*'Serie Gasto Constantes'!$AR$207</f>
        <v>242722155874.31757</v>
      </c>
      <c r="FS8" s="4">
        <f t="shared" si="57"/>
        <v>0.97067691104630416</v>
      </c>
      <c r="FT8" s="1">
        <f>+'Serie Gasto $Corrientes'!GI8*'Serie Gasto Constantes'!$AS$207</f>
        <v>261483048000</v>
      </c>
      <c r="FU8" s="1">
        <f>+'Serie Gasto $Corrientes'!GJ8*'Serie Gasto Constantes'!$AS$207</f>
        <v>261483048000</v>
      </c>
      <c r="FV8" s="1">
        <f>+'Serie Gasto $Corrientes'!GK8*'Serie Gasto Constantes'!$AS$207</f>
        <v>16914831799</v>
      </c>
      <c r="FW8" s="125">
        <f t="shared" si="58"/>
        <v>6.4688062680835809E-2</v>
      </c>
      <c r="FX8" s="1">
        <f>+'Serie Gasto $Corrientes'!GM8*'Serie Gasto Constantes'!$AS$207</f>
        <v>8675985670</v>
      </c>
      <c r="FY8" s="4">
        <f t="shared" si="59"/>
        <v>3.3179916389838013E-2</v>
      </c>
      <c r="FZ8" s="1">
        <f>+'Serie Gasto $Corrientes'!GO8*'Serie Gasto Constantes'!$AS$207</f>
        <v>261483048000</v>
      </c>
      <c r="GA8" s="1">
        <f>+'Serie Gasto $Corrientes'!GP8*'Serie Gasto Constantes'!$AS$207</f>
        <v>261483048000</v>
      </c>
      <c r="GB8" s="1">
        <f>+'Serie Gasto $Corrientes'!GQ8*'Serie Gasto Constantes'!$AS$207</f>
        <v>43458092091</v>
      </c>
      <c r="GC8" s="125">
        <f t="shared" si="60"/>
        <v>0.1661985066465953</v>
      </c>
      <c r="GD8" s="1">
        <f>+'Serie Gasto $Corrientes'!GS8*'Serie Gasto Constantes'!$AS$207</f>
        <v>21890316729</v>
      </c>
      <c r="GE8" s="4">
        <f t="shared" si="61"/>
        <v>8.3716007199824291E-2</v>
      </c>
      <c r="GF8" s="1">
        <f>+'Serie Gasto $Corrientes'!GU8*'Serie Gasto Constantes'!$AS$207</f>
        <v>261483048000</v>
      </c>
      <c r="GG8" s="1">
        <f>+'Serie Gasto $Corrientes'!GV8*'Serie Gasto Constantes'!$AS$207</f>
        <v>261483048000</v>
      </c>
      <c r="GH8" s="1">
        <f>+'Serie Gasto $Corrientes'!GW8*'Serie Gasto Constantes'!$AS$207</f>
        <v>69923248252</v>
      </c>
      <c r="GI8" s="125">
        <f t="shared" si="62"/>
        <v>0.26741025388383877</v>
      </c>
      <c r="GJ8" s="1">
        <f>+'Serie Gasto $Corrientes'!GY8*'Serie Gasto Constantes'!$AS$207</f>
        <v>37401636945</v>
      </c>
      <c r="GK8" s="4">
        <f t="shared" si="63"/>
        <v>0.1430365648215941</v>
      </c>
      <c r="GL8" s="1">
        <f>+'Serie Gasto $Corrientes'!HA8*'Serie Gasto Constantes'!$AS$207</f>
        <v>261483048000</v>
      </c>
      <c r="GM8" s="1">
        <f>+'Serie Gasto $Corrientes'!HB8*'Serie Gasto Constantes'!$AS$207</f>
        <v>261483048000</v>
      </c>
      <c r="GN8" s="1">
        <f>+'Serie Gasto $Corrientes'!HC8*'Serie Gasto Constantes'!$AS$207</f>
        <v>83495629923</v>
      </c>
      <c r="GO8" s="125">
        <f t="shared" si="64"/>
        <v>0.3193156518620664</v>
      </c>
      <c r="GP8" s="1">
        <f>+'Serie Gasto $Corrientes'!HE8*'Serie Gasto Constantes'!$AS$207</f>
        <v>56365153314</v>
      </c>
      <c r="GQ8" s="4">
        <f t="shared" si="65"/>
        <v>0.21555949322573292</v>
      </c>
      <c r="GR8" s="1">
        <f>+'Serie Gasto $Corrientes'!HG8*'Serie Gasto Constantes'!$AS$207</f>
        <v>261483048000</v>
      </c>
      <c r="GS8" s="1">
        <f>+'Serie Gasto $Corrientes'!HH8*'Serie Gasto Constantes'!$AS$207</f>
        <v>261483048000</v>
      </c>
      <c r="GT8" s="1">
        <f>+'Serie Gasto $Corrientes'!HI8*'Serie Gasto Constantes'!$AS$207</f>
        <v>100263992934</v>
      </c>
      <c r="GU8" s="125">
        <f t="shared" si="66"/>
        <v>0.38344356814289543</v>
      </c>
      <c r="GV8" s="1">
        <f>+'Serie Gasto $Corrientes'!HK8*'Serie Gasto Constantes'!$AS$207</f>
        <v>74059814168</v>
      </c>
      <c r="GW8" s="4">
        <f t="shared" si="67"/>
        <v>0.28322988711681224</v>
      </c>
      <c r="GX8" s="1">
        <f>+'Serie Gasto $Corrientes'!HM8*'Serie Gasto Constantes'!$AS$207</f>
        <v>261483048000</v>
      </c>
      <c r="GY8" s="1">
        <f>+'Serie Gasto $Corrientes'!HN8*'Serie Gasto Constantes'!$AS$207</f>
        <v>261483048000</v>
      </c>
      <c r="GZ8" s="1">
        <f>+'Serie Gasto $Corrientes'!HO8*'Serie Gasto Constantes'!$AS$207</f>
        <v>128457163128</v>
      </c>
      <c r="HA8" s="125">
        <f t="shared" si="68"/>
        <v>0.49126382803981999</v>
      </c>
      <c r="HB8" s="1">
        <f>+'Serie Gasto $Corrientes'!HQ8*'Serie Gasto Constantes'!$AS$207</f>
        <v>101599477514</v>
      </c>
      <c r="HC8" s="4">
        <f t="shared" si="69"/>
        <v>0.38855091483406601</v>
      </c>
    </row>
    <row r="9" spans="1:211" x14ac:dyDescent="0.35">
      <c r="A9" s="28" t="s">
        <v>76</v>
      </c>
      <c r="B9" s="5">
        <f>+'Serie Gasto $Corrientes'!B9*'Serie Gasto Constantes'!$V$207</f>
        <v>126991875609.73221</v>
      </c>
      <c r="C9" s="6">
        <f>+'Serie Gasto $Corrientes'!C9*'Serie Gasto Constantes'!$V$207</f>
        <v>124994626999.1738</v>
      </c>
      <c r="D9" s="7">
        <f t="shared" si="0"/>
        <v>0.98427262688287009</v>
      </c>
      <c r="E9" s="5">
        <f>+'Serie Gasto $Corrientes'!E9*'Serie Gasto Constantes'!$W$207</f>
        <v>129264253115.43172</v>
      </c>
      <c r="F9" s="6">
        <f>+'Serie Gasto $Corrientes'!F9*'Serie Gasto Constantes'!$W$207</f>
        <v>128496350738.33444</v>
      </c>
      <c r="G9" s="7">
        <f t="shared" si="1"/>
        <v>0.99405943748105252</v>
      </c>
      <c r="H9" s="5">
        <f>+'Serie Gasto $Corrientes'!H9*'Serie Gasto Constantes'!$X$207</f>
        <v>129747813239.34502</v>
      </c>
      <c r="I9" s="6">
        <f>+'Serie Gasto $Corrientes'!I9*'Serie Gasto Constantes'!$X$207</f>
        <v>128964508725.33299</v>
      </c>
      <c r="J9" s="7">
        <f t="shared" si="2"/>
        <v>0.9939628692426048</v>
      </c>
      <c r="K9" s="5">
        <f>+'Serie Gasto $Corrientes'!K9*'Serie Gasto Constantes'!$Y$207</f>
        <v>138229406592.33521</v>
      </c>
      <c r="L9" s="6">
        <f>+'Serie Gasto $Corrientes'!L9*'Serie Gasto Constantes'!$Y$207</f>
        <v>137358087079.39212</v>
      </c>
      <c r="M9" s="7">
        <f t="shared" si="3"/>
        <v>0.99369656909898507</v>
      </c>
      <c r="N9" s="5">
        <f>+'Serie Gasto $Corrientes'!N9*'Serie Gasto Constantes'!$Z$207</f>
        <v>134505824675.77284</v>
      </c>
      <c r="O9" s="6">
        <f>+'Serie Gasto $Corrientes'!O9*'Serie Gasto Constantes'!$Z$207</f>
        <v>133630253798.23524</v>
      </c>
      <c r="P9" s="7">
        <f t="shared" si="4"/>
        <v>0.99349046125215645</v>
      </c>
      <c r="Q9" s="5">
        <f>+'Serie Gasto $Corrientes'!Q9*'Serie Gasto Constantes'!$AA$207</f>
        <v>134605790508.7598</v>
      </c>
      <c r="R9" s="6">
        <f>+'Serie Gasto $Corrientes'!R9*'Serie Gasto Constantes'!$AA$207</f>
        <v>133477243717.69305</v>
      </c>
      <c r="S9" s="7">
        <f t="shared" si="5"/>
        <v>0.99161591201387955</v>
      </c>
      <c r="T9" s="5">
        <f>+'Serie Gasto $Corrientes'!T9*'Serie Gasto Constantes'!$AB$207</f>
        <v>135443534706.95381</v>
      </c>
      <c r="U9" s="6">
        <f>+'Serie Gasto $Corrientes'!U9*'Serie Gasto Constantes'!$AB$207</f>
        <v>134865514151.23152</v>
      </c>
      <c r="V9" s="7">
        <f t="shared" si="6"/>
        <v>0.99573238724924817</v>
      </c>
      <c r="W9" s="5">
        <f>+'Serie Gasto $Corrientes'!W9*'Serie Gasto Constantes'!$AC$207</f>
        <v>139986593819.4693</v>
      </c>
      <c r="X9" s="6">
        <f>+'Serie Gasto $Corrientes'!X9*'Serie Gasto Constantes'!$AC$207</f>
        <v>137578535909.61432</v>
      </c>
      <c r="Y9" s="7">
        <f t="shared" si="7"/>
        <v>0.98279793911579505</v>
      </c>
      <c r="Z9" s="5">
        <f>+'Serie Gasto $Corrientes'!Z9*'Serie Gasto Constantes'!$AD$207</f>
        <v>139490311981.13416</v>
      </c>
      <c r="AA9" s="6">
        <f>+'Serie Gasto $Corrientes'!AA9*'Serie Gasto Constantes'!$AD$207</f>
        <v>138254970296.07266</v>
      </c>
      <c r="AB9" s="7">
        <f t="shared" si="8"/>
        <v>0.99114388900909067</v>
      </c>
      <c r="AC9" s="5">
        <f>+'Serie Gasto $Corrientes'!AC9*'Serie Gasto Constantes'!$AE$207</f>
        <v>139348816126.24359</v>
      </c>
      <c r="AD9" s="6">
        <f>+'Serie Gasto $Corrientes'!AD9*'Serie Gasto Constantes'!$AE$207</f>
        <v>138467289319.02658</v>
      </c>
      <c r="AE9" s="126">
        <f t="shared" si="9"/>
        <v>0.99367395553315363</v>
      </c>
      <c r="AF9" s="5">
        <f>+'Serie Gasto $Corrientes'!AF9*'Serie Gasto Constantes'!$AF$207</f>
        <v>146831631265.26935</v>
      </c>
      <c r="AG9" s="6">
        <f>+'Serie Gasto $Corrientes'!AG9*'Serie Gasto Constantes'!$AF$207</f>
        <v>149200500569.7283</v>
      </c>
      <c r="AH9" s="6">
        <f>+'Serie Gasto $Corrientes'!AH9*'Serie Gasto Constantes'!$AF$207</f>
        <v>149065278609.42758</v>
      </c>
      <c r="AI9" s="126">
        <f t="shared" si="10"/>
        <v>0.99909368963385259</v>
      </c>
      <c r="AJ9" s="6">
        <f>+'Serie Gasto $Corrientes'!AJ9*'Serie Gasto Constantes'!$AF$207</f>
        <v>144924612135.0166</v>
      </c>
      <c r="AK9" s="126">
        <f t="shared" si="11"/>
        <v>0.97134132648091631</v>
      </c>
      <c r="AL9" s="5">
        <f>+'Serie Gasto $Corrientes'!AL9*'Serie Gasto Constantes'!$AG$207</f>
        <v>143785171043.26273</v>
      </c>
      <c r="AM9" s="6">
        <f>+'Serie Gasto $Corrientes'!AM9*'Serie Gasto Constantes'!$AG$207</f>
        <v>160915100455.02744</v>
      </c>
      <c r="AN9" s="6">
        <f>+'Serie Gasto $Corrientes'!AN9*'Serie Gasto Constantes'!$AG$207</f>
        <v>160567264046.37259</v>
      </c>
      <c r="AO9" s="126">
        <f t="shared" si="12"/>
        <v>0.99783838553578097</v>
      </c>
      <c r="AP9" s="6">
        <f>+'Serie Gasto $Corrientes'!AP9*'Serie Gasto Constantes'!$AG$207</f>
        <v>150204999203.88635</v>
      </c>
      <c r="AQ9" s="126">
        <f t="shared" si="13"/>
        <v>0.9334425344740449</v>
      </c>
      <c r="AR9" s="5">
        <f>+'Serie Gasto $Corrientes'!AR9*'Serie Gasto Constantes'!$AH$207</f>
        <v>166113047714.24313</v>
      </c>
      <c r="AS9" s="6">
        <f>+'Serie Gasto $Corrientes'!AS9*'Serie Gasto Constantes'!$AH$207</f>
        <v>166113047714.24313</v>
      </c>
      <c r="AT9" s="6">
        <f>+'Serie Gasto $Corrientes'!AT9*'Serie Gasto Constantes'!$AH$207</f>
        <v>166020656490.85428</v>
      </c>
      <c r="AU9" s="126">
        <f t="shared" si="14"/>
        <v>0.99944380513957098</v>
      </c>
      <c r="AV9" s="6">
        <f>+'Serie Gasto $Corrientes'!AV9*'Serie Gasto Constantes'!$AH$207</f>
        <v>162571939249.56665</v>
      </c>
      <c r="AW9" s="126">
        <f t="shared" si="15"/>
        <v>0.9786825387084096</v>
      </c>
      <c r="AX9" s="5">
        <f>+'Serie Gasto $Corrientes'!AX9*'Serie Gasto Constantes'!$AI$207</f>
        <v>177458419018.30432</v>
      </c>
      <c r="AY9" s="6">
        <f>+'Serie Gasto $Corrientes'!AY9*'Serie Gasto Constantes'!$AI$207</f>
        <v>177458419018.30432</v>
      </c>
      <c r="AZ9" s="6">
        <f>+'Serie Gasto $Corrientes'!AZ9*'Serie Gasto Constantes'!$AI$207</f>
        <v>177310792752.79471</v>
      </c>
      <c r="BA9" s="126">
        <f t="shared" si="16"/>
        <v>0.99916810785125731</v>
      </c>
      <c r="BB9" s="6">
        <f>+'Serie Gasto $Corrientes'!BB9*'Serie Gasto Constantes'!$AI$207</f>
        <v>171834367843.63806</v>
      </c>
      <c r="BC9" s="126">
        <f t="shared" si="17"/>
        <v>0.96830778046046861</v>
      </c>
      <c r="BD9" s="5">
        <f>+'Serie Gasto $Corrientes'!BD9*'Serie Gasto Constantes'!$AJ$207</f>
        <v>178357398912.76605</v>
      </c>
      <c r="BE9" s="6">
        <f>+'Serie Gasto $Corrientes'!BE9*'Serie Gasto Constantes'!$AJ$207</f>
        <v>178357398912.76605</v>
      </c>
      <c r="BF9" s="6">
        <f>+'Serie Gasto $Corrientes'!BF9*'Serie Gasto Constantes'!$AJ$207</f>
        <v>178068060818.08075</v>
      </c>
      <c r="BG9" s="126">
        <f t="shared" si="18"/>
        <v>0.99837776231068043</v>
      </c>
      <c r="BH9" s="6">
        <f>+'Serie Gasto $Corrientes'!BH9*'Serie Gasto Constantes'!$AJ$207</f>
        <v>175235213790.08115</v>
      </c>
      <c r="BI9" s="126">
        <f t="shared" si="19"/>
        <v>0.98249478215248054</v>
      </c>
      <c r="BJ9" s="5">
        <f>+'Serie Gasto $Corrientes'!BJ9*'Serie Gasto Constantes'!$AK$207</f>
        <v>178196731309.59869</v>
      </c>
      <c r="BK9" s="6">
        <f>+'Serie Gasto $Corrientes'!BK9*'Serie Gasto Constantes'!$AK$207</f>
        <v>186008770929.90408</v>
      </c>
      <c r="BL9" s="6">
        <f>+'Serie Gasto $Corrientes'!BL9*'Serie Gasto Constantes'!$AK$207</f>
        <v>185497566096.88998</v>
      </c>
      <c r="BM9" s="126">
        <f t="shared" si="20"/>
        <v>0.99725171651606292</v>
      </c>
      <c r="BN9" s="6">
        <f>+'Serie Gasto $Corrientes'!BN9*'Serie Gasto Constantes'!$AK$207</f>
        <v>182142530436.41125</v>
      </c>
      <c r="BO9" s="126">
        <f t="shared" si="21"/>
        <v>0.97921474092772864</v>
      </c>
      <c r="BP9" s="5">
        <f>+'Serie Gasto $Corrientes'!BP9*'Serie Gasto Constantes'!$AL$207</f>
        <v>196373346613.96606</v>
      </c>
      <c r="BQ9" s="6">
        <f>+'Serie Gasto $Corrientes'!BQ9*'Serie Gasto Constantes'!$AL$207</f>
        <v>207041037845.49527</v>
      </c>
      <c r="BR9" s="6">
        <f>+'Serie Gasto $Corrientes'!BR9*'Serie Gasto Constantes'!$AL$207</f>
        <v>205418473059.51221</v>
      </c>
      <c r="BS9" s="126">
        <f t="shared" si="22"/>
        <v>0.99216307644673851</v>
      </c>
      <c r="BT9" s="6">
        <f>+'Serie Gasto $Corrientes'!BT9*'Serie Gasto Constantes'!$AL$207</f>
        <v>200129992804.20282</v>
      </c>
      <c r="BU9" s="126">
        <f t="shared" si="23"/>
        <v>0.96661992659421547</v>
      </c>
      <c r="BV9" s="5">
        <f>+'Serie Gasto $Corrientes'!BV9*'Serie Gasto Constantes'!$AM$207</f>
        <v>201502548609.93295</v>
      </c>
      <c r="BW9" s="6">
        <f>+'Serie Gasto $Corrientes'!BW9*'Serie Gasto Constantes'!$AM$207</f>
        <v>201502548609.93295</v>
      </c>
      <c r="BX9" s="6">
        <f>+'Serie Gasto $Corrientes'!BX9*'Serie Gasto Constantes'!$AM$207</f>
        <v>200724563659.47165</v>
      </c>
      <c r="BY9" s="126">
        <f t="shared" si="24"/>
        <v>0.99613908133754014</v>
      </c>
      <c r="BZ9" s="6">
        <f>+'Serie Gasto $Corrientes'!BZ9*'Serie Gasto Constantes'!$AM$207</f>
        <v>195547012886.9007</v>
      </c>
      <c r="CA9" s="126">
        <f t="shared" si="25"/>
        <v>0.97044436527420341</v>
      </c>
      <c r="CB9" s="5">
        <f>+'Serie Gasto $Corrientes'!CB9*'Serie Gasto Constantes'!$AN$207</f>
        <v>218909963079.70056</v>
      </c>
      <c r="CC9" s="6">
        <f>+'Serie Gasto $Corrientes'!CC9*'Serie Gasto Constantes'!$AN$207</f>
        <v>218909963079.70056</v>
      </c>
      <c r="CD9" s="6">
        <f>+'Serie Gasto $Corrientes'!CD9*'Serie Gasto Constantes'!$AN$207</f>
        <v>217737629185.40582</v>
      </c>
      <c r="CE9" s="126">
        <f t="shared" si="26"/>
        <v>0.99464467547387092</v>
      </c>
      <c r="CF9" s="6">
        <f>+'Serie Gasto $Corrientes'!CF9*'Serie Gasto Constantes'!$AN$207</f>
        <v>209533642282.61072</v>
      </c>
      <c r="CG9" s="7">
        <f t="shared" si="27"/>
        <v>0.95716814043006293</v>
      </c>
      <c r="CH9" s="6">
        <f>+'Serie Gasto $Corrientes'!CH9*'Serie Gasto Constantes'!$AO$207</f>
        <v>209896621208.21097</v>
      </c>
      <c r="CI9" s="6">
        <f>+'Serie Gasto $Corrientes'!CI9*'Serie Gasto Constantes'!$AO$207</f>
        <v>211527662328.39767</v>
      </c>
      <c r="CJ9" s="6">
        <f>+'Serie Gasto $Corrientes'!CJ9*'Serie Gasto Constantes'!$AO$207</f>
        <v>210832451815.43076</v>
      </c>
      <c r="CK9" s="126">
        <f t="shared" si="28"/>
        <v>0.99671338251784958</v>
      </c>
      <c r="CL9" s="6">
        <f>+'Serie Gasto $Corrientes'!CL9*'Serie Gasto Constantes'!$AO$207</f>
        <v>208291242179.50641</v>
      </c>
      <c r="CM9" s="7">
        <f t="shared" si="29"/>
        <v>0.98469977820741617</v>
      </c>
      <c r="CN9" s="6">
        <f>+'Serie Gasto $Corrientes'!CN9*'Serie Gasto Constantes'!$AP$207</f>
        <v>193236757445.99017</v>
      </c>
      <c r="CO9" s="6">
        <f>+'Serie Gasto $Corrientes'!CO9*'Serie Gasto Constantes'!$AP$207</f>
        <v>198636412630.50143</v>
      </c>
      <c r="CP9" s="6">
        <f>+'Serie Gasto $Corrientes'!CP9*'Serie Gasto Constantes'!$AP$207</f>
        <v>198443626663.53845</v>
      </c>
      <c r="CQ9" s="126">
        <f t="shared" si="30"/>
        <v>0.99902945303728574</v>
      </c>
      <c r="CR9" s="6">
        <f>+'Serie Gasto $Corrientes'!CR9*'Serie Gasto Constantes'!$AP$207</f>
        <v>194809759918.0925</v>
      </c>
      <c r="CS9" s="7">
        <f t="shared" si="31"/>
        <v>0.98073539155417999</v>
      </c>
      <c r="CT9" s="6">
        <f>+'Serie Gasto $Corrientes'!DC9*'Serie Gasto Constantes'!$AQ$207</f>
        <v>194229998249.75497</v>
      </c>
      <c r="CU9" s="6">
        <f>+'Serie Gasto $Corrientes'!DD9*'Serie Gasto Constantes'!$AQ$207</f>
        <v>205711719271.86359</v>
      </c>
      <c r="CV9" s="6">
        <f>+'Serie Gasto $Corrientes'!DE9*'Serie Gasto Constantes'!$AQ$207</f>
        <v>205549042239.94125</v>
      </c>
      <c r="CW9" s="126">
        <f t="shared" si="32"/>
        <v>0.99920919900675498</v>
      </c>
      <c r="CX9" s="6">
        <f>+'Serie Gasto $Corrientes'!DG9*'Serie Gasto Constantes'!$AQ$207</f>
        <v>202907829870.71649</v>
      </c>
      <c r="CY9" s="7">
        <f t="shared" si="33"/>
        <v>0.98636981203077911</v>
      </c>
      <c r="CZ9" s="6">
        <f>+'Serie Gasto $Corrientes'!DL9*'Serie Gasto Constantes'!$AR$207</f>
        <v>222937576009.19998</v>
      </c>
      <c r="DA9" s="6">
        <f>+'Serie Gasto $Corrientes'!DM9*'Serie Gasto Constantes'!$AR$207</f>
        <v>222937576009.19998</v>
      </c>
      <c r="DB9" s="6">
        <f>+'Serie Gasto $Corrientes'!DN9*'Serie Gasto Constantes'!$AR$207</f>
        <v>16931601423.562798</v>
      </c>
      <c r="DC9" s="126">
        <f t="shared" si="34"/>
        <v>7.594772369312959E-2</v>
      </c>
      <c r="DD9" s="6">
        <f>+'Serie Gasto $Corrientes'!DP9*'Serie Gasto Constantes'!$AR$207</f>
        <v>8232844638.2207994</v>
      </c>
      <c r="DE9" s="7">
        <f t="shared" si="35"/>
        <v>3.6928923269000886E-2</v>
      </c>
      <c r="DF9" s="6">
        <f>+'Serie Gasto $Corrientes'!DR9*'Serie Gasto Constantes'!$AR$207</f>
        <v>222937576009.19998</v>
      </c>
      <c r="DG9" s="6">
        <f>+'Serie Gasto $Corrientes'!DS9*'Serie Gasto Constantes'!$AR$207</f>
        <v>222937576009.19998</v>
      </c>
      <c r="DH9" s="6">
        <f>+'Serie Gasto $Corrientes'!DT9*'Serie Gasto Constantes'!$AR$207</f>
        <v>37061856505.237198</v>
      </c>
      <c r="DI9" s="126">
        <f t="shared" si="36"/>
        <v>0.1662432021047352</v>
      </c>
      <c r="DJ9" s="6">
        <f>+'Serie Gasto $Corrientes'!DV9*'Serie Gasto Constantes'!$AR$207</f>
        <v>24043391943.791996</v>
      </c>
      <c r="DK9" s="7">
        <f t="shared" si="37"/>
        <v>0.10784809081623725</v>
      </c>
      <c r="DL9" s="6">
        <f>+'Serie Gasto $Corrientes'!DX9*'Serie Gasto Constantes'!$AR$207</f>
        <v>222937576009.19998</v>
      </c>
      <c r="DM9" s="6">
        <f>+'Serie Gasto $Corrientes'!DY9*'Serie Gasto Constantes'!$AR$207</f>
        <v>222937576009.19998</v>
      </c>
      <c r="DN9" s="6">
        <f>+'Serie Gasto $Corrientes'!DZ9*'Serie Gasto Constantes'!$AR$207</f>
        <v>52072768570.430397</v>
      </c>
      <c r="DO9" s="126">
        <f t="shared" si="38"/>
        <v>0.2335755573492084</v>
      </c>
      <c r="DP9" s="6">
        <f>+'Serie Gasto $Corrientes'!EB9*'Serie Gasto Constantes'!$AR$207</f>
        <v>39376343147.996399</v>
      </c>
      <c r="DQ9" s="7">
        <f t="shared" si="39"/>
        <v>0.17662497212390724</v>
      </c>
      <c r="DR9" s="6">
        <f>+'Serie Gasto $Corrientes'!ED9*'Serie Gasto Constantes'!$AR$207</f>
        <v>222937576009.19998</v>
      </c>
      <c r="DS9" s="6">
        <f>+'Serie Gasto $Corrientes'!EE9*'Serie Gasto Constantes'!$AR$207</f>
        <v>222937576009.19998</v>
      </c>
      <c r="DT9" s="6">
        <f>+'Serie Gasto $Corrientes'!EF9*'Serie Gasto Constantes'!$AR$207</f>
        <v>69707761917.097198</v>
      </c>
      <c r="DU9" s="126">
        <f t="shared" si="40"/>
        <v>0.31267838811623466</v>
      </c>
      <c r="DV9" s="6">
        <f>+'Serie Gasto $Corrientes'!EH9*'Serie Gasto Constantes'!$AR$207</f>
        <v>53883639843.446396</v>
      </c>
      <c r="DW9" s="7">
        <f t="shared" si="41"/>
        <v>0.24169833012458508</v>
      </c>
      <c r="DX9" s="6">
        <f>+'Serie Gasto $Corrientes'!EJ9*'Serie Gasto Constantes'!$AR$207</f>
        <v>222937576009.19998</v>
      </c>
      <c r="DY9" s="6">
        <f>+'Serie Gasto $Corrientes'!EK9*'Serie Gasto Constantes'!$AR$207</f>
        <v>222937576009.19998</v>
      </c>
      <c r="DZ9" s="6">
        <f>+'Serie Gasto $Corrientes'!EL9*'Serie Gasto Constantes'!$AR$207</f>
        <v>85625753458.143585</v>
      </c>
      <c r="EA9" s="126">
        <f t="shared" si="42"/>
        <v>0.38407950328934259</v>
      </c>
      <c r="EB9" s="6">
        <f>+'Serie Gasto $Corrientes'!EN9*'Serie Gasto Constantes'!$AR$207</f>
        <v>70220447766.565201</v>
      </c>
      <c r="EC9" s="7">
        <f t="shared" si="43"/>
        <v>0.31497807154621349</v>
      </c>
      <c r="ED9" s="6">
        <f>+'Serie Gasto $Corrientes'!EP9*'Serie Gasto Constantes'!$AR$207</f>
        <v>222937576009.19998</v>
      </c>
      <c r="EE9" s="6">
        <f>+'Serie Gasto $Corrientes'!EQ9*'Serie Gasto Constantes'!$AR$207</f>
        <v>222937576009.19998</v>
      </c>
      <c r="EF9" s="6">
        <f>+'Serie Gasto $Corrientes'!ER9*'Serie Gasto Constantes'!$AR$207</f>
        <v>110057801574.33359</v>
      </c>
      <c r="EG9" s="126">
        <f t="shared" si="44"/>
        <v>0.49367093490687197</v>
      </c>
      <c r="EH9" s="6">
        <f>+'Serie Gasto $Corrientes'!ET9*'Serie Gasto Constantes'!$AR$207</f>
        <v>94327313979.943192</v>
      </c>
      <c r="EI9" s="7">
        <f t="shared" si="45"/>
        <v>0.42311088004316766</v>
      </c>
      <c r="EJ9" s="6">
        <f>+'Serie Gasto $Corrientes'!EV9*'Serie Gasto Constantes'!$AR$207</f>
        <v>222937576009.19998</v>
      </c>
      <c r="EK9" s="6">
        <f>+'Serie Gasto $Corrientes'!EW9*'Serie Gasto Constantes'!$AR$207</f>
        <v>222937576009.19998</v>
      </c>
      <c r="EL9" s="6">
        <f>+'Serie Gasto $Corrientes'!EX9*'Serie Gasto Constantes'!$AR$207</f>
        <v>127796789646.33359</v>
      </c>
      <c r="EM9" s="126">
        <f t="shared" si="46"/>
        <v>0.57324024031309906</v>
      </c>
      <c r="EN9" s="6">
        <f>+'Serie Gasto $Corrientes'!EZ9*'Serie Gasto Constantes'!$AR$207</f>
        <v>112597108186.80479</v>
      </c>
      <c r="EO9" s="7">
        <f t="shared" si="47"/>
        <v>0.50506114851701012</v>
      </c>
      <c r="EP9" s="6">
        <f>+'Serie Gasto $Corrientes'!FB9*'Serie Gasto Constantes'!$AR$207</f>
        <v>222937576009.19998</v>
      </c>
      <c r="EQ9" s="6">
        <f>+'Serie Gasto $Corrientes'!FC9*'Serie Gasto Constantes'!$AR$207</f>
        <v>222937576009.19998</v>
      </c>
      <c r="ER9" s="6">
        <f>+'Serie Gasto $Corrientes'!FD9*'Serie Gasto Constantes'!$AR$207</f>
        <v>142043042066.6868</v>
      </c>
      <c r="ES9" s="126">
        <f t="shared" si="48"/>
        <v>0.63714266840698541</v>
      </c>
      <c r="ET9" s="6">
        <f>+'Serie Gasto $Corrientes'!FF9*'Serie Gasto Constantes'!$AR$207</f>
        <v>128381010239.08679</v>
      </c>
      <c r="EU9" s="7">
        <f t="shared" si="49"/>
        <v>0.57586079716677674</v>
      </c>
      <c r="EV9" s="6">
        <f>+'Serie Gasto $Corrientes'!FH9*'Serie Gasto Constantes'!$AR$207</f>
        <v>222937576009.19998</v>
      </c>
      <c r="EW9" s="6">
        <f>+'Serie Gasto $Corrientes'!FI9*'Serie Gasto Constantes'!$AR$207</f>
        <v>226073176009.19998</v>
      </c>
      <c r="EX9" s="6">
        <f>+'Serie Gasto $Corrientes'!FJ9*'Serie Gasto Constantes'!$AR$207</f>
        <v>162831142313.7204</v>
      </c>
      <c r="EY9" s="126">
        <f t="shared" si="50"/>
        <v>0.72025856931869725</v>
      </c>
      <c r="EZ9" s="6">
        <f>+'Serie Gasto $Corrientes'!FL9*'Serie Gasto Constantes'!$AR$207</f>
        <v>148490973519.48599</v>
      </c>
      <c r="FA9" s="7">
        <f t="shared" si="51"/>
        <v>0.65682703335597492</v>
      </c>
      <c r="FB9" s="6">
        <f>+'Serie Gasto $Corrientes'!FQ9*'Serie Gasto Constantes'!$AR$207</f>
        <v>222937576009.19998</v>
      </c>
      <c r="FC9" s="6">
        <f>+'Serie Gasto $Corrientes'!FR9*'Serie Gasto Constantes'!$AR$207</f>
        <v>226073176009.19998</v>
      </c>
      <c r="FD9" s="6">
        <f>+'Serie Gasto $Corrientes'!FS9*'Serie Gasto Constantes'!$AR$207</f>
        <v>179245030492.53839</v>
      </c>
      <c r="FE9" s="126">
        <f t="shared" si="52"/>
        <v>0.79286288473801092</v>
      </c>
      <c r="FF9" s="6">
        <f>+'Serie Gasto $Corrientes'!FU9*'Serie Gasto Constantes'!$AR$207</f>
        <v>164283174751.37878</v>
      </c>
      <c r="FG9" s="7">
        <f t="shared" si="53"/>
        <v>0.72668141197208347</v>
      </c>
      <c r="FH9" s="6">
        <f>+'Serie Gasto $Corrientes'!FW9*'Serie Gasto Constantes'!$AR$207</f>
        <v>222937576009.19998</v>
      </c>
      <c r="FI9" s="6">
        <f>+'Serie Gasto $Corrientes'!FX9*'Serie Gasto Constantes'!$AR$207</f>
        <v>226073176009.19998</v>
      </c>
      <c r="FJ9" s="6">
        <f>+'Serie Gasto $Corrientes'!FY9*'Serie Gasto Constantes'!$AR$207</f>
        <v>192799932311.50079</v>
      </c>
      <c r="FK9" s="126">
        <f t="shared" si="54"/>
        <v>0.85282091274576888</v>
      </c>
      <c r="FL9" s="6">
        <f>+'Serie Gasto $Corrientes'!GA9*'Serie Gasto Constantes'!$AR$207</f>
        <v>182847156514.88519</v>
      </c>
      <c r="FM9" s="7">
        <f t="shared" si="55"/>
        <v>0.80879633640146797</v>
      </c>
      <c r="FN9" s="6">
        <f>+'Serie Gasto $Corrientes'!GC9*'Serie Gasto Constantes'!$AR$207</f>
        <v>222937576009.19998</v>
      </c>
      <c r="FO9" s="6">
        <f>+'Serie Gasto $Corrientes'!GD9*'Serie Gasto Constantes'!$AR$207</f>
        <v>237774190009.19998</v>
      </c>
      <c r="FP9" s="6">
        <f>+'Serie Gasto $Corrientes'!GE9*'Serie Gasto Constantes'!$AR$207</f>
        <v>237375899398.51318</v>
      </c>
      <c r="FQ9" s="126">
        <f t="shared" si="56"/>
        <v>0.99832492075497603</v>
      </c>
      <c r="FR9" s="6">
        <f>+'Serie Gasto $Corrientes'!GG9*'Serie Gasto Constantes'!$AR$207</f>
        <v>233915004052.82877</v>
      </c>
      <c r="FS9" s="7">
        <f t="shared" si="57"/>
        <v>0.98376953379077059</v>
      </c>
      <c r="FT9" s="6">
        <f>+'Serie Gasto $Corrientes'!GI9*'Serie Gasto Constantes'!$AS$207</f>
        <v>253914202000</v>
      </c>
      <c r="FU9" s="6">
        <f>+'Serie Gasto $Corrientes'!GJ9*'Serie Gasto Constantes'!$AS$207</f>
        <v>253914202000</v>
      </c>
      <c r="FV9" s="6">
        <f>+'Serie Gasto $Corrientes'!GK9*'Serie Gasto Constantes'!$AS$207</f>
        <v>16914831799</v>
      </c>
      <c r="FW9" s="126">
        <f t="shared" si="58"/>
        <v>6.661632813669871E-2</v>
      </c>
      <c r="FX9" s="6">
        <f>+'Serie Gasto $Corrientes'!GM9*'Serie Gasto Constantes'!$AS$207</f>
        <v>8675985670</v>
      </c>
      <c r="FY9" s="7">
        <f t="shared" si="59"/>
        <v>3.4168965743790886E-2</v>
      </c>
      <c r="FZ9" s="6">
        <f>+'Serie Gasto $Corrientes'!GO9*'Serie Gasto Constantes'!$AS$207</f>
        <v>253914202000</v>
      </c>
      <c r="GA9" s="6">
        <f>+'Serie Gasto $Corrientes'!GP9*'Serie Gasto Constantes'!$AS$207</f>
        <v>253914202000</v>
      </c>
      <c r="GB9" s="6">
        <f>+'Serie Gasto $Corrientes'!GQ9*'Serie Gasto Constantes'!$AS$207</f>
        <v>39995816091</v>
      </c>
      <c r="GC9" s="126">
        <f t="shared" si="60"/>
        <v>0.15751705015302767</v>
      </c>
      <c r="GD9" s="6">
        <f>+'Serie Gasto $Corrientes'!GS9*'Serie Gasto Constantes'!$AS$207</f>
        <v>21890316729</v>
      </c>
      <c r="GE9" s="7">
        <f t="shared" si="61"/>
        <v>8.6211470475369478E-2</v>
      </c>
      <c r="GF9" s="6">
        <f>+'Serie Gasto $Corrientes'!GU9*'Serie Gasto Constantes'!$AS$207</f>
        <v>253914202000</v>
      </c>
      <c r="GG9" s="6">
        <f>+'Serie Gasto $Corrientes'!GV9*'Serie Gasto Constantes'!$AS$207</f>
        <v>253914202000</v>
      </c>
      <c r="GH9" s="6">
        <f>+'Serie Gasto $Corrientes'!GW9*'Serie Gasto Constantes'!$AS$207</f>
        <v>64506856252</v>
      </c>
      <c r="GI9" s="126">
        <f t="shared" si="62"/>
        <v>0.25404981581928215</v>
      </c>
      <c r="GJ9" s="6">
        <f>+'Serie Gasto $Corrientes'!GY9*'Serie Gasto Constantes'!$AS$207</f>
        <v>37184505477</v>
      </c>
      <c r="GK9" s="7">
        <f t="shared" si="63"/>
        <v>0.14644515818378681</v>
      </c>
      <c r="GL9" s="6">
        <f>+'Serie Gasto $Corrientes'!HA9*'Serie Gasto Constantes'!$AS$207</f>
        <v>253914202000</v>
      </c>
      <c r="GM9" s="6">
        <f>+'Serie Gasto $Corrientes'!HB9*'Serie Gasto Constantes'!$AS$207</f>
        <v>253914202000</v>
      </c>
      <c r="GN9" s="6">
        <f>+'Serie Gasto $Corrientes'!HC9*'Serie Gasto Constantes'!$AS$207</f>
        <v>77111437923</v>
      </c>
      <c r="GO9" s="126">
        <f t="shared" si="64"/>
        <v>0.30369092124669733</v>
      </c>
      <c r="GP9" s="6">
        <f>+'Serie Gasto $Corrientes'!HE9*'Serie Gasto Constantes'!$AS$207</f>
        <v>55448879228</v>
      </c>
      <c r="GQ9" s="7">
        <f t="shared" si="65"/>
        <v>0.21837643893585756</v>
      </c>
      <c r="GR9" s="6">
        <f>+'Serie Gasto $Corrientes'!HG9*'Serie Gasto Constantes'!$AS$207</f>
        <v>253914202000</v>
      </c>
      <c r="GS9" s="6">
        <f>+'Serie Gasto $Corrientes'!HH9*'Serie Gasto Constantes'!$AS$207</f>
        <v>253914202000</v>
      </c>
      <c r="GT9" s="6">
        <f>+'Serie Gasto $Corrientes'!HI9*'Serie Gasto Constantes'!$AS$207</f>
        <v>93392632480</v>
      </c>
      <c r="GU9" s="126">
        <f t="shared" si="66"/>
        <v>0.36781177163142692</v>
      </c>
      <c r="GV9" s="6">
        <f>+'Serie Gasto $Corrientes'!HK9*'Serie Gasto Constantes'!$AS$207</f>
        <v>72532195415</v>
      </c>
      <c r="GW9" s="7">
        <f t="shared" si="67"/>
        <v>0.2856563155730848</v>
      </c>
      <c r="GX9" s="6">
        <f>+'Serie Gasto $Corrientes'!HM9*'Serie Gasto Constantes'!$AS$207</f>
        <v>253914202000</v>
      </c>
      <c r="GY9" s="6">
        <f>+'Serie Gasto $Corrientes'!HN9*'Serie Gasto Constantes'!$AS$207</f>
        <v>253914202000</v>
      </c>
      <c r="GZ9" s="6">
        <f>+'Serie Gasto $Corrientes'!HO9*'Serie Gasto Constantes'!$AS$207</f>
        <v>121086802674</v>
      </c>
      <c r="HA9" s="126">
        <f t="shared" si="68"/>
        <v>0.47688077988642796</v>
      </c>
      <c r="HB9" s="6">
        <f>+'Serie Gasto $Corrientes'!HQ9*'Serie Gasto Constantes'!$AS$207</f>
        <v>99399477277</v>
      </c>
      <c r="HC9" s="7">
        <f t="shared" si="69"/>
        <v>0.39146875792713637</v>
      </c>
    </row>
    <row r="10" spans="1:211" x14ac:dyDescent="0.35">
      <c r="A10" s="28" t="s">
        <v>185</v>
      </c>
      <c r="B10" s="5">
        <f>+'Serie Gasto $Corrientes'!B10*'Serie Gasto Constantes'!$V$207</f>
        <v>21270723522.545414</v>
      </c>
      <c r="C10" s="6">
        <f>+'Serie Gasto $Corrientes'!C10*'Serie Gasto Constantes'!$V$207</f>
        <v>14559478328.196465</v>
      </c>
      <c r="D10" s="7">
        <f t="shared" si="0"/>
        <v>0.68448439531285721</v>
      </c>
      <c r="E10" s="5">
        <f>+'Serie Gasto $Corrientes'!E10*'Serie Gasto Constantes'!$W$207</f>
        <v>3680852893.1599774</v>
      </c>
      <c r="F10" s="6">
        <f>+'Serie Gasto $Corrientes'!F10*'Serie Gasto Constantes'!$W$207</f>
        <v>3680846844.0063853</v>
      </c>
      <c r="G10" s="7">
        <f t="shared" si="1"/>
        <v>0.99999835658914726</v>
      </c>
      <c r="H10" s="5">
        <f>+'Serie Gasto $Corrientes'!H10*'Serie Gasto Constantes'!$X$207</f>
        <v>9465976352.9201641</v>
      </c>
      <c r="I10" s="6">
        <f>+'Serie Gasto $Corrientes'!I10*'Serie Gasto Constantes'!$X$207</f>
        <v>9440047764.4304256</v>
      </c>
      <c r="J10" s="7">
        <f t="shared" si="2"/>
        <v>0.99726086485714283</v>
      </c>
      <c r="K10" s="5">
        <f>+'Serie Gasto $Corrientes'!K10*'Serie Gasto Constantes'!$Y$207</f>
        <v>10318812674.616693</v>
      </c>
      <c r="L10" s="6">
        <f>+'Serie Gasto $Corrientes'!L10*'Serie Gasto Constantes'!$Y$207</f>
        <v>9788800742.9677582</v>
      </c>
      <c r="M10" s="7">
        <f t="shared" si="3"/>
        <v>0.94863634525000007</v>
      </c>
      <c r="N10" s="5">
        <f>+'Serie Gasto $Corrientes'!N10*'Serie Gasto Constantes'!$Z$207</f>
        <v>13306421309.671873</v>
      </c>
      <c r="O10" s="6">
        <f>+'Serie Gasto $Corrientes'!O10*'Serie Gasto Constantes'!$Z$207</f>
        <v>13251292683.17148</v>
      </c>
      <c r="P10" s="7">
        <f t="shared" si="4"/>
        <v>0.99585699075525869</v>
      </c>
      <c r="Q10" s="5">
        <f>+'Serie Gasto $Corrientes'!Q10*'Serie Gasto Constantes'!$AA$207</f>
        <v>12508540738.395615</v>
      </c>
      <c r="R10" s="6">
        <f>+'Serie Gasto $Corrientes'!R10*'Serie Gasto Constantes'!$AA$207</f>
        <v>11744034708.224901</v>
      </c>
      <c r="S10" s="7">
        <f t="shared" si="5"/>
        <v>0.93888127750793327</v>
      </c>
      <c r="T10" s="5">
        <f>+'Serie Gasto $Corrientes'!T10*'Serie Gasto Constantes'!$AB$207</f>
        <v>11131660203.630953</v>
      </c>
      <c r="U10" s="6">
        <f>+'Serie Gasto $Corrientes'!U10*'Serie Gasto Constantes'!$AB$207</f>
        <v>9692754397.7281055</v>
      </c>
      <c r="V10" s="7">
        <f t="shared" si="6"/>
        <v>0.87073753783523666</v>
      </c>
      <c r="W10" s="5">
        <f>+'Serie Gasto $Corrientes'!W10*'Serie Gasto Constantes'!$AC$207</f>
        <v>15216742834.975279</v>
      </c>
      <c r="X10" s="6">
        <f>+'Serie Gasto $Corrientes'!X10*'Serie Gasto Constantes'!$AC$207</f>
        <v>14743788100.99435</v>
      </c>
      <c r="Y10" s="7">
        <f t="shared" si="7"/>
        <v>0.96891879299597183</v>
      </c>
      <c r="Z10" s="5">
        <f>+'Serie Gasto $Corrientes'!Z10*'Serie Gasto Constantes'!$AD$207</f>
        <v>13571896937.96814</v>
      </c>
      <c r="AA10" s="6">
        <f>+'Serie Gasto $Corrientes'!AA10*'Serie Gasto Constantes'!$AD$207</f>
        <v>13520334858.418745</v>
      </c>
      <c r="AB10" s="7">
        <f t="shared" si="8"/>
        <v>0.99620081998964005</v>
      </c>
      <c r="AC10" s="5">
        <f>+'Serie Gasto $Corrientes'!AC10*'Serie Gasto Constantes'!$AE$207</f>
        <v>8223247794.7586479</v>
      </c>
      <c r="AD10" s="6">
        <f>+'Serie Gasto $Corrientes'!AD10*'Serie Gasto Constantes'!$AE$207</f>
        <v>7663979636.1616955</v>
      </c>
      <c r="AE10" s="126">
        <f t="shared" si="9"/>
        <v>0.93198938271647125</v>
      </c>
      <c r="AF10" s="5">
        <f>+'Serie Gasto $Corrientes'!AF10*'Serie Gasto Constantes'!$AF$207</f>
        <v>5226431676.0365925</v>
      </c>
      <c r="AG10" s="6">
        <f>+'Serie Gasto $Corrientes'!AG10*'Serie Gasto Constantes'!$AF$207</f>
        <v>4501175863.0923843</v>
      </c>
      <c r="AH10" s="6">
        <f>+'Serie Gasto $Corrientes'!AH10*'Serie Gasto Constantes'!$AF$207</f>
        <v>4375981792.1764898</v>
      </c>
      <c r="AI10" s="126">
        <f t="shared" si="10"/>
        <v>0.9721863631362575</v>
      </c>
      <c r="AJ10" s="6">
        <f>+'Serie Gasto $Corrientes'!AJ10*'Serie Gasto Constantes'!$AF$207</f>
        <v>3569960255.1138296</v>
      </c>
      <c r="AK10" s="126">
        <f t="shared" si="11"/>
        <v>0.79311725728956661</v>
      </c>
      <c r="AL10" s="5">
        <f>+'Serie Gasto $Corrientes'!AL10*'Serie Gasto Constantes'!$AG$207</f>
        <v>16178266666.666666</v>
      </c>
      <c r="AM10" s="6">
        <f>+'Serie Gasto $Corrientes'!AM10*'Serie Gasto Constantes'!$AG$207</f>
        <v>16178266666.666666</v>
      </c>
      <c r="AN10" s="6">
        <f>+'Serie Gasto $Corrientes'!AN10*'Serie Gasto Constantes'!$AG$207</f>
        <v>16160690022.955702</v>
      </c>
      <c r="AO10" s="126">
        <f t="shared" si="12"/>
        <v>0.99891356447058821</v>
      </c>
      <c r="AP10" s="6">
        <f>+'Serie Gasto $Corrientes'!AP10*'Serie Gasto Constantes'!$AG$207</f>
        <v>12668005861.673332</v>
      </c>
      <c r="AQ10" s="126">
        <f t="shared" si="13"/>
        <v>0.78302614999999998</v>
      </c>
      <c r="AR10" s="5">
        <f>+'Serie Gasto $Corrientes'!AR10*'Serie Gasto Constantes'!$AH$207</f>
        <v>16477520461.404148</v>
      </c>
      <c r="AS10" s="6">
        <f>+'Serie Gasto $Corrientes'!AS10*'Serie Gasto Constantes'!$AH$207</f>
        <v>16477520461.404148</v>
      </c>
      <c r="AT10" s="6">
        <f>+'Serie Gasto $Corrientes'!AT10*'Serie Gasto Constantes'!$AH$207</f>
        <v>16470596736.342802</v>
      </c>
      <c r="AU10" s="126">
        <f t="shared" si="14"/>
        <v>0.99957980783106515</v>
      </c>
      <c r="AV10" s="6">
        <f>+'Serie Gasto $Corrientes'!AV10*'Serie Gasto Constantes'!$AH$207</f>
        <v>14363293340.570683</v>
      </c>
      <c r="AW10" s="126">
        <f t="shared" si="15"/>
        <v>0.87169021420512316</v>
      </c>
      <c r="AX10" s="5">
        <f>+'Serie Gasto $Corrientes'!AX10*'Serie Gasto Constantes'!$AI$207</f>
        <v>12038614787.052811</v>
      </c>
      <c r="AY10" s="6">
        <f>+'Serie Gasto $Corrientes'!AY10*'Serie Gasto Constantes'!$AI$207</f>
        <v>12038614787.052811</v>
      </c>
      <c r="AZ10" s="6">
        <f>+'Serie Gasto $Corrientes'!AZ10*'Serie Gasto Constantes'!$AI$207</f>
        <v>12031361807.130762</v>
      </c>
      <c r="BA10" s="126">
        <f t="shared" si="16"/>
        <v>0.9993975237142857</v>
      </c>
      <c r="BB10" s="6">
        <f>+'Serie Gasto $Corrientes'!BB10*'Serie Gasto Constantes'!$AI$207</f>
        <v>9529918778.7802639</v>
      </c>
      <c r="BC10" s="126">
        <f t="shared" si="17"/>
        <v>0.79161256899999999</v>
      </c>
      <c r="BD10" s="5">
        <f>+'Serie Gasto $Corrientes'!BD10*'Serie Gasto Constantes'!$AJ$207</f>
        <v>11803980287.917517</v>
      </c>
      <c r="BE10" s="6">
        <f>+'Serie Gasto $Corrientes'!BE10*'Serie Gasto Constantes'!$AJ$207</f>
        <v>11803980287.917517</v>
      </c>
      <c r="BF10" s="6">
        <f>+'Serie Gasto $Corrientes'!BF10*'Serie Gasto Constantes'!$AJ$207</f>
        <v>11608426813.766014</v>
      </c>
      <c r="BG10" s="126">
        <f t="shared" si="18"/>
        <v>0.98343325985119867</v>
      </c>
      <c r="BH10" s="6">
        <f>+'Serie Gasto $Corrientes'!BH10*'Serie Gasto Constantes'!$AJ$207</f>
        <v>9641098410.4926186</v>
      </c>
      <c r="BI10" s="126">
        <f t="shared" si="19"/>
        <v>0.81676673251997789</v>
      </c>
      <c r="BJ10" s="5">
        <f>+'Serie Gasto $Corrientes'!BJ10*'Serie Gasto Constantes'!$AK$207</f>
        <v>31374001065.057201</v>
      </c>
      <c r="BK10" s="6">
        <f>+'Serie Gasto $Corrientes'!BK10*'Serie Gasto Constantes'!$AK$207</f>
        <v>31374001065.057201</v>
      </c>
      <c r="BL10" s="6">
        <f>+'Serie Gasto $Corrientes'!BL10*'Serie Gasto Constantes'!$AK$207</f>
        <v>23067599191.044563</v>
      </c>
      <c r="BM10" s="126">
        <f t="shared" si="20"/>
        <v>0.73524569414055718</v>
      </c>
      <c r="BN10" s="6">
        <f>+'Serie Gasto $Corrientes'!BN10*'Serie Gasto Constantes'!$AK$207</f>
        <v>17826644423.252155</v>
      </c>
      <c r="BO10" s="126">
        <f t="shared" si="21"/>
        <v>0.56819799254442505</v>
      </c>
      <c r="BP10" s="5">
        <f>+'Serie Gasto $Corrientes'!BP10*'Serie Gasto Constantes'!$AL$207</f>
        <v>22518711851.23872</v>
      </c>
      <c r="BQ10" s="6">
        <f>+'Serie Gasto $Corrientes'!BQ10*'Serie Gasto Constantes'!$AL$207</f>
        <v>22518711851.23872</v>
      </c>
      <c r="BR10" s="6">
        <f>+'Serie Gasto $Corrientes'!BR10*'Serie Gasto Constantes'!$AL$207</f>
        <v>22154053565.830166</v>
      </c>
      <c r="BS10" s="126">
        <f t="shared" si="22"/>
        <v>0.98380643227652054</v>
      </c>
      <c r="BT10" s="6">
        <f>+'Serie Gasto $Corrientes'!BT10*'Serie Gasto Constantes'!$AL$207</f>
        <v>21554525818.759789</v>
      </c>
      <c r="BU10" s="126">
        <f t="shared" si="23"/>
        <v>0.9571828957691515</v>
      </c>
      <c r="BV10" s="5">
        <f>+'Serie Gasto $Corrientes'!BV10*'Serie Gasto Constantes'!$AM$207</f>
        <v>30936362067.976879</v>
      </c>
      <c r="BW10" s="6">
        <f>+'Serie Gasto $Corrientes'!BW10*'Serie Gasto Constantes'!$AM$207</f>
        <v>30936362067.976879</v>
      </c>
      <c r="BX10" s="6">
        <f>+'Serie Gasto $Corrientes'!BX10*'Serie Gasto Constantes'!$AM$207</f>
        <v>30519573194.838558</v>
      </c>
      <c r="BY10" s="126">
        <f t="shared" si="24"/>
        <v>0.98652754088465522</v>
      </c>
      <c r="BZ10" s="6">
        <f>+'Serie Gasto $Corrientes'!BZ10*'Serie Gasto Constantes'!$AM$207</f>
        <v>25878181425.04863</v>
      </c>
      <c r="CA10" s="126">
        <f t="shared" si="25"/>
        <v>0.83649723804583609</v>
      </c>
      <c r="CB10" s="5">
        <f>+'Serie Gasto $Corrientes'!CB10*'Serie Gasto Constantes'!$AN$207</f>
        <v>11789263046.18885</v>
      </c>
      <c r="CC10" s="6">
        <f>+'Serie Gasto $Corrientes'!CC10*'Serie Gasto Constantes'!$AN$207</f>
        <v>11789263046.18885</v>
      </c>
      <c r="CD10" s="6">
        <f>+'Serie Gasto $Corrientes'!CD10*'Serie Gasto Constantes'!$AN$207</f>
        <v>11040074707.27627</v>
      </c>
      <c r="CE10" s="126">
        <f t="shared" si="26"/>
        <v>0.93645163943010223</v>
      </c>
      <c r="CF10" s="6">
        <f>+'Serie Gasto $Corrientes'!CF10*'Serie Gasto Constantes'!$AN$207</f>
        <v>10388924988.339437</v>
      </c>
      <c r="CG10" s="7">
        <f t="shared" si="27"/>
        <v>0.88121920323916225</v>
      </c>
      <c r="CH10" s="6">
        <f>+'Serie Gasto $Corrientes'!CH10*'Serie Gasto Constantes'!$AO$207</f>
        <v>8258481765.4627771</v>
      </c>
      <c r="CI10" s="6">
        <f>+'Serie Gasto $Corrientes'!CI10*'Serie Gasto Constantes'!$AO$207</f>
        <v>9345842512.2539082</v>
      </c>
      <c r="CJ10" s="6">
        <f>+'Serie Gasto $Corrientes'!CJ10*'Serie Gasto Constantes'!$AO$207</f>
        <v>9176486740.5904465</v>
      </c>
      <c r="CK10" s="126">
        <f t="shared" si="28"/>
        <v>0.98187902573348429</v>
      </c>
      <c r="CL10" s="6">
        <f>+'Serie Gasto $Corrientes'!CL10*'Serie Gasto Constantes'!$AO$207</f>
        <v>7280958245.9094219</v>
      </c>
      <c r="CM10" s="7">
        <f t="shared" si="29"/>
        <v>0.77905852108709406</v>
      </c>
      <c r="CN10" s="6">
        <f>+'Serie Gasto $Corrientes'!CN10*'Serie Gasto Constantes'!$AP$207</f>
        <v>9011460128.540823</v>
      </c>
      <c r="CO10" s="6">
        <f>+'Serie Gasto $Corrientes'!CO10*'Serie Gasto Constantes'!$AP$207</f>
        <v>9612224137.1102104</v>
      </c>
      <c r="CP10" s="6">
        <f>+'Serie Gasto $Corrientes'!CP10*'Serie Gasto Constantes'!$AP$207</f>
        <v>9473477211.1229591</v>
      </c>
      <c r="CQ10" s="126">
        <f t="shared" si="30"/>
        <v>0.98556557524999999</v>
      </c>
      <c r="CR10" s="6">
        <f>+'Serie Gasto $Corrientes'!CR10*'Serie Gasto Constantes'!$AP$207</f>
        <v>8390064845.7969551</v>
      </c>
      <c r="CS10" s="7">
        <f t="shared" si="31"/>
        <v>0.87285364200000004</v>
      </c>
      <c r="CT10" s="6">
        <f>+'Serie Gasto $Corrientes'!DC10*'Serie Gasto Constantes'!$AQ$207</f>
        <v>6415776530.7652626</v>
      </c>
      <c r="CU10" s="6">
        <f>+'Serie Gasto $Corrientes'!DD10*'Serie Gasto Constantes'!$AQ$207</f>
        <v>6855592319.3217545</v>
      </c>
      <c r="CV10" s="6">
        <f>+'Serie Gasto $Corrientes'!DE10*'Serie Gasto Constantes'!$AQ$207</f>
        <v>6811698949.9206581</v>
      </c>
      <c r="CW10" s="126">
        <f t="shared" si="32"/>
        <v>0.99359743588057481</v>
      </c>
      <c r="CX10" s="6">
        <f>+'Serie Gasto $Corrientes'!DG10*'Serie Gasto Constantes'!$AQ$207</f>
        <v>6459353696.8042555</v>
      </c>
      <c r="CY10" s="7">
        <f t="shared" si="33"/>
        <v>0.94220213162315047</v>
      </c>
      <c r="CZ10" s="6">
        <f>+'Serie Gasto $Corrientes'!DL10*'Serie Gasto Constantes'!$AR$207</f>
        <v>7054337003.999999</v>
      </c>
      <c r="DA10" s="6">
        <f>+'Serie Gasto $Corrientes'!DM10*'Serie Gasto Constantes'!$AR$207</f>
        <v>7054337003.999999</v>
      </c>
      <c r="DB10" s="6">
        <f>+'Serie Gasto $Corrientes'!DN10*'Serie Gasto Constantes'!$AR$207</f>
        <v>329614272</v>
      </c>
      <c r="DC10" s="126">
        <f t="shared" si="34"/>
        <v>4.6725053227978736E-2</v>
      </c>
      <c r="DD10" s="6">
        <f>+'Serie Gasto $Corrientes'!DP10*'Serie Gasto Constantes'!$AR$207</f>
        <v>0</v>
      </c>
      <c r="DE10" s="7">
        <f t="shared" si="35"/>
        <v>0</v>
      </c>
      <c r="DF10" s="6">
        <f>+'Serie Gasto $Corrientes'!DR10*'Serie Gasto Constantes'!$AR$207</f>
        <v>7054337003.999999</v>
      </c>
      <c r="DG10" s="6">
        <f>+'Serie Gasto $Corrientes'!DS10*'Serie Gasto Constantes'!$AR$207</f>
        <v>7054337003.999999</v>
      </c>
      <c r="DH10" s="6">
        <f>+'Serie Gasto $Corrientes'!DT10*'Serie Gasto Constantes'!$AR$207</f>
        <v>1286319801</v>
      </c>
      <c r="DI10" s="126">
        <f t="shared" si="36"/>
        <v>0.18234453503860421</v>
      </c>
      <c r="DJ10" s="6">
        <f>+'Serie Gasto $Corrientes'!DV10*'Serie Gasto Constantes'!$AR$207</f>
        <v>36377663.399999999</v>
      </c>
      <c r="DK10" s="7">
        <f t="shared" si="37"/>
        <v>5.1567799184208075E-3</v>
      </c>
      <c r="DL10" s="6">
        <f>+'Serie Gasto $Corrientes'!DX10*'Serie Gasto Constantes'!$AR$207</f>
        <v>7054337003.999999</v>
      </c>
      <c r="DM10" s="6">
        <f>+'Serie Gasto $Corrientes'!DY10*'Serie Gasto Constantes'!$AR$207</f>
        <v>7054337003.999999</v>
      </c>
      <c r="DN10" s="6">
        <f>+'Serie Gasto $Corrientes'!DZ10*'Serie Gasto Constantes'!$AR$207</f>
        <v>1515427640.9999998</v>
      </c>
      <c r="DO10" s="126">
        <f t="shared" si="38"/>
        <v>0.21482212150351074</v>
      </c>
      <c r="DP10" s="6">
        <f>+'Serie Gasto $Corrientes'!EB10*'Serie Gasto Constantes'!$AR$207</f>
        <v>400404100.19999999</v>
      </c>
      <c r="DQ10" s="7">
        <f t="shared" si="39"/>
        <v>5.6759990339696004E-2</v>
      </c>
      <c r="DR10" s="6">
        <f>+'Serie Gasto $Corrientes'!ED10*'Serie Gasto Constantes'!$AR$207</f>
        <v>7054337003.999999</v>
      </c>
      <c r="DS10" s="6">
        <f>+'Serie Gasto $Corrientes'!EE10*'Serie Gasto Constantes'!$AR$207</f>
        <v>7054337003.999999</v>
      </c>
      <c r="DT10" s="6">
        <f>+'Serie Gasto $Corrientes'!EF10*'Serie Gasto Constantes'!$AR$207</f>
        <v>2019180594.5999999</v>
      </c>
      <c r="DU10" s="126">
        <f t="shared" si="40"/>
        <v>0.28623251107156777</v>
      </c>
      <c r="DV10" s="6">
        <f>+'Serie Gasto $Corrientes'!EH10*'Serie Gasto Constantes'!$AR$207</f>
        <v>495801594.59999996</v>
      </c>
      <c r="DW10" s="7">
        <f t="shared" si="41"/>
        <v>7.0283230630868235E-2</v>
      </c>
      <c r="DX10" s="6">
        <f>+'Serie Gasto $Corrientes'!EJ10*'Serie Gasto Constantes'!$AR$207</f>
        <v>7054337003.999999</v>
      </c>
      <c r="DY10" s="6">
        <f>+'Serie Gasto $Corrientes'!EK10*'Serie Gasto Constantes'!$AR$207</f>
        <v>7054337003.999999</v>
      </c>
      <c r="DZ10" s="6">
        <f>+'Serie Gasto $Corrientes'!EL10*'Serie Gasto Constantes'!$AR$207</f>
        <v>3955207867.8839998</v>
      </c>
      <c r="EA10" s="126">
        <f t="shared" si="42"/>
        <v>0.56067747623076281</v>
      </c>
      <c r="EB10" s="6">
        <f>+'Serie Gasto $Corrientes'!EN10*'Serie Gasto Constantes'!$AR$207</f>
        <v>813843412.19999993</v>
      </c>
      <c r="EC10" s="7">
        <f t="shared" si="43"/>
        <v>0.11536781014835679</v>
      </c>
      <c r="ED10" s="6">
        <f>+'Serie Gasto $Corrientes'!EP10*'Serie Gasto Constantes'!$AR$207</f>
        <v>7054337003.999999</v>
      </c>
      <c r="EE10" s="6">
        <f>+'Serie Gasto $Corrientes'!EQ10*'Serie Gasto Constantes'!$AR$207</f>
        <v>7054337003.999999</v>
      </c>
      <c r="EF10" s="6">
        <f>+'Serie Gasto $Corrientes'!ER10*'Serie Gasto Constantes'!$AR$207</f>
        <v>3955207867.8839998</v>
      </c>
      <c r="EG10" s="126">
        <f t="shared" si="44"/>
        <v>0.56067747623076281</v>
      </c>
      <c r="EH10" s="6">
        <f>+'Serie Gasto $Corrientes'!ET10*'Serie Gasto Constantes'!$AR$207</f>
        <v>1147830801</v>
      </c>
      <c r="EI10" s="7">
        <f t="shared" si="45"/>
        <v>0.16271278227126787</v>
      </c>
      <c r="EJ10" s="6">
        <f>+'Serie Gasto $Corrientes'!EV10*'Serie Gasto Constantes'!$AR$207</f>
        <v>7054337003.999999</v>
      </c>
      <c r="EK10" s="6">
        <f>+'Serie Gasto $Corrientes'!EW10*'Serie Gasto Constantes'!$AR$207</f>
        <v>7054337003.999999</v>
      </c>
      <c r="EL10" s="6">
        <f>+'Serie Gasto $Corrientes'!EX10*'Serie Gasto Constantes'!$AR$207</f>
        <v>3990376757.4839997</v>
      </c>
      <c r="EM10" s="126">
        <f t="shared" si="46"/>
        <v>0.56566290428446342</v>
      </c>
      <c r="EN10" s="6">
        <f>+'Serie Gasto $Corrientes'!EZ10*'Serie Gasto Constantes'!$AR$207</f>
        <v>1447719584.9999998</v>
      </c>
      <c r="EO10" s="7">
        <f t="shared" si="47"/>
        <v>0.20522404645243114</v>
      </c>
      <c r="EP10" s="6">
        <f>+'Serie Gasto $Corrientes'!FB10*'Serie Gasto Constantes'!$AR$207</f>
        <v>7054337003.999999</v>
      </c>
      <c r="EQ10" s="6">
        <f>+'Serie Gasto $Corrientes'!FC10*'Serie Gasto Constantes'!$AR$207</f>
        <v>7054337003.999999</v>
      </c>
      <c r="ER10" s="6">
        <f>+'Serie Gasto $Corrientes'!FD10*'Serie Gasto Constantes'!$AR$207</f>
        <v>5418195211.8839998</v>
      </c>
      <c r="ES10" s="126">
        <f t="shared" si="48"/>
        <v>0.76806583082318536</v>
      </c>
      <c r="ET10" s="6">
        <f>+'Serie Gasto $Corrientes'!FF10*'Serie Gasto Constantes'!$AR$207</f>
        <v>1645466376.6839998</v>
      </c>
      <c r="EU10" s="7">
        <f t="shared" si="49"/>
        <v>0.2332559921295192</v>
      </c>
      <c r="EV10" s="6">
        <f>+'Serie Gasto $Corrientes'!FH10*'Serie Gasto Constantes'!$AR$207</f>
        <v>7054337003.999999</v>
      </c>
      <c r="EW10" s="6">
        <f>+'Serie Gasto $Corrientes'!FI10*'Serie Gasto Constantes'!$AR$207</f>
        <v>12280337003.999998</v>
      </c>
      <c r="EX10" s="6">
        <f>+'Serie Gasto $Corrientes'!FJ10*'Serie Gasto Constantes'!$AR$207</f>
        <v>5960022256.4219999</v>
      </c>
      <c r="EY10" s="126">
        <f t="shared" si="50"/>
        <v>0.48533051287441697</v>
      </c>
      <c r="EZ10" s="6">
        <f>+'Serie Gasto $Corrientes'!FL10*'Serie Gasto Constantes'!$AR$207</f>
        <v>1918486831.4039998</v>
      </c>
      <c r="FA10" s="7">
        <f t="shared" si="51"/>
        <v>0.15622428201922334</v>
      </c>
      <c r="FB10" s="6">
        <f>+'Serie Gasto $Corrientes'!FQ10*'Serie Gasto Constantes'!$AR$207</f>
        <v>7054337003.999999</v>
      </c>
      <c r="FC10" s="6">
        <f>+'Serie Gasto $Corrientes'!FR10*'Serie Gasto Constantes'!$AR$207</f>
        <v>12280337003.999998</v>
      </c>
      <c r="FD10" s="6">
        <f>+'Serie Gasto $Corrientes'!FS10*'Serie Gasto Constantes'!$AR$207</f>
        <v>6469306408.421999</v>
      </c>
      <c r="FE10" s="126">
        <f t="shared" si="52"/>
        <v>0.52680202557265254</v>
      </c>
      <c r="FF10" s="6">
        <f>+'Serie Gasto $Corrientes'!FU10*'Serie Gasto Constantes'!$AR$207</f>
        <v>2708935181.862</v>
      </c>
      <c r="FG10" s="7">
        <f t="shared" si="53"/>
        <v>0.22059127375573123</v>
      </c>
      <c r="FH10" s="6">
        <f>+'Serie Gasto $Corrientes'!FW10*'Serie Gasto Constantes'!$AR$207</f>
        <v>7054337003.999999</v>
      </c>
      <c r="FI10" s="6">
        <f>+'Serie Gasto $Corrientes'!FX10*'Serie Gasto Constantes'!$AR$207</f>
        <v>12280337003.999998</v>
      </c>
      <c r="FJ10" s="6">
        <f>+'Serie Gasto $Corrientes'!FY10*'Serie Gasto Constantes'!$AR$207</f>
        <v>11901599899.799999</v>
      </c>
      <c r="FK10" s="126">
        <f t="shared" si="54"/>
        <v>0.96915906264814755</v>
      </c>
      <c r="FL10" s="6">
        <f>+'Serie Gasto $Corrientes'!GA10*'Serie Gasto Constantes'!$AR$207</f>
        <v>3824620542.2567997</v>
      </c>
      <c r="FM10" s="7">
        <f t="shared" si="55"/>
        <v>0.3114426372021411</v>
      </c>
      <c r="FN10" s="6">
        <f>+'Serie Gasto $Corrientes'!GC10*'Serie Gasto Constantes'!$AR$207</f>
        <v>7054337003.999999</v>
      </c>
      <c r="FO10" s="6">
        <f>+'Serie Gasto $Corrientes'!GD10*'Serie Gasto Constantes'!$AR$207</f>
        <v>12280337003.999998</v>
      </c>
      <c r="FP10" s="6">
        <f>+'Serie Gasto $Corrientes'!GE10*'Serie Gasto Constantes'!$AR$207</f>
        <v>12182238050.143198</v>
      </c>
      <c r="FQ10" s="126">
        <f t="shared" si="56"/>
        <v>0.99201170506763403</v>
      </c>
      <c r="FR10" s="6">
        <f>+'Serie Gasto $Corrientes'!GG10*'Serie Gasto Constantes'!$AR$207</f>
        <v>8807151821.4888</v>
      </c>
      <c r="FS10" s="7">
        <f t="shared" si="57"/>
        <v>0.71717509206954999</v>
      </c>
      <c r="FT10" s="6">
        <f>+'Serie Gasto $Corrientes'!GI10*'Serie Gasto Constantes'!$AS$207</f>
        <v>7568846000</v>
      </c>
      <c r="FU10" s="6">
        <f>+'Serie Gasto $Corrientes'!GJ10*'Serie Gasto Constantes'!$AS$207</f>
        <v>7568846000</v>
      </c>
      <c r="FV10" s="6">
        <f>+'Serie Gasto $Corrientes'!GK10*'Serie Gasto Constantes'!$AS$207</f>
        <v>0</v>
      </c>
      <c r="FW10" s="126">
        <f t="shared" si="58"/>
        <v>0</v>
      </c>
      <c r="FX10" s="6">
        <f>+'Serie Gasto $Corrientes'!GM10*'Serie Gasto Constantes'!$AS$207</f>
        <v>0</v>
      </c>
      <c r="FY10" s="7">
        <f t="shared" si="59"/>
        <v>0</v>
      </c>
      <c r="FZ10" s="6">
        <f>+'Serie Gasto $Corrientes'!GO10*'Serie Gasto Constantes'!$AS$207</f>
        <v>7568846000</v>
      </c>
      <c r="GA10" s="6">
        <f>+'Serie Gasto $Corrientes'!GP10*'Serie Gasto Constantes'!$AS$207</f>
        <v>7568846000</v>
      </c>
      <c r="GB10" s="6">
        <f>+'Serie Gasto $Corrientes'!GQ10*'Serie Gasto Constantes'!$AS$207</f>
        <v>3462276000</v>
      </c>
      <c r="GC10" s="126">
        <f t="shared" si="60"/>
        <v>0.45743776528152374</v>
      </c>
      <c r="GD10" s="6">
        <f>+'Serie Gasto $Corrientes'!GS10*'Serie Gasto Constantes'!$AS$207</f>
        <v>0</v>
      </c>
      <c r="GE10" s="7">
        <f t="shared" si="61"/>
        <v>0</v>
      </c>
      <c r="GF10" s="6">
        <f>+'Serie Gasto $Corrientes'!GU10*'Serie Gasto Constantes'!$AS$207</f>
        <v>7568846000</v>
      </c>
      <c r="GG10" s="6">
        <f>+'Serie Gasto $Corrientes'!GV10*'Serie Gasto Constantes'!$AS$207</f>
        <v>7568846000</v>
      </c>
      <c r="GH10" s="6">
        <f>+'Serie Gasto $Corrientes'!GW10*'Serie Gasto Constantes'!$AS$207</f>
        <v>5416392000</v>
      </c>
      <c r="GI10" s="126">
        <f t="shared" si="62"/>
        <v>0.71561662108067725</v>
      </c>
      <c r="GJ10" s="6">
        <f>+'Serie Gasto $Corrientes'!GY10*'Serie Gasto Constantes'!$AS$207</f>
        <v>217131468</v>
      </c>
      <c r="GK10" s="7">
        <f t="shared" si="63"/>
        <v>2.868752620941158E-2</v>
      </c>
      <c r="GL10" s="6">
        <f>+'Serie Gasto $Corrientes'!HA10*'Serie Gasto Constantes'!$AS$207</f>
        <v>7568846000</v>
      </c>
      <c r="GM10" s="6">
        <f>+'Serie Gasto $Corrientes'!HB10*'Serie Gasto Constantes'!$AS$207</f>
        <v>7568846000</v>
      </c>
      <c r="GN10" s="6">
        <f>+'Serie Gasto $Corrientes'!HC10*'Serie Gasto Constantes'!$AS$207</f>
        <v>6384192000</v>
      </c>
      <c r="GO10" s="126">
        <f t="shared" si="64"/>
        <v>0.8434828770462498</v>
      </c>
      <c r="GP10" s="6">
        <f>+'Serie Gasto $Corrientes'!HE10*'Serie Gasto Constantes'!$AS$207</f>
        <v>916274086</v>
      </c>
      <c r="GQ10" s="7">
        <f t="shared" si="65"/>
        <v>0.12105862452479546</v>
      </c>
      <c r="GR10" s="6">
        <f>+'Serie Gasto $Corrientes'!HG10*'Serie Gasto Constantes'!$AS$207</f>
        <v>7568846000</v>
      </c>
      <c r="GS10" s="6">
        <f>+'Serie Gasto $Corrientes'!HH10*'Serie Gasto Constantes'!$AS$207</f>
        <v>7568846000</v>
      </c>
      <c r="GT10" s="6">
        <f>+'Serie Gasto $Corrientes'!HI10*'Serie Gasto Constantes'!$AS$207</f>
        <v>6871360454</v>
      </c>
      <c r="GU10" s="126">
        <f t="shared" si="66"/>
        <v>0.90784783492754373</v>
      </c>
      <c r="GV10" s="6">
        <f>+'Serie Gasto $Corrientes'!HK10*'Serie Gasto Constantes'!$AS$207</f>
        <v>1527618753</v>
      </c>
      <c r="GW10" s="7">
        <f t="shared" si="67"/>
        <v>0.20182981038324732</v>
      </c>
      <c r="GX10" s="6">
        <f>+'Serie Gasto $Corrientes'!HM10*'Serie Gasto Constantes'!$AS$207</f>
        <v>7568846000</v>
      </c>
      <c r="GY10" s="6">
        <f>+'Serie Gasto $Corrientes'!HN10*'Serie Gasto Constantes'!$AS$207</f>
        <v>7568846000</v>
      </c>
      <c r="GZ10" s="6">
        <f>+'Serie Gasto $Corrientes'!HO10*'Serie Gasto Constantes'!$AS$207</f>
        <v>7370360454</v>
      </c>
      <c r="HA10" s="126">
        <f t="shared" si="68"/>
        <v>0.97377598302303947</v>
      </c>
      <c r="HB10" s="6">
        <f>+'Serie Gasto $Corrientes'!HQ10*'Serie Gasto Constantes'!$AS$207</f>
        <v>2200000237</v>
      </c>
      <c r="HC10" s="7">
        <f t="shared" si="69"/>
        <v>0.29066521329671657</v>
      </c>
    </row>
    <row r="11" spans="1:211" x14ac:dyDescent="0.35">
      <c r="A11" s="43" t="s">
        <v>27</v>
      </c>
      <c r="B11" s="3">
        <f>+'Serie Gasto $Corrientes'!B11*'Serie Gasto Constantes'!$V$207</f>
        <v>133569139312.7708</v>
      </c>
      <c r="C11" s="1">
        <f>+'Serie Gasto $Corrientes'!C11*'Serie Gasto Constantes'!$V$207</f>
        <v>126005657665.05946</v>
      </c>
      <c r="D11" s="4">
        <f t="shared" si="0"/>
        <v>0.94337403320387969</v>
      </c>
      <c r="E11" s="3">
        <f>+'Serie Gasto $Corrientes'!E11*'Serie Gasto Constantes'!$W$207</f>
        <v>134617221470.46799</v>
      </c>
      <c r="F11" s="1">
        <f>+'Serie Gasto $Corrientes'!F11*'Serie Gasto Constantes'!$W$207</f>
        <v>126158858493.95453</v>
      </c>
      <c r="G11" s="4">
        <f t="shared" si="1"/>
        <v>0.93716730382546909</v>
      </c>
      <c r="H11" s="3">
        <f>+'Serie Gasto $Corrientes'!H11*'Serie Gasto Constantes'!$X$207</f>
        <v>122227732817.39096</v>
      </c>
      <c r="I11" s="1">
        <f>+'Serie Gasto $Corrientes'!I11*'Serie Gasto Constantes'!$X$207</f>
        <v>117962715722.43004</v>
      </c>
      <c r="J11" s="4">
        <f t="shared" si="2"/>
        <v>0.96510597884251947</v>
      </c>
      <c r="K11" s="3">
        <f>+'Serie Gasto $Corrientes'!K11*'Serie Gasto Constantes'!$Y$207</f>
        <v>162514812995.1315</v>
      </c>
      <c r="L11" s="1">
        <f>+'Serie Gasto $Corrientes'!L11*'Serie Gasto Constantes'!$Y$207</f>
        <v>153874740662.13998</v>
      </c>
      <c r="M11" s="4">
        <f t="shared" si="3"/>
        <v>0.94683517044535292</v>
      </c>
      <c r="N11" s="3">
        <f>+'Serie Gasto $Corrientes'!N11*'Serie Gasto Constantes'!$Z$207</f>
        <v>203317955809.83905</v>
      </c>
      <c r="O11" s="1">
        <f>+'Serie Gasto $Corrientes'!O11*'Serie Gasto Constantes'!$Z$207</f>
        <v>196576686125.22263</v>
      </c>
      <c r="P11" s="4">
        <f t="shared" si="4"/>
        <v>0.96684370714939971</v>
      </c>
      <c r="Q11" s="3">
        <f>+'Serie Gasto $Corrientes'!Q11*'Serie Gasto Constantes'!$AA$207</f>
        <v>201028110051.75882</v>
      </c>
      <c r="R11" s="1">
        <f>+'Serie Gasto $Corrientes'!R11*'Serie Gasto Constantes'!$AA$207</f>
        <v>198584938022.58725</v>
      </c>
      <c r="S11" s="4">
        <f t="shared" si="5"/>
        <v>0.98784661494085313</v>
      </c>
      <c r="T11" s="3">
        <f>+'Serie Gasto $Corrientes'!T11*'Serie Gasto Constantes'!$AB$207</f>
        <v>183099780230.77411</v>
      </c>
      <c r="U11" s="1">
        <f>+'Serie Gasto $Corrientes'!U11*'Serie Gasto Constantes'!$AB$207</f>
        <v>181872055501.6272</v>
      </c>
      <c r="V11" s="4">
        <f t="shared" si="6"/>
        <v>0.99329477770208396</v>
      </c>
      <c r="W11" s="3">
        <f>+'Serie Gasto $Corrientes'!W11*'Serie Gasto Constantes'!$AC$207</f>
        <v>248406958747.83377</v>
      </c>
      <c r="X11" s="1">
        <f>+'Serie Gasto $Corrientes'!X11*'Serie Gasto Constantes'!$AC$207</f>
        <v>246626921024.91382</v>
      </c>
      <c r="Y11" s="4">
        <f t="shared" si="7"/>
        <v>0.99283418736780671</v>
      </c>
      <c r="Z11" s="3">
        <f>+'Serie Gasto $Corrientes'!Z11*'Serie Gasto Constantes'!$AD$207</f>
        <v>250830819978.24139</v>
      </c>
      <c r="AA11" s="1">
        <f>+'Serie Gasto $Corrientes'!AA11*'Serie Gasto Constantes'!$AD$207</f>
        <v>249858042418.42621</v>
      </c>
      <c r="AB11" s="4">
        <f t="shared" si="8"/>
        <v>0.99612177817742031</v>
      </c>
      <c r="AC11" s="3">
        <f>+'Serie Gasto $Corrientes'!AC11*'Serie Gasto Constantes'!$AE$207</f>
        <v>214784151069.09079</v>
      </c>
      <c r="AD11" s="1">
        <f>+'Serie Gasto $Corrientes'!AD11*'Serie Gasto Constantes'!$AE$207</f>
        <v>212759478722.14182</v>
      </c>
      <c r="AE11" s="125">
        <f t="shared" si="9"/>
        <v>0.99057345555120735</v>
      </c>
      <c r="AF11" s="3">
        <f>+'Serie Gasto $Corrientes'!AF11*'Serie Gasto Constantes'!$AF$207</f>
        <v>208340197924.91379</v>
      </c>
      <c r="AG11" s="1">
        <f>+'Serie Gasto $Corrientes'!AG11*'Serie Gasto Constantes'!$AF$207</f>
        <v>199897176170.1857</v>
      </c>
      <c r="AH11" s="1">
        <f>+'Serie Gasto $Corrientes'!AH11*'Serie Gasto Constantes'!$AF$207</f>
        <v>179569545064.19962</v>
      </c>
      <c r="AI11" s="125">
        <f t="shared" si="10"/>
        <v>0.89830956346937174</v>
      </c>
      <c r="AJ11" s="1">
        <f>+'Serie Gasto $Corrientes'!AJ11*'Serie Gasto Constantes'!$AF$207</f>
        <v>154237276999.29633</v>
      </c>
      <c r="AK11" s="125">
        <f t="shared" si="11"/>
        <v>0.77158307062819098</v>
      </c>
      <c r="AL11" s="3">
        <f>+'Serie Gasto $Corrientes'!AL11*'Serie Gasto Constantes'!$AG$207</f>
        <v>458415533195.41956</v>
      </c>
      <c r="AM11" s="1">
        <f>+'Serie Gasto $Corrientes'!AM11*'Serie Gasto Constantes'!$AG$207</f>
        <v>406734559961.21069</v>
      </c>
      <c r="AN11" s="1">
        <f>+'Serie Gasto $Corrientes'!AN11*'Serie Gasto Constantes'!$AG$207</f>
        <v>376302395773.84772</v>
      </c>
      <c r="AO11" s="125">
        <f t="shared" si="12"/>
        <v>0.92517930074526933</v>
      </c>
      <c r="AP11" s="1">
        <f>+'Serie Gasto $Corrientes'!AP11*'Serie Gasto Constantes'!$AG$207</f>
        <v>244548299405.32211</v>
      </c>
      <c r="AQ11" s="125">
        <f t="shared" si="13"/>
        <v>0.601247898454078</v>
      </c>
      <c r="AR11" s="3">
        <f>+'Serie Gasto $Corrientes'!AR11*'Serie Gasto Constantes'!$AH$207</f>
        <v>355439201916.6452</v>
      </c>
      <c r="AS11" s="1">
        <f>+'Serie Gasto $Corrientes'!AS11*'Serie Gasto Constantes'!$AH$207</f>
        <v>355439201916.6452</v>
      </c>
      <c r="AT11" s="1">
        <f>+'Serie Gasto $Corrientes'!AT11*'Serie Gasto Constantes'!$AH$207</f>
        <v>331830518528.18671</v>
      </c>
      <c r="AU11" s="125">
        <f t="shared" si="14"/>
        <v>0.93357884200405383</v>
      </c>
      <c r="AV11" s="1">
        <f>+'Serie Gasto $Corrientes'!AV11*'Serie Gasto Constantes'!$AH$207</f>
        <v>259651666447.55865</v>
      </c>
      <c r="AW11" s="125">
        <f t="shared" si="15"/>
        <v>0.73050936713629611</v>
      </c>
      <c r="AX11" s="3">
        <f>+'Serie Gasto $Corrientes'!AX11*'Serie Gasto Constantes'!$AI$207</f>
        <v>308666469835.79584</v>
      </c>
      <c r="AY11" s="1">
        <f>+'Serie Gasto $Corrientes'!AY11*'Serie Gasto Constantes'!$AI$207</f>
        <v>308666469835.79584</v>
      </c>
      <c r="AZ11" s="1">
        <f>+'Serie Gasto $Corrientes'!AZ11*'Serie Gasto Constantes'!$AI$207</f>
        <v>283383196338.62604</v>
      </c>
      <c r="BA11" s="125">
        <f t="shared" si="16"/>
        <v>0.9180886945361445</v>
      </c>
      <c r="BB11" s="1">
        <f>+'Serie Gasto $Corrientes'!BB11*'Serie Gasto Constantes'!$AI$207</f>
        <v>234099449366.75546</v>
      </c>
      <c r="BC11" s="125">
        <f t="shared" si="17"/>
        <v>0.75842202585623086</v>
      </c>
      <c r="BD11" s="3">
        <f>+'Serie Gasto $Corrientes'!BD11*'Serie Gasto Constantes'!$AJ$207</f>
        <v>274398479247.41092</v>
      </c>
      <c r="BE11" s="1">
        <f>+'Serie Gasto $Corrientes'!BE11*'Serie Gasto Constantes'!$AJ$207</f>
        <v>260758330169.90723</v>
      </c>
      <c r="BF11" s="1">
        <f>+'Serie Gasto $Corrientes'!BF11*'Serie Gasto Constantes'!$AJ$207</f>
        <v>211847642157.70911</v>
      </c>
      <c r="BG11" s="125">
        <f t="shared" si="18"/>
        <v>0.81242904884254907</v>
      </c>
      <c r="BH11" s="1">
        <f>+'Serie Gasto $Corrientes'!BH11*'Serie Gasto Constantes'!$AJ$207</f>
        <v>168402008020.14594</v>
      </c>
      <c r="BI11" s="125">
        <f t="shared" si="19"/>
        <v>0.64581640751579084</v>
      </c>
      <c r="BJ11" s="3">
        <f>+'Serie Gasto $Corrientes'!BJ11*'Serie Gasto Constantes'!$AK$207</f>
        <v>290830076405.50525</v>
      </c>
      <c r="BK11" s="1">
        <f>+'Serie Gasto $Corrientes'!BK11*'Serie Gasto Constantes'!$AK$207</f>
        <v>290830076405.50525</v>
      </c>
      <c r="BL11" s="1">
        <f>+'Serie Gasto $Corrientes'!BL11*'Serie Gasto Constantes'!$AK$207</f>
        <v>269565992792.04776</v>
      </c>
      <c r="BM11" s="125">
        <f t="shared" si="20"/>
        <v>0.92688485360156181</v>
      </c>
      <c r="BN11" s="1">
        <f>+'Serie Gasto $Corrientes'!BN11*'Serie Gasto Constantes'!$AK$207</f>
        <v>212896122724.38174</v>
      </c>
      <c r="BO11" s="125">
        <f t="shared" si="21"/>
        <v>0.7320292500543859</v>
      </c>
      <c r="BP11" s="3">
        <f>+'Serie Gasto $Corrientes'!BP11*'Serie Gasto Constantes'!$AL$207</f>
        <v>289234316274.45886</v>
      </c>
      <c r="BQ11" s="1">
        <f>+'Serie Gasto $Corrientes'!BQ11*'Serie Gasto Constantes'!$AL$207</f>
        <v>287897852323.51276</v>
      </c>
      <c r="BR11" s="1">
        <f>+'Serie Gasto $Corrientes'!BR11*'Serie Gasto Constantes'!$AL$207</f>
        <v>282740503309.30493</v>
      </c>
      <c r="BS11" s="125">
        <f t="shared" si="22"/>
        <v>0.98208618448319485</v>
      </c>
      <c r="BT11" s="1">
        <f>+'Serie Gasto $Corrientes'!BT11*'Serie Gasto Constantes'!$AL$207</f>
        <v>248228496855.71881</v>
      </c>
      <c r="BU11" s="125">
        <f t="shared" si="23"/>
        <v>0.86221031123491254</v>
      </c>
      <c r="BV11" s="3">
        <f>+'Serie Gasto $Corrientes'!BV11*'Serie Gasto Constantes'!$AM$207</f>
        <v>324244608962.75238</v>
      </c>
      <c r="BW11" s="1">
        <f>+'Serie Gasto $Corrientes'!BW11*'Serie Gasto Constantes'!$AM$207</f>
        <v>324225643919.51538</v>
      </c>
      <c r="BX11" s="1">
        <f>+'Serie Gasto $Corrientes'!BX11*'Serie Gasto Constantes'!$AM$207</f>
        <v>320645982289.67749</v>
      </c>
      <c r="BY11" s="125">
        <f t="shared" si="24"/>
        <v>0.98895935069612662</v>
      </c>
      <c r="BZ11" s="1">
        <f>+'Serie Gasto $Corrientes'!BZ11*'Serie Gasto Constantes'!$AM$207</f>
        <v>285582621335.84027</v>
      </c>
      <c r="CA11" s="125">
        <f t="shared" si="25"/>
        <v>0.88081441641529223</v>
      </c>
      <c r="CB11" s="3">
        <f>+'Serie Gasto $Corrientes'!CB11*'Serie Gasto Constantes'!$AN$207</f>
        <v>293322200766.81409</v>
      </c>
      <c r="CC11" s="1">
        <f>+'Serie Gasto $Corrientes'!CC11*'Serie Gasto Constantes'!$AN$207</f>
        <v>279153370662.73907</v>
      </c>
      <c r="CD11" s="1">
        <f>+'Serie Gasto $Corrientes'!CD11*'Serie Gasto Constantes'!$AN$207</f>
        <v>273479812706.69565</v>
      </c>
      <c r="CE11" s="125">
        <f t="shared" si="26"/>
        <v>0.97967583933314573</v>
      </c>
      <c r="CF11" s="1">
        <f>+'Serie Gasto $Corrientes'!CF11*'Serie Gasto Constantes'!$AN$207</f>
        <v>246623673586.63718</v>
      </c>
      <c r="CG11" s="4">
        <f t="shared" si="27"/>
        <v>0.88347016194404882</v>
      </c>
      <c r="CH11" s="1">
        <f>+'Serie Gasto $Corrientes'!CH11*'Serie Gasto Constantes'!$AO$207</f>
        <v>259120592714.86206</v>
      </c>
      <c r="CI11" s="1">
        <f>+'Serie Gasto $Corrientes'!CI11*'Serie Gasto Constantes'!$AO$207</f>
        <v>262654515141.93326</v>
      </c>
      <c r="CJ11" s="1">
        <f>+'Serie Gasto $Corrientes'!CJ11*'Serie Gasto Constantes'!$AO$207</f>
        <v>257506197578.9957</v>
      </c>
      <c r="CK11" s="125">
        <f t="shared" si="28"/>
        <v>0.98039889944341707</v>
      </c>
      <c r="CL11" s="1">
        <f>+'Serie Gasto $Corrientes'!CL11*'Serie Gasto Constantes'!$AO$207</f>
        <v>240075190801.14496</v>
      </c>
      <c r="CM11" s="4">
        <f t="shared" si="29"/>
        <v>0.91403412833551756</v>
      </c>
      <c r="CN11" s="1">
        <f>+'Serie Gasto $Corrientes'!CN11*'Serie Gasto Constantes'!$AP$207</f>
        <v>245871712005.35107</v>
      </c>
      <c r="CO11" s="1">
        <f>+'Serie Gasto $Corrientes'!CO11*'Serie Gasto Constantes'!$AP$207</f>
        <v>256596551086.33179</v>
      </c>
      <c r="CP11" s="1">
        <f>+'Serie Gasto $Corrientes'!CP11*'Serie Gasto Constantes'!$AP$207</f>
        <v>247366031720.76788</v>
      </c>
      <c r="CQ11" s="125">
        <f t="shared" si="30"/>
        <v>0.96402711054967261</v>
      </c>
      <c r="CR11" s="1">
        <f>+'Serie Gasto $Corrientes'!CR11*'Serie Gasto Constantes'!$AP$207</f>
        <v>227555505994.88757</v>
      </c>
      <c r="CS11" s="4">
        <f t="shared" si="31"/>
        <v>0.88682215342140991</v>
      </c>
      <c r="CT11" s="1">
        <f>+'Serie Gasto $Corrientes'!DC11*'Serie Gasto Constantes'!$AQ$207</f>
        <v>218159482479.0629</v>
      </c>
      <c r="CU11" s="1">
        <f>+'Serie Gasto $Corrientes'!DD11*'Serie Gasto Constantes'!$AQ$207</f>
        <v>232217407257.25583</v>
      </c>
      <c r="CV11" s="1">
        <f>+'Serie Gasto $Corrientes'!DE11*'Serie Gasto Constantes'!$AQ$207</f>
        <v>231934616905.12305</v>
      </c>
      <c r="CW11" s="125">
        <f t="shared" si="32"/>
        <v>0.99878221725290606</v>
      </c>
      <c r="CX11" s="1">
        <f>+'Serie Gasto $Corrientes'!DG11*'Serie Gasto Constantes'!$AQ$207</f>
        <v>218896080352.98648</v>
      </c>
      <c r="CY11" s="4">
        <f t="shared" si="33"/>
        <v>0.94263424494481729</v>
      </c>
      <c r="CZ11" s="1">
        <f>+'Serie Gasto $Corrientes'!DL11*'Serie Gasto Constantes'!$AR$207</f>
        <v>248595473801.99997</v>
      </c>
      <c r="DA11" s="1">
        <f>+'Serie Gasto $Corrientes'!DM11*'Serie Gasto Constantes'!$AR$207</f>
        <v>248595473801.99997</v>
      </c>
      <c r="DB11" s="1">
        <f>+'Serie Gasto $Corrientes'!DN11*'Serie Gasto Constantes'!$AR$207</f>
        <v>22849145244.806396</v>
      </c>
      <c r="DC11" s="125">
        <f t="shared" si="34"/>
        <v>9.1912957606803278E-2</v>
      </c>
      <c r="DD11" s="1">
        <f>+'Serie Gasto $Corrientes'!DP11*'Serie Gasto Constantes'!$AR$207</f>
        <v>4839057305.4875994</v>
      </c>
      <c r="DE11" s="4">
        <f t="shared" si="35"/>
        <v>1.9465588940455879E-2</v>
      </c>
      <c r="DF11" s="1">
        <f>+'Serie Gasto $Corrientes'!DR11*'Serie Gasto Constantes'!$AR$207</f>
        <v>248595473801.99997</v>
      </c>
      <c r="DG11" s="1">
        <f>+'Serie Gasto $Corrientes'!DS11*'Serie Gasto Constantes'!$AR$207</f>
        <v>248595473801.99997</v>
      </c>
      <c r="DH11" s="1">
        <f>+'Serie Gasto $Corrientes'!DT11*'Serie Gasto Constantes'!$AR$207</f>
        <v>36979041448.268394</v>
      </c>
      <c r="DI11" s="125">
        <f t="shared" si="36"/>
        <v>0.14875186938327473</v>
      </c>
      <c r="DJ11" s="1">
        <f>+'Serie Gasto $Corrientes'!DV11*'Serie Gasto Constantes'!$AR$207</f>
        <v>13013383249.5264</v>
      </c>
      <c r="DK11" s="4">
        <f t="shared" si="37"/>
        <v>5.2347627454759016E-2</v>
      </c>
      <c r="DL11" s="1">
        <f>+'Serie Gasto $Corrientes'!DX11*'Serie Gasto Constantes'!$AR$207</f>
        <v>248595473801.99997</v>
      </c>
      <c r="DM11" s="1">
        <f>+'Serie Gasto $Corrientes'!DY11*'Serie Gasto Constantes'!$AR$207</f>
        <v>248595473801.99997</v>
      </c>
      <c r="DN11" s="1">
        <f>+'Serie Gasto $Corrientes'!DZ11*'Serie Gasto Constantes'!$AR$207</f>
        <v>60659822919.056396</v>
      </c>
      <c r="DO11" s="125">
        <f t="shared" si="38"/>
        <v>0.24401016636115594</v>
      </c>
      <c r="DP11" s="1">
        <f>+'Serie Gasto $Corrientes'!EB11*'Serie Gasto Constantes'!$AR$207</f>
        <v>23498979475.810799</v>
      </c>
      <c r="DQ11" s="4">
        <f t="shared" si="39"/>
        <v>9.4526980384715867E-2</v>
      </c>
      <c r="DR11" s="1">
        <f>+'Serie Gasto $Corrientes'!ED11*'Serie Gasto Constantes'!$AR$207</f>
        <v>248595473801.99997</v>
      </c>
      <c r="DS11" s="1">
        <f>+'Serie Gasto $Corrientes'!EE11*'Serie Gasto Constantes'!$AR$207</f>
        <v>248595473801.99997</v>
      </c>
      <c r="DT11" s="1">
        <f>+'Serie Gasto $Corrientes'!EF11*'Serie Gasto Constantes'!$AR$207</f>
        <v>76586580266.117996</v>
      </c>
      <c r="DU11" s="125">
        <f t="shared" si="40"/>
        <v>0.30807713066858683</v>
      </c>
      <c r="DV11" s="1">
        <f>+'Serie Gasto $Corrientes'!EH11*'Serie Gasto Constantes'!$AR$207</f>
        <v>37239600250.959595</v>
      </c>
      <c r="DW11" s="4">
        <f t="shared" si="41"/>
        <v>0.14979999306270556</v>
      </c>
      <c r="DX11" s="1">
        <f>+'Serie Gasto $Corrientes'!EJ11*'Serie Gasto Constantes'!$AR$207</f>
        <v>248595473801.99997</v>
      </c>
      <c r="DY11" s="1">
        <f>+'Serie Gasto $Corrientes'!EK11*'Serie Gasto Constantes'!$AR$207</f>
        <v>245923654635.81238</v>
      </c>
      <c r="DZ11" s="1">
        <f>+'Serie Gasto $Corrientes'!EL11*'Serie Gasto Constantes'!$AR$207</f>
        <v>95908892100.044388</v>
      </c>
      <c r="EA11" s="125">
        <f t="shared" si="42"/>
        <v>0.38999457877313831</v>
      </c>
      <c r="EB11" s="1">
        <f>+'Serie Gasto $Corrientes'!EN11*'Serie Gasto Constantes'!$AR$207</f>
        <v>52183281407.540398</v>
      </c>
      <c r="EC11" s="4">
        <f t="shared" si="43"/>
        <v>0.21219301366035109</v>
      </c>
      <c r="ED11" s="1">
        <f>+'Serie Gasto $Corrientes'!EP11*'Serie Gasto Constantes'!$AR$207</f>
        <v>248595473801.99997</v>
      </c>
      <c r="EE11" s="1">
        <f>+'Serie Gasto $Corrientes'!EQ11*'Serie Gasto Constantes'!$AR$207</f>
        <v>245923654635.81238</v>
      </c>
      <c r="EF11" s="1">
        <f>+'Serie Gasto $Corrientes'!ER11*'Serie Gasto Constantes'!$AR$207</f>
        <v>108499982432.66519</v>
      </c>
      <c r="EG11" s="125">
        <f t="shared" si="44"/>
        <v>0.44119376232165425</v>
      </c>
      <c r="EH11" s="1">
        <f>+'Serie Gasto $Corrientes'!ET11*'Serie Gasto Constantes'!$AR$207</f>
        <v>72558945561.070801</v>
      </c>
      <c r="EI11" s="4">
        <f t="shared" si="45"/>
        <v>0.2950466300955194</v>
      </c>
      <c r="EJ11" s="1">
        <f>+'Serie Gasto $Corrientes'!EV11*'Serie Gasto Constantes'!$AR$207</f>
        <v>248595473801.99997</v>
      </c>
      <c r="EK11" s="1">
        <f>+'Serie Gasto $Corrientes'!EW11*'Serie Gasto Constantes'!$AR$207</f>
        <v>245923654635.81238</v>
      </c>
      <c r="EL11" s="1">
        <f>+'Serie Gasto $Corrientes'!EX11*'Serie Gasto Constantes'!$AR$207</f>
        <v>135485722087.96559</v>
      </c>
      <c r="EM11" s="125">
        <f t="shared" si="46"/>
        <v>0.55092594605673861</v>
      </c>
      <c r="EN11" s="1">
        <f>+'Serie Gasto $Corrientes'!EZ11*'Serie Gasto Constantes'!$AR$207</f>
        <v>87832809829.299591</v>
      </c>
      <c r="EO11" s="4">
        <f t="shared" si="47"/>
        <v>0.35715478431455056</v>
      </c>
      <c r="EP11" s="1">
        <f>+'Serie Gasto $Corrientes'!FB11*'Serie Gasto Constantes'!$AR$207</f>
        <v>248595473801.99997</v>
      </c>
      <c r="EQ11" s="1">
        <f>+'Serie Gasto $Corrientes'!FC11*'Serie Gasto Constantes'!$AR$207</f>
        <v>245923654635.81238</v>
      </c>
      <c r="ER11" s="1">
        <f>+'Serie Gasto $Corrientes'!FD11*'Serie Gasto Constantes'!$AR$207</f>
        <v>155792363656.26959</v>
      </c>
      <c r="ES11" s="125">
        <f t="shared" si="48"/>
        <v>0.63349889577308882</v>
      </c>
      <c r="ET11" s="1">
        <f>+'Serie Gasto $Corrientes'!FF11*'Serie Gasto Constantes'!$AR$207</f>
        <v>102162120128.53079</v>
      </c>
      <c r="EU11" s="4">
        <f t="shared" si="49"/>
        <v>0.41542209625919224</v>
      </c>
      <c r="EV11" s="1">
        <f>+'Serie Gasto $Corrientes'!FH11*'Serie Gasto Constantes'!$AR$207</f>
        <v>248595473801.99997</v>
      </c>
      <c r="EW11" s="1">
        <f>+'Serie Gasto $Corrientes'!FI11*'Serie Gasto Constantes'!$AR$207</f>
        <v>241127712263.03757</v>
      </c>
      <c r="EX11" s="1">
        <f>+'Serie Gasto $Corrientes'!FJ11*'Serie Gasto Constantes'!$AR$207</f>
        <v>170390069874.74158</v>
      </c>
      <c r="EY11" s="125">
        <f t="shared" si="50"/>
        <v>0.70663827179212468</v>
      </c>
      <c r="EZ11" s="1">
        <f>+'Serie Gasto $Corrientes'!FL11*'Serie Gasto Constantes'!$AR$207</f>
        <v>120760688030.37718</v>
      </c>
      <c r="FA11" s="4">
        <f t="shared" si="51"/>
        <v>0.50081629729329358</v>
      </c>
      <c r="FB11" s="1">
        <f>+'Serie Gasto $Corrientes'!FQ11*'Serie Gasto Constantes'!$AR$207</f>
        <v>248595473801.99997</v>
      </c>
      <c r="FC11" s="1">
        <f>+'Serie Gasto $Corrientes'!FR11*'Serie Gasto Constantes'!$AR$207</f>
        <v>241127712263.03757</v>
      </c>
      <c r="FD11" s="1">
        <f>+'Serie Gasto $Corrientes'!FS11*'Serie Gasto Constantes'!$AR$207</f>
        <v>185216670395.71799</v>
      </c>
      <c r="FE11" s="125">
        <f t="shared" si="52"/>
        <v>0.76812685135780567</v>
      </c>
      <c r="FF11" s="1">
        <f>+'Serie Gasto $Corrientes'!FU11*'Serie Gasto Constantes'!$AR$207</f>
        <v>137057101532.14558</v>
      </c>
      <c r="FG11" s="4">
        <f t="shared" si="53"/>
        <v>0.56840045569973685</v>
      </c>
      <c r="FH11" s="1">
        <f>+'Serie Gasto $Corrientes'!FW11*'Serie Gasto Constantes'!$AR$207</f>
        <v>248595473801.99997</v>
      </c>
      <c r="FI11" s="1">
        <f>+'Serie Gasto $Corrientes'!FX11*'Serie Gasto Constantes'!$AR$207</f>
        <v>241127712263.03757</v>
      </c>
      <c r="FJ11" s="1">
        <f>+'Serie Gasto $Corrientes'!FY11*'Serie Gasto Constantes'!$AR$207</f>
        <v>197080926793.1088</v>
      </c>
      <c r="FK11" s="125">
        <f t="shared" si="54"/>
        <v>0.81733005693729754</v>
      </c>
      <c r="FL11" s="1">
        <f>+'Serie Gasto $Corrientes'!GA11*'Serie Gasto Constantes'!$AR$207</f>
        <v>154647599810.71439</v>
      </c>
      <c r="FM11" s="4">
        <f t="shared" si="55"/>
        <v>0.64135141647267346</v>
      </c>
      <c r="FN11" s="1">
        <f>+'Serie Gasto $Corrientes'!GC11*'Serie Gasto Constantes'!$AR$207</f>
        <v>248595473801.99997</v>
      </c>
      <c r="FO11" s="1">
        <f>+'Serie Gasto $Corrientes'!GD11*'Serie Gasto Constantes'!$AR$207</f>
        <v>228638828959.25757</v>
      </c>
      <c r="FP11" s="1">
        <f>+'Serie Gasto $Corrientes'!GE11*'Serie Gasto Constantes'!$AR$207</f>
        <v>225047345936.75879</v>
      </c>
      <c r="FQ11" s="125">
        <f t="shared" si="56"/>
        <v>0.98429189373105663</v>
      </c>
      <c r="FR11" s="1">
        <f>+'Serie Gasto $Corrientes'!GG11*'Serie Gasto Constantes'!$AR$207</f>
        <v>205106899613.02319</v>
      </c>
      <c r="FS11" s="4">
        <f t="shared" si="57"/>
        <v>0.89707815836291016</v>
      </c>
      <c r="FT11" s="1">
        <f>+'Serie Gasto $Corrientes'!GI11*'Serie Gasto Constantes'!$AS$207</f>
        <v>266471452000</v>
      </c>
      <c r="FU11" s="1">
        <f>+'Serie Gasto $Corrientes'!GJ11*'Serie Gasto Constantes'!$AS$207</f>
        <v>266471452000</v>
      </c>
      <c r="FV11" s="1">
        <f>+'Serie Gasto $Corrientes'!GK11*'Serie Gasto Constantes'!$AS$207</f>
        <v>53885484900</v>
      </c>
      <c r="FW11" s="125">
        <f t="shared" si="58"/>
        <v>0.20221860351479604</v>
      </c>
      <c r="FX11" s="1">
        <f>+'Serie Gasto $Corrientes'!GM11*'Serie Gasto Constantes'!$AS$207</f>
        <v>3574330777</v>
      </c>
      <c r="FY11" s="4">
        <f t="shared" si="59"/>
        <v>1.3413559877325995E-2</v>
      </c>
      <c r="FZ11" s="1">
        <f>+'Serie Gasto $Corrientes'!GO11*'Serie Gasto Constantes'!$AS$207</f>
        <v>266471452000</v>
      </c>
      <c r="GA11" s="1">
        <f>+'Serie Gasto $Corrientes'!GP11*'Serie Gasto Constantes'!$AS$207</f>
        <v>266471452000</v>
      </c>
      <c r="GB11" s="1">
        <f>+'Serie Gasto $Corrientes'!GQ11*'Serie Gasto Constantes'!$AS$207</f>
        <v>86794816278</v>
      </c>
      <c r="GC11" s="125">
        <f t="shared" si="60"/>
        <v>0.32571900526890213</v>
      </c>
      <c r="GD11" s="1">
        <f>+'Serie Gasto $Corrientes'!GS11*'Serie Gasto Constantes'!$AS$207</f>
        <v>11759509118</v>
      </c>
      <c r="GE11" s="4">
        <f t="shared" si="61"/>
        <v>4.4130465120143528E-2</v>
      </c>
      <c r="GF11" s="1">
        <f>+'Serie Gasto $Corrientes'!GU11*'Serie Gasto Constantes'!$AS$207</f>
        <v>266471452000</v>
      </c>
      <c r="GG11" s="1">
        <f>+'Serie Gasto $Corrientes'!GV11*'Serie Gasto Constantes'!$AS$207</f>
        <v>266471452000</v>
      </c>
      <c r="GH11" s="1">
        <f>+'Serie Gasto $Corrientes'!GW11*'Serie Gasto Constantes'!$AS$207</f>
        <v>95894512468</v>
      </c>
      <c r="GI11" s="125">
        <f t="shared" si="62"/>
        <v>0.35986786482478433</v>
      </c>
      <c r="GJ11" s="1">
        <f>+'Serie Gasto $Corrientes'!GY11*'Serie Gasto Constantes'!$AS$207</f>
        <v>24493818410</v>
      </c>
      <c r="GK11" s="4">
        <f t="shared" si="63"/>
        <v>9.1919108880751693E-2</v>
      </c>
      <c r="GL11" s="1">
        <f>+'Serie Gasto $Corrientes'!HA11*'Serie Gasto Constantes'!$AS$207</f>
        <v>266471452000</v>
      </c>
      <c r="GM11" s="1">
        <f>+'Serie Gasto $Corrientes'!HB11*'Serie Gasto Constantes'!$AS$207</f>
        <v>266471452000</v>
      </c>
      <c r="GN11" s="1">
        <f>+'Serie Gasto $Corrientes'!HC11*'Serie Gasto Constantes'!$AS$207</f>
        <v>106917048853</v>
      </c>
      <c r="GO11" s="125">
        <f t="shared" si="64"/>
        <v>0.40123265757188881</v>
      </c>
      <c r="GP11" s="1">
        <f>+'Serie Gasto $Corrientes'!HE11*'Serie Gasto Constantes'!$AS$207</f>
        <v>39561028036</v>
      </c>
      <c r="GQ11" s="4">
        <f t="shared" si="65"/>
        <v>0.14846253787816641</v>
      </c>
      <c r="GR11" s="1">
        <f>+'Serie Gasto $Corrientes'!HG11*'Serie Gasto Constantes'!$AS$207</f>
        <v>266471452000</v>
      </c>
      <c r="GS11" s="1">
        <f>+'Serie Gasto $Corrientes'!HH11*'Serie Gasto Constantes'!$AS$207</f>
        <v>266471452000</v>
      </c>
      <c r="GT11" s="1">
        <f>+'Serie Gasto $Corrientes'!HI11*'Serie Gasto Constantes'!$AS$207</f>
        <v>120176680128</v>
      </c>
      <c r="GU11" s="125">
        <f t="shared" si="66"/>
        <v>0.45099270194242047</v>
      </c>
      <c r="GV11" s="1">
        <f>+'Serie Gasto $Corrientes'!HK11*'Serie Gasto Constantes'!$AS$207</f>
        <v>54905499156</v>
      </c>
      <c r="GW11" s="4">
        <f t="shared" si="67"/>
        <v>0.20604645917567185</v>
      </c>
      <c r="GX11" s="1">
        <f>+'Serie Gasto $Corrientes'!HM11*'Serie Gasto Constantes'!$AS$207</f>
        <v>266471452000</v>
      </c>
      <c r="GY11" s="1">
        <f>+'Serie Gasto $Corrientes'!HN11*'Serie Gasto Constantes'!$AS$207</f>
        <v>266471452000</v>
      </c>
      <c r="GZ11" s="1">
        <f>+'Serie Gasto $Corrientes'!HO11*'Serie Gasto Constantes'!$AS$207</f>
        <v>143611590851</v>
      </c>
      <c r="HA11" s="125">
        <f t="shared" si="68"/>
        <v>0.53893799794733732</v>
      </c>
      <c r="HB11" s="1">
        <f>+'Serie Gasto $Corrientes'!HQ11*'Serie Gasto Constantes'!$AS$207</f>
        <v>73830596307</v>
      </c>
      <c r="HC11" s="4">
        <f t="shared" si="69"/>
        <v>0.27706756484743439</v>
      </c>
    </row>
    <row r="12" spans="1:211" x14ac:dyDescent="0.35">
      <c r="A12" s="28" t="s">
        <v>76</v>
      </c>
      <c r="B12" s="5">
        <f>+'Serie Gasto $Corrientes'!B12*'Serie Gasto Constantes'!$V$207</f>
        <v>71222442629.796204</v>
      </c>
      <c r="C12" s="6">
        <f>+'Serie Gasto $Corrientes'!C12*'Serie Gasto Constantes'!$V$207</f>
        <v>63747609403.053574</v>
      </c>
      <c r="D12" s="7">
        <f t="shared" si="0"/>
        <v>0.89504946824702836</v>
      </c>
      <c r="E12" s="5">
        <f>+'Serie Gasto $Corrientes'!E12*'Serie Gasto Constantes'!$W$207</f>
        <v>62370737799.227051</v>
      </c>
      <c r="F12" s="6">
        <f>+'Serie Gasto $Corrientes'!F12*'Serie Gasto Constantes'!$W$207</f>
        <v>56533255368.395668</v>
      </c>
      <c r="G12" s="7">
        <f t="shared" si="1"/>
        <v>0.90640671191637356</v>
      </c>
      <c r="H12" s="5">
        <f>+'Serie Gasto $Corrientes'!H12*'Serie Gasto Constantes'!$X$207</f>
        <v>68408184767.267853</v>
      </c>
      <c r="I12" s="6">
        <f>+'Serie Gasto $Corrientes'!I12*'Serie Gasto Constantes'!$X$207</f>
        <v>64626739443.494507</v>
      </c>
      <c r="J12" s="7">
        <f t="shared" si="2"/>
        <v>0.94472232618599317</v>
      </c>
      <c r="K12" s="5">
        <f>+'Serie Gasto $Corrientes'!K12*'Serie Gasto Constantes'!$Y$207</f>
        <v>79260052633.15535</v>
      </c>
      <c r="L12" s="6">
        <f>+'Serie Gasto $Corrientes'!L12*'Serie Gasto Constantes'!$Y$207</f>
        <v>71279276112.133301</v>
      </c>
      <c r="M12" s="7">
        <f t="shared" si="3"/>
        <v>0.89930896768438928</v>
      </c>
      <c r="N12" s="5">
        <f>+'Serie Gasto $Corrientes'!N12*'Serie Gasto Constantes'!$Z$207</f>
        <v>84985481482.139862</v>
      </c>
      <c r="O12" s="6">
        <f>+'Serie Gasto $Corrientes'!O12*'Serie Gasto Constantes'!$Z$207</f>
        <v>79600939714.926682</v>
      </c>
      <c r="P12" s="7">
        <f t="shared" si="4"/>
        <v>0.93664162780151139</v>
      </c>
      <c r="Q12" s="5">
        <f>+'Serie Gasto $Corrientes'!Q12*'Serie Gasto Constantes'!$AA$207</f>
        <v>101668044980.84731</v>
      </c>
      <c r="R12" s="6">
        <f>+'Serie Gasto $Corrientes'!R12*'Serie Gasto Constantes'!$AA$207</f>
        <v>100692987801.07091</v>
      </c>
      <c r="S12" s="7">
        <f t="shared" si="5"/>
        <v>0.99040940366306751</v>
      </c>
      <c r="T12" s="5">
        <f>+'Serie Gasto $Corrientes'!T12*'Serie Gasto Constantes'!$AB$207</f>
        <v>104447767009.0549</v>
      </c>
      <c r="U12" s="6">
        <f>+'Serie Gasto $Corrientes'!U12*'Serie Gasto Constantes'!$AB$207</f>
        <v>104076222961.38615</v>
      </c>
      <c r="V12" s="7">
        <f t="shared" si="6"/>
        <v>0.996442776535026</v>
      </c>
      <c r="W12" s="5">
        <f>+'Serie Gasto $Corrientes'!W12*'Serie Gasto Constantes'!$AC$207</f>
        <v>121075188651.8495</v>
      </c>
      <c r="X12" s="6">
        <f>+'Serie Gasto $Corrientes'!X12*'Serie Gasto Constantes'!$AC$207</f>
        <v>119659714355.10538</v>
      </c>
      <c r="Y12" s="7">
        <f t="shared" si="7"/>
        <v>0.98830912995052767</v>
      </c>
      <c r="Z12" s="5">
        <f>+'Serie Gasto $Corrientes'!Z12*'Serie Gasto Constantes'!$AD$207</f>
        <v>114235056333.36662</v>
      </c>
      <c r="AA12" s="6">
        <f>+'Serie Gasto $Corrientes'!AA12*'Serie Gasto Constantes'!$AD$207</f>
        <v>113648085893.55203</v>
      </c>
      <c r="AB12" s="7">
        <f t="shared" si="8"/>
        <v>0.99486173107752784</v>
      </c>
      <c r="AC12" s="5">
        <f>+'Serie Gasto $Corrientes'!AC12*'Serie Gasto Constantes'!$AE$207</f>
        <v>111492420276.72701</v>
      </c>
      <c r="AD12" s="6">
        <f>+'Serie Gasto $Corrientes'!AD12*'Serie Gasto Constantes'!$AE$207</f>
        <v>111158141065.16554</v>
      </c>
      <c r="AE12" s="126">
        <f t="shared" si="9"/>
        <v>0.99700177634738063</v>
      </c>
      <c r="AF12" s="5">
        <f>+'Serie Gasto $Corrientes'!AF12*'Serie Gasto Constantes'!$AF$207</f>
        <v>116706523482.94847</v>
      </c>
      <c r="AG12" s="6">
        <f>+'Serie Gasto $Corrientes'!AG12*'Serie Gasto Constantes'!$AF$207</f>
        <v>116706523482.94847</v>
      </c>
      <c r="AH12" s="6">
        <f>+'Serie Gasto $Corrientes'!AH12*'Serie Gasto Constantes'!$AF$207</f>
        <v>111678956394.19109</v>
      </c>
      <c r="AI12" s="126">
        <f t="shared" si="10"/>
        <v>0.95692128478583338</v>
      </c>
      <c r="AJ12" s="6">
        <f>+'Serie Gasto $Corrientes'!AJ12*'Serie Gasto Constantes'!$AF$207</f>
        <v>100615246737.34065</v>
      </c>
      <c r="AK12" s="126">
        <f t="shared" si="11"/>
        <v>0.86212187403595442</v>
      </c>
      <c r="AL12" s="5">
        <f>+'Serie Gasto $Corrientes'!AL12*'Serie Gasto Constantes'!$AG$207</f>
        <v>130815302088.90979</v>
      </c>
      <c r="AM12" s="6">
        <f>+'Serie Gasto $Corrientes'!AM12*'Serie Gasto Constantes'!$AG$207</f>
        <v>130815302088.90979</v>
      </c>
      <c r="AN12" s="6">
        <f>+'Serie Gasto $Corrientes'!AN12*'Serie Gasto Constantes'!$AG$207</f>
        <v>114031440702.28035</v>
      </c>
      <c r="AO12" s="126">
        <f t="shared" si="12"/>
        <v>0.87169802677042985</v>
      </c>
      <c r="AP12" s="6">
        <f>+'Serie Gasto $Corrientes'!AP12*'Serie Gasto Constantes'!$AG$207</f>
        <v>97767674821.691635</v>
      </c>
      <c r="AQ12" s="126">
        <f t="shared" si="13"/>
        <v>0.74737185375486848</v>
      </c>
      <c r="AR12" s="5">
        <f>+'Serie Gasto $Corrientes'!AR12*'Serie Gasto Constantes'!$AH$207</f>
        <v>132030553380.41295</v>
      </c>
      <c r="AS12" s="6">
        <f>+'Serie Gasto $Corrientes'!AS12*'Serie Gasto Constantes'!$AH$207</f>
        <v>132030553380.41295</v>
      </c>
      <c r="AT12" s="6">
        <f>+'Serie Gasto $Corrientes'!AT12*'Serie Gasto Constantes'!$AH$207</f>
        <v>120126509846.62721</v>
      </c>
      <c r="AU12" s="126">
        <f t="shared" si="14"/>
        <v>0.90983872119745479</v>
      </c>
      <c r="AV12" s="6">
        <f>+'Serie Gasto $Corrientes'!AV12*'Serie Gasto Constantes'!$AH$207</f>
        <v>108927820210.38454</v>
      </c>
      <c r="AW12" s="126">
        <f t="shared" si="15"/>
        <v>0.82501979595992692</v>
      </c>
      <c r="AX12" s="5">
        <f>+'Serie Gasto $Corrientes'!AX12*'Serie Gasto Constantes'!$AI$207</f>
        <v>129741697662.16722</v>
      </c>
      <c r="AY12" s="6">
        <f>+'Serie Gasto $Corrientes'!AY12*'Serie Gasto Constantes'!$AI$207</f>
        <v>129741697662.16722</v>
      </c>
      <c r="AZ12" s="6">
        <f>+'Serie Gasto $Corrientes'!AZ12*'Serie Gasto Constantes'!$AI$207</f>
        <v>113481078739.22092</v>
      </c>
      <c r="BA12" s="126">
        <f t="shared" si="16"/>
        <v>0.87466929124600235</v>
      </c>
      <c r="BB12" s="6">
        <f>+'Serie Gasto $Corrientes'!BB12*'Serie Gasto Constantes'!$AI$207</f>
        <v>102055996418.09798</v>
      </c>
      <c r="BC12" s="126">
        <f t="shared" si="17"/>
        <v>0.78660907215689679</v>
      </c>
      <c r="BD12" s="5">
        <f>+'Serie Gasto $Corrientes'!BD12*'Serie Gasto Constantes'!$AJ$207</f>
        <v>135351081582.7332</v>
      </c>
      <c r="BE12" s="6">
        <f>+'Serie Gasto $Corrientes'!BE12*'Serie Gasto Constantes'!$AJ$207</f>
        <v>125128921389.39507</v>
      </c>
      <c r="BF12" s="6">
        <f>+'Serie Gasto $Corrientes'!BF12*'Serie Gasto Constantes'!$AJ$207</f>
        <v>97808238340.706421</v>
      </c>
      <c r="BG12" s="126">
        <f t="shared" si="18"/>
        <v>0.78165972546292461</v>
      </c>
      <c r="BH12" s="6">
        <f>+'Serie Gasto $Corrientes'!BH12*'Serie Gasto Constantes'!$AJ$207</f>
        <v>86277292572.193359</v>
      </c>
      <c r="BI12" s="126">
        <f t="shared" si="19"/>
        <v>0.68950720276492006</v>
      </c>
      <c r="BJ12" s="5">
        <f>+'Serie Gasto $Corrientes'!BJ12*'Serie Gasto Constantes'!$AK$207</f>
        <v>107501485027.06232</v>
      </c>
      <c r="BK12" s="6">
        <f>+'Serie Gasto $Corrientes'!BK12*'Serie Gasto Constantes'!$AK$207</f>
        <v>107501485027.06232</v>
      </c>
      <c r="BL12" s="6">
        <f>+'Serie Gasto $Corrientes'!BL12*'Serie Gasto Constantes'!$AK$207</f>
        <v>91191122119.633636</v>
      </c>
      <c r="BM12" s="126">
        <f t="shared" si="20"/>
        <v>0.84827778980613411</v>
      </c>
      <c r="BN12" s="6">
        <f>+'Serie Gasto $Corrientes'!BN12*'Serie Gasto Constantes'!$AK$207</f>
        <v>81148992396.600006</v>
      </c>
      <c r="BO12" s="126">
        <f t="shared" si="21"/>
        <v>0.75486392003023628</v>
      </c>
      <c r="BP12" s="5">
        <f>+'Serie Gasto $Corrientes'!BP12*'Serie Gasto Constantes'!$AL$207</f>
        <v>110306421415.71936</v>
      </c>
      <c r="BQ12" s="6">
        <f>+'Serie Gasto $Corrientes'!BQ12*'Serie Gasto Constantes'!$AL$207</f>
        <v>108495335646.75935</v>
      </c>
      <c r="BR12" s="6">
        <f>+'Serie Gasto $Corrientes'!BR12*'Serie Gasto Constantes'!$AL$207</f>
        <v>104954928605.96486</v>
      </c>
      <c r="BS12" s="126">
        <f t="shared" si="22"/>
        <v>0.96736811753528829</v>
      </c>
      <c r="BT12" s="6">
        <f>+'Serie Gasto $Corrientes'!BT12*'Serie Gasto Constantes'!$AL$207</f>
        <v>100535779529.18517</v>
      </c>
      <c r="BU12" s="126">
        <f t="shared" si="23"/>
        <v>0.92663688194404026</v>
      </c>
      <c r="BV12" s="5">
        <f>+'Serie Gasto $Corrientes'!BV12*'Serie Gasto Constantes'!$AM$207</f>
        <v>128071256467.45804</v>
      </c>
      <c r="BW12" s="6">
        <f>+'Serie Gasto $Corrientes'!BW12*'Serie Gasto Constantes'!$AM$207</f>
        <v>128052291424.22104</v>
      </c>
      <c r="BX12" s="6">
        <f>+'Serie Gasto $Corrientes'!BX12*'Serie Gasto Constantes'!$AM$207</f>
        <v>125446464610.59723</v>
      </c>
      <c r="BY12" s="126">
        <f t="shared" si="24"/>
        <v>0.97965029141890925</v>
      </c>
      <c r="BZ12" s="6">
        <f>+'Serie Gasto $Corrientes'!BZ12*'Serie Gasto Constantes'!$AM$207</f>
        <v>120193351780.96948</v>
      </c>
      <c r="CA12" s="126">
        <f t="shared" si="25"/>
        <v>0.93862710650592041</v>
      </c>
      <c r="CB12" s="5">
        <f>+'Serie Gasto $Corrientes'!CB12*'Serie Gasto Constantes'!$AN$207</f>
        <v>138695576130.26166</v>
      </c>
      <c r="CC12" s="6">
        <f>+'Serie Gasto $Corrientes'!CC12*'Serie Gasto Constantes'!$AN$207</f>
        <v>136217860408.27162</v>
      </c>
      <c r="CD12" s="6">
        <f>+'Serie Gasto $Corrientes'!CD12*'Serie Gasto Constantes'!$AN$207</f>
        <v>131807991159.23798</v>
      </c>
      <c r="CE12" s="126">
        <f t="shared" si="26"/>
        <v>0.96762635064288627</v>
      </c>
      <c r="CF12" s="6">
        <f>+'Serie Gasto $Corrientes'!CF12*'Serie Gasto Constantes'!$AN$207</f>
        <v>126625634493.22775</v>
      </c>
      <c r="CG12" s="7">
        <f t="shared" si="27"/>
        <v>0.92958173115996623</v>
      </c>
      <c r="CH12" s="6">
        <f>+'Serie Gasto $Corrientes'!CH12*'Serie Gasto Constantes'!$AO$207</f>
        <v>131215149998.37199</v>
      </c>
      <c r="CI12" s="6">
        <f>+'Serie Gasto $Corrientes'!CI12*'Serie Gasto Constantes'!$AO$207</f>
        <v>138079698014.93082</v>
      </c>
      <c r="CJ12" s="6">
        <f>+'Serie Gasto $Corrientes'!CJ12*'Serie Gasto Constantes'!$AO$207</f>
        <v>133299892995.00171</v>
      </c>
      <c r="CK12" s="126">
        <f t="shared" si="28"/>
        <v>0.96538372339565615</v>
      </c>
      <c r="CL12" s="6">
        <f>+'Serie Gasto $Corrientes'!CL12*'Serie Gasto Constantes'!$AO$207</f>
        <v>128687120841.0791</v>
      </c>
      <c r="CM12" s="7">
        <f t="shared" si="29"/>
        <v>0.93197713125910753</v>
      </c>
      <c r="CN12" s="6">
        <f>+'Serie Gasto $Corrientes'!CN12*'Serie Gasto Constantes'!$AP$207</f>
        <v>129654431204.6503</v>
      </c>
      <c r="CO12" s="6">
        <f>+'Serie Gasto $Corrientes'!CO12*'Serie Gasto Constantes'!$AP$207</f>
        <v>129654431204.6503</v>
      </c>
      <c r="CP12" s="6">
        <f>+'Serie Gasto $Corrientes'!CP12*'Serie Gasto Constantes'!$AP$207</f>
        <v>120528260221.87402</v>
      </c>
      <c r="CQ12" s="126">
        <f t="shared" si="30"/>
        <v>0.92961157672759165</v>
      </c>
      <c r="CR12" s="6">
        <f>+'Serie Gasto $Corrientes'!CR12*'Serie Gasto Constantes'!$AP$207</f>
        <v>115437755224.79378</v>
      </c>
      <c r="CS12" s="7">
        <f t="shared" si="31"/>
        <v>0.89034947862740987</v>
      </c>
      <c r="CT12" s="6">
        <f>+'Serie Gasto $Corrientes'!DC12*'Serie Gasto Constantes'!$AQ$207</f>
        <v>128482747478.57497</v>
      </c>
      <c r="CU12" s="6">
        <f>+'Serie Gasto $Corrientes'!DD12*'Serie Gasto Constantes'!$AQ$207</f>
        <v>141170113841.13419</v>
      </c>
      <c r="CV12" s="6">
        <f>+'Serie Gasto $Corrientes'!DE12*'Serie Gasto Constantes'!$AQ$207</f>
        <v>140983481229.61227</v>
      </c>
      <c r="CW12" s="126">
        <f t="shared" si="32"/>
        <v>0.99867795947425575</v>
      </c>
      <c r="CX12" s="6">
        <f>+'Serie Gasto $Corrientes'!DG12*'Serie Gasto Constantes'!$AQ$207</f>
        <v>136940416402.37929</v>
      </c>
      <c r="CY12" s="7">
        <f t="shared" si="33"/>
        <v>0.97003829405765873</v>
      </c>
      <c r="CZ12" s="6">
        <f>+'Serie Gasto $Corrientes'!DL12*'Serie Gasto Constantes'!$AR$207</f>
        <v>156318923607.59998</v>
      </c>
      <c r="DA12" s="6">
        <f>+'Serie Gasto $Corrientes'!DM12*'Serie Gasto Constantes'!$AR$207</f>
        <v>156318923607.59998</v>
      </c>
      <c r="DB12" s="6">
        <f>+'Serie Gasto $Corrientes'!DN12*'Serie Gasto Constantes'!$AR$207</f>
        <v>18351994017.302399</v>
      </c>
      <c r="DC12" s="126">
        <f t="shared" si="34"/>
        <v>0.11740097483891677</v>
      </c>
      <c r="DD12" s="6">
        <f>+'Serie Gasto $Corrientes'!DP12*'Serie Gasto Constantes'!$AR$207</f>
        <v>4839057305.4875994</v>
      </c>
      <c r="DE12" s="7">
        <f t="shared" si="35"/>
        <v>3.0956311582818065E-2</v>
      </c>
      <c r="DF12" s="6">
        <f>+'Serie Gasto $Corrientes'!DR12*'Serie Gasto Constantes'!$AR$207</f>
        <v>156318923607.59998</v>
      </c>
      <c r="DG12" s="6">
        <f>+'Serie Gasto $Corrientes'!DS12*'Serie Gasto Constantes'!$AR$207</f>
        <v>156318923607.59998</v>
      </c>
      <c r="DH12" s="6">
        <f>+'Serie Gasto $Corrientes'!DT12*'Serie Gasto Constantes'!$AR$207</f>
        <v>25218086673.779999</v>
      </c>
      <c r="DI12" s="126">
        <f t="shared" si="36"/>
        <v>0.16132459264550575</v>
      </c>
      <c r="DJ12" s="6">
        <f>+'Serie Gasto $Corrientes'!DV12*'Serie Gasto Constantes'!$AR$207</f>
        <v>12225613360.989599</v>
      </c>
      <c r="DK12" s="7">
        <f t="shared" si="37"/>
        <v>7.8209426465083526E-2</v>
      </c>
      <c r="DL12" s="6">
        <f>+'Serie Gasto $Corrientes'!DX12*'Serie Gasto Constantes'!$AR$207</f>
        <v>156318923607.59998</v>
      </c>
      <c r="DM12" s="6">
        <f>+'Serie Gasto $Corrientes'!DY12*'Serie Gasto Constantes'!$AR$207</f>
        <v>156318923607.59998</v>
      </c>
      <c r="DN12" s="6">
        <f>+'Serie Gasto $Corrientes'!DZ12*'Serie Gasto Constantes'!$AR$207</f>
        <v>37403115273.0924</v>
      </c>
      <c r="DO12" s="126">
        <f t="shared" si="38"/>
        <v>0.23927439116062285</v>
      </c>
      <c r="DP12" s="6">
        <f>+'Serie Gasto $Corrientes'!EB12*'Serie Gasto Constantes'!$AR$207</f>
        <v>20655564027.8988</v>
      </c>
      <c r="DQ12" s="7">
        <f t="shared" si="39"/>
        <v>0.13213732254035659</v>
      </c>
      <c r="DR12" s="6">
        <f>+'Serie Gasto $Corrientes'!ED12*'Serie Gasto Constantes'!$AR$207</f>
        <v>156318923607.59998</v>
      </c>
      <c r="DS12" s="6">
        <f>+'Serie Gasto $Corrientes'!EE12*'Serie Gasto Constantes'!$AR$207</f>
        <v>156318923607.59998</v>
      </c>
      <c r="DT12" s="6">
        <f>+'Serie Gasto $Corrientes'!EF12*'Serie Gasto Constantes'!$AR$207</f>
        <v>44140173070.858795</v>
      </c>
      <c r="DU12" s="126">
        <f t="shared" si="40"/>
        <v>0.28237254999056793</v>
      </c>
      <c r="DV12" s="6">
        <f>+'Serie Gasto $Corrientes'!EH12*'Serie Gasto Constantes'!$AR$207</f>
        <v>29910086251.983597</v>
      </c>
      <c r="DW12" s="7">
        <f t="shared" si="41"/>
        <v>0.19134014975093788</v>
      </c>
      <c r="DX12" s="6">
        <f>+'Serie Gasto $Corrientes'!EJ12*'Serie Gasto Constantes'!$AR$207</f>
        <v>156318923607.59998</v>
      </c>
      <c r="DY12" s="6">
        <f>+'Serie Gasto $Corrientes'!EK12*'Serie Gasto Constantes'!$AR$207</f>
        <v>153647104441.41238</v>
      </c>
      <c r="DZ12" s="6">
        <f>+'Serie Gasto $Corrientes'!EL12*'Serie Gasto Constantes'!$AR$207</f>
        <v>52656684925.322395</v>
      </c>
      <c r="EA12" s="126">
        <f t="shared" si="42"/>
        <v>0.34271185986066577</v>
      </c>
      <c r="EB12" s="6">
        <f>+'Serie Gasto $Corrientes'!EN12*'Serie Gasto Constantes'!$AR$207</f>
        <v>39653391489.956398</v>
      </c>
      <c r="EC12" s="7">
        <f t="shared" si="43"/>
        <v>0.25808095527811747</v>
      </c>
      <c r="ED12" s="6">
        <f>+'Serie Gasto $Corrientes'!EP12*'Serie Gasto Constantes'!$AR$207</f>
        <v>156318923607.59998</v>
      </c>
      <c r="EE12" s="6">
        <f>+'Serie Gasto $Corrientes'!EQ12*'Serie Gasto Constantes'!$AR$207</f>
        <v>153647104441.41238</v>
      </c>
      <c r="EF12" s="6">
        <f>+'Serie Gasto $Corrientes'!ER12*'Serie Gasto Constantes'!$AR$207</f>
        <v>65247775257.943192</v>
      </c>
      <c r="EG12" s="126">
        <f t="shared" si="44"/>
        <v>0.42465997322340043</v>
      </c>
      <c r="EH12" s="6">
        <f>+'Serie Gasto $Corrientes'!ET12*'Serie Gasto Constantes'!$AR$207</f>
        <v>53504435568.292793</v>
      </c>
      <c r="EI12" s="7">
        <f t="shared" si="45"/>
        <v>0.34822937772117091</v>
      </c>
      <c r="EJ12" s="6">
        <f>+'Serie Gasto $Corrientes'!EV12*'Serie Gasto Constantes'!$AR$207</f>
        <v>156318923607.59998</v>
      </c>
      <c r="EK12" s="6">
        <f>+'Serie Gasto $Corrientes'!EW12*'Serie Gasto Constantes'!$AR$207</f>
        <v>153647104441.41238</v>
      </c>
      <c r="EL12" s="6">
        <f>+'Serie Gasto $Corrientes'!EX12*'Serie Gasto Constantes'!$AR$207</f>
        <v>77542764003.057587</v>
      </c>
      <c r="EM12" s="126">
        <f t="shared" si="46"/>
        <v>0.50468093287514992</v>
      </c>
      <c r="EN12" s="6">
        <f>+'Serie Gasto $Corrientes'!EZ12*'Serie Gasto Constantes'!$AR$207</f>
        <v>63173653863.309593</v>
      </c>
      <c r="EO12" s="7">
        <f t="shared" si="47"/>
        <v>0.41116071853731889</v>
      </c>
      <c r="EP12" s="6">
        <f>+'Serie Gasto $Corrientes'!FB12*'Serie Gasto Constantes'!$AR$207</f>
        <v>156318923607.59998</v>
      </c>
      <c r="EQ12" s="6">
        <f>+'Serie Gasto $Corrientes'!FC12*'Serie Gasto Constantes'!$AR$207</f>
        <v>153647104441.41238</v>
      </c>
      <c r="ER12" s="6">
        <f>+'Serie Gasto $Corrientes'!FD12*'Serie Gasto Constantes'!$AR$207</f>
        <v>87390225458.125198</v>
      </c>
      <c r="ES12" s="126">
        <f t="shared" si="48"/>
        <v>0.56877235516955815</v>
      </c>
      <c r="ET12" s="6">
        <f>+'Serie Gasto $Corrientes'!FF12*'Serie Gasto Constantes'!$AR$207</f>
        <v>71879001708.071991</v>
      </c>
      <c r="EU12" s="7">
        <f t="shared" si="49"/>
        <v>0.46781878493180701</v>
      </c>
      <c r="EV12" s="6">
        <f>+'Serie Gasto $Corrientes'!FH12*'Serie Gasto Constantes'!$AR$207</f>
        <v>156318923607.59998</v>
      </c>
      <c r="EW12" s="6">
        <f>+'Serie Gasto $Corrientes'!FI12*'Serie Gasto Constantes'!$AR$207</f>
        <v>149145076041.04678</v>
      </c>
      <c r="EX12" s="6">
        <f>+'Serie Gasto $Corrientes'!FJ12*'Serie Gasto Constantes'!$AR$207</f>
        <v>98502746958.423584</v>
      </c>
      <c r="EY12" s="126">
        <f t="shared" si="50"/>
        <v>0.66044920538519336</v>
      </c>
      <c r="EZ12" s="6">
        <f>+'Serie Gasto $Corrientes'!FL12*'Serie Gasto Constantes'!$AR$207</f>
        <v>82276663032.080399</v>
      </c>
      <c r="FA12" s="7">
        <f t="shared" si="51"/>
        <v>0.55165524210424977</v>
      </c>
      <c r="FB12" s="6">
        <f>+'Serie Gasto $Corrientes'!FQ12*'Serie Gasto Constantes'!$AR$207</f>
        <v>156318923607.59998</v>
      </c>
      <c r="FC12" s="6">
        <f>+'Serie Gasto $Corrientes'!FR12*'Serie Gasto Constantes'!$AR$207</f>
        <v>149145076041.04678</v>
      </c>
      <c r="FD12" s="6">
        <f>+'Serie Gasto $Corrientes'!FS12*'Serie Gasto Constantes'!$AR$207</f>
        <v>107217905248.97398</v>
      </c>
      <c r="FE12" s="126">
        <f t="shared" si="52"/>
        <v>0.71888330540303014</v>
      </c>
      <c r="FF12" s="6">
        <f>+'Serie Gasto $Corrientes'!FU12*'Serie Gasto Constantes'!$AR$207</f>
        <v>91728410046.748795</v>
      </c>
      <c r="FG12" s="7">
        <f t="shared" si="53"/>
        <v>0.61502808192946223</v>
      </c>
      <c r="FH12" s="6">
        <f>+'Serie Gasto $Corrientes'!FW12*'Serie Gasto Constantes'!$AR$207</f>
        <v>156318923607.59998</v>
      </c>
      <c r="FI12" s="6">
        <f>+'Serie Gasto $Corrientes'!FX12*'Serie Gasto Constantes'!$AR$207</f>
        <v>149145076041.04678</v>
      </c>
      <c r="FJ12" s="6">
        <f>+'Serie Gasto $Corrientes'!FY12*'Serie Gasto Constantes'!$AR$207</f>
        <v>114556709096.34119</v>
      </c>
      <c r="FK12" s="126">
        <f t="shared" si="54"/>
        <v>0.76808911254176171</v>
      </c>
      <c r="FL12" s="6">
        <f>+'Serie Gasto $Corrientes'!GA12*'Serie Gasto Constantes'!$AR$207</f>
        <v>100321710388.28639</v>
      </c>
      <c r="FM12" s="7">
        <f t="shared" si="55"/>
        <v>0.67264513888930855</v>
      </c>
      <c r="FN12" s="6">
        <f>+'Serie Gasto $Corrientes'!GC12*'Serie Gasto Constantes'!$AR$207</f>
        <v>156318923607.59998</v>
      </c>
      <c r="FO12" s="6">
        <f>+'Serie Gasto $Corrientes'!GD12*'Serie Gasto Constantes'!$AR$207</f>
        <v>136656192737.26678</v>
      </c>
      <c r="FP12" s="6">
        <f>+'Serie Gasto $Corrientes'!GE12*'Serie Gasto Constantes'!$AR$207</f>
        <v>134812370717.94958</v>
      </c>
      <c r="FQ12" s="126">
        <f t="shared" si="56"/>
        <v>0.98650758533232297</v>
      </c>
      <c r="FR12" s="6">
        <f>+'Serie Gasto $Corrientes'!GG12*'Serie Gasto Constantes'!$AR$207</f>
        <v>130484359689.09119</v>
      </c>
      <c r="FS12" s="7">
        <f t="shared" si="57"/>
        <v>0.95483678474753442</v>
      </c>
      <c r="FT12" s="6">
        <f>+'Serie Gasto $Corrientes'!GI12*'Serie Gasto Constantes'!$AS$207</f>
        <v>153273896000</v>
      </c>
      <c r="FU12" s="6">
        <f>+'Serie Gasto $Corrientes'!GJ12*'Serie Gasto Constantes'!$AS$207</f>
        <v>153273896000</v>
      </c>
      <c r="FV12" s="6">
        <f>+'Serie Gasto $Corrientes'!GK12*'Serie Gasto Constantes'!$AS$207</f>
        <v>28842689476</v>
      </c>
      <c r="FW12" s="126">
        <f t="shared" si="58"/>
        <v>0.18817744070392783</v>
      </c>
      <c r="FX12" s="6">
        <f>+'Serie Gasto $Corrientes'!GM12*'Serie Gasto Constantes'!$AS$207</f>
        <v>3574330777</v>
      </c>
      <c r="FY12" s="7">
        <f t="shared" si="59"/>
        <v>2.3319892494935993E-2</v>
      </c>
      <c r="FZ12" s="6">
        <f>+'Serie Gasto $Corrientes'!GO12*'Serie Gasto Constantes'!$AS$207</f>
        <v>153273896000</v>
      </c>
      <c r="GA12" s="6">
        <f>+'Serie Gasto $Corrientes'!GP12*'Serie Gasto Constantes'!$AS$207</f>
        <v>153273896000</v>
      </c>
      <c r="GB12" s="6">
        <f>+'Serie Gasto $Corrientes'!GQ12*'Serie Gasto Constantes'!$AS$207</f>
        <v>37037385491</v>
      </c>
      <c r="GC12" s="126">
        <f t="shared" si="60"/>
        <v>0.24164183502584158</v>
      </c>
      <c r="GD12" s="6">
        <f>+'Serie Gasto $Corrientes'!GS12*'Serie Gasto Constantes'!$AS$207</f>
        <v>10688510421</v>
      </c>
      <c r="GE12" s="7">
        <f t="shared" si="61"/>
        <v>6.9734708257171207E-2</v>
      </c>
      <c r="GF12" s="6">
        <f>+'Serie Gasto $Corrientes'!GU12*'Serie Gasto Constantes'!$AS$207</f>
        <v>153273896000</v>
      </c>
      <c r="GG12" s="6">
        <f>+'Serie Gasto $Corrientes'!GV12*'Serie Gasto Constantes'!$AS$207</f>
        <v>153273896000</v>
      </c>
      <c r="GH12" s="6">
        <f>+'Serie Gasto $Corrientes'!GW12*'Serie Gasto Constantes'!$AS$207</f>
        <v>42853922980</v>
      </c>
      <c r="GI12" s="126">
        <f t="shared" si="62"/>
        <v>0.27959048538832731</v>
      </c>
      <c r="GJ12" s="6">
        <f>+'Serie Gasto $Corrientes'!GY12*'Serie Gasto Constantes'!$AS$207</f>
        <v>19455212251</v>
      </c>
      <c r="GK12" s="7">
        <f t="shared" si="63"/>
        <v>0.12693102190734423</v>
      </c>
      <c r="GL12" s="6">
        <f>+'Serie Gasto $Corrientes'!HA12*'Serie Gasto Constantes'!$AS$207</f>
        <v>153273896000</v>
      </c>
      <c r="GM12" s="6">
        <f>+'Serie Gasto $Corrientes'!HB12*'Serie Gasto Constantes'!$AS$207</f>
        <v>153273896000</v>
      </c>
      <c r="GN12" s="6">
        <f>+'Serie Gasto $Corrientes'!HC12*'Serie Gasto Constantes'!$AS$207</f>
        <v>52026918152</v>
      </c>
      <c r="GO12" s="126">
        <f t="shared" si="64"/>
        <v>0.33943756575483669</v>
      </c>
      <c r="GP12" s="6">
        <f>+'Serie Gasto $Corrientes'!HE12*'Serie Gasto Constantes'!$AS$207</f>
        <v>28773055797</v>
      </c>
      <c r="GQ12" s="7">
        <f t="shared" si="65"/>
        <v>0.18772313190890638</v>
      </c>
      <c r="GR12" s="6">
        <f>+'Serie Gasto $Corrientes'!HG12*'Serie Gasto Constantes'!$AS$207</f>
        <v>153273896000</v>
      </c>
      <c r="GS12" s="6">
        <f>+'Serie Gasto $Corrientes'!HH12*'Serie Gasto Constantes'!$AS$207</f>
        <v>153273896000</v>
      </c>
      <c r="GT12" s="6">
        <f>+'Serie Gasto $Corrientes'!HI12*'Serie Gasto Constantes'!$AS$207</f>
        <v>57611259410</v>
      </c>
      <c r="GU12" s="126">
        <f t="shared" si="66"/>
        <v>0.37587130563967658</v>
      </c>
      <c r="GV12" s="6">
        <f>+'Serie Gasto $Corrientes'!HK12*'Serie Gasto Constantes'!$AS$207</f>
        <v>37463925310</v>
      </c>
      <c r="GW12" s="7">
        <f t="shared" si="67"/>
        <v>0.24442469518749624</v>
      </c>
      <c r="GX12" s="6">
        <f>+'Serie Gasto $Corrientes'!HM12*'Serie Gasto Constantes'!$AS$207</f>
        <v>153273896000</v>
      </c>
      <c r="GY12" s="6">
        <f>+'Serie Gasto $Corrientes'!HN12*'Serie Gasto Constantes'!$AS$207</f>
        <v>153273896000</v>
      </c>
      <c r="GZ12" s="6">
        <f>+'Serie Gasto $Corrientes'!HO12*'Serie Gasto Constantes'!$AS$207</f>
        <v>71232715406</v>
      </c>
      <c r="HA12" s="126">
        <f t="shared" si="68"/>
        <v>0.46474133733770295</v>
      </c>
      <c r="HB12" s="6">
        <f>+'Serie Gasto $Corrientes'!HQ12*'Serie Gasto Constantes'!$AS$207</f>
        <v>50988140097</v>
      </c>
      <c r="HC12" s="7">
        <f t="shared" si="69"/>
        <v>0.33266029916144363</v>
      </c>
    </row>
    <row r="13" spans="1:211" x14ac:dyDescent="0.35">
      <c r="A13" s="28" t="s">
        <v>185</v>
      </c>
      <c r="B13" s="5">
        <f>+'Serie Gasto $Corrientes'!B13*'Serie Gasto Constantes'!$V$207</f>
        <v>62346696682.974602</v>
      </c>
      <c r="C13" s="6">
        <f>+'Serie Gasto $Corrientes'!C13*'Serie Gasto Constantes'!$V$207</f>
        <v>62258048262.005882</v>
      </c>
      <c r="D13" s="7">
        <f t="shared" si="0"/>
        <v>0.99857813764505465</v>
      </c>
      <c r="E13" s="5">
        <f>+'Serie Gasto $Corrientes'!E13*'Serie Gasto Constantes'!$W$207</f>
        <v>72246483671.240936</v>
      </c>
      <c r="F13" s="6">
        <f>+'Serie Gasto $Corrientes'!F13*'Serie Gasto Constantes'!$W$207</f>
        <v>69625603125.558868</v>
      </c>
      <c r="G13" s="7">
        <f t="shared" si="1"/>
        <v>0.96372307117937484</v>
      </c>
      <c r="H13" s="5">
        <f>+'Serie Gasto $Corrientes'!H13*'Serie Gasto Constantes'!$X$207</f>
        <v>53819548050.123108</v>
      </c>
      <c r="I13" s="6">
        <f>+'Serie Gasto $Corrientes'!I13*'Serie Gasto Constantes'!$X$207</f>
        <v>53335976278.935524</v>
      </c>
      <c r="J13" s="7">
        <f t="shared" si="2"/>
        <v>0.9910149418063261</v>
      </c>
      <c r="K13" s="5">
        <f>+'Serie Gasto $Corrientes'!K13*'Serie Gasto Constantes'!$Y$207</f>
        <v>83254760361.976151</v>
      </c>
      <c r="L13" s="6">
        <f>+'Serie Gasto $Corrientes'!L13*'Serie Gasto Constantes'!$Y$207</f>
        <v>82595464550.006683</v>
      </c>
      <c r="M13" s="7">
        <f t="shared" si="3"/>
        <v>0.99208098360858921</v>
      </c>
      <c r="N13" s="5">
        <f>+'Serie Gasto $Corrientes'!N13*'Serie Gasto Constantes'!$Z$207</f>
        <v>118332474327.6992</v>
      </c>
      <c r="O13" s="6">
        <f>+'Serie Gasto $Corrientes'!O13*'Serie Gasto Constantes'!$Z$207</f>
        <v>116975746410.29591</v>
      </c>
      <c r="P13" s="7">
        <f t="shared" si="4"/>
        <v>0.98853461042616175</v>
      </c>
      <c r="Q13" s="5">
        <f>+'Serie Gasto $Corrientes'!Q13*'Serie Gasto Constantes'!$AA$207</f>
        <v>99360065070.911499</v>
      </c>
      <c r="R13" s="6">
        <f>+'Serie Gasto $Corrientes'!R13*'Serie Gasto Constantes'!$AA$207</f>
        <v>97891950221.516357</v>
      </c>
      <c r="S13" s="7">
        <f t="shared" si="5"/>
        <v>0.98522429661909572</v>
      </c>
      <c r="T13" s="5">
        <f>+'Serie Gasto $Corrientes'!T13*'Serie Gasto Constantes'!$AB$207</f>
        <v>78652013221.719193</v>
      </c>
      <c r="U13" s="6">
        <f>+'Serie Gasto $Corrientes'!U13*'Serie Gasto Constantes'!$AB$207</f>
        <v>77795832540.241043</v>
      </c>
      <c r="V13" s="7">
        <f t="shared" si="6"/>
        <v>0.98911431956529094</v>
      </c>
      <c r="W13" s="5">
        <f>+'Serie Gasto $Corrientes'!W13*'Serie Gasto Constantes'!$AC$207</f>
        <v>127331770095.98425</v>
      </c>
      <c r="X13" s="6">
        <f>+'Serie Gasto $Corrientes'!X13*'Serie Gasto Constantes'!$AC$207</f>
        <v>126967206669.80843</v>
      </c>
      <c r="Y13" s="7">
        <f t="shared" si="7"/>
        <v>0.99713690129414667</v>
      </c>
      <c r="Z13" s="5">
        <f>+'Serie Gasto $Corrientes'!Z13*'Serie Gasto Constantes'!$AD$207</f>
        <v>136595763644.87477</v>
      </c>
      <c r="AA13" s="6">
        <f>+'Serie Gasto $Corrientes'!AA13*'Serie Gasto Constantes'!$AD$207</f>
        <v>136209956524.87418</v>
      </c>
      <c r="AB13" s="7">
        <f t="shared" si="8"/>
        <v>0.99717555574414718</v>
      </c>
      <c r="AC13" s="5">
        <f>+'Serie Gasto $Corrientes'!AC13*'Serie Gasto Constantes'!$AE$207</f>
        <v>103291730792.3638</v>
      </c>
      <c r="AD13" s="6">
        <f>+'Serie Gasto $Corrientes'!AD13*'Serie Gasto Constantes'!$AE$207</f>
        <v>101601337656.97629</v>
      </c>
      <c r="AE13" s="126">
        <f t="shared" si="9"/>
        <v>0.98363476802624672</v>
      </c>
      <c r="AF13" s="5">
        <f>+'Serie Gasto $Corrientes'!AF13*'Serie Gasto Constantes'!$AF$207</f>
        <v>91633674441.965302</v>
      </c>
      <c r="AG13" s="6">
        <f>+'Serie Gasto $Corrientes'!AG13*'Serie Gasto Constantes'!$AF$207</f>
        <v>83190652687.237213</v>
      </c>
      <c r="AH13" s="6">
        <f>+'Serie Gasto $Corrientes'!AH13*'Serie Gasto Constantes'!$AF$207</f>
        <v>67890588670.008522</v>
      </c>
      <c r="AI13" s="126">
        <f t="shared" si="10"/>
        <v>0.81608433732632601</v>
      </c>
      <c r="AJ13" s="6">
        <f>+'Serie Gasto $Corrientes'!AJ13*'Serie Gasto Constantes'!$AF$207</f>
        <v>53622030261.955673</v>
      </c>
      <c r="AK13" s="126">
        <f t="shared" si="11"/>
        <v>0.6445679716392243</v>
      </c>
      <c r="AL13" s="5">
        <f>+'Serie Gasto $Corrientes'!AL13*'Serie Gasto Constantes'!$AG$207</f>
        <v>327600231106.50977</v>
      </c>
      <c r="AM13" s="6">
        <f>+'Serie Gasto $Corrientes'!AM13*'Serie Gasto Constantes'!$AG$207</f>
        <v>275919257872.3009</v>
      </c>
      <c r="AN13" s="6">
        <f>+'Serie Gasto $Corrientes'!AN13*'Serie Gasto Constantes'!$AG$207</f>
        <v>262270955071.56738</v>
      </c>
      <c r="AO13" s="126">
        <f t="shared" si="12"/>
        <v>0.95053515689343393</v>
      </c>
      <c r="AP13" s="6">
        <f>+'Serie Gasto $Corrientes'!AP13*'Serie Gasto Constantes'!$AG$207</f>
        <v>146780624583.63046</v>
      </c>
      <c r="AQ13" s="126">
        <f t="shared" si="13"/>
        <v>0.53196948163568369</v>
      </c>
      <c r="AR13" s="5">
        <f>+'Serie Gasto $Corrientes'!AR13*'Serie Gasto Constantes'!$AH$207</f>
        <v>223408648536.23224</v>
      </c>
      <c r="AS13" s="6">
        <f>+'Serie Gasto $Corrientes'!AS13*'Serie Gasto Constantes'!$AH$207</f>
        <v>223408648536.23224</v>
      </c>
      <c r="AT13" s="6">
        <f>+'Serie Gasto $Corrientes'!AT13*'Serie Gasto Constantes'!$AH$207</f>
        <v>211704008681.55948</v>
      </c>
      <c r="AU13" s="126">
        <f t="shared" si="14"/>
        <v>0.94760883282110486</v>
      </c>
      <c r="AV13" s="6">
        <f>+'Serie Gasto $Corrientes'!AV13*'Serie Gasto Constantes'!$AH$207</f>
        <v>150723846237.1741</v>
      </c>
      <c r="AW13" s="126">
        <f t="shared" si="15"/>
        <v>0.67465537804696862</v>
      </c>
      <c r="AX13" s="5">
        <f>+'Serie Gasto $Corrientes'!AX13*'Serie Gasto Constantes'!$AI$207</f>
        <v>178924772173.6286</v>
      </c>
      <c r="AY13" s="6">
        <f>+'Serie Gasto $Corrientes'!AY13*'Serie Gasto Constantes'!$AI$207</f>
        <v>178924772173.6286</v>
      </c>
      <c r="AZ13" s="6">
        <f>+'Serie Gasto $Corrientes'!AZ13*'Serie Gasto Constantes'!$AI$207</f>
        <v>169902117599.40512</v>
      </c>
      <c r="BA13" s="126">
        <f t="shared" si="16"/>
        <v>0.94957291567504198</v>
      </c>
      <c r="BB13" s="6">
        <f>+'Serie Gasto $Corrientes'!BB13*'Serie Gasto Constantes'!$AI$207</f>
        <v>132043452948.6575</v>
      </c>
      <c r="BC13" s="126">
        <f t="shared" si="17"/>
        <v>0.73798307157000331</v>
      </c>
      <c r="BD13" s="5">
        <f>+'Serie Gasto $Corrientes'!BD13*'Serie Gasto Constantes'!$AJ$207</f>
        <v>139047397664.67773</v>
      </c>
      <c r="BE13" s="6">
        <f>+'Serie Gasto $Corrientes'!BE13*'Serie Gasto Constantes'!$AJ$207</f>
        <v>135629408780.51215</v>
      </c>
      <c r="BF13" s="6">
        <f>+'Serie Gasto $Corrientes'!BF13*'Serie Gasto Constantes'!$AJ$207</f>
        <v>114039403817.0027</v>
      </c>
      <c r="BG13" s="126">
        <f t="shared" si="18"/>
        <v>0.84081619792025819</v>
      </c>
      <c r="BH13" s="6">
        <f>+'Serie Gasto $Corrientes'!BH13*'Serie Gasto Constantes'!$AJ$207</f>
        <v>82124715447.952576</v>
      </c>
      <c r="BI13" s="126">
        <f t="shared" si="19"/>
        <v>0.60550817250006794</v>
      </c>
      <c r="BJ13" s="5">
        <f>+'Serie Gasto $Corrientes'!BJ13*'Serie Gasto Constantes'!$AK$207</f>
        <v>183328591378.44293</v>
      </c>
      <c r="BK13" s="6">
        <f>+'Serie Gasto $Corrientes'!BK13*'Serie Gasto Constantes'!$AK$207</f>
        <v>183328591378.44293</v>
      </c>
      <c r="BL13" s="6">
        <f>+'Serie Gasto $Corrientes'!BL13*'Serie Gasto Constantes'!$AK$207</f>
        <v>178374870672.41412</v>
      </c>
      <c r="BM13" s="126">
        <f t="shared" si="20"/>
        <v>0.97297900633620804</v>
      </c>
      <c r="BN13" s="6">
        <f>+'Serie Gasto $Corrientes'!BN13*'Serie Gasto Constantes'!$AK$207</f>
        <v>131747130327.78174</v>
      </c>
      <c r="BO13" s="126">
        <f t="shared" si="21"/>
        <v>0.71863929863410003</v>
      </c>
      <c r="BP13" s="5">
        <f>+'Serie Gasto $Corrientes'!BP13*'Serie Gasto Constantes'!$AL$207</f>
        <v>178927894858.7395</v>
      </c>
      <c r="BQ13" s="6">
        <f>+'Serie Gasto $Corrientes'!BQ13*'Serie Gasto Constantes'!$AL$207</f>
        <v>179402516676.75342</v>
      </c>
      <c r="BR13" s="6">
        <f>+'Serie Gasto $Corrientes'!BR13*'Serie Gasto Constantes'!$AL$207</f>
        <v>177785574703.34009</v>
      </c>
      <c r="BS13" s="126">
        <f t="shared" si="22"/>
        <v>0.99098707195770985</v>
      </c>
      <c r="BT13" s="6">
        <f>+'Serie Gasto $Corrientes'!BT13*'Serie Gasto Constantes'!$AL$207</f>
        <v>147692717326.53363</v>
      </c>
      <c r="BU13" s="126">
        <f t="shared" si="23"/>
        <v>0.82324774513974985</v>
      </c>
      <c r="BV13" s="5">
        <f>+'Serie Gasto $Corrientes'!BV13*'Serie Gasto Constantes'!$AM$207</f>
        <v>196173352495.29434</v>
      </c>
      <c r="BW13" s="6">
        <f>+'Serie Gasto $Corrientes'!BW13*'Serie Gasto Constantes'!$AM$207</f>
        <v>196173352495.29434</v>
      </c>
      <c r="BX13" s="6">
        <f>+'Serie Gasto $Corrientes'!BX13*'Serie Gasto Constantes'!$AM$207</f>
        <v>195199517679.08023</v>
      </c>
      <c r="BY13" s="126">
        <f t="shared" si="24"/>
        <v>0.99503584557317759</v>
      </c>
      <c r="BZ13" s="6">
        <f>+'Serie Gasto $Corrientes'!BZ13*'Serie Gasto Constantes'!$AM$207</f>
        <v>165389269554.87079</v>
      </c>
      <c r="CA13" s="126">
        <f t="shared" si="25"/>
        <v>0.84307714300207015</v>
      </c>
      <c r="CB13" s="5">
        <f>+'Serie Gasto $Corrientes'!CB13*'Serie Gasto Constantes'!$AN$207</f>
        <v>154626624636.55243</v>
      </c>
      <c r="CC13" s="6">
        <f>+'Serie Gasto $Corrientes'!CC13*'Serie Gasto Constantes'!$AN$207</f>
        <v>142935510254.46747</v>
      </c>
      <c r="CD13" s="6">
        <f>+'Serie Gasto $Corrientes'!CD13*'Serie Gasto Constantes'!$AN$207</f>
        <v>141671821547.45767</v>
      </c>
      <c r="CE13" s="126">
        <f t="shared" si="26"/>
        <v>0.99115902895816399</v>
      </c>
      <c r="CF13" s="6">
        <f>+'Serie Gasto $Corrientes'!CF13*'Serie Gasto Constantes'!$AN$207</f>
        <v>119998039093.40944</v>
      </c>
      <c r="CG13" s="7">
        <f t="shared" si="27"/>
        <v>0.83952573352680138</v>
      </c>
      <c r="CH13" s="6">
        <f>+'Serie Gasto $Corrientes'!CH13*'Serie Gasto Constantes'!$AO$207</f>
        <v>127905442716.49008</v>
      </c>
      <c r="CI13" s="6">
        <f>+'Serie Gasto $Corrientes'!CI13*'Serie Gasto Constantes'!$AO$207</f>
        <v>124574817127.00243</v>
      </c>
      <c r="CJ13" s="6">
        <f>+'Serie Gasto $Corrientes'!CJ13*'Serie Gasto Constantes'!$AO$207</f>
        <v>124206304583.994</v>
      </c>
      <c r="CK13" s="126">
        <f t="shared" si="28"/>
        <v>0.99704183757594655</v>
      </c>
      <c r="CL13" s="6">
        <f>+'Serie Gasto $Corrientes'!CL13*'Serie Gasto Constantes'!$AO$207</f>
        <v>111388069960.06587</v>
      </c>
      <c r="CM13" s="7">
        <f t="shared" si="29"/>
        <v>0.89414596407961944</v>
      </c>
      <c r="CN13" s="6">
        <f>+'Serie Gasto $Corrientes'!CN13*'Serie Gasto Constantes'!$AP$207</f>
        <v>116217280800.70078</v>
      </c>
      <c r="CO13" s="6">
        <f>+'Serie Gasto $Corrientes'!CO13*'Serie Gasto Constantes'!$AP$207</f>
        <v>126942119881.68149</v>
      </c>
      <c r="CP13" s="6">
        <f>+'Serie Gasto $Corrientes'!CP13*'Serie Gasto Constantes'!$AP$207</f>
        <v>126837771498.89384</v>
      </c>
      <c r="CQ13" s="126">
        <f t="shared" si="30"/>
        <v>0.99917798455796314</v>
      </c>
      <c r="CR13" s="6">
        <f>+'Serie Gasto $Corrientes'!CR13*'Serie Gasto Constantes'!$AP$207</f>
        <v>112117750770.0938</v>
      </c>
      <c r="CS13" s="7">
        <f t="shared" si="31"/>
        <v>0.88321946155141418</v>
      </c>
      <c r="CT13" s="6">
        <f>+'Serie Gasto $Corrientes'!DC13*'Serie Gasto Constantes'!$AQ$207</f>
        <v>89676735000.487946</v>
      </c>
      <c r="CU13" s="6">
        <f>+'Serie Gasto $Corrientes'!DD13*'Serie Gasto Constantes'!$AQ$207</f>
        <v>91047293416.121613</v>
      </c>
      <c r="CV13" s="6">
        <f>+'Serie Gasto $Corrientes'!DE13*'Serie Gasto Constantes'!$AQ$207</f>
        <v>90951135675.510773</v>
      </c>
      <c r="CW13" s="126">
        <f t="shared" si="32"/>
        <v>0.99894387041060784</v>
      </c>
      <c r="CX13" s="6">
        <f>+'Serie Gasto $Corrientes'!DG13*'Serie Gasto Constantes'!$AQ$207</f>
        <v>81955663950.607178</v>
      </c>
      <c r="CY13" s="7">
        <f t="shared" si="33"/>
        <v>0.90014387990687272</v>
      </c>
      <c r="CZ13" s="6">
        <f>+'Serie Gasto $Corrientes'!DL13*'Serie Gasto Constantes'!$AR$207</f>
        <v>92276550194.399994</v>
      </c>
      <c r="DA13" s="6">
        <f>+'Serie Gasto $Corrientes'!DM13*'Serie Gasto Constantes'!$AR$207</f>
        <v>92276550194.399994</v>
      </c>
      <c r="DB13" s="6">
        <f>+'Serie Gasto $Corrientes'!DN13*'Serie Gasto Constantes'!$AR$207</f>
        <v>4497151227.5039997</v>
      </c>
      <c r="DC13" s="126">
        <f t="shared" si="34"/>
        <v>4.873558036174741E-2</v>
      </c>
      <c r="DD13" s="6">
        <f>+'Serie Gasto $Corrientes'!DP13*'Serie Gasto Constantes'!$AR$207</f>
        <v>0</v>
      </c>
      <c r="DE13" s="7">
        <f t="shared" si="35"/>
        <v>0</v>
      </c>
      <c r="DF13" s="6">
        <f>+'Serie Gasto $Corrientes'!DR13*'Serie Gasto Constantes'!$AR$207</f>
        <v>92276550194.399994</v>
      </c>
      <c r="DG13" s="6">
        <f>+'Serie Gasto $Corrientes'!DS13*'Serie Gasto Constantes'!$AR$207</f>
        <v>92276550194.399994</v>
      </c>
      <c r="DH13" s="6">
        <f>+'Serie Gasto $Corrientes'!DT13*'Serie Gasto Constantes'!$AR$207</f>
        <v>11760954774.4884</v>
      </c>
      <c r="DI13" s="126">
        <f t="shared" si="36"/>
        <v>0.12745334269336545</v>
      </c>
      <c r="DJ13" s="6">
        <f>+'Serie Gasto $Corrientes'!DV13*'Serie Gasto Constantes'!$AR$207</f>
        <v>787769888.53679991</v>
      </c>
      <c r="DK13" s="7">
        <f t="shared" si="37"/>
        <v>8.5370539630837596E-3</v>
      </c>
      <c r="DL13" s="6">
        <f>+'Serie Gasto $Corrientes'!DX13*'Serie Gasto Constantes'!$AR$207</f>
        <v>92276550194.399994</v>
      </c>
      <c r="DM13" s="6">
        <f>+'Serie Gasto $Corrientes'!DY13*'Serie Gasto Constantes'!$AR$207</f>
        <v>92276550194.399994</v>
      </c>
      <c r="DN13" s="6">
        <f>+'Serie Gasto $Corrientes'!DZ13*'Serie Gasto Constantes'!$AR$207</f>
        <v>23256707645.963997</v>
      </c>
      <c r="DO13" s="126">
        <f t="shared" si="38"/>
        <v>0.25203269516436022</v>
      </c>
      <c r="DP13" s="6">
        <f>+'Serie Gasto $Corrientes'!EB13*'Serie Gasto Constantes'!$AR$207</f>
        <v>2843415447.9119997</v>
      </c>
      <c r="DQ13" s="7">
        <f t="shared" si="39"/>
        <v>3.0814063182051626E-2</v>
      </c>
      <c r="DR13" s="6">
        <f>+'Serie Gasto $Corrientes'!ED13*'Serie Gasto Constantes'!$AR$207</f>
        <v>92276550194.399994</v>
      </c>
      <c r="DS13" s="6">
        <f>+'Serie Gasto $Corrientes'!EE13*'Serie Gasto Constantes'!$AR$207</f>
        <v>92276550194.399994</v>
      </c>
      <c r="DT13" s="6">
        <f>+'Serie Gasto $Corrientes'!EF13*'Serie Gasto Constantes'!$AR$207</f>
        <v>32446407195.259197</v>
      </c>
      <c r="DU13" s="126">
        <f t="shared" si="40"/>
        <v>0.35162137213521749</v>
      </c>
      <c r="DV13" s="6">
        <f>+'Serie Gasto $Corrientes'!EH13*'Serie Gasto Constantes'!$AR$207</f>
        <v>7329513998.9759989</v>
      </c>
      <c r="DW13" s="7">
        <f t="shared" si="41"/>
        <v>7.9429865805936972E-2</v>
      </c>
      <c r="DX13" s="6">
        <f>+'Serie Gasto $Corrientes'!EJ13*'Serie Gasto Constantes'!$AR$207</f>
        <v>92276550194.399994</v>
      </c>
      <c r="DY13" s="6">
        <f>+'Serie Gasto $Corrientes'!EK13*'Serie Gasto Constantes'!$AR$207</f>
        <v>92276550194.399994</v>
      </c>
      <c r="DZ13" s="6">
        <f>+'Serie Gasto $Corrientes'!EL13*'Serie Gasto Constantes'!$AR$207</f>
        <v>43252207174.721992</v>
      </c>
      <c r="EA13" s="126">
        <f t="shared" si="42"/>
        <v>0.46872371240149424</v>
      </c>
      <c r="EB13" s="6">
        <f>+'Serie Gasto $Corrientes'!EN13*'Serie Gasto Constantes'!$AR$207</f>
        <v>12529889917.584</v>
      </c>
      <c r="EC13" s="7">
        <f t="shared" si="43"/>
        <v>0.13578628471900117</v>
      </c>
      <c r="ED13" s="6">
        <f>+'Serie Gasto $Corrientes'!EP13*'Serie Gasto Constantes'!$AR$207</f>
        <v>92276550194.399994</v>
      </c>
      <c r="EE13" s="6">
        <f>+'Serie Gasto $Corrientes'!EQ13*'Serie Gasto Constantes'!$AR$207</f>
        <v>92276550194.399994</v>
      </c>
      <c r="EF13" s="6">
        <f>+'Serie Gasto $Corrientes'!ER13*'Serie Gasto Constantes'!$AR$207</f>
        <v>43252207174.721992</v>
      </c>
      <c r="EG13" s="126">
        <f t="shared" si="44"/>
        <v>0.46872371240149424</v>
      </c>
      <c r="EH13" s="6">
        <f>+'Serie Gasto $Corrientes'!ET13*'Serie Gasto Constantes'!$AR$207</f>
        <v>19054509992.778</v>
      </c>
      <c r="EI13" s="7">
        <f t="shared" si="45"/>
        <v>0.20649352357273501</v>
      </c>
      <c r="EJ13" s="6">
        <f>+'Serie Gasto $Corrientes'!EV13*'Serie Gasto Constantes'!$AR$207</f>
        <v>92276550194.399994</v>
      </c>
      <c r="EK13" s="6">
        <f>+'Serie Gasto $Corrientes'!EW13*'Serie Gasto Constantes'!$AR$207</f>
        <v>92276550194.399994</v>
      </c>
      <c r="EL13" s="6">
        <f>+'Serie Gasto $Corrientes'!EX13*'Serie Gasto Constantes'!$AR$207</f>
        <v>57942958084.907997</v>
      </c>
      <c r="EM13" s="126">
        <f t="shared" si="46"/>
        <v>0.62792722487824859</v>
      </c>
      <c r="EN13" s="6">
        <f>+'Serie Gasto $Corrientes'!EZ13*'Serie Gasto Constantes'!$AR$207</f>
        <v>24659155965.989998</v>
      </c>
      <c r="EO13" s="7">
        <f t="shared" si="47"/>
        <v>0.26723101279837935</v>
      </c>
      <c r="EP13" s="6">
        <f>+'Serie Gasto $Corrientes'!FB13*'Serie Gasto Constantes'!$AR$207</f>
        <v>92276550194.399994</v>
      </c>
      <c r="EQ13" s="6">
        <f>+'Serie Gasto $Corrientes'!FC13*'Serie Gasto Constantes'!$AR$207</f>
        <v>92276550194.399994</v>
      </c>
      <c r="ER13" s="6">
        <f>+'Serie Gasto $Corrientes'!FD13*'Serie Gasto Constantes'!$AR$207</f>
        <v>68402138198.144394</v>
      </c>
      <c r="ES13" s="126">
        <f t="shared" si="48"/>
        <v>0.74127324931459704</v>
      </c>
      <c r="ET13" s="6">
        <f>+'Serie Gasto $Corrientes'!FF13*'Serie Gasto Constantes'!$AR$207</f>
        <v>30283118420.458797</v>
      </c>
      <c r="EU13" s="7">
        <f t="shared" si="49"/>
        <v>0.32817783452741817</v>
      </c>
      <c r="EV13" s="6">
        <f>+'Serie Gasto $Corrientes'!FH13*'Serie Gasto Constantes'!$AR$207</f>
        <v>92276550194.399994</v>
      </c>
      <c r="EW13" s="6">
        <f>+'Serie Gasto $Corrientes'!FI13*'Serie Gasto Constantes'!$AR$207</f>
        <v>91982636221.990799</v>
      </c>
      <c r="EX13" s="6">
        <f>+'Serie Gasto $Corrientes'!FJ13*'Serie Gasto Constantes'!$AR$207</f>
        <v>71887322916.317993</v>
      </c>
      <c r="EY13" s="126">
        <f t="shared" si="50"/>
        <v>0.78153144842277844</v>
      </c>
      <c r="EZ13" s="6">
        <f>+'Serie Gasto $Corrientes'!FL13*'Serie Gasto Constantes'!$AR$207</f>
        <v>38484024998.296799</v>
      </c>
      <c r="FA13" s="7">
        <f t="shared" si="51"/>
        <v>0.41838358389098018</v>
      </c>
      <c r="FB13" s="6">
        <f>+'Serie Gasto $Corrientes'!FQ13*'Serie Gasto Constantes'!$AR$207</f>
        <v>92276550194.399994</v>
      </c>
      <c r="FC13" s="6">
        <f>+'Serie Gasto $Corrientes'!FR13*'Serie Gasto Constantes'!$AR$207</f>
        <v>91982636221.990799</v>
      </c>
      <c r="FD13" s="6">
        <f>+'Serie Gasto $Corrientes'!FS13*'Serie Gasto Constantes'!$AR$207</f>
        <v>77998765146.743988</v>
      </c>
      <c r="FE13" s="126">
        <f t="shared" si="52"/>
        <v>0.84797270822399406</v>
      </c>
      <c r="FF13" s="6">
        <f>+'Serie Gasto $Corrientes'!FU13*'Serie Gasto Constantes'!$AR$207</f>
        <v>45328691485.396797</v>
      </c>
      <c r="FG13" s="7">
        <f t="shared" si="53"/>
        <v>0.49279617705237955</v>
      </c>
      <c r="FH13" s="6">
        <f>+'Serie Gasto $Corrientes'!FW13*'Serie Gasto Constantes'!$AR$207</f>
        <v>92276550194.399994</v>
      </c>
      <c r="FI13" s="6">
        <f>+'Serie Gasto $Corrientes'!FX13*'Serie Gasto Constantes'!$AR$207</f>
        <v>91982636221.990799</v>
      </c>
      <c r="FJ13" s="6">
        <f>+'Serie Gasto $Corrientes'!FY13*'Serie Gasto Constantes'!$AR$207</f>
        <v>82524217696.767593</v>
      </c>
      <c r="FK13" s="126">
        <f t="shared" si="54"/>
        <v>0.8971716955100496</v>
      </c>
      <c r="FL13" s="6">
        <f>+'Serie Gasto $Corrientes'!GA13*'Serie Gasto Constantes'!$AR$207</f>
        <v>54325889422.427994</v>
      </c>
      <c r="FM13" s="7">
        <f t="shared" si="55"/>
        <v>0.59061026791315208</v>
      </c>
      <c r="FN13" s="6">
        <f>+'Serie Gasto $Corrientes'!GC13*'Serie Gasto Constantes'!$AR$207</f>
        <v>92276550194.399994</v>
      </c>
      <c r="FO13" s="6">
        <f>+'Serie Gasto $Corrientes'!GD13*'Serie Gasto Constantes'!$AR$207</f>
        <v>91982636221.990799</v>
      </c>
      <c r="FP13" s="6">
        <f>+'Serie Gasto $Corrientes'!GE13*'Serie Gasto Constantes'!$AR$207</f>
        <v>90234975218.809189</v>
      </c>
      <c r="FQ13" s="126">
        <f t="shared" si="56"/>
        <v>0.98100009876903493</v>
      </c>
      <c r="FR13" s="6">
        <f>+'Serie Gasto $Corrientes'!GG13*'Serie Gasto Constantes'!$AR$207</f>
        <v>74622539923.931992</v>
      </c>
      <c r="FS13" s="7">
        <f t="shared" si="57"/>
        <v>0.81126768038956865</v>
      </c>
      <c r="FT13" s="6">
        <f>+'Serie Gasto $Corrientes'!GI13*'Serie Gasto Constantes'!$AS$207</f>
        <v>113197556000</v>
      </c>
      <c r="FU13" s="6">
        <f>+'Serie Gasto $Corrientes'!GJ13*'Serie Gasto Constantes'!$AS$207</f>
        <v>113197556000</v>
      </c>
      <c r="FV13" s="6">
        <f>+'Serie Gasto $Corrientes'!GK13*'Serie Gasto Constantes'!$AS$207</f>
        <v>25042795424</v>
      </c>
      <c r="FW13" s="126">
        <f t="shared" si="58"/>
        <v>0.22123088438411162</v>
      </c>
      <c r="FX13" s="6">
        <f>+'Serie Gasto $Corrientes'!GM13*'Serie Gasto Constantes'!$AS$207</f>
        <v>0</v>
      </c>
      <c r="FY13" s="7">
        <f t="shared" si="59"/>
        <v>0</v>
      </c>
      <c r="FZ13" s="6">
        <f>+'Serie Gasto $Corrientes'!GO13*'Serie Gasto Constantes'!$AS$207</f>
        <v>113197556000</v>
      </c>
      <c r="GA13" s="6">
        <f>+'Serie Gasto $Corrientes'!GP13*'Serie Gasto Constantes'!$AS$207</f>
        <v>113197556000</v>
      </c>
      <c r="GB13" s="6">
        <f>+'Serie Gasto $Corrientes'!GQ13*'Serie Gasto Constantes'!$AS$207</f>
        <v>49757430787</v>
      </c>
      <c r="GC13" s="126">
        <f t="shared" si="60"/>
        <v>0.439562765710242</v>
      </c>
      <c r="GD13" s="6">
        <f>+'Serie Gasto $Corrientes'!GS13*'Serie Gasto Constantes'!$AS$207</f>
        <v>1070998697</v>
      </c>
      <c r="GE13" s="7">
        <f t="shared" si="61"/>
        <v>9.4613235024261482E-3</v>
      </c>
      <c r="GF13" s="6">
        <f>+'Serie Gasto $Corrientes'!GU13*'Serie Gasto Constantes'!$AS$207</f>
        <v>113197556000</v>
      </c>
      <c r="GG13" s="6">
        <f>+'Serie Gasto $Corrientes'!GV13*'Serie Gasto Constantes'!$AS$207</f>
        <v>113197556000</v>
      </c>
      <c r="GH13" s="6">
        <f>+'Serie Gasto $Corrientes'!GW13*'Serie Gasto Constantes'!$AS$207</f>
        <v>53040589488</v>
      </c>
      <c r="GI13" s="126">
        <f t="shared" si="62"/>
        <v>0.46856656064199831</v>
      </c>
      <c r="GJ13" s="6">
        <f>+'Serie Gasto $Corrientes'!GY13*'Serie Gasto Constantes'!$AS$207</f>
        <v>5038606159</v>
      </c>
      <c r="GK13" s="7">
        <f t="shared" si="63"/>
        <v>4.4511616125351684E-2</v>
      </c>
      <c r="GL13" s="6">
        <f>+'Serie Gasto $Corrientes'!HA13*'Serie Gasto Constantes'!$AS$207</f>
        <v>113197556000</v>
      </c>
      <c r="GM13" s="6">
        <f>+'Serie Gasto $Corrientes'!HB13*'Serie Gasto Constantes'!$AS$207</f>
        <v>113197556000</v>
      </c>
      <c r="GN13" s="6">
        <f>+'Serie Gasto $Corrientes'!HC13*'Serie Gasto Constantes'!$AS$207</f>
        <v>54890130701</v>
      </c>
      <c r="GO13" s="126">
        <f t="shared" si="64"/>
        <v>0.48490561669900362</v>
      </c>
      <c r="GP13" s="6">
        <f>+'Serie Gasto $Corrientes'!HE13*'Serie Gasto Constantes'!$AS$207</f>
        <v>10787972239</v>
      </c>
      <c r="GQ13" s="7">
        <f t="shared" si="65"/>
        <v>9.5302165702234778E-2</v>
      </c>
      <c r="GR13" s="6">
        <f>+'Serie Gasto $Corrientes'!HG13*'Serie Gasto Constantes'!$AS$207</f>
        <v>113197556000</v>
      </c>
      <c r="GS13" s="6">
        <f>+'Serie Gasto $Corrientes'!HH13*'Serie Gasto Constantes'!$AS$207</f>
        <v>113197556000</v>
      </c>
      <c r="GT13" s="6">
        <f>+'Serie Gasto $Corrientes'!HI13*'Serie Gasto Constantes'!$AS$207</f>
        <v>62565420718</v>
      </c>
      <c r="GU13" s="126">
        <f t="shared" si="66"/>
        <v>0.55270999594726233</v>
      </c>
      <c r="GV13" s="6">
        <f>+'Serie Gasto $Corrientes'!HK13*'Serie Gasto Constantes'!$AS$207</f>
        <v>17441573846</v>
      </c>
      <c r="GW13" s="7">
        <f t="shared" si="67"/>
        <v>0.15408083409504</v>
      </c>
      <c r="GX13" s="6">
        <f>+'Serie Gasto $Corrientes'!HM13*'Serie Gasto Constantes'!$AS$207</f>
        <v>113197556000</v>
      </c>
      <c r="GY13" s="6">
        <f>+'Serie Gasto $Corrientes'!HN13*'Serie Gasto Constantes'!$AS$207</f>
        <v>113197556000</v>
      </c>
      <c r="GZ13" s="6">
        <f>+'Serie Gasto $Corrientes'!HO13*'Serie Gasto Constantes'!$AS$207</f>
        <v>72378875445</v>
      </c>
      <c r="HA13" s="126">
        <f t="shared" si="68"/>
        <v>0.6394031638368588</v>
      </c>
      <c r="HB13" s="6">
        <f>+'Serie Gasto $Corrientes'!HQ13*'Serie Gasto Constantes'!$AS$207</f>
        <v>22842456210</v>
      </c>
      <c r="HC13" s="7">
        <f t="shared" si="69"/>
        <v>0.20179283914928339</v>
      </c>
    </row>
    <row r="14" spans="1:211" x14ac:dyDescent="0.35">
      <c r="A14" s="43" t="s">
        <v>28</v>
      </c>
      <c r="B14" s="3">
        <f>+'Serie Gasto $Corrientes'!B14*'Serie Gasto Constantes'!$V$207</f>
        <v>17832067339.098476</v>
      </c>
      <c r="C14" s="1">
        <f>+'Serie Gasto $Corrientes'!C14*'Serie Gasto Constantes'!$V$207</f>
        <v>17666274854.215794</v>
      </c>
      <c r="D14" s="4">
        <f t="shared" si="0"/>
        <v>0.99070256511878652</v>
      </c>
      <c r="E14" s="3">
        <f>+'Serie Gasto $Corrientes'!E14*'Serie Gasto Constantes'!$W$207</f>
        <v>19326348900.592171</v>
      </c>
      <c r="F14" s="1">
        <f>+'Serie Gasto $Corrientes'!F14*'Serie Gasto Constantes'!$W$207</f>
        <v>18492790373.180435</v>
      </c>
      <c r="G14" s="4">
        <f t="shared" si="1"/>
        <v>0.95686932220362664</v>
      </c>
      <c r="H14" s="3">
        <f>+'Serie Gasto $Corrientes'!H14*'Serie Gasto Constantes'!$X$207</f>
        <v>19314340554.344795</v>
      </c>
      <c r="I14" s="1">
        <f>+'Serie Gasto $Corrientes'!I14*'Serie Gasto Constantes'!$X$207</f>
        <v>18611406696.597729</v>
      </c>
      <c r="J14" s="4">
        <f t="shared" si="2"/>
        <v>0.96360559886736907</v>
      </c>
      <c r="K14" s="3">
        <f>+'Serie Gasto $Corrientes'!K14*'Serie Gasto Constantes'!$Y$207</f>
        <v>25410145868.388569</v>
      </c>
      <c r="L14" s="1">
        <f>+'Serie Gasto $Corrientes'!L14*'Serie Gasto Constantes'!$Y$207</f>
        <v>24861561376.675423</v>
      </c>
      <c r="M14" s="4">
        <f t="shared" si="3"/>
        <v>0.9784108090305923</v>
      </c>
      <c r="N14" s="3">
        <f>+'Serie Gasto $Corrientes'!N14*'Serie Gasto Constantes'!$Z$207</f>
        <v>26980692244.573631</v>
      </c>
      <c r="O14" s="1">
        <f>+'Serie Gasto $Corrientes'!O14*'Serie Gasto Constantes'!$Z$207</f>
        <v>26248870045.919895</v>
      </c>
      <c r="P14" s="4">
        <f t="shared" si="4"/>
        <v>0.97287607775145502</v>
      </c>
      <c r="Q14" s="3">
        <f>+'Serie Gasto $Corrientes'!Q14*'Serie Gasto Constantes'!$AA$207</f>
        <v>27241725618.133747</v>
      </c>
      <c r="R14" s="1">
        <f>+'Serie Gasto $Corrientes'!R14*'Serie Gasto Constantes'!$AA$207</f>
        <v>26293902834.811363</v>
      </c>
      <c r="S14" s="4">
        <f t="shared" si="5"/>
        <v>0.96520694773126059</v>
      </c>
      <c r="T14" s="3">
        <f>+'Serie Gasto $Corrientes'!T14*'Serie Gasto Constantes'!$AB$207</f>
        <v>21116894988.698681</v>
      </c>
      <c r="U14" s="1">
        <f>+'Serie Gasto $Corrientes'!U14*'Serie Gasto Constantes'!$AB$207</f>
        <v>20006286240.107426</v>
      </c>
      <c r="V14" s="4">
        <f t="shared" si="6"/>
        <v>0.94740662634418416</v>
      </c>
      <c r="W14" s="3">
        <f>+'Serie Gasto $Corrientes'!W14*'Serie Gasto Constantes'!$AC$207</f>
        <v>20049381664.654381</v>
      </c>
      <c r="X14" s="1">
        <f>+'Serie Gasto $Corrientes'!X14*'Serie Gasto Constantes'!$AC$207</f>
        <v>19418746111.226276</v>
      </c>
      <c r="Y14" s="4">
        <f t="shared" si="7"/>
        <v>0.96854588515615569</v>
      </c>
      <c r="Z14" s="3">
        <f>+'Serie Gasto $Corrientes'!Z14*'Serie Gasto Constantes'!$AD$207</f>
        <v>21169554115.692741</v>
      </c>
      <c r="AA14" s="1">
        <f>+'Serie Gasto $Corrientes'!AA14*'Serie Gasto Constantes'!$AD$207</f>
        <v>20576039285.366482</v>
      </c>
      <c r="AB14" s="4">
        <f t="shared" si="8"/>
        <v>0.97196375383805111</v>
      </c>
      <c r="AC14" s="3">
        <f>+'Serie Gasto $Corrientes'!AC14*'Serie Gasto Constantes'!$AE$207</f>
        <v>20904187232.236042</v>
      </c>
      <c r="AD14" s="1">
        <f>+'Serie Gasto $Corrientes'!AD14*'Serie Gasto Constantes'!$AE$207</f>
        <v>20233258680.603271</v>
      </c>
      <c r="AE14" s="125">
        <f t="shared" si="9"/>
        <v>0.96790458561344395</v>
      </c>
      <c r="AF14" s="3">
        <f>+'Serie Gasto $Corrientes'!AF14*'Serie Gasto Constantes'!$AF$207</f>
        <v>21213509892.718616</v>
      </c>
      <c r="AG14" s="1">
        <f>+'Serie Gasto $Corrientes'!AG14*'Serie Gasto Constantes'!$AF$207</f>
        <v>23153658207.901192</v>
      </c>
      <c r="AH14" s="1">
        <f>+'Serie Gasto $Corrientes'!AH14*'Serie Gasto Constantes'!$AF$207</f>
        <v>21608958799.321289</v>
      </c>
      <c r="AI14" s="125">
        <f t="shared" si="10"/>
        <v>0.9332848660583245</v>
      </c>
      <c r="AJ14" s="1">
        <f>+'Serie Gasto $Corrientes'!AJ14*'Serie Gasto Constantes'!$AF$207</f>
        <v>21126839580.586277</v>
      </c>
      <c r="AK14" s="125">
        <f t="shared" si="11"/>
        <v>0.9124622723063579</v>
      </c>
      <c r="AL14" s="3">
        <f>+'Serie Gasto $Corrientes'!AL14*'Serie Gasto Constantes'!$AG$207</f>
        <v>32622998901.960781</v>
      </c>
      <c r="AM14" s="1">
        <f>+'Serie Gasto $Corrientes'!AM14*'Serie Gasto Constantes'!$AG$207</f>
        <v>32622998901.960781</v>
      </c>
      <c r="AN14" s="1">
        <f>+'Serie Gasto $Corrientes'!AN14*'Serie Gasto Constantes'!$AG$207</f>
        <v>30470160192.280781</v>
      </c>
      <c r="AO14" s="125">
        <f t="shared" si="12"/>
        <v>0.93400855892648771</v>
      </c>
      <c r="AP14" s="1">
        <f>+'Serie Gasto $Corrientes'!AP14*'Serie Gasto Constantes'!$AG$207</f>
        <v>26691502611.354698</v>
      </c>
      <c r="AQ14" s="125">
        <f t="shared" si="13"/>
        <v>0.81818053243873989</v>
      </c>
      <c r="AR14" s="3">
        <f>+'Serie Gasto $Corrientes'!AR14*'Serie Gasto Constantes'!$AH$207</f>
        <v>31250902985.724556</v>
      </c>
      <c r="AS14" s="1">
        <f>+'Serie Gasto $Corrientes'!AS14*'Serie Gasto Constantes'!$AH$207</f>
        <v>31250902985.724556</v>
      </c>
      <c r="AT14" s="1">
        <f>+'Serie Gasto $Corrientes'!AT14*'Serie Gasto Constantes'!$AH$207</f>
        <v>28969205466.653442</v>
      </c>
      <c r="AU14" s="125">
        <f t="shared" si="14"/>
        <v>0.92698778911721702</v>
      </c>
      <c r="AV14" s="1">
        <f>+'Serie Gasto $Corrientes'!AV14*'Serie Gasto Constantes'!$AH$207</f>
        <v>27483962108.230015</v>
      </c>
      <c r="AW14" s="125">
        <f t="shared" si="15"/>
        <v>0.87946137494922039</v>
      </c>
      <c r="AX14" s="3">
        <f>+'Serie Gasto $Corrientes'!AX14*'Serie Gasto Constantes'!$AI$207</f>
        <v>30209541724.835979</v>
      </c>
      <c r="AY14" s="1">
        <f>+'Serie Gasto $Corrientes'!AY14*'Serie Gasto Constantes'!$AI$207</f>
        <v>30209541724.835979</v>
      </c>
      <c r="AZ14" s="1">
        <f>+'Serie Gasto $Corrientes'!AZ14*'Serie Gasto Constantes'!$AI$207</f>
        <v>29166950357.042873</v>
      </c>
      <c r="BA14" s="125">
        <f t="shared" si="16"/>
        <v>0.96548801112941185</v>
      </c>
      <c r="BB14" s="1">
        <f>+'Serie Gasto $Corrientes'!BB14*'Serie Gasto Constantes'!$AI$207</f>
        <v>28124670005.14299</v>
      </c>
      <c r="BC14" s="125">
        <f t="shared" si="17"/>
        <v>0.93098631754552674</v>
      </c>
      <c r="BD14" s="3">
        <f>+'Serie Gasto $Corrientes'!BD14*'Serie Gasto Constantes'!$AJ$207</f>
        <v>30218892116.220726</v>
      </c>
      <c r="BE14" s="1">
        <f>+'Serie Gasto $Corrientes'!BE14*'Serie Gasto Constantes'!$AJ$207</f>
        <v>30218892116.220726</v>
      </c>
      <c r="BF14" s="1">
        <f>+'Serie Gasto $Corrientes'!BF14*'Serie Gasto Constantes'!$AJ$207</f>
        <v>25903675893.89304</v>
      </c>
      <c r="BG14" s="125">
        <f t="shared" si="18"/>
        <v>0.85720137569135468</v>
      </c>
      <c r="BH14" s="1">
        <f>+'Serie Gasto $Corrientes'!BH14*'Serie Gasto Constantes'!$AJ$207</f>
        <v>24742131903.536583</v>
      </c>
      <c r="BI14" s="125">
        <f t="shared" si="19"/>
        <v>0.81876369948902394</v>
      </c>
      <c r="BJ14" s="3">
        <f>+'Serie Gasto $Corrientes'!BJ14*'Serie Gasto Constantes'!$AK$207</f>
        <v>33777396927.955097</v>
      </c>
      <c r="BK14" s="1">
        <f>+'Serie Gasto $Corrientes'!BK14*'Serie Gasto Constantes'!$AK$207</f>
        <v>33777396927.955097</v>
      </c>
      <c r="BL14" s="1">
        <f>+'Serie Gasto $Corrientes'!BL14*'Serie Gasto Constantes'!$AK$207</f>
        <v>32011489316.865067</v>
      </c>
      <c r="BM14" s="125">
        <f t="shared" si="20"/>
        <v>0.94771925098738097</v>
      </c>
      <c r="BN14" s="1">
        <f>+'Serie Gasto $Corrientes'!BN14*'Serie Gasto Constantes'!$AK$207</f>
        <v>31201195789.455437</v>
      </c>
      <c r="BO14" s="125">
        <f t="shared" si="21"/>
        <v>0.92373002739096433</v>
      </c>
      <c r="BP14" s="3">
        <f>+'Serie Gasto $Corrientes'!BP14*'Serie Gasto Constantes'!$AL$207</f>
        <v>31416117405.553917</v>
      </c>
      <c r="BQ14" s="1">
        <f>+'Serie Gasto $Corrientes'!BQ14*'Serie Gasto Constantes'!$AL$207</f>
        <v>31416117405.553917</v>
      </c>
      <c r="BR14" s="1">
        <f>+'Serie Gasto $Corrientes'!BR14*'Serie Gasto Constantes'!$AL$207</f>
        <v>30995846439.552208</v>
      </c>
      <c r="BS14" s="125">
        <f t="shared" si="22"/>
        <v>0.98662244094085882</v>
      </c>
      <c r="BT14" s="1">
        <f>+'Serie Gasto $Corrientes'!BT14*'Serie Gasto Constantes'!$AL$207</f>
        <v>30178674550.854298</v>
      </c>
      <c r="BU14" s="125">
        <f t="shared" si="23"/>
        <v>0.96061120988550741</v>
      </c>
      <c r="BV14" s="3">
        <f>+'Serie Gasto $Corrientes'!BV14*'Serie Gasto Constantes'!$AM$207</f>
        <v>32137349690.250172</v>
      </c>
      <c r="BW14" s="1">
        <f>+'Serie Gasto $Corrientes'!BW14*'Serie Gasto Constantes'!$AM$207</f>
        <v>32137349690.250172</v>
      </c>
      <c r="BX14" s="1">
        <f>+'Serie Gasto $Corrientes'!BX14*'Serie Gasto Constantes'!$AM$207</f>
        <v>31389047668.595791</v>
      </c>
      <c r="BY14" s="125">
        <f t="shared" si="24"/>
        <v>0.97671550302477494</v>
      </c>
      <c r="BZ14" s="1">
        <f>+'Serie Gasto $Corrientes'!BZ14*'Serie Gasto Constantes'!$AM$207</f>
        <v>30259715604.995453</v>
      </c>
      <c r="CA14" s="125">
        <f t="shared" si="25"/>
        <v>0.94157470658433429</v>
      </c>
      <c r="CB14" s="3">
        <f>+'Serie Gasto $Corrientes'!CB14*'Serie Gasto Constantes'!$AN$207</f>
        <v>32999557039.335606</v>
      </c>
      <c r="CC14" s="1">
        <f>+'Serie Gasto $Corrientes'!CC14*'Serie Gasto Constantes'!$AN$207</f>
        <v>32999557039.335606</v>
      </c>
      <c r="CD14" s="1">
        <f>+'Serie Gasto $Corrientes'!CD14*'Serie Gasto Constantes'!$AN$207</f>
        <v>30762777309.016968</v>
      </c>
      <c r="CE14" s="125">
        <f t="shared" si="26"/>
        <v>0.93221788620821822</v>
      </c>
      <c r="CF14" s="1">
        <f>+'Serie Gasto $Corrientes'!CF14*'Serie Gasto Constantes'!$AN$207</f>
        <v>29731897468.805649</v>
      </c>
      <c r="CG14" s="4">
        <f t="shared" si="27"/>
        <v>0.90097868384612279</v>
      </c>
      <c r="CH14" s="1">
        <f>+'Serie Gasto $Corrientes'!CH14*'Serie Gasto Constantes'!$AO$207</f>
        <v>30837624175.846909</v>
      </c>
      <c r="CI14" s="1">
        <f>+'Serie Gasto $Corrientes'!CI14*'Serie Gasto Constantes'!$AO$207</f>
        <v>30837624175.846909</v>
      </c>
      <c r="CJ14" s="1">
        <f>+'Serie Gasto $Corrientes'!CJ14*'Serie Gasto Constantes'!$AO$207</f>
        <v>29706748600.29652</v>
      </c>
      <c r="CK14" s="125">
        <f t="shared" si="28"/>
        <v>0.96332805766417862</v>
      </c>
      <c r="CL14" s="1">
        <f>+'Serie Gasto $Corrientes'!CL14*'Serie Gasto Constantes'!$AO$207</f>
        <v>29036330829.81707</v>
      </c>
      <c r="CM14" s="4">
        <f t="shared" si="29"/>
        <v>0.94158780404877385</v>
      </c>
      <c r="CN14" s="1">
        <f>+'Serie Gasto $Corrientes'!CN14*'Serie Gasto Constantes'!$AP$207</f>
        <v>28776569576.857315</v>
      </c>
      <c r="CO14" s="1">
        <f>+'Serie Gasto $Corrientes'!CO14*'Serie Gasto Constantes'!$AP$207</f>
        <v>28776569576.857315</v>
      </c>
      <c r="CP14" s="1">
        <f>+'Serie Gasto $Corrientes'!CP14*'Serie Gasto Constantes'!$AP$207</f>
        <v>27585985307.592018</v>
      </c>
      <c r="CQ14" s="125">
        <f t="shared" si="30"/>
        <v>0.95862660884281392</v>
      </c>
      <c r="CR14" s="1">
        <f>+'Serie Gasto $Corrientes'!CR14*'Serie Gasto Constantes'!$AP$207</f>
        <v>26461581541.543156</v>
      </c>
      <c r="CS14" s="4">
        <f t="shared" si="31"/>
        <v>0.91955302284620055</v>
      </c>
      <c r="CT14" s="1">
        <f>+'Serie Gasto $Corrientes'!DC14*'Serie Gasto Constantes'!$AQ$207</f>
        <v>27829821221.04258</v>
      </c>
      <c r="CU14" s="1">
        <f>+'Serie Gasto $Corrientes'!DD14*'Serie Gasto Constantes'!$AQ$207</f>
        <v>29906809500.000694</v>
      </c>
      <c r="CV14" s="1">
        <f>+'Serie Gasto $Corrientes'!DE14*'Serie Gasto Constantes'!$AQ$207</f>
        <v>29077777092.146866</v>
      </c>
      <c r="CW14" s="125">
        <f t="shared" si="32"/>
        <v>0.97227947675749871</v>
      </c>
      <c r="CX14" s="1">
        <f>+'Serie Gasto $Corrientes'!DG14*'Serie Gasto Constantes'!$AQ$207</f>
        <v>27985405472.388977</v>
      </c>
      <c r="CY14" s="4">
        <f t="shared" si="33"/>
        <v>0.93575362735996048</v>
      </c>
      <c r="CZ14" s="1">
        <f>+'Serie Gasto $Corrientes'!DL14*'Serie Gasto Constantes'!$AR$207</f>
        <v>34442705544</v>
      </c>
      <c r="DA14" s="1">
        <f>+'Serie Gasto $Corrientes'!DM14*'Serie Gasto Constantes'!$AR$207</f>
        <v>34442705544</v>
      </c>
      <c r="DB14" s="1">
        <f>+'Serie Gasto $Corrientes'!DN14*'Serie Gasto Constantes'!$AR$207</f>
        <v>5554200770.6952</v>
      </c>
      <c r="DC14" s="125">
        <f t="shared" si="34"/>
        <v>0.16125913115622692</v>
      </c>
      <c r="DD14" s="1">
        <f>+'Serie Gasto $Corrientes'!DP14*'Serie Gasto Constantes'!$AR$207</f>
        <v>654813567.98519993</v>
      </c>
      <c r="DE14" s="4">
        <f t="shared" si="35"/>
        <v>1.9011676279283175E-2</v>
      </c>
      <c r="DF14" s="1">
        <f>+'Serie Gasto $Corrientes'!DR14*'Serie Gasto Constantes'!$AR$207</f>
        <v>34442705544</v>
      </c>
      <c r="DG14" s="1">
        <f>+'Serie Gasto $Corrientes'!DS14*'Serie Gasto Constantes'!$AR$207</f>
        <v>34442705544</v>
      </c>
      <c r="DH14" s="1">
        <f>+'Serie Gasto $Corrientes'!DT14*'Serie Gasto Constantes'!$AR$207</f>
        <v>8097072057.6251993</v>
      </c>
      <c r="DI14" s="125">
        <f t="shared" si="36"/>
        <v>0.23508815378284731</v>
      </c>
      <c r="DJ14" s="1">
        <f>+'Serie Gasto $Corrientes'!DV14*'Serie Gasto Constantes'!$AR$207</f>
        <v>2091569207.7539997</v>
      </c>
      <c r="DK14" s="4">
        <f t="shared" si="37"/>
        <v>6.0726042705386597E-2</v>
      </c>
      <c r="DL14" s="1">
        <f>+'Serie Gasto $Corrientes'!DX14*'Serie Gasto Constantes'!$AR$207</f>
        <v>34442705544</v>
      </c>
      <c r="DM14" s="1">
        <f>+'Serie Gasto $Corrientes'!DY14*'Serie Gasto Constantes'!$AR$207</f>
        <v>34442705544</v>
      </c>
      <c r="DN14" s="1">
        <f>+'Serie Gasto $Corrientes'!DZ14*'Serie Gasto Constantes'!$AR$207</f>
        <v>9908000406.9228001</v>
      </c>
      <c r="DO14" s="125">
        <f t="shared" si="38"/>
        <v>0.28766614731428369</v>
      </c>
      <c r="DP14" s="1">
        <f>+'Serie Gasto $Corrientes'!EB14*'Serie Gasto Constantes'!$AR$207</f>
        <v>4136362441.9415998</v>
      </c>
      <c r="DQ14" s="4">
        <f t="shared" si="39"/>
        <v>0.12009400471334819</v>
      </c>
      <c r="DR14" s="1">
        <f>+'Serie Gasto $Corrientes'!ED14*'Serie Gasto Constantes'!$AR$207</f>
        <v>34442705544</v>
      </c>
      <c r="DS14" s="1">
        <f>+'Serie Gasto $Corrientes'!EE14*'Serie Gasto Constantes'!$AR$207</f>
        <v>34442705544</v>
      </c>
      <c r="DT14" s="1">
        <f>+'Serie Gasto $Corrientes'!EF14*'Serie Gasto Constantes'!$AR$207</f>
        <v>11771290910.932798</v>
      </c>
      <c r="DU14" s="125">
        <f t="shared" si="40"/>
        <v>0.34176440918368517</v>
      </c>
      <c r="DV14" s="1">
        <f>+'Serie Gasto $Corrientes'!EH14*'Serie Gasto Constantes'!$AR$207</f>
        <v>6342285128.5559998</v>
      </c>
      <c r="DW14" s="4">
        <f t="shared" si="41"/>
        <v>0.18414015474056858</v>
      </c>
      <c r="DX14" s="1">
        <f>+'Serie Gasto $Corrientes'!EJ14*'Serie Gasto Constantes'!$AR$207</f>
        <v>34442705544</v>
      </c>
      <c r="DY14" s="1">
        <f>+'Serie Gasto $Corrientes'!EK14*'Serie Gasto Constantes'!$AR$207</f>
        <v>34442705544</v>
      </c>
      <c r="DZ14" s="1">
        <f>+'Serie Gasto $Corrientes'!EL14*'Serie Gasto Constantes'!$AR$207</f>
        <v>13152915630.878399</v>
      </c>
      <c r="EA14" s="125">
        <f t="shared" si="42"/>
        <v>0.38187811971030444</v>
      </c>
      <c r="EB14" s="1">
        <f>+'Serie Gasto $Corrientes'!EN14*'Serie Gasto Constantes'!$AR$207</f>
        <v>8720717805.5087986</v>
      </c>
      <c r="EC14" s="4">
        <f t="shared" si="43"/>
        <v>0.25319491218157131</v>
      </c>
      <c r="ED14" s="1">
        <f>+'Serie Gasto $Corrientes'!EP14*'Serie Gasto Constantes'!$AR$207</f>
        <v>34442705544</v>
      </c>
      <c r="EE14" s="1">
        <f>+'Serie Gasto $Corrientes'!EQ14*'Serie Gasto Constantes'!$AR$207</f>
        <v>34442705544</v>
      </c>
      <c r="EF14" s="1">
        <f>+'Serie Gasto $Corrientes'!ER14*'Serie Gasto Constantes'!$AR$207</f>
        <v>16516994308.557598</v>
      </c>
      <c r="EG14" s="125">
        <f t="shared" si="44"/>
        <v>0.47954985090986552</v>
      </c>
      <c r="EH14" s="1">
        <f>+'Serie Gasto $Corrientes'!ET14*'Serie Gasto Constantes'!$AR$207</f>
        <v>12195984023.027998</v>
      </c>
      <c r="EI14" s="4">
        <f t="shared" si="45"/>
        <v>0.35409483170385164</v>
      </c>
      <c r="EJ14" s="1">
        <f>+'Serie Gasto $Corrientes'!EV14*'Serie Gasto Constantes'!$AR$207</f>
        <v>34442705544</v>
      </c>
      <c r="EK14" s="1">
        <f>+'Serie Gasto $Corrientes'!EW14*'Serie Gasto Constantes'!$AR$207</f>
        <v>34442705544</v>
      </c>
      <c r="EL14" s="1">
        <f>+'Serie Gasto $Corrientes'!EX14*'Serie Gasto Constantes'!$AR$207</f>
        <v>19543077796.850399</v>
      </c>
      <c r="EM14" s="125">
        <f t="shared" si="46"/>
        <v>0.56740832313200351</v>
      </c>
      <c r="EN14" s="1">
        <f>+'Serie Gasto $Corrientes'!EZ14*'Serie Gasto Constantes'!$AR$207</f>
        <v>14999457738.251999</v>
      </c>
      <c r="EO14" s="4">
        <f t="shared" si="47"/>
        <v>0.43549011325752079</v>
      </c>
      <c r="EP14" s="1">
        <f>+'Serie Gasto $Corrientes'!FB14*'Serie Gasto Constantes'!$AR$207</f>
        <v>34442705544</v>
      </c>
      <c r="EQ14" s="1">
        <f>+'Serie Gasto $Corrientes'!FC14*'Serie Gasto Constantes'!$AR$207</f>
        <v>34442705544</v>
      </c>
      <c r="ER14" s="1">
        <f>+'Serie Gasto $Corrientes'!FD14*'Serie Gasto Constantes'!$AR$207</f>
        <v>22600219328.933998</v>
      </c>
      <c r="ES14" s="125">
        <f t="shared" si="48"/>
        <v>0.65616852601961195</v>
      </c>
      <c r="ET14" s="1">
        <f>+'Serie Gasto $Corrientes'!FF14*'Serie Gasto Constantes'!$AR$207</f>
        <v>17443622078.485199</v>
      </c>
      <c r="EU14" s="4">
        <f t="shared" si="49"/>
        <v>0.50645330565571434</v>
      </c>
      <c r="EV14" s="1">
        <f>+'Serie Gasto $Corrientes'!FH14*'Serie Gasto Constantes'!$AR$207</f>
        <v>34442705544</v>
      </c>
      <c r="EW14" s="1">
        <f>+'Serie Gasto $Corrientes'!FI14*'Serie Gasto Constantes'!$AR$207</f>
        <v>34442705544</v>
      </c>
      <c r="EX14" s="1">
        <f>+'Serie Gasto $Corrientes'!FJ14*'Serie Gasto Constantes'!$AR$207</f>
        <v>24504496468.795197</v>
      </c>
      <c r="EY14" s="125">
        <f t="shared" si="50"/>
        <v>0.71145678255417821</v>
      </c>
      <c r="EZ14" s="1">
        <f>+'Serie Gasto $Corrientes'!FL14*'Serie Gasto Constantes'!$AR$207</f>
        <v>19648659862.197598</v>
      </c>
      <c r="FA14" s="4">
        <f t="shared" si="51"/>
        <v>0.57047376365648028</v>
      </c>
      <c r="FB14" s="1">
        <f>+'Serie Gasto $Corrientes'!FQ14*'Serie Gasto Constantes'!$AR$207</f>
        <v>34442705544</v>
      </c>
      <c r="FC14" s="1">
        <f>+'Serie Gasto $Corrientes'!FR14*'Serie Gasto Constantes'!$AR$207</f>
        <v>34442705544</v>
      </c>
      <c r="FD14" s="1">
        <f>+'Serie Gasto $Corrientes'!FS14*'Serie Gasto Constantes'!$AR$207</f>
        <v>26864299280.410797</v>
      </c>
      <c r="FE14" s="125">
        <f t="shared" si="52"/>
        <v>0.77997064563038143</v>
      </c>
      <c r="FF14" s="1">
        <f>+'Serie Gasto $Corrientes'!FU14*'Serie Gasto Constantes'!$AR$207</f>
        <v>22407900973.676399</v>
      </c>
      <c r="FG14" s="4">
        <f t="shared" si="53"/>
        <v>0.65058480800965734</v>
      </c>
      <c r="FH14" s="1">
        <f>+'Serie Gasto $Corrientes'!FW14*'Serie Gasto Constantes'!$AR$207</f>
        <v>34442705544</v>
      </c>
      <c r="FI14" s="1">
        <f>+'Serie Gasto $Corrientes'!FX14*'Serie Gasto Constantes'!$AR$207</f>
        <v>34442705544</v>
      </c>
      <c r="FJ14" s="1">
        <f>+'Serie Gasto $Corrientes'!FY14*'Serie Gasto Constantes'!$AR$207</f>
        <v>28594144685.495998</v>
      </c>
      <c r="FK14" s="125">
        <f t="shared" si="54"/>
        <v>0.83019449935393264</v>
      </c>
      <c r="FL14" s="1">
        <f>+'Serie Gasto $Corrientes'!GA14*'Serie Gasto Constantes'!$AR$207</f>
        <v>24651086268.400799</v>
      </c>
      <c r="FM14" s="4">
        <f t="shared" si="55"/>
        <v>0.71571283030914734</v>
      </c>
      <c r="FN14" s="1">
        <f>+'Serie Gasto $Corrientes'!GC14*'Serie Gasto Constantes'!$AR$207</f>
        <v>34442705544</v>
      </c>
      <c r="FO14" s="1">
        <f>+'Serie Gasto $Corrientes'!GD14*'Serie Gasto Constantes'!$AR$207</f>
        <v>34442705544</v>
      </c>
      <c r="FP14" s="1">
        <f>+'Serie Gasto $Corrientes'!GE14*'Serie Gasto Constantes'!$AR$207</f>
        <v>33291795158.403599</v>
      </c>
      <c r="FQ14" s="125">
        <f t="shared" si="56"/>
        <v>0.96658478573565798</v>
      </c>
      <c r="FR14" s="1">
        <f>+'Serie Gasto $Corrientes'!GG14*'Serie Gasto Constantes'!$AR$207</f>
        <v>31687252078.450798</v>
      </c>
      <c r="FS14" s="4">
        <f t="shared" si="57"/>
        <v>0.91999892511262926</v>
      </c>
      <c r="FT14" s="1">
        <f>+'Serie Gasto $Corrientes'!GI14*'Serie Gasto Constantes'!$AS$207</f>
        <v>35423895000</v>
      </c>
      <c r="FU14" s="1">
        <f>+'Serie Gasto $Corrientes'!GJ14*'Serie Gasto Constantes'!$AS$207</f>
        <v>35423895000</v>
      </c>
      <c r="FV14" s="1">
        <f>+'Serie Gasto $Corrientes'!GK14*'Serie Gasto Constantes'!$AS$207</f>
        <v>5578023555</v>
      </c>
      <c r="FW14" s="125">
        <f t="shared" si="58"/>
        <v>0.15746499799076302</v>
      </c>
      <c r="FX14" s="1">
        <f>+'Serie Gasto $Corrientes'!GM14*'Serie Gasto Constantes'!$AS$207</f>
        <v>489229146</v>
      </c>
      <c r="FY14" s="4">
        <f t="shared" si="59"/>
        <v>1.3810710143534469E-2</v>
      </c>
      <c r="FZ14" s="1">
        <f>+'Serie Gasto $Corrientes'!GO14*'Serie Gasto Constantes'!$AS$207</f>
        <v>35423895000</v>
      </c>
      <c r="GA14" s="1">
        <f>+'Serie Gasto $Corrientes'!GP14*'Serie Gasto Constantes'!$AS$207</f>
        <v>35423895000</v>
      </c>
      <c r="GB14" s="1">
        <f>+'Serie Gasto $Corrientes'!GQ14*'Serie Gasto Constantes'!$AS$207</f>
        <v>10142664541</v>
      </c>
      <c r="GC14" s="125">
        <f t="shared" si="60"/>
        <v>0.28632267967709368</v>
      </c>
      <c r="GD14" s="1">
        <f>+'Serie Gasto $Corrientes'!GS14*'Serie Gasto Constantes'!$AS$207</f>
        <v>1640247336</v>
      </c>
      <c r="GE14" s="4">
        <f t="shared" si="61"/>
        <v>4.6303415702875134E-2</v>
      </c>
      <c r="GF14" s="1">
        <f>+'Serie Gasto $Corrientes'!GU14*'Serie Gasto Constantes'!$AS$207</f>
        <v>35423895000</v>
      </c>
      <c r="GG14" s="1">
        <f>+'Serie Gasto $Corrientes'!GV14*'Serie Gasto Constantes'!$AS$207</f>
        <v>35423895000</v>
      </c>
      <c r="GH14" s="1">
        <f>+'Serie Gasto $Corrientes'!GW14*'Serie Gasto Constantes'!$AS$207</f>
        <v>12756715682</v>
      </c>
      <c r="GI14" s="125">
        <f t="shared" si="62"/>
        <v>0.36011612167436696</v>
      </c>
      <c r="GJ14" s="1">
        <f>+'Serie Gasto $Corrientes'!GY14*'Serie Gasto Constantes'!$AS$207</f>
        <v>3578223301</v>
      </c>
      <c r="GK14" s="4">
        <f t="shared" si="63"/>
        <v>0.10101157145480473</v>
      </c>
      <c r="GL14" s="1">
        <f>+'Serie Gasto $Corrientes'!HA14*'Serie Gasto Constantes'!$AS$207</f>
        <v>35423895000</v>
      </c>
      <c r="GM14" s="1">
        <f>+'Serie Gasto $Corrientes'!HB14*'Serie Gasto Constantes'!$AS$207</f>
        <v>35423895000</v>
      </c>
      <c r="GN14" s="1">
        <f>+'Serie Gasto $Corrientes'!HC14*'Serie Gasto Constantes'!$AS$207</f>
        <v>14716505764</v>
      </c>
      <c r="GO14" s="125">
        <f t="shared" si="64"/>
        <v>0.4154400797540756</v>
      </c>
      <c r="GP14" s="1">
        <f>+'Serie Gasto $Corrientes'!HE14*'Serie Gasto Constantes'!$AS$207</f>
        <v>5687529143</v>
      </c>
      <c r="GQ14" s="4">
        <f t="shared" si="65"/>
        <v>0.16055628956104348</v>
      </c>
      <c r="GR14" s="1">
        <f>+'Serie Gasto $Corrientes'!HG14*'Serie Gasto Constantes'!$AS$207</f>
        <v>35423895000</v>
      </c>
      <c r="GS14" s="1">
        <f>+'Serie Gasto $Corrientes'!HH14*'Serie Gasto Constantes'!$AS$207</f>
        <v>35423895000</v>
      </c>
      <c r="GT14" s="1">
        <f>+'Serie Gasto $Corrientes'!HI14*'Serie Gasto Constantes'!$AS$207</f>
        <v>16913343707</v>
      </c>
      <c r="GU14" s="125">
        <f t="shared" si="66"/>
        <v>0.47745578816219958</v>
      </c>
      <c r="GV14" s="1">
        <f>+'Serie Gasto $Corrientes'!HK14*'Serie Gasto Constantes'!$AS$207</f>
        <v>7937644333</v>
      </c>
      <c r="GW14" s="4">
        <f t="shared" si="67"/>
        <v>0.22407598975211507</v>
      </c>
      <c r="GX14" s="1">
        <f>+'Serie Gasto $Corrientes'!HM14*'Serie Gasto Constantes'!$AS$207</f>
        <v>35423895000</v>
      </c>
      <c r="GY14" s="1">
        <f>+'Serie Gasto $Corrientes'!HN14*'Serie Gasto Constantes'!$AS$207</f>
        <v>35423895000</v>
      </c>
      <c r="GZ14" s="1">
        <f>+'Serie Gasto $Corrientes'!HO14*'Serie Gasto Constantes'!$AS$207</f>
        <v>19983827330</v>
      </c>
      <c r="HA14" s="125">
        <f t="shared" si="68"/>
        <v>0.56413410580626444</v>
      </c>
      <c r="HB14" s="1">
        <f>+'Serie Gasto $Corrientes'!HQ14*'Serie Gasto Constantes'!$AS$207</f>
        <v>11347642591</v>
      </c>
      <c r="HC14" s="4">
        <f t="shared" si="69"/>
        <v>0.3203386468653433</v>
      </c>
    </row>
    <row r="15" spans="1:211" x14ac:dyDescent="0.35">
      <c r="A15" s="28" t="s">
        <v>76</v>
      </c>
      <c r="B15" s="5">
        <f>+'Serie Gasto $Corrientes'!B15*'Serie Gasto Constantes'!$V$207</f>
        <v>15249193768.503675</v>
      </c>
      <c r="C15" s="6">
        <f>+'Serie Gasto $Corrientes'!C15*'Serie Gasto Constantes'!$V$207</f>
        <v>15083401283.620995</v>
      </c>
      <c r="D15" s="7">
        <f t="shared" si="0"/>
        <v>0.98912778685879676</v>
      </c>
      <c r="E15" s="5">
        <f>+'Serie Gasto $Corrientes'!E15*'Serie Gasto Constantes'!$W$207</f>
        <v>15474293547.285217</v>
      </c>
      <c r="F15" s="6">
        <f>+'Serie Gasto $Corrientes'!F15*'Serie Gasto Constantes'!$W$207</f>
        <v>14640735019.873482</v>
      </c>
      <c r="G15" s="7">
        <f t="shared" si="1"/>
        <v>0.94613269259338995</v>
      </c>
      <c r="H15" s="5">
        <f>+'Serie Gasto $Corrientes'!H15*'Serie Gasto Constantes'!$X$207</f>
        <v>15852497773.848276</v>
      </c>
      <c r="I15" s="6">
        <f>+'Serie Gasto $Corrientes'!I15*'Serie Gasto Constantes'!$X$207</f>
        <v>15276787144.930559</v>
      </c>
      <c r="J15" s="7">
        <f t="shared" si="2"/>
        <v>0.96368328593192032</v>
      </c>
      <c r="K15" s="5">
        <f>+'Serie Gasto $Corrientes'!K15*'Serie Gasto Constantes'!$Y$207</f>
        <v>15884591918.133034</v>
      </c>
      <c r="L15" s="6">
        <f>+'Serie Gasto $Corrientes'!L15*'Serie Gasto Constantes'!$Y$207</f>
        <v>15363869456.31917</v>
      </c>
      <c r="M15" s="7">
        <f t="shared" si="3"/>
        <v>0.96721839223207029</v>
      </c>
      <c r="N15" s="5">
        <f>+'Serie Gasto $Corrientes'!N15*'Serie Gasto Constantes'!$Z$207</f>
        <v>17498505426.442211</v>
      </c>
      <c r="O15" s="6">
        <f>+'Serie Gasto $Corrientes'!O15*'Serie Gasto Constantes'!$Z$207</f>
        <v>16858500926.35125</v>
      </c>
      <c r="P15" s="7">
        <f t="shared" si="4"/>
        <v>0.96342519063806198</v>
      </c>
      <c r="Q15" s="5">
        <f>+'Serie Gasto $Corrientes'!Q15*'Serie Gasto Constantes'!$AA$207</f>
        <v>16962710894.283083</v>
      </c>
      <c r="R15" s="6">
        <f>+'Serie Gasto $Corrientes'!R15*'Serie Gasto Constantes'!$AA$207</f>
        <v>16046041718.415934</v>
      </c>
      <c r="S15" s="7">
        <f t="shared" si="5"/>
        <v>0.94595974773253411</v>
      </c>
      <c r="T15" s="5">
        <f>+'Serie Gasto $Corrientes'!T15*'Serie Gasto Constantes'!$AB$207</f>
        <v>16744991459.254557</v>
      </c>
      <c r="U15" s="6">
        <f>+'Serie Gasto $Corrientes'!U15*'Serie Gasto Constantes'!$AB$207</f>
        <v>15702955661.73056</v>
      </c>
      <c r="V15" s="7">
        <f t="shared" si="6"/>
        <v>0.93777029984998361</v>
      </c>
      <c r="W15" s="5">
        <f>+'Serie Gasto $Corrientes'!W15*'Serie Gasto Constantes'!$AC$207</f>
        <v>16859172900.609436</v>
      </c>
      <c r="X15" s="6">
        <f>+'Serie Gasto $Corrientes'!X15*'Serie Gasto Constantes'!$AC$207</f>
        <v>16241209987.852829</v>
      </c>
      <c r="Y15" s="7">
        <f t="shared" si="7"/>
        <v>0.96334559729592262</v>
      </c>
      <c r="Z15" s="5">
        <f>+'Serie Gasto $Corrientes'!Z15*'Serie Gasto Constantes'!$AD$207</f>
        <v>17026002342.252741</v>
      </c>
      <c r="AA15" s="6">
        <f>+'Serie Gasto $Corrientes'!AA15*'Serie Gasto Constantes'!$AD$207</f>
        <v>16452228844.079388</v>
      </c>
      <c r="AB15" s="7">
        <f t="shared" si="8"/>
        <v>0.96630016332433821</v>
      </c>
      <c r="AC15" s="5">
        <f>+'Serie Gasto $Corrientes'!AC15*'Serie Gasto Constantes'!$AE$207</f>
        <v>16909287143.510487</v>
      </c>
      <c r="AD15" s="6">
        <f>+'Serie Gasto $Corrientes'!AD15*'Serie Gasto Constantes'!$AE$207</f>
        <v>16256426926.737768</v>
      </c>
      <c r="AE15" s="126">
        <f t="shared" si="9"/>
        <v>0.96139043525419843</v>
      </c>
      <c r="AF15" s="5">
        <f>+'Serie Gasto $Corrientes'!AF15*'Serie Gasto Constantes'!$AF$207</f>
        <v>20243435735.127331</v>
      </c>
      <c r="AG15" s="6">
        <f>+'Serie Gasto $Corrientes'!AG15*'Serie Gasto Constantes'!$AF$207</f>
        <v>22183584050.309906</v>
      </c>
      <c r="AH15" s="6">
        <f>+'Serie Gasto $Corrientes'!AH15*'Serie Gasto Constantes'!$AF$207</f>
        <v>20714149544.816647</v>
      </c>
      <c r="AI15" s="126">
        <f t="shared" si="10"/>
        <v>0.93376027506823311</v>
      </c>
      <c r="AJ15" s="6">
        <f>+'Serie Gasto $Corrientes'!AJ15*'Serie Gasto Constantes'!$AF$207</f>
        <v>20400683538.823826</v>
      </c>
      <c r="AK15" s="126">
        <f t="shared" si="11"/>
        <v>0.91962973577927443</v>
      </c>
      <c r="AL15" s="5">
        <f>+'Serie Gasto $Corrientes'!AL15*'Serie Gasto Constantes'!$AG$207</f>
        <v>29768010666.666664</v>
      </c>
      <c r="AM15" s="6">
        <f>+'Serie Gasto $Corrientes'!AM15*'Serie Gasto Constantes'!$AG$207</f>
        <v>29768010666.666664</v>
      </c>
      <c r="AN15" s="6">
        <f>+'Serie Gasto $Corrientes'!AN15*'Serie Gasto Constantes'!$AG$207</f>
        <v>27643290024.272343</v>
      </c>
      <c r="AO15" s="126">
        <f t="shared" si="12"/>
        <v>0.92862402979539638</v>
      </c>
      <c r="AP15" s="6">
        <f>+'Serie Gasto $Corrientes'!AP15*'Serie Gasto Constantes'!$AG$207</f>
        <v>24675155588.442619</v>
      </c>
      <c r="AQ15" s="126">
        <f t="shared" si="13"/>
        <v>0.82891516886189265</v>
      </c>
      <c r="AR15" s="5">
        <f>+'Serie Gasto $Corrientes'!AR15*'Serie Gasto Constantes'!$AH$207</f>
        <v>29070054230.320843</v>
      </c>
      <c r="AS15" s="6">
        <f>+'Serie Gasto $Corrientes'!AS15*'Serie Gasto Constantes'!$AH$207</f>
        <v>29070054230.320843</v>
      </c>
      <c r="AT15" s="6">
        <f>+'Serie Gasto $Corrientes'!AT15*'Serie Gasto Constantes'!$AH$207</f>
        <v>26795589696.172482</v>
      </c>
      <c r="AU15" s="126">
        <f t="shared" si="14"/>
        <v>0.92175919191179101</v>
      </c>
      <c r="AV15" s="6">
        <f>+'Serie Gasto $Corrientes'!AV15*'Serie Gasto Constantes'!$AH$207</f>
        <v>25584073034.851734</v>
      </c>
      <c r="AW15" s="126">
        <f t="shared" si="15"/>
        <v>0.88008342991554733</v>
      </c>
      <c r="AX15" s="5">
        <f>+'Serie Gasto $Corrientes'!AX15*'Serie Gasto Constantes'!$AI$207</f>
        <v>28166900079.655468</v>
      </c>
      <c r="AY15" s="6">
        <f>+'Serie Gasto $Corrientes'!AY15*'Serie Gasto Constantes'!$AI$207</f>
        <v>28166900079.655468</v>
      </c>
      <c r="AZ15" s="6">
        <f>+'Serie Gasto $Corrientes'!AZ15*'Serie Gasto Constantes'!$AI$207</f>
        <v>27154884525.002491</v>
      </c>
      <c r="BA15" s="126">
        <f t="shared" si="16"/>
        <v>0.96407075142131315</v>
      </c>
      <c r="BB15" s="6">
        <f>+'Serie Gasto $Corrientes'!BB15*'Serie Gasto Constantes'!$AI$207</f>
        <v>26119178990.336864</v>
      </c>
      <c r="BC15" s="126">
        <f t="shared" si="17"/>
        <v>0.9273004454331969</v>
      </c>
      <c r="BD15" s="5">
        <f>+'Serie Gasto $Corrientes'!BD15*'Serie Gasto Constantes'!$AJ$207</f>
        <v>28242888251.544537</v>
      </c>
      <c r="BE15" s="6">
        <f>+'Serie Gasto $Corrientes'!BE15*'Serie Gasto Constantes'!$AJ$207</f>
        <v>28242888251.544537</v>
      </c>
      <c r="BF15" s="6">
        <f>+'Serie Gasto $Corrientes'!BF15*'Serie Gasto Constantes'!$AJ$207</f>
        <v>24428734296.426048</v>
      </c>
      <c r="BG15" s="126">
        <f t="shared" si="18"/>
        <v>0.86495170319877246</v>
      </c>
      <c r="BH15" s="6">
        <f>+'Serie Gasto $Corrientes'!BH15*'Serie Gasto Constantes'!$AJ$207</f>
        <v>23330425059.532028</v>
      </c>
      <c r="BI15" s="126">
        <f t="shared" si="19"/>
        <v>0.82606371033090575</v>
      </c>
      <c r="BJ15" s="5">
        <f>+'Serie Gasto $Corrientes'!BJ15*'Serie Gasto Constantes'!$AK$207</f>
        <v>28800668341.890881</v>
      </c>
      <c r="BK15" s="6">
        <f>+'Serie Gasto $Corrientes'!BK15*'Serie Gasto Constantes'!$AK$207</f>
        <v>28800668341.890881</v>
      </c>
      <c r="BL15" s="6">
        <f>+'Serie Gasto $Corrientes'!BL15*'Serie Gasto Constantes'!$AK$207</f>
        <v>27296381481.697479</v>
      </c>
      <c r="BM15" s="126">
        <f t="shared" si="20"/>
        <v>0.94776902944278552</v>
      </c>
      <c r="BN15" s="6">
        <f>+'Serie Gasto $Corrientes'!BN15*'Serie Gasto Constantes'!$AK$207</f>
        <v>26594125323.359154</v>
      </c>
      <c r="BO15" s="126">
        <f t="shared" si="21"/>
        <v>0.92338570090325689</v>
      </c>
      <c r="BP15" s="5">
        <f>+'Serie Gasto $Corrientes'!BP15*'Serie Gasto Constantes'!$AL$207</f>
        <v>29547652320.576</v>
      </c>
      <c r="BQ15" s="6">
        <f>+'Serie Gasto $Corrientes'!BQ15*'Serie Gasto Constantes'!$AL$207</f>
        <v>29547652320.576</v>
      </c>
      <c r="BR15" s="6">
        <f>+'Serie Gasto $Corrientes'!BR15*'Serie Gasto Constantes'!$AL$207</f>
        <v>29127890639.161091</v>
      </c>
      <c r="BS15" s="126">
        <f t="shared" si="22"/>
        <v>0.98579373830243011</v>
      </c>
      <c r="BT15" s="6">
        <f>+'Serie Gasto $Corrientes'!BT15*'Serie Gasto Constantes'!$AL$207</f>
        <v>28322670894.395428</v>
      </c>
      <c r="BU15" s="126">
        <f t="shared" si="23"/>
        <v>0.95854217408238773</v>
      </c>
      <c r="BV15" s="5">
        <f>+'Serie Gasto $Corrientes'!BV15*'Serie Gasto Constantes'!$AM$207</f>
        <v>29601358697.094105</v>
      </c>
      <c r="BW15" s="6">
        <f>+'Serie Gasto $Corrientes'!BW15*'Serie Gasto Constantes'!$AM$207</f>
        <v>29601358697.094105</v>
      </c>
      <c r="BX15" s="6">
        <f>+'Serie Gasto $Corrientes'!BX15*'Serie Gasto Constantes'!$AM$207</f>
        <v>28856665886.558861</v>
      </c>
      <c r="BY15" s="126">
        <f t="shared" si="24"/>
        <v>0.97484261387608706</v>
      </c>
      <c r="BZ15" s="6">
        <f>+'Serie Gasto $Corrientes'!BZ15*'Serie Gasto Constantes'!$AM$207</f>
        <v>27840351027.829216</v>
      </c>
      <c r="CA15" s="126">
        <f t="shared" si="25"/>
        <v>0.94050922840113538</v>
      </c>
      <c r="CB15" s="5">
        <f>+'Serie Gasto $Corrientes'!CB15*'Serie Gasto Constantes'!$AN$207</f>
        <v>30498305243.797951</v>
      </c>
      <c r="CC15" s="6">
        <f>+'Serie Gasto $Corrientes'!CC15*'Serie Gasto Constantes'!$AN$207</f>
        <v>30498305243.797951</v>
      </c>
      <c r="CD15" s="6">
        <f>+'Serie Gasto $Corrientes'!CD15*'Serie Gasto Constantes'!$AN$207</f>
        <v>28411515276.824139</v>
      </c>
      <c r="CE15" s="126">
        <f t="shared" si="26"/>
        <v>0.93157685483529695</v>
      </c>
      <c r="CF15" s="6">
        <f>+'Serie Gasto $Corrientes'!CF15*'Serie Gasto Constantes'!$AN$207</f>
        <v>27402169648.216919</v>
      </c>
      <c r="CG15" s="7">
        <f t="shared" si="27"/>
        <v>0.89848171657962361</v>
      </c>
      <c r="CH15" s="6">
        <f>+'Serie Gasto $Corrientes'!CH15*'Serie Gasto Constantes'!$AO$207</f>
        <v>28279854034.389732</v>
      </c>
      <c r="CI15" s="6">
        <f>+'Serie Gasto $Corrientes'!CI15*'Serie Gasto Constantes'!$AO$207</f>
        <v>28279854034.389732</v>
      </c>
      <c r="CJ15" s="6">
        <f>+'Serie Gasto $Corrientes'!CJ15*'Serie Gasto Constantes'!$AO$207</f>
        <v>27171438298.746994</v>
      </c>
      <c r="CK15" s="126">
        <f t="shared" si="28"/>
        <v>0.96080546475611761</v>
      </c>
      <c r="CL15" s="6">
        <f>+'Serie Gasto $Corrientes'!CL15*'Serie Gasto Constantes'!$AO$207</f>
        <v>26671517985.220703</v>
      </c>
      <c r="CM15" s="7">
        <f t="shared" si="29"/>
        <v>0.94312785181941849</v>
      </c>
      <c r="CN15" s="6">
        <f>+'Serie Gasto $Corrientes'!CN15*'Serie Gasto Constantes'!$AP$207</f>
        <v>25772749534.010376</v>
      </c>
      <c r="CO15" s="6">
        <f>+'Serie Gasto $Corrientes'!CO15*'Serie Gasto Constantes'!$AP$207</f>
        <v>25772749534.010376</v>
      </c>
      <c r="CP15" s="6">
        <f>+'Serie Gasto $Corrientes'!CP15*'Serie Gasto Constantes'!$AP$207</f>
        <v>24619554186.493607</v>
      </c>
      <c r="CQ15" s="126">
        <f t="shared" si="30"/>
        <v>0.95525524562309572</v>
      </c>
      <c r="CR15" s="6">
        <f>+'Serie Gasto $Corrientes'!CR15*'Serie Gasto Constantes'!$AP$207</f>
        <v>23707754258.35434</v>
      </c>
      <c r="CS15" s="7">
        <f t="shared" si="31"/>
        <v>0.91987679572445247</v>
      </c>
      <c r="CT15" s="6">
        <f>+'Serie Gasto $Corrientes'!DC15*'Serie Gasto Constantes'!$AQ$207</f>
        <v>25824891261.342083</v>
      </c>
      <c r="CU15" s="6">
        <f>+'Serie Gasto $Corrientes'!DD15*'Serie Gasto Constantes'!$AQ$207</f>
        <v>27901879540.300201</v>
      </c>
      <c r="CV15" s="6">
        <f>+'Serie Gasto $Corrientes'!DE15*'Serie Gasto Constantes'!$AQ$207</f>
        <v>27122358947.330555</v>
      </c>
      <c r="CW15" s="126">
        <f t="shared" si="32"/>
        <v>0.97206207589550575</v>
      </c>
      <c r="CX15" s="6">
        <f>+'Serie Gasto $Corrientes'!DG15*'Serie Gasto Constantes'!$AQ$207</f>
        <v>26062129891.154518</v>
      </c>
      <c r="CY15" s="7">
        <f t="shared" si="33"/>
        <v>0.93406359430057628</v>
      </c>
      <c r="CZ15" s="6">
        <f>+'Serie Gasto $Corrientes'!DL15*'Serie Gasto Constantes'!$AR$207</f>
        <v>31280289892.799995</v>
      </c>
      <c r="DA15" s="6">
        <f>+'Serie Gasto $Corrientes'!DM15*'Serie Gasto Constantes'!$AR$207</f>
        <v>31280289892.799995</v>
      </c>
      <c r="DB15" s="6">
        <f>+'Serie Gasto $Corrientes'!DN15*'Serie Gasto Constantes'!$AR$207</f>
        <v>4520612571.6491995</v>
      </c>
      <c r="DC15" s="126">
        <f t="shared" si="34"/>
        <v>0.14451952290537246</v>
      </c>
      <c r="DD15" s="6">
        <f>+'Serie Gasto $Corrientes'!DP15*'Serie Gasto Constantes'!$AR$207</f>
        <v>654813567.98519993</v>
      </c>
      <c r="DE15" s="7">
        <f t="shared" si="35"/>
        <v>2.0933743588352198E-2</v>
      </c>
      <c r="DF15" s="6">
        <f>+'Serie Gasto $Corrientes'!DR15*'Serie Gasto Constantes'!$AR$207</f>
        <v>31280289892.799995</v>
      </c>
      <c r="DG15" s="6">
        <f>+'Serie Gasto $Corrientes'!DS15*'Serie Gasto Constantes'!$AR$207</f>
        <v>31280289892.799995</v>
      </c>
      <c r="DH15" s="6">
        <f>+'Serie Gasto $Corrientes'!DT15*'Serie Gasto Constantes'!$AR$207</f>
        <v>6842167984.5791998</v>
      </c>
      <c r="DI15" s="126">
        <f t="shared" si="36"/>
        <v>0.21873735851003445</v>
      </c>
      <c r="DJ15" s="6">
        <f>+'Serie Gasto $Corrientes'!DV15*'Serie Gasto Constantes'!$AR$207</f>
        <v>2001888795.3479998</v>
      </c>
      <c r="DK15" s="7">
        <f t="shared" si="37"/>
        <v>6.39984092925171E-2</v>
      </c>
      <c r="DL15" s="6">
        <f>+'Serie Gasto $Corrientes'!DX15*'Serie Gasto Constantes'!$AR$207</f>
        <v>31280289892.799995</v>
      </c>
      <c r="DM15" s="6">
        <f>+'Serie Gasto $Corrientes'!DY15*'Serie Gasto Constantes'!$AR$207</f>
        <v>31280289892.799995</v>
      </c>
      <c r="DN15" s="6">
        <f>+'Serie Gasto $Corrientes'!DZ15*'Serie Gasto Constantes'!$AR$207</f>
        <v>8653096333.8767986</v>
      </c>
      <c r="DO15" s="126">
        <f t="shared" si="38"/>
        <v>0.27663095078503547</v>
      </c>
      <c r="DP15" s="6">
        <f>+'Serie Gasto $Corrientes'!EB15*'Serie Gasto Constantes'!$AR$207</f>
        <v>3832833640.2407994</v>
      </c>
      <c r="DQ15" s="7">
        <f t="shared" si="39"/>
        <v>0.12253190917910993</v>
      </c>
      <c r="DR15" s="6">
        <f>+'Serie Gasto $Corrientes'!ED15*'Serie Gasto Constantes'!$AR$207</f>
        <v>31280289892.799995</v>
      </c>
      <c r="DS15" s="6">
        <f>+'Serie Gasto $Corrientes'!EE15*'Serie Gasto Constantes'!$AR$207</f>
        <v>31280289892.799995</v>
      </c>
      <c r="DT15" s="6">
        <f>+'Serie Gasto $Corrientes'!EF15*'Serie Gasto Constantes'!$AR$207</f>
        <v>10428903597.886799</v>
      </c>
      <c r="DU15" s="126">
        <f t="shared" si="40"/>
        <v>0.33340175662142096</v>
      </c>
      <c r="DV15" s="6">
        <f>+'Serie Gasto $Corrientes'!EH15*'Serie Gasto Constantes'!$AR$207</f>
        <v>5795824726.005599</v>
      </c>
      <c r="DW15" s="7">
        <f t="shared" si="41"/>
        <v>0.18528679708111223</v>
      </c>
      <c r="DX15" s="6">
        <f>+'Serie Gasto $Corrientes'!EJ15*'Serie Gasto Constantes'!$AR$207</f>
        <v>31280289892.799995</v>
      </c>
      <c r="DY15" s="6">
        <f>+'Serie Gasto $Corrientes'!EK15*'Serie Gasto Constantes'!$AR$207</f>
        <v>31280289892.799995</v>
      </c>
      <c r="DZ15" s="6">
        <f>+'Serie Gasto $Corrientes'!EL15*'Serie Gasto Constantes'!$AR$207</f>
        <v>11793280950.032398</v>
      </c>
      <c r="EA15" s="126">
        <f t="shared" si="42"/>
        <v>0.37701955418088823</v>
      </c>
      <c r="EB15" s="6">
        <f>+'Serie Gasto $Corrientes'!EN15*'Serie Gasto Constantes'!$AR$207</f>
        <v>7911627265.7603989</v>
      </c>
      <c r="EC15" s="7">
        <f t="shared" si="43"/>
        <v>0.25292691637047371</v>
      </c>
      <c r="ED15" s="6">
        <f>+'Serie Gasto $Corrientes'!EP15*'Serie Gasto Constantes'!$AR$207</f>
        <v>31280289892.799995</v>
      </c>
      <c r="EE15" s="6">
        <f>+'Serie Gasto $Corrientes'!EQ15*'Serie Gasto Constantes'!$AR$207</f>
        <v>31280289892.799995</v>
      </c>
      <c r="EF15" s="6">
        <f>+'Serie Gasto $Corrientes'!ER15*'Serie Gasto Constantes'!$AR$207</f>
        <v>15157359627.711599</v>
      </c>
      <c r="EG15" s="126">
        <f t="shared" si="44"/>
        <v>0.48456582978153523</v>
      </c>
      <c r="EH15" s="6">
        <f>+'Serie Gasto $Corrientes'!ET15*'Serie Gasto Constantes'!$AR$207</f>
        <v>11085535202.429998</v>
      </c>
      <c r="EI15" s="7">
        <f t="shared" si="45"/>
        <v>0.35439362104446592</v>
      </c>
      <c r="EJ15" s="6">
        <f>+'Serie Gasto $Corrientes'!EV15*'Serie Gasto Constantes'!$AR$207</f>
        <v>31280289892.799995</v>
      </c>
      <c r="EK15" s="6">
        <f>+'Serie Gasto $Corrientes'!EW15*'Serie Gasto Constantes'!$AR$207</f>
        <v>31280289892.799995</v>
      </c>
      <c r="EL15" s="6">
        <f>+'Serie Gasto $Corrientes'!EX15*'Serie Gasto Constantes'!$AR$207</f>
        <v>18183443116.004398</v>
      </c>
      <c r="EM15" s="126">
        <f t="shared" si="46"/>
        <v>0.58130673271636812</v>
      </c>
      <c r="EN15" s="6">
        <f>+'Serie Gasto $Corrientes'!EZ15*'Serie Gasto Constantes'!$AR$207</f>
        <v>13673590466.546398</v>
      </c>
      <c r="EO15" s="7">
        <f t="shared" si="47"/>
        <v>0.43713119390539101</v>
      </c>
      <c r="EP15" s="6">
        <f>+'Serie Gasto $Corrientes'!FB15*'Serie Gasto Constantes'!$AR$207</f>
        <v>31280289892.799995</v>
      </c>
      <c r="EQ15" s="6">
        <f>+'Serie Gasto $Corrientes'!FC15*'Serie Gasto Constantes'!$AR$207</f>
        <v>31280289892.799995</v>
      </c>
      <c r="ER15" s="6">
        <f>+'Serie Gasto $Corrientes'!FD15*'Serie Gasto Constantes'!$AR$207</f>
        <v>20370767467.829998</v>
      </c>
      <c r="ES15" s="126">
        <f t="shared" si="48"/>
        <v>0.6512333337588051</v>
      </c>
      <c r="ET15" s="6">
        <f>+'Serie Gasto $Corrientes'!FF15*'Serie Gasto Constantes'!$AR$207</f>
        <v>16100172146.135998</v>
      </c>
      <c r="EU15" s="7">
        <f t="shared" si="49"/>
        <v>0.51470661561361963</v>
      </c>
      <c r="EV15" s="6">
        <f>+'Serie Gasto $Corrientes'!FH15*'Serie Gasto Constantes'!$AR$207</f>
        <v>31280289892.799995</v>
      </c>
      <c r="EW15" s="6">
        <f>+'Serie Gasto $Corrientes'!FI15*'Serie Gasto Constantes'!$AR$207</f>
        <v>31280289892.799995</v>
      </c>
      <c r="EX15" s="6">
        <f>+'Serie Gasto $Corrientes'!FJ15*'Serie Gasto Constantes'!$AR$207</f>
        <v>22202247414.359997</v>
      </c>
      <c r="EY15" s="126">
        <f t="shared" si="50"/>
        <v>0.70978394031669267</v>
      </c>
      <c r="EZ15" s="6">
        <f>+'Serie Gasto $Corrientes'!FL15*'Serie Gasto Constantes'!$AR$207</f>
        <v>18228821603.865597</v>
      </c>
      <c r="FA15" s="7">
        <f t="shared" si="51"/>
        <v>0.58275743819309844</v>
      </c>
      <c r="FB15" s="6">
        <f>+'Serie Gasto $Corrientes'!FQ15*'Serie Gasto Constantes'!$AR$207</f>
        <v>31280289892.799995</v>
      </c>
      <c r="FC15" s="6">
        <f>+'Serie Gasto $Corrientes'!FR15*'Serie Gasto Constantes'!$AR$207</f>
        <v>31280289892.799995</v>
      </c>
      <c r="FD15" s="6">
        <f>+'Serie Gasto $Corrientes'!FS15*'Serie Gasto Constantes'!$AR$207</f>
        <v>24316568038.198799</v>
      </c>
      <c r="FE15" s="126">
        <f t="shared" si="52"/>
        <v>0.77737668421659722</v>
      </c>
      <c r="FF15" s="6">
        <f>+'Serie Gasto $Corrientes'!FU15*'Serie Gasto Constantes'!$AR$207</f>
        <v>20795699333.915997</v>
      </c>
      <c r="FG15" s="7">
        <f t="shared" si="53"/>
        <v>0.66481798618825105</v>
      </c>
      <c r="FH15" s="6">
        <f>+'Serie Gasto $Corrientes'!FW15*'Serie Gasto Constantes'!$AR$207</f>
        <v>31280289892.799995</v>
      </c>
      <c r="FI15" s="6">
        <f>+'Serie Gasto $Corrientes'!FX15*'Serie Gasto Constantes'!$AR$207</f>
        <v>31280289892.799995</v>
      </c>
      <c r="FJ15" s="6">
        <f>+'Serie Gasto $Corrientes'!FY15*'Serie Gasto Constantes'!$AR$207</f>
        <v>25995430461.327599</v>
      </c>
      <c r="FK15" s="126">
        <f t="shared" si="54"/>
        <v>0.83104825915667579</v>
      </c>
      <c r="FL15" s="6">
        <f>+'Serie Gasto $Corrientes'!GA15*'Serie Gasto Constantes'!$AR$207</f>
        <v>22817079601.040398</v>
      </c>
      <c r="FM15" s="7">
        <f t="shared" si="55"/>
        <v>0.72943951859897449</v>
      </c>
      <c r="FN15" s="6">
        <f>+'Serie Gasto $Corrientes'!GC15*'Serie Gasto Constantes'!$AR$207</f>
        <v>31280289892.799995</v>
      </c>
      <c r="FO15" s="6">
        <f>+'Serie Gasto $Corrientes'!GD15*'Serie Gasto Constantes'!$AR$207</f>
        <v>31280289892.799995</v>
      </c>
      <c r="FP15" s="6">
        <f>+'Serie Gasto $Corrientes'!GE15*'Serie Gasto Constantes'!$AR$207</f>
        <v>30142476971.115597</v>
      </c>
      <c r="FQ15" s="126">
        <f t="shared" si="56"/>
        <v>0.96362524370510083</v>
      </c>
      <c r="FR15" s="6">
        <f>+'Serie Gasto $Corrientes'!GG15*'Serie Gasto Constantes'!$AR$207</f>
        <v>29061958368.112797</v>
      </c>
      <c r="FS15" s="7">
        <f t="shared" si="57"/>
        <v>0.92908213023953434</v>
      </c>
      <c r="FT15" s="6">
        <f>+'Serie Gasto $Corrientes'!GI15*'Serie Gasto Constantes'!$AS$207</f>
        <v>32180104000</v>
      </c>
      <c r="FU15" s="6">
        <f>+'Serie Gasto $Corrientes'!GJ15*'Serie Gasto Constantes'!$AS$207</f>
        <v>32180104000</v>
      </c>
      <c r="FV15" s="6">
        <f>+'Serie Gasto $Corrientes'!GK15*'Serie Gasto Constantes'!$AS$207</f>
        <v>4807979288</v>
      </c>
      <c r="FW15" s="126">
        <f t="shared" si="58"/>
        <v>0.14940844467127887</v>
      </c>
      <c r="FX15" s="6">
        <f>+'Serie Gasto $Corrientes'!GM15*'Serie Gasto Constantes'!$AS$207</f>
        <v>489229146</v>
      </c>
      <c r="FY15" s="7">
        <f t="shared" si="59"/>
        <v>1.5202845397889329E-2</v>
      </c>
      <c r="FZ15" s="6">
        <f>+'Serie Gasto $Corrientes'!GO15*'Serie Gasto Constantes'!$AS$207</f>
        <v>32180104000</v>
      </c>
      <c r="GA15" s="6">
        <f>+'Serie Gasto $Corrientes'!GP15*'Serie Gasto Constantes'!$AS$207</f>
        <v>32180104000</v>
      </c>
      <c r="GB15" s="6">
        <f>+'Serie Gasto $Corrientes'!GQ15*'Serie Gasto Constantes'!$AS$207</f>
        <v>8888119274</v>
      </c>
      <c r="GC15" s="126">
        <f t="shared" si="60"/>
        <v>0.27619920911380524</v>
      </c>
      <c r="GD15" s="6">
        <f>+'Serie Gasto $Corrientes'!GS15*'Serie Gasto Constantes'!$AS$207</f>
        <v>1633904002</v>
      </c>
      <c r="GE15" s="7">
        <f t="shared" si="61"/>
        <v>5.0773732800863537E-2</v>
      </c>
      <c r="GF15" s="6">
        <f>+'Serie Gasto $Corrientes'!GU15*'Serie Gasto Constantes'!$AS$207</f>
        <v>32180104000</v>
      </c>
      <c r="GG15" s="6">
        <f>+'Serie Gasto $Corrientes'!GV15*'Serie Gasto Constantes'!$AS$207</f>
        <v>32180104000</v>
      </c>
      <c r="GH15" s="6">
        <f>+'Serie Gasto $Corrientes'!GW15*'Serie Gasto Constantes'!$AS$207</f>
        <v>11136170415</v>
      </c>
      <c r="GI15" s="126">
        <f t="shared" si="62"/>
        <v>0.34605762663166034</v>
      </c>
      <c r="GJ15" s="6">
        <f>+'Serie Gasto $Corrientes'!GY15*'Serie Gasto Constantes'!$AS$207</f>
        <v>3484971767</v>
      </c>
      <c r="GK15" s="7">
        <f t="shared" si="63"/>
        <v>0.10829585159202718</v>
      </c>
      <c r="GL15" s="6">
        <f>+'Serie Gasto $Corrientes'!HA15*'Serie Gasto Constantes'!$AS$207</f>
        <v>32180104000</v>
      </c>
      <c r="GM15" s="6">
        <f>+'Serie Gasto $Corrientes'!HB15*'Serie Gasto Constantes'!$AS$207</f>
        <v>32180104000</v>
      </c>
      <c r="GN15" s="6">
        <f>+'Serie Gasto $Corrientes'!HC15*'Serie Gasto Constantes'!$AS$207</f>
        <v>12803208163</v>
      </c>
      <c r="GO15" s="126">
        <f t="shared" si="64"/>
        <v>0.39786099395452545</v>
      </c>
      <c r="GP15" s="6">
        <f>+'Serie Gasto $Corrientes'!HE15*'Serie Gasto Constantes'!$AS$207</f>
        <v>5459133276</v>
      </c>
      <c r="GQ15" s="7">
        <f t="shared" si="65"/>
        <v>0.16964312097934797</v>
      </c>
      <c r="GR15" s="6">
        <f>+'Serie Gasto $Corrientes'!HG15*'Serie Gasto Constantes'!$AS$207</f>
        <v>32180104000</v>
      </c>
      <c r="GS15" s="6">
        <f>+'Serie Gasto $Corrientes'!HH15*'Serie Gasto Constantes'!$AS$207</f>
        <v>32180104000</v>
      </c>
      <c r="GT15" s="6">
        <f>+'Serie Gasto $Corrientes'!HI15*'Serie Gasto Constantes'!$AS$207</f>
        <v>14907646106</v>
      </c>
      <c r="GU15" s="126">
        <f t="shared" si="66"/>
        <v>0.46325661675922492</v>
      </c>
      <c r="GV15" s="6">
        <f>+'Serie Gasto $Corrientes'!HK15*'Serie Gasto Constantes'!$AS$207</f>
        <v>7540417499</v>
      </c>
      <c r="GW15" s="7">
        <f t="shared" si="67"/>
        <v>0.23431923958356382</v>
      </c>
      <c r="GX15" s="6">
        <f>+'Serie Gasto $Corrientes'!HM15*'Serie Gasto Constantes'!$AS$207</f>
        <v>32180104000</v>
      </c>
      <c r="GY15" s="6">
        <f>+'Serie Gasto $Corrientes'!HN15*'Serie Gasto Constantes'!$AS$207</f>
        <v>32180104000</v>
      </c>
      <c r="GZ15" s="6">
        <f>+'Serie Gasto $Corrientes'!HO15*'Serie Gasto Constantes'!$AS$207</f>
        <v>17510643153</v>
      </c>
      <c r="HA15" s="126">
        <f t="shared" si="68"/>
        <v>0.54414501435421092</v>
      </c>
      <c r="HB15" s="6">
        <f>+'Serie Gasto $Corrientes'!HQ15*'Serie Gasto Constantes'!$AS$207</f>
        <v>10554347514</v>
      </c>
      <c r="HC15" s="7">
        <f t="shared" si="69"/>
        <v>0.32797742089335696</v>
      </c>
    </row>
    <row r="16" spans="1:211" x14ac:dyDescent="0.35">
      <c r="A16" s="28" t="s">
        <v>185</v>
      </c>
      <c r="B16" s="5">
        <f>+'Serie Gasto $Corrientes'!B16*'Serie Gasto Constantes'!$V$207</f>
        <v>2582873570.5948</v>
      </c>
      <c r="C16" s="6">
        <f>+'Serie Gasto $Corrientes'!C16*'Serie Gasto Constantes'!$V$207</f>
        <v>2582873570.5948</v>
      </c>
      <c r="D16" s="7">
        <f t="shared" si="0"/>
        <v>1</v>
      </c>
      <c r="E16" s="5">
        <f>+'Serie Gasto $Corrientes'!E16*'Serie Gasto Constantes'!$W$207</f>
        <v>3852055353.306953</v>
      </c>
      <c r="F16" s="6">
        <f>+'Serie Gasto $Corrientes'!F16*'Serie Gasto Constantes'!$W$207</f>
        <v>3852055353.306953</v>
      </c>
      <c r="G16" s="7">
        <f t="shared" si="1"/>
        <v>1</v>
      </c>
      <c r="H16" s="5">
        <f>+'Serie Gasto $Corrientes'!H16*'Serie Gasto Constantes'!$X$207</f>
        <v>3461842780.4965172</v>
      </c>
      <c r="I16" s="6">
        <f>+'Serie Gasto $Corrientes'!I16*'Serie Gasto Constantes'!$X$207</f>
        <v>3334619551.66717</v>
      </c>
      <c r="J16" s="7">
        <f t="shared" si="2"/>
        <v>0.96324985364843752</v>
      </c>
      <c r="K16" s="5">
        <f>+'Serie Gasto $Corrientes'!K16*'Serie Gasto Constantes'!$Y$207</f>
        <v>9525553950.2555351</v>
      </c>
      <c r="L16" s="6">
        <f>+'Serie Gasto $Corrientes'!L16*'Serie Gasto Constantes'!$Y$207</f>
        <v>9497691920.3562527</v>
      </c>
      <c r="M16" s="7">
        <f t="shared" si="3"/>
        <v>0.99707502261340564</v>
      </c>
      <c r="N16" s="5">
        <f>+'Serie Gasto $Corrientes'!N16*'Serie Gasto Constantes'!$Z$207</f>
        <v>9482186818.1314201</v>
      </c>
      <c r="O16" s="6">
        <f>+'Serie Gasto $Corrientes'!O16*'Serie Gasto Constantes'!$Z$207</f>
        <v>9390369119.5686455</v>
      </c>
      <c r="P16" s="7">
        <f t="shared" si="4"/>
        <v>0.99031682244572472</v>
      </c>
      <c r="Q16" s="5">
        <f>+'Serie Gasto $Corrientes'!Q16*'Serie Gasto Constantes'!$AA$207</f>
        <v>10279014723.850664</v>
      </c>
      <c r="R16" s="6">
        <f>+'Serie Gasto $Corrientes'!R16*'Serie Gasto Constantes'!$AA$207</f>
        <v>10247861116.395433</v>
      </c>
      <c r="S16" s="7">
        <f t="shared" si="5"/>
        <v>0.99696920295454539</v>
      </c>
      <c r="T16" s="5">
        <f>+'Serie Gasto $Corrientes'!T16*'Serie Gasto Constantes'!$AB$207</f>
        <v>4371903529.4441261</v>
      </c>
      <c r="U16" s="6">
        <f>+'Serie Gasto $Corrientes'!U16*'Serie Gasto Constantes'!$AB$207</f>
        <v>4303330578.3768644</v>
      </c>
      <c r="V16" s="7">
        <f t="shared" si="6"/>
        <v>0.98431508138150059</v>
      </c>
      <c r="W16" s="5">
        <f>+'Serie Gasto $Corrientes'!W16*'Serie Gasto Constantes'!$AC$207</f>
        <v>3190208764.0449433</v>
      </c>
      <c r="X16" s="6">
        <f>+'Serie Gasto $Corrientes'!X16*'Serie Gasto Constantes'!$AC$207</f>
        <v>3177536123.3734488</v>
      </c>
      <c r="Y16" s="7">
        <f t="shared" si="7"/>
        <v>0.99602764533333343</v>
      </c>
      <c r="Z16" s="5">
        <f>+'Serie Gasto $Corrientes'!Z16*'Serie Gasto Constantes'!$AD$207</f>
        <v>4143551773.4399996</v>
      </c>
      <c r="AA16" s="6">
        <f>+'Serie Gasto $Corrientes'!AA16*'Serie Gasto Constantes'!$AD$207</f>
        <v>4123810441.287096</v>
      </c>
      <c r="AB16" s="7">
        <f t="shared" si="8"/>
        <v>0.99523564969564404</v>
      </c>
      <c r="AC16" s="5">
        <f>+'Serie Gasto $Corrientes'!AC16*'Serie Gasto Constantes'!$AE$207</f>
        <v>3994900088.7255545</v>
      </c>
      <c r="AD16" s="6">
        <f>+'Serie Gasto $Corrientes'!AD16*'Serie Gasto Constantes'!$AE$207</f>
        <v>3976831753.8655057</v>
      </c>
      <c r="AE16" s="126">
        <f t="shared" si="9"/>
        <v>0.99547714975124379</v>
      </c>
      <c r="AF16" s="5">
        <f>+'Serie Gasto $Corrientes'!AF16*'Serie Gasto Constantes'!$AF$207</f>
        <v>970074157.59128773</v>
      </c>
      <c r="AG16" s="6">
        <f>+'Serie Gasto $Corrientes'!AG16*'Serie Gasto Constantes'!$AF$207</f>
        <v>970074157.59128773</v>
      </c>
      <c r="AH16" s="6">
        <f>+'Serie Gasto $Corrientes'!AH16*'Serie Gasto Constantes'!$AF$207</f>
        <v>894809254.50464356</v>
      </c>
      <c r="AI16" s="126">
        <f t="shared" si="10"/>
        <v>0.92241324800000002</v>
      </c>
      <c r="AJ16" s="6">
        <f>+'Serie Gasto $Corrientes'!AJ16*'Serie Gasto Constantes'!$AF$207</f>
        <v>726156041.7624526</v>
      </c>
      <c r="AK16" s="126">
        <f t="shared" si="11"/>
        <v>0.7485572479999999</v>
      </c>
      <c r="AL16" s="5">
        <f>+'Serie Gasto $Corrientes'!AL16*'Serie Gasto Constantes'!$AG$207</f>
        <v>2854988235.2941175</v>
      </c>
      <c r="AM16" s="6">
        <f>+'Serie Gasto $Corrientes'!AM16*'Serie Gasto Constantes'!$AG$207</f>
        <v>2854988235.2941175</v>
      </c>
      <c r="AN16" s="6">
        <f>+'Serie Gasto $Corrientes'!AN16*'Serie Gasto Constantes'!$AG$207</f>
        <v>2826870168.0084391</v>
      </c>
      <c r="AO16" s="126">
        <f t="shared" si="12"/>
        <v>0.99015124933333332</v>
      </c>
      <c r="AP16" s="6">
        <f>+'Serie Gasto $Corrientes'!AP16*'Serie Gasto Constantes'!$AG$207</f>
        <v>2016347022.9120784</v>
      </c>
      <c r="AQ16" s="126">
        <f t="shared" si="13"/>
        <v>0.70625405666666674</v>
      </c>
      <c r="AR16" s="5">
        <f>+'Serie Gasto $Corrientes'!AR16*'Serie Gasto Constantes'!$AH$207</f>
        <v>2180848755.4037104</v>
      </c>
      <c r="AS16" s="6">
        <f>+'Serie Gasto $Corrientes'!AS16*'Serie Gasto Constantes'!$AH$207</f>
        <v>2180848755.4037104</v>
      </c>
      <c r="AT16" s="6">
        <f>+'Serie Gasto $Corrientes'!AT16*'Serie Gasto Constantes'!$AH$207</f>
        <v>2173615770.4809618</v>
      </c>
      <c r="AU16" s="126">
        <f t="shared" si="14"/>
        <v>0.99668340828091506</v>
      </c>
      <c r="AV16" s="6">
        <f>+'Serie Gasto $Corrientes'!AV16*'Serie Gasto Constantes'!$AH$207</f>
        <v>1899889073.3782828</v>
      </c>
      <c r="AW16" s="126">
        <f t="shared" si="15"/>
        <v>0.87116957041185672</v>
      </c>
      <c r="AX16" s="5">
        <f>+'Serie Gasto $Corrientes'!AX16*'Serie Gasto Constantes'!$AI$207</f>
        <v>2042641645.180511</v>
      </c>
      <c r="AY16" s="6">
        <f>+'Serie Gasto $Corrientes'!AY16*'Serie Gasto Constantes'!$AI$207</f>
        <v>2042641645.180511</v>
      </c>
      <c r="AZ16" s="6">
        <f>+'Serie Gasto $Corrientes'!AZ16*'Serie Gasto Constantes'!$AI$207</f>
        <v>2012065832.0403831</v>
      </c>
      <c r="BA16" s="126">
        <f t="shared" si="16"/>
        <v>0.98503123971242357</v>
      </c>
      <c r="BB16" s="6">
        <f>+'Serie Gasto $Corrientes'!BB16*'Serie Gasto Constantes'!$AI$207</f>
        <v>2005491014.806123</v>
      </c>
      <c r="BC16" s="126">
        <f t="shared" si="17"/>
        <v>0.98181245816560991</v>
      </c>
      <c r="BD16" s="5">
        <f>+'Serie Gasto $Corrientes'!BD16*'Serie Gasto Constantes'!$AJ$207</f>
        <v>1976003864.6761894</v>
      </c>
      <c r="BE16" s="6">
        <f>+'Serie Gasto $Corrientes'!BE16*'Serie Gasto Constantes'!$AJ$207</f>
        <v>1976003864.6761894</v>
      </c>
      <c r="BF16" s="6">
        <f>+'Serie Gasto $Corrientes'!BF16*'Serie Gasto Constantes'!$AJ$207</f>
        <v>1474941597.4669919</v>
      </c>
      <c r="BG16" s="126">
        <f t="shared" si="18"/>
        <v>0.74642647407407403</v>
      </c>
      <c r="BH16" s="6">
        <f>+'Serie Gasto $Corrientes'!BH16*'Serie Gasto Constantes'!$AJ$207</f>
        <v>1411706844.0045562</v>
      </c>
      <c r="BI16" s="126">
        <f t="shared" si="19"/>
        <v>0.7144251432098766</v>
      </c>
      <c r="BJ16" s="5">
        <f>+'Serie Gasto $Corrientes'!BJ16*'Serie Gasto Constantes'!$AK$207</f>
        <v>4976728586.0642176</v>
      </c>
      <c r="BK16" s="6">
        <f>+'Serie Gasto $Corrientes'!BK16*'Serie Gasto Constantes'!$AK$207</f>
        <v>4976728586.0642176</v>
      </c>
      <c r="BL16" s="6">
        <f>+'Serie Gasto $Corrientes'!BL16*'Serie Gasto Constantes'!$AK$207</f>
        <v>4715107835.1675892</v>
      </c>
      <c r="BM16" s="126">
        <f t="shared" si="20"/>
        <v>0.9474311796650482</v>
      </c>
      <c r="BN16" s="6">
        <f>+'Serie Gasto $Corrientes'!BN16*'Serie Gasto Constantes'!$AK$207</f>
        <v>4607070466.0962849</v>
      </c>
      <c r="BO16" s="126">
        <f t="shared" si="21"/>
        <v>0.92572266830000627</v>
      </c>
      <c r="BP16" s="5">
        <f>+'Serie Gasto $Corrientes'!BP16*'Serie Gasto Constantes'!$AL$207</f>
        <v>1868465084.9779198</v>
      </c>
      <c r="BQ16" s="6">
        <f>+'Serie Gasto $Corrientes'!BQ16*'Serie Gasto Constantes'!$AL$207</f>
        <v>1868465084.9779198</v>
      </c>
      <c r="BR16" s="6">
        <f>+'Serie Gasto $Corrientes'!BR16*'Serie Gasto Constantes'!$AL$207</f>
        <v>1867955800.3911166</v>
      </c>
      <c r="BS16" s="126">
        <f t="shared" si="22"/>
        <v>0.99972743157423827</v>
      </c>
      <c r="BT16" s="6">
        <f>+'Serie Gasto $Corrientes'!BT16*'Serie Gasto Constantes'!$AL$207</f>
        <v>1856003656.4588687</v>
      </c>
      <c r="BU16" s="126">
        <f t="shared" si="23"/>
        <v>0.99333066021985728</v>
      </c>
      <c r="BV16" s="5">
        <f>+'Serie Gasto $Corrientes'!BV16*'Serie Gasto Constantes'!$AM$207</f>
        <v>2535990993.1560693</v>
      </c>
      <c r="BW16" s="6">
        <f>+'Serie Gasto $Corrientes'!BW16*'Serie Gasto Constantes'!$AM$207</f>
        <v>2535990993.1560693</v>
      </c>
      <c r="BX16" s="6">
        <f>+'Serie Gasto $Corrientes'!BX16*'Serie Gasto Constantes'!$AM$207</f>
        <v>2532381782.0369277</v>
      </c>
      <c r="BY16" s="126">
        <f t="shared" si="24"/>
        <v>0.99857680444099295</v>
      </c>
      <c r="BZ16" s="6">
        <f>+'Serie Gasto $Corrientes'!BZ16*'Serie Gasto Constantes'!$AM$207</f>
        <v>2419364577.1662383</v>
      </c>
      <c r="CA16" s="126">
        <f t="shared" si="25"/>
        <v>0.95401150228665121</v>
      </c>
      <c r="CB16" s="5">
        <f>+'Serie Gasto $Corrientes'!CB16*'Serie Gasto Constantes'!$AN$207</f>
        <v>2501251795.5376563</v>
      </c>
      <c r="CC16" s="6">
        <f>+'Serie Gasto $Corrientes'!CC16*'Serie Gasto Constantes'!$AN$207</f>
        <v>2501251795.5376563</v>
      </c>
      <c r="CD16" s="6">
        <f>+'Serie Gasto $Corrientes'!CD16*'Serie Gasto Constantes'!$AN$207</f>
        <v>2351262032.1928263</v>
      </c>
      <c r="CE16" s="126">
        <f t="shared" si="26"/>
        <v>0.9400341206701307</v>
      </c>
      <c r="CF16" s="6">
        <f>+'Serie Gasto $Corrientes'!CF16*'Serie Gasto Constantes'!$AN$207</f>
        <v>2329727820.5887308</v>
      </c>
      <c r="CG16" s="7">
        <f t="shared" si="27"/>
        <v>0.93142474689876009</v>
      </c>
      <c r="CH16" s="6">
        <f>+'Serie Gasto $Corrientes'!CH16*'Serie Gasto Constantes'!$AO$207</f>
        <v>2557770141.4571762</v>
      </c>
      <c r="CI16" s="6">
        <f>+'Serie Gasto $Corrientes'!CI16*'Serie Gasto Constantes'!$AO$207</f>
        <v>2557770141.4571762</v>
      </c>
      <c r="CJ16" s="6">
        <f>+'Serie Gasto $Corrientes'!CJ16*'Serie Gasto Constantes'!$AO$207</f>
        <v>2535310301.5495281</v>
      </c>
      <c r="CK16" s="126">
        <f t="shared" si="28"/>
        <v>0.99121897642653201</v>
      </c>
      <c r="CL16" s="6">
        <f>+'Serie Gasto $Corrientes'!CL16*'Serie Gasto Constantes'!$AO$207</f>
        <v>2364812844.596365</v>
      </c>
      <c r="CM16" s="7">
        <f t="shared" si="29"/>
        <v>0.92456034507038132</v>
      </c>
      <c r="CN16" s="6">
        <f>+'Serie Gasto $Corrientes'!CN16*'Serie Gasto Constantes'!$AP$207</f>
        <v>3003820042.846941</v>
      </c>
      <c r="CO16" s="6">
        <f>+'Serie Gasto $Corrientes'!CO16*'Serie Gasto Constantes'!$AP$207</f>
        <v>3003820042.846941</v>
      </c>
      <c r="CP16" s="6">
        <f>+'Serie Gasto $Corrientes'!CP16*'Serie Gasto Constantes'!$AP$207</f>
        <v>2966431121.0984116</v>
      </c>
      <c r="CQ16" s="126">
        <f t="shared" si="30"/>
        <v>0.98755287559999994</v>
      </c>
      <c r="CR16" s="6">
        <f>+'Serie Gasto $Corrientes'!CR16*'Serie Gasto Constantes'!$AP$207</f>
        <v>2753827283.1888146</v>
      </c>
      <c r="CS16" s="7">
        <f t="shared" si="31"/>
        <v>0.91677505439999996</v>
      </c>
      <c r="CT16" s="6">
        <f>+'Serie Gasto $Corrientes'!DC16*'Serie Gasto Constantes'!$AQ$207</f>
        <v>2004929959.7004936</v>
      </c>
      <c r="CU16" s="6">
        <f>+'Serie Gasto $Corrientes'!DD16*'Serie Gasto Constantes'!$AQ$207</f>
        <v>2004929959.7004936</v>
      </c>
      <c r="CV16" s="6">
        <f>+'Serie Gasto $Corrientes'!DE16*'Serie Gasto Constantes'!$AQ$207</f>
        <v>1955418144.8163116</v>
      </c>
      <c r="CW16" s="126">
        <f t="shared" si="32"/>
        <v>0.97530496532079436</v>
      </c>
      <c r="CX16" s="6">
        <f>+'Serie Gasto $Corrientes'!DG16*'Serie Gasto Constantes'!$AQ$207</f>
        <v>1923275581.2344601</v>
      </c>
      <c r="CY16" s="7">
        <f t="shared" si="33"/>
        <v>0.95927320150463935</v>
      </c>
      <c r="CZ16" s="6">
        <f>+'Serie Gasto $Corrientes'!DL16*'Serie Gasto Constantes'!$AR$207</f>
        <v>3162415651.1999998</v>
      </c>
      <c r="DA16" s="6">
        <f>+'Serie Gasto $Corrientes'!DM16*'Serie Gasto Constantes'!$AR$207</f>
        <v>3162415651.1999998</v>
      </c>
      <c r="DB16" s="6">
        <f>+'Serie Gasto $Corrientes'!DN16*'Serie Gasto Constantes'!$AR$207</f>
        <v>1033588199.0459999</v>
      </c>
      <c r="DC16" s="126">
        <f t="shared" si="34"/>
        <v>0.32683502519784136</v>
      </c>
      <c r="DD16" s="6">
        <f>+'Serie Gasto $Corrientes'!DP16*'Serie Gasto Constantes'!$AR$207</f>
        <v>0</v>
      </c>
      <c r="DE16" s="7">
        <f t="shared" si="35"/>
        <v>0</v>
      </c>
      <c r="DF16" s="6">
        <f>+'Serie Gasto $Corrientes'!DR16*'Serie Gasto Constantes'!$AR$207</f>
        <v>3162415651.1999998</v>
      </c>
      <c r="DG16" s="6">
        <f>+'Serie Gasto $Corrientes'!DS16*'Serie Gasto Constantes'!$AR$207</f>
        <v>3162415651.1999998</v>
      </c>
      <c r="DH16" s="6">
        <f>+'Serie Gasto $Corrientes'!DT16*'Serie Gasto Constantes'!$AR$207</f>
        <v>1254904073.046</v>
      </c>
      <c r="DI16" s="126">
        <f t="shared" si="36"/>
        <v>0.39681819578960731</v>
      </c>
      <c r="DJ16" s="6">
        <f>+'Serie Gasto $Corrientes'!DV16*'Serie Gasto Constantes'!$AR$207</f>
        <v>89680412.405999988</v>
      </c>
      <c r="DK16" s="7">
        <f t="shared" si="37"/>
        <v>2.8358199015354024E-2</v>
      </c>
      <c r="DL16" s="6">
        <f>+'Serie Gasto $Corrientes'!DX16*'Serie Gasto Constantes'!$AR$207</f>
        <v>3162415651.1999998</v>
      </c>
      <c r="DM16" s="6">
        <f>+'Serie Gasto $Corrientes'!DY16*'Serie Gasto Constantes'!$AR$207</f>
        <v>3162415651.1999998</v>
      </c>
      <c r="DN16" s="6">
        <f>+'Serie Gasto $Corrientes'!DZ16*'Serie Gasto Constantes'!$AR$207</f>
        <v>1254904073.046</v>
      </c>
      <c r="DO16" s="126">
        <f t="shared" si="38"/>
        <v>0.39681819578960731</v>
      </c>
      <c r="DP16" s="6">
        <f>+'Serie Gasto $Corrientes'!EB16*'Serie Gasto Constantes'!$AR$207</f>
        <v>303528801.7008</v>
      </c>
      <c r="DQ16" s="7">
        <f t="shared" si="39"/>
        <v>9.5980046641125111E-2</v>
      </c>
      <c r="DR16" s="6">
        <f>+'Serie Gasto $Corrientes'!ED16*'Serie Gasto Constantes'!$AR$207</f>
        <v>3162415651.1999998</v>
      </c>
      <c r="DS16" s="6">
        <f>+'Serie Gasto $Corrientes'!EE16*'Serie Gasto Constantes'!$AR$207</f>
        <v>3162415651.1999998</v>
      </c>
      <c r="DT16" s="6">
        <f>+'Serie Gasto $Corrientes'!EF16*'Serie Gasto Constantes'!$AR$207</f>
        <v>1342387313.0459998</v>
      </c>
      <c r="DU16" s="126">
        <f t="shared" si="40"/>
        <v>0.42448161820114377</v>
      </c>
      <c r="DV16" s="6">
        <f>+'Serie Gasto $Corrientes'!EH16*'Serie Gasto Constantes'!$AR$207</f>
        <v>546460402.5503999</v>
      </c>
      <c r="DW16" s="7">
        <f t="shared" si="41"/>
        <v>0.1727984119807407</v>
      </c>
      <c r="DX16" s="6">
        <f>+'Serie Gasto $Corrientes'!EJ16*'Serie Gasto Constantes'!$AR$207</f>
        <v>3162415651.1999998</v>
      </c>
      <c r="DY16" s="6">
        <f>+'Serie Gasto $Corrientes'!EK16*'Serie Gasto Constantes'!$AR$207</f>
        <v>3162415651.1999998</v>
      </c>
      <c r="DZ16" s="6">
        <f>+'Serie Gasto $Corrientes'!EL16*'Serie Gasto Constantes'!$AR$207</f>
        <v>1359634680.846</v>
      </c>
      <c r="EA16" s="126">
        <f t="shared" si="42"/>
        <v>0.42993547680238603</v>
      </c>
      <c r="EB16" s="6">
        <f>+'Serie Gasto $Corrientes'!EN16*'Serie Gasto Constantes'!$AR$207</f>
        <v>809090539.74839997</v>
      </c>
      <c r="EC16" s="7">
        <f t="shared" si="43"/>
        <v>0.25584572965333802</v>
      </c>
      <c r="ED16" s="6">
        <f>+'Serie Gasto $Corrientes'!EP16*'Serie Gasto Constantes'!$AR$207</f>
        <v>3162415651.1999998</v>
      </c>
      <c r="EE16" s="6">
        <f>+'Serie Gasto $Corrientes'!EQ16*'Serie Gasto Constantes'!$AR$207</f>
        <v>3162415651.1999998</v>
      </c>
      <c r="EF16" s="6">
        <f>+'Serie Gasto $Corrientes'!ER16*'Serie Gasto Constantes'!$AR$207</f>
        <v>1359634680.846</v>
      </c>
      <c r="EG16" s="126">
        <f t="shared" si="44"/>
        <v>0.42993547680238603</v>
      </c>
      <c r="EH16" s="6">
        <f>+'Serie Gasto $Corrientes'!ET16*'Serie Gasto Constantes'!$AR$207</f>
        <v>1110448820.5979998</v>
      </c>
      <c r="EI16" s="7">
        <f t="shared" si="45"/>
        <v>0.35113942728452935</v>
      </c>
      <c r="EJ16" s="6">
        <f>+'Serie Gasto $Corrientes'!EV16*'Serie Gasto Constantes'!$AR$207</f>
        <v>3162415651.1999998</v>
      </c>
      <c r="EK16" s="6">
        <f>+'Serie Gasto $Corrientes'!EW16*'Serie Gasto Constantes'!$AR$207</f>
        <v>3162415651.1999998</v>
      </c>
      <c r="EL16" s="6">
        <f>+'Serie Gasto $Corrientes'!EX16*'Serie Gasto Constantes'!$AR$207</f>
        <v>1359634680.846</v>
      </c>
      <c r="EM16" s="126">
        <f t="shared" si="46"/>
        <v>0.42993547680238603</v>
      </c>
      <c r="EN16" s="6">
        <f>+'Serie Gasto $Corrientes'!EZ16*'Serie Gasto Constantes'!$AR$207</f>
        <v>1325867271.7055998</v>
      </c>
      <c r="EO16" s="7">
        <f t="shared" si="47"/>
        <v>0.41925775038537094</v>
      </c>
      <c r="EP16" s="6">
        <f>+'Serie Gasto $Corrientes'!FB16*'Serie Gasto Constantes'!$AR$207</f>
        <v>3162415651.1999998</v>
      </c>
      <c r="EQ16" s="6">
        <f>+'Serie Gasto $Corrientes'!FC16*'Serie Gasto Constantes'!$AR$207</f>
        <v>3162415651.1999998</v>
      </c>
      <c r="ER16" s="6">
        <f>+'Serie Gasto $Corrientes'!FD16*'Serie Gasto Constantes'!$AR$207</f>
        <v>2229451861.1039996</v>
      </c>
      <c r="ES16" s="126">
        <f t="shared" si="48"/>
        <v>0.70498381838516999</v>
      </c>
      <c r="ET16" s="6">
        <f>+'Serie Gasto $Corrientes'!FF16*'Serie Gasto Constantes'!$AR$207</f>
        <v>1343449932.3491998</v>
      </c>
      <c r="EU16" s="7">
        <f t="shared" si="49"/>
        <v>0.42481763326696753</v>
      </c>
      <c r="EV16" s="6">
        <f>+'Serie Gasto $Corrientes'!FH16*'Serie Gasto Constantes'!$AR$207</f>
        <v>3162415651.1999998</v>
      </c>
      <c r="EW16" s="6">
        <f>+'Serie Gasto $Corrientes'!FI16*'Serie Gasto Constantes'!$AR$207</f>
        <v>3162415651.1999998</v>
      </c>
      <c r="EX16" s="6">
        <f>+'Serie Gasto $Corrientes'!FJ16*'Serie Gasto Constantes'!$AR$207</f>
        <v>2302249054.4351997</v>
      </c>
      <c r="EY16" s="126">
        <f t="shared" si="50"/>
        <v>0.72800330771244315</v>
      </c>
      <c r="EZ16" s="6">
        <f>+'Serie Gasto $Corrientes'!FL16*'Serie Gasto Constantes'!$AR$207</f>
        <v>1419838258.3319998</v>
      </c>
      <c r="FA16" s="7">
        <f t="shared" si="51"/>
        <v>0.44897268889787861</v>
      </c>
      <c r="FB16" s="6">
        <f>+'Serie Gasto $Corrientes'!FQ16*'Serie Gasto Constantes'!$AR$207</f>
        <v>3162415651.1999998</v>
      </c>
      <c r="FC16" s="6">
        <f>+'Serie Gasto $Corrientes'!FR16*'Serie Gasto Constantes'!$AR$207</f>
        <v>3162415651.1999998</v>
      </c>
      <c r="FD16" s="6">
        <f>+'Serie Gasto $Corrientes'!FS16*'Serie Gasto Constantes'!$AR$207</f>
        <v>2547731242.2119999</v>
      </c>
      <c r="FE16" s="126">
        <f t="shared" si="52"/>
        <v>0.80562820426380266</v>
      </c>
      <c r="FF16" s="6">
        <f>+'Serie Gasto $Corrientes'!FU16*'Serie Gasto Constantes'!$AR$207</f>
        <v>1612201639.7603998</v>
      </c>
      <c r="FG16" s="7">
        <f t="shared" si="53"/>
        <v>0.50980067694410736</v>
      </c>
      <c r="FH16" s="6">
        <f>+'Serie Gasto $Corrientes'!FW16*'Serie Gasto Constantes'!$AR$207</f>
        <v>3162415651.1999998</v>
      </c>
      <c r="FI16" s="6">
        <f>+'Serie Gasto $Corrientes'!FX16*'Serie Gasto Constantes'!$AR$207</f>
        <v>3162415651.1999998</v>
      </c>
      <c r="FJ16" s="6">
        <f>+'Serie Gasto $Corrientes'!FY16*'Serie Gasto Constantes'!$AR$207</f>
        <v>2598714224.1683998</v>
      </c>
      <c r="FK16" s="126">
        <f t="shared" si="54"/>
        <v>0.82174973526402206</v>
      </c>
      <c r="FL16" s="6">
        <f>+'Serie Gasto $Corrientes'!GA16*'Serie Gasto Constantes'!$AR$207</f>
        <v>1834006667.3603997</v>
      </c>
      <c r="FM16" s="7">
        <f t="shared" si="55"/>
        <v>0.5799385247364538</v>
      </c>
      <c r="FN16" s="6">
        <f>+'Serie Gasto $Corrientes'!GC16*'Serie Gasto Constantes'!$AR$207</f>
        <v>3162415651.1999998</v>
      </c>
      <c r="FO16" s="6">
        <f>+'Serie Gasto $Corrientes'!GD16*'Serie Gasto Constantes'!$AR$207</f>
        <v>3162415651.1999998</v>
      </c>
      <c r="FP16" s="6">
        <f>+'Serie Gasto $Corrientes'!GE16*'Serie Gasto Constantes'!$AR$207</f>
        <v>3149318187.2879996</v>
      </c>
      <c r="FQ16" s="126">
        <f t="shared" si="56"/>
        <v>0.99585839897199147</v>
      </c>
      <c r="FR16" s="6">
        <f>+'Serie Gasto $Corrientes'!GG16*'Serie Gasto Constantes'!$AR$207</f>
        <v>2625293710.3379998</v>
      </c>
      <c r="FS16" s="7">
        <f t="shared" si="57"/>
        <v>0.83015454004024247</v>
      </c>
      <c r="FT16" s="6">
        <f>+'Serie Gasto $Corrientes'!GI16*'Serie Gasto Constantes'!$AS$207</f>
        <v>3243791000</v>
      </c>
      <c r="FU16" s="6">
        <f>+'Serie Gasto $Corrientes'!GJ16*'Serie Gasto Constantes'!$AS$207</f>
        <v>3243791000</v>
      </c>
      <c r="FV16" s="6">
        <f>+'Serie Gasto $Corrientes'!GK16*'Serie Gasto Constantes'!$AS$207</f>
        <v>770044267</v>
      </c>
      <c r="FW16" s="126">
        <f t="shared" si="58"/>
        <v>0.23739022242801711</v>
      </c>
      <c r="FX16" s="6">
        <f>+'Serie Gasto $Corrientes'!GM16*'Serie Gasto Constantes'!$AS$207</f>
        <v>0</v>
      </c>
      <c r="FY16" s="7">
        <f t="shared" si="59"/>
        <v>0</v>
      </c>
      <c r="FZ16" s="6">
        <f>+'Serie Gasto $Corrientes'!GO16*'Serie Gasto Constantes'!$AS$207</f>
        <v>3243791000</v>
      </c>
      <c r="GA16" s="6">
        <f>+'Serie Gasto $Corrientes'!GP16*'Serie Gasto Constantes'!$AS$207</f>
        <v>3243791000</v>
      </c>
      <c r="GB16" s="6">
        <f>+'Serie Gasto $Corrientes'!GQ16*'Serie Gasto Constantes'!$AS$207</f>
        <v>1254545267</v>
      </c>
      <c r="GC16" s="126">
        <f t="shared" si="60"/>
        <v>0.38675280466589862</v>
      </c>
      <c r="GD16" s="6">
        <f>+'Serie Gasto $Corrientes'!GS16*'Serie Gasto Constantes'!$AS$207</f>
        <v>6343334</v>
      </c>
      <c r="GE16" s="7">
        <f t="shared" si="61"/>
        <v>1.9555310437694659E-3</v>
      </c>
      <c r="GF16" s="6">
        <f>+'Serie Gasto $Corrientes'!GU16*'Serie Gasto Constantes'!$AS$207</f>
        <v>3243791000</v>
      </c>
      <c r="GG16" s="6">
        <f>+'Serie Gasto $Corrientes'!GV16*'Serie Gasto Constantes'!$AS$207</f>
        <v>3243791000</v>
      </c>
      <c r="GH16" s="6">
        <f>+'Serie Gasto $Corrientes'!GW16*'Serie Gasto Constantes'!$AS$207</f>
        <v>1620545267</v>
      </c>
      <c r="GI16" s="126">
        <f t="shared" si="62"/>
        <v>0.49958374845974973</v>
      </c>
      <c r="GJ16" s="6">
        <f>+'Serie Gasto $Corrientes'!GY16*'Serie Gasto Constantes'!$AS$207</f>
        <v>93251534</v>
      </c>
      <c r="GK16" s="7">
        <f t="shared" si="63"/>
        <v>2.8747701069520199E-2</v>
      </c>
      <c r="GL16" s="6">
        <f>+'Serie Gasto $Corrientes'!HA16*'Serie Gasto Constantes'!$AS$207</f>
        <v>3243791000</v>
      </c>
      <c r="GM16" s="6">
        <f>+'Serie Gasto $Corrientes'!HB16*'Serie Gasto Constantes'!$AS$207</f>
        <v>3243791000</v>
      </c>
      <c r="GN16" s="6">
        <f>+'Serie Gasto $Corrientes'!HC16*'Serie Gasto Constantes'!$AS$207</f>
        <v>1913297601</v>
      </c>
      <c r="GO16" s="126">
        <f t="shared" si="64"/>
        <v>0.58983380895994841</v>
      </c>
      <c r="GP16" s="6">
        <f>+'Serie Gasto $Corrientes'!HE16*'Serie Gasto Constantes'!$AS$207</f>
        <v>228395867</v>
      </c>
      <c r="GQ16" s="7">
        <f t="shared" si="65"/>
        <v>7.0410167301160898E-2</v>
      </c>
      <c r="GR16" s="6">
        <f>+'Serie Gasto $Corrientes'!HG16*'Serie Gasto Constantes'!$AS$207</f>
        <v>3243791000</v>
      </c>
      <c r="GS16" s="6">
        <f>+'Serie Gasto $Corrientes'!HH16*'Serie Gasto Constantes'!$AS$207</f>
        <v>3243791000</v>
      </c>
      <c r="GT16" s="6">
        <f>+'Serie Gasto $Corrientes'!HI16*'Serie Gasto Constantes'!$AS$207</f>
        <v>2005697601</v>
      </c>
      <c r="GU16" s="126">
        <f t="shared" si="66"/>
        <v>0.6183189980488879</v>
      </c>
      <c r="GV16" s="6">
        <f>+'Serie Gasto $Corrientes'!HK16*'Serie Gasto Constantes'!$AS$207</f>
        <v>397226834</v>
      </c>
      <c r="GW16" s="7">
        <f t="shared" si="67"/>
        <v>0.12245759174990004</v>
      </c>
      <c r="GX16" s="6">
        <f>+'Serie Gasto $Corrientes'!HM16*'Serie Gasto Constantes'!$AS$207</f>
        <v>3243791000</v>
      </c>
      <c r="GY16" s="6">
        <f>+'Serie Gasto $Corrientes'!HN16*'Serie Gasto Constantes'!$AS$207</f>
        <v>3243791000</v>
      </c>
      <c r="GZ16" s="6">
        <f>+'Serie Gasto $Corrientes'!HO16*'Serie Gasto Constantes'!$AS$207</f>
        <v>2473184177</v>
      </c>
      <c r="HA16" s="126">
        <f t="shared" si="68"/>
        <v>0.76243635209543403</v>
      </c>
      <c r="HB16" s="6">
        <f>+'Serie Gasto $Corrientes'!HQ16*'Serie Gasto Constantes'!$AS$207</f>
        <v>793295077</v>
      </c>
      <c r="HC16" s="7">
        <f t="shared" si="69"/>
        <v>0.24455801159815782</v>
      </c>
    </row>
    <row r="17" spans="1:211" x14ac:dyDescent="0.35">
      <c r="A17" s="43" t="s">
        <v>29</v>
      </c>
      <c r="B17" s="3">
        <f>+'Serie Gasto $Corrientes'!B17*'Serie Gasto Constantes'!$V$207</f>
        <v>253606116257.58243</v>
      </c>
      <c r="C17" s="1">
        <f>+'Serie Gasto $Corrientes'!C17*'Serie Gasto Constantes'!$V$207</f>
        <v>253168135958.83206</v>
      </c>
      <c r="D17" s="4">
        <f t="shared" si="0"/>
        <v>0.99827299000034553</v>
      </c>
      <c r="E17" s="3">
        <f>+'Serie Gasto $Corrientes'!E17*'Serie Gasto Constantes'!$W$207</f>
        <v>222897113512.35507</v>
      </c>
      <c r="F17" s="1">
        <f>+'Serie Gasto $Corrientes'!F17*'Serie Gasto Constantes'!$W$207</f>
        <v>222504270630.76889</v>
      </c>
      <c r="G17" s="4">
        <f t="shared" si="1"/>
        <v>0.99823755958345151</v>
      </c>
      <c r="H17" s="3">
        <f>+'Serie Gasto $Corrientes'!H17*'Serie Gasto Constantes'!$X$207</f>
        <v>219092581850.20355</v>
      </c>
      <c r="I17" s="1">
        <f>+'Serie Gasto $Corrientes'!I17*'Serie Gasto Constantes'!$X$207</f>
        <v>216230098907.37894</v>
      </c>
      <c r="J17" s="4">
        <f t="shared" si="2"/>
        <v>0.98693482490985596</v>
      </c>
      <c r="K17" s="3">
        <f>+'Serie Gasto $Corrientes'!K17*'Serie Gasto Constantes'!$Y$207</f>
        <v>313521876007.08411</v>
      </c>
      <c r="L17" s="1">
        <f>+'Serie Gasto $Corrientes'!L17*'Serie Gasto Constantes'!$Y$207</f>
        <v>312282839362.88928</v>
      </c>
      <c r="M17" s="4">
        <f t="shared" si="3"/>
        <v>0.99604800577243668</v>
      </c>
      <c r="N17" s="3">
        <f>+'Serie Gasto $Corrientes'!N17*'Serie Gasto Constantes'!$Z$207</f>
        <v>396249535912.72845</v>
      </c>
      <c r="O17" s="1">
        <f>+'Serie Gasto $Corrientes'!O17*'Serie Gasto Constantes'!$Z$207</f>
        <v>351078033081.62903</v>
      </c>
      <c r="P17" s="4">
        <f t="shared" si="4"/>
        <v>0.88600238300077616</v>
      </c>
      <c r="Q17" s="3">
        <f>+'Serie Gasto $Corrientes'!Q17*'Serie Gasto Constantes'!$AA$207</f>
        <v>297678573834.45325</v>
      </c>
      <c r="R17" s="1">
        <f>+'Serie Gasto $Corrientes'!R17*'Serie Gasto Constantes'!$AA$207</f>
        <v>292879579196.74548</v>
      </c>
      <c r="S17" s="4">
        <f t="shared" si="5"/>
        <v>0.98387860242713809</v>
      </c>
      <c r="T17" s="3">
        <f>+'Serie Gasto $Corrientes'!T17*'Serie Gasto Constantes'!$AB$207</f>
        <v>281068322630.8855</v>
      </c>
      <c r="U17" s="1">
        <f>+'Serie Gasto $Corrientes'!U17*'Serie Gasto Constantes'!$AB$207</f>
        <v>272053218965.75687</v>
      </c>
      <c r="V17" s="4">
        <f t="shared" si="6"/>
        <v>0.96792557915902977</v>
      </c>
      <c r="W17" s="3">
        <f>+'Serie Gasto $Corrientes'!W17*'Serie Gasto Constantes'!$AC$207</f>
        <v>327651074088.14258</v>
      </c>
      <c r="X17" s="1">
        <f>+'Serie Gasto $Corrientes'!X17*'Serie Gasto Constantes'!$AC$207</f>
        <v>319516837211.62006</v>
      </c>
      <c r="Y17" s="4">
        <f t="shared" si="7"/>
        <v>0.9751740875589674</v>
      </c>
      <c r="Z17" s="3">
        <f>+'Serie Gasto $Corrientes'!Z17*'Serie Gasto Constantes'!$AD$207</f>
        <v>326000944761.96942</v>
      </c>
      <c r="AA17" s="1">
        <f>+'Serie Gasto $Corrientes'!AA17*'Serie Gasto Constantes'!$AD$207</f>
        <v>321411718266.6048</v>
      </c>
      <c r="AB17" s="4">
        <f t="shared" si="8"/>
        <v>0.98592265890911612</v>
      </c>
      <c r="AC17" s="3">
        <f>+'Serie Gasto $Corrientes'!AC17*'Serie Gasto Constantes'!$AE$207</f>
        <v>321566111800.91901</v>
      </c>
      <c r="AD17" s="1">
        <f>+'Serie Gasto $Corrientes'!AD17*'Serie Gasto Constantes'!$AE$207</f>
        <v>312515658675.01447</v>
      </c>
      <c r="AE17" s="125">
        <f t="shared" si="9"/>
        <v>0.97185507802666826</v>
      </c>
      <c r="AF17" s="3">
        <f>+'Serie Gasto $Corrientes'!AF17*'Serie Gasto Constantes'!$AF$207</f>
        <v>326071598934.91248</v>
      </c>
      <c r="AG17" s="1">
        <f>+'Serie Gasto $Corrientes'!AG17*'Serie Gasto Constantes'!$AF$207</f>
        <v>326453741964.84369</v>
      </c>
      <c r="AH17" s="1">
        <f>+'Serie Gasto $Corrientes'!AH17*'Serie Gasto Constantes'!$AF$207</f>
        <v>291898838683.36438</v>
      </c>
      <c r="AI17" s="125">
        <f t="shared" si="10"/>
        <v>0.89415069016056625</v>
      </c>
      <c r="AJ17" s="1">
        <f>+'Serie Gasto $Corrientes'!AJ17*'Serie Gasto Constantes'!$AF$207</f>
        <v>238273568191.34845</v>
      </c>
      <c r="AK17" s="125">
        <f t="shared" si="11"/>
        <v>0.72988462854565317</v>
      </c>
      <c r="AL17" s="3">
        <f>+'Serie Gasto $Corrientes'!AL17*'Serie Gasto Constantes'!$AG$207</f>
        <v>252678937025.44312</v>
      </c>
      <c r="AM17" s="1">
        <f>+'Serie Gasto $Corrientes'!AM17*'Serie Gasto Constantes'!$AG$207</f>
        <v>252199299001.91373</v>
      </c>
      <c r="AN17" s="1">
        <f>+'Serie Gasto $Corrientes'!AN17*'Serie Gasto Constantes'!$AG$207</f>
        <v>230656044932.27856</v>
      </c>
      <c r="AO17" s="125">
        <f t="shared" si="12"/>
        <v>0.91457845380659963</v>
      </c>
      <c r="AP17" s="1">
        <f>+'Serie Gasto $Corrientes'!AP17*'Serie Gasto Constantes'!$AG$207</f>
        <v>191507702761.50269</v>
      </c>
      <c r="AQ17" s="125">
        <f t="shared" si="13"/>
        <v>0.75935065449983463</v>
      </c>
      <c r="AR17" s="3">
        <f>+'Serie Gasto $Corrientes'!AR17*'Serie Gasto Constantes'!$AH$207</f>
        <v>270643909121.37708</v>
      </c>
      <c r="AS17" s="1">
        <f>+'Serie Gasto $Corrientes'!AS17*'Serie Gasto Constantes'!$AH$207</f>
        <v>270643909121.37708</v>
      </c>
      <c r="AT17" s="1">
        <f>+'Serie Gasto $Corrientes'!AT17*'Serie Gasto Constantes'!$AH$207</f>
        <v>259271085550.46524</v>
      </c>
      <c r="AU17" s="125">
        <f t="shared" si="14"/>
        <v>0.95797864578651426</v>
      </c>
      <c r="AV17" s="1">
        <f>+'Serie Gasto $Corrientes'!AV17*'Serie Gasto Constantes'!$AH$207</f>
        <v>224034672915.97156</v>
      </c>
      <c r="AW17" s="125">
        <f t="shared" si="15"/>
        <v>0.82778390854344908</v>
      </c>
      <c r="AX17" s="3">
        <f>+'Serie Gasto $Corrientes'!AX17*'Serie Gasto Constantes'!$AI$207</f>
        <v>310536692720.19409</v>
      </c>
      <c r="AY17" s="1">
        <f>+'Serie Gasto $Corrientes'!AY17*'Serie Gasto Constantes'!$AI$207</f>
        <v>310880653142.68127</v>
      </c>
      <c r="AZ17" s="1">
        <f>+'Serie Gasto $Corrientes'!AZ17*'Serie Gasto Constantes'!$AI$207</f>
        <v>287600308798.27289</v>
      </c>
      <c r="BA17" s="125">
        <f t="shared" si="16"/>
        <v>0.92511484999446503</v>
      </c>
      <c r="BB17" s="1">
        <f>+'Serie Gasto $Corrientes'!BB17*'Serie Gasto Constantes'!$AI$207</f>
        <v>240741489619.77347</v>
      </c>
      <c r="BC17" s="125">
        <f t="shared" si="17"/>
        <v>0.77438556303239348</v>
      </c>
      <c r="BD17" s="3">
        <f>+'Serie Gasto $Corrientes'!BD17*'Serie Gasto Constantes'!$AJ$207</f>
        <v>258514719404.93576</v>
      </c>
      <c r="BE17" s="1">
        <f>+'Serie Gasto $Corrientes'!BE17*'Serie Gasto Constantes'!$AJ$207</f>
        <v>221565912131.19272</v>
      </c>
      <c r="BF17" s="1">
        <f>+'Serie Gasto $Corrientes'!BF17*'Serie Gasto Constantes'!$AJ$207</f>
        <v>214615809794.52374</v>
      </c>
      <c r="BG17" s="125">
        <f t="shared" si="18"/>
        <v>0.96863189707379849</v>
      </c>
      <c r="BH17" s="1">
        <f>+'Serie Gasto $Corrientes'!BH17*'Serie Gasto Constantes'!$AJ$207</f>
        <v>198151247993.98376</v>
      </c>
      <c r="BI17" s="125">
        <f t="shared" si="19"/>
        <v>0.89432190217354035</v>
      </c>
      <c r="BJ17" s="3">
        <f>+'Serie Gasto $Corrientes'!BJ17*'Serie Gasto Constantes'!$AK$207</f>
        <v>197771157435.57574</v>
      </c>
      <c r="BK17" s="1">
        <f>+'Serie Gasto $Corrientes'!BK17*'Serie Gasto Constantes'!$AK$207</f>
        <v>197771157435.57574</v>
      </c>
      <c r="BL17" s="1">
        <f>+'Serie Gasto $Corrientes'!BL17*'Serie Gasto Constantes'!$AK$207</f>
        <v>187910294880.09204</v>
      </c>
      <c r="BM17" s="125">
        <f t="shared" si="20"/>
        <v>0.95014003718567563</v>
      </c>
      <c r="BN17" s="1">
        <f>+'Serie Gasto $Corrientes'!BN17*'Serie Gasto Constantes'!$AK$207</f>
        <v>172409366847.86264</v>
      </c>
      <c r="BO17" s="125">
        <f t="shared" si="21"/>
        <v>0.87176193477062125</v>
      </c>
      <c r="BP17" s="3">
        <f>+'Serie Gasto $Corrientes'!BP17*'Serie Gasto Constantes'!$AL$207</f>
        <v>222071024304.0307</v>
      </c>
      <c r="BQ17" s="1">
        <f>+'Serie Gasto $Corrientes'!BQ17*'Serie Gasto Constantes'!$AL$207</f>
        <v>222071024304.0307</v>
      </c>
      <c r="BR17" s="1">
        <f>+'Serie Gasto $Corrientes'!BR17*'Serie Gasto Constantes'!$AL$207</f>
        <v>205520386417.3317</v>
      </c>
      <c r="BS17" s="125">
        <f t="shared" si="22"/>
        <v>0.9254714209628716</v>
      </c>
      <c r="BT17" s="1">
        <f>+'Serie Gasto $Corrientes'!BT17*'Serie Gasto Constantes'!$AL$207</f>
        <v>195540462552.25098</v>
      </c>
      <c r="BU17" s="125">
        <f t="shared" si="23"/>
        <v>0.88053118665559205</v>
      </c>
      <c r="BV17" s="3">
        <f>+'Serie Gasto $Corrientes'!BV17*'Serie Gasto Constantes'!$AM$207</f>
        <v>217852547259.31189</v>
      </c>
      <c r="BW17" s="1">
        <f>+'Serie Gasto $Corrientes'!BW17*'Serie Gasto Constantes'!$AM$207</f>
        <v>217852547259.31189</v>
      </c>
      <c r="BX17" s="1">
        <f>+'Serie Gasto $Corrientes'!BX17*'Serie Gasto Constantes'!$AM$207</f>
        <v>210393815176.83463</v>
      </c>
      <c r="BY17" s="125">
        <f t="shared" si="24"/>
        <v>0.96576247477336552</v>
      </c>
      <c r="BZ17" s="1">
        <f>+'Serie Gasto $Corrientes'!BZ17*'Serie Gasto Constantes'!$AM$207</f>
        <v>198293156053.72824</v>
      </c>
      <c r="CA17" s="125">
        <f t="shared" si="25"/>
        <v>0.91021729398324669</v>
      </c>
      <c r="CB17" s="3">
        <f>+'Serie Gasto $Corrientes'!CB17*'Serie Gasto Constantes'!$AN$207</f>
        <v>214342282596.17746</v>
      </c>
      <c r="CC17" s="1">
        <f>+'Serie Gasto $Corrientes'!CC17*'Serie Gasto Constantes'!$AN$207</f>
        <v>212465319611.13263</v>
      </c>
      <c r="CD17" s="1">
        <f>+'Serie Gasto $Corrientes'!CD17*'Serie Gasto Constantes'!$AN$207</f>
        <v>203352159681.21582</v>
      </c>
      <c r="CE17" s="125">
        <f t="shared" si="26"/>
        <v>0.95710754137853515</v>
      </c>
      <c r="CF17" s="1">
        <f>+'Serie Gasto $Corrientes'!CF17*'Serie Gasto Constantes'!$AN$207</f>
        <v>190520160212.95276</v>
      </c>
      <c r="CG17" s="4">
        <f t="shared" si="27"/>
        <v>0.89671180483315927</v>
      </c>
      <c r="CH17" s="1">
        <f>+'Serie Gasto $Corrientes'!CH17*'Serie Gasto Constantes'!$AO$207</f>
        <v>280508992196.25299</v>
      </c>
      <c r="CI17" s="1">
        <f>+'Serie Gasto $Corrientes'!CI17*'Serie Gasto Constantes'!$AO$207</f>
        <v>280508992196.25299</v>
      </c>
      <c r="CJ17" s="1">
        <f>+'Serie Gasto $Corrientes'!CJ17*'Serie Gasto Constantes'!$AO$207</f>
        <v>251387188842.12762</v>
      </c>
      <c r="CK17" s="125">
        <f t="shared" si="28"/>
        <v>0.89618228233570907</v>
      </c>
      <c r="CL17" s="1">
        <f>+'Serie Gasto $Corrientes'!CL17*'Serie Gasto Constantes'!$AO$207</f>
        <v>229940973367.71072</v>
      </c>
      <c r="CM17" s="4">
        <f t="shared" si="29"/>
        <v>0.81972763713341756</v>
      </c>
      <c r="CN17" s="1">
        <f>+'Serie Gasto $Corrientes'!CN17*'Serie Gasto Constantes'!$AP$207</f>
        <v>274249213275.76401</v>
      </c>
      <c r="CO17" s="1">
        <f>+'Serie Gasto $Corrientes'!CO17*'Serie Gasto Constantes'!$AP$207</f>
        <v>278118133490.95087</v>
      </c>
      <c r="CP17" s="1">
        <f>+'Serie Gasto $Corrientes'!CP17*'Serie Gasto Constantes'!$AP$207</f>
        <v>271933515944.81857</v>
      </c>
      <c r="CQ17" s="125">
        <f t="shared" si="30"/>
        <v>0.9777626238587801</v>
      </c>
      <c r="CR17" s="1">
        <f>+'Serie Gasto $Corrientes'!CR17*'Serie Gasto Constantes'!$AP$207</f>
        <v>255485296368.29892</v>
      </c>
      <c r="CS17" s="4">
        <f t="shared" si="31"/>
        <v>0.91862149785573632</v>
      </c>
      <c r="CT17" s="1">
        <f>+'Serie Gasto $Corrientes'!DC17*'Serie Gasto Constantes'!$AQ$207</f>
        <v>245571431420.77954</v>
      </c>
      <c r="CU17" s="1">
        <f>+'Serie Gasto $Corrientes'!DD17*'Serie Gasto Constantes'!$AQ$207</f>
        <v>248870049834.95322</v>
      </c>
      <c r="CV17" s="1">
        <f>+'Serie Gasto $Corrientes'!DE17*'Serie Gasto Constantes'!$AQ$207</f>
        <v>248433947537.54657</v>
      </c>
      <c r="CW17" s="125">
        <f t="shared" si="32"/>
        <v>0.99824767063093423</v>
      </c>
      <c r="CX17" s="1">
        <f>+'Serie Gasto $Corrientes'!DG17*'Serie Gasto Constantes'!$AQ$207</f>
        <v>241082110349.29587</v>
      </c>
      <c r="CY17" s="4">
        <f t="shared" si="33"/>
        <v>0.96870680304511458</v>
      </c>
      <c r="CZ17" s="1">
        <f>+'Serie Gasto $Corrientes'!DL17*'Serie Gasto Constantes'!$AR$207</f>
        <v>273737829830.39996</v>
      </c>
      <c r="DA17" s="1">
        <f>+'Serie Gasto $Corrientes'!DM17*'Serie Gasto Constantes'!$AR$207</f>
        <v>273737829830.39996</v>
      </c>
      <c r="DB17" s="1">
        <f>+'Serie Gasto $Corrientes'!DN17*'Serie Gasto Constantes'!$AR$207</f>
        <v>13348505363.887199</v>
      </c>
      <c r="DC17" s="125">
        <f t="shared" si="34"/>
        <v>4.8763831335104639E-2</v>
      </c>
      <c r="DD17" s="1">
        <f>+'Serie Gasto $Corrientes'!DP17*'Serie Gasto Constantes'!$AR$207</f>
        <v>10281688991.3088</v>
      </c>
      <c r="DE17" s="4">
        <f t="shared" si="35"/>
        <v>3.7560351076353006E-2</v>
      </c>
      <c r="DF17" s="1">
        <f>+'Serie Gasto $Corrientes'!DR17*'Serie Gasto Constantes'!$AR$207</f>
        <v>273737829830.39996</v>
      </c>
      <c r="DG17" s="1">
        <f>+'Serie Gasto $Corrientes'!DS17*'Serie Gasto Constantes'!$AR$207</f>
        <v>273737829830.39996</v>
      </c>
      <c r="DH17" s="1">
        <f>+'Serie Gasto $Corrientes'!DT17*'Serie Gasto Constantes'!$AR$207</f>
        <v>37776660199.964394</v>
      </c>
      <c r="DI17" s="125">
        <f t="shared" si="36"/>
        <v>0.13800306747287988</v>
      </c>
      <c r="DJ17" s="1">
        <f>+'Serie Gasto $Corrientes'!DV17*'Serie Gasto Constantes'!$AR$207</f>
        <v>23791204421.743198</v>
      </c>
      <c r="DK17" s="4">
        <f t="shared" si="37"/>
        <v>8.6912373187452902E-2</v>
      </c>
      <c r="DL17" s="1">
        <f>+'Serie Gasto $Corrientes'!DX17*'Serie Gasto Constantes'!$AR$207</f>
        <v>273737829830.39996</v>
      </c>
      <c r="DM17" s="1">
        <f>+'Serie Gasto $Corrientes'!DY17*'Serie Gasto Constantes'!$AR$207</f>
        <v>273737829830.39996</v>
      </c>
      <c r="DN17" s="1">
        <f>+'Serie Gasto $Corrientes'!DZ17*'Serie Gasto Constantes'!$AR$207</f>
        <v>59549826156.865196</v>
      </c>
      <c r="DO17" s="125">
        <f t="shared" si="38"/>
        <v>0.21754328290598543</v>
      </c>
      <c r="DP17" s="1">
        <f>+'Serie Gasto $Corrientes'!EB17*'Serie Gasto Constantes'!$AR$207</f>
        <v>37707668705.257195</v>
      </c>
      <c r="DQ17" s="4">
        <f t="shared" si="39"/>
        <v>0.13775103254314455</v>
      </c>
      <c r="DR17" s="1">
        <f>+'Serie Gasto $Corrientes'!ED17*'Serie Gasto Constantes'!$AR$207</f>
        <v>273737829830.39996</v>
      </c>
      <c r="DS17" s="1">
        <f>+'Serie Gasto $Corrientes'!EE17*'Serie Gasto Constantes'!$AR$207</f>
        <v>273737829830.39996</v>
      </c>
      <c r="DT17" s="1">
        <f>+'Serie Gasto $Corrientes'!EF17*'Serie Gasto Constantes'!$AR$207</f>
        <v>79271786933.991592</v>
      </c>
      <c r="DU17" s="125">
        <f t="shared" si="40"/>
        <v>0.28959017824867722</v>
      </c>
      <c r="DV17" s="1">
        <f>+'Serie Gasto $Corrientes'!EH17*'Serie Gasto Constantes'!$AR$207</f>
        <v>54973561560.028793</v>
      </c>
      <c r="DW17" s="4">
        <f t="shared" si="41"/>
        <v>0.20082559138460629</v>
      </c>
      <c r="DX17" s="1">
        <f>+'Serie Gasto $Corrientes'!EJ17*'Serie Gasto Constantes'!$AR$207</f>
        <v>273737829830.39996</v>
      </c>
      <c r="DY17" s="1">
        <f>+'Serie Gasto $Corrientes'!EK17*'Serie Gasto Constantes'!$AR$207</f>
        <v>270734278281.86996</v>
      </c>
      <c r="DZ17" s="1">
        <f>+'Serie Gasto $Corrientes'!EL17*'Serie Gasto Constantes'!$AR$207</f>
        <v>113274728349.0732</v>
      </c>
      <c r="EA17" s="125">
        <f t="shared" si="42"/>
        <v>0.41839817649961308</v>
      </c>
      <c r="EB17" s="1">
        <f>+'Serie Gasto $Corrientes'!EN17*'Serie Gasto Constantes'!$AR$207</f>
        <v>76043892023.813995</v>
      </c>
      <c r="EC17" s="4">
        <f t="shared" si="43"/>
        <v>0.28088017707400281</v>
      </c>
      <c r="ED17" s="1">
        <f>+'Serie Gasto $Corrientes'!EP17*'Serie Gasto Constantes'!$AR$207</f>
        <v>273737829830.39996</v>
      </c>
      <c r="EE17" s="1">
        <f>+'Serie Gasto $Corrientes'!EQ17*'Serie Gasto Constantes'!$AR$207</f>
        <v>270734278281.86996</v>
      </c>
      <c r="EF17" s="1">
        <f>+'Serie Gasto $Corrientes'!ER17*'Serie Gasto Constantes'!$AR$207</f>
        <v>132890379897.44398</v>
      </c>
      <c r="EG17" s="125">
        <f t="shared" si="44"/>
        <v>0.49085169687706715</v>
      </c>
      <c r="EH17" s="1">
        <f>+'Serie Gasto $Corrientes'!ET17*'Serie Gasto Constantes'!$AR$207</f>
        <v>106184981082.2112</v>
      </c>
      <c r="EI17" s="4">
        <f t="shared" si="45"/>
        <v>0.39221107041221681</v>
      </c>
      <c r="EJ17" s="1">
        <f>+'Serie Gasto $Corrientes'!EV17*'Serie Gasto Constantes'!$AR$207</f>
        <v>273737829830.39996</v>
      </c>
      <c r="EK17" s="1">
        <f>+'Serie Gasto $Corrientes'!EW17*'Serie Gasto Constantes'!$AR$207</f>
        <v>270734278281.86996</v>
      </c>
      <c r="EL17" s="1">
        <f>+'Serie Gasto $Corrientes'!EX17*'Serie Gasto Constantes'!$AR$207</f>
        <v>147463773706.17358</v>
      </c>
      <c r="EM17" s="125">
        <f t="shared" si="46"/>
        <v>0.54468083850336979</v>
      </c>
      <c r="EN17" s="1">
        <f>+'Serie Gasto $Corrientes'!EZ17*'Serie Gasto Constantes'!$AR$207</f>
        <v>124321624868.60999</v>
      </c>
      <c r="EO17" s="4">
        <f t="shared" si="47"/>
        <v>0.45920164102446914</v>
      </c>
      <c r="EP17" s="1">
        <f>+'Serie Gasto $Corrientes'!FB17*'Serie Gasto Constantes'!$AR$207</f>
        <v>273737829830.39996</v>
      </c>
      <c r="EQ17" s="1">
        <f>+'Serie Gasto $Corrientes'!FC17*'Serie Gasto Constantes'!$AR$207</f>
        <v>270734278281.86996</v>
      </c>
      <c r="ER17" s="1">
        <f>+'Serie Gasto $Corrientes'!FD17*'Serie Gasto Constantes'!$AR$207</f>
        <v>164221172490.258</v>
      </c>
      <c r="ES17" s="125">
        <f t="shared" si="48"/>
        <v>0.60657694892732483</v>
      </c>
      <c r="ET17" s="1">
        <f>+'Serie Gasto $Corrientes'!FF17*'Serie Gasto Constantes'!$AR$207</f>
        <v>142343446646.43478</v>
      </c>
      <c r="EU17" s="4">
        <f t="shared" si="49"/>
        <v>0.52576809833528559</v>
      </c>
      <c r="EV17" s="1">
        <f>+'Serie Gasto $Corrientes'!FH17*'Serie Gasto Constantes'!$AR$207</f>
        <v>273737829830.39996</v>
      </c>
      <c r="EW17" s="1">
        <f>+'Serie Gasto $Corrientes'!FI17*'Serie Gasto Constantes'!$AR$207</f>
        <v>266512241266.26837</v>
      </c>
      <c r="EX17" s="1">
        <f>+'Serie Gasto $Corrientes'!FJ17*'Serie Gasto Constantes'!$AR$207</f>
        <v>182648605735.50238</v>
      </c>
      <c r="EY17" s="125">
        <f t="shared" si="50"/>
        <v>0.68532914236018494</v>
      </c>
      <c r="EZ17" s="1">
        <f>+'Serie Gasto $Corrientes'!FL17*'Serie Gasto Constantes'!$AR$207</f>
        <v>158114724699.95279</v>
      </c>
      <c r="FA17" s="4">
        <f t="shared" si="51"/>
        <v>0.59327377965345596</v>
      </c>
      <c r="FB17" s="1">
        <f>+'Serie Gasto $Corrientes'!FQ17*'Serie Gasto Constantes'!$AR$207</f>
        <v>273737829830.39996</v>
      </c>
      <c r="FC17" s="1">
        <f>+'Serie Gasto $Corrientes'!FR17*'Serie Gasto Constantes'!$AR$207</f>
        <v>266512241266.26837</v>
      </c>
      <c r="FD17" s="1">
        <f>+'Serie Gasto $Corrientes'!FS17*'Serie Gasto Constantes'!$AR$207</f>
        <v>197091562599.89038</v>
      </c>
      <c r="FE17" s="125">
        <f t="shared" si="52"/>
        <v>0.73952161320417231</v>
      </c>
      <c r="FF17" s="1">
        <f>+'Serie Gasto $Corrientes'!FU17*'Serie Gasto Constantes'!$AR$207</f>
        <v>174533348092.56839</v>
      </c>
      <c r="FG17" s="4">
        <f t="shared" si="53"/>
        <v>0.65487929283591428</v>
      </c>
      <c r="FH17" s="1">
        <f>+'Serie Gasto $Corrientes'!FW17*'Serie Gasto Constantes'!$AR$207</f>
        <v>273737829830.39996</v>
      </c>
      <c r="FI17" s="1">
        <f>+'Serie Gasto $Corrientes'!FX17*'Serie Gasto Constantes'!$AR$207</f>
        <v>266512241266.26837</v>
      </c>
      <c r="FJ17" s="1">
        <f>+'Serie Gasto $Corrientes'!FY17*'Serie Gasto Constantes'!$AR$207</f>
        <v>212909912925.4968</v>
      </c>
      <c r="FK17" s="125">
        <f t="shared" si="54"/>
        <v>0.79887479807271478</v>
      </c>
      <c r="FL17" s="1">
        <f>+'Serie Gasto $Corrientes'!GA17*'Serie Gasto Constantes'!$AR$207</f>
        <v>191888226820.16519</v>
      </c>
      <c r="FM17" s="4">
        <f t="shared" si="55"/>
        <v>0.71999779788145846</v>
      </c>
      <c r="FN17" s="1">
        <f>+'Serie Gasto $Corrientes'!GC17*'Serie Gasto Constantes'!$AR$207</f>
        <v>273737829830.39996</v>
      </c>
      <c r="FO17" s="1">
        <f>+'Serie Gasto $Corrientes'!GD17*'Serie Gasto Constantes'!$AR$207</f>
        <v>266512241266.26837</v>
      </c>
      <c r="FP17" s="1">
        <f>+'Serie Gasto $Corrientes'!GE17*'Serie Gasto Constantes'!$AR$207</f>
        <v>251550392844.64438</v>
      </c>
      <c r="FQ17" s="125">
        <f t="shared" si="56"/>
        <v>0.94386055833482019</v>
      </c>
      <c r="FR17" s="1">
        <f>+'Serie Gasto $Corrientes'!GG17*'Serie Gasto Constantes'!$AR$207</f>
        <v>237448027625.17197</v>
      </c>
      <c r="FS17" s="4">
        <f t="shared" si="57"/>
        <v>0.89094604621909734</v>
      </c>
      <c r="FT17" s="1">
        <f>+'Serie Gasto $Corrientes'!GI17*'Serie Gasto Constantes'!$AS$207</f>
        <v>273092097000</v>
      </c>
      <c r="FU17" s="1">
        <f>+'Serie Gasto $Corrientes'!GJ17*'Serie Gasto Constantes'!$AS$207</f>
        <v>273092097000</v>
      </c>
      <c r="FV17" s="1">
        <f>+'Serie Gasto $Corrientes'!GK17*'Serie Gasto Constantes'!$AS$207</f>
        <v>26311956870</v>
      </c>
      <c r="FW17" s="125">
        <f t="shared" si="58"/>
        <v>9.6348291140772188E-2</v>
      </c>
      <c r="FX17" s="1">
        <f>+'Serie Gasto $Corrientes'!GM17*'Serie Gasto Constantes'!$AS$207</f>
        <v>7280415547</v>
      </c>
      <c r="FY17" s="4">
        <f t="shared" si="59"/>
        <v>2.6659195293373867E-2</v>
      </c>
      <c r="FZ17" s="1">
        <f>+'Serie Gasto $Corrientes'!GO17*'Serie Gasto Constantes'!$AS$207</f>
        <v>273092097000</v>
      </c>
      <c r="GA17" s="1">
        <f>+'Serie Gasto $Corrientes'!GP17*'Serie Gasto Constantes'!$AS$207</f>
        <v>273092097000</v>
      </c>
      <c r="GB17" s="1">
        <f>+'Serie Gasto $Corrientes'!GQ17*'Serie Gasto Constantes'!$AS$207</f>
        <v>65036073679</v>
      </c>
      <c r="GC17" s="125">
        <f t="shared" si="60"/>
        <v>0.23814703681813246</v>
      </c>
      <c r="GD17" s="1">
        <f>+'Serie Gasto $Corrientes'!GS17*'Serie Gasto Constantes'!$AS$207</f>
        <v>19411227110</v>
      </c>
      <c r="GE17" s="4">
        <f t="shared" si="61"/>
        <v>7.107941724875326E-2</v>
      </c>
      <c r="GF17" s="1">
        <f>+'Serie Gasto $Corrientes'!GU17*'Serie Gasto Constantes'!$AS$207</f>
        <v>273092097000</v>
      </c>
      <c r="GG17" s="1">
        <f>+'Serie Gasto $Corrientes'!GV17*'Serie Gasto Constantes'!$AS$207</f>
        <v>273092097000</v>
      </c>
      <c r="GH17" s="1">
        <f>+'Serie Gasto $Corrientes'!GW17*'Serie Gasto Constantes'!$AS$207</f>
        <v>89866769199</v>
      </c>
      <c r="GI17" s="125">
        <f t="shared" si="62"/>
        <v>0.32907129201545515</v>
      </c>
      <c r="GJ17" s="1">
        <f>+'Serie Gasto $Corrientes'!GY17*'Serie Gasto Constantes'!$AS$207</f>
        <v>33517787908</v>
      </c>
      <c r="GK17" s="4">
        <f t="shared" si="63"/>
        <v>0.1227343752389876</v>
      </c>
      <c r="GL17" s="1">
        <f>+'Serie Gasto $Corrientes'!HA17*'Serie Gasto Constantes'!$AS$207</f>
        <v>273092097000</v>
      </c>
      <c r="GM17" s="1">
        <f>+'Serie Gasto $Corrientes'!HB17*'Serie Gasto Constantes'!$AS$207</f>
        <v>273092097000</v>
      </c>
      <c r="GN17" s="1">
        <f>+'Serie Gasto $Corrientes'!HC17*'Serie Gasto Constantes'!$AS$207</f>
        <v>104327613913</v>
      </c>
      <c r="GO17" s="125">
        <f t="shared" si="64"/>
        <v>0.38202355563954676</v>
      </c>
      <c r="GP17" s="1">
        <f>+'Serie Gasto $Corrientes'!HE17*'Serie Gasto Constantes'!$AS$207</f>
        <v>50032374409</v>
      </c>
      <c r="GQ17" s="4">
        <f t="shared" si="65"/>
        <v>0.18320696555711752</v>
      </c>
      <c r="GR17" s="1">
        <f>+'Serie Gasto $Corrientes'!HG17*'Serie Gasto Constantes'!$AS$207</f>
        <v>273092097000</v>
      </c>
      <c r="GS17" s="1">
        <f>+'Serie Gasto $Corrientes'!HH17*'Serie Gasto Constantes'!$AS$207</f>
        <v>273092097000</v>
      </c>
      <c r="GT17" s="1">
        <f>+'Serie Gasto $Corrientes'!HI17*'Serie Gasto Constantes'!$AS$207</f>
        <v>122194871718</v>
      </c>
      <c r="GU17" s="125">
        <f t="shared" si="66"/>
        <v>0.44744931493934809</v>
      </c>
      <c r="GV17" s="1">
        <f>+'Serie Gasto $Corrientes'!HK17*'Serie Gasto Constantes'!$AS$207</f>
        <v>68074435399</v>
      </c>
      <c r="GW17" s="4">
        <f t="shared" si="67"/>
        <v>0.24927281362887627</v>
      </c>
      <c r="GX17" s="1">
        <f>+'Serie Gasto $Corrientes'!HM17*'Serie Gasto Constantes'!$AS$207</f>
        <v>273092097000</v>
      </c>
      <c r="GY17" s="1">
        <f>+'Serie Gasto $Corrientes'!HN17*'Serie Gasto Constantes'!$AS$207</f>
        <v>273092097000</v>
      </c>
      <c r="GZ17" s="1">
        <f>+'Serie Gasto $Corrientes'!HO17*'Serie Gasto Constantes'!$AS$207</f>
        <v>146675439812</v>
      </c>
      <c r="HA17" s="125">
        <f t="shared" si="68"/>
        <v>0.53709148460638167</v>
      </c>
      <c r="HB17" s="1">
        <f>+'Serie Gasto $Corrientes'!HQ17*'Serie Gasto Constantes'!$AS$207</f>
        <v>95227106655</v>
      </c>
      <c r="HC17" s="4">
        <f t="shared" si="69"/>
        <v>0.34869960610760553</v>
      </c>
    </row>
    <row r="18" spans="1:211" x14ac:dyDescent="0.35">
      <c r="A18" s="28" t="s">
        <v>76</v>
      </c>
      <c r="B18" s="5">
        <f>+'Serie Gasto $Corrientes'!B18*'Serie Gasto Constantes'!$V$207</f>
        <v>185982961316.6554</v>
      </c>
      <c r="C18" s="6">
        <f>+'Serie Gasto $Corrientes'!C18*'Serie Gasto Constantes'!$V$207</f>
        <v>185909543958.89209</v>
      </c>
      <c r="D18" s="7">
        <f t="shared" si="0"/>
        <v>0.9996052468610912</v>
      </c>
      <c r="E18" s="5">
        <f>+'Serie Gasto $Corrientes'!E18*'Serie Gasto Constantes'!$W$207</f>
        <v>164186320009.35544</v>
      </c>
      <c r="F18" s="6">
        <f>+'Serie Gasto $Corrientes'!F18*'Serie Gasto Constantes'!$W$207</f>
        <v>164133143087.13312</v>
      </c>
      <c r="G18" s="7">
        <f t="shared" si="1"/>
        <v>0.99967611843532833</v>
      </c>
      <c r="H18" s="5">
        <f>+'Serie Gasto $Corrientes'!H18*'Serie Gasto Constantes'!$X$207</f>
        <v>175444281548.87402</v>
      </c>
      <c r="I18" s="6">
        <f>+'Serie Gasto $Corrientes'!I18*'Serie Gasto Constantes'!$X$207</f>
        <v>173265720047.96567</v>
      </c>
      <c r="J18" s="7">
        <f t="shared" si="2"/>
        <v>0.98758260182848157</v>
      </c>
      <c r="K18" s="5">
        <f>+'Serie Gasto $Corrientes'!K18*'Serie Gasto Constantes'!$Y$207</f>
        <v>173416858817.70325</v>
      </c>
      <c r="L18" s="6">
        <f>+'Serie Gasto $Corrientes'!L18*'Serie Gasto Constantes'!$Y$207</f>
        <v>173076558596.69507</v>
      </c>
      <c r="M18" s="7">
        <f t="shared" si="3"/>
        <v>0.99803767509498076</v>
      </c>
      <c r="N18" s="5">
        <f>+'Serie Gasto $Corrientes'!N18*'Serie Gasto Constantes'!$Z$207</f>
        <v>188514951004.89297</v>
      </c>
      <c r="O18" s="6">
        <f>+'Serie Gasto $Corrientes'!O18*'Serie Gasto Constantes'!$Z$207</f>
        <v>183906398129.30417</v>
      </c>
      <c r="P18" s="7">
        <f t="shared" si="4"/>
        <v>0.97555338263080693</v>
      </c>
      <c r="Q18" s="5">
        <f>+'Serie Gasto $Corrientes'!Q18*'Serie Gasto Constantes'!$AA$207</f>
        <v>157241456042.45544</v>
      </c>
      <c r="R18" s="6">
        <f>+'Serie Gasto $Corrientes'!R18*'Serie Gasto Constantes'!$AA$207</f>
        <v>156745003976.48572</v>
      </c>
      <c r="S18" s="7">
        <f t="shared" si="5"/>
        <v>0.99684274059484868</v>
      </c>
      <c r="T18" s="5">
        <f>+'Serie Gasto $Corrientes'!T18*'Serie Gasto Constantes'!$AB$207</f>
        <v>152483133385.25363</v>
      </c>
      <c r="U18" s="6">
        <f>+'Serie Gasto $Corrientes'!U18*'Serie Gasto Constantes'!$AB$207</f>
        <v>149751809013.05521</v>
      </c>
      <c r="V18" s="7">
        <f t="shared" si="6"/>
        <v>0.98208769513348304</v>
      </c>
      <c r="W18" s="5">
        <f>+'Serie Gasto $Corrientes'!W18*'Serie Gasto Constantes'!$AC$207</f>
        <v>172992453117.07642</v>
      </c>
      <c r="X18" s="6">
        <f>+'Serie Gasto $Corrientes'!X18*'Serie Gasto Constantes'!$AC$207</f>
        <v>172480435283.43951</v>
      </c>
      <c r="Y18" s="7">
        <f t="shared" si="7"/>
        <v>0.99704023022732458</v>
      </c>
      <c r="Z18" s="5">
        <f>+'Serie Gasto $Corrientes'!Z18*'Serie Gasto Constantes'!$AD$207</f>
        <v>177342793055.11572</v>
      </c>
      <c r="AA18" s="6">
        <f>+'Serie Gasto $Corrientes'!AA18*'Serie Gasto Constantes'!$AD$207</f>
        <v>173644731559.67761</v>
      </c>
      <c r="AB18" s="7">
        <f t="shared" si="8"/>
        <v>0.97914738213078212</v>
      </c>
      <c r="AC18" s="5">
        <f>+'Serie Gasto $Corrientes'!AC18*'Serie Gasto Constantes'!$AE$207</f>
        <v>169077013188.28708</v>
      </c>
      <c r="AD18" s="6">
        <f>+'Serie Gasto $Corrientes'!AD18*'Serie Gasto Constantes'!$AE$207</f>
        <v>166533857612.77521</v>
      </c>
      <c r="AE18" s="126">
        <f t="shared" si="9"/>
        <v>0.98495859651436013</v>
      </c>
      <c r="AF18" s="5">
        <f>+'Serie Gasto $Corrientes'!AF18*'Serie Gasto Constantes'!$AF$207</f>
        <v>173441964419.65717</v>
      </c>
      <c r="AG18" s="6">
        <f>+'Serie Gasto $Corrientes'!AG18*'Serie Gasto Constantes'!$AF$207</f>
        <v>172033725651.3092</v>
      </c>
      <c r="AH18" s="6">
        <f>+'Serie Gasto $Corrientes'!AH18*'Serie Gasto Constantes'!$AF$207</f>
        <v>157239641399.98773</v>
      </c>
      <c r="AI18" s="126">
        <f t="shared" si="10"/>
        <v>0.91400474415518251</v>
      </c>
      <c r="AJ18" s="6">
        <f>+'Serie Gasto $Corrientes'!AJ18*'Serie Gasto Constantes'!$AF$207</f>
        <v>149148763748.8345</v>
      </c>
      <c r="AK18" s="126">
        <f t="shared" si="11"/>
        <v>0.86697397957386768</v>
      </c>
      <c r="AL18" s="5">
        <f>+'Serie Gasto $Corrientes'!AL18*'Serie Gasto Constantes'!$AG$207</f>
        <v>166537326007.21567</v>
      </c>
      <c r="AM18" s="6">
        <f>+'Serie Gasto $Corrientes'!AM18*'Serie Gasto Constantes'!$AG$207</f>
        <v>166537326007.21567</v>
      </c>
      <c r="AN18" s="6">
        <f>+'Serie Gasto $Corrientes'!AN18*'Serie Gasto Constantes'!$AG$207</f>
        <v>152265830787.86017</v>
      </c>
      <c r="AO18" s="126">
        <f t="shared" si="12"/>
        <v>0.91430452522855354</v>
      </c>
      <c r="AP18" s="6">
        <f>+'Serie Gasto $Corrientes'!AP18*'Serie Gasto Constantes'!$AG$207</f>
        <v>143933104673.6329</v>
      </c>
      <c r="AQ18" s="126">
        <f t="shared" si="13"/>
        <v>0.86426933903932512</v>
      </c>
      <c r="AR18" s="5">
        <f>+'Serie Gasto $Corrientes'!AR18*'Serie Gasto Constantes'!$AH$207</f>
        <v>164011280774.52689</v>
      </c>
      <c r="AS18" s="6">
        <f>+'Serie Gasto $Corrientes'!AS18*'Serie Gasto Constantes'!$AH$207</f>
        <v>164011280774.52689</v>
      </c>
      <c r="AT18" s="6">
        <f>+'Serie Gasto $Corrientes'!AT18*'Serie Gasto Constantes'!$AH$207</f>
        <v>157276738856.08475</v>
      </c>
      <c r="AU18" s="126">
        <f t="shared" si="14"/>
        <v>0.95893854443036519</v>
      </c>
      <c r="AV18" s="6">
        <f>+'Serie Gasto $Corrientes'!AV18*'Serie Gasto Constantes'!$AH$207</f>
        <v>149432899311.31616</v>
      </c>
      <c r="AW18" s="126">
        <f t="shared" si="15"/>
        <v>0.9111135441759507</v>
      </c>
      <c r="AX18" s="5">
        <f>+'Serie Gasto $Corrientes'!AX18*'Serie Gasto Constantes'!$AI$207</f>
        <v>162566767753.46152</v>
      </c>
      <c r="AY18" s="6">
        <f>+'Serie Gasto $Corrientes'!AY18*'Serie Gasto Constantes'!$AI$207</f>
        <v>162566767753.46152</v>
      </c>
      <c r="AZ18" s="6">
        <f>+'Serie Gasto $Corrientes'!AZ18*'Serie Gasto Constantes'!$AI$207</f>
        <v>150994736490.15015</v>
      </c>
      <c r="BA18" s="126">
        <f t="shared" si="16"/>
        <v>0.92881674758483979</v>
      </c>
      <c r="BB18" s="6">
        <f>+'Serie Gasto $Corrientes'!BB18*'Serie Gasto Constantes'!$AI$207</f>
        <v>145629794682.34583</v>
      </c>
      <c r="BC18" s="126">
        <f t="shared" si="17"/>
        <v>0.89581528066793314</v>
      </c>
      <c r="BD18" s="5">
        <f>+'Serie Gasto $Corrientes'!BD18*'Serie Gasto Constantes'!$AJ$207</f>
        <v>189498489265.51767</v>
      </c>
      <c r="BE18" s="6">
        <f>+'Serie Gasto $Corrientes'!BE18*'Serie Gasto Constantes'!$AJ$207</f>
        <v>170646998935.1813</v>
      </c>
      <c r="BF18" s="6">
        <f>+'Serie Gasto $Corrientes'!BF18*'Serie Gasto Constantes'!$AJ$207</f>
        <v>164185886781.55453</v>
      </c>
      <c r="BG18" s="126">
        <f t="shared" si="18"/>
        <v>0.96213755768373654</v>
      </c>
      <c r="BH18" s="6">
        <f>+'Serie Gasto $Corrientes'!BH18*'Serie Gasto Constantes'!$AJ$207</f>
        <v>157530646238.0054</v>
      </c>
      <c r="BI18" s="126">
        <f t="shared" si="19"/>
        <v>0.92313751323480331</v>
      </c>
      <c r="BJ18" s="5">
        <f>+'Serie Gasto $Corrientes'!BJ18*'Serie Gasto Constantes'!$AK$207</f>
        <v>137313612511.56847</v>
      </c>
      <c r="BK18" s="6">
        <f>+'Serie Gasto $Corrientes'!BK18*'Serie Gasto Constantes'!$AK$207</f>
        <v>137313612511.56847</v>
      </c>
      <c r="BL18" s="6">
        <f>+'Serie Gasto $Corrientes'!BL18*'Serie Gasto Constantes'!$AK$207</f>
        <v>127783623250.78537</v>
      </c>
      <c r="BM18" s="126">
        <f t="shared" si="20"/>
        <v>0.93059690815446128</v>
      </c>
      <c r="BN18" s="6">
        <f>+'Serie Gasto $Corrientes'!BN18*'Serie Gasto Constantes'!$AK$207</f>
        <v>123738876906.1219</v>
      </c>
      <c r="BO18" s="126">
        <f t="shared" si="21"/>
        <v>0.9011406417968727</v>
      </c>
      <c r="BP18" s="5">
        <f>+'Serie Gasto $Corrientes'!BP18*'Serie Gasto Constantes'!$AL$207</f>
        <v>147505038881.55359</v>
      </c>
      <c r="BQ18" s="6">
        <f>+'Serie Gasto $Corrientes'!BQ18*'Serie Gasto Constantes'!$AL$207</f>
        <v>147505038881.55359</v>
      </c>
      <c r="BR18" s="6">
        <f>+'Serie Gasto $Corrientes'!BR18*'Serie Gasto Constantes'!$AL$207</f>
        <v>132235562144.10255</v>
      </c>
      <c r="BS18" s="126">
        <f t="shared" si="22"/>
        <v>0.8964816601979787</v>
      </c>
      <c r="BT18" s="6">
        <f>+'Serie Gasto $Corrientes'!BT18*'Serie Gasto Constantes'!$AL$207</f>
        <v>128379435109.86261</v>
      </c>
      <c r="BU18" s="126">
        <f t="shared" si="23"/>
        <v>0.87033931913981044</v>
      </c>
      <c r="BV18" s="5">
        <f>+'Serie Gasto $Corrientes'!BV18*'Serie Gasto Constantes'!$AM$207</f>
        <v>146663610345.55469</v>
      </c>
      <c r="BW18" s="6">
        <f>+'Serie Gasto $Corrientes'!BW18*'Serie Gasto Constantes'!$AM$207</f>
        <v>146663610345.55469</v>
      </c>
      <c r="BX18" s="6">
        <f>+'Serie Gasto $Corrientes'!BX18*'Serie Gasto Constantes'!$AM$207</f>
        <v>139236371485.49802</v>
      </c>
      <c r="BY18" s="126">
        <f t="shared" si="24"/>
        <v>0.94935867975323041</v>
      </c>
      <c r="BZ18" s="6">
        <f>+'Serie Gasto $Corrientes'!BZ18*'Serie Gasto Constantes'!$AM$207</f>
        <v>135342052417.42444</v>
      </c>
      <c r="CA18" s="126">
        <f t="shared" si="25"/>
        <v>0.92280595096864526</v>
      </c>
      <c r="CB18" s="5">
        <f>+'Serie Gasto $Corrientes'!CB18*'Serie Gasto Constantes'!$AN$207</f>
        <v>150827447047.45755</v>
      </c>
      <c r="CC18" s="6">
        <f>+'Serie Gasto $Corrientes'!CC18*'Serie Gasto Constantes'!$AN$207</f>
        <v>150827447047.45755</v>
      </c>
      <c r="CD18" s="6">
        <f>+'Serie Gasto $Corrientes'!CD18*'Serie Gasto Constantes'!$AN$207</f>
        <v>142580379465.61664</v>
      </c>
      <c r="CE18" s="126">
        <f t="shared" si="26"/>
        <v>0.945321175003075</v>
      </c>
      <c r="CF18" s="6">
        <f>+'Serie Gasto $Corrientes'!CF18*'Serie Gasto Constantes'!$AN$207</f>
        <v>137991867780.6683</v>
      </c>
      <c r="CG18" s="7">
        <f t="shared" si="27"/>
        <v>0.91489891582696781</v>
      </c>
      <c r="CH18" s="6">
        <f>+'Serie Gasto $Corrientes'!CH18*'Serie Gasto Constantes'!$AO$207</f>
        <v>178510280819.50992</v>
      </c>
      <c r="CI18" s="6">
        <f>+'Serie Gasto $Corrientes'!CI18*'Serie Gasto Constantes'!$AO$207</f>
        <v>178510280819.50992</v>
      </c>
      <c r="CJ18" s="6">
        <f>+'Serie Gasto $Corrientes'!CJ18*'Serie Gasto Constantes'!$AO$207</f>
        <v>157133745883.26028</v>
      </c>
      <c r="CK18" s="126">
        <f t="shared" si="28"/>
        <v>0.88025039881112921</v>
      </c>
      <c r="CL18" s="6">
        <f>+'Serie Gasto $Corrientes'!CL18*'Serie Gasto Constantes'!$AO$207</f>
        <v>152485059486.95685</v>
      </c>
      <c r="CM18" s="7">
        <f t="shared" si="29"/>
        <v>0.85420883764746902</v>
      </c>
      <c r="CN18" s="6">
        <f>+'Serie Gasto $Corrientes'!CN18*'Serie Gasto Constantes'!$AP$207</f>
        <v>163715318597.82791</v>
      </c>
      <c r="CO18" s="6">
        <f>+'Serie Gasto $Corrientes'!CO18*'Serie Gasto Constantes'!$AP$207</f>
        <v>163715318597.82791</v>
      </c>
      <c r="CP18" s="6">
        <f>+'Serie Gasto $Corrientes'!CP18*'Serie Gasto Constantes'!$AP$207</f>
        <v>160299801880.28378</v>
      </c>
      <c r="CQ18" s="126">
        <f t="shared" si="30"/>
        <v>0.97913746406385793</v>
      </c>
      <c r="CR18" s="6">
        <f>+'Serie Gasto $Corrientes'!CR18*'Serie Gasto Constantes'!$AP$207</f>
        <v>156318750927.66895</v>
      </c>
      <c r="CS18" s="7">
        <f t="shared" si="31"/>
        <v>0.95482055232516827</v>
      </c>
      <c r="CT18" s="6">
        <f>+'Serie Gasto $Corrientes'!DC18*'Serie Gasto Constantes'!$AQ$207</f>
        <v>165913492270.64838</v>
      </c>
      <c r="CU18" s="6">
        <f>+'Serie Gasto $Corrientes'!DD18*'Serie Gasto Constantes'!$AQ$207</f>
        <v>169212110684.82208</v>
      </c>
      <c r="CV18" s="6">
        <f>+'Serie Gasto $Corrientes'!DE18*'Serie Gasto Constantes'!$AQ$207</f>
        <v>168820074940.88046</v>
      </c>
      <c r="CW18" s="126">
        <f t="shared" si="32"/>
        <v>0.99768316970720949</v>
      </c>
      <c r="CX18" s="6">
        <f>+'Serie Gasto $Corrientes'!DG18*'Serie Gasto Constantes'!$AQ$207</f>
        <v>164927230594.84317</v>
      </c>
      <c r="CY18" s="7">
        <f t="shared" si="33"/>
        <v>0.97467746207622208</v>
      </c>
      <c r="CZ18" s="6">
        <f>+'Serie Gasto $Corrientes'!DL18*'Serie Gasto Constantes'!$AR$207</f>
        <v>190736418927.59998</v>
      </c>
      <c r="DA18" s="6">
        <f>+'Serie Gasto $Corrientes'!DM18*'Serie Gasto Constantes'!$AR$207</f>
        <v>190736418927.59998</v>
      </c>
      <c r="DB18" s="6">
        <f>+'Serie Gasto $Corrientes'!DN18*'Serie Gasto Constantes'!$AR$207</f>
        <v>8691158932.8407993</v>
      </c>
      <c r="DC18" s="126">
        <f t="shared" si="34"/>
        <v>4.5566331703751885E-2</v>
      </c>
      <c r="DD18" s="6">
        <f>+'Serie Gasto $Corrientes'!DP18*'Serie Gasto Constantes'!$AR$207</f>
        <v>7939576647.490799</v>
      </c>
      <c r="DE18" s="7">
        <f t="shared" si="35"/>
        <v>4.1625908109895443E-2</v>
      </c>
      <c r="DF18" s="6">
        <f>+'Serie Gasto $Corrientes'!DR18*'Serie Gasto Constantes'!$AR$207</f>
        <v>190736418927.59998</v>
      </c>
      <c r="DG18" s="6">
        <f>+'Serie Gasto $Corrientes'!DS18*'Serie Gasto Constantes'!$AR$207</f>
        <v>190736418927.59998</v>
      </c>
      <c r="DH18" s="6">
        <f>+'Serie Gasto $Corrientes'!DT18*'Serie Gasto Constantes'!$AR$207</f>
        <v>23190272086.472397</v>
      </c>
      <c r="DI18" s="126">
        <f t="shared" si="36"/>
        <v>0.12158282207906501</v>
      </c>
      <c r="DJ18" s="6">
        <f>+'Serie Gasto $Corrientes'!DV18*'Serie Gasto Constantes'!$AR$207</f>
        <v>19281789782.158798</v>
      </c>
      <c r="DK18" s="7">
        <f t="shared" si="37"/>
        <v>0.10109128550577333</v>
      </c>
      <c r="DL18" s="6">
        <f>+'Serie Gasto $Corrientes'!DX18*'Serie Gasto Constantes'!$AR$207</f>
        <v>190736418927.59998</v>
      </c>
      <c r="DM18" s="6">
        <f>+'Serie Gasto $Corrientes'!DY18*'Serie Gasto Constantes'!$AR$207</f>
        <v>190736418927.59998</v>
      </c>
      <c r="DN18" s="6">
        <f>+'Serie Gasto $Corrientes'!DZ18*'Serie Gasto Constantes'!$AR$207</f>
        <v>38016271782.590393</v>
      </c>
      <c r="DO18" s="126">
        <f t="shared" si="38"/>
        <v>0.19931312539227586</v>
      </c>
      <c r="DP18" s="6">
        <f>+'Serie Gasto $Corrientes'!EB18*'Serie Gasto Constantes'!$AR$207</f>
        <v>29966044985.884796</v>
      </c>
      <c r="DQ18" s="7">
        <f t="shared" si="39"/>
        <v>0.1571070965595687</v>
      </c>
      <c r="DR18" s="6">
        <f>+'Serie Gasto $Corrientes'!ED18*'Serie Gasto Constantes'!$AR$207</f>
        <v>190736418927.59998</v>
      </c>
      <c r="DS18" s="6">
        <f>+'Serie Gasto $Corrientes'!EE18*'Serie Gasto Constantes'!$AR$207</f>
        <v>190736418927.59998</v>
      </c>
      <c r="DT18" s="6">
        <f>+'Serie Gasto $Corrientes'!EF18*'Serie Gasto Constantes'!$AR$207</f>
        <v>51528946214.007599</v>
      </c>
      <c r="DU18" s="126">
        <f t="shared" si="40"/>
        <v>0.27015787810070524</v>
      </c>
      <c r="DV18" s="6">
        <f>+'Serie Gasto $Corrientes'!EH18*'Serie Gasto Constantes'!$AR$207</f>
        <v>42186271188.531593</v>
      </c>
      <c r="DW18" s="7">
        <f t="shared" si="41"/>
        <v>0.22117575356463373</v>
      </c>
      <c r="DX18" s="6">
        <f>+'Serie Gasto $Corrientes'!EJ18*'Serie Gasto Constantes'!$AR$207</f>
        <v>190736418927.59998</v>
      </c>
      <c r="DY18" s="6">
        <f>+'Serie Gasto $Corrientes'!EK18*'Serie Gasto Constantes'!$AR$207</f>
        <v>187732867379.06998</v>
      </c>
      <c r="DZ18" s="6">
        <f>+'Serie Gasto $Corrientes'!EL18*'Serie Gasto Constantes'!$AR$207</f>
        <v>64741703354.639992</v>
      </c>
      <c r="EA18" s="126">
        <f t="shared" si="42"/>
        <v>0.34486078148432914</v>
      </c>
      <c r="EB18" s="6">
        <f>+'Serie Gasto $Corrientes'!EN18*'Serie Gasto Constantes'!$AR$207</f>
        <v>56317175634.766792</v>
      </c>
      <c r="EC18" s="7">
        <f t="shared" si="43"/>
        <v>0.29998570000558944</v>
      </c>
      <c r="ED18" s="6">
        <f>+'Serie Gasto $Corrientes'!EP18*'Serie Gasto Constantes'!$AR$207</f>
        <v>190736418927.59998</v>
      </c>
      <c r="EE18" s="6">
        <f>+'Serie Gasto $Corrientes'!EQ18*'Serie Gasto Constantes'!$AR$207</f>
        <v>187732867379.06998</v>
      </c>
      <c r="EF18" s="6">
        <f>+'Serie Gasto $Corrientes'!ER18*'Serie Gasto Constantes'!$AR$207</f>
        <v>84357354903.010788</v>
      </c>
      <c r="EG18" s="126">
        <f t="shared" si="44"/>
        <v>0.44934782108599303</v>
      </c>
      <c r="EH18" s="6">
        <f>+'Serie Gasto $Corrientes'!ET18*'Serie Gasto Constantes'!$AR$207</f>
        <v>79040977838.674789</v>
      </c>
      <c r="EI18" s="7">
        <f t="shared" si="45"/>
        <v>0.42102898092466323</v>
      </c>
      <c r="EJ18" s="6">
        <f>+'Serie Gasto $Corrientes'!EV18*'Serie Gasto Constantes'!$AR$207</f>
        <v>190736418927.59998</v>
      </c>
      <c r="EK18" s="6">
        <f>+'Serie Gasto $Corrientes'!EW18*'Serie Gasto Constantes'!$AR$207</f>
        <v>187732867379.06998</v>
      </c>
      <c r="EL18" s="6">
        <f>+'Serie Gasto $Corrientes'!EX18*'Serie Gasto Constantes'!$AR$207</f>
        <v>97200860325.940796</v>
      </c>
      <c r="EM18" s="126">
        <f t="shared" si="46"/>
        <v>0.51776154960480592</v>
      </c>
      <c r="EN18" s="6">
        <f>+'Serie Gasto $Corrientes'!EZ18*'Serie Gasto Constantes'!$AR$207</f>
        <v>91544916717.493195</v>
      </c>
      <c r="EO18" s="7">
        <f t="shared" si="47"/>
        <v>0.4876339343000915</v>
      </c>
      <c r="EP18" s="6">
        <f>+'Serie Gasto $Corrientes'!FB18*'Serie Gasto Constantes'!$AR$207</f>
        <v>190736418927.59998</v>
      </c>
      <c r="EQ18" s="6">
        <f>+'Serie Gasto $Corrientes'!FC18*'Serie Gasto Constantes'!$AR$207</f>
        <v>187732867379.06998</v>
      </c>
      <c r="ER18" s="6">
        <f>+'Serie Gasto $Corrientes'!FD18*'Serie Gasto Constantes'!$AR$207</f>
        <v>107515771639.95718</v>
      </c>
      <c r="ES18" s="126">
        <f t="shared" si="48"/>
        <v>0.57270617095972587</v>
      </c>
      <c r="ET18" s="6">
        <f>+'Serie Gasto $Corrientes'!FF18*'Serie Gasto Constantes'!$AR$207</f>
        <v>102178278887.0844</v>
      </c>
      <c r="EU18" s="7">
        <f t="shared" si="49"/>
        <v>0.54427485348511795</v>
      </c>
      <c r="EV18" s="6">
        <f>+'Serie Gasto $Corrientes'!FH18*'Serie Gasto Constantes'!$AR$207</f>
        <v>190736418927.59998</v>
      </c>
      <c r="EW18" s="6">
        <f>+'Serie Gasto $Corrientes'!FI18*'Serie Gasto Constantes'!$AR$207</f>
        <v>187732867379.06998</v>
      </c>
      <c r="EX18" s="6">
        <f>+'Serie Gasto $Corrientes'!FJ18*'Serie Gasto Constantes'!$AR$207</f>
        <v>119737851457.76999</v>
      </c>
      <c r="EY18" s="126">
        <f t="shared" si="50"/>
        <v>0.63780974066728269</v>
      </c>
      <c r="EZ18" s="6">
        <f>+'Serie Gasto $Corrientes'!FL18*'Serie Gasto Constantes'!$AR$207</f>
        <v>114467655288.6516</v>
      </c>
      <c r="FA18" s="7">
        <f t="shared" si="51"/>
        <v>0.60973689310097545</v>
      </c>
      <c r="FB18" s="6">
        <f>+'Serie Gasto $Corrientes'!FQ18*'Serie Gasto Constantes'!$AR$207</f>
        <v>190736418927.59998</v>
      </c>
      <c r="FC18" s="6">
        <f>+'Serie Gasto $Corrientes'!FR18*'Serie Gasto Constantes'!$AR$207</f>
        <v>187732867379.06998</v>
      </c>
      <c r="FD18" s="6">
        <f>+'Serie Gasto $Corrientes'!FS18*'Serie Gasto Constantes'!$AR$207</f>
        <v>131909896951.63799</v>
      </c>
      <c r="FE18" s="126">
        <f t="shared" si="52"/>
        <v>0.70264679165255428</v>
      </c>
      <c r="FF18" s="6">
        <f>+'Serie Gasto $Corrientes'!FU18*'Serie Gasto Constantes'!$AR$207</f>
        <v>125894194630.44839</v>
      </c>
      <c r="FG18" s="7">
        <f t="shared" si="53"/>
        <v>0.67060284322107</v>
      </c>
      <c r="FH18" s="6">
        <f>+'Serie Gasto $Corrientes'!FW18*'Serie Gasto Constantes'!$AR$207</f>
        <v>190736418927.59998</v>
      </c>
      <c r="FI18" s="6">
        <f>+'Serie Gasto $Corrientes'!FX18*'Serie Gasto Constantes'!$AR$207</f>
        <v>187732867379.06998</v>
      </c>
      <c r="FJ18" s="6">
        <f>+'Serie Gasto $Corrientes'!FY18*'Serie Gasto Constantes'!$AR$207</f>
        <v>143553025634.02319</v>
      </c>
      <c r="FK18" s="126">
        <f t="shared" si="54"/>
        <v>0.7646664520611679</v>
      </c>
      <c r="FL18" s="6">
        <f>+'Serie Gasto $Corrientes'!GA18*'Serie Gasto Constantes'!$AR$207</f>
        <v>138517148942.81158</v>
      </c>
      <c r="FM18" s="7">
        <f t="shared" si="55"/>
        <v>0.73784175822083364</v>
      </c>
      <c r="FN18" s="6">
        <f>+'Serie Gasto $Corrientes'!GC18*'Serie Gasto Constantes'!$AR$207</f>
        <v>190736418927.59998</v>
      </c>
      <c r="FO18" s="6">
        <f>+'Serie Gasto $Corrientes'!GD18*'Serie Gasto Constantes'!$AR$207</f>
        <v>187732867379.06998</v>
      </c>
      <c r="FP18" s="6">
        <f>+'Serie Gasto $Corrientes'!GE18*'Serie Gasto Constantes'!$AR$207</f>
        <v>177943739339.76117</v>
      </c>
      <c r="FQ18" s="126">
        <f t="shared" si="56"/>
        <v>0.94785607775572611</v>
      </c>
      <c r="FR18" s="6">
        <f>+'Serie Gasto $Corrientes'!GG18*'Serie Gasto Constantes'!$AR$207</f>
        <v>172259930100.41397</v>
      </c>
      <c r="FS18" s="7">
        <f t="shared" si="57"/>
        <v>0.91758003009982758</v>
      </c>
      <c r="FT18" s="6">
        <f>+'Serie Gasto $Corrientes'!GI18*'Serie Gasto Constantes'!$AS$207</f>
        <v>192224706000</v>
      </c>
      <c r="FU18" s="6">
        <f>+'Serie Gasto $Corrientes'!GJ18*'Serie Gasto Constantes'!$AS$207</f>
        <v>192224706000</v>
      </c>
      <c r="FV18" s="6">
        <f>+'Serie Gasto $Corrientes'!GK18*'Serie Gasto Constantes'!$AS$207</f>
        <v>17275007960</v>
      </c>
      <c r="FW18" s="126">
        <f t="shared" si="58"/>
        <v>8.9868822377077787E-2</v>
      </c>
      <c r="FX18" s="6">
        <f>+'Serie Gasto $Corrientes'!GM18*'Serie Gasto Constantes'!$AS$207</f>
        <v>7278871030</v>
      </c>
      <c r="FY18" s="7">
        <f t="shared" si="59"/>
        <v>3.7866469828285239E-2</v>
      </c>
      <c r="FZ18" s="6">
        <f>+'Serie Gasto $Corrientes'!GO18*'Serie Gasto Constantes'!$AS$207</f>
        <v>192224706000</v>
      </c>
      <c r="GA18" s="6">
        <f>+'Serie Gasto $Corrientes'!GP18*'Serie Gasto Constantes'!$AS$207</f>
        <v>192224706000</v>
      </c>
      <c r="GB18" s="6">
        <f>+'Serie Gasto $Corrientes'!GQ18*'Serie Gasto Constantes'!$AS$207</f>
        <v>29702669043</v>
      </c>
      <c r="GC18" s="126">
        <f t="shared" si="60"/>
        <v>0.15452055909504162</v>
      </c>
      <c r="GD18" s="6">
        <f>+'Serie Gasto $Corrientes'!GS18*'Serie Gasto Constantes'!$AS$207</f>
        <v>19207803392</v>
      </c>
      <c r="GE18" s="7">
        <f t="shared" si="61"/>
        <v>9.9923697591713309E-2</v>
      </c>
      <c r="GF18" s="6">
        <f>+'Serie Gasto $Corrientes'!GU18*'Serie Gasto Constantes'!$AS$207</f>
        <v>192224706000</v>
      </c>
      <c r="GG18" s="6">
        <f>+'Serie Gasto $Corrientes'!GV18*'Serie Gasto Constantes'!$AS$207</f>
        <v>192224706000</v>
      </c>
      <c r="GH18" s="6">
        <f>+'Serie Gasto $Corrientes'!GW18*'Serie Gasto Constantes'!$AS$207</f>
        <v>41637754182</v>
      </c>
      <c r="GI18" s="126">
        <f t="shared" si="62"/>
        <v>0.21660979511135264</v>
      </c>
      <c r="GJ18" s="6">
        <f>+'Serie Gasto $Corrientes'!GY18*'Serie Gasto Constantes'!$AS$207</f>
        <v>30911000057</v>
      </c>
      <c r="GK18" s="7">
        <f t="shared" si="63"/>
        <v>0.1608065929724975</v>
      </c>
      <c r="GL18" s="6">
        <f>+'Serie Gasto $Corrientes'!HA18*'Serie Gasto Constantes'!$AS$207</f>
        <v>192224706000</v>
      </c>
      <c r="GM18" s="6">
        <f>+'Serie Gasto $Corrientes'!HB18*'Serie Gasto Constantes'!$AS$207</f>
        <v>192224706000</v>
      </c>
      <c r="GN18" s="6">
        <f>+'Serie Gasto $Corrientes'!HC18*'Serie Gasto Constantes'!$AS$207</f>
        <v>53456820518</v>
      </c>
      <c r="GO18" s="126">
        <f t="shared" si="64"/>
        <v>0.2780954728993057</v>
      </c>
      <c r="GP18" s="6">
        <f>+'Serie Gasto $Corrientes'!HE18*'Serie Gasto Constantes'!$AS$207</f>
        <v>42741670748</v>
      </c>
      <c r="GQ18" s="7">
        <f t="shared" si="65"/>
        <v>0.22235263945728184</v>
      </c>
      <c r="GR18" s="6">
        <f>+'Serie Gasto $Corrientes'!HG18*'Serie Gasto Constantes'!$AS$207</f>
        <v>192224706000</v>
      </c>
      <c r="GS18" s="6">
        <f>+'Serie Gasto $Corrientes'!HH18*'Serie Gasto Constantes'!$AS$207</f>
        <v>192224706000</v>
      </c>
      <c r="GT18" s="6">
        <f>+'Serie Gasto $Corrientes'!HI18*'Serie Gasto Constantes'!$AS$207</f>
        <v>69036057602</v>
      </c>
      <c r="GU18" s="126">
        <f t="shared" si="66"/>
        <v>0.3591424798537603</v>
      </c>
      <c r="GV18" s="6">
        <f>+'Serie Gasto $Corrientes'!HK18*'Serie Gasto Constantes'!$AS$207</f>
        <v>54965396282</v>
      </c>
      <c r="GW18" s="7">
        <f t="shared" si="67"/>
        <v>0.28594345350175748</v>
      </c>
      <c r="GX18" s="6">
        <f>+'Serie Gasto $Corrientes'!HM18*'Serie Gasto Constantes'!$AS$207</f>
        <v>192224706000</v>
      </c>
      <c r="GY18" s="6">
        <f>+'Serie Gasto $Corrientes'!HN18*'Serie Gasto Constantes'!$AS$207</f>
        <v>192224706000</v>
      </c>
      <c r="GZ18" s="6">
        <f>+'Serie Gasto $Corrientes'!HO18*'Serie Gasto Constantes'!$AS$207</f>
        <v>90141152172</v>
      </c>
      <c r="HA18" s="126">
        <f t="shared" si="68"/>
        <v>0.46893635083515228</v>
      </c>
      <c r="HB18" s="6">
        <f>+'Serie Gasto $Corrientes'!HQ18*'Serie Gasto Constantes'!$AS$207</f>
        <v>76204917011</v>
      </c>
      <c r="HC18" s="7">
        <f t="shared" si="69"/>
        <v>0.39643664228572156</v>
      </c>
    </row>
    <row r="19" spans="1:211" x14ac:dyDescent="0.35">
      <c r="A19" s="28" t="s">
        <v>185</v>
      </c>
      <c r="B19" s="5">
        <f>+'Serie Gasto $Corrientes'!B19*'Serie Gasto Constantes'!$V$207</f>
        <v>67623154940.927032</v>
      </c>
      <c r="C19" s="6">
        <f>+'Serie Gasto $Corrientes'!C19*'Serie Gasto Constantes'!$V$207</f>
        <v>67258591999.939987</v>
      </c>
      <c r="D19" s="7">
        <f t="shared" si="0"/>
        <v>0.99460890369126498</v>
      </c>
      <c r="E19" s="5">
        <f>+'Serie Gasto $Corrientes'!E19*'Serie Gasto Constantes'!$W$207</f>
        <v>58710793502.999664</v>
      </c>
      <c r="F19" s="6">
        <f>+'Serie Gasto $Corrientes'!F19*'Serie Gasto Constantes'!$W$207</f>
        <v>58371127543.635788</v>
      </c>
      <c r="G19" s="7">
        <f t="shared" si="1"/>
        <v>0.99421459089381037</v>
      </c>
      <c r="H19" s="5">
        <f>+'Serie Gasto $Corrientes'!H19*'Serie Gasto Constantes'!$X$207</f>
        <v>43648300301.329536</v>
      </c>
      <c r="I19" s="6">
        <f>+'Serie Gasto $Corrientes'!I19*'Serie Gasto Constantes'!$X$207</f>
        <v>42964378859.413239</v>
      </c>
      <c r="J19" s="7">
        <f t="shared" si="2"/>
        <v>0.98433108649833345</v>
      </c>
      <c r="K19" s="5">
        <f>+'Serie Gasto $Corrientes'!K19*'Serie Gasto Constantes'!$Y$207</f>
        <v>140105017189.38086</v>
      </c>
      <c r="L19" s="6">
        <f>+'Serie Gasto $Corrientes'!L19*'Serie Gasto Constantes'!$Y$207</f>
        <v>139206280766.19418</v>
      </c>
      <c r="M19" s="7">
        <f t="shared" si="3"/>
        <v>0.99358526595823582</v>
      </c>
      <c r="N19" s="5">
        <f>+'Serie Gasto $Corrientes'!N19*'Serie Gasto Constantes'!$Z$207</f>
        <v>207734584907.83548</v>
      </c>
      <c r="O19" s="6">
        <f>+'Serie Gasto $Corrientes'!O19*'Serie Gasto Constantes'!$Z$207</f>
        <v>167171634952.32489</v>
      </c>
      <c r="P19" s="7">
        <f t="shared" si="4"/>
        <v>0.80473665483527002</v>
      </c>
      <c r="Q19" s="5">
        <f>+'Serie Gasto $Corrientes'!Q19*'Serie Gasto Constantes'!$AA$207</f>
        <v>140437117791.9978</v>
      </c>
      <c r="R19" s="6">
        <f>+'Serie Gasto $Corrientes'!R19*'Serie Gasto Constantes'!$AA$207</f>
        <v>136134575220.25978</v>
      </c>
      <c r="S19" s="7">
        <f t="shared" si="5"/>
        <v>0.96936320938948251</v>
      </c>
      <c r="T19" s="5">
        <f>+'Serie Gasto $Corrientes'!T19*'Serie Gasto Constantes'!$AB$207</f>
        <v>128585189245.6319</v>
      </c>
      <c r="U19" s="6">
        <f>+'Serie Gasto $Corrientes'!U19*'Serie Gasto Constantes'!$AB$207</f>
        <v>122301409952.70164</v>
      </c>
      <c r="V19" s="7">
        <f t="shared" si="6"/>
        <v>0.95113139133834024</v>
      </c>
      <c r="W19" s="5">
        <f>+'Serie Gasto $Corrientes'!W19*'Serie Gasto Constantes'!$AC$207</f>
        <v>154658620971.06616</v>
      </c>
      <c r="X19" s="6">
        <f>+'Serie Gasto $Corrientes'!X19*'Serie Gasto Constantes'!$AC$207</f>
        <v>147036401928.18054</v>
      </c>
      <c r="Y19" s="7">
        <f t="shared" si="7"/>
        <v>0.95071584761956718</v>
      </c>
      <c r="Z19" s="5">
        <f>+'Serie Gasto $Corrientes'!Z19*'Serie Gasto Constantes'!$AD$207</f>
        <v>148658151706.8537</v>
      </c>
      <c r="AA19" s="6">
        <f>+'Serie Gasto $Corrientes'!AA19*'Serie Gasto Constantes'!$AD$207</f>
        <v>147766986706.92715</v>
      </c>
      <c r="AB19" s="7">
        <f t="shared" si="8"/>
        <v>0.99400527324136334</v>
      </c>
      <c r="AC19" s="5">
        <f>+'Serie Gasto $Corrientes'!AC19*'Serie Gasto Constantes'!$AE$207</f>
        <v>152489098612.6319</v>
      </c>
      <c r="AD19" s="6">
        <f>+'Serie Gasto $Corrientes'!AD19*'Serie Gasto Constantes'!$AE$207</f>
        <v>145981801062.23923</v>
      </c>
      <c r="AE19" s="126">
        <f t="shared" si="9"/>
        <v>0.95732614587142939</v>
      </c>
      <c r="AF19" s="5">
        <f>+'Serie Gasto $Corrientes'!AF19*'Serie Gasto Constantes'!$AF$207</f>
        <v>152629634515.25534</v>
      </c>
      <c r="AG19" s="6">
        <f>+'Serie Gasto $Corrientes'!AG19*'Serie Gasto Constantes'!$AF$207</f>
        <v>154420016313.53452</v>
      </c>
      <c r="AH19" s="6">
        <f>+'Serie Gasto $Corrientes'!AH19*'Serie Gasto Constantes'!$AF$207</f>
        <v>134659197283.37666</v>
      </c>
      <c r="AI19" s="126">
        <f t="shared" si="10"/>
        <v>0.87203201047437096</v>
      </c>
      <c r="AJ19" s="6">
        <f>+'Serie Gasto $Corrientes'!AJ19*'Serie Gasto Constantes'!$AF$207</f>
        <v>89124804442.513931</v>
      </c>
      <c r="AK19" s="126">
        <f t="shared" si="11"/>
        <v>0.57715836696685008</v>
      </c>
      <c r="AL19" s="5">
        <f>+'Serie Gasto $Corrientes'!AL19*'Serie Gasto Constantes'!$AG$207</f>
        <v>86141611018.227448</v>
      </c>
      <c r="AM19" s="6">
        <f>+'Serie Gasto $Corrientes'!AM19*'Serie Gasto Constantes'!$AG$207</f>
        <v>85661972994.698029</v>
      </c>
      <c r="AN19" s="6">
        <f>+'Serie Gasto $Corrientes'!AN19*'Serie Gasto Constantes'!$AG$207</f>
        <v>78390214144.418381</v>
      </c>
      <c r="AO19" s="126">
        <f t="shared" si="12"/>
        <v>0.91511100438079185</v>
      </c>
      <c r="AP19" s="6">
        <f>+'Serie Gasto $Corrientes'!AP19*'Serie Gasto Constantes'!$AG$207</f>
        <v>47574598087.869766</v>
      </c>
      <c r="AQ19" s="126">
        <f t="shared" si="13"/>
        <v>0.55537593198809876</v>
      </c>
      <c r="AR19" s="5">
        <f>+'Serie Gasto $Corrientes'!AR19*'Serie Gasto Constantes'!$AH$207</f>
        <v>106632628346.8502</v>
      </c>
      <c r="AS19" s="6">
        <f>+'Serie Gasto $Corrientes'!AS19*'Serie Gasto Constantes'!$AH$207</f>
        <v>106632628346.8502</v>
      </c>
      <c r="AT19" s="6">
        <f>+'Serie Gasto $Corrientes'!AT19*'Serie Gasto Constantes'!$AH$207</f>
        <v>101994346694.38052</v>
      </c>
      <c r="AU19" s="126">
        <f t="shared" si="14"/>
        <v>0.95650222896708059</v>
      </c>
      <c r="AV19" s="6">
        <f>+'Serie Gasto $Corrientes'!AV19*'Serie Gasto Constantes'!$AH$207</f>
        <v>74601773604.655411</v>
      </c>
      <c r="AW19" s="126">
        <f t="shared" si="15"/>
        <v>0.69961488112244452</v>
      </c>
      <c r="AX19" s="5">
        <f>+'Serie Gasto $Corrientes'!AX19*'Serie Gasto Constantes'!$AI$207</f>
        <v>147969924966.73254</v>
      </c>
      <c r="AY19" s="6">
        <f>+'Serie Gasto $Corrientes'!AY19*'Serie Gasto Constantes'!$AI$207</f>
        <v>148313885389.21976</v>
      </c>
      <c r="AZ19" s="6">
        <f>+'Serie Gasto $Corrientes'!AZ19*'Serie Gasto Constantes'!$AI$207</f>
        <v>136605572308.12274</v>
      </c>
      <c r="BA19" s="126">
        <f t="shared" si="16"/>
        <v>0.92105720209290642</v>
      </c>
      <c r="BB19" s="6">
        <f>+'Serie Gasto $Corrientes'!BB19*'Serie Gasto Constantes'!$AI$207</f>
        <v>95111694937.427612</v>
      </c>
      <c r="BC19" s="126">
        <f t="shared" si="17"/>
        <v>0.64128651668605563</v>
      </c>
      <c r="BD19" s="5">
        <f>+'Serie Gasto $Corrientes'!BD19*'Serie Gasto Constantes'!$AJ$207</f>
        <v>69016230139.41806</v>
      </c>
      <c r="BE19" s="6">
        <f>+'Serie Gasto $Corrientes'!BE19*'Serie Gasto Constantes'!$AJ$207</f>
        <v>50918913196.011398</v>
      </c>
      <c r="BF19" s="6">
        <f>+'Serie Gasto $Corrientes'!BF19*'Serie Gasto Constantes'!$AJ$207</f>
        <v>50429923012.969208</v>
      </c>
      <c r="BG19" s="126">
        <f t="shared" si="18"/>
        <v>0.99039668853182639</v>
      </c>
      <c r="BH19" s="6">
        <f>+'Serie Gasto $Corrientes'!BH19*'Serie Gasto Constantes'!$AJ$207</f>
        <v>40620601755.97834</v>
      </c>
      <c r="BI19" s="126">
        <f t="shared" si="19"/>
        <v>0.79775076108969767</v>
      </c>
      <c r="BJ19" s="5">
        <f>+'Serie Gasto $Corrientes'!BJ19*'Serie Gasto Constantes'!$AK$207</f>
        <v>60457544924.007263</v>
      </c>
      <c r="BK19" s="6">
        <f>+'Serie Gasto $Corrientes'!BK19*'Serie Gasto Constantes'!$AK$207</f>
        <v>60457544924.007263</v>
      </c>
      <c r="BL19" s="6">
        <f>+'Serie Gasto $Corrientes'!BL19*'Serie Gasto Constantes'!$AK$207</f>
        <v>60126671629.306648</v>
      </c>
      <c r="BM19" s="126">
        <f t="shared" si="20"/>
        <v>0.99452717944275593</v>
      </c>
      <c r="BN19" s="6">
        <f>+'Serie Gasto $Corrientes'!BN19*'Serie Gasto Constantes'!$AK$207</f>
        <v>48670489941.740723</v>
      </c>
      <c r="BO19" s="126">
        <f t="shared" si="21"/>
        <v>0.80503583139073209</v>
      </c>
      <c r="BP19" s="5">
        <f>+'Serie Gasto $Corrientes'!BP19*'Serie Gasto Constantes'!$AL$207</f>
        <v>74565985422.477112</v>
      </c>
      <c r="BQ19" s="6">
        <f>+'Serie Gasto $Corrientes'!BQ19*'Serie Gasto Constantes'!$AL$207</f>
        <v>74565985422.477112</v>
      </c>
      <c r="BR19" s="6">
        <f>+'Serie Gasto $Corrientes'!BR19*'Serie Gasto Constantes'!$AL$207</f>
        <v>73284824273.229126</v>
      </c>
      <c r="BS19" s="126">
        <f t="shared" si="22"/>
        <v>0.9828184239504224</v>
      </c>
      <c r="BT19" s="6">
        <f>+'Serie Gasto $Corrientes'!BT19*'Serie Gasto Constantes'!$AL$207</f>
        <v>67161027442.388367</v>
      </c>
      <c r="BU19" s="126">
        <f t="shared" si="23"/>
        <v>0.90069254851077718</v>
      </c>
      <c r="BV19" s="5">
        <f>+'Serie Gasto $Corrientes'!BV19*'Serie Gasto Constantes'!$AM$207</f>
        <v>71188936913.757217</v>
      </c>
      <c r="BW19" s="6">
        <f>+'Serie Gasto $Corrientes'!BW19*'Serie Gasto Constantes'!$AM$207</f>
        <v>71188936913.757217</v>
      </c>
      <c r="BX19" s="6">
        <f>+'Serie Gasto $Corrientes'!BX19*'Serie Gasto Constantes'!$AM$207</f>
        <v>71157443691.336624</v>
      </c>
      <c r="BY19" s="126">
        <f t="shared" si="24"/>
        <v>0.99955761072175098</v>
      </c>
      <c r="BZ19" s="6">
        <f>+'Serie Gasto $Corrientes'!BZ19*'Serie Gasto Constantes'!$AM$207</f>
        <v>62951103636.303818</v>
      </c>
      <c r="CA19" s="126">
        <f t="shared" si="25"/>
        <v>0.88428211412352975</v>
      </c>
      <c r="CB19" s="5">
        <f>+'Serie Gasto $Corrientes'!CB19*'Serie Gasto Constantes'!$AN$207</f>
        <v>63514835548.71991</v>
      </c>
      <c r="CC19" s="6">
        <f>+'Serie Gasto $Corrientes'!CC19*'Serie Gasto Constantes'!$AN$207</f>
        <v>61637872563.675056</v>
      </c>
      <c r="CD19" s="6">
        <f>+'Serie Gasto $Corrientes'!CD19*'Serie Gasto Constantes'!$AN$207</f>
        <v>60771780215.59919</v>
      </c>
      <c r="CE19" s="126">
        <f t="shared" si="26"/>
        <v>0.98594869822638431</v>
      </c>
      <c r="CF19" s="6">
        <f>+'Serie Gasto $Corrientes'!CF19*'Serie Gasto Constantes'!$AN$207</f>
        <v>52528292432.284454</v>
      </c>
      <c r="CG19" s="7">
        <f t="shared" si="27"/>
        <v>0.85220807025777956</v>
      </c>
      <c r="CH19" s="6">
        <f>+'Serie Gasto $Corrientes'!CH19*'Serie Gasto Constantes'!$AO$207</f>
        <v>101998711376.74306</v>
      </c>
      <c r="CI19" s="6">
        <f>+'Serie Gasto $Corrientes'!CI19*'Serie Gasto Constantes'!$AO$207</f>
        <v>101998711376.74306</v>
      </c>
      <c r="CJ19" s="6">
        <f>+'Serie Gasto $Corrientes'!CJ19*'Serie Gasto Constantes'!$AO$207</f>
        <v>94253442958.867325</v>
      </c>
      <c r="CK19" s="126">
        <f t="shared" si="28"/>
        <v>0.92406503657416061</v>
      </c>
      <c r="CL19" s="6">
        <f>+'Serie Gasto $Corrientes'!CL19*'Serie Gasto Constantes'!$AO$207</f>
        <v>77455913880.753876</v>
      </c>
      <c r="CM19" s="7">
        <f t="shared" si="29"/>
        <v>0.75938129840348911</v>
      </c>
      <c r="CN19" s="6">
        <f>+'Serie Gasto $Corrientes'!CN19*'Serie Gasto Constantes'!$AP$207</f>
        <v>110533894677.9361</v>
      </c>
      <c r="CO19" s="6">
        <f>+'Serie Gasto $Corrientes'!CO19*'Serie Gasto Constantes'!$AP$207</f>
        <v>114402814893.12296</v>
      </c>
      <c r="CP19" s="6">
        <f>+'Serie Gasto $Corrientes'!CP19*'Serie Gasto Constantes'!$AP$207</f>
        <v>111633714064.53477</v>
      </c>
      <c r="CQ19" s="126">
        <f t="shared" si="30"/>
        <v>0.97579516875371364</v>
      </c>
      <c r="CR19" s="6">
        <f>+'Serie Gasto $Corrientes'!CR19*'Serie Gasto Constantes'!$AP$207</f>
        <v>99166545440.630005</v>
      </c>
      <c r="CS19" s="7">
        <f t="shared" si="31"/>
        <v>0.86681910347462232</v>
      </c>
      <c r="CT19" s="6">
        <f>+'Serie Gasto $Corrientes'!DC19*'Serie Gasto Constantes'!$AQ$207</f>
        <v>79657939150.131165</v>
      </c>
      <c r="CU19" s="6">
        <f>+'Serie Gasto $Corrientes'!DD19*'Serie Gasto Constantes'!$AQ$207</f>
        <v>79657939150.131165</v>
      </c>
      <c r="CV19" s="6">
        <f>+'Serie Gasto $Corrientes'!DE19*'Serie Gasto Constantes'!$AQ$207</f>
        <v>79613872596.666092</v>
      </c>
      <c r="CW19" s="126">
        <f t="shared" si="32"/>
        <v>0.99944680274263664</v>
      </c>
      <c r="CX19" s="6">
        <f>+'Serie Gasto $Corrientes'!DG19*'Serie Gasto Constantes'!$AQ$207</f>
        <v>76154879754.452698</v>
      </c>
      <c r="CY19" s="7">
        <f t="shared" si="33"/>
        <v>0.95602372553128379</v>
      </c>
      <c r="CZ19" s="6">
        <f>+'Serie Gasto $Corrientes'!DL19*'Serie Gasto Constantes'!$AR$207</f>
        <v>83001410902.799988</v>
      </c>
      <c r="DA19" s="6">
        <f>+'Serie Gasto $Corrientes'!DM19*'Serie Gasto Constantes'!$AR$207</f>
        <v>83001410902.799988</v>
      </c>
      <c r="DB19" s="6">
        <f>+'Serie Gasto $Corrientes'!DN19*'Serie Gasto Constantes'!$AR$207</f>
        <v>4657346431.0463991</v>
      </c>
      <c r="DC19" s="126">
        <f t="shared" si="34"/>
        <v>5.6111653770566053E-2</v>
      </c>
      <c r="DD19" s="6">
        <f>+'Serie Gasto $Corrientes'!DP19*'Serie Gasto Constantes'!$AR$207</f>
        <v>2342112343.8179998</v>
      </c>
      <c r="DE19" s="7">
        <f t="shared" si="35"/>
        <v>2.8217741341297977E-2</v>
      </c>
      <c r="DF19" s="6">
        <f>+'Serie Gasto $Corrientes'!DR19*'Serie Gasto Constantes'!$AR$207</f>
        <v>83001410902.799988</v>
      </c>
      <c r="DG19" s="6">
        <f>+'Serie Gasto $Corrientes'!DS19*'Serie Gasto Constantes'!$AR$207</f>
        <v>83001410902.799988</v>
      </c>
      <c r="DH19" s="6">
        <f>+'Serie Gasto $Corrientes'!DT19*'Serie Gasto Constantes'!$AR$207</f>
        <v>14586388113.491999</v>
      </c>
      <c r="DI19" s="126">
        <f t="shared" si="36"/>
        <v>0.17573662850832261</v>
      </c>
      <c r="DJ19" s="6">
        <f>+'Serie Gasto $Corrientes'!DV19*'Serie Gasto Constantes'!$AR$207</f>
        <v>4509414639.5843992</v>
      </c>
      <c r="DK19" s="7">
        <f t="shared" si="37"/>
        <v>5.4329373326740371E-2</v>
      </c>
      <c r="DL19" s="6">
        <f>+'Serie Gasto $Corrientes'!DX19*'Serie Gasto Constantes'!$AR$207</f>
        <v>83001410902.799988</v>
      </c>
      <c r="DM19" s="6">
        <f>+'Serie Gasto $Corrientes'!DY19*'Serie Gasto Constantes'!$AR$207</f>
        <v>83001410902.799988</v>
      </c>
      <c r="DN19" s="6">
        <f>+'Serie Gasto $Corrientes'!DZ19*'Serie Gasto Constantes'!$AR$207</f>
        <v>21533554374.274799</v>
      </c>
      <c r="DO19" s="126">
        <f t="shared" si="38"/>
        <v>0.25943600403964195</v>
      </c>
      <c r="DP19" s="6">
        <f>+'Serie Gasto $Corrientes'!EB19*'Serie Gasto Constantes'!$AR$207</f>
        <v>7741623719.3723993</v>
      </c>
      <c r="DQ19" s="7">
        <f t="shared" si="39"/>
        <v>9.3270989434605406E-2</v>
      </c>
      <c r="DR19" s="6">
        <f>+'Serie Gasto $Corrientes'!ED19*'Serie Gasto Constantes'!$AR$207</f>
        <v>83001410902.799988</v>
      </c>
      <c r="DS19" s="6">
        <f>+'Serie Gasto $Corrientes'!EE19*'Serie Gasto Constantes'!$AR$207</f>
        <v>83001410902.799988</v>
      </c>
      <c r="DT19" s="6">
        <f>+'Serie Gasto $Corrientes'!EF19*'Serie Gasto Constantes'!$AR$207</f>
        <v>27742840719.983997</v>
      </c>
      <c r="DU19" s="126">
        <f t="shared" si="40"/>
        <v>0.33424541123129409</v>
      </c>
      <c r="DV19" s="6">
        <f>+'Serie Gasto $Corrientes'!EH19*'Serie Gasto Constantes'!$AR$207</f>
        <v>12787290371.497198</v>
      </c>
      <c r="DW19" s="7">
        <f t="shared" si="41"/>
        <v>0.154061120556998</v>
      </c>
      <c r="DX19" s="6">
        <f>+'Serie Gasto $Corrientes'!EJ19*'Serie Gasto Constantes'!$AR$207</f>
        <v>83001410902.799988</v>
      </c>
      <c r="DY19" s="6">
        <f>+'Serie Gasto $Corrientes'!EK19*'Serie Gasto Constantes'!$AR$207</f>
        <v>83001410902.799988</v>
      </c>
      <c r="DZ19" s="6">
        <f>+'Serie Gasto $Corrientes'!EL19*'Serie Gasto Constantes'!$AR$207</f>
        <v>48533024994.433197</v>
      </c>
      <c r="EA19" s="126">
        <f t="shared" si="42"/>
        <v>0.58472530125142697</v>
      </c>
      <c r="EB19" s="6">
        <f>+'Serie Gasto $Corrientes'!EN19*'Serie Gasto Constantes'!$AR$207</f>
        <v>19726716389.047199</v>
      </c>
      <c r="EC19" s="7">
        <f t="shared" si="43"/>
        <v>0.23766724173096837</v>
      </c>
      <c r="ED19" s="6">
        <f>+'Serie Gasto $Corrientes'!EP19*'Serie Gasto Constantes'!$AR$207</f>
        <v>83001410902.799988</v>
      </c>
      <c r="EE19" s="6">
        <f>+'Serie Gasto $Corrientes'!EQ19*'Serie Gasto Constantes'!$AR$207</f>
        <v>83001410902.799988</v>
      </c>
      <c r="EF19" s="6">
        <f>+'Serie Gasto $Corrientes'!ER19*'Serie Gasto Constantes'!$AR$207</f>
        <v>48533024994.433197</v>
      </c>
      <c r="EG19" s="126">
        <f t="shared" si="44"/>
        <v>0.58472530125142697</v>
      </c>
      <c r="EH19" s="6">
        <f>+'Serie Gasto $Corrientes'!ET19*'Serie Gasto Constantes'!$AR$207</f>
        <v>27144003243.536396</v>
      </c>
      <c r="EI19" s="7">
        <f t="shared" si="45"/>
        <v>0.32703062451942866</v>
      </c>
      <c r="EJ19" s="6">
        <f>+'Serie Gasto $Corrientes'!EV19*'Serie Gasto Constantes'!$AR$207</f>
        <v>83001410902.799988</v>
      </c>
      <c r="EK19" s="6">
        <f>+'Serie Gasto $Corrientes'!EW19*'Serie Gasto Constantes'!$AR$207</f>
        <v>83001410902.799988</v>
      </c>
      <c r="EL19" s="6">
        <f>+'Serie Gasto $Corrientes'!EX19*'Serie Gasto Constantes'!$AR$207</f>
        <v>50262913380.232796</v>
      </c>
      <c r="EM19" s="126">
        <f t="shared" si="46"/>
        <v>0.60556697571194196</v>
      </c>
      <c r="EN19" s="6">
        <f>+'Serie Gasto $Corrientes'!EZ19*'Serie Gasto Constantes'!$AR$207</f>
        <v>32776708151.116798</v>
      </c>
      <c r="EO19" s="7">
        <f t="shared" si="47"/>
        <v>0.39489338548112685</v>
      </c>
      <c r="EP19" s="6">
        <f>+'Serie Gasto $Corrientes'!FB19*'Serie Gasto Constantes'!$AR$207</f>
        <v>83001410902.799988</v>
      </c>
      <c r="EQ19" s="6">
        <f>+'Serie Gasto $Corrientes'!FC19*'Serie Gasto Constantes'!$AR$207</f>
        <v>83001410902.799988</v>
      </c>
      <c r="ER19" s="6">
        <f>+'Serie Gasto $Corrientes'!FD19*'Serie Gasto Constantes'!$AR$207</f>
        <v>56705400850.300797</v>
      </c>
      <c r="ES19" s="126">
        <f t="shared" si="48"/>
        <v>0.683185987244319</v>
      </c>
      <c r="ET19" s="6">
        <f>+'Serie Gasto $Corrientes'!FF19*'Serie Gasto Constantes'!$AR$207</f>
        <v>40165167759.350395</v>
      </c>
      <c r="EU19" s="7">
        <f t="shared" si="49"/>
        <v>0.48390945795350876</v>
      </c>
      <c r="EV19" s="6">
        <f>+'Serie Gasto $Corrientes'!FH19*'Serie Gasto Constantes'!$AR$207</f>
        <v>83001410902.799988</v>
      </c>
      <c r="EW19" s="6">
        <f>+'Serie Gasto $Corrientes'!FI19*'Serie Gasto Constantes'!$AR$207</f>
        <v>78779373887.198395</v>
      </c>
      <c r="EX19" s="6">
        <f>+'Serie Gasto $Corrientes'!FJ19*'Serie Gasto Constantes'!$AR$207</f>
        <v>62910754277.732391</v>
      </c>
      <c r="EY19" s="126">
        <f t="shared" si="50"/>
        <v>0.7985688534134866</v>
      </c>
      <c r="EZ19" s="6">
        <f>+'Serie Gasto $Corrientes'!FL19*'Serie Gasto Constantes'!$AR$207</f>
        <v>43647069411.301193</v>
      </c>
      <c r="FA19" s="7">
        <f t="shared" si="51"/>
        <v>0.55404184188869032</v>
      </c>
      <c r="FB19" s="6">
        <f>+'Serie Gasto $Corrientes'!FQ19*'Serie Gasto Constantes'!$AR$207</f>
        <v>83001410902.799988</v>
      </c>
      <c r="FC19" s="6">
        <f>+'Serie Gasto $Corrientes'!FR19*'Serie Gasto Constantes'!$AR$207</f>
        <v>78779373887.198395</v>
      </c>
      <c r="FD19" s="6">
        <f>+'Serie Gasto $Corrientes'!FS19*'Serie Gasto Constantes'!$AR$207</f>
        <v>65181665648.252396</v>
      </c>
      <c r="FE19" s="126">
        <f t="shared" si="52"/>
        <v>0.82739507096849851</v>
      </c>
      <c r="FF19" s="6">
        <f>+'Serie Gasto $Corrientes'!FU19*'Serie Gasto Constantes'!$AR$207</f>
        <v>48639153462.119995</v>
      </c>
      <c r="FG19" s="7">
        <f t="shared" si="53"/>
        <v>0.61740974905137991</v>
      </c>
      <c r="FH19" s="6">
        <f>+'Serie Gasto $Corrientes'!FW19*'Serie Gasto Constantes'!$AR$207</f>
        <v>83001410902.799988</v>
      </c>
      <c r="FI19" s="6">
        <f>+'Serie Gasto $Corrientes'!FX19*'Serie Gasto Constantes'!$AR$207</f>
        <v>78779373887.198395</v>
      </c>
      <c r="FJ19" s="6">
        <f>+'Serie Gasto $Corrientes'!FY19*'Serie Gasto Constantes'!$AR$207</f>
        <v>69356887291.473587</v>
      </c>
      <c r="FK19" s="126">
        <f t="shared" si="54"/>
        <v>0.88039398981240247</v>
      </c>
      <c r="FL19" s="6">
        <f>+'Serie Gasto $Corrientes'!GA19*'Serie Gasto Constantes'!$AR$207</f>
        <v>53371077877.353592</v>
      </c>
      <c r="FM19" s="7">
        <f t="shared" si="55"/>
        <v>0.67747527358841275</v>
      </c>
      <c r="FN19" s="6">
        <f>+'Serie Gasto $Corrientes'!GC19*'Serie Gasto Constantes'!$AR$207</f>
        <v>83001410902.799988</v>
      </c>
      <c r="FO19" s="6">
        <f>+'Serie Gasto $Corrientes'!GD19*'Serie Gasto Constantes'!$AR$207</f>
        <v>78779373887.198395</v>
      </c>
      <c r="FP19" s="6">
        <f>+'Serie Gasto $Corrientes'!GE19*'Serie Gasto Constantes'!$AR$207</f>
        <v>73606653504.883194</v>
      </c>
      <c r="FQ19" s="126">
        <f t="shared" si="56"/>
        <v>0.93433915342203855</v>
      </c>
      <c r="FR19" s="6">
        <f>+'Serie Gasto $Corrientes'!GG19*'Serie Gasto Constantes'!$AR$207</f>
        <v>65188097524.757996</v>
      </c>
      <c r="FS19" s="7">
        <f t="shared" si="57"/>
        <v>0.82747671513737464</v>
      </c>
      <c r="FT19" s="6">
        <f>+'Serie Gasto $Corrientes'!GI19*'Serie Gasto Constantes'!$AS$207</f>
        <v>80867391000</v>
      </c>
      <c r="FU19" s="6">
        <f>+'Serie Gasto $Corrientes'!GJ19*'Serie Gasto Constantes'!$AS$207</f>
        <v>80867391000</v>
      </c>
      <c r="FV19" s="6">
        <f>+'Serie Gasto $Corrientes'!GK19*'Serie Gasto Constantes'!$AS$207</f>
        <v>9036948910</v>
      </c>
      <c r="FW19" s="126">
        <f t="shared" si="58"/>
        <v>0.11175022216309662</v>
      </c>
      <c r="FX19" s="6">
        <f>+'Serie Gasto $Corrientes'!GM19*'Serie Gasto Constantes'!$AS$207</f>
        <v>1544517</v>
      </c>
      <c r="FY19" s="7">
        <f t="shared" si="59"/>
        <v>1.9099379625095114E-5</v>
      </c>
      <c r="FZ19" s="6">
        <f>+'Serie Gasto $Corrientes'!GO19*'Serie Gasto Constantes'!$AS$207</f>
        <v>80867391000</v>
      </c>
      <c r="GA19" s="6">
        <f>+'Serie Gasto $Corrientes'!GP19*'Serie Gasto Constantes'!$AS$207</f>
        <v>80867391000</v>
      </c>
      <c r="GB19" s="6">
        <f>+'Serie Gasto $Corrientes'!GQ19*'Serie Gasto Constantes'!$AS$207</f>
        <v>35333404636</v>
      </c>
      <c r="GC19" s="126">
        <f t="shared" si="60"/>
        <v>0.43693019150327234</v>
      </c>
      <c r="GD19" s="6">
        <f>+'Serie Gasto $Corrientes'!GS19*'Serie Gasto Constantes'!$AS$207</f>
        <v>203423718</v>
      </c>
      <c r="GE19" s="7">
        <f t="shared" si="61"/>
        <v>2.5155222084511171E-3</v>
      </c>
      <c r="GF19" s="6">
        <f>+'Serie Gasto $Corrientes'!GU19*'Serie Gasto Constantes'!$AS$207</f>
        <v>80867391000</v>
      </c>
      <c r="GG19" s="6">
        <f>+'Serie Gasto $Corrientes'!GV19*'Serie Gasto Constantes'!$AS$207</f>
        <v>80867391000</v>
      </c>
      <c r="GH19" s="6">
        <f>+'Serie Gasto $Corrientes'!GW19*'Serie Gasto Constantes'!$AS$207</f>
        <v>48229015017</v>
      </c>
      <c r="GI19" s="126">
        <f t="shared" si="62"/>
        <v>0.59639632762481476</v>
      </c>
      <c r="GJ19" s="6">
        <f>+'Serie Gasto $Corrientes'!GY19*'Serie Gasto Constantes'!$AS$207</f>
        <v>2606787851</v>
      </c>
      <c r="GK19" s="7">
        <f t="shared" si="63"/>
        <v>3.2235340089060129E-2</v>
      </c>
      <c r="GL19" s="6">
        <f>+'Serie Gasto $Corrientes'!HA19*'Serie Gasto Constantes'!$AS$207</f>
        <v>80867391000</v>
      </c>
      <c r="GM19" s="6">
        <f>+'Serie Gasto $Corrientes'!HB19*'Serie Gasto Constantes'!$AS$207</f>
        <v>80867391000</v>
      </c>
      <c r="GN19" s="6">
        <f>+'Serie Gasto $Corrientes'!HC19*'Serie Gasto Constantes'!$AS$207</f>
        <v>50870793395</v>
      </c>
      <c r="GO19" s="126">
        <f t="shared" si="64"/>
        <v>0.62906435790663751</v>
      </c>
      <c r="GP19" s="6">
        <f>+'Serie Gasto $Corrientes'!HE19*'Serie Gasto Constantes'!$AS$207</f>
        <v>7290703661</v>
      </c>
      <c r="GQ19" s="7">
        <f t="shared" si="65"/>
        <v>9.0156286370114247E-2</v>
      </c>
      <c r="GR19" s="6">
        <f>+'Serie Gasto $Corrientes'!HG19*'Serie Gasto Constantes'!$AS$207</f>
        <v>80867391000</v>
      </c>
      <c r="GS19" s="6">
        <f>+'Serie Gasto $Corrientes'!HH19*'Serie Gasto Constantes'!$AS$207</f>
        <v>80867391000</v>
      </c>
      <c r="GT19" s="6">
        <f>+'Serie Gasto $Corrientes'!HI19*'Serie Gasto Constantes'!$AS$207</f>
        <v>53158814116</v>
      </c>
      <c r="GU19" s="126">
        <f t="shared" si="66"/>
        <v>0.65735784793650631</v>
      </c>
      <c r="GV19" s="6">
        <f>+'Serie Gasto $Corrientes'!HK19*'Serie Gasto Constantes'!$AS$207</f>
        <v>13109039117</v>
      </c>
      <c r="GW19" s="7">
        <f t="shared" si="67"/>
        <v>0.1621053796208165</v>
      </c>
      <c r="GX19" s="6">
        <f>+'Serie Gasto $Corrientes'!HM19*'Serie Gasto Constantes'!$AS$207</f>
        <v>80867391000</v>
      </c>
      <c r="GY19" s="6">
        <f>+'Serie Gasto $Corrientes'!HN19*'Serie Gasto Constantes'!$AS$207</f>
        <v>80867391000</v>
      </c>
      <c r="GZ19" s="6">
        <f>+'Serie Gasto $Corrientes'!HO19*'Serie Gasto Constantes'!$AS$207</f>
        <v>56534287640</v>
      </c>
      <c r="HA19" s="126">
        <f t="shared" si="68"/>
        <v>0.69909869653146095</v>
      </c>
      <c r="HB19" s="6">
        <f>+'Serie Gasto $Corrientes'!HQ19*'Serie Gasto Constantes'!$AS$207</f>
        <v>19022189644</v>
      </c>
      <c r="HC19" s="7">
        <f t="shared" si="69"/>
        <v>0.23522694882044606</v>
      </c>
    </row>
    <row r="20" spans="1:211" x14ac:dyDescent="0.35">
      <c r="A20" s="43" t="s">
        <v>30</v>
      </c>
      <c r="B20" s="3">
        <f>+'Serie Gasto $Corrientes'!B20*'Serie Gasto Constantes'!$V$207</f>
        <v>6084242342853.3389</v>
      </c>
      <c r="C20" s="1">
        <f>+'Serie Gasto $Corrientes'!C20*'Serie Gasto Constantes'!$V$207</f>
        <v>5944285239410.9102</v>
      </c>
      <c r="D20" s="4">
        <f t="shared" si="0"/>
        <v>0.97699679014153262</v>
      </c>
      <c r="E20" s="3">
        <f>+'Serie Gasto $Corrientes'!E20*'Serie Gasto Constantes'!$W$207</f>
        <v>6118849914967.6973</v>
      </c>
      <c r="F20" s="1">
        <f>+'Serie Gasto $Corrientes'!F20*'Serie Gasto Constantes'!$W$207</f>
        <v>6085529787811.3896</v>
      </c>
      <c r="G20" s="4">
        <f t="shared" si="1"/>
        <v>0.99455451144915297</v>
      </c>
      <c r="H20" s="3">
        <f>+'Serie Gasto $Corrientes'!H20*'Serie Gasto Constantes'!$X$207</f>
        <v>6676200842028.3164</v>
      </c>
      <c r="I20" s="1">
        <f>+'Serie Gasto $Corrientes'!I20*'Serie Gasto Constantes'!$X$207</f>
        <v>6619547796681.5313</v>
      </c>
      <c r="J20" s="4">
        <f t="shared" si="2"/>
        <v>0.99151417899381633</v>
      </c>
      <c r="K20" s="3">
        <f>+'Serie Gasto $Corrientes'!K20*'Serie Gasto Constantes'!$Y$207</f>
        <v>8023271872996.4951</v>
      </c>
      <c r="L20" s="1">
        <f>+'Serie Gasto $Corrientes'!L20*'Serie Gasto Constantes'!$Y$207</f>
        <v>7954085624273.8906</v>
      </c>
      <c r="M20" s="4">
        <f t="shared" si="3"/>
        <v>0.99137680365095682</v>
      </c>
      <c r="N20" s="3">
        <f>+'Serie Gasto $Corrientes'!N20*'Serie Gasto Constantes'!$Z$207</f>
        <v>10023832296362.369</v>
      </c>
      <c r="O20" s="1">
        <f>+'Serie Gasto $Corrientes'!O20*'Serie Gasto Constantes'!$Z$207</f>
        <v>9871582168358.6309</v>
      </c>
      <c r="P20" s="4">
        <f t="shared" si="4"/>
        <v>0.98481118563216685</v>
      </c>
      <c r="Q20" s="3">
        <f>+'Serie Gasto $Corrientes'!Q20*'Serie Gasto Constantes'!$AA$207</f>
        <v>10058985465787.545</v>
      </c>
      <c r="R20" s="1">
        <f>+'Serie Gasto $Corrientes'!R20*'Serie Gasto Constantes'!$AA$207</f>
        <v>9495813877281.9414</v>
      </c>
      <c r="S20" s="4">
        <f t="shared" si="5"/>
        <v>0.94401308258958583</v>
      </c>
      <c r="T20" s="3">
        <f>+'Serie Gasto $Corrientes'!T20*'Serie Gasto Constantes'!$AB$207</f>
        <v>9766006623953.1641</v>
      </c>
      <c r="U20" s="1">
        <f>+'Serie Gasto $Corrientes'!U20*'Serie Gasto Constantes'!$AB$207</f>
        <v>9079514178739.5508</v>
      </c>
      <c r="V20" s="4">
        <f t="shared" si="6"/>
        <v>0.92970592058274382</v>
      </c>
      <c r="W20" s="3">
        <f>+'Serie Gasto $Corrientes'!W20*'Serie Gasto Constantes'!$AC$207</f>
        <v>11053557457894.656</v>
      </c>
      <c r="X20" s="1">
        <f>+'Serie Gasto $Corrientes'!X20*'Serie Gasto Constantes'!$AC$207</f>
        <v>10411232161264.379</v>
      </c>
      <c r="Y20" s="4">
        <f t="shared" si="7"/>
        <v>0.94188972201239007</v>
      </c>
      <c r="Z20" s="3">
        <f>+'Serie Gasto $Corrientes'!Z20*'Serie Gasto Constantes'!$AD$207</f>
        <v>3117850696044.165</v>
      </c>
      <c r="AA20" s="1">
        <f>+'Serie Gasto $Corrientes'!AA20*'Serie Gasto Constantes'!$AD$207</f>
        <v>2981580939135.5737</v>
      </c>
      <c r="AB20" s="4">
        <f t="shared" si="8"/>
        <v>0.95629368748109511</v>
      </c>
      <c r="AC20" s="3">
        <f>+'Serie Gasto $Corrientes'!AC20*'Serie Gasto Constantes'!$AE$207</f>
        <v>3922081073502.0254</v>
      </c>
      <c r="AD20" s="1">
        <f>+'Serie Gasto $Corrientes'!AD20*'Serie Gasto Constantes'!$AE$207</f>
        <v>3541749745113.5137</v>
      </c>
      <c r="AE20" s="125">
        <f t="shared" si="9"/>
        <v>0.90302818293123299</v>
      </c>
      <c r="AF20" s="3">
        <f>+'Serie Gasto $Corrientes'!AF20*'Serie Gasto Constantes'!$AF$207</f>
        <v>3415399127285.0259</v>
      </c>
      <c r="AG20" s="1">
        <f>+'Serie Gasto $Corrientes'!AG20*'Serie Gasto Constantes'!$AF$207</f>
        <v>3318729432663.9043</v>
      </c>
      <c r="AH20" s="1">
        <f>+'Serie Gasto $Corrientes'!AH20*'Serie Gasto Constantes'!$AF$207</f>
        <v>3084755646839.3477</v>
      </c>
      <c r="AI20" s="125">
        <f t="shared" si="10"/>
        <v>0.92949898731673686</v>
      </c>
      <c r="AJ20" s="1">
        <f>+'Serie Gasto $Corrientes'!AJ20*'Serie Gasto Constantes'!$AF$207</f>
        <v>3037469381837.4258</v>
      </c>
      <c r="AK20" s="125">
        <f t="shared" si="11"/>
        <v>0.91525068357238315</v>
      </c>
      <c r="AL20" s="3">
        <f>+'Serie Gasto $Corrientes'!AL20*'Serie Gasto Constantes'!$AG$207</f>
        <v>4436553823907.1211</v>
      </c>
      <c r="AM20" s="1">
        <f>+'Serie Gasto $Corrientes'!AM20*'Serie Gasto Constantes'!$AG$207</f>
        <v>3917156909654.1343</v>
      </c>
      <c r="AN20" s="1">
        <f>+'Serie Gasto $Corrientes'!AN20*'Serie Gasto Constantes'!$AG$207</f>
        <v>3361270348207.4956</v>
      </c>
      <c r="AO20" s="125">
        <f t="shared" si="12"/>
        <v>0.85808927896745379</v>
      </c>
      <c r="AP20" s="1">
        <f>+'Serie Gasto $Corrientes'!AP20*'Serie Gasto Constantes'!$AG$207</f>
        <v>3299502080327.1172</v>
      </c>
      <c r="AQ20" s="125">
        <f t="shared" si="13"/>
        <v>0.8423206311177478</v>
      </c>
      <c r="AR20" s="3">
        <f>+'Serie Gasto $Corrientes'!AR20*'Serie Gasto Constantes'!$AH$207</f>
        <v>5166733527488.5752</v>
      </c>
      <c r="AS20" s="1">
        <f>+'Serie Gasto $Corrientes'!AS20*'Serie Gasto Constantes'!$AH$207</f>
        <v>4515187352750.54</v>
      </c>
      <c r="AT20" s="1">
        <f>+'Serie Gasto $Corrientes'!AT20*'Serie Gasto Constantes'!$AH$207</f>
        <v>3797907543420.772</v>
      </c>
      <c r="AU20" s="125">
        <f t="shared" si="14"/>
        <v>0.84114063198444711</v>
      </c>
      <c r="AV20" s="1">
        <f>+'Serie Gasto $Corrientes'!AV20*'Serie Gasto Constantes'!$AH$207</f>
        <v>3736556103903.6089</v>
      </c>
      <c r="AW20" s="125">
        <f t="shared" si="15"/>
        <v>0.82755283712145222</v>
      </c>
      <c r="AX20" s="3">
        <f>+'Serie Gasto $Corrientes'!AX20*'Serie Gasto Constantes'!$AI$207</f>
        <v>9664510165337.1133</v>
      </c>
      <c r="AY20" s="1">
        <f>+'Serie Gasto $Corrientes'!AY20*'Serie Gasto Constantes'!$AI$207</f>
        <v>7508572532861.6309</v>
      </c>
      <c r="AZ20" s="1">
        <f>+'Serie Gasto $Corrientes'!AZ20*'Serie Gasto Constantes'!$AI$207</f>
        <v>5591844341597.4102</v>
      </c>
      <c r="BA20" s="125">
        <f t="shared" si="16"/>
        <v>0.74472801815850254</v>
      </c>
      <c r="BB20" s="1">
        <f>+'Serie Gasto $Corrientes'!BB20*'Serie Gasto Constantes'!$AI$207</f>
        <v>5550121743025.0752</v>
      </c>
      <c r="BC20" s="125">
        <f t="shared" si="17"/>
        <v>0.73917135630437059</v>
      </c>
      <c r="BD20" s="3">
        <f>+'Serie Gasto $Corrientes'!BD20*'Serie Gasto Constantes'!$AJ$207</f>
        <v>7591384080839.3164</v>
      </c>
      <c r="BE20" s="1">
        <f>+'Serie Gasto $Corrientes'!BE20*'Serie Gasto Constantes'!$AJ$207</f>
        <v>4526007854073.5068</v>
      </c>
      <c r="BF20" s="1">
        <f>+'Serie Gasto $Corrientes'!BF20*'Serie Gasto Constantes'!$AJ$207</f>
        <v>4177996577826.1558</v>
      </c>
      <c r="BG20" s="125">
        <f t="shared" si="18"/>
        <v>0.9231085567087266</v>
      </c>
      <c r="BH20" s="1">
        <f>+'Serie Gasto $Corrientes'!BH20*'Serie Gasto Constantes'!$AJ$207</f>
        <v>4123215047783.2178</v>
      </c>
      <c r="BI20" s="125">
        <f t="shared" si="19"/>
        <v>0.91100483709329694</v>
      </c>
      <c r="BJ20" s="3">
        <f>+'Serie Gasto $Corrientes'!BJ20*'Serie Gasto Constantes'!$AK$207</f>
        <v>8342480497824.5234</v>
      </c>
      <c r="BK20" s="1">
        <f>+'Serie Gasto $Corrientes'!BK20*'Serie Gasto Constantes'!$AK$207</f>
        <v>6283047359390.002</v>
      </c>
      <c r="BL20" s="1">
        <f>+'Serie Gasto $Corrientes'!BL20*'Serie Gasto Constantes'!$AK$207</f>
        <v>5835063521801.8447</v>
      </c>
      <c r="BM20" s="125">
        <f t="shared" si="20"/>
        <v>0.928699592416943</v>
      </c>
      <c r="BN20" s="1">
        <f>+'Serie Gasto $Corrientes'!BN20*'Serie Gasto Constantes'!$AK$207</f>
        <v>5698448083286.0596</v>
      </c>
      <c r="BO20" s="125">
        <f t="shared" si="21"/>
        <v>0.90695609269437383</v>
      </c>
      <c r="BP20" s="3">
        <f>+'Serie Gasto $Corrientes'!BP20*'Serie Gasto Constantes'!$AL$207</f>
        <v>7989732925342.334</v>
      </c>
      <c r="BQ20" s="1">
        <f>+'Serie Gasto $Corrientes'!BQ20*'Serie Gasto Constantes'!$AL$207</f>
        <v>7710432386996.0488</v>
      </c>
      <c r="BR20" s="1">
        <f>+'Serie Gasto $Corrientes'!BR20*'Serie Gasto Constantes'!$AL$207</f>
        <v>6610047482614.7969</v>
      </c>
      <c r="BS20" s="125">
        <f t="shared" si="22"/>
        <v>0.85728622609581595</v>
      </c>
      <c r="BT20" s="1">
        <f>+'Serie Gasto $Corrientes'!BT20*'Serie Gasto Constantes'!$AL$207</f>
        <v>6566190071302.9707</v>
      </c>
      <c r="BU20" s="125">
        <f t="shared" si="23"/>
        <v>0.85159816489372397</v>
      </c>
      <c r="BV20" s="3">
        <f>+'Serie Gasto $Corrientes'!BV20*'Serie Gasto Constantes'!$AM$207</f>
        <v>10245495569468.627</v>
      </c>
      <c r="BW20" s="1">
        <f>+'Serie Gasto $Corrientes'!BW20*'Serie Gasto Constantes'!$AM$207</f>
        <v>7503645046542.9629</v>
      </c>
      <c r="BX20" s="1">
        <f>+'Serie Gasto $Corrientes'!BX20*'Serie Gasto Constantes'!$AM$207</f>
        <v>6187454042627.0352</v>
      </c>
      <c r="BY20" s="125">
        <f t="shared" si="24"/>
        <v>0.82459311497919052</v>
      </c>
      <c r="BZ20" s="1">
        <f>+'Serie Gasto $Corrientes'!BZ20*'Serie Gasto Constantes'!$AM$207</f>
        <v>6114725051795.9902</v>
      </c>
      <c r="CA20" s="125">
        <f t="shared" si="25"/>
        <v>0.81490062681111652</v>
      </c>
      <c r="CB20" s="3">
        <f>+'Serie Gasto $Corrientes'!CB20*'Serie Gasto Constantes'!$AN$207</f>
        <v>7984267392613.6553</v>
      </c>
      <c r="CC20" s="1">
        <f>+'Serie Gasto $Corrientes'!CC20*'Serie Gasto Constantes'!$AN$207</f>
        <v>7938761980093.2031</v>
      </c>
      <c r="CD20" s="1">
        <f>+'Serie Gasto $Corrientes'!CD20*'Serie Gasto Constantes'!$AN$207</f>
        <v>7170560932961.5225</v>
      </c>
      <c r="CE20" s="125">
        <f t="shared" si="26"/>
        <v>0.90323415048114819</v>
      </c>
      <c r="CF20" s="1">
        <f>+'Serie Gasto $Corrientes'!CF20*'Serie Gasto Constantes'!$AN$207</f>
        <v>7107978769098.4971</v>
      </c>
      <c r="CG20" s="4">
        <f t="shared" si="27"/>
        <v>0.89535103671354155</v>
      </c>
      <c r="CH20" s="1">
        <f>+'Serie Gasto $Corrientes'!CH20*'Serie Gasto Constantes'!$AO$207</f>
        <v>7958499875272.6846</v>
      </c>
      <c r="CI20" s="1">
        <f>+'Serie Gasto $Corrientes'!CI20*'Serie Gasto Constantes'!$AO$207</f>
        <v>9476396710184.0879</v>
      </c>
      <c r="CJ20" s="1">
        <f>+'Serie Gasto $Corrientes'!CJ20*'Serie Gasto Constantes'!$AO$207</f>
        <v>8619781117834.9404</v>
      </c>
      <c r="CK20" s="125">
        <f t="shared" si="28"/>
        <v>0.90960534699559803</v>
      </c>
      <c r="CL20" s="1">
        <f>+'Serie Gasto $Corrientes'!CL20*'Serie Gasto Constantes'!$AO$207</f>
        <v>8564965720023.9043</v>
      </c>
      <c r="CM20" s="4">
        <f t="shared" si="29"/>
        <v>0.90382093341652869</v>
      </c>
      <c r="CN20" s="1">
        <f>+'Serie Gasto $Corrientes'!CN20*'Serie Gasto Constantes'!$AP$207</f>
        <v>11071030245669.424</v>
      </c>
      <c r="CO20" s="1">
        <f>+'Serie Gasto $Corrientes'!CO20*'Serie Gasto Constantes'!$AP$207</f>
        <v>11097808577681.895</v>
      </c>
      <c r="CP20" s="1">
        <f>+'Serie Gasto $Corrientes'!CP20*'Serie Gasto Constantes'!$AP$207</f>
        <v>10474675181786.406</v>
      </c>
      <c r="CQ20" s="125">
        <f t="shared" si="30"/>
        <v>0.94385077093971215</v>
      </c>
      <c r="CR20" s="1">
        <f>+'Serie Gasto $Corrientes'!CR20*'Serie Gasto Constantes'!$AP$207</f>
        <v>10380701335095.139</v>
      </c>
      <c r="CS20" s="4">
        <f t="shared" si="31"/>
        <v>0.93538298686923782</v>
      </c>
      <c r="CT20" s="1">
        <f>+'Serie Gasto $Corrientes'!DC20*'Serie Gasto Constantes'!$AQ$207</f>
        <v>7634786462320.9658</v>
      </c>
      <c r="CU20" s="1">
        <f>+'Serie Gasto $Corrientes'!DD20*'Serie Gasto Constantes'!$AQ$207</f>
        <v>6800161942787.2578</v>
      </c>
      <c r="CV20" s="1">
        <f>+'Serie Gasto $Corrientes'!DE20*'Serie Gasto Constantes'!$AQ$207</f>
        <v>6617933121351.6309</v>
      </c>
      <c r="CW20" s="125">
        <f t="shared" si="32"/>
        <v>0.97320228209727977</v>
      </c>
      <c r="CX20" s="1">
        <f>+'Serie Gasto $Corrientes'!DG20*'Serie Gasto Constantes'!$AQ$207</f>
        <v>6583700962547.2842</v>
      </c>
      <c r="CY20" s="4">
        <f t="shared" si="33"/>
        <v>0.96816826098243625</v>
      </c>
      <c r="CZ20" s="1">
        <f>+'Serie Gasto $Corrientes'!DL20*'Serie Gasto Constantes'!$AR$207</f>
        <v>8142843800941.1992</v>
      </c>
      <c r="DA20" s="1">
        <f>+'Serie Gasto $Corrientes'!DM20*'Serie Gasto Constantes'!$AR$207</f>
        <v>8142843800941.1992</v>
      </c>
      <c r="DB20" s="1">
        <f>+'Serie Gasto $Corrientes'!DN20*'Serie Gasto Constantes'!$AR$207</f>
        <v>966315737260.67627</v>
      </c>
      <c r="DC20" s="125">
        <f t="shared" si="34"/>
        <v>0.11867054813810669</v>
      </c>
      <c r="DD20" s="1">
        <f>+'Serie Gasto $Corrientes'!DP20*'Serie Gasto Constantes'!$AR$207</f>
        <v>199691553754.30557</v>
      </c>
      <c r="DE20" s="4">
        <f t="shared" si="35"/>
        <v>2.4523564326657477E-2</v>
      </c>
      <c r="DF20" s="1">
        <f>+'Serie Gasto $Corrientes'!DR20*'Serie Gasto Constantes'!$AR$207</f>
        <v>8142843800941.1992</v>
      </c>
      <c r="DG20" s="1">
        <f>+'Serie Gasto $Corrientes'!DS20*'Serie Gasto Constantes'!$AR$207</f>
        <v>8142843800941.1992</v>
      </c>
      <c r="DH20" s="1">
        <f>+'Serie Gasto $Corrientes'!DT20*'Serie Gasto Constantes'!$AR$207</f>
        <v>1113745256844.6516</v>
      </c>
      <c r="DI20" s="125">
        <f t="shared" si="36"/>
        <v>0.13677595740150611</v>
      </c>
      <c r="DJ20" s="1">
        <f>+'Serie Gasto $Corrientes'!DV20*'Serie Gasto Constantes'!$AR$207</f>
        <v>332149425525.94916</v>
      </c>
      <c r="DK20" s="4">
        <f t="shared" si="37"/>
        <v>4.0790347161953087E-2</v>
      </c>
      <c r="DL20" s="1">
        <f>+'Serie Gasto $Corrientes'!DX20*'Serie Gasto Constantes'!$AR$207</f>
        <v>8142843800941.1992</v>
      </c>
      <c r="DM20" s="1">
        <f>+'Serie Gasto $Corrientes'!DY20*'Serie Gasto Constantes'!$AR$207</f>
        <v>8142843800941.1992</v>
      </c>
      <c r="DN20" s="1">
        <f>+'Serie Gasto $Corrientes'!DZ20*'Serie Gasto Constantes'!$AR$207</f>
        <v>1336768000021.584</v>
      </c>
      <c r="DO20" s="125">
        <f t="shared" si="38"/>
        <v>0.16416476021154577</v>
      </c>
      <c r="DP20" s="1">
        <f>+'Serie Gasto $Corrientes'!EB20*'Serie Gasto Constantes'!$AR$207</f>
        <v>546848867183.62677</v>
      </c>
      <c r="DQ20" s="4">
        <f t="shared" si="39"/>
        <v>6.7156988461502684E-2</v>
      </c>
      <c r="DR20" s="1">
        <f>+'Serie Gasto $Corrientes'!ED20*'Serie Gasto Constantes'!$AR$207</f>
        <v>8142843800941.1992</v>
      </c>
      <c r="DS20" s="1">
        <f>+'Serie Gasto $Corrientes'!EE20*'Serie Gasto Constantes'!$AR$207</f>
        <v>8142843800941.1992</v>
      </c>
      <c r="DT20" s="1">
        <f>+'Serie Gasto $Corrientes'!EF20*'Serie Gasto Constantes'!$AR$207</f>
        <v>1718879374170.9875</v>
      </c>
      <c r="DU20" s="125">
        <f t="shared" si="40"/>
        <v>0.2110907953278324</v>
      </c>
      <c r="DV20" s="1">
        <f>+'Serie Gasto $Corrientes'!EH20*'Serie Gasto Constantes'!$AR$207</f>
        <v>1059082929240.1019</v>
      </c>
      <c r="DW20" s="4">
        <f t="shared" si="41"/>
        <v>0.13006302897738095</v>
      </c>
      <c r="DX20" s="1">
        <f>+'Serie Gasto $Corrientes'!EJ20*'Serie Gasto Constantes'!$AR$207</f>
        <v>8142843800941.1992</v>
      </c>
      <c r="DY20" s="1">
        <f>+'Serie Gasto $Corrientes'!EK20*'Serie Gasto Constantes'!$AR$207</f>
        <v>8040403989394.6855</v>
      </c>
      <c r="DZ20" s="1">
        <f>+'Serie Gasto $Corrientes'!EL20*'Serie Gasto Constantes'!$AR$207</f>
        <v>1992817794956.8198</v>
      </c>
      <c r="EA20" s="125">
        <f t="shared" si="42"/>
        <v>0.24785045597029104</v>
      </c>
      <c r="EB20" s="1">
        <f>+'Serie Gasto $Corrientes'!EN20*'Serie Gasto Constantes'!$AR$207</f>
        <v>1351929774640.9883</v>
      </c>
      <c r="EC20" s="4">
        <f t="shared" si="43"/>
        <v>0.16814202077708873</v>
      </c>
      <c r="ED20" s="1">
        <f>+'Serie Gasto $Corrientes'!EP20*'Serie Gasto Constantes'!$AR$207</f>
        <v>8142843800941.1992</v>
      </c>
      <c r="EE20" s="1">
        <f>+'Serie Gasto $Corrientes'!EQ20*'Serie Gasto Constantes'!$AR$207</f>
        <v>8040403989394.6855</v>
      </c>
      <c r="EF20" s="1">
        <f>+'Serie Gasto $Corrientes'!ER20*'Serie Gasto Constantes'!$AR$207</f>
        <v>2204695196032.3208</v>
      </c>
      <c r="EG20" s="125">
        <f t="shared" si="44"/>
        <v>0.27420204245213547</v>
      </c>
      <c r="EH20" s="1">
        <f>+'Serie Gasto $Corrientes'!ET20*'Serie Gasto Constantes'!$AR$207</f>
        <v>1566133510632.522</v>
      </c>
      <c r="EI20" s="4">
        <f t="shared" si="45"/>
        <v>0.194782937859622</v>
      </c>
      <c r="EJ20" s="1">
        <f>+'Serie Gasto $Corrientes'!EV20*'Serie Gasto Constantes'!$AR$207</f>
        <v>8142843800941.1992</v>
      </c>
      <c r="EK20" s="1">
        <f>+'Serie Gasto $Corrientes'!EW20*'Serie Gasto Constantes'!$AR$207</f>
        <v>8040403989394.6855</v>
      </c>
      <c r="EL20" s="1">
        <f>+'Serie Gasto $Corrientes'!EX20*'Serie Gasto Constantes'!$AR$207</f>
        <v>3890541774001.5679</v>
      </c>
      <c r="EM20" s="125">
        <f t="shared" si="46"/>
        <v>0.48387391717296829</v>
      </c>
      <c r="EN20" s="1">
        <f>+'Serie Gasto $Corrientes'!EZ20*'Serie Gasto Constantes'!$AR$207</f>
        <v>3541642879693.9629</v>
      </c>
      <c r="EO20" s="4">
        <f t="shared" si="47"/>
        <v>0.44048071270615252</v>
      </c>
      <c r="EP20" s="1">
        <f>+'Serie Gasto $Corrientes'!FB20*'Serie Gasto Constantes'!$AR$207</f>
        <v>8142843800941.1992</v>
      </c>
      <c r="EQ20" s="1">
        <f>+'Serie Gasto $Corrientes'!FC20*'Serie Gasto Constantes'!$AR$207</f>
        <v>8040403989394.6855</v>
      </c>
      <c r="ER20" s="1">
        <f>+'Serie Gasto $Corrientes'!FD20*'Serie Gasto Constantes'!$AR$207</f>
        <v>4047333128447.1069</v>
      </c>
      <c r="ES20" s="125">
        <f t="shared" si="48"/>
        <v>0.50337434957068705</v>
      </c>
      <c r="ET20" s="1">
        <f>+'Serie Gasto $Corrientes'!FF20*'Serie Gasto Constantes'!$AR$207</f>
        <v>3703629424840.7686</v>
      </c>
      <c r="EU20" s="4">
        <f t="shared" si="49"/>
        <v>0.46062728063488673</v>
      </c>
      <c r="EV20" s="1">
        <f>+'Serie Gasto $Corrientes'!FH20*'Serie Gasto Constantes'!$AR$207</f>
        <v>8142843800941.1992</v>
      </c>
      <c r="EW20" s="1">
        <f>+'Serie Gasto $Corrientes'!FI20*'Serie Gasto Constantes'!$AR$207</f>
        <v>8092225911891.4189</v>
      </c>
      <c r="EX20" s="1">
        <f>+'Serie Gasto $Corrientes'!FJ20*'Serie Gasto Constantes'!$AR$207</f>
        <v>4214848341585.6162</v>
      </c>
      <c r="EY20" s="125">
        <f t="shared" si="50"/>
        <v>0.52085154164961611</v>
      </c>
      <c r="EZ20" s="1">
        <f>+'Serie Gasto $Corrientes'!FL20*'Serie Gasto Constantes'!$AR$207</f>
        <v>3871073591580.6079</v>
      </c>
      <c r="FA20" s="4">
        <f t="shared" si="51"/>
        <v>0.47836944169985623</v>
      </c>
      <c r="FB20" s="1">
        <f>+'Serie Gasto $Corrientes'!FQ20*'Serie Gasto Constantes'!$AR$207</f>
        <v>8142843800941.1992</v>
      </c>
      <c r="FC20" s="1">
        <f>+'Serie Gasto $Corrientes'!FR20*'Serie Gasto Constantes'!$AR$207</f>
        <v>8094480925415.6162</v>
      </c>
      <c r="FD20" s="1">
        <f>+'Serie Gasto $Corrientes'!FS20*'Serie Gasto Constantes'!$AR$207</f>
        <v>5751462417490.1553</v>
      </c>
      <c r="FE20" s="125">
        <f t="shared" si="52"/>
        <v>0.71054122808929132</v>
      </c>
      <c r="FF20" s="1">
        <f>+'Serie Gasto $Corrientes'!FU20*'Serie Gasto Constantes'!$AR$207</f>
        <v>5402518981777.6006</v>
      </c>
      <c r="FG20" s="4">
        <f t="shared" si="53"/>
        <v>0.66743241865137937</v>
      </c>
      <c r="FH20" s="1">
        <f>+'Serie Gasto $Corrientes'!FW20*'Serie Gasto Constantes'!$AR$207</f>
        <v>8142843800941.1992</v>
      </c>
      <c r="FI20" s="1">
        <f>+'Serie Gasto $Corrientes'!FX20*'Serie Gasto Constantes'!$AR$207</f>
        <v>8094480925415.6162</v>
      </c>
      <c r="FJ20" s="1">
        <f>+'Serie Gasto $Corrientes'!FY20*'Serie Gasto Constantes'!$AR$207</f>
        <v>6018394077233.2725</v>
      </c>
      <c r="FK20" s="125">
        <f t="shared" si="54"/>
        <v>0.74351822342755769</v>
      </c>
      <c r="FL20" s="1">
        <f>+'Serie Gasto $Corrientes'!GA20*'Serie Gasto Constantes'!$AR$207</f>
        <v>5669471097188.4482</v>
      </c>
      <c r="FM20" s="4">
        <f t="shared" si="55"/>
        <v>0.70041194110261562</v>
      </c>
      <c r="FN20" s="1">
        <f>+'Serie Gasto $Corrientes'!GC20*'Serie Gasto Constantes'!$AR$207</f>
        <v>8142843800941.1992</v>
      </c>
      <c r="FO20" s="1">
        <f>+'Serie Gasto $Corrientes'!GD20*'Serie Gasto Constantes'!$AR$207</f>
        <v>7683422763168.3594</v>
      </c>
      <c r="FP20" s="1">
        <f>+'Serie Gasto $Corrientes'!GE20*'Serie Gasto Constantes'!$AR$207</f>
        <v>6959277961981.8154</v>
      </c>
      <c r="FQ20" s="125">
        <f t="shared" si="56"/>
        <v>0.90575231592645911</v>
      </c>
      <c r="FR20" s="1">
        <f>+'Serie Gasto $Corrientes'!GG20*'Serie Gasto Constantes'!$AR$207</f>
        <v>6932572649500.1025</v>
      </c>
      <c r="FS20" s="4">
        <f t="shared" si="57"/>
        <v>0.90227661072255849</v>
      </c>
      <c r="FT20" s="1">
        <f>+'Serie Gasto $Corrientes'!GI20*'Serie Gasto Constantes'!$AS$207</f>
        <v>8651399204000</v>
      </c>
      <c r="FU20" s="1">
        <f>+'Serie Gasto $Corrientes'!GJ20*'Serie Gasto Constantes'!$AS$207</f>
        <v>8651399204000</v>
      </c>
      <c r="FV20" s="1">
        <f>+'Serie Gasto $Corrientes'!GK20*'Serie Gasto Constantes'!$AS$207</f>
        <v>979842570150</v>
      </c>
      <c r="FW20" s="125">
        <f t="shared" si="58"/>
        <v>0.1132582773081338</v>
      </c>
      <c r="FX20" s="1">
        <f>+'Serie Gasto $Corrientes'!GM20*'Serie Gasto Constantes'!$AS$207</f>
        <v>232877030825</v>
      </c>
      <c r="FY20" s="4">
        <f t="shared" si="59"/>
        <v>2.691784592685639E-2</v>
      </c>
      <c r="FZ20" s="1">
        <f>+'Serie Gasto $Corrientes'!GO20*'Serie Gasto Constantes'!$AS$207</f>
        <v>8651399204000</v>
      </c>
      <c r="GA20" s="1">
        <f>+'Serie Gasto $Corrientes'!GP20*'Serie Gasto Constantes'!$AS$207</f>
        <v>8651399204000</v>
      </c>
      <c r="GB20" s="1">
        <f>+'Serie Gasto $Corrientes'!GQ20*'Serie Gasto Constantes'!$AS$207</f>
        <v>1399142077564</v>
      </c>
      <c r="GC20" s="125">
        <f t="shared" si="60"/>
        <v>0.16172436903814386</v>
      </c>
      <c r="GD20" s="1">
        <f>+'Serie Gasto $Corrientes'!GS20*'Serie Gasto Constantes'!$AS$207</f>
        <v>641013244779</v>
      </c>
      <c r="GE20" s="4">
        <f t="shared" si="61"/>
        <v>7.4093592222934948E-2</v>
      </c>
      <c r="GF20" s="1">
        <f>+'Serie Gasto $Corrientes'!GU20*'Serie Gasto Constantes'!$AS$207</f>
        <v>8651399204000</v>
      </c>
      <c r="GG20" s="1">
        <f>+'Serie Gasto $Corrientes'!GV20*'Serie Gasto Constantes'!$AS$207</f>
        <v>8651399204000</v>
      </c>
      <c r="GH20" s="1">
        <f>+'Serie Gasto $Corrientes'!GW20*'Serie Gasto Constantes'!$AS$207</f>
        <v>1678024635127</v>
      </c>
      <c r="GI20" s="125">
        <f t="shared" si="62"/>
        <v>0.19395991279088826</v>
      </c>
      <c r="GJ20" s="1">
        <f>+'Serie Gasto $Corrientes'!GY20*'Serie Gasto Constantes'!$AS$207</f>
        <v>866912281560</v>
      </c>
      <c r="GK20" s="4">
        <f t="shared" si="63"/>
        <v>0.10020486410558659</v>
      </c>
      <c r="GL20" s="1">
        <f>+'Serie Gasto $Corrientes'!HA20*'Serie Gasto Constantes'!$AS$207</f>
        <v>8651399204000</v>
      </c>
      <c r="GM20" s="1">
        <f>+'Serie Gasto $Corrientes'!HB20*'Serie Gasto Constantes'!$AS$207</f>
        <v>8648726331363</v>
      </c>
      <c r="GN20" s="1">
        <f>+'Serie Gasto $Corrientes'!HC20*'Serie Gasto Constantes'!$AS$207</f>
        <v>2044008712432</v>
      </c>
      <c r="GO20" s="125">
        <f t="shared" si="64"/>
        <v>0.23633638458645431</v>
      </c>
      <c r="GP20" s="1">
        <f>+'Serie Gasto $Corrientes'!HE20*'Serie Gasto Constantes'!$AS$207</f>
        <v>1250206229437</v>
      </c>
      <c r="GQ20" s="4">
        <f t="shared" si="65"/>
        <v>0.14455379688722017</v>
      </c>
      <c r="GR20" s="1">
        <f>+'Serie Gasto $Corrientes'!HG20*'Serie Gasto Constantes'!$AS$207</f>
        <v>8651399204000</v>
      </c>
      <c r="GS20" s="1">
        <f>+'Serie Gasto $Corrientes'!HH20*'Serie Gasto Constantes'!$AS$207</f>
        <v>8648726331363</v>
      </c>
      <c r="GT20" s="1">
        <f>+'Serie Gasto $Corrientes'!HI20*'Serie Gasto Constantes'!$AS$207</f>
        <v>2331070121996</v>
      </c>
      <c r="GU20" s="125">
        <f t="shared" si="66"/>
        <v>0.26952756194201766</v>
      </c>
      <c r="GV20" s="1">
        <f>+'Serie Gasto $Corrientes'!HK20*'Serie Gasto Constantes'!$AS$207</f>
        <v>1562780539366</v>
      </c>
      <c r="GW20" s="4">
        <f t="shared" si="67"/>
        <v>0.18069487685127306</v>
      </c>
      <c r="GX20" s="1">
        <f>+'Serie Gasto $Corrientes'!HM20*'Serie Gasto Constantes'!$AS$207</f>
        <v>8651399204000</v>
      </c>
      <c r="GY20" s="1">
        <f>+'Serie Gasto $Corrientes'!HN20*'Serie Gasto Constantes'!$AS$207</f>
        <v>8648726331363</v>
      </c>
      <c r="GZ20" s="1">
        <f>+'Serie Gasto $Corrientes'!HO20*'Serie Gasto Constantes'!$AS$207</f>
        <v>3557189182802</v>
      </c>
      <c r="HA20" s="125">
        <f t="shared" si="68"/>
        <v>0.41129630497181002</v>
      </c>
      <c r="HB20" s="1">
        <f>+'Serie Gasto $Corrientes'!HQ20*'Serie Gasto Constantes'!$AS$207</f>
        <v>2799680544072</v>
      </c>
      <c r="HC20" s="4">
        <f t="shared" si="69"/>
        <v>0.32371015532304198</v>
      </c>
    </row>
    <row r="21" spans="1:211" x14ac:dyDescent="0.35">
      <c r="A21" s="28" t="s">
        <v>76</v>
      </c>
      <c r="B21" s="5">
        <f>+'Serie Gasto $Corrientes'!B21*'Serie Gasto Constantes'!$V$207</f>
        <v>1389085186104.0625</v>
      </c>
      <c r="C21" s="6">
        <f>+'Serie Gasto $Corrientes'!C21*'Serie Gasto Constantes'!$V$207</f>
        <v>1380969022245.406</v>
      </c>
      <c r="D21" s="7">
        <f t="shared" si="0"/>
        <v>0.99415718780975582</v>
      </c>
      <c r="E21" s="5">
        <f>+'Serie Gasto $Corrientes'!E21*'Serie Gasto Constantes'!$W$207</f>
        <v>1326083864326.6707</v>
      </c>
      <c r="F21" s="6">
        <f>+'Serie Gasto $Corrientes'!F21*'Serie Gasto Constantes'!$W$207</f>
        <v>1312897687783.3972</v>
      </c>
      <c r="G21" s="7">
        <f t="shared" si="1"/>
        <v>0.99005630269849576</v>
      </c>
      <c r="H21" s="5">
        <f>+'Serie Gasto $Corrientes'!H21*'Serie Gasto Constantes'!$X$207</f>
        <v>1360349853857.9685</v>
      </c>
      <c r="I21" s="6">
        <f>+'Serie Gasto $Corrientes'!I21*'Serie Gasto Constantes'!$X$207</f>
        <v>1354229072699.0769</v>
      </c>
      <c r="J21" s="7">
        <f t="shared" si="2"/>
        <v>0.99550058307314626</v>
      </c>
      <c r="K21" s="5">
        <f>+'Serie Gasto $Corrientes'!K21*'Serie Gasto Constantes'!$Y$207</f>
        <v>1446165263222.6267</v>
      </c>
      <c r="L21" s="6">
        <f>+'Serie Gasto $Corrientes'!L21*'Serie Gasto Constantes'!$Y$207</f>
        <v>1417589775082.5508</v>
      </c>
      <c r="M21" s="7">
        <f t="shared" si="3"/>
        <v>0.98024050994255074</v>
      </c>
      <c r="N21" s="5">
        <f>+'Serie Gasto $Corrientes'!N21*'Serie Gasto Constantes'!$Z$207</f>
        <v>1537847356081.166</v>
      </c>
      <c r="O21" s="6">
        <f>+'Serie Gasto $Corrientes'!O21*'Serie Gasto Constantes'!$Z$207</f>
        <v>1513248755990.0186</v>
      </c>
      <c r="P21" s="7">
        <f t="shared" si="4"/>
        <v>0.98400452425016283</v>
      </c>
      <c r="Q21" s="5">
        <f>+'Serie Gasto $Corrientes'!Q21*'Serie Gasto Constantes'!$AA$207</f>
        <v>1883830778284.7837</v>
      </c>
      <c r="R21" s="6">
        <f>+'Serie Gasto $Corrientes'!R21*'Serie Gasto Constantes'!$AA$207</f>
        <v>1850620724273.9714</v>
      </c>
      <c r="S21" s="7">
        <f t="shared" si="5"/>
        <v>0.98237099935215533</v>
      </c>
      <c r="T21" s="5">
        <f>+'Serie Gasto $Corrientes'!T21*'Serie Gasto Constantes'!$AB$207</f>
        <v>1843968120163.3174</v>
      </c>
      <c r="U21" s="6">
        <f>+'Serie Gasto $Corrientes'!U21*'Serie Gasto Constantes'!$AB$207</f>
        <v>1781337799922.9824</v>
      </c>
      <c r="V21" s="7">
        <f t="shared" si="6"/>
        <v>0.96603503089045384</v>
      </c>
      <c r="W21" s="5">
        <f>+'Serie Gasto $Corrientes'!W21*'Serie Gasto Constantes'!$AC$207</f>
        <v>1893541991901.4915</v>
      </c>
      <c r="X21" s="6">
        <f>+'Serie Gasto $Corrientes'!X21*'Serie Gasto Constantes'!$AC$207</f>
        <v>1858390859514.6003</v>
      </c>
      <c r="Y21" s="7">
        <f t="shared" si="7"/>
        <v>0.98143630691200445</v>
      </c>
      <c r="Z21" s="5">
        <f>+'Serie Gasto $Corrientes'!Z21*'Serie Gasto Constantes'!$AD$207</f>
        <v>313797428625.59485</v>
      </c>
      <c r="AA21" s="6">
        <f>+'Serie Gasto $Corrientes'!AA21*'Serie Gasto Constantes'!$AD$207</f>
        <v>222496883090.74658</v>
      </c>
      <c r="AB21" s="7">
        <f t="shared" si="8"/>
        <v>0.70904622789696958</v>
      </c>
      <c r="AC21" s="5">
        <f>+'Serie Gasto $Corrientes'!AC21*'Serie Gasto Constantes'!$AE$207</f>
        <v>400035676546.83881</v>
      </c>
      <c r="AD21" s="6">
        <f>+'Serie Gasto $Corrientes'!AD21*'Serie Gasto Constantes'!$AE$207</f>
        <v>273322230968.87888</v>
      </c>
      <c r="AE21" s="126">
        <f t="shared" si="9"/>
        <v>0.68324463789888124</v>
      </c>
      <c r="AF21" s="5">
        <f>+'Serie Gasto $Corrientes'!AF21*'Serie Gasto Constantes'!$AF$207</f>
        <v>406362130287.12018</v>
      </c>
      <c r="AG21" s="6">
        <f>+'Serie Gasto $Corrientes'!AG21*'Serie Gasto Constantes'!$AF$207</f>
        <v>347201236458.48431</v>
      </c>
      <c r="AH21" s="6">
        <f>+'Serie Gasto $Corrientes'!AH21*'Serie Gasto Constantes'!$AF$207</f>
        <v>272595109736.96432</v>
      </c>
      <c r="AI21" s="126">
        <f t="shared" si="10"/>
        <v>0.785121367992476</v>
      </c>
      <c r="AJ21" s="6">
        <f>+'Serie Gasto $Corrientes'!AJ21*'Serie Gasto Constantes'!$AF$207</f>
        <v>246444157671.65283</v>
      </c>
      <c r="AK21" s="126">
        <f t="shared" si="11"/>
        <v>0.70980207382159122</v>
      </c>
      <c r="AL21" s="5">
        <f>+'Serie Gasto $Corrientes'!AL21*'Serie Gasto Constantes'!$AG$207</f>
        <v>430284245410.88623</v>
      </c>
      <c r="AM21" s="6">
        <f>+'Serie Gasto $Corrientes'!AM21*'Serie Gasto Constantes'!$AG$207</f>
        <v>418373967370.6225</v>
      </c>
      <c r="AN21" s="6">
        <f>+'Serie Gasto $Corrientes'!AN21*'Serie Gasto Constantes'!$AG$207</f>
        <v>292651459261.28522</v>
      </c>
      <c r="AO21" s="126">
        <f t="shared" si="12"/>
        <v>0.69949729688137063</v>
      </c>
      <c r="AP21" s="6">
        <f>+'Serie Gasto $Corrientes'!AP21*'Serie Gasto Constantes'!$AG$207</f>
        <v>260521766325.28613</v>
      </c>
      <c r="AQ21" s="126">
        <f t="shared" si="13"/>
        <v>0.62270070951737599</v>
      </c>
      <c r="AR21" s="5">
        <f>+'Serie Gasto $Corrientes'!AR21*'Serie Gasto Constantes'!$AH$207</f>
        <v>439755738405.12885</v>
      </c>
      <c r="AS21" s="6">
        <f>+'Serie Gasto $Corrientes'!AS21*'Serie Gasto Constantes'!$AH$207</f>
        <v>433558067053.93506</v>
      </c>
      <c r="AT21" s="6">
        <f>+'Serie Gasto $Corrientes'!AT21*'Serie Gasto Constantes'!$AH$207</f>
        <v>305067220701.33942</v>
      </c>
      <c r="AU21" s="126">
        <f t="shared" si="14"/>
        <v>0.7036363612705856</v>
      </c>
      <c r="AV21" s="6">
        <f>+'Serie Gasto $Corrientes'!AV21*'Serie Gasto Constantes'!$AH$207</f>
        <v>275080676832.97595</v>
      </c>
      <c r="AW21" s="126">
        <f t="shared" si="15"/>
        <v>0.63447251414827355</v>
      </c>
      <c r="AX21" s="5">
        <f>+'Serie Gasto $Corrientes'!AX21*'Serie Gasto Constantes'!$AI$207</f>
        <v>422927169285.82434</v>
      </c>
      <c r="AY21" s="6">
        <f>+'Serie Gasto $Corrientes'!AY21*'Serie Gasto Constantes'!$AI$207</f>
        <v>420493787233.45563</v>
      </c>
      <c r="AZ21" s="6">
        <f>+'Serie Gasto $Corrientes'!AZ21*'Serie Gasto Constantes'!$AI$207</f>
        <v>297173118607.73645</v>
      </c>
      <c r="BA21" s="126">
        <f t="shared" si="16"/>
        <v>0.70672416009501637</v>
      </c>
      <c r="BB21" s="6">
        <f>+'Serie Gasto $Corrientes'!BB21*'Serie Gasto Constantes'!$AI$207</f>
        <v>270343946897.89658</v>
      </c>
      <c r="BC21" s="126">
        <f t="shared" si="17"/>
        <v>0.64292019312951998</v>
      </c>
      <c r="BD21" s="5">
        <f>+'Serie Gasto $Corrientes'!BD21*'Serie Gasto Constantes'!$AJ$207</f>
        <v>433599903081.67627</v>
      </c>
      <c r="BE21" s="6">
        <f>+'Serie Gasto $Corrientes'!BE21*'Serie Gasto Constantes'!$AJ$207</f>
        <v>426365701765.16785</v>
      </c>
      <c r="BF21" s="6">
        <f>+'Serie Gasto $Corrientes'!BF21*'Serie Gasto Constantes'!$AJ$207</f>
        <v>303853471706.74268</v>
      </c>
      <c r="BG21" s="126">
        <f t="shared" si="18"/>
        <v>0.71265927453540334</v>
      </c>
      <c r="BH21" s="6">
        <f>+'Serie Gasto $Corrientes'!BH21*'Serie Gasto Constantes'!$AJ$207</f>
        <v>269784298852.77945</v>
      </c>
      <c r="BI21" s="126">
        <f t="shared" si="19"/>
        <v>0.63275328605435122</v>
      </c>
      <c r="BJ21" s="5">
        <f>+'Serie Gasto $Corrientes'!BJ21*'Serie Gasto Constantes'!$AK$207</f>
        <v>549963164530.25964</v>
      </c>
      <c r="BK21" s="6">
        <f>+'Serie Gasto $Corrientes'!BK21*'Serie Gasto Constantes'!$AK$207</f>
        <v>494679124095.9046</v>
      </c>
      <c r="BL21" s="6">
        <f>+'Serie Gasto $Corrientes'!BL21*'Serie Gasto Constantes'!$AK$207</f>
        <v>381174539217.40259</v>
      </c>
      <c r="BM21" s="126">
        <f t="shared" si="20"/>
        <v>0.77054907039801301</v>
      </c>
      <c r="BN21" s="6">
        <f>+'Serie Gasto $Corrientes'!BN21*'Serie Gasto Constantes'!$AK$207</f>
        <v>281778144478.06213</v>
      </c>
      <c r="BO21" s="126">
        <f t="shared" si="21"/>
        <v>0.56961802257787042</v>
      </c>
      <c r="BP21" s="5">
        <f>+'Serie Gasto $Corrientes'!BP21*'Serie Gasto Constantes'!$AL$207</f>
        <v>486025996443.91101</v>
      </c>
      <c r="BQ21" s="6">
        <f>+'Serie Gasto $Corrientes'!BQ21*'Serie Gasto Constantes'!$AL$207</f>
        <v>432622961652.94397</v>
      </c>
      <c r="BR21" s="6">
        <f>+'Serie Gasto $Corrientes'!BR21*'Serie Gasto Constantes'!$AL$207</f>
        <v>319979980196.60126</v>
      </c>
      <c r="BS21" s="126">
        <f t="shared" si="22"/>
        <v>0.7396278250558822</v>
      </c>
      <c r="BT21" s="6">
        <f>+'Serie Gasto $Corrientes'!BT21*'Serie Gasto Constantes'!$AL$207</f>
        <v>302569844536.64081</v>
      </c>
      <c r="BU21" s="126">
        <f t="shared" si="23"/>
        <v>0.69938461745210478</v>
      </c>
      <c r="BV21" s="5">
        <f>+'Serie Gasto $Corrientes'!BV21*'Serie Gasto Constantes'!$AM$207</f>
        <v>1001196906607.9657</v>
      </c>
      <c r="BW21" s="6">
        <f>+'Serie Gasto $Corrientes'!BW21*'Serie Gasto Constantes'!$AM$207</f>
        <v>995620673891.2644</v>
      </c>
      <c r="BX21" s="6">
        <f>+'Serie Gasto $Corrientes'!BX21*'Serie Gasto Constantes'!$AM$207</f>
        <v>834022174752.7312</v>
      </c>
      <c r="BY21" s="126">
        <f t="shared" si="24"/>
        <v>0.8376906954865202</v>
      </c>
      <c r="BZ21" s="6">
        <f>+'Serie Gasto $Corrientes'!BZ21*'Serie Gasto Constantes'!$AM$207</f>
        <v>807954367864.98035</v>
      </c>
      <c r="CA21" s="126">
        <f t="shared" si="25"/>
        <v>0.81150822703107128</v>
      </c>
      <c r="CB21" s="5">
        <f>+'Serie Gasto $Corrientes'!CB21*'Serie Gasto Constantes'!$AN$207</f>
        <v>603657269970.73035</v>
      </c>
      <c r="CC21" s="6">
        <f>+'Serie Gasto $Corrientes'!CC21*'Serie Gasto Constantes'!$AN$207</f>
        <v>589173313596.15833</v>
      </c>
      <c r="CD21" s="6">
        <f>+'Serie Gasto $Corrientes'!CD21*'Serie Gasto Constantes'!$AN$207</f>
        <v>380245998199.82947</v>
      </c>
      <c r="CE21" s="126">
        <f t="shared" si="26"/>
        <v>0.64538903820831306</v>
      </c>
      <c r="CF21" s="6">
        <f>+'Serie Gasto $Corrientes'!CF21*'Serie Gasto Constantes'!$AN$207</f>
        <v>354296501999.2536</v>
      </c>
      <c r="CG21" s="7">
        <f t="shared" si="27"/>
        <v>0.60134512854413125</v>
      </c>
      <c r="CH21" s="6">
        <f>+'Serie Gasto $Corrientes'!CH21*'Serie Gasto Constantes'!$AO$207</f>
        <v>600984629988.49573</v>
      </c>
      <c r="CI21" s="6">
        <f>+'Serie Gasto $Corrientes'!CI21*'Serie Gasto Constantes'!$AO$207</f>
        <v>563955305548.71667</v>
      </c>
      <c r="CJ21" s="6">
        <f>+'Serie Gasto $Corrientes'!CJ21*'Serie Gasto Constantes'!$AO$207</f>
        <v>435476219934.42902</v>
      </c>
      <c r="CK21" s="126">
        <f t="shared" si="28"/>
        <v>0.77218214927638595</v>
      </c>
      <c r="CL21" s="6">
        <f>+'Serie Gasto $Corrientes'!CL21*'Serie Gasto Constantes'!$AO$207</f>
        <v>409646835558.9209</v>
      </c>
      <c r="CM21" s="7">
        <f t="shared" si="29"/>
        <v>0.72638173899320468</v>
      </c>
      <c r="CN21" s="6">
        <f>+'Serie Gasto $Corrientes'!CN21*'Serie Gasto Constantes'!$AP$207</f>
        <v>555958462890.58716</v>
      </c>
      <c r="CO21" s="6">
        <f>+'Serie Gasto $Corrientes'!CO21*'Serie Gasto Constantes'!$AP$207</f>
        <v>534492927813.73883</v>
      </c>
      <c r="CP21" s="6">
        <f>+'Serie Gasto $Corrientes'!CP21*'Serie Gasto Constantes'!$AP$207</f>
        <v>462976546994.54822</v>
      </c>
      <c r="CQ21" s="126">
        <f t="shared" si="30"/>
        <v>0.8661977042208634</v>
      </c>
      <c r="CR21" s="6">
        <f>+'Serie Gasto $Corrientes'!CR21*'Serie Gasto Constantes'!$AP$207</f>
        <v>417714037290.48083</v>
      </c>
      <c r="CS21" s="7">
        <f t="shared" si="31"/>
        <v>0.7815146198455345</v>
      </c>
      <c r="CT21" s="6">
        <f>+'Serie Gasto $Corrientes'!DC21*'Serie Gasto Constantes'!$AQ$207</f>
        <v>551983738687.64197</v>
      </c>
      <c r="CU21" s="6">
        <f>+'Serie Gasto $Corrientes'!DD21*'Serie Gasto Constantes'!$AQ$207</f>
        <v>457934298785.71912</v>
      </c>
      <c r="CV21" s="6">
        <f>+'Serie Gasto $Corrientes'!DE21*'Serie Gasto Constantes'!$AQ$207</f>
        <v>453673557525.68768</v>
      </c>
      <c r="CW21" s="126">
        <f t="shared" si="32"/>
        <v>0.99069573676544997</v>
      </c>
      <c r="CX21" s="6">
        <f>+'Serie Gasto $Corrientes'!DG21*'Serie Gasto Constantes'!$AQ$207</f>
        <v>432141127936.27197</v>
      </c>
      <c r="CY21" s="7">
        <f t="shared" si="33"/>
        <v>0.94367495311479932</v>
      </c>
      <c r="CZ21" s="6">
        <f>+'Serie Gasto $Corrientes'!DL21*'Serie Gasto Constantes'!$AR$207</f>
        <v>702003942447.59998</v>
      </c>
      <c r="DA21" s="6">
        <f>+'Serie Gasto $Corrientes'!DM21*'Serie Gasto Constantes'!$AR$207</f>
        <v>702003942447.59998</v>
      </c>
      <c r="DB21" s="6">
        <f>+'Serie Gasto $Corrientes'!DN21*'Serie Gasto Constantes'!$AR$207</f>
        <v>112297780618.76399</v>
      </c>
      <c r="DC21" s="126">
        <f t="shared" si="34"/>
        <v>0.1599674500790233</v>
      </c>
      <c r="DD21" s="6">
        <f>+'Serie Gasto $Corrientes'!DP21*'Serie Gasto Constantes'!$AR$207</f>
        <v>48112943749.993195</v>
      </c>
      <c r="DE21" s="7">
        <f t="shared" si="35"/>
        <v>6.8536572005910804E-2</v>
      </c>
      <c r="DF21" s="6">
        <f>+'Serie Gasto $Corrientes'!DR21*'Serie Gasto Constantes'!$AR$207</f>
        <v>702003942447.59998</v>
      </c>
      <c r="DG21" s="6">
        <f>+'Serie Gasto $Corrientes'!DS21*'Serie Gasto Constantes'!$AR$207</f>
        <v>702003942447.59998</v>
      </c>
      <c r="DH21" s="6">
        <f>+'Serie Gasto $Corrientes'!DT21*'Serie Gasto Constantes'!$AR$207</f>
        <v>157272351716.54758</v>
      </c>
      <c r="DI21" s="126">
        <f t="shared" si="36"/>
        <v>0.22403343087818475</v>
      </c>
      <c r="DJ21" s="6">
        <f>+'Serie Gasto $Corrientes'!DV21*'Serie Gasto Constantes'!$AR$207</f>
        <v>78689263755.44519</v>
      </c>
      <c r="DK21" s="7">
        <f t="shared" si="37"/>
        <v>0.11209233879953436</v>
      </c>
      <c r="DL21" s="6">
        <f>+'Serie Gasto $Corrientes'!DX21*'Serie Gasto Constantes'!$AR$207</f>
        <v>702003942447.59998</v>
      </c>
      <c r="DM21" s="6">
        <f>+'Serie Gasto $Corrientes'!DY21*'Serie Gasto Constantes'!$AR$207</f>
        <v>702003942447.59998</v>
      </c>
      <c r="DN21" s="6">
        <f>+'Serie Gasto $Corrientes'!DZ21*'Serie Gasto Constantes'!$AR$207</f>
        <v>183931899104.50677</v>
      </c>
      <c r="DO21" s="126">
        <f t="shared" si="38"/>
        <v>0.26200978083287058</v>
      </c>
      <c r="DP21" s="6">
        <f>+'Serie Gasto $Corrientes'!EB21*'Serie Gasto Constantes'!$AR$207</f>
        <v>101651245841.65199</v>
      </c>
      <c r="DQ21" s="7">
        <f t="shared" si="39"/>
        <v>0.14480153129516021</v>
      </c>
      <c r="DR21" s="6">
        <f>+'Serie Gasto $Corrientes'!ED21*'Serie Gasto Constantes'!$AR$207</f>
        <v>702003942447.59998</v>
      </c>
      <c r="DS21" s="6">
        <f>+'Serie Gasto $Corrientes'!EE21*'Serie Gasto Constantes'!$AR$207</f>
        <v>702003942447.59998</v>
      </c>
      <c r="DT21" s="6">
        <f>+'Serie Gasto $Corrientes'!EF21*'Serie Gasto Constantes'!$AR$207</f>
        <v>213330165351.74759</v>
      </c>
      <c r="DU21" s="126">
        <f t="shared" si="40"/>
        <v>0.30388741779419748</v>
      </c>
      <c r="DV21" s="6">
        <f>+'Serie Gasto $Corrientes'!EH21*'Serie Gasto Constantes'!$AR$207</f>
        <v>130698123552.01678</v>
      </c>
      <c r="DW21" s="7">
        <f t="shared" si="41"/>
        <v>0.18617861759625737</v>
      </c>
      <c r="DX21" s="6">
        <f>+'Serie Gasto $Corrientes'!EJ21*'Serie Gasto Constantes'!$AR$207</f>
        <v>702003942447.59998</v>
      </c>
      <c r="DY21" s="6">
        <f>+'Serie Gasto $Corrientes'!EK21*'Serie Gasto Constantes'!$AR$207</f>
        <v>599564130901.08594</v>
      </c>
      <c r="DZ21" s="6">
        <f>+'Serie Gasto $Corrientes'!EL21*'Serie Gasto Constantes'!$AR$207</f>
        <v>237409973404.53119</v>
      </c>
      <c r="EA21" s="126">
        <f t="shared" si="42"/>
        <v>0.39597094150333401</v>
      </c>
      <c r="EB21" s="6">
        <f>+'Serie Gasto $Corrientes'!EN21*'Serie Gasto Constantes'!$AR$207</f>
        <v>176156559428.05438</v>
      </c>
      <c r="EC21" s="7">
        <f t="shared" si="43"/>
        <v>0.29380770187720934</v>
      </c>
      <c r="ED21" s="6">
        <f>+'Serie Gasto $Corrientes'!EP21*'Serie Gasto Constantes'!$AR$207</f>
        <v>702003942447.59998</v>
      </c>
      <c r="EE21" s="6">
        <f>+'Serie Gasto $Corrientes'!EQ21*'Serie Gasto Constantes'!$AR$207</f>
        <v>599564130901.08594</v>
      </c>
      <c r="EF21" s="6">
        <f>+'Serie Gasto $Corrientes'!ER21*'Serie Gasto Constantes'!$AR$207</f>
        <v>279433600074.11157</v>
      </c>
      <c r="EG21" s="126">
        <f t="shared" si="44"/>
        <v>0.46606123627534279</v>
      </c>
      <c r="EH21" s="6">
        <f>+'Serie Gasto $Corrientes'!ET21*'Serie Gasto Constantes'!$AR$207</f>
        <v>219856481250.35397</v>
      </c>
      <c r="EI21" s="7">
        <f t="shared" si="45"/>
        <v>0.36669385294936058</v>
      </c>
      <c r="EJ21" s="6">
        <f>+'Serie Gasto $Corrientes'!EV21*'Serie Gasto Constantes'!$AR$207</f>
        <v>702003942447.59998</v>
      </c>
      <c r="EK21" s="6">
        <f>+'Serie Gasto $Corrientes'!EW21*'Serie Gasto Constantes'!$AR$207</f>
        <v>599564130901.08594</v>
      </c>
      <c r="EL21" s="6">
        <f>+'Serie Gasto $Corrientes'!EX21*'Serie Gasto Constantes'!$AR$207</f>
        <v>340524634064.4408</v>
      </c>
      <c r="EM21" s="126">
        <f t="shared" si="46"/>
        <v>0.56795364584713526</v>
      </c>
      <c r="EN21" s="6">
        <f>+'Serie Gasto $Corrientes'!EZ21*'Serie Gasto Constantes'!$AR$207</f>
        <v>290625433082.3064</v>
      </c>
      <c r="EO21" s="7">
        <f t="shared" si="47"/>
        <v>0.48472785162368692</v>
      </c>
      <c r="EP21" s="6">
        <f>+'Serie Gasto $Corrientes'!FB21*'Serie Gasto Constantes'!$AR$207</f>
        <v>702003942447.59998</v>
      </c>
      <c r="EQ21" s="6">
        <f>+'Serie Gasto $Corrientes'!FC21*'Serie Gasto Constantes'!$AR$207</f>
        <v>599564130901.08594</v>
      </c>
      <c r="ER21" s="6">
        <f>+'Serie Gasto $Corrientes'!FD21*'Serie Gasto Constantes'!$AR$207</f>
        <v>366957182047.32599</v>
      </c>
      <c r="ES21" s="126">
        <f t="shared" si="48"/>
        <v>0.6120399188921215</v>
      </c>
      <c r="ET21" s="6">
        <f>+'Serie Gasto $Corrientes'!FF21*'Serie Gasto Constantes'!$AR$207</f>
        <v>320049294070.08478</v>
      </c>
      <c r="EU21" s="7">
        <f t="shared" si="49"/>
        <v>0.53380327070113776</v>
      </c>
      <c r="EV21" s="6">
        <f>+'Serie Gasto $Corrientes'!FH21*'Serie Gasto Constantes'!$AR$207</f>
        <v>702003942447.59998</v>
      </c>
      <c r="EW21" s="6">
        <f>+'Serie Gasto $Corrientes'!FI21*'Serie Gasto Constantes'!$AR$207</f>
        <v>668183426798.67468</v>
      </c>
      <c r="EX21" s="6">
        <f>+'Serie Gasto $Corrientes'!FJ21*'Serie Gasto Constantes'!$AR$207</f>
        <v>389544024388.24078</v>
      </c>
      <c r="EY21" s="126">
        <f t="shared" si="50"/>
        <v>0.58298965338691555</v>
      </c>
      <c r="EZ21" s="6">
        <f>+'Serie Gasto $Corrientes'!FL21*'Serie Gasto Constantes'!$AR$207</f>
        <v>343884736645.58514</v>
      </c>
      <c r="FA21" s="7">
        <f t="shared" si="51"/>
        <v>0.51465618998239304</v>
      </c>
      <c r="FB21" s="6">
        <f>+'Serie Gasto $Corrientes'!FQ21*'Serie Gasto Constantes'!$AR$207</f>
        <v>702003942447.59998</v>
      </c>
      <c r="FC21" s="6">
        <f>+'Serie Gasto $Corrientes'!FR21*'Serie Gasto Constantes'!$AR$207</f>
        <v>668183426798.67468</v>
      </c>
      <c r="FD21" s="6">
        <f>+'Serie Gasto $Corrientes'!FS21*'Serie Gasto Constantes'!$AR$207</f>
        <v>456825197592.59753</v>
      </c>
      <c r="FE21" s="126">
        <f t="shared" si="52"/>
        <v>0.68368232325259404</v>
      </c>
      <c r="FF21" s="6">
        <f>+'Serie Gasto $Corrientes'!FU21*'Serie Gasto Constantes'!$AR$207</f>
        <v>406794360393.18958</v>
      </c>
      <c r="FG21" s="7">
        <f t="shared" si="53"/>
        <v>0.6088064206294026</v>
      </c>
      <c r="FH21" s="6">
        <f>+'Serie Gasto $Corrientes'!FW21*'Serie Gasto Constantes'!$AR$207</f>
        <v>702003942447.59998</v>
      </c>
      <c r="FI21" s="6">
        <f>+'Serie Gasto $Corrientes'!FX21*'Serie Gasto Constantes'!$AR$207</f>
        <v>668183426798.67468</v>
      </c>
      <c r="FJ21" s="6">
        <f>+'Serie Gasto $Corrientes'!FY21*'Serie Gasto Constantes'!$AR$207</f>
        <v>486277555756.65234</v>
      </c>
      <c r="FK21" s="126">
        <f t="shared" si="54"/>
        <v>0.72776057629332513</v>
      </c>
      <c r="FL21" s="6">
        <f>+'Serie Gasto $Corrientes'!GA21*'Serie Gasto Constantes'!$AR$207</f>
        <v>438266279580.60474</v>
      </c>
      <c r="FM21" s="7">
        <f t="shared" si="55"/>
        <v>0.65590713867354788</v>
      </c>
      <c r="FN21" s="6">
        <f>+'Serie Gasto $Corrientes'!GC21*'Serie Gasto Constantes'!$AR$207</f>
        <v>702003942447.59998</v>
      </c>
      <c r="FO21" s="6">
        <f>+'Serie Gasto $Corrientes'!GD21*'Serie Gasto Constantes'!$AR$207</f>
        <v>633325208467.59839</v>
      </c>
      <c r="FP21" s="6">
        <f>+'Serie Gasto $Corrientes'!GE21*'Serie Gasto Constantes'!$AR$207</f>
        <v>564262833875.6759</v>
      </c>
      <c r="FQ21" s="126">
        <f t="shared" si="56"/>
        <v>0.89095274644281619</v>
      </c>
      <c r="FR21" s="6">
        <f>+'Serie Gasto $Corrientes'!GG21*'Serie Gasto Constantes'!$AR$207</f>
        <v>546300034218.88434</v>
      </c>
      <c r="FS21" s="7">
        <f t="shared" si="57"/>
        <v>0.86259006733794596</v>
      </c>
      <c r="FT21" s="6">
        <f>+'Serie Gasto $Corrientes'!GI21*'Serie Gasto Constantes'!$AS$207</f>
        <v>838381365000</v>
      </c>
      <c r="FU21" s="6">
        <f>+'Serie Gasto $Corrientes'!GJ21*'Serie Gasto Constantes'!$AS$207</f>
        <v>838381365000</v>
      </c>
      <c r="FV21" s="6">
        <f>+'Serie Gasto $Corrientes'!GK21*'Serie Gasto Constantes'!$AS$207</f>
        <v>93188892889</v>
      </c>
      <c r="FW21" s="126">
        <f t="shared" si="58"/>
        <v>0.11115334474186458</v>
      </c>
      <c r="FX21" s="6">
        <f>+'Serie Gasto $Corrientes'!GM21*'Serie Gasto Constantes'!$AS$207</f>
        <v>42057482507</v>
      </c>
      <c r="FY21" s="7">
        <f t="shared" si="59"/>
        <v>5.0165097010475654E-2</v>
      </c>
      <c r="FZ21" s="6">
        <f>+'Serie Gasto $Corrientes'!GO21*'Serie Gasto Constantes'!$AS$207</f>
        <v>838381365000</v>
      </c>
      <c r="GA21" s="6">
        <f>+'Serie Gasto $Corrientes'!GP21*'Serie Gasto Constantes'!$AS$207</f>
        <v>838381365000</v>
      </c>
      <c r="GB21" s="6">
        <f>+'Serie Gasto $Corrientes'!GQ21*'Serie Gasto Constantes'!$AS$207</f>
        <v>126462361515</v>
      </c>
      <c r="GC21" s="126">
        <f t="shared" si="60"/>
        <v>0.15084109308059346</v>
      </c>
      <c r="GD21" s="6">
        <f>+'Serie Gasto $Corrientes'!GS21*'Serie Gasto Constantes'!$AS$207</f>
        <v>61766554199</v>
      </c>
      <c r="GE21" s="7">
        <f t="shared" si="61"/>
        <v>7.3673577178090074E-2</v>
      </c>
      <c r="GF21" s="6">
        <f>+'Serie Gasto $Corrientes'!GU21*'Serie Gasto Constantes'!$AS$207</f>
        <v>838381365000</v>
      </c>
      <c r="GG21" s="6">
        <f>+'Serie Gasto $Corrientes'!GV21*'Serie Gasto Constantes'!$AS$207</f>
        <v>838381365000</v>
      </c>
      <c r="GH21" s="6">
        <f>+'Serie Gasto $Corrientes'!GW21*'Serie Gasto Constantes'!$AS$207</f>
        <v>218863546005</v>
      </c>
      <c r="GI21" s="126">
        <f t="shared" si="62"/>
        <v>0.26105487924937359</v>
      </c>
      <c r="GJ21" s="6">
        <f>+'Serie Gasto $Corrientes'!GY21*'Serie Gasto Constantes'!$AS$207</f>
        <v>109765679643</v>
      </c>
      <c r="GK21" s="7">
        <f t="shared" si="63"/>
        <v>0.13092571498532771</v>
      </c>
      <c r="GL21" s="6">
        <f>+'Serie Gasto $Corrientes'!HA21*'Serie Gasto Constantes'!$AS$207</f>
        <v>838381365000</v>
      </c>
      <c r="GM21" s="6">
        <f>+'Serie Gasto $Corrientes'!HB21*'Serie Gasto Constantes'!$AS$207</f>
        <v>835708492363</v>
      </c>
      <c r="GN21" s="6">
        <f>+'Serie Gasto $Corrientes'!HC21*'Serie Gasto Constantes'!$AS$207</f>
        <v>246781885695</v>
      </c>
      <c r="GO21" s="126">
        <f t="shared" si="64"/>
        <v>0.29529661113914746</v>
      </c>
      <c r="GP21" s="6">
        <f>+'Serie Gasto $Corrientes'!HE21*'Serie Gasto Constantes'!$AS$207</f>
        <v>157481312365</v>
      </c>
      <c r="GQ21" s="7">
        <f t="shared" si="65"/>
        <v>0.18844048349887546</v>
      </c>
      <c r="GR21" s="6">
        <f>+'Serie Gasto $Corrientes'!HG21*'Serie Gasto Constantes'!$AS$207</f>
        <v>838381365000</v>
      </c>
      <c r="GS21" s="6">
        <f>+'Serie Gasto $Corrientes'!HH21*'Serie Gasto Constantes'!$AS$207</f>
        <v>835708492363</v>
      </c>
      <c r="GT21" s="6">
        <f>+'Serie Gasto $Corrientes'!HI21*'Serie Gasto Constantes'!$AS$207</f>
        <v>268829157127</v>
      </c>
      <c r="GU21" s="126">
        <f t="shared" si="66"/>
        <v>0.32167814445306708</v>
      </c>
      <c r="GV21" s="6">
        <f>+'Serie Gasto $Corrientes'!HK21*'Serie Gasto Constantes'!$AS$207</f>
        <v>190615466850</v>
      </c>
      <c r="GW21" s="7">
        <f t="shared" si="67"/>
        <v>0.22808846456858056</v>
      </c>
      <c r="GX21" s="6">
        <f>+'Serie Gasto $Corrientes'!HM21*'Serie Gasto Constantes'!$AS$207</f>
        <v>838381365000</v>
      </c>
      <c r="GY21" s="6">
        <f>+'Serie Gasto $Corrientes'!HN21*'Serie Gasto Constantes'!$AS$207</f>
        <v>835708492363</v>
      </c>
      <c r="GZ21" s="6">
        <f>+'Serie Gasto $Corrientes'!HO21*'Serie Gasto Constantes'!$AS$207</f>
        <v>343961607929</v>
      </c>
      <c r="HA21" s="126">
        <f t="shared" si="68"/>
        <v>0.41158084556067448</v>
      </c>
      <c r="HB21" s="6">
        <f>+'Serie Gasto $Corrientes'!HQ21*'Serie Gasto Constantes'!$AS$207</f>
        <v>275904396131</v>
      </c>
      <c r="HC21" s="7">
        <f t="shared" si="69"/>
        <v>0.33014430109579118</v>
      </c>
    </row>
    <row r="22" spans="1:211" x14ac:dyDescent="0.35">
      <c r="A22" s="28" t="s">
        <v>79</v>
      </c>
      <c r="B22" s="5">
        <f>+'Serie Gasto $Corrientes'!B22*'Serie Gasto Constantes'!$V$207</f>
        <v>1433814553709.9646</v>
      </c>
      <c r="C22" s="6">
        <f>+'Serie Gasto $Corrientes'!C22*'Serie Gasto Constantes'!$V$207</f>
        <v>1413243701510.5505</v>
      </c>
      <c r="D22" s="7">
        <f t="shared" si="0"/>
        <v>0.98565305942376757</v>
      </c>
      <c r="E22" s="5">
        <f>+'Serie Gasto $Corrientes'!E22*'Serie Gasto Constantes'!$W$207</f>
        <v>1263167919512.8418</v>
      </c>
      <c r="F22" s="6">
        <f>+'Serie Gasto $Corrientes'!F22*'Serie Gasto Constantes'!$W$207</f>
        <v>1248662097865.3167</v>
      </c>
      <c r="G22" s="7">
        <f t="shared" si="1"/>
        <v>0.98851631566678833</v>
      </c>
      <c r="H22" s="5">
        <f>+'Serie Gasto $Corrientes'!H22*'Serie Gasto Constantes'!$X$207</f>
        <v>1631820353442.5828</v>
      </c>
      <c r="I22" s="6">
        <f>+'Serie Gasto $Corrientes'!I22*'Serie Gasto Constantes'!$X$207</f>
        <v>1582701387594.7478</v>
      </c>
      <c r="J22" s="7">
        <f t="shared" si="2"/>
        <v>0.96989928104266454</v>
      </c>
      <c r="K22" s="5">
        <f>+'Serie Gasto $Corrientes'!K22*'Serie Gasto Constantes'!$Y$207</f>
        <v>1514117994078.7026</v>
      </c>
      <c r="L22" s="6">
        <f>+'Serie Gasto $Corrientes'!L22*'Serie Gasto Constantes'!$Y$207</f>
        <v>1475342230873.1897</v>
      </c>
      <c r="M22" s="7">
        <f t="shared" si="3"/>
        <v>0.97439052745086296</v>
      </c>
      <c r="N22" s="5">
        <f>+'Serie Gasto $Corrientes'!N22*'Serie Gasto Constantes'!$Z$207</f>
        <v>2035473450181.2434</v>
      </c>
      <c r="O22" s="6">
        <f>+'Serie Gasto $Corrientes'!O22*'Serie Gasto Constantes'!$Z$207</f>
        <v>2002728491897.0164</v>
      </c>
      <c r="P22" s="7">
        <f t="shared" si="4"/>
        <v>0.98391285414147189</v>
      </c>
      <c r="Q22" s="5">
        <f>+'Serie Gasto $Corrientes'!Q22*'Serie Gasto Constantes'!$AA$207</f>
        <v>1582962511355.5806</v>
      </c>
      <c r="R22" s="6">
        <f>+'Serie Gasto $Corrientes'!R22*'Serie Gasto Constantes'!$AA$207</f>
        <v>1506636766167.7363</v>
      </c>
      <c r="S22" s="7">
        <f t="shared" si="5"/>
        <v>0.95178297360783226</v>
      </c>
      <c r="T22" s="5">
        <f>+'Serie Gasto $Corrientes'!T22*'Serie Gasto Constantes'!$AB$207</f>
        <v>1364129127632.3401</v>
      </c>
      <c r="U22" s="6">
        <f>+'Serie Gasto $Corrientes'!U22*'Serie Gasto Constantes'!$AB$207</f>
        <v>1255106743560.6921</v>
      </c>
      <c r="V22" s="7">
        <f t="shared" si="6"/>
        <v>0.92007913190676205</v>
      </c>
      <c r="W22" s="5">
        <f>+'Serie Gasto $Corrientes'!W22*'Serie Gasto Constantes'!$AC$207</f>
        <v>1528906812166.9116</v>
      </c>
      <c r="X22" s="6">
        <f>+'Serie Gasto $Corrientes'!X22*'Serie Gasto Constantes'!$AC$207</f>
        <v>1259575743904.5818</v>
      </c>
      <c r="Y22" s="7">
        <f t="shared" si="7"/>
        <v>0.82384075594469464</v>
      </c>
      <c r="Z22" s="5">
        <f>+'Serie Gasto $Corrientes'!Z22*'Serie Gasto Constantes'!$AD$207</f>
        <v>1003649193305.7472</v>
      </c>
      <c r="AA22" s="6">
        <f>+'Serie Gasto $Corrientes'!AA22*'Serie Gasto Constantes'!$AD$207</f>
        <v>1003410251054.9473</v>
      </c>
      <c r="AB22" s="7">
        <f t="shared" si="8"/>
        <v>0.99976192652533014</v>
      </c>
      <c r="AC22" s="5">
        <f>+'Serie Gasto $Corrientes'!AC22*'Serie Gasto Constantes'!$AE$207</f>
        <v>491130126957.44519</v>
      </c>
      <c r="AD22" s="6">
        <f>+'Serie Gasto $Corrientes'!AD22*'Serie Gasto Constantes'!$AE$207</f>
        <v>471257423041.40631</v>
      </c>
      <c r="AE22" s="126">
        <f t="shared" si="9"/>
        <v>0.95953678500818018</v>
      </c>
      <c r="AF22" s="5">
        <f>+'Serie Gasto $Corrientes'!AF22*'Serie Gasto Constantes'!$AF$207</f>
        <v>746751183703.85962</v>
      </c>
      <c r="AG22" s="6">
        <f>+'Serie Gasto $Corrientes'!AG22*'Serie Gasto Constantes'!$AF$207</f>
        <v>746751183703.85962</v>
      </c>
      <c r="AH22" s="6">
        <f>+'Serie Gasto $Corrientes'!AH22*'Serie Gasto Constantes'!$AF$207</f>
        <v>689099298827.59668</v>
      </c>
      <c r="AI22" s="126">
        <f>+AH22/AG22</f>
        <v>0.92279639304980865</v>
      </c>
      <c r="AJ22" s="6">
        <f>+'Serie Gasto $Corrientes'!AJ22*'Serie Gasto Constantes'!$AF$207</f>
        <v>688793236232.39575</v>
      </c>
      <c r="AK22" s="126">
        <f t="shared" si="11"/>
        <v>0.92238653418131256</v>
      </c>
      <c r="AL22" s="5">
        <f>+'Serie Gasto $Corrientes'!AL22*'Serie Gasto Constantes'!$AG$207</f>
        <v>444757296124.32941</v>
      </c>
      <c r="AM22" s="6">
        <f>+'Serie Gasto $Corrientes'!AM22*'Serie Gasto Constantes'!$AG$207</f>
        <v>444757296124.32941</v>
      </c>
      <c r="AN22" s="6">
        <f>+'Serie Gasto $Corrientes'!AN22*'Serie Gasto Constantes'!$AG$207</f>
        <v>316728879792.46729</v>
      </c>
      <c r="AO22" s="126">
        <f>+AN22/AM22</f>
        <v>0.71213869351325376</v>
      </c>
      <c r="AP22" s="6">
        <f>+'Serie Gasto $Corrientes'!AP22*'Serie Gasto Constantes'!$AG$207</f>
        <v>315971199910.11682</v>
      </c>
      <c r="AQ22" s="126">
        <f t="shared" si="13"/>
        <v>0.71043511295605333</v>
      </c>
      <c r="AR22" s="5">
        <f>+'Serie Gasto $Corrientes'!AR22*'Serie Gasto Constantes'!$AH$207</f>
        <v>565317247227.79773</v>
      </c>
      <c r="AS22" s="6">
        <f>+'Serie Gasto $Corrientes'!AS22*'Serie Gasto Constantes'!$AH$207</f>
        <v>565317247227.79773</v>
      </c>
      <c r="AT22" s="6">
        <f>+'Serie Gasto $Corrientes'!AT22*'Serie Gasto Constantes'!$AH$207</f>
        <v>338269817948.89667</v>
      </c>
      <c r="AU22" s="126">
        <f>+AT22/AS22</f>
        <v>0.59837165699030759</v>
      </c>
      <c r="AV22" s="6">
        <f>+'Serie Gasto $Corrientes'!AV22*'Serie Gasto Constantes'!$AH$207</f>
        <v>338096060112.05872</v>
      </c>
      <c r="AW22" s="126">
        <f t="shared" si="15"/>
        <v>0.59806429358031077</v>
      </c>
      <c r="AX22" s="5">
        <f>+'Serie Gasto $Corrientes'!AX22*'Serie Gasto Constantes'!$AI$207</f>
        <v>993887569454.13989</v>
      </c>
      <c r="AY22" s="6">
        <f>+'Serie Gasto $Corrientes'!AY22*'Serie Gasto Constantes'!$AI$207</f>
        <v>993887569454.13989</v>
      </c>
      <c r="AZ22" s="6">
        <f>+'Serie Gasto $Corrientes'!AZ22*'Serie Gasto Constantes'!$AI$207</f>
        <v>851532950191.44385</v>
      </c>
      <c r="BA22" s="126">
        <f>+AZ22/AY22</f>
        <v>0.85676989667867598</v>
      </c>
      <c r="BB22" s="6">
        <f>+'Serie Gasto $Corrientes'!BB22*'Serie Gasto Constantes'!$AI$207</f>
        <v>851226481455.00769</v>
      </c>
      <c r="BC22" s="126">
        <f t="shared" si="17"/>
        <v>0.85646154315272893</v>
      </c>
      <c r="BD22" s="5">
        <f>+'Serie Gasto $Corrientes'!BD22*'Serie Gasto Constantes'!$AJ$207</f>
        <v>511133672671.50128</v>
      </c>
      <c r="BE22" s="6">
        <f>+'Serie Gasto $Corrientes'!BE22*'Serie Gasto Constantes'!$AJ$207</f>
        <v>387531784839.9043</v>
      </c>
      <c r="BF22" s="6">
        <f>+'Serie Gasto $Corrientes'!BF22*'Serie Gasto Constantes'!$AJ$207</f>
        <v>294240987929.5882</v>
      </c>
      <c r="BG22" s="126">
        <f>+BF22/BE22</f>
        <v>0.75926930239062573</v>
      </c>
      <c r="BH22" s="6">
        <f>+'Serie Gasto $Corrientes'!BH22*'Serie Gasto Constantes'!$AJ$207</f>
        <v>293969389044.48456</v>
      </c>
      <c r="BI22" s="126">
        <f t="shared" si="19"/>
        <v>0.75856845952888252</v>
      </c>
      <c r="BJ22" s="5">
        <f>+'Serie Gasto $Corrientes'!BJ22*'Serie Gasto Constantes'!$AK$207</f>
        <v>392451931368.85974</v>
      </c>
      <c r="BK22" s="6">
        <f>+'Serie Gasto $Corrientes'!BK22*'Serie Gasto Constantes'!$AK$207</f>
        <v>392451931368.85974</v>
      </c>
      <c r="BL22" s="6">
        <f>+'Serie Gasto $Corrientes'!BL22*'Serie Gasto Constantes'!$AK$207</f>
        <v>281191745976.36688</v>
      </c>
      <c r="BM22" s="126">
        <f>+BL22/BK22</f>
        <v>0.71649983985447363</v>
      </c>
      <c r="BN22" s="6">
        <f>+'Serie Gasto $Corrientes'!BN22*'Serie Gasto Constantes'!$AK$207</f>
        <v>280665601983.12347</v>
      </c>
      <c r="BO22" s="126">
        <f t="shared" si="21"/>
        <v>0.71515918141661539</v>
      </c>
      <c r="BP22" s="5">
        <f>+'Serie Gasto $Corrientes'!BP22*'Serie Gasto Constantes'!$AL$207</f>
        <v>375361941617.3952</v>
      </c>
      <c r="BQ22" s="6">
        <f>+'Serie Gasto $Corrientes'!BQ22*'Serie Gasto Constantes'!$AL$207</f>
        <v>375361941617.3952</v>
      </c>
      <c r="BR22" s="6">
        <f>+'Serie Gasto $Corrientes'!BR22*'Serie Gasto Constantes'!$AL$207</f>
        <v>262390045909.58011</v>
      </c>
      <c r="BS22" s="126">
        <f>+BR22/BQ22</f>
        <v>0.69903209893621321</v>
      </c>
      <c r="BT22" s="6">
        <f>+'Serie Gasto $Corrientes'!BT22*'Serie Gasto Constantes'!$AL$207</f>
        <v>262062315249.60065</v>
      </c>
      <c r="BU22" s="126">
        <f t="shared" si="23"/>
        <v>0.69815899321172958</v>
      </c>
      <c r="BV22" s="5">
        <f>+'Serie Gasto $Corrientes'!BV22*'Serie Gasto Constantes'!$AM$207</f>
        <v>391129767766.95306</v>
      </c>
      <c r="BW22" s="6">
        <f>+'Serie Gasto $Corrientes'!BW22*'Serie Gasto Constantes'!$AM$207</f>
        <v>391129767766.95306</v>
      </c>
      <c r="BX22" s="6">
        <f>+'Serie Gasto $Corrientes'!BX22*'Serie Gasto Constantes'!$AM$207</f>
        <v>279609109529.46875</v>
      </c>
      <c r="BY22" s="126">
        <f>+BX22/BW22</f>
        <v>0.71487555428424543</v>
      </c>
      <c r="BZ22" s="6">
        <f>+'Serie Gasto $Corrientes'!BZ22*'Serie Gasto Constantes'!$AM$207</f>
        <v>278338302860.57904</v>
      </c>
      <c r="CA22" s="126">
        <f t="shared" si="25"/>
        <v>0.71162648767357795</v>
      </c>
      <c r="CB22" s="5">
        <f>+'Serie Gasto $Corrientes'!CB22*'Serie Gasto Constantes'!$AN$207</f>
        <v>453520982107.68964</v>
      </c>
      <c r="CC22" s="6">
        <f>+'Serie Gasto $Corrientes'!CC22*'Serie Gasto Constantes'!$AN$207</f>
        <v>453520982107.68964</v>
      </c>
      <c r="CD22" s="6">
        <f>+'Serie Gasto $Corrientes'!CD22*'Serie Gasto Constantes'!$AN$207</f>
        <v>368621534478.10754</v>
      </c>
      <c r="CE22" s="126">
        <f>+CD22/CC22</f>
        <v>0.81279929489696134</v>
      </c>
      <c r="CF22" s="6">
        <f>+'Serie Gasto $Corrientes'!CF22*'Serie Gasto Constantes'!$AN$207</f>
        <v>367716375865.89117</v>
      </c>
      <c r="CG22" s="7">
        <f t="shared" si="27"/>
        <v>0.81080344763095447</v>
      </c>
      <c r="CH22" s="6">
        <f>+'Serie Gasto $Corrientes'!CH22*'Serie Gasto Constantes'!$AO$207</f>
        <v>668456359261.96875</v>
      </c>
      <c r="CI22" s="6">
        <f>+'Serie Gasto $Corrientes'!CI22*'Serie Gasto Constantes'!$AO$207</f>
        <v>660980754127.77966</v>
      </c>
      <c r="CJ22" s="6">
        <f>+'Serie Gasto $Corrientes'!CJ22*'Serie Gasto Constantes'!$AO$207</f>
        <v>426238546522.49524</v>
      </c>
      <c r="CK22" s="126">
        <f>+CJ22/CI22</f>
        <v>0.64485772673510477</v>
      </c>
      <c r="CL22" s="6">
        <f>+'Serie Gasto $Corrientes'!CL22*'Serie Gasto Constantes'!$AO$207</f>
        <v>424142469604.61346</v>
      </c>
      <c r="CM22" s="7">
        <f t="shared" si="29"/>
        <v>0.64168656493532183</v>
      </c>
      <c r="CN22" s="6">
        <f>+'Serie Gasto $Corrientes'!CN22*'Serie Gasto Constantes'!$AP$207</f>
        <v>699844194442.11487</v>
      </c>
      <c r="CO22" s="6">
        <f>+'Serie Gasto $Corrientes'!CO22*'Serie Gasto Constantes'!$AP$207</f>
        <v>687828914270.72705</v>
      </c>
      <c r="CP22" s="6">
        <f>+'Serie Gasto $Corrientes'!CP22*'Serie Gasto Constantes'!$AP$207</f>
        <v>685469224105.25049</v>
      </c>
      <c r="CQ22" s="126">
        <f>+CP22/CO22</f>
        <v>0.99656936468281732</v>
      </c>
      <c r="CR22" s="6">
        <f>+'Serie Gasto $Corrientes'!CR22*'Serie Gasto Constantes'!$AP$207</f>
        <v>683575586480.36218</v>
      </c>
      <c r="CS22" s="7">
        <f t="shared" si="31"/>
        <v>0.99381629980636321</v>
      </c>
      <c r="CT22" s="6">
        <f>+'Serie Gasto $Corrientes'!DC22*'Serie Gasto Constantes'!$AQ$207</f>
        <v>1497371928050.8643</v>
      </c>
      <c r="CU22" s="6">
        <f>+'Serie Gasto $Corrientes'!DD22*'Serie Gasto Constantes'!$AQ$207</f>
        <v>1483077914922.7783</v>
      </c>
      <c r="CV22" s="6">
        <f>+'Serie Gasto $Corrientes'!DE22*'Serie Gasto Constantes'!$AQ$207</f>
        <v>1376361228013.9512</v>
      </c>
      <c r="CW22" s="126">
        <f>+CV22/CU22</f>
        <v>0.92804377582928022</v>
      </c>
      <c r="CX22" s="6">
        <f>+'Serie Gasto $Corrientes'!DG22*'Serie Gasto Constantes'!$AQ$207</f>
        <v>1375636437009.1653</v>
      </c>
      <c r="CY22" s="7">
        <f t="shared" si="33"/>
        <v>0.92755506852840741</v>
      </c>
      <c r="CZ22" s="6">
        <f>+'Serie Gasto $Corrientes'!DL22*'Serie Gasto Constantes'!$AR$207</f>
        <v>1999937547004.7998</v>
      </c>
      <c r="DA22" s="6">
        <f>+'Serie Gasto $Corrientes'!DM22*'Serie Gasto Constantes'!$AR$207</f>
        <v>1999937547004.7998</v>
      </c>
      <c r="DB22" s="6">
        <f>+'Serie Gasto $Corrientes'!DN22*'Serie Gasto Constantes'!$AR$207</f>
        <v>103129126231.0452</v>
      </c>
      <c r="DC22" s="126">
        <f t="shared" si="34"/>
        <v>5.1566173346510848E-2</v>
      </c>
      <c r="DD22" s="6">
        <f>+'Serie Gasto $Corrientes'!DP22*'Serie Gasto Constantes'!$AR$207</f>
        <v>103129126231.0452</v>
      </c>
      <c r="DE22" s="7">
        <f t="shared" si="35"/>
        <v>5.1566173346510848E-2</v>
      </c>
      <c r="DF22" s="6">
        <f>+'Serie Gasto $Corrientes'!DR22*'Serie Gasto Constantes'!$AR$207</f>
        <v>1999937547004.7998</v>
      </c>
      <c r="DG22" s="6">
        <f>+'Serie Gasto $Corrientes'!DS22*'Serie Gasto Constantes'!$AR$207</f>
        <v>1999937547004.7998</v>
      </c>
      <c r="DH22" s="6">
        <f>+'Serie Gasto $Corrientes'!DT22*'Serie Gasto Constantes'!$AR$207</f>
        <v>175506455697.45599</v>
      </c>
      <c r="DI22" s="126">
        <f t="shared" si="36"/>
        <v>8.7755968160257145E-2</v>
      </c>
      <c r="DJ22" s="6">
        <f>+'Serie Gasto $Corrientes'!DV22*'Serie Gasto Constantes'!$AR$207</f>
        <v>175506455697.45599</v>
      </c>
      <c r="DK22" s="7">
        <f t="shared" si="37"/>
        <v>8.7755968160257145E-2</v>
      </c>
      <c r="DL22" s="6">
        <f>+'Serie Gasto $Corrientes'!DX22*'Serie Gasto Constantes'!$AR$207</f>
        <v>1999937547004.7998</v>
      </c>
      <c r="DM22" s="6">
        <f>+'Serie Gasto $Corrientes'!DY22*'Serie Gasto Constantes'!$AR$207</f>
        <v>1999937547004.7998</v>
      </c>
      <c r="DN22" s="6">
        <f>+'Serie Gasto $Corrientes'!DZ22*'Serie Gasto Constantes'!$AR$207</f>
        <v>211675194305.67117</v>
      </c>
      <c r="DO22" s="126">
        <f t="shared" si="38"/>
        <v>0.10584090219351393</v>
      </c>
      <c r="DP22" s="6">
        <f>+'Serie Gasto $Corrientes'!EB22*'Serie Gasto Constantes'!$AR$207</f>
        <v>211127471355.87119</v>
      </c>
      <c r="DQ22" s="7">
        <f t="shared" si="39"/>
        <v>0.10556703216661219</v>
      </c>
      <c r="DR22" s="6">
        <f>+'Serie Gasto $Corrientes'!ED22*'Serie Gasto Constantes'!$AR$207</f>
        <v>1999937547004.7998</v>
      </c>
      <c r="DS22" s="6">
        <f>+'Serie Gasto $Corrientes'!EE22*'Serie Gasto Constantes'!$AR$207</f>
        <v>1999937547004.7998</v>
      </c>
      <c r="DT22" s="6">
        <f>+'Serie Gasto $Corrientes'!EF22*'Serie Gasto Constantes'!$AR$207</f>
        <v>365992546325.67114</v>
      </c>
      <c r="DU22" s="126">
        <f t="shared" si="40"/>
        <v>0.18300198767396447</v>
      </c>
      <c r="DV22" s="6">
        <f>+'Serie Gasto $Corrientes'!EH22*'Serie Gasto Constantes'!$AR$207</f>
        <v>365444823375.87115</v>
      </c>
      <c r="DW22" s="7">
        <f t="shared" si="41"/>
        <v>0.18272811764706276</v>
      </c>
      <c r="DX22" s="6">
        <f>+'Serie Gasto $Corrientes'!EJ22*'Serie Gasto Constantes'!$AR$207</f>
        <v>1999937547004.7998</v>
      </c>
      <c r="DY22" s="6">
        <f>+'Serie Gasto $Corrientes'!EK22*'Serie Gasto Constantes'!$AR$207</f>
        <v>1999937547004.7998</v>
      </c>
      <c r="DZ22" s="6">
        <f>+'Serie Gasto $Corrientes'!EL22*'Serie Gasto Constantes'!$AR$207</f>
        <v>559281899519.89673</v>
      </c>
      <c r="EA22" s="126">
        <f t="shared" si="42"/>
        <v>0.27964968224007969</v>
      </c>
      <c r="EB22" s="6">
        <f>+'Serie Gasto $Corrientes'!EN22*'Serie Gasto Constantes'!$AR$207</f>
        <v>558734176570.0968</v>
      </c>
      <c r="EC22" s="7">
        <f t="shared" si="43"/>
        <v>0.27937581221317798</v>
      </c>
      <c r="ED22" s="6">
        <f>+'Serie Gasto $Corrientes'!EP22*'Serie Gasto Constantes'!$AR$207</f>
        <v>1999937547004.7998</v>
      </c>
      <c r="EE22" s="6">
        <f>+'Serie Gasto $Corrientes'!EQ22*'Serie Gasto Constantes'!$AR$207</f>
        <v>1999937547004.7998</v>
      </c>
      <c r="EF22" s="6">
        <f>+'Serie Gasto $Corrientes'!ER22*'Serie Gasto Constantes'!$AR$207</f>
        <v>683430830786.83911</v>
      </c>
      <c r="EG22" s="126">
        <f t="shared" si="44"/>
        <v>0.34172608630223339</v>
      </c>
      <c r="EH22" s="6">
        <f>+'Serie Gasto $Corrientes'!ET22*'Serie Gasto Constantes'!$AR$207</f>
        <v>682883107837.03918</v>
      </c>
      <c r="EI22" s="7">
        <f t="shared" si="45"/>
        <v>0.34145221627533168</v>
      </c>
      <c r="EJ22" s="6">
        <f>+'Serie Gasto $Corrientes'!EV22*'Serie Gasto Constantes'!$AR$207</f>
        <v>1999937547004.7998</v>
      </c>
      <c r="EK22" s="6">
        <f>+'Serie Gasto $Corrientes'!EW22*'Serie Gasto Constantes'!$AR$207</f>
        <v>1999937547004.7998</v>
      </c>
      <c r="EL22" s="6">
        <f>+'Serie Gasto $Corrientes'!EX22*'Serie Gasto Constantes'!$AR$207</f>
        <v>891807134008.65833</v>
      </c>
      <c r="EM22" s="126">
        <f t="shared" si="46"/>
        <v>0.44591749144580561</v>
      </c>
      <c r="EN22" s="6">
        <f>+'Serie Gasto $Corrientes'!EZ22*'Serie Gasto Constantes'!$AR$207</f>
        <v>888396763890.18347</v>
      </c>
      <c r="EO22" s="7">
        <f t="shared" si="47"/>
        <v>0.44421225313794827</v>
      </c>
      <c r="EP22" s="6">
        <f>+'Serie Gasto $Corrientes'!FB22*'Serie Gasto Constantes'!$AR$207</f>
        <v>1999937547004.7998</v>
      </c>
      <c r="EQ22" s="6">
        <f>+'Serie Gasto $Corrientes'!FC22*'Serie Gasto Constantes'!$AR$207</f>
        <v>1999937547004.7998</v>
      </c>
      <c r="ER22" s="6">
        <f>+'Serie Gasto $Corrientes'!FD22*'Serie Gasto Constantes'!$AR$207</f>
        <v>936784864783.66907</v>
      </c>
      <c r="ES22" s="126">
        <f t="shared" si="48"/>
        <v>0.46840705910374153</v>
      </c>
      <c r="ET22" s="6">
        <f>+'Serie Gasto $Corrientes'!FF22*'Serie Gasto Constantes'!$AR$207</f>
        <v>933409942623.19434</v>
      </c>
      <c r="EU22" s="7">
        <f t="shared" si="49"/>
        <v>0.4667195453283593</v>
      </c>
      <c r="EV22" s="6">
        <f>+'Serie Gasto $Corrientes'!FH22*'Serie Gasto Constantes'!$AR$207</f>
        <v>1999937547004.7998</v>
      </c>
      <c r="EW22" s="6">
        <f>+'Serie Gasto $Corrientes'!FI22*'Serie Gasto Constantes'!$AR$207</f>
        <v>1947677547004.7998</v>
      </c>
      <c r="EX22" s="6">
        <f>+'Serie Gasto $Corrientes'!FJ22*'Serie Gasto Constantes'!$AR$207</f>
        <v>973880797355.01355</v>
      </c>
      <c r="EY22" s="126">
        <f t="shared" si="50"/>
        <v>0.50002157639116307</v>
      </c>
      <c r="EZ22" s="6">
        <f>+'Serie Gasto $Corrientes'!FL22*'Serie Gasto Constantes'!$AR$207</f>
        <v>970419897378.04797</v>
      </c>
      <c r="FA22" s="7">
        <f t="shared" si="51"/>
        <v>0.49824463955565457</v>
      </c>
      <c r="FB22" s="6">
        <f>+'Serie Gasto $Corrientes'!FQ22*'Serie Gasto Constantes'!$AR$207</f>
        <v>1999937547004.7998</v>
      </c>
      <c r="FC22" s="6">
        <f>+'Serie Gasto $Corrientes'!FR22*'Serie Gasto Constantes'!$AR$207</f>
        <v>1947677547004.7998</v>
      </c>
      <c r="FD22" s="6">
        <f>+'Serie Gasto $Corrientes'!FS22*'Serie Gasto Constantes'!$AR$207</f>
        <v>1458989425477.5371</v>
      </c>
      <c r="FE22" s="126">
        <f t="shared" si="52"/>
        <v>0.74909187494676277</v>
      </c>
      <c r="FF22" s="6">
        <f>+'Serie Gasto $Corrientes'!FU22*'Serie Gasto Constantes'!$AR$207</f>
        <v>1455343897809.4846</v>
      </c>
      <c r="FG22" s="7">
        <f t="shared" si="53"/>
        <v>0.74722014434450845</v>
      </c>
      <c r="FH22" s="6">
        <f>+'Serie Gasto $Corrientes'!FW22*'Serie Gasto Constantes'!$AR$207</f>
        <v>1999937547004.7998</v>
      </c>
      <c r="FI22" s="6">
        <f>+'Serie Gasto $Corrientes'!FX22*'Serie Gasto Constantes'!$AR$207</f>
        <v>1947677547004.7998</v>
      </c>
      <c r="FJ22" s="6">
        <f>+'Serie Gasto $Corrientes'!FY22*'Serie Gasto Constantes'!$AR$207</f>
        <v>1625852309765.4395</v>
      </c>
      <c r="FK22" s="126">
        <f t="shared" si="54"/>
        <v>0.83476462121038808</v>
      </c>
      <c r="FL22" s="6">
        <f>+'Serie Gasto $Corrientes'!GA22*'Serie Gasto Constantes'!$AR$207</f>
        <v>1622497884199.5923</v>
      </c>
      <c r="FM22" s="7">
        <f t="shared" si="55"/>
        <v>0.83304235174591446</v>
      </c>
      <c r="FN22" s="6">
        <f>+'Serie Gasto $Corrientes'!GC22*'Serie Gasto Constantes'!$AR$207</f>
        <v>1999937547004.7998</v>
      </c>
      <c r="FO22" s="6">
        <f>+'Serie Gasto $Corrientes'!GD22*'Serie Gasto Constantes'!$AR$207</f>
        <v>1947677547004.7998</v>
      </c>
      <c r="FP22" s="6">
        <f>+'Serie Gasto $Corrientes'!GE22*'Serie Gasto Constantes'!$AR$207</f>
        <v>1753233903816.7666</v>
      </c>
      <c r="FQ22" s="126">
        <f t="shared" si="56"/>
        <v>0.90016640922566737</v>
      </c>
      <c r="FR22" s="6">
        <f>+'Serie Gasto $Corrientes'!GG22*'Serie Gasto Constantes'!$AR$207</f>
        <v>1750067469079.9558</v>
      </c>
      <c r="FS22" s="7">
        <f t="shared" si="57"/>
        <v>0.89854066027062074</v>
      </c>
      <c r="FT22" s="6">
        <f>+'Serie Gasto $Corrientes'!GI22*'Serie Gasto Constantes'!$AS$207</f>
        <v>1833195412000</v>
      </c>
      <c r="FU22" s="6">
        <f>+'Serie Gasto $Corrientes'!GJ22*'Serie Gasto Constantes'!$AS$207</f>
        <v>1833195412000</v>
      </c>
      <c r="FV22" s="6">
        <f>+'Serie Gasto $Corrientes'!GK22*'Serie Gasto Constantes'!$AS$207</f>
        <v>111607771125</v>
      </c>
      <c r="FW22" s="126">
        <f t="shared" si="58"/>
        <v>6.0881546175831254E-2</v>
      </c>
      <c r="FX22" s="6">
        <f>+'Serie Gasto $Corrientes'!GM22*'Serie Gasto Constantes'!$AS$207</f>
        <v>110230883125</v>
      </c>
      <c r="FY22" s="7">
        <f t="shared" si="59"/>
        <v>6.0130459853561975E-2</v>
      </c>
      <c r="FZ22" s="6">
        <f>+'Serie Gasto $Corrientes'!GO22*'Serie Gasto Constantes'!$AS$207</f>
        <v>1833195412000</v>
      </c>
      <c r="GA22" s="6">
        <f>+'Serie Gasto $Corrientes'!GP22*'Serie Gasto Constantes'!$AS$207</f>
        <v>1833195412000</v>
      </c>
      <c r="GB22" s="6">
        <f>+'Serie Gasto $Corrientes'!GQ22*'Serie Gasto Constantes'!$AS$207</f>
        <v>422247727853</v>
      </c>
      <c r="GC22" s="126">
        <f t="shared" si="60"/>
        <v>0.23033427047056126</v>
      </c>
      <c r="GD22" s="6">
        <f>+'Serie Gasto $Corrientes'!GS22*'Serie Gasto Constantes'!$AS$207</f>
        <v>420877785110</v>
      </c>
      <c r="GE22" s="7">
        <f t="shared" si="61"/>
        <v>0.22958697275530821</v>
      </c>
      <c r="GF22" s="6">
        <f>+'Serie Gasto $Corrientes'!GU22*'Serie Gasto Constantes'!$AS$207</f>
        <v>1833195412000</v>
      </c>
      <c r="GG22" s="6">
        <f>+'Serie Gasto $Corrientes'!GV22*'Serie Gasto Constantes'!$AS$207</f>
        <v>1833195412000</v>
      </c>
      <c r="GH22" s="6">
        <f>+'Serie Gasto $Corrientes'!GW22*'Serie Gasto Constantes'!$AS$207</f>
        <v>489612326358</v>
      </c>
      <c r="GI22" s="126">
        <f t="shared" si="62"/>
        <v>0.26708136140480371</v>
      </c>
      <c r="GJ22" s="6">
        <f>+'Serie Gasto $Corrientes'!GY22*'Serie Gasto Constantes'!$AS$207</f>
        <v>488364259759</v>
      </c>
      <c r="GK22" s="7">
        <f t="shared" si="63"/>
        <v>0.26640054658777423</v>
      </c>
      <c r="GL22" s="6">
        <f>+'Serie Gasto $Corrientes'!HA22*'Serie Gasto Constantes'!$AS$207</f>
        <v>1833195412000</v>
      </c>
      <c r="GM22" s="6">
        <f>+'Serie Gasto $Corrientes'!HB22*'Serie Gasto Constantes'!$AS$207</f>
        <v>1833195412000</v>
      </c>
      <c r="GN22" s="6">
        <f>+'Serie Gasto $Corrientes'!HC22*'Serie Gasto Constantes'!$AS$207</f>
        <v>597033490247</v>
      </c>
      <c r="GO22" s="126">
        <f t="shared" si="64"/>
        <v>0.32567913182569103</v>
      </c>
      <c r="GP22" s="6">
        <f>+'Serie Gasto $Corrientes'!HE22*'Serie Gasto Constantes'!$AS$207</f>
        <v>595792368905</v>
      </c>
      <c r="GQ22" s="7">
        <f t="shared" si="65"/>
        <v>0.32500210561567783</v>
      </c>
      <c r="GR22" s="6">
        <f>+'Serie Gasto $Corrientes'!HG22*'Serie Gasto Constantes'!$AS$207</f>
        <v>1833195412000</v>
      </c>
      <c r="GS22" s="6">
        <f>+'Serie Gasto $Corrientes'!HH22*'Serie Gasto Constantes'!$AS$207</f>
        <v>1833195412000</v>
      </c>
      <c r="GT22" s="6">
        <f>+'Serie Gasto $Corrientes'!HI22*'Serie Gasto Constantes'!$AS$207</f>
        <v>764740475976</v>
      </c>
      <c r="GU22" s="126">
        <f t="shared" si="66"/>
        <v>0.41716255177710426</v>
      </c>
      <c r="GV22" s="6">
        <f>+'Serie Gasto $Corrientes'!HK22*'Serie Gasto Constantes'!$AS$207</f>
        <v>763604584159</v>
      </c>
      <c r="GW22" s="7">
        <f t="shared" si="67"/>
        <v>0.41654292780817848</v>
      </c>
      <c r="GX22" s="6">
        <f>+'Serie Gasto $Corrientes'!HM22*'Serie Gasto Constantes'!$AS$207</f>
        <v>1833195412000</v>
      </c>
      <c r="GY22" s="6">
        <f>+'Serie Gasto $Corrientes'!HN22*'Serie Gasto Constantes'!$AS$207</f>
        <v>1833195412000</v>
      </c>
      <c r="GZ22" s="6">
        <f>+'Serie Gasto $Corrientes'!HO22*'Serie Gasto Constantes'!$AS$207</f>
        <v>916816139608</v>
      </c>
      <c r="HA22" s="126">
        <f t="shared" si="68"/>
        <v>0.50011915456834011</v>
      </c>
      <c r="HB22" s="6">
        <f>+'Serie Gasto $Corrientes'!HQ22*'Serie Gasto Constantes'!$AS$207</f>
        <v>915775064682</v>
      </c>
      <c r="HC22" s="7">
        <f t="shared" si="69"/>
        <v>0.49955125279464752</v>
      </c>
    </row>
    <row r="23" spans="1:211" x14ac:dyDescent="0.35">
      <c r="A23" s="28" t="s">
        <v>185</v>
      </c>
      <c r="B23" s="5">
        <f>+'Serie Gasto $Corrientes'!B23*'Serie Gasto Constantes'!$V$207</f>
        <v>59163036698.309998</v>
      </c>
      <c r="C23" s="6">
        <f>+'Serie Gasto $Corrientes'!C23*'Serie Gasto Constantes'!$V$207</f>
        <v>58238397066.773582</v>
      </c>
      <c r="D23" s="7">
        <f t="shared" si="0"/>
        <v>0.98437132907407321</v>
      </c>
      <c r="E23" s="5">
        <f>+'Serie Gasto $Corrientes'!E23*'Serie Gasto Constantes'!$W$207</f>
        <v>76246413351.874008</v>
      </c>
      <c r="F23" s="6">
        <f>+'Serie Gasto $Corrientes'!F23*'Serie Gasto Constantes'!$W$207</f>
        <v>70618284386.365662</v>
      </c>
      <c r="G23" s="7">
        <f t="shared" si="1"/>
        <v>0.92618500047294339</v>
      </c>
      <c r="H23" s="5">
        <f>+'Serie Gasto $Corrientes'!H23*'Serie Gasto Constantes'!$X$207</f>
        <v>77007075874.202209</v>
      </c>
      <c r="I23" s="6">
        <f>+'Serie Gasto $Corrientes'!I23*'Serie Gasto Constantes'!$X$207</f>
        <v>75593777534.14267</v>
      </c>
      <c r="J23" s="7">
        <f t="shared" si="2"/>
        <v>0.98164716262738916</v>
      </c>
      <c r="K23" s="5">
        <f>+'Serie Gasto $Corrientes'!K23*'Serie Gasto Constantes'!$Y$207</f>
        <v>96446717440.681427</v>
      </c>
      <c r="L23" s="6">
        <f>+'Serie Gasto $Corrientes'!L23*'Serie Gasto Constantes'!$Y$207</f>
        <v>94611720066.245117</v>
      </c>
      <c r="M23" s="7">
        <f t="shared" si="3"/>
        <v>0.98097397793175378</v>
      </c>
      <c r="N23" s="5">
        <f>+'Serie Gasto $Corrientes'!N23*'Serie Gasto Constantes'!$Z$207</f>
        <v>129030860013.22784</v>
      </c>
      <c r="O23" s="6">
        <f>+'Serie Gasto $Corrientes'!O23*'Serie Gasto Constantes'!$Z$207</f>
        <v>115285682962.19937</v>
      </c>
      <c r="P23" s="7">
        <f t="shared" si="4"/>
        <v>0.89347372365324573</v>
      </c>
      <c r="Q23" s="5">
        <f>+'Serie Gasto $Corrientes'!Q23*'Serie Gasto Constantes'!$AA$207</f>
        <v>147881555728.72922</v>
      </c>
      <c r="R23" s="6">
        <f>+'Serie Gasto $Corrientes'!R23*'Serie Gasto Constantes'!$AA$207</f>
        <v>140448217708.01724</v>
      </c>
      <c r="S23" s="7">
        <f t="shared" si="5"/>
        <v>0.94973451567991662</v>
      </c>
      <c r="T23" s="5">
        <f>+'Serie Gasto $Corrientes'!T23*'Serie Gasto Constantes'!$AB$207</f>
        <v>131971284089.1553</v>
      </c>
      <c r="U23" s="6">
        <f>+'Serie Gasto $Corrientes'!U23*'Serie Gasto Constantes'!$AB$207</f>
        <v>115214865247.2934</v>
      </c>
      <c r="V23" s="7">
        <f t="shared" si="6"/>
        <v>0.87302981131454449</v>
      </c>
      <c r="W23" s="5">
        <f>+'Serie Gasto $Corrientes'!W23*'Serie Gasto Constantes'!$AC$207</f>
        <v>160618037082.6745</v>
      </c>
      <c r="X23" s="6">
        <f>+'Serie Gasto $Corrientes'!X23*'Serie Gasto Constantes'!$AC$207</f>
        <v>132983935453.29303</v>
      </c>
      <c r="Y23" s="7">
        <f t="shared" si="7"/>
        <v>0.82795144224582051</v>
      </c>
      <c r="Z23" s="5">
        <f>+'Serie Gasto $Corrientes'!Z23*'Serie Gasto Constantes'!$AD$207</f>
        <v>166831200832.23178</v>
      </c>
      <c r="AA23" s="6">
        <f>+'Serie Gasto $Corrientes'!AA23*'Serie Gasto Constantes'!$AD$207</f>
        <v>142584829580.10638</v>
      </c>
      <c r="AB23" s="7">
        <f t="shared" si="8"/>
        <v>0.85466524768045071</v>
      </c>
      <c r="AC23" s="5">
        <f>+'Serie Gasto $Corrientes'!AC23*'Serie Gasto Constantes'!$AE$207</f>
        <v>753093237517.10681</v>
      </c>
      <c r="AD23" s="6">
        <f>+'Serie Gasto $Corrientes'!AD23*'Serie Gasto Constantes'!$AE$207</f>
        <v>728235622463.36768</v>
      </c>
      <c r="AE23" s="126">
        <f t="shared" si="9"/>
        <v>0.96699264604248358</v>
      </c>
      <c r="AF23" s="5">
        <f>+'Serie Gasto $Corrientes'!AF23*'Serie Gasto Constantes'!$AF$207</f>
        <v>109570368897.608</v>
      </c>
      <c r="AG23" s="6">
        <f>+'Serie Gasto $Corrientes'!AG23*'Serie Gasto Constantes'!$AF$207</f>
        <v>109157148304.22374</v>
      </c>
      <c r="AH23" s="6">
        <f>+'Serie Gasto $Corrientes'!AH23*'Serie Gasto Constantes'!$AF$207</f>
        <v>71450532839.599884</v>
      </c>
      <c r="AI23" s="126">
        <f t="shared" si="10"/>
        <v>0.6545657700809977</v>
      </c>
      <c r="AJ23" s="6">
        <f>+'Serie Gasto $Corrientes'!AJ23*'Serie Gasto Constantes'!$AF$207</f>
        <v>50621282498.190529</v>
      </c>
      <c r="AK23" s="126">
        <f t="shared" si="11"/>
        <v>0.46374683916354914</v>
      </c>
      <c r="AL23" s="5">
        <f>+'Serie Gasto $Corrientes'!AL23*'Serie Gasto Constantes'!$AG$207</f>
        <v>78449431442.478424</v>
      </c>
      <c r="AM23" s="6">
        <f>+'Serie Gasto $Corrientes'!AM23*'Serie Gasto Constantes'!$AG$207</f>
        <v>74374920659.954117</v>
      </c>
      <c r="AN23" s="6">
        <f>+'Serie Gasto $Corrientes'!AN23*'Serie Gasto Constantes'!$AG$207</f>
        <v>58428237317.559402</v>
      </c>
      <c r="AO23" s="126">
        <f t="shared" si="12"/>
        <v>0.78559058348036759</v>
      </c>
      <c r="AP23" s="6">
        <f>+'Serie Gasto $Corrientes'!AP23*'Serie Gasto Constantes'!$AG$207</f>
        <v>29547342255.530369</v>
      </c>
      <c r="AQ23" s="126">
        <f t="shared" si="13"/>
        <v>0.39727561378683424</v>
      </c>
      <c r="AR23" s="5">
        <f>+'Serie Gasto $Corrientes'!AR23*'Serie Gasto Constantes'!$AH$207</f>
        <v>73597616904.210114</v>
      </c>
      <c r="AS23" s="6">
        <f>+'Serie Gasto $Corrientes'!AS23*'Serie Gasto Constantes'!$AH$207</f>
        <v>73597616904.210114</v>
      </c>
      <c r="AT23" s="6">
        <f>+'Serie Gasto $Corrientes'!AT23*'Serie Gasto Constantes'!$AH$207</f>
        <v>62196110384.711861</v>
      </c>
      <c r="AU23" s="126">
        <f t="shared" si="14"/>
        <v>0.84508321058360203</v>
      </c>
      <c r="AV23" s="6">
        <f>+'Serie Gasto $Corrientes'!AV23*'Serie Gasto Constantes'!$AH$207</f>
        <v>31004972572.750172</v>
      </c>
      <c r="AW23" s="126">
        <f t="shared" si="15"/>
        <v>0.42127685483490906</v>
      </c>
      <c r="AX23" s="5">
        <f>+'Serie Gasto $Corrientes'!AX23*'Serie Gasto Constantes'!$AI$207</f>
        <v>48655960323.406067</v>
      </c>
      <c r="AY23" s="6">
        <f>+'Serie Gasto $Corrientes'!AY23*'Serie Gasto Constantes'!$AI$207</f>
        <v>48655960323.406067</v>
      </c>
      <c r="AZ23" s="6">
        <f>+'Serie Gasto $Corrientes'!AZ23*'Serie Gasto Constantes'!$AI$207</f>
        <v>44453647682.647476</v>
      </c>
      <c r="BA23" s="126">
        <f t="shared" si="16"/>
        <v>0.91363210975948905</v>
      </c>
      <c r="BB23" s="6">
        <f>+'Serie Gasto $Corrientes'!BB23*'Serie Gasto Constantes'!$AI$207</f>
        <v>29866689556.588425</v>
      </c>
      <c r="BC23" s="126">
        <f t="shared" si="17"/>
        <v>0.61383413990949387</v>
      </c>
      <c r="BD23" s="5">
        <f>+'Serie Gasto $Corrientes'!BD23*'Serie Gasto Constantes'!$AJ$207</f>
        <v>47592012422.210289</v>
      </c>
      <c r="BE23" s="6">
        <f>+'Serie Gasto $Corrientes'!BE23*'Serie Gasto Constantes'!$AJ$207</f>
        <v>47592012422.210289</v>
      </c>
      <c r="BF23" s="6">
        <f>+'Serie Gasto $Corrientes'!BF23*'Serie Gasto Constantes'!$AJ$207</f>
        <v>46018300725.31649</v>
      </c>
      <c r="BG23" s="126">
        <f t="shared" si="18"/>
        <v>0.96693328109488852</v>
      </c>
      <c r="BH23" s="6">
        <f>+'Serie Gasto $Corrientes'!BH23*'Serie Gasto Constantes'!$AJ$207</f>
        <v>25577542421.445663</v>
      </c>
      <c r="BI23" s="126">
        <f t="shared" si="19"/>
        <v>0.53743351288732455</v>
      </c>
      <c r="BJ23" s="5">
        <f>+'Serie Gasto $Corrientes'!BJ23*'Serie Gasto Constantes'!$AK$207</f>
        <v>68023789654.515228</v>
      </c>
      <c r="BK23" s="6">
        <f>+'Serie Gasto $Corrientes'!BK23*'Serie Gasto Constantes'!$AK$207</f>
        <v>87163286724.263474</v>
      </c>
      <c r="BL23" s="6">
        <f>+'Serie Gasto $Corrientes'!BL23*'Serie Gasto Constantes'!$AK$207</f>
        <v>81772996202.449234</v>
      </c>
      <c r="BM23" s="126">
        <f t="shared" si="20"/>
        <v>0.93815870506505628</v>
      </c>
      <c r="BN23" s="6">
        <f>+'Serie Gasto $Corrientes'!BN23*'Serie Gasto Constantes'!$AK$207</f>
        <v>45080096419.248253</v>
      </c>
      <c r="BO23" s="126">
        <f t="shared" si="21"/>
        <v>0.51719133265197759</v>
      </c>
      <c r="BP23" s="5">
        <f>+'Serie Gasto $Corrientes'!BP23*'Serie Gasto Constantes'!$AL$207</f>
        <v>72792176826.07103</v>
      </c>
      <c r="BQ23" s="6">
        <f>+'Serie Gasto $Corrientes'!BQ23*'Serie Gasto Constantes'!$AL$207</f>
        <v>72526633216.740341</v>
      </c>
      <c r="BR23" s="6">
        <f>+'Serie Gasto $Corrientes'!BR23*'Serie Gasto Constantes'!$AL$207</f>
        <v>46081415221.794159</v>
      </c>
      <c r="BS23" s="126">
        <f t="shared" si="22"/>
        <v>0.63537232018041356</v>
      </c>
      <c r="BT23" s="6">
        <f>+'Serie Gasto $Corrientes'!BT23*'Serie Gasto Constantes'!$AL$207</f>
        <v>19961870229.908192</v>
      </c>
      <c r="BU23" s="126">
        <f t="shared" si="23"/>
        <v>0.2752350322157332</v>
      </c>
      <c r="BV23" s="5">
        <f>+'Serie Gasto $Corrientes'!BV23*'Serie Gasto Constantes'!$AM$207</f>
        <v>116744927086.16971</v>
      </c>
      <c r="BW23" s="6">
        <f>+'Serie Gasto $Corrientes'!BW23*'Serie Gasto Constantes'!$AM$207</f>
        <v>116417209652.46683</v>
      </c>
      <c r="BX23" s="6">
        <f>+'Serie Gasto $Corrientes'!BX23*'Serie Gasto Constantes'!$AM$207</f>
        <v>107958021706.39873</v>
      </c>
      <c r="BY23" s="126">
        <f t="shared" si="24"/>
        <v>0.92733730716170915</v>
      </c>
      <c r="BZ23" s="6">
        <f>+'Serie Gasto $Corrientes'!BZ23*'Serie Gasto Constantes'!$AM$207</f>
        <v>62567644431.994415</v>
      </c>
      <c r="CA23" s="126">
        <f t="shared" si="25"/>
        <v>0.53744325790640213</v>
      </c>
      <c r="CB23" s="5">
        <f>+'Serie Gasto $Corrientes'!CB23*'Serie Gasto Constantes'!$AN$207</f>
        <v>95010582504.193848</v>
      </c>
      <c r="CC23" s="6">
        <f>+'Serie Gasto $Corrientes'!CC23*'Serie Gasto Constantes'!$AN$207</f>
        <v>68653539249.654793</v>
      </c>
      <c r="CD23" s="6">
        <f>+'Serie Gasto $Corrientes'!CD23*'Serie Gasto Constantes'!$AN$207</f>
        <v>48989649944.884354</v>
      </c>
      <c r="CE23" s="126">
        <f t="shared" si="26"/>
        <v>0.71357792300752632</v>
      </c>
      <c r="CF23" s="6">
        <f>+'Serie Gasto $Corrientes'!CF23*'Serie Gasto Constantes'!$AN$207</f>
        <v>13262140894.651136</v>
      </c>
      <c r="CG23" s="7">
        <f t="shared" si="27"/>
        <v>0.19317490459485412</v>
      </c>
      <c r="CH23" s="6">
        <f>+'Serie Gasto $Corrientes'!CH23*'Serie Gasto Constantes'!$AO$207</f>
        <v>80154026782.778992</v>
      </c>
      <c r="CI23" s="6">
        <f>+'Serie Gasto $Corrientes'!CI23*'Serie Gasto Constantes'!$AO$207</f>
        <v>72421135153.459549</v>
      </c>
      <c r="CJ23" s="6">
        <f>+'Serie Gasto $Corrientes'!CJ23*'Serie Gasto Constantes'!$AO$207</f>
        <v>65500114042.552223</v>
      </c>
      <c r="CK23" s="126">
        <f t="shared" si="28"/>
        <v>0.90443368367201427</v>
      </c>
      <c r="CL23" s="6">
        <f>+'Serie Gasto $Corrientes'!CL23*'Serie Gasto Constantes'!$AO$207</f>
        <v>38610177524.906525</v>
      </c>
      <c r="CM23" s="7">
        <f t="shared" si="29"/>
        <v>0.53313411123827326</v>
      </c>
      <c r="CN23" s="6">
        <f>+'Serie Gasto $Corrientes'!CN23*'Serie Gasto Constantes'!$AP$207</f>
        <v>73486300605.459641</v>
      </c>
      <c r="CO23" s="6">
        <f>+'Serie Gasto $Corrientes'!CO23*'Serie Gasto Constantes'!$AP$207</f>
        <v>77724109146.356384</v>
      </c>
      <c r="CP23" s="6">
        <f>+'Serie Gasto $Corrientes'!CP23*'Serie Gasto Constantes'!$AP$207</f>
        <v>77020191191.598129</v>
      </c>
      <c r="CQ23" s="126">
        <f t="shared" si="30"/>
        <v>0.99094337699731294</v>
      </c>
      <c r="CR23" s="6">
        <f>+'Serie Gasto $Corrientes'!CR23*'Serie Gasto Constantes'!$AP$207</f>
        <v>42677017888.650673</v>
      </c>
      <c r="CS23" s="7">
        <f t="shared" si="31"/>
        <v>0.54908339712570797</v>
      </c>
      <c r="CT23" s="6">
        <f>+'Serie Gasto $Corrientes'!DC23*'Serie Gasto Constantes'!$AQ$207</f>
        <v>50326084337.418297</v>
      </c>
      <c r="CU23" s="6">
        <f>+'Serie Gasto $Corrientes'!DD23*'Serie Gasto Constantes'!$AQ$207</f>
        <v>50326084337.418297</v>
      </c>
      <c r="CV23" s="6">
        <f>+'Serie Gasto $Corrientes'!DE23*'Serie Gasto Constantes'!$AQ$207</f>
        <v>47980147301.845055</v>
      </c>
      <c r="CW23" s="126">
        <f t="shared" ref="CW23:CW36" si="70">+CV23/CU23</f>
        <v>0.95338526598166118</v>
      </c>
      <c r="CX23" s="6">
        <f>+'Serie Gasto $Corrientes'!DG23*'Serie Gasto Constantes'!$AQ$207</f>
        <v>36005209091.700516</v>
      </c>
      <c r="CY23" s="7">
        <f t="shared" si="33"/>
        <v>0.71543831724118523</v>
      </c>
      <c r="CZ23" s="6">
        <f>+'Serie Gasto $Corrientes'!DL23*'Serie Gasto Constantes'!$AR$207</f>
        <v>43616195999.999992</v>
      </c>
      <c r="DA23" s="6">
        <f>+'Serie Gasto $Corrientes'!DM23*'Serie Gasto Constantes'!$AR$207</f>
        <v>43616195999.999992</v>
      </c>
      <c r="DB23" s="6">
        <f>+'Serie Gasto $Corrientes'!DN23*'Serie Gasto Constantes'!$AR$207</f>
        <v>106610399.99999999</v>
      </c>
      <c r="DC23" s="126">
        <f t="shared" si="34"/>
        <v>2.4442846872753414E-3</v>
      </c>
      <c r="DD23" s="6">
        <f>+'Serie Gasto $Corrientes'!DP23*'Serie Gasto Constantes'!$AR$207</f>
        <v>0</v>
      </c>
      <c r="DE23" s="7">
        <f t="shared" si="35"/>
        <v>0</v>
      </c>
      <c r="DF23" s="6">
        <f>+'Serie Gasto $Corrientes'!DR23*'Serie Gasto Constantes'!$AR$207</f>
        <v>43616195999.999992</v>
      </c>
      <c r="DG23" s="6">
        <f>+'Serie Gasto $Corrientes'!DS23*'Serie Gasto Constantes'!$AR$207</f>
        <v>43616195999.999992</v>
      </c>
      <c r="DH23" s="6">
        <f>+'Serie Gasto $Corrientes'!DT23*'Serie Gasto Constantes'!$AR$207</f>
        <v>680007119.99999988</v>
      </c>
      <c r="DI23" s="126">
        <f t="shared" si="36"/>
        <v>1.5590702132758207E-2</v>
      </c>
      <c r="DJ23" s="6">
        <f>+'Serie Gasto $Corrientes'!DV23*'Serie Gasto Constantes'!$AR$207</f>
        <v>0</v>
      </c>
      <c r="DK23" s="7">
        <f t="shared" si="37"/>
        <v>0</v>
      </c>
      <c r="DL23" s="6">
        <f>+'Serie Gasto $Corrientes'!DX23*'Serie Gasto Constantes'!$AR$207</f>
        <v>43616195999.999992</v>
      </c>
      <c r="DM23" s="6">
        <f>+'Serie Gasto $Corrientes'!DY23*'Serie Gasto Constantes'!$AR$207</f>
        <v>43616195999.999992</v>
      </c>
      <c r="DN23" s="6">
        <f>+'Serie Gasto $Corrientes'!DZ23*'Serie Gasto Constantes'!$AR$207</f>
        <v>6028295519.999999</v>
      </c>
      <c r="DO23" s="126">
        <f t="shared" si="38"/>
        <v>0.13821231727773783</v>
      </c>
      <c r="DP23" s="6">
        <f>+'Serie Gasto $Corrientes'!EB23*'Serie Gasto Constantes'!$AR$207</f>
        <v>26743184.348399997</v>
      </c>
      <c r="DQ23" s="7">
        <f t="shared" si="39"/>
        <v>6.1314802300503233E-4</v>
      </c>
      <c r="DR23" s="6">
        <f>+'Serie Gasto $Corrientes'!ED23*'Serie Gasto Constantes'!$AR$207</f>
        <v>43616195999.999992</v>
      </c>
      <c r="DS23" s="6">
        <f>+'Serie Gasto $Corrientes'!EE23*'Serie Gasto Constantes'!$AR$207</f>
        <v>43616195999.999992</v>
      </c>
      <c r="DT23" s="6">
        <f>+'Serie Gasto $Corrientes'!EF23*'Serie Gasto Constantes'!$AR$207</f>
        <v>9211166780.3999996</v>
      </c>
      <c r="DU23" s="126">
        <f t="shared" si="40"/>
        <v>0.2111868439971244</v>
      </c>
      <c r="DV23" s="6">
        <f>+'Serie Gasto $Corrientes'!EH23*'Serie Gasto Constantes'!$AR$207</f>
        <v>68551184.348399997</v>
      </c>
      <c r="DW23" s="7">
        <f t="shared" si="41"/>
        <v>1.5716910376228136E-3</v>
      </c>
      <c r="DX23" s="6">
        <f>+'Serie Gasto $Corrientes'!EJ23*'Serie Gasto Constantes'!$AR$207</f>
        <v>43616195999.999992</v>
      </c>
      <c r="DY23" s="6">
        <f>+'Serie Gasto $Corrientes'!EK23*'Serie Gasto Constantes'!$AR$207</f>
        <v>43616195999.999992</v>
      </c>
      <c r="DZ23" s="6">
        <f>+'Serie Gasto $Corrientes'!EL23*'Serie Gasto Constantes'!$AR$207</f>
        <v>11921942255.3088</v>
      </c>
      <c r="EA23" s="126">
        <f t="shared" si="42"/>
        <v>0.27333750644620181</v>
      </c>
      <c r="EB23" s="6">
        <f>+'Serie Gasto $Corrientes'!EN23*'Serie Gasto Constantes'!$AR$207</f>
        <v>309123451.05719995</v>
      </c>
      <c r="EC23" s="7">
        <f t="shared" si="43"/>
        <v>7.087354684878984E-3</v>
      </c>
      <c r="ED23" s="6">
        <f>+'Serie Gasto $Corrientes'!EP23*'Serie Gasto Constantes'!$AR$207</f>
        <v>43616195999.999992</v>
      </c>
      <c r="EE23" s="6">
        <f>+'Serie Gasto $Corrientes'!EQ23*'Serie Gasto Constantes'!$AR$207</f>
        <v>43616195999.999992</v>
      </c>
      <c r="EF23" s="6">
        <f>+'Serie Gasto $Corrientes'!ER23*'Serie Gasto Constantes'!$AR$207</f>
        <v>11921942255.3088</v>
      </c>
      <c r="EG23" s="126">
        <f t="shared" si="44"/>
        <v>0.27333750644620181</v>
      </c>
      <c r="EH23" s="6">
        <f>+'Serie Gasto $Corrientes'!ET23*'Serie Gasto Constantes'!$AR$207</f>
        <v>959163214.37039995</v>
      </c>
      <c r="EI23" s="7">
        <f t="shared" si="45"/>
        <v>2.1990987347232208E-2</v>
      </c>
      <c r="EJ23" s="6">
        <f>+'Serie Gasto $Corrientes'!EV23*'Serie Gasto Constantes'!$AR$207</f>
        <v>43616195999.999992</v>
      </c>
      <c r="EK23" s="6">
        <f>+'Serie Gasto $Corrientes'!EW23*'Serie Gasto Constantes'!$AR$207</f>
        <v>43616195999.999992</v>
      </c>
      <c r="EL23" s="6">
        <f>+'Serie Gasto $Corrientes'!EX23*'Serie Gasto Constantes'!$AR$207</f>
        <v>12286714806.038399</v>
      </c>
      <c r="EM23" s="126">
        <f t="shared" si="46"/>
        <v>0.28170074267912776</v>
      </c>
      <c r="EN23" s="6">
        <f>+'Serie Gasto $Corrientes'!EZ23*'Serie Gasto Constantes'!$AR$207</f>
        <v>2336965390.2035999</v>
      </c>
      <c r="EO23" s="7">
        <f t="shared" si="47"/>
        <v>5.3580220297148345E-2</v>
      </c>
      <c r="EP23" s="6">
        <f>+'Serie Gasto $Corrientes'!FB23*'Serie Gasto Constantes'!$AR$207</f>
        <v>43616195999.999992</v>
      </c>
      <c r="EQ23" s="6">
        <f>+'Serie Gasto $Corrientes'!FC23*'Serie Gasto Constantes'!$AR$207</f>
        <v>43616195999.999992</v>
      </c>
      <c r="ER23" s="6">
        <f>+'Serie Gasto $Corrientes'!FD23*'Serie Gasto Constantes'!$AR$207</f>
        <v>12827246547.803999</v>
      </c>
      <c r="ES23" s="126">
        <f t="shared" si="48"/>
        <v>0.29409365612269356</v>
      </c>
      <c r="ET23" s="6">
        <f>+'Serie Gasto $Corrientes'!FF23*'Serie Gasto Constantes'!$AR$207</f>
        <v>5045926870.3427992</v>
      </c>
      <c r="EU23" s="7">
        <f t="shared" si="49"/>
        <v>0.11568929281092739</v>
      </c>
      <c r="EV23" s="6">
        <f>+'Serie Gasto $Corrientes'!FH23*'Serie Gasto Constantes'!$AR$207</f>
        <v>43616195999.999992</v>
      </c>
      <c r="EW23" s="6">
        <f>+'Serie Gasto $Corrientes'!FI23*'Serie Gasto Constantes'!$AR$207</f>
        <v>43616195999.999992</v>
      </c>
      <c r="EX23" s="6">
        <f>+'Serie Gasto $Corrientes'!FJ23*'Serie Gasto Constantes'!$AR$207</f>
        <v>15931586558.830799</v>
      </c>
      <c r="EY23" s="126">
        <f t="shared" si="50"/>
        <v>0.36526767622813328</v>
      </c>
      <c r="EZ23" s="6">
        <f>+'Serie Gasto $Corrientes'!FL23*'Serie Gasto Constantes'!$AR$207</f>
        <v>6916598064.6047993</v>
      </c>
      <c r="FA23" s="7">
        <f t="shared" si="51"/>
        <v>0.15857866340762042</v>
      </c>
      <c r="FB23" s="6">
        <f>+'Serie Gasto $Corrientes'!FQ23*'Serie Gasto Constantes'!$AR$207</f>
        <v>43616195999.999992</v>
      </c>
      <c r="FC23" s="6">
        <f>+'Serie Gasto $Corrientes'!FR23*'Serie Gasto Constantes'!$AR$207</f>
        <v>43616195999.999992</v>
      </c>
      <c r="FD23" s="6">
        <f>+'Serie Gasto $Corrientes'!FS23*'Serie Gasto Constantes'!$AR$207</f>
        <v>17205392281.6152</v>
      </c>
      <c r="FE23" s="126">
        <f t="shared" si="52"/>
        <v>0.39447255514018698</v>
      </c>
      <c r="FF23" s="6">
        <f>+'Serie Gasto $Corrientes'!FU23*'Serie Gasto Constantes'!$AR$207</f>
        <v>7577895227.6819992</v>
      </c>
      <c r="FG23" s="7">
        <f t="shared" si="53"/>
        <v>0.17374039743589745</v>
      </c>
      <c r="FH23" s="6">
        <f>+'Serie Gasto $Corrientes'!FW23*'Serie Gasto Constantes'!$AR$207</f>
        <v>43616195999.999992</v>
      </c>
      <c r="FI23" s="6">
        <f>+'Serie Gasto $Corrientes'!FX23*'Serie Gasto Constantes'!$AR$207</f>
        <v>43616195999.999992</v>
      </c>
      <c r="FJ23" s="6">
        <f>+'Serie Gasto $Corrientes'!FY23*'Serie Gasto Constantes'!$AR$207</f>
        <v>22446426907.709999</v>
      </c>
      <c r="FK23" s="126">
        <f t="shared" si="54"/>
        <v>0.51463513479511147</v>
      </c>
      <c r="FL23" s="6">
        <f>+'Serie Gasto $Corrientes'!GA23*'Serie Gasto Constantes'!$AR$207</f>
        <v>10528722395.9424</v>
      </c>
      <c r="FM23" s="7">
        <f t="shared" si="55"/>
        <v>0.24139478820992097</v>
      </c>
      <c r="FN23" s="6">
        <f>+'Serie Gasto $Corrientes'!GC23*'Serie Gasto Constantes'!$AR$207</f>
        <v>43616195999.999992</v>
      </c>
      <c r="FO23" s="6">
        <f>+'Serie Gasto $Corrientes'!GD23*'Serie Gasto Constantes'!$AR$207</f>
        <v>42982038668.399994</v>
      </c>
      <c r="FP23" s="6">
        <f>+'Serie Gasto $Corrientes'!GE23*'Serie Gasto Constantes'!$AR$207</f>
        <v>32456543958.758396</v>
      </c>
      <c r="FQ23" s="126">
        <f t="shared" si="56"/>
        <v>0.75511876505336994</v>
      </c>
      <c r="FR23" s="6">
        <f>+'Serie Gasto $Corrientes'!GG23*'Serie Gasto Constantes'!$AR$207</f>
        <v>26880465870.647999</v>
      </c>
      <c r="FS23" s="7">
        <f t="shared" si="57"/>
        <v>0.62538834134943611</v>
      </c>
      <c r="FT23" s="6">
        <f>+'Serie Gasto $Corrientes'!GI23*'Serie Gasto Constantes'!$AS$207</f>
        <v>55625752000</v>
      </c>
      <c r="FU23" s="6">
        <f>+'Serie Gasto $Corrientes'!GJ23*'Serie Gasto Constantes'!$AS$207</f>
        <v>55625752000</v>
      </c>
      <c r="FV23" s="6">
        <f>+'Serie Gasto $Corrientes'!GK23*'Serie Gasto Constantes'!$AS$207</f>
        <v>8477347943</v>
      </c>
      <c r="FW23" s="126">
        <f t="shared" si="58"/>
        <v>0.1523997004660719</v>
      </c>
      <c r="FX23" s="6">
        <f>+'Serie Gasto $Corrientes'!GM23*'Serie Gasto Constantes'!$AS$207</f>
        <v>0</v>
      </c>
      <c r="FY23" s="7">
        <f t="shared" si="59"/>
        <v>0</v>
      </c>
      <c r="FZ23" s="6">
        <f>+'Serie Gasto $Corrientes'!GO23*'Serie Gasto Constantes'!$AS$207</f>
        <v>55625752000</v>
      </c>
      <c r="GA23" s="6">
        <f>+'Serie Gasto $Corrientes'!GP23*'Serie Gasto Constantes'!$AS$207</f>
        <v>55625752000</v>
      </c>
      <c r="GB23" s="6">
        <f>+'Serie Gasto $Corrientes'!GQ23*'Serie Gasto Constantes'!$AS$207</f>
        <v>8803526660</v>
      </c>
      <c r="GC23" s="126">
        <f t="shared" si="60"/>
        <v>0.15826350823985266</v>
      </c>
      <c r="GD23" s="6">
        <f>+'Serie Gasto $Corrientes'!GS23*'Serie Gasto Constantes'!$AS$207</f>
        <v>2720336934</v>
      </c>
      <c r="GE23" s="7">
        <f t="shared" si="61"/>
        <v>4.8904272503138474E-2</v>
      </c>
      <c r="GF23" s="6">
        <f>+'Serie Gasto $Corrientes'!GU23*'Serie Gasto Constantes'!$AS$207</f>
        <v>55625752000</v>
      </c>
      <c r="GG23" s="6">
        <f>+'Serie Gasto $Corrientes'!GV23*'Serie Gasto Constantes'!$AS$207</f>
        <v>55625752000</v>
      </c>
      <c r="GH23" s="6">
        <f>+'Serie Gasto $Corrientes'!GW23*'Serie Gasto Constantes'!$AS$207</f>
        <v>22509492050</v>
      </c>
      <c r="GI23" s="126">
        <f t="shared" si="62"/>
        <v>0.40465955498453304</v>
      </c>
      <c r="GJ23" s="6">
        <f>+'Serie Gasto $Corrientes'!GY23*'Serie Gasto Constantes'!$AS$207</f>
        <v>6481740631</v>
      </c>
      <c r="GK23" s="7">
        <f t="shared" si="63"/>
        <v>0.11652409896409131</v>
      </c>
      <c r="GL23" s="6">
        <f>+'Serie Gasto $Corrientes'!HA23*'Serie Gasto Constantes'!$AS$207</f>
        <v>55625752000</v>
      </c>
      <c r="GM23" s="6">
        <f>+'Serie Gasto $Corrientes'!HB23*'Serie Gasto Constantes'!$AS$207</f>
        <v>55625752000</v>
      </c>
      <c r="GN23" s="6">
        <f>+'Serie Gasto $Corrientes'!HC23*'Serie Gasto Constantes'!$AS$207</f>
        <v>27350234050</v>
      </c>
      <c r="GO23" s="126">
        <f t="shared" si="64"/>
        <v>0.49168295378730342</v>
      </c>
      <c r="GP23" s="6">
        <f>+'Serie Gasto $Corrientes'!HE23*'Serie Gasto Constantes'!$AS$207</f>
        <v>8829751221</v>
      </c>
      <c r="GQ23" s="7">
        <f t="shared" si="65"/>
        <v>0.15873495464834345</v>
      </c>
      <c r="GR23" s="6">
        <f>+'Serie Gasto $Corrientes'!HG23*'Serie Gasto Constantes'!$AS$207</f>
        <v>55625752000</v>
      </c>
      <c r="GS23" s="6">
        <f>+'Serie Gasto $Corrientes'!HH23*'Serie Gasto Constantes'!$AS$207</f>
        <v>55625752000</v>
      </c>
      <c r="GT23" s="6">
        <f>+'Serie Gasto $Corrientes'!HI23*'Serie Gasto Constantes'!$AS$207</f>
        <v>27350234050</v>
      </c>
      <c r="GU23" s="126">
        <f t="shared" si="66"/>
        <v>0.49168295378730342</v>
      </c>
      <c r="GV23" s="6">
        <f>+'Serie Gasto $Corrientes'!HK23*'Serie Gasto Constantes'!$AS$207</f>
        <v>23150539008</v>
      </c>
      <c r="GW23" s="7">
        <f t="shared" si="67"/>
        <v>0.41618383888095573</v>
      </c>
      <c r="GX23" s="6">
        <f>+'Serie Gasto $Corrientes'!HM23*'Serie Gasto Constantes'!$AS$207</f>
        <v>55625752000</v>
      </c>
      <c r="GY23" s="6">
        <f>+'Serie Gasto $Corrientes'!HN23*'Serie Gasto Constantes'!$AS$207</f>
        <v>55625752000</v>
      </c>
      <c r="GZ23" s="6">
        <f>+'Serie Gasto $Corrientes'!HO23*'Serie Gasto Constantes'!$AS$207</f>
        <v>27892416661</v>
      </c>
      <c r="HA23" s="126">
        <f t="shared" si="68"/>
        <v>0.50142992513611317</v>
      </c>
      <c r="HB23" s="6">
        <f>+'Serie Gasto $Corrientes'!HQ23*'Serie Gasto Constantes'!$AS$207</f>
        <v>24222370149</v>
      </c>
      <c r="HC23" s="7">
        <f t="shared" si="69"/>
        <v>0.43545245283155903</v>
      </c>
    </row>
    <row r="24" spans="1:211" x14ac:dyDescent="0.35">
      <c r="A24" s="28" t="s">
        <v>80</v>
      </c>
      <c r="B24" s="5">
        <f>+'Serie Gasto $Corrientes'!B24*'Serie Gasto Constantes'!$V$207</f>
        <v>3202179566341.0015</v>
      </c>
      <c r="C24" s="6">
        <f>+'Serie Gasto $Corrientes'!C24*'Serie Gasto Constantes'!$V$207</f>
        <v>3091834118588.1802</v>
      </c>
      <c r="D24" s="7">
        <f t="shared" si="0"/>
        <v>0.96554051842916844</v>
      </c>
      <c r="E24" s="5">
        <f>+'Serie Gasto $Corrientes'!E24*'Serie Gasto Constantes'!$W$207</f>
        <v>3453351717776.3105</v>
      </c>
      <c r="F24" s="6">
        <f>+'Serie Gasto $Corrientes'!F24*'Serie Gasto Constantes'!$W$207</f>
        <v>3453351717776.3105</v>
      </c>
      <c r="G24" s="7">
        <f t="shared" si="1"/>
        <v>1</v>
      </c>
      <c r="H24" s="5">
        <f>+'Serie Gasto $Corrientes'!H24*'Serie Gasto Constantes'!$X$207</f>
        <v>3607023558853.563</v>
      </c>
      <c r="I24" s="6">
        <f>+'Serie Gasto $Corrientes'!I24*'Serie Gasto Constantes'!$X$207</f>
        <v>3607023558853.563</v>
      </c>
      <c r="J24" s="7">
        <f t="shared" si="2"/>
        <v>1</v>
      </c>
      <c r="K24" s="5">
        <f>+'Serie Gasto $Corrientes'!K24*'Serie Gasto Constantes'!$Y$207</f>
        <v>4966541898254.4844</v>
      </c>
      <c r="L24" s="6">
        <f>+'Serie Gasto $Corrientes'!L24*'Serie Gasto Constantes'!$Y$207</f>
        <v>4966541898251.9043</v>
      </c>
      <c r="M24" s="7">
        <f t="shared" si="3"/>
        <v>0.99999999999948053</v>
      </c>
      <c r="N24" s="5">
        <f>+'Serie Gasto $Corrientes'!N24*'Serie Gasto Constantes'!$Z$207</f>
        <v>6321480630086.7314</v>
      </c>
      <c r="O24" s="6">
        <f>+'Serie Gasto $Corrientes'!O24*'Serie Gasto Constantes'!$Z$207</f>
        <v>6240319237509.3955</v>
      </c>
      <c r="P24" s="7">
        <f t="shared" si="4"/>
        <v>0.98716101538126166</v>
      </c>
      <c r="Q24" s="5">
        <f>+'Serie Gasto $Corrientes'!Q24*'Serie Gasto Constantes'!$AA$207</f>
        <v>6444310620418.4521</v>
      </c>
      <c r="R24" s="6">
        <f>+'Serie Gasto $Corrientes'!R24*'Serie Gasto Constantes'!$AA$207</f>
        <v>5998108169132.2158</v>
      </c>
      <c r="S24" s="7">
        <f t="shared" ref="S24" si="71">+R24/Q24</f>
        <v>0.93076025077492885</v>
      </c>
      <c r="T24" s="5">
        <f>+'Serie Gasto $Corrientes'!T24*'Serie Gasto Constantes'!$AB$207</f>
        <v>6425938092068.3516</v>
      </c>
      <c r="U24" s="6">
        <f>+'Serie Gasto $Corrientes'!U24*'Serie Gasto Constantes'!$AB$207</f>
        <v>5927854770008.583</v>
      </c>
      <c r="V24" s="7">
        <f t="shared" ref="V24" si="72">+U24/T24</f>
        <v>0.92248862112839813</v>
      </c>
      <c r="W24" s="5">
        <f>+'Serie Gasto $Corrientes'!W24*'Serie Gasto Constantes'!$AC$207</f>
        <v>7470490616743.5791</v>
      </c>
      <c r="X24" s="6">
        <f>+'Serie Gasto $Corrientes'!X24*'Serie Gasto Constantes'!$AC$207</f>
        <v>7160281622391.9014</v>
      </c>
      <c r="Y24" s="7">
        <f t="shared" ref="Y24" si="73">+X24/W24</f>
        <v>0.95847541878221387</v>
      </c>
      <c r="Z24" s="5">
        <f>+'Serie Gasto $Corrientes'!Z24*'Serie Gasto Constantes'!$AD$207</f>
        <v>1633572873280.5911</v>
      </c>
      <c r="AA24" s="6">
        <f>+'Serie Gasto $Corrientes'!AA24*'Serie Gasto Constantes'!$AD$207</f>
        <v>1613088975409.7732</v>
      </c>
      <c r="AB24" s="7">
        <f t="shared" ref="AB24" si="74">+AA24/Z24</f>
        <v>0.98746067701915163</v>
      </c>
      <c r="AC24" s="5">
        <f>+'Serie Gasto $Corrientes'!AC24*'Serie Gasto Constantes'!$AE$207</f>
        <v>2277822032480.6348</v>
      </c>
      <c r="AD24" s="6">
        <f>+'Serie Gasto $Corrientes'!AD24*'Serie Gasto Constantes'!$AE$207</f>
        <v>2068934468639.8606</v>
      </c>
      <c r="AE24" s="126">
        <f t="shared" ref="AE24" si="75">+AD24/AC24</f>
        <v>0.90829504638108727</v>
      </c>
      <c r="AF24" s="5">
        <f>+'Serie Gasto $Corrientes'!AF24*'Serie Gasto Constantes'!$AF$207</f>
        <v>2152715444396.438</v>
      </c>
      <c r="AG24" s="6">
        <f>+'Serie Gasto $Corrientes'!AG24*'Serie Gasto Constantes'!$AF$207</f>
        <v>2115619864197.3367</v>
      </c>
      <c r="AH24" s="6">
        <f>+'Serie Gasto $Corrientes'!AH24*'Serie Gasto Constantes'!$AF$207</f>
        <v>2051610705435.187</v>
      </c>
      <c r="AI24" s="126">
        <f t="shared" ref="AI24:AI40" si="76">+AH24/AG24</f>
        <v>0.96974448961962523</v>
      </c>
      <c r="AJ24" s="6">
        <f>+'Serie Gasto $Corrientes'!AJ24*'Serie Gasto Constantes'!$AF$207</f>
        <v>2051610705435.187</v>
      </c>
      <c r="AK24" s="126">
        <f t="shared" si="11"/>
        <v>0.96974448961962523</v>
      </c>
      <c r="AL24" s="5">
        <f>+'Serie Gasto $Corrientes'!AL24*'Serie Gasto Constantes'!$AG$207</f>
        <v>3483062850929.4272</v>
      </c>
      <c r="AM24" s="6">
        <f>+'Serie Gasto $Corrientes'!AM24*'Serie Gasto Constantes'!$AG$207</f>
        <v>2979650725499.2285</v>
      </c>
      <c r="AN24" s="6">
        <f>+'Serie Gasto $Corrientes'!AN24*'Serie Gasto Constantes'!$AG$207</f>
        <v>2693461771836.1836</v>
      </c>
      <c r="AO24" s="126">
        <f t="shared" si="12"/>
        <v>0.90395218096742025</v>
      </c>
      <c r="AP24" s="6">
        <f>+'Serie Gasto $Corrientes'!AP24*'Serie Gasto Constantes'!$AG$207</f>
        <v>2693461771836.1836</v>
      </c>
      <c r="AQ24" s="126">
        <f t="shared" si="13"/>
        <v>0.90395218096742025</v>
      </c>
      <c r="AR24" s="5">
        <f>+'Serie Gasto $Corrientes'!AR24*'Serie Gasto Constantes'!$AH$207</f>
        <v>4088062924951.4385</v>
      </c>
      <c r="AS24" s="6">
        <f>+'Serie Gasto $Corrientes'!AS24*'Serie Gasto Constantes'!$AH$207</f>
        <v>3442714421564.5967</v>
      </c>
      <c r="AT24" s="6">
        <f>+'Serie Gasto $Corrientes'!AT24*'Serie Gasto Constantes'!$AH$207</f>
        <v>3092374394385.8242</v>
      </c>
      <c r="AU24" s="126">
        <f t="shared" si="14"/>
        <v>0.8982372673770731</v>
      </c>
      <c r="AV24" s="6">
        <f>+'Serie Gasto $Corrientes'!AV24*'Serie Gasto Constantes'!$AH$207</f>
        <v>3092374394385.8242</v>
      </c>
      <c r="AW24" s="126">
        <f t="shared" si="15"/>
        <v>0.8982372673770731</v>
      </c>
      <c r="AX24" s="5">
        <f>+'Serie Gasto $Corrientes'!AX24*'Serie Gasto Constantes'!$AI$207</f>
        <v>8199039466273.7422</v>
      </c>
      <c r="AY24" s="6">
        <f>+'Serie Gasto $Corrientes'!AY24*'Serie Gasto Constantes'!$AI$207</f>
        <v>6045535215850.6299</v>
      </c>
      <c r="AZ24" s="6">
        <f>+'Serie Gasto $Corrientes'!AZ24*'Serie Gasto Constantes'!$AI$207</f>
        <v>4398684625115.583</v>
      </c>
      <c r="BA24" s="126">
        <f t="shared" si="16"/>
        <v>0.7275922590911037</v>
      </c>
      <c r="BB24" s="6">
        <f>+'Serie Gasto $Corrientes'!BB24*'Serie Gasto Constantes'!$AI$207</f>
        <v>4398684625115.583</v>
      </c>
      <c r="BC24" s="126">
        <f t="shared" si="17"/>
        <v>0.7275922590911037</v>
      </c>
      <c r="BD24" s="5">
        <f>+'Serie Gasto $Corrientes'!BD24*'Serie Gasto Constantes'!$AJ$207</f>
        <v>6599058492663.9287</v>
      </c>
      <c r="BE24" s="6">
        <f>+'Serie Gasto $Corrientes'!BE24*'Serie Gasto Constantes'!$AJ$207</f>
        <v>3664518355046.2241</v>
      </c>
      <c r="BF24" s="6">
        <f>+'Serie Gasto $Corrientes'!BF24*'Serie Gasto Constantes'!$AJ$207</f>
        <v>3533883817464.5083</v>
      </c>
      <c r="BG24" s="126">
        <f t="shared" si="18"/>
        <v>0.96435151227941718</v>
      </c>
      <c r="BH24" s="6">
        <f>+'Serie Gasto $Corrientes'!BH24*'Serie Gasto Constantes'!$AJ$207</f>
        <v>3533883817464.5083</v>
      </c>
      <c r="BI24" s="126">
        <f t="shared" si="19"/>
        <v>0.96435151227941718</v>
      </c>
      <c r="BJ24" s="5">
        <f>+'Serie Gasto $Corrientes'!BJ24*'Serie Gasto Constantes'!$AK$207</f>
        <v>7332041612270.8887</v>
      </c>
      <c r="BK24" s="6">
        <f>+'Serie Gasto $Corrientes'!BK24*'Serie Gasto Constantes'!$AK$207</f>
        <v>5308753017200.9746</v>
      </c>
      <c r="BL24" s="6">
        <f>+'Serie Gasto $Corrientes'!BL24*'Serie Gasto Constantes'!$AK$207</f>
        <v>5090924240405.626</v>
      </c>
      <c r="BM24" s="126">
        <f t="shared" si="20"/>
        <v>0.95896799566874591</v>
      </c>
      <c r="BN24" s="6">
        <f>+'Serie Gasto $Corrientes'!BN24*'Serie Gasto Constantes'!$AK$207</f>
        <v>5090924240405.626</v>
      </c>
      <c r="BO24" s="126">
        <f t="shared" si="21"/>
        <v>0.95896799566874591</v>
      </c>
      <c r="BP24" s="5">
        <f>+'Serie Gasto $Corrientes'!BP24*'Serie Gasto Constantes'!$AL$207</f>
        <v>7055552810454.957</v>
      </c>
      <c r="BQ24" s="6">
        <f>+'Serie Gasto $Corrientes'!BQ24*'Serie Gasto Constantes'!$AL$207</f>
        <v>6829920850508.9688</v>
      </c>
      <c r="BR24" s="6">
        <f>+'Serie Gasto $Corrientes'!BR24*'Serie Gasto Constantes'!$AL$207</f>
        <v>5981596041286.8213</v>
      </c>
      <c r="BS24" s="126">
        <f t="shared" si="22"/>
        <v>0.87579287845496334</v>
      </c>
      <c r="BT24" s="6">
        <f>+'Serie Gasto $Corrientes'!BT24*'Serie Gasto Constantes'!$AL$207</f>
        <v>5981596041286.8213</v>
      </c>
      <c r="BU24" s="126">
        <f t="shared" si="23"/>
        <v>0.87579287845496334</v>
      </c>
      <c r="BV24" s="5">
        <f>+'Serie Gasto $Corrientes'!BV24*'Serie Gasto Constantes'!$AM$207</f>
        <v>8736423968007.5391</v>
      </c>
      <c r="BW24" s="6">
        <f>+'Serie Gasto $Corrientes'!BW24*'Serie Gasto Constantes'!$AM$207</f>
        <v>6000477395232.2783</v>
      </c>
      <c r="BX24" s="6">
        <f>+'Serie Gasto $Corrientes'!BX24*'Serie Gasto Constantes'!$AM$207</f>
        <v>4965864736638.4365</v>
      </c>
      <c r="BY24" s="126">
        <f t="shared" si="24"/>
        <v>0.82757827578587317</v>
      </c>
      <c r="BZ24" s="6">
        <f>+'Serie Gasto $Corrientes'!BZ24*'Serie Gasto Constantes'!$AM$207</f>
        <v>4965864736638.4365</v>
      </c>
      <c r="CA24" s="126">
        <f t="shared" si="25"/>
        <v>0.82757827578587317</v>
      </c>
      <c r="CB24" s="5">
        <f>+'Serie Gasto $Corrientes'!CB24*'Serie Gasto Constantes'!$AN$207</f>
        <v>6832078558031.041</v>
      </c>
      <c r="CC24" s="6">
        <f>+'Serie Gasto $Corrientes'!CC24*'Serie Gasto Constantes'!$AN$207</f>
        <v>6827414145139.7012</v>
      </c>
      <c r="CD24" s="6">
        <f>+'Serie Gasto $Corrientes'!CD24*'Serie Gasto Constantes'!$AN$207</f>
        <v>6372703750338.7012</v>
      </c>
      <c r="CE24" s="126">
        <f t="shared" si="26"/>
        <v>0.93339932438041728</v>
      </c>
      <c r="CF24" s="6">
        <f>+'Serie Gasto $Corrientes'!CF24*'Serie Gasto Constantes'!$AN$207</f>
        <v>6372703750338.7012</v>
      </c>
      <c r="CG24" s="7">
        <f t="shared" si="27"/>
        <v>0.93339932438041728</v>
      </c>
      <c r="CH24" s="6">
        <f>+'Serie Gasto $Corrientes'!CH24*'Serie Gasto Constantes'!$AO$207</f>
        <v>6608904859239.4414</v>
      </c>
      <c r="CI24" s="6">
        <f>+'Serie Gasto $Corrientes'!CI24*'Serie Gasto Constantes'!$AO$207</f>
        <v>8179039515354.1328</v>
      </c>
      <c r="CJ24" s="6">
        <f>+'Serie Gasto $Corrientes'!CJ24*'Serie Gasto Constantes'!$AO$207</f>
        <v>7692566237335.4639</v>
      </c>
      <c r="CK24" s="126">
        <f t="shared" si="28"/>
        <v>0.94052195528516092</v>
      </c>
      <c r="CL24" s="6">
        <f>+'Serie Gasto $Corrientes'!CL24*'Serie Gasto Constantes'!$AO$207</f>
        <v>7692566237335.4639</v>
      </c>
      <c r="CM24" s="7">
        <f t="shared" si="29"/>
        <v>0.94052195528516092</v>
      </c>
      <c r="CN24" s="6">
        <f>+'Serie Gasto $Corrientes'!CN24*'Serie Gasto Constantes'!$AP$207</f>
        <v>9741741287731.2637</v>
      </c>
      <c r="CO24" s="6">
        <f>+'Serie Gasto $Corrientes'!CO24*'Serie Gasto Constantes'!$AP$207</f>
        <v>9797762626451.0723</v>
      </c>
      <c r="CP24" s="6">
        <f>+'Serie Gasto $Corrientes'!CP24*'Serie Gasto Constantes'!$AP$207</f>
        <v>9249209219495.0098</v>
      </c>
      <c r="CQ24" s="126">
        <f t="shared" si="30"/>
        <v>0.94401238039028113</v>
      </c>
      <c r="CR24" s="6">
        <f>+'Serie Gasto $Corrientes'!CR24*'Serie Gasto Constantes'!$AP$207</f>
        <v>9236734693435.6465</v>
      </c>
      <c r="CS24" s="7">
        <f t="shared" si="31"/>
        <v>0.94273917889163639</v>
      </c>
      <c r="CT24" s="6">
        <f>+'Serie Gasto $Corrientes'!DC24*'Serie Gasto Constantes'!$AQ$207</f>
        <v>5535104711245.041</v>
      </c>
      <c r="CU24" s="6">
        <f>+'Serie Gasto $Corrientes'!DD24*'Serie Gasto Constantes'!$AQ$207</f>
        <v>4808823644741.3428</v>
      </c>
      <c r="CV24" s="6">
        <f>+'Serie Gasto $Corrientes'!DE24*'Serie Gasto Constantes'!$AQ$207</f>
        <v>4739918188510.1465</v>
      </c>
      <c r="CW24" s="126">
        <f t="shared" si="70"/>
        <v>0.98567103696835556</v>
      </c>
      <c r="CX24" s="6">
        <f>+'Serie Gasto $Corrientes'!DG24*'Serie Gasto Constantes'!$AQ$207</f>
        <v>4739918188510.1465</v>
      </c>
      <c r="CY24" s="7">
        <f t="shared" si="33"/>
        <v>0.98567103696835556</v>
      </c>
      <c r="CZ24" s="6">
        <f>+'Serie Gasto $Corrientes'!DL24*'Serie Gasto Constantes'!$AR$207</f>
        <v>5397286115488.7998</v>
      </c>
      <c r="DA24" s="6">
        <f>+'Serie Gasto $Corrientes'!DM24*'Serie Gasto Constantes'!$AR$207</f>
        <v>5397286115488.7998</v>
      </c>
      <c r="DB24" s="6">
        <f>+'Serie Gasto $Corrientes'!DN24*'Serie Gasto Constantes'!$AR$207</f>
        <v>750782220010.86719</v>
      </c>
      <c r="DC24" s="126">
        <f t="shared" si="34"/>
        <v>0.13910365393754437</v>
      </c>
      <c r="DD24" s="6">
        <f>+'Serie Gasto $Corrientes'!DP24*'Serie Gasto Constantes'!$AR$207</f>
        <v>48449483773.267197</v>
      </c>
      <c r="DE24" s="7">
        <f t="shared" si="35"/>
        <v>8.9766380244749016E-3</v>
      </c>
      <c r="DF24" s="6">
        <f>+'Serie Gasto $Corrientes'!DR24*'Serie Gasto Constantes'!$AR$207</f>
        <v>5397286115488.7998</v>
      </c>
      <c r="DG24" s="6">
        <f>+'Serie Gasto $Corrientes'!DS24*'Serie Gasto Constantes'!$AR$207</f>
        <v>5397286115488.7998</v>
      </c>
      <c r="DH24" s="6">
        <f>+'Serie Gasto $Corrientes'!DT24*'Serie Gasto Constantes'!$AR$207</f>
        <v>780286442310.64795</v>
      </c>
      <c r="DI24" s="126">
        <f t="shared" si="36"/>
        <v>0.14457014610943636</v>
      </c>
      <c r="DJ24" s="6">
        <f>+'Serie Gasto $Corrientes'!DV24*'Serie Gasto Constantes'!$AR$207</f>
        <v>77953706073.047989</v>
      </c>
      <c r="DK24" s="7">
        <f t="shared" si="37"/>
        <v>1.4443130196366881E-2</v>
      </c>
      <c r="DL24" s="6">
        <f>+'Serie Gasto $Corrientes'!DX24*'Serie Gasto Constantes'!$AR$207</f>
        <v>5397286115488.7998</v>
      </c>
      <c r="DM24" s="6">
        <f>+'Serie Gasto $Corrientes'!DY24*'Serie Gasto Constantes'!$AR$207</f>
        <v>5397286115488.7998</v>
      </c>
      <c r="DN24" s="6">
        <f>+'Serie Gasto $Corrientes'!DZ24*'Serie Gasto Constantes'!$AR$207</f>
        <v>935132611091.40588</v>
      </c>
      <c r="DO24" s="126">
        <f t="shared" si="38"/>
        <v>0.17325978113478546</v>
      </c>
      <c r="DP24" s="6">
        <f>+'Serie Gasto $Corrientes'!EB24*'Serie Gasto Constantes'!$AR$207</f>
        <v>234043406801.75519</v>
      </c>
      <c r="DQ24" s="7">
        <f t="shared" si="39"/>
        <v>4.3363164707928267E-2</v>
      </c>
      <c r="DR24" s="6">
        <f>+'Serie Gasto $Corrientes'!ED24*'Serie Gasto Constantes'!$AR$207</f>
        <v>5397286115488.7998</v>
      </c>
      <c r="DS24" s="6">
        <f>+'Serie Gasto $Corrientes'!EE24*'Serie Gasto Constantes'!$AR$207</f>
        <v>5397286115488.7998</v>
      </c>
      <c r="DT24" s="6">
        <f>+'Serie Gasto $Corrientes'!EF24*'Serie Gasto Constantes'!$AR$207</f>
        <v>1130345495713.1687</v>
      </c>
      <c r="DU24" s="126">
        <f t="shared" si="40"/>
        <v>0.209428492676972</v>
      </c>
      <c r="DV24" s="6">
        <f>+'Serie Gasto $Corrientes'!EH24*'Serie Gasto Constantes'!$AR$207</f>
        <v>562871431127.8656</v>
      </c>
      <c r="DW24" s="7">
        <f t="shared" si="41"/>
        <v>0.10428786228556085</v>
      </c>
      <c r="DX24" s="6">
        <f>+'Serie Gasto $Corrientes'!EJ24*'Serie Gasto Constantes'!$AR$207</f>
        <v>5397286115488.7998</v>
      </c>
      <c r="DY24" s="6">
        <f>+'Serie Gasto $Corrientes'!EK24*'Serie Gasto Constantes'!$AR$207</f>
        <v>5397286115488.7998</v>
      </c>
      <c r="DZ24" s="6">
        <f>+'Serie Gasto $Corrientes'!EL24*'Serie Gasto Constantes'!$AR$207</f>
        <v>1184203979777.083</v>
      </c>
      <c r="EA24" s="126">
        <f t="shared" si="42"/>
        <v>0.2194073010839146</v>
      </c>
      <c r="EB24" s="6">
        <f>+'Serie Gasto $Corrientes'!EN24*'Serie Gasto Constantes'!$AR$207</f>
        <v>616729915191.77991</v>
      </c>
      <c r="EC24" s="7">
        <f t="shared" si="43"/>
        <v>0.11426667069250346</v>
      </c>
      <c r="ED24" s="6">
        <f>+'Serie Gasto $Corrientes'!EP24*'Serie Gasto Constantes'!$AR$207</f>
        <v>5397286115488.7998</v>
      </c>
      <c r="EE24" s="6">
        <f>+'Serie Gasto $Corrientes'!EQ24*'Serie Gasto Constantes'!$AR$207</f>
        <v>5397286115488.7998</v>
      </c>
      <c r="EF24" s="6">
        <f>+'Serie Gasto $Corrientes'!ER24*'Serie Gasto Constantes'!$AR$207</f>
        <v>1229908822916.0615</v>
      </c>
      <c r="EG24" s="126">
        <f t="shared" si="44"/>
        <v>0.22787541675556997</v>
      </c>
      <c r="EH24" s="6">
        <f>+'Serie Gasto $Corrientes'!ET24*'Serie Gasto Constantes'!$AR$207</f>
        <v>662434758330.7583</v>
      </c>
      <c r="EI24" s="7">
        <f t="shared" si="45"/>
        <v>0.12273478636415878</v>
      </c>
      <c r="EJ24" s="6">
        <f>+'Serie Gasto $Corrientes'!EV24*'Serie Gasto Constantes'!$AR$207</f>
        <v>5397286115488.7998</v>
      </c>
      <c r="EK24" s="6">
        <f>+'Serie Gasto $Corrientes'!EW24*'Serie Gasto Constantes'!$AR$207</f>
        <v>5397286115488.7998</v>
      </c>
      <c r="EL24" s="6">
        <f>+'Serie Gasto $Corrientes'!EX24*'Serie Gasto Constantes'!$AR$207</f>
        <v>2645923291122.4307</v>
      </c>
      <c r="EM24" s="126">
        <f t="shared" si="46"/>
        <v>0.49023217122570595</v>
      </c>
      <c r="EN24" s="6">
        <f>+'Serie Gasto $Corrientes'!EZ24*'Serie Gasto Constantes'!$AR$207</f>
        <v>2360283717331.2695</v>
      </c>
      <c r="EO24" s="7">
        <f t="shared" si="47"/>
        <v>0.43730935637409929</v>
      </c>
      <c r="EP24" s="6">
        <f>+'Serie Gasto $Corrientes'!FB24*'Serie Gasto Constantes'!$AR$207</f>
        <v>5397286115488.7998</v>
      </c>
      <c r="EQ24" s="6">
        <f>+'Serie Gasto $Corrientes'!FC24*'Serie Gasto Constantes'!$AR$207</f>
        <v>5397286115488.7998</v>
      </c>
      <c r="ER24" s="6">
        <f>+'Serie Gasto $Corrientes'!FD24*'Serie Gasto Constantes'!$AR$207</f>
        <v>2730763835068.3076</v>
      </c>
      <c r="ES24" s="126">
        <f t="shared" si="48"/>
        <v>0.50595128304051351</v>
      </c>
      <c r="ET24" s="6">
        <f>+'Serie Gasto $Corrientes'!FF24*'Serie Gasto Constantes'!$AR$207</f>
        <v>2445124261277.1465</v>
      </c>
      <c r="EU24" s="7">
        <f t="shared" si="49"/>
        <v>0.45302846818890685</v>
      </c>
      <c r="EV24" s="6">
        <f>+'Serie Gasto $Corrientes'!FH24*'Serie Gasto Constantes'!$AR$207</f>
        <v>5397286115488.7998</v>
      </c>
      <c r="EW24" s="6">
        <f>+'Serie Gasto $Corrientes'!FI24*'Serie Gasto Constantes'!$AR$207</f>
        <v>5432748742087.9443</v>
      </c>
      <c r="EX24" s="6">
        <f>+'Serie Gasto $Corrientes'!FJ24*'Serie Gasto Constantes'!$AR$207</f>
        <v>2835491933283.5313</v>
      </c>
      <c r="EY24" s="126">
        <f t="shared" si="50"/>
        <v>0.52192583678990079</v>
      </c>
      <c r="EZ24" s="6">
        <f>+'Serie Gasto $Corrientes'!FL24*'Serie Gasto Constantes'!$AR$207</f>
        <v>2549852359492.3701</v>
      </c>
      <c r="FA24" s="7">
        <f t="shared" si="51"/>
        <v>0.46934847911121996</v>
      </c>
      <c r="FB24" s="6">
        <f>+'Serie Gasto $Corrientes'!FQ24*'Serie Gasto Constantes'!$AR$207</f>
        <v>5397286115488.7998</v>
      </c>
      <c r="FC24" s="6">
        <f>+'Serie Gasto $Corrientes'!FR24*'Serie Gasto Constantes'!$AR$207</f>
        <v>5435003755612.1416</v>
      </c>
      <c r="FD24" s="6">
        <f>+'Serie Gasto $Corrientes'!FS24*'Serie Gasto Constantes'!$AR$207</f>
        <v>3818442402138.4053</v>
      </c>
      <c r="FE24" s="126">
        <f t="shared" si="52"/>
        <v>0.70256481390569636</v>
      </c>
      <c r="FF24" s="6">
        <f>+'Serie Gasto $Corrientes'!FU24*'Serie Gasto Constantes'!$AR$207</f>
        <v>3532802828347.2441</v>
      </c>
      <c r="FG24" s="7">
        <f t="shared" si="53"/>
        <v>0.65000927086743965</v>
      </c>
      <c r="FH24" s="6">
        <f>+'Serie Gasto $Corrientes'!FW24*'Serie Gasto Constantes'!$AR$207</f>
        <v>5397286115488.7998</v>
      </c>
      <c r="FI24" s="6">
        <f>+'Serie Gasto $Corrientes'!FX24*'Serie Gasto Constantes'!$AR$207</f>
        <v>5435003755612.1416</v>
      </c>
      <c r="FJ24" s="6">
        <f>+'Serie Gasto $Corrientes'!FY24*'Serie Gasto Constantes'!$AR$207</f>
        <v>3883817784803.4702</v>
      </c>
      <c r="FK24" s="126">
        <f t="shared" si="54"/>
        <v>0.71459339486068818</v>
      </c>
      <c r="FL24" s="6">
        <f>+'Serie Gasto $Corrientes'!GA24*'Serie Gasto Constantes'!$AR$207</f>
        <v>3598178211012.3091</v>
      </c>
      <c r="FM24" s="7">
        <f t="shared" si="55"/>
        <v>0.66203785182243136</v>
      </c>
      <c r="FN24" s="6">
        <f>+'Serie Gasto $Corrientes'!GC24*'Serie Gasto Constantes'!$AR$207</f>
        <v>5397286115488.7998</v>
      </c>
      <c r="FO24" s="6">
        <f>+'Serie Gasto $Corrientes'!GD24*'Serie Gasto Constantes'!$AR$207</f>
        <v>5059437969027.5615</v>
      </c>
      <c r="FP24" s="6">
        <f>+'Serie Gasto $Corrientes'!GE24*'Serie Gasto Constantes'!$AR$207</f>
        <v>4609324680330.6143</v>
      </c>
      <c r="FQ24" s="126">
        <f t="shared" si="56"/>
        <v>0.91103492295934596</v>
      </c>
      <c r="FR24" s="6">
        <f>+'Serie Gasto $Corrientes'!GG24*'Serie Gasto Constantes'!$AR$207</f>
        <v>4609324680330.6143</v>
      </c>
      <c r="FS24" s="7">
        <f t="shared" si="57"/>
        <v>0.91103492295934596</v>
      </c>
      <c r="FT24" s="6">
        <f>+'Serie Gasto $Corrientes'!GI24*'Serie Gasto Constantes'!$AS$207</f>
        <v>5924196675000</v>
      </c>
      <c r="FU24" s="6">
        <f>+'Serie Gasto $Corrientes'!GJ24*'Serie Gasto Constantes'!$AS$207</f>
        <v>5924196675000</v>
      </c>
      <c r="FV24" s="6">
        <f>+'Serie Gasto $Corrientes'!GK24*'Serie Gasto Constantes'!$AS$207</f>
        <v>766568558193</v>
      </c>
      <c r="FW24" s="126">
        <f t="shared" si="58"/>
        <v>0.12939620344272246</v>
      </c>
      <c r="FX24" s="6">
        <f>+'Serie Gasto $Corrientes'!GM24*'Serie Gasto Constantes'!$AS$207</f>
        <v>80588665193</v>
      </c>
      <c r="FY24" s="7">
        <f t="shared" si="59"/>
        <v>1.3603306847168439E-2</v>
      </c>
      <c r="FZ24" s="6">
        <f>+'Serie Gasto $Corrientes'!GO24*'Serie Gasto Constantes'!$AS$207</f>
        <v>5924196675000</v>
      </c>
      <c r="GA24" s="6">
        <f>+'Serie Gasto $Corrientes'!GP24*'Serie Gasto Constantes'!$AS$207</f>
        <v>5924196675000</v>
      </c>
      <c r="GB24" s="6">
        <f>+'Serie Gasto $Corrientes'!GQ24*'Serie Gasto Constantes'!$AS$207</f>
        <v>841628461536</v>
      </c>
      <c r="GC24" s="126">
        <f t="shared" si="60"/>
        <v>0.14206625939473894</v>
      </c>
      <c r="GD24" s="6">
        <f>+'Serie Gasto $Corrientes'!GS24*'Serie Gasto Constantes'!$AS$207</f>
        <v>155648568536</v>
      </c>
      <c r="GE24" s="7">
        <f t="shared" si="61"/>
        <v>2.6273362799184921E-2</v>
      </c>
      <c r="GF24" s="6">
        <f>+'Serie Gasto $Corrientes'!GU24*'Serie Gasto Constantes'!$AS$207</f>
        <v>5924196675000</v>
      </c>
      <c r="GG24" s="6">
        <f>+'Serie Gasto $Corrientes'!GV24*'Serie Gasto Constantes'!$AS$207</f>
        <v>5924196675000</v>
      </c>
      <c r="GH24" s="6">
        <f>+'Serie Gasto $Corrientes'!GW24*'Serie Gasto Constantes'!$AS$207</f>
        <v>947039270714</v>
      </c>
      <c r="GI24" s="126">
        <f t="shared" si="62"/>
        <v>0.15985952571603304</v>
      </c>
      <c r="GJ24" s="6">
        <f>+'Serie Gasto $Corrientes'!GY24*'Serie Gasto Constantes'!$AS$207</f>
        <v>262300601527</v>
      </c>
      <c r="GK24" s="7">
        <f t="shared" si="63"/>
        <v>4.4276146778499718E-2</v>
      </c>
      <c r="GL24" s="6">
        <f>+'Serie Gasto $Corrientes'!HA24*'Serie Gasto Constantes'!$AS$207</f>
        <v>5924196675000</v>
      </c>
      <c r="GM24" s="6">
        <f>+'Serie Gasto $Corrientes'!HB24*'Serie Gasto Constantes'!$AS$207</f>
        <v>5924196675000</v>
      </c>
      <c r="GN24" s="6">
        <f>+'Serie Gasto $Corrientes'!HC24*'Serie Gasto Constantes'!$AS$207</f>
        <v>1172843102440</v>
      </c>
      <c r="GO24" s="126">
        <f t="shared" si="64"/>
        <v>0.19797504485112322</v>
      </c>
      <c r="GP24" s="6">
        <f>+'Serie Gasto $Corrientes'!HE24*'Serie Gasto Constantes'!$AS$207</f>
        <v>488102796946</v>
      </c>
      <c r="GQ24" s="7">
        <f t="shared" si="65"/>
        <v>8.2391389706183246E-2</v>
      </c>
      <c r="GR24" s="6">
        <f>+'Serie Gasto $Corrientes'!HG24*'Serie Gasto Constantes'!$AS$207</f>
        <v>5924196675000</v>
      </c>
      <c r="GS24" s="6">
        <f>+'Serie Gasto $Corrientes'!HH24*'Serie Gasto Constantes'!$AS$207</f>
        <v>5924196675000</v>
      </c>
      <c r="GT24" s="6">
        <f>+'Serie Gasto $Corrientes'!HI24*'Serie Gasto Constantes'!$AS$207</f>
        <v>1270150254843</v>
      </c>
      <c r="GU24" s="126">
        <f t="shared" si="66"/>
        <v>0.21440041992579525</v>
      </c>
      <c r="GV24" s="6">
        <f>+'Serie Gasto $Corrientes'!HK24*'Serie Gasto Constantes'!$AS$207</f>
        <v>585409949349</v>
      </c>
      <c r="GW24" s="7">
        <f t="shared" si="67"/>
        <v>9.8816764780855285E-2</v>
      </c>
      <c r="GX24" s="6">
        <f>+'Serie Gasto $Corrientes'!HM24*'Serie Gasto Constantes'!$AS$207</f>
        <v>5924196675000</v>
      </c>
      <c r="GY24" s="6">
        <f>+'Serie Gasto $Corrientes'!HN24*'Serie Gasto Constantes'!$AS$207</f>
        <v>5924196675000</v>
      </c>
      <c r="GZ24" s="6">
        <f>+'Serie Gasto $Corrientes'!HO24*'Serie Gasto Constantes'!$AS$207</f>
        <v>2268519018604</v>
      </c>
      <c r="HA24" s="126">
        <f t="shared" si="68"/>
        <v>0.38292432595580567</v>
      </c>
      <c r="HB24" s="6">
        <f>+'Serie Gasto $Corrientes'!HQ24*'Serie Gasto Constantes'!$AS$207</f>
        <v>1583778713110</v>
      </c>
      <c r="HC24" s="7">
        <f t="shared" si="69"/>
        <v>0.26734067081086565</v>
      </c>
    </row>
    <row r="25" spans="1:211" x14ac:dyDescent="0.35">
      <c r="A25" s="43" t="s">
        <v>31</v>
      </c>
      <c r="B25" s="3">
        <f>+'Serie Gasto $Corrientes'!B25*'Serie Gasto Constantes'!$V$207</f>
        <v>2791829362237.4634</v>
      </c>
      <c r="C25" s="1">
        <f>+'Serie Gasto $Corrientes'!C25*'Serie Gasto Constantes'!$V$207</f>
        <v>2786652846047.1646</v>
      </c>
      <c r="D25" s="4">
        <f t="shared" si="0"/>
        <v>0.99814583360275633</v>
      </c>
      <c r="E25" s="3">
        <f>+'Serie Gasto $Corrientes'!E25*'Serie Gasto Constantes'!$W$207</f>
        <v>2889089195110.7559</v>
      </c>
      <c r="F25" s="1">
        <f>+'Serie Gasto $Corrientes'!F25*'Serie Gasto Constantes'!$W$207</f>
        <v>2868666949270.6313</v>
      </c>
      <c r="G25" s="4">
        <f t="shared" si="1"/>
        <v>0.99293125117954639</v>
      </c>
      <c r="H25" s="3">
        <f>+'Serie Gasto $Corrientes'!H25*'Serie Gasto Constantes'!$X$207</f>
        <v>3086415027708.9673</v>
      </c>
      <c r="I25" s="1">
        <f>+'Serie Gasto $Corrientes'!I25*'Serie Gasto Constantes'!$X$207</f>
        <v>3065688281955.7202</v>
      </c>
      <c r="J25" s="4">
        <f t="shared" si="2"/>
        <v>0.9932845240944046</v>
      </c>
      <c r="K25" s="3">
        <f>+'Serie Gasto $Corrientes'!K25*'Serie Gasto Constantes'!$Y$207</f>
        <v>3780661200016.3477</v>
      </c>
      <c r="L25" s="1">
        <f>+'Serie Gasto $Corrientes'!L25*'Serie Gasto Constantes'!$Y$207</f>
        <v>3741673284264.1362</v>
      </c>
      <c r="M25" s="4">
        <f t="shared" si="3"/>
        <v>0.98968754043550822</v>
      </c>
      <c r="N25" s="3">
        <f>+'Serie Gasto $Corrientes'!N25*'Serie Gasto Constantes'!$Z$207</f>
        <v>4847275919491.5498</v>
      </c>
      <c r="O25" s="1">
        <f>+'Serie Gasto $Corrientes'!O25*'Serie Gasto Constantes'!$Z$207</f>
        <v>4763529281233.9453</v>
      </c>
      <c r="P25" s="4">
        <f t="shared" si="4"/>
        <v>0.98272294797148885</v>
      </c>
      <c r="Q25" s="3">
        <f>+'Serie Gasto $Corrientes'!Q25*'Serie Gasto Constantes'!$AA$207</f>
        <v>4873156423045.2578</v>
      </c>
      <c r="R25" s="1">
        <f>+'Serie Gasto $Corrientes'!R25*'Serie Gasto Constantes'!$AA$207</f>
        <v>4826610590192.8447</v>
      </c>
      <c r="S25" s="4">
        <f t="shared" si="5"/>
        <v>0.99044852477291789</v>
      </c>
      <c r="T25" s="3">
        <f>+'Serie Gasto $Corrientes'!T25*'Serie Gasto Constantes'!$AB$207</f>
        <v>4451820414572.8389</v>
      </c>
      <c r="U25" s="1">
        <f>+'Serie Gasto $Corrientes'!U25*'Serie Gasto Constantes'!$AB$207</f>
        <v>4432986957683.6367</v>
      </c>
      <c r="V25" s="4">
        <f t="shared" si="6"/>
        <v>0.99576949312071272</v>
      </c>
      <c r="W25" s="3">
        <f>+'Serie Gasto $Corrientes'!W25*'Serie Gasto Constantes'!$AC$207</f>
        <v>4438995624571.2949</v>
      </c>
      <c r="X25" s="1">
        <f>+'Serie Gasto $Corrientes'!X25*'Serie Gasto Constantes'!$AC$207</f>
        <v>4396942682262.8726</v>
      </c>
      <c r="Y25" s="4">
        <f t="shared" si="7"/>
        <v>0.99052647358432944</v>
      </c>
      <c r="Z25" s="3">
        <f>+'Serie Gasto $Corrientes'!Z25*'Serie Gasto Constantes'!$AD$207</f>
        <v>4450132185677.1885</v>
      </c>
      <c r="AA25" s="1">
        <f>+'Serie Gasto $Corrientes'!AA25*'Serie Gasto Constantes'!$AD$207</f>
        <v>4352082387051.1362</v>
      </c>
      <c r="AB25" s="4">
        <f t="shared" si="8"/>
        <v>0.97796699187012315</v>
      </c>
      <c r="AC25" s="3">
        <f>+'Serie Gasto $Corrientes'!AC25*'Serie Gasto Constantes'!$AE$207</f>
        <v>4471520111784.7744</v>
      </c>
      <c r="AD25" s="1">
        <f>+'Serie Gasto $Corrientes'!AD25*'Serie Gasto Constantes'!$AE$207</f>
        <v>4312533467953.959</v>
      </c>
      <c r="AE25" s="125">
        <f t="shared" si="9"/>
        <v>0.96444460947144051</v>
      </c>
      <c r="AF25" s="3">
        <f>+'Serie Gasto $Corrientes'!AF25*'Serie Gasto Constantes'!$AF$207</f>
        <v>4958837222163.4492</v>
      </c>
      <c r="AG25" s="1">
        <f>+'Serie Gasto $Corrientes'!AG25*'Serie Gasto Constantes'!$AF$207</f>
        <v>4877853120412.1572</v>
      </c>
      <c r="AH25" s="1">
        <f>+'Serie Gasto $Corrientes'!AH25*'Serie Gasto Constantes'!$AF$207</f>
        <v>4511537684636.7051</v>
      </c>
      <c r="AI25" s="125">
        <f t="shared" si="76"/>
        <v>0.92490232347453294</v>
      </c>
      <c r="AJ25" s="1">
        <f>+'Serie Gasto $Corrientes'!AJ25*'Serie Gasto Constantes'!$AF$207</f>
        <v>4088805321531.1172</v>
      </c>
      <c r="AK25" s="125">
        <f t="shared" si="11"/>
        <v>0.83823871293312557</v>
      </c>
      <c r="AL25" s="3">
        <f>+'Serie Gasto $Corrientes'!AL25*'Serie Gasto Constantes'!$AG$207</f>
        <v>6070420347410.8076</v>
      </c>
      <c r="AM25" s="1">
        <f>+'Serie Gasto $Corrientes'!AM25*'Serie Gasto Constantes'!$AG$207</f>
        <v>5682677962156.1426</v>
      </c>
      <c r="AN25" s="1">
        <f>+'Serie Gasto $Corrientes'!AN25*'Serie Gasto Constantes'!$AG$207</f>
        <v>5279193884207.7324</v>
      </c>
      <c r="AO25" s="125">
        <f t="shared" si="12"/>
        <v>0.9289975464674548</v>
      </c>
      <c r="AP25" s="1">
        <f>+'Serie Gasto $Corrientes'!AP25*'Serie Gasto Constantes'!$AG$207</f>
        <v>4154263612718.522</v>
      </c>
      <c r="AQ25" s="125">
        <f t="shared" si="13"/>
        <v>0.73103977392065622</v>
      </c>
      <c r="AR25" s="3">
        <f>+'Serie Gasto $Corrientes'!AR25*'Serie Gasto Constantes'!$AH$207</f>
        <v>5358323413124.834</v>
      </c>
      <c r="AS25" s="1">
        <f>+'Serie Gasto $Corrientes'!AS25*'Serie Gasto Constantes'!$AH$207</f>
        <v>5358323413124.834</v>
      </c>
      <c r="AT25" s="1">
        <f>+'Serie Gasto $Corrientes'!AT25*'Serie Gasto Constantes'!$AH$207</f>
        <v>4739615404696.5068</v>
      </c>
      <c r="AU25" s="125">
        <f t="shared" si="14"/>
        <v>0.88453328387890029</v>
      </c>
      <c r="AV25" s="1">
        <f>+'Serie Gasto $Corrientes'!AV25*'Serie Gasto Constantes'!$AH$207</f>
        <v>4232007297785.6606</v>
      </c>
      <c r="AW25" s="125">
        <f t="shared" si="15"/>
        <v>0.78980064686272167</v>
      </c>
      <c r="AX25" s="3">
        <f>+'Serie Gasto $Corrientes'!AX25*'Serie Gasto Constantes'!$AI$207</f>
        <v>5612143878809.1074</v>
      </c>
      <c r="AY25" s="1">
        <f>+'Serie Gasto $Corrientes'!AY25*'Serie Gasto Constantes'!$AI$207</f>
        <v>5612143878809.1074</v>
      </c>
      <c r="AZ25" s="1">
        <f>+'Serie Gasto $Corrientes'!AZ25*'Serie Gasto Constantes'!$AI$207</f>
        <v>5453052125311.2129</v>
      </c>
      <c r="BA25" s="125">
        <f t="shared" si="16"/>
        <v>0.97165223185053951</v>
      </c>
      <c r="BB25" s="1">
        <f>+'Serie Gasto $Corrientes'!BB25*'Serie Gasto Constantes'!$AI$207</f>
        <v>4674597787809.8613</v>
      </c>
      <c r="BC25" s="125">
        <f t="shared" si="17"/>
        <v>0.83294332589381281</v>
      </c>
      <c r="BD25" s="3">
        <f>+'Serie Gasto $Corrientes'!BD25*'Serie Gasto Constantes'!$AJ$207</f>
        <v>4863808821364.3867</v>
      </c>
      <c r="BE25" s="1">
        <f>+'Serie Gasto $Corrientes'!BE25*'Serie Gasto Constantes'!$AJ$207</f>
        <v>5091305422552.0762</v>
      </c>
      <c r="BF25" s="1">
        <f>+'Serie Gasto $Corrientes'!BF25*'Serie Gasto Constantes'!$AJ$207</f>
        <v>4996343837615.7773</v>
      </c>
      <c r="BG25" s="125">
        <f t="shared" si="18"/>
        <v>0.98134828358250437</v>
      </c>
      <c r="BH25" s="1">
        <f>+'Serie Gasto $Corrientes'!BH25*'Serie Gasto Constantes'!$AJ$207</f>
        <v>4704352568251.459</v>
      </c>
      <c r="BI25" s="125">
        <f t="shared" si="19"/>
        <v>0.92399732049336525</v>
      </c>
      <c r="BJ25" s="3">
        <f>+'Serie Gasto $Corrientes'!BJ25*'Serie Gasto Constantes'!$AK$207</f>
        <v>5395109531570.0059</v>
      </c>
      <c r="BK25" s="1">
        <f>+'Serie Gasto $Corrientes'!BK25*'Serie Gasto Constantes'!$AK$207</f>
        <v>5586941976486.2256</v>
      </c>
      <c r="BL25" s="1">
        <f>+'Serie Gasto $Corrientes'!BL25*'Serie Gasto Constantes'!$AK$207</f>
        <v>5537137023189.1533</v>
      </c>
      <c r="BM25" s="125">
        <f t="shared" si="20"/>
        <v>0.99108547153224669</v>
      </c>
      <c r="BN25" s="1">
        <f>+'Serie Gasto $Corrientes'!BN25*'Serie Gasto Constantes'!$AK$207</f>
        <v>5156202342342.6494</v>
      </c>
      <c r="BO25" s="125">
        <f t="shared" si="21"/>
        <v>0.9229024328592581</v>
      </c>
      <c r="BP25" s="3">
        <f>+'Serie Gasto $Corrientes'!BP25*'Serie Gasto Constantes'!$AL$207</f>
        <v>5814684552023.3555</v>
      </c>
      <c r="BQ25" s="1">
        <f>+'Serie Gasto $Corrientes'!BQ25*'Serie Gasto Constantes'!$AL$207</f>
        <v>5804119420019.7793</v>
      </c>
      <c r="BR25" s="1">
        <f>+'Serie Gasto $Corrientes'!BR25*'Serie Gasto Constantes'!$AL$207</f>
        <v>5736247207544.8643</v>
      </c>
      <c r="BS25" s="125">
        <f t="shared" si="22"/>
        <v>0.98830619986197943</v>
      </c>
      <c r="BT25" s="1">
        <f>+'Serie Gasto $Corrientes'!BT25*'Serie Gasto Constantes'!$AL$207</f>
        <v>5339768020593.8818</v>
      </c>
      <c r="BU25" s="125">
        <f t="shared" si="23"/>
        <v>0.91999623615182002</v>
      </c>
      <c r="BV25" s="3">
        <f>+'Serie Gasto $Corrientes'!BV25*'Serie Gasto Constantes'!$AM$207</f>
        <v>6076442204992.1953</v>
      </c>
      <c r="BW25" s="1">
        <f>+'Serie Gasto $Corrientes'!BW25*'Serie Gasto Constantes'!$AM$207</f>
        <v>6058627364281.3906</v>
      </c>
      <c r="BX25" s="1">
        <f>+'Serie Gasto $Corrientes'!BX25*'Serie Gasto Constantes'!$AM$207</f>
        <v>6032548093248.207</v>
      </c>
      <c r="BY25" s="125">
        <f t="shared" si="24"/>
        <v>0.99569551493017483</v>
      </c>
      <c r="BZ25" s="1">
        <f>+'Serie Gasto $Corrientes'!BZ25*'Serie Gasto Constantes'!$AM$207</f>
        <v>5459843937218.3984</v>
      </c>
      <c r="CA25" s="125">
        <f t="shared" si="25"/>
        <v>0.90116846753224711</v>
      </c>
      <c r="CB25" s="3">
        <f>+'Serie Gasto $Corrientes'!CB25*'Serie Gasto Constantes'!$AN$207</f>
        <v>5743617858234.3145</v>
      </c>
      <c r="CC25" s="1">
        <f>+'Serie Gasto $Corrientes'!CC25*'Serie Gasto Constantes'!$AN$207</f>
        <v>6018814325307.3145</v>
      </c>
      <c r="CD25" s="1">
        <f>+'Serie Gasto $Corrientes'!CD25*'Serie Gasto Constantes'!$AN$207</f>
        <v>5944223820674.8984</v>
      </c>
      <c r="CE25" s="125">
        <f t="shared" si="26"/>
        <v>0.98760710987232403</v>
      </c>
      <c r="CF25" s="1">
        <f>+'Serie Gasto $Corrientes'!CF25*'Serie Gasto Constantes'!$AN$207</f>
        <v>5368847644872.5527</v>
      </c>
      <c r="CG25" s="4">
        <f t="shared" si="27"/>
        <v>0.89201084378000395</v>
      </c>
      <c r="CH25" s="1">
        <f>+'Serie Gasto $Corrientes'!CH25*'Serie Gasto Constantes'!$AO$207</f>
        <v>6535514099410.4229</v>
      </c>
      <c r="CI25" s="1">
        <f>+'Serie Gasto $Corrientes'!CI25*'Serie Gasto Constantes'!$AO$207</f>
        <v>6503517596831.8887</v>
      </c>
      <c r="CJ25" s="1">
        <f>+'Serie Gasto $Corrientes'!CJ25*'Serie Gasto Constantes'!$AO$207</f>
        <v>6477648135829.6826</v>
      </c>
      <c r="CK25" s="125">
        <f t="shared" si="28"/>
        <v>0.99602223556451852</v>
      </c>
      <c r="CL25" s="1">
        <f>+'Serie Gasto $Corrientes'!CL25*'Serie Gasto Constantes'!$AO$207</f>
        <v>5533857331931.292</v>
      </c>
      <c r="CM25" s="4">
        <f t="shared" si="29"/>
        <v>0.85090218478489932</v>
      </c>
      <c r="CN25" s="1">
        <f>+'Serie Gasto $Corrientes'!CN25*'Serie Gasto Constantes'!$AP$207</f>
        <v>5929231609017.9951</v>
      </c>
      <c r="CO25" s="1">
        <f>+'Serie Gasto $Corrientes'!CO25*'Serie Gasto Constantes'!$AP$207</f>
        <v>6269566827522.0293</v>
      </c>
      <c r="CP25" s="1">
        <f>+'Serie Gasto $Corrientes'!CP25*'Serie Gasto Constantes'!$AP$207</f>
        <v>6263729782645.4844</v>
      </c>
      <c r="CQ25" s="125">
        <f t="shared" si="30"/>
        <v>0.99906898753340956</v>
      </c>
      <c r="CR25" s="1">
        <f>+'Serie Gasto $Corrientes'!CR25*'Serie Gasto Constantes'!$AP$207</f>
        <v>5548611755315.5947</v>
      </c>
      <c r="CS25" s="4">
        <f t="shared" si="31"/>
        <v>0.88500719554633356</v>
      </c>
      <c r="CT25" s="1">
        <f>+'Serie Gasto $Corrientes'!DC25*'Serie Gasto Constantes'!$AQ$207</f>
        <v>6354224688298.8203</v>
      </c>
      <c r="CU25" s="1">
        <f>+'Serie Gasto $Corrientes'!DD25*'Serie Gasto Constantes'!$AQ$207</f>
        <v>6411616566417.7588</v>
      </c>
      <c r="CV25" s="1">
        <f>+'Serie Gasto $Corrientes'!DE25*'Serie Gasto Constantes'!$AQ$207</f>
        <v>6409904474072.0186</v>
      </c>
      <c r="CW25" s="125">
        <f t="shared" si="70"/>
        <v>0.99973297025360064</v>
      </c>
      <c r="CX25" s="1">
        <f>+'Serie Gasto $Corrientes'!DG25*'Serie Gasto Constantes'!$AQ$207</f>
        <v>5718739549845.6406</v>
      </c>
      <c r="CY25" s="4">
        <f t="shared" si="33"/>
        <v>0.89193411530545774</v>
      </c>
      <c r="CZ25" s="1">
        <f>+'Serie Gasto $Corrientes'!DL25*'Serie Gasto Constantes'!$AR$207</f>
        <v>6378696781859.999</v>
      </c>
      <c r="DA25" s="1">
        <f>+'Serie Gasto $Corrientes'!DM25*'Serie Gasto Constantes'!$AR$207</f>
        <v>6378696781859.999</v>
      </c>
      <c r="DB25" s="1">
        <f>+'Serie Gasto $Corrientes'!DN25*'Serie Gasto Constantes'!$AR$207</f>
        <v>835939140664.13391</v>
      </c>
      <c r="DC25" s="125">
        <f t="shared" si="34"/>
        <v>0.13105171310876731</v>
      </c>
      <c r="DD25" s="1">
        <f>+'Serie Gasto $Corrientes'!DP25*'Serie Gasto Constantes'!$AR$207</f>
        <v>191006738071.28159</v>
      </c>
      <c r="DE25" s="4">
        <f t="shared" si="35"/>
        <v>2.9944476842742301E-2</v>
      </c>
      <c r="DF25" s="1">
        <f>+'Serie Gasto $Corrientes'!DR25*'Serie Gasto Constantes'!$AR$207</f>
        <v>6378696781859.999</v>
      </c>
      <c r="DG25" s="1">
        <f>+'Serie Gasto $Corrientes'!DS25*'Serie Gasto Constantes'!$AR$207</f>
        <v>6378696781859.999</v>
      </c>
      <c r="DH25" s="1">
        <f>+'Serie Gasto $Corrientes'!DT25*'Serie Gasto Constantes'!$AR$207</f>
        <v>1438184362473.7991</v>
      </c>
      <c r="DI25" s="125">
        <f t="shared" si="36"/>
        <v>0.22546680170842531</v>
      </c>
      <c r="DJ25" s="1">
        <f>+'Serie Gasto $Corrientes'!DV25*'Serie Gasto Constantes'!$AR$207</f>
        <v>593843512967.2655</v>
      </c>
      <c r="DK25" s="4">
        <f t="shared" si="37"/>
        <v>9.309793728651003E-2</v>
      </c>
      <c r="DL25" s="1">
        <f>+'Serie Gasto $Corrientes'!DX25*'Serie Gasto Constantes'!$AR$207</f>
        <v>6378696781859.999</v>
      </c>
      <c r="DM25" s="1">
        <f>+'Serie Gasto $Corrientes'!DY25*'Serie Gasto Constantes'!$AR$207</f>
        <v>6378696781859.999</v>
      </c>
      <c r="DN25" s="1">
        <f>+'Serie Gasto $Corrientes'!DZ25*'Serie Gasto Constantes'!$AR$207</f>
        <v>2176835950374.4929</v>
      </c>
      <c r="DO25" s="125">
        <f t="shared" si="38"/>
        <v>0.34126656663866961</v>
      </c>
      <c r="DP25" s="1">
        <f>+'Serie Gasto $Corrientes'!EB25*'Serie Gasto Constantes'!$AR$207</f>
        <v>980780663022.90356</v>
      </c>
      <c r="DQ25" s="4">
        <f t="shared" si="39"/>
        <v>0.15375878436675153</v>
      </c>
      <c r="DR25" s="1">
        <f>+'Serie Gasto $Corrientes'!ED25*'Serie Gasto Constantes'!$AR$207</f>
        <v>6378696781859.999</v>
      </c>
      <c r="DS25" s="1">
        <f>+'Serie Gasto $Corrientes'!EE25*'Serie Gasto Constantes'!$AR$207</f>
        <v>6378696781859.999</v>
      </c>
      <c r="DT25" s="1">
        <f>+'Serie Gasto $Corrientes'!EF25*'Serie Gasto Constantes'!$AR$207</f>
        <v>2819992844156.0146</v>
      </c>
      <c r="DU25" s="125">
        <f t="shared" si="40"/>
        <v>0.44209545313011689</v>
      </c>
      <c r="DV25" s="1">
        <f>+'Serie Gasto $Corrientes'!EH25*'Serie Gasto Constantes'!$AR$207</f>
        <v>1571865025356.4282</v>
      </c>
      <c r="DW25" s="4">
        <f t="shared" si="41"/>
        <v>0.2464241645451094</v>
      </c>
      <c r="DX25" s="1">
        <f>+'Serie Gasto $Corrientes'!EJ25*'Serie Gasto Constantes'!$AR$207</f>
        <v>6378696781859.999</v>
      </c>
      <c r="DY25" s="1">
        <f>+'Serie Gasto $Corrientes'!EK25*'Serie Gasto Constantes'!$AR$207</f>
        <v>6385457895408.1963</v>
      </c>
      <c r="DZ25" s="1">
        <f>+'Serie Gasto $Corrientes'!EL25*'Serie Gasto Constantes'!$AR$207</f>
        <v>3988212820532.6001</v>
      </c>
      <c r="EA25" s="125">
        <f t="shared" si="42"/>
        <v>0.62457742042282305</v>
      </c>
      <c r="EB25" s="1">
        <f>+'Serie Gasto $Corrientes'!EN25*'Serie Gasto Constantes'!$AR$207</f>
        <v>2233775634065.3052</v>
      </c>
      <c r="EC25" s="4">
        <f t="shared" si="43"/>
        <v>0.34982231042062317</v>
      </c>
      <c r="ED25" s="1">
        <f>+'Serie Gasto $Corrientes'!EP25*'Serie Gasto Constantes'!$AR$207</f>
        <v>6378696781859.999</v>
      </c>
      <c r="EE25" s="1">
        <f>+'Serie Gasto $Corrientes'!EQ25*'Serie Gasto Constantes'!$AR$207</f>
        <v>6385457895408.1963</v>
      </c>
      <c r="EF25" s="1">
        <f>+'Serie Gasto $Corrientes'!ER25*'Serie Gasto Constantes'!$AR$207</f>
        <v>4003372269419.9985</v>
      </c>
      <c r="EG25" s="125">
        <f t="shared" si="44"/>
        <v>0.6269514786557181</v>
      </c>
      <c r="EH25" s="1">
        <f>+'Serie Gasto $Corrientes'!ET25*'Serie Gasto Constantes'!$AR$207</f>
        <v>2800115088780.9058</v>
      </c>
      <c r="EI25" s="4">
        <f t="shared" si="45"/>
        <v>0.43851437667367249</v>
      </c>
      <c r="EJ25" s="1">
        <f>+'Serie Gasto $Corrientes'!EV25*'Serie Gasto Constantes'!$AR$207</f>
        <v>6378696781859.999</v>
      </c>
      <c r="EK25" s="1">
        <f>+'Serie Gasto $Corrientes'!EW25*'Serie Gasto Constantes'!$AR$207</f>
        <v>6385457895408.1963</v>
      </c>
      <c r="EL25" s="1">
        <f>+'Serie Gasto $Corrientes'!EX25*'Serie Gasto Constantes'!$AR$207</f>
        <v>4262402534683.3784</v>
      </c>
      <c r="EM25" s="125">
        <f t="shared" si="46"/>
        <v>0.66751713103432819</v>
      </c>
      <c r="EN25" s="1">
        <f>+'Serie Gasto $Corrientes'!EZ25*'Serie Gasto Constantes'!$AR$207</f>
        <v>3322518717257.1104</v>
      </c>
      <c r="EO25" s="4">
        <f t="shared" si="47"/>
        <v>0.52032583593517145</v>
      </c>
      <c r="EP25" s="1">
        <f>+'Serie Gasto $Corrientes'!FB25*'Serie Gasto Constantes'!$AR$207</f>
        <v>6378696781859.999</v>
      </c>
      <c r="EQ25" s="1">
        <f>+'Serie Gasto $Corrientes'!FC25*'Serie Gasto Constantes'!$AR$207</f>
        <v>6385457895408.1963</v>
      </c>
      <c r="ER25" s="1">
        <f>+'Serie Gasto $Corrientes'!FD25*'Serie Gasto Constantes'!$AR$207</f>
        <v>4728148593443.6045</v>
      </c>
      <c r="ES25" s="125">
        <f t="shared" si="48"/>
        <v>0.74045568397587147</v>
      </c>
      <c r="ET25" s="1">
        <f>+'Serie Gasto $Corrientes'!FF25*'Serie Gasto Constantes'!$AR$207</f>
        <v>3758110553920.6006</v>
      </c>
      <c r="EU25" s="4">
        <f t="shared" si="49"/>
        <v>0.58854206158387956</v>
      </c>
      <c r="EV25" s="1">
        <f>+'Serie Gasto $Corrientes'!FH25*'Serie Gasto Constantes'!$AR$207</f>
        <v>6378696781859.999</v>
      </c>
      <c r="EW25" s="1">
        <f>+'Serie Gasto $Corrientes'!FI25*'Serie Gasto Constantes'!$AR$207</f>
        <v>6340065510497.7676</v>
      </c>
      <c r="EX25" s="1">
        <f>+'Serie Gasto $Corrientes'!FJ25*'Serie Gasto Constantes'!$AR$207</f>
        <v>5187786832081.6035</v>
      </c>
      <c r="EY25" s="125">
        <f t="shared" si="50"/>
        <v>0.81825445233834859</v>
      </c>
      <c r="EZ25" s="1">
        <f>+'Serie Gasto $Corrientes'!FL25*'Serie Gasto Constantes'!$AR$207</f>
        <v>4331350611449.1597</v>
      </c>
      <c r="FA25" s="4">
        <f t="shared" si="51"/>
        <v>0.68317127075065498</v>
      </c>
      <c r="FB25" s="1">
        <f>+'Serie Gasto $Corrientes'!FQ25*'Serie Gasto Constantes'!$AR$207</f>
        <v>6378696781859.999</v>
      </c>
      <c r="FC25" s="1">
        <f>+'Serie Gasto $Corrientes'!FR25*'Serie Gasto Constantes'!$AR$207</f>
        <v>6369007132478.2646</v>
      </c>
      <c r="FD25" s="1">
        <f>+'Serie Gasto $Corrientes'!FS25*'Serie Gasto Constantes'!$AR$207</f>
        <v>5471694705611.8613</v>
      </c>
      <c r="FE25" s="125">
        <f t="shared" si="52"/>
        <v>0.85911266729619018</v>
      </c>
      <c r="FF25" s="1">
        <f>+'Serie Gasto $Corrientes'!FU25*'Serie Gasto Constantes'!$AR$207</f>
        <v>4792575188500.6318</v>
      </c>
      <c r="FG25" s="4">
        <f t="shared" si="53"/>
        <v>0.75248387838369046</v>
      </c>
      <c r="FH25" s="1">
        <f>+'Serie Gasto $Corrientes'!FW25*'Serie Gasto Constantes'!$AR$207</f>
        <v>6378696781859.999</v>
      </c>
      <c r="FI25" s="1">
        <f>+'Serie Gasto $Corrientes'!FX25*'Serie Gasto Constantes'!$AR$207</f>
        <v>6998491475989.8682</v>
      </c>
      <c r="FJ25" s="1">
        <f>+'Serie Gasto $Corrientes'!FY25*'Serie Gasto Constantes'!$AR$207</f>
        <v>5943239432650.3994</v>
      </c>
      <c r="FK25" s="125">
        <f t="shared" si="54"/>
        <v>0.84921721388676641</v>
      </c>
      <c r="FL25" s="1">
        <f>+'Serie Gasto $Corrientes'!GA25*'Serie Gasto Constantes'!$AR$207</f>
        <v>5371120502504.1719</v>
      </c>
      <c r="FM25" s="4">
        <f t="shared" si="55"/>
        <v>0.76746832098477047</v>
      </c>
      <c r="FN25" s="1">
        <f>+'Serie Gasto $Corrientes'!GC25*'Serie Gasto Constantes'!$AR$207</f>
        <v>6378696781859.999</v>
      </c>
      <c r="FO25" s="1">
        <f>+'Serie Gasto $Corrientes'!GD25*'Serie Gasto Constantes'!$AR$207</f>
        <v>6998491475989.8682</v>
      </c>
      <c r="FP25" s="1">
        <f>+'Serie Gasto $Corrientes'!GE25*'Serie Gasto Constantes'!$AR$207</f>
        <v>6973779650440.3086</v>
      </c>
      <c r="FQ25" s="125">
        <f t="shared" si="56"/>
        <v>0.99646897825990932</v>
      </c>
      <c r="FR25" s="1">
        <f>+'Serie Gasto $Corrientes'!GG25*'Serie Gasto Constantes'!$AR$207</f>
        <v>6598510001213.1143</v>
      </c>
      <c r="FS25" s="4">
        <f t="shared" si="57"/>
        <v>0.94284747275195036</v>
      </c>
      <c r="FT25" s="1">
        <f>+'Serie Gasto $Corrientes'!GI25*'Serie Gasto Constantes'!$AS$207</f>
        <v>7096807757000</v>
      </c>
      <c r="FU25" s="1">
        <f>+'Serie Gasto $Corrientes'!GJ25*'Serie Gasto Constantes'!$AS$207</f>
        <v>7096807757000</v>
      </c>
      <c r="FV25" s="1">
        <f>+'Serie Gasto $Corrientes'!GK25*'Serie Gasto Constantes'!$AS$207</f>
        <v>1092181501734</v>
      </c>
      <c r="FW25" s="125">
        <f t="shared" si="58"/>
        <v>0.15389757467457352</v>
      </c>
      <c r="FX25" s="1">
        <f>+'Serie Gasto $Corrientes'!GM25*'Serie Gasto Constantes'!$AS$207</f>
        <v>198668206672</v>
      </c>
      <c r="FY25" s="4">
        <f t="shared" si="59"/>
        <v>2.7994023999881049E-2</v>
      </c>
      <c r="FZ25" s="1">
        <f>+'Serie Gasto $Corrientes'!GO25*'Serie Gasto Constantes'!$AS$207</f>
        <v>7096807757000</v>
      </c>
      <c r="GA25" s="1">
        <f>+'Serie Gasto $Corrientes'!GP25*'Serie Gasto Constantes'!$AS$207</f>
        <v>7096807757000</v>
      </c>
      <c r="GB25" s="1">
        <f>+'Serie Gasto $Corrientes'!GQ25*'Serie Gasto Constantes'!$AS$207</f>
        <v>1596313739090</v>
      </c>
      <c r="GC25" s="125">
        <f t="shared" si="60"/>
        <v>0.22493405397877117</v>
      </c>
      <c r="GD25" s="1">
        <f>+'Serie Gasto $Corrientes'!GS25*'Serie Gasto Constantes'!$AS$207</f>
        <v>563263550231</v>
      </c>
      <c r="GE25" s="4">
        <f t="shared" si="61"/>
        <v>7.9368579439878434E-2</v>
      </c>
      <c r="GF25" s="1">
        <f>+'Serie Gasto $Corrientes'!GU25*'Serie Gasto Constantes'!$AS$207</f>
        <v>7096807757000</v>
      </c>
      <c r="GG25" s="1">
        <f>+'Serie Gasto $Corrientes'!GV25*'Serie Gasto Constantes'!$AS$207</f>
        <v>7096807757000</v>
      </c>
      <c r="GH25" s="1">
        <f>+'Serie Gasto $Corrientes'!GW25*'Serie Gasto Constantes'!$AS$207</f>
        <v>2145214747513</v>
      </c>
      <c r="GI25" s="125">
        <f t="shared" si="62"/>
        <v>0.3022788302807059</v>
      </c>
      <c r="GJ25" s="1">
        <f>+'Serie Gasto $Corrientes'!GY25*'Serie Gasto Constantes'!$AS$207</f>
        <v>1064715818238</v>
      </c>
      <c r="GK25" s="4">
        <f t="shared" si="63"/>
        <v>0.15002742848540712</v>
      </c>
      <c r="GL25" s="1">
        <f>+'Serie Gasto $Corrientes'!HA25*'Serie Gasto Constantes'!$AS$207</f>
        <v>7096807757000</v>
      </c>
      <c r="GM25" s="1">
        <f>+'Serie Gasto $Corrientes'!HB25*'Serie Gasto Constantes'!$AS$207</f>
        <v>7096807757000</v>
      </c>
      <c r="GN25" s="1">
        <f>+'Serie Gasto $Corrientes'!HC25*'Serie Gasto Constantes'!$AS$207</f>
        <v>2879088881337</v>
      </c>
      <c r="GO25" s="125">
        <f t="shared" si="64"/>
        <v>0.40568787825726077</v>
      </c>
      <c r="GP25" s="1">
        <f>+'Serie Gasto $Corrientes'!HE25*'Serie Gasto Constantes'!$AS$207</f>
        <v>1487682010993</v>
      </c>
      <c r="GQ25" s="4">
        <f t="shared" si="65"/>
        <v>0.20962692832218985</v>
      </c>
      <c r="GR25" s="1">
        <f>+'Serie Gasto $Corrientes'!HG25*'Serie Gasto Constantes'!$AS$207</f>
        <v>7096807757000</v>
      </c>
      <c r="GS25" s="1">
        <f>+'Serie Gasto $Corrientes'!HH25*'Serie Gasto Constantes'!$AS$207</f>
        <v>7096807757000</v>
      </c>
      <c r="GT25" s="1">
        <f>+'Serie Gasto $Corrientes'!HI25*'Serie Gasto Constantes'!$AS$207</f>
        <v>3293920166116</v>
      </c>
      <c r="GU25" s="125">
        <f t="shared" si="66"/>
        <v>0.46414110102771383</v>
      </c>
      <c r="GV25" s="1">
        <f>+'Serie Gasto $Corrientes'!HK25*'Serie Gasto Constantes'!$AS$207</f>
        <v>2123076204928</v>
      </c>
      <c r="GW25" s="4">
        <f t="shared" si="67"/>
        <v>0.29915932312438431</v>
      </c>
      <c r="GX25" s="1">
        <f>+'Serie Gasto $Corrientes'!HM25*'Serie Gasto Constantes'!$AS$207</f>
        <v>7096807757000</v>
      </c>
      <c r="GY25" s="1">
        <f>+'Serie Gasto $Corrientes'!HN25*'Serie Gasto Constantes'!$AS$207</f>
        <v>7096807757000</v>
      </c>
      <c r="GZ25" s="1">
        <f>+'Serie Gasto $Corrientes'!HO25*'Serie Gasto Constantes'!$AS$207</f>
        <v>3622529722625</v>
      </c>
      <c r="HA25" s="125">
        <f t="shared" si="68"/>
        <v>0.51044495591019567</v>
      </c>
      <c r="HB25" s="1">
        <f>+'Serie Gasto $Corrientes'!HQ25*'Serie Gasto Constantes'!$AS$207</f>
        <v>2699542100872</v>
      </c>
      <c r="HC25" s="4">
        <f t="shared" si="69"/>
        <v>0.38038822429835195</v>
      </c>
    </row>
    <row r="26" spans="1:211" x14ac:dyDescent="0.35">
      <c r="A26" s="28" t="s">
        <v>76</v>
      </c>
      <c r="B26" s="5">
        <f>+'Serie Gasto $Corrientes'!B26*'Serie Gasto Constantes'!$V$207</f>
        <v>117370431598.15718</v>
      </c>
      <c r="C26" s="6">
        <f>+'Serie Gasto $Corrientes'!C26*'Serie Gasto Constantes'!$V$207</f>
        <v>114590447031.56686</v>
      </c>
      <c r="D26" s="7">
        <f t="shared" si="0"/>
        <v>0.97631443857931621</v>
      </c>
      <c r="E26" s="5">
        <f>+'Serie Gasto $Corrientes'!E26*'Serie Gasto Constantes'!$W$207</f>
        <v>105070495920.16951</v>
      </c>
      <c r="F26" s="6">
        <f>+'Serie Gasto $Corrientes'!F26*'Serie Gasto Constantes'!$W$207</f>
        <v>104485267680.97919</v>
      </c>
      <c r="G26" s="7">
        <f t="shared" si="1"/>
        <v>0.99443013727055241</v>
      </c>
      <c r="H26" s="5">
        <f>+'Serie Gasto $Corrientes'!H26*'Serie Gasto Constantes'!$X$207</f>
        <v>112066983939.83516</v>
      </c>
      <c r="I26" s="6">
        <f>+'Serie Gasto $Corrientes'!I26*'Serie Gasto Constantes'!$X$207</f>
        <v>109571299693.12079</v>
      </c>
      <c r="J26" s="7">
        <f t="shared" si="2"/>
        <v>0.97773042372538355</v>
      </c>
      <c r="K26" s="5">
        <f>+'Serie Gasto $Corrientes'!K26*'Serie Gasto Constantes'!$Y$207</f>
        <v>117539742095.80193</v>
      </c>
      <c r="L26" s="6">
        <f>+'Serie Gasto $Corrientes'!L26*'Serie Gasto Constantes'!$Y$207</f>
        <v>116823309739.19106</v>
      </c>
      <c r="M26" s="7">
        <f t="shared" si="3"/>
        <v>0.99390476494301871</v>
      </c>
      <c r="N26" s="5">
        <f>+'Serie Gasto $Corrientes'!N26*'Serie Gasto Constantes'!$Z$207</f>
        <v>116054080706.51947</v>
      </c>
      <c r="O26" s="6">
        <f>+'Serie Gasto $Corrientes'!O26*'Serie Gasto Constantes'!$Z$207</f>
        <v>114276239555.11011</v>
      </c>
      <c r="P26" s="7">
        <f t="shared" si="4"/>
        <v>0.98468092512916272</v>
      </c>
      <c r="Q26" s="5">
        <f>+'Serie Gasto $Corrientes'!Q26*'Serie Gasto Constantes'!$AA$207</f>
        <v>123051826173.88956</v>
      </c>
      <c r="R26" s="6">
        <f>+'Serie Gasto $Corrientes'!R26*'Serie Gasto Constantes'!$AA$207</f>
        <v>120269578344.92384</v>
      </c>
      <c r="S26" s="7">
        <f t="shared" si="5"/>
        <v>0.977389625855418</v>
      </c>
      <c r="T26" s="5">
        <f>+'Serie Gasto $Corrientes'!T26*'Serie Gasto Constantes'!$AB$207</f>
        <v>122634996334.19829</v>
      </c>
      <c r="U26" s="6">
        <f>+'Serie Gasto $Corrientes'!U26*'Serie Gasto Constantes'!$AB$207</f>
        <v>121359446592.61826</v>
      </c>
      <c r="V26" s="7">
        <f t="shared" si="6"/>
        <v>0.98959881127158866</v>
      </c>
      <c r="W26" s="5">
        <f>+'Serie Gasto $Corrientes'!W26*'Serie Gasto Constantes'!$AC$207</f>
        <v>132198067754.92987</v>
      </c>
      <c r="X26" s="6">
        <f>+'Serie Gasto $Corrientes'!X26*'Serie Gasto Constantes'!$AC$207</f>
        <v>130137572434.6203</v>
      </c>
      <c r="Y26" s="7">
        <f t="shared" si="7"/>
        <v>0.98441357460587597</v>
      </c>
      <c r="Z26" s="5">
        <f>+'Serie Gasto $Corrientes'!Z26*'Serie Gasto Constantes'!$AD$207</f>
        <v>140452408129.98795</v>
      </c>
      <c r="AA26" s="6">
        <f>+'Serie Gasto $Corrientes'!AA26*'Serie Gasto Constantes'!$AD$207</f>
        <v>135836535566.78789</v>
      </c>
      <c r="AB26" s="7">
        <f t="shared" si="8"/>
        <v>0.96713568229511526</v>
      </c>
      <c r="AC26" s="5">
        <f>+'Serie Gasto $Corrientes'!AC26*'Serie Gasto Constantes'!$AE$207</f>
        <v>142658384142.49203</v>
      </c>
      <c r="AD26" s="6">
        <f>+'Serie Gasto $Corrientes'!AD26*'Serie Gasto Constantes'!$AE$207</f>
        <v>135639100910.24527</v>
      </c>
      <c r="AE26" s="126">
        <f t="shared" si="9"/>
        <v>0.95079656008695801</v>
      </c>
      <c r="AF26" s="5">
        <f>+'Serie Gasto $Corrientes'!AF26*'Serie Gasto Constantes'!$AF$207</f>
        <v>148874040917.84857</v>
      </c>
      <c r="AG26" s="6">
        <f>+'Serie Gasto $Corrientes'!AG26*'Serie Gasto Constantes'!$AF$207</f>
        <v>148874040917.84857</v>
      </c>
      <c r="AH26" s="6">
        <f>+'Serie Gasto $Corrientes'!AH26*'Serie Gasto Constantes'!$AF$207</f>
        <v>139404581267.13141</v>
      </c>
      <c r="AI26" s="126">
        <f t="shared" si="76"/>
        <v>0.93639280836111261</v>
      </c>
      <c r="AJ26" s="6">
        <f>+'Serie Gasto $Corrientes'!AJ26*'Serie Gasto Constantes'!$AF$207</f>
        <v>131131550559.07257</v>
      </c>
      <c r="AK26" s="126">
        <f t="shared" si="11"/>
        <v>0.88082213494448891</v>
      </c>
      <c r="AL26" s="5">
        <f>+'Serie Gasto $Corrientes'!AL26*'Serie Gasto Constantes'!$AG$207</f>
        <v>144665440049.22351</v>
      </c>
      <c r="AM26" s="6">
        <f>+'Serie Gasto $Corrientes'!AM26*'Serie Gasto Constantes'!$AG$207</f>
        <v>144665440049.22351</v>
      </c>
      <c r="AN26" s="6">
        <f>+'Serie Gasto $Corrientes'!AN26*'Serie Gasto Constantes'!$AG$207</f>
        <v>133905384903.34018</v>
      </c>
      <c r="AO26" s="126">
        <f t="shared" si="12"/>
        <v>0.92562110797007124</v>
      </c>
      <c r="AP26" s="6">
        <f>+'Serie Gasto $Corrientes'!AP26*'Serie Gasto Constantes'!$AG$207</f>
        <v>127285030511.49594</v>
      </c>
      <c r="AQ26" s="126">
        <f t="shared" si="13"/>
        <v>0.87985790157059107</v>
      </c>
      <c r="AR26" s="5">
        <f>+'Serie Gasto $Corrientes'!AR26*'Serie Gasto Constantes'!$AH$207</f>
        <v>146771790153.79324</v>
      </c>
      <c r="AS26" s="6">
        <f>+'Serie Gasto $Corrientes'!AS26*'Serie Gasto Constantes'!$AH$207</f>
        <v>146771790153.79324</v>
      </c>
      <c r="AT26" s="6">
        <f>+'Serie Gasto $Corrientes'!AT26*'Serie Gasto Constantes'!$AH$207</f>
        <v>130700217169.62704</v>
      </c>
      <c r="AU26" s="126">
        <f t="shared" si="14"/>
        <v>0.89049957783218581</v>
      </c>
      <c r="AV26" s="6">
        <f>+'Serie Gasto $Corrientes'!AV26*'Serie Gasto Constantes'!$AH$207</f>
        <v>124616924191.96013</v>
      </c>
      <c r="AW26" s="126">
        <f t="shared" si="15"/>
        <v>0.84905228764588636</v>
      </c>
      <c r="AX26" s="5">
        <f>+'Serie Gasto $Corrientes'!AX26*'Serie Gasto Constantes'!$AI$207</f>
        <v>150310217922.9187</v>
      </c>
      <c r="AY26" s="6">
        <f>+'Serie Gasto $Corrientes'!AY26*'Serie Gasto Constantes'!$AI$207</f>
        <v>150310217922.9187</v>
      </c>
      <c r="AZ26" s="6">
        <f>+'Serie Gasto $Corrientes'!AZ26*'Serie Gasto Constantes'!$AI$207</f>
        <v>141584198719.27917</v>
      </c>
      <c r="BA26" s="126">
        <f t="shared" si="16"/>
        <v>0.94194660001015795</v>
      </c>
      <c r="BB26" s="6">
        <f>+'Serie Gasto $Corrientes'!BB26*'Serie Gasto Constantes'!$AI$207</f>
        <v>135753903416.63766</v>
      </c>
      <c r="BC26" s="126">
        <f t="shared" si="17"/>
        <v>0.90315818373874135</v>
      </c>
      <c r="BD26" s="5">
        <f>+'Serie Gasto $Corrientes'!BD26*'Serie Gasto Constantes'!$AJ$207</f>
        <v>140474101729.10526</v>
      </c>
      <c r="BE26" s="6">
        <f>+'Serie Gasto $Corrientes'!BE26*'Serie Gasto Constantes'!$AJ$207</f>
        <v>138378841859.63217</v>
      </c>
      <c r="BF26" s="6">
        <f>+'Serie Gasto $Corrientes'!BF26*'Serie Gasto Constantes'!$AJ$207</f>
        <v>125051176333.76237</v>
      </c>
      <c r="BG26" s="126">
        <f t="shared" si="18"/>
        <v>0.90368711468629703</v>
      </c>
      <c r="BH26" s="6">
        <f>+'Serie Gasto $Corrientes'!BH26*'Serie Gasto Constantes'!$AJ$207</f>
        <v>121431910383.48399</v>
      </c>
      <c r="BI26" s="126">
        <f t="shared" si="19"/>
        <v>0.87753235069463364</v>
      </c>
      <c r="BJ26" s="5">
        <f>+'Serie Gasto $Corrientes'!BJ26*'Serie Gasto Constantes'!$AK$207</f>
        <v>147237187069.7413</v>
      </c>
      <c r="BK26" s="6">
        <f>+'Serie Gasto $Corrientes'!BK26*'Serie Gasto Constantes'!$AK$207</f>
        <v>147237187069.7413</v>
      </c>
      <c r="BL26" s="6">
        <f>+'Serie Gasto $Corrientes'!BL26*'Serie Gasto Constantes'!$AK$207</f>
        <v>146183040470.91135</v>
      </c>
      <c r="BM26" s="126">
        <f t="shared" si="20"/>
        <v>0.992840486701701</v>
      </c>
      <c r="BN26" s="6">
        <f>+'Serie Gasto $Corrientes'!BN26*'Serie Gasto Constantes'!$AK$207</f>
        <v>143241556893.63831</v>
      </c>
      <c r="BO26" s="126">
        <f t="shared" si="21"/>
        <v>0.97286262896199993</v>
      </c>
      <c r="BP26" s="5">
        <f>+'Serie Gasto $Corrientes'!BP26*'Serie Gasto Constantes'!$AL$207</f>
        <v>155613896783.49216</v>
      </c>
      <c r="BQ26" s="6">
        <f>+'Serie Gasto $Corrientes'!BQ26*'Serie Gasto Constantes'!$AL$207</f>
        <v>155613896783.49216</v>
      </c>
      <c r="BR26" s="6">
        <f>+'Serie Gasto $Corrientes'!BR26*'Serie Gasto Constantes'!$AL$207</f>
        <v>152338534188.92758</v>
      </c>
      <c r="BS26" s="126">
        <f t="shared" si="22"/>
        <v>0.97895199167769942</v>
      </c>
      <c r="BT26" s="6">
        <f>+'Serie Gasto $Corrientes'!BT26*'Serie Gasto Constantes'!$AL$207</f>
        <v>149063941666.21481</v>
      </c>
      <c r="BU26" s="126">
        <f t="shared" si="23"/>
        <v>0.95790893196132487</v>
      </c>
      <c r="BV26" s="5">
        <f>+'Serie Gasto $Corrientes'!BV26*'Serie Gasto Constantes'!$AM$207</f>
        <v>163342581011.47098</v>
      </c>
      <c r="BW26" s="6">
        <f>+'Serie Gasto $Corrientes'!BW26*'Serie Gasto Constantes'!$AM$207</f>
        <v>163342581011.47098</v>
      </c>
      <c r="BX26" s="6">
        <f>+'Serie Gasto $Corrientes'!BX26*'Serie Gasto Constantes'!$AM$207</f>
        <v>152687955553.43326</v>
      </c>
      <c r="BY26" s="126">
        <f t="shared" si="24"/>
        <v>0.93477129238401413</v>
      </c>
      <c r="BZ26" s="6">
        <f>+'Serie Gasto $Corrientes'!BZ26*'Serie Gasto Constantes'!$AM$207</f>
        <v>144912934210.37543</v>
      </c>
      <c r="CA26" s="126">
        <f t="shared" si="25"/>
        <v>0.88717181590389282</v>
      </c>
      <c r="CB26" s="5">
        <f>+'Serie Gasto $Corrientes'!CB26*'Serie Gasto Constantes'!$AN$207</f>
        <v>171633668787.22275</v>
      </c>
      <c r="CC26" s="6">
        <f>+'Serie Gasto $Corrientes'!CC26*'Serie Gasto Constantes'!$AN$207</f>
        <v>165891786605.10672</v>
      </c>
      <c r="CD26" s="6">
        <f>+'Serie Gasto $Corrientes'!CD26*'Serie Gasto Constantes'!$AN$207</f>
        <v>154303573885.29175</v>
      </c>
      <c r="CE26" s="126">
        <f t="shared" si="26"/>
        <v>0.93014595262995226</v>
      </c>
      <c r="CF26" s="6">
        <f>+'Serie Gasto $Corrientes'!CF26*'Serie Gasto Constantes'!$AN$207</f>
        <v>143710897995.24905</v>
      </c>
      <c r="CG26" s="7">
        <f t="shared" si="27"/>
        <v>0.866293027136674</v>
      </c>
      <c r="CH26" s="6">
        <f>+'Serie Gasto $Corrientes'!CH26*'Serie Gasto Constantes'!$AO$207</f>
        <v>162375146733.22192</v>
      </c>
      <c r="CI26" s="6">
        <f>+'Serie Gasto $Corrientes'!CI26*'Serie Gasto Constantes'!$AO$207</f>
        <v>160816143262.51016</v>
      </c>
      <c r="CJ26" s="6">
        <f>+'Serie Gasto $Corrientes'!CJ26*'Serie Gasto Constantes'!$AO$207</f>
        <v>149798779142.63824</v>
      </c>
      <c r="CK26" s="126">
        <f t="shared" si="28"/>
        <v>0.93149093184079412</v>
      </c>
      <c r="CL26" s="6">
        <f>+'Serie Gasto $Corrientes'!CL26*'Serie Gasto Constantes'!$AO$207</f>
        <v>139332354688.54514</v>
      </c>
      <c r="CM26" s="7">
        <f t="shared" si="29"/>
        <v>0.86640776144658749</v>
      </c>
      <c r="CN26" s="6">
        <f>+'Serie Gasto $Corrientes'!CN26*'Serie Gasto Constantes'!$AP$207</f>
        <v>147325202824.35684</v>
      </c>
      <c r="CO26" s="6">
        <f>+'Serie Gasto $Corrientes'!CO26*'Serie Gasto Constantes'!$AP$207</f>
        <v>147325202824.35684</v>
      </c>
      <c r="CP26" s="6">
        <f>+'Serie Gasto $Corrientes'!CP26*'Serie Gasto Constantes'!$AP$207</f>
        <v>146685498614.4328</v>
      </c>
      <c r="CQ26" s="126">
        <f t="shared" si="30"/>
        <v>0.9956578766045433</v>
      </c>
      <c r="CR26" s="6">
        <f>+'Serie Gasto $Corrientes'!CR26*'Serie Gasto Constantes'!$AP$207</f>
        <v>138169826941.68393</v>
      </c>
      <c r="CS26" s="7">
        <f t="shared" si="31"/>
        <v>0.93785601032846988</v>
      </c>
      <c r="CT26" s="6">
        <f>+'Serie Gasto $Corrientes'!DC26*'Serie Gasto Constantes'!$AQ$207</f>
        <v>148373441805.45013</v>
      </c>
      <c r="CU26" s="6">
        <f>+'Serie Gasto $Corrientes'!DD26*'Serie Gasto Constantes'!$AQ$207</f>
        <v>149069608624.52466</v>
      </c>
      <c r="CV26" s="6">
        <f>+'Serie Gasto $Corrientes'!DE26*'Serie Gasto Constantes'!$AQ$207</f>
        <v>148873982520.11682</v>
      </c>
      <c r="CW26" s="126">
        <f t="shared" si="70"/>
        <v>0.99868768620101112</v>
      </c>
      <c r="CX26" s="6">
        <f>+'Serie Gasto $Corrientes'!DG26*'Serie Gasto Constantes'!$AQ$207</f>
        <v>140379143843.70703</v>
      </c>
      <c r="CY26" s="7">
        <f t="shared" si="33"/>
        <v>0.94170196822138907</v>
      </c>
      <c r="CZ26" s="6">
        <f>+'Serie Gasto $Corrientes'!DL26*'Serie Gasto Constantes'!$AR$207</f>
        <v>166060755151.19998</v>
      </c>
      <c r="DA26" s="6">
        <f>+'Serie Gasto $Corrientes'!DM26*'Serie Gasto Constantes'!$AR$207</f>
        <v>166060755151.19998</v>
      </c>
      <c r="DB26" s="6">
        <f>+'Serie Gasto $Corrientes'!DN26*'Serie Gasto Constantes'!$AR$207</f>
        <v>17531431722.947998</v>
      </c>
      <c r="DC26" s="126">
        <f t="shared" si="34"/>
        <v>0.1055723955186489</v>
      </c>
      <c r="DD26" s="6">
        <f>+'Serie Gasto $Corrientes'!DP26*'Serie Gasto Constantes'!$AR$207</f>
        <v>5494626169.4843998</v>
      </c>
      <c r="DE26" s="7">
        <f t="shared" si="35"/>
        <v>3.3088047591265546E-2</v>
      </c>
      <c r="DF26" s="6">
        <f>+'Serie Gasto $Corrientes'!DR26*'Serie Gasto Constantes'!$AR$207</f>
        <v>166060755151.19998</v>
      </c>
      <c r="DG26" s="6">
        <f>+'Serie Gasto $Corrientes'!DS26*'Serie Gasto Constantes'!$AR$207</f>
        <v>166060755151.19998</v>
      </c>
      <c r="DH26" s="6">
        <f>+'Serie Gasto $Corrientes'!DT26*'Serie Gasto Constantes'!$AR$207</f>
        <v>36237296148.424797</v>
      </c>
      <c r="DI26" s="126">
        <f t="shared" si="36"/>
        <v>0.21821709840732914</v>
      </c>
      <c r="DJ26" s="6">
        <f>+'Serie Gasto $Corrientes'!DV26*'Serie Gasto Constantes'!$AR$207</f>
        <v>17213731929.279598</v>
      </c>
      <c r="DK26" s="7">
        <f t="shared" si="37"/>
        <v>0.10365924154449571</v>
      </c>
      <c r="DL26" s="6">
        <f>+'Serie Gasto $Corrientes'!DX26*'Serie Gasto Constantes'!$AR$207</f>
        <v>166060755151.19998</v>
      </c>
      <c r="DM26" s="6">
        <f>+'Serie Gasto $Corrientes'!DY26*'Serie Gasto Constantes'!$AR$207</f>
        <v>166060755151.19998</v>
      </c>
      <c r="DN26" s="6">
        <f>+'Serie Gasto $Corrientes'!DZ26*'Serie Gasto Constantes'!$AR$207</f>
        <v>49287174510.475197</v>
      </c>
      <c r="DO26" s="126">
        <f t="shared" si="38"/>
        <v>0.29680206178515045</v>
      </c>
      <c r="DP26" s="6">
        <f>+'Serie Gasto $Corrientes'!EB26*'Serie Gasto Constantes'!$AR$207</f>
        <v>27337883795.476799</v>
      </c>
      <c r="DQ26" s="7">
        <f t="shared" si="39"/>
        <v>0.16462579476159422</v>
      </c>
      <c r="DR26" s="6">
        <f>+'Serie Gasto $Corrientes'!ED26*'Serie Gasto Constantes'!$AR$207</f>
        <v>166060755151.19998</v>
      </c>
      <c r="DS26" s="6">
        <f>+'Serie Gasto $Corrientes'!EE26*'Serie Gasto Constantes'!$AR$207</f>
        <v>166060755151.19998</v>
      </c>
      <c r="DT26" s="6">
        <f>+'Serie Gasto $Corrientes'!EF26*'Serie Gasto Constantes'!$AR$207</f>
        <v>64219184189.362793</v>
      </c>
      <c r="DU26" s="126">
        <f t="shared" si="40"/>
        <v>0.38672101744262566</v>
      </c>
      <c r="DV26" s="6">
        <f>+'Serie Gasto $Corrientes'!EH26*'Serie Gasto Constantes'!$AR$207</f>
        <v>46598517141.976799</v>
      </c>
      <c r="DW26" s="7">
        <f t="shared" si="41"/>
        <v>0.28061125640160062</v>
      </c>
      <c r="DX26" s="6">
        <f>+'Serie Gasto $Corrientes'!EJ26*'Serie Gasto Constantes'!$AR$207</f>
        <v>166060755151.19998</v>
      </c>
      <c r="DY26" s="6">
        <f>+'Serie Gasto $Corrientes'!EK26*'Serie Gasto Constantes'!$AR$207</f>
        <v>164656436016.19678</v>
      </c>
      <c r="DZ26" s="6">
        <f>+'Serie Gasto $Corrientes'!EL26*'Serie Gasto Constantes'!$AR$207</f>
        <v>79275581456.291992</v>
      </c>
      <c r="EA26" s="126">
        <f t="shared" si="42"/>
        <v>0.48146056950056831</v>
      </c>
      <c r="EB26" s="6">
        <f>+'Serie Gasto $Corrientes'!EN26*'Serie Gasto Constantes'!$AR$207</f>
        <v>56619619677.737991</v>
      </c>
      <c r="EC26" s="7">
        <f t="shared" si="43"/>
        <v>0.34386520835522327</v>
      </c>
      <c r="ED26" s="6">
        <f>+'Serie Gasto $Corrientes'!EP26*'Serie Gasto Constantes'!$AR$207</f>
        <v>166060755151.19998</v>
      </c>
      <c r="EE26" s="6">
        <f>+'Serie Gasto $Corrientes'!EQ26*'Serie Gasto Constantes'!$AR$207</f>
        <v>164656436016.19678</v>
      </c>
      <c r="EF26" s="6">
        <f>+'Serie Gasto $Corrientes'!ER26*'Serie Gasto Constantes'!$AR$207</f>
        <v>94435030343.690399</v>
      </c>
      <c r="EG26" s="126">
        <f t="shared" si="44"/>
        <v>0.57352772007284969</v>
      </c>
      <c r="EH26" s="6">
        <f>+'Serie Gasto $Corrientes'!ET26*'Serie Gasto Constantes'!$AR$207</f>
        <v>73231573579.522797</v>
      </c>
      <c r="EI26" s="7">
        <f t="shared" si="45"/>
        <v>0.44475378765224349</v>
      </c>
      <c r="EJ26" s="6">
        <f>+'Serie Gasto $Corrientes'!EV26*'Serie Gasto Constantes'!$AR$207</f>
        <v>166060755151.19998</v>
      </c>
      <c r="EK26" s="6">
        <f>+'Serie Gasto $Corrientes'!EW26*'Serie Gasto Constantes'!$AR$207</f>
        <v>164656436016.19678</v>
      </c>
      <c r="EL26" s="6">
        <f>+'Serie Gasto $Corrientes'!EX26*'Serie Gasto Constantes'!$AR$207</f>
        <v>101749779217.21078</v>
      </c>
      <c r="EM26" s="126">
        <f t="shared" si="46"/>
        <v>0.61795203199467985</v>
      </c>
      <c r="EN26" s="6">
        <f>+'Serie Gasto $Corrientes'!EZ26*'Serie Gasto Constantes'!$AR$207</f>
        <v>84446188530.958786</v>
      </c>
      <c r="EO26" s="7">
        <f t="shared" si="47"/>
        <v>0.51286296833639744</v>
      </c>
      <c r="EP26" s="6">
        <f>+'Serie Gasto $Corrientes'!FB26*'Serie Gasto Constantes'!$AR$207</f>
        <v>166060755151.19998</v>
      </c>
      <c r="EQ26" s="6">
        <f>+'Serie Gasto $Corrientes'!FC26*'Serie Gasto Constantes'!$AR$207</f>
        <v>164656436016.19678</v>
      </c>
      <c r="ER26" s="6">
        <f>+'Serie Gasto $Corrientes'!FD26*'Serie Gasto Constantes'!$AR$207</f>
        <v>109727482832.30759</v>
      </c>
      <c r="ES26" s="126">
        <f t="shared" si="48"/>
        <v>0.66640263500853381</v>
      </c>
      <c r="ET26" s="6">
        <f>+'Serie Gasto $Corrientes'!FF26*'Serie Gasto Constantes'!$AR$207</f>
        <v>94498750481.943588</v>
      </c>
      <c r="EU26" s="7">
        <f t="shared" si="49"/>
        <v>0.57391470851857873</v>
      </c>
      <c r="EV26" s="6">
        <f>+'Serie Gasto $Corrientes'!FH26*'Serie Gasto Constantes'!$AR$207</f>
        <v>166060755151.19998</v>
      </c>
      <c r="EW26" s="6">
        <f>+'Serie Gasto $Corrientes'!FI26*'Serie Gasto Constantes'!$AR$207</f>
        <v>164656436016.19678</v>
      </c>
      <c r="EX26" s="6">
        <f>+'Serie Gasto $Corrientes'!FJ26*'Serie Gasto Constantes'!$AR$207</f>
        <v>118048160429.2224</v>
      </c>
      <c r="EY26" s="126">
        <f t="shared" si="50"/>
        <v>0.71693620538228064</v>
      </c>
      <c r="EZ26" s="6">
        <f>+'Serie Gasto $Corrientes'!FL26*'Serie Gasto Constantes'!$AR$207</f>
        <v>104662927915.27559</v>
      </c>
      <c r="FA26" s="7">
        <f t="shared" si="51"/>
        <v>0.63564431763226192</v>
      </c>
      <c r="FB26" s="6">
        <f>+'Serie Gasto $Corrientes'!FQ26*'Serie Gasto Constantes'!$AR$207</f>
        <v>166060755151.19998</v>
      </c>
      <c r="FC26" s="6">
        <f>+'Serie Gasto $Corrientes'!FR26*'Serie Gasto Constantes'!$AR$207</f>
        <v>164656436016.19678</v>
      </c>
      <c r="FD26" s="6">
        <f>+'Serie Gasto $Corrientes'!FS26*'Serie Gasto Constantes'!$AR$207</f>
        <v>126209755645.98959</v>
      </c>
      <c r="FE26" s="126">
        <f t="shared" si="52"/>
        <v>0.76650362840098585</v>
      </c>
      <c r="FF26" s="6">
        <f>+'Serie Gasto $Corrientes'!FU26*'Serie Gasto Constantes'!$AR$207</f>
        <v>115250769745.59718</v>
      </c>
      <c r="FG26" s="7">
        <f t="shared" si="53"/>
        <v>0.6999469473167772</v>
      </c>
      <c r="FH26" s="6">
        <f>+'Serie Gasto $Corrientes'!FW26*'Serie Gasto Constantes'!$AR$207</f>
        <v>166060755151.19998</v>
      </c>
      <c r="FI26" s="6">
        <f>+'Serie Gasto $Corrientes'!FX26*'Serie Gasto Constantes'!$AR$207</f>
        <v>164656436016.19678</v>
      </c>
      <c r="FJ26" s="6">
        <f>+'Serie Gasto $Corrientes'!FY26*'Serie Gasto Constantes'!$AR$207</f>
        <v>136568046356.53918</v>
      </c>
      <c r="FK26" s="126">
        <f t="shared" si="54"/>
        <v>0.82941213632915867</v>
      </c>
      <c r="FL26" s="6">
        <f>+'Serie Gasto $Corrientes'!GA26*'Serie Gasto Constantes'!$AR$207</f>
        <v>126809706007.49879</v>
      </c>
      <c r="FM26" s="7">
        <f t="shared" si="55"/>
        <v>0.77014727802698757</v>
      </c>
      <c r="FN26" s="6">
        <f>+'Serie Gasto $Corrientes'!GC26*'Serie Gasto Constantes'!$AR$207</f>
        <v>166060755151.19998</v>
      </c>
      <c r="FO26" s="6">
        <f>+'Serie Gasto $Corrientes'!GD26*'Serie Gasto Constantes'!$AR$207</f>
        <v>164656436016.19678</v>
      </c>
      <c r="FP26" s="6">
        <f>+'Serie Gasto $Corrientes'!GE26*'Serie Gasto Constantes'!$AR$207</f>
        <v>160787409602.16479</v>
      </c>
      <c r="FQ26" s="126">
        <f t="shared" si="56"/>
        <v>0.97650242828253975</v>
      </c>
      <c r="FR26" s="6">
        <f>+'Serie Gasto $Corrientes'!GG26*'Serie Gasto Constantes'!$AR$207</f>
        <v>155927636927.05679</v>
      </c>
      <c r="FS26" s="7">
        <f t="shared" si="57"/>
        <v>0.94698780503009694</v>
      </c>
      <c r="FT26" s="6">
        <f>+'Serie Gasto $Corrientes'!GI26*'Serie Gasto Constantes'!$AS$207</f>
        <v>166512612000</v>
      </c>
      <c r="FU26" s="6">
        <f>+'Serie Gasto $Corrientes'!GJ26*'Serie Gasto Constantes'!$AS$207</f>
        <v>166512612000</v>
      </c>
      <c r="FV26" s="6">
        <f>+'Serie Gasto $Corrientes'!GK26*'Serie Gasto Constantes'!$AS$207</f>
        <v>13684621527</v>
      </c>
      <c r="FW26" s="126">
        <f t="shared" si="58"/>
        <v>8.2183693851370254E-2</v>
      </c>
      <c r="FX26" s="6">
        <f>+'Serie Gasto $Corrientes'!GM26*'Serie Gasto Constantes'!$AS$207</f>
        <v>4230934978</v>
      </c>
      <c r="FY26" s="7">
        <f t="shared" si="59"/>
        <v>2.5409096207078898E-2</v>
      </c>
      <c r="FZ26" s="6">
        <f>+'Serie Gasto $Corrientes'!GO26*'Serie Gasto Constantes'!$AS$207</f>
        <v>166512612000</v>
      </c>
      <c r="GA26" s="6">
        <f>+'Serie Gasto $Corrientes'!GP26*'Serie Gasto Constantes'!$AS$207</f>
        <v>166512612000</v>
      </c>
      <c r="GB26" s="6">
        <f>+'Serie Gasto $Corrientes'!GQ26*'Serie Gasto Constantes'!$AS$207</f>
        <v>26105470303</v>
      </c>
      <c r="GC26" s="126">
        <f t="shared" si="60"/>
        <v>0.15677773586904037</v>
      </c>
      <c r="GD26" s="6">
        <f>+'Serie Gasto $Corrientes'!GS26*'Serie Gasto Constantes'!$AS$207</f>
        <v>12682983847</v>
      </c>
      <c r="GE26" s="7">
        <f t="shared" si="61"/>
        <v>7.6168307581410105E-2</v>
      </c>
      <c r="GF26" s="6">
        <f>+'Serie Gasto $Corrientes'!GU26*'Serie Gasto Constantes'!$AS$207</f>
        <v>166512612000</v>
      </c>
      <c r="GG26" s="6">
        <f>+'Serie Gasto $Corrientes'!GV26*'Serie Gasto Constantes'!$AS$207</f>
        <v>166512612000</v>
      </c>
      <c r="GH26" s="6">
        <f>+'Serie Gasto $Corrientes'!GW26*'Serie Gasto Constantes'!$AS$207</f>
        <v>35090339882</v>
      </c>
      <c r="GI26" s="126">
        <f t="shared" si="62"/>
        <v>0.21073682924390136</v>
      </c>
      <c r="GJ26" s="6">
        <f>+'Serie Gasto $Corrientes'!GY26*'Serie Gasto Constantes'!$AS$207</f>
        <v>22311462449</v>
      </c>
      <c r="GK26" s="7">
        <f t="shared" si="63"/>
        <v>0.13399262783169841</v>
      </c>
      <c r="GL26" s="6">
        <f>+'Serie Gasto $Corrientes'!HA26*'Serie Gasto Constantes'!$AS$207</f>
        <v>166512612000</v>
      </c>
      <c r="GM26" s="6">
        <f>+'Serie Gasto $Corrientes'!HB26*'Serie Gasto Constantes'!$AS$207</f>
        <v>166512612000</v>
      </c>
      <c r="GN26" s="6">
        <f>+'Serie Gasto $Corrientes'!HC26*'Serie Gasto Constantes'!$AS$207</f>
        <v>61571748076</v>
      </c>
      <c r="GO26" s="126">
        <f t="shared" si="64"/>
        <v>0.36977227932740614</v>
      </c>
      <c r="GP26" s="6">
        <f>+'Serie Gasto $Corrientes'!HE26*'Serie Gasto Constantes'!$AS$207</f>
        <v>31902208084</v>
      </c>
      <c r="GQ26" s="7">
        <f t="shared" si="65"/>
        <v>0.19159034082054999</v>
      </c>
      <c r="GR26" s="6">
        <f>+'Serie Gasto $Corrientes'!HG26*'Serie Gasto Constantes'!$AS$207</f>
        <v>166512612000</v>
      </c>
      <c r="GS26" s="6">
        <f>+'Serie Gasto $Corrientes'!HH26*'Serie Gasto Constantes'!$AS$207</f>
        <v>166512612000</v>
      </c>
      <c r="GT26" s="6">
        <f>+'Serie Gasto $Corrientes'!HI26*'Serie Gasto Constantes'!$AS$207</f>
        <v>77510109056</v>
      </c>
      <c r="GU26" s="126">
        <f t="shared" si="66"/>
        <v>0.46549092062768194</v>
      </c>
      <c r="GV26" s="6">
        <f>+'Serie Gasto $Corrientes'!HK26*'Serie Gasto Constantes'!$AS$207</f>
        <v>54598682376</v>
      </c>
      <c r="GW26" s="7">
        <f t="shared" si="67"/>
        <v>0.32789517694911902</v>
      </c>
      <c r="GX26" s="6">
        <f>+'Serie Gasto $Corrientes'!HM26*'Serie Gasto Constantes'!$AS$207</f>
        <v>166512612000</v>
      </c>
      <c r="GY26" s="6">
        <f>+'Serie Gasto $Corrientes'!HN26*'Serie Gasto Constantes'!$AS$207</f>
        <v>166512612000</v>
      </c>
      <c r="GZ26" s="6">
        <f>+'Serie Gasto $Corrientes'!HO26*'Serie Gasto Constantes'!$AS$207</f>
        <v>91744377545</v>
      </c>
      <c r="HA26" s="126">
        <f t="shared" si="68"/>
        <v>0.55097554739577326</v>
      </c>
      <c r="HB26" s="6">
        <f>+'Serie Gasto $Corrientes'!HQ26*'Serie Gasto Constantes'!$AS$207</f>
        <v>70605732783</v>
      </c>
      <c r="HC26" s="7">
        <f t="shared" si="69"/>
        <v>0.42402633611320684</v>
      </c>
    </row>
    <row r="27" spans="1:211" x14ac:dyDescent="0.35">
      <c r="A27" s="28" t="s">
        <v>185</v>
      </c>
      <c r="B27" s="5">
        <f>+'Serie Gasto $Corrientes'!B27*'Serie Gasto Constantes'!$V$207</f>
        <v>2674458930639.3062</v>
      </c>
      <c r="C27" s="6">
        <f>+'Serie Gasto $Corrientes'!C27*'Serie Gasto Constantes'!$V$207</f>
        <v>2672062399015.5977</v>
      </c>
      <c r="D27" s="7">
        <f t="shared" si="0"/>
        <v>0.99910391907826546</v>
      </c>
      <c r="E27" s="5">
        <f>+'Serie Gasto $Corrientes'!E27*'Serie Gasto Constantes'!$W$207</f>
        <v>2784018699190.5864</v>
      </c>
      <c r="F27" s="6">
        <f>+'Serie Gasto $Corrientes'!F27*'Serie Gasto Constantes'!$W$207</f>
        <v>2764181681589.6523</v>
      </c>
      <c r="G27" s="7">
        <f t="shared" si="1"/>
        <v>0.99287468234078258</v>
      </c>
      <c r="H27" s="5">
        <f>+'Serie Gasto $Corrientes'!H27*'Serie Gasto Constantes'!$X$207</f>
        <v>2974348043769.1323</v>
      </c>
      <c r="I27" s="6">
        <f>+'Serie Gasto $Corrientes'!I27*'Serie Gasto Constantes'!$X$207</f>
        <v>2956116982262.5996</v>
      </c>
      <c r="J27" s="7">
        <f t="shared" si="2"/>
        <v>0.99387056886475533</v>
      </c>
      <c r="K27" s="5">
        <f>+'Serie Gasto $Corrientes'!K27*'Serie Gasto Constantes'!$Y$207</f>
        <v>3663121457920.5459</v>
      </c>
      <c r="L27" s="6">
        <f>+'Serie Gasto $Corrientes'!L27*'Serie Gasto Constantes'!$Y$207</f>
        <v>3624849974524.9453</v>
      </c>
      <c r="M27" s="7">
        <f t="shared" si="3"/>
        <v>0.98955222101280627</v>
      </c>
      <c r="N27" s="5">
        <f>+'Serie Gasto $Corrientes'!N27*'Serie Gasto Constantes'!$Z$207</f>
        <v>4731221838785.0303</v>
      </c>
      <c r="O27" s="6">
        <f>+'Serie Gasto $Corrientes'!O27*'Serie Gasto Constantes'!$Z$207</f>
        <v>4649253041678.835</v>
      </c>
      <c r="P27" s="7">
        <f t="shared" si="4"/>
        <v>0.98267491994684297</v>
      </c>
      <c r="Q27" s="5">
        <f>+'Serie Gasto $Corrientes'!Q27*'Serie Gasto Constantes'!$AA$207</f>
        <v>4750104596871.3682</v>
      </c>
      <c r="R27" s="6">
        <f>+'Serie Gasto $Corrientes'!R27*'Serie Gasto Constantes'!$AA$207</f>
        <v>4706341011847.9209</v>
      </c>
      <c r="S27" s="7">
        <f t="shared" si="5"/>
        <v>0.99078681655720335</v>
      </c>
      <c r="T27" s="5">
        <f>+'Serie Gasto $Corrientes'!T27*'Serie Gasto Constantes'!$AB$207</f>
        <v>4329185418238.6406</v>
      </c>
      <c r="U27" s="6">
        <f>+'Serie Gasto $Corrientes'!U27*'Serie Gasto Constantes'!$AB$207</f>
        <v>4311627511091.0186</v>
      </c>
      <c r="V27" s="7">
        <f t="shared" si="6"/>
        <v>0.99594429310566102</v>
      </c>
      <c r="W27" s="5">
        <f>+'Serie Gasto $Corrientes'!W27*'Serie Gasto Constantes'!$AC$207</f>
        <v>4306797556816.3652</v>
      </c>
      <c r="X27" s="6">
        <f>+'Serie Gasto $Corrientes'!X27*'Serie Gasto Constantes'!$AC$207</f>
        <v>4266805109828.2524</v>
      </c>
      <c r="Y27" s="7">
        <f t="shared" si="7"/>
        <v>0.99071411031966972</v>
      </c>
      <c r="Z27" s="5">
        <f>+'Serie Gasto $Corrientes'!Z27*'Serie Gasto Constantes'!$AD$207</f>
        <v>4309679777547.2002</v>
      </c>
      <c r="AA27" s="6">
        <f>+'Serie Gasto $Corrientes'!AA27*'Serie Gasto Constantes'!$AD$207</f>
        <v>4216245851484.3481</v>
      </c>
      <c r="AB27" s="7">
        <f t="shared" si="8"/>
        <v>0.97831998410888221</v>
      </c>
      <c r="AC27" s="5">
        <f>+'Serie Gasto $Corrientes'!AC27*'Serie Gasto Constantes'!$AE$207</f>
        <v>4328861727642.2827</v>
      </c>
      <c r="AD27" s="6">
        <f>+'Serie Gasto $Corrientes'!AD27*'Serie Gasto Constantes'!$AE$207</f>
        <v>4176894367043.7139</v>
      </c>
      <c r="AE27" s="126">
        <f t="shared" si="9"/>
        <v>0.96489438329060739</v>
      </c>
      <c r="AF27" s="5">
        <f>+'Serie Gasto $Corrientes'!AF27*'Serie Gasto Constantes'!$AF$207</f>
        <v>4809963181245.6006</v>
      </c>
      <c r="AG27" s="6">
        <f>+'Serie Gasto $Corrientes'!AG27*'Serie Gasto Constantes'!$AF$207</f>
        <v>4728979079494.3086</v>
      </c>
      <c r="AH27" s="6">
        <f>+'Serie Gasto $Corrientes'!AH27*'Serie Gasto Constantes'!$AF$207</f>
        <v>4372133103369.5737</v>
      </c>
      <c r="AI27" s="126">
        <f t="shared" si="76"/>
        <v>0.92454058896727154</v>
      </c>
      <c r="AJ27" s="6">
        <f>+'Serie Gasto $Corrientes'!AJ27*'Serie Gasto Constantes'!$AF$207</f>
        <v>3957673770972.0449</v>
      </c>
      <c r="AK27" s="126">
        <f t="shared" si="11"/>
        <v>0.83689813476511665</v>
      </c>
      <c r="AL27" s="5">
        <f>+'Serie Gasto $Corrientes'!AL27*'Serie Gasto Constantes'!$AG$207</f>
        <v>5925754907361.584</v>
      </c>
      <c r="AM27" s="6">
        <f>+'Serie Gasto $Corrientes'!AM27*'Serie Gasto Constantes'!$AG$207</f>
        <v>5538012522106.9189</v>
      </c>
      <c r="AN27" s="6">
        <f>+'Serie Gasto $Corrientes'!AN27*'Serie Gasto Constantes'!$AG$207</f>
        <v>5145288499304.3926</v>
      </c>
      <c r="AO27" s="126">
        <f t="shared" si="12"/>
        <v>0.92908574669435462</v>
      </c>
      <c r="AP27" s="6">
        <f>+'Serie Gasto $Corrientes'!AP27*'Serie Gasto Constantes'!$AG$207</f>
        <v>4026978582207.0264</v>
      </c>
      <c r="AQ27" s="126">
        <f t="shared" si="13"/>
        <v>0.72715230710149703</v>
      </c>
      <c r="AR27" s="5">
        <f>+'Serie Gasto $Corrientes'!AR27*'Serie Gasto Constantes'!$AH$207</f>
        <v>5211551622971.041</v>
      </c>
      <c r="AS27" s="6">
        <f>+'Serie Gasto $Corrientes'!AS27*'Serie Gasto Constantes'!$AH$207</f>
        <v>5211551622971.041</v>
      </c>
      <c r="AT27" s="6">
        <f>+'Serie Gasto $Corrientes'!AT27*'Serie Gasto Constantes'!$AH$207</f>
        <v>4608915187526.8799</v>
      </c>
      <c r="AU27" s="126">
        <f t="shared" si="14"/>
        <v>0.8843652564453337</v>
      </c>
      <c r="AV27" s="6">
        <f>+'Serie Gasto $Corrientes'!AV27*'Serie Gasto Constantes'!$AH$207</f>
        <v>4107390373593.7007</v>
      </c>
      <c r="AW27" s="126">
        <f t="shared" si="15"/>
        <v>0.78813195584391593</v>
      </c>
      <c r="AX27" s="5">
        <f>+'Serie Gasto $Corrientes'!AX27*'Serie Gasto Constantes'!$AI$207</f>
        <v>5461833660886.1885</v>
      </c>
      <c r="AY27" s="6">
        <f>+'Serie Gasto $Corrientes'!AY27*'Serie Gasto Constantes'!$AI$207</f>
        <v>5461833660886.1885</v>
      </c>
      <c r="AZ27" s="6">
        <f>+'Serie Gasto $Corrientes'!AZ27*'Serie Gasto Constantes'!$AI$207</f>
        <v>5311467926591.9336</v>
      </c>
      <c r="BA27" s="126">
        <f t="shared" si="16"/>
        <v>0.97246973386043067</v>
      </c>
      <c r="BB27" s="6">
        <f>+'Serie Gasto $Corrientes'!BB27*'Serie Gasto Constantes'!$AI$207</f>
        <v>4538843884393.2236</v>
      </c>
      <c r="BC27" s="126">
        <f t="shared" si="17"/>
        <v>0.83101100586369581</v>
      </c>
      <c r="BD27" s="5">
        <f>+'Serie Gasto $Corrientes'!BD27*'Serie Gasto Constantes'!$AJ$207</f>
        <v>4723334719635.2813</v>
      </c>
      <c r="BE27" s="6">
        <f>+'Serie Gasto $Corrientes'!BE27*'Serie Gasto Constantes'!$AJ$207</f>
        <v>4952926580692.4443</v>
      </c>
      <c r="BF27" s="6">
        <f>+'Serie Gasto $Corrientes'!BF27*'Serie Gasto Constantes'!$AJ$207</f>
        <v>4871292661282.0156</v>
      </c>
      <c r="BG27" s="126">
        <f t="shared" si="18"/>
        <v>0.98351804371002494</v>
      </c>
      <c r="BH27" s="6">
        <f>+'Serie Gasto $Corrientes'!BH27*'Serie Gasto Constantes'!$AJ$207</f>
        <v>4582920657867.9746</v>
      </c>
      <c r="BI27" s="126">
        <f t="shared" si="19"/>
        <v>0.92529549614831141</v>
      </c>
      <c r="BJ27" s="5">
        <f>+'Serie Gasto $Corrientes'!BJ27*'Serie Gasto Constantes'!$AK$207</f>
        <v>5247872344500.2646</v>
      </c>
      <c r="BK27" s="6">
        <f>+'Serie Gasto $Corrientes'!BK27*'Serie Gasto Constantes'!$AK$207</f>
        <v>5439704789416.4844</v>
      </c>
      <c r="BL27" s="6">
        <f>+'Serie Gasto $Corrientes'!BL27*'Serie Gasto Constantes'!$AK$207</f>
        <v>5390953982718.2422</v>
      </c>
      <c r="BM27" s="126">
        <f t="shared" si="20"/>
        <v>0.99103796831160906</v>
      </c>
      <c r="BN27" s="6">
        <f>+'Serie Gasto $Corrientes'!BN27*'Serie Gasto Constantes'!$AK$207</f>
        <v>5012960785449.0117</v>
      </c>
      <c r="BO27" s="126">
        <f t="shared" si="21"/>
        <v>0.92155015382493777</v>
      </c>
      <c r="BP27" s="5">
        <f>+'Serie Gasto $Corrientes'!BP27*'Serie Gasto Constantes'!$AL$207</f>
        <v>5659070655239.8633</v>
      </c>
      <c r="BQ27" s="6">
        <f>+'Serie Gasto $Corrientes'!BQ27*'Serie Gasto Constantes'!$AL$207</f>
        <v>5648505523236.2871</v>
      </c>
      <c r="BR27" s="6">
        <f>+'Serie Gasto $Corrientes'!BR27*'Serie Gasto Constantes'!$AL$207</f>
        <v>5583908673355.9365</v>
      </c>
      <c r="BS27" s="126">
        <f t="shared" si="22"/>
        <v>0.98856390427262253</v>
      </c>
      <c r="BT27" s="6">
        <f>+'Serie Gasto $Corrientes'!BT27*'Serie Gasto Constantes'!$AL$207</f>
        <v>5190704078927.667</v>
      </c>
      <c r="BU27" s="126">
        <f t="shared" si="23"/>
        <v>0.9189517576949584</v>
      </c>
      <c r="BV27" s="5">
        <f>+'Serie Gasto $Corrientes'!BV27*'Serie Gasto Constantes'!$AM$207</f>
        <v>5913099623980.7236</v>
      </c>
      <c r="BW27" s="6">
        <f>+'Serie Gasto $Corrientes'!BW27*'Serie Gasto Constantes'!$AM$207</f>
        <v>5895284783269.9199</v>
      </c>
      <c r="BX27" s="6">
        <f>+'Serie Gasto $Corrientes'!BX27*'Serie Gasto Constantes'!$AM$207</f>
        <v>5879860137694.7744</v>
      </c>
      <c r="BY27" s="126">
        <f t="shared" si="24"/>
        <v>0.997383562263367</v>
      </c>
      <c r="BZ27" s="6">
        <f>+'Serie Gasto $Corrientes'!BZ27*'Serie Gasto Constantes'!$AM$207</f>
        <v>5314931003008.0225</v>
      </c>
      <c r="CA27" s="126">
        <f t="shared" si="25"/>
        <v>0.90155627733050847</v>
      </c>
      <c r="CB27" s="5">
        <f>+'Serie Gasto $Corrientes'!CB27*'Serie Gasto Constantes'!$AN$207</f>
        <v>5571984189447.0918</v>
      </c>
      <c r="CC27" s="6">
        <f>+'Serie Gasto $Corrientes'!CC27*'Serie Gasto Constantes'!$AN$207</f>
        <v>5852922538702.207</v>
      </c>
      <c r="CD27" s="6">
        <f>+'Serie Gasto $Corrientes'!CD27*'Serie Gasto Constantes'!$AN$207</f>
        <v>5789920246789.6064</v>
      </c>
      <c r="CE27" s="126">
        <f t="shared" si="26"/>
        <v>0.98923575504442429</v>
      </c>
      <c r="CF27" s="6">
        <f>+'Serie Gasto $Corrientes'!CF27*'Serie Gasto Constantes'!$AN$207</f>
        <v>5225136746877.3037</v>
      </c>
      <c r="CG27" s="7">
        <f t="shared" si="27"/>
        <v>0.89273977441633712</v>
      </c>
      <c r="CH27" s="6">
        <f>+'Serie Gasto $Corrientes'!CH27*'Serie Gasto Constantes'!$AO$207</f>
        <v>6373138952677.2012</v>
      </c>
      <c r="CI27" s="6">
        <f>+'Serie Gasto $Corrientes'!CI27*'Serie Gasto Constantes'!$AO$207</f>
        <v>6342701453569.3789</v>
      </c>
      <c r="CJ27" s="6">
        <f>+'Serie Gasto $Corrientes'!CJ27*'Serie Gasto Constantes'!$AO$207</f>
        <v>6327849356687.0439</v>
      </c>
      <c r="CK27" s="126">
        <f t="shared" si="28"/>
        <v>0.99765839571812465</v>
      </c>
      <c r="CL27" s="6">
        <f>+'Serie Gasto $Corrientes'!CL27*'Serie Gasto Constantes'!$AO$207</f>
        <v>5394524977242.7471</v>
      </c>
      <c r="CM27" s="7">
        <f t="shared" si="29"/>
        <v>0.8505090483498885</v>
      </c>
      <c r="CN27" s="6">
        <f>+'Serie Gasto $Corrientes'!CN27*'Serie Gasto Constantes'!$AP$207</f>
        <v>5781906406193.6387</v>
      </c>
      <c r="CO27" s="6">
        <f>+'Serie Gasto $Corrientes'!CO27*'Serie Gasto Constantes'!$AP$207</f>
        <v>6122241624697.6729</v>
      </c>
      <c r="CP27" s="6">
        <f>+'Serie Gasto $Corrientes'!CP27*'Serie Gasto Constantes'!$AP$207</f>
        <v>6117044284031.0518</v>
      </c>
      <c r="CQ27" s="126">
        <f t="shared" si="30"/>
        <v>0.99915107227299649</v>
      </c>
      <c r="CR27" s="6">
        <f>+'Serie Gasto $Corrientes'!CR27*'Serie Gasto Constantes'!$AP$207</f>
        <v>5410441928373.9111</v>
      </c>
      <c r="CS27" s="7">
        <f t="shared" si="31"/>
        <v>0.8837354452897942</v>
      </c>
      <c r="CT27" s="6">
        <f>+'Serie Gasto $Corrientes'!DC27*'Serie Gasto Constantes'!$AQ$207</f>
        <v>6205851246493.3701</v>
      </c>
      <c r="CU27" s="6">
        <f>+'Serie Gasto $Corrientes'!DD27*'Serie Gasto Constantes'!$AQ$207</f>
        <v>6262546957793.2344</v>
      </c>
      <c r="CV27" s="6">
        <f>+'Serie Gasto $Corrientes'!DE27*'Serie Gasto Constantes'!$AQ$207</f>
        <v>6261030491551.9014</v>
      </c>
      <c r="CW27" s="126">
        <f t="shared" si="70"/>
        <v>0.99975785151767271</v>
      </c>
      <c r="CX27" s="6">
        <f>+'Serie Gasto $Corrientes'!DG27*'Serie Gasto Constantes'!$AQ$207</f>
        <v>5578360406001.9336</v>
      </c>
      <c r="CY27" s="7">
        <f t="shared" si="33"/>
        <v>0.89074947359238787</v>
      </c>
      <c r="CZ27" s="6">
        <f>+'Serie Gasto $Corrientes'!DL27*'Serie Gasto Constantes'!$AR$207</f>
        <v>6212636026708.7998</v>
      </c>
      <c r="DA27" s="6">
        <f>+'Serie Gasto $Corrientes'!DM27*'Serie Gasto Constantes'!$AR$207</f>
        <v>6212636026708.7998</v>
      </c>
      <c r="DB27" s="6">
        <f>+'Serie Gasto $Corrientes'!DN27*'Serie Gasto Constantes'!$AR$207</f>
        <v>818407708941.18591</v>
      </c>
      <c r="DC27" s="126">
        <f t="shared" si="34"/>
        <v>0.13173276294036251</v>
      </c>
      <c r="DD27" s="6">
        <f>+'Serie Gasto $Corrientes'!DP27*'Serie Gasto Constantes'!$AR$207</f>
        <v>185512111901.79718</v>
      </c>
      <c r="DE27" s="7">
        <f t="shared" si="35"/>
        <v>2.9860450717579524E-2</v>
      </c>
      <c r="DF27" s="6">
        <f>+'Serie Gasto $Corrientes'!DR27*'Serie Gasto Constantes'!$AR$207</f>
        <v>6212636026708.7998</v>
      </c>
      <c r="DG27" s="6">
        <f>+'Serie Gasto $Corrientes'!DS27*'Serie Gasto Constantes'!$AR$207</f>
        <v>6212636026708.7998</v>
      </c>
      <c r="DH27" s="6">
        <f>+'Serie Gasto $Corrientes'!DT27*'Serie Gasto Constantes'!$AR$207</f>
        <v>1401947066325.3743</v>
      </c>
      <c r="DI27" s="126">
        <f t="shared" si="36"/>
        <v>0.22566058277005943</v>
      </c>
      <c r="DJ27" s="6">
        <f>+'Serie Gasto $Corrientes'!DV27*'Serie Gasto Constantes'!$AR$207</f>
        <v>576629781037.98596</v>
      </c>
      <c r="DK27" s="7">
        <f t="shared" si="37"/>
        <v>9.2815638733541067E-2</v>
      </c>
      <c r="DL27" s="6">
        <f>+'Serie Gasto $Corrientes'!DX27*'Serie Gasto Constantes'!$AR$207</f>
        <v>6212636026708.7998</v>
      </c>
      <c r="DM27" s="6">
        <f>+'Serie Gasto $Corrientes'!DY27*'Serie Gasto Constantes'!$AR$207</f>
        <v>6212636026708.7998</v>
      </c>
      <c r="DN27" s="6">
        <f>+'Serie Gasto $Corrientes'!DZ27*'Serie Gasto Constantes'!$AR$207</f>
        <v>2127548775864.0178</v>
      </c>
      <c r="DO27" s="126">
        <f t="shared" si="38"/>
        <v>0.3424550813402642</v>
      </c>
      <c r="DP27" s="6">
        <f>+'Serie Gasto $Corrientes'!EB27*'Serie Gasto Constantes'!$AR$207</f>
        <v>953442779227.42676</v>
      </c>
      <c r="DQ27" s="7">
        <f t="shared" si="39"/>
        <v>0.15346831443665335</v>
      </c>
      <c r="DR27" s="6">
        <f>+'Serie Gasto $Corrientes'!ED27*'Serie Gasto Constantes'!$AR$207</f>
        <v>6212636026708.7998</v>
      </c>
      <c r="DS27" s="6">
        <f>+'Serie Gasto $Corrientes'!EE27*'Serie Gasto Constantes'!$AR$207</f>
        <v>6212636026708.7998</v>
      </c>
      <c r="DT27" s="6">
        <f>+'Serie Gasto $Corrientes'!EF27*'Serie Gasto Constantes'!$AR$207</f>
        <v>2755773659966.6519</v>
      </c>
      <c r="DU27" s="126">
        <f t="shared" si="40"/>
        <v>0.44357558500438143</v>
      </c>
      <c r="DV27" s="6">
        <f>+'Serie Gasto $Corrientes'!EH27*'Serie Gasto Constantes'!$AR$207</f>
        <v>1525266508214.4514</v>
      </c>
      <c r="DW27" s="7">
        <f t="shared" si="41"/>
        <v>0.24551036012043267</v>
      </c>
      <c r="DX27" s="6">
        <f>+'Serie Gasto $Corrientes'!EJ27*'Serie Gasto Constantes'!$AR$207</f>
        <v>6212636026708.7998</v>
      </c>
      <c r="DY27" s="6">
        <f>+'Serie Gasto $Corrientes'!EK27*'Serie Gasto Constantes'!$AR$207</f>
        <v>6220801459391.999</v>
      </c>
      <c r="DZ27" s="6">
        <f>+'Serie Gasto $Corrientes'!EL27*'Serie Gasto Constantes'!$AR$207</f>
        <v>3908937239076.3081</v>
      </c>
      <c r="EA27" s="126">
        <f t="shared" si="42"/>
        <v>0.62836553530810724</v>
      </c>
      <c r="EB27" s="6">
        <f>+'Serie Gasto $Corrientes'!EN27*'Serie Gasto Constantes'!$AR$207</f>
        <v>2177156014387.5669</v>
      </c>
      <c r="EC27" s="7">
        <f t="shared" si="43"/>
        <v>0.34997998708037131</v>
      </c>
      <c r="ED27" s="6">
        <f>+'Serie Gasto $Corrientes'!EP27*'Serie Gasto Constantes'!$AR$207</f>
        <v>6212636026708.7998</v>
      </c>
      <c r="EE27" s="6">
        <f>+'Serie Gasto $Corrientes'!EQ27*'Serie Gasto Constantes'!$AR$207</f>
        <v>6220801459391.999</v>
      </c>
      <c r="EF27" s="6">
        <f>+'Serie Gasto $Corrientes'!ER27*'Serie Gasto Constantes'!$AR$207</f>
        <v>3908937239076.3081</v>
      </c>
      <c r="EG27" s="126">
        <f t="shared" si="44"/>
        <v>0.62836553530810724</v>
      </c>
      <c r="EH27" s="6">
        <f>+'Serie Gasto $Corrientes'!ET27*'Serie Gasto Constantes'!$AR$207</f>
        <v>2726883515201.3828</v>
      </c>
      <c r="EI27" s="7">
        <f t="shared" si="45"/>
        <v>0.43834922766814993</v>
      </c>
      <c r="EJ27" s="6">
        <f>+'Serie Gasto $Corrientes'!EV27*'Serie Gasto Constantes'!$AR$207</f>
        <v>6212636026708.7998</v>
      </c>
      <c r="EK27" s="6">
        <f>+'Serie Gasto $Corrientes'!EW27*'Serie Gasto Constantes'!$AR$207</f>
        <v>6220801459391.999</v>
      </c>
      <c r="EL27" s="6">
        <f>+'Serie Gasto $Corrientes'!EX27*'Serie Gasto Constantes'!$AR$207</f>
        <v>4160652755466.1675</v>
      </c>
      <c r="EM27" s="126">
        <f t="shared" si="46"/>
        <v>0.66882905404166626</v>
      </c>
      <c r="EN27" s="6">
        <f>+'Serie Gasto $Corrientes'!EZ27*'Serie Gasto Constantes'!$AR$207</f>
        <v>3238072528726.1519</v>
      </c>
      <c r="EO27" s="7">
        <f t="shared" si="47"/>
        <v>0.52052336822892764</v>
      </c>
      <c r="EP27" s="6">
        <f>+'Serie Gasto $Corrientes'!FB27*'Serie Gasto Constantes'!$AR$207</f>
        <v>6212636026708.7998</v>
      </c>
      <c r="EQ27" s="6">
        <f>+'Serie Gasto $Corrientes'!FC27*'Serie Gasto Constantes'!$AR$207</f>
        <v>6220801459391.999</v>
      </c>
      <c r="ER27" s="6">
        <f>+'Serie Gasto $Corrientes'!FD27*'Serie Gasto Constantes'!$AR$207</f>
        <v>4618421110611.2969</v>
      </c>
      <c r="ES27" s="126">
        <f t="shared" si="48"/>
        <v>0.74241577082299082</v>
      </c>
      <c r="ET27" s="6">
        <f>+'Serie Gasto $Corrientes'!FF27*'Serie Gasto Constantes'!$AR$207</f>
        <v>3663611803438.6567</v>
      </c>
      <c r="EU27" s="7">
        <f t="shared" si="49"/>
        <v>0.58892922838864015</v>
      </c>
      <c r="EV27" s="6">
        <f>+'Serie Gasto $Corrientes'!FH27*'Serie Gasto Constantes'!$AR$207</f>
        <v>6212636026708.7998</v>
      </c>
      <c r="EW27" s="6">
        <f>+'Serie Gasto $Corrientes'!FI27*'Serie Gasto Constantes'!$AR$207</f>
        <v>6175409074481.5713</v>
      </c>
      <c r="EX27" s="6">
        <f>+'Serie Gasto $Corrientes'!FJ27*'Serie Gasto Constantes'!$AR$207</f>
        <v>5069738671652.3818</v>
      </c>
      <c r="EY27" s="126">
        <f t="shared" si="50"/>
        <v>0.82095592543041196</v>
      </c>
      <c r="EZ27" s="6">
        <f>+'Serie Gasto $Corrientes'!FL27*'Serie Gasto Constantes'!$AR$207</f>
        <v>4226687683533.8838</v>
      </c>
      <c r="FA27" s="7">
        <f t="shared" si="51"/>
        <v>0.68443849347562713</v>
      </c>
      <c r="FB27" s="6">
        <f>+'Serie Gasto $Corrientes'!FQ27*'Serie Gasto Constantes'!$AR$207</f>
        <v>6212636026708.7998</v>
      </c>
      <c r="FC27" s="6">
        <f>+'Serie Gasto $Corrientes'!FR27*'Serie Gasto Constantes'!$AR$207</f>
        <v>6204350696462.0684</v>
      </c>
      <c r="FD27" s="6">
        <f>+'Serie Gasto $Corrientes'!FS27*'Serie Gasto Constantes'!$AR$207</f>
        <v>5345484949965.8721</v>
      </c>
      <c r="FE27" s="126">
        <f t="shared" si="52"/>
        <v>0.86157040623349179</v>
      </c>
      <c r="FF27" s="6">
        <f>+'Serie Gasto $Corrientes'!FU27*'Serie Gasto Constantes'!$AR$207</f>
        <v>4677324418755.0342</v>
      </c>
      <c r="FG27" s="7">
        <f t="shared" si="53"/>
        <v>0.75387814899344807</v>
      </c>
      <c r="FH27" s="6">
        <f>+'Serie Gasto $Corrientes'!FW27*'Serie Gasto Constantes'!$AR$207</f>
        <v>6212636026708.7998</v>
      </c>
      <c r="FI27" s="6">
        <f>+'Serie Gasto $Corrientes'!FX27*'Serie Gasto Constantes'!$AR$207</f>
        <v>6833835039973.6709</v>
      </c>
      <c r="FJ27" s="6">
        <f>+'Serie Gasto $Corrientes'!FY27*'Serie Gasto Constantes'!$AR$207</f>
        <v>5806671386293.8604</v>
      </c>
      <c r="FK27" s="126">
        <f t="shared" si="54"/>
        <v>0.84969440326382706</v>
      </c>
      <c r="FL27" s="6">
        <f>+'Serie Gasto $Corrientes'!GA27*'Serie Gasto Constantes'!$AR$207</f>
        <v>5244310796496.6729</v>
      </c>
      <c r="FM27" s="7">
        <f t="shared" si="55"/>
        <v>0.76740377340405896</v>
      </c>
      <c r="FN27" s="6">
        <f>+'Serie Gasto $Corrientes'!GC27*'Serie Gasto Constantes'!$AR$207</f>
        <v>6212636026708.7998</v>
      </c>
      <c r="FO27" s="6">
        <f>+'Serie Gasto $Corrientes'!GD27*'Serie Gasto Constantes'!$AR$207</f>
        <v>6833835039973.6709</v>
      </c>
      <c r="FP27" s="6">
        <f>+'Serie Gasto $Corrientes'!GE27*'Serie Gasto Constantes'!$AR$207</f>
        <v>6812992240838.1436</v>
      </c>
      <c r="FQ27" s="126">
        <f t="shared" si="56"/>
        <v>0.99695005820105254</v>
      </c>
      <c r="FR27" s="6">
        <f>+'Serie Gasto $Corrientes'!GG27*'Serie Gasto Constantes'!$AR$207</f>
        <v>6442582364286.0566</v>
      </c>
      <c r="FS27" s="7">
        <f t="shared" si="57"/>
        <v>0.94274771436550187</v>
      </c>
      <c r="FT27" s="6">
        <f>+'Serie Gasto $Corrientes'!GI27*'Serie Gasto Constantes'!$AS$207</f>
        <v>6930295145000</v>
      </c>
      <c r="FU27" s="6">
        <f>+'Serie Gasto $Corrientes'!GJ27*'Serie Gasto Constantes'!$AS$207</f>
        <v>6930295145000</v>
      </c>
      <c r="FV27" s="6">
        <f>+'Serie Gasto $Corrientes'!GK27*'Serie Gasto Constantes'!$AS$207</f>
        <v>1078496880207</v>
      </c>
      <c r="FW27" s="126">
        <f t="shared" si="58"/>
        <v>0.15562062764168177</v>
      </c>
      <c r="FX27" s="6">
        <f>+'Serie Gasto $Corrientes'!GM27*'Serie Gasto Constantes'!$AS$207</f>
        <v>194437271694</v>
      </c>
      <c r="FY27" s="7">
        <f t="shared" si="59"/>
        <v>2.8056131467110841E-2</v>
      </c>
      <c r="FZ27" s="6">
        <f>+'Serie Gasto $Corrientes'!GO27*'Serie Gasto Constantes'!$AS$207</f>
        <v>6930295145000</v>
      </c>
      <c r="GA27" s="6">
        <f>+'Serie Gasto $Corrientes'!GP27*'Serie Gasto Constantes'!$AS$207</f>
        <v>6930295145000</v>
      </c>
      <c r="GB27" s="6">
        <f>+'Serie Gasto $Corrientes'!GQ27*'Serie Gasto Constantes'!$AS$207</f>
        <v>1570208268787</v>
      </c>
      <c r="GC27" s="126">
        <f t="shared" si="60"/>
        <v>0.22657163020248253</v>
      </c>
      <c r="GD27" s="6">
        <f>+'Serie Gasto $Corrientes'!GS27*'Serie Gasto Constantes'!$AS$207</f>
        <v>550580566384</v>
      </c>
      <c r="GE27" s="7">
        <f t="shared" si="61"/>
        <v>7.9445471637846099E-2</v>
      </c>
      <c r="GF27" s="6">
        <f>+'Serie Gasto $Corrientes'!GU27*'Serie Gasto Constantes'!$AS$207</f>
        <v>6930295145000</v>
      </c>
      <c r="GG27" s="6">
        <f>+'Serie Gasto $Corrientes'!GV27*'Serie Gasto Constantes'!$AS$207</f>
        <v>6930295145000</v>
      </c>
      <c r="GH27" s="6">
        <f>+'Serie Gasto $Corrientes'!GW27*'Serie Gasto Constantes'!$AS$207</f>
        <v>2110124407631</v>
      </c>
      <c r="GI27" s="126">
        <f t="shared" si="62"/>
        <v>0.30447828894464785</v>
      </c>
      <c r="GJ27" s="6">
        <f>+'Serie Gasto $Corrientes'!GY27*'Serie Gasto Constantes'!$AS$207</f>
        <v>1042404355789</v>
      </c>
      <c r="GK27" s="7">
        <f t="shared" si="63"/>
        <v>0.15041269296316528</v>
      </c>
      <c r="GL27" s="6">
        <f>+'Serie Gasto $Corrientes'!HA27*'Serie Gasto Constantes'!$AS$207</f>
        <v>6930295145000</v>
      </c>
      <c r="GM27" s="6">
        <f>+'Serie Gasto $Corrientes'!HB27*'Serie Gasto Constantes'!$AS$207</f>
        <v>6930295145000</v>
      </c>
      <c r="GN27" s="6">
        <f>+'Serie Gasto $Corrientes'!HC27*'Serie Gasto Constantes'!$AS$207</f>
        <v>2817517133261</v>
      </c>
      <c r="GO27" s="126">
        <f t="shared" si="64"/>
        <v>0.40655081411557975</v>
      </c>
      <c r="GP27" s="6">
        <f>+'Serie Gasto $Corrientes'!HE27*'Serie Gasto Constantes'!$AS$207</f>
        <v>1455779802909</v>
      </c>
      <c r="GQ27" s="7">
        <f t="shared" si="65"/>
        <v>0.21006028927343756</v>
      </c>
      <c r="GR27" s="6">
        <f>+'Serie Gasto $Corrientes'!HG27*'Serie Gasto Constantes'!$AS$207</f>
        <v>6930295145000</v>
      </c>
      <c r="GS27" s="6">
        <f>+'Serie Gasto $Corrientes'!HH27*'Serie Gasto Constantes'!$AS$207</f>
        <v>6930295145000</v>
      </c>
      <c r="GT27" s="6">
        <f>+'Serie Gasto $Corrientes'!HI27*'Serie Gasto Constantes'!$AS$207</f>
        <v>3216410057060</v>
      </c>
      <c r="GU27" s="126">
        <f t="shared" si="66"/>
        <v>0.46410866922176369</v>
      </c>
      <c r="GV27" s="6">
        <f>+'Serie Gasto $Corrientes'!HK27*'Serie Gasto Constantes'!$AS$207</f>
        <v>2068477522552</v>
      </c>
      <c r="GW27" s="7">
        <f t="shared" si="67"/>
        <v>0.29846889335504628</v>
      </c>
      <c r="GX27" s="6">
        <f>+'Serie Gasto $Corrientes'!HM27*'Serie Gasto Constantes'!$AS$207</f>
        <v>6930295145000</v>
      </c>
      <c r="GY27" s="6">
        <f>+'Serie Gasto $Corrientes'!HN27*'Serie Gasto Constantes'!$AS$207</f>
        <v>6930295145000</v>
      </c>
      <c r="GZ27" s="6">
        <f>+'Serie Gasto $Corrientes'!HO27*'Serie Gasto Constantes'!$AS$207</f>
        <v>3530785345080</v>
      </c>
      <c r="HA27" s="126">
        <f t="shared" si="68"/>
        <v>0.50947113668417943</v>
      </c>
      <c r="HB27" s="6">
        <f>+'Serie Gasto $Corrientes'!HQ27*'Serie Gasto Constantes'!$AS$207</f>
        <v>2628936368089</v>
      </c>
      <c r="HC27" s="7">
        <f t="shared" si="69"/>
        <v>0.37933974139408749</v>
      </c>
    </row>
    <row r="28" spans="1:211" x14ac:dyDescent="0.35">
      <c r="A28" s="43" t="s">
        <v>32</v>
      </c>
      <c r="B28" s="3"/>
      <c r="C28" s="1"/>
      <c r="D28" s="4"/>
      <c r="E28" s="3"/>
      <c r="F28" s="1"/>
      <c r="G28" s="4"/>
      <c r="H28" s="3"/>
      <c r="I28" s="1"/>
      <c r="J28" s="4"/>
      <c r="K28" s="3"/>
      <c r="L28" s="1"/>
      <c r="M28" s="4"/>
      <c r="N28" s="3"/>
      <c r="O28" s="1"/>
      <c r="P28" s="4"/>
      <c r="Q28" s="3">
        <f>+'Serie Gasto $Corrientes'!Q28*'Serie Gasto Constantes'!$AA$207</f>
        <v>363492277153.41052</v>
      </c>
      <c r="R28" s="1">
        <f>+'Serie Gasto $Corrientes'!R28*'Serie Gasto Constantes'!$AA$207</f>
        <v>314733958513.76349</v>
      </c>
      <c r="S28" s="4">
        <f t="shared" si="5"/>
        <v>0.86586147298235783</v>
      </c>
      <c r="T28" s="3">
        <f>+'Serie Gasto $Corrientes'!T28*'Serie Gasto Constantes'!$AB$207</f>
        <v>385367872536.44836</v>
      </c>
      <c r="U28" s="1">
        <f>+'Serie Gasto $Corrientes'!U28*'Serie Gasto Constantes'!$AB$207</f>
        <v>370895078976.76794</v>
      </c>
      <c r="V28" s="4">
        <f t="shared" si="6"/>
        <v>0.96244421346174469</v>
      </c>
      <c r="W28" s="3">
        <f>+'Serie Gasto $Corrientes'!W28*'Serie Gasto Constantes'!$AC$207</f>
        <v>554908884168.33813</v>
      </c>
      <c r="X28" s="1">
        <f>+'Serie Gasto $Corrientes'!X28*'Serie Gasto Constantes'!$AC$207</f>
        <v>444980216588.90228</v>
      </c>
      <c r="Y28" s="4">
        <f t="shared" si="7"/>
        <v>0.80189780571960045</v>
      </c>
      <c r="Z28" s="3">
        <f>+'Serie Gasto $Corrientes'!Z28*'Serie Gasto Constantes'!$AD$207</f>
        <v>657316250557.77502</v>
      </c>
      <c r="AA28" s="1">
        <f>+'Serie Gasto $Corrientes'!AA28*'Serie Gasto Constantes'!$AD$207</f>
        <v>613723527086.05505</v>
      </c>
      <c r="AB28" s="4">
        <f t="shared" si="8"/>
        <v>0.93368074585904615</v>
      </c>
      <c r="AC28" s="3">
        <f>+'Serie Gasto $Corrientes'!AC28*'Serie Gasto Constantes'!$AE$207</f>
        <v>586707571636.66321</v>
      </c>
      <c r="AD28" s="1">
        <f>+'Serie Gasto $Corrientes'!AD28*'Serie Gasto Constantes'!$AE$207</f>
        <v>537554697733.62524</v>
      </c>
      <c r="AE28" s="125">
        <f t="shared" si="9"/>
        <v>0.91622253354269412</v>
      </c>
      <c r="AF28" s="3">
        <f>+'Serie Gasto $Corrientes'!AF28*'Serie Gasto Constantes'!$AF$207</f>
        <v>650233286766.13452</v>
      </c>
      <c r="AG28" s="1">
        <f>+'Serie Gasto $Corrientes'!AG28*'Serie Gasto Constantes'!$AF$207</f>
        <v>591034150078.43262</v>
      </c>
      <c r="AH28" s="1">
        <f>+'Serie Gasto $Corrientes'!AH28*'Serie Gasto Constantes'!$AF$207</f>
        <v>452572649696.24823</v>
      </c>
      <c r="AI28" s="125">
        <f t="shared" si="76"/>
        <v>0.76573011836319438</v>
      </c>
      <c r="AJ28" s="1">
        <f>+'Serie Gasto $Corrientes'!AJ28*'Serie Gasto Constantes'!$AF$207</f>
        <v>289686871539.55316</v>
      </c>
      <c r="AK28" s="125">
        <f t="shared" si="11"/>
        <v>0.49013558945978086</v>
      </c>
      <c r="AL28" s="3">
        <f>+'Serie Gasto $Corrientes'!AL28*'Serie Gasto Constantes'!$AG$207</f>
        <v>450393830877.55292</v>
      </c>
      <c r="AM28" s="1">
        <f>+'Serie Gasto $Corrientes'!AM28*'Serie Gasto Constantes'!$AG$207</f>
        <v>450393830877.55292</v>
      </c>
      <c r="AN28" s="1">
        <f>+'Serie Gasto $Corrientes'!AN28*'Serie Gasto Constantes'!$AG$207</f>
        <v>401167251076.52106</v>
      </c>
      <c r="AO28" s="125">
        <f t="shared" si="12"/>
        <v>0.89070325473792977</v>
      </c>
      <c r="AP28" s="1">
        <f>+'Serie Gasto $Corrientes'!AP28*'Serie Gasto Constantes'!$AG$207</f>
        <v>238495026791.50552</v>
      </c>
      <c r="AQ28" s="125">
        <f t="shared" si="13"/>
        <v>0.52952551842643769</v>
      </c>
      <c r="AR28" s="3">
        <f>+'Serie Gasto $Corrientes'!AR28*'Serie Gasto Constantes'!$AH$207</f>
        <v>405043529246.9046</v>
      </c>
      <c r="AS28" s="1">
        <f>+'Serie Gasto $Corrientes'!AS28*'Serie Gasto Constantes'!$AH$207</f>
        <v>405043529246.9046</v>
      </c>
      <c r="AT28" s="1">
        <f>+'Serie Gasto $Corrientes'!AT28*'Serie Gasto Constantes'!$AH$207</f>
        <v>341428818553.53882</v>
      </c>
      <c r="AU28" s="125">
        <f t="shared" si="14"/>
        <v>0.84294352063432709</v>
      </c>
      <c r="AV28" s="1">
        <f>+'Serie Gasto $Corrientes'!AV28*'Serie Gasto Constantes'!$AH$207</f>
        <v>205894792954.31107</v>
      </c>
      <c r="AW28" s="125">
        <f t="shared" si="15"/>
        <v>0.50832756997039363</v>
      </c>
      <c r="AX28" s="3">
        <f>+'Serie Gasto $Corrientes'!AX28*'Serie Gasto Constantes'!$AI$207</f>
        <v>512252210256.13739</v>
      </c>
      <c r="AY28" s="1">
        <f>+'Serie Gasto $Corrientes'!AY28*'Serie Gasto Constantes'!$AI$207</f>
        <v>512252210256.13739</v>
      </c>
      <c r="AZ28" s="1">
        <f>+'Serie Gasto $Corrientes'!AZ28*'Serie Gasto Constantes'!$AI$207</f>
        <v>386292096760.21198</v>
      </c>
      <c r="BA28" s="125">
        <f t="shared" si="16"/>
        <v>0.75410528061373794</v>
      </c>
      <c r="BB28" s="1">
        <f>+'Serie Gasto $Corrientes'!BB28*'Serie Gasto Constantes'!$AI$207</f>
        <v>249580608626.32343</v>
      </c>
      <c r="BC28" s="125">
        <f t="shared" si="17"/>
        <v>0.4872221215044199</v>
      </c>
      <c r="BD28" s="3">
        <f>+'Serie Gasto $Corrientes'!BD28*'Serie Gasto Constantes'!$AJ$207</f>
        <v>615292985173.52881</v>
      </c>
      <c r="BE28" s="1">
        <f>+'Serie Gasto $Corrientes'!BE28*'Serie Gasto Constantes'!$AJ$207</f>
        <v>615292985173.52881</v>
      </c>
      <c r="BF28" s="1">
        <f>+'Serie Gasto $Corrientes'!BF28*'Serie Gasto Constantes'!$AJ$207</f>
        <v>518899273297.72919</v>
      </c>
      <c r="BG28" s="125">
        <f t="shared" si="18"/>
        <v>0.84333689120701727</v>
      </c>
      <c r="BH28" s="1">
        <f>+'Serie Gasto $Corrientes'!BH28*'Serie Gasto Constantes'!$AJ$207</f>
        <v>203772545391.93866</v>
      </c>
      <c r="BI28" s="125">
        <f t="shared" si="19"/>
        <v>0.33117969861864982</v>
      </c>
      <c r="BJ28" s="3">
        <f>+'Serie Gasto $Corrientes'!BJ28*'Serie Gasto Constantes'!$AK$207</f>
        <v>669441237502.15869</v>
      </c>
      <c r="BK28" s="1">
        <f>+'Serie Gasto $Corrientes'!BK28*'Serie Gasto Constantes'!$AK$207</f>
        <v>672497422049.55322</v>
      </c>
      <c r="BL28" s="1">
        <f>+'Serie Gasto $Corrientes'!BL28*'Serie Gasto Constantes'!$AK$207</f>
        <v>599128234461.98535</v>
      </c>
      <c r="BM28" s="125">
        <f t="shared" si="20"/>
        <v>0.89090041808047016</v>
      </c>
      <c r="BN28" s="1">
        <f>+'Serie Gasto $Corrientes'!BN28*'Serie Gasto Constantes'!$AK$207</f>
        <v>215169916743.73502</v>
      </c>
      <c r="BO28" s="125">
        <f t="shared" si="21"/>
        <v>0.31995649304939661</v>
      </c>
      <c r="BP28" s="3">
        <f>+'Serie Gasto $Corrientes'!BP28*'Serie Gasto Constantes'!$AL$207</f>
        <v>635628331703.06494</v>
      </c>
      <c r="BQ28" s="1">
        <f>+'Serie Gasto $Corrientes'!BQ28*'Serie Gasto Constantes'!$AL$207</f>
        <v>635088105542.6991</v>
      </c>
      <c r="BR28" s="1">
        <f>+'Serie Gasto $Corrientes'!BR28*'Serie Gasto Constantes'!$AL$207</f>
        <v>603164667477.5155</v>
      </c>
      <c r="BS28" s="125">
        <f t="shared" si="22"/>
        <v>0.9497338435619036</v>
      </c>
      <c r="BT28" s="1">
        <f>+'Serie Gasto $Corrientes'!BT28*'Serie Gasto Constantes'!$AL$207</f>
        <v>225960926817.37601</v>
      </c>
      <c r="BU28" s="125">
        <f t="shared" si="23"/>
        <v>0.3557946131336952</v>
      </c>
      <c r="BV28" s="3">
        <f>+'Serie Gasto $Corrientes'!BV28*'Serie Gasto Constantes'!$AM$207</f>
        <v>726128939234.38794</v>
      </c>
      <c r="BW28" s="1">
        <f>+'Serie Gasto $Corrientes'!BW28*'Serie Gasto Constantes'!$AM$207</f>
        <v>720012609441.18359</v>
      </c>
      <c r="BX28" s="1">
        <f>+'Serie Gasto $Corrientes'!BX28*'Serie Gasto Constantes'!$AM$207</f>
        <v>673160012951.8689</v>
      </c>
      <c r="BY28" s="125">
        <f t="shared" si="24"/>
        <v>0.93492808893211199</v>
      </c>
      <c r="BZ28" s="1">
        <f>+'Serie Gasto $Corrientes'!BZ28*'Serie Gasto Constantes'!$AM$207</f>
        <v>382785560994.57355</v>
      </c>
      <c r="CA28" s="125">
        <f t="shared" si="25"/>
        <v>0.53163730186845093</v>
      </c>
      <c r="CB28" s="3">
        <f>+'Serie Gasto $Corrientes'!CB28*'Serie Gasto Constantes'!$AN$207</f>
        <v>754886212344.24756</v>
      </c>
      <c r="CC28" s="1">
        <f>+'Serie Gasto $Corrientes'!CC28*'Serie Gasto Constantes'!$AN$207</f>
        <v>531304182225.75708</v>
      </c>
      <c r="CD28" s="1">
        <f>+'Serie Gasto $Corrientes'!CD28*'Serie Gasto Constantes'!$AN$207</f>
        <v>513089892143.14349</v>
      </c>
      <c r="CE28" s="125">
        <f t="shared" si="26"/>
        <v>0.96571777393825575</v>
      </c>
      <c r="CF28" s="1">
        <f>+'Serie Gasto $Corrientes'!CF28*'Serie Gasto Constantes'!$AN$207</f>
        <v>386919536600.35754</v>
      </c>
      <c r="CG28" s="4">
        <f t="shared" si="27"/>
        <v>0.72824485397322003</v>
      </c>
      <c r="CH28" s="1">
        <f>+'Serie Gasto $Corrientes'!CH28*'Serie Gasto Constantes'!$AO$207</f>
        <v>684879896757.53003</v>
      </c>
      <c r="CI28" s="1">
        <f>+'Serie Gasto $Corrientes'!CI28*'Serie Gasto Constantes'!$AO$207</f>
        <v>590520363168.02197</v>
      </c>
      <c r="CJ28" s="1">
        <f>+'Serie Gasto $Corrientes'!CJ28*'Serie Gasto Constantes'!$AO$207</f>
        <v>581624847344.06506</v>
      </c>
      <c r="CK28" s="125">
        <f t="shared" si="28"/>
        <v>0.98493614043005351</v>
      </c>
      <c r="CL28" s="1">
        <f>+'Serie Gasto $Corrientes'!CL28*'Serie Gasto Constantes'!$AO$207</f>
        <v>373582226937.23022</v>
      </c>
      <c r="CM28" s="4">
        <f t="shared" si="29"/>
        <v>0.63263225155020453</v>
      </c>
      <c r="CN28" s="1">
        <f>+'Serie Gasto $Corrientes'!CN28*'Serie Gasto Constantes'!$AP$207</f>
        <v>611700985832.49084</v>
      </c>
      <c r="CO28" s="1">
        <f>+'Serie Gasto $Corrientes'!CO28*'Serie Gasto Constantes'!$AP$207</f>
        <v>555979065940.86853</v>
      </c>
      <c r="CP28" s="1">
        <f>+'Serie Gasto $Corrientes'!CP28*'Serie Gasto Constantes'!$AP$207</f>
        <v>551689057106.58325</v>
      </c>
      <c r="CQ28" s="125">
        <f t="shared" si="30"/>
        <v>0.99228386625128517</v>
      </c>
      <c r="CR28" s="1">
        <f>+'Serie Gasto $Corrientes'!CR28*'Serie Gasto Constantes'!$AP$207</f>
        <v>411864730412.00165</v>
      </c>
      <c r="CS28" s="4">
        <f t="shared" si="31"/>
        <v>0.74079179530800132</v>
      </c>
      <c r="CT28" s="1">
        <f>+'Serie Gasto $Corrientes'!DC28*'Serie Gasto Constantes'!$AQ$207</f>
        <v>3941182343160.6553</v>
      </c>
      <c r="CU28" s="1">
        <f>+'Serie Gasto $Corrientes'!DD28*'Serie Gasto Constantes'!$AQ$207</f>
        <v>3933899305659.1001</v>
      </c>
      <c r="CV28" s="1">
        <f>+'Serie Gasto $Corrientes'!DE28*'Serie Gasto Constantes'!$AQ$207</f>
        <v>3922638525653.0596</v>
      </c>
      <c r="CW28" s="125">
        <f t="shared" si="70"/>
        <v>0.99713750171748383</v>
      </c>
      <c r="CX28" s="1">
        <f>+'Serie Gasto $Corrientes'!DG28*'Serie Gasto Constantes'!$AQ$207</f>
        <v>3778872837179.7944</v>
      </c>
      <c r="CY28" s="4">
        <f t="shared" si="33"/>
        <v>0.9605921615084827</v>
      </c>
      <c r="CZ28" s="1">
        <f>+'Serie Gasto $Corrientes'!DL28*'Serie Gasto Constantes'!$AR$207</f>
        <v>3916984543289.9995</v>
      </c>
      <c r="DA28" s="1">
        <f>+'Serie Gasto $Corrientes'!DM28*'Serie Gasto Constantes'!$AR$207</f>
        <v>3916984543289.9995</v>
      </c>
      <c r="DB28" s="1">
        <f>+'Serie Gasto $Corrientes'!DN28*'Serie Gasto Constantes'!$AR$207</f>
        <v>55949893536.887993</v>
      </c>
      <c r="DC28" s="125">
        <f t="shared" si="34"/>
        <v>1.4283919918125054E-2</v>
      </c>
      <c r="DD28" s="1">
        <f>+'Serie Gasto $Corrientes'!DP28*'Serie Gasto Constantes'!$AR$207</f>
        <v>6056778239.0699997</v>
      </c>
      <c r="DE28" s="4">
        <f t="shared" si="35"/>
        <v>1.5462859687423529E-3</v>
      </c>
      <c r="DF28" s="1">
        <f>+'Serie Gasto $Corrientes'!DR28*'Serie Gasto Constantes'!$AR$207</f>
        <v>3916984543289.9995</v>
      </c>
      <c r="DG28" s="1">
        <f>+'Serie Gasto $Corrientes'!DS28*'Serie Gasto Constantes'!$AR$207</f>
        <v>3916984543289.9995</v>
      </c>
      <c r="DH28" s="1">
        <f>+'Serie Gasto $Corrientes'!DT28*'Serie Gasto Constantes'!$AR$207</f>
        <v>108780562363.27798</v>
      </c>
      <c r="DI28" s="125">
        <f t="shared" si="36"/>
        <v>2.7771506668216196E-2</v>
      </c>
      <c r="DJ28" s="1">
        <f>+'Serie Gasto $Corrientes'!DV28*'Serie Gasto Constantes'!$AR$207</f>
        <v>18354190224.9888</v>
      </c>
      <c r="DK28" s="4">
        <f t="shared" si="37"/>
        <v>4.6857959285110003E-3</v>
      </c>
      <c r="DL28" s="1">
        <f>+'Serie Gasto $Corrientes'!DX28*'Serie Gasto Constantes'!$AR$207</f>
        <v>3916984543289.9995</v>
      </c>
      <c r="DM28" s="1">
        <f>+'Serie Gasto $Corrientes'!DY28*'Serie Gasto Constantes'!$AR$207</f>
        <v>3916984543289.9995</v>
      </c>
      <c r="DN28" s="1">
        <f>+'Serie Gasto $Corrientes'!DZ28*'Serie Gasto Constantes'!$AR$207</f>
        <v>593289916935.1908</v>
      </c>
      <c r="DO28" s="125">
        <f t="shared" si="38"/>
        <v>0.15146598368674383</v>
      </c>
      <c r="DP28" s="1">
        <f>+'Serie Gasto $Corrientes'!EB28*'Serie Gasto Constantes'!$AR$207</f>
        <v>454628054682.14154</v>
      </c>
      <c r="DQ28" s="4">
        <f t="shared" si="39"/>
        <v>0.11606582810262638</v>
      </c>
      <c r="DR28" s="1">
        <f>+'Serie Gasto $Corrientes'!ED28*'Serie Gasto Constantes'!$AR$207</f>
        <v>3916984543289.9995</v>
      </c>
      <c r="DS28" s="1">
        <f>+'Serie Gasto $Corrientes'!EE28*'Serie Gasto Constantes'!$AR$207</f>
        <v>3916984543289.9995</v>
      </c>
      <c r="DT28" s="1">
        <f>+'Serie Gasto $Corrientes'!EF28*'Serie Gasto Constantes'!$AR$207</f>
        <v>1092279731995.4052</v>
      </c>
      <c r="DU28" s="125">
        <f t="shared" si="40"/>
        <v>0.2788572995179513</v>
      </c>
      <c r="DV28" s="1">
        <f>+'Serie Gasto $Corrientes'!EH28*'Serie Gasto Constantes'!$AR$207</f>
        <v>897984050574.12476</v>
      </c>
      <c r="DW28" s="4">
        <f t="shared" si="41"/>
        <v>0.22925391730544831</v>
      </c>
      <c r="DX28" s="1">
        <f>+'Serie Gasto $Corrientes'!EJ28*'Serie Gasto Constantes'!$AR$207</f>
        <v>3916984543289.9995</v>
      </c>
      <c r="DY28" s="1">
        <f>+'Serie Gasto $Corrientes'!EK28*'Serie Gasto Constantes'!$AR$207</f>
        <v>3910518088151.6406</v>
      </c>
      <c r="DZ28" s="1">
        <f>+'Serie Gasto $Corrientes'!EL28*'Serie Gasto Constantes'!$AR$207</f>
        <v>2057693729299.4001</v>
      </c>
      <c r="EA28" s="125">
        <f t="shared" si="42"/>
        <v>0.5261946583328545</v>
      </c>
      <c r="EB28" s="1">
        <f>+'Serie Gasto $Corrientes'!EN28*'Serie Gasto Constantes'!$AR$207</f>
        <v>1361502718002.4763</v>
      </c>
      <c r="EC28" s="4">
        <f t="shared" si="43"/>
        <v>0.3481642808730771</v>
      </c>
      <c r="ED28" s="1">
        <f>+'Serie Gasto $Corrientes'!EP28*'Serie Gasto Constantes'!$AR$207</f>
        <v>3916984543289.9995</v>
      </c>
      <c r="EE28" s="1">
        <f>+'Serie Gasto $Corrientes'!EQ28*'Serie Gasto Constantes'!$AR$207</f>
        <v>3910518088151.6406</v>
      </c>
      <c r="EF28" s="1">
        <f>+'Serie Gasto $Corrientes'!ER28*'Serie Gasto Constantes'!$AR$207</f>
        <v>2075646464028.2434</v>
      </c>
      <c r="EG28" s="125">
        <f t="shared" si="44"/>
        <v>0.53078554228330543</v>
      </c>
      <c r="EH28" s="1">
        <f>+'Serie Gasto $Corrientes'!ET28*'Serie Gasto Constantes'!$AR$207</f>
        <v>1874577455073.1487</v>
      </c>
      <c r="EI28" s="4">
        <f t="shared" si="45"/>
        <v>0.47936805630764723</v>
      </c>
      <c r="EJ28" s="1">
        <f>+'Serie Gasto $Corrientes'!EV28*'Serie Gasto Constantes'!$AR$207</f>
        <v>3916984543289.9995</v>
      </c>
      <c r="EK28" s="1">
        <f>+'Serie Gasto $Corrientes'!EW28*'Serie Gasto Constantes'!$AR$207</f>
        <v>3910518088151.6406</v>
      </c>
      <c r="EL28" s="1">
        <f>+'Serie Gasto $Corrientes'!EX28*'Serie Gasto Constantes'!$AR$207</f>
        <v>2353762899022.6572</v>
      </c>
      <c r="EM28" s="125">
        <f t="shared" si="46"/>
        <v>0.60190564164739491</v>
      </c>
      <c r="EN28" s="1">
        <f>+'Serie Gasto $Corrientes'!EZ28*'Serie Gasto Constantes'!$AR$207</f>
        <v>2179513710182.593</v>
      </c>
      <c r="EO28" s="4">
        <f t="shared" si="47"/>
        <v>0.55734653594525874</v>
      </c>
      <c r="EP28" s="1">
        <f>+'Serie Gasto $Corrientes'!FB28*'Serie Gasto Constantes'!$AR$207</f>
        <v>3916984543289.9995</v>
      </c>
      <c r="EQ28" s="1">
        <f>+'Serie Gasto $Corrientes'!FC28*'Serie Gasto Constantes'!$AR$207</f>
        <v>3910518088151.6406</v>
      </c>
      <c r="ER28" s="1">
        <f>+'Serie Gasto $Corrientes'!FD28*'Serie Gasto Constantes'!$AR$207</f>
        <v>2560507054794.9512</v>
      </c>
      <c r="ES28" s="125">
        <f t="shared" si="48"/>
        <v>0.65477437952606676</v>
      </c>
      <c r="ET28" s="1">
        <f>+'Serie Gasto $Corrientes'!FF28*'Serie Gasto Constantes'!$AR$207</f>
        <v>2377719271613.3843</v>
      </c>
      <c r="EU28" s="4">
        <f t="shared" si="49"/>
        <v>0.60803177942522846</v>
      </c>
      <c r="EV28" s="1">
        <f>+'Serie Gasto $Corrientes'!FH28*'Serie Gasto Constantes'!$AR$207</f>
        <v>3916984543289.9995</v>
      </c>
      <c r="EW28" s="1">
        <f>+'Serie Gasto $Corrientes'!FI28*'Serie Gasto Constantes'!$AR$207</f>
        <v>3910518088151.6406</v>
      </c>
      <c r="EX28" s="1">
        <f>+'Serie Gasto $Corrientes'!FJ28*'Serie Gasto Constantes'!$AR$207</f>
        <v>2789283871609.0293</v>
      </c>
      <c r="EY28" s="125">
        <f t="shared" si="50"/>
        <v>0.71327732252669929</v>
      </c>
      <c r="EZ28" s="1">
        <f>+'Serie Gasto $Corrientes'!FL28*'Serie Gasto Constantes'!$AR$207</f>
        <v>2609873698413.8052</v>
      </c>
      <c r="FA28" s="4">
        <f t="shared" si="51"/>
        <v>0.66739844685065686</v>
      </c>
      <c r="FB28" s="1">
        <f>+'Serie Gasto $Corrientes'!FQ28*'Serie Gasto Constantes'!$AR$207</f>
        <v>3916984543289.9995</v>
      </c>
      <c r="FC28" s="1">
        <f>+'Serie Gasto $Corrientes'!FR28*'Serie Gasto Constantes'!$AR$207</f>
        <v>3910518088151.6406</v>
      </c>
      <c r="FD28" s="1">
        <f>+'Serie Gasto $Corrientes'!FS28*'Serie Gasto Constantes'!$AR$207</f>
        <v>3051922086832.772</v>
      </c>
      <c r="FE28" s="125">
        <f t="shared" si="52"/>
        <v>0.78043932237001989</v>
      </c>
      <c r="FF28" s="1">
        <f>+'Serie Gasto $Corrientes'!FU28*'Serie Gasto Constantes'!$AR$207</f>
        <v>2868837803503.8535</v>
      </c>
      <c r="FG28" s="4">
        <f t="shared" si="53"/>
        <v>0.73362090107601285</v>
      </c>
      <c r="FH28" s="1">
        <f>+'Serie Gasto $Corrientes'!FW28*'Serie Gasto Constantes'!$AR$207</f>
        <v>3916984543289.9995</v>
      </c>
      <c r="FI28" s="1">
        <f>+'Serie Gasto $Corrientes'!FX28*'Serie Gasto Constantes'!$AR$207</f>
        <v>3910518088151.6406</v>
      </c>
      <c r="FJ28" s="1">
        <f>+'Serie Gasto $Corrientes'!FY28*'Serie Gasto Constantes'!$AR$207</f>
        <v>3344613878662.6172</v>
      </c>
      <c r="FK28" s="125">
        <f t="shared" si="54"/>
        <v>0.85528664061070592</v>
      </c>
      <c r="FL28" s="1">
        <f>+'Serie Gasto $Corrientes'!GA28*'Serie Gasto Constantes'!$AR$207</f>
        <v>3070004913328.6567</v>
      </c>
      <c r="FM28" s="4">
        <f t="shared" si="55"/>
        <v>0.7850634734641353</v>
      </c>
      <c r="FN28" s="1">
        <f>+'Serie Gasto $Corrientes'!GC28*'Serie Gasto Constantes'!$AR$207</f>
        <v>3916984543289.9995</v>
      </c>
      <c r="FO28" s="1">
        <f>+'Serie Gasto $Corrientes'!GD28*'Serie Gasto Constantes'!$AR$207</f>
        <v>3708354399077.3589</v>
      </c>
      <c r="FP28" s="1">
        <f>+'Serie Gasto $Corrientes'!GE28*'Serie Gasto Constantes'!$AR$207</f>
        <v>3697896844364.0493</v>
      </c>
      <c r="FQ28" s="125">
        <f t="shared" si="56"/>
        <v>0.99718000126527517</v>
      </c>
      <c r="FR28" s="1">
        <f>+'Serie Gasto $Corrientes'!GG28*'Serie Gasto Constantes'!$AR$207</f>
        <v>3512182114283.9336</v>
      </c>
      <c r="FS28" s="4">
        <f t="shared" si="57"/>
        <v>0.94709990910193664</v>
      </c>
      <c r="FT28" s="1">
        <f>+'Serie Gasto $Corrientes'!GI28*'Serie Gasto Constantes'!$AS$207</f>
        <v>3867788750000</v>
      </c>
      <c r="FU28" s="1">
        <f>+'Serie Gasto $Corrientes'!GJ28*'Serie Gasto Constantes'!$AS$207</f>
        <v>3867788750000</v>
      </c>
      <c r="FV28" s="1">
        <f>+'Serie Gasto $Corrientes'!GK28*'Serie Gasto Constantes'!$AS$207</f>
        <v>415406369861</v>
      </c>
      <c r="FW28" s="125">
        <f t="shared" si="58"/>
        <v>0.10740151458918226</v>
      </c>
      <c r="FX28" s="1">
        <f>+'Serie Gasto $Corrientes'!GM28*'Serie Gasto Constantes'!$AS$207</f>
        <v>12680746111</v>
      </c>
      <c r="FY28" s="4">
        <f t="shared" si="59"/>
        <v>3.2785518885952601E-3</v>
      </c>
      <c r="FZ28" s="1">
        <f>+'Serie Gasto $Corrientes'!GO28*'Serie Gasto Constantes'!$AS$207</f>
        <v>3867788750000</v>
      </c>
      <c r="GA28" s="1">
        <f>+'Serie Gasto $Corrientes'!GP28*'Serie Gasto Constantes'!$AS$207</f>
        <v>3867788750000</v>
      </c>
      <c r="GB28" s="1">
        <f>+'Serie Gasto $Corrientes'!GQ28*'Serie Gasto Constantes'!$AS$207</f>
        <v>491613663412</v>
      </c>
      <c r="GC28" s="125">
        <f t="shared" si="60"/>
        <v>0.12710457969350059</v>
      </c>
      <c r="GD28" s="1">
        <f>+'Serie Gasto $Corrientes'!GS28*'Serie Gasto Constantes'!$AS$207</f>
        <v>299341262503</v>
      </c>
      <c r="GE28" s="4">
        <f t="shared" si="61"/>
        <v>7.739338465757728E-2</v>
      </c>
      <c r="GF28" s="1">
        <f>+'Serie Gasto $Corrientes'!GU28*'Serie Gasto Constantes'!$AS$207</f>
        <v>3867788750000</v>
      </c>
      <c r="GG28" s="1">
        <f>+'Serie Gasto $Corrientes'!GV28*'Serie Gasto Constantes'!$AS$207</f>
        <v>3867788750000</v>
      </c>
      <c r="GH28" s="1">
        <f>+'Serie Gasto $Corrientes'!GW28*'Serie Gasto Constantes'!$AS$207</f>
        <v>691042826473</v>
      </c>
      <c r="GI28" s="125">
        <f t="shared" si="62"/>
        <v>0.1786661245325252</v>
      </c>
      <c r="GJ28" s="1">
        <f>+'Serie Gasto $Corrientes'!GY28*'Serie Gasto Constantes'!$AS$207</f>
        <v>466616757721</v>
      </c>
      <c r="GK28" s="4">
        <f t="shared" si="63"/>
        <v>0.12064173818205558</v>
      </c>
      <c r="GL28" s="1">
        <f>+'Serie Gasto $Corrientes'!HA28*'Serie Gasto Constantes'!$AS$207</f>
        <v>3867788750000</v>
      </c>
      <c r="GM28" s="1">
        <f>+'Serie Gasto $Corrientes'!HB28*'Serie Gasto Constantes'!$AS$207</f>
        <v>3867788750000</v>
      </c>
      <c r="GN28" s="1">
        <f>+'Serie Gasto $Corrientes'!HC28*'Serie Gasto Constantes'!$AS$207</f>
        <v>1039779302993</v>
      </c>
      <c r="GO28" s="125">
        <f t="shared" si="64"/>
        <v>0.26883042746142743</v>
      </c>
      <c r="GP28" s="1">
        <f>+'Serie Gasto $Corrientes'!HE28*'Serie Gasto Constantes'!$AS$207</f>
        <v>762853413262</v>
      </c>
      <c r="GQ28" s="4">
        <f t="shared" si="65"/>
        <v>0.19723244017967631</v>
      </c>
      <c r="GR28" s="1">
        <f>+'Serie Gasto $Corrientes'!HG28*'Serie Gasto Constantes'!$AS$207</f>
        <v>3867788750000</v>
      </c>
      <c r="GS28" s="1">
        <f>+'Serie Gasto $Corrientes'!HH28*'Serie Gasto Constantes'!$AS$207</f>
        <v>3867788750000</v>
      </c>
      <c r="GT28" s="1">
        <f>+'Serie Gasto $Corrientes'!HI28*'Serie Gasto Constantes'!$AS$207</f>
        <v>1389187211179</v>
      </c>
      <c r="GU28" s="125">
        <f t="shared" si="66"/>
        <v>0.35916832613440947</v>
      </c>
      <c r="GV28" s="1">
        <f>+'Serie Gasto $Corrientes'!HK28*'Serie Gasto Constantes'!$AS$207</f>
        <v>1104528257366</v>
      </c>
      <c r="GW28" s="4">
        <f t="shared" si="67"/>
        <v>0.28557098868597725</v>
      </c>
      <c r="GX28" s="1">
        <f>+'Serie Gasto $Corrientes'!HM28*'Serie Gasto Constantes'!$AS$207</f>
        <v>3867788750000</v>
      </c>
      <c r="GY28" s="1">
        <f>+'Serie Gasto $Corrientes'!HN28*'Serie Gasto Constantes'!$AS$207</f>
        <v>3867788750000</v>
      </c>
      <c r="GZ28" s="1">
        <f>+'Serie Gasto $Corrientes'!HO28*'Serie Gasto Constantes'!$AS$207</f>
        <v>2886279070104</v>
      </c>
      <c r="HA28" s="125">
        <f t="shared" si="68"/>
        <v>0.74623493077381742</v>
      </c>
      <c r="HB28" s="1">
        <f>+'Serie Gasto $Corrientes'!HQ28*'Serie Gasto Constantes'!$AS$207</f>
        <v>1428770787058</v>
      </c>
      <c r="HC28" s="4">
        <f t="shared" si="69"/>
        <v>0.3694024879352576</v>
      </c>
    </row>
    <row r="29" spans="1:211" x14ac:dyDescent="0.35">
      <c r="A29" s="28" t="s">
        <v>76</v>
      </c>
      <c r="B29" s="5"/>
      <c r="C29" s="6"/>
      <c r="D29" s="7"/>
      <c r="E29" s="5"/>
      <c r="F29" s="6"/>
      <c r="G29" s="7"/>
      <c r="H29" s="5"/>
      <c r="I29" s="6"/>
      <c r="J29" s="7"/>
      <c r="K29" s="5"/>
      <c r="L29" s="6"/>
      <c r="M29" s="7"/>
      <c r="N29" s="5"/>
      <c r="O29" s="6"/>
      <c r="P29" s="7"/>
      <c r="Q29" s="5">
        <f>+'Serie Gasto $Corrientes'!Q29*'Serie Gasto Constantes'!$AA$207</f>
        <v>61926137577.494873</v>
      </c>
      <c r="R29" s="6">
        <f>+'Serie Gasto $Corrientes'!R29*'Serie Gasto Constantes'!$AA$207</f>
        <v>36169554163.002846</v>
      </c>
      <c r="S29" s="7">
        <f t="shared" si="5"/>
        <v>0.5840757324439938</v>
      </c>
      <c r="T29" s="5">
        <f>+'Serie Gasto $Corrientes'!T29*'Serie Gasto Constantes'!$AB$207</f>
        <v>52718996752.179955</v>
      </c>
      <c r="U29" s="6">
        <f>+'Serie Gasto $Corrientes'!U29*'Serie Gasto Constantes'!$AB$207</f>
        <v>46005013046.170288</v>
      </c>
      <c r="V29" s="7">
        <f t="shared" si="6"/>
        <v>0.87264583699172837</v>
      </c>
      <c r="W29" s="5">
        <f>+'Serie Gasto $Corrientes'!W29*'Serie Gasto Constantes'!$AC$207</f>
        <v>54690657991.969658</v>
      </c>
      <c r="X29" s="6">
        <f>+'Serie Gasto $Corrientes'!X29*'Serie Gasto Constantes'!$AC$207</f>
        <v>52199806348.676224</v>
      </c>
      <c r="Y29" s="7">
        <f t="shared" si="7"/>
        <v>0.95445562853423394</v>
      </c>
      <c r="Z29" s="5">
        <f>+'Serie Gasto $Corrientes'!Z29*'Serie Gasto Constantes'!$AD$207</f>
        <v>62402635503.536057</v>
      </c>
      <c r="AA29" s="6">
        <f>+'Serie Gasto $Corrientes'!AA29*'Serie Gasto Constantes'!$AD$207</f>
        <v>59513261074.541695</v>
      </c>
      <c r="AB29" s="7">
        <f t="shared" si="8"/>
        <v>0.95369787821172014</v>
      </c>
      <c r="AC29" s="5">
        <f>+'Serie Gasto $Corrientes'!AC29*'Serie Gasto Constantes'!$AE$207</f>
        <v>58616888245.856857</v>
      </c>
      <c r="AD29" s="6">
        <f>+'Serie Gasto $Corrientes'!AD29*'Serie Gasto Constantes'!$AE$207</f>
        <v>56024207248.719002</v>
      </c>
      <c r="AE29" s="126">
        <f t="shared" si="9"/>
        <v>0.95576904413172925</v>
      </c>
      <c r="AF29" s="5">
        <f>+'Serie Gasto $Corrientes'!AF29*'Serie Gasto Constantes'!$AF$207</f>
        <v>59317209880.760338</v>
      </c>
      <c r="AG29" s="6">
        <f>+'Serie Gasto $Corrientes'!AG29*'Serie Gasto Constantes'!$AF$207</f>
        <v>63093186990.670464</v>
      </c>
      <c r="AH29" s="6">
        <f>+'Serie Gasto $Corrientes'!AH29*'Serie Gasto Constantes'!$AF$207</f>
        <v>61323148976.4776</v>
      </c>
      <c r="AI29" s="126">
        <f t="shared" si="76"/>
        <v>0.97194565532955879</v>
      </c>
      <c r="AJ29" s="6">
        <f>+'Serie Gasto $Corrientes'!AJ29*'Serie Gasto Constantes'!$AF$207</f>
        <v>57093171278.285057</v>
      </c>
      <c r="AK29" s="126">
        <f t="shared" si="11"/>
        <v>0.90490231990860404</v>
      </c>
      <c r="AL29" s="5">
        <f>+'Serie Gasto $Corrientes'!AL29*'Serie Gasto Constantes'!$AG$207</f>
        <v>58801103585.082352</v>
      </c>
      <c r="AM29" s="6">
        <f>+'Serie Gasto $Corrientes'!AM29*'Serie Gasto Constantes'!$AG$207</f>
        <v>58801103585.082352</v>
      </c>
      <c r="AN29" s="6">
        <f>+'Serie Gasto $Corrientes'!AN29*'Serie Gasto Constantes'!$AG$207</f>
        <v>55538760523.657501</v>
      </c>
      <c r="AO29" s="126">
        <f t="shared" si="12"/>
        <v>0.94451901643811165</v>
      </c>
      <c r="AP29" s="6">
        <f>+'Serie Gasto $Corrientes'!AP29*'Serie Gasto Constantes'!$AG$207</f>
        <v>51428358760.914444</v>
      </c>
      <c r="AQ29" s="126">
        <f t="shared" si="13"/>
        <v>0.87461553653495805</v>
      </c>
      <c r="AR29" s="5">
        <f>+'Serie Gasto $Corrientes'!AR29*'Serie Gasto Constantes'!$AH$207</f>
        <v>60423250000.924263</v>
      </c>
      <c r="AS29" s="6">
        <f>+'Serie Gasto $Corrientes'!AS29*'Serie Gasto Constantes'!$AH$207</f>
        <v>60423250000.924263</v>
      </c>
      <c r="AT29" s="6">
        <f>+'Serie Gasto $Corrientes'!AT29*'Serie Gasto Constantes'!$AH$207</f>
        <v>53729256442.677299</v>
      </c>
      <c r="AU29" s="126">
        <f t="shared" si="14"/>
        <v>0.88921493699619647</v>
      </c>
      <c r="AV29" s="6">
        <f>+'Serie Gasto $Corrientes'!AV29*'Serie Gasto Constantes'!$AH$207</f>
        <v>49731177212.209053</v>
      </c>
      <c r="AW29" s="126">
        <f t="shared" si="15"/>
        <v>0.82304704251175398</v>
      </c>
      <c r="AX29" s="5">
        <f>+'Serie Gasto $Corrientes'!AX29*'Serie Gasto Constantes'!$AI$207</f>
        <v>56804525475.703712</v>
      </c>
      <c r="AY29" s="6">
        <f>+'Serie Gasto $Corrientes'!AY29*'Serie Gasto Constantes'!$AI$207</f>
        <v>56804525475.703712</v>
      </c>
      <c r="AZ29" s="6">
        <f>+'Serie Gasto $Corrientes'!AZ29*'Serie Gasto Constantes'!$AI$207</f>
        <v>52548225116.595909</v>
      </c>
      <c r="BA29" s="126">
        <f t="shared" si="16"/>
        <v>0.92507110439768925</v>
      </c>
      <c r="BB29" s="6">
        <f>+'Serie Gasto $Corrientes'!BB29*'Serie Gasto Constantes'!$AI$207</f>
        <v>49089744639.543541</v>
      </c>
      <c r="BC29" s="126">
        <f t="shared" si="17"/>
        <v>0.8641872144595254</v>
      </c>
      <c r="BD29" s="5">
        <f>+'Serie Gasto $Corrientes'!BD29*'Serie Gasto Constantes'!$AJ$207</f>
        <v>55307216239.208504</v>
      </c>
      <c r="BE29" s="6">
        <f>+'Serie Gasto $Corrientes'!BE29*'Serie Gasto Constantes'!$AJ$207</f>
        <v>55307216239.208504</v>
      </c>
      <c r="BF29" s="6">
        <f>+'Serie Gasto $Corrientes'!BF29*'Serie Gasto Constantes'!$AJ$207</f>
        <v>52030821099.593925</v>
      </c>
      <c r="BG29" s="126">
        <f t="shared" si="18"/>
        <v>0.94076007865874345</v>
      </c>
      <c r="BH29" s="6">
        <f>+'Serie Gasto $Corrientes'!BH29*'Serie Gasto Constantes'!$AJ$207</f>
        <v>45691002799.483856</v>
      </c>
      <c r="BI29" s="126">
        <f t="shared" si="19"/>
        <v>0.82613094468299231</v>
      </c>
      <c r="BJ29" s="5">
        <f>+'Serie Gasto $Corrientes'!BJ29*'Serie Gasto Constantes'!$AK$207</f>
        <v>59383162927.066284</v>
      </c>
      <c r="BK29" s="6">
        <f>+'Serie Gasto $Corrientes'!BK29*'Serie Gasto Constantes'!$AK$207</f>
        <v>59383162927.066284</v>
      </c>
      <c r="BL29" s="6">
        <f>+'Serie Gasto $Corrientes'!BL29*'Serie Gasto Constantes'!$AK$207</f>
        <v>56173035184.675957</v>
      </c>
      <c r="BM29" s="126">
        <f t="shared" si="20"/>
        <v>0.94594212257887023</v>
      </c>
      <c r="BN29" s="6">
        <f>+'Serie Gasto $Corrientes'!BN29*'Serie Gasto Constantes'!$AK$207</f>
        <v>46565258029.969765</v>
      </c>
      <c r="BO29" s="126">
        <f t="shared" si="21"/>
        <v>0.7841491718310909</v>
      </c>
      <c r="BP29" s="5">
        <f>+'Serie Gasto $Corrientes'!BP29*'Serie Gasto Constantes'!$AL$207</f>
        <v>65637403752.935036</v>
      </c>
      <c r="BQ29" s="6">
        <f>+'Serie Gasto $Corrientes'!BQ29*'Serie Gasto Constantes'!$AL$207</f>
        <v>61822917923.495033</v>
      </c>
      <c r="BR29" s="6">
        <f>+'Serie Gasto $Corrientes'!BR29*'Serie Gasto Constantes'!$AL$207</f>
        <v>57122361894.734322</v>
      </c>
      <c r="BS29" s="126">
        <f t="shared" si="22"/>
        <v>0.92396741877215205</v>
      </c>
      <c r="BT29" s="6">
        <f>+'Serie Gasto $Corrientes'!BT29*'Serie Gasto Constantes'!$AL$207</f>
        <v>51167312539.759254</v>
      </c>
      <c r="BU29" s="126">
        <f t="shared" si="23"/>
        <v>0.82764311776868993</v>
      </c>
      <c r="BV29" s="5">
        <f>+'Serie Gasto $Corrientes'!BV29*'Serie Gasto Constantes'!$AM$207</f>
        <v>93860829147.875137</v>
      </c>
      <c r="BW29" s="6">
        <f>+'Serie Gasto $Corrientes'!BW29*'Serie Gasto Constantes'!$AM$207</f>
        <v>93544258810.76532</v>
      </c>
      <c r="BX29" s="6">
        <f>+'Serie Gasto $Corrientes'!BX29*'Serie Gasto Constantes'!$AM$207</f>
        <v>77840794394.089066</v>
      </c>
      <c r="BY29" s="126">
        <f t="shared" si="24"/>
        <v>0.83212797218861434</v>
      </c>
      <c r="BZ29" s="6">
        <f>+'Serie Gasto $Corrientes'!BZ29*'Serie Gasto Constantes'!$AM$207</f>
        <v>71384331618.472336</v>
      </c>
      <c r="CA29" s="126">
        <f t="shared" si="25"/>
        <v>0.76310756561638649</v>
      </c>
      <c r="CB29" s="5">
        <f>+'Serie Gasto $Corrientes'!CB29*'Serie Gasto Constantes'!$AN$207</f>
        <v>105587244045.65733</v>
      </c>
      <c r="CC29" s="6">
        <f>+'Serie Gasto $Corrientes'!CC29*'Serie Gasto Constantes'!$AN$207</f>
        <v>103811389395.37292</v>
      </c>
      <c r="CD29" s="6">
        <f>+'Serie Gasto $Corrientes'!CD29*'Serie Gasto Constantes'!$AN$207</f>
        <v>94988898678.62999</v>
      </c>
      <c r="CE29" s="126">
        <f t="shared" si="26"/>
        <v>0.91501423140439953</v>
      </c>
      <c r="CF29" s="6">
        <f>+'Serie Gasto $Corrientes'!CF29*'Serie Gasto Constantes'!$AN$207</f>
        <v>85839163689.940704</v>
      </c>
      <c r="CG29" s="7">
        <f t="shared" si="27"/>
        <v>0.82687616638109196</v>
      </c>
      <c r="CH29" s="6">
        <f>+'Serie Gasto $Corrientes'!CH29*'Serie Gasto Constantes'!$AO$207</f>
        <v>99231151289.603729</v>
      </c>
      <c r="CI29" s="6">
        <f>+'Serie Gasto $Corrientes'!CI29*'Serie Gasto Constantes'!$AO$207</f>
        <v>97344580393.921112</v>
      </c>
      <c r="CJ29" s="6">
        <f>+'Serie Gasto $Corrientes'!CJ29*'Serie Gasto Constantes'!$AO$207</f>
        <v>93460442360.216507</v>
      </c>
      <c r="CK29" s="126">
        <f t="shared" si="28"/>
        <v>0.96009908288692813</v>
      </c>
      <c r="CL29" s="6">
        <f>+'Serie Gasto $Corrientes'!CL29*'Serie Gasto Constantes'!$AO$207</f>
        <v>90012616768.344788</v>
      </c>
      <c r="CM29" s="7">
        <f t="shared" si="29"/>
        <v>0.92468030992679506</v>
      </c>
      <c r="CN29" s="6">
        <f>+'Serie Gasto $Corrientes'!CN29*'Serie Gasto Constantes'!$AP$207</f>
        <v>106468356418.02464</v>
      </c>
      <c r="CO29" s="6">
        <f>+'Serie Gasto $Corrientes'!CO29*'Serie Gasto Constantes'!$AP$207</f>
        <v>112342834758.16309</v>
      </c>
      <c r="CP29" s="6">
        <f>+'Serie Gasto $Corrientes'!CP29*'Serie Gasto Constantes'!$AP$207</f>
        <v>111388767487.04913</v>
      </c>
      <c r="CQ29" s="126">
        <f t="shared" si="30"/>
        <v>0.99150753785795287</v>
      </c>
      <c r="CR29" s="6">
        <f>+'Serie Gasto $Corrientes'!CR29*'Serie Gasto Constantes'!$AP$207</f>
        <v>105683975371.27815</v>
      </c>
      <c r="CS29" s="7">
        <f t="shared" si="31"/>
        <v>0.94072733342345105</v>
      </c>
      <c r="CT29" s="6">
        <f>+'Serie Gasto $Corrientes'!DC29*'Serie Gasto Constantes'!$AQ$207</f>
        <v>129251010001.24915</v>
      </c>
      <c r="CU29" s="6">
        <f>+'Serie Gasto $Corrientes'!DD29*'Serie Gasto Constantes'!$AQ$207</f>
        <v>129251010001.24915</v>
      </c>
      <c r="CV29" s="6">
        <f>+'Serie Gasto $Corrientes'!DE29*'Serie Gasto Constantes'!$AQ$207</f>
        <v>128135414614.68086</v>
      </c>
      <c r="CW29" s="126">
        <f t="shared" si="70"/>
        <v>0.99136876851826916</v>
      </c>
      <c r="CX29" s="6">
        <f>+'Serie Gasto $Corrientes'!DG29*'Serie Gasto Constantes'!$AQ$207</f>
        <v>120500935073.40979</v>
      </c>
      <c r="CY29" s="7">
        <f t="shared" si="33"/>
        <v>0.93230169011634967</v>
      </c>
      <c r="CZ29" s="6">
        <f>+'Serie Gasto $Corrientes'!DL29*'Serie Gasto Constantes'!$AR$207</f>
        <v>165089357768.39999</v>
      </c>
      <c r="DA29" s="6">
        <f>+'Serie Gasto $Corrientes'!DM29*'Serie Gasto Constantes'!$AR$207</f>
        <v>165089357768.39999</v>
      </c>
      <c r="DB29" s="6">
        <f>+'Serie Gasto $Corrientes'!DN29*'Serie Gasto Constantes'!$AR$207</f>
        <v>15394890713.607599</v>
      </c>
      <c r="DC29" s="126">
        <f t="shared" si="34"/>
        <v>9.3251866272353739E-2</v>
      </c>
      <c r="DD29" s="6">
        <f>+'Serie Gasto $Corrientes'!DP29*'Serie Gasto Constantes'!$AR$207</f>
        <v>6053070640.8275995</v>
      </c>
      <c r="DE29" s="7">
        <f t="shared" si="35"/>
        <v>3.6665420004354923E-2</v>
      </c>
      <c r="DF29" s="6">
        <f>+'Serie Gasto $Corrientes'!DR29*'Serie Gasto Constantes'!$AR$207</f>
        <v>165089357768.39999</v>
      </c>
      <c r="DG29" s="6">
        <f>+'Serie Gasto $Corrientes'!DS29*'Serie Gasto Constantes'!$AR$207</f>
        <v>165089357768.39999</v>
      </c>
      <c r="DH29" s="6">
        <f>+'Serie Gasto $Corrientes'!DT29*'Serie Gasto Constantes'!$AR$207</f>
        <v>26372931738.815998</v>
      </c>
      <c r="DI29" s="126">
        <f t="shared" si="36"/>
        <v>0.15974943567115918</v>
      </c>
      <c r="DJ29" s="6">
        <f>+'Serie Gasto $Corrientes'!DV29*'Serie Gasto Constantes'!$AR$207</f>
        <v>18023964378.248398</v>
      </c>
      <c r="DK29" s="7">
        <f t="shared" si="37"/>
        <v>0.10917702159538228</v>
      </c>
      <c r="DL29" s="6">
        <f>+'Serie Gasto $Corrientes'!DX29*'Serie Gasto Constantes'!$AR$207</f>
        <v>165089357768.39999</v>
      </c>
      <c r="DM29" s="6">
        <f>+'Serie Gasto $Corrientes'!DY29*'Serie Gasto Constantes'!$AR$207</f>
        <v>165089357768.39999</v>
      </c>
      <c r="DN29" s="6">
        <f>+'Serie Gasto $Corrientes'!DZ29*'Serie Gasto Constantes'!$AR$207</f>
        <v>35982224170.167595</v>
      </c>
      <c r="DO29" s="126">
        <f t="shared" si="38"/>
        <v>0.21795604911520836</v>
      </c>
      <c r="DP29" s="6">
        <f>+'Serie Gasto $Corrientes'!EB29*'Serie Gasto Constantes'!$AR$207</f>
        <v>26728768767.089996</v>
      </c>
      <c r="DQ29" s="7">
        <f t="shared" si="39"/>
        <v>0.16190485642682773</v>
      </c>
      <c r="DR29" s="6">
        <f>+'Serie Gasto $Corrientes'!ED29*'Serie Gasto Constantes'!$AR$207</f>
        <v>165089357768.39999</v>
      </c>
      <c r="DS29" s="6">
        <f>+'Serie Gasto $Corrientes'!EE29*'Serie Gasto Constantes'!$AR$207</f>
        <v>165089357768.39999</v>
      </c>
      <c r="DT29" s="6">
        <f>+'Serie Gasto $Corrientes'!EF29*'Serie Gasto Constantes'!$AR$207</f>
        <v>49035552876.429596</v>
      </c>
      <c r="DU29" s="126">
        <f t="shared" si="40"/>
        <v>0.29702431179858624</v>
      </c>
      <c r="DV29" s="6">
        <f>+'Serie Gasto $Corrientes'!EH29*'Serie Gasto Constantes'!$AR$207</f>
        <v>36615733569.745193</v>
      </c>
      <c r="DW29" s="7">
        <f t="shared" si="41"/>
        <v>0.22179342184559558</v>
      </c>
      <c r="DX29" s="6">
        <f>+'Serie Gasto $Corrientes'!EJ29*'Serie Gasto Constantes'!$AR$207</f>
        <v>165089357768.39999</v>
      </c>
      <c r="DY29" s="6">
        <f>+'Serie Gasto $Corrientes'!EK29*'Serie Gasto Constantes'!$AR$207</f>
        <v>158622902630.0412</v>
      </c>
      <c r="DZ29" s="6">
        <f>+'Serie Gasto $Corrientes'!EL29*'Serie Gasto Constantes'!$AR$207</f>
        <v>63328690212.590393</v>
      </c>
      <c r="EA29" s="126">
        <f t="shared" si="42"/>
        <v>0.3992405205211314</v>
      </c>
      <c r="EB29" s="6">
        <f>+'Serie Gasto $Corrientes'!EN29*'Serie Gasto Constantes'!$AR$207</f>
        <v>47467384415.209198</v>
      </c>
      <c r="EC29" s="7">
        <f t="shared" si="43"/>
        <v>0.29924672684825443</v>
      </c>
      <c r="ED29" s="6">
        <f>+'Serie Gasto $Corrientes'!EP29*'Serie Gasto Constantes'!$AR$207</f>
        <v>165089357768.39999</v>
      </c>
      <c r="EE29" s="6">
        <f>+'Serie Gasto $Corrientes'!EQ29*'Serie Gasto Constantes'!$AR$207</f>
        <v>158622902630.0412</v>
      </c>
      <c r="EF29" s="6">
        <f>+'Serie Gasto $Corrientes'!ER29*'Serie Gasto Constantes'!$AR$207</f>
        <v>81281424941.433594</v>
      </c>
      <c r="EG29" s="126">
        <f t="shared" si="44"/>
        <v>0.51241922568399589</v>
      </c>
      <c r="EH29" s="6">
        <f>+'Serie Gasto $Corrientes'!ET29*'Serie Gasto Constantes'!$AR$207</f>
        <v>65132014181.067596</v>
      </c>
      <c r="EI29" s="7">
        <f t="shared" si="45"/>
        <v>0.41060914345374239</v>
      </c>
      <c r="EJ29" s="6">
        <f>+'Serie Gasto $Corrientes'!EV29*'Serie Gasto Constantes'!$AR$207</f>
        <v>165089357768.39999</v>
      </c>
      <c r="EK29" s="6">
        <f>+'Serie Gasto $Corrientes'!EW29*'Serie Gasto Constantes'!$AR$207</f>
        <v>158622902630.0412</v>
      </c>
      <c r="EL29" s="6">
        <f>+'Serie Gasto $Corrientes'!EX29*'Serie Gasto Constantes'!$AR$207</f>
        <v>88919027020.527588</v>
      </c>
      <c r="EM29" s="126">
        <f t="shared" si="46"/>
        <v>0.56056865399768219</v>
      </c>
      <c r="EN29" s="6">
        <f>+'Serie Gasto $Corrientes'!EZ29*'Serie Gasto Constantes'!$AR$207</f>
        <v>77162403491.082001</v>
      </c>
      <c r="EO29" s="7">
        <f t="shared" si="47"/>
        <v>0.48645184403824171</v>
      </c>
      <c r="EP29" s="6">
        <f>+'Serie Gasto $Corrientes'!FB29*'Serie Gasto Constantes'!$AR$207</f>
        <v>165089357768.39999</v>
      </c>
      <c r="EQ29" s="6">
        <f>+'Serie Gasto $Corrientes'!FC29*'Serie Gasto Constantes'!$AR$207</f>
        <v>158622902630.0412</v>
      </c>
      <c r="ER29" s="6">
        <f>+'Serie Gasto $Corrientes'!FD29*'Serie Gasto Constantes'!$AR$207</f>
        <v>97053827059.472397</v>
      </c>
      <c r="ES29" s="126">
        <f t="shared" si="48"/>
        <v>0.61185254745862661</v>
      </c>
      <c r="ET29" s="6">
        <f>+'Serie Gasto $Corrientes'!FF29*'Serie Gasto Constantes'!$AR$207</f>
        <v>87861801422.803192</v>
      </c>
      <c r="EU29" s="7">
        <f t="shared" si="49"/>
        <v>0.55390362908516888</v>
      </c>
      <c r="EV29" s="6">
        <f>+'Serie Gasto $Corrientes'!FH29*'Serie Gasto Constantes'!$AR$207</f>
        <v>165089357768.39999</v>
      </c>
      <c r="EW29" s="6">
        <f>+'Serie Gasto $Corrientes'!FI29*'Serie Gasto Constantes'!$AR$207</f>
        <v>158622902630.0412</v>
      </c>
      <c r="EX29" s="6">
        <f>+'Serie Gasto $Corrientes'!FJ29*'Serie Gasto Constantes'!$AR$207</f>
        <v>106204643506.8996</v>
      </c>
      <c r="EY29" s="126">
        <f t="shared" si="50"/>
        <v>0.66954167239394446</v>
      </c>
      <c r="EZ29" s="6">
        <f>+'Serie Gasto $Corrientes'!FL29*'Serie Gasto Constantes'!$AR$207</f>
        <v>97712800014.44519</v>
      </c>
      <c r="FA29" s="7">
        <f t="shared" si="51"/>
        <v>0.61600688421609806</v>
      </c>
      <c r="FB29" s="6">
        <f>+'Serie Gasto $Corrientes'!FQ29*'Serie Gasto Constantes'!$AR$207</f>
        <v>165089357768.39999</v>
      </c>
      <c r="FC29" s="6">
        <f>+'Serie Gasto $Corrientes'!FR29*'Serie Gasto Constantes'!$AR$207</f>
        <v>158622902630.0412</v>
      </c>
      <c r="FD29" s="6">
        <f>+'Serie Gasto $Corrientes'!FS29*'Serie Gasto Constantes'!$AR$207</f>
        <v>114078620187.35519</v>
      </c>
      <c r="FE29" s="126">
        <f t="shared" si="52"/>
        <v>0.71918126762200685</v>
      </c>
      <c r="FF29" s="6">
        <f>+'Serie Gasto $Corrientes'!FU29*'Serie Gasto Constantes'!$AR$207</f>
        <v>107261190085.21799</v>
      </c>
      <c r="FG29" s="7">
        <f t="shared" si="53"/>
        <v>0.67620241659166347</v>
      </c>
      <c r="FH29" s="6">
        <f>+'Serie Gasto $Corrientes'!FW29*'Serie Gasto Constantes'!$AR$207</f>
        <v>165089357768.39999</v>
      </c>
      <c r="FI29" s="6">
        <f>+'Serie Gasto $Corrientes'!FX29*'Serie Gasto Constantes'!$AR$207</f>
        <v>158622902630.0412</v>
      </c>
      <c r="FJ29" s="6">
        <f>+'Serie Gasto $Corrientes'!FY29*'Serie Gasto Constantes'!$AR$207</f>
        <v>122991746224.86958</v>
      </c>
      <c r="FK29" s="126">
        <f t="shared" si="54"/>
        <v>0.77537193044389852</v>
      </c>
      <c r="FL29" s="6">
        <f>+'Serie Gasto $Corrientes'!GA29*'Serie Gasto Constantes'!$AR$207</f>
        <v>117749089350.12599</v>
      </c>
      <c r="FM29" s="7">
        <f t="shared" si="55"/>
        <v>0.74232085908019307</v>
      </c>
      <c r="FN29" s="6">
        <f>+'Serie Gasto $Corrientes'!GC29*'Serie Gasto Constantes'!$AR$207</f>
        <v>165089357768.39999</v>
      </c>
      <c r="FO29" s="6">
        <f>+'Serie Gasto $Corrientes'!GD29*'Serie Gasto Constantes'!$AR$207</f>
        <v>147287740360.22278</v>
      </c>
      <c r="FP29" s="6">
        <f>+'Serie Gasto $Corrientes'!GE29*'Serie Gasto Constantes'!$AR$207</f>
        <v>141055741874.95438</v>
      </c>
      <c r="FQ29" s="126">
        <f t="shared" si="56"/>
        <v>0.95768827419018887</v>
      </c>
      <c r="FR29" s="6">
        <f>+'Serie Gasto $Corrientes'!GG29*'Serie Gasto Constantes'!$AR$207</f>
        <v>138789914841.16199</v>
      </c>
      <c r="FS29" s="7">
        <f t="shared" si="57"/>
        <v>0.94230459712208503</v>
      </c>
      <c r="FT29" s="6">
        <f>+'Serie Gasto $Corrientes'!GI29*'Serie Gasto Constantes'!$AS$207</f>
        <v>167965124000</v>
      </c>
      <c r="FU29" s="6">
        <f>+'Serie Gasto $Corrientes'!GJ29*'Serie Gasto Constantes'!$AS$207</f>
        <v>167965124000</v>
      </c>
      <c r="FV29" s="6">
        <f>+'Serie Gasto $Corrientes'!GK29*'Serie Gasto Constantes'!$AS$207</f>
        <v>20489573588</v>
      </c>
      <c r="FW29" s="126">
        <f t="shared" si="58"/>
        <v>0.12198707148276805</v>
      </c>
      <c r="FX29" s="6">
        <f>+'Serie Gasto $Corrientes'!GM29*'Serie Gasto Constantes'!$AS$207</f>
        <v>12680746111</v>
      </c>
      <c r="FY29" s="7">
        <f t="shared" si="59"/>
        <v>7.5496304286358881E-2</v>
      </c>
      <c r="FZ29" s="6">
        <f>+'Serie Gasto $Corrientes'!GO29*'Serie Gasto Constantes'!$AS$207</f>
        <v>167965124000</v>
      </c>
      <c r="GA29" s="6">
        <f>+'Serie Gasto $Corrientes'!GP29*'Serie Gasto Constantes'!$AS$207</f>
        <v>167965124000</v>
      </c>
      <c r="GB29" s="6">
        <f>+'Serie Gasto $Corrientes'!GQ29*'Serie Gasto Constantes'!$AS$207</f>
        <v>28797779968</v>
      </c>
      <c r="GC29" s="126">
        <f t="shared" si="60"/>
        <v>0.17145094935303354</v>
      </c>
      <c r="GD29" s="6">
        <f>+'Serie Gasto $Corrientes'!GS29*'Serie Gasto Constantes'!$AS$207</f>
        <v>21302925667</v>
      </c>
      <c r="GE29" s="7">
        <f t="shared" si="61"/>
        <v>0.12682945816180269</v>
      </c>
      <c r="GF29" s="6">
        <f>+'Serie Gasto $Corrientes'!GU29*'Serie Gasto Constantes'!$AS$207</f>
        <v>167965124000</v>
      </c>
      <c r="GG29" s="6">
        <f>+'Serie Gasto $Corrientes'!GV29*'Serie Gasto Constantes'!$AS$207</f>
        <v>167965124000</v>
      </c>
      <c r="GH29" s="6">
        <f>+'Serie Gasto $Corrientes'!GW29*'Serie Gasto Constantes'!$AS$207</f>
        <v>38210442876</v>
      </c>
      <c r="GI29" s="126">
        <f t="shared" si="62"/>
        <v>0.22749033826807999</v>
      </c>
      <c r="GJ29" s="6">
        <f>+'Serie Gasto $Corrientes'!GY29*'Serie Gasto Constantes'!$AS$207</f>
        <v>30887727631</v>
      </c>
      <c r="GK29" s="7">
        <f t="shared" si="63"/>
        <v>0.18389369706892247</v>
      </c>
      <c r="GL29" s="6">
        <f>+'Serie Gasto $Corrientes'!HA29*'Serie Gasto Constantes'!$AS$207</f>
        <v>167965124000</v>
      </c>
      <c r="GM29" s="6">
        <f>+'Serie Gasto $Corrientes'!HB29*'Serie Gasto Constantes'!$AS$207</f>
        <v>167965124000</v>
      </c>
      <c r="GN29" s="6">
        <f>+'Serie Gasto $Corrientes'!HC29*'Serie Gasto Constantes'!$AS$207</f>
        <v>46396359452</v>
      </c>
      <c r="GO29" s="126">
        <f t="shared" si="64"/>
        <v>0.27622614949517732</v>
      </c>
      <c r="GP29" s="6">
        <f>+'Serie Gasto $Corrientes'!HE29*'Serie Gasto Constantes'!$AS$207</f>
        <v>39889845279</v>
      </c>
      <c r="GQ29" s="7">
        <f t="shared" si="65"/>
        <v>0.23748885678791271</v>
      </c>
      <c r="GR29" s="6">
        <f>+'Serie Gasto $Corrientes'!HG29*'Serie Gasto Constantes'!$AS$207</f>
        <v>167965124000</v>
      </c>
      <c r="GS29" s="6">
        <f>+'Serie Gasto $Corrientes'!HH29*'Serie Gasto Constantes'!$AS$207</f>
        <v>167965124000</v>
      </c>
      <c r="GT29" s="6">
        <f>+'Serie Gasto $Corrientes'!HI29*'Serie Gasto Constantes'!$AS$207</f>
        <v>58009563033</v>
      </c>
      <c r="GU29" s="126">
        <f t="shared" si="66"/>
        <v>0.34536671453890633</v>
      </c>
      <c r="GV29" s="6">
        <f>+'Serie Gasto $Corrientes'!HK29*'Serie Gasto Constantes'!$AS$207</f>
        <v>49532774377</v>
      </c>
      <c r="GW29" s="7">
        <f t="shared" si="67"/>
        <v>0.29489916238206687</v>
      </c>
      <c r="GX29" s="6">
        <f>+'Serie Gasto $Corrientes'!HM29*'Serie Gasto Constantes'!$AS$207</f>
        <v>167965124000</v>
      </c>
      <c r="GY29" s="6">
        <f>+'Serie Gasto $Corrientes'!HN29*'Serie Gasto Constantes'!$AS$207</f>
        <v>167965124000</v>
      </c>
      <c r="GZ29" s="6">
        <f>+'Serie Gasto $Corrientes'!HO29*'Serie Gasto Constantes'!$AS$207</f>
        <v>80441970932</v>
      </c>
      <c r="HA29" s="126">
        <f t="shared" si="68"/>
        <v>0.47892067719963105</v>
      </c>
      <c r="HB29" s="6">
        <f>+'Serie Gasto $Corrientes'!HQ29*'Serie Gasto Constantes'!$AS$207</f>
        <v>68556616305</v>
      </c>
      <c r="HC29" s="7">
        <f t="shared" si="69"/>
        <v>0.40815982909047238</v>
      </c>
    </row>
    <row r="30" spans="1:211" x14ac:dyDescent="0.35">
      <c r="A30" s="28" t="s">
        <v>185</v>
      </c>
      <c r="B30" s="5"/>
      <c r="C30" s="6"/>
      <c r="D30" s="7"/>
      <c r="E30" s="5"/>
      <c r="F30" s="6"/>
      <c r="G30" s="7"/>
      <c r="H30" s="5"/>
      <c r="I30" s="6"/>
      <c r="J30" s="7"/>
      <c r="K30" s="5"/>
      <c r="L30" s="6"/>
      <c r="M30" s="7"/>
      <c r="N30" s="5"/>
      <c r="O30" s="6"/>
      <c r="P30" s="7"/>
      <c r="Q30" s="5">
        <f>+'Serie Gasto $Corrientes'!Q30*'Serie Gasto Constantes'!$AA$207</f>
        <v>301566139575.91565</v>
      </c>
      <c r="R30" s="6">
        <f>+'Serie Gasto $Corrientes'!R30*'Serie Gasto Constantes'!$AA$207</f>
        <v>278564404350.76068</v>
      </c>
      <c r="S30" s="7">
        <f t="shared" si="5"/>
        <v>0.92372573639234934</v>
      </c>
      <c r="T30" s="5">
        <f>+'Serie Gasto $Corrientes'!T30*'Serie Gasto Constantes'!$AB$207</f>
        <v>332648875784.26837</v>
      </c>
      <c r="U30" s="6">
        <f>+'Serie Gasto $Corrientes'!U30*'Serie Gasto Constantes'!$AB$207</f>
        <v>324890065930.59766</v>
      </c>
      <c r="V30" s="7">
        <f t="shared" si="6"/>
        <v>0.97667567691194446</v>
      </c>
      <c r="W30" s="5">
        <f>+'Serie Gasto $Corrientes'!W30*'Serie Gasto Constantes'!$AC$207</f>
        <v>500218226176.36847</v>
      </c>
      <c r="X30" s="6">
        <f>+'Serie Gasto $Corrientes'!X30*'Serie Gasto Constantes'!$AC$207</f>
        <v>392780410240.22607</v>
      </c>
      <c r="Y30" s="7">
        <f t="shared" si="7"/>
        <v>0.78521811018884857</v>
      </c>
      <c r="Z30" s="5">
        <f>+'Serie Gasto $Corrientes'!Z30*'Serie Gasto Constantes'!$AD$207</f>
        <v>594913615054.23901</v>
      </c>
      <c r="AA30" s="6">
        <f>+'Serie Gasto $Corrientes'!AA30*'Serie Gasto Constantes'!$AD$207</f>
        <v>554210266011.51331</v>
      </c>
      <c r="AB30" s="7">
        <f t="shared" si="8"/>
        <v>0.93158107662569678</v>
      </c>
      <c r="AC30" s="5">
        <f>+'Serie Gasto $Corrientes'!AC30*'Serie Gasto Constantes'!$AE$207</f>
        <v>528090683390.80627</v>
      </c>
      <c r="AD30" s="6">
        <f>+'Serie Gasto $Corrientes'!AD30*'Serie Gasto Constantes'!$AE$207</f>
        <v>481530490484.90625</v>
      </c>
      <c r="AE30" s="126">
        <f t="shared" si="9"/>
        <v>0.91183295905365591</v>
      </c>
      <c r="AF30" s="5">
        <f>+'Serie Gasto $Corrientes'!AF30*'Serie Gasto Constantes'!$AF$207</f>
        <v>590916076885.37427</v>
      </c>
      <c r="AG30" s="6">
        <f>+'Serie Gasto $Corrientes'!AG30*'Serie Gasto Constantes'!$AF$207</f>
        <v>527940963087.76215</v>
      </c>
      <c r="AH30" s="6">
        <f>+'Serie Gasto $Corrientes'!AH30*'Serie Gasto Constantes'!$AF$207</f>
        <v>391249500719.77063</v>
      </c>
      <c r="AI30" s="126">
        <f t="shared" si="76"/>
        <v>0.74108570479447977</v>
      </c>
      <c r="AJ30" s="6">
        <f>+'Serie Gasto $Corrientes'!AJ30*'Serie Gasto Constantes'!$AF$207</f>
        <v>232593700261.26813</v>
      </c>
      <c r="AK30" s="126">
        <f t="shared" si="11"/>
        <v>0.44056763260213805</v>
      </c>
      <c r="AL30" s="5">
        <f>+'Serie Gasto $Corrientes'!AL30*'Serie Gasto Constantes'!$AG$207</f>
        <v>391592727292.47058</v>
      </c>
      <c r="AM30" s="6">
        <f>+'Serie Gasto $Corrientes'!AM30*'Serie Gasto Constantes'!$AG$207</f>
        <v>391592727292.47058</v>
      </c>
      <c r="AN30" s="6">
        <f>+'Serie Gasto $Corrientes'!AN30*'Serie Gasto Constantes'!$AG$207</f>
        <v>345628490552.86353</v>
      </c>
      <c r="AO30" s="126">
        <f t="shared" si="12"/>
        <v>0.88262234322529298</v>
      </c>
      <c r="AP30" s="6">
        <f>+'Serie Gasto $Corrientes'!AP30*'Serie Gasto Constantes'!$AG$207</f>
        <v>187066668030.59109</v>
      </c>
      <c r="AQ30" s="126">
        <f t="shared" si="13"/>
        <v>0.47770720698516905</v>
      </c>
      <c r="AR30" s="5">
        <f>+'Serie Gasto $Corrientes'!AR30*'Serie Gasto Constantes'!$AH$207</f>
        <v>344620279245.98035</v>
      </c>
      <c r="AS30" s="6">
        <f>+'Serie Gasto $Corrientes'!AS30*'Serie Gasto Constantes'!$AH$207</f>
        <v>344620279245.98035</v>
      </c>
      <c r="AT30" s="6">
        <f>+'Serie Gasto $Corrientes'!AT30*'Serie Gasto Constantes'!$AH$207</f>
        <v>287699562110.86151</v>
      </c>
      <c r="AU30" s="126">
        <f t="shared" si="14"/>
        <v>0.83483062209902503</v>
      </c>
      <c r="AV30" s="6">
        <f>+'Serie Gasto $Corrientes'!AV30*'Serie Gasto Constantes'!$AH$207</f>
        <v>156163615742.10202</v>
      </c>
      <c r="AW30" s="126">
        <f t="shared" si="15"/>
        <v>0.45314691312938316</v>
      </c>
      <c r="AX30" s="5">
        <f>+'Serie Gasto $Corrientes'!AX30*'Serie Gasto Constantes'!$AI$207</f>
        <v>455447684780.43365</v>
      </c>
      <c r="AY30" s="6">
        <f>+'Serie Gasto $Corrientes'!AY30*'Serie Gasto Constantes'!$AI$207</f>
        <v>455447684780.43365</v>
      </c>
      <c r="AZ30" s="6">
        <f>+'Serie Gasto $Corrientes'!AZ30*'Serie Gasto Constantes'!$AI$207</f>
        <v>333743871643.61609</v>
      </c>
      <c r="BA30" s="126">
        <f t="shared" si="16"/>
        <v>0.73278201382121499</v>
      </c>
      <c r="BB30" s="6">
        <f>+'Serie Gasto $Corrientes'!BB30*'Serie Gasto Constantes'!$AI$207</f>
        <v>200490863986.77988</v>
      </c>
      <c r="BC30" s="126">
        <f t="shared" si="17"/>
        <v>0.44020613274921866</v>
      </c>
      <c r="BD30" s="5">
        <f>+'Serie Gasto $Corrientes'!BD30*'Serie Gasto Constantes'!$AJ$207</f>
        <v>559985768934.32031</v>
      </c>
      <c r="BE30" s="6">
        <f>+'Serie Gasto $Corrientes'!BE30*'Serie Gasto Constantes'!$AJ$207</f>
        <v>559985768934.32031</v>
      </c>
      <c r="BF30" s="6">
        <f>+'Serie Gasto $Corrientes'!BF30*'Serie Gasto Constantes'!$AJ$207</f>
        <v>466868452198.13525</v>
      </c>
      <c r="BG30" s="126">
        <f t="shared" si="18"/>
        <v>0.8337148515159738</v>
      </c>
      <c r="BH30" s="6">
        <f>+'Serie Gasto $Corrientes'!BH30*'Serie Gasto Constantes'!$AJ$207</f>
        <v>158081542592.4548</v>
      </c>
      <c r="BI30" s="126">
        <f t="shared" si="19"/>
        <v>0.28229564278622926</v>
      </c>
      <c r="BJ30" s="5">
        <f>+'Serie Gasto $Corrientes'!BJ30*'Serie Gasto Constantes'!$AK$207</f>
        <v>610058074575.09241</v>
      </c>
      <c r="BK30" s="6">
        <f>+'Serie Gasto $Corrientes'!BK30*'Serie Gasto Constantes'!$AK$207</f>
        <v>613114259122.48694</v>
      </c>
      <c r="BL30" s="6">
        <f>+'Serie Gasto $Corrientes'!BL30*'Serie Gasto Constantes'!$AK$207</f>
        <v>542955199277.30939</v>
      </c>
      <c r="BM30" s="126">
        <f t="shared" si="20"/>
        <v>0.88556935546468629</v>
      </c>
      <c r="BN30" s="6">
        <f>+'Serie Gasto $Corrientes'!BN30*'Serie Gasto Constantes'!$AK$207</f>
        <v>168604658713.76526</v>
      </c>
      <c r="BO30" s="126">
        <f t="shared" si="21"/>
        <v>0.27499712525864073</v>
      </c>
      <c r="BP30" s="5">
        <f>+'Serie Gasto $Corrientes'!BP30*'Serie Gasto Constantes'!$AL$207</f>
        <v>569990927950.12988</v>
      </c>
      <c r="BQ30" s="6">
        <f>+'Serie Gasto $Corrientes'!BQ30*'Serie Gasto Constantes'!$AL$207</f>
        <v>573265187619.20398</v>
      </c>
      <c r="BR30" s="6">
        <f>+'Serie Gasto $Corrientes'!BR30*'Serie Gasto Constantes'!$AL$207</f>
        <v>546042305582.78119</v>
      </c>
      <c r="BS30" s="126">
        <f t="shared" si="22"/>
        <v>0.95251258470886635</v>
      </c>
      <c r="BT30" s="6">
        <f>+'Serie Gasto $Corrientes'!BT30*'Serie Gasto Constantes'!$AL$207</f>
        <v>174793614277.61676</v>
      </c>
      <c r="BU30" s="126">
        <f t="shared" si="23"/>
        <v>0.30490882414043396</v>
      </c>
      <c r="BV30" s="5">
        <f>+'Serie Gasto $Corrientes'!BV30*'Serie Gasto Constantes'!$AM$207</f>
        <v>632268110086.51282</v>
      </c>
      <c r="BW30" s="6">
        <f>+'Serie Gasto $Corrientes'!BW30*'Serie Gasto Constantes'!$AM$207</f>
        <v>626468350630.41833</v>
      </c>
      <c r="BX30" s="6">
        <f>+'Serie Gasto $Corrientes'!BX30*'Serie Gasto Constantes'!$AM$207</f>
        <v>595319218557.77979</v>
      </c>
      <c r="BY30" s="126">
        <f t="shared" si="24"/>
        <v>0.95027820313461486</v>
      </c>
      <c r="BZ30" s="6">
        <f>+'Serie Gasto $Corrientes'!BZ30*'Serie Gasto Constantes'!$AM$207</f>
        <v>311401229376.1012</v>
      </c>
      <c r="CA30" s="126">
        <f t="shared" si="25"/>
        <v>0.4970741603510162</v>
      </c>
      <c r="CB30" s="5">
        <f>+'Serie Gasto $Corrientes'!CB30*'Serie Gasto Constantes'!$AN$207</f>
        <v>649298968298.59021</v>
      </c>
      <c r="CC30" s="6">
        <f>+'Serie Gasto $Corrientes'!CC30*'Serie Gasto Constantes'!$AN$207</f>
        <v>427492792830.38416</v>
      </c>
      <c r="CD30" s="6">
        <f>+'Serie Gasto $Corrientes'!CD30*'Serie Gasto Constantes'!$AN$207</f>
        <v>418100993464.51349</v>
      </c>
      <c r="CE30" s="126">
        <f t="shared" si="26"/>
        <v>0.97803050829538307</v>
      </c>
      <c r="CF30" s="6">
        <f>+'Serie Gasto $Corrientes'!CF30*'Serie Gasto Constantes'!$AN$207</f>
        <v>301080372910.41687</v>
      </c>
      <c r="CG30" s="7">
        <f t="shared" si="27"/>
        <v>0.70429344765556368</v>
      </c>
      <c r="CH30" s="6">
        <f>+'Serie Gasto $Corrientes'!CH30*'Serie Gasto Constantes'!$AO$207</f>
        <v>585648745467.92627</v>
      </c>
      <c r="CI30" s="6">
        <f>+'Serie Gasto $Corrientes'!CI30*'Serie Gasto Constantes'!$AO$207</f>
        <v>493175782774.10089</v>
      </c>
      <c r="CJ30" s="6">
        <f>+'Serie Gasto $Corrientes'!CJ30*'Serie Gasto Constantes'!$AO$207</f>
        <v>488164404983.84857</v>
      </c>
      <c r="CK30" s="126">
        <f t="shared" si="28"/>
        <v>0.98983855662566511</v>
      </c>
      <c r="CL30" s="6">
        <f>+'Serie Gasto $Corrientes'!CL30*'Serie Gasto Constantes'!$AO$207</f>
        <v>283569610168.88544</v>
      </c>
      <c r="CM30" s="7">
        <f t="shared" si="29"/>
        <v>0.5749868912334134</v>
      </c>
      <c r="CN30" s="6">
        <f>+'Serie Gasto $Corrientes'!CN30*'Serie Gasto Constantes'!$AP$207</f>
        <v>505232629414.46619</v>
      </c>
      <c r="CO30" s="6">
        <f>+'Serie Gasto $Corrientes'!CO30*'Serie Gasto Constantes'!$AP$207</f>
        <v>443636231182.70538</v>
      </c>
      <c r="CP30" s="6">
        <f>+'Serie Gasto $Corrientes'!CP30*'Serie Gasto Constantes'!$AP$207</f>
        <v>440300289619.53412</v>
      </c>
      <c r="CQ30" s="126">
        <f t="shared" si="30"/>
        <v>0.99248045734615076</v>
      </c>
      <c r="CR30" s="6">
        <f>+'Serie Gasto $Corrientes'!CR30*'Serie Gasto Constantes'!$AP$207</f>
        <v>306180755040.72351</v>
      </c>
      <c r="CS30" s="7">
        <f t="shared" si="31"/>
        <v>0.69016174405878772</v>
      </c>
      <c r="CT30" s="6">
        <f>+'Serie Gasto $Corrientes'!DC30*'Serie Gasto Constantes'!$AQ$207</f>
        <v>523800326463.84985</v>
      </c>
      <c r="CU30" s="6">
        <f>+'Serie Gasto $Corrientes'!DD30*'Serie Gasto Constantes'!$AQ$207</f>
        <v>516517288962.29504</v>
      </c>
      <c r="CV30" s="6">
        <f>+'Serie Gasto $Corrientes'!DE30*'Serie Gasto Constantes'!$AQ$207</f>
        <v>506372104342.82257</v>
      </c>
      <c r="CW30" s="126">
        <f t="shared" si="70"/>
        <v>0.98035848008136461</v>
      </c>
      <c r="CX30" s="6">
        <f>+'Serie Gasto $Corrientes'!DG30*'Serie Gasto Constantes'!$AQ$207</f>
        <v>370240895410.8288</v>
      </c>
      <c r="CY30" s="7">
        <f t="shared" si="33"/>
        <v>0.71680252205043959</v>
      </c>
      <c r="CZ30" s="6">
        <f>+'Serie Gasto $Corrientes'!DL30*'Serie Gasto Constantes'!$AR$207</f>
        <v>535637651296.79993</v>
      </c>
      <c r="DA30" s="6">
        <f>+'Serie Gasto $Corrientes'!DM30*'Serie Gasto Constantes'!$AR$207</f>
        <v>535637651296.79993</v>
      </c>
      <c r="DB30" s="6">
        <f>+'Serie Gasto $Corrientes'!DN30*'Serie Gasto Constantes'!$AR$207</f>
        <v>40555002823.280396</v>
      </c>
      <c r="DC30" s="126">
        <f t="shared" si="34"/>
        <v>7.5713502822468012E-2</v>
      </c>
      <c r="DD30" s="6">
        <f>+'Serie Gasto $Corrientes'!DP30*'Serie Gasto Constantes'!$AR$207</f>
        <v>3707598.2423999999</v>
      </c>
      <c r="DE30" s="7">
        <f t="shared" si="35"/>
        <v>6.9218402280417708E-6</v>
      </c>
      <c r="DF30" s="6">
        <f>+'Serie Gasto $Corrientes'!DR30*'Serie Gasto Constantes'!$AR$207</f>
        <v>535637651296.79993</v>
      </c>
      <c r="DG30" s="6">
        <f>+'Serie Gasto $Corrientes'!DS30*'Serie Gasto Constantes'!$AR$207</f>
        <v>535637651296.79993</v>
      </c>
      <c r="DH30" s="6">
        <f>+'Serie Gasto $Corrientes'!DT30*'Serie Gasto Constantes'!$AR$207</f>
        <v>82407630624.46199</v>
      </c>
      <c r="DI30" s="126">
        <f t="shared" si="36"/>
        <v>0.15384958548927594</v>
      </c>
      <c r="DJ30" s="6">
        <f>+'Serie Gasto $Corrientes'!DV30*'Serie Gasto Constantes'!$AR$207</f>
        <v>330225846.74039996</v>
      </c>
      <c r="DK30" s="7">
        <f t="shared" si="37"/>
        <v>6.1650977286774019E-4</v>
      </c>
      <c r="DL30" s="6">
        <f>+'Serie Gasto $Corrientes'!DX30*'Serie Gasto Constantes'!$AR$207</f>
        <v>535637651296.79993</v>
      </c>
      <c r="DM30" s="6">
        <f>+'Serie Gasto $Corrientes'!DY30*'Serie Gasto Constantes'!$AR$207</f>
        <v>535637651296.79993</v>
      </c>
      <c r="DN30" s="6">
        <f>+'Serie Gasto $Corrientes'!DZ30*'Serie Gasto Constantes'!$AR$207</f>
        <v>139227692765.02319</v>
      </c>
      <c r="DO30" s="126">
        <f t="shared" si="38"/>
        <v>0.25992887622434202</v>
      </c>
      <c r="DP30" s="6">
        <f>+'Serie Gasto $Corrientes'!EB30*'Serie Gasto Constantes'!$AR$207</f>
        <v>9819285915.0515995</v>
      </c>
      <c r="DQ30" s="7">
        <f t="shared" si="39"/>
        <v>1.8331956111148497E-2</v>
      </c>
      <c r="DR30" s="6">
        <f>+'Serie Gasto $Corrientes'!ED30*'Serie Gasto Constantes'!$AR$207</f>
        <v>535637651296.79993</v>
      </c>
      <c r="DS30" s="6">
        <f>+'Serie Gasto $Corrientes'!EE30*'Serie Gasto Constantes'!$AR$207</f>
        <v>535637651296.79993</v>
      </c>
      <c r="DT30" s="6">
        <f>+'Serie Gasto $Corrientes'!EF30*'Serie Gasto Constantes'!$AR$207</f>
        <v>207084179118.97559</v>
      </c>
      <c r="DU30" s="126">
        <f t="shared" si="40"/>
        <v>0.38661243961774644</v>
      </c>
      <c r="DV30" s="6">
        <f>+'Serie Gasto $Corrientes'!EH30*'Serie Gasto Constantes'!$AR$207</f>
        <v>25208317004.379597</v>
      </c>
      <c r="DW30" s="7">
        <f t="shared" si="41"/>
        <v>4.7062257373710129E-2</v>
      </c>
      <c r="DX30" s="6">
        <f>+'Serie Gasto $Corrientes'!EJ30*'Serie Gasto Constantes'!$AR$207</f>
        <v>535637651296.79993</v>
      </c>
      <c r="DY30" s="6">
        <f>+'Serie Gasto $Corrientes'!EK30*'Serie Gasto Constantes'!$AR$207</f>
        <v>535637651296.79993</v>
      </c>
      <c r="DZ30" s="6">
        <f>+'Serie Gasto $Corrientes'!EL30*'Serie Gasto Constantes'!$AR$207</f>
        <v>278140399575.18359</v>
      </c>
      <c r="EA30" s="126">
        <f t="shared" si="42"/>
        <v>0.51926969454405358</v>
      </c>
      <c r="EB30" s="6">
        <f>+'Serie Gasto $Corrientes'!EN30*'Serie Gasto Constantes'!$AR$207</f>
        <v>59795333587.267197</v>
      </c>
      <c r="EC30" s="7">
        <f t="shared" si="43"/>
        <v>0.11163392536447042</v>
      </c>
      <c r="ED30" s="6">
        <f>+'Serie Gasto $Corrientes'!EP30*'Serie Gasto Constantes'!$AR$207</f>
        <v>535637651296.79993</v>
      </c>
      <c r="EE30" s="6">
        <f>+'Serie Gasto $Corrientes'!EQ30*'Serie Gasto Constantes'!$AR$207</f>
        <v>535637651296.79993</v>
      </c>
      <c r="EF30" s="6">
        <f>+'Serie Gasto $Corrientes'!ER30*'Serie Gasto Constantes'!$AR$207</f>
        <v>278140399575.18359</v>
      </c>
      <c r="EG30" s="126">
        <f t="shared" si="44"/>
        <v>0.51926969454405358</v>
      </c>
      <c r="EH30" s="6">
        <f>+'Serie Gasto $Corrientes'!ET30*'Serie Gasto Constantes'!$AR$207</f>
        <v>93220801380.454788</v>
      </c>
      <c r="EI30" s="7">
        <f t="shared" si="45"/>
        <v>0.17403705873693445</v>
      </c>
      <c r="EJ30" s="6">
        <f>+'Serie Gasto $Corrientes'!EV30*'Serie Gasto Constantes'!$AR$207</f>
        <v>535637651296.79993</v>
      </c>
      <c r="EK30" s="6">
        <f>+'Serie Gasto $Corrientes'!EW30*'Serie Gasto Constantes'!$AR$207</f>
        <v>535637651296.79993</v>
      </c>
      <c r="EL30" s="6">
        <f>+'Serie Gasto $Corrientes'!EX30*'Serie Gasto Constantes'!$AR$207</f>
        <v>282580033691.2644</v>
      </c>
      <c r="EM30" s="126">
        <f t="shared" si="46"/>
        <v>0.52755819723861264</v>
      </c>
      <c r="EN30" s="6">
        <f>+'Serie Gasto $Corrientes'!EZ30*'Serie Gasto Constantes'!$AR$207</f>
        <v>120087468380.646</v>
      </c>
      <c r="EO30" s="7">
        <f t="shared" si="47"/>
        <v>0.22419534565934543</v>
      </c>
      <c r="EP30" s="6">
        <f>+'Serie Gasto $Corrientes'!FB30*'Serie Gasto Constantes'!$AR$207</f>
        <v>535637651296.79993</v>
      </c>
      <c r="EQ30" s="6">
        <f>+'Serie Gasto $Corrientes'!FC30*'Serie Gasto Constantes'!$AR$207</f>
        <v>535637651296.79993</v>
      </c>
      <c r="ER30" s="6">
        <f>+'Serie Gasto $Corrientes'!FD30*'Serie Gasto Constantes'!$AR$207</f>
        <v>324409389424.61395</v>
      </c>
      <c r="ES30" s="126">
        <f t="shared" si="48"/>
        <v>0.60565083249694263</v>
      </c>
      <c r="ET30" s="6">
        <f>+'Serie Gasto $Corrientes'!FF30*'Serie Gasto Constantes'!$AR$207</f>
        <v>150813631879.71597</v>
      </c>
      <c r="EU30" s="7">
        <f t="shared" si="49"/>
        <v>0.28155905678883891</v>
      </c>
      <c r="EV30" s="6">
        <f>+'Serie Gasto $Corrientes'!FH30*'Serie Gasto Constantes'!$AR$207</f>
        <v>535637651296.79993</v>
      </c>
      <c r="EW30" s="6">
        <f>+'Serie Gasto $Corrientes'!FI30*'Serie Gasto Constantes'!$AR$207</f>
        <v>535637651296.79993</v>
      </c>
      <c r="EX30" s="6">
        <f>+'Serie Gasto $Corrientes'!FJ30*'Serie Gasto Constantes'!$AR$207</f>
        <v>351784437391.26477</v>
      </c>
      <c r="EY30" s="126">
        <f t="shared" si="50"/>
        <v>0.65675823299497471</v>
      </c>
      <c r="EZ30" s="6">
        <f>+'Serie Gasto $Corrientes'!FL30*'Serie Gasto Constantes'!$AR$207</f>
        <v>180866107688.49478</v>
      </c>
      <c r="FA30" s="7">
        <f t="shared" si="51"/>
        <v>0.33766503764365852</v>
      </c>
      <c r="FB30" s="6">
        <f>+'Serie Gasto $Corrientes'!FQ30*'Serie Gasto Constantes'!$AR$207</f>
        <v>535637651296.79993</v>
      </c>
      <c r="FC30" s="6">
        <f>+'Serie Gasto $Corrientes'!FR30*'Serie Gasto Constantes'!$AR$207</f>
        <v>535637651296.79993</v>
      </c>
      <c r="FD30" s="6">
        <f>+'Serie Gasto $Corrientes'!FS30*'Serie Gasto Constantes'!$AR$207</f>
        <v>379740275934.55194</v>
      </c>
      <c r="FE30" s="126">
        <f t="shared" si="52"/>
        <v>0.70894993101247783</v>
      </c>
      <c r="FF30" s="6">
        <f>+'Serie Gasto $Corrientes'!FU30*'Serie Gasto Constantes'!$AR$207</f>
        <v>203473422707.77078</v>
      </c>
      <c r="FG30" s="7">
        <f t="shared" si="53"/>
        <v>0.37987139667115183</v>
      </c>
      <c r="FH30" s="6">
        <f>+'Serie Gasto $Corrientes'!FW30*'Serie Gasto Constantes'!$AR$207</f>
        <v>535637651296.79993</v>
      </c>
      <c r="FI30" s="6">
        <f>+'Serie Gasto $Corrientes'!FX30*'Serie Gasto Constantes'!$AR$207</f>
        <v>535637651296.79993</v>
      </c>
      <c r="FJ30" s="6">
        <f>+'Serie Gasto $Corrientes'!FY30*'Serie Gasto Constantes'!$AR$207</f>
        <v>415560080247.32758</v>
      </c>
      <c r="FK30" s="126">
        <f t="shared" si="54"/>
        <v>0.77582313200209174</v>
      </c>
      <c r="FL30" s="6">
        <f>+'Serie Gasto $Corrientes'!GA30*'Serie Gasto Constantes'!$AR$207</f>
        <v>237372633267.66599</v>
      </c>
      <c r="FM30" s="7">
        <f t="shared" si="55"/>
        <v>0.44315897639566126</v>
      </c>
      <c r="FN30" s="6">
        <f>+'Serie Gasto $Corrientes'!GC30*'Serie Gasto Constantes'!$AR$207</f>
        <v>535637651296.79993</v>
      </c>
      <c r="FO30" s="6">
        <f>+'Serie Gasto $Corrientes'!GD30*'Serie Gasto Constantes'!$AR$207</f>
        <v>506815124492.33636</v>
      </c>
      <c r="FP30" s="6">
        <f>+'Serie Gasto $Corrientes'!GE30*'Serie Gasto Constantes'!$AR$207</f>
        <v>502589568264.29517</v>
      </c>
      <c r="FQ30" s="126">
        <f t="shared" si="56"/>
        <v>0.99166252934484966</v>
      </c>
      <c r="FR30" s="6">
        <f>+'Serie Gasto $Corrientes'!GG30*'Serie Gasto Constantes'!$AR$207</f>
        <v>319140665217.97198</v>
      </c>
      <c r="FS30" s="7">
        <f t="shared" si="57"/>
        <v>0.62969838466767736</v>
      </c>
      <c r="FT30" s="6">
        <f>+'Serie Gasto $Corrientes'!GI30*'Serie Gasto Constantes'!$AS$207</f>
        <v>608759626000</v>
      </c>
      <c r="FU30" s="6">
        <f>+'Serie Gasto $Corrientes'!GJ30*'Serie Gasto Constantes'!$AS$207</f>
        <v>608759626000</v>
      </c>
      <c r="FV30" s="6">
        <f>+'Serie Gasto $Corrientes'!GK30*'Serie Gasto Constantes'!$AS$207</f>
        <v>118755937313</v>
      </c>
      <c r="FW30" s="126">
        <f t="shared" si="58"/>
        <v>0.19507853714497156</v>
      </c>
      <c r="FX30" s="6">
        <f>+'Serie Gasto $Corrientes'!GM30*'Serie Gasto Constantes'!$AS$207</f>
        <v>0</v>
      </c>
      <c r="FY30" s="7">
        <f t="shared" si="59"/>
        <v>0</v>
      </c>
      <c r="FZ30" s="6">
        <f>+'Serie Gasto $Corrientes'!GO30*'Serie Gasto Constantes'!$AS$207</f>
        <v>608759626000</v>
      </c>
      <c r="GA30" s="6">
        <f>+'Serie Gasto $Corrientes'!GP30*'Serie Gasto Constantes'!$AS$207</f>
        <v>608759626000</v>
      </c>
      <c r="GB30" s="6">
        <f>+'Serie Gasto $Corrientes'!GQ30*'Serie Gasto Constantes'!$AS$207</f>
        <v>186655024484</v>
      </c>
      <c r="GC30" s="126">
        <f t="shared" si="60"/>
        <v>0.30661531499791017</v>
      </c>
      <c r="GD30" s="6">
        <f>+'Serie Gasto $Corrientes'!GS30*'Serie Gasto Constantes'!$AS$207</f>
        <v>1877477876</v>
      </c>
      <c r="GE30" s="7">
        <f t="shared" si="61"/>
        <v>3.0841038002740345E-3</v>
      </c>
      <c r="GF30" s="6">
        <f>+'Serie Gasto $Corrientes'!GU30*'Serie Gasto Constantes'!$AS$207</f>
        <v>608759626000</v>
      </c>
      <c r="GG30" s="6">
        <f>+'Serie Gasto $Corrientes'!GV30*'Serie Gasto Constantes'!$AS$207</f>
        <v>608759626000</v>
      </c>
      <c r="GH30" s="6">
        <f>+'Serie Gasto $Corrientes'!GW30*'Serie Gasto Constantes'!$AS$207</f>
        <v>226671524637</v>
      </c>
      <c r="GI30" s="126">
        <f t="shared" si="62"/>
        <v>0.37234979942148794</v>
      </c>
      <c r="GJ30" s="6">
        <f>+'Serie Gasto $Corrientes'!GY30*'Serie Gasto Constantes'!$AS$207</f>
        <v>9568171130</v>
      </c>
      <c r="GK30" s="7">
        <f t="shared" si="63"/>
        <v>1.5717486379426878E-2</v>
      </c>
      <c r="GL30" s="6">
        <f>+'Serie Gasto $Corrientes'!HA30*'Serie Gasto Constantes'!$AS$207</f>
        <v>608759626000</v>
      </c>
      <c r="GM30" s="6">
        <f>+'Serie Gasto $Corrientes'!HB30*'Serie Gasto Constantes'!$AS$207</f>
        <v>608759626000</v>
      </c>
      <c r="GN30" s="6">
        <f>+'Serie Gasto $Corrientes'!HC30*'Serie Gasto Constantes'!$AS$207</f>
        <v>297222084581</v>
      </c>
      <c r="GO30" s="126">
        <f t="shared" si="64"/>
        <v>0.48824211049272181</v>
      </c>
      <c r="GP30" s="6">
        <f>+'Serie Gasto $Corrientes'!HE30*'Serie Gasto Constantes'!$AS$207</f>
        <v>26802709023</v>
      </c>
      <c r="GQ30" s="7">
        <f t="shared" si="65"/>
        <v>4.4028394588375673E-2</v>
      </c>
      <c r="GR30" s="6">
        <f>+'Serie Gasto $Corrientes'!HG30*'Serie Gasto Constantes'!$AS$207</f>
        <v>608759626000</v>
      </c>
      <c r="GS30" s="6">
        <f>+'Serie Gasto $Corrientes'!HH30*'Serie Gasto Constantes'!$AS$207</f>
        <v>608759626000</v>
      </c>
      <c r="GT30" s="6">
        <f>+'Serie Gasto $Corrientes'!HI30*'Serie Gasto Constantes'!$AS$207</f>
        <v>335016789186</v>
      </c>
      <c r="GU30" s="126">
        <f t="shared" si="66"/>
        <v>0.55032688581420475</v>
      </c>
      <c r="GV30" s="6">
        <f>+'Serie Gasto $Corrientes'!HK30*'Serie Gasto Constantes'!$AS$207</f>
        <v>58834624029</v>
      </c>
      <c r="GW30" s="7">
        <f t="shared" si="67"/>
        <v>9.6646724776389817E-2</v>
      </c>
      <c r="GX30" s="6">
        <f>+'Serie Gasto $Corrientes'!HM30*'Serie Gasto Constantes'!$AS$207</f>
        <v>608759626000</v>
      </c>
      <c r="GY30" s="6">
        <f>+'Serie Gasto $Corrientes'!HN30*'Serie Gasto Constantes'!$AS$207</f>
        <v>608759626000</v>
      </c>
      <c r="GZ30" s="6">
        <f>+'Serie Gasto $Corrientes'!HO30*'Serie Gasto Constantes'!$AS$207</f>
        <v>365354068912</v>
      </c>
      <c r="HA30" s="126">
        <f t="shared" si="68"/>
        <v>0.6001614648997764</v>
      </c>
      <c r="HB30" s="6">
        <f>+'Serie Gasto $Corrientes'!HQ30*'Serie Gasto Constantes'!$AS$207</f>
        <v>81960287926</v>
      </c>
      <c r="HC30" s="7">
        <f t="shared" si="69"/>
        <v>0.1346348943416954</v>
      </c>
    </row>
    <row r="31" spans="1:211" x14ac:dyDescent="0.35">
      <c r="A31" s="28" t="s">
        <v>80</v>
      </c>
      <c r="B31" s="5"/>
      <c r="C31" s="6"/>
      <c r="D31" s="7"/>
      <c r="E31" s="5"/>
      <c r="F31" s="6"/>
      <c r="G31" s="7"/>
      <c r="H31" s="5"/>
      <c r="I31" s="6"/>
      <c r="J31" s="7"/>
      <c r="K31" s="5"/>
      <c r="L31" s="6"/>
      <c r="M31" s="7"/>
      <c r="N31" s="5"/>
      <c r="O31" s="6"/>
      <c r="P31" s="7"/>
      <c r="Q31" s="5"/>
      <c r="R31" s="6"/>
      <c r="S31" s="7"/>
      <c r="T31" s="5"/>
      <c r="U31" s="6"/>
      <c r="V31" s="7"/>
      <c r="W31" s="5"/>
      <c r="X31" s="6"/>
      <c r="Y31" s="7"/>
      <c r="Z31" s="5"/>
      <c r="AA31" s="6"/>
      <c r="AB31" s="7"/>
      <c r="AC31" s="5"/>
      <c r="AD31" s="6"/>
      <c r="AE31" s="126"/>
      <c r="AF31" s="5"/>
      <c r="AG31" s="6"/>
      <c r="AH31" s="6"/>
      <c r="AI31" s="126"/>
      <c r="AJ31" s="6"/>
      <c r="AK31" s="126"/>
      <c r="AL31" s="5"/>
      <c r="AM31" s="6"/>
      <c r="AN31" s="6"/>
      <c r="AO31" s="126"/>
      <c r="AP31" s="6"/>
      <c r="AQ31" s="126"/>
      <c r="AR31" s="5"/>
      <c r="AS31" s="6"/>
      <c r="AT31" s="6"/>
      <c r="AU31" s="126"/>
      <c r="AV31" s="6"/>
      <c r="AW31" s="126"/>
      <c r="AX31" s="5"/>
      <c r="AY31" s="6"/>
      <c r="AZ31" s="6"/>
      <c r="BA31" s="126"/>
      <c r="BB31" s="6"/>
      <c r="BC31" s="126"/>
      <c r="BD31" s="5"/>
      <c r="BE31" s="6"/>
      <c r="BF31" s="6"/>
      <c r="BG31" s="126"/>
      <c r="BH31" s="6"/>
      <c r="BI31" s="126"/>
      <c r="BJ31" s="5"/>
      <c r="BK31" s="6"/>
      <c r="BL31" s="6"/>
      <c r="BM31" s="126"/>
      <c r="BN31" s="6"/>
      <c r="BO31" s="126"/>
      <c r="BP31" s="5"/>
      <c r="BQ31" s="6"/>
      <c r="BR31" s="6"/>
      <c r="BS31" s="126"/>
      <c r="BT31" s="6"/>
      <c r="BU31" s="126"/>
      <c r="BV31" s="5"/>
      <c r="BW31" s="6"/>
      <c r="BX31" s="6"/>
      <c r="BY31" s="126"/>
      <c r="BZ31" s="6"/>
      <c r="CA31" s="126"/>
      <c r="CB31" s="5"/>
      <c r="CC31" s="6"/>
      <c r="CD31" s="6"/>
      <c r="CE31" s="126"/>
      <c r="CF31" s="6"/>
      <c r="CG31" s="7"/>
      <c r="CH31" s="6">
        <f>+'Serie Gasto $Corrientes'!CH31*'Serie Gasto Constantes'!$AO$207</f>
        <v>0</v>
      </c>
      <c r="CI31" s="6"/>
      <c r="CJ31" s="6"/>
      <c r="CK31" s="126"/>
      <c r="CL31" s="6"/>
      <c r="CM31" s="7"/>
      <c r="CN31" s="6">
        <f>+'Serie Gasto $Corrientes'!CN31*'Serie Gasto Constantes'!$AP$207</f>
        <v>0</v>
      </c>
      <c r="CO31" s="6"/>
      <c r="CP31" s="6"/>
      <c r="CQ31" s="126"/>
      <c r="CR31" s="6"/>
      <c r="CS31" s="7"/>
      <c r="CT31" s="6">
        <f>+'Serie Gasto $Corrientes'!DC31*'Serie Gasto Constantes'!$AQ$207</f>
        <v>3288131006695.5562</v>
      </c>
      <c r="CU31" s="6">
        <f>+'Serie Gasto $Corrientes'!DD31*'Serie Gasto Constantes'!$AQ$207</f>
        <v>3288131006695.5562</v>
      </c>
      <c r="CV31" s="6">
        <f>+'Serie Gasto $Corrientes'!DE31*'Serie Gasto Constantes'!$AQ$207</f>
        <v>3288131006695.5562</v>
      </c>
      <c r="CW31" s="126">
        <f t="shared" si="70"/>
        <v>1</v>
      </c>
      <c r="CX31" s="6">
        <f>+'Serie Gasto $Corrientes'!DG31*'Serie Gasto Constantes'!$AQ$207</f>
        <v>3288131006695.5562</v>
      </c>
      <c r="CY31" s="7">
        <f t="shared" si="33"/>
        <v>1</v>
      </c>
      <c r="CZ31" s="6">
        <f>+'Serie Gasto $Corrientes'!DL31*'Serie Gasto Constantes'!$AR$207</f>
        <v>3216257534224.7998</v>
      </c>
      <c r="DA31" s="6">
        <f>+'Serie Gasto $Corrientes'!DM31*'Serie Gasto Constantes'!$AR$207</f>
        <v>3216257534224.7998</v>
      </c>
      <c r="DB31" s="6">
        <f>+'Serie Gasto $Corrientes'!DN31*'Serie Gasto Constantes'!$AR$207</f>
        <v>0</v>
      </c>
      <c r="DC31" s="126">
        <f t="shared" si="34"/>
        <v>0</v>
      </c>
      <c r="DD31" s="6">
        <f>+'Serie Gasto $Corrientes'!DP31*'Serie Gasto Constantes'!$AR$207</f>
        <v>0</v>
      </c>
      <c r="DE31" s="7">
        <f t="shared" si="35"/>
        <v>0</v>
      </c>
      <c r="DF31" s="6">
        <f>+'Serie Gasto $Corrientes'!DR31*'Serie Gasto Constantes'!$AR$207</f>
        <v>3216257534224.7998</v>
      </c>
      <c r="DG31" s="6">
        <f>+'Serie Gasto $Corrientes'!DS31*'Serie Gasto Constantes'!$AR$207</f>
        <v>3216257534224.7998</v>
      </c>
      <c r="DH31" s="6">
        <f>+'Serie Gasto $Corrientes'!DT31*'Serie Gasto Constantes'!$AR$207</f>
        <v>0</v>
      </c>
      <c r="DI31" s="126">
        <f t="shared" si="36"/>
        <v>0</v>
      </c>
      <c r="DJ31" s="6">
        <f>+'Serie Gasto $Corrientes'!DV31*'Serie Gasto Constantes'!$AR$207</f>
        <v>0</v>
      </c>
      <c r="DK31" s="7">
        <f t="shared" si="37"/>
        <v>0</v>
      </c>
      <c r="DL31" s="6">
        <f>+'Serie Gasto $Corrientes'!DX31*'Serie Gasto Constantes'!$AR$207</f>
        <v>3216257534224.7998</v>
      </c>
      <c r="DM31" s="6">
        <f>+'Serie Gasto $Corrientes'!DY31*'Serie Gasto Constantes'!$AR$207</f>
        <v>3216257534224.7998</v>
      </c>
      <c r="DN31" s="6">
        <f>+'Serie Gasto $Corrientes'!DZ31*'Serie Gasto Constantes'!$AR$207</f>
        <v>418079999999.99994</v>
      </c>
      <c r="DO31" s="126">
        <f t="shared" si="38"/>
        <v>0.12998959055707829</v>
      </c>
      <c r="DP31" s="6">
        <f>+'Serie Gasto $Corrientes'!EB31*'Serie Gasto Constantes'!$AR$207</f>
        <v>418079999999.99994</v>
      </c>
      <c r="DQ31" s="7">
        <f t="shared" si="39"/>
        <v>0.12998959055707829</v>
      </c>
      <c r="DR31" s="6">
        <f>+'Serie Gasto $Corrientes'!ED31*'Serie Gasto Constantes'!$AR$207</f>
        <v>3216257534224.7998</v>
      </c>
      <c r="DS31" s="6">
        <f>+'Serie Gasto $Corrientes'!EE31*'Serie Gasto Constantes'!$AR$207</f>
        <v>3216257534224.7998</v>
      </c>
      <c r="DT31" s="6">
        <f>+'Serie Gasto $Corrientes'!EF31*'Serie Gasto Constantes'!$AR$207</f>
        <v>836159999999.99988</v>
      </c>
      <c r="DU31" s="126">
        <f t="shared" si="40"/>
        <v>0.25997918111415658</v>
      </c>
      <c r="DV31" s="6">
        <f>+'Serie Gasto $Corrientes'!EH31*'Serie Gasto Constantes'!$AR$207</f>
        <v>836159999999.99988</v>
      </c>
      <c r="DW31" s="7">
        <f t="shared" si="41"/>
        <v>0.25997918111415658</v>
      </c>
      <c r="DX31" s="6">
        <f>+'Serie Gasto $Corrientes'!EJ31*'Serie Gasto Constantes'!$AR$207</f>
        <v>3216257534224.7998</v>
      </c>
      <c r="DY31" s="6">
        <f>+'Serie Gasto $Corrientes'!EK31*'Serie Gasto Constantes'!$AR$207</f>
        <v>3216257534224.7998</v>
      </c>
      <c r="DZ31" s="6">
        <f>+'Serie Gasto $Corrientes'!EL31*'Serie Gasto Constantes'!$AR$207</f>
        <v>1716224639511.6262</v>
      </c>
      <c r="EA31" s="126">
        <f t="shared" si="42"/>
        <v>0.53360920922810373</v>
      </c>
      <c r="EB31" s="6">
        <f>+'Serie Gasto $Corrientes'!EN31*'Serie Gasto Constantes'!$AR$207</f>
        <v>1254240000000</v>
      </c>
      <c r="EC31" s="7">
        <f t="shared" si="43"/>
        <v>0.38996877167123495</v>
      </c>
      <c r="ED31" s="6">
        <f>+'Serie Gasto $Corrientes'!EP31*'Serie Gasto Constantes'!$AR$207</f>
        <v>3216257534224.7998</v>
      </c>
      <c r="EE31" s="6">
        <f>+'Serie Gasto $Corrientes'!EQ31*'Serie Gasto Constantes'!$AR$207</f>
        <v>3216257534224.7998</v>
      </c>
      <c r="EF31" s="6">
        <f>+'Serie Gasto $Corrientes'!ER31*'Serie Gasto Constantes'!$AR$207</f>
        <v>1716224639511.6262</v>
      </c>
      <c r="EG31" s="126">
        <f t="shared" si="44"/>
        <v>0.53360920922810373</v>
      </c>
      <c r="EH31" s="6">
        <f>+'Serie Gasto $Corrientes'!ET31*'Serie Gasto Constantes'!$AR$207</f>
        <v>1716224639511.6262</v>
      </c>
      <c r="EI31" s="7">
        <f t="shared" si="45"/>
        <v>0.53360920922810373</v>
      </c>
      <c r="EJ31" s="6">
        <f>+'Serie Gasto $Corrientes'!EV31*'Serie Gasto Constantes'!$AR$207</f>
        <v>3216257534224.7998</v>
      </c>
      <c r="EK31" s="6">
        <f>+'Serie Gasto $Corrientes'!EW31*'Serie Gasto Constantes'!$AR$207</f>
        <v>3216257534224.7998</v>
      </c>
      <c r="EL31" s="6">
        <f>+'Serie Gasto $Corrientes'!EX31*'Serie Gasto Constantes'!$AR$207</f>
        <v>1982263838310.865</v>
      </c>
      <c r="EM31" s="126">
        <f t="shared" si="46"/>
        <v>0.61632621679614386</v>
      </c>
      <c r="EN31" s="6">
        <f>+'Serie Gasto $Corrientes'!EZ31*'Serie Gasto Constantes'!$AR$207</f>
        <v>1982263838310.865</v>
      </c>
      <c r="EO31" s="7">
        <f t="shared" si="47"/>
        <v>0.61632621679614386</v>
      </c>
      <c r="EP31" s="6">
        <f>+'Serie Gasto $Corrientes'!FB31*'Serie Gasto Constantes'!$AR$207</f>
        <v>3216257534224.7998</v>
      </c>
      <c r="EQ31" s="6">
        <f>+'Serie Gasto $Corrientes'!FC31*'Serie Gasto Constantes'!$AR$207</f>
        <v>3216257534224.7998</v>
      </c>
      <c r="ER31" s="6">
        <f>+'Serie Gasto $Corrientes'!FD31*'Serie Gasto Constantes'!$AR$207</f>
        <v>2139043838310.865</v>
      </c>
      <c r="ES31" s="126">
        <f t="shared" si="48"/>
        <v>0.66507231325504823</v>
      </c>
      <c r="ET31" s="6">
        <f>+'Serie Gasto $Corrientes'!FF31*'Serie Gasto Constantes'!$AR$207</f>
        <v>2139043838310.865</v>
      </c>
      <c r="EU31" s="7">
        <f t="shared" si="49"/>
        <v>0.66507231325504823</v>
      </c>
      <c r="EV31" s="6">
        <f>+'Serie Gasto $Corrientes'!FH31*'Serie Gasto Constantes'!$AR$207</f>
        <v>3216257534224.7998</v>
      </c>
      <c r="EW31" s="6">
        <f>+'Serie Gasto $Corrientes'!FI31*'Serie Gasto Constantes'!$AR$207</f>
        <v>3216257534224.7998</v>
      </c>
      <c r="EX31" s="6">
        <f>+'Serie Gasto $Corrientes'!FJ31*'Serie Gasto Constantes'!$AR$207</f>
        <v>2331294790710.8652</v>
      </c>
      <c r="EY31" s="126">
        <f t="shared" si="50"/>
        <v>0.72484705155079154</v>
      </c>
      <c r="EZ31" s="6">
        <f>+'Serie Gasto $Corrientes'!FL31*'Serie Gasto Constantes'!$AR$207</f>
        <v>2331294790710.8652</v>
      </c>
      <c r="FA31" s="7">
        <f t="shared" si="51"/>
        <v>0.72484705155079154</v>
      </c>
      <c r="FB31" s="6">
        <f>+'Serie Gasto $Corrientes'!FQ31*'Serie Gasto Constantes'!$AR$207</f>
        <v>3216257534224.7998</v>
      </c>
      <c r="FC31" s="6">
        <f>+'Serie Gasto $Corrientes'!FR31*'Serie Gasto Constantes'!$AR$207</f>
        <v>3216257534224.7998</v>
      </c>
      <c r="FD31" s="6">
        <f>+'Serie Gasto $Corrientes'!FS31*'Serie Gasto Constantes'!$AR$207</f>
        <v>2558103190710.8647</v>
      </c>
      <c r="FE31" s="126">
        <f t="shared" si="52"/>
        <v>0.79536640442800643</v>
      </c>
      <c r="FF31" s="6">
        <f>+'Serie Gasto $Corrientes'!FU31*'Serie Gasto Constantes'!$AR$207</f>
        <v>2558103190710.8647</v>
      </c>
      <c r="FG31" s="7">
        <f t="shared" si="53"/>
        <v>0.79536640442800643</v>
      </c>
      <c r="FH31" s="6">
        <f>+'Serie Gasto $Corrientes'!FW31*'Serie Gasto Constantes'!$AR$207</f>
        <v>3216257534224.7998</v>
      </c>
      <c r="FI31" s="6">
        <f>+'Serie Gasto $Corrientes'!FX31*'Serie Gasto Constantes'!$AR$207</f>
        <v>3216257534224.7998</v>
      </c>
      <c r="FJ31" s="6">
        <f>+'Serie Gasto $Corrientes'!FY31*'Serie Gasto Constantes'!$AR$207</f>
        <v>2806062052190.4199</v>
      </c>
      <c r="FK31" s="126">
        <f t="shared" si="54"/>
        <v>0.87246186672882609</v>
      </c>
      <c r="FL31" s="6">
        <f>+'Serie Gasto $Corrientes'!GA31*'Serie Gasto Constantes'!$AR$207</f>
        <v>2714883190710.8647</v>
      </c>
      <c r="FM31" s="7">
        <f t="shared" si="55"/>
        <v>0.84411250088691081</v>
      </c>
      <c r="FN31" s="6">
        <f>+'Serie Gasto $Corrientes'!GC31*'Serie Gasto Constantes'!$AR$207</f>
        <v>3216257534224.7998</v>
      </c>
      <c r="FO31" s="6">
        <f>+'Serie Gasto $Corrientes'!GD31*'Serie Gasto Constantes'!$AR$207</f>
        <v>3054251534224.7998</v>
      </c>
      <c r="FP31" s="6">
        <f>+'Serie Gasto $Corrientes'!GE31*'Serie Gasto Constantes'!$AR$207</f>
        <v>3054251534224.7998</v>
      </c>
      <c r="FQ31" s="126">
        <f t="shared" si="56"/>
        <v>1</v>
      </c>
      <c r="FR31" s="6">
        <f>+'Serie Gasto $Corrientes'!GG31*'Serie Gasto Constantes'!$AR$207</f>
        <v>3054251534224.7998</v>
      </c>
      <c r="FS31" s="7">
        <f t="shared" si="57"/>
        <v>1</v>
      </c>
      <c r="FT31" s="6">
        <f>+'Serie Gasto $Corrientes'!GI31*'Serie Gasto Constantes'!$AS$207</f>
        <v>3091064000000</v>
      </c>
      <c r="FU31" s="6">
        <f>+'Serie Gasto $Corrientes'!GJ31*'Serie Gasto Constantes'!$AS$207</f>
        <v>3091064000000</v>
      </c>
      <c r="FV31" s="6">
        <f>+'Serie Gasto $Corrientes'!GK31*'Serie Gasto Constantes'!$AS$207</f>
        <v>276160858960</v>
      </c>
      <c r="FW31" s="126">
        <f t="shared" si="58"/>
        <v>8.9341682656845667E-2</v>
      </c>
      <c r="FX31" s="6">
        <f>+'Serie Gasto $Corrientes'!GM31*'Serie Gasto Constantes'!$AS$207</f>
        <v>0</v>
      </c>
      <c r="FY31" s="7">
        <f t="shared" si="59"/>
        <v>0</v>
      </c>
      <c r="FZ31" s="6">
        <f>+'Serie Gasto $Corrientes'!GO31*'Serie Gasto Constantes'!$AS$207</f>
        <v>3091064000000</v>
      </c>
      <c r="GA31" s="6">
        <f>+'Serie Gasto $Corrientes'!GP31*'Serie Gasto Constantes'!$AS$207</f>
        <v>3091064000000</v>
      </c>
      <c r="GB31" s="6">
        <f>+'Serie Gasto $Corrientes'!GQ31*'Serie Gasto Constantes'!$AS$207</f>
        <v>276160858960</v>
      </c>
      <c r="GC31" s="126">
        <f t="shared" si="60"/>
        <v>8.9341682656845667E-2</v>
      </c>
      <c r="GD31" s="6">
        <f>+'Serie Gasto $Corrientes'!GS31*'Serie Gasto Constantes'!$AS$207</f>
        <v>276160858960</v>
      </c>
      <c r="GE31" s="7">
        <f t="shared" si="61"/>
        <v>8.9341682656845667E-2</v>
      </c>
      <c r="GF31" s="6">
        <f>+'Serie Gasto $Corrientes'!GU31*'Serie Gasto Constantes'!$AS$207</f>
        <v>3091064000000</v>
      </c>
      <c r="GG31" s="6">
        <f>+'Serie Gasto $Corrientes'!GV31*'Serie Gasto Constantes'!$AS$207</f>
        <v>3091064000000</v>
      </c>
      <c r="GH31" s="6">
        <f>+'Serie Gasto $Corrientes'!GW31*'Serie Gasto Constantes'!$AS$207</f>
        <v>426160858960</v>
      </c>
      <c r="GI31" s="126">
        <f t="shared" si="62"/>
        <v>0.13786866236350978</v>
      </c>
      <c r="GJ31" s="6">
        <f>+'Serie Gasto $Corrientes'!GY31*'Serie Gasto Constantes'!$AS$207</f>
        <v>426160858960</v>
      </c>
      <c r="GK31" s="7">
        <f t="shared" si="63"/>
        <v>0.13786866236350978</v>
      </c>
      <c r="GL31" s="6">
        <f>+'Serie Gasto $Corrientes'!HA31*'Serie Gasto Constantes'!$AS$207</f>
        <v>3091064000000</v>
      </c>
      <c r="GM31" s="6">
        <f>+'Serie Gasto $Corrientes'!HB31*'Serie Gasto Constantes'!$AS$207</f>
        <v>3091064000000</v>
      </c>
      <c r="GN31" s="6">
        <f>+'Serie Gasto $Corrientes'!HC31*'Serie Gasto Constantes'!$AS$207</f>
        <v>696160858960</v>
      </c>
      <c r="GO31" s="126">
        <f t="shared" si="64"/>
        <v>0.22521722583550519</v>
      </c>
      <c r="GP31" s="6">
        <f>+'Serie Gasto $Corrientes'!HE31*'Serie Gasto Constantes'!$AS$207</f>
        <v>696160858960</v>
      </c>
      <c r="GQ31" s="7">
        <f t="shared" si="65"/>
        <v>0.22521722583550519</v>
      </c>
      <c r="GR31" s="6">
        <f>+'Serie Gasto $Corrientes'!HG31*'Serie Gasto Constantes'!$AS$207</f>
        <v>3091064000000</v>
      </c>
      <c r="GS31" s="6">
        <f>+'Serie Gasto $Corrientes'!HH31*'Serie Gasto Constantes'!$AS$207</f>
        <v>3091064000000</v>
      </c>
      <c r="GT31" s="6">
        <f>+'Serie Gasto $Corrientes'!HI31*'Serie Gasto Constantes'!$AS$207</f>
        <v>996160858960</v>
      </c>
      <c r="GU31" s="126">
        <f t="shared" si="66"/>
        <v>0.32227118524883341</v>
      </c>
      <c r="GV31" s="6">
        <f>+'Serie Gasto $Corrientes'!HK31*'Serie Gasto Constantes'!$AS$207</f>
        <v>996160858960</v>
      </c>
      <c r="GW31" s="7">
        <f t="shared" si="67"/>
        <v>0.32227118524883341</v>
      </c>
      <c r="GX31" s="6">
        <f>+'Serie Gasto $Corrientes'!HM31*'Serie Gasto Constantes'!$AS$207</f>
        <v>3091064000000</v>
      </c>
      <c r="GY31" s="6">
        <f>+'Serie Gasto $Corrientes'!HN31*'Serie Gasto Constantes'!$AS$207</f>
        <v>3091064000000</v>
      </c>
      <c r="GZ31" s="6">
        <f>+'Serie Gasto $Corrientes'!HO31*'Serie Gasto Constantes'!$AS$207</f>
        <v>2440483030260</v>
      </c>
      <c r="HA31" s="126">
        <f t="shared" si="68"/>
        <v>0.78952846989256775</v>
      </c>
      <c r="HB31" s="6">
        <f>+'Serie Gasto $Corrientes'!HQ31*'Serie Gasto Constantes'!$AS$207</f>
        <v>1278253882827</v>
      </c>
      <c r="HC31" s="7">
        <f t="shared" si="69"/>
        <v>0.41353200154606956</v>
      </c>
    </row>
    <row r="32" spans="1:211" x14ac:dyDescent="0.35">
      <c r="A32" s="43" t="s">
        <v>33</v>
      </c>
      <c r="B32" s="3">
        <f>+'Serie Gasto $Corrientes'!B32*'Serie Gasto Constantes'!$V$207</f>
        <v>48065341379.22699</v>
      </c>
      <c r="C32" s="1">
        <f>+'Serie Gasto $Corrientes'!C32*'Serie Gasto Constantes'!$V$207</f>
        <v>47301032531.391602</v>
      </c>
      <c r="D32" s="4">
        <f t="shared" si="0"/>
        <v>0.98409854531552943</v>
      </c>
      <c r="E32" s="3">
        <f>+'Serie Gasto $Corrientes'!E32*'Serie Gasto Constantes'!$W$207</f>
        <v>45998154730.624626</v>
      </c>
      <c r="F32" s="1">
        <f>+'Serie Gasto $Corrientes'!F32*'Serie Gasto Constantes'!$W$207</f>
        <v>45994326478.120033</v>
      </c>
      <c r="G32" s="4">
        <f t="shared" si="1"/>
        <v>0.99991677378088295</v>
      </c>
      <c r="H32" s="3">
        <f>+'Serie Gasto $Corrientes'!H32*'Serie Gasto Constantes'!$X$207</f>
        <v>45915592585.528908</v>
      </c>
      <c r="I32" s="1">
        <f>+'Serie Gasto $Corrientes'!I32*'Serie Gasto Constantes'!$X$207</f>
        <v>45710422137.725609</v>
      </c>
      <c r="J32" s="4">
        <f t="shared" si="2"/>
        <v>0.99553157356248601</v>
      </c>
      <c r="K32" s="3">
        <f>+'Serie Gasto $Corrientes'!K32*'Serie Gasto Constantes'!$Y$207</f>
        <v>47387449283.667404</v>
      </c>
      <c r="L32" s="1">
        <f>+'Serie Gasto $Corrientes'!L32*'Serie Gasto Constantes'!$Y$207</f>
        <v>46712612470.449997</v>
      </c>
      <c r="M32" s="4">
        <f t="shared" si="3"/>
        <v>0.98575916569854294</v>
      </c>
      <c r="N32" s="3">
        <f>+'Serie Gasto $Corrientes'!N32*'Serie Gasto Constantes'!$Z$207</f>
        <v>50437132238.709648</v>
      </c>
      <c r="O32" s="1">
        <f>+'Serie Gasto $Corrientes'!O32*'Serie Gasto Constantes'!$Z$207</f>
        <v>50412259780.294159</v>
      </c>
      <c r="P32" s="4">
        <f t="shared" si="4"/>
        <v>0.99950686216064444</v>
      </c>
      <c r="Q32" s="3">
        <f>+'Serie Gasto $Corrientes'!Q32*'Serie Gasto Constantes'!$AA$207</f>
        <v>56314183155.245369</v>
      </c>
      <c r="R32" s="1">
        <f>+'Serie Gasto $Corrientes'!R32*'Serie Gasto Constantes'!$AA$207</f>
        <v>55161519676.757759</v>
      </c>
      <c r="S32" s="4">
        <f t="shared" si="5"/>
        <v>0.97953156001020236</v>
      </c>
      <c r="T32" s="3">
        <f>+'Serie Gasto $Corrientes'!T32*'Serie Gasto Constantes'!$AB$207</f>
        <v>54990482483.790359</v>
      </c>
      <c r="U32" s="1">
        <f>+'Serie Gasto $Corrientes'!U32*'Serie Gasto Constantes'!$AB$207</f>
        <v>53863811910.07238</v>
      </c>
      <c r="V32" s="4">
        <f t="shared" si="6"/>
        <v>0.9795115350360839</v>
      </c>
      <c r="W32" s="3">
        <f>+'Serie Gasto $Corrientes'!W32*'Serie Gasto Constantes'!$AC$207</f>
        <v>54438607100.893478</v>
      </c>
      <c r="X32" s="1">
        <f>+'Serie Gasto $Corrientes'!X32*'Serie Gasto Constantes'!$AC$207</f>
        <v>53231008304.485817</v>
      </c>
      <c r="Y32" s="4">
        <f t="shared" si="7"/>
        <v>0.97781723558485678</v>
      </c>
      <c r="Z32" s="3">
        <f>+'Serie Gasto $Corrientes'!Z32*'Serie Gasto Constantes'!$AD$207</f>
        <v>55105952324.822578</v>
      </c>
      <c r="AA32" s="1">
        <f>+'Serie Gasto $Corrientes'!AA32*'Serie Gasto Constantes'!$AD$207</f>
        <v>55080452232.989845</v>
      </c>
      <c r="AB32" s="4">
        <f t="shared" si="8"/>
        <v>0.99953725340445221</v>
      </c>
      <c r="AC32" s="3">
        <f>+'Serie Gasto $Corrientes'!AC32*'Serie Gasto Constantes'!$AE$207</f>
        <v>57060484266.1465</v>
      </c>
      <c r="AD32" s="1">
        <f>+'Serie Gasto $Corrientes'!AD32*'Serie Gasto Constantes'!$AE$207</f>
        <v>56947232461.928825</v>
      </c>
      <c r="AE32" s="125">
        <f t="shared" si="9"/>
        <v>0.99801523233330025</v>
      </c>
      <c r="AF32" s="3">
        <f>+'Serie Gasto $Corrientes'!AF32*'Serie Gasto Constantes'!$AF$207</f>
        <v>59720300915.16761</v>
      </c>
      <c r="AG32" s="1">
        <f>+'Serie Gasto $Corrientes'!AG32*'Serie Gasto Constantes'!$AF$207</f>
        <v>59496742900.072395</v>
      </c>
      <c r="AH32" s="1">
        <f>+'Serie Gasto $Corrientes'!AH32*'Serie Gasto Constantes'!$AF$207</f>
        <v>56054903868.081429</v>
      </c>
      <c r="AI32" s="125">
        <f t="shared" si="76"/>
        <v>0.94215079911564736</v>
      </c>
      <c r="AJ32" s="1">
        <f>+'Serie Gasto $Corrientes'!AJ32*'Serie Gasto Constantes'!$AF$207</f>
        <v>53785842302.153076</v>
      </c>
      <c r="AK32" s="125">
        <f t="shared" si="11"/>
        <v>0.90401322291690744</v>
      </c>
      <c r="AL32" s="3">
        <f>+'Serie Gasto $Corrientes'!AL32*'Serie Gasto Constantes'!$AG$207</f>
        <v>57396786261.929405</v>
      </c>
      <c r="AM32" s="1">
        <f>+'Serie Gasto $Corrientes'!AM32*'Serie Gasto Constantes'!$AG$207</f>
        <v>65001064556.564705</v>
      </c>
      <c r="AN32" s="1">
        <f>+'Serie Gasto $Corrientes'!AN32*'Serie Gasto Constantes'!$AG$207</f>
        <v>57623246513.468956</v>
      </c>
      <c r="AO32" s="125">
        <f t="shared" si="12"/>
        <v>0.88649696595852701</v>
      </c>
      <c r="AP32" s="1">
        <f>+'Serie Gasto $Corrientes'!AP32*'Serie Gasto Constantes'!$AG$207</f>
        <v>50911847709.733063</v>
      </c>
      <c r="AQ32" s="125">
        <f t="shared" si="13"/>
        <v>0.78324636768723943</v>
      </c>
      <c r="AR32" s="3">
        <f>+'Serie Gasto $Corrientes'!AR32*'Serie Gasto Constantes'!$AH$207</f>
        <v>94607686412.006119</v>
      </c>
      <c r="AS32" s="1">
        <f>+'Serie Gasto $Corrientes'!AS32*'Serie Gasto Constantes'!$AH$207</f>
        <v>94607686412.006119</v>
      </c>
      <c r="AT32" s="1">
        <f>+'Serie Gasto $Corrientes'!AT32*'Serie Gasto Constantes'!$AH$207</f>
        <v>51697423117.537384</v>
      </c>
      <c r="AU32" s="125">
        <f t="shared" si="14"/>
        <v>0.54643998894974311</v>
      </c>
      <c r="AV32" s="1">
        <f>+'Serie Gasto $Corrientes'!AV32*'Serie Gasto Constantes'!$AH$207</f>
        <v>50009495806.902245</v>
      </c>
      <c r="AW32" s="125">
        <f t="shared" si="15"/>
        <v>0.52859865517814653</v>
      </c>
      <c r="AX32" s="3">
        <f>+'Serie Gasto $Corrientes'!AX32*'Serie Gasto Constantes'!$AI$207</f>
        <v>92094035878.274612</v>
      </c>
      <c r="AY32" s="1">
        <f>+'Serie Gasto $Corrientes'!AY32*'Serie Gasto Constantes'!$AI$207</f>
        <v>92094035878.274612</v>
      </c>
      <c r="AZ32" s="1">
        <f>+'Serie Gasto $Corrientes'!AZ32*'Serie Gasto Constantes'!$AI$207</f>
        <v>55680794982.754868</v>
      </c>
      <c r="BA32" s="125">
        <f t="shared" si="16"/>
        <v>0.60460804493736175</v>
      </c>
      <c r="BB32" s="1">
        <f>+'Serie Gasto $Corrientes'!BB32*'Serie Gasto Constantes'!$AI$207</f>
        <v>53796859809.98941</v>
      </c>
      <c r="BC32" s="125">
        <f t="shared" si="17"/>
        <v>0.58415139804596539</v>
      </c>
      <c r="BD32" s="3">
        <f>+'Serie Gasto $Corrientes'!BD32*'Serie Gasto Constantes'!$AJ$207</f>
        <v>93357761414.171112</v>
      </c>
      <c r="BE32" s="1">
        <f>+'Serie Gasto $Corrientes'!BE32*'Serie Gasto Constantes'!$AJ$207</f>
        <v>92424179246.275635</v>
      </c>
      <c r="BF32" s="1">
        <f>+'Serie Gasto $Corrientes'!BF32*'Serie Gasto Constantes'!$AJ$207</f>
        <v>63190887168.70771</v>
      </c>
      <c r="BG32" s="125">
        <f t="shared" si="18"/>
        <v>0.68370514819858763</v>
      </c>
      <c r="BH32" s="1">
        <f>+'Serie Gasto $Corrientes'!BH32*'Serie Gasto Constantes'!$AJ$207</f>
        <v>59454966522.700294</v>
      </c>
      <c r="BI32" s="125">
        <f t="shared" si="19"/>
        <v>0.64328368407010894</v>
      </c>
      <c r="BJ32" s="3">
        <f>+'Serie Gasto $Corrientes'!BJ32*'Serie Gasto Constantes'!$AK$207</f>
        <v>99359071126.398346</v>
      </c>
      <c r="BK32" s="1">
        <f>+'Serie Gasto $Corrientes'!BK32*'Serie Gasto Constantes'!$AK$207</f>
        <v>99359071126.398346</v>
      </c>
      <c r="BL32" s="1">
        <f>+'Serie Gasto $Corrientes'!BL32*'Serie Gasto Constantes'!$AK$207</f>
        <v>77916434301.076904</v>
      </c>
      <c r="BM32" s="125">
        <f t="shared" si="20"/>
        <v>0.78419044600322929</v>
      </c>
      <c r="BN32" s="1">
        <f>+'Serie Gasto $Corrientes'!BN32*'Serie Gasto Constantes'!$AK$207</f>
        <v>75699399305.546646</v>
      </c>
      <c r="BO32" s="125">
        <f t="shared" si="21"/>
        <v>0.76187708326345605</v>
      </c>
      <c r="BP32" s="3">
        <f>+'Serie Gasto $Corrientes'!BP32*'Serie Gasto Constantes'!$AL$207</f>
        <v>99433337830.332474</v>
      </c>
      <c r="BQ32" s="1">
        <f>+'Serie Gasto $Corrientes'!BQ32*'Serie Gasto Constantes'!$AL$207</f>
        <v>99433337830.332474</v>
      </c>
      <c r="BR32" s="1">
        <f>+'Serie Gasto $Corrientes'!BR32*'Serie Gasto Constantes'!$AL$207</f>
        <v>84212309855.629761</v>
      </c>
      <c r="BS32" s="125">
        <f t="shared" si="22"/>
        <v>0.84692228676186021</v>
      </c>
      <c r="BT32" s="1">
        <f>+'Serie Gasto $Corrientes'!BT32*'Serie Gasto Constantes'!$AL$207</f>
        <v>83812050586.317886</v>
      </c>
      <c r="BU32" s="125">
        <f t="shared" si="23"/>
        <v>0.84289688363202808</v>
      </c>
      <c r="BV32" s="3">
        <f>+'Serie Gasto $Corrientes'!BV32*'Serie Gasto Constantes'!$AM$207</f>
        <v>99771176917.822891</v>
      </c>
      <c r="BW32" s="1">
        <f>+'Serie Gasto $Corrientes'!BW32*'Serie Gasto Constantes'!$AM$207</f>
        <v>99771176917.822891</v>
      </c>
      <c r="BX32" s="1">
        <f>+'Serie Gasto $Corrientes'!BX32*'Serie Gasto Constantes'!$AM$207</f>
        <v>87915402421.652328</v>
      </c>
      <c r="BY32" s="125">
        <f t="shared" si="24"/>
        <v>0.88117034536000671</v>
      </c>
      <c r="BZ32" s="1">
        <f>+'Serie Gasto $Corrientes'!BZ32*'Serie Gasto Constantes'!$AM$207</f>
        <v>87500143327.255493</v>
      </c>
      <c r="CA32" s="125">
        <f t="shared" si="25"/>
        <v>0.8770082305366157</v>
      </c>
      <c r="CB32" s="3">
        <f>+'Serie Gasto $Corrientes'!CB32*'Serie Gasto Constantes'!$AN$207</f>
        <v>103342883909.64368</v>
      </c>
      <c r="CC32" s="1">
        <f>+'Serie Gasto $Corrientes'!CC32*'Serie Gasto Constantes'!$AN$207</f>
        <v>103342883909.64368</v>
      </c>
      <c r="CD32" s="1">
        <f>+'Serie Gasto $Corrientes'!CD32*'Serie Gasto Constantes'!$AN$207</f>
        <v>97553455822.034653</v>
      </c>
      <c r="CE32" s="125">
        <f t="shared" si="26"/>
        <v>0.94397845435907402</v>
      </c>
      <c r="CF32" s="1">
        <f>+'Serie Gasto $Corrientes'!CF32*'Serie Gasto Constantes'!$AN$207</f>
        <v>97251879398.606827</v>
      </c>
      <c r="CG32" s="4">
        <f t="shared" si="27"/>
        <v>0.94106024255755794</v>
      </c>
      <c r="CH32" s="1">
        <f>+'Serie Gasto $Corrientes'!CH32*'Serie Gasto Constantes'!$AO$207</f>
        <v>100044605864.27818</v>
      </c>
      <c r="CI32" s="1">
        <f>+'Serie Gasto $Corrientes'!CI32*'Serie Gasto Constantes'!$AO$207</f>
        <v>100044605864.27818</v>
      </c>
      <c r="CJ32" s="1">
        <f>+'Serie Gasto $Corrientes'!CJ32*'Serie Gasto Constantes'!$AO$207</f>
        <v>90950427059.879395</v>
      </c>
      <c r="CK32" s="125">
        <f t="shared" si="28"/>
        <v>0.90909875924009265</v>
      </c>
      <c r="CL32" s="1">
        <f>+'Serie Gasto $Corrientes'!CL32*'Serie Gasto Constantes'!$AO$207</f>
        <v>90699719317.457626</v>
      </c>
      <c r="CM32" s="4">
        <f t="shared" si="29"/>
        <v>0.90659279962082162</v>
      </c>
      <c r="CN32" s="1">
        <f>+'Serie Gasto $Corrientes'!CN32*'Serie Gasto Constantes'!$AP$207</f>
        <v>91201713797.11496</v>
      </c>
      <c r="CO32" s="1">
        <f>+'Serie Gasto $Corrientes'!CO32*'Serie Gasto Constantes'!$AP$207</f>
        <v>91201713797.11496</v>
      </c>
      <c r="CP32" s="1">
        <f>+'Serie Gasto $Corrientes'!CP32*'Serie Gasto Constantes'!$AP$207</f>
        <v>89431163736.160507</v>
      </c>
      <c r="CQ32" s="125">
        <f t="shared" si="30"/>
        <v>0.9805864387056018</v>
      </c>
      <c r="CR32" s="1">
        <f>+'Serie Gasto $Corrientes'!CR32*'Serie Gasto Constantes'!$AP$207</f>
        <v>89123287173.233765</v>
      </c>
      <c r="CS32" s="4">
        <f t="shared" si="31"/>
        <v>0.97721066263617795</v>
      </c>
      <c r="CT32" s="1">
        <f>+'Serie Gasto $Corrientes'!DC32*'Serie Gasto Constantes'!$AQ$207</f>
        <v>92061892306.632355</v>
      </c>
      <c r="CU32" s="1">
        <f>+'Serie Gasto $Corrientes'!DD32*'Serie Gasto Constantes'!$AQ$207</f>
        <v>92542558185.629974</v>
      </c>
      <c r="CV32" s="1">
        <f>+'Serie Gasto $Corrientes'!DE32*'Serie Gasto Constantes'!$AQ$207</f>
        <v>92173224811.279587</v>
      </c>
      <c r="CW32" s="125">
        <f t="shared" si="70"/>
        <v>0.99600904295719228</v>
      </c>
      <c r="CX32" s="1">
        <f>+'Serie Gasto $Corrientes'!DG32*'Serie Gasto Constantes'!$AQ$207</f>
        <v>91689969887.371643</v>
      </c>
      <c r="CY32" s="4">
        <f t="shared" si="33"/>
        <v>0.99078706797203364</v>
      </c>
      <c r="CZ32" s="1">
        <f>+'Serie Gasto $Corrientes'!DL32*'Serie Gasto Constantes'!$AR$207</f>
        <v>105867566953.2</v>
      </c>
      <c r="DA32" s="1">
        <f>+'Serie Gasto $Corrientes'!DM32*'Serie Gasto Constantes'!$AR$207</f>
        <v>105867566953.2</v>
      </c>
      <c r="DB32" s="1">
        <f>+'Serie Gasto $Corrientes'!DN32*'Serie Gasto Constantes'!$AR$207</f>
        <v>4913234001.8579998</v>
      </c>
      <c r="DC32" s="125">
        <f t="shared" si="34"/>
        <v>4.6409246412831541E-2</v>
      </c>
      <c r="DD32" s="1">
        <f>+'Serie Gasto $Corrientes'!DP32*'Serie Gasto Constantes'!$AR$207</f>
        <v>4590688208.4179993</v>
      </c>
      <c r="DE32" s="4">
        <f t="shared" si="35"/>
        <v>4.336255512934728E-2</v>
      </c>
      <c r="DF32" s="1">
        <f>+'Serie Gasto $Corrientes'!DR32*'Serie Gasto Constantes'!$AR$207</f>
        <v>105867566953.2</v>
      </c>
      <c r="DG32" s="1">
        <f>+'Serie Gasto $Corrientes'!DS32*'Serie Gasto Constantes'!$AR$207</f>
        <v>105867566953.2</v>
      </c>
      <c r="DH32" s="1">
        <f>+'Serie Gasto $Corrientes'!DT32*'Serie Gasto Constantes'!$AR$207</f>
        <v>11712237616.809599</v>
      </c>
      <c r="DI32" s="125">
        <f t="shared" si="36"/>
        <v>0.11063102661070062</v>
      </c>
      <c r="DJ32" s="1">
        <f>+'Serie Gasto $Corrientes'!DV32*'Serie Gasto Constantes'!$AR$207</f>
        <v>10900781443.499998</v>
      </c>
      <c r="DK32" s="4">
        <f t="shared" si="37"/>
        <v>0.10296620350516619</v>
      </c>
      <c r="DL32" s="1">
        <f>+'Serie Gasto $Corrientes'!DX32*'Serie Gasto Constantes'!$AR$207</f>
        <v>105867566953.2</v>
      </c>
      <c r="DM32" s="1">
        <f>+'Serie Gasto $Corrientes'!DY32*'Serie Gasto Constantes'!$AR$207</f>
        <v>105867566953.2</v>
      </c>
      <c r="DN32" s="1">
        <f>+'Serie Gasto $Corrientes'!DZ32*'Serie Gasto Constantes'!$AR$207</f>
        <v>18006045565.6068</v>
      </c>
      <c r="DO32" s="125">
        <f t="shared" si="38"/>
        <v>0.17008084802370668</v>
      </c>
      <c r="DP32" s="1">
        <f>+'Serie Gasto $Corrientes'!EB32*'Serie Gasto Constantes'!$AR$207</f>
        <v>17137317035.357998</v>
      </c>
      <c r="DQ32" s="4">
        <f t="shared" si="39"/>
        <v>0.16187504377930731</v>
      </c>
      <c r="DR32" s="1">
        <f>+'Serie Gasto $Corrientes'!ED32*'Serie Gasto Constantes'!$AR$207</f>
        <v>105867566953.2</v>
      </c>
      <c r="DS32" s="1">
        <f>+'Serie Gasto $Corrientes'!EE32*'Serie Gasto Constantes'!$AR$207</f>
        <v>105867566953.2</v>
      </c>
      <c r="DT32" s="1">
        <f>+'Serie Gasto $Corrientes'!EF32*'Serie Gasto Constantes'!$AR$207</f>
        <v>24420925740.587997</v>
      </c>
      <c r="DU32" s="125">
        <f t="shared" si="40"/>
        <v>0.23067428905193935</v>
      </c>
      <c r="DV32" s="1">
        <f>+'Serie Gasto $Corrientes'!EH32*'Serie Gasto Constantes'!$AR$207</f>
        <v>23586635282.511597</v>
      </c>
      <c r="DW32" s="4">
        <f t="shared" si="41"/>
        <v>0.22279377869275438</v>
      </c>
      <c r="DX32" s="1">
        <f>+'Serie Gasto $Corrientes'!EJ32*'Serie Gasto Constantes'!$AR$207</f>
        <v>105867566953.2</v>
      </c>
      <c r="DY32" s="1">
        <f>+'Serie Gasto $Corrientes'!EK32*'Serie Gasto Constantes'!$AR$207</f>
        <v>103733734955.93159</v>
      </c>
      <c r="DZ32" s="1">
        <f>+'Serie Gasto $Corrientes'!EL32*'Serie Gasto Constantes'!$AR$207</f>
        <v>30924166071.052795</v>
      </c>
      <c r="EA32" s="125">
        <f t="shared" si="42"/>
        <v>0.29811098659650181</v>
      </c>
      <c r="EB32" s="1">
        <f>+'Serie Gasto $Corrientes'!EN32*'Serie Gasto Constantes'!$AR$207</f>
        <v>30166157924.323196</v>
      </c>
      <c r="EC32" s="4">
        <f t="shared" si="43"/>
        <v>0.29080373840909568</v>
      </c>
      <c r="ED32" s="1">
        <f>+'Serie Gasto $Corrientes'!EP32*'Serie Gasto Constantes'!$AR$207</f>
        <v>105867566953.2</v>
      </c>
      <c r="EE32" s="1">
        <f>+'Serie Gasto $Corrientes'!EQ32*'Serie Gasto Constantes'!$AR$207</f>
        <v>103733734955.93159</v>
      </c>
      <c r="EF32" s="1">
        <f>+'Serie Gasto $Corrientes'!ER32*'Serie Gasto Constantes'!$AR$207</f>
        <v>43190731440.417595</v>
      </c>
      <c r="EG32" s="125">
        <f t="shared" si="44"/>
        <v>0.41636148027221792</v>
      </c>
      <c r="EH32" s="1">
        <f>+'Serie Gasto $Corrientes'!ET32*'Serie Gasto Constantes'!$AR$207</f>
        <v>42504100363.327194</v>
      </c>
      <c r="EI32" s="4">
        <f t="shared" si="45"/>
        <v>0.40974231171165182</v>
      </c>
      <c r="EJ32" s="1">
        <f>+'Serie Gasto $Corrientes'!EV32*'Serie Gasto Constantes'!$AR$207</f>
        <v>105867566953.2</v>
      </c>
      <c r="EK32" s="1">
        <f>+'Serie Gasto $Corrientes'!EW32*'Serie Gasto Constantes'!$AR$207</f>
        <v>103733734955.93159</v>
      </c>
      <c r="EL32" s="1">
        <f>+'Serie Gasto $Corrientes'!EX32*'Serie Gasto Constantes'!$AR$207</f>
        <v>50170239716.750397</v>
      </c>
      <c r="EM32" s="125">
        <f t="shared" si="46"/>
        <v>0.4836443972451569</v>
      </c>
      <c r="EN32" s="1">
        <f>+'Serie Gasto $Corrientes'!EZ32*'Serie Gasto Constantes'!$AR$207</f>
        <v>49544064488.708397</v>
      </c>
      <c r="EO32" s="4">
        <f t="shared" si="47"/>
        <v>0.47760802702954658</v>
      </c>
      <c r="EP32" s="1">
        <f>+'Serie Gasto $Corrientes'!FB32*'Serie Gasto Constantes'!$AR$207</f>
        <v>105867566953.2</v>
      </c>
      <c r="EQ32" s="1">
        <f>+'Serie Gasto $Corrientes'!FC32*'Serie Gasto Constantes'!$AR$207</f>
        <v>103733734955.93159</v>
      </c>
      <c r="ER32" s="1">
        <f>+'Serie Gasto $Corrientes'!FD32*'Serie Gasto Constantes'!$AR$207</f>
        <v>56565644103.181198</v>
      </c>
      <c r="ES32" s="125">
        <f t="shared" si="48"/>
        <v>0.54529651445801641</v>
      </c>
      <c r="ET32" s="1">
        <f>+'Serie Gasto $Corrientes'!FF32*'Serie Gasto Constantes'!$AR$207</f>
        <v>55578846463.467598</v>
      </c>
      <c r="EU32" s="4">
        <f t="shared" si="49"/>
        <v>0.53578372057150681</v>
      </c>
      <c r="EV32" s="1">
        <f>+'Serie Gasto $Corrientes'!FH32*'Serie Gasto Constantes'!$AR$207</f>
        <v>105867566953.2</v>
      </c>
      <c r="EW32" s="1">
        <f>+'Serie Gasto $Corrientes'!FI32*'Serie Gasto Constantes'!$AR$207</f>
        <v>103733734955.93159</v>
      </c>
      <c r="EX32" s="1">
        <f>+'Serie Gasto $Corrientes'!FJ32*'Serie Gasto Constantes'!$AR$207</f>
        <v>63289958626.049995</v>
      </c>
      <c r="EY32" s="125">
        <f t="shared" si="50"/>
        <v>0.61011934693122716</v>
      </c>
      <c r="EZ32" s="1">
        <f>+'Serie Gasto $Corrientes'!FL32*'Serie Gasto Constantes'!$AR$207</f>
        <v>62298502423.325996</v>
      </c>
      <c r="FA32" s="4">
        <f t="shared" si="51"/>
        <v>0.60056164419214053</v>
      </c>
      <c r="FB32" s="1">
        <f>+'Serie Gasto $Corrientes'!FQ32*'Serie Gasto Constantes'!$AR$207</f>
        <v>105867566953.2</v>
      </c>
      <c r="FC32" s="1">
        <f>+'Serie Gasto $Corrientes'!FR32*'Serie Gasto Constantes'!$AR$207</f>
        <v>103733734955.93159</v>
      </c>
      <c r="FD32" s="1">
        <f>+'Serie Gasto $Corrientes'!FS32*'Serie Gasto Constantes'!$AR$207</f>
        <v>69826954758.709198</v>
      </c>
      <c r="FE32" s="125">
        <f t="shared" si="52"/>
        <v>0.67313641785262279</v>
      </c>
      <c r="FF32" s="1">
        <f>+'Serie Gasto $Corrientes'!FU32*'Serie Gasto Constantes'!$AR$207</f>
        <v>68759798246.48999</v>
      </c>
      <c r="FG32" s="4">
        <f t="shared" si="53"/>
        <v>0.66284895917129261</v>
      </c>
      <c r="FH32" s="1">
        <f>+'Serie Gasto $Corrientes'!FW32*'Serie Gasto Constantes'!$AR$207</f>
        <v>105867566953.2</v>
      </c>
      <c r="FI32" s="1">
        <f>+'Serie Gasto $Corrientes'!FX32*'Serie Gasto Constantes'!$AR$207</f>
        <v>103733734955.93159</v>
      </c>
      <c r="FJ32" s="1">
        <f>+'Serie Gasto $Corrientes'!FY32*'Serie Gasto Constantes'!$AR$207</f>
        <v>77228495048.0784</v>
      </c>
      <c r="FK32" s="125">
        <f t="shared" si="54"/>
        <v>0.74448775107622212</v>
      </c>
      <c r="FL32" s="1">
        <f>+'Serie Gasto $Corrientes'!GA32*'Serie Gasto Constantes'!$AR$207</f>
        <v>76375236871.081192</v>
      </c>
      <c r="FM32" s="4">
        <f t="shared" si="55"/>
        <v>0.73626228635773205</v>
      </c>
      <c r="FN32" s="1">
        <f>+'Serie Gasto $Corrientes'!GC32*'Serie Gasto Constantes'!$AR$207</f>
        <v>105867566953.2</v>
      </c>
      <c r="FO32" s="1">
        <f>+'Serie Gasto $Corrientes'!GD32*'Serie Gasto Constantes'!$AR$207</f>
        <v>103733734955.93159</v>
      </c>
      <c r="FP32" s="1">
        <f>+'Serie Gasto $Corrientes'!GE32*'Serie Gasto Constantes'!$AR$207</f>
        <v>98126803914.219589</v>
      </c>
      <c r="FQ32" s="125">
        <f t="shared" si="56"/>
        <v>0.94594881747876947</v>
      </c>
      <c r="FR32" s="1">
        <f>+'Serie Gasto $Corrientes'!GG32*'Serie Gasto Constantes'!$AR$207</f>
        <v>94769554528.39679</v>
      </c>
      <c r="FS32" s="4">
        <f t="shared" si="57"/>
        <v>0.91358471348454784</v>
      </c>
      <c r="FT32" s="1">
        <f>+'Serie Gasto $Corrientes'!GI32*'Serie Gasto Constantes'!$AS$207</f>
        <v>105438400000</v>
      </c>
      <c r="FU32" s="1">
        <f>+'Serie Gasto $Corrientes'!GJ32*'Serie Gasto Constantes'!$AS$207</f>
        <v>105438400000</v>
      </c>
      <c r="FV32" s="1">
        <f>+'Serie Gasto $Corrientes'!GK32*'Serie Gasto Constantes'!$AS$207</f>
        <v>5301113800</v>
      </c>
      <c r="FW32" s="125">
        <f t="shared" si="58"/>
        <v>5.0276880149926401E-2</v>
      </c>
      <c r="FX32" s="1">
        <f>+'Serie Gasto $Corrientes'!GM32*'Serie Gasto Constantes'!$AS$207</f>
        <v>4206107930</v>
      </c>
      <c r="FY32" s="4">
        <f t="shared" si="59"/>
        <v>3.9891613776385074E-2</v>
      </c>
      <c r="FZ32" s="1">
        <f>+'Serie Gasto $Corrientes'!GO32*'Serie Gasto Constantes'!$AS$207</f>
        <v>105438400000</v>
      </c>
      <c r="GA32" s="1">
        <f>+'Serie Gasto $Corrientes'!GP32*'Serie Gasto Constantes'!$AS$207</f>
        <v>105438400000</v>
      </c>
      <c r="GB32" s="1">
        <f>+'Serie Gasto $Corrientes'!GQ32*'Serie Gasto Constantes'!$AS$207</f>
        <v>12077683987</v>
      </c>
      <c r="GC32" s="125">
        <f t="shared" si="60"/>
        <v>0.11454729953223873</v>
      </c>
      <c r="GD32" s="1">
        <f>+'Serie Gasto $Corrientes'!GS32*'Serie Gasto Constantes'!$AS$207</f>
        <v>10493950794</v>
      </c>
      <c r="GE32" s="4">
        <f t="shared" si="61"/>
        <v>9.9526840259336252E-2</v>
      </c>
      <c r="GF32" s="1">
        <f>+'Serie Gasto $Corrientes'!GU32*'Serie Gasto Constantes'!$AS$207</f>
        <v>105438400000</v>
      </c>
      <c r="GG32" s="1">
        <f>+'Serie Gasto $Corrientes'!GV32*'Serie Gasto Constantes'!$AS$207</f>
        <v>105438400000</v>
      </c>
      <c r="GH32" s="1">
        <f>+'Serie Gasto $Corrientes'!GW32*'Serie Gasto Constantes'!$AS$207</f>
        <v>18490691698</v>
      </c>
      <c r="GI32" s="125">
        <f t="shared" si="62"/>
        <v>0.17536961579462509</v>
      </c>
      <c r="GJ32" s="1">
        <f>+'Serie Gasto $Corrientes'!GY32*'Serie Gasto Constantes'!$AS$207</f>
        <v>16981251861</v>
      </c>
      <c r="GK32" s="4">
        <f t="shared" si="63"/>
        <v>0.16105377036260035</v>
      </c>
      <c r="GL32" s="1">
        <f>+'Serie Gasto $Corrientes'!HA32*'Serie Gasto Constantes'!$AS$207</f>
        <v>105438400000</v>
      </c>
      <c r="GM32" s="1">
        <f>+'Serie Gasto $Corrientes'!HB32*'Serie Gasto Constantes'!$AS$207</f>
        <v>105438400000</v>
      </c>
      <c r="GN32" s="1">
        <f>+'Serie Gasto $Corrientes'!HC32*'Serie Gasto Constantes'!$AS$207</f>
        <v>24843553815</v>
      </c>
      <c r="GO32" s="125">
        <f t="shared" si="64"/>
        <v>0.23562149857167788</v>
      </c>
      <c r="GP32" s="1">
        <f>+'Serie Gasto $Corrientes'!HE32*'Serie Gasto Constantes'!$AS$207</f>
        <v>23282551103</v>
      </c>
      <c r="GQ32" s="4">
        <f t="shared" si="65"/>
        <v>0.22081661996957466</v>
      </c>
      <c r="GR32" s="1">
        <f>+'Serie Gasto $Corrientes'!HG32*'Serie Gasto Constantes'!$AS$207</f>
        <v>105438400000</v>
      </c>
      <c r="GS32" s="1">
        <f>+'Serie Gasto $Corrientes'!HH32*'Serie Gasto Constantes'!$AS$207</f>
        <v>105438400000</v>
      </c>
      <c r="GT32" s="1">
        <f>+'Serie Gasto $Corrientes'!HI32*'Serie Gasto Constantes'!$AS$207</f>
        <v>31497893172</v>
      </c>
      <c r="GU32" s="125">
        <f t="shared" si="66"/>
        <v>0.29873265500993945</v>
      </c>
      <c r="GV32" s="1">
        <f>+'Serie Gasto $Corrientes'!HK32*'Serie Gasto Constantes'!$AS$207</f>
        <v>30128858814</v>
      </c>
      <c r="GW32" s="4">
        <f t="shared" si="67"/>
        <v>0.28574844472222644</v>
      </c>
      <c r="GX32" s="1">
        <f>+'Serie Gasto $Corrientes'!HM32*'Serie Gasto Constantes'!$AS$207</f>
        <v>105438400000</v>
      </c>
      <c r="GY32" s="1">
        <f>+'Serie Gasto $Corrientes'!HN32*'Serie Gasto Constantes'!$AS$207</f>
        <v>105438400000</v>
      </c>
      <c r="GZ32" s="1">
        <f>+'Serie Gasto $Corrientes'!HO32*'Serie Gasto Constantes'!$AS$207</f>
        <v>43332182990</v>
      </c>
      <c r="HA32" s="125">
        <f t="shared" si="68"/>
        <v>0.41097155296362614</v>
      </c>
      <c r="HB32" s="1">
        <f>+'Serie Gasto $Corrientes'!HQ32*'Serie Gasto Constantes'!$AS$207</f>
        <v>42046409328</v>
      </c>
      <c r="HC32" s="4">
        <f t="shared" si="69"/>
        <v>0.3987770046586443</v>
      </c>
    </row>
    <row r="33" spans="1:211" x14ac:dyDescent="0.35">
      <c r="A33" s="28" t="s">
        <v>76</v>
      </c>
      <c r="B33" s="5">
        <f>+'Serie Gasto $Corrientes'!B33*'Serie Gasto Constantes'!$V$207</f>
        <v>48065341379.22699</v>
      </c>
      <c r="C33" s="6">
        <f>+'Serie Gasto $Corrientes'!C33*'Serie Gasto Constantes'!$V$207</f>
        <v>47301032531.391602</v>
      </c>
      <c r="D33" s="7">
        <f t="shared" si="0"/>
        <v>0.98409854531552943</v>
      </c>
      <c r="E33" s="5">
        <f>+'Serie Gasto $Corrientes'!E33*'Serie Gasto Constantes'!$W$207</f>
        <v>45998154730.624626</v>
      </c>
      <c r="F33" s="6">
        <f>+'Serie Gasto $Corrientes'!F33*'Serie Gasto Constantes'!$W$207</f>
        <v>45994326478.120033</v>
      </c>
      <c r="G33" s="7">
        <f t="shared" si="1"/>
        <v>0.99991677378088295</v>
      </c>
      <c r="H33" s="5">
        <f>+'Serie Gasto $Corrientes'!H33*'Serie Gasto Constantes'!$X$207</f>
        <v>45915592585.528908</v>
      </c>
      <c r="I33" s="6">
        <f>+'Serie Gasto $Corrientes'!I33*'Serie Gasto Constantes'!$X$207</f>
        <v>45710422137.725609</v>
      </c>
      <c r="J33" s="7">
        <f t="shared" si="2"/>
        <v>0.99553157356248601</v>
      </c>
      <c r="K33" s="5">
        <f>+'Serie Gasto $Corrientes'!K33*'Serie Gasto Constantes'!$Y$207</f>
        <v>47387449283.667404</v>
      </c>
      <c r="L33" s="6">
        <f>+'Serie Gasto $Corrientes'!L33*'Serie Gasto Constantes'!$Y$207</f>
        <v>46712612470.449997</v>
      </c>
      <c r="M33" s="7">
        <f t="shared" si="3"/>
        <v>0.98575916569854294</v>
      </c>
      <c r="N33" s="5">
        <f>+'Serie Gasto $Corrientes'!N33*'Serie Gasto Constantes'!$Z$207</f>
        <v>50437132238.709648</v>
      </c>
      <c r="O33" s="6">
        <f>+'Serie Gasto $Corrientes'!O33*'Serie Gasto Constantes'!$Z$207</f>
        <v>50412259780.294159</v>
      </c>
      <c r="P33" s="7">
        <f t="shared" si="4"/>
        <v>0.99950686216064444</v>
      </c>
      <c r="Q33" s="5">
        <f>+'Serie Gasto $Corrientes'!Q33*'Serie Gasto Constantes'!$AA$207</f>
        <v>56314183155.245369</v>
      </c>
      <c r="R33" s="6">
        <f>+'Serie Gasto $Corrientes'!R33*'Serie Gasto Constantes'!$AA$207</f>
        <v>55161519676.757759</v>
      </c>
      <c r="S33" s="7">
        <f t="shared" si="5"/>
        <v>0.97953156001020236</v>
      </c>
      <c r="T33" s="5">
        <f>+'Serie Gasto $Corrientes'!T33*'Serie Gasto Constantes'!$AB$207</f>
        <v>54990482483.790359</v>
      </c>
      <c r="U33" s="6">
        <f>+'Serie Gasto $Corrientes'!U33*'Serie Gasto Constantes'!$AB$207</f>
        <v>53863811910.07238</v>
      </c>
      <c r="V33" s="7">
        <f t="shared" si="6"/>
        <v>0.9795115350360839</v>
      </c>
      <c r="W33" s="5">
        <f>+'Serie Gasto $Corrientes'!W33*'Serie Gasto Constantes'!$AC$207</f>
        <v>54438607100.893478</v>
      </c>
      <c r="X33" s="6">
        <f>+'Serie Gasto $Corrientes'!X33*'Serie Gasto Constantes'!$AC$207</f>
        <v>53231008304.485817</v>
      </c>
      <c r="Y33" s="7">
        <f t="shared" si="7"/>
        <v>0.97781723558485678</v>
      </c>
      <c r="Z33" s="5">
        <f>+'Serie Gasto $Corrientes'!Z33*'Serie Gasto Constantes'!$AD$207</f>
        <v>55105952324.822578</v>
      </c>
      <c r="AA33" s="6">
        <f>+'Serie Gasto $Corrientes'!AA33*'Serie Gasto Constantes'!$AD$207</f>
        <v>55080452232.989845</v>
      </c>
      <c r="AB33" s="7">
        <f t="shared" si="8"/>
        <v>0.99953725340445221</v>
      </c>
      <c r="AC33" s="5">
        <f>+'Serie Gasto $Corrientes'!AC33*'Serie Gasto Constantes'!$AE$207</f>
        <v>57060484266.1465</v>
      </c>
      <c r="AD33" s="6">
        <f>+'Serie Gasto $Corrientes'!AD33*'Serie Gasto Constantes'!$AE$207</f>
        <v>56947232461.928825</v>
      </c>
      <c r="AE33" s="126">
        <f t="shared" si="9"/>
        <v>0.99801523233330025</v>
      </c>
      <c r="AF33" s="5">
        <f>+'Serie Gasto $Corrientes'!AF33*'Serie Gasto Constantes'!$AF$207</f>
        <v>59720300915.16761</v>
      </c>
      <c r="AG33" s="6">
        <f>+'Serie Gasto $Corrientes'!AG33*'Serie Gasto Constantes'!$AF$207</f>
        <v>59496742900.072395</v>
      </c>
      <c r="AH33" s="6">
        <f>+'Serie Gasto $Corrientes'!AH33*'Serie Gasto Constantes'!$AF$207</f>
        <v>56054903868.081429</v>
      </c>
      <c r="AI33" s="126">
        <f t="shared" si="76"/>
        <v>0.94215079911564736</v>
      </c>
      <c r="AJ33" s="6">
        <f>+'Serie Gasto $Corrientes'!AJ33*'Serie Gasto Constantes'!$AF$207</f>
        <v>53785842302.153076</v>
      </c>
      <c r="AK33" s="126">
        <f t="shared" si="11"/>
        <v>0.90401322291690744</v>
      </c>
      <c r="AL33" s="5">
        <f>+'Serie Gasto $Corrientes'!AL33*'Serie Gasto Constantes'!$AG$207</f>
        <v>57396786261.929405</v>
      </c>
      <c r="AM33" s="6">
        <f>+'Serie Gasto $Corrientes'!AM33*'Serie Gasto Constantes'!$AG$207</f>
        <v>65001064556.564705</v>
      </c>
      <c r="AN33" s="6">
        <f>+'Serie Gasto $Corrientes'!AN33*'Serie Gasto Constantes'!$AG$207</f>
        <v>57623246513.468956</v>
      </c>
      <c r="AO33" s="126">
        <f t="shared" si="12"/>
        <v>0.88649696595852701</v>
      </c>
      <c r="AP33" s="6">
        <f>+'Serie Gasto $Corrientes'!AP33*'Serie Gasto Constantes'!$AG$207</f>
        <v>50911847709.733063</v>
      </c>
      <c r="AQ33" s="126">
        <f t="shared" si="13"/>
        <v>0.78324636768723943</v>
      </c>
      <c r="AR33" s="5">
        <f>+'Serie Gasto $Corrientes'!AR33*'Serie Gasto Constantes'!$AH$207</f>
        <v>94607686412.006119</v>
      </c>
      <c r="AS33" s="6">
        <f>+'Serie Gasto $Corrientes'!AS33*'Serie Gasto Constantes'!$AH$207</f>
        <v>94607686412.006119</v>
      </c>
      <c r="AT33" s="6">
        <f>+'Serie Gasto $Corrientes'!AT33*'Serie Gasto Constantes'!$AH$207</f>
        <v>51697423117.537384</v>
      </c>
      <c r="AU33" s="126">
        <f t="shared" si="14"/>
        <v>0.54643998894974311</v>
      </c>
      <c r="AV33" s="6">
        <f>+'Serie Gasto $Corrientes'!AV33*'Serie Gasto Constantes'!$AH$207</f>
        <v>50009495806.902245</v>
      </c>
      <c r="AW33" s="126">
        <f t="shared" si="15"/>
        <v>0.52859865517814653</v>
      </c>
      <c r="AX33" s="5">
        <f>+'Serie Gasto $Corrientes'!AX33*'Serie Gasto Constantes'!$AI$207</f>
        <v>92094035878.274612</v>
      </c>
      <c r="AY33" s="6">
        <f>+'Serie Gasto $Corrientes'!AY33*'Serie Gasto Constantes'!$AI$207</f>
        <v>92094035878.274612</v>
      </c>
      <c r="AZ33" s="6">
        <f>+'Serie Gasto $Corrientes'!AZ33*'Serie Gasto Constantes'!$AI$207</f>
        <v>55680794982.754868</v>
      </c>
      <c r="BA33" s="126">
        <f t="shared" si="16"/>
        <v>0.60460804493736175</v>
      </c>
      <c r="BB33" s="6">
        <f>+'Serie Gasto $Corrientes'!BB33*'Serie Gasto Constantes'!$AI$207</f>
        <v>53796859809.98941</v>
      </c>
      <c r="BC33" s="126">
        <f t="shared" si="17"/>
        <v>0.58415139804596539</v>
      </c>
      <c r="BD33" s="5">
        <f>+'Serie Gasto $Corrientes'!BD33*'Serie Gasto Constantes'!$AJ$207</f>
        <v>93357761414.171112</v>
      </c>
      <c r="BE33" s="6">
        <f>+'Serie Gasto $Corrientes'!BE33*'Serie Gasto Constantes'!$AJ$207</f>
        <v>92424179246.275635</v>
      </c>
      <c r="BF33" s="6">
        <f>+'Serie Gasto $Corrientes'!BF33*'Serie Gasto Constantes'!$AJ$207</f>
        <v>63190887168.70771</v>
      </c>
      <c r="BG33" s="126">
        <f t="shared" si="18"/>
        <v>0.68370514819858763</v>
      </c>
      <c r="BH33" s="6">
        <f>+'Serie Gasto $Corrientes'!BH33*'Serie Gasto Constantes'!$AJ$207</f>
        <v>59454966522.700294</v>
      </c>
      <c r="BI33" s="126">
        <f t="shared" si="19"/>
        <v>0.64328368407010894</v>
      </c>
      <c r="BJ33" s="5">
        <f>+'Serie Gasto $Corrientes'!BJ33*'Serie Gasto Constantes'!$AK$207</f>
        <v>99359071126.398346</v>
      </c>
      <c r="BK33" s="6">
        <f>+'Serie Gasto $Corrientes'!BK33*'Serie Gasto Constantes'!$AK$207</f>
        <v>99359071126.398346</v>
      </c>
      <c r="BL33" s="6">
        <f>+'Serie Gasto $Corrientes'!BL33*'Serie Gasto Constantes'!$AK$207</f>
        <v>77916434301.076904</v>
      </c>
      <c r="BM33" s="126">
        <f t="shared" si="20"/>
        <v>0.78419044600322929</v>
      </c>
      <c r="BN33" s="6">
        <f>+'Serie Gasto $Corrientes'!BN33*'Serie Gasto Constantes'!$AK$207</f>
        <v>75699399305.546646</v>
      </c>
      <c r="BO33" s="126">
        <f t="shared" si="21"/>
        <v>0.76187708326345605</v>
      </c>
      <c r="BP33" s="5">
        <f>+'Serie Gasto $Corrientes'!BP33*'Serie Gasto Constantes'!$AL$207</f>
        <v>99433337830.332474</v>
      </c>
      <c r="BQ33" s="6">
        <f>+'Serie Gasto $Corrientes'!BQ33*'Serie Gasto Constantes'!$AL$207</f>
        <v>99433337830.332474</v>
      </c>
      <c r="BR33" s="6">
        <f>+'Serie Gasto $Corrientes'!BR33*'Serie Gasto Constantes'!$AL$207</f>
        <v>84212309855.629761</v>
      </c>
      <c r="BS33" s="126">
        <f t="shared" si="22"/>
        <v>0.84692228676186021</v>
      </c>
      <c r="BT33" s="6">
        <f>+'Serie Gasto $Corrientes'!BT33*'Serie Gasto Constantes'!$AL$207</f>
        <v>83812050586.317886</v>
      </c>
      <c r="BU33" s="126">
        <f t="shared" si="23"/>
        <v>0.84289688363202808</v>
      </c>
      <c r="BV33" s="5">
        <f>+'Serie Gasto $Corrientes'!BV33*'Serie Gasto Constantes'!$AM$207</f>
        <v>99771176917.822891</v>
      </c>
      <c r="BW33" s="6">
        <f>+'Serie Gasto $Corrientes'!BW33*'Serie Gasto Constantes'!$AM$207</f>
        <v>99771176917.822891</v>
      </c>
      <c r="BX33" s="6">
        <f>+'Serie Gasto $Corrientes'!BX33*'Serie Gasto Constantes'!$AM$207</f>
        <v>87915402421.652328</v>
      </c>
      <c r="BY33" s="126">
        <f t="shared" si="24"/>
        <v>0.88117034536000671</v>
      </c>
      <c r="BZ33" s="6">
        <f>+'Serie Gasto $Corrientes'!BZ33*'Serie Gasto Constantes'!$AM$207</f>
        <v>87500143327.255493</v>
      </c>
      <c r="CA33" s="126">
        <f t="shared" si="25"/>
        <v>0.8770082305366157</v>
      </c>
      <c r="CB33" s="5">
        <f>+'Serie Gasto $Corrientes'!CB33*'Serie Gasto Constantes'!$AN$207</f>
        <v>103342883909.64368</v>
      </c>
      <c r="CC33" s="6">
        <f>+'Serie Gasto $Corrientes'!CC33*'Serie Gasto Constantes'!$AN$207</f>
        <v>103342883909.64368</v>
      </c>
      <c r="CD33" s="6">
        <f>+'Serie Gasto $Corrientes'!CD33*'Serie Gasto Constantes'!$AN$207</f>
        <v>97553455822.034653</v>
      </c>
      <c r="CE33" s="126">
        <f t="shared" si="26"/>
        <v>0.94397845435907402</v>
      </c>
      <c r="CF33" s="6">
        <f>+'Serie Gasto $Corrientes'!CF33*'Serie Gasto Constantes'!$AN$207</f>
        <v>97251879398.606827</v>
      </c>
      <c r="CG33" s="7">
        <f t="shared" si="27"/>
        <v>0.94106024255755794</v>
      </c>
      <c r="CH33" s="6">
        <f>+'Serie Gasto $Corrientes'!CH33*'Serie Gasto Constantes'!$AO$207</f>
        <v>100044605864.27818</v>
      </c>
      <c r="CI33" s="6">
        <f>+'Serie Gasto $Corrientes'!CI33*'Serie Gasto Constantes'!$AO$207</f>
        <v>100044605864.27818</v>
      </c>
      <c r="CJ33" s="6">
        <f>+'Serie Gasto $Corrientes'!CJ33*'Serie Gasto Constantes'!$AO$207</f>
        <v>90950427059.879395</v>
      </c>
      <c r="CK33" s="126">
        <f t="shared" si="28"/>
        <v>0.90909875924009265</v>
      </c>
      <c r="CL33" s="6">
        <f>+'Serie Gasto $Corrientes'!CL33*'Serie Gasto Constantes'!$AO$207</f>
        <v>90699719317.457626</v>
      </c>
      <c r="CM33" s="7">
        <f t="shared" si="29"/>
        <v>0.90659279962082162</v>
      </c>
      <c r="CN33" s="6">
        <f>+'Serie Gasto $Corrientes'!CN33*'Serie Gasto Constantes'!$AP$207</f>
        <v>91201713797.11496</v>
      </c>
      <c r="CO33" s="6">
        <f>+'Serie Gasto $Corrientes'!CO33*'Serie Gasto Constantes'!$AP$207</f>
        <v>91201713797.11496</v>
      </c>
      <c r="CP33" s="6">
        <f>+'Serie Gasto $Corrientes'!CP33*'Serie Gasto Constantes'!$AP$207</f>
        <v>89431163736.160507</v>
      </c>
      <c r="CQ33" s="126">
        <f t="shared" si="30"/>
        <v>0.9805864387056018</v>
      </c>
      <c r="CR33" s="6">
        <f>+'Serie Gasto $Corrientes'!CR33*'Serie Gasto Constantes'!$AP$207</f>
        <v>89123287173.233765</v>
      </c>
      <c r="CS33" s="7">
        <f t="shared" si="31"/>
        <v>0.97721066263617795</v>
      </c>
      <c r="CT33" s="6">
        <f>+'Serie Gasto $Corrientes'!DC33*'Serie Gasto Constantes'!$AQ$207</f>
        <v>92061892306.632355</v>
      </c>
      <c r="CU33" s="6">
        <f>+'Serie Gasto $Corrientes'!DD33*'Serie Gasto Constantes'!$AQ$207</f>
        <v>92542558185.629974</v>
      </c>
      <c r="CV33" s="6">
        <f>+'Serie Gasto $Corrientes'!DE33*'Serie Gasto Constantes'!$AQ$207</f>
        <v>92173224811.279587</v>
      </c>
      <c r="CW33" s="126">
        <f t="shared" si="70"/>
        <v>0.99600904295719228</v>
      </c>
      <c r="CX33" s="6">
        <f>+'Serie Gasto $Corrientes'!DG33*'Serie Gasto Constantes'!$AQ$207</f>
        <v>91689969887.371643</v>
      </c>
      <c r="CY33" s="7">
        <f t="shared" si="33"/>
        <v>0.99078706797203364</v>
      </c>
      <c r="CZ33" s="6">
        <f>+'Serie Gasto $Corrientes'!DL33*'Serie Gasto Constantes'!$AR$207</f>
        <v>105867566953.2</v>
      </c>
      <c r="DA33" s="6">
        <f>+'Serie Gasto $Corrientes'!DM33*'Serie Gasto Constantes'!$AR$207</f>
        <v>105867566953.2</v>
      </c>
      <c r="DB33" s="6">
        <f>+'Serie Gasto $Corrientes'!DN33*'Serie Gasto Constantes'!$AR$207</f>
        <v>4913234001.8579998</v>
      </c>
      <c r="DC33" s="126">
        <f t="shared" si="34"/>
        <v>4.6409246412831541E-2</v>
      </c>
      <c r="DD33" s="6">
        <f>+'Serie Gasto $Corrientes'!DP33*'Serie Gasto Constantes'!$AR$207</f>
        <v>4590688208.4179993</v>
      </c>
      <c r="DE33" s="7">
        <f t="shared" si="35"/>
        <v>4.336255512934728E-2</v>
      </c>
      <c r="DF33" s="6">
        <f>+'Serie Gasto $Corrientes'!DR33*'Serie Gasto Constantes'!$AR$207</f>
        <v>105867566953.2</v>
      </c>
      <c r="DG33" s="6">
        <f>+'Serie Gasto $Corrientes'!DS33*'Serie Gasto Constantes'!$AR$207</f>
        <v>105867566953.2</v>
      </c>
      <c r="DH33" s="6">
        <f>+'Serie Gasto $Corrientes'!DT33*'Serie Gasto Constantes'!$AR$207</f>
        <v>11712237616.809599</v>
      </c>
      <c r="DI33" s="126">
        <f t="shared" si="36"/>
        <v>0.11063102661070062</v>
      </c>
      <c r="DJ33" s="6">
        <f>+'Serie Gasto $Corrientes'!DV33*'Serie Gasto Constantes'!$AR$207</f>
        <v>10900781443.499998</v>
      </c>
      <c r="DK33" s="7">
        <f t="shared" si="37"/>
        <v>0.10296620350516619</v>
      </c>
      <c r="DL33" s="6">
        <f>+'Serie Gasto $Corrientes'!DX33*'Serie Gasto Constantes'!$AR$207</f>
        <v>105867566953.2</v>
      </c>
      <c r="DM33" s="6">
        <f>+'Serie Gasto $Corrientes'!DY33*'Serie Gasto Constantes'!$AR$207</f>
        <v>105867566953.2</v>
      </c>
      <c r="DN33" s="6">
        <f>+'Serie Gasto $Corrientes'!DZ33*'Serie Gasto Constantes'!$AR$207</f>
        <v>18006045565.6068</v>
      </c>
      <c r="DO33" s="126">
        <f t="shared" si="38"/>
        <v>0.17008084802370668</v>
      </c>
      <c r="DP33" s="6">
        <f>+'Serie Gasto $Corrientes'!EB33*'Serie Gasto Constantes'!$AR$207</f>
        <v>17137317035.357998</v>
      </c>
      <c r="DQ33" s="7">
        <f t="shared" si="39"/>
        <v>0.16187504377930731</v>
      </c>
      <c r="DR33" s="6">
        <f>+'Serie Gasto $Corrientes'!ED33*'Serie Gasto Constantes'!$AR$207</f>
        <v>105867566953.2</v>
      </c>
      <c r="DS33" s="6">
        <f>+'Serie Gasto $Corrientes'!EE33*'Serie Gasto Constantes'!$AR$207</f>
        <v>105867566953.2</v>
      </c>
      <c r="DT33" s="6">
        <f>+'Serie Gasto $Corrientes'!EF33*'Serie Gasto Constantes'!$AR$207</f>
        <v>24420925740.587997</v>
      </c>
      <c r="DU33" s="126">
        <f t="shared" si="40"/>
        <v>0.23067428905193935</v>
      </c>
      <c r="DV33" s="6">
        <f>+'Serie Gasto $Corrientes'!EH33*'Serie Gasto Constantes'!$AR$207</f>
        <v>23586635282.511597</v>
      </c>
      <c r="DW33" s="7">
        <f t="shared" si="41"/>
        <v>0.22279377869275438</v>
      </c>
      <c r="DX33" s="6">
        <f>+'Serie Gasto $Corrientes'!EJ33*'Serie Gasto Constantes'!$AR$207</f>
        <v>105867566953.2</v>
      </c>
      <c r="DY33" s="6">
        <f>+'Serie Gasto $Corrientes'!EK33*'Serie Gasto Constantes'!$AR$207</f>
        <v>103733734955.93159</v>
      </c>
      <c r="DZ33" s="6">
        <f>+'Serie Gasto $Corrientes'!EL33*'Serie Gasto Constantes'!$AR$207</f>
        <v>30924166071.052795</v>
      </c>
      <c r="EA33" s="126">
        <f t="shared" si="42"/>
        <v>0.29811098659650181</v>
      </c>
      <c r="EB33" s="6">
        <f>+'Serie Gasto $Corrientes'!EN33*'Serie Gasto Constantes'!$AR$207</f>
        <v>30166157924.323196</v>
      </c>
      <c r="EC33" s="7">
        <f t="shared" si="43"/>
        <v>0.29080373840909568</v>
      </c>
      <c r="ED33" s="6">
        <f>+'Serie Gasto $Corrientes'!EP33*'Serie Gasto Constantes'!$AR$207</f>
        <v>105867566953.2</v>
      </c>
      <c r="EE33" s="6">
        <f>+'Serie Gasto $Corrientes'!EQ33*'Serie Gasto Constantes'!$AR$207</f>
        <v>103733734955.93159</v>
      </c>
      <c r="EF33" s="6">
        <f>+'Serie Gasto $Corrientes'!ER33*'Serie Gasto Constantes'!$AR$207</f>
        <v>43190731440.417595</v>
      </c>
      <c r="EG33" s="126">
        <f t="shared" si="44"/>
        <v>0.41636148027221792</v>
      </c>
      <c r="EH33" s="6">
        <f>+'Serie Gasto $Corrientes'!ET33*'Serie Gasto Constantes'!$AR$207</f>
        <v>42504100363.327194</v>
      </c>
      <c r="EI33" s="7">
        <f t="shared" si="45"/>
        <v>0.40974231171165182</v>
      </c>
      <c r="EJ33" s="6">
        <f>+'Serie Gasto $Corrientes'!EV33*'Serie Gasto Constantes'!$AR$207</f>
        <v>105867566953.2</v>
      </c>
      <c r="EK33" s="6">
        <f>+'Serie Gasto $Corrientes'!EW33*'Serie Gasto Constantes'!$AR$207</f>
        <v>103733734955.93159</v>
      </c>
      <c r="EL33" s="6">
        <f>+'Serie Gasto $Corrientes'!EX33*'Serie Gasto Constantes'!$AR$207</f>
        <v>50170239716.750397</v>
      </c>
      <c r="EM33" s="126">
        <f t="shared" si="46"/>
        <v>0.4836443972451569</v>
      </c>
      <c r="EN33" s="6">
        <f>+'Serie Gasto $Corrientes'!EZ33*'Serie Gasto Constantes'!$AR$207</f>
        <v>49544064488.708397</v>
      </c>
      <c r="EO33" s="7">
        <f t="shared" si="47"/>
        <v>0.47760802702954658</v>
      </c>
      <c r="EP33" s="6">
        <f>+'Serie Gasto $Corrientes'!FB33*'Serie Gasto Constantes'!$AR$207</f>
        <v>105867566953.2</v>
      </c>
      <c r="EQ33" s="6">
        <f>+'Serie Gasto $Corrientes'!FC33*'Serie Gasto Constantes'!$AR$207</f>
        <v>103733734955.93159</v>
      </c>
      <c r="ER33" s="6">
        <f>+'Serie Gasto $Corrientes'!FD33*'Serie Gasto Constantes'!$AR$207</f>
        <v>56565644103.181198</v>
      </c>
      <c r="ES33" s="126">
        <f t="shared" si="48"/>
        <v>0.54529651445801641</v>
      </c>
      <c r="ET33" s="6">
        <f>+'Serie Gasto $Corrientes'!FF33*'Serie Gasto Constantes'!$AR$207</f>
        <v>55578846463.467598</v>
      </c>
      <c r="EU33" s="7">
        <f t="shared" si="49"/>
        <v>0.53578372057150681</v>
      </c>
      <c r="EV33" s="6">
        <f>+'Serie Gasto $Corrientes'!FH33*'Serie Gasto Constantes'!$AR$207</f>
        <v>105867566953.2</v>
      </c>
      <c r="EW33" s="6">
        <f>+'Serie Gasto $Corrientes'!FI33*'Serie Gasto Constantes'!$AR$207</f>
        <v>103733734955.93159</v>
      </c>
      <c r="EX33" s="6">
        <f>+'Serie Gasto $Corrientes'!FJ33*'Serie Gasto Constantes'!$AR$207</f>
        <v>63289958626.049995</v>
      </c>
      <c r="EY33" s="126">
        <f t="shared" si="50"/>
        <v>0.61011934693122716</v>
      </c>
      <c r="EZ33" s="6">
        <f>+'Serie Gasto $Corrientes'!FL33*'Serie Gasto Constantes'!$AR$207</f>
        <v>62298502423.325996</v>
      </c>
      <c r="FA33" s="7">
        <f t="shared" si="51"/>
        <v>0.60056164419214053</v>
      </c>
      <c r="FB33" s="6">
        <f>+'Serie Gasto $Corrientes'!FQ33*'Serie Gasto Constantes'!$AR$207</f>
        <v>105867566953.2</v>
      </c>
      <c r="FC33" s="6">
        <f>+'Serie Gasto $Corrientes'!FR33*'Serie Gasto Constantes'!$AR$207</f>
        <v>103733734955.93159</v>
      </c>
      <c r="FD33" s="6">
        <f>+'Serie Gasto $Corrientes'!FS33*'Serie Gasto Constantes'!$AR$207</f>
        <v>69826954758.709198</v>
      </c>
      <c r="FE33" s="126">
        <f t="shared" si="52"/>
        <v>0.67313641785262279</v>
      </c>
      <c r="FF33" s="6">
        <f>+'Serie Gasto $Corrientes'!FU33*'Serie Gasto Constantes'!$AR$207</f>
        <v>68759798246.48999</v>
      </c>
      <c r="FG33" s="7">
        <f t="shared" si="53"/>
        <v>0.66284895917129261</v>
      </c>
      <c r="FH33" s="6">
        <f>+'Serie Gasto $Corrientes'!FW33*'Serie Gasto Constantes'!$AR$207</f>
        <v>105867566953.2</v>
      </c>
      <c r="FI33" s="6">
        <f>+'Serie Gasto $Corrientes'!FX33*'Serie Gasto Constantes'!$AR$207</f>
        <v>103733734955.93159</v>
      </c>
      <c r="FJ33" s="6">
        <f>+'Serie Gasto $Corrientes'!FY33*'Serie Gasto Constantes'!$AR$207</f>
        <v>77228495048.0784</v>
      </c>
      <c r="FK33" s="126">
        <f t="shared" si="54"/>
        <v>0.74448775107622212</v>
      </c>
      <c r="FL33" s="6">
        <f>+'Serie Gasto $Corrientes'!GA33*'Serie Gasto Constantes'!$AR$207</f>
        <v>76375236871.081192</v>
      </c>
      <c r="FM33" s="7">
        <f t="shared" si="55"/>
        <v>0.73626228635773205</v>
      </c>
      <c r="FN33" s="6">
        <f>+'Serie Gasto $Corrientes'!GC33*'Serie Gasto Constantes'!$AR$207</f>
        <v>105867566953.2</v>
      </c>
      <c r="FO33" s="6">
        <f>+'Serie Gasto $Corrientes'!GD33*'Serie Gasto Constantes'!$AR$207</f>
        <v>103733734955.93159</v>
      </c>
      <c r="FP33" s="6">
        <f>+'Serie Gasto $Corrientes'!GE33*'Serie Gasto Constantes'!$AR$207</f>
        <v>98126803914.219589</v>
      </c>
      <c r="FQ33" s="126">
        <f t="shared" si="56"/>
        <v>0.94594881747876947</v>
      </c>
      <c r="FR33" s="6">
        <f>+'Serie Gasto $Corrientes'!GG33*'Serie Gasto Constantes'!$AR$207</f>
        <v>94769554528.39679</v>
      </c>
      <c r="FS33" s="7">
        <f t="shared" si="57"/>
        <v>0.91358471348454784</v>
      </c>
      <c r="FT33" s="6">
        <f>+'Serie Gasto $Corrientes'!GI33*'Serie Gasto Constantes'!$AS$207</f>
        <v>105438400000</v>
      </c>
      <c r="FU33" s="6">
        <f>+'Serie Gasto $Corrientes'!GJ33*'Serie Gasto Constantes'!$AS$207</f>
        <v>105438400000</v>
      </c>
      <c r="FV33" s="6">
        <f>+'Serie Gasto $Corrientes'!GK33*'Serie Gasto Constantes'!$AS$207</f>
        <v>5301113800</v>
      </c>
      <c r="FW33" s="126">
        <f t="shared" si="58"/>
        <v>5.0276880149926401E-2</v>
      </c>
      <c r="FX33" s="6">
        <f>+'Serie Gasto $Corrientes'!GM33*'Serie Gasto Constantes'!$AS$207</f>
        <v>4206107930</v>
      </c>
      <c r="FY33" s="7">
        <f t="shared" si="59"/>
        <v>3.9891613776385074E-2</v>
      </c>
      <c r="FZ33" s="6">
        <f>+'Serie Gasto $Corrientes'!GO33*'Serie Gasto Constantes'!$AS$207</f>
        <v>105438400000</v>
      </c>
      <c r="GA33" s="6">
        <f>+'Serie Gasto $Corrientes'!GP33*'Serie Gasto Constantes'!$AS$207</f>
        <v>105438400000</v>
      </c>
      <c r="GB33" s="6">
        <f>+'Serie Gasto $Corrientes'!GQ33*'Serie Gasto Constantes'!$AS$207</f>
        <v>12077683987</v>
      </c>
      <c r="GC33" s="126">
        <f t="shared" si="60"/>
        <v>0.11454729953223873</v>
      </c>
      <c r="GD33" s="6">
        <f>+'Serie Gasto $Corrientes'!GS33*'Serie Gasto Constantes'!$AS$207</f>
        <v>10493950794</v>
      </c>
      <c r="GE33" s="7">
        <f t="shared" si="61"/>
        <v>9.9526840259336252E-2</v>
      </c>
      <c r="GF33" s="6">
        <f>+'Serie Gasto $Corrientes'!GU33*'Serie Gasto Constantes'!$AS$207</f>
        <v>105438400000</v>
      </c>
      <c r="GG33" s="6">
        <f>+'Serie Gasto $Corrientes'!GV33*'Serie Gasto Constantes'!$AS$207</f>
        <v>105438400000</v>
      </c>
      <c r="GH33" s="6">
        <f>+'Serie Gasto $Corrientes'!GW33*'Serie Gasto Constantes'!$AS$207</f>
        <v>18490691698</v>
      </c>
      <c r="GI33" s="126">
        <f t="shared" si="62"/>
        <v>0.17536961579462509</v>
      </c>
      <c r="GJ33" s="6">
        <f>+'Serie Gasto $Corrientes'!GY33*'Serie Gasto Constantes'!$AS$207</f>
        <v>16981251861</v>
      </c>
      <c r="GK33" s="7">
        <f t="shared" si="63"/>
        <v>0.16105377036260035</v>
      </c>
      <c r="GL33" s="6">
        <f>+'Serie Gasto $Corrientes'!HA33*'Serie Gasto Constantes'!$AS$207</f>
        <v>105438400000</v>
      </c>
      <c r="GM33" s="6">
        <f>+'Serie Gasto $Corrientes'!HB33*'Serie Gasto Constantes'!$AS$207</f>
        <v>105438400000</v>
      </c>
      <c r="GN33" s="6">
        <f>+'Serie Gasto $Corrientes'!HC33*'Serie Gasto Constantes'!$AS$207</f>
        <v>24843553815</v>
      </c>
      <c r="GO33" s="126">
        <f t="shared" si="64"/>
        <v>0.23562149857167788</v>
      </c>
      <c r="GP33" s="6">
        <f>+'Serie Gasto $Corrientes'!HE33*'Serie Gasto Constantes'!$AS$207</f>
        <v>23282551103</v>
      </c>
      <c r="GQ33" s="7">
        <f t="shared" si="65"/>
        <v>0.22081661996957466</v>
      </c>
      <c r="GR33" s="6">
        <f>+'Serie Gasto $Corrientes'!HG33*'Serie Gasto Constantes'!$AS$207</f>
        <v>105438400000</v>
      </c>
      <c r="GS33" s="6">
        <f>+'Serie Gasto $Corrientes'!HH33*'Serie Gasto Constantes'!$AS$207</f>
        <v>105438400000</v>
      </c>
      <c r="GT33" s="6">
        <f>+'Serie Gasto $Corrientes'!HI33*'Serie Gasto Constantes'!$AS$207</f>
        <v>31497893172</v>
      </c>
      <c r="GU33" s="126">
        <f t="shared" si="66"/>
        <v>0.29873265500993945</v>
      </c>
      <c r="GV33" s="6">
        <f>+'Serie Gasto $Corrientes'!HK33*'Serie Gasto Constantes'!$AS$207</f>
        <v>30128858814</v>
      </c>
      <c r="GW33" s="7">
        <f t="shared" si="67"/>
        <v>0.28574844472222644</v>
      </c>
      <c r="GX33" s="6">
        <f>+'Serie Gasto $Corrientes'!HM33*'Serie Gasto Constantes'!$AS$207</f>
        <v>105438400000</v>
      </c>
      <c r="GY33" s="6">
        <f>+'Serie Gasto $Corrientes'!HN33*'Serie Gasto Constantes'!$AS$207</f>
        <v>105438400000</v>
      </c>
      <c r="GZ33" s="6">
        <f>+'Serie Gasto $Corrientes'!HO33*'Serie Gasto Constantes'!$AS$207</f>
        <v>43332182990</v>
      </c>
      <c r="HA33" s="126">
        <f t="shared" si="68"/>
        <v>0.41097155296362614</v>
      </c>
      <c r="HB33" s="6">
        <f>+'Serie Gasto $Corrientes'!HQ33*'Serie Gasto Constantes'!$AS$207</f>
        <v>42046409328</v>
      </c>
      <c r="HC33" s="7">
        <f t="shared" si="69"/>
        <v>0.3987770046586443</v>
      </c>
    </row>
    <row r="34" spans="1:211" x14ac:dyDescent="0.35">
      <c r="A34" s="43" t="s">
        <v>34</v>
      </c>
      <c r="B34" s="3"/>
      <c r="C34" s="1"/>
      <c r="D34" s="4"/>
      <c r="E34" s="3"/>
      <c r="F34" s="1"/>
      <c r="G34" s="4"/>
      <c r="H34" s="3"/>
      <c r="I34" s="1"/>
      <c r="J34" s="4"/>
      <c r="K34" s="3"/>
      <c r="L34" s="1"/>
      <c r="M34" s="4"/>
      <c r="N34" s="3"/>
      <c r="O34" s="1"/>
      <c r="P34" s="4"/>
      <c r="Q34" s="3">
        <f>+'Serie Gasto $Corrientes'!Q34*'Serie Gasto Constantes'!$AA$207</f>
        <v>65199108768.557022</v>
      </c>
      <c r="R34" s="1">
        <f>+'Serie Gasto $Corrientes'!R34*'Serie Gasto Constantes'!$AA$207</f>
        <v>61284831575.911835</v>
      </c>
      <c r="S34" s="4">
        <f t="shared" si="5"/>
        <v>0.93996425309216969</v>
      </c>
      <c r="T34" s="3">
        <f>+'Serie Gasto $Corrientes'!T34*'Serie Gasto Constantes'!$AB$207</f>
        <v>96567207648.84259</v>
      </c>
      <c r="U34" s="1">
        <f>+'Serie Gasto $Corrientes'!U34*'Serie Gasto Constantes'!$AB$207</f>
        <v>92677767171.921234</v>
      </c>
      <c r="V34" s="4">
        <f t="shared" si="6"/>
        <v>0.9597229683697085</v>
      </c>
      <c r="W34" s="3">
        <f>+'Serie Gasto $Corrientes'!W34*'Serie Gasto Constantes'!$AC$207</f>
        <v>197766712695.91757</v>
      </c>
      <c r="X34" s="1">
        <f>+'Serie Gasto $Corrientes'!X34*'Serie Gasto Constantes'!$AC$207</f>
        <v>194444245344.4325</v>
      </c>
      <c r="Y34" s="4">
        <f t="shared" si="7"/>
        <v>0.98320006786686276</v>
      </c>
      <c r="Z34" s="3">
        <f>+'Serie Gasto $Corrientes'!Z34*'Serie Gasto Constantes'!$AD$207</f>
        <v>176498905328.65765</v>
      </c>
      <c r="AA34" s="1">
        <f>+'Serie Gasto $Corrientes'!AA34*'Serie Gasto Constantes'!$AD$207</f>
        <v>151864683808.78934</v>
      </c>
      <c r="AB34" s="4">
        <f t="shared" si="8"/>
        <v>0.86042847419366675</v>
      </c>
      <c r="AC34" s="3">
        <f>+'Serie Gasto $Corrientes'!AC34*'Serie Gasto Constantes'!$AE$207</f>
        <v>168194235335.37576</v>
      </c>
      <c r="AD34" s="1">
        <f>+'Serie Gasto $Corrientes'!AD34*'Serie Gasto Constantes'!$AE$207</f>
        <v>164688951451.66977</v>
      </c>
      <c r="AE34" s="125">
        <f t="shared" si="9"/>
        <v>0.9791593102063425</v>
      </c>
      <c r="AF34" s="3">
        <f>+'Serie Gasto $Corrientes'!AF34*'Serie Gasto Constantes'!$AF$207</f>
        <v>199889990586.44171</v>
      </c>
      <c r="AG34" s="1">
        <f>+'Serie Gasto $Corrientes'!AG34*'Serie Gasto Constantes'!$AF$207</f>
        <v>194125118618.68588</v>
      </c>
      <c r="AH34" s="1">
        <f>+'Serie Gasto $Corrientes'!AH34*'Serie Gasto Constantes'!$AF$207</f>
        <v>99341016110.422684</v>
      </c>
      <c r="AI34" s="125">
        <f t="shared" si="76"/>
        <v>0.51173705297538152</v>
      </c>
      <c r="AJ34" s="1">
        <f>+'Serie Gasto $Corrientes'!AJ34*'Serie Gasto Constantes'!$AF$207</f>
        <v>69707897830</v>
      </c>
      <c r="AK34" s="125">
        <f t="shared" si="11"/>
        <v>0.35908747062725621</v>
      </c>
      <c r="AL34" s="3">
        <f>+'Serie Gasto $Corrientes'!AL34*'Serie Gasto Constantes'!$AG$207</f>
        <v>166419118074.32156</v>
      </c>
      <c r="AM34" s="1">
        <f>+'Serie Gasto $Corrientes'!AM34*'Serie Gasto Constantes'!$AG$207</f>
        <v>161801650435.10587</v>
      </c>
      <c r="AN34" s="1">
        <f>+'Serie Gasto $Corrientes'!AN34*'Serie Gasto Constantes'!$AG$207</f>
        <v>157548021676.26279</v>
      </c>
      <c r="AO34" s="125">
        <f t="shared" si="12"/>
        <v>0.97371084443573652</v>
      </c>
      <c r="AP34" s="1">
        <f>+'Serie Gasto $Corrientes'!AP34*'Serie Gasto Constantes'!$AG$207</f>
        <v>129149990799.21228</v>
      </c>
      <c r="AQ34" s="125">
        <f t="shared" si="13"/>
        <v>0.79819946491219962</v>
      </c>
      <c r="AR34" s="3">
        <f>+'Serie Gasto $Corrientes'!AR34*'Serie Gasto Constantes'!$AH$207</f>
        <v>98643921736.265991</v>
      </c>
      <c r="AS34" s="1">
        <f>+'Serie Gasto $Corrientes'!AS34*'Serie Gasto Constantes'!$AH$207</f>
        <v>98643921736.265991</v>
      </c>
      <c r="AT34" s="1">
        <f>+'Serie Gasto $Corrientes'!AT34*'Serie Gasto Constantes'!$AH$207</f>
        <v>97903971328.194519</v>
      </c>
      <c r="AU34" s="125">
        <f t="shared" si="14"/>
        <v>0.99249877341606718</v>
      </c>
      <c r="AV34" s="1">
        <f>+'Serie Gasto $Corrientes'!AV34*'Serie Gasto Constantes'!$AH$207</f>
        <v>81872013038.186188</v>
      </c>
      <c r="AW34" s="125">
        <f t="shared" si="15"/>
        <v>0.82997524426369507</v>
      </c>
      <c r="AX34" s="3">
        <f>+'Serie Gasto $Corrientes'!AX34*'Serie Gasto Constantes'!$AI$207</f>
        <v>85624300272.886398</v>
      </c>
      <c r="AY34" s="1">
        <f>+'Serie Gasto $Corrientes'!AY34*'Serie Gasto Constantes'!$AI$207</f>
        <v>85624300272.886398</v>
      </c>
      <c r="AZ34" s="1">
        <f>+'Serie Gasto $Corrientes'!AZ34*'Serie Gasto Constantes'!$AI$207</f>
        <v>78665434606.751633</v>
      </c>
      <c r="BA34" s="125">
        <f t="shared" si="16"/>
        <v>0.91872791200679338</v>
      </c>
      <c r="BB34" s="1">
        <f>+'Serie Gasto $Corrientes'!BB34*'Serie Gasto Constantes'!$AI$207</f>
        <v>62620627588.592499</v>
      </c>
      <c r="BC34" s="125">
        <f t="shared" si="17"/>
        <v>0.73134177317676496</v>
      </c>
      <c r="BD34" s="3">
        <f>+'Serie Gasto $Corrientes'!BD34*'Serie Gasto Constantes'!$AJ$207</f>
        <v>60478107722.005882</v>
      </c>
      <c r="BE34" s="1">
        <f>+'Serie Gasto $Corrientes'!BE34*'Serie Gasto Constantes'!$AJ$207</f>
        <v>60478107722.005882</v>
      </c>
      <c r="BF34" s="1">
        <f>+'Serie Gasto $Corrientes'!BF34*'Serie Gasto Constantes'!$AJ$207</f>
        <v>48553793946.097679</v>
      </c>
      <c r="BG34" s="125">
        <f t="shared" si="18"/>
        <v>0.80283255834128286</v>
      </c>
      <c r="BH34" s="1">
        <f>+'Serie Gasto $Corrientes'!BH34*'Serie Gasto Constantes'!$AJ$207</f>
        <v>39425168666.696182</v>
      </c>
      <c r="BI34" s="125">
        <f t="shared" si="19"/>
        <v>0.65189157120983687</v>
      </c>
      <c r="BJ34" s="3">
        <f>+'Serie Gasto $Corrientes'!BJ34*'Serie Gasto Constantes'!$AK$207</f>
        <v>64165131115.764587</v>
      </c>
      <c r="BK34" s="1">
        <f>+'Serie Gasto $Corrientes'!BK34*'Serie Gasto Constantes'!$AK$207</f>
        <v>66508743001.856209</v>
      </c>
      <c r="BL34" s="1">
        <f>+'Serie Gasto $Corrientes'!BL34*'Serie Gasto Constantes'!$AK$207</f>
        <v>62549372817.001724</v>
      </c>
      <c r="BM34" s="125">
        <f t="shared" si="20"/>
        <v>0.9404684255610728</v>
      </c>
      <c r="BN34" s="1">
        <f>+'Serie Gasto $Corrientes'!BN34*'Serie Gasto Constantes'!$AK$207</f>
        <v>54774107871.222862</v>
      </c>
      <c r="BO34" s="125">
        <f t="shared" si="21"/>
        <v>0.82356251823454485</v>
      </c>
      <c r="BP34" s="3">
        <f>+'Serie Gasto $Corrientes'!BP34*'Serie Gasto Constantes'!$AL$207</f>
        <v>84624462011.843521</v>
      </c>
      <c r="BQ34" s="1">
        <f>+'Serie Gasto $Corrientes'!BQ34*'Serie Gasto Constantes'!$AL$207</f>
        <v>84624462011.843521</v>
      </c>
      <c r="BR34" s="1">
        <f>+'Serie Gasto $Corrientes'!BR34*'Serie Gasto Constantes'!$AL$207</f>
        <v>84605260913.835281</v>
      </c>
      <c r="BS34" s="125">
        <f t="shared" si="22"/>
        <v>0.9997731022738372</v>
      </c>
      <c r="BT34" s="1">
        <f>+'Serie Gasto $Corrientes'!BT34*'Serie Gasto Constantes'!$AL$207</f>
        <v>77310000572.915314</v>
      </c>
      <c r="BU34" s="125">
        <f t="shared" si="23"/>
        <v>0.91356563734603691</v>
      </c>
      <c r="BV34" s="3">
        <f>+'Serie Gasto $Corrientes'!BV34*'Serie Gasto Constantes'!$AM$207</f>
        <v>207508788015.03537</v>
      </c>
      <c r="BW34" s="1">
        <f>+'Serie Gasto $Corrientes'!BW34*'Serie Gasto Constantes'!$AM$207</f>
        <v>207508788015.03537</v>
      </c>
      <c r="BX34" s="1">
        <f>+'Serie Gasto $Corrientes'!BX34*'Serie Gasto Constantes'!$AM$207</f>
        <v>200709372087.96982</v>
      </c>
      <c r="BY34" s="125">
        <f t="shared" si="24"/>
        <v>0.96723311821100855</v>
      </c>
      <c r="BZ34" s="1">
        <f>+'Serie Gasto $Corrientes'!BZ34*'Serie Gasto Constantes'!$AM$207</f>
        <v>134849102471.96214</v>
      </c>
      <c r="CA34" s="125">
        <f t="shared" si="25"/>
        <v>0.64984767036561097</v>
      </c>
      <c r="CB34" s="3">
        <f>+'Serie Gasto $Corrientes'!CB34*'Serie Gasto Constantes'!$AN$207</f>
        <v>110733588992.17747</v>
      </c>
      <c r="CC34" s="1">
        <f>+'Serie Gasto $Corrientes'!CC34*'Serie Gasto Constantes'!$AN$207</f>
        <v>113604817206.05688</v>
      </c>
      <c r="CD34" s="1">
        <f>+'Serie Gasto $Corrientes'!CD34*'Serie Gasto Constantes'!$AN$207</f>
        <v>102026066524.07024</v>
      </c>
      <c r="CE34" s="125">
        <f t="shared" si="26"/>
        <v>0.89807869977040622</v>
      </c>
      <c r="CF34" s="1">
        <f>+'Serie Gasto $Corrientes'!CF34*'Serie Gasto Constantes'!$AN$207</f>
        <v>94918919918.784073</v>
      </c>
      <c r="CG34" s="4">
        <f t="shared" si="27"/>
        <v>0.83551844237924999</v>
      </c>
      <c r="CH34" s="1">
        <f>+'Serie Gasto $Corrientes'!CH34*'Serie Gasto Constantes'!$AO$207</f>
        <v>267893542907.25787</v>
      </c>
      <c r="CI34" s="1">
        <f>+'Serie Gasto $Corrientes'!CI34*'Serie Gasto Constantes'!$AO$207</f>
        <v>303904115858.37244</v>
      </c>
      <c r="CJ34" s="1">
        <f>+'Serie Gasto $Corrientes'!CJ34*'Serie Gasto Constantes'!$AO$207</f>
        <v>297390068905.1087</v>
      </c>
      <c r="CK34" s="125">
        <f t="shared" si="28"/>
        <v>0.97856545333430278</v>
      </c>
      <c r="CL34" s="1">
        <f>+'Serie Gasto $Corrientes'!CL34*'Serie Gasto Constantes'!$AO$207</f>
        <v>220388560511.54907</v>
      </c>
      <c r="CM34" s="4">
        <f t="shared" si="29"/>
        <v>0.72519110144021914</v>
      </c>
      <c r="CN34" s="1">
        <f>+'Serie Gasto $Corrientes'!CN34*'Serie Gasto Constantes'!$AP$207</f>
        <v>322519986181.9696</v>
      </c>
      <c r="CO34" s="1">
        <f>+'Serie Gasto $Corrientes'!CO34*'Serie Gasto Constantes'!$AP$207</f>
        <v>308702413984.87366</v>
      </c>
      <c r="CP34" s="1">
        <f>+'Serie Gasto $Corrientes'!CP34*'Serie Gasto Constantes'!$AP$207</f>
        <v>301642684081.22253</v>
      </c>
      <c r="CQ34" s="125">
        <f t="shared" si="30"/>
        <v>0.97713095335886468</v>
      </c>
      <c r="CR34" s="1">
        <f>+'Serie Gasto $Corrientes'!CR34*'Serie Gasto Constantes'!$AP$207</f>
        <v>209185931351.62537</v>
      </c>
      <c r="CS34" s="4">
        <f t="shared" si="31"/>
        <v>0.67762972323849535</v>
      </c>
      <c r="CT34" s="1">
        <f>+'Serie Gasto $Corrientes'!DC34*'Serie Gasto Constantes'!$AQ$207</f>
        <v>229445875811.77625</v>
      </c>
      <c r="CU34" s="1">
        <f>+'Serie Gasto $Corrientes'!DD34*'Serie Gasto Constantes'!$AQ$207</f>
        <v>201123328227.22192</v>
      </c>
      <c r="CV34" s="1">
        <f>+'Serie Gasto $Corrientes'!DE34*'Serie Gasto Constantes'!$AQ$207</f>
        <v>192289262064.18027</v>
      </c>
      <c r="CW34" s="125">
        <f t="shared" si="70"/>
        <v>0.95607637243820243</v>
      </c>
      <c r="CX34" s="1">
        <f>+'Serie Gasto $Corrientes'!DG34*'Serie Gasto Constantes'!$AQ$207</f>
        <v>164710510811.96359</v>
      </c>
      <c r="CY34" s="4">
        <f t="shared" si="33"/>
        <v>0.81895279013024069</v>
      </c>
      <c r="CZ34" s="1">
        <f>+'Serie Gasto $Corrientes'!DL34*'Serie Gasto Constantes'!$AR$207</f>
        <v>175310285997.59998</v>
      </c>
      <c r="DA34" s="1">
        <f>+'Serie Gasto $Corrientes'!DM34*'Serie Gasto Constantes'!$AR$207</f>
        <v>175310285997.59998</v>
      </c>
      <c r="DB34" s="1">
        <f>+'Serie Gasto $Corrientes'!DN34*'Serie Gasto Constantes'!$AR$207</f>
        <v>5537293469.1671991</v>
      </c>
      <c r="DC34" s="125">
        <f t="shared" si="34"/>
        <v>3.1585673582455995E-2</v>
      </c>
      <c r="DD34" s="1">
        <f>+'Serie Gasto $Corrientes'!DP34*'Serie Gasto Constantes'!$AR$207</f>
        <v>1567668488.7551999</v>
      </c>
      <c r="DE34" s="4">
        <f t="shared" si="35"/>
        <v>8.9422504779705942E-3</v>
      </c>
      <c r="DF34" s="1">
        <f>+'Serie Gasto $Corrientes'!DR34*'Serie Gasto Constantes'!$AR$207</f>
        <v>175310285997.59998</v>
      </c>
      <c r="DG34" s="1">
        <f>+'Serie Gasto $Corrientes'!DS34*'Serie Gasto Constantes'!$AR$207</f>
        <v>175310285997.59998</v>
      </c>
      <c r="DH34" s="1">
        <f>+'Serie Gasto $Corrientes'!DT34*'Serie Gasto Constantes'!$AR$207</f>
        <v>22082723531.778</v>
      </c>
      <c r="DI34" s="125">
        <f t="shared" si="36"/>
        <v>0.12596365014246977</v>
      </c>
      <c r="DJ34" s="1">
        <f>+'Serie Gasto $Corrientes'!DV34*'Serie Gasto Constantes'!$AR$207</f>
        <v>3956643843.0791998</v>
      </c>
      <c r="DK34" s="4">
        <f t="shared" si="37"/>
        <v>2.2569376466212411E-2</v>
      </c>
      <c r="DL34" s="1">
        <f>+'Serie Gasto $Corrientes'!DX34*'Serie Gasto Constantes'!$AR$207</f>
        <v>175310285997.59998</v>
      </c>
      <c r="DM34" s="1">
        <f>+'Serie Gasto $Corrientes'!DY34*'Serie Gasto Constantes'!$AR$207</f>
        <v>175310285997.59998</v>
      </c>
      <c r="DN34" s="1">
        <f>+'Serie Gasto $Corrientes'!DZ34*'Serie Gasto Constantes'!$AR$207</f>
        <v>30929826465.579597</v>
      </c>
      <c r="DO34" s="125">
        <f t="shared" si="38"/>
        <v>0.17642904573210857</v>
      </c>
      <c r="DP34" s="1">
        <f>+'Serie Gasto $Corrientes'!EB34*'Serie Gasto Constantes'!$AR$207</f>
        <v>9590307187.5623989</v>
      </c>
      <c r="DQ34" s="4">
        <f t="shared" si="39"/>
        <v>5.4704760379511851E-2</v>
      </c>
      <c r="DR34" s="1">
        <f>+'Serie Gasto $Corrientes'!ED34*'Serie Gasto Constantes'!$AR$207</f>
        <v>175310285997.59998</v>
      </c>
      <c r="DS34" s="1">
        <f>+'Serie Gasto $Corrientes'!EE34*'Serie Gasto Constantes'!$AR$207</f>
        <v>175310285997.59998</v>
      </c>
      <c r="DT34" s="1">
        <f>+'Serie Gasto $Corrientes'!EF34*'Serie Gasto Constantes'!$AR$207</f>
        <v>40951378901.409599</v>
      </c>
      <c r="DU34" s="125">
        <f t="shared" si="40"/>
        <v>0.23359370312116329</v>
      </c>
      <c r="DV34" s="1">
        <f>+'Serie Gasto $Corrientes'!EH34*'Serie Gasto Constantes'!$AR$207</f>
        <v>15712595046.579599</v>
      </c>
      <c r="DW34" s="4">
        <f t="shared" si="41"/>
        <v>8.9627342498287341E-2</v>
      </c>
      <c r="DX34" s="1">
        <f>+'Serie Gasto $Corrientes'!EJ34*'Serie Gasto Constantes'!$AR$207</f>
        <v>175310285997.59998</v>
      </c>
      <c r="DY34" s="1">
        <f>+'Serie Gasto $Corrientes'!EK34*'Serie Gasto Constantes'!$AR$207</f>
        <v>174781940941.8732</v>
      </c>
      <c r="DZ34" s="1">
        <f>+'Serie Gasto $Corrientes'!EL34*'Serie Gasto Constantes'!$AR$207</f>
        <v>48252997877.416794</v>
      </c>
      <c r="EA34" s="125">
        <f t="shared" si="42"/>
        <v>0.27607542070644575</v>
      </c>
      <c r="EB34" s="1">
        <f>+'Serie Gasto $Corrientes'!EN34*'Serie Gasto Constantes'!$AR$207</f>
        <v>23687422748.932796</v>
      </c>
      <c r="EC34" s="4">
        <f t="shared" si="43"/>
        <v>0.13552557330170892</v>
      </c>
      <c r="ED34" s="1">
        <f>+'Serie Gasto $Corrientes'!EP34*'Serie Gasto Constantes'!$AR$207</f>
        <v>175310285997.59998</v>
      </c>
      <c r="EE34" s="1">
        <f>+'Serie Gasto $Corrientes'!EQ34*'Serie Gasto Constantes'!$AR$207</f>
        <v>174781940941.8732</v>
      </c>
      <c r="EF34" s="1">
        <f>+'Serie Gasto $Corrientes'!ER34*'Serie Gasto Constantes'!$AR$207</f>
        <v>53404481049.971992</v>
      </c>
      <c r="EG34" s="125">
        <f t="shared" si="44"/>
        <v>0.30554919325293789</v>
      </c>
      <c r="EH34" s="1">
        <f>+'Serie Gasto $Corrientes'!ET34*'Serie Gasto Constantes'!$AR$207</f>
        <v>32588785686.521996</v>
      </c>
      <c r="EI34" s="4">
        <f t="shared" si="45"/>
        <v>0.18645396378427889</v>
      </c>
      <c r="EJ34" s="1">
        <f>+'Serie Gasto $Corrientes'!EV34*'Serie Gasto Constantes'!$AR$207</f>
        <v>175310285997.59998</v>
      </c>
      <c r="EK34" s="1">
        <f>+'Serie Gasto $Corrientes'!EW34*'Serie Gasto Constantes'!$AR$207</f>
        <v>174781940941.8732</v>
      </c>
      <c r="EL34" s="1">
        <f>+'Serie Gasto $Corrientes'!EX34*'Serie Gasto Constantes'!$AR$207</f>
        <v>68171984132.803192</v>
      </c>
      <c r="EM34" s="125">
        <f t="shared" si="46"/>
        <v>0.39004020532919348</v>
      </c>
      <c r="EN34" s="1">
        <f>+'Serie Gasto $Corrientes'!EZ34*'Serie Gasto Constantes'!$AR$207</f>
        <v>40705470845.847595</v>
      </c>
      <c r="EO34" s="4">
        <f t="shared" si="47"/>
        <v>0.23289288713978129</v>
      </c>
      <c r="EP34" s="1">
        <f>+'Serie Gasto $Corrientes'!FB34*'Serie Gasto Constantes'!$AR$207</f>
        <v>175310285997.59998</v>
      </c>
      <c r="EQ34" s="1">
        <f>+'Serie Gasto $Corrientes'!FC34*'Serie Gasto Constantes'!$AR$207</f>
        <v>174781940941.8732</v>
      </c>
      <c r="ER34" s="1">
        <f>+'Serie Gasto $Corrientes'!FD34*'Serie Gasto Constantes'!$AR$207</f>
        <v>94303274113.417191</v>
      </c>
      <c r="ES34" s="125">
        <f t="shared" si="48"/>
        <v>0.53954815700770486</v>
      </c>
      <c r="ET34" s="1">
        <f>+'Serie Gasto $Corrientes'!FF34*'Serie Gasto Constantes'!$AR$207</f>
        <v>55183594410.141594</v>
      </c>
      <c r="EU34" s="4">
        <f t="shared" si="49"/>
        <v>0.31572823892883684</v>
      </c>
      <c r="EV34" s="1">
        <f>+'Serie Gasto $Corrientes'!FH34*'Serie Gasto Constantes'!$AR$207</f>
        <v>175310285997.59998</v>
      </c>
      <c r="EW34" s="1">
        <f>+'Serie Gasto $Corrientes'!FI34*'Serie Gasto Constantes'!$AR$207</f>
        <v>169158474000.00119</v>
      </c>
      <c r="EX34" s="1">
        <f>+'Serie Gasto $Corrientes'!FJ34*'Serie Gasto Constantes'!$AR$207</f>
        <v>112546218171.2076</v>
      </c>
      <c r="EY34" s="125">
        <f t="shared" si="50"/>
        <v>0.66533006304612796</v>
      </c>
      <c r="EZ34" s="1">
        <f>+'Serie Gasto $Corrientes'!FL34*'Serie Gasto Constantes'!$AR$207</f>
        <v>68079523848.991196</v>
      </c>
      <c r="FA34" s="4">
        <f t="shared" si="51"/>
        <v>0.40246002602855541</v>
      </c>
      <c r="FB34" s="1">
        <f>+'Serie Gasto $Corrientes'!FQ34*'Serie Gasto Constantes'!$AR$207</f>
        <v>175310285997.59998</v>
      </c>
      <c r="FC34" s="1">
        <f>+'Serie Gasto $Corrientes'!FR34*'Serie Gasto Constantes'!$AR$207</f>
        <v>169158474000.00119</v>
      </c>
      <c r="FD34" s="1">
        <f>+'Serie Gasto $Corrientes'!FS34*'Serie Gasto Constantes'!$AR$207</f>
        <v>123165388487.68439</v>
      </c>
      <c r="FE34" s="125">
        <f t="shared" si="52"/>
        <v>0.72810652387230401</v>
      </c>
      <c r="FF34" s="1">
        <f>+'Serie Gasto $Corrientes'!FU34*'Serie Gasto Constantes'!$AR$207</f>
        <v>85596515179.671585</v>
      </c>
      <c r="FG34" s="4">
        <f t="shared" si="53"/>
        <v>0.5060137583155957</v>
      </c>
      <c r="FH34" s="1">
        <f>+'Serie Gasto $Corrientes'!FW34*'Serie Gasto Constantes'!$AR$207</f>
        <v>175310285997.59998</v>
      </c>
      <c r="FI34" s="1">
        <f>+'Serie Gasto $Corrientes'!FX34*'Serie Gasto Constantes'!$AR$207</f>
        <v>169158474000.00119</v>
      </c>
      <c r="FJ34" s="1">
        <f>+'Serie Gasto $Corrientes'!FY34*'Serie Gasto Constantes'!$AR$207</f>
        <v>144543892986.74518</v>
      </c>
      <c r="FK34" s="125">
        <f t="shared" si="54"/>
        <v>0.85448804052668481</v>
      </c>
      <c r="FL34" s="1">
        <f>+'Serie Gasto $Corrientes'!GA34*'Serie Gasto Constantes'!$AR$207</f>
        <v>113822991740.43719</v>
      </c>
      <c r="FM34" s="4">
        <f t="shared" si="55"/>
        <v>0.67287785854840709</v>
      </c>
      <c r="FN34" s="1">
        <f>+'Serie Gasto $Corrientes'!GC34*'Serie Gasto Constantes'!$AR$207</f>
        <v>175310285997.59998</v>
      </c>
      <c r="FO34" s="1">
        <f>+'Serie Gasto $Corrientes'!GD34*'Serie Gasto Constantes'!$AR$207</f>
        <v>169158474000.00119</v>
      </c>
      <c r="FP34" s="1">
        <f>+'Serie Gasto $Corrientes'!GE34*'Serie Gasto Constantes'!$AR$207</f>
        <v>162799285281.42239</v>
      </c>
      <c r="FQ34" s="125">
        <f t="shared" si="56"/>
        <v>0.96240691602255324</v>
      </c>
      <c r="FR34" s="1">
        <f>+'Serie Gasto $Corrientes'!GG34*'Serie Gasto Constantes'!$AR$207</f>
        <v>150045569852.80197</v>
      </c>
      <c r="FS34" s="4">
        <f t="shared" si="57"/>
        <v>0.88701184341968531</v>
      </c>
      <c r="FT34" s="1">
        <f>+'Serie Gasto $Corrientes'!GI34*'Serie Gasto Constantes'!$AS$207</f>
        <v>223269582000</v>
      </c>
      <c r="FU34" s="1">
        <f>+'Serie Gasto $Corrientes'!GJ34*'Serie Gasto Constantes'!$AS$207</f>
        <v>223269582000</v>
      </c>
      <c r="FV34" s="1">
        <f>+'Serie Gasto $Corrientes'!GK34*'Serie Gasto Constantes'!$AS$207</f>
        <v>39707644920</v>
      </c>
      <c r="FW34" s="125">
        <f t="shared" si="58"/>
        <v>0.177846191874001</v>
      </c>
      <c r="FX34" s="1">
        <f>+'Serie Gasto $Corrientes'!GM34*'Serie Gasto Constantes'!$AS$207</f>
        <v>1483601513</v>
      </c>
      <c r="FY34" s="4">
        <f t="shared" si="59"/>
        <v>6.6448886575153797E-3</v>
      </c>
      <c r="FZ34" s="1">
        <f>+'Serie Gasto $Corrientes'!GO34*'Serie Gasto Constantes'!$AS$207</f>
        <v>223269582000</v>
      </c>
      <c r="GA34" s="1">
        <f>+'Serie Gasto $Corrientes'!GP34*'Serie Gasto Constantes'!$AS$207</f>
        <v>223269582000</v>
      </c>
      <c r="GB34" s="1">
        <f>+'Serie Gasto $Corrientes'!GQ34*'Serie Gasto Constantes'!$AS$207</f>
        <v>62353220186</v>
      </c>
      <c r="GC34" s="125">
        <f t="shared" si="60"/>
        <v>0.27927324281012</v>
      </c>
      <c r="GD34" s="1">
        <f>+'Serie Gasto $Corrientes'!GS34*'Serie Gasto Constantes'!$AS$207</f>
        <v>4817153971</v>
      </c>
      <c r="GE34" s="4">
        <f t="shared" si="61"/>
        <v>2.1575504947198763E-2</v>
      </c>
      <c r="GF34" s="1">
        <f>+'Serie Gasto $Corrientes'!GU34*'Serie Gasto Constantes'!$AS$207</f>
        <v>223269582000</v>
      </c>
      <c r="GG34" s="1">
        <f>+'Serie Gasto $Corrientes'!GV34*'Serie Gasto Constantes'!$AS$207</f>
        <v>223269582000</v>
      </c>
      <c r="GH34" s="1">
        <f>+'Serie Gasto $Corrientes'!GW34*'Serie Gasto Constantes'!$AS$207</f>
        <v>66484001492</v>
      </c>
      <c r="GI34" s="125">
        <f t="shared" si="62"/>
        <v>0.29777455977859091</v>
      </c>
      <c r="GJ34" s="1">
        <f>+'Serie Gasto $Corrientes'!GY34*'Serie Gasto Constantes'!$AS$207</f>
        <v>12997168203</v>
      </c>
      <c r="GK34" s="4">
        <f t="shared" si="63"/>
        <v>5.8212892623232482E-2</v>
      </c>
      <c r="GL34" s="1">
        <f>+'Serie Gasto $Corrientes'!HA34*'Serie Gasto Constantes'!$AS$207</f>
        <v>223269582000</v>
      </c>
      <c r="GM34" s="1">
        <f>+'Serie Gasto $Corrientes'!HB34*'Serie Gasto Constantes'!$AS$207</f>
        <v>223269582000</v>
      </c>
      <c r="GN34" s="1">
        <f>+'Serie Gasto $Corrientes'!HC34*'Serie Gasto Constantes'!$AS$207</f>
        <v>70152462278</v>
      </c>
      <c r="GO34" s="125">
        <f t="shared" si="64"/>
        <v>0.31420519378228601</v>
      </c>
      <c r="GP34" s="1">
        <f>+'Serie Gasto $Corrientes'!HE34*'Serie Gasto Constantes'!$AS$207</f>
        <v>19769270730</v>
      </c>
      <c r="GQ34" s="4">
        <f t="shared" si="65"/>
        <v>8.8544398000440561E-2</v>
      </c>
      <c r="GR34" s="1">
        <f>+'Serie Gasto $Corrientes'!HG34*'Serie Gasto Constantes'!$AS$207</f>
        <v>223269582000</v>
      </c>
      <c r="GS34" s="1">
        <f>+'Serie Gasto $Corrientes'!HH34*'Serie Gasto Constantes'!$AS$207</f>
        <v>223269582000</v>
      </c>
      <c r="GT34" s="1">
        <f>+'Serie Gasto $Corrientes'!HI34*'Serie Gasto Constantes'!$AS$207</f>
        <v>82435126764</v>
      </c>
      <c r="GU34" s="125">
        <f t="shared" si="66"/>
        <v>0.36921790252646236</v>
      </c>
      <c r="GV34" s="1">
        <f>+'Serie Gasto $Corrientes'!HK34*'Serie Gasto Constantes'!$AS$207</f>
        <v>27606791919</v>
      </c>
      <c r="GW34" s="4">
        <f t="shared" si="67"/>
        <v>0.12364779685483533</v>
      </c>
      <c r="GX34" s="1">
        <f>+'Serie Gasto $Corrientes'!HM34*'Serie Gasto Constantes'!$AS$207</f>
        <v>223269582000</v>
      </c>
      <c r="GY34" s="1">
        <f>+'Serie Gasto $Corrientes'!HN34*'Serie Gasto Constantes'!$AS$207</f>
        <v>223269582000</v>
      </c>
      <c r="GZ34" s="1">
        <f>+'Serie Gasto $Corrientes'!HO34*'Serie Gasto Constantes'!$AS$207</f>
        <v>105543975878</v>
      </c>
      <c r="HA34" s="125">
        <f t="shared" si="68"/>
        <v>0.47271990627903804</v>
      </c>
      <c r="HB34" s="1">
        <f>+'Serie Gasto $Corrientes'!HQ34*'Serie Gasto Constantes'!$AS$207</f>
        <v>38520069911</v>
      </c>
      <c r="HC34" s="4">
        <f t="shared" si="69"/>
        <v>0.17252717350006055</v>
      </c>
    </row>
    <row r="35" spans="1:211" x14ac:dyDescent="0.35">
      <c r="A35" s="28" t="s">
        <v>76</v>
      </c>
      <c r="B35" s="5"/>
      <c r="C35" s="6"/>
      <c r="D35" s="7"/>
      <c r="E35" s="5"/>
      <c r="F35" s="6"/>
      <c r="G35" s="7"/>
      <c r="H35" s="5"/>
      <c r="I35" s="6"/>
      <c r="J35" s="7"/>
      <c r="K35" s="5"/>
      <c r="L35" s="6"/>
      <c r="M35" s="7"/>
      <c r="N35" s="5"/>
      <c r="O35" s="6"/>
      <c r="P35" s="7"/>
      <c r="Q35" s="5">
        <f>+'Serie Gasto $Corrientes'!Q35*'Serie Gasto Constantes'!$AA$207</f>
        <v>11810979611.241163</v>
      </c>
      <c r="R35" s="6">
        <f>+'Serie Gasto $Corrientes'!R35*'Serie Gasto Constantes'!$AA$207</f>
        <v>9310335463.695982</v>
      </c>
      <c r="S35" s="7">
        <f t="shared" si="5"/>
        <v>0.78827800657913427</v>
      </c>
      <c r="T35" s="5">
        <f>+'Serie Gasto $Corrientes'!T35*'Serie Gasto Constantes'!$AB$207</f>
        <v>13501892507.481491</v>
      </c>
      <c r="U35" s="6">
        <f>+'Serie Gasto $Corrientes'!U35*'Serie Gasto Constantes'!$AB$207</f>
        <v>12255175976.529989</v>
      </c>
      <c r="V35" s="7">
        <f t="shared" si="6"/>
        <v>0.90766357158741362</v>
      </c>
      <c r="W35" s="5">
        <f>+'Serie Gasto $Corrientes'!W35*'Serie Gasto Constantes'!$AC$207</f>
        <v>15748795218.613482</v>
      </c>
      <c r="X35" s="6">
        <f>+'Serie Gasto $Corrientes'!X35*'Serie Gasto Constantes'!$AC$207</f>
        <v>14160136842.684483</v>
      </c>
      <c r="Y35" s="7">
        <f t="shared" si="7"/>
        <v>0.89912508519690659</v>
      </c>
      <c r="Z35" s="5">
        <f>+'Serie Gasto $Corrientes'!Z35*'Serie Gasto Constantes'!$AD$207</f>
        <v>18060058280.228252</v>
      </c>
      <c r="AA35" s="6">
        <f>+'Serie Gasto $Corrientes'!AA35*'Serie Gasto Constantes'!$AD$207</f>
        <v>17367717780.089832</v>
      </c>
      <c r="AB35" s="7">
        <f t="shared" si="8"/>
        <v>0.96166454784388045</v>
      </c>
      <c r="AC35" s="5">
        <f>+'Serie Gasto $Corrientes'!AC35*'Serie Gasto Constantes'!$AE$207</f>
        <v>18330461918.755951</v>
      </c>
      <c r="AD35" s="6">
        <f>+'Serie Gasto $Corrientes'!AD35*'Serie Gasto Constantes'!$AE$207</f>
        <v>17832094028.474163</v>
      </c>
      <c r="AE35" s="126">
        <f t="shared" si="9"/>
        <v>0.97281203864416244</v>
      </c>
      <c r="AF35" s="5">
        <f>+'Serie Gasto $Corrientes'!AF35*'Serie Gasto Constantes'!$AF$207</f>
        <v>19122379235.648533</v>
      </c>
      <c r="AG35" s="6">
        <f>+'Serie Gasto $Corrientes'!AG35*'Serie Gasto Constantes'!$AF$207</f>
        <v>19122379235.648533</v>
      </c>
      <c r="AH35" s="6">
        <f>+'Serie Gasto $Corrientes'!AH35*'Serie Gasto Constantes'!$AF$207</f>
        <v>17245297965.583927</v>
      </c>
      <c r="AI35" s="126">
        <f t="shared" si="76"/>
        <v>0.90183850832927248</v>
      </c>
      <c r="AJ35" s="6">
        <f>+'Serie Gasto $Corrientes'!AJ35*'Serie Gasto Constantes'!$AF$207</f>
        <v>16411644254.171942</v>
      </c>
      <c r="AK35" s="126">
        <f t="shared" si="11"/>
        <v>0.85824279771509004</v>
      </c>
      <c r="AL35" s="5">
        <f>+'Serie Gasto $Corrientes'!AL35*'Serie Gasto Constantes'!$AG$207</f>
        <v>18749609917.458824</v>
      </c>
      <c r="AM35" s="6">
        <f>+'Serie Gasto $Corrientes'!AM35*'Serie Gasto Constantes'!$AG$207</f>
        <v>18749609917.458824</v>
      </c>
      <c r="AN35" s="6">
        <f>+'Serie Gasto $Corrientes'!AN35*'Serie Gasto Constantes'!$AG$207</f>
        <v>15643650115.65694</v>
      </c>
      <c r="AO35" s="126">
        <f t="shared" si="12"/>
        <v>0.83434536422489791</v>
      </c>
      <c r="AP35" s="6">
        <f>+'Serie Gasto $Corrientes'!AP35*'Serie Gasto Constantes'!$AG$207</f>
        <v>14735321897.041285</v>
      </c>
      <c r="AQ35" s="126">
        <f t="shared" si="13"/>
        <v>0.78590018469239675</v>
      </c>
      <c r="AR35" s="5">
        <f>+'Serie Gasto $Corrientes'!AR35*'Serie Gasto Constantes'!$AH$207</f>
        <v>19101228486.35693</v>
      </c>
      <c r="AS35" s="6">
        <f>+'Serie Gasto $Corrientes'!AS35*'Serie Gasto Constantes'!$AH$207</f>
        <v>19101228486.35693</v>
      </c>
      <c r="AT35" s="6">
        <f>+'Serie Gasto $Corrientes'!AT35*'Serie Gasto Constantes'!$AH$207</f>
        <v>18361328159.701862</v>
      </c>
      <c r="AU35" s="126">
        <f t="shared" si="14"/>
        <v>0.96126425443350194</v>
      </c>
      <c r="AV35" s="6">
        <f>+'Serie Gasto $Corrientes'!AV35*'Serie Gasto Constantes'!$AH$207</f>
        <v>16978277357.222544</v>
      </c>
      <c r="AW35" s="126">
        <f t="shared" si="15"/>
        <v>0.88885787473561162</v>
      </c>
      <c r="AX35" s="5">
        <f>+'Serie Gasto $Corrientes'!AX35*'Serie Gasto Constantes'!$AI$207</f>
        <v>18653486212.51162</v>
      </c>
      <c r="AY35" s="6">
        <f>+'Serie Gasto $Corrientes'!AY35*'Serie Gasto Constantes'!$AI$207</f>
        <v>18653486212.51162</v>
      </c>
      <c r="AZ35" s="6">
        <f>+'Serie Gasto $Corrientes'!AZ35*'Serie Gasto Constantes'!$AI$207</f>
        <v>16900164668.480322</v>
      </c>
      <c r="BA35" s="126">
        <f t="shared" si="16"/>
        <v>0.90600569115840257</v>
      </c>
      <c r="BB35" s="6">
        <f>+'Serie Gasto $Corrientes'!BB35*'Serie Gasto Constantes'!$AI$207</f>
        <v>15755003716.249006</v>
      </c>
      <c r="BC35" s="126">
        <f t="shared" si="17"/>
        <v>0.84461443489751054</v>
      </c>
      <c r="BD35" s="5">
        <f>+'Serie Gasto $Corrientes'!BD35*'Serie Gasto Constantes'!$AJ$207</f>
        <v>31226745162.280827</v>
      </c>
      <c r="BE35" s="6">
        <f>+'Serie Gasto $Corrientes'!BE35*'Serie Gasto Constantes'!$AJ$207</f>
        <v>31226745162.280827</v>
      </c>
      <c r="BF35" s="6">
        <f>+'Serie Gasto $Corrientes'!BF35*'Serie Gasto Constantes'!$AJ$207</f>
        <v>19687037412.068096</v>
      </c>
      <c r="BG35" s="126">
        <f t="shared" si="18"/>
        <v>0.6304543528234352</v>
      </c>
      <c r="BH35" s="6">
        <f>+'Serie Gasto $Corrientes'!BH35*'Serie Gasto Constantes'!$AJ$207</f>
        <v>17335014816.522774</v>
      </c>
      <c r="BI35" s="126">
        <f t="shared" si="19"/>
        <v>0.55513357945041142</v>
      </c>
      <c r="BJ35" s="5">
        <f>+'Serie Gasto $Corrientes'!BJ35*'Serie Gasto Constantes'!$AK$207</f>
        <v>30963962729.46661</v>
      </c>
      <c r="BK35" s="6">
        <f>+'Serie Gasto $Corrientes'!BK35*'Serie Gasto Constantes'!$AK$207</f>
        <v>30963962729.46661</v>
      </c>
      <c r="BL35" s="6">
        <f>+'Serie Gasto $Corrientes'!BL35*'Serie Gasto Constantes'!$AK$207</f>
        <v>27644392216.453213</v>
      </c>
      <c r="BM35" s="126">
        <f t="shared" si="20"/>
        <v>0.89279245224467496</v>
      </c>
      <c r="BN35" s="6">
        <f>+'Serie Gasto $Corrientes'!BN35*'Serie Gasto Constantes'!$AK$207</f>
        <v>26680297732.087284</v>
      </c>
      <c r="BO35" s="126">
        <f t="shared" si="21"/>
        <v>0.86165643477852372</v>
      </c>
      <c r="BP35" s="5">
        <f>+'Serie Gasto $Corrientes'!BP35*'Serie Gasto Constantes'!$AL$207</f>
        <v>33391945350.91584</v>
      </c>
      <c r="BQ35" s="6">
        <f>+'Serie Gasto $Corrientes'!BQ35*'Serie Gasto Constantes'!$AL$207</f>
        <v>33391945350.91584</v>
      </c>
      <c r="BR35" s="6">
        <f>+'Serie Gasto $Corrientes'!BR35*'Serie Gasto Constantes'!$AL$207</f>
        <v>33382310218.653538</v>
      </c>
      <c r="BS35" s="126">
        <f t="shared" si="22"/>
        <v>0.99971145340108081</v>
      </c>
      <c r="BT35" s="6">
        <f>+'Serie Gasto $Corrientes'!BT35*'Serie Gasto Constantes'!$AL$207</f>
        <v>32836883160.559246</v>
      </c>
      <c r="BU35" s="126">
        <f t="shared" si="23"/>
        <v>0.98337736287827959</v>
      </c>
      <c r="BV35" s="5">
        <f>+'Serie Gasto $Corrientes'!BV35*'Serie Gasto Constantes'!$AM$207</f>
        <v>36326955321.821037</v>
      </c>
      <c r="BW35" s="6">
        <f>+'Serie Gasto $Corrientes'!BW35*'Serie Gasto Constantes'!$AM$207</f>
        <v>36326955321.821037</v>
      </c>
      <c r="BX35" s="6">
        <f>+'Serie Gasto $Corrientes'!BX35*'Serie Gasto Constantes'!$AM$207</f>
        <v>35321148472.739746</v>
      </c>
      <c r="BY35" s="126">
        <f t="shared" si="24"/>
        <v>0.97231238235710005</v>
      </c>
      <c r="BZ35" s="6">
        <f>+'Serie Gasto $Corrientes'!BZ35*'Serie Gasto Constantes'!$AM$207</f>
        <v>34485764753.961571</v>
      </c>
      <c r="CA35" s="126">
        <f t="shared" si="25"/>
        <v>0.94931613311524921</v>
      </c>
      <c r="CB35" s="5">
        <f>+'Serie Gasto $Corrientes'!CB35*'Serie Gasto Constantes'!$AN$207</f>
        <v>46513945875.726051</v>
      </c>
      <c r="CC35" s="6">
        <f>+'Serie Gasto $Corrientes'!CC35*'Serie Gasto Constantes'!$AN$207</f>
        <v>46513945875.726051</v>
      </c>
      <c r="CD35" s="6">
        <f>+'Serie Gasto $Corrientes'!CD35*'Serie Gasto Constantes'!$AN$207</f>
        <v>36162742944.405991</v>
      </c>
      <c r="CE35" s="126">
        <f t="shared" si="26"/>
        <v>0.77746022754173649</v>
      </c>
      <c r="CF35" s="6">
        <f>+'Serie Gasto $Corrientes'!CF35*'Serie Gasto Constantes'!$AN$207</f>
        <v>34775351538.824554</v>
      </c>
      <c r="CG35" s="7">
        <f t="shared" si="27"/>
        <v>0.74763279881126044</v>
      </c>
      <c r="CH35" s="6">
        <f>+'Serie Gasto $Corrientes'!CH35*'Serie Gasto Constantes'!$AO$207</f>
        <v>44143115313.157524</v>
      </c>
      <c r="CI35" s="6">
        <f>+'Serie Gasto $Corrientes'!CI35*'Serie Gasto Constantes'!$AO$207</f>
        <v>37583515027.399292</v>
      </c>
      <c r="CJ35" s="6">
        <f>+'Serie Gasto $Corrientes'!CJ35*'Serie Gasto Constantes'!$AO$207</f>
        <v>34984936795.746628</v>
      </c>
      <c r="CK35" s="126">
        <f t="shared" si="28"/>
        <v>0.93085856312912085</v>
      </c>
      <c r="CL35" s="6">
        <f>+'Serie Gasto $Corrientes'!CL35*'Serie Gasto Constantes'!$AO$207</f>
        <v>33324194571.710236</v>
      </c>
      <c r="CM35" s="7">
        <f t="shared" si="29"/>
        <v>0.88667051358597226</v>
      </c>
      <c r="CN35" s="6">
        <f>+'Serie Gasto $Corrientes'!CN35*'Serie Gasto Constantes'!$AP$207</f>
        <v>34570192290.61042</v>
      </c>
      <c r="CO35" s="6">
        <f>+'Serie Gasto $Corrientes'!CO35*'Serie Gasto Constantes'!$AP$207</f>
        <v>34570192290.61042</v>
      </c>
      <c r="CP35" s="6">
        <f>+'Serie Gasto $Corrientes'!CP35*'Serie Gasto Constantes'!$AP$207</f>
        <v>33647086039.100166</v>
      </c>
      <c r="CQ35" s="126">
        <f t="shared" si="30"/>
        <v>0.97329762461978042</v>
      </c>
      <c r="CR35" s="6">
        <f>+'Serie Gasto $Corrientes'!CR35*'Serie Gasto Constantes'!$AP$207</f>
        <v>32203273024.882786</v>
      </c>
      <c r="CS35" s="7">
        <f t="shared" si="31"/>
        <v>0.9315329447452767</v>
      </c>
      <c r="CT35" s="6">
        <f>+'Serie Gasto $Corrientes'!DC35*'Serie Gasto Constantes'!$AQ$207</f>
        <v>41442429946.996918</v>
      </c>
      <c r="CU35" s="6">
        <f>+'Serie Gasto $Corrientes'!DD35*'Serie Gasto Constantes'!$AQ$207</f>
        <v>41442429946.996918</v>
      </c>
      <c r="CV35" s="6">
        <f>+'Serie Gasto $Corrientes'!DE35*'Serie Gasto Constantes'!$AQ$207</f>
        <v>38321823047.885559</v>
      </c>
      <c r="CW35" s="126">
        <f t="shared" si="70"/>
        <v>0.92470019487026989</v>
      </c>
      <c r="CX35" s="6">
        <f>+'Serie Gasto $Corrientes'!DG35*'Serie Gasto Constantes'!$AQ$207</f>
        <v>37048729098.556725</v>
      </c>
      <c r="CY35" s="7">
        <f t="shared" si="33"/>
        <v>0.89398061711005972</v>
      </c>
      <c r="CZ35" s="6">
        <f>+'Serie Gasto $Corrientes'!DL35*'Serie Gasto Constantes'!$AR$207</f>
        <v>44176551759.599998</v>
      </c>
      <c r="DA35" s="6">
        <f>+'Serie Gasto $Corrientes'!DM35*'Serie Gasto Constantes'!$AR$207</f>
        <v>44176551759.599998</v>
      </c>
      <c r="DB35" s="6">
        <f>+'Serie Gasto $Corrientes'!DN35*'Serie Gasto Constantes'!$AR$207</f>
        <v>3079276262.3999996</v>
      </c>
      <c r="DC35" s="126">
        <f t="shared" si="34"/>
        <v>6.9703861884848062E-2</v>
      </c>
      <c r="DD35" s="6">
        <f>+'Serie Gasto $Corrientes'!DP35*'Serie Gasto Constantes'!$AR$207</f>
        <v>1567668488.7551999</v>
      </c>
      <c r="DE35" s="7">
        <f t="shared" si="35"/>
        <v>3.5486438536129747E-2</v>
      </c>
      <c r="DF35" s="6">
        <f>+'Serie Gasto $Corrientes'!DR35*'Serie Gasto Constantes'!$AR$207</f>
        <v>44176551759.599998</v>
      </c>
      <c r="DG35" s="6">
        <f>+'Serie Gasto $Corrientes'!DS35*'Serie Gasto Constantes'!$AR$207</f>
        <v>44176551759.599998</v>
      </c>
      <c r="DH35" s="6">
        <f>+'Serie Gasto $Corrientes'!DT35*'Serie Gasto Constantes'!$AR$207</f>
        <v>6066376216.6019993</v>
      </c>
      <c r="DI35" s="126">
        <f t="shared" si="36"/>
        <v>0.13732118001454732</v>
      </c>
      <c r="DJ35" s="6">
        <f>+'Serie Gasto $Corrientes'!DV35*'Serie Gasto Constantes'!$AR$207</f>
        <v>3911300501.1131997</v>
      </c>
      <c r="DK35" s="7">
        <f t="shared" si="37"/>
        <v>8.8537931217396018E-2</v>
      </c>
      <c r="DL35" s="6">
        <f>+'Serie Gasto $Corrientes'!DX35*'Serie Gasto Constantes'!$AR$207</f>
        <v>44176551759.599998</v>
      </c>
      <c r="DM35" s="6">
        <f>+'Serie Gasto $Corrientes'!DY35*'Serie Gasto Constantes'!$AR$207</f>
        <v>44176551759.599998</v>
      </c>
      <c r="DN35" s="6">
        <f>+'Serie Gasto $Corrientes'!DZ35*'Serie Gasto Constantes'!$AR$207</f>
        <v>8551731437.3087988</v>
      </c>
      <c r="DO35" s="126">
        <f t="shared" si="38"/>
        <v>0.1935807820367153</v>
      </c>
      <c r="DP35" s="6">
        <f>+'Serie Gasto $Corrientes'!EB35*'Serie Gasto Constantes'!$AR$207</f>
        <v>6614375383.4963999</v>
      </c>
      <c r="DQ35" s="7">
        <f t="shared" si="39"/>
        <v>0.14972593197156978</v>
      </c>
      <c r="DR35" s="6">
        <f>+'Serie Gasto $Corrientes'!ED35*'Serie Gasto Constantes'!$AR$207</f>
        <v>44176551759.599998</v>
      </c>
      <c r="DS35" s="6">
        <f>+'Serie Gasto $Corrientes'!EE35*'Serie Gasto Constantes'!$AR$207</f>
        <v>44176551759.599998</v>
      </c>
      <c r="DT35" s="6">
        <f>+'Serie Gasto $Corrientes'!EF35*'Serie Gasto Constantes'!$AR$207</f>
        <v>10811841179.021999</v>
      </c>
      <c r="DU35" s="126">
        <f t="shared" si="40"/>
        <v>0.24474162759144008</v>
      </c>
      <c r="DV35" s="6">
        <f>+'Serie Gasto $Corrientes'!EH35*'Serie Gasto Constantes'!$AR$207</f>
        <v>9344295419.9399986</v>
      </c>
      <c r="DW35" s="7">
        <f t="shared" si="41"/>
        <v>0.21152161152798421</v>
      </c>
      <c r="DX35" s="6">
        <f>+'Serie Gasto $Corrientes'!EJ35*'Serie Gasto Constantes'!$AR$207</f>
        <v>44176551759.599998</v>
      </c>
      <c r="DY35" s="6">
        <f>+'Serie Gasto $Corrientes'!EK35*'Serie Gasto Constantes'!$AR$207</f>
        <v>43648206703.873199</v>
      </c>
      <c r="DZ35" s="6">
        <f>+'Serie Gasto $Corrientes'!EL35*'Serie Gasto Constantes'!$AR$207</f>
        <v>14098553077.190399</v>
      </c>
      <c r="EA35" s="126">
        <f t="shared" si="42"/>
        <v>0.32300417684604071</v>
      </c>
      <c r="EB35" s="6">
        <f>+'Serie Gasto $Corrientes'!EN35*'Serie Gasto Constantes'!$AR$207</f>
        <v>12318474127.8144</v>
      </c>
      <c r="EC35" s="7">
        <f t="shared" si="43"/>
        <v>0.28222176941627475</v>
      </c>
      <c r="ED35" s="6">
        <f>+'Serie Gasto $Corrientes'!EP35*'Serie Gasto Constantes'!$AR$207</f>
        <v>44176551759.599998</v>
      </c>
      <c r="EE35" s="6">
        <f>+'Serie Gasto $Corrientes'!EQ35*'Serie Gasto Constantes'!$AR$207</f>
        <v>43648206703.873199</v>
      </c>
      <c r="EF35" s="6">
        <f>+'Serie Gasto $Corrientes'!ER35*'Serie Gasto Constantes'!$AR$207</f>
        <v>19250036249.745598</v>
      </c>
      <c r="EG35" s="126">
        <f t="shared" si="44"/>
        <v>0.44102696773650985</v>
      </c>
      <c r="EH35" s="6">
        <f>+'Serie Gasto $Corrientes'!ET35*'Serie Gasto Constantes'!$AR$207</f>
        <v>17014803872.414398</v>
      </c>
      <c r="EI35" s="7">
        <f t="shared" si="45"/>
        <v>0.38981679105053724</v>
      </c>
      <c r="EJ35" s="6">
        <f>+'Serie Gasto $Corrientes'!EV35*'Serie Gasto Constantes'!$AR$207</f>
        <v>44176551759.599998</v>
      </c>
      <c r="EK35" s="6">
        <f>+'Serie Gasto $Corrientes'!EW35*'Serie Gasto Constantes'!$AR$207</f>
        <v>43648206703.873199</v>
      </c>
      <c r="EL35" s="6">
        <f>+'Serie Gasto $Corrientes'!EX35*'Serie Gasto Constantes'!$AR$207</f>
        <v>22182375363.3144</v>
      </c>
      <c r="EM35" s="126">
        <f t="shared" si="46"/>
        <v>0.50820817253291661</v>
      </c>
      <c r="EN35" s="6">
        <f>+'Serie Gasto $Corrientes'!EZ35*'Serie Gasto Constantes'!$AR$207</f>
        <v>20245199512.433998</v>
      </c>
      <c r="EO35" s="7">
        <f t="shared" si="47"/>
        <v>0.46382660460223457</v>
      </c>
      <c r="EP35" s="6">
        <f>+'Serie Gasto $Corrientes'!FB35*'Serie Gasto Constantes'!$AR$207</f>
        <v>44176551759.599998</v>
      </c>
      <c r="EQ35" s="6">
        <f>+'Serie Gasto $Corrientes'!FC35*'Serie Gasto Constantes'!$AR$207</f>
        <v>43648206703.873199</v>
      </c>
      <c r="ER35" s="6">
        <f>+'Serie Gasto $Corrientes'!FD35*'Serie Gasto Constantes'!$AR$207</f>
        <v>24865389857.973598</v>
      </c>
      <c r="ES35" s="126">
        <f t="shared" si="48"/>
        <v>0.5696772384412101</v>
      </c>
      <c r="ET35" s="6">
        <f>+'Serie Gasto $Corrientes'!FF35*'Serie Gasto Constantes'!$AR$207</f>
        <v>23076194065.891197</v>
      </c>
      <c r="EU35" s="7">
        <f t="shared" si="49"/>
        <v>0.52868596005442514</v>
      </c>
      <c r="EV35" s="6">
        <f>+'Serie Gasto $Corrientes'!FH35*'Serie Gasto Constantes'!$AR$207</f>
        <v>44176551759.599998</v>
      </c>
      <c r="EW35" s="6">
        <f>+'Serie Gasto $Corrientes'!FI35*'Serie Gasto Constantes'!$AR$207</f>
        <v>43648206703.873199</v>
      </c>
      <c r="EX35" s="6">
        <f>+'Serie Gasto $Corrientes'!FJ35*'Serie Gasto Constantes'!$AR$207</f>
        <v>27067616821.907997</v>
      </c>
      <c r="EY35" s="126">
        <f t="shared" si="50"/>
        <v>0.62013124629713834</v>
      </c>
      <c r="EZ35" s="6">
        <f>+'Serie Gasto $Corrientes'!FL35*'Serie Gasto Constantes'!$AR$207</f>
        <v>25517860457.559597</v>
      </c>
      <c r="FA35" s="7">
        <f t="shared" si="51"/>
        <v>0.58462563263326983</v>
      </c>
      <c r="FB35" s="6">
        <f>+'Serie Gasto $Corrientes'!FQ35*'Serie Gasto Constantes'!$AR$207</f>
        <v>44176551759.599998</v>
      </c>
      <c r="FC35" s="6">
        <f>+'Serie Gasto $Corrientes'!FR35*'Serie Gasto Constantes'!$AR$207</f>
        <v>43648206703.873199</v>
      </c>
      <c r="FD35" s="6">
        <f>+'Serie Gasto $Corrientes'!FS35*'Serie Gasto Constantes'!$AR$207</f>
        <v>30585993656.509197</v>
      </c>
      <c r="FE35" s="126">
        <f t="shared" si="52"/>
        <v>0.70073883823032523</v>
      </c>
      <c r="FF35" s="6">
        <f>+'Serie Gasto $Corrientes'!FU35*'Serie Gasto Constantes'!$AR$207</f>
        <v>27960665253.892799</v>
      </c>
      <c r="FG35" s="7">
        <f t="shared" si="53"/>
        <v>0.64059138657377324</v>
      </c>
      <c r="FH35" s="6">
        <f>+'Serie Gasto $Corrientes'!FW35*'Serie Gasto Constantes'!$AR$207</f>
        <v>44176551759.599998</v>
      </c>
      <c r="FI35" s="6">
        <f>+'Serie Gasto $Corrientes'!FX35*'Serie Gasto Constantes'!$AR$207</f>
        <v>43648206703.873199</v>
      </c>
      <c r="FJ35" s="6">
        <f>+'Serie Gasto $Corrientes'!FY35*'Serie Gasto Constantes'!$AR$207</f>
        <v>33238202095.690796</v>
      </c>
      <c r="FK35" s="126">
        <f t="shared" si="54"/>
        <v>0.76150212358532809</v>
      </c>
      <c r="FL35" s="6">
        <f>+'Serie Gasto $Corrientes'!GA35*'Serie Gasto Constantes'!$AR$207</f>
        <v>31903695310.531197</v>
      </c>
      <c r="FM35" s="7">
        <f t="shared" si="55"/>
        <v>0.73092797436051749</v>
      </c>
      <c r="FN35" s="6">
        <f>+'Serie Gasto $Corrientes'!GC35*'Serie Gasto Constantes'!$AR$207</f>
        <v>44176551759.599998</v>
      </c>
      <c r="FO35" s="6">
        <f>+'Serie Gasto $Corrientes'!GD35*'Serie Gasto Constantes'!$AR$207</f>
        <v>43648206703.873199</v>
      </c>
      <c r="FP35" s="6">
        <f>+'Serie Gasto $Corrientes'!GE35*'Serie Gasto Constantes'!$AR$207</f>
        <v>39554157236.723999</v>
      </c>
      <c r="FQ35" s="126">
        <f t="shared" si="56"/>
        <v>0.90620348975789866</v>
      </c>
      <c r="FR35" s="6">
        <f>+'Serie Gasto $Corrientes'!GG35*'Serie Gasto Constantes'!$AR$207</f>
        <v>38830608050.4888</v>
      </c>
      <c r="FS35" s="7">
        <f t="shared" si="57"/>
        <v>0.88962665325361689</v>
      </c>
      <c r="FT35" s="6">
        <f>+'Serie Gasto $Corrientes'!GI35*'Serie Gasto Constantes'!$AS$207</f>
        <v>44992058000</v>
      </c>
      <c r="FU35" s="6">
        <f>+'Serie Gasto $Corrientes'!GJ35*'Serie Gasto Constantes'!$AS$207</f>
        <v>44992058000</v>
      </c>
      <c r="FV35" s="6">
        <f>+'Serie Gasto $Corrientes'!GK35*'Serie Gasto Constantes'!$AS$207</f>
        <v>7834045292</v>
      </c>
      <c r="FW35" s="126">
        <f t="shared" si="58"/>
        <v>0.17412062573354614</v>
      </c>
      <c r="FX35" s="6">
        <f>+'Serie Gasto $Corrientes'!GM35*'Serie Gasto Constantes'!$AS$207</f>
        <v>1483601513</v>
      </c>
      <c r="FY35" s="7">
        <f t="shared" si="59"/>
        <v>3.2974742186721043E-2</v>
      </c>
      <c r="FZ35" s="6">
        <f>+'Serie Gasto $Corrientes'!GO35*'Serie Gasto Constantes'!$AS$207</f>
        <v>44992058000</v>
      </c>
      <c r="GA35" s="6">
        <f>+'Serie Gasto $Corrientes'!GP35*'Serie Gasto Constantes'!$AS$207</f>
        <v>44992058000</v>
      </c>
      <c r="GB35" s="6">
        <f>+'Serie Gasto $Corrientes'!GQ35*'Serie Gasto Constantes'!$AS$207</f>
        <v>10269315255</v>
      </c>
      <c r="GC35" s="126">
        <f t="shared" si="60"/>
        <v>0.22824728877705483</v>
      </c>
      <c r="GD35" s="6">
        <f>+'Serie Gasto $Corrientes'!GS35*'Serie Gasto Constantes'!$AS$207</f>
        <v>4240731112</v>
      </c>
      <c r="GE35" s="7">
        <f t="shared" si="61"/>
        <v>9.4255104134156303E-2</v>
      </c>
      <c r="GF35" s="6">
        <f>+'Serie Gasto $Corrientes'!GU35*'Serie Gasto Constantes'!$AS$207</f>
        <v>44992058000</v>
      </c>
      <c r="GG35" s="6">
        <f>+'Serie Gasto $Corrientes'!GV35*'Serie Gasto Constantes'!$AS$207</f>
        <v>44992058000</v>
      </c>
      <c r="GH35" s="6">
        <f>+'Serie Gasto $Corrientes'!GW35*'Serie Gasto Constantes'!$AS$207</f>
        <v>12906994778</v>
      </c>
      <c r="GI35" s="126">
        <f t="shared" si="62"/>
        <v>0.28687273602821189</v>
      </c>
      <c r="GJ35" s="6">
        <f>+'Serie Gasto $Corrientes'!GY35*'Serie Gasto Constantes'!$AS$207</f>
        <v>8761482817</v>
      </c>
      <c r="GK35" s="7">
        <f t="shared" si="63"/>
        <v>0.19473398654046897</v>
      </c>
      <c r="GL35" s="6">
        <f>+'Serie Gasto $Corrientes'!HA35*'Serie Gasto Constantes'!$AS$207</f>
        <v>44992058000</v>
      </c>
      <c r="GM35" s="6">
        <f>+'Serie Gasto $Corrientes'!HB35*'Serie Gasto Constantes'!$AS$207</f>
        <v>44992058000</v>
      </c>
      <c r="GN35" s="6">
        <f>+'Serie Gasto $Corrientes'!HC35*'Serie Gasto Constantes'!$AS$207</f>
        <v>15010569159</v>
      </c>
      <c r="GO35" s="126">
        <f t="shared" si="64"/>
        <v>0.33362708500686944</v>
      </c>
      <c r="GP35" s="6">
        <f>+'Serie Gasto $Corrientes'!HE35*'Serie Gasto Constantes'!$AS$207</f>
        <v>10985263093</v>
      </c>
      <c r="GQ35" s="7">
        <f t="shared" si="65"/>
        <v>0.24416004915800918</v>
      </c>
      <c r="GR35" s="6">
        <f>+'Serie Gasto $Corrientes'!HG35*'Serie Gasto Constantes'!$AS$207</f>
        <v>44992058000</v>
      </c>
      <c r="GS35" s="6">
        <f>+'Serie Gasto $Corrientes'!HH35*'Serie Gasto Constantes'!$AS$207</f>
        <v>44992058000</v>
      </c>
      <c r="GT35" s="6">
        <f>+'Serie Gasto $Corrientes'!HI35*'Serie Gasto Constantes'!$AS$207</f>
        <v>17739818061</v>
      </c>
      <c r="GU35" s="126">
        <f t="shared" si="66"/>
        <v>0.39428776654315301</v>
      </c>
      <c r="GV35" s="6">
        <f>+'Serie Gasto $Corrientes'!HK35*'Serie Gasto Constantes'!$AS$207</f>
        <v>13596591067</v>
      </c>
      <c r="GW35" s="7">
        <f t="shared" si="67"/>
        <v>0.30219980306302058</v>
      </c>
      <c r="GX35" s="6">
        <f>+'Serie Gasto $Corrientes'!HM35*'Serie Gasto Constantes'!$AS$207</f>
        <v>44992058000</v>
      </c>
      <c r="GY35" s="6">
        <f>+'Serie Gasto $Corrientes'!HN35*'Serie Gasto Constantes'!$AS$207</f>
        <v>44992058000</v>
      </c>
      <c r="GZ35" s="6">
        <f>+'Serie Gasto $Corrientes'!HO35*'Serie Gasto Constantes'!$AS$207</f>
        <v>22463581870</v>
      </c>
      <c r="HA35" s="126">
        <f t="shared" si="68"/>
        <v>0.49927882538736057</v>
      </c>
      <c r="HB35" s="6">
        <f>+'Serie Gasto $Corrientes'!HQ35*'Serie Gasto Constantes'!$AS$207</f>
        <v>18535482873</v>
      </c>
      <c r="HC35" s="7">
        <f t="shared" si="69"/>
        <v>0.41197232793841082</v>
      </c>
    </row>
    <row r="36" spans="1:211" x14ac:dyDescent="0.35">
      <c r="A36" s="28" t="s">
        <v>185</v>
      </c>
      <c r="B36" s="5"/>
      <c r="C36" s="6"/>
      <c r="D36" s="7"/>
      <c r="E36" s="5"/>
      <c r="F36" s="6"/>
      <c r="G36" s="7"/>
      <c r="H36" s="5"/>
      <c r="I36" s="6"/>
      <c r="J36" s="7"/>
      <c r="K36" s="5"/>
      <c r="L36" s="6"/>
      <c r="M36" s="7"/>
      <c r="N36" s="5"/>
      <c r="O36" s="6"/>
      <c r="P36" s="7"/>
      <c r="Q36" s="5">
        <f>+'Serie Gasto $Corrientes'!Q36*'Serie Gasto Constantes'!$AA$207</f>
        <v>53388129157.315857</v>
      </c>
      <c r="R36" s="6">
        <f>+'Serie Gasto $Corrientes'!R36*'Serie Gasto Constantes'!$AA$207</f>
        <v>51974496112.215851</v>
      </c>
      <c r="S36" s="7">
        <f t="shared" si="5"/>
        <v>0.97352158490261886</v>
      </c>
      <c r="T36" s="5">
        <f>+'Serie Gasto $Corrientes'!T36*'Serie Gasto Constantes'!$AB$207</f>
        <v>83065315141.361099</v>
      </c>
      <c r="U36" s="6">
        <f>+'Serie Gasto $Corrientes'!U36*'Serie Gasto Constantes'!$AB$207</f>
        <v>80422591195.391235</v>
      </c>
      <c r="V36" s="7">
        <f t="shared" si="6"/>
        <v>0.96818498862645064</v>
      </c>
      <c r="W36" s="5">
        <f>+'Serie Gasto $Corrientes'!W36*'Serie Gasto Constantes'!$AC$207</f>
        <v>182017917477.30411</v>
      </c>
      <c r="X36" s="6">
        <f>+'Serie Gasto $Corrientes'!X36*'Serie Gasto Constantes'!$AC$207</f>
        <v>180284108501.74802</v>
      </c>
      <c r="Y36" s="7">
        <f t="shared" si="7"/>
        <v>0.99047451481927717</v>
      </c>
      <c r="Z36" s="5">
        <f>+'Serie Gasto $Corrientes'!Z36*'Serie Gasto Constantes'!$AD$207</f>
        <v>158438847048.42941</v>
      </c>
      <c r="AA36" s="6">
        <f>+'Serie Gasto $Corrientes'!AA36*'Serie Gasto Constantes'!$AD$207</f>
        <v>134496966028.69952</v>
      </c>
      <c r="AB36" s="7">
        <f t="shared" si="8"/>
        <v>0.84888882072960514</v>
      </c>
      <c r="AC36" s="5">
        <f>+'Serie Gasto $Corrientes'!AC36*'Serie Gasto Constantes'!$AE$207</f>
        <v>149863773416.61981</v>
      </c>
      <c r="AD36" s="6">
        <f>+'Serie Gasto $Corrientes'!AD36*'Serie Gasto Constantes'!$AE$207</f>
        <v>146856857423.19562</v>
      </c>
      <c r="AE36" s="126">
        <f t="shared" si="9"/>
        <v>0.97993567141096205</v>
      </c>
      <c r="AF36" s="5">
        <f>+'Serie Gasto $Corrientes'!AF36*'Serie Gasto Constantes'!$AF$207</f>
        <v>122563161895.31593</v>
      </c>
      <c r="AG36" s="6">
        <f>+'Serie Gasto $Corrientes'!AG36*'Serie Gasto Constantes'!$AF$207</f>
        <v>116798289927.56009</v>
      </c>
      <c r="AH36" s="6">
        <f>+'Serie Gasto $Corrientes'!AH36*'Serie Gasto Constantes'!$AF$207</f>
        <v>82095718144.83876</v>
      </c>
      <c r="AI36" s="126">
        <f t="shared" si="76"/>
        <v>0.70288459014045201</v>
      </c>
      <c r="AJ36" s="6">
        <f>+'Serie Gasto $Corrientes'!AJ36*'Serie Gasto Constantes'!$AF$207</f>
        <v>53296253575.828056</v>
      </c>
      <c r="AK36" s="126">
        <f t="shared" si="11"/>
        <v>0.45631022174111563</v>
      </c>
      <c r="AL36" s="5">
        <f>+'Serie Gasto $Corrientes'!AL36*'Serie Gasto Constantes'!$AG$207</f>
        <v>147669508156.86273</v>
      </c>
      <c r="AM36" s="6">
        <f>+'Serie Gasto $Corrientes'!AM36*'Serie Gasto Constantes'!$AG$207</f>
        <v>143052040517.64706</v>
      </c>
      <c r="AN36" s="6">
        <f>+'Serie Gasto $Corrientes'!AN36*'Serie Gasto Constantes'!$AG$207</f>
        <v>141904371560.60583</v>
      </c>
      <c r="AO36" s="126">
        <f t="shared" si="12"/>
        <v>0.99197726258997576</v>
      </c>
      <c r="AP36" s="6">
        <f>+'Serie Gasto $Corrientes'!AP36*'Serie Gasto Constantes'!$AG$207</f>
        <v>114414668902.17099</v>
      </c>
      <c r="AQ36" s="126">
        <f t="shared" si="13"/>
        <v>0.79981151256669192</v>
      </c>
      <c r="AR36" s="5">
        <f>+'Serie Gasto $Corrientes'!AR36*'Serie Gasto Constantes'!$AH$207</f>
        <v>79542693249.909058</v>
      </c>
      <c r="AS36" s="6">
        <f>+'Serie Gasto $Corrientes'!AS36*'Serie Gasto Constantes'!$AH$207</f>
        <v>79542693249.909058</v>
      </c>
      <c r="AT36" s="6">
        <f>+'Serie Gasto $Corrientes'!AT36*'Serie Gasto Constantes'!$AH$207</f>
        <v>79542643168.492661</v>
      </c>
      <c r="AU36" s="126">
        <f t="shared" si="14"/>
        <v>0.99999937038319486</v>
      </c>
      <c r="AV36" s="6">
        <f>+'Serie Gasto $Corrientes'!AV36*'Serie Gasto Constantes'!$AH$207</f>
        <v>64893735680.963646</v>
      </c>
      <c r="AW36" s="126">
        <f t="shared" si="15"/>
        <v>0.81583528328716526</v>
      </c>
      <c r="AX36" s="5">
        <f>+'Serie Gasto $Corrientes'!AX36*'Serie Gasto Constantes'!$AI$207</f>
        <v>66970814060.374786</v>
      </c>
      <c r="AY36" s="6">
        <f>+'Serie Gasto $Corrientes'!AY36*'Serie Gasto Constantes'!$AI$207</f>
        <v>66970814060.374786</v>
      </c>
      <c r="AZ36" s="6">
        <f>+'Serie Gasto $Corrientes'!AZ36*'Serie Gasto Constantes'!$AI$207</f>
        <v>61765269938.271309</v>
      </c>
      <c r="BA36" s="126">
        <f t="shared" si="16"/>
        <v>0.9222714521969132</v>
      </c>
      <c r="BB36" s="6">
        <f>+'Serie Gasto $Corrientes'!BB36*'Serie Gasto Constantes'!$AI$207</f>
        <v>46865623872.343491</v>
      </c>
      <c r="BC36" s="126">
        <f t="shared" si="17"/>
        <v>0.69979176048380887</v>
      </c>
      <c r="BD36" s="5">
        <f>+'Serie Gasto $Corrientes'!BD36*'Serie Gasto Constantes'!$AJ$207</f>
        <v>29251362559.725056</v>
      </c>
      <c r="BE36" s="6">
        <f>+'Serie Gasto $Corrientes'!BE36*'Serie Gasto Constantes'!$AJ$207</f>
        <v>29251362559.725056</v>
      </c>
      <c r="BF36" s="6">
        <f>+'Serie Gasto $Corrientes'!BF36*'Serie Gasto Constantes'!$AJ$207</f>
        <v>28866756534.029587</v>
      </c>
      <c r="BG36" s="126">
        <f t="shared" si="18"/>
        <v>0.98685168853552774</v>
      </c>
      <c r="BH36" s="6">
        <f>+'Serie Gasto $Corrientes'!BH36*'Serie Gasto Constantes'!$AJ$207</f>
        <v>22090153850.173405</v>
      </c>
      <c r="BI36" s="126">
        <f t="shared" si="19"/>
        <v>0.75518375614366728</v>
      </c>
      <c r="BJ36" s="5">
        <f>+'Serie Gasto $Corrientes'!BJ36*'Serie Gasto Constantes'!$AK$207</f>
        <v>33201168386.297977</v>
      </c>
      <c r="BK36" s="6">
        <f>+'Serie Gasto $Corrientes'!BK36*'Serie Gasto Constantes'!$AK$207</f>
        <v>35544780272.389603</v>
      </c>
      <c r="BL36" s="6">
        <f>+'Serie Gasto $Corrientes'!BL36*'Serie Gasto Constantes'!$AK$207</f>
        <v>34904980600.548508</v>
      </c>
      <c r="BM36" s="126">
        <f t="shared" si="20"/>
        <v>0.98200017929670314</v>
      </c>
      <c r="BN36" s="6">
        <f>+'Serie Gasto $Corrientes'!BN36*'Serie Gasto Constantes'!$AK$207</f>
        <v>28093810139.135574</v>
      </c>
      <c r="BO36" s="126">
        <f t="shared" si="21"/>
        <v>0.79037793802197798</v>
      </c>
      <c r="BP36" s="5">
        <f>+'Serie Gasto $Corrientes'!BP36*'Serie Gasto Constantes'!$AL$207</f>
        <v>51232516660.927681</v>
      </c>
      <c r="BQ36" s="6">
        <f>+'Serie Gasto $Corrientes'!BQ36*'Serie Gasto Constantes'!$AL$207</f>
        <v>51232516660.927681</v>
      </c>
      <c r="BR36" s="6">
        <f>+'Serie Gasto $Corrientes'!BR36*'Serie Gasto Constantes'!$AL$207</f>
        <v>51222950695.181747</v>
      </c>
      <c r="BS36" s="126">
        <f t="shared" si="22"/>
        <v>0.99981328331361807</v>
      </c>
      <c r="BT36" s="6">
        <f>+'Serie Gasto $Corrientes'!BT36*'Serie Gasto Constantes'!$AL$207</f>
        <v>44473117412.356064</v>
      </c>
      <c r="BU36" s="126">
        <f t="shared" si="23"/>
        <v>0.86806427462255331</v>
      </c>
      <c r="BV36" s="5">
        <f>+'Serie Gasto $Corrientes'!BV36*'Serie Gasto Constantes'!$AM$207</f>
        <v>171181832693.21432</v>
      </c>
      <c r="BW36" s="6">
        <f>+'Serie Gasto $Corrientes'!BW36*'Serie Gasto Constantes'!$AM$207</f>
        <v>171181832693.21432</v>
      </c>
      <c r="BX36" s="6">
        <f>+'Serie Gasto $Corrientes'!BX36*'Serie Gasto Constantes'!$AM$207</f>
        <v>165388223615.23007</v>
      </c>
      <c r="BY36" s="126">
        <f t="shared" si="24"/>
        <v>0.96615523395892522</v>
      </c>
      <c r="BZ36" s="6">
        <f>+'Serie Gasto $Corrientes'!BZ36*'Serie Gasto Constantes'!$AM$207</f>
        <v>100363337718.00056</v>
      </c>
      <c r="CA36" s="126">
        <f t="shared" si="25"/>
        <v>0.58629666559224181</v>
      </c>
      <c r="CB36" s="5">
        <f>+'Serie Gasto $Corrientes'!CB36*'Serie Gasto Constantes'!$AN$207</f>
        <v>64219643116.451416</v>
      </c>
      <c r="CC36" s="6">
        <f>+'Serie Gasto $Corrientes'!CC36*'Serie Gasto Constantes'!$AN$207</f>
        <v>67090871330.330826</v>
      </c>
      <c r="CD36" s="6">
        <f>+'Serie Gasto $Corrientes'!CD36*'Serie Gasto Constantes'!$AN$207</f>
        <v>65863323579.664246</v>
      </c>
      <c r="CE36" s="126">
        <f t="shared" si="26"/>
        <v>0.98170320751056306</v>
      </c>
      <c r="CF36" s="6">
        <f>+'Serie Gasto $Corrientes'!CF36*'Serie Gasto Constantes'!$AN$207</f>
        <v>60143568379.959511</v>
      </c>
      <c r="CG36" s="7">
        <f t="shared" si="27"/>
        <v>0.89644935573775242</v>
      </c>
      <c r="CH36" s="6">
        <f>+'Serie Gasto $Corrientes'!CH36*'Serie Gasto Constantes'!$AO$207</f>
        <v>223750427594.10034</v>
      </c>
      <c r="CI36" s="6">
        <f>+'Serie Gasto $Corrientes'!CI36*'Serie Gasto Constantes'!$AO$207</f>
        <v>266320600830.97314</v>
      </c>
      <c r="CJ36" s="6">
        <f>+'Serie Gasto $Corrientes'!CJ36*'Serie Gasto Constantes'!$AO$207</f>
        <v>262405132109.36206</v>
      </c>
      <c r="CK36" s="126">
        <f t="shared" si="28"/>
        <v>0.98529791270598654</v>
      </c>
      <c r="CL36" s="6">
        <f>+'Serie Gasto $Corrientes'!CL36*'Serie Gasto Constantes'!$AO$207</f>
        <v>187064365939.83884</v>
      </c>
      <c r="CM36" s="7">
        <f t="shared" si="29"/>
        <v>0.70240291346655448</v>
      </c>
      <c r="CN36" s="6">
        <f>+'Serie Gasto $Corrientes'!CN36*'Serie Gasto Constantes'!$AP$207</f>
        <v>287949793891.35919</v>
      </c>
      <c r="CO36" s="6">
        <f>+'Serie Gasto $Corrientes'!CO36*'Serie Gasto Constantes'!$AP$207</f>
        <v>274132221694.26324</v>
      </c>
      <c r="CP36" s="6">
        <f>+'Serie Gasto $Corrientes'!CP36*'Serie Gasto Constantes'!$AP$207</f>
        <v>267995598042.12238</v>
      </c>
      <c r="CQ36" s="126">
        <f t="shared" si="30"/>
        <v>0.9776143657457933</v>
      </c>
      <c r="CR36" s="6">
        <f>+'Serie Gasto $Corrientes'!CR36*'Serie Gasto Constantes'!$AP$207</f>
        <v>176982658326.74258</v>
      </c>
      <c r="CS36" s="7">
        <f t="shared" si="31"/>
        <v>0.64561056424855257</v>
      </c>
      <c r="CT36" s="6">
        <f>+'Serie Gasto $Corrientes'!DC36*'Serie Gasto Constantes'!$AQ$207</f>
        <v>188003445864.77933</v>
      </c>
      <c r="CU36" s="6">
        <f>+'Serie Gasto $Corrientes'!DD36*'Serie Gasto Constantes'!$AQ$207</f>
        <v>159680898280.22501</v>
      </c>
      <c r="CV36" s="6">
        <f>+'Serie Gasto $Corrientes'!DE36*'Serie Gasto Constantes'!$AQ$207</f>
        <v>153967439016.29471</v>
      </c>
      <c r="CW36" s="126">
        <f t="shared" si="70"/>
        <v>0.96421951952008866</v>
      </c>
      <c r="CX36" s="6">
        <f>+'Serie Gasto $Corrientes'!DG36*'Serie Gasto Constantes'!$AQ$207</f>
        <v>127661781713.40688</v>
      </c>
      <c r="CY36" s="7">
        <f t="shared" si="33"/>
        <v>0.79948060844054381</v>
      </c>
      <c r="CZ36" s="6">
        <f>+'Serie Gasto $Corrientes'!DL36*'Serie Gasto Constantes'!$AR$207</f>
        <v>131133734237.99998</v>
      </c>
      <c r="DA36" s="6">
        <f>+'Serie Gasto $Corrientes'!DM36*'Serie Gasto Constantes'!$AR$207</f>
        <v>131133734237.99998</v>
      </c>
      <c r="DB36" s="6">
        <f>+'Serie Gasto $Corrientes'!DN36*'Serie Gasto Constantes'!$AR$207</f>
        <v>2458017206.7672</v>
      </c>
      <c r="DC36" s="126">
        <f t="shared" si="34"/>
        <v>1.8744354540426979E-2</v>
      </c>
      <c r="DD36" s="6">
        <f>+'Serie Gasto $Corrientes'!DP36*'Serie Gasto Constantes'!$AR$207</f>
        <v>0</v>
      </c>
      <c r="DE36" s="7">
        <f t="shared" si="35"/>
        <v>0</v>
      </c>
      <c r="DF36" s="6">
        <f>+'Serie Gasto $Corrientes'!DR36*'Serie Gasto Constantes'!$AR$207</f>
        <v>131133734237.99998</v>
      </c>
      <c r="DG36" s="6">
        <f>+'Serie Gasto $Corrientes'!DS36*'Serie Gasto Constantes'!$AR$207</f>
        <v>131133734237.99998</v>
      </c>
      <c r="DH36" s="6">
        <f>+'Serie Gasto $Corrientes'!DT36*'Serie Gasto Constantes'!$AR$207</f>
        <v>16016347315.175999</v>
      </c>
      <c r="DI36" s="126">
        <f t="shared" si="36"/>
        <v>0.12213750647950949</v>
      </c>
      <c r="DJ36" s="6">
        <f>+'Serie Gasto $Corrientes'!DV36*'Serie Gasto Constantes'!$AR$207</f>
        <v>45343341.965999998</v>
      </c>
      <c r="DK36" s="7">
        <f t="shared" si="37"/>
        <v>3.4577938491177649E-4</v>
      </c>
      <c r="DL36" s="6">
        <f>+'Serie Gasto $Corrientes'!DX36*'Serie Gasto Constantes'!$AR$207</f>
        <v>131133734237.99998</v>
      </c>
      <c r="DM36" s="6">
        <f>+'Serie Gasto $Corrientes'!DY36*'Serie Gasto Constantes'!$AR$207</f>
        <v>131133734237.99998</v>
      </c>
      <c r="DN36" s="6">
        <f>+'Serie Gasto $Corrientes'!DZ36*'Serie Gasto Constantes'!$AR$207</f>
        <v>22378095028.270798</v>
      </c>
      <c r="DO36" s="126">
        <f t="shared" si="38"/>
        <v>0.17065094011321202</v>
      </c>
      <c r="DP36" s="6">
        <f>+'Serie Gasto $Corrientes'!EB36*'Serie Gasto Constantes'!$AR$207</f>
        <v>2975931804.0659995</v>
      </c>
      <c r="DQ36" s="7">
        <f t="shared" si="39"/>
        <v>2.269386913564788E-2</v>
      </c>
      <c r="DR36" s="6">
        <f>+'Serie Gasto $Corrientes'!ED36*'Serie Gasto Constantes'!$AR$207</f>
        <v>131133734237.99998</v>
      </c>
      <c r="DS36" s="6">
        <f>+'Serie Gasto $Corrientes'!EE36*'Serie Gasto Constantes'!$AR$207</f>
        <v>131133734237.99998</v>
      </c>
      <c r="DT36" s="6">
        <f>+'Serie Gasto $Corrientes'!EF36*'Serie Gasto Constantes'!$AR$207</f>
        <v>30139537722.387596</v>
      </c>
      <c r="DU36" s="126">
        <f t="shared" si="40"/>
        <v>0.22983817167660395</v>
      </c>
      <c r="DV36" s="6">
        <f>+'Serie Gasto $Corrientes'!EH36*'Serie Gasto Constantes'!$AR$207</f>
        <v>6368299626.6395998</v>
      </c>
      <c r="DW36" s="7">
        <f t="shared" si="41"/>
        <v>4.856339723447143E-2</v>
      </c>
      <c r="DX36" s="6">
        <f>+'Serie Gasto $Corrientes'!EJ36*'Serie Gasto Constantes'!$AR$207</f>
        <v>131133734237.99998</v>
      </c>
      <c r="DY36" s="6">
        <f>+'Serie Gasto $Corrientes'!EK36*'Serie Gasto Constantes'!$AR$207</f>
        <v>131133734237.99998</v>
      </c>
      <c r="DZ36" s="6">
        <f>+'Serie Gasto $Corrientes'!EL36*'Serie Gasto Constantes'!$AR$207</f>
        <v>34154444800.226398</v>
      </c>
      <c r="EA36" s="126">
        <f t="shared" si="42"/>
        <v>0.26045506138213143</v>
      </c>
      <c r="EB36" s="6">
        <f>+'Serie Gasto $Corrientes'!EN36*'Serie Gasto Constantes'!$AR$207</f>
        <v>11368948621.118399</v>
      </c>
      <c r="EC36" s="7">
        <f t="shared" si="43"/>
        <v>8.6697360425078931E-2</v>
      </c>
      <c r="ED36" s="6">
        <f>+'Serie Gasto $Corrientes'!EP36*'Serie Gasto Constantes'!$AR$207</f>
        <v>131133734237.99998</v>
      </c>
      <c r="EE36" s="6">
        <f>+'Serie Gasto $Corrientes'!EQ36*'Serie Gasto Constantes'!$AR$207</f>
        <v>131133734237.99998</v>
      </c>
      <c r="EF36" s="6">
        <f>+'Serie Gasto $Corrientes'!ER36*'Serie Gasto Constantes'!$AR$207</f>
        <v>34154444800.226398</v>
      </c>
      <c r="EG36" s="126">
        <f t="shared" si="44"/>
        <v>0.26045506138213143</v>
      </c>
      <c r="EH36" s="6">
        <f>+'Serie Gasto $Corrientes'!ET36*'Serie Gasto Constantes'!$AR$207</f>
        <v>15573981814.107599</v>
      </c>
      <c r="EI36" s="7">
        <f t="shared" si="45"/>
        <v>0.11876411439516961</v>
      </c>
      <c r="EJ36" s="6">
        <f>+'Serie Gasto $Corrientes'!EV36*'Serie Gasto Constantes'!$AR$207</f>
        <v>131133734237.99998</v>
      </c>
      <c r="EK36" s="6">
        <f>+'Serie Gasto $Corrientes'!EW36*'Serie Gasto Constantes'!$AR$207</f>
        <v>131133734237.99998</v>
      </c>
      <c r="EL36" s="6">
        <f>+'Serie Gasto $Corrientes'!EX36*'Serie Gasto Constantes'!$AR$207</f>
        <v>45989608769.488792</v>
      </c>
      <c r="EM36" s="126">
        <f t="shared" si="46"/>
        <v>0.35070768812257241</v>
      </c>
      <c r="EN36" s="6">
        <f>+'Serie Gasto $Corrientes'!EZ36*'Serie Gasto Constantes'!$AR$207</f>
        <v>20460271333.413597</v>
      </c>
      <c r="EO36" s="7">
        <f t="shared" si="47"/>
        <v>0.15602599477781523</v>
      </c>
      <c r="EP36" s="6">
        <f>+'Serie Gasto $Corrientes'!FB36*'Serie Gasto Constantes'!$AR$207</f>
        <v>131133734237.99998</v>
      </c>
      <c r="EQ36" s="6">
        <f>+'Serie Gasto $Corrientes'!FC36*'Serie Gasto Constantes'!$AR$207</f>
        <v>131133734237.99998</v>
      </c>
      <c r="ER36" s="6">
        <f>+'Serie Gasto $Corrientes'!FD36*'Serie Gasto Constantes'!$AR$207</f>
        <v>69437884255.443588</v>
      </c>
      <c r="ES36" s="126">
        <f t="shared" si="48"/>
        <v>0.5295196133850496</v>
      </c>
      <c r="ET36" s="6">
        <f>+'Serie Gasto $Corrientes'!FF36*'Serie Gasto Constantes'!$AR$207</f>
        <v>32107400344.250397</v>
      </c>
      <c r="EU36" s="7">
        <f t="shared" si="49"/>
        <v>0.24484470400253652</v>
      </c>
      <c r="EV36" s="6">
        <f>+'Serie Gasto $Corrientes'!FH36*'Serie Gasto Constantes'!$AR$207</f>
        <v>131133734237.99998</v>
      </c>
      <c r="EW36" s="6">
        <f>+'Serie Gasto $Corrientes'!FI36*'Serie Gasto Constantes'!$AR$207</f>
        <v>125510267296.12799</v>
      </c>
      <c r="EX36" s="6">
        <f>+'Serie Gasto $Corrientes'!FJ36*'Serie Gasto Constantes'!$AR$207</f>
        <v>85478601349.299591</v>
      </c>
      <c r="EY36" s="126">
        <f t="shared" si="50"/>
        <v>0.6810486758634815</v>
      </c>
      <c r="EZ36" s="6">
        <f>+'Serie Gasto $Corrientes'!FL36*'Serie Gasto Constantes'!$AR$207</f>
        <v>42561663391.431595</v>
      </c>
      <c r="FA36" s="7">
        <f t="shared" si="51"/>
        <v>0.33910901720105435</v>
      </c>
      <c r="FB36" s="6">
        <f>+'Serie Gasto $Corrientes'!FQ36*'Serie Gasto Constantes'!$AR$207</f>
        <v>131133734237.99998</v>
      </c>
      <c r="FC36" s="6">
        <f>+'Serie Gasto $Corrientes'!FR36*'Serie Gasto Constantes'!$AR$207</f>
        <v>125510267296.12799</v>
      </c>
      <c r="FD36" s="6">
        <f>+'Serie Gasto $Corrientes'!FS36*'Serie Gasto Constantes'!$AR$207</f>
        <v>92579394831.175186</v>
      </c>
      <c r="FE36" s="126">
        <f t="shared" si="52"/>
        <v>0.73762407511047723</v>
      </c>
      <c r="FF36" s="6">
        <f>+'Serie Gasto $Corrientes'!FU36*'Serie Gasto Constantes'!$AR$207</f>
        <v>57635849925.778793</v>
      </c>
      <c r="FG36" s="7">
        <f t="shared" si="53"/>
        <v>0.45921223153635071</v>
      </c>
      <c r="FH36" s="6">
        <f>+'Serie Gasto $Corrientes'!FW36*'Serie Gasto Constantes'!$AR$207</f>
        <v>131133734237.99998</v>
      </c>
      <c r="FI36" s="6">
        <f>+'Serie Gasto $Corrientes'!FX36*'Serie Gasto Constantes'!$AR$207</f>
        <v>125510267296.12799</v>
      </c>
      <c r="FJ36" s="6">
        <f>+'Serie Gasto $Corrientes'!FY36*'Serie Gasto Constantes'!$AR$207</f>
        <v>111305690891.0544</v>
      </c>
      <c r="FK36" s="126">
        <f t="shared" si="54"/>
        <v>0.88682538320502957</v>
      </c>
      <c r="FL36" s="6">
        <f>+'Serie Gasto $Corrientes'!GA36*'Serie Gasto Constantes'!$AR$207</f>
        <v>81919296429.905991</v>
      </c>
      <c r="FM36" s="7">
        <f t="shared" si="55"/>
        <v>0.65269000054494519</v>
      </c>
      <c r="FN36" s="6">
        <f>+'Serie Gasto $Corrientes'!GC36*'Serie Gasto Constantes'!$AR$207</f>
        <v>131133734237.99998</v>
      </c>
      <c r="FO36" s="6">
        <f>+'Serie Gasto $Corrientes'!GD36*'Serie Gasto Constantes'!$AR$207</f>
        <v>125510267296.12799</v>
      </c>
      <c r="FP36" s="6">
        <f>+'Serie Gasto $Corrientes'!GE36*'Serie Gasto Constantes'!$AR$207</f>
        <v>123245128044.69839</v>
      </c>
      <c r="FQ36" s="126">
        <f t="shared" si="56"/>
        <v>0.98195255814342863</v>
      </c>
      <c r="FR36" s="6">
        <f>+'Serie Gasto $Corrientes'!GG36*'Serie Gasto Constantes'!$AR$207</f>
        <v>111214961802.31319</v>
      </c>
      <c r="FS36" s="7">
        <f t="shared" si="57"/>
        <v>0.88610250139865798</v>
      </c>
      <c r="FT36" s="6">
        <f>+'Serie Gasto $Corrientes'!GI36*'Serie Gasto Constantes'!$AS$207</f>
        <v>178277524000</v>
      </c>
      <c r="FU36" s="6">
        <f>+'Serie Gasto $Corrientes'!GJ36*'Serie Gasto Constantes'!$AS$207</f>
        <v>178277524000</v>
      </c>
      <c r="FV36" s="6">
        <f>+'Serie Gasto $Corrientes'!GK36*'Serie Gasto Constantes'!$AS$207</f>
        <v>31873599628</v>
      </c>
      <c r="FW36" s="126">
        <f t="shared" si="58"/>
        <v>0.17878641632918349</v>
      </c>
      <c r="FX36" s="6">
        <f>+'Serie Gasto $Corrientes'!GM36*'Serie Gasto Constantes'!$AS$207</f>
        <v>0</v>
      </c>
      <c r="FY36" s="7">
        <f t="shared" si="59"/>
        <v>0</v>
      </c>
      <c r="FZ36" s="6">
        <f>+'Serie Gasto $Corrientes'!GO36*'Serie Gasto Constantes'!$AS$207</f>
        <v>178277524000</v>
      </c>
      <c r="GA36" s="6">
        <f>+'Serie Gasto $Corrientes'!GP36*'Serie Gasto Constantes'!$AS$207</f>
        <v>178277524000</v>
      </c>
      <c r="GB36" s="6">
        <f>+'Serie Gasto $Corrientes'!GQ36*'Serie Gasto Constantes'!$AS$207</f>
        <v>52083904931</v>
      </c>
      <c r="GC36" s="126">
        <f t="shared" si="60"/>
        <v>0.29215070841459523</v>
      </c>
      <c r="GD36" s="6">
        <f>+'Serie Gasto $Corrientes'!GS36*'Serie Gasto Constantes'!$AS$207</f>
        <v>576422859</v>
      </c>
      <c r="GE36" s="7">
        <f t="shared" si="61"/>
        <v>3.2332895704788901E-3</v>
      </c>
      <c r="GF36" s="6">
        <f>+'Serie Gasto $Corrientes'!GU36*'Serie Gasto Constantes'!$AS$207</f>
        <v>178277524000</v>
      </c>
      <c r="GG36" s="6">
        <f>+'Serie Gasto $Corrientes'!GV36*'Serie Gasto Constantes'!$AS$207</f>
        <v>178277524000</v>
      </c>
      <c r="GH36" s="6">
        <f>+'Serie Gasto $Corrientes'!GW36*'Serie Gasto Constantes'!$AS$207</f>
        <v>53577006714</v>
      </c>
      <c r="GI36" s="126">
        <f t="shared" si="62"/>
        <v>0.30052586277785637</v>
      </c>
      <c r="GJ36" s="6">
        <f>+'Serie Gasto $Corrientes'!GY36*'Serie Gasto Constantes'!$AS$207</f>
        <v>4235685386</v>
      </c>
      <c r="GK36" s="7">
        <f t="shared" si="63"/>
        <v>2.3758942187238365E-2</v>
      </c>
      <c r="GL36" s="6">
        <f>+'Serie Gasto $Corrientes'!HA36*'Serie Gasto Constantes'!$AS$207</f>
        <v>178277524000</v>
      </c>
      <c r="GM36" s="6">
        <f>+'Serie Gasto $Corrientes'!HB36*'Serie Gasto Constantes'!$AS$207</f>
        <v>178277524000</v>
      </c>
      <c r="GN36" s="6">
        <f>+'Serie Gasto $Corrientes'!HC36*'Serie Gasto Constantes'!$AS$207</f>
        <v>55141893119</v>
      </c>
      <c r="GO36" s="126">
        <f t="shared" si="64"/>
        <v>0.30930367374296719</v>
      </c>
      <c r="GP36" s="6">
        <f>+'Serie Gasto $Corrientes'!HE36*'Serie Gasto Constantes'!$AS$207</f>
        <v>8784007637</v>
      </c>
      <c r="GQ36" s="7">
        <f t="shared" si="65"/>
        <v>4.9271537095164054E-2</v>
      </c>
      <c r="GR36" s="6">
        <f>+'Serie Gasto $Corrientes'!HG36*'Serie Gasto Constantes'!$AS$207</f>
        <v>178277524000</v>
      </c>
      <c r="GS36" s="6">
        <f>+'Serie Gasto $Corrientes'!HH36*'Serie Gasto Constantes'!$AS$207</f>
        <v>178277524000</v>
      </c>
      <c r="GT36" s="6">
        <f>+'Serie Gasto $Corrientes'!HI36*'Serie Gasto Constantes'!$AS$207</f>
        <v>64695308703</v>
      </c>
      <c r="GU36" s="126">
        <f t="shared" si="66"/>
        <v>0.36289099854785956</v>
      </c>
      <c r="GV36" s="6">
        <f>+'Serie Gasto $Corrientes'!HK36*'Serie Gasto Constantes'!$AS$207</f>
        <v>14010200852</v>
      </c>
      <c r="GW36" s="7">
        <f t="shared" si="67"/>
        <v>7.8586467534740953E-2</v>
      </c>
      <c r="GX36" s="6">
        <f>+'Serie Gasto $Corrientes'!HM36*'Serie Gasto Constantes'!$AS$207</f>
        <v>178277524000</v>
      </c>
      <c r="GY36" s="6">
        <f>+'Serie Gasto $Corrientes'!HN36*'Serie Gasto Constantes'!$AS$207</f>
        <v>178277524000</v>
      </c>
      <c r="GZ36" s="6">
        <f>+'Serie Gasto $Corrientes'!HO36*'Serie Gasto Constantes'!$AS$207</f>
        <v>83080394008</v>
      </c>
      <c r="HA36" s="126">
        <f t="shared" si="68"/>
        <v>0.46601720813668018</v>
      </c>
      <c r="HB36" s="6">
        <f>+'Serie Gasto $Corrientes'!HQ36*'Serie Gasto Constantes'!$AS$207</f>
        <v>19984587038</v>
      </c>
      <c r="HC36" s="7">
        <f t="shared" si="69"/>
        <v>0.11209818596089544</v>
      </c>
    </row>
    <row r="37" spans="1:211" x14ac:dyDescent="0.35">
      <c r="A37" s="28" t="s">
        <v>80</v>
      </c>
      <c r="B37" s="5"/>
      <c r="C37" s="6"/>
      <c r="D37" s="7"/>
      <c r="E37" s="5"/>
      <c r="F37" s="6"/>
      <c r="G37" s="7"/>
      <c r="H37" s="5"/>
      <c r="I37" s="6"/>
      <c r="J37" s="7"/>
      <c r="K37" s="5"/>
      <c r="L37" s="6"/>
      <c r="M37" s="7"/>
      <c r="N37" s="5"/>
      <c r="O37" s="6"/>
      <c r="P37" s="7"/>
      <c r="Q37" s="5"/>
      <c r="R37" s="6"/>
      <c r="S37" s="7"/>
      <c r="T37" s="5"/>
      <c r="U37" s="6"/>
      <c r="V37" s="7"/>
      <c r="W37" s="5"/>
      <c r="X37" s="6"/>
      <c r="Y37" s="7"/>
      <c r="Z37" s="5"/>
      <c r="AA37" s="6"/>
      <c r="AB37" s="7"/>
      <c r="AC37" s="5"/>
      <c r="AD37" s="6"/>
      <c r="AE37" s="126"/>
      <c r="AF37" s="5">
        <f>+'Serie Gasto $Corrientes'!AF37*'Serie Gasto Constantes'!$AF$207</f>
        <v>58204449455.477264</v>
      </c>
      <c r="AG37" s="6">
        <f>+'Serie Gasto $Corrientes'!AG37*'Serie Gasto Constantes'!$AF$207</f>
        <v>58204449455.477264</v>
      </c>
      <c r="AH37" s="6">
        <f>+'Serie Gasto $Corrientes'!AH37*'Serie Gasto Constantes'!$AF$207</f>
        <v>0</v>
      </c>
      <c r="AI37" s="126">
        <f t="shared" si="76"/>
        <v>0</v>
      </c>
      <c r="AJ37" s="6">
        <f>+'Serie Gasto $Corrientes'!AJ37*'Serie Gasto Constantes'!$AF$207</f>
        <v>0</v>
      </c>
      <c r="AK37" s="126">
        <f t="shared" si="11"/>
        <v>0</v>
      </c>
      <c r="AL37" s="5"/>
      <c r="AM37" s="6"/>
      <c r="AN37" s="6"/>
      <c r="AO37" s="126"/>
      <c r="AP37" s="6"/>
      <c r="AQ37" s="126" t="e">
        <f t="shared" si="13"/>
        <v>#DIV/0!</v>
      </c>
      <c r="AR37" s="5"/>
      <c r="AS37" s="6"/>
      <c r="AT37" s="6"/>
      <c r="AU37" s="126"/>
      <c r="AV37" s="6"/>
      <c r="AW37" s="126" t="e">
        <f t="shared" si="15"/>
        <v>#DIV/0!</v>
      </c>
      <c r="AX37" s="5"/>
      <c r="AY37" s="6"/>
      <c r="AZ37" s="6"/>
      <c r="BA37" s="126"/>
      <c r="BB37" s="6"/>
      <c r="BC37" s="126" t="e">
        <f t="shared" si="17"/>
        <v>#DIV/0!</v>
      </c>
      <c r="BD37" s="5"/>
      <c r="BE37" s="6"/>
      <c r="BF37" s="6"/>
      <c r="BG37" s="126"/>
      <c r="BH37" s="6"/>
      <c r="BI37" s="126" t="e">
        <f t="shared" si="19"/>
        <v>#DIV/0!</v>
      </c>
      <c r="BJ37" s="5"/>
      <c r="BK37" s="6"/>
      <c r="BL37" s="6"/>
      <c r="BM37" s="126"/>
      <c r="BN37" s="6"/>
      <c r="BO37" s="126" t="e">
        <f t="shared" si="21"/>
        <v>#DIV/0!</v>
      </c>
      <c r="BP37" s="5"/>
      <c r="BQ37" s="6"/>
      <c r="BR37" s="6"/>
      <c r="BS37" s="126"/>
      <c r="BT37" s="6"/>
      <c r="BU37" s="126" t="e">
        <f t="shared" si="23"/>
        <v>#DIV/0!</v>
      </c>
      <c r="BV37" s="5"/>
      <c r="BW37" s="6"/>
      <c r="BX37" s="6"/>
      <c r="BY37" s="126"/>
      <c r="BZ37" s="6"/>
      <c r="CA37" s="126" t="e">
        <f t="shared" si="25"/>
        <v>#DIV/0!</v>
      </c>
      <c r="CB37" s="5" t="s">
        <v>103</v>
      </c>
      <c r="CC37" s="6" t="s">
        <v>103</v>
      </c>
      <c r="CD37" s="6" t="s">
        <v>103</v>
      </c>
      <c r="CE37" s="126"/>
      <c r="CF37" s="6"/>
      <c r="CG37" s="7"/>
      <c r="CH37" s="6">
        <f>+'Serie Gasto $Corrientes'!CH37*'Serie Gasto Constantes'!$AO$207</f>
        <v>0</v>
      </c>
      <c r="CI37" s="6"/>
      <c r="CJ37" s="6"/>
      <c r="CK37" s="126"/>
      <c r="CL37" s="6"/>
      <c r="CM37" s="7"/>
      <c r="CN37" s="6">
        <f>+'Serie Gasto $Corrientes'!CN37*'Serie Gasto Constantes'!$AP$207</f>
        <v>0</v>
      </c>
      <c r="CO37" s="6"/>
      <c r="CP37" s="6"/>
      <c r="CQ37" s="126"/>
      <c r="CR37" s="6"/>
      <c r="CS37" s="7"/>
      <c r="CT37" s="6"/>
      <c r="CU37" s="6"/>
      <c r="CV37" s="6"/>
      <c r="CW37" s="126"/>
      <c r="CX37" s="6"/>
      <c r="CY37" s="7"/>
      <c r="CZ37" s="6">
        <f>+'Serie Gasto $Corrientes'!DL37*'Serie Gasto Constantes'!$AR$207</f>
        <v>0</v>
      </c>
      <c r="DA37" s="6">
        <f>+'Serie Gasto $Corrientes'!DM37*'Serie Gasto Constantes'!$AR$207</f>
        <v>0</v>
      </c>
      <c r="DB37" s="6">
        <f>+'Serie Gasto $Corrientes'!DN37*'Serie Gasto Constantes'!$AR$207</f>
        <v>0</v>
      </c>
      <c r="DC37" s="126">
        <f t="shared" si="34"/>
        <v>0</v>
      </c>
      <c r="DD37" s="6">
        <f>+'Serie Gasto $Corrientes'!DP37*'Serie Gasto Constantes'!$AR$207</f>
        <v>0</v>
      </c>
      <c r="DE37" s="7">
        <f t="shared" si="35"/>
        <v>0</v>
      </c>
      <c r="DF37" s="6">
        <f>+'Serie Gasto $Corrientes'!DR37*'Serie Gasto Constantes'!$AR$207</f>
        <v>0</v>
      </c>
      <c r="DG37" s="6">
        <f>+'Serie Gasto $Corrientes'!DS37*'Serie Gasto Constantes'!$AR$207</f>
        <v>0</v>
      </c>
      <c r="DH37" s="6">
        <f>+'Serie Gasto $Corrientes'!DT37*'Serie Gasto Constantes'!$AR$207</f>
        <v>0</v>
      </c>
      <c r="DI37" s="126">
        <f t="shared" si="36"/>
        <v>0</v>
      </c>
      <c r="DJ37" s="6">
        <f>+'Serie Gasto $Corrientes'!DV37*'Serie Gasto Constantes'!$AR$207</f>
        <v>0</v>
      </c>
      <c r="DK37" s="7">
        <f t="shared" si="37"/>
        <v>0</v>
      </c>
      <c r="DL37" s="6">
        <f>+'Serie Gasto $Corrientes'!DX37*'Serie Gasto Constantes'!$AR$207</f>
        <v>0</v>
      </c>
      <c r="DM37" s="6">
        <f>+'Serie Gasto $Corrientes'!DY37*'Serie Gasto Constantes'!$AR$207</f>
        <v>0</v>
      </c>
      <c r="DN37" s="6">
        <f>+'Serie Gasto $Corrientes'!DZ37*'Serie Gasto Constantes'!$AR$207</f>
        <v>0</v>
      </c>
      <c r="DO37" s="126">
        <f t="shared" si="38"/>
        <v>0</v>
      </c>
      <c r="DP37" s="6">
        <f>+'Serie Gasto $Corrientes'!EB37*'Serie Gasto Constantes'!$AR$207</f>
        <v>0</v>
      </c>
      <c r="DQ37" s="7">
        <f t="shared" si="39"/>
        <v>0</v>
      </c>
      <c r="DR37" s="6">
        <f>+'Serie Gasto $Corrientes'!ED37*'Serie Gasto Constantes'!$AR$207</f>
        <v>0</v>
      </c>
      <c r="DS37" s="6">
        <f>+'Serie Gasto $Corrientes'!EE37*'Serie Gasto Constantes'!$AR$207</f>
        <v>0</v>
      </c>
      <c r="DT37" s="6">
        <f>+'Serie Gasto $Corrientes'!EF37*'Serie Gasto Constantes'!$AR$207</f>
        <v>0</v>
      </c>
      <c r="DU37" s="126">
        <f t="shared" si="40"/>
        <v>0</v>
      </c>
      <c r="DV37" s="6">
        <f>+'Serie Gasto $Corrientes'!EH37*'Serie Gasto Constantes'!$AR$207</f>
        <v>0</v>
      </c>
      <c r="DW37" s="7">
        <f t="shared" si="41"/>
        <v>0</v>
      </c>
      <c r="DX37" s="6">
        <f>+'Serie Gasto $Corrientes'!EJ37*'Serie Gasto Constantes'!$AR$207</f>
        <v>0</v>
      </c>
      <c r="DY37" s="6">
        <f>+'Serie Gasto $Corrientes'!EK37*'Serie Gasto Constantes'!$AR$207</f>
        <v>0</v>
      </c>
      <c r="DZ37" s="6">
        <f>+'Serie Gasto $Corrientes'!EL37*'Serie Gasto Constantes'!$AR$207</f>
        <v>0</v>
      </c>
      <c r="EA37" s="126">
        <f t="shared" si="42"/>
        <v>0</v>
      </c>
      <c r="EB37" s="6">
        <f>+'Serie Gasto $Corrientes'!EN37*'Serie Gasto Constantes'!$AR$207</f>
        <v>0</v>
      </c>
      <c r="EC37" s="7">
        <f t="shared" si="43"/>
        <v>0</v>
      </c>
      <c r="ED37" s="6">
        <f>+'Serie Gasto $Corrientes'!EP37*'Serie Gasto Constantes'!$AR$207</f>
        <v>0</v>
      </c>
      <c r="EE37" s="6">
        <f>+'Serie Gasto $Corrientes'!EQ37*'Serie Gasto Constantes'!$AR$207</f>
        <v>0</v>
      </c>
      <c r="EF37" s="6">
        <f>+'Serie Gasto $Corrientes'!ER37*'Serie Gasto Constantes'!$AR$207</f>
        <v>0</v>
      </c>
      <c r="EG37" s="126">
        <f t="shared" si="44"/>
        <v>0</v>
      </c>
      <c r="EH37" s="6">
        <f>+'Serie Gasto $Corrientes'!ET37*'Serie Gasto Constantes'!$AR$207</f>
        <v>0</v>
      </c>
      <c r="EI37" s="7">
        <f t="shared" si="45"/>
        <v>0</v>
      </c>
      <c r="EJ37" s="6">
        <f>+'Serie Gasto $Corrientes'!EV37*'Serie Gasto Constantes'!$AR$207</f>
        <v>0</v>
      </c>
      <c r="EK37" s="6">
        <f>+'Serie Gasto $Corrientes'!EW37*'Serie Gasto Constantes'!$AR$207</f>
        <v>0</v>
      </c>
      <c r="EL37" s="6">
        <f>+'Serie Gasto $Corrientes'!EX37*'Serie Gasto Constantes'!$AR$207</f>
        <v>0</v>
      </c>
      <c r="EM37" s="126">
        <f t="shared" si="46"/>
        <v>0</v>
      </c>
      <c r="EN37" s="6">
        <f>+'Serie Gasto $Corrientes'!EZ37*'Serie Gasto Constantes'!$AR$207</f>
        <v>0</v>
      </c>
      <c r="EO37" s="7">
        <f t="shared" si="47"/>
        <v>0</v>
      </c>
      <c r="EP37" s="6">
        <f>+'Serie Gasto $Corrientes'!FB37*'Serie Gasto Constantes'!$AR$207</f>
        <v>0</v>
      </c>
      <c r="EQ37" s="6">
        <f>+'Serie Gasto $Corrientes'!FC37*'Serie Gasto Constantes'!$AR$207</f>
        <v>0</v>
      </c>
      <c r="ER37" s="6">
        <f>+'Serie Gasto $Corrientes'!FD37*'Serie Gasto Constantes'!$AR$207</f>
        <v>0</v>
      </c>
      <c r="ES37" s="126">
        <f t="shared" si="48"/>
        <v>0</v>
      </c>
      <c r="ET37" s="6">
        <f>+'Serie Gasto $Corrientes'!FF37*'Serie Gasto Constantes'!$AR$207</f>
        <v>0</v>
      </c>
      <c r="EU37" s="7">
        <f t="shared" si="49"/>
        <v>0</v>
      </c>
      <c r="EV37" s="6">
        <f>+'Serie Gasto $Corrientes'!FH37*'Serie Gasto Constantes'!$AR$207</f>
        <v>0</v>
      </c>
      <c r="EW37" s="6">
        <f>+'Serie Gasto $Corrientes'!FI37*'Serie Gasto Constantes'!$AR$207</f>
        <v>0</v>
      </c>
      <c r="EX37" s="6">
        <f>+'Serie Gasto $Corrientes'!FJ37*'Serie Gasto Constantes'!$AR$207</f>
        <v>0</v>
      </c>
      <c r="EY37" s="126">
        <f t="shared" si="50"/>
        <v>0</v>
      </c>
      <c r="EZ37" s="6">
        <f>+'Serie Gasto $Corrientes'!FL37*'Serie Gasto Constantes'!$AR$207</f>
        <v>0</v>
      </c>
      <c r="FA37" s="7">
        <f t="shared" si="51"/>
        <v>0</v>
      </c>
      <c r="FB37" s="6">
        <f>+'Serie Gasto $Corrientes'!FQ37*'Serie Gasto Constantes'!$AR$207</f>
        <v>0</v>
      </c>
      <c r="FC37" s="6">
        <f>+'Serie Gasto $Corrientes'!FR37*'Serie Gasto Constantes'!$AR$207</f>
        <v>0</v>
      </c>
      <c r="FD37" s="6">
        <f>+'Serie Gasto $Corrientes'!FS37*'Serie Gasto Constantes'!$AR$207</f>
        <v>0</v>
      </c>
      <c r="FE37" s="126">
        <f>+IFERROR(FD37/FC37,0)</f>
        <v>0</v>
      </c>
      <c r="FF37" s="6">
        <f>+'Serie Gasto $Corrientes'!FU37*'Serie Gasto Constantes'!$AR$207</f>
        <v>0</v>
      </c>
      <c r="FG37" s="7">
        <f>+IFERROR(FF37/FC37,0)</f>
        <v>0</v>
      </c>
      <c r="FH37" s="6">
        <f>+'Serie Gasto $Corrientes'!FW37*'Serie Gasto Constantes'!$AR$207</f>
        <v>0</v>
      </c>
      <c r="FI37" s="6">
        <f>+'Serie Gasto $Corrientes'!FX37*'Serie Gasto Constantes'!$AR$207</f>
        <v>0</v>
      </c>
      <c r="FJ37" s="6">
        <f>+'Serie Gasto $Corrientes'!FY37*'Serie Gasto Constantes'!$AR$207</f>
        <v>0</v>
      </c>
      <c r="FK37" s="126">
        <f>+IFERROR(FJ37/FI37,0)</f>
        <v>0</v>
      </c>
      <c r="FL37" s="6">
        <f>+'Serie Gasto $Corrientes'!GA37*'Serie Gasto Constantes'!$AR$207</f>
        <v>0</v>
      </c>
      <c r="FM37" s="7">
        <f>+IFERROR(FL37/FI37,0)</f>
        <v>0</v>
      </c>
      <c r="FN37" s="6">
        <f>+'Serie Gasto $Corrientes'!GC37*'Serie Gasto Constantes'!$AR$207</f>
        <v>0</v>
      </c>
      <c r="FO37" s="6">
        <f>+'Serie Gasto $Corrientes'!GD37*'Serie Gasto Constantes'!$AR$207</f>
        <v>0</v>
      </c>
      <c r="FP37" s="6">
        <f>+'Serie Gasto $Corrientes'!GE37*'Serie Gasto Constantes'!$AR$207</f>
        <v>0</v>
      </c>
      <c r="FQ37" s="126">
        <f t="shared" si="56"/>
        <v>0</v>
      </c>
      <c r="FR37" s="6">
        <f>+'Serie Gasto $Corrientes'!GG37*'Serie Gasto Constantes'!$AR$207</f>
        <v>0</v>
      </c>
      <c r="FS37" s="7">
        <f t="shared" si="57"/>
        <v>0</v>
      </c>
      <c r="FT37" s="6">
        <f>+'Serie Gasto $Corrientes'!GI37*'Serie Gasto Constantes'!$AS$207</f>
        <v>0</v>
      </c>
      <c r="FU37" s="6">
        <f>+'Serie Gasto $Corrientes'!GJ37*'Serie Gasto Constantes'!$AS$207</f>
        <v>0</v>
      </c>
      <c r="FV37" s="6">
        <f>+'Serie Gasto $Corrientes'!GK37*'Serie Gasto Constantes'!$AS$207</f>
        <v>0</v>
      </c>
      <c r="FW37" s="126">
        <f t="shared" si="58"/>
        <v>0</v>
      </c>
      <c r="FX37" s="6">
        <f>+'Serie Gasto $Corrientes'!GM37*'Serie Gasto Constantes'!$AS$207</f>
        <v>0</v>
      </c>
      <c r="FY37" s="7">
        <f t="shared" si="59"/>
        <v>0</v>
      </c>
      <c r="FZ37" s="6">
        <f>+'Serie Gasto $Corrientes'!GO37*'Serie Gasto Constantes'!$AS$207</f>
        <v>0</v>
      </c>
      <c r="GA37" s="6">
        <f>+'Serie Gasto $Corrientes'!GP37*'Serie Gasto Constantes'!$AS$207</f>
        <v>0</v>
      </c>
      <c r="GB37" s="6">
        <f>+'Serie Gasto $Corrientes'!GQ37*'Serie Gasto Constantes'!$AS$207</f>
        <v>0</v>
      </c>
      <c r="GC37" s="126">
        <f t="shared" si="60"/>
        <v>0</v>
      </c>
      <c r="GD37" s="6">
        <f>+'Serie Gasto $Corrientes'!GS37*'Serie Gasto Constantes'!$AS$207</f>
        <v>0</v>
      </c>
      <c r="GE37" s="7">
        <f t="shared" si="61"/>
        <v>0</v>
      </c>
      <c r="GF37" s="6">
        <f>+'Serie Gasto $Corrientes'!GU37*'Serie Gasto Constantes'!$AS$207</f>
        <v>0</v>
      </c>
      <c r="GG37" s="6">
        <f>+'Serie Gasto $Corrientes'!GV37*'Serie Gasto Constantes'!$AS$207</f>
        <v>0</v>
      </c>
      <c r="GH37" s="6">
        <f>+'Serie Gasto $Corrientes'!GW37*'Serie Gasto Constantes'!$AS$207</f>
        <v>0</v>
      </c>
      <c r="GI37" s="126">
        <f t="shared" si="62"/>
        <v>0</v>
      </c>
      <c r="GJ37" s="6">
        <f>+'Serie Gasto $Corrientes'!GY37*'Serie Gasto Constantes'!$AS$207</f>
        <v>0</v>
      </c>
      <c r="GK37" s="7">
        <f t="shared" si="63"/>
        <v>0</v>
      </c>
      <c r="GL37" s="6">
        <f>+'Serie Gasto $Corrientes'!HA37*'Serie Gasto Constantes'!$AS$207</f>
        <v>0</v>
      </c>
      <c r="GM37" s="6">
        <f>+'Serie Gasto $Corrientes'!HB37*'Serie Gasto Constantes'!$AS$207</f>
        <v>0</v>
      </c>
      <c r="GN37" s="6">
        <f>+'Serie Gasto $Corrientes'!HC37*'Serie Gasto Constantes'!$AS$207</f>
        <v>0</v>
      </c>
      <c r="GO37" s="126">
        <f t="shared" si="64"/>
        <v>0</v>
      </c>
      <c r="GP37" s="6">
        <f>+'Serie Gasto $Corrientes'!HE37*'Serie Gasto Constantes'!$AS$207</f>
        <v>0</v>
      </c>
      <c r="GQ37" s="7">
        <f t="shared" si="65"/>
        <v>0</v>
      </c>
      <c r="GR37" s="6">
        <f>+'Serie Gasto $Corrientes'!HG37*'Serie Gasto Constantes'!$AS$207</f>
        <v>0</v>
      </c>
      <c r="GS37" s="6">
        <f>+'Serie Gasto $Corrientes'!HH37*'Serie Gasto Constantes'!$AS$207</f>
        <v>0</v>
      </c>
      <c r="GT37" s="6">
        <f>+'Serie Gasto $Corrientes'!HI37*'Serie Gasto Constantes'!$AS$207</f>
        <v>0</v>
      </c>
      <c r="GU37" s="126">
        <f t="shared" si="66"/>
        <v>0</v>
      </c>
      <c r="GV37" s="6">
        <f>+'Serie Gasto $Corrientes'!HK37*'Serie Gasto Constantes'!$AS$207</f>
        <v>0</v>
      </c>
      <c r="GW37" s="7">
        <f t="shared" si="67"/>
        <v>0</v>
      </c>
      <c r="GX37" s="6">
        <f>+'Serie Gasto $Corrientes'!HM37*'Serie Gasto Constantes'!$AS$207</f>
        <v>0</v>
      </c>
      <c r="GY37" s="6">
        <f>+'Serie Gasto $Corrientes'!HN37*'Serie Gasto Constantes'!$AS$207</f>
        <v>0</v>
      </c>
      <c r="GZ37" s="6">
        <f>+'Serie Gasto $Corrientes'!HO37*'Serie Gasto Constantes'!$AS$207</f>
        <v>0</v>
      </c>
      <c r="HA37" s="126">
        <f t="shared" si="68"/>
        <v>0</v>
      </c>
      <c r="HB37" s="6">
        <f>+'Serie Gasto $Corrientes'!HQ37*'Serie Gasto Constantes'!$AS$207</f>
        <v>0</v>
      </c>
      <c r="HC37" s="7">
        <f t="shared" si="69"/>
        <v>0</v>
      </c>
    </row>
    <row r="38" spans="1:211" x14ac:dyDescent="0.35">
      <c r="A38" s="43" t="s">
        <v>35</v>
      </c>
      <c r="B38" s="3"/>
      <c r="C38" s="1"/>
      <c r="D38" s="4"/>
      <c r="E38" s="3"/>
      <c r="F38" s="1"/>
      <c r="G38" s="4"/>
      <c r="H38" s="3"/>
      <c r="I38" s="1"/>
      <c r="J38" s="4"/>
      <c r="K38" s="3"/>
      <c r="L38" s="1"/>
      <c r="M38" s="4"/>
      <c r="N38" s="3"/>
      <c r="O38" s="1"/>
      <c r="P38" s="4"/>
      <c r="Q38" s="3">
        <f>+'Serie Gasto $Corrientes'!Q38*'Serie Gasto Constantes'!$AA$207</f>
        <v>45539962359.27578</v>
      </c>
      <c r="R38" s="1">
        <f>+'Serie Gasto $Corrientes'!R38*'Serie Gasto Constantes'!$AA$207</f>
        <v>44236898787.865898</v>
      </c>
      <c r="S38" s="4">
        <f t="shared" si="5"/>
        <v>0.97138637135600381</v>
      </c>
      <c r="T38" s="3">
        <f>+'Serie Gasto $Corrientes'!T38*'Serie Gasto Constantes'!$AB$207</f>
        <v>64663195424.466446</v>
      </c>
      <c r="U38" s="1">
        <f>+'Serie Gasto $Corrientes'!U38*'Serie Gasto Constantes'!$AB$207</f>
        <v>51581919392.760994</v>
      </c>
      <c r="V38" s="4">
        <f t="shared" si="6"/>
        <v>0.79770136712489281</v>
      </c>
      <c r="W38" s="3">
        <f>+'Serie Gasto $Corrientes'!W38*'Serie Gasto Constantes'!$AC$207</f>
        <v>263622603464.03592</v>
      </c>
      <c r="X38" s="1">
        <f>+'Serie Gasto $Corrientes'!X38*'Serie Gasto Constantes'!$AC$207</f>
        <v>245867751489.67764</v>
      </c>
      <c r="Y38" s="4">
        <f t="shared" si="7"/>
        <v>0.93265049452870441</v>
      </c>
      <c r="Z38" s="3">
        <f>+'Serie Gasto $Corrientes'!Z38*'Serie Gasto Constantes'!$AD$207</f>
        <v>339381589698.94849</v>
      </c>
      <c r="AA38" s="1">
        <f>+'Serie Gasto $Corrientes'!AA38*'Serie Gasto Constantes'!$AD$207</f>
        <v>338065488857.62231</v>
      </c>
      <c r="AB38" s="4">
        <f t="shared" si="8"/>
        <v>0.99612206176978069</v>
      </c>
      <c r="AC38" s="3">
        <f>+'Serie Gasto $Corrientes'!AC38*'Serie Gasto Constantes'!$AE$207</f>
        <v>322113852585.87183</v>
      </c>
      <c r="AD38" s="1">
        <f>+'Serie Gasto $Corrientes'!AD38*'Serie Gasto Constantes'!$AE$207</f>
        <v>262064315124.54538</v>
      </c>
      <c r="AE38" s="125">
        <f t="shared" si="9"/>
        <v>0.81357666868636791</v>
      </c>
      <c r="AF38" s="3">
        <f>+'Serie Gasto $Corrientes'!AF38*'Serie Gasto Constantes'!$AF$207</f>
        <v>267122607862.74237</v>
      </c>
      <c r="AG38" s="1">
        <f>+'Serie Gasto $Corrientes'!AG38*'Serie Gasto Constantes'!$AF$207</f>
        <v>263389992124.76447</v>
      </c>
      <c r="AH38" s="1">
        <f>+'Serie Gasto $Corrientes'!AH38*'Serie Gasto Constantes'!$AF$207</f>
        <v>240656471352.40747</v>
      </c>
      <c r="AI38" s="125">
        <f t="shared" si="76"/>
        <v>0.91368874500900388</v>
      </c>
      <c r="AJ38" s="1">
        <f>+'Serie Gasto $Corrientes'!AJ38*'Serie Gasto Constantes'!$AF$207</f>
        <v>195883454478.92432</v>
      </c>
      <c r="AK38" s="125">
        <f t="shared" si="11"/>
        <v>0.74370120481319135</v>
      </c>
      <c r="AL38" s="3">
        <f>+'Serie Gasto $Corrientes'!AL38*'Serie Gasto Constantes'!$AG$207</f>
        <v>524190499412.92548</v>
      </c>
      <c r="AM38" s="1">
        <f>+'Serie Gasto $Corrientes'!AM38*'Serie Gasto Constantes'!$AG$207</f>
        <v>453273529987.68628</v>
      </c>
      <c r="AN38" s="1">
        <f>+'Serie Gasto $Corrientes'!AN38*'Serie Gasto Constantes'!$AG$207</f>
        <v>416295929333.67395</v>
      </c>
      <c r="AO38" s="125">
        <f t="shared" si="12"/>
        <v>0.91842100143148253</v>
      </c>
      <c r="AP38" s="1">
        <f>+'Serie Gasto $Corrientes'!AP38*'Serie Gasto Constantes'!$AG$207</f>
        <v>318238344415.67737</v>
      </c>
      <c r="AQ38" s="125">
        <f t="shared" si="13"/>
        <v>0.70208896695185952</v>
      </c>
      <c r="AR38" s="3">
        <f>+'Serie Gasto $Corrientes'!AR38*'Serie Gasto Constantes'!$AH$207</f>
        <v>341161576756.28375</v>
      </c>
      <c r="AS38" s="1">
        <f>+'Serie Gasto $Corrientes'!AS38*'Serie Gasto Constantes'!$AH$207</f>
        <v>341161576756.28375</v>
      </c>
      <c r="AT38" s="1">
        <f>+'Serie Gasto $Corrientes'!AT38*'Serie Gasto Constantes'!$AH$207</f>
        <v>335732004652.09949</v>
      </c>
      <c r="AU38" s="125">
        <f t="shared" si="14"/>
        <v>0.98408504217911097</v>
      </c>
      <c r="AV38" s="1">
        <f>+'Serie Gasto $Corrientes'!AV38*'Serie Gasto Constantes'!$AH$207</f>
        <v>277839093549.50671</v>
      </c>
      <c r="AW38" s="125">
        <f t="shared" si="15"/>
        <v>0.81439151557206912</v>
      </c>
      <c r="AX38" s="3">
        <f>+'Serie Gasto $Corrientes'!AX38*'Serie Gasto Constantes'!$AI$207</f>
        <v>345036347886.7843</v>
      </c>
      <c r="AY38" s="1">
        <f>+'Serie Gasto $Corrientes'!AY38*'Serie Gasto Constantes'!$AI$207</f>
        <v>345036347886.7843</v>
      </c>
      <c r="AZ38" s="1">
        <f>+'Serie Gasto $Corrientes'!AZ38*'Serie Gasto Constantes'!$AI$207</f>
        <v>311295332980.29932</v>
      </c>
      <c r="BA38" s="125">
        <f t="shared" si="16"/>
        <v>0.90221025954762213</v>
      </c>
      <c r="BB38" s="1">
        <f>+'Serie Gasto $Corrientes'!BB38*'Serie Gasto Constantes'!$AI$207</f>
        <v>203258767160.92087</v>
      </c>
      <c r="BC38" s="125">
        <f t="shared" si="17"/>
        <v>0.58909378216469976</v>
      </c>
      <c r="BD38" s="3">
        <f>+'Serie Gasto $Corrientes'!BD38*'Serie Gasto Constantes'!$AJ$207</f>
        <v>216024007349.9924</v>
      </c>
      <c r="BE38" s="1">
        <f>+'Serie Gasto $Corrientes'!BE38*'Serie Gasto Constantes'!$AJ$207</f>
        <v>216024007349.9924</v>
      </c>
      <c r="BF38" s="1">
        <f>+'Serie Gasto $Corrientes'!BF38*'Serie Gasto Constantes'!$AJ$207</f>
        <v>195893834428.927</v>
      </c>
      <c r="BG38" s="125">
        <f t="shared" si="18"/>
        <v>0.90681511204237875</v>
      </c>
      <c r="BH38" s="1">
        <f>+'Serie Gasto $Corrientes'!BH38*'Serie Gasto Constantes'!$AJ$207</f>
        <v>159423142304.18964</v>
      </c>
      <c r="BI38" s="125">
        <f t="shared" si="19"/>
        <v>0.73798807947257183</v>
      </c>
      <c r="BJ38" s="3">
        <f>+'Serie Gasto $Corrientes'!BJ38*'Serie Gasto Constantes'!$AK$207</f>
        <v>356998450403.5127</v>
      </c>
      <c r="BK38" s="1">
        <f>+'Serie Gasto $Corrientes'!BK38*'Serie Gasto Constantes'!$AK$207</f>
        <v>258713656775.52612</v>
      </c>
      <c r="BL38" s="1">
        <f>+'Serie Gasto $Corrientes'!BL38*'Serie Gasto Constantes'!$AK$207</f>
        <v>195120557487.80219</v>
      </c>
      <c r="BM38" s="125">
        <f t="shared" si="20"/>
        <v>0.75419504296636053</v>
      </c>
      <c r="BN38" s="1">
        <f>+'Serie Gasto $Corrientes'!BN38*'Serie Gasto Constantes'!$AK$207</f>
        <v>136557294882.93469</v>
      </c>
      <c r="BO38" s="125">
        <f t="shared" si="21"/>
        <v>0.52783179900479371</v>
      </c>
      <c r="BP38" s="3">
        <f>+'Serie Gasto $Corrientes'!BP38*'Serie Gasto Constantes'!$AL$207</f>
        <v>250758217055.77344</v>
      </c>
      <c r="BQ38" s="1">
        <f>+'Serie Gasto $Corrientes'!BQ38*'Serie Gasto Constantes'!$AL$207</f>
        <v>249692159880.73343</v>
      </c>
      <c r="BR38" s="1">
        <f>+'Serie Gasto $Corrientes'!BR38*'Serie Gasto Constantes'!$AL$207</f>
        <v>223951217704.84842</v>
      </c>
      <c r="BS38" s="125">
        <f t="shared" si="22"/>
        <v>0.89690928946996062</v>
      </c>
      <c r="BT38" s="1">
        <f>+'Serie Gasto $Corrientes'!BT38*'Serie Gasto Constantes'!$AL$207</f>
        <v>176714032343.10593</v>
      </c>
      <c r="BU38" s="125">
        <f t="shared" si="23"/>
        <v>0.70772759716410072</v>
      </c>
      <c r="BV38" s="3">
        <f>+'Serie Gasto $Corrientes'!BV38*'Serie Gasto Constantes'!$AM$207</f>
        <v>258173737631.52368</v>
      </c>
      <c r="BW38" s="1">
        <f>+'Serie Gasto $Corrientes'!BW38*'Serie Gasto Constantes'!$AM$207</f>
        <v>258227427978.2037</v>
      </c>
      <c r="BX38" s="1">
        <f>+'Serie Gasto $Corrientes'!BX38*'Serie Gasto Constantes'!$AM$207</f>
        <v>221317957751.45905</v>
      </c>
      <c r="BY38" s="125">
        <f t="shared" si="24"/>
        <v>0.85706603471316734</v>
      </c>
      <c r="BZ38" s="1">
        <f>+'Serie Gasto $Corrientes'!BZ38*'Serie Gasto Constantes'!$AM$207</f>
        <v>180383309899.01569</v>
      </c>
      <c r="CA38" s="125">
        <f t="shared" si="25"/>
        <v>0.69854434639778606</v>
      </c>
      <c r="CB38" s="3">
        <f>+'Serie Gasto $Corrientes'!CB38*'Serie Gasto Constantes'!$AN$207</f>
        <v>156247664097.15857</v>
      </c>
      <c r="CC38" s="1">
        <f>+'Serie Gasto $Corrientes'!CC38*'Serie Gasto Constantes'!$AN$207</f>
        <v>186293350905.03244</v>
      </c>
      <c r="CD38" s="1">
        <f>+'Serie Gasto $Corrientes'!CD38*'Serie Gasto Constantes'!$AN$207</f>
        <v>177154153458.83582</v>
      </c>
      <c r="CE38" s="125">
        <f t="shared" si="26"/>
        <v>0.95094190210333618</v>
      </c>
      <c r="CF38" s="1">
        <f>+'Serie Gasto $Corrientes'!CF38*'Serie Gasto Constantes'!$AN$207</f>
        <v>148530213990.40466</v>
      </c>
      <c r="CG38" s="4">
        <f t="shared" si="27"/>
        <v>0.79729208406435048</v>
      </c>
      <c r="CH38" s="1">
        <f>+'Serie Gasto $Corrientes'!CH38*'Serie Gasto Constantes'!$AO$207</f>
        <v>479812421321.93976</v>
      </c>
      <c r="CI38" s="1">
        <f>+'Serie Gasto $Corrientes'!CI38*'Serie Gasto Constantes'!$AO$207</f>
        <v>627940857455.42871</v>
      </c>
      <c r="CJ38" s="1">
        <f>+'Serie Gasto $Corrientes'!CJ38*'Serie Gasto Constantes'!$AO$207</f>
        <v>623701544879.22095</v>
      </c>
      <c r="CK38" s="125">
        <f t="shared" si="28"/>
        <v>0.99324886647225585</v>
      </c>
      <c r="CL38" s="1">
        <f>+'Serie Gasto $Corrientes'!CL38*'Serie Gasto Constantes'!$AO$207</f>
        <v>561032628954.81091</v>
      </c>
      <c r="CM38" s="4">
        <f t="shared" si="29"/>
        <v>0.89344820024652249</v>
      </c>
      <c r="CN38" s="1">
        <f>+'Serie Gasto $Corrientes'!CN38*'Serie Gasto Constantes'!$AP$207</f>
        <v>498080781407.21918</v>
      </c>
      <c r="CO38" s="1">
        <f>+'Serie Gasto $Corrientes'!CO38*'Serie Gasto Constantes'!$AP$207</f>
        <v>541737070139.47925</v>
      </c>
      <c r="CP38" s="1">
        <f>+'Serie Gasto $Corrientes'!CP38*'Serie Gasto Constantes'!$AP$207</f>
        <v>538940078970.35675</v>
      </c>
      <c r="CQ38" s="125">
        <f t="shared" si="30"/>
        <v>0.99483699506034839</v>
      </c>
      <c r="CR38" s="1">
        <f>+'Serie Gasto $Corrientes'!CR38*'Serie Gasto Constantes'!$AP$207</f>
        <v>446227821373.99902</v>
      </c>
      <c r="CS38" s="4">
        <f t="shared" si="31"/>
        <v>0.82369814799476471</v>
      </c>
      <c r="CT38" s="1">
        <f>+'Serie Gasto $Corrientes'!DC38*'Serie Gasto Constantes'!$AQ$207</f>
        <v>459432138988.93872</v>
      </c>
      <c r="CU38" s="1">
        <f>+'Serie Gasto $Corrientes'!DD38*'Serie Gasto Constantes'!$AQ$207</f>
        <v>546537392733.38116</v>
      </c>
      <c r="CV38" s="1">
        <f>+'Serie Gasto $Corrientes'!DE38*'Serie Gasto Constantes'!$AQ$207</f>
        <v>538099699683.02753</v>
      </c>
      <c r="CW38" s="125">
        <f t="shared" ref="CW38:CW47" si="77">+CV38/CU38</f>
        <v>0.98456154480454772</v>
      </c>
      <c r="CX38" s="1">
        <f>+'Serie Gasto $Corrientes'!DG38*'Serie Gasto Constantes'!$AQ$207</f>
        <v>491115248753.28094</v>
      </c>
      <c r="CY38" s="4">
        <f t="shared" si="33"/>
        <v>0.89859404915934649</v>
      </c>
      <c r="CZ38" s="1">
        <f>+'Serie Gasto $Corrientes'!DL38*'Serie Gasto Constantes'!$AR$207</f>
        <v>439348468556.39996</v>
      </c>
      <c r="DA38" s="1">
        <f>+'Serie Gasto $Corrientes'!DM38*'Serie Gasto Constantes'!$AR$207</f>
        <v>439348468556.39996</v>
      </c>
      <c r="DB38" s="1">
        <f>+'Serie Gasto $Corrientes'!DN38*'Serie Gasto Constantes'!$AR$207</f>
        <v>20616574233.059998</v>
      </c>
      <c r="DC38" s="125">
        <f t="shared" si="34"/>
        <v>4.6925335373994619E-2</v>
      </c>
      <c r="DD38" s="1">
        <f>+'Serie Gasto $Corrientes'!DP38*'Serie Gasto Constantes'!$AR$207</f>
        <v>1252843474.8335998</v>
      </c>
      <c r="DE38" s="4">
        <f t="shared" si="35"/>
        <v>2.8515940409446767E-3</v>
      </c>
      <c r="DF38" s="1">
        <f>+'Serie Gasto $Corrientes'!DR38*'Serie Gasto Constantes'!$AR$207</f>
        <v>439348468556.39996</v>
      </c>
      <c r="DG38" s="1">
        <f>+'Serie Gasto $Corrientes'!DS38*'Serie Gasto Constantes'!$AR$207</f>
        <v>439348468556.39996</v>
      </c>
      <c r="DH38" s="1">
        <f>+'Serie Gasto $Corrientes'!DT38*'Serie Gasto Constantes'!$AR$207</f>
        <v>41307018917.8452</v>
      </c>
      <c r="DI38" s="125">
        <f t="shared" si="36"/>
        <v>9.4018807106738655E-2</v>
      </c>
      <c r="DJ38" s="1">
        <f>+'Serie Gasto $Corrientes'!DV38*'Serie Gasto Constantes'!$AR$207</f>
        <v>3281491807.7291999</v>
      </c>
      <c r="DK38" s="4">
        <f t="shared" si="37"/>
        <v>7.4689956664955323E-3</v>
      </c>
      <c r="DL38" s="1">
        <f>+'Serie Gasto $Corrientes'!DX38*'Serie Gasto Constantes'!$AR$207</f>
        <v>439348468556.39996</v>
      </c>
      <c r="DM38" s="1">
        <f>+'Serie Gasto $Corrientes'!DY38*'Serie Gasto Constantes'!$AR$207</f>
        <v>439348468556.39996</v>
      </c>
      <c r="DN38" s="1">
        <f>+'Serie Gasto $Corrientes'!DZ38*'Serie Gasto Constantes'!$AR$207</f>
        <v>53815370240.158798</v>
      </c>
      <c r="DO38" s="125">
        <f t="shared" si="38"/>
        <v>0.12248903567818041</v>
      </c>
      <c r="DP38" s="1">
        <f>+'Serie Gasto $Corrientes'!EB38*'Serie Gasto Constantes'!$AR$207</f>
        <v>11962872023.9184</v>
      </c>
      <c r="DQ38" s="4">
        <f t="shared" si="39"/>
        <v>2.7228664443114371E-2</v>
      </c>
      <c r="DR38" s="1">
        <f>+'Serie Gasto $Corrientes'!ED38*'Serie Gasto Constantes'!$AR$207</f>
        <v>439348468556.39996</v>
      </c>
      <c r="DS38" s="1">
        <f>+'Serie Gasto $Corrientes'!EE38*'Serie Gasto Constantes'!$AR$207</f>
        <v>439348468556.39996</v>
      </c>
      <c r="DT38" s="1">
        <f>+'Serie Gasto $Corrientes'!EF38*'Serie Gasto Constantes'!$AR$207</f>
        <v>64735156323.224396</v>
      </c>
      <c r="DU38" s="125">
        <f t="shared" si="40"/>
        <v>0.1473435347024869</v>
      </c>
      <c r="DV38" s="1">
        <f>+'Serie Gasto $Corrientes'!EH38*'Serie Gasto Constantes'!$AR$207</f>
        <v>23798537891.949596</v>
      </c>
      <c r="DW38" s="4">
        <f t="shared" si="41"/>
        <v>5.4167795258616078E-2</v>
      </c>
      <c r="DX38" s="1">
        <f>+'Serie Gasto $Corrientes'!EJ38*'Serie Gasto Constantes'!$AR$207</f>
        <v>439348468556.39996</v>
      </c>
      <c r="DY38" s="1">
        <f>+'Serie Gasto $Corrientes'!EK38*'Serie Gasto Constantes'!$AR$207</f>
        <v>439348468556.39996</v>
      </c>
      <c r="DZ38" s="1">
        <f>+'Serie Gasto $Corrientes'!EL38*'Serie Gasto Constantes'!$AR$207</f>
        <v>119064668054.52959</v>
      </c>
      <c r="EA38" s="125">
        <f t="shared" si="42"/>
        <v>0.27100280660075871</v>
      </c>
      <c r="EB38" s="1">
        <f>+'Serie Gasto $Corrientes'!EN38*'Serie Gasto Constantes'!$AR$207</f>
        <v>80317232728.4496</v>
      </c>
      <c r="EC38" s="4">
        <f t="shared" si="43"/>
        <v>0.18280986159426918</v>
      </c>
      <c r="ED38" s="1">
        <f>+'Serie Gasto $Corrientes'!EP38*'Serie Gasto Constantes'!$AR$207</f>
        <v>439348468556.39996</v>
      </c>
      <c r="EE38" s="1">
        <f>+'Serie Gasto $Corrientes'!EQ38*'Serie Gasto Constantes'!$AR$207</f>
        <v>439348468556.39996</v>
      </c>
      <c r="EF38" s="1">
        <f>+'Serie Gasto $Corrientes'!ER38*'Serie Gasto Constantes'!$AR$207</f>
        <v>137280229723.36919</v>
      </c>
      <c r="EG38" s="125">
        <f t="shared" si="44"/>
        <v>0.31246320301158914</v>
      </c>
      <c r="EH38" s="1">
        <f>+'Serie Gasto $Corrientes'!ET38*'Serie Gasto Constantes'!$AR$207</f>
        <v>101040470504.7036</v>
      </c>
      <c r="EI38" s="4">
        <f t="shared" si="45"/>
        <v>0.2299779736041867</v>
      </c>
      <c r="EJ38" s="1">
        <f>+'Serie Gasto $Corrientes'!EV38*'Serie Gasto Constantes'!$AR$207</f>
        <v>439348468556.39996</v>
      </c>
      <c r="EK38" s="1">
        <f>+'Serie Gasto $Corrientes'!EW38*'Serie Gasto Constantes'!$AR$207</f>
        <v>439348468556.39996</v>
      </c>
      <c r="EL38" s="1">
        <f>+'Serie Gasto $Corrientes'!EX38*'Serie Gasto Constantes'!$AR$207</f>
        <v>181531504601.53799</v>
      </c>
      <c r="EM38" s="125">
        <f t="shared" si="46"/>
        <v>0.4131834240779525</v>
      </c>
      <c r="EN38" s="1">
        <f>+'Serie Gasto $Corrientes'!EZ38*'Serie Gasto Constantes'!$AR$207</f>
        <v>131844159182.29919</v>
      </c>
      <c r="EO38" s="4">
        <f t="shared" si="47"/>
        <v>0.3000901758358448</v>
      </c>
      <c r="EP38" s="1">
        <f>+'Serie Gasto $Corrientes'!FB38*'Serie Gasto Constantes'!$AR$207</f>
        <v>439348468556.39996</v>
      </c>
      <c r="EQ38" s="1">
        <f>+'Serie Gasto $Corrientes'!FC38*'Serie Gasto Constantes'!$AR$207</f>
        <v>439348468556.39996</v>
      </c>
      <c r="ER38" s="1">
        <f>+'Serie Gasto $Corrientes'!FD38*'Serie Gasto Constantes'!$AR$207</f>
        <v>211853635323.12717</v>
      </c>
      <c r="ES38" s="125">
        <f t="shared" si="48"/>
        <v>0.48219955339603315</v>
      </c>
      <c r="ET38" s="1">
        <f>+'Serie Gasto $Corrientes'!FF38*'Serie Gasto Constantes'!$AR$207</f>
        <v>154247077950.96597</v>
      </c>
      <c r="EU38" s="4">
        <f t="shared" si="49"/>
        <v>0.35108140574106722</v>
      </c>
      <c r="EV38" s="1">
        <f>+'Serie Gasto $Corrientes'!FH38*'Serie Gasto Constantes'!$AR$207</f>
        <v>439348468556.39996</v>
      </c>
      <c r="EW38" s="1">
        <f>+'Serie Gasto $Corrientes'!FI38*'Serie Gasto Constantes'!$AR$207</f>
        <v>491921149910.06519</v>
      </c>
      <c r="EX38" s="1">
        <f>+'Serie Gasto $Corrientes'!FJ38*'Serie Gasto Constantes'!$AR$207</f>
        <v>258904395122.89557</v>
      </c>
      <c r="EY38" s="125">
        <f t="shared" si="50"/>
        <v>0.52631279458146785</v>
      </c>
      <c r="EZ38" s="1">
        <f>+'Serie Gasto $Corrientes'!FL38*'Serie Gasto Constantes'!$AR$207</f>
        <v>184707494512.85037</v>
      </c>
      <c r="FA38" s="4">
        <f t="shared" si="51"/>
        <v>0.37548191320218549</v>
      </c>
      <c r="FB38" s="1">
        <f>+'Serie Gasto $Corrientes'!FQ38*'Serie Gasto Constantes'!$AR$207</f>
        <v>439348468556.39996</v>
      </c>
      <c r="FC38" s="1">
        <f>+'Serie Gasto $Corrientes'!FR38*'Serie Gasto Constantes'!$AR$207</f>
        <v>504575614521.12354</v>
      </c>
      <c r="FD38" s="1">
        <f>+'Serie Gasto $Corrientes'!FS38*'Serie Gasto Constantes'!$AR$207</f>
        <v>280596720213.31079</v>
      </c>
      <c r="FE38" s="125">
        <f t="shared" ref="FE38:FE101" si="78">+IFERROR(FD38/FC38,0)</f>
        <v>0.55610440167548747</v>
      </c>
      <c r="FF38" s="1">
        <f>+'Serie Gasto $Corrientes'!FU38*'Serie Gasto Constantes'!$AR$207</f>
        <v>230522529141.15356</v>
      </c>
      <c r="FG38" s="4">
        <f t="shared" ref="FG38:FG101" si="79">+IFERROR(FF38/FC38,0)</f>
        <v>0.45686418944350904</v>
      </c>
      <c r="FH38" s="1">
        <f>+'Serie Gasto $Corrientes'!FW38*'Serie Gasto Constantes'!$AR$207</f>
        <v>439348468556.39996</v>
      </c>
      <c r="FI38" s="1">
        <f>+'Serie Gasto $Corrientes'!FX38*'Serie Gasto Constantes'!$AR$207</f>
        <v>504575614521.12354</v>
      </c>
      <c r="FJ38" s="1">
        <f>+'Serie Gasto $Corrientes'!FY38*'Serie Gasto Constantes'!$AR$207</f>
        <v>337807894405.53479</v>
      </c>
      <c r="FK38" s="125">
        <f t="shared" ref="FK38:FK77" si="80">+IFERROR(FJ38/FI38,0)</f>
        <v>0.66948914034646201</v>
      </c>
      <c r="FL38" s="1">
        <f>+'Serie Gasto $Corrientes'!GA38*'Serie Gasto Constantes'!$AR$207</f>
        <v>286688557724.54034</v>
      </c>
      <c r="FM38" s="4">
        <f t="shared" ref="FM38:FM77" si="81">+IFERROR(FL38/FI38,0)</f>
        <v>0.56817759216649266</v>
      </c>
      <c r="FN38" s="1">
        <f>+'Serie Gasto $Corrientes'!GC38*'Serie Gasto Constantes'!$AR$207</f>
        <v>439348468556.39996</v>
      </c>
      <c r="FO38" s="1">
        <f>+'Serie Gasto $Corrientes'!GD38*'Serie Gasto Constantes'!$AR$207</f>
        <v>489636680537.51874</v>
      </c>
      <c r="FP38" s="1">
        <f>+'Serie Gasto $Corrientes'!GE38*'Serie Gasto Constantes'!$AR$207</f>
        <v>474160855598.07117</v>
      </c>
      <c r="FQ38" s="125">
        <f t="shared" si="56"/>
        <v>0.9683932483929546</v>
      </c>
      <c r="FR38" s="1">
        <f>+'Serie Gasto $Corrientes'!GG38*'Serie Gasto Constantes'!$AR$207</f>
        <v>411288374688.06354</v>
      </c>
      <c r="FS38" s="4">
        <f t="shared" si="57"/>
        <v>0.83998685359224901</v>
      </c>
      <c r="FT38" s="1">
        <f>+'Serie Gasto $Corrientes'!GI38*'Serie Gasto Constantes'!$AS$207</f>
        <v>824325329000</v>
      </c>
      <c r="FU38" s="1">
        <f>+'Serie Gasto $Corrientes'!GJ38*'Serie Gasto Constantes'!$AS$207</f>
        <v>824325329000</v>
      </c>
      <c r="FV38" s="1">
        <f>+'Serie Gasto $Corrientes'!GK38*'Serie Gasto Constantes'!$AS$207</f>
        <v>109763551223</v>
      </c>
      <c r="FW38" s="125">
        <f t="shared" si="58"/>
        <v>0.13315562116252769</v>
      </c>
      <c r="FX38" s="1">
        <f>+'Serie Gasto $Corrientes'!GM38*'Serie Gasto Constantes'!$AS$207</f>
        <v>937556130</v>
      </c>
      <c r="FY38" s="4">
        <f t="shared" si="59"/>
        <v>1.1373617878967298E-3</v>
      </c>
      <c r="FZ38" s="1">
        <f>+'Serie Gasto $Corrientes'!GO38*'Serie Gasto Constantes'!$AS$207</f>
        <v>824325329000</v>
      </c>
      <c r="GA38" s="1">
        <f>+'Serie Gasto $Corrientes'!GP38*'Serie Gasto Constantes'!$AS$207</f>
        <v>824325329000</v>
      </c>
      <c r="GB38" s="1">
        <f>+'Serie Gasto $Corrientes'!GQ38*'Serie Gasto Constantes'!$AS$207</f>
        <v>245139577878</v>
      </c>
      <c r="GC38" s="125">
        <f t="shared" si="60"/>
        <v>0.29738207629187141</v>
      </c>
      <c r="GD38" s="1">
        <f>+'Serie Gasto $Corrientes'!GS38*'Serie Gasto Constantes'!$AS$207</f>
        <v>178622031006</v>
      </c>
      <c r="GE38" s="4">
        <f t="shared" si="61"/>
        <v>0.21668875712297808</v>
      </c>
      <c r="GF38" s="1">
        <f>+'Serie Gasto $Corrientes'!GU38*'Serie Gasto Constantes'!$AS$207</f>
        <v>824325329000</v>
      </c>
      <c r="GG38" s="1">
        <f>+'Serie Gasto $Corrientes'!GV38*'Serie Gasto Constantes'!$AS$207</f>
        <v>824325329000</v>
      </c>
      <c r="GH38" s="1">
        <f>+'Serie Gasto $Corrientes'!GW38*'Serie Gasto Constantes'!$AS$207</f>
        <v>263902664726</v>
      </c>
      <c r="GI38" s="125">
        <f t="shared" si="62"/>
        <v>0.32014382603788705</v>
      </c>
      <c r="GJ38" s="1">
        <f>+'Serie Gasto $Corrientes'!GY38*'Serie Gasto Constantes'!$AS$207</f>
        <v>192123782714</v>
      </c>
      <c r="GK38" s="4">
        <f t="shared" si="63"/>
        <v>0.23306791136342725</v>
      </c>
      <c r="GL38" s="1">
        <f>+'Serie Gasto $Corrientes'!HA38*'Serie Gasto Constantes'!$AS$207</f>
        <v>824325329000</v>
      </c>
      <c r="GM38" s="1">
        <f>+'Serie Gasto $Corrientes'!HB38*'Serie Gasto Constantes'!$AS$207</f>
        <v>824325329000</v>
      </c>
      <c r="GN38" s="1">
        <f>+'Serie Gasto $Corrientes'!HC38*'Serie Gasto Constantes'!$AS$207</f>
        <v>297369623182</v>
      </c>
      <c r="GO38" s="125">
        <f t="shared" si="64"/>
        <v>0.36074303763387089</v>
      </c>
      <c r="GP38" s="1">
        <f>+'Serie Gasto $Corrientes'!HE38*'Serie Gasto Constantes'!$AS$207</f>
        <v>230697362446</v>
      </c>
      <c r="GQ38" s="4">
        <f t="shared" si="65"/>
        <v>0.27986203302264412</v>
      </c>
      <c r="GR38" s="1">
        <f>+'Serie Gasto $Corrientes'!HG38*'Serie Gasto Constantes'!$AS$207</f>
        <v>824325329000</v>
      </c>
      <c r="GS38" s="1">
        <f>+'Serie Gasto $Corrientes'!HH38*'Serie Gasto Constantes'!$AS$207</f>
        <v>824325329000</v>
      </c>
      <c r="GT38" s="1">
        <f>+'Serie Gasto $Corrientes'!HI38*'Serie Gasto Constantes'!$AS$207</f>
        <v>363005315371</v>
      </c>
      <c r="GU38" s="125">
        <f t="shared" si="66"/>
        <v>0.44036656717969175</v>
      </c>
      <c r="GV38" s="1">
        <f>+'Serie Gasto $Corrientes'!HK38*'Serie Gasto Constantes'!$AS$207</f>
        <v>295141749620</v>
      </c>
      <c r="GW38" s="4">
        <f t="shared" si="67"/>
        <v>0.35804037463951321</v>
      </c>
      <c r="GX38" s="1">
        <f>+'Serie Gasto $Corrientes'!HM38*'Serie Gasto Constantes'!$AS$207</f>
        <v>824325329000</v>
      </c>
      <c r="GY38" s="1">
        <f>+'Serie Gasto $Corrientes'!HN38*'Serie Gasto Constantes'!$AS$207</f>
        <v>824325329000</v>
      </c>
      <c r="GZ38" s="1">
        <f>+'Serie Gasto $Corrientes'!HO38*'Serie Gasto Constantes'!$AS$207</f>
        <v>477758527346</v>
      </c>
      <c r="HA38" s="125">
        <f t="shared" si="68"/>
        <v>0.57957521204107021</v>
      </c>
      <c r="HB38" s="1">
        <f>+'Serie Gasto $Corrientes'!HQ38*'Serie Gasto Constantes'!$AS$207</f>
        <v>403305877310</v>
      </c>
      <c r="HC38" s="4">
        <f t="shared" si="69"/>
        <v>0.48925571388089667</v>
      </c>
    </row>
    <row r="39" spans="1:211" x14ac:dyDescent="0.35">
      <c r="A39" s="28" t="s">
        <v>76</v>
      </c>
      <c r="B39" s="5"/>
      <c r="C39" s="6"/>
      <c r="D39" s="7"/>
      <c r="E39" s="5"/>
      <c r="F39" s="6"/>
      <c r="G39" s="7"/>
      <c r="H39" s="5"/>
      <c r="I39" s="6"/>
      <c r="J39" s="7"/>
      <c r="K39" s="5"/>
      <c r="L39" s="6"/>
      <c r="M39" s="7"/>
      <c r="N39" s="5"/>
      <c r="O39" s="6"/>
      <c r="P39" s="7"/>
      <c r="Q39" s="5">
        <f>+'Serie Gasto $Corrientes'!Q39*'Serie Gasto Constantes'!$AA$207</f>
        <v>12177759056.65941</v>
      </c>
      <c r="R39" s="6">
        <f>+'Serie Gasto $Corrientes'!R39*'Serie Gasto Constantes'!$AA$207</f>
        <v>11343130786.295368</v>
      </c>
      <c r="S39" s="7">
        <f t="shared" si="5"/>
        <v>0.9314629016323307</v>
      </c>
      <c r="T39" s="5">
        <f>+'Serie Gasto $Corrientes'!T39*'Serie Gasto Constantes'!$AB$207</f>
        <v>12325613574.30438</v>
      </c>
      <c r="U39" s="6">
        <f>+'Serie Gasto $Corrientes'!U39*'Serie Gasto Constantes'!$AB$207</f>
        <v>11949903882.732975</v>
      </c>
      <c r="V39" s="7">
        <f t="shared" si="6"/>
        <v>0.96951797252879479</v>
      </c>
      <c r="W39" s="5">
        <f>+'Serie Gasto $Corrientes'!W39*'Serie Gasto Constantes'!$AC$207</f>
        <v>16220493106.047638</v>
      </c>
      <c r="X39" s="6">
        <f>+'Serie Gasto $Corrientes'!X39*'Serie Gasto Constantes'!$AC$207</f>
        <v>15389444728.993095</v>
      </c>
      <c r="Y39" s="7">
        <f t="shared" si="7"/>
        <v>0.94876552940645842</v>
      </c>
      <c r="Z39" s="5">
        <f>+'Serie Gasto $Corrientes'!Z39*'Serie Gasto Constantes'!$AD$207</f>
        <v>21580817245.214134</v>
      </c>
      <c r="AA39" s="6">
        <f>+'Serie Gasto $Corrientes'!AA39*'Serie Gasto Constantes'!$AD$207</f>
        <v>20487577356.370934</v>
      </c>
      <c r="AB39" s="7">
        <f t="shared" si="8"/>
        <v>0.94934205334204191</v>
      </c>
      <c r="AC39" s="5">
        <f>+'Serie Gasto $Corrientes'!AC39*'Serie Gasto Constantes'!$AE$207</f>
        <v>23152758153.022755</v>
      </c>
      <c r="AD39" s="6">
        <f>+'Serie Gasto $Corrientes'!AD39*'Serie Gasto Constantes'!$AE$207</f>
        <v>22163820405.507298</v>
      </c>
      <c r="AE39" s="126">
        <f t="shared" si="9"/>
        <v>0.95728639581602748</v>
      </c>
      <c r="AF39" s="5">
        <f>+'Serie Gasto $Corrientes'!AF39*'Serie Gasto Constantes'!$AF$207</f>
        <v>25098806285.291992</v>
      </c>
      <c r="AG39" s="6">
        <f>+'Serie Gasto $Corrientes'!AG39*'Serie Gasto Constantes'!$AF$207</f>
        <v>25098806285.291992</v>
      </c>
      <c r="AH39" s="6">
        <f>+'Serie Gasto $Corrientes'!AH39*'Serie Gasto Constantes'!$AF$207</f>
        <v>22944278214.648834</v>
      </c>
      <c r="AI39" s="126">
        <f t="shared" si="76"/>
        <v>0.91415814576385968</v>
      </c>
      <c r="AJ39" s="6">
        <f>+'Serie Gasto $Corrientes'!AJ39*'Serie Gasto Constantes'!$AF$207</f>
        <v>21834371685.452644</v>
      </c>
      <c r="AK39" s="126">
        <f t="shared" si="11"/>
        <v>0.869936659029385</v>
      </c>
      <c r="AL39" s="5">
        <f>+'Serie Gasto $Corrientes'!AL39*'Serie Gasto Constantes'!$AG$207</f>
        <v>24333454911.137253</v>
      </c>
      <c r="AM39" s="6">
        <f>+'Serie Gasto $Corrientes'!AM39*'Serie Gasto Constantes'!$AG$207</f>
        <v>24333454911.137253</v>
      </c>
      <c r="AN39" s="6">
        <f>+'Serie Gasto $Corrientes'!AN39*'Serie Gasto Constantes'!$AG$207</f>
        <v>21031187949.275669</v>
      </c>
      <c r="AO39" s="126">
        <f t="shared" si="12"/>
        <v>0.86429107687662721</v>
      </c>
      <c r="AP39" s="6">
        <f>+'Serie Gasto $Corrientes'!AP39*'Serie Gasto Constantes'!$AG$207</f>
        <v>20302649177.371826</v>
      </c>
      <c r="AQ39" s="126">
        <f t="shared" si="13"/>
        <v>0.83435127693599498</v>
      </c>
      <c r="AR39" s="5">
        <f>+'Serie Gasto $Corrientes'!AR39*'Serie Gasto Constantes'!$AH$207</f>
        <v>24546594203.587051</v>
      </c>
      <c r="AS39" s="6">
        <f>+'Serie Gasto $Corrientes'!AS39*'Serie Gasto Constantes'!$AH$207</f>
        <v>24546594203.587051</v>
      </c>
      <c r="AT39" s="6">
        <f>+'Serie Gasto $Corrientes'!AT39*'Serie Gasto Constantes'!$AH$207</f>
        <v>23449102250.10323</v>
      </c>
      <c r="AU39" s="126">
        <f t="shared" si="14"/>
        <v>0.95528944079242395</v>
      </c>
      <c r="AV39" s="6">
        <f>+'Serie Gasto $Corrientes'!AV39*'Serie Gasto Constantes'!$AH$207</f>
        <v>22484878418.261124</v>
      </c>
      <c r="AW39" s="126">
        <f t="shared" si="15"/>
        <v>0.91600807149756669</v>
      </c>
      <c r="AX39" s="5">
        <f>+'Serie Gasto $Corrientes'!AX39*'Serie Gasto Constantes'!$AI$207</f>
        <v>23920586558.100716</v>
      </c>
      <c r="AY39" s="6">
        <f>+'Serie Gasto $Corrientes'!AY39*'Serie Gasto Constantes'!$AI$207</f>
        <v>23920586558.100716</v>
      </c>
      <c r="AZ39" s="6">
        <f>+'Serie Gasto $Corrientes'!AZ39*'Serie Gasto Constantes'!$AI$207</f>
        <v>23482705116.115528</v>
      </c>
      <c r="BA39" s="126">
        <f t="shared" si="16"/>
        <v>0.98169436853391456</v>
      </c>
      <c r="BB39" s="6">
        <f>+'Serie Gasto $Corrientes'!BB39*'Serie Gasto Constantes'!$AI$207</f>
        <v>21983957855.911297</v>
      </c>
      <c r="BC39" s="126">
        <f t="shared" si="17"/>
        <v>0.91903924690619354</v>
      </c>
      <c r="BD39" s="5">
        <f>+'Serie Gasto $Corrientes'!BD39*'Serie Gasto Constantes'!$AJ$207</f>
        <v>24865577257.708946</v>
      </c>
      <c r="BE39" s="6">
        <f>+'Serie Gasto $Corrientes'!BE39*'Serie Gasto Constantes'!$AJ$207</f>
        <v>24865577257.708946</v>
      </c>
      <c r="BF39" s="6">
        <f>+'Serie Gasto $Corrientes'!BF39*'Serie Gasto Constantes'!$AJ$207</f>
        <v>22249380386.333328</v>
      </c>
      <c r="BG39" s="126">
        <f t="shared" si="18"/>
        <v>0.89478640112549446</v>
      </c>
      <c r="BH39" s="6">
        <f>+'Serie Gasto $Corrientes'!BH39*'Serie Gasto Constantes'!$AJ$207</f>
        <v>20657395051.316341</v>
      </c>
      <c r="BI39" s="126">
        <f t="shared" si="19"/>
        <v>0.83076273827152092</v>
      </c>
      <c r="BJ39" s="5">
        <f>+'Serie Gasto $Corrientes'!BJ39*'Serie Gasto Constantes'!$AK$207</f>
        <v>19905680041.996864</v>
      </c>
      <c r="BK39" s="6">
        <f>+'Serie Gasto $Corrientes'!BK39*'Serie Gasto Constantes'!$AK$207</f>
        <v>19905680041.996864</v>
      </c>
      <c r="BL39" s="6">
        <f>+'Serie Gasto $Corrientes'!BL39*'Serie Gasto Constantes'!$AK$207</f>
        <v>18265691029.012733</v>
      </c>
      <c r="BM39" s="126">
        <f t="shared" si="20"/>
        <v>0.91761200775235541</v>
      </c>
      <c r="BN39" s="6">
        <f>+'Serie Gasto $Corrientes'!BN39*'Serie Gasto Constantes'!$AK$207</f>
        <v>17023697092.603418</v>
      </c>
      <c r="BO39" s="126">
        <f t="shared" si="21"/>
        <v>0.85521806121101829</v>
      </c>
      <c r="BP39" s="5">
        <f>+'Serie Gasto $Corrientes'!BP39*'Serie Gasto Constantes'!$AL$207</f>
        <v>28702485523.632957</v>
      </c>
      <c r="BQ39" s="6">
        <f>+'Serie Gasto $Corrientes'!BQ39*'Serie Gasto Constantes'!$AL$207</f>
        <v>28467771230.832958</v>
      </c>
      <c r="BR39" s="6">
        <f>+'Serie Gasto $Corrientes'!BR39*'Serie Gasto Constantes'!$AL$207</f>
        <v>21482943235.227375</v>
      </c>
      <c r="BS39" s="126">
        <f t="shared" si="22"/>
        <v>0.75464085547939086</v>
      </c>
      <c r="BT39" s="6">
        <f>+'Serie Gasto $Corrientes'!BT39*'Serie Gasto Constantes'!$AL$207</f>
        <v>20973588255.336338</v>
      </c>
      <c r="BU39" s="126">
        <f t="shared" si="23"/>
        <v>0.73674851765775751</v>
      </c>
      <c r="BV39" s="5">
        <f>+'Serie Gasto $Corrientes'!BV39*'Serie Gasto Constantes'!$AM$207</f>
        <v>29042785655.183353</v>
      </c>
      <c r="BW39" s="6">
        <f>+'Serie Gasto $Corrientes'!BW39*'Serie Gasto Constantes'!$AM$207</f>
        <v>29042785655.183353</v>
      </c>
      <c r="BX39" s="6">
        <f>+'Serie Gasto $Corrientes'!BX39*'Serie Gasto Constantes'!$AM$207</f>
        <v>28050226565.709259</v>
      </c>
      <c r="BY39" s="126">
        <f t="shared" si="24"/>
        <v>0.96582424629446828</v>
      </c>
      <c r="BZ39" s="6">
        <f>+'Serie Gasto $Corrientes'!BZ39*'Serie Gasto Constantes'!$AM$207</f>
        <v>27717983128.814419</v>
      </c>
      <c r="CA39" s="126">
        <f t="shared" si="25"/>
        <v>0.95438445395362781</v>
      </c>
      <c r="CB39" s="5">
        <f>+'Serie Gasto $Corrientes'!CB39*'Serie Gasto Constantes'!$AN$207</f>
        <v>30680621057.308758</v>
      </c>
      <c r="CC39" s="6">
        <f>+'Serie Gasto $Corrientes'!CC39*'Serie Gasto Constantes'!$AN$207</f>
        <v>30680621057.308758</v>
      </c>
      <c r="CD39" s="6">
        <f>+'Serie Gasto $Corrientes'!CD39*'Serie Gasto Constantes'!$AN$207</f>
        <v>28598367362.453037</v>
      </c>
      <c r="CE39" s="126">
        <f t="shared" si="26"/>
        <v>0.93213130558973201</v>
      </c>
      <c r="CF39" s="6">
        <f>+'Serie Gasto $Corrientes'!CF39*'Serie Gasto Constantes'!$AN$207</f>
        <v>27916990027.619114</v>
      </c>
      <c r="CG39" s="7">
        <f t="shared" si="27"/>
        <v>0.9099225851873266</v>
      </c>
      <c r="CH39" s="6">
        <f>+'Serie Gasto $Corrientes'!CH39*'Serie Gasto Constantes'!$AO$207</f>
        <v>28807596417.639206</v>
      </c>
      <c r="CI39" s="6">
        <f>+'Serie Gasto $Corrientes'!CI39*'Serie Gasto Constantes'!$AO$207</f>
        <v>28807596417.639206</v>
      </c>
      <c r="CJ39" s="6">
        <f>+'Serie Gasto $Corrientes'!CJ39*'Serie Gasto Constantes'!$AO$207</f>
        <v>28413430102.817566</v>
      </c>
      <c r="CK39" s="126">
        <f t="shared" si="28"/>
        <v>0.98631727864042529</v>
      </c>
      <c r="CL39" s="6">
        <f>+'Serie Gasto $Corrientes'!CL39*'Serie Gasto Constantes'!$AO$207</f>
        <v>27748215585.934868</v>
      </c>
      <c r="CM39" s="7">
        <f t="shared" si="29"/>
        <v>0.96322564311350645</v>
      </c>
      <c r="CN39" s="6">
        <f>+'Serie Gasto $Corrientes'!CN39*'Serie Gasto Constantes'!$AP$207</f>
        <v>25651976743.839653</v>
      </c>
      <c r="CO39" s="6">
        <f>+'Serie Gasto $Corrientes'!CO39*'Serie Gasto Constantes'!$AP$207</f>
        <v>25651976743.839653</v>
      </c>
      <c r="CP39" s="6">
        <f>+'Serie Gasto $Corrientes'!CP39*'Serie Gasto Constantes'!$AP$207</f>
        <v>24943580563.194977</v>
      </c>
      <c r="CQ39" s="126">
        <f t="shared" si="30"/>
        <v>0.97238434340874735</v>
      </c>
      <c r="CR39" s="6">
        <f>+'Serie Gasto $Corrientes'!CR39*'Serie Gasto Constantes'!$AP$207</f>
        <v>24422678671.136337</v>
      </c>
      <c r="CS39" s="7">
        <f t="shared" si="31"/>
        <v>0.95207784238310078</v>
      </c>
      <c r="CT39" s="6">
        <f>+'Serie Gasto $Corrientes'!DC39*'Serie Gasto Constantes'!$AQ$207</f>
        <v>28533599052.338078</v>
      </c>
      <c r="CU39" s="6">
        <f>+'Serie Gasto $Corrientes'!DD39*'Serie Gasto Constantes'!$AQ$207</f>
        <v>28533599052.338078</v>
      </c>
      <c r="CV39" s="6">
        <f>+'Serie Gasto $Corrientes'!DE39*'Serie Gasto Constantes'!$AQ$207</f>
        <v>25449869828.565144</v>
      </c>
      <c r="CW39" s="126">
        <f t="shared" si="77"/>
        <v>0.89192638411591296</v>
      </c>
      <c r="CX39" s="6">
        <f>+'Serie Gasto $Corrientes'!DG39*'Serie Gasto Constantes'!$AQ$207</f>
        <v>24874633893.374542</v>
      </c>
      <c r="CY39" s="7">
        <f t="shared" si="33"/>
        <v>0.87176643394154252</v>
      </c>
      <c r="CZ39" s="6">
        <f>+'Serie Gasto $Corrientes'!DL39*'Serie Gasto Constantes'!$AR$207</f>
        <v>45131490377.999992</v>
      </c>
      <c r="DA39" s="6">
        <f>+'Serie Gasto $Corrientes'!DM39*'Serie Gasto Constantes'!$AR$207</f>
        <v>45131490377.999992</v>
      </c>
      <c r="DB39" s="6">
        <f>+'Serie Gasto $Corrientes'!DN39*'Serie Gasto Constantes'!$AR$207</f>
        <v>3553645263.8231997</v>
      </c>
      <c r="DC39" s="126">
        <f t="shared" si="34"/>
        <v>7.8739816346846736E-2</v>
      </c>
      <c r="DD39" s="6">
        <f>+'Serie Gasto $Corrientes'!DP39*'Serie Gasto Constantes'!$AR$207</f>
        <v>1182453644.6736</v>
      </c>
      <c r="DE39" s="7">
        <f t="shared" si="35"/>
        <v>2.6200190482741168E-2</v>
      </c>
      <c r="DF39" s="6">
        <f>+'Serie Gasto $Corrientes'!DR39*'Serie Gasto Constantes'!$AR$207</f>
        <v>45131490377.999992</v>
      </c>
      <c r="DG39" s="6">
        <f>+'Serie Gasto $Corrientes'!DS39*'Serie Gasto Constantes'!$AR$207</f>
        <v>45131490377.999992</v>
      </c>
      <c r="DH39" s="6">
        <f>+'Serie Gasto $Corrientes'!DT39*'Serie Gasto Constantes'!$AR$207</f>
        <v>6092299363.1603994</v>
      </c>
      <c r="DI39" s="126">
        <f t="shared" si="36"/>
        <v>0.13498998841239643</v>
      </c>
      <c r="DJ39" s="6">
        <f>+'Serie Gasto $Corrientes'!DV39*'Serie Gasto Constantes'!$AR$207</f>
        <v>3122913439.7447996</v>
      </c>
      <c r="DK39" s="7">
        <f t="shared" si="37"/>
        <v>6.9195885480154887E-2</v>
      </c>
      <c r="DL39" s="6">
        <f>+'Serie Gasto $Corrientes'!DX39*'Serie Gasto Constantes'!$AR$207</f>
        <v>45131490377.999992</v>
      </c>
      <c r="DM39" s="6">
        <f>+'Serie Gasto $Corrientes'!DY39*'Serie Gasto Constantes'!$AR$207</f>
        <v>45131490377.999992</v>
      </c>
      <c r="DN39" s="6">
        <f>+'Serie Gasto $Corrientes'!DZ39*'Serie Gasto Constantes'!$AR$207</f>
        <v>8031938595.7511997</v>
      </c>
      <c r="DO39" s="126">
        <f t="shared" si="38"/>
        <v>0.17796750181479684</v>
      </c>
      <c r="DP39" s="6">
        <f>+'Serie Gasto $Corrientes'!EB39*'Serie Gasto Constantes'!$AR$207</f>
        <v>5066596418.3951998</v>
      </c>
      <c r="DQ39" s="7">
        <f t="shared" si="39"/>
        <v>0.11226299809644635</v>
      </c>
      <c r="DR39" s="6">
        <f>+'Serie Gasto $Corrientes'!ED39*'Serie Gasto Constantes'!$AR$207</f>
        <v>45131490377.999992</v>
      </c>
      <c r="DS39" s="6">
        <f>+'Serie Gasto $Corrientes'!EE39*'Serie Gasto Constantes'!$AR$207</f>
        <v>45131490377.999992</v>
      </c>
      <c r="DT39" s="6">
        <f>+'Serie Gasto $Corrientes'!EF39*'Serie Gasto Constantes'!$AR$207</f>
        <v>9739649394.8987999</v>
      </c>
      <c r="DU39" s="126">
        <f t="shared" si="40"/>
        <v>0.21580606608211048</v>
      </c>
      <c r="DV39" s="6">
        <f>+'Serie Gasto $Corrientes'!EH39*'Serie Gasto Constantes'!$AR$207</f>
        <v>7055682748.1243992</v>
      </c>
      <c r="DW39" s="7">
        <f t="shared" si="41"/>
        <v>0.15633613446020375</v>
      </c>
      <c r="DX39" s="6">
        <f>+'Serie Gasto $Corrientes'!EJ39*'Serie Gasto Constantes'!$AR$207</f>
        <v>45131490377.999992</v>
      </c>
      <c r="DY39" s="6">
        <f>+'Serie Gasto $Corrientes'!EK39*'Serie Gasto Constantes'!$AR$207</f>
        <v>45131490377.999992</v>
      </c>
      <c r="DZ39" s="6">
        <f>+'Serie Gasto $Corrientes'!EL39*'Serie Gasto Constantes'!$AR$207</f>
        <v>12265222162.985998</v>
      </c>
      <c r="EA39" s="126">
        <f t="shared" si="42"/>
        <v>0.2717663888397725</v>
      </c>
      <c r="EB39" s="6">
        <f>+'Serie Gasto $Corrientes'!EN39*'Serie Gasto Constantes'!$AR$207</f>
        <v>9291644092.8792</v>
      </c>
      <c r="EC39" s="7">
        <f t="shared" si="43"/>
        <v>0.20587939850992709</v>
      </c>
      <c r="ED39" s="6">
        <f>+'Serie Gasto $Corrientes'!EP39*'Serie Gasto Constantes'!$AR$207</f>
        <v>45131490377.999992</v>
      </c>
      <c r="EE39" s="6">
        <f>+'Serie Gasto $Corrientes'!EQ39*'Serie Gasto Constantes'!$AR$207</f>
        <v>45131490377.999992</v>
      </c>
      <c r="EF39" s="6">
        <f>+'Serie Gasto $Corrientes'!ER39*'Serie Gasto Constantes'!$AR$207</f>
        <v>14902242837.549599</v>
      </c>
      <c r="EG39" s="126">
        <f t="shared" si="44"/>
        <v>0.33019611612059496</v>
      </c>
      <c r="EH39" s="6">
        <f>+'Serie Gasto $Corrientes'!ET39*'Serie Gasto Constantes'!$AR$207</f>
        <v>12321795508.9788</v>
      </c>
      <c r="EI39" s="7">
        <f t="shared" si="45"/>
        <v>0.27301991150252908</v>
      </c>
      <c r="EJ39" s="6">
        <f>+'Serie Gasto $Corrientes'!EV39*'Serie Gasto Constantes'!$AR$207</f>
        <v>45131490377.999992</v>
      </c>
      <c r="EK39" s="6">
        <f>+'Serie Gasto $Corrientes'!EW39*'Serie Gasto Constantes'!$AR$207</f>
        <v>45131490377.999992</v>
      </c>
      <c r="EL39" s="6">
        <f>+'Serie Gasto $Corrientes'!EX39*'Serie Gasto Constantes'!$AR$207</f>
        <v>16568381143.251598</v>
      </c>
      <c r="EM39" s="126">
        <f t="shared" si="46"/>
        <v>0.36711353878373354</v>
      </c>
      <c r="EN39" s="6">
        <f>+'Serie Gasto $Corrientes'!EZ39*'Serie Gasto Constantes'!$AR$207</f>
        <v>14297736059.380798</v>
      </c>
      <c r="EO39" s="7">
        <f t="shared" si="47"/>
        <v>0.31680177055155351</v>
      </c>
      <c r="EP39" s="6">
        <f>+'Serie Gasto $Corrientes'!FB39*'Serie Gasto Constantes'!$AR$207</f>
        <v>45131490377.999992</v>
      </c>
      <c r="EQ39" s="6">
        <f>+'Serie Gasto $Corrientes'!FC39*'Serie Gasto Constantes'!$AR$207</f>
        <v>45131490377.999992</v>
      </c>
      <c r="ER39" s="6">
        <f>+'Serie Gasto $Corrientes'!FD39*'Serie Gasto Constantes'!$AR$207</f>
        <v>18699935892.206398</v>
      </c>
      <c r="ES39" s="126">
        <f t="shared" si="48"/>
        <v>0.4143434159958953</v>
      </c>
      <c r="ET39" s="6">
        <f>+'Serie Gasto $Corrientes'!FF39*'Serie Gasto Constantes'!$AR$207</f>
        <v>16252787134.927198</v>
      </c>
      <c r="EU39" s="7">
        <f t="shared" si="49"/>
        <v>0.36012077152342076</v>
      </c>
      <c r="EV39" s="6">
        <f>+'Serie Gasto $Corrientes'!FH39*'Serie Gasto Constantes'!$AR$207</f>
        <v>45131490377.999992</v>
      </c>
      <c r="EW39" s="6">
        <f>+'Serie Gasto $Corrientes'!FI39*'Serie Gasto Constantes'!$AR$207</f>
        <v>45131490377.999992</v>
      </c>
      <c r="EX39" s="6">
        <f>+'Serie Gasto $Corrientes'!FJ39*'Serie Gasto Constantes'!$AR$207</f>
        <v>20247311250.191998</v>
      </c>
      <c r="EY39" s="126">
        <f t="shared" si="50"/>
        <v>0.44862935127136522</v>
      </c>
      <c r="EZ39" s="6">
        <f>+'Serie Gasto $Corrientes'!FL39*'Serie Gasto Constantes'!$AR$207</f>
        <v>18465111979.875599</v>
      </c>
      <c r="FA39" s="7">
        <f t="shared" si="51"/>
        <v>0.40914031035138804</v>
      </c>
      <c r="FB39" s="6">
        <f>+'Serie Gasto $Corrientes'!FQ39*'Serie Gasto Constantes'!$AR$207</f>
        <v>45131490377.999992</v>
      </c>
      <c r="FC39" s="6">
        <f>+'Serie Gasto $Corrientes'!FR39*'Serie Gasto Constantes'!$AR$207</f>
        <v>45131490377.999992</v>
      </c>
      <c r="FD39" s="6">
        <f>+'Serie Gasto $Corrientes'!FS39*'Serie Gasto Constantes'!$AR$207</f>
        <v>22096363145.110798</v>
      </c>
      <c r="FE39" s="126">
        <f t="shared" si="78"/>
        <v>0.48959967774257229</v>
      </c>
      <c r="FF39" s="6">
        <f>+'Serie Gasto $Corrientes'!FU39*'Serie Gasto Constantes'!$AR$207</f>
        <v>20308286055.673199</v>
      </c>
      <c r="FG39" s="7">
        <f t="shared" si="79"/>
        <v>0.44998039917540084</v>
      </c>
      <c r="FH39" s="6">
        <f>+'Serie Gasto $Corrientes'!FW39*'Serie Gasto Constantes'!$AR$207</f>
        <v>45131490377.999992</v>
      </c>
      <c r="FI39" s="6">
        <f>+'Serie Gasto $Corrientes'!FX39*'Serie Gasto Constantes'!$AR$207</f>
        <v>45131490377.999992</v>
      </c>
      <c r="FJ39" s="6">
        <f>+'Serie Gasto $Corrientes'!FY39*'Serie Gasto Constantes'!$AR$207</f>
        <v>23719732434.3564</v>
      </c>
      <c r="FK39" s="126">
        <f t="shared" si="80"/>
        <v>0.52556944686938434</v>
      </c>
      <c r="FL39" s="6">
        <f>+'Serie Gasto $Corrientes'!GA39*'Serie Gasto Constantes'!$AR$207</f>
        <v>22320991703.165997</v>
      </c>
      <c r="FM39" s="7">
        <f t="shared" si="81"/>
        <v>0.49457688005018091</v>
      </c>
      <c r="FN39" s="6">
        <f>+'Serie Gasto $Corrientes'!GC39*'Serie Gasto Constantes'!$AR$207</f>
        <v>45131490377.999992</v>
      </c>
      <c r="FO39" s="6">
        <f>+'Serie Gasto $Corrientes'!GD39*'Serie Gasto Constantes'!$AR$207</f>
        <v>30192556394.395199</v>
      </c>
      <c r="FP39" s="6">
        <f>+'Serie Gasto $Corrientes'!GE39*'Serie Gasto Constantes'!$AR$207</f>
        <v>28676486467.543198</v>
      </c>
      <c r="FQ39" s="126">
        <f t="shared" si="56"/>
        <v>0.94978663260413954</v>
      </c>
      <c r="FR39" s="6">
        <f>+'Serie Gasto $Corrientes'!GG39*'Serie Gasto Constantes'!$AR$207</f>
        <v>27788921929.251598</v>
      </c>
      <c r="FS39" s="7">
        <f t="shared" si="57"/>
        <v>0.92038983272082919</v>
      </c>
      <c r="FT39" s="6">
        <f>+'Serie Gasto $Corrientes'!GI39*'Serie Gasto Constantes'!$AS$207</f>
        <v>30922402000</v>
      </c>
      <c r="FU39" s="6">
        <f>+'Serie Gasto $Corrientes'!GJ39*'Serie Gasto Constantes'!$AS$207</f>
        <v>30922402000</v>
      </c>
      <c r="FV39" s="6">
        <f>+'Serie Gasto $Corrientes'!GK39*'Serie Gasto Constantes'!$AS$207</f>
        <v>1241411516</v>
      </c>
      <c r="FW39" s="126">
        <f t="shared" si="58"/>
        <v>4.0146024749306342E-2</v>
      </c>
      <c r="FX39" s="6">
        <f>+'Serie Gasto $Corrientes'!GM39*'Serie Gasto Constantes'!$AS$207</f>
        <v>927920830</v>
      </c>
      <c r="FY39" s="7">
        <f t="shared" si="59"/>
        <v>3.0008044976583641E-2</v>
      </c>
      <c r="FZ39" s="6">
        <f>+'Serie Gasto $Corrientes'!GO39*'Serie Gasto Constantes'!$AS$207</f>
        <v>30922402000</v>
      </c>
      <c r="GA39" s="6">
        <f>+'Serie Gasto $Corrientes'!GP39*'Serie Gasto Constantes'!$AS$207</f>
        <v>30922402000</v>
      </c>
      <c r="GB39" s="6">
        <f>+'Serie Gasto $Corrientes'!GQ39*'Serie Gasto Constantes'!$AS$207</f>
        <v>3796987524</v>
      </c>
      <c r="GC39" s="126">
        <f t="shared" si="60"/>
        <v>0.12279083377804868</v>
      </c>
      <c r="GD39" s="6">
        <f>+'Serie Gasto $Corrientes'!GS39*'Serie Gasto Constantes'!$AS$207</f>
        <v>2545900966</v>
      </c>
      <c r="GE39" s="7">
        <f t="shared" si="61"/>
        <v>8.2331927707297775E-2</v>
      </c>
      <c r="GF39" s="6">
        <f>+'Serie Gasto $Corrientes'!GU39*'Serie Gasto Constantes'!$AS$207</f>
        <v>30922402000</v>
      </c>
      <c r="GG39" s="6">
        <f>+'Serie Gasto $Corrientes'!GV39*'Serie Gasto Constantes'!$AS$207</f>
        <v>30922402000</v>
      </c>
      <c r="GH39" s="6">
        <f>+'Serie Gasto $Corrientes'!GW39*'Serie Gasto Constantes'!$AS$207</f>
        <v>5266546259</v>
      </c>
      <c r="GI39" s="126">
        <f t="shared" si="62"/>
        <v>0.17031491470164575</v>
      </c>
      <c r="GJ39" s="6">
        <f>+'Serie Gasto $Corrientes'!GY39*'Serie Gasto Constantes'!$AS$207</f>
        <v>4257065982</v>
      </c>
      <c r="GK39" s="7">
        <f t="shared" si="63"/>
        <v>0.13766931760346432</v>
      </c>
      <c r="GL39" s="6">
        <f>+'Serie Gasto $Corrientes'!HA39*'Serie Gasto Constantes'!$AS$207</f>
        <v>30922402000</v>
      </c>
      <c r="GM39" s="6">
        <f>+'Serie Gasto $Corrientes'!HB39*'Serie Gasto Constantes'!$AS$207</f>
        <v>30922402000</v>
      </c>
      <c r="GN39" s="6">
        <f>+'Serie Gasto $Corrientes'!HC39*'Serie Gasto Constantes'!$AS$207</f>
        <v>7400404770</v>
      </c>
      <c r="GO39" s="126">
        <f t="shared" si="64"/>
        <v>0.23932179557073219</v>
      </c>
      <c r="GP39" s="6">
        <f>+'Serie Gasto $Corrientes'!HE39*'Serie Gasto Constantes'!$AS$207</f>
        <v>6145114590</v>
      </c>
      <c r="GQ39" s="7">
        <f t="shared" si="65"/>
        <v>0.19872694850807515</v>
      </c>
      <c r="GR39" s="6">
        <f>+'Serie Gasto $Corrientes'!HG39*'Serie Gasto Constantes'!$AS$207</f>
        <v>30922402000</v>
      </c>
      <c r="GS39" s="6">
        <f>+'Serie Gasto $Corrientes'!HH39*'Serie Gasto Constantes'!$AS$207</f>
        <v>30922402000</v>
      </c>
      <c r="GT39" s="6">
        <f>+'Serie Gasto $Corrientes'!HI39*'Serie Gasto Constantes'!$AS$207</f>
        <v>9540917867</v>
      </c>
      <c r="GU39" s="126">
        <f t="shared" si="66"/>
        <v>0.30854387919153242</v>
      </c>
      <c r="GV39" s="6">
        <f>+'Serie Gasto $Corrientes'!HK39*'Serie Gasto Constantes'!$AS$207</f>
        <v>8260676819</v>
      </c>
      <c r="GW39" s="7">
        <f t="shared" si="67"/>
        <v>0.26714214565220384</v>
      </c>
      <c r="GX39" s="6">
        <f>+'Serie Gasto $Corrientes'!HM39*'Serie Gasto Constantes'!$AS$207</f>
        <v>30922402000</v>
      </c>
      <c r="GY39" s="6">
        <f>+'Serie Gasto $Corrientes'!HN39*'Serie Gasto Constantes'!$AS$207</f>
        <v>30922402000</v>
      </c>
      <c r="GZ39" s="6">
        <f>+'Serie Gasto $Corrientes'!HO39*'Serie Gasto Constantes'!$AS$207</f>
        <v>12844052504</v>
      </c>
      <c r="HA39" s="126">
        <f t="shared" si="68"/>
        <v>0.41536399740227165</v>
      </c>
      <c r="HB39" s="6">
        <f>+'Serie Gasto $Corrientes'!HQ39*'Serie Gasto Constantes'!$AS$207</f>
        <v>11333087130</v>
      </c>
      <c r="HC39" s="7">
        <f t="shared" si="69"/>
        <v>0.36650086658856579</v>
      </c>
    </row>
    <row r="40" spans="1:211" x14ac:dyDescent="0.35">
      <c r="A40" s="28" t="s">
        <v>185</v>
      </c>
      <c r="B40" s="5"/>
      <c r="C40" s="6"/>
      <c r="D40" s="7"/>
      <c r="E40" s="5"/>
      <c r="F40" s="6"/>
      <c r="G40" s="7"/>
      <c r="H40" s="5"/>
      <c r="I40" s="6"/>
      <c r="J40" s="7"/>
      <c r="K40" s="5"/>
      <c r="L40" s="6"/>
      <c r="M40" s="7"/>
      <c r="N40" s="5"/>
      <c r="O40" s="6"/>
      <c r="P40" s="7"/>
      <c r="Q40" s="5">
        <f>+'Serie Gasto $Corrientes'!Q40*'Serie Gasto Constantes'!$AA$207</f>
        <v>33362203302.616371</v>
      </c>
      <c r="R40" s="6">
        <f>+'Serie Gasto $Corrientes'!R40*'Serie Gasto Constantes'!$AA$207</f>
        <v>32893768001.570534</v>
      </c>
      <c r="S40" s="7">
        <f t="shared" si="5"/>
        <v>0.98595910177763646</v>
      </c>
      <c r="T40" s="5">
        <f>+'Serie Gasto $Corrientes'!T40*'Serie Gasto Constantes'!$AB$207</f>
        <v>52337581850.162064</v>
      </c>
      <c r="U40" s="6">
        <f>+'Serie Gasto $Corrientes'!U40*'Serie Gasto Constantes'!$AB$207</f>
        <v>39632015510.028015</v>
      </c>
      <c r="V40" s="7">
        <f t="shared" si="6"/>
        <v>0.7572381854303285</v>
      </c>
      <c r="W40" s="5">
        <f>+'Serie Gasto $Corrientes'!W40*'Serie Gasto Constantes'!$AC$207</f>
        <v>247402110357.98828</v>
      </c>
      <c r="X40" s="6">
        <f>+'Serie Gasto $Corrientes'!X40*'Serie Gasto Constantes'!$AC$207</f>
        <v>230478306760.68457</v>
      </c>
      <c r="Y40" s="7">
        <f t="shared" si="7"/>
        <v>0.93159394003222062</v>
      </c>
      <c r="Z40" s="5">
        <f>+'Serie Gasto $Corrientes'!Z40*'Serie Gasto Constantes'!$AD$207</f>
        <v>317800772453.73438</v>
      </c>
      <c r="AA40" s="6">
        <f>+'Serie Gasto $Corrientes'!AA40*'Serie Gasto Constantes'!$AD$207</f>
        <v>317577911501.25134</v>
      </c>
      <c r="AB40" s="7">
        <f t="shared" si="8"/>
        <v>0.99929874005414676</v>
      </c>
      <c r="AC40" s="5">
        <f>+'Serie Gasto $Corrientes'!AC40*'Serie Gasto Constantes'!$AE$207</f>
        <v>298961094432.84912</v>
      </c>
      <c r="AD40" s="6">
        <f>+'Serie Gasto $Corrientes'!AD40*'Serie Gasto Constantes'!$AE$207</f>
        <v>239900494719.03809</v>
      </c>
      <c r="AE40" s="126">
        <f t="shared" si="9"/>
        <v>0.80244720529320623</v>
      </c>
      <c r="AF40" s="5">
        <f>+'Serie Gasto $Corrientes'!AF40*'Serie Gasto Constantes'!$AF$207</f>
        <v>242023801577.45035</v>
      </c>
      <c r="AG40" s="6">
        <f>+'Serie Gasto $Corrientes'!AG40*'Serie Gasto Constantes'!$AF$207</f>
        <v>238291185839.47247</v>
      </c>
      <c r="AH40" s="6">
        <f>+'Serie Gasto $Corrientes'!AH40*'Serie Gasto Constantes'!$AF$207</f>
        <v>217712193137.75864</v>
      </c>
      <c r="AI40" s="126">
        <f t="shared" si="76"/>
        <v>0.91363930382394798</v>
      </c>
      <c r="AJ40" s="6">
        <f>+'Serie Gasto $Corrientes'!AJ40*'Serie Gasto Constantes'!$AF$207</f>
        <v>174049082793.47165</v>
      </c>
      <c r="AK40" s="126">
        <f t="shared" si="11"/>
        <v>0.73040503860987016</v>
      </c>
      <c r="AL40" s="5">
        <f>+'Serie Gasto $Corrientes'!AL40*'Serie Gasto Constantes'!$AG$207</f>
        <v>499857044501.78821</v>
      </c>
      <c r="AM40" s="6">
        <f>+'Serie Gasto $Corrientes'!AM40*'Serie Gasto Constantes'!$AG$207</f>
        <v>428940075076.54901</v>
      </c>
      <c r="AN40" s="6">
        <f>+'Serie Gasto $Corrientes'!AN40*'Serie Gasto Constantes'!$AG$207</f>
        <v>395264741384.39832</v>
      </c>
      <c r="AO40" s="126">
        <f t="shared" si="12"/>
        <v>0.92149175223102908</v>
      </c>
      <c r="AP40" s="6">
        <f>+'Serie Gasto $Corrientes'!AP40*'Serie Gasto Constantes'!$AG$207</f>
        <v>297935695238.30554</v>
      </c>
      <c r="AQ40" s="126">
        <f t="shared" si="13"/>
        <v>0.69458582340466946</v>
      </c>
      <c r="AR40" s="5">
        <f>+'Serie Gasto $Corrientes'!AR40*'Serie Gasto Constantes'!$AH$207</f>
        <v>316614982552.69672</v>
      </c>
      <c r="AS40" s="6">
        <f>+'Serie Gasto $Corrientes'!AS40*'Serie Gasto Constantes'!$AH$207</f>
        <v>316614982552.69672</v>
      </c>
      <c r="AT40" s="6">
        <f>+'Serie Gasto $Corrientes'!AT40*'Serie Gasto Constantes'!$AH$207</f>
        <v>312282902401.99628</v>
      </c>
      <c r="AU40" s="126">
        <f t="shared" si="14"/>
        <v>0.98631751373301035</v>
      </c>
      <c r="AV40" s="6">
        <f>+'Serie Gasto $Corrientes'!AV40*'Serie Gasto Constantes'!$AH$207</f>
        <v>255354215131.24561</v>
      </c>
      <c r="AW40" s="126">
        <f t="shared" si="15"/>
        <v>0.80651336545245456</v>
      </c>
      <c r="AX40" s="5">
        <f>+'Serie Gasto $Corrientes'!AX40*'Serie Gasto Constantes'!$AI$207</f>
        <v>321115761328.68359</v>
      </c>
      <c r="AY40" s="6">
        <f>+'Serie Gasto $Corrientes'!AY40*'Serie Gasto Constantes'!$AI$207</f>
        <v>321115761328.68359</v>
      </c>
      <c r="AZ40" s="6">
        <f>+'Serie Gasto $Corrientes'!AZ40*'Serie Gasto Constantes'!$AI$207</f>
        <v>287812627864.18378</v>
      </c>
      <c r="BA40" s="126">
        <f t="shared" si="16"/>
        <v>0.89628932156210228</v>
      </c>
      <c r="BB40" s="6">
        <f>+'Serie Gasto $Corrientes'!BB40*'Serie Gasto Constantes'!$AI$207</f>
        <v>181274809305.00958</v>
      </c>
      <c r="BC40" s="126">
        <f t="shared" si="17"/>
        <v>0.56451545248027424</v>
      </c>
      <c r="BD40" s="5">
        <f>+'Serie Gasto $Corrientes'!BD40*'Serie Gasto Constantes'!$AJ$207</f>
        <v>191158430092.28345</v>
      </c>
      <c r="BE40" s="6">
        <f>+'Serie Gasto $Corrientes'!BE40*'Serie Gasto Constantes'!$AJ$207</f>
        <v>191158430092.28345</v>
      </c>
      <c r="BF40" s="6">
        <f>+'Serie Gasto $Corrientes'!BF40*'Serie Gasto Constantes'!$AJ$207</f>
        <v>173644454042.59366</v>
      </c>
      <c r="BG40" s="126">
        <f t="shared" si="18"/>
        <v>0.90837978716798018</v>
      </c>
      <c r="BH40" s="6">
        <f>+'Serie Gasto $Corrientes'!BH40*'Serie Gasto Constantes'!$AJ$207</f>
        <v>138765747252.87329</v>
      </c>
      <c r="BI40" s="126">
        <f t="shared" si="19"/>
        <v>0.72592010295273335</v>
      </c>
      <c r="BJ40" s="5">
        <f>+'Serie Gasto $Corrientes'!BJ40*'Serie Gasto Constantes'!$AK$207</f>
        <v>337092770361.51581</v>
      </c>
      <c r="BK40" s="6">
        <f>+'Serie Gasto $Corrientes'!BK40*'Serie Gasto Constantes'!$AK$207</f>
        <v>238807976733.52927</v>
      </c>
      <c r="BL40" s="6">
        <f>+'Serie Gasto $Corrientes'!BL40*'Serie Gasto Constantes'!$AK$207</f>
        <v>176854866458.78946</v>
      </c>
      <c r="BM40" s="126">
        <f t="shared" si="20"/>
        <v>0.74057353057402531</v>
      </c>
      <c r="BN40" s="6">
        <f>+'Serie Gasto $Corrientes'!BN40*'Serie Gasto Constantes'!$AK$207</f>
        <v>119533597790.33128</v>
      </c>
      <c r="BO40" s="126">
        <f t="shared" si="21"/>
        <v>0.50054273490081647</v>
      </c>
      <c r="BP40" s="5">
        <f>+'Serie Gasto $Corrientes'!BP40*'Serie Gasto Constantes'!$AL$207</f>
        <v>222055731532.14047</v>
      </c>
      <c r="BQ40" s="6">
        <f>+'Serie Gasto $Corrientes'!BQ40*'Serie Gasto Constantes'!$AL$207</f>
        <v>221224388649.90048</v>
      </c>
      <c r="BR40" s="6">
        <f>+'Serie Gasto $Corrientes'!BR40*'Serie Gasto Constantes'!$AL$207</f>
        <v>202468274469.62103</v>
      </c>
      <c r="BS40" s="126">
        <f t="shared" si="22"/>
        <v>0.91521678828114195</v>
      </c>
      <c r="BT40" s="6">
        <f>+'Serie Gasto $Corrientes'!BT40*'Serie Gasto Constantes'!$AL$207</f>
        <v>155740444087.76959</v>
      </c>
      <c r="BU40" s="126">
        <f t="shared" si="23"/>
        <v>0.70399310418815186</v>
      </c>
      <c r="BV40" s="5">
        <f>+'Serie Gasto $Corrientes'!BV40*'Serie Gasto Constantes'!$AM$207</f>
        <v>229130951976.34033</v>
      </c>
      <c r="BW40" s="6">
        <f>+'Serie Gasto $Corrientes'!BW40*'Serie Gasto Constantes'!$AM$207</f>
        <v>229184642323.02036</v>
      </c>
      <c r="BX40" s="6">
        <f>+'Serie Gasto $Corrientes'!BX40*'Serie Gasto Constantes'!$AM$207</f>
        <v>193267731185.74979</v>
      </c>
      <c r="BY40" s="126">
        <f t="shared" si="24"/>
        <v>0.84328395317759519</v>
      </c>
      <c r="BZ40" s="6">
        <f>+'Serie Gasto $Corrientes'!BZ40*'Serie Gasto Constantes'!$AM$207</f>
        <v>152665326770.20126</v>
      </c>
      <c r="CA40" s="126">
        <f t="shared" si="25"/>
        <v>0.66612372113062335</v>
      </c>
      <c r="CB40" s="5">
        <f>+'Serie Gasto $Corrientes'!CB40*'Serie Gasto Constantes'!$AN$207</f>
        <v>125567043039.84982</v>
      </c>
      <c r="CC40" s="6">
        <f>+'Serie Gasto $Corrientes'!CC40*'Serie Gasto Constantes'!$AN$207</f>
        <v>155612729847.72366</v>
      </c>
      <c r="CD40" s="6">
        <f>+'Serie Gasto $Corrientes'!CD40*'Serie Gasto Constantes'!$AN$207</f>
        <v>148555786096.38278</v>
      </c>
      <c r="CE40" s="126">
        <f t="shared" si="26"/>
        <v>0.95465060115424671</v>
      </c>
      <c r="CF40" s="6">
        <f>+'Serie Gasto $Corrientes'!CF40*'Serie Gasto Constantes'!$AN$207</f>
        <v>120613223962.78554</v>
      </c>
      <c r="CG40" s="7">
        <f t="shared" si="27"/>
        <v>0.7750858434320429</v>
      </c>
      <c r="CH40" s="6">
        <f>+'Serie Gasto $Corrientes'!CH40*'Serie Gasto Constantes'!$AO$207</f>
        <v>207496973707.35123</v>
      </c>
      <c r="CI40" s="6">
        <f>+'Serie Gasto $Corrientes'!CI40*'Serie Gasto Constantes'!$AO$207</f>
        <v>355625409840.84015</v>
      </c>
      <c r="CJ40" s="6">
        <f>+'Serie Gasto $Corrientes'!CJ40*'Serie Gasto Constantes'!$AO$207</f>
        <v>351780263579.45398</v>
      </c>
      <c r="CK40" s="126">
        <f t="shared" si="28"/>
        <v>0.9891876503900352</v>
      </c>
      <c r="CL40" s="6">
        <f>+'Serie Gasto $Corrientes'!CL40*'Serie Gasto Constantes'!$AO$207</f>
        <v>289776562171.9267</v>
      </c>
      <c r="CM40" s="7">
        <f t="shared" si="29"/>
        <v>0.81483649411220627</v>
      </c>
      <c r="CN40" s="6">
        <f>+'Serie Gasto $Corrientes'!CN40*'Serie Gasto Constantes'!$AP$207</f>
        <v>249688037734.64371</v>
      </c>
      <c r="CO40" s="6">
        <f>+'Serie Gasto $Corrientes'!CO40*'Serie Gasto Constantes'!$AP$207</f>
        <v>296797077231.63812</v>
      </c>
      <c r="CP40" s="6">
        <f>+'Serie Gasto $Corrientes'!CP40*'Serie Gasto Constantes'!$AP$207</f>
        <v>296417757042.63287</v>
      </c>
      <c r="CQ40" s="126">
        <f t="shared" si="30"/>
        <v>0.9987219544324919</v>
      </c>
      <c r="CR40" s="6">
        <f>+'Serie Gasto $Corrientes'!CR40*'Serie Gasto Constantes'!$AP$207</f>
        <v>204226401338.3338</v>
      </c>
      <c r="CS40" s="7">
        <f t="shared" si="31"/>
        <v>0.68810112027802539</v>
      </c>
      <c r="CT40" s="6">
        <f>+'Serie Gasto $Corrientes'!DC40*'Serie Gasto Constantes'!$AQ$207</f>
        <v>231585739056.3269</v>
      </c>
      <c r="CU40" s="6">
        <f>+'Serie Gasto $Corrientes'!DD40*'Serie Gasto Constantes'!$AQ$207</f>
        <v>319548896767.62518</v>
      </c>
      <c r="CV40" s="6">
        <f>+'Serie Gasto $Corrientes'!DE40*'Serie Gasto Constantes'!$AQ$207</f>
        <v>314200245459.4613</v>
      </c>
      <c r="CW40" s="126">
        <f t="shared" si="77"/>
        <v>0.98326186895881107</v>
      </c>
      <c r="CX40" s="6">
        <f>+'Serie Gasto $Corrientes'!DG40*'Serie Gasto Constantes'!$AQ$207</f>
        <v>271089648879.07907</v>
      </c>
      <c r="CY40" s="7">
        <f t="shared" si="33"/>
        <v>0.84835107121716802</v>
      </c>
      <c r="CZ40" s="6">
        <f>+'Serie Gasto $Corrientes'!DL40*'Serie Gasto Constantes'!$AR$207</f>
        <v>155900496601.19998</v>
      </c>
      <c r="DA40" s="6">
        <f>+'Serie Gasto $Corrientes'!DM40*'Serie Gasto Constantes'!$AR$207</f>
        <v>155900496601.19998</v>
      </c>
      <c r="DB40" s="6">
        <f>+'Serie Gasto $Corrientes'!DN40*'Serie Gasto Constantes'!$AR$207</f>
        <v>17062928969.236799</v>
      </c>
      <c r="DC40" s="126">
        <f t="shared" si="34"/>
        <v>0.10944756008625481</v>
      </c>
      <c r="DD40" s="6">
        <f>+'Serie Gasto $Corrientes'!DP40*'Serie Gasto Constantes'!$AR$207</f>
        <v>70389830.159999996</v>
      </c>
      <c r="DE40" s="7">
        <f t="shared" si="35"/>
        <v>4.51504848891278E-4</v>
      </c>
      <c r="DF40" s="6">
        <f>+'Serie Gasto $Corrientes'!DR40*'Serie Gasto Constantes'!$AR$207</f>
        <v>155900496601.19998</v>
      </c>
      <c r="DG40" s="6">
        <f>+'Serie Gasto $Corrientes'!DS40*'Serie Gasto Constantes'!$AR$207</f>
        <v>155900496601.19998</v>
      </c>
      <c r="DH40" s="6">
        <f>+'Serie Gasto $Corrientes'!DT40*'Serie Gasto Constantes'!$AR$207</f>
        <v>33441124583.989197</v>
      </c>
      <c r="DI40" s="126">
        <f t="shared" si="36"/>
        <v>0.21450300231905609</v>
      </c>
      <c r="DJ40" s="6">
        <f>+'Serie Gasto $Corrientes'!DV40*'Serie Gasto Constantes'!$AR$207</f>
        <v>158578367.98439997</v>
      </c>
      <c r="DK40" s="7">
        <f t="shared" si="37"/>
        <v>1.0171767982885269E-3</v>
      </c>
      <c r="DL40" s="6">
        <f>+'Serie Gasto $Corrientes'!DX40*'Serie Gasto Constantes'!$AR$207</f>
        <v>155900496601.19998</v>
      </c>
      <c r="DM40" s="6">
        <f>+'Serie Gasto $Corrientes'!DY40*'Serie Gasto Constantes'!$AR$207</f>
        <v>155900496601.19998</v>
      </c>
      <c r="DN40" s="6">
        <f>+'Serie Gasto $Corrientes'!DZ40*'Serie Gasto Constantes'!$AR$207</f>
        <v>40761394411.904396</v>
      </c>
      <c r="DO40" s="126">
        <f t="shared" si="38"/>
        <v>0.26145775863802251</v>
      </c>
      <c r="DP40" s="6">
        <f>+'Serie Gasto $Corrientes'!EB40*'Serie Gasto Constantes'!$AR$207</f>
        <v>1874238373.0199997</v>
      </c>
      <c r="DQ40" s="7">
        <f t="shared" si="39"/>
        <v>1.2022016695779875E-2</v>
      </c>
      <c r="DR40" s="6">
        <f>+'Serie Gasto $Corrientes'!ED40*'Serie Gasto Constantes'!$AR$207</f>
        <v>155900496601.19998</v>
      </c>
      <c r="DS40" s="6">
        <f>+'Serie Gasto $Corrientes'!EE40*'Serie Gasto Constantes'!$AR$207</f>
        <v>155900496601.19998</v>
      </c>
      <c r="DT40" s="6">
        <f>+'Serie Gasto $Corrientes'!EF40*'Serie Gasto Constantes'!$AR$207</f>
        <v>45578529055.019997</v>
      </c>
      <c r="DU40" s="126">
        <f t="shared" si="40"/>
        <v>0.29235653540996592</v>
      </c>
      <c r="DV40" s="6">
        <f>+'Serie Gasto $Corrientes'!EH40*'Serie Gasto Constantes'!$AR$207</f>
        <v>7325877270.519599</v>
      </c>
      <c r="DW40" s="7">
        <f t="shared" si="41"/>
        <v>4.6990724405833684E-2</v>
      </c>
      <c r="DX40" s="6">
        <f>+'Serie Gasto $Corrientes'!EJ40*'Serie Gasto Constantes'!$AR$207</f>
        <v>155900496601.19998</v>
      </c>
      <c r="DY40" s="6">
        <f>+'Serie Gasto $Corrientes'!EK40*'Serie Gasto Constantes'!$AR$207</f>
        <v>155900496601.19998</v>
      </c>
      <c r="DZ40" s="6">
        <f>+'Serie Gasto $Corrientes'!EL40*'Serie Gasto Constantes'!$AR$207</f>
        <v>50049808251.471596</v>
      </c>
      <c r="EA40" s="126">
        <f t="shared" si="42"/>
        <v>0.3210368750748826</v>
      </c>
      <c r="EB40" s="6">
        <f>+'Serie Gasto $Corrientes'!EN40*'Serie Gasto Constantes'!$AR$207</f>
        <v>14275950995.498398</v>
      </c>
      <c r="EC40" s="7">
        <f t="shared" si="43"/>
        <v>9.1570914183916163E-2</v>
      </c>
      <c r="ED40" s="6">
        <f>+'Serie Gasto $Corrientes'!EP40*'Serie Gasto Constantes'!$AR$207</f>
        <v>155900496601.19998</v>
      </c>
      <c r="EE40" s="6">
        <f>+'Serie Gasto $Corrientes'!EQ40*'Serie Gasto Constantes'!$AR$207</f>
        <v>155900496601.19998</v>
      </c>
      <c r="EF40" s="6">
        <f>+'Serie Gasto $Corrientes'!ER40*'Serie Gasto Constantes'!$AR$207</f>
        <v>50049808251.471596</v>
      </c>
      <c r="EG40" s="126">
        <f t="shared" si="44"/>
        <v>0.3210368750748826</v>
      </c>
      <c r="EH40" s="6">
        <f>+'Serie Gasto $Corrientes'!ET40*'Serie Gasto Constantes'!$AR$207</f>
        <v>20375625958.786797</v>
      </c>
      <c r="EI40" s="7">
        <f t="shared" si="45"/>
        <v>0.13069635057615309</v>
      </c>
      <c r="EJ40" s="6">
        <f>+'Serie Gasto $Corrientes'!EV40*'Serie Gasto Constantes'!$AR$207</f>
        <v>155900496601.19998</v>
      </c>
      <c r="EK40" s="6">
        <f>+'Serie Gasto $Corrientes'!EW40*'Serie Gasto Constantes'!$AR$207</f>
        <v>155900496601.19998</v>
      </c>
      <c r="EL40" s="6">
        <f>+'Serie Gasto $Corrientes'!EX40*'Serie Gasto Constantes'!$AR$207</f>
        <v>73626549252.703186</v>
      </c>
      <c r="EM40" s="126">
        <f t="shared" si="46"/>
        <v>0.47226629072929122</v>
      </c>
      <c r="EN40" s="6">
        <f>+'Serie Gasto $Corrientes'!EZ40*'Serie Gasto Constantes'!$AR$207</f>
        <v>26209848917.335197</v>
      </c>
      <c r="EO40" s="7">
        <f t="shared" si="47"/>
        <v>0.16811908549836818</v>
      </c>
      <c r="EP40" s="6">
        <f>+'Serie Gasto $Corrientes'!FB40*'Serie Gasto Constantes'!$AR$207</f>
        <v>155900496601.19998</v>
      </c>
      <c r="EQ40" s="6">
        <f>+'Serie Gasto $Corrientes'!FC40*'Serie Gasto Constantes'!$AR$207</f>
        <v>155900496601.19998</v>
      </c>
      <c r="ER40" s="6">
        <f>+'Serie Gasto $Corrientes'!FD40*'Serie Gasto Constantes'!$AR$207</f>
        <v>84670744863.603592</v>
      </c>
      <c r="ES40" s="126">
        <f t="shared" si="48"/>
        <v>0.5431076020251232</v>
      </c>
      <c r="ET40" s="6">
        <f>+'Serie Gasto $Corrientes'!FF40*'Serie Gasto Constantes'!$AR$207</f>
        <v>29511336248.721596</v>
      </c>
      <c r="EU40" s="7">
        <f t="shared" si="49"/>
        <v>0.18929597334261758</v>
      </c>
      <c r="EV40" s="6">
        <f>+'Serie Gasto $Corrientes'!FH40*'Serie Gasto Constantes'!$AR$207</f>
        <v>155900496601.19998</v>
      </c>
      <c r="EW40" s="6">
        <f>+'Serie Gasto $Corrientes'!FI40*'Serie Gasto Constantes'!$AR$207</f>
        <v>203247177954.86517</v>
      </c>
      <c r="EX40" s="6">
        <f>+'Serie Gasto $Corrientes'!FJ40*'Serie Gasto Constantes'!$AR$207</f>
        <v>97941591184.975189</v>
      </c>
      <c r="EY40" s="126">
        <f t="shared" si="50"/>
        <v>0.48188413817349507</v>
      </c>
      <c r="EZ40" s="6">
        <f>+'Serie Gasto $Corrientes'!FL40*'Serie Gasto Constantes'!$AR$207</f>
        <v>35160761424.515999</v>
      </c>
      <c r="FA40" s="7">
        <f t="shared" si="51"/>
        <v>0.1729950781029988</v>
      </c>
      <c r="FB40" s="6">
        <f>+'Serie Gasto $Corrientes'!FQ40*'Serie Gasto Constantes'!$AR$207</f>
        <v>155900496601.19998</v>
      </c>
      <c r="FC40" s="6">
        <f>+'Serie Gasto $Corrientes'!FR40*'Serie Gasto Constantes'!$AR$207</f>
        <v>203247177954.86517</v>
      </c>
      <c r="FD40" s="6">
        <f>+'Serie Gasto $Corrientes'!FS40*'Serie Gasto Constantes'!$AR$207</f>
        <v>98946980421.073196</v>
      </c>
      <c r="FE40" s="126">
        <f t="shared" si="78"/>
        <v>0.48683077136277003</v>
      </c>
      <c r="FF40" s="6">
        <f>+'Serie Gasto $Corrientes'!FU40*'Serie Gasto Constantes'!$AR$207</f>
        <v>50660866438.353592</v>
      </c>
      <c r="FG40" s="7">
        <f t="shared" si="79"/>
        <v>0.24925741625600226</v>
      </c>
      <c r="FH40" s="6">
        <f>+'Serie Gasto $Corrientes'!FW40*'Serie Gasto Constantes'!$AR$207</f>
        <v>155900496601.19998</v>
      </c>
      <c r="FI40" s="6">
        <f>+'Serie Gasto $Corrientes'!FX40*'Serie Gasto Constantes'!$AR$207</f>
        <v>203247177954.86517</v>
      </c>
      <c r="FJ40" s="6">
        <f>+'Serie Gasto $Corrientes'!FY40*'Serie Gasto Constantes'!$AR$207</f>
        <v>131965941919.76518</v>
      </c>
      <c r="FK40" s="126">
        <f t="shared" si="80"/>
        <v>0.64928794213846686</v>
      </c>
      <c r="FL40" s="6">
        <f>+'Serie Gasto $Corrientes'!GA40*'Serie Gasto Constantes'!$AR$207</f>
        <v>83993342633.89679</v>
      </c>
      <c r="FM40" s="7">
        <f t="shared" si="81"/>
        <v>0.41325711618268607</v>
      </c>
      <c r="FN40" s="6">
        <f>+'Serie Gasto $Corrientes'!GC40*'Serie Gasto Constantes'!$AR$207</f>
        <v>155900496601.19998</v>
      </c>
      <c r="FO40" s="6">
        <f>+'Serie Gasto $Corrientes'!GD40*'Serie Gasto Constantes'!$AR$207</f>
        <v>203247177954.86517</v>
      </c>
      <c r="FP40" s="6">
        <f>+'Serie Gasto $Corrientes'!GE40*'Serie Gasto Constantes'!$AR$207</f>
        <v>191511102483.6048</v>
      </c>
      <c r="FQ40" s="126">
        <f t="shared" si="56"/>
        <v>0.94225712952399965</v>
      </c>
      <c r="FR40" s="6">
        <f>+'Serie Gasto $Corrientes'!GG40*'Serie Gasto Constantes'!$AR$207</f>
        <v>129526186111.88879</v>
      </c>
      <c r="FS40" s="7">
        <f t="shared" si="57"/>
        <v>0.63728405685737244</v>
      </c>
      <c r="FT40" s="6">
        <f>+'Serie Gasto $Corrientes'!GI40*'Serie Gasto Constantes'!$AS$207</f>
        <v>551375905000</v>
      </c>
      <c r="FU40" s="6">
        <f>+'Serie Gasto $Corrientes'!GJ40*'Serie Gasto Constantes'!$AS$207</f>
        <v>551375905000</v>
      </c>
      <c r="FV40" s="6">
        <f>+'Serie Gasto $Corrientes'!GK40*'Serie Gasto Constantes'!$AS$207</f>
        <v>108522139707</v>
      </c>
      <c r="FW40" s="126">
        <f t="shared" si="58"/>
        <v>0.19682060591131562</v>
      </c>
      <c r="FX40" s="6">
        <f>+'Serie Gasto $Corrientes'!GM40*'Serie Gasto Constantes'!$AS$207</f>
        <v>9635300</v>
      </c>
      <c r="FY40" s="7">
        <f t="shared" si="59"/>
        <v>1.7475010990913723E-5</v>
      </c>
      <c r="FZ40" s="6">
        <f>+'Serie Gasto $Corrientes'!GO40*'Serie Gasto Constantes'!$AS$207</f>
        <v>551375905000</v>
      </c>
      <c r="GA40" s="6">
        <f>+'Serie Gasto $Corrientes'!GP40*'Serie Gasto Constantes'!$AS$207</f>
        <v>551375905000</v>
      </c>
      <c r="GB40" s="6">
        <f>+'Serie Gasto $Corrientes'!GQ40*'Serie Gasto Constantes'!$AS$207</f>
        <v>241342590354</v>
      </c>
      <c r="GC40" s="126">
        <f t="shared" si="60"/>
        <v>0.4377097152150673</v>
      </c>
      <c r="GD40" s="6">
        <f>+'Serie Gasto $Corrientes'!GS40*'Serie Gasto Constantes'!$AS$207</f>
        <v>176076130040</v>
      </c>
      <c r="GE40" s="7">
        <f t="shared" si="61"/>
        <v>0.31933954393600134</v>
      </c>
      <c r="GF40" s="6">
        <f>+'Serie Gasto $Corrientes'!GU40*'Serie Gasto Constantes'!$AS$207</f>
        <v>551375905000</v>
      </c>
      <c r="GG40" s="6">
        <f>+'Serie Gasto $Corrientes'!GV40*'Serie Gasto Constantes'!$AS$207</f>
        <v>551375905000</v>
      </c>
      <c r="GH40" s="6">
        <f>+'Serie Gasto $Corrientes'!GW40*'Serie Gasto Constantes'!$AS$207</f>
        <v>256005947972</v>
      </c>
      <c r="GI40" s="126">
        <f t="shared" si="62"/>
        <v>0.46430383636731459</v>
      </c>
      <c r="GJ40" s="6">
        <f>+'Serie Gasto $Corrientes'!GY40*'Serie Gasto Constantes'!$AS$207</f>
        <v>185236546237</v>
      </c>
      <c r="GK40" s="7">
        <f t="shared" si="63"/>
        <v>0.33595328442399019</v>
      </c>
      <c r="GL40" s="6">
        <f>+'Serie Gasto $Corrientes'!HA40*'Serie Gasto Constantes'!$AS$207</f>
        <v>551375905000</v>
      </c>
      <c r="GM40" s="6">
        <f>+'Serie Gasto $Corrientes'!HB40*'Serie Gasto Constantes'!$AS$207</f>
        <v>551375905000</v>
      </c>
      <c r="GN40" s="6">
        <f>+'Serie Gasto $Corrientes'!HC40*'Serie Gasto Constantes'!$AS$207</f>
        <v>263155989574</v>
      </c>
      <c r="GO40" s="126">
        <f t="shared" si="64"/>
        <v>0.47727147158162453</v>
      </c>
      <c r="GP40" s="6">
        <f>+'Serie Gasto $Corrientes'!HE40*'Serie Gasto Constantes'!$AS$207</f>
        <v>197739019018</v>
      </c>
      <c r="GQ40" s="7">
        <f t="shared" si="65"/>
        <v>0.35862832819653229</v>
      </c>
      <c r="GR40" s="6">
        <f>+'Serie Gasto $Corrientes'!HG40*'Serie Gasto Constantes'!$AS$207</f>
        <v>551375905000</v>
      </c>
      <c r="GS40" s="6">
        <f>+'Serie Gasto $Corrientes'!HH40*'Serie Gasto Constantes'!$AS$207</f>
        <v>551375905000</v>
      </c>
      <c r="GT40" s="6">
        <f>+'Serie Gasto $Corrientes'!HI40*'Serie Gasto Constantes'!$AS$207</f>
        <v>297258464854</v>
      </c>
      <c r="GU40" s="126">
        <f t="shared" si="66"/>
        <v>0.53912124588396726</v>
      </c>
      <c r="GV40" s="6">
        <f>+'Serie Gasto $Corrientes'!HK40*'Serie Gasto Constantes'!$AS$207</f>
        <v>236778719527</v>
      </c>
      <c r="GW40" s="7">
        <f t="shared" si="67"/>
        <v>0.42943247497730247</v>
      </c>
      <c r="GX40" s="6">
        <f>+'Serie Gasto $Corrientes'!HM40*'Serie Gasto Constantes'!$AS$207</f>
        <v>551375905000</v>
      </c>
      <c r="GY40" s="6">
        <f>+'Serie Gasto $Corrientes'!HN40*'Serie Gasto Constantes'!$AS$207</f>
        <v>551375905000</v>
      </c>
      <c r="GZ40" s="6">
        <f>+'Serie Gasto $Corrientes'!HO40*'Serie Gasto Constantes'!$AS$207</f>
        <v>396386136232</v>
      </c>
      <c r="HA40" s="126">
        <f t="shared" si="68"/>
        <v>0.71890362389339446</v>
      </c>
      <c r="HB40" s="6">
        <f>+'Serie Gasto $Corrientes'!HQ40*'Serie Gasto Constantes'!$AS$207</f>
        <v>324467217205</v>
      </c>
      <c r="HC40" s="7">
        <f t="shared" si="69"/>
        <v>0.58846825598046404</v>
      </c>
    </row>
    <row r="41" spans="1:211" x14ac:dyDescent="0.35">
      <c r="A41" s="28" t="s">
        <v>80</v>
      </c>
      <c r="B41" s="5"/>
      <c r="C41" s="6"/>
      <c r="D41" s="7"/>
      <c r="E41" s="5"/>
      <c r="F41" s="6"/>
      <c r="G41" s="7"/>
      <c r="H41" s="5"/>
      <c r="I41" s="6"/>
      <c r="J41" s="7"/>
      <c r="K41" s="5"/>
      <c r="L41" s="6"/>
      <c r="M41" s="7"/>
      <c r="N41" s="5"/>
      <c r="O41" s="6"/>
      <c r="P41" s="7"/>
      <c r="Q41" s="5"/>
      <c r="R41" s="6"/>
      <c r="S41" s="7"/>
      <c r="T41" s="5"/>
      <c r="U41" s="6"/>
      <c r="V41" s="7"/>
      <c r="W41" s="5"/>
      <c r="X41" s="6"/>
      <c r="Y41" s="7"/>
      <c r="Z41" s="5"/>
      <c r="AA41" s="6"/>
      <c r="AB41" s="7"/>
      <c r="AC41" s="5"/>
      <c r="AD41" s="6"/>
      <c r="AE41" s="126"/>
      <c r="AF41" s="5">
        <f>+'Serie Gasto $Corrientes'!AF41*'Serie Gasto Constantes'!$AF$207</f>
        <v>0</v>
      </c>
      <c r="AG41" s="6">
        <f>+'Serie Gasto $Corrientes'!AG41*'Serie Gasto Constantes'!$AF$207</f>
        <v>0</v>
      </c>
      <c r="AH41" s="6"/>
      <c r="AI41" s="126"/>
      <c r="AJ41" s="6"/>
      <c r="AK41" s="126"/>
      <c r="AL41" s="5"/>
      <c r="AM41" s="6"/>
      <c r="AN41" s="6"/>
      <c r="AO41" s="126"/>
      <c r="AP41" s="6"/>
      <c r="AQ41" s="126"/>
      <c r="AR41" s="5"/>
      <c r="AS41" s="6"/>
      <c r="AT41" s="6"/>
      <c r="AU41" s="126"/>
      <c r="AV41" s="6"/>
      <c r="AW41" s="126"/>
      <c r="AX41" s="5"/>
      <c r="AY41" s="6"/>
      <c r="AZ41" s="6"/>
      <c r="BA41" s="126"/>
      <c r="BB41" s="6"/>
      <c r="BC41" s="126"/>
      <c r="BD41" s="5"/>
      <c r="BE41" s="6"/>
      <c r="BF41" s="6"/>
      <c r="BG41" s="126"/>
      <c r="BH41" s="6"/>
      <c r="BI41" s="126"/>
      <c r="BJ41" s="5"/>
      <c r="BK41" s="6"/>
      <c r="BL41" s="6"/>
      <c r="BM41" s="126"/>
      <c r="BN41" s="6"/>
      <c r="BO41" s="126"/>
      <c r="BP41" s="5"/>
      <c r="BQ41" s="6"/>
      <c r="BR41" s="6"/>
      <c r="BS41" s="126"/>
      <c r="BT41" s="6"/>
      <c r="BU41" s="126"/>
      <c r="BV41" s="5"/>
      <c r="BW41" s="6"/>
      <c r="BX41" s="6"/>
      <c r="BY41" s="126"/>
      <c r="BZ41" s="6"/>
      <c r="CA41" s="126"/>
      <c r="CB41" s="5"/>
      <c r="CC41" s="6"/>
      <c r="CD41" s="6"/>
      <c r="CE41" s="126"/>
      <c r="CF41" s="6"/>
      <c r="CG41" s="7"/>
      <c r="CH41" s="6">
        <f>+'Serie Gasto $Corrientes'!CH41*'Serie Gasto Constantes'!$AO$207</f>
        <v>243507851196.94934</v>
      </c>
      <c r="CI41" s="6">
        <f>+'Serie Gasto $Corrientes'!CI41*'Serie Gasto Constantes'!$AO$207</f>
        <v>243507851196.94934</v>
      </c>
      <c r="CJ41" s="6">
        <f>+'Serie Gasto $Corrientes'!CJ41*'Serie Gasto Constantes'!$AO$207</f>
        <v>243507851196.94934</v>
      </c>
      <c r="CK41" s="126">
        <f t="shared" si="28"/>
        <v>1</v>
      </c>
      <c r="CL41" s="6">
        <f>+'Serie Gasto $Corrientes'!CL41*'Serie Gasto Constantes'!$AO$207</f>
        <v>243507851196.94934</v>
      </c>
      <c r="CM41" s="7">
        <f t="shared" si="29"/>
        <v>1</v>
      </c>
      <c r="CN41" s="6">
        <f>+'Serie Gasto $Corrientes'!CN41*'Serie Gasto Constantes'!$AP$207</f>
        <v>222740766928.73581</v>
      </c>
      <c r="CO41" s="6">
        <f>+'Serie Gasto $Corrientes'!CO41*'Serie Gasto Constantes'!$AP$207</f>
        <v>219288016164.00146</v>
      </c>
      <c r="CP41" s="6">
        <f>+'Serie Gasto $Corrientes'!CP41*'Serie Gasto Constantes'!$AP$207</f>
        <v>217578741364.5289</v>
      </c>
      <c r="CQ41" s="126">
        <f t="shared" si="30"/>
        <v>0.99220534332257249</v>
      </c>
      <c r="CR41" s="6">
        <f>+'Serie Gasto $Corrientes'!CR41*'Serie Gasto Constantes'!$AP$207</f>
        <v>217578741364.5289</v>
      </c>
      <c r="CS41" s="7">
        <f t="shared" si="31"/>
        <v>0.99220534332257249</v>
      </c>
      <c r="CT41" s="6">
        <f>+'Serie Gasto $Corrientes'!DC41*'Serie Gasto Constantes'!$AQ$207</f>
        <v>199312800880.27371</v>
      </c>
      <c r="CU41" s="6">
        <f>+'Serie Gasto $Corrientes'!DD41*'Serie Gasto Constantes'!$AQ$207</f>
        <v>198454896913.41791</v>
      </c>
      <c r="CV41" s="6">
        <f>+'Serie Gasto $Corrientes'!DE41*'Serie Gasto Constantes'!$AQ$207</f>
        <v>198449584395.00104</v>
      </c>
      <c r="CW41" s="126">
        <f t="shared" si="77"/>
        <v>0.99997323060050669</v>
      </c>
      <c r="CX41" s="6">
        <f>+'Serie Gasto $Corrientes'!DG41*'Serie Gasto Constantes'!$AQ$207</f>
        <v>195150965980.82733</v>
      </c>
      <c r="CY41" s="7">
        <f t="shared" si="33"/>
        <v>0.98335172886143485</v>
      </c>
      <c r="CZ41" s="6">
        <f>+'Serie Gasto $Corrientes'!DL41*'Serie Gasto Constantes'!$AR$207</f>
        <v>238316481577.19998</v>
      </c>
      <c r="DA41" s="6">
        <f>+'Serie Gasto $Corrientes'!DM41*'Serie Gasto Constantes'!$AR$207</f>
        <v>238316481577.19998</v>
      </c>
      <c r="DB41" s="6">
        <f>+'Serie Gasto $Corrientes'!DN41*'Serie Gasto Constantes'!$AR$207</f>
        <v>0</v>
      </c>
      <c r="DC41" s="126">
        <f t="shared" si="34"/>
        <v>0</v>
      </c>
      <c r="DD41" s="6">
        <f>+'Serie Gasto $Corrientes'!DP41*'Serie Gasto Constantes'!$AR$207</f>
        <v>0</v>
      </c>
      <c r="DE41" s="7">
        <f t="shared" si="35"/>
        <v>0</v>
      </c>
      <c r="DF41" s="6">
        <f>+'Serie Gasto $Corrientes'!DR41*'Serie Gasto Constantes'!$AR$207</f>
        <v>238316481577.19998</v>
      </c>
      <c r="DG41" s="6">
        <f>+'Serie Gasto $Corrientes'!DS41*'Serie Gasto Constantes'!$AR$207</f>
        <v>238316481577.19998</v>
      </c>
      <c r="DH41" s="6">
        <f>+'Serie Gasto $Corrientes'!DT41*'Serie Gasto Constantes'!$AR$207</f>
        <v>1773594970.6955998</v>
      </c>
      <c r="DI41" s="126">
        <f t="shared" si="36"/>
        <v>7.4421834317030368E-3</v>
      </c>
      <c r="DJ41" s="6">
        <f>+'Serie Gasto $Corrientes'!DV41*'Serie Gasto Constantes'!$AR$207</f>
        <v>0</v>
      </c>
      <c r="DK41" s="7">
        <f t="shared" si="37"/>
        <v>0</v>
      </c>
      <c r="DL41" s="6">
        <f>+'Serie Gasto $Corrientes'!DX41*'Serie Gasto Constantes'!$AR$207</f>
        <v>238316481577.19998</v>
      </c>
      <c r="DM41" s="6">
        <f>+'Serie Gasto $Corrientes'!DY41*'Serie Gasto Constantes'!$AR$207</f>
        <v>238316481577.19998</v>
      </c>
      <c r="DN41" s="6">
        <f>+'Serie Gasto $Corrientes'!DZ41*'Serie Gasto Constantes'!$AR$207</f>
        <v>5022037232.5031996</v>
      </c>
      <c r="DO41" s="126">
        <f t="shared" si="38"/>
        <v>2.1072974891484231E-2</v>
      </c>
      <c r="DP41" s="6">
        <f>+'Serie Gasto $Corrientes'!EB41*'Serie Gasto Constantes'!$AR$207</f>
        <v>5022037232.5031996</v>
      </c>
      <c r="DQ41" s="7">
        <f t="shared" si="39"/>
        <v>2.1072974891484231E-2</v>
      </c>
      <c r="DR41" s="6">
        <f>+'Serie Gasto $Corrientes'!ED41*'Serie Gasto Constantes'!$AR$207</f>
        <v>238316481577.19998</v>
      </c>
      <c r="DS41" s="6">
        <f>+'Serie Gasto $Corrientes'!EE41*'Serie Gasto Constantes'!$AR$207</f>
        <v>238316481577.19998</v>
      </c>
      <c r="DT41" s="6">
        <f>+'Serie Gasto $Corrientes'!EF41*'Serie Gasto Constantes'!$AR$207</f>
        <v>9416977873.3055992</v>
      </c>
      <c r="DU41" s="126">
        <f t="shared" si="40"/>
        <v>3.9514589217594979E-2</v>
      </c>
      <c r="DV41" s="6">
        <f>+'Serie Gasto $Corrientes'!EH41*'Serie Gasto Constantes'!$AR$207</f>
        <v>9416977873.3055992</v>
      </c>
      <c r="DW41" s="7">
        <f t="shared" si="41"/>
        <v>3.9514589217594979E-2</v>
      </c>
      <c r="DX41" s="6">
        <f>+'Serie Gasto $Corrientes'!EJ41*'Serie Gasto Constantes'!$AR$207</f>
        <v>238316481577.19998</v>
      </c>
      <c r="DY41" s="6">
        <f>+'Serie Gasto $Corrientes'!EK41*'Serie Gasto Constantes'!$AR$207</f>
        <v>238316481577.19998</v>
      </c>
      <c r="DZ41" s="6">
        <f>+'Serie Gasto $Corrientes'!EL41*'Serie Gasto Constantes'!$AR$207</f>
        <v>56749637640.071999</v>
      </c>
      <c r="EA41" s="126">
        <f t="shared" si="42"/>
        <v>0.23812720490206038</v>
      </c>
      <c r="EB41" s="6">
        <f>+'Serie Gasto $Corrientes'!EN41*'Serie Gasto Constantes'!$AR$207</f>
        <v>56749637640.071999</v>
      </c>
      <c r="EC41" s="7">
        <f t="shared" si="43"/>
        <v>0.23812720490206038</v>
      </c>
      <c r="ED41" s="6">
        <f>+'Serie Gasto $Corrientes'!EP41*'Serie Gasto Constantes'!$AR$207</f>
        <v>238316481577.19998</v>
      </c>
      <c r="EE41" s="6">
        <f>+'Serie Gasto $Corrientes'!EQ41*'Serie Gasto Constantes'!$AR$207</f>
        <v>238316481577.19998</v>
      </c>
      <c r="EF41" s="6">
        <f>+'Serie Gasto $Corrientes'!ER41*'Serie Gasto Constantes'!$AR$207</f>
        <v>72328178634.347992</v>
      </c>
      <c r="EG41" s="126">
        <f t="shared" si="44"/>
        <v>0.30349633460377384</v>
      </c>
      <c r="EH41" s="6">
        <f>+'Serie Gasto $Corrientes'!ET41*'Serie Gasto Constantes'!$AR$207</f>
        <v>68343049036.937996</v>
      </c>
      <c r="EI41" s="7">
        <f t="shared" si="45"/>
        <v>0.28677432876080383</v>
      </c>
      <c r="EJ41" s="6">
        <f>+'Serie Gasto $Corrientes'!EV41*'Serie Gasto Constantes'!$AR$207</f>
        <v>238316481577.19998</v>
      </c>
      <c r="EK41" s="6">
        <f>+'Serie Gasto $Corrientes'!EW41*'Serie Gasto Constantes'!$AR$207</f>
        <v>238316481577.19998</v>
      </c>
      <c r="EL41" s="6">
        <f>+'Serie Gasto $Corrientes'!EX41*'Serie Gasto Constantes'!$AR$207</f>
        <v>91336574205.583191</v>
      </c>
      <c r="EM41" s="126">
        <f t="shared" si="46"/>
        <v>0.38325748014199229</v>
      </c>
      <c r="EN41" s="6">
        <f>+'Serie Gasto $Corrientes'!EZ41*'Serie Gasto Constantes'!$AR$207</f>
        <v>91336574205.583191</v>
      </c>
      <c r="EO41" s="7">
        <f t="shared" si="47"/>
        <v>0.38325748014199229</v>
      </c>
      <c r="EP41" s="6">
        <f>+'Serie Gasto $Corrientes'!FB41*'Serie Gasto Constantes'!$AR$207</f>
        <v>238316481577.19998</v>
      </c>
      <c r="EQ41" s="6">
        <f>+'Serie Gasto $Corrientes'!FC41*'Serie Gasto Constantes'!$AR$207</f>
        <v>238316481577.19998</v>
      </c>
      <c r="ER41" s="6">
        <f>+'Serie Gasto $Corrientes'!FD41*'Serie Gasto Constantes'!$AR$207</f>
        <v>108482954567.31718</v>
      </c>
      <c r="ES41" s="126">
        <f t="shared" si="48"/>
        <v>0.45520542200592756</v>
      </c>
      <c r="ET41" s="6">
        <f>+'Serie Gasto $Corrientes'!FF41*'Serie Gasto Constantes'!$AR$207</f>
        <v>108482954567.31718</v>
      </c>
      <c r="EU41" s="7">
        <f t="shared" si="49"/>
        <v>0.45520542200592756</v>
      </c>
      <c r="EV41" s="6">
        <f>+'Serie Gasto $Corrientes'!FH41*'Serie Gasto Constantes'!$AR$207</f>
        <v>238316481577.19998</v>
      </c>
      <c r="EW41" s="6">
        <f>+'Serie Gasto $Corrientes'!FI41*'Serie Gasto Constantes'!$AR$207</f>
        <v>243542481577.19998</v>
      </c>
      <c r="EX41" s="6">
        <f>+'Serie Gasto $Corrientes'!FJ41*'Serie Gasto Constantes'!$AR$207</f>
        <v>140715492687.72839</v>
      </c>
      <c r="EY41" s="126">
        <f t="shared" si="50"/>
        <v>0.57778623169331267</v>
      </c>
      <c r="EZ41" s="6">
        <f>+'Serie Gasto $Corrientes'!FL41*'Serie Gasto Constantes'!$AR$207</f>
        <v>131081621108.45879</v>
      </c>
      <c r="FA41" s="7">
        <f t="shared" si="51"/>
        <v>0.53822897861417873</v>
      </c>
      <c r="FB41" s="6">
        <f>+'Serie Gasto $Corrientes'!FQ41*'Serie Gasto Constantes'!$AR$207</f>
        <v>238316481577.19998</v>
      </c>
      <c r="FC41" s="6">
        <f>+'Serie Gasto $Corrientes'!FR41*'Serie Gasto Constantes'!$AR$207</f>
        <v>256196946188.25839</v>
      </c>
      <c r="FD41" s="6">
        <f>+'Serie Gasto $Corrientes'!FS41*'Serie Gasto Constantes'!$AR$207</f>
        <v>159553376647.1268</v>
      </c>
      <c r="FE41" s="126">
        <f t="shared" si="78"/>
        <v>0.62277626264086672</v>
      </c>
      <c r="FF41" s="6">
        <f>+'Serie Gasto $Corrientes'!FU41*'Serie Gasto Constantes'!$AR$207</f>
        <v>159553376647.1268</v>
      </c>
      <c r="FG41" s="7">
        <f t="shared" si="79"/>
        <v>0.62277626264086672</v>
      </c>
      <c r="FH41" s="6">
        <f>+'Serie Gasto $Corrientes'!FW41*'Serie Gasto Constantes'!$AR$207</f>
        <v>238316481577.19998</v>
      </c>
      <c r="FI41" s="6">
        <f>+'Serie Gasto $Corrientes'!FX41*'Serie Gasto Constantes'!$AR$207</f>
        <v>256196946188.25839</v>
      </c>
      <c r="FJ41" s="6">
        <f>+'Serie Gasto $Corrientes'!FY41*'Serie Gasto Constantes'!$AR$207</f>
        <v>182122220051.41318</v>
      </c>
      <c r="FK41" s="126">
        <f t="shared" si="80"/>
        <v>0.71086803633321338</v>
      </c>
      <c r="FL41" s="6">
        <f>+'Serie Gasto $Corrientes'!GA41*'Serie Gasto Constantes'!$AR$207</f>
        <v>180374223387.47757</v>
      </c>
      <c r="FM41" s="7">
        <f t="shared" si="81"/>
        <v>0.70404517333682481</v>
      </c>
      <c r="FN41" s="6">
        <f>+'Serie Gasto $Corrientes'!GC41*'Serie Gasto Constantes'!$AR$207</f>
        <v>238316481577.19998</v>
      </c>
      <c r="FO41" s="6">
        <f>+'Serie Gasto $Corrientes'!GD41*'Serie Gasto Constantes'!$AR$207</f>
        <v>256196946188.25839</v>
      </c>
      <c r="FP41" s="6">
        <f>+'Serie Gasto $Corrientes'!GE41*'Serie Gasto Constantes'!$AR$207</f>
        <v>253973266646.92319</v>
      </c>
      <c r="FQ41" s="126">
        <f t="shared" si="56"/>
        <v>0.99132042916818686</v>
      </c>
      <c r="FR41" s="6">
        <f>+'Serie Gasto $Corrientes'!GG41*'Serie Gasto Constantes'!$AR$207</f>
        <v>253973266646.92319</v>
      </c>
      <c r="FS41" s="7">
        <f t="shared" si="57"/>
        <v>0.99132042916818686</v>
      </c>
      <c r="FT41" s="6">
        <f>+'Serie Gasto $Corrientes'!GI41*'Serie Gasto Constantes'!$AS$207</f>
        <v>242027022000</v>
      </c>
      <c r="FU41" s="6">
        <f>+'Serie Gasto $Corrientes'!GJ41*'Serie Gasto Constantes'!$AS$207</f>
        <v>242027022000</v>
      </c>
      <c r="FV41" s="6">
        <f>+'Serie Gasto $Corrientes'!GK41*'Serie Gasto Constantes'!$AS$207</f>
        <v>0</v>
      </c>
      <c r="FW41" s="126">
        <f t="shared" si="58"/>
        <v>0</v>
      </c>
      <c r="FX41" s="6">
        <f>+'Serie Gasto $Corrientes'!GM41*'Serie Gasto Constantes'!$AS$207</f>
        <v>0</v>
      </c>
      <c r="FY41" s="7">
        <f t="shared" si="59"/>
        <v>0</v>
      </c>
      <c r="FZ41" s="6">
        <f>+'Serie Gasto $Corrientes'!GO41*'Serie Gasto Constantes'!$AS$207</f>
        <v>242027022000</v>
      </c>
      <c r="GA41" s="6">
        <f>+'Serie Gasto $Corrientes'!GP41*'Serie Gasto Constantes'!$AS$207</f>
        <v>242027022000</v>
      </c>
      <c r="GB41" s="6">
        <f>+'Serie Gasto $Corrientes'!GQ41*'Serie Gasto Constantes'!$AS$207</f>
        <v>0</v>
      </c>
      <c r="GC41" s="126">
        <f t="shared" si="60"/>
        <v>0</v>
      </c>
      <c r="GD41" s="6">
        <f>+'Serie Gasto $Corrientes'!GS41*'Serie Gasto Constantes'!$AS$207</f>
        <v>0</v>
      </c>
      <c r="GE41" s="7">
        <f t="shared" si="61"/>
        <v>0</v>
      </c>
      <c r="GF41" s="6">
        <f>+'Serie Gasto $Corrientes'!GU41*'Serie Gasto Constantes'!$AS$207</f>
        <v>242027022000</v>
      </c>
      <c r="GG41" s="6">
        <f>+'Serie Gasto $Corrientes'!GV41*'Serie Gasto Constantes'!$AS$207</f>
        <v>242027022000</v>
      </c>
      <c r="GH41" s="6">
        <f>+'Serie Gasto $Corrientes'!GW41*'Serie Gasto Constantes'!$AS$207</f>
        <v>2630170495</v>
      </c>
      <c r="GI41" s="126">
        <f t="shared" si="62"/>
        <v>1.0867259669046376E-2</v>
      </c>
      <c r="GJ41" s="6">
        <f>+'Serie Gasto $Corrientes'!GY41*'Serie Gasto Constantes'!$AS$207</f>
        <v>2630170495</v>
      </c>
      <c r="GK41" s="7">
        <f t="shared" si="63"/>
        <v>1.0867259669046376E-2</v>
      </c>
      <c r="GL41" s="6">
        <f>+'Serie Gasto $Corrientes'!HA41*'Serie Gasto Constantes'!$AS$207</f>
        <v>242027022000</v>
      </c>
      <c r="GM41" s="6">
        <f>+'Serie Gasto $Corrientes'!HB41*'Serie Gasto Constantes'!$AS$207</f>
        <v>242027022000</v>
      </c>
      <c r="GN41" s="6">
        <f>+'Serie Gasto $Corrientes'!HC41*'Serie Gasto Constantes'!$AS$207</f>
        <v>26813228838</v>
      </c>
      <c r="GO41" s="126">
        <f t="shared" si="64"/>
        <v>0.11078609576909143</v>
      </c>
      <c r="GP41" s="6">
        <f>+'Serie Gasto $Corrientes'!HE41*'Serie Gasto Constantes'!$AS$207</f>
        <v>26813228838</v>
      </c>
      <c r="GQ41" s="7">
        <f t="shared" si="65"/>
        <v>0.11078609576909143</v>
      </c>
      <c r="GR41" s="6">
        <f>+'Serie Gasto $Corrientes'!HG41*'Serie Gasto Constantes'!$AS$207</f>
        <v>242027022000</v>
      </c>
      <c r="GS41" s="6">
        <f>+'Serie Gasto $Corrientes'!HH41*'Serie Gasto Constantes'!$AS$207</f>
        <v>242027022000</v>
      </c>
      <c r="GT41" s="6">
        <f>+'Serie Gasto $Corrientes'!HI41*'Serie Gasto Constantes'!$AS$207</f>
        <v>56205932650</v>
      </c>
      <c r="GU41" s="126">
        <f t="shared" si="66"/>
        <v>0.23222998897205785</v>
      </c>
      <c r="GV41" s="6">
        <f>+'Serie Gasto $Corrientes'!HK41*'Serie Gasto Constantes'!$AS$207</f>
        <v>50102353274</v>
      </c>
      <c r="GW41" s="7">
        <f t="shared" si="67"/>
        <v>0.20701140252843336</v>
      </c>
      <c r="GX41" s="6">
        <f>+'Serie Gasto $Corrientes'!HM41*'Serie Gasto Constantes'!$AS$207</f>
        <v>242027022000</v>
      </c>
      <c r="GY41" s="6">
        <f>+'Serie Gasto $Corrientes'!HN41*'Serie Gasto Constantes'!$AS$207</f>
        <v>242027022000</v>
      </c>
      <c r="GZ41" s="6">
        <f>+'Serie Gasto $Corrientes'!HO41*'Serie Gasto Constantes'!$AS$207</f>
        <v>68528338610</v>
      </c>
      <c r="HA41" s="126">
        <f t="shared" si="68"/>
        <v>0.28314333682129095</v>
      </c>
      <c r="HB41" s="6">
        <f>+'Serie Gasto $Corrientes'!HQ41*'Serie Gasto Constantes'!$AS$207</f>
        <v>67505572975</v>
      </c>
      <c r="HC41" s="7">
        <f t="shared" si="69"/>
        <v>0.2789175044057684</v>
      </c>
    </row>
    <row r="42" spans="1:211" x14ac:dyDescent="0.35">
      <c r="A42" s="43" t="s">
        <v>36</v>
      </c>
      <c r="B42" s="3"/>
      <c r="C42" s="1"/>
      <c r="D42" s="4"/>
      <c r="E42" s="3"/>
      <c r="F42" s="1"/>
      <c r="G42" s="4"/>
      <c r="H42" s="3"/>
      <c r="I42" s="1"/>
      <c r="J42" s="4"/>
      <c r="K42" s="3"/>
      <c r="L42" s="1"/>
      <c r="M42" s="4"/>
      <c r="N42" s="3"/>
      <c r="O42" s="1"/>
      <c r="P42" s="4"/>
      <c r="Q42" s="3">
        <f>+'Serie Gasto $Corrientes'!Q42*'Serie Gasto Constantes'!$AA$207</f>
        <v>113556996418.04175</v>
      </c>
      <c r="R42" s="1">
        <f>+'Serie Gasto $Corrientes'!R42*'Serie Gasto Constantes'!$AA$207</f>
        <v>111606709454.72211</v>
      </c>
      <c r="S42" s="4">
        <f t="shared" si="5"/>
        <v>0.98282547949630528</v>
      </c>
      <c r="T42" s="3">
        <f>+'Serie Gasto $Corrientes'!T42*'Serie Gasto Constantes'!$AB$207</f>
        <v>53164945198.102638</v>
      </c>
      <c r="U42" s="1">
        <f>+'Serie Gasto $Corrientes'!U42*'Serie Gasto Constantes'!$AB$207</f>
        <v>52359256009.838486</v>
      </c>
      <c r="V42" s="4">
        <f t="shared" si="6"/>
        <v>0.98484548069668831</v>
      </c>
      <c r="W42" s="3">
        <f>+'Serie Gasto $Corrientes'!W42*'Serie Gasto Constantes'!$AC$207</f>
        <v>82807223361.678497</v>
      </c>
      <c r="X42" s="1">
        <f>+'Serie Gasto $Corrientes'!X42*'Serie Gasto Constantes'!$AC$207</f>
        <v>81119567303.62767</v>
      </c>
      <c r="Y42" s="4">
        <f t="shared" si="7"/>
        <v>0.97961945842961518</v>
      </c>
      <c r="Z42" s="3">
        <f>+'Serie Gasto $Corrientes'!Z42*'Serie Gasto Constantes'!$AD$207</f>
        <v>60869000581.500992</v>
      </c>
      <c r="AA42" s="1">
        <f>+'Serie Gasto $Corrientes'!AA42*'Serie Gasto Constantes'!$AD$207</f>
        <v>60702169486.549187</v>
      </c>
      <c r="AB42" s="4">
        <f t="shared" si="8"/>
        <v>0.99725917801577135</v>
      </c>
      <c r="AC42" s="3">
        <f>+'Serie Gasto $Corrientes'!AC42*'Serie Gasto Constantes'!$AE$207</f>
        <v>71871053132.435623</v>
      </c>
      <c r="AD42" s="1">
        <f>+'Serie Gasto $Corrientes'!AD42*'Serie Gasto Constantes'!$AE$207</f>
        <v>70781703754.041183</v>
      </c>
      <c r="AE42" s="125">
        <f t="shared" si="9"/>
        <v>0.9848430024200826</v>
      </c>
      <c r="AF42" s="3">
        <f>+'Serie Gasto $Corrientes'!AF42*'Serie Gasto Constantes'!$AF$207</f>
        <v>72570710308.320923</v>
      </c>
      <c r="AG42" s="1">
        <f>+'Serie Gasto $Corrientes'!AG42*'Serie Gasto Constantes'!$AF$207</f>
        <v>67215059469.529167</v>
      </c>
      <c r="AH42" s="1">
        <f>+'Serie Gasto $Corrientes'!AH42*'Serie Gasto Constantes'!$AF$207</f>
        <v>65549006721.219139</v>
      </c>
      <c r="AI42" s="125">
        <f t="shared" ref="AI42:AI47" si="82">+AH42/AG42</f>
        <v>0.97521310311321963</v>
      </c>
      <c r="AJ42" s="1">
        <f>+'Serie Gasto $Corrientes'!AJ42*'Serie Gasto Constantes'!$AF$207</f>
        <v>60243298408.17778</v>
      </c>
      <c r="AK42" s="125">
        <f t="shared" si="11"/>
        <v>0.89627679992588682</v>
      </c>
      <c r="AL42" s="3">
        <f>+'Serie Gasto $Corrientes'!AL42*'Serie Gasto Constantes'!$AG$207</f>
        <v>137182940326.10196</v>
      </c>
      <c r="AM42" s="1">
        <f>+'Serie Gasto $Corrientes'!AM42*'Serie Gasto Constantes'!$AG$207</f>
        <v>118341921296.74765</v>
      </c>
      <c r="AN42" s="1">
        <f>+'Serie Gasto $Corrientes'!AN42*'Serie Gasto Constantes'!$AG$207</f>
        <v>114777076236.24597</v>
      </c>
      <c r="AO42" s="125">
        <f t="shared" ref="AO42:AO107" si="83">+AN42/AM42</f>
        <v>0.96987673496053295</v>
      </c>
      <c r="AP42" s="1">
        <f>+'Serie Gasto $Corrientes'!AP42*'Serie Gasto Constantes'!$AG$207</f>
        <v>109600146792.59508</v>
      </c>
      <c r="AQ42" s="125">
        <f t="shared" si="13"/>
        <v>0.92613121023925082</v>
      </c>
      <c r="AR42" s="3">
        <f>+'Serie Gasto $Corrientes'!AR42*'Serie Gasto Constantes'!$AH$207</f>
        <v>121097788443.32397</v>
      </c>
      <c r="AS42" s="1">
        <f>+'Serie Gasto $Corrientes'!AS42*'Serie Gasto Constantes'!$AH$207</f>
        <v>119445239414.58626</v>
      </c>
      <c r="AT42" s="1">
        <f>+'Serie Gasto $Corrientes'!AT42*'Serie Gasto Constantes'!$AH$207</f>
        <v>103179502301.2236</v>
      </c>
      <c r="AU42" s="125">
        <f t="shared" ref="AU42:AU107" si="84">+AT42/AS42</f>
        <v>0.86382264213222104</v>
      </c>
      <c r="AV42" s="1">
        <f>+'Serie Gasto $Corrientes'!AV42*'Serie Gasto Constantes'!$AH$207</f>
        <v>99335007582.416077</v>
      </c>
      <c r="AW42" s="125">
        <f t="shared" si="15"/>
        <v>0.83163638893661607</v>
      </c>
      <c r="AX42" s="3">
        <f>+'Serie Gasto $Corrientes'!AX42*'Serie Gasto Constantes'!$AI$207</f>
        <v>116297992510.63931</v>
      </c>
      <c r="AY42" s="1">
        <f>+'Serie Gasto $Corrientes'!AY42*'Serie Gasto Constantes'!$AI$207</f>
        <v>113735102495.47397</v>
      </c>
      <c r="AZ42" s="1">
        <f>+'Serie Gasto $Corrientes'!AZ42*'Serie Gasto Constantes'!$AI$207</f>
        <v>107863923976.18494</v>
      </c>
      <c r="BA42" s="125">
        <f t="shared" ref="BA42:BA107" si="85">+AZ42/AY42</f>
        <v>0.94837848306750616</v>
      </c>
      <c r="BB42" s="1">
        <f>+'Serie Gasto $Corrientes'!BB42*'Serie Gasto Constantes'!$AI$207</f>
        <v>97202869448.095337</v>
      </c>
      <c r="BC42" s="125">
        <f t="shared" si="17"/>
        <v>0.85464265046900079</v>
      </c>
      <c r="BD42" s="3">
        <f>+'Serie Gasto $Corrientes'!BD42*'Serie Gasto Constantes'!$AJ$207</f>
        <v>107052697709.8929</v>
      </c>
      <c r="BE42" s="1">
        <f>+'Serie Gasto $Corrientes'!BE42*'Serie Gasto Constantes'!$AJ$207</f>
        <v>107052697709.8929</v>
      </c>
      <c r="BF42" s="1">
        <f>+'Serie Gasto $Corrientes'!BF42*'Serie Gasto Constantes'!$AJ$207</f>
        <v>102099583262.13087</v>
      </c>
      <c r="BG42" s="125">
        <f t="shared" ref="BG42:BG107" si="86">+BF42/BE42</f>
        <v>0.95373199785039797</v>
      </c>
      <c r="BH42" s="1">
        <f>+'Serie Gasto $Corrientes'!BH42*'Serie Gasto Constantes'!$AJ$207</f>
        <v>95708448289.652161</v>
      </c>
      <c r="BI42" s="125">
        <f t="shared" si="19"/>
        <v>0.89403116723893261</v>
      </c>
      <c r="BJ42" s="3">
        <f>+'Serie Gasto $Corrientes'!BJ42*'Serie Gasto Constantes'!$AK$207</f>
        <v>111462409414.07445</v>
      </c>
      <c r="BK42" s="1">
        <f>+'Serie Gasto $Corrientes'!BK42*'Serie Gasto Constantes'!$AK$207</f>
        <v>124348462195.07486</v>
      </c>
      <c r="BL42" s="1">
        <f>+'Serie Gasto $Corrientes'!BL42*'Serie Gasto Constantes'!$AK$207</f>
        <v>120404024836.44795</v>
      </c>
      <c r="BM42" s="125">
        <f t="shared" ref="BM42:BM107" si="87">+BL42/BK42</f>
        <v>0.96827916253247293</v>
      </c>
      <c r="BN42" s="1">
        <f>+'Serie Gasto $Corrientes'!BN42*'Serie Gasto Constantes'!$AK$207</f>
        <v>107280201313.08296</v>
      </c>
      <c r="BO42" s="125">
        <f t="shared" si="21"/>
        <v>0.86273846430673484</v>
      </c>
      <c r="BP42" s="3">
        <f>+'Serie Gasto $Corrientes'!BP42*'Serie Gasto Constantes'!$AL$207</f>
        <v>209319282976.21536</v>
      </c>
      <c r="BQ42" s="1">
        <f>+'Serie Gasto $Corrientes'!BQ42*'Serie Gasto Constantes'!$AL$207</f>
        <v>217541889104.53067</v>
      </c>
      <c r="BR42" s="1">
        <f>+'Serie Gasto $Corrientes'!BR42*'Serie Gasto Constantes'!$AL$207</f>
        <v>213163164022.3999</v>
      </c>
      <c r="BS42" s="125">
        <f t="shared" ref="BS42:BS107" si="88">+BR42/BQ42</f>
        <v>0.97987180721765843</v>
      </c>
      <c r="BT42" s="1">
        <f>+'Serie Gasto $Corrientes'!BT42*'Serie Gasto Constantes'!$AL$207</f>
        <v>196661530779.12311</v>
      </c>
      <c r="BU42" s="125">
        <f t="shared" si="23"/>
        <v>0.90401683826798807</v>
      </c>
      <c r="BV42" s="3">
        <f>+'Serie Gasto $Corrientes'!BV42*'Serie Gasto Constantes'!$AM$207</f>
        <v>289645070015.67816</v>
      </c>
      <c r="BW42" s="1">
        <f>+'Serie Gasto $Corrientes'!BW42*'Serie Gasto Constantes'!$AM$207</f>
        <v>294296516577.26624</v>
      </c>
      <c r="BX42" s="1">
        <f>+'Serie Gasto $Corrientes'!BX42*'Serie Gasto Constantes'!$AM$207</f>
        <v>288375271042.69006</v>
      </c>
      <c r="BY42" s="125">
        <f t="shared" ref="BY42:BY107" si="89">+BX42/BW42</f>
        <v>0.9798800012876755</v>
      </c>
      <c r="BZ42" s="1">
        <f>+'Serie Gasto $Corrientes'!BZ42*'Serie Gasto Constantes'!$AM$207</f>
        <v>147227200112.60999</v>
      </c>
      <c r="CA42" s="125">
        <f t="shared" si="25"/>
        <v>0.50026823907022411</v>
      </c>
      <c r="CB42" s="3">
        <f>+'Serie Gasto $Corrientes'!CB42*'Serie Gasto Constantes'!$AN$207</f>
        <v>199047325988.38953</v>
      </c>
      <c r="CC42" s="1">
        <f>+'Serie Gasto $Corrientes'!CC42*'Serie Gasto Constantes'!$AN$207</f>
        <v>170015226806.19012</v>
      </c>
      <c r="CD42" s="1">
        <f>+'Serie Gasto $Corrientes'!CD42*'Serie Gasto Constantes'!$AN$207</f>
        <v>154241078584.12021</v>
      </c>
      <c r="CE42" s="125">
        <f t="shared" ref="CE42:CE107" si="90">+CD42/CC42</f>
        <v>0.90721920313613003</v>
      </c>
      <c r="CF42" s="1">
        <f>+'Serie Gasto $Corrientes'!CF42*'Serie Gasto Constantes'!$AN$207</f>
        <v>141401670362.23407</v>
      </c>
      <c r="CG42" s="4">
        <f t="shared" si="27"/>
        <v>0.83170003662922354</v>
      </c>
      <c r="CH42" s="1">
        <f>+'Serie Gasto $Corrientes'!CH42*'Serie Gasto Constantes'!$AO$207</f>
        <v>201151754825.5029</v>
      </c>
      <c r="CI42" s="1">
        <f>+'Serie Gasto $Corrientes'!CI42*'Serie Gasto Constantes'!$AO$207</f>
        <v>227270574154.08557</v>
      </c>
      <c r="CJ42" s="1">
        <f>+'Serie Gasto $Corrientes'!CJ42*'Serie Gasto Constantes'!$AO$207</f>
        <v>183685632411.93503</v>
      </c>
      <c r="CK42" s="125">
        <f t="shared" si="28"/>
        <v>0.80822443950618661</v>
      </c>
      <c r="CL42" s="1">
        <f>+'Serie Gasto $Corrientes'!CL42*'Serie Gasto Constantes'!$AO$207</f>
        <v>172787309060.27142</v>
      </c>
      <c r="CM42" s="4">
        <f t="shared" si="29"/>
        <v>0.76027136246474469</v>
      </c>
      <c r="CN42" s="1">
        <f>+'Serie Gasto $Corrientes'!CN42*'Serie Gasto Constantes'!$AP$207</f>
        <v>217822169008.74417</v>
      </c>
      <c r="CO42" s="1">
        <f>+'Serie Gasto $Corrientes'!CO42*'Serie Gasto Constantes'!$AP$207</f>
        <v>244507870631.72931</v>
      </c>
      <c r="CP42" s="1">
        <f>+'Serie Gasto $Corrientes'!CP42*'Serie Gasto Constantes'!$AP$207</f>
        <v>222925309602.46982</v>
      </c>
      <c r="CQ42" s="125">
        <f t="shared" si="30"/>
        <v>0.91173060820701957</v>
      </c>
      <c r="CR42" s="1">
        <f>+'Serie Gasto $Corrientes'!CR42*'Serie Gasto Constantes'!$AP$207</f>
        <v>206963812367.70865</v>
      </c>
      <c r="CS42" s="4">
        <f t="shared" si="31"/>
        <v>0.84645051234130442</v>
      </c>
      <c r="CT42" s="1">
        <f>+'Serie Gasto $Corrientes'!DC42*'Serie Gasto Constantes'!$AQ$207</f>
        <v>234430772149.14389</v>
      </c>
      <c r="CU42" s="1">
        <f>+'Serie Gasto $Corrientes'!DD42*'Serie Gasto Constantes'!$AQ$207</f>
        <v>283605776997.47461</v>
      </c>
      <c r="CV42" s="1">
        <f>+'Serie Gasto $Corrientes'!DE42*'Serie Gasto Constantes'!$AQ$207</f>
        <v>275896210394.99731</v>
      </c>
      <c r="CW42" s="125">
        <f t="shared" si="77"/>
        <v>0.97281590423122466</v>
      </c>
      <c r="CX42" s="1">
        <f>+'Serie Gasto $Corrientes'!DG42*'Serie Gasto Constantes'!$AQ$207</f>
        <v>229823780493.23987</v>
      </c>
      <c r="CY42" s="4">
        <f t="shared" si="33"/>
        <v>0.81036353675999473</v>
      </c>
      <c r="CZ42" s="1">
        <f>+'Serie Gasto $Corrientes'!DL42*'Serie Gasto Constantes'!$AR$207</f>
        <v>248984090659.19998</v>
      </c>
      <c r="DA42" s="1">
        <f>+'Serie Gasto $Corrientes'!DM42*'Serie Gasto Constantes'!$AR$207</f>
        <v>248984090659.19998</v>
      </c>
      <c r="DB42" s="1">
        <f>+'Serie Gasto $Corrientes'!DN42*'Serie Gasto Constantes'!$AR$207</f>
        <v>16134314408.939999</v>
      </c>
      <c r="DC42" s="125">
        <f t="shared" si="34"/>
        <v>6.4800583708876563E-2</v>
      </c>
      <c r="DD42" s="1">
        <f>+'Serie Gasto $Corrientes'!DP42*'Serie Gasto Constantes'!$AR$207</f>
        <v>6052820342.6027994</v>
      </c>
      <c r="DE42" s="4">
        <f t="shared" si="35"/>
        <v>2.4310068673775914E-2</v>
      </c>
      <c r="DF42" s="1">
        <f>+'Serie Gasto $Corrientes'!DR42*'Serie Gasto Constantes'!$AR$207</f>
        <v>248984090659.19998</v>
      </c>
      <c r="DG42" s="1">
        <f>+'Serie Gasto $Corrientes'!DS42*'Serie Gasto Constantes'!$AR$207</f>
        <v>248984090659.19998</v>
      </c>
      <c r="DH42" s="1">
        <f>+'Serie Gasto $Corrientes'!DT42*'Serie Gasto Constantes'!$AR$207</f>
        <v>21288907466.439598</v>
      </c>
      <c r="DI42" s="125">
        <f t="shared" si="36"/>
        <v>8.5503083390091175E-2</v>
      </c>
      <c r="DJ42" s="1">
        <f>+'Serie Gasto $Corrientes'!DV42*'Serie Gasto Constantes'!$AR$207</f>
        <v>8318181964.5131989</v>
      </c>
      <c r="DK42" s="4">
        <f t="shared" si="37"/>
        <v>3.3408487837477185E-2</v>
      </c>
      <c r="DL42" s="1">
        <f>+'Serie Gasto $Corrientes'!DX42*'Serie Gasto Constantes'!$AR$207</f>
        <v>248984090659.19998</v>
      </c>
      <c r="DM42" s="1">
        <f>+'Serie Gasto $Corrientes'!DY42*'Serie Gasto Constantes'!$AR$207</f>
        <v>248984090659.19998</v>
      </c>
      <c r="DN42" s="1">
        <f>+'Serie Gasto $Corrientes'!DZ42*'Serie Gasto Constantes'!$AR$207</f>
        <v>37966398327.467995</v>
      </c>
      <c r="DO42" s="125">
        <f t="shared" si="38"/>
        <v>0.15248523802042824</v>
      </c>
      <c r="DP42" s="1">
        <f>+'Serie Gasto $Corrientes'!EB42*'Serie Gasto Constantes'!$AR$207</f>
        <v>14454693570.922798</v>
      </c>
      <c r="DQ42" s="4">
        <f t="shared" si="39"/>
        <v>5.8054687480847265E-2</v>
      </c>
      <c r="DR42" s="1">
        <f>+'Serie Gasto $Corrientes'!ED42*'Serie Gasto Constantes'!$AR$207</f>
        <v>248984090659.19998</v>
      </c>
      <c r="DS42" s="1">
        <f>+'Serie Gasto $Corrientes'!EE42*'Serie Gasto Constantes'!$AR$207</f>
        <v>248984090659.19998</v>
      </c>
      <c r="DT42" s="1">
        <f>+'Serie Gasto $Corrientes'!EF42*'Serie Gasto Constantes'!$AR$207</f>
        <v>63679715954.275192</v>
      </c>
      <c r="DU42" s="125">
        <f t="shared" si="40"/>
        <v>0.25575817228192937</v>
      </c>
      <c r="DV42" s="1">
        <f>+'Serie Gasto $Corrientes'!EH42*'Serie Gasto Constantes'!$AR$207</f>
        <v>30171598468.346397</v>
      </c>
      <c r="DW42" s="4">
        <f t="shared" si="41"/>
        <v>0.12117882065663441</v>
      </c>
      <c r="DX42" s="1">
        <f>+'Serie Gasto $Corrientes'!EJ42*'Serie Gasto Constantes'!$AR$207</f>
        <v>248984090659.19998</v>
      </c>
      <c r="DY42" s="1">
        <f>+'Serie Gasto $Corrientes'!EK42*'Serie Gasto Constantes'!$AR$207</f>
        <v>247987506126.23517</v>
      </c>
      <c r="DZ42" s="1">
        <f>+'Serie Gasto $Corrientes'!EL42*'Serie Gasto Constantes'!$AR$207</f>
        <v>132346647184.68959</v>
      </c>
      <c r="EA42" s="125">
        <f t="shared" si="42"/>
        <v>0.53368272156952967</v>
      </c>
      <c r="EB42" s="1">
        <f>+'Serie Gasto $Corrientes'!EN42*'Serie Gasto Constantes'!$AR$207</f>
        <v>44122440193.025993</v>
      </c>
      <c r="EC42" s="4">
        <f t="shared" si="43"/>
        <v>0.17792202874352056</v>
      </c>
      <c r="ED42" s="1">
        <f>+'Serie Gasto $Corrientes'!EP42*'Serie Gasto Constantes'!$AR$207</f>
        <v>248984090659.19998</v>
      </c>
      <c r="EE42" s="1">
        <f>+'Serie Gasto $Corrientes'!EQ42*'Serie Gasto Constantes'!$AR$207</f>
        <v>247987506126.23517</v>
      </c>
      <c r="EF42" s="1">
        <f>+'Serie Gasto $Corrientes'!ER42*'Serie Gasto Constantes'!$AR$207</f>
        <v>136235266114.16278</v>
      </c>
      <c r="EG42" s="125">
        <f t="shared" si="44"/>
        <v>0.5493634265784898</v>
      </c>
      <c r="EH42" s="1">
        <f>+'Serie Gasto $Corrientes'!ET42*'Serie Gasto Constantes'!$AR$207</f>
        <v>73376636462.126389</v>
      </c>
      <c r="EI42" s="4">
        <f t="shared" si="45"/>
        <v>0.29588844054415736</v>
      </c>
      <c r="EJ42" s="1">
        <f>+'Serie Gasto $Corrientes'!EV42*'Serie Gasto Constantes'!$AR$207</f>
        <v>248984090659.19998</v>
      </c>
      <c r="EK42" s="1">
        <f>+'Serie Gasto $Corrientes'!EW42*'Serie Gasto Constantes'!$AR$207</f>
        <v>247987506126.23517</v>
      </c>
      <c r="EL42" s="1">
        <f>+'Serie Gasto $Corrientes'!EX42*'Serie Gasto Constantes'!$AR$207</f>
        <v>151250826163.89719</v>
      </c>
      <c r="EM42" s="125">
        <f t="shared" si="46"/>
        <v>0.60991309008488803</v>
      </c>
      <c r="EN42" s="1">
        <f>+'Serie Gasto $Corrientes'!EZ42*'Serie Gasto Constantes'!$AR$207</f>
        <v>82649838777.589188</v>
      </c>
      <c r="EO42" s="4">
        <f t="shared" si="47"/>
        <v>0.33328226921043852</v>
      </c>
      <c r="EP42" s="1">
        <f>+'Serie Gasto $Corrientes'!FB42*'Serie Gasto Constantes'!$AR$207</f>
        <v>248984090659.19998</v>
      </c>
      <c r="EQ42" s="1">
        <f>+'Serie Gasto $Corrientes'!FC42*'Serie Gasto Constantes'!$AR$207</f>
        <v>252560513305.01157</v>
      </c>
      <c r="ER42" s="1">
        <f>+'Serie Gasto $Corrientes'!FD42*'Serie Gasto Constantes'!$AR$207</f>
        <v>158220572247.14517</v>
      </c>
      <c r="ES42" s="125">
        <f t="shared" si="48"/>
        <v>0.62646599096853195</v>
      </c>
      <c r="ET42" s="1">
        <f>+'Serie Gasto $Corrientes'!FF42*'Serie Gasto Constantes'!$AR$207</f>
        <v>101641781252.54399</v>
      </c>
      <c r="EU42" s="4">
        <f t="shared" si="49"/>
        <v>0.40244525924681479</v>
      </c>
      <c r="EV42" s="1">
        <f>+'Serie Gasto $Corrientes'!FH42*'Serie Gasto Constantes'!$AR$207</f>
        <v>248984090659.19998</v>
      </c>
      <c r="EW42" s="1">
        <f>+'Serie Gasto $Corrientes'!FI42*'Serie Gasto Constantes'!$AR$207</f>
        <v>248300678064.37918</v>
      </c>
      <c r="EX42" s="1">
        <f>+'Serie Gasto $Corrientes'!FJ42*'Serie Gasto Constantes'!$AR$207</f>
        <v>179026733550.17877</v>
      </c>
      <c r="EY42" s="125">
        <f t="shared" si="50"/>
        <v>0.72100783189871465</v>
      </c>
      <c r="EZ42" s="1">
        <f>+'Serie Gasto $Corrientes'!FL42*'Serie Gasto Constantes'!$AR$207</f>
        <v>118094454372.22679</v>
      </c>
      <c r="FA42" s="4">
        <f t="shared" si="51"/>
        <v>0.47561068013518421</v>
      </c>
      <c r="FB42" s="1">
        <f>+'Serie Gasto $Corrientes'!FQ42*'Serie Gasto Constantes'!$AR$207</f>
        <v>248984090659.19998</v>
      </c>
      <c r="FC42" s="1">
        <f>+'Serie Gasto $Corrientes'!FR42*'Serie Gasto Constantes'!$AR$207</f>
        <v>250128438732.55676</v>
      </c>
      <c r="FD42" s="1">
        <f>+'Serie Gasto $Corrientes'!FS42*'Serie Gasto Constantes'!$AR$207</f>
        <v>193602079089.08878</v>
      </c>
      <c r="FE42" s="125">
        <f t="shared" si="78"/>
        <v>0.77401066456138834</v>
      </c>
      <c r="FF42" s="1">
        <f>+'Serie Gasto $Corrientes'!FU42*'Serie Gasto Constantes'!$AR$207</f>
        <v>137650190591.50317</v>
      </c>
      <c r="FG42" s="4">
        <f t="shared" si="79"/>
        <v>0.55031803376297406</v>
      </c>
      <c r="FH42" s="1">
        <f>+'Serie Gasto $Corrientes'!FW42*'Serie Gasto Constantes'!$AR$207</f>
        <v>248984090659.19998</v>
      </c>
      <c r="FI42" s="1">
        <f>+'Serie Gasto $Corrientes'!FX42*'Serie Gasto Constantes'!$AR$207</f>
        <v>256256807742.85797</v>
      </c>
      <c r="FJ42" s="1">
        <f>+'Serie Gasto $Corrientes'!FY42*'Serie Gasto Constantes'!$AR$207</f>
        <v>225103844181.99597</v>
      </c>
      <c r="FK42" s="125">
        <f t="shared" si="80"/>
        <v>0.8784306889824266</v>
      </c>
      <c r="FL42" s="1">
        <f>+'Serie Gasto $Corrientes'!GA42*'Serie Gasto Constantes'!$AR$207</f>
        <v>166330320519.63599</v>
      </c>
      <c r="FM42" s="4">
        <f t="shared" si="81"/>
        <v>0.6490766898436543</v>
      </c>
      <c r="FN42" s="1">
        <f>+'Serie Gasto $Corrientes'!GC42*'Serie Gasto Constantes'!$AR$207</f>
        <v>248984090659.19998</v>
      </c>
      <c r="FO42" s="1">
        <f>+'Serie Gasto $Corrientes'!GD42*'Serie Gasto Constantes'!$AR$207</f>
        <v>256256807742.85797</v>
      </c>
      <c r="FP42" s="1">
        <f>+'Serie Gasto $Corrientes'!GE42*'Serie Gasto Constantes'!$AR$207</f>
        <v>248987032502.11438</v>
      </c>
      <c r="FQ42" s="125">
        <f t="shared" si="56"/>
        <v>0.97163089907824618</v>
      </c>
      <c r="FR42" s="1">
        <f>+'Serie Gasto $Corrientes'!GG42*'Serie Gasto Constantes'!$AR$207</f>
        <v>209518630591.20239</v>
      </c>
      <c r="FS42" s="4">
        <f t="shared" si="57"/>
        <v>0.81761195902137662</v>
      </c>
      <c r="FT42" s="1">
        <f>+'Serie Gasto $Corrientes'!GI42*'Serie Gasto Constantes'!$AS$207</f>
        <v>285955852000</v>
      </c>
      <c r="FU42" s="1">
        <f>+'Serie Gasto $Corrientes'!GJ42*'Serie Gasto Constantes'!$AS$207</f>
        <v>285955852000</v>
      </c>
      <c r="FV42" s="1">
        <f>+'Serie Gasto $Corrientes'!GK42*'Serie Gasto Constantes'!$AS$207</f>
        <v>3565252041</v>
      </c>
      <c r="FW42" s="125">
        <f t="shared" si="58"/>
        <v>1.2467840808517533E-2</v>
      </c>
      <c r="FX42" s="1">
        <f>+'Serie Gasto $Corrientes'!GM42*'Serie Gasto Constantes'!$AS$207</f>
        <v>1377581292</v>
      </c>
      <c r="FY42" s="4">
        <f t="shared" si="59"/>
        <v>4.8174614450625054E-3</v>
      </c>
      <c r="FZ42" s="1">
        <f>+'Serie Gasto $Corrientes'!GO42*'Serie Gasto Constantes'!$AS$207</f>
        <v>285955852000</v>
      </c>
      <c r="GA42" s="1">
        <f>+'Serie Gasto $Corrientes'!GP42*'Serie Gasto Constantes'!$AS$207</f>
        <v>285955852000</v>
      </c>
      <c r="GB42" s="1">
        <f>+'Serie Gasto $Corrientes'!GQ42*'Serie Gasto Constantes'!$AS$207</f>
        <v>50781593602</v>
      </c>
      <c r="GC42" s="125">
        <f t="shared" si="60"/>
        <v>0.1775854323205108</v>
      </c>
      <c r="GD42" s="1">
        <f>+'Serie Gasto $Corrientes'!GS42*'Serie Gasto Constantes'!$AS$207</f>
        <v>11104385823</v>
      </c>
      <c r="GE42" s="4">
        <f t="shared" si="61"/>
        <v>3.8832518185359606E-2</v>
      </c>
      <c r="GF42" s="1">
        <f>+'Serie Gasto $Corrientes'!GU42*'Serie Gasto Constantes'!$AS$207</f>
        <v>285955852000</v>
      </c>
      <c r="GG42" s="1">
        <f>+'Serie Gasto $Corrientes'!GV42*'Serie Gasto Constantes'!$AS$207</f>
        <v>285955852000</v>
      </c>
      <c r="GH42" s="1">
        <f>+'Serie Gasto $Corrientes'!GW42*'Serie Gasto Constantes'!$AS$207</f>
        <v>66739048029</v>
      </c>
      <c r="GI42" s="125">
        <f t="shared" si="62"/>
        <v>0.23338934161417338</v>
      </c>
      <c r="GJ42" s="1">
        <f>+'Serie Gasto $Corrientes'!GY42*'Serie Gasto Constantes'!$AS$207</f>
        <v>17415790388</v>
      </c>
      <c r="GK42" s="4">
        <f t="shared" si="63"/>
        <v>6.0903773313930994E-2</v>
      </c>
      <c r="GL42" s="1">
        <f>+'Serie Gasto $Corrientes'!HA42*'Serie Gasto Constantes'!$AS$207</f>
        <v>285955852000</v>
      </c>
      <c r="GM42" s="1">
        <f>+'Serie Gasto $Corrientes'!HB42*'Serie Gasto Constantes'!$AS$207</f>
        <v>285955852000</v>
      </c>
      <c r="GN42" s="1">
        <f>+'Serie Gasto $Corrientes'!HC42*'Serie Gasto Constantes'!$AS$207</f>
        <v>79826819714</v>
      </c>
      <c r="GO42" s="125">
        <f t="shared" si="64"/>
        <v>0.27915784606499328</v>
      </c>
      <c r="GP42" s="1">
        <f>+'Serie Gasto $Corrientes'!HE42*'Serie Gasto Constantes'!$AS$207</f>
        <v>29867375603</v>
      </c>
      <c r="GQ42" s="4">
        <f t="shared" si="65"/>
        <v>0.10444750612412716</v>
      </c>
      <c r="GR42" s="1">
        <f>+'Serie Gasto $Corrientes'!HG42*'Serie Gasto Constantes'!$AS$207</f>
        <v>285955852000</v>
      </c>
      <c r="GS42" s="1">
        <f>+'Serie Gasto $Corrientes'!HH42*'Serie Gasto Constantes'!$AS$207</f>
        <v>292377840245</v>
      </c>
      <c r="GT42" s="1">
        <f>+'Serie Gasto $Corrientes'!HI42*'Serie Gasto Constantes'!$AS$207</f>
        <v>104246628608</v>
      </c>
      <c r="GU42" s="125">
        <f t="shared" si="66"/>
        <v>0.35654763890671681</v>
      </c>
      <c r="GV42" s="1">
        <f>+'Serie Gasto $Corrientes'!HK42*'Serie Gasto Constantes'!$AS$207</f>
        <v>41631406496</v>
      </c>
      <c r="GW42" s="4">
        <f t="shared" si="67"/>
        <v>0.14238906225285294</v>
      </c>
      <c r="GX42" s="1">
        <f>+'Serie Gasto $Corrientes'!HM42*'Serie Gasto Constantes'!$AS$207</f>
        <v>285955852000</v>
      </c>
      <c r="GY42" s="1">
        <f>+'Serie Gasto $Corrientes'!HN42*'Serie Gasto Constantes'!$AS$207</f>
        <v>292377840245</v>
      </c>
      <c r="GZ42" s="1">
        <f>+'Serie Gasto $Corrientes'!HO42*'Serie Gasto Constantes'!$AS$207</f>
        <v>163153681566</v>
      </c>
      <c r="HA42" s="125">
        <f t="shared" si="68"/>
        <v>0.55802341733314764</v>
      </c>
      <c r="HB42" s="1">
        <f>+'Serie Gasto $Corrientes'!HQ42*'Serie Gasto Constantes'!$AS$207</f>
        <v>71856122281</v>
      </c>
      <c r="HC42" s="4">
        <f t="shared" si="69"/>
        <v>0.24576459768903031</v>
      </c>
    </row>
    <row r="43" spans="1:211" x14ac:dyDescent="0.35">
      <c r="A43" s="28" t="s">
        <v>76</v>
      </c>
      <c r="B43" s="5"/>
      <c r="C43" s="6"/>
      <c r="D43" s="7"/>
      <c r="E43" s="5"/>
      <c r="F43" s="6"/>
      <c r="G43" s="7"/>
      <c r="H43" s="5"/>
      <c r="I43" s="6"/>
      <c r="J43" s="7"/>
      <c r="K43" s="5"/>
      <c r="L43" s="6"/>
      <c r="M43" s="7"/>
      <c r="N43" s="5"/>
      <c r="O43" s="6"/>
      <c r="P43" s="7"/>
      <c r="Q43" s="5">
        <f>+'Serie Gasto $Corrientes'!Q43*'Serie Gasto Constantes'!$AA$207</f>
        <v>22133370468.988239</v>
      </c>
      <c r="R43" s="6">
        <f>+'Serie Gasto $Corrientes'!R43*'Serie Gasto Constantes'!$AA$207</f>
        <v>20698930661.487278</v>
      </c>
      <c r="S43" s="7">
        <f t="shared" si="5"/>
        <v>0.93519108129009088</v>
      </c>
      <c r="T43" s="5">
        <f>+'Serie Gasto $Corrientes'!T43*'Serie Gasto Constantes'!$AB$207</f>
        <v>18774118043.761307</v>
      </c>
      <c r="U43" s="6">
        <f>+'Serie Gasto $Corrientes'!U43*'Serie Gasto Constantes'!$AB$207</f>
        <v>18344011568.892395</v>
      </c>
      <c r="V43" s="7">
        <f t="shared" si="6"/>
        <v>0.97709045645359427</v>
      </c>
      <c r="W43" s="5">
        <f>+'Serie Gasto $Corrientes'!W43*'Serie Gasto Constantes'!$AC$207</f>
        <v>20709974118.465172</v>
      </c>
      <c r="X43" s="6">
        <f>+'Serie Gasto $Corrientes'!X43*'Serie Gasto Constantes'!$AC$207</f>
        <v>19558904511.243992</v>
      </c>
      <c r="Y43" s="7">
        <f t="shared" si="7"/>
        <v>0.94441955356212259</v>
      </c>
      <c r="Z43" s="5">
        <f>+'Serie Gasto $Corrientes'!Z43*'Serie Gasto Constantes'!$AD$207</f>
        <v>20844036424.64436</v>
      </c>
      <c r="AA43" s="6">
        <f>+'Serie Gasto $Corrientes'!AA43*'Serie Gasto Constantes'!$AD$207</f>
        <v>20755193742.977585</v>
      </c>
      <c r="AB43" s="7">
        <f t="shared" si="8"/>
        <v>0.99573774100865919</v>
      </c>
      <c r="AC43" s="5">
        <f>+'Serie Gasto $Corrientes'!AC43*'Serie Gasto Constantes'!$AE$207</f>
        <v>21365301878.222931</v>
      </c>
      <c r="AD43" s="6">
        <f>+'Serie Gasto $Corrientes'!AD43*'Serie Gasto Constantes'!$AE$207</f>
        <v>20907403093.019753</v>
      </c>
      <c r="AE43" s="126">
        <f t="shared" si="9"/>
        <v>0.97856811067715821</v>
      </c>
      <c r="AF43" s="5">
        <f>+'Serie Gasto $Corrientes'!AF43*'Serie Gasto Constantes'!$AF$207</f>
        <v>21693110675.93512</v>
      </c>
      <c r="AG43" s="6">
        <f>+'Serie Gasto $Corrientes'!AG43*'Serie Gasto Constantes'!$AF$207</f>
        <v>21605585781.630005</v>
      </c>
      <c r="AH43" s="6">
        <f>+'Serie Gasto $Corrientes'!AH43*'Serie Gasto Constantes'!$AF$207</f>
        <v>21140760430.725574</v>
      </c>
      <c r="AI43" s="126">
        <f t="shared" si="82"/>
        <v>0.97848587140369758</v>
      </c>
      <c r="AJ43" s="6">
        <f>+'Serie Gasto $Corrientes'!AJ43*'Serie Gasto Constantes'!$AF$207</f>
        <v>20301457515.738636</v>
      </c>
      <c r="AK43" s="126">
        <f t="shared" si="11"/>
        <v>0.93963930073119362</v>
      </c>
      <c r="AL43" s="5">
        <f>+'Serie Gasto $Corrientes'!AL43*'Serie Gasto Constantes'!$AG$207</f>
        <v>20280688718.258823</v>
      </c>
      <c r="AM43" s="6">
        <f>+'Serie Gasto $Corrientes'!AM43*'Serie Gasto Constantes'!$AG$207</f>
        <v>20280688718.258823</v>
      </c>
      <c r="AN43" s="6">
        <f>+'Serie Gasto $Corrientes'!AN43*'Serie Gasto Constantes'!$AG$207</f>
        <v>20103940401.208595</v>
      </c>
      <c r="AO43" s="126">
        <f t="shared" si="83"/>
        <v>0.99128489571998113</v>
      </c>
      <c r="AP43" s="6">
        <f>+'Serie Gasto $Corrientes'!AP43*'Serie Gasto Constantes'!$AG$207</f>
        <v>19327172252.139511</v>
      </c>
      <c r="AQ43" s="126">
        <f t="shared" si="13"/>
        <v>0.95298401945980982</v>
      </c>
      <c r="AR43" s="5">
        <f>+'Serie Gasto $Corrientes'!AR43*'Serie Gasto Constantes'!$AH$207</f>
        <v>21728447259.912987</v>
      </c>
      <c r="AS43" s="6">
        <f>+'Serie Gasto $Corrientes'!AS43*'Serie Gasto Constantes'!$AH$207</f>
        <v>21728447259.912987</v>
      </c>
      <c r="AT43" s="6">
        <f>+'Serie Gasto $Corrientes'!AT43*'Serie Gasto Constantes'!$AH$207</f>
        <v>20378142623.503906</v>
      </c>
      <c r="AU43" s="126">
        <f t="shared" si="84"/>
        <v>0.93785544727347958</v>
      </c>
      <c r="AV43" s="6">
        <f>+'Serie Gasto $Corrientes'!AV43*'Serie Gasto Constantes'!$AH$207</f>
        <v>19877512250.511478</v>
      </c>
      <c r="AW43" s="126">
        <f t="shared" si="15"/>
        <v>0.91481512750263039</v>
      </c>
      <c r="AX43" s="5">
        <f>+'Serie Gasto $Corrientes'!AX43*'Serie Gasto Constantes'!$AI$207</f>
        <v>22558697622.690018</v>
      </c>
      <c r="AY43" s="6">
        <f>+'Serie Gasto $Corrientes'!AY43*'Serie Gasto Constantes'!$AI$207</f>
        <v>22558697622.690018</v>
      </c>
      <c r="AZ43" s="6">
        <f>+'Serie Gasto $Corrientes'!AZ43*'Serie Gasto Constantes'!$AI$207</f>
        <v>21333618462.059219</v>
      </c>
      <c r="BA43" s="126">
        <f t="shared" si="85"/>
        <v>0.94569371064229402</v>
      </c>
      <c r="BB43" s="6">
        <f>+'Serie Gasto $Corrientes'!BB43*'Serie Gasto Constantes'!$AI$207</f>
        <v>20715396835.283649</v>
      </c>
      <c r="BC43" s="126">
        <f t="shared" si="17"/>
        <v>0.9182886876611025</v>
      </c>
      <c r="BD43" s="5">
        <f>+'Serie Gasto $Corrientes'!BD43*'Serie Gasto Constantes'!$AJ$207</f>
        <v>22451637267.379745</v>
      </c>
      <c r="BE43" s="6">
        <f>+'Serie Gasto $Corrientes'!BE43*'Serie Gasto Constantes'!$AJ$207</f>
        <v>22451637267.379745</v>
      </c>
      <c r="BF43" s="6">
        <f>+'Serie Gasto $Corrientes'!BF43*'Serie Gasto Constantes'!$AJ$207</f>
        <v>20947678972.042439</v>
      </c>
      <c r="BG43" s="126">
        <f t="shared" si="86"/>
        <v>0.93301342448096536</v>
      </c>
      <c r="BH43" s="6">
        <f>+'Serie Gasto $Corrientes'!BH43*'Serie Gasto Constantes'!$AJ$207</f>
        <v>20707540779.574272</v>
      </c>
      <c r="BI43" s="126">
        <f t="shared" si="19"/>
        <v>0.92231762579117149</v>
      </c>
      <c r="BJ43" s="5">
        <f>+'Serie Gasto $Corrientes'!BJ43*'Serie Gasto Constantes'!$AK$207</f>
        <v>32133296943.176559</v>
      </c>
      <c r="BK43" s="6">
        <f>+'Serie Gasto $Corrientes'!BK43*'Serie Gasto Constantes'!$AK$207</f>
        <v>32133296943.176559</v>
      </c>
      <c r="BL43" s="6">
        <f>+'Serie Gasto $Corrientes'!BL43*'Serie Gasto Constantes'!$AK$207</f>
        <v>29950988349.584915</v>
      </c>
      <c r="BM43" s="126">
        <f t="shared" si="87"/>
        <v>0.93208575523853765</v>
      </c>
      <c r="BN43" s="6">
        <f>+'Serie Gasto $Corrientes'!BN43*'Serie Gasto Constantes'!$AK$207</f>
        <v>29274570002.945766</v>
      </c>
      <c r="BO43" s="126">
        <f t="shared" si="21"/>
        <v>0.91103536791490558</v>
      </c>
      <c r="BP43" s="5">
        <f>+'Serie Gasto $Corrientes'!BP43*'Serie Gasto Constantes'!$AL$207</f>
        <v>33184136887.499519</v>
      </c>
      <c r="BQ43" s="6">
        <f>+'Serie Gasto $Corrientes'!BQ43*'Serie Gasto Constantes'!$AL$207</f>
        <v>33184136887.499519</v>
      </c>
      <c r="BR43" s="6">
        <f>+'Serie Gasto $Corrientes'!BR43*'Serie Gasto Constantes'!$AL$207</f>
        <v>32957332687.452599</v>
      </c>
      <c r="BS43" s="126">
        <f t="shared" si="88"/>
        <v>0.99316528253195702</v>
      </c>
      <c r="BT43" s="6">
        <f>+'Serie Gasto $Corrientes'!BT43*'Serie Gasto Constantes'!$AL$207</f>
        <v>32626436078.434696</v>
      </c>
      <c r="BU43" s="126">
        <f t="shared" si="23"/>
        <v>0.98319375275736309</v>
      </c>
      <c r="BV43" s="5">
        <f>+'Serie Gasto $Corrientes'!BV43*'Serie Gasto Constantes'!$AM$207</f>
        <v>33308257295.100117</v>
      </c>
      <c r="BW43" s="6">
        <f>+'Serie Gasto $Corrientes'!BW43*'Serie Gasto Constantes'!$AM$207</f>
        <v>33308257295.100117</v>
      </c>
      <c r="BX43" s="6">
        <f>+'Serie Gasto $Corrientes'!BX43*'Serie Gasto Constantes'!$AM$207</f>
        <v>32560229792.446587</v>
      </c>
      <c r="BY43" s="126">
        <f t="shared" si="89"/>
        <v>0.97754228040133551</v>
      </c>
      <c r="BZ43" s="6">
        <f>+'Serie Gasto $Corrientes'!BZ43*'Serie Gasto Constantes'!$AM$207</f>
        <v>31874424459.439148</v>
      </c>
      <c r="CA43" s="126">
        <f t="shared" si="25"/>
        <v>0.95695263120619956</v>
      </c>
      <c r="CB43" s="5">
        <f>+'Serie Gasto $Corrientes'!CB43*'Serie Gasto Constantes'!$AN$207</f>
        <v>34776950667.942657</v>
      </c>
      <c r="CC43" s="6">
        <f>+'Serie Gasto $Corrientes'!CC43*'Serie Gasto Constantes'!$AN$207</f>
        <v>34219091842.390442</v>
      </c>
      <c r="CD43" s="6">
        <f>+'Serie Gasto $Corrientes'!CD43*'Serie Gasto Constantes'!$AN$207</f>
        <v>31411257104.421223</v>
      </c>
      <c r="CE43" s="126">
        <f t="shared" si="90"/>
        <v>0.91794537532141962</v>
      </c>
      <c r="CF43" s="6">
        <f>+'Serie Gasto $Corrientes'!CF43*'Serie Gasto Constantes'!$AN$207</f>
        <v>30109357605.667923</v>
      </c>
      <c r="CG43" s="7">
        <f t="shared" si="27"/>
        <v>0.87989937735193191</v>
      </c>
      <c r="CH43" s="6">
        <f>+'Serie Gasto $Corrientes'!CH43*'Serie Gasto Constantes'!$AO$207</f>
        <v>32812196535.968262</v>
      </c>
      <c r="CI43" s="6">
        <f>+'Serie Gasto $Corrientes'!CI43*'Serie Gasto Constantes'!$AO$207</f>
        <v>32795886124.766396</v>
      </c>
      <c r="CJ43" s="6">
        <f>+'Serie Gasto $Corrientes'!CJ43*'Serie Gasto Constantes'!$AO$207</f>
        <v>31690385260.767166</v>
      </c>
      <c r="CK43" s="126">
        <f t="shared" si="28"/>
        <v>0.96629147754100808</v>
      </c>
      <c r="CL43" s="6">
        <f>+'Serie Gasto $Corrientes'!CL43*'Serie Gasto Constantes'!$AO$207</f>
        <v>30711445436.171505</v>
      </c>
      <c r="CM43" s="7">
        <f t="shared" si="29"/>
        <v>0.93644200737052841</v>
      </c>
      <c r="CN43" s="6">
        <f>+'Serie Gasto $Corrientes'!CN43*'Serie Gasto Constantes'!$AP$207</f>
        <v>31597227487.243603</v>
      </c>
      <c r="CO43" s="6">
        <f>+'Serie Gasto $Corrientes'!CO43*'Serie Gasto Constantes'!$AP$207</f>
        <v>31597227487.243603</v>
      </c>
      <c r="CP43" s="6">
        <f>+'Serie Gasto $Corrientes'!CP43*'Serie Gasto Constantes'!$AP$207</f>
        <v>29187267381.663445</v>
      </c>
      <c r="CQ43" s="126">
        <f t="shared" si="30"/>
        <v>0.92372874782912184</v>
      </c>
      <c r="CR43" s="6">
        <f>+'Serie Gasto $Corrientes'!CR43*'Serie Gasto Constantes'!$AP$207</f>
        <v>27990508000.934368</v>
      </c>
      <c r="CS43" s="7">
        <f t="shared" si="31"/>
        <v>0.88585329242050315</v>
      </c>
      <c r="CT43" s="6">
        <f>+'Serie Gasto $Corrientes'!DC43*'Serie Gasto Constantes'!$AQ$207</f>
        <v>33290966587.351261</v>
      </c>
      <c r="CU43" s="6">
        <f>+'Serie Gasto $Corrientes'!DD43*'Serie Gasto Constantes'!$AQ$207</f>
        <v>33290966587.351261</v>
      </c>
      <c r="CV43" s="6">
        <f>+'Serie Gasto $Corrientes'!DE43*'Serie Gasto Constantes'!$AQ$207</f>
        <v>31251596823.739826</v>
      </c>
      <c r="CW43" s="126">
        <f t="shared" si="77"/>
        <v>0.93874104681639725</v>
      </c>
      <c r="CX43" s="6">
        <f>+'Serie Gasto $Corrientes'!DG43*'Serie Gasto Constantes'!$AQ$207</f>
        <v>30553981729.757462</v>
      </c>
      <c r="CY43" s="7">
        <f t="shared" si="33"/>
        <v>0.91778596003176116</v>
      </c>
      <c r="CZ43" s="6">
        <f>+'Serie Gasto $Corrientes'!DL43*'Serie Gasto Constantes'!$AR$207</f>
        <v>37419205200</v>
      </c>
      <c r="DA43" s="6">
        <f>+'Serie Gasto $Corrientes'!DM43*'Serie Gasto Constantes'!$AR$207</f>
        <v>37419205200</v>
      </c>
      <c r="DB43" s="6">
        <f>+'Serie Gasto $Corrientes'!DN43*'Serie Gasto Constantes'!$AR$207</f>
        <v>1288169564.6039999</v>
      </c>
      <c r="DC43" s="126">
        <f t="shared" si="34"/>
        <v>3.442535878886064E-2</v>
      </c>
      <c r="DD43" s="6">
        <f>+'Serie Gasto $Corrientes'!DP43*'Serie Gasto Constantes'!$AR$207</f>
        <v>1182997303.3631999</v>
      </c>
      <c r="DE43" s="7">
        <f t="shared" si="35"/>
        <v>3.1614709533253259E-2</v>
      </c>
      <c r="DF43" s="6">
        <f>+'Serie Gasto $Corrientes'!DR43*'Serie Gasto Constantes'!$AR$207</f>
        <v>37419205200</v>
      </c>
      <c r="DG43" s="6">
        <f>+'Serie Gasto $Corrientes'!DS43*'Serie Gasto Constantes'!$AR$207</f>
        <v>37419205200</v>
      </c>
      <c r="DH43" s="6">
        <f>+'Serie Gasto $Corrientes'!DT43*'Serie Gasto Constantes'!$AR$207</f>
        <v>3850882597.0055995</v>
      </c>
      <c r="DI43" s="126">
        <f t="shared" si="36"/>
        <v>0.10291192921985418</v>
      </c>
      <c r="DJ43" s="6">
        <f>+'Serie Gasto $Corrientes'!DV43*'Serie Gasto Constantes'!$AR$207</f>
        <v>3216658754.1035995</v>
      </c>
      <c r="DK43" s="7">
        <f t="shared" si="37"/>
        <v>8.5962775983911055E-2</v>
      </c>
      <c r="DL43" s="6">
        <f>+'Serie Gasto $Corrientes'!DX43*'Serie Gasto Constantes'!$AR$207</f>
        <v>37419205200</v>
      </c>
      <c r="DM43" s="6">
        <f>+'Serie Gasto $Corrientes'!DY43*'Serie Gasto Constantes'!$AR$207</f>
        <v>37419205200</v>
      </c>
      <c r="DN43" s="6">
        <f>+'Serie Gasto $Corrientes'!DZ43*'Serie Gasto Constantes'!$AR$207</f>
        <v>6424136383.6103992</v>
      </c>
      <c r="DO43" s="126">
        <f t="shared" si="38"/>
        <v>0.17168019334655454</v>
      </c>
      <c r="DP43" s="6">
        <f>+'Serie Gasto $Corrientes'!EB43*'Serie Gasto Constantes'!$AR$207</f>
        <v>5483559524.9915991</v>
      </c>
      <c r="DQ43" s="7">
        <f t="shared" si="39"/>
        <v>0.14654398712326469</v>
      </c>
      <c r="DR43" s="6">
        <f>+'Serie Gasto $Corrientes'!ED43*'Serie Gasto Constantes'!$AR$207</f>
        <v>37419205200</v>
      </c>
      <c r="DS43" s="6">
        <f>+'Serie Gasto $Corrientes'!EE43*'Serie Gasto Constantes'!$AR$207</f>
        <v>37419205200</v>
      </c>
      <c r="DT43" s="6">
        <f>+'Serie Gasto $Corrientes'!EF43*'Serie Gasto Constantes'!$AR$207</f>
        <v>9101292210.3479996</v>
      </c>
      <c r="DU43" s="126">
        <f t="shared" si="40"/>
        <v>0.24322516102902153</v>
      </c>
      <c r="DV43" s="6">
        <f>+'Serie Gasto $Corrientes'!EH43*'Serie Gasto Constantes'!$AR$207</f>
        <v>7758501217.0223989</v>
      </c>
      <c r="DW43" s="7">
        <f t="shared" si="41"/>
        <v>0.20734008580765897</v>
      </c>
      <c r="DX43" s="6">
        <f>+'Serie Gasto $Corrientes'!EJ43*'Serie Gasto Constantes'!$AR$207</f>
        <v>37419205200</v>
      </c>
      <c r="DY43" s="6">
        <f>+'Serie Gasto $Corrientes'!EK43*'Serie Gasto Constantes'!$AR$207</f>
        <v>36422620667.035194</v>
      </c>
      <c r="DZ43" s="6">
        <f>+'Serie Gasto $Corrientes'!EL43*'Serie Gasto Constantes'!$AR$207</f>
        <v>11694558103.753199</v>
      </c>
      <c r="EA43" s="126">
        <f t="shared" si="42"/>
        <v>0.32107953490390995</v>
      </c>
      <c r="EB43" s="6">
        <f>+'Serie Gasto $Corrientes'!EN43*'Serie Gasto Constantes'!$AR$207</f>
        <v>10168604435.417999</v>
      </c>
      <c r="EC43" s="7">
        <f t="shared" si="43"/>
        <v>0.27918376682381996</v>
      </c>
      <c r="ED43" s="6">
        <f>+'Serie Gasto $Corrientes'!EP43*'Serie Gasto Constantes'!$AR$207</f>
        <v>37419205200</v>
      </c>
      <c r="EE43" s="6">
        <f>+'Serie Gasto $Corrientes'!EQ43*'Serie Gasto Constantes'!$AR$207</f>
        <v>36422620667.035194</v>
      </c>
      <c r="EF43" s="6">
        <f>+'Serie Gasto $Corrientes'!ER43*'Serie Gasto Constantes'!$AR$207</f>
        <v>15583177033.226398</v>
      </c>
      <c r="EG43" s="126">
        <f t="shared" si="44"/>
        <v>0.42784337721558219</v>
      </c>
      <c r="EH43" s="6">
        <f>+'Serie Gasto $Corrientes'!ET43*'Serie Gasto Constantes'!$AR$207</f>
        <v>13931789594.361599</v>
      </c>
      <c r="EI43" s="7">
        <f t="shared" si="45"/>
        <v>0.38250376659389479</v>
      </c>
      <c r="EJ43" s="6">
        <f>+'Serie Gasto $Corrientes'!EV43*'Serie Gasto Constantes'!$AR$207</f>
        <v>37419205200</v>
      </c>
      <c r="EK43" s="6">
        <f>+'Serie Gasto $Corrientes'!EW43*'Serie Gasto Constantes'!$AR$207</f>
        <v>36422620667.035194</v>
      </c>
      <c r="EL43" s="6">
        <f>+'Serie Gasto $Corrientes'!EX43*'Serie Gasto Constantes'!$AR$207</f>
        <v>17908632985.183197</v>
      </c>
      <c r="EM43" s="126">
        <f t="shared" si="46"/>
        <v>0.49168985254791558</v>
      </c>
      <c r="EN43" s="6">
        <f>+'Serie Gasto $Corrientes'!EZ43*'Serie Gasto Constantes'!$AR$207</f>
        <v>16396932977.864399</v>
      </c>
      <c r="EO43" s="7">
        <f t="shared" si="47"/>
        <v>0.45018542536409728</v>
      </c>
      <c r="EP43" s="6">
        <f>+'Serie Gasto $Corrientes'!FB43*'Serie Gasto Constantes'!$AR$207</f>
        <v>37419205200</v>
      </c>
      <c r="EQ43" s="6">
        <f>+'Serie Gasto $Corrientes'!FC43*'Serie Gasto Constantes'!$AR$207</f>
        <v>36422620667.035194</v>
      </c>
      <c r="ER43" s="6">
        <f>+'Serie Gasto $Corrientes'!FD43*'Serie Gasto Constantes'!$AR$207</f>
        <v>20469686839.9296</v>
      </c>
      <c r="ES43" s="126">
        <f t="shared" si="48"/>
        <v>0.56200477793889159</v>
      </c>
      <c r="ET43" s="6">
        <f>+'Serie Gasto $Corrientes'!FF43*'Serie Gasto Constantes'!$AR$207</f>
        <v>18491565273.8232</v>
      </c>
      <c r="EU43" s="7">
        <f t="shared" si="49"/>
        <v>0.50769452980518925</v>
      </c>
      <c r="EV43" s="6">
        <f>+'Serie Gasto $Corrientes'!FH43*'Serie Gasto Constantes'!$AR$207</f>
        <v>37419205200</v>
      </c>
      <c r="EW43" s="6">
        <f>+'Serie Gasto $Corrientes'!FI43*'Serie Gasto Constantes'!$AR$207</f>
        <v>36388042369.785599</v>
      </c>
      <c r="EX43" s="6">
        <f>+'Serie Gasto $Corrientes'!FJ43*'Serie Gasto Constantes'!$AR$207</f>
        <v>22710480898.918797</v>
      </c>
      <c r="EY43" s="126">
        <f t="shared" si="50"/>
        <v>0.62411933755953275</v>
      </c>
      <c r="EZ43" s="6">
        <f>+'Serie Gasto $Corrientes'!FL43*'Serie Gasto Constantes'!$AR$207</f>
        <v>20713106258.613598</v>
      </c>
      <c r="FA43" s="7">
        <f t="shared" si="51"/>
        <v>0.569228375852736</v>
      </c>
      <c r="FB43" s="6">
        <f>+'Serie Gasto $Corrientes'!FQ43*'Serie Gasto Constantes'!$AR$207</f>
        <v>37419205200</v>
      </c>
      <c r="FC43" s="6">
        <f>+'Serie Gasto $Corrientes'!FR43*'Serie Gasto Constantes'!$AR$207</f>
        <v>36388042369.785599</v>
      </c>
      <c r="FD43" s="6">
        <f>+'Serie Gasto $Corrientes'!FS43*'Serie Gasto Constantes'!$AR$207</f>
        <v>25649883504.398399</v>
      </c>
      <c r="FE43" s="126">
        <f t="shared" si="78"/>
        <v>0.70489869292052076</v>
      </c>
      <c r="FF43" s="6">
        <f>+'Serie Gasto $Corrientes'!FU43*'Serie Gasto Constantes'!$AR$207</f>
        <v>23712858788.392799</v>
      </c>
      <c r="FG43" s="7">
        <f t="shared" si="79"/>
        <v>0.65166624099796322</v>
      </c>
      <c r="FH43" s="6">
        <f>+'Serie Gasto $Corrientes'!FW43*'Serie Gasto Constantes'!$AR$207</f>
        <v>37419205200</v>
      </c>
      <c r="FI43" s="6">
        <f>+'Serie Gasto $Corrientes'!FX43*'Serie Gasto Constantes'!$AR$207</f>
        <v>36388042369.785599</v>
      </c>
      <c r="FJ43" s="6">
        <f>+'Serie Gasto $Corrientes'!FY43*'Serie Gasto Constantes'!$AR$207</f>
        <v>27856788076.977596</v>
      </c>
      <c r="FK43" s="126">
        <f t="shared" si="80"/>
        <v>0.76554786305591882</v>
      </c>
      <c r="FL43" s="6">
        <f>+'Serie Gasto $Corrientes'!GA43*'Serie Gasto Constantes'!$AR$207</f>
        <v>26140705235.236797</v>
      </c>
      <c r="FM43" s="7">
        <f t="shared" si="81"/>
        <v>0.71838723747728839</v>
      </c>
      <c r="FN43" s="6">
        <f>+'Serie Gasto $Corrientes'!GC43*'Serie Gasto Constantes'!$AR$207</f>
        <v>37419205200</v>
      </c>
      <c r="FO43" s="6">
        <f>+'Serie Gasto $Corrientes'!GD43*'Serie Gasto Constantes'!$AR$207</f>
        <v>36388042369.785599</v>
      </c>
      <c r="FP43" s="6">
        <f>+'Serie Gasto $Corrientes'!GE43*'Serie Gasto Constantes'!$AR$207</f>
        <v>34031408006.715595</v>
      </c>
      <c r="FQ43" s="126">
        <f t="shared" si="56"/>
        <v>0.93523602234159187</v>
      </c>
      <c r="FR43" s="6">
        <f>+'Serie Gasto $Corrientes'!GG43*'Serie Gasto Constantes'!$AR$207</f>
        <v>32863840615.725597</v>
      </c>
      <c r="FS43" s="7">
        <f t="shared" si="57"/>
        <v>0.90314945447611428</v>
      </c>
      <c r="FT43" s="6">
        <f>+'Serie Gasto $Corrientes'!GI43*'Serie Gasto Constantes'!$AS$207</f>
        <v>38111160000</v>
      </c>
      <c r="FU43" s="6">
        <f>+'Serie Gasto $Corrientes'!GJ43*'Serie Gasto Constantes'!$AS$207</f>
        <v>38111160000</v>
      </c>
      <c r="FV43" s="6">
        <f>+'Serie Gasto $Corrientes'!GK43*'Serie Gasto Constantes'!$AS$207</f>
        <v>2166048512</v>
      </c>
      <c r="FW43" s="126">
        <f t="shared" si="58"/>
        <v>5.683501924370709E-2</v>
      </c>
      <c r="FX43" s="6">
        <f>+'Serie Gasto $Corrientes'!GM43*'Serie Gasto Constantes'!$AS$207</f>
        <v>1377581292</v>
      </c>
      <c r="FY43" s="7">
        <f t="shared" si="59"/>
        <v>3.6146401526482005E-2</v>
      </c>
      <c r="FZ43" s="6">
        <f>+'Serie Gasto $Corrientes'!GO43*'Serie Gasto Constantes'!$AS$207</f>
        <v>38111160000</v>
      </c>
      <c r="GA43" s="6">
        <f>+'Serie Gasto $Corrientes'!GP43*'Serie Gasto Constantes'!$AS$207</f>
        <v>38111160000</v>
      </c>
      <c r="GB43" s="6">
        <f>+'Serie Gasto $Corrientes'!GQ43*'Serie Gasto Constantes'!$AS$207</f>
        <v>4344526457</v>
      </c>
      <c r="GC43" s="126">
        <f t="shared" si="60"/>
        <v>0.11399617479499444</v>
      </c>
      <c r="GD43" s="6">
        <f>+'Serie Gasto $Corrientes'!GS43*'Serie Gasto Constantes'!$AS$207</f>
        <v>3442981443</v>
      </c>
      <c r="GE43" s="7">
        <f t="shared" si="61"/>
        <v>9.0340505064658225E-2</v>
      </c>
      <c r="GF43" s="6">
        <f>+'Serie Gasto $Corrientes'!GU43*'Serie Gasto Constantes'!$AS$207</f>
        <v>38111160000</v>
      </c>
      <c r="GG43" s="6">
        <f>+'Serie Gasto $Corrientes'!GV43*'Serie Gasto Constantes'!$AS$207</f>
        <v>38111160000</v>
      </c>
      <c r="GH43" s="6">
        <f>+'Serie Gasto $Corrientes'!GW43*'Serie Gasto Constantes'!$AS$207</f>
        <v>7021033892</v>
      </c>
      <c r="GI43" s="126">
        <f t="shared" si="62"/>
        <v>0.1842251427665807</v>
      </c>
      <c r="GJ43" s="6">
        <f>+'Serie Gasto $Corrientes'!GY43*'Serie Gasto Constantes'!$AS$207</f>
        <v>5621228711</v>
      </c>
      <c r="GK43" s="7">
        <f t="shared" si="63"/>
        <v>0.14749560787443888</v>
      </c>
      <c r="GL43" s="6">
        <f>+'Serie Gasto $Corrientes'!HA43*'Serie Gasto Constantes'!$AS$207</f>
        <v>38111160000</v>
      </c>
      <c r="GM43" s="6">
        <f>+'Serie Gasto $Corrientes'!HB43*'Serie Gasto Constantes'!$AS$207</f>
        <v>38111160000</v>
      </c>
      <c r="GN43" s="6">
        <f>+'Serie Gasto $Corrientes'!HC43*'Serie Gasto Constantes'!$AS$207</f>
        <v>9886631306</v>
      </c>
      <c r="GO43" s="126">
        <f t="shared" si="64"/>
        <v>0.25941564901199543</v>
      </c>
      <c r="GP43" s="6">
        <f>+'Serie Gasto $Corrientes'!HE43*'Serie Gasto Constantes'!$AS$207</f>
        <v>7768438082</v>
      </c>
      <c r="GQ43" s="7">
        <f t="shared" si="65"/>
        <v>0.20383630626829516</v>
      </c>
      <c r="GR43" s="6">
        <f>+'Serie Gasto $Corrientes'!HG43*'Serie Gasto Constantes'!$AS$207</f>
        <v>38111160000</v>
      </c>
      <c r="GS43" s="6">
        <f>+'Serie Gasto $Corrientes'!HH43*'Serie Gasto Constantes'!$AS$207</f>
        <v>38111160000</v>
      </c>
      <c r="GT43" s="6">
        <f>+'Serie Gasto $Corrientes'!HI43*'Serie Gasto Constantes'!$AS$207</f>
        <v>13226754499</v>
      </c>
      <c r="GU43" s="126">
        <f t="shared" si="66"/>
        <v>0.34705725301985035</v>
      </c>
      <c r="GV43" s="6">
        <f>+'Serie Gasto $Corrientes'!HK43*'Serie Gasto Constantes'!$AS$207</f>
        <v>10342402510</v>
      </c>
      <c r="GW43" s="7">
        <f t="shared" si="67"/>
        <v>0.27137464485468299</v>
      </c>
      <c r="GX43" s="6">
        <f>+'Serie Gasto $Corrientes'!HM43*'Serie Gasto Constantes'!$AS$207</f>
        <v>38111160000</v>
      </c>
      <c r="GY43" s="6">
        <f>+'Serie Gasto $Corrientes'!HN43*'Serie Gasto Constantes'!$AS$207</f>
        <v>38111160000</v>
      </c>
      <c r="GZ43" s="6">
        <f>+'Serie Gasto $Corrientes'!HO43*'Serie Gasto Constantes'!$AS$207</f>
        <v>30338559279</v>
      </c>
      <c r="HA43" s="126">
        <f t="shared" si="68"/>
        <v>0.79605447010796837</v>
      </c>
      <c r="HB43" s="6">
        <f>+'Serie Gasto $Corrientes'!HQ43*'Serie Gasto Constantes'!$AS$207</f>
        <v>14403514967</v>
      </c>
      <c r="HC43" s="7">
        <f t="shared" si="69"/>
        <v>0.37793431023878571</v>
      </c>
    </row>
    <row r="44" spans="1:211" x14ac:dyDescent="0.35">
      <c r="A44" s="28" t="s">
        <v>185</v>
      </c>
      <c r="B44" s="5"/>
      <c r="C44" s="6"/>
      <c r="D44" s="7"/>
      <c r="E44" s="5"/>
      <c r="F44" s="6"/>
      <c r="G44" s="7"/>
      <c r="H44" s="5"/>
      <c r="I44" s="6"/>
      <c r="J44" s="7"/>
      <c r="K44" s="5"/>
      <c r="L44" s="6"/>
      <c r="M44" s="7"/>
      <c r="N44" s="5"/>
      <c r="O44" s="6"/>
      <c r="P44" s="7"/>
      <c r="Q44" s="5">
        <f>+'Serie Gasto $Corrientes'!Q44*'Serie Gasto Constantes'!$AA$207</f>
        <v>91423625949.053513</v>
      </c>
      <c r="R44" s="6">
        <f>+'Serie Gasto $Corrientes'!R44*'Serie Gasto Constantes'!$AA$207</f>
        <v>90907778793.234818</v>
      </c>
      <c r="S44" s="7">
        <f t="shared" si="5"/>
        <v>0.99435761653004051</v>
      </c>
      <c r="T44" s="5">
        <f>+'Serie Gasto $Corrientes'!T44*'Serie Gasto Constantes'!$AB$207</f>
        <v>34390827154.341331</v>
      </c>
      <c r="U44" s="6">
        <f>+'Serie Gasto $Corrientes'!U44*'Serie Gasto Constantes'!$AB$207</f>
        <v>34015244440.946087</v>
      </c>
      <c r="V44" s="7">
        <f t="shared" si="6"/>
        <v>0.98907898575077358</v>
      </c>
      <c r="W44" s="5">
        <f>+'Serie Gasto $Corrientes'!W44*'Serie Gasto Constantes'!$AC$207</f>
        <v>62097249243.213333</v>
      </c>
      <c r="X44" s="6">
        <f>+'Serie Gasto $Corrientes'!X44*'Serie Gasto Constantes'!$AC$207</f>
        <v>61560662792.383675</v>
      </c>
      <c r="Y44" s="7">
        <f t="shared" si="7"/>
        <v>0.9913589336505384</v>
      </c>
      <c r="Z44" s="5">
        <f>+'Serie Gasto $Corrientes'!Z44*'Serie Gasto Constantes'!$AD$207</f>
        <v>40024964156.856636</v>
      </c>
      <c r="AA44" s="6">
        <f>+'Serie Gasto $Corrientes'!AA44*'Serie Gasto Constantes'!$AD$207</f>
        <v>39946975743.571602</v>
      </c>
      <c r="AB44" s="7">
        <f t="shared" si="8"/>
        <v>0.99805150573078838</v>
      </c>
      <c r="AC44" s="5">
        <f>+'Serie Gasto $Corrientes'!AC44*'Serie Gasto Constantes'!$AE$207</f>
        <v>50505751254.212685</v>
      </c>
      <c r="AD44" s="6">
        <f>+'Serie Gasto $Corrientes'!AD44*'Serie Gasto Constantes'!$AE$207</f>
        <v>49874300661.021439</v>
      </c>
      <c r="AE44" s="126">
        <f t="shared" si="9"/>
        <v>0.98749745172558789</v>
      </c>
      <c r="AF44" s="5">
        <f>+'Serie Gasto $Corrientes'!AF44*'Serie Gasto Constantes'!$AF$207</f>
        <v>50877599632.385803</v>
      </c>
      <c r="AG44" s="6">
        <f>+'Serie Gasto $Corrientes'!AG44*'Serie Gasto Constantes'!$AF$207</f>
        <v>45609473687.899155</v>
      </c>
      <c r="AH44" s="6">
        <f>+'Serie Gasto $Corrientes'!AH44*'Serie Gasto Constantes'!$AF$207</f>
        <v>44408246290.493568</v>
      </c>
      <c r="AI44" s="126">
        <f t="shared" si="82"/>
        <v>0.97366276564326393</v>
      </c>
      <c r="AJ44" s="6">
        <f>+'Serie Gasto $Corrientes'!AJ44*'Serie Gasto Constantes'!$AF$207</f>
        <v>39941840892.43914</v>
      </c>
      <c r="AK44" s="126">
        <f t="shared" si="11"/>
        <v>0.87573562382580794</v>
      </c>
      <c r="AL44" s="5">
        <f>+'Serie Gasto $Corrientes'!AL44*'Serie Gasto Constantes'!$AG$207</f>
        <v>116902251607.84312</v>
      </c>
      <c r="AM44" s="6">
        <f>+'Serie Gasto $Corrientes'!AM44*'Serie Gasto Constantes'!$AG$207</f>
        <v>98061232578.488831</v>
      </c>
      <c r="AN44" s="6">
        <f>+'Serie Gasto $Corrientes'!AN44*'Serie Gasto Constantes'!$AG$207</f>
        <v>94673135835.037369</v>
      </c>
      <c r="AO44" s="126">
        <f t="shared" si="83"/>
        <v>0.96544917237564187</v>
      </c>
      <c r="AP44" s="6">
        <f>+'Serie Gasto $Corrientes'!AP44*'Serie Gasto Constantes'!$AG$207</f>
        <v>90272974540.455566</v>
      </c>
      <c r="AQ44" s="126">
        <f t="shared" si="13"/>
        <v>0.92057760408222999</v>
      </c>
      <c r="AR44" s="5">
        <f>+'Serie Gasto $Corrientes'!AR44*'Serie Gasto Constantes'!$AH$207</f>
        <v>99369341183.410995</v>
      </c>
      <c r="AS44" s="6">
        <f>+'Serie Gasto $Corrientes'!AS44*'Serie Gasto Constantes'!$AH$207</f>
        <v>97716792154.673264</v>
      </c>
      <c r="AT44" s="6">
        <f>+'Serie Gasto $Corrientes'!AT44*'Serie Gasto Constantes'!$AH$207</f>
        <v>82801359677.719711</v>
      </c>
      <c r="AU44" s="126">
        <f t="shared" si="84"/>
        <v>0.84736060048569428</v>
      </c>
      <c r="AV44" s="6">
        <f>+'Serie Gasto $Corrientes'!AV44*'Serie Gasto Constantes'!$AH$207</f>
        <v>79457495331.904602</v>
      </c>
      <c r="AW44" s="126">
        <f t="shared" si="15"/>
        <v>0.81314064430331978</v>
      </c>
      <c r="AX44" s="5">
        <f>+'Serie Gasto $Corrientes'!AX44*'Serie Gasto Constantes'!$AI$207</f>
        <v>93739294887.949295</v>
      </c>
      <c r="AY44" s="6">
        <f>+'Serie Gasto $Corrientes'!AY44*'Serie Gasto Constantes'!$AI$207</f>
        <v>91176404872.783951</v>
      </c>
      <c r="AZ44" s="6">
        <f>+'Serie Gasto $Corrientes'!AZ44*'Serie Gasto Constantes'!$AI$207</f>
        <v>86530305514.125717</v>
      </c>
      <c r="BA44" s="126">
        <f t="shared" si="85"/>
        <v>0.94904274450017179</v>
      </c>
      <c r="BB44" s="6">
        <f>+'Serie Gasto $Corrientes'!BB44*'Serie Gasto Constantes'!$AI$207</f>
        <v>76487472612.811691</v>
      </c>
      <c r="BC44" s="126">
        <f t="shared" si="17"/>
        <v>0.8388954655487092</v>
      </c>
      <c r="BD44" s="5">
        <f>+'Serie Gasto $Corrientes'!BD44*'Serie Gasto Constantes'!$AJ$207</f>
        <v>84601060442.513153</v>
      </c>
      <c r="BE44" s="6">
        <f>+'Serie Gasto $Corrientes'!BE44*'Serie Gasto Constantes'!$AJ$207</f>
        <v>84601060442.513153</v>
      </c>
      <c r="BF44" s="6">
        <f>+'Serie Gasto $Corrientes'!BF44*'Serie Gasto Constantes'!$AJ$207</f>
        <v>81151904290.08844</v>
      </c>
      <c r="BG44" s="126">
        <f t="shared" si="86"/>
        <v>0.95923034375238792</v>
      </c>
      <c r="BH44" s="6">
        <f>+'Serie Gasto $Corrientes'!BH44*'Serie Gasto Constantes'!$AJ$207</f>
        <v>75000907510.077896</v>
      </c>
      <c r="BI44" s="126">
        <f t="shared" si="19"/>
        <v>0.88652443737441555</v>
      </c>
      <c r="BJ44" s="5">
        <f>+'Serie Gasto $Corrientes'!BJ44*'Serie Gasto Constantes'!$AK$207</f>
        <v>79329112470.897888</v>
      </c>
      <c r="BK44" s="6">
        <f>+'Serie Gasto $Corrientes'!BK44*'Serie Gasto Constantes'!$AK$207</f>
        <v>92215165251.8983</v>
      </c>
      <c r="BL44" s="6">
        <f>+'Serie Gasto $Corrientes'!BL44*'Serie Gasto Constantes'!$AK$207</f>
        <v>90453036486.863037</v>
      </c>
      <c r="BM44" s="126">
        <f t="shared" si="87"/>
        <v>0.98089111741846613</v>
      </c>
      <c r="BN44" s="6">
        <f>+'Serie Gasto $Corrientes'!BN44*'Serie Gasto Constantes'!$AK$207</f>
        <v>78005631310.137192</v>
      </c>
      <c r="BO44" s="126">
        <f t="shared" si="21"/>
        <v>0.84590892503477244</v>
      </c>
      <c r="BP44" s="5">
        <f>+'Serie Gasto $Corrientes'!BP44*'Serie Gasto Constantes'!$AL$207</f>
        <v>176135146088.71582</v>
      </c>
      <c r="BQ44" s="6">
        <f>+'Serie Gasto $Corrientes'!BQ44*'Serie Gasto Constantes'!$AL$207</f>
        <v>184357752217.03116</v>
      </c>
      <c r="BR44" s="6">
        <f>+'Serie Gasto $Corrientes'!BR44*'Serie Gasto Constantes'!$AL$207</f>
        <v>180205831334.9473</v>
      </c>
      <c r="BS44" s="126">
        <f t="shared" si="88"/>
        <v>0.97747900030156532</v>
      </c>
      <c r="BT44" s="6">
        <f>+'Serie Gasto $Corrientes'!BT44*'Serie Gasto Constantes'!$AL$207</f>
        <v>164035094700.68842</v>
      </c>
      <c r="BU44" s="126">
        <f t="shared" si="23"/>
        <v>0.88976510468397152</v>
      </c>
      <c r="BV44" s="5">
        <f>+'Serie Gasto $Corrientes'!BV44*'Serie Gasto Constantes'!$AM$207</f>
        <v>256336812720.57803</v>
      </c>
      <c r="BW44" s="6">
        <f>+'Serie Gasto $Corrientes'!BW44*'Serie Gasto Constantes'!$AM$207</f>
        <v>260988259282.16614</v>
      </c>
      <c r="BX44" s="6">
        <f>+'Serie Gasto $Corrientes'!BX44*'Serie Gasto Constantes'!$AM$207</f>
        <v>255815041250.24344</v>
      </c>
      <c r="BY44" s="126">
        <f t="shared" si="89"/>
        <v>0.9801783496079427</v>
      </c>
      <c r="BZ44" s="6">
        <f>+'Serie Gasto $Corrientes'!BZ44*'Serie Gasto Constantes'!$AM$207</f>
        <v>115352775653.17085</v>
      </c>
      <c r="CA44" s="126">
        <f t="shared" si="25"/>
        <v>0.4419845397277346</v>
      </c>
      <c r="CB44" s="5">
        <f>+'Serie Gasto $Corrientes'!CB44*'Serie Gasto Constantes'!$AN$207</f>
        <v>164270375320.44687</v>
      </c>
      <c r="CC44" s="6">
        <f>+'Serie Gasto $Corrientes'!CC44*'Serie Gasto Constantes'!$AN$207</f>
        <v>135796134963.79967</v>
      </c>
      <c r="CD44" s="6">
        <f>+'Serie Gasto $Corrientes'!CD44*'Serie Gasto Constantes'!$AN$207</f>
        <v>122829821479.69897</v>
      </c>
      <c r="CE44" s="126">
        <f t="shared" si="90"/>
        <v>0.90451632892528766</v>
      </c>
      <c r="CF44" s="6">
        <f>+'Serie Gasto $Corrientes'!CF44*'Serie Gasto Constantes'!$AN$207</f>
        <v>111292312756.56613</v>
      </c>
      <c r="CG44" s="7">
        <f t="shared" si="27"/>
        <v>0.81955434730328869</v>
      </c>
      <c r="CH44" s="6">
        <f>+'Serie Gasto $Corrientes'!CH44*'Serie Gasto Constantes'!$AO$207</f>
        <v>168339558289.53467</v>
      </c>
      <c r="CI44" s="6">
        <f>+'Serie Gasto $Corrientes'!CI44*'Serie Gasto Constantes'!$AO$207</f>
        <v>194474688029.31918</v>
      </c>
      <c r="CJ44" s="6">
        <f>+'Serie Gasto $Corrientes'!CJ44*'Serie Gasto Constantes'!$AO$207</f>
        <v>151995247151.16785</v>
      </c>
      <c r="CK44" s="126">
        <f t="shared" si="28"/>
        <v>0.78156827858365252</v>
      </c>
      <c r="CL44" s="6">
        <f>+'Serie Gasto $Corrientes'!CL44*'Serie Gasto Constantes'!$AO$207</f>
        <v>142075863624.09991</v>
      </c>
      <c r="CM44" s="7">
        <f t="shared" si="29"/>
        <v>0.73056223955829369</v>
      </c>
      <c r="CN44" s="6">
        <f>+'Serie Gasto $Corrientes'!CN44*'Serie Gasto Constantes'!$AP$207</f>
        <v>186224941521.50058</v>
      </c>
      <c r="CO44" s="6">
        <f>+'Serie Gasto $Corrientes'!CO44*'Serie Gasto Constantes'!$AP$207</f>
        <v>212910643144.48572</v>
      </c>
      <c r="CP44" s="6">
        <f>+'Serie Gasto $Corrientes'!CP44*'Serie Gasto Constantes'!$AP$207</f>
        <v>193738042220.80637</v>
      </c>
      <c r="CQ44" s="126">
        <f t="shared" si="30"/>
        <v>0.90995001170200585</v>
      </c>
      <c r="CR44" s="6">
        <f>+'Serie Gasto $Corrientes'!CR44*'Serie Gasto Constantes'!$AP$207</f>
        <v>178973304366.77429</v>
      </c>
      <c r="CS44" s="7">
        <f t="shared" si="31"/>
        <v>0.8406029014027222</v>
      </c>
      <c r="CT44" s="6">
        <f>+'Serie Gasto $Corrientes'!DC44*'Serie Gasto Constantes'!$AQ$207</f>
        <v>201139805561.7926</v>
      </c>
      <c r="CU44" s="6">
        <f>+'Serie Gasto $Corrientes'!DD44*'Serie Gasto Constantes'!$AQ$207</f>
        <v>250314810410.12335</v>
      </c>
      <c r="CV44" s="6">
        <f>+'Serie Gasto $Corrientes'!DE44*'Serie Gasto Constantes'!$AQ$207</f>
        <v>244644613571.25748</v>
      </c>
      <c r="CW44" s="126">
        <f t="shared" si="77"/>
        <v>0.97734773731695834</v>
      </c>
      <c r="CX44" s="6">
        <f>+'Serie Gasto $Corrientes'!DG44*'Serie Gasto Constantes'!$AQ$207</f>
        <v>199269798763.48239</v>
      </c>
      <c r="CY44" s="7">
        <f t="shared" si="33"/>
        <v>0.79607674207128509</v>
      </c>
      <c r="CZ44" s="6">
        <f>+'Serie Gasto $Corrientes'!DL44*'Serie Gasto Constantes'!$AR$207</f>
        <v>211564885459.19998</v>
      </c>
      <c r="DA44" s="6">
        <f>+'Serie Gasto $Corrientes'!DM44*'Serie Gasto Constantes'!$AR$207</f>
        <v>211564885459.19998</v>
      </c>
      <c r="DB44" s="6">
        <f>+'Serie Gasto $Corrientes'!DN44*'Serie Gasto Constantes'!$AR$207</f>
        <v>14846144844.335999</v>
      </c>
      <c r="DC44" s="126">
        <f t="shared" si="34"/>
        <v>7.0173010100955807E-2</v>
      </c>
      <c r="DD44" s="6">
        <f>+'Serie Gasto $Corrientes'!DP44*'Serie Gasto Constantes'!$AR$207</f>
        <v>4869823039.2395992</v>
      </c>
      <c r="DE44" s="7">
        <f t="shared" si="35"/>
        <v>2.3018106377481713E-2</v>
      </c>
      <c r="DF44" s="6">
        <f>+'Serie Gasto $Corrientes'!DR44*'Serie Gasto Constantes'!$AR$207</f>
        <v>211564885459.19998</v>
      </c>
      <c r="DG44" s="6">
        <f>+'Serie Gasto $Corrientes'!DS44*'Serie Gasto Constantes'!$AR$207</f>
        <v>211564885459.19998</v>
      </c>
      <c r="DH44" s="6">
        <f>+'Serie Gasto $Corrientes'!DT44*'Serie Gasto Constantes'!$AR$207</f>
        <v>17438024869.433998</v>
      </c>
      <c r="DI44" s="126">
        <f t="shared" si="36"/>
        <v>8.242400354664195E-2</v>
      </c>
      <c r="DJ44" s="6">
        <f>+'Serie Gasto $Corrientes'!DV44*'Serie Gasto Constantes'!$AR$207</f>
        <v>5101523210.4095993</v>
      </c>
      <c r="DK44" s="7">
        <f t="shared" si="37"/>
        <v>2.4113279476113351E-2</v>
      </c>
      <c r="DL44" s="6">
        <f>+'Serie Gasto $Corrientes'!DX44*'Serie Gasto Constantes'!$AR$207</f>
        <v>211564885459.19998</v>
      </c>
      <c r="DM44" s="6">
        <f>+'Serie Gasto $Corrientes'!DY44*'Serie Gasto Constantes'!$AR$207</f>
        <v>211564885459.19998</v>
      </c>
      <c r="DN44" s="6">
        <f>+'Serie Gasto $Corrientes'!DZ44*'Serie Gasto Constantes'!$AR$207</f>
        <v>31542261943.857597</v>
      </c>
      <c r="DO44" s="126">
        <f t="shared" si="38"/>
        <v>0.14909025132122164</v>
      </c>
      <c r="DP44" s="6">
        <f>+'Serie Gasto $Corrientes'!EB44*'Serie Gasto Constantes'!$AR$207</f>
        <v>8971134045.9312</v>
      </c>
      <c r="DQ44" s="7">
        <f t="shared" si="39"/>
        <v>4.2403700531207823E-2</v>
      </c>
      <c r="DR44" s="6">
        <f>+'Serie Gasto $Corrientes'!ED44*'Serie Gasto Constantes'!$AR$207</f>
        <v>211564885459.19998</v>
      </c>
      <c r="DS44" s="6">
        <f>+'Serie Gasto $Corrientes'!EE44*'Serie Gasto Constantes'!$AR$207</f>
        <v>211564885459.19998</v>
      </c>
      <c r="DT44" s="6">
        <f>+'Serie Gasto $Corrientes'!EF44*'Serie Gasto Constantes'!$AR$207</f>
        <v>54578423743.927193</v>
      </c>
      <c r="DU44" s="126">
        <f t="shared" si="40"/>
        <v>0.25797486962671112</v>
      </c>
      <c r="DV44" s="6">
        <f>+'Serie Gasto $Corrientes'!EH44*'Serie Gasto Constantes'!$AR$207</f>
        <v>22413097251.323997</v>
      </c>
      <c r="DW44" s="7">
        <f t="shared" si="41"/>
        <v>0.10593959012941367</v>
      </c>
      <c r="DX44" s="6">
        <f>+'Serie Gasto $Corrientes'!EJ44*'Serie Gasto Constantes'!$AR$207</f>
        <v>211564885459.19998</v>
      </c>
      <c r="DY44" s="6">
        <f>+'Serie Gasto $Corrientes'!EK44*'Serie Gasto Constantes'!$AR$207</f>
        <v>211564885459.19998</v>
      </c>
      <c r="DZ44" s="6">
        <f>+'Serie Gasto $Corrientes'!EL44*'Serie Gasto Constantes'!$AR$207</f>
        <v>120652089080.93639</v>
      </c>
      <c r="EA44" s="126">
        <f t="shared" si="42"/>
        <v>0.57028409425818438</v>
      </c>
      <c r="EB44" s="6">
        <f>+'Serie Gasto $Corrientes'!EN44*'Serie Gasto Constantes'!$AR$207</f>
        <v>33953835757.607998</v>
      </c>
      <c r="EC44" s="7">
        <f t="shared" si="43"/>
        <v>0.16048899458864099</v>
      </c>
      <c r="ED44" s="6">
        <f>+'Serie Gasto $Corrientes'!EP44*'Serie Gasto Constantes'!$AR$207</f>
        <v>211564885459.19998</v>
      </c>
      <c r="EE44" s="6">
        <f>+'Serie Gasto $Corrientes'!EQ44*'Serie Gasto Constantes'!$AR$207</f>
        <v>211564885459.19998</v>
      </c>
      <c r="EF44" s="6">
        <f>+'Serie Gasto $Corrientes'!ER44*'Serie Gasto Constantes'!$AR$207</f>
        <v>120652089080.93639</v>
      </c>
      <c r="EG44" s="126">
        <f t="shared" si="44"/>
        <v>0.57028409425818438</v>
      </c>
      <c r="EH44" s="6">
        <f>+'Serie Gasto $Corrientes'!ET44*'Serie Gasto Constantes'!$AR$207</f>
        <v>59444846867.764793</v>
      </c>
      <c r="EI44" s="7">
        <f t="shared" si="45"/>
        <v>0.28097690568423112</v>
      </c>
      <c r="EJ44" s="6">
        <f>+'Serie Gasto $Corrientes'!EV44*'Serie Gasto Constantes'!$AR$207</f>
        <v>211564885459.19998</v>
      </c>
      <c r="EK44" s="6">
        <f>+'Serie Gasto $Corrientes'!EW44*'Serie Gasto Constantes'!$AR$207</f>
        <v>211564885459.19998</v>
      </c>
      <c r="EL44" s="6">
        <f>+'Serie Gasto $Corrientes'!EX44*'Serie Gasto Constantes'!$AR$207</f>
        <v>133342193178.71399</v>
      </c>
      <c r="EM44" s="126">
        <f t="shared" si="46"/>
        <v>0.63026618471820484</v>
      </c>
      <c r="EN44" s="6">
        <f>+'Serie Gasto $Corrientes'!EZ44*'Serie Gasto Constantes'!$AR$207</f>
        <v>66252905799.724792</v>
      </c>
      <c r="EO44" s="7">
        <f t="shared" si="47"/>
        <v>0.31315643735454191</v>
      </c>
      <c r="EP44" s="6">
        <f>+'Serie Gasto $Corrientes'!FB44*'Serie Gasto Constantes'!$AR$207</f>
        <v>211564885459.19998</v>
      </c>
      <c r="EQ44" s="6">
        <f>+'Serie Gasto $Corrientes'!FC44*'Serie Gasto Constantes'!$AR$207</f>
        <v>216137892637.97638</v>
      </c>
      <c r="ER44" s="6">
        <f>+'Serie Gasto $Corrientes'!FD44*'Serie Gasto Constantes'!$AR$207</f>
        <v>137750885407.21558</v>
      </c>
      <c r="ES44" s="126">
        <f t="shared" si="48"/>
        <v>0.63732871513623768</v>
      </c>
      <c r="ET44" s="6">
        <f>+'Serie Gasto $Corrientes'!FF44*'Serie Gasto Constantes'!$AR$207</f>
        <v>83150215978.720795</v>
      </c>
      <c r="EU44" s="7">
        <f t="shared" si="49"/>
        <v>0.38470910844862627</v>
      </c>
      <c r="EV44" s="6">
        <f>+'Serie Gasto $Corrientes'!FH44*'Serie Gasto Constantes'!$AR$207</f>
        <v>211564885459.19998</v>
      </c>
      <c r="EW44" s="6">
        <f>+'Serie Gasto $Corrientes'!FI44*'Serie Gasto Constantes'!$AR$207</f>
        <v>211912635694.59357</v>
      </c>
      <c r="EX44" s="6">
        <f>+'Serie Gasto $Corrientes'!FJ44*'Serie Gasto Constantes'!$AR$207</f>
        <v>156316252651.25998</v>
      </c>
      <c r="EY44" s="126">
        <f t="shared" si="50"/>
        <v>0.73764479469993216</v>
      </c>
      <c r="EZ44" s="6">
        <f>+'Serie Gasto $Corrientes'!FL44*'Serie Gasto Constantes'!$AR$207</f>
        <v>97381348113.61319</v>
      </c>
      <c r="FA44" s="7">
        <f t="shared" si="51"/>
        <v>0.45953535424833392</v>
      </c>
      <c r="FB44" s="6">
        <f>+'Serie Gasto $Corrientes'!FQ44*'Serie Gasto Constantes'!$AR$207</f>
        <v>211564885459.19998</v>
      </c>
      <c r="FC44" s="6">
        <f>+'Serie Gasto $Corrientes'!FR44*'Serie Gasto Constantes'!$AR$207</f>
        <v>213740396362.77118</v>
      </c>
      <c r="FD44" s="6">
        <f>+'Serie Gasto $Corrientes'!FS44*'Serie Gasto Constantes'!$AR$207</f>
        <v>167952195584.6904</v>
      </c>
      <c r="FE44" s="126">
        <f t="shared" si="78"/>
        <v>0.78577657028217218</v>
      </c>
      <c r="FF44" s="6">
        <f>+'Serie Gasto $Corrientes'!FU44*'Serie Gasto Constantes'!$AR$207</f>
        <v>113937331803.1104</v>
      </c>
      <c r="FG44" s="7">
        <f t="shared" si="79"/>
        <v>0.53306409898169227</v>
      </c>
      <c r="FH44" s="6">
        <f>+'Serie Gasto $Corrientes'!FW44*'Serie Gasto Constantes'!$AR$207</f>
        <v>211564885459.19998</v>
      </c>
      <c r="FI44" s="6">
        <f>+'Serie Gasto $Corrientes'!FX44*'Serie Gasto Constantes'!$AR$207</f>
        <v>219868765373.07239</v>
      </c>
      <c r="FJ44" s="6">
        <f>+'Serie Gasto $Corrientes'!FY44*'Serie Gasto Constantes'!$AR$207</f>
        <v>197247056105.01837</v>
      </c>
      <c r="FK44" s="126">
        <f t="shared" si="80"/>
        <v>0.89711267432793562</v>
      </c>
      <c r="FL44" s="6">
        <f>+'Serie Gasto $Corrientes'!GA44*'Serie Gasto Constantes'!$AR$207</f>
        <v>140189615284.3992</v>
      </c>
      <c r="FM44" s="7">
        <f t="shared" si="81"/>
        <v>0.63760586933085317</v>
      </c>
      <c r="FN44" s="6">
        <f>+'Serie Gasto $Corrientes'!GC44*'Serie Gasto Constantes'!$AR$207</f>
        <v>211564885459.19998</v>
      </c>
      <c r="FO44" s="6">
        <f>+'Serie Gasto $Corrientes'!GD44*'Serie Gasto Constantes'!$AR$207</f>
        <v>219868765373.07239</v>
      </c>
      <c r="FP44" s="6">
        <f>+'Serie Gasto $Corrientes'!GE44*'Serie Gasto Constantes'!$AR$207</f>
        <v>214955624495.39877</v>
      </c>
      <c r="FQ44" s="126">
        <f t="shared" si="56"/>
        <v>0.97765421173245315</v>
      </c>
      <c r="FR44" s="6">
        <f>+'Serie Gasto $Corrientes'!GG44*'Serie Gasto Constantes'!$AR$207</f>
        <v>176654789975.47678</v>
      </c>
      <c r="FS44" s="7">
        <f t="shared" si="57"/>
        <v>0.80345559623136864</v>
      </c>
      <c r="FT44" s="6">
        <f>+'Serie Gasto $Corrientes'!GI44*'Serie Gasto Constantes'!$AS$207</f>
        <v>247844692000</v>
      </c>
      <c r="FU44" s="6">
        <f>+'Serie Gasto $Corrientes'!GJ44*'Serie Gasto Constantes'!$AS$207</f>
        <v>247844692000</v>
      </c>
      <c r="FV44" s="6">
        <f>+'Serie Gasto $Corrientes'!GK44*'Serie Gasto Constantes'!$AS$207</f>
        <v>1399203529</v>
      </c>
      <c r="FW44" s="126">
        <f t="shared" si="58"/>
        <v>5.6454851532587993E-3</v>
      </c>
      <c r="FX44" s="6">
        <f>+'Serie Gasto $Corrientes'!GM44*'Serie Gasto Constantes'!$AS$207</f>
        <v>0</v>
      </c>
      <c r="FY44" s="7">
        <f t="shared" si="59"/>
        <v>0</v>
      </c>
      <c r="FZ44" s="6">
        <f>+'Serie Gasto $Corrientes'!GO44*'Serie Gasto Constantes'!$AS$207</f>
        <v>247844692000</v>
      </c>
      <c r="GA44" s="6">
        <f>+'Serie Gasto $Corrientes'!GP44*'Serie Gasto Constantes'!$AS$207</f>
        <v>247844692000</v>
      </c>
      <c r="GB44" s="6">
        <f>+'Serie Gasto $Corrientes'!GQ44*'Serie Gasto Constantes'!$AS$207</f>
        <v>46437067145</v>
      </c>
      <c r="GC44" s="126">
        <f t="shared" si="60"/>
        <v>0.18736357341475765</v>
      </c>
      <c r="GD44" s="6">
        <f>+'Serie Gasto $Corrientes'!GS44*'Serie Gasto Constantes'!$AS$207</f>
        <v>7661404380</v>
      </c>
      <c r="GE44" s="7">
        <f t="shared" si="61"/>
        <v>3.0912118061418883E-2</v>
      </c>
      <c r="GF44" s="6">
        <f>+'Serie Gasto $Corrientes'!GU44*'Serie Gasto Constantes'!$AS$207</f>
        <v>247844692000</v>
      </c>
      <c r="GG44" s="6">
        <f>+'Serie Gasto $Corrientes'!GV44*'Serie Gasto Constantes'!$AS$207</f>
        <v>247844692000</v>
      </c>
      <c r="GH44" s="6">
        <f>+'Serie Gasto $Corrientes'!GW44*'Serie Gasto Constantes'!$AS$207</f>
        <v>59718014137</v>
      </c>
      <c r="GI44" s="126">
        <f t="shared" si="62"/>
        <v>0.24094933667976234</v>
      </c>
      <c r="GJ44" s="6">
        <f>+'Serie Gasto $Corrientes'!GY44*'Serie Gasto Constantes'!$AS$207</f>
        <v>11794561677</v>
      </c>
      <c r="GK44" s="7">
        <f t="shared" si="63"/>
        <v>4.7588518365364062E-2</v>
      </c>
      <c r="GL44" s="6">
        <f>+'Serie Gasto $Corrientes'!HA44*'Serie Gasto Constantes'!$AS$207</f>
        <v>247844692000</v>
      </c>
      <c r="GM44" s="6">
        <f>+'Serie Gasto $Corrientes'!HB44*'Serie Gasto Constantes'!$AS$207</f>
        <v>247844692000</v>
      </c>
      <c r="GN44" s="6">
        <f>+'Serie Gasto $Corrientes'!HC44*'Serie Gasto Constantes'!$AS$207</f>
        <v>69940188408</v>
      </c>
      <c r="GO44" s="126">
        <f t="shared" si="64"/>
        <v>0.28219361021457745</v>
      </c>
      <c r="GP44" s="6">
        <f>+'Serie Gasto $Corrientes'!HE44*'Serie Gasto Constantes'!$AS$207</f>
        <v>22098937521</v>
      </c>
      <c r="GQ44" s="7">
        <f t="shared" si="65"/>
        <v>8.9164457558768298E-2</v>
      </c>
      <c r="GR44" s="6">
        <f>+'Serie Gasto $Corrientes'!HG44*'Serie Gasto Constantes'!$AS$207</f>
        <v>247844692000</v>
      </c>
      <c r="GS44" s="6">
        <f>+'Serie Gasto $Corrientes'!HH44*'Serie Gasto Constantes'!$AS$207</f>
        <v>254266680245</v>
      </c>
      <c r="GT44" s="6">
        <f>+'Serie Gasto $Corrientes'!HI44*'Serie Gasto Constantes'!$AS$207</f>
        <v>91019874109</v>
      </c>
      <c r="GU44" s="126">
        <f t="shared" si="66"/>
        <v>0.3579701202741048</v>
      </c>
      <c r="GV44" s="6">
        <f>+'Serie Gasto $Corrientes'!HK44*'Serie Gasto Constantes'!$AS$207</f>
        <v>31289003986</v>
      </c>
      <c r="GW44" s="7">
        <f t="shared" si="67"/>
        <v>0.12305585598494979</v>
      </c>
      <c r="GX44" s="6">
        <f>+'Serie Gasto $Corrientes'!HM44*'Serie Gasto Constantes'!$AS$207</f>
        <v>247844692000</v>
      </c>
      <c r="GY44" s="6">
        <f>+'Serie Gasto $Corrientes'!HN44*'Serie Gasto Constantes'!$AS$207</f>
        <v>254266680245</v>
      </c>
      <c r="GZ44" s="6">
        <f>+'Serie Gasto $Corrientes'!HO44*'Serie Gasto Constantes'!$AS$207</f>
        <v>132815122287</v>
      </c>
      <c r="HA44" s="126">
        <f t="shared" si="68"/>
        <v>0.52234575981023268</v>
      </c>
      <c r="HB44" s="6">
        <f>+'Serie Gasto $Corrientes'!HQ44*'Serie Gasto Constantes'!$AS$207</f>
        <v>57452607314</v>
      </c>
      <c r="HC44" s="7">
        <f t="shared" si="69"/>
        <v>0.22595413311190141</v>
      </c>
    </row>
    <row r="45" spans="1:211" x14ac:dyDescent="0.35">
      <c r="A45" s="43" t="s">
        <v>37</v>
      </c>
      <c r="B45" s="3">
        <f>+'Serie Gasto $Corrientes'!B45*'Serie Gasto Constantes'!$V$207</f>
        <v>68663845892.035172</v>
      </c>
      <c r="C45" s="1">
        <f>+'Serie Gasto $Corrientes'!C45*'Serie Gasto Constantes'!$V$207</f>
        <v>63735416377.275047</v>
      </c>
      <c r="D45" s="4">
        <f t="shared" si="0"/>
        <v>0.9282238061277629</v>
      </c>
      <c r="E45" s="3">
        <f>+'Serie Gasto $Corrientes'!E45*'Serie Gasto Constantes'!$W$207</f>
        <v>103773055350.27388</v>
      </c>
      <c r="F45" s="1">
        <f>+'Serie Gasto $Corrientes'!F45*'Serie Gasto Constantes'!$W$207</f>
        <v>97863468512.041931</v>
      </c>
      <c r="G45" s="4">
        <f t="shared" si="1"/>
        <v>0.94305278168514139</v>
      </c>
      <c r="H45" s="3">
        <f>+'Serie Gasto $Corrientes'!H45*'Serie Gasto Constantes'!$X$207</f>
        <v>102134055338.59283</v>
      </c>
      <c r="I45" s="1">
        <f>+'Serie Gasto $Corrientes'!I45*'Serie Gasto Constantes'!$X$207</f>
        <v>99678625581.666153</v>
      </c>
      <c r="J45" s="4">
        <f t="shared" si="2"/>
        <v>0.97595875588424952</v>
      </c>
      <c r="K45" s="3">
        <f>+'Serie Gasto $Corrientes'!K45*'Serie Gasto Constantes'!$Y$207</f>
        <v>139109575929.20081</v>
      </c>
      <c r="L45" s="1">
        <f>+'Serie Gasto $Corrientes'!L45*'Serie Gasto Constantes'!$Y$207</f>
        <v>135259571139.37971</v>
      </c>
      <c r="M45" s="4">
        <f t="shared" si="3"/>
        <v>0.97232394129516619</v>
      </c>
      <c r="N45" s="3">
        <f>+'Serie Gasto $Corrientes'!N45*'Serie Gasto Constantes'!$Z$207</f>
        <v>173670760160.54929</v>
      </c>
      <c r="O45" s="1">
        <f>+'Serie Gasto $Corrientes'!O45*'Serie Gasto Constantes'!$Z$207</f>
        <v>169666582902.02899</v>
      </c>
      <c r="P45" s="4">
        <f t="shared" si="4"/>
        <v>0.97694386058528992</v>
      </c>
      <c r="Q45" s="3">
        <f>+'Serie Gasto $Corrientes'!Q45*'Serie Gasto Constantes'!$AA$207</f>
        <v>164368303065.02829</v>
      </c>
      <c r="R45" s="1">
        <f>+'Serie Gasto $Corrientes'!R45*'Serie Gasto Constantes'!$AA$207</f>
        <v>161324332847.4241</v>
      </c>
      <c r="S45" s="4">
        <f t="shared" si="5"/>
        <v>0.98148079550106493</v>
      </c>
      <c r="T45" s="3">
        <f>+'Serie Gasto $Corrientes'!T45*'Serie Gasto Constantes'!$AB$207</f>
        <v>145961739848.96262</v>
      </c>
      <c r="U45" s="1">
        <f>+'Serie Gasto $Corrientes'!U45*'Serie Gasto Constantes'!$AB$207</f>
        <v>130685965462.75601</v>
      </c>
      <c r="V45" s="4">
        <f t="shared" si="6"/>
        <v>0.89534398259424985</v>
      </c>
      <c r="W45" s="3">
        <f>+'Serie Gasto $Corrientes'!W45*'Serie Gasto Constantes'!$AC$207</f>
        <v>168144911690.79977</v>
      </c>
      <c r="X45" s="1">
        <f>+'Serie Gasto $Corrientes'!X45*'Serie Gasto Constantes'!$AC$207</f>
        <v>164168683087.33569</v>
      </c>
      <c r="Y45" s="4">
        <f t="shared" si="7"/>
        <v>0.97635237032461664</v>
      </c>
      <c r="Z45" s="3">
        <f>+'Serie Gasto $Corrientes'!Z45*'Serie Gasto Constantes'!$AD$207</f>
        <v>159676647465.5694</v>
      </c>
      <c r="AA45" s="1">
        <f>+'Serie Gasto $Corrientes'!AA45*'Serie Gasto Constantes'!$AD$207</f>
        <v>155173567227.43927</v>
      </c>
      <c r="AB45" s="4">
        <f t="shared" si="8"/>
        <v>0.97179875511163205</v>
      </c>
      <c r="AC45" s="3">
        <f>+'Serie Gasto $Corrientes'!AC45*'Serie Gasto Constantes'!$AE$207</f>
        <v>136752391800.39691</v>
      </c>
      <c r="AD45" s="1">
        <f>+'Serie Gasto $Corrientes'!AD45*'Serie Gasto Constantes'!$AE$207</f>
        <v>131546701864.3454</v>
      </c>
      <c r="AE45" s="125">
        <f t="shared" si="9"/>
        <v>0.96193346333825214</v>
      </c>
      <c r="AF45" s="3">
        <f>+'Serie Gasto $Corrientes'!AF45*'Serie Gasto Constantes'!$AF$207</f>
        <v>134074034687.21774</v>
      </c>
      <c r="AG45" s="1">
        <f>+'Serie Gasto $Corrientes'!AG45*'Serie Gasto Constantes'!$AF$207</f>
        <v>137048429400.89658</v>
      </c>
      <c r="AH45" s="1">
        <f>+'Serie Gasto $Corrientes'!AH45*'Serie Gasto Constantes'!$AF$207</f>
        <v>129904419329.64127</v>
      </c>
      <c r="AI45" s="125">
        <f t="shared" si="82"/>
        <v>0.94787236816587284</v>
      </c>
      <c r="AJ45" s="1">
        <f>+'Serie Gasto $Corrientes'!AJ45*'Serie Gasto Constantes'!$AF$207</f>
        <v>117578028157.04793</v>
      </c>
      <c r="AK45" s="125">
        <f t="shared" si="11"/>
        <v>0.8579305043555554</v>
      </c>
      <c r="AL45" s="3">
        <f>+'Serie Gasto $Corrientes'!AL45*'Serie Gasto Constantes'!$AG$207</f>
        <v>117327207090.03922</v>
      </c>
      <c r="AM45" s="1">
        <f>+'Serie Gasto $Corrientes'!AM45*'Serie Gasto Constantes'!$AG$207</f>
        <v>121612739522.07843</v>
      </c>
      <c r="AN45" s="1">
        <f>+'Serie Gasto $Corrientes'!AN45*'Serie Gasto Constantes'!$AG$207</f>
        <v>113889553091.55438</v>
      </c>
      <c r="AO45" s="125">
        <f t="shared" si="83"/>
        <v>0.93649360699483353</v>
      </c>
      <c r="AP45" s="1">
        <f>+'Serie Gasto $Corrientes'!AP45*'Serie Gasto Constantes'!$AG$207</f>
        <v>107141688988.6497</v>
      </c>
      <c r="AQ45" s="125">
        <f t="shared" si="13"/>
        <v>0.88100711660391839</v>
      </c>
      <c r="AR45" s="3">
        <f>+'Serie Gasto $Corrientes'!AR45*'Serie Gasto Constantes'!$AH$207</f>
        <v>121130732926.29466</v>
      </c>
      <c r="AS45" s="1">
        <f>+'Serie Gasto $Corrientes'!AS45*'Serie Gasto Constantes'!$AH$207</f>
        <v>121130732926.29466</v>
      </c>
      <c r="AT45" s="1">
        <f>+'Serie Gasto $Corrientes'!AT45*'Serie Gasto Constantes'!$AH$207</f>
        <v>113223035725.17848</v>
      </c>
      <c r="AU45" s="125">
        <f t="shared" si="84"/>
        <v>0.93471766404709333</v>
      </c>
      <c r="AV45" s="1">
        <f>+'Serie Gasto $Corrientes'!AV45*'Serie Gasto Constantes'!$AH$207</f>
        <v>107295454365.1971</v>
      </c>
      <c r="AW45" s="125">
        <f t="shared" si="15"/>
        <v>0.88578225998586158</v>
      </c>
      <c r="AX45" s="3">
        <f>+'Serie Gasto $Corrientes'!AX45*'Serie Gasto Constantes'!$AI$207</f>
        <v>123097357427.51183</v>
      </c>
      <c r="AY45" s="1">
        <f>+'Serie Gasto $Corrientes'!AY45*'Serie Gasto Constantes'!$AI$207</f>
        <v>123097357427.51183</v>
      </c>
      <c r="AZ45" s="1">
        <f>+'Serie Gasto $Corrientes'!AZ45*'Serie Gasto Constantes'!$AI$207</f>
        <v>119955287231.74019</v>
      </c>
      <c r="BA45" s="125">
        <f t="shared" si="85"/>
        <v>0.97447491756578197</v>
      </c>
      <c r="BB45" s="1">
        <f>+'Serie Gasto $Corrientes'!BB45*'Serie Gasto Constantes'!$AI$207</f>
        <v>112160341799.7309</v>
      </c>
      <c r="BC45" s="125">
        <f t="shared" si="17"/>
        <v>0.9111514994607306</v>
      </c>
      <c r="BD45" s="3">
        <f>+'Serie Gasto $Corrientes'!BD45*'Serie Gasto Constantes'!$AJ$207</f>
        <v>122427430825.12434</v>
      </c>
      <c r="BE45" s="1">
        <f>+'Serie Gasto $Corrientes'!BE45*'Serie Gasto Constantes'!$AJ$207</f>
        <v>121450000106.87711</v>
      </c>
      <c r="BF45" s="1">
        <f>+'Serie Gasto $Corrientes'!BF45*'Serie Gasto Constantes'!$AJ$207</f>
        <v>115314832614.056</v>
      </c>
      <c r="BG45" s="125">
        <f t="shared" si="86"/>
        <v>0.94948400586725312</v>
      </c>
      <c r="BH45" s="1">
        <f>+'Serie Gasto $Corrientes'!BH45*'Serie Gasto Constantes'!$AJ$207</f>
        <v>108223065871.58836</v>
      </c>
      <c r="BI45" s="125">
        <f t="shared" si="19"/>
        <v>0.89109152553603199</v>
      </c>
      <c r="BJ45" s="3">
        <f>+'Serie Gasto $Corrientes'!BJ45*'Serie Gasto Constantes'!$AK$207</f>
        <v>136981303970.19992</v>
      </c>
      <c r="BK45" s="1">
        <f>+'Serie Gasto $Corrientes'!BK45*'Serie Gasto Constantes'!$AK$207</f>
        <v>137996869120.83963</v>
      </c>
      <c r="BL45" s="1">
        <f>+'Serie Gasto $Corrientes'!BL45*'Serie Gasto Constantes'!$AK$207</f>
        <v>128734737171.54471</v>
      </c>
      <c r="BM45" s="125">
        <f t="shared" si="87"/>
        <v>0.93288157906550506</v>
      </c>
      <c r="BN45" s="1">
        <f>+'Serie Gasto $Corrientes'!BN45*'Serie Gasto Constantes'!$AK$207</f>
        <v>122175978361.55223</v>
      </c>
      <c r="BO45" s="125">
        <f t="shared" si="21"/>
        <v>0.88535326301183304</v>
      </c>
      <c r="BP45" s="3">
        <f>+'Serie Gasto $Corrientes'!BP45*'Serie Gasto Constantes'!$AL$207</f>
        <v>146774947202.37024</v>
      </c>
      <c r="BQ45" s="1">
        <f>+'Serie Gasto $Corrientes'!BQ45*'Serie Gasto Constantes'!$AL$207</f>
        <v>154133986824.52991</v>
      </c>
      <c r="BR45" s="1">
        <f>+'Serie Gasto $Corrientes'!BR45*'Serie Gasto Constantes'!$AL$207</f>
        <v>143028244318.20508</v>
      </c>
      <c r="BS45" s="125">
        <f t="shared" si="88"/>
        <v>0.92794747780729314</v>
      </c>
      <c r="BT45" s="1">
        <f>+'Serie Gasto $Corrientes'!BT45*'Serie Gasto Constantes'!$AL$207</f>
        <v>135019010010.47403</v>
      </c>
      <c r="BU45" s="125">
        <f t="shared" si="23"/>
        <v>0.87598467276515168</v>
      </c>
      <c r="BV45" s="3">
        <f>+'Serie Gasto $Corrientes'!BV45*'Serie Gasto Constantes'!$AM$207</f>
        <v>174553338878.12253</v>
      </c>
      <c r="BW45" s="1">
        <f>+'Serie Gasto $Corrientes'!BW45*'Serie Gasto Constantes'!$AM$207</f>
        <v>172853983473.11908</v>
      </c>
      <c r="BX45" s="1">
        <f>+'Serie Gasto $Corrientes'!BX45*'Serie Gasto Constantes'!$AM$207</f>
        <v>166302645263.34174</v>
      </c>
      <c r="BY45" s="125">
        <f t="shared" si="89"/>
        <v>0.96209900357433098</v>
      </c>
      <c r="BZ45" s="1">
        <f>+'Serie Gasto $Corrientes'!BZ45*'Serie Gasto Constantes'!$AM$207</f>
        <v>152492550169.93994</v>
      </c>
      <c r="CA45" s="125">
        <f t="shared" si="25"/>
        <v>0.88220443119642888</v>
      </c>
      <c r="CB45" s="3">
        <f>+'Serie Gasto $Corrientes'!CB45*'Serie Gasto Constantes'!$AN$207</f>
        <v>172563968262.73129</v>
      </c>
      <c r="CC45" s="1">
        <f>+'Serie Gasto $Corrientes'!CC45*'Serie Gasto Constantes'!$AN$207</f>
        <v>171615111947.39713</v>
      </c>
      <c r="CD45" s="1">
        <f>+'Serie Gasto $Corrientes'!CD45*'Serie Gasto Constantes'!$AN$207</f>
        <v>161656487010.75531</v>
      </c>
      <c r="CE45" s="125">
        <f t="shared" si="90"/>
        <v>0.94197116545485637</v>
      </c>
      <c r="CF45" s="1">
        <f>+'Serie Gasto $Corrientes'!CF45*'Serie Gasto Constantes'!$AN$207</f>
        <v>149659144191.04388</v>
      </c>
      <c r="CG45" s="4">
        <f t="shared" si="27"/>
        <v>0.87206273674148749</v>
      </c>
      <c r="CH45" s="1">
        <f>+'Serie Gasto $Corrientes'!CH45*'Serie Gasto Constantes'!$AO$207</f>
        <v>166203934210.8042</v>
      </c>
      <c r="CI45" s="1">
        <f>+'Serie Gasto $Corrientes'!CI45*'Serie Gasto Constantes'!$AO$207</f>
        <v>166693246546.8602</v>
      </c>
      <c r="CJ45" s="1">
        <f>+'Serie Gasto $Corrientes'!CJ45*'Serie Gasto Constantes'!$AO$207</f>
        <v>160192046841.01266</v>
      </c>
      <c r="CK45" s="125">
        <f t="shared" si="28"/>
        <v>0.96099902161291251</v>
      </c>
      <c r="CL45" s="1">
        <f>+'Serie Gasto $Corrientes'!CL45*'Serie Gasto Constantes'!$AO$207</f>
        <v>147787720978.47391</v>
      </c>
      <c r="CM45" s="4">
        <f t="shared" si="29"/>
        <v>0.88658493394288984</v>
      </c>
      <c r="CN45" s="1">
        <f>+'Serie Gasto $Corrientes'!CN45*'Serie Gasto Constantes'!$AP$207</f>
        <v>168938847507.17712</v>
      </c>
      <c r="CO45" s="1">
        <f>+'Serie Gasto $Corrientes'!CO45*'Serie Gasto Constantes'!$AP$207</f>
        <v>177204087532.12143</v>
      </c>
      <c r="CP45" s="1">
        <f>+'Serie Gasto $Corrientes'!CP45*'Serie Gasto Constantes'!$AP$207</f>
        <v>175043597782.2435</v>
      </c>
      <c r="CQ45" s="125">
        <f t="shared" si="30"/>
        <v>0.98780790116093509</v>
      </c>
      <c r="CR45" s="1">
        <f>+'Serie Gasto $Corrientes'!CR45*'Serie Gasto Constantes'!$AP$207</f>
        <v>162302085909.87576</v>
      </c>
      <c r="CS45" s="4">
        <f t="shared" si="31"/>
        <v>0.91590486523317693</v>
      </c>
      <c r="CT45" s="1">
        <f>+'Serie Gasto $Corrientes'!DC45*'Serie Gasto Constantes'!$AQ$207</f>
        <v>183935647912.0123</v>
      </c>
      <c r="CU45" s="1">
        <f>+'Serie Gasto $Corrientes'!DD45*'Serie Gasto Constantes'!$AQ$207</f>
        <v>188014859084.49234</v>
      </c>
      <c r="CV45" s="1">
        <f>+'Serie Gasto $Corrientes'!DE45*'Serie Gasto Constantes'!$AQ$207</f>
        <v>185787115639.18488</v>
      </c>
      <c r="CW45" s="125">
        <f t="shared" si="77"/>
        <v>0.98815123732158672</v>
      </c>
      <c r="CX45" s="1">
        <f>+'Serie Gasto $Corrientes'!DG45*'Serie Gasto Constantes'!$AQ$207</f>
        <v>177047988839.05664</v>
      </c>
      <c r="CY45" s="4">
        <f t="shared" si="33"/>
        <v>0.94167019405361319</v>
      </c>
      <c r="CZ45" s="1">
        <f>+'Serie Gasto $Corrientes'!DL45*'Serie Gasto Constantes'!$AR$207</f>
        <v>204440015223.59998</v>
      </c>
      <c r="DA45" s="1">
        <f>+'Serie Gasto $Corrientes'!DM45*'Serie Gasto Constantes'!$AR$207</f>
        <v>204440015223.59998</v>
      </c>
      <c r="DB45" s="1">
        <f>+'Serie Gasto $Corrientes'!DN45*'Serie Gasto Constantes'!$AR$207</f>
        <v>8943460950.2783985</v>
      </c>
      <c r="DC45" s="125">
        <f t="shared" si="34"/>
        <v>4.3746137176211633E-2</v>
      </c>
      <c r="DD45" s="1">
        <f>+'Serie Gasto $Corrientes'!DP45*'Serie Gasto Constantes'!$AR$207</f>
        <v>5846335289.0591993</v>
      </c>
      <c r="DE45" s="4">
        <f t="shared" si="35"/>
        <v>2.8596824758914979E-2</v>
      </c>
      <c r="DF45" s="1">
        <f>+'Serie Gasto $Corrientes'!DR45*'Serie Gasto Constantes'!$AR$207</f>
        <v>204440015223.59998</v>
      </c>
      <c r="DG45" s="1">
        <f>+'Serie Gasto $Corrientes'!DS45*'Serie Gasto Constantes'!$AR$207</f>
        <v>204440015223.59998</v>
      </c>
      <c r="DH45" s="1">
        <f>+'Serie Gasto $Corrientes'!DT45*'Serie Gasto Constantes'!$AR$207</f>
        <v>28572323877.863998</v>
      </c>
      <c r="DI45" s="125">
        <f t="shared" si="36"/>
        <v>0.13975895984264089</v>
      </c>
      <c r="DJ45" s="1">
        <f>+'Serie Gasto $Corrientes'!DV45*'Serie Gasto Constantes'!$AR$207</f>
        <v>13936594213.619999</v>
      </c>
      <c r="DK45" s="4">
        <f t="shared" si="37"/>
        <v>6.816960074267886E-2</v>
      </c>
      <c r="DL45" s="1">
        <f>+'Serie Gasto $Corrientes'!DX45*'Serie Gasto Constantes'!$AR$207</f>
        <v>204440015223.59998</v>
      </c>
      <c r="DM45" s="1">
        <f>+'Serie Gasto $Corrientes'!DY45*'Serie Gasto Constantes'!$AR$207</f>
        <v>204440015223.59998</v>
      </c>
      <c r="DN45" s="1">
        <f>+'Serie Gasto $Corrientes'!DZ45*'Serie Gasto Constantes'!$AR$207</f>
        <v>44874357842.293198</v>
      </c>
      <c r="DO45" s="125">
        <f t="shared" si="38"/>
        <v>0.21949889699046074</v>
      </c>
      <c r="DP45" s="1">
        <f>+'Serie Gasto $Corrientes'!EB45*'Serie Gasto Constantes'!$AR$207</f>
        <v>23546793577.553997</v>
      </c>
      <c r="DQ45" s="4">
        <f t="shared" si="39"/>
        <v>0.11517702907525426</v>
      </c>
      <c r="DR45" s="1">
        <f>+'Serie Gasto $Corrientes'!ED45*'Serie Gasto Constantes'!$AR$207</f>
        <v>204440015223.59998</v>
      </c>
      <c r="DS45" s="1">
        <f>+'Serie Gasto $Corrientes'!EE45*'Serie Gasto Constantes'!$AR$207</f>
        <v>204440015223.59998</v>
      </c>
      <c r="DT45" s="1">
        <f>+'Serie Gasto $Corrientes'!EF45*'Serie Gasto Constantes'!$AR$207</f>
        <v>57924899586.512398</v>
      </c>
      <c r="DU45" s="125">
        <f t="shared" si="40"/>
        <v>0.28333445154148917</v>
      </c>
      <c r="DV45" s="1">
        <f>+'Serie Gasto $Corrientes'!EH45*'Serie Gasto Constantes'!$AR$207</f>
        <v>36119737373.537994</v>
      </c>
      <c r="DW45" s="4">
        <f t="shared" si="41"/>
        <v>0.17667645609414157</v>
      </c>
      <c r="DX45" s="1">
        <f>+'Serie Gasto $Corrientes'!EJ45*'Serie Gasto Constantes'!$AR$207</f>
        <v>204440015223.59998</v>
      </c>
      <c r="DY45" s="1">
        <f>+'Serie Gasto $Corrientes'!EK45*'Serie Gasto Constantes'!$AR$207</f>
        <v>203135030135.43478</v>
      </c>
      <c r="DZ45" s="1">
        <f>+'Serie Gasto $Corrientes'!EL45*'Serie Gasto Constantes'!$AR$207</f>
        <v>68913067541.978394</v>
      </c>
      <c r="EA45" s="125">
        <f t="shared" si="42"/>
        <v>0.33924758076454103</v>
      </c>
      <c r="EB45" s="1">
        <f>+'Serie Gasto $Corrientes'!EN45*'Serie Gasto Constantes'!$AR$207</f>
        <v>48246744330.844795</v>
      </c>
      <c r="EC45" s="4">
        <f t="shared" si="43"/>
        <v>0.23751070555717341</v>
      </c>
      <c r="ED45" s="1">
        <f>+'Serie Gasto $Corrientes'!EP45*'Serie Gasto Constantes'!$AR$207</f>
        <v>204440015223.59998</v>
      </c>
      <c r="EE45" s="1">
        <f>+'Serie Gasto $Corrientes'!EQ45*'Serie Gasto Constantes'!$AR$207</f>
        <v>203135030135.43478</v>
      </c>
      <c r="EF45" s="1">
        <f>+'Serie Gasto $Corrientes'!ER45*'Serie Gasto Constantes'!$AR$207</f>
        <v>83312781418.885193</v>
      </c>
      <c r="EG45" s="125">
        <f t="shared" si="44"/>
        <v>0.41013497949289518</v>
      </c>
      <c r="EH45" s="1">
        <f>+'Serie Gasto $Corrientes'!ET45*'Serie Gasto Constantes'!$AR$207</f>
        <v>68172329474.199593</v>
      </c>
      <c r="EI45" s="4">
        <f t="shared" si="45"/>
        <v>0.33560105033950832</v>
      </c>
      <c r="EJ45" s="1">
        <f>+'Serie Gasto $Corrientes'!EV45*'Serie Gasto Constantes'!$AR$207</f>
        <v>204440015223.59998</v>
      </c>
      <c r="EK45" s="1">
        <f>+'Serie Gasto $Corrientes'!EW45*'Serie Gasto Constantes'!$AR$207</f>
        <v>203135030135.43478</v>
      </c>
      <c r="EL45" s="1">
        <f>+'Serie Gasto $Corrientes'!EX45*'Serie Gasto Constantes'!$AR$207</f>
        <v>96243827360.865585</v>
      </c>
      <c r="EM45" s="125">
        <f t="shared" si="46"/>
        <v>0.47379237001465291</v>
      </c>
      <c r="EN45" s="1">
        <f>+'Serie Gasto $Corrientes'!EZ45*'Serie Gasto Constantes'!$AR$207</f>
        <v>83020950276.092392</v>
      </c>
      <c r="EO45" s="4">
        <f t="shared" si="47"/>
        <v>0.40869834326822124</v>
      </c>
      <c r="EP45" s="1">
        <f>+'Serie Gasto $Corrientes'!FB45*'Serie Gasto Constantes'!$AR$207</f>
        <v>204440015223.59998</v>
      </c>
      <c r="EQ45" s="1">
        <f>+'Serie Gasto $Corrientes'!FC45*'Serie Gasto Constantes'!$AR$207</f>
        <v>203135030135.43478</v>
      </c>
      <c r="ER45" s="1">
        <f>+'Serie Gasto $Corrientes'!FD45*'Serie Gasto Constantes'!$AR$207</f>
        <v>121111793481.10439</v>
      </c>
      <c r="ES45" s="125">
        <f t="shared" si="48"/>
        <v>0.5962132351094559</v>
      </c>
      <c r="ET45" s="1">
        <f>+'Serie Gasto $Corrientes'!FF45*'Serie Gasto Constantes'!$AR$207</f>
        <v>95024599142.272797</v>
      </c>
      <c r="EU45" s="4">
        <f t="shared" si="49"/>
        <v>0.46779031208412314</v>
      </c>
      <c r="EV45" s="1">
        <f>+'Serie Gasto $Corrientes'!FH45*'Serie Gasto Constantes'!$AR$207</f>
        <v>204440015223.59998</v>
      </c>
      <c r="EW45" s="1">
        <f>+'Serie Gasto $Corrientes'!FI45*'Serie Gasto Constantes'!$AR$207</f>
        <v>198598703989.35837</v>
      </c>
      <c r="EX45" s="1">
        <f>+'Serie Gasto $Corrientes'!FJ45*'Serie Gasto Constantes'!$AR$207</f>
        <v>132738194663.53679</v>
      </c>
      <c r="EY45" s="125">
        <f t="shared" si="50"/>
        <v>0.66837392186934608</v>
      </c>
      <c r="EZ45" s="1">
        <f>+'Serie Gasto $Corrientes'!FL45*'Serie Gasto Constantes'!$AR$207</f>
        <v>105669632025.51599</v>
      </c>
      <c r="FA45" s="4">
        <f t="shared" si="51"/>
        <v>0.53207614099625822</v>
      </c>
      <c r="FB45" s="1">
        <f>+'Serie Gasto $Corrientes'!FQ45*'Serie Gasto Constantes'!$AR$207</f>
        <v>204440015223.59998</v>
      </c>
      <c r="FC45" s="1">
        <f>+'Serie Gasto $Corrientes'!FR45*'Serie Gasto Constantes'!$AR$207</f>
        <v>198598703989.35837</v>
      </c>
      <c r="FD45" s="1">
        <f>+'Serie Gasto $Corrientes'!FS45*'Serie Gasto Constantes'!$AR$207</f>
        <v>141635216787.27719</v>
      </c>
      <c r="FE45" s="125">
        <f t="shared" si="78"/>
        <v>0.71317291574504194</v>
      </c>
      <c r="FF45" s="1">
        <f>+'Serie Gasto $Corrientes'!FU45*'Serie Gasto Constantes'!$AR$207</f>
        <v>118005187637.43839</v>
      </c>
      <c r="FG45" s="4">
        <f t="shared" si="79"/>
        <v>0.59418911235071059</v>
      </c>
      <c r="FH45" s="1">
        <f>+'Serie Gasto $Corrientes'!FW45*'Serie Gasto Constantes'!$AR$207</f>
        <v>204440015223.59998</v>
      </c>
      <c r="FI45" s="1">
        <f>+'Serie Gasto $Corrientes'!FX45*'Serie Gasto Constantes'!$AR$207</f>
        <v>198598703989.35837</v>
      </c>
      <c r="FJ45" s="1">
        <f>+'Serie Gasto $Corrientes'!FY45*'Serie Gasto Constantes'!$AR$207</f>
        <v>157111140893.21039</v>
      </c>
      <c r="FK45" s="125">
        <f t="shared" si="80"/>
        <v>0.79109852046984641</v>
      </c>
      <c r="FL45" s="1">
        <f>+'Serie Gasto $Corrientes'!GA45*'Serie Gasto Constantes'!$AR$207</f>
        <v>131910180131.85478</v>
      </c>
      <c r="FM45" s="4">
        <f t="shared" si="81"/>
        <v>0.66420463720107159</v>
      </c>
      <c r="FN45" s="1">
        <f>+'Serie Gasto $Corrientes'!GC45*'Serie Gasto Constantes'!$AR$207</f>
        <v>204440015223.59998</v>
      </c>
      <c r="FO45" s="1">
        <f>+'Serie Gasto $Corrientes'!GD45*'Serie Gasto Constantes'!$AR$207</f>
        <v>198598703989.35837</v>
      </c>
      <c r="FP45" s="1">
        <f>+'Serie Gasto $Corrientes'!GE45*'Serie Gasto Constantes'!$AR$207</f>
        <v>194750198564.922</v>
      </c>
      <c r="FQ45" s="125">
        <f t="shared" si="56"/>
        <v>0.98062169919979647</v>
      </c>
      <c r="FR45" s="1">
        <f>+'Serie Gasto $Corrientes'!GG45*'Serie Gasto Constantes'!$AR$207</f>
        <v>170690360208.90359</v>
      </c>
      <c r="FS45" s="4">
        <f t="shared" si="57"/>
        <v>0.85947368628372212</v>
      </c>
      <c r="FT45" s="1">
        <f>+'Serie Gasto $Corrientes'!GI45*'Serie Gasto Constantes'!$AS$207</f>
        <v>213263951000</v>
      </c>
      <c r="FU45" s="1">
        <f>+'Serie Gasto $Corrientes'!GJ45*'Serie Gasto Constantes'!$AS$207</f>
        <v>213263951000</v>
      </c>
      <c r="FV45" s="1">
        <f>+'Serie Gasto $Corrientes'!GK45*'Serie Gasto Constantes'!$AS$207</f>
        <v>18628139286</v>
      </c>
      <c r="FW45" s="125">
        <f t="shared" si="58"/>
        <v>8.7347811004401768E-2</v>
      </c>
      <c r="FX45" s="1">
        <f>+'Serie Gasto $Corrientes'!GM45*'Serie Gasto Constantes'!$AS$207</f>
        <v>5914606405</v>
      </c>
      <c r="FY45" s="4">
        <f t="shared" si="59"/>
        <v>2.7733737358171705E-2</v>
      </c>
      <c r="FZ45" s="1">
        <f>+'Serie Gasto $Corrientes'!GO45*'Serie Gasto Constantes'!$AS$207</f>
        <v>213263951000</v>
      </c>
      <c r="GA45" s="1">
        <f>+'Serie Gasto $Corrientes'!GP45*'Serie Gasto Constantes'!$AS$207</f>
        <v>213263951000</v>
      </c>
      <c r="GB45" s="1">
        <f>+'Serie Gasto $Corrientes'!GQ45*'Serie Gasto Constantes'!$AS$207</f>
        <v>47177557713</v>
      </c>
      <c r="GC45" s="125">
        <f t="shared" si="60"/>
        <v>0.22121674803352021</v>
      </c>
      <c r="GD45" s="1">
        <f>+'Serie Gasto $Corrientes'!GS45*'Serie Gasto Constantes'!$AS$207</f>
        <v>14142462037</v>
      </c>
      <c r="GE45" s="4">
        <f t="shared" si="61"/>
        <v>6.6314358196430487E-2</v>
      </c>
      <c r="GF45" s="1">
        <f>+'Serie Gasto $Corrientes'!GU45*'Serie Gasto Constantes'!$AS$207</f>
        <v>213263951000</v>
      </c>
      <c r="GG45" s="1">
        <f>+'Serie Gasto $Corrientes'!GV45*'Serie Gasto Constantes'!$AS$207</f>
        <v>213263951000</v>
      </c>
      <c r="GH45" s="1">
        <f>+'Serie Gasto $Corrientes'!GW45*'Serie Gasto Constantes'!$AS$207</f>
        <v>64953710796</v>
      </c>
      <c r="GI45" s="125">
        <f t="shared" si="62"/>
        <v>0.30456957442376187</v>
      </c>
      <c r="GJ45" s="1">
        <f>+'Serie Gasto $Corrientes'!GY45*'Serie Gasto Constantes'!$AS$207</f>
        <v>24204419480</v>
      </c>
      <c r="GK45" s="4">
        <f t="shared" si="63"/>
        <v>0.11349512829760901</v>
      </c>
      <c r="GL45" s="1">
        <f>+'Serie Gasto $Corrientes'!HA45*'Serie Gasto Constantes'!$AS$207</f>
        <v>213263951000</v>
      </c>
      <c r="GM45" s="1">
        <f>+'Serie Gasto $Corrientes'!HB45*'Serie Gasto Constantes'!$AS$207</f>
        <v>213263951000</v>
      </c>
      <c r="GN45" s="1">
        <f>+'Serie Gasto $Corrientes'!HC45*'Serie Gasto Constantes'!$AS$207</f>
        <v>98816556451</v>
      </c>
      <c r="GO45" s="125">
        <f t="shared" si="64"/>
        <v>0.4633533046145244</v>
      </c>
      <c r="GP45" s="1">
        <f>+'Serie Gasto $Corrientes'!HE45*'Serie Gasto Constantes'!$AS$207</f>
        <v>36057649181</v>
      </c>
      <c r="GQ45" s="4">
        <f t="shared" si="65"/>
        <v>0.16907521881651719</v>
      </c>
      <c r="GR45" s="1">
        <f>+'Serie Gasto $Corrientes'!HG45*'Serie Gasto Constantes'!$AS$207</f>
        <v>213263951000</v>
      </c>
      <c r="GS45" s="1">
        <f>+'Serie Gasto $Corrientes'!HH45*'Serie Gasto Constantes'!$AS$207</f>
        <v>213263951000</v>
      </c>
      <c r="GT45" s="1">
        <f>+'Serie Gasto $Corrientes'!HI45*'Serie Gasto Constantes'!$AS$207</f>
        <v>114022764760</v>
      </c>
      <c r="GU45" s="125">
        <f t="shared" si="66"/>
        <v>0.5346555956848047</v>
      </c>
      <c r="GV45" s="1">
        <f>+'Serie Gasto $Corrientes'!HK45*'Serie Gasto Constantes'!$AS$207</f>
        <v>48334469634</v>
      </c>
      <c r="GW45" s="4">
        <f t="shared" si="67"/>
        <v>0.22664153696561684</v>
      </c>
      <c r="GX45" s="1">
        <f>+'Serie Gasto $Corrientes'!HM45*'Serie Gasto Constantes'!$AS$207</f>
        <v>213263951000</v>
      </c>
      <c r="GY45" s="1">
        <f>+'Serie Gasto $Corrientes'!HN45*'Serie Gasto Constantes'!$AS$207</f>
        <v>213263951000</v>
      </c>
      <c r="GZ45" s="1">
        <f>+'Serie Gasto $Corrientes'!HO45*'Serie Gasto Constantes'!$AS$207</f>
        <v>132359399557</v>
      </c>
      <c r="HA45" s="125">
        <f t="shared" si="68"/>
        <v>0.6206365348497177</v>
      </c>
      <c r="HB45" s="1">
        <f>+'Serie Gasto $Corrientes'!HQ45*'Serie Gasto Constantes'!$AS$207</f>
        <v>73344751594</v>
      </c>
      <c r="HC45" s="4">
        <f t="shared" si="69"/>
        <v>0.34391537458667826</v>
      </c>
    </row>
    <row r="46" spans="1:211" x14ac:dyDescent="0.35">
      <c r="A46" s="28" t="s">
        <v>76</v>
      </c>
      <c r="B46" s="5">
        <f>+'Serie Gasto $Corrientes'!B46*'Serie Gasto Constantes'!$V$207</f>
        <v>48608592285.063782</v>
      </c>
      <c r="C46" s="6">
        <f>+'Serie Gasto $Corrientes'!C46*'Serie Gasto Constantes'!$V$207</f>
        <v>48061565679.945343</v>
      </c>
      <c r="D46" s="7">
        <f t="shared" si="0"/>
        <v>0.98874629814600645</v>
      </c>
      <c r="E46" s="5">
        <f>+'Serie Gasto $Corrientes'!E46*'Serie Gasto Constantes'!$W$207</f>
        <v>49096054184.667259</v>
      </c>
      <c r="F46" s="6">
        <f>+'Serie Gasto $Corrientes'!F46*'Serie Gasto Constantes'!$W$207</f>
        <v>45799566673.591805</v>
      </c>
      <c r="G46" s="7">
        <f t="shared" si="1"/>
        <v>0.9328563656322314</v>
      </c>
      <c r="H46" s="5">
        <f>+'Serie Gasto $Corrientes'!H46*'Serie Gasto Constantes'!$X$207</f>
        <v>50066404752.221382</v>
      </c>
      <c r="I46" s="6">
        <f>+'Serie Gasto $Corrientes'!I46*'Serie Gasto Constantes'!$X$207</f>
        <v>50013164815.166481</v>
      </c>
      <c r="J46" s="7">
        <f t="shared" si="2"/>
        <v>0.99893661353719354</v>
      </c>
      <c r="K46" s="5">
        <f>+'Serie Gasto $Corrientes'!K46*'Serie Gasto Constantes'!$Y$207</f>
        <v>52800974797.009407</v>
      </c>
      <c r="L46" s="6">
        <f>+'Serie Gasto $Corrientes'!L46*'Serie Gasto Constantes'!$Y$207</f>
        <v>51812883216.92469</v>
      </c>
      <c r="M46" s="7">
        <f t="shared" si="3"/>
        <v>0.98128648980661093</v>
      </c>
      <c r="N46" s="5">
        <f>+'Serie Gasto $Corrientes'!N46*'Serie Gasto Constantes'!$Z$207</f>
        <v>54810050672.089584</v>
      </c>
      <c r="O46" s="6">
        <f>+'Serie Gasto $Corrientes'!O46*'Serie Gasto Constantes'!$Z$207</f>
        <v>54513100274.035576</v>
      </c>
      <c r="P46" s="7">
        <f t="shared" si="4"/>
        <v>0.99458219077682364</v>
      </c>
      <c r="Q46" s="5">
        <f>+'Serie Gasto $Corrientes'!Q46*'Serie Gasto Constantes'!$AA$207</f>
        <v>66008890534.352936</v>
      </c>
      <c r="R46" s="6">
        <f>+'Serie Gasto $Corrientes'!R46*'Serie Gasto Constantes'!$AA$207</f>
        <v>65119672477.359192</v>
      </c>
      <c r="S46" s="7">
        <f t="shared" si="5"/>
        <v>0.98652881377348756</v>
      </c>
      <c r="T46" s="5">
        <f>+'Serie Gasto $Corrientes'!T46*'Serie Gasto Constantes'!$AB$207</f>
        <v>67648939537.115417</v>
      </c>
      <c r="U46" s="6">
        <f>+'Serie Gasto $Corrientes'!U46*'Serie Gasto Constantes'!$AB$207</f>
        <v>66180497121.029045</v>
      </c>
      <c r="V46" s="7">
        <f t="shared" si="6"/>
        <v>0.97829319386033076</v>
      </c>
      <c r="W46" s="5">
        <f>+'Serie Gasto $Corrientes'!W46*'Serie Gasto Constantes'!$AC$207</f>
        <v>65267626127.646736</v>
      </c>
      <c r="X46" s="6">
        <f>+'Serie Gasto $Corrientes'!X46*'Serie Gasto Constantes'!$AC$207</f>
        <v>64423279099.508537</v>
      </c>
      <c r="Y46" s="7">
        <f t="shared" si="7"/>
        <v>0.98706331027748928</v>
      </c>
      <c r="Z46" s="5">
        <f>+'Serie Gasto $Corrientes'!Z46*'Serie Gasto Constantes'!$AD$207</f>
        <v>66957031832.761192</v>
      </c>
      <c r="AA46" s="6">
        <f>+'Serie Gasto $Corrientes'!AA46*'Serie Gasto Constantes'!$AD$207</f>
        <v>65685697288.419983</v>
      </c>
      <c r="AB46" s="7">
        <f t="shared" si="8"/>
        <v>0.98101268067681635</v>
      </c>
      <c r="AC46" s="5">
        <f>+'Serie Gasto $Corrientes'!AC46*'Serie Gasto Constantes'!$AE$207</f>
        <v>81020677921.203903</v>
      </c>
      <c r="AD46" s="6">
        <f>+'Serie Gasto $Corrientes'!AD46*'Serie Gasto Constantes'!$AE$207</f>
        <v>79355785642.22908</v>
      </c>
      <c r="AE46" s="126">
        <f t="shared" si="9"/>
        <v>0.97945102013841456</v>
      </c>
      <c r="AF46" s="5">
        <f>+'Serie Gasto $Corrientes'!AF46*'Serie Gasto Constantes'!$AF$207</f>
        <v>80329986208.345215</v>
      </c>
      <c r="AG46" s="6">
        <f>+'Serie Gasto $Corrientes'!AG46*'Serie Gasto Constantes'!$AF$207</f>
        <v>85644506869.048965</v>
      </c>
      <c r="AH46" s="6">
        <f>+'Serie Gasto $Corrientes'!AH46*'Serie Gasto Constantes'!$AF$207</f>
        <v>80849484389.709518</v>
      </c>
      <c r="AI46" s="126">
        <f t="shared" si="82"/>
        <v>0.94401249239871188</v>
      </c>
      <c r="AJ46" s="6">
        <f>+'Serie Gasto $Corrientes'!AJ46*'Serie Gasto Constantes'!$AF$207</f>
        <v>78050652094.509048</v>
      </c>
      <c r="AK46" s="126">
        <f t="shared" si="11"/>
        <v>0.91133284489394084</v>
      </c>
      <c r="AL46" s="5">
        <f>+'Serie Gasto $Corrientes'!AL46*'Serie Gasto Constantes'!$AG$207</f>
        <v>92203310619.450974</v>
      </c>
      <c r="AM46" s="6">
        <f>+'Serie Gasto $Corrientes'!AM46*'Serie Gasto Constantes'!$AG$207</f>
        <v>94585517561.294113</v>
      </c>
      <c r="AN46" s="6">
        <f>+'Serie Gasto $Corrientes'!AN46*'Serie Gasto Constantes'!$AG$207</f>
        <v>87186671507.759628</v>
      </c>
      <c r="AO46" s="126">
        <f t="shared" si="83"/>
        <v>0.92177612128897191</v>
      </c>
      <c r="AP46" s="6">
        <f>+'Serie Gasto $Corrientes'!AP46*'Serie Gasto Constantes'!$AG$207</f>
        <v>84315566024.510742</v>
      </c>
      <c r="AQ46" s="126">
        <f t="shared" si="13"/>
        <v>0.89142152200913682</v>
      </c>
      <c r="AR46" s="5">
        <f>+'Serie Gasto $Corrientes'!AR46*'Serie Gasto Constantes'!$AH$207</f>
        <v>98468777245.53801</v>
      </c>
      <c r="AS46" s="6">
        <f>+'Serie Gasto $Corrientes'!AS46*'Serie Gasto Constantes'!$AH$207</f>
        <v>98468777245.53801</v>
      </c>
      <c r="AT46" s="6">
        <f>+'Serie Gasto $Corrientes'!AT46*'Serie Gasto Constantes'!$AH$207</f>
        <v>92344834883.387711</v>
      </c>
      <c r="AU46" s="126">
        <f t="shared" si="84"/>
        <v>0.93780828265105931</v>
      </c>
      <c r="AV46" s="6">
        <f>+'Serie Gasto $Corrientes'!AV46*'Serie Gasto Constantes'!$AH$207</f>
        <v>90004182690.569534</v>
      </c>
      <c r="AW46" s="126">
        <f t="shared" si="15"/>
        <v>0.91403778139885417</v>
      </c>
      <c r="AX46" s="5">
        <f>+'Serie Gasto $Corrientes'!AX46*'Serie Gasto Constantes'!$AI$207</f>
        <v>96709062934.12088</v>
      </c>
      <c r="AY46" s="6">
        <f>+'Serie Gasto $Corrientes'!AY46*'Serie Gasto Constantes'!$AI$207</f>
        <v>96709062934.12088</v>
      </c>
      <c r="AZ46" s="6">
        <f>+'Serie Gasto $Corrientes'!AZ46*'Serie Gasto Constantes'!$AI$207</f>
        <v>93635119512.240097</v>
      </c>
      <c r="BA46" s="126">
        <f t="shared" si="85"/>
        <v>0.96821452583017187</v>
      </c>
      <c r="BB46" s="6">
        <f>+'Serie Gasto $Corrientes'!BB46*'Serie Gasto Constantes'!$AI$207</f>
        <v>91269911445.769852</v>
      </c>
      <c r="BC46" s="126">
        <f t="shared" si="17"/>
        <v>0.94375758255401332</v>
      </c>
      <c r="BD46" s="5">
        <f>+'Serie Gasto $Corrientes'!BD46*'Serie Gasto Constantes'!$AJ$207</f>
        <v>97622381086.618408</v>
      </c>
      <c r="BE46" s="6">
        <f>+'Serie Gasto $Corrientes'!BE46*'Serie Gasto Constantes'!$AJ$207</f>
        <v>96644950368.37117</v>
      </c>
      <c r="BF46" s="6">
        <f>+'Serie Gasto $Corrientes'!BF46*'Serie Gasto Constantes'!$AJ$207</f>
        <v>90609156051.356369</v>
      </c>
      <c r="BG46" s="126">
        <f t="shared" si="86"/>
        <v>0.93754671822988356</v>
      </c>
      <c r="BH46" s="6">
        <f>+'Serie Gasto $Corrientes'!BH46*'Serie Gasto Constantes'!$AJ$207</f>
        <v>88477153869.989578</v>
      </c>
      <c r="BI46" s="126">
        <f t="shared" si="19"/>
        <v>0.91548656740730605</v>
      </c>
      <c r="BJ46" s="5">
        <f>+'Serie Gasto $Corrientes'!BJ46*'Serie Gasto Constantes'!$AK$207</f>
        <v>104928505408.08684</v>
      </c>
      <c r="BK46" s="6">
        <f>+'Serie Gasto $Corrientes'!BK46*'Serie Gasto Constantes'!$AK$207</f>
        <v>104928505408.08684</v>
      </c>
      <c r="BL46" s="6">
        <f>+'Serie Gasto $Corrientes'!BL46*'Serie Gasto Constantes'!$AK$207</f>
        <v>96914259283.917511</v>
      </c>
      <c r="BM46" s="126">
        <f t="shared" si="87"/>
        <v>0.92362184048080731</v>
      </c>
      <c r="BN46" s="6">
        <f>+'Serie Gasto $Corrientes'!BN46*'Serie Gasto Constantes'!$AK$207</f>
        <v>93841435395.238861</v>
      </c>
      <c r="BO46" s="126">
        <f t="shared" si="21"/>
        <v>0.89433691093065448</v>
      </c>
      <c r="BP46" s="5">
        <f>+'Serie Gasto $Corrientes'!BP46*'Serie Gasto Constantes'!$AL$207</f>
        <v>106280679094.18752</v>
      </c>
      <c r="BQ46" s="6">
        <f>+'Serie Gasto $Corrientes'!BQ46*'Serie Gasto Constantes'!$AL$207</f>
        <v>106280679094.18752</v>
      </c>
      <c r="BR46" s="6">
        <f>+'Serie Gasto $Corrientes'!BR46*'Serie Gasto Constantes'!$AL$207</f>
        <v>101059842141.26306</v>
      </c>
      <c r="BS46" s="126">
        <f t="shared" si="88"/>
        <v>0.95087689505354334</v>
      </c>
      <c r="BT46" s="6">
        <f>+'Serie Gasto $Corrientes'!BT46*'Serie Gasto Constantes'!$AL$207</f>
        <v>98128917571.32518</v>
      </c>
      <c r="BU46" s="126">
        <f t="shared" si="23"/>
        <v>0.92329968539589291</v>
      </c>
      <c r="BV46" s="5">
        <f>+'Serie Gasto $Corrientes'!BV46*'Serie Gasto Constantes'!$AM$207</f>
        <v>108329575744.86566</v>
      </c>
      <c r="BW46" s="6">
        <f>+'Serie Gasto $Corrientes'!BW46*'Serie Gasto Constantes'!$AM$207</f>
        <v>108329575744.86566</v>
      </c>
      <c r="BX46" s="6">
        <f>+'Serie Gasto $Corrientes'!BX46*'Serie Gasto Constantes'!$AM$207</f>
        <v>102852963098.9119</v>
      </c>
      <c r="BY46" s="126">
        <f t="shared" si="89"/>
        <v>0.94944489897336892</v>
      </c>
      <c r="BZ46" s="6">
        <f>+'Serie Gasto $Corrientes'!BZ46*'Serie Gasto Constantes'!$AM$207</f>
        <v>99841208620.927963</v>
      </c>
      <c r="CA46" s="126">
        <f t="shared" si="25"/>
        <v>0.92164312409079097</v>
      </c>
      <c r="CB46" s="5">
        <f>+'Serie Gasto $Corrientes'!CB46*'Serie Gasto Constantes'!$AN$207</f>
        <v>112175950485.41978</v>
      </c>
      <c r="CC46" s="6">
        <f>+'Serie Gasto $Corrientes'!CC46*'Serie Gasto Constantes'!$AN$207</f>
        <v>111546620329.36063</v>
      </c>
      <c r="CD46" s="6">
        <f>+'Serie Gasto $Corrientes'!CD46*'Serie Gasto Constantes'!$AN$207</f>
        <v>101949090471.96042</v>
      </c>
      <c r="CE46" s="126">
        <f t="shared" si="90"/>
        <v>0.91395947426231428</v>
      </c>
      <c r="CF46" s="6">
        <f>+'Serie Gasto $Corrientes'!CF46*'Serie Gasto Constantes'!$AN$207</f>
        <v>98013599412.609238</v>
      </c>
      <c r="CG46" s="7">
        <f t="shared" si="27"/>
        <v>0.87867834205292095</v>
      </c>
      <c r="CH46" s="6">
        <f>+'Serie Gasto $Corrientes'!CH46*'Serie Gasto Constantes'!$AO$207</f>
        <v>107777623267.25601</v>
      </c>
      <c r="CI46" s="6">
        <f>+'Serie Gasto $Corrientes'!CI46*'Serie Gasto Constantes'!$AO$207</f>
        <v>108266935603.31201</v>
      </c>
      <c r="CJ46" s="6">
        <f>+'Serie Gasto $Corrientes'!CJ46*'Serie Gasto Constantes'!$AO$207</f>
        <v>105615303313.27902</v>
      </c>
      <c r="CK46" s="126">
        <f t="shared" si="28"/>
        <v>0.97550838328196043</v>
      </c>
      <c r="CL46" s="6">
        <f>+'Serie Gasto $Corrientes'!CL46*'Serie Gasto Constantes'!$AO$207</f>
        <v>102935871391.21187</v>
      </c>
      <c r="CM46" s="7">
        <f t="shared" si="29"/>
        <v>0.95075999720142568</v>
      </c>
      <c r="CN46" s="6">
        <f>+'Serie Gasto $Corrientes'!CN46*'Serie Gasto Constantes'!$AP$207</f>
        <v>100588990261.91249</v>
      </c>
      <c r="CO46" s="6">
        <f>+'Serie Gasto $Corrientes'!CO46*'Serie Gasto Constantes'!$AP$207</f>
        <v>102499015780.94904</v>
      </c>
      <c r="CP46" s="6">
        <f>+'Serie Gasto $Corrientes'!CP46*'Serie Gasto Constantes'!$AP$207</f>
        <v>101373847170.22559</v>
      </c>
      <c r="CQ46" s="126">
        <f t="shared" si="30"/>
        <v>0.98902263985511774</v>
      </c>
      <c r="CR46" s="6">
        <f>+'Serie Gasto $Corrientes'!CR46*'Serie Gasto Constantes'!$AP$207</f>
        <v>99404094462.434998</v>
      </c>
      <c r="CS46" s="7">
        <f t="shared" si="31"/>
        <v>0.96980535573992044</v>
      </c>
      <c r="CT46" s="6">
        <f>+'Serie Gasto $Corrientes'!DC46*'Serie Gasto Constantes'!$AQ$207</f>
        <v>113864011756.5609</v>
      </c>
      <c r="CU46" s="6">
        <f>+'Serie Gasto $Corrientes'!DD46*'Serie Gasto Constantes'!$AQ$207</f>
        <v>117943222929.04095</v>
      </c>
      <c r="CV46" s="6">
        <f>+'Serie Gasto $Corrientes'!DE46*'Serie Gasto Constantes'!$AQ$207</f>
        <v>116032598919.45102</v>
      </c>
      <c r="CW46" s="126">
        <f t="shared" si="77"/>
        <v>0.98380047651623492</v>
      </c>
      <c r="CX46" s="6">
        <f>+'Serie Gasto $Corrientes'!DG46*'Serie Gasto Constantes'!$AQ$207</f>
        <v>113965416796.40489</v>
      </c>
      <c r="CY46" s="7">
        <f t="shared" si="33"/>
        <v>0.96627355066404064</v>
      </c>
      <c r="CZ46" s="6">
        <f>+'Serie Gasto $Corrientes'!DL46*'Serie Gasto Constantes'!$AR$207</f>
        <v>129095001609.59999</v>
      </c>
      <c r="DA46" s="6">
        <f>+'Serie Gasto $Corrientes'!DM46*'Serie Gasto Constantes'!$AR$207</f>
        <v>129095001609.59999</v>
      </c>
      <c r="DB46" s="6">
        <f>+'Serie Gasto $Corrientes'!DN46*'Serie Gasto Constantes'!$AR$207</f>
        <v>7412985899.3423996</v>
      </c>
      <c r="DC46" s="126">
        <f t="shared" si="34"/>
        <v>5.742271820686156E-2</v>
      </c>
      <c r="DD46" s="6">
        <f>+'Serie Gasto $Corrientes'!DP46*'Serie Gasto Constantes'!$AR$207</f>
        <v>5846335289.0591993</v>
      </c>
      <c r="DE46" s="7">
        <f t="shared" si="35"/>
        <v>4.5287077084047563E-2</v>
      </c>
      <c r="DF46" s="6">
        <f>+'Serie Gasto $Corrientes'!DR46*'Serie Gasto Constantes'!$AR$207</f>
        <v>129095001609.59999</v>
      </c>
      <c r="DG46" s="6">
        <f>+'Serie Gasto $Corrientes'!DS46*'Serie Gasto Constantes'!$AR$207</f>
        <v>129095001609.59999</v>
      </c>
      <c r="DH46" s="6">
        <f>+'Serie Gasto $Corrientes'!DT46*'Serie Gasto Constantes'!$AR$207</f>
        <v>16642164509.957998</v>
      </c>
      <c r="DI46" s="126">
        <f t="shared" si="36"/>
        <v>0.12891408886833636</v>
      </c>
      <c r="DJ46" s="6">
        <f>+'Serie Gasto $Corrientes'!DV46*'Serie Gasto Constantes'!$AR$207</f>
        <v>13917182062.071598</v>
      </c>
      <c r="DK46" s="7">
        <f t="shared" si="37"/>
        <v>0.10780573909560774</v>
      </c>
      <c r="DL46" s="6">
        <f>+'Serie Gasto $Corrientes'!DX46*'Serie Gasto Constantes'!$AR$207</f>
        <v>129095001609.59999</v>
      </c>
      <c r="DM46" s="6">
        <f>+'Serie Gasto $Corrientes'!DY46*'Serie Gasto Constantes'!$AR$207</f>
        <v>129095001609.59999</v>
      </c>
      <c r="DN46" s="6">
        <f>+'Serie Gasto $Corrientes'!DZ46*'Serie Gasto Constantes'!$AR$207</f>
        <v>26822084725.831196</v>
      </c>
      <c r="DO46" s="126">
        <f t="shared" si="38"/>
        <v>0.20777012580970916</v>
      </c>
      <c r="DP46" s="6">
        <f>+'Serie Gasto $Corrientes'!EB46*'Serie Gasto Constantes'!$AR$207</f>
        <v>22508338165.357197</v>
      </c>
      <c r="DQ46" s="7">
        <f t="shared" si="39"/>
        <v>0.17435483856629344</v>
      </c>
      <c r="DR46" s="6">
        <f>+'Serie Gasto $Corrientes'!ED46*'Serie Gasto Constantes'!$AR$207</f>
        <v>129095001609.59999</v>
      </c>
      <c r="DS46" s="6">
        <f>+'Serie Gasto $Corrientes'!EE46*'Serie Gasto Constantes'!$AR$207</f>
        <v>129095001609.59999</v>
      </c>
      <c r="DT46" s="6">
        <f>+'Serie Gasto $Corrientes'!EF46*'Serie Gasto Constantes'!$AR$207</f>
        <v>37739523237.436798</v>
      </c>
      <c r="DU46" s="126">
        <f t="shared" si="40"/>
        <v>0.29233915153094775</v>
      </c>
      <c r="DV46" s="6">
        <f>+'Serie Gasto $Corrientes'!EH46*'Serie Gasto Constantes'!$AR$207</f>
        <v>32251349681.225998</v>
      </c>
      <c r="DW46" s="7">
        <f t="shared" si="41"/>
        <v>0.24982647878775552</v>
      </c>
      <c r="DX46" s="6">
        <f>+'Serie Gasto $Corrientes'!EJ46*'Serie Gasto Constantes'!$AR$207</f>
        <v>129095001609.59999</v>
      </c>
      <c r="DY46" s="6">
        <f>+'Serie Gasto $Corrientes'!EK46*'Serie Gasto Constantes'!$AR$207</f>
        <v>127790016521.43478</v>
      </c>
      <c r="DZ46" s="6">
        <f>+'Serie Gasto $Corrientes'!EL46*'Serie Gasto Constantes'!$AR$207</f>
        <v>45641890344.757195</v>
      </c>
      <c r="EA46" s="126">
        <f t="shared" si="42"/>
        <v>0.35716319308168709</v>
      </c>
      <c r="EB46" s="6">
        <f>+'Serie Gasto $Corrientes'!EN46*'Serie Gasto Constantes'!$AR$207</f>
        <v>40184454614.413193</v>
      </c>
      <c r="EC46" s="7">
        <f t="shared" si="43"/>
        <v>0.31445691696638034</v>
      </c>
      <c r="ED46" s="6">
        <f>+'Serie Gasto $Corrientes'!EP46*'Serie Gasto Constantes'!$AR$207</f>
        <v>129095001609.59999</v>
      </c>
      <c r="EE46" s="6">
        <f>+'Serie Gasto $Corrientes'!EQ46*'Serie Gasto Constantes'!$AR$207</f>
        <v>127790016521.43478</v>
      </c>
      <c r="EF46" s="6">
        <f>+'Serie Gasto $Corrientes'!ER46*'Serie Gasto Constantes'!$AR$207</f>
        <v>60041604221.663994</v>
      </c>
      <c r="EG46" s="126">
        <f t="shared" si="44"/>
        <v>0.4698458131241649</v>
      </c>
      <c r="EH46" s="6">
        <f>+'Serie Gasto $Corrientes'!ET46*'Serie Gasto Constantes'!$AR$207</f>
        <v>56233840736.080795</v>
      </c>
      <c r="EI46" s="7">
        <f t="shared" si="45"/>
        <v>0.44004877897991701</v>
      </c>
      <c r="EJ46" s="6">
        <f>+'Serie Gasto $Corrientes'!EV46*'Serie Gasto Constantes'!$AR$207</f>
        <v>129095001609.59999</v>
      </c>
      <c r="EK46" s="6">
        <f>+'Serie Gasto $Corrientes'!EW46*'Serie Gasto Constantes'!$AR$207</f>
        <v>127790016521.43478</v>
      </c>
      <c r="EL46" s="6">
        <f>+'Serie Gasto $Corrientes'!EX46*'Serie Gasto Constantes'!$AR$207</f>
        <v>68327073155.983192</v>
      </c>
      <c r="EM46" s="126">
        <f t="shared" si="46"/>
        <v>0.5346824033356502</v>
      </c>
      <c r="EN46" s="6">
        <f>+'Serie Gasto $Corrientes'!EZ46*'Serie Gasto Constantes'!$AR$207</f>
        <v>64586457458.437195</v>
      </c>
      <c r="EO46" s="7">
        <f t="shared" si="47"/>
        <v>0.50541082329075226</v>
      </c>
      <c r="EP46" s="6">
        <f>+'Serie Gasto $Corrientes'!FB46*'Serie Gasto Constantes'!$AR$207</f>
        <v>129095001609.59999</v>
      </c>
      <c r="EQ46" s="6">
        <f>+'Serie Gasto $Corrientes'!FC46*'Serie Gasto Constantes'!$AR$207</f>
        <v>127790016521.43478</v>
      </c>
      <c r="ER46" s="6">
        <f>+'Serie Gasto $Corrientes'!FD46*'Serie Gasto Constantes'!$AR$207</f>
        <v>75990454802.511597</v>
      </c>
      <c r="ES46" s="126">
        <f t="shared" si="48"/>
        <v>0.59465095060665696</v>
      </c>
      <c r="ET46" s="6">
        <f>+'Serie Gasto $Corrientes'!FF46*'Serie Gasto Constantes'!$AR$207</f>
        <v>72893087553.764389</v>
      </c>
      <c r="EU46" s="7">
        <f t="shared" si="49"/>
        <v>0.57041300672762418</v>
      </c>
      <c r="EV46" s="6">
        <f>+'Serie Gasto $Corrientes'!FH46*'Serie Gasto Constantes'!$AR$207</f>
        <v>129095001609.59999</v>
      </c>
      <c r="EW46" s="6">
        <f>+'Serie Gasto $Corrientes'!FI46*'Serie Gasto Constantes'!$AR$207</f>
        <v>127790016521.43478</v>
      </c>
      <c r="EX46" s="6">
        <f>+'Serie Gasto $Corrientes'!FJ46*'Serie Gasto Constantes'!$AR$207</f>
        <v>84692695269.764389</v>
      </c>
      <c r="EY46" s="126">
        <f t="shared" si="50"/>
        <v>0.66274891869630914</v>
      </c>
      <c r="EZ46" s="6">
        <f>+'Serie Gasto $Corrientes'!FL46*'Serie Gasto Constantes'!$AR$207</f>
        <v>80789310808.252792</v>
      </c>
      <c r="FA46" s="7">
        <f t="shared" si="51"/>
        <v>0.63220361814963566</v>
      </c>
      <c r="FB46" s="6">
        <f>+'Serie Gasto $Corrientes'!FQ46*'Serie Gasto Constantes'!$AR$207</f>
        <v>129095001609.59999</v>
      </c>
      <c r="FC46" s="6">
        <f>+'Serie Gasto $Corrientes'!FR46*'Serie Gasto Constantes'!$AR$207</f>
        <v>127790016521.43478</v>
      </c>
      <c r="FD46" s="6">
        <f>+'Serie Gasto $Corrientes'!FS46*'Serie Gasto Constantes'!$AR$207</f>
        <v>93174215732.582397</v>
      </c>
      <c r="FE46" s="126">
        <f t="shared" si="78"/>
        <v>0.7291196782727849</v>
      </c>
      <c r="FF46" s="6">
        <f>+'Serie Gasto $Corrientes'!FU46*'Serie Gasto Constantes'!$AR$207</f>
        <v>88886767380.325195</v>
      </c>
      <c r="FG46" s="7">
        <f t="shared" si="79"/>
        <v>0.69556894818474202</v>
      </c>
      <c r="FH46" s="6">
        <f>+'Serie Gasto $Corrientes'!FW46*'Serie Gasto Constantes'!$AR$207</f>
        <v>129095001609.59999</v>
      </c>
      <c r="FI46" s="6">
        <f>+'Serie Gasto $Corrientes'!FX46*'Serie Gasto Constantes'!$AR$207</f>
        <v>127790016521.43478</v>
      </c>
      <c r="FJ46" s="6">
        <f>+'Serie Gasto $Corrientes'!FY46*'Serie Gasto Constantes'!$AR$207</f>
        <v>101990444695.90079</v>
      </c>
      <c r="FK46" s="126">
        <f t="shared" si="80"/>
        <v>0.79810964480776536</v>
      </c>
      <c r="FL46" s="6">
        <f>+'Serie Gasto $Corrientes'!GA46*'Serie Gasto Constantes'!$AR$207</f>
        <v>97944088006.814392</v>
      </c>
      <c r="FM46" s="7">
        <f t="shared" si="81"/>
        <v>0.76644553833660234</v>
      </c>
      <c r="FN46" s="6">
        <f>+'Serie Gasto $Corrientes'!GC46*'Serie Gasto Constantes'!$AR$207</f>
        <v>129095001609.59999</v>
      </c>
      <c r="FO46" s="6">
        <f>+'Serie Gasto $Corrientes'!GD46*'Serie Gasto Constantes'!$AR$207</f>
        <v>127790016521.43478</v>
      </c>
      <c r="FP46" s="6">
        <f>+'Serie Gasto $Corrientes'!GE46*'Serie Gasto Constantes'!$AR$207</f>
        <v>125299408913.6088</v>
      </c>
      <c r="FQ46" s="126">
        <f t="shared" si="56"/>
        <v>0.98051015505261929</v>
      </c>
      <c r="FR46" s="6">
        <f>+'Serie Gasto $Corrientes'!GG46*'Serie Gasto Constantes'!$AR$207</f>
        <v>121478387719.27559</v>
      </c>
      <c r="FS46" s="7">
        <f t="shared" si="57"/>
        <v>0.95060937486379837</v>
      </c>
      <c r="FT46" s="6">
        <f>+'Serie Gasto $Corrientes'!GI46*'Serie Gasto Constantes'!$AS$207</f>
        <v>131201709000</v>
      </c>
      <c r="FU46" s="6">
        <f>+'Serie Gasto $Corrientes'!GJ46*'Serie Gasto Constantes'!$AS$207</f>
        <v>131201709000</v>
      </c>
      <c r="FV46" s="6">
        <f>+'Serie Gasto $Corrientes'!GK46*'Serie Gasto Constantes'!$AS$207</f>
        <v>9309264568</v>
      </c>
      <c r="FW46" s="126">
        <f t="shared" si="58"/>
        <v>7.0953836188216116E-2</v>
      </c>
      <c r="FX46" s="6">
        <f>+'Serie Gasto $Corrientes'!GM46*'Serie Gasto Constantes'!$AS$207</f>
        <v>5914606405</v>
      </c>
      <c r="FY46" s="7">
        <f t="shared" si="59"/>
        <v>4.5080254289980325E-2</v>
      </c>
      <c r="FZ46" s="6">
        <f>+'Serie Gasto $Corrientes'!GO46*'Serie Gasto Constantes'!$AS$207</f>
        <v>131201709000</v>
      </c>
      <c r="GA46" s="6">
        <f>+'Serie Gasto $Corrientes'!GP46*'Serie Gasto Constantes'!$AS$207</f>
        <v>131201709000</v>
      </c>
      <c r="GB46" s="6">
        <f>+'Serie Gasto $Corrientes'!GQ46*'Serie Gasto Constantes'!$AS$207</f>
        <v>18244785549</v>
      </c>
      <c r="GC46" s="126">
        <f t="shared" si="60"/>
        <v>0.1390590540935713</v>
      </c>
      <c r="GD46" s="6">
        <f>+'Serie Gasto $Corrientes'!GS46*'Serie Gasto Constantes'!$AS$207</f>
        <v>13983496572</v>
      </c>
      <c r="GE46" s="7">
        <f t="shared" si="61"/>
        <v>0.10658014044618885</v>
      </c>
      <c r="GF46" s="6">
        <f>+'Serie Gasto $Corrientes'!GU46*'Serie Gasto Constantes'!$AS$207</f>
        <v>131201709000</v>
      </c>
      <c r="GG46" s="6">
        <f>+'Serie Gasto $Corrientes'!GV46*'Serie Gasto Constantes'!$AS$207</f>
        <v>131201709000</v>
      </c>
      <c r="GH46" s="6">
        <f>+'Serie Gasto $Corrientes'!GW46*'Serie Gasto Constantes'!$AS$207</f>
        <v>28541388589</v>
      </c>
      <c r="GI46" s="126">
        <f t="shared" si="62"/>
        <v>0.21753823792798307</v>
      </c>
      <c r="GJ46" s="6">
        <f>+'Serie Gasto $Corrientes'!GY46*'Serie Gasto Constantes'!$AS$207</f>
        <v>22253018498</v>
      </c>
      <c r="GK46" s="7">
        <f t="shared" si="63"/>
        <v>0.16960921216353972</v>
      </c>
      <c r="GL46" s="6">
        <f>+'Serie Gasto $Corrientes'!HA46*'Serie Gasto Constantes'!$AS$207</f>
        <v>131201709000</v>
      </c>
      <c r="GM46" s="6">
        <f>+'Serie Gasto $Corrientes'!HB46*'Serie Gasto Constantes'!$AS$207</f>
        <v>131201709000</v>
      </c>
      <c r="GN46" s="6">
        <f>+'Serie Gasto $Corrientes'!HC46*'Serie Gasto Constantes'!$AS$207</f>
        <v>34906153050</v>
      </c>
      <c r="GO46" s="126">
        <f t="shared" si="64"/>
        <v>0.2660495302694571</v>
      </c>
      <c r="GP46" s="6">
        <f>+'Serie Gasto $Corrientes'!HE46*'Serie Gasto Constantes'!$AS$207</f>
        <v>30350456267</v>
      </c>
      <c r="GQ46" s="7">
        <f t="shared" si="65"/>
        <v>0.23132668391537492</v>
      </c>
      <c r="GR46" s="6">
        <f>+'Serie Gasto $Corrientes'!HG46*'Serie Gasto Constantes'!$AS$207</f>
        <v>131201709000</v>
      </c>
      <c r="GS46" s="6">
        <f>+'Serie Gasto $Corrientes'!HH46*'Serie Gasto Constantes'!$AS$207</f>
        <v>131201709000</v>
      </c>
      <c r="GT46" s="6">
        <f>+'Serie Gasto $Corrientes'!HI46*'Serie Gasto Constantes'!$AS$207</f>
        <v>46158405811</v>
      </c>
      <c r="GU46" s="126">
        <f t="shared" si="66"/>
        <v>0.35181253478184493</v>
      </c>
      <c r="GV46" s="6">
        <f>+'Serie Gasto $Corrientes'!HK46*'Serie Gasto Constantes'!$AS$207</f>
        <v>38731345727</v>
      </c>
      <c r="GW46" s="7">
        <f t="shared" si="67"/>
        <v>0.29520458248756498</v>
      </c>
      <c r="GX46" s="6">
        <f>+'Serie Gasto $Corrientes'!HM46*'Serie Gasto Constantes'!$AS$207</f>
        <v>131201709000</v>
      </c>
      <c r="GY46" s="6">
        <f>+'Serie Gasto $Corrientes'!HN46*'Serie Gasto Constantes'!$AS$207</f>
        <v>131201709000</v>
      </c>
      <c r="GZ46" s="6">
        <f>+'Serie Gasto $Corrientes'!HO46*'Serie Gasto Constantes'!$AS$207</f>
        <v>62180127920</v>
      </c>
      <c r="HA46" s="126">
        <f t="shared" si="68"/>
        <v>0.47392772848713427</v>
      </c>
      <c r="HB46" s="6">
        <f>+'Serie Gasto $Corrientes'!HQ46*'Serie Gasto Constantes'!$AS$207</f>
        <v>56464625993</v>
      </c>
      <c r="HC46" s="7">
        <f t="shared" si="69"/>
        <v>0.43036501904864671</v>
      </c>
    </row>
    <row r="47" spans="1:211" x14ac:dyDescent="0.35">
      <c r="A47" s="28" t="s">
        <v>185</v>
      </c>
      <c r="B47" s="5">
        <f>+'Serie Gasto $Corrientes'!B47*'Serie Gasto Constantes'!$V$207</f>
        <v>20055253606.97139</v>
      </c>
      <c r="C47" s="6">
        <f>+'Serie Gasto $Corrientes'!C47*'Serie Gasto Constantes'!$V$207</f>
        <v>15673850697.329702</v>
      </c>
      <c r="D47" s="7">
        <f t="shared" si="0"/>
        <v>0.78153340787878789</v>
      </c>
      <c r="E47" s="5">
        <f>+'Serie Gasto $Corrientes'!E47*'Serie Gasto Constantes'!$W$207</f>
        <v>54677001165.606613</v>
      </c>
      <c r="F47" s="6">
        <f>+'Serie Gasto $Corrientes'!F47*'Serie Gasto Constantes'!$W$207</f>
        <v>52063901838.450119</v>
      </c>
      <c r="G47" s="7">
        <f t="shared" si="1"/>
        <v>0.95220843734202076</v>
      </c>
      <c r="H47" s="5">
        <f>+'Serie Gasto $Corrientes'!H47*'Serie Gasto Constantes'!$X$207</f>
        <v>52067650586.371452</v>
      </c>
      <c r="I47" s="6">
        <f>+'Serie Gasto $Corrientes'!I47*'Serie Gasto Constantes'!$X$207</f>
        <v>49665460766.499672</v>
      </c>
      <c r="J47" s="7">
        <f t="shared" si="2"/>
        <v>0.953864063524684</v>
      </c>
      <c r="K47" s="5">
        <f>+'Serie Gasto $Corrientes'!K47*'Serie Gasto Constantes'!$Y$207</f>
        <v>86308601132.191406</v>
      </c>
      <c r="L47" s="6">
        <f>+'Serie Gasto $Corrientes'!L47*'Serie Gasto Constantes'!$Y$207</f>
        <v>83446687922.455017</v>
      </c>
      <c r="M47" s="7">
        <f t="shared" si="3"/>
        <v>0.96684092695057078</v>
      </c>
      <c r="N47" s="5">
        <f>+'Serie Gasto $Corrientes'!N47*'Serie Gasto Constantes'!$Z$207</f>
        <v>118860709488.45969</v>
      </c>
      <c r="O47" s="6">
        <f>+'Serie Gasto $Corrientes'!O47*'Serie Gasto Constantes'!$Z$207</f>
        <v>115153482627.99341</v>
      </c>
      <c r="P47" s="7">
        <f t="shared" si="4"/>
        <v>0.96881032532599665</v>
      </c>
      <c r="Q47" s="5">
        <f>+'Serie Gasto $Corrientes'!Q47*'Serie Gasto Constantes'!$AA$207</f>
        <v>98359412530.675354</v>
      </c>
      <c r="R47" s="6">
        <f>+'Serie Gasto $Corrientes'!R47*'Serie Gasto Constantes'!$AA$207</f>
        <v>96204660370.064896</v>
      </c>
      <c r="S47" s="7">
        <f t="shared" si="5"/>
        <v>0.97809307614623608</v>
      </c>
      <c r="T47" s="5">
        <f>+'Serie Gasto $Corrientes'!T47*'Serie Gasto Constantes'!$AB$207</f>
        <v>78312800311.847214</v>
      </c>
      <c r="U47" s="6">
        <f>+'Serie Gasto $Corrientes'!U47*'Serie Gasto Constantes'!$AB$207</f>
        <v>64505468341.726974</v>
      </c>
      <c r="V47" s="7">
        <f t="shared" si="6"/>
        <v>0.82368997258253507</v>
      </c>
      <c r="W47" s="5">
        <f>+'Serie Gasto $Corrientes'!W47*'Serie Gasto Constantes'!$AC$207</f>
        <v>102877285563.15303</v>
      </c>
      <c r="X47" s="6">
        <f>+'Serie Gasto $Corrientes'!X47*'Serie Gasto Constantes'!$AC$207</f>
        <v>99745403987.827164</v>
      </c>
      <c r="Y47" s="7">
        <f t="shared" si="7"/>
        <v>0.96955711303829739</v>
      </c>
      <c r="Z47" s="5">
        <f>+'Serie Gasto $Corrientes'!Z47*'Serie Gasto Constantes'!$AD$207</f>
        <v>92719615632.808212</v>
      </c>
      <c r="AA47" s="6">
        <f>+'Serie Gasto $Corrientes'!AA47*'Serie Gasto Constantes'!$AD$207</f>
        <v>89487869939.019302</v>
      </c>
      <c r="AB47" s="7">
        <f t="shared" si="8"/>
        <v>0.96514496234985059</v>
      </c>
      <c r="AC47" s="5">
        <f>+'Serie Gasto $Corrientes'!AC47*'Serie Gasto Constantes'!$AE$207</f>
        <v>55731713879.193008</v>
      </c>
      <c r="AD47" s="6">
        <f>+'Serie Gasto $Corrientes'!AD47*'Serie Gasto Constantes'!$AE$207</f>
        <v>52190916222.116318</v>
      </c>
      <c r="AE47" s="126">
        <f t="shared" si="9"/>
        <v>0.93646709547185447</v>
      </c>
      <c r="AF47" s="5">
        <f>+'Serie Gasto $Corrientes'!AF47*'Serie Gasto Constantes'!$AF$207</f>
        <v>53744048478.87252</v>
      </c>
      <c r="AG47" s="6">
        <f>+'Serie Gasto $Corrientes'!AG47*'Serie Gasto Constantes'!$AF$207</f>
        <v>51403922531.847603</v>
      </c>
      <c r="AH47" s="6">
        <f>+'Serie Gasto $Corrientes'!AH47*'Serie Gasto Constantes'!$AF$207</f>
        <v>49054934939.931747</v>
      </c>
      <c r="AI47" s="126">
        <f t="shared" si="82"/>
        <v>0.95430333958540758</v>
      </c>
      <c r="AJ47" s="6">
        <f>+'Serie Gasto $Corrientes'!AJ47*'Serie Gasto Constantes'!$AF$207</f>
        <v>39527376062.538872</v>
      </c>
      <c r="AK47" s="126">
        <f t="shared" si="11"/>
        <v>0.76895641646898549</v>
      </c>
      <c r="AL47" s="5">
        <f>+'Serie Gasto $Corrientes'!AL47*'Serie Gasto Constantes'!$AG$207</f>
        <v>25123896470.588234</v>
      </c>
      <c r="AM47" s="6">
        <f>+'Serie Gasto $Corrientes'!AM47*'Serie Gasto Constantes'!$AG$207</f>
        <v>27027221960.784313</v>
      </c>
      <c r="AN47" s="6">
        <f>+'Serie Gasto $Corrientes'!AN47*'Serie Gasto Constantes'!$AG$207</f>
        <v>26702881583.794743</v>
      </c>
      <c r="AO47" s="126">
        <f t="shared" si="83"/>
        <v>0.98799949260563369</v>
      </c>
      <c r="AP47" s="6">
        <f>+'Serie Gasto $Corrientes'!AP47*'Serie Gasto Constantes'!$AG$207</f>
        <v>22826122964.138962</v>
      </c>
      <c r="AQ47" s="126">
        <f t="shared" si="13"/>
        <v>0.84456045823943648</v>
      </c>
      <c r="AR47" s="5">
        <f>+'Serie Gasto $Corrientes'!AR47*'Serie Gasto Constantes'!$AH$207</f>
        <v>22661955680.756638</v>
      </c>
      <c r="AS47" s="6">
        <f>+'Serie Gasto $Corrientes'!AS47*'Serie Gasto Constantes'!$AH$207</f>
        <v>22661955680.756638</v>
      </c>
      <c r="AT47" s="6">
        <f>+'Serie Gasto $Corrientes'!AT47*'Serie Gasto Constantes'!$AH$207</f>
        <v>20878200841.790771</v>
      </c>
      <c r="AU47" s="126">
        <f t="shared" si="84"/>
        <v>0.92128857438016531</v>
      </c>
      <c r="AV47" s="6">
        <f>+'Serie Gasto $Corrientes'!AV47*'Serie Gasto Constantes'!$AH$207</f>
        <v>17291271674.627567</v>
      </c>
      <c r="AW47" s="126">
        <f t="shared" si="15"/>
        <v>0.76300880286825479</v>
      </c>
      <c r="AX47" s="5">
        <f>+'Serie Gasto $Corrientes'!AX47*'Serie Gasto Constantes'!$AI$207</f>
        <v>26388294493.390938</v>
      </c>
      <c r="AY47" s="6">
        <f>+'Serie Gasto $Corrientes'!AY47*'Serie Gasto Constantes'!$AI$207</f>
        <v>26388294493.390938</v>
      </c>
      <c r="AZ47" s="6">
        <f>+'Serie Gasto $Corrientes'!AZ47*'Serie Gasto Constantes'!$AI$207</f>
        <v>26320167719.500095</v>
      </c>
      <c r="BA47" s="126">
        <f t="shared" si="85"/>
        <v>0.99741829568000673</v>
      </c>
      <c r="BB47" s="6">
        <f>+'Serie Gasto $Corrientes'!BB47*'Serie Gasto Constantes'!$AI$207</f>
        <v>20890430353.961044</v>
      </c>
      <c r="BC47" s="126">
        <f t="shared" si="17"/>
        <v>0.79165519238816828</v>
      </c>
      <c r="BD47" s="5">
        <f>+'Serie Gasto $Corrientes'!BD47*'Serie Gasto Constantes'!$AJ$207</f>
        <v>24805049738.505939</v>
      </c>
      <c r="BE47" s="6">
        <f>+'Serie Gasto $Corrientes'!BE47*'Serie Gasto Constantes'!$AJ$207</f>
        <v>24805049738.505939</v>
      </c>
      <c r="BF47" s="6">
        <f>+'Serie Gasto $Corrientes'!BF47*'Serie Gasto Constantes'!$AJ$207</f>
        <v>24705676562.699635</v>
      </c>
      <c r="BG47" s="126">
        <f t="shared" si="86"/>
        <v>0.995993832834286</v>
      </c>
      <c r="BH47" s="6">
        <f>+'Serie Gasto $Corrientes'!BH47*'Serie Gasto Constantes'!$AJ$207</f>
        <v>19745912001.598789</v>
      </c>
      <c r="BI47" s="126">
        <f t="shared" si="19"/>
        <v>0.79604403981284366</v>
      </c>
      <c r="BJ47" s="5">
        <f>+'Serie Gasto $Corrientes'!BJ47*'Serie Gasto Constantes'!$AK$207</f>
        <v>32052798562.113083</v>
      </c>
      <c r="BK47" s="6">
        <f>+'Serie Gasto $Corrientes'!BK47*'Serie Gasto Constantes'!$AK$207</f>
        <v>33068363712.752785</v>
      </c>
      <c r="BL47" s="6">
        <f>+'Serie Gasto $Corrientes'!BL47*'Serie Gasto Constantes'!$AK$207</f>
        <v>31820477887.627193</v>
      </c>
      <c r="BM47" s="126">
        <f t="shared" si="87"/>
        <v>0.96226345409874803</v>
      </c>
      <c r="BN47" s="6">
        <f>+'Serie Gasto $Corrientes'!BN47*'Serie Gasto Constantes'!$AK$207</f>
        <v>28334542966.313362</v>
      </c>
      <c r="BO47" s="126">
        <f t="shared" si="21"/>
        <v>0.85684744526340662</v>
      </c>
      <c r="BP47" s="5">
        <f>+'Serie Gasto $Corrientes'!BP47*'Serie Gasto Constantes'!$AL$207</f>
        <v>40494268108.182716</v>
      </c>
      <c r="BQ47" s="6">
        <f>+'Serie Gasto $Corrientes'!BQ47*'Serie Gasto Constantes'!$AL$207</f>
        <v>47853307730.3424</v>
      </c>
      <c r="BR47" s="6">
        <f>+'Serie Gasto $Corrientes'!BR47*'Serie Gasto Constantes'!$AL$207</f>
        <v>41968402176.942017</v>
      </c>
      <c r="BS47" s="126">
        <f t="shared" si="88"/>
        <v>0.8770219691695641</v>
      </c>
      <c r="BT47" s="6">
        <f>+'Serie Gasto $Corrientes'!BT47*'Serie Gasto Constantes'!$AL$207</f>
        <v>36890092439.148849</v>
      </c>
      <c r="BU47" s="126">
        <f t="shared" si="23"/>
        <v>0.77089953001844236</v>
      </c>
      <c r="BV47" s="5">
        <f>+'Serie Gasto $Corrientes'!BV47*'Serie Gasto Constantes'!$AM$207</f>
        <v>66223763133.256874</v>
      </c>
      <c r="BW47" s="6">
        <f>+'Serie Gasto $Corrientes'!BW47*'Serie Gasto Constantes'!$AM$207</f>
        <v>64524407728.25341</v>
      </c>
      <c r="BX47" s="6">
        <f>+'Serie Gasto $Corrientes'!BX47*'Serie Gasto Constantes'!$AM$207</f>
        <v>63449682164.42984</v>
      </c>
      <c r="BY47" s="126">
        <f t="shared" si="89"/>
        <v>0.98334389106910036</v>
      </c>
      <c r="BZ47" s="6">
        <f>+'Serie Gasto $Corrientes'!BZ47*'Serie Gasto Constantes'!$AM$207</f>
        <v>52651341549.011986</v>
      </c>
      <c r="CA47" s="126">
        <f t="shared" si="25"/>
        <v>0.8159910862065527</v>
      </c>
      <c r="CB47" s="5">
        <f>+'Serie Gasto $Corrientes'!CB47*'Serie Gasto Constantes'!$AN$207</f>
        <v>60388017777.311485</v>
      </c>
      <c r="CC47" s="6">
        <f>+'Serie Gasto $Corrientes'!CC47*'Serie Gasto Constantes'!$AN$207</f>
        <v>59545928083.110458</v>
      </c>
      <c r="CD47" s="6">
        <f>+'Serie Gasto $Corrientes'!CD47*'Serie Gasto Constantes'!$AN$207</f>
        <v>59184833003.868828</v>
      </c>
      <c r="CE47" s="126">
        <f t="shared" si="90"/>
        <v>0.99393585605488188</v>
      </c>
      <c r="CF47" s="6">
        <f>+'Serie Gasto $Corrientes'!CF47*'Serie Gasto Constantes'!$AN$207</f>
        <v>51122981243.508591</v>
      </c>
      <c r="CG47" s="7">
        <f t="shared" si="27"/>
        <v>0.85854705584829161</v>
      </c>
      <c r="CH47" s="6">
        <f>+'Serie Gasto $Corrientes'!CH47*'Serie Gasto Constantes'!$AO$207</f>
        <v>58426310943.548187</v>
      </c>
      <c r="CI47" s="6">
        <f>+'Serie Gasto $Corrientes'!CI47*'Serie Gasto Constantes'!$AO$207</f>
        <v>58426310943.548187</v>
      </c>
      <c r="CJ47" s="6">
        <f>+'Serie Gasto $Corrientes'!CJ47*'Serie Gasto Constantes'!$AO$207</f>
        <v>54576743527.73362</v>
      </c>
      <c r="CK47" s="126">
        <f t="shared" si="28"/>
        <v>0.93411243404475697</v>
      </c>
      <c r="CL47" s="6">
        <f>+'Serie Gasto $Corrientes'!CL47*'Serie Gasto Constantes'!$AO$207</f>
        <v>44851849587.262062</v>
      </c>
      <c r="CM47" s="7">
        <f t="shared" si="29"/>
        <v>0.76766526694793646</v>
      </c>
      <c r="CN47" s="6">
        <f>+'Serie Gasto $Corrientes'!CN47*'Serie Gasto Constantes'!$AP$207</f>
        <v>68349857245.264641</v>
      </c>
      <c r="CO47" s="6">
        <f>+'Serie Gasto $Corrientes'!CO47*'Serie Gasto Constantes'!$AP$207</f>
        <v>74705071751.172379</v>
      </c>
      <c r="CP47" s="6">
        <f>+'Serie Gasto $Corrientes'!CP47*'Serie Gasto Constantes'!$AP$207</f>
        <v>73669750612.017929</v>
      </c>
      <c r="CQ47" s="126">
        <f t="shared" si="30"/>
        <v>0.98614122020251993</v>
      </c>
      <c r="CR47" s="6">
        <f>+'Serie Gasto $Corrientes'!CR47*'Serie Gasto Constantes'!$AP$207</f>
        <v>62897991447.440765</v>
      </c>
      <c r="CS47" s="7">
        <f t="shared" si="31"/>
        <v>0.8419507534500652</v>
      </c>
      <c r="CT47" s="6">
        <f>+'Serie Gasto $Corrientes'!DC47*'Serie Gasto Constantes'!$AQ$207</f>
        <v>70071636155.451401</v>
      </c>
      <c r="CU47" s="6">
        <f>+'Serie Gasto $Corrientes'!DD47*'Serie Gasto Constantes'!$AQ$207</f>
        <v>70071636155.451401</v>
      </c>
      <c r="CV47" s="6">
        <f>+'Serie Gasto $Corrientes'!DE47*'Serie Gasto Constantes'!$AQ$207</f>
        <v>69754516719.733841</v>
      </c>
      <c r="CW47" s="126">
        <f t="shared" si="77"/>
        <v>0.99547435377398574</v>
      </c>
      <c r="CX47" s="6">
        <f>+'Serie Gasto $Corrientes'!DG47*'Serie Gasto Constantes'!$AQ$207</f>
        <v>63082572042.651741</v>
      </c>
      <c r="CY47" s="7">
        <f t="shared" si="33"/>
        <v>0.90025829998753459</v>
      </c>
      <c r="CZ47" s="6">
        <f>+'Serie Gasto $Corrientes'!DL47*'Serie Gasto Constantes'!$AR$207</f>
        <v>75345013614</v>
      </c>
      <c r="DA47" s="6">
        <f>+'Serie Gasto $Corrientes'!DM47*'Serie Gasto Constantes'!$AR$207</f>
        <v>75345013614</v>
      </c>
      <c r="DB47" s="6">
        <f>+'Serie Gasto $Corrientes'!DN47*'Serie Gasto Constantes'!$AR$207</f>
        <v>1530475050.9359999</v>
      </c>
      <c r="DC47" s="126">
        <f t="shared" si="34"/>
        <v>2.0312891026561836E-2</v>
      </c>
      <c r="DD47" s="6">
        <f>+'Serie Gasto $Corrientes'!DP47*'Serie Gasto Constantes'!$AR$207</f>
        <v>0</v>
      </c>
      <c r="DE47" s="7">
        <f t="shared" si="35"/>
        <v>0</v>
      </c>
      <c r="DF47" s="6">
        <f>+'Serie Gasto $Corrientes'!DR47*'Serie Gasto Constantes'!$AR$207</f>
        <v>75345013614</v>
      </c>
      <c r="DG47" s="6">
        <f>+'Serie Gasto $Corrientes'!DS47*'Serie Gasto Constantes'!$AR$207</f>
        <v>75345013614</v>
      </c>
      <c r="DH47" s="6">
        <f>+'Serie Gasto $Corrientes'!DT47*'Serie Gasto Constantes'!$AR$207</f>
        <v>11930159367.905998</v>
      </c>
      <c r="DI47" s="126">
        <f t="shared" si="36"/>
        <v>0.15834039700391311</v>
      </c>
      <c r="DJ47" s="6">
        <f>+'Serie Gasto $Corrientes'!DV47*'Serie Gasto Constantes'!$AR$207</f>
        <v>19412151.5484</v>
      </c>
      <c r="DK47" s="7">
        <f t="shared" si="37"/>
        <v>2.5764348053409857E-4</v>
      </c>
      <c r="DL47" s="6">
        <f>+'Serie Gasto $Corrientes'!DX47*'Serie Gasto Constantes'!$AR$207</f>
        <v>75345013614</v>
      </c>
      <c r="DM47" s="6">
        <f>+'Serie Gasto $Corrientes'!DY47*'Serie Gasto Constantes'!$AR$207</f>
        <v>75345013614</v>
      </c>
      <c r="DN47" s="6">
        <f>+'Serie Gasto $Corrientes'!DZ47*'Serie Gasto Constantes'!$AR$207</f>
        <v>18052273116.461998</v>
      </c>
      <c r="DO47" s="126">
        <f t="shared" si="38"/>
        <v>0.23959479533636543</v>
      </c>
      <c r="DP47" s="6">
        <f>+'Serie Gasto $Corrientes'!EB47*'Serie Gasto Constantes'!$AR$207</f>
        <v>1038455412.1967999</v>
      </c>
      <c r="DQ47" s="7">
        <f t="shared" si="39"/>
        <v>1.3782669381638316E-2</v>
      </c>
      <c r="DR47" s="6">
        <f>+'Serie Gasto $Corrientes'!ED47*'Serie Gasto Constantes'!$AR$207</f>
        <v>75345013614</v>
      </c>
      <c r="DS47" s="6">
        <f>+'Serie Gasto $Corrientes'!EE47*'Serie Gasto Constantes'!$AR$207</f>
        <v>75345013614</v>
      </c>
      <c r="DT47" s="6">
        <f>+'Serie Gasto $Corrientes'!EF47*'Serie Gasto Constantes'!$AR$207</f>
        <v>20185376349.0756</v>
      </c>
      <c r="DU47" s="126">
        <f t="shared" si="40"/>
        <v>0.26790593538793811</v>
      </c>
      <c r="DV47" s="6">
        <f>+'Serie Gasto $Corrientes'!EH47*'Serie Gasto Constantes'!$AR$207</f>
        <v>3868387692.3119998</v>
      </c>
      <c r="DW47" s="7">
        <f t="shared" si="41"/>
        <v>5.1342318579038752E-2</v>
      </c>
      <c r="DX47" s="6">
        <f>+'Serie Gasto $Corrientes'!EJ47*'Serie Gasto Constantes'!$AR$207</f>
        <v>75345013614</v>
      </c>
      <c r="DY47" s="6">
        <f>+'Serie Gasto $Corrientes'!EK47*'Serie Gasto Constantes'!$AR$207</f>
        <v>75345013614</v>
      </c>
      <c r="DZ47" s="6">
        <f>+'Serie Gasto $Corrientes'!EL47*'Serie Gasto Constantes'!$AR$207</f>
        <v>23271177197.221199</v>
      </c>
      <c r="EA47" s="126">
        <f t="shared" si="42"/>
        <v>0.30886154346512901</v>
      </c>
      <c r="EB47" s="6">
        <f>+'Serie Gasto $Corrientes'!EN47*'Serie Gasto Constantes'!$AR$207</f>
        <v>8062289716.4315996</v>
      </c>
      <c r="EC47" s="7">
        <f t="shared" si="43"/>
        <v>0.10700495400711602</v>
      </c>
      <c r="ED47" s="6">
        <f>+'Serie Gasto $Corrientes'!EP47*'Serie Gasto Constantes'!$AR$207</f>
        <v>75345013614</v>
      </c>
      <c r="EE47" s="6">
        <f>+'Serie Gasto $Corrientes'!EQ47*'Serie Gasto Constantes'!$AR$207</f>
        <v>75345013614</v>
      </c>
      <c r="EF47" s="6">
        <f>+'Serie Gasto $Corrientes'!ER47*'Serie Gasto Constantes'!$AR$207</f>
        <v>23271177197.221199</v>
      </c>
      <c r="EG47" s="126">
        <f t="shared" si="44"/>
        <v>0.30886154346512901</v>
      </c>
      <c r="EH47" s="6">
        <f>+'Serie Gasto $Corrientes'!ET47*'Serie Gasto Constantes'!$AR$207</f>
        <v>11938488738.118799</v>
      </c>
      <c r="EI47" s="7">
        <f t="shared" si="45"/>
        <v>0.15845094672463483</v>
      </c>
      <c r="EJ47" s="6">
        <f>+'Serie Gasto $Corrientes'!EV47*'Serie Gasto Constantes'!$AR$207</f>
        <v>75345013614</v>
      </c>
      <c r="EK47" s="6">
        <f>+'Serie Gasto $Corrientes'!EW47*'Serie Gasto Constantes'!$AR$207</f>
        <v>75345013614</v>
      </c>
      <c r="EL47" s="6">
        <f>+'Serie Gasto $Corrientes'!EX47*'Serie Gasto Constantes'!$AR$207</f>
        <v>27916754204.882397</v>
      </c>
      <c r="EM47" s="126">
        <f t="shared" si="46"/>
        <v>0.37051893504064787</v>
      </c>
      <c r="EN47" s="6">
        <f>+'Serie Gasto $Corrientes'!EZ47*'Serie Gasto Constantes'!$AR$207</f>
        <v>18434492817.655197</v>
      </c>
      <c r="EO47" s="7">
        <f t="shared" si="47"/>
        <v>0.24466772163712039</v>
      </c>
      <c r="EP47" s="6">
        <f>+'Serie Gasto $Corrientes'!FB47*'Serie Gasto Constantes'!$AR$207</f>
        <v>75345013614</v>
      </c>
      <c r="EQ47" s="6">
        <f>+'Serie Gasto $Corrientes'!FC47*'Serie Gasto Constantes'!$AR$207</f>
        <v>75345013614</v>
      </c>
      <c r="ER47" s="6">
        <f>+'Serie Gasto $Corrientes'!FD47*'Serie Gasto Constantes'!$AR$207</f>
        <v>45121338678.592796</v>
      </c>
      <c r="ES47" s="126">
        <f t="shared" si="48"/>
        <v>0.59886297067718253</v>
      </c>
      <c r="ET47" s="6">
        <f>+'Serie Gasto $Corrientes'!FF47*'Serie Gasto Constantes'!$AR$207</f>
        <v>22131511588.508396</v>
      </c>
      <c r="EU47" s="7">
        <f t="shared" si="49"/>
        <v>0.29373558417402817</v>
      </c>
      <c r="EV47" s="6">
        <f>+'Serie Gasto $Corrientes'!FH47*'Serie Gasto Constantes'!$AR$207</f>
        <v>75345013614</v>
      </c>
      <c r="EW47" s="6">
        <f>+'Serie Gasto $Corrientes'!FI47*'Serie Gasto Constantes'!$AR$207</f>
        <v>70808687467.923599</v>
      </c>
      <c r="EX47" s="6">
        <f>+'Serie Gasto $Corrientes'!FJ47*'Serie Gasto Constantes'!$AR$207</f>
        <v>48045499393.772392</v>
      </c>
      <c r="EY47" s="126">
        <f t="shared" si="50"/>
        <v>0.67852549047088395</v>
      </c>
      <c r="EZ47" s="6">
        <f>+'Serie Gasto $Corrientes'!FL47*'Serie Gasto Constantes'!$AR$207</f>
        <v>24880321217.263199</v>
      </c>
      <c r="FA47" s="7">
        <f t="shared" si="51"/>
        <v>0.35137385124578119</v>
      </c>
      <c r="FB47" s="6">
        <f>+'Serie Gasto $Corrientes'!FQ47*'Serie Gasto Constantes'!$AR$207</f>
        <v>75345013614</v>
      </c>
      <c r="FC47" s="6">
        <f>+'Serie Gasto $Corrientes'!FR47*'Serie Gasto Constantes'!$AR$207</f>
        <v>70808687467.923599</v>
      </c>
      <c r="FD47" s="6">
        <f>+'Serie Gasto $Corrientes'!FS47*'Serie Gasto Constantes'!$AR$207</f>
        <v>48461001054.694794</v>
      </c>
      <c r="FE47" s="126">
        <f t="shared" si="78"/>
        <v>0.68439343797535679</v>
      </c>
      <c r="FF47" s="6">
        <f>+'Serie Gasto $Corrientes'!FU47*'Serie Gasto Constantes'!$AR$207</f>
        <v>29118420257.113197</v>
      </c>
      <c r="FG47" s="7">
        <f t="shared" si="79"/>
        <v>0.41122666297555466</v>
      </c>
      <c r="FH47" s="6">
        <f>+'Serie Gasto $Corrientes'!FW47*'Serie Gasto Constantes'!$AR$207</f>
        <v>75345013614</v>
      </c>
      <c r="FI47" s="6">
        <f>+'Serie Gasto $Corrientes'!FX47*'Serie Gasto Constantes'!$AR$207</f>
        <v>70808687467.923599</v>
      </c>
      <c r="FJ47" s="6">
        <f>+'Serie Gasto $Corrientes'!FY47*'Serie Gasto Constantes'!$AR$207</f>
        <v>55120696197.309593</v>
      </c>
      <c r="FK47" s="126">
        <f t="shared" si="80"/>
        <v>0.77844538810692288</v>
      </c>
      <c r="FL47" s="6">
        <f>+'Serie Gasto $Corrientes'!GA47*'Serie Gasto Constantes'!$AR$207</f>
        <v>33966092125.040398</v>
      </c>
      <c r="FM47" s="7">
        <f t="shared" si="81"/>
        <v>0.47968820408409729</v>
      </c>
      <c r="FN47" s="6">
        <f>+'Serie Gasto $Corrientes'!GC47*'Serie Gasto Constantes'!$AR$207</f>
        <v>75345013614</v>
      </c>
      <c r="FO47" s="6">
        <f>+'Serie Gasto $Corrientes'!GD47*'Serie Gasto Constantes'!$AR$207</f>
        <v>70808687467.923599</v>
      </c>
      <c r="FP47" s="6">
        <f>+'Serie Gasto $Corrientes'!GE47*'Serie Gasto Constantes'!$AR$207</f>
        <v>69450789651.313187</v>
      </c>
      <c r="FQ47" s="126">
        <f t="shared" si="56"/>
        <v>0.98082300540840361</v>
      </c>
      <c r="FR47" s="6">
        <f>+'Serie Gasto $Corrientes'!GG47*'Serie Gasto Constantes'!$AR$207</f>
        <v>49211972489.627998</v>
      </c>
      <c r="FS47" s="7">
        <f t="shared" si="57"/>
        <v>0.6949990777885986</v>
      </c>
      <c r="FT47" s="6">
        <f>+'Serie Gasto $Corrientes'!GI47*'Serie Gasto Constantes'!$AS$207</f>
        <v>82062242000</v>
      </c>
      <c r="FU47" s="6">
        <f>+'Serie Gasto $Corrientes'!GJ47*'Serie Gasto Constantes'!$AS$207</f>
        <v>82062242000</v>
      </c>
      <c r="FV47" s="6">
        <f>+'Serie Gasto $Corrientes'!GK47*'Serie Gasto Constantes'!$AS$207</f>
        <v>9318874718</v>
      </c>
      <c r="FW47" s="126">
        <f t="shared" si="58"/>
        <v>0.11355861710431943</v>
      </c>
      <c r="FX47" s="6">
        <f>+'Serie Gasto $Corrientes'!GM47*'Serie Gasto Constantes'!$AS$207</f>
        <v>0</v>
      </c>
      <c r="FY47" s="7">
        <f t="shared" si="59"/>
        <v>0</v>
      </c>
      <c r="FZ47" s="6">
        <f>+'Serie Gasto $Corrientes'!GO47*'Serie Gasto Constantes'!$AS$207</f>
        <v>82062242000</v>
      </c>
      <c r="GA47" s="6">
        <f>+'Serie Gasto $Corrientes'!GP47*'Serie Gasto Constantes'!$AS$207</f>
        <v>82062242000</v>
      </c>
      <c r="GB47" s="6">
        <f>+'Serie Gasto $Corrientes'!GQ47*'Serie Gasto Constantes'!$AS$207</f>
        <v>28932772164</v>
      </c>
      <c r="GC47" s="126">
        <f t="shared" si="60"/>
        <v>0.35257106628892737</v>
      </c>
      <c r="GD47" s="6">
        <f>+'Serie Gasto $Corrientes'!GS47*'Serie Gasto Constantes'!$AS$207</f>
        <v>158965465</v>
      </c>
      <c r="GE47" s="7">
        <f t="shared" si="61"/>
        <v>1.9371328533773181E-3</v>
      </c>
      <c r="GF47" s="6">
        <f>+'Serie Gasto $Corrientes'!GU47*'Serie Gasto Constantes'!$AS$207</f>
        <v>82062242000</v>
      </c>
      <c r="GG47" s="6">
        <f>+'Serie Gasto $Corrientes'!GV47*'Serie Gasto Constantes'!$AS$207</f>
        <v>82062242000</v>
      </c>
      <c r="GH47" s="6">
        <f>+'Serie Gasto $Corrientes'!GW47*'Serie Gasto Constantes'!$AS$207</f>
        <v>36412322207</v>
      </c>
      <c r="GI47" s="126">
        <f t="shared" si="62"/>
        <v>0.4437159078227475</v>
      </c>
      <c r="GJ47" s="6">
        <f>+'Serie Gasto $Corrientes'!GY47*'Serie Gasto Constantes'!$AS$207</f>
        <v>1951400982</v>
      </c>
      <c r="GK47" s="7">
        <f t="shared" si="63"/>
        <v>2.3779523133184686E-2</v>
      </c>
      <c r="GL47" s="6">
        <f>+'Serie Gasto $Corrientes'!HA47*'Serie Gasto Constantes'!$AS$207</f>
        <v>82062242000</v>
      </c>
      <c r="GM47" s="6">
        <f>+'Serie Gasto $Corrientes'!HB47*'Serie Gasto Constantes'!$AS$207</f>
        <v>82062242000</v>
      </c>
      <c r="GN47" s="6">
        <f>+'Serie Gasto $Corrientes'!HC47*'Serie Gasto Constantes'!$AS$207</f>
        <v>63910403401</v>
      </c>
      <c r="GO47" s="126">
        <f t="shared" si="64"/>
        <v>0.77880401319037806</v>
      </c>
      <c r="GP47" s="6">
        <f>+'Serie Gasto $Corrientes'!HE47*'Serie Gasto Constantes'!$AS$207</f>
        <v>5707192914</v>
      </c>
      <c r="GQ47" s="7">
        <f t="shared" si="65"/>
        <v>6.9547123925763565E-2</v>
      </c>
      <c r="GR47" s="6">
        <f>+'Serie Gasto $Corrientes'!HG47*'Serie Gasto Constantes'!$AS$207</f>
        <v>82062242000</v>
      </c>
      <c r="GS47" s="6">
        <f>+'Serie Gasto $Corrientes'!HH47*'Serie Gasto Constantes'!$AS$207</f>
        <v>82062242000</v>
      </c>
      <c r="GT47" s="6">
        <f>+'Serie Gasto $Corrientes'!HI47*'Serie Gasto Constantes'!$AS$207</f>
        <v>67864358949</v>
      </c>
      <c r="GU47" s="126">
        <f t="shared" si="66"/>
        <v>0.82698641049802168</v>
      </c>
      <c r="GV47" s="6">
        <f>+'Serie Gasto $Corrientes'!HK47*'Serie Gasto Constantes'!$AS$207</f>
        <v>9603123907</v>
      </c>
      <c r="GW47" s="7">
        <f t="shared" si="67"/>
        <v>0.11702244141708924</v>
      </c>
      <c r="GX47" s="6">
        <f>+'Serie Gasto $Corrientes'!HM47*'Serie Gasto Constantes'!$AS$207</f>
        <v>82062242000</v>
      </c>
      <c r="GY47" s="6">
        <f>+'Serie Gasto $Corrientes'!HN47*'Serie Gasto Constantes'!$AS$207</f>
        <v>82062242000</v>
      </c>
      <c r="GZ47" s="6">
        <f>+'Serie Gasto $Corrientes'!HO47*'Serie Gasto Constantes'!$AS$207</f>
        <v>70179271637</v>
      </c>
      <c r="HA47" s="126">
        <f t="shared" si="68"/>
        <v>0.85519564085270783</v>
      </c>
      <c r="HB47" s="6">
        <f>+'Serie Gasto $Corrientes'!HQ47*'Serie Gasto Constantes'!$AS$207</f>
        <v>16880125601</v>
      </c>
      <c r="HC47" s="7">
        <f t="shared" si="69"/>
        <v>0.20569905463952592</v>
      </c>
    </row>
    <row r="48" spans="1:211" x14ac:dyDescent="0.35">
      <c r="A48" s="28" t="s">
        <v>80</v>
      </c>
      <c r="B48" s="5"/>
      <c r="C48" s="6"/>
      <c r="D48" s="7"/>
      <c r="E48" s="5"/>
      <c r="F48" s="6"/>
      <c r="G48" s="7"/>
      <c r="H48" s="5"/>
      <c r="I48" s="6"/>
      <c r="J48" s="7"/>
      <c r="K48" s="5"/>
      <c r="L48" s="6"/>
      <c r="M48" s="7"/>
      <c r="N48" s="5"/>
      <c r="O48" s="6"/>
      <c r="P48" s="7"/>
      <c r="Q48" s="5"/>
      <c r="R48" s="6"/>
      <c r="S48" s="7"/>
      <c r="T48" s="5"/>
      <c r="U48" s="6"/>
      <c r="V48" s="7"/>
      <c r="W48" s="5"/>
      <c r="X48" s="6"/>
      <c r="Y48" s="7"/>
      <c r="Z48" s="5"/>
      <c r="AA48" s="6"/>
      <c r="AB48" s="7"/>
      <c r="AC48" s="5"/>
      <c r="AD48" s="6"/>
      <c r="AE48" s="126"/>
      <c r="AF48" s="5"/>
      <c r="AG48" s="6"/>
      <c r="AH48" s="6"/>
      <c r="AI48" s="126"/>
      <c r="AJ48" s="6"/>
      <c r="AK48" s="126"/>
      <c r="AL48" s="5"/>
      <c r="AM48" s="6"/>
      <c r="AN48" s="6"/>
      <c r="AO48" s="126" t="e">
        <f t="shared" si="83"/>
        <v>#DIV/0!</v>
      </c>
      <c r="AP48" s="6"/>
      <c r="AQ48" s="126"/>
      <c r="AR48" s="5"/>
      <c r="AS48" s="6"/>
      <c r="AT48" s="6"/>
      <c r="AU48" s="126" t="e">
        <f t="shared" si="84"/>
        <v>#DIV/0!</v>
      </c>
      <c r="AV48" s="6"/>
      <c r="AW48" s="126"/>
      <c r="AX48" s="5"/>
      <c r="AY48" s="6"/>
      <c r="AZ48" s="6"/>
      <c r="BA48" s="126" t="e">
        <f t="shared" si="85"/>
        <v>#DIV/0!</v>
      </c>
      <c r="BB48" s="6"/>
      <c r="BC48" s="126"/>
      <c r="BD48" s="5"/>
      <c r="BE48" s="6"/>
      <c r="BF48" s="6"/>
      <c r="BG48" s="126" t="e">
        <f t="shared" si="86"/>
        <v>#DIV/0!</v>
      </c>
      <c r="BH48" s="6"/>
      <c r="BI48" s="126"/>
      <c r="BJ48" s="5"/>
      <c r="BK48" s="6"/>
      <c r="BL48" s="6"/>
      <c r="BM48" s="126" t="e">
        <f t="shared" si="87"/>
        <v>#DIV/0!</v>
      </c>
      <c r="BN48" s="6"/>
      <c r="BO48" s="126"/>
      <c r="BP48" s="5"/>
      <c r="BQ48" s="6"/>
      <c r="BR48" s="6"/>
      <c r="BS48" s="126" t="e">
        <f t="shared" si="88"/>
        <v>#DIV/0!</v>
      </c>
      <c r="BT48" s="6"/>
      <c r="BU48" s="126"/>
      <c r="BV48" s="5"/>
      <c r="BW48" s="6"/>
      <c r="BX48" s="6"/>
      <c r="BY48" s="126" t="e">
        <f t="shared" si="89"/>
        <v>#DIV/0!</v>
      </c>
      <c r="BZ48" s="6"/>
      <c r="CA48" s="126"/>
      <c r="CB48" s="5">
        <f>+'Serie Gasto $Corrientes'!CB48*'Serie Gasto Constantes'!$AN$207</f>
        <v>0</v>
      </c>
      <c r="CC48" s="6">
        <f>+'Serie Gasto $Corrientes'!CC48*'Serie Gasto Constantes'!$AN$207</f>
        <v>522563534.92605233</v>
      </c>
      <c r="CD48" s="6">
        <f>+'Serie Gasto $Corrientes'!CD48*'Serie Gasto Constantes'!$AN$207</f>
        <v>522563534.92605233</v>
      </c>
      <c r="CE48" s="126">
        <f t="shared" ref="CE48" si="91">+CD48/CC48</f>
        <v>1</v>
      </c>
      <c r="CF48" s="6">
        <f>+'Serie Gasto $Corrientes'!CF48*'Serie Gasto Constantes'!$AN$207</f>
        <v>522563534.92605233</v>
      </c>
      <c r="CG48" s="7">
        <f t="shared" ref="CG48" si="92">+CF48/CC48</f>
        <v>1</v>
      </c>
      <c r="CH48" s="6">
        <f>+'Serie Gasto $Corrientes'!CH48*'Serie Gasto Constantes'!$AO$207</f>
        <v>0</v>
      </c>
      <c r="CI48" s="6"/>
      <c r="CJ48" s="6"/>
      <c r="CK48" s="126"/>
      <c r="CL48" s="6"/>
      <c r="CM48" s="7"/>
      <c r="CN48" s="6">
        <f>+'Serie Gasto $Corrientes'!CN48*'Serie Gasto Constantes'!$AP$207</f>
        <v>0</v>
      </c>
      <c r="CO48" s="6"/>
      <c r="CP48" s="6"/>
      <c r="CQ48" s="126"/>
      <c r="CR48" s="6"/>
      <c r="CS48" s="7"/>
      <c r="CT48" s="6"/>
      <c r="CU48" s="6"/>
      <c r="CV48" s="6"/>
      <c r="CW48" s="126"/>
      <c r="CX48" s="6"/>
      <c r="CY48" s="7"/>
      <c r="CZ48" s="6">
        <f>+'Serie Gasto $Corrientes'!DL48*'Serie Gasto Constantes'!$AR$207</f>
        <v>0</v>
      </c>
      <c r="DA48" s="6">
        <f>+'Serie Gasto $Corrientes'!DM48*'Serie Gasto Constantes'!$AR$207</f>
        <v>0</v>
      </c>
      <c r="DB48" s="6">
        <f>+'Serie Gasto $Corrientes'!DN48*'Serie Gasto Constantes'!$AR$207</f>
        <v>0</v>
      </c>
      <c r="DC48" s="126">
        <f t="shared" si="34"/>
        <v>0</v>
      </c>
      <c r="DD48" s="6">
        <f>+'Serie Gasto $Corrientes'!DP48*'Serie Gasto Constantes'!$AR$207</f>
        <v>0</v>
      </c>
      <c r="DE48" s="7">
        <f t="shared" si="35"/>
        <v>0</v>
      </c>
      <c r="DF48" s="6">
        <f>+'Serie Gasto $Corrientes'!DR48*'Serie Gasto Constantes'!$AR$207</f>
        <v>0</v>
      </c>
      <c r="DG48" s="6">
        <f>+'Serie Gasto $Corrientes'!DS48*'Serie Gasto Constantes'!$AR$207</f>
        <v>0</v>
      </c>
      <c r="DH48" s="6">
        <f>+'Serie Gasto $Corrientes'!DT48*'Serie Gasto Constantes'!$AR$207</f>
        <v>0</v>
      </c>
      <c r="DI48" s="126">
        <f t="shared" si="36"/>
        <v>0</v>
      </c>
      <c r="DJ48" s="6">
        <f>+'Serie Gasto $Corrientes'!DV48*'Serie Gasto Constantes'!$AR$207</f>
        <v>0</v>
      </c>
      <c r="DK48" s="7">
        <f t="shared" si="37"/>
        <v>0</v>
      </c>
      <c r="DL48" s="6">
        <f>+'Serie Gasto $Corrientes'!DX48*'Serie Gasto Constantes'!$AR$207</f>
        <v>0</v>
      </c>
      <c r="DM48" s="6">
        <f>+'Serie Gasto $Corrientes'!DY48*'Serie Gasto Constantes'!$AR$207</f>
        <v>0</v>
      </c>
      <c r="DN48" s="6">
        <f>+'Serie Gasto $Corrientes'!DZ48*'Serie Gasto Constantes'!$AR$207</f>
        <v>0</v>
      </c>
      <c r="DO48" s="126">
        <f t="shared" si="38"/>
        <v>0</v>
      </c>
      <c r="DP48" s="6">
        <f>+'Serie Gasto $Corrientes'!EB48*'Serie Gasto Constantes'!$AR$207</f>
        <v>0</v>
      </c>
      <c r="DQ48" s="7">
        <f t="shared" si="39"/>
        <v>0</v>
      </c>
      <c r="DR48" s="6">
        <f>+'Serie Gasto $Corrientes'!ED48*'Serie Gasto Constantes'!$AR$207</f>
        <v>0</v>
      </c>
      <c r="DS48" s="6">
        <f>+'Serie Gasto $Corrientes'!EE48*'Serie Gasto Constantes'!$AR$207</f>
        <v>0</v>
      </c>
      <c r="DT48" s="6">
        <f>+'Serie Gasto $Corrientes'!EF48*'Serie Gasto Constantes'!$AR$207</f>
        <v>0</v>
      </c>
      <c r="DU48" s="126">
        <f t="shared" si="40"/>
        <v>0</v>
      </c>
      <c r="DV48" s="6">
        <f>+'Serie Gasto $Corrientes'!EH48*'Serie Gasto Constantes'!$AR$207</f>
        <v>0</v>
      </c>
      <c r="DW48" s="7">
        <f t="shared" si="41"/>
        <v>0</v>
      </c>
      <c r="DX48" s="6">
        <f>+'Serie Gasto $Corrientes'!EJ48*'Serie Gasto Constantes'!$AR$207</f>
        <v>0</v>
      </c>
      <c r="DY48" s="6">
        <f>+'Serie Gasto $Corrientes'!EK48*'Serie Gasto Constantes'!$AR$207</f>
        <v>0</v>
      </c>
      <c r="DZ48" s="6">
        <f>+'Serie Gasto $Corrientes'!EL48*'Serie Gasto Constantes'!$AR$207</f>
        <v>0</v>
      </c>
      <c r="EA48" s="126">
        <f t="shared" si="42"/>
        <v>0</v>
      </c>
      <c r="EB48" s="6">
        <f>+'Serie Gasto $Corrientes'!EN48*'Serie Gasto Constantes'!$AR$207</f>
        <v>0</v>
      </c>
      <c r="EC48" s="7">
        <f t="shared" si="43"/>
        <v>0</v>
      </c>
      <c r="ED48" s="6">
        <f>+'Serie Gasto $Corrientes'!EP48*'Serie Gasto Constantes'!$AR$207</f>
        <v>0</v>
      </c>
      <c r="EE48" s="6">
        <f>+'Serie Gasto $Corrientes'!EQ48*'Serie Gasto Constantes'!$AR$207</f>
        <v>0</v>
      </c>
      <c r="EF48" s="6">
        <f>+'Serie Gasto $Corrientes'!ER48*'Serie Gasto Constantes'!$AR$207</f>
        <v>0</v>
      </c>
      <c r="EG48" s="126">
        <f t="shared" si="44"/>
        <v>0</v>
      </c>
      <c r="EH48" s="6">
        <f>+'Serie Gasto $Corrientes'!ET48*'Serie Gasto Constantes'!$AR$207</f>
        <v>0</v>
      </c>
      <c r="EI48" s="7">
        <f t="shared" si="45"/>
        <v>0</v>
      </c>
      <c r="EJ48" s="6">
        <f>+'Serie Gasto $Corrientes'!EV48*'Serie Gasto Constantes'!$AR$207</f>
        <v>0</v>
      </c>
      <c r="EK48" s="6">
        <f>+'Serie Gasto $Corrientes'!EW48*'Serie Gasto Constantes'!$AR$207</f>
        <v>0</v>
      </c>
      <c r="EL48" s="6">
        <f>+'Serie Gasto $Corrientes'!EX48*'Serie Gasto Constantes'!$AR$207</f>
        <v>0</v>
      </c>
      <c r="EM48" s="126">
        <f t="shared" si="46"/>
        <v>0</v>
      </c>
      <c r="EN48" s="6">
        <f>+'Serie Gasto $Corrientes'!EZ48*'Serie Gasto Constantes'!$AR$207</f>
        <v>0</v>
      </c>
      <c r="EO48" s="7">
        <f t="shared" si="47"/>
        <v>0</v>
      </c>
      <c r="EP48" s="6">
        <f>+'Serie Gasto $Corrientes'!FB48*'Serie Gasto Constantes'!$AR$207</f>
        <v>0</v>
      </c>
      <c r="EQ48" s="6">
        <f>+'Serie Gasto $Corrientes'!FC48*'Serie Gasto Constantes'!$AR$207</f>
        <v>0</v>
      </c>
      <c r="ER48" s="6">
        <f>+'Serie Gasto $Corrientes'!FD48*'Serie Gasto Constantes'!$AR$207</f>
        <v>0</v>
      </c>
      <c r="ES48" s="126">
        <f t="shared" si="48"/>
        <v>0</v>
      </c>
      <c r="ET48" s="6">
        <f>+'Serie Gasto $Corrientes'!FF48*'Serie Gasto Constantes'!$AR$207</f>
        <v>0</v>
      </c>
      <c r="EU48" s="7">
        <f t="shared" si="49"/>
        <v>0</v>
      </c>
      <c r="EV48" s="6">
        <f>+'Serie Gasto $Corrientes'!FH48*'Serie Gasto Constantes'!$AR$207</f>
        <v>0</v>
      </c>
      <c r="EW48" s="6">
        <f>+'Serie Gasto $Corrientes'!FI48*'Serie Gasto Constantes'!$AR$207</f>
        <v>0</v>
      </c>
      <c r="EX48" s="6">
        <f>+'Serie Gasto $Corrientes'!FJ48*'Serie Gasto Constantes'!$AR$207</f>
        <v>0</v>
      </c>
      <c r="EY48" s="126">
        <f t="shared" si="50"/>
        <v>0</v>
      </c>
      <c r="EZ48" s="6">
        <f>+'Serie Gasto $Corrientes'!FL48*'Serie Gasto Constantes'!$AR$207</f>
        <v>0</v>
      </c>
      <c r="FA48" s="7">
        <f t="shared" si="51"/>
        <v>0</v>
      </c>
      <c r="FB48" s="6">
        <f>+'Serie Gasto $Corrientes'!FQ48*'Serie Gasto Constantes'!$AR$207</f>
        <v>0</v>
      </c>
      <c r="FC48" s="6">
        <f>+'Serie Gasto $Corrientes'!FR48*'Serie Gasto Constantes'!$AR$207</f>
        <v>0</v>
      </c>
      <c r="FD48" s="6">
        <f>+'Serie Gasto $Corrientes'!FS48*'Serie Gasto Constantes'!$AR$207</f>
        <v>0</v>
      </c>
      <c r="FE48" s="126">
        <f t="shared" si="78"/>
        <v>0</v>
      </c>
      <c r="FF48" s="6">
        <f>+'Serie Gasto $Corrientes'!FU48*'Serie Gasto Constantes'!$AR$207</f>
        <v>0</v>
      </c>
      <c r="FG48" s="7">
        <f t="shared" si="79"/>
        <v>0</v>
      </c>
      <c r="FH48" s="6">
        <f>+'Serie Gasto $Corrientes'!FW48*'Serie Gasto Constantes'!$AR$207</f>
        <v>0</v>
      </c>
      <c r="FI48" s="6">
        <f>+'Serie Gasto $Corrientes'!FX48*'Serie Gasto Constantes'!$AR$207</f>
        <v>0</v>
      </c>
      <c r="FJ48" s="6">
        <f>+'Serie Gasto $Corrientes'!FY48*'Serie Gasto Constantes'!$AR$207</f>
        <v>0</v>
      </c>
      <c r="FK48" s="126">
        <f t="shared" si="80"/>
        <v>0</v>
      </c>
      <c r="FL48" s="6">
        <f>+'Serie Gasto $Corrientes'!GA48*'Serie Gasto Constantes'!$AR$207</f>
        <v>0</v>
      </c>
      <c r="FM48" s="7">
        <f t="shared" si="81"/>
        <v>0</v>
      </c>
      <c r="FN48" s="6">
        <f>+'Serie Gasto $Corrientes'!GC48*'Serie Gasto Constantes'!$AR$207</f>
        <v>0</v>
      </c>
      <c r="FO48" s="6">
        <f>+'Serie Gasto $Corrientes'!GD48*'Serie Gasto Constantes'!$AR$207</f>
        <v>0</v>
      </c>
      <c r="FP48" s="6">
        <f>+'Serie Gasto $Corrientes'!GE48*'Serie Gasto Constantes'!$AR$207</f>
        <v>0</v>
      </c>
      <c r="FQ48" s="126">
        <f t="shared" si="56"/>
        <v>0</v>
      </c>
      <c r="FR48" s="6">
        <f>+'Serie Gasto $Corrientes'!GG48*'Serie Gasto Constantes'!$AR$207</f>
        <v>0</v>
      </c>
      <c r="FS48" s="7">
        <f t="shared" si="57"/>
        <v>0</v>
      </c>
      <c r="FT48" s="6">
        <f>+'Serie Gasto $Corrientes'!GI48*'Serie Gasto Constantes'!$AS$207</f>
        <v>0</v>
      </c>
      <c r="FU48" s="6">
        <f>+'Serie Gasto $Corrientes'!GJ48*'Serie Gasto Constantes'!$AS$207</f>
        <v>0</v>
      </c>
      <c r="FV48" s="6">
        <f>+'Serie Gasto $Corrientes'!GK48*'Serie Gasto Constantes'!$AS$207</f>
        <v>0</v>
      </c>
      <c r="FW48" s="126">
        <f t="shared" si="58"/>
        <v>0</v>
      </c>
      <c r="FX48" s="6">
        <f>+'Serie Gasto $Corrientes'!GM48*'Serie Gasto Constantes'!$AS$207</f>
        <v>0</v>
      </c>
      <c r="FY48" s="7">
        <f t="shared" si="59"/>
        <v>0</v>
      </c>
      <c r="FZ48" s="6">
        <f>+'Serie Gasto $Corrientes'!GO48*'Serie Gasto Constantes'!$AS$207</f>
        <v>0</v>
      </c>
      <c r="GA48" s="6">
        <f>+'Serie Gasto $Corrientes'!GP48*'Serie Gasto Constantes'!$AS$207</f>
        <v>0</v>
      </c>
      <c r="GB48" s="6">
        <f>+'Serie Gasto $Corrientes'!GQ48*'Serie Gasto Constantes'!$AS$207</f>
        <v>0</v>
      </c>
      <c r="GC48" s="126">
        <f t="shared" si="60"/>
        <v>0</v>
      </c>
      <c r="GD48" s="6">
        <f>+'Serie Gasto $Corrientes'!GS48*'Serie Gasto Constantes'!$AS$207</f>
        <v>0</v>
      </c>
      <c r="GE48" s="7">
        <f t="shared" si="61"/>
        <v>0</v>
      </c>
      <c r="GF48" s="6">
        <f>+'Serie Gasto $Corrientes'!GU48*'Serie Gasto Constantes'!$AS$207</f>
        <v>0</v>
      </c>
      <c r="GG48" s="6">
        <f>+'Serie Gasto $Corrientes'!GV48*'Serie Gasto Constantes'!$AS$207</f>
        <v>0</v>
      </c>
      <c r="GH48" s="6">
        <f>+'Serie Gasto $Corrientes'!GW48*'Serie Gasto Constantes'!$AS$207</f>
        <v>0</v>
      </c>
      <c r="GI48" s="126">
        <f t="shared" si="62"/>
        <v>0</v>
      </c>
      <c r="GJ48" s="6">
        <f>+'Serie Gasto $Corrientes'!GY48*'Serie Gasto Constantes'!$AS$207</f>
        <v>0</v>
      </c>
      <c r="GK48" s="7">
        <f t="shared" si="63"/>
        <v>0</v>
      </c>
      <c r="GL48" s="6">
        <f>+'Serie Gasto $Corrientes'!HA48*'Serie Gasto Constantes'!$AS$207</f>
        <v>0</v>
      </c>
      <c r="GM48" s="6">
        <f>+'Serie Gasto $Corrientes'!HB48*'Serie Gasto Constantes'!$AS$207</f>
        <v>0</v>
      </c>
      <c r="GN48" s="6">
        <f>+'Serie Gasto $Corrientes'!HC48*'Serie Gasto Constantes'!$AS$207</f>
        <v>0</v>
      </c>
      <c r="GO48" s="126">
        <f t="shared" si="64"/>
        <v>0</v>
      </c>
      <c r="GP48" s="6">
        <f>+'Serie Gasto $Corrientes'!HE48*'Serie Gasto Constantes'!$AS$207</f>
        <v>0</v>
      </c>
      <c r="GQ48" s="7">
        <f t="shared" si="65"/>
        <v>0</v>
      </c>
      <c r="GR48" s="6">
        <f>+'Serie Gasto $Corrientes'!HG48*'Serie Gasto Constantes'!$AS$207</f>
        <v>0</v>
      </c>
      <c r="GS48" s="6">
        <f>+'Serie Gasto $Corrientes'!HH48*'Serie Gasto Constantes'!$AS$207</f>
        <v>0</v>
      </c>
      <c r="GT48" s="6">
        <f>+'Serie Gasto $Corrientes'!HI48*'Serie Gasto Constantes'!$AS$207</f>
        <v>0</v>
      </c>
      <c r="GU48" s="126">
        <f t="shared" si="66"/>
        <v>0</v>
      </c>
      <c r="GV48" s="6">
        <f>+'Serie Gasto $Corrientes'!HK48*'Serie Gasto Constantes'!$AS$207</f>
        <v>0</v>
      </c>
      <c r="GW48" s="7">
        <f t="shared" si="67"/>
        <v>0</v>
      </c>
      <c r="GX48" s="6">
        <f>+'Serie Gasto $Corrientes'!HM48*'Serie Gasto Constantes'!$AS$207</f>
        <v>0</v>
      </c>
      <c r="GY48" s="6">
        <f>+'Serie Gasto $Corrientes'!HN48*'Serie Gasto Constantes'!$AS$207</f>
        <v>0</v>
      </c>
      <c r="GZ48" s="6">
        <f>+'Serie Gasto $Corrientes'!HO48*'Serie Gasto Constantes'!$AS$207</f>
        <v>0</v>
      </c>
      <c r="HA48" s="126">
        <f t="shared" si="68"/>
        <v>0</v>
      </c>
      <c r="HB48" s="6">
        <f>+'Serie Gasto $Corrientes'!HQ48*'Serie Gasto Constantes'!$AS$207</f>
        <v>0</v>
      </c>
      <c r="HC48" s="7">
        <f t="shared" si="69"/>
        <v>0</v>
      </c>
    </row>
    <row r="49" spans="1:211" x14ac:dyDescent="0.35">
      <c r="A49" s="43" t="s">
        <v>38</v>
      </c>
      <c r="B49" s="3"/>
      <c r="C49" s="1"/>
      <c r="D49" s="4"/>
      <c r="E49" s="3"/>
      <c r="F49" s="1"/>
      <c r="G49" s="4"/>
      <c r="H49" s="3"/>
      <c r="I49" s="1"/>
      <c r="J49" s="4"/>
      <c r="K49" s="3"/>
      <c r="L49" s="1"/>
      <c r="M49" s="4"/>
      <c r="N49" s="3"/>
      <c r="O49" s="1"/>
      <c r="P49" s="4"/>
      <c r="Q49" s="3"/>
      <c r="R49" s="1"/>
      <c r="S49" s="4"/>
      <c r="T49" s="3"/>
      <c r="U49" s="1"/>
      <c r="V49" s="4"/>
      <c r="W49" s="3"/>
      <c r="X49" s="1"/>
      <c r="Y49" s="4"/>
      <c r="Z49" s="3"/>
      <c r="AA49" s="1"/>
      <c r="AB49" s="4"/>
      <c r="AC49" s="3"/>
      <c r="AD49" s="1"/>
      <c r="AE49" s="125"/>
      <c r="AF49" s="3"/>
      <c r="AG49" s="1"/>
      <c r="AH49" s="1"/>
      <c r="AI49" s="125"/>
      <c r="AJ49" s="1"/>
      <c r="AK49" s="125"/>
      <c r="AL49" s="3">
        <f>+'Serie Gasto $Corrientes'!AL49*'Serie Gasto Constantes'!$AG$207</f>
        <v>42380627329.835289</v>
      </c>
      <c r="AM49" s="1">
        <f>+'Serie Gasto $Corrientes'!AM49*'Serie Gasto Constantes'!$AG$207</f>
        <v>48090603800.423531</v>
      </c>
      <c r="AN49" s="1">
        <f>+'Serie Gasto $Corrientes'!AN49*'Serie Gasto Constantes'!$AG$207</f>
        <v>39902123857.899857</v>
      </c>
      <c r="AO49" s="125">
        <f t="shared" si="83"/>
        <v>0.82972806961405721</v>
      </c>
      <c r="AP49" s="1">
        <f>+'Serie Gasto $Corrientes'!AP49*'Serie Gasto Constantes'!$AG$207</f>
        <v>22270229870.25465</v>
      </c>
      <c r="AQ49" s="125"/>
      <c r="AR49" s="3">
        <f>+'Serie Gasto $Corrientes'!AR49*'Serie Gasto Constantes'!$AH$207</f>
        <v>63644203934.187561</v>
      </c>
      <c r="AS49" s="1">
        <f>+'Serie Gasto $Corrientes'!AS49*'Serie Gasto Constantes'!$AH$207</f>
        <v>63644203934.187561</v>
      </c>
      <c r="AT49" s="1">
        <f>+'Serie Gasto $Corrientes'!AT49*'Serie Gasto Constantes'!$AH$207</f>
        <v>60968663914.598969</v>
      </c>
      <c r="AU49" s="125">
        <f t="shared" si="84"/>
        <v>0.95796097909630096</v>
      </c>
      <c r="AV49" s="1">
        <f>+'Serie Gasto $Corrientes'!AV49*'Serie Gasto Constantes'!$AH$207</f>
        <v>37629334071.731392</v>
      </c>
      <c r="AW49" s="125"/>
      <c r="AX49" s="3">
        <f>+'Serie Gasto $Corrientes'!AX49*'Serie Gasto Constantes'!$AI$207</f>
        <v>63919616823.783577</v>
      </c>
      <c r="AY49" s="1">
        <f>+'Serie Gasto $Corrientes'!AY49*'Serie Gasto Constantes'!$AI$207</f>
        <v>63919616823.783577</v>
      </c>
      <c r="AZ49" s="1">
        <f>+'Serie Gasto $Corrientes'!AZ49*'Serie Gasto Constantes'!$AI$207</f>
        <v>62529945737.262413</v>
      </c>
      <c r="BA49" s="125">
        <f t="shared" si="85"/>
        <v>0.97825908296114683</v>
      </c>
      <c r="BB49" s="1">
        <f>+'Serie Gasto $Corrientes'!BB49*'Serie Gasto Constantes'!$AI$207</f>
        <v>51946687708.024994</v>
      </c>
      <c r="BC49" s="125"/>
      <c r="BD49" s="3">
        <f>+'Serie Gasto $Corrientes'!BD49*'Serie Gasto Constantes'!$AJ$207</f>
        <v>61415787422.590225</v>
      </c>
      <c r="BE49" s="1">
        <f>+'Serie Gasto $Corrientes'!BE49*'Serie Gasto Constantes'!$AJ$207</f>
        <v>61209164488.632652</v>
      </c>
      <c r="BF49" s="1">
        <f>+'Serie Gasto $Corrientes'!BF49*'Serie Gasto Constantes'!$AJ$207</f>
        <v>55959011197.283844</v>
      </c>
      <c r="BG49" s="125">
        <f t="shared" si="86"/>
        <v>0.91422602587029544</v>
      </c>
      <c r="BH49" s="1">
        <f>+'Serie Gasto $Corrientes'!BH49*'Serie Gasto Constantes'!$AJ$207</f>
        <v>49183804349.546951</v>
      </c>
      <c r="BI49" s="125"/>
      <c r="BJ49" s="3">
        <f>+'Serie Gasto $Corrientes'!BJ49*'Serie Gasto Constantes'!$AK$207</f>
        <v>65906659733.871727</v>
      </c>
      <c r="BK49" s="1">
        <f>+'Serie Gasto $Corrientes'!BK49*'Serie Gasto Constantes'!$AK$207</f>
        <v>65906659733.871727</v>
      </c>
      <c r="BL49" s="1">
        <f>+'Serie Gasto $Corrientes'!BL49*'Serie Gasto Constantes'!$AK$207</f>
        <v>62686391098.480263</v>
      </c>
      <c r="BM49" s="125">
        <f t="shared" si="87"/>
        <v>0.95113894941126176</v>
      </c>
      <c r="BN49" s="1">
        <f>+'Serie Gasto $Corrientes'!BN49*'Serie Gasto Constantes'!$AK$207</f>
        <v>59661362024.404076</v>
      </c>
      <c r="BO49" s="125"/>
      <c r="BP49" s="3">
        <f>+'Serie Gasto $Corrientes'!BP49*'Serie Gasto Constantes'!$AL$207</f>
        <v>75332660731.336319</v>
      </c>
      <c r="BQ49" s="1">
        <f>+'Serie Gasto $Corrientes'!BQ49*'Serie Gasto Constantes'!$AL$207</f>
        <v>76846946491.336319</v>
      </c>
      <c r="BR49" s="1">
        <f>+'Serie Gasto $Corrientes'!BR49*'Serie Gasto Constantes'!$AL$207</f>
        <v>75077843709.043732</v>
      </c>
      <c r="BS49" s="125">
        <f t="shared" si="88"/>
        <v>0.97697887992866395</v>
      </c>
      <c r="BT49" s="1">
        <f>+'Serie Gasto $Corrientes'!BT49*'Serie Gasto Constantes'!$AL$207</f>
        <v>69953882201.815247</v>
      </c>
      <c r="BU49" s="125"/>
      <c r="BV49" s="3">
        <f>+'Serie Gasto $Corrientes'!BV49*'Serie Gasto Constantes'!$AM$207</f>
        <v>76961160814.960464</v>
      </c>
      <c r="BW49" s="1">
        <f>+'Serie Gasto $Corrientes'!BW49*'Serie Gasto Constantes'!$AM$207</f>
        <v>80293078201.536179</v>
      </c>
      <c r="BX49" s="1">
        <f>+'Serie Gasto $Corrientes'!BX49*'Serie Gasto Constantes'!$AM$207</f>
        <v>78867177166.967957</v>
      </c>
      <c r="BY49" s="125">
        <f t="shared" si="89"/>
        <v>0.98224129568193663</v>
      </c>
      <c r="BZ49" s="1">
        <f>+'Serie Gasto $Corrientes'!BZ49*'Serie Gasto Constantes'!$AM$207</f>
        <v>71810472513.307785</v>
      </c>
      <c r="CA49" s="125"/>
      <c r="CB49" s="3">
        <f>+'Serie Gasto $Corrientes'!CB49*'Serie Gasto Constantes'!$AN$207</f>
        <v>82733214968.487823</v>
      </c>
      <c r="CC49" s="1">
        <f>+'Serie Gasto $Corrientes'!CC49*'Serie Gasto Constantes'!$AN$207</f>
        <v>80531747249.392853</v>
      </c>
      <c r="CD49" s="1">
        <f>+'Serie Gasto $Corrientes'!CD49*'Serie Gasto Constantes'!$AN$207</f>
        <v>78062419005.200851</v>
      </c>
      <c r="CE49" s="125">
        <f t="shared" si="90"/>
        <v>0.96933720764129305</v>
      </c>
      <c r="CF49" s="1">
        <f>+'Serie Gasto $Corrientes'!CF49*'Serie Gasto Constantes'!$AN$207</f>
        <v>67185470883.59568</v>
      </c>
      <c r="CG49" s="4">
        <f t="shared" si="27"/>
        <v>0.83427310568009816</v>
      </c>
      <c r="CH49" s="1">
        <f>+'Serie Gasto $Corrientes'!CH49*'Serie Gasto Constantes'!$AO$207</f>
        <v>154416387802.40652</v>
      </c>
      <c r="CI49" s="1">
        <f>+'Serie Gasto $Corrientes'!CI49*'Serie Gasto Constantes'!$AO$207</f>
        <v>154220662867.98413</v>
      </c>
      <c r="CJ49" s="1">
        <f>+'Serie Gasto $Corrientes'!CJ49*'Serie Gasto Constantes'!$AO$207</f>
        <v>139573105951.12488</v>
      </c>
      <c r="CK49" s="125">
        <f t="shared" ref="CK49:CK115" si="93">+CJ49/CI49</f>
        <v>0.90502208559823238</v>
      </c>
      <c r="CL49" s="1">
        <f>+'Serie Gasto $Corrientes'!CL49*'Serie Gasto Constantes'!$AO$207</f>
        <v>115974606502.23566</v>
      </c>
      <c r="CM49" s="4">
        <f t="shared" si="29"/>
        <v>0.75200433162132208</v>
      </c>
      <c r="CN49" s="1">
        <f>+'Serie Gasto $Corrientes'!CN49*'Serie Gasto Constantes'!$AP$207</f>
        <v>152670541442.55557</v>
      </c>
      <c r="CO49" s="1">
        <f>+'Serie Gasto $Corrientes'!CO49*'Serie Gasto Constantes'!$AP$207</f>
        <v>148741544826.51175</v>
      </c>
      <c r="CP49" s="1">
        <f>+'Serie Gasto $Corrientes'!CP49*'Serie Gasto Constantes'!$AP$207</f>
        <v>144126262451.07089</v>
      </c>
      <c r="CQ49" s="125">
        <f t="shared" ref="CQ49:CQ115" si="94">+CP49/CO49</f>
        <v>0.96897112786596373</v>
      </c>
      <c r="CR49" s="1">
        <f>+'Serie Gasto $Corrientes'!CR49*'Serie Gasto Constantes'!$AP$207</f>
        <v>130105456337.6595</v>
      </c>
      <c r="CS49" s="4">
        <f t="shared" si="31"/>
        <v>0.87470824973218553</v>
      </c>
      <c r="CT49" s="1">
        <f>+'Serie Gasto $Corrientes'!DC49*'Serie Gasto Constantes'!$AQ$207</f>
        <v>135736644672.78976</v>
      </c>
      <c r="CU49" s="1">
        <f>+'Serie Gasto $Corrientes'!DD49*'Serie Gasto Constantes'!$AQ$207</f>
        <v>136412583264.20912</v>
      </c>
      <c r="CV49" s="1">
        <f>+'Serie Gasto $Corrientes'!DE49*'Serie Gasto Constantes'!$AQ$207</f>
        <v>134263268107.87564</v>
      </c>
      <c r="CW49" s="125">
        <f t="shared" ref="CW49:CW89" si="95">+CV49/CU49</f>
        <v>0.98424401103693926</v>
      </c>
      <c r="CX49" s="1">
        <f>+'Serie Gasto $Corrientes'!DG49*'Serie Gasto Constantes'!$AQ$207</f>
        <v>121931393747.35565</v>
      </c>
      <c r="CY49" s="4">
        <f t="shared" si="33"/>
        <v>0.89384271472371613</v>
      </c>
      <c r="CZ49" s="1">
        <f>+'Serie Gasto $Corrientes'!DL49*'Serie Gasto Constantes'!$AR$207</f>
        <v>130021854658.79999</v>
      </c>
      <c r="DA49" s="1">
        <f>+'Serie Gasto $Corrientes'!DM49*'Serie Gasto Constantes'!$AR$207</f>
        <v>130021854658.79999</v>
      </c>
      <c r="DB49" s="1">
        <f>+'Serie Gasto $Corrientes'!DN49*'Serie Gasto Constantes'!$AR$207</f>
        <v>16891745778.772799</v>
      </c>
      <c r="DC49" s="125">
        <f t="shared" si="34"/>
        <v>0.12991466567754847</v>
      </c>
      <c r="DD49" s="1">
        <f>+'Serie Gasto $Corrientes'!DP49*'Serie Gasto Constantes'!$AR$207</f>
        <v>1394040632.9771998</v>
      </c>
      <c r="DE49" s="4">
        <f t="shared" si="35"/>
        <v>1.0721587048849637E-2</v>
      </c>
      <c r="DF49" s="1">
        <f>+'Serie Gasto $Corrientes'!DR49*'Serie Gasto Constantes'!$AR$207</f>
        <v>130021854658.79999</v>
      </c>
      <c r="DG49" s="1">
        <f>+'Serie Gasto $Corrientes'!DS49*'Serie Gasto Constantes'!$AR$207</f>
        <v>130021854658.79999</v>
      </c>
      <c r="DH49" s="1">
        <f>+'Serie Gasto $Corrientes'!DT49*'Serie Gasto Constantes'!$AR$207</f>
        <v>40084618308.212395</v>
      </c>
      <c r="DI49" s="125">
        <f t="shared" si="36"/>
        <v>0.30829139003901629</v>
      </c>
      <c r="DJ49" s="1">
        <f>+'Serie Gasto $Corrientes'!DV49*'Serie Gasto Constantes'!$AR$207</f>
        <v>3591752043.3911996</v>
      </c>
      <c r="DK49" s="4">
        <f t="shared" si="37"/>
        <v>2.7624217888727882E-2</v>
      </c>
      <c r="DL49" s="1">
        <f>+'Serie Gasto $Corrientes'!DX49*'Serie Gasto Constantes'!$AR$207</f>
        <v>130021854658.79999</v>
      </c>
      <c r="DM49" s="1">
        <f>+'Serie Gasto $Corrientes'!DY49*'Serie Gasto Constantes'!$AR$207</f>
        <v>130021854658.79999</v>
      </c>
      <c r="DN49" s="1">
        <f>+'Serie Gasto $Corrientes'!DZ49*'Serie Gasto Constantes'!$AR$207</f>
        <v>46714697790.352798</v>
      </c>
      <c r="DO49" s="125">
        <f t="shared" si="38"/>
        <v>0.3592834290276839</v>
      </c>
      <c r="DP49" s="1">
        <f>+'Serie Gasto $Corrientes'!EB49*'Serie Gasto Constantes'!$AR$207</f>
        <v>9272640561.2255993</v>
      </c>
      <c r="DQ49" s="4">
        <f t="shared" si="39"/>
        <v>7.131601518497506E-2</v>
      </c>
      <c r="DR49" s="1">
        <f>+'Serie Gasto $Corrientes'!ED49*'Serie Gasto Constantes'!$AR$207</f>
        <v>130021854658.79999</v>
      </c>
      <c r="DS49" s="1">
        <f>+'Serie Gasto $Corrientes'!EE49*'Serie Gasto Constantes'!$AR$207</f>
        <v>130021854658.79999</v>
      </c>
      <c r="DT49" s="1">
        <f>+'Serie Gasto $Corrientes'!EF49*'Serie Gasto Constantes'!$AR$207</f>
        <v>52420692957.047997</v>
      </c>
      <c r="DU49" s="125">
        <f t="shared" si="40"/>
        <v>0.40316832193025576</v>
      </c>
      <c r="DV49" s="1">
        <f>+'Serie Gasto $Corrientes'!EH49*'Serie Gasto Constantes'!$AR$207</f>
        <v>18954923855.197197</v>
      </c>
      <c r="DW49" s="4">
        <f t="shared" si="41"/>
        <v>0.14578259866341872</v>
      </c>
      <c r="DX49" s="1">
        <f>+'Serie Gasto $Corrientes'!EJ49*'Serie Gasto Constantes'!$AR$207</f>
        <v>130021854658.79999</v>
      </c>
      <c r="DY49" s="1">
        <f>+'Serie Gasto $Corrientes'!EK49*'Serie Gasto Constantes'!$AR$207</f>
        <v>129486410516.87639</v>
      </c>
      <c r="DZ49" s="1">
        <f>+'Serie Gasto $Corrientes'!EL49*'Serie Gasto Constantes'!$AR$207</f>
        <v>72065597398.922394</v>
      </c>
      <c r="EA49" s="125">
        <f t="shared" si="42"/>
        <v>0.55654950284941174</v>
      </c>
      <c r="EB49" s="1">
        <f>+'Serie Gasto $Corrientes'!EN49*'Serie Gasto Constantes'!$AR$207</f>
        <v>30117232753.030796</v>
      </c>
      <c r="EC49" s="4">
        <f t="shared" si="43"/>
        <v>0.23258991142630769</v>
      </c>
      <c r="ED49" s="1">
        <f>+'Serie Gasto $Corrientes'!EP49*'Serie Gasto Constantes'!$AR$207</f>
        <v>130021854658.79999</v>
      </c>
      <c r="EE49" s="1">
        <f>+'Serie Gasto $Corrientes'!EQ49*'Serie Gasto Constantes'!$AR$207</f>
        <v>129486410516.87639</v>
      </c>
      <c r="EF49" s="1">
        <f>+'Serie Gasto $Corrientes'!ER49*'Serie Gasto Constantes'!$AR$207</f>
        <v>75618288948.056396</v>
      </c>
      <c r="EG49" s="125">
        <f t="shared" si="44"/>
        <v>0.58398629359025145</v>
      </c>
      <c r="EH49" s="1">
        <f>+'Serie Gasto $Corrientes'!ET49*'Serie Gasto Constantes'!$AR$207</f>
        <v>41744491926.555595</v>
      </c>
      <c r="EI49" s="4">
        <f t="shared" si="45"/>
        <v>0.32238511948800141</v>
      </c>
      <c r="EJ49" s="1">
        <f>+'Serie Gasto $Corrientes'!EV49*'Serie Gasto Constantes'!$AR$207</f>
        <v>130021854658.79999</v>
      </c>
      <c r="EK49" s="1">
        <f>+'Serie Gasto $Corrientes'!EW49*'Serie Gasto Constantes'!$AR$207</f>
        <v>129486410516.87639</v>
      </c>
      <c r="EL49" s="1">
        <f>+'Serie Gasto $Corrientes'!EX49*'Serie Gasto Constantes'!$AR$207</f>
        <v>88424451110.018387</v>
      </c>
      <c r="EM49" s="125">
        <f t="shared" si="46"/>
        <v>0.68288595503613669</v>
      </c>
      <c r="EN49" s="1">
        <f>+'Serie Gasto $Corrientes'!EZ49*'Serie Gasto Constantes'!$AR$207</f>
        <v>53188493080.881592</v>
      </c>
      <c r="EO49" s="4">
        <f t="shared" si="47"/>
        <v>0.41076505919475897</v>
      </c>
      <c r="EP49" s="1">
        <f>+'Serie Gasto $Corrientes'!FB49*'Serie Gasto Constantes'!$AR$207</f>
        <v>130021854658.79999</v>
      </c>
      <c r="EQ49" s="1">
        <f>+'Serie Gasto $Corrientes'!FC49*'Serie Gasto Constantes'!$AR$207</f>
        <v>129486410516.87639</v>
      </c>
      <c r="ER49" s="1">
        <f>+'Serie Gasto $Corrientes'!FD49*'Serie Gasto Constantes'!$AR$207</f>
        <v>107836159388.05319</v>
      </c>
      <c r="ES49" s="125">
        <f t="shared" si="48"/>
        <v>0.83279904785065106</v>
      </c>
      <c r="ET49" s="1">
        <f>+'Serie Gasto $Corrientes'!FF49*'Serie Gasto Constantes'!$AR$207</f>
        <v>62886762881.311195</v>
      </c>
      <c r="EU49" s="4">
        <f t="shared" si="49"/>
        <v>0.4856630331343918</v>
      </c>
      <c r="EV49" s="1">
        <f>+'Serie Gasto $Corrientes'!FH49*'Serie Gasto Constantes'!$AR$207</f>
        <v>130021854658.79999</v>
      </c>
      <c r="EW49" s="1">
        <f>+'Serie Gasto $Corrientes'!FI49*'Serie Gasto Constantes'!$AR$207</f>
        <v>127921166255.59439</v>
      </c>
      <c r="EX49" s="1">
        <f>+'Serie Gasto $Corrientes'!FJ49*'Serie Gasto Constantes'!$AR$207</f>
        <v>112249145484.20039</v>
      </c>
      <c r="EY49" s="125">
        <f t="shared" si="50"/>
        <v>0.87748688328809998</v>
      </c>
      <c r="EZ49" s="1">
        <f>+'Serie Gasto $Corrientes'!FL49*'Serie Gasto Constantes'!$AR$207</f>
        <v>71444728009.527588</v>
      </c>
      <c r="FA49" s="4">
        <f t="shared" si="51"/>
        <v>0.55850591501625779</v>
      </c>
      <c r="FB49" s="1">
        <f>+'Serie Gasto $Corrientes'!FQ49*'Serie Gasto Constantes'!$AR$207</f>
        <v>130021854658.79999</v>
      </c>
      <c r="FC49" s="1">
        <f>+'Serie Gasto $Corrientes'!FR49*'Serie Gasto Constantes'!$AR$207</f>
        <v>127921166255.59439</v>
      </c>
      <c r="FD49" s="1">
        <f>+'Serie Gasto $Corrientes'!FS49*'Serie Gasto Constantes'!$AR$207</f>
        <v>114343650454.94038</v>
      </c>
      <c r="FE49" s="125">
        <f t="shared" si="78"/>
        <v>0.89386028756550506</v>
      </c>
      <c r="FF49" s="1">
        <f>+'Serie Gasto $Corrientes'!FU49*'Serie Gasto Constantes'!$AR$207</f>
        <v>82065514315.99559</v>
      </c>
      <c r="FG49" s="4">
        <f t="shared" si="79"/>
        <v>0.64153194282190662</v>
      </c>
      <c r="FH49" s="1">
        <f>+'Serie Gasto $Corrientes'!FW49*'Serie Gasto Constantes'!$AR$207</f>
        <v>130021854658.79999</v>
      </c>
      <c r="FI49" s="1">
        <f>+'Serie Gasto $Corrientes'!FX49*'Serie Gasto Constantes'!$AR$207</f>
        <v>127921166255.59439</v>
      </c>
      <c r="FJ49" s="1">
        <f>+'Serie Gasto $Corrientes'!FY49*'Serie Gasto Constantes'!$AR$207</f>
        <v>117121686149.00519</v>
      </c>
      <c r="FK49" s="125">
        <f t="shared" si="80"/>
        <v>0.91557706654259874</v>
      </c>
      <c r="FL49" s="1">
        <f>+'Serie Gasto $Corrientes'!GA49*'Serie Gasto Constantes'!$AR$207</f>
        <v>92271387189.649185</v>
      </c>
      <c r="FM49" s="4">
        <f t="shared" si="81"/>
        <v>0.72131446179348657</v>
      </c>
      <c r="FN49" s="1">
        <f>+'Serie Gasto $Corrientes'!GC49*'Serie Gasto Constantes'!$AR$207</f>
        <v>130021854658.79999</v>
      </c>
      <c r="FO49" s="1">
        <f>+'Serie Gasto $Corrientes'!GD49*'Serie Gasto Constantes'!$AR$207</f>
        <v>127921166255.59439</v>
      </c>
      <c r="FP49" s="1">
        <f>+'Serie Gasto $Corrientes'!GE49*'Serie Gasto Constantes'!$AR$207</f>
        <v>125403553971.1032</v>
      </c>
      <c r="FQ49" s="125">
        <f t="shared" si="56"/>
        <v>0.98031903274348786</v>
      </c>
      <c r="FR49" s="1">
        <f>+'Serie Gasto $Corrientes'!GG49*'Serie Gasto Constantes'!$AR$207</f>
        <v>112441103430.45839</v>
      </c>
      <c r="FS49" s="4">
        <f t="shared" si="57"/>
        <v>0.87898747894303997</v>
      </c>
      <c r="FT49" s="1">
        <f>+'Serie Gasto $Corrientes'!GI49*'Serie Gasto Constantes'!$AS$207</f>
        <v>141442835000</v>
      </c>
      <c r="FU49" s="1">
        <f>+'Serie Gasto $Corrientes'!GJ49*'Serie Gasto Constantes'!$AS$207</f>
        <v>141442835000</v>
      </c>
      <c r="FV49" s="1">
        <f>+'Serie Gasto $Corrientes'!GK49*'Serie Gasto Constantes'!$AS$207</f>
        <v>33300164562</v>
      </c>
      <c r="FW49" s="125">
        <f t="shared" si="58"/>
        <v>0.23543196487824922</v>
      </c>
      <c r="FX49" s="1">
        <f>+'Serie Gasto $Corrientes'!GM49*'Serie Gasto Constantes'!$AS$207</f>
        <v>1256476017</v>
      </c>
      <c r="FY49" s="4">
        <f t="shared" si="59"/>
        <v>8.8832779475892156E-3</v>
      </c>
      <c r="FZ49" s="1">
        <f>+'Serie Gasto $Corrientes'!GO49*'Serie Gasto Constantes'!$AS$207</f>
        <v>141442835000</v>
      </c>
      <c r="GA49" s="1">
        <f>+'Serie Gasto $Corrientes'!GP49*'Serie Gasto Constantes'!$AS$207</f>
        <v>141442835000</v>
      </c>
      <c r="GB49" s="1">
        <f>+'Serie Gasto $Corrientes'!GQ49*'Serie Gasto Constantes'!$AS$207</f>
        <v>68777023363</v>
      </c>
      <c r="GC49" s="125">
        <f t="shared" si="60"/>
        <v>0.48625314504619482</v>
      </c>
      <c r="GD49" s="1">
        <f>+'Serie Gasto $Corrientes'!GS49*'Serie Gasto Constantes'!$AS$207</f>
        <v>3644999388</v>
      </c>
      <c r="GE49" s="4">
        <f t="shared" si="61"/>
        <v>2.5770123937348965E-2</v>
      </c>
      <c r="GF49" s="1">
        <f>+'Serie Gasto $Corrientes'!GU49*'Serie Gasto Constantes'!$AS$207</f>
        <v>141442835000</v>
      </c>
      <c r="GG49" s="1">
        <f>+'Serie Gasto $Corrientes'!GV49*'Serie Gasto Constantes'!$AS$207</f>
        <v>141442835000</v>
      </c>
      <c r="GH49" s="1">
        <f>+'Serie Gasto $Corrientes'!GW49*'Serie Gasto Constantes'!$AS$207</f>
        <v>74414945459</v>
      </c>
      <c r="GI49" s="125">
        <f t="shared" si="62"/>
        <v>0.52611322064493404</v>
      </c>
      <c r="GJ49" s="1">
        <f>+'Serie Gasto $Corrientes'!GY49*'Serie Gasto Constantes'!$AS$207</f>
        <v>9695227009</v>
      </c>
      <c r="GK49" s="4">
        <f t="shared" si="63"/>
        <v>6.8545197139183472E-2</v>
      </c>
      <c r="GL49" s="1">
        <f>+'Serie Gasto $Corrientes'!HA49*'Serie Gasto Constantes'!$AS$207</f>
        <v>141442835000</v>
      </c>
      <c r="GM49" s="1">
        <f>+'Serie Gasto $Corrientes'!HB49*'Serie Gasto Constantes'!$AS$207</f>
        <v>141442835000</v>
      </c>
      <c r="GN49" s="1">
        <f>+'Serie Gasto $Corrientes'!HC49*'Serie Gasto Constantes'!$AS$207</f>
        <v>76880920463</v>
      </c>
      <c r="GO49" s="125">
        <f t="shared" si="64"/>
        <v>0.54354764921814525</v>
      </c>
      <c r="GP49" s="1">
        <f>+'Serie Gasto $Corrientes'!HE49*'Serie Gasto Constantes'!$AS$207</f>
        <v>19464224259</v>
      </c>
      <c r="GQ49" s="4">
        <f t="shared" si="65"/>
        <v>0.13761194944233124</v>
      </c>
      <c r="GR49" s="1">
        <f>+'Serie Gasto $Corrientes'!HG49*'Serie Gasto Constantes'!$AS$207</f>
        <v>141442835000</v>
      </c>
      <c r="GS49" s="1">
        <f>+'Serie Gasto $Corrientes'!HH49*'Serie Gasto Constantes'!$AS$207</f>
        <v>141442835000</v>
      </c>
      <c r="GT49" s="1">
        <f>+'Serie Gasto $Corrientes'!HI49*'Serie Gasto Constantes'!$AS$207</f>
        <v>90399754838</v>
      </c>
      <c r="GU49" s="125">
        <f t="shared" si="66"/>
        <v>0.63912572763406506</v>
      </c>
      <c r="GV49" s="1">
        <f>+'Serie Gasto $Corrientes'!HK49*'Serie Gasto Constantes'!$AS$207</f>
        <v>29991891703</v>
      </c>
      <c r="GW49" s="4">
        <f t="shared" si="67"/>
        <v>0.21204249549296716</v>
      </c>
      <c r="GX49" s="1">
        <f>+'Serie Gasto $Corrientes'!HM49*'Serie Gasto Constantes'!$AS$207</f>
        <v>141442835000</v>
      </c>
      <c r="GY49" s="1">
        <f>+'Serie Gasto $Corrientes'!HN49*'Serie Gasto Constantes'!$AS$207</f>
        <v>141442835000</v>
      </c>
      <c r="GZ49" s="1">
        <f>+'Serie Gasto $Corrientes'!HO49*'Serie Gasto Constantes'!$AS$207</f>
        <v>100574889554</v>
      </c>
      <c r="HA49" s="125">
        <f t="shared" si="68"/>
        <v>0.71106386939995936</v>
      </c>
      <c r="HB49" s="1">
        <f>+'Serie Gasto $Corrientes'!HQ49*'Serie Gasto Constantes'!$AS$207</f>
        <v>42747111101</v>
      </c>
      <c r="HC49" s="4">
        <f t="shared" si="69"/>
        <v>0.30222182057507546</v>
      </c>
    </row>
    <row r="50" spans="1:211" x14ac:dyDescent="0.35">
      <c r="A50" s="28" t="s">
        <v>76</v>
      </c>
      <c r="B50" s="5"/>
      <c r="C50" s="6"/>
      <c r="D50" s="7"/>
      <c r="E50" s="5"/>
      <c r="F50" s="6"/>
      <c r="G50" s="7"/>
      <c r="H50" s="5"/>
      <c r="I50" s="6"/>
      <c r="J50" s="7"/>
      <c r="K50" s="5"/>
      <c r="L50" s="6"/>
      <c r="M50" s="7"/>
      <c r="N50" s="5"/>
      <c r="O50" s="6"/>
      <c r="P50" s="7"/>
      <c r="Q50" s="5"/>
      <c r="R50" s="6"/>
      <c r="S50" s="7"/>
      <c r="T50" s="5"/>
      <c r="U50" s="6"/>
      <c r="V50" s="7"/>
      <c r="W50" s="5"/>
      <c r="X50" s="6"/>
      <c r="Y50" s="7"/>
      <c r="Z50" s="5"/>
      <c r="AA50" s="6"/>
      <c r="AB50" s="7"/>
      <c r="AC50" s="5"/>
      <c r="AD50" s="6"/>
      <c r="AE50" s="126"/>
      <c r="AF50" s="5"/>
      <c r="AG50" s="6"/>
      <c r="AH50" s="6"/>
      <c r="AI50" s="126"/>
      <c r="AJ50" s="6"/>
      <c r="AK50" s="126"/>
      <c r="AL50" s="5">
        <f>+'Serie Gasto $Corrientes'!AL50*'Serie Gasto Constantes'!$AG$207</f>
        <v>19540721447.482353</v>
      </c>
      <c r="AM50" s="6">
        <f>+'Serie Gasto $Corrientes'!AM50*'Serie Gasto Constantes'!$AG$207</f>
        <v>19540721447.482353</v>
      </c>
      <c r="AN50" s="6">
        <f>+'Serie Gasto $Corrientes'!AN50*'Serie Gasto Constantes'!$AG$207</f>
        <v>12508745306.840328</v>
      </c>
      <c r="AO50" s="126">
        <f t="shared" si="83"/>
        <v>0.64013733272125262</v>
      </c>
      <c r="AP50" s="6">
        <f>+'Serie Gasto $Corrientes'!AP50*'Serie Gasto Constantes'!$AG$207</f>
        <v>10005426250.51716</v>
      </c>
      <c r="AQ50" s="126"/>
      <c r="AR50" s="5">
        <f>+'Serie Gasto $Corrientes'!AR50*'Serie Gasto Constantes'!$AH$207</f>
        <v>19423828090.753582</v>
      </c>
      <c r="AS50" s="6">
        <f>+'Serie Gasto $Corrientes'!AS50*'Serie Gasto Constantes'!$AH$207</f>
        <v>19423828090.753582</v>
      </c>
      <c r="AT50" s="6">
        <f>+'Serie Gasto $Corrientes'!AT50*'Serie Gasto Constantes'!$AH$207</f>
        <v>17452752851.42646</v>
      </c>
      <c r="AU50" s="126">
        <f t="shared" si="84"/>
        <v>0.8985228230955451</v>
      </c>
      <c r="AV50" s="6">
        <f>+'Serie Gasto $Corrientes'!AV50*'Serie Gasto Constantes'!$AH$207</f>
        <v>16147494476.108078</v>
      </c>
      <c r="AW50" s="126"/>
      <c r="AX50" s="5">
        <f>+'Serie Gasto $Corrientes'!AX50*'Serie Gasto Constantes'!$AI$207</f>
        <v>19601692227.99482</v>
      </c>
      <c r="AY50" s="6">
        <f>+'Serie Gasto $Corrientes'!AY50*'Serie Gasto Constantes'!$AI$207</f>
        <v>19601692227.99482</v>
      </c>
      <c r="AZ50" s="6">
        <f>+'Serie Gasto $Corrientes'!AZ50*'Serie Gasto Constantes'!$AI$207</f>
        <v>18645515953.002735</v>
      </c>
      <c r="BA50" s="126">
        <f t="shared" si="85"/>
        <v>0.95121970777469467</v>
      </c>
      <c r="BB50" s="6">
        <f>+'Serie Gasto $Corrientes'!BB50*'Serie Gasto Constantes'!$AI$207</f>
        <v>17674987477.074409</v>
      </c>
      <c r="BC50" s="126"/>
      <c r="BD50" s="5">
        <f>+'Serie Gasto $Corrientes'!BD50*'Serie Gasto Constantes'!$AJ$207</f>
        <v>20662293395.757446</v>
      </c>
      <c r="BE50" s="6">
        <f>+'Serie Gasto $Corrientes'!BE50*'Serie Gasto Constantes'!$AJ$207</f>
        <v>20455670461.799873</v>
      </c>
      <c r="BF50" s="6">
        <f>+'Serie Gasto $Corrientes'!BF50*'Serie Gasto Constantes'!$AJ$207</f>
        <v>20078047345.899876</v>
      </c>
      <c r="BG50" s="126">
        <f t="shared" si="86"/>
        <v>0.98153944078219324</v>
      </c>
      <c r="BH50" s="6">
        <f>+'Serie Gasto $Corrientes'!BH50*'Serie Gasto Constantes'!$AJ$207</f>
        <v>19585127583.991955</v>
      </c>
      <c r="BI50" s="126"/>
      <c r="BJ50" s="5">
        <f>+'Serie Gasto $Corrientes'!BJ50*'Serie Gasto Constantes'!$AK$207</f>
        <v>21578022112.410732</v>
      </c>
      <c r="BK50" s="6">
        <f>+'Serie Gasto $Corrientes'!BK50*'Serie Gasto Constantes'!$AK$207</f>
        <v>21578022112.410732</v>
      </c>
      <c r="BL50" s="6">
        <f>+'Serie Gasto $Corrientes'!BL50*'Serie Gasto Constantes'!$AK$207</f>
        <v>20512284870.078934</v>
      </c>
      <c r="BM50" s="126">
        <f t="shared" si="87"/>
        <v>0.95061005884692118</v>
      </c>
      <c r="BN50" s="6">
        <f>+'Serie Gasto $Corrientes'!BN50*'Serie Gasto Constantes'!$AK$207</f>
        <v>20097091755.457661</v>
      </c>
      <c r="BO50" s="126"/>
      <c r="BP50" s="5">
        <f>+'Serie Gasto $Corrientes'!BP50*'Serie Gasto Constantes'!$AL$207</f>
        <v>22412885990.901119</v>
      </c>
      <c r="BQ50" s="6">
        <f>+'Serie Gasto $Corrientes'!BQ50*'Serie Gasto Constantes'!$AL$207</f>
        <v>22412885990.901119</v>
      </c>
      <c r="BR50" s="6">
        <f>+'Serie Gasto $Corrientes'!BR50*'Serie Gasto Constantes'!$AL$207</f>
        <v>21433675795.082916</v>
      </c>
      <c r="BS50" s="126">
        <f t="shared" si="88"/>
        <v>0.95631039232449899</v>
      </c>
      <c r="BT50" s="6">
        <f>+'Serie Gasto $Corrientes'!BT50*'Serie Gasto Constantes'!$AL$207</f>
        <v>21040872694.710423</v>
      </c>
      <c r="BU50" s="126"/>
      <c r="BV50" s="5">
        <f>+'Serie Gasto $Corrientes'!BV50*'Serie Gasto Constantes'!$AM$207</f>
        <v>22710160773.671215</v>
      </c>
      <c r="BW50" s="6">
        <f>+'Serie Gasto $Corrientes'!BW50*'Serie Gasto Constantes'!$AM$207</f>
        <v>22710160773.671215</v>
      </c>
      <c r="BX50" s="6">
        <f>+'Serie Gasto $Corrientes'!BX50*'Serie Gasto Constantes'!$AM$207</f>
        <v>21476921741.561092</v>
      </c>
      <c r="BY50" s="126">
        <f t="shared" si="89"/>
        <v>0.94569659614475887</v>
      </c>
      <c r="BZ50" s="6">
        <f>+'Serie Gasto $Corrientes'!BZ50*'Serie Gasto Constantes'!$AM$207</f>
        <v>21048518776.605053</v>
      </c>
      <c r="CA50" s="126"/>
      <c r="CB50" s="5">
        <f>+'Serie Gasto $Corrientes'!CB50*'Serie Gasto Constantes'!$AN$207</f>
        <v>24044830781.681</v>
      </c>
      <c r="CC50" s="6">
        <f>+'Serie Gasto $Corrientes'!CC50*'Serie Gasto Constantes'!$AN$207</f>
        <v>23446074037.888874</v>
      </c>
      <c r="CD50" s="6">
        <f>+'Serie Gasto $Corrientes'!CD50*'Serie Gasto Constantes'!$AN$207</f>
        <v>22474216643.524593</v>
      </c>
      <c r="CE50" s="126">
        <f t="shared" si="90"/>
        <v>0.95854924825393972</v>
      </c>
      <c r="CF50" s="6">
        <f>+'Serie Gasto $Corrientes'!CF50*'Serie Gasto Constantes'!$AN$207</f>
        <v>21021878055.745201</v>
      </c>
      <c r="CG50" s="7">
        <f t="shared" si="27"/>
        <v>0.89660546246564898</v>
      </c>
      <c r="CH50" s="6">
        <f>+'Serie Gasto $Corrientes'!CH50*'Serie Gasto Constantes'!$AO$207</f>
        <v>22891844254.745392</v>
      </c>
      <c r="CI50" s="6">
        <f>+'Serie Gasto $Corrientes'!CI50*'Serie Gasto Constantes'!$AO$207</f>
        <v>27701165934.957523</v>
      </c>
      <c r="CJ50" s="6">
        <f>+'Serie Gasto $Corrientes'!CJ50*'Serie Gasto Constantes'!$AO$207</f>
        <v>26311888043.221581</v>
      </c>
      <c r="CK50" s="126">
        <f t="shared" si="93"/>
        <v>0.94984767446258489</v>
      </c>
      <c r="CL50" s="6">
        <f>+'Serie Gasto $Corrientes'!CL50*'Serie Gasto Constantes'!$AO$207</f>
        <v>25758804647.089691</v>
      </c>
      <c r="CM50" s="7">
        <f t="shared" si="29"/>
        <v>0.92988160525703123</v>
      </c>
      <c r="CN50" s="6">
        <f>+'Serie Gasto $Corrientes'!CN50*'Serie Gasto Constantes'!$AP$207</f>
        <v>30657566493.80014</v>
      </c>
      <c r="CO50" s="6">
        <f>+'Serie Gasto $Corrientes'!CO50*'Serie Gasto Constantes'!$AP$207</f>
        <v>30657566493.80014</v>
      </c>
      <c r="CP50" s="6">
        <f>+'Serie Gasto $Corrientes'!CP50*'Serie Gasto Constantes'!$AP$207</f>
        <v>28328603339.532219</v>
      </c>
      <c r="CQ50" s="126">
        <f t="shared" si="94"/>
        <v>0.92403300650953801</v>
      </c>
      <c r="CR50" s="6">
        <f>+'Serie Gasto $Corrientes'!CR50*'Serie Gasto Constantes'!$AP$207</f>
        <v>27936510470.348564</v>
      </c>
      <c r="CS50" s="7">
        <f t="shared" si="31"/>
        <v>0.91124357427384672</v>
      </c>
      <c r="CT50" s="6">
        <f>+'Serie Gasto $Corrientes'!DC50*'Serie Gasto Constantes'!$AQ$207</f>
        <v>30551622328.063896</v>
      </c>
      <c r="CU50" s="6">
        <f>+'Serie Gasto $Corrientes'!DD50*'Serie Gasto Constantes'!$AQ$207</f>
        <v>31227560919.483242</v>
      </c>
      <c r="CV50" s="6">
        <f>+'Serie Gasto $Corrientes'!DE50*'Serie Gasto Constantes'!$AQ$207</f>
        <v>30555658837.521465</v>
      </c>
      <c r="CW50" s="126">
        <f t="shared" si="95"/>
        <v>0.97848368357380833</v>
      </c>
      <c r="CX50" s="6">
        <f>+'Serie Gasto $Corrientes'!DG50*'Serie Gasto Constantes'!$AQ$207</f>
        <v>30178156067.422199</v>
      </c>
      <c r="CY50" s="7">
        <f t="shared" si="33"/>
        <v>0.96639491458308846</v>
      </c>
      <c r="CZ50" s="6">
        <f>+'Serie Gasto $Corrientes'!DL50*'Serie Gasto Constantes'!$AR$207</f>
        <v>34358240841.599998</v>
      </c>
      <c r="DA50" s="6">
        <f>+'Serie Gasto $Corrientes'!DM50*'Serie Gasto Constantes'!$AR$207</f>
        <v>34358240841.599998</v>
      </c>
      <c r="DB50" s="6">
        <f>+'Serie Gasto $Corrientes'!DN50*'Serie Gasto Constantes'!$AR$207</f>
        <v>2643443906.2199998</v>
      </c>
      <c r="DC50" s="126">
        <f t="shared" si="34"/>
        <v>7.6937696502185057E-2</v>
      </c>
      <c r="DD50" s="6">
        <f>+'Serie Gasto $Corrientes'!DP50*'Serie Gasto Constantes'!$AR$207</f>
        <v>1379983351.4531999</v>
      </c>
      <c r="DE50" s="7">
        <f t="shared" si="35"/>
        <v>4.0164552015781743E-2</v>
      </c>
      <c r="DF50" s="6">
        <f>+'Serie Gasto $Corrientes'!DR50*'Serie Gasto Constantes'!$AR$207</f>
        <v>34358240841.599998</v>
      </c>
      <c r="DG50" s="6">
        <f>+'Serie Gasto $Corrientes'!DS50*'Serie Gasto Constantes'!$AR$207</f>
        <v>34358240841.599998</v>
      </c>
      <c r="DH50" s="6">
        <f>+'Serie Gasto $Corrientes'!DT50*'Serie Gasto Constantes'!$AR$207</f>
        <v>5147526650.5259991</v>
      </c>
      <c r="DI50" s="126">
        <f t="shared" si="36"/>
        <v>0.14981927259481567</v>
      </c>
      <c r="DJ50" s="6">
        <f>+'Serie Gasto $Corrientes'!DV50*'Serie Gasto Constantes'!$AR$207</f>
        <v>3279508849.0631995</v>
      </c>
      <c r="DK50" s="7">
        <f t="shared" si="37"/>
        <v>9.5450429612579629E-2</v>
      </c>
      <c r="DL50" s="6">
        <f>+'Serie Gasto $Corrientes'!DX50*'Serie Gasto Constantes'!$AR$207</f>
        <v>34358240841.599998</v>
      </c>
      <c r="DM50" s="6">
        <f>+'Serie Gasto $Corrientes'!DY50*'Serie Gasto Constantes'!$AR$207</f>
        <v>34358240841.599998</v>
      </c>
      <c r="DN50" s="6">
        <f>+'Serie Gasto $Corrientes'!DZ50*'Serie Gasto Constantes'!$AR$207</f>
        <v>6892701361.2131996</v>
      </c>
      <c r="DO50" s="126">
        <f t="shared" si="38"/>
        <v>0.20061275526271152</v>
      </c>
      <c r="DP50" s="6">
        <f>+'Serie Gasto $Corrientes'!EB50*'Serie Gasto Constantes'!$AR$207</f>
        <v>5101478297.1203995</v>
      </c>
      <c r="DQ50" s="7">
        <f t="shared" si="39"/>
        <v>0.1484790307117142</v>
      </c>
      <c r="DR50" s="6">
        <f>+'Serie Gasto $Corrientes'!ED50*'Serie Gasto Constantes'!$AR$207</f>
        <v>34358240841.599998</v>
      </c>
      <c r="DS50" s="6">
        <f>+'Serie Gasto $Corrientes'!EE50*'Serie Gasto Constantes'!$AR$207</f>
        <v>34358240841.599998</v>
      </c>
      <c r="DT50" s="6">
        <f>+'Serie Gasto $Corrientes'!EF50*'Serie Gasto Constantes'!$AR$207</f>
        <v>9355326003.9875984</v>
      </c>
      <c r="DU50" s="126">
        <f t="shared" si="40"/>
        <v>0.27228768920731328</v>
      </c>
      <c r="DV50" s="6">
        <f>+'Serie Gasto $Corrientes'!EH50*'Serie Gasto Constantes'!$AR$207</f>
        <v>7955187321.9779997</v>
      </c>
      <c r="DW50" s="7">
        <f t="shared" si="41"/>
        <v>0.23153651430099068</v>
      </c>
      <c r="DX50" s="6">
        <f>+'Serie Gasto $Corrientes'!EJ50*'Serie Gasto Constantes'!$AR$207</f>
        <v>34358240841.599998</v>
      </c>
      <c r="DY50" s="6">
        <f>+'Serie Gasto $Corrientes'!EK50*'Serie Gasto Constantes'!$AR$207</f>
        <v>33822796699.676395</v>
      </c>
      <c r="DZ50" s="6">
        <f>+'Serie Gasto $Corrientes'!EL50*'Serie Gasto Constantes'!$AR$207</f>
        <v>11576566673.552399</v>
      </c>
      <c r="EA50" s="126">
        <f t="shared" si="42"/>
        <v>0.34227112489675221</v>
      </c>
      <c r="EB50" s="6">
        <f>+'Serie Gasto $Corrientes'!EN50*'Serie Gasto Constantes'!$AR$207</f>
        <v>10201664880.6852</v>
      </c>
      <c r="EC50" s="7">
        <f t="shared" si="43"/>
        <v>0.3016209739031665</v>
      </c>
      <c r="ED50" s="6">
        <f>+'Serie Gasto $Corrientes'!EP50*'Serie Gasto Constantes'!$AR$207</f>
        <v>34358240841.599998</v>
      </c>
      <c r="EE50" s="6">
        <f>+'Serie Gasto $Corrientes'!EQ50*'Serie Gasto Constantes'!$AR$207</f>
        <v>33822796699.676395</v>
      </c>
      <c r="EF50" s="6">
        <f>+'Serie Gasto $Corrientes'!ER50*'Serie Gasto Constantes'!$AR$207</f>
        <v>15129258222.686399</v>
      </c>
      <c r="EG50" s="126">
        <f t="shared" si="44"/>
        <v>0.44730949829560224</v>
      </c>
      <c r="EH50" s="6">
        <f>+'Serie Gasto $Corrientes'!ET50*'Serie Gasto Constantes'!$AR$207</f>
        <v>13918648183.970398</v>
      </c>
      <c r="EI50" s="7">
        <f t="shared" si="45"/>
        <v>0.41151677395451947</v>
      </c>
      <c r="EJ50" s="6">
        <f>+'Serie Gasto $Corrientes'!EV50*'Serie Gasto Constantes'!$AR$207</f>
        <v>34358240841.599998</v>
      </c>
      <c r="EK50" s="6">
        <f>+'Serie Gasto $Corrientes'!EW50*'Serie Gasto Constantes'!$AR$207</f>
        <v>33822796699.676395</v>
      </c>
      <c r="EL50" s="6">
        <f>+'Serie Gasto $Corrientes'!EX50*'Serie Gasto Constantes'!$AR$207</f>
        <v>18610987395.7332</v>
      </c>
      <c r="EM50" s="126">
        <f t="shared" si="46"/>
        <v>0.55024980816891655</v>
      </c>
      <c r="EN50" s="6">
        <f>+'Serie Gasto $Corrientes'!EZ50*'Serie Gasto Constantes'!$AR$207</f>
        <v>16899865423.334398</v>
      </c>
      <c r="EO50" s="7">
        <f t="shared" si="47"/>
        <v>0.49965901913415961</v>
      </c>
      <c r="EP50" s="6">
        <f>+'Serie Gasto $Corrientes'!FB50*'Serie Gasto Constantes'!$AR$207</f>
        <v>34358240841.599998</v>
      </c>
      <c r="EQ50" s="6">
        <f>+'Serie Gasto $Corrientes'!FC50*'Serie Gasto Constantes'!$AR$207</f>
        <v>33822796699.676395</v>
      </c>
      <c r="ER50" s="6">
        <f>+'Serie Gasto $Corrientes'!FD50*'Serie Gasto Constantes'!$AR$207</f>
        <v>20776376531.289597</v>
      </c>
      <c r="ES50" s="126">
        <f t="shared" si="48"/>
        <v>0.61427139558475297</v>
      </c>
      <c r="ET50" s="6">
        <f>+'Serie Gasto $Corrientes'!FF50*'Serie Gasto Constantes'!$AR$207</f>
        <v>19062813503.697598</v>
      </c>
      <c r="EU50" s="7">
        <f t="shared" si="49"/>
        <v>0.56360843465910027</v>
      </c>
      <c r="EV50" s="6">
        <f>+'Serie Gasto $Corrientes'!FH50*'Serie Gasto Constantes'!$AR$207</f>
        <v>34358240841.599998</v>
      </c>
      <c r="EW50" s="6">
        <f>+'Serie Gasto $Corrientes'!FI50*'Serie Gasto Constantes'!$AR$207</f>
        <v>33822796699.676395</v>
      </c>
      <c r="EX50" s="6">
        <f>+'Serie Gasto $Corrientes'!FJ50*'Serie Gasto Constantes'!$AR$207</f>
        <v>22959099403.702797</v>
      </c>
      <c r="EY50" s="126">
        <f t="shared" si="50"/>
        <v>0.67880546980085954</v>
      </c>
      <c r="EZ50" s="6">
        <f>+'Serie Gasto $Corrientes'!FL50*'Serie Gasto Constantes'!$AR$207</f>
        <v>21314166248.341198</v>
      </c>
      <c r="FA50" s="7">
        <f t="shared" si="51"/>
        <v>0.6301716099232304</v>
      </c>
      <c r="FB50" s="6">
        <f>+'Serie Gasto $Corrientes'!FQ50*'Serie Gasto Constantes'!$AR$207</f>
        <v>34358240841.599998</v>
      </c>
      <c r="FC50" s="6">
        <f>+'Serie Gasto $Corrientes'!FR50*'Serie Gasto Constantes'!$AR$207</f>
        <v>33822796699.676395</v>
      </c>
      <c r="FD50" s="6">
        <f>+'Serie Gasto $Corrientes'!FS50*'Serie Gasto Constantes'!$AR$207</f>
        <v>24869323715.885998</v>
      </c>
      <c r="FE50" s="126">
        <f t="shared" si="78"/>
        <v>0.73528289031533389</v>
      </c>
      <c r="FF50" s="6">
        <f>+'Serie Gasto $Corrientes'!FU50*'Serie Gasto Constantes'!$AR$207</f>
        <v>23540620786.269596</v>
      </c>
      <c r="FG50" s="7">
        <f t="shared" si="79"/>
        <v>0.69599864834639247</v>
      </c>
      <c r="FH50" s="6">
        <f>+'Serie Gasto $Corrientes'!FW50*'Serie Gasto Constantes'!$AR$207</f>
        <v>34358240841.599998</v>
      </c>
      <c r="FI50" s="6">
        <f>+'Serie Gasto $Corrientes'!FX50*'Serie Gasto Constantes'!$AR$207</f>
        <v>33822796699.676395</v>
      </c>
      <c r="FJ50" s="6">
        <f>+'Serie Gasto $Corrientes'!FY50*'Serie Gasto Constantes'!$AR$207</f>
        <v>26801338403.657997</v>
      </c>
      <c r="FK50" s="126">
        <f t="shared" si="80"/>
        <v>0.79240456197740805</v>
      </c>
      <c r="FL50" s="6">
        <f>+'Serie Gasto $Corrientes'!GA50*'Serie Gasto Constantes'!$AR$207</f>
        <v>25774512532.594799</v>
      </c>
      <c r="FM50" s="7">
        <f t="shared" si="81"/>
        <v>0.76204557421596664</v>
      </c>
      <c r="FN50" s="6">
        <f>+'Serie Gasto $Corrientes'!GC50*'Serie Gasto Constantes'!$AR$207</f>
        <v>34358240841.599998</v>
      </c>
      <c r="FO50" s="6">
        <f>+'Serie Gasto $Corrientes'!GD50*'Serie Gasto Constantes'!$AR$207</f>
        <v>33822796699.676395</v>
      </c>
      <c r="FP50" s="6">
        <f>+'Serie Gasto $Corrientes'!GE50*'Serie Gasto Constantes'!$AR$207</f>
        <v>32374235228.025597</v>
      </c>
      <c r="FQ50" s="126">
        <f t="shared" si="56"/>
        <v>0.9571720374127235</v>
      </c>
      <c r="FR50" s="6">
        <f>+'Serie Gasto $Corrientes'!GG50*'Serie Gasto Constantes'!$AR$207</f>
        <v>32055887120.836796</v>
      </c>
      <c r="FS50" s="7">
        <f t="shared" si="57"/>
        <v>0.94775980252228798</v>
      </c>
      <c r="FT50" s="6">
        <f>+'Serie Gasto $Corrientes'!GI50*'Serie Gasto Constantes'!$AS$207</f>
        <v>34284374000</v>
      </c>
      <c r="FU50" s="6">
        <f>+'Serie Gasto $Corrientes'!GJ50*'Serie Gasto Constantes'!$AS$207</f>
        <v>34284374000</v>
      </c>
      <c r="FV50" s="6">
        <f>+'Serie Gasto $Corrientes'!GK50*'Serie Gasto Constantes'!$AS$207</f>
        <v>3089784965</v>
      </c>
      <c r="FW50" s="126">
        <f t="shared" si="58"/>
        <v>9.0122251174835508E-2</v>
      </c>
      <c r="FX50" s="6">
        <f>+'Serie Gasto $Corrientes'!GM50*'Serie Gasto Constantes'!$AS$207</f>
        <v>1248709847</v>
      </c>
      <c r="FY50" s="7">
        <f t="shared" si="59"/>
        <v>3.6422127672507597E-2</v>
      </c>
      <c r="FZ50" s="6">
        <f>+'Serie Gasto $Corrientes'!GO50*'Serie Gasto Constantes'!$AS$207</f>
        <v>34284374000</v>
      </c>
      <c r="GA50" s="6">
        <f>+'Serie Gasto $Corrientes'!GP50*'Serie Gasto Constantes'!$AS$207</f>
        <v>34284374000</v>
      </c>
      <c r="GB50" s="6">
        <f>+'Serie Gasto $Corrientes'!GQ50*'Serie Gasto Constantes'!$AS$207</f>
        <v>5600338705</v>
      </c>
      <c r="GC50" s="126">
        <f t="shared" si="60"/>
        <v>0.16334959783719546</v>
      </c>
      <c r="GD50" s="6">
        <f>+'Serie Gasto $Corrientes'!GS50*'Serie Gasto Constantes'!$AS$207</f>
        <v>3289021929</v>
      </c>
      <c r="GE50" s="7">
        <f t="shared" si="61"/>
        <v>9.593355646511148E-2</v>
      </c>
      <c r="GF50" s="6">
        <f>+'Serie Gasto $Corrientes'!GU50*'Serie Gasto Constantes'!$AS$207</f>
        <v>34284374000</v>
      </c>
      <c r="GG50" s="6">
        <f>+'Serie Gasto $Corrientes'!GV50*'Serie Gasto Constantes'!$AS$207</f>
        <v>34284374000</v>
      </c>
      <c r="GH50" s="6">
        <f>+'Serie Gasto $Corrientes'!GW50*'Serie Gasto Constantes'!$AS$207</f>
        <v>7555017893</v>
      </c>
      <c r="GI50" s="126">
        <f t="shared" si="62"/>
        <v>0.22036330291461645</v>
      </c>
      <c r="GJ50" s="6">
        <f>+'Serie Gasto $Corrientes'!GY50*'Serie Gasto Constantes'!$AS$207</f>
        <v>5487493400</v>
      </c>
      <c r="GK50" s="7">
        <f t="shared" si="63"/>
        <v>0.16005814777309335</v>
      </c>
      <c r="GL50" s="6">
        <f>+'Serie Gasto $Corrientes'!HA50*'Serie Gasto Constantes'!$AS$207</f>
        <v>34284374000</v>
      </c>
      <c r="GM50" s="6">
        <f>+'Serie Gasto $Corrientes'!HB50*'Serie Gasto Constantes'!$AS$207</f>
        <v>34284374000</v>
      </c>
      <c r="GN50" s="6">
        <f>+'Serie Gasto $Corrientes'!HC50*'Serie Gasto Constantes'!$AS$207</f>
        <v>9458034336</v>
      </c>
      <c r="GO50" s="126">
        <f t="shared" si="64"/>
        <v>0.27587011902273612</v>
      </c>
      <c r="GP50" s="6">
        <f>+'Serie Gasto $Corrientes'!HE50*'Serie Gasto Constantes'!$AS$207</f>
        <v>7560112118</v>
      </c>
      <c r="GQ50" s="7">
        <f t="shared" si="65"/>
        <v>0.22051189028564441</v>
      </c>
      <c r="GR50" s="6">
        <f>+'Serie Gasto $Corrientes'!HG50*'Serie Gasto Constantes'!$AS$207</f>
        <v>34284374000</v>
      </c>
      <c r="GS50" s="6">
        <f>+'Serie Gasto $Corrientes'!HH50*'Serie Gasto Constantes'!$AS$207</f>
        <v>34284374000</v>
      </c>
      <c r="GT50" s="6">
        <f>+'Serie Gasto $Corrientes'!HI50*'Serie Gasto Constantes'!$AS$207</f>
        <v>12940991370</v>
      </c>
      <c r="GU50" s="126">
        <f t="shared" si="66"/>
        <v>0.37746033717868088</v>
      </c>
      <c r="GV50" s="6">
        <f>+'Serie Gasto $Corrientes'!HK50*'Serie Gasto Constantes'!$AS$207</f>
        <v>9754007285</v>
      </c>
      <c r="GW50" s="7">
        <f t="shared" si="67"/>
        <v>0.28450300084230795</v>
      </c>
      <c r="GX50" s="6">
        <f>+'Serie Gasto $Corrientes'!HM50*'Serie Gasto Constantes'!$AS$207</f>
        <v>34284374000</v>
      </c>
      <c r="GY50" s="6">
        <f>+'Serie Gasto $Corrientes'!HN50*'Serie Gasto Constantes'!$AS$207</f>
        <v>34284374000</v>
      </c>
      <c r="GZ50" s="6">
        <f>+'Serie Gasto $Corrientes'!HO50*'Serie Gasto Constantes'!$AS$207</f>
        <v>16515941924</v>
      </c>
      <c r="HA50" s="126">
        <f t="shared" si="68"/>
        <v>0.4817338045606433</v>
      </c>
      <c r="HB50" s="6">
        <f>+'Serie Gasto $Corrientes'!HQ50*'Serie Gasto Constantes'!$AS$207</f>
        <v>14443086406</v>
      </c>
      <c r="HC50" s="7">
        <f t="shared" si="69"/>
        <v>0.42127315511142188</v>
      </c>
    </row>
    <row r="51" spans="1:211" x14ac:dyDescent="0.35">
      <c r="A51" s="28" t="s">
        <v>185</v>
      </c>
      <c r="B51" s="5"/>
      <c r="C51" s="6"/>
      <c r="D51" s="7"/>
      <c r="E51" s="5"/>
      <c r="F51" s="6"/>
      <c r="G51" s="7"/>
      <c r="H51" s="5"/>
      <c r="I51" s="6"/>
      <c r="J51" s="7"/>
      <c r="K51" s="5"/>
      <c r="L51" s="6"/>
      <c r="M51" s="7"/>
      <c r="N51" s="5"/>
      <c r="O51" s="6"/>
      <c r="P51" s="7"/>
      <c r="Q51" s="5"/>
      <c r="R51" s="6"/>
      <c r="S51" s="7"/>
      <c r="T51" s="5"/>
      <c r="U51" s="6"/>
      <c r="V51" s="7"/>
      <c r="W51" s="5"/>
      <c r="X51" s="6"/>
      <c r="Y51" s="7"/>
      <c r="Z51" s="5"/>
      <c r="AA51" s="6"/>
      <c r="AB51" s="7"/>
      <c r="AC51" s="5"/>
      <c r="AD51" s="6"/>
      <c r="AE51" s="126"/>
      <c r="AF51" s="5"/>
      <c r="AG51" s="6"/>
      <c r="AH51" s="6"/>
      <c r="AI51" s="126"/>
      <c r="AJ51" s="6"/>
      <c r="AK51" s="126"/>
      <c r="AL51" s="5">
        <f>+'Serie Gasto $Corrientes'!AL51*'Serie Gasto Constantes'!$AG$207</f>
        <v>22839905882.35294</v>
      </c>
      <c r="AM51" s="6">
        <f>+'Serie Gasto $Corrientes'!AM51*'Serie Gasto Constantes'!$AG$207</f>
        <v>28549882352.941174</v>
      </c>
      <c r="AN51" s="6">
        <f>+'Serie Gasto $Corrientes'!AN51*'Serie Gasto Constantes'!$AG$207</f>
        <v>27393378551.059528</v>
      </c>
      <c r="AO51" s="126">
        <f t="shared" si="83"/>
        <v>0.95949181900000002</v>
      </c>
      <c r="AP51" s="6">
        <f>+'Serie Gasto $Corrientes'!AP51*'Serie Gasto Constantes'!$AG$207</f>
        <v>12264803619.73749</v>
      </c>
      <c r="AQ51" s="126"/>
      <c r="AR51" s="5">
        <f>+'Serie Gasto $Corrientes'!AR51*'Serie Gasto Constantes'!$AH$207</f>
        <v>44220375843.433975</v>
      </c>
      <c r="AS51" s="6">
        <f>+'Serie Gasto $Corrientes'!AS51*'Serie Gasto Constantes'!$AH$207</f>
        <v>44220375843.433975</v>
      </c>
      <c r="AT51" s="6">
        <f>+'Serie Gasto $Corrientes'!AT51*'Serie Gasto Constantes'!$AH$207</f>
        <v>43515911063.172501</v>
      </c>
      <c r="AU51" s="126">
        <f t="shared" si="84"/>
        <v>0.98406922675746378</v>
      </c>
      <c r="AV51" s="6">
        <f>+'Serie Gasto $Corrientes'!AV51*'Serie Gasto Constantes'!$AH$207</f>
        <v>21481839595.623314</v>
      </c>
      <c r="AW51" s="126"/>
      <c r="AX51" s="5">
        <f>+'Serie Gasto $Corrientes'!AX51*'Serie Gasto Constantes'!$AI$207</f>
        <v>44317924595.788757</v>
      </c>
      <c r="AY51" s="6">
        <f>+'Serie Gasto $Corrientes'!AY51*'Serie Gasto Constantes'!$AI$207</f>
        <v>44317924595.788757</v>
      </c>
      <c r="AZ51" s="6">
        <f>+'Serie Gasto $Corrientes'!AZ51*'Serie Gasto Constantes'!$AI$207</f>
        <v>43884429784.259674</v>
      </c>
      <c r="BA51" s="126">
        <f t="shared" si="85"/>
        <v>0.99021852184002601</v>
      </c>
      <c r="BB51" s="6">
        <f>+'Serie Gasto $Corrientes'!BB51*'Serie Gasto Constantes'!$AI$207</f>
        <v>34271700230.950584</v>
      </c>
      <c r="BC51" s="126"/>
      <c r="BD51" s="5">
        <f>+'Serie Gasto $Corrientes'!BD51*'Serie Gasto Constantes'!$AJ$207</f>
        <v>40753494026.832779</v>
      </c>
      <c r="BE51" s="6">
        <f>+'Serie Gasto $Corrientes'!BE51*'Serie Gasto Constantes'!$AJ$207</f>
        <v>40753494026.832779</v>
      </c>
      <c r="BF51" s="6">
        <f>+'Serie Gasto $Corrientes'!BF51*'Serie Gasto Constantes'!$AJ$207</f>
        <v>35880963851.383972</v>
      </c>
      <c r="BG51" s="126">
        <f t="shared" si="86"/>
        <v>0.8804389588720748</v>
      </c>
      <c r="BH51" s="6">
        <f>+'Serie Gasto $Corrientes'!BH51*'Serie Gasto Constantes'!$AJ$207</f>
        <v>29598676765.554996</v>
      </c>
      <c r="BI51" s="126"/>
      <c r="BJ51" s="5">
        <f>+'Serie Gasto $Corrientes'!BJ51*'Serie Gasto Constantes'!$AK$207</f>
        <v>44328637621.460999</v>
      </c>
      <c r="BK51" s="6">
        <f>+'Serie Gasto $Corrientes'!BK51*'Serie Gasto Constantes'!$AK$207</f>
        <v>44328637621.460999</v>
      </c>
      <c r="BL51" s="6">
        <f>+'Serie Gasto $Corrientes'!BL51*'Serie Gasto Constantes'!$AK$207</f>
        <v>42174106228.401329</v>
      </c>
      <c r="BM51" s="126">
        <f t="shared" si="87"/>
        <v>0.951396399513605</v>
      </c>
      <c r="BN51" s="6">
        <f>+'Serie Gasto $Corrientes'!BN51*'Serie Gasto Constantes'!$AK$207</f>
        <v>39564270268.946419</v>
      </c>
      <c r="BO51" s="126"/>
      <c r="BP51" s="5">
        <f>+'Serie Gasto $Corrientes'!BP51*'Serie Gasto Constantes'!$AL$207</f>
        <v>52919774740.435196</v>
      </c>
      <c r="BQ51" s="6">
        <f>+'Serie Gasto $Corrientes'!BQ51*'Serie Gasto Constantes'!$AL$207</f>
        <v>54434060500.435196</v>
      </c>
      <c r="BR51" s="6">
        <f>+'Serie Gasto $Corrientes'!BR51*'Serie Gasto Constantes'!$AL$207</f>
        <v>53644167913.960815</v>
      </c>
      <c r="BS51" s="126">
        <f t="shared" si="88"/>
        <v>0.98548900120232508</v>
      </c>
      <c r="BT51" s="6">
        <f>+'Serie Gasto $Corrientes'!BT51*'Serie Gasto Constantes'!$AL$207</f>
        <v>48913009507.10482</v>
      </c>
      <c r="BU51" s="126"/>
      <c r="BV51" s="5">
        <f>+'Serie Gasto $Corrientes'!BV51*'Serie Gasto Constantes'!$AM$207</f>
        <v>54251000041.289246</v>
      </c>
      <c r="BW51" s="6">
        <f>+'Serie Gasto $Corrientes'!BW51*'Serie Gasto Constantes'!$AM$207</f>
        <v>57582917427.864967</v>
      </c>
      <c r="BX51" s="6">
        <f>+'Serie Gasto $Corrientes'!BX51*'Serie Gasto Constantes'!$AM$207</f>
        <v>57390255425.406868</v>
      </c>
      <c r="BY51" s="126">
        <f t="shared" si="89"/>
        <v>0.99665418129084116</v>
      </c>
      <c r="BZ51" s="6">
        <f>+'Serie Gasto $Corrientes'!BZ51*'Serie Gasto Constantes'!$AM$207</f>
        <v>50761953736.702736</v>
      </c>
      <c r="CA51" s="126"/>
      <c r="CB51" s="5">
        <f>+'Serie Gasto $Corrientes'!CB51*'Serie Gasto Constantes'!$AN$207</f>
        <v>58688384186.806824</v>
      </c>
      <c r="CC51" s="6">
        <f>+'Serie Gasto $Corrientes'!CC51*'Serie Gasto Constantes'!$AN$207</f>
        <v>57085673211.503983</v>
      </c>
      <c r="CD51" s="6">
        <f>+'Serie Gasto $Corrientes'!CD51*'Serie Gasto Constantes'!$AN$207</f>
        <v>55588202361.676262</v>
      </c>
      <c r="CE51" s="126">
        <f t="shared" si="90"/>
        <v>0.97376800928177631</v>
      </c>
      <c r="CF51" s="6">
        <f>+'Serie Gasto $Corrientes'!CF51*'Serie Gasto Constantes'!$AN$207</f>
        <v>46163592827.850479</v>
      </c>
      <c r="CG51" s="7">
        <f t="shared" si="27"/>
        <v>0.80867212788772946</v>
      </c>
      <c r="CH51" s="6">
        <f>+'Serie Gasto $Corrientes'!CH51*'Serie Gasto Constantes'!$AO$207</f>
        <v>131524543547.66115</v>
      </c>
      <c r="CI51" s="6">
        <f>+'Serie Gasto $Corrientes'!CI51*'Serie Gasto Constantes'!$AO$207</f>
        <v>126519496933.02661</v>
      </c>
      <c r="CJ51" s="6">
        <f>+'Serie Gasto $Corrientes'!CJ51*'Serie Gasto Constantes'!$AO$207</f>
        <v>113261217907.90331</v>
      </c>
      <c r="CK51" s="126">
        <f t="shared" si="93"/>
        <v>0.89520762138232646</v>
      </c>
      <c r="CL51" s="6">
        <f>+'Serie Gasto $Corrientes'!CL51*'Serie Gasto Constantes'!$AO$207</f>
        <v>90215801855.145966</v>
      </c>
      <c r="CM51" s="7">
        <f t="shared" si="29"/>
        <v>0.71305849329215965</v>
      </c>
      <c r="CN51" s="6">
        <f>+'Serie Gasto $Corrientes'!CN51*'Serie Gasto Constantes'!$AP$207</f>
        <v>122012974948.75542</v>
      </c>
      <c r="CO51" s="6">
        <f>+'Serie Gasto $Corrientes'!CO51*'Serie Gasto Constantes'!$AP$207</f>
        <v>118083978332.71162</v>
      </c>
      <c r="CP51" s="6">
        <f>+'Serie Gasto $Corrientes'!CP51*'Serie Gasto Constantes'!$AP$207</f>
        <v>115797659111.53868</v>
      </c>
      <c r="CQ51" s="126">
        <f t="shared" si="94"/>
        <v>0.98063819280604647</v>
      </c>
      <c r="CR51" s="6">
        <f>+'Serie Gasto $Corrientes'!CR51*'Serie Gasto Constantes'!$AP$207</f>
        <v>102168945867.31094</v>
      </c>
      <c r="CS51" s="7">
        <f t="shared" si="31"/>
        <v>0.86522276188426916</v>
      </c>
      <c r="CT51" s="6">
        <f>+'Serie Gasto $Corrientes'!DC51*'Serie Gasto Constantes'!$AQ$207</f>
        <v>105185022344.72588</v>
      </c>
      <c r="CU51" s="6">
        <f>+'Serie Gasto $Corrientes'!DD51*'Serie Gasto Constantes'!$AQ$207</f>
        <v>105185022344.72588</v>
      </c>
      <c r="CV51" s="6">
        <f>+'Serie Gasto $Corrientes'!DE51*'Serie Gasto Constantes'!$AQ$207</f>
        <v>103707609270.35417</v>
      </c>
      <c r="CW51" s="126">
        <f t="shared" si="95"/>
        <v>0.98595414973122564</v>
      </c>
      <c r="CX51" s="6">
        <f>+'Serie Gasto $Corrientes'!DG51*'Serie Gasto Constantes'!$AQ$207</f>
        <v>91753237679.933456</v>
      </c>
      <c r="CY51" s="7">
        <f t="shared" si="33"/>
        <v>0.87230325796032016</v>
      </c>
      <c r="CZ51" s="6">
        <f>+'Serie Gasto $Corrientes'!DL51*'Serie Gasto Constantes'!$AR$207</f>
        <v>95663613817.199997</v>
      </c>
      <c r="DA51" s="6">
        <f>+'Serie Gasto $Corrientes'!DM51*'Serie Gasto Constantes'!$AR$207</f>
        <v>95663613817.199997</v>
      </c>
      <c r="DB51" s="6">
        <f>+'Serie Gasto $Corrientes'!DN51*'Serie Gasto Constantes'!$AR$207</f>
        <v>14248301872.552799</v>
      </c>
      <c r="DC51" s="126">
        <f t="shared" si="34"/>
        <v>0.14894170629785472</v>
      </c>
      <c r="DD51" s="6">
        <f>+'Serie Gasto $Corrientes'!DP51*'Serie Gasto Constantes'!$AR$207</f>
        <v>14057281.523999998</v>
      </c>
      <c r="DE51" s="7">
        <f t="shared" si="35"/>
        <v>1.4694491419550102E-4</v>
      </c>
      <c r="DF51" s="6">
        <f>+'Serie Gasto $Corrientes'!DR51*'Serie Gasto Constantes'!$AR$207</f>
        <v>95663613817.199997</v>
      </c>
      <c r="DG51" s="6">
        <f>+'Serie Gasto $Corrientes'!DS51*'Serie Gasto Constantes'!$AR$207</f>
        <v>95663613817.199997</v>
      </c>
      <c r="DH51" s="6">
        <f>+'Serie Gasto $Corrientes'!DT51*'Serie Gasto Constantes'!$AR$207</f>
        <v>34937091657.686394</v>
      </c>
      <c r="DI51" s="126">
        <f t="shared" si="36"/>
        <v>0.36520773430581838</v>
      </c>
      <c r="DJ51" s="6">
        <f>+'Serie Gasto $Corrientes'!DV51*'Serie Gasto Constantes'!$AR$207</f>
        <v>312243194.32799995</v>
      </c>
      <c r="DK51" s="7">
        <f t="shared" si="37"/>
        <v>3.2639703003971158E-3</v>
      </c>
      <c r="DL51" s="6">
        <f>+'Serie Gasto $Corrientes'!DX51*'Serie Gasto Constantes'!$AR$207</f>
        <v>95663613817.199997</v>
      </c>
      <c r="DM51" s="6">
        <f>+'Serie Gasto $Corrientes'!DY51*'Serie Gasto Constantes'!$AR$207</f>
        <v>95663613817.199997</v>
      </c>
      <c r="DN51" s="6">
        <f>+'Serie Gasto $Corrientes'!DZ51*'Serie Gasto Constantes'!$AR$207</f>
        <v>39821996429.139595</v>
      </c>
      <c r="DO51" s="126">
        <f t="shared" si="38"/>
        <v>0.41627108615438624</v>
      </c>
      <c r="DP51" s="6">
        <f>+'Serie Gasto $Corrientes'!EB51*'Serie Gasto Constantes'!$AR$207</f>
        <v>4171162264.1051998</v>
      </c>
      <c r="DQ51" s="7">
        <f t="shared" si="39"/>
        <v>4.3602390686136076E-2</v>
      </c>
      <c r="DR51" s="6">
        <f>+'Serie Gasto $Corrientes'!ED51*'Serie Gasto Constantes'!$AR$207</f>
        <v>95663613817.199997</v>
      </c>
      <c r="DS51" s="6">
        <f>+'Serie Gasto $Corrientes'!EE51*'Serie Gasto Constantes'!$AR$207</f>
        <v>95663613817.199997</v>
      </c>
      <c r="DT51" s="6">
        <f>+'Serie Gasto $Corrientes'!EF51*'Serie Gasto Constantes'!$AR$207</f>
        <v>43065366953.060394</v>
      </c>
      <c r="DU51" s="126">
        <f t="shared" si="40"/>
        <v>0.45017499584902138</v>
      </c>
      <c r="DV51" s="6">
        <f>+'Serie Gasto $Corrientes'!EH51*'Serie Gasto Constantes'!$AR$207</f>
        <v>10999736533.219198</v>
      </c>
      <c r="DW51" s="7">
        <f t="shared" si="41"/>
        <v>0.11498349366393561</v>
      </c>
      <c r="DX51" s="6">
        <f>+'Serie Gasto $Corrientes'!EJ51*'Serie Gasto Constantes'!$AR$207</f>
        <v>95663613817.199997</v>
      </c>
      <c r="DY51" s="6">
        <f>+'Serie Gasto $Corrientes'!EK51*'Serie Gasto Constantes'!$AR$207</f>
        <v>95663613817.199997</v>
      </c>
      <c r="DZ51" s="6">
        <f>+'Serie Gasto $Corrientes'!EL51*'Serie Gasto Constantes'!$AR$207</f>
        <v>60489030725.369995</v>
      </c>
      <c r="EA51" s="126">
        <f t="shared" si="42"/>
        <v>0.63230969761351696</v>
      </c>
      <c r="EB51" s="6">
        <f>+'Serie Gasto $Corrientes'!EN51*'Serie Gasto Constantes'!$AR$207</f>
        <v>19915567872.3456</v>
      </c>
      <c r="EC51" s="7">
        <f t="shared" si="43"/>
        <v>0.20818331105911919</v>
      </c>
      <c r="ED51" s="6">
        <f>+'Serie Gasto $Corrientes'!EP51*'Serie Gasto Constantes'!$AR$207</f>
        <v>95663613817.199997</v>
      </c>
      <c r="EE51" s="6">
        <f>+'Serie Gasto $Corrientes'!EQ51*'Serie Gasto Constantes'!$AR$207</f>
        <v>95663613817.199997</v>
      </c>
      <c r="EF51" s="6">
        <f>+'Serie Gasto $Corrientes'!ER51*'Serie Gasto Constantes'!$AR$207</f>
        <v>60489030725.369995</v>
      </c>
      <c r="EG51" s="126">
        <f t="shared" si="44"/>
        <v>0.63230969761351696</v>
      </c>
      <c r="EH51" s="6">
        <f>+'Serie Gasto $Corrientes'!ET51*'Serie Gasto Constantes'!$AR$207</f>
        <v>27825843742.585197</v>
      </c>
      <c r="EI51" s="7">
        <f t="shared" si="45"/>
        <v>0.29087176024686412</v>
      </c>
      <c r="EJ51" s="6">
        <f>+'Serie Gasto $Corrientes'!EV51*'Serie Gasto Constantes'!$AR$207</f>
        <v>95663613817.199997</v>
      </c>
      <c r="EK51" s="6">
        <f>+'Serie Gasto $Corrientes'!EW51*'Serie Gasto Constantes'!$AR$207</f>
        <v>95663613817.199997</v>
      </c>
      <c r="EL51" s="6">
        <f>+'Serie Gasto $Corrientes'!EX51*'Serie Gasto Constantes'!$AR$207</f>
        <v>69813463714.285187</v>
      </c>
      <c r="EM51" s="126">
        <f t="shared" si="46"/>
        <v>0.72978074869395071</v>
      </c>
      <c r="EN51" s="6">
        <f>+'Serie Gasto $Corrientes'!EZ51*'Serie Gasto Constantes'!$AR$207</f>
        <v>36288627657.547195</v>
      </c>
      <c r="EO51" s="7">
        <f t="shared" si="47"/>
        <v>0.37933573915459401</v>
      </c>
      <c r="EP51" s="6">
        <f>+'Serie Gasto $Corrientes'!FB51*'Serie Gasto Constantes'!$AR$207</f>
        <v>95663613817.199997</v>
      </c>
      <c r="EQ51" s="6">
        <f>+'Serie Gasto $Corrientes'!FC51*'Serie Gasto Constantes'!$AR$207</f>
        <v>95663613817.199997</v>
      </c>
      <c r="ER51" s="6">
        <f>+'Serie Gasto $Corrientes'!FD51*'Serie Gasto Constantes'!$AR$207</f>
        <v>87059782856.763596</v>
      </c>
      <c r="ES51" s="126">
        <f t="shared" si="48"/>
        <v>0.91006161468165803</v>
      </c>
      <c r="ET51" s="6">
        <f>+'Serie Gasto $Corrientes'!FF51*'Serie Gasto Constantes'!$AR$207</f>
        <v>43823949377.613594</v>
      </c>
      <c r="EU51" s="7">
        <f t="shared" si="49"/>
        <v>0.45810468190502535</v>
      </c>
      <c r="EV51" s="6">
        <f>+'Serie Gasto $Corrientes'!FH51*'Serie Gasto Constantes'!$AR$207</f>
        <v>95663613817.199997</v>
      </c>
      <c r="EW51" s="6">
        <f>+'Serie Gasto $Corrientes'!FI51*'Serie Gasto Constantes'!$AR$207</f>
        <v>94098369555.917984</v>
      </c>
      <c r="EX51" s="6">
        <f>+'Serie Gasto $Corrientes'!FJ51*'Serie Gasto Constantes'!$AR$207</f>
        <v>89290046080.497589</v>
      </c>
      <c r="EY51" s="126">
        <f t="shared" si="50"/>
        <v>0.94890109681907886</v>
      </c>
      <c r="EZ51" s="6">
        <f>+'Serie Gasto $Corrientes'!FL51*'Serie Gasto Constantes'!$AR$207</f>
        <v>50130561761.186394</v>
      </c>
      <c r="FA51" s="7">
        <f t="shared" si="51"/>
        <v>0.53274633766524815</v>
      </c>
      <c r="FB51" s="6">
        <f>+'Serie Gasto $Corrientes'!FQ51*'Serie Gasto Constantes'!$AR$207</f>
        <v>95663613817.199997</v>
      </c>
      <c r="FC51" s="6">
        <f>+'Serie Gasto $Corrientes'!FR51*'Serie Gasto Constantes'!$AR$207</f>
        <v>94098369555.917984</v>
      </c>
      <c r="FD51" s="6">
        <f>+'Serie Gasto $Corrientes'!FS51*'Serie Gasto Constantes'!$AR$207</f>
        <v>89474326739.054398</v>
      </c>
      <c r="FE51" s="126">
        <f t="shared" si="78"/>
        <v>0.95085947993906794</v>
      </c>
      <c r="FF51" s="6">
        <f>+'Serie Gasto $Corrientes'!FU51*'Serie Gasto Constantes'!$AR$207</f>
        <v>58524893529.725998</v>
      </c>
      <c r="FG51" s="7">
        <f t="shared" si="79"/>
        <v>0.62195438460756292</v>
      </c>
      <c r="FH51" s="6">
        <f>+'Serie Gasto $Corrientes'!FW51*'Serie Gasto Constantes'!$AR$207</f>
        <v>95663613817.199997</v>
      </c>
      <c r="FI51" s="6">
        <f>+'Serie Gasto $Corrientes'!FX51*'Serie Gasto Constantes'!$AR$207</f>
        <v>94098369555.917984</v>
      </c>
      <c r="FJ51" s="6">
        <f>+'Serie Gasto $Corrientes'!FY51*'Serie Gasto Constantes'!$AR$207</f>
        <v>90320347745.347198</v>
      </c>
      <c r="FK51" s="126">
        <f t="shared" si="80"/>
        <v>0.95985029466078375</v>
      </c>
      <c r="FL51" s="6">
        <f>+'Serie Gasto $Corrientes'!GA51*'Serie Gasto Constantes'!$AR$207</f>
        <v>66496874657.054398</v>
      </c>
      <c r="FM51" s="7">
        <f t="shared" si="81"/>
        <v>0.70667403665839934</v>
      </c>
      <c r="FN51" s="6">
        <f>+'Serie Gasto $Corrientes'!GC51*'Serie Gasto Constantes'!$AR$207</f>
        <v>95663613817.199997</v>
      </c>
      <c r="FO51" s="6">
        <f>+'Serie Gasto $Corrientes'!GD51*'Serie Gasto Constantes'!$AR$207</f>
        <v>94098369555.917984</v>
      </c>
      <c r="FP51" s="6">
        <f>+'Serie Gasto $Corrientes'!GE51*'Serie Gasto Constantes'!$AR$207</f>
        <v>93029318743.077591</v>
      </c>
      <c r="FQ51" s="126">
        <f t="shared" si="56"/>
        <v>0.98863900811580896</v>
      </c>
      <c r="FR51" s="6">
        <f>+'Serie Gasto $Corrientes'!GG51*'Serie Gasto Constantes'!$AR$207</f>
        <v>80385216309.621597</v>
      </c>
      <c r="FS51" s="7">
        <f t="shared" si="57"/>
        <v>0.85426789740339404</v>
      </c>
      <c r="FT51" s="6">
        <f>+'Serie Gasto $Corrientes'!GI51*'Serie Gasto Constantes'!$AS$207</f>
        <v>107158461000</v>
      </c>
      <c r="FU51" s="6">
        <f>+'Serie Gasto $Corrientes'!GJ51*'Serie Gasto Constantes'!$AS$207</f>
        <v>107158461000</v>
      </c>
      <c r="FV51" s="6">
        <f>+'Serie Gasto $Corrientes'!GK51*'Serie Gasto Constantes'!$AS$207</f>
        <v>30210379597</v>
      </c>
      <c r="FW51" s="126">
        <f t="shared" si="58"/>
        <v>0.28192248484233084</v>
      </c>
      <c r="FX51" s="6">
        <f>+'Serie Gasto $Corrientes'!GM51*'Serie Gasto Constantes'!$AS$207</f>
        <v>7766170</v>
      </c>
      <c r="FY51" s="7">
        <f t="shared" si="59"/>
        <v>7.2473698553770759E-5</v>
      </c>
      <c r="FZ51" s="6">
        <f>+'Serie Gasto $Corrientes'!GO51*'Serie Gasto Constantes'!$AS$207</f>
        <v>107158461000</v>
      </c>
      <c r="GA51" s="6">
        <f>+'Serie Gasto $Corrientes'!GP51*'Serie Gasto Constantes'!$AS$207</f>
        <v>107158461000</v>
      </c>
      <c r="GB51" s="6">
        <f>+'Serie Gasto $Corrientes'!GQ51*'Serie Gasto Constantes'!$AS$207</f>
        <v>63176684658</v>
      </c>
      <c r="GC51" s="126">
        <f t="shared" si="60"/>
        <v>0.58956319518250644</v>
      </c>
      <c r="GD51" s="6">
        <f>+'Serie Gasto $Corrientes'!GS51*'Serie Gasto Constantes'!$AS$207</f>
        <v>355977459</v>
      </c>
      <c r="GE51" s="7">
        <f t="shared" si="61"/>
        <v>3.3219724852151431E-3</v>
      </c>
      <c r="GF51" s="6">
        <f>+'Serie Gasto $Corrientes'!GU51*'Serie Gasto Constantes'!$AS$207</f>
        <v>107158461000</v>
      </c>
      <c r="GG51" s="6">
        <f>+'Serie Gasto $Corrientes'!GV51*'Serie Gasto Constantes'!$AS$207</f>
        <v>107158461000</v>
      </c>
      <c r="GH51" s="6">
        <f>+'Serie Gasto $Corrientes'!GW51*'Serie Gasto Constantes'!$AS$207</f>
        <v>66859927566</v>
      </c>
      <c r="GI51" s="126">
        <f t="shared" si="62"/>
        <v>0.62393512320039757</v>
      </c>
      <c r="GJ51" s="6">
        <f>+'Serie Gasto $Corrientes'!GY51*'Serie Gasto Constantes'!$AS$207</f>
        <v>4207733609</v>
      </c>
      <c r="GK51" s="7">
        <f t="shared" si="63"/>
        <v>3.9266461740244667E-2</v>
      </c>
      <c r="GL51" s="6">
        <f>+'Serie Gasto $Corrientes'!HA51*'Serie Gasto Constantes'!$AS$207</f>
        <v>107158461000</v>
      </c>
      <c r="GM51" s="6">
        <f>+'Serie Gasto $Corrientes'!HB51*'Serie Gasto Constantes'!$AS$207</f>
        <v>107158461000</v>
      </c>
      <c r="GN51" s="6">
        <f>+'Serie Gasto $Corrientes'!HC51*'Serie Gasto Constantes'!$AS$207</f>
        <v>67422886127</v>
      </c>
      <c r="GO51" s="126">
        <f t="shared" si="64"/>
        <v>0.62918863800218261</v>
      </c>
      <c r="GP51" s="6">
        <f>+'Serie Gasto $Corrientes'!HE51*'Serie Gasto Constantes'!$AS$207</f>
        <v>11904112141</v>
      </c>
      <c r="GQ51" s="7">
        <f t="shared" si="65"/>
        <v>0.11108886811093713</v>
      </c>
      <c r="GR51" s="6">
        <f>+'Serie Gasto $Corrientes'!HG51*'Serie Gasto Constantes'!$AS$207</f>
        <v>107158461000</v>
      </c>
      <c r="GS51" s="6">
        <f>+'Serie Gasto $Corrientes'!HH51*'Serie Gasto Constantes'!$AS$207</f>
        <v>107158461000</v>
      </c>
      <c r="GT51" s="6">
        <f>+'Serie Gasto $Corrientes'!HI51*'Serie Gasto Constantes'!$AS$207</f>
        <v>77458763468</v>
      </c>
      <c r="GU51" s="126">
        <f t="shared" si="66"/>
        <v>0.7228431870442783</v>
      </c>
      <c r="GV51" s="6">
        <f>+'Serie Gasto $Corrientes'!HK51*'Serie Gasto Constantes'!$AS$207</f>
        <v>20237884418</v>
      </c>
      <c r="GW51" s="7">
        <f t="shared" si="67"/>
        <v>0.1888594165046846</v>
      </c>
      <c r="GX51" s="6">
        <f>+'Serie Gasto $Corrientes'!HM51*'Serie Gasto Constantes'!$AS$207</f>
        <v>107158461000</v>
      </c>
      <c r="GY51" s="6">
        <f>+'Serie Gasto $Corrientes'!HN51*'Serie Gasto Constantes'!$AS$207</f>
        <v>107158461000</v>
      </c>
      <c r="GZ51" s="6">
        <f>+'Serie Gasto $Corrientes'!HO51*'Serie Gasto Constantes'!$AS$207</f>
        <v>84058947630</v>
      </c>
      <c r="HA51" s="126">
        <f t="shared" si="68"/>
        <v>0.78443593576805848</v>
      </c>
      <c r="HB51" s="6">
        <f>+'Serie Gasto $Corrientes'!HQ51*'Serie Gasto Constantes'!$AS$207</f>
        <v>28304024695</v>
      </c>
      <c r="HC51" s="7">
        <f t="shared" si="69"/>
        <v>0.26413242996276326</v>
      </c>
    </row>
    <row r="52" spans="1:211" x14ac:dyDescent="0.35">
      <c r="A52" s="43" t="s">
        <v>39</v>
      </c>
      <c r="B52" s="3">
        <f>+'Serie Gasto $Corrientes'!B52*'Serie Gasto Constantes'!$V$207</f>
        <v>368084233016.74341</v>
      </c>
      <c r="C52" s="1">
        <f>+'Serie Gasto $Corrientes'!C52*'Serie Gasto Constantes'!$V$207</f>
        <v>367567658065.00012</v>
      </c>
      <c r="D52" s="4">
        <f t="shared" si="0"/>
        <v>0.99859658495146741</v>
      </c>
      <c r="E52" s="3">
        <f>+'Serie Gasto $Corrientes'!E52*'Serie Gasto Constantes'!$W$207</f>
        <v>437499938560.31348</v>
      </c>
      <c r="F52" s="1">
        <f>+'Serie Gasto $Corrientes'!F52*'Serie Gasto Constantes'!$W$207</f>
        <v>436896135238.14728</v>
      </c>
      <c r="G52" s="4">
        <f t="shared" si="1"/>
        <v>0.99861987792694751</v>
      </c>
      <c r="H52" s="3">
        <f>+'Serie Gasto $Corrientes'!H52*'Serie Gasto Constantes'!$X$207</f>
        <v>488541908433.07208</v>
      </c>
      <c r="I52" s="1">
        <f>+'Serie Gasto $Corrientes'!I52*'Serie Gasto Constantes'!$X$207</f>
        <v>487753910610.85004</v>
      </c>
      <c r="J52" s="4">
        <f t="shared" si="2"/>
        <v>0.99838704150325719</v>
      </c>
      <c r="K52" s="3">
        <f>+'Serie Gasto $Corrientes'!K52*'Serie Gasto Constantes'!$Y$207</f>
        <v>622800314171.146</v>
      </c>
      <c r="L52" s="1">
        <f>+'Serie Gasto $Corrientes'!L52*'Serie Gasto Constantes'!$Y$207</f>
        <v>621668734544.56604</v>
      </c>
      <c r="M52" s="4">
        <f t="shared" si="3"/>
        <v>0.99818307794515815</v>
      </c>
      <c r="N52" s="3">
        <f>+'Serie Gasto $Corrientes'!N52*'Serie Gasto Constantes'!$Z$207</f>
        <v>892241552508.72217</v>
      </c>
      <c r="O52" s="1">
        <f>+'Serie Gasto $Corrientes'!O52*'Serie Gasto Constantes'!$Z$207</f>
        <v>885081235892.94373</v>
      </c>
      <c r="P52" s="4">
        <f t="shared" si="4"/>
        <v>0.99197491240388247</v>
      </c>
      <c r="Q52" s="3">
        <f>+'Serie Gasto $Corrientes'!Q52*'Serie Gasto Constantes'!$AA$207</f>
        <v>983727022379.7478</v>
      </c>
      <c r="R52" s="1">
        <f>+'Serie Gasto $Corrientes'!R52*'Serie Gasto Constantes'!$AA$207</f>
        <v>977107338694.07935</v>
      </c>
      <c r="S52" s="4">
        <f t="shared" si="5"/>
        <v>0.99327081239503345</v>
      </c>
      <c r="T52" s="3">
        <f>+'Serie Gasto $Corrientes'!T52*'Serie Gasto Constantes'!$AB$207</f>
        <v>969016109632.52148</v>
      </c>
      <c r="U52" s="1">
        <f>+'Serie Gasto $Corrientes'!U52*'Serie Gasto Constantes'!$AB$207</f>
        <v>954821412461.26807</v>
      </c>
      <c r="V52" s="4">
        <f t="shared" si="6"/>
        <v>0.9853514332422848</v>
      </c>
      <c r="W52" s="3">
        <f>+'Serie Gasto $Corrientes'!W52*'Serie Gasto Constantes'!$AC$207</f>
        <v>1095145562352.6101</v>
      </c>
      <c r="X52" s="1">
        <f>+'Serie Gasto $Corrientes'!X52*'Serie Gasto Constantes'!$AC$207</f>
        <v>1092447918094.8467</v>
      </c>
      <c r="Y52" s="4">
        <f t="shared" si="7"/>
        <v>0.99753672539021365</v>
      </c>
      <c r="Z52" s="3">
        <f>+'Serie Gasto $Corrientes'!Z52*'Serie Gasto Constantes'!$AD$207</f>
        <v>1170314332329.0564</v>
      </c>
      <c r="AA52" s="1">
        <f>+'Serie Gasto $Corrientes'!AA52*'Serie Gasto Constantes'!$AD$207</f>
        <v>1158942601157.8982</v>
      </c>
      <c r="AB52" s="4">
        <f t="shared" si="8"/>
        <v>0.99028318216993272</v>
      </c>
      <c r="AC52" s="3">
        <f>+'Serie Gasto $Corrientes'!AC52*'Serie Gasto Constantes'!$AE$207</f>
        <v>1164857593386.7625</v>
      </c>
      <c r="AD52" s="1">
        <f>+'Serie Gasto $Corrientes'!AD52*'Serie Gasto Constantes'!$AE$207</f>
        <v>1160559463388.8064</v>
      </c>
      <c r="AE52" s="125">
        <f t="shared" si="9"/>
        <v>0.99631016699177843</v>
      </c>
      <c r="AF52" s="3">
        <f>+'Serie Gasto $Corrientes'!AF52*'Serie Gasto Constantes'!$AF$207</f>
        <v>1217693007383.7695</v>
      </c>
      <c r="AG52" s="1">
        <f>+'Serie Gasto $Corrientes'!AG52*'Serie Gasto Constantes'!$AF$207</f>
        <v>1221483495914.4893</v>
      </c>
      <c r="AH52" s="1">
        <f>+'Serie Gasto $Corrientes'!AH52*'Serie Gasto Constantes'!$AF$207</f>
        <v>1200027485403.5227</v>
      </c>
      <c r="AI52" s="125">
        <f t="shared" ref="AI52:AI66" si="96">+AH52/AG52</f>
        <v>0.98243446548174351</v>
      </c>
      <c r="AJ52" s="1">
        <f>+'Serie Gasto $Corrientes'!AJ52*'Serie Gasto Constantes'!$AF$207</f>
        <v>1010286659027.7081</v>
      </c>
      <c r="AK52" s="125">
        <f t="shared" si="11"/>
        <v>0.82709808393386097</v>
      </c>
      <c r="AL52" s="3">
        <f>+'Serie Gasto $Corrientes'!AL52*'Serie Gasto Constantes'!$AG$207</f>
        <v>1769827662097.8665</v>
      </c>
      <c r="AM52" s="1">
        <f>+'Serie Gasto $Corrientes'!AM52*'Serie Gasto Constantes'!$AG$207</f>
        <v>1693310329676.2957</v>
      </c>
      <c r="AN52" s="1">
        <f>+'Serie Gasto $Corrientes'!AN52*'Serie Gasto Constantes'!$AG$207</f>
        <v>1593542880219.9678</v>
      </c>
      <c r="AO52" s="125">
        <f t="shared" si="83"/>
        <v>0.9410814144886247</v>
      </c>
      <c r="AP52" s="1">
        <f>+'Serie Gasto $Corrientes'!AP52*'Serie Gasto Constantes'!$AG$207</f>
        <v>1011779136302.4807</v>
      </c>
      <c r="AQ52" s="125">
        <f t="shared" si="13"/>
        <v>0.59751548110847408</v>
      </c>
      <c r="AR52" s="3">
        <f>+'Serie Gasto $Corrientes'!AR52*'Serie Gasto Constantes'!$AH$207</f>
        <v>1498040490615.2603</v>
      </c>
      <c r="AS52" s="1">
        <f>+'Serie Gasto $Corrientes'!AS52*'Serie Gasto Constantes'!$AH$207</f>
        <v>1559913551443.1982</v>
      </c>
      <c r="AT52" s="1">
        <f>+'Serie Gasto $Corrientes'!AT52*'Serie Gasto Constantes'!$AH$207</f>
        <v>1550569089962.8127</v>
      </c>
      <c r="AU52" s="125">
        <f t="shared" si="84"/>
        <v>0.99400962862862485</v>
      </c>
      <c r="AV52" s="1">
        <f>+'Serie Gasto $Corrientes'!AV52*'Serie Gasto Constantes'!$AH$207</f>
        <v>1225747483341.8975</v>
      </c>
      <c r="AW52" s="125">
        <f t="shared" si="15"/>
        <v>0.78577911077691609</v>
      </c>
      <c r="AX52" s="3">
        <f>+'Serie Gasto $Corrientes'!AX52*'Serie Gasto Constantes'!$AI$207</f>
        <v>1905860744158.2773</v>
      </c>
      <c r="AY52" s="1">
        <f>+'Serie Gasto $Corrientes'!AY52*'Serie Gasto Constantes'!$AI$207</f>
        <v>1811118520654.7341</v>
      </c>
      <c r="AZ52" s="1">
        <f>+'Serie Gasto $Corrientes'!AZ52*'Serie Gasto Constantes'!$AI$207</f>
        <v>1783546514021.7715</v>
      </c>
      <c r="BA52" s="125">
        <f t="shared" si="85"/>
        <v>0.9847762549394089</v>
      </c>
      <c r="BB52" s="1">
        <f>+'Serie Gasto $Corrientes'!BB52*'Serie Gasto Constantes'!$AI$207</f>
        <v>1498920148746.1592</v>
      </c>
      <c r="BC52" s="125">
        <f t="shared" si="17"/>
        <v>0.82762123607696714</v>
      </c>
      <c r="BD52" s="3">
        <f>+'Serie Gasto $Corrientes'!BD52*'Serie Gasto Constantes'!$AJ$207</f>
        <v>1441433081764.6489</v>
      </c>
      <c r="BE52" s="1">
        <f>+'Serie Gasto $Corrientes'!BE52*'Serie Gasto Constantes'!$AJ$207</f>
        <v>1473379092156.4006</v>
      </c>
      <c r="BF52" s="1">
        <f>+'Serie Gasto $Corrientes'!BF52*'Serie Gasto Constantes'!$AJ$207</f>
        <v>1459856752926.9692</v>
      </c>
      <c r="BG52" s="125">
        <f t="shared" si="86"/>
        <v>0.99082222674298948</v>
      </c>
      <c r="BH52" s="1">
        <f>+'Serie Gasto $Corrientes'!BH52*'Serie Gasto Constantes'!$AJ$207</f>
        <v>1240592806705.2134</v>
      </c>
      <c r="BI52" s="125">
        <f t="shared" si="19"/>
        <v>0.84200516575100359</v>
      </c>
      <c r="BJ52" s="3">
        <f>+'Serie Gasto $Corrientes'!BJ52*'Serie Gasto Constantes'!$AK$207</f>
        <v>1545967725728.561</v>
      </c>
      <c r="BK52" s="1">
        <f>+'Serie Gasto $Corrientes'!BK52*'Serie Gasto Constantes'!$AK$207</f>
        <v>1544052420610.8384</v>
      </c>
      <c r="BL52" s="1">
        <f>+'Serie Gasto $Corrientes'!BL52*'Serie Gasto Constantes'!$AK$207</f>
        <v>1520246324158.1563</v>
      </c>
      <c r="BM52" s="125">
        <f t="shared" si="87"/>
        <v>0.98458206720516372</v>
      </c>
      <c r="BN52" s="1">
        <f>+'Serie Gasto $Corrientes'!BN52*'Serie Gasto Constantes'!$AK$207</f>
        <v>1227814880380.801</v>
      </c>
      <c r="BO52" s="125">
        <f t="shared" si="21"/>
        <v>0.79518989380883098</v>
      </c>
      <c r="BP52" s="3">
        <f>+'Serie Gasto $Corrientes'!BP52*'Serie Gasto Constantes'!$AL$207</f>
        <v>1638335240830.604</v>
      </c>
      <c r="BQ52" s="1">
        <f>+'Serie Gasto $Corrientes'!BQ52*'Serie Gasto Constantes'!$AL$207</f>
        <v>1627540713873.3315</v>
      </c>
      <c r="BR52" s="1">
        <f>+'Serie Gasto $Corrientes'!BR52*'Serie Gasto Constantes'!$AL$207</f>
        <v>1559355326068.3049</v>
      </c>
      <c r="BS52" s="125">
        <f t="shared" si="88"/>
        <v>0.95810526444972643</v>
      </c>
      <c r="BT52" s="1">
        <f>+'Serie Gasto $Corrientes'!BT52*'Serie Gasto Constantes'!$AL$207</f>
        <v>1316063232819.5525</v>
      </c>
      <c r="BU52" s="125">
        <f t="shared" si="23"/>
        <v>0.80862077464562843</v>
      </c>
      <c r="BV52" s="3">
        <f>+'Serie Gasto $Corrientes'!BV52*'Serie Gasto Constantes'!$AM$207</f>
        <v>1770534538448.7214</v>
      </c>
      <c r="BW52" s="1">
        <f>+'Serie Gasto $Corrientes'!BW52*'Serie Gasto Constantes'!$AM$207</f>
        <v>1781117331345.8787</v>
      </c>
      <c r="BX52" s="1">
        <f>+'Serie Gasto $Corrientes'!BX52*'Serie Gasto Constantes'!$AM$207</f>
        <v>1719369004365.6484</v>
      </c>
      <c r="BY52" s="125">
        <f t="shared" si="89"/>
        <v>0.96533169045434486</v>
      </c>
      <c r="BZ52" s="1">
        <f>+'Serie Gasto $Corrientes'!BZ52*'Serie Gasto Constantes'!$AM$207</f>
        <v>1464485102988.9043</v>
      </c>
      <c r="CA52" s="125">
        <f t="shared" si="25"/>
        <v>0.82222831545987185</v>
      </c>
      <c r="CB52" s="3">
        <f>+'Serie Gasto $Corrientes'!CB52*'Serie Gasto Constantes'!$AN$207</f>
        <v>1725866417776.9065</v>
      </c>
      <c r="CC52" s="1">
        <f>+'Serie Gasto $Corrientes'!CC52*'Serie Gasto Constantes'!$AN$207</f>
        <v>1926691509795.0735</v>
      </c>
      <c r="CD52" s="1">
        <f>+'Serie Gasto $Corrientes'!CD52*'Serie Gasto Constantes'!$AN$207</f>
        <v>1853586017619.7532</v>
      </c>
      <c r="CE52" s="125">
        <f t="shared" si="90"/>
        <v>0.96205646217691798</v>
      </c>
      <c r="CF52" s="1">
        <f>+'Serie Gasto $Corrientes'!CF52*'Serie Gasto Constantes'!$AN$207</f>
        <v>1455113112846.1387</v>
      </c>
      <c r="CG52" s="4">
        <f t="shared" si="27"/>
        <v>0.75523928218322156</v>
      </c>
      <c r="CH52" s="1">
        <f>+'Serie Gasto $Corrientes'!CH52*'Serie Gasto Constantes'!$AO$207</f>
        <v>1530902582664.3081</v>
      </c>
      <c r="CI52" s="1">
        <f>+'Serie Gasto $Corrientes'!CI52*'Serie Gasto Constantes'!$AO$207</f>
        <v>1750197944425.9148</v>
      </c>
      <c r="CJ52" s="1">
        <f>+'Serie Gasto $Corrientes'!CJ52*'Serie Gasto Constantes'!$AO$207</f>
        <v>1720682964508.0588</v>
      </c>
      <c r="CK52" s="125">
        <f t="shared" si="93"/>
        <v>0.98313620467224516</v>
      </c>
      <c r="CL52" s="1">
        <f>+'Serie Gasto $Corrientes'!CL52*'Serie Gasto Constantes'!$AO$207</f>
        <v>1271401002554.2522</v>
      </c>
      <c r="CM52" s="4">
        <f t="shared" si="29"/>
        <v>0.72643269100129493</v>
      </c>
      <c r="CN52" s="1">
        <f>+'Serie Gasto $Corrientes'!CN52*'Serie Gasto Constantes'!$AP$207</f>
        <v>1436016951343.8818</v>
      </c>
      <c r="CO52" s="1">
        <f>+'Serie Gasto $Corrientes'!CO52*'Serie Gasto Constantes'!$AP$207</f>
        <v>1557139454989.9136</v>
      </c>
      <c r="CP52" s="1">
        <f>+'Serie Gasto $Corrientes'!CP52*'Serie Gasto Constantes'!$AP$207</f>
        <v>1511550223819.323</v>
      </c>
      <c r="CQ52" s="125">
        <f t="shared" si="94"/>
        <v>0.97072244812466979</v>
      </c>
      <c r="CR52" s="1">
        <f>+'Serie Gasto $Corrientes'!CR52*'Serie Gasto Constantes'!$AP$207</f>
        <v>1251963965930.7512</v>
      </c>
      <c r="CS52" s="4">
        <f t="shared" si="31"/>
        <v>0.80401531277033944</v>
      </c>
      <c r="CT52" s="1">
        <f>+'Serie Gasto $Corrientes'!DC52*'Serie Gasto Constantes'!$AQ$207</f>
        <v>2025663770998.1765</v>
      </c>
      <c r="CU52" s="1">
        <f>+'Serie Gasto $Corrientes'!DD52*'Serie Gasto Constantes'!$AQ$207</f>
        <v>2201544344862.9629</v>
      </c>
      <c r="CV52" s="1">
        <f>+'Serie Gasto $Corrientes'!DE52*'Serie Gasto Constantes'!$AQ$207</f>
        <v>2179442461914.2957</v>
      </c>
      <c r="CW52" s="125">
        <f t="shared" si="95"/>
        <v>0.98996073687989106</v>
      </c>
      <c r="CX52" s="1">
        <f>+'Serie Gasto $Corrientes'!DG52*'Serie Gasto Constantes'!$AQ$207</f>
        <v>1905013944565.7844</v>
      </c>
      <c r="CY52" s="4">
        <f t="shared" si="33"/>
        <v>0.86530800481530334</v>
      </c>
      <c r="CZ52" s="1">
        <f>+'Serie Gasto $Corrientes'!DL52*'Serie Gasto Constantes'!$AR$207</f>
        <v>2125297693646.3999</v>
      </c>
      <c r="DA52" s="1">
        <f>+'Serie Gasto $Corrientes'!DM52*'Serie Gasto Constantes'!$AR$207</f>
        <v>2125297693646.3999</v>
      </c>
      <c r="DB52" s="1">
        <f>+'Serie Gasto $Corrientes'!DN52*'Serie Gasto Constantes'!$AR$207</f>
        <v>190794783731.75998</v>
      </c>
      <c r="DC52" s="125">
        <f t="shared" si="34"/>
        <v>8.9773204150243521E-2</v>
      </c>
      <c r="DD52" s="1">
        <f>+'Serie Gasto $Corrientes'!DP52*'Serie Gasto Constantes'!$AR$207</f>
        <v>71285946667.883987</v>
      </c>
      <c r="DE52" s="4">
        <f t="shared" si="35"/>
        <v>3.3541628959083747E-2</v>
      </c>
      <c r="DF52" s="1">
        <f>+'Serie Gasto $Corrientes'!DR52*'Serie Gasto Constantes'!$AR$207</f>
        <v>2125297693646.3999</v>
      </c>
      <c r="DG52" s="1">
        <f>+'Serie Gasto $Corrientes'!DS52*'Serie Gasto Constantes'!$AR$207</f>
        <v>2125297693646.3999</v>
      </c>
      <c r="DH52" s="1">
        <f>+'Serie Gasto $Corrientes'!DT52*'Serie Gasto Constantes'!$AR$207</f>
        <v>609374675907.83154</v>
      </c>
      <c r="DI52" s="125">
        <f t="shared" si="36"/>
        <v>0.28672438582583681</v>
      </c>
      <c r="DJ52" s="1">
        <f>+'Serie Gasto $Corrientes'!DV52*'Serie Gasto Constantes'!$AR$207</f>
        <v>162238303008.03839</v>
      </c>
      <c r="DK52" s="4">
        <f t="shared" si="37"/>
        <v>7.6336742609306701E-2</v>
      </c>
      <c r="DL52" s="1">
        <f>+'Serie Gasto $Corrientes'!DX52*'Serie Gasto Constantes'!$AR$207</f>
        <v>2125297693646.3999</v>
      </c>
      <c r="DM52" s="1">
        <f>+'Serie Gasto $Corrientes'!DY52*'Serie Gasto Constantes'!$AR$207</f>
        <v>2125297693646.3999</v>
      </c>
      <c r="DN52" s="1">
        <f>+'Serie Gasto $Corrientes'!DZ52*'Serie Gasto Constantes'!$AR$207</f>
        <v>797348024844.88318</v>
      </c>
      <c r="DO52" s="125">
        <f t="shared" si="38"/>
        <v>0.37517004193274361</v>
      </c>
      <c r="DP52" s="1">
        <f>+'Serie Gasto $Corrientes'!EB52*'Serie Gasto Constantes'!$AR$207</f>
        <v>283932574264.20117</v>
      </c>
      <c r="DQ52" s="4">
        <f t="shared" si="39"/>
        <v>0.13359661336528084</v>
      </c>
      <c r="DR52" s="1">
        <f>+'Serie Gasto $Corrientes'!ED52*'Serie Gasto Constantes'!$AR$207</f>
        <v>2125297693646.3999</v>
      </c>
      <c r="DS52" s="1">
        <f>+'Serie Gasto $Corrientes'!EE52*'Serie Gasto Constantes'!$AR$207</f>
        <v>2125297693646.3999</v>
      </c>
      <c r="DT52" s="1">
        <f>+'Serie Gasto $Corrientes'!EF52*'Serie Gasto Constantes'!$AR$207</f>
        <v>1064950926005.46</v>
      </c>
      <c r="DU52" s="125">
        <f t="shared" si="40"/>
        <v>0.50108317963603033</v>
      </c>
      <c r="DV52" s="1">
        <f>+'Serie Gasto $Corrientes'!EH52*'Serie Gasto Constantes'!$AR$207</f>
        <v>446336163156.87354</v>
      </c>
      <c r="DW52" s="4">
        <f t="shared" si="41"/>
        <v>0.21001112667237171</v>
      </c>
      <c r="DX52" s="1">
        <f>+'Serie Gasto $Corrientes'!EJ52*'Serie Gasto Constantes'!$AR$207</f>
        <v>2125297693646.3999</v>
      </c>
      <c r="DY52" s="1">
        <f>+'Serie Gasto $Corrientes'!EK52*'Serie Gasto Constantes'!$AR$207</f>
        <v>2125297693646.3999</v>
      </c>
      <c r="DZ52" s="1">
        <f>+'Serie Gasto $Corrientes'!EL52*'Serie Gasto Constantes'!$AR$207</f>
        <v>1388510715683.0208</v>
      </c>
      <c r="EA52" s="125">
        <f t="shared" si="42"/>
        <v>0.65332528230468057</v>
      </c>
      <c r="EB52" s="1">
        <f>+'Serie Gasto $Corrientes'!EN52*'Serie Gasto Constantes'!$AR$207</f>
        <v>606174804700.42078</v>
      </c>
      <c r="EC52" s="4">
        <f t="shared" si="43"/>
        <v>0.28521877500389092</v>
      </c>
      <c r="ED52" s="1">
        <f>+'Serie Gasto $Corrientes'!EP52*'Serie Gasto Constantes'!$AR$207</f>
        <v>2125297693646.3999</v>
      </c>
      <c r="EE52" s="1">
        <f>+'Serie Gasto $Corrientes'!EQ52*'Serie Gasto Constantes'!$AR$207</f>
        <v>2125297693646.3999</v>
      </c>
      <c r="EF52" s="1">
        <f>+'Serie Gasto $Corrientes'!ER52*'Serie Gasto Constantes'!$AR$207</f>
        <v>1390762347975.811</v>
      </c>
      <c r="EG52" s="125">
        <f t="shared" si="44"/>
        <v>0.65438472555327654</v>
      </c>
      <c r="EH52" s="1">
        <f>+'Serie Gasto $Corrientes'!ET52*'Serie Gasto Constantes'!$AR$207</f>
        <v>816955226928.51587</v>
      </c>
      <c r="EI52" s="4">
        <f t="shared" si="45"/>
        <v>0.38439566813195736</v>
      </c>
      <c r="EJ52" s="1">
        <f>+'Serie Gasto $Corrientes'!EV52*'Serie Gasto Constantes'!$AR$207</f>
        <v>2125297693646.3999</v>
      </c>
      <c r="EK52" s="1">
        <f>+'Serie Gasto $Corrientes'!EW52*'Serie Gasto Constantes'!$AR$207</f>
        <v>2125297693646.3999</v>
      </c>
      <c r="EL52" s="1">
        <f>+'Serie Gasto $Corrientes'!EX52*'Serie Gasto Constantes'!$AR$207</f>
        <v>1564960852206.1174</v>
      </c>
      <c r="EM52" s="125">
        <f t="shared" si="46"/>
        <v>0.73634900978088136</v>
      </c>
      <c r="EN52" s="1">
        <f>+'Serie Gasto $Corrientes'!EZ52*'Serie Gasto Constantes'!$AR$207</f>
        <v>983849992646.81995</v>
      </c>
      <c r="EO52" s="4">
        <f t="shared" si="47"/>
        <v>0.46292338037539399</v>
      </c>
      <c r="EP52" s="1">
        <f>+'Serie Gasto $Corrientes'!FB52*'Serie Gasto Constantes'!$AR$207</f>
        <v>2125297693646.3999</v>
      </c>
      <c r="EQ52" s="1">
        <f>+'Serie Gasto $Corrientes'!FC52*'Serie Gasto Constantes'!$AR$207</f>
        <v>2145555284228.5066</v>
      </c>
      <c r="ER52" s="1">
        <f>+'Serie Gasto $Corrientes'!FD52*'Serie Gasto Constantes'!$AR$207</f>
        <v>1644402560189.9063</v>
      </c>
      <c r="ES52" s="125">
        <f t="shared" si="48"/>
        <v>0.76642283341638362</v>
      </c>
      <c r="ET52" s="1">
        <f>+'Serie Gasto $Corrientes'!FF52*'Serie Gasto Constantes'!$AR$207</f>
        <v>1152726031540.5586</v>
      </c>
      <c r="EU52" s="4">
        <f t="shared" si="49"/>
        <v>0.53726233018276803</v>
      </c>
      <c r="EV52" s="1">
        <f>+'Serie Gasto $Corrientes'!FH52*'Serie Gasto Constantes'!$AR$207</f>
        <v>2125297693646.3999</v>
      </c>
      <c r="EW52" s="1">
        <f>+'Serie Gasto $Corrientes'!FI52*'Serie Gasto Constantes'!$AR$207</f>
        <v>2258110888125.3467</v>
      </c>
      <c r="EX52" s="1">
        <f>+'Serie Gasto $Corrientes'!FJ52*'Serie Gasto Constantes'!$AR$207</f>
        <v>1712974216359.6035</v>
      </c>
      <c r="EY52" s="125">
        <f t="shared" si="50"/>
        <v>0.75858728876759973</v>
      </c>
      <c r="EZ52" s="1">
        <f>+'Serie Gasto $Corrientes'!FL52*'Serie Gasto Constantes'!$AR$207</f>
        <v>1304257633545.2664</v>
      </c>
      <c r="FA52" s="4">
        <f t="shared" si="51"/>
        <v>0.57758794769730881</v>
      </c>
      <c r="FB52" s="1">
        <f>+'Serie Gasto $Corrientes'!FQ52*'Serie Gasto Constantes'!$AR$207</f>
        <v>2125297693646.3999</v>
      </c>
      <c r="FC52" s="1">
        <f>+'Serie Gasto $Corrientes'!FR52*'Serie Gasto Constantes'!$AR$207</f>
        <v>2308524126447.583</v>
      </c>
      <c r="FD52" s="1">
        <f>+'Serie Gasto $Corrientes'!FS52*'Serie Gasto Constantes'!$AR$207</f>
        <v>1832720957076.1414</v>
      </c>
      <c r="FE52" s="125">
        <f t="shared" si="78"/>
        <v>0.79389291889116187</v>
      </c>
      <c r="FF52" s="1">
        <f>+'Serie Gasto $Corrientes'!FU52*'Serie Gasto Constantes'!$AR$207</f>
        <v>1467682205183.2043</v>
      </c>
      <c r="FG52" s="4">
        <f t="shared" si="79"/>
        <v>0.63576645717873081</v>
      </c>
      <c r="FH52" s="1">
        <f>+'Serie Gasto $Corrientes'!FW52*'Serie Gasto Constantes'!$AR$207</f>
        <v>2125297693646.3999</v>
      </c>
      <c r="FI52" s="1">
        <f>+'Serie Gasto $Corrientes'!FX52*'Serie Gasto Constantes'!$AR$207</f>
        <v>2308524126447.583</v>
      </c>
      <c r="FJ52" s="1">
        <f>+'Serie Gasto $Corrientes'!FY52*'Serie Gasto Constantes'!$AR$207</f>
        <v>1995555181459.9438</v>
      </c>
      <c r="FK52" s="125">
        <f t="shared" si="80"/>
        <v>0.86442899105878357</v>
      </c>
      <c r="FL52" s="1">
        <f>+'Serie Gasto $Corrientes'!GA52*'Serie Gasto Constantes'!$AR$207</f>
        <v>1633118120276.1982</v>
      </c>
      <c r="FM52" s="4">
        <f t="shared" si="81"/>
        <v>0.70742952242361135</v>
      </c>
      <c r="FN52" s="1">
        <f>+'Serie Gasto $Corrientes'!GC52*'Serie Gasto Constantes'!$AR$207</f>
        <v>2125297693646.3999</v>
      </c>
      <c r="FO52" s="1">
        <f>+'Serie Gasto $Corrientes'!GD52*'Serie Gasto Constantes'!$AR$207</f>
        <v>2299919214403.3403</v>
      </c>
      <c r="FP52" s="1">
        <f>+'Serie Gasto $Corrientes'!GE52*'Serie Gasto Constantes'!$AR$207</f>
        <v>2223053860267.2656</v>
      </c>
      <c r="FQ52" s="125">
        <f t="shared" si="56"/>
        <v>0.96657910692919025</v>
      </c>
      <c r="FR52" s="1">
        <f>+'Serie Gasto $Corrientes'!GG52*'Serie Gasto Constantes'!$AR$207</f>
        <v>1895686191275.0579</v>
      </c>
      <c r="FS52" s="4">
        <f t="shared" si="57"/>
        <v>0.82424033827068521</v>
      </c>
      <c r="FT52" s="1">
        <f>+'Serie Gasto $Corrientes'!GI52*'Serie Gasto Constantes'!$AS$207</f>
        <v>2355980790000</v>
      </c>
      <c r="FU52" s="1">
        <f>+'Serie Gasto $Corrientes'!GJ52*'Serie Gasto Constantes'!$AS$207</f>
        <v>2355980790000</v>
      </c>
      <c r="FV52" s="1">
        <f>+'Serie Gasto $Corrientes'!GK52*'Serie Gasto Constantes'!$AS$207</f>
        <v>483751083910</v>
      </c>
      <c r="FW52" s="125">
        <f t="shared" si="58"/>
        <v>0.20532895937152357</v>
      </c>
      <c r="FX52" s="1">
        <f>+'Serie Gasto $Corrientes'!GM52*'Serie Gasto Constantes'!$AS$207</f>
        <v>58240694921</v>
      </c>
      <c r="FY52" s="4">
        <f t="shared" si="59"/>
        <v>2.4720360695725366E-2</v>
      </c>
      <c r="FZ52" s="1">
        <f>+'Serie Gasto $Corrientes'!GO52*'Serie Gasto Constantes'!$AS$207</f>
        <v>2355980790000</v>
      </c>
      <c r="GA52" s="1">
        <f>+'Serie Gasto $Corrientes'!GP52*'Serie Gasto Constantes'!$AS$207</f>
        <v>2355980790000</v>
      </c>
      <c r="GB52" s="1">
        <f>+'Serie Gasto $Corrientes'!GQ52*'Serie Gasto Constantes'!$AS$207</f>
        <v>793976507390</v>
      </c>
      <c r="GC52" s="125">
        <f t="shared" si="60"/>
        <v>0.33700466097178999</v>
      </c>
      <c r="GD52" s="1">
        <f>+'Serie Gasto $Corrientes'!GS52*'Serie Gasto Constantes'!$AS$207</f>
        <v>152225375721</v>
      </c>
      <c r="GE52" s="4">
        <f t="shared" si="61"/>
        <v>6.461231618149145E-2</v>
      </c>
      <c r="GF52" s="1">
        <f>+'Serie Gasto $Corrientes'!GU52*'Serie Gasto Constantes'!$AS$207</f>
        <v>2355980790000</v>
      </c>
      <c r="GG52" s="1">
        <f>+'Serie Gasto $Corrientes'!GV52*'Serie Gasto Constantes'!$AS$207</f>
        <v>2355980790000</v>
      </c>
      <c r="GH52" s="1">
        <f>+'Serie Gasto $Corrientes'!GW52*'Serie Gasto Constantes'!$AS$207</f>
        <v>1011748354395</v>
      </c>
      <c r="GI52" s="125">
        <f t="shared" si="62"/>
        <v>0.4294382868864563</v>
      </c>
      <c r="GJ52" s="1">
        <f>+'Serie Gasto $Corrientes'!GY52*'Serie Gasto Constantes'!$AS$207</f>
        <v>266374174894</v>
      </c>
      <c r="GK52" s="4">
        <f t="shared" si="63"/>
        <v>0.11306296554905272</v>
      </c>
      <c r="GL52" s="1">
        <f>+'Serie Gasto $Corrientes'!HA52*'Serie Gasto Constantes'!$AS$207</f>
        <v>2355980790000</v>
      </c>
      <c r="GM52" s="1">
        <f>+'Serie Gasto $Corrientes'!HB52*'Serie Gasto Constantes'!$AS$207</f>
        <v>2355980790000</v>
      </c>
      <c r="GN52" s="1">
        <f>+'Serie Gasto $Corrientes'!HC52*'Serie Gasto Constantes'!$AS$207</f>
        <v>1229146066957</v>
      </c>
      <c r="GO52" s="125">
        <f t="shared" si="64"/>
        <v>0.52171311080893834</v>
      </c>
      <c r="GP52" s="1">
        <f>+'Serie Gasto $Corrientes'!HE52*'Serie Gasto Constantes'!$AS$207</f>
        <v>402916977681</v>
      </c>
      <c r="GQ52" s="4">
        <f t="shared" si="65"/>
        <v>0.17101878733102913</v>
      </c>
      <c r="GR52" s="1">
        <f>+'Serie Gasto $Corrientes'!HG52*'Serie Gasto Constantes'!$AS$207</f>
        <v>2355980790000</v>
      </c>
      <c r="GS52" s="1">
        <f>+'Serie Gasto $Corrientes'!HH52*'Serie Gasto Constantes'!$AS$207</f>
        <v>2355980790000</v>
      </c>
      <c r="GT52" s="1">
        <f>+'Serie Gasto $Corrientes'!HI52*'Serie Gasto Constantes'!$AS$207</f>
        <v>1367343237555</v>
      </c>
      <c r="GU52" s="125">
        <f t="shared" si="66"/>
        <v>0.58037113178456778</v>
      </c>
      <c r="GV52" s="1">
        <f>+'Serie Gasto $Corrientes'!HK52*'Serie Gasto Constantes'!$AS$207</f>
        <v>537562410479</v>
      </c>
      <c r="GW52" s="4">
        <f t="shared" si="67"/>
        <v>0.22816926723710682</v>
      </c>
      <c r="GX52" s="1">
        <f>+'Serie Gasto $Corrientes'!HM52*'Serie Gasto Constantes'!$AS$207</f>
        <v>2355980790000</v>
      </c>
      <c r="GY52" s="1">
        <f>+'Serie Gasto $Corrientes'!HN52*'Serie Gasto Constantes'!$AS$207</f>
        <v>2355980790000</v>
      </c>
      <c r="GZ52" s="1">
        <f>+'Serie Gasto $Corrientes'!HO52*'Serie Gasto Constantes'!$AS$207</f>
        <v>1487437623754</v>
      </c>
      <c r="HA52" s="125">
        <f t="shared" si="68"/>
        <v>0.63134539554288982</v>
      </c>
      <c r="HB52" s="1">
        <f>+'Serie Gasto $Corrientes'!HQ52*'Serie Gasto Constantes'!$AS$207</f>
        <v>709780956007</v>
      </c>
      <c r="HC52" s="4">
        <f t="shared" si="69"/>
        <v>0.30126771789467777</v>
      </c>
    </row>
    <row r="53" spans="1:211" x14ac:dyDescent="0.35">
      <c r="A53" s="28" t="s">
        <v>76</v>
      </c>
      <c r="B53" s="5">
        <f>+'Serie Gasto $Corrientes'!B53*'Serie Gasto Constantes'!$V$207</f>
        <v>15331865875.25391</v>
      </c>
      <c r="C53" s="6">
        <f>+'Serie Gasto $Corrientes'!C53*'Serie Gasto Constantes'!$V$207</f>
        <v>15061824984.27659</v>
      </c>
      <c r="D53" s="7">
        <f t="shared" si="0"/>
        <v>0.98238695190954062</v>
      </c>
      <c r="E53" s="5">
        <f>+'Serie Gasto $Corrientes'!E53*'Serie Gasto Constantes'!$W$207</f>
        <v>12871122733.012909</v>
      </c>
      <c r="F53" s="6">
        <f>+'Serie Gasto $Corrientes'!F53*'Serie Gasto Constantes'!$W$207</f>
        <v>12518580609.742601</v>
      </c>
      <c r="G53" s="7">
        <f t="shared" si="1"/>
        <v>0.97260983904954312</v>
      </c>
      <c r="H53" s="5">
        <f>+'Serie Gasto $Corrientes'!H53*'Serie Gasto Constantes'!$X$207</f>
        <v>12145835386.746834</v>
      </c>
      <c r="I53" s="6">
        <f>+'Serie Gasto $Corrientes'!I53*'Serie Gasto Constantes'!$X$207</f>
        <v>12132829262.352461</v>
      </c>
      <c r="J53" s="7">
        <f t="shared" si="2"/>
        <v>0.99892917004222159</v>
      </c>
      <c r="K53" s="5">
        <f>+'Serie Gasto $Corrientes'!K53*'Serie Gasto Constantes'!$Y$207</f>
        <v>12325764986.359932</v>
      </c>
      <c r="L53" s="6">
        <f>+'Serie Gasto $Corrientes'!L53*'Serie Gasto Constantes'!$Y$207</f>
        <v>12306032666.562487</v>
      </c>
      <c r="M53" s="7">
        <f t="shared" si="3"/>
        <v>0.99839909978656238</v>
      </c>
      <c r="N53" s="5">
        <f>+'Serie Gasto $Corrientes'!N53*'Serie Gasto Constantes'!$Z$207</f>
        <v>12906503390.957991</v>
      </c>
      <c r="O53" s="6">
        <f>+'Serie Gasto $Corrientes'!O53*'Serie Gasto Constantes'!$Z$207</f>
        <v>12624135246.261673</v>
      </c>
      <c r="P53" s="7">
        <f t="shared" si="4"/>
        <v>0.97812202607143472</v>
      </c>
      <c r="Q53" s="5">
        <f>+'Serie Gasto $Corrientes'!Q53*'Serie Gasto Constantes'!$AA$207</f>
        <v>13065606035.593513</v>
      </c>
      <c r="R53" s="6">
        <f>+'Serie Gasto $Corrientes'!R53*'Serie Gasto Constantes'!$AA$207</f>
        <v>12803667622.784454</v>
      </c>
      <c r="S53" s="7">
        <f t="shared" si="5"/>
        <v>0.97995206559148629</v>
      </c>
      <c r="T53" s="5">
        <f>+'Serie Gasto $Corrientes'!T53*'Serie Gasto Constantes'!$AB$207</f>
        <v>12782947377.304298</v>
      </c>
      <c r="U53" s="6">
        <f>+'Serie Gasto $Corrientes'!U53*'Serie Gasto Constantes'!$AB$207</f>
        <v>12756007320.289621</v>
      </c>
      <c r="V53" s="7">
        <f t="shared" si="6"/>
        <v>0.99789250035852384</v>
      </c>
      <c r="W53" s="5">
        <f>+'Serie Gasto $Corrientes'!W53*'Serie Gasto Constantes'!$AC$207</f>
        <v>26598914286.132133</v>
      </c>
      <c r="X53" s="6">
        <f>+'Serie Gasto $Corrientes'!X53*'Serie Gasto Constantes'!$AC$207</f>
        <v>26451071587.728348</v>
      </c>
      <c r="Y53" s="7">
        <f t="shared" si="7"/>
        <v>0.99444177695324709</v>
      </c>
      <c r="Z53" s="5">
        <f>+'Serie Gasto $Corrientes'!Z53*'Serie Gasto Constantes'!$AD$207</f>
        <v>32281415079.249775</v>
      </c>
      <c r="AA53" s="6">
        <f>+'Serie Gasto $Corrientes'!AA53*'Serie Gasto Constantes'!$AD$207</f>
        <v>31748061174.905796</v>
      </c>
      <c r="AB53" s="7">
        <f t="shared" si="8"/>
        <v>0.98347798871162828</v>
      </c>
      <c r="AC53" s="5">
        <f>+'Serie Gasto $Corrientes'!AC53*'Serie Gasto Constantes'!$AE$207</f>
        <v>30997622532.424732</v>
      </c>
      <c r="AD53" s="6">
        <f>+'Serie Gasto $Corrientes'!AD53*'Serie Gasto Constantes'!$AE$207</f>
        <v>29606177855.314888</v>
      </c>
      <c r="AE53" s="126">
        <f t="shared" si="9"/>
        <v>0.95511124520423019</v>
      </c>
      <c r="AF53" s="5">
        <f>+'Serie Gasto $Corrientes'!AF53*'Serie Gasto Constantes'!$AF$207</f>
        <v>36419195315.609177</v>
      </c>
      <c r="AG53" s="6">
        <f>+'Serie Gasto $Corrientes'!AG53*'Serie Gasto Constantes'!$AF$207</f>
        <v>36419195315.609177</v>
      </c>
      <c r="AH53" s="6">
        <f>+'Serie Gasto $Corrientes'!AH53*'Serie Gasto Constantes'!$AF$207</f>
        <v>35394493938.504761</v>
      </c>
      <c r="AI53" s="126">
        <f t="shared" si="96"/>
        <v>0.97186370077031248</v>
      </c>
      <c r="AJ53" s="6">
        <f>+'Serie Gasto $Corrientes'!AJ53*'Serie Gasto Constantes'!$AF$207</f>
        <v>34079304413.672344</v>
      </c>
      <c r="AK53" s="126">
        <f t="shared" si="11"/>
        <v>0.93575116414134607</v>
      </c>
      <c r="AL53" s="5">
        <f>+'Serie Gasto $Corrientes'!AL53*'Serie Gasto Constantes'!$AG$207</f>
        <v>35218278374.117645</v>
      </c>
      <c r="AM53" s="6">
        <f>+'Serie Gasto $Corrientes'!AM53*'Serie Gasto Constantes'!$AG$207</f>
        <v>35218278374.117645</v>
      </c>
      <c r="AN53" s="6">
        <f>+'Serie Gasto $Corrientes'!AN53*'Serie Gasto Constantes'!$AG$207</f>
        <v>31561898161.603199</v>
      </c>
      <c r="AO53" s="126">
        <f t="shared" si="83"/>
        <v>0.89617947323621683</v>
      </c>
      <c r="AP53" s="6">
        <f>+'Serie Gasto $Corrientes'!AP53*'Serie Gasto Constantes'!$AG$207</f>
        <v>25424748139.909004</v>
      </c>
      <c r="AQ53" s="126">
        <f t="shared" si="13"/>
        <v>0.7219191088737027</v>
      </c>
      <c r="AR53" s="5">
        <f>+'Serie Gasto $Corrientes'!AR53*'Serie Gasto Constantes'!$AH$207</f>
        <v>35565097056.618118</v>
      </c>
      <c r="AS53" s="6">
        <f>+'Serie Gasto $Corrientes'!AS53*'Serie Gasto Constantes'!$AH$207</f>
        <v>35565097056.618118</v>
      </c>
      <c r="AT53" s="6">
        <f>+'Serie Gasto $Corrientes'!AT53*'Serie Gasto Constantes'!$AH$207</f>
        <v>34748603743.084991</v>
      </c>
      <c r="AU53" s="126">
        <f t="shared" si="84"/>
        <v>0.97704228636763446</v>
      </c>
      <c r="AV53" s="6">
        <f>+'Serie Gasto $Corrientes'!AV53*'Serie Gasto Constantes'!$AH$207</f>
        <v>29942986927.809353</v>
      </c>
      <c r="AW53" s="126">
        <f t="shared" si="15"/>
        <v>0.84192057398694553</v>
      </c>
      <c r="AX53" s="5">
        <f>+'Serie Gasto $Corrientes'!AX53*'Serie Gasto Constantes'!$AI$207</f>
        <v>35977850879.26078</v>
      </c>
      <c r="AY53" s="6">
        <f>+'Serie Gasto $Corrientes'!AY53*'Serie Gasto Constantes'!$AI$207</f>
        <v>35977850879.26078</v>
      </c>
      <c r="AZ53" s="6">
        <f>+'Serie Gasto $Corrientes'!AZ53*'Serie Gasto Constantes'!$AI$207</f>
        <v>32421598357.105431</v>
      </c>
      <c r="BA53" s="126">
        <f t="shared" si="85"/>
        <v>0.90115439262645536</v>
      </c>
      <c r="BB53" s="6">
        <f>+'Serie Gasto $Corrientes'!BB53*'Serie Gasto Constantes'!$AI$207</f>
        <v>30512374175.318237</v>
      </c>
      <c r="BC53" s="126">
        <f t="shared" si="17"/>
        <v>0.84808773813965954</v>
      </c>
      <c r="BD53" s="5">
        <f>+'Serie Gasto $Corrientes'!BD53*'Serie Gasto Constantes'!$AJ$207</f>
        <v>36278355944.298828</v>
      </c>
      <c r="BE53" s="6">
        <f>+'Serie Gasto $Corrientes'!BE53*'Serie Gasto Constantes'!$AJ$207</f>
        <v>36024505137.212296</v>
      </c>
      <c r="BF53" s="6">
        <f>+'Serie Gasto $Corrientes'!BF53*'Serie Gasto Constantes'!$AJ$207</f>
        <v>35673225060.725479</v>
      </c>
      <c r="BG53" s="126">
        <f t="shared" si="86"/>
        <v>0.99024885768315651</v>
      </c>
      <c r="BH53" s="6">
        <f>+'Serie Gasto $Corrientes'!BH53*'Serie Gasto Constantes'!$AJ$207</f>
        <v>34511739255.957726</v>
      </c>
      <c r="BI53" s="126">
        <f t="shared" si="19"/>
        <v>0.95800730987163718</v>
      </c>
      <c r="BJ53" s="5">
        <f>+'Serie Gasto $Corrientes'!BJ53*'Serie Gasto Constantes'!$AK$207</f>
        <v>40231696250.211807</v>
      </c>
      <c r="BK53" s="6">
        <f>+'Serie Gasto $Corrientes'!BK53*'Serie Gasto Constantes'!$AK$207</f>
        <v>40231696250.211807</v>
      </c>
      <c r="BL53" s="6">
        <f>+'Serie Gasto $Corrientes'!BL53*'Serie Gasto Constantes'!$AK$207</f>
        <v>39187916040.46904</v>
      </c>
      <c r="BM53" s="126">
        <f t="shared" si="87"/>
        <v>0.97405577425194267</v>
      </c>
      <c r="BN53" s="6">
        <f>+'Serie Gasto $Corrientes'!BN53*'Serie Gasto Constantes'!$AK$207</f>
        <v>37592611342.583061</v>
      </c>
      <c r="BO53" s="126">
        <f t="shared" si="21"/>
        <v>0.93440284269359253</v>
      </c>
      <c r="BP53" s="5">
        <f>+'Serie Gasto $Corrientes'!BP53*'Serie Gasto Constantes'!$AL$207</f>
        <v>42539836484.221436</v>
      </c>
      <c r="BQ53" s="6">
        <f>+'Serie Gasto $Corrientes'!BQ53*'Serie Gasto Constantes'!$AL$207</f>
        <v>42539836484.221436</v>
      </c>
      <c r="BR53" s="6">
        <f>+'Serie Gasto $Corrientes'!BR53*'Serie Gasto Constantes'!$AL$207</f>
        <v>42035313991.476288</v>
      </c>
      <c r="BS53" s="126">
        <f t="shared" si="88"/>
        <v>0.98813999924676998</v>
      </c>
      <c r="BT53" s="6">
        <f>+'Serie Gasto $Corrientes'!BT53*'Serie Gasto Constantes'!$AL$207</f>
        <v>41045698897.429688</v>
      </c>
      <c r="BU53" s="126">
        <f t="shared" si="23"/>
        <v>0.96487674353553421</v>
      </c>
      <c r="BV53" s="5">
        <f>+'Serie Gasto $Corrientes'!BV53*'Serie Gasto Constantes'!$AM$207</f>
        <v>43027531219.120461</v>
      </c>
      <c r="BW53" s="6">
        <f>+'Serie Gasto $Corrientes'!BW53*'Serie Gasto Constantes'!$AM$207</f>
        <v>43027531219.120461</v>
      </c>
      <c r="BX53" s="6">
        <f>+'Serie Gasto $Corrientes'!BX53*'Serie Gasto Constantes'!$AM$207</f>
        <v>40860901734.747742</v>
      </c>
      <c r="BY53" s="126">
        <f t="shared" si="89"/>
        <v>0.94964550781826129</v>
      </c>
      <c r="BZ53" s="6">
        <f>+'Serie Gasto $Corrientes'!BZ53*'Serie Gasto Constantes'!$AM$207</f>
        <v>37550253943.226448</v>
      </c>
      <c r="CA53" s="126">
        <f t="shared" si="25"/>
        <v>0.87270296201748998</v>
      </c>
      <c r="CB53" s="5">
        <f>+'Serie Gasto $Corrientes'!CB53*'Serie Gasto Constantes'!$AN$207</f>
        <v>43960987566.89875</v>
      </c>
      <c r="CC53" s="6">
        <f>+'Serie Gasto $Corrientes'!CC53*'Serie Gasto Constantes'!$AN$207</f>
        <v>43960987566.89875</v>
      </c>
      <c r="CD53" s="6">
        <f>+'Serie Gasto $Corrientes'!CD53*'Serie Gasto Constantes'!$AN$207</f>
        <v>38875422750.308182</v>
      </c>
      <c r="CE53" s="126">
        <f t="shared" si="90"/>
        <v>0.88431641102576508</v>
      </c>
      <c r="CF53" s="6">
        <f>+'Serie Gasto $Corrientes'!CF53*'Serie Gasto Constantes'!$AN$207</f>
        <v>28939092698.32552</v>
      </c>
      <c r="CG53" s="7">
        <f t="shared" si="27"/>
        <v>0.65829032285243183</v>
      </c>
      <c r="CH53" s="6">
        <f>+'Serie Gasto $Corrientes'!CH53*'Serie Gasto Constantes'!$AO$207</f>
        <v>40395086118.239441</v>
      </c>
      <c r="CI53" s="6">
        <f>+'Serie Gasto $Corrientes'!CI53*'Serie Gasto Constantes'!$AO$207</f>
        <v>37438824087.901047</v>
      </c>
      <c r="CJ53" s="6">
        <f>+'Serie Gasto $Corrientes'!CJ53*'Serie Gasto Constantes'!$AO$207</f>
        <v>35051432683.991501</v>
      </c>
      <c r="CK53" s="126">
        <f t="shared" si="93"/>
        <v>0.93623220114220762</v>
      </c>
      <c r="CL53" s="6">
        <f>+'Serie Gasto $Corrientes'!CL53*'Serie Gasto Constantes'!$AO$207</f>
        <v>32612960216.029465</v>
      </c>
      <c r="CM53" s="7">
        <f t="shared" si="29"/>
        <v>0.87110001477233534</v>
      </c>
      <c r="CN53" s="6">
        <f>+'Serie Gasto $Corrientes'!CN53*'Serie Gasto Constantes'!$AP$207</f>
        <v>35428137363.608276</v>
      </c>
      <c r="CO53" s="6">
        <f>+'Serie Gasto $Corrientes'!CO53*'Serie Gasto Constantes'!$AP$207</f>
        <v>35428137363.608276</v>
      </c>
      <c r="CP53" s="6">
        <f>+'Serie Gasto $Corrientes'!CP53*'Serie Gasto Constantes'!$AP$207</f>
        <v>35148687409.603539</v>
      </c>
      <c r="CQ53" s="126">
        <f t="shared" si="94"/>
        <v>0.99211220304537406</v>
      </c>
      <c r="CR53" s="6">
        <f>+'Serie Gasto $Corrientes'!CR53*'Serie Gasto Constantes'!$AP$207</f>
        <v>33227601658.156826</v>
      </c>
      <c r="CS53" s="7">
        <f t="shared" si="31"/>
        <v>0.93788734409413699</v>
      </c>
      <c r="CT53" s="6">
        <f>+'Serie Gasto $Corrientes'!DC53*'Serie Gasto Constantes'!$AQ$207</f>
        <v>35033009853.915771</v>
      </c>
      <c r="CU53" s="6">
        <f>+'Serie Gasto $Corrientes'!DD53*'Serie Gasto Constantes'!$AQ$207</f>
        <v>35930691470.991112</v>
      </c>
      <c r="CV53" s="6">
        <f>+'Serie Gasto $Corrientes'!DE53*'Serie Gasto Constantes'!$AQ$207</f>
        <v>35562175815.349289</v>
      </c>
      <c r="CW53" s="126">
        <f t="shared" si="95"/>
        <v>0.98974370821838076</v>
      </c>
      <c r="CX53" s="6">
        <f>+'Serie Gasto $Corrientes'!DG53*'Serie Gasto Constantes'!$AQ$207</f>
        <v>34887583369.213516</v>
      </c>
      <c r="CY53" s="7">
        <f t="shared" si="33"/>
        <v>0.97096888317276731</v>
      </c>
      <c r="CZ53" s="6">
        <f>+'Serie Gasto $Corrientes'!DL53*'Serie Gasto Constantes'!$AR$207</f>
        <v>58085933302.799995</v>
      </c>
      <c r="DA53" s="6">
        <f>+'Serie Gasto $Corrientes'!DM53*'Serie Gasto Constantes'!$AR$207</f>
        <v>58085933302.799995</v>
      </c>
      <c r="DB53" s="6">
        <f>+'Serie Gasto $Corrientes'!DN53*'Serie Gasto Constantes'!$AR$207</f>
        <v>2195390908.5888</v>
      </c>
      <c r="DC53" s="126">
        <f t="shared" si="34"/>
        <v>3.7795569146566031E-2</v>
      </c>
      <c r="DD53" s="6">
        <f>+'Serie Gasto $Corrientes'!DP53*'Serie Gasto Constantes'!$AR$207</f>
        <v>2055413690.1167998</v>
      </c>
      <c r="DE53" s="7">
        <f t="shared" si="35"/>
        <v>3.5385739252944394E-2</v>
      </c>
      <c r="DF53" s="6">
        <f>+'Serie Gasto $Corrientes'!DR53*'Serie Gasto Constantes'!$AR$207</f>
        <v>58085933302.799995</v>
      </c>
      <c r="DG53" s="6">
        <f>+'Serie Gasto $Corrientes'!DS53*'Serie Gasto Constantes'!$AR$207</f>
        <v>58085933302.799995</v>
      </c>
      <c r="DH53" s="6">
        <f>+'Serie Gasto $Corrientes'!DT53*'Serie Gasto Constantes'!$AR$207</f>
        <v>5300450976.7091999</v>
      </c>
      <c r="DI53" s="126">
        <f t="shared" si="36"/>
        <v>9.1251886219648554E-2</v>
      </c>
      <c r="DJ53" s="6">
        <f>+'Serie Gasto $Corrientes'!DV53*'Serie Gasto Constantes'!$AR$207</f>
        <v>4523032445.8643999</v>
      </c>
      <c r="DK53" s="7">
        <f t="shared" si="37"/>
        <v>7.7867948205049678E-2</v>
      </c>
      <c r="DL53" s="6">
        <f>+'Serie Gasto $Corrientes'!DX53*'Serie Gasto Constantes'!$AR$207</f>
        <v>58085933302.799995</v>
      </c>
      <c r="DM53" s="6">
        <f>+'Serie Gasto $Corrientes'!DY53*'Serie Gasto Constantes'!$AR$207</f>
        <v>58085933302.799995</v>
      </c>
      <c r="DN53" s="6">
        <f>+'Serie Gasto $Corrientes'!DZ53*'Serie Gasto Constantes'!$AR$207</f>
        <v>10019403106.408798</v>
      </c>
      <c r="DO53" s="126">
        <f t="shared" si="38"/>
        <v>0.17249276264836774</v>
      </c>
      <c r="DP53" s="6">
        <f>+'Serie Gasto $Corrientes'!EB53*'Serie Gasto Constantes'!$AR$207</f>
        <v>7202011669.990799</v>
      </c>
      <c r="DQ53" s="7">
        <f t="shared" si="39"/>
        <v>0.12398891195303616</v>
      </c>
      <c r="DR53" s="6">
        <f>+'Serie Gasto $Corrientes'!ED53*'Serie Gasto Constantes'!$AR$207</f>
        <v>58085933302.799995</v>
      </c>
      <c r="DS53" s="6">
        <f>+'Serie Gasto $Corrientes'!EE53*'Serie Gasto Constantes'!$AR$207</f>
        <v>58085933302.799995</v>
      </c>
      <c r="DT53" s="6">
        <f>+'Serie Gasto $Corrientes'!EF53*'Serie Gasto Constantes'!$AR$207</f>
        <v>18578277686.139599</v>
      </c>
      <c r="DU53" s="126">
        <f t="shared" si="40"/>
        <v>0.31984125294658983</v>
      </c>
      <c r="DV53" s="6">
        <f>+'Serie Gasto $Corrientes'!EH53*'Serie Gasto Constantes'!$AR$207</f>
        <v>11199036072.977999</v>
      </c>
      <c r="DW53" s="7">
        <f t="shared" si="41"/>
        <v>0.1928011729552111</v>
      </c>
      <c r="DX53" s="6">
        <f>+'Serie Gasto $Corrientes'!EJ53*'Serie Gasto Constantes'!$AR$207</f>
        <v>58085933302.799995</v>
      </c>
      <c r="DY53" s="6">
        <f>+'Serie Gasto $Corrientes'!EK53*'Serie Gasto Constantes'!$AR$207</f>
        <v>58085933302.799995</v>
      </c>
      <c r="DZ53" s="6">
        <f>+'Serie Gasto $Corrientes'!EL53*'Serie Gasto Constantes'!$AR$207</f>
        <v>29355415148.092796</v>
      </c>
      <c r="EA53" s="126">
        <f t="shared" si="42"/>
        <v>0.50537907336469945</v>
      </c>
      <c r="EB53" s="6">
        <f>+'Serie Gasto $Corrientes'!EN53*'Serie Gasto Constantes'!$AR$207</f>
        <v>14718751297.676399</v>
      </c>
      <c r="EC53" s="7">
        <f t="shared" si="43"/>
        <v>0.25339614017989603</v>
      </c>
      <c r="ED53" s="6">
        <f>+'Serie Gasto $Corrientes'!EP53*'Serie Gasto Constantes'!$AR$207</f>
        <v>58085933302.799995</v>
      </c>
      <c r="EE53" s="6">
        <f>+'Serie Gasto $Corrientes'!EQ53*'Serie Gasto Constantes'!$AR$207</f>
        <v>58085933302.799995</v>
      </c>
      <c r="EF53" s="6">
        <f>+'Serie Gasto $Corrientes'!ER53*'Serie Gasto Constantes'!$AR$207</f>
        <v>31607047440.883198</v>
      </c>
      <c r="EG53" s="126">
        <f t="shared" si="44"/>
        <v>0.54414288698981106</v>
      </c>
      <c r="EH53" s="6">
        <f>+'Serie Gasto $Corrientes'!ET53*'Serie Gasto Constantes'!$AR$207</f>
        <v>26118291801.295197</v>
      </c>
      <c r="EI53" s="7">
        <f t="shared" si="45"/>
        <v>0.44964917177350716</v>
      </c>
      <c r="EJ53" s="6">
        <f>+'Serie Gasto $Corrientes'!EV53*'Serie Gasto Constantes'!$AR$207</f>
        <v>58085933302.799995</v>
      </c>
      <c r="EK53" s="6">
        <f>+'Serie Gasto $Corrientes'!EW53*'Serie Gasto Constantes'!$AR$207</f>
        <v>58085933302.799995</v>
      </c>
      <c r="EL53" s="6">
        <f>+'Serie Gasto $Corrientes'!EX53*'Serie Gasto Constantes'!$AR$207</f>
        <v>34130937068.014797</v>
      </c>
      <c r="EM53" s="126">
        <f t="shared" si="46"/>
        <v>0.58759384806802328</v>
      </c>
      <c r="EN53" s="6">
        <f>+'Serie Gasto $Corrientes'!EZ53*'Serie Gasto Constantes'!$AR$207</f>
        <v>30630572601.907196</v>
      </c>
      <c r="EO53" s="7">
        <f t="shared" si="47"/>
        <v>0.52733202102875854</v>
      </c>
      <c r="EP53" s="6">
        <f>+'Serie Gasto $Corrientes'!FB53*'Serie Gasto Constantes'!$AR$207</f>
        <v>58085933302.799995</v>
      </c>
      <c r="EQ53" s="6">
        <f>+'Serie Gasto $Corrientes'!FC53*'Serie Gasto Constantes'!$AR$207</f>
        <v>58085933302.799995</v>
      </c>
      <c r="ER53" s="6">
        <f>+'Serie Gasto $Corrientes'!FD53*'Serie Gasto Constantes'!$AR$207</f>
        <v>37243857864.797997</v>
      </c>
      <c r="ES53" s="126">
        <f t="shared" si="48"/>
        <v>0.6411854944405736</v>
      </c>
      <c r="ET53" s="6">
        <f>+'Serie Gasto $Corrientes'!FF53*'Serie Gasto Constantes'!$AR$207</f>
        <v>33955296593.930397</v>
      </c>
      <c r="EU53" s="7">
        <f t="shared" si="49"/>
        <v>0.58457004412621882</v>
      </c>
      <c r="EV53" s="6">
        <f>+'Serie Gasto $Corrientes'!FH53*'Serie Gasto Constantes'!$AR$207</f>
        <v>58085933302.799995</v>
      </c>
      <c r="EW53" s="6">
        <f>+'Serie Gasto $Corrientes'!FI53*'Serie Gasto Constantes'!$AR$207</f>
        <v>58085933302.799995</v>
      </c>
      <c r="EX53" s="6">
        <f>+'Serie Gasto $Corrientes'!FJ53*'Serie Gasto Constantes'!$AR$207</f>
        <v>40213298266.127998</v>
      </c>
      <c r="EY53" s="126">
        <f t="shared" si="50"/>
        <v>0.6923070006725629</v>
      </c>
      <c r="EZ53" s="6">
        <f>+'Serie Gasto $Corrientes'!FL53*'Serie Gasto Constantes'!$AR$207</f>
        <v>36713080805.309998</v>
      </c>
      <c r="FA53" s="7">
        <f t="shared" si="51"/>
        <v>0.63204770445756553</v>
      </c>
      <c r="FB53" s="6">
        <f>+'Serie Gasto $Corrientes'!FQ53*'Serie Gasto Constantes'!$AR$207</f>
        <v>58085933302.799995</v>
      </c>
      <c r="FC53" s="6">
        <f>+'Serie Gasto $Corrientes'!FR53*'Serie Gasto Constantes'!$AR$207</f>
        <v>58085933302.799995</v>
      </c>
      <c r="FD53" s="6">
        <f>+'Serie Gasto $Corrientes'!FS53*'Serie Gasto Constantes'!$AR$207</f>
        <v>43377355994.465996</v>
      </c>
      <c r="FE53" s="126">
        <f t="shared" si="78"/>
        <v>0.74677901391962342</v>
      </c>
      <c r="FF53" s="6">
        <f>+'Serie Gasto $Corrientes'!FU53*'Serie Gasto Constantes'!$AR$207</f>
        <v>41908194922.682396</v>
      </c>
      <c r="FG53" s="7">
        <f t="shared" si="79"/>
        <v>0.72148612477682683</v>
      </c>
      <c r="FH53" s="6">
        <f>+'Serie Gasto $Corrientes'!FW53*'Serie Gasto Constantes'!$AR$207</f>
        <v>58085933302.799995</v>
      </c>
      <c r="FI53" s="6">
        <f>+'Serie Gasto $Corrientes'!FX53*'Serie Gasto Constantes'!$AR$207</f>
        <v>58085933302.799995</v>
      </c>
      <c r="FJ53" s="6">
        <f>+'Serie Gasto $Corrientes'!FY53*'Serie Gasto Constantes'!$AR$207</f>
        <v>46486303033.871994</v>
      </c>
      <c r="FK53" s="126">
        <f t="shared" si="80"/>
        <v>0.80030224859331223</v>
      </c>
      <c r="FL53" s="6">
        <f>+'Serie Gasto $Corrientes'!GA53*'Serie Gasto Constantes'!$AR$207</f>
        <v>45087372058.513199</v>
      </c>
      <c r="FM53" s="7">
        <f t="shared" si="81"/>
        <v>0.7762184318098887</v>
      </c>
      <c r="FN53" s="6">
        <f>+'Serie Gasto $Corrientes'!GC53*'Serie Gasto Constantes'!$AR$207</f>
        <v>58085933302.799995</v>
      </c>
      <c r="FO53" s="6">
        <f>+'Serie Gasto $Corrientes'!GD53*'Serie Gasto Constantes'!$AR$207</f>
        <v>58085933302.799995</v>
      </c>
      <c r="FP53" s="6">
        <f>+'Serie Gasto $Corrientes'!GE53*'Serie Gasto Constantes'!$AR$207</f>
        <v>54384456225.075592</v>
      </c>
      <c r="FQ53" s="126">
        <f t="shared" si="56"/>
        <v>0.93627584395642349</v>
      </c>
      <c r="FR53" s="6">
        <f>+'Serie Gasto $Corrientes'!GG53*'Serie Gasto Constantes'!$AR$207</f>
        <v>53870862519.068398</v>
      </c>
      <c r="FS53" s="7">
        <f t="shared" si="57"/>
        <v>0.92743388038961905</v>
      </c>
      <c r="FT53" s="6">
        <f>+'Serie Gasto $Corrientes'!GI53*'Serie Gasto Constantes'!$AS$207</f>
        <v>61276696000</v>
      </c>
      <c r="FU53" s="6">
        <f>+'Serie Gasto $Corrientes'!GJ53*'Serie Gasto Constantes'!$AS$207</f>
        <v>61276696000</v>
      </c>
      <c r="FV53" s="6">
        <f>+'Serie Gasto $Corrientes'!GK53*'Serie Gasto Constantes'!$AS$207</f>
        <v>2258459923</v>
      </c>
      <c r="FW53" s="126">
        <f t="shared" si="58"/>
        <v>3.685675094166304E-2</v>
      </c>
      <c r="FX53" s="6">
        <f>+'Serie Gasto $Corrientes'!GM53*'Serie Gasto Constantes'!$AS$207</f>
        <v>2132057562</v>
      </c>
      <c r="FY53" s="7">
        <f t="shared" si="59"/>
        <v>3.4793938008668091E-2</v>
      </c>
      <c r="FZ53" s="6">
        <f>+'Serie Gasto $Corrientes'!GO53*'Serie Gasto Constantes'!$AS$207</f>
        <v>61276696000</v>
      </c>
      <c r="GA53" s="6">
        <f>+'Serie Gasto $Corrientes'!GP53*'Serie Gasto Constantes'!$AS$207</f>
        <v>61276696000</v>
      </c>
      <c r="GB53" s="6">
        <f>+'Serie Gasto $Corrientes'!GQ53*'Serie Gasto Constantes'!$AS$207</f>
        <v>6282704776</v>
      </c>
      <c r="GC53" s="126">
        <f t="shared" si="60"/>
        <v>0.10253008380216845</v>
      </c>
      <c r="GD53" s="6">
        <f>+'Serie Gasto $Corrientes'!GS53*'Serie Gasto Constantes'!$AS$207</f>
        <v>4797639872</v>
      </c>
      <c r="GE53" s="7">
        <f t="shared" si="61"/>
        <v>7.8294689256744515E-2</v>
      </c>
      <c r="GF53" s="6">
        <f>+'Serie Gasto $Corrientes'!GU53*'Serie Gasto Constantes'!$AS$207</f>
        <v>61276696000</v>
      </c>
      <c r="GG53" s="6">
        <f>+'Serie Gasto $Corrientes'!GV53*'Serie Gasto Constantes'!$AS$207</f>
        <v>61276696000</v>
      </c>
      <c r="GH53" s="6">
        <f>+'Serie Gasto $Corrientes'!GW53*'Serie Gasto Constantes'!$AS$207</f>
        <v>9050940293</v>
      </c>
      <c r="GI53" s="126">
        <f t="shared" si="62"/>
        <v>0.14770607561804572</v>
      </c>
      <c r="GJ53" s="6">
        <f>+'Serie Gasto $Corrientes'!GY53*'Serie Gasto Constantes'!$AS$207</f>
        <v>7643667077</v>
      </c>
      <c r="GK53" s="7">
        <f t="shared" si="63"/>
        <v>0.12474019612610968</v>
      </c>
      <c r="GL53" s="6">
        <f>+'Serie Gasto $Corrientes'!HA53*'Serie Gasto Constantes'!$AS$207</f>
        <v>61276696000</v>
      </c>
      <c r="GM53" s="6">
        <f>+'Serie Gasto $Corrientes'!HB53*'Serie Gasto Constantes'!$AS$207</f>
        <v>61276696000</v>
      </c>
      <c r="GN53" s="6">
        <f>+'Serie Gasto $Corrientes'!HC53*'Serie Gasto Constantes'!$AS$207</f>
        <v>12257511605</v>
      </c>
      <c r="GO53" s="126">
        <f t="shared" si="64"/>
        <v>0.2000354523847043</v>
      </c>
      <c r="GP53" s="6">
        <f>+'Serie Gasto $Corrientes'!HE53*'Serie Gasto Constantes'!$AS$207</f>
        <v>11359650898</v>
      </c>
      <c r="GQ53" s="7">
        <f t="shared" si="65"/>
        <v>0.18538288843119088</v>
      </c>
      <c r="GR53" s="6">
        <f>+'Serie Gasto $Corrientes'!HG53*'Serie Gasto Constantes'!$AS$207</f>
        <v>61276696000</v>
      </c>
      <c r="GS53" s="6">
        <f>+'Serie Gasto $Corrientes'!HH53*'Serie Gasto Constantes'!$AS$207</f>
        <v>61276696000</v>
      </c>
      <c r="GT53" s="6">
        <f>+'Serie Gasto $Corrientes'!HI53*'Serie Gasto Constantes'!$AS$207</f>
        <v>17073431560</v>
      </c>
      <c r="GU53" s="126">
        <f t="shared" si="66"/>
        <v>0.27862846195232199</v>
      </c>
      <c r="GV53" s="6">
        <f>+'Serie Gasto $Corrientes'!HK53*'Serie Gasto Constantes'!$AS$207</f>
        <v>14755902094</v>
      </c>
      <c r="GW53" s="7">
        <f t="shared" si="67"/>
        <v>0.24080773046249099</v>
      </c>
      <c r="GX53" s="6">
        <f>+'Serie Gasto $Corrientes'!HM53*'Serie Gasto Constantes'!$AS$207</f>
        <v>61276696000</v>
      </c>
      <c r="GY53" s="6">
        <f>+'Serie Gasto $Corrientes'!HN53*'Serie Gasto Constantes'!$AS$207</f>
        <v>61276696000</v>
      </c>
      <c r="GZ53" s="6">
        <f>+'Serie Gasto $Corrientes'!HO53*'Serie Gasto Constantes'!$AS$207</f>
        <v>23716011662</v>
      </c>
      <c r="HA53" s="126">
        <f t="shared" si="68"/>
        <v>0.38703150153526555</v>
      </c>
      <c r="HB53" s="6">
        <f>+'Serie Gasto $Corrientes'!HQ53*'Serie Gasto Constantes'!$AS$207</f>
        <v>19416802583</v>
      </c>
      <c r="HC53" s="7">
        <f t="shared" si="69"/>
        <v>0.31687091260599298</v>
      </c>
    </row>
    <row r="54" spans="1:211" x14ac:dyDescent="0.35">
      <c r="A54" s="28" t="s">
        <v>185</v>
      </c>
      <c r="B54" s="5">
        <f>+'Serie Gasto $Corrientes'!B54*'Serie Gasto Constantes'!$V$207</f>
        <v>352752367141.4895</v>
      </c>
      <c r="C54" s="6">
        <f>+'Serie Gasto $Corrientes'!C54*'Serie Gasto Constantes'!$V$207</f>
        <v>352505833080.72351</v>
      </c>
      <c r="D54" s="7">
        <f t="shared" si="0"/>
        <v>0.9993011129513778</v>
      </c>
      <c r="E54" s="5">
        <f>+'Serie Gasto $Corrientes'!E54*'Serie Gasto Constantes'!$W$207</f>
        <v>424628815827.3006</v>
      </c>
      <c r="F54" s="6">
        <f>+'Serie Gasto $Corrientes'!F54*'Serie Gasto Constantes'!$W$207</f>
        <v>424377554628.40466</v>
      </c>
      <c r="G54" s="7">
        <f t="shared" si="1"/>
        <v>0.99940828038623242</v>
      </c>
      <c r="H54" s="5">
        <f>+'Serie Gasto $Corrientes'!H54*'Serie Gasto Constantes'!$X$207</f>
        <v>476396073046.32526</v>
      </c>
      <c r="I54" s="6">
        <f>+'Serie Gasto $Corrientes'!I54*'Serie Gasto Constantes'!$X$207</f>
        <v>475621081348.49762</v>
      </c>
      <c r="J54" s="7">
        <f t="shared" si="2"/>
        <v>0.99837321980243887</v>
      </c>
      <c r="K54" s="5">
        <f>+'Serie Gasto $Corrientes'!K54*'Serie Gasto Constantes'!$Y$207</f>
        <v>610474549184.78601</v>
      </c>
      <c r="L54" s="6">
        <f>+'Serie Gasto $Corrientes'!L54*'Serie Gasto Constantes'!$Y$207</f>
        <v>609362701878.00354</v>
      </c>
      <c r="M54" s="7">
        <f t="shared" si="3"/>
        <v>0.99817871636374156</v>
      </c>
      <c r="N54" s="5">
        <f>+'Serie Gasto $Corrientes'!N54*'Serie Gasto Constantes'!$Z$207</f>
        <v>879335049117.76416</v>
      </c>
      <c r="O54" s="6">
        <f>+'Serie Gasto $Corrientes'!O54*'Serie Gasto Constantes'!$Z$207</f>
        <v>872457100646.68201</v>
      </c>
      <c r="P54" s="7">
        <f t="shared" si="4"/>
        <v>0.992178239138787</v>
      </c>
      <c r="Q54" s="5">
        <f>+'Serie Gasto $Corrientes'!Q54*'Serie Gasto Constantes'!$AA$207</f>
        <v>970661416344.1543</v>
      </c>
      <c r="R54" s="6">
        <f>+'Serie Gasto $Corrientes'!R54*'Serie Gasto Constantes'!$AA$207</f>
        <v>964303671071.29492</v>
      </c>
      <c r="S54" s="7">
        <f t="shared" si="5"/>
        <v>0.99345008963392734</v>
      </c>
      <c r="T54" s="5">
        <f>+'Serie Gasto $Corrientes'!T54*'Serie Gasto Constantes'!$AB$207</f>
        <v>956233162255.21729</v>
      </c>
      <c r="U54" s="6">
        <f>+'Serie Gasto $Corrientes'!U54*'Serie Gasto Constantes'!$AB$207</f>
        <v>942065405140.97839</v>
      </c>
      <c r="V54" s="7">
        <f t="shared" si="6"/>
        <v>0.98518378396245421</v>
      </c>
      <c r="W54" s="5">
        <f>+'Serie Gasto $Corrientes'!W54*'Serie Gasto Constantes'!$AC$207</f>
        <v>1068546648066.478</v>
      </c>
      <c r="X54" s="6">
        <f>+'Serie Gasto $Corrientes'!X54*'Serie Gasto Constantes'!$AC$207</f>
        <v>1065996846507.1184</v>
      </c>
      <c r="Y54" s="7">
        <f t="shared" si="7"/>
        <v>0.9976137667326237</v>
      </c>
      <c r="Z54" s="5">
        <f>+'Serie Gasto $Corrientes'!Z54*'Serie Gasto Constantes'!$AD$207</f>
        <v>1138032917249.8066</v>
      </c>
      <c r="AA54" s="6">
        <f>+'Serie Gasto $Corrientes'!AA54*'Serie Gasto Constantes'!$AD$207</f>
        <v>1127194539982.9924</v>
      </c>
      <c r="AB54" s="7">
        <f t="shared" si="8"/>
        <v>0.99047621812820108</v>
      </c>
      <c r="AC54" s="5">
        <f>+'Serie Gasto $Corrientes'!AC54*'Serie Gasto Constantes'!$AE$207</f>
        <v>1133859970854.3379</v>
      </c>
      <c r="AD54" s="6">
        <f>+'Serie Gasto $Corrientes'!AD54*'Serie Gasto Constantes'!$AE$207</f>
        <v>1130953285533.4915</v>
      </c>
      <c r="AE54" s="126">
        <f t="shared" si="9"/>
        <v>0.99743646888014192</v>
      </c>
      <c r="AF54" s="5">
        <f>+'Serie Gasto $Corrientes'!AF54*'Serie Gasto Constantes'!$AF$207</f>
        <v>1181273812068.1602</v>
      </c>
      <c r="AG54" s="6">
        <f>+'Serie Gasto $Corrientes'!AG54*'Serie Gasto Constantes'!$AF$207</f>
        <v>1185064300598.8801</v>
      </c>
      <c r="AH54" s="6">
        <f>+'Serie Gasto $Corrientes'!AH54*'Serie Gasto Constantes'!$AF$207</f>
        <v>1164632991465.0181</v>
      </c>
      <c r="AI54" s="126">
        <f t="shared" si="96"/>
        <v>0.98275932443198488</v>
      </c>
      <c r="AJ54" s="6">
        <f>+'Serie Gasto $Corrientes'!AJ54*'Serie Gasto Constantes'!$AF$207</f>
        <v>976207354614.03577</v>
      </c>
      <c r="AK54" s="126">
        <f t="shared" si="11"/>
        <v>0.82375897588063607</v>
      </c>
      <c r="AL54" s="5">
        <f>+'Serie Gasto $Corrientes'!AL54*'Serie Gasto Constantes'!$AG$207</f>
        <v>1734609383723.749</v>
      </c>
      <c r="AM54" s="6">
        <f>+'Serie Gasto $Corrientes'!AM54*'Serie Gasto Constantes'!$AG$207</f>
        <v>1658092051302.178</v>
      </c>
      <c r="AN54" s="6">
        <f>+'Serie Gasto $Corrientes'!AN54*'Serie Gasto Constantes'!$AG$207</f>
        <v>1561980982058.3645</v>
      </c>
      <c r="AO54" s="126">
        <f t="shared" si="83"/>
        <v>0.94203514263979926</v>
      </c>
      <c r="AP54" s="6">
        <f>+'Serie Gasto $Corrientes'!AP54*'Serie Gasto Constantes'!$AG$207</f>
        <v>986354388162.57166</v>
      </c>
      <c r="AQ54" s="126">
        <f t="shared" si="13"/>
        <v>0.59487311780304419</v>
      </c>
      <c r="AR54" s="5">
        <f>+'Serie Gasto $Corrientes'!AR54*'Serie Gasto Constantes'!$AH$207</f>
        <v>1462475393558.6421</v>
      </c>
      <c r="AS54" s="6">
        <f>+'Serie Gasto $Corrientes'!AS54*'Serie Gasto Constantes'!$AH$207</f>
        <v>1524348454386.5801</v>
      </c>
      <c r="AT54" s="6">
        <f>+'Serie Gasto $Corrientes'!AT54*'Serie Gasto Constantes'!$AH$207</f>
        <v>1515820486219.7278</v>
      </c>
      <c r="AU54" s="126">
        <f t="shared" si="84"/>
        <v>0.99440549951534274</v>
      </c>
      <c r="AV54" s="6">
        <f>+'Serie Gasto $Corrientes'!AV54*'Serie Gasto Constantes'!$AH$207</f>
        <v>1195804496414.0881</v>
      </c>
      <c r="AW54" s="126">
        <f t="shared" si="15"/>
        <v>0.78446925502692699</v>
      </c>
      <c r="AX54" s="5">
        <f>+'Serie Gasto $Corrientes'!AX54*'Serie Gasto Constantes'!$AI$207</f>
        <v>1869882893279.0166</v>
      </c>
      <c r="AY54" s="6">
        <f>+'Serie Gasto $Corrientes'!AY54*'Serie Gasto Constantes'!$AI$207</f>
        <v>1775140669775.4734</v>
      </c>
      <c r="AZ54" s="6">
        <f>+'Serie Gasto $Corrientes'!AZ54*'Serie Gasto Constantes'!$AI$207</f>
        <v>1751124915664.666</v>
      </c>
      <c r="BA54" s="126">
        <f t="shared" si="85"/>
        <v>0.98647106985958188</v>
      </c>
      <c r="BB54" s="6">
        <f>+'Serie Gasto $Corrientes'!BB54*'Serie Gasto Constantes'!$AI$207</f>
        <v>1468407774570.8411</v>
      </c>
      <c r="BC54" s="126">
        <f t="shared" si="17"/>
        <v>0.82720642908630504</v>
      </c>
      <c r="BD54" s="5">
        <f>+'Serie Gasto $Corrientes'!BD54*'Serie Gasto Constantes'!$AJ$207</f>
        <v>1405154725820.3501</v>
      </c>
      <c r="BE54" s="6">
        <f>+'Serie Gasto $Corrientes'!BE54*'Serie Gasto Constantes'!$AJ$207</f>
        <v>1437354587019.1885</v>
      </c>
      <c r="BF54" s="6">
        <f>+'Serie Gasto $Corrientes'!BF54*'Serie Gasto Constantes'!$AJ$207</f>
        <v>1424183527866.2439</v>
      </c>
      <c r="BG54" s="126">
        <f t="shared" si="86"/>
        <v>0.99083659712648986</v>
      </c>
      <c r="BH54" s="6">
        <f>+'Serie Gasto $Corrientes'!BH54*'Serie Gasto Constantes'!$AJ$207</f>
        <v>1206081067449.2556</v>
      </c>
      <c r="BI54" s="126">
        <f t="shared" si="19"/>
        <v>0.83909779698163967</v>
      </c>
      <c r="BJ54" s="5">
        <f>+'Serie Gasto $Corrientes'!BJ54*'Serie Gasto Constantes'!$AK$207</f>
        <v>1505736029478.3491</v>
      </c>
      <c r="BK54" s="6">
        <f>+'Serie Gasto $Corrientes'!BK54*'Serie Gasto Constantes'!$AK$207</f>
        <v>1503820724360.6265</v>
      </c>
      <c r="BL54" s="6">
        <f>+'Serie Gasto $Corrientes'!BL54*'Serie Gasto Constantes'!$AK$207</f>
        <v>1481058408117.6873</v>
      </c>
      <c r="BM54" s="126">
        <f t="shared" si="87"/>
        <v>0.98486367698342703</v>
      </c>
      <c r="BN54" s="6">
        <f>+'Serie Gasto $Corrientes'!BN54*'Serie Gasto Constantes'!$AK$207</f>
        <v>1190222269038.218</v>
      </c>
      <c r="BO54" s="126">
        <f t="shared" si="21"/>
        <v>0.79146553160069011</v>
      </c>
      <c r="BP54" s="5">
        <f>+'Serie Gasto $Corrientes'!BP54*'Serie Gasto Constantes'!$AL$207</f>
        <v>1595795404346.3826</v>
      </c>
      <c r="BQ54" s="6">
        <f>+'Serie Gasto $Corrientes'!BQ54*'Serie Gasto Constantes'!$AL$207</f>
        <v>1585000877389.1101</v>
      </c>
      <c r="BR54" s="6">
        <f>+'Serie Gasto $Corrientes'!BR54*'Serie Gasto Constantes'!$AL$207</f>
        <v>1517320012076.8286</v>
      </c>
      <c r="BS54" s="126">
        <f t="shared" si="88"/>
        <v>0.95729916224162048</v>
      </c>
      <c r="BT54" s="6">
        <f>+'Serie Gasto $Corrientes'!BT54*'Serie Gasto Constantes'!$AL$207</f>
        <v>1275017533922.1228</v>
      </c>
      <c r="BU54" s="126">
        <f t="shared" si="23"/>
        <v>0.80442702090007245</v>
      </c>
      <c r="BV54" s="5">
        <f>+'Serie Gasto $Corrientes'!BV54*'Serie Gasto Constantes'!$AM$207</f>
        <v>1727507007229.6008</v>
      </c>
      <c r="BW54" s="6">
        <f>+'Serie Gasto $Corrientes'!BW54*'Serie Gasto Constantes'!$AM$207</f>
        <v>1738089800126.7583</v>
      </c>
      <c r="BX54" s="6">
        <f>+'Serie Gasto $Corrientes'!BX54*'Serie Gasto Constantes'!$AM$207</f>
        <v>1678508102630.9006</v>
      </c>
      <c r="BY54" s="126">
        <f t="shared" si="89"/>
        <v>0.96572001199735913</v>
      </c>
      <c r="BZ54" s="6">
        <f>+'Serie Gasto $Corrientes'!BZ54*'Serie Gasto Constantes'!$AM$207</f>
        <v>1426934849045.678</v>
      </c>
      <c r="CA54" s="126">
        <f t="shared" si="25"/>
        <v>0.82097878311098316</v>
      </c>
      <c r="CB54" s="5">
        <f>+'Serie Gasto $Corrientes'!CB54*'Serie Gasto Constantes'!$AN$207</f>
        <v>1681905430210.0076</v>
      </c>
      <c r="CC54" s="6">
        <f>+'Serie Gasto $Corrientes'!CC54*'Serie Gasto Constantes'!$AN$207</f>
        <v>1882730522228.1748</v>
      </c>
      <c r="CD54" s="6">
        <f>+'Serie Gasto $Corrientes'!CD54*'Serie Gasto Constantes'!$AN$207</f>
        <v>1814710594869.4448</v>
      </c>
      <c r="CE54" s="126">
        <f t="shared" si="90"/>
        <v>0.96387166057188589</v>
      </c>
      <c r="CF54" s="6">
        <f>+'Serie Gasto $Corrientes'!CF54*'Serie Gasto Constantes'!$AN$207</f>
        <v>1426174020147.8132</v>
      </c>
      <c r="CG54" s="7">
        <f t="shared" si="27"/>
        <v>0.75750300072681886</v>
      </c>
      <c r="CH54" s="6">
        <f>+'Serie Gasto $Corrientes'!CH54*'Serie Gasto Constantes'!$AO$207</f>
        <v>1490507496546.0686</v>
      </c>
      <c r="CI54" s="6">
        <f>+'Serie Gasto $Corrientes'!CI54*'Serie Gasto Constantes'!$AO$207</f>
        <v>1712759120338.0139</v>
      </c>
      <c r="CJ54" s="6">
        <f>+'Serie Gasto $Corrientes'!CJ54*'Serie Gasto Constantes'!$AO$207</f>
        <v>1685631531824.0674</v>
      </c>
      <c r="CK54" s="126">
        <f t="shared" si="93"/>
        <v>0.98416146894690426</v>
      </c>
      <c r="CL54" s="6">
        <f>+'Serie Gasto $Corrientes'!CL54*'Serie Gasto Constantes'!$AO$207</f>
        <v>1238788042338.2229</v>
      </c>
      <c r="CM54" s="7">
        <f t="shared" si="29"/>
        <v>0.72327043985831907</v>
      </c>
      <c r="CN54" s="6">
        <f>+'Serie Gasto $Corrientes'!CN54*'Serie Gasto Constantes'!$AP$207</f>
        <v>1400588813980.2734</v>
      </c>
      <c r="CO54" s="6">
        <f>+'Serie Gasto $Corrientes'!CO54*'Serie Gasto Constantes'!$AP$207</f>
        <v>1521711317626.3054</v>
      </c>
      <c r="CP54" s="6">
        <f>+'Serie Gasto $Corrientes'!CP54*'Serie Gasto Constantes'!$AP$207</f>
        <v>1476401536409.7195</v>
      </c>
      <c r="CQ54" s="126">
        <f t="shared" si="94"/>
        <v>0.97022445670755475</v>
      </c>
      <c r="CR54" s="6">
        <f>+'Serie Gasto $Corrientes'!CR54*'Serie Gasto Constantes'!$AP$207</f>
        <v>1218736364272.5945</v>
      </c>
      <c r="CS54" s="7">
        <f t="shared" si="31"/>
        <v>0.80089853453523829</v>
      </c>
      <c r="CT54" s="6">
        <f>+'Serie Gasto $Corrientes'!DC54*'Serie Gasto Constantes'!$AQ$207</f>
        <v>1990630761144.2607</v>
      </c>
      <c r="CU54" s="6">
        <f>+'Serie Gasto $Corrientes'!DD54*'Serie Gasto Constantes'!$AQ$207</f>
        <v>2165613653391.9717</v>
      </c>
      <c r="CV54" s="6">
        <f>+'Serie Gasto $Corrientes'!DE54*'Serie Gasto Constantes'!$AQ$207</f>
        <v>2143880286098.9463</v>
      </c>
      <c r="CW54" s="126">
        <f t="shared" si="95"/>
        <v>0.98996433770216363</v>
      </c>
      <c r="CX54" s="6">
        <f>+'Serie Gasto $Corrientes'!DG54*'Serie Gasto Constantes'!$AQ$207</f>
        <v>1870126361196.5708</v>
      </c>
      <c r="CY54" s="7">
        <f t="shared" si="33"/>
        <v>0.86355493661919658</v>
      </c>
      <c r="CZ54" s="6">
        <f>+'Serie Gasto $Corrientes'!DL54*'Serie Gasto Constantes'!$AR$207</f>
        <v>2067211760343.5999</v>
      </c>
      <c r="DA54" s="6">
        <f>+'Serie Gasto $Corrientes'!DM54*'Serie Gasto Constantes'!$AR$207</f>
        <v>2067211760343.5999</v>
      </c>
      <c r="DB54" s="6">
        <f>+'Serie Gasto $Corrientes'!DN54*'Serie Gasto Constantes'!$AR$207</f>
        <v>188599392823.17117</v>
      </c>
      <c r="DC54" s="126">
        <f t="shared" si="34"/>
        <v>9.1233707373947648E-2</v>
      </c>
      <c r="DD54" s="6">
        <f>+'Serie Gasto $Corrientes'!DP54*'Serie Gasto Constantes'!$AR$207</f>
        <v>69230532977.767197</v>
      </c>
      <c r="DE54" s="7">
        <f t="shared" si="35"/>
        <v>3.3489811883742428E-2</v>
      </c>
      <c r="DF54" s="6">
        <f>+'Serie Gasto $Corrientes'!DR54*'Serie Gasto Constantes'!$AR$207</f>
        <v>2067211760343.5999</v>
      </c>
      <c r="DG54" s="6">
        <f>+'Serie Gasto $Corrientes'!DS54*'Serie Gasto Constantes'!$AR$207</f>
        <v>2067211760343.5999</v>
      </c>
      <c r="DH54" s="6">
        <f>+'Serie Gasto $Corrientes'!DT54*'Serie Gasto Constantes'!$AR$207</f>
        <v>604074224931.12231</v>
      </c>
      <c r="DI54" s="126">
        <f t="shared" si="36"/>
        <v>0.29221690613385282</v>
      </c>
      <c r="DJ54" s="6">
        <f>+'Serie Gasto $Corrientes'!DV54*'Serie Gasto Constantes'!$AR$207</f>
        <v>157715270562.17398</v>
      </c>
      <c r="DK54" s="7">
        <f t="shared" si="37"/>
        <v>7.6293717744697565E-2</v>
      </c>
      <c r="DL54" s="6">
        <f>+'Serie Gasto $Corrientes'!DX54*'Serie Gasto Constantes'!$AR$207</f>
        <v>2067211760343.5999</v>
      </c>
      <c r="DM54" s="6">
        <f>+'Serie Gasto $Corrientes'!DY54*'Serie Gasto Constantes'!$AR$207</f>
        <v>2067211760343.5999</v>
      </c>
      <c r="DN54" s="6">
        <f>+'Serie Gasto $Corrientes'!DZ54*'Serie Gasto Constantes'!$AR$207</f>
        <v>787328621738.47437</v>
      </c>
      <c r="DO54" s="126">
        <f t="shared" si="38"/>
        <v>0.38086500707968551</v>
      </c>
      <c r="DP54" s="6">
        <f>+'Serie Gasto $Corrientes'!EB54*'Serie Gasto Constantes'!$AR$207</f>
        <v>276730562594.21039</v>
      </c>
      <c r="DQ54" s="7">
        <f t="shared" si="39"/>
        <v>0.13386657714651054</v>
      </c>
      <c r="DR54" s="6">
        <f>+'Serie Gasto $Corrientes'!ED54*'Serie Gasto Constantes'!$AR$207</f>
        <v>2067211760343.5999</v>
      </c>
      <c r="DS54" s="6">
        <f>+'Serie Gasto $Corrientes'!EE54*'Serie Gasto Constantes'!$AR$207</f>
        <v>2067211760343.5999</v>
      </c>
      <c r="DT54" s="6">
        <f>+'Serie Gasto $Corrientes'!EF54*'Serie Gasto Constantes'!$AR$207</f>
        <v>1046372648319.3203</v>
      </c>
      <c r="DU54" s="126">
        <f t="shared" si="40"/>
        <v>0.50617583954988643</v>
      </c>
      <c r="DV54" s="6">
        <f>+'Serie Gasto $Corrientes'!EH54*'Serie Gasto Constantes'!$AR$207</f>
        <v>435137127083.89557</v>
      </c>
      <c r="DW54" s="7">
        <f t="shared" si="41"/>
        <v>0.21049470375089663</v>
      </c>
      <c r="DX54" s="6">
        <f>+'Serie Gasto $Corrientes'!EJ54*'Serie Gasto Constantes'!$AR$207</f>
        <v>2067211760343.5999</v>
      </c>
      <c r="DY54" s="6">
        <f>+'Serie Gasto $Corrientes'!EK54*'Serie Gasto Constantes'!$AR$207</f>
        <v>2067211760343.5999</v>
      </c>
      <c r="DZ54" s="6">
        <f>+'Serie Gasto $Corrientes'!EL54*'Serie Gasto Constantes'!$AR$207</f>
        <v>1359155300534.928</v>
      </c>
      <c r="EA54" s="126">
        <f t="shared" si="42"/>
        <v>0.65748237631398587</v>
      </c>
      <c r="EB54" s="6">
        <f>+'Serie Gasto $Corrientes'!EN54*'Serie Gasto Constantes'!$AR$207</f>
        <v>591456053402.74438</v>
      </c>
      <c r="EC54" s="7">
        <f t="shared" si="43"/>
        <v>0.28611294921447045</v>
      </c>
      <c r="ED54" s="6">
        <f>+'Serie Gasto $Corrientes'!EP54*'Serie Gasto Constantes'!$AR$207</f>
        <v>2067211760343.5999</v>
      </c>
      <c r="EE54" s="6">
        <f>+'Serie Gasto $Corrientes'!EQ54*'Serie Gasto Constantes'!$AR$207</f>
        <v>2067211760343.5999</v>
      </c>
      <c r="EF54" s="6">
        <f>+'Serie Gasto $Corrientes'!ER54*'Serie Gasto Constantes'!$AR$207</f>
        <v>1359155300534.928</v>
      </c>
      <c r="EG54" s="126">
        <f t="shared" si="44"/>
        <v>0.65748237631398587</v>
      </c>
      <c r="EH54" s="6">
        <f>+'Serie Gasto $Corrientes'!ET54*'Serie Gasto Constantes'!$AR$207</f>
        <v>790836935127.2207</v>
      </c>
      <c r="EI54" s="7">
        <f t="shared" si="45"/>
        <v>0.38256213044945742</v>
      </c>
      <c r="EJ54" s="6">
        <f>+'Serie Gasto $Corrientes'!EV54*'Serie Gasto Constantes'!$AR$207</f>
        <v>2067211760343.5999</v>
      </c>
      <c r="EK54" s="6">
        <f>+'Serie Gasto $Corrientes'!EW54*'Serie Gasto Constantes'!$AR$207</f>
        <v>2067211760343.5999</v>
      </c>
      <c r="EL54" s="6">
        <f>+'Serie Gasto $Corrientes'!EX54*'Serie Gasto Constantes'!$AR$207</f>
        <v>1530829915138.1028</v>
      </c>
      <c r="EM54" s="126">
        <f t="shared" si="46"/>
        <v>0.74052883429980931</v>
      </c>
      <c r="EN54" s="6">
        <f>+'Serie Gasto $Corrientes'!EZ54*'Serie Gasto Constantes'!$AR$207</f>
        <v>953219420044.91272</v>
      </c>
      <c r="EO54" s="7">
        <f t="shared" si="47"/>
        <v>0.46111358223236604</v>
      </c>
      <c r="EP54" s="6">
        <f>+'Serie Gasto $Corrientes'!FB54*'Serie Gasto Constantes'!$AR$207</f>
        <v>2067211760343.5999</v>
      </c>
      <c r="EQ54" s="6">
        <f>+'Serie Gasto $Corrientes'!FC54*'Serie Gasto Constantes'!$AR$207</f>
        <v>2087469350925.7065</v>
      </c>
      <c r="ER54" s="6">
        <f>+'Serie Gasto $Corrientes'!FD54*'Serie Gasto Constantes'!$AR$207</f>
        <v>1607158702325.1082</v>
      </c>
      <c r="ES54" s="126">
        <f t="shared" si="48"/>
        <v>0.76990768827930312</v>
      </c>
      <c r="ET54" s="6">
        <f>+'Serie Gasto $Corrientes'!FF54*'Serie Gasto Constantes'!$AR$207</f>
        <v>1118770734946.6284</v>
      </c>
      <c r="EU54" s="7">
        <f t="shared" si="49"/>
        <v>0.53594594548202579</v>
      </c>
      <c r="EV54" s="6">
        <f>+'Serie Gasto $Corrientes'!FH54*'Serie Gasto Constantes'!$AR$207</f>
        <v>2067211760343.5999</v>
      </c>
      <c r="EW54" s="6">
        <f>+'Serie Gasto $Corrientes'!FI54*'Serie Gasto Constantes'!$AR$207</f>
        <v>2200024954822.5464</v>
      </c>
      <c r="EX54" s="6">
        <f>+'Serie Gasto $Corrientes'!FJ54*'Serie Gasto Constantes'!$AR$207</f>
        <v>1672760918093.4753</v>
      </c>
      <c r="EY54" s="126">
        <f t="shared" si="50"/>
        <v>0.76033724727836094</v>
      </c>
      <c r="EZ54" s="6">
        <f>+'Serie Gasto $Corrientes'!FL54*'Serie Gasto Constantes'!$AR$207</f>
        <v>1267544552739.9563</v>
      </c>
      <c r="FA54" s="7">
        <f t="shared" si="51"/>
        <v>0.57615007955316411</v>
      </c>
      <c r="FB54" s="6">
        <f>+'Serie Gasto $Corrientes'!FQ54*'Serie Gasto Constantes'!$AR$207</f>
        <v>2067211760343.5999</v>
      </c>
      <c r="FC54" s="6">
        <f>+'Serie Gasto $Corrientes'!FR54*'Serie Gasto Constantes'!$AR$207</f>
        <v>2250438193144.7832</v>
      </c>
      <c r="FD54" s="6">
        <f>+'Serie Gasto $Corrientes'!FS54*'Serie Gasto Constantes'!$AR$207</f>
        <v>1789343601081.6755</v>
      </c>
      <c r="FE54" s="126">
        <f t="shared" si="78"/>
        <v>0.79510897323566576</v>
      </c>
      <c r="FF54" s="6">
        <f>+'Serie Gasto $Corrientes'!FU54*'Serie Gasto Constantes'!$AR$207</f>
        <v>1425774010260.522</v>
      </c>
      <c r="FG54" s="7">
        <f t="shared" si="79"/>
        <v>0.63355395167202178</v>
      </c>
      <c r="FH54" s="6">
        <f>+'Serie Gasto $Corrientes'!FW54*'Serie Gasto Constantes'!$AR$207</f>
        <v>2067211760343.5999</v>
      </c>
      <c r="FI54" s="6">
        <f>+'Serie Gasto $Corrientes'!FX54*'Serie Gasto Constantes'!$AR$207</f>
        <v>2250438193144.7832</v>
      </c>
      <c r="FJ54" s="6">
        <f>+'Serie Gasto $Corrientes'!FY54*'Serie Gasto Constantes'!$AR$207</f>
        <v>1949068878426.0718</v>
      </c>
      <c r="FK54" s="126">
        <f t="shared" si="80"/>
        <v>0.86608416279250255</v>
      </c>
      <c r="FL54" s="6">
        <f>+'Serie Gasto $Corrientes'!GA54*'Serie Gasto Constantes'!$AR$207</f>
        <v>1588030748217.6851</v>
      </c>
      <c r="FM54" s="7">
        <f t="shared" si="81"/>
        <v>0.70565401576239517</v>
      </c>
      <c r="FN54" s="6">
        <f>+'Serie Gasto $Corrientes'!GC54*'Serie Gasto Constantes'!$AR$207</f>
        <v>2067211760343.5999</v>
      </c>
      <c r="FO54" s="6">
        <f>+'Serie Gasto $Corrientes'!GD54*'Serie Gasto Constantes'!$AR$207</f>
        <v>2241833281100.54</v>
      </c>
      <c r="FP54" s="6">
        <f>+'Serie Gasto $Corrientes'!GE54*'Serie Gasto Constantes'!$AR$207</f>
        <v>2168669404042.1902</v>
      </c>
      <c r="FQ54" s="126">
        <f t="shared" si="56"/>
        <v>0.96736426491873961</v>
      </c>
      <c r="FR54" s="6">
        <f>+'Serie Gasto $Corrientes'!GG54*'Serie Gasto Constantes'!$AR$207</f>
        <v>1841815328755.9895</v>
      </c>
      <c r="FS54" s="7">
        <f t="shared" si="57"/>
        <v>0.82156659207584903</v>
      </c>
      <c r="FT54" s="6">
        <f>+'Serie Gasto $Corrientes'!GI54*'Serie Gasto Constantes'!$AS$207</f>
        <v>2294704094000</v>
      </c>
      <c r="FU54" s="6">
        <f>+'Serie Gasto $Corrientes'!GJ54*'Serie Gasto Constantes'!$AS$207</f>
        <v>2294704094000</v>
      </c>
      <c r="FV54" s="6">
        <f>+'Serie Gasto $Corrientes'!GK54*'Serie Gasto Constantes'!$AS$207</f>
        <v>481492623987</v>
      </c>
      <c r="FW54" s="126">
        <f t="shared" si="58"/>
        <v>0.20982776177807264</v>
      </c>
      <c r="FX54" s="6">
        <f>+'Serie Gasto $Corrientes'!GM54*'Serie Gasto Constantes'!$AS$207</f>
        <v>56108637359</v>
      </c>
      <c r="FY54" s="7">
        <f t="shared" si="59"/>
        <v>2.4451360637612565E-2</v>
      </c>
      <c r="FZ54" s="6">
        <f>+'Serie Gasto $Corrientes'!GO54*'Serie Gasto Constantes'!$AS$207</f>
        <v>2294704094000</v>
      </c>
      <c r="GA54" s="6">
        <f>+'Serie Gasto $Corrientes'!GP54*'Serie Gasto Constantes'!$AS$207</f>
        <v>2294704094000</v>
      </c>
      <c r="GB54" s="6">
        <f>+'Serie Gasto $Corrientes'!GQ54*'Serie Gasto Constantes'!$AS$207</f>
        <v>787693802614</v>
      </c>
      <c r="GC54" s="126">
        <f t="shared" si="60"/>
        <v>0.34326595950806721</v>
      </c>
      <c r="GD54" s="6">
        <f>+'Serie Gasto $Corrientes'!GS54*'Serie Gasto Constantes'!$AS$207</f>
        <v>147427735849</v>
      </c>
      <c r="GE54" s="7">
        <f t="shared" si="61"/>
        <v>6.4246948543161486E-2</v>
      </c>
      <c r="GF54" s="6">
        <f>+'Serie Gasto $Corrientes'!GU54*'Serie Gasto Constantes'!$AS$207</f>
        <v>2294704094000</v>
      </c>
      <c r="GG54" s="6">
        <f>+'Serie Gasto $Corrientes'!GV54*'Serie Gasto Constantes'!$AS$207</f>
        <v>2294704094000</v>
      </c>
      <c r="GH54" s="6">
        <f>+'Serie Gasto $Corrientes'!GW54*'Serie Gasto Constantes'!$AS$207</f>
        <v>1002697414102</v>
      </c>
      <c r="GI54" s="126">
        <f t="shared" si="62"/>
        <v>0.43696153099816626</v>
      </c>
      <c r="GJ54" s="6">
        <f>+'Serie Gasto $Corrientes'!GY54*'Serie Gasto Constantes'!$AS$207</f>
        <v>258730507817</v>
      </c>
      <c r="GK54" s="7">
        <f t="shared" si="63"/>
        <v>0.11275114229041856</v>
      </c>
      <c r="GL54" s="6">
        <f>+'Serie Gasto $Corrientes'!HA54*'Serie Gasto Constantes'!$AS$207</f>
        <v>2294704094000</v>
      </c>
      <c r="GM54" s="6">
        <f>+'Serie Gasto $Corrientes'!HB54*'Serie Gasto Constantes'!$AS$207</f>
        <v>2294704094000</v>
      </c>
      <c r="GN54" s="6">
        <f>+'Serie Gasto $Corrientes'!HC54*'Serie Gasto Constantes'!$AS$207</f>
        <v>1216888555352</v>
      </c>
      <c r="GO54" s="126">
        <f t="shared" si="64"/>
        <v>0.53030303930420408</v>
      </c>
      <c r="GP54" s="6">
        <f>+'Serie Gasto $Corrientes'!HE54*'Serie Gasto Constantes'!$AS$207</f>
        <v>391557326783</v>
      </c>
      <c r="GQ54" s="7">
        <f t="shared" si="65"/>
        <v>0.17063521514900823</v>
      </c>
      <c r="GR54" s="6">
        <f>+'Serie Gasto $Corrientes'!HG54*'Serie Gasto Constantes'!$AS$207</f>
        <v>2294704094000</v>
      </c>
      <c r="GS54" s="6">
        <f>+'Serie Gasto $Corrientes'!HH54*'Serie Gasto Constantes'!$AS$207</f>
        <v>2294704094000</v>
      </c>
      <c r="GT54" s="6">
        <f>+'Serie Gasto $Corrientes'!HI54*'Serie Gasto Constantes'!$AS$207</f>
        <v>1350269805995</v>
      </c>
      <c r="GU54" s="126">
        <f t="shared" si="66"/>
        <v>0.58842872574532479</v>
      </c>
      <c r="GV54" s="6">
        <f>+'Serie Gasto $Corrientes'!HK54*'Serie Gasto Constantes'!$AS$207</f>
        <v>522806508385</v>
      </c>
      <c r="GW54" s="7">
        <f t="shared" si="67"/>
        <v>0.22783177567512547</v>
      </c>
      <c r="GX54" s="6">
        <f>+'Serie Gasto $Corrientes'!HM54*'Serie Gasto Constantes'!$AS$207</f>
        <v>2294704094000</v>
      </c>
      <c r="GY54" s="6">
        <f>+'Serie Gasto $Corrientes'!HN54*'Serie Gasto Constantes'!$AS$207</f>
        <v>2294704094000</v>
      </c>
      <c r="GZ54" s="6">
        <f>+'Serie Gasto $Corrientes'!HO54*'Serie Gasto Constantes'!$AS$207</f>
        <v>1463721612092</v>
      </c>
      <c r="HA54" s="126">
        <f t="shared" si="68"/>
        <v>0.63786943855602851</v>
      </c>
      <c r="HB54" s="6">
        <f>+'Serie Gasto $Corrientes'!HQ54*'Serie Gasto Constantes'!$AS$207</f>
        <v>690364153424</v>
      </c>
      <c r="HC54" s="7">
        <f t="shared" si="69"/>
        <v>0.30085105754119074</v>
      </c>
    </row>
    <row r="55" spans="1:211" x14ac:dyDescent="0.35">
      <c r="A55" s="43" t="s">
        <v>40</v>
      </c>
      <c r="B55" s="3">
        <f>+'Serie Gasto $Corrientes'!B55*'Serie Gasto Constantes'!$V$207</f>
        <v>9023867304.1046638</v>
      </c>
      <c r="C55" s="1">
        <f>+'Serie Gasto $Corrientes'!C55*'Serie Gasto Constantes'!$V$207</f>
        <v>8836827274.7107277</v>
      </c>
      <c r="D55" s="4">
        <f t="shared" si="0"/>
        <v>0.97927274159839894</v>
      </c>
      <c r="E55" s="3">
        <f>+'Serie Gasto $Corrientes'!E55*'Serie Gasto Constantes'!$W$207</f>
        <v>9290563342.6249332</v>
      </c>
      <c r="F55" s="1">
        <f>+'Serie Gasto $Corrientes'!F55*'Serie Gasto Constantes'!$W$207</f>
        <v>8914118194.4364128</v>
      </c>
      <c r="G55" s="4">
        <f t="shared" si="1"/>
        <v>0.95948091258778712</v>
      </c>
      <c r="H55" s="3">
        <f>+'Serie Gasto $Corrientes'!H55*'Serie Gasto Constantes'!$X$207</f>
        <v>6760315628.7781782</v>
      </c>
      <c r="I55" s="1">
        <f>+'Serie Gasto $Corrientes'!I55*'Serie Gasto Constantes'!$X$207</f>
        <v>6742877780.3707542</v>
      </c>
      <c r="J55" s="4">
        <f t="shared" si="2"/>
        <v>0.99742055706198207</v>
      </c>
      <c r="K55" s="3">
        <f>+'Serie Gasto $Corrientes'!K55*'Serie Gasto Constantes'!$Y$207</f>
        <v>9424026912.4375877</v>
      </c>
      <c r="L55" s="1">
        <f>+'Serie Gasto $Corrientes'!L55*'Serie Gasto Constantes'!$Y$207</f>
        <v>9261653605.2237549</v>
      </c>
      <c r="M55" s="4">
        <f t="shared" si="3"/>
        <v>0.98277028400677247</v>
      </c>
      <c r="N55" s="3">
        <f>+'Serie Gasto $Corrientes'!N55*'Serie Gasto Constantes'!$Z$207</f>
        <v>10586066194.774427</v>
      </c>
      <c r="O55" s="1">
        <f>+'Serie Gasto $Corrientes'!O55*'Serie Gasto Constantes'!$Z$207</f>
        <v>10269021088.885908</v>
      </c>
      <c r="P55" s="4">
        <f t="shared" si="4"/>
        <v>0.97005071571864709</v>
      </c>
      <c r="Q55" s="3">
        <f>+'Serie Gasto $Corrientes'!Q55*'Serie Gasto Constantes'!$AA$207</f>
        <v>12776749135.26137</v>
      </c>
      <c r="R55" s="1">
        <f>+'Serie Gasto $Corrientes'!R55*'Serie Gasto Constantes'!$AA$207</f>
        <v>12609648710.857723</v>
      </c>
      <c r="S55" s="4">
        <f t="shared" si="5"/>
        <v>0.98692152263188127</v>
      </c>
      <c r="T55" s="3">
        <f>+'Serie Gasto $Corrientes'!T55*'Serie Gasto Constantes'!$AB$207</f>
        <v>16118213830.836447</v>
      </c>
      <c r="U55" s="1">
        <f>+'Serie Gasto $Corrientes'!U55*'Serie Gasto Constantes'!$AB$207</f>
        <v>15546332623.477962</v>
      </c>
      <c r="V55" s="4">
        <f t="shared" si="6"/>
        <v>0.96451956690980278</v>
      </c>
      <c r="W55" s="3">
        <f>+'Serie Gasto $Corrientes'!W55*'Serie Gasto Constantes'!$AC$207</f>
        <v>16323712489.260004</v>
      </c>
      <c r="X55" s="1">
        <f>+'Serie Gasto $Corrientes'!X55*'Serie Gasto Constantes'!$AC$207</f>
        <v>15973904994.470243</v>
      </c>
      <c r="Y55" s="4">
        <f t="shared" si="7"/>
        <v>0.9785705920133112</v>
      </c>
      <c r="Z55" s="3">
        <f>+'Serie Gasto $Corrientes'!Z55*'Serie Gasto Constantes'!$AD$207</f>
        <v>15224294467.69235</v>
      </c>
      <c r="AA55" s="1">
        <f>+'Serie Gasto $Corrientes'!AA55*'Serie Gasto Constantes'!$AD$207</f>
        <v>14949546331.186457</v>
      </c>
      <c r="AB55" s="4">
        <f t="shared" si="8"/>
        <v>0.98195330909495082</v>
      </c>
      <c r="AC55" s="3">
        <f>+'Serie Gasto $Corrientes'!AC55*'Serie Gasto Constantes'!$AE$207</f>
        <v>18704259133.160416</v>
      </c>
      <c r="AD55" s="1">
        <f>+'Serie Gasto $Corrientes'!AD55*'Serie Gasto Constantes'!$AE$207</f>
        <v>18521907065.105057</v>
      </c>
      <c r="AE55" s="125">
        <f t="shared" si="9"/>
        <v>0.99025077300538089</v>
      </c>
      <c r="AF55" s="3">
        <f>+'Serie Gasto $Corrientes'!AF55*'Serie Gasto Constantes'!$AF$207</f>
        <v>17511175306.711903</v>
      </c>
      <c r="AG55" s="1">
        <f>+'Serie Gasto $Corrientes'!AG55*'Serie Gasto Constantes'!$AF$207</f>
        <v>17508249729.905365</v>
      </c>
      <c r="AH55" s="1">
        <f>+'Serie Gasto $Corrientes'!AH55*'Serie Gasto Constantes'!$AF$207</f>
        <v>14305977041.670797</v>
      </c>
      <c r="AI55" s="125">
        <f t="shared" si="96"/>
        <v>0.81709921107848649</v>
      </c>
      <c r="AJ55" s="1">
        <f>+'Serie Gasto $Corrientes'!AJ55*'Serie Gasto Constantes'!$AF$207</f>
        <v>13070295520.410036</v>
      </c>
      <c r="AK55" s="125">
        <f t="shared" si="11"/>
        <v>0.74652210940794494</v>
      </c>
      <c r="AL55" s="3">
        <f>+'Serie Gasto $Corrientes'!AL55*'Serie Gasto Constantes'!$AG$207</f>
        <v>22776209191.498039</v>
      </c>
      <c r="AM55" s="1">
        <f>+'Serie Gasto $Corrientes'!AM55*'Serie Gasto Constantes'!$AG$207</f>
        <v>22776209191.498039</v>
      </c>
      <c r="AN55" s="1">
        <f>+'Serie Gasto $Corrientes'!AN55*'Serie Gasto Constantes'!$AG$207</f>
        <v>20985536127.815624</v>
      </c>
      <c r="AO55" s="125">
        <f t="shared" si="83"/>
        <v>0.92137967083869066</v>
      </c>
      <c r="AP55" s="1">
        <f>+'Serie Gasto $Corrientes'!AP55*'Serie Gasto Constantes'!$AG$207</f>
        <v>15491280822.936737</v>
      </c>
      <c r="AQ55" s="125">
        <f t="shared" si="13"/>
        <v>0.68015185023499702</v>
      </c>
      <c r="AR55" s="3">
        <f>+'Serie Gasto $Corrientes'!AR55*'Serie Gasto Constantes'!$AH$207</f>
        <v>16788032587.738379</v>
      </c>
      <c r="AS55" s="1">
        <f>+'Serie Gasto $Corrientes'!AS55*'Serie Gasto Constantes'!$AH$207</f>
        <v>18801076006.267296</v>
      </c>
      <c r="AT55" s="1">
        <f>+'Serie Gasto $Corrientes'!AT55*'Serie Gasto Constantes'!$AH$207</f>
        <v>18541111706.261131</v>
      </c>
      <c r="AU55" s="125">
        <f t="shared" si="84"/>
        <v>0.9861729030870624</v>
      </c>
      <c r="AV55" s="1">
        <f>+'Serie Gasto $Corrientes'!AV55*'Serie Gasto Constantes'!$AH$207</f>
        <v>18108647111.487568</v>
      </c>
      <c r="AW55" s="125">
        <f t="shared" si="15"/>
        <v>0.96317078370679909</v>
      </c>
      <c r="AX55" s="3">
        <f>+'Serie Gasto $Corrientes'!AX55*'Serie Gasto Constantes'!$AI$207</f>
        <v>19830462024.793186</v>
      </c>
      <c r="AY55" s="1">
        <f>+'Serie Gasto $Corrientes'!AY55*'Serie Gasto Constantes'!$AI$207</f>
        <v>19830462024.793186</v>
      </c>
      <c r="AZ55" s="1">
        <f>+'Serie Gasto $Corrientes'!AZ55*'Serie Gasto Constantes'!$AI$207</f>
        <v>17619950006.993984</v>
      </c>
      <c r="BA55" s="125">
        <f t="shared" si="85"/>
        <v>0.88852947475275701</v>
      </c>
      <c r="BB55" s="1">
        <f>+'Serie Gasto $Corrientes'!BB55*'Serie Gasto Constantes'!$AI$207</f>
        <v>15854619977.388844</v>
      </c>
      <c r="BC55" s="125">
        <f t="shared" si="17"/>
        <v>0.79950835021223832</v>
      </c>
      <c r="BD55" s="3">
        <f>+'Serie Gasto $Corrientes'!BD55*'Serie Gasto Constantes'!$AJ$207</f>
        <v>17843001014.284523</v>
      </c>
      <c r="BE55" s="1">
        <f>+'Serie Gasto $Corrientes'!BE55*'Serie Gasto Constantes'!$AJ$207</f>
        <v>17843001014.284523</v>
      </c>
      <c r="BF55" s="1">
        <f>+'Serie Gasto $Corrientes'!BF55*'Serie Gasto Constantes'!$AJ$207</f>
        <v>15615426548.522181</v>
      </c>
      <c r="BG55" s="125">
        <f t="shared" si="86"/>
        <v>0.87515696132175191</v>
      </c>
      <c r="BH55" s="1">
        <f>+'Serie Gasto $Corrientes'!BH55*'Serie Gasto Constantes'!$AJ$207</f>
        <v>14046918948.107813</v>
      </c>
      <c r="BI55" s="125">
        <f t="shared" si="19"/>
        <v>0.78725091910616996</v>
      </c>
      <c r="BJ55" s="3">
        <f>+'Serie Gasto $Corrientes'!BJ55*'Serie Gasto Constantes'!$AK$207</f>
        <v>18569535346.274536</v>
      </c>
      <c r="BK55" s="1">
        <f>+'Serie Gasto $Corrientes'!BK55*'Serie Gasto Constantes'!$AK$207</f>
        <v>18569535346.274536</v>
      </c>
      <c r="BL55" s="1">
        <f>+'Serie Gasto $Corrientes'!BL55*'Serie Gasto Constantes'!$AK$207</f>
        <v>17277833997.038639</v>
      </c>
      <c r="BM55" s="125">
        <f t="shared" si="87"/>
        <v>0.93043975925358624</v>
      </c>
      <c r="BN55" s="1">
        <f>+'Serie Gasto $Corrientes'!BN55*'Serie Gasto Constantes'!$AK$207</f>
        <v>15765373713.834505</v>
      </c>
      <c r="BO55" s="125">
        <f t="shared" si="21"/>
        <v>0.84899128706510107</v>
      </c>
      <c r="BP55" s="3">
        <f>+'Serie Gasto $Corrientes'!BP55*'Serie Gasto Constantes'!$AL$207</f>
        <v>19451473044.357121</v>
      </c>
      <c r="BQ55" s="1">
        <f>+'Serie Gasto $Corrientes'!BQ55*'Serie Gasto Constantes'!$AL$207</f>
        <v>19524843887.314945</v>
      </c>
      <c r="BR55" s="1">
        <f>+'Serie Gasto $Corrientes'!BR55*'Serie Gasto Constantes'!$AL$207</f>
        <v>19025552475.041996</v>
      </c>
      <c r="BS55" s="125">
        <f t="shared" si="88"/>
        <v>0.97442789222005854</v>
      </c>
      <c r="BT55" s="1">
        <f>+'Serie Gasto $Corrientes'!BT55*'Serie Gasto Constantes'!$AL$207</f>
        <v>18235187355.696205</v>
      </c>
      <c r="BU55" s="125">
        <f t="shared" si="23"/>
        <v>0.93394792096357737</v>
      </c>
      <c r="BV55" s="3">
        <f>+'Serie Gasto $Corrientes'!BV55*'Serie Gasto Constantes'!$AM$207</f>
        <v>20566770975.962082</v>
      </c>
      <c r="BW55" s="1">
        <f>+'Serie Gasto $Corrientes'!BW55*'Serie Gasto Constantes'!$AM$207</f>
        <v>20566770975.962082</v>
      </c>
      <c r="BX55" s="1">
        <f>+'Serie Gasto $Corrientes'!BX55*'Serie Gasto Constantes'!$AM$207</f>
        <v>19598470707.891949</v>
      </c>
      <c r="BY55" s="125">
        <f t="shared" si="89"/>
        <v>0.95291918847144952</v>
      </c>
      <c r="BZ55" s="1">
        <f>+'Serie Gasto $Corrientes'!BZ55*'Serie Gasto Constantes'!$AM$207</f>
        <v>19172908608.669895</v>
      </c>
      <c r="CA55" s="125">
        <f t="shared" si="25"/>
        <v>0.9322274571481689</v>
      </c>
      <c r="CB55" s="3">
        <f>+'Serie Gasto $Corrientes'!CB55*'Serie Gasto Constantes'!$AN$207</f>
        <v>21543547402.632992</v>
      </c>
      <c r="CC55" s="1">
        <f>+'Serie Gasto $Corrientes'!CC55*'Serie Gasto Constantes'!$AN$207</f>
        <v>20439156029.025253</v>
      </c>
      <c r="CD55" s="1">
        <f>+'Serie Gasto $Corrientes'!CD55*'Serie Gasto Constantes'!$AN$207</f>
        <v>19276505729.448345</v>
      </c>
      <c r="CE55" s="125">
        <f t="shared" si="90"/>
        <v>0.94311652115547973</v>
      </c>
      <c r="CF55" s="1">
        <f>+'Serie Gasto $Corrientes'!CF55*'Serie Gasto Constantes'!$AN$207</f>
        <v>17060643891.548393</v>
      </c>
      <c r="CG55" s="4">
        <f t="shared" si="27"/>
        <v>0.83470393138155508</v>
      </c>
      <c r="CH55" s="1">
        <f>+'Serie Gasto $Corrientes'!CH55*'Serie Gasto Constantes'!$AO$207</f>
        <v>19772187243.388565</v>
      </c>
      <c r="CI55" s="1">
        <f>+'Serie Gasto $Corrientes'!CI55*'Serie Gasto Constantes'!$AO$207</f>
        <v>20818771962.17503</v>
      </c>
      <c r="CJ55" s="1">
        <f>+'Serie Gasto $Corrientes'!CJ55*'Serie Gasto Constantes'!$AO$207</f>
        <v>20308353114.037628</v>
      </c>
      <c r="CK55" s="125">
        <f t="shared" si="93"/>
        <v>0.97548275906644422</v>
      </c>
      <c r="CL55" s="1">
        <f>+'Serie Gasto $Corrientes'!CL55*'Serie Gasto Constantes'!$AO$207</f>
        <v>19416042032.975529</v>
      </c>
      <c r="CM55" s="4">
        <f t="shared" si="29"/>
        <v>0.93262186973621319</v>
      </c>
      <c r="CN55" s="1">
        <f>+'Serie Gasto $Corrientes'!CN55*'Serie Gasto Constantes'!$AP$207</f>
        <v>20805093225.078979</v>
      </c>
      <c r="CO55" s="1">
        <f>+'Serie Gasto $Corrientes'!CO55*'Serie Gasto Constantes'!$AP$207</f>
        <v>21357088897.176514</v>
      </c>
      <c r="CP55" s="1">
        <f>+'Serie Gasto $Corrientes'!CP55*'Serie Gasto Constantes'!$AP$207</f>
        <v>21176316563.089996</v>
      </c>
      <c r="CQ55" s="125">
        <f t="shared" si="94"/>
        <v>0.99153572216902575</v>
      </c>
      <c r="CR55" s="1">
        <f>+'Serie Gasto $Corrientes'!CR55*'Serie Gasto Constantes'!$AP$207</f>
        <v>20424762891.04372</v>
      </c>
      <c r="CS55" s="4">
        <f t="shared" si="31"/>
        <v>0.95634582921757416</v>
      </c>
      <c r="CT55" s="1">
        <f>+'Serie Gasto $Corrientes'!DC55*'Serie Gasto Constantes'!$AQ$207</f>
        <v>21033201601.72942</v>
      </c>
      <c r="CU55" s="1">
        <f>+'Serie Gasto $Corrientes'!DD55*'Serie Gasto Constantes'!$AQ$207</f>
        <v>21441825654.561485</v>
      </c>
      <c r="CV55" s="1">
        <f>+'Serie Gasto $Corrientes'!DE55*'Serie Gasto Constantes'!$AQ$207</f>
        <v>21417454292.907112</v>
      </c>
      <c r="CW55" s="125">
        <f t="shared" si="95"/>
        <v>0.99886337282808801</v>
      </c>
      <c r="CX55" s="1">
        <f>+'Serie Gasto $Corrientes'!DG55*'Serie Gasto Constantes'!$AQ$207</f>
        <v>20822103668.507145</v>
      </c>
      <c r="CY55" s="4">
        <f t="shared" si="33"/>
        <v>0.97109751771894937</v>
      </c>
      <c r="CZ55" s="1">
        <f>+'Serie Gasto $Corrientes'!DL55*'Serie Gasto Constantes'!$AR$207</f>
        <v>24380335199.999996</v>
      </c>
      <c r="DA55" s="1">
        <f>+'Serie Gasto $Corrientes'!DM55*'Serie Gasto Constantes'!$AR$207</f>
        <v>24380335199.999996</v>
      </c>
      <c r="DB55" s="1">
        <f>+'Serie Gasto $Corrientes'!DN55*'Serie Gasto Constantes'!$AR$207</f>
        <v>748748294.53319991</v>
      </c>
      <c r="DC55" s="125">
        <f t="shared" si="34"/>
        <v>3.0711156692103232E-2</v>
      </c>
      <c r="DD55" s="1">
        <f>+'Serie Gasto $Corrientes'!DP55*'Serie Gasto Constantes'!$AR$207</f>
        <v>467893629.96479994</v>
      </c>
      <c r="DE55" s="4">
        <f t="shared" si="35"/>
        <v>1.9191435479722199E-2</v>
      </c>
      <c r="DF55" s="1">
        <f>+'Serie Gasto $Corrientes'!DR55*'Serie Gasto Constantes'!$AR$207</f>
        <v>24380335199.999996</v>
      </c>
      <c r="DG55" s="1">
        <f>+'Serie Gasto $Corrientes'!DS55*'Serie Gasto Constantes'!$AR$207</f>
        <v>24380335199.999996</v>
      </c>
      <c r="DH55" s="1">
        <f>+'Serie Gasto $Corrientes'!DT55*'Serie Gasto Constantes'!$AR$207</f>
        <v>2296794674.0544</v>
      </c>
      <c r="DI55" s="125">
        <f t="shared" si="36"/>
        <v>9.4206853811197824E-2</v>
      </c>
      <c r="DJ55" s="1">
        <f>+'Serie Gasto $Corrientes'!DV55*'Serie Gasto Constantes'!$AR$207</f>
        <v>1402643229.9671998</v>
      </c>
      <c r="DK55" s="4">
        <f t="shared" si="37"/>
        <v>5.7531745091314417E-2</v>
      </c>
      <c r="DL55" s="1">
        <f>+'Serie Gasto $Corrientes'!DX55*'Serie Gasto Constantes'!$AR$207</f>
        <v>24380335199.999996</v>
      </c>
      <c r="DM55" s="1">
        <f>+'Serie Gasto $Corrientes'!DY55*'Serie Gasto Constantes'!$AR$207</f>
        <v>24380335199.999996</v>
      </c>
      <c r="DN55" s="1">
        <f>+'Serie Gasto $Corrientes'!DZ55*'Serie Gasto Constantes'!$AR$207</f>
        <v>3491018068.2155995</v>
      </c>
      <c r="DO55" s="125">
        <f t="shared" si="38"/>
        <v>0.14318991267255424</v>
      </c>
      <c r="DP55" s="1">
        <f>+'Serie Gasto $Corrientes'!EB55*'Serie Gasto Constantes'!$AR$207</f>
        <v>2428811165.3987999</v>
      </c>
      <c r="DQ55" s="4">
        <f t="shared" si="39"/>
        <v>9.962172978650434E-2</v>
      </c>
      <c r="DR55" s="1">
        <f>+'Serie Gasto $Corrientes'!ED55*'Serie Gasto Constantes'!$AR$207</f>
        <v>24380335199.999996</v>
      </c>
      <c r="DS55" s="1">
        <f>+'Serie Gasto $Corrientes'!EE55*'Serie Gasto Constantes'!$AR$207</f>
        <v>24380335199.999996</v>
      </c>
      <c r="DT55" s="1">
        <f>+'Serie Gasto $Corrientes'!EF55*'Serie Gasto Constantes'!$AR$207</f>
        <v>4886536298.3423996</v>
      </c>
      <c r="DU55" s="125">
        <f t="shared" si="40"/>
        <v>0.20042941404441397</v>
      </c>
      <c r="DV55" s="1">
        <f>+'Serie Gasto $Corrientes'!EH55*'Serie Gasto Constantes'!$AR$207</f>
        <v>3462968427.7655997</v>
      </c>
      <c r="DW55" s="4">
        <f t="shared" si="41"/>
        <v>0.14203941001457601</v>
      </c>
      <c r="DX55" s="1">
        <f>+'Serie Gasto $Corrientes'!EJ55*'Serie Gasto Constantes'!$AR$207</f>
        <v>24380335199.999996</v>
      </c>
      <c r="DY55" s="1">
        <f>+'Serie Gasto $Corrientes'!EK55*'Serie Gasto Constantes'!$AR$207</f>
        <v>24215557224.034798</v>
      </c>
      <c r="DZ55" s="1">
        <f>+'Serie Gasto $Corrientes'!EL55*'Serie Gasto Constantes'!$AR$207</f>
        <v>10079998739.459999</v>
      </c>
      <c r="EA55" s="125">
        <f t="shared" si="42"/>
        <v>0.41626127560076309</v>
      </c>
      <c r="EB55" s="1">
        <f>+'Serie Gasto $Corrientes'!EN55*'Serie Gasto Constantes'!$AR$207</f>
        <v>8624480781.3839989</v>
      </c>
      <c r="EC55" s="4">
        <f t="shared" si="43"/>
        <v>0.35615454567462507</v>
      </c>
      <c r="ED55" s="1">
        <f>+'Serie Gasto $Corrientes'!EP55*'Serie Gasto Constantes'!$AR$207</f>
        <v>24380335199.999996</v>
      </c>
      <c r="EE55" s="1">
        <f>+'Serie Gasto $Corrientes'!EQ55*'Serie Gasto Constantes'!$AR$207</f>
        <v>24215557224.034798</v>
      </c>
      <c r="EF55" s="1">
        <f>+'Serie Gasto $Corrientes'!ER55*'Serie Gasto Constantes'!$AR$207</f>
        <v>11600143904.247599</v>
      </c>
      <c r="EG55" s="125">
        <f t="shared" si="44"/>
        <v>0.47903683557337451</v>
      </c>
      <c r="EH55" s="1">
        <f>+'Serie Gasto $Corrientes'!ET55*'Serie Gasto Constantes'!$AR$207</f>
        <v>10139692146.464399</v>
      </c>
      <c r="EI55" s="4">
        <f t="shared" si="45"/>
        <v>0.41872636060591645</v>
      </c>
      <c r="EJ55" s="1">
        <f>+'Serie Gasto $Corrientes'!EV55*'Serie Gasto Constantes'!$AR$207</f>
        <v>24380335199.999996</v>
      </c>
      <c r="EK55" s="1">
        <f>+'Serie Gasto $Corrientes'!EW55*'Serie Gasto Constantes'!$AR$207</f>
        <v>24215557224.034798</v>
      </c>
      <c r="EL55" s="1">
        <f>+'Serie Gasto $Corrientes'!EX55*'Serie Gasto Constantes'!$AR$207</f>
        <v>12783684663.531599</v>
      </c>
      <c r="EM55" s="125">
        <f t="shared" si="46"/>
        <v>0.52791205856883361</v>
      </c>
      <c r="EN55" s="1">
        <f>+'Serie Gasto $Corrientes'!EZ55*'Serie Gasto Constantes'!$AR$207</f>
        <v>11262419347.452</v>
      </c>
      <c r="EO55" s="4">
        <f t="shared" si="47"/>
        <v>0.46509024108987462</v>
      </c>
      <c r="EP55" s="1">
        <f>+'Serie Gasto $Corrientes'!FB55*'Serie Gasto Constantes'!$AR$207</f>
        <v>24380335199.999996</v>
      </c>
      <c r="EQ55" s="1">
        <f>+'Serie Gasto $Corrientes'!FC55*'Serie Gasto Constantes'!$AR$207</f>
        <v>24215557224.034798</v>
      </c>
      <c r="ER55" s="1">
        <f>+'Serie Gasto $Corrientes'!FD55*'Serie Gasto Constantes'!$AR$207</f>
        <v>15750861879.713999</v>
      </c>
      <c r="ES55" s="125">
        <f t="shared" si="48"/>
        <v>0.65044391644561084</v>
      </c>
      <c r="ET55" s="1">
        <f>+'Serie Gasto $Corrientes'!FF55*'Serie Gasto Constantes'!$AR$207</f>
        <v>12513708061.1556</v>
      </c>
      <c r="EU55" s="4">
        <f t="shared" si="49"/>
        <v>0.51676316780087561</v>
      </c>
      <c r="EV55" s="1">
        <f>+'Serie Gasto $Corrientes'!FH55*'Serie Gasto Constantes'!$AR$207</f>
        <v>24380335199.999996</v>
      </c>
      <c r="EW55" s="1">
        <f>+'Serie Gasto $Corrientes'!FI55*'Serie Gasto Constantes'!$AR$207</f>
        <v>23817387741.575996</v>
      </c>
      <c r="EX55" s="1">
        <f>+'Serie Gasto $Corrientes'!FJ55*'Serie Gasto Constantes'!$AR$207</f>
        <v>17663521546.569599</v>
      </c>
      <c r="EY55" s="125">
        <f t="shared" si="50"/>
        <v>0.74162295790885102</v>
      </c>
      <c r="EZ55" s="1">
        <f>+'Serie Gasto $Corrientes'!FL55*'Serie Gasto Constantes'!$AR$207</f>
        <v>13509803165.632799</v>
      </c>
      <c r="FA55" s="4">
        <f t="shared" si="51"/>
        <v>0.56722438716693857</v>
      </c>
      <c r="FB55" s="1">
        <f>+'Serie Gasto $Corrientes'!FQ55*'Serie Gasto Constantes'!$AR$207</f>
        <v>24380335199.999996</v>
      </c>
      <c r="FC55" s="1">
        <f>+'Serie Gasto $Corrientes'!FR55*'Serie Gasto Constantes'!$AR$207</f>
        <v>23817387741.575996</v>
      </c>
      <c r="FD55" s="1">
        <f>+'Serie Gasto $Corrientes'!FS55*'Serie Gasto Constantes'!$AR$207</f>
        <v>18840001949.542797</v>
      </c>
      <c r="FE55" s="125">
        <f t="shared" si="78"/>
        <v>0.79101882011415559</v>
      </c>
      <c r="FF55" s="1">
        <f>+'Serie Gasto $Corrientes'!FU55*'Serie Gasto Constantes'!$AR$207</f>
        <v>14925378700.143599</v>
      </c>
      <c r="FG55" s="4">
        <f t="shared" si="79"/>
        <v>0.6266589292699648</v>
      </c>
      <c r="FH55" s="1">
        <f>+'Serie Gasto $Corrientes'!FW55*'Serie Gasto Constantes'!$AR$207</f>
        <v>24380335199.999996</v>
      </c>
      <c r="FI55" s="1">
        <f>+'Serie Gasto $Corrientes'!FX55*'Serie Gasto Constantes'!$AR$207</f>
        <v>23817387741.575996</v>
      </c>
      <c r="FJ55" s="1">
        <f>+'Serie Gasto $Corrientes'!FY55*'Serie Gasto Constantes'!$AR$207</f>
        <v>19793430094.027199</v>
      </c>
      <c r="FK55" s="125">
        <f t="shared" si="80"/>
        <v>0.83104958061691558</v>
      </c>
      <c r="FL55" s="1">
        <f>+'Serie Gasto $Corrientes'!GA55*'Serie Gasto Constantes'!$AR$207</f>
        <v>17128298684.983198</v>
      </c>
      <c r="FM55" s="4">
        <f t="shared" si="81"/>
        <v>0.71915101986956265</v>
      </c>
      <c r="FN55" s="1">
        <f>+'Serie Gasto $Corrientes'!GC55*'Serie Gasto Constantes'!$AR$207</f>
        <v>24380335199.999996</v>
      </c>
      <c r="FO55" s="1">
        <f>+'Serie Gasto $Corrientes'!GD55*'Serie Gasto Constantes'!$AR$207</f>
        <v>23033487741.575996</v>
      </c>
      <c r="FP55" s="1">
        <f>+'Serie Gasto $Corrientes'!GE55*'Serie Gasto Constantes'!$AR$207</f>
        <v>22501603016.755199</v>
      </c>
      <c r="FQ55" s="125">
        <f t="shared" si="56"/>
        <v>0.97690819858510913</v>
      </c>
      <c r="FR55" s="1">
        <f>+'Serie Gasto $Corrientes'!GG55*'Serie Gasto Constantes'!$AR$207</f>
        <v>21275135853.753597</v>
      </c>
      <c r="FS55" s="4">
        <f t="shared" si="57"/>
        <v>0.92366106655013724</v>
      </c>
      <c r="FT55" s="1">
        <f>+'Serie Gasto $Corrientes'!GI55*'Serie Gasto Constantes'!$AS$207</f>
        <v>25547444000</v>
      </c>
      <c r="FU55" s="1">
        <f>+'Serie Gasto $Corrientes'!GJ55*'Serie Gasto Constantes'!$AS$207</f>
        <v>25547444000</v>
      </c>
      <c r="FV55" s="1">
        <f>+'Serie Gasto $Corrientes'!GK55*'Serie Gasto Constantes'!$AS$207</f>
        <v>1129507438</v>
      </c>
      <c r="FW55" s="125">
        <f t="shared" si="58"/>
        <v>4.4212150460139966E-2</v>
      </c>
      <c r="FX55" s="1">
        <f>+'Serie Gasto $Corrientes'!GM55*'Serie Gasto Constantes'!$AS$207</f>
        <v>638574742</v>
      </c>
      <c r="FY55" s="4">
        <f t="shared" si="59"/>
        <v>2.499564112950008E-2</v>
      </c>
      <c r="FZ55" s="1">
        <f>+'Serie Gasto $Corrientes'!GO55*'Serie Gasto Constantes'!$AS$207</f>
        <v>25547444000</v>
      </c>
      <c r="GA55" s="1">
        <f>+'Serie Gasto $Corrientes'!GP55*'Serie Gasto Constantes'!$AS$207</f>
        <v>25547444000</v>
      </c>
      <c r="GB55" s="1">
        <f>+'Serie Gasto $Corrientes'!GQ55*'Serie Gasto Constantes'!$AS$207</f>
        <v>3794438739</v>
      </c>
      <c r="GC55" s="125">
        <f t="shared" si="60"/>
        <v>0.14852518079695173</v>
      </c>
      <c r="GD55" s="1">
        <f>+'Serie Gasto $Corrientes'!GS55*'Serie Gasto Constantes'!$AS$207</f>
        <v>1533806436</v>
      </c>
      <c r="GE55" s="4">
        <f t="shared" si="61"/>
        <v>6.0037569159560544E-2</v>
      </c>
      <c r="GF55" s="1">
        <f>+'Serie Gasto $Corrientes'!GU55*'Serie Gasto Constantes'!$AS$207</f>
        <v>25547444000</v>
      </c>
      <c r="GG55" s="1">
        <f>+'Serie Gasto $Corrientes'!GV55*'Serie Gasto Constantes'!$AS$207</f>
        <v>25547444000</v>
      </c>
      <c r="GH55" s="1">
        <f>+'Serie Gasto $Corrientes'!GW55*'Serie Gasto Constantes'!$AS$207</f>
        <v>5790998351</v>
      </c>
      <c r="GI55" s="125">
        <f t="shared" si="62"/>
        <v>0.226676232307232</v>
      </c>
      <c r="GJ55" s="1">
        <f>+'Serie Gasto $Corrientes'!GY55*'Serie Gasto Constantes'!$AS$207</f>
        <v>2483216539</v>
      </c>
      <c r="GK55" s="4">
        <f t="shared" si="63"/>
        <v>9.7200195017552435E-2</v>
      </c>
      <c r="GL55" s="1">
        <f>+'Serie Gasto $Corrientes'!HA55*'Serie Gasto Constantes'!$AS$207</f>
        <v>25547444000</v>
      </c>
      <c r="GM55" s="1">
        <f>+'Serie Gasto $Corrientes'!HB55*'Serie Gasto Constantes'!$AS$207</f>
        <v>25547444000</v>
      </c>
      <c r="GN55" s="1">
        <f>+'Serie Gasto $Corrientes'!HC55*'Serie Gasto Constantes'!$AS$207</f>
        <v>7034981778</v>
      </c>
      <c r="GO55" s="125">
        <f t="shared" si="64"/>
        <v>0.27536930027129131</v>
      </c>
      <c r="GP55" s="1">
        <f>+'Serie Gasto $Corrientes'!HE55*'Serie Gasto Constantes'!$AS$207</f>
        <v>3687653192</v>
      </c>
      <c r="GQ55" s="4">
        <f t="shared" si="65"/>
        <v>0.14434528918039707</v>
      </c>
      <c r="GR55" s="1">
        <f>+'Serie Gasto $Corrientes'!HG55*'Serie Gasto Constantes'!$AS$207</f>
        <v>25547444000</v>
      </c>
      <c r="GS55" s="1">
        <f>+'Serie Gasto $Corrientes'!HH55*'Serie Gasto Constantes'!$AS$207</f>
        <v>25717444000</v>
      </c>
      <c r="GT55" s="1">
        <f>+'Serie Gasto $Corrientes'!HI55*'Serie Gasto Constantes'!$AS$207</f>
        <v>13227313425</v>
      </c>
      <c r="GU55" s="125">
        <f t="shared" si="66"/>
        <v>0.51433235064106686</v>
      </c>
      <c r="GV55" s="1">
        <f>+'Serie Gasto $Corrientes'!HK55*'Serie Gasto Constantes'!$AS$207</f>
        <v>9904087851</v>
      </c>
      <c r="GW55" s="4">
        <f t="shared" si="67"/>
        <v>0.38511167171200994</v>
      </c>
      <c r="GX55" s="1">
        <f>+'Serie Gasto $Corrientes'!HM55*'Serie Gasto Constantes'!$AS$207</f>
        <v>25547444000</v>
      </c>
      <c r="GY55" s="1">
        <f>+'Serie Gasto $Corrientes'!HN55*'Serie Gasto Constantes'!$AS$207</f>
        <v>25717444000</v>
      </c>
      <c r="GZ55" s="1">
        <f>+'Serie Gasto $Corrientes'!HO55*'Serie Gasto Constantes'!$AS$207</f>
        <v>14864838951</v>
      </c>
      <c r="HA55" s="125">
        <f t="shared" si="68"/>
        <v>0.57800607832566875</v>
      </c>
      <c r="HB55" s="1">
        <f>+'Serie Gasto $Corrientes'!HQ55*'Serie Gasto Constantes'!$AS$207</f>
        <v>11572380845</v>
      </c>
      <c r="HC55" s="4">
        <f t="shared" si="69"/>
        <v>0.44998176510076193</v>
      </c>
    </row>
    <row r="56" spans="1:211" x14ac:dyDescent="0.35">
      <c r="A56" s="28" t="s">
        <v>76</v>
      </c>
      <c r="B56" s="5">
        <f>+'Serie Gasto $Corrientes'!B56*'Serie Gasto Constantes'!$V$207</f>
        <v>8112264867.4241457</v>
      </c>
      <c r="C56" s="6">
        <f>+'Serie Gasto $Corrientes'!C56*'Serie Gasto Constantes'!$V$207</f>
        <v>7925229754.6060181</v>
      </c>
      <c r="D56" s="7">
        <f t="shared" si="0"/>
        <v>0.97694415605570384</v>
      </c>
      <c r="E56" s="5">
        <f>+'Serie Gasto $Corrientes'!E56*'Serie Gasto Constantes'!$W$207</f>
        <v>8329735189.0394049</v>
      </c>
      <c r="F56" s="6">
        <f>+'Serie Gasto $Corrientes'!F56*'Serie Gasto Constantes'!$W$207</f>
        <v>7968448472.1680088</v>
      </c>
      <c r="G56" s="7">
        <f t="shared" si="1"/>
        <v>0.95662686644026917</v>
      </c>
      <c r="H56" s="5">
        <f>+'Serie Gasto $Corrientes'!H56*'Serie Gasto Constantes'!$X$207</f>
        <v>5672972447.9416008</v>
      </c>
      <c r="I56" s="6">
        <f>+'Serie Gasto $Corrientes'!I56*'Serie Gasto Constantes'!$X$207</f>
        <v>5655534599.5341759</v>
      </c>
      <c r="J56" s="7">
        <f t="shared" si="2"/>
        <v>0.99692615316442224</v>
      </c>
      <c r="K56" s="5">
        <f>+'Serie Gasto $Corrientes'!K56*'Serie Gasto Constantes'!$Y$207</f>
        <v>7318989126.8157816</v>
      </c>
      <c r="L56" s="6">
        <f>+'Serie Gasto $Corrientes'!L56*'Serie Gasto Constantes'!$Y$207</f>
        <v>7167119039.777873</v>
      </c>
      <c r="M56" s="7">
        <f t="shared" si="3"/>
        <v>0.97924985480829896</v>
      </c>
      <c r="N56" s="5">
        <f>+'Serie Gasto $Corrientes'!N56*'Serie Gasto Constantes'!$Z$207</f>
        <v>7758971469.191515</v>
      </c>
      <c r="O56" s="6">
        <f>+'Serie Gasto $Corrientes'!O56*'Serie Gasto Constantes'!$Z$207</f>
        <v>7441965458.6897955</v>
      </c>
      <c r="P56" s="7">
        <f t="shared" si="4"/>
        <v>0.95914329473172411</v>
      </c>
      <c r="Q56" s="5">
        <f>+'Serie Gasto $Corrientes'!Q56*'Serie Gasto Constantes'!$AA$207</f>
        <v>8643007649.1609383</v>
      </c>
      <c r="R56" s="6">
        <f>+'Serie Gasto $Corrientes'!R56*'Serie Gasto Constantes'!$AA$207</f>
        <v>8496070775.9897099</v>
      </c>
      <c r="S56" s="7">
        <f t="shared" si="5"/>
        <v>0.98299933551655561</v>
      </c>
      <c r="T56" s="5">
        <f>+'Serie Gasto $Corrientes'!T56*'Serie Gasto Constantes'!$AB$207</f>
        <v>8915593883.5585098</v>
      </c>
      <c r="U56" s="6">
        <f>+'Serie Gasto $Corrientes'!U56*'Serie Gasto Constantes'!$AB$207</f>
        <v>8353146470.3857613</v>
      </c>
      <c r="V56" s="7">
        <f t="shared" si="6"/>
        <v>0.93691419545141319</v>
      </c>
      <c r="W56" s="5">
        <f>+'Serie Gasto $Corrientes'!W56*'Serie Gasto Constantes'!$AC$207</f>
        <v>10833150525.754387</v>
      </c>
      <c r="X56" s="6">
        <f>+'Serie Gasto $Corrientes'!X56*'Serie Gasto Constantes'!$AC$207</f>
        <v>10488353017.753109</v>
      </c>
      <c r="Y56" s="7">
        <f t="shared" si="7"/>
        <v>0.9681720006399277</v>
      </c>
      <c r="Z56" s="5">
        <f>+'Serie Gasto $Corrientes'!Z56*'Serie Gasto Constantes'!$AD$207</f>
        <v>10072143850.228281</v>
      </c>
      <c r="AA56" s="6">
        <f>+'Serie Gasto $Corrientes'!AA56*'Serie Gasto Constantes'!$AD$207</f>
        <v>9834562378.4639645</v>
      </c>
      <c r="AB56" s="7">
        <f t="shared" si="8"/>
        <v>0.97641202555313666</v>
      </c>
      <c r="AC56" s="5">
        <f>+'Serie Gasto $Corrientes'!AC56*'Serie Gasto Constantes'!$AE$207</f>
        <v>10909235178.940701</v>
      </c>
      <c r="AD56" s="6">
        <f>+'Serie Gasto $Corrientes'!AD56*'Serie Gasto Constantes'!$AE$207</f>
        <v>10734553100.429323</v>
      </c>
      <c r="AE56" s="126">
        <f t="shared" si="9"/>
        <v>0.98398768789506108</v>
      </c>
      <c r="AF56" s="5">
        <f>+'Serie Gasto $Corrientes'!AF56*'Serie Gasto Constantes'!$AF$207</f>
        <v>11128087349.76123</v>
      </c>
      <c r="AG56" s="6">
        <f>+'Serie Gasto $Corrientes'!AG56*'Serie Gasto Constantes'!$AF$207</f>
        <v>11125161772.954691</v>
      </c>
      <c r="AH56" s="6">
        <f>+'Serie Gasto $Corrientes'!AH56*'Serie Gasto Constantes'!$AF$207</f>
        <v>9307551593.694313</v>
      </c>
      <c r="AI56" s="126">
        <f t="shared" si="96"/>
        <v>0.83662168547706017</v>
      </c>
      <c r="AJ56" s="6">
        <f>+'Serie Gasto $Corrientes'!AJ56*'Serie Gasto Constantes'!$AF$207</f>
        <v>8971317443.5603218</v>
      </c>
      <c r="AK56" s="126">
        <f t="shared" si="11"/>
        <v>0.80639883056528916</v>
      </c>
      <c r="AL56" s="5">
        <f>+'Serie Gasto $Corrientes'!AL56*'Serie Gasto Constantes'!$AG$207</f>
        <v>16990099701.30196</v>
      </c>
      <c r="AM56" s="6">
        <f>+'Serie Gasto $Corrientes'!AM56*'Serie Gasto Constantes'!$AG$207</f>
        <v>16990099701.30196</v>
      </c>
      <c r="AN56" s="6">
        <f>+'Serie Gasto $Corrientes'!AN56*'Serie Gasto Constantes'!$AG$207</f>
        <v>15511265201.942682</v>
      </c>
      <c r="AO56" s="126">
        <f t="shared" si="83"/>
        <v>0.91295904524645288</v>
      </c>
      <c r="AP56" s="6">
        <f>+'Serie Gasto $Corrientes'!AP56*'Serie Gasto Constantes'!$AG$207</f>
        <v>11437899003.235153</v>
      </c>
      <c r="AQ56" s="126">
        <f t="shared" si="13"/>
        <v>0.67320964587151078</v>
      </c>
      <c r="AR56" s="5">
        <f>+'Serie Gasto $Corrientes'!AR56*'Serie Gasto Constantes'!$AH$207</f>
        <v>12886180714.329866</v>
      </c>
      <c r="AS56" s="6">
        <f>+'Serie Gasto $Corrientes'!AS56*'Serie Gasto Constantes'!$AH$207</f>
        <v>14899224132.858786</v>
      </c>
      <c r="AT56" s="6">
        <f>+'Serie Gasto $Corrientes'!AT56*'Serie Gasto Constantes'!$AH$207</f>
        <v>14686286031.296305</v>
      </c>
      <c r="AU56" s="126">
        <f t="shared" si="84"/>
        <v>0.98570810804215858</v>
      </c>
      <c r="AV56" s="6">
        <f>+'Serie Gasto $Corrientes'!AV56*'Serie Gasto Constantes'!$AH$207</f>
        <v>14440997668.506731</v>
      </c>
      <c r="AW56" s="126">
        <f t="shared" si="15"/>
        <v>0.96924494455107357</v>
      </c>
      <c r="AX56" s="5">
        <f>+'Serie Gasto $Corrientes'!AX56*'Serie Gasto Constantes'!$AI$207</f>
        <v>11549614853.413288</v>
      </c>
      <c r="AY56" s="6">
        <f>+'Serie Gasto $Corrientes'!AY56*'Serie Gasto Constantes'!$AI$207</f>
        <v>11549614853.413288</v>
      </c>
      <c r="AZ56" s="6">
        <f>+'Serie Gasto $Corrientes'!AZ56*'Serie Gasto Constantes'!$AI$207</f>
        <v>11016719897.957027</v>
      </c>
      <c r="BA56" s="126">
        <f t="shared" si="85"/>
        <v>0.9538603700452597</v>
      </c>
      <c r="BB56" s="6">
        <f>+'Serie Gasto $Corrientes'!BB56*'Serie Gasto Constantes'!$AI$207</f>
        <v>10753717914.776007</v>
      </c>
      <c r="BC56" s="126">
        <f t="shared" si="17"/>
        <v>0.9310888762319145</v>
      </c>
      <c r="BD56" s="5">
        <f>+'Serie Gasto $Corrientes'!BD56*'Serie Gasto Constantes'!$AJ$207</f>
        <v>12354101390.183996</v>
      </c>
      <c r="BE56" s="6">
        <f>+'Serie Gasto $Corrientes'!BE56*'Serie Gasto Constantes'!$AJ$207</f>
        <v>12354101390.183996</v>
      </c>
      <c r="BF56" s="6">
        <f>+'Serie Gasto $Corrientes'!BF56*'Serie Gasto Constantes'!$AJ$207</f>
        <v>10589942904.31979</v>
      </c>
      <c r="BG56" s="126">
        <f t="shared" si="86"/>
        <v>0.85720058220779005</v>
      </c>
      <c r="BH56" s="6">
        <f>+'Serie Gasto $Corrientes'!BH56*'Serie Gasto Constantes'!$AJ$207</f>
        <v>9786760163.7464523</v>
      </c>
      <c r="BI56" s="126">
        <f t="shared" si="19"/>
        <v>0.7921871332157403</v>
      </c>
      <c r="BJ56" s="5">
        <f>+'Serie Gasto $Corrientes'!BJ56*'Serie Gasto Constantes'!$AK$207</f>
        <v>13680757827.071564</v>
      </c>
      <c r="BK56" s="6">
        <f>+'Serie Gasto $Corrientes'!BK56*'Serie Gasto Constantes'!$AK$207</f>
        <v>13680757827.071564</v>
      </c>
      <c r="BL56" s="6">
        <f>+'Serie Gasto $Corrientes'!BL56*'Serie Gasto Constantes'!$AK$207</f>
        <v>12410363853.397839</v>
      </c>
      <c r="BM56" s="126">
        <f t="shared" si="87"/>
        <v>0.90714008757907683</v>
      </c>
      <c r="BN56" s="6">
        <f>+'Serie Gasto $Corrientes'!BN56*'Serie Gasto Constantes'!$AK$207</f>
        <v>11567783447.470913</v>
      </c>
      <c r="BO56" s="126">
        <f t="shared" si="21"/>
        <v>0.84555136445588674</v>
      </c>
      <c r="BP56" s="5">
        <f>+'Serie Gasto $Corrientes'!BP56*'Serie Gasto Constantes'!$AL$207</f>
        <v>14519002152.5952</v>
      </c>
      <c r="BQ56" s="6">
        <f>+'Serie Gasto $Corrientes'!BQ56*'Serie Gasto Constantes'!$AL$207</f>
        <v>14592372995.553024</v>
      </c>
      <c r="BR56" s="6">
        <f>+'Serie Gasto $Corrientes'!BR56*'Serie Gasto Constantes'!$AL$207</f>
        <v>14205095607.204491</v>
      </c>
      <c r="BS56" s="126">
        <f t="shared" si="88"/>
        <v>0.97346028720163913</v>
      </c>
      <c r="BT56" s="6">
        <f>+'Serie Gasto $Corrientes'!BT56*'Serie Gasto Constantes'!$AL$207</f>
        <v>13938518817.35689</v>
      </c>
      <c r="BU56" s="126">
        <f t="shared" si="23"/>
        <v>0.95519205968793464</v>
      </c>
      <c r="BV56" s="5">
        <f>+'Serie Gasto $Corrientes'!BV56*'Serie Gasto Constantes'!$AM$207</f>
        <v>14251080419.211098</v>
      </c>
      <c r="BW56" s="6">
        <f>+'Serie Gasto $Corrientes'!BW56*'Serie Gasto Constantes'!$AM$207</f>
        <v>14251080419.211098</v>
      </c>
      <c r="BX56" s="6">
        <f>+'Serie Gasto $Corrientes'!BX56*'Serie Gasto Constantes'!$AM$207</f>
        <v>13534041505.436922</v>
      </c>
      <c r="BY56" s="126">
        <f t="shared" si="89"/>
        <v>0.94968529454036521</v>
      </c>
      <c r="BZ56" s="6">
        <f>+'Serie Gasto $Corrientes'!BZ56*'Serie Gasto Constantes'!$AM$207</f>
        <v>13398421801.42532</v>
      </c>
      <c r="CA56" s="126">
        <f t="shared" si="25"/>
        <v>0.94016884385577137</v>
      </c>
      <c r="CB56" s="5">
        <f>+'Serie Gasto $Corrientes'!CB56*'Serie Gasto Constantes'!$AN$207</f>
        <v>15314371852.970192</v>
      </c>
      <c r="CC56" s="6">
        <f>+'Serie Gasto $Corrientes'!CC56*'Serie Gasto Constantes'!$AN$207</f>
        <v>15143129648.873264</v>
      </c>
      <c r="CD56" s="6">
        <f>+'Serie Gasto $Corrientes'!CD56*'Serie Gasto Constantes'!$AN$207</f>
        <v>14149628728.068714</v>
      </c>
      <c r="CE56" s="126">
        <f t="shared" si="90"/>
        <v>0.93439262927538413</v>
      </c>
      <c r="CF56" s="6">
        <f>+'Serie Gasto $Corrientes'!CF56*'Serie Gasto Constantes'!$AN$207</f>
        <v>12919591612.4914</v>
      </c>
      <c r="CG56" s="7">
        <f t="shared" si="27"/>
        <v>0.85316522489475555</v>
      </c>
      <c r="CH56" s="6">
        <f>+'Serie Gasto $Corrientes'!CH56*'Serie Gasto Constantes'!$AO$207</f>
        <v>14607627378.807934</v>
      </c>
      <c r="CI56" s="6">
        <f>+'Serie Gasto $Corrientes'!CI56*'Serie Gasto Constantes'!$AO$207</f>
        <v>15654212097.594398</v>
      </c>
      <c r="CJ56" s="6">
        <f>+'Serie Gasto $Corrientes'!CJ56*'Serie Gasto Constantes'!$AO$207</f>
        <v>15151447218.452085</v>
      </c>
      <c r="CK56" s="126">
        <f t="shared" si="93"/>
        <v>0.96788309267768424</v>
      </c>
      <c r="CL56" s="6">
        <f>+'Serie Gasto $Corrientes'!CL56*'Serie Gasto Constantes'!$AO$207</f>
        <v>14657320126.483738</v>
      </c>
      <c r="CM56" s="7">
        <f t="shared" si="29"/>
        <v>0.93631797212816259</v>
      </c>
      <c r="CN56" s="6">
        <f>+'Serie Gasto $Corrientes'!CN56*'Serie Gasto Constantes'!$AP$207</f>
        <v>14797453139.385098</v>
      </c>
      <c r="CO56" s="6">
        <f>+'Serie Gasto $Corrientes'!CO56*'Serie Gasto Constantes'!$AP$207</f>
        <v>15349448811.48263</v>
      </c>
      <c r="CP56" s="6">
        <f>+'Serie Gasto $Corrientes'!CP56*'Serie Gasto Constantes'!$AP$207</f>
        <v>15168734530.42379</v>
      </c>
      <c r="CQ56" s="126">
        <f t="shared" si="94"/>
        <v>0.9882266599095304</v>
      </c>
      <c r="CR56" s="6">
        <f>+'Serie Gasto $Corrientes'!CR56*'Serie Gasto Constantes'!$AP$207</f>
        <v>14916478454.842836</v>
      </c>
      <c r="CS56" s="7">
        <f t="shared" si="31"/>
        <v>0.97179244923010544</v>
      </c>
      <c r="CT56" s="6">
        <f>+'Serie Gasto $Corrientes'!DC56*'Serie Gasto Constantes'!$AQ$207</f>
        <v>16473571946.63282</v>
      </c>
      <c r="CU56" s="6">
        <f>+'Serie Gasto $Corrientes'!DD56*'Serie Gasto Constantes'!$AQ$207</f>
        <v>16882195999.464884</v>
      </c>
      <c r="CV56" s="6">
        <f>+'Serie Gasto $Corrientes'!DE56*'Serie Gasto Constantes'!$AQ$207</f>
        <v>16858376034.864624</v>
      </c>
      <c r="CW56" s="126">
        <f t="shared" si="95"/>
        <v>0.99858904821380967</v>
      </c>
      <c r="CX56" s="6">
        <f>+'Serie Gasto $Corrientes'!DG56*'Serie Gasto Constantes'!$AQ$207</f>
        <v>16593145029.015238</v>
      </c>
      <c r="CY56" s="7">
        <f t="shared" si="33"/>
        <v>0.9828783547792711</v>
      </c>
      <c r="CZ56" s="6">
        <f>+'Serie Gasto $Corrientes'!DL56*'Serie Gasto Constantes'!$AR$207</f>
        <v>19658367222</v>
      </c>
      <c r="DA56" s="6">
        <f>+'Serie Gasto $Corrientes'!DM56*'Serie Gasto Constantes'!$AR$207</f>
        <v>19658367222</v>
      </c>
      <c r="DB56" s="6">
        <f>+'Serie Gasto $Corrientes'!DN56*'Serie Gasto Constantes'!$AR$207</f>
        <v>571050832.35719991</v>
      </c>
      <c r="DC56" s="126">
        <f t="shared" si="34"/>
        <v>2.9048741734671004E-2</v>
      </c>
      <c r="DD56" s="6">
        <f>+'Serie Gasto $Corrientes'!DP56*'Serie Gasto Constantes'!$AR$207</f>
        <v>467893629.96479994</v>
      </c>
      <c r="DE56" s="7">
        <f t="shared" si="35"/>
        <v>2.3801245784094038E-2</v>
      </c>
      <c r="DF56" s="6">
        <f>+'Serie Gasto $Corrientes'!DR56*'Serie Gasto Constantes'!$AR$207</f>
        <v>19658367222</v>
      </c>
      <c r="DG56" s="6">
        <f>+'Serie Gasto $Corrientes'!DS56*'Serie Gasto Constantes'!$AR$207</f>
        <v>19658367222</v>
      </c>
      <c r="DH56" s="6">
        <f>+'Serie Gasto $Corrientes'!DT56*'Serie Gasto Constantes'!$AR$207</f>
        <v>1700267819.1564</v>
      </c>
      <c r="DI56" s="126">
        <f t="shared" si="36"/>
        <v>8.6490795494633066E-2</v>
      </c>
      <c r="DJ56" s="6">
        <f>+'Serie Gasto $Corrientes'!DV56*'Serie Gasto Constantes'!$AR$207</f>
        <v>1364976412.7063999</v>
      </c>
      <c r="DK56" s="7">
        <f t="shared" si="37"/>
        <v>6.943488222047417E-2</v>
      </c>
      <c r="DL56" s="6">
        <f>+'Serie Gasto $Corrientes'!DX56*'Serie Gasto Constantes'!$AR$207</f>
        <v>19658367222</v>
      </c>
      <c r="DM56" s="6">
        <f>+'Serie Gasto $Corrientes'!DY56*'Serie Gasto Constantes'!$AR$207</f>
        <v>19658367222</v>
      </c>
      <c r="DN56" s="6">
        <f>+'Serie Gasto $Corrientes'!DZ56*'Serie Gasto Constantes'!$AR$207</f>
        <v>2488075114.3559999</v>
      </c>
      <c r="DO56" s="126">
        <f t="shared" si="38"/>
        <v>0.12656570539447215</v>
      </c>
      <c r="DP56" s="6">
        <f>+'Serie Gasto $Corrientes'!EB56*'Serie Gasto Constantes'!$AR$207</f>
        <v>2245725001.1195998</v>
      </c>
      <c r="DQ56" s="7">
        <f t="shared" si="39"/>
        <v>0.11423761575714042</v>
      </c>
      <c r="DR56" s="6">
        <f>+'Serie Gasto $Corrientes'!ED56*'Serie Gasto Constantes'!$AR$207</f>
        <v>19658367222</v>
      </c>
      <c r="DS56" s="6">
        <f>+'Serie Gasto $Corrientes'!EE56*'Serie Gasto Constantes'!$AR$207</f>
        <v>19658367222</v>
      </c>
      <c r="DT56" s="6">
        <f>+'Serie Gasto $Corrientes'!EF56*'Serie Gasto Constantes'!$AR$207</f>
        <v>3466715676.7151995</v>
      </c>
      <c r="DU56" s="126">
        <f t="shared" si="40"/>
        <v>0.17634809837286697</v>
      </c>
      <c r="DV56" s="6">
        <f>+'Serie Gasto $Corrientes'!EH56*'Serie Gasto Constantes'!$AR$207</f>
        <v>3028247763.0287995</v>
      </c>
      <c r="DW56" s="7">
        <f t="shared" si="41"/>
        <v>0.15404370713147722</v>
      </c>
      <c r="DX56" s="6">
        <f>+'Serie Gasto $Corrientes'!EJ56*'Serie Gasto Constantes'!$AR$207</f>
        <v>19658367222</v>
      </c>
      <c r="DY56" s="6">
        <f>+'Serie Gasto $Corrientes'!EK56*'Serie Gasto Constantes'!$AR$207</f>
        <v>19493589246.034798</v>
      </c>
      <c r="DZ56" s="6">
        <f>+'Serie Gasto $Corrientes'!EL56*'Serie Gasto Constantes'!$AR$207</f>
        <v>8368767550.9775991</v>
      </c>
      <c r="EA56" s="126">
        <f t="shared" si="42"/>
        <v>0.42930870479277666</v>
      </c>
      <c r="EB56" s="6">
        <f>+'Serie Gasto $Corrientes'!EN56*'Serie Gasto Constantes'!$AR$207</f>
        <v>7975761482.987999</v>
      </c>
      <c r="EC56" s="7">
        <f t="shared" si="43"/>
        <v>0.40914791946846596</v>
      </c>
      <c r="ED56" s="6">
        <f>+'Serie Gasto $Corrientes'!EP56*'Serie Gasto Constantes'!$AR$207</f>
        <v>19658367222</v>
      </c>
      <c r="EE56" s="6">
        <f>+'Serie Gasto $Corrientes'!EQ56*'Serie Gasto Constantes'!$AR$207</f>
        <v>19493589246.034798</v>
      </c>
      <c r="EF56" s="6">
        <f>+'Serie Gasto $Corrientes'!ER56*'Serie Gasto Constantes'!$AR$207</f>
        <v>9888912715.7651997</v>
      </c>
      <c r="EG56" s="126">
        <f t="shared" si="44"/>
        <v>0.50729050412184662</v>
      </c>
      <c r="EH56" s="6">
        <f>+'Serie Gasto $Corrientes'!ET56*'Serie Gasto Constantes'!$AR$207</f>
        <v>9293599456.174799</v>
      </c>
      <c r="EI56" s="7">
        <f t="shared" si="45"/>
        <v>0.4767515791410869</v>
      </c>
      <c r="EJ56" s="6">
        <f>+'Serie Gasto $Corrientes'!EV56*'Serie Gasto Constantes'!$AR$207</f>
        <v>19658367222</v>
      </c>
      <c r="EK56" s="6">
        <f>+'Serie Gasto $Corrientes'!EW56*'Serie Gasto Constantes'!$AR$207</f>
        <v>19493589246.034798</v>
      </c>
      <c r="EL56" s="6">
        <f>+'Serie Gasto $Corrientes'!EX56*'Serie Gasto Constantes'!$AR$207</f>
        <v>10949548441.540798</v>
      </c>
      <c r="EM56" s="126">
        <f t="shared" si="46"/>
        <v>0.56169996727350002</v>
      </c>
      <c r="EN56" s="6">
        <f>+'Serie Gasto $Corrientes'!EZ56*'Serie Gasto Constantes'!$AR$207</f>
        <v>10181381737.8468</v>
      </c>
      <c r="EO56" s="7">
        <f t="shared" si="47"/>
        <v>0.52229384795915923</v>
      </c>
      <c r="EP56" s="6">
        <f>+'Serie Gasto $Corrientes'!FB56*'Serie Gasto Constantes'!$AR$207</f>
        <v>19658367222</v>
      </c>
      <c r="EQ56" s="6">
        <f>+'Serie Gasto $Corrientes'!FC56*'Serie Gasto Constantes'!$AR$207</f>
        <v>19493589246.034798</v>
      </c>
      <c r="ER56" s="6">
        <f>+'Serie Gasto $Corrientes'!FD56*'Serie Gasto Constantes'!$AR$207</f>
        <v>13064331743.018398</v>
      </c>
      <c r="ES56" s="126">
        <f t="shared" si="48"/>
        <v>0.67018605851027779</v>
      </c>
      <c r="ET56" s="6">
        <f>+'Serie Gasto $Corrientes'!FF56*'Serie Gasto Constantes'!$AR$207</f>
        <v>11173040185.725599</v>
      </c>
      <c r="EU56" s="7">
        <f t="shared" si="49"/>
        <v>0.57316485151641916</v>
      </c>
      <c r="EV56" s="6">
        <f>+'Serie Gasto $Corrientes'!FH56*'Serie Gasto Constantes'!$AR$207</f>
        <v>19658367222</v>
      </c>
      <c r="EW56" s="6">
        <f>+'Serie Gasto $Corrientes'!FI56*'Serie Gasto Constantes'!$AR$207</f>
        <v>19442892865.234798</v>
      </c>
      <c r="EX56" s="6">
        <f>+'Serie Gasto $Corrientes'!FJ56*'Serie Gasto Constantes'!$AR$207</f>
        <v>13901800175.593199</v>
      </c>
      <c r="EY56" s="126">
        <f t="shared" si="50"/>
        <v>0.7150067776411273</v>
      </c>
      <c r="EZ56" s="6">
        <f>+'Serie Gasto $Corrientes'!FL56*'Serie Gasto Constantes'!$AR$207</f>
        <v>11977985187.386398</v>
      </c>
      <c r="FA56" s="7">
        <f t="shared" si="51"/>
        <v>0.61605982558304595</v>
      </c>
      <c r="FB56" s="6">
        <f>+'Serie Gasto $Corrientes'!FQ56*'Serie Gasto Constantes'!$AR$207</f>
        <v>19658367222</v>
      </c>
      <c r="FC56" s="6">
        <f>+'Serie Gasto $Corrientes'!FR56*'Serie Gasto Constantes'!$AR$207</f>
        <v>19442892865.234798</v>
      </c>
      <c r="FD56" s="6">
        <f>+'Serie Gasto $Corrientes'!FS56*'Serie Gasto Constantes'!$AR$207</f>
        <v>14755496230.768799</v>
      </c>
      <c r="FE56" s="126">
        <f t="shared" si="78"/>
        <v>0.75891464984372869</v>
      </c>
      <c r="FF56" s="6">
        <f>+'Serie Gasto $Corrientes'!FU56*'Serie Gasto Constantes'!$AR$207</f>
        <v>12946287134.0868</v>
      </c>
      <c r="FG56" s="7">
        <f t="shared" si="79"/>
        <v>0.66586218541766651</v>
      </c>
      <c r="FH56" s="6">
        <f>+'Serie Gasto $Corrientes'!FW56*'Serie Gasto Constantes'!$AR$207</f>
        <v>19658367222</v>
      </c>
      <c r="FI56" s="6">
        <f>+'Serie Gasto $Corrientes'!FX56*'Serie Gasto Constantes'!$AR$207</f>
        <v>19442892865.234798</v>
      </c>
      <c r="FJ56" s="6">
        <f>+'Serie Gasto $Corrientes'!FY56*'Serie Gasto Constantes'!$AR$207</f>
        <v>15677418491.4828</v>
      </c>
      <c r="FK56" s="126">
        <f t="shared" si="80"/>
        <v>0.80633157833807123</v>
      </c>
      <c r="FL56" s="6">
        <f>+'Serie Gasto $Corrientes'!GA56*'Serie Gasto Constantes'!$AR$207</f>
        <v>14680353954.598799</v>
      </c>
      <c r="FM56" s="7">
        <f t="shared" si="81"/>
        <v>0.7550498815352864</v>
      </c>
      <c r="FN56" s="6">
        <f>+'Serie Gasto $Corrientes'!GC56*'Serie Gasto Constantes'!$AR$207</f>
        <v>19658367222</v>
      </c>
      <c r="FO56" s="6">
        <f>+'Serie Gasto $Corrientes'!GD56*'Serie Gasto Constantes'!$AR$207</f>
        <v>18658992865.234798</v>
      </c>
      <c r="FP56" s="6">
        <f>+'Serie Gasto $Corrientes'!GE56*'Serie Gasto Constantes'!$AR$207</f>
        <v>18192934623.193199</v>
      </c>
      <c r="FQ56" s="126">
        <f t="shared" si="56"/>
        <v>0.97502232594182758</v>
      </c>
      <c r="FR56" s="6">
        <f>+'Serie Gasto $Corrientes'!GG56*'Serie Gasto Constantes'!$AR$207</f>
        <v>17598428038.510799</v>
      </c>
      <c r="FS56" s="7">
        <f t="shared" si="57"/>
        <v>0.94316066068603144</v>
      </c>
      <c r="FT56" s="6">
        <f>+'Serie Gasto $Corrientes'!GI56*'Serie Gasto Constantes'!$AS$207</f>
        <v>20830879000</v>
      </c>
      <c r="FU56" s="6">
        <f>+'Serie Gasto $Corrientes'!GJ56*'Serie Gasto Constantes'!$AS$207</f>
        <v>20830879000</v>
      </c>
      <c r="FV56" s="6">
        <f>+'Serie Gasto $Corrientes'!GK56*'Serie Gasto Constantes'!$AS$207</f>
        <v>891860843</v>
      </c>
      <c r="FW56" s="126">
        <f t="shared" si="58"/>
        <v>4.2814364338634003E-2</v>
      </c>
      <c r="FX56" s="6">
        <f>+'Serie Gasto $Corrientes'!GM56*'Serie Gasto Constantes'!$AS$207</f>
        <v>638574742</v>
      </c>
      <c r="FY56" s="7">
        <f t="shared" si="59"/>
        <v>3.0655199043688939E-2</v>
      </c>
      <c r="FZ56" s="6">
        <f>+'Serie Gasto $Corrientes'!GO56*'Serie Gasto Constantes'!$AS$207</f>
        <v>20830879000</v>
      </c>
      <c r="GA56" s="6">
        <f>+'Serie Gasto $Corrientes'!GP56*'Serie Gasto Constantes'!$AS$207</f>
        <v>20830879000</v>
      </c>
      <c r="GB56" s="6">
        <f>+'Serie Gasto $Corrientes'!GQ56*'Serie Gasto Constantes'!$AS$207</f>
        <v>2095044638</v>
      </c>
      <c r="GC56" s="126">
        <f t="shared" si="60"/>
        <v>0.10057399104473699</v>
      </c>
      <c r="GD56" s="6">
        <f>+'Serie Gasto $Corrientes'!GS56*'Serie Gasto Constantes'!$AS$207</f>
        <v>1467792174</v>
      </c>
      <c r="GE56" s="7">
        <f t="shared" si="61"/>
        <v>7.0462325377628088E-2</v>
      </c>
      <c r="GF56" s="6">
        <f>+'Serie Gasto $Corrientes'!GU56*'Serie Gasto Constantes'!$AS$207</f>
        <v>20830879000</v>
      </c>
      <c r="GG56" s="6">
        <f>+'Serie Gasto $Corrientes'!GV56*'Serie Gasto Constantes'!$AS$207</f>
        <v>20830879000</v>
      </c>
      <c r="GH56" s="6">
        <f>+'Serie Gasto $Corrientes'!GW56*'Serie Gasto Constantes'!$AS$207</f>
        <v>2976421250</v>
      </c>
      <c r="GI56" s="126">
        <f t="shared" si="62"/>
        <v>0.1428850530023241</v>
      </c>
      <c r="GJ56" s="6">
        <f>+'Serie Gasto $Corrientes'!GY56*'Serie Gasto Constantes'!$AS$207</f>
        <v>2262586623</v>
      </c>
      <c r="GK56" s="7">
        <f t="shared" si="63"/>
        <v>0.10861695385009917</v>
      </c>
      <c r="GL56" s="6">
        <f>+'Serie Gasto $Corrientes'!HA56*'Serie Gasto Constantes'!$AS$207</f>
        <v>20830879000</v>
      </c>
      <c r="GM56" s="6">
        <f>+'Serie Gasto $Corrientes'!HB56*'Serie Gasto Constantes'!$AS$207</f>
        <v>20830879000</v>
      </c>
      <c r="GN56" s="6">
        <f>+'Serie Gasto $Corrientes'!HC56*'Serie Gasto Constantes'!$AS$207</f>
        <v>3974129011</v>
      </c>
      <c r="GO56" s="126">
        <f t="shared" si="64"/>
        <v>0.19078066801693774</v>
      </c>
      <c r="GP56" s="6">
        <f>+'Serie Gasto $Corrientes'!HE56*'Serie Gasto Constantes'!$AS$207</f>
        <v>3230076284</v>
      </c>
      <c r="GQ56" s="7">
        <f t="shared" si="65"/>
        <v>0.15506192916775138</v>
      </c>
      <c r="GR56" s="6">
        <f>+'Serie Gasto $Corrientes'!HG56*'Serie Gasto Constantes'!$AS$207</f>
        <v>20830879000</v>
      </c>
      <c r="GS56" s="6">
        <f>+'Serie Gasto $Corrientes'!HH56*'Serie Gasto Constantes'!$AS$207</f>
        <v>20830879000</v>
      </c>
      <c r="GT56" s="6">
        <f>+'Serie Gasto $Corrientes'!HI56*'Serie Gasto Constantes'!$AS$207</f>
        <v>9972124577</v>
      </c>
      <c r="GU56" s="126">
        <f t="shared" si="66"/>
        <v>0.47871837655050464</v>
      </c>
      <c r="GV56" s="6">
        <f>+'Serie Gasto $Corrientes'!HK56*'Serie Gasto Constantes'!$AS$207</f>
        <v>9142370914</v>
      </c>
      <c r="GW56" s="7">
        <f t="shared" si="67"/>
        <v>0.43888550809593779</v>
      </c>
      <c r="GX56" s="6">
        <f>+'Serie Gasto $Corrientes'!HM56*'Serie Gasto Constantes'!$AS$207</f>
        <v>20830879000</v>
      </c>
      <c r="GY56" s="6">
        <f>+'Serie Gasto $Corrientes'!HN56*'Serie Gasto Constantes'!$AS$207</f>
        <v>20830879000</v>
      </c>
      <c r="GZ56" s="6">
        <f>+'Serie Gasto $Corrientes'!HO56*'Serie Gasto Constantes'!$AS$207</f>
        <v>11274027072</v>
      </c>
      <c r="HA56" s="126">
        <f t="shared" si="68"/>
        <v>0.54121705915530494</v>
      </c>
      <c r="HB56" s="6">
        <f>+'Serie Gasto $Corrientes'!HQ56*'Serie Gasto Constantes'!$AS$207</f>
        <v>10508019080</v>
      </c>
      <c r="HC56" s="7">
        <f t="shared" si="69"/>
        <v>0.50444434341920952</v>
      </c>
    </row>
    <row r="57" spans="1:211" x14ac:dyDescent="0.35">
      <c r="A57" s="28" t="s">
        <v>185</v>
      </c>
      <c r="B57" s="5">
        <f>+'Serie Gasto $Corrientes'!B57*'Serie Gasto Constantes'!$V$207</f>
        <v>911602436.68051767</v>
      </c>
      <c r="C57" s="6">
        <f>+'Serie Gasto $Corrientes'!C57*'Serie Gasto Constantes'!$V$207</f>
        <v>911597520.10470915</v>
      </c>
      <c r="D57" s="7">
        <f t="shared" si="0"/>
        <v>0.99999460666666662</v>
      </c>
      <c r="E57" s="5">
        <f>+'Serie Gasto $Corrientes'!E57*'Serie Gasto Constantes'!$W$207</f>
        <v>960828153.58552849</v>
      </c>
      <c r="F57" s="6">
        <f>+'Serie Gasto $Corrientes'!F57*'Serie Gasto Constantes'!$W$207</f>
        <v>945669722.26840389</v>
      </c>
      <c r="G57" s="7">
        <f t="shared" si="1"/>
        <v>0.984223577066765</v>
      </c>
      <c r="H57" s="5">
        <f>+'Serie Gasto $Corrientes'!H57*'Serie Gasto Constantes'!$X$207</f>
        <v>1087343180.8365779</v>
      </c>
      <c r="I57" s="6">
        <f>+'Serie Gasto $Corrientes'!I57*'Serie Gasto Constantes'!$X$207</f>
        <v>1087343180.8365779</v>
      </c>
      <c r="J57" s="7">
        <f t="shared" si="2"/>
        <v>1</v>
      </c>
      <c r="K57" s="5">
        <f>+'Serie Gasto $Corrientes'!K57*'Serie Gasto Constantes'!$Y$207</f>
        <v>2105037785.6218057</v>
      </c>
      <c r="L57" s="6">
        <f>+'Serie Gasto $Corrientes'!L57*'Serie Gasto Constantes'!$Y$207</f>
        <v>2094534565.4458809</v>
      </c>
      <c r="M57" s="7">
        <f t="shared" si="3"/>
        <v>0.9950104362745098</v>
      </c>
      <c r="N57" s="5">
        <f>+'Serie Gasto $Corrientes'!N57*'Serie Gasto Constantes'!$Z$207</f>
        <v>2827094725.582912</v>
      </c>
      <c r="O57" s="6">
        <f>+'Serie Gasto $Corrientes'!O57*'Serie Gasto Constantes'!$Z$207</f>
        <v>2827055630.1961131</v>
      </c>
      <c r="P57" s="7">
        <f t="shared" si="4"/>
        <v>0.99998617117903932</v>
      </c>
      <c r="Q57" s="5">
        <f>+'Serie Gasto $Corrientes'!Q57*'Serie Gasto Constantes'!$AA$207</f>
        <v>4133741486.1004305</v>
      </c>
      <c r="R57" s="6">
        <f>+'Serie Gasto $Corrientes'!R57*'Serie Gasto Constantes'!$AA$207</f>
        <v>4113577934.8680143</v>
      </c>
      <c r="S57" s="7">
        <f t="shared" si="5"/>
        <v>0.99512220314206501</v>
      </c>
      <c r="T57" s="5">
        <f>+'Serie Gasto $Corrientes'!T57*'Serie Gasto Constantes'!$AB$207</f>
        <v>7202619947.2779369</v>
      </c>
      <c r="U57" s="6">
        <f>+'Serie Gasto $Corrientes'!U57*'Serie Gasto Constantes'!$AB$207</f>
        <v>7193186153.0922022</v>
      </c>
      <c r="V57" s="7">
        <f t="shared" si="6"/>
        <v>0.99869022740963864</v>
      </c>
      <c r="W57" s="5">
        <f>+'Serie Gasto $Corrientes'!W57*'Serie Gasto Constantes'!$AC$207</f>
        <v>5490561963.5056171</v>
      </c>
      <c r="X57" s="6">
        <f>+'Serie Gasto $Corrientes'!X57*'Serie Gasto Constantes'!$AC$207</f>
        <v>5485551976.7171335</v>
      </c>
      <c r="Y57" s="7">
        <f t="shared" si="7"/>
        <v>0.99908752750232421</v>
      </c>
      <c r="Z57" s="5">
        <f>+'Serie Gasto $Corrientes'!Z57*'Serie Gasto Constantes'!$AD$207</f>
        <v>5152150617.4640703</v>
      </c>
      <c r="AA57" s="6">
        <f>+'Serie Gasto $Corrientes'!AA57*'Serie Gasto Constantes'!$AD$207</f>
        <v>5114983952.7224913</v>
      </c>
      <c r="AB57" s="7">
        <f t="shared" si="8"/>
        <v>0.99278618435268629</v>
      </c>
      <c r="AC57" s="5">
        <f>+'Serie Gasto $Corrientes'!AC57*'Serie Gasto Constantes'!$AE$207</f>
        <v>7795023954.2197132</v>
      </c>
      <c r="AD57" s="6">
        <f>+'Serie Gasto $Corrientes'!AD57*'Serie Gasto Constantes'!$AE$207</f>
        <v>7787353964.6757336</v>
      </c>
      <c r="AE57" s="126">
        <f t="shared" si="9"/>
        <v>0.99901604028556867</v>
      </c>
      <c r="AF57" s="5">
        <f>+'Serie Gasto $Corrientes'!AF57*'Serie Gasto Constantes'!$AF$207</f>
        <v>6383087956.9506731</v>
      </c>
      <c r="AG57" s="6">
        <f>+'Serie Gasto $Corrientes'!AG57*'Serie Gasto Constantes'!$AF$207</f>
        <v>6383087956.9506731</v>
      </c>
      <c r="AH57" s="6">
        <f>+'Serie Gasto $Corrientes'!AH57*'Serie Gasto Constantes'!$AF$207</f>
        <v>4998425447.9764843</v>
      </c>
      <c r="AI57" s="126">
        <f t="shared" si="96"/>
        <v>0.78307325258358662</v>
      </c>
      <c r="AJ57" s="6">
        <f>+'Serie Gasto $Corrientes'!AJ57*'Serie Gasto Constantes'!$AF$207</f>
        <v>4098978076.8497133</v>
      </c>
      <c r="AK57" s="126">
        <f t="shared" si="11"/>
        <v>0.64216224255319143</v>
      </c>
      <c r="AL57" s="5">
        <f>+'Serie Gasto $Corrientes'!AL57*'Serie Gasto Constantes'!$AG$207</f>
        <v>5786109490.1960783</v>
      </c>
      <c r="AM57" s="6">
        <f>+'Serie Gasto $Corrientes'!AM57*'Serie Gasto Constantes'!$AG$207</f>
        <v>5786109490.1960783</v>
      </c>
      <c r="AN57" s="6">
        <f>+'Serie Gasto $Corrientes'!AN57*'Serie Gasto Constantes'!$AG$207</f>
        <v>5474270925.872941</v>
      </c>
      <c r="AO57" s="126">
        <f t="shared" si="83"/>
        <v>0.94610565789473688</v>
      </c>
      <c r="AP57" s="6">
        <f>+'Serie Gasto $Corrientes'!AP57*'Serie Gasto Constantes'!$AG$207</f>
        <v>4053381819.7015839</v>
      </c>
      <c r="AQ57" s="126">
        <f t="shared" si="13"/>
        <v>0.70053666052631569</v>
      </c>
      <c r="AR57" s="5">
        <f>+'Serie Gasto $Corrientes'!AR57*'Serie Gasto Constantes'!$AH$207</f>
        <v>3901851873.4085121</v>
      </c>
      <c r="AS57" s="6">
        <f>+'Serie Gasto $Corrientes'!AS57*'Serie Gasto Constantes'!$AH$207</f>
        <v>3901851873.4085121</v>
      </c>
      <c r="AT57" s="6">
        <f>+'Serie Gasto $Corrientes'!AT57*'Serie Gasto Constantes'!$AH$207</f>
        <v>3854825674.9648275</v>
      </c>
      <c r="AU57" s="126">
        <f t="shared" si="84"/>
        <v>0.98794772329411773</v>
      </c>
      <c r="AV57" s="6">
        <f>+'Serie Gasto $Corrientes'!AV57*'Serie Gasto Constantes'!$AH$207</f>
        <v>3667649442.9808393</v>
      </c>
      <c r="AW57" s="126">
        <f t="shared" si="15"/>
        <v>0.93997659623529417</v>
      </c>
      <c r="AX57" s="5">
        <f>+'Serie Gasto $Corrientes'!AX57*'Serie Gasto Constantes'!$AI$207</f>
        <v>8280847171.3798981</v>
      </c>
      <c r="AY57" s="6">
        <f>+'Serie Gasto $Corrientes'!AY57*'Serie Gasto Constantes'!$AI$207</f>
        <v>8280847171.3798981</v>
      </c>
      <c r="AZ57" s="6">
        <f>+'Serie Gasto $Corrientes'!AZ57*'Serie Gasto Constantes'!$AI$207</f>
        <v>6603230109.0369568</v>
      </c>
      <c r="BA57" s="126">
        <f t="shared" si="85"/>
        <v>0.79740997175493245</v>
      </c>
      <c r="BB57" s="6">
        <f>+'Serie Gasto $Corrientes'!BB57*'Serie Gasto Constantes'!$AI$207</f>
        <v>5100902062.6128387</v>
      </c>
      <c r="BC57" s="126">
        <f t="shared" si="17"/>
        <v>0.61598794870197293</v>
      </c>
      <c r="BD57" s="5">
        <f>+'Serie Gasto $Corrientes'!BD57*'Serie Gasto Constantes'!$AJ$207</f>
        <v>5488899624.1005259</v>
      </c>
      <c r="BE57" s="6">
        <f>+'Serie Gasto $Corrientes'!BE57*'Serie Gasto Constantes'!$AJ$207</f>
        <v>5488899624.1005259</v>
      </c>
      <c r="BF57" s="6">
        <f>+'Serie Gasto $Corrientes'!BF57*'Serie Gasto Constantes'!$AJ$207</f>
        <v>5025483644.2023907</v>
      </c>
      <c r="BG57" s="126">
        <f t="shared" si="86"/>
        <v>0.91557215259259261</v>
      </c>
      <c r="BH57" s="6">
        <f>+'Serie Gasto $Corrientes'!BH57*'Serie Gasto Constantes'!$AJ$207</f>
        <v>4260158784.3613591</v>
      </c>
      <c r="BI57" s="126">
        <f t="shared" si="19"/>
        <v>0.77614077066666665</v>
      </c>
      <c r="BJ57" s="5">
        <f>+'Serie Gasto $Corrientes'!BJ57*'Serie Gasto Constantes'!$AK$207</f>
        <v>4888777519.2029715</v>
      </c>
      <c r="BK57" s="6">
        <f>+'Serie Gasto $Corrientes'!BK57*'Serie Gasto Constantes'!$AK$207</f>
        <v>4888777519.2029715</v>
      </c>
      <c r="BL57" s="6">
        <f>+'Serie Gasto $Corrientes'!BL57*'Serie Gasto Constantes'!$AK$207</f>
        <v>4867470143.6407986</v>
      </c>
      <c r="BM57" s="126">
        <f t="shared" si="87"/>
        <v>0.99564157389480745</v>
      </c>
      <c r="BN57" s="6">
        <f>+'Serie Gasto $Corrientes'!BN57*'Serie Gasto Constantes'!$AK$207</f>
        <v>4197590266.3635912</v>
      </c>
      <c r="BO57" s="126">
        <f t="shared" si="21"/>
        <v>0.85861756847710546</v>
      </c>
      <c r="BP57" s="5">
        <f>+'Serie Gasto $Corrientes'!BP57*'Serie Gasto Constantes'!$AL$207</f>
        <v>4932470891.76192</v>
      </c>
      <c r="BQ57" s="6">
        <f>+'Serie Gasto $Corrientes'!BQ57*'Serie Gasto Constantes'!$AL$207</f>
        <v>4932470891.76192</v>
      </c>
      <c r="BR57" s="6">
        <f>+'Serie Gasto $Corrientes'!BR57*'Serie Gasto Constantes'!$AL$207</f>
        <v>4820456867.8375072</v>
      </c>
      <c r="BS57" s="126">
        <f t="shared" si="88"/>
        <v>0.97729048454974254</v>
      </c>
      <c r="BT57" s="6">
        <f>+'Serie Gasto $Corrientes'!BT57*'Serie Gasto Constantes'!$AL$207</f>
        <v>4296668538.3393154</v>
      </c>
      <c r="BU57" s="126">
        <f t="shared" si="23"/>
        <v>0.87109861013381662</v>
      </c>
      <c r="BV57" s="5">
        <f>+'Serie Gasto $Corrientes'!BV57*'Serie Gasto Constantes'!$AM$207</f>
        <v>6315690556.7509823</v>
      </c>
      <c r="BW57" s="6">
        <f>+'Serie Gasto $Corrientes'!BW57*'Serie Gasto Constantes'!$AM$207</f>
        <v>6315690556.7509823</v>
      </c>
      <c r="BX57" s="6">
        <f>+'Serie Gasto $Corrientes'!BX57*'Serie Gasto Constantes'!$AM$207</f>
        <v>6064429202.4550266</v>
      </c>
      <c r="BY57" s="126">
        <f t="shared" si="89"/>
        <v>0.96021632915067745</v>
      </c>
      <c r="BZ57" s="6">
        <f>+'Serie Gasto $Corrientes'!BZ57*'Serie Gasto Constantes'!$AM$207</f>
        <v>5774486807.2445765</v>
      </c>
      <c r="CA57" s="126">
        <f t="shared" si="25"/>
        <v>0.91430806423410005</v>
      </c>
      <c r="CB57" s="5">
        <f>+'Serie Gasto $Corrientes'!CB57*'Serie Gasto Constantes'!$AN$207</f>
        <v>6229175549.6627979</v>
      </c>
      <c r="CC57" s="6">
        <f>+'Serie Gasto $Corrientes'!CC57*'Serie Gasto Constantes'!$AN$207</f>
        <v>5296026380.1519909</v>
      </c>
      <c r="CD57" s="6">
        <f>+'Serie Gasto $Corrientes'!CD57*'Serie Gasto Constantes'!$AN$207</f>
        <v>5126877001.379632</v>
      </c>
      <c r="CE57" s="126">
        <f t="shared" si="90"/>
        <v>0.96806107699797661</v>
      </c>
      <c r="CF57" s="6">
        <f>+'Serie Gasto $Corrientes'!CF57*'Serie Gasto Constantes'!$AN$207</f>
        <v>4141052279.056993</v>
      </c>
      <c r="CG57" s="7">
        <f t="shared" si="27"/>
        <v>0.78191685271366584</v>
      </c>
      <c r="CH57" s="6">
        <f>+'Serie Gasto $Corrientes'!CH57*'Serie Gasto Constantes'!$AO$207</f>
        <v>5164559864.5806303</v>
      </c>
      <c r="CI57" s="6">
        <f>+'Serie Gasto $Corrientes'!CI57*'Serie Gasto Constantes'!$AO$207</f>
        <v>5164559864.5806303</v>
      </c>
      <c r="CJ57" s="6">
        <f>+'Serie Gasto $Corrientes'!CJ57*'Serie Gasto Constantes'!$AO$207</f>
        <v>5156905895.5855417</v>
      </c>
      <c r="CK57" s="126">
        <f t="shared" si="93"/>
        <v>0.99851798232651334</v>
      </c>
      <c r="CL57" s="6">
        <f>+'Serie Gasto $Corrientes'!CL57*'Serie Gasto Constantes'!$AO$207</f>
        <v>4758721906.4917917</v>
      </c>
      <c r="CM57" s="7">
        <f t="shared" si="29"/>
        <v>0.92141867482800621</v>
      </c>
      <c r="CN57" s="6">
        <f>+'Serie Gasto $Corrientes'!CN57*'Serie Gasto Constantes'!$AP$207</f>
        <v>6007640085.693882</v>
      </c>
      <c r="CO57" s="6">
        <f>+'Serie Gasto $Corrientes'!CO57*'Serie Gasto Constantes'!$AP$207</f>
        <v>6007640085.693882</v>
      </c>
      <c r="CP57" s="6">
        <f>+'Serie Gasto $Corrientes'!CP57*'Serie Gasto Constantes'!$AP$207</f>
        <v>6007582032.6662054</v>
      </c>
      <c r="CQ57" s="126">
        <f t="shared" si="94"/>
        <v>0.99999033679999993</v>
      </c>
      <c r="CR57" s="6">
        <f>+'Serie Gasto $Corrientes'!CR57*'Serie Gasto Constantes'!$AP$207</f>
        <v>5508284436.2008858</v>
      </c>
      <c r="CS57" s="7">
        <f t="shared" si="31"/>
        <v>0.91687989920000001</v>
      </c>
      <c r="CT57" s="6">
        <f>+'Serie Gasto $Corrientes'!DC57*'Serie Gasto Constantes'!$AQ$207</f>
        <v>4559629655.0966015</v>
      </c>
      <c r="CU57" s="6">
        <f>+'Serie Gasto $Corrientes'!DD57*'Serie Gasto Constantes'!$AQ$207</f>
        <v>4559629655.0966015</v>
      </c>
      <c r="CV57" s="6">
        <f>+'Serie Gasto $Corrientes'!DE57*'Serie Gasto Constantes'!$AQ$207</f>
        <v>4559078258.0424881</v>
      </c>
      <c r="CW57" s="126">
        <f t="shared" si="95"/>
        <v>0.99987906977192831</v>
      </c>
      <c r="CX57" s="6">
        <f>+'Serie Gasto $Corrientes'!DG57*'Serie Gasto Constantes'!$AQ$207</f>
        <v>4228958639.4919076</v>
      </c>
      <c r="CY57" s="7">
        <f t="shared" si="33"/>
        <v>0.92747853650019996</v>
      </c>
      <c r="CZ57" s="6">
        <f>+'Serie Gasto $Corrientes'!DL57*'Serie Gasto Constantes'!$AR$207</f>
        <v>4721967978</v>
      </c>
      <c r="DA57" s="6">
        <f>+'Serie Gasto $Corrientes'!DM57*'Serie Gasto Constantes'!$AR$207</f>
        <v>4721967978</v>
      </c>
      <c r="DB57" s="6">
        <f>+'Serie Gasto $Corrientes'!DN57*'Serie Gasto Constantes'!$AR$207</f>
        <v>177697462.176</v>
      </c>
      <c r="DC57" s="126">
        <f t="shared" si="34"/>
        <v>3.7632076922991788E-2</v>
      </c>
      <c r="DD57" s="6">
        <f>+'Serie Gasto $Corrientes'!DP57*'Serie Gasto Constantes'!$AR$207</f>
        <v>0</v>
      </c>
      <c r="DE57" s="7">
        <f t="shared" si="35"/>
        <v>0</v>
      </c>
      <c r="DF57" s="6">
        <f>+'Serie Gasto $Corrientes'!DR57*'Serie Gasto Constantes'!$AR$207</f>
        <v>4721967978</v>
      </c>
      <c r="DG57" s="6">
        <f>+'Serie Gasto $Corrientes'!DS57*'Serie Gasto Constantes'!$AR$207</f>
        <v>4721967978</v>
      </c>
      <c r="DH57" s="6">
        <f>+'Serie Gasto $Corrientes'!DT57*'Serie Gasto Constantes'!$AR$207</f>
        <v>596526854.898</v>
      </c>
      <c r="DI57" s="126">
        <f t="shared" si="36"/>
        <v>0.12633013558695505</v>
      </c>
      <c r="DJ57" s="6">
        <f>+'Serie Gasto $Corrientes'!DV57*'Serie Gasto Constantes'!$AR$207</f>
        <v>37666817.260799997</v>
      </c>
      <c r="DK57" s="7">
        <f t="shared" si="37"/>
        <v>7.9769319563987931E-3</v>
      </c>
      <c r="DL57" s="6">
        <f>+'Serie Gasto $Corrientes'!DX57*'Serie Gasto Constantes'!$AR$207</f>
        <v>4721967978</v>
      </c>
      <c r="DM57" s="6">
        <f>+'Serie Gasto $Corrientes'!DY57*'Serie Gasto Constantes'!$AR$207</f>
        <v>4721967978</v>
      </c>
      <c r="DN57" s="6">
        <f>+'Serie Gasto $Corrientes'!DZ57*'Serie Gasto Constantes'!$AR$207</f>
        <v>1002942953.8595999</v>
      </c>
      <c r="DO57" s="126">
        <f t="shared" si="38"/>
        <v>0.21239935521214581</v>
      </c>
      <c r="DP57" s="6">
        <f>+'Serie Gasto $Corrientes'!EB57*'Serie Gasto Constantes'!$AR$207</f>
        <v>183086164.27919999</v>
      </c>
      <c r="DQ57" s="7">
        <f t="shared" si="39"/>
        <v>3.8773275281029446E-2</v>
      </c>
      <c r="DR57" s="6">
        <f>+'Serie Gasto $Corrientes'!ED57*'Serie Gasto Constantes'!$AR$207</f>
        <v>4721967978</v>
      </c>
      <c r="DS57" s="6">
        <f>+'Serie Gasto $Corrientes'!EE57*'Serie Gasto Constantes'!$AR$207</f>
        <v>4721967978</v>
      </c>
      <c r="DT57" s="6">
        <f>+'Serie Gasto $Corrientes'!EF57*'Serie Gasto Constantes'!$AR$207</f>
        <v>1419820621.6271999</v>
      </c>
      <c r="DU57" s="126">
        <f t="shared" si="40"/>
        <v>0.30068408516157874</v>
      </c>
      <c r="DV57" s="6">
        <f>+'Serie Gasto $Corrientes'!EH57*'Serie Gasto Constantes'!$AR$207</f>
        <v>434720664.73679996</v>
      </c>
      <c r="DW57" s="7">
        <f t="shared" si="41"/>
        <v>9.2063450400806587E-2</v>
      </c>
      <c r="DX57" s="6">
        <f>+'Serie Gasto $Corrientes'!EJ57*'Serie Gasto Constantes'!$AR$207</f>
        <v>4721967978</v>
      </c>
      <c r="DY57" s="6">
        <f>+'Serie Gasto $Corrientes'!EK57*'Serie Gasto Constantes'!$AR$207</f>
        <v>4721967978</v>
      </c>
      <c r="DZ57" s="6">
        <f>+'Serie Gasto $Corrientes'!EL57*'Serie Gasto Constantes'!$AR$207</f>
        <v>1711231188.4823999</v>
      </c>
      <c r="EA57" s="126">
        <f t="shared" si="42"/>
        <v>0.36239788081053353</v>
      </c>
      <c r="EB57" s="6">
        <f>+'Serie Gasto $Corrientes'!EN57*'Serie Gasto Constantes'!$AR$207</f>
        <v>648719298.39599991</v>
      </c>
      <c r="EC57" s="7">
        <f t="shared" si="43"/>
        <v>0.13738324813264965</v>
      </c>
      <c r="ED57" s="6">
        <f>+'Serie Gasto $Corrientes'!EP57*'Serie Gasto Constantes'!$AR$207</f>
        <v>4721967978</v>
      </c>
      <c r="EE57" s="6">
        <f>+'Serie Gasto $Corrientes'!EQ57*'Serie Gasto Constantes'!$AR$207</f>
        <v>4721967978</v>
      </c>
      <c r="EF57" s="6">
        <f>+'Serie Gasto $Corrientes'!ER57*'Serie Gasto Constantes'!$AR$207</f>
        <v>1711231188.4823999</v>
      </c>
      <c r="EG57" s="126">
        <f t="shared" si="44"/>
        <v>0.36239788081053353</v>
      </c>
      <c r="EH57" s="6">
        <f>+'Serie Gasto $Corrientes'!ET57*'Serie Gasto Constantes'!$AR$207</f>
        <v>846092690.2895999</v>
      </c>
      <c r="EI57" s="7">
        <f t="shared" si="45"/>
        <v>0.17918221687051006</v>
      </c>
      <c r="EJ57" s="6">
        <f>+'Serie Gasto $Corrientes'!EV57*'Serie Gasto Constantes'!$AR$207</f>
        <v>4721967978</v>
      </c>
      <c r="EK57" s="6">
        <f>+'Serie Gasto $Corrientes'!EW57*'Serie Gasto Constantes'!$AR$207</f>
        <v>4721967978</v>
      </c>
      <c r="EL57" s="6">
        <f>+'Serie Gasto $Corrientes'!EX57*'Serie Gasto Constantes'!$AR$207</f>
        <v>1834136221.9907999</v>
      </c>
      <c r="EM57" s="126">
        <f t="shared" si="46"/>
        <v>0.38842623044802016</v>
      </c>
      <c r="EN57" s="6">
        <f>+'Serie Gasto $Corrientes'!EZ57*'Serie Gasto Constantes'!$AR$207</f>
        <v>1081037609.6051998</v>
      </c>
      <c r="EO57" s="7">
        <f t="shared" si="47"/>
        <v>0.22893793745358598</v>
      </c>
      <c r="EP57" s="6">
        <f>+'Serie Gasto $Corrientes'!FB57*'Serie Gasto Constantes'!$AR$207</f>
        <v>4721967978</v>
      </c>
      <c r="EQ57" s="6">
        <f>+'Serie Gasto $Corrientes'!FC57*'Serie Gasto Constantes'!$AR$207</f>
        <v>4721967978</v>
      </c>
      <c r="ER57" s="6">
        <f>+'Serie Gasto $Corrientes'!FD57*'Serie Gasto Constantes'!$AR$207</f>
        <v>2686530136.6955996</v>
      </c>
      <c r="ES57" s="126">
        <f t="shared" si="48"/>
        <v>0.56894289610017335</v>
      </c>
      <c r="ET57" s="6">
        <f>+'Serie Gasto $Corrientes'!FF57*'Serie Gasto Constantes'!$AR$207</f>
        <v>1340667875.4299998</v>
      </c>
      <c r="EU57" s="7">
        <f t="shared" si="49"/>
        <v>0.28392142464249465</v>
      </c>
      <c r="EV57" s="6">
        <f>+'Serie Gasto $Corrientes'!FH57*'Serie Gasto Constantes'!$AR$207</f>
        <v>4721967978</v>
      </c>
      <c r="EW57" s="6">
        <f>+'Serie Gasto $Corrientes'!FI57*'Serie Gasto Constantes'!$AR$207</f>
        <v>4374494876.3411999</v>
      </c>
      <c r="EX57" s="6">
        <f>+'Serie Gasto $Corrientes'!FJ57*'Serie Gasto Constantes'!$AR$207</f>
        <v>3761721370.9763999</v>
      </c>
      <c r="EY57" s="126">
        <f t="shared" si="50"/>
        <v>0.85992131144583261</v>
      </c>
      <c r="EZ57" s="6">
        <f>+'Serie Gasto $Corrientes'!FL57*'Serie Gasto Constantes'!$AR$207</f>
        <v>1531817978.2463999</v>
      </c>
      <c r="FA57" s="7">
        <f t="shared" si="51"/>
        <v>0.35017025314877104</v>
      </c>
      <c r="FB57" s="6">
        <f>+'Serie Gasto $Corrientes'!FQ57*'Serie Gasto Constantes'!$AR$207</f>
        <v>4721967978</v>
      </c>
      <c r="FC57" s="6">
        <f>+'Serie Gasto $Corrientes'!FR57*'Serie Gasto Constantes'!$AR$207</f>
        <v>4374494876.3411999</v>
      </c>
      <c r="FD57" s="6">
        <f>+'Serie Gasto $Corrientes'!FS57*'Serie Gasto Constantes'!$AR$207</f>
        <v>4084505718.7739997</v>
      </c>
      <c r="FE57" s="126">
        <f t="shared" si="78"/>
        <v>0.93370911024823389</v>
      </c>
      <c r="FF57" s="6">
        <f>+'Serie Gasto $Corrientes'!FU57*'Serie Gasto Constantes'!$AR$207</f>
        <v>1979091566.0567999</v>
      </c>
      <c r="FG57" s="7">
        <f t="shared" si="79"/>
        <v>0.4524160210497491</v>
      </c>
      <c r="FH57" s="6">
        <f>+'Serie Gasto $Corrientes'!FW57*'Serie Gasto Constantes'!$AR$207</f>
        <v>4721967978</v>
      </c>
      <c r="FI57" s="6">
        <f>+'Serie Gasto $Corrientes'!FX57*'Serie Gasto Constantes'!$AR$207</f>
        <v>4374494876.3411999</v>
      </c>
      <c r="FJ57" s="6">
        <f>+'Serie Gasto $Corrientes'!FY57*'Serie Gasto Constantes'!$AR$207</f>
        <v>4116011602.5443997</v>
      </c>
      <c r="FK57" s="126">
        <f t="shared" si="80"/>
        <v>0.94091128665054147</v>
      </c>
      <c r="FL57" s="6">
        <f>+'Serie Gasto $Corrientes'!GA57*'Serie Gasto Constantes'!$AR$207</f>
        <v>2447944730.3843999</v>
      </c>
      <c r="FM57" s="7">
        <f t="shared" si="81"/>
        <v>0.55959483313690506</v>
      </c>
      <c r="FN57" s="6">
        <f>+'Serie Gasto $Corrientes'!GC57*'Serie Gasto Constantes'!$AR$207</f>
        <v>4721967978</v>
      </c>
      <c r="FO57" s="6">
        <f>+'Serie Gasto $Corrientes'!GD57*'Serie Gasto Constantes'!$AR$207</f>
        <v>4374494876.3411999</v>
      </c>
      <c r="FP57" s="6">
        <f>+'Serie Gasto $Corrientes'!GE57*'Serie Gasto Constantes'!$AR$207</f>
        <v>4308668393.5619993</v>
      </c>
      <c r="FQ57" s="126">
        <f t="shared" si="56"/>
        <v>0.9849522094230323</v>
      </c>
      <c r="FR57" s="6">
        <f>+'Serie Gasto $Corrientes'!GG57*'Serie Gasto Constantes'!$AR$207</f>
        <v>3676707815.2427998</v>
      </c>
      <c r="FS57" s="7">
        <f t="shared" si="57"/>
        <v>0.84048739778567882</v>
      </c>
      <c r="FT57" s="6">
        <f>+'Serie Gasto $Corrientes'!GI57*'Serie Gasto Constantes'!$AS$207</f>
        <v>4716565000</v>
      </c>
      <c r="FU57" s="6">
        <f>+'Serie Gasto $Corrientes'!GJ57*'Serie Gasto Constantes'!$AS$207</f>
        <v>4716565000</v>
      </c>
      <c r="FV57" s="6">
        <f>+'Serie Gasto $Corrientes'!GK57*'Serie Gasto Constantes'!$AS$207</f>
        <v>237646595</v>
      </c>
      <c r="FW57" s="126">
        <f t="shared" si="58"/>
        <v>5.0385523150852367E-2</v>
      </c>
      <c r="FX57" s="6">
        <f>+'Serie Gasto $Corrientes'!GM57*'Serie Gasto Constantes'!$AS$207</f>
        <v>0</v>
      </c>
      <c r="FY57" s="7">
        <f t="shared" si="59"/>
        <v>0</v>
      </c>
      <c r="FZ57" s="6">
        <f>+'Serie Gasto $Corrientes'!GO57*'Serie Gasto Constantes'!$AS$207</f>
        <v>4716565000</v>
      </c>
      <c r="GA57" s="6">
        <f>+'Serie Gasto $Corrientes'!GP57*'Serie Gasto Constantes'!$AS$207</f>
        <v>4716565000</v>
      </c>
      <c r="GB57" s="6">
        <f>+'Serie Gasto $Corrientes'!GQ57*'Serie Gasto Constantes'!$AS$207</f>
        <v>1699394101</v>
      </c>
      <c r="GC57" s="126">
        <f t="shared" si="60"/>
        <v>0.36030333537224651</v>
      </c>
      <c r="GD57" s="6">
        <f>+'Serie Gasto $Corrientes'!GS57*'Serie Gasto Constantes'!$AS$207</f>
        <v>66014262</v>
      </c>
      <c r="GE57" s="7">
        <f t="shared" si="61"/>
        <v>1.3996258293906688E-2</v>
      </c>
      <c r="GF57" s="6">
        <f>+'Serie Gasto $Corrientes'!GU57*'Serie Gasto Constantes'!$AS$207</f>
        <v>4716565000</v>
      </c>
      <c r="GG57" s="6">
        <f>+'Serie Gasto $Corrientes'!GV57*'Serie Gasto Constantes'!$AS$207</f>
        <v>4716565000</v>
      </c>
      <c r="GH57" s="6">
        <f>+'Serie Gasto $Corrientes'!GW57*'Serie Gasto Constantes'!$AS$207</f>
        <v>2814577101</v>
      </c>
      <c r="GI57" s="126">
        <f t="shared" si="62"/>
        <v>0.59674299007858478</v>
      </c>
      <c r="GJ57" s="6">
        <f>+'Serie Gasto $Corrientes'!GY57*'Serie Gasto Constantes'!$AS$207</f>
        <v>220629916</v>
      </c>
      <c r="GK57" s="7">
        <f t="shared" si="63"/>
        <v>4.6777668917951945E-2</v>
      </c>
      <c r="GL57" s="6">
        <f>+'Serie Gasto $Corrientes'!HA57*'Serie Gasto Constantes'!$AS$207</f>
        <v>4716565000</v>
      </c>
      <c r="GM57" s="6">
        <f>+'Serie Gasto $Corrientes'!HB57*'Serie Gasto Constantes'!$AS$207</f>
        <v>4716565000</v>
      </c>
      <c r="GN57" s="6">
        <f>+'Serie Gasto $Corrientes'!HC57*'Serie Gasto Constantes'!$AS$207</f>
        <v>3060852767</v>
      </c>
      <c r="GO57" s="126">
        <f t="shared" si="64"/>
        <v>0.64895803768208427</v>
      </c>
      <c r="GP57" s="6">
        <f>+'Serie Gasto $Corrientes'!HE57*'Serie Gasto Constantes'!$AS$207</f>
        <v>457576908</v>
      </c>
      <c r="GQ57" s="7">
        <f t="shared" si="65"/>
        <v>9.7014863147226849E-2</v>
      </c>
      <c r="GR57" s="6">
        <f>+'Serie Gasto $Corrientes'!HG57*'Serie Gasto Constantes'!$AS$207</f>
        <v>4716565000</v>
      </c>
      <c r="GS57" s="6">
        <f>+'Serie Gasto $Corrientes'!HH57*'Serie Gasto Constantes'!$AS$207</f>
        <v>4886565000</v>
      </c>
      <c r="GT57" s="6">
        <f>+'Serie Gasto $Corrientes'!HI57*'Serie Gasto Constantes'!$AS$207</f>
        <v>3255188848</v>
      </c>
      <c r="GU57" s="126">
        <f t="shared" si="66"/>
        <v>0.66615073123963353</v>
      </c>
      <c r="GV57" s="6">
        <f>+'Serie Gasto $Corrientes'!HK57*'Serie Gasto Constantes'!$AS$207</f>
        <v>761716937</v>
      </c>
      <c r="GW57" s="7">
        <f t="shared" si="67"/>
        <v>0.15587983317524681</v>
      </c>
      <c r="GX57" s="6">
        <f>+'Serie Gasto $Corrientes'!HM57*'Serie Gasto Constantes'!$AS$207</f>
        <v>4716565000</v>
      </c>
      <c r="GY57" s="6">
        <f>+'Serie Gasto $Corrientes'!HN57*'Serie Gasto Constantes'!$AS$207</f>
        <v>4886565000</v>
      </c>
      <c r="GZ57" s="6">
        <f>+'Serie Gasto $Corrientes'!HO57*'Serie Gasto Constantes'!$AS$207</f>
        <v>3590811879</v>
      </c>
      <c r="HA57" s="126">
        <f t="shared" si="68"/>
        <v>0.73483354442230897</v>
      </c>
      <c r="HB57" s="6">
        <f>+'Serie Gasto $Corrientes'!HQ57*'Serie Gasto Constantes'!$AS$207</f>
        <v>1064361765</v>
      </c>
      <c r="HC57" s="7">
        <f t="shared" si="69"/>
        <v>0.21781389687848213</v>
      </c>
    </row>
    <row r="58" spans="1:211" x14ac:dyDescent="0.35">
      <c r="A58" s="43" t="s">
        <v>41</v>
      </c>
      <c r="B58" s="3"/>
      <c r="C58" s="1"/>
      <c r="D58" s="4"/>
      <c r="E58" s="3"/>
      <c r="F58" s="1"/>
      <c r="G58" s="4"/>
      <c r="H58" s="3"/>
      <c r="I58" s="1"/>
      <c r="J58" s="4"/>
      <c r="K58" s="3"/>
      <c r="L58" s="1"/>
      <c r="M58" s="4"/>
      <c r="N58" s="3"/>
      <c r="O58" s="1"/>
      <c r="P58" s="4"/>
      <c r="Q58" s="3">
        <f>+'Serie Gasto $Corrientes'!Q58*'Serie Gasto Constantes'!$AA$207</f>
        <v>350013153924.56915</v>
      </c>
      <c r="R58" s="1">
        <f>+'Serie Gasto $Corrientes'!R58*'Serie Gasto Constantes'!$AA$207</f>
        <v>342033443674.06628</v>
      </c>
      <c r="S58" s="4">
        <f t="shared" si="5"/>
        <v>0.97720168467662061</v>
      </c>
      <c r="T58" s="3">
        <f>+'Serie Gasto $Corrientes'!T58*'Serie Gasto Constantes'!$AB$207</f>
        <v>434628010050.8493</v>
      </c>
      <c r="U58" s="1">
        <f>+'Serie Gasto $Corrientes'!U58*'Serie Gasto Constantes'!$AB$207</f>
        <v>431319317211.23596</v>
      </c>
      <c r="V58" s="4">
        <f t="shared" si="6"/>
        <v>0.99238729956859839</v>
      </c>
      <c r="W58" s="3">
        <f>+'Serie Gasto $Corrientes'!W58*'Serie Gasto Constantes'!$AC$207</f>
        <v>178923903520.49701</v>
      </c>
      <c r="X58" s="1">
        <f>+'Serie Gasto $Corrientes'!X58*'Serie Gasto Constantes'!$AC$207</f>
        <v>173280538962.58554</v>
      </c>
      <c r="Y58" s="4">
        <f t="shared" si="7"/>
        <v>0.96845941516548129</v>
      </c>
      <c r="Z58" s="3">
        <f>+'Serie Gasto $Corrientes'!Z58*'Serie Gasto Constantes'!$AD$207</f>
        <v>184470594562.9913</v>
      </c>
      <c r="AA58" s="1">
        <f>+'Serie Gasto $Corrientes'!AA58*'Serie Gasto Constantes'!$AD$207</f>
        <v>180844302299.94446</v>
      </c>
      <c r="AB58" s="4">
        <f t="shared" si="8"/>
        <v>0.9803421663401829</v>
      </c>
      <c r="AC58" s="3">
        <f>+'Serie Gasto $Corrientes'!AC58*'Serie Gasto Constantes'!$AE$207</f>
        <v>144028505583.25043</v>
      </c>
      <c r="AD58" s="1">
        <f>+'Serie Gasto $Corrientes'!AD58*'Serie Gasto Constantes'!$AE$207</f>
        <v>139960552833.55292</v>
      </c>
      <c r="AE58" s="125">
        <f t="shared" si="9"/>
        <v>0.97175591919652193</v>
      </c>
      <c r="AF58" s="3">
        <f>+'Serie Gasto $Corrientes'!AF58*'Serie Gasto Constantes'!$AF$207</f>
        <v>146387496393.25439</v>
      </c>
      <c r="AG58" s="1">
        <f>+'Serie Gasto $Corrientes'!AG58*'Serie Gasto Constantes'!$AF$207</f>
        <v>140964323323.48672</v>
      </c>
      <c r="AH58" s="1">
        <f>+'Serie Gasto $Corrientes'!AH58*'Serie Gasto Constantes'!$AF$207</f>
        <v>128315550739.27586</v>
      </c>
      <c r="AI58" s="125">
        <f t="shared" si="96"/>
        <v>0.91026968891139715</v>
      </c>
      <c r="AJ58" s="1">
        <f>+'Serie Gasto $Corrientes'!AJ58*'Serie Gasto Constantes'!$AF$207</f>
        <v>99580488176.552002</v>
      </c>
      <c r="AK58" s="125">
        <f t="shared" si="11"/>
        <v>0.70642334052165401</v>
      </c>
      <c r="AL58" s="3">
        <f>+'Serie Gasto $Corrientes'!AL58*'Serie Gasto Constantes'!$AG$207</f>
        <v>174371465114.65097</v>
      </c>
      <c r="AM58" s="1">
        <f>+'Serie Gasto $Corrientes'!AM58*'Serie Gasto Constantes'!$AG$207</f>
        <v>159883383607.60605</v>
      </c>
      <c r="AN58" s="1">
        <f>+'Serie Gasto $Corrientes'!AN58*'Serie Gasto Constantes'!$AG$207</f>
        <v>147144443935.88354</v>
      </c>
      <c r="AO58" s="125">
        <f t="shared" si="83"/>
        <v>0.92032355467915883</v>
      </c>
      <c r="AP58" s="1">
        <f>+'Serie Gasto $Corrientes'!AP58*'Serie Gasto Constantes'!$AG$207</f>
        <v>100788322141.02866</v>
      </c>
      <c r="AQ58" s="125">
        <f t="shared" si="13"/>
        <v>0.63038647210762377</v>
      </c>
      <c r="AR58" s="3">
        <f>+'Serie Gasto $Corrientes'!AR58*'Serie Gasto Constantes'!$AH$207</f>
        <v>225097090929.87415</v>
      </c>
      <c r="AS58" s="1">
        <f>+'Serie Gasto $Corrientes'!AS58*'Serie Gasto Constantes'!$AH$207</f>
        <v>132945081357.57877</v>
      </c>
      <c r="AT58" s="1">
        <f>+'Serie Gasto $Corrientes'!AT58*'Serie Gasto Constantes'!$AH$207</f>
        <v>124347912887.43689</v>
      </c>
      <c r="AU58" s="125">
        <f t="shared" si="84"/>
        <v>0.93533293310026033</v>
      </c>
      <c r="AV58" s="1">
        <f>+'Serie Gasto $Corrientes'!AV58*'Serie Gasto Constantes'!$AH$207</f>
        <v>94193277002.381546</v>
      </c>
      <c r="AW58" s="125">
        <f t="shared" si="15"/>
        <v>0.70851268840125381</v>
      </c>
      <c r="AX58" s="3">
        <f>+'Serie Gasto $Corrientes'!AX58*'Serie Gasto Constantes'!$AI$207</f>
        <v>175843793123.85635</v>
      </c>
      <c r="AY58" s="1">
        <f>+'Serie Gasto $Corrientes'!AY58*'Serie Gasto Constantes'!$AI$207</f>
        <v>170570981955.21823</v>
      </c>
      <c r="AZ58" s="1">
        <f>+'Serie Gasto $Corrientes'!AZ58*'Serie Gasto Constantes'!$AI$207</f>
        <v>139126540946.37558</v>
      </c>
      <c r="BA58" s="125">
        <f t="shared" si="85"/>
        <v>0.81565187320608801</v>
      </c>
      <c r="BB58" s="1">
        <f>+'Serie Gasto $Corrientes'!BB58*'Serie Gasto Constantes'!$AI$207</f>
        <v>112059576616.19083</v>
      </c>
      <c r="BC58" s="125">
        <f t="shared" si="17"/>
        <v>0.65696741222730948</v>
      </c>
      <c r="BD58" s="3">
        <f>+'Serie Gasto $Corrientes'!BD58*'Serie Gasto Constantes'!$AJ$207</f>
        <v>178410793301.96869</v>
      </c>
      <c r="BE58" s="1">
        <f>+'Serie Gasto $Corrientes'!BE58*'Serie Gasto Constantes'!$AJ$207</f>
        <v>176340484449.55823</v>
      </c>
      <c r="BF58" s="1">
        <f>+'Serie Gasto $Corrientes'!BF58*'Serie Gasto Constantes'!$AJ$207</f>
        <v>131899169914.87479</v>
      </c>
      <c r="BG58" s="125">
        <f t="shared" si="86"/>
        <v>0.74798008141235561</v>
      </c>
      <c r="BH58" s="1">
        <f>+'Serie Gasto $Corrientes'!BH58*'Serie Gasto Constantes'!$AJ$207</f>
        <v>77950534401.860397</v>
      </c>
      <c r="BI58" s="125">
        <f t="shared" si="19"/>
        <v>0.442045595174476</v>
      </c>
      <c r="BJ58" s="3">
        <f>+'Serie Gasto $Corrientes'!BJ58*'Serie Gasto Constantes'!$AK$207</f>
        <v>225711435857.02881</v>
      </c>
      <c r="BK58" s="1">
        <f>+'Serie Gasto $Corrientes'!BK58*'Serie Gasto Constantes'!$AK$207</f>
        <v>224019535564.22156</v>
      </c>
      <c r="BL58" s="1">
        <f>+'Serie Gasto $Corrientes'!BL58*'Serie Gasto Constantes'!$AK$207</f>
        <v>191724067820.29407</v>
      </c>
      <c r="BM58" s="125">
        <f t="shared" si="87"/>
        <v>0.85583637756150477</v>
      </c>
      <c r="BN58" s="1">
        <f>+'Serie Gasto $Corrientes'!BN58*'Serie Gasto Constantes'!$AK$207</f>
        <v>91545724253.44455</v>
      </c>
      <c r="BO58" s="125">
        <f t="shared" si="21"/>
        <v>0.4086506296108286</v>
      </c>
      <c r="BP58" s="3">
        <f>+'Serie Gasto $Corrientes'!BP58*'Serie Gasto Constantes'!$AL$207</f>
        <v>251337617616.12192</v>
      </c>
      <c r="BQ58" s="1">
        <f>+'Serie Gasto $Corrientes'!BQ58*'Serie Gasto Constantes'!$AL$207</f>
        <v>215938159404.6019</v>
      </c>
      <c r="BR58" s="1">
        <f>+'Serie Gasto $Corrientes'!BR58*'Serie Gasto Constantes'!$AL$207</f>
        <v>196896452945.50082</v>
      </c>
      <c r="BS58" s="125">
        <f t="shared" si="88"/>
        <v>0.91181870535710752</v>
      </c>
      <c r="BT58" s="1">
        <f>+'Serie Gasto $Corrientes'!BT58*'Serie Gasto Constantes'!$AL$207</f>
        <v>116171092726.93745</v>
      </c>
      <c r="BU58" s="125">
        <f t="shared" si="23"/>
        <v>0.53798315706335376</v>
      </c>
      <c r="BV58" s="3">
        <f>+'Serie Gasto $Corrientes'!BV58*'Serie Gasto Constantes'!$AM$207</f>
        <v>540362295338.42218</v>
      </c>
      <c r="BW58" s="1">
        <f>+'Serie Gasto $Corrientes'!BW58*'Serie Gasto Constantes'!$AM$207</f>
        <v>537287040635.06958</v>
      </c>
      <c r="BX58" s="1">
        <f>+'Serie Gasto $Corrientes'!BX58*'Serie Gasto Constantes'!$AM$207</f>
        <v>515469214064.47217</v>
      </c>
      <c r="BY58" s="125">
        <f t="shared" si="89"/>
        <v>0.95939260596196607</v>
      </c>
      <c r="BZ58" s="1">
        <f>+'Serie Gasto $Corrientes'!BZ58*'Serie Gasto Constantes'!$AM$207</f>
        <v>460720788797.26624</v>
      </c>
      <c r="CA58" s="125">
        <f t="shared" si="25"/>
        <v>0.85749469827654401</v>
      </c>
      <c r="CB58" s="3">
        <f>+'Serie Gasto $Corrientes'!CB58*'Serie Gasto Constantes'!$AN$207</f>
        <v>170618788670.98975</v>
      </c>
      <c r="CC58" s="1">
        <f>+'Serie Gasto $Corrientes'!CC58*'Serie Gasto Constantes'!$AN$207</f>
        <v>157078210919.89136</v>
      </c>
      <c r="CD58" s="1">
        <f>+'Serie Gasto $Corrientes'!CD58*'Serie Gasto Constantes'!$AN$207</f>
        <v>145434847517.90335</v>
      </c>
      <c r="CE58" s="125">
        <f t="shared" si="90"/>
        <v>0.9258753754973309</v>
      </c>
      <c r="CF58" s="1">
        <f>+'Serie Gasto $Corrientes'!CF58*'Serie Gasto Constantes'!$AN$207</f>
        <v>94418822787.077011</v>
      </c>
      <c r="CG58" s="4">
        <f t="shared" si="27"/>
        <v>0.6010943353259216</v>
      </c>
      <c r="CH58" s="1">
        <f>+'Serie Gasto $Corrientes'!CH58*'Serie Gasto Constantes'!$AO$207</f>
        <v>232935993132.27725</v>
      </c>
      <c r="CI58" s="1">
        <f>+'Serie Gasto $Corrientes'!CI58*'Serie Gasto Constantes'!$AO$207</f>
        <v>232702210571.71716</v>
      </c>
      <c r="CJ58" s="1">
        <f>+'Serie Gasto $Corrientes'!CJ58*'Serie Gasto Constantes'!$AO$207</f>
        <v>206523865299.21893</v>
      </c>
      <c r="CK58" s="125">
        <f t="shared" si="93"/>
        <v>0.88750280795278369</v>
      </c>
      <c r="CL58" s="1">
        <f>+'Serie Gasto $Corrientes'!CL58*'Serie Gasto Constantes'!$AO$207</f>
        <v>163957416483.58002</v>
      </c>
      <c r="CM58" s="4">
        <f t="shared" si="29"/>
        <v>0.70458039947604845</v>
      </c>
      <c r="CN58" s="1">
        <f>+'Serie Gasto $Corrientes'!CN58*'Serie Gasto Constantes'!$AP$207</f>
        <v>229145375049.90009</v>
      </c>
      <c r="CO58" s="1">
        <f>+'Serie Gasto $Corrientes'!CO58*'Serie Gasto Constantes'!$AP$207</f>
        <v>244761081526.78119</v>
      </c>
      <c r="CP58" s="1">
        <f>+'Serie Gasto $Corrientes'!CP58*'Serie Gasto Constantes'!$AP$207</f>
        <v>239757446750.61612</v>
      </c>
      <c r="CQ58" s="125">
        <f t="shared" si="94"/>
        <v>0.97955706542497201</v>
      </c>
      <c r="CR58" s="1">
        <f>+'Serie Gasto $Corrientes'!CR58*'Serie Gasto Constantes'!$AP$207</f>
        <v>192105962079.56244</v>
      </c>
      <c r="CS58" s="4">
        <f t="shared" si="31"/>
        <v>0.78487135651319895</v>
      </c>
      <c r="CT58" s="1">
        <f>+'Serie Gasto $Corrientes'!DC58*'Serie Gasto Constantes'!$AQ$207</f>
        <v>230826123312.05576</v>
      </c>
      <c r="CU58" s="1">
        <f>+'Serie Gasto $Corrientes'!DD58*'Serie Gasto Constantes'!$AQ$207</f>
        <v>232830264532.51001</v>
      </c>
      <c r="CV58" s="1">
        <f>+'Serie Gasto $Corrientes'!DE58*'Serie Gasto Constantes'!$AQ$207</f>
        <v>218621139381.13715</v>
      </c>
      <c r="CW58" s="125">
        <f t="shared" si="95"/>
        <v>0.93897217279762679</v>
      </c>
      <c r="CX58" s="1">
        <f>+'Serie Gasto $Corrientes'!DG58*'Serie Gasto Constantes'!$AQ$207</f>
        <v>165282291940.25766</v>
      </c>
      <c r="CY58" s="4">
        <f t="shared" si="33"/>
        <v>0.70988319440396186</v>
      </c>
      <c r="CZ58" s="1">
        <f>+'Serie Gasto $Corrientes'!DL58*'Serie Gasto Constantes'!$AR$207</f>
        <v>198629396191.19998</v>
      </c>
      <c r="DA58" s="1">
        <f>+'Serie Gasto $Corrientes'!DM58*'Serie Gasto Constantes'!$AR$207</f>
        <v>198629396191.19998</v>
      </c>
      <c r="DB58" s="1">
        <f>+'Serie Gasto $Corrientes'!DN58*'Serie Gasto Constantes'!$AR$207</f>
        <v>13894114017.279598</v>
      </c>
      <c r="DC58" s="125">
        <f t="shared" si="34"/>
        <v>6.9949938346009835E-2</v>
      </c>
      <c r="DD58" s="1">
        <f>+'Serie Gasto $Corrientes'!DP58*'Serie Gasto Constantes'!$AR$207</f>
        <v>1442201100.4127998</v>
      </c>
      <c r="DE58" s="4">
        <f t="shared" si="35"/>
        <v>7.2607636536564909E-3</v>
      </c>
      <c r="DF58" s="1">
        <f>+'Serie Gasto $Corrientes'!DR58*'Serie Gasto Constantes'!$AR$207</f>
        <v>198629396191.19998</v>
      </c>
      <c r="DG58" s="1">
        <f>+'Serie Gasto $Corrientes'!DS58*'Serie Gasto Constantes'!$AR$207</f>
        <v>198629396191.19998</v>
      </c>
      <c r="DH58" s="1">
        <f>+'Serie Gasto $Corrientes'!DT58*'Serie Gasto Constantes'!$AR$207</f>
        <v>29753178324.729599</v>
      </c>
      <c r="DI58" s="125">
        <f t="shared" si="36"/>
        <v>0.14979242194387626</v>
      </c>
      <c r="DJ58" s="1">
        <f>+'Serie Gasto $Corrientes'!DV58*'Serie Gasto Constantes'!$AR$207</f>
        <v>4060420012.9115996</v>
      </c>
      <c r="DK58" s="4">
        <f t="shared" si="37"/>
        <v>2.0442190787324618E-2</v>
      </c>
      <c r="DL58" s="1">
        <f>+'Serie Gasto $Corrientes'!DX58*'Serie Gasto Constantes'!$AR$207</f>
        <v>198629396191.19998</v>
      </c>
      <c r="DM58" s="1">
        <f>+'Serie Gasto $Corrientes'!DY58*'Serie Gasto Constantes'!$AR$207</f>
        <v>198629396191.19998</v>
      </c>
      <c r="DN58" s="1">
        <f>+'Serie Gasto $Corrientes'!DZ58*'Serie Gasto Constantes'!$AR$207</f>
        <v>39021708597.237595</v>
      </c>
      <c r="DO58" s="125">
        <f t="shared" si="38"/>
        <v>0.19645485182704492</v>
      </c>
      <c r="DP58" s="1">
        <f>+'Serie Gasto $Corrientes'!EB58*'Serie Gasto Constantes'!$AR$207</f>
        <v>9849887482.3751984</v>
      </c>
      <c r="DQ58" s="4">
        <f t="shared" si="39"/>
        <v>4.9589273648567758E-2</v>
      </c>
      <c r="DR58" s="1">
        <f>+'Serie Gasto $Corrientes'!ED58*'Serie Gasto Constantes'!$AR$207</f>
        <v>198629396191.19998</v>
      </c>
      <c r="DS58" s="1">
        <f>+'Serie Gasto $Corrientes'!EE58*'Serie Gasto Constantes'!$AR$207</f>
        <v>198629396191.19998</v>
      </c>
      <c r="DT58" s="1">
        <f>+'Serie Gasto $Corrientes'!EF58*'Serie Gasto Constantes'!$AR$207</f>
        <v>50749367337.333595</v>
      </c>
      <c r="DU58" s="125">
        <f t="shared" si="40"/>
        <v>0.25549776775479105</v>
      </c>
      <c r="DV58" s="1">
        <f>+'Serie Gasto $Corrientes'!EH58*'Serie Gasto Constantes'!$AR$207</f>
        <v>17991689021.3736</v>
      </c>
      <c r="DW58" s="4">
        <f t="shared" si="41"/>
        <v>9.0579185993471284E-2</v>
      </c>
      <c r="DX58" s="1">
        <f>+'Serie Gasto $Corrientes'!EJ58*'Serie Gasto Constantes'!$AR$207</f>
        <v>198629396191.19998</v>
      </c>
      <c r="DY58" s="1">
        <f>+'Serie Gasto $Corrientes'!EK58*'Serie Gasto Constantes'!$AR$207</f>
        <v>198222979239.35519</v>
      </c>
      <c r="DZ58" s="1">
        <f>+'Serie Gasto $Corrientes'!EL58*'Serie Gasto Constantes'!$AR$207</f>
        <v>82545148959.764389</v>
      </c>
      <c r="EA58" s="125">
        <f t="shared" si="42"/>
        <v>0.41642573064190869</v>
      </c>
      <c r="EB58" s="1">
        <f>+'Serie Gasto $Corrientes'!EN58*'Serie Gasto Constantes'!$AR$207</f>
        <v>27812191745.722797</v>
      </c>
      <c r="EC58" s="4">
        <f t="shared" si="43"/>
        <v>0.14030760637564349</v>
      </c>
      <c r="ED58" s="1">
        <f>+'Serie Gasto $Corrientes'!EP58*'Serie Gasto Constantes'!$AR$207</f>
        <v>198629396191.19998</v>
      </c>
      <c r="EE58" s="1">
        <f>+'Serie Gasto $Corrientes'!EQ58*'Serie Gasto Constantes'!$AR$207</f>
        <v>198222979239.35519</v>
      </c>
      <c r="EF58" s="1">
        <f>+'Serie Gasto $Corrientes'!ER58*'Serie Gasto Constantes'!$AR$207</f>
        <v>86827497880.515594</v>
      </c>
      <c r="EG58" s="125">
        <f t="shared" si="44"/>
        <v>0.43802942632433639</v>
      </c>
      <c r="EH58" s="1">
        <f>+'Serie Gasto $Corrientes'!ET58*'Serie Gasto Constantes'!$AR$207</f>
        <v>38835481090.629593</v>
      </c>
      <c r="EI58" s="4">
        <f t="shared" si="45"/>
        <v>0.19591815862950765</v>
      </c>
      <c r="EJ58" s="1">
        <f>+'Serie Gasto $Corrientes'!EV58*'Serie Gasto Constantes'!$AR$207</f>
        <v>198629396191.19998</v>
      </c>
      <c r="EK58" s="1">
        <f>+'Serie Gasto $Corrientes'!EW58*'Serie Gasto Constantes'!$AR$207</f>
        <v>198222979239.35519</v>
      </c>
      <c r="EL58" s="1">
        <f>+'Serie Gasto $Corrientes'!EX58*'Serie Gasto Constantes'!$AR$207</f>
        <v>91574943829.309189</v>
      </c>
      <c r="EM58" s="125">
        <f t="shared" si="46"/>
        <v>0.46197945455522593</v>
      </c>
      <c r="EN58" s="1">
        <f>+'Serie Gasto $Corrientes'!EZ58*'Serie Gasto Constantes'!$AR$207</f>
        <v>51883873607.857193</v>
      </c>
      <c r="EO58" s="4">
        <f t="shared" si="47"/>
        <v>0.26174499953008562</v>
      </c>
      <c r="EP58" s="1">
        <f>+'Serie Gasto $Corrientes'!FB58*'Serie Gasto Constantes'!$AR$207</f>
        <v>198629396191.19998</v>
      </c>
      <c r="EQ58" s="1">
        <f>+'Serie Gasto $Corrientes'!FC58*'Serie Gasto Constantes'!$AR$207</f>
        <v>198222979239.35519</v>
      </c>
      <c r="ER58" s="1">
        <f>+'Serie Gasto $Corrientes'!FD58*'Serie Gasto Constantes'!$AR$207</f>
        <v>104849742319.452</v>
      </c>
      <c r="ES58" s="125">
        <f t="shared" si="48"/>
        <v>0.52894847369257547</v>
      </c>
      <c r="ET58" s="1">
        <f>+'Serie Gasto $Corrientes'!FF58*'Serie Gasto Constantes'!$AR$207</f>
        <v>63714426960.568794</v>
      </c>
      <c r="EU58" s="4">
        <f t="shared" si="49"/>
        <v>0.32142805644966782</v>
      </c>
      <c r="EV58" s="1">
        <f>+'Serie Gasto $Corrientes'!FH58*'Serie Gasto Constantes'!$AR$207</f>
        <v>198629396191.19998</v>
      </c>
      <c r="EW58" s="1">
        <f>+'Serie Gasto $Corrientes'!FI58*'Serie Gasto Constantes'!$AR$207</f>
        <v>192145255276.94638</v>
      </c>
      <c r="EX58" s="1">
        <f>+'Serie Gasto $Corrientes'!FJ58*'Serie Gasto Constantes'!$AR$207</f>
        <v>116668135827.90599</v>
      </c>
      <c r="EY58" s="125">
        <f t="shared" si="50"/>
        <v>0.60718718065532085</v>
      </c>
      <c r="EZ58" s="1">
        <f>+'Serie Gasto $Corrientes'!FL58*'Serie Gasto Constantes'!$AR$207</f>
        <v>73368357547.898392</v>
      </c>
      <c r="FA58" s="4">
        <f t="shared" si="51"/>
        <v>0.38183798731927959</v>
      </c>
      <c r="FB58" s="1">
        <f>+'Serie Gasto $Corrientes'!FQ58*'Serie Gasto Constantes'!$AR$207</f>
        <v>198629396191.19998</v>
      </c>
      <c r="FC58" s="1">
        <f>+'Serie Gasto $Corrientes'!FR58*'Serie Gasto Constantes'!$AR$207</f>
        <v>192145255276.94638</v>
      </c>
      <c r="FD58" s="1">
        <f>+'Serie Gasto $Corrientes'!FS58*'Serie Gasto Constantes'!$AR$207</f>
        <v>125704669508.43359</v>
      </c>
      <c r="FE58" s="125">
        <f t="shared" si="78"/>
        <v>0.65421688049101501</v>
      </c>
      <c r="FF58" s="1">
        <f>+'Serie Gasto $Corrientes'!FU58*'Serie Gasto Constantes'!$AR$207</f>
        <v>85793851007.077194</v>
      </c>
      <c r="FG58" s="4">
        <f t="shared" si="79"/>
        <v>0.44650517590673372</v>
      </c>
      <c r="FH58" s="1">
        <f>+'Serie Gasto $Corrientes'!FW58*'Serie Gasto Constantes'!$AR$207</f>
        <v>198629396191.19998</v>
      </c>
      <c r="FI58" s="1">
        <f>+'Serie Gasto $Corrientes'!FX58*'Serie Gasto Constantes'!$AR$207</f>
        <v>192145255276.94638</v>
      </c>
      <c r="FJ58" s="1">
        <f>+'Serie Gasto $Corrientes'!FY58*'Serie Gasto Constantes'!$AR$207</f>
        <v>136940740776.99599</v>
      </c>
      <c r="FK58" s="125">
        <f t="shared" si="80"/>
        <v>0.71269384497482391</v>
      </c>
      <c r="FL58" s="1">
        <f>+'Serie Gasto $Corrientes'!GA58*'Serie Gasto Constantes'!$AR$207</f>
        <v>97892650013.761185</v>
      </c>
      <c r="FM58" s="4">
        <f t="shared" si="81"/>
        <v>0.50947211718897101</v>
      </c>
      <c r="FN58" s="1">
        <f>+'Serie Gasto $Corrientes'!GC58*'Serie Gasto Constantes'!$AR$207</f>
        <v>198629396191.19998</v>
      </c>
      <c r="FO58" s="1">
        <f>+'Serie Gasto $Corrientes'!GD58*'Serie Gasto Constantes'!$AR$207</f>
        <v>175879079772.81717</v>
      </c>
      <c r="FP58" s="1">
        <f>+'Serie Gasto $Corrientes'!GE58*'Serie Gasto Constantes'!$AR$207</f>
        <v>157123081291.45679</v>
      </c>
      <c r="FQ58" s="125">
        <f t="shared" si="56"/>
        <v>0.89335855915560003</v>
      </c>
      <c r="FR58" s="1">
        <f>+'Serie Gasto $Corrientes'!GG58*'Serie Gasto Constantes'!$AR$207</f>
        <v>127862540543.38438</v>
      </c>
      <c r="FS58" s="4">
        <f t="shared" si="57"/>
        <v>0.72699118456012113</v>
      </c>
      <c r="FT58" s="1">
        <f>+'Serie Gasto $Corrientes'!GI58*'Serie Gasto Constantes'!$AS$207</f>
        <v>239099500000</v>
      </c>
      <c r="FU58" s="1">
        <f>+'Serie Gasto $Corrientes'!GJ58*'Serie Gasto Constantes'!$AS$207</f>
        <v>239099500000</v>
      </c>
      <c r="FV58" s="1">
        <f>+'Serie Gasto $Corrientes'!GK58*'Serie Gasto Constantes'!$AS$207</f>
        <v>47360322615</v>
      </c>
      <c r="FW58" s="125">
        <f t="shared" si="58"/>
        <v>0.19807788228331719</v>
      </c>
      <c r="FX58" s="1">
        <f>+'Serie Gasto $Corrientes'!GM58*'Serie Gasto Constantes'!$AS$207</f>
        <v>1102293749</v>
      </c>
      <c r="FY58" s="4">
        <f t="shared" si="59"/>
        <v>4.6101884320126144E-3</v>
      </c>
      <c r="FZ58" s="1">
        <f>+'Serie Gasto $Corrientes'!GO58*'Serie Gasto Constantes'!$AS$207</f>
        <v>239099500000</v>
      </c>
      <c r="GA58" s="1">
        <f>+'Serie Gasto $Corrientes'!GP58*'Serie Gasto Constantes'!$AS$207</f>
        <v>239099500000</v>
      </c>
      <c r="GB58" s="1">
        <f>+'Serie Gasto $Corrientes'!GQ58*'Serie Gasto Constantes'!$AS$207</f>
        <v>91614905337</v>
      </c>
      <c r="GC58" s="125">
        <f t="shared" si="60"/>
        <v>0.38316644466843303</v>
      </c>
      <c r="GD58" s="1">
        <f>+'Serie Gasto $Corrientes'!GS58*'Serie Gasto Constantes'!$AS$207</f>
        <v>2988336377</v>
      </c>
      <c r="GE58" s="4">
        <f t="shared" si="61"/>
        <v>1.2498296219774612E-2</v>
      </c>
      <c r="GF58" s="1">
        <f>+'Serie Gasto $Corrientes'!GU58*'Serie Gasto Constantes'!$AS$207</f>
        <v>239099500000</v>
      </c>
      <c r="GG58" s="1">
        <f>+'Serie Gasto $Corrientes'!GV58*'Serie Gasto Constantes'!$AS$207</f>
        <v>239099500000</v>
      </c>
      <c r="GH58" s="1">
        <f>+'Serie Gasto $Corrientes'!GW58*'Serie Gasto Constantes'!$AS$207</f>
        <v>105599372474</v>
      </c>
      <c r="GI58" s="125">
        <f t="shared" si="62"/>
        <v>0.44165450983377214</v>
      </c>
      <c r="GJ58" s="1">
        <f>+'Serie Gasto $Corrientes'!GY58*'Serie Gasto Constantes'!$AS$207</f>
        <v>7417201171</v>
      </c>
      <c r="GK58" s="4">
        <f t="shared" si="63"/>
        <v>3.1021399756168456E-2</v>
      </c>
      <c r="GL58" s="1">
        <f>+'Serie Gasto $Corrientes'!HA58*'Serie Gasto Constantes'!$AS$207</f>
        <v>239099500000</v>
      </c>
      <c r="GM58" s="1">
        <f>+'Serie Gasto $Corrientes'!HB58*'Serie Gasto Constantes'!$AS$207</f>
        <v>239099500000</v>
      </c>
      <c r="GN58" s="1">
        <f>+'Serie Gasto $Corrientes'!HC58*'Serie Gasto Constantes'!$AS$207</f>
        <v>113021392061</v>
      </c>
      <c r="GO58" s="125">
        <f t="shared" si="64"/>
        <v>0.47269606193655778</v>
      </c>
      <c r="GP58" s="1">
        <f>+'Serie Gasto $Corrientes'!HE58*'Serie Gasto Constantes'!$AS$207</f>
        <v>15096114417</v>
      </c>
      <c r="GQ58" s="4">
        <f t="shared" si="65"/>
        <v>6.3137373424034762E-2</v>
      </c>
      <c r="GR58" s="1">
        <f>+'Serie Gasto $Corrientes'!HG58*'Serie Gasto Constantes'!$AS$207</f>
        <v>239099500000</v>
      </c>
      <c r="GS58" s="1">
        <f>+'Serie Gasto $Corrientes'!HH58*'Serie Gasto Constantes'!$AS$207</f>
        <v>239099500000</v>
      </c>
      <c r="GT58" s="1">
        <f>+'Serie Gasto $Corrientes'!HI58*'Serie Gasto Constantes'!$AS$207</f>
        <v>122457220053</v>
      </c>
      <c r="GU58" s="125">
        <f t="shared" si="66"/>
        <v>0.51216008420343828</v>
      </c>
      <c r="GV58" s="1">
        <f>+'Serie Gasto $Corrientes'!HK58*'Serie Gasto Constantes'!$AS$207</f>
        <v>29247010114</v>
      </c>
      <c r="GW58" s="4">
        <f t="shared" si="67"/>
        <v>0.12232150261292893</v>
      </c>
      <c r="GX58" s="1">
        <f>+'Serie Gasto $Corrientes'!HM58*'Serie Gasto Constantes'!$AS$207</f>
        <v>239099500000</v>
      </c>
      <c r="GY58" s="1">
        <f>+'Serie Gasto $Corrientes'!HN58*'Serie Gasto Constantes'!$AS$207</f>
        <v>239099500000</v>
      </c>
      <c r="GZ58" s="1">
        <f>+'Serie Gasto $Corrientes'!HO58*'Serie Gasto Constantes'!$AS$207</f>
        <v>128215470523</v>
      </c>
      <c r="HA58" s="125">
        <f t="shared" si="68"/>
        <v>0.53624315618811413</v>
      </c>
      <c r="HB58" s="1">
        <f>+'Serie Gasto $Corrientes'!HQ58*'Serie Gasto Constantes'!$AS$207</f>
        <v>41280026082</v>
      </c>
      <c r="HC58" s="4">
        <f t="shared" si="69"/>
        <v>0.17264789797552901</v>
      </c>
    </row>
    <row r="59" spans="1:211" x14ac:dyDescent="0.35">
      <c r="A59" s="28" t="s">
        <v>76</v>
      </c>
      <c r="B59" s="5"/>
      <c r="C59" s="6"/>
      <c r="D59" s="7"/>
      <c r="E59" s="5"/>
      <c r="F59" s="6"/>
      <c r="G59" s="7"/>
      <c r="H59" s="5"/>
      <c r="I59" s="6"/>
      <c r="J59" s="7"/>
      <c r="K59" s="5"/>
      <c r="L59" s="6"/>
      <c r="M59" s="7"/>
      <c r="N59" s="5"/>
      <c r="O59" s="6"/>
      <c r="P59" s="7"/>
      <c r="Q59" s="5">
        <f>+'Serie Gasto $Corrientes'!Q59*'Serie Gasto Constantes'!$AA$207</f>
        <v>26144956415.102634</v>
      </c>
      <c r="R59" s="6">
        <f>+'Serie Gasto $Corrientes'!R59*'Serie Gasto Constantes'!$AA$207</f>
        <v>24417003629.492439</v>
      </c>
      <c r="S59" s="7">
        <f t="shared" si="5"/>
        <v>0.93390875248841332</v>
      </c>
      <c r="T59" s="5">
        <f>+'Serie Gasto $Corrientes'!T59*'Serie Gasto Constantes'!$AB$207</f>
        <v>25246295850.158855</v>
      </c>
      <c r="U59" s="6">
        <f>+'Serie Gasto $Corrientes'!U59*'Serie Gasto Constantes'!$AB$207</f>
        <v>24757047737.149231</v>
      </c>
      <c r="V59" s="7">
        <f t="shared" si="6"/>
        <v>0.980620994227692</v>
      </c>
      <c r="W59" s="5">
        <f>+'Serie Gasto $Corrientes'!W59*'Serie Gasto Constantes'!$AC$207</f>
        <v>27422131883.174995</v>
      </c>
      <c r="X59" s="6">
        <f>+'Serie Gasto $Corrientes'!X59*'Serie Gasto Constantes'!$AC$207</f>
        <v>26158711844.613068</v>
      </c>
      <c r="Y59" s="7">
        <f t="shared" si="7"/>
        <v>0.95392699429991779</v>
      </c>
      <c r="Z59" s="5">
        <f>+'Serie Gasto $Corrientes'!Z59*'Serie Gasto Constantes'!$AD$207</f>
        <v>27514184884.492203</v>
      </c>
      <c r="AA59" s="6">
        <f>+'Serie Gasto $Corrientes'!AA59*'Serie Gasto Constantes'!$AD$207</f>
        <v>26596184314.330276</v>
      </c>
      <c r="AB59" s="7">
        <f t="shared" si="8"/>
        <v>0.96663537102713382</v>
      </c>
      <c r="AC59" s="5">
        <f>+'Serie Gasto $Corrientes'!AC59*'Serie Gasto Constantes'!$AE$207</f>
        <v>37782597298.07016</v>
      </c>
      <c r="AD59" s="6">
        <f>+'Serie Gasto $Corrientes'!AD59*'Serie Gasto Constantes'!$AE$207</f>
        <v>36057368699.496872</v>
      </c>
      <c r="AE59" s="126">
        <f t="shared" si="9"/>
        <v>0.95433800950837733</v>
      </c>
      <c r="AF59" s="5">
        <f>+'Serie Gasto $Corrientes'!AF59*'Serie Gasto Constantes'!$AF$207</f>
        <v>41905897888.12751</v>
      </c>
      <c r="AG59" s="6">
        <f>+'Serie Gasto $Corrientes'!AG59*'Serie Gasto Constantes'!$AF$207</f>
        <v>41905897888.12751</v>
      </c>
      <c r="AH59" s="6">
        <f>+'Serie Gasto $Corrientes'!AH59*'Serie Gasto Constantes'!$AF$207</f>
        <v>37823856064.37442</v>
      </c>
      <c r="AI59" s="126">
        <f t="shared" si="96"/>
        <v>0.90259027894711719</v>
      </c>
      <c r="AJ59" s="6">
        <f>+'Serie Gasto $Corrientes'!AJ59*'Serie Gasto Constantes'!$AF$207</f>
        <v>34908772596.560425</v>
      </c>
      <c r="AK59" s="126">
        <f t="shared" si="11"/>
        <v>0.83302767285295509</v>
      </c>
      <c r="AL59" s="5">
        <f>+'Serie Gasto $Corrientes'!AL59*'Serie Gasto Constantes'!$AG$207</f>
        <v>40647101313.270584</v>
      </c>
      <c r="AM59" s="6">
        <f>+'Serie Gasto $Corrientes'!AM59*'Serie Gasto Constantes'!$AG$207</f>
        <v>40647101313.270584</v>
      </c>
      <c r="AN59" s="6">
        <f>+'Serie Gasto $Corrientes'!AN59*'Serie Gasto Constantes'!$AG$207</f>
        <v>38538895573.012405</v>
      </c>
      <c r="AO59" s="126">
        <f t="shared" si="83"/>
        <v>0.94813392167844734</v>
      </c>
      <c r="AP59" s="6">
        <f>+'Serie Gasto $Corrientes'!AP59*'Serie Gasto Constantes'!$AG$207</f>
        <v>32954871145.226711</v>
      </c>
      <c r="AQ59" s="126">
        <f t="shared" si="13"/>
        <v>0.81075575085270613</v>
      </c>
      <c r="AR59" s="5">
        <f>+'Serie Gasto $Corrientes'!AR59*'Serie Gasto Constantes'!$AH$207</f>
        <v>39823910537.227501</v>
      </c>
      <c r="AS59" s="6">
        <f>+'Serie Gasto $Corrientes'!AS59*'Serie Gasto Constantes'!$AH$207</f>
        <v>39823910537.227501</v>
      </c>
      <c r="AT59" s="6">
        <f>+'Serie Gasto $Corrientes'!AT59*'Serie Gasto Constantes'!$AH$207</f>
        <v>37621178595.381325</v>
      </c>
      <c r="AU59" s="126">
        <f t="shared" si="84"/>
        <v>0.94468820585092828</v>
      </c>
      <c r="AV59" s="6">
        <f>+'Serie Gasto $Corrientes'!AV59*'Serie Gasto Constantes'!$AH$207</f>
        <v>34076199185.170578</v>
      </c>
      <c r="AW59" s="126">
        <f t="shared" si="15"/>
        <v>0.85567184953662578</v>
      </c>
      <c r="AX59" s="5">
        <f>+'Serie Gasto $Corrientes'!AX59*'Serie Gasto Constantes'!$AI$207</f>
        <v>39567172477.031143</v>
      </c>
      <c r="AY59" s="6">
        <f>+'Serie Gasto $Corrientes'!AY59*'Serie Gasto Constantes'!$AI$207</f>
        <v>39567172477.031143</v>
      </c>
      <c r="AZ59" s="6">
        <f>+'Serie Gasto $Corrientes'!AZ59*'Serie Gasto Constantes'!$AI$207</f>
        <v>35723328646.964455</v>
      </c>
      <c r="BA59" s="126">
        <f t="shared" si="85"/>
        <v>0.90285270365735504</v>
      </c>
      <c r="BB59" s="6">
        <f>+'Serie Gasto $Corrientes'!BB59*'Serie Gasto Constantes'!$AI$207</f>
        <v>32718104465.642834</v>
      </c>
      <c r="BC59" s="126">
        <f t="shared" si="17"/>
        <v>0.82690024121980887</v>
      </c>
      <c r="BD59" s="5">
        <f>+'Serie Gasto $Corrientes'!BD59*'Serie Gasto Constantes'!$AJ$207</f>
        <v>40917772320.145378</v>
      </c>
      <c r="BE59" s="6">
        <f>+'Serie Gasto $Corrientes'!BE59*'Serie Gasto Constantes'!$AJ$207</f>
        <v>38847463467.73494</v>
      </c>
      <c r="BF59" s="6">
        <f>+'Serie Gasto $Corrientes'!BF59*'Serie Gasto Constantes'!$AJ$207</f>
        <v>35466150254.529404</v>
      </c>
      <c r="BG59" s="126">
        <f t="shared" si="86"/>
        <v>0.91295922792967132</v>
      </c>
      <c r="BH59" s="6">
        <f>+'Serie Gasto $Corrientes'!BH59*'Serie Gasto Constantes'!$AJ$207</f>
        <v>30752660044.696198</v>
      </c>
      <c r="BI59" s="126">
        <f t="shared" si="19"/>
        <v>0.79162594670403785</v>
      </c>
      <c r="BJ59" s="5">
        <f>+'Serie Gasto $Corrientes'!BJ59*'Serie Gasto Constantes'!$AK$207</f>
        <v>40125816552.421959</v>
      </c>
      <c r="BK59" s="6">
        <f>+'Serie Gasto $Corrientes'!BK59*'Serie Gasto Constantes'!$AK$207</f>
        <v>40125816552.421959</v>
      </c>
      <c r="BL59" s="6">
        <f>+'Serie Gasto $Corrientes'!BL59*'Serie Gasto Constantes'!$AK$207</f>
        <v>35288805541.886284</v>
      </c>
      <c r="BM59" s="126">
        <f t="shared" si="87"/>
        <v>0.87945389212911318</v>
      </c>
      <c r="BN59" s="6">
        <f>+'Serie Gasto $Corrientes'!BN59*'Serie Gasto Constantes'!$AK$207</f>
        <v>30204282606.804085</v>
      </c>
      <c r="BO59" s="126">
        <f t="shared" si="21"/>
        <v>0.75273938830239162</v>
      </c>
      <c r="BP59" s="5">
        <f>+'Serie Gasto $Corrientes'!BP59*'Serie Gasto Constantes'!$AL$207</f>
        <v>41052293010.743034</v>
      </c>
      <c r="BQ59" s="6">
        <f>+'Serie Gasto $Corrientes'!BQ59*'Serie Gasto Constantes'!$AL$207</f>
        <v>39216978669.623039</v>
      </c>
      <c r="BR59" s="6">
        <f>+'Serie Gasto $Corrientes'!BR59*'Serie Gasto Constantes'!$AL$207</f>
        <v>36323245012.465042</v>
      </c>
      <c r="BS59" s="126">
        <f t="shared" si="88"/>
        <v>0.92621222349799615</v>
      </c>
      <c r="BT59" s="6">
        <f>+'Serie Gasto $Corrientes'!BT59*'Serie Gasto Constantes'!$AL$207</f>
        <v>31955630653.812538</v>
      </c>
      <c r="BU59" s="126">
        <f t="shared" si="23"/>
        <v>0.81484172768681318</v>
      </c>
      <c r="BV59" s="5">
        <f>+'Serie Gasto $Corrientes'!BV59*'Serie Gasto Constantes'!$AM$207</f>
        <v>40425538957.80069</v>
      </c>
      <c r="BW59" s="6">
        <f>+'Serie Gasto $Corrientes'!BW59*'Serie Gasto Constantes'!$AM$207</f>
        <v>40174616847.280464</v>
      </c>
      <c r="BX59" s="6">
        <f>+'Serie Gasto $Corrientes'!BX59*'Serie Gasto Constantes'!$AM$207</f>
        <v>38159526782.291214</v>
      </c>
      <c r="BY59" s="126">
        <f t="shared" si="89"/>
        <v>0.94984171043498933</v>
      </c>
      <c r="BZ59" s="6">
        <f>+'Serie Gasto $Corrientes'!BZ59*'Serie Gasto Constantes'!$AM$207</f>
        <v>33030927333.466122</v>
      </c>
      <c r="CA59" s="126">
        <f t="shared" si="25"/>
        <v>0.82218400387064505</v>
      </c>
      <c r="CB59" s="5">
        <f>+'Serie Gasto $Corrientes'!CB59*'Serie Gasto Constantes'!$AN$207</f>
        <v>41997884333.032082</v>
      </c>
      <c r="CC59" s="6">
        <f>+'Serie Gasto $Corrientes'!CC59*'Serie Gasto Constantes'!$AN$207</f>
        <v>41997884333.032082</v>
      </c>
      <c r="CD59" s="6">
        <f>+'Serie Gasto $Corrientes'!CD59*'Serie Gasto Constantes'!$AN$207</f>
        <v>37924623952.901207</v>
      </c>
      <c r="CE59" s="126">
        <f t="shared" si="90"/>
        <v>0.90301272445461778</v>
      </c>
      <c r="CF59" s="6">
        <f>+'Serie Gasto $Corrientes'!CF59*'Serie Gasto Constantes'!$AN$207</f>
        <v>31543511334.157345</v>
      </c>
      <c r="CG59" s="7">
        <f t="shared" si="27"/>
        <v>0.75107381800534678</v>
      </c>
      <c r="CH59" s="6">
        <f>+'Serie Gasto $Corrientes'!CH59*'Serie Gasto Constantes'!$AO$207</f>
        <v>38957886079.981331</v>
      </c>
      <c r="CI59" s="6">
        <f>+'Serie Gasto $Corrientes'!CI59*'Serie Gasto Constantes'!$AO$207</f>
        <v>38957886079.981331</v>
      </c>
      <c r="CJ59" s="6">
        <f>+'Serie Gasto $Corrientes'!CJ59*'Serie Gasto Constantes'!$AO$207</f>
        <v>37253958167.206131</v>
      </c>
      <c r="CK59" s="126">
        <f t="shared" si="93"/>
        <v>0.95626231081232171</v>
      </c>
      <c r="CL59" s="6">
        <f>+'Serie Gasto $Corrientes'!CL59*'Serie Gasto Constantes'!$AO$207</f>
        <v>33208206152.883068</v>
      </c>
      <c r="CM59" s="7">
        <f t="shared" si="29"/>
        <v>0.85241293854358391</v>
      </c>
      <c r="CN59" s="6">
        <f>+'Serie Gasto $Corrientes'!CN59*'Serie Gasto Constantes'!$AP$207</f>
        <v>34636183813.895737</v>
      </c>
      <c r="CO59" s="6">
        <f>+'Serie Gasto $Corrientes'!CO59*'Serie Gasto Constantes'!$AP$207</f>
        <v>35145803647.441696</v>
      </c>
      <c r="CP59" s="6">
        <f>+'Serie Gasto $Corrientes'!CP59*'Serie Gasto Constantes'!$AP$207</f>
        <v>34801869519.490395</v>
      </c>
      <c r="CQ59" s="126">
        <f t="shared" si="94"/>
        <v>0.99021407700898212</v>
      </c>
      <c r="CR59" s="6">
        <f>+'Serie Gasto $Corrientes'!CR59*'Serie Gasto Constantes'!$AP$207</f>
        <v>33906175956.671127</v>
      </c>
      <c r="CS59" s="7">
        <f t="shared" si="31"/>
        <v>0.96472899856820304</v>
      </c>
      <c r="CT59" s="6">
        <f>+'Serie Gasto $Corrientes'!DC59*'Serie Gasto Constantes'!$AQ$207</f>
        <v>34654554965.099739</v>
      </c>
      <c r="CU59" s="6">
        <f>+'Serie Gasto $Corrientes'!DD59*'Serie Gasto Constantes'!$AQ$207</f>
        <v>37498369768.182396</v>
      </c>
      <c r="CV59" s="6">
        <f>+'Serie Gasto $Corrientes'!DE59*'Serie Gasto Constantes'!$AQ$207</f>
        <v>36046828454.04155</v>
      </c>
      <c r="CW59" s="126">
        <f t="shared" si="95"/>
        <v>0.96129054881280496</v>
      </c>
      <c r="CX59" s="6">
        <f>+'Serie Gasto $Corrientes'!DG59*'Serie Gasto Constantes'!$AQ$207</f>
        <v>34653078935.616562</v>
      </c>
      <c r="CY59" s="7">
        <f t="shared" si="33"/>
        <v>0.92412227917758494</v>
      </c>
      <c r="CZ59" s="6">
        <f>+'Serie Gasto $Corrientes'!DL59*'Serie Gasto Constantes'!$AR$207</f>
        <v>39791809200</v>
      </c>
      <c r="DA59" s="6">
        <f>+'Serie Gasto $Corrientes'!DM59*'Serie Gasto Constantes'!$AR$207</f>
        <v>39791809200</v>
      </c>
      <c r="DB59" s="6">
        <f>+'Serie Gasto $Corrientes'!DN59*'Serie Gasto Constantes'!$AR$207</f>
        <v>3347202275.3987999</v>
      </c>
      <c r="DC59" s="126">
        <f t="shared" si="34"/>
        <v>8.4117871056709828E-2</v>
      </c>
      <c r="DD59" s="6">
        <f>+'Serie Gasto $Corrientes'!DP59*'Serie Gasto Constantes'!$AR$207</f>
        <v>1440613297.3751998</v>
      </c>
      <c r="DE59" s="7">
        <f t="shared" si="35"/>
        <v>3.6203764702792143E-2</v>
      </c>
      <c r="DF59" s="6">
        <f>+'Serie Gasto $Corrientes'!DR59*'Serie Gasto Constantes'!$AR$207</f>
        <v>39791809200</v>
      </c>
      <c r="DG59" s="6">
        <f>+'Serie Gasto $Corrientes'!DS59*'Serie Gasto Constantes'!$AR$207</f>
        <v>39791809200</v>
      </c>
      <c r="DH59" s="6">
        <f>+'Serie Gasto $Corrientes'!DT59*'Serie Gasto Constantes'!$AR$207</f>
        <v>7293242259.2795992</v>
      </c>
      <c r="DI59" s="126">
        <f t="shared" si="36"/>
        <v>0.18328501281815554</v>
      </c>
      <c r="DJ59" s="6">
        <f>+'Serie Gasto $Corrientes'!DV59*'Serie Gasto Constantes'!$AR$207</f>
        <v>3415579868.7503996</v>
      </c>
      <c r="DK59" s="7">
        <f t="shared" si="37"/>
        <v>8.5836254682041438E-2</v>
      </c>
      <c r="DL59" s="6">
        <f>+'Serie Gasto $Corrientes'!DX59*'Serie Gasto Constantes'!$AR$207</f>
        <v>39791809200</v>
      </c>
      <c r="DM59" s="6">
        <f>+'Serie Gasto $Corrientes'!DY59*'Serie Gasto Constantes'!$AR$207</f>
        <v>39791809200</v>
      </c>
      <c r="DN59" s="6">
        <f>+'Serie Gasto $Corrientes'!DZ59*'Serie Gasto Constantes'!$AR$207</f>
        <v>8970624591.4116001</v>
      </c>
      <c r="DO59" s="126">
        <f t="shared" si="38"/>
        <v>0.22543897278768618</v>
      </c>
      <c r="DP59" s="6">
        <f>+'Serie Gasto $Corrientes'!EB59*'Serie Gasto Constantes'!$AR$207</f>
        <v>5563164310.7819996</v>
      </c>
      <c r="DQ59" s="7">
        <f t="shared" si="39"/>
        <v>0.13980676985106774</v>
      </c>
      <c r="DR59" s="6">
        <f>+'Serie Gasto $Corrientes'!ED59*'Serie Gasto Constantes'!$AR$207</f>
        <v>39791809200</v>
      </c>
      <c r="DS59" s="6">
        <f>+'Serie Gasto $Corrientes'!EE59*'Serie Gasto Constantes'!$AR$207</f>
        <v>39791809200</v>
      </c>
      <c r="DT59" s="6">
        <f>+'Serie Gasto $Corrientes'!EF59*'Serie Gasto Constantes'!$AR$207</f>
        <v>11812783111.069199</v>
      </c>
      <c r="DU59" s="126">
        <f t="shared" si="40"/>
        <v>0.29686469021039635</v>
      </c>
      <c r="DV59" s="6">
        <f>+'Serie Gasto $Corrientes'!EH59*'Serie Gasto Constantes'!$AR$207</f>
        <v>7822414822.8407993</v>
      </c>
      <c r="DW59" s="7">
        <f t="shared" si="41"/>
        <v>0.19658354269654066</v>
      </c>
      <c r="DX59" s="6">
        <f>+'Serie Gasto $Corrientes'!EJ59*'Serie Gasto Constantes'!$AR$207</f>
        <v>39791809200</v>
      </c>
      <c r="DY59" s="6">
        <f>+'Serie Gasto $Corrientes'!EK59*'Serie Gasto Constantes'!$AR$207</f>
        <v>39385392248.155197</v>
      </c>
      <c r="DZ59" s="6">
        <f>+'Serie Gasto $Corrientes'!EL59*'Serie Gasto Constantes'!$AR$207</f>
        <v>15464725138.075199</v>
      </c>
      <c r="EA59" s="126">
        <f t="shared" si="42"/>
        <v>0.39265129164226015</v>
      </c>
      <c r="EB59" s="6">
        <f>+'Serie Gasto $Corrientes'!EN59*'Serie Gasto Constantes'!$AR$207</f>
        <v>10492808256.7932</v>
      </c>
      <c r="EC59" s="7">
        <f t="shared" si="43"/>
        <v>0.26641370462127822</v>
      </c>
      <c r="ED59" s="6">
        <f>+'Serie Gasto $Corrientes'!EP59*'Serie Gasto Constantes'!$AR$207</f>
        <v>39791809200</v>
      </c>
      <c r="EE59" s="6">
        <f>+'Serie Gasto $Corrientes'!EQ59*'Serie Gasto Constantes'!$AR$207</f>
        <v>39385392248.155197</v>
      </c>
      <c r="EF59" s="6">
        <f>+'Serie Gasto $Corrientes'!ER59*'Serie Gasto Constantes'!$AR$207</f>
        <v>19747074058.826397</v>
      </c>
      <c r="EG59" s="126">
        <f t="shared" si="44"/>
        <v>0.5013806625158429</v>
      </c>
      <c r="EH59" s="6">
        <f>+'Serie Gasto $Corrientes'!ET59*'Serie Gasto Constantes'!$AR$207</f>
        <v>14113274887.467598</v>
      </c>
      <c r="EI59" s="7">
        <f t="shared" si="45"/>
        <v>0.35833780195825421</v>
      </c>
      <c r="EJ59" s="6">
        <f>+'Serie Gasto $Corrientes'!EV59*'Serie Gasto Constantes'!$AR$207</f>
        <v>39791809200</v>
      </c>
      <c r="EK59" s="6">
        <f>+'Serie Gasto $Corrientes'!EW59*'Serie Gasto Constantes'!$AR$207</f>
        <v>39385392248.155197</v>
      </c>
      <c r="EL59" s="6">
        <f>+'Serie Gasto $Corrientes'!EX59*'Serie Gasto Constantes'!$AR$207</f>
        <v>21733388269.397999</v>
      </c>
      <c r="EM59" s="126">
        <f t="shared" si="46"/>
        <v>0.55181342697979563</v>
      </c>
      <c r="EN59" s="6">
        <f>+'Serie Gasto $Corrientes'!EZ59*'Serie Gasto Constantes'!$AR$207</f>
        <v>16602338232.152399</v>
      </c>
      <c r="EO59" s="7">
        <f t="shared" si="47"/>
        <v>0.42153542936797966</v>
      </c>
      <c r="EP59" s="6">
        <f>+'Serie Gasto $Corrientes'!FB59*'Serie Gasto Constantes'!$AR$207</f>
        <v>39791809200</v>
      </c>
      <c r="EQ59" s="6">
        <f>+'Serie Gasto $Corrientes'!FC59*'Serie Gasto Constantes'!$AR$207</f>
        <v>39385392248.155197</v>
      </c>
      <c r="ER59" s="6">
        <f>+'Serie Gasto $Corrientes'!FD59*'Serie Gasto Constantes'!$AR$207</f>
        <v>23599633173.355198</v>
      </c>
      <c r="ES59" s="126">
        <f t="shared" si="48"/>
        <v>0.59919761683878114</v>
      </c>
      <c r="ET59" s="6">
        <f>+'Serie Gasto $Corrientes'!FF59*'Serie Gasto Constantes'!$AR$207</f>
        <v>19400686782.001198</v>
      </c>
      <c r="EU59" s="7">
        <f t="shared" si="49"/>
        <v>0.4925858465433951</v>
      </c>
      <c r="EV59" s="6">
        <f>+'Serie Gasto $Corrientes'!FH59*'Serie Gasto Constantes'!$AR$207</f>
        <v>39791809200</v>
      </c>
      <c r="EW59" s="6">
        <f>+'Serie Gasto $Corrientes'!FI59*'Serie Gasto Constantes'!$AR$207</f>
        <v>39385392248.155197</v>
      </c>
      <c r="EX59" s="6">
        <f>+'Serie Gasto $Corrientes'!FJ59*'Serie Gasto Constantes'!$AR$207</f>
        <v>26143137498.207596</v>
      </c>
      <c r="EY59" s="126">
        <f t="shared" si="50"/>
        <v>0.66377750749536168</v>
      </c>
      <c r="EZ59" s="6">
        <f>+'Serie Gasto $Corrientes'!FL59*'Serie Gasto Constantes'!$AR$207</f>
        <v>21884496879.367199</v>
      </c>
      <c r="FA59" s="7">
        <f t="shared" si="51"/>
        <v>0.55565009335135573</v>
      </c>
      <c r="FB59" s="6">
        <f>+'Serie Gasto $Corrientes'!FQ59*'Serie Gasto Constantes'!$AR$207</f>
        <v>39791809200</v>
      </c>
      <c r="FC59" s="6">
        <f>+'Serie Gasto $Corrientes'!FR59*'Serie Gasto Constantes'!$AR$207</f>
        <v>39385392248.155197</v>
      </c>
      <c r="FD59" s="6">
        <f>+'Serie Gasto $Corrientes'!FS59*'Serie Gasto Constantes'!$AR$207</f>
        <v>28031243463.584396</v>
      </c>
      <c r="FE59" s="126">
        <f t="shared" si="78"/>
        <v>0.71171675241846488</v>
      </c>
      <c r="FF59" s="6">
        <f>+'Serie Gasto $Corrientes'!FU59*'Serie Gasto Constantes'!$AR$207</f>
        <v>24325649882.383198</v>
      </c>
      <c r="FG59" s="7">
        <f t="shared" si="79"/>
        <v>0.61763127123667549</v>
      </c>
      <c r="FH59" s="6">
        <f>+'Serie Gasto $Corrientes'!FW59*'Serie Gasto Constantes'!$AR$207</f>
        <v>39791809200</v>
      </c>
      <c r="FI59" s="6">
        <f>+'Serie Gasto $Corrientes'!FX59*'Serie Gasto Constantes'!$AR$207</f>
        <v>39385392248.155197</v>
      </c>
      <c r="FJ59" s="6">
        <f>+'Serie Gasto $Corrientes'!FY59*'Serie Gasto Constantes'!$AR$207</f>
        <v>30447506661.202797</v>
      </c>
      <c r="FK59" s="126">
        <f t="shared" si="80"/>
        <v>0.77306597505396057</v>
      </c>
      <c r="FL59" s="6">
        <f>+'Serie Gasto $Corrientes'!GA59*'Serie Gasto Constantes'!$AR$207</f>
        <v>26832805838.701199</v>
      </c>
      <c r="FM59" s="7">
        <f t="shared" si="81"/>
        <v>0.68128827230248146</v>
      </c>
      <c r="FN59" s="6">
        <f>+'Serie Gasto $Corrientes'!GC59*'Serie Gasto Constantes'!$AR$207</f>
        <v>39791809200</v>
      </c>
      <c r="FO59" s="6">
        <f>+'Serie Gasto $Corrientes'!GD59*'Serie Gasto Constantes'!$AR$207</f>
        <v>39385392248.155197</v>
      </c>
      <c r="FP59" s="6">
        <f>+'Serie Gasto $Corrientes'!GE59*'Serie Gasto Constantes'!$AR$207</f>
        <v>35615573693.965195</v>
      </c>
      <c r="FQ59" s="126">
        <f t="shared" si="56"/>
        <v>0.90428383877866347</v>
      </c>
      <c r="FR59" s="6">
        <f>+'Serie Gasto $Corrientes'!GG59*'Serie Gasto Constantes'!$AR$207</f>
        <v>34470003898.870796</v>
      </c>
      <c r="FS59" s="7">
        <f t="shared" si="57"/>
        <v>0.87519767942606597</v>
      </c>
      <c r="FT59" s="6">
        <f>+'Serie Gasto $Corrientes'!GI59*'Serie Gasto Constantes'!$AS$207</f>
        <v>39580822000</v>
      </c>
      <c r="FU59" s="6">
        <f>+'Serie Gasto $Corrientes'!GJ59*'Serie Gasto Constantes'!$AS$207</f>
        <v>39580822000</v>
      </c>
      <c r="FV59" s="6">
        <f>+'Serie Gasto $Corrientes'!GK59*'Serie Gasto Constantes'!$AS$207</f>
        <v>6519135101</v>
      </c>
      <c r="FW59" s="126">
        <f t="shared" si="58"/>
        <v>0.16470438893361034</v>
      </c>
      <c r="FX59" s="6">
        <f>+'Serie Gasto $Corrientes'!GM59*'Serie Gasto Constantes'!$AS$207</f>
        <v>1102293749</v>
      </c>
      <c r="FY59" s="7">
        <f t="shared" si="59"/>
        <v>2.7849187897108354E-2</v>
      </c>
      <c r="FZ59" s="6">
        <f>+'Serie Gasto $Corrientes'!GO59*'Serie Gasto Constantes'!$AS$207</f>
        <v>39580822000</v>
      </c>
      <c r="GA59" s="6">
        <f>+'Serie Gasto $Corrientes'!GP59*'Serie Gasto Constantes'!$AS$207</f>
        <v>39580822000</v>
      </c>
      <c r="GB59" s="6">
        <f>+'Serie Gasto $Corrientes'!GQ59*'Serie Gasto Constantes'!$AS$207</f>
        <v>10885564802</v>
      </c>
      <c r="GC59" s="126">
        <f t="shared" si="60"/>
        <v>0.27502119086864846</v>
      </c>
      <c r="GD59" s="6">
        <f>+'Serie Gasto $Corrientes'!GS59*'Serie Gasto Constantes'!$AS$207</f>
        <v>2897031838</v>
      </c>
      <c r="GE59" s="7">
        <f t="shared" si="61"/>
        <v>7.3192816409927003E-2</v>
      </c>
      <c r="GF59" s="6">
        <f>+'Serie Gasto $Corrientes'!GU59*'Serie Gasto Constantes'!$AS$207</f>
        <v>39580822000</v>
      </c>
      <c r="GG59" s="6">
        <f>+'Serie Gasto $Corrientes'!GV59*'Serie Gasto Constantes'!$AS$207</f>
        <v>39580822000</v>
      </c>
      <c r="GH59" s="6">
        <f>+'Serie Gasto $Corrientes'!GW59*'Serie Gasto Constantes'!$AS$207</f>
        <v>12777928414</v>
      </c>
      <c r="GI59" s="126">
        <f t="shared" si="62"/>
        <v>0.32283130486779682</v>
      </c>
      <c r="GJ59" s="6">
        <f>+'Serie Gasto $Corrientes'!GY59*'Serie Gasto Constantes'!$AS$207</f>
        <v>4976068996</v>
      </c>
      <c r="GK59" s="7">
        <f t="shared" si="63"/>
        <v>0.12571919289599393</v>
      </c>
      <c r="GL59" s="6">
        <f>+'Serie Gasto $Corrientes'!HA59*'Serie Gasto Constantes'!$AS$207</f>
        <v>39580822000</v>
      </c>
      <c r="GM59" s="6">
        <f>+'Serie Gasto $Corrientes'!HB59*'Serie Gasto Constantes'!$AS$207</f>
        <v>39580822000</v>
      </c>
      <c r="GN59" s="6">
        <f>+'Serie Gasto $Corrientes'!HC59*'Serie Gasto Constantes'!$AS$207</f>
        <v>14569127681</v>
      </c>
      <c r="GO59" s="126">
        <f t="shared" si="64"/>
        <v>0.3680855258892804</v>
      </c>
      <c r="GP59" s="6">
        <f>+'Serie Gasto $Corrientes'!HE59*'Serie Gasto Constantes'!$AS$207</f>
        <v>7106660894</v>
      </c>
      <c r="GQ59" s="7">
        <f t="shared" si="65"/>
        <v>0.17954808755614018</v>
      </c>
      <c r="GR59" s="6">
        <f>+'Serie Gasto $Corrientes'!HG59*'Serie Gasto Constantes'!$AS$207</f>
        <v>39580822000</v>
      </c>
      <c r="GS59" s="6">
        <f>+'Serie Gasto $Corrientes'!HH59*'Serie Gasto Constantes'!$AS$207</f>
        <v>39580822000</v>
      </c>
      <c r="GT59" s="6">
        <f>+'Serie Gasto $Corrientes'!HI59*'Serie Gasto Constantes'!$AS$207</f>
        <v>16447792906</v>
      </c>
      <c r="GU59" s="126">
        <f t="shared" si="66"/>
        <v>0.41554955341756167</v>
      </c>
      <c r="GV59" s="6">
        <f>+'Serie Gasto $Corrientes'!HK59*'Serie Gasto Constantes'!$AS$207</f>
        <v>9672184213</v>
      </c>
      <c r="GW59" s="7">
        <f t="shared" si="67"/>
        <v>0.24436542053118554</v>
      </c>
      <c r="GX59" s="6">
        <f>+'Serie Gasto $Corrientes'!HM59*'Serie Gasto Constantes'!$AS$207</f>
        <v>39580822000</v>
      </c>
      <c r="GY59" s="6">
        <f>+'Serie Gasto $Corrientes'!HN59*'Serie Gasto Constantes'!$AS$207</f>
        <v>39580822000</v>
      </c>
      <c r="GZ59" s="6">
        <f>+'Serie Gasto $Corrientes'!HO59*'Serie Gasto Constantes'!$AS$207</f>
        <v>20289394507</v>
      </c>
      <c r="HA59" s="126">
        <f t="shared" si="68"/>
        <v>0.51260669894627253</v>
      </c>
      <c r="HB59" s="6">
        <f>+'Serie Gasto $Corrientes'!HQ59*'Serie Gasto Constantes'!$AS$207</f>
        <v>13414445030</v>
      </c>
      <c r="HC59" s="7">
        <f t="shared" si="69"/>
        <v>0.33891274491469631</v>
      </c>
    </row>
    <row r="60" spans="1:211" x14ac:dyDescent="0.35">
      <c r="A60" s="28" t="s">
        <v>185</v>
      </c>
      <c r="B60" s="5"/>
      <c r="C60" s="6"/>
      <c r="D60" s="7"/>
      <c r="E60" s="5"/>
      <c r="F60" s="6"/>
      <c r="G60" s="7"/>
      <c r="H60" s="5"/>
      <c r="I60" s="6"/>
      <c r="J60" s="7"/>
      <c r="K60" s="5"/>
      <c r="L60" s="6"/>
      <c r="M60" s="7"/>
      <c r="N60" s="5"/>
      <c r="O60" s="6"/>
      <c r="P60" s="7"/>
      <c r="Q60" s="5">
        <f>+'Serie Gasto $Corrientes'!Q60*'Serie Gasto Constantes'!$AA$207</f>
        <v>323868197509.46649</v>
      </c>
      <c r="R60" s="6">
        <f>+'Serie Gasto $Corrientes'!R60*'Serie Gasto Constantes'!$AA$207</f>
        <v>317616440044.57385</v>
      </c>
      <c r="S60" s="7">
        <f t="shared" si="5"/>
        <v>0.98069659968787182</v>
      </c>
      <c r="T60" s="5">
        <f>+'Serie Gasto $Corrientes'!T60*'Serie Gasto Constantes'!$AB$207</f>
        <v>409381714200.69043</v>
      </c>
      <c r="U60" s="6">
        <f>+'Serie Gasto $Corrientes'!U60*'Serie Gasto Constantes'!$AB$207</f>
        <v>406562269474.08673</v>
      </c>
      <c r="V60" s="7">
        <f t="shared" si="6"/>
        <v>0.99311291973040705</v>
      </c>
      <c r="W60" s="5">
        <f>+'Serie Gasto $Corrientes'!W60*'Serie Gasto Constantes'!$AC$207</f>
        <v>151501771637.32202</v>
      </c>
      <c r="X60" s="6">
        <f>+'Serie Gasto $Corrientes'!X60*'Serie Gasto Constantes'!$AC$207</f>
        <v>147121827117.97247</v>
      </c>
      <c r="Y60" s="7">
        <f t="shared" si="7"/>
        <v>0.97108981319482757</v>
      </c>
      <c r="Z60" s="5">
        <f>+'Serie Gasto $Corrientes'!Z60*'Serie Gasto Constantes'!$AD$207</f>
        <v>156956409678.49908</v>
      </c>
      <c r="AA60" s="6">
        <f>+'Serie Gasto $Corrientes'!AA60*'Serie Gasto Constantes'!$AD$207</f>
        <v>154248117985.6142</v>
      </c>
      <c r="AB60" s="7">
        <f t="shared" si="8"/>
        <v>0.98274494365389475</v>
      </c>
      <c r="AC60" s="5">
        <f>+'Serie Gasto $Corrientes'!AC60*'Serie Gasto Constantes'!$AE$207</f>
        <v>106245908285.18028</v>
      </c>
      <c r="AD60" s="6">
        <f>+'Serie Gasto $Corrientes'!AD60*'Serie Gasto Constantes'!$AE$207</f>
        <v>103903184134.05603</v>
      </c>
      <c r="AE60" s="126">
        <f t="shared" si="9"/>
        <v>0.97794998236698183</v>
      </c>
      <c r="AF60" s="5">
        <f>+'Serie Gasto $Corrientes'!AF60*'Serie Gasto Constantes'!$AF$207</f>
        <v>104481598505.12688</v>
      </c>
      <c r="AG60" s="6">
        <f>+'Serie Gasto $Corrientes'!AG60*'Serie Gasto Constantes'!$AF$207</f>
        <v>99058425435.359207</v>
      </c>
      <c r="AH60" s="6">
        <f>+'Serie Gasto $Corrientes'!AH60*'Serie Gasto Constantes'!$AF$207</f>
        <v>90491694674.901443</v>
      </c>
      <c r="AI60" s="126">
        <f t="shared" si="96"/>
        <v>0.91351840368139103</v>
      </c>
      <c r="AJ60" s="6">
        <f>+'Serie Gasto $Corrientes'!AJ60*'Serie Gasto Constantes'!$AF$207</f>
        <v>64671715579.991585</v>
      </c>
      <c r="AK60" s="126">
        <f t="shared" si="11"/>
        <v>0.65286436056055885</v>
      </c>
      <c r="AL60" s="5">
        <f>+'Serie Gasto $Corrientes'!AL60*'Serie Gasto Constantes'!$AG$207</f>
        <v>133724363801.38039</v>
      </c>
      <c r="AM60" s="6">
        <f>+'Serie Gasto $Corrientes'!AM60*'Serie Gasto Constantes'!$AG$207</f>
        <v>119236282294.33546</v>
      </c>
      <c r="AN60" s="6">
        <f>+'Serie Gasto $Corrientes'!AN60*'Serie Gasto Constantes'!$AG$207</f>
        <v>108605548362.87112</v>
      </c>
      <c r="AO60" s="126">
        <f t="shared" si="83"/>
        <v>0.91084312822482749</v>
      </c>
      <c r="AP60" s="6">
        <f>+'Serie Gasto $Corrientes'!AP60*'Serie Gasto Constantes'!$AG$207</f>
        <v>67833450995.801941</v>
      </c>
      <c r="AQ60" s="126">
        <f t="shared" si="13"/>
        <v>0.56889941291824808</v>
      </c>
      <c r="AR60" s="5">
        <f>+'Serie Gasto $Corrientes'!AR60*'Serie Gasto Constantes'!$AH$207</f>
        <v>185273180392.64664</v>
      </c>
      <c r="AS60" s="6">
        <f>+'Serie Gasto $Corrientes'!AS60*'Serie Gasto Constantes'!$AH$207</f>
        <v>93121170820.351257</v>
      </c>
      <c r="AT60" s="6">
        <f>+'Serie Gasto $Corrientes'!AT60*'Serie Gasto Constantes'!$AH$207</f>
        <v>86726734292.055557</v>
      </c>
      <c r="AU60" s="126">
        <f t="shared" si="84"/>
        <v>0.93133208622739716</v>
      </c>
      <c r="AV60" s="6">
        <f>+'Serie Gasto $Corrientes'!AV60*'Serie Gasto Constantes'!$AH$207</f>
        <v>60117077817.21096</v>
      </c>
      <c r="AW60" s="126">
        <f t="shared" si="15"/>
        <v>0.64557905884998401</v>
      </c>
      <c r="AX60" s="5">
        <f>+'Serie Gasto $Corrientes'!AX60*'Serie Gasto Constantes'!$AI$207</f>
        <v>136276620646.82521</v>
      </c>
      <c r="AY60" s="6">
        <f>+'Serie Gasto $Corrientes'!AY60*'Serie Gasto Constantes'!$AI$207</f>
        <v>131003809478.1871</v>
      </c>
      <c r="AZ60" s="6">
        <f>+'Serie Gasto $Corrientes'!AZ60*'Serie Gasto Constantes'!$AI$207</f>
        <v>103403212299.41113</v>
      </c>
      <c r="BA60" s="126">
        <f t="shared" si="85"/>
        <v>0.7893145452127357</v>
      </c>
      <c r="BB60" s="6">
        <f>+'Serie Gasto $Corrientes'!BB60*'Serie Gasto Constantes'!$AI$207</f>
        <v>79341472150.548004</v>
      </c>
      <c r="BC60" s="126">
        <f t="shared" si="17"/>
        <v>0.60564248067731818</v>
      </c>
      <c r="BD60" s="5">
        <f>+'Serie Gasto $Corrientes'!BD60*'Serie Gasto Constantes'!$AJ$207</f>
        <v>137493020981.8233</v>
      </c>
      <c r="BE60" s="6">
        <f>+'Serie Gasto $Corrientes'!BE60*'Serie Gasto Constantes'!$AJ$207</f>
        <v>137493020981.8233</v>
      </c>
      <c r="BF60" s="6">
        <f>+'Serie Gasto $Corrientes'!BF60*'Serie Gasto Constantes'!$AJ$207</f>
        <v>96433019660.345383</v>
      </c>
      <c r="BG60" s="126">
        <f t="shared" si="86"/>
        <v>0.70136665098873574</v>
      </c>
      <c r="BH60" s="6">
        <f>+'Serie Gasto $Corrientes'!BH60*'Serie Gasto Constantes'!$AJ$207</f>
        <v>47197874357.1642</v>
      </c>
      <c r="BI60" s="126">
        <f t="shared" si="19"/>
        <v>0.34327469147254974</v>
      </c>
      <c r="BJ60" s="5">
        <f>+'Serie Gasto $Corrientes'!BJ60*'Serie Gasto Constantes'!$AK$207</f>
        <v>185585619304.60684</v>
      </c>
      <c r="BK60" s="6">
        <f>+'Serie Gasto $Corrientes'!BK60*'Serie Gasto Constantes'!$AK$207</f>
        <v>183893719011.79959</v>
      </c>
      <c r="BL60" s="6">
        <f>+'Serie Gasto $Corrientes'!BL60*'Serie Gasto Constantes'!$AK$207</f>
        <v>156435262278.40778</v>
      </c>
      <c r="BM60" s="126">
        <f t="shared" si="87"/>
        <v>0.85068300928956719</v>
      </c>
      <c r="BN60" s="6">
        <f>+'Serie Gasto $Corrientes'!BN60*'Serie Gasto Constantes'!$AK$207</f>
        <v>61341441646.640472</v>
      </c>
      <c r="BO60" s="126">
        <f t="shared" si="21"/>
        <v>0.33357007502091185</v>
      </c>
      <c r="BP60" s="5">
        <f>+'Serie Gasto $Corrientes'!BP60*'Serie Gasto Constantes'!$AL$207</f>
        <v>210285324605.37888</v>
      </c>
      <c r="BQ60" s="6">
        <f>+'Serie Gasto $Corrientes'!BQ60*'Serie Gasto Constantes'!$AL$207</f>
        <v>176721180734.97888</v>
      </c>
      <c r="BR60" s="6">
        <f>+'Serie Gasto $Corrientes'!BR60*'Serie Gasto Constantes'!$AL$207</f>
        <v>160573207933.03577</v>
      </c>
      <c r="BS60" s="126">
        <f t="shared" si="88"/>
        <v>0.9086245760990046</v>
      </c>
      <c r="BT60" s="6">
        <f>+'Serie Gasto $Corrientes'!BT60*'Serie Gasto Constantes'!$AL$207</f>
        <v>84215462073.124924</v>
      </c>
      <c r="BU60" s="126">
        <f t="shared" si="23"/>
        <v>0.47654424740076412</v>
      </c>
      <c r="BV60" s="5">
        <f>+'Serie Gasto $Corrientes'!BV60*'Serie Gasto Constantes'!$AM$207</f>
        <v>499936756380.62152</v>
      </c>
      <c r="BW60" s="6">
        <f>+'Serie Gasto $Corrientes'!BW60*'Serie Gasto Constantes'!$AM$207</f>
        <v>497112423787.78912</v>
      </c>
      <c r="BX60" s="6">
        <f>+'Serie Gasto $Corrientes'!BX60*'Serie Gasto Constantes'!$AM$207</f>
        <v>477309687282.18097</v>
      </c>
      <c r="BY60" s="126">
        <f t="shared" si="89"/>
        <v>0.96016447073537292</v>
      </c>
      <c r="BZ60" s="6">
        <f>+'Serie Gasto $Corrientes'!BZ60*'Serie Gasto Constantes'!$AM$207</f>
        <v>427689861463.80011</v>
      </c>
      <c r="CA60" s="126">
        <f t="shared" si="25"/>
        <v>0.8603483658786516</v>
      </c>
      <c r="CB60" s="5">
        <f>+'Serie Gasto $Corrientes'!CB60*'Serie Gasto Constantes'!$AN$207</f>
        <v>128620904337.95767</v>
      </c>
      <c r="CC60" s="6">
        <f>+'Serie Gasto $Corrientes'!CC60*'Serie Gasto Constantes'!$AN$207</f>
        <v>115080326586.8593</v>
      </c>
      <c r="CD60" s="6">
        <f>+'Serie Gasto $Corrientes'!CD60*'Serie Gasto Constantes'!$AN$207</f>
        <v>107510223565.00214</v>
      </c>
      <c r="CE60" s="126">
        <f t="shared" si="90"/>
        <v>0.93421896473205202</v>
      </c>
      <c r="CF60" s="6">
        <f>+'Serie Gasto $Corrientes'!CF60*'Serie Gasto Constantes'!$AN$207</f>
        <v>62875311452.91967</v>
      </c>
      <c r="CG60" s="7">
        <f t="shared" si="27"/>
        <v>0.54636021045233307</v>
      </c>
      <c r="CH60" s="6">
        <f>+'Serie Gasto $Corrientes'!CH60*'Serie Gasto Constantes'!$AO$207</f>
        <v>193978107052.2959</v>
      </c>
      <c r="CI60" s="6">
        <f>+'Serie Gasto $Corrientes'!CI60*'Serie Gasto Constantes'!$AO$207</f>
        <v>193744324491.73581</v>
      </c>
      <c r="CJ60" s="6">
        <f>+'Serie Gasto $Corrientes'!CJ60*'Serie Gasto Constantes'!$AO$207</f>
        <v>169269907132.01279</v>
      </c>
      <c r="CK60" s="126">
        <f t="shared" si="93"/>
        <v>0.87367672614963754</v>
      </c>
      <c r="CL60" s="6">
        <f>+'Serie Gasto $Corrientes'!CL60*'Serie Gasto Constantes'!$AO$207</f>
        <v>130749210330.69696</v>
      </c>
      <c r="CM60" s="7">
        <f t="shared" si="29"/>
        <v>0.6748544024383748</v>
      </c>
      <c r="CN60" s="6">
        <f>+'Serie Gasto $Corrientes'!CN60*'Serie Gasto Constantes'!$AP$207</f>
        <v>194509191236.00436</v>
      </c>
      <c r="CO60" s="6">
        <f>+'Serie Gasto $Corrientes'!CO60*'Serie Gasto Constantes'!$AP$207</f>
        <v>209615277879.33948</v>
      </c>
      <c r="CP60" s="6">
        <f>+'Serie Gasto $Corrientes'!CP60*'Serie Gasto Constantes'!$AP$207</f>
        <v>204955577231.12573</v>
      </c>
      <c r="CQ60" s="126">
        <f t="shared" si="94"/>
        <v>0.97777022412032388</v>
      </c>
      <c r="CR60" s="6">
        <f>+'Serie Gasto $Corrientes'!CR60*'Serie Gasto Constantes'!$AP$207</f>
        <v>158199786122.89133</v>
      </c>
      <c r="CS60" s="7">
        <f t="shared" si="31"/>
        <v>0.75471496029958096</v>
      </c>
      <c r="CT60" s="6">
        <f>+'Serie Gasto $Corrientes'!DC60*'Serie Gasto Constantes'!$AQ$207</f>
        <v>196171568346.95602</v>
      </c>
      <c r="CU60" s="6">
        <f>+'Serie Gasto $Corrientes'!DD60*'Serie Gasto Constantes'!$AQ$207</f>
        <v>195331894764.32761</v>
      </c>
      <c r="CV60" s="6">
        <f>+'Serie Gasto $Corrientes'!DE60*'Serie Gasto Constantes'!$AQ$207</f>
        <v>182574310927.09558</v>
      </c>
      <c r="CW60" s="126">
        <f t="shared" si="95"/>
        <v>0.93468765634703777</v>
      </c>
      <c r="CX60" s="6">
        <f>+'Serie Gasto $Corrientes'!DG60*'Serie Gasto Constantes'!$AQ$207</f>
        <v>130629213004.64108</v>
      </c>
      <c r="CY60" s="7">
        <f t="shared" si="33"/>
        <v>0.66875516239807231</v>
      </c>
      <c r="CZ60" s="6">
        <f>+'Serie Gasto $Corrientes'!DL60*'Serie Gasto Constantes'!$AR$207</f>
        <v>158837586991.19998</v>
      </c>
      <c r="DA60" s="6">
        <f>+'Serie Gasto $Corrientes'!DM60*'Serie Gasto Constantes'!$AR$207</f>
        <v>158837586991.19998</v>
      </c>
      <c r="DB60" s="6">
        <f>+'Serie Gasto $Corrientes'!DN60*'Serie Gasto Constantes'!$AR$207</f>
        <v>10546911741.880798</v>
      </c>
      <c r="DC60" s="126">
        <f t="shared" si="34"/>
        <v>6.6400604174785938E-2</v>
      </c>
      <c r="DD60" s="6">
        <f>+'Serie Gasto $Corrientes'!DP60*'Serie Gasto Constantes'!$AR$207</f>
        <v>1587803.0375999999</v>
      </c>
      <c r="DE60" s="7">
        <f t="shared" si="35"/>
        <v>9.9963935972407362E-6</v>
      </c>
      <c r="DF60" s="6">
        <f>+'Serie Gasto $Corrientes'!DR60*'Serie Gasto Constantes'!$AR$207</f>
        <v>158837586991.19998</v>
      </c>
      <c r="DG60" s="6">
        <f>+'Serie Gasto $Corrientes'!DS60*'Serie Gasto Constantes'!$AR$207</f>
        <v>158837586991.19998</v>
      </c>
      <c r="DH60" s="6">
        <f>+'Serie Gasto $Corrientes'!DT60*'Serie Gasto Constantes'!$AR$207</f>
        <v>22459936065.449997</v>
      </c>
      <c r="DI60" s="126">
        <f t="shared" si="36"/>
        <v>0.1414018966851614</v>
      </c>
      <c r="DJ60" s="6">
        <f>+'Serie Gasto $Corrientes'!DV60*'Serie Gasto Constantes'!$AR$207</f>
        <v>644840144.16119993</v>
      </c>
      <c r="DK60" s="7">
        <f t="shared" si="37"/>
        <v>4.059745280548273E-3</v>
      </c>
      <c r="DL60" s="6">
        <f>+'Serie Gasto $Corrientes'!DX60*'Serie Gasto Constantes'!$AR$207</f>
        <v>158837586991.19998</v>
      </c>
      <c r="DM60" s="6">
        <f>+'Serie Gasto $Corrientes'!DY60*'Serie Gasto Constantes'!$AR$207</f>
        <v>158837586991.19998</v>
      </c>
      <c r="DN60" s="6">
        <f>+'Serie Gasto $Corrientes'!DZ60*'Serie Gasto Constantes'!$AR$207</f>
        <v>30051084005.825996</v>
      </c>
      <c r="DO60" s="126">
        <f t="shared" si="38"/>
        <v>0.18919378325415448</v>
      </c>
      <c r="DP60" s="6">
        <f>+'Serie Gasto $Corrientes'!EB60*'Serie Gasto Constantes'!$AR$207</f>
        <v>4286723171.5931997</v>
      </c>
      <c r="DQ60" s="7">
        <f t="shared" si="39"/>
        <v>2.6988090494164303E-2</v>
      </c>
      <c r="DR60" s="6">
        <f>+'Serie Gasto $Corrientes'!ED60*'Serie Gasto Constantes'!$AR$207</f>
        <v>158837586991.19998</v>
      </c>
      <c r="DS60" s="6">
        <f>+'Serie Gasto $Corrientes'!EE60*'Serie Gasto Constantes'!$AR$207</f>
        <v>158837586991.19998</v>
      </c>
      <c r="DT60" s="6">
        <f>+'Serie Gasto $Corrientes'!EF60*'Serie Gasto Constantes'!$AR$207</f>
        <v>38936584226.264397</v>
      </c>
      <c r="DU60" s="126">
        <f t="shared" si="40"/>
        <v>0.24513457402511149</v>
      </c>
      <c r="DV60" s="6">
        <f>+'Serie Gasto $Corrientes'!EH60*'Serie Gasto Constantes'!$AR$207</f>
        <v>10169274198.532799</v>
      </c>
      <c r="DW60" s="7">
        <f t="shared" si="41"/>
        <v>6.4023096744073568E-2</v>
      </c>
      <c r="DX60" s="6">
        <f>+'Serie Gasto $Corrientes'!EJ60*'Serie Gasto Constantes'!$AR$207</f>
        <v>158837586991.19998</v>
      </c>
      <c r="DY60" s="6">
        <f>+'Serie Gasto $Corrientes'!EK60*'Serie Gasto Constantes'!$AR$207</f>
        <v>158837586991.19998</v>
      </c>
      <c r="DZ60" s="6">
        <f>+'Serie Gasto $Corrientes'!EL60*'Serie Gasto Constantes'!$AR$207</f>
        <v>67080423821.689194</v>
      </c>
      <c r="EA60" s="126">
        <f t="shared" si="42"/>
        <v>0.42232084415514082</v>
      </c>
      <c r="EB60" s="6">
        <f>+'Serie Gasto $Corrientes'!EN60*'Serie Gasto Constantes'!$AR$207</f>
        <v>17319383488.9296</v>
      </c>
      <c r="EC60" s="7">
        <f t="shared" si="43"/>
        <v>0.10903831905913516</v>
      </c>
      <c r="ED60" s="6">
        <f>+'Serie Gasto $Corrientes'!EP60*'Serie Gasto Constantes'!$AR$207</f>
        <v>158837586991.19998</v>
      </c>
      <c r="EE60" s="6">
        <f>+'Serie Gasto $Corrientes'!EQ60*'Serie Gasto Constantes'!$AR$207</f>
        <v>158837586991.19998</v>
      </c>
      <c r="EF60" s="6">
        <f>+'Serie Gasto $Corrientes'!ER60*'Serie Gasto Constantes'!$AR$207</f>
        <v>67080423821.689194</v>
      </c>
      <c r="EG60" s="126">
        <f t="shared" si="44"/>
        <v>0.42232084415514082</v>
      </c>
      <c r="EH60" s="6">
        <f>+'Serie Gasto $Corrientes'!ET60*'Serie Gasto Constantes'!$AR$207</f>
        <v>24722206203.161999</v>
      </c>
      <c r="EI60" s="7">
        <f t="shared" si="45"/>
        <v>0.15564455914664377</v>
      </c>
      <c r="EJ60" s="6">
        <f>+'Serie Gasto $Corrientes'!EV60*'Serie Gasto Constantes'!$AR$207</f>
        <v>158837586991.19998</v>
      </c>
      <c r="EK60" s="6">
        <f>+'Serie Gasto $Corrientes'!EW60*'Serie Gasto Constantes'!$AR$207</f>
        <v>158837586991.19998</v>
      </c>
      <c r="EL60" s="6">
        <f>+'Serie Gasto $Corrientes'!EX60*'Serie Gasto Constantes'!$AR$207</f>
        <v>69841555559.911194</v>
      </c>
      <c r="EM60" s="126">
        <f t="shared" si="46"/>
        <v>0.4397042090785514</v>
      </c>
      <c r="EN60" s="6">
        <f>+'Serie Gasto $Corrientes'!EZ60*'Serie Gasto Constantes'!$AR$207</f>
        <v>35281535375.704796</v>
      </c>
      <c r="EO60" s="7">
        <f t="shared" si="47"/>
        <v>0.22212334022462507</v>
      </c>
      <c r="EP60" s="6">
        <f>+'Serie Gasto $Corrientes'!FB60*'Serie Gasto Constantes'!$AR$207</f>
        <v>158837586991.19998</v>
      </c>
      <c r="EQ60" s="6">
        <f>+'Serie Gasto $Corrientes'!FC60*'Serie Gasto Constantes'!$AR$207</f>
        <v>158837586991.19998</v>
      </c>
      <c r="ER60" s="6">
        <f>+'Serie Gasto $Corrientes'!FD60*'Serie Gasto Constantes'!$AR$207</f>
        <v>81250109146.096786</v>
      </c>
      <c r="ES60" s="126">
        <f t="shared" si="48"/>
        <v>0.51152948546491239</v>
      </c>
      <c r="ET60" s="6">
        <f>+'Serie Gasto $Corrientes'!FF60*'Serie Gasto Constantes'!$AR$207</f>
        <v>44313740178.567596</v>
      </c>
      <c r="EU60" s="7">
        <f t="shared" si="49"/>
        <v>0.27898774476486282</v>
      </c>
      <c r="EV60" s="6">
        <f>+'Serie Gasto $Corrientes'!FH60*'Serie Gasto Constantes'!$AR$207</f>
        <v>158837586991.19998</v>
      </c>
      <c r="EW60" s="6">
        <f>+'Serie Gasto $Corrientes'!FI60*'Serie Gasto Constantes'!$AR$207</f>
        <v>152759863028.7912</v>
      </c>
      <c r="EX60" s="6">
        <f>+'Serie Gasto $Corrientes'!FJ60*'Serie Gasto Constantes'!$AR$207</f>
        <v>90524998329.698395</v>
      </c>
      <c r="EY60" s="126">
        <f t="shared" si="50"/>
        <v>0.59259674979308419</v>
      </c>
      <c r="EZ60" s="6">
        <f>+'Serie Gasto $Corrientes'!FL60*'Serie Gasto Constantes'!$AR$207</f>
        <v>51483860668.531197</v>
      </c>
      <c r="FA60" s="7">
        <f t="shared" si="51"/>
        <v>0.33702478941623459</v>
      </c>
      <c r="FB60" s="6">
        <f>+'Serie Gasto $Corrientes'!FQ60*'Serie Gasto Constantes'!$AR$207</f>
        <v>158837586991.19998</v>
      </c>
      <c r="FC60" s="6">
        <f>+'Serie Gasto $Corrientes'!FR60*'Serie Gasto Constantes'!$AR$207</f>
        <v>152759863028.7912</v>
      </c>
      <c r="FD60" s="6">
        <f>+'Serie Gasto $Corrientes'!FS60*'Serie Gasto Constantes'!$AR$207</f>
        <v>97673426044.849197</v>
      </c>
      <c r="FE60" s="126">
        <f t="shared" si="78"/>
        <v>0.63939194568693958</v>
      </c>
      <c r="FF60" s="6">
        <f>+'Serie Gasto $Corrientes'!FU60*'Serie Gasto Constantes'!$AR$207</f>
        <v>61468201124.693993</v>
      </c>
      <c r="FG60" s="7">
        <f t="shared" si="79"/>
        <v>0.40238450012951937</v>
      </c>
      <c r="FH60" s="6">
        <f>+'Serie Gasto $Corrientes'!FW60*'Serie Gasto Constantes'!$AR$207</f>
        <v>158837586991.19998</v>
      </c>
      <c r="FI60" s="6">
        <f>+'Serie Gasto $Corrientes'!FX60*'Serie Gasto Constantes'!$AR$207</f>
        <v>152759863028.7912</v>
      </c>
      <c r="FJ60" s="6">
        <f>+'Serie Gasto $Corrientes'!FY60*'Serie Gasto Constantes'!$AR$207</f>
        <v>106493234115.7932</v>
      </c>
      <c r="FK60" s="126">
        <f t="shared" si="80"/>
        <v>0.69712836869801353</v>
      </c>
      <c r="FL60" s="6">
        <f>+'Serie Gasto $Corrientes'!GA60*'Serie Gasto Constantes'!$AR$207</f>
        <v>71059844175.059998</v>
      </c>
      <c r="FM60" s="7">
        <f t="shared" si="81"/>
        <v>0.46517352638413334</v>
      </c>
      <c r="FN60" s="6">
        <f>+'Serie Gasto $Corrientes'!GC60*'Serie Gasto Constantes'!$AR$207</f>
        <v>158837586991.19998</v>
      </c>
      <c r="FO60" s="6">
        <f>+'Serie Gasto $Corrientes'!GD60*'Serie Gasto Constantes'!$AR$207</f>
        <v>136493687524.66199</v>
      </c>
      <c r="FP60" s="6">
        <f>+'Serie Gasto $Corrientes'!GE60*'Serie Gasto Constantes'!$AR$207</f>
        <v>121507507597.49159</v>
      </c>
      <c r="FQ60" s="126">
        <f t="shared" si="56"/>
        <v>0.89020605861745317</v>
      </c>
      <c r="FR60" s="6">
        <f>+'Serie Gasto $Corrientes'!GG60*'Serie Gasto Constantes'!$AR$207</f>
        <v>93392536644.513596</v>
      </c>
      <c r="FS60" s="7">
        <f t="shared" si="57"/>
        <v>0.68422604985039492</v>
      </c>
      <c r="FT60" s="6">
        <f>+'Serie Gasto $Corrientes'!GI60*'Serie Gasto Constantes'!$AS$207</f>
        <v>199518678000</v>
      </c>
      <c r="FU60" s="6">
        <f>+'Serie Gasto $Corrientes'!GJ60*'Serie Gasto Constantes'!$AS$207</f>
        <v>199518678000</v>
      </c>
      <c r="FV60" s="6">
        <f>+'Serie Gasto $Corrientes'!GK60*'Serie Gasto Constantes'!$AS$207</f>
        <v>40841187514</v>
      </c>
      <c r="FW60" s="126">
        <f t="shared" si="58"/>
        <v>0.20469856718878218</v>
      </c>
      <c r="FX60" s="6">
        <f>+'Serie Gasto $Corrientes'!GM60*'Serie Gasto Constantes'!$AS$207</f>
        <v>0</v>
      </c>
      <c r="FY60" s="7">
        <f t="shared" si="59"/>
        <v>0</v>
      </c>
      <c r="FZ60" s="6">
        <f>+'Serie Gasto $Corrientes'!GO60*'Serie Gasto Constantes'!$AS$207</f>
        <v>199518678000</v>
      </c>
      <c r="GA60" s="6">
        <f>+'Serie Gasto $Corrientes'!GP60*'Serie Gasto Constantes'!$AS$207</f>
        <v>199518678000</v>
      </c>
      <c r="GB60" s="6">
        <f>+'Serie Gasto $Corrientes'!GQ60*'Serie Gasto Constantes'!$AS$207</f>
        <v>80729340535</v>
      </c>
      <c r="GC60" s="126">
        <f t="shared" si="60"/>
        <v>0.40462046633548765</v>
      </c>
      <c r="GD60" s="6">
        <f>+'Serie Gasto $Corrientes'!GS60*'Serie Gasto Constantes'!$AS$207</f>
        <v>91304539</v>
      </c>
      <c r="GE60" s="7">
        <f t="shared" si="61"/>
        <v>4.5762401753684433E-4</v>
      </c>
      <c r="GF60" s="6">
        <f>+'Serie Gasto $Corrientes'!GU60*'Serie Gasto Constantes'!$AS$207</f>
        <v>199518678000</v>
      </c>
      <c r="GG60" s="6">
        <f>+'Serie Gasto $Corrientes'!GV60*'Serie Gasto Constantes'!$AS$207</f>
        <v>199518678000</v>
      </c>
      <c r="GH60" s="6">
        <f>+'Serie Gasto $Corrientes'!GW60*'Serie Gasto Constantes'!$AS$207</f>
        <v>92821444060</v>
      </c>
      <c r="GI60" s="126">
        <f t="shared" si="62"/>
        <v>0.46522683986508773</v>
      </c>
      <c r="GJ60" s="6">
        <f>+'Serie Gasto $Corrientes'!GY60*'Serie Gasto Constantes'!$AS$207</f>
        <v>2441132175</v>
      </c>
      <c r="GK60" s="7">
        <f t="shared" si="63"/>
        <v>1.2235106003458984E-2</v>
      </c>
      <c r="GL60" s="6">
        <f>+'Serie Gasto $Corrientes'!HA60*'Serie Gasto Constantes'!$AS$207</f>
        <v>199518678000</v>
      </c>
      <c r="GM60" s="6">
        <f>+'Serie Gasto $Corrientes'!HB60*'Serie Gasto Constantes'!$AS$207</f>
        <v>199518678000</v>
      </c>
      <c r="GN60" s="6">
        <f>+'Serie Gasto $Corrientes'!HC60*'Serie Gasto Constantes'!$AS$207</f>
        <v>98452264380</v>
      </c>
      <c r="GO60" s="126">
        <f t="shared" si="64"/>
        <v>0.49344886086304163</v>
      </c>
      <c r="GP60" s="6">
        <f>+'Serie Gasto $Corrientes'!HE60*'Serie Gasto Constantes'!$AS$207</f>
        <v>7989453523</v>
      </c>
      <c r="GQ60" s="7">
        <f t="shared" si="65"/>
        <v>4.0043637032318349E-2</v>
      </c>
      <c r="GR60" s="6">
        <f>+'Serie Gasto $Corrientes'!HG60*'Serie Gasto Constantes'!$AS$207</f>
        <v>199518678000</v>
      </c>
      <c r="GS60" s="6">
        <f>+'Serie Gasto $Corrientes'!HH60*'Serie Gasto Constantes'!$AS$207</f>
        <v>199518678000</v>
      </c>
      <c r="GT60" s="6">
        <f>+'Serie Gasto $Corrientes'!HI60*'Serie Gasto Constantes'!$AS$207</f>
        <v>106009427147</v>
      </c>
      <c r="GU60" s="126">
        <f t="shared" si="66"/>
        <v>0.53132582979023146</v>
      </c>
      <c r="GV60" s="6">
        <f>+'Serie Gasto $Corrientes'!HK60*'Serie Gasto Constantes'!$AS$207</f>
        <v>19574825901</v>
      </c>
      <c r="GW60" s="7">
        <f t="shared" si="67"/>
        <v>9.8110242595933803E-2</v>
      </c>
      <c r="GX60" s="6">
        <f>+'Serie Gasto $Corrientes'!HM60*'Serie Gasto Constantes'!$AS$207</f>
        <v>199518678000</v>
      </c>
      <c r="GY60" s="6">
        <f>+'Serie Gasto $Corrientes'!HN60*'Serie Gasto Constantes'!$AS$207</f>
        <v>199518678000</v>
      </c>
      <c r="GZ60" s="6">
        <f>+'Serie Gasto $Corrientes'!HO60*'Serie Gasto Constantes'!$AS$207</f>
        <v>107926076016</v>
      </c>
      <c r="HA60" s="126">
        <f t="shared" si="68"/>
        <v>0.54093219290476657</v>
      </c>
      <c r="HB60" s="6">
        <f>+'Serie Gasto $Corrientes'!HQ60*'Serie Gasto Constantes'!$AS$207</f>
        <v>27865581052</v>
      </c>
      <c r="HC60" s="7">
        <f t="shared" si="69"/>
        <v>0.13966402209220732</v>
      </c>
    </row>
    <row r="61" spans="1:211" x14ac:dyDescent="0.35">
      <c r="A61" s="43" t="s">
        <v>42</v>
      </c>
      <c r="B61" s="3">
        <f>+'Serie Gasto $Corrientes'!B61*'Serie Gasto Constantes'!$V$207</f>
        <v>24954469423.857681</v>
      </c>
      <c r="C61" s="1">
        <f>+'Serie Gasto $Corrientes'!C61*'Serie Gasto Constantes'!$V$207</f>
        <v>24696170876.118622</v>
      </c>
      <c r="D61" s="4">
        <f t="shared" si="0"/>
        <v>0.98964920698766234</v>
      </c>
      <c r="E61" s="3">
        <f>+'Serie Gasto $Corrientes'!E61*'Serie Gasto Constantes'!$W$207</f>
        <v>29957458981.740223</v>
      </c>
      <c r="F61" s="1">
        <f>+'Serie Gasto $Corrientes'!F61*'Serie Gasto Constantes'!$W$207</f>
        <v>29418004582.404388</v>
      </c>
      <c r="G61" s="4">
        <f t="shared" si="1"/>
        <v>0.98199265165765082</v>
      </c>
      <c r="H61" s="3">
        <f>+'Serie Gasto $Corrientes'!H61*'Serie Gasto Constantes'!$X$207</f>
        <v>28171572571.280033</v>
      </c>
      <c r="I61" s="1">
        <f>+'Serie Gasto $Corrientes'!I61*'Serie Gasto Constantes'!$X$207</f>
        <v>27242449480.25346</v>
      </c>
      <c r="J61" s="4">
        <f t="shared" si="2"/>
        <v>0.9670191257986861</v>
      </c>
      <c r="K61" s="3">
        <f>+'Serie Gasto $Corrientes'!K61*'Serie Gasto Constantes'!$Y$207</f>
        <v>24643724642.233559</v>
      </c>
      <c r="L61" s="1">
        <f>+'Serie Gasto $Corrientes'!L61*'Serie Gasto Constantes'!$Y$207</f>
        <v>24108170702.175896</v>
      </c>
      <c r="M61" s="4">
        <f t="shared" si="3"/>
        <v>0.97826814136935092</v>
      </c>
      <c r="N61" s="3">
        <f>+'Serie Gasto $Corrientes'!N61*'Serie Gasto Constantes'!$Z$207</f>
        <v>39001073496.787102</v>
      </c>
      <c r="O61" s="1">
        <f>+'Serie Gasto $Corrientes'!O61*'Serie Gasto Constantes'!$Z$207</f>
        <v>24882813026.235958</v>
      </c>
      <c r="P61" s="4">
        <f t="shared" si="4"/>
        <v>0.63800328542971507</v>
      </c>
      <c r="Q61" s="3">
        <f>+'Serie Gasto $Corrientes'!Q61*'Serie Gasto Constantes'!$AA$207</f>
        <v>43637208930.38797</v>
      </c>
      <c r="R61" s="1">
        <f>+'Serie Gasto $Corrientes'!R61*'Serie Gasto Constantes'!$AA$207</f>
        <v>41164897871.829651</v>
      </c>
      <c r="S61" s="4">
        <f t="shared" si="5"/>
        <v>0.94334396907688889</v>
      </c>
      <c r="T61" s="3">
        <f>+'Serie Gasto $Corrientes'!T61*'Serie Gasto Constantes'!$AB$207</f>
        <v>34915214884.539482</v>
      </c>
      <c r="U61" s="1">
        <f>+'Serie Gasto $Corrientes'!U61*'Serie Gasto Constantes'!$AB$207</f>
        <v>32198404426.645367</v>
      </c>
      <c r="V61" s="4">
        <f t="shared" si="6"/>
        <v>0.92218835064087989</v>
      </c>
      <c r="W61" s="3">
        <f>+'Serie Gasto $Corrientes'!W61*'Serie Gasto Constantes'!$AC$207</f>
        <v>37217336998.341568</v>
      </c>
      <c r="X61" s="1">
        <f>+'Serie Gasto $Corrientes'!X61*'Serie Gasto Constantes'!$AC$207</f>
        <v>34939242396.711761</v>
      </c>
      <c r="Y61" s="4">
        <f t="shared" si="7"/>
        <v>0.93878942489272355</v>
      </c>
      <c r="Z61" s="3">
        <f>+'Serie Gasto $Corrientes'!Z61*'Serie Gasto Constantes'!$AD$207</f>
        <v>33657454175.424438</v>
      </c>
      <c r="AA61" s="1">
        <f>+'Serie Gasto $Corrientes'!AA61*'Serie Gasto Constantes'!$AD$207</f>
        <v>31722833219.50061</v>
      </c>
      <c r="AB61" s="4">
        <f t="shared" si="8"/>
        <v>0.94252028255492881</v>
      </c>
      <c r="AC61" s="3">
        <f>+'Serie Gasto $Corrientes'!AC61*'Serie Gasto Constantes'!$AE$207</f>
        <v>33366519074.71653</v>
      </c>
      <c r="AD61" s="1">
        <f>+'Serie Gasto $Corrientes'!AD61*'Serie Gasto Constantes'!$AE$207</f>
        <v>30091635208.353569</v>
      </c>
      <c r="AE61" s="125">
        <f t="shared" si="9"/>
        <v>0.9018511982316878</v>
      </c>
      <c r="AF61" s="3">
        <f>+'Serie Gasto $Corrientes'!AF61*'Serie Gasto Constantes'!$AF$207</f>
        <v>33300036330.624985</v>
      </c>
      <c r="AG61" s="1">
        <f>+'Serie Gasto $Corrientes'!AG61*'Serie Gasto Constantes'!$AF$207</f>
        <v>32618250483.594524</v>
      </c>
      <c r="AH61" s="1">
        <f>+'Serie Gasto $Corrientes'!AH61*'Serie Gasto Constantes'!$AF$207</f>
        <v>30798674247.278362</v>
      </c>
      <c r="AI61" s="125">
        <f t="shared" si="96"/>
        <v>0.94421600762336022</v>
      </c>
      <c r="AJ61" s="1">
        <f>+'Serie Gasto $Corrientes'!AJ61*'Serie Gasto Constantes'!$AF$207</f>
        <v>25788710401.625832</v>
      </c>
      <c r="AK61" s="125">
        <f t="shared" si="11"/>
        <v>0.79062212164310786</v>
      </c>
      <c r="AL61" s="3">
        <f>+'Serie Gasto $Corrientes'!AL61*'Serie Gasto Constantes'!$AG$207</f>
        <v>34305268363.074509</v>
      </c>
      <c r="AM61" s="1">
        <f>+'Serie Gasto $Corrientes'!AM61*'Serie Gasto Constantes'!$AG$207</f>
        <v>34884332922.141563</v>
      </c>
      <c r="AN61" s="1">
        <f>+'Serie Gasto $Corrientes'!AN61*'Serie Gasto Constantes'!$AG$207</f>
        <v>34037227042.693676</v>
      </c>
      <c r="AO61" s="125">
        <f t="shared" si="83"/>
        <v>0.9757167241426532</v>
      </c>
      <c r="AP61" s="1">
        <f>+'Serie Gasto $Corrientes'!AP61*'Serie Gasto Constantes'!$AG$207</f>
        <v>30231641178.472439</v>
      </c>
      <c r="AQ61" s="125">
        <f t="shared" si="13"/>
        <v>0.86662517657845195</v>
      </c>
      <c r="AR61" s="3">
        <f>+'Serie Gasto $Corrientes'!AR61*'Serie Gasto Constantes'!$AH$207</f>
        <v>32055486876.008442</v>
      </c>
      <c r="AS61" s="1">
        <f>+'Serie Gasto $Corrientes'!AS61*'Serie Gasto Constantes'!$AH$207</f>
        <v>32055486876.008442</v>
      </c>
      <c r="AT61" s="1">
        <f>+'Serie Gasto $Corrientes'!AT61*'Serie Gasto Constantes'!$AH$207</f>
        <v>30936159617.772179</v>
      </c>
      <c r="AU61" s="125">
        <f t="shared" si="84"/>
        <v>0.96508157051035115</v>
      </c>
      <c r="AV61" s="1">
        <f>+'Serie Gasto $Corrientes'!AV61*'Serie Gasto Constantes'!$AH$207</f>
        <v>27003826662.981323</v>
      </c>
      <c r="AW61" s="125">
        <f t="shared" si="15"/>
        <v>0.84240887581688939</v>
      </c>
      <c r="AX61" s="3">
        <f>+'Serie Gasto $Corrientes'!AX61*'Serie Gasto Constantes'!$AI$207</f>
        <v>61359997504.198433</v>
      </c>
      <c r="AY61" s="1">
        <f>+'Serie Gasto $Corrientes'!AY61*'Serie Gasto Constantes'!$AI$207</f>
        <v>61359997504.198433</v>
      </c>
      <c r="AZ61" s="1">
        <f>+'Serie Gasto $Corrientes'!AZ61*'Serie Gasto Constantes'!$AI$207</f>
        <v>58725634002.588867</v>
      </c>
      <c r="BA61" s="125">
        <f t="shared" si="85"/>
        <v>0.9570670859067536</v>
      </c>
      <c r="BB61" s="1">
        <f>+'Serie Gasto $Corrientes'!BB61*'Serie Gasto Constantes'!$AI$207</f>
        <v>40904538521.947327</v>
      </c>
      <c r="BC61" s="125">
        <f t="shared" si="17"/>
        <v>0.66663201084955259</v>
      </c>
      <c r="BD61" s="3">
        <f>+'Serie Gasto $Corrientes'!BD61*'Serie Gasto Constantes'!$AJ$207</f>
        <v>41432242409.475586</v>
      </c>
      <c r="BE61" s="1">
        <f>+'Serie Gasto $Corrientes'!BE61*'Serie Gasto Constantes'!$AJ$207</f>
        <v>41432242409.475586</v>
      </c>
      <c r="BF61" s="1">
        <f>+'Serie Gasto $Corrientes'!BF61*'Serie Gasto Constantes'!$AJ$207</f>
        <v>40376480938.29213</v>
      </c>
      <c r="BG61" s="125">
        <f t="shared" si="86"/>
        <v>0.97451836034484096</v>
      </c>
      <c r="BH61" s="1">
        <f>+'Serie Gasto $Corrientes'!BH61*'Serie Gasto Constantes'!$AJ$207</f>
        <v>34149613548.046631</v>
      </c>
      <c r="BI61" s="125">
        <f t="shared" si="19"/>
        <v>0.82422798193120694</v>
      </c>
      <c r="BJ61" s="3">
        <f>+'Serie Gasto $Corrientes'!BJ61*'Serie Gasto Constantes'!$AK$207</f>
        <v>43283536711.424843</v>
      </c>
      <c r="BK61" s="1">
        <f>+'Serie Gasto $Corrientes'!BK61*'Serie Gasto Constantes'!$AK$207</f>
        <v>52690794822.196617</v>
      </c>
      <c r="BL61" s="1">
        <f>+'Serie Gasto $Corrientes'!BL61*'Serie Gasto Constantes'!$AK$207</f>
        <v>51268869872.307549</v>
      </c>
      <c r="BM61" s="125">
        <f t="shared" si="87"/>
        <v>0.97301378818278772</v>
      </c>
      <c r="BN61" s="1">
        <f>+'Serie Gasto $Corrientes'!BN61*'Serie Gasto Constantes'!$AK$207</f>
        <v>43826733362.219788</v>
      </c>
      <c r="BO61" s="125">
        <f t="shared" si="21"/>
        <v>0.83177210573709659</v>
      </c>
      <c r="BP61" s="3">
        <f>+'Serie Gasto $Corrientes'!BP61*'Serie Gasto Constantes'!$AL$207</f>
        <v>55450904902.560959</v>
      </c>
      <c r="BQ61" s="1">
        <f>+'Serie Gasto $Corrientes'!BQ61*'Serie Gasto Constantes'!$AL$207</f>
        <v>66050905222.560959</v>
      </c>
      <c r="BR61" s="1">
        <f>+'Serie Gasto $Corrientes'!BR61*'Serie Gasto Constantes'!$AL$207</f>
        <v>64010111593.952095</v>
      </c>
      <c r="BS61" s="125">
        <f t="shared" si="88"/>
        <v>0.969102715220445</v>
      </c>
      <c r="BT61" s="1">
        <f>+'Serie Gasto $Corrientes'!BT61*'Serie Gasto Constantes'!$AL$207</f>
        <v>54760895361.959053</v>
      </c>
      <c r="BU61" s="125">
        <f t="shared" si="23"/>
        <v>0.82907108051646228</v>
      </c>
      <c r="BV61" s="3">
        <f>+'Serie Gasto $Corrientes'!BV61*'Serie Gasto Constantes'!$AM$207</f>
        <v>60198811065.877457</v>
      </c>
      <c r="BW61" s="1">
        <f>+'Serie Gasto $Corrientes'!BW61*'Serie Gasto Constantes'!$AM$207</f>
        <v>60198811065.877457</v>
      </c>
      <c r="BX61" s="1">
        <f>+'Serie Gasto $Corrientes'!BX61*'Serie Gasto Constantes'!$AM$207</f>
        <v>57848607362.255188</v>
      </c>
      <c r="BY61" s="125">
        <f t="shared" si="89"/>
        <v>0.96095930032487908</v>
      </c>
      <c r="BZ61" s="1">
        <f>+'Serie Gasto $Corrientes'!BZ61*'Serie Gasto Constantes'!$AM$207</f>
        <v>48535365344.68454</v>
      </c>
      <c r="CA61" s="125">
        <f t="shared" si="25"/>
        <v>0.80625122797808679</v>
      </c>
      <c r="CB61" s="3">
        <f>+'Serie Gasto $Corrientes'!CB61*'Serie Gasto Constantes'!$AN$207</f>
        <v>54292357210.822296</v>
      </c>
      <c r="CC61" s="1">
        <f>+'Serie Gasto $Corrientes'!CC61*'Serie Gasto Constantes'!$AN$207</f>
        <v>51991050661.907967</v>
      </c>
      <c r="CD61" s="1">
        <f>+'Serie Gasto $Corrientes'!CD61*'Serie Gasto Constantes'!$AN$207</f>
        <v>50652916119.534103</v>
      </c>
      <c r="CE61" s="125">
        <f t="shared" si="90"/>
        <v>0.97426221387454537</v>
      </c>
      <c r="CF61" s="1">
        <f>+'Serie Gasto $Corrientes'!CF61*'Serie Gasto Constantes'!$AN$207</f>
        <v>43061027096.585861</v>
      </c>
      <c r="CG61" s="4">
        <f t="shared" si="27"/>
        <v>0.82823921710309223</v>
      </c>
      <c r="CH61" s="1">
        <f>+'Serie Gasto $Corrientes'!CH61*'Serie Gasto Constantes'!$AO$207</f>
        <v>49673425275.332558</v>
      </c>
      <c r="CI61" s="1">
        <f>+'Serie Gasto $Corrientes'!CI61*'Serie Gasto Constantes'!$AO$207</f>
        <v>49450516322.240372</v>
      </c>
      <c r="CJ61" s="1">
        <f>+'Serie Gasto $Corrientes'!CJ61*'Serie Gasto Constantes'!$AO$207</f>
        <v>47335185356.743874</v>
      </c>
      <c r="CK61" s="125">
        <f t="shared" si="93"/>
        <v>0.95722327848485722</v>
      </c>
      <c r="CL61" s="1">
        <f>+'Serie Gasto $Corrientes'!CL61*'Serie Gasto Constantes'!$AO$207</f>
        <v>42401806956.692924</v>
      </c>
      <c r="CM61" s="4">
        <f t="shared" si="29"/>
        <v>0.85745933733805546</v>
      </c>
      <c r="CN61" s="1">
        <f>+'Serie Gasto $Corrientes'!CN61*'Serie Gasto Constantes'!$AP$207</f>
        <v>46697614676.421799</v>
      </c>
      <c r="CO61" s="1">
        <f>+'Serie Gasto $Corrientes'!CO61*'Serie Gasto Constantes'!$AP$207</f>
        <v>47658837090.13282</v>
      </c>
      <c r="CP61" s="1">
        <f>+'Serie Gasto $Corrientes'!CP61*'Serie Gasto Constantes'!$AP$207</f>
        <v>47450265132.078789</v>
      </c>
      <c r="CQ61" s="125">
        <f t="shared" si="94"/>
        <v>0.9956236456701707</v>
      </c>
      <c r="CR61" s="1">
        <f>+'Serie Gasto $Corrientes'!CR61*'Serie Gasto Constantes'!$AP$207</f>
        <v>45293315876.747864</v>
      </c>
      <c r="CS61" s="4">
        <f t="shared" si="31"/>
        <v>0.95036552803604368</v>
      </c>
      <c r="CT61" s="1">
        <f>+'Serie Gasto $Corrientes'!DC61*'Serie Gasto Constantes'!$AQ$207</f>
        <v>40903304852.923843</v>
      </c>
      <c r="CU61" s="1">
        <f>+'Serie Gasto $Corrientes'!DD61*'Serie Gasto Constantes'!$AQ$207</f>
        <v>41420699748.423813</v>
      </c>
      <c r="CV61" s="1">
        <f>+'Serie Gasto $Corrientes'!DE61*'Serie Gasto Constantes'!$AQ$207</f>
        <v>41056726951.16153</v>
      </c>
      <c r="CW61" s="125">
        <f t="shared" si="95"/>
        <v>0.9912127800961128</v>
      </c>
      <c r="CX61" s="1">
        <f>+'Serie Gasto $Corrientes'!DG61*'Serie Gasto Constantes'!$AQ$207</f>
        <v>39707015441.057404</v>
      </c>
      <c r="CY61" s="4">
        <f t="shared" si="33"/>
        <v>0.95862734531828808</v>
      </c>
      <c r="CZ61" s="1">
        <f>+'Serie Gasto $Corrientes'!DL61*'Serie Gasto Constantes'!$AR$207</f>
        <v>44097733227.599998</v>
      </c>
      <c r="DA61" s="1">
        <f>+'Serie Gasto $Corrientes'!DM61*'Serie Gasto Constantes'!$AR$207</f>
        <v>44097733227.599998</v>
      </c>
      <c r="DB61" s="1">
        <f>+'Serie Gasto $Corrientes'!DN61*'Serie Gasto Constantes'!$AR$207</f>
        <v>7309065940.3007994</v>
      </c>
      <c r="DC61" s="125">
        <f t="shared" si="34"/>
        <v>0.16574697621251386</v>
      </c>
      <c r="DD61" s="1">
        <f>+'Serie Gasto $Corrientes'!DP61*'Serie Gasto Constantes'!$AR$207</f>
        <v>704982764.53799999</v>
      </c>
      <c r="DE61" s="4">
        <f t="shared" si="35"/>
        <v>1.5986825465594764E-2</v>
      </c>
      <c r="DF61" s="1">
        <f>+'Serie Gasto $Corrientes'!DR61*'Serie Gasto Constantes'!$AR$207</f>
        <v>44097733227.599998</v>
      </c>
      <c r="DG61" s="1">
        <f>+'Serie Gasto $Corrientes'!DS61*'Serie Gasto Constantes'!$AR$207</f>
        <v>44097733227.599998</v>
      </c>
      <c r="DH61" s="1">
        <f>+'Serie Gasto $Corrientes'!DT61*'Serie Gasto Constantes'!$AR$207</f>
        <v>10183895063.393999</v>
      </c>
      <c r="DI61" s="125">
        <f t="shared" si="36"/>
        <v>0.23093919614489566</v>
      </c>
      <c r="DJ61" s="1">
        <f>+'Serie Gasto $Corrientes'!DV61*'Serie Gasto Constantes'!$AR$207</f>
        <v>2215602964.2395997</v>
      </c>
      <c r="DK61" s="4">
        <f t="shared" si="37"/>
        <v>5.0243012555867446E-2</v>
      </c>
      <c r="DL61" s="1">
        <f>+'Serie Gasto $Corrientes'!DX61*'Serie Gasto Constantes'!$AR$207</f>
        <v>44097733227.599998</v>
      </c>
      <c r="DM61" s="1">
        <f>+'Serie Gasto $Corrientes'!DY61*'Serie Gasto Constantes'!$AR$207</f>
        <v>44097733227.599998</v>
      </c>
      <c r="DN61" s="1">
        <f>+'Serie Gasto $Corrientes'!DZ61*'Serie Gasto Constantes'!$AR$207</f>
        <v>12856593188.431198</v>
      </c>
      <c r="DO61" s="125">
        <f t="shared" si="38"/>
        <v>0.29154771112780198</v>
      </c>
      <c r="DP61" s="1">
        <f>+'Serie Gasto $Corrientes'!EB61*'Serie Gasto Constantes'!$AR$207</f>
        <v>5278210240.1183996</v>
      </c>
      <c r="DQ61" s="4">
        <f t="shared" si="39"/>
        <v>0.11969345936391262</v>
      </c>
      <c r="DR61" s="1">
        <f>+'Serie Gasto $Corrientes'!ED61*'Serie Gasto Constantes'!$AR$207</f>
        <v>44097733227.599998</v>
      </c>
      <c r="DS61" s="1">
        <f>+'Serie Gasto $Corrientes'!EE61*'Serie Gasto Constantes'!$AR$207</f>
        <v>44097733227.599998</v>
      </c>
      <c r="DT61" s="1">
        <f>+'Serie Gasto $Corrientes'!EF61*'Serie Gasto Constantes'!$AR$207</f>
        <v>15085770420.099598</v>
      </c>
      <c r="DU61" s="125">
        <f t="shared" si="40"/>
        <v>0.34209854602362372</v>
      </c>
      <c r="DV61" s="1">
        <f>+'Serie Gasto $Corrientes'!EH61*'Serie Gasto Constantes'!$AR$207</f>
        <v>8779752387.416399</v>
      </c>
      <c r="DW61" s="4">
        <f t="shared" si="41"/>
        <v>0.19909758948610323</v>
      </c>
      <c r="DX61" s="1">
        <f>+'Serie Gasto $Corrientes'!EJ61*'Serie Gasto Constantes'!$AR$207</f>
        <v>44097733227.599998</v>
      </c>
      <c r="DY61" s="1">
        <f>+'Serie Gasto $Corrientes'!EK61*'Serie Gasto Constantes'!$AR$207</f>
        <v>43915809254.647194</v>
      </c>
      <c r="DZ61" s="1">
        <f>+'Serie Gasto $Corrientes'!EL61*'Serie Gasto Constantes'!$AR$207</f>
        <v>20920085015.512798</v>
      </c>
      <c r="EA61" s="125">
        <f t="shared" si="42"/>
        <v>0.47636797250409368</v>
      </c>
      <c r="EB61" s="1">
        <f>+'Serie Gasto $Corrientes'!EN61*'Serie Gasto Constantes'!$AR$207</f>
        <v>12047678257.960798</v>
      </c>
      <c r="EC61" s="4">
        <f t="shared" si="43"/>
        <v>0.27433579074228048</v>
      </c>
      <c r="ED61" s="1">
        <f>+'Serie Gasto $Corrientes'!EP61*'Serie Gasto Constantes'!$AR$207</f>
        <v>44097733227.599998</v>
      </c>
      <c r="EE61" s="1">
        <f>+'Serie Gasto $Corrientes'!EQ61*'Serie Gasto Constantes'!$AR$207</f>
        <v>43915809254.647194</v>
      </c>
      <c r="EF61" s="1">
        <f>+'Serie Gasto $Corrientes'!ER61*'Serie Gasto Constantes'!$AR$207</f>
        <v>22646321991.976799</v>
      </c>
      <c r="EG61" s="125">
        <f t="shared" si="44"/>
        <v>0.51567584376417597</v>
      </c>
      <c r="EH61" s="1">
        <f>+'Serie Gasto $Corrientes'!ET61*'Serie Gasto Constantes'!$AR$207</f>
        <v>15809504425.915199</v>
      </c>
      <c r="EI61" s="4">
        <f t="shared" si="45"/>
        <v>0.35999574399832401</v>
      </c>
      <c r="EJ61" s="1">
        <f>+'Serie Gasto $Corrientes'!EV61*'Serie Gasto Constantes'!$AR$207</f>
        <v>44097733227.599998</v>
      </c>
      <c r="EK61" s="1">
        <f>+'Serie Gasto $Corrientes'!EW61*'Serie Gasto Constantes'!$AR$207</f>
        <v>43915809254.647194</v>
      </c>
      <c r="EL61" s="1">
        <f>+'Serie Gasto $Corrientes'!EX61*'Serie Gasto Constantes'!$AR$207</f>
        <v>26211909031.619999</v>
      </c>
      <c r="EM61" s="125">
        <f t="shared" si="46"/>
        <v>0.59686726662895873</v>
      </c>
      <c r="EN61" s="1">
        <f>+'Serie Gasto $Corrientes'!EZ61*'Serie Gasto Constantes'!$AR$207</f>
        <v>19330429963.993198</v>
      </c>
      <c r="EO61" s="4">
        <f t="shared" si="47"/>
        <v>0.44017018682053871</v>
      </c>
      <c r="EP61" s="1">
        <f>+'Serie Gasto $Corrientes'!FB61*'Serie Gasto Constantes'!$AR$207</f>
        <v>44097733227.599998</v>
      </c>
      <c r="EQ61" s="1">
        <f>+'Serie Gasto $Corrientes'!FC61*'Serie Gasto Constantes'!$AR$207</f>
        <v>43915809254.647194</v>
      </c>
      <c r="ER61" s="1">
        <f>+'Serie Gasto $Corrientes'!FD61*'Serie Gasto Constantes'!$AR$207</f>
        <v>32576733832.328396</v>
      </c>
      <c r="ES61" s="125">
        <f t="shared" si="48"/>
        <v>0.7417996932136941</v>
      </c>
      <c r="ET61" s="1">
        <f>+'Serie Gasto $Corrientes'!FF61*'Serie Gasto Constantes'!$AR$207</f>
        <v>22506782100.862797</v>
      </c>
      <c r="EU61" s="4">
        <f t="shared" si="49"/>
        <v>0.51249840280425019</v>
      </c>
      <c r="EV61" s="1">
        <f>+'Serie Gasto $Corrientes'!FH61*'Serie Gasto Constantes'!$AR$207</f>
        <v>44097733227.599998</v>
      </c>
      <c r="EW61" s="1">
        <f>+'Serie Gasto $Corrientes'!FI61*'Serie Gasto Constantes'!$AR$207</f>
        <v>43859936418.417595</v>
      </c>
      <c r="EX61" s="1">
        <f>+'Serie Gasto $Corrientes'!FJ61*'Serie Gasto Constantes'!$AR$207</f>
        <v>34837365649.351196</v>
      </c>
      <c r="EY61" s="125">
        <f t="shared" si="50"/>
        <v>0.79428673395710503</v>
      </c>
      <c r="EZ61" s="1">
        <f>+'Serie Gasto $Corrientes'!FL61*'Serie Gasto Constantes'!$AR$207</f>
        <v>25275002306.049599</v>
      </c>
      <c r="FA61" s="4">
        <f t="shared" si="51"/>
        <v>0.57626627783792594</v>
      </c>
      <c r="FB61" s="1">
        <f>+'Serie Gasto $Corrientes'!FQ61*'Serie Gasto Constantes'!$AR$207</f>
        <v>44097733227.599998</v>
      </c>
      <c r="FC61" s="1">
        <f>+'Serie Gasto $Corrientes'!FR61*'Serie Gasto Constantes'!$AR$207</f>
        <v>43859936418.417595</v>
      </c>
      <c r="FD61" s="1">
        <f>+'Serie Gasto $Corrientes'!FS61*'Serie Gasto Constantes'!$AR$207</f>
        <v>36124595556.160797</v>
      </c>
      <c r="FE61" s="125">
        <f t="shared" si="78"/>
        <v>0.82363538358873256</v>
      </c>
      <c r="FF61" s="1">
        <f>+'Serie Gasto $Corrientes'!FU61*'Serie Gasto Constantes'!$AR$207</f>
        <v>29413843310.186398</v>
      </c>
      <c r="FG61" s="4">
        <f t="shared" si="79"/>
        <v>0.67063123460970142</v>
      </c>
      <c r="FH61" s="1">
        <f>+'Serie Gasto $Corrientes'!FW61*'Serie Gasto Constantes'!$AR$207</f>
        <v>44097733227.599998</v>
      </c>
      <c r="FI61" s="1">
        <f>+'Serie Gasto $Corrientes'!FX61*'Serie Gasto Constantes'!$AR$207</f>
        <v>43859936418.417595</v>
      </c>
      <c r="FJ61" s="1">
        <f>+'Serie Gasto $Corrientes'!FY61*'Serie Gasto Constantes'!$AR$207</f>
        <v>37755759810.085197</v>
      </c>
      <c r="FK61" s="125">
        <f t="shared" si="80"/>
        <v>0.86082568496909306</v>
      </c>
      <c r="FL61" s="1">
        <f>+'Serie Gasto $Corrientes'!GA61*'Serie Gasto Constantes'!$AR$207</f>
        <v>32432961618.080399</v>
      </c>
      <c r="FM61" s="4">
        <f t="shared" si="81"/>
        <v>0.73946668113411129</v>
      </c>
      <c r="FN61" s="1">
        <f>+'Serie Gasto $Corrientes'!GC61*'Serie Gasto Constantes'!$AR$207</f>
        <v>44097733227.599998</v>
      </c>
      <c r="FO61" s="1">
        <f>+'Serie Gasto $Corrientes'!GD61*'Serie Gasto Constantes'!$AR$207</f>
        <v>43859936418.417595</v>
      </c>
      <c r="FP61" s="1">
        <f>+'Serie Gasto $Corrientes'!GE61*'Serie Gasto Constantes'!$AR$207</f>
        <v>43384949861.619598</v>
      </c>
      <c r="FQ61" s="125">
        <f t="shared" si="56"/>
        <v>0.98917037744271463</v>
      </c>
      <c r="FR61" s="1">
        <f>+'Serie Gasto $Corrientes'!GG61*'Serie Gasto Constantes'!$AR$207</f>
        <v>39893957477.1036</v>
      </c>
      <c r="FS61" s="4">
        <f t="shared" si="57"/>
        <v>0.90957627244419337</v>
      </c>
      <c r="FT61" s="1">
        <f>+'Serie Gasto $Corrientes'!GI61*'Serie Gasto Constantes'!$AS$207</f>
        <v>53354570000</v>
      </c>
      <c r="FU61" s="1">
        <f>+'Serie Gasto $Corrientes'!GJ61*'Serie Gasto Constantes'!$AS$207</f>
        <v>53354570000</v>
      </c>
      <c r="FV61" s="1">
        <f>+'Serie Gasto $Corrientes'!GK61*'Serie Gasto Constantes'!$AS$207</f>
        <v>19341894427</v>
      </c>
      <c r="FW61" s="125">
        <f t="shared" si="58"/>
        <v>0.36251617109837075</v>
      </c>
      <c r="FX61" s="1">
        <f>+'Serie Gasto $Corrientes'!GM61*'Serie Gasto Constantes'!$AS$207</f>
        <v>717235868</v>
      </c>
      <c r="FY61" s="4">
        <f t="shared" si="59"/>
        <v>1.3442819762205937E-2</v>
      </c>
      <c r="FZ61" s="1">
        <f>+'Serie Gasto $Corrientes'!GO61*'Serie Gasto Constantes'!$AS$207</f>
        <v>53354570000</v>
      </c>
      <c r="GA61" s="1">
        <f>+'Serie Gasto $Corrientes'!GP61*'Serie Gasto Constantes'!$AS$207</f>
        <v>53354570000</v>
      </c>
      <c r="GB61" s="1">
        <f>+'Serie Gasto $Corrientes'!GQ61*'Serie Gasto Constantes'!$AS$207</f>
        <v>24064675625</v>
      </c>
      <c r="GC61" s="125">
        <f t="shared" si="60"/>
        <v>0.45103307223729849</v>
      </c>
      <c r="GD61" s="1">
        <f>+'Serie Gasto $Corrientes'!GS61*'Serie Gasto Constantes'!$AS$207</f>
        <v>2347502089</v>
      </c>
      <c r="GE61" s="4">
        <f t="shared" si="61"/>
        <v>4.3998144657524184E-2</v>
      </c>
      <c r="GF61" s="1">
        <f>+'Serie Gasto $Corrientes'!GU61*'Serie Gasto Constantes'!$AS$207</f>
        <v>53354570000</v>
      </c>
      <c r="GG61" s="1">
        <f>+'Serie Gasto $Corrientes'!GV61*'Serie Gasto Constantes'!$AS$207</f>
        <v>53354570000</v>
      </c>
      <c r="GH61" s="1">
        <f>+'Serie Gasto $Corrientes'!GW61*'Serie Gasto Constantes'!$AS$207</f>
        <v>26917118892</v>
      </c>
      <c r="GI61" s="125">
        <f t="shared" si="62"/>
        <v>0.50449509558412708</v>
      </c>
      <c r="GJ61" s="1">
        <f>+'Serie Gasto $Corrientes'!GY61*'Serie Gasto Constantes'!$AS$207</f>
        <v>5301017534</v>
      </c>
      <c r="GK61" s="4">
        <f t="shared" si="63"/>
        <v>9.9354517035747825E-2</v>
      </c>
      <c r="GL61" s="1">
        <f>+'Serie Gasto $Corrientes'!HA61*'Serie Gasto Constantes'!$AS$207</f>
        <v>53354570000</v>
      </c>
      <c r="GM61" s="1">
        <f>+'Serie Gasto $Corrientes'!HB61*'Serie Gasto Constantes'!$AS$207</f>
        <v>53354570000</v>
      </c>
      <c r="GN61" s="1">
        <f>+'Serie Gasto $Corrientes'!HC61*'Serie Gasto Constantes'!$AS$207</f>
        <v>29378606640</v>
      </c>
      <c r="GO61" s="125">
        <f t="shared" si="64"/>
        <v>0.55062962066792032</v>
      </c>
      <c r="GP61" s="1">
        <f>+'Serie Gasto $Corrientes'!HE61*'Serie Gasto Constantes'!$AS$207</f>
        <v>9253663167</v>
      </c>
      <c r="GQ61" s="4">
        <f t="shared" si="65"/>
        <v>0.17343712388648244</v>
      </c>
      <c r="GR61" s="1">
        <f>+'Serie Gasto $Corrientes'!HG61*'Serie Gasto Constantes'!$AS$207</f>
        <v>53354570000</v>
      </c>
      <c r="GS61" s="1">
        <f>+'Serie Gasto $Corrientes'!HH61*'Serie Gasto Constantes'!$AS$207</f>
        <v>53354570000</v>
      </c>
      <c r="GT61" s="1">
        <f>+'Serie Gasto $Corrientes'!HI61*'Serie Gasto Constantes'!$AS$207</f>
        <v>33207010835</v>
      </c>
      <c r="GU61" s="125">
        <f t="shared" si="66"/>
        <v>0.62238362777546519</v>
      </c>
      <c r="GV61" s="1">
        <f>+'Serie Gasto $Corrientes'!HK61*'Serie Gasto Constantes'!$AS$207</f>
        <v>12675262326</v>
      </c>
      <c r="GW61" s="4">
        <f t="shared" si="67"/>
        <v>0.23756657257288363</v>
      </c>
      <c r="GX61" s="1">
        <f>+'Serie Gasto $Corrientes'!HM61*'Serie Gasto Constantes'!$AS$207</f>
        <v>53354570000</v>
      </c>
      <c r="GY61" s="1">
        <f>+'Serie Gasto $Corrientes'!HN61*'Serie Gasto Constantes'!$AS$207</f>
        <v>53354570000</v>
      </c>
      <c r="GZ61" s="1">
        <f>+'Serie Gasto $Corrientes'!HO61*'Serie Gasto Constantes'!$AS$207</f>
        <v>35918997115</v>
      </c>
      <c r="HA61" s="125">
        <f t="shared" si="68"/>
        <v>0.67321313085270862</v>
      </c>
      <c r="HB61" s="1">
        <f>+'Serie Gasto $Corrientes'!HQ61*'Serie Gasto Constantes'!$AS$207</f>
        <v>16969861067</v>
      </c>
      <c r="HC61" s="4">
        <f t="shared" si="69"/>
        <v>0.3180582481875498</v>
      </c>
    </row>
    <row r="62" spans="1:211" x14ac:dyDescent="0.35">
      <c r="A62" s="28" t="s">
        <v>76</v>
      </c>
      <c r="B62" s="5">
        <f>+'Serie Gasto $Corrientes'!B62*'Serie Gasto Constantes'!$V$207</f>
        <v>12192035310.330433</v>
      </c>
      <c r="C62" s="6">
        <f>+'Serie Gasto $Corrientes'!C62*'Serie Gasto Constantes'!$V$207</f>
        <v>11934050933.061783</v>
      </c>
      <c r="D62" s="7">
        <f t="shared" si="0"/>
        <v>0.97883992535273767</v>
      </c>
      <c r="E62" s="5">
        <f>+'Serie Gasto $Corrientes'!E62*'Serie Gasto Constantes'!$W$207</f>
        <v>12218824992.897741</v>
      </c>
      <c r="F62" s="6">
        <f>+'Serie Gasto $Corrientes'!F62*'Serie Gasto Constantes'!$W$207</f>
        <v>11681553563.888113</v>
      </c>
      <c r="G62" s="7">
        <f t="shared" si="1"/>
        <v>0.95602920662813973</v>
      </c>
      <c r="H62" s="5">
        <f>+'Serie Gasto $Corrientes'!H62*'Serie Gasto Constantes'!$X$207</f>
        <v>12550007024.289501</v>
      </c>
      <c r="I62" s="6">
        <f>+'Serie Gasto $Corrientes'!I62*'Serie Gasto Constantes'!$X$207</f>
        <v>12141530407.505295</v>
      </c>
      <c r="J62" s="7">
        <f t="shared" si="2"/>
        <v>0.96745208062484478</v>
      </c>
      <c r="K62" s="5">
        <f>+'Serie Gasto $Corrientes'!K62*'Serie Gasto Constantes'!$Y$207</f>
        <v>13104712368.843441</v>
      </c>
      <c r="L62" s="6">
        <f>+'Serie Gasto $Corrientes'!L62*'Serie Gasto Constantes'!$Y$207</f>
        <v>12606993400.237043</v>
      </c>
      <c r="M62" s="7">
        <f t="shared" si="3"/>
        <v>0.96201984792968609</v>
      </c>
      <c r="N62" s="5">
        <f>+'Serie Gasto $Corrientes'!N62*'Serie Gasto Constantes'!$Z$207</f>
        <v>12877515791.238235</v>
      </c>
      <c r="O62" s="6">
        <f>+'Serie Gasto $Corrientes'!O62*'Serie Gasto Constantes'!$Z$207</f>
        <v>12588603685.518389</v>
      </c>
      <c r="P62" s="7">
        <f t="shared" si="4"/>
        <v>0.97756460870221407</v>
      </c>
      <c r="Q62" s="5">
        <f>+'Serie Gasto $Corrientes'!Q62*'Serie Gasto Constantes'!$AA$207</f>
        <v>13636102419.061031</v>
      </c>
      <c r="R62" s="6">
        <f>+'Serie Gasto $Corrientes'!R62*'Serie Gasto Constantes'!$AA$207</f>
        <v>13146388725.614113</v>
      </c>
      <c r="S62" s="7">
        <f t="shared" si="5"/>
        <v>0.964086974532959</v>
      </c>
      <c r="T62" s="5">
        <f>+'Serie Gasto $Corrientes'!T62*'Serie Gasto Constantes'!$AB$207</f>
        <v>13831794195.705215</v>
      </c>
      <c r="U62" s="6">
        <f>+'Serie Gasto $Corrientes'!U62*'Serie Gasto Constantes'!$AB$207</f>
        <v>13224818296.41539</v>
      </c>
      <c r="V62" s="7">
        <f t="shared" si="6"/>
        <v>0.95611734163321405</v>
      </c>
      <c r="W62" s="5">
        <f>+'Serie Gasto $Corrientes'!W62*'Serie Gasto Constantes'!$AC$207</f>
        <v>14158303878.46382</v>
      </c>
      <c r="X62" s="6">
        <f>+'Serie Gasto $Corrientes'!X62*'Serie Gasto Constantes'!$AC$207</f>
        <v>13517261021.832289</v>
      </c>
      <c r="Y62" s="7">
        <f t="shared" si="7"/>
        <v>0.95472318844585469</v>
      </c>
      <c r="Z62" s="5">
        <f>+'Serie Gasto $Corrientes'!Z62*'Serie Gasto Constantes'!$AD$207</f>
        <v>15101373794.177006</v>
      </c>
      <c r="AA62" s="6">
        <f>+'Serie Gasto $Corrientes'!AA62*'Serie Gasto Constantes'!$AD$207</f>
        <v>14016699845.687702</v>
      </c>
      <c r="AB62" s="7">
        <f t="shared" si="8"/>
        <v>0.92817382290692341</v>
      </c>
      <c r="AC62" s="5">
        <f>+'Serie Gasto $Corrientes'!AC62*'Serie Gasto Constantes'!$AE$207</f>
        <v>14243541989.628454</v>
      </c>
      <c r="AD62" s="6">
        <f>+'Serie Gasto $Corrientes'!AD62*'Serie Gasto Constantes'!$AE$207</f>
        <v>13294645717.981012</v>
      </c>
      <c r="AE62" s="126">
        <f t="shared" si="9"/>
        <v>0.93338059645989824</v>
      </c>
      <c r="AF62" s="5">
        <f>+'Serie Gasto $Corrientes'!AF62*'Serie Gasto Constantes'!$AF$207</f>
        <v>14809326703.136965</v>
      </c>
      <c r="AG62" s="6">
        <f>+'Serie Gasto $Corrientes'!AG62*'Serie Gasto Constantes'!$AF$207</f>
        <v>14689800851.189659</v>
      </c>
      <c r="AH62" s="6">
        <f>+'Serie Gasto $Corrientes'!AH62*'Serie Gasto Constantes'!$AF$207</f>
        <v>13592175243.531967</v>
      </c>
      <c r="AI62" s="126">
        <f t="shared" si="96"/>
        <v>0.92527974893759024</v>
      </c>
      <c r="AJ62" s="6">
        <f>+'Serie Gasto $Corrientes'!AJ62*'Serie Gasto Constantes'!$AF$207</f>
        <v>13081048320.990894</v>
      </c>
      <c r="AK62" s="126">
        <f t="shared" si="11"/>
        <v>0.89048506875649858</v>
      </c>
      <c r="AL62" s="5">
        <f>+'Serie Gasto $Corrientes'!AL62*'Serie Gasto Constantes'!$AG$207</f>
        <v>18127001696.407841</v>
      </c>
      <c r="AM62" s="6">
        <f>+'Serie Gasto $Corrientes'!AM62*'Serie Gasto Constantes'!$AG$207</f>
        <v>18127001696.407841</v>
      </c>
      <c r="AN62" s="6">
        <f>+'Serie Gasto $Corrientes'!AN62*'Serie Gasto Constantes'!$AG$207</f>
        <v>17332057314.225224</v>
      </c>
      <c r="AO62" s="126">
        <f t="shared" si="83"/>
        <v>0.95614584278766035</v>
      </c>
      <c r="AP62" s="6">
        <f>+'Serie Gasto $Corrientes'!AP62*'Serie Gasto Constantes'!$AG$207</f>
        <v>16545377354.040281</v>
      </c>
      <c r="AQ62" s="126">
        <f t="shared" si="13"/>
        <v>0.91274760333469906</v>
      </c>
      <c r="AR62" s="5">
        <f>+'Serie Gasto $Corrientes'!AR62*'Serie Gasto Constantes'!$AH$207</f>
        <v>15529996588.631212</v>
      </c>
      <c r="AS62" s="6">
        <f>+'Serie Gasto $Corrientes'!AS62*'Serie Gasto Constantes'!$AH$207</f>
        <v>15529996588.631212</v>
      </c>
      <c r="AT62" s="6">
        <f>+'Serie Gasto $Corrientes'!AT62*'Serie Gasto Constantes'!$AH$207</f>
        <v>14863786522.615072</v>
      </c>
      <c r="AU62" s="126">
        <f t="shared" si="84"/>
        <v>0.95710172489645995</v>
      </c>
      <c r="AV62" s="6">
        <f>+'Serie Gasto $Corrientes'!AV62*'Serie Gasto Constantes'!$AH$207</f>
        <v>14216681210.523218</v>
      </c>
      <c r="AW62" s="126">
        <f t="shared" si="15"/>
        <v>0.91543363383161258</v>
      </c>
      <c r="AX62" s="5">
        <f>+'Serie Gasto $Corrientes'!AX62*'Serie Gasto Constantes'!$AI$207</f>
        <v>16136081155.578331</v>
      </c>
      <c r="AY62" s="6">
        <f>+'Serie Gasto $Corrientes'!AY62*'Serie Gasto Constantes'!$AI$207</f>
        <v>16136081155.578331</v>
      </c>
      <c r="AZ62" s="6">
        <f>+'Serie Gasto $Corrientes'!AZ62*'Serie Gasto Constantes'!$AI$207</f>
        <v>13591672109.835993</v>
      </c>
      <c r="BA62" s="126">
        <f t="shared" si="85"/>
        <v>0.84231555225769783</v>
      </c>
      <c r="BB62" s="6">
        <f>+'Serie Gasto $Corrientes'!BB62*'Serie Gasto Constantes'!$AI$207</f>
        <v>12937923880.738634</v>
      </c>
      <c r="BC62" s="126">
        <f t="shared" si="17"/>
        <v>0.8018008682526937</v>
      </c>
      <c r="BD62" s="5">
        <f>+'Serie Gasto $Corrientes'!BD62*'Serie Gasto Constantes'!$AJ$207</f>
        <v>14597622024.984125</v>
      </c>
      <c r="BE62" s="6">
        <f>+'Serie Gasto $Corrientes'!BE62*'Serie Gasto Constantes'!$AJ$207</f>
        <v>14597622024.984125</v>
      </c>
      <c r="BF62" s="6">
        <f>+'Serie Gasto $Corrientes'!BF62*'Serie Gasto Constantes'!$AJ$207</f>
        <v>13846847896.515053</v>
      </c>
      <c r="BG62" s="126">
        <f t="shared" si="86"/>
        <v>0.94856873762150384</v>
      </c>
      <c r="BH62" s="6">
        <f>+'Serie Gasto $Corrientes'!BH62*'Serie Gasto Constantes'!$AJ$207</f>
        <v>13342821381.184088</v>
      </c>
      <c r="BI62" s="126">
        <f t="shared" si="19"/>
        <v>0.91404074981168704</v>
      </c>
      <c r="BJ62" s="5">
        <f>+'Serie Gasto $Corrientes'!BJ62*'Serie Gasto Constantes'!$AK$207</f>
        <v>15613947025.223276</v>
      </c>
      <c r="BK62" s="6">
        <f>+'Serie Gasto $Corrientes'!BK62*'Serie Gasto Constantes'!$AK$207</f>
        <v>15613947025.223276</v>
      </c>
      <c r="BL62" s="6">
        <f>+'Serie Gasto $Corrientes'!BL62*'Serie Gasto Constantes'!$AK$207</f>
        <v>14584331288.551245</v>
      </c>
      <c r="BM62" s="126">
        <f t="shared" si="87"/>
        <v>0.93405794607803161</v>
      </c>
      <c r="BN62" s="6">
        <f>+'Serie Gasto $Corrientes'!BN62*'Serie Gasto Constantes'!$AK$207</f>
        <v>14220264773.433443</v>
      </c>
      <c r="BO62" s="126">
        <f t="shared" si="21"/>
        <v>0.91074119506499962</v>
      </c>
      <c r="BP62" s="5">
        <f>+'Serie Gasto $Corrientes'!BP62*'Serie Gasto Constantes'!$AL$207</f>
        <v>15685159673.514238</v>
      </c>
      <c r="BQ62" s="6">
        <f>+'Serie Gasto $Corrientes'!BQ62*'Serie Gasto Constantes'!$AL$207</f>
        <v>15685159673.514238</v>
      </c>
      <c r="BR62" s="6">
        <f>+'Serie Gasto $Corrientes'!BR62*'Serie Gasto Constantes'!$AL$207</f>
        <v>14851156875.651083</v>
      </c>
      <c r="BS62" s="126">
        <f t="shared" si="88"/>
        <v>0.94682854269750016</v>
      </c>
      <c r="BT62" s="6">
        <f>+'Serie Gasto $Corrientes'!BT62*'Serie Gasto Constantes'!$AL$207</f>
        <v>14331778755.028887</v>
      </c>
      <c r="BU62" s="126">
        <f t="shared" si="23"/>
        <v>0.91371583416070334</v>
      </c>
      <c r="BV62" s="5">
        <f>+'Serie Gasto $Corrientes'!BV62*'Serie Gasto Constantes'!$AM$207</f>
        <v>15935411133.422428</v>
      </c>
      <c r="BW62" s="6">
        <f>+'Serie Gasto $Corrientes'!BW62*'Serie Gasto Constantes'!$AM$207</f>
        <v>15935411133.422428</v>
      </c>
      <c r="BX62" s="6">
        <f>+'Serie Gasto $Corrientes'!BX62*'Serie Gasto Constantes'!$AM$207</f>
        <v>14936424293.327644</v>
      </c>
      <c r="BY62" s="126">
        <f t="shared" si="89"/>
        <v>0.93731025627575182</v>
      </c>
      <c r="BZ62" s="6">
        <f>+'Serie Gasto $Corrientes'!BZ62*'Serie Gasto Constantes'!$AM$207</f>
        <v>14610290704.786808</v>
      </c>
      <c r="CA62" s="126">
        <f t="shared" si="25"/>
        <v>0.91684428989369759</v>
      </c>
      <c r="CB62" s="5">
        <f>+'Serie Gasto $Corrientes'!CB62*'Serie Gasto Constantes'!$AN$207</f>
        <v>17048372609.580887</v>
      </c>
      <c r="CC62" s="6">
        <f>+'Serie Gasto $Corrientes'!CC62*'Serie Gasto Constantes'!$AN$207</f>
        <v>16904811198.886917</v>
      </c>
      <c r="CD62" s="6">
        <f>+'Serie Gasto $Corrientes'!CD62*'Serie Gasto Constantes'!$AN$207</f>
        <v>16634457882.068283</v>
      </c>
      <c r="CE62" s="126">
        <f t="shared" si="90"/>
        <v>0.98400731521707652</v>
      </c>
      <c r="CF62" s="6">
        <f>+'Serie Gasto $Corrientes'!CF62*'Serie Gasto Constantes'!$AN$207</f>
        <v>16114953900.650272</v>
      </c>
      <c r="CG62" s="7">
        <f t="shared" si="27"/>
        <v>0.95327618339276976</v>
      </c>
      <c r="CH62" s="6">
        <f>+'Serie Gasto $Corrientes'!CH62*'Serie Gasto Constantes'!$AO$207</f>
        <v>16131581135.04784</v>
      </c>
      <c r="CI62" s="6">
        <f>+'Serie Gasto $Corrientes'!CI62*'Serie Gasto Constantes'!$AO$207</f>
        <v>16131581135.04784</v>
      </c>
      <c r="CJ62" s="6">
        <f>+'Serie Gasto $Corrientes'!CJ62*'Serie Gasto Constantes'!$AO$207</f>
        <v>15269173511.592812</v>
      </c>
      <c r="CK62" s="126">
        <f t="shared" si="93"/>
        <v>0.94653917577977886</v>
      </c>
      <c r="CL62" s="6">
        <f>+'Serie Gasto $Corrientes'!CL62*'Serie Gasto Constantes'!$AO$207</f>
        <v>14776533568.937828</v>
      </c>
      <c r="CM62" s="7">
        <f t="shared" si="29"/>
        <v>0.91600032540108511</v>
      </c>
      <c r="CN62" s="6">
        <f>+'Serie Gasto $Corrientes'!CN62*'Serie Gasto Constantes'!$AP$207</f>
        <v>14798212505.091928</v>
      </c>
      <c r="CO62" s="6">
        <f>+'Serie Gasto $Corrientes'!CO62*'Serie Gasto Constantes'!$AP$207</f>
        <v>14798212505.091928</v>
      </c>
      <c r="CP62" s="6">
        <f>+'Serie Gasto $Corrientes'!CP62*'Serie Gasto Constantes'!$AP$207</f>
        <v>14600170780.633583</v>
      </c>
      <c r="CQ62" s="126">
        <f t="shared" si="94"/>
        <v>0.9866171860695877</v>
      </c>
      <c r="CR62" s="6">
        <f>+'Serie Gasto $Corrientes'!CR62*'Serie Gasto Constantes'!$AP$207</f>
        <v>14103321284.286375</v>
      </c>
      <c r="CS62" s="7">
        <f t="shared" si="31"/>
        <v>0.95304221908109188</v>
      </c>
      <c r="CT62" s="6">
        <f>+'Serie Gasto $Corrientes'!DC62*'Serie Gasto Constantes'!$AQ$207</f>
        <v>15602603641.014929</v>
      </c>
      <c r="CU62" s="6">
        <f>+'Serie Gasto $Corrientes'!DD62*'Serie Gasto Constantes'!$AQ$207</f>
        <v>16119998536.514898</v>
      </c>
      <c r="CV62" s="6">
        <f>+'Serie Gasto $Corrientes'!DE62*'Serie Gasto Constantes'!$AQ$207</f>
        <v>15802376421.038586</v>
      </c>
      <c r="CW62" s="126">
        <f t="shared" si="95"/>
        <v>0.98029639303273897</v>
      </c>
      <c r="CX62" s="6">
        <f>+'Serie Gasto $Corrientes'!DG62*'Serie Gasto Constantes'!$AQ$207</f>
        <v>15337829409.151365</v>
      </c>
      <c r="CY62" s="7">
        <f t="shared" si="33"/>
        <v>0.9514783375698348</v>
      </c>
      <c r="CZ62" s="6">
        <f>+'Serie Gasto $Corrientes'!DL62*'Serie Gasto Constantes'!$AR$207</f>
        <v>17774090068.799999</v>
      </c>
      <c r="DA62" s="6">
        <f>+'Serie Gasto $Corrientes'!DM62*'Serie Gasto Constantes'!$AR$207</f>
        <v>17774090068.799999</v>
      </c>
      <c r="DB62" s="6">
        <f>+'Serie Gasto $Corrientes'!DN62*'Serie Gasto Constantes'!$AR$207</f>
        <v>754470137.4131999</v>
      </c>
      <c r="DC62" s="126">
        <f t="shared" si="34"/>
        <v>4.2447750320426796E-2</v>
      </c>
      <c r="DD62" s="6">
        <f>+'Serie Gasto $Corrientes'!DP62*'Serie Gasto Constantes'!$AR$207</f>
        <v>697614811.09319997</v>
      </c>
      <c r="DE62" s="7">
        <f t="shared" si="35"/>
        <v>3.9248974681284417E-2</v>
      </c>
      <c r="DF62" s="6">
        <f>+'Serie Gasto $Corrientes'!DR62*'Serie Gasto Constantes'!$AR$207</f>
        <v>17774090068.799999</v>
      </c>
      <c r="DG62" s="6">
        <f>+'Serie Gasto $Corrientes'!DS62*'Serie Gasto Constantes'!$AR$207</f>
        <v>17774090068.799999</v>
      </c>
      <c r="DH62" s="6">
        <f>+'Serie Gasto $Corrientes'!DT62*'Serie Gasto Constantes'!$AR$207</f>
        <v>1908056332.2131999</v>
      </c>
      <c r="DI62" s="126">
        <f t="shared" si="36"/>
        <v>0.10735043677777539</v>
      </c>
      <c r="DJ62" s="6">
        <f>+'Serie Gasto $Corrientes'!DV62*'Serie Gasto Constantes'!$AR$207</f>
        <v>1774801263.1908</v>
      </c>
      <c r="DK62" s="7">
        <f t="shared" si="37"/>
        <v>9.9853283983646651E-2</v>
      </c>
      <c r="DL62" s="6">
        <f>+'Serie Gasto $Corrientes'!DX62*'Serie Gasto Constantes'!$AR$207</f>
        <v>17774090068.799999</v>
      </c>
      <c r="DM62" s="6">
        <f>+'Serie Gasto $Corrientes'!DY62*'Serie Gasto Constantes'!$AR$207</f>
        <v>17774090068.799999</v>
      </c>
      <c r="DN62" s="6">
        <f>+'Serie Gasto $Corrientes'!DZ62*'Serie Gasto Constantes'!$AR$207</f>
        <v>3396460439.0495996</v>
      </c>
      <c r="DO62" s="126">
        <f t="shared" si="38"/>
        <v>0.19109053830055833</v>
      </c>
      <c r="DP62" s="6">
        <f>+'Serie Gasto $Corrientes'!EB62*'Serie Gasto Constantes'!$AR$207</f>
        <v>2900342462.4095998</v>
      </c>
      <c r="DQ62" s="7">
        <f t="shared" si="39"/>
        <v>0.16317811213867747</v>
      </c>
      <c r="DR62" s="6">
        <f>+'Serie Gasto $Corrientes'!ED62*'Serie Gasto Constantes'!$AR$207</f>
        <v>17774090068.799999</v>
      </c>
      <c r="DS62" s="6">
        <f>+'Serie Gasto $Corrientes'!EE62*'Serie Gasto Constantes'!$AR$207</f>
        <v>17774090068.799999</v>
      </c>
      <c r="DT62" s="6">
        <f>+'Serie Gasto $Corrientes'!EF62*'Serie Gasto Constantes'!$AR$207</f>
        <v>4739832443.3771992</v>
      </c>
      <c r="DU62" s="126">
        <f t="shared" si="40"/>
        <v>0.26667089145099648</v>
      </c>
      <c r="DV62" s="6">
        <f>+'Serie Gasto $Corrientes'!EH62*'Serie Gasto Constantes'!$AR$207</f>
        <v>4104742082.6411996</v>
      </c>
      <c r="DW62" s="7">
        <f t="shared" si="41"/>
        <v>0.23093964679781367</v>
      </c>
      <c r="DX62" s="6">
        <f>+'Serie Gasto $Corrientes'!EJ62*'Serie Gasto Constantes'!$AR$207</f>
        <v>17774090068.799999</v>
      </c>
      <c r="DY62" s="6">
        <f>+'Serie Gasto $Corrientes'!EK62*'Serie Gasto Constantes'!$AR$207</f>
        <v>17592166095.847198</v>
      </c>
      <c r="DZ62" s="6">
        <f>+'Serie Gasto $Corrientes'!EL62*'Serie Gasto Constantes'!$AR$207</f>
        <v>6144817874.5667992</v>
      </c>
      <c r="EA62" s="126">
        <f t="shared" si="42"/>
        <v>0.34929285234621238</v>
      </c>
      <c r="EB62" s="6">
        <f>+'Serie Gasto $Corrientes'!EN62*'Serie Gasto Constantes'!$AR$207</f>
        <v>5383891026.6959991</v>
      </c>
      <c r="EC62" s="7">
        <f t="shared" si="43"/>
        <v>0.30603911976291076</v>
      </c>
      <c r="ED62" s="6">
        <f>+'Serie Gasto $Corrientes'!EP62*'Serie Gasto Constantes'!$AR$207</f>
        <v>17774090068.799999</v>
      </c>
      <c r="EE62" s="6">
        <f>+'Serie Gasto $Corrientes'!EQ62*'Serie Gasto Constantes'!$AR$207</f>
        <v>17592166095.847198</v>
      </c>
      <c r="EF62" s="6">
        <f>+'Serie Gasto $Corrientes'!ER62*'Serie Gasto Constantes'!$AR$207</f>
        <v>7871054851.0307989</v>
      </c>
      <c r="EG62" s="126">
        <f t="shared" si="44"/>
        <v>0.44741817512107496</v>
      </c>
      <c r="EH62" s="6">
        <f>+'Serie Gasto $Corrientes'!ET62*'Serie Gasto Constantes'!$AR$207</f>
        <v>7178220560.019599</v>
      </c>
      <c r="EI62" s="7">
        <f t="shared" si="45"/>
        <v>0.40803506065771444</v>
      </c>
      <c r="EJ62" s="6">
        <f>+'Serie Gasto $Corrientes'!EV62*'Serie Gasto Constantes'!$AR$207</f>
        <v>17774090068.799999</v>
      </c>
      <c r="EK62" s="6">
        <f>+'Serie Gasto $Corrientes'!EW62*'Serie Gasto Constantes'!$AR$207</f>
        <v>17592166095.847198</v>
      </c>
      <c r="EL62" s="6">
        <f>+'Serie Gasto $Corrientes'!EX62*'Serie Gasto Constantes'!$AR$207</f>
        <v>8918943749.2739983</v>
      </c>
      <c r="EM62" s="126">
        <f t="shared" si="46"/>
        <v>0.50698383022767168</v>
      </c>
      <c r="EN62" s="6">
        <f>+'Serie Gasto $Corrientes'!EZ62*'Serie Gasto Constantes'!$AR$207</f>
        <v>8290811665.3907995</v>
      </c>
      <c r="EO62" s="7">
        <f t="shared" si="47"/>
        <v>0.47127861459584136</v>
      </c>
      <c r="EP62" s="6">
        <f>+'Serie Gasto $Corrientes'!FB62*'Serie Gasto Constantes'!$AR$207</f>
        <v>17774090068.799999</v>
      </c>
      <c r="EQ62" s="6">
        <f>+'Serie Gasto $Corrientes'!FC62*'Serie Gasto Constantes'!$AR$207</f>
        <v>17592166095.847198</v>
      </c>
      <c r="ER62" s="6">
        <f>+'Serie Gasto $Corrientes'!FD62*'Serie Gasto Constantes'!$AR$207</f>
        <v>10430975739.287998</v>
      </c>
      <c r="ES62" s="126">
        <f t="shared" si="48"/>
        <v>0.59293299542859201</v>
      </c>
      <c r="ET62" s="6">
        <f>+'Serie Gasto $Corrientes'!FF62*'Serie Gasto Constantes'!$AR$207</f>
        <v>9331086779.1491985</v>
      </c>
      <c r="EU62" s="7">
        <f t="shared" si="49"/>
        <v>0.53041147567108815</v>
      </c>
      <c r="EV62" s="6">
        <f>+'Serie Gasto $Corrientes'!FH62*'Serie Gasto Constantes'!$AR$207</f>
        <v>17774090068.799999</v>
      </c>
      <c r="EW62" s="6">
        <f>+'Serie Gasto $Corrientes'!FI62*'Serie Gasto Constantes'!$AR$207</f>
        <v>17592166095.847198</v>
      </c>
      <c r="EX62" s="6">
        <f>+'Serie Gasto $Corrientes'!FJ62*'Serie Gasto Constantes'!$AR$207</f>
        <v>11929371410.439598</v>
      </c>
      <c r="EY62" s="126">
        <f t="shared" si="50"/>
        <v>0.67810702476573603</v>
      </c>
      <c r="EZ62" s="6">
        <f>+'Serie Gasto $Corrientes'!FL62*'Serie Gasto Constantes'!$AR$207</f>
        <v>10434334436.182798</v>
      </c>
      <c r="FA62" s="7">
        <f t="shared" si="51"/>
        <v>0.59312391545950238</v>
      </c>
      <c r="FB62" s="6">
        <f>+'Serie Gasto $Corrientes'!FQ62*'Serie Gasto Constantes'!$AR$207</f>
        <v>17774090068.799999</v>
      </c>
      <c r="FC62" s="6">
        <f>+'Serie Gasto $Corrientes'!FR62*'Serie Gasto Constantes'!$AR$207</f>
        <v>17592166095.847198</v>
      </c>
      <c r="FD62" s="6">
        <f>+'Serie Gasto $Corrientes'!FS62*'Serie Gasto Constantes'!$AR$207</f>
        <v>12957929663.920799</v>
      </c>
      <c r="FE62" s="126">
        <f t="shared" si="78"/>
        <v>0.7365738586892745</v>
      </c>
      <c r="FF62" s="6">
        <f>+'Serie Gasto $Corrientes'!FU62*'Serie Gasto Constantes'!$AR$207</f>
        <v>12124554134.206799</v>
      </c>
      <c r="FG62" s="7">
        <f t="shared" si="79"/>
        <v>0.68920189066819448</v>
      </c>
      <c r="FH62" s="6">
        <f>+'Serie Gasto $Corrientes'!FW62*'Serie Gasto Constantes'!$AR$207</f>
        <v>17774090068.799999</v>
      </c>
      <c r="FI62" s="6">
        <f>+'Serie Gasto $Corrientes'!FX62*'Serie Gasto Constantes'!$AR$207</f>
        <v>17592166095.847198</v>
      </c>
      <c r="FJ62" s="6">
        <f>+'Serie Gasto $Corrientes'!FY62*'Serie Gasto Constantes'!$AR$207</f>
        <v>13941635760.904799</v>
      </c>
      <c r="FK62" s="126">
        <f t="shared" si="80"/>
        <v>0.79249113980317965</v>
      </c>
      <c r="FL62" s="6">
        <f>+'Serie Gasto $Corrientes'!GA62*'Serie Gasto Constantes'!$AR$207</f>
        <v>13186380712.783199</v>
      </c>
      <c r="FM62" s="7">
        <f t="shared" si="81"/>
        <v>0.74955981207430578</v>
      </c>
      <c r="FN62" s="6">
        <f>+'Serie Gasto $Corrientes'!GC62*'Serie Gasto Constantes'!$AR$207</f>
        <v>17774090068.799999</v>
      </c>
      <c r="FO62" s="6">
        <f>+'Serie Gasto $Corrientes'!GD62*'Serie Gasto Constantes'!$AR$207</f>
        <v>17592166095.847198</v>
      </c>
      <c r="FP62" s="6">
        <f>+'Serie Gasto $Corrientes'!GE62*'Serie Gasto Constantes'!$AR$207</f>
        <v>17219618030.565598</v>
      </c>
      <c r="FQ62" s="126">
        <f t="shared" si="56"/>
        <v>0.97882307026594384</v>
      </c>
      <c r="FR62" s="6">
        <f>+'Serie Gasto $Corrientes'!GG62*'Serie Gasto Constantes'!$AR$207</f>
        <v>16876903470.523199</v>
      </c>
      <c r="FS62" s="7">
        <f t="shared" si="57"/>
        <v>0.95934198088927525</v>
      </c>
      <c r="FT62" s="6">
        <f>+'Serie Gasto $Corrientes'!GI62*'Serie Gasto Constantes'!$AS$207</f>
        <v>17851899000</v>
      </c>
      <c r="FU62" s="6">
        <f>+'Serie Gasto $Corrientes'!GJ62*'Serie Gasto Constantes'!$AS$207</f>
        <v>17851899000</v>
      </c>
      <c r="FV62" s="6">
        <f>+'Serie Gasto $Corrientes'!GK62*'Serie Gasto Constantes'!$AS$207</f>
        <v>763046407</v>
      </c>
      <c r="FW62" s="126">
        <f t="shared" si="58"/>
        <v>4.274315057462514E-2</v>
      </c>
      <c r="FX62" s="6">
        <f>+'Serie Gasto $Corrientes'!GM62*'Serie Gasto Constantes'!$AS$207</f>
        <v>707963807</v>
      </c>
      <c r="FY62" s="7">
        <f t="shared" si="59"/>
        <v>3.9657618889732682E-2</v>
      </c>
      <c r="FZ62" s="6">
        <f>+'Serie Gasto $Corrientes'!GO62*'Serie Gasto Constantes'!$AS$207</f>
        <v>17851899000</v>
      </c>
      <c r="GA62" s="6">
        <f>+'Serie Gasto $Corrientes'!GP62*'Serie Gasto Constantes'!$AS$207</f>
        <v>17851899000</v>
      </c>
      <c r="GB62" s="6">
        <f>+'Serie Gasto $Corrientes'!GQ62*'Serie Gasto Constantes'!$AS$207</f>
        <v>1927856253</v>
      </c>
      <c r="GC62" s="126">
        <f t="shared" si="60"/>
        <v>0.10799166256766297</v>
      </c>
      <c r="GD62" s="6">
        <f>+'Serie Gasto $Corrientes'!GS62*'Serie Gasto Constantes'!$AS$207</f>
        <v>1755602193</v>
      </c>
      <c r="GE62" s="7">
        <f t="shared" si="61"/>
        <v>9.8342601703045707E-2</v>
      </c>
      <c r="GF62" s="6">
        <f>+'Serie Gasto $Corrientes'!GU62*'Serie Gasto Constantes'!$AS$207</f>
        <v>17851899000</v>
      </c>
      <c r="GG62" s="6">
        <f>+'Serie Gasto $Corrientes'!GV62*'Serie Gasto Constantes'!$AS$207</f>
        <v>17851899000</v>
      </c>
      <c r="GH62" s="6">
        <f>+'Serie Gasto $Corrientes'!GW62*'Serie Gasto Constantes'!$AS$207</f>
        <v>3131358348</v>
      </c>
      <c r="GI62" s="126">
        <f t="shared" si="62"/>
        <v>0.17540757697542431</v>
      </c>
      <c r="GJ62" s="6">
        <f>+'Serie Gasto $Corrientes'!GY62*'Serie Gasto Constantes'!$AS$207</f>
        <v>2790684742</v>
      </c>
      <c r="GK62" s="7">
        <f t="shared" si="63"/>
        <v>0.15632425110628287</v>
      </c>
      <c r="GL62" s="6">
        <f>+'Serie Gasto $Corrientes'!HA62*'Serie Gasto Constantes'!$AS$207</f>
        <v>17851899000</v>
      </c>
      <c r="GM62" s="6">
        <f>+'Serie Gasto $Corrientes'!HB62*'Serie Gasto Constantes'!$AS$207</f>
        <v>17851899000</v>
      </c>
      <c r="GN62" s="6">
        <f>+'Serie Gasto $Corrientes'!HC62*'Serie Gasto Constantes'!$AS$207</f>
        <v>4241289233</v>
      </c>
      <c r="GO62" s="126">
        <f t="shared" si="64"/>
        <v>0.23758196441734294</v>
      </c>
      <c r="GP62" s="6">
        <f>+'Serie Gasto $Corrientes'!HE62*'Serie Gasto Constantes'!$AS$207</f>
        <v>3963930135</v>
      </c>
      <c r="GQ62" s="7">
        <f t="shared" si="65"/>
        <v>0.22204529249241214</v>
      </c>
      <c r="GR62" s="6">
        <f>+'Serie Gasto $Corrientes'!HG62*'Serie Gasto Constantes'!$AS$207</f>
        <v>17851899000</v>
      </c>
      <c r="GS62" s="6">
        <f>+'Serie Gasto $Corrientes'!HH62*'Serie Gasto Constantes'!$AS$207</f>
        <v>17851899000</v>
      </c>
      <c r="GT62" s="6">
        <f>+'Serie Gasto $Corrientes'!HI62*'Serie Gasto Constantes'!$AS$207</f>
        <v>5944627852</v>
      </c>
      <c r="GU62" s="126">
        <f t="shared" si="66"/>
        <v>0.33299694626325188</v>
      </c>
      <c r="GV62" s="6">
        <f>+'Serie Gasto $Corrientes'!HK62*'Serie Gasto Constantes'!$AS$207</f>
        <v>5082218785</v>
      </c>
      <c r="GW62" s="7">
        <f t="shared" si="67"/>
        <v>0.28468785225594206</v>
      </c>
      <c r="GX62" s="6">
        <f>+'Serie Gasto $Corrientes'!HM62*'Serie Gasto Constantes'!$AS$207</f>
        <v>17851899000</v>
      </c>
      <c r="GY62" s="6">
        <f>+'Serie Gasto $Corrientes'!HN62*'Serie Gasto Constantes'!$AS$207</f>
        <v>17851899000</v>
      </c>
      <c r="GZ62" s="6">
        <f>+'Serie Gasto $Corrientes'!HO62*'Serie Gasto Constantes'!$AS$207</f>
        <v>7930235557</v>
      </c>
      <c r="HA62" s="126">
        <f t="shared" si="68"/>
        <v>0.4442236401292658</v>
      </c>
      <c r="HB62" s="6">
        <f>+'Serie Gasto $Corrientes'!HQ62*'Serie Gasto Constantes'!$AS$207</f>
        <v>7110980275</v>
      </c>
      <c r="HC62" s="7">
        <f t="shared" si="69"/>
        <v>0.39833186794301267</v>
      </c>
    </row>
    <row r="63" spans="1:211" x14ac:dyDescent="0.35">
      <c r="A63" s="28" t="s">
        <v>185</v>
      </c>
      <c r="B63" s="5">
        <f>+'Serie Gasto $Corrientes'!B63*'Serie Gasto Constantes'!$V$207</f>
        <v>12762434113.527248</v>
      </c>
      <c r="C63" s="6">
        <f>+'Serie Gasto $Corrientes'!C63*'Serie Gasto Constantes'!$V$207</f>
        <v>12762119943.056841</v>
      </c>
      <c r="D63" s="7">
        <f t="shared" si="0"/>
        <v>0.99997538318571422</v>
      </c>
      <c r="E63" s="5">
        <f>+'Serie Gasto $Corrientes'!E63*'Serie Gasto Constantes'!$W$207</f>
        <v>17738633988.84248</v>
      </c>
      <c r="F63" s="6">
        <f>+'Serie Gasto $Corrientes'!F63*'Serie Gasto Constantes'!$W$207</f>
        <v>17736451018.516277</v>
      </c>
      <c r="G63" s="7">
        <f t="shared" si="1"/>
        <v>0.99987693695424484</v>
      </c>
      <c r="H63" s="5">
        <f>+'Serie Gasto $Corrientes'!H63*'Serie Gasto Constantes'!$X$207</f>
        <v>15621565546.990534</v>
      </c>
      <c r="I63" s="6">
        <f>+'Serie Gasto $Corrientes'!I63*'Serie Gasto Constantes'!$X$207</f>
        <v>15100919072.748169</v>
      </c>
      <c r="J63" s="7">
        <f t="shared" si="2"/>
        <v>0.96667129983379507</v>
      </c>
      <c r="K63" s="5">
        <f>+'Serie Gasto $Corrientes'!K63*'Serie Gasto Constantes'!$Y$207</f>
        <v>11539012273.390118</v>
      </c>
      <c r="L63" s="6">
        <f>+'Serie Gasto $Corrientes'!L63*'Serie Gasto Constantes'!$Y$207</f>
        <v>11501177301.938852</v>
      </c>
      <c r="M63" s="7">
        <f t="shared" si="3"/>
        <v>0.9967211256427454</v>
      </c>
      <c r="N63" s="5">
        <f>+'Serie Gasto $Corrientes'!N63*'Serie Gasto Constantes'!$Z$207</f>
        <v>26123557705.548866</v>
      </c>
      <c r="O63" s="6">
        <f>+'Serie Gasto $Corrientes'!O63*'Serie Gasto Constantes'!$Z$207</f>
        <v>12294209340.717567</v>
      </c>
      <c r="P63" s="7">
        <f t="shared" si="4"/>
        <v>0.47061772670060836</v>
      </c>
      <c r="Q63" s="5">
        <f>+'Serie Gasto $Corrientes'!Q63*'Serie Gasto Constantes'!$AA$207</f>
        <v>30001106511.326939</v>
      </c>
      <c r="R63" s="6">
        <f>+'Serie Gasto $Corrientes'!R63*'Serie Gasto Constantes'!$AA$207</f>
        <v>28018509146.215546</v>
      </c>
      <c r="S63" s="7">
        <f t="shared" si="5"/>
        <v>0.9339158585913202</v>
      </c>
      <c r="T63" s="5">
        <f>+'Serie Gasto $Corrientes'!T63*'Serie Gasto Constantes'!$AB$207</f>
        <v>21083420688.83427</v>
      </c>
      <c r="U63" s="6">
        <f>+'Serie Gasto $Corrientes'!U63*'Serie Gasto Constantes'!$AB$207</f>
        <v>18973586130.22998</v>
      </c>
      <c r="V63" s="7">
        <f t="shared" si="6"/>
        <v>0.89992921026702022</v>
      </c>
      <c r="W63" s="5">
        <f>+'Serie Gasto $Corrientes'!W63*'Serie Gasto Constantes'!$AC$207</f>
        <v>23059033119.87775</v>
      </c>
      <c r="X63" s="6">
        <f>+'Serie Gasto $Corrientes'!X63*'Serie Gasto Constantes'!$AC$207</f>
        <v>21421981374.879471</v>
      </c>
      <c r="Y63" s="7">
        <f t="shared" si="7"/>
        <v>0.92900605430905603</v>
      </c>
      <c r="Z63" s="5">
        <f>+'Serie Gasto $Corrientes'!Z63*'Serie Gasto Constantes'!$AD$207</f>
        <v>18556080381.247433</v>
      </c>
      <c r="AA63" s="6">
        <f>+'Serie Gasto $Corrientes'!AA63*'Serie Gasto Constantes'!$AD$207</f>
        <v>17706133373.812908</v>
      </c>
      <c r="AB63" s="7">
        <f t="shared" si="8"/>
        <v>0.95419576818100704</v>
      </c>
      <c r="AC63" s="5">
        <f>+'Serie Gasto $Corrientes'!AC63*'Serie Gasto Constantes'!$AE$207</f>
        <v>19122977085.088078</v>
      </c>
      <c r="AD63" s="6">
        <f>+'Serie Gasto $Corrientes'!AD63*'Serie Gasto Constantes'!$AE$207</f>
        <v>16796989490.372557</v>
      </c>
      <c r="AE63" s="126">
        <f t="shared" si="9"/>
        <v>0.87836686806839792</v>
      </c>
      <c r="AF63" s="5">
        <f>+'Serie Gasto $Corrientes'!AF63*'Serie Gasto Constantes'!$AF$207</f>
        <v>18490709627.488022</v>
      </c>
      <c r="AG63" s="6">
        <f>+'Serie Gasto $Corrientes'!AG63*'Serie Gasto Constantes'!$AF$207</f>
        <v>17928449632.404865</v>
      </c>
      <c r="AH63" s="6">
        <f>+'Serie Gasto $Corrientes'!AH63*'Serie Gasto Constantes'!$AF$207</f>
        <v>17206499003.746399</v>
      </c>
      <c r="AI63" s="126">
        <f t="shared" si="96"/>
        <v>0.95973156388528025</v>
      </c>
      <c r="AJ63" s="6">
        <f>+'Serie Gasto $Corrientes'!AJ63*'Serie Gasto Constantes'!$AF$207</f>
        <v>12707662080.634935</v>
      </c>
      <c r="AK63" s="126">
        <f t="shared" si="11"/>
        <v>0.70879871607338585</v>
      </c>
      <c r="AL63" s="5">
        <f>+'Serie Gasto $Corrientes'!AL63*'Serie Gasto Constantes'!$AG$207</f>
        <v>16178266666.666666</v>
      </c>
      <c r="AM63" s="6">
        <f>+'Serie Gasto $Corrientes'!AM63*'Serie Gasto Constantes'!$AG$207</f>
        <v>16757331225.733725</v>
      </c>
      <c r="AN63" s="6">
        <f>+'Serie Gasto $Corrientes'!AN63*'Serie Gasto Constantes'!$AG$207</f>
        <v>16705169728.468454</v>
      </c>
      <c r="AO63" s="126">
        <f t="shared" si="83"/>
        <v>0.99688724316762523</v>
      </c>
      <c r="AP63" s="6">
        <f>+'Serie Gasto $Corrientes'!AP63*'Serie Gasto Constantes'!$AG$207</f>
        <v>13686263824.432156</v>
      </c>
      <c r="AQ63" s="126">
        <f t="shared" si="13"/>
        <v>0.81673290573946378</v>
      </c>
      <c r="AR63" s="5">
        <f>+'Serie Gasto $Corrientes'!AR63*'Serie Gasto Constantes'!$AH$207</f>
        <v>16525490287.377228</v>
      </c>
      <c r="AS63" s="6">
        <f>+'Serie Gasto $Corrientes'!AS63*'Serie Gasto Constantes'!$AH$207</f>
        <v>16525490287.377228</v>
      </c>
      <c r="AT63" s="6">
        <f>+'Serie Gasto $Corrientes'!AT63*'Serie Gasto Constantes'!$AH$207</f>
        <v>16072373095.157104</v>
      </c>
      <c r="AU63" s="126">
        <f t="shared" si="84"/>
        <v>0.97258071111111111</v>
      </c>
      <c r="AV63" s="6">
        <f>+'Serie Gasto $Corrientes'!AV63*'Serie Gasto Constantes'!$AH$207</f>
        <v>12787145452.458105</v>
      </c>
      <c r="AW63" s="126">
        <f t="shared" si="15"/>
        <v>0.77378312111111114</v>
      </c>
      <c r="AX63" s="5">
        <f>+'Serie Gasto $Corrientes'!AX63*'Serie Gasto Constantes'!$AI$207</f>
        <v>45223916348.620102</v>
      </c>
      <c r="AY63" s="6">
        <f>+'Serie Gasto $Corrientes'!AY63*'Serie Gasto Constantes'!$AI$207</f>
        <v>45223916348.620102</v>
      </c>
      <c r="AZ63" s="6">
        <f>+'Serie Gasto $Corrientes'!AZ63*'Serie Gasto Constantes'!$AI$207</f>
        <v>45133961892.752876</v>
      </c>
      <c r="BA63" s="126">
        <f t="shared" si="85"/>
        <v>0.99801090964405226</v>
      </c>
      <c r="BB63" s="6">
        <f>+'Serie Gasto $Corrientes'!BB63*'Serie Gasto Constantes'!$AI$207</f>
        <v>27966614641.208694</v>
      </c>
      <c r="BC63" s="126">
        <f t="shared" si="17"/>
        <v>0.61840320120930936</v>
      </c>
      <c r="BD63" s="5">
        <f>+'Serie Gasto $Corrientes'!BD63*'Serie Gasto Constantes'!$AJ$207</f>
        <v>26834620384.491463</v>
      </c>
      <c r="BE63" s="6">
        <f>+'Serie Gasto $Corrientes'!BE63*'Serie Gasto Constantes'!$AJ$207</f>
        <v>26834620384.491463</v>
      </c>
      <c r="BF63" s="6">
        <f>+'Serie Gasto $Corrientes'!BF63*'Serie Gasto Constantes'!$AJ$207</f>
        <v>26529633041.777077</v>
      </c>
      <c r="BG63" s="126">
        <f t="shared" si="86"/>
        <v>0.98863455721212112</v>
      </c>
      <c r="BH63" s="6">
        <f>+'Serie Gasto $Corrientes'!BH63*'Serie Gasto Constantes'!$AJ$207</f>
        <v>20806792166.862545</v>
      </c>
      <c r="BI63" s="126">
        <f t="shared" si="19"/>
        <v>0.77537121333333336</v>
      </c>
      <c r="BJ63" s="5">
        <f>+'Serie Gasto $Corrientes'!BJ63*'Serie Gasto Constantes'!$AK$207</f>
        <v>27669589686.201569</v>
      </c>
      <c r="BK63" s="6">
        <f>+'Serie Gasto $Corrientes'!BK63*'Serie Gasto Constantes'!$AK$207</f>
        <v>37076847796.973335</v>
      </c>
      <c r="BL63" s="6">
        <f>+'Serie Gasto $Corrientes'!BL63*'Serie Gasto Constantes'!$AK$207</f>
        <v>36684538583.756302</v>
      </c>
      <c r="BM63" s="126">
        <f t="shared" si="87"/>
        <v>0.98941902463323594</v>
      </c>
      <c r="BN63" s="6">
        <f>+'Serie Gasto $Corrientes'!BN63*'Serie Gasto Constantes'!$AK$207</f>
        <v>29606468588.786346</v>
      </c>
      <c r="BO63" s="126">
        <f t="shared" si="21"/>
        <v>0.79851633426084268</v>
      </c>
      <c r="BP63" s="5">
        <f>+'Serie Gasto $Corrientes'!BP63*'Serie Gasto Constantes'!$AL$207</f>
        <v>39765745229.046715</v>
      </c>
      <c r="BQ63" s="6">
        <f>+'Serie Gasto $Corrientes'!BQ63*'Serie Gasto Constantes'!$AL$207</f>
        <v>50365745549.046715</v>
      </c>
      <c r="BR63" s="6">
        <f>+'Serie Gasto $Corrientes'!BR63*'Serie Gasto Constantes'!$AL$207</f>
        <v>49158954718.30101</v>
      </c>
      <c r="BS63" s="126">
        <f t="shared" si="88"/>
        <v>0.97603945265596204</v>
      </c>
      <c r="BT63" s="6">
        <f>+'Serie Gasto $Corrientes'!BT63*'Serie Gasto Constantes'!$AL$207</f>
        <v>40429116606.930168</v>
      </c>
      <c r="BU63" s="126">
        <f t="shared" si="23"/>
        <v>0.80271057573365712</v>
      </c>
      <c r="BV63" s="5">
        <f>+'Serie Gasto $Corrientes'!BV63*'Serie Gasto Constantes'!$AM$207</f>
        <v>44263399932.455025</v>
      </c>
      <c r="BW63" s="6">
        <f>+'Serie Gasto $Corrientes'!BW63*'Serie Gasto Constantes'!$AM$207</f>
        <v>44263399932.455025</v>
      </c>
      <c r="BX63" s="6">
        <f>+'Serie Gasto $Corrientes'!BX63*'Serie Gasto Constantes'!$AM$207</f>
        <v>42912183068.927544</v>
      </c>
      <c r="BY63" s="126">
        <f t="shared" si="89"/>
        <v>0.96947326988913174</v>
      </c>
      <c r="BZ63" s="6">
        <f>+'Serie Gasto $Corrientes'!BZ63*'Serie Gasto Constantes'!$AM$207</f>
        <v>33925074639.897728</v>
      </c>
      <c r="CA63" s="126">
        <f t="shared" si="25"/>
        <v>0.76643625866215981</v>
      </c>
      <c r="CB63" s="5">
        <f>+'Serie Gasto $Corrientes'!CB63*'Serie Gasto Constantes'!$AN$207</f>
        <v>37243984601.241409</v>
      </c>
      <c r="CC63" s="6">
        <f>+'Serie Gasto $Corrientes'!CC63*'Serie Gasto Constantes'!$AN$207</f>
        <v>35086239463.021057</v>
      </c>
      <c r="CD63" s="6">
        <f>+'Serie Gasto $Corrientes'!CD63*'Serie Gasto Constantes'!$AN$207</f>
        <v>34018458237.465816</v>
      </c>
      <c r="CE63" s="126">
        <f t="shared" si="90"/>
        <v>0.96956695154860861</v>
      </c>
      <c r="CF63" s="6">
        <f>+'Serie Gasto $Corrientes'!CF63*'Serie Gasto Constantes'!$AN$207</f>
        <v>26946073195.935593</v>
      </c>
      <c r="CG63" s="7">
        <f t="shared" si="27"/>
        <v>0.76799547652678068</v>
      </c>
      <c r="CH63" s="6">
        <f>+'Serie Gasto $Corrientes'!CH63*'Serie Gasto Constantes'!$AO$207</f>
        <v>33541844140.284714</v>
      </c>
      <c r="CI63" s="6">
        <f>+'Serie Gasto $Corrientes'!CI63*'Serie Gasto Constantes'!$AO$207</f>
        <v>33318935187.192532</v>
      </c>
      <c r="CJ63" s="6">
        <f>+'Serie Gasto $Corrientes'!CJ63*'Serie Gasto Constantes'!$AO$207</f>
        <v>32066011845.151062</v>
      </c>
      <c r="CK63" s="126">
        <f t="shared" si="93"/>
        <v>0.9623960569267207</v>
      </c>
      <c r="CL63" s="6">
        <f>+'Serie Gasto $Corrientes'!CL63*'Serie Gasto Constantes'!$AO$207</f>
        <v>27625273387.755096</v>
      </c>
      <c r="CM63" s="7">
        <f t="shared" si="29"/>
        <v>0.82911633377689631</v>
      </c>
      <c r="CN63" s="6">
        <f>+'Serie Gasto $Corrientes'!CN63*'Serie Gasto Constantes'!$AP$207</f>
        <v>31899402171.329868</v>
      </c>
      <c r="CO63" s="6">
        <f>+'Serie Gasto $Corrientes'!CO63*'Serie Gasto Constantes'!$AP$207</f>
        <v>32860624585.04089</v>
      </c>
      <c r="CP63" s="6">
        <f>+'Serie Gasto $Corrientes'!CP63*'Serie Gasto Constantes'!$AP$207</f>
        <v>32850094351.445206</v>
      </c>
      <c r="CQ63" s="126">
        <f t="shared" si="94"/>
        <v>0.99967954858653307</v>
      </c>
      <c r="CR63" s="6">
        <f>+'Serie Gasto $Corrientes'!CR63*'Serie Gasto Constantes'!$AP$207</f>
        <v>31189994592.461487</v>
      </c>
      <c r="CS63" s="7">
        <f t="shared" si="31"/>
        <v>0.94916012663557459</v>
      </c>
      <c r="CT63" s="6">
        <f>+'Serie Gasto $Corrientes'!DC63*'Serie Gasto Constantes'!$AQ$207</f>
        <v>25300701211.908916</v>
      </c>
      <c r="CU63" s="6">
        <f>+'Serie Gasto $Corrientes'!DD63*'Serie Gasto Constantes'!$AQ$207</f>
        <v>25300701211.908916</v>
      </c>
      <c r="CV63" s="6">
        <f>+'Serie Gasto $Corrientes'!DE63*'Serie Gasto Constantes'!$AQ$207</f>
        <v>25254350530.122944</v>
      </c>
      <c r="CW63" s="126">
        <f t="shared" si="95"/>
        <v>0.99816800801694161</v>
      </c>
      <c r="CX63" s="6">
        <f>+'Serie Gasto $Corrientes'!DG63*'Serie Gasto Constantes'!$AQ$207</f>
        <v>24369186031.90604</v>
      </c>
      <c r="CY63" s="7">
        <f t="shared" si="33"/>
        <v>0.96318223861857166</v>
      </c>
      <c r="CZ63" s="6">
        <f>+'Serie Gasto $Corrientes'!DL63*'Serie Gasto Constantes'!$AR$207</f>
        <v>26323643158.799999</v>
      </c>
      <c r="DA63" s="6">
        <f>+'Serie Gasto $Corrientes'!DM63*'Serie Gasto Constantes'!$AR$207</f>
        <v>26323643158.799999</v>
      </c>
      <c r="DB63" s="6">
        <f>+'Serie Gasto $Corrientes'!DN63*'Serie Gasto Constantes'!$AR$207</f>
        <v>6554595802.887599</v>
      </c>
      <c r="DC63" s="126">
        <f t="shared" si="34"/>
        <v>0.24900032884302326</v>
      </c>
      <c r="DD63" s="6">
        <f>+'Serie Gasto $Corrientes'!DP63*'Serie Gasto Constantes'!$AR$207</f>
        <v>7367953.4447999997</v>
      </c>
      <c r="DE63" s="7">
        <f t="shared" si="35"/>
        <v>2.7989869792536263E-4</v>
      </c>
      <c r="DF63" s="6">
        <f>+'Serie Gasto $Corrientes'!DR63*'Serie Gasto Constantes'!$AR$207</f>
        <v>26323643158.799999</v>
      </c>
      <c r="DG63" s="6">
        <f>+'Serie Gasto $Corrientes'!DS63*'Serie Gasto Constantes'!$AR$207</f>
        <v>26323643158.799999</v>
      </c>
      <c r="DH63" s="6">
        <f>+'Serie Gasto $Corrientes'!DT63*'Serie Gasto Constantes'!$AR$207</f>
        <v>8275838731.1807995</v>
      </c>
      <c r="DI63" s="126">
        <f t="shared" si="36"/>
        <v>0.31438804580566521</v>
      </c>
      <c r="DJ63" s="6">
        <f>+'Serie Gasto $Corrientes'!DV63*'Serie Gasto Constantes'!$AR$207</f>
        <v>440801701.04879993</v>
      </c>
      <c r="DK63" s="7">
        <f t="shared" si="37"/>
        <v>1.6745467122070444E-2</v>
      </c>
      <c r="DL63" s="6">
        <f>+'Serie Gasto $Corrientes'!DX63*'Serie Gasto Constantes'!$AR$207</f>
        <v>26323643158.799999</v>
      </c>
      <c r="DM63" s="6">
        <f>+'Serie Gasto $Corrientes'!DY63*'Serie Gasto Constantes'!$AR$207</f>
        <v>26323643158.799999</v>
      </c>
      <c r="DN63" s="6">
        <f>+'Serie Gasto $Corrientes'!DZ63*'Serie Gasto Constantes'!$AR$207</f>
        <v>9460132749.3815994</v>
      </c>
      <c r="DO63" s="126">
        <f t="shared" si="38"/>
        <v>0.35937779175596657</v>
      </c>
      <c r="DP63" s="6">
        <f>+'Serie Gasto $Corrientes'!EB63*'Serie Gasto Constantes'!$AR$207</f>
        <v>2377867777.7087998</v>
      </c>
      <c r="DQ63" s="7">
        <f t="shared" si="39"/>
        <v>9.033201686271447E-2</v>
      </c>
      <c r="DR63" s="6">
        <f>+'Serie Gasto $Corrientes'!ED63*'Serie Gasto Constantes'!$AR$207</f>
        <v>26323643158.799999</v>
      </c>
      <c r="DS63" s="6">
        <f>+'Serie Gasto $Corrientes'!EE63*'Serie Gasto Constantes'!$AR$207</f>
        <v>26323643158.799999</v>
      </c>
      <c r="DT63" s="6">
        <f>+'Serie Gasto $Corrientes'!EF63*'Serie Gasto Constantes'!$AR$207</f>
        <v>10345937976.722399</v>
      </c>
      <c r="DU63" s="126">
        <f t="shared" si="40"/>
        <v>0.39302834772183687</v>
      </c>
      <c r="DV63" s="6">
        <f>+'Serie Gasto $Corrientes'!EH63*'Serie Gasto Constantes'!$AR$207</f>
        <v>4675010304.7751999</v>
      </c>
      <c r="DW63" s="7">
        <f t="shared" si="41"/>
        <v>0.17759738941045258</v>
      </c>
      <c r="DX63" s="6">
        <f>+'Serie Gasto $Corrientes'!EJ63*'Serie Gasto Constantes'!$AR$207</f>
        <v>26323643158.799999</v>
      </c>
      <c r="DY63" s="6">
        <f>+'Serie Gasto $Corrientes'!EK63*'Serie Gasto Constantes'!$AR$207</f>
        <v>26323643158.799999</v>
      </c>
      <c r="DZ63" s="6">
        <f>+'Serie Gasto $Corrientes'!EL63*'Serie Gasto Constantes'!$AR$207</f>
        <v>14775267140.945999</v>
      </c>
      <c r="EA63" s="126">
        <f t="shared" si="42"/>
        <v>0.56129263916140815</v>
      </c>
      <c r="EB63" s="6">
        <f>+'Serie Gasto $Corrientes'!EN63*'Serie Gasto Constantes'!$AR$207</f>
        <v>6663787231.2647991</v>
      </c>
      <c r="EC63" s="7">
        <f t="shared" si="43"/>
        <v>0.25314836518124939</v>
      </c>
      <c r="ED63" s="6">
        <f>+'Serie Gasto $Corrientes'!EP63*'Serie Gasto Constantes'!$AR$207</f>
        <v>26323643158.799999</v>
      </c>
      <c r="EE63" s="6">
        <f>+'Serie Gasto $Corrientes'!EQ63*'Serie Gasto Constantes'!$AR$207</f>
        <v>26323643158.799999</v>
      </c>
      <c r="EF63" s="6">
        <f>+'Serie Gasto $Corrientes'!ER63*'Serie Gasto Constantes'!$AR$207</f>
        <v>14775267140.945999</v>
      </c>
      <c r="EG63" s="126">
        <f t="shared" si="44"/>
        <v>0.56129263916140815</v>
      </c>
      <c r="EH63" s="6">
        <f>+'Serie Gasto $Corrientes'!ET63*'Serie Gasto Constantes'!$AR$207</f>
        <v>8631283865.8955994</v>
      </c>
      <c r="EI63" s="7">
        <f t="shared" si="45"/>
        <v>0.32789093112326889</v>
      </c>
      <c r="EJ63" s="6">
        <f>+'Serie Gasto $Corrientes'!EV63*'Serie Gasto Constantes'!$AR$207</f>
        <v>26323643158.799999</v>
      </c>
      <c r="EK63" s="6">
        <f>+'Serie Gasto $Corrientes'!EW63*'Serie Gasto Constantes'!$AR$207</f>
        <v>26323643158.799999</v>
      </c>
      <c r="EL63" s="6">
        <f>+'Serie Gasto $Corrientes'!EX63*'Serie Gasto Constantes'!$AR$207</f>
        <v>17292965282.345997</v>
      </c>
      <c r="EM63" s="126">
        <f t="shared" si="46"/>
        <v>0.65693662454032142</v>
      </c>
      <c r="EN63" s="6">
        <f>+'Serie Gasto $Corrientes'!EZ63*'Serie Gasto Constantes'!$AR$207</f>
        <v>11039618298.6024</v>
      </c>
      <c r="EO63" s="7">
        <f t="shared" si="47"/>
        <v>0.4193803354651483</v>
      </c>
      <c r="EP63" s="6">
        <f>+'Serie Gasto $Corrientes'!FB63*'Serie Gasto Constantes'!$AR$207</f>
        <v>26323643158.799999</v>
      </c>
      <c r="EQ63" s="6">
        <f>+'Serie Gasto $Corrientes'!FC63*'Serie Gasto Constantes'!$AR$207</f>
        <v>26323643158.799999</v>
      </c>
      <c r="ER63" s="6">
        <f>+'Serie Gasto $Corrientes'!FD63*'Serie Gasto Constantes'!$AR$207</f>
        <v>22145758093.040398</v>
      </c>
      <c r="ES63" s="126">
        <f t="shared" si="48"/>
        <v>0.84128773359538067</v>
      </c>
      <c r="ET63" s="6">
        <f>+'Serie Gasto $Corrientes'!FF63*'Serie Gasto Constantes'!$AR$207</f>
        <v>13175695321.713598</v>
      </c>
      <c r="EU63" s="7">
        <f t="shared" si="49"/>
        <v>0.50052704491661371</v>
      </c>
      <c r="EV63" s="6">
        <f>+'Serie Gasto $Corrientes'!FH63*'Serie Gasto Constantes'!$AR$207</f>
        <v>26323643158.799999</v>
      </c>
      <c r="EW63" s="6">
        <f>+'Serie Gasto $Corrientes'!FI63*'Serie Gasto Constantes'!$AR$207</f>
        <v>26267770322.570396</v>
      </c>
      <c r="EX63" s="6">
        <f>+'Serie Gasto $Corrientes'!FJ63*'Serie Gasto Constantes'!$AR$207</f>
        <v>22907994238.911598</v>
      </c>
      <c r="EY63" s="126">
        <f t="shared" si="50"/>
        <v>0.87209511723300193</v>
      </c>
      <c r="EZ63" s="6">
        <f>+'Serie Gasto $Corrientes'!FL63*'Serie Gasto Constantes'!$AR$207</f>
        <v>14840667869.866798</v>
      </c>
      <c r="FA63" s="7">
        <f t="shared" si="51"/>
        <v>0.56497630699607038</v>
      </c>
      <c r="FB63" s="6">
        <f>+'Serie Gasto $Corrientes'!FQ63*'Serie Gasto Constantes'!$AR$207</f>
        <v>26323643158.799999</v>
      </c>
      <c r="FC63" s="6">
        <f>+'Serie Gasto $Corrientes'!FR63*'Serie Gasto Constantes'!$AR$207</f>
        <v>26267770322.570396</v>
      </c>
      <c r="FD63" s="6">
        <f>+'Serie Gasto $Corrientes'!FS63*'Serie Gasto Constantes'!$AR$207</f>
        <v>23166665892.239998</v>
      </c>
      <c r="FE63" s="126">
        <f t="shared" si="78"/>
        <v>0.88194260905099375</v>
      </c>
      <c r="FF63" s="6">
        <f>+'Serie Gasto $Corrientes'!FU63*'Serie Gasto Constantes'!$AR$207</f>
        <v>17289289175.979599</v>
      </c>
      <c r="FG63" s="7">
        <f t="shared" si="79"/>
        <v>0.65819401356360652</v>
      </c>
      <c r="FH63" s="6">
        <f>+'Serie Gasto $Corrientes'!FW63*'Serie Gasto Constantes'!$AR$207</f>
        <v>26323643158.799999</v>
      </c>
      <c r="FI63" s="6">
        <f>+'Serie Gasto $Corrientes'!FX63*'Serie Gasto Constantes'!$AR$207</f>
        <v>26267770322.570396</v>
      </c>
      <c r="FJ63" s="6">
        <f>+'Serie Gasto $Corrientes'!FY63*'Serie Gasto Constantes'!$AR$207</f>
        <v>23814124049.180397</v>
      </c>
      <c r="FK63" s="126">
        <f t="shared" si="80"/>
        <v>0.90659099560948575</v>
      </c>
      <c r="FL63" s="6">
        <f>+'Serie Gasto $Corrientes'!GA63*'Serie Gasto Constantes'!$AR$207</f>
        <v>19246580905.297199</v>
      </c>
      <c r="FM63" s="7">
        <f t="shared" si="81"/>
        <v>0.73270706531036289</v>
      </c>
      <c r="FN63" s="6">
        <f>+'Serie Gasto $Corrientes'!GC63*'Serie Gasto Constantes'!$AR$207</f>
        <v>26323643158.799999</v>
      </c>
      <c r="FO63" s="6">
        <f>+'Serie Gasto $Corrientes'!GD63*'Serie Gasto Constantes'!$AR$207</f>
        <v>26267770322.570396</v>
      </c>
      <c r="FP63" s="6">
        <f>+'Serie Gasto $Corrientes'!GE63*'Serie Gasto Constantes'!$AR$207</f>
        <v>26165331831.053997</v>
      </c>
      <c r="FQ63" s="126">
        <f t="shared" si="56"/>
        <v>0.99610022128797204</v>
      </c>
      <c r="FR63" s="6">
        <f>+'Serie Gasto $Corrientes'!GG63*'Serie Gasto Constantes'!$AR$207</f>
        <v>23017054006.580399</v>
      </c>
      <c r="FS63" s="7">
        <f t="shared" si="57"/>
        <v>0.87624696439511496</v>
      </c>
      <c r="FT63" s="6">
        <f>+'Serie Gasto $Corrientes'!GI63*'Serie Gasto Constantes'!$AS$207</f>
        <v>35502671000</v>
      </c>
      <c r="FU63" s="6">
        <f>+'Serie Gasto $Corrientes'!GJ63*'Serie Gasto Constantes'!$AS$207</f>
        <v>35502671000</v>
      </c>
      <c r="FV63" s="6">
        <f>+'Serie Gasto $Corrientes'!GK63*'Serie Gasto Constantes'!$AS$207</f>
        <v>18578848020</v>
      </c>
      <c r="FW63" s="126">
        <f t="shared" si="58"/>
        <v>0.52330845811572879</v>
      </c>
      <c r="FX63" s="6">
        <f>+'Serie Gasto $Corrientes'!GM63*'Serie Gasto Constantes'!$AS$207</f>
        <v>9272061</v>
      </c>
      <c r="FY63" s="7">
        <f t="shared" si="59"/>
        <v>2.6116516698138006E-4</v>
      </c>
      <c r="FZ63" s="6">
        <f>+'Serie Gasto $Corrientes'!GO63*'Serie Gasto Constantes'!$AS$207</f>
        <v>35502671000</v>
      </c>
      <c r="GA63" s="6">
        <f>+'Serie Gasto $Corrientes'!GP63*'Serie Gasto Constantes'!$AS$207</f>
        <v>35502671000</v>
      </c>
      <c r="GB63" s="6">
        <f>+'Serie Gasto $Corrientes'!GQ63*'Serie Gasto Constantes'!$AS$207</f>
        <v>22136819372</v>
      </c>
      <c r="GC63" s="126">
        <f t="shared" si="60"/>
        <v>0.62352546297150435</v>
      </c>
      <c r="GD63" s="6">
        <f>+'Serie Gasto $Corrientes'!GS63*'Serie Gasto Constantes'!$AS$207</f>
        <v>591899896</v>
      </c>
      <c r="GE63" s="7">
        <f t="shared" si="61"/>
        <v>1.6671982116500474E-2</v>
      </c>
      <c r="GF63" s="6">
        <f>+'Serie Gasto $Corrientes'!GU63*'Serie Gasto Constantes'!$AS$207</f>
        <v>35502671000</v>
      </c>
      <c r="GG63" s="6">
        <f>+'Serie Gasto $Corrientes'!GV63*'Serie Gasto Constantes'!$AS$207</f>
        <v>35502671000</v>
      </c>
      <c r="GH63" s="6">
        <f>+'Serie Gasto $Corrientes'!GW63*'Serie Gasto Constantes'!$AS$207</f>
        <v>23785760544</v>
      </c>
      <c r="GI63" s="126">
        <f t="shared" si="62"/>
        <v>0.66997101553288763</v>
      </c>
      <c r="GJ63" s="6">
        <f>+'Serie Gasto $Corrientes'!GY63*'Serie Gasto Constantes'!$AS$207</f>
        <v>2510332792</v>
      </c>
      <c r="GK63" s="7">
        <f t="shared" si="63"/>
        <v>7.0708279723517134E-2</v>
      </c>
      <c r="GL63" s="6">
        <f>+'Serie Gasto $Corrientes'!HA63*'Serie Gasto Constantes'!$AS$207</f>
        <v>35502671000</v>
      </c>
      <c r="GM63" s="6">
        <f>+'Serie Gasto $Corrientes'!HB63*'Serie Gasto Constantes'!$AS$207</f>
        <v>35502671000</v>
      </c>
      <c r="GN63" s="6">
        <f>+'Serie Gasto $Corrientes'!HC63*'Serie Gasto Constantes'!$AS$207</f>
        <v>25137317407</v>
      </c>
      <c r="GO63" s="126">
        <f t="shared" si="64"/>
        <v>0.70804017554059528</v>
      </c>
      <c r="GP63" s="6">
        <f>+'Serie Gasto $Corrientes'!HE63*'Serie Gasto Constantes'!$AS$207</f>
        <v>5289733032</v>
      </c>
      <c r="GQ63" s="7">
        <f t="shared" si="65"/>
        <v>0.14899535395519958</v>
      </c>
      <c r="GR63" s="6">
        <f>+'Serie Gasto $Corrientes'!HG63*'Serie Gasto Constantes'!$AS$207</f>
        <v>35502671000</v>
      </c>
      <c r="GS63" s="6">
        <f>+'Serie Gasto $Corrientes'!HH63*'Serie Gasto Constantes'!$AS$207</f>
        <v>35502671000</v>
      </c>
      <c r="GT63" s="6">
        <f>+'Serie Gasto $Corrientes'!HI63*'Serie Gasto Constantes'!$AS$207</f>
        <v>27262382983</v>
      </c>
      <c r="GU63" s="126">
        <f t="shared" si="66"/>
        <v>0.76789667411220974</v>
      </c>
      <c r="GV63" s="6">
        <f>+'Serie Gasto $Corrientes'!HK63*'Serie Gasto Constantes'!$AS$207</f>
        <v>7593043541</v>
      </c>
      <c r="GW63" s="7">
        <f t="shared" si="67"/>
        <v>0.21387245880739508</v>
      </c>
      <c r="GX63" s="6">
        <f>+'Serie Gasto $Corrientes'!HM63*'Serie Gasto Constantes'!$AS$207</f>
        <v>35502671000</v>
      </c>
      <c r="GY63" s="6">
        <f>+'Serie Gasto $Corrientes'!HN63*'Serie Gasto Constantes'!$AS$207</f>
        <v>35502671000</v>
      </c>
      <c r="GZ63" s="6">
        <f>+'Serie Gasto $Corrientes'!HO63*'Serie Gasto Constantes'!$AS$207</f>
        <v>27988761558</v>
      </c>
      <c r="HA63" s="126">
        <f t="shared" si="68"/>
        <v>0.7883565030360673</v>
      </c>
      <c r="HB63" s="6">
        <f>+'Serie Gasto $Corrientes'!HQ63*'Serie Gasto Constantes'!$AS$207</f>
        <v>9858880792</v>
      </c>
      <c r="HC63" s="7">
        <f t="shared" si="69"/>
        <v>0.27769405834282157</v>
      </c>
    </row>
    <row r="64" spans="1:211" x14ac:dyDescent="0.35">
      <c r="A64" s="43" t="s">
        <v>43</v>
      </c>
      <c r="B64" s="3"/>
      <c r="C64" s="1"/>
      <c r="D64" s="4"/>
      <c r="E64" s="3"/>
      <c r="F64" s="1"/>
      <c r="G64" s="4"/>
      <c r="H64" s="3"/>
      <c r="I64" s="1"/>
      <c r="J64" s="4"/>
      <c r="K64" s="3"/>
      <c r="L64" s="1"/>
      <c r="M64" s="4"/>
      <c r="N64" s="3"/>
      <c r="O64" s="1"/>
      <c r="P64" s="4"/>
      <c r="Q64" s="3">
        <f>+'Serie Gasto $Corrientes'!Q64*'Serie Gasto Constantes'!$AA$207</f>
        <v>97148928444.985352</v>
      </c>
      <c r="R64" s="1">
        <f>+'Serie Gasto $Corrientes'!R64*'Serie Gasto Constantes'!$AA$207</f>
        <v>92254528354.86113</v>
      </c>
      <c r="S64" s="4">
        <f t="shared" si="5"/>
        <v>0.94961961836876174</v>
      </c>
      <c r="T64" s="3">
        <f>+'Serie Gasto $Corrientes'!T64*'Serie Gasto Constantes'!$AB$207</f>
        <v>123321855094.18866</v>
      </c>
      <c r="U64" s="1">
        <f>+'Serie Gasto $Corrientes'!U64*'Serie Gasto Constantes'!$AB$207</f>
        <v>121096952608.29562</v>
      </c>
      <c r="V64" s="4">
        <f t="shared" si="6"/>
        <v>0.98195857105625162</v>
      </c>
      <c r="W64" s="3">
        <f>+'Serie Gasto $Corrientes'!W64*'Serie Gasto Constantes'!$AC$207</f>
        <v>131438166714.01193</v>
      </c>
      <c r="X64" s="1">
        <f>+'Serie Gasto $Corrientes'!X64*'Serie Gasto Constantes'!$AC$207</f>
        <v>125397046631.51813</v>
      </c>
      <c r="Y64" s="4">
        <f t="shared" si="7"/>
        <v>0.95403831144694595</v>
      </c>
      <c r="Z64" s="3">
        <f>+'Serie Gasto $Corrientes'!Z64*'Serie Gasto Constantes'!$AD$207</f>
        <v>136189687491.45084</v>
      </c>
      <c r="AA64" s="1">
        <f>+'Serie Gasto $Corrientes'!AA64*'Serie Gasto Constantes'!$AD$207</f>
        <v>134395637142.47414</v>
      </c>
      <c r="AB64" s="4">
        <f t="shared" si="8"/>
        <v>0.98682682674421063</v>
      </c>
      <c r="AC64" s="3">
        <f>+'Serie Gasto $Corrientes'!AC64*'Serie Gasto Constantes'!$AE$207</f>
        <v>143901204275.89923</v>
      </c>
      <c r="AD64" s="1">
        <f>+'Serie Gasto $Corrientes'!AD64*'Serie Gasto Constantes'!$AE$207</f>
        <v>133519311707.40703</v>
      </c>
      <c r="AE64" s="125">
        <f t="shared" si="9"/>
        <v>0.92785402581769094</v>
      </c>
      <c r="AF64" s="3">
        <f>+'Serie Gasto $Corrientes'!AF64*'Serie Gasto Constantes'!$AF$207</f>
        <v>171700112843.32443</v>
      </c>
      <c r="AG64" s="1">
        <f>+'Serie Gasto $Corrientes'!AG64*'Serie Gasto Constantes'!$AF$207</f>
        <v>171700112843.32443</v>
      </c>
      <c r="AH64" s="1">
        <f>+'Serie Gasto $Corrientes'!AH64*'Serie Gasto Constantes'!$AF$207</f>
        <v>147787505275.56638</v>
      </c>
      <c r="AI64" s="125">
        <f t="shared" si="96"/>
        <v>0.86073039107680605</v>
      </c>
      <c r="AJ64" s="1">
        <f>+'Serie Gasto $Corrientes'!AJ64*'Serie Gasto Constantes'!$AF$207</f>
        <v>118799755297.36212</v>
      </c>
      <c r="AK64" s="125">
        <f t="shared" si="11"/>
        <v>0.69190260466378584</v>
      </c>
      <c r="AL64" s="3">
        <f>+'Serie Gasto $Corrientes'!AL64*'Serie Gasto Constantes'!$AG$207</f>
        <v>158993013885.47449</v>
      </c>
      <c r="AM64" s="1">
        <f>+'Serie Gasto $Corrientes'!AM64*'Serie Gasto Constantes'!$AG$207</f>
        <v>147059163061.9451</v>
      </c>
      <c r="AN64" s="1">
        <f>+'Serie Gasto $Corrientes'!AN64*'Serie Gasto Constantes'!$AG$207</f>
        <v>124937019866.9216</v>
      </c>
      <c r="AO64" s="125">
        <f t="shared" si="83"/>
        <v>0.84956977359034003</v>
      </c>
      <c r="AP64" s="1">
        <f>+'Serie Gasto $Corrientes'!AP64*'Serie Gasto Constantes'!$AG$207</f>
        <v>98162159692.036285</v>
      </c>
      <c r="AQ64" s="125">
        <f t="shared" si="13"/>
        <v>0.66750114476503486</v>
      </c>
      <c r="AR64" s="3">
        <f>+'Serie Gasto $Corrientes'!AR64*'Serie Gasto Constantes'!$AH$207</f>
        <v>145782140970.11218</v>
      </c>
      <c r="AS64" s="1">
        <f>+'Serie Gasto $Corrientes'!AS64*'Serie Gasto Constantes'!$AH$207</f>
        <v>145782140970.11218</v>
      </c>
      <c r="AT64" s="1">
        <f>+'Serie Gasto $Corrientes'!AT64*'Serie Gasto Constantes'!$AH$207</f>
        <v>115661724757.48555</v>
      </c>
      <c r="AU64" s="125">
        <f t="shared" si="84"/>
        <v>0.79338747522714848</v>
      </c>
      <c r="AV64" s="1">
        <f>+'Serie Gasto $Corrientes'!AV64*'Serie Gasto Constantes'!$AH$207</f>
        <v>95242302702.327881</v>
      </c>
      <c r="AW64" s="125">
        <f t="shared" si="15"/>
        <v>0.65331941257368531</v>
      </c>
      <c r="AX64" s="3">
        <f>+'Serie Gasto $Corrientes'!AX64*'Serie Gasto Constantes'!$AI$207</f>
        <v>137497872764.49146</v>
      </c>
      <c r="AY64" s="1">
        <f>+'Serie Gasto $Corrientes'!AY64*'Serie Gasto Constantes'!$AI$207</f>
        <v>137497872764.49146</v>
      </c>
      <c r="AZ64" s="1">
        <f>+'Serie Gasto $Corrientes'!AZ64*'Serie Gasto Constantes'!$AI$207</f>
        <v>126640480490.19724</v>
      </c>
      <c r="BA64" s="125">
        <f t="shared" si="85"/>
        <v>0.92103592545834556</v>
      </c>
      <c r="BB64" s="1">
        <f>+'Serie Gasto $Corrientes'!BB64*'Serie Gasto Constantes'!$AI$207</f>
        <v>98181859627.304993</v>
      </c>
      <c r="BC64" s="125">
        <f t="shared" si="17"/>
        <v>0.71406093529514048</v>
      </c>
      <c r="BD64" s="3">
        <f>+'Serie Gasto $Corrientes'!BD64*'Serie Gasto Constantes'!$AJ$207</f>
        <v>154433671293.01514</v>
      </c>
      <c r="BE64" s="1">
        <f>+'Serie Gasto $Corrientes'!BE64*'Serie Gasto Constantes'!$AJ$207</f>
        <v>154433671293.01514</v>
      </c>
      <c r="BF64" s="1">
        <f>+'Serie Gasto $Corrientes'!BF64*'Serie Gasto Constantes'!$AJ$207</f>
        <v>139263458977.02908</v>
      </c>
      <c r="BG64" s="125">
        <f t="shared" si="86"/>
        <v>0.90176875166554316</v>
      </c>
      <c r="BH64" s="1">
        <f>+'Serie Gasto $Corrientes'!BH64*'Serie Gasto Constantes'!$AJ$207</f>
        <v>95094978918.600006</v>
      </c>
      <c r="BI64" s="125">
        <f t="shared" si="19"/>
        <v>0.6157658373488466</v>
      </c>
      <c r="BJ64" s="3">
        <f>+'Serie Gasto $Corrientes'!BJ64*'Serie Gasto Constantes'!$AK$207</f>
        <v>158637660528.69931</v>
      </c>
      <c r="BK64" s="1">
        <f>+'Serie Gasto $Corrientes'!BK64*'Serie Gasto Constantes'!$AK$207</f>
        <v>165528816918.56311</v>
      </c>
      <c r="BL64" s="1">
        <f>+'Serie Gasto $Corrientes'!BL64*'Serie Gasto Constantes'!$AK$207</f>
        <v>152616725486.13693</v>
      </c>
      <c r="BM64" s="125">
        <f t="shared" si="87"/>
        <v>0.92199490292509811</v>
      </c>
      <c r="BN64" s="1">
        <f>+'Serie Gasto $Corrientes'!BN64*'Serie Gasto Constantes'!$AK$207</f>
        <v>115039618078.31233</v>
      </c>
      <c r="BO64" s="125">
        <f t="shared" si="21"/>
        <v>0.69498242191212867</v>
      </c>
      <c r="BP64" s="3">
        <f>+'Serie Gasto $Corrientes'!BP64*'Serie Gasto Constantes'!$AL$207</f>
        <v>164338457218.30368</v>
      </c>
      <c r="BQ64" s="1">
        <f>+'Serie Gasto $Corrientes'!BQ64*'Serie Gasto Constantes'!$AL$207</f>
        <v>162206342868.22366</v>
      </c>
      <c r="BR64" s="1">
        <f>+'Serie Gasto $Corrientes'!BR64*'Serie Gasto Constantes'!$AL$207</f>
        <v>148846367523.96082</v>
      </c>
      <c r="BS64" s="125">
        <f t="shared" si="88"/>
        <v>0.91763592527872673</v>
      </c>
      <c r="BT64" s="1">
        <f>+'Serie Gasto $Corrientes'!BT64*'Serie Gasto Constantes'!$AL$207</f>
        <v>111925456129.02444</v>
      </c>
      <c r="BU64" s="125">
        <f t="shared" si="23"/>
        <v>0.69001898538550133</v>
      </c>
      <c r="BV64" s="3">
        <f>+'Serie Gasto $Corrientes'!BV64*'Serie Gasto Constantes'!$AM$207</f>
        <v>192063354820.98495</v>
      </c>
      <c r="BW64" s="1">
        <f>+'Serie Gasto $Corrientes'!BW64*'Serie Gasto Constantes'!$AM$207</f>
        <v>189717524857.51675</v>
      </c>
      <c r="BX64" s="1">
        <f>+'Serie Gasto $Corrientes'!BX64*'Serie Gasto Constantes'!$AM$207</f>
        <v>169798797645.62692</v>
      </c>
      <c r="BY64" s="125">
        <f t="shared" si="89"/>
        <v>0.89500850157701894</v>
      </c>
      <c r="BZ64" s="1">
        <f>+'Serie Gasto $Corrientes'!BZ64*'Serie Gasto Constantes'!$AM$207</f>
        <v>135848435270.91681</v>
      </c>
      <c r="CA64" s="125">
        <f t="shared" si="25"/>
        <v>0.71605633360936394</v>
      </c>
      <c r="CB64" s="3">
        <f>+'Serie Gasto $Corrientes'!CB64*'Serie Gasto Constantes'!$AN$207</f>
        <v>165879446066.24344</v>
      </c>
      <c r="CC64" s="1">
        <f>+'Serie Gasto $Corrientes'!CC64*'Serie Gasto Constantes'!$AN$207</f>
        <v>170486331735.41296</v>
      </c>
      <c r="CD64" s="1">
        <f>+'Serie Gasto $Corrientes'!CD64*'Serie Gasto Constantes'!$AN$207</f>
        <v>164652991811.35721</v>
      </c>
      <c r="CE64" s="125">
        <f t="shared" si="90"/>
        <v>0.96578411967295519</v>
      </c>
      <c r="CF64" s="1">
        <f>+'Serie Gasto $Corrientes'!CF64*'Serie Gasto Constantes'!$AN$207</f>
        <v>133003650531.10452</v>
      </c>
      <c r="CG64" s="4">
        <f t="shared" si="27"/>
        <v>0.78014260250211809</v>
      </c>
      <c r="CH64" s="1">
        <f>+'Serie Gasto $Corrientes'!CH64*'Serie Gasto Constantes'!$AO$207</f>
        <v>175175664821.32089</v>
      </c>
      <c r="CI64" s="1">
        <f>+'Serie Gasto $Corrientes'!CI64*'Serie Gasto Constantes'!$AO$207</f>
        <v>171879365305.00974</v>
      </c>
      <c r="CJ64" s="1">
        <f>+'Serie Gasto $Corrientes'!CJ64*'Serie Gasto Constantes'!$AO$207</f>
        <v>166760724344.96585</v>
      </c>
      <c r="CK64" s="125">
        <f t="shared" si="93"/>
        <v>0.97021957259988389</v>
      </c>
      <c r="CL64" s="1">
        <f>+'Serie Gasto $Corrientes'!CL64*'Serie Gasto Constantes'!$AO$207</f>
        <v>146720585421.56851</v>
      </c>
      <c r="CM64" s="4">
        <f t="shared" si="29"/>
        <v>0.85362536195781535</v>
      </c>
      <c r="CN64" s="1">
        <f>+'Serie Gasto $Corrientes'!CN64*'Serie Gasto Constantes'!$AP$207</f>
        <v>164176079360.31229</v>
      </c>
      <c r="CO64" s="1">
        <f>+'Serie Gasto $Corrientes'!CO64*'Serie Gasto Constantes'!$AP$207</f>
        <v>169450787355.55151</v>
      </c>
      <c r="CP64" s="1">
        <f>+'Serie Gasto $Corrientes'!CP64*'Serie Gasto Constantes'!$AP$207</f>
        <v>167892455939.44577</v>
      </c>
      <c r="CQ64" s="125">
        <f t="shared" si="94"/>
        <v>0.99080363425614559</v>
      </c>
      <c r="CR64" s="1">
        <f>+'Serie Gasto $Corrientes'!CR64*'Serie Gasto Constantes'!$AP$207</f>
        <v>146713466328.56534</v>
      </c>
      <c r="CS64" s="4">
        <f t="shared" si="31"/>
        <v>0.86581755457248244</v>
      </c>
      <c r="CT64" s="1">
        <f>+'Serie Gasto $Corrientes'!DC64*'Serie Gasto Constantes'!$AQ$207</f>
        <v>137644173027.95654</v>
      </c>
      <c r="CU64" s="1">
        <f>+'Serie Gasto $Corrientes'!DD64*'Serie Gasto Constantes'!$AQ$207</f>
        <v>147418998662.24316</v>
      </c>
      <c r="CV64" s="1">
        <f>+'Serie Gasto $Corrientes'!DE64*'Serie Gasto Constantes'!$AQ$207</f>
        <v>146553712849.18301</v>
      </c>
      <c r="CW64" s="125">
        <f t="shared" si="95"/>
        <v>0.99413043216334251</v>
      </c>
      <c r="CX64" s="1">
        <f>+'Serie Gasto $Corrientes'!DG64*'Serie Gasto Constantes'!$AQ$207</f>
        <v>130658415052.22195</v>
      </c>
      <c r="CY64" s="4">
        <f t="shared" si="33"/>
        <v>0.88630648856581928</v>
      </c>
      <c r="CZ64" s="1">
        <f>+'Serie Gasto $Corrientes'!DL64*'Serie Gasto Constantes'!$AR$207</f>
        <v>168725725630.79999</v>
      </c>
      <c r="DA64" s="1">
        <f>+'Serie Gasto $Corrientes'!DM64*'Serie Gasto Constantes'!$AR$207</f>
        <v>168725725630.79999</v>
      </c>
      <c r="DB64" s="1">
        <f>+'Serie Gasto $Corrientes'!DN64*'Serie Gasto Constantes'!$AR$207</f>
        <v>7123910429.485199</v>
      </c>
      <c r="DC64" s="125">
        <f t="shared" si="34"/>
        <v>4.2221839039966569E-2</v>
      </c>
      <c r="DD64" s="1">
        <f>+'Serie Gasto $Corrientes'!DP64*'Serie Gasto Constantes'!$AR$207</f>
        <v>5269761527.9243994</v>
      </c>
      <c r="DE64" s="4">
        <f t="shared" si="35"/>
        <v>3.123270922808485E-2</v>
      </c>
      <c r="DF64" s="1">
        <f>+'Serie Gasto $Corrientes'!DR64*'Serie Gasto Constantes'!$AR$207</f>
        <v>168725725630.79999</v>
      </c>
      <c r="DG64" s="1">
        <f>+'Serie Gasto $Corrientes'!DS64*'Serie Gasto Constantes'!$AR$207</f>
        <v>168725725630.79999</v>
      </c>
      <c r="DH64" s="1">
        <f>+'Serie Gasto $Corrientes'!DT64*'Serie Gasto Constantes'!$AR$207</f>
        <v>22118425077.247196</v>
      </c>
      <c r="DI64" s="125">
        <f t="shared" si="36"/>
        <v>0.13109100579982685</v>
      </c>
      <c r="DJ64" s="1">
        <f>+'Serie Gasto $Corrientes'!DV64*'Serie Gasto Constantes'!$AR$207</f>
        <v>12663783661.292398</v>
      </c>
      <c r="DK64" s="4">
        <f t="shared" si="37"/>
        <v>7.5055440502314788E-2</v>
      </c>
      <c r="DL64" s="1">
        <f>+'Serie Gasto $Corrientes'!DX64*'Serie Gasto Constantes'!$AR$207</f>
        <v>168725725630.79999</v>
      </c>
      <c r="DM64" s="1">
        <f>+'Serie Gasto $Corrientes'!DY64*'Serie Gasto Constantes'!$AR$207</f>
        <v>168725725630.79999</v>
      </c>
      <c r="DN64" s="1">
        <f>+'Serie Gasto $Corrientes'!DZ64*'Serie Gasto Constantes'!$AR$207</f>
        <v>39620231643.0336</v>
      </c>
      <c r="DO64" s="125">
        <f t="shared" si="38"/>
        <v>0.23482033634710375</v>
      </c>
      <c r="DP64" s="1">
        <f>+'Serie Gasto $Corrientes'!EB64*'Serie Gasto Constantes'!$AR$207</f>
        <v>27010422520.504799</v>
      </c>
      <c r="DQ64" s="4">
        <f t="shared" si="39"/>
        <v>0.16008479097969983</v>
      </c>
      <c r="DR64" s="1">
        <f>+'Serie Gasto $Corrientes'!ED64*'Serie Gasto Constantes'!$AR$207</f>
        <v>168725725630.79999</v>
      </c>
      <c r="DS64" s="1">
        <f>+'Serie Gasto $Corrientes'!EE64*'Serie Gasto Constantes'!$AR$207</f>
        <v>168725725630.79999</v>
      </c>
      <c r="DT64" s="1">
        <f>+'Serie Gasto $Corrientes'!EF64*'Serie Gasto Constantes'!$AR$207</f>
        <v>50545809003.705597</v>
      </c>
      <c r="DU64" s="125">
        <f t="shared" si="40"/>
        <v>0.29957381314991793</v>
      </c>
      <c r="DV64" s="1">
        <f>+'Serie Gasto $Corrientes'!EH64*'Serie Gasto Constantes'!$AR$207</f>
        <v>36896187468.051598</v>
      </c>
      <c r="DW64" s="4">
        <f t="shared" si="41"/>
        <v>0.2186755299472625</v>
      </c>
      <c r="DX64" s="1">
        <f>+'Serie Gasto $Corrientes'!EJ64*'Serie Gasto Constantes'!$AR$207</f>
        <v>168725725630.79999</v>
      </c>
      <c r="DY64" s="1">
        <f>+'Serie Gasto $Corrientes'!EK64*'Serie Gasto Constantes'!$AR$207</f>
        <v>166783389852.23758</v>
      </c>
      <c r="DZ64" s="1">
        <f>+'Serie Gasto $Corrientes'!EL64*'Serie Gasto Constantes'!$AR$207</f>
        <v>68031080931.933594</v>
      </c>
      <c r="EA64" s="125">
        <f t="shared" si="42"/>
        <v>0.40790081669527167</v>
      </c>
      <c r="EB64" s="1">
        <f>+'Serie Gasto $Corrientes'!EN64*'Serie Gasto Constantes'!$AR$207</f>
        <v>49644176662.906799</v>
      </c>
      <c r="EC64" s="4">
        <f t="shared" si="43"/>
        <v>0.29765659941849881</v>
      </c>
      <c r="ED64" s="1">
        <f>+'Serie Gasto $Corrientes'!EP64*'Serie Gasto Constantes'!$AR$207</f>
        <v>168725725630.79999</v>
      </c>
      <c r="EE64" s="1">
        <f>+'Serie Gasto $Corrientes'!EQ64*'Serie Gasto Constantes'!$AR$207</f>
        <v>166783389852.23758</v>
      </c>
      <c r="EF64" s="1">
        <f>+'Serie Gasto $Corrientes'!ER64*'Serie Gasto Constantes'!$AR$207</f>
        <v>80956565843.415588</v>
      </c>
      <c r="EG64" s="125">
        <f t="shared" si="44"/>
        <v>0.48539945083943542</v>
      </c>
      <c r="EH64" s="1">
        <f>+'Serie Gasto $Corrientes'!ET64*'Serie Gasto Constantes'!$AR$207</f>
        <v>64950118836.142792</v>
      </c>
      <c r="EI64" s="4">
        <f t="shared" si="45"/>
        <v>0.38942798136964124</v>
      </c>
      <c r="EJ64" s="1">
        <f>+'Serie Gasto $Corrientes'!EV64*'Serie Gasto Constantes'!$AR$207</f>
        <v>168725725630.79999</v>
      </c>
      <c r="EK64" s="1">
        <f>+'Serie Gasto $Corrientes'!EW64*'Serie Gasto Constantes'!$AR$207</f>
        <v>166783389852.23758</v>
      </c>
      <c r="EL64" s="1">
        <f>+'Serie Gasto $Corrientes'!EX64*'Serie Gasto Constantes'!$AR$207</f>
        <v>93376418334.154785</v>
      </c>
      <c r="EM64" s="125">
        <f t="shared" si="46"/>
        <v>0.5598664136571514</v>
      </c>
      <c r="EN64" s="1">
        <f>+'Serie Gasto $Corrientes'!EZ64*'Serie Gasto Constantes'!$AR$207</f>
        <v>75369735433.808395</v>
      </c>
      <c r="EO64" s="4">
        <f t="shared" si="47"/>
        <v>0.4519019280072345</v>
      </c>
      <c r="EP64" s="1">
        <f>+'Serie Gasto $Corrientes'!FB64*'Serie Gasto Constantes'!$AR$207</f>
        <v>168725725630.79999</v>
      </c>
      <c r="EQ64" s="1">
        <f>+'Serie Gasto $Corrientes'!FC64*'Serie Gasto Constantes'!$AR$207</f>
        <v>166783389852.23758</v>
      </c>
      <c r="ER64" s="1">
        <f>+'Serie Gasto $Corrientes'!FD64*'Serie Gasto Constantes'!$AR$207</f>
        <v>104419426829.88959</v>
      </c>
      <c r="ES64" s="125">
        <f t="shared" si="48"/>
        <v>0.62607809400204906</v>
      </c>
      <c r="ET64" s="1">
        <f>+'Serie Gasto $Corrientes'!FF64*'Serie Gasto Constantes'!$AR$207</f>
        <v>84528457272.3396</v>
      </c>
      <c r="EU64" s="4">
        <f t="shared" si="49"/>
        <v>0.50681580070550147</v>
      </c>
      <c r="EV64" s="1">
        <f>+'Serie Gasto $Corrientes'!FH64*'Serie Gasto Constantes'!$AR$207</f>
        <v>168725725630.79999</v>
      </c>
      <c r="EW64" s="1">
        <f>+'Serie Gasto $Corrientes'!FI64*'Serie Gasto Constantes'!$AR$207</f>
        <v>165010112673.55679</v>
      </c>
      <c r="EX64" s="1">
        <f>+'Serie Gasto $Corrientes'!FJ64*'Serie Gasto Constantes'!$AR$207</f>
        <v>114441783269.09639</v>
      </c>
      <c r="EY64" s="125">
        <f t="shared" si="50"/>
        <v>0.69354405869353675</v>
      </c>
      <c r="EZ64" s="1">
        <f>+'Serie Gasto $Corrientes'!FL64*'Serie Gasto Constantes'!$AR$207</f>
        <v>93839133913.714798</v>
      </c>
      <c r="FA64" s="4">
        <f t="shared" si="51"/>
        <v>0.56868716949099274</v>
      </c>
      <c r="FB64" s="1">
        <f>+'Serie Gasto $Corrientes'!FQ64*'Serie Gasto Constantes'!$AR$207</f>
        <v>168725725630.79999</v>
      </c>
      <c r="FC64" s="1">
        <f>+'Serie Gasto $Corrientes'!FR64*'Serie Gasto Constantes'!$AR$207</f>
        <v>165010112673.55679</v>
      </c>
      <c r="FD64" s="1">
        <f>+'Serie Gasto $Corrientes'!FS64*'Serie Gasto Constantes'!$AR$207</f>
        <v>124878177807.02159</v>
      </c>
      <c r="FE64" s="125">
        <f t="shared" si="78"/>
        <v>0.75679105833998728</v>
      </c>
      <c r="FF64" s="1">
        <f>+'Serie Gasto $Corrientes'!FU64*'Serie Gasto Constantes'!$AR$207</f>
        <v>105038830253.12039</v>
      </c>
      <c r="FG64" s="4">
        <f t="shared" si="79"/>
        <v>0.636559957151966</v>
      </c>
      <c r="FH64" s="1">
        <f>+'Serie Gasto $Corrientes'!FW64*'Serie Gasto Constantes'!$AR$207</f>
        <v>168725725630.79999</v>
      </c>
      <c r="FI64" s="1">
        <f>+'Serie Gasto $Corrientes'!FX64*'Serie Gasto Constantes'!$AR$207</f>
        <v>165010112673.55679</v>
      </c>
      <c r="FJ64" s="1">
        <f>+'Serie Gasto $Corrientes'!FY64*'Serie Gasto Constantes'!$AR$207</f>
        <v>134237364400.40158</v>
      </c>
      <c r="FK64" s="125">
        <f t="shared" si="80"/>
        <v>0.81350992509147835</v>
      </c>
      <c r="FL64" s="1">
        <f>+'Serie Gasto $Corrientes'!GA64*'Serie Gasto Constantes'!$AR$207</f>
        <v>115493794237.55159</v>
      </c>
      <c r="FM64" s="4">
        <f t="shared" si="81"/>
        <v>0.69991949200129056</v>
      </c>
      <c r="FN64" s="1">
        <f>+'Serie Gasto $Corrientes'!GC64*'Serie Gasto Constantes'!$AR$207</f>
        <v>168725725630.79999</v>
      </c>
      <c r="FO64" s="1">
        <f>+'Serie Gasto $Corrientes'!GD64*'Serie Gasto Constantes'!$AR$207</f>
        <v>165010112673.55679</v>
      </c>
      <c r="FP64" s="1">
        <f>+'Serie Gasto $Corrientes'!GE64*'Serie Gasto Constantes'!$AR$207</f>
        <v>163705454162.31238</v>
      </c>
      <c r="FQ64" s="125">
        <f t="shared" si="56"/>
        <v>0.99209346330291015</v>
      </c>
      <c r="FR64" s="1">
        <f>+'Serie Gasto $Corrientes'!GG64*'Serie Gasto Constantes'!$AR$207</f>
        <v>148345220844.59998</v>
      </c>
      <c r="FS64" s="4">
        <f t="shared" si="57"/>
        <v>0.89900684534453146</v>
      </c>
      <c r="FT64" s="1">
        <f>+'Serie Gasto $Corrientes'!GI64*'Serie Gasto Constantes'!$AS$207</f>
        <v>194854441000</v>
      </c>
      <c r="FU64" s="1">
        <f>+'Serie Gasto $Corrientes'!GJ64*'Serie Gasto Constantes'!$AS$207</f>
        <v>194854441000</v>
      </c>
      <c r="FV64" s="1">
        <f>+'Serie Gasto $Corrientes'!GK64*'Serie Gasto Constantes'!$AS$207</f>
        <v>6254797718</v>
      </c>
      <c r="FW64" s="125">
        <f t="shared" si="58"/>
        <v>3.2099846869797541E-2</v>
      </c>
      <c r="FX64" s="1">
        <f>+'Serie Gasto $Corrientes'!GM64*'Serie Gasto Constantes'!$AS$207</f>
        <v>4858961605</v>
      </c>
      <c r="FY64" s="4">
        <f t="shared" si="59"/>
        <v>2.4936365730560895E-2</v>
      </c>
      <c r="FZ64" s="1">
        <f>+'Serie Gasto $Corrientes'!GO64*'Serie Gasto Constantes'!$AS$207</f>
        <v>194854441000</v>
      </c>
      <c r="GA64" s="1">
        <f>+'Serie Gasto $Corrientes'!GP64*'Serie Gasto Constantes'!$AS$207</f>
        <v>194854441000</v>
      </c>
      <c r="GB64" s="1">
        <f>+'Serie Gasto $Corrientes'!GQ64*'Serie Gasto Constantes'!$AS$207</f>
        <v>25817140648</v>
      </c>
      <c r="GC64" s="125">
        <f t="shared" si="60"/>
        <v>0.13249449443135863</v>
      </c>
      <c r="GD64" s="1">
        <f>+'Serie Gasto $Corrientes'!GS64*'Serie Gasto Constantes'!$AS$207</f>
        <v>12412620636</v>
      </c>
      <c r="GE64" s="4">
        <f t="shared" si="61"/>
        <v>6.370201557787436E-2</v>
      </c>
      <c r="GF64" s="1">
        <f>+'Serie Gasto $Corrientes'!GU64*'Serie Gasto Constantes'!$AS$207</f>
        <v>194854441000</v>
      </c>
      <c r="GG64" s="1">
        <f>+'Serie Gasto $Corrientes'!GV64*'Serie Gasto Constantes'!$AS$207</f>
        <v>194854441000</v>
      </c>
      <c r="GH64" s="1">
        <f>+'Serie Gasto $Corrientes'!GW64*'Serie Gasto Constantes'!$AS$207</f>
        <v>41560067430</v>
      </c>
      <c r="GI64" s="125">
        <f t="shared" si="62"/>
        <v>0.21328776093945942</v>
      </c>
      <c r="GJ64" s="1">
        <f>+'Serie Gasto $Corrientes'!GY64*'Serie Gasto Constantes'!$AS$207</f>
        <v>22531145402</v>
      </c>
      <c r="GK64" s="4">
        <f t="shared" si="63"/>
        <v>0.11563064863376658</v>
      </c>
      <c r="GL64" s="1">
        <f>+'Serie Gasto $Corrientes'!HA64*'Serie Gasto Constantes'!$AS$207</f>
        <v>194854441000</v>
      </c>
      <c r="GM64" s="1">
        <f>+'Serie Gasto $Corrientes'!HB64*'Serie Gasto Constantes'!$AS$207</f>
        <v>194854441000</v>
      </c>
      <c r="GN64" s="1">
        <f>+'Serie Gasto $Corrientes'!HC64*'Serie Gasto Constantes'!$AS$207</f>
        <v>56183082604</v>
      </c>
      <c r="GO64" s="125">
        <f t="shared" si="64"/>
        <v>0.28833360079280923</v>
      </c>
      <c r="GP64" s="1">
        <f>+'Serie Gasto $Corrientes'!HE64*'Serie Gasto Constantes'!$AS$207</f>
        <v>31932393659</v>
      </c>
      <c r="GQ64" s="4">
        <f t="shared" si="65"/>
        <v>0.16387819284549948</v>
      </c>
      <c r="GR64" s="1">
        <f>+'Serie Gasto $Corrientes'!HG64*'Serie Gasto Constantes'!$AS$207</f>
        <v>194854441000</v>
      </c>
      <c r="GS64" s="1">
        <f>+'Serie Gasto $Corrientes'!HH64*'Serie Gasto Constantes'!$AS$207</f>
        <v>194854441000</v>
      </c>
      <c r="GT64" s="1">
        <f>+'Serie Gasto $Corrientes'!HI64*'Serie Gasto Constantes'!$AS$207</f>
        <v>69361459577</v>
      </c>
      <c r="GU64" s="125">
        <f t="shared" si="66"/>
        <v>0.35596550543592692</v>
      </c>
      <c r="GV64" s="1">
        <f>+'Serie Gasto $Corrientes'!HK64*'Serie Gasto Constantes'!$AS$207</f>
        <v>43370794589</v>
      </c>
      <c r="GW64" s="4">
        <f t="shared" si="67"/>
        <v>0.22258047785013019</v>
      </c>
      <c r="GX64" s="1">
        <f>+'Serie Gasto $Corrientes'!HM64*'Serie Gasto Constantes'!$AS$207</f>
        <v>194854441000</v>
      </c>
      <c r="GY64" s="1">
        <f>+'Serie Gasto $Corrientes'!HN64*'Serie Gasto Constantes'!$AS$207</f>
        <v>194854441000</v>
      </c>
      <c r="GZ64" s="1">
        <f>+'Serie Gasto $Corrientes'!HO64*'Serie Gasto Constantes'!$AS$207</f>
        <v>84438215477</v>
      </c>
      <c r="HA64" s="125">
        <f t="shared" si="68"/>
        <v>0.43333995901586869</v>
      </c>
      <c r="HB64" s="1">
        <f>+'Serie Gasto $Corrientes'!HQ64*'Serie Gasto Constantes'!$AS$207</f>
        <v>61201828093</v>
      </c>
      <c r="HC64" s="4">
        <f t="shared" si="69"/>
        <v>0.31408998316338094</v>
      </c>
    </row>
    <row r="65" spans="1:211" x14ac:dyDescent="0.35">
      <c r="A65" s="28" t="s">
        <v>76</v>
      </c>
      <c r="B65" s="5"/>
      <c r="C65" s="6"/>
      <c r="D65" s="7"/>
      <c r="E65" s="5"/>
      <c r="F65" s="6"/>
      <c r="G65" s="7"/>
      <c r="H65" s="5"/>
      <c r="I65" s="6"/>
      <c r="J65" s="7"/>
      <c r="K65" s="5"/>
      <c r="L65" s="6"/>
      <c r="M65" s="7"/>
      <c r="N65" s="5"/>
      <c r="O65" s="6"/>
      <c r="P65" s="7"/>
      <c r="Q65" s="5">
        <f>+'Serie Gasto $Corrientes'!Q65*'Serie Gasto Constantes'!$AA$207</f>
        <v>49602045222.064255</v>
      </c>
      <c r="R65" s="6">
        <f>+'Serie Gasto $Corrientes'!R65*'Serie Gasto Constantes'!$AA$207</f>
        <v>44928000370.350098</v>
      </c>
      <c r="S65" s="7">
        <f t="shared" si="5"/>
        <v>0.90576911031009211</v>
      </c>
      <c r="T65" s="5">
        <f>+'Serie Gasto $Corrientes'!T65*'Serie Gasto Constantes'!$AB$207</f>
        <v>54137412440.722519</v>
      </c>
      <c r="U65" s="6">
        <f>+'Serie Gasto $Corrientes'!U65*'Serie Gasto Constantes'!$AB$207</f>
        <v>52330967935.141273</v>
      </c>
      <c r="V65" s="7">
        <f t="shared" si="6"/>
        <v>0.96663223408471544</v>
      </c>
      <c r="W65" s="5">
        <f>+'Serie Gasto $Corrientes'!W65*'Serie Gasto Constantes'!$AC$207</f>
        <v>62035183253.177521</v>
      </c>
      <c r="X65" s="6">
        <f>+'Serie Gasto $Corrientes'!X65*'Serie Gasto Constantes'!$AC$207</f>
        <v>59866163175.05722</v>
      </c>
      <c r="Y65" s="7">
        <f t="shared" si="7"/>
        <v>0.96503564647712714</v>
      </c>
      <c r="Z65" s="5">
        <f>+'Serie Gasto $Corrientes'!Z65*'Serie Gasto Constantes'!$AD$207</f>
        <v>61011742577.33017</v>
      </c>
      <c r="AA65" s="6">
        <f>+'Serie Gasto $Corrientes'!AA65*'Serie Gasto Constantes'!$AD$207</f>
        <v>59360891134.397743</v>
      </c>
      <c r="AB65" s="7">
        <f t="shared" si="8"/>
        <v>0.97294207027704493</v>
      </c>
      <c r="AC65" s="5">
        <f>+'Serie Gasto $Corrientes'!AC65*'Serie Gasto Constantes'!$AE$207</f>
        <v>68103442703.39447</v>
      </c>
      <c r="AD65" s="6">
        <f>+'Serie Gasto $Corrientes'!AD65*'Serie Gasto Constantes'!$AE$207</f>
        <v>58110753079.282608</v>
      </c>
      <c r="AE65" s="126">
        <f t="shared" si="9"/>
        <v>0.85327188718443747</v>
      </c>
      <c r="AF65" s="5">
        <f>+'Serie Gasto $Corrientes'!AF65*'Serie Gasto Constantes'!$AF$207</f>
        <v>90275675389.346527</v>
      </c>
      <c r="AG65" s="6">
        <f>+'Serie Gasto $Corrientes'!AG65*'Serie Gasto Constantes'!$AF$207</f>
        <v>90275675389.346527</v>
      </c>
      <c r="AH65" s="6">
        <f>+'Serie Gasto $Corrientes'!AH65*'Serie Gasto Constantes'!$AF$207</f>
        <v>67170381730.246841</v>
      </c>
      <c r="AI65" s="126">
        <f t="shared" si="96"/>
        <v>0.74405847910359302</v>
      </c>
      <c r="AJ65" s="6">
        <f>+'Serie Gasto $Corrientes'!AJ65*'Serie Gasto Constantes'!$AF$207</f>
        <v>64878265003.560249</v>
      </c>
      <c r="AK65" s="126">
        <f t="shared" si="11"/>
        <v>0.71866828715209552</v>
      </c>
      <c r="AL65" s="5">
        <f>+'Serie Gasto $Corrientes'!AL65*'Serie Gasto Constantes'!$AG$207</f>
        <v>85524649963.905884</v>
      </c>
      <c r="AM65" s="6">
        <f>+'Serie Gasto $Corrientes'!AM65*'Serie Gasto Constantes'!$AG$207</f>
        <v>85524649963.905884</v>
      </c>
      <c r="AN65" s="6">
        <f>+'Serie Gasto $Corrientes'!AN65*'Serie Gasto Constantes'!$AG$207</f>
        <v>67786138128.863319</v>
      </c>
      <c r="AO65" s="126">
        <f t="shared" si="83"/>
        <v>0.79259182186037846</v>
      </c>
      <c r="AP65" s="6">
        <f>+'Serie Gasto $Corrientes'!AP65*'Serie Gasto Constantes'!$AG$207</f>
        <v>65765314924.06649</v>
      </c>
      <c r="AQ65" s="126">
        <f t="shared" si="13"/>
        <v>0.76896327493677596</v>
      </c>
      <c r="AR65" s="5">
        <f>+'Serie Gasto $Corrientes'!AR65*'Serie Gasto Constantes'!$AH$207</f>
        <v>87024842170.548706</v>
      </c>
      <c r="AS65" s="6">
        <f>+'Serie Gasto $Corrientes'!AS65*'Serie Gasto Constantes'!$AH$207</f>
        <v>87024842170.548706</v>
      </c>
      <c r="AT65" s="6">
        <f>+'Serie Gasto $Corrientes'!AT65*'Serie Gasto Constantes'!$AH$207</f>
        <v>73304797860.154022</v>
      </c>
      <c r="AU65" s="126">
        <f t="shared" si="84"/>
        <v>0.84234335888243783</v>
      </c>
      <c r="AV65" s="6">
        <f>+'Serie Gasto $Corrientes'!AV65*'Serie Gasto Constantes'!$AH$207</f>
        <v>70445201782.73027</v>
      </c>
      <c r="AW65" s="126">
        <f t="shared" si="15"/>
        <v>0.80948382123662865</v>
      </c>
      <c r="AX65" s="5">
        <f>+'Serie Gasto $Corrientes'!AX65*'Serie Gasto Constantes'!$AI$207</f>
        <v>85734259260.549225</v>
      </c>
      <c r="AY65" s="6">
        <f>+'Serie Gasto $Corrientes'!AY65*'Serie Gasto Constantes'!$AI$207</f>
        <v>85734259260.549225</v>
      </c>
      <c r="AZ65" s="6">
        <f>+'Serie Gasto $Corrientes'!AZ65*'Serie Gasto Constantes'!$AI$207</f>
        <v>75034046351.785324</v>
      </c>
      <c r="BA65" s="126">
        <f t="shared" si="85"/>
        <v>0.87519326578368628</v>
      </c>
      <c r="BB65" s="6">
        <f>+'Serie Gasto $Corrientes'!BB65*'Serie Gasto Constantes'!$AI$207</f>
        <v>72131052248.766891</v>
      </c>
      <c r="BC65" s="126">
        <f t="shared" si="17"/>
        <v>0.84133289155223534</v>
      </c>
      <c r="BD65" s="5">
        <f>+'Serie Gasto $Corrientes'!BD65*'Serie Gasto Constantes'!$AJ$207</f>
        <v>88641687472.759537</v>
      </c>
      <c r="BE65" s="6">
        <f>+'Serie Gasto $Corrientes'!BE65*'Serie Gasto Constantes'!$AJ$207</f>
        <v>88641687472.759537</v>
      </c>
      <c r="BF65" s="6">
        <f>+'Serie Gasto $Corrientes'!BF65*'Serie Gasto Constantes'!$AJ$207</f>
        <v>79409306055.577042</v>
      </c>
      <c r="BG65" s="126">
        <f t="shared" si="86"/>
        <v>0.8958460552770986</v>
      </c>
      <c r="BH65" s="6">
        <f>+'Serie Gasto $Corrientes'!BH65*'Serie Gasto Constantes'!$AJ$207</f>
        <v>77201931973.197586</v>
      </c>
      <c r="BI65" s="126">
        <f t="shared" si="19"/>
        <v>0.87094384340237774</v>
      </c>
      <c r="BJ65" s="5">
        <f>+'Serie Gasto $Corrientes'!BJ65*'Serie Gasto Constantes'!$AK$207</f>
        <v>93026141214.090637</v>
      </c>
      <c r="BK65" s="6">
        <f>+'Serie Gasto $Corrientes'!BK65*'Serie Gasto Constantes'!$AK$207</f>
        <v>99917297603.954437</v>
      </c>
      <c r="BL65" s="6">
        <f>+'Serie Gasto $Corrientes'!BL65*'Serie Gasto Constantes'!$AK$207</f>
        <v>96634791650.399689</v>
      </c>
      <c r="BM65" s="126">
        <f t="shared" si="87"/>
        <v>0.96714777088381909</v>
      </c>
      <c r="BN65" s="6">
        <f>+'Serie Gasto $Corrientes'!BN65*'Serie Gasto Constantes'!$AK$207</f>
        <v>92848470937.693451</v>
      </c>
      <c r="BO65" s="126">
        <f t="shared" si="21"/>
        <v>0.92925322405856159</v>
      </c>
      <c r="BP65" s="5">
        <f>+'Serie Gasto $Corrientes'!BP65*'Serie Gasto Constantes'!$AL$207</f>
        <v>99043574304.280319</v>
      </c>
      <c r="BQ65" s="6">
        <f>+'Serie Gasto $Corrientes'!BQ65*'Serie Gasto Constantes'!$AL$207</f>
        <v>99043574304.280319</v>
      </c>
      <c r="BR65" s="6">
        <f>+'Serie Gasto $Corrientes'!BR65*'Serie Gasto Constantes'!$AL$207</f>
        <v>91305770011.686234</v>
      </c>
      <c r="BS65" s="126">
        <f t="shared" si="88"/>
        <v>0.92187474708028905</v>
      </c>
      <c r="BT65" s="6">
        <f>+'Serie Gasto $Corrientes'!BT65*'Serie Gasto Constantes'!$AL$207</f>
        <v>88318526994.962448</v>
      </c>
      <c r="BU65" s="126">
        <f t="shared" si="23"/>
        <v>0.89171385034663098</v>
      </c>
      <c r="BV65" s="5">
        <f>+'Serie Gasto $Corrientes'!BV65*'Serie Gasto Constantes'!$AM$207</f>
        <v>126933855717.45941</v>
      </c>
      <c r="BW65" s="6">
        <f>+'Serie Gasto $Corrientes'!BW65*'Serie Gasto Constantes'!$AM$207</f>
        <v>126933855717.45941</v>
      </c>
      <c r="BX65" s="6">
        <f>+'Serie Gasto $Corrientes'!BX65*'Serie Gasto Constantes'!$AM$207</f>
        <v>110942396669.49059</v>
      </c>
      <c r="BY65" s="126">
        <f t="shared" si="89"/>
        <v>0.87401738521546191</v>
      </c>
      <c r="BZ65" s="6">
        <f>+'Serie Gasto $Corrientes'!BZ65*'Serie Gasto Constantes'!$AM$207</f>
        <v>105470812612.04535</v>
      </c>
      <c r="CA65" s="126">
        <f t="shared" si="25"/>
        <v>0.8309115957748231</v>
      </c>
      <c r="CB65" s="5">
        <f>+'Serie Gasto $Corrientes'!CB65*'Serie Gasto Constantes'!$AN$207</f>
        <v>103867341019.57678</v>
      </c>
      <c r="CC65" s="6">
        <f>+'Serie Gasto $Corrientes'!CC65*'Serie Gasto Constantes'!$AN$207</f>
        <v>108474226688.74629</v>
      </c>
      <c r="CD65" s="6">
        <f>+'Serie Gasto $Corrientes'!CD65*'Serie Gasto Constantes'!$AN$207</f>
        <v>107221623111.95358</v>
      </c>
      <c r="CE65" s="126">
        <f t="shared" si="90"/>
        <v>0.98845252356223834</v>
      </c>
      <c r="CF65" s="6">
        <f>+'Serie Gasto $Corrientes'!CF65*'Serie Gasto Constantes'!$AN$207</f>
        <v>100793198568.41072</v>
      </c>
      <c r="CG65" s="7">
        <f t="shared" si="27"/>
        <v>0.92919029381628726</v>
      </c>
      <c r="CH65" s="6">
        <f>+'Serie Gasto $Corrientes'!CH65*'Serie Gasto Constantes'!$AO$207</f>
        <v>99060412545.94165</v>
      </c>
      <c r="CI65" s="6">
        <f>+'Serie Gasto $Corrientes'!CI65*'Serie Gasto Constantes'!$AO$207</f>
        <v>107140862095.53325</v>
      </c>
      <c r="CJ65" s="6">
        <f>+'Serie Gasto $Corrientes'!CJ65*'Serie Gasto Constantes'!$AO$207</f>
        <v>104700276042.93562</v>
      </c>
      <c r="CK65" s="126">
        <f t="shared" si="93"/>
        <v>0.97722077268314822</v>
      </c>
      <c r="CL65" s="6">
        <f>+'Serie Gasto $Corrientes'!CL65*'Serie Gasto Constantes'!$AO$207</f>
        <v>102817695800.61057</v>
      </c>
      <c r="CM65" s="7">
        <f t="shared" si="29"/>
        <v>0.95964969657358279</v>
      </c>
      <c r="CN65" s="6">
        <f>+'Serie Gasto $Corrientes'!CN65*'Serie Gasto Constantes'!$AP$207</f>
        <v>96890510400.540817</v>
      </c>
      <c r="CO65" s="6">
        <f>+'Serie Gasto $Corrientes'!CO65*'Serie Gasto Constantes'!$AP$207</f>
        <v>102165218395.78004</v>
      </c>
      <c r="CP65" s="6">
        <f>+'Serie Gasto $Corrientes'!CP65*'Serie Gasto Constantes'!$AP$207</f>
        <v>101193439159.85985</v>
      </c>
      <c r="CQ65" s="126">
        <f t="shared" si="94"/>
        <v>0.99048815975554816</v>
      </c>
      <c r="CR65" s="6">
        <f>+'Serie Gasto $Corrientes'!CR65*'Serie Gasto Constantes'!$AP$207</f>
        <v>99315766654.665405</v>
      </c>
      <c r="CS65" s="7">
        <f t="shared" si="31"/>
        <v>0.9721093755207757</v>
      </c>
      <c r="CT65" s="6">
        <f>+'Serie Gasto $Corrientes'!DC65*'Serie Gasto Constantes'!$AQ$207</f>
        <v>97794712985.071854</v>
      </c>
      <c r="CU65" s="6">
        <f>+'Serie Gasto $Corrientes'!DD65*'Serie Gasto Constantes'!$AQ$207</f>
        <v>107569538619.35846</v>
      </c>
      <c r="CV65" s="6">
        <f>+'Serie Gasto $Corrientes'!DE65*'Serie Gasto Constantes'!$AQ$207</f>
        <v>106715609113.84833</v>
      </c>
      <c r="CW65" s="126">
        <f t="shared" si="95"/>
        <v>0.99206160483283456</v>
      </c>
      <c r="CX65" s="6">
        <f>+'Serie Gasto $Corrientes'!DG65*'Serie Gasto Constantes'!$AQ$207</f>
        <v>104714448298.48801</v>
      </c>
      <c r="CY65" s="7">
        <f t="shared" si="33"/>
        <v>0.9734581893952956</v>
      </c>
      <c r="CZ65" s="6">
        <f>+'Serie Gasto $Corrientes'!DL65*'Serie Gasto Constantes'!$AR$207</f>
        <v>122193411178.79999</v>
      </c>
      <c r="DA65" s="6">
        <f>+'Serie Gasto $Corrientes'!DM65*'Serie Gasto Constantes'!$AR$207</f>
        <v>122193411178.79999</v>
      </c>
      <c r="DB65" s="6">
        <f>+'Serie Gasto $Corrientes'!DN65*'Serie Gasto Constantes'!$AR$207</f>
        <v>6223829052.6047993</v>
      </c>
      <c r="DC65" s="126">
        <f t="shared" si="34"/>
        <v>5.0934244265410981E-2</v>
      </c>
      <c r="DD65" s="6">
        <f>+'Serie Gasto $Corrientes'!DP65*'Serie Gasto Constantes'!$AR$207</f>
        <v>5269761527.9243994</v>
      </c>
      <c r="DE65" s="7">
        <f t="shared" si="35"/>
        <v>4.3126396727016646E-2</v>
      </c>
      <c r="DF65" s="6">
        <f>+'Serie Gasto $Corrientes'!DR65*'Serie Gasto Constantes'!$AR$207</f>
        <v>122193411178.79999</v>
      </c>
      <c r="DG65" s="6">
        <f>+'Serie Gasto $Corrientes'!DS65*'Serie Gasto Constantes'!$AR$207</f>
        <v>122193411178.79999</v>
      </c>
      <c r="DH65" s="6">
        <f>+'Serie Gasto $Corrientes'!DT65*'Serie Gasto Constantes'!$AR$207</f>
        <v>14212474431.698399</v>
      </c>
      <c r="DI65" s="126">
        <f t="shared" si="36"/>
        <v>0.1163112993948744</v>
      </c>
      <c r="DJ65" s="6">
        <f>+'Serie Gasto $Corrientes'!DV65*'Serie Gasto Constantes'!$AR$207</f>
        <v>12646229043.364799</v>
      </c>
      <c r="DK65" s="7">
        <f t="shared" si="37"/>
        <v>0.10349354291173814</v>
      </c>
      <c r="DL65" s="6">
        <f>+'Serie Gasto $Corrientes'!DX65*'Serie Gasto Constantes'!$AR$207</f>
        <v>122193411178.79999</v>
      </c>
      <c r="DM65" s="6">
        <f>+'Serie Gasto $Corrientes'!DY65*'Serie Gasto Constantes'!$AR$207</f>
        <v>122193411178.79999</v>
      </c>
      <c r="DN65" s="6">
        <f>+'Serie Gasto $Corrientes'!DZ65*'Serie Gasto Constantes'!$AR$207</f>
        <v>28691935466.313599</v>
      </c>
      <c r="DO65" s="126">
        <f t="shared" si="38"/>
        <v>0.23480754968310044</v>
      </c>
      <c r="DP65" s="6">
        <f>+'Serie Gasto $Corrientes'!EB65*'Serie Gasto Constantes'!$AR$207</f>
        <v>26191637753.891998</v>
      </c>
      <c r="DQ65" s="7">
        <f t="shared" si="39"/>
        <v>0.21434574500557138</v>
      </c>
      <c r="DR65" s="6">
        <f>+'Serie Gasto $Corrientes'!ED65*'Serie Gasto Constantes'!$AR$207</f>
        <v>122193411178.79999</v>
      </c>
      <c r="DS65" s="6">
        <f>+'Serie Gasto $Corrientes'!EE65*'Serie Gasto Constantes'!$AR$207</f>
        <v>122193411178.79999</v>
      </c>
      <c r="DT65" s="6">
        <f>+'Serie Gasto $Corrientes'!EF65*'Serie Gasto Constantes'!$AR$207</f>
        <v>37548123337.046394</v>
      </c>
      <c r="DU65" s="126">
        <f t="shared" si="40"/>
        <v>0.30728435334458382</v>
      </c>
      <c r="DV65" s="6">
        <f>+'Serie Gasto $Corrientes'!EH65*'Serie Gasto Constantes'!$AR$207</f>
        <v>33703961308.102798</v>
      </c>
      <c r="DW65" s="7">
        <f t="shared" si="41"/>
        <v>0.27582470268208936</v>
      </c>
      <c r="DX65" s="6">
        <f>+'Serie Gasto $Corrientes'!EJ65*'Serie Gasto Constantes'!$AR$207</f>
        <v>122193411178.79999</v>
      </c>
      <c r="DY65" s="6">
        <f>+'Serie Gasto $Corrientes'!EK65*'Serie Gasto Constantes'!$AR$207</f>
        <v>120251075400.23759</v>
      </c>
      <c r="DZ65" s="6">
        <f>+'Serie Gasto $Corrientes'!EL65*'Serie Gasto Constantes'!$AR$207</f>
        <v>46068716655.701996</v>
      </c>
      <c r="EA65" s="126">
        <f t="shared" si="42"/>
        <v>0.38310440469966034</v>
      </c>
      <c r="EB65" s="6">
        <f>+'Serie Gasto $Corrientes'!EN65*'Serie Gasto Constantes'!$AR$207</f>
        <v>41889727165.774796</v>
      </c>
      <c r="EC65" s="7">
        <f t="shared" si="43"/>
        <v>0.34835220413914092</v>
      </c>
      <c r="ED65" s="6">
        <f>+'Serie Gasto $Corrientes'!EP65*'Serie Gasto Constantes'!$AR$207</f>
        <v>122193411178.79999</v>
      </c>
      <c r="EE65" s="6">
        <f>+'Serie Gasto $Corrientes'!EQ65*'Serie Gasto Constantes'!$AR$207</f>
        <v>120251075400.23759</v>
      </c>
      <c r="EF65" s="6">
        <f>+'Serie Gasto $Corrientes'!ER65*'Serie Gasto Constantes'!$AR$207</f>
        <v>58994201567.183998</v>
      </c>
      <c r="EG65" s="126">
        <f t="shared" si="44"/>
        <v>0.49059188344745097</v>
      </c>
      <c r="EH65" s="6">
        <f>+'Serie Gasto $Corrientes'!ET65*'Serie Gasto Constantes'!$AR$207</f>
        <v>55020895066.269592</v>
      </c>
      <c r="EI65" s="7">
        <f t="shared" si="45"/>
        <v>0.45755012903743963</v>
      </c>
      <c r="EJ65" s="6">
        <f>+'Serie Gasto $Corrientes'!EV65*'Serie Gasto Constantes'!$AR$207</f>
        <v>122193411178.79999</v>
      </c>
      <c r="EK65" s="6">
        <f>+'Serie Gasto $Corrientes'!EW65*'Serie Gasto Constantes'!$AR$207</f>
        <v>120251075400.23759</v>
      </c>
      <c r="EL65" s="6">
        <f>+'Serie Gasto $Corrientes'!EX65*'Serie Gasto Constantes'!$AR$207</f>
        <v>66482840707.529991</v>
      </c>
      <c r="EM65" s="126">
        <f t="shared" si="46"/>
        <v>0.55286691188625026</v>
      </c>
      <c r="EN65" s="6">
        <f>+'Serie Gasto $Corrientes'!EZ65*'Serie Gasto Constantes'!$AR$207</f>
        <v>62748190689.662392</v>
      </c>
      <c r="EO65" s="7">
        <f t="shared" si="47"/>
        <v>0.52180980902511254</v>
      </c>
      <c r="EP65" s="6">
        <f>+'Serie Gasto $Corrientes'!FB65*'Serie Gasto Constantes'!$AR$207</f>
        <v>122193411178.79999</v>
      </c>
      <c r="EQ65" s="6">
        <f>+'Serie Gasto $Corrientes'!FC65*'Serie Gasto Constantes'!$AR$207</f>
        <v>120251075400.23759</v>
      </c>
      <c r="ER65" s="6">
        <f>+'Serie Gasto $Corrientes'!FD65*'Serie Gasto Constantes'!$AR$207</f>
        <v>73421465376.5112</v>
      </c>
      <c r="ES65" s="126">
        <f t="shared" si="48"/>
        <v>0.61056805631167044</v>
      </c>
      <c r="ET65" s="6">
        <f>+'Serie Gasto $Corrientes'!FF65*'Serie Gasto Constantes'!$AR$207</f>
        <v>69961235443.819199</v>
      </c>
      <c r="EU65" s="7">
        <f t="shared" si="49"/>
        <v>0.58179301275239126</v>
      </c>
      <c r="EV65" s="6">
        <f>+'Serie Gasto $Corrientes'!FH65*'Serie Gasto Constantes'!$AR$207</f>
        <v>122193411178.79999</v>
      </c>
      <c r="EW65" s="6">
        <f>+'Serie Gasto $Corrientes'!FI65*'Serie Gasto Constantes'!$AR$207</f>
        <v>120251075400.23759</v>
      </c>
      <c r="EX65" s="6">
        <f>+'Serie Gasto $Corrientes'!FJ65*'Serie Gasto Constantes'!$AR$207</f>
        <v>80651312696.884796</v>
      </c>
      <c r="EY65" s="126">
        <f t="shared" si="50"/>
        <v>0.67069098906973634</v>
      </c>
      <c r="EZ65" s="6">
        <f>+'Serie Gasto $Corrientes'!FL65*'Serie Gasto Constantes'!$AR$207</f>
        <v>77341035600.363586</v>
      </c>
      <c r="FA65" s="7">
        <f t="shared" si="51"/>
        <v>0.64316294339111391</v>
      </c>
      <c r="FB65" s="6">
        <f>+'Serie Gasto $Corrientes'!FQ65*'Serie Gasto Constantes'!$AR$207</f>
        <v>122193411178.79999</v>
      </c>
      <c r="FC65" s="6">
        <f>+'Serie Gasto $Corrientes'!FR65*'Serie Gasto Constantes'!$AR$207</f>
        <v>120251075400.23759</v>
      </c>
      <c r="FD65" s="6">
        <f>+'Serie Gasto $Corrientes'!FS65*'Serie Gasto Constantes'!$AR$207</f>
        <v>88562679907.478394</v>
      </c>
      <c r="FE65" s="126">
        <f t="shared" si="78"/>
        <v>0.73648139621796194</v>
      </c>
      <c r="FF65" s="6">
        <f>+'Serie Gasto $Corrientes'!FU65*'Serie Gasto Constantes'!$AR$207</f>
        <v>85664824738.864792</v>
      </c>
      <c r="FG65" s="7">
        <f t="shared" si="79"/>
        <v>0.71238302404982512</v>
      </c>
      <c r="FH65" s="6">
        <f>+'Serie Gasto $Corrientes'!FW65*'Serie Gasto Constantes'!$AR$207</f>
        <v>122193411178.79999</v>
      </c>
      <c r="FI65" s="6">
        <f>+'Serie Gasto $Corrientes'!FX65*'Serie Gasto Constantes'!$AR$207</f>
        <v>120251075400.23759</v>
      </c>
      <c r="FJ65" s="6">
        <f>+'Serie Gasto $Corrientes'!FY65*'Serie Gasto Constantes'!$AR$207</f>
        <v>95914396843.387192</v>
      </c>
      <c r="FK65" s="126">
        <f t="shared" si="80"/>
        <v>0.79761778864887956</v>
      </c>
      <c r="FL65" s="6">
        <f>+'Serie Gasto $Corrientes'!GA65*'Serie Gasto Constantes'!$AR$207</f>
        <v>92848050783.633591</v>
      </c>
      <c r="FM65" s="7">
        <f t="shared" si="81"/>
        <v>0.77211825735946926</v>
      </c>
      <c r="FN65" s="6">
        <f>+'Serie Gasto $Corrientes'!GC65*'Serie Gasto Constantes'!$AR$207</f>
        <v>122193411178.79999</v>
      </c>
      <c r="FO65" s="6">
        <f>+'Serie Gasto $Corrientes'!GD65*'Serie Gasto Constantes'!$AR$207</f>
        <v>120251075400.23759</v>
      </c>
      <c r="FP65" s="6">
        <f>+'Serie Gasto $Corrientes'!GE65*'Serie Gasto Constantes'!$AR$207</f>
        <v>119139098821.25159</v>
      </c>
      <c r="FQ65" s="126">
        <f t="shared" si="56"/>
        <v>0.99075287621931896</v>
      </c>
      <c r="FR65" s="6">
        <f>+'Serie Gasto $Corrientes'!GG65*'Serie Gasto Constantes'!$AR$207</f>
        <v>116844404816.28719</v>
      </c>
      <c r="FS65" s="7">
        <f t="shared" si="57"/>
        <v>0.97167035244706279</v>
      </c>
      <c r="FT65" s="6">
        <f>+'Serie Gasto $Corrientes'!GI65*'Serie Gasto Constantes'!$AS$207</f>
        <v>126727014000</v>
      </c>
      <c r="FU65" s="6">
        <f>+'Serie Gasto $Corrientes'!GJ65*'Serie Gasto Constantes'!$AS$207</f>
        <v>126727014000</v>
      </c>
      <c r="FV65" s="6">
        <f>+'Serie Gasto $Corrientes'!GK65*'Serie Gasto Constantes'!$AS$207</f>
        <v>5437442739</v>
      </c>
      <c r="FW65" s="126">
        <f t="shared" si="58"/>
        <v>4.2906737619494449E-2</v>
      </c>
      <c r="FX65" s="6">
        <f>+'Serie Gasto $Corrientes'!GM65*'Serie Gasto Constantes'!$AS$207</f>
        <v>4858961605</v>
      </c>
      <c r="FY65" s="7">
        <f t="shared" si="59"/>
        <v>3.8341956080492831E-2</v>
      </c>
      <c r="FZ65" s="6">
        <f>+'Serie Gasto $Corrientes'!GO65*'Serie Gasto Constantes'!$AS$207</f>
        <v>126727014000</v>
      </c>
      <c r="GA65" s="6">
        <f>+'Serie Gasto $Corrientes'!GP65*'Serie Gasto Constantes'!$AS$207</f>
        <v>126727014000</v>
      </c>
      <c r="GB65" s="6">
        <f>+'Serie Gasto $Corrientes'!GQ65*'Serie Gasto Constantes'!$AS$207</f>
        <v>15562462945</v>
      </c>
      <c r="GC65" s="126">
        <f t="shared" si="60"/>
        <v>0.12280304296446218</v>
      </c>
      <c r="GD65" s="6">
        <f>+'Serie Gasto $Corrientes'!GS65*'Serie Gasto Constantes'!$AS$207</f>
        <v>12382533745</v>
      </c>
      <c r="GE65" s="7">
        <f t="shared" si="61"/>
        <v>9.7710293600068568E-2</v>
      </c>
      <c r="GF65" s="6">
        <f>+'Serie Gasto $Corrientes'!GU65*'Serie Gasto Constantes'!$AS$207</f>
        <v>126727014000</v>
      </c>
      <c r="GG65" s="6">
        <f>+'Serie Gasto $Corrientes'!GV65*'Serie Gasto Constantes'!$AS$207</f>
        <v>126727014000</v>
      </c>
      <c r="GH65" s="6">
        <f>+'Serie Gasto $Corrientes'!GW65*'Serie Gasto Constantes'!$AS$207</f>
        <v>23931203491</v>
      </c>
      <c r="GI65" s="126">
        <f t="shared" si="62"/>
        <v>0.18884058525201264</v>
      </c>
      <c r="GJ65" s="6">
        <f>+'Serie Gasto $Corrientes'!GY65*'Serie Gasto Constantes'!$AS$207</f>
        <v>21795870980</v>
      </c>
      <c r="GK65" s="7">
        <f t="shared" si="63"/>
        <v>0.17199072472424862</v>
      </c>
      <c r="GL65" s="6">
        <f>+'Serie Gasto $Corrientes'!HA65*'Serie Gasto Constantes'!$AS$207</f>
        <v>126727014000</v>
      </c>
      <c r="GM65" s="6">
        <f>+'Serie Gasto $Corrientes'!HB65*'Serie Gasto Constantes'!$AS$207</f>
        <v>126727014000</v>
      </c>
      <c r="GN65" s="6">
        <f>+'Serie Gasto $Corrientes'!HC65*'Serie Gasto Constantes'!$AS$207</f>
        <v>32394567076</v>
      </c>
      <c r="GO65" s="126">
        <f t="shared" si="64"/>
        <v>0.25562479579926028</v>
      </c>
      <c r="GP65" s="6">
        <f>+'Serie Gasto $Corrientes'!HE65*'Serie Gasto Constantes'!$AS$207</f>
        <v>29125492993</v>
      </c>
      <c r="GQ65" s="7">
        <f t="shared" si="65"/>
        <v>0.22982860618021031</v>
      </c>
      <c r="GR65" s="6">
        <f>+'Serie Gasto $Corrientes'!HG65*'Serie Gasto Constantes'!$AS$207</f>
        <v>126727014000</v>
      </c>
      <c r="GS65" s="6">
        <f>+'Serie Gasto $Corrientes'!HH65*'Serie Gasto Constantes'!$AS$207</f>
        <v>126727014000</v>
      </c>
      <c r="GT65" s="6">
        <f>+'Serie Gasto $Corrientes'!HI65*'Serie Gasto Constantes'!$AS$207</f>
        <v>41624198234</v>
      </c>
      <c r="GU65" s="126">
        <f t="shared" si="66"/>
        <v>0.32845560642658239</v>
      </c>
      <c r="GV65" s="6">
        <f>+'Serie Gasto $Corrientes'!HK65*'Serie Gasto Constantes'!$AS$207</f>
        <v>37279847469</v>
      </c>
      <c r="GW65" s="7">
        <f t="shared" si="67"/>
        <v>0.29417443284034139</v>
      </c>
      <c r="GX65" s="6">
        <f>+'Serie Gasto $Corrientes'!HM65*'Serie Gasto Constantes'!$AS$207</f>
        <v>126727014000</v>
      </c>
      <c r="GY65" s="6">
        <f>+'Serie Gasto $Corrientes'!HN65*'Serie Gasto Constantes'!$AS$207</f>
        <v>126727014000</v>
      </c>
      <c r="GZ65" s="6">
        <f>+'Serie Gasto $Corrientes'!HO65*'Serie Gasto Constantes'!$AS$207</f>
        <v>55493096990</v>
      </c>
      <c r="HA65" s="126">
        <f t="shared" si="68"/>
        <v>0.43789477269621457</v>
      </c>
      <c r="HB65" s="6">
        <f>+'Serie Gasto $Corrientes'!HQ65*'Serie Gasto Constantes'!$AS$207</f>
        <v>51828154694</v>
      </c>
      <c r="HC65" s="7">
        <f t="shared" si="69"/>
        <v>0.40897479596575992</v>
      </c>
    </row>
    <row r="66" spans="1:211" x14ac:dyDescent="0.35">
      <c r="A66" s="28" t="s">
        <v>185</v>
      </c>
      <c r="B66" s="5"/>
      <c r="C66" s="6"/>
      <c r="D66" s="7"/>
      <c r="E66" s="5"/>
      <c r="F66" s="6"/>
      <c r="G66" s="7"/>
      <c r="H66" s="5"/>
      <c r="I66" s="6"/>
      <c r="J66" s="7"/>
      <c r="K66" s="5"/>
      <c r="L66" s="6"/>
      <c r="M66" s="7"/>
      <c r="N66" s="5"/>
      <c r="O66" s="6"/>
      <c r="P66" s="7"/>
      <c r="Q66" s="5">
        <f>+'Serie Gasto $Corrientes'!Q66*'Serie Gasto Constantes'!$AA$207</f>
        <v>47546883222.921089</v>
      </c>
      <c r="R66" s="6">
        <f>+'Serie Gasto $Corrientes'!R66*'Serie Gasto Constantes'!$AA$207</f>
        <v>47326527984.511024</v>
      </c>
      <c r="S66" s="7">
        <f t="shared" si="5"/>
        <v>0.99536551665485751</v>
      </c>
      <c r="T66" s="5">
        <f>+'Serie Gasto $Corrientes'!T66*'Serie Gasto Constantes'!$AB$207</f>
        <v>69184442653.466125</v>
      </c>
      <c r="U66" s="6">
        <f>+'Serie Gasto $Corrientes'!U66*'Serie Gasto Constantes'!$AB$207</f>
        <v>68765984673.154358</v>
      </c>
      <c r="V66" s="7">
        <f t="shared" si="6"/>
        <v>0.9939515595665378</v>
      </c>
      <c r="W66" s="5">
        <f>+'Serie Gasto $Corrientes'!W66*'Serie Gasto Constantes'!$AC$207</f>
        <v>69402983460.834412</v>
      </c>
      <c r="X66" s="6">
        <f>+'Serie Gasto $Corrientes'!X66*'Serie Gasto Constantes'!$AC$207</f>
        <v>65530883456.460899</v>
      </c>
      <c r="Y66" s="7">
        <f t="shared" si="7"/>
        <v>0.94420845025259437</v>
      </c>
      <c r="Z66" s="5">
        <f>+'Serie Gasto $Corrientes'!Z66*'Serie Gasto Constantes'!$AD$207</f>
        <v>75177944914.120667</v>
      </c>
      <c r="AA66" s="6">
        <f>+'Serie Gasto $Corrientes'!AA66*'Serie Gasto Constantes'!$AD$207</f>
        <v>75034746008.076401</v>
      </c>
      <c r="AB66" s="7">
        <f t="shared" si="8"/>
        <v>0.99809520057767143</v>
      </c>
      <c r="AC66" s="5">
        <f>+'Serie Gasto $Corrientes'!AC66*'Serie Gasto Constantes'!$AE$207</f>
        <v>75797761572.504761</v>
      </c>
      <c r="AD66" s="6">
        <f>+'Serie Gasto $Corrientes'!AD66*'Serie Gasto Constantes'!$AE$207</f>
        <v>75408558628.12442</v>
      </c>
      <c r="AE66" s="126">
        <f t="shared" si="9"/>
        <v>0.99486524487919015</v>
      </c>
      <c r="AF66" s="5">
        <f>+'Serie Gasto $Corrientes'!AF66*'Serie Gasto Constantes'!$AF$207</f>
        <v>81424437453.977921</v>
      </c>
      <c r="AG66" s="6">
        <f>+'Serie Gasto $Corrientes'!AG66*'Serie Gasto Constantes'!$AF$207</f>
        <v>81424437453.977921</v>
      </c>
      <c r="AH66" s="6">
        <f>+'Serie Gasto $Corrientes'!AH66*'Serie Gasto Constantes'!$AF$207</f>
        <v>80617123545.31955</v>
      </c>
      <c r="AI66" s="126">
        <f t="shared" si="96"/>
        <v>0.99008511530565169</v>
      </c>
      <c r="AJ66" s="6">
        <f>+'Serie Gasto $Corrientes'!AJ66*'Serie Gasto Constantes'!$AF$207</f>
        <v>53921490293.801872</v>
      </c>
      <c r="AK66" s="126">
        <f t="shared" si="11"/>
        <v>0.66222736048104669</v>
      </c>
      <c r="AL66" s="5">
        <f>+'Serie Gasto $Corrientes'!AL66*'Serie Gasto Constantes'!$AG$207</f>
        <v>73468363921.568619</v>
      </c>
      <c r="AM66" s="6">
        <f>+'Serie Gasto $Corrientes'!AM66*'Serie Gasto Constantes'!$AG$207</f>
        <v>61534513098.039215</v>
      </c>
      <c r="AN66" s="6">
        <f>+'Serie Gasto $Corrientes'!AN66*'Serie Gasto Constantes'!$AG$207</f>
        <v>57150881738.058273</v>
      </c>
      <c r="AO66" s="126">
        <f t="shared" si="83"/>
        <v>0.92876141957933811</v>
      </c>
      <c r="AP66" s="6">
        <f>+'Serie Gasto $Corrientes'!AP66*'Serie Gasto Constantes'!$AG$207</f>
        <v>32396844767.969803</v>
      </c>
      <c r="AQ66" s="126">
        <f t="shared" si="13"/>
        <v>0.52648250773275596</v>
      </c>
      <c r="AR66" s="5">
        <f>+'Serie Gasto $Corrientes'!AR66*'Serie Gasto Constantes'!$AH$207</f>
        <v>58757298799.563477</v>
      </c>
      <c r="AS66" s="6">
        <f>+'Serie Gasto $Corrientes'!AS66*'Serie Gasto Constantes'!$AH$207</f>
        <v>58757298799.563477</v>
      </c>
      <c r="AT66" s="6">
        <f>+'Serie Gasto $Corrientes'!AT66*'Serie Gasto Constantes'!$AH$207</f>
        <v>42356926897.331528</v>
      </c>
      <c r="AU66" s="126">
        <f t="shared" si="84"/>
        <v>0.72087941009375012</v>
      </c>
      <c r="AV66" s="6">
        <f>+'Serie Gasto $Corrientes'!AV66*'Serie Gasto Constantes'!$AH$207</f>
        <v>24797100919.59761</v>
      </c>
      <c r="AW66" s="126">
        <f t="shared" si="15"/>
        <v>0.42202588318750001</v>
      </c>
      <c r="AX66" s="5">
        <f>+'Serie Gasto $Corrientes'!AX66*'Serie Gasto Constantes'!$AI$207</f>
        <v>51763613503.942215</v>
      </c>
      <c r="AY66" s="6">
        <f>+'Serie Gasto $Corrientes'!AY66*'Serie Gasto Constantes'!$AI$207</f>
        <v>51763613503.942215</v>
      </c>
      <c r="AZ66" s="6">
        <f>+'Serie Gasto $Corrientes'!AZ66*'Serie Gasto Constantes'!$AI$207</f>
        <v>51606434138.411911</v>
      </c>
      <c r="BA66" s="126">
        <f t="shared" si="85"/>
        <v>0.99696351636041924</v>
      </c>
      <c r="BB66" s="6">
        <f>+'Serie Gasto $Corrientes'!BB66*'Serie Gasto Constantes'!$AI$207</f>
        <v>26050807378.53809</v>
      </c>
      <c r="BC66" s="126">
        <f t="shared" si="17"/>
        <v>0.50326485372884777</v>
      </c>
      <c r="BD66" s="5">
        <f>+'Serie Gasto $Corrientes'!BD66*'Serie Gasto Constantes'!$AJ$207</f>
        <v>65791983820.255608</v>
      </c>
      <c r="BE66" s="6">
        <f>+'Serie Gasto $Corrientes'!BE66*'Serie Gasto Constantes'!$AJ$207</f>
        <v>65791983820.255608</v>
      </c>
      <c r="BF66" s="6">
        <f>+'Serie Gasto $Corrientes'!BF66*'Serie Gasto Constantes'!$AJ$207</f>
        <v>59854152921.452034</v>
      </c>
      <c r="BG66" s="126">
        <f t="shared" si="86"/>
        <v>0.90974841380333216</v>
      </c>
      <c r="BH66" s="6">
        <f>+'Serie Gasto $Corrientes'!BH66*'Serie Gasto Constantes'!$AJ$207</f>
        <v>17893046945.402412</v>
      </c>
      <c r="BI66" s="126">
        <f t="shared" si="19"/>
        <v>0.27196393703960053</v>
      </c>
      <c r="BJ66" s="5">
        <f>+'Serie Gasto $Corrientes'!BJ66*'Serie Gasto Constantes'!$AK$207</f>
        <v>65611519314.608665</v>
      </c>
      <c r="BK66" s="6">
        <f>+'Serie Gasto $Corrientes'!BK66*'Serie Gasto Constantes'!$AK$207</f>
        <v>65611519314.608665</v>
      </c>
      <c r="BL66" s="6">
        <f>+'Serie Gasto $Corrientes'!BL66*'Serie Gasto Constantes'!$AK$207</f>
        <v>55981933835.737236</v>
      </c>
      <c r="BM66" s="126">
        <f t="shared" si="87"/>
        <v>0.85323331056094953</v>
      </c>
      <c r="BN66" s="6">
        <f>+'Serie Gasto $Corrientes'!BN66*'Serie Gasto Constantes'!$AK$207</f>
        <v>22191147140.618885</v>
      </c>
      <c r="BO66" s="126">
        <f t="shared" si="21"/>
        <v>0.33822029077259819</v>
      </c>
      <c r="BP66" s="5">
        <f>+'Serie Gasto $Corrientes'!BP66*'Serie Gasto Constantes'!$AL$207</f>
        <v>65294882914.023354</v>
      </c>
      <c r="BQ66" s="6">
        <f>+'Serie Gasto $Corrientes'!BQ66*'Serie Gasto Constantes'!$AL$207</f>
        <v>63162768563.943359</v>
      </c>
      <c r="BR66" s="6">
        <f>+'Serie Gasto $Corrientes'!BR66*'Serie Gasto Constantes'!$AL$207</f>
        <v>57540597512.27459</v>
      </c>
      <c r="BS66" s="126">
        <f t="shared" si="88"/>
        <v>0.91098916055306989</v>
      </c>
      <c r="BT66" s="6">
        <f>+'Serie Gasto $Corrientes'!BT66*'Serie Gasto Constantes'!$AL$207</f>
        <v>23606929134.061989</v>
      </c>
      <c r="BU66" s="126">
        <f t="shared" si="23"/>
        <v>0.37374753625885343</v>
      </c>
      <c r="BV66" s="5">
        <f>+'Serie Gasto $Corrientes'!BV66*'Serie Gasto Constantes'!$AM$207</f>
        <v>65129499103.525551</v>
      </c>
      <c r="BW66" s="6">
        <f>+'Serie Gasto $Corrientes'!BW66*'Serie Gasto Constantes'!$AM$207</f>
        <v>62783669140.057343</v>
      </c>
      <c r="BX66" s="6">
        <f>+'Serie Gasto $Corrientes'!BX66*'Serie Gasto Constantes'!$AM$207</f>
        <v>58856400976.136345</v>
      </c>
      <c r="BY66" s="126">
        <f t="shared" si="89"/>
        <v>0.93744761627167605</v>
      </c>
      <c r="BZ66" s="6">
        <f>+'Serie Gasto $Corrientes'!BZ66*'Serie Gasto Constantes'!$AM$207</f>
        <v>30377622658.871452</v>
      </c>
      <c r="CA66" s="126">
        <f t="shared" si="25"/>
        <v>0.48384592800884696</v>
      </c>
      <c r="CB66" s="5">
        <f>+'Serie Gasto $Corrientes'!CB66*'Serie Gasto Constantes'!$AN$207</f>
        <v>62012105046.666664</v>
      </c>
      <c r="CC66" s="6">
        <f>+'Serie Gasto $Corrientes'!CC66*'Serie Gasto Constantes'!$AN$207</f>
        <v>62012105046.666664</v>
      </c>
      <c r="CD66" s="6">
        <f>+'Serie Gasto $Corrientes'!CD66*'Serie Gasto Constantes'!$AN$207</f>
        <v>57431368699.403641</v>
      </c>
      <c r="CE66" s="126">
        <f t="shared" si="90"/>
        <v>0.92613157795859646</v>
      </c>
      <c r="CF66" s="6">
        <f>+'Serie Gasto $Corrientes'!CF66*'Serie Gasto Constantes'!$AN$207</f>
        <v>32210451962.693806</v>
      </c>
      <c r="CG66" s="7">
        <f t="shared" si="27"/>
        <v>0.51942200540449501</v>
      </c>
      <c r="CH66" s="6">
        <f>+'Serie Gasto $Corrientes'!CH66*'Serie Gasto Constantes'!$AO$207</f>
        <v>76115252275.379227</v>
      </c>
      <c r="CI66" s="6">
        <f>+'Serie Gasto $Corrientes'!CI66*'Serie Gasto Constantes'!$AO$207</f>
        <v>64738503209.476471</v>
      </c>
      <c r="CJ66" s="6">
        <f>+'Serie Gasto $Corrientes'!CJ66*'Serie Gasto Constantes'!$AO$207</f>
        <v>62060448302.030228</v>
      </c>
      <c r="CK66" s="126">
        <f t="shared" si="93"/>
        <v>0.95863273361787849</v>
      </c>
      <c r="CL66" s="6">
        <f>+'Serie Gasto $Corrientes'!CL66*'Serie Gasto Constantes'!$AO$207</f>
        <v>43902889620.957939</v>
      </c>
      <c r="CM66" s="7">
        <f t="shared" si="29"/>
        <v>0.67815731665744472</v>
      </c>
      <c r="CN66" s="6">
        <f>+'Serie Gasto $Corrientes'!CN66*'Serie Gasto Constantes'!$AP$207</f>
        <v>67285568959.771477</v>
      </c>
      <c r="CO66" s="6">
        <f>+'Serie Gasto $Corrientes'!CO66*'Serie Gasto Constantes'!$AP$207</f>
        <v>67285568959.771477</v>
      </c>
      <c r="CP66" s="6">
        <f>+'Serie Gasto $Corrientes'!CP66*'Serie Gasto Constantes'!$AP$207</f>
        <v>66699016779.585915</v>
      </c>
      <c r="CQ66" s="126">
        <f t="shared" si="94"/>
        <v>0.99128264516071418</v>
      </c>
      <c r="CR66" s="6">
        <f>+'Serie Gasto $Corrientes'!CR66*'Serie Gasto Constantes'!$AP$207</f>
        <v>47397699673.89994</v>
      </c>
      <c r="CS66" s="7">
        <f t="shared" si="31"/>
        <v>0.70442593273214282</v>
      </c>
      <c r="CT66" s="6">
        <f>+'Serie Gasto $Corrientes'!DC66*'Serie Gasto Constantes'!$AQ$207</f>
        <v>39849460042.884689</v>
      </c>
      <c r="CU66" s="6">
        <f>+'Serie Gasto $Corrientes'!DD66*'Serie Gasto Constantes'!$AQ$207</f>
        <v>39849460042.884689</v>
      </c>
      <c r="CV66" s="6">
        <f>+'Serie Gasto $Corrientes'!DE66*'Serie Gasto Constantes'!$AQ$207</f>
        <v>39838103735.334694</v>
      </c>
      <c r="CW66" s="126">
        <f t="shared" si="95"/>
        <v>0.99971501978852972</v>
      </c>
      <c r="CX66" s="6">
        <f>+'Serie Gasto $Corrientes'!DG66*'Serie Gasto Constantes'!$AQ$207</f>
        <v>25943966753.733963</v>
      </c>
      <c r="CY66" s="7">
        <f t="shared" si="33"/>
        <v>0.65104939253415006</v>
      </c>
      <c r="CZ66" s="6">
        <f>+'Serie Gasto $Corrientes'!DL66*'Serie Gasto Constantes'!$AR$207</f>
        <v>46532314451.999992</v>
      </c>
      <c r="DA66" s="6">
        <f>+'Serie Gasto $Corrientes'!DM66*'Serie Gasto Constantes'!$AR$207</f>
        <v>46532314451.999992</v>
      </c>
      <c r="DB66" s="6">
        <f>+'Serie Gasto $Corrientes'!DN66*'Serie Gasto Constantes'!$AR$207</f>
        <v>900081376.88039994</v>
      </c>
      <c r="DC66" s="126">
        <f t="shared" si="34"/>
        <v>1.9343146531189011E-2</v>
      </c>
      <c r="DD66" s="6">
        <f>+'Serie Gasto $Corrientes'!DP66*'Serie Gasto Constantes'!$AR$207</f>
        <v>0</v>
      </c>
      <c r="DE66" s="7">
        <f t="shared" si="35"/>
        <v>0</v>
      </c>
      <c r="DF66" s="6">
        <f>+'Serie Gasto $Corrientes'!DR66*'Serie Gasto Constantes'!$AR$207</f>
        <v>46532314451.999992</v>
      </c>
      <c r="DG66" s="6">
        <f>+'Serie Gasto $Corrientes'!DS66*'Serie Gasto Constantes'!$AR$207</f>
        <v>46532314451.999992</v>
      </c>
      <c r="DH66" s="6">
        <f>+'Serie Gasto $Corrientes'!DT66*'Serie Gasto Constantes'!$AR$207</f>
        <v>7905950645.5487995</v>
      </c>
      <c r="DI66" s="126">
        <f t="shared" si="36"/>
        <v>0.16990237297790367</v>
      </c>
      <c r="DJ66" s="6">
        <f>+'Serie Gasto $Corrientes'!DV66*'Serie Gasto Constantes'!$AR$207</f>
        <v>17554617.9276</v>
      </c>
      <c r="DK66" s="7">
        <f t="shared" si="37"/>
        <v>3.7725649657311403E-4</v>
      </c>
      <c r="DL66" s="6">
        <f>+'Serie Gasto $Corrientes'!DX66*'Serie Gasto Constantes'!$AR$207</f>
        <v>46532314451.999992</v>
      </c>
      <c r="DM66" s="6">
        <f>+'Serie Gasto $Corrientes'!DY66*'Serie Gasto Constantes'!$AR$207</f>
        <v>46532314451.999992</v>
      </c>
      <c r="DN66" s="6">
        <f>+'Serie Gasto $Corrientes'!DZ66*'Serie Gasto Constantes'!$AR$207</f>
        <v>10928296176.719999</v>
      </c>
      <c r="DO66" s="126">
        <f t="shared" si="38"/>
        <v>0.23485391400406247</v>
      </c>
      <c r="DP66" s="6">
        <f>+'Serie Gasto $Corrientes'!EB66*'Serie Gasto Constantes'!$AR$207</f>
        <v>818784766.61279988</v>
      </c>
      <c r="DQ66" s="7">
        <f t="shared" si="39"/>
        <v>1.7596046451921282E-2</v>
      </c>
      <c r="DR66" s="6">
        <f>+'Serie Gasto $Corrientes'!ED66*'Serie Gasto Constantes'!$AR$207</f>
        <v>46532314451.999992</v>
      </c>
      <c r="DS66" s="6">
        <f>+'Serie Gasto $Corrientes'!EE66*'Serie Gasto Constantes'!$AR$207</f>
        <v>46532314451.999992</v>
      </c>
      <c r="DT66" s="6">
        <f>+'Serie Gasto $Corrientes'!EF66*'Serie Gasto Constantes'!$AR$207</f>
        <v>12997685666.659199</v>
      </c>
      <c r="DU66" s="126">
        <f t="shared" si="40"/>
        <v>0.2793260085970331</v>
      </c>
      <c r="DV66" s="6">
        <f>+'Serie Gasto $Corrientes'!EH66*'Serie Gasto Constantes'!$AR$207</f>
        <v>3192226159.9487996</v>
      </c>
      <c r="DW66" s="7">
        <f t="shared" si="41"/>
        <v>6.8602350808097304E-2</v>
      </c>
      <c r="DX66" s="6">
        <f>+'Serie Gasto $Corrientes'!EJ66*'Serie Gasto Constantes'!$AR$207</f>
        <v>46532314451.999992</v>
      </c>
      <c r="DY66" s="6">
        <f>+'Serie Gasto $Corrientes'!EK66*'Serie Gasto Constantes'!$AR$207</f>
        <v>46532314451.999992</v>
      </c>
      <c r="DZ66" s="6">
        <f>+'Serie Gasto $Corrientes'!EL66*'Serie Gasto Constantes'!$AR$207</f>
        <v>21962364276.231598</v>
      </c>
      <c r="EA66" s="126">
        <f t="shared" si="42"/>
        <v>0.47198091336906711</v>
      </c>
      <c r="EB66" s="6">
        <f>+'Serie Gasto $Corrientes'!EN66*'Serie Gasto Constantes'!$AR$207</f>
        <v>7754449497.131999</v>
      </c>
      <c r="EC66" s="7">
        <f t="shared" si="43"/>
        <v>0.16664654635073084</v>
      </c>
      <c r="ED66" s="6">
        <f>+'Serie Gasto $Corrientes'!EP66*'Serie Gasto Constantes'!$AR$207</f>
        <v>46532314451.999992</v>
      </c>
      <c r="EE66" s="6">
        <f>+'Serie Gasto $Corrientes'!EQ66*'Serie Gasto Constantes'!$AR$207</f>
        <v>46532314451.999992</v>
      </c>
      <c r="EF66" s="6">
        <f>+'Serie Gasto $Corrientes'!ER66*'Serie Gasto Constantes'!$AR$207</f>
        <v>21962364276.231598</v>
      </c>
      <c r="EG66" s="126">
        <f t="shared" si="44"/>
        <v>0.47198091336906711</v>
      </c>
      <c r="EH66" s="6">
        <f>+'Serie Gasto $Corrientes'!ET66*'Serie Gasto Constantes'!$AR$207</f>
        <v>9929223769.8731995</v>
      </c>
      <c r="EI66" s="7">
        <f t="shared" si="45"/>
        <v>0.21338340649519175</v>
      </c>
      <c r="EJ66" s="6">
        <f>+'Serie Gasto $Corrientes'!EV66*'Serie Gasto Constantes'!$AR$207</f>
        <v>46532314451.999992</v>
      </c>
      <c r="EK66" s="6">
        <f>+'Serie Gasto $Corrientes'!EW66*'Serie Gasto Constantes'!$AR$207</f>
        <v>46532314451.999992</v>
      </c>
      <c r="EL66" s="6">
        <f>+'Serie Gasto $Corrientes'!EX66*'Serie Gasto Constantes'!$AR$207</f>
        <v>26893577626.624798</v>
      </c>
      <c r="EM66" s="126">
        <f t="shared" si="46"/>
        <v>0.57795486735065882</v>
      </c>
      <c r="EN66" s="6">
        <f>+'Serie Gasto $Corrientes'!EZ66*'Serie Gasto Constantes'!$AR$207</f>
        <v>12621544744.145998</v>
      </c>
      <c r="EO66" s="7">
        <f t="shared" si="47"/>
        <v>0.27124257395719364</v>
      </c>
      <c r="EP66" s="6">
        <f>+'Serie Gasto $Corrientes'!FB66*'Serie Gasto Constantes'!$AR$207</f>
        <v>46532314451.999992</v>
      </c>
      <c r="EQ66" s="6">
        <f>+'Serie Gasto $Corrientes'!FC66*'Serie Gasto Constantes'!$AR$207</f>
        <v>46532314451.999992</v>
      </c>
      <c r="ER66" s="6">
        <f>+'Serie Gasto $Corrientes'!FD66*'Serie Gasto Constantes'!$AR$207</f>
        <v>30997961453.378399</v>
      </c>
      <c r="ES66" s="126">
        <f t="shared" si="48"/>
        <v>0.66615988949688021</v>
      </c>
      <c r="ET66" s="6">
        <f>+'Serie Gasto $Corrientes'!FF66*'Serie Gasto Constantes'!$AR$207</f>
        <v>14567221828.520399</v>
      </c>
      <c r="EU66" s="7">
        <f t="shared" si="49"/>
        <v>0.31305603428660511</v>
      </c>
      <c r="EV66" s="6">
        <f>+'Serie Gasto $Corrientes'!FH66*'Serie Gasto Constantes'!$AR$207</f>
        <v>46532314451.999992</v>
      </c>
      <c r="EW66" s="6">
        <f>+'Serie Gasto $Corrientes'!FI66*'Serie Gasto Constantes'!$AR$207</f>
        <v>44759037273.319199</v>
      </c>
      <c r="EX66" s="6">
        <f>+'Serie Gasto $Corrientes'!FJ66*'Serie Gasto Constantes'!$AR$207</f>
        <v>33790470572.211597</v>
      </c>
      <c r="EY66" s="126">
        <f t="shared" si="50"/>
        <v>0.75494185377293743</v>
      </c>
      <c r="EZ66" s="6">
        <f>+'Serie Gasto $Corrientes'!FL66*'Serie Gasto Constantes'!$AR$207</f>
        <v>16498098313.351198</v>
      </c>
      <c r="FA66" s="7">
        <f t="shared" si="51"/>
        <v>0.36859814952243602</v>
      </c>
      <c r="FB66" s="6">
        <f>+'Serie Gasto $Corrientes'!FQ66*'Serie Gasto Constantes'!$AR$207</f>
        <v>46532314451.999992</v>
      </c>
      <c r="FC66" s="6">
        <f>+'Serie Gasto $Corrientes'!FR66*'Serie Gasto Constantes'!$AR$207</f>
        <v>44759037273.319199</v>
      </c>
      <c r="FD66" s="6">
        <f>+'Serie Gasto $Corrientes'!FS66*'Serie Gasto Constantes'!$AR$207</f>
        <v>36315497899.543198</v>
      </c>
      <c r="FE66" s="126">
        <f t="shared" si="78"/>
        <v>0.81135565266482657</v>
      </c>
      <c r="FF66" s="6">
        <f>+'Serie Gasto $Corrientes'!FU66*'Serie Gasto Constantes'!$AR$207</f>
        <v>19374005514.2556</v>
      </c>
      <c r="FG66" s="7">
        <f t="shared" si="79"/>
        <v>0.43285125629376348</v>
      </c>
      <c r="FH66" s="6">
        <f>+'Serie Gasto $Corrientes'!FW66*'Serie Gasto Constantes'!$AR$207</f>
        <v>46532314451.999992</v>
      </c>
      <c r="FI66" s="6">
        <f>+'Serie Gasto $Corrientes'!FX66*'Serie Gasto Constantes'!$AR$207</f>
        <v>44759037273.319199</v>
      </c>
      <c r="FJ66" s="6">
        <f>+'Serie Gasto $Corrientes'!FY66*'Serie Gasto Constantes'!$AR$207</f>
        <v>38322967557.014397</v>
      </c>
      <c r="FK66" s="126">
        <f t="shared" si="80"/>
        <v>0.8562062522255961</v>
      </c>
      <c r="FL66" s="6">
        <f>+'Serie Gasto $Corrientes'!GA66*'Serie Gasto Constantes'!$AR$207</f>
        <v>22645743453.917999</v>
      </c>
      <c r="FM66" s="7">
        <f t="shared" si="81"/>
        <v>0.50594795673626114</v>
      </c>
      <c r="FN66" s="6">
        <f>+'Serie Gasto $Corrientes'!GC66*'Serie Gasto Constantes'!$AR$207</f>
        <v>46532314451.999992</v>
      </c>
      <c r="FO66" s="6">
        <f>+'Serie Gasto $Corrientes'!GD66*'Serie Gasto Constantes'!$AR$207</f>
        <v>44759037273.319199</v>
      </c>
      <c r="FP66" s="6">
        <f>+'Serie Gasto $Corrientes'!GE66*'Serie Gasto Constantes'!$AR$207</f>
        <v>44566355341.060799</v>
      </c>
      <c r="FQ66" s="126">
        <f t="shared" si="56"/>
        <v>0.995695127866987</v>
      </c>
      <c r="FR66" s="6">
        <f>+'Serie Gasto $Corrientes'!GG66*'Serie Gasto Constantes'!$AR$207</f>
        <v>31500816028.312798</v>
      </c>
      <c r="FS66" s="7">
        <f t="shared" si="57"/>
        <v>0.70378671989646191</v>
      </c>
      <c r="FT66" s="6">
        <f>+'Serie Gasto $Corrientes'!GI66*'Serie Gasto Constantes'!$AS$207</f>
        <v>68127427000</v>
      </c>
      <c r="FU66" s="6">
        <f>+'Serie Gasto $Corrientes'!GJ66*'Serie Gasto Constantes'!$AS$207</f>
        <v>68127427000</v>
      </c>
      <c r="FV66" s="6">
        <f>+'Serie Gasto $Corrientes'!GK66*'Serie Gasto Constantes'!$AS$207</f>
        <v>817354979</v>
      </c>
      <c r="FW66" s="126">
        <f t="shared" si="58"/>
        <v>1.1997443834184432E-2</v>
      </c>
      <c r="FX66" s="6">
        <f>+'Serie Gasto $Corrientes'!GM66*'Serie Gasto Constantes'!$AS$207</f>
        <v>0</v>
      </c>
      <c r="FY66" s="7">
        <f t="shared" si="59"/>
        <v>0</v>
      </c>
      <c r="FZ66" s="6">
        <f>+'Serie Gasto $Corrientes'!GO66*'Serie Gasto Constantes'!$AS$207</f>
        <v>68127427000</v>
      </c>
      <c r="GA66" s="6">
        <f>+'Serie Gasto $Corrientes'!GP66*'Serie Gasto Constantes'!$AS$207</f>
        <v>68127427000</v>
      </c>
      <c r="GB66" s="6">
        <f>+'Serie Gasto $Corrientes'!GQ66*'Serie Gasto Constantes'!$AS$207</f>
        <v>10254677703</v>
      </c>
      <c r="GC66" s="126">
        <f t="shared" si="60"/>
        <v>0.15052201667619122</v>
      </c>
      <c r="GD66" s="6">
        <f>+'Serie Gasto $Corrientes'!GS66*'Serie Gasto Constantes'!$AS$207</f>
        <v>30086891</v>
      </c>
      <c r="GE66" s="7">
        <f t="shared" si="61"/>
        <v>4.4162670344206602E-4</v>
      </c>
      <c r="GF66" s="6">
        <f>+'Serie Gasto $Corrientes'!GU66*'Serie Gasto Constantes'!$AS$207</f>
        <v>68127427000</v>
      </c>
      <c r="GG66" s="6">
        <f>+'Serie Gasto $Corrientes'!GV66*'Serie Gasto Constantes'!$AS$207</f>
        <v>68127427000</v>
      </c>
      <c r="GH66" s="6">
        <f>+'Serie Gasto $Corrientes'!GW66*'Serie Gasto Constantes'!$AS$207</f>
        <v>17628863939</v>
      </c>
      <c r="GI66" s="126">
        <f t="shared" si="62"/>
        <v>0.25876309608757131</v>
      </c>
      <c r="GJ66" s="6">
        <f>+'Serie Gasto $Corrientes'!GY66*'Serie Gasto Constantes'!$AS$207</f>
        <v>735274422</v>
      </c>
      <c r="GK66" s="7">
        <f t="shared" si="63"/>
        <v>1.0792634543500374E-2</v>
      </c>
      <c r="GL66" s="6">
        <f>+'Serie Gasto $Corrientes'!HA66*'Serie Gasto Constantes'!$AS$207</f>
        <v>68127427000</v>
      </c>
      <c r="GM66" s="6">
        <f>+'Serie Gasto $Corrientes'!HB66*'Serie Gasto Constantes'!$AS$207</f>
        <v>68127427000</v>
      </c>
      <c r="GN66" s="6">
        <f>+'Serie Gasto $Corrientes'!HC66*'Serie Gasto Constantes'!$AS$207</f>
        <v>23788515528</v>
      </c>
      <c r="GO66" s="126">
        <f t="shared" si="64"/>
        <v>0.34917677909661848</v>
      </c>
      <c r="GP66" s="6">
        <f>+'Serie Gasto $Corrientes'!HE66*'Serie Gasto Constantes'!$AS$207</f>
        <v>2806900666</v>
      </c>
      <c r="GQ66" s="7">
        <f t="shared" si="65"/>
        <v>4.1200743806161941E-2</v>
      </c>
      <c r="GR66" s="6">
        <f>+'Serie Gasto $Corrientes'!HG66*'Serie Gasto Constantes'!$AS$207</f>
        <v>68127427000</v>
      </c>
      <c r="GS66" s="6">
        <f>+'Serie Gasto $Corrientes'!HH66*'Serie Gasto Constantes'!$AS$207</f>
        <v>68127427000</v>
      </c>
      <c r="GT66" s="6">
        <f>+'Serie Gasto $Corrientes'!HI66*'Serie Gasto Constantes'!$AS$207</f>
        <v>27737261343</v>
      </c>
      <c r="GU66" s="126">
        <f t="shared" si="66"/>
        <v>0.40713795551092807</v>
      </c>
      <c r="GV66" s="6">
        <f>+'Serie Gasto $Corrientes'!HK66*'Serie Gasto Constantes'!$AS$207</f>
        <v>6090947120</v>
      </c>
      <c r="GW66" s="7">
        <f t="shared" si="67"/>
        <v>8.9405212969513731E-2</v>
      </c>
      <c r="GX66" s="6">
        <f>+'Serie Gasto $Corrientes'!HM66*'Serie Gasto Constantes'!$AS$207</f>
        <v>68127427000</v>
      </c>
      <c r="GY66" s="6">
        <f>+'Serie Gasto $Corrientes'!HN66*'Serie Gasto Constantes'!$AS$207</f>
        <v>68127427000</v>
      </c>
      <c r="GZ66" s="6">
        <f>+'Serie Gasto $Corrientes'!HO66*'Serie Gasto Constantes'!$AS$207</f>
        <v>28945118487</v>
      </c>
      <c r="HA66" s="126">
        <f t="shared" si="68"/>
        <v>0.42486733701244872</v>
      </c>
      <c r="HB66" s="6">
        <f>+'Serie Gasto $Corrientes'!HQ66*'Serie Gasto Constantes'!$AS$207</f>
        <v>9373673399</v>
      </c>
      <c r="HC66" s="7">
        <f t="shared" si="69"/>
        <v>0.13759030410762468</v>
      </c>
    </row>
    <row r="67" spans="1:211" x14ac:dyDescent="0.35">
      <c r="A67" s="43" t="s">
        <v>44</v>
      </c>
      <c r="B67" s="3"/>
      <c r="C67" s="1"/>
      <c r="D67" s="4"/>
      <c r="E67" s="3"/>
      <c r="F67" s="1"/>
      <c r="G67" s="4"/>
      <c r="H67" s="3"/>
      <c r="I67" s="1"/>
      <c r="J67" s="4"/>
      <c r="K67" s="3"/>
      <c r="L67" s="1"/>
      <c r="M67" s="4"/>
      <c r="N67" s="3"/>
      <c r="O67" s="1"/>
      <c r="P67" s="4"/>
      <c r="Q67" s="3"/>
      <c r="R67" s="1"/>
      <c r="S67" s="4"/>
      <c r="T67" s="3"/>
      <c r="U67" s="1"/>
      <c r="V67" s="4"/>
      <c r="W67" s="3"/>
      <c r="X67" s="1"/>
      <c r="Y67" s="4"/>
      <c r="Z67" s="3"/>
      <c r="AA67" s="1"/>
      <c r="AB67" s="4"/>
      <c r="AC67" s="3"/>
      <c r="AD67" s="1"/>
      <c r="AE67" s="125"/>
      <c r="AF67" s="3"/>
      <c r="AG67" s="1"/>
      <c r="AH67" s="1"/>
      <c r="AI67" s="125"/>
      <c r="AJ67" s="1"/>
      <c r="AK67" s="125"/>
      <c r="AL67" s="3"/>
      <c r="AM67" s="1"/>
      <c r="AN67" s="1"/>
      <c r="AO67" s="125" t="e">
        <f t="shared" si="83"/>
        <v>#DIV/0!</v>
      </c>
      <c r="AP67" s="1"/>
      <c r="AQ67" s="125"/>
      <c r="AR67" s="3"/>
      <c r="AS67" s="1"/>
      <c r="AT67" s="1"/>
      <c r="AU67" s="125" t="e">
        <f t="shared" si="84"/>
        <v>#DIV/0!</v>
      </c>
      <c r="AV67" s="1"/>
      <c r="AW67" s="125"/>
      <c r="AX67" s="3"/>
      <c r="AY67" s="1"/>
      <c r="AZ67" s="1"/>
      <c r="BA67" s="125" t="e">
        <f t="shared" si="85"/>
        <v>#DIV/0!</v>
      </c>
      <c r="BB67" s="1"/>
      <c r="BC67" s="125"/>
      <c r="BD67" s="3">
        <f>+'Serie Gasto $Corrientes'!BD67*'Serie Gasto Constantes'!$AJ$207</f>
        <v>0</v>
      </c>
      <c r="BE67" s="1">
        <f>+'Serie Gasto $Corrientes'!BE67*'Serie Gasto Constantes'!$AJ$207</f>
        <v>13640149077.503712</v>
      </c>
      <c r="BF67" s="1">
        <f>+'Serie Gasto $Corrientes'!BF67*'Serie Gasto Constantes'!$AJ$207</f>
        <v>8593072824.2753487</v>
      </c>
      <c r="BG67" s="125">
        <f t="shared" si="86"/>
        <v>0.62998379089915124</v>
      </c>
      <c r="BH67" s="1">
        <f>+'Serie Gasto $Corrientes'!BH67*'Serie Gasto Constantes'!$AJ$207</f>
        <v>5315054630.8658161</v>
      </c>
      <c r="BI67" s="125"/>
      <c r="BJ67" s="3">
        <f>+'Serie Gasto $Corrientes'!BJ67*'Serie Gasto Constantes'!$AK$207</f>
        <v>47599021453.460007</v>
      </c>
      <c r="BK67" s="1">
        <f>+'Serie Gasto $Corrientes'!BK67*'Serie Gasto Constantes'!$AK$207</f>
        <v>46132331326.050682</v>
      </c>
      <c r="BL67" s="1">
        <f>+'Serie Gasto $Corrientes'!BL67*'Serie Gasto Constantes'!$AK$207</f>
        <v>35471220679.283958</v>
      </c>
      <c r="BM67" s="125">
        <f t="shared" si="87"/>
        <v>0.76890154171015301</v>
      </c>
      <c r="BN67" s="1">
        <f>+'Serie Gasto $Corrientes'!BN67*'Serie Gasto Constantes'!$AK$207</f>
        <v>35078824041.531532</v>
      </c>
      <c r="BO67" s="125"/>
      <c r="BP67" s="3">
        <f>+'Serie Gasto $Corrientes'!BP67*'Serie Gasto Constantes'!$AL$207</f>
        <v>54421463157.197754</v>
      </c>
      <c r="BQ67" s="1">
        <f>+'Serie Gasto $Corrientes'!BQ67*'Serie Gasto Constantes'!$AL$207</f>
        <v>54421463157.197754</v>
      </c>
      <c r="BR67" s="1">
        <f>+'Serie Gasto $Corrientes'!BR67*'Serie Gasto Constantes'!$AL$207</f>
        <v>44570310100.918755</v>
      </c>
      <c r="BS67" s="125">
        <f t="shared" si="88"/>
        <v>0.81898404627924648</v>
      </c>
      <c r="BT67" s="1">
        <f>+'Serie Gasto $Corrientes'!BT67*'Serie Gasto Constantes'!$AL$207</f>
        <v>42711135178.764145</v>
      </c>
      <c r="BU67" s="125"/>
      <c r="BV67" s="3">
        <f>+'Serie Gasto $Corrientes'!BV67*'Serie Gasto Constantes'!$AM$207</f>
        <v>55683377238.398148</v>
      </c>
      <c r="BW67" s="1">
        <f>+'Serie Gasto $Corrientes'!BW67*'Serie Gasto Constantes'!$AM$207</f>
        <v>55683377238.398148</v>
      </c>
      <c r="BX67" s="1">
        <f>+'Serie Gasto $Corrientes'!BX67*'Serie Gasto Constantes'!$AM$207</f>
        <v>51430809893.861313</v>
      </c>
      <c r="BY67" s="125">
        <f t="shared" si="89"/>
        <v>0.9236295003025724</v>
      </c>
      <c r="BZ67" s="1">
        <f>+'Serie Gasto $Corrientes'!BZ67*'Serie Gasto Constantes'!$AM$207</f>
        <v>46813889094.284393</v>
      </c>
      <c r="CA67" s="125"/>
      <c r="CB67" s="3">
        <f>+'Serie Gasto $Corrientes'!CB67*'Serie Gasto Constantes'!$AN$207</f>
        <v>43209897235.973602</v>
      </c>
      <c r="CC67" s="1">
        <f>+'Serie Gasto $Corrientes'!CC67*'Serie Gasto Constantes'!$AN$207</f>
        <v>42440408074.653923</v>
      </c>
      <c r="CD67" s="1">
        <f>+'Serie Gasto $Corrientes'!CD67*'Serie Gasto Constantes'!$AN$207</f>
        <v>39551173260.252586</v>
      </c>
      <c r="CE67" s="125">
        <f t="shared" si="90"/>
        <v>0.93192254868711233</v>
      </c>
      <c r="CF67" s="1">
        <f>+'Serie Gasto $Corrientes'!CF67*'Serie Gasto Constantes'!$AN$207</f>
        <v>37954702082.608185</v>
      </c>
      <c r="CG67" s="4">
        <f t="shared" si="27"/>
        <v>0.89430577613308404</v>
      </c>
      <c r="CH67" s="1">
        <f>+'Serie Gasto $Corrientes'!CH67*'Serie Gasto Constantes'!$AO$207</f>
        <v>44941702948.021469</v>
      </c>
      <c r="CI67" s="1">
        <f>+'Serie Gasto $Corrientes'!CI67*'Serie Gasto Constantes'!$AO$207</f>
        <v>44941702948.021469</v>
      </c>
      <c r="CJ67" s="1">
        <f>+'Serie Gasto $Corrientes'!CJ67*'Serie Gasto Constantes'!$AO$207</f>
        <v>44137292788.586662</v>
      </c>
      <c r="CK67" s="125">
        <f t="shared" si="93"/>
        <v>0.98210103074275645</v>
      </c>
      <c r="CL67" s="1">
        <f>+'Serie Gasto $Corrientes'!CL67*'Serie Gasto Constantes'!$AO$207</f>
        <v>43276546485.171013</v>
      </c>
      <c r="CM67" s="4">
        <f t="shared" si="29"/>
        <v>0.96294852322849589</v>
      </c>
      <c r="CN67" s="1">
        <f>+'Serie Gasto $Corrientes'!CN67*'Serie Gasto Constantes'!$AP$207</f>
        <v>41468436182.336006</v>
      </c>
      <c r="CO67" s="1">
        <f>+'Serie Gasto $Corrientes'!CO67*'Serie Gasto Constantes'!$AP$207</f>
        <v>41468436182.336006</v>
      </c>
      <c r="CP67" s="1">
        <f>+'Serie Gasto $Corrientes'!CP67*'Serie Gasto Constantes'!$AP$207</f>
        <v>40436075759.608315</v>
      </c>
      <c r="CQ67" s="125">
        <f t="shared" si="94"/>
        <v>0.97510491067981386</v>
      </c>
      <c r="CR67" s="1">
        <f>+'Serie Gasto $Corrientes'!CR67*'Serie Gasto Constantes'!$AP$207</f>
        <v>38240559111.834366</v>
      </c>
      <c r="CS67" s="4">
        <f t="shared" si="31"/>
        <v>0.922160627029466</v>
      </c>
      <c r="CT67" s="1">
        <f>+'Serie Gasto $Corrientes'!DC67*'Serie Gasto Constantes'!$AQ$207</f>
        <v>38065084506.671623</v>
      </c>
      <c r="CU67" s="1">
        <f>+'Serie Gasto $Corrientes'!DD67*'Serie Gasto Constantes'!$AQ$207</f>
        <v>39182692710.19622</v>
      </c>
      <c r="CV67" s="1">
        <f>+'Serie Gasto $Corrientes'!DE67*'Serie Gasto Constantes'!$AQ$207</f>
        <v>38793639164.697426</v>
      </c>
      <c r="CW67" s="125">
        <f t="shared" si="95"/>
        <v>0.9900707807812924</v>
      </c>
      <c r="CX67" s="1">
        <f>+'Serie Gasto $Corrientes'!DG67*'Serie Gasto Constantes'!$AQ$207</f>
        <v>37571613514.138603</v>
      </c>
      <c r="CY67" s="4">
        <f t="shared" si="33"/>
        <v>0.95888288719783732</v>
      </c>
      <c r="CZ67" s="1">
        <f>+'Serie Gasto $Corrientes'!DL67*'Serie Gasto Constantes'!$AR$207</f>
        <v>42378459708</v>
      </c>
      <c r="DA67" s="1">
        <f>+'Serie Gasto $Corrientes'!DM67*'Serie Gasto Constantes'!$AR$207</f>
        <v>42378459708</v>
      </c>
      <c r="DB67" s="1">
        <f>+'Serie Gasto $Corrientes'!DN67*'Serie Gasto Constantes'!$AR$207</f>
        <v>1438066428.2243998</v>
      </c>
      <c r="DC67" s="125">
        <f t="shared" si="34"/>
        <v>3.3933900338358185E-2</v>
      </c>
      <c r="DD67" s="1">
        <f>+'Serie Gasto $Corrientes'!DP67*'Serie Gasto Constantes'!$AR$207</f>
        <v>1275111219.3923998</v>
      </c>
      <c r="DE67" s="4">
        <f t="shared" si="35"/>
        <v>3.008866363190851E-2</v>
      </c>
      <c r="DF67" s="1">
        <f>+'Serie Gasto $Corrientes'!DR67*'Serie Gasto Constantes'!$AR$207</f>
        <v>42378459708</v>
      </c>
      <c r="DG67" s="1">
        <f>+'Serie Gasto $Corrientes'!DS67*'Serie Gasto Constantes'!$AR$207</f>
        <v>42378459708</v>
      </c>
      <c r="DH67" s="1">
        <f>+'Serie Gasto $Corrientes'!DT67*'Serie Gasto Constantes'!$AR$207</f>
        <v>5277001425.5555992</v>
      </c>
      <c r="DI67" s="125">
        <f t="shared" si="36"/>
        <v>0.12452084058542204</v>
      </c>
      <c r="DJ67" s="1">
        <f>+'Serie Gasto $Corrientes'!DV67*'Serie Gasto Constantes'!$AR$207</f>
        <v>3057641940.3971996</v>
      </c>
      <c r="DK67" s="4">
        <f t="shared" si="37"/>
        <v>7.2150851198114513E-2</v>
      </c>
      <c r="DL67" s="1">
        <f>+'Serie Gasto $Corrientes'!DX67*'Serie Gasto Constantes'!$AR$207</f>
        <v>42378459708</v>
      </c>
      <c r="DM67" s="1">
        <f>+'Serie Gasto $Corrientes'!DY67*'Serie Gasto Constantes'!$AR$207</f>
        <v>42378459708</v>
      </c>
      <c r="DN67" s="1">
        <f>+'Serie Gasto $Corrientes'!DZ67*'Serie Gasto Constantes'!$AR$207</f>
        <v>7995639547.0691996</v>
      </c>
      <c r="DO67" s="125">
        <f t="shared" si="38"/>
        <v>0.18867225477663649</v>
      </c>
      <c r="DP67" s="1">
        <f>+'Serie Gasto $Corrientes'!EB67*'Serie Gasto Constantes'!$AR$207</f>
        <v>5190237265.3871994</v>
      </c>
      <c r="DQ67" s="4">
        <f t="shared" si="39"/>
        <v>0.12247347593917887</v>
      </c>
      <c r="DR67" s="1">
        <f>+'Serie Gasto $Corrientes'!ED67*'Serie Gasto Constantes'!$AR$207</f>
        <v>42378459708</v>
      </c>
      <c r="DS67" s="1">
        <f>+'Serie Gasto $Corrientes'!EE67*'Serie Gasto Constantes'!$AR$207</f>
        <v>42378459708</v>
      </c>
      <c r="DT67" s="1">
        <f>+'Serie Gasto $Corrientes'!EF67*'Serie Gasto Constantes'!$AR$207</f>
        <v>11169439708.985998</v>
      </c>
      <c r="DU67" s="125">
        <f t="shared" si="40"/>
        <v>0.26356407915593699</v>
      </c>
      <c r="DV67" s="1">
        <f>+'Serie Gasto $Corrientes'!EH67*'Serie Gasto Constantes'!$AR$207</f>
        <v>8339475367.3607988</v>
      </c>
      <c r="DW67" s="4">
        <f t="shared" si="41"/>
        <v>0.19678571200610467</v>
      </c>
      <c r="DX67" s="1">
        <f>+'Serie Gasto $Corrientes'!EJ67*'Serie Gasto Constantes'!$AR$207</f>
        <v>42378459708</v>
      </c>
      <c r="DY67" s="1">
        <f>+'Serie Gasto $Corrientes'!EK67*'Serie Gasto Constantes'!$AR$207</f>
        <v>42022805315.883598</v>
      </c>
      <c r="DZ67" s="1">
        <f>+'Serie Gasto $Corrientes'!EL67*'Serie Gasto Constantes'!$AR$207</f>
        <v>14077917539.945999</v>
      </c>
      <c r="EA67" s="125">
        <f t="shared" si="42"/>
        <v>0.33500660972352764</v>
      </c>
      <c r="EB67" s="1">
        <f>+'Serie Gasto $Corrientes'!EN67*'Serie Gasto Constantes'!$AR$207</f>
        <v>10549701211.358398</v>
      </c>
      <c r="EC67" s="4">
        <f t="shared" si="43"/>
        <v>0.25104704771746567</v>
      </c>
      <c r="ED67" s="1">
        <f>+'Serie Gasto $Corrientes'!EP67*'Serie Gasto Constantes'!$AR$207</f>
        <v>42378459708</v>
      </c>
      <c r="EE67" s="1">
        <f>+'Serie Gasto $Corrientes'!EQ67*'Serie Gasto Constantes'!$AR$207</f>
        <v>42022805315.883598</v>
      </c>
      <c r="EF67" s="1">
        <f>+'Serie Gasto $Corrientes'!ER67*'Serie Gasto Constantes'!$AR$207</f>
        <v>17892020395.563599</v>
      </c>
      <c r="EG67" s="125">
        <f t="shared" si="44"/>
        <v>0.42576929981399531</v>
      </c>
      <c r="EH67" s="1">
        <f>+'Serie Gasto $Corrientes'!ET67*'Serie Gasto Constantes'!$AR$207</f>
        <v>14399715375.723598</v>
      </c>
      <c r="EI67" s="4">
        <f t="shared" si="45"/>
        <v>0.34266430495255051</v>
      </c>
      <c r="EJ67" s="1">
        <f>+'Serie Gasto $Corrientes'!EV67*'Serie Gasto Constantes'!$AR$207</f>
        <v>42378459708</v>
      </c>
      <c r="EK67" s="1">
        <f>+'Serie Gasto $Corrientes'!EW67*'Serie Gasto Constantes'!$AR$207</f>
        <v>42022805315.883598</v>
      </c>
      <c r="EL67" s="1">
        <f>+'Serie Gasto $Corrientes'!EX67*'Serie Gasto Constantes'!$AR$207</f>
        <v>21127175334.969597</v>
      </c>
      <c r="EM67" s="125">
        <f t="shared" si="46"/>
        <v>0.50275499639201948</v>
      </c>
      <c r="EN67" s="1">
        <f>+'Serie Gasto $Corrientes'!EZ67*'Serie Gasto Constantes'!$AR$207</f>
        <v>17099903430.339598</v>
      </c>
      <c r="EO67" s="4">
        <f t="shared" si="47"/>
        <v>0.4069196071466521</v>
      </c>
      <c r="EP67" s="1">
        <f>+'Serie Gasto $Corrientes'!FB67*'Serie Gasto Constantes'!$AR$207</f>
        <v>42378459708</v>
      </c>
      <c r="EQ67" s="1">
        <f>+'Serie Gasto $Corrientes'!FC67*'Serie Gasto Constantes'!$AR$207</f>
        <v>42022805315.883598</v>
      </c>
      <c r="ER67" s="1">
        <f>+'Serie Gasto $Corrientes'!FD67*'Serie Gasto Constantes'!$AR$207</f>
        <v>24911844183.782398</v>
      </c>
      <c r="ES67" s="125">
        <f t="shared" si="48"/>
        <v>0.59281725711839439</v>
      </c>
      <c r="ET67" s="1">
        <f>+'Serie Gasto $Corrientes'!FF67*'Serie Gasto Constantes'!$AR$207</f>
        <v>19757772155.347198</v>
      </c>
      <c r="EU67" s="4">
        <f t="shared" si="49"/>
        <v>0.47016785306999104</v>
      </c>
      <c r="EV67" s="1">
        <f>+'Serie Gasto $Corrientes'!FH67*'Serie Gasto Constantes'!$AR$207</f>
        <v>42378459708</v>
      </c>
      <c r="EW67" s="1">
        <f>+'Serie Gasto $Corrientes'!FI67*'Serie Gasto Constantes'!$AR$207</f>
        <v>41171364051.854393</v>
      </c>
      <c r="EX67" s="1">
        <f>+'Serie Gasto $Corrientes'!FJ67*'Serie Gasto Constantes'!$AR$207</f>
        <v>27333252222.665997</v>
      </c>
      <c r="EY67" s="125">
        <f t="shared" si="50"/>
        <v>0.66388988686992223</v>
      </c>
      <c r="EZ67" s="1">
        <f>+'Serie Gasto $Corrientes'!FL67*'Serie Gasto Constantes'!$AR$207</f>
        <v>22242508963.615196</v>
      </c>
      <c r="FA67" s="4">
        <f t="shared" si="51"/>
        <v>0.54024221630357605</v>
      </c>
      <c r="FB67" s="1">
        <f>+'Serie Gasto $Corrientes'!FQ67*'Serie Gasto Constantes'!$AR$207</f>
        <v>42378459708</v>
      </c>
      <c r="FC67" s="1">
        <f>+'Serie Gasto $Corrientes'!FR67*'Serie Gasto Constantes'!$AR$207</f>
        <v>41171364051.854393</v>
      </c>
      <c r="FD67" s="1">
        <f>+'Serie Gasto $Corrientes'!FS67*'Serie Gasto Constantes'!$AR$207</f>
        <v>29288914417.245598</v>
      </c>
      <c r="FE67" s="125">
        <f t="shared" si="78"/>
        <v>0.71139043098880272</v>
      </c>
      <c r="FF67" s="1">
        <f>+'Serie Gasto $Corrientes'!FU67*'Serie Gasto Constantes'!$AR$207</f>
        <v>25055628302.858398</v>
      </c>
      <c r="FG67" s="4">
        <f t="shared" si="79"/>
        <v>0.60856930247201446</v>
      </c>
      <c r="FH67" s="1">
        <f>+'Serie Gasto $Corrientes'!FW67*'Serie Gasto Constantes'!$AR$207</f>
        <v>42378459708</v>
      </c>
      <c r="FI67" s="1">
        <f>+'Serie Gasto $Corrientes'!FX67*'Serie Gasto Constantes'!$AR$207</f>
        <v>41171364051.854393</v>
      </c>
      <c r="FJ67" s="1">
        <f>+'Serie Gasto $Corrientes'!FY67*'Serie Gasto Constantes'!$AR$207</f>
        <v>31512196590.263996</v>
      </c>
      <c r="FK67" s="125">
        <f t="shared" si="80"/>
        <v>0.76539112356285077</v>
      </c>
      <c r="FL67" s="1">
        <f>+'Serie Gasto $Corrientes'!GA67*'Serie Gasto Constantes'!$AR$207</f>
        <v>28035951799.018799</v>
      </c>
      <c r="FM67" s="4">
        <f t="shared" si="81"/>
        <v>0.68095756467306157</v>
      </c>
      <c r="FN67" s="1">
        <f>+'Serie Gasto $Corrientes'!GC67*'Serie Gasto Constantes'!$AR$207</f>
        <v>42378459708</v>
      </c>
      <c r="FO67" s="1">
        <f>+'Serie Gasto $Corrientes'!GD67*'Serie Gasto Constantes'!$AR$207</f>
        <v>39682635872.396393</v>
      </c>
      <c r="FP67" s="1">
        <f>+'Serie Gasto $Corrientes'!GE67*'Serie Gasto Constantes'!$AR$207</f>
        <v>38214045495.490799</v>
      </c>
      <c r="FQ67" s="125">
        <f t="shared" si="56"/>
        <v>0.96299161220973328</v>
      </c>
      <c r="FR67" s="1">
        <f>+'Serie Gasto $Corrientes'!GG67*'Serie Gasto Constantes'!$AR$207</f>
        <v>36638809659.441597</v>
      </c>
      <c r="FS67" s="4">
        <f t="shared" si="57"/>
        <v>0.92329576536340652</v>
      </c>
      <c r="FT67" s="1">
        <f>+'Serie Gasto $Corrientes'!GI67*'Serie Gasto Constantes'!$AS$207</f>
        <v>44064175000</v>
      </c>
      <c r="FU67" s="1">
        <f>+'Serie Gasto $Corrientes'!GJ67*'Serie Gasto Constantes'!$AS$207</f>
        <v>44064175000</v>
      </c>
      <c r="FV67" s="1">
        <f>+'Serie Gasto $Corrientes'!GK67*'Serie Gasto Constantes'!$AS$207</f>
        <v>4962217646</v>
      </c>
      <c r="FW67" s="125">
        <f t="shared" si="58"/>
        <v>0.11261342453364893</v>
      </c>
      <c r="FX67" s="1">
        <f>+'Serie Gasto $Corrientes'!GM67*'Serie Gasto Constantes'!$AS$207</f>
        <v>1344388125</v>
      </c>
      <c r="FY67" s="4">
        <f t="shared" si="59"/>
        <v>3.0509776365948076E-2</v>
      </c>
      <c r="FZ67" s="1">
        <f>+'Serie Gasto $Corrientes'!GO67*'Serie Gasto Constantes'!$AS$207</f>
        <v>44064175000</v>
      </c>
      <c r="GA67" s="1">
        <f>+'Serie Gasto $Corrientes'!GP67*'Serie Gasto Constantes'!$AS$207</f>
        <v>44064175000</v>
      </c>
      <c r="GB67" s="1">
        <f>+'Serie Gasto $Corrientes'!GQ67*'Serie Gasto Constantes'!$AS$207</f>
        <v>11036250544</v>
      </c>
      <c r="GC67" s="125">
        <f t="shared" si="60"/>
        <v>0.25045857647397235</v>
      </c>
      <c r="GD67" s="1">
        <f>+'Serie Gasto $Corrientes'!GS67*'Serie Gasto Constantes'!$AS$207</f>
        <v>3098180380</v>
      </c>
      <c r="GE67" s="4">
        <f t="shared" si="61"/>
        <v>7.0310640786988524E-2</v>
      </c>
      <c r="GF67" s="1">
        <f>+'Serie Gasto $Corrientes'!GU67*'Serie Gasto Constantes'!$AS$207</f>
        <v>44064175000</v>
      </c>
      <c r="GG67" s="1">
        <f>+'Serie Gasto $Corrientes'!GV67*'Serie Gasto Constantes'!$AS$207</f>
        <v>44064175000</v>
      </c>
      <c r="GH67" s="1">
        <f>+'Serie Gasto $Corrientes'!GW67*'Serie Gasto Constantes'!$AS$207</f>
        <v>13908229353</v>
      </c>
      <c r="GI67" s="125">
        <f t="shared" si="62"/>
        <v>0.31563575972998476</v>
      </c>
      <c r="GJ67" s="1">
        <f>+'Serie Gasto $Corrientes'!GY67*'Serie Gasto Constantes'!$AS$207</f>
        <v>5415422542</v>
      </c>
      <c r="GK67" s="4">
        <f t="shared" si="63"/>
        <v>0.12289853473938862</v>
      </c>
      <c r="GL67" s="1">
        <f>+'Serie Gasto $Corrientes'!HA67*'Serie Gasto Constantes'!$AS$207</f>
        <v>44064175000</v>
      </c>
      <c r="GM67" s="1">
        <f>+'Serie Gasto $Corrientes'!HB67*'Serie Gasto Constantes'!$AS$207</f>
        <v>46737047637</v>
      </c>
      <c r="GN67" s="1">
        <f>+'Serie Gasto $Corrientes'!HC67*'Serie Gasto Constantes'!$AS$207</f>
        <v>17326695452</v>
      </c>
      <c r="GO67" s="125">
        <f t="shared" si="64"/>
        <v>0.3707272138063572</v>
      </c>
      <c r="GP67" s="1">
        <f>+'Serie Gasto $Corrientes'!HE67*'Serie Gasto Constantes'!$AS$207</f>
        <v>8405283231</v>
      </c>
      <c r="GQ67" s="4">
        <f t="shared" si="65"/>
        <v>0.17984198095443768</v>
      </c>
      <c r="GR67" s="1">
        <f>+'Serie Gasto $Corrientes'!HG67*'Serie Gasto Constantes'!$AS$207</f>
        <v>44064175000</v>
      </c>
      <c r="GS67" s="1">
        <f>+'Serie Gasto $Corrientes'!HH67*'Serie Gasto Constantes'!$AS$207</f>
        <v>46737047637</v>
      </c>
      <c r="GT67" s="1">
        <f>+'Serie Gasto $Corrientes'!HI67*'Serie Gasto Constantes'!$AS$207</f>
        <v>19795418217</v>
      </c>
      <c r="GU67" s="125">
        <f t="shared" si="66"/>
        <v>0.42354875238907252</v>
      </c>
      <c r="GV67" s="1">
        <f>+'Serie Gasto $Corrientes'!HK67*'Serie Gasto Constantes'!$AS$207</f>
        <v>11252087248</v>
      </c>
      <c r="GW67" s="4">
        <f t="shared" si="67"/>
        <v>0.24075306030011481</v>
      </c>
      <c r="GX67" s="1">
        <f>+'Serie Gasto $Corrientes'!HM67*'Serie Gasto Constantes'!$AS$207</f>
        <v>44064175000</v>
      </c>
      <c r="GY67" s="1">
        <f>+'Serie Gasto $Corrientes'!HN67*'Serie Gasto Constantes'!$AS$207</f>
        <v>46737047637</v>
      </c>
      <c r="GZ67" s="1">
        <f>+'Serie Gasto $Corrientes'!HO67*'Serie Gasto Constantes'!$AS$207</f>
        <v>25735408279</v>
      </c>
      <c r="HA67" s="125">
        <f t="shared" si="68"/>
        <v>0.55064257543358863</v>
      </c>
      <c r="HB67" s="1">
        <f>+'Serie Gasto $Corrientes'!HQ67*'Serie Gasto Constantes'!$AS$207</f>
        <v>15996557356</v>
      </c>
      <c r="HC67" s="4">
        <f t="shared" si="69"/>
        <v>0.34226717699934717</v>
      </c>
    </row>
    <row r="68" spans="1:211" x14ac:dyDescent="0.35">
      <c r="A68" s="28" t="s">
        <v>76</v>
      </c>
      <c r="B68" s="5"/>
      <c r="C68" s="6"/>
      <c r="D68" s="7"/>
      <c r="E68" s="5"/>
      <c r="F68" s="6"/>
      <c r="G68" s="7"/>
      <c r="H68" s="5"/>
      <c r="I68" s="6"/>
      <c r="J68" s="7"/>
      <c r="K68" s="5"/>
      <c r="L68" s="6"/>
      <c r="M68" s="7"/>
      <c r="N68" s="5"/>
      <c r="O68" s="6"/>
      <c r="P68" s="7"/>
      <c r="Q68" s="5"/>
      <c r="R68" s="6"/>
      <c r="S68" s="7"/>
      <c r="T68" s="5"/>
      <c r="U68" s="6"/>
      <c r="V68" s="7"/>
      <c r="W68" s="5"/>
      <c r="X68" s="6"/>
      <c r="Y68" s="7"/>
      <c r="Z68" s="5"/>
      <c r="AA68" s="6"/>
      <c r="AB68" s="7"/>
      <c r="AC68" s="5"/>
      <c r="AD68" s="6"/>
      <c r="AE68" s="126"/>
      <c r="AF68" s="5"/>
      <c r="AG68" s="6"/>
      <c r="AH68" s="6"/>
      <c r="AI68" s="126"/>
      <c r="AJ68" s="6"/>
      <c r="AK68" s="126"/>
      <c r="AL68" s="5"/>
      <c r="AM68" s="6"/>
      <c r="AN68" s="6"/>
      <c r="AO68" s="126" t="e">
        <f t="shared" si="83"/>
        <v>#DIV/0!</v>
      </c>
      <c r="AP68" s="6"/>
      <c r="AQ68" s="126"/>
      <c r="AR68" s="5"/>
      <c r="AS68" s="6"/>
      <c r="AT68" s="6"/>
      <c r="AU68" s="126" t="e">
        <f t="shared" si="84"/>
        <v>#DIV/0!</v>
      </c>
      <c r="AV68" s="6"/>
      <c r="AW68" s="126"/>
      <c r="AX68" s="5"/>
      <c r="AY68" s="6"/>
      <c r="AZ68" s="6"/>
      <c r="BA68" s="126" t="e">
        <f t="shared" si="85"/>
        <v>#DIV/0!</v>
      </c>
      <c r="BB68" s="6"/>
      <c r="BC68" s="126"/>
      <c r="BD68" s="5">
        <f>+'Serie Gasto $Corrientes'!BD68*'Serie Gasto Constantes'!$AJ$207</f>
        <v>0</v>
      </c>
      <c r="BE68" s="6">
        <f>+'Serie Gasto $Corrientes'!BE68*'Serie Gasto Constantes'!$AJ$207</f>
        <v>10222160193.338123</v>
      </c>
      <c r="BF68" s="6">
        <f>+'Serie Gasto $Corrientes'!BF68*'Serie Gasto Constantes'!$AJ$207</f>
        <v>5619036023.3526754</v>
      </c>
      <c r="BG68" s="126">
        <f t="shared" si="86"/>
        <v>0.54969164218485378</v>
      </c>
      <c r="BH68" s="6">
        <f>+'Serie Gasto $Corrientes'!BH68*'Serie Gasto Constantes'!$AJ$207</f>
        <v>4914779738.5942497</v>
      </c>
      <c r="BI68" s="126"/>
      <c r="BJ68" s="5">
        <f>+'Serie Gasto $Corrientes'!BJ68*'Serie Gasto Constantes'!$AK$207</f>
        <v>31112493038.767479</v>
      </c>
      <c r="BK68" s="6">
        <f>+'Serie Gasto $Corrientes'!BK68*'Serie Gasto Constantes'!$AK$207</f>
        <v>29645802911.35815</v>
      </c>
      <c r="BL68" s="6">
        <f>+'Serie Gasto $Corrientes'!BL68*'Serie Gasto Constantes'!$AK$207</f>
        <v>23920118578.4342</v>
      </c>
      <c r="BM68" s="126">
        <f t="shared" si="87"/>
        <v>0.80686357694396338</v>
      </c>
      <c r="BN68" s="6">
        <f>+'Serie Gasto $Corrientes'!BN68*'Serie Gasto Constantes'!$AK$207</f>
        <v>23689336357.034077</v>
      </c>
      <c r="BO68" s="126"/>
      <c r="BP68" s="5">
        <f>+'Serie Gasto $Corrientes'!BP68*'Serie Gasto Constantes'!$AL$207</f>
        <v>34108138915.393917</v>
      </c>
      <c r="BQ68" s="6">
        <f>+'Serie Gasto $Corrientes'!BQ68*'Serie Gasto Constantes'!$AL$207</f>
        <v>34108138915.393917</v>
      </c>
      <c r="BR68" s="6">
        <f>+'Serie Gasto $Corrientes'!BR68*'Serie Gasto Constantes'!$AL$207</f>
        <v>29994369946.661812</v>
      </c>
      <c r="BS68" s="126">
        <f t="shared" si="88"/>
        <v>0.87939040066253948</v>
      </c>
      <c r="BT68" s="6">
        <f>+'Serie Gasto $Corrientes'!BT68*'Serie Gasto Constantes'!$AL$207</f>
        <v>29370567276.658607</v>
      </c>
      <c r="BU68" s="126"/>
      <c r="BV68" s="5">
        <f>+'Serie Gasto $Corrientes'!BV68*'Serie Gasto Constantes'!$AM$207</f>
        <v>31265125469.038612</v>
      </c>
      <c r="BW68" s="6">
        <f>+'Serie Gasto $Corrientes'!BW68*'Serie Gasto Constantes'!$AM$207</f>
        <v>31265125469.038612</v>
      </c>
      <c r="BX68" s="6">
        <f>+'Serie Gasto $Corrientes'!BX68*'Serie Gasto Constantes'!$AM$207</f>
        <v>28273165502.552345</v>
      </c>
      <c r="BY68" s="126">
        <f t="shared" si="89"/>
        <v>0.90430359956657902</v>
      </c>
      <c r="BZ68" s="6">
        <f>+'Serie Gasto $Corrientes'!BZ68*'Serie Gasto Constantes'!$AM$207</f>
        <v>27889491774.426941</v>
      </c>
      <c r="CA68" s="126"/>
      <c r="CB68" s="5">
        <f>+'Serie Gasto $Corrientes'!CB68*'Serie Gasto Constantes'!$AN$207</f>
        <v>33382989468.701706</v>
      </c>
      <c r="CC68" s="6">
        <f>+'Serie Gasto $Corrientes'!CC68*'Serie Gasto Constantes'!$AN$207</f>
        <v>33072896821.60273</v>
      </c>
      <c r="CD68" s="6">
        <f>+'Serie Gasto $Corrientes'!CD68*'Serie Gasto Constantes'!$AN$207</f>
        <v>30263348174.296326</v>
      </c>
      <c r="CE68" s="126">
        <f t="shared" si="90"/>
        <v>0.91504981669851038</v>
      </c>
      <c r="CF68" s="6">
        <f>+'Serie Gasto $Corrientes'!CF68*'Serie Gasto Constantes'!$AN$207</f>
        <v>29683270588.958557</v>
      </c>
      <c r="CG68" s="7">
        <f t="shared" si="27"/>
        <v>0.89751045241280114</v>
      </c>
      <c r="CH68" s="6">
        <f>+'Serie Gasto $Corrientes'!CH68*'Serie Gasto Constantes'!$AO$207</f>
        <v>31916249338.238506</v>
      </c>
      <c r="CI68" s="6">
        <f>+'Serie Gasto $Corrientes'!CI68*'Serie Gasto Constantes'!$AO$207</f>
        <v>31916249338.238506</v>
      </c>
      <c r="CJ68" s="6">
        <f>+'Serie Gasto $Corrientes'!CJ68*'Serie Gasto Constantes'!$AO$207</f>
        <v>31128057161.623684</v>
      </c>
      <c r="CK68" s="126">
        <f t="shared" si="93"/>
        <v>0.97530436085199712</v>
      </c>
      <c r="CL68" s="6">
        <f>+'Serie Gasto $Corrientes'!CL68*'Serie Gasto Constantes'!$AO$207</f>
        <v>30698113096.738155</v>
      </c>
      <c r="CM68" s="7">
        <f t="shared" si="29"/>
        <v>0.96183335239078627</v>
      </c>
      <c r="CN68" s="6">
        <f>+'Serie Gasto $Corrientes'!CN68*'Serie Gasto Constantes'!$AP$207</f>
        <v>29608555637.044891</v>
      </c>
      <c r="CO68" s="6">
        <f>+'Serie Gasto $Corrientes'!CO68*'Serie Gasto Constantes'!$AP$207</f>
        <v>29608555637.044891</v>
      </c>
      <c r="CP68" s="6">
        <f>+'Serie Gasto $Corrientes'!CP68*'Serie Gasto Constantes'!$AP$207</f>
        <v>28714735490.702305</v>
      </c>
      <c r="CQ68" s="126">
        <f t="shared" si="94"/>
        <v>0.9698120989993757</v>
      </c>
      <c r="CR68" s="6">
        <f>+'Serie Gasto $Corrientes'!CR68*'Serie Gasto Constantes'!$AP$207</f>
        <v>28123518339.541309</v>
      </c>
      <c r="CS68" s="7">
        <f t="shared" si="31"/>
        <v>0.94984431811845726</v>
      </c>
      <c r="CT68" s="6">
        <f>+'Serie Gasto $Corrientes'!DC68*'Serie Gasto Constantes'!$AQ$207</f>
        <v>29489362742.450188</v>
      </c>
      <c r="CU68" s="6">
        <f>+'Serie Gasto $Corrientes'!DD68*'Serie Gasto Constantes'!$AQ$207</f>
        <v>30606970945.974789</v>
      </c>
      <c r="CV68" s="6">
        <f>+'Serie Gasto $Corrientes'!DE68*'Serie Gasto Constantes'!$AQ$207</f>
        <v>30373539828.932377</v>
      </c>
      <c r="CW68" s="126">
        <f t="shared" si="95"/>
        <v>0.99237326955828309</v>
      </c>
      <c r="CX68" s="6">
        <f>+'Serie Gasto $Corrientes'!DG68*'Serie Gasto Constantes'!$AQ$207</f>
        <v>29944482361.185291</v>
      </c>
      <c r="CY68" s="7">
        <f t="shared" si="33"/>
        <v>0.97835497717304742</v>
      </c>
      <c r="CZ68" s="6">
        <f>+'Serie Gasto $Corrientes'!DL68*'Serie Gasto Constantes'!$AR$207</f>
        <v>33553528819.199997</v>
      </c>
      <c r="DA68" s="6">
        <f>+'Serie Gasto $Corrientes'!DM68*'Serie Gasto Constantes'!$AR$207</f>
        <v>33553528819.199997</v>
      </c>
      <c r="DB68" s="6">
        <f>+'Serie Gasto $Corrientes'!DN68*'Serie Gasto Constantes'!$AR$207</f>
        <v>1438066428.2243998</v>
      </c>
      <c r="DC68" s="126">
        <f t="shared" si="34"/>
        <v>4.2858872936235234E-2</v>
      </c>
      <c r="DD68" s="6">
        <f>+'Serie Gasto $Corrientes'!DP68*'Serie Gasto Constantes'!$AR$207</f>
        <v>1275111219.3923998</v>
      </c>
      <c r="DE68" s="7">
        <f t="shared" si="35"/>
        <v>3.8002298544013519E-2</v>
      </c>
      <c r="DF68" s="6">
        <f>+'Serie Gasto $Corrientes'!DR68*'Serie Gasto Constantes'!$AR$207</f>
        <v>33553528819.199997</v>
      </c>
      <c r="DG68" s="6">
        <f>+'Serie Gasto $Corrientes'!DS68*'Serie Gasto Constantes'!$AR$207</f>
        <v>33553528819.199997</v>
      </c>
      <c r="DH68" s="6">
        <f>+'Serie Gasto $Corrientes'!DT68*'Serie Gasto Constantes'!$AR$207</f>
        <v>3394440043.4099998</v>
      </c>
      <c r="DI68" s="126">
        <f t="shared" si="36"/>
        <v>0.10116491954395072</v>
      </c>
      <c r="DJ68" s="6">
        <f>+'Serie Gasto $Corrientes'!DV68*'Serie Gasto Constantes'!$AR$207</f>
        <v>3057641940.3971996</v>
      </c>
      <c r="DK68" s="7">
        <f t="shared" si="37"/>
        <v>9.1127283716506025E-2</v>
      </c>
      <c r="DL68" s="6">
        <f>+'Serie Gasto $Corrientes'!DX68*'Serie Gasto Constantes'!$AR$207</f>
        <v>33553528819.199997</v>
      </c>
      <c r="DM68" s="6">
        <f>+'Serie Gasto $Corrientes'!DY68*'Serie Gasto Constantes'!$AR$207</f>
        <v>33553528819.199997</v>
      </c>
      <c r="DN68" s="6">
        <f>+'Serie Gasto $Corrientes'!DZ68*'Serie Gasto Constantes'!$AR$207</f>
        <v>5930973556.3259993</v>
      </c>
      <c r="DO68" s="126">
        <f t="shared" si="38"/>
        <v>0.17676154386873844</v>
      </c>
      <c r="DP68" s="6">
        <f>+'Serie Gasto $Corrientes'!EB68*'Serie Gasto Constantes'!$AR$207</f>
        <v>5052239296.1664</v>
      </c>
      <c r="DQ68" s="7">
        <f t="shared" si="39"/>
        <v>0.1505725172273209</v>
      </c>
      <c r="DR68" s="6">
        <f>+'Serie Gasto $Corrientes'!ED68*'Serie Gasto Constantes'!$AR$207</f>
        <v>33553528819.199997</v>
      </c>
      <c r="DS68" s="6">
        <f>+'Serie Gasto $Corrientes'!EE68*'Serie Gasto Constantes'!$AR$207</f>
        <v>33553528819.199997</v>
      </c>
      <c r="DT68" s="6">
        <f>+'Serie Gasto $Corrientes'!EF68*'Serie Gasto Constantes'!$AR$207</f>
        <v>8822576177.5787983</v>
      </c>
      <c r="DU68" s="126">
        <f t="shared" si="40"/>
        <v>0.26294033706911757</v>
      </c>
      <c r="DV68" s="6">
        <f>+'Serie Gasto $Corrientes'!EH68*'Serie Gasto Constantes'!$AR$207</f>
        <v>7243551151.8395996</v>
      </c>
      <c r="DW68" s="7">
        <f t="shared" si="41"/>
        <v>0.21588045748841461</v>
      </c>
      <c r="DX68" s="6">
        <f>+'Serie Gasto $Corrientes'!EJ68*'Serie Gasto Constantes'!$AR$207</f>
        <v>33553528819.199997</v>
      </c>
      <c r="DY68" s="6">
        <f>+'Serie Gasto $Corrientes'!EK68*'Serie Gasto Constantes'!$AR$207</f>
        <v>33197874427.083595</v>
      </c>
      <c r="DZ68" s="6">
        <f>+'Serie Gasto $Corrientes'!EL68*'Serie Gasto Constantes'!$AR$207</f>
        <v>11535454998.334799</v>
      </c>
      <c r="EA68" s="126">
        <f t="shared" si="42"/>
        <v>0.34747571034017488</v>
      </c>
      <c r="EB68" s="6">
        <f>+'Serie Gasto $Corrientes'!EN68*'Serie Gasto Constantes'!$AR$207</f>
        <v>9106238414.4888</v>
      </c>
      <c r="EC68" s="7">
        <f t="shared" si="43"/>
        <v>0.27430185129743484</v>
      </c>
      <c r="ED68" s="6">
        <f>+'Serie Gasto $Corrientes'!EP68*'Serie Gasto Constantes'!$AR$207</f>
        <v>33553528819.199997</v>
      </c>
      <c r="EE68" s="6">
        <f>+'Serie Gasto $Corrientes'!EQ68*'Serie Gasto Constantes'!$AR$207</f>
        <v>33197874427.083595</v>
      </c>
      <c r="EF68" s="6">
        <f>+'Serie Gasto $Corrientes'!ER68*'Serie Gasto Constantes'!$AR$207</f>
        <v>15349557853.952398</v>
      </c>
      <c r="EG68" s="126">
        <f t="shared" si="44"/>
        <v>0.46236568210613727</v>
      </c>
      <c r="EH68" s="6">
        <f>+'Serie Gasto $Corrientes'!ET68*'Serie Gasto Constantes'!$AR$207</f>
        <v>12593367358.306799</v>
      </c>
      <c r="EI68" s="7">
        <f t="shared" si="45"/>
        <v>0.37934258068139559</v>
      </c>
      <c r="EJ68" s="6">
        <f>+'Serie Gasto $Corrientes'!EV68*'Serie Gasto Constantes'!$AR$207</f>
        <v>33553528819.199997</v>
      </c>
      <c r="EK68" s="6">
        <f>+'Serie Gasto $Corrientes'!EW68*'Serie Gasto Constantes'!$AR$207</f>
        <v>33197874427.083595</v>
      </c>
      <c r="EL68" s="6">
        <f>+'Serie Gasto $Corrientes'!EX68*'Serie Gasto Constantes'!$AR$207</f>
        <v>17489216874.667198</v>
      </c>
      <c r="EM68" s="126">
        <f t="shared" si="46"/>
        <v>0.5268173693795013</v>
      </c>
      <c r="EN68" s="6">
        <f>+'Serie Gasto $Corrientes'!EZ68*'Serie Gasto Constantes'!$AR$207</f>
        <v>14851920362.4168</v>
      </c>
      <c r="EO68" s="7">
        <f t="shared" si="47"/>
        <v>0.44737564132420055</v>
      </c>
      <c r="EP68" s="6">
        <f>+'Serie Gasto $Corrientes'!FB68*'Serie Gasto Constantes'!$AR$207</f>
        <v>33553528819.199997</v>
      </c>
      <c r="EQ68" s="6">
        <f>+'Serie Gasto $Corrientes'!FC68*'Serie Gasto Constantes'!$AR$207</f>
        <v>33197874427.083595</v>
      </c>
      <c r="ER68" s="6">
        <f>+'Serie Gasto $Corrientes'!FD68*'Serie Gasto Constantes'!$AR$207</f>
        <v>19716012233.501999</v>
      </c>
      <c r="ES68" s="126">
        <f t="shared" si="48"/>
        <v>0.59389381319598034</v>
      </c>
      <c r="ET68" s="6">
        <f>+'Serie Gasto $Corrientes'!FF68*'Serie Gasto Constantes'!$AR$207</f>
        <v>17278266391.214397</v>
      </c>
      <c r="EU68" s="7">
        <f t="shared" si="49"/>
        <v>0.5204630323295153</v>
      </c>
      <c r="EV68" s="6">
        <f>+'Serie Gasto $Corrientes'!FH68*'Serie Gasto Constantes'!$AR$207</f>
        <v>33553528819.199997</v>
      </c>
      <c r="EW68" s="6">
        <f>+'Serie Gasto $Corrientes'!FI68*'Serie Gasto Constantes'!$AR$207</f>
        <v>33127716547.707596</v>
      </c>
      <c r="EX68" s="6">
        <f>+'Serie Gasto $Corrientes'!FJ68*'Serie Gasto Constantes'!$AR$207</f>
        <v>21577689331.255199</v>
      </c>
      <c r="EY68" s="126">
        <f t="shared" si="50"/>
        <v>0.65134852564259682</v>
      </c>
      <c r="EZ68" s="6">
        <f>+'Serie Gasto $Corrientes'!FL68*'Serie Gasto Constantes'!$AR$207</f>
        <v>19356882286.949997</v>
      </c>
      <c r="FA68" s="7">
        <f t="shared" si="51"/>
        <v>0.58431079181307088</v>
      </c>
      <c r="FB68" s="6">
        <f>+'Serie Gasto $Corrientes'!FQ68*'Serie Gasto Constantes'!$AR$207</f>
        <v>33553528819.199997</v>
      </c>
      <c r="FC68" s="6">
        <f>+'Serie Gasto $Corrientes'!FR68*'Serie Gasto Constantes'!$AR$207</f>
        <v>33127716547.707596</v>
      </c>
      <c r="FD68" s="6">
        <f>+'Serie Gasto $Corrientes'!FS68*'Serie Gasto Constantes'!$AR$207</f>
        <v>23418205424.780399</v>
      </c>
      <c r="FE68" s="126">
        <f t="shared" si="78"/>
        <v>0.70690671936460148</v>
      </c>
      <c r="FF68" s="6">
        <f>+'Serie Gasto $Corrientes'!FU68*'Serie Gasto Constantes'!$AR$207</f>
        <v>21528743084.549999</v>
      </c>
      <c r="FG68" s="7">
        <f t="shared" si="79"/>
        <v>0.64987102426894461</v>
      </c>
      <c r="FH68" s="6">
        <f>+'Serie Gasto $Corrientes'!FW68*'Serie Gasto Constantes'!$AR$207</f>
        <v>33553528819.199997</v>
      </c>
      <c r="FI68" s="6">
        <f>+'Serie Gasto $Corrientes'!FX68*'Serie Gasto Constantes'!$AR$207</f>
        <v>33127716547.707596</v>
      </c>
      <c r="FJ68" s="6">
        <f>+'Serie Gasto $Corrientes'!FY68*'Serie Gasto Constantes'!$AR$207</f>
        <v>25481961829.178398</v>
      </c>
      <c r="FK68" s="126">
        <f t="shared" si="80"/>
        <v>0.76920369058584337</v>
      </c>
      <c r="FL68" s="6">
        <f>+'Serie Gasto $Corrientes'!GA68*'Serie Gasto Constantes'!$AR$207</f>
        <v>23775622334.521198</v>
      </c>
      <c r="FM68" s="7">
        <f t="shared" si="81"/>
        <v>0.71769577900975023</v>
      </c>
      <c r="FN68" s="6">
        <f>+'Serie Gasto $Corrientes'!GC68*'Serie Gasto Constantes'!$AR$207</f>
        <v>33553528819.199997</v>
      </c>
      <c r="FO68" s="6">
        <f>+'Serie Gasto $Corrientes'!GD68*'Serie Gasto Constantes'!$AR$207</f>
        <v>31990838136.207596</v>
      </c>
      <c r="FP68" s="6">
        <f>+'Serie Gasto $Corrientes'!GE68*'Serie Gasto Constantes'!$AR$207</f>
        <v>30786181196.097599</v>
      </c>
      <c r="FQ68" s="126">
        <f t="shared" si="56"/>
        <v>0.96234368930939163</v>
      </c>
      <c r="FR68" s="6">
        <f>+'Serie Gasto $Corrientes'!GG68*'Serie Gasto Constantes'!$AR$207</f>
        <v>30087865081.934399</v>
      </c>
      <c r="FS68" s="7">
        <f t="shared" si="57"/>
        <v>0.94051506102556937</v>
      </c>
      <c r="FT68" s="6">
        <f>+'Serie Gasto $Corrientes'!GI68*'Serie Gasto Constantes'!$AS$207</f>
        <v>33557193000</v>
      </c>
      <c r="FU68" s="6">
        <f>+'Serie Gasto $Corrientes'!GJ68*'Serie Gasto Constantes'!$AS$207</f>
        <v>33557193000</v>
      </c>
      <c r="FV68" s="6">
        <f>+'Serie Gasto $Corrientes'!GK68*'Serie Gasto Constantes'!$AS$207</f>
        <v>3188293145</v>
      </c>
      <c r="FW68" s="126">
        <f t="shared" si="58"/>
        <v>9.5010722291343025E-2</v>
      </c>
      <c r="FX68" s="6">
        <f>+'Serie Gasto $Corrientes'!GM68*'Serie Gasto Constantes'!$AS$207</f>
        <v>1344388125</v>
      </c>
      <c r="FY68" s="7">
        <f t="shared" si="59"/>
        <v>4.0062591796638056E-2</v>
      </c>
      <c r="FZ68" s="6">
        <f>+'Serie Gasto $Corrientes'!GO68*'Serie Gasto Constantes'!$AS$207</f>
        <v>33557193000</v>
      </c>
      <c r="GA68" s="6">
        <f>+'Serie Gasto $Corrientes'!GP68*'Serie Gasto Constantes'!$AS$207</f>
        <v>33557193000</v>
      </c>
      <c r="GB68" s="6">
        <f>+'Serie Gasto $Corrientes'!GQ68*'Serie Gasto Constantes'!$AS$207</f>
        <v>5391927724</v>
      </c>
      <c r="GC68" s="126">
        <f t="shared" si="60"/>
        <v>0.16067874699770032</v>
      </c>
      <c r="GD68" s="6">
        <f>+'Serie Gasto $Corrientes'!GS68*'Serie Gasto Constantes'!$AS$207</f>
        <v>3074240918</v>
      </c>
      <c r="GE68" s="7">
        <f t="shared" si="61"/>
        <v>9.1611980716027108E-2</v>
      </c>
      <c r="GF68" s="6">
        <f>+'Serie Gasto $Corrientes'!GU68*'Serie Gasto Constantes'!$AS$207</f>
        <v>33557193000</v>
      </c>
      <c r="GG68" s="6">
        <f>+'Serie Gasto $Corrientes'!GV68*'Serie Gasto Constantes'!$AS$207</f>
        <v>33557193000</v>
      </c>
      <c r="GH68" s="6">
        <f>+'Serie Gasto $Corrientes'!GW68*'Serie Gasto Constantes'!$AS$207</f>
        <v>7744726311</v>
      </c>
      <c r="GI68" s="126">
        <f t="shared" si="62"/>
        <v>0.2307918398001883</v>
      </c>
      <c r="GJ68" s="6">
        <f>+'Serie Gasto $Corrientes'!GY68*'Serie Gasto Constantes'!$AS$207</f>
        <v>5019713448</v>
      </c>
      <c r="GK68" s="7">
        <f t="shared" si="63"/>
        <v>0.14958680983835568</v>
      </c>
      <c r="GL68" s="6">
        <f>+'Serie Gasto $Corrientes'!HA68*'Serie Gasto Constantes'!$AS$207</f>
        <v>33557193000</v>
      </c>
      <c r="GM68" s="6">
        <f>+'Serie Gasto $Corrientes'!HB68*'Serie Gasto Constantes'!$AS$207</f>
        <v>36230065637</v>
      </c>
      <c r="GN68" s="6">
        <f>+'Serie Gasto $Corrientes'!HC68*'Serie Gasto Constantes'!$AS$207</f>
        <v>9854708240</v>
      </c>
      <c r="GO68" s="126">
        <f t="shared" si="64"/>
        <v>0.2720035988545344</v>
      </c>
      <c r="GP68" s="6">
        <f>+'Serie Gasto $Corrientes'!HE68*'Serie Gasto Constantes'!$AS$207</f>
        <v>7038069035</v>
      </c>
      <c r="GQ68" s="7">
        <f t="shared" si="65"/>
        <v>0.19426045499107136</v>
      </c>
      <c r="GR68" s="6">
        <f>+'Serie Gasto $Corrientes'!HG68*'Serie Gasto Constantes'!$AS$207</f>
        <v>33557193000</v>
      </c>
      <c r="GS68" s="6">
        <f>+'Serie Gasto $Corrientes'!HH68*'Serie Gasto Constantes'!$AS$207</f>
        <v>36230065637</v>
      </c>
      <c r="GT68" s="6">
        <f>+'Serie Gasto $Corrientes'!HI68*'Serie Gasto Constantes'!$AS$207</f>
        <v>12184674853</v>
      </c>
      <c r="GU68" s="126">
        <f t="shared" si="66"/>
        <v>0.33631390500591268</v>
      </c>
      <c r="GV68" s="6">
        <f>+'Serie Gasto $Corrientes'!HK68*'Serie Gasto Constantes'!$AS$207</f>
        <v>9116637367</v>
      </c>
      <c r="GW68" s="7">
        <f t="shared" si="67"/>
        <v>0.25163182033238224</v>
      </c>
      <c r="GX68" s="6">
        <f>+'Serie Gasto $Corrientes'!HM68*'Serie Gasto Constantes'!$AS$207</f>
        <v>33557193000</v>
      </c>
      <c r="GY68" s="6">
        <f>+'Serie Gasto $Corrientes'!HN68*'Serie Gasto Constantes'!$AS$207</f>
        <v>36230065637</v>
      </c>
      <c r="GZ68" s="6">
        <f>+'Serie Gasto $Corrientes'!HO68*'Serie Gasto Constantes'!$AS$207</f>
        <v>18090143402</v>
      </c>
      <c r="HA68" s="126">
        <f t="shared" si="68"/>
        <v>0.49931301762604091</v>
      </c>
      <c r="HB68" s="6">
        <f>+'Serie Gasto $Corrientes'!HQ68*'Serie Gasto Constantes'!$AS$207</f>
        <v>13054947322</v>
      </c>
      <c r="HC68" s="7">
        <f t="shared" si="69"/>
        <v>0.36033463071255434</v>
      </c>
    </row>
    <row r="69" spans="1:211" x14ac:dyDescent="0.35">
      <c r="A69" s="28" t="s">
        <v>185</v>
      </c>
      <c r="B69" s="5"/>
      <c r="C69" s="6"/>
      <c r="D69" s="7"/>
      <c r="E69" s="5"/>
      <c r="F69" s="6"/>
      <c r="G69" s="7"/>
      <c r="H69" s="5"/>
      <c r="I69" s="6"/>
      <c r="J69" s="7"/>
      <c r="K69" s="5"/>
      <c r="L69" s="6"/>
      <c r="M69" s="7"/>
      <c r="N69" s="5"/>
      <c r="O69" s="6"/>
      <c r="P69" s="7"/>
      <c r="Q69" s="5"/>
      <c r="R69" s="6"/>
      <c r="S69" s="7"/>
      <c r="T69" s="5"/>
      <c r="U69" s="6"/>
      <c r="V69" s="7"/>
      <c r="W69" s="5"/>
      <c r="X69" s="6"/>
      <c r="Y69" s="7"/>
      <c r="Z69" s="5"/>
      <c r="AA69" s="6"/>
      <c r="AB69" s="7"/>
      <c r="AC69" s="5"/>
      <c r="AD69" s="6"/>
      <c r="AE69" s="126"/>
      <c r="AF69" s="5"/>
      <c r="AG69" s="6"/>
      <c r="AH69" s="6"/>
      <c r="AI69" s="126"/>
      <c r="AJ69" s="6"/>
      <c r="AK69" s="126"/>
      <c r="AL69" s="5"/>
      <c r="AM69" s="6"/>
      <c r="AN69" s="6"/>
      <c r="AO69" s="126" t="e">
        <f t="shared" si="83"/>
        <v>#DIV/0!</v>
      </c>
      <c r="AP69" s="6"/>
      <c r="AQ69" s="126"/>
      <c r="AR69" s="5"/>
      <c r="AS69" s="6"/>
      <c r="AT69" s="6"/>
      <c r="AU69" s="126" t="e">
        <f t="shared" si="84"/>
        <v>#DIV/0!</v>
      </c>
      <c r="AV69" s="6"/>
      <c r="AW69" s="126"/>
      <c r="AX69" s="5"/>
      <c r="AY69" s="6"/>
      <c r="AZ69" s="6"/>
      <c r="BA69" s="126" t="e">
        <f t="shared" si="85"/>
        <v>#DIV/0!</v>
      </c>
      <c r="BB69" s="6"/>
      <c r="BC69" s="126"/>
      <c r="BD69" s="5">
        <f>+'Serie Gasto $Corrientes'!BD69*'Serie Gasto Constantes'!$AJ$207</f>
        <v>0</v>
      </c>
      <c r="BE69" s="6">
        <f>+'Serie Gasto $Corrientes'!BE69*'Serie Gasto Constantes'!$AJ$207</f>
        <v>3417988884.1655879</v>
      </c>
      <c r="BF69" s="6">
        <f>+'Serie Gasto $Corrientes'!BF69*'Serie Gasto Constantes'!$AJ$207</f>
        <v>2974036800.9226732</v>
      </c>
      <c r="BG69" s="126">
        <f t="shared" si="86"/>
        <v>0.87011306991090642</v>
      </c>
      <c r="BH69" s="6">
        <f>+'Serie Gasto $Corrientes'!BH69*'Serie Gasto Constantes'!$AJ$207</f>
        <v>400274892.27156627</v>
      </c>
      <c r="BI69" s="126"/>
      <c r="BJ69" s="5">
        <f>+'Serie Gasto $Corrientes'!BJ69*'Serie Gasto Constantes'!$AK$207</f>
        <v>16486528414.69253</v>
      </c>
      <c r="BK69" s="6">
        <f>+'Serie Gasto $Corrientes'!BK69*'Serie Gasto Constantes'!$AK$207</f>
        <v>16486528414.69253</v>
      </c>
      <c r="BL69" s="6">
        <f>+'Serie Gasto $Corrientes'!BL69*'Serie Gasto Constantes'!$AK$207</f>
        <v>11551102100.849762</v>
      </c>
      <c r="BM69" s="126">
        <f t="shared" si="87"/>
        <v>0.70063883737680066</v>
      </c>
      <c r="BN69" s="6">
        <f>+'Serie Gasto $Corrientes'!BN69*'Serie Gasto Constantes'!$AK$207</f>
        <v>11389487684.497456</v>
      </c>
      <c r="BO69" s="126"/>
      <c r="BP69" s="5">
        <f>+'Serie Gasto $Corrientes'!BP69*'Serie Gasto Constantes'!$AL$207</f>
        <v>20313324241.803841</v>
      </c>
      <c r="BQ69" s="6">
        <f>+'Serie Gasto $Corrientes'!BQ69*'Serie Gasto Constantes'!$AL$207</f>
        <v>20313324241.803841</v>
      </c>
      <c r="BR69" s="6">
        <f>+'Serie Gasto $Corrientes'!BR69*'Serie Gasto Constantes'!$AL$207</f>
        <v>14575940154.256939</v>
      </c>
      <c r="BS69" s="126">
        <f t="shared" si="88"/>
        <v>0.71755562904176751</v>
      </c>
      <c r="BT69" s="6">
        <f>+'Serie Gasto $Corrientes'!BT69*'Serie Gasto Constantes'!$AL$207</f>
        <v>13340567902.105541</v>
      </c>
      <c r="BU69" s="126"/>
      <c r="BV69" s="5">
        <f>+'Serie Gasto $Corrientes'!BV69*'Serie Gasto Constantes'!$AM$207</f>
        <v>24418251769.359535</v>
      </c>
      <c r="BW69" s="6">
        <f>+'Serie Gasto $Corrientes'!BW69*'Serie Gasto Constantes'!$AM$207</f>
        <v>24418251769.359535</v>
      </c>
      <c r="BX69" s="6">
        <f>+'Serie Gasto $Corrientes'!BX69*'Serie Gasto Constantes'!$AM$207</f>
        <v>23157644391.308971</v>
      </c>
      <c r="BY69" s="126">
        <f t="shared" si="89"/>
        <v>0.94837438036279087</v>
      </c>
      <c r="BZ69" s="6">
        <f>+'Serie Gasto $Corrientes'!BZ69*'Serie Gasto Constantes'!$AM$207</f>
        <v>18924397319.857456</v>
      </c>
      <c r="CA69" s="126"/>
      <c r="CB69" s="5">
        <f>+'Serie Gasto $Corrientes'!CB69*'Serie Gasto Constantes'!$AN$207</f>
        <v>9826907767.2719002</v>
      </c>
      <c r="CC69" s="6">
        <f>+'Serie Gasto $Corrientes'!CC69*'Serie Gasto Constantes'!$AN$207</f>
        <v>9367511253.0511932</v>
      </c>
      <c r="CD69" s="6">
        <f>+'Serie Gasto $Corrientes'!CD69*'Serie Gasto Constantes'!$AN$207</f>
        <v>9287825085.9562626</v>
      </c>
      <c r="CE69" s="126">
        <f t="shared" si="90"/>
        <v>0.99149334706494474</v>
      </c>
      <c r="CF69" s="6">
        <f>+'Serie Gasto $Corrientes'!CF69*'Serie Gasto Constantes'!$AN$207</f>
        <v>8271431493.6496267</v>
      </c>
      <c r="CG69" s="7">
        <f t="shared" si="27"/>
        <v>0.88299135919964333</v>
      </c>
      <c r="CH69" s="6">
        <f>+'Serie Gasto $Corrientes'!CH69*'Serie Gasto Constantes'!$AO$207</f>
        <v>13025453609.782963</v>
      </c>
      <c r="CI69" s="6">
        <f>+'Serie Gasto $Corrientes'!CI69*'Serie Gasto Constantes'!$AO$207</f>
        <v>13025453609.782963</v>
      </c>
      <c r="CJ69" s="6">
        <f>+'Serie Gasto $Corrientes'!CJ69*'Serie Gasto Constantes'!$AO$207</f>
        <v>13009235626.962976</v>
      </c>
      <c r="CK69" s="126">
        <f t="shared" si="93"/>
        <v>0.99875490072700379</v>
      </c>
      <c r="CL69" s="6">
        <f>+'Serie Gasto $Corrientes'!CL69*'Serie Gasto Constantes'!$AO$207</f>
        <v>12578433388.432859</v>
      </c>
      <c r="CM69" s="7">
        <f t="shared" si="29"/>
        <v>0.9656810246505072</v>
      </c>
      <c r="CN69" s="6">
        <f>+'Serie Gasto $Corrientes'!CN69*'Serie Gasto Constantes'!$AP$207</f>
        <v>11859880545.291121</v>
      </c>
      <c r="CO69" s="6">
        <f>+'Serie Gasto $Corrientes'!CO69*'Serie Gasto Constantes'!$AP$207</f>
        <v>11859880545.291121</v>
      </c>
      <c r="CP69" s="6">
        <f>+'Serie Gasto $Corrientes'!CP69*'Serie Gasto Constantes'!$AP$207</f>
        <v>11721340268.906008</v>
      </c>
      <c r="CQ69" s="126">
        <f t="shared" si="94"/>
        <v>0.98831857742107532</v>
      </c>
      <c r="CR69" s="6">
        <f>+'Serie Gasto $Corrientes'!CR69*'Serie Gasto Constantes'!$AP$207</f>
        <v>10117040772.293055</v>
      </c>
      <c r="CS69" s="7">
        <f t="shared" si="31"/>
        <v>0.853047442902783</v>
      </c>
      <c r="CT69" s="6">
        <f>+'Serie Gasto $Corrientes'!DC69*'Serie Gasto Constantes'!$AQ$207</f>
        <v>8575721764.2214346</v>
      </c>
      <c r="CU69" s="6">
        <f>+'Serie Gasto $Corrientes'!DD69*'Serie Gasto Constantes'!$AQ$207</f>
        <v>8575721764.2214346</v>
      </c>
      <c r="CV69" s="6">
        <f>+'Serie Gasto $Corrientes'!DE69*'Serie Gasto Constantes'!$AQ$207</f>
        <v>8420099335.765049</v>
      </c>
      <c r="CW69" s="126">
        <f t="shared" si="95"/>
        <v>0.98185313927678319</v>
      </c>
      <c r="CX69" s="6">
        <f>+'Serie Gasto $Corrientes'!DG69*'Serie Gasto Constantes'!$AQ$207</f>
        <v>7627131152.9533119</v>
      </c>
      <c r="CY69" s="7">
        <f t="shared" si="33"/>
        <v>0.88938649861219665</v>
      </c>
      <c r="CZ69" s="6">
        <f>+'Serie Gasto $Corrientes'!DL69*'Serie Gasto Constantes'!$AR$207</f>
        <v>8824930888.7999992</v>
      </c>
      <c r="DA69" s="6">
        <f>+'Serie Gasto $Corrientes'!DM69*'Serie Gasto Constantes'!$AR$207</f>
        <v>8824930888.7999992</v>
      </c>
      <c r="DB69" s="6">
        <f>+'Serie Gasto $Corrientes'!DN69*'Serie Gasto Constantes'!$AR$207</f>
        <v>0</v>
      </c>
      <c r="DC69" s="126">
        <f t="shared" si="34"/>
        <v>0</v>
      </c>
      <c r="DD69" s="6">
        <f>+'Serie Gasto $Corrientes'!DP69*'Serie Gasto Constantes'!$AR$207</f>
        <v>0</v>
      </c>
      <c r="DE69" s="7">
        <f t="shared" si="35"/>
        <v>0</v>
      </c>
      <c r="DF69" s="6">
        <f>+'Serie Gasto $Corrientes'!DR69*'Serie Gasto Constantes'!$AR$207</f>
        <v>8824930888.7999992</v>
      </c>
      <c r="DG69" s="6">
        <f>+'Serie Gasto $Corrientes'!DS69*'Serie Gasto Constantes'!$AR$207</f>
        <v>8824930888.7999992</v>
      </c>
      <c r="DH69" s="6">
        <f>+'Serie Gasto $Corrientes'!DT69*'Serie Gasto Constantes'!$AR$207</f>
        <v>1882561382.1455998</v>
      </c>
      <c r="DI69" s="126">
        <f t="shared" si="36"/>
        <v>0.21332307367243164</v>
      </c>
      <c r="DJ69" s="6">
        <f>+'Serie Gasto $Corrientes'!DV69*'Serie Gasto Constantes'!$AR$207</f>
        <v>0</v>
      </c>
      <c r="DK69" s="7">
        <f t="shared" si="37"/>
        <v>0</v>
      </c>
      <c r="DL69" s="6">
        <f>+'Serie Gasto $Corrientes'!DX69*'Serie Gasto Constantes'!$AR$207</f>
        <v>8824930888.7999992</v>
      </c>
      <c r="DM69" s="6">
        <f>+'Serie Gasto $Corrientes'!DY69*'Serie Gasto Constantes'!$AR$207</f>
        <v>8824930888.7999992</v>
      </c>
      <c r="DN69" s="6">
        <f>+'Serie Gasto $Corrientes'!DZ69*'Serie Gasto Constantes'!$AR$207</f>
        <v>2064665990.7431998</v>
      </c>
      <c r="DO69" s="126">
        <f t="shared" si="38"/>
        <v>0.23395831840037787</v>
      </c>
      <c r="DP69" s="6">
        <f>+'Serie Gasto $Corrientes'!EB69*'Serie Gasto Constantes'!$AR$207</f>
        <v>137997969.22079998</v>
      </c>
      <c r="DQ69" s="7">
        <f t="shared" si="39"/>
        <v>1.5637286111321008E-2</v>
      </c>
      <c r="DR69" s="6">
        <f>+'Serie Gasto $Corrientes'!ED69*'Serie Gasto Constantes'!$AR$207</f>
        <v>8824930888.7999992</v>
      </c>
      <c r="DS69" s="6">
        <f>+'Serie Gasto $Corrientes'!EE69*'Serie Gasto Constantes'!$AR$207</f>
        <v>8824930888.7999992</v>
      </c>
      <c r="DT69" s="6">
        <f>+'Serie Gasto $Corrientes'!EF69*'Serie Gasto Constantes'!$AR$207</f>
        <v>2346863531.4071999</v>
      </c>
      <c r="DU69" s="126">
        <f t="shared" si="40"/>
        <v>0.26593562725637648</v>
      </c>
      <c r="DV69" s="6">
        <f>+'Serie Gasto $Corrientes'!EH69*'Serie Gasto Constantes'!$AR$207</f>
        <v>1095924215.5211999</v>
      </c>
      <c r="DW69" s="7">
        <f t="shared" si="41"/>
        <v>0.12418501961438273</v>
      </c>
      <c r="DX69" s="6">
        <f>+'Serie Gasto $Corrientes'!EJ69*'Serie Gasto Constantes'!$AR$207</f>
        <v>8824930888.7999992</v>
      </c>
      <c r="DY69" s="6">
        <f>+'Serie Gasto $Corrientes'!EK69*'Serie Gasto Constantes'!$AR$207</f>
        <v>8824930888.7999992</v>
      </c>
      <c r="DZ69" s="6">
        <f>+'Serie Gasto $Corrientes'!EL69*'Serie Gasto Constantes'!$AR$207</f>
        <v>2542462541.6111999</v>
      </c>
      <c r="EA69" s="126">
        <f t="shared" si="42"/>
        <v>0.28809999462295166</v>
      </c>
      <c r="EB69" s="6">
        <f>+'Serie Gasto $Corrientes'!EN69*'Serie Gasto Constantes'!$AR$207</f>
        <v>1443462796.8695998</v>
      </c>
      <c r="EC69" s="7">
        <f t="shared" si="43"/>
        <v>0.16356647038466265</v>
      </c>
      <c r="ED69" s="6">
        <f>+'Serie Gasto $Corrientes'!EP69*'Serie Gasto Constantes'!$AR$207</f>
        <v>8824930888.7999992</v>
      </c>
      <c r="EE69" s="6">
        <f>+'Serie Gasto $Corrientes'!EQ69*'Serie Gasto Constantes'!$AR$207</f>
        <v>8824930888.7999992</v>
      </c>
      <c r="EF69" s="6">
        <f>+'Serie Gasto $Corrientes'!ER69*'Serie Gasto Constantes'!$AR$207</f>
        <v>2542462541.6111999</v>
      </c>
      <c r="EG69" s="126">
        <f t="shared" si="44"/>
        <v>0.28809999462295166</v>
      </c>
      <c r="EH69" s="6">
        <f>+'Serie Gasto $Corrientes'!ET69*'Serie Gasto Constantes'!$AR$207</f>
        <v>1806348017.4167998</v>
      </c>
      <c r="EI69" s="7">
        <f t="shared" si="45"/>
        <v>0.20468693071685054</v>
      </c>
      <c r="EJ69" s="6">
        <f>+'Serie Gasto $Corrientes'!EV69*'Serie Gasto Constantes'!$AR$207</f>
        <v>8824930888.7999992</v>
      </c>
      <c r="EK69" s="6">
        <f>+'Serie Gasto $Corrientes'!EW69*'Serie Gasto Constantes'!$AR$207</f>
        <v>8824930888.7999992</v>
      </c>
      <c r="EL69" s="6">
        <f>+'Serie Gasto $Corrientes'!EX69*'Serie Gasto Constantes'!$AR$207</f>
        <v>3637958460.3023996</v>
      </c>
      <c r="EM69" s="126">
        <f t="shared" si="46"/>
        <v>0.4122364816385643</v>
      </c>
      <c r="EN69" s="6">
        <f>+'Serie Gasto $Corrientes'!EZ69*'Serie Gasto Constantes'!$AR$207</f>
        <v>2247983067.9227996</v>
      </c>
      <c r="EO69" s="7">
        <f t="shared" si="47"/>
        <v>0.25473095441186816</v>
      </c>
      <c r="EP69" s="6">
        <f>+'Serie Gasto $Corrientes'!FB69*'Serie Gasto Constantes'!$AR$207</f>
        <v>8824930888.7999992</v>
      </c>
      <c r="EQ69" s="6">
        <f>+'Serie Gasto $Corrientes'!FC69*'Serie Gasto Constantes'!$AR$207</f>
        <v>8824930888.7999992</v>
      </c>
      <c r="ER69" s="6">
        <f>+'Serie Gasto $Corrientes'!FD69*'Serie Gasto Constantes'!$AR$207</f>
        <v>5195831950.2803993</v>
      </c>
      <c r="ES69" s="126">
        <f t="shared" si="48"/>
        <v>0.58876743804017717</v>
      </c>
      <c r="ET69" s="6">
        <f>+'Serie Gasto $Corrientes'!FF69*'Serie Gasto Constantes'!$AR$207</f>
        <v>2479505764.1327996</v>
      </c>
      <c r="EU69" s="7">
        <f t="shared" si="49"/>
        <v>0.28096602629258199</v>
      </c>
      <c r="EV69" s="6">
        <f>+'Serie Gasto $Corrientes'!FH69*'Serie Gasto Constantes'!$AR$207</f>
        <v>8824930888.7999992</v>
      </c>
      <c r="EW69" s="6">
        <f>+'Serie Gasto $Corrientes'!FI69*'Serie Gasto Constantes'!$AR$207</f>
        <v>8043647504.1467991</v>
      </c>
      <c r="EX69" s="6">
        <f>+'Serie Gasto $Corrientes'!FJ69*'Serie Gasto Constantes'!$AR$207</f>
        <v>5755562891.410799</v>
      </c>
      <c r="EY69" s="126">
        <f t="shared" si="50"/>
        <v>0.71554141183382203</v>
      </c>
      <c r="EZ69" s="6">
        <f>+'Serie Gasto $Corrientes'!FL69*'Serie Gasto Constantes'!$AR$207</f>
        <v>2885626676.6651998</v>
      </c>
      <c r="FA69" s="7">
        <f t="shared" si="51"/>
        <v>0.35874603843313024</v>
      </c>
      <c r="FB69" s="6">
        <f>+'Serie Gasto $Corrientes'!FQ69*'Serie Gasto Constantes'!$AR$207</f>
        <v>8824930888.7999992</v>
      </c>
      <c r="FC69" s="6">
        <f>+'Serie Gasto $Corrientes'!FR69*'Serie Gasto Constantes'!$AR$207</f>
        <v>8043647504.1467991</v>
      </c>
      <c r="FD69" s="6">
        <f>+'Serie Gasto $Corrientes'!FS69*'Serie Gasto Constantes'!$AR$207</f>
        <v>5870708992.4651995</v>
      </c>
      <c r="FE69" s="126">
        <f t="shared" si="78"/>
        <v>0.72985657183990604</v>
      </c>
      <c r="FF69" s="6">
        <f>+'Serie Gasto $Corrientes'!FU69*'Serie Gasto Constantes'!$AR$207</f>
        <v>3526885218.3083997</v>
      </c>
      <c r="FG69" s="7">
        <f t="shared" si="79"/>
        <v>0.43846839589752773</v>
      </c>
      <c r="FH69" s="6">
        <f>+'Serie Gasto $Corrientes'!FW69*'Serie Gasto Constantes'!$AR$207</f>
        <v>8824930888.7999992</v>
      </c>
      <c r="FI69" s="6">
        <f>+'Serie Gasto $Corrientes'!FX69*'Serie Gasto Constantes'!$AR$207</f>
        <v>8043647504.1467991</v>
      </c>
      <c r="FJ69" s="6">
        <f>+'Serie Gasto $Corrientes'!FY69*'Serie Gasto Constantes'!$AR$207</f>
        <v>6030234761.0855999</v>
      </c>
      <c r="FK69" s="126">
        <f t="shared" si="80"/>
        <v>0.74968908793887223</v>
      </c>
      <c r="FL69" s="6">
        <f>+'Serie Gasto $Corrientes'!GA69*'Serie Gasto Constantes'!$AR$207</f>
        <v>4260329464.4975996</v>
      </c>
      <c r="FM69" s="7">
        <f t="shared" si="81"/>
        <v>0.52965143764706768</v>
      </c>
      <c r="FN69" s="6">
        <f>+'Serie Gasto $Corrientes'!GC69*'Serie Gasto Constantes'!$AR$207</f>
        <v>8824930888.7999992</v>
      </c>
      <c r="FO69" s="6">
        <f>+'Serie Gasto $Corrientes'!GD69*'Serie Gasto Constantes'!$AR$207</f>
        <v>7691797736.1887989</v>
      </c>
      <c r="FP69" s="6">
        <f>+'Serie Gasto $Corrientes'!GE69*'Serie Gasto Constantes'!$AR$207</f>
        <v>7427864299.393199</v>
      </c>
      <c r="FQ69" s="126">
        <f t="shared" si="56"/>
        <v>0.96568637841920479</v>
      </c>
      <c r="FR69" s="6">
        <f>+'Serie Gasto $Corrientes'!GG69*'Serie Gasto Constantes'!$AR$207</f>
        <v>6550944577.5071993</v>
      </c>
      <c r="FS69" s="7">
        <f t="shared" si="57"/>
        <v>0.85167925655220367</v>
      </c>
      <c r="FT69" s="6">
        <f>+'Serie Gasto $Corrientes'!GI69*'Serie Gasto Constantes'!$AS$207</f>
        <v>10506982000</v>
      </c>
      <c r="FU69" s="6">
        <f>+'Serie Gasto $Corrientes'!GJ69*'Serie Gasto Constantes'!$AS$207</f>
        <v>10506982000</v>
      </c>
      <c r="FV69" s="6">
        <f>+'Serie Gasto $Corrientes'!GK69*'Serie Gasto Constantes'!$AS$207</f>
        <v>1773924501</v>
      </c>
      <c r="FW69" s="126">
        <f t="shared" si="58"/>
        <v>0.16883292471615541</v>
      </c>
      <c r="FX69" s="6">
        <f>+'Serie Gasto $Corrientes'!GM69*'Serie Gasto Constantes'!$AS$207</f>
        <v>0</v>
      </c>
      <c r="FY69" s="7">
        <f t="shared" si="59"/>
        <v>0</v>
      </c>
      <c r="FZ69" s="6">
        <f>+'Serie Gasto $Corrientes'!GO69*'Serie Gasto Constantes'!$AS$207</f>
        <v>10506982000</v>
      </c>
      <c r="GA69" s="6">
        <f>+'Serie Gasto $Corrientes'!GP69*'Serie Gasto Constantes'!$AS$207</f>
        <v>10506982000</v>
      </c>
      <c r="GB69" s="6">
        <f>+'Serie Gasto $Corrientes'!GQ69*'Serie Gasto Constantes'!$AS$207</f>
        <v>5644322820</v>
      </c>
      <c r="GC69" s="126">
        <f t="shared" si="60"/>
        <v>0.53719734363302418</v>
      </c>
      <c r="GD69" s="6">
        <f>+'Serie Gasto $Corrientes'!GS69*'Serie Gasto Constantes'!$AS$207</f>
        <v>23939462</v>
      </c>
      <c r="GE69" s="7">
        <f t="shared" si="61"/>
        <v>2.2784337119831364E-3</v>
      </c>
      <c r="GF69" s="6">
        <f>+'Serie Gasto $Corrientes'!GU69*'Serie Gasto Constantes'!$AS$207</f>
        <v>10506982000</v>
      </c>
      <c r="GG69" s="6">
        <f>+'Serie Gasto $Corrientes'!GV69*'Serie Gasto Constantes'!$AS$207</f>
        <v>10506982000</v>
      </c>
      <c r="GH69" s="6">
        <f>+'Serie Gasto $Corrientes'!GW69*'Serie Gasto Constantes'!$AS$207</f>
        <v>6163503042</v>
      </c>
      <c r="GI69" s="126">
        <f t="shared" si="62"/>
        <v>0.58661022185057521</v>
      </c>
      <c r="GJ69" s="6">
        <f>+'Serie Gasto $Corrientes'!GY69*'Serie Gasto Constantes'!$AS$207</f>
        <v>395709094</v>
      </c>
      <c r="GK69" s="7">
        <f t="shared" si="63"/>
        <v>3.7661537252086277E-2</v>
      </c>
      <c r="GL69" s="6">
        <f>+'Serie Gasto $Corrientes'!HA69*'Serie Gasto Constantes'!$AS$207</f>
        <v>10506982000</v>
      </c>
      <c r="GM69" s="6">
        <f>+'Serie Gasto $Corrientes'!HB69*'Serie Gasto Constantes'!$AS$207</f>
        <v>10506982000</v>
      </c>
      <c r="GN69" s="6">
        <f>+'Serie Gasto $Corrientes'!HC69*'Serie Gasto Constantes'!$AS$207</f>
        <v>7471987212</v>
      </c>
      <c r="GO69" s="126">
        <f t="shared" si="64"/>
        <v>0.71114495218512797</v>
      </c>
      <c r="GP69" s="6">
        <f>+'Serie Gasto $Corrientes'!HE69*'Serie Gasto Constantes'!$AS$207</f>
        <v>1367214196</v>
      </c>
      <c r="GQ69" s="7">
        <f t="shared" si="65"/>
        <v>0.13012434931362785</v>
      </c>
      <c r="GR69" s="6">
        <f>+'Serie Gasto $Corrientes'!HG69*'Serie Gasto Constantes'!$AS$207</f>
        <v>10506982000</v>
      </c>
      <c r="GS69" s="6">
        <f>+'Serie Gasto $Corrientes'!HH69*'Serie Gasto Constantes'!$AS$207</f>
        <v>10506982000</v>
      </c>
      <c r="GT69" s="6">
        <f>+'Serie Gasto $Corrientes'!HI69*'Serie Gasto Constantes'!$AS$207</f>
        <v>7610743364</v>
      </c>
      <c r="GU69" s="126">
        <f t="shared" si="66"/>
        <v>0.72435104238305537</v>
      </c>
      <c r="GV69" s="6">
        <f>+'Serie Gasto $Corrientes'!HK69*'Serie Gasto Constantes'!$AS$207</f>
        <v>2135449881</v>
      </c>
      <c r="GW69" s="7">
        <f t="shared" si="67"/>
        <v>0.20324103353370168</v>
      </c>
      <c r="GX69" s="6">
        <f>+'Serie Gasto $Corrientes'!HM69*'Serie Gasto Constantes'!$AS$207</f>
        <v>10506982000</v>
      </c>
      <c r="GY69" s="6">
        <f>+'Serie Gasto $Corrientes'!HN69*'Serie Gasto Constantes'!$AS$207</f>
        <v>10506982000</v>
      </c>
      <c r="GZ69" s="6">
        <f>+'Serie Gasto $Corrientes'!HO69*'Serie Gasto Constantes'!$AS$207</f>
        <v>7645264877</v>
      </c>
      <c r="HA69" s="126">
        <f t="shared" si="68"/>
        <v>0.7276366207727395</v>
      </c>
      <c r="HB69" s="6">
        <f>+'Serie Gasto $Corrientes'!HQ69*'Serie Gasto Constantes'!$AS$207</f>
        <v>2941610034</v>
      </c>
      <c r="HC69" s="7">
        <f t="shared" si="69"/>
        <v>0.27996717173399555</v>
      </c>
    </row>
    <row r="70" spans="1:211" x14ac:dyDescent="0.35">
      <c r="A70" s="43" t="s">
        <v>45</v>
      </c>
      <c r="B70" s="3"/>
      <c r="C70" s="1"/>
      <c r="D70" s="4"/>
      <c r="E70" s="3"/>
      <c r="F70" s="1"/>
      <c r="G70" s="4"/>
      <c r="H70" s="3"/>
      <c r="I70" s="1"/>
      <c r="J70" s="4"/>
      <c r="K70" s="3"/>
      <c r="L70" s="1"/>
      <c r="M70" s="4"/>
      <c r="N70" s="3"/>
      <c r="O70" s="1"/>
      <c r="P70" s="4"/>
      <c r="Q70" s="3"/>
      <c r="R70" s="1"/>
      <c r="S70" s="4"/>
      <c r="T70" s="3"/>
      <c r="U70" s="1"/>
      <c r="V70" s="4"/>
      <c r="W70" s="3"/>
      <c r="X70" s="1"/>
      <c r="Y70" s="4"/>
      <c r="Z70" s="3"/>
      <c r="AA70" s="1"/>
      <c r="AB70" s="4"/>
      <c r="AC70" s="3"/>
      <c r="AD70" s="1"/>
      <c r="AE70" s="125"/>
      <c r="AF70" s="3"/>
      <c r="AG70" s="1"/>
      <c r="AH70" s="1"/>
      <c r="AI70" s="125"/>
      <c r="AJ70" s="1"/>
      <c r="AK70" s="125"/>
      <c r="AL70" s="3"/>
      <c r="AM70" s="1"/>
      <c r="AN70" s="1"/>
      <c r="AO70" s="125" t="e">
        <f t="shared" si="83"/>
        <v>#DIV/0!</v>
      </c>
      <c r="AP70" s="1"/>
      <c r="AQ70" s="125"/>
      <c r="AR70" s="3"/>
      <c r="AS70" s="1"/>
      <c r="AT70" s="1"/>
      <c r="AU70" s="125" t="e">
        <f t="shared" si="84"/>
        <v>#DIV/0!</v>
      </c>
      <c r="AV70" s="1"/>
      <c r="AW70" s="125"/>
      <c r="AX70" s="3"/>
      <c r="AY70" s="1"/>
      <c r="AZ70" s="1"/>
      <c r="BA70" s="125" t="e">
        <f t="shared" si="85"/>
        <v>#DIV/0!</v>
      </c>
      <c r="BB70" s="1"/>
      <c r="BC70" s="125"/>
      <c r="BD70" s="3">
        <f>+'Serie Gasto $Corrientes'!BD70*'Serie Gasto Constantes'!$AJ$207</f>
        <v>0</v>
      </c>
      <c r="BE70" s="1">
        <f>+'Serie Gasto $Corrientes'!BE70*'Serie Gasto Constantes'!$AJ$207</f>
        <v>347662611536.3941</v>
      </c>
      <c r="BF70" s="1">
        <f>+'Serie Gasto $Corrientes'!BF70*'Serie Gasto Constantes'!$AJ$207</f>
        <v>304420091880.19165</v>
      </c>
      <c r="BG70" s="125">
        <f t="shared" si="86"/>
        <v>0.87561929807434657</v>
      </c>
      <c r="BH70" s="1">
        <f>+'Serie Gasto $Corrientes'!BH70*'Serie Gasto Constantes'!$AJ$207</f>
        <v>98718703114.160812</v>
      </c>
      <c r="BI70" s="125"/>
      <c r="BJ70" s="3">
        <f>+'Serie Gasto $Corrientes'!BJ70*'Serie Gasto Constantes'!$AK$207</f>
        <v>622547087009.19128</v>
      </c>
      <c r="BK70" s="1">
        <f>+'Serie Gasto $Corrientes'!BK70*'Serie Gasto Constantes'!$AK$207</f>
        <v>600221435518.63013</v>
      </c>
      <c r="BL70" s="1">
        <f>+'Serie Gasto $Corrientes'!BL70*'Serie Gasto Constantes'!$AK$207</f>
        <v>557647485992.88599</v>
      </c>
      <c r="BM70" s="125">
        <f t="shared" si="87"/>
        <v>0.92906959497546515</v>
      </c>
      <c r="BN70" s="1">
        <f>+'Serie Gasto $Corrientes'!BN70*'Serie Gasto Constantes'!$AK$207</f>
        <v>310679146252.40833</v>
      </c>
      <c r="BO70" s="125"/>
      <c r="BP70" s="3">
        <f>+'Serie Gasto $Corrientes'!BP70*'Serie Gasto Constantes'!$AL$207</f>
        <v>868044155262.24866</v>
      </c>
      <c r="BQ70" s="1">
        <f>+'Serie Gasto $Corrientes'!BQ70*'Serie Gasto Constantes'!$AL$207</f>
        <v>854364097706.40857</v>
      </c>
      <c r="BR70" s="1">
        <f>+'Serie Gasto $Corrientes'!BR70*'Serie Gasto Constantes'!$AL$207</f>
        <v>800012304738.22839</v>
      </c>
      <c r="BS70" s="125">
        <f t="shared" si="88"/>
        <v>0.93638333690040254</v>
      </c>
      <c r="BT70" s="1">
        <f>+'Serie Gasto $Corrientes'!BT70*'Serie Gasto Constantes'!$AL$207</f>
        <v>570459300819.6123</v>
      </c>
      <c r="BU70" s="125"/>
      <c r="BV70" s="3">
        <f>+'Serie Gasto $Corrientes'!BV70*'Serie Gasto Constantes'!$AM$207</f>
        <v>612184035932.16919</v>
      </c>
      <c r="BW70" s="1">
        <f>+'Serie Gasto $Corrientes'!BW70*'Serie Gasto Constantes'!$AM$207</f>
        <v>603088109425.81091</v>
      </c>
      <c r="BX70" s="1">
        <f>+'Serie Gasto $Corrientes'!BX70*'Serie Gasto Constantes'!$AM$207</f>
        <v>572263983293.37195</v>
      </c>
      <c r="BY70" s="125">
        <f t="shared" si="89"/>
        <v>0.94888951439983449</v>
      </c>
      <c r="BZ70" s="1">
        <f>+'Serie Gasto $Corrientes'!BZ70*'Serie Gasto Constantes'!$AM$207</f>
        <v>397037041885.47302</v>
      </c>
      <c r="CA70" s="125"/>
      <c r="CB70" s="3">
        <f>+'Serie Gasto $Corrientes'!CB70*'Serie Gasto Constantes'!$AN$207</f>
        <v>588259529135.34192</v>
      </c>
      <c r="CC70" s="1">
        <f>+'Serie Gasto $Corrientes'!CC70*'Serie Gasto Constantes'!$AN$207</f>
        <v>594842218055.01379</v>
      </c>
      <c r="CD70" s="1">
        <f>+'Serie Gasto $Corrientes'!CD70*'Serie Gasto Constantes'!$AN$207</f>
        <v>552570041503.55981</v>
      </c>
      <c r="CE70" s="125">
        <f t="shared" si="90"/>
        <v>0.92893548025277439</v>
      </c>
      <c r="CF70" s="1">
        <f>+'Serie Gasto $Corrientes'!CF70*'Serie Gasto Constantes'!$AN$207</f>
        <v>391986015518.86938</v>
      </c>
      <c r="CG70" s="4">
        <f t="shared" si="27"/>
        <v>0.65897477284071437</v>
      </c>
      <c r="CH70" s="1">
        <f>+'Serie Gasto $Corrientes'!CH70*'Serie Gasto Constantes'!$AO$207</f>
        <v>798589261827.4613</v>
      </c>
      <c r="CI70" s="1">
        <f>+'Serie Gasto $Corrientes'!CI70*'Serie Gasto Constantes'!$AO$207</f>
        <v>758968860946.16992</v>
      </c>
      <c r="CJ70" s="1">
        <f>+'Serie Gasto $Corrientes'!CJ70*'Serie Gasto Constantes'!$AO$207</f>
        <v>676763036497.02856</v>
      </c>
      <c r="CK70" s="125">
        <f t="shared" si="93"/>
        <v>0.89168748722225666</v>
      </c>
      <c r="CL70" s="1">
        <f>+'Serie Gasto $Corrientes'!CL70*'Serie Gasto Constantes'!$AO$207</f>
        <v>417195339956.367</v>
      </c>
      <c r="CM70" s="4">
        <f t="shared" si="29"/>
        <v>0.5496870312126767</v>
      </c>
      <c r="CN70" s="1">
        <f>+'Serie Gasto $Corrientes'!CN70*'Serie Gasto Constantes'!$AP$207</f>
        <v>743249410882.64539</v>
      </c>
      <c r="CO70" s="1">
        <f>+'Serie Gasto $Corrientes'!CO70*'Serie Gasto Constantes'!$AP$207</f>
        <v>680622002094.41992</v>
      </c>
      <c r="CP70" s="1">
        <f>+'Serie Gasto $Corrientes'!CP70*'Serie Gasto Constantes'!$AP$207</f>
        <v>642749989253.69495</v>
      </c>
      <c r="CQ70" s="125">
        <f t="shared" si="94"/>
        <v>0.9443567608390786</v>
      </c>
      <c r="CR70" s="1">
        <f>+'Serie Gasto $Corrientes'!CR70*'Serie Gasto Constantes'!$AP$207</f>
        <v>401102120161.15668</v>
      </c>
      <c r="CS70" s="4">
        <f t="shared" si="31"/>
        <v>0.58931700551389665</v>
      </c>
      <c r="CT70" s="1">
        <f>+'Serie Gasto $Corrientes'!DC70*'Serie Gasto Constantes'!$AQ$207</f>
        <v>472307199727.81268</v>
      </c>
      <c r="CU70" s="1">
        <f>+'Serie Gasto $Corrientes'!DD70*'Serie Gasto Constantes'!$AQ$207</f>
        <v>576276196244.92761</v>
      </c>
      <c r="CV70" s="1">
        <f>+'Serie Gasto $Corrientes'!DE70*'Serie Gasto Constantes'!$AQ$207</f>
        <v>543147630381.82672</v>
      </c>
      <c r="CW70" s="125">
        <f t="shared" si="95"/>
        <v>0.94251269429664131</v>
      </c>
      <c r="CX70" s="1">
        <f>+'Serie Gasto $Corrientes'!DG70*'Serie Gasto Constantes'!$AQ$207</f>
        <v>381994260455.47345</v>
      </c>
      <c r="CY70" s="4">
        <f t="shared" si="33"/>
        <v>0.66286663052297778</v>
      </c>
      <c r="CZ70" s="1">
        <f>+'Serie Gasto $Corrientes'!DL70*'Serie Gasto Constantes'!$AR$207</f>
        <v>635195431556.3999</v>
      </c>
      <c r="DA70" s="1">
        <f>+'Serie Gasto $Corrientes'!DM70*'Serie Gasto Constantes'!$AR$207</f>
        <v>635195431556.3999</v>
      </c>
      <c r="DB70" s="1">
        <f>+'Serie Gasto $Corrientes'!DN70*'Serie Gasto Constantes'!$AR$207</f>
        <v>22638137654.761196</v>
      </c>
      <c r="DC70" s="125">
        <f t="shared" si="34"/>
        <v>3.5639641801723389E-2</v>
      </c>
      <c r="DD70" s="1">
        <f>+'Serie Gasto $Corrientes'!DP70*'Serie Gasto Constantes'!$AR$207</f>
        <v>9955079699.6195984</v>
      </c>
      <c r="DE70" s="4">
        <f t="shared" si="35"/>
        <v>1.5672467409324674E-2</v>
      </c>
      <c r="DF70" s="1">
        <f>+'Serie Gasto $Corrientes'!DR70*'Serie Gasto Constantes'!$AR$207</f>
        <v>635195431556.3999</v>
      </c>
      <c r="DG70" s="1">
        <f>+'Serie Gasto $Corrientes'!DS70*'Serie Gasto Constantes'!$AR$207</f>
        <v>635195431556.3999</v>
      </c>
      <c r="DH70" s="1">
        <f>+'Serie Gasto $Corrientes'!DT70*'Serie Gasto Constantes'!$AR$207</f>
        <v>112152819110.10838</v>
      </c>
      <c r="DI70" s="125">
        <f t="shared" si="36"/>
        <v>0.17656427225130344</v>
      </c>
      <c r="DJ70" s="1">
        <f>+'Serie Gasto $Corrientes'!DV70*'Serie Gasto Constantes'!$AR$207</f>
        <v>18453541517.626797</v>
      </c>
      <c r="DK70" s="4">
        <f t="shared" si="37"/>
        <v>2.9051754154482266E-2</v>
      </c>
      <c r="DL70" s="1">
        <f>+'Serie Gasto $Corrientes'!DX70*'Serie Gasto Constantes'!$AR$207</f>
        <v>635195431556.3999</v>
      </c>
      <c r="DM70" s="1">
        <f>+'Serie Gasto $Corrientes'!DY70*'Serie Gasto Constantes'!$AR$207</f>
        <v>635195431556.3999</v>
      </c>
      <c r="DN70" s="1">
        <f>+'Serie Gasto $Corrientes'!DZ70*'Serie Gasto Constantes'!$AR$207</f>
        <v>201818314020.35159</v>
      </c>
      <c r="DO70" s="125">
        <f t="shared" si="38"/>
        <v>0.31772633113220344</v>
      </c>
      <c r="DP70" s="1">
        <f>+'Serie Gasto $Corrientes'!EB70*'Serie Gasto Constantes'!$AR$207</f>
        <v>34179692016.989998</v>
      </c>
      <c r="DQ70" s="4">
        <f t="shared" si="39"/>
        <v>5.3809725824445154E-2</v>
      </c>
      <c r="DR70" s="1">
        <f>+'Serie Gasto $Corrientes'!ED70*'Serie Gasto Constantes'!$AR$207</f>
        <v>635195431556.3999</v>
      </c>
      <c r="DS70" s="1">
        <f>+'Serie Gasto $Corrientes'!EE70*'Serie Gasto Constantes'!$AR$207</f>
        <v>635195431556.3999</v>
      </c>
      <c r="DT70" s="1">
        <f>+'Serie Gasto $Corrientes'!EF70*'Serie Gasto Constantes'!$AR$207</f>
        <v>277756152367.85516</v>
      </c>
      <c r="DU70" s="125">
        <f t="shared" si="40"/>
        <v>0.43727668457450608</v>
      </c>
      <c r="DV70" s="1">
        <f>+'Serie Gasto $Corrientes'!EH70*'Serie Gasto Constantes'!$AR$207</f>
        <v>57647779565.781593</v>
      </c>
      <c r="DW70" s="4">
        <f t="shared" si="41"/>
        <v>9.0755973204229456E-2</v>
      </c>
      <c r="DX70" s="1">
        <f>+'Serie Gasto $Corrientes'!EJ70*'Serie Gasto Constantes'!$AR$207</f>
        <v>635195431556.3999</v>
      </c>
      <c r="DY70" s="1">
        <f>+'Serie Gasto $Corrientes'!EK70*'Serie Gasto Constantes'!$AR$207</f>
        <v>631496320000.40039</v>
      </c>
      <c r="DZ70" s="1">
        <f>+'Serie Gasto $Corrientes'!EL70*'Serie Gasto Constantes'!$AR$207</f>
        <v>335555533761.98877</v>
      </c>
      <c r="EA70" s="125">
        <f t="shared" si="42"/>
        <v>0.5313657786030741</v>
      </c>
      <c r="EB70" s="1">
        <f>+'Serie Gasto $Corrientes'!EN70*'Serie Gasto Constantes'!$AR$207</f>
        <v>80111582194.987198</v>
      </c>
      <c r="EC70" s="4">
        <f t="shared" si="43"/>
        <v>0.12685993513776359</v>
      </c>
      <c r="ED70" s="1">
        <f>+'Serie Gasto $Corrientes'!EP70*'Serie Gasto Constantes'!$AR$207</f>
        <v>635195431556.3999</v>
      </c>
      <c r="EE70" s="1">
        <f>+'Serie Gasto $Corrientes'!EQ70*'Serie Gasto Constantes'!$AR$207</f>
        <v>631496320000.40039</v>
      </c>
      <c r="EF70" s="1">
        <f>+'Serie Gasto $Corrientes'!ER70*'Serie Gasto Constantes'!$AR$207</f>
        <v>347452653552.04559</v>
      </c>
      <c r="EG70" s="125">
        <f t="shared" si="44"/>
        <v>0.55020534965560097</v>
      </c>
      <c r="EH70" s="1">
        <f>+'Serie Gasto $Corrientes'!ET70*'Serie Gasto Constantes'!$AR$207</f>
        <v>125237100344.08559</v>
      </c>
      <c r="EI70" s="4">
        <f t="shared" si="45"/>
        <v>0.1983180208302816</v>
      </c>
      <c r="EJ70" s="1">
        <f>+'Serie Gasto $Corrientes'!EV70*'Serie Gasto Constantes'!$AR$207</f>
        <v>635195431556.3999</v>
      </c>
      <c r="EK70" s="1">
        <f>+'Serie Gasto $Corrientes'!EW70*'Serie Gasto Constantes'!$AR$207</f>
        <v>631496320000.40039</v>
      </c>
      <c r="EL70" s="1">
        <f>+'Serie Gasto $Corrientes'!EX70*'Serie Gasto Constantes'!$AR$207</f>
        <v>359820034294.67157</v>
      </c>
      <c r="EM70" s="125">
        <f t="shared" si="46"/>
        <v>0.56978959797333961</v>
      </c>
      <c r="EN70" s="1">
        <f>+'Serie Gasto $Corrientes'!EZ70*'Serie Gasto Constantes'!$AR$207</f>
        <v>170436787950.49918</v>
      </c>
      <c r="EO70" s="4">
        <f t="shared" si="47"/>
        <v>0.26989355686251837</v>
      </c>
      <c r="EP70" s="1">
        <f>+'Serie Gasto $Corrientes'!FB70*'Serie Gasto Constantes'!$AR$207</f>
        <v>635195431556.3999</v>
      </c>
      <c r="EQ70" s="1">
        <f>+'Serie Gasto $Corrientes'!FC70*'Serie Gasto Constantes'!$AR$207</f>
        <v>631496320000.40039</v>
      </c>
      <c r="ER70" s="1">
        <f>+'Serie Gasto $Corrientes'!FD70*'Serie Gasto Constantes'!$AR$207</f>
        <v>377126880379.65717</v>
      </c>
      <c r="ES70" s="125">
        <f t="shared" si="48"/>
        <v>0.59719568972217929</v>
      </c>
      <c r="ET70" s="1">
        <f>+'Serie Gasto $Corrientes'!FF70*'Serie Gasto Constantes'!$AR$207</f>
        <v>202313555070.01077</v>
      </c>
      <c r="EU70" s="4">
        <f t="shared" si="49"/>
        <v>0.32037170869005616</v>
      </c>
      <c r="EV70" s="1">
        <f>+'Serie Gasto $Corrientes'!FH70*'Serie Gasto Constantes'!$AR$207</f>
        <v>635195431556.3999</v>
      </c>
      <c r="EW70" s="1">
        <f>+'Serie Gasto $Corrientes'!FI70*'Serie Gasto Constantes'!$AR$207</f>
        <v>660387481636.56836</v>
      </c>
      <c r="EX70" s="1">
        <f>+'Serie Gasto $Corrientes'!FJ70*'Serie Gasto Constantes'!$AR$207</f>
        <v>411628073895.23035</v>
      </c>
      <c r="EY70" s="125">
        <f t="shared" si="50"/>
        <v>0.62331295692513145</v>
      </c>
      <c r="EZ70" s="1">
        <f>+'Serie Gasto $Corrientes'!FL70*'Serie Gasto Constantes'!$AR$207</f>
        <v>241281545692.68359</v>
      </c>
      <c r="FA70" s="4">
        <f t="shared" si="51"/>
        <v>0.36536359698209464</v>
      </c>
      <c r="FB70" s="1">
        <f>+'Serie Gasto $Corrientes'!FQ70*'Serie Gasto Constantes'!$AR$207</f>
        <v>635195431556.3999</v>
      </c>
      <c r="FC70" s="1">
        <f>+'Serie Gasto $Corrientes'!FR70*'Serie Gasto Constantes'!$AR$207</f>
        <v>660387481636.56836</v>
      </c>
      <c r="FD70" s="1">
        <f>+'Serie Gasto $Corrientes'!FS70*'Serie Gasto Constantes'!$AR$207</f>
        <v>473011866400.86597</v>
      </c>
      <c r="FE70" s="125">
        <f t="shared" si="78"/>
        <v>0.71626413212535578</v>
      </c>
      <c r="FF70" s="1">
        <f>+'Serie Gasto $Corrientes'!FU70*'Serie Gasto Constantes'!$AR$207</f>
        <v>284843012614.63318</v>
      </c>
      <c r="FG70" s="4">
        <f t="shared" si="79"/>
        <v>0.43132709285878179</v>
      </c>
      <c r="FH70" s="1">
        <f>+'Serie Gasto $Corrientes'!FW70*'Serie Gasto Constantes'!$AR$207</f>
        <v>635195431556.3999</v>
      </c>
      <c r="FI70" s="1">
        <f>+'Serie Gasto $Corrientes'!FX70*'Serie Gasto Constantes'!$AR$207</f>
        <v>660387481636.56836</v>
      </c>
      <c r="FJ70" s="1">
        <f>+'Serie Gasto $Corrientes'!FY70*'Serie Gasto Constantes'!$AR$207</f>
        <v>517024617587.60278</v>
      </c>
      <c r="FK70" s="125">
        <f t="shared" si="80"/>
        <v>0.78291099084179405</v>
      </c>
      <c r="FL70" s="1">
        <f>+'Serie Gasto $Corrientes'!GA70*'Serie Gasto Constantes'!$AR$207</f>
        <v>316024881160.59119</v>
      </c>
      <c r="FM70" s="4">
        <f t="shared" si="81"/>
        <v>0.47854462712924267</v>
      </c>
      <c r="FN70" s="1">
        <f>+'Serie Gasto $Corrientes'!GC70*'Serie Gasto Constantes'!$AR$207</f>
        <v>635195431556.3999</v>
      </c>
      <c r="FO70" s="1">
        <f>+'Serie Gasto $Corrientes'!GD70*'Serie Gasto Constantes'!$AR$207</f>
        <v>656781625106.24036</v>
      </c>
      <c r="FP70" s="1">
        <f>+'Serie Gasto $Corrientes'!GE70*'Serie Gasto Constantes'!$AR$207</f>
        <v>639074630494.40393</v>
      </c>
      <c r="FQ70" s="125">
        <f t="shared" si="56"/>
        <v>0.97303975334423798</v>
      </c>
      <c r="FR70" s="1">
        <f>+'Serie Gasto $Corrientes'!GG70*'Serie Gasto Constantes'!$AR$207</f>
        <v>409922464197.88556</v>
      </c>
      <c r="FS70" s="4">
        <f t="shared" si="57"/>
        <v>0.62413814352917818</v>
      </c>
      <c r="FT70" s="1">
        <f>+'Serie Gasto $Corrientes'!GI70*'Serie Gasto Constantes'!$AS$207</f>
        <v>850807005000</v>
      </c>
      <c r="FU70" s="1">
        <f>+'Serie Gasto $Corrientes'!GJ70*'Serie Gasto Constantes'!$AS$207</f>
        <v>850807005000</v>
      </c>
      <c r="FV70" s="1">
        <f>+'Serie Gasto $Corrientes'!GK70*'Serie Gasto Constantes'!$AS$207</f>
        <v>33185436775</v>
      </c>
      <c r="FW70" s="125">
        <f t="shared" si="58"/>
        <v>3.9004658612325369E-2</v>
      </c>
      <c r="FX70" s="1">
        <f>+'Serie Gasto $Corrientes'!GM70*'Serie Gasto Constantes'!$AS$207</f>
        <v>4910798396</v>
      </c>
      <c r="FY70" s="4">
        <f t="shared" si="59"/>
        <v>5.7719299055371551E-3</v>
      </c>
      <c r="FZ70" s="1">
        <f>+'Serie Gasto $Corrientes'!GO70*'Serie Gasto Constantes'!$AS$207</f>
        <v>850807005000</v>
      </c>
      <c r="GA70" s="1">
        <f>+'Serie Gasto $Corrientes'!GP70*'Serie Gasto Constantes'!$AS$207</f>
        <v>850807005000</v>
      </c>
      <c r="GB70" s="1">
        <f>+'Serie Gasto $Corrientes'!GQ70*'Serie Gasto Constantes'!$AS$207</f>
        <v>84989919678</v>
      </c>
      <c r="GC70" s="125">
        <f t="shared" si="60"/>
        <v>9.9893300335485602E-2</v>
      </c>
      <c r="GD70" s="1">
        <f>+'Serie Gasto $Corrientes'!GS70*'Serie Gasto Constantes'!$AS$207</f>
        <v>11615482524</v>
      </c>
      <c r="GE70" s="4">
        <f t="shared" si="61"/>
        <v>1.3652311811889702E-2</v>
      </c>
      <c r="GF70" s="1">
        <f>+'Serie Gasto $Corrientes'!GU70*'Serie Gasto Constantes'!$AS$207</f>
        <v>850807005000</v>
      </c>
      <c r="GG70" s="1">
        <f>+'Serie Gasto $Corrientes'!GV70*'Serie Gasto Constantes'!$AS$207</f>
        <v>850807005000</v>
      </c>
      <c r="GH70" s="1">
        <f>+'Serie Gasto $Corrientes'!GW70*'Serie Gasto Constantes'!$AS$207</f>
        <v>145843562475</v>
      </c>
      <c r="GI70" s="125">
        <f t="shared" si="62"/>
        <v>0.17141791454220573</v>
      </c>
      <c r="GJ70" s="1">
        <f>+'Serie Gasto $Corrientes'!GY70*'Serie Gasto Constantes'!$AS$207</f>
        <v>22523089997</v>
      </c>
      <c r="GK70" s="4">
        <f t="shared" si="63"/>
        <v>2.6472619365657434E-2</v>
      </c>
      <c r="GL70" s="1">
        <f>+'Serie Gasto $Corrientes'!HA70*'Serie Gasto Constantes'!$AS$207</f>
        <v>850807005000</v>
      </c>
      <c r="GM70" s="1">
        <f>+'Serie Gasto $Corrientes'!HB70*'Serie Gasto Constantes'!$AS$207</f>
        <v>850807005000</v>
      </c>
      <c r="GN70" s="1">
        <f>+'Serie Gasto $Corrientes'!HC70*'Serie Gasto Constantes'!$AS$207</f>
        <v>184203025092</v>
      </c>
      <c r="GO70" s="125">
        <f t="shared" si="64"/>
        <v>0.21650388867214368</v>
      </c>
      <c r="GP70" s="1">
        <f>+'Serie Gasto $Corrientes'!HE70*'Serie Gasto Constantes'!$AS$207</f>
        <v>44601346605</v>
      </c>
      <c r="GQ70" s="4">
        <f t="shared" si="65"/>
        <v>5.2422401723173404E-2</v>
      </c>
      <c r="GR70" s="1">
        <f>+'Serie Gasto $Corrientes'!HG70*'Serie Gasto Constantes'!$AS$207</f>
        <v>850807005000</v>
      </c>
      <c r="GS70" s="1">
        <f>+'Serie Gasto $Corrientes'!HH70*'Serie Gasto Constantes'!$AS$207</f>
        <v>850807005000</v>
      </c>
      <c r="GT70" s="1">
        <f>+'Serie Gasto $Corrientes'!HI70*'Serie Gasto Constantes'!$AS$207</f>
        <v>236302286976</v>
      </c>
      <c r="GU70" s="125">
        <f t="shared" si="66"/>
        <v>0.27773900025188436</v>
      </c>
      <c r="GV70" s="1">
        <f>+'Serie Gasto $Corrientes'!HK70*'Serie Gasto Constantes'!$AS$207</f>
        <v>65939141429</v>
      </c>
      <c r="GW70" s="4">
        <f t="shared" si="67"/>
        <v>7.7501878853242404E-2</v>
      </c>
      <c r="GX70" s="1">
        <f>+'Serie Gasto $Corrientes'!HM70*'Serie Gasto Constantes'!$AS$207</f>
        <v>850807005000</v>
      </c>
      <c r="GY70" s="1">
        <f>+'Serie Gasto $Corrientes'!HN70*'Serie Gasto Constantes'!$AS$207</f>
        <v>850807005000</v>
      </c>
      <c r="GZ70" s="1">
        <f>+'Serie Gasto $Corrientes'!HO70*'Serie Gasto Constantes'!$AS$207</f>
        <v>325256195916</v>
      </c>
      <c r="HA70" s="125">
        <f t="shared" si="68"/>
        <v>0.38229139394074452</v>
      </c>
      <c r="HB70" s="1">
        <f>+'Serie Gasto $Corrientes'!HQ70*'Serie Gasto Constantes'!$AS$207</f>
        <v>94336431299</v>
      </c>
      <c r="HC70" s="4">
        <f t="shared" si="69"/>
        <v>0.11087876656469231</v>
      </c>
    </row>
    <row r="71" spans="1:211" x14ac:dyDescent="0.35">
      <c r="A71" s="28" t="s">
        <v>76</v>
      </c>
      <c r="B71" s="5"/>
      <c r="C71" s="6"/>
      <c r="D71" s="7"/>
      <c r="E71" s="5"/>
      <c r="F71" s="6"/>
      <c r="G71" s="7"/>
      <c r="H71" s="5"/>
      <c r="I71" s="6"/>
      <c r="J71" s="7"/>
      <c r="K71" s="5"/>
      <c r="L71" s="6"/>
      <c r="M71" s="7"/>
      <c r="N71" s="5"/>
      <c r="O71" s="6"/>
      <c r="P71" s="7"/>
      <c r="Q71" s="5"/>
      <c r="R71" s="6"/>
      <c r="S71" s="7"/>
      <c r="T71" s="5"/>
      <c r="U71" s="6"/>
      <c r="V71" s="7"/>
      <c r="W71" s="5"/>
      <c r="X71" s="6"/>
      <c r="Y71" s="7"/>
      <c r="Z71" s="5"/>
      <c r="AA71" s="6"/>
      <c r="AB71" s="7"/>
      <c r="AC71" s="5"/>
      <c r="AD71" s="6"/>
      <c r="AE71" s="126"/>
      <c r="AF71" s="5"/>
      <c r="AG71" s="6"/>
      <c r="AH71" s="6"/>
      <c r="AI71" s="126"/>
      <c r="AJ71" s="6"/>
      <c r="AK71" s="126"/>
      <c r="AL71" s="5"/>
      <c r="AM71" s="6"/>
      <c r="AN71" s="6"/>
      <c r="AO71" s="126" t="e">
        <f t="shared" si="83"/>
        <v>#DIV/0!</v>
      </c>
      <c r="AP71" s="6"/>
      <c r="AQ71" s="126"/>
      <c r="AR71" s="5"/>
      <c r="AS71" s="6"/>
      <c r="AT71" s="6"/>
      <c r="AU71" s="126" t="e">
        <f t="shared" si="84"/>
        <v>#DIV/0!</v>
      </c>
      <c r="AV71" s="6"/>
      <c r="AW71" s="126"/>
      <c r="AX71" s="5"/>
      <c r="AY71" s="6"/>
      <c r="AZ71" s="6"/>
      <c r="BA71" s="126" t="e">
        <f t="shared" si="85"/>
        <v>#DIV/0!</v>
      </c>
      <c r="BB71" s="6"/>
      <c r="BC71" s="126"/>
      <c r="BD71" s="5">
        <f>+'Serie Gasto $Corrientes'!BD71*'Serie Gasto Constantes'!$AJ$207</f>
        <v>0</v>
      </c>
      <c r="BE71" s="6">
        <f>+'Serie Gasto $Corrientes'!BE71*'Serie Gasto Constantes'!$AJ$207</f>
        <v>34824462861.973915</v>
      </c>
      <c r="BF71" s="6">
        <f>+'Serie Gasto $Corrientes'!BF71*'Serie Gasto Constantes'!$AJ$207</f>
        <v>29161599843.788177</v>
      </c>
      <c r="BG71" s="126">
        <f t="shared" si="86"/>
        <v>0.83738835999767214</v>
      </c>
      <c r="BH71" s="6">
        <f>+'Serie Gasto $Corrientes'!BH71*'Serie Gasto Constantes'!$AJ$207</f>
        <v>20860769952.096706</v>
      </c>
      <c r="BI71" s="126"/>
      <c r="BJ71" s="5">
        <f>+'Serie Gasto $Corrientes'!BJ71*'Serie Gasto Constantes'!$AK$207</f>
        <v>102554999971.18416</v>
      </c>
      <c r="BK71" s="6">
        <f>+'Serie Gasto $Corrientes'!BK71*'Serie Gasto Constantes'!$AK$207</f>
        <v>102554999971.18416</v>
      </c>
      <c r="BL71" s="6">
        <f>+'Serie Gasto $Corrientes'!BL71*'Serie Gasto Constantes'!$AK$207</f>
        <v>98333405149.146301</v>
      </c>
      <c r="BM71" s="126">
        <f t="shared" si="87"/>
        <v>0.95883579715056277</v>
      </c>
      <c r="BN71" s="6">
        <f>+'Serie Gasto $Corrientes'!BN71*'Serie Gasto Constantes'!$AK$207</f>
        <v>95708881859.933685</v>
      </c>
      <c r="BO71" s="126"/>
      <c r="BP71" s="5">
        <f>+'Serie Gasto $Corrientes'!BP71*'Serie Gasto Constantes'!$AL$207</f>
        <v>112785335976.2688</v>
      </c>
      <c r="BQ71" s="6">
        <f>+'Serie Gasto $Corrientes'!BQ71*'Serie Gasto Constantes'!$AL$207</f>
        <v>112785335976.2688</v>
      </c>
      <c r="BR71" s="6">
        <f>+'Serie Gasto $Corrientes'!BR71*'Serie Gasto Constantes'!$AL$207</f>
        <v>103595981053.39717</v>
      </c>
      <c r="BS71" s="126">
        <f t="shared" si="88"/>
        <v>0.91852349560048163</v>
      </c>
      <c r="BT71" s="6">
        <f>+'Serie Gasto $Corrientes'!BT71*'Serie Gasto Constantes'!$AL$207</f>
        <v>98295066560.083862</v>
      </c>
      <c r="BU71" s="126"/>
      <c r="BV71" s="5">
        <f>+'Serie Gasto $Corrientes'!BV71*'Serie Gasto Constantes'!$AM$207</f>
        <v>114174317594.85872</v>
      </c>
      <c r="BW71" s="6">
        <f>+'Serie Gasto $Corrientes'!BW71*'Serie Gasto Constantes'!$AM$207</f>
        <v>114075115830.23445</v>
      </c>
      <c r="BX71" s="6">
        <f>+'Serie Gasto $Corrientes'!BX71*'Serie Gasto Constantes'!$AM$207</f>
        <v>106158056436.28807</v>
      </c>
      <c r="BY71" s="126">
        <f t="shared" si="89"/>
        <v>0.9305978404113262</v>
      </c>
      <c r="BZ71" s="6">
        <f>+'Serie Gasto $Corrientes'!BZ71*'Serie Gasto Constantes'!$AM$207</f>
        <v>102184154446.26892</v>
      </c>
      <c r="CA71" s="126"/>
      <c r="CB71" s="5">
        <f>+'Serie Gasto $Corrientes'!CB71*'Serie Gasto Constantes'!$AN$207</f>
        <v>117273809001.09215</v>
      </c>
      <c r="CC71" s="6">
        <f>+'Serie Gasto $Corrientes'!CC71*'Serie Gasto Constantes'!$AN$207</f>
        <v>115057906182.1519</v>
      </c>
      <c r="CD71" s="6">
        <f>+'Serie Gasto $Corrientes'!CD71*'Serie Gasto Constantes'!$AN$207</f>
        <v>107028445816.80495</v>
      </c>
      <c r="CE71" s="126">
        <f t="shared" si="90"/>
        <v>0.93021374513251387</v>
      </c>
      <c r="CF71" s="6">
        <f>+'Serie Gasto $Corrientes'!CF71*'Serie Gasto Constantes'!$AN$207</f>
        <v>102395874714.27971</v>
      </c>
      <c r="CG71" s="7">
        <f t="shared" ref="CG71:CG134" si="97">+CF71/CC71</f>
        <v>0.88995079184018422</v>
      </c>
      <c r="CH71" s="6">
        <f>+'Serie Gasto $Corrientes'!CH71*'Serie Gasto Constantes'!$AO$207</f>
        <v>111446767158.39627</v>
      </c>
      <c r="CI71" s="6">
        <f>+'Serie Gasto $Corrientes'!CI71*'Serie Gasto Constantes'!$AO$207</f>
        <v>108456525104.72066</v>
      </c>
      <c r="CJ71" s="6">
        <f>+'Serie Gasto $Corrientes'!CJ71*'Serie Gasto Constantes'!$AO$207</f>
        <v>105060536794.16557</v>
      </c>
      <c r="CK71" s="126">
        <f t="shared" si="93"/>
        <v>0.968688022161174</v>
      </c>
      <c r="CL71" s="6">
        <f>+'Serie Gasto $Corrientes'!CL71*'Serie Gasto Constantes'!$AO$207</f>
        <v>100316098480.19086</v>
      </c>
      <c r="CM71" s="7">
        <f t="shared" ref="CM71:CM133" si="98">+CL71/CI71</f>
        <v>0.92494295187246889</v>
      </c>
      <c r="CN71" s="6">
        <f>+'Serie Gasto $Corrientes'!CN71*'Serie Gasto Constantes'!$AP$207</f>
        <v>100879399583.65492</v>
      </c>
      <c r="CO71" s="6">
        <f>+'Serie Gasto $Corrientes'!CO71*'Serie Gasto Constantes'!$AP$207</f>
        <v>100879399583.65492</v>
      </c>
      <c r="CP71" s="6">
        <f>+'Serie Gasto $Corrientes'!CP71*'Serie Gasto Constantes'!$AP$207</f>
        <v>99135933231.818848</v>
      </c>
      <c r="CQ71" s="126">
        <f t="shared" si="94"/>
        <v>0.98271732029500936</v>
      </c>
      <c r="CR71" s="6">
        <f>+'Serie Gasto $Corrientes'!CR71*'Serie Gasto Constantes'!$AP$207</f>
        <v>95743501250.986832</v>
      </c>
      <c r="CS71" s="7">
        <f t="shared" ref="CS71:CS133" si="99">+CR71/CO71</f>
        <v>0.9490887301682529</v>
      </c>
      <c r="CT71" s="6">
        <f>+'Serie Gasto $Corrientes'!DC71*'Serie Gasto Constantes'!$AQ$207</f>
        <v>111156197891.15515</v>
      </c>
      <c r="CU71" s="6">
        <f>+'Serie Gasto $Corrientes'!DD71*'Serie Gasto Constantes'!$AQ$207</f>
        <v>111156197891.15515</v>
      </c>
      <c r="CV71" s="6">
        <f>+'Serie Gasto $Corrientes'!DE71*'Serie Gasto Constantes'!$AQ$207</f>
        <v>109871839806.47112</v>
      </c>
      <c r="CW71" s="126">
        <f t="shared" si="95"/>
        <v>0.9884454658485019</v>
      </c>
      <c r="CX71" s="6">
        <f>+'Serie Gasto $Corrientes'!DG71*'Serie Gasto Constantes'!$AQ$207</f>
        <v>104144746902.92343</v>
      </c>
      <c r="CY71" s="7">
        <f t="shared" ref="CY71:CY133" si="100">+CX71/CU71</f>
        <v>0.93692253674331882</v>
      </c>
      <c r="CZ71" s="6">
        <f>+'Serie Gasto $Corrientes'!DL71*'Serie Gasto Constantes'!$AR$207</f>
        <v>132174850641.59999</v>
      </c>
      <c r="DA71" s="6">
        <f>+'Serie Gasto $Corrientes'!DM71*'Serie Gasto Constantes'!$AR$207</f>
        <v>132174850641.59999</v>
      </c>
      <c r="DB71" s="6">
        <f>+'Serie Gasto $Corrientes'!DN71*'Serie Gasto Constantes'!$AR$207</f>
        <v>11894099918.781599</v>
      </c>
      <c r="DC71" s="126">
        <f t="shared" ref="DC71:DC134" si="101">+IFERROR(DB71/DA71,0)</f>
        <v>8.9987617622002553E-2</v>
      </c>
      <c r="DD71" s="6">
        <f>+'Serie Gasto $Corrientes'!DP71*'Serie Gasto Constantes'!$AR$207</f>
        <v>9863645937.0383987</v>
      </c>
      <c r="DE71" s="7">
        <f t="shared" ref="DE71:DE134" si="102">+IFERROR(DD71/DA71,0)</f>
        <v>7.4625739232225541E-2</v>
      </c>
      <c r="DF71" s="6">
        <f>+'Serie Gasto $Corrientes'!DR71*'Serie Gasto Constantes'!$AR$207</f>
        <v>132174850641.59999</v>
      </c>
      <c r="DG71" s="6">
        <f>+'Serie Gasto $Corrientes'!DS71*'Serie Gasto Constantes'!$AR$207</f>
        <v>132174850641.59999</v>
      </c>
      <c r="DH71" s="6">
        <f>+'Serie Gasto $Corrientes'!DT71*'Serie Gasto Constantes'!$AR$207</f>
        <v>19176952943.366398</v>
      </c>
      <c r="DI71" s="126">
        <f t="shared" ref="DI71:DI134" si="103">+IFERROR(DH71/DG71,0)</f>
        <v>0.14508775951157193</v>
      </c>
      <c r="DJ71" s="6">
        <f>+'Serie Gasto $Corrientes'!DV71*'Serie Gasto Constantes'!$AR$207</f>
        <v>17118095113.345198</v>
      </c>
      <c r="DK71" s="7">
        <f t="shared" ref="DK71:DK134" si="104">+IFERROR(DJ71/DG71,0)</f>
        <v>0.12951098510988249</v>
      </c>
      <c r="DL71" s="6">
        <f>+'Serie Gasto $Corrientes'!DX71*'Serie Gasto Constantes'!$AR$207</f>
        <v>132174850641.59999</v>
      </c>
      <c r="DM71" s="6">
        <f>+'Serie Gasto $Corrientes'!DY71*'Serie Gasto Constantes'!$AR$207</f>
        <v>132174850641.59999</v>
      </c>
      <c r="DN71" s="6">
        <f>+'Serie Gasto $Corrientes'!DZ71*'Serie Gasto Constantes'!$AR$207</f>
        <v>32957702787.625198</v>
      </c>
      <c r="DO71" s="126">
        <f t="shared" ref="DO71:DO134" si="105">+IFERROR(DN71/DM71,0)</f>
        <v>0.24934927202597701</v>
      </c>
      <c r="DP71" s="6">
        <f>+'Serie Gasto $Corrientes'!EB71*'Serie Gasto Constantes'!$AR$207</f>
        <v>24377107823.0784</v>
      </c>
      <c r="DQ71" s="7">
        <f t="shared" ref="DQ71:DQ134" si="106">+IFERROR(DP71/DM71,0)</f>
        <v>0.18443075747578019</v>
      </c>
      <c r="DR71" s="6">
        <f>+'Serie Gasto $Corrientes'!ED71*'Serie Gasto Constantes'!$AR$207</f>
        <v>132174850641.59999</v>
      </c>
      <c r="DS71" s="6">
        <f>+'Serie Gasto $Corrientes'!EE71*'Serie Gasto Constantes'!$AR$207</f>
        <v>132174850641.59999</v>
      </c>
      <c r="DT71" s="6">
        <f>+'Serie Gasto $Corrientes'!EF71*'Serie Gasto Constantes'!$AR$207</f>
        <v>45913420468.655998</v>
      </c>
      <c r="DU71" s="126">
        <f t="shared" ref="DU71:DU134" si="107">+IFERROR(DT71/DS71,0)</f>
        <v>0.34736880916289425</v>
      </c>
      <c r="DV71" s="6">
        <f>+'Serie Gasto $Corrientes'!EH71*'Serie Gasto Constantes'!$AR$207</f>
        <v>31977151089.608398</v>
      </c>
      <c r="DW71" s="7">
        <f t="shared" ref="DW71:DW134" si="108">+IFERROR(DV71/DS71,0)</f>
        <v>0.24193067693578377</v>
      </c>
      <c r="DX71" s="6">
        <f>+'Serie Gasto $Corrientes'!EJ71*'Serie Gasto Constantes'!$AR$207</f>
        <v>132174850641.59999</v>
      </c>
      <c r="DY71" s="6">
        <f>+'Serie Gasto $Corrientes'!EK71*'Serie Gasto Constantes'!$AR$207</f>
        <v>128475739085.60039</v>
      </c>
      <c r="DZ71" s="6">
        <f>+'Serie Gasto $Corrientes'!EL71*'Serie Gasto Constantes'!$AR$207</f>
        <v>53431326027.393593</v>
      </c>
      <c r="EA71" s="126">
        <f t="shared" ref="EA71:EA134" si="109">+IFERROR(DZ71/DY71,0)</f>
        <v>0.41588650439125746</v>
      </c>
      <c r="EB71" s="6">
        <f>+'Serie Gasto $Corrientes'!EN71*'Serie Gasto Constantes'!$AR$207</f>
        <v>39421498588.087196</v>
      </c>
      <c r="EC71" s="7">
        <f t="shared" ref="EC71:EC134" si="110">+IFERROR(EB71/DY71,0)</f>
        <v>0.30684002184896225</v>
      </c>
      <c r="ED71" s="6">
        <f>+'Serie Gasto $Corrientes'!EP71*'Serie Gasto Constantes'!$AR$207</f>
        <v>132174850641.59999</v>
      </c>
      <c r="EE71" s="6">
        <f>+'Serie Gasto $Corrientes'!EQ71*'Serie Gasto Constantes'!$AR$207</f>
        <v>128475739085.60039</v>
      </c>
      <c r="EF71" s="6">
        <f>+'Serie Gasto $Corrientes'!ER71*'Serie Gasto Constantes'!$AR$207</f>
        <v>65328445817.450394</v>
      </c>
      <c r="EG71" s="126">
        <f t="shared" ref="EG71:EG134" si="111">+IFERROR(EF71/EE71,0)</f>
        <v>0.5084885775510003</v>
      </c>
      <c r="EH71" s="6">
        <f>+'Serie Gasto $Corrientes'!ET71*'Serie Gasto Constantes'!$AR$207</f>
        <v>53214127902.748795</v>
      </c>
      <c r="EI71" s="7">
        <f t="shared" ref="EI71:EI134" si="112">+IFERROR(EH71/EE71,0)</f>
        <v>0.41419592742948508</v>
      </c>
      <c r="EJ71" s="6">
        <f>+'Serie Gasto $Corrientes'!EV71*'Serie Gasto Constantes'!$AR$207</f>
        <v>132174850641.59999</v>
      </c>
      <c r="EK71" s="6">
        <f>+'Serie Gasto $Corrientes'!EW71*'Serie Gasto Constantes'!$AR$207</f>
        <v>128475739085.60039</v>
      </c>
      <c r="EL71" s="6">
        <f>+'Serie Gasto $Corrientes'!EX71*'Serie Gasto Constantes'!$AR$207</f>
        <v>72647410355.707199</v>
      </c>
      <c r="EM71" s="126">
        <f t="shared" ref="EM71:EM134" si="113">+IFERROR(EL71/EK71,0)</f>
        <v>0.56545625557603463</v>
      </c>
      <c r="EN71" s="6">
        <f>+'Serie Gasto $Corrientes'!EZ71*'Serie Gasto Constantes'!$AR$207</f>
        <v>65693818013.007591</v>
      </c>
      <c r="EO71" s="7">
        <f t="shared" ref="EO71:EO134" si="114">+IFERROR(EN71/EK71,0)</f>
        <v>0.51133247787146285</v>
      </c>
      <c r="EP71" s="6">
        <f>+'Serie Gasto $Corrientes'!FB71*'Serie Gasto Constantes'!$AR$207</f>
        <v>132174850641.59999</v>
      </c>
      <c r="EQ71" s="6">
        <f>+'Serie Gasto $Corrientes'!FC71*'Serie Gasto Constantes'!$AR$207</f>
        <v>128475739085.60039</v>
      </c>
      <c r="ER71" s="6">
        <f>+'Serie Gasto $Corrientes'!FD71*'Serie Gasto Constantes'!$AR$207</f>
        <v>80920129938.335999</v>
      </c>
      <c r="ES71" s="126">
        <f t="shared" ref="ES71:ES134" si="115">+IFERROR(ER71/EQ71,0)</f>
        <v>0.62984755343124199</v>
      </c>
      <c r="ET71" s="6">
        <f>+'Serie Gasto $Corrientes'!FF71*'Serie Gasto Constantes'!$AR$207</f>
        <v>73248395199.735596</v>
      </c>
      <c r="EU71" s="7">
        <f t="shared" ref="EU71:EU134" si="116">+IFERROR(ET71/EQ71,0)</f>
        <v>0.57013406360660746</v>
      </c>
      <c r="EV71" s="6">
        <f>+'Serie Gasto $Corrientes'!FH71*'Serie Gasto Constantes'!$AR$207</f>
        <v>132174850641.59999</v>
      </c>
      <c r="EW71" s="6">
        <f>+'Serie Gasto $Corrientes'!FI71*'Serie Gasto Constantes'!$AR$207</f>
        <v>128475739085.60039</v>
      </c>
      <c r="EX71" s="6">
        <f>+'Serie Gasto $Corrientes'!FJ71*'Serie Gasto Constantes'!$AR$207</f>
        <v>87747050842.151993</v>
      </c>
      <c r="EY71" s="126">
        <f t="shared" ref="EY71:EY134" si="117">+IFERROR(EX71/EW71,0)</f>
        <v>0.68298537503402246</v>
      </c>
      <c r="EZ71" s="6">
        <f>+'Serie Gasto $Corrientes'!FL71*'Serie Gasto Constantes'!$AR$207</f>
        <v>81295980363.187195</v>
      </c>
      <c r="FA71" s="7">
        <f t="shared" ref="FA71:FA134" si="118">+IFERROR(EZ71/EW71,0)</f>
        <v>0.63277301179035506</v>
      </c>
      <c r="FB71" s="6">
        <f>+'Serie Gasto $Corrientes'!FQ71*'Serie Gasto Constantes'!$AR$207</f>
        <v>132174850641.59999</v>
      </c>
      <c r="FC71" s="6">
        <f>+'Serie Gasto $Corrientes'!FR71*'Serie Gasto Constantes'!$AR$207</f>
        <v>128475739085.60039</v>
      </c>
      <c r="FD71" s="6">
        <f>+'Serie Gasto $Corrientes'!FS71*'Serie Gasto Constantes'!$AR$207</f>
        <v>97269650084.505585</v>
      </c>
      <c r="FE71" s="126">
        <f t="shared" si="78"/>
        <v>0.75710519960268208</v>
      </c>
      <c r="FF71" s="6">
        <f>+'Serie Gasto $Corrientes'!FU71*'Serie Gasto Constantes'!$AR$207</f>
        <v>89064602367.826797</v>
      </c>
      <c r="FG71" s="7">
        <f t="shared" si="79"/>
        <v>0.69324063050133633</v>
      </c>
      <c r="FH71" s="6">
        <f>+'Serie Gasto $Corrientes'!FW71*'Serie Gasto Constantes'!$AR$207</f>
        <v>132174850641.59999</v>
      </c>
      <c r="FI71" s="6">
        <f>+'Serie Gasto $Corrientes'!FX71*'Serie Gasto Constantes'!$AR$207</f>
        <v>128475739085.60039</v>
      </c>
      <c r="FJ71" s="6">
        <f>+'Serie Gasto $Corrientes'!FY71*'Serie Gasto Constantes'!$AR$207</f>
        <v>105159629016.312</v>
      </c>
      <c r="FK71" s="126">
        <f t="shared" si="80"/>
        <v>0.81851740853770527</v>
      </c>
      <c r="FL71" s="6">
        <f>+'Serie Gasto $Corrientes'!GA71*'Serie Gasto Constantes'!$AR$207</f>
        <v>97205477188.606796</v>
      </c>
      <c r="FM71" s="7">
        <f t="shared" si="81"/>
        <v>0.75660570532963467</v>
      </c>
      <c r="FN71" s="6">
        <f>+'Serie Gasto $Corrientes'!GC71*'Serie Gasto Constantes'!$AR$207</f>
        <v>132174850641.59999</v>
      </c>
      <c r="FO71" s="6">
        <f>+'Serie Gasto $Corrientes'!GD71*'Serie Gasto Constantes'!$AR$207</f>
        <v>128475739085.60039</v>
      </c>
      <c r="FP71" s="6">
        <f>+'Serie Gasto $Corrientes'!GE71*'Serie Gasto Constantes'!$AR$207</f>
        <v>127932590733.71399</v>
      </c>
      <c r="FQ71" s="126">
        <f t="shared" ref="FQ71:FQ134" si="119">+IFERROR(FP71/FO71,0)</f>
        <v>0.99577236639577138</v>
      </c>
      <c r="FR71" s="6">
        <f>+'Serie Gasto $Corrientes'!GG71*'Serie Gasto Constantes'!$AR$207</f>
        <v>122393788474.44839</v>
      </c>
      <c r="FS71" s="7">
        <f t="shared" ref="FS71:FS134" si="120">+IFERROR(FR71/FO71,0)</f>
        <v>0.95266070734880359</v>
      </c>
      <c r="FT71" s="6">
        <f>+'Serie Gasto $Corrientes'!GI71*'Serie Gasto Constantes'!$AS$207</f>
        <v>131657322000</v>
      </c>
      <c r="FU71" s="6">
        <f>+'Serie Gasto $Corrientes'!GJ71*'Serie Gasto Constantes'!$AS$207</f>
        <v>131657322000</v>
      </c>
      <c r="FV71" s="6">
        <f>+'Serie Gasto $Corrientes'!GK71*'Serie Gasto Constantes'!$AS$207</f>
        <v>5993245934</v>
      </c>
      <c r="FW71" s="126">
        <f t="shared" ref="FW71:FW134" si="121">+IFERROR(FV71/FU71,0)</f>
        <v>4.552155431203439E-2</v>
      </c>
      <c r="FX71" s="6">
        <f>+'Serie Gasto $Corrientes'!GM71*'Serie Gasto Constantes'!$AS$207</f>
        <v>4910798396</v>
      </c>
      <c r="FY71" s="7">
        <f t="shared" ref="FY71:FY134" si="122">+IFERROR(FX71/FU71,0)</f>
        <v>3.7299850258233264E-2</v>
      </c>
      <c r="FZ71" s="6">
        <f>+'Serie Gasto $Corrientes'!GO71*'Serie Gasto Constantes'!$AS$207</f>
        <v>131657322000</v>
      </c>
      <c r="GA71" s="6">
        <f>+'Serie Gasto $Corrientes'!GP71*'Serie Gasto Constantes'!$AS$207</f>
        <v>131657322000</v>
      </c>
      <c r="GB71" s="6">
        <f>+'Serie Gasto $Corrientes'!GQ71*'Serie Gasto Constantes'!$AS$207</f>
        <v>13924545924</v>
      </c>
      <c r="GC71" s="126">
        <f t="shared" ref="GC71:GC134" si="123">+IFERROR(GB71/GA71,0)</f>
        <v>0.10576355125923038</v>
      </c>
      <c r="GD71" s="6">
        <f>+'Serie Gasto $Corrientes'!GS71*'Serie Gasto Constantes'!$AS$207</f>
        <v>11351334094</v>
      </c>
      <c r="GE71" s="7">
        <f t="shared" ref="GE71:GE134" si="124">+IFERROR(GD71/GA71,0)</f>
        <v>8.6218783137636659E-2</v>
      </c>
      <c r="GF71" s="6">
        <f>+'Serie Gasto $Corrientes'!GU71*'Serie Gasto Constantes'!$AS$207</f>
        <v>131657322000</v>
      </c>
      <c r="GG71" s="6">
        <f>+'Serie Gasto $Corrientes'!GV71*'Serie Gasto Constantes'!$AS$207</f>
        <v>131657322000</v>
      </c>
      <c r="GH71" s="6">
        <f>+'Serie Gasto $Corrientes'!GW71*'Serie Gasto Constantes'!$AS$207</f>
        <v>23323227549</v>
      </c>
      <c r="GI71" s="126">
        <f t="shared" ref="GI71:GI134" si="125">+IFERROR(GH71/GG71,0)</f>
        <v>0.17715100986939411</v>
      </c>
      <c r="GJ71" s="6">
        <f>+'Serie Gasto $Corrientes'!GY71*'Serie Gasto Constantes'!$AS$207</f>
        <v>18878115072</v>
      </c>
      <c r="GK71" s="7">
        <f t="shared" ref="GK71:GK134" si="126">+IFERROR(GJ71/GG71,0)</f>
        <v>0.14338826572820615</v>
      </c>
      <c r="GL71" s="6">
        <f>+'Serie Gasto $Corrientes'!HA71*'Serie Gasto Constantes'!$AS$207</f>
        <v>131657322000</v>
      </c>
      <c r="GM71" s="6">
        <f>+'Serie Gasto $Corrientes'!HB71*'Serie Gasto Constantes'!$AS$207</f>
        <v>131657322000</v>
      </c>
      <c r="GN71" s="6">
        <f>+'Serie Gasto $Corrientes'!HC71*'Serie Gasto Constantes'!$AS$207</f>
        <v>34906359784</v>
      </c>
      <c r="GO71" s="126">
        <f t="shared" ref="GO71:GO134" si="127">+IFERROR(GN71/GM71,0)</f>
        <v>0.26513041017194622</v>
      </c>
      <c r="GP71" s="6">
        <f>+'Serie Gasto $Corrientes'!HE71*'Serie Gasto Constantes'!$AS$207</f>
        <v>26471243651</v>
      </c>
      <c r="GQ71" s="7">
        <f t="shared" ref="GQ71:GQ134" si="128">+IFERROR(GP71/GM71,0)</f>
        <v>0.20106168991497489</v>
      </c>
      <c r="GR71" s="6">
        <f>+'Serie Gasto $Corrientes'!HG71*'Serie Gasto Constantes'!$AS$207</f>
        <v>131657322000</v>
      </c>
      <c r="GS71" s="6">
        <f>+'Serie Gasto $Corrientes'!HH71*'Serie Gasto Constantes'!$AS$207</f>
        <v>131657322000</v>
      </c>
      <c r="GT71" s="6">
        <f>+'Serie Gasto $Corrientes'!HI71*'Serie Gasto Constantes'!$AS$207</f>
        <v>42695935515</v>
      </c>
      <c r="GU71" s="126">
        <f t="shared" ref="GU71:GU134" si="129">+IFERROR(GT71/GS71,0)</f>
        <v>0.32429594394301897</v>
      </c>
      <c r="GV71" s="6">
        <f>+'Serie Gasto $Corrientes'!HK71*'Serie Gasto Constantes'!$AS$207</f>
        <v>33857464542</v>
      </c>
      <c r="GW71" s="7">
        <f t="shared" ref="GW71:GW134" si="130">+IFERROR(GV71/GS71,0)</f>
        <v>0.25716355176964634</v>
      </c>
      <c r="GX71" s="6">
        <f>+'Serie Gasto $Corrientes'!HM71*'Serie Gasto Constantes'!$AS$207</f>
        <v>131657322000</v>
      </c>
      <c r="GY71" s="6">
        <f>+'Serie Gasto $Corrientes'!HN71*'Serie Gasto Constantes'!$AS$207</f>
        <v>131657322000</v>
      </c>
      <c r="GZ71" s="6">
        <f>+'Serie Gasto $Corrientes'!HO71*'Serie Gasto Constantes'!$AS$207</f>
        <v>63158648564</v>
      </c>
      <c r="HA71" s="126">
        <f t="shared" ref="HA71:HA134" si="131">+IFERROR(GZ71/GY71,0)</f>
        <v>0.47971998522041942</v>
      </c>
      <c r="HB71" s="6">
        <f>+'Serie Gasto $Corrientes'!HQ71*'Serie Gasto Constantes'!$AS$207</f>
        <v>48723920962</v>
      </c>
      <c r="HC71" s="7">
        <f t="shared" ref="HC71:HC134" si="132">+IFERROR(HB71/GY71,0)</f>
        <v>0.37008136138451914</v>
      </c>
    </row>
    <row r="72" spans="1:211" x14ac:dyDescent="0.35">
      <c r="A72" s="28" t="s">
        <v>185</v>
      </c>
      <c r="B72" s="5"/>
      <c r="C72" s="6"/>
      <c r="D72" s="7"/>
      <c r="E72" s="5"/>
      <c r="F72" s="6"/>
      <c r="G72" s="7"/>
      <c r="H72" s="5"/>
      <c r="I72" s="6"/>
      <c r="J72" s="7"/>
      <c r="K72" s="5"/>
      <c r="L72" s="6"/>
      <c r="M72" s="7"/>
      <c r="N72" s="5"/>
      <c r="O72" s="6"/>
      <c r="P72" s="7"/>
      <c r="Q72" s="5"/>
      <c r="R72" s="6"/>
      <c r="S72" s="7"/>
      <c r="T72" s="5"/>
      <c r="U72" s="6"/>
      <c r="V72" s="7"/>
      <c r="W72" s="5"/>
      <c r="X72" s="6"/>
      <c r="Y72" s="7"/>
      <c r="Z72" s="5"/>
      <c r="AA72" s="6"/>
      <c r="AB72" s="7"/>
      <c r="AC72" s="5"/>
      <c r="AD72" s="6"/>
      <c r="AE72" s="126"/>
      <c r="AF72" s="5"/>
      <c r="AG72" s="6"/>
      <c r="AH72" s="6"/>
      <c r="AI72" s="126"/>
      <c r="AJ72" s="6"/>
      <c r="AK72" s="126"/>
      <c r="AL72" s="5"/>
      <c r="AM72" s="6"/>
      <c r="AN72" s="6"/>
      <c r="AO72" s="126" t="e">
        <f t="shared" si="83"/>
        <v>#DIV/0!</v>
      </c>
      <c r="AP72" s="6"/>
      <c r="AQ72" s="126"/>
      <c r="AR72" s="5"/>
      <c r="AS72" s="6"/>
      <c r="AT72" s="6"/>
      <c r="AU72" s="126" t="e">
        <f t="shared" si="84"/>
        <v>#DIV/0!</v>
      </c>
      <c r="AV72" s="6"/>
      <c r="AW72" s="126"/>
      <c r="AX72" s="5"/>
      <c r="AY72" s="6"/>
      <c r="AZ72" s="6"/>
      <c r="BA72" s="126" t="e">
        <f t="shared" si="85"/>
        <v>#DIV/0!</v>
      </c>
      <c r="BB72" s="6"/>
      <c r="BC72" s="126"/>
      <c r="BD72" s="5">
        <f>+'Serie Gasto $Corrientes'!BD72*'Serie Gasto Constantes'!$AJ$207</f>
        <v>0</v>
      </c>
      <c r="BE72" s="6">
        <f>+'Serie Gasto $Corrientes'!BE72*'Serie Gasto Constantes'!$AJ$207</f>
        <v>312838148674.42017</v>
      </c>
      <c r="BF72" s="6">
        <f>+'Serie Gasto $Corrientes'!BF72*'Serie Gasto Constantes'!$AJ$207</f>
        <v>275258492036.4035</v>
      </c>
      <c r="BG72" s="126">
        <f t="shared" si="86"/>
        <v>0.879875083018961</v>
      </c>
      <c r="BH72" s="6">
        <f>+'Serie Gasto $Corrientes'!BH72*'Serie Gasto Constantes'!$AJ$207</f>
        <v>77857933162.064102</v>
      </c>
      <c r="BI72" s="126"/>
      <c r="BJ72" s="5">
        <f>+'Serie Gasto $Corrientes'!BJ72*'Serie Gasto Constantes'!$AK$207</f>
        <v>519992087038.00708</v>
      </c>
      <c r="BK72" s="6">
        <f>+'Serie Gasto $Corrientes'!BK72*'Serie Gasto Constantes'!$AK$207</f>
        <v>497666435547.44598</v>
      </c>
      <c r="BL72" s="6">
        <f>+'Serie Gasto $Corrientes'!BL72*'Serie Gasto Constantes'!$AK$207</f>
        <v>459314080843.73969</v>
      </c>
      <c r="BM72" s="126">
        <f t="shared" si="87"/>
        <v>0.92293562120274852</v>
      </c>
      <c r="BN72" s="6">
        <f>+'Serie Gasto $Corrientes'!BN72*'Serie Gasto Constantes'!$AK$207</f>
        <v>214970264392.47461</v>
      </c>
      <c r="BO72" s="126"/>
      <c r="BP72" s="5">
        <f>+'Serie Gasto $Corrientes'!BP72*'Serie Gasto Constantes'!$AL$207</f>
        <v>755258819285.97986</v>
      </c>
      <c r="BQ72" s="6">
        <f>+'Serie Gasto $Corrientes'!BQ72*'Serie Gasto Constantes'!$AL$207</f>
        <v>741578761730.13977</v>
      </c>
      <c r="BR72" s="6">
        <f>+'Serie Gasto $Corrientes'!BR72*'Serie Gasto Constantes'!$AL$207</f>
        <v>696416323684.83118</v>
      </c>
      <c r="BS72" s="126">
        <f t="shared" si="88"/>
        <v>0.93909960697911254</v>
      </c>
      <c r="BT72" s="6">
        <f>+'Serie Gasto $Corrientes'!BT72*'Serie Gasto Constantes'!$AL$207</f>
        <v>472164234259.52844</v>
      </c>
      <c r="BU72" s="126"/>
      <c r="BV72" s="5">
        <f>+'Serie Gasto $Corrientes'!BV72*'Serie Gasto Constantes'!$AM$207</f>
        <v>498009718337.31049</v>
      </c>
      <c r="BW72" s="6">
        <f>+'Serie Gasto $Corrientes'!BW72*'Serie Gasto Constantes'!$AM$207</f>
        <v>489012993595.57642</v>
      </c>
      <c r="BX72" s="6">
        <f>+'Serie Gasto $Corrientes'!BX72*'Serie Gasto Constantes'!$AM$207</f>
        <v>466105926857.08392</v>
      </c>
      <c r="BY72" s="126">
        <f t="shared" si="89"/>
        <v>0.95315652745735202</v>
      </c>
      <c r="BZ72" s="6">
        <f>+'Serie Gasto $Corrientes'!BZ72*'Serie Gasto Constantes'!$AM$207</f>
        <v>294852887439.2041</v>
      </c>
      <c r="CA72" s="126"/>
      <c r="CB72" s="5">
        <f>+'Serie Gasto $Corrientes'!CB72*'Serie Gasto Constantes'!$AN$207</f>
        <v>470985720134.24982</v>
      </c>
      <c r="CC72" s="6">
        <f>+'Serie Gasto $Corrientes'!CC72*'Serie Gasto Constantes'!$AN$207</f>
        <v>479784311872.86188</v>
      </c>
      <c r="CD72" s="6">
        <f>+'Serie Gasto $Corrientes'!CD72*'Serie Gasto Constantes'!$AN$207</f>
        <v>445541595686.75482</v>
      </c>
      <c r="CE72" s="126">
        <f t="shared" si="90"/>
        <v>0.92862893733969976</v>
      </c>
      <c r="CF72" s="6">
        <f>+'Serie Gasto $Corrientes'!CF72*'Serie Gasto Constantes'!$AN$207</f>
        <v>289590140804.58966</v>
      </c>
      <c r="CG72" s="7">
        <f t="shared" si="97"/>
        <v>0.60358401397944872</v>
      </c>
      <c r="CH72" s="6">
        <f>+'Serie Gasto $Corrientes'!CH72*'Serie Gasto Constantes'!$AO$207</f>
        <v>687142494669.06506</v>
      </c>
      <c r="CI72" s="6">
        <f>+'Serie Gasto $Corrientes'!CI72*'Serie Gasto Constantes'!$AO$207</f>
        <v>650512335841.44922</v>
      </c>
      <c r="CJ72" s="6">
        <f>+'Serie Gasto $Corrientes'!CJ72*'Serie Gasto Constantes'!$AO$207</f>
        <v>571702499702.86304</v>
      </c>
      <c r="CK72" s="126">
        <f t="shared" si="93"/>
        <v>0.87884959009017982</v>
      </c>
      <c r="CL72" s="6">
        <f>+'Serie Gasto $Corrientes'!CL72*'Serie Gasto Constantes'!$AO$207</f>
        <v>316879241476.17615</v>
      </c>
      <c r="CM72" s="7">
        <f t="shared" si="98"/>
        <v>0.48712257095983774</v>
      </c>
      <c r="CN72" s="6">
        <f>+'Serie Gasto $Corrientes'!CN72*'Serie Gasto Constantes'!$AP$207</f>
        <v>642370011298.99048</v>
      </c>
      <c r="CO72" s="6">
        <f>+'Serie Gasto $Corrientes'!CO72*'Serie Gasto Constantes'!$AP$207</f>
        <v>579742602510.76501</v>
      </c>
      <c r="CP72" s="6">
        <f>+'Serie Gasto $Corrientes'!CP72*'Serie Gasto Constantes'!$AP$207</f>
        <v>543614056021.8761</v>
      </c>
      <c r="CQ72" s="126">
        <f t="shared" si="94"/>
        <v>0.93768174646399549</v>
      </c>
      <c r="CR72" s="6">
        <f>+'Serie Gasto $Corrientes'!CR72*'Serie Gasto Constantes'!$AP$207</f>
        <v>305358618910.1698</v>
      </c>
      <c r="CS72" s="7">
        <f t="shared" si="99"/>
        <v>0.52671412724839328</v>
      </c>
      <c r="CT72" s="6">
        <f>+'Serie Gasto $Corrientes'!DC72*'Serie Gasto Constantes'!$AQ$207</f>
        <v>361151001836.65753</v>
      </c>
      <c r="CU72" s="6">
        <f>+'Serie Gasto $Corrientes'!DD72*'Serie Gasto Constantes'!$AQ$207</f>
        <v>465119998353.7724</v>
      </c>
      <c r="CV72" s="6">
        <f>+'Serie Gasto $Corrientes'!DE72*'Serie Gasto Constantes'!$AQ$207</f>
        <v>433275790575.35559</v>
      </c>
      <c r="CW72" s="126">
        <f t="shared" si="95"/>
        <v>0.9315355007500753</v>
      </c>
      <c r="CX72" s="6">
        <f>+'Serie Gasto $Corrientes'!DG72*'Serie Gasto Constantes'!$AQ$207</f>
        <v>277849513552.55005</v>
      </c>
      <c r="CY72" s="7">
        <f t="shared" si="100"/>
        <v>0.59737167727889529</v>
      </c>
      <c r="CZ72" s="6">
        <f>+'Serie Gasto $Corrientes'!DL72*'Serie Gasto Constantes'!$AR$207</f>
        <v>503020580914.79993</v>
      </c>
      <c r="DA72" s="6">
        <f>+'Serie Gasto $Corrientes'!DM72*'Serie Gasto Constantes'!$AR$207</f>
        <v>503020580914.79993</v>
      </c>
      <c r="DB72" s="6">
        <f>+'Serie Gasto $Corrientes'!DN72*'Serie Gasto Constantes'!$AR$207</f>
        <v>10744037735.979599</v>
      </c>
      <c r="DC72" s="126">
        <f t="shared" si="101"/>
        <v>2.1359042042455496E-2</v>
      </c>
      <c r="DD72" s="6">
        <f>+'Serie Gasto $Corrientes'!DP72*'Serie Gasto Constantes'!$AR$207</f>
        <v>91433762.581199989</v>
      </c>
      <c r="DE72" s="7">
        <f t="shared" si="102"/>
        <v>1.817694266403918E-4</v>
      </c>
      <c r="DF72" s="6">
        <f>+'Serie Gasto $Corrientes'!DR72*'Serie Gasto Constantes'!$AR$207</f>
        <v>503020580914.79993</v>
      </c>
      <c r="DG72" s="6">
        <f>+'Serie Gasto $Corrientes'!DS72*'Serie Gasto Constantes'!$AR$207</f>
        <v>503020580914.79993</v>
      </c>
      <c r="DH72" s="6">
        <f>+'Serie Gasto $Corrientes'!DT72*'Serie Gasto Constantes'!$AR$207</f>
        <v>92975866166.741989</v>
      </c>
      <c r="DI72" s="126">
        <f t="shared" si="103"/>
        <v>0.18483511350103179</v>
      </c>
      <c r="DJ72" s="6">
        <f>+'Serie Gasto $Corrientes'!DV72*'Serie Gasto Constantes'!$AR$207</f>
        <v>1335446404.2816</v>
      </c>
      <c r="DK72" s="7">
        <f t="shared" si="104"/>
        <v>2.654854403477765E-3</v>
      </c>
      <c r="DL72" s="6">
        <f>+'Serie Gasto $Corrientes'!DX72*'Serie Gasto Constantes'!$AR$207</f>
        <v>503020580914.79993</v>
      </c>
      <c r="DM72" s="6">
        <f>+'Serie Gasto $Corrientes'!DY72*'Serie Gasto Constantes'!$AR$207</f>
        <v>503020580914.79993</v>
      </c>
      <c r="DN72" s="6">
        <f>+'Serie Gasto $Corrientes'!DZ72*'Serie Gasto Constantes'!$AR$207</f>
        <v>168860611232.72638</v>
      </c>
      <c r="DO72" s="126">
        <f t="shared" si="105"/>
        <v>0.33569324524581923</v>
      </c>
      <c r="DP72" s="6">
        <f>+'Serie Gasto $Corrientes'!EB72*'Serie Gasto Constantes'!$AR$207</f>
        <v>9802584193.9115982</v>
      </c>
      <c r="DQ72" s="7">
        <f t="shared" si="106"/>
        <v>1.9487441599475887E-2</v>
      </c>
      <c r="DR72" s="6">
        <f>+'Serie Gasto $Corrientes'!ED72*'Serie Gasto Constantes'!$AR$207</f>
        <v>503020580914.79993</v>
      </c>
      <c r="DS72" s="6">
        <f>+'Serie Gasto $Corrientes'!EE72*'Serie Gasto Constantes'!$AR$207</f>
        <v>503020580914.79993</v>
      </c>
      <c r="DT72" s="6">
        <f>+'Serie Gasto $Corrientes'!EF72*'Serie Gasto Constantes'!$AR$207</f>
        <v>231842731899.19919</v>
      </c>
      <c r="DU72" s="126">
        <f t="shared" si="107"/>
        <v>0.46090108575193267</v>
      </c>
      <c r="DV72" s="6">
        <f>+'Serie Gasto $Corrientes'!EH72*'Serie Gasto Constantes'!$AR$207</f>
        <v>25670628476.173199</v>
      </c>
      <c r="DW72" s="7">
        <f t="shared" si="108"/>
        <v>5.103295859085577E-2</v>
      </c>
      <c r="DX72" s="6">
        <f>+'Serie Gasto $Corrientes'!EJ72*'Serie Gasto Constantes'!$AR$207</f>
        <v>503020580914.79993</v>
      </c>
      <c r="DY72" s="6">
        <f>+'Serie Gasto $Corrientes'!EK72*'Serie Gasto Constantes'!$AR$207</f>
        <v>503020580914.79993</v>
      </c>
      <c r="DZ72" s="6">
        <f>+'Serie Gasto $Corrientes'!EL72*'Serie Gasto Constantes'!$AR$207</f>
        <v>282124207734.59515</v>
      </c>
      <c r="EA72" s="126">
        <f t="shared" si="109"/>
        <v>0.56086016842794051</v>
      </c>
      <c r="EB72" s="6">
        <f>+'Serie Gasto $Corrientes'!EN72*'Serie Gasto Constantes'!$AR$207</f>
        <v>40690083606.899994</v>
      </c>
      <c r="EC72" s="7">
        <f t="shared" si="110"/>
        <v>8.0891488640286779E-2</v>
      </c>
      <c r="ED72" s="6">
        <f>+'Serie Gasto $Corrientes'!EP72*'Serie Gasto Constantes'!$AR$207</f>
        <v>503020580914.79993</v>
      </c>
      <c r="EE72" s="6">
        <f>+'Serie Gasto $Corrientes'!EQ72*'Serie Gasto Constantes'!$AR$207</f>
        <v>503020580914.79993</v>
      </c>
      <c r="EF72" s="6">
        <f>+'Serie Gasto $Corrientes'!ER72*'Serie Gasto Constantes'!$AR$207</f>
        <v>282124207734.59515</v>
      </c>
      <c r="EG72" s="126">
        <f t="shared" si="111"/>
        <v>0.56086016842794051</v>
      </c>
      <c r="EH72" s="6">
        <f>+'Serie Gasto $Corrientes'!ET72*'Serie Gasto Constantes'!$AR$207</f>
        <v>72022972441.336792</v>
      </c>
      <c r="EI72" s="7">
        <f t="shared" si="112"/>
        <v>0.14318096549917472</v>
      </c>
      <c r="EJ72" s="6">
        <f>+'Serie Gasto $Corrientes'!EV72*'Serie Gasto Constantes'!$AR$207</f>
        <v>503020580914.79993</v>
      </c>
      <c r="EK72" s="6">
        <f>+'Serie Gasto $Corrientes'!EW72*'Serie Gasto Constantes'!$AR$207</f>
        <v>503020580914.79993</v>
      </c>
      <c r="EL72" s="6">
        <f>+'Serie Gasto $Corrientes'!EX72*'Serie Gasto Constantes'!$AR$207</f>
        <v>287172623938.96436</v>
      </c>
      <c r="EM72" s="126">
        <f t="shared" si="113"/>
        <v>0.57089637051571207</v>
      </c>
      <c r="EN72" s="6">
        <f>+'Serie Gasto $Corrientes'!EZ72*'Serie Gasto Constantes'!$AR$207</f>
        <v>104742969937.49159</v>
      </c>
      <c r="EO72" s="7">
        <f t="shared" si="114"/>
        <v>0.20822800082454804</v>
      </c>
      <c r="EP72" s="6">
        <f>+'Serie Gasto $Corrientes'!FB72*'Serie Gasto Constantes'!$AR$207</f>
        <v>503020580914.79993</v>
      </c>
      <c r="EQ72" s="6">
        <f>+'Serie Gasto $Corrientes'!FC72*'Serie Gasto Constantes'!$AR$207</f>
        <v>503020580914.79993</v>
      </c>
      <c r="ER72" s="6">
        <f>+'Serie Gasto $Corrientes'!FD72*'Serie Gasto Constantes'!$AR$207</f>
        <v>296206750441.32117</v>
      </c>
      <c r="ES72" s="126">
        <f t="shared" si="115"/>
        <v>0.58885612573273971</v>
      </c>
      <c r="ET72" s="6">
        <f>+'Serie Gasto $Corrientes'!FF72*'Serie Gasto Constantes'!$AR$207</f>
        <v>129065159870.27519</v>
      </c>
      <c r="EU72" s="7">
        <f t="shared" si="116"/>
        <v>0.2565802767663215</v>
      </c>
      <c r="EV72" s="6">
        <f>+'Serie Gasto $Corrientes'!FH72*'Serie Gasto Constantes'!$AR$207</f>
        <v>503020580914.79993</v>
      </c>
      <c r="EW72" s="6">
        <f>+'Serie Gasto $Corrientes'!FI72*'Serie Gasto Constantes'!$AR$207</f>
        <v>531911742550.96796</v>
      </c>
      <c r="EX72" s="6">
        <f>+'Serie Gasto $Corrientes'!FJ72*'Serie Gasto Constantes'!$AR$207</f>
        <v>323881023053.07837</v>
      </c>
      <c r="EY72" s="126">
        <f t="shared" si="117"/>
        <v>0.60889993046552071</v>
      </c>
      <c r="EZ72" s="6">
        <f>+'Serie Gasto $Corrientes'!FL72*'Serie Gasto Constantes'!$AR$207</f>
        <v>159985565329.4964</v>
      </c>
      <c r="FA72" s="7">
        <f t="shared" si="118"/>
        <v>0.30077464460970521</v>
      </c>
      <c r="FB72" s="6">
        <f>+'Serie Gasto $Corrientes'!FQ72*'Serie Gasto Constantes'!$AR$207</f>
        <v>503020580914.79993</v>
      </c>
      <c r="FC72" s="6">
        <f>+'Serie Gasto $Corrientes'!FR72*'Serie Gasto Constantes'!$AR$207</f>
        <v>531911742550.96796</v>
      </c>
      <c r="FD72" s="6">
        <f>+'Serie Gasto $Corrientes'!FS72*'Serie Gasto Constantes'!$AR$207</f>
        <v>375742216316.36035</v>
      </c>
      <c r="FE72" s="126">
        <f t="shared" si="78"/>
        <v>0.70639955138865285</v>
      </c>
      <c r="FF72" s="6">
        <f>+'Serie Gasto $Corrientes'!FU72*'Serie Gasto Constantes'!$AR$207</f>
        <v>195778410246.8064</v>
      </c>
      <c r="FG72" s="7">
        <f t="shared" si="79"/>
        <v>0.36806559168609976</v>
      </c>
      <c r="FH72" s="6">
        <f>+'Serie Gasto $Corrientes'!FW72*'Serie Gasto Constantes'!$AR$207</f>
        <v>503020580914.79993</v>
      </c>
      <c r="FI72" s="6">
        <f>+'Serie Gasto $Corrientes'!FX72*'Serie Gasto Constantes'!$AR$207</f>
        <v>531911742550.96796</v>
      </c>
      <c r="FJ72" s="6">
        <f>+'Serie Gasto $Corrientes'!FY72*'Serie Gasto Constantes'!$AR$207</f>
        <v>411864988571.29077</v>
      </c>
      <c r="FK72" s="126">
        <f t="shared" si="80"/>
        <v>0.7743107655342385</v>
      </c>
      <c r="FL72" s="6">
        <f>+'Serie Gasto $Corrientes'!GA72*'Serie Gasto Constantes'!$AR$207</f>
        <v>218819403971.98438</v>
      </c>
      <c r="FM72" s="7">
        <f t="shared" si="81"/>
        <v>0.41138291650144765</v>
      </c>
      <c r="FN72" s="6">
        <f>+'Serie Gasto $Corrientes'!GC72*'Serie Gasto Constantes'!$AR$207</f>
        <v>503020580914.79993</v>
      </c>
      <c r="FO72" s="6">
        <f>+'Serie Gasto $Corrientes'!GD72*'Serie Gasto Constantes'!$AR$207</f>
        <v>528305886020.63995</v>
      </c>
      <c r="FP72" s="6">
        <f>+'Serie Gasto $Corrientes'!GE72*'Serie Gasto Constantes'!$AR$207</f>
        <v>511142039760.68994</v>
      </c>
      <c r="FQ72" s="126">
        <f t="shared" si="119"/>
        <v>0.96751153694456571</v>
      </c>
      <c r="FR72" s="6">
        <f>+'Serie Gasto $Corrientes'!GG72*'Serie Gasto Constantes'!$AR$207</f>
        <v>287528675723.43719</v>
      </c>
      <c r="FS72" s="7">
        <f t="shared" si="120"/>
        <v>0.54424658769030632</v>
      </c>
      <c r="FT72" s="6">
        <f>+'Serie Gasto $Corrientes'!GI72*'Serie Gasto Constantes'!$AS$207</f>
        <v>719149683000</v>
      </c>
      <c r="FU72" s="6">
        <f>+'Serie Gasto $Corrientes'!GJ72*'Serie Gasto Constantes'!$AS$207</f>
        <v>719149683000</v>
      </c>
      <c r="FV72" s="6">
        <f>+'Serie Gasto $Corrientes'!GK72*'Serie Gasto Constantes'!$AS$207</f>
        <v>27192190841</v>
      </c>
      <c r="FW72" s="126">
        <f t="shared" si="121"/>
        <v>3.781158705036932E-2</v>
      </c>
      <c r="FX72" s="6">
        <f>+'Serie Gasto $Corrientes'!GM72*'Serie Gasto Constantes'!$AS$207</f>
        <v>0</v>
      </c>
      <c r="FY72" s="7">
        <f t="shared" si="122"/>
        <v>0</v>
      </c>
      <c r="FZ72" s="6">
        <f>+'Serie Gasto $Corrientes'!GO72*'Serie Gasto Constantes'!$AS$207</f>
        <v>719149683000</v>
      </c>
      <c r="GA72" s="6">
        <f>+'Serie Gasto $Corrientes'!GP72*'Serie Gasto Constantes'!$AS$207</f>
        <v>719149683000</v>
      </c>
      <c r="GB72" s="6">
        <f>+'Serie Gasto $Corrientes'!GQ72*'Serie Gasto Constantes'!$AS$207</f>
        <v>71065373754</v>
      </c>
      <c r="GC72" s="126">
        <f t="shared" si="123"/>
        <v>9.8818612361120939E-2</v>
      </c>
      <c r="GD72" s="6">
        <f>+'Serie Gasto $Corrientes'!GS72*'Serie Gasto Constantes'!$AS$207</f>
        <v>264148430</v>
      </c>
      <c r="GE72" s="7">
        <f t="shared" si="124"/>
        <v>3.6730660701688719E-4</v>
      </c>
      <c r="GF72" s="6">
        <f>+'Serie Gasto $Corrientes'!GU72*'Serie Gasto Constantes'!$AS$207</f>
        <v>719149683000</v>
      </c>
      <c r="GG72" s="6">
        <f>+'Serie Gasto $Corrientes'!GV72*'Serie Gasto Constantes'!$AS$207</f>
        <v>719149683000</v>
      </c>
      <c r="GH72" s="6">
        <f>+'Serie Gasto $Corrientes'!GW72*'Serie Gasto Constantes'!$AS$207</f>
        <v>122520334926</v>
      </c>
      <c r="GI72" s="126">
        <f t="shared" si="125"/>
        <v>0.17036833613677613</v>
      </c>
      <c r="GJ72" s="6">
        <f>+'Serie Gasto $Corrientes'!GY72*'Serie Gasto Constantes'!$AS$207</f>
        <v>3644974925</v>
      </c>
      <c r="GK72" s="7">
        <f t="shared" si="126"/>
        <v>5.0684509931154349E-3</v>
      </c>
      <c r="GL72" s="6">
        <f>+'Serie Gasto $Corrientes'!HA72*'Serie Gasto Constantes'!$AS$207</f>
        <v>719149683000</v>
      </c>
      <c r="GM72" s="6">
        <f>+'Serie Gasto $Corrientes'!HB72*'Serie Gasto Constantes'!$AS$207</f>
        <v>719149683000</v>
      </c>
      <c r="GN72" s="6">
        <f>+'Serie Gasto $Corrientes'!HC72*'Serie Gasto Constantes'!$AS$207</f>
        <v>149296665308</v>
      </c>
      <c r="GO72" s="126">
        <f t="shared" si="127"/>
        <v>0.20760165628551072</v>
      </c>
      <c r="GP72" s="6">
        <f>+'Serie Gasto $Corrientes'!HE72*'Serie Gasto Constantes'!$AS$207</f>
        <v>18130102954</v>
      </c>
      <c r="GQ72" s="7">
        <f t="shared" si="128"/>
        <v>2.5210472009621954E-2</v>
      </c>
      <c r="GR72" s="6">
        <f>+'Serie Gasto $Corrientes'!HG72*'Serie Gasto Constantes'!$AS$207</f>
        <v>719149683000</v>
      </c>
      <c r="GS72" s="6">
        <f>+'Serie Gasto $Corrientes'!HH72*'Serie Gasto Constantes'!$AS$207</f>
        <v>719149683000</v>
      </c>
      <c r="GT72" s="6">
        <f>+'Serie Gasto $Corrientes'!HI72*'Serie Gasto Constantes'!$AS$207</f>
        <v>193606351461</v>
      </c>
      <c r="GU72" s="126">
        <f t="shared" si="129"/>
        <v>0.26921565292687477</v>
      </c>
      <c r="GV72" s="6">
        <f>+'Serie Gasto $Corrientes'!HK72*'Serie Gasto Constantes'!$AS$207</f>
        <v>32081676887</v>
      </c>
      <c r="GW72" s="7">
        <f t="shared" si="130"/>
        <v>4.4610569461934951E-2</v>
      </c>
      <c r="GX72" s="6">
        <f>+'Serie Gasto $Corrientes'!HM72*'Serie Gasto Constantes'!$AS$207</f>
        <v>719149683000</v>
      </c>
      <c r="GY72" s="6">
        <f>+'Serie Gasto $Corrientes'!HN72*'Serie Gasto Constantes'!$AS$207</f>
        <v>719149683000</v>
      </c>
      <c r="GZ72" s="6">
        <f>+'Serie Gasto $Corrientes'!HO72*'Serie Gasto Constantes'!$AS$207</f>
        <v>262097547352</v>
      </c>
      <c r="HA72" s="126">
        <f t="shared" si="131"/>
        <v>0.36445479091172733</v>
      </c>
      <c r="HB72" s="6">
        <f>+'Serie Gasto $Corrientes'!HQ72*'Serie Gasto Constantes'!$AS$207</f>
        <v>45612510337</v>
      </c>
      <c r="HC72" s="7">
        <f t="shared" si="132"/>
        <v>6.3425614187470905E-2</v>
      </c>
    </row>
    <row r="73" spans="1:211" x14ac:dyDescent="0.35">
      <c r="A73" s="43" t="s">
        <v>46</v>
      </c>
      <c r="B73" s="3"/>
      <c r="C73" s="1"/>
      <c r="D73" s="4"/>
      <c r="E73" s="3"/>
      <c r="F73" s="1"/>
      <c r="G73" s="4"/>
      <c r="H73" s="3"/>
      <c r="I73" s="1"/>
      <c r="J73" s="4"/>
      <c r="K73" s="3"/>
      <c r="L73" s="1"/>
      <c r="M73" s="4"/>
      <c r="N73" s="3"/>
      <c r="O73" s="1"/>
      <c r="P73" s="4"/>
      <c r="Q73" s="3">
        <f>+'Serie Gasto $Corrientes'!Q73*'Serie Gasto Constantes'!$AA$207</f>
        <v>118317675518.78421</v>
      </c>
      <c r="R73" s="1">
        <f>+'Serie Gasto $Corrientes'!R73*'Serie Gasto Constantes'!$AA$207</f>
        <v>111981207693.26401</v>
      </c>
      <c r="S73" s="4">
        <f t="shared" ref="S73:S137" si="133">+R73/Q73</f>
        <v>0.94644529823851875</v>
      </c>
      <c r="T73" s="3">
        <f>+'Serie Gasto $Corrientes'!T73*'Serie Gasto Constantes'!$AB$207</f>
        <v>140599551890.8511</v>
      </c>
      <c r="U73" s="1">
        <f>+'Serie Gasto $Corrientes'!U73*'Serie Gasto Constantes'!$AB$207</f>
        <v>130392968018.42166</v>
      </c>
      <c r="V73" s="4">
        <f t="shared" ref="V73:V137" si="134">+U73/T73</f>
        <v>0.92740671122228813</v>
      </c>
      <c r="W73" s="3">
        <f>+'Serie Gasto $Corrientes'!W73*'Serie Gasto Constantes'!$AC$207</f>
        <v>160029405321.48553</v>
      </c>
      <c r="X73" s="1">
        <f>+'Serie Gasto $Corrientes'!X73*'Serie Gasto Constantes'!$AC$207</f>
        <v>150164102650.91226</v>
      </c>
      <c r="Y73" s="4">
        <f t="shared" ref="Y73:Y137" si="135">+X73/W73</f>
        <v>0.93835318796095812</v>
      </c>
      <c r="Z73" s="3">
        <f>+'Serie Gasto $Corrientes'!Z73*'Serie Gasto Constantes'!$AD$207</f>
        <v>142938649321.48889</v>
      </c>
      <c r="AA73" s="1">
        <f>+'Serie Gasto $Corrientes'!AA73*'Serie Gasto Constantes'!$AD$207</f>
        <v>136262852421.13213</v>
      </c>
      <c r="AB73" s="4">
        <f t="shared" ref="AB73:AB137" si="136">+AA73/Z73</f>
        <v>0.95329606840385084</v>
      </c>
      <c r="AC73" s="3">
        <f>+'Serie Gasto $Corrientes'!AC73*'Serie Gasto Constantes'!$AE$207</f>
        <v>129566186416.11008</v>
      </c>
      <c r="AD73" s="1">
        <f>+'Serie Gasto $Corrientes'!AD73*'Serie Gasto Constantes'!$AE$207</f>
        <v>112555412262.31703</v>
      </c>
      <c r="AE73" s="125">
        <f t="shared" ref="AE73:AE137" si="137">+AD73/AC73</f>
        <v>0.86870977201442157</v>
      </c>
      <c r="AF73" s="3">
        <f>+'Serie Gasto $Corrientes'!AF73*'Serie Gasto Constantes'!$AF$207</f>
        <v>118306907204.73134</v>
      </c>
      <c r="AG73" s="1">
        <f>+'Serie Gasto $Corrientes'!AG73*'Serie Gasto Constantes'!$AF$207</f>
        <v>117294611434.73703</v>
      </c>
      <c r="AH73" s="1">
        <f>+'Serie Gasto $Corrientes'!AH73*'Serie Gasto Constantes'!$AF$207</f>
        <v>109457097965.4798</v>
      </c>
      <c r="AI73" s="125">
        <f>+AH73/AG73</f>
        <v>0.93318095884039787</v>
      </c>
      <c r="AJ73" s="1">
        <f>+'Serie Gasto $Corrientes'!AJ73*'Serie Gasto Constantes'!$AF$207</f>
        <v>71682532765.959381</v>
      </c>
      <c r="AK73" s="125">
        <f t="shared" ref="AK73:AK133" si="138">+AJ73/AG73</f>
        <v>0.61113236055045628</v>
      </c>
      <c r="AL73" s="3">
        <f>+'Serie Gasto $Corrientes'!AL73*'Serie Gasto Constantes'!$AG$207</f>
        <v>108118827008.84705</v>
      </c>
      <c r="AM73" s="1">
        <f>+'Serie Gasto $Corrientes'!AM73*'Serie Gasto Constantes'!$AG$207</f>
        <v>129456552494.4901</v>
      </c>
      <c r="AN73" s="1">
        <f>+'Serie Gasto $Corrientes'!AN73*'Serie Gasto Constantes'!$AG$207</f>
        <v>113206601473.72372</v>
      </c>
      <c r="AO73" s="125">
        <f t="shared" si="83"/>
        <v>0.87447563906463521</v>
      </c>
      <c r="AP73" s="1">
        <f>+'Serie Gasto $Corrientes'!AP73*'Serie Gasto Constantes'!$AG$207</f>
        <v>63554777429.37236</v>
      </c>
      <c r="AQ73" s="125">
        <f t="shared" ref="AQ73:AQ133" si="139">+AP73/AM73</f>
        <v>0.49093519180558565</v>
      </c>
      <c r="AR73" s="3">
        <f>+'Serie Gasto $Corrientes'!AR73*'Serie Gasto Constantes'!$AH$207</f>
        <v>103349544078.60313</v>
      </c>
      <c r="AS73" s="1">
        <f>+'Serie Gasto $Corrientes'!AS73*'Serie Gasto Constantes'!$AH$207</f>
        <v>103349544078.60313</v>
      </c>
      <c r="AT73" s="1">
        <f>+'Serie Gasto $Corrientes'!AT73*'Serie Gasto Constantes'!$AH$207</f>
        <v>96776998559.221466</v>
      </c>
      <c r="AU73" s="125">
        <f t="shared" si="84"/>
        <v>0.93640469749549282</v>
      </c>
      <c r="AV73" s="1">
        <f>+'Serie Gasto $Corrientes'!AV73*'Serie Gasto Constantes'!$AH$207</f>
        <v>58253534117.61953</v>
      </c>
      <c r="AW73" s="125">
        <f t="shared" ref="AW73:AW133" si="140">+AV73/AS73</f>
        <v>0.56365545331592792</v>
      </c>
      <c r="AX73" s="3">
        <f>+'Serie Gasto $Corrientes'!AX73*'Serie Gasto Constantes'!$AI$207</f>
        <v>85670342815.040543</v>
      </c>
      <c r="AY73" s="1">
        <f>+'Serie Gasto $Corrientes'!AY73*'Serie Gasto Constantes'!$AI$207</f>
        <v>89625887673.643616</v>
      </c>
      <c r="AZ73" s="1">
        <f>+'Serie Gasto $Corrientes'!AZ73*'Serie Gasto Constantes'!$AI$207</f>
        <v>77489237770.237885</v>
      </c>
      <c r="BA73" s="125">
        <f t="shared" si="85"/>
        <v>0.86458544268371285</v>
      </c>
      <c r="BB73" s="1">
        <f>+'Serie Gasto $Corrientes'!BB73*'Serie Gasto Constantes'!$AI$207</f>
        <v>58802637192.84243</v>
      </c>
      <c r="BC73" s="125">
        <f t="shared" ref="BC73:BC133" si="141">+BB73/AY73</f>
        <v>0.6560898722360391</v>
      </c>
      <c r="BD73" s="3">
        <f>+'Serie Gasto $Corrientes'!BD73*'Serie Gasto Constantes'!$AJ$207</f>
        <v>78055498037.384079</v>
      </c>
      <c r="BE73" s="1">
        <f>+'Serie Gasto $Corrientes'!BE73*'Serie Gasto Constantes'!$AJ$207</f>
        <v>77088054489.912598</v>
      </c>
      <c r="BF73" s="1">
        <f>+'Serie Gasto $Corrientes'!BF73*'Serie Gasto Constantes'!$AJ$207</f>
        <v>73860378241.131577</v>
      </c>
      <c r="BG73" s="125">
        <f t="shared" si="86"/>
        <v>0.95813000768876089</v>
      </c>
      <c r="BH73" s="1">
        <f>+'Serie Gasto $Corrientes'!BH73*'Serie Gasto Constantes'!$AJ$207</f>
        <v>48412546190.878502</v>
      </c>
      <c r="BI73" s="125">
        <f t="shared" ref="BI73:BI133" si="142">+BH73/BE73</f>
        <v>0.62801618890529343</v>
      </c>
      <c r="BJ73" s="3">
        <f>+'Serie Gasto $Corrientes'!BJ73*'Serie Gasto Constantes'!$AK$207</f>
        <v>77664069970.305237</v>
      </c>
      <c r="BK73" s="1">
        <f>+'Serie Gasto $Corrientes'!BK73*'Serie Gasto Constantes'!$AK$207</f>
        <v>77664069970.305237</v>
      </c>
      <c r="BL73" s="1">
        <f>+'Serie Gasto $Corrientes'!BL73*'Serie Gasto Constantes'!$AK$207</f>
        <v>75782936916.876968</v>
      </c>
      <c r="BM73" s="125">
        <f t="shared" si="87"/>
        <v>0.97577859293045655</v>
      </c>
      <c r="BN73" s="1">
        <f>+'Serie Gasto $Corrientes'!BN73*'Serie Gasto Constantes'!$AK$207</f>
        <v>50159740813.239243</v>
      </c>
      <c r="BO73" s="125">
        <f t="shared" ref="BO73:BO133" si="143">+BN73/BK73</f>
        <v>0.64585516613303628</v>
      </c>
      <c r="BP73" s="3">
        <f>+'Serie Gasto $Corrientes'!BP73*'Serie Gasto Constantes'!$AL$207</f>
        <v>89741957423.476791</v>
      </c>
      <c r="BQ73" s="1">
        <f>+'Serie Gasto $Corrientes'!BQ73*'Serie Gasto Constantes'!$AL$207</f>
        <v>88623203103.9888</v>
      </c>
      <c r="BR73" s="1">
        <f>+'Serie Gasto $Corrientes'!BR73*'Serie Gasto Constantes'!$AL$207</f>
        <v>85668997518.633804</v>
      </c>
      <c r="BS73" s="125">
        <f t="shared" si="88"/>
        <v>0.96666555166271084</v>
      </c>
      <c r="BT73" s="1">
        <f>+'Serie Gasto $Corrientes'!BT73*'Serie Gasto Constantes'!$AL$207</f>
        <v>63653334717.695755</v>
      </c>
      <c r="BU73" s="125">
        <f t="shared" ref="BU73:BU133" si="144">+BT73/BQ73</f>
        <v>0.71824683026866143</v>
      </c>
      <c r="BV73" s="3">
        <f>+'Serie Gasto $Corrientes'!BV73*'Serie Gasto Constantes'!$AM$207</f>
        <v>89993293715.952835</v>
      </c>
      <c r="BW73" s="1">
        <f>+'Serie Gasto $Corrientes'!BW73*'Serie Gasto Constantes'!$AM$207</f>
        <v>89550149717.438644</v>
      </c>
      <c r="BX73" s="1">
        <f>+'Serie Gasto $Corrientes'!BX73*'Serie Gasto Constantes'!$AM$207</f>
        <v>88449292280.351654</v>
      </c>
      <c r="BY73" s="125">
        <f t="shared" si="89"/>
        <v>0.987706805174971</v>
      </c>
      <c r="BZ73" s="1">
        <f>+'Serie Gasto $Corrientes'!BZ73*'Serie Gasto Constantes'!$AM$207</f>
        <v>68972975067.284149</v>
      </c>
      <c r="CA73" s="125">
        <f t="shared" ref="CA73:CA133" si="145">+BZ73/BW73</f>
        <v>0.77021618930752744</v>
      </c>
      <c r="CB73" s="3">
        <f>+'Serie Gasto $Corrientes'!CB73*'Serie Gasto Constantes'!$AN$207</f>
        <v>84898349304.395905</v>
      </c>
      <c r="CC73" s="1">
        <f>+'Serie Gasto $Corrientes'!CC73*'Serie Gasto Constantes'!$AN$207</f>
        <v>88743666551.798996</v>
      </c>
      <c r="CD73" s="1">
        <f>+'Serie Gasto $Corrientes'!CD73*'Serie Gasto Constantes'!$AN$207</f>
        <v>86690308159.78212</v>
      </c>
      <c r="CE73" s="125">
        <f t="shared" si="90"/>
        <v>0.97686191621552676</v>
      </c>
      <c r="CF73" s="1">
        <f>+'Serie Gasto $Corrientes'!CF73*'Serie Gasto Constantes'!$AN$207</f>
        <v>64986540553.574547</v>
      </c>
      <c r="CG73" s="4">
        <f t="shared" si="97"/>
        <v>0.73229496907976421</v>
      </c>
      <c r="CH73" s="1">
        <f>+'Serie Gasto $Corrientes'!CH73*'Serie Gasto Constantes'!$AO$207</f>
        <v>85476323274.891953</v>
      </c>
      <c r="CI73" s="1">
        <f>+'Serie Gasto $Corrientes'!CI73*'Serie Gasto Constantes'!$AO$207</f>
        <v>82595838735.396957</v>
      </c>
      <c r="CJ73" s="1">
        <f>+'Serie Gasto $Corrientes'!CJ73*'Serie Gasto Constantes'!$AO$207</f>
        <v>81325346787.519104</v>
      </c>
      <c r="CK73" s="125">
        <f t="shared" si="93"/>
        <v>0.98461796662725365</v>
      </c>
      <c r="CL73" s="1">
        <f>+'Serie Gasto $Corrientes'!CL73*'Serie Gasto Constantes'!$AO$207</f>
        <v>70930120142.158524</v>
      </c>
      <c r="CM73" s="4">
        <f t="shared" si="98"/>
        <v>0.85876142464500438</v>
      </c>
      <c r="CN73" s="1">
        <f>+'Serie Gasto $Corrientes'!CN73*'Serie Gasto Constantes'!$AP$207</f>
        <v>100633416760.34619</v>
      </c>
      <c r="CO73" s="1">
        <f>+'Serie Gasto $Corrientes'!CO73*'Serie Gasto Constantes'!$AP$207</f>
        <v>99056636413.814178</v>
      </c>
      <c r="CP73" s="1">
        <f>+'Serie Gasto $Corrientes'!CP73*'Serie Gasto Constantes'!$AP$207</f>
        <v>87572971561.452927</v>
      </c>
      <c r="CQ73" s="125">
        <f t="shared" si="94"/>
        <v>0.8840697073097894</v>
      </c>
      <c r="CR73" s="1">
        <f>+'Serie Gasto $Corrientes'!CR73*'Serie Gasto Constantes'!$AP$207</f>
        <v>69724970125.580032</v>
      </c>
      <c r="CS73" s="4">
        <f t="shared" si="99"/>
        <v>0.70388994266169502</v>
      </c>
      <c r="CT73" s="1">
        <f>+'Serie Gasto $Corrientes'!DC73*'Serie Gasto Constantes'!$AQ$207</f>
        <v>71780264417.480331</v>
      </c>
      <c r="CU73" s="1">
        <f>+'Serie Gasto $Corrientes'!DD73*'Serie Gasto Constantes'!$AQ$207</f>
        <v>70426212378.553421</v>
      </c>
      <c r="CV73" s="1">
        <f>+'Serie Gasto $Corrientes'!DE73*'Serie Gasto Constantes'!$AQ$207</f>
        <v>65575210132.589378</v>
      </c>
      <c r="CW73" s="125">
        <f t="shared" si="95"/>
        <v>0.93111936476309354</v>
      </c>
      <c r="CX73" s="1">
        <f>+'Serie Gasto $Corrientes'!DG73*'Serie Gasto Constantes'!$AQ$207</f>
        <v>51644151347.832626</v>
      </c>
      <c r="CY73" s="4">
        <f t="shared" si="100"/>
        <v>0.73330865885895047</v>
      </c>
      <c r="CZ73" s="1">
        <f>+'Serie Gasto $Corrientes'!DL73*'Serie Gasto Constantes'!$AR$207</f>
        <v>76895944086</v>
      </c>
      <c r="DA73" s="1">
        <f>+'Serie Gasto $Corrientes'!DM73*'Serie Gasto Constantes'!$AR$207</f>
        <v>76895944086</v>
      </c>
      <c r="DB73" s="1">
        <f>+'Serie Gasto $Corrientes'!DN73*'Serie Gasto Constantes'!$AR$207</f>
        <v>4950109371.7296</v>
      </c>
      <c r="DC73" s="125">
        <f t="shared" si="101"/>
        <v>6.4374128318047896E-2</v>
      </c>
      <c r="DD73" s="1">
        <f>+'Serie Gasto $Corrientes'!DP73*'Serie Gasto Constantes'!$AR$207</f>
        <v>1027815625.2936</v>
      </c>
      <c r="DE73" s="4">
        <f t="shared" si="102"/>
        <v>1.3366317788414128E-2</v>
      </c>
      <c r="DF73" s="1">
        <f>+'Serie Gasto $Corrientes'!DR73*'Serie Gasto Constantes'!$AR$207</f>
        <v>76895944086</v>
      </c>
      <c r="DG73" s="1">
        <f>+'Serie Gasto $Corrientes'!DS73*'Serie Gasto Constantes'!$AR$207</f>
        <v>76895944086</v>
      </c>
      <c r="DH73" s="1">
        <f>+'Serie Gasto $Corrientes'!DT73*'Serie Gasto Constantes'!$AR$207</f>
        <v>11408573777.3592</v>
      </c>
      <c r="DI73" s="125">
        <f t="shared" si="103"/>
        <v>0.14836379100307182</v>
      </c>
      <c r="DJ73" s="1">
        <f>+'Serie Gasto $Corrientes'!DV73*'Serie Gasto Constantes'!$AR$207</f>
        <v>3713831220.4811997</v>
      </c>
      <c r="DK73" s="4">
        <f t="shared" si="104"/>
        <v>4.8296841460554428E-2</v>
      </c>
      <c r="DL73" s="1">
        <f>+'Serie Gasto $Corrientes'!DX73*'Serie Gasto Constantes'!$AR$207</f>
        <v>76895944086</v>
      </c>
      <c r="DM73" s="1">
        <f>+'Serie Gasto $Corrientes'!DY73*'Serie Gasto Constantes'!$AR$207</f>
        <v>76895944086</v>
      </c>
      <c r="DN73" s="1">
        <f>+'Serie Gasto $Corrientes'!DZ73*'Serie Gasto Constantes'!$AR$207</f>
        <v>22696555616.747997</v>
      </c>
      <c r="DO73" s="125">
        <f t="shared" si="105"/>
        <v>0.29515933364917524</v>
      </c>
      <c r="DP73" s="1">
        <f>+'Serie Gasto $Corrientes'!EB73*'Serie Gasto Constantes'!$AR$207</f>
        <v>6752542319.7491999</v>
      </c>
      <c r="DQ73" s="4">
        <f t="shared" si="106"/>
        <v>8.7814024523805753E-2</v>
      </c>
      <c r="DR73" s="1">
        <f>+'Serie Gasto $Corrientes'!ED73*'Serie Gasto Constantes'!$AR$207</f>
        <v>76895944086</v>
      </c>
      <c r="DS73" s="1">
        <f>+'Serie Gasto $Corrientes'!EE73*'Serie Gasto Constantes'!$AR$207</f>
        <v>76895944086</v>
      </c>
      <c r="DT73" s="1">
        <f>+'Serie Gasto $Corrientes'!EF73*'Serie Gasto Constantes'!$AR$207</f>
        <v>28945943202.071999</v>
      </c>
      <c r="DU73" s="125">
        <f t="shared" si="107"/>
        <v>0.37643003862074981</v>
      </c>
      <c r="DV73" s="1">
        <f>+'Serie Gasto $Corrientes'!EH73*'Serie Gasto Constantes'!$AR$207</f>
        <v>10142367934.764</v>
      </c>
      <c r="DW73" s="4">
        <f t="shared" si="108"/>
        <v>0.13189730687773119</v>
      </c>
      <c r="DX73" s="1">
        <f>+'Serie Gasto $Corrientes'!EJ73*'Serie Gasto Constantes'!$AR$207</f>
        <v>76895944086</v>
      </c>
      <c r="DY73" s="1">
        <f>+'Serie Gasto $Corrientes'!EK73*'Serie Gasto Constantes'!$AR$207</f>
        <v>76752286863.610794</v>
      </c>
      <c r="DZ73" s="1">
        <f>+'Serie Gasto $Corrientes'!EL73*'Serie Gasto Constantes'!$AR$207</f>
        <v>33334458906.496796</v>
      </c>
      <c r="EA73" s="125">
        <f t="shared" si="109"/>
        <v>0.43431225659415595</v>
      </c>
      <c r="EB73" s="1">
        <f>+'Serie Gasto $Corrientes'!EN73*'Serie Gasto Constantes'!$AR$207</f>
        <v>14704039347.815998</v>
      </c>
      <c r="EC73" s="4">
        <f t="shared" si="110"/>
        <v>0.19157786625882758</v>
      </c>
      <c r="ED73" s="1">
        <f>+'Serie Gasto $Corrientes'!EP73*'Serie Gasto Constantes'!$AR$207</f>
        <v>76895944086</v>
      </c>
      <c r="EE73" s="1">
        <f>+'Serie Gasto $Corrientes'!EQ73*'Serie Gasto Constantes'!$AR$207</f>
        <v>76752286863.610794</v>
      </c>
      <c r="EF73" s="1">
        <f>+'Serie Gasto $Corrientes'!ER73*'Serie Gasto Constantes'!$AR$207</f>
        <v>35127793799.279999</v>
      </c>
      <c r="EG73" s="125">
        <f t="shared" si="111"/>
        <v>0.45767748733926678</v>
      </c>
      <c r="EH73" s="1">
        <f>+'Serie Gasto $Corrientes'!ET73*'Serie Gasto Constantes'!$AR$207</f>
        <v>18988659295.850399</v>
      </c>
      <c r="EI73" s="4">
        <f t="shared" si="112"/>
        <v>0.24740186998718805</v>
      </c>
      <c r="EJ73" s="1">
        <f>+'Serie Gasto $Corrientes'!EV73*'Serie Gasto Constantes'!$AR$207</f>
        <v>76895944086</v>
      </c>
      <c r="EK73" s="1">
        <f>+'Serie Gasto $Corrientes'!EW73*'Serie Gasto Constantes'!$AR$207</f>
        <v>76752286863.610794</v>
      </c>
      <c r="EL73" s="1">
        <f>+'Serie Gasto $Corrientes'!EX73*'Serie Gasto Constantes'!$AR$207</f>
        <v>38084185866.323997</v>
      </c>
      <c r="EM73" s="125">
        <f t="shared" si="113"/>
        <v>0.49619610597401209</v>
      </c>
      <c r="EN73" s="1">
        <f>+'Serie Gasto $Corrientes'!EZ73*'Serie Gasto Constantes'!$AR$207</f>
        <v>22972360705.850399</v>
      </c>
      <c r="EO73" s="4">
        <f t="shared" si="114"/>
        <v>0.29930522782562036</v>
      </c>
      <c r="EP73" s="1">
        <f>+'Serie Gasto $Corrientes'!FB73*'Serie Gasto Constantes'!$AR$207</f>
        <v>76895944086</v>
      </c>
      <c r="EQ73" s="1">
        <f>+'Serie Gasto $Corrientes'!FC73*'Serie Gasto Constantes'!$AR$207</f>
        <v>76752286863.610794</v>
      </c>
      <c r="ER73" s="1">
        <f>+'Serie Gasto $Corrientes'!FD73*'Serie Gasto Constantes'!$AR$207</f>
        <v>44412743687.176796</v>
      </c>
      <c r="ES73" s="125">
        <f t="shared" si="115"/>
        <v>0.57865042856766558</v>
      </c>
      <c r="ET73" s="1">
        <f>+'Serie Gasto $Corrientes'!FF73*'Serie Gasto Constantes'!$AR$207</f>
        <v>27229651117.562397</v>
      </c>
      <c r="EU73" s="4">
        <f t="shared" si="116"/>
        <v>0.35477315699986406</v>
      </c>
      <c r="EV73" s="1">
        <f>+'Serie Gasto $Corrientes'!FH73*'Serie Gasto Constantes'!$AR$207</f>
        <v>76895944086</v>
      </c>
      <c r="EW73" s="1">
        <f>+'Serie Gasto $Corrientes'!FI73*'Serie Gasto Constantes'!$AR$207</f>
        <v>76729996827.026398</v>
      </c>
      <c r="EX73" s="1">
        <f>+'Serie Gasto $Corrientes'!FJ73*'Serie Gasto Constantes'!$AR$207</f>
        <v>49953526087.249199</v>
      </c>
      <c r="EY73" s="125">
        <f t="shared" si="117"/>
        <v>0.65102995116577678</v>
      </c>
      <c r="EZ73" s="1">
        <f>+'Serie Gasto $Corrientes'!FL73*'Serie Gasto Constantes'!$AR$207</f>
        <v>31337364701.713196</v>
      </c>
      <c r="FA73" s="4">
        <f t="shared" si="118"/>
        <v>0.40841086925049008</v>
      </c>
      <c r="FB73" s="1">
        <f>+'Serie Gasto $Corrientes'!FQ73*'Serie Gasto Constantes'!$AR$207</f>
        <v>76895944086</v>
      </c>
      <c r="FC73" s="1">
        <f>+'Serie Gasto $Corrientes'!FR73*'Serie Gasto Constantes'!$AR$207</f>
        <v>76729996827.026398</v>
      </c>
      <c r="FD73" s="1">
        <f>+'Serie Gasto $Corrientes'!FS73*'Serie Gasto Constantes'!$AR$207</f>
        <v>52065775736.129997</v>
      </c>
      <c r="FE73" s="125">
        <f t="shared" si="78"/>
        <v>0.67855829387693933</v>
      </c>
      <c r="FF73" s="1">
        <f>+'Serie Gasto $Corrientes'!FU73*'Serie Gasto Constantes'!$AR$207</f>
        <v>35575015939.2108</v>
      </c>
      <c r="FG73" s="4">
        <f t="shared" si="79"/>
        <v>0.46363896012413636</v>
      </c>
      <c r="FH73" s="1">
        <f>+'Serie Gasto $Corrientes'!FW73*'Serie Gasto Constantes'!$AR$207</f>
        <v>76895944086</v>
      </c>
      <c r="FI73" s="1">
        <f>+'Serie Gasto $Corrientes'!FX73*'Serie Gasto Constantes'!$AR$207</f>
        <v>76729996827.026398</v>
      </c>
      <c r="FJ73" s="1">
        <f>+'Serie Gasto $Corrientes'!FY73*'Serie Gasto Constantes'!$AR$207</f>
        <v>58418668487.649597</v>
      </c>
      <c r="FK73" s="125">
        <f t="shared" si="80"/>
        <v>0.76135371958040987</v>
      </c>
      <c r="FL73" s="1">
        <f>+'Serie Gasto $Corrientes'!GA73*'Serie Gasto Constantes'!$AR$207</f>
        <v>42319681427.945999</v>
      </c>
      <c r="FM73" s="4">
        <f t="shared" si="81"/>
        <v>0.55154024733440177</v>
      </c>
      <c r="FN73" s="1">
        <f>+'Serie Gasto $Corrientes'!GC73*'Serie Gasto Constantes'!$AR$207</f>
        <v>76895944086</v>
      </c>
      <c r="FO73" s="1">
        <f>+'Serie Gasto $Corrientes'!GD73*'Serie Gasto Constantes'!$AR$207</f>
        <v>77890810345.701599</v>
      </c>
      <c r="FP73" s="1">
        <f>+'Serie Gasto $Corrientes'!GE73*'Serie Gasto Constantes'!$AR$207</f>
        <v>70692196054.412399</v>
      </c>
      <c r="FQ73" s="125">
        <f t="shared" si="119"/>
        <v>0.90758069842463185</v>
      </c>
      <c r="FR73" s="1">
        <f>+'Serie Gasto $Corrientes'!GG73*'Serie Gasto Constantes'!$AR$207</f>
        <v>57812446365.913193</v>
      </c>
      <c r="FS73" s="4">
        <f t="shared" si="120"/>
        <v>0.74222422528826049</v>
      </c>
      <c r="FT73" s="1">
        <f>+'Serie Gasto $Corrientes'!GI73*'Serie Gasto Constantes'!$AS$207</f>
        <v>89848889000</v>
      </c>
      <c r="FU73" s="1">
        <f>+'Serie Gasto $Corrientes'!GJ73*'Serie Gasto Constantes'!$AS$207</f>
        <v>89848889000</v>
      </c>
      <c r="FV73" s="1">
        <f>+'Serie Gasto $Corrientes'!GK73*'Serie Gasto Constantes'!$AS$207</f>
        <v>7346882124</v>
      </c>
      <c r="FW73" s="125">
        <f t="shared" si="121"/>
        <v>8.1769315188749858E-2</v>
      </c>
      <c r="FX73" s="1">
        <f>+'Serie Gasto $Corrientes'!GM73*'Serie Gasto Constantes'!$AS$207</f>
        <v>970675320</v>
      </c>
      <c r="FY73" s="4">
        <f t="shared" si="122"/>
        <v>1.0803420396216585E-2</v>
      </c>
      <c r="FZ73" s="1">
        <f>+'Serie Gasto $Corrientes'!GO73*'Serie Gasto Constantes'!$AS$207</f>
        <v>89848889000</v>
      </c>
      <c r="GA73" s="1">
        <f>+'Serie Gasto $Corrientes'!GP73*'Serie Gasto Constantes'!$AS$207</f>
        <v>89848889000</v>
      </c>
      <c r="GB73" s="1">
        <f>+'Serie Gasto $Corrientes'!GQ73*'Serie Gasto Constantes'!$AS$207</f>
        <v>21203946518</v>
      </c>
      <c r="GC73" s="125">
        <f t="shared" si="123"/>
        <v>0.23599564506579485</v>
      </c>
      <c r="GD73" s="1">
        <f>+'Serie Gasto $Corrientes'!GS73*'Serie Gasto Constantes'!$AS$207</f>
        <v>2377720808</v>
      </c>
      <c r="GE73" s="4">
        <f t="shared" si="124"/>
        <v>2.6463552687891332E-2</v>
      </c>
      <c r="GF73" s="1">
        <f>+'Serie Gasto $Corrientes'!GU73*'Serie Gasto Constantes'!$AS$207</f>
        <v>89848889000</v>
      </c>
      <c r="GG73" s="1">
        <f>+'Serie Gasto $Corrientes'!GV73*'Serie Gasto Constantes'!$AS$207</f>
        <v>89848889000</v>
      </c>
      <c r="GH73" s="1">
        <f>+'Serie Gasto $Corrientes'!GW73*'Serie Gasto Constantes'!$AS$207</f>
        <v>25310192333</v>
      </c>
      <c r="GI73" s="125">
        <f t="shared" si="125"/>
        <v>0.28169733220630028</v>
      </c>
      <c r="GJ73" s="1">
        <f>+'Serie Gasto $Corrientes'!GY73*'Serie Gasto Constantes'!$AS$207</f>
        <v>6461805984</v>
      </c>
      <c r="GK73" s="4">
        <f t="shared" si="126"/>
        <v>7.1918596389099476E-2</v>
      </c>
      <c r="GL73" s="1">
        <f>+'Serie Gasto $Corrientes'!HA73*'Serie Gasto Constantes'!$AS$207</f>
        <v>89848889000</v>
      </c>
      <c r="GM73" s="1">
        <f>+'Serie Gasto $Corrientes'!HB73*'Serie Gasto Constantes'!$AS$207</f>
        <v>89848889000</v>
      </c>
      <c r="GN73" s="1">
        <f>+'Serie Gasto $Corrientes'!HC73*'Serie Gasto Constantes'!$AS$207</f>
        <v>34453042811</v>
      </c>
      <c r="GO73" s="125">
        <f t="shared" si="127"/>
        <v>0.38345541268740674</v>
      </c>
      <c r="GP73" s="1">
        <f>+'Serie Gasto $Corrientes'!HE73*'Serie Gasto Constantes'!$AS$207</f>
        <v>11126742211</v>
      </c>
      <c r="GQ73" s="4">
        <f t="shared" si="128"/>
        <v>0.12383839505238624</v>
      </c>
      <c r="GR73" s="1">
        <f>+'Serie Gasto $Corrientes'!HG73*'Serie Gasto Constantes'!$AS$207</f>
        <v>89848889000</v>
      </c>
      <c r="GS73" s="1">
        <f>+'Serie Gasto $Corrientes'!HH73*'Serie Gasto Constantes'!$AS$207</f>
        <v>89848889000</v>
      </c>
      <c r="GT73" s="1">
        <f>+'Serie Gasto $Corrientes'!HI73*'Serie Gasto Constantes'!$AS$207</f>
        <v>40182879578</v>
      </c>
      <c r="GU73" s="125">
        <f t="shared" si="129"/>
        <v>0.44722733942764725</v>
      </c>
      <c r="GV73" s="1">
        <f>+'Serie Gasto $Corrientes'!HK73*'Serie Gasto Constantes'!$AS$207</f>
        <v>16116183637</v>
      </c>
      <c r="GW73" s="4">
        <f t="shared" si="130"/>
        <v>0.17936987108432692</v>
      </c>
      <c r="GX73" s="1">
        <f>+'Serie Gasto $Corrientes'!HM73*'Serie Gasto Constantes'!$AS$207</f>
        <v>89848889000</v>
      </c>
      <c r="GY73" s="1">
        <f>+'Serie Gasto $Corrientes'!HN73*'Serie Gasto Constantes'!$AS$207</f>
        <v>92706070171</v>
      </c>
      <c r="GZ73" s="1">
        <f>+'Serie Gasto $Corrientes'!HO73*'Serie Gasto Constantes'!$AS$207</f>
        <v>46994025617</v>
      </c>
      <c r="HA73" s="125">
        <f t="shared" si="131"/>
        <v>0.50691422395877284</v>
      </c>
      <c r="HB73" s="1">
        <f>+'Serie Gasto $Corrientes'!HQ73*'Serie Gasto Constantes'!$AS$207</f>
        <v>21886771195</v>
      </c>
      <c r="HC73" s="4">
        <f t="shared" si="132"/>
        <v>0.23608778966284502</v>
      </c>
    </row>
    <row r="74" spans="1:211" x14ac:dyDescent="0.35">
      <c r="A74" s="28" t="s">
        <v>76</v>
      </c>
      <c r="B74" s="5"/>
      <c r="C74" s="6"/>
      <c r="D74" s="7"/>
      <c r="E74" s="5"/>
      <c r="F74" s="6"/>
      <c r="G74" s="7"/>
      <c r="H74" s="5"/>
      <c r="I74" s="6"/>
      <c r="J74" s="7"/>
      <c r="K74" s="5"/>
      <c r="L74" s="6"/>
      <c r="M74" s="7"/>
      <c r="N74" s="5"/>
      <c r="O74" s="6"/>
      <c r="P74" s="7"/>
      <c r="Q74" s="5">
        <f>+'Serie Gasto $Corrientes'!Q74*'Serie Gasto Constantes'!$AA$207</f>
        <v>4268157365.2849927</v>
      </c>
      <c r="R74" s="6">
        <f>+'Serie Gasto $Corrientes'!R74*'Serie Gasto Constantes'!$AA$207</f>
        <v>3841301202.1391492</v>
      </c>
      <c r="S74" s="7">
        <f t="shared" si="133"/>
        <v>0.89999052832079884</v>
      </c>
      <c r="T74" s="5">
        <f>+'Serie Gasto $Corrientes'!T74*'Serie Gasto Constantes'!$AB$207</f>
        <v>4517383435.5961037</v>
      </c>
      <c r="U74" s="6">
        <f>+'Serie Gasto $Corrientes'!U74*'Serie Gasto Constantes'!$AB$207</f>
        <v>4285125591.9901948</v>
      </c>
      <c r="V74" s="7">
        <f t="shared" si="134"/>
        <v>0.94858575834502734</v>
      </c>
      <c r="W74" s="5">
        <f>+'Serie Gasto $Corrientes'!W74*'Serie Gasto Constantes'!$AC$207</f>
        <v>4798560313.5620327</v>
      </c>
      <c r="X74" s="6">
        <f>+'Serie Gasto $Corrientes'!X74*'Serie Gasto Constantes'!$AC$207</f>
        <v>4396778945.6944218</v>
      </c>
      <c r="Y74" s="7">
        <f t="shared" si="135"/>
        <v>0.91627043496107197</v>
      </c>
      <c r="Z74" s="5">
        <f>+'Serie Gasto $Corrientes'!Z74*'Serie Gasto Constantes'!$AD$207</f>
        <v>7544280612.7367868</v>
      </c>
      <c r="AA74" s="6">
        <f>+'Serie Gasto $Corrientes'!AA74*'Serie Gasto Constantes'!$AD$207</f>
        <v>6959776877.4214506</v>
      </c>
      <c r="AB74" s="7">
        <f t="shared" si="136"/>
        <v>0.92252359564561581</v>
      </c>
      <c r="AC74" s="5">
        <f>+'Serie Gasto $Corrientes'!AC74*'Serie Gasto Constantes'!$AE$207</f>
        <v>17157931380.630663</v>
      </c>
      <c r="AD74" s="6">
        <f>+'Serie Gasto $Corrientes'!AD74*'Serie Gasto Constantes'!$AE$207</f>
        <v>8729426050.6035042</v>
      </c>
      <c r="AE74" s="126">
        <f t="shared" si="137"/>
        <v>0.50876914337459267</v>
      </c>
      <c r="AF74" s="5">
        <f>+'Serie Gasto $Corrientes'!AF74*'Serie Gasto Constantes'!$AF$207</f>
        <v>16944943020.925869</v>
      </c>
      <c r="AG74" s="6">
        <f>+'Serie Gasto $Corrientes'!AG74*'Serie Gasto Constantes'!$AF$207</f>
        <v>15932647250.931568</v>
      </c>
      <c r="AH74" s="6">
        <f>+'Serie Gasto $Corrientes'!AH74*'Serie Gasto Constantes'!$AF$207</f>
        <v>13457071418.862165</v>
      </c>
      <c r="AI74" s="126">
        <f t="shared" ref="AI74:AI84" si="146">+AH74/AG74</f>
        <v>0.84462244138841036</v>
      </c>
      <c r="AJ74" s="6">
        <f>+'Serie Gasto $Corrientes'!AJ74*'Serie Gasto Constantes'!$AF$207</f>
        <v>13135692741.858986</v>
      </c>
      <c r="AK74" s="126">
        <f t="shared" si="138"/>
        <v>0.824451362976793</v>
      </c>
      <c r="AL74" s="5">
        <f>+'Serie Gasto $Corrientes'!AL74*'Serie Gasto Constantes'!$AG$207</f>
        <v>15461135495.121569</v>
      </c>
      <c r="AM74" s="6">
        <f>+'Serie Gasto $Corrientes'!AM74*'Serie Gasto Constantes'!$AG$207</f>
        <v>15461135495.121569</v>
      </c>
      <c r="AN74" s="6">
        <f>+'Serie Gasto $Corrientes'!AN74*'Serie Gasto Constantes'!$AG$207</f>
        <v>15112684432.242886</v>
      </c>
      <c r="AO74" s="126">
        <f t="shared" si="83"/>
        <v>0.97746277671593851</v>
      </c>
      <c r="AP74" s="6">
        <f>+'Serie Gasto $Corrientes'!AP74*'Serie Gasto Constantes'!$AG$207</f>
        <v>14820864662.857206</v>
      </c>
      <c r="AQ74" s="126">
        <f t="shared" si="139"/>
        <v>0.95858836936870606</v>
      </c>
      <c r="AR74" s="5">
        <f>+'Serie Gasto $Corrientes'!AR74*'Serie Gasto Constantes'!$AH$207</f>
        <v>15694304030.061842</v>
      </c>
      <c r="AS74" s="6">
        <f>+'Serie Gasto $Corrientes'!AS74*'Serie Gasto Constantes'!$AH$207</f>
        <v>15694304030.061842</v>
      </c>
      <c r="AT74" s="6">
        <f>+'Serie Gasto $Corrientes'!AT74*'Serie Gasto Constantes'!$AH$207</f>
        <v>14901180468.139311</v>
      </c>
      <c r="AU74" s="126">
        <f t="shared" si="84"/>
        <v>0.94946424126846696</v>
      </c>
      <c r="AV74" s="6">
        <f>+'Serie Gasto $Corrientes'!AV74*'Serie Gasto Constantes'!$AH$207</f>
        <v>14251918427.16321</v>
      </c>
      <c r="AW74" s="126">
        <f t="shared" si="140"/>
        <v>0.90809496234201925</v>
      </c>
      <c r="AX74" s="5">
        <f>+'Serie Gasto $Corrientes'!AX74*'Serie Gasto Constantes'!$AI$207</f>
        <v>15364316518.018398</v>
      </c>
      <c r="AY74" s="6">
        <f>+'Serie Gasto $Corrientes'!AY74*'Serie Gasto Constantes'!$AI$207</f>
        <v>15364316518.018398</v>
      </c>
      <c r="AZ74" s="6">
        <f>+'Serie Gasto $Corrientes'!AZ74*'Serie Gasto Constantes'!$AI$207</f>
        <v>14842773217.873598</v>
      </c>
      <c r="BA74" s="126">
        <f t="shared" si="85"/>
        <v>0.96605489742852124</v>
      </c>
      <c r="BB74" s="6">
        <f>+'Serie Gasto $Corrientes'!BB74*'Serie Gasto Constantes'!$AI$207</f>
        <v>14113940939.458363</v>
      </c>
      <c r="BC74" s="126">
        <f t="shared" si="141"/>
        <v>0.91861821011734135</v>
      </c>
      <c r="BD74" s="5">
        <f>+'Serie Gasto $Corrientes'!BD74*'Serie Gasto Constantes'!$AJ$207</f>
        <v>15752014867.112362</v>
      </c>
      <c r="BE74" s="6">
        <f>+'Serie Gasto $Corrientes'!BE74*'Serie Gasto Constantes'!$AJ$207</f>
        <v>16410911949.003992</v>
      </c>
      <c r="BF74" s="6">
        <f>+'Serie Gasto $Corrientes'!BF74*'Serie Gasto Constantes'!$AJ$207</f>
        <v>15942985737.845222</v>
      </c>
      <c r="BG74" s="126">
        <f t="shared" si="86"/>
        <v>0.97148688551782958</v>
      </c>
      <c r="BH74" s="6">
        <f>+'Serie Gasto $Corrientes'!BH74*'Serie Gasto Constantes'!$AJ$207</f>
        <v>15388091200.603333</v>
      </c>
      <c r="BI74" s="126">
        <f t="shared" si="142"/>
        <v>0.93767435036035662</v>
      </c>
      <c r="BJ74" s="5">
        <f>+'Serie Gasto $Corrientes'!BJ74*'Serie Gasto Constantes'!$AK$207</f>
        <v>18760011621.112671</v>
      </c>
      <c r="BK74" s="6">
        <f>+'Serie Gasto $Corrientes'!BK74*'Serie Gasto Constantes'!$AK$207</f>
        <v>18760011621.112671</v>
      </c>
      <c r="BL74" s="6">
        <f>+'Serie Gasto $Corrientes'!BL74*'Serie Gasto Constantes'!$AK$207</f>
        <v>18213529362.382912</v>
      </c>
      <c r="BM74" s="126">
        <f t="shared" si="87"/>
        <v>0.97086983367778179</v>
      </c>
      <c r="BN74" s="6">
        <f>+'Serie Gasto $Corrientes'!BN74*'Serie Gasto Constantes'!$AK$207</f>
        <v>17834946274.63184</v>
      </c>
      <c r="BO74" s="126">
        <f t="shared" si="143"/>
        <v>0.95068951101076316</v>
      </c>
      <c r="BP74" s="5">
        <f>+'Serie Gasto $Corrientes'!BP74*'Serie Gasto Constantes'!$AL$207</f>
        <v>19238155609.345921</v>
      </c>
      <c r="BQ74" s="6">
        <f>+'Serie Gasto $Corrientes'!BQ74*'Serie Gasto Constantes'!$AL$207</f>
        <v>19238155609.345921</v>
      </c>
      <c r="BR74" s="6">
        <f>+'Serie Gasto $Corrientes'!BR74*'Serie Gasto Constantes'!$AL$207</f>
        <v>18510995111.908192</v>
      </c>
      <c r="BS74" s="126">
        <f t="shared" si="88"/>
        <v>0.9622021719647349</v>
      </c>
      <c r="BT74" s="6">
        <f>+'Serie Gasto $Corrientes'!BT74*'Serie Gasto Constantes'!$AL$207</f>
        <v>17942989312.646561</v>
      </c>
      <c r="BU74" s="126">
        <f t="shared" si="144"/>
        <v>0.93267721069528275</v>
      </c>
      <c r="BV74" s="5">
        <f>+'Serie Gasto $Corrientes'!BV74*'Serie Gasto Constantes'!$AM$207</f>
        <v>19241460201.022888</v>
      </c>
      <c r="BW74" s="6">
        <f>+'Serie Gasto $Corrientes'!BW74*'Serie Gasto Constantes'!$AM$207</f>
        <v>19241460201.022888</v>
      </c>
      <c r="BX74" s="6">
        <f>+'Serie Gasto $Corrientes'!BX74*'Serie Gasto Constantes'!$AM$207</f>
        <v>18182541299.030754</v>
      </c>
      <c r="BY74" s="126">
        <f t="shared" si="89"/>
        <v>0.94496681172170904</v>
      </c>
      <c r="BZ74" s="6">
        <f>+'Serie Gasto $Corrientes'!BZ74*'Serie Gasto Constantes'!$AM$207</f>
        <v>17704594511.742279</v>
      </c>
      <c r="CA74" s="126">
        <f t="shared" si="145"/>
        <v>0.92012738777492009</v>
      </c>
      <c r="CB74" s="5">
        <f>+'Serie Gasto $Corrientes'!CB74*'Serie Gasto Constantes'!$AN$207</f>
        <v>20447674245.328781</v>
      </c>
      <c r="CC74" s="6">
        <f>+'Serie Gasto $Corrientes'!CC74*'Serie Gasto Constantes'!$AN$207</f>
        <v>19966762182.48737</v>
      </c>
      <c r="CD74" s="6">
        <f>+'Serie Gasto $Corrientes'!CD74*'Serie Gasto Constantes'!$AN$207</f>
        <v>19117022949.158394</v>
      </c>
      <c r="CE74" s="126">
        <f t="shared" si="90"/>
        <v>0.95744231210034281</v>
      </c>
      <c r="CF74" s="6">
        <f>+'Serie Gasto $Corrientes'!CF74*'Serie Gasto Constantes'!$AN$207</f>
        <v>18517021869.61171</v>
      </c>
      <c r="CG74" s="7">
        <f t="shared" si="97"/>
        <v>0.92739231831251978</v>
      </c>
      <c r="CH74" s="6">
        <f>+'Serie Gasto $Corrientes'!CH74*'Serie Gasto Constantes'!$AO$207</f>
        <v>19486995625.92112</v>
      </c>
      <c r="CI74" s="6">
        <f>+'Serie Gasto $Corrientes'!CI74*'Serie Gasto Constantes'!$AO$207</f>
        <v>19486995625.92112</v>
      </c>
      <c r="CJ74" s="6">
        <f>+'Serie Gasto $Corrientes'!CJ74*'Serie Gasto Constantes'!$AO$207</f>
        <v>18545885788.490807</v>
      </c>
      <c r="CK74" s="126">
        <f t="shared" si="93"/>
        <v>0.95170575005525881</v>
      </c>
      <c r="CL74" s="6">
        <f>+'Serie Gasto $Corrientes'!CL74*'Serie Gasto Constantes'!$AO$207</f>
        <v>17800328358.030804</v>
      </c>
      <c r="CM74" s="7">
        <f t="shared" si="98"/>
        <v>0.91344652093795553</v>
      </c>
      <c r="CN74" s="6">
        <f>+'Serie Gasto $Corrientes'!CN74*'Serie Gasto Constantes'!$AP$207</f>
        <v>19078835093.823372</v>
      </c>
      <c r="CO74" s="6">
        <f>+'Serie Gasto $Corrientes'!CO74*'Serie Gasto Constantes'!$AP$207</f>
        <v>19596594432.608192</v>
      </c>
      <c r="CP74" s="6">
        <f>+'Serie Gasto $Corrientes'!CP74*'Serie Gasto Constantes'!$AP$207</f>
        <v>18883346841.087189</v>
      </c>
      <c r="CQ74" s="126">
        <f t="shared" si="94"/>
        <v>0.963603492740852</v>
      </c>
      <c r="CR74" s="6">
        <f>+'Serie Gasto $Corrientes'!CR74*'Serie Gasto Constantes'!$AP$207</f>
        <v>18481852546.244804</v>
      </c>
      <c r="CS74" s="7">
        <f t="shared" si="99"/>
        <v>0.94311553008881543</v>
      </c>
      <c r="CT74" s="6">
        <f>+'Serie Gasto $Corrientes'!DC74*'Serie Gasto Constantes'!$AQ$207</f>
        <v>19143876122.511532</v>
      </c>
      <c r="CU74" s="6">
        <f>+'Serie Gasto $Corrientes'!DD74*'Serie Gasto Constantes'!$AQ$207</f>
        <v>20646885005.69294</v>
      </c>
      <c r="CV74" s="6">
        <f>+'Serie Gasto $Corrientes'!DE74*'Serie Gasto Constantes'!$AQ$207</f>
        <v>19648048540.18401</v>
      </c>
      <c r="CW74" s="126">
        <f t="shared" si="95"/>
        <v>0.95162289782533671</v>
      </c>
      <c r="CX74" s="6">
        <f>+'Serie Gasto $Corrientes'!DG74*'Serie Gasto Constantes'!$AQ$207</f>
        <v>18952933155.729</v>
      </c>
      <c r="CY74" s="7">
        <f t="shared" si="100"/>
        <v>0.91795605731824104</v>
      </c>
      <c r="CZ74" s="6">
        <f>+'Serie Gasto $Corrientes'!DL74*'Serie Gasto Constantes'!$AR$207</f>
        <v>21973747567.199997</v>
      </c>
      <c r="DA74" s="6">
        <f>+'Serie Gasto $Corrientes'!DM74*'Serie Gasto Constantes'!$AR$207</f>
        <v>21973747567.199997</v>
      </c>
      <c r="DB74" s="6">
        <f>+'Serie Gasto $Corrientes'!DN74*'Serie Gasto Constantes'!$AR$207</f>
        <v>1041713108.2799999</v>
      </c>
      <c r="DC74" s="126">
        <f t="shared" si="101"/>
        <v>4.7407166442330256E-2</v>
      </c>
      <c r="DD74" s="6">
        <f>+'Serie Gasto $Corrientes'!DP74*'Serie Gasto Constantes'!$AR$207</f>
        <v>731682248.02919996</v>
      </c>
      <c r="DE74" s="7">
        <f t="shared" si="102"/>
        <v>3.3298018273468066E-2</v>
      </c>
      <c r="DF74" s="6">
        <f>+'Serie Gasto $Corrientes'!DR74*'Serie Gasto Constantes'!$AR$207</f>
        <v>21973747567.199997</v>
      </c>
      <c r="DG74" s="6">
        <f>+'Serie Gasto $Corrientes'!DS74*'Serie Gasto Constantes'!$AR$207</f>
        <v>21973747567.199997</v>
      </c>
      <c r="DH74" s="6">
        <f>+'Serie Gasto $Corrientes'!DT74*'Serie Gasto Constantes'!$AR$207</f>
        <v>4761780816.6239996</v>
      </c>
      <c r="DI74" s="126">
        <f t="shared" si="103"/>
        <v>0.21670317282300378</v>
      </c>
      <c r="DJ74" s="6">
        <f>+'Serie Gasto $Corrientes'!DV74*'Serie Gasto Constantes'!$AR$207</f>
        <v>1861631272.0043998</v>
      </c>
      <c r="DK74" s="7">
        <f t="shared" si="104"/>
        <v>8.4720699840169236E-2</v>
      </c>
      <c r="DL74" s="6">
        <f>+'Serie Gasto $Corrientes'!DX74*'Serie Gasto Constantes'!$AR$207</f>
        <v>21973747567.199997</v>
      </c>
      <c r="DM74" s="6">
        <f>+'Serie Gasto $Corrientes'!DY74*'Serie Gasto Constantes'!$AR$207</f>
        <v>21973747567.199997</v>
      </c>
      <c r="DN74" s="6">
        <f>+'Serie Gasto $Corrientes'!DZ74*'Serie Gasto Constantes'!$AR$207</f>
        <v>6358187530.9055996</v>
      </c>
      <c r="DO74" s="126">
        <f t="shared" si="105"/>
        <v>0.28935380783186959</v>
      </c>
      <c r="DP74" s="6">
        <f>+'Serie Gasto $Corrientes'!EB74*'Serie Gasto Constantes'!$AR$207</f>
        <v>3088196837.4503999</v>
      </c>
      <c r="DQ74" s="7">
        <f t="shared" si="106"/>
        <v>0.14054028917944436</v>
      </c>
      <c r="DR74" s="6">
        <f>+'Serie Gasto $Corrientes'!ED74*'Serie Gasto Constantes'!$AR$207</f>
        <v>21973747567.199997</v>
      </c>
      <c r="DS74" s="6">
        <f>+'Serie Gasto $Corrientes'!EE74*'Serie Gasto Constantes'!$AR$207</f>
        <v>21973747567.199997</v>
      </c>
      <c r="DT74" s="6">
        <f>+'Serie Gasto $Corrientes'!EF74*'Serie Gasto Constantes'!$AR$207</f>
        <v>7990151104.6655989</v>
      </c>
      <c r="DU74" s="126">
        <f t="shared" si="107"/>
        <v>0.36362259465437846</v>
      </c>
      <c r="DV74" s="6">
        <f>+'Serie Gasto $Corrientes'!EH74*'Serie Gasto Constantes'!$AR$207</f>
        <v>4522727177.4359999</v>
      </c>
      <c r="DW74" s="7">
        <f t="shared" si="108"/>
        <v>0.20582411641913242</v>
      </c>
      <c r="DX74" s="6">
        <f>+'Serie Gasto $Corrientes'!EJ74*'Serie Gasto Constantes'!$AR$207</f>
        <v>21973747567.199997</v>
      </c>
      <c r="DY74" s="6">
        <f>+'Serie Gasto $Corrientes'!EK74*'Serie Gasto Constantes'!$AR$207</f>
        <v>21830090344.810799</v>
      </c>
      <c r="DZ74" s="6">
        <f>+'Serie Gasto $Corrientes'!EL74*'Serie Gasto Constantes'!$AR$207</f>
        <v>9566132811.1127987</v>
      </c>
      <c r="EA74" s="126">
        <f t="shared" si="109"/>
        <v>0.43820857632807514</v>
      </c>
      <c r="EB74" s="6">
        <f>+'Serie Gasto $Corrientes'!EN74*'Serie Gasto Constantes'!$AR$207</f>
        <v>6253578273.9611998</v>
      </c>
      <c r="EC74" s="7">
        <f t="shared" si="110"/>
        <v>0.28646598228338205</v>
      </c>
      <c r="ED74" s="6">
        <f>+'Serie Gasto $Corrientes'!EP74*'Serie Gasto Constantes'!$AR$207</f>
        <v>21973747567.199997</v>
      </c>
      <c r="EE74" s="6">
        <f>+'Serie Gasto $Corrientes'!EQ74*'Serie Gasto Constantes'!$AR$207</f>
        <v>21830090344.810799</v>
      </c>
      <c r="EF74" s="6">
        <f>+'Serie Gasto $Corrientes'!ER74*'Serie Gasto Constantes'!$AR$207</f>
        <v>11359467703.896</v>
      </c>
      <c r="EG74" s="126">
        <f t="shared" si="111"/>
        <v>0.5203582543393479</v>
      </c>
      <c r="EH74" s="6">
        <f>+'Serie Gasto $Corrientes'!ET74*'Serie Gasto Constantes'!$AR$207</f>
        <v>8484996117.5927992</v>
      </c>
      <c r="EI74" s="7">
        <f t="shared" si="112"/>
        <v>0.38868350902678495</v>
      </c>
      <c r="EJ74" s="6">
        <f>+'Serie Gasto $Corrientes'!EV74*'Serie Gasto Constantes'!$AR$207</f>
        <v>21973747567.199997</v>
      </c>
      <c r="EK74" s="6">
        <f>+'Serie Gasto $Corrientes'!EW74*'Serie Gasto Constantes'!$AR$207</f>
        <v>21830090344.810799</v>
      </c>
      <c r="EL74" s="6">
        <f>+'Serie Gasto $Corrientes'!EX74*'Serie Gasto Constantes'!$AR$207</f>
        <v>12369712272.3564</v>
      </c>
      <c r="EM74" s="126">
        <f t="shared" si="113"/>
        <v>0.56663587172449736</v>
      </c>
      <c r="EN74" s="6">
        <f>+'Serie Gasto $Corrientes'!EZ74*'Serie Gasto Constantes'!$AR$207</f>
        <v>9873788844.2231998</v>
      </c>
      <c r="EO74" s="7">
        <f t="shared" si="114"/>
        <v>0.45230178566669493</v>
      </c>
      <c r="EP74" s="6">
        <f>+'Serie Gasto $Corrientes'!FB74*'Serie Gasto Constantes'!$AR$207</f>
        <v>21973747567.199997</v>
      </c>
      <c r="EQ74" s="6">
        <f>+'Serie Gasto $Corrientes'!FC74*'Serie Gasto Constantes'!$AR$207</f>
        <v>21830090344.810799</v>
      </c>
      <c r="ER74" s="6">
        <f>+'Serie Gasto $Corrientes'!FD74*'Serie Gasto Constantes'!$AR$207</f>
        <v>13617534604.299599</v>
      </c>
      <c r="ES74" s="126">
        <f t="shared" si="115"/>
        <v>0.62379652989098167</v>
      </c>
      <c r="ET74" s="6">
        <f>+'Serie Gasto $Corrientes'!FF74*'Serie Gasto Constantes'!$AR$207</f>
        <v>11465544519.889198</v>
      </c>
      <c r="EU74" s="7">
        <f t="shared" si="116"/>
        <v>0.52521745621701732</v>
      </c>
      <c r="EV74" s="6">
        <f>+'Serie Gasto $Corrientes'!FH74*'Serie Gasto Constantes'!$AR$207</f>
        <v>21973747567.199997</v>
      </c>
      <c r="EW74" s="6">
        <f>+'Serie Gasto $Corrientes'!FI74*'Serie Gasto Constantes'!$AR$207</f>
        <v>21830090344.810799</v>
      </c>
      <c r="EX74" s="6">
        <f>+'Serie Gasto $Corrientes'!FJ74*'Serie Gasto Constantes'!$AR$207</f>
        <v>14966963256.242399</v>
      </c>
      <c r="EY74" s="126">
        <f t="shared" si="117"/>
        <v>0.68561160397580201</v>
      </c>
      <c r="EZ74" s="6">
        <f>+'Serie Gasto $Corrientes'!FL74*'Serie Gasto Constantes'!$AR$207</f>
        <v>12934483642.407598</v>
      </c>
      <c r="FA74" s="7">
        <f t="shared" si="118"/>
        <v>0.59250710547252672</v>
      </c>
      <c r="FB74" s="6">
        <f>+'Serie Gasto $Corrientes'!FQ74*'Serie Gasto Constantes'!$AR$207</f>
        <v>21973747567.199997</v>
      </c>
      <c r="FC74" s="6">
        <f>+'Serie Gasto $Corrientes'!FR74*'Serie Gasto Constantes'!$AR$207</f>
        <v>21830090344.810799</v>
      </c>
      <c r="FD74" s="6">
        <f>+'Serie Gasto $Corrientes'!FS74*'Serie Gasto Constantes'!$AR$207</f>
        <v>15947297687.489998</v>
      </c>
      <c r="FE74" s="126">
        <f t="shared" si="78"/>
        <v>0.73051908790110931</v>
      </c>
      <c r="FF74" s="6">
        <f>+'Serie Gasto $Corrientes'!FU74*'Serie Gasto Constantes'!$AR$207</f>
        <v>14346875056.643999</v>
      </c>
      <c r="FG74" s="7">
        <f t="shared" si="79"/>
        <v>0.65720639860083652</v>
      </c>
      <c r="FH74" s="6">
        <f>+'Serie Gasto $Corrientes'!FW74*'Serie Gasto Constantes'!$AR$207</f>
        <v>21973747567.199997</v>
      </c>
      <c r="FI74" s="6">
        <f>+'Serie Gasto $Corrientes'!FX74*'Serie Gasto Constantes'!$AR$207</f>
        <v>21830090344.810799</v>
      </c>
      <c r="FJ74" s="6">
        <f>+'Serie Gasto $Corrientes'!FY74*'Serie Gasto Constantes'!$AR$207</f>
        <v>17633596017.7416</v>
      </c>
      <c r="FK74" s="126">
        <f t="shared" si="80"/>
        <v>0.80776559964779338</v>
      </c>
      <c r="FL74" s="6">
        <f>+'Serie Gasto $Corrientes'!GA74*'Serie Gasto Constantes'!$AR$207</f>
        <v>16226494039.828798</v>
      </c>
      <c r="FM74" s="7">
        <f t="shared" si="81"/>
        <v>0.74330860676836252</v>
      </c>
      <c r="FN74" s="6">
        <f>+'Serie Gasto $Corrientes'!GC74*'Serie Gasto Constantes'!$AR$207</f>
        <v>21973747567.199997</v>
      </c>
      <c r="FO74" s="6">
        <f>+'Serie Gasto $Corrientes'!GD74*'Serie Gasto Constantes'!$AR$207</f>
        <v>22990903863.485996</v>
      </c>
      <c r="FP74" s="6">
        <f>+'Serie Gasto $Corrientes'!GE74*'Serie Gasto Constantes'!$AR$207</f>
        <v>21817592641.743599</v>
      </c>
      <c r="FQ74" s="126">
        <f t="shared" si="119"/>
        <v>0.94896628559237106</v>
      </c>
      <c r="FR74" s="6">
        <f>+'Serie Gasto $Corrientes'!GG74*'Serie Gasto Constantes'!$AR$207</f>
        <v>21401801009.939999</v>
      </c>
      <c r="FS74" s="7">
        <f t="shared" si="120"/>
        <v>0.9308812362062111</v>
      </c>
      <c r="FT74" s="6">
        <f>+'Serie Gasto $Corrientes'!GI74*'Serie Gasto Constantes'!$AS$207</f>
        <v>22546246000</v>
      </c>
      <c r="FU74" s="6">
        <f>+'Serie Gasto $Corrientes'!GJ74*'Serie Gasto Constantes'!$AS$207</f>
        <v>22546246000</v>
      </c>
      <c r="FV74" s="6">
        <f>+'Serie Gasto $Corrientes'!GK74*'Serie Gasto Constantes'!$AS$207</f>
        <v>1163916987</v>
      </c>
      <c r="FW74" s="126">
        <f t="shared" si="121"/>
        <v>5.1623537993863815E-2</v>
      </c>
      <c r="FX74" s="6">
        <f>+'Serie Gasto $Corrientes'!GM74*'Serie Gasto Constantes'!$AS$207</f>
        <v>860242092</v>
      </c>
      <c r="FY74" s="7">
        <f t="shared" si="122"/>
        <v>3.8154559832266531E-2</v>
      </c>
      <c r="FZ74" s="6">
        <f>+'Serie Gasto $Corrientes'!GO74*'Serie Gasto Constantes'!$AS$207</f>
        <v>22546246000</v>
      </c>
      <c r="GA74" s="6">
        <f>+'Serie Gasto $Corrientes'!GP74*'Serie Gasto Constantes'!$AS$207</f>
        <v>22546246000</v>
      </c>
      <c r="GB74" s="6">
        <f>+'Serie Gasto $Corrientes'!GQ74*'Serie Gasto Constantes'!$AS$207</f>
        <v>2295757372</v>
      </c>
      <c r="GC74" s="126">
        <f t="shared" si="123"/>
        <v>0.10182437342340717</v>
      </c>
      <c r="GD74" s="6">
        <f>+'Serie Gasto $Corrientes'!GS74*'Serie Gasto Constantes'!$AS$207</f>
        <v>1853304207</v>
      </c>
      <c r="GE74" s="7">
        <f t="shared" si="124"/>
        <v>8.2200123559372146E-2</v>
      </c>
      <c r="GF74" s="6">
        <f>+'Serie Gasto $Corrientes'!GU74*'Serie Gasto Constantes'!$AS$207</f>
        <v>22546246000</v>
      </c>
      <c r="GG74" s="6">
        <f>+'Serie Gasto $Corrientes'!GV74*'Serie Gasto Constantes'!$AS$207</f>
        <v>22546246000</v>
      </c>
      <c r="GH74" s="6">
        <f>+'Serie Gasto $Corrientes'!GW74*'Serie Gasto Constantes'!$AS$207</f>
        <v>3618310217</v>
      </c>
      <c r="GI74" s="126">
        <f t="shared" si="125"/>
        <v>0.16048393231405353</v>
      </c>
      <c r="GJ74" s="6">
        <f>+'Serie Gasto $Corrientes'!GY74*'Serie Gasto Constantes'!$AS$207</f>
        <v>3006649750</v>
      </c>
      <c r="GK74" s="7">
        <f t="shared" si="126"/>
        <v>0.13335478331958234</v>
      </c>
      <c r="GL74" s="6">
        <f>+'Serie Gasto $Corrientes'!HA74*'Serie Gasto Constantes'!$AS$207</f>
        <v>22546246000</v>
      </c>
      <c r="GM74" s="6">
        <f>+'Serie Gasto $Corrientes'!HB74*'Serie Gasto Constantes'!$AS$207</f>
        <v>22546246000</v>
      </c>
      <c r="GN74" s="6">
        <f>+'Serie Gasto $Corrientes'!HC74*'Serie Gasto Constantes'!$AS$207</f>
        <v>5908113813</v>
      </c>
      <c r="GO74" s="126">
        <f t="shared" si="127"/>
        <v>0.26204423623338446</v>
      </c>
      <c r="GP74" s="6">
        <f>+'Serie Gasto $Corrientes'!HE74*'Serie Gasto Constantes'!$AS$207</f>
        <v>4392237562</v>
      </c>
      <c r="GQ74" s="7">
        <f t="shared" si="128"/>
        <v>0.19481014985820699</v>
      </c>
      <c r="GR74" s="6">
        <f>+'Serie Gasto $Corrientes'!HG74*'Serie Gasto Constantes'!$AS$207</f>
        <v>22546246000</v>
      </c>
      <c r="GS74" s="6">
        <f>+'Serie Gasto $Corrientes'!HH74*'Serie Gasto Constantes'!$AS$207</f>
        <v>22546246000</v>
      </c>
      <c r="GT74" s="6">
        <f>+'Serie Gasto $Corrientes'!HI74*'Serie Gasto Constantes'!$AS$207</f>
        <v>9636547980</v>
      </c>
      <c r="GU74" s="126">
        <f t="shared" si="129"/>
        <v>0.4274125271231406</v>
      </c>
      <c r="GV74" s="6">
        <f>+'Serie Gasto $Corrientes'!HK74*'Serie Gasto Constantes'!$AS$207</f>
        <v>6066595463</v>
      </c>
      <c r="GW74" s="7">
        <f t="shared" si="130"/>
        <v>0.26907341749930341</v>
      </c>
      <c r="GX74" s="6">
        <f>+'Serie Gasto $Corrientes'!HM74*'Serie Gasto Constantes'!$AS$207</f>
        <v>22546246000</v>
      </c>
      <c r="GY74" s="6">
        <f>+'Serie Gasto $Corrientes'!HN74*'Serie Gasto Constantes'!$AS$207</f>
        <v>22546246000</v>
      </c>
      <c r="GZ74" s="6">
        <f>+'Serie Gasto $Corrientes'!HO74*'Serie Gasto Constantes'!$AS$207</f>
        <v>11874460001</v>
      </c>
      <c r="HA74" s="126">
        <f t="shared" si="131"/>
        <v>0.52667126939890574</v>
      </c>
      <c r="HB74" s="6">
        <f>+'Serie Gasto $Corrientes'!HQ74*'Serie Gasto Constantes'!$AS$207</f>
        <v>8282174110</v>
      </c>
      <c r="HC74" s="7">
        <f t="shared" si="132"/>
        <v>0.36734160134684951</v>
      </c>
    </row>
    <row r="75" spans="1:211" x14ac:dyDescent="0.35">
      <c r="A75" s="28" t="s">
        <v>185</v>
      </c>
      <c r="B75" s="5"/>
      <c r="C75" s="6"/>
      <c r="D75" s="7"/>
      <c r="E75" s="5"/>
      <c r="F75" s="6"/>
      <c r="G75" s="7"/>
      <c r="H75" s="5"/>
      <c r="I75" s="6"/>
      <c r="J75" s="7"/>
      <c r="K75" s="5"/>
      <c r="L75" s="6"/>
      <c r="M75" s="7"/>
      <c r="N75" s="5"/>
      <c r="O75" s="6"/>
      <c r="P75" s="7"/>
      <c r="Q75" s="5">
        <f>+'Serie Gasto $Corrientes'!Q75*'Serie Gasto Constantes'!$AA$207</f>
        <v>114049518153.49922</v>
      </c>
      <c r="R75" s="6">
        <f>+'Serie Gasto $Corrientes'!R75*'Serie Gasto Constantes'!$AA$207</f>
        <v>108139906491.12486</v>
      </c>
      <c r="S75" s="7">
        <f t="shared" si="133"/>
        <v>0.94818380859425799</v>
      </c>
      <c r="T75" s="5">
        <f>+'Serie Gasto $Corrientes'!T75*'Serie Gasto Constantes'!$AB$207</f>
        <v>136082168455.25502</v>
      </c>
      <c r="U75" s="6">
        <f>+'Serie Gasto $Corrientes'!U75*'Serie Gasto Constantes'!$AB$207</f>
        <v>126107842426.43147</v>
      </c>
      <c r="V75" s="7">
        <f t="shared" si="134"/>
        <v>0.92670365160955537</v>
      </c>
      <c r="W75" s="5">
        <f>+'Serie Gasto $Corrientes'!W75*'Serie Gasto Constantes'!$AC$207</f>
        <v>155230845007.92349</v>
      </c>
      <c r="X75" s="6">
        <f>+'Serie Gasto $Corrientes'!X75*'Serie Gasto Constantes'!$AC$207</f>
        <v>145767323705.21786</v>
      </c>
      <c r="Y75" s="7">
        <f t="shared" si="135"/>
        <v>0.93903581918772283</v>
      </c>
      <c r="Z75" s="5">
        <f>+'Serie Gasto $Corrientes'!Z75*'Serie Gasto Constantes'!$AD$207</f>
        <v>135394368708.75212</v>
      </c>
      <c r="AA75" s="6">
        <f>+'Serie Gasto $Corrientes'!AA75*'Serie Gasto Constantes'!$AD$207</f>
        <v>129303075543.71066</v>
      </c>
      <c r="AB75" s="7">
        <f t="shared" si="136"/>
        <v>0.95501073476590093</v>
      </c>
      <c r="AC75" s="5">
        <f>+'Serie Gasto $Corrientes'!AC75*'Serie Gasto Constantes'!$AE$207</f>
        <v>112408255035.47942</v>
      </c>
      <c r="AD75" s="6">
        <f>+'Serie Gasto $Corrientes'!AD75*'Serie Gasto Constantes'!$AE$207</f>
        <v>103825986211.71353</v>
      </c>
      <c r="AE75" s="126">
        <f t="shared" si="137"/>
        <v>0.92365090249771187</v>
      </c>
      <c r="AF75" s="5">
        <f>+'Serie Gasto $Corrientes'!AF75*'Serie Gasto Constantes'!$AF$207</f>
        <v>101361964183.80547</v>
      </c>
      <c r="AG75" s="6">
        <f>+'Serie Gasto $Corrientes'!AG75*'Serie Gasto Constantes'!$AF$207</f>
        <v>101361964183.80547</v>
      </c>
      <c r="AH75" s="6">
        <f>+'Serie Gasto $Corrientes'!AH75*'Serie Gasto Constantes'!$AF$207</f>
        <v>96000026546.61763</v>
      </c>
      <c r="AI75" s="126">
        <f t="shared" si="146"/>
        <v>0.94710108786502278</v>
      </c>
      <c r="AJ75" s="6">
        <f>+'Serie Gasto $Corrientes'!AJ75*'Serie Gasto Constantes'!$AF$207</f>
        <v>58546840024.100395</v>
      </c>
      <c r="AK75" s="126">
        <f t="shared" si="138"/>
        <v>0.57760167233868964</v>
      </c>
      <c r="AL75" s="5">
        <f>+'Serie Gasto $Corrientes'!AL75*'Serie Gasto Constantes'!$AG$207</f>
        <v>92657691513.725479</v>
      </c>
      <c r="AM75" s="6">
        <f>+'Serie Gasto $Corrientes'!AM75*'Serie Gasto Constantes'!$AG$207</f>
        <v>113995416999.36853</v>
      </c>
      <c r="AN75" s="6">
        <f>+'Serie Gasto $Corrientes'!AN75*'Serie Gasto Constantes'!$AG$207</f>
        <v>98093917041.480835</v>
      </c>
      <c r="AO75" s="126">
        <f t="shared" si="83"/>
        <v>0.86050755042217375</v>
      </c>
      <c r="AP75" s="6">
        <f>+'Serie Gasto $Corrientes'!AP75*'Serie Gasto Constantes'!$AG$207</f>
        <v>48733912766.515152</v>
      </c>
      <c r="AQ75" s="126">
        <f t="shared" si="139"/>
        <v>0.42750764942405634</v>
      </c>
      <c r="AR75" s="5">
        <f>+'Serie Gasto $Corrientes'!AR75*'Serie Gasto Constantes'!$AH$207</f>
        <v>87655240048.54129</v>
      </c>
      <c r="AS75" s="6">
        <f>+'Serie Gasto $Corrientes'!AS75*'Serie Gasto Constantes'!$AH$207</f>
        <v>87655240048.54129</v>
      </c>
      <c r="AT75" s="6">
        <f>+'Serie Gasto $Corrientes'!AT75*'Serie Gasto Constantes'!$AH$207</f>
        <v>81875818091.082153</v>
      </c>
      <c r="AU75" s="126">
        <f t="shared" si="84"/>
        <v>0.93406644081678813</v>
      </c>
      <c r="AV75" s="6">
        <f>+'Serie Gasto $Corrientes'!AV75*'Serie Gasto Constantes'!$AH$207</f>
        <v>44001615690.456322</v>
      </c>
      <c r="AW75" s="126">
        <f t="shared" si="140"/>
        <v>0.50198500016758063</v>
      </c>
      <c r="AX75" s="5">
        <f>+'Serie Gasto $Corrientes'!AX75*'Serie Gasto Constantes'!$AI$207</f>
        <v>70306026297.022141</v>
      </c>
      <c r="AY75" s="6">
        <f>+'Serie Gasto $Corrientes'!AY75*'Serie Gasto Constantes'!$AI$207</f>
        <v>74261571155.625214</v>
      </c>
      <c r="AZ75" s="6">
        <f>+'Serie Gasto $Corrientes'!AZ75*'Serie Gasto Constantes'!$AI$207</f>
        <v>62646464552.364288</v>
      </c>
      <c r="BA75" s="126">
        <f t="shared" si="85"/>
        <v>0.84359196253847246</v>
      </c>
      <c r="BB75" s="6">
        <f>+'Serie Gasto $Corrientes'!BB75*'Serie Gasto Constantes'!$AI$207</f>
        <v>44688696253.384071</v>
      </c>
      <c r="BC75" s="126">
        <f t="shared" si="141"/>
        <v>0.60177418223124901</v>
      </c>
      <c r="BD75" s="5">
        <f>+'Serie Gasto $Corrientes'!BD75*'Serie Gasto Constantes'!$AJ$207</f>
        <v>62303483170.271721</v>
      </c>
      <c r="BE75" s="6">
        <f>+'Serie Gasto $Corrientes'!BE75*'Serie Gasto Constantes'!$AJ$207</f>
        <v>60677142540.9086</v>
      </c>
      <c r="BF75" s="6">
        <f>+'Serie Gasto $Corrientes'!BF75*'Serie Gasto Constantes'!$AJ$207</f>
        <v>57917392503.286362</v>
      </c>
      <c r="BG75" s="126">
        <f t="shared" si="86"/>
        <v>0.95451746865367615</v>
      </c>
      <c r="BH75" s="6">
        <f>+'Serie Gasto $Corrientes'!BH75*'Serie Gasto Constantes'!$AJ$207</f>
        <v>33024454990.275173</v>
      </c>
      <c r="BI75" s="126">
        <f t="shared" si="142"/>
        <v>0.54426516489318932</v>
      </c>
      <c r="BJ75" s="5">
        <f>+'Serie Gasto $Corrientes'!BJ75*'Serie Gasto Constantes'!$AK$207</f>
        <v>58904058349.192574</v>
      </c>
      <c r="BK75" s="6">
        <f>+'Serie Gasto $Corrientes'!BK75*'Serie Gasto Constantes'!$AK$207</f>
        <v>58904058349.192574</v>
      </c>
      <c r="BL75" s="6">
        <f>+'Serie Gasto $Corrientes'!BL75*'Serie Gasto Constantes'!$AK$207</f>
        <v>57569407554.494057</v>
      </c>
      <c r="BM75" s="126">
        <f t="shared" si="87"/>
        <v>0.97734195517078815</v>
      </c>
      <c r="BN75" s="6">
        <f>+'Serie Gasto $Corrientes'!BN75*'Serie Gasto Constantes'!$AK$207</f>
        <v>32324794538.607403</v>
      </c>
      <c r="BO75" s="126">
        <f t="shared" si="143"/>
        <v>0.54877024511589523</v>
      </c>
      <c r="BP75" s="5">
        <f>+'Serie Gasto $Corrientes'!BP75*'Serie Gasto Constantes'!$AL$207</f>
        <v>70503801814.130875</v>
      </c>
      <c r="BQ75" s="6">
        <f>+'Serie Gasto $Corrientes'!BQ75*'Serie Gasto Constantes'!$AL$207</f>
        <v>69385047494.642883</v>
      </c>
      <c r="BR75" s="6">
        <f>+'Serie Gasto $Corrientes'!BR75*'Serie Gasto Constantes'!$AL$207</f>
        <v>67158002406.725616</v>
      </c>
      <c r="BS75" s="126">
        <f t="shared" si="88"/>
        <v>0.96790309773745975</v>
      </c>
      <c r="BT75" s="6">
        <f>+'Serie Gasto $Corrientes'!BT75*'Serie Gasto Constantes'!$AL$207</f>
        <v>45710345405.049194</v>
      </c>
      <c r="BU75" s="126">
        <f t="shared" si="144"/>
        <v>0.65879244960635674</v>
      </c>
      <c r="BV75" s="5">
        <f>+'Serie Gasto $Corrientes'!BV75*'Serie Gasto Constantes'!$AM$207</f>
        <v>70751833514.929947</v>
      </c>
      <c r="BW75" s="6">
        <f>+'Serie Gasto $Corrientes'!BW75*'Serie Gasto Constantes'!$AM$207</f>
        <v>70308689516.415756</v>
      </c>
      <c r="BX75" s="6">
        <f>+'Serie Gasto $Corrientes'!BX75*'Serie Gasto Constantes'!$AM$207</f>
        <v>70266750981.320892</v>
      </c>
      <c r="BY75" s="126">
        <f t="shared" si="89"/>
        <v>0.99940350850821824</v>
      </c>
      <c r="BZ75" s="6">
        <f>+'Serie Gasto $Corrientes'!BZ75*'Serie Gasto Constantes'!$AM$207</f>
        <v>51268380555.541878</v>
      </c>
      <c r="CA75" s="126">
        <f t="shared" si="145"/>
        <v>0.72918981861511833</v>
      </c>
      <c r="CB75" s="5">
        <f>+'Serie Gasto $Corrientes'!CB75*'Serie Gasto Constantes'!$AN$207</f>
        <v>64450675059.067116</v>
      </c>
      <c r="CC75" s="6">
        <f>+'Serie Gasto $Corrientes'!CC75*'Serie Gasto Constantes'!$AN$207</f>
        <v>68776904369.31163</v>
      </c>
      <c r="CD75" s="6">
        <f>+'Serie Gasto $Corrientes'!CD75*'Serie Gasto Constantes'!$AN$207</f>
        <v>67573285210.623718</v>
      </c>
      <c r="CE75" s="126">
        <f t="shared" si="90"/>
        <v>0.98249966075494133</v>
      </c>
      <c r="CF75" s="6">
        <f>+'Serie Gasto $Corrientes'!CF75*'Serie Gasto Constantes'!$AN$207</f>
        <v>46469518683.962837</v>
      </c>
      <c r="CG75" s="7">
        <f t="shared" si="97"/>
        <v>0.6756558631140952</v>
      </c>
      <c r="CH75" s="6">
        <f>+'Serie Gasto $Corrientes'!CH75*'Serie Gasto Constantes'!$AO$207</f>
        <v>65989327648.970825</v>
      </c>
      <c r="CI75" s="6">
        <f>+'Serie Gasto $Corrientes'!CI75*'Serie Gasto Constantes'!$AO$207</f>
        <v>63108843109.475845</v>
      </c>
      <c r="CJ75" s="6">
        <f>+'Serie Gasto $Corrientes'!CJ75*'Serie Gasto Constantes'!$AO$207</f>
        <v>62779460999.028305</v>
      </c>
      <c r="CK75" s="126">
        <f t="shared" si="93"/>
        <v>0.99478072970096831</v>
      </c>
      <c r="CL75" s="6">
        <f>+'Serie Gasto $Corrientes'!CL75*'Serie Gasto Constantes'!$AO$207</f>
        <v>53129791784.127716</v>
      </c>
      <c r="CM75" s="7">
        <f t="shared" si="98"/>
        <v>0.84187554653731611</v>
      </c>
      <c r="CN75" s="6">
        <f>+'Serie Gasto $Corrientes'!CN75*'Serie Gasto Constantes'!$AP$207</f>
        <v>81554581666.522812</v>
      </c>
      <c r="CO75" s="6">
        <f>+'Serie Gasto $Corrientes'!CO75*'Serie Gasto Constantes'!$AP$207</f>
        <v>79460041981.205994</v>
      </c>
      <c r="CP75" s="6">
        <f>+'Serie Gasto $Corrientes'!CP75*'Serie Gasto Constantes'!$AP$207</f>
        <v>68689624720.365746</v>
      </c>
      <c r="CQ75" s="126">
        <f t="shared" si="94"/>
        <v>0.86445492612012864</v>
      </c>
      <c r="CR75" s="6">
        <f>+'Serie Gasto $Corrientes'!CR75*'Serie Gasto Constantes'!$AP$207</f>
        <v>51243117579.335228</v>
      </c>
      <c r="CS75" s="7">
        <f t="shared" si="99"/>
        <v>0.64489164996232096</v>
      </c>
      <c r="CT75" s="6">
        <f>+'Serie Gasto $Corrientes'!DC75*'Serie Gasto Constantes'!$AQ$207</f>
        <v>52636388294.968803</v>
      </c>
      <c r="CU75" s="6">
        <f>+'Serie Gasto $Corrientes'!DD75*'Serie Gasto Constantes'!$AQ$207</f>
        <v>49779327372.860481</v>
      </c>
      <c r="CV75" s="6">
        <f>+'Serie Gasto $Corrientes'!DE75*'Serie Gasto Constantes'!$AQ$207</f>
        <v>45927161592.405373</v>
      </c>
      <c r="CW75" s="126">
        <f t="shared" si="95"/>
        <v>0.92261515002801553</v>
      </c>
      <c r="CX75" s="6">
        <f>+'Serie Gasto $Corrientes'!DG75*'Serie Gasto Constantes'!$AQ$207</f>
        <v>32691218192.103622</v>
      </c>
      <c r="CY75" s="7">
        <f t="shared" si="100"/>
        <v>0.65672277865945539</v>
      </c>
      <c r="CZ75" s="6">
        <f>+'Serie Gasto $Corrientes'!DL75*'Serie Gasto Constantes'!$AR$207</f>
        <v>54922196518.799995</v>
      </c>
      <c r="DA75" s="6">
        <f>+'Serie Gasto $Corrientes'!DM75*'Serie Gasto Constantes'!$AR$207</f>
        <v>54922196518.799995</v>
      </c>
      <c r="DB75" s="6">
        <f>+'Serie Gasto $Corrientes'!DN75*'Serie Gasto Constantes'!$AR$207</f>
        <v>3908396263.4495997</v>
      </c>
      <c r="DC75" s="126">
        <f t="shared" si="101"/>
        <v>7.1162417222547653E-2</v>
      </c>
      <c r="DD75" s="6">
        <f>+'Serie Gasto $Corrientes'!DP75*'Serie Gasto Constantes'!$AR$207</f>
        <v>296133377.26439995</v>
      </c>
      <c r="DE75" s="7">
        <f t="shared" si="102"/>
        <v>5.3918706103284267E-3</v>
      </c>
      <c r="DF75" s="6">
        <f>+'Serie Gasto $Corrientes'!DR75*'Serie Gasto Constantes'!$AR$207</f>
        <v>54922196518.799995</v>
      </c>
      <c r="DG75" s="6">
        <f>+'Serie Gasto $Corrientes'!DS75*'Serie Gasto Constantes'!$AR$207</f>
        <v>54922196518.799995</v>
      </c>
      <c r="DH75" s="6">
        <f>+'Serie Gasto $Corrientes'!DT75*'Serie Gasto Constantes'!$AR$207</f>
        <v>6646792960.735199</v>
      </c>
      <c r="DI75" s="126">
        <f t="shared" si="103"/>
        <v>0.12102197985581269</v>
      </c>
      <c r="DJ75" s="6">
        <f>+'Serie Gasto $Corrientes'!DV75*'Serie Gasto Constantes'!$AR$207</f>
        <v>1852199948.4767997</v>
      </c>
      <c r="DK75" s="7">
        <f t="shared" si="104"/>
        <v>3.3724069062729262E-2</v>
      </c>
      <c r="DL75" s="6">
        <f>+'Serie Gasto $Corrientes'!DX75*'Serie Gasto Constantes'!$AR$207</f>
        <v>54922196518.799995</v>
      </c>
      <c r="DM75" s="6">
        <f>+'Serie Gasto $Corrientes'!DY75*'Serie Gasto Constantes'!$AR$207</f>
        <v>54922196518.799995</v>
      </c>
      <c r="DN75" s="6">
        <f>+'Serie Gasto $Corrientes'!DZ75*'Serie Gasto Constantes'!$AR$207</f>
        <v>16338368085.842398</v>
      </c>
      <c r="DO75" s="126">
        <f t="shared" si="105"/>
        <v>0.29748205864726723</v>
      </c>
      <c r="DP75" s="6">
        <f>+'Serie Gasto $Corrientes'!EB75*'Serie Gasto Constantes'!$AR$207</f>
        <v>3664345482.2987995</v>
      </c>
      <c r="DQ75" s="7">
        <f t="shared" si="106"/>
        <v>6.6718844375506459E-2</v>
      </c>
      <c r="DR75" s="6">
        <f>+'Serie Gasto $Corrientes'!ED75*'Serie Gasto Constantes'!$AR$207</f>
        <v>54922196518.799995</v>
      </c>
      <c r="DS75" s="6">
        <f>+'Serie Gasto $Corrientes'!EE75*'Serie Gasto Constantes'!$AR$207</f>
        <v>54922196518.799995</v>
      </c>
      <c r="DT75" s="6">
        <f>+'Serie Gasto $Corrientes'!EF75*'Serie Gasto Constantes'!$AR$207</f>
        <v>20955792097.406399</v>
      </c>
      <c r="DU75" s="126">
        <f t="shared" si="107"/>
        <v>0.38155415161214795</v>
      </c>
      <c r="DV75" s="6">
        <f>+'Serie Gasto $Corrientes'!EH75*'Serie Gasto Constantes'!$AR$207</f>
        <v>5619640757.3279991</v>
      </c>
      <c r="DW75" s="7">
        <f t="shared" si="108"/>
        <v>0.10232002930553556</v>
      </c>
      <c r="DX75" s="6">
        <f>+'Serie Gasto $Corrientes'!EJ75*'Serie Gasto Constantes'!$AR$207</f>
        <v>54922196518.799995</v>
      </c>
      <c r="DY75" s="6">
        <f>+'Serie Gasto $Corrientes'!EK75*'Serie Gasto Constantes'!$AR$207</f>
        <v>54922196518.799995</v>
      </c>
      <c r="DZ75" s="6">
        <f>+'Serie Gasto $Corrientes'!EL75*'Serie Gasto Constantes'!$AR$207</f>
        <v>23768326095.383999</v>
      </c>
      <c r="EA75" s="126">
        <f t="shared" si="109"/>
        <v>0.4327635746914828</v>
      </c>
      <c r="EB75" s="6">
        <f>+'Serie Gasto $Corrientes'!EN75*'Serie Gasto Constantes'!$AR$207</f>
        <v>8450461073.8547993</v>
      </c>
      <c r="EC75" s="7">
        <f t="shared" si="110"/>
        <v>0.15386240189723999</v>
      </c>
      <c r="ED75" s="6">
        <f>+'Serie Gasto $Corrientes'!EP75*'Serie Gasto Constantes'!$AR$207</f>
        <v>54922196518.799995</v>
      </c>
      <c r="EE75" s="6">
        <f>+'Serie Gasto $Corrientes'!EQ75*'Serie Gasto Constantes'!$AR$207</f>
        <v>54922196518.799995</v>
      </c>
      <c r="EF75" s="6">
        <f>+'Serie Gasto $Corrientes'!ER75*'Serie Gasto Constantes'!$AR$207</f>
        <v>23768326095.383999</v>
      </c>
      <c r="EG75" s="126">
        <f t="shared" si="111"/>
        <v>0.4327635746914828</v>
      </c>
      <c r="EH75" s="6">
        <f>+'Serie Gasto $Corrientes'!ET75*'Serie Gasto Constantes'!$AR$207</f>
        <v>10503663178.257599</v>
      </c>
      <c r="EI75" s="7">
        <f t="shared" si="112"/>
        <v>0.19124623274420882</v>
      </c>
      <c r="EJ75" s="6">
        <f>+'Serie Gasto $Corrientes'!EV75*'Serie Gasto Constantes'!$AR$207</f>
        <v>54922196518.799995</v>
      </c>
      <c r="EK75" s="6">
        <f>+'Serie Gasto $Corrientes'!EW75*'Serie Gasto Constantes'!$AR$207</f>
        <v>54922196518.799995</v>
      </c>
      <c r="EL75" s="6">
        <f>+'Serie Gasto $Corrientes'!EX75*'Serie Gasto Constantes'!$AR$207</f>
        <v>25714473593.967598</v>
      </c>
      <c r="EM75" s="126">
        <f t="shared" si="113"/>
        <v>0.46819820079784091</v>
      </c>
      <c r="EN75" s="6">
        <f>+'Serie Gasto $Corrientes'!EZ75*'Serie Gasto Constantes'!$AR$207</f>
        <v>13098571861.627199</v>
      </c>
      <c r="EO75" s="7">
        <f t="shared" si="114"/>
        <v>0.23849322663458167</v>
      </c>
      <c r="EP75" s="6">
        <f>+'Serie Gasto $Corrientes'!FB75*'Serie Gasto Constantes'!$AR$207</f>
        <v>54922196518.799995</v>
      </c>
      <c r="EQ75" s="6">
        <f>+'Serie Gasto $Corrientes'!FC75*'Serie Gasto Constantes'!$AR$207</f>
        <v>54922196518.799995</v>
      </c>
      <c r="ER75" s="6">
        <f>+'Serie Gasto $Corrientes'!FD75*'Serie Gasto Constantes'!$AR$207</f>
        <v>30795209082.877197</v>
      </c>
      <c r="ES75" s="126">
        <f t="shared" si="115"/>
        <v>0.56070607213125434</v>
      </c>
      <c r="ET75" s="6">
        <f>+'Serie Gasto $Corrientes'!FF75*'Serie Gasto Constantes'!$AR$207</f>
        <v>15764106597.673199</v>
      </c>
      <c r="EU75" s="7">
        <f t="shared" si="116"/>
        <v>0.28702614966022177</v>
      </c>
      <c r="EV75" s="6">
        <f>+'Serie Gasto $Corrientes'!FH75*'Serie Gasto Constantes'!$AR$207</f>
        <v>54922196518.799995</v>
      </c>
      <c r="EW75" s="6">
        <f>+'Serie Gasto $Corrientes'!FI75*'Serie Gasto Constantes'!$AR$207</f>
        <v>54899906482.215591</v>
      </c>
      <c r="EX75" s="6">
        <f>+'Serie Gasto $Corrientes'!FJ75*'Serie Gasto Constantes'!$AR$207</f>
        <v>34986562831.006798</v>
      </c>
      <c r="EY75" s="126">
        <f t="shared" si="117"/>
        <v>0.63727909704801466</v>
      </c>
      <c r="EZ75" s="6">
        <f>+'Serie Gasto $Corrientes'!FL75*'Serie Gasto Constantes'!$AR$207</f>
        <v>18402881059.305599</v>
      </c>
      <c r="FA75" s="7">
        <f t="shared" si="118"/>
        <v>0.33520787626964488</v>
      </c>
      <c r="FB75" s="6">
        <f>+'Serie Gasto $Corrientes'!FQ75*'Serie Gasto Constantes'!$AR$207</f>
        <v>54922196518.799995</v>
      </c>
      <c r="FC75" s="6">
        <f>+'Serie Gasto $Corrientes'!FR75*'Serie Gasto Constantes'!$AR$207</f>
        <v>54899906482.215591</v>
      </c>
      <c r="FD75" s="6">
        <f>+'Serie Gasto $Corrientes'!FS75*'Serie Gasto Constantes'!$AR$207</f>
        <v>36118478048.639999</v>
      </c>
      <c r="FE75" s="126">
        <f t="shared" si="78"/>
        <v>0.65789689569581156</v>
      </c>
      <c r="FF75" s="6">
        <f>+'Serie Gasto $Corrientes'!FU75*'Serie Gasto Constantes'!$AR$207</f>
        <v>21228140882.566799</v>
      </c>
      <c r="FG75" s="7">
        <f t="shared" si="79"/>
        <v>0.38666989149505188</v>
      </c>
      <c r="FH75" s="6">
        <f>+'Serie Gasto $Corrientes'!FW75*'Serie Gasto Constantes'!$AR$207</f>
        <v>54922196518.799995</v>
      </c>
      <c r="FI75" s="6">
        <f>+'Serie Gasto $Corrientes'!FX75*'Serie Gasto Constantes'!$AR$207</f>
        <v>54899906482.215591</v>
      </c>
      <c r="FJ75" s="6">
        <f>+'Serie Gasto $Corrientes'!FY75*'Serie Gasto Constantes'!$AR$207</f>
        <v>40785072469.907997</v>
      </c>
      <c r="FK75" s="126">
        <f t="shared" si="80"/>
        <v>0.74289876036710578</v>
      </c>
      <c r="FL75" s="6">
        <f>+'Serie Gasto $Corrientes'!GA75*'Serie Gasto Constantes'!$AR$207</f>
        <v>26093187388.117199</v>
      </c>
      <c r="FM75" s="7">
        <f t="shared" si="81"/>
        <v>0.47528655438729916</v>
      </c>
      <c r="FN75" s="6">
        <f>+'Serie Gasto $Corrientes'!GC75*'Serie Gasto Constantes'!$AR$207</f>
        <v>54922196518.799995</v>
      </c>
      <c r="FO75" s="6">
        <f>+'Serie Gasto $Corrientes'!GD75*'Serie Gasto Constantes'!$AR$207</f>
        <v>54899906482.215591</v>
      </c>
      <c r="FP75" s="6">
        <f>+'Serie Gasto $Corrientes'!GE75*'Serie Gasto Constantes'!$AR$207</f>
        <v>48874603412.668793</v>
      </c>
      <c r="FQ75" s="126">
        <f t="shared" si="119"/>
        <v>0.89024930176340733</v>
      </c>
      <c r="FR75" s="6">
        <f>+'Serie Gasto $Corrientes'!GG75*'Serie Gasto Constantes'!$AR$207</f>
        <v>36410645355.973198</v>
      </c>
      <c r="FS75" s="7">
        <f t="shared" si="120"/>
        <v>0.66321871363784834</v>
      </c>
      <c r="FT75" s="6">
        <f>+'Serie Gasto $Corrientes'!GI75*'Serie Gasto Constantes'!$AS$207</f>
        <v>67302643000</v>
      </c>
      <c r="FU75" s="6">
        <f>+'Serie Gasto $Corrientes'!GJ75*'Serie Gasto Constantes'!$AS$207</f>
        <v>67302643000</v>
      </c>
      <c r="FV75" s="6">
        <f>+'Serie Gasto $Corrientes'!GK75*'Serie Gasto Constantes'!$AS$207</f>
        <v>6182965137</v>
      </c>
      <c r="FW75" s="126">
        <f t="shared" si="121"/>
        <v>9.1868088107624535E-2</v>
      </c>
      <c r="FX75" s="6">
        <f>+'Serie Gasto $Corrientes'!GM75*'Serie Gasto Constantes'!$AS$207</f>
        <v>110433228</v>
      </c>
      <c r="FY75" s="7">
        <f t="shared" si="122"/>
        <v>1.6408453379758057E-3</v>
      </c>
      <c r="FZ75" s="6">
        <f>+'Serie Gasto $Corrientes'!GO75*'Serie Gasto Constantes'!$AS$207</f>
        <v>67302643000</v>
      </c>
      <c r="GA75" s="6">
        <f>+'Serie Gasto $Corrientes'!GP75*'Serie Gasto Constantes'!$AS$207</f>
        <v>67302643000</v>
      </c>
      <c r="GB75" s="6">
        <f>+'Serie Gasto $Corrientes'!GQ75*'Serie Gasto Constantes'!$AS$207</f>
        <v>18908189146</v>
      </c>
      <c r="GC75" s="126">
        <f t="shared" si="123"/>
        <v>0.28094274315497536</v>
      </c>
      <c r="GD75" s="6">
        <f>+'Serie Gasto $Corrientes'!GS75*'Serie Gasto Constantes'!$AS$207</f>
        <v>524416601</v>
      </c>
      <c r="GE75" s="7">
        <f t="shared" si="124"/>
        <v>7.7919168939620991E-3</v>
      </c>
      <c r="GF75" s="6">
        <f>+'Serie Gasto $Corrientes'!GU75*'Serie Gasto Constantes'!$AS$207</f>
        <v>67302643000</v>
      </c>
      <c r="GG75" s="6">
        <f>+'Serie Gasto $Corrientes'!GV75*'Serie Gasto Constantes'!$AS$207</f>
        <v>67302643000</v>
      </c>
      <c r="GH75" s="6">
        <f>+'Serie Gasto $Corrientes'!GW75*'Serie Gasto Constantes'!$AS$207</f>
        <v>21691882116</v>
      </c>
      <c r="GI75" s="126">
        <f t="shared" si="125"/>
        <v>0.32230357009902272</v>
      </c>
      <c r="GJ75" s="6">
        <f>+'Serie Gasto $Corrientes'!GY75*'Serie Gasto Constantes'!$AS$207</f>
        <v>3455156234</v>
      </c>
      <c r="GK75" s="7">
        <f t="shared" si="126"/>
        <v>5.1337601021107002E-2</v>
      </c>
      <c r="GL75" s="6">
        <f>+'Serie Gasto $Corrientes'!HA75*'Serie Gasto Constantes'!$AS$207</f>
        <v>67302643000</v>
      </c>
      <c r="GM75" s="6">
        <f>+'Serie Gasto $Corrientes'!HB75*'Serie Gasto Constantes'!$AS$207</f>
        <v>67302643000</v>
      </c>
      <c r="GN75" s="6">
        <f>+'Serie Gasto $Corrientes'!HC75*'Serie Gasto Constantes'!$AS$207</f>
        <v>28544928998</v>
      </c>
      <c r="GO75" s="126">
        <f t="shared" si="127"/>
        <v>0.42412790531866629</v>
      </c>
      <c r="GP75" s="6">
        <f>+'Serie Gasto $Corrientes'!HE75*'Serie Gasto Constantes'!$AS$207</f>
        <v>6734504649</v>
      </c>
      <c r="GQ75" s="7">
        <f t="shared" si="128"/>
        <v>0.10006300419732402</v>
      </c>
      <c r="GR75" s="6">
        <f>+'Serie Gasto $Corrientes'!HG75*'Serie Gasto Constantes'!$AS$207</f>
        <v>67302643000</v>
      </c>
      <c r="GS75" s="6">
        <f>+'Serie Gasto $Corrientes'!HH75*'Serie Gasto Constantes'!$AS$207</f>
        <v>67302643000</v>
      </c>
      <c r="GT75" s="6">
        <f>+'Serie Gasto $Corrientes'!HI75*'Serie Gasto Constantes'!$AS$207</f>
        <v>30546331598</v>
      </c>
      <c r="GU75" s="126">
        <f t="shared" si="129"/>
        <v>0.45386526050693138</v>
      </c>
      <c r="GV75" s="6">
        <f>+'Serie Gasto $Corrientes'!HK75*'Serie Gasto Constantes'!$AS$207</f>
        <v>10049588174</v>
      </c>
      <c r="GW75" s="7">
        <f t="shared" si="130"/>
        <v>0.14931936883964572</v>
      </c>
      <c r="GX75" s="6">
        <f>+'Serie Gasto $Corrientes'!HM75*'Serie Gasto Constantes'!$AS$207</f>
        <v>67302643000</v>
      </c>
      <c r="GY75" s="6">
        <f>+'Serie Gasto $Corrientes'!HN75*'Serie Gasto Constantes'!$AS$207</f>
        <v>70159824171</v>
      </c>
      <c r="GZ75" s="6">
        <f>+'Serie Gasto $Corrientes'!HO75*'Serie Gasto Constantes'!$AS$207</f>
        <v>35119565616</v>
      </c>
      <c r="HA75" s="126">
        <f t="shared" si="131"/>
        <v>0.50056518856722554</v>
      </c>
      <c r="HB75" s="6">
        <f>+'Serie Gasto $Corrientes'!HQ75*'Serie Gasto Constantes'!$AS$207</f>
        <v>13604597085</v>
      </c>
      <c r="HC75" s="7">
        <f t="shared" si="132"/>
        <v>0.19390865421557529</v>
      </c>
    </row>
    <row r="76" spans="1:211" x14ac:dyDescent="0.35">
      <c r="A76" s="43" t="s">
        <v>47</v>
      </c>
      <c r="B76" s="3">
        <f>+'Serie Gasto $Corrientes'!B76*'Serie Gasto Constantes'!$V$207</f>
        <v>1756694061307.5461</v>
      </c>
      <c r="C76" s="1">
        <f>+'Serie Gasto $Corrientes'!C76*'Serie Gasto Constantes'!$V$207</f>
        <v>1666979117124.1106</v>
      </c>
      <c r="D76" s="4">
        <f t="shared" ref="D76:D120" si="147">+C76/B76</f>
        <v>0.94892967070392509</v>
      </c>
      <c r="E76" s="3">
        <f>+'Serie Gasto $Corrientes'!E76*'Serie Gasto Constantes'!$W$207</f>
        <v>1778831995919.3276</v>
      </c>
      <c r="F76" s="1">
        <f>+'Serie Gasto $Corrientes'!F76*'Serie Gasto Constantes'!$W$207</f>
        <v>1737126356786.8071</v>
      </c>
      <c r="G76" s="4">
        <f t="shared" ref="G76:G120" si="148">+F76/E76</f>
        <v>0.97655448112683263</v>
      </c>
      <c r="H76" s="3">
        <f>+'Serie Gasto $Corrientes'!H76*'Serie Gasto Constantes'!$X$207</f>
        <v>1867923608206.6428</v>
      </c>
      <c r="I76" s="1">
        <f>+'Serie Gasto $Corrientes'!I76*'Serie Gasto Constantes'!$X$207</f>
        <v>1745464525390.9937</v>
      </c>
      <c r="J76" s="4">
        <f t="shared" ref="J76:J120" si="149">+I76/H76</f>
        <v>0.93444106478571698</v>
      </c>
      <c r="K76" s="3">
        <f>+'Serie Gasto $Corrientes'!K76*'Serie Gasto Constantes'!$Y$207</f>
        <v>2590070715084.3623</v>
      </c>
      <c r="L76" s="1">
        <f>+'Serie Gasto $Corrientes'!L76*'Serie Gasto Constantes'!$Y$207</f>
        <v>2539740249076.0254</v>
      </c>
      <c r="M76" s="4">
        <f t="shared" ref="M76:M120" si="150">+L76/K76</f>
        <v>0.98056791819805678</v>
      </c>
      <c r="N76" s="3">
        <f>+'Serie Gasto $Corrientes'!N76*'Serie Gasto Constantes'!$Z$207</f>
        <v>3022769340273.0938</v>
      </c>
      <c r="O76" s="1">
        <f>+'Serie Gasto $Corrientes'!O76*'Serie Gasto Constantes'!$Z$207</f>
        <v>2919917951578.2466</v>
      </c>
      <c r="P76" s="4">
        <f t="shared" ref="P76:P120" si="151">+O76/N76</f>
        <v>0.96597445020877615</v>
      </c>
      <c r="Q76" s="3">
        <f>+'Serie Gasto $Corrientes'!Q76*'Serie Gasto Constantes'!$AA$207</f>
        <v>2981022850015.6641</v>
      </c>
      <c r="R76" s="1">
        <f>+'Serie Gasto $Corrientes'!R76*'Serie Gasto Constantes'!$AA$207</f>
        <v>2939939500166.9136</v>
      </c>
      <c r="S76" s="4">
        <f t="shared" si="133"/>
        <v>0.98621837137258617</v>
      </c>
      <c r="T76" s="3">
        <f>+'Serie Gasto $Corrientes'!T76*'Serie Gasto Constantes'!$AB$207</f>
        <v>3030702215234.3599</v>
      </c>
      <c r="U76" s="1">
        <f>+'Serie Gasto $Corrientes'!U76*'Serie Gasto Constantes'!$AB$207</f>
        <v>2832632490140.9385</v>
      </c>
      <c r="V76" s="4">
        <f t="shared" si="134"/>
        <v>0.93464559992143437</v>
      </c>
      <c r="W76" s="3">
        <f>+'Serie Gasto $Corrientes'!W76*'Serie Gasto Constantes'!$AC$207</f>
        <v>3405937252729.4116</v>
      </c>
      <c r="X76" s="1">
        <f>+'Serie Gasto $Corrientes'!X76*'Serie Gasto Constantes'!$AC$207</f>
        <v>3073321487491.7124</v>
      </c>
      <c r="Y76" s="4">
        <f t="shared" si="135"/>
        <v>0.90234236847107174</v>
      </c>
      <c r="Z76" s="3">
        <f>+'Serie Gasto $Corrientes'!Z76*'Serie Gasto Constantes'!$AD$207</f>
        <v>4054650567832.4126</v>
      </c>
      <c r="AA76" s="1">
        <f>+'Serie Gasto $Corrientes'!AA76*'Serie Gasto Constantes'!$AD$207</f>
        <v>3771892815637.3975</v>
      </c>
      <c r="AB76" s="4">
        <f t="shared" si="136"/>
        <v>0.93026334884730266</v>
      </c>
      <c r="AC76" s="3">
        <f>+'Serie Gasto $Corrientes'!AC76*'Serie Gasto Constantes'!$AE$207</f>
        <v>3126921255257.4253</v>
      </c>
      <c r="AD76" s="1">
        <f>+'Serie Gasto $Corrientes'!AD76*'Serie Gasto Constantes'!$AE$207</f>
        <v>2707442971595.2988</v>
      </c>
      <c r="AE76" s="4">
        <f t="shared" si="137"/>
        <v>0.86584942522718156</v>
      </c>
      <c r="AF76" s="3">
        <f>+'Serie Gasto $Corrientes'!AF76*'Serie Gasto Constantes'!$AF$207</f>
        <v>3257423681827.7524</v>
      </c>
      <c r="AG76" s="1">
        <f>+'Serie Gasto $Corrientes'!AG76*'Serie Gasto Constantes'!$AF$207</f>
        <v>3435813997433.5649</v>
      </c>
      <c r="AH76" s="1">
        <f>+'Serie Gasto $Corrientes'!AH76*'Serie Gasto Constantes'!$AF$207</f>
        <v>3119080082260.3291</v>
      </c>
      <c r="AI76" s="125">
        <f t="shared" si="146"/>
        <v>0.90781400989406724</v>
      </c>
      <c r="AJ76" s="1">
        <f>+'Serie Gasto $Corrientes'!AJ76*'Serie Gasto Constantes'!$AF$207</f>
        <v>2587960561873.6816</v>
      </c>
      <c r="AK76" s="4">
        <f t="shared" si="138"/>
        <v>0.75323069403838483</v>
      </c>
      <c r="AL76" s="3">
        <f>+'Serie Gasto $Corrientes'!AL76*'Serie Gasto Constantes'!$AG$207</f>
        <v>4253629259417.6938</v>
      </c>
      <c r="AM76" s="1">
        <f>+'Serie Gasto $Corrientes'!AM76*'Serie Gasto Constantes'!$AG$207</f>
        <v>4075526608476.7642</v>
      </c>
      <c r="AN76" s="1">
        <f>+'Serie Gasto $Corrientes'!AN76*'Serie Gasto Constantes'!$AG$207</f>
        <v>3272072225595.2725</v>
      </c>
      <c r="AO76" s="125">
        <f t="shared" si="83"/>
        <v>0.80285875665481565</v>
      </c>
      <c r="AP76" s="1">
        <f>+'Serie Gasto $Corrientes'!AP76*'Serie Gasto Constantes'!$AG$207</f>
        <v>2554019295536.748</v>
      </c>
      <c r="AQ76" s="4">
        <f t="shared" si="139"/>
        <v>0.6266722170883624</v>
      </c>
      <c r="AR76" s="3">
        <f>+'Serie Gasto $Corrientes'!AR76*'Serie Gasto Constantes'!$AH$207</f>
        <v>4254816550245.6914</v>
      </c>
      <c r="AS76" s="1">
        <f>+'Serie Gasto $Corrientes'!AS76*'Serie Gasto Constantes'!$AH$207</f>
        <v>3678566209407.1641</v>
      </c>
      <c r="AT76" s="1">
        <f>+'Serie Gasto $Corrientes'!AT76*'Serie Gasto Constantes'!$AH$207</f>
        <v>2942621691107.7949</v>
      </c>
      <c r="AU76" s="125">
        <f t="shared" si="84"/>
        <v>0.7999371286515532</v>
      </c>
      <c r="AV76" s="1">
        <f>+'Serie Gasto $Corrientes'!AV76*'Serie Gasto Constantes'!$AH$207</f>
        <v>2557594765077.6821</v>
      </c>
      <c r="AW76" s="4">
        <f t="shared" si="140"/>
        <v>0.69526946627660746</v>
      </c>
      <c r="AX76" s="3">
        <f>+'Serie Gasto $Corrientes'!AX76*'Serie Gasto Constantes'!$AI$207</f>
        <v>3731650040389.4468</v>
      </c>
      <c r="AY76" s="1">
        <f>+'Serie Gasto $Corrientes'!AY76*'Serie Gasto Constantes'!$AI$207</f>
        <v>3656398656045.8325</v>
      </c>
      <c r="AZ76" s="1">
        <f>+'Serie Gasto $Corrientes'!AZ76*'Serie Gasto Constantes'!$AI$207</f>
        <v>3028747944334.6841</v>
      </c>
      <c r="BA76" s="125">
        <f t="shared" si="85"/>
        <v>0.82834182736793982</v>
      </c>
      <c r="BB76" s="1">
        <f>+'Serie Gasto $Corrientes'!BB76*'Serie Gasto Constantes'!$AI$207</f>
        <v>2646909564986.3154</v>
      </c>
      <c r="BC76" s="4">
        <f t="shared" si="141"/>
        <v>0.72391164475724412</v>
      </c>
      <c r="BD76" s="3">
        <f>+'Serie Gasto $Corrientes'!BD76*'Serie Gasto Constantes'!$AJ$207</f>
        <v>3196751388219.0337</v>
      </c>
      <c r="BE76" s="1">
        <f>+'Serie Gasto $Corrientes'!BE76*'Serie Gasto Constantes'!$AJ$207</f>
        <v>3428327550735.6421</v>
      </c>
      <c r="BF76" s="1">
        <f>+'Serie Gasto $Corrientes'!BF76*'Serie Gasto Constantes'!$AJ$207</f>
        <v>3059154749486.3799</v>
      </c>
      <c r="BG76" s="125">
        <f t="shared" si="86"/>
        <v>0.89231694002807693</v>
      </c>
      <c r="BH76" s="1">
        <f>+'Serie Gasto $Corrientes'!BH76*'Serie Gasto Constantes'!$AJ$207</f>
        <v>2677129121349.8521</v>
      </c>
      <c r="BI76" s="4">
        <f t="shared" si="142"/>
        <v>0.78088487220989145</v>
      </c>
      <c r="BJ76" s="3">
        <f>+'Serie Gasto $Corrientes'!BJ76*'Serie Gasto Constantes'!$AK$207</f>
        <v>3653788080941.5566</v>
      </c>
      <c r="BK76" s="1">
        <f>+'Serie Gasto $Corrientes'!BK76*'Serie Gasto Constantes'!$AK$207</f>
        <v>3187198144532.1982</v>
      </c>
      <c r="BL76" s="1">
        <f>+'Serie Gasto $Corrientes'!BL76*'Serie Gasto Constantes'!$AK$207</f>
        <v>2874544541457.375</v>
      </c>
      <c r="BM76" s="125">
        <f t="shared" si="87"/>
        <v>0.90190330538087304</v>
      </c>
      <c r="BN76" s="1">
        <f>+'Serie Gasto $Corrientes'!BN76*'Serie Gasto Constantes'!$AK$207</f>
        <v>2523459184397.0723</v>
      </c>
      <c r="BO76" s="4">
        <f t="shared" si="143"/>
        <v>0.79174844799850175</v>
      </c>
      <c r="BP76" s="3">
        <f>+'Serie Gasto $Corrientes'!BP76*'Serie Gasto Constantes'!$AL$207</f>
        <v>3852289017924.0854</v>
      </c>
      <c r="BQ76" s="1">
        <f>+'Serie Gasto $Corrientes'!BQ76*'Serie Gasto Constantes'!$AL$207</f>
        <v>3762636668271.1138</v>
      </c>
      <c r="BR76" s="1">
        <f>+'Serie Gasto $Corrientes'!BR76*'Serie Gasto Constantes'!$AL$207</f>
        <v>3302362829372.7974</v>
      </c>
      <c r="BS76" s="125">
        <f t="shared" si="88"/>
        <v>0.8776725260826721</v>
      </c>
      <c r="BT76" s="1">
        <f>+'Serie Gasto $Corrientes'!BT76*'Serie Gasto Constantes'!$AL$207</f>
        <v>2944819369553.6333</v>
      </c>
      <c r="BU76" s="4">
        <f t="shared" si="144"/>
        <v>0.78264781566239883</v>
      </c>
      <c r="BV76" s="3">
        <f>+'Serie Gasto $Corrientes'!BV76*'Serie Gasto Constantes'!$AM$207</f>
        <v>3781769315047.4321</v>
      </c>
      <c r="BW76" s="1">
        <f>+'Serie Gasto $Corrientes'!BW76*'Serie Gasto Constantes'!$AM$207</f>
        <v>3560351162769.6895</v>
      </c>
      <c r="BX76" s="1">
        <f>+'Serie Gasto $Corrientes'!BX76*'Serie Gasto Constantes'!$AM$207</f>
        <v>3333682989857.1821</v>
      </c>
      <c r="BY76" s="125">
        <f t="shared" si="89"/>
        <v>0.93633544486208031</v>
      </c>
      <c r="BZ76" s="1">
        <f>+'Serie Gasto $Corrientes'!BZ76*'Serie Gasto Constantes'!$AM$207</f>
        <v>3042842350254.9023</v>
      </c>
      <c r="CA76" s="4">
        <f t="shared" si="145"/>
        <v>0.85464669386370207</v>
      </c>
      <c r="CB76" s="3">
        <f>+'Serie Gasto $Corrientes'!CB76*'Serie Gasto Constantes'!$AN$207</f>
        <v>3941646942493.8428</v>
      </c>
      <c r="CC76" s="1">
        <f>+'Serie Gasto $Corrientes'!CC76*'Serie Gasto Constantes'!$AN$207</f>
        <v>4270590185467.5166</v>
      </c>
      <c r="CD76" s="1">
        <f>+'Serie Gasto $Corrientes'!CD76*'Serie Gasto Constantes'!$AN$207</f>
        <v>3843450847952.3428</v>
      </c>
      <c r="CE76" s="125">
        <f t="shared" si="90"/>
        <v>0.89998119253664388</v>
      </c>
      <c r="CF76" s="1">
        <f>+'Serie Gasto $Corrientes'!CF76*'Serie Gasto Constantes'!$AN$207</f>
        <v>3511676712253.9263</v>
      </c>
      <c r="CG76" s="4">
        <f t="shared" si="97"/>
        <v>0.82229306951621972</v>
      </c>
      <c r="CH76" s="1">
        <f>+'Serie Gasto $Corrientes'!CH76*'Serie Gasto Constantes'!$AO$207</f>
        <v>4633387094675.9912</v>
      </c>
      <c r="CI76" s="1">
        <f>+'Serie Gasto $Corrientes'!CI76*'Serie Gasto Constantes'!$AO$207</f>
        <v>4567936840001.4795</v>
      </c>
      <c r="CJ76" s="1">
        <f>+'Serie Gasto $Corrientes'!CJ76*'Serie Gasto Constantes'!$AO$207</f>
        <v>4391777527684.2964</v>
      </c>
      <c r="CK76" s="125">
        <f t="shared" si="93"/>
        <v>0.96143569438733179</v>
      </c>
      <c r="CL76" s="1">
        <f>+'Serie Gasto $Corrientes'!CL76*'Serie Gasto Constantes'!$AO$207</f>
        <v>3887540519951.1421</v>
      </c>
      <c r="CM76" s="4">
        <f t="shared" si="98"/>
        <v>0.85104953420281593</v>
      </c>
      <c r="CN76" s="1">
        <f>+'Serie Gasto $Corrientes'!CN76*'Serie Gasto Constantes'!$AP$207</f>
        <v>3758106952028.1309</v>
      </c>
      <c r="CO76" s="1">
        <f>+'Serie Gasto $Corrientes'!CO76*'Serie Gasto Constantes'!$AP$207</f>
        <v>4296759488482.9434</v>
      </c>
      <c r="CP76" s="1">
        <f>+'Serie Gasto $Corrientes'!CP76*'Serie Gasto Constantes'!$AP$207</f>
        <v>4142800817879.7275</v>
      </c>
      <c r="CQ76" s="125">
        <f t="shared" si="94"/>
        <v>0.96416865523520978</v>
      </c>
      <c r="CR76" s="1">
        <f>+'Serie Gasto $Corrientes'!CR76*'Serie Gasto Constantes'!$AP$207</f>
        <v>3627145488857.5879</v>
      </c>
      <c r="CS76" s="4">
        <f t="shared" si="99"/>
        <v>0.84415837064648547</v>
      </c>
      <c r="CT76" s="1">
        <f>+'Serie Gasto $Corrientes'!DC76*'Serie Gasto Constantes'!$AQ$207</f>
        <v>4027830317520.354</v>
      </c>
      <c r="CU76" s="1">
        <f>+'Serie Gasto $Corrientes'!DD76*'Serie Gasto Constantes'!$AQ$207</f>
        <v>4101612167264.4932</v>
      </c>
      <c r="CV76" s="1">
        <f>+'Serie Gasto $Corrientes'!DE76*'Serie Gasto Constantes'!$AQ$207</f>
        <v>3951180459158.5142</v>
      </c>
      <c r="CW76" s="125">
        <f t="shared" si="95"/>
        <v>0.96332376100631989</v>
      </c>
      <c r="CX76" s="1">
        <f>+'Serie Gasto $Corrientes'!DG76*'Serie Gasto Constantes'!$AQ$207</f>
        <v>3579226076511.8779</v>
      </c>
      <c r="CY76" s="4">
        <f t="shared" si="100"/>
        <v>0.87263883823003852</v>
      </c>
      <c r="CZ76" s="1">
        <f>+'Serie Gasto $Corrientes'!DL76*'Serie Gasto Constantes'!$AR$207</f>
        <v>4187865774627.5996</v>
      </c>
      <c r="DA76" s="1">
        <f>+'Serie Gasto $Corrientes'!DM76*'Serie Gasto Constantes'!$AR$207</f>
        <v>4187865774627.5996</v>
      </c>
      <c r="DB76" s="1">
        <f>+'Serie Gasto $Corrientes'!DN76*'Serie Gasto Constantes'!$AR$207</f>
        <v>170197331235.1572</v>
      </c>
      <c r="DC76" s="125">
        <f t="shared" si="101"/>
        <v>4.0640588880929876E-2</v>
      </c>
      <c r="DD76" s="1">
        <f>+'Serie Gasto $Corrientes'!DP76*'Serie Gasto Constantes'!$AR$207</f>
        <v>90401290720.556396</v>
      </c>
      <c r="DE76" s="4">
        <f t="shared" si="102"/>
        <v>2.1586482372061032E-2</v>
      </c>
      <c r="DF76" s="1">
        <f>+'Serie Gasto $Corrientes'!DR76*'Serie Gasto Constantes'!$AR$207</f>
        <v>4187865774627.5996</v>
      </c>
      <c r="DG76" s="1">
        <f>+'Serie Gasto $Corrientes'!DS76*'Serie Gasto Constantes'!$AR$207</f>
        <v>4187865774627.5996</v>
      </c>
      <c r="DH76" s="1">
        <f>+'Serie Gasto $Corrientes'!DT76*'Serie Gasto Constantes'!$AR$207</f>
        <v>670167058794.01196</v>
      </c>
      <c r="DI76" s="125">
        <f t="shared" si="103"/>
        <v>0.16002591650722275</v>
      </c>
      <c r="DJ76" s="1">
        <f>+'Serie Gasto $Corrientes'!DV76*'Serie Gasto Constantes'!$AR$207</f>
        <v>545742184581.31317</v>
      </c>
      <c r="DK76" s="4">
        <f t="shared" si="104"/>
        <v>0.13031510892438825</v>
      </c>
      <c r="DL76" s="1">
        <f>+'Serie Gasto $Corrientes'!DX76*'Serie Gasto Constantes'!$AR$207</f>
        <v>4187865774627.5996</v>
      </c>
      <c r="DM76" s="1">
        <f>+'Serie Gasto $Corrientes'!DY76*'Serie Gasto Constantes'!$AR$207</f>
        <v>4187865774627.5996</v>
      </c>
      <c r="DN76" s="1">
        <f>+'Serie Gasto $Corrientes'!DZ76*'Serie Gasto Constantes'!$AR$207</f>
        <v>1064023718730.6635</v>
      </c>
      <c r="DO76" s="125">
        <f t="shared" si="105"/>
        <v>0.25407302334690524</v>
      </c>
      <c r="DP76" s="1">
        <f>+'Serie Gasto $Corrientes'!EB76*'Serie Gasto Constantes'!$AR$207</f>
        <v>810672742005.50037</v>
      </c>
      <c r="DQ76" s="4">
        <f t="shared" si="106"/>
        <v>0.19357658187542756</v>
      </c>
      <c r="DR76" s="1">
        <f>+'Serie Gasto $Corrientes'!ED76*'Serie Gasto Constantes'!$AR$207</f>
        <v>4187865774627.5996</v>
      </c>
      <c r="DS76" s="1">
        <f>+'Serie Gasto $Corrientes'!EE76*'Serie Gasto Constantes'!$AR$207</f>
        <v>4187865774627.5996</v>
      </c>
      <c r="DT76" s="1">
        <f>+'Serie Gasto $Corrientes'!EF76*'Serie Gasto Constantes'!$AR$207</f>
        <v>1349956801469.8271</v>
      </c>
      <c r="DU76" s="125">
        <f t="shared" si="107"/>
        <v>0.32234958666741659</v>
      </c>
      <c r="DV76" s="1">
        <f>+'Serie Gasto $Corrientes'!EH76*'Serie Gasto Constantes'!$AR$207</f>
        <v>1106893648236.355</v>
      </c>
      <c r="DW76" s="4">
        <f t="shared" si="108"/>
        <v>0.26430972428546473</v>
      </c>
      <c r="DX76" s="1">
        <f>+'Serie Gasto $Corrientes'!EJ76*'Serie Gasto Constantes'!$AR$207</f>
        <v>4187865774627.5996</v>
      </c>
      <c r="DY76" s="1">
        <f>+'Serie Gasto $Corrientes'!EK76*'Serie Gasto Constantes'!$AR$207</f>
        <v>4321795030207.9795</v>
      </c>
      <c r="DZ76" s="1">
        <f>+'Serie Gasto $Corrientes'!EL76*'Serie Gasto Constantes'!$AR$207</f>
        <v>1905362782981.5537</v>
      </c>
      <c r="EA76" s="125">
        <f t="shared" si="109"/>
        <v>0.44087300986364947</v>
      </c>
      <c r="EB76" s="1">
        <f>+'Serie Gasto $Corrientes'!EN76*'Serie Gasto Constantes'!$AR$207</f>
        <v>1621018091222.7585</v>
      </c>
      <c r="EC76" s="4">
        <f t="shared" si="110"/>
        <v>0.37507981750461444</v>
      </c>
      <c r="ED76" s="1">
        <f>+'Serie Gasto $Corrientes'!EP76*'Serie Gasto Constantes'!$AR$207</f>
        <v>4187865774627.5996</v>
      </c>
      <c r="EE76" s="1">
        <f>+'Serie Gasto $Corrientes'!EQ76*'Serie Gasto Constantes'!$AR$207</f>
        <v>4321795030207.9795</v>
      </c>
      <c r="EF76" s="1">
        <f>+'Serie Gasto $Corrientes'!ER76*'Serie Gasto Constantes'!$AR$207</f>
        <v>1905705579873.0454</v>
      </c>
      <c r="EG76" s="125">
        <f t="shared" si="111"/>
        <v>0.4409523280379487</v>
      </c>
      <c r="EH76" s="1">
        <f>+'Serie Gasto $Corrientes'!ET76*'Serie Gasto Constantes'!$AR$207</f>
        <v>1677698210294.6675</v>
      </c>
      <c r="EI76" s="4">
        <f t="shared" si="112"/>
        <v>0.38819476596369978</v>
      </c>
      <c r="EJ76" s="1">
        <f>+'Serie Gasto $Corrientes'!EV76*'Serie Gasto Constantes'!$AR$207</f>
        <v>4187865774627.5996</v>
      </c>
      <c r="EK76" s="1">
        <f>+'Serie Gasto $Corrientes'!EW76*'Serie Gasto Constantes'!$AR$207</f>
        <v>4321795030207.9795</v>
      </c>
      <c r="EL76" s="1">
        <f>+'Serie Gasto $Corrientes'!EX76*'Serie Gasto Constantes'!$AR$207</f>
        <v>1911468223943.2415</v>
      </c>
      <c r="EM76" s="125">
        <f t="shared" si="113"/>
        <v>0.44228571937879596</v>
      </c>
      <c r="EN76" s="1">
        <f>+'Serie Gasto $Corrientes'!EZ76*'Serie Gasto Constantes'!$AR$207</f>
        <v>1721558226577.8623</v>
      </c>
      <c r="EO76" s="4">
        <f t="shared" si="114"/>
        <v>0.39834333061718918</v>
      </c>
      <c r="EP76" s="1">
        <f>+'Serie Gasto $Corrientes'!FB76*'Serie Gasto Constantes'!$AR$207</f>
        <v>4187865774627.5996</v>
      </c>
      <c r="EQ76" s="1">
        <f>+'Serie Gasto $Corrientes'!FC76*'Serie Gasto Constantes'!$AR$207</f>
        <v>4321795030207.9795</v>
      </c>
      <c r="ER76" s="1">
        <f>+'Serie Gasto $Corrientes'!FD76*'Serie Gasto Constantes'!$AR$207</f>
        <v>2585232653469.6011</v>
      </c>
      <c r="ES76" s="125">
        <f t="shared" si="115"/>
        <v>0.59818492903981868</v>
      </c>
      <c r="ET76" s="1">
        <f>+'Serie Gasto $Corrientes'!FF76*'Serie Gasto Constantes'!$AR$207</f>
        <v>2359904754402.2026</v>
      </c>
      <c r="EU76" s="4">
        <f t="shared" si="116"/>
        <v>0.54604735715303832</v>
      </c>
      <c r="EV76" s="1">
        <f>+'Serie Gasto $Corrientes'!FH76*'Serie Gasto Constantes'!$AR$207</f>
        <v>4187865774627.5996</v>
      </c>
      <c r="EW76" s="1">
        <f>+'Serie Gasto $Corrientes'!FI76*'Serie Gasto Constantes'!$AR$207</f>
        <v>4500678374062.0254</v>
      </c>
      <c r="EX76" s="1">
        <f>+'Serie Gasto $Corrientes'!FJ76*'Serie Gasto Constantes'!$AR$207</f>
        <v>3035971862155.7051</v>
      </c>
      <c r="EY76" s="125">
        <f t="shared" si="117"/>
        <v>0.67455872422530616</v>
      </c>
      <c r="EZ76" s="1">
        <f>+'Serie Gasto $Corrientes'!FL76*'Serie Gasto Constantes'!$AR$207</f>
        <v>2802729624211.0615</v>
      </c>
      <c r="FA76" s="4">
        <f t="shared" si="118"/>
        <v>0.62273492821960896</v>
      </c>
      <c r="FB76" s="1">
        <f>+'Serie Gasto $Corrientes'!FQ76*'Serie Gasto Constantes'!$AR$207</f>
        <v>4187865774627.5996</v>
      </c>
      <c r="FC76" s="1">
        <f>+'Serie Gasto $Corrientes'!FR76*'Serie Gasto Constantes'!$AR$207</f>
        <v>4595882087597.0801</v>
      </c>
      <c r="FD76" s="1">
        <f>+'Serie Gasto $Corrientes'!FS76*'Serie Gasto Constantes'!$AR$207</f>
        <v>3396301057906.3486</v>
      </c>
      <c r="FE76" s="125">
        <f t="shared" si="78"/>
        <v>0.73898785764585995</v>
      </c>
      <c r="FF76" s="1">
        <f>+'Serie Gasto $Corrientes'!FU76*'Serie Gasto Constantes'!$AR$207</f>
        <v>3135573696071.4033</v>
      </c>
      <c r="FG76" s="4">
        <f t="shared" si="79"/>
        <v>0.68225721119638494</v>
      </c>
      <c r="FH76" s="1">
        <f>+'Serie Gasto $Corrientes'!FW76*'Serie Gasto Constantes'!$AR$207</f>
        <v>4187865774627.5996</v>
      </c>
      <c r="FI76" s="1">
        <f>+'Serie Gasto $Corrientes'!FX76*'Serie Gasto Constantes'!$AR$207</f>
        <v>4595882087597.0801</v>
      </c>
      <c r="FJ76" s="1">
        <f>+'Serie Gasto $Corrientes'!FY76*'Serie Gasto Constantes'!$AR$207</f>
        <v>3714666575581.0415</v>
      </c>
      <c r="FK76" s="125">
        <f t="shared" si="80"/>
        <v>0.80825976488949158</v>
      </c>
      <c r="FL76" s="1">
        <f>+'Serie Gasto $Corrientes'!GA76*'Serie Gasto Constantes'!$AR$207</f>
        <v>3515131279002.0176</v>
      </c>
      <c r="FM76" s="4">
        <f t="shared" si="81"/>
        <v>0.7648436604777813</v>
      </c>
      <c r="FN76" s="1">
        <f>+'Serie Gasto $Corrientes'!GC76*'Serie Gasto Constantes'!$AR$207</f>
        <v>4187865774627.5996</v>
      </c>
      <c r="FO76" s="1">
        <f>+'Serie Gasto $Corrientes'!GD76*'Serie Gasto Constantes'!$AR$207</f>
        <v>4313161317312.9619</v>
      </c>
      <c r="FP76" s="1">
        <f>+'Serie Gasto $Corrientes'!GE76*'Serie Gasto Constantes'!$AR$207</f>
        <v>4153826790599.4751</v>
      </c>
      <c r="FQ76" s="125">
        <f t="shared" si="119"/>
        <v>0.96305852830639083</v>
      </c>
      <c r="FR76" s="1">
        <f>+'Serie Gasto $Corrientes'!GG76*'Serie Gasto Constantes'!$AR$207</f>
        <v>4036351704847.4097</v>
      </c>
      <c r="FS76" s="4">
        <f t="shared" si="120"/>
        <v>0.93582210538835109</v>
      </c>
      <c r="FT76" s="1">
        <f>+'Serie Gasto $Corrientes'!GI76*'Serie Gasto Constantes'!$AS$207</f>
        <v>4588214335000</v>
      </c>
      <c r="FU76" s="1">
        <f>+'Serie Gasto $Corrientes'!GJ76*'Serie Gasto Constantes'!$AS$207</f>
        <v>4588214335000</v>
      </c>
      <c r="FV76" s="1">
        <f>+'Serie Gasto $Corrientes'!GK76*'Serie Gasto Constantes'!$AS$207</f>
        <v>485232376796</v>
      </c>
      <c r="FW76" s="125">
        <f t="shared" si="121"/>
        <v>0.10575625752583766</v>
      </c>
      <c r="FX76" s="1">
        <f>+'Serie Gasto $Corrientes'!GM76*'Serie Gasto Constantes'!$AS$207</f>
        <v>87296349088</v>
      </c>
      <c r="FY76" s="4">
        <f t="shared" si="122"/>
        <v>1.9026214277324077E-2</v>
      </c>
      <c r="FZ76" s="1">
        <f>+'Serie Gasto $Corrientes'!GO76*'Serie Gasto Constantes'!$AS$207</f>
        <v>4588214335000</v>
      </c>
      <c r="GA76" s="1">
        <f>+'Serie Gasto $Corrientes'!GP76*'Serie Gasto Constantes'!$AS$207</f>
        <v>4588214335000</v>
      </c>
      <c r="GB76" s="1">
        <f>+'Serie Gasto $Corrientes'!GQ76*'Serie Gasto Constantes'!$AS$207</f>
        <v>1023393637766</v>
      </c>
      <c r="GC76" s="125">
        <f t="shared" si="123"/>
        <v>0.22304835019569766</v>
      </c>
      <c r="GD76" s="1">
        <f>+'Serie Gasto $Corrientes'!GS76*'Serie Gasto Constantes'!$AS$207</f>
        <v>645595196595</v>
      </c>
      <c r="GE76" s="4">
        <f t="shared" si="124"/>
        <v>0.14070728816442704</v>
      </c>
      <c r="GF76" s="1">
        <f>+'Serie Gasto $Corrientes'!GU76*'Serie Gasto Constantes'!$AS$207</f>
        <v>4588214335000</v>
      </c>
      <c r="GG76" s="1">
        <f>+'Serie Gasto $Corrientes'!GV76*'Serie Gasto Constantes'!$AS$207</f>
        <v>4588214335000</v>
      </c>
      <c r="GH76" s="1">
        <f>+'Serie Gasto $Corrientes'!GW76*'Serie Gasto Constantes'!$AS$207</f>
        <v>1321538630731</v>
      </c>
      <c r="GI76" s="125">
        <f t="shared" si="125"/>
        <v>0.28802896600753503</v>
      </c>
      <c r="GJ76" s="1">
        <f>+'Serie Gasto $Corrientes'!GY76*'Serie Gasto Constantes'!$AS$207</f>
        <v>971770606410</v>
      </c>
      <c r="GK76" s="4">
        <f t="shared" si="126"/>
        <v>0.2117971252992914</v>
      </c>
      <c r="GL76" s="1">
        <f>+'Serie Gasto $Corrientes'!HA76*'Serie Gasto Constantes'!$AS$207</f>
        <v>4588214335000</v>
      </c>
      <c r="GM76" s="1">
        <f>+'Serie Gasto $Corrientes'!HB76*'Serie Gasto Constantes'!$AS$207</f>
        <v>4588214335000</v>
      </c>
      <c r="GN76" s="1">
        <f>+'Serie Gasto $Corrientes'!HC76*'Serie Gasto Constantes'!$AS$207</f>
        <v>1616206061736</v>
      </c>
      <c r="GO76" s="125">
        <f t="shared" si="127"/>
        <v>0.35225164818635263</v>
      </c>
      <c r="GP76" s="1">
        <f>+'Serie Gasto $Corrientes'!HE76*'Serie Gasto Constantes'!$AS$207</f>
        <v>1273648678525</v>
      </c>
      <c r="GQ76" s="4">
        <f t="shared" si="128"/>
        <v>0.2775913646425151</v>
      </c>
      <c r="GR76" s="1">
        <f>+'Serie Gasto $Corrientes'!HG76*'Serie Gasto Constantes'!$AS$207</f>
        <v>4588214335000</v>
      </c>
      <c r="GS76" s="1">
        <f>+'Serie Gasto $Corrientes'!HH76*'Serie Gasto Constantes'!$AS$207</f>
        <v>4588214335000</v>
      </c>
      <c r="GT76" s="1">
        <f>+'Serie Gasto $Corrientes'!HI76*'Serie Gasto Constantes'!$AS$207</f>
        <v>1891392660755</v>
      </c>
      <c r="GU76" s="125">
        <f t="shared" si="129"/>
        <v>0.41222848861418765</v>
      </c>
      <c r="GV76" s="1">
        <f>+'Serie Gasto $Corrientes'!HK76*'Serie Gasto Constantes'!$AS$207</f>
        <v>1563147054496</v>
      </c>
      <c r="GW76" s="4">
        <f t="shared" si="130"/>
        <v>0.34068745275736995</v>
      </c>
      <c r="GX76" s="1">
        <f>+'Serie Gasto $Corrientes'!HM76*'Serie Gasto Constantes'!$AS$207</f>
        <v>4588214335000</v>
      </c>
      <c r="GY76" s="1">
        <f>+'Serie Gasto $Corrientes'!HN76*'Serie Gasto Constantes'!$AS$207</f>
        <v>4588214335000</v>
      </c>
      <c r="GZ76" s="1">
        <f>+'Serie Gasto $Corrientes'!HO76*'Serie Gasto Constantes'!$AS$207</f>
        <v>2167911665484</v>
      </c>
      <c r="HA76" s="125">
        <f t="shared" si="131"/>
        <v>0.47249572648484389</v>
      </c>
      <c r="HB76" s="1">
        <f>+'Serie Gasto $Corrientes'!HQ76*'Serie Gasto Constantes'!$AS$207</f>
        <v>1860321086116</v>
      </c>
      <c r="HC76" s="4">
        <f t="shared" si="132"/>
        <v>0.40545644782220053</v>
      </c>
    </row>
    <row r="77" spans="1:211" x14ac:dyDescent="0.35">
      <c r="A77" s="28" t="s">
        <v>76</v>
      </c>
      <c r="B77" s="5">
        <f>+'Serie Gasto $Corrientes'!B77*'Serie Gasto Constantes'!$V$207</f>
        <v>16525772066.127539</v>
      </c>
      <c r="C77" s="6">
        <f>+'Serie Gasto $Corrientes'!C77*'Serie Gasto Constantes'!$V$207</f>
        <v>16306268230.040348</v>
      </c>
      <c r="D77" s="7">
        <f t="shared" si="147"/>
        <v>0.98671748374545831</v>
      </c>
      <c r="E77" s="5">
        <f>+'Serie Gasto $Corrientes'!E77*'Serie Gasto Constantes'!$W$207</f>
        <v>16703273697.390892</v>
      </c>
      <c r="F77" s="6">
        <f>+'Serie Gasto $Corrientes'!F77*'Serie Gasto Constantes'!$W$207</f>
        <v>16169905994.891207</v>
      </c>
      <c r="G77" s="7">
        <f t="shared" si="148"/>
        <v>0.96806807383016191</v>
      </c>
      <c r="H77" s="5">
        <f>+'Serie Gasto $Corrientes'!H77*'Serie Gasto Constantes'!$X$207</f>
        <v>16636830626.960075</v>
      </c>
      <c r="I77" s="6">
        <f>+'Serie Gasto $Corrientes'!I77*'Serie Gasto Constantes'!$X$207</f>
        <v>15662360624.434671</v>
      </c>
      <c r="J77" s="7">
        <f t="shared" si="149"/>
        <v>0.94142694456801945</v>
      </c>
      <c r="K77" s="5">
        <f>+'Serie Gasto $Corrientes'!K77*'Serie Gasto Constantes'!$Y$207</f>
        <v>18797007138.398636</v>
      </c>
      <c r="L77" s="6">
        <f>+'Serie Gasto $Corrientes'!L77*'Serie Gasto Constantes'!$Y$207</f>
        <v>17973763703.762604</v>
      </c>
      <c r="M77" s="7">
        <f t="shared" si="150"/>
        <v>0.95620348342825778</v>
      </c>
      <c r="N77" s="5">
        <f>+'Serie Gasto $Corrientes'!N77*'Serie Gasto Constantes'!$Z$207</f>
        <v>19969984810.083679</v>
      </c>
      <c r="O77" s="6">
        <f>+'Serie Gasto $Corrientes'!O77*'Serie Gasto Constantes'!$Z$207</f>
        <v>19658880400.561405</v>
      </c>
      <c r="P77" s="7">
        <f t="shared" si="151"/>
        <v>0.98442139979169219</v>
      </c>
      <c r="Q77" s="5">
        <f>+'Serie Gasto $Corrientes'!Q77*'Serie Gasto Constantes'!$AA$207</f>
        <v>23783623723.109226</v>
      </c>
      <c r="R77" s="6">
        <f>+'Serie Gasto $Corrientes'!R77*'Serie Gasto Constantes'!$AA$207</f>
        <v>22938639588.462883</v>
      </c>
      <c r="S77" s="7">
        <f t="shared" si="133"/>
        <v>0.96447201887804346</v>
      </c>
      <c r="T77" s="5">
        <f>+'Serie Gasto $Corrientes'!T77*'Serie Gasto Constantes'!$AB$207</f>
        <v>22794556562.063038</v>
      </c>
      <c r="U77" s="6">
        <f>+'Serie Gasto $Corrientes'!U77*'Serie Gasto Constantes'!$AB$207</f>
        <v>22506312731.9123</v>
      </c>
      <c r="V77" s="7">
        <f t="shared" si="134"/>
        <v>0.98735470771866374</v>
      </c>
      <c r="W77" s="5">
        <f>+'Serie Gasto $Corrientes'!W77*'Serie Gasto Constantes'!$AC$207</f>
        <v>20204646998.394604</v>
      </c>
      <c r="X77" s="6">
        <f>+'Serie Gasto $Corrientes'!X77*'Serie Gasto Constantes'!$AC$207</f>
        <v>19966033030.557137</v>
      </c>
      <c r="Y77" s="7">
        <f t="shared" si="135"/>
        <v>0.98819014418532392</v>
      </c>
      <c r="Z77" s="5">
        <f>+'Serie Gasto $Corrientes'!Z77*'Serie Gasto Constantes'!$AD$207</f>
        <v>26995467120.004635</v>
      </c>
      <c r="AA77" s="6">
        <f>+'Serie Gasto $Corrientes'!AA77*'Serie Gasto Constantes'!$AD$207</f>
        <v>26323907259.217663</v>
      </c>
      <c r="AB77" s="7">
        <f t="shared" si="136"/>
        <v>0.97512323614176988</v>
      </c>
      <c r="AC77" s="5">
        <f>+'Serie Gasto $Corrientes'!AC77*'Serie Gasto Constantes'!$AE$207</f>
        <v>34506524235.413818</v>
      </c>
      <c r="AD77" s="6">
        <f>+'Serie Gasto $Corrientes'!AD77*'Serie Gasto Constantes'!$AE$207</f>
        <v>19692109053.481613</v>
      </c>
      <c r="AE77" s="7">
        <f t="shared" si="137"/>
        <v>0.57067784976360303</v>
      </c>
      <c r="AF77" s="5">
        <f>+'Serie Gasto $Corrientes'!AF77*'Serie Gasto Constantes'!$AF$207</f>
        <v>40076704714.94191</v>
      </c>
      <c r="AG77" s="6">
        <f>+'Serie Gasto $Corrientes'!AG77*'Serie Gasto Constantes'!$AF$207</f>
        <v>66691956816.600021</v>
      </c>
      <c r="AH77" s="6">
        <f>+'Serie Gasto $Corrientes'!AH77*'Serie Gasto Constantes'!$AF$207</f>
        <v>59323932861.360474</v>
      </c>
      <c r="AI77" s="126">
        <f t="shared" si="146"/>
        <v>0.88952155091953156</v>
      </c>
      <c r="AJ77" s="6">
        <f>+'Serie Gasto $Corrientes'!AJ77*'Serie Gasto Constantes'!$AF$207</f>
        <v>54021622494.976097</v>
      </c>
      <c r="AK77" s="7">
        <f t="shared" si="138"/>
        <v>0.81001705563285853</v>
      </c>
      <c r="AL77" s="5">
        <f>+'Serie Gasto $Corrientes'!AL77*'Serie Gasto Constantes'!$AG$207</f>
        <v>38125021836.141174</v>
      </c>
      <c r="AM77" s="6">
        <f>+'Serie Gasto $Corrientes'!AM77*'Serie Gasto Constantes'!$AG$207</f>
        <v>38125021836.141174</v>
      </c>
      <c r="AN77" s="6">
        <f>+'Serie Gasto $Corrientes'!AN77*'Serie Gasto Constantes'!$AG$207</f>
        <v>22794292074.109585</v>
      </c>
      <c r="AO77" s="126">
        <f t="shared" si="83"/>
        <v>0.59788272835824063</v>
      </c>
      <c r="AP77" s="6">
        <f>+'Serie Gasto $Corrientes'!AP77*'Serie Gasto Constantes'!$AG$207</f>
        <v>15882974980.347904</v>
      </c>
      <c r="AQ77" s="7">
        <f t="shared" si="139"/>
        <v>0.41660238382582132</v>
      </c>
      <c r="AR77" s="5">
        <f>+'Serie Gasto $Corrientes'!AR77*'Serie Gasto Constantes'!$AH$207</f>
        <v>41760352799.777664</v>
      </c>
      <c r="AS77" s="6">
        <f>+'Serie Gasto $Corrientes'!AS77*'Serie Gasto Constantes'!$AH$207</f>
        <v>41760352799.777664</v>
      </c>
      <c r="AT77" s="6">
        <f>+'Serie Gasto $Corrientes'!AT77*'Serie Gasto Constantes'!$AH$207</f>
        <v>21494844752.523052</v>
      </c>
      <c r="AU77" s="126">
        <f t="shared" si="84"/>
        <v>0.5147189453973553</v>
      </c>
      <c r="AV77" s="6">
        <f>+'Serie Gasto $Corrientes'!AV77*'Serie Gasto Constantes'!$AH$207</f>
        <v>13753826051.822279</v>
      </c>
      <c r="AW77" s="7">
        <f t="shared" si="140"/>
        <v>0.32935128967338384</v>
      </c>
      <c r="AX77" s="5">
        <f>+'Serie Gasto $Corrientes'!AX77*'Serie Gasto Constantes'!$AI$207</f>
        <v>35088090618.766609</v>
      </c>
      <c r="AY77" s="6">
        <f>+'Serie Gasto $Corrientes'!AY77*'Serie Gasto Constantes'!$AI$207</f>
        <v>36880401308.065147</v>
      </c>
      <c r="AZ77" s="6">
        <f>+'Serie Gasto $Corrientes'!AZ77*'Serie Gasto Constantes'!$AI$207</f>
        <v>34444828045.506203</v>
      </c>
      <c r="BA77" s="126">
        <f t="shared" si="85"/>
        <v>0.93396022884310848</v>
      </c>
      <c r="BB77" s="6">
        <f>+'Serie Gasto $Corrientes'!BB77*'Serie Gasto Constantes'!$AI$207</f>
        <v>26192972149.30994</v>
      </c>
      <c r="BC77" s="7">
        <f t="shared" si="141"/>
        <v>0.71021385940239112</v>
      </c>
      <c r="BD77" s="5">
        <f>+'Serie Gasto $Corrientes'!BD77*'Serie Gasto Constantes'!$AJ$207</f>
        <v>34669630210.292343</v>
      </c>
      <c r="BE77" s="6">
        <f>+'Serie Gasto $Corrientes'!BE77*'Serie Gasto Constantes'!$AJ$207</f>
        <v>34669630210.292343</v>
      </c>
      <c r="BF77" s="6">
        <f>+'Serie Gasto $Corrientes'!BF77*'Serie Gasto Constantes'!$AJ$207</f>
        <v>25623852640.006203</v>
      </c>
      <c r="BG77" s="126">
        <f t="shared" si="86"/>
        <v>0.73908641322627289</v>
      </c>
      <c r="BH77" s="6">
        <f>+'Serie Gasto $Corrientes'!BH77*'Serie Gasto Constantes'!$AJ$207</f>
        <v>17266482437.357658</v>
      </c>
      <c r="BI77" s="7">
        <f t="shared" si="142"/>
        <v>0.49802903384391373</v>
      </c>
      <c r="BJ77" s="5">
        <f>+'Serie Gasto $Corrientes'!BJ77*'Serie Gasto Constantes'!$AK$207</f>
        <v>35568216391.250519</v>
      </c>
      <c r="BK77" s="6">
        <f>+'Serie Gasto $Corrientes'!BK77*'Serie Gasto Constantes'!$AK$207</f>
        <v>77086505569.873047</v>
      </c>
      <c r="BL77" s="6">
        <f>+'Serie Gasto $Corrientes'!BL77*'Serie Gasto Constantes'!$AK$207</f>
        <v>67554746105.59922</v>
      </c>
      <c r="BM77" s="126">
        <f t="shared" si="87"/>
        <v>0.87634983070241768</v>
      </c>
      <c r="BN77" s="6">
        <f>+'Serie Gasto $Corrientes'!BN77*'Serie Gasto Constantes'!$AK$207</f>
        <v>58171411841.195572</v>
      </c>
      <c r="BO77" s="7">
        <f t="shared" si="143"/>
        <v>0.75462509827310331</v>
      </c>
      <c r="BP77" s="5">
        <f>+'Serie Gasto $Corrientes'!BP77*'Serie Gasto Constantes'!$AL$207</f>
        <v>37026120632.055359</v>
      </c>
      <c r="BQ77" s="6">
        <f>+'Serie Gasto $Corrientes'!BQ77*'Serie Gasto Constantes'!$AL$207</f>
        <v>33703777674.615356</v>
      </c>
      <c r="BR77" s="6">
        <f>+'Serie Gasto $Corrientes'!BR77*'Serie Gasto Constantes'!$AL$207</f>
        <v>25418160769.626392</v>
      </c>
      <c r="BS77" s="126">
        <f t="shared" si="88"/>
        <v>0.75416355445432948</v>
      </c>
      <c r="BT77" s="6">
        <f>+'Serie Gasto $Corrientes'!BT77*'Serie Gasto Constantes'!$AL$207</f>
        <v>17086373064.672163</v>
      </c>
      <c r="BU77" s="7">
        <f t="shared" si="144"/>
        <v>0.50695720905912256</v>
      </c>
      <c r="BV77" s="5">
        <f>+'Serie Gasto $Corrientes'!BV77*'Serie Gasto Constantes'!$AM$207</f>
        <v>33256641741.656414</v>
      </c>
      <c r="BW77" s="6">
        <f>+'Serie Gasto $Corrientes'!BW77*'Serie Gasto Constantes'!$AM$207</f>
        <v>33256641741.656414</v>
      </c>
      <c r="BX77" s="6">
        <f>+'Serie Gasto $Corrientes'!BX77*'Serie Gasto Constantes'!$AM$207</f>
        <v>25594102475.597351</v>
      </c>
      <c r="BY77" s="126">
        <f t="shared" si="89"/>
        <v>0.76959371527699494</v>
      </c>
      <c r="BZ77" s="6">
        <f>+'Serie Gasto $Corrientes'!BZ77*'Serie Gasto Constantes'!$AM$207</f>
        <v>18508202421.661373</v>
      </c>
      <c r="CA77" s="7">
        <f t="shared" si="145"/>
        <v>0.55652649974210944</v>
      </c>
      <c r="CB77" s="5">
        <f>+'Serie Gasto $Corrientes'!CB77*'Serie Gasto Constantes'!$AN$207</f>
        <v>33933861878.202503</v>
      </c>
      <c r="CC77" s="6">
        <f>+'Serie Gasto $Corrientes'!CC77*'Serie Gasto Constantes'!$AN$207</f>
        <v>33933861878.202503</v>
      </c>
      <c r="CD77" s="6">
        <f>+'Serie Gasto $Corrientes'!CD77*'Serie Gasto Constantes'!$AN$207</f>
        <v>27013211554.50935</v>
      </c>
      <c r="CE77" s="126">
        <f t="shared" si="90"/>
        <v>0.79605473881713862</v>
      </c>
      <c r="CF77" s="6">
        <f>+'Serie Gasto $Corrientes'!CF77*'Serie Gasto Constantes'!$AN$207</f>
        <v>20796156567.431427</v>
      </c>
      <c r="CG77" s="7">
        <f t="shared" si="97"/>
        <v>0.61284379131600952</v>
      </c>
      <c r="CH77" s="6">
        <f>+'Serie Gasto $Corrientes'!CH77*'Serie Gasto Constantes'!$AO$207</f>
        <v>28913277008.619835</v>
      </c>
      <c r="CI77" s="6">
        <f>+'Serie Gasto $Corrientes'!CI77*'Serie Gasto Constantes'!$AO$207</f>
        <v>28913277008.619835</v>
      </c>
      <c r="CJ77" s="6">
        <f>+'Serie Gasto $Corrientes'!CJ77*'Serie Gasto Constantes'!$AO$207</f>
        <v>22422726223.452278</v>
      </c>
      <c r="CK77" s="126">
        <f t="shared" si="93"/>
        <v>0.77551659802406536</v>
      </c>
      <c r="CL77" s="6">
        <f>+'Serie Gasto $Corrientes'!CL77*'Serie Gasto Constantes'!$AO$207</f>
        <v>17746613510.524654</v>
      </c>
      <c r="CM77" s="7">
        <f t="shared" si="98"/>
        <v>0.61378769017548251</v>
      </c>
      <c r="CN77" s="6">
        <f>+'Serie Gasto $Corrientes'!CN77*'Serie Gasto Constantes'!$AP$207</f>
        <v>27655173866.23756</v>
      </c>
      <c r="CO77" s="6">
        <f>+'Serie Gasto $Corrientes'!CO77*'Serie Gasto Constantes'!$AP$207</f>
        <v>27655173866.23756</v>
      </c>
      <c r="CP77" s="6">
        <f>+'Serie Gasto $Corrientes'!CP77*'Serie Gasto Constantes'!$AP$207</f>
        <v>25299462821.521366</v>
      </c>
      <c r="CQ77" s="126">
        <f t="shared" si="94"/>
        <v>0.91481843303136379</v>
      </c>
      <c r="CR77" s="6">
        <f>+'Serie Gasto $Corrientes'!CR77*'Serie Gasto Constantes'!$AP$207</f>
        <v>19163870088.82991</v>
      </c>
      <c r="CS77" s="7">
        <f t="shared" si="99"/>
        <v>0.69295785958611733</v>
      </c>
      <c r="CT77" s="6">
        <f>+'Serie Gasto $Corrientes'!DC77*'Serie Gasto Constantes'!$AQ$207</f>
        <v>27205817177.475456</v>
      </c>
      <c r="CU77" s="6">
        <f>+'Serie Gasto $Corrientes'!DD77*'Serie Gasto Constantes'!$AQ$207</f>
        <v>27937096690.029392</v>
      </c>
      <c r="CV77" s="6">
        <f>+'Serie Gasto $Corrientes'!DE77*'Serie Gasto Constantes'!$AQ$207</f>
        <v>27031543934.983559</v>
      </c>
      <c r="CW77" s="126">
        <f t="shared" si="95"/>
        <v>0.96758601063334471</v>
      </c>
      <c r="CX77" s="6">
        <f>+'Serie Gasto $Corrientes'!DG77*'Serie Gasto Constantes'!$AQ$207</f>
        <v>20706074565.672401</v>
      </c>
      <c r="CY77" s="7">
        <f t="shared" si="100"/>
        <v>0.74116773104279998</v>
      </c>
      <c r="CZ77" s="6">
        <f>+'Serie Gasto $Corrientes'!DL77*'Serie Gasto Constantes'!$AR$207</f>
        <v>29561499255.599998</v>
      </c>
      <c r="DA77" s="6">
        <f>+'Serie Gasto $Corrientes'!DM77*'Serie Gasto Constantes'!$AR$207</f>
        <v>29561499255.599998</v>
      </c>
      <c r="DB77" s="6">
        <f>+'Serie Gasto $Corrientes'!DN77*'Serie Gasto Constantes'!$AR$207</f>
        <v>412039010.52599996</v>
      </c>
      <c r="DC77" s="126">
        <f t="shared" si="101"/>
        <v>1.3938366486873806E-2</v>
      </c>
      <c r="DD77" s="6">
        <f>+'Serie Gasto $Corrientes'!DP77*'Serie Gasto Constantes'!$AR$207</f>
        <v>199088818.03199998</v>
      </c>
      <c r="DE77" s="7">
        <f t="shared" si="102"/>
        <v>6.7347334555193606E-3</v>
      </c>
      <c r="DF77" s="6">
        <f>+'Serie Gasto $Corrientes'!DR77*'Serie Gasto Constantes'!$AR$207</f>
        <v>29561499255.599998</v>
      </c>
      <c r="DG77" s="6">
        <f>+'Serie Gasto $Corrientes'!DS77*'Serie Gasto Constantes'!$AR$207</f>
        <v>29561499255.599998</v>
      </c>
      <c r="DH77" s="6">
        <f>+'Serie Gasto $Corrientes'!DT77*'Serie Gasto Constantes'!$AR$207</f>
        <v>3769457513.8895998</v>
      </c>
      <c r="DI77" s="126">
        <f t="shared" si="103"/>
        <v>0.12751239310623025</v>
      </c>
      <c r="DJ77" s="6">
        <f>+'Serie Gasto $Corrientes'!DV77*'Serie Gasto Constantes'!$AR$207</f>
        <v>502130374.66799998</v>
      </c>
      <c r="DK77" s="7">
        <f t="shared" si="104"/>
        <v>1.6985957658181991E-2</v>
      </c>
      <c r="DL77" s="6">
        <f>+'Serie Gasto $Corrientes'!DX77*'Serie Gasto Constantes'!$AR$207</f>
        <v>29561499255.599998</v>
      </c>
      <c r="DM77" s="6">
        <f>+'Serie Gasto $Corrientes'!DY77*'Serie Gasto Constantes'!$AR$207</f>
        <v>29561499255.599998</v>
      </c>
      <c r="DN77" s="6">
        <f>+'Serie Gasto $Corrientes'!DZ77*'Serie Gasto Constantes'!$AR$207</f>
        <v>5606845597.6571999</v>
      </c>
      <c r="DO77" s="126">
        <f t="shared" si="105"/>
        <v>0.18966715961116432</v>
      </c>
      <c r="DP77" s="6">
        <f>+'Serie Gasto $Corrientes'!EB77*'Serie Gasto Constantes'!$AR$207</f>
        <v>1482619734.8663998</v>
      </c>
      <c r="DQ77" s="7">
        <f t="shared" si="106"/>
        <v>5.0153739566694638E-2</v>
      </c>
      <c r="DR77" s="6">
        <f>+'Serie Gasto $Corrientes'!ED77*'Serie Gasto Constantes'!$AR$207</f>
        <v>29561499255.599998</v>
      </c>
      <c r="DS77" s="6">
        <f>+'Serie Gasto $Corrientes'!EE77*'Serie Gasto Constantes'!$AR$207</f>
        <v>29561499255.599998</v>
      </c>
      <c r="DT77" s="6">
        <f>+'Serie Gasto $Corrientes'!EF77*'Serie Gasto Constantes'!$AR$207</f>
        <v>10211123101.389599</v>
      </c>
      <c r="DU77" s="126">
        <f t="shared" si="107"/>
        <v>0.34541966268694063</v>
      </c>
      <c r="DV77" s="6">
        <f>+'Serie Gasto $Corrientes'!EH77*'Serie Gasto Constantes'!$AR$207</f>
        <v>3285433368.7655997</v>
      </c>
      <c r="DW77" s="7">
        <f t="shared" si="108"/>
        <v>0.11113892906305224</v>
      </c>
      <c r="DX77" s="6">
        <f>+'Serie Gasto $Corrientes'!EJ77*'Serie Gasto Constantes'!$AR$207</f>
        <v>29561499255.599998</v>
      </c>
      <c r="DY77" s="6">
        <f>+'Serie Gasto $Corrientes'!EK77*'Serie Gasto Constantes'!$AR$207</f>
        <v>29561499255.599998</v>
      </c>
      <c r="DZ77" s="6">
        <f>+'Serie Gasto $Corrientes'!EL77*'Serie Gasto Constantes'!$AR$207</f>
        <v>11368352756.7792</v>
      </c>
      <c r="EA77" s="126">
        <f t="shared" si="109"/>
        <v>0.38456617705631524</v>
      </c>
      <c r="EB77" s="6">
        <f>+'Serie Gasto $Corrientes'!EN77*'Serie Gasto Constantes'!$AR$207</f>
        <v>4786302772.2431993</v>
      </c>
      <c r="EC77" s="7">
        <f t="shared" si="110"/>
        <v>0.16191001447047729</v>
      </c>
      <c r="ED77" s="6">
        <f>+'Serie Gasto $Corrientes'!EP77*'Serie Gasto Constantes'!$AR$207</f>
        <v>29561499255.599998</v>
      </c>
      <c r="EE77" s="6">
        <f>+'Serie Gasto $Corrientes'!EQ77*'Serie Gasto Constantes'!$AR$207</f>
        <v>29561499255.599998</v>
      </c>
      <c r="EF77" s="6">
        <f>+'Serie Gasto $Corrientes'!ER77*'Serie Gasto Constantes'!$AR$207</f>
        <v>11711149648.2708</v>
      </c>
      <c r="EG77" s="126">
        <f t="shared" si="111"/>
        <v>0.39616223612380863</v>
      </c>
      <c r="EH77" s="6">
        <f>+'Serie Gasto $Corrientes'!ET77*'Serie Gasto Constantes'!$AR$207</f>
        <v>5393563733.9375992</v>
      </c>
      <c r="EI77" s="7">
        <f t="shared" si="112"/>
        <v>0.18245230687736064</v>
      </c>
      <c r="EJ77" s="6">
        <f>+'Serie Gasto $Corrientes'!EV77*'Serie Gasto Constantes'!$AR$207</f>
        <v>29561499255.599998</v>
      </c>
      <c r="EK77" s="6">
        <f>+'Serie Gasto $Corrientes'!EW77*'Serie Gasto Constantes'!$AR$207</f>
        <v>29561499255.599998</v>
      </c>
      <c r="EL77" s="6">
        <f>+'Serie Gasto $Corrientes'!EX77*'Serie Gasto Constantes'!$AR$207</f>
        <v>14389254318.020399</v>
      </c>
      <c r="EM77" s="126">
        <f t="shared" si="113"/>
        <v>0.48675658137652011</v>
      </c>
      <c r="EN77" s="6">
        <f>+'Serie Gasto $Corrientes'!EZ77*'Serie Gasto Constantes'!$AR$207</f>
        <v>8476855499.002799</v>
      </c>
      <c r="EO77" s="7">
        <f t="shared" si="114"/>
        <v>0.28675323351189574</v>
      </c>
      <c r="EP77" s="6">
        <f>+'Serie Gasto $Corrientes'!FB77*'Serie Gasto Constantes'!$AR$207</f>
        <v>29561499255.599998</v>
      </c>
      <c r="EQ77" s="6">
        <f>+'Serie Gasto $Corrientes'!FC77*'Serie Gasto Constantes'!$AR$207</f>
        <v>29561499255.599998</v>
      </c>
      <c r="ER77" s="6">
        <f>+'Serie Gasto $Corrientes'!FD77*'Serie Gasto Constantes'!$AR$207</f>
        <v>19261721207.383198</v>
      </c>
      <c r="ES77" s="126">
        <f t="shared" si="115"/>
        <v>0.65158133695584952</v>
      </c>
      <c r="ET77" s="6">
        <f>+'Serie Gasto $Corrientes'!FF77*'Serie Gasto Constantes'!$AR$207</f>
        <v>9386682486.8699989</v>
      </c>
      <c r="EU77" s="7">
        <f t="shared" si="116"/>
        <v>0.31753066397983276</v>
      </c>
      <c r="EV77" s="6">
        <f>+'Serie Gasto $Corrientes'!FH77*'Serie Gasto Constantes'!$AR$207</f>
        <v>29561499255.599998</v>
      </c>
      <c r="EW77" s="6">
        <f>+'Serie Gasto $Corrientes'!FI77*'Serie Gasto Constantes'!$AR$207</f>
        <v>29561499255.599998</v>
      </c>
      <c r="EX77" s="6">
        <f>+'Serie Gasto $Corrientes'!FJ77*'Serie Gasto Constantes'!$AR$207</f>
        <v>19547568269.751598</v>
      </c>
      <c r="EY77" s="126">
        <f t="shared" si="117"/>
        <v>0.66125090952714771</v>
      </c>
      <c r="EZ77" s="6">
        <f>+'Serie Gasto $Corrientes'!FL77*'Serie Gasto Constantes'!$AR$207</f>
        <v>14128139866.105198</v>
      </c>
      <c r="FA77" s="7">
        <f t="shared" si="118"/>
        <v>0.47792365819973848</v>
      </c>
      <c r="FB77" s="6">
        <f>+'Serie Gasto $Corrientes'!FQ77*'Serie Gasto Constantes'!$AR$207</f>
        <v>29561499255.599998</v>
      </c>
      <c r="FC77" s="6">
        <f>+'Serie Gasto $Corrientes'!FR77*'Serie Gasto Constantes'!$AR$207</f>
        <v>29561499255.599998</v>
      </c>
      <c r="FD77" s="6">
        <f>+'Serie Gasto $Corrientes'!FS77*'Serie Gasto Constantes'!$AR$207</f>
        <v>20735539945.395599</v>
      </c>
      <c r="FE77" s="126">
        <f t="shared" si="78"/>
        <v>0.70143735830541654</v>
      </c>
      <c r="FF77" s="6">
        <f>+'Serie Gasto $Corrientes'!FU77*'Serie Gasto Constantes'!$AR$207</f>
        <v>15653466409.214399</v>
      </c>
      <c r="FG77" s="7">
        <f t="shared" si="79"/>
        <v>0.5295220744343363</v>
      </c>
      <c r="FH77" s="6">
        <f>+'Serie Gasto $Corrientes'!FW77*'Serie Gasto Constantes'!$AR$207</f>
        <v>29561499255.599998</v>
      </c>
      <c r="FI77" s="6">
        <f>+'Serie Gasto $Corrientes'!FX77*'Serie Gasto Constantes'!$AR$207</f>
        <v>29561499255.599998</v>
      </c>
      <c r="FJ77" s="6">
        <f>+'Serie Gasto $Corrientes'!FY77*'Serie Gasto Constantes'!$AR$207</f>
        <v>21663986713.465199</v>
      </c>
      <c r="FK77" s="126">
        <f t="shared" si="80"/>
        <v>0.73284465466890247</v>
      </c>
      <c r="FL77" s="6">
        <f>+'Serie Gasto $Corrientes'!GA77*'Serie Gasto Constantes'!$AR$207</f>
        <v>16668115380.446398</v>
      </c>
      <c r="FM77" s="7">
        <f t="shared" si="81"/>
        <v>0.56384540027308883</v>
      </c>
      <c r="FN77" s="6">
        <f>+'Serie Gasto $Corrientes'!GC77*'Serie Gasto Constantes'!$AR$207</f>
        <v>29561499255.599998</v>
      </c>
      <c r="FO77" s="6">
        <f>+'Serie Gasto $Corrientes'!GD77*'Serie Gasto Constantes'!$AR$207</f>
        <v>29561499255.599998</v>
      </c>
      <c r="FP77" s="6">
        <f>+'Serie Gasto $Corrientes'!GE77*'Serie Gasto Constantes'!$AR$207</f>
        <v>22329398915.693996</v>
      </c>
      <c r="FQ77" s="126">
        <f t="shared" si="119"/>
        <v>0.75535407465722548</v>
      </c>
      <c r="FR77" s="6">
        <f>+'Serie Gasto $Corrientes'!GG77*'Serie Gasto Constantes'!$AR$207</f>
        <v>18811377302.764797</v>
      </c>
      <c r="FS77" s="7">
        <f t="shared" si="120"/>
        <v>0.63634720080042129</v>
      </c>
      <c r="FT77" s="6">
        <f>+'Serie Gasto $Corrientes'!GI77*'Serie Gasto Constantes'!$AS$207</f>
        <v>31244029000</v>
      </c>
      <c r="FU77" s="6">
        <f>+'Serie Gasto $Corrientes'!GJ77*'Serie Gasto Constantes'!$AS$207</f>
        <v>31244029000</v>
      </c>
      <c r="FV77" s="6">
        <f>+'Serie Gasto $Corrientes'!GK77*'Serie Gasto Constantes'!$AS$207</f>
        <v>5535727662</v>
      </c>
      <c r="FW77" s="126">
        <f t="shared" si="121"/>
        <v>0.17717713877425986</v>
      </c>
      <c r="FX77" s="6">
        <f>+'Serie Gasto $Corrientes'!GM77*'Serie Gasto Constantes'!$AS$207</f>
        <v>210747139</v>
      </c>
      <c r="FY77" s="7">
        <f t="shared" si="122"/>
        <v>6.7451972663320724E-3</v>
      </c>
      <c r="FZ77" s="6">
        <f>+'Serie Gasto $Corrientes'!GO77*'Serie Gasto Constantes'!$AS$207</f>
        <v>31244029000</v>
      </c>
      <c r="GA77" s="6">
        <f>+'Serie Gasto $Corrientes'!GP77*'Serie Gasto Constantes'!$AS$207</f>
        <v>31244029000</v>
      </c>
      <c r="GB77" s="6">
        <f>+'Serie Gasto $Corrientes'!GQ77*'Serie Gasto Constantes'!$AS$207</f>
        <v>5862889646</v>
      </c>
      <c r="GC77" s="126">
        <f t="shared" si="123"/>
        <v>0.18764832301237461</v>
      </c>
      <c r="GD77" s="6">
        <f>+'Serie Gasto $Corrientes'!GS77*'Serie Gasto Constantes'!$AS$207</f>
        <v>548278251</v>
      </c>
      <c r="GE77" s="7">
        <f t="shared" si="124"/>
        <v>1.7548257012563906E-2</v>
      </c>
      <c r="GF77" s="6">
        <f>+'Serie Gasto $Corrientes'!GU77*'Serie Gasto Constantes'!$AS$207</f>
        <v>31244029000</v>
      </c>
      <c r="GG77" s="6">
        <f>+'Serie Gasto $Corrientes'!GV77*'Serie Gasto Constantes'!$AS$207</f>
        <v>31244029000</v>
      </c>
      <c r="GH77" s="6">
        <f>+'Serie Gasto $Corrientes'!GW77*'Serie Gasto Constantes'!$AS$207</f>
        <v>6208668654</v>
      </c>
      <c r="GI77" s="126">
        <f t="shared" si="125"/>
        <v>0.1987153658703876</v>
      </c>
      <c r="GJ77" s="6">
        <f>+'Serie Gasto $Corrientes'!GY77*'Serie Gasto Constantes'!$AS$207</f>
        <v>1388230341</v>
      </c>
      <c r="GK77" s="7">
        <f t="shared" si="126"/>
        <v>4.4431860596467886E-2</v>
      </c>
      <c r="GL77" s="6">
        <f>+'Serie Gasto $Corrientes'!HA77*'Serie Gasto Constantes'!$AS$207</f>
        <v>31244029000</v>
      </c>
      <c r="GM77" s="6">
        <f>+'Serie Gasto $Corrientes'!HB77*'Serie Gasto Constantes'!$AS$207</f>
        <v>31244029000</v>
      </c>
      <c r="GN77" s="6">
        <f>+'Serie Gasto $Corrientes'!HC77*'Serie Gasto Constantes'!$AS$207</f>
        <v>8312722518</v>
      </c>
      <c r="GO77" s="126">
        <f t="shared" si="127"/>
        <v>0.26605795680192207</v>
      </c>
      <c r="GP77" s="6">
        <f>+'Serie Gasto $Corrientes'!HE77*'Serie Gasto Constantes'!$AS$207</f>
        <v>3532307157</v>
      </c>
      <c r="GQ77" s="7">
        <f t="shared" si="128"/>
        <v>0.11305543075126451</v>
      </c>
      <c r="GR77" s="6">
        <f>+'Serie Gasto $Corrientes'!HG77*'Serie Gasto Constantes'!$AS$207</f>
        <v>31244029000</v>
      </c>
      <c r="GS77" s="6">
        <f>+'Serie Gasto $Corrientes'!HH77*'Serie Gasto Constantes'!$AS$207</f>
        <v>31244029000</v>
      </c>
      <c r="GT77" s="6">
        <f>+'Serie Gasto $Corrientes'!HI77*'Serie Gasto Constantes'!$AS$207</f>
        <v>10402227273</v>
      </c>
      <c r="GU77" s="126">
        <f t="shared" si="129"/>
        <v>0.33293488727078058</v>
      </c>
      <c r="GV77" s="6">
        <f>+'Serie Gasto $Corrientes'!HK77*'Serie Gasto Constantes'!$AS$207</f>
        <v>5211966346</v>
      </c>
      <c r="GW77" s="7">
        <f t="shared" si="130"/>
        <v>0.16681479670883675</v>
      </c>
      <c r="GX77" s="6">
        <f>+'Serie Gasto $Corrientes'!HM77*'Serie Gasto Constantes'!$AS$207</f>
        <v>31244029000</v>
      </c>
      <c r="GY77" s="6">
        <f>+'Serie Gasto $Corrientes'!HN77*'Serie Gasto Constantes'!$AS$207</f>
        <v>31244029000</v>
      </c>
      <c r="GZ77" s="6">
        <f>+'Serie Gasto $Corrientes'!HO77*'Serie Gasto Constantes'!$AS$207</f>
        <v>11884719953</v>
      </c>
      <c r="HA77" s="126">
        <f t="shared" si="131"/>
        <v>0.38038371917399</v>
      </c>
      <c r="HB77" s="6">
        <f>+'Serie Gasto $Corrientes'!HQ77*'Serie Gasto Constantes'!$AS$207</f>
        <v>6063463198</v>
      </c>
      <c r="HC77" s="7">
        <f t="shared" si="132"/>
        <v>0.19406790327841522</v>
      </c>
    </row>
    <row r="78" spans="1:211" x14ac:dyDescent="0.35">
      <c r="A78" s="28" t="s">
        <v>185</v>
      </c>
      <c r="B78" s="5">
        <f>+'Serie Gasto $Corrientes'!B78*'Serie Gasto Constantes'!$V$207</f>
        <v>1624202796309.8279</v>
      </c>
      <c r="C78" s="6">
        <f>+'Serie Gasto $Corrientes'!C78*'Serie Gasto Constantes'!$V$207</f>
        <v>1534707355962.4795</v>
      </c>
      <c r="D78" s="7">
        <f t="shared" si="147"/>
        <v>0.9448988509620343</v>
      </c>
      <c r="E78" s="5">
        <f>+'Serie Gasto $Corrientes'!E78*'Serie Gasto Constantes'!$W$207</f>
        <v>1620471511842.9329</v>
      </c>
      <c r="F78" s="6">
        <f>+'Serie Gasto $Corrientes'!F78*'Serie Gasto Constantes'!$W$207</f>
        <v>1580542320352.509</v>
      </c>
      <c r="G78" s="7">
        <f t="shared" ref="G78:G79" si="152">+F78/E78</f>
        <v>0.9753595227076759</v>
      </c>
      <c r="H78" s="5">
        <f>+'Serie Gasto $Corrientes'!H78*'Serie Gasto Constantes'!$X$207</f>
        <v>1843221390171.1443</v>
      </c>
      <c r="I78" s="6">
        <f>+'Serie Gasto $Corrientes'!I78*'Serie Gasto Constantes'!$X$207</f>
        <v>1722695030674.4749</v>
      </c>
      <c r="J78" s="7">
        <f t="shared" ref="J78:J79" si="153">+I78/H78</f>
        <v>0.93461102386323847</v>
      </c>
      <c r="K78" s="5">
        <f>+'Serie Gasto $Corrientes'!K78*'Serie Gasto Constantes'!$Y$207</f>
        <v>2564177763584.752</v>
      </c>
      <c r="L78" s="6">
        <f>+'Serie Gasto $Corrientes'!L78*'Serie Gasto Constantes'!$Y$207</f>
        <v>2514714340818.6035</v>
      </c>
      <c r="M78" s="7">
        <f t="shared" ref="M78:M79" si="154">+L78/K78</f>
        <v>0.98070983085938712</v>
      </c>
      <c r="N78" s="5">
        <f>+'Serie Gasto $Corrientes'!N78*'Serie Gasto Constantes'!$Z$207</f>
        <v>2995088730911.0732</v>
      </c>
      <c r="O78" s="6">
        <f>+'Serie Gasto $Corrientes'!O78*'Serie Gasto Constantes'!$Z$207</f>
        <v>2893557434506.2002</v>
      </c>
      <c r="P78" s="7">
        <f t="shared" ref="P78:P79" si="155">+O78/N78</f>
        <v>0.96610073839983091</v>
      </c>
      <c r="Q78" s="5">
        <f>+'Serie Gasto $Corrientes'!Q78*'Serie Gasto Constantes'!$AA$207</f>
        <v>2947248200770.6807</v>
      </c>
      <c r="R78" s="6">
        <f>+'Serie Gasto $Corrientes'!R78*'Serie Gasto Constantes'!$AA$207</f>
        <v>2907369263784.666</v>
      </c>
      <c r="S78" s="7">
        <f t="shared" ref="S78:S79" si="156">+R78/Q78</f>
        <v>0.98646909446731135</v>
      </c>
      <c r="T78" s="5">
        <f>+'Serie Gasto $Corrientes'!T78*'Serie Gasto Constantes'!$AB$207</f>
        <v>2998182949649.4126</v>
      </c>
      <c r="U78" s="6">
        <f>+'Serie Gasto $Corrientes'!U78*'Serie Gasto Constantes'!$AB$207</f>
        <v>2801988632825.583</v>
      </c>
      <c r="V78" s="7">
        <f t="shared" ref="V78:V79" si="157">+U78/T78</f>
        <v>0.9345622598358212</v>
      </c>
      <c r="W78" s="5">
        <f>+'Serie Gasto $Corrientes'!W78*'Serie Gasto Constantes'!$AC$207</f>
        <v>3377731905853.2505</v>
      </c>
      <c r="X78" s="6">
        <f>+'Serie Gasto $Corrientes'!X78*'Serie Gasto Constantes'!$AC$207</f>
        <v>3045730233651.9473</v>
      </c>
      <c r="Y78" s="7">
        <f t="shared" ref="Y78:Y79" si="158">+X78/W78</f>
        <v>0.90170869641075435</v>
      </c>
      <c r="Z78" s="5">
        <f>+'Serie Gasto $Corrientes'!Z78*'Serie Gasto Constantes'!$AD$207</f>
        <v>4019648086640.4429</v>
      </c>
      <c r="AA78" s="6">
        <f>+'Serie Gasto $Corrientes'!AA78*'Serie Gasto Constantes'!$AD$207</f>
        <v>3738748883579.0415</v>
      </c>
      <c r="AB78" s="7">
        <f t="shared" ref="AB78:AB79" si="159">+AA78/Z78</f>
        <v>0.93011845887828148</v>
      </c>
      <c r="AC78" s="5">
        <f>+'Serie Gasto $Corrientes'!AC78*'Serie Gasto Constantes'!$AE$207</f>
        <v>3084702218008.501</v>
      </c>
      <c r="AD78" s="6">
        <f>+'Serie Gasto $Corrientes'!AD78*'Serie Gasto Constantes'!$AE$207</f>
        <v>2680558636334.2935</v>
      </c>
      <c r="AE78" s="7">
        <f t="shared" ref="AE78:AE79" si="160">+AD78/AC78</f>
        <v>0.86898457189325562</v>
      </c>
      <c r="AF78" s="5">
        <f>+'Serie Gasto $Corrientes'!AF78*'Serie Gasto Constantes'!$AF$207</f>
        <v>3210617386427.3613</v>
      </c>
      <c r="AG78" s="6">
        <f>+'Serie Gasto $Corrientes'!AG78*'Serie Gasto Constantes'!$AF$207</f>
        <v>3363802458540.02</v>
      </c>
      <c r="AH78" s="6">
        <f>+'Serie Gasto $Corrientes'!AH78*'Serie Gasto Constantes'!$AF$207</f>
        <v>3054507233479.9175</v>
      </c>
      <c r="AI78" s="126">
        <f t="shared" ref="AI78:AI79" si="161">+AH78/AG78</f>
        <v>0.90805190587965001</v>
      </c>
      <c r="AJ78" s="6">
        <f>+'Serie Gasto $Corrientes'!AJ78*'Serie Gasto Constantes'!$AF$207</f>
        <v>2529152930580.0996</v>
      </c>
      <c r="AK78" s="7">
        <f t="shared" si="138"/>
        <v>0.75187320354056086</v>
      </c>
      <c r="AL78" s="5">
        <f>+'Serie Gasto $Corrientes'!AL78*'Serie Gasto Constantes'!$AG$207</f>
        <v>4209946864038.792</v>
      </c>
      <c r="AM78" s="6">
        <f>+'Serie Gasto $Corrientes'!AM78*'Serie Gasto Constantes'!$AG$207</f>
        <v>4031844213097.8623</v>
      </c>
      <c r="AN78" s="6">
        <f>+'Serie Gasto $Corrientes'!AN78*'Serie Gasto Constantes'!$AG$207</f>
        <v>3244059109403.4395</v>
      </c>
      <c r="AO78" s="126">
        <f t="shared" si="83"/>
        <v>0.80460924032351711</v>
      </c>
      <c r="AP78" s="6">
        <f>+'Serie Gasto $Corrientes'!AP78*'Serie Gasto Constantes'!$AG$207</f>
        <v>2533372323784.5918</v>
      </c>
      <c r="AQ78" s="7">
        <f t="shared" si="139"/>
        <v>0.6283408261546094</v>
      </c>
      <c r="AR78" s="5">
        <f>+'Serie Gasto $Corrientes'!AR78*'Serie Gasto Constantes'!$AH$207</f>
        <v>4206483967726.8149</v>
      </c>
      <c r="AS78" s="6">
        <f>+'Serie Gasto $Corrientes'!AS78*'Serie Gasto Constantes'!$AH$207</f>
        <v>3630354222571.7432</v>
      </c>
      <c r="AT78" s="6">
        <f>+'Serie Gasto $Corrientes'!AT78*'Serie Gasto Constantes'!$AH$207</f>
        <v>2914955713799.3848</v>
      </c>
      <c r="AU78" s="126">
        <f t="shared" si="84"/>
        <v>0.80293975052782318</v>
      </c>
      <c r="AV78" s="6">
        <f>+'Serie Gasto $Corrientes'!AV78*'Serie Gasto Constantes'!$AH$207</f>
        <v>2537669806469.9727</v>
      </c>
      <c r="AW78" s="7">
        <f t="shared" si="140"/>
        <v>0.69901438010979744</v>
      </c>
      <c r="AX78" s="5">
        <f>+'Serie Gasto $Corrientes'!AX78*'Serie Gasto Constantes'!$AI$207</f>
        <v>3691387520961.9199</v>
      </c>
      <c r="AY78" s="6">
        <f>+'Serie Gasto $Corrientes'!AY78*'Serie Gasto Constantes'!$AI$207</f>
        <v>3614343825929.0068</v>
      </c>
      <c r="AZ78" s="6">
        <f>+'Serie Gasto $Corrientes'!AZ78*'Serie Gasto Constantes'!$AI$207</f>
        <v>2989422302340.1938</v>
      </c>
      <c r="BA78" s="126">
        <f t="shared" si="85"/>
        <v>0.82709959160341162</v>
      </c>
      <c r="BB78" s="6">
        <f>+'Serie Gasto $Corrientes'!BB78*'Serie Gasto Constantes'!$AI$207</f>
        <v>2615835778888.0215</v>
      </c>
      <c r="BC78" s="7">
        <f t="shared" si="141"/>
        <v>0.72373739325025743</v>
      </c>
      <c r="BD78" s="5">
        <f>+'Serie Gasto $Corrientes'!BD78*'Serie Gasto Constantes'!$AJ$207</f>
        <v>3157187443639.7144</v>
      </c>
      <c r="BE78" s="6">
        <f>+'Serie Gasto $Corrientes'!BE78*'Serie Gasto Constantes'!$AJ$207</f>
        <v>3388700992042.0923</v>
      </c>
      <c r="BF78" s="6">
        <f>+'Serie Gasto $Corrientes'!BF78*'Serie Gasto Constantes'!$AJ$207</f>
        <v>3028573968363.1162</v>
      </c>
      <c r="BG78" s="126">
        <f t="shared" si="86"/>
        <v>0.89372711710927411</v>
      </c>
      <c r="BH78" s="6">
        <f>+'Serie Gasto $Corrientes'!BH78*'Serie Gasto Constantes'!$AJ$207</f>
        <v>2654946506325.2163</v>
      </c>
      <c r="BI78" s="7">
        <f t="shared" si="142"/>
        <v>0.78347027741898756</v>
      </c>
      <c r="BJ78" s="5">
        <f>+'Serie Gasto $Corrientes'!BJ78*'Serie Gasto Constantes'!$AK$207</f>
        <v>3612906569861.2803</v>
      </c>
      <c r="BK78" s="6">
        <f>+'Serie Gasto $Corrientes'!BK78*'Serie Gasto Constantes'!$AK$207</f>
        <v>3104798344273.2998</v>
      </c>
      <c r="BL78" s="6">
        <f>+'Serie Gasto $Corrientes'!BL78*'Serie Gasto Constantes'!$AK$207</f>
        <v>2802277188870.7607</v>
      </c>
      <c r="BM78" s="126">
        <f t="shared" si="87"/>
        <v>0.90256334812838024</v>
      </c>
      <c r="BN78" s="6">
        <f>+'Serie Gasto $Corrientes'!BN78*'Serie Gasto Constantes'!$AK$207</f>
        <v>2460976232892.2876</v>
      </c>
      <c r="BO78" s="7">
        <f t="shared" si="143"/>
        <v>0.79263641628496706</v>
      </c>
      <c r="BP78" s="5">
        <f>+'Serie Gasto $Corrientes'!BP78*'Serie Gasto Constantes'!$AL$207</f>
        <v>3809741001268.1885</v>
      </c>
      <c r="BQ78" s="6">
        <f>+'Serie Gasto $Corrientes'!BQ78*'Serie Gasto Constantes'!$AL$207</f>
        <v>3722987630559.876</v>
      </c>
      <c r="BR78" s="6">
        <f>+'Serie Gasto $Corrientes'!BR78*'Serie Gasto Constantes'!$AL$207</f>
        <v>3271109391748.5264</v>
      </c>
      <c r="BS78" s="126">
        <f t="shared" si="88"/>
        <v>0.87862483476922149</v>
      </c>
      <c r="BT78" s="6">
        <f>+'Serie Gasto $Corrientes'!BT78*'Serie Gasto Constantes'!$AL$207</f>
        <v>2921965843652.7725</v>
      </c>
      <c r="BU78" s="7">
        <f t="shared" si="144"/>
        <v>0.78484435985444223</v>
      </c>
      <c r="BV78" s="5">
        <f>+'Serie Gasto $Corrientes'!BV78*'Serie Gasto Constantes'!$AM$207</f>
        <v>3743370349974.0977</v>
      </c>
      <c r="BW78" s="6">
        <f>+'Serie Gasto $Corrientes'!BW78*'Serie Gasto Constantes'!$AM$207</f>
        <v>3521322120606.0425</v>
      </c>
      <c r="BX78" s="6">
        <f>+'Serie Gasto $Corrientes'!BX78*'Serie Gasto Constantes'!$AM$207</f>
        <v>3303183931706.8936</v>
      </c>
      <c r="BY78" s="126">
        <f t="shared" si="89"/>
        <v>0.93805219135657891</v>
      </c>
      <c r="BZ78" s="6">
        <f>+'Serie Gasto $Corrientes'!BZ78*'Serie Gasto Constantes'!$AM$207</f>
        <v>3019996567339.4819</v>
      </c>
      <c r="CA78" s="7">
        <f t="shared" si="145"/>
        <v>0.85763144180053619</v>
      </c>
      <c r="CB78" s="5">
        <f>+'Serie Gasto $Corrientes'!CB78*'Serie Gasto Constantes'!$AN$207</f>
        <v>3902064418599.9443</v>
      </c>
      <c r="CC78" s="6">
        <f>+'Serie Gasto $Corrientes'!CC78*'Serie Gasto Constantes'!$AN$207</f>
        <v>4231007661573.6182</v>
      </c>
      <c r="CD78" s="6">
        <f>+'Serie Gasto $Corrientes'!CD78*'Serie Gasto Constantes'!$AN$207</f>
        <v>3810911347561.356</v>
      </c>
      <c r="CE78" s="126">
        <f t="shared" ref="CE78:CE79" si="162">+CD78/CC78</f>
        <v>0.9007101032154553</v>
      </c>
      <c r="CF78" s="6">
        <f>+'Serie Gasto $Corrientes'!CF78*'Serie Gasto Constantes'!$AN$207</f>
        <v>3485354266850.0171</v>
      </c>
      <c r="CG78" s="7">
        <f t="shared" si="97"/>
        <v>0.82376458414488574</v>
      </c>
      <c r="CH78" s="6">
        <f>+'Serie Gasto $Corrientes'!CH78*'Serie Gasto Constantes'!$AO$207</f>
        <v>4601869766734.1289</v>
      </c>
      <c r="CI78" s="6">
        <f>+'Serie Gasto $Corrientes'!CI78*'Serie Gasto Constantes'!$AO$207</f>
        <v>4534174112117.4941</v>
      </c>
      <c r="CJ78" s="6">
        <f>+'Serie Gasto $Corrientes'!CJ78*'Serie Gasto Constantes'!$AO$207</f>
        <v>4365042672653.6055</v>
      </c>
      <c r="CK78" s="126">
        <f t="shared" ref="CK78:CK79" si="163">+CJ78/CI78</f>
        <v>0.96269851239018633</v>
      </c>
      <c r="CL78" s="6">
        <f>+'Serie Gasto $Corrientes'!CL78*'Serie Gasto Constantes'!$AO$207</f>
        <v>3865481777633.3784</v>
      </c>
      <c r="CM78" s="7">
        <f t="shared" si="98"/>
        <v>0.85252169018012602</v>
      </c>
      <c r="CN78" s="6">
        <f>+'Serie Gasto $Corrientes'!CN78*'Serie Gasto Constantes'!$AP$207</f>
        <v>3726562494449.8721</v>
      </c>
      <c r="CO78" s="6">
        <f>+'Serie Gasto $Corrientes'!CO78*'Serie Gasto Constantes'!$AP$207</f>
        <v>4264542175215.0869</v>
      </c>
      <c r="CP78" s="6">
        <f>+'Serie Gasto $Corrientes'!CP78*'Serie Gasto Constantes'!$AP$207</f>
        <v>4112967066275.8066</v>
      </c>
      <c r="CQ78" s="126">
        <f t="shared" ref="CQ78:CQ79" si="164">+CP78/CO78</f>
        <v>0.96445688594189238</v>
      </c>
      <c r="CR78" s="6">
        <f>+'Serie Gasto $Corrientes'!CR78*'Serie Gasto Constantes'!$AP$207</f>
        <v>3603447329986.3589</v>
      </c>
      <c r="CS78" s="7">
        <f t="shared" si="99"/>
        <v>0.84497870625575766</v>
      </c>
      <c r="CT78" s="6">
        <f>+'Serie Gasto $Corrientes'!DC78*'Serie Gasto Constantes'!$AQ$207</f>
        <v>3996172940024.2671</v>
      </c>
      <c r="CU78" s="6">
        <f>+'Serie Gasto $Corrientes'!DD78*'Serie Gasto Constantes'!$AQ$207</f>
        <v>4069223510255.8525</v>
      </c>
      <c r="CV78" s="6">
        <f>+'Serie Gasto $Corrientes'!DE78*'Serie Gasto Constantes'!$AQ$207</f>
        <v>3919697905282.7002</v>
      </c>
      <c r="CW78" s="126">
        <f t="shared" ref="CW78:CW79" si="165">+CV78/CU78</f>
        <v>0.96325451167862963</v>
      </c>
      <c r="CX78" s="6">
        <f>+'Serie Gasto $Corrientes'!DG78*'Serie Gasto Constantes'!$AQ$207</f>
        <v>3555169321119.834</v>
      </c>
      <c r="CY78" s="7">
        <f t="shared" si="100"/>
        <v>0.87367265822572193</v>
      </c>
      <c r="CZ78" s="6">
        <f>+'Serie Gasto $Corrientes'!DL78*'Serie Gasto Constantes'!$AR$207</f>
        <v>4153723981118.3994</v>
      </c>
      <c r="DA78" s="6">
        <f>+'Serie Gasto $Corrientes'!DM78*'Serie Gasto Constantes'!$AR$207</f>
        <v>4153723981118.3994</v>
      </c>
      <c r="DB78" s="6">
        <f>+'Serie Gasto $Corrientes'!DN78*'Serie Gasto Constantes'!$AR$207</f>
        <v>169785292224.6312</v>
      </c>
      <c r="DC78" s="126">
        <f t="shared" si="101"/>
        <v>4.0875439243537828E-2</v>
      </c>
      <c r="DD78" s="6">
        <f>+'Serie Gasto $Corrientes'!DP78*'Serie Gasto Constantes'!$AR$207</f>
        <v>90202201902.524399</v>
      </c>
      <c r="DE78" s="7">
        <f t="shared" si="102"/>
        <v>2.1715983611948441E-2</v>
      </c>
      <c r="DF78" s="6">
        <f>+'Serie Gasto $Corrientes'!DR78*'Serie Gasto Constantes'!$AR$207</f>
        <v>4153723981118.3994</v>
      </c>
      <c r="DG78" s="6">
        <f>+'Serie Gasto $Corrientes'!DS78*'Serie Gasto Constantes'!$AR$207</f>
        <v>4153723981118.3994</v>
      </c>
      <c r="DH78" s="6">
        <f>+'Serie Gasto $Corrientes'!DT78*'Serie Gasto Constantes'!$AR$207</f>
        <v>666397601280.12231</v>
      </c>
      <c r="DI78" s="126">
        <f t="shared" si="103"/>
        <v>0.16043377083055319</v>
      </c>
      <c r="DJ78" s="6">
        <f>+'Serie Gasto $Corrientes'!DV78*'Serie Gasto Constantes'!$AR$207</f>
        <v>545240054206.64514</v>
      </c>
      <c r="DK78" s="7">
        <f t="shared" si="104"/>
        <v>0.13126535530168715</v>
      </c>
      <c r="DL78" s="6">
        <f>+'Serie Gasto $Corrientes'!DX78*'Serie Gasto Constantes'!$AR$207</f>
        <v>4153723981118.3994</v>
      </c>
      <c r="DM78" s="6">
        <f>+'Serie Gasto $Corrientes'!DY78*'Serie Gasto Constantes'!$AR$207</f>
        <v>4153723981118.3994</v>
      </c>
      <c r="DN78" s="6">
        <f>+'Serie Gasto $Corrientes'!DZ78*'Serie Gasto Constantes'!$AR$207</f>
        <v>1058416873133.0063</v>
      </c>
      <c r="DO78" s="126">
        <f t="shared" si="105"/>
        <v>0.25481155655605825</v>
      </c>
      <c r="DP78" s="6">
        <f>+'Serie Gasto $Corrientes'!EB78*'Serie Gasto Constantes'!$AR$207</f>
        <v>809190122270.63391</v>
      </c>
      <c r="DQ78" s="7">
        <f t="shared" si="106"/>
        <v>0.19481075920041219</v>
      </c>
      <c r="DR78" s="6">
        <f>+'Serie Gasto $Corrientes'!ED78*'Serie Gasto Constantes'!$AR$207</f>
        <v>4153723981118.3994</v>
      </c>
      <c r="DS78" s="6">
        <f>+'Serie Gasto $Corrientes'!EE78*'Serie Gasto Constantes'!$AR$207</f>
        <v>4153723981118.3994</v>
      </c>
      <c r="DT78" s="6">
        <f>+'Serie Gasto $Corrientes'!EF78*'Serie Gasto Constantes'!$AR$207</f>
        <v>1338980040710.0986</v>
      </c>
      <c r="DU78" s="126">
        <f t="shared" si="107"/>
        <v>0.32235652797265918</v>
      </c>
      <c r="DV78" s="6">
        <f>+'Serie Gasto $Corrientes'!EH78*'Serie Gasto Constantes'!$AR$207</f>
        <v>1102842577209.2507</v>
      </c>
      <c r="DW78" s="7">
        <f t="shared" si="108"/>
        <v>0.2655069480356535</v>
      </c>
      <c r="DX78" s="6">
        <f>+'Serie Gasto $Corrientes'!EJ78*'Serie Gasto Constantes'!$AR$207</f>
        <v>4153723981118.3994</v>
      </c>
      <c r="DY78" s="6">
        <f>+'Serie Gasto $Corrientes'!EK78*'Serie Gasto Constantes'!$AR$207</f>
        <v>4287653236698.7798</v>
      </c>
      <c r="DZ78" s="6">
        <f>+'Serie Gasto $Corrientes'!EL78*'Serie Gasto Constantes'!$AR$207</f>
        <v>1892872919698.2539</v>
      </c>
      <c r="EA78" s="126">
        <f t="shared" si="109"/>
        <v>0.44147061695587247</v>
      </c>
      <c r="EB78" s="6">
        <f>+'Serie Gasto $Corrientes'!EN78*'Serie Gasto Constantes'!$AR$207</f>
        <v>1615466150792.1768</v>
      </c>
      <c r="EC78" s="7">
        <f t="shared" si="110"/>
        <v>0.37677164211068126</v>
      </c>
      <c r="ED78" s="6">
        <f>+'Serie Gasto $Corrientes'!EP78*'Serie Gasto Constantes'!$AR$207</f>
        <v>4153723981118.3994</v>
      </c>
      <c r="EE78" s="6">
        <f>+'Serie Gasto $Corrientes'!EQ78*'Serie Gasto Constantes'!$AR$207</f>
        <v>4287653236698.7798</v>
      </c>
      <c r="EF78" s="6">
        <f>+'Serie Gasto $Corrientes'!ER78*'Serie Gasto Constantes'!$AR$207</f>
        <v>1892872919698.2539</v>
      </c>
      <c r="EG78" s="126">
        <f t="shared" si="111"/>
        <v>0.44147061695587247</v>
      </c>
      <c r="EH78" s="6">
        <f>+'Serie Gasto $Corrientes'!ET78*'Serie Gasto Constantes'!$AR$207</f>
        <v>1671183136034.209</v>
      </c>
      <c r="EI78" s="7">
        <f t="shared" si="112"/>
        <v>0.38976639289069787</v>
      </c>
      <c r="EJ78" s="6">
        <f>+'Serie Gasto $Corrientes'!EV78*'Serie Gasto Constantes'!$AR$207</f>
        <v>4153723981118.3994</v>
      </c>
      <c r="EK78" s="6">
        <f>+'Serie Gasto $Corrientes'!EW78*'Serie Gasto Constantes'!$AR$207</f>
        <v>4287653236698.7798</v>
      </c>
      <c r="EL78" s="6">
        <f>+'Serie Gasto $Corrientes'!EX78*'Serie Gasto Constantes'!$AR$207</f>
        <v>1895957459098.7002</v>
      </c>
      <c r="EM78" s="126">
        <f t="shared" si="113"/>
        <v>0.44219001734348901</v>
      </c>
      <c r="EN78" s="6">
        <f>+'Serie Gasto $Corrientes'!EZ78*'Serie Gasto Constantes'!$AR$207</f>
        <v>1711959860552.3386</v>
      </c>
      <c r="EO78" s="7">
        <f t="shared" si="114"/>
        <v>0.39927665929216766</v>
      </c>
      <c r="EP78" s="6">
        <f>+'Serie Gasto $Corrientes'!FB78*'Serie Gasto Constantes'!$AR$207</f>
        <v>4153723981118.3994</v>
      </c>
      <c r="EQ78" s="6">
        <f>+'Serie Gasto $Corrientes'!FC78*'Serie Gasto Constantes'!$AR$207</f>
        <v>4287653236698.7798</v>
      </c>
      <c r="ER78" s="6">
        <f>+'Serie Gasto $Corrientes'!FD78*'Serie Gasto Constantes'!$AR$207</f>
        <v>2564174175546.6406</v>
      </c>
      <c r="ES78" s="126">
        <f t="shared" si="115"/>
        <v>0.59803674271030638</v>
      </c>
      <c r="ET78" s="6">
        <f>+'Serie Gasto $Corrientes'!FF78*'Serie Gasto Constantes'!$AR$207</f>
        <v>2348721315199.7554</v>
      </c>
      <c r="EU78" s="7">
        <f t="shared" si="116"/>
        <v>0.54778714264871875</v>
      </c>
      <c r="EV78" s="6">
        <f>+'Serie Gasto $Corrientes'!FH78*'Serie Gasto Constantes'!$AR$207</f>
        <v>4153723981118.3994</v>
      </c>
      <c r="EW78" s="6">
        <f>+'Serie Gasto $Corrientes'!FI78*'Serie Gasto Constantes'!$AR$207</f>
        <v>4466536580552.8252</v>
      </c>
      <c r="EX78" s="6">
        <f>+'Serie Gasto $Corrientes'!FJ78*'Serie Gasto Constantes'!$AR$207</f>
        <v>3014627537170.376</v>
      </c>
      <c r="EY78" s="126">
        <f t="shared" si="117"/>
        <v>0.67493626947912611</v>
      </c>
      <c r="EZ78" s="6">
        <f>+'Serie Gasto $Corrientes'!FL78*'Serie Gasto Constantes'!$AR$207</f>
        <v>2786804727629.3794</v>
      </c>
      <c r="FA78" s="7">
        <f t="shared" si="118"/>
        <v>0.62392967736188454</v>
      </c>
      <c r="FB78" s="6">
        <f>+'Serie Gasto $Corrientes'!FQ78*'Serie Gasto Constantes'!$AR$207</f>
        <v>4153723981118.3994</v>
      </c>
      <c r="FC78" s="6">
        <f>+'Serie Gasto $Corrientes'!FR78*'Serie Gasto Constantes'!$AR$207</f>
        <v>4561740294087.8809</v>
      </c>
      <c r="FD78" s="6">
        <f>+'Serie Gasto $Corrientes'!FS78*'Serie Gasto Constantes'!$AR$207</f>
        <v>3372711448504.1011</v>
      </c>
      <c r="FE78" s="126">
        <f t="shared" si="78"/>
        <v>0.73934753648190188</v>
      </c>
      <c r="FF78" s="6">
        <f>+'Serie Gasto $Corrientes'!FU78*'Serie Gasto Constantes'!$AR$207</f>
        <v>3117066160205.3374</v>
      </c>
      <c r="FG78" s="7">
        <f t="shared" si="79"/>
        <v>0.68330636100549735</v>
      </c>
      <c r="FH78" s="6">
        <f>+'Serie Gasto $Corrientes'!FW78*'Serie Gasto Constantes'!$AR$207</f>
        <v>4153723981118.3994</v>
      </c>
      <c r="FI78" s="6">
        <f>+'Serie Gasto $Corrientes'!FX78*'Serie Gasto Constantes'!$AR$207</f>
        <v>4561740294087.8809</v>
      </c>
      <c r="FJ78" s="6">
        <f>+'Serie Gasto $Corrientes'!FY78*'Serie Gasto Constantes'!$AR$207</f>
        <v>3689449837663.6519</v>
      </c>
      <c r="FK78" s="126">
        <f t="shared" ref="FK78:FK141" si="166">+IFERROR(FJ78/FI78,0)</f>
        <v>0.80878121063692787</v>
      </c>
      <c r="FL78" s="6">
        <f>+'Serie Gasto $Corrientes'!GA78*'Serie Gasto Constantes'!$AR$207</f>
        <v>3494910412417.6475</v>
      </c>
      <c r="FM78" s="7">
        <f t="shared" ref="FM78:FM141" si="167">+IFERROR(FL78/FI78,0)</f>
        <v>0.76613533149774682</v>
      </c>
      <c r="FN78" s="6">
        <f>+'Serie Gasto $Corrientes'!GC78*'Serie Gasto Constantes'!$AR$207</f>
        <v>4153723981118.3994</v>
      </c>
      <c r="FO78" s="6">
        <f>+'Serie Gasto $Corrientes'!GD78*'Serie Gasto Constantes'!$AR$207</f>
        <v>4279019523803.7622</v>
      </c>
      <c r="FP78" s="6">
        <f>+'Serie Gasto $Corrientes'!GE78*'Serie Gasto Constantes'!$AR$207</f>
        <v>4127210802356.3193</v>
      </c>
      <c r="FQ78" s="126">
        <f t="shared" si="119"/>
        <v>0.96452254526932024</v>
      </c>
      <c r="FR78" s="6">
        <f>+'Serie Gasto $Corrientes'!GG78*'Serie Gasto Constantes'!$AR$207</f>
        <v>4013253738217.1826</v>
      </c>
      <c r="FS78" s="7">
        <f t="shared" si="120"/>
        <v>0.93789096214491408</v>
      </c>
      <c r="FT78" s="6">
        <f>+'Serie Gasto $Corrientes'!GI78*'Serie Gasto Constantes'!$AS$207</f>
        <v>4552632071000</v>
      </c>
      <c r="FU78" s="6">
        <f>+'Serie Gasto $Corrientes'!GJ78*'Serie Gasto Constantes'!$AS$207</f>
        <v>4552632071000</v>
      </c>
      <c r="FV78" s="6">
        <f>+'Serie Gasto $Corrientes'!GK78*'Serie Gasto Constantes'!$AS$207</f>
        <v>479696649134</v>
      </c>
      <c r="FW78" s="126">
        <f t="shared" si="121"/>
        <v>0.1053668826412834</v>
      </c>
      <c r="FX78" s="6">
        <f>+'Serie Gasto $Corrientes'!GM78*'Serie Gasto Constantes'!$AS$207</f>
        <v>87085601949</v>
      </c>
      <c r="FY78" s="7">
        <f t="shared" si="122"/>
        <v>1.9128627262398425E-2</v>
      </c>
      <c r="FZ78" s="6">
        <f>+'Serie Gasto $Corrientes'!GO78*'Serie Gasto Constantes'!$AS$207</f>
        <v>4552632071000</v>
      </c>
      <c r="GA78" s="6">
        <f>+'Serie Gasto $Corrientes'!GP78*'Serie Gasto Constantes'!$AS$207</f>
        <v>4552632071000</v>
      </c>
      <c r="GB78" s="6">
        <f>+'Serie Gasto $Corrientes'!GQ78*'Serie Gasto Constantes'!$AS$207</f>
        <v>1017530748120</v>
      </c>
      <c r="GC78" s="126">
        <f t="shared" si="123"/>
        <v>0.22350383959240006</v>
      </c>
      <c r="GD78" s="6">
        <f>+'Serie Gasto $Corrientes'!GS78*'Serie Gasto Constantes'!$AS$207</f>
        <v>645046918344</v>
      </c>
      <c r="GE78" s="7">
        <f t="shared" si="124"/>
        <v>0.14168659102783884</v>
      </c>
      <c r="GF78" s="6">
        <f>+'Serie Gasto $Corrientes'!GU78*'Serie Gasto Constantes'!$AS$207</f>
        <v>4552632071000</v>
      </c>
      <c r="GG78" s="6">
        <f>+'Serie Gasto $Corrientes'!GV78*'Serie Gasto Constantes'!$AS$207</f>
        <v>4552632071000</v>
      </c>
      <c r="GH78" s="6">
        <f>+'Serie Gasto $Corrientes'!GW78*'Serie Gasto Constantes'!$AS$207</f>
        <v>1314593441044</v>
      </c>
      <c r="GI78" s="126">
        <f t="shared" si="125"/>
        <v>0.28875459745976034</v>
      </c>
      <c r="GJ78" s="6">
        <f>+'Serie Gasto $Corrientes'!GY78*'Serie Gasto Constantes'!$AS$207</f>
        <v>969645855036</v>
      </c>
      <c r="GK78" s="7">
        <f t="shared" si="126"/>
        <v>0.21298577172809272</v>
      </c>
      <c r="GL78" s="6">
        <f>+'Serie Gasto $Corrientes'!HA78*'Serie Gasto Constantes'!$AS$207</f>
        <v>4552632071000</v>
      </c>
      <c r="GM78" s="6">
        <f>+'Serie Gasto $Corrientes'!HB78*'Serie Gasto Constantes'!$AS$207</f>
        <v>4552632071000</v>
      </c>
      <c r="GN78" s="6">
        <f>+'Serie Gasto $Corrientes'!HC78*'Serie Gasto Constantes'!$AS$207</f>
        <v>1606833881635</v>
      </c>
      <c r="GO78" s="126">
        <f t="shared" si="127"/>
        <v>0.35294613238579892</v>
      </c>
      <c r="GP78" s="6">
        <f>+'Serie Gasto $Corrientes'!HE78*'Serie Gasto Constantes'!$AS$207</f>
        <v>1269056913785</v>
      </c>
      <c r="GQ78" s="7">
        <f t="shared" si="128"/>
        <v>0.27875235555906624</v>
      </c>
      <c r="GR78" s="6">
        <f>+'Serie Gasto $Corrientes'!HG78*'Serie Gasto Constantes'!$AS$207</f>
        <v>4552632071000</v>
      </c>
      <c r="GS78" s="6">
        <f>+'Serie Gasto $Corrientes'!HH78*'Serie Gasto Constantes'!$AS$207</f>
        <v>4552632071000</v>
      </c>
      <c r="GT78" s="6">
        <f>+'Serie Gasto $Corrientes'!HI78*'Serie Gasto Constantes'!$AS$207</f>
        <v>1879382491655</v>
      </c>
      <c r="GU78" s="126">
        <f t="shared" si="129"/>
        <v>0.41281229459032204</v>
      </c>
      <c r="GV78" s="6">
        <f>+'Serie Gasto $Corrientes'!HK78*'Serie Gasto Constantes'!$AS$207</f>
        <v>1556327146323</v>
      </c>
      <c r="GW78" s="7">
        <f t="shared" si="130"/>
        <v>0.3418521686030182</v>
      </c>
      <c r="GX78" s="6">
        <f>+'Serie Gasto $Corrientes'!HM78*'Serie Gasto Constantes'!$AS$207</f>
        <v>4552632071000</v>
      </c>
      <c r="GY78" s="6">
        <f>+'Serie Gasto $Corrientes'!HN78*'Serie Gasto Constantes'!$AS$207</f>
        <v>4552632071000</v>
      </c>
      <c r="GZ78" s="6">
        <f>+'Serie Gasto $Corrientes'!HO78*'Serie Gasto Constantes'!$AS$207</f>
        <v>2154103490868</v>
      </c>
      <c r="HA78" s="126">
        <f t="shared" si="131"/>
        <v>0.47315562893595403</v>
      </c>
      <c r="HB78" s="6">
        <f>+'Serie Gasto $Corrientes'!HQ78*'Serie Gasto Constantes'!$AS$207</f>
        <v>1852334168255</v>
      </c>
      <c r="HC78" s="7">
        <f t="shared" si="132"/>
        <v>0.40687104500586824</v>
      </c>
    </row>
    <row r="79" spans="1:211" x14ac:dyDescent="0.35">
      <c r="A79" s="28" t="s">
        <v>80</v>
      </c>
      <c r="B79" s="5">
        <f>+'Serie Gasto $Corrientes'!B79*'Serie Gasto Constantes'!$V$207</f>
        <v>115965492931.59067</v>
      </c>
      <c r="C79" s="6">
        <f>+'Serie Gasto $Corrientes'!C79*'Serie Gasto Constantes'!$V$207</f>
        <v>115965492931.59067</v>
      </c>
      <c r="D79" s="7">
        <f t="shared" si="147"/>
        <v>1</v>
      </c>
      <c r="E79" s="5">
        <f>+'Serie Gasto $Corrientes'!E79*'Serie Gasto Constantes'!$W$207</f>
        <v>141657210379.00391</v>
      </c>
      <c r="F79" s="6">
        <f>+'Serie Gasto $Corrientes'!F79*'Serie Gasto Constantes'!$W$207</f>
        <v>140414130439.40692</v>
      </c>
      <c r="G79" s="7">
        <f t="shared" si="152"/>
        <v>0.9912247323219826</v>
      </c>
      <c r="H79" s="5">
        <f>+'Serie Gasto $Corrientes'!H79*'Serie Gasto Constantes'!$X$207</f>
        <v>8065387408.5383701</v>
      </c>
      <c r="I79" s="6">
        <f>+'Serie Gasto $Corrientes'!I79*'Serie Gasto Constantes'!$X$207</f>
        <v>7107134092.0841351</v>
      </c>
      <c r="J79" s="7">
        <f t="shared" si="153"/>
        <v>0.88118942489485541</v>
      </c>
      <c r="K79" s="5">
        <f>+'Serie Gasto $Corrientes'!K79*'Serie Gasto Constantes'!$Y$207</f>
        <v>7095944361.2115841</v>
      </c>
      <c r="L79" s="6">
        <f>+'Serie Gasto $Corrientes'!L79*'Serie Gasto Constantes'!$Y$207</f>
        <v>7052144553.6590996</v>
      </c>
      <c r="M79" s="7">
        <f t="shared" si="154"/>
        <v>0.99382748717818215</v>
      </c>
      <c r="N79" s="5">
        <f>+'Serie Gasto $Corrientes'!N79*'Serie Gasto Constantes'!$Z$207</f>
        <v>7710624551.9368725</v>
      </c>
      <c r="O79" s="6">
        <f>+'Serie Gasto $Corrientes'!O79*'Serie Gasto Constantes'!$Z$207</f>
        <v>6701636671.4850149</v>
      </c>
      <c r="P79" s="7">
        <f t="shared" si="155"/>
        <v>0.86914317074374936</v>
      </c>
      <c r="Q79" s="5">
        <f>+'Serie Gasto $Corrientes'!Q79*'Serie Gasto Constantes'!$AA$207</f>
        <v>9991025521.8741531</v>
      </c>
      <c r="R79" s="6">
        <f>+'Serie Gasto $Corrientes'!R79*'Serie Gasto Constantes'!$AA$207</f>
        <v>9631596793.7845287</v>
      </c>
      <c r="S79" s="7">
        <f t="shared" si="156"/>
        <v>0.964024841363612</v>
      </c>
      <c r="T79" s="5">
        <f>+'Serie Gasto $Corrientes'!T79*'Serie Gasto Constantes'!$AB$207</f>
        <v>9724709022.8843403</v>
      </c>
      <c r="U79" s="6">
        <f>+'Serie Gasto $Corrientes'!U79*'Serie Gasto Constantes'!$AB$207</f>
        <v>8137544583.4431324</v>
      </c>
      <c r="V79" s="7">
        <f t="shared" si="157"/>
        <v>0.83679054707896483</v>
      </c>
      <c r="W79" s="5">
        <f>+'Serie Gasto $Corrientes'!W79*'Serie Gasto Constantes'!$AC$207</f>
        <v>8000699877.7665091</v>
      </c>
      <c r="X79" s="6">
        <f>+'Serie Gasto $Corrientes'!X79*'Serie Gasto Constantes'!$AC$207</f>
        <v>7625220809.2081785</v>
      </c>
      <c r="Y79" s="7">
        <f t="shared" si="158"/>
        <v>0.95306922215620593</v>
      </c>
      <c r="Z79" s="5">
        <f>+'Serie Gasto $Corrientes'!Z79*'Serie Gasto Constantes'!$AD$207</f>
        <v>8007014071.9652634</v>
      </c>
      <c r="AA79" s="6">
        <f>+'Serie Gasto $Corrientes'!AA79*'Serie Gasto Constantes'!$AD$207</f>
        <v>6820024799.1385307</v>
      </c>
      <c r="AB79" s="7">
        <f t="shared" si="159"/>
        <v>0.8517563148811359</v>
      </c>
      <c r="AC79" s="5">
        <f>+'Serie Gasto $Corrientes'!AC79*'Serie Gasto Constantes'!$AE$207</f>
        <v>7712513013.5104532</v>
      </c>
      <c r="AD79" s="6">
        <f>+'Serie Gasto $Corrientes'!AD79*'Serie Gasto Constantes'!$AE$207</f>
        <v>7192226207.5237427</v>
      </c>
      <c r="AE79" s="7">
        <f t="shared" si="160"/>
        <v>0.93253991207855413</v>
      </c>
      <c r="AF79" s="5">
        <f>+'Serie Gasto $Corrientes'!AF79*'Serie Gasto Constantes'!$AF$207</f>
        <v>6729590685.4490204</v>
      </c>
      <c r="AG79" s="6">
        <f>+'Serie Gasto $Corrientes'!AG79*'Serie Gasto Constantes'!$AF$207</f>
        <v>5319582076.945138</v>
      </c>
      <c r="AH79" s="6">
        <f>+'Serie Gasto $Corrientes'!AH79*'Serie Gasto Constantes'!$AF$207</f>
        <v>5248915919.0508614</v>
      </c>
      <c r="AI79" s="126">
        <f t="shared" si="161"/>
        <v>0.9867158440508812</v>
      </c>
      <c r="AJ79" s="6">
        <f>+'Serie Gasto $Corrientes'!AJ79*'Serie Gasto Constantes'!$AF$207</f>
        <v>4786008798.6060953</v>
      </c>
      <c r="AK79" s="7">
        <f t="shared" si="138"/>
        <v>0.8996963914418149</v>
      </c>
      <c r="AL79" s="5">
        <f>+'Serie Gasto $Corrientes'!AL79*'Serie Gasto Constantes'!$AG$207</f>
        <v>5557373542.7607841</v>
      </c>
      <c r="AM79" s="6">
        <f>+'Serie Gasto $Corrientes'!AM79*'Serie Gasto Constantes'!$AG$207</f>
        <v>5557373542.7607841</v>
      </c>
      <c r="AN79" s="6">
        <f>+'Serie Gasto $Corrientes'!AN79*'Serie Gasto Constantes'!$AG$207</f>
        <v>5218824117.7232151</v>
      </c>
      <c r="AO79" s="126">
        <f t="shared" si="83"/>
        <v>0.93908103847390745</v>
      </c>
      <c r="AP79" s="6">
        <f>+'Serie Gasto $Corrientes'!AP79*'Serie Gasto Constantes'!$AG$207</f>
        <v>4763996771.808423</v>
      </c>
      <c r="AQ79" s="7">
        <f t="shared" si="139"/>
        <v>0.8572388980427923</v>
      </c>
      <c r="AR79" s="5">
        <f>+'Serie Gasto $Corrientes'!AR79*'Serie Gasto Constantes'!$AH$207</f>
        <v>6572229719.0984364</v>
      </c>
      <c r="AS79" s="6">
        <f>+'Serie Gasto $Corrientes'!AS79*'Serie Gasto Constantes'!$AH$207</f>
        <v>6451634035.643507</v>
      </c>
      <c r="AT79" s="6">
        <f>+'Serie Gasto $Corrientes'!AT79*'Serie Gasto Constantes'!$AH$207</f>
        <v>6171132555.8872776</v>
      </c>
      <c r="AU79" s="126">
        <f t="shared" si="84"/>
        <v>0.95652241304969632</v>
      </c>
      <c r="AV79" s="6">
        <f>+'Serie Gasto $Corrientes'!AV79*'Serie Gasto Constantes'!$AH$207</f>
        <v>6171132555.8872776</v>
      </c>
      <c r="AW79" s="7">
        <f t="shared" si="140"/>
        <v>0.95652241304969632</v>
      </c>
      <c r="AX79" s="5">
        <f>+'Serie Gasto $Corrientes'!AX79*'Serie Gasto Constantes'!$AI$207</f>
        <v>5174428808.7604771</v>
      </c>
      <c r="AY79" s="6">
        <f>+'Serie Gasto $Corrientes'!AY79*'Serie Gasto Constantes'!$AI$207</f>
        <v>5174428808.7604771</v>
      </c>
      <c r="AZ79" s="6">
        <f>+'Serie Gasto $Corrientes'!AZ79*'Serie Gasto Constantes'!$AI$207</f>
        <v>4880813948.9840012</v>
      </c>
      <c r="BA79" s="126">
        <f t="shared" si="85"/>
        <v>0.9432565659654305</v>
      </c>
      <c r="BB79" s="6">
        <f>+'Serie Gasto $Corrientes'!BB79*'Serie Gasto Constantes'!$AI$207</f>
        <v>4880813948.9840012</v>
      </c>
      <c r="BC79" s="7">
        <f t="shared" si="141"/>
        <v>0.9432565659654305</v>
      </c>
      <c r="BD79" s="5">
        <f>+'Serie Gasto $Corrientes'!BD79*'Serie Gasto Constantes'!$AJ$207</f>
        <v>4894314369.0272579</v>
      </c>
      <c r="BE79" s="6">
        <f>+'Serie Gasto $Corrientes'!BE79*'Serie Gasto Constantes'!$AJ$207</f>
        <v>4956928483.2577381</v>
      </c>
      <c r="BF79" s="6">
        <f>+'Serie Gasto $Corrientes'!BF79*'Serie Gasto Constantes'!$AJ$207</f>
        <v>4956928483.2577381</v>
      </c>
      <c r="BG79" s="126">
        <f t="shared" si="86"/>
        <v>1</v>
      </c>
      <c r="BH79" s="6">
        <f>+'Serie Gasto $Corrientes'!BH79*'Serie Gasto Constantes'!$AJ$207</f>
        <v>4916132587.2780161</v>
      </c>
      <c r="BI79" s="7">
        <f t="shared" si="142"/>
        <v>0.99176992443657153</v>
      </c>
      <c r="BJ79" s="5">
        <f>+'Serie Gasto $Corrientes'!BJ79*'Serie Gasto Constantes'!$AK$207</f>
        <v>5313294689.025836</v>
      </c>
      <c r="BK79" s="6">
        <f>+'Serie Gasto $Corrientes'!BK79*'Serie Gasto Constantes'!$AK$207</f>
        <v>5313294689.025836</v>
      </c>
      <c r="BL79" s="6">
        <f>+'Serie Gasto $Corrientes'!BL79*'Serie Gasto Constantes'!$AK$207</f>
        <v>4712606481.0150766</v>
      </c>
      <c r="BM79" s="126">
        <f t="shared" si="87"/>
        <v>0.88694619004448771</v>
      </c>
      <c r="BN79" s="6">
        <f>+'Serie Gasto $Corrientes'!BN79*'Serie Gasto Constantes'!$AK$207</f>
        <v>4311539663.5893164</v>
      </c>
      <c r="BO79" s="7">
        <f t="shared" si="143"/>
        <v>0.81146255119153088</v>
      </c>
      <c r="BP79" s="5">
        <f>+'Serie Gasto $Corrientes'!BP79*'Serie Gasto Constantes'!$AL$207</f>
        <v>5521896023.8415995</v>
      </c>
      <c r="BQ79" s="6">
        <f>+'Serie Gasto $Corrientes'!BQ79*'Serie Gasto Constantes'!$AL$207</f>
        <v>5945260036.6223993</v>
      </c>
      <c r="BR79" s="6">
        <f>+'Serie Gasto $Corrientes'!BR79*'Serie Gasto Constantes'!$AL$207</f>
        <v>5835276854.64501</v>
      </c>
      <c r="BS79" s="126">
        <f t="shared" si="88"/>
        <v>0.98150069445240407</v>
      </c>
      <c r="BT79" s="6">
        <f>+'Serie Gasto $Corrientes'!BT79*'Serie Gasto Constantes'!$AL$207</f>
        <v>5767152836.1884356</v>
      </c>
      <c r="BU79" s="7">
        <f t="shared" si="144"/>
        <v>0.97004215133790017</v>
      </c>
      <c r="BV79" s="5">
        <f>+'Serie Gasto $Corrientes'!BV79*'Serie Gasto Constantes'!$AM$207</f>
        <v>5142323331.6781502</v>
      </c>
      <c r="BW79" s="6">
        <f>+'Serie Gasto $Corrientes'!BW79*'Serie Gasto Constantes'!$AM$207</f>
        <v>5772400421.9902887</v>
      </c>
      <c r="BX79" s="6">
        <f>+'Serie Gasto $Corrientes'!BX79*'Serie Gasto Constantes'!$AM$207</f>
        <v>4904955674.6912498</v>
      </c>
      <c r="BY79" s="126">
        <f t="shared" si="89"/>
        <v>0.84972547226722894</v>
      </c>
      <c r="BZ79" s="6">
        <f>+'Serie Gasto $Corrientes'!BZ79*'Serie Gasto Constantes'!$AM$207</f>
        <v>4337580493.7589245</v>
      </c>
      <c r="CA79" s="7">
        <f t="shared" si="145"/>
        <v>0.75143444263406678</v>
      </c>
      <c r="CB79" s="5">
        <f>+'Serie Gasto $Corrientes'!CB79*'Serie Gasto Constantes'!$AN$207</f>
        <v>5648662015.6960182</v>
      </c>
      <c r="CC79" s="6">
        <f>+'Serie Gasto $Corrientes'!CC79*'Serie Gasto Constantes'!$AN$207</f>
        <v>5648662015.6960182</v>
      </c>
      <c r="CD79" s="6">
        <f>+'Serie Gasto $Corrientes'!CD79*'Serie Gasto Constantes'!$AN$207</f>
        <v>5526288836.4775991</v>
      </c>
      <c r="CE79" s="126">
        <f t="shared" si="162"/>
        <v>0.9783358999213656</v>
      </c>
      <c r="CF79" s="6">
        <f>+'Serie Gasto $Corrientes'!CF79*'Serie Gasto Constantes'!$AN$207</f>
        <v>5526288836.4775982</v>
      </c>
      <c r="CG79" s="7">
        <f t="shared" si="97"/>
        <v>0.97833589992136549</v>
      </c>
      <c r="CH79" s="6">
        <f>+'Serie Gasto $Corrientes'!CH79*'Serie Gasto Constantes'!$AO$207</f>
        <v>2604050933.2424736</v>
      </c>
      <c r="CI79" s="6">
        <f>+'Serie Gasto $Corrientes'!CI79*'Serie Gasto Constantes'!$AO$207</f>
        <v>4849450875.3661613</v>
      </c>
      <c r="CJ79" s="6">
        <f>+'Serie Gasto $Corrientes'!CJ79*'Serie Gasto Constantes'!$AO$207</f>
        <v>4312128807.2390308</v>
      </c>
      <c r="CK79" s="126">
        <f t="shared" si="163"/>
        <v>0.88919939969769057</v>
      </c>
      <c r="CL79" s="6">
        <f>+'Serie Gasto $Corrientes'!CL79*'Serie Gasto Constantes'!$AO$207</f>
        <v>4312128807.2390308</v>
      </c>
      <c r="CM79" s="7">
        <f t="shared" si="98"/>
        <v>0.88919939969769057</v>
      </c>
      <c r="CN79" s="6">
        <f>+'Serie Gasto $Corrientes'!CN79*'Serie Gasto Constantes'!$AP$207</f>
        <v>3889283712.021328</v>
      </c>
      <c r="CO79" s="6">
        <f>+'Serie Gasto $Corrientes'!CO79*'Serie Gasto Constantes'!$AP$207</f>
        <v>4562139401.6190424</v>
      </c>
      <c r="CP79" s="6">
        <f>+'Serie Gasto $Corrientes'!CP79*'Serie Gasto Constantes'!$AP$207</f>
        <v>4534288782.3994255</v>
      </c>
      <c r="CQ79" s="126">
        <f t="shared" si="164"/>
        <v>0.99389527220283247</v>
      </c>
      <c r="CR79" s="6">
        <f>+'Serie Gasto $Corrientes'!CR79*'Serie Gasto Constantes'!$AP$207</f>
        <v>4534288782.3994255</v>
      </c>
      <c r="CS79" s="7">
        <f t="shared" si="99"/>
        <v>0.99389527220283247</v>
      </c>
      <c r="CT79" s="6">
        <f>+'Serie Gasto $Corrientes'!DC79*'Serie Gasto Constantes'!$AQ$207</f>
        <v>4451560318.6114435</v>
      </c>
      <c r="CU79" s="6">
        <f>+'Serie Gasto $Corrientes'!DD79*'Serie Gasto Constantes'!$AQ$207</f>
        <v>4451560318.6114435</v>
      </c>
      <c r="CV79" s="6">
        <f>+'Serie Gasto $Corrientes'!DE79*'Serie Gasto Constantes'!$AQ$207</f>
        <v>4451009940.8304205</v>
      </c>
      <c r="CW79" s="126">
        <f t="shared" si="165"/>
        <v>0.99987636295104843</v>
      </c>
      <c r="CX79" s="6">
        <f>+'Serie Gasto $Corrientes'!DG79*'Serie Gasto Constantes'!$AQ$207</f>
        <v>3350680826.3714962</v>
      </c>
      <c r="CY79" s="7">
        <f t="shared" si="100"/>
        <v>0.75269806237662307</v>
      </c>
      <c r="CZ79" s="6">
        <f>+'Serie Gasto $Corrientes'!DL79*'Serie Gasto Constantes'!$AR$207</f>
        <v>4580294253.5999994</v>
      </c>
      <c r="DA79" s="6">
        <f>+'Serie Gasto $Corrientes'!DM79*'Serie Gasto Constantes'!$AR$207</f>
        <v>4580294253.5999994</v>
      </c>
      <c r="DB79" s="6">
        <f>+'Serie Gasto $Corrientes'!DN79*'Serie Gasto Constantes'!$AR$207</f>
        <v>0</v>
      </c>
      <c r="DC79" s="126">
        <f t="shared" si="101"/>
        <v>0</v>
      </c>
      <c r="DD79" s="6">
        <f>+'Serie Gasto $Corrientes'!DP79*'Serie Gasto Constantes'!$AR$207</f>
        <v>0</v>
      </c>
      <c r="DE79" s="7">
        <f t="shared" si="102"/>
        <v>0</v>
      </c>
      <c r="DF79" s="6">
        <f>+'Serie Gasto $Corrientes'!DR79*'Serie Gasto Constantes'!$AR$207</f>
        <v>4580294253.5999994</v>
      </c>
      <c r="DG79" s="6">
        <f>+'Serie Gasto $Corrientes'!DS79*'Serie Gasto Constantes'!$AR$207</f>
        <v>4580294253.5999994</v>
      </c>
      <c r="DH79" s="6">
        <f>+'Serie Gasto $Corrientes'!DT79*'Serie Gasto Constantes'!$AR$207</f>
        <v>0</v>
      </c>
      <c r="DI79" s="126">
        <f t="shared" si="103"/>
        <v>0</v>
      </c>
      <c r="DJ79" s="6">
        <f>+'Serie Gasto $Corrientes'!DV79*'Serie Gasto Constantes'!$AR$207</f>
        <v>0</v>
      </c>
      <c r="DK79" s="7">
        <f t="shared" si="104"/>
        <v>0</v>
      </c>
      <c r="DL79" s="6">
        <f>+'Serie Gasto $Corrientes'!DX79*'Serie Gasto Constantes'!$AR$207</f>
        <v>4580294253.5999994</v>
      </c>
      <c r="DM79" s="6">
        <f>+'Serie Gasto $Corrientes'!DY79*'Serie Gasto Constantes'!$AR$207</f>
        <v>4580294253.5999994</v>
      </c>
      <c r="DN79" s="6">
        <f>+'Serie Gasto $Corrientes'!DZ79*'Serie Gasto Constantes'!$AR$207</f>
        <v>0</v>
      </c>
      <c r="DO79" s="126">
        <f t="shared" si="105"/>
        <v>0</v>
      </c>
      <c r="DP79" s="6">
        <f>+'Serie Gasto $Corrientes'!EB79*'Serie Gasto Constantes'!$AR$207</f>
        <v>0</v>
      </c>
      <c r="DQ79" s="7">
        <f t="shared" si="106"/>
        <v>0</v>
      </c>
      <c r="DR79" s="6">
        <f>+'Serie Gasto $Corrientes'!ED79*'Serie Gasto Constantes'!$AR$207</f>
        <v>4580294253.5999994</v>
      </c>
      <c r="DS79" s="6">
        <f>+'Serie Gasto $Corrientes'!EE79*'Serie Gasto Constantes'!$AR$207</f>
        <v>4580294253.5999994</v>
      </c>
      <c r="DT79" s="6">
        <f>+'Serie Gasto $Corrientes'!EF79*'Serie Gasto Constantes'!$AR$207</f>
        <v>765637658.33879995</v>
      </c>
      <c r="DU79" s="126">
        <f t="shared" si="107"/>
        <v>0.16715905484391694</v>
      </c>
      <c r="DV79" s="6">
        <f>+'Serie Gasto $Corrientes'!EH79*'Serie Gasto Constantes'!$AR$207</f>
        <v>765637658.33879995</v>
      </c>
      <c r="DW79" s="7">
        <f t="shared" si="108"/>
        <v>0.16715905484391694</v>
      </c>
      <c r="DX79" s="6">
        <f>+'Serie Gasto $Corrientes'!EJ79*'Serie Gasto Constantes'!$AR$207</f>
        <v>4580294253.5999994</v>
      </c>
      <c r="DY79" s="6">
        <f>+'Serie Gasto $Corrientes'!EK79*'Serie Gasto Constantes'!$AR$207</f>
        <v>4580294253.5999994</v>
      </c>
      <c r="DZ79" s="6">
        <f>+'Serie Gasto $Corrientes'!EL79*'Serie Gasto Constantes'!$AR$207</f>
        <v>1121510526.5207999</v>
      </c>
      <c r="EA79" s="126">
        <f t="shared" si="109"/>
        <v>0.24485556263974087</v>
      </c>
      <c r="EB79" s="6">
        <f>+'Serie Gasto $Corrientes'!EN79*'Serie Gasto Constantes'!$AR$207</f>
        <v>765637658.33879995</v>
      </c>
      <c r="EC79" s="7">
        <f t="shared" si="110"/>
        <v>0.16715905484391694</v>
      </c>
      <c r="ED79" s="6">
        <f>+'Serie Gasto $Corrientes'!EP79*'Serie Gasto Constantes'!$AR$207</f>
        <v>4580294253.5999994</v>
      </c>
      <c r="EE79" s="6">
        <f>+'Serie Gasto $Corrientes'!EQ79*'Serie Gasto Constantes'!$AR$207</f>
        <v>4580294253.5999994</v>
      </c>
      <c r="EF79" s="6">
        <f>+'Serie Gasto $Corrientes'!ER79*'Serie Gasto Constantes'!$AR$207</f>
        <v>1121510526.5207999</v>
      </c>
      <c r="EG79" s="126">
        <f t="shared" si="111"/>
        <v>0.24485556263974087</v>
      </c>
      <c r="EH79" s="6">
        <f>+'Serie Gasto $Corrientes'!ET79*'Serie Gasto Constantes'!$AR$207</f>
        <v>1121510526.5207999</v>
      </c>
      <c r="EI79" s="7">
        <f t="shared" si="112"/>
        <v>0.24485556263974087</v>
      </c>
      <c r="EJ79" s="6">
        <f>+'Serie Gasto $Corrientes'!EV79*'Serie Gasto Constantes'!$AR$207</f>
        <v>4580294253.5999994</v>
      </c>
      <c r="EK79" s="6">
        <f>+'Serie Gasto $Corrientes'!EW79*'Serie Gasto Constantes'!$AR$207</f>
        <v>4580294253.5999994</v>
      </c>
      <c r="EL79" s="6">
        <f>+'Serie Gasto $Corrientes'!EX79*'Serie Gasto Constantes'!$AR$207</f>
        <v>1121510526.5207999</v>
      </c>
      <c r="EM79" s="126">
        <f t="shared" si="113"/>
        <v>0.24485556263974087</v>
      </c>
      <c r="EN79" s="6">
        <f>+'Serie Gasto $Corrientes'!EZ79*'Serie Gasto Constantes'!$AR$207</f>
        <v>1121510526.5207999</v>
      </c>
      <c r="EO79" s="7">
        <f t="shared" si="114"/>
        <v>0.24485556263974087</v>
      </c>
      <c r="EP79" s="6">
        <f>+'Serie Gasto $Corrientes'!FB79*'Serie Gasto Constantes'!$AR$207</f>
        <v>4580294253.5999994</v>
      </c>
      <c r="EQ79" s="6">
        <f>+'Serie Gasto $Corrientes'!FC79*'Serie Gasto Constantes'!$AR$207</f>
        <v>4580294253.5999994</v>
      </c>
      <c r="ER79" s="6">
        <f>+'Serie Gasto $Corrientes'!FD79*'Serie Gasto Constantes'!$AR$207</f>
        <v>1796756715.5771999</v>
      </c>
      <c r="ES79" s="126">
        <f t="shared" si="115"/>
        <v>0.39227975673505977</v>
      </c>
      <c r="ET79" s="6">
        <f>+'Serie Gasto $Corrientes'!FF79*'Serie Gasto Constantes'!$AR$207</f>
        <v>1796756715.5771999</v>
      </c>
      <c r="EU79" s="7">
        <f t="shared" si="116"/>
        <v>0.39227975673505977</v>
      </c>
      <c r="EV79" s="6">
        <f>+'Serie Gasto $Corrientes'!FH79*'Serie Gasto Constantes'!$AR$207</f>
        <v>4580294253.5999994</v>
      </c>
      <c r="EW79" s="6">
        <f>+'Serie Gasto $Corrientes'!FI79*'Serie Gasto Constantes'!$AR$207</f>
        <v>4580294253.5999994</v>
      </c>
      <c r="EX79" s="6">
        <f>+'Serie Gasto $Corrientes'!FJ79*'Serie Gasto Constantes'!$AR$207</f>
        <v>1796756715.5771999</v>
      </c>
      <c r="EY79" s="126">
        <f t="shared" si="117"/>
        <v>0.39227975673505977</v>
      </c>
      <c r="EZ79" s="6">
        <f>+'Serie Gasto $Corrientes'!FL79*'Serie Gasto Constantes'!$AR$207</f>
        <v>1796756715.5771999</v>
      </c>
      <c r="FA79" s="7">
        <f t="shared" si="118"/>
        <v>0.39227975673505977</v>
      </c>
      <c r="FB79" s="6">
        <f>+'Serie Gasto $Corrientes'!FQ79*'Serie Gasto Constantes'!$AR$207</f>
        <v>4580294253.5999994</v>
      </c>
      <c r="FC79" s="6">
        <f>+'Serie Gasto $Corrientes'!FR79*'Serie Gasto Constantes'!$AR$207</f>
        <v>4580294253.5999994</v>
      </c>
      <c r="FD79" s="6">
        <f>+'Serie Gasto $Corrientes'!FS79*'Serie Gasto Constantes'!$AR$207</f>
        <v>2854069456.8515997</v>
      </c>
      <c r="FE79" s="126">
        <f t="shared" si="78"/>
        <v>0.62311923619500442</v>
      </c>
      <c r="FF79" s="6">
        <f>+'Serie Gasto $Corrientes'!FU79*'Serie Gasto Constantes'!$AR$207</f>
        <v>2854069456.8515997</v>
      </c>
      <c r="FG79" s="7">
        <f t="shared" si="79"/>
        <v>0.62311923619500442</v>
      </c>
      <c r="FH79" s="6">
        <f>+'Serie Gasto $Corrientes'!FW79*'Serie Gasto Constantes'!$AR$207</f>
        <v>4580294253.5999994</v>
      </c>
      <c r="FI79" s="6">
        <f>+'Serie Gasto $Corrientes'!FX79*'Serie Gasto Constantes'!$AR$207</f>
        <v>4580294253.5999994</v>
      </c>
      <c r="FJ79" s="6">
        <f>+'Serie Gasto $Corrientes'!FY79*'Serie Gasto Constantes'!$AR$207</f>
        <v>3552751203.9239998</v>
      </c>
      <c r="FK79" s="126">
        <f t="shared" si="166"/>
        <v>0.775660035625795</v>
      </c>
      <c r="FL79" s="6">
        <f>+'Serie Gasto $Corrientes'!GA79*'Serie Gasto Constantes'!$AR$207</f>
        <v>3552751203.9239998</v>
      </c>
      <c r="FM79" s="7">
        <f t="shared" si="167"/>
        <v>0.775660035625795</v>
      </c>
      <c r="FN79" s="6">
        <f>+'Serie Gasto $Corrientes'!GC79*'Serie Gasto Constantes'!$AR$207</f>
        <v>4580294253.5999994</v>
      </c>
      <c r="FO79" s="6">
        <f>+'Serie Gasto $Corrientes'!GD79*'Serie Gasto Constantes'!$AR$207</f>
        <v>4580294253.5999994</v>
      </c>
      <c r="FP79" s="6">
        <f>+'Serie Gasto $Corrientes'!GE79*'Serie Gasto Constantes'!$AR$207</f>
        <v>4286589327.4619994</v>
      </c>
      <c r="FQ79" s="126">
        <f t="shared" si="119"/>
        <v>0.93587640665069605</v>
      </c>
      <c r="FR79" s="6">
        <f>+'Serie Gasto $Corrientes'!GG79*'Serie Gasto Constantes'!$AR$207</f>
        <v>4286589327.4619994</v>
      </c>
      <c r="FS79" s="7">
        <f t="shared" si="120"/>
        <v>0.93587640665069605</v>
      </c>
      <c r="FT79" s="6">
        <f>+'Serie Gasto $Corrientes'!GI79*'Serie Gasto Constantes'!$AS$207</f>
        <v>4338235000</v>
      </c>
      <c r="FU79" s="6">
        <f>+'Serie Gasto $Corrientes'!GJ79*'Serie Gasto Constantes'!$AS$207</f>
        <v>4338235000</v>
      </c>
      <c r="FV79" s="6">
        <f>+'Serie Gasto $Corrientes'!GK79*'Serie Gasto Constantes'!$AS$207</f>
        <v>0</v>
      </c>
      <c r="FW79" s="126">
        <f t="shared" si="121"/>
        <v>0</v>
      </c>
      <c r="FX79" s="6">
        <f>+'Serie Gasto $Corrientes'!GM79*'Serie Gasto Constantes'!$AS$207</f>
        <v>0</v>
      </c>
      <c r="FY79" s="7">
        <f t="shared" si="122"/>
        <v>0</v>
      </c>
      <c r="FZ79" s="6">
        <f>+'Serie Gasto $Corrientes'!GO79*'Serie Gasto Constantes'!$AS$207</f>
        <v>4338235000</v>
      </c>
      <c r="GA79" s="6">
        <f>+'Serie Gasto $Corrientes'!GP79*'Serie Gasto Constantes'!$AS$207</f>
        <v>4338235000</v>
      </c>
      <c r="GB79" s="6">
        <f>+'Serie Gasto $Corrientes'!GQ79*'Serie Gasto Constantes'!$AS$207</f>
        <v>0</v>
      </c>
      <c r="GC79" s="126">
        <f t="shared" si="123"/>
        <v>0</v>
      </c>
      <c r="GD79" s="6">
        <f>+'Serie Gasto $Corrientes'!GS79*'Serie Gasto Constantes'!$AS$207</f>
        <v>0</v>
      </c>
      <c r="GE79" s="7">
        <f t="shared" si="124"/>
        <v>0</v>
      </c>
      <c r="GF79" s="6">
        <f>+'Serie Gasto $Corrientes'!GU79*'Serie Gasto Constantes'!$AS$207</f>
        <v>4338235000</v>
      </c>
      <c r="GG79" s="6">
        <f>+'Serie Gasto $Corrientes'!GV79*'Serie Gasto Constantes'!$AS$207</f>
        <v>4338235000</v>
      </c>
      <c r="GH79" s="6">
        <f>+'Serie Gasto $Corrientes'!GW79*'Serie Gasto Constantes'!$AS$207</f>
        <v>736521033</v>
      </c>
      <c r="GI79" s="126">
        <f t="shared" si="125"/>
        <v>0.169774351320295</v>
      </c>
      <c r="GJ79" s="6">
        <f>+'Serie Gasto $Corrientes'!GY79*'Serie Gasto Constantes'!$AS$207</f>
        <v>736521033</v>
      </c>
      <c r="GK79" s="7">
        <f t="shared" si="126"/>
        <v>0.169774351320295</v>
      </c>
      <c r="GL79" s="6">
        <f>+'Serie Gasto $Corrientes'!HA79*'Serie Gasto Constantes'!$AS$207</f>
        <v>4338235000</v>
      </c>
      <c r="GM79" s="6">
        <f>+'Serie Gasto $Corrientes'!HB79*'Serie Gasto Constantes'!$AS$207</f>
        <v>4338235000</v>
      </c>
      <c r="GN79" s="6">
        <f>+'Serie Gasto $Corrientes'!HC79*'Serie Gasto Constantes'!$AS$207</f>
        <v>1059457583</v>
      </c>
      <c r="GO79" s="126">
        <f t="shared" si="127"/>
        <v>0.24421396789247241</v>
      </c>
      <c r="GP79" s="6">
        <f>+'Serie Gasto $Corrientes'!HE79*'Serie Gasto Constantes'!$AS$207</f>
        <v>1059457583</v>
      </c>
      <c r="GQ79" s="7">
        <f t="shared" si="128"/>
        <v>0.24421396789247241</v>
      </c>
      <c r="GR79" s="6">
        <f>+'Serie Gasto $Corrientes'!HG79*'Serie Gasto Constantes'!$AS$207</f>
        <v>4338235000</v>
      </c>
      <c r="GS79" s="6">
        <f>+'Serie Gasto $Corrientes'!HH79*'Serie Gasto Constantes'!$AS$207</f>
        <v>4338235000</v>
      </c>
      <c r="GT79" s="6">
        <f>+'Serie Gasto $Corrientes'!HI79*'Serie Gasto Constantes'!$AS$207</f>
        <v>1607941827</v>
      </c>
      <c r="GU79" s="126">
        <f t="shared" si="129"/>
        <v>0.3706442428775758</v>
      </c>
      <c r="GV79" s="6">
        <f>+'Serie Gasto $Corrientes'!HK79*'Serie Gasto Constantes'!$AS$207</f>
        <v>1607941827</v>
      </c>
      <c r="GW79" s="7">
        <f t="shared" si="130"/>
        <v>0.3706442428775758</v>
      </c>
      <c r="GX79" s="6">
        <f>+'Serie Gasto $Corrientes'!HM79*'Serie Gasto Constantes'!$AS$207</f>
        <v>4338235000</v>
      </c>
      <c r="GY79" s="6">
        <f>+'Serie Gasto $Corrientes'!HN79*'Serie Gasto Constantes'!$AS$207</f>
        <v>4338235000</v>
      </c>
      <c r="GZ79" s="6">
        <f>+'Serie Gasto $Corrientes'!HO79*'Serie Gasto Constantes'!$AS$207</f>
        <v>1923454663</v>
      </c>
      <c r="HA79" s="126">
        <f t="shared" si="131"/>
        <v>0.44337263034390711</v>
      </c>
      <c r="HB79" s="6">
        <f>+'Serie Gasto $Corrientes'!HQ79*'Serie Gasto Constantes'!$AS$207</f>
        <v>1923454663</v>
      </c>
      <c r="HC79" s="7">
        <f t="shared" si="132"/>
        <v>0.44337263034390711</v>
      </c>
    </row>
    <row r="80" spans="1:211" x14ac:dyDescent="0.35">
      <c r="A80" s="43" t="s">
        <v>48</v>
      </c>
      <c r="B80" s="3"/>
      <c r="C80" s="1"/>
      <c r="D80" s="4"/>
      <c r="E80" s="3"/>
      <c r="F80" s="1"/>
      <c r="G80" s="4"/>
      <c r="H80" s="3"/>
      <c r="I80" s="1"/>
      <c r="J80" s="4"/>
      <c r="K80" s="3"/>
      <c r="L80" s="1"/>
      <c r="M80" s="4"/>
      <c r="N80" s="3"/>
      <c r="O80" s="1"/>
      <c r="P80" s="4"/>
      <c r="Q80" s="3">
        <f>+'Serie Gasto $Corrientes'!Q80*'Serie Gasto Constantes'!$AA$207</f>
        <v>66369886534.187325</v>
      </c>
      <c r="R80" s="1">
        <f>+'Serie Gasto $Corrientes'!R80*'Serie Gasto Constantes'!$AA$207</f>
        <v>50428452870.143288</v>
      </c>
      <c r="S80" s="4">
        <f t="shared" si="133"/>
        <v>0.7598092373439187</v>
      </c>
      <c r="T80" s="3">
        <f>+'Serie Gasto $Corrientes'!T80*'Serie Gasto Constantes'!$AB$207</f>
        <v>68014980841.698265</v>
      </c>
      <c r="U80" s="1">
        <f>+'Serie Gasto $Corrientes'!U80*'Serie Gasto Constantes'!$AB$207</f>
        <v>54504997629.190689</v>
      </c>
      <c r="V80" s="4">
        <f t="shared" si="134"/>
        <v>0.80136753630863411</v>
      </c>
      <c r="W80" s="3">
        <f>+'Serie Gasto $Corrientes'!W80*'Serie Gasto Constantes'!$AC$207</f>
        <v>89216185593.198334</v>
      </c>
      <c r="X80" s="1">
        <f>+'Serie Gasto $Corrientes'!X80*'Serie Gasto Constantes'!$AC$207</f>
        <v>79946672782.786148</v>
      </c>
      <c r="Y80" s="4">
        <f t="shared" si="135"/>
        <v>0.89610054780106096</v>
      </c>
      <c r="Z80" s="3">
        <f>+'Serie Gasto $Corrientes'!Z80*'Serie Gasto Constantes'!$AD$207</f>
        <v>94655011659.765839</v>
      </c>
      <c r="AA80" s="1">
        <f>+'Serie Gasto $Corrientes'!AA80*'Serie Gasto Constantes'!$AD$207</f>
        <v>89079899345.044159</v>
      </c>
      <c r="AB80" s="4">
        <f t="shared" si="136"/>
        <v>0.9411007170464335</v>
      </c>
      <c r="AC80" s="3">
        <f>+'Serie Gasto $Corrientes'!AC80*'Serie Gasto Constantes'!$AE$207</f>
        <v>77195159700.153397</v>
      </c>
      <c r="AD80" s="1">
        <f>+'Serie Gasto $Corrientes'!AD80*'Serie Gasto Constantes'!$AE$207</f>
        <v>73872628475.593552</v>
      </c>
      <c r="AE80" s="4">
        <f t="shared" si="137"/>
        <v>0.9569593321982176</v>
      </c>
      <c r="AF80" s="3">
        <f>+'Serie Gasto $Corrientes'!AF80*'Serie Gasto Constantes'!$AF$207</f>
        <v>81431922546.177887</v>
      </c>
      <c r="AG80" s="1">
        <f>+'Serie Gasto $Corrientes'!AG80*'Serie Gasto Constantes'!$AF$207</f>
        <v>81081766801.663712</v>
      </c>
      <c r="AH80" s="1">
        <f>+'Serie Gasto $Corrientes'!AH80*'Serie Gasto Constantes'!$AF$207</f>
        <v>70657383331.003052</v>
      </c>
      <c r="AI80" s="125">
        <f t="shared" si="146"/>
        <v>0.87143369117547687</v>
      </c>
      <c r="AJ80" s="1">
        <f>+'Serie Gasto $Corrientes'!AJ80*'Serie Gasto Constantes'!$AF$207</f>
        <v>51306196058.319901</v>
      </c>
      <c r="AK80" s="4">
        <f t="shared" si="138"/>
        <v>0.63277106656816406</v>
      </c>
      <c r="AL80" s="3">
        <f>+'Serie Gasto $Corrientes'!AL80*'Serie Gasto Constantes'!$AG$207</f>
        <v>73246261063.46666</v>
      </c>
      <c r="AM80" s="1">
        <f>+'Serie Gasto $Corrientes'!AM80*'Serie Gasto Constantes'!$AG$207</f>
        <v>71723600671.309799</v>
      </c>
      <c r="AN80" s="1">
        <f>+'Serie Gasto $Corrientes'!AN80*'Serie Gasto Constantes'!$AG$207</f>
        <v>59178853627.837128</v>
      </c>
      <c r="AO80" s="125">
        <f t="shared" si="83"/>
        <v>0.8250959666545199</v>
      </c>
      <c r="AP80" s="1">
        <f>+'Serie Gasto $Corrientes'!AP80*'Serie Gasto Constantes'!$AG$207</f>
        <v>34437355417.769501</v>
      </c>
      <c r="AQ80" s="4">
        <f t="shared" si="139"/>
        <v>0.4801398018984957</v>
      </c>
      <c r="AR80" s="3">
        <f>+'Serie Gasto $Corrientes'!AR80*'Serie Gasto Constantes'!$AH$207</f>
        <v>162246822961.72864</v>
      </c>
      <c r="AS80" s="1">
        <f>+'Serie Gasto $Corrientes'!AS80*'Serie Gasto Constantes'!$AH$207</f>
        <v>163348522314.22046</v>
      </c>
      <c r="AT80" s="1">
        <f>+'Serie Gasto $Corrientes'!AT80*'Serie Gasto Constantes'!$AH$207</f>
        <v>122336309713.12682</v>
      </c>
      <c r="AU80" s="125">
        <f t="shared" si="84"/>
        <v>0.74892816892336656</v>
      </c>
      <c r="AV80" s="1">
        <f>+'Serie Gasto $Corrientes'!AV80*'Serie Gasto Constantes'!$AH$207</f>
        <v>49457749334.530251</v>
      </c>
      <c r="AW80" s="4">
        <f t="shared" si="140"/>
        <v>0.30277439081690827</v>
      </c>
      <c r="AX80" s="3">
        <f>+'Serie Gasto $Corrientes'!AX80*'Serie Gasto Constantes'!$AI$207</f>
        <v>38146418154.915977</v>
      </c>
      <c r="AY80" s="1">
        <f>+'Serie Gasto $Corrientes'!AY80*'Serie Gasto Constantes'!$AI$207</f>
        <v>49832473508.919388</v>
      </c>
      <c r="AZ80" s="1">
        <f>+'Serie Gasto $Corrientes'!AZ80*'Serie Gasto Constantes'!$AI$207</f>
        <v>41398531600.054939</v>
      </c>
      <c r="BA80" s="125">
        <f t="shared" si="85"/>
        <v>0.83075409838215475</v>
      </c>
      <c r="BB80" s="1">
        <f>+'Serie Gasto $Corrientes'!BB80*'Serie Gasto Constantes'!$AI$207</f>
        <v>27298959065.508316</v>
      </c>
      <c r="BC80" s="4">
        <f t="shared" si="141"/>
        <v>0.54781465063383106</v>
      </c>
      <c r="BD80" s="3">
        <f>+'Serie Gasto $Corrientes'!BD80*'Serie Gasto Constantes'!$AJ$207</f>
        <v>48996811304.700935</v>
      </c>
      <c r="BE80" s="1">
        <f>+'Serie Gasto $Corrientes'!BE80*'Serie Gasto Constantes'!$AJ$207</f>
        <v>55282056492.710442</v>
      </c>
      <c r="BF80" s="1">
        <f>+'Serie Gasto $Corrientes'!BF80*'Serie Gasto Constantes'!$AJ$207</f>
        <v>48519540328.941353</v>
      </c>
      <c r="BG80" s="125">
        <f t="shared" si="86"/>
        <v>0.87767249279771631</v>
      </c>
      <c r="BH80" s="1">
        <f>+'Serie Gasto $Corrientes'!BH80*'Serie Gasto Constantes'!$AJ$207</f>
        <v>36651569652.299164</v>
      </c>
      <c r="BI80" s="4">
        <f t="shared" si="142"/>
        <v>0.66299215292636737</v>
      </c>
      <c r="BJ80" s="3">
        <f>+'Serie Gasto $Corrientes'!BJ80*'Serie Gasto Constantes'!$AK$207</f>
        <v>65969637272.474785</v>
      </c>
      <c r="BK80" s="1">
        <f>+'Serie Gasto $Corrientes'!BK80*'Serie Gasto Constantes'!$AK$207</f>
        <v>62421301109.845505</v>
      </c>
      <c r="BL80" s="1">
        <f>+'Serie Gasto $Corrientes'!BL80*'Serie Gasto Constantes'!$AK$207</f>
        <v>56771043922.468452</v>
      </c>
      <c r="BM80" s="125">
        <f t="shared" si="87"/>
        <v>0.90948190622566416</v>
      </c>
      <c r="BN80" s="1">
        <f>+'Serie Gasto $Corrientes'!BN80*'Serie Gasto Constantes'!$AK$207</f>
        <v>44141440331.510483</v>
      </c>
      <c r="BO80" s="4">
        <f t="shared" si="143"/>
        <v>0.70715348040940151</v>
      </c>
      <c r="BP80" s="3">
        <f>+'Serie Gasto $Corrientes'!BP80*'Serie Gasto Constantes'!$AL$207</f>
        <v>63987251731.690559</v>
      </c>
      <c r="BQ80" s="1">
        <f>+'Serie Gasto $Corrientes'!BQ80*'Serie Gasto Constantes'!$AL$207</f>
        <v>63458766001.450554</v>
      </c>
      <c r="BR80" s="1">
        <f>+'Serie Gasto $Corrientes'!BR80*'Serie Gasto Constantes'!$AL$207</f>
        <v>59869602502.61274</v>
      </c>
      <c r="BS80" s="125">
        <f t="shared" si="88"/>
        <v>0.94344101335415542</v>
      </c>
      <c r="BT80" s="1">
        <f>+'Serie Gasto $Corrientes'!BT80*'Serie Gasto Constantes'!$AL$207</f>
        <v>45502447382.230171</v>
      </c>
      <c r="BU80" s="4">
        <f t="shared" si="144"/>
        <v>0.71703958726821238</v>
      </c>
      <c r="BV80" s="3">
        <f>+'Serie Gasto $Corrientes'!BV80*'Serie Gasto Constantes'!$AM$207</f>
        <v>60482924919.761383</v>
      </c>
      <c r="BW80" s="1">
        <f>+'Serie Gasto $Corrientes'!BW80*'Serie Gasto Constantes'!$AM$207</f>
        <v>59775382922.073524</v>
      </c>
      <c r="BX80" s="1">
        <f>+'Serie Gasto $Corrientes'!BX80*'Serie Gasto Constantes'!$AM$207</f>
        <v>57778705006.580383</v>
      </c>
      <c r="BY80" s="125">
        <f t="shared" si="89"/>
        <v>0.96659698662079474</v>
      </c>
      <c r="BZ80" s="1">
        <f>+'Serie Gasto $Corrientes'!BZ80*'Serie Gasto Constantes'!$AM$207</f>
        <v>48915089081.746574</v>
      </c>
      <c r="CA80" s="4">
        <f t="shared" si="145"/>
        <v>0.81831494321859843</v>
      </c>
      <c r="CB80" s="3">
        <f>+'Serie Gasto $Corrientes'!CB80*'Serie Gasto Constantes'!$AN$207</f>
        <v>59863339582.805916</v>
      </c>
      <c r="CC80" s="1">
        <f>+'Serie Gasto $Corrientes'!CC80*'Serie Gasto Constantes'!$AN$207</f>
        <v>59548940093.386116</v>
      </c>
      <c r="CD80" s="1">
        <f>+'Serie Gasto $Corrientes'!CD80*'Serie Gasto Constantes'!$AN$207</f>
        <v>54961366171.671051</v>
      </c>
      <c r="CE80" s="125">
        <f t="shared" si="90"/>
        <v>0.92296128336590511</v>
      </c>
      <c r="CF80" s="1">
        <f>+'Serie Gasto $Corrientes'!CF80*'Serie Gasto Constantes'!$AN$207</f>
        <v>45774526157.212387</v>
      </c>
      <c r="CG80" s="4">
        <f t="shared" si="97"/>
        <v>0.76868750452027601</v>
      </c>
      <c r="CH80" s="1">
        <f>+'Serie Gasto $Corrientes'!CH80*'Serie Gasto Constantes'!$AO$207</f>
        <v>56803344836.107353</v>
      </c>
      <c r="CI80" s="1">
        <f>+'Serie Gasto $Corrientes'!CI80*'Serie Gasto Constantes'!$AO$207</f>
        <v>54757747431.206535</v>
      </c>
      <c r="CJ80" s="1">
        <f>+'Serie Gasto $Corrientes'!CJ80*'Serie Gasto Constantes'!$AO$207</f>
        <v>53125163439.905006</v>
      </c>
      <c r="CK80" s="125">
        <f t="shared" si="93"/>
        <v>0.97018533325621947</v>
      </c>
      <c r="CL80" s="1">
        <f>+'Serie Gasto $Corrientes'!CL80*'Serie Gasto Constantes'!$AO$207</f>
        <v>44434262413.590347</v>
      </c>
      <c r="CM80" s="4">
        <f t="shared" si="98"/>
        <v>0.81146987409250482</v>
      </c>
      <c r="CN80" s="1">
        <f>+'Serie Gasto $Corrientes'!CN80*'Serie Gasto Constantes'!$AP$207</f>
        <v>57092389204.982422</v>
      </c>
      <c r="CO80" s="1">
        <f>+'Serie Gasto $Corrientes'!CO80*'Serie Gasto Constantes'!$AP$207</f>
        <v>59495445239.259979</v>
      </c>
      <c r="CP80" s="1">
        <f>+'Serie Gasto $Corrientes'!CP80*'Serie Gasto Constantes'!$AP$207</f>
        <v>57741360728.410973</v>
      </c>
      <c r="CQ80" s="125">
        <f t="shared" si="94"/>
        <v>0.97051733113694694</v>
      </c>
      <c r="CR80" s="1">
        <f>+'Serie Gasto $Corrientes'!CR80*'Serie Gasto Constantes'!$AP$207</f>
        <v>48939378597.760651</v>
      </c>
      <c r="CS80" s="4">
        <f t="shared" si="99"/>
        <v>0.82257353316630755</v>
      </c>
      <c r="CT80" s="1">
        <f>+'Serie Gasto $Corrientes'!DC80*'Serie Gasto Constantes'!$AQ$207</f>
        <v>49233468666.078415</v>
      </c>
      <c r="CU80" s="1">
        <f>+'Serie Gasto $Corrientes'!DD80*'Serie Gasto Constantes'!$AQ$207</f>
        <v>50320583341.442924</v>
      </c>
      <c r="CV80" s="1">
        <f>+'Serie Gasto $Corrientes'!DE80*'Serie Gasto Constantes'!$AQ$207</f>
        <v>50032279660.900078</v>
      </c>
      <c r="CW80" s="125">
        <f t="shared" si="95"/>
        <v>0.99427066100194816</v>
      </c>
      <c r="CX80" s="1">
        <f>+'Serie Gasto $Corrientes'!DG80*'Serie Gasto Constantes'!$AQ$207</f>
        <v>45141352359.355415</v>
      </c>
      <c r="CY80" s="4">
        <f t="shared" si="100"/>
        <v>0.89707529924793206</v>
      </c>
      <c r="CZ80" s="1">
        <f>+'Serie Gasto $Corrientes'!DL80*'Serie Gasto Constantes'!$AR$207</f>
        <v>52623729599.999992</v>
      </c>
      <c r="DA80" s="1">
        <f>+'Serie Gasto $Corrientes'!DM80*'Serie Gasto Constantes'!$AR$207</f>
        <v>52623729599.999992</v>
      </c>
      <c r="DB80" s="1">
        <f>+'Serie Gasto $Corrientes'!DN80*'Serie Gasto Constantes'!$AR$207</f>
        <v>1801361772.7091999</v>
      </c>
      <c r="DC80" s="125">
        <f t="shared" si="101"/>
        <v>3.4230978807499805E-2</v>
      </c>
      <c r="DD80" s="1">
        <f>+'Serie Gasto $Corrientes'!DP80*'Serie Gasto Constantes'!$AR$207</f>
        <v>1301609562.5051999</v>
      </c>
      <c r="DE80" s="4">
        <f t="shared" si="102"/>
        <v>2.4734270497338527E-2</v>
      </c>
      <c r="DF80" s="1">
        <f>+'Serie Gasto $Corrientes'!DR80*'Serie Gasto Constantes'!$AR$207</f>
        <v>52623729599.999992</v>
      </c>
      <c r="DG80" s="1">
        <f>+'Serie Gasto $Corrientes'!DS80*'Serie Gasto Constantes'!$AR$207</f>
        <v>52623729599.999992</v>
      </c>
      <c r="DH80" s="1">
        <f>+'Serie Gasto $Corrientes'!DT80*'Serie Gasto Constantes'!$AR$207</f>
        <v>5346786411.0179996</v>
      </c>
      <c r="DI80" s="125">
        <f t="shared" si="103"/>
        <v>0.10160409480019068</v>
      </c>
      <c r="DJ80" s="1">
        <f>+'Serie Gasto $Corrientes'!DV80*'Serie Gasto Constantes'!$AR$207</f>
        <v>2964197712.6215997</v>
      </c>
      <c r="DK80" s="4">
        <f t="shared" si="104"/>
        <v>5.6328157185985543E-2</v>
      </c>
      <c r="DL80" s="1">
        <f>+'Serie Gasto $Corrientes'!DX80*'Serie Gasto Constantes'!$AR$207</f>
        <v>52623729599.999992</v>
      </c>
      <c r="DM80" s="1">
        <f>+'Serie Gasto $Corrientes'!DY80*'Serie Gasto Constantes'!$AR$207</f>
        <v>52623729599.999992</v>
      </c>
      <c r="DN80" s="1">
        <f>+'Serie Gasto $Corrientes'!DZ80*'Serie Gasto Constantes'!$AR$207</f>
        <v>8082161295.0467997</v>
      </c>
      <c r="DO80" s="125">
        <f t="shared" si="105"/>
        <v>0.15358396975053629</v>
      </c>
      <c r="DP80" s="1">
        <f>+'Serie Gasto $Corrientes'!EB80*'Serie Gasto Constantes'!$AR$207</f>
        <v>4988621671.1292</v>
      </c>
      <c r="DQ80" s="4">
        <f t="shared" si="106"/>
        <v>9.4797949690156522E-2</v>
      </c>
      <c r="DR80" s="1">
        <f>+'Serie Gasto $Corrientes'!ED80*'Serie Gasto Constantes'!$AR$207</f>
        <v>52623729599.999992</v>
      </c>
      <c r="DS80" s="1">
        <f>+'Serie Gasto $Corrientes'!EE80*'Serie Gasto Constantes'!$AR$207</f>
        <v>52623729599.999992</v>
      </c>
      <c r="DT80" s="1">
        <f>+'Serie Gasto $Corrientes'!EF80*'Serie Gasto Constantes'!$AR$207</f>
        <v>11571959221.867199</v>
      </c>
      <c r="DU80" s="125">
        <f t="shared" si="107"/>
        <v>0.21990002057678559</v>
      </c>
      <c r="DV80" s="1">
        <f>+'Serie Gasto $Corrientes'!EH80*'Serie Gasto Constantes'!$AR$207</f>
        <v>7919251817.8955994</v>
      </c>
      <c r="DW80" s="4">
        <f t="shared" si="108"/>
        <v>0.15048822799316755</v>
      </c>
      <c r="DX80" s="1">
        <f>+'Serie Gasto $Corrientes'!EJ80*'Serie Gasto Constantes'!$AR$207</f>
        <v>52623729599.999992</v>
      </c>
      <c r="DY80" s="1">
        <f>+'Serie Gasto $Corrientes'!EK80*'Serie Gasto Constantes'!$AR$207</f>
        <v>52299254477.105995</v>
      </c>
      <c r="DZ80" s="1">
        <f>+'Serie Gasto $Corrientes'!EL80*'Serie Gasto Constantes'!$AR$207</f>
        <v>15338586990.542398</v>
      </c>
      <c r="EA80" s="125">
        <f t="shared" si="109"/>
        <v>0.29328500270031321</v>
      </c>
      <c r="EB80" s="1">
        <f>+'Serie Gasto $Corrientes'!EN80*'Serie Gasto Constantes'!$AR$207</f>
        <v>11031894976.112398</v>
      </c>
      <c r="EC80" s="4">
        <f t="shared" si="110"/>
        <v>0.21093790124564035</v>
      </c>
      <c r="ED80" s="1">
        <f>+'Serie Gasto $Corrientes'!EP80*'Serie Gasto Constantes'!$AR$207</f>
        <v>52623729599.999992</v>
      </c>
      <c r="EE80" s="1">
        <f>+'Serie Gasto $Corrientes'!EQ80*'Serie Gasto Constantes'!$AR$207</f>
        <v>52299254477.105995</v>
      </c>
      <c r="EF80" s="1">
        <f>+'Serie Gasto $Corrientes'!ER80*'Serie Gasto Constantes'!$AR$207</f>
        <v>18769554218.438396</v>
      </c>
      <c r="EG80" s="125">
        <f t="shared" si="111"/>
        <v>0.35888760568575162</v>
      </c>
      <c r="EH80" s="1">
        <f>+'Serie Gasto $Corrientes'!ET80*'Serie Gasto Constantes'!$AR$207</f>
        <v>15530508276.410398</v>
      </c>
      <c r="EI80" s="4">
        <f t="shared" si="112"/>
        <v>0.29695467806733039</v>
      </c>
      <c r="EJ80" s="1">
        <f>+'Serie Gasto $Corrientes'!EV80*'Serie Gasto Constantes'!$AR$207</f>
        <v>52623729599.999992</v>
      </c>
      <c r="EK80" s="1">
        <f>+'Serie Gasto $Corrientes'!EW80*'Serie Gasto Constantes'!$AR$207</f>
        <v>52299254477.105995</v>
      </c>
      <c r="EL80" s="1">
        <f>+'Serie Gasto $Corrientes'!EX80*'Serie Gasto Constantes'!$AR$207</f>
        <v>20799319449.963596</v>
      </c>
      <c r="EM80" s="125">
        <f t="shared" si="113"/>
        <v>0.3976982015884854</v>
      </c>
      <c r="EN80" s="1">
        <f>+'Serie Gasto $Corrientes'!EZ80*'Serie Gasto Constantes'!$AR$207</f>
        <v>18522172864.634399</v>
      </c>
      <c r="EO80" s="4">
        <f t="shared" si="114"/>
        <v>0.35415749325341689</v>
      </c>
      <c r="EP80" s="1">
        <f>+'Serie Gasto $Corrientes'!FB80*'Serie Gasto Constantes'!$AR$207</f>
        <v>52623729599.999992</v>
      </c>
      <c r="EQ80" s="1">
        <f>+'Serie Gasto $Corrientes'!FC80*'Serie Gasto Constantes'!$AR$207</f>
        <v>52299254477.105995</v>
      </c>
      <c r="ER80" s="1">
        <f>+'Serie Gasto $Corrientes'!FD80*'Serie Gasto Constantes'!$AR$207</f>
        <v>27033167578.637997</v>
      </c>
      <c r="ES80" s="125">
        <f t="shared" si="115"/>
        <v>0.51689393756983226</v>
      </c>
      <c r="ET80" s="1">
        <f>+'Serie Gasto $Corrientes'!FF80*'Serie Gasto Constantes'!$AR$207</f>
        <v>21148539634.778397</v>
      </c>
      <c r="EU80" s="4">
        <f t="shared" si="116"/>
        <v>0.40437554695997002</v>
      </c>
      <c r="EV80" s="1">
        <f>+'Serie Gasto $Corrientes'!FH80*'Serie Gasto Constantes'!$AR$207</f>
        <v>52623729599.999992</v>
      </c>
      <c r="EW80" s="1">
        <f>+'Serie Gasto $Corrientes'!FI80*'Serie Gasto Constantes'!$AR$207</f>
        <v>50976043725.437996</v>
      </c>
      <c r="EX80" s="1">
        <f>+'Serie Gasto $Corrientes'!FJ80*'Serie Gasto Constantes'!$AR$207</f>
        <v>30596810368.597198</v>
      </c>
      <c r="EY80" s="125">
        <f t="shared" si="117"/>
        <v>0.60021939979090255</v>
      </c>
      <c r="EZ80" s="1">
        <f>+'Serie Gasto $Corrientes'!FL80*'Serie Gasto Constantes'!$AR$207</f>
        <v>23908132158.175198</v>
      </c>
      <c r="FA80" s="4">
        <f t="shared" si="118"/>
        <v>0.46900721222986147</v>
      </c>
      <c r="FB80" s="1">
        <f>+'Serie Gasto $Corrientes'!FQ80*'Serie Gasto Constantes'!$AR$207</f>
        <v>52623729599.999992</v>
      </c>
      <c r="FC80" s="1">
        <f>+'Serie Gasto $Corrientes'!FR80*'Serie Gasto Constantes'!$AR$207</f>
        <v>50976043725.437996</v>
      </c>
      <c r="FD80" s="1">
        <f>+'Serie Gasto $Corrientes'!FS80*'Serie Gasto Constantes'!$AR$207</f>
        <v>33575406781.503597</v>
      </c>
      <c r="FE80" s="125">
        <f t="shared" si="78"/>
        <v>0.65865069800912857</v>
      </c>
      <c r="FF80" s="1">
        <f>+'Serie Gasto $Corrientes'!FU80*'Serie Gasto Constantes'!$AR$207</f>
        <v>27466986392.554798</v>
      </c>
      <c r="FG80" s="4">
        <f t="shared" si="79"/>
        <v>0.53882146171434364</v>
      </c>
      <c r="FH80" s="1">
        <f>+'Serie Gasto $Corrientes'!FW80*'Serie Gasto Constantes'!$AR$207</f>
        <v>52623729599.999992</v>
      </c>
      <c r="FI80" s="1">
        <f>+'Serie Gasto $Corrientes'!FX80*'Serie Gasto Constantes'!$AR$207</f>
        <v>50976043725.437996</v>
      </c>
      <c r="FJ80" s="1">
        <f>+'Serie Gasto $Corrientes'!FY80*'Serie Gasto Constantes'!$AR$207</f>
        <v>39271536914.750397</v>
      </c>
      <c r="FK80" s="125">
        <f t="shared" si="166"/>
        <v>0.77039201249651246</v>
      </c>
      <c r="FL80" s="1">
        <f>+'Serie Gasto $Corrientes'!GA80*'Serie Gasto Constantes'!$AR$207</f>
        <v>30514055410.628399</v>
      </c>
      <c r="FM80" s="4">
        <f t="shared" si="167"/>
        <v>0.59859599099098615</v>
      </c>
      <c r="FN80" s="1">
        <f>+'Serie Gasto $Corrientes'!GC80*'Serie Gasto Constantes'!$AR$207</f>
        <v>52623729599.999992</v>
      </c>
      <c r="FO80" s="1">
        <f>+'Serie Gasto $Corrientes'!GD80*'Serie Gasto Constantes'!$AR$207</f>
        <v>50976043725.437996</v>
      </c>
      <c r="FP80" s="1">
        <f>+'Serie Gasto $Corrientes'!GE80*'Serie Gasto Constantes'!$AR$207</f>
        <v>48001167545.151596</v>
      </c>
      <c r="FQ80" s="125">
        <f t="shared" si="119"/>
        <v>0.94164168180038887</v>
      </c>
      <c r="FR80" s="1">
        <f>+'Serie Gasto $Corrientes'!GG80*'Serie Gasto Constantes'!$AR$207</f>
        <v>41253242493.605995</v>
      </c>
      <c r="FS80" s="4">
        <f t="shared" si="120"/>
        <v>0.8092672455281158</v>
      </c>
      <c r="FT80" s="1">
        <f>+'Serie Gasto $Corrientes'!GI80*'Serie Gasto Constantes'!$AS$207</f>
        <v>62198183000</v>
      </c>
      <c r="FU80" s="1">
        <f>+'Serie Gasto $Corrientes'!GJ80*'Serie Gasto Constantes'!$AS$207</f>
        <v>62198183000</v>
      </c>
      <c r="FV80" s="1">
        <f>+'Serie Gasto $Corrientes'!GK80*'Serie Gasto Constantes'!$AS$207</f>
        <v>1584463260</v>
      </c>
      <c r="FW80" s="125">
        <f t="shared" si="121"/>
        <v>2.5474430016709654E-2</v>
      </c>
      <c r="FX80" s="1">
        <f>+'Serie Gasto $Corrientes'!GM80*'Serie Gasto Constantes'!$AS$207</f>
        <v>1367774865</v>
      </c>
      <c r="FY80" s="4">
        <f t="shared" si="122"/>
        <v>2.1990591992052243E-2</v>
      </c>
      <c r="FZ80" s="1">
        <f>+'Serie Gasto $Corrientes'!GO80*'Serie Gasto Constantes'!$AS$207</f>
        <v>62198183000</v>
      </c>
      <c r="GA80" s="1">
        <f>+'Serie Gasto $Corrientes'!GP80*'Serie Gasto Constantes'!$AS$207</f>
        <v>62198183000</v>
      </c>
      <c r="GB80" s="1">
        <f>+'Serie Gasto $Corrientes'!GQ80*'Serie Gasto Constantes'!$AS$207</f>
        <v>6065924551</v>
      </c>
      <c r="GC80" s="125">
        <f t="shared" si="123"/>
        <v>9.7525751692778551E-2</v>
      </c>
      <c r="GD80" s="1">
        <f>+'Serie Gasto $Corrientes'!GS80*'Serie Gasto Constantes'!$AS$207</f>
        <v>3053419559</v>
      </c>
      <c r="GE80" s="4">
        <f t="shared" si="124"/>
        <v>4.9091780687548381E-2</v>
      </c>
      <c r="GF80" s="1">
        <f>+'Serie Gasto $Corrientes'!GU80*'Serie Gasto Constantes'!$AS$207</f>
        <v>62198183000</v>
      </c>
      <c r="GG80" s="1">
        <f>+'Serie Gasto $Corrientes'!GV80*'Serie Gasto Constantes'!$AS$207</f>
        <v>62198183000</v>
      </c>
      <c r="GH80" s="1">
        <f>+'Serie Gasto $Corrientes'!GW80*'Serie Gasto Constantes'!$AS$207</f>
        <v>9642569008</v>
      </c>
      <c r="GI80" s="125">
        <f t="shared" si="125"/>
        <v>0.15502975397207344</v>
      </c>
      <c r="GJ80" s="1">
        <f>+'Serie Gasto $Corrientes'!GY80*'Serie Gasto Constantes'!$AS$207</f>
        <v>4970918284</v>
      </c>
      <c r="GK80" s="4">
        <f t="shared" si="126"/>
        <v>7.9920635044917629E-2</v>
      </c>
      <c r="GL80" s="1">
        <f>+'Serie Gasto $Corrientes'!HA80*'Serie Gasto Constantes'!$AS$207</f>
        <v>62198183000</v>
      </c>
      <c r="GM80" s="1">
        <f>+'Serie Gasto $Corrientes'!HB80*'Serie Gasto Constantes'!$AS$207</f>
        <v>62198183000</v>
      </c>
      <c r="GN80" s="1">
        <f>+'Serie Gasto $Corrientes'!HC80*'Serie Gasto Constantes'!$AS$207</f>
        <v>14173832925</v>
      </c>
      <c r="GO80" s="125">
        <f t="shared" si="127"/>
        <v>0.22788178434408607</v>
      </c>
      <c r="GP80" s="1">
        <f>+'Serie Gasto $Corrientes'!HE80*'Serie Gasto Constantes'!$AS$207</f>
        <v>7597035579</v>
      </c>
      <c r="GQ80" s="4">
        <f t="shared" si="128"/>
        <v>0.12214240372584517</v>
      </c>
      <c r="GR80" s="1">
        <f>+'Serie Gasto $Corrientes'!HG80*'Serie Gasto Constantes'!$AS$207</f>
        <v>62198183000</v>
      </c>
      <c r="GS80" s="1">
        <f>+'Serie Gasto $Corrientes'!HH80*'Serie Gasto Constantes'!$AS$207</f>
        <v>62198183000</v>
      </c>
      <c r="GT80" s="1">
        <f>+'Serie Gasto $Corrientes'!HI80*'Serie Gasto Constantes'!$AS$207</f>
        <v>24881143004</v>
      </c>
      <c r="GU80" s="125">
        <f t="shared" si="129"/>
        <v>0.40003006203573505</v>
      </c>
      <c r="GV80" s="1">
        <f>+'Serie Gasto $Corrientes'!HK80*'Serie Gasto Constantes'!$AS$207</f>
        <v>10556426684</v>
      </c>
      <c r="GW80" s="4">
        <f t="shared" si="130"/>
        <v>0.16972242877255755</v>
      </c>
      <c r="GX80" s="1">
        <f>+'Serie Gasto $Corrientes'!HM80*'Serie Gasto Constantes'!$AS$207</f>
        <v>62198183000</v>
      </c>
      <c r="GY80" s="1">
        <f>+'Serie Gasto $Corrientes'!HN80*'Serie Gasto Constantes'!$AS$207</f>
        <v>62198183000</v>
      </c>
      <c r="GZ80" s="1">
        <f>+'Serie Gasto $Corrientes'!HO80*'Serie Gasto Constantes'!$AS$207</f>
        <v>31316834948</v>
      </c>
      <c r="HA80" s="125">
        <f t="shared" si="131"/>
        <v>0.50350080078705839</v>
      </c>
      <c r="HB80" s="1">
        <f>+'Serie Gasto $Corrientes'!HQ80*'Serie Gasto Constantes'!$AS$207</f>
        <v>19883453253</v>
      </c>
      <c r="HC80" s="4">
        <f t="shared" si="132"/>
        <v>0.31967900497993645</v>
      </c>
    </row>
    <row r="81" spans="1:211" x14ac:dyDescent="0.35">
      <c r="A81" s="28" t="s">
        <v>76</v>
      </c>
      <c r="B81" s="5"/>
      <c r="C81" s="6"/>
      <c r="D81" s="7"/>
      <c r="E81" s="5"/>
      <c r="F81" s="6"/>
      <c r="G81" s="7"/>
      <c r="H81" s="5"/>
      <c r="I81" s="6"/>
      <c r="J81" s="7"/>
      <c r="K81" s="5"/>
      <c r="L81" s="6"/>
      <c r="M81" s="7"/>
      <c r="N81" s="5"/>
      <c r="O81" s="6"/>
      <c r="P81" s="7"/>
      <c r="Q81" s="5">
        <f>+'Serie Gasto $Corrientes'!Q81*'Serie Gasto Constantes'!$AA$207</f>
        <v>1524710708.6992528</v>
      </c>
      <c r="R81" s="6">
        <f>+'Serie Gasto $Corrientes'!R81*'Serie Gasto Constantes'!$AA$207</f>
        <v>1505832367.8379843</v>
      </c>
      <c r="S81" s="7">
        <f t="shared" si="133"/>
        <v>0.98761841131333439</v>
      </c>
      <c r="T81" s="5">
        <f>+'Serie Gasto $Corrientes'!T81*'Serie Gasto Constantes'!$AB$207</f>
        <v>2015434076.3979371</v>
      </c>
      <c r="U81" s="6">
        <f>+'Serie Gasto $Corrientes'!U81*'Serie Gasto Constantes'!$AB$207</f>
        <v>1603114104.9796045</v>
      </c>
      <c r="V81" s="7">
        <f t="shared" si="134"/>
        <v>0.79541877541574224</v>
      </c>
      <c r="W81" s="5">
        <f>+'Serie Gasto $Corrientes'!W81*'Serie Gasto Constantes'!$AC$207</f>
        <v>2466752797.7826133</v>
      </c>
      <c r="X81" s="6">
        <f>+'Serie Gasto $Corrientes'!X81*'Serie Gasto Constantes'!$AC$207</f>
        <v>1971872852.1446073</v>
      </c>
      <c r="Y81" s="7">
        <f t="shared" si="135"/>
        <v>0.79938000026477807</v>
      </c>
      <c r="Z81" s="5">
        <f>+'Serie Gasto $Corrientes'!Z81*'Serie Gasto Constantes'!$AD$207</f>
        <v>6137197376.132576</v>
      </c>
      <c r="AA81" s="6">
        <f>+'Serie Gasto $Corrientes'!AA81*'Serie Gasto Constantes'!$AD$207</f>
        <v>3382002126.0211535</v>
      </c>
      <c r="AB81" s="7">
        <f t="shared" si="136"/>
        <v>0.55106621455156135</v>
      </c>
      <c r="AC81" s="5">
        <f>+'Serie Gasto $Corrientes'!AC81*'Serie Gasto Constantes'!$AE$207</f>
        <v>8076789623.7612286</v>
      </c>
      <c r="AD81" s="6">
        <f>+'Serie Gasto $Corrientes'!AD81*'Serie Gasto Constantes'!$AE$207</f>
        <v>7434035269.9677334</v>
      </c>
      <c r="AE81" s="7">
        <f t="shared" si="137"/>
        <v>0.92041957464107194</v>
      </c>
      <c r="AF81" s="5">
        <f>+'Serie Gasto $Corrientes'!AF81*'Serie Gasto Constantes'!$AF$207</f>
        <v>8106804966.9813709</v>
      </c>
      <c r="AG81" s="6">
        <f>+'Serie Gasto $Corrientes'!AG81*'Serie Gasto Constantes'!$AF$207</f>
        <v>8039408663.2720156</v>
      </c>
      <c r="AH81" s="6">
        <f>+'Serie Gasto $Corrientes'!AH81*'Serie Gasto Constantes'!$AF$207</f>
        <v>6918320795.4752598</v>
      </c>
      <c r="AI81" s="126">
        <f t="shared" si="146"/>
        <v>0.86055095408715343</v>
      </c>
      <c r="AJ81" s="6">
        <f>+'Serie Gasto $Corrientes'!AJ81*'Serie Gasto Constantes'!$AF$207</f>
        <v>6418072668.6867819</v>
      </c>
      <c r="AK81" s="7">
        <f t="shared" si="138"/>
        <v>0.79832646124928364</v>
      </c>
      <c r="AL81" s="5">
        <f>+'Serie Gasto $Corrientes'!AL81*'Serie Gasto Constantes'!$AG$207</f>
        <v>7668938068.1882353</v>
      </c>
      <c r="AM81" s="6">
        <f>+'Serie Gasto $Corrientes'!AM81*'Serie Gasto Constantes'!$AG$207</f>
        <v>7668938068.1882353</v>
      </c>
      <c r="AN81" s="6">
        <f>+'Serie Gasto $Corrientes'!AN81*'Serie Gasto Constantes'!$AG$207</f>
        <v>7544555142.1464157</v>
      </c>
      <c r="AO81" s="126">
        <f t="shared" si="83"/>
        <v>0.98378094529700577</v>
      </c>
      <c r="AP81" s="6">
        <f>+'Serie Gasto $Corrientes'!AP81*'Serie Gasto Constantes'!$AG$207</f>
        <v>7101531010.4068079</v>
      </c>
      <c r="AQ81" s="7">
        <f t="shared" si="139"/>
        <v>0.92601230408482416</v>
      </c>
      <c r="AR81" s="5">
        <f>+'Serie Gasto $Corrientes'!AR81*'Serie Gasto Constantes'!$AH$207</f>
        <v>8520274711.9959259</v>
      </c>
      <c r="AS81" s="6">
        <f>+'Serie Gasto $Corrientes'!AS81*'Serie Gasto Constantes'!$AH$207</f>
        <v>8520274711.9959259</v>
      </c>
      <c r="AT81" s="6">
        <f>+'Serie Gasto $Corrientes'!AT81*'Serie Gasto Constantes'!$AH$207</f>
        <v>8246800941.1944265</v>
      </c>
      <c r="AU81" s="126">
        <f t="shared" si="84"/>
        <v>0.96790317448139696</v>
      </c>
      <c r="AV81" s="6">
        <f>+'Serie Gasto $Corrientes'!AV81*'Serie Gasto Constantes'!$AH$207</f>
        <v>7612926426.8828583</v>
      </c>
      <c r="AW81" s="7">
        <f t="shared" si="140"/>
        <v>0.89350715607378395</v>
      </c>
      <c r="AX81" s="5">
        <f>+'Serie Gasto $Corrientes'!AX81*'Serie Gasto Constantes'!$AI$207</f>
        <v>17909995121.680138</v>
      </c>
      <c r="AY81" s="6">
        <f>+'Serie Gasto $Corrientes'!AY81*'Serie Gasto Constantes'!$AI$207</f>
        <v>17909995121.680138</v>
      </c>
      <c r="AZ81" s="6">
        <f>+'Serie Gasto $Corrientes'!AZ81*'Serie Gasto Constantes'!$AI$207</f>
        <v>15017702690.242992</v>
      </c>
      <c r="BA81" s="126">
        <f t="shared" si="85"/>
        <v>0.83850959133227176</v>
      </c>
      <c r="BB81" s="6">
        <f>+'Serie Gasto $Corrientes'!BB81*'Serie Gasto Constantes'!$AI$207</f>
        <v>14343839910.169292</v>
      </c>
      <c r="BC81" s="7">
        <f t="shared" si="141"/>
        <v>0.80088463523957099</v>
      </c>
      <c r="BD81" s="5">
        <f>+'Serie Gasto $Corrientes'!BD81*'Serie Gasto Constantes'!$AJ$207</f>
        <v>24668328160.817268</v>
      </c>
      <c r="BE81" s="6">
        <f>+'Serie Gasto $Corrientes'!BE81*'Serie Gasto Constantes'!$AJ$207</f>
        <v>24668328160.817268</v>
      </c>
      <c r="BF81" s="6">
        <f>+'Serie Gasto $Corrientes'!BF81*'Serie Gasto Constantes'!$AJ$207</f>
        <v>23628244156.299156</v>
      </c>
      <c r="BG81" s="126">
        <f t="shared" si="86"/>
        <v>0.95783727224084192</v>
      </c>
      <c r="BH81" s="6">
        <f>+'Serie Gasto $Corrientes'!BH81*'Serie Gasto Constantes'!$AJ$207</f>
        <v>22762759166.948086</v>
      </c>
      <c r="BI81" s="7">
        <f t="shared" si="142"/>
        <v>0.92275240618470633</v>
      </c>
      <c r="BJ81" s="5">
        <f>+'Serie Gasto $Corrientes'!BJ81*'Serie Gasto Constantes'!$AK$207</f>
        <v>26437556042.49905</v>
      </c>
      <c r="BK81" s="6">
        <f>+'Serie Gasto $Corrientes'!BK81*'Serie Gasto Constantes'!$AK$207</f>
        <v>26437556042.49905</v>
      </c>
      <c r="BL81" s="6">
        <f>+'Serie Gasto $Corrientes'!BL81*'Serie Gasto Constantes'!$AK$207</f>
        <v>24327980176.679436</v>
      </c>
      <c r="BM81" s="126">
        <f t="shared" si="87"/>
        <v>0.92020533734553911</v>
      </c>
      <c r="BN81" s="6">
        <f>+'Serie Gasto $Corrientes'!BN81*'Serie Gasto Constantes'!$AK$207</f>
        <v>23204763663.907738</v>
      </c>
      <c r="BO81" s="7">
        <f t="shared" si="143"/>
        <v>0.87771969642751713</v>
      </c>
      <c r="BP81" s="5">
        <f>+'Serie Gasto $Corrientes'!BP81*'Serie Gasto Constantes'!$AL$207</f>
        <v>25878821095.533119</v>
      </c>
      <c r="BQ81" s="6">
        <f>+'Serie Gasto $Corrientes'!BQ81*'Serie Gasto Constantes'!$AL$207</f>
        <v>25843992523.05312</v>
      </c>
      <c r="BR81" s="6">
        <f>+'Serie Gasto $Corrientes'!BR81*'Serie Gasto Constantes'!$AL$207</f>
        <v>25237163377.648033</v>
      </c>
      <c r="BS81" s="126">
        <f t="shared" si="88"/>
        <v>0.97651952789942231</v>
      </c>
      <c r="BT81" s="6">
        <f>+'Serie Gasto $Corrientes'!BT81*'Serie Gasto Constantes'!$AL$207</f>
        <v>24619630576.034107</v>
      </c>
      <c r="BU81" s="7">
        <f t="shared" si="144"/>
        <v>0.95262489160965091</v>
      </c>
      <c r="BV81" s="5">
        <f>+'Serie Gasto $Corrientes'!BV81*'Serie Gasto Constantes'!$AM$207</f>
        <v>26294899692.789825</v>
      </c>
      <c r="BW81" s="6">
        <f>+'Serie Gasto $Corrientes'!BW81*'Serie Gasto Constantes'!$AM$207</f>
        <v>26294899692.789825</v>
      </c>
      <c r="BX81" s="6">
        <f>+'Serie Gasto $Corrientes'!BX81*'Serie Gasto Constantes'!$AM$207</f>
        <v>26235782229.100388</v>
      </c>
      <c r="BY81" s="126">
        <f t="shared" si="89"/>
        <v>0.99775175169405006</v>
      </c>
      <c r="BZ81" s="6">
        <f>+'Serie Gasto $Corrientes'!BZ81*'Serie Gasto Constantes'!$AM$207</f>
        <v>25400238534.347111</v>
      </c>
      <c r="CA81" s="7">
        <f t="shared" si="145"/>
        <v>0.96597586722538309</v>
      </c>
      <c r="CB81" s="5">
        <f>+'Serie Gasto $Corrientes'!CB81*'Serie Gasto Constantes'!$AN$207</f>
        <v>27745331435.13538</v>
      </c>
      <c r="CC81" s="6">
        <f>+'Serie Gasto $Corrientes'!CC81*'Serie Gasto Constantes'!$AN$207</f>
        <v>27430931945.715584</v>
      </c>
      <c r="CD81" s="6">
        <f>+'Serie Gasto $Corrientes'!CD81*'Serie Gasto Constantes'!$AN$207</f>
        <v>24714582995.843269</v>
      </c>
      <c r="CE81" s="126">
        <f t="shared" si="90"/>
        <v>0.90097496668185284</v>
      </c>
      <c r="CF81" s="6">
        <f>+'Serie Gasto $Corrientes'!CF81*'Serie Gasto Constantes'!$AN$207</f>
        <v>24084823209.292782</v>
      </c>
      <c r="CG81" s="7">
        <f t="shared" si="97"/>
        <v>0.87801695024271942</v>
      </c>
      <c r="CH81" s="6">
        <f>+'Serie Gasto $Corrientes'!CH81*'Serie Gasto Constantes'!$AO$207</f>
        <v>26510919261.098717</v>
      </c>
      <c r="CI81" s="6">
        <f>+'Serie Gasto $Corrientes'!CI81*'Serie Gasto Constantes'!$AO$207</f>
        <v>26510919261.098717</v>
      </c>
      <c r="CJ81" s="6">
        <f>+'Serie Gasto $Corrientes'!CJ81*'Serie Gasto Constantes'!$AO$207</f>
        <v>25177449478.732162</v>
      </c>
      <c r="CK81" s="126">
        <f t="shared" si="93"/>
        <v>0.94970111110695266</v>
      </c>
      <c r="CL81" s="6">
        <f>+'Serie Gasto $Corrientes'!CL81*'Serie Gasto Constantes'!$AO$207</f>
        <v>24495943260.048447</v>
      </c>
      <c r="CM81" s="7">
        <f t="shared" si="98"/>
        <v>0.92399448765977032</v>
      </c>
      <c r="CN81" s="6">
        <f>+'Serie Gasto $Corrientes'!CN81*'Serie Gasto Constantes'!$AP$207</f>
        <v>24240241400.102448</v>
      </c>
      <c r="CO81" s="6">
        <f>+'Serie Gasto $Corrientes'!CO81*'Serie Gasto Constantes'!$AP$207</f>
        <v>24240241400.102448</v>
      </c>
      <c r="CP81" s="6">
        <f>+'Serie Gasto $Corrientes'!CP81*'Serie Gasto Constantes'!$AP$207</f>
        <v>23487015471.40012</v>
      </c>
      <c r="CQ81" s="126">
        <f t="shared" si="94"/>
        <v>0.96892663252523781</v>
      </c>
      <c r="CR81" s="6">
        <f>+'Serie Gasto $Corrientes'!CR81*'Serie Gasto Constantes'!$AP$207</f>
        <v>23035768423.375328</v>
      </c>
      <c r="CS81" s="7">
        <f t="shared" si="99"/>
        <v>0.95031101560226094</v>
      </c>
      <c r="CT81" s="6">
        <f>+'Serie Gasto $Corrientes'!DC81*'Serie Gasto Constantes'!$AQ$207</f>
        <v>25752312859.914494</v>
      </c>
      <c r="CU81" s="6">
        <f>+'Serie Gasto $Corrientes'!DD81*'Serie Gasto Constantes'!$AQ$207</f>
        <v>26839427535.278999</v>
      </c>
      <c r="CV81" s="6">
        <f>+'Serie Gasto $Corrientes'!DE81*'Serie Gasto Constantes'!$AQ$207</f>
        <v>26639936251.654034</v>
      </c>
      <c r="CW81" s="126">
        <f t="shared" si="95"/>
        <v>0.99256723030464244</v>
      </c>
      <c r="CX81" s="6">
        <f>+'Serie Gasto $Corrientes'!DG81*'Serie Gasto Constantes'!$AQ$207</f>
        <v>26132273308.54528</v>
      </c>
      <c r="CY81" s="7">
        <f t="shared" si="100"/>
        <v>0.97365241021611948</v>
      </c>
      <c r="CZ81" s="6">
        <f>+'Serie Gasto $Corrientes'!DL81*'Serie Gasto Constantes'!$AR$207</f>
        <v>29410882799.999996</v>
      </c>
      <c r="DA81" s="6">
        <f>+'Serie Gasto $Corrientes'!DM81*'Serie Gasto Constantes'!$AR$207</f>
        <v>29410882799.999996</v>
      </c>
      <c r="DB81" s="6">
        <f>+'Serie Gasto $Corrientes'!DN81*'Serie Gasto Constantes'!$AR$207</f>
        <v>1276887986.2284</v>
      </c>
      <c r="DC81" s="126">
        <f t="shared" si="101"/>
        <v>4.3415493336650207E-2</v>
      </c>
      <c r="DD81" s="6">
        <f>+'Serie Gasto $Corrientes'!DP81*'Serie Gasto Constantes'!$AR$207</f>
        <v>1276887986.2284</v>
      </c>
      <c r="DE81" s="7">
        <f t="shared" si="102"/>
        <v>4.3415493336650207E-2</v>
      </c>
      <c r="DF81" s="6">
        <f>+'Serie Gasto $Corrientes'!DR81*'Serie Gasto Constantes'!$AR$207</f>
        <v>29410882799.999996</v>
      </c>
      <c r="DG81" s="6">
        <f>+'Serie Gasto $Corrientes'!DS81*'Serie Gasto Constantes'!$AR$207</f>
        <v>29410882799.999996</v>
      </c>
      <c r="DH81" s="6">
        <f>+'Serie Gasto $Corrientes'!DT81*'Serie Gasto Constantes'!$AR$207</f>
        <v>3076180990.3967996</v>
      </c>
      <c r="DI81" s="126">
        <f t="shared" si="103"/>
        <v>0.10459328988236967</v>
      </c>
      <c r="DJ81" s="6">
        <f>+'Serie Gasto $Corrientes'!DV81*'Serie Gasto Constantes'!$AR$207</f>
        <v>2855577650.1407995</v>
      </c>
      <c r="DK81" s="7">
        <f t="shared" si="104"/>
        <v>9.7092551405522587E-2</v>
      </c>
      <c r="DL81" s="6">
        <f>+'Serie Gasto $Corrientes'!DX81*'Serie Gasto Constantes'!$AR$207</f>
        <v>29410882799.999996</v>
      </c>
      <c r="DM81" s="6">
        <f>+'Serie Gasto $Corrientes'!DY81*'Serie Gasto Constantes'!$AR$207</f>
        <v>29410882799.999996</v>
      </c>
      <c r="DN81" s="6">
        <f>+'Serie Gasto $Corrientes'!DZ81*'Serie Gasto Constantes'!$AR$207</f>
        <v>4690365408.0035992</v>
      </c>
      <c r="DO81" s="126">
        <f t="shared" si="105"/>
        <v>0.15947720576424179</v>
      </c>
      <c r="DP81" s="6">
        <f>+'Serie Gasto $Corrientes'!EB81*'Serie Gasto Constantes'!$AR$207</f>
        <v>4490791329.7416</v>
      </c>
      <c r="DQ81" s="7">
        <f t="shared" si="106"/>
        <v>0.15269148363481291</v>
      </c>
      <c r="DR81" s="6">
        <f>+'Serie Gasto $Corrientes'!ED81*'Serie Gasto Constantes'!$AR$207</f>
        <v>29410882799.999996</v>
      </c>
      <c r="DS81" s="6">
        <f>+'Serie Gasto $Corrientes'!EE81*'Serie Gasto Constantes'!$AR$207</f>
        <v>29410882799.999996</v>
      </c>
      <c r="DT81" s="6">
        <f>+'Serie Gasto $Corrientes'!EF81*'Serie Gasto Constantes'!$AR$207</f>
        <v>7135042509.7691994</v>
      </c>
      <c r="DU81" s="126">
        <f t="shared" si="107"/>
        <v>0.24259871960624046</v>
      </c>
      <c r="DV81" s="6">
        <f>+'Serie Gasto $Corrientes'!EH81*'Serie Gasto Constantes'!$AR$207</f>
        <v>6592850108.2547998</v>
      </c>
      <c r="DW81" s="7">
        <f t="shared" si="108"/>
        <v>0.22416362518213159</v>
      </c>
      <c r="DX81" s="6">
        <f>+'Serie Gasto $Corrientes'!EJ81*'Serie Gasto Constantes'!$AR$207</f>
        <v>29410882799.999996</v>
      </c>
      <c r="DY81" s="6">
        <f>+'Serie Gasto $Corrientes'!EK81*'Serie Gasto Constantes'!$AR$207</f>
        <v>29086407677.105999</v>
      </c>
      <c r="DZ81" s="6">
        <f>+'Serie Gasto $Corrientes'!EL81*'Serie Gasto Constantes'!$AR$207</f>
        <v>9465968122.9307995</v>
      </c>
      <c r="EA81" s="126">
        <f t="shared" si="109"/>
        <v>0.32544301200802778</v>
      </c>
      <c r="EB81" s="6">
        <f>+'Serie Gasto $Corrientes'!EN81*'Serie Gasto Constantes'!$AR$207</f>
        <v>8765513931.9695988</v>
      </c>
      <c r="EC81" s="7">
        <f t="shared" si="110"/>
        <v>0.30136117286387903</v>
      </c>
      <c r="ED81" s="6">
        <f>+'Serie Gasto $Corrientes'!EP81*'Serie Gasto Constantes'!$AR$207</f>
        <v>29410882799.999996</v>
      </c>
      <c r="EE81" s="6">
        <f>+'Serie Gasto $Corrientes'!EQ81*'Serie Gasto Constantes'!$AR$207</f>
        <v>29086407677.105999</v>
      </c>
      <c r="EF81" s="6">
        <f>+'Serie Gasto $Corrientes'!ER81*'Serie Gasto Constantes'!$AR$207</f>
        <v>12896935350.826799</v>
      </c>
      <c r="EG81" s="126">
        <f t="shared" si="111"/>
        <v>0.44340076278921225</v>
      </c>
      <c r="EH81" s="6">
        <f>+'Serie Gasto $Corrientes'!ET81*'Serie Gasto Constantes'!$AR$207</f>
        <v>12285606871.043999</v>
      </c>
      <c r="EI81" s="7">
        <f t="shared" si="112"/>
        <v>0.42238309410460606</v>
      </c>
      <c r="EJ81" s="6">
        <f>+'Serie Gasto $Corrientes'!EV81*'Serie Gasto Constantes'!$AR$207</f>
        <v>29410882799.999996</v>
      </c>
      <c r="EK81" s="6">
        <f>+'Serie Gasto $Corrientes'!EW81*'Serie Gasto Constantes'!$AR$207</f>
        <v>29086407677.105999</v>
      </c>
      <c r="EL81" s="6">
        <f>+'Serie Gasto $Corrientes'!EX81*'Serie Gasto Constantes'!$AR$207</f>
        <v>14861856199.803598</v>
      </c>
      <c r="EM81" s="126">
        <f t="shared" si="113"/>
        <v>0.51095537010922842</v>
      </c>
      <c r="EN81" s="6">
        <f>+'Serie Gasto $Corrientes'!EZ81*'Serie Gasto Constantes'!$AR$207</f>
        <v>14198744483.819998</v>
      </c>
      <c r="EO81" s="7">
        <f t="shared" si="114"/>
        <v>0.48815737719979335</v>
      </c>
      <c r="EP81" s="6">
        <f>+'Serie Gasto $Corrientes'!FB81*'Serie Gasto Constantes'!$AR$207</f>
        <v>29410882799.999996</v>
      </c>
      <c r="EQ81" s="6">
        <f>+'Serie Gasto $Corrientes'!FC81*'Serie Gasto Constantes'!$AR$207</f>
        <v>29086407677.105999</v>
      </c>
      <c r="ER81" s="6">
        <f>+'Serie Gasto $Corrientes'!FD81*'Serie Gasto Constantes'!$AR$207</f>
        <v>16697746716.830399</v>
      </c>
      <c r="ES81" s="126">
        <f t="shared" si="115"/>
        <v>0.57407387334302018</v>
      </c>
      <c r="ET81" s="6">
        <f>+'Serie Gasto $Corrientes'!FF81*'Serie Gasto Constantes'!$AR$207</f>
        <v>16173637357.097998</v>
      </c>
      <c r="EU81" s="7">
        <f t="shared" si="116"/>
        <v>0.55605482590510202</v>
      </c>
      <c r="EV81" s="6">
        <f>+'Serie Gasto $Corrientes'!FH81*'Serie Gasto Constantes'!$AR$207</f>
        <v>29410882799.999996</v>
      </c>
      <c r="EW81" s="6">
        <f>+'Serie Gasto $Corrientes'!FI81*'Serie Gasto Constantes'!$AR$207</f>
        <v>29086407677.105999</v>
      </c>
      <c r="EX81" s="6">
        <f>+'Serie Gasto $Corrientes'!FJ81*'Serie Gasto Constantes'!$AR$207</f>
        <v>18694540627.292397</v>
      </c>
      <c r="EY81" s="126">
        <f t="shared" si="117"/>
        <v>0.64272428671234394</v>
      </c>
      <c r="EZ81" s="6">
        <f>+'Serie Gasto $Corrientes'!FL81*'Serie Gasto Constantes'!$AR$207</f>
        <v>18090892747.4496</v>
      </c>
      <c r="FA81" s="7">
        <f t="shared" si="118"/>
        <v>0.62197067951051921</v>
      </c>
      <c r="FB81" s="6">
        <f>+'Serie Gasto $Corrientes'!FQ81*'Serie Gasto Constantes'!$AR$207</f>
        <v>29410882799.999996</v>
      </c>
      <c r="FC81" s="6">
        <f>+'Serie Gasto $Corrientes'!FR81*'Serie Gasto Constantes'!$AR$207</f>
        <v>29086407677.105999</v>
      </c>
      <c r="FD81" s="6">
        <f>+'Serie Gasto $Corrientes'!FS81*'Serie Gasto Constantes'!$AR$207</f>
        <v>20598604424.065197</v>
      </c>
      <c r="FE81" s="126">
        <f t="shared" si="78"/>
        <v>0.70818660911083986</v>
      </c>
      <c r="FF81" s="6">
        <f>+'Serie Gasto $Corrientes'!FU81*'Serie Gasto Constantes'!$AR$207</f>
        <v>20094663355.369198</v>
      </c>
      <c r="FG81" s="7">
        <f t="shared" si="79"/>
        <v>0.69086095397011749</v>
      </c>
      <c r="FH81" s="6">
        <f>+'Serie Gasto $Corrientes'!FW81*'Serie Gasto Constantes'!$AR$207</f>
        <v>29410882799.999996</v>
      </c>
      <c r="FI81" s="6">
        <f>+'Serie Gasto $Corrientes'!FX81*'Serie Gasto Constantes'!$AR$207</f>
        <v>29086407677.105999</v>
      </c>
      <c r="FJ81" s="6">
        <f>+'Serie Gasto $Corrientes'!FY81*'Serie Gasto Constantes'!$AR$207</f>
        <v>23039430370.413597</v>
      </c>
      <c r="FK81" s="126">
        <f t="shared" si="166"/>
        <v>0.79210298590939454</v>
      </c>
      <c r="FL81" s="6">
        <f>+'Serie Gasto $Corrientes'!GA81*'Serie Gasto Constantes'!$AR$207</f>
        <v>21892136748.908398</v>
      </c>
      <c r="FM81" s="7">
        <f t="shared" si="167"/>
        <v>0.75265866420966676</v>
      </c>
      <c r="FN81" s="6">
        <f>+'Serie Gasto $Corrientes'!GC81*'Serie Gasto Constantes'!$AR$207</f>
        <v>29410882799.999996</v>
      </c>
      <c r="FO81" s="6">
        <f>+'Serie Gasto $Corrientes'!GD81*'Serie Gasto Constantes'!$AR$207</f>
        <v>29086407677.105999</v>
      </c>
      <c r="FP81" s="6">
        <f>+'Serie Gasto $Corrientes'!GE81*'Serie Gasto Constantes'!$AR$207</f>
        <v>28641639172.395596</v>
      </c>
      <c r="FQ81" s="126">
        <f t="shared" si="119"/>
        <v>0.98470871653702075</v>
      </c>
      <c r="FR81" s="6">
        <f>+'Serie Gasto $Corrientes'!GG81*'Serie Gasto Constantes'!$AR$207</f>
        <v>28059892911.913197</v>
      </c>
      <c r="FS81" s="7">
        <f t="shared" si="120"/>
        <v>0.96470809401462199</v>
      </c>
      <c r="FT81" s="6">
        <f>+'Serie Gasto $Corrientes'!GI81*'Serie Gasto Constantes'!$AS$207</f>
        <v>29279665000</v>
      </c>
      <c r="FU81" s="6">
        <f>+'Serie Gasto $Corrientes'!GJ81*'Serie Gasto Constantes'!$AS$207</f>
        <v>29279665000</v>
      </c>
      <c r="FV81" s="6">
        <f>+'Serie Gasto $Corrientes'!GK81*'Serie Gasto Constantes'!$AS$207</f>
        <v>1455625094</v>
      </c>
      <c r="FW81" s="126">
        <f t="shared" si="121"/>
        <v>4.9714540586444554E-2</v>
      </c>
      <c r="FX81" s="6">
        <f>+'Serie Gasto $Corrientes'!GM81*'Serie Gasto Constantes'!$AS$207</f>
        <v>1334495204</v>
      </c>
      <c r="FY81" s="7">
        <f t="shared" si="122"/>
        <v>4.5577543458915938E-2</v>
      </c>
      <c r="FZ81" s="6">
        <f>+'Serie Gasto $Corrientes'!GO81*'Serie Gasto Constantes'!$AS$207</f>
        <v>29279665000</v>
      </c>
      <c r="GA81" s="6">
        <f>+'Serie Gasto $Corrientes'!GP81*'Serie Gasto Constantes'!$AS$207</f>
        <v>29279665000</v>
      </c>
      <c r="GB81" s="6">
        <f>+'Serie Gasto $Corrientes'!GQ81*'Serie Gasto Constantes'!$AS$207</f>
        <v>3326486558</v>
      </c>
      <c r="GC81" s="126">
        <f t="shared" si="123"/>
        <v>0.11361081344339151</v>
      </c>
      <c r="GD81" s="6">
        <f>+'Serie Gasto $Corrientes'!GS81*'Serie Gasto Constantes'!$AS$207</f>
        <v>2988154529</v>
      </c>
      <c r="GE81" s="7">
        <f t="shared" si="124"/>
        <v>0.1020556256022738</v>
      </c>
      <c r="GF81" s="6">
        <f>+'Serie Gasto $Corrientes'!GU81*'Serie Gasto Constantes'!$AS$207</f>
        <v>29279665000</v>
      </c>
      <c r="GG81" s="6">
        <f>+'Serie Gasto $Corrientes'!GV81*'Serie Gasto Constantes'!$AS$207</f>
        <v>29279665000</v>
      </c>
      <c r="GH81" s="6">
        <f>+'Serie Gasto $Corrientes'!GW81*'Serie Gasto Constantes'!$AS$207</f>
        <v>5316116972</v>
      </c>
      <c r="GI81" s="126">
        <f t="shared" si="125"/>
        <v>0.18156344930859011</v>
      </c>
      <c r="GJ81" s="6">
        <f>+'Serie Gasto $Corrientes'!GY81*'Serie Gasto Constantes'!$AS$207</f>
        <v>4708771400</v>
      </c>
      <c r="GK81" s="7">
        <f t="shared" si="126"/>
        <v>0.16082053534423976</v>
      </c>
      <c r="GL81" s="6">
        <f>+'Serie Gasto $Corrientes'!HA81*'Serie Gasto Constantes'!$AS$207</f>
        <v>29279665000</v>
      </c>
      <c r="GM81" s="6">
        <f>+'Serie Gasto $Corrientes'!HB81*'Serie Gasto Constantes'!$AS$207</f>
        <v>29279665000</v>
      </c>
      <c r="GN81" s="6">
        <f>+'Serie Gasto $Corrientes'!HC81*'Serie Gasto Constantes'!$AS$207</f>
        <v>7418727203</v>
      </c>
      <c r="GO81" s="126">
        <f t="shared" si="127"/>
        <v>0.253374729628908</v>
      </c>
      <c r="GP81" s="6">
        <f>+'Serie Gasto $Corrientes'!HE81*'Serie Gasto Constantes'!$AS$207</f>
        <v>6786028131</v>
      </c>
      <c r="GQ81" s="7">
        <f t="shared" si="128"/>
        <v>0.23176590753343659</v>
      </c>
      <c r="GR81" s="6">
        <f>+'Serie Gasto $Corrientes'!HG81*'Serie Gasto Constantes'!$AS$207</f>
        <v>29279665000</v>
      </c>
      <c r="GS81" s="6">
        <f>+'Serie Gasto $Corrientes'!HH81*'Serie Gasto Constantes'!$AS$207</f>
        <v>29279665000</v>
      </c>
      <c r="GT81" s="6">
        <f>+'Serie Gasto $Corrientes'!HI81*'Serie Gasto Constantes'!$AS$207</f>
        <v>9536677369</v>
      </c>
      <c r="GU81" s="126">
        <f t="shared" si="129"/>
        <v>0.32570992082730454</v>
      </c>
      <c r="GV81" s="6">
        <f>+'Serie Gasto $Corrientes'!HK81*'Serie Gasto Constantes'!$AS$207</f>
        <v>8949116767</v>
      </c>
      <c r="GW81" s="7">
        <f t="shared" si="130"/>
        <v>0.30564273078260973</v>
      </c>
      <c r="GX81" s="6">
        <f>+'Serie Gasto $Corrientes'!HM81*'Serie Gasto Constantes'!$AS$207</f>
        <v>29279665000</v>
      </c>
      <c r="GY81" s="6">
        <f>+'Serie Gasto $Corrientes'!HN81*'Serie Gasto Constantes'!$AS$207</f>
        <v>29279665000</v>
      </c>
      <c r="GZ81" s="6">
        <f>+'Serie Gasto $Corrientes'!HO81*'Serie Gasto Constantes'!$AS$207</f>
        <v>13022657003</v>
      </c>
      <c r="HA81" s="126">
        <f t="shared" si="131"/>
        <v>0.44476796449003086</v>
      </c>
      <c r="HB81" s="6">
        <f>+'Serie Gasto $Corrientes'!HQ81*'Serie Gasto Constantes'!$AS$207</f>
        <v>12544015900</v>
      </c>
      <c r="HC81" s="7">
        <f t="shared" si="132"/>
        <v>0.42842074525101292</v>
      </c>
    </row>
    <row r="82" spans="1:211" x14ac:dyDescent="0.35">
      <c r="A82" s="28" t="s">
        <v>185</v>
      </c>
      <c r="B82" s="5"/>
      <c r="C82" s="6"/>
      <c r="D82" s="7"/>
      <c r="E82" s="5"/>
      <c r="F82" s="6"/>
      <c r="G82" s="7"/>
      <c r="H82" s="5"/>
      <c r="I82" s="6"/>
      <c r="J82" s="7"/>
      <c r="K82" s="5"/>
      <c r="L82" s="6"/>
      <c r="M82" s="7"/>
      <c r="N82" s="5"/>
      <c r="O82" s="6"/>
      <c r="P82" s="7"/>
      <c r="Q82" s="5">
        <f>+'Serie Gasto $Corrientes'!Q82*'Serie Gasto Constantes'!$AA$207</f>
        <v>64845175825.488068</v>
      </c>
      <c r="R82" s="6">
        <f>+'Serie Gasto $Corrientes'!R82*'Serie Gasto Constantes'!$AA$207</f>
        <v>48922620502.305298</v>
      </c>
      <c r="S82" s="7">
        <f t="shared" si="133"/>
        <v>0.75445273884315311</v>
      </c>
      <c r="T82" s="5">
        <f>+'Serie Gasto $Corrientes'!T82*'Serie Gasto Constantes'!$AB$207</f>
        <v>65999546765.300323</v>
      </c>
      <c r="U82" s="6">
        <f>+'Serie Gasto $Corrientes'!U82*'Serie Gasto Constantes'!$AB$207</f>
        <v>52901883524.21109</v>
      </c>
      <c r="V82" s="7">
        <f t="shared" si="134"/>
        <v>0.80154919415332393</v>
      </c>
      <c r="W82" s="5">
        <f>+'Serie Gasto $Corrientes'!W82*'Serie Gasto Constantes'!$AC$207</f>
        <v>86749432795.415726</v>
      </c>
      <c r="X82" s="6">
        <f>+'Serie Gasto $Corrientes'!X82*'Serie Gasto Constantes'!$AC$207</f>
        <v>77974799930.641541</v>
      </c>
      <c r="Y82" s="7">
        <f t="shared" si="135"/>
        <v>0.89885083300235846</v>
      </c>
      <c r="Z82" s="5">
        <f>+'Serie Gasto $Corrientes'!Z82*'Serie Gasto Constantes'!$AD$207</f>
        <v>88517814283.63327</v>
      </c>
      <c r="AA82" s="6">
        <f>+'Serie Gasto $Corrientes'!AA82*'Serie Gasto Constantes'!$AD$207</f>
        <v>85697897219.022995</v>
      </c>
      <c r="AB82" s="7">
        <f t="shared" si="136"/>
        <v>0.96814294289311575</v>
      </c>
      <c r="AC82" s="5">
        <f>+'Serie Gasto $Corrientes'!AC82*'Serie Gasto Constantes'!$AE$207</f>
        <v>69118370076.392181</v>
      </c>
      <c r="AD82" s="6">
        <f>+'Serie Gasto $Corrientes'!AD82*'Serie Gasto Constantes'!$AE$207</f>
        <v>66438593205.625816</v>
      </c>
      <c r="AE82" s="7">
        <f t="shared" si="137"/>
        <v>0.96122916573691519</v>
      </c>
      <c r="AF82" s="5">
        <f>+'Serie Gasto $Corrientes'!AF82*'Serie Gasto Constantes'!$AF$207</f>
        <v>73325117579.196518</v>
      </c>
      <c r="AG82" s="6">
        <f>+'Serie Gasto $Corrientes'!AG82*'Serie Gasto Constantes'!$AF$207</f>
        <v>73042358138.391693</v>
      </c>
      <c r="AH82" s="6">
        <f>+'Serie Gasto $Corrientes'!AH82*'Serie Gasto Constantes'!$AF$207</f>
        <v>63739062535.527794</v>
      </c>
      <c r="AI82" s="126">
        <f t="shared" si="146"/>
        <v>0.87263149985879207</v>
      </c>
      <c r="AJ82" s="6">
        <f>+'Serie Gasto $Corrientes'!AJ82*'Serie Gasto Constantes'!$AF$207</f>
        <v>44888123389.633118</v>
      </c>
      <c r="AK82" s="7">
        <f t="shared" si="138"/>
        <v>0.6145492086192591</v>
      </c>
      <c r="AL82" s="5">
        <f>+'Serie Gasto $Corrientes'!AL82*'Serie Gasto Constantes'!$AG$207</f>
        <v>65577322995.278427</v>
      </c>
      <c r="AM82" s="6">
        <f>+'Serie Gasto $Corrientes'!AM82*'Serie Gasto Constantes'!$AG$207</f>
        <v>64054662603.121567</v>
      </c>
      <c r="AN82" s="6">
        <f>+'Serie Gasto $Corrientes'!AN82*'Serie Gasto Constantes'!$AG$207</f>
        <v>51634298485.690712</v>
      </c>
      <c r="AO82" s="126">
        <f t="shared" si="83"/>
        <v>0.8060974234711592</v>
      </c>
      <c r="AP82" s="6">
        <f>+'Serie Gasto $Corrientes'!AP82*'Serie Gasto Constantes'!$AG$207</f>
        <v>27335824407.362698</v>
      </c>
      <c r="AQ82" s="7">
        <f t="shared" si="139"/>
        <v>0.42675776120676256</v>
      </c>
      <c r="AR82" s="5">
        <f>+'Serie Gasto $Corrientes'!AR82*'Serie Gasto Constantes'!$AH$207</f>
        <v>153726548249.7327</v>
      </c>
      <c r="AS82" s="6">
        <f>+'Serie Gasto $Corrientes'!AS82*'Serie Gasto Constantes'!$AH$207</f>
        <v>154828247602.22452</v>
      </c>
      <c r="AT82" s="6">
        <f>+'Serie Gasto $Corrientes'!AT82*'Serie Gasto Constantes'!$AH$207</f>
        <v>114089508771.93239</v>
      </c>
      <c r="AU82" s="126">
        <f t="shared" si="84"/>
        <v>0.73687786653146359</v>
      </c>
      <c r="AV82" s="6">
        <f>+'Serie Gasto $Corrientes'!AV82*'Serie Gasto Constantes'!$AH$207</f>
        <v>41844822907.647392</v>
      </c>
      <c r="AW82" s="7">
        <f t="shared" si="140"/>
        <v>0.27026607583360762</v>
      </c>
      <c r="AX82" s="5">
        <f>+'Serie Gasto $Corrientes'!AX82*'Serie Gasto Constantes'!$AI$207</f>
        <v>20236423033.235844</v>
      </c>
      <c r="AY82" s="6">
        <f>+'Serie Gasto $Corrientes'!AY82*'Serie Gasto Constantes'!$AI$207</f>
        <v>31922478387.23925</v>
      </c>
      <c r="AZ82" s="6">
        <f>+'Serie Gasto $Corrientes'!AZ82*'Serie Gasto Constantes'!$AI$207</f>
        <v>26380828909.811947</v>
      </c>
      <c r="BA82" s="126">
        <f t="shared" si="85"/>
        <v>0.82640290612139522</v>
      </c>
      <c r="BB82" s="6">
        <f>+'Serie Gasto $Corrientes'!BB82*'Serie Gasto Constantes'!$AI$207</f>
        <v>12955119155.339022</v>
      </c>
      <c r="BC82" s="7">
        <f t="shared" si="141"/>
        <v>0.4058306187315871</v>
      </c>
      <c r="BD82" s="5">
        <f>+'Serie Gasto $Corrientes'!BD82*'Serie Gasto Constantes'!$AJ$207</f>
        <v>24328483143.883663</v>
      </c>
      <c r="BE82" s="6">
        <f>+'Serie Gasto $Corrientes'!BE82*'Serie Gasto Constantes'!$AJ$207</f>
        <v>30613728331.893169</v>
      </c>
      <c r="BF82" s="6">
        <f>+'Serie Gasto $Corrientes'!BF82*'Serie Gasto Constantes'!$AJ$207</f>
        <v>24891296172.6422</v>
      </c>
      <c r="BG82" s="126">
        <f t="shared" si="86"/>
        <v>0.81307627423839846</v>
      </c>
      <c r="BH82" s="6">
        <f>+'Serie Gasto $Corrientes'!BH82*'Serie Gasto Constantes'!$AJ$207</f>
        <v>13888810485.351082</v>
      </c>
      <c r="BI82" s="7">
        <f t="shared" si="142"/>
        <v>0.4536791577549153</v>
      </c>
      <c r="BJ82" s="5">
        <f>+'Serie Gasto $Corrientes'!BJ82*'Serie Gasto Constantes'!$AK$207</f>
        <v>39532081229.975731</v>
      </c>
      <c r="BK82" s="6">
        <f>+'Serie Gasto $Corrientes'!BK82*'Serie Gasto Constantes'!$AK$207</f>
        <v>35983745067.346458</v>
      </c>
      <c r="BL82" s="6">
        <f>+'Serie Gasto $Corrientes'!BL82*'Serie Gasto Constantes'!$AK$207</f>
        <v>32443063745.789021</v>
      </c>
      <c r="BM82" s="126">
        <f t="shared" si="87"/>
        <v>0.90160331241423675</v>
      </c>
      <c r="BN82" s="6">
        <f>+'Serie Gasto $Corrientes'!BN82*'Serie Gasto Constantes'!$AK$207</f>
        <v>20936676667.602745</v>
      </c>
      <c r="BO82" s="7">
        <f t="shared" si="143"/>
        <v>0.58183706638700561</v>
      </c>
      <c r="BP82" s="5">
        <f>+'Serie Gasto $Corrientes'!BP82*'Serie Gasto Constantes'!$AL$207</f>
        <v>38108430636.15744</v>
      </c>
      <c r="BQ82" s="6">
        <f>+'Serie Gasto $Corrientes'!BQ82*'Serie Gasto Constantes'!$AL$207</f>
        <v>37614773478.397438</v>
      </c>
      <c r="BR82" s="6">
        <f>+'Serie Gasto $Corrientes'!BR82*'Serie Gasto Constantes'!$AL$207</f>
        <v>34632439124.964706</v>
      </c>
      <c r="BS82" s="126">
        <f t="shared" si="88"/>
        <v>0.92071374947544171</v>
      </c>
      <c r="BT82" s="6">
        <f>+'Serie Gasto $Corrientes'!BT82*'Serie Gasto Constantes'!$AL$207</f>
        <v>20882816806.196068</v>
      </c>
      <c r="BU82" s="7">
        <f t="shared" si="144"/>
        <v>0.55517592889903455</v>
      </c>
      <c r="BV82" s="5">
        <f>+'Serie Gasto $Corrientes'!BV82*'Serie Gasto Constantes'!$AM$207</f>
        <v>34188025226.971561</v>
      </c>
      <c r="BW82" s="6">
        <f>+'Serie Gasto $Corrientes'!BW82*'Serie Gasto Constantes'!$AM$207</f>
        <v>33480483229.283699</v>
      </c>
      <c r="BX82" s="6">
        <f>+'Serie Gasto $Corrientes'!BX82*'Serie Gasto Constantes'!$AM$207</f>
        <v>31542922777.479996</v>
      </c>
      <c r="BY82" s="126">
        <f t="shared" si="89"/>
        <v>0.94212865929876977</v>
      </c>
      <c r="BZ82" s="6">
        <f>+'Serie Gasto $Corrientes'!BZ82*'Serie Gasto Constantes'!$AM$207</f>
        <v>23514850547.399464</v>
      </c>
      <c r="CA82" s="7">
        <f t="shared" si="145"/>
        <v>0.70234501653883552</v>
      </c>
      <c r="CB82" s="5">
        <f>+'Serie Gasto $Corrientes'!CB82*'Serie Gasto Constantes'!$AN$207</f>
        <v>32118008147.670532</v>
      </c>
      <c r="CC82" s="6">
        <f>+'Serie Gasto $Corrientes'!CC82*'Serie Gasto Constantes'!$AN$207</f>
        <v>32118008147.670532</v>
      </c>
      <c r="CD82" s="6">
        <f>+'Serie Gasto $Corrientes'!CD82*'Serie Gasto Constantes'!$AN$207</f>
        <v>30246783175.827782</v>
      </c>
      <c r="CE82" s="126">
        <f t="shared" si="90"/>
        <v>0.94173907163734039</v>
      </c>
      <c r="CF82" s="6">
        <f>+'Serie Gasto $Corrientes'!CF82*'Serie Gasto Constantes'!$AN$207</f>
        <v>21689702947.919605</v>
      </c>
      <c r="CG82" s="7">
        <f t="shared" si="97"/>
        <v>0.67531282912052948</v>
      </c>
      <c r="CH82" s="6">
        <f>+'Serie Gasto $Corrientes'!CH82*'Serie Gasto Constantes'!$AO$207</f>
        <v>30292425575.008633</v>
      </c>
      <c r="CI82" s="6">
        <f>+'Serie Gasto $Corrientes'!CI82*'Serie Gasto Constantes'!$AO$207</f>
        <v>28246828170.107819</v>
      </c>
      <c r="CJ82" s="6">
        <f>+'Serie Gasto $Corrientes'!CJ82*'Serie Gasto Constantes'!$AO$207</f>
        <v>27947713961.172844</v>
      </c>
      <c r="CK82" s="126">
        <f t="shared" si="93"/>
        <v>0.98941069747252142</v>
      </c>
      <c r="CL82" s="6">
        <f>+'Serie Gasto $Corrientes'!CL82*'Serie Gasto Constantes'!$AO$207</f>
        <v>19938319153.541904</v>
      </c>
      <c r="CM82" s="7">
        <f t="shared" si="98"/>
        <v>0.70586046098590327</v>
      </c>
      <c r="CN82" s="6">
        <f>+'Serie Gasto $Corrientes'!CN82*'Serie Gasto Constantes'!$AP$207</f>
        <v>32852147804.879978</v>
      </c>
      <c r="CO82" s="6">
        <f>+'Serie Gasto $Corrientes'!CO82*'Serie Gasto Constantes'!$AP$207</f>
        <v>35255203839.157532</v>
      </c>
      <c r="CP82" s="6">
        <f>+'Serie Gasto $Corrientes'!CP82*'Serie Gasto Constantes'!$AP$207</f>
        <v>34254345257.010853</v>
      </c>
      <c r="CQ82" s="126">
        <f t="shared" si="94"/>
        <v>0.97161103970032825</v>
      </c>
      <c r="CR82" s="6">
        <f>+'Serie Gasto $Corrientes'!CR82*'Serie Gasto Constantes'!$AP$207</f>
        <v>25903610174.385319</v>
      </c>
      <c r="CS82" s="7">
        <f t="shared" si="99"/>
        <v>0.73474572130014149</v>
      </c>
      <c r="CT82" s="6">
        <f>+'Serie Gasto $Corrientes'!DC82*'Serie Gasto Constantes'!$AQ$207</f>
        <v>23481155806.163925</v>
      </c>
      <c r="CU82" s="6">
        <f>+'Serie Gasto $Corrientes'!DD82*'Serie Gasto Constantes'!$AQ$207</f>
        <v>23481155806.163925</v>
      </c>
      <c r="CV82" s="6">
        <f>+'Serie Gasto $Corrientes'!DE82*'Serie Gasto Constantes'!$AQ$207</f>
        <v>23392343409.246044</v>
      </c>
      <c r="CW82" s="126">
        <f t="shared" si="95"/>
        <v>0.99621771612730547</v>
      </c>
      <c r="CX82" s="6">
        <f>+'Serie Gasto $Corrientes'!DG82*'Serie Gasto Constantes'!$AQ$207</f>
        <v>19009079050.810135</v>
      </c>
      <c r="CY82" s="7">
        <f t="shared" si="100"/>
        <v>0.80954614022109395</v>
      </c>
      <c r="CZ82" s="6">
        <f>+'Serie Gasto $Corrientes'!DL82*'Serie Gasto Constantes'!$AR$207</f>
        <v>23212846799.999996</v>
      </c>
      <c r="DA82" s="6">
        <f>+'Serie Gasto $Corrientes'!DM82*'Serie Gasto Constantes'!$AR$207</f>
        <v>23212846799.999996</v>
      </c>
      <c r="DB82" s="6">
        <f>+'Serie Gasto $Corrientes'!DN82*'Serie Gasto Constantes'!$AR$207</f>
        <v>524473786.48079997</v>
      </c>
      <c r="DC82" s="126">
        <f t="shared" si="101"/>
        <v>2.2594117429870775E-2</v>
      </c>
      <c r="DD82" s="6">
        <f>+'Serie Gasto $Corrientes'!DP82*'Serie Gasto Constantes'!$AR$207</f>
        <v>24721576.276799999</v>
      </c>
      <c r="DE82" s="7">
        <f t="shared" si="102"/>
        <v>1.0649954522941151E-3</v>
      </c>
      <c r="DF82" s="6">
        <f>+'Serie Gasto $Corrientes'!DR82*'Serie Gasto Constantes'!$AR$207</f>
        <v>23212846799.999996</v>
      </c>
      <c r="DG82" s="6">
        <f>+'Serie Gasto $Corrientes'!DS82*'Serie Gasto Constantes'!$AR$207</f>
        <v>23212846799.999996</v>
      </c>
      <c r="DH82" s="6">
        <f>+'Serie Gasto $Corrientes'!DT82*'Serie Gasto Constantes'!$AR$207</f>
        <v>2270605420.6211996</v>
      </c>
      <c r="DI82" s="126">
        <f t="shared" si="103"/>
        <v>9.7816758116079067E-2</v>
      </c>
      <c r="DJ82" s="6">
        <f>+'Serie Gasto $Corrientes'!DV82*'Serie Gasto Constantes'!$AR$207</f>
        <v>108620062.48079999</v>
      </c>
      <c r="DK82" s="7">
        <f t="shared" si="104"/>
        <v>4.6793081183304072E-3</v>
      </c>
      <c r="DL82" s="6">
        <f>+'Serie Gasto $Corrientes'!DX82*'Serie Gasto Constantes'!$AR$207</f>
        <v>23212846799.999996</v>
      </c>
      <c r="DM82" s="6">
        <f>+'Serie Gasto $Corrientes'!DY82*'Serie Gasto Constantes'!$AR$207</f>
        <v>23212846799.999996</v>
      </c>
      <c r="DN82" s="6">
        <f>+'Serie Gasto $Corrientes'!DZ82*'Serie Gasto Constantes'!$AR$207</f>
        <v>3391795887.0431995</v>
      </c>
      <c r="DO82" s="126">
        <f t="shared" si="105"/>
        <v>0.14611718744653068</v>
      </c>
      <c r="DP82" s="6">
        <f>+'Serie Gasto $Corrientes'!EB82*'Serie Gasto Constantes'!$AR$207</f>
        <v>497830341.38759995</v>
      </c>
      <c r="DQ82" s="7">
        <f t="shared" si="106"/>
        <v>2.1446328650547075E-2</v>
      </c>
      <c r="DR82" s="6">
        <f>+'Serie Gasto $Corrientes'!ED82*'Serie Gasto Constantes'!$AR$207</f>
        <v>23212846799.999996</v>
      </c>
      <c r="DS82" s="6">
        <f>+'Serie Gasto $Corrientes'!EE82*'Serie Gasto Constantes'!$AR$207</f>
        <v>23212846799.999996</v>
      </c>
      <c r="DT82" s="6">
        <f>+'Serie Gasto $Corrientes'!EF82*'Serie Gasto Constantes'!$AR$207</f>
        <v>4436916712.0979996</v>
      </c>
      <c r="DU82" s="126">
        <f t="shared" si="107"/>
        <v>0.19114056756269981</v>
      </c>
      <c r="DV82" s="6">
        <f>+'Serie Gasto $Corrientes'!EH82*'Serie Gasto Constantes'!$AR$207</f>
        <v>1326401709.6408</v>
      </c>
      <c r="DW82" s="7">
        <f t="shared" si="108"/>
        <v>5.714084623350895E-2</v>
      </c>
      <c r="DX82" s="6">
        <f>+'Serie Gasto $Corrientes'!EJ82*'Serie Gasto Constantes'!$AR$207</f>
        <v>23212846799.999996</v>
      </c>
      <c r="DY82" s="6">
        <f>+'Serie Gasto $Corrientes'!EK82*'Serie Gasto Constantes'!$AR$207</f>
        <v>23212846799.999996</v>
      </c>
      <c r="DZ82" s="6">
        <f>+'Serie Gasto $Corrientes'!EL82*'Serie Gasto Constantes'!$AR$207</f>
        <v>5872618867.6115999</v>
      </c>
      <c r="EA82" s="126">
        <f t="shared" si="109"/>
        <v>0.25299003255436991</v>
      </c>
      <c r="EB82" s="6">
        <f>+'Serie Gasto $Corrientes'!EN82*'Serie Gasto Constantes'!$AR$207</f>
        <v>2266381044.1427999</v>
      </c>
      <c r="EC82" s="7">
        <f t="shared" si="110"/>
        <v>9.7634773695348745E-2</v>
      </c>
      <c r="ED82" s="6">
        <f>+'Serie Gasto $Corrientes'!EP82*'Serie Gasto Constantes'!$AR$207</f>
        <v>23212846799.999996</v>
      </c>
      <c r="EE82" s="6">
        <f>+'Serie Gasto $Corrientes'!EQ82*'Serie Gasto Constantes'!$AR$207</f>
        <v>23212846799.999996</v>
      </c>
      <c r="EF82" s="6">
        <f>+'Serie Gasto $Corrientes'!ER82*'Serie Gasto Constantes'!$AR$207</f>
        <v>5872618867.6115999</v>
      </c>
      <c r="EG82" s="126">
        <f t="shared" si="111"/>
        <v>0.25299003255436991</v>
      </c>
      <c r="EH82" s="6">
        <f>+'Serie Gasto $Corrientes'!ET82*'Serie Gasto Constantes'!$AR$207</f>
        <v>3244901405.3663998</v>
      </c>
      <c r="EI82" s="7">
        <f t="shared" si="112"/>
        <v>0.13978903291458419</v>
      </c>
      <c r="EJ82" s="6">
        <f>+'Serie Gasto $Corrientes'!EV82*'Serie Gasto Constantes'!$AR$207</f>
        <v>23212846799.999996</v>
      </c>
      <c r="EK82" s="6">
        <f>+'Serie Gasto $Corrientes'!EW82*'Serie Gasto Constantes'!$AR$207</f>
        <v>23212846799.999996</v>
      </c>
      <c r="EL82" s="6">
        <f>+'Serie Gasto $Corrientes'!EX82*'Serie Gasto Constantes'!$AR$207</f>
        <v>5937463250.1599998</v>
      </c>
      <c r="EM82" s="126">
        <f t="shared" si="113"/>
        <v>0.25578350218379942</v>
      </c>
      <c r="EN82" s="6">
        <f>+'Serie Gasto $Corrientes'!EZ82*'Serie Gasto Constantes'!$AR$207</f>
        <v>4323428380.8143997</v>
      </c>
      <c r="EO82" s="7">
        <f t="shared" si="114"/>
        <v>0.18625153640416051</v>
      </c>
      <c r="EP82" s="6">
        <f>+'Serie Gasto $Corrientes'!FB82*'Serie Gasto Constantes'!$AR$207</f>
        <v>23212846799.999996</v>
      </c>
      <c r="EQ82" s="6">
        <f>+'Serie Gasto $Corrientes'!FC82*'Serie Gasto Constantes'!$AR$207</f>
        <v>23212846799.999996</v>
      </c>
      <c r="ER82" s="6">
        <f>+'Serie Gasto $Corrientes'!FD82*'Serie Gasto Constantes'!$AR$207</f>
        <v>10335420861.8076</v>
      </c>
      <c r="ES82" s="126">
        <f t="shared" si="115"/>
        <v>0.4452457275428881</v>
      </c>
      <c r="ET82" s="6">
        <f>+'Serie Gasto $Corrientes'!FF82*'Serie Gasto Constantes'!$AR$207</f>
        <v>4974902277.6803999</v>
      </c>
      <c r="EU82" s="7">
        <f t="shared" si="116"/>
        <v>0.21431676694133012</v>
      </c>
      <c r="EV82" s="6">
        <f>+'Serie Gasto $Corrientes'!FH82*'Serie Gasto Constantes'!$AR$207</f>
        <v>23212846799.999996</v>
      </c>
      <c r="EW82" s="6">
        <f>+'Serie Gasto $Corrientes'!FI82*'Serie Gasto Constantes'!$AR$207</f>
        <v>21889636048.331997</v>
      </c>
      <c r="EX82" s="6">
        <f>+'Serie Gasto $Corrientes'!FJ82*'Serie Gasto Constantes'!$AR$207</f>
        <v>11902269741.304798</v>
      </c>
      <c r="EY82" s="126">
        <f t="shared" si="117"/>
        <v>0.54373995597847125</v>
      </c>
      <c r="EZ82" s="6">
        <f>+'Serie Gasto $Corrientes'!FL82*'Serie Gasto Constantes'!$AR$207</f>
        <v>5817239410.7255993</v>
      </c>
      <c r="FA82" s="7">
        <f t="shared" si="118"/>
        <v>0.26575313531395495</v>
      </c>
      <c r="FB82" s="6">
        <f>+'Serie Gasto $Corrientes'!FQ82*'Serie Gasto Constantes'!$AR$207</f>
        <v>23212846799.999996</v>
      </c>
      <c r="FC82" s="6">
        <f>+'Serie Gasto $Corrientes'!FR82*'Serie Gasto Constantes'!$AR$207</f>
        <v>21889636048.331997</v>
      </c>
      <c r="FD82" s="6">
        <f>+'Serie Gasto $Corrientes'!FS82*'Serie Gasto Constantes'!$AR$207</f>
        <v>12976802357.438398</v>
      </c>
      <c r="FE82" s="126">
        <f t="shared" si="78"/>
        <v>0.59282860294185835</v>
      </c>
      <c r="FF82" s="6">
        <f>+'Serie Gasto $Corrientes'!FU82*'Serie Gasto Constantes'!$AR$207</f>
        <v>7372323037.1855993</v>
      </c>
      <c r="FG82" s="7">
        <f t="shared" si="79"/>
        <v>0.33679513998805727</v>
      </c>
      <c r="FH82" s="6">
        <f>+'Serie Gasto $Corrientes'!FW82*'Serie Gasto Constantes'!$AR$207</f>
        <v>23212846799.999996</v>
      </c>
      <c r="FI82" s="6">
        <f>+'Serie Gasto $Corrientes'!FX82*'Serie Gasto Constantes'!$AR$207</f>
        <v>21889636048.331997</v>
      </c>
      <c r="FJ82" s="6">
        <f>+'Serie Gasto $Corrientes'!FY82*'Serie Gasto Constantes'!$AR$207</f>
        <v>16232106544.336798</v>
      </c>
      <c r="FK82" s="126">
        <f t="shared" si="166"/>
        <v>0.74154300731618117</v>
      </c>
      <c r="FL82" s="6">
        <f>+'Serie Gasto $Corrientes'!GA82*'Serie Gasto Constantes'!$AR$207</f>
        <v>8621918661.7199993</v>
      </c>
      <c r="FM82" s="7">
        <f t="shared" si="167"/>
        <v>0.39388131637652307</v>
      </c>
      <c r="FN82" s="6">
        <f>+'Serie Gasto $Corrientes'!GC82*'Serie Gasto Constantes'!$AR$207</f>
        <v>23212846799.999996</v>
      </c>
      <c r="FO82" s="6">
        <f>+'Serie Gasto $Corrientes'!GD82*'Serie Gasto Constantes'!$AR$207</f>
        <v>21889636048.331997</v>
      </c>
      <c r="FP82" s="6">
        <f>+'Serie Gasto $Corrientes'!GE82*'Serie Gasto Constantes'!$AR$207</f>
        <v>19359528372.755997</v>
      </c>
      <c r="FQ82" s="126">
        <f t="shared" si="119"/>
        <v>0.88441526985695151</v>
      </c>
      <c r="FR82" s="6">
        <f>+'Serie Gasto $Corrientes'!GG82*'Serie Gasto Constantes'!$AR$207</f>
        <v>13193349581.692799</v>
      </c>
      <c r="FS82" s="7">
        <f t="shared" si="120"/>
        <v>0.60272128566057814</v>
      </c>
      <c r="FT82" s="6">
        <f>+'Serie Gasto $Corrientes'!GI82*'Serie Gasto Constantes'!$AS$207</f>
        <v>32918518000</v>
      </c>
      <c r="FU82" s="6">
        <f>+'Serie Gasto $Corrientes'!GJ82*'Serie Gasto Constantes'!$AS$207</f>
        <v>32918518000</v>
      </c>
      <c r="FV82" s="6">
        <f>+'Serie Gasto $Corrientes'!GK82*'Serie Gasto Constantes'!$AS$207</f>
        <v>128838166</v>
      </c>
      <c r="FW82" s="126">
        <f t="shared" si="121"/>
        <v>3.9138507389670455E-3</v>
      </c>
      <c r="FX82" s="6">
        <f>+'Serie Gasto $Corrientes'!GM82*'Serie Gasto Constantes'!$AS$207</f>
        <v>33279661</v>
      </c>
      <c r="FY82" s="7">
        <f t="shared" si="122"/>
        <v>1.0109708158793783E-3</v>
      </c>
      <c r="FZ82" s="6">
        <f>+'Serie Gasto $Corrientes'!GO82*'Serie Gasto Constantes'!$AS$207</f>
        <v>32918518000</v>
      </c>
      <c r="GA82" s="6">
        <f>+'Serie Gasto $Corrientes'!GP82*'Serie Gasto Constantes'!$AS$207</f>
        <v>32918518000</v>
      </c>
      <c r="GB82" s="6">
        <f>+'Serie Gasto $Corrientes'!GQ82*'Serie Gasto Constantes'!$AS$207</f>
        <v>2739437993</v>
      </c>
      <c r="GC82" s="126">
        <f t="shared" si="123"/>
        <v>8.3218752223292683E-2</v>
      </c>
      <c r="GD82" s="6">
        <f>+'Serie Gasto $Corrientes'!GS82*'Serie Gasto Constantes'!$AS$207</f>
        <v>65265030</v>
      </c>
      <c r="GE82" s="7">
        <f t="shared" si="124"/>
        <v>1.9826235798343049E-3</v>
      </c>
      <c r="GF82" s="6">
        <f>+'Serie Gasto $Corrientes'!GU82*'Serie Gasto Constantes'!$AS$207</f>
        <v>32918518000</v>
      </c>
      <c r="GG82" s="6">
        <f>+'Serie Gasto $Corrientes'!GV82*'Serie Gasto Constantes'!$AS$207</f>
        <v>32918518000</v>
      </c>
      <c r="GH82" s="6">
        <f>+'Serie Gasto $Corrientes'!GW82*'Serie Gasto Constantes'!$AS$207</f>
        <v>4326452036</v>
      </c>
      <c r="GI82" s="126">
        <f t="shared" si="125"/>
        <v>0.13142912557606634</v>
      </c>
      <c r="GJ82" s="6">
        <f>+'Serie Gasto $Corrientes'!GY82*'Serie Gasto Constantes'!$AS$207</f>
        <v>262146884</v>
      </c>
      <c r="GK82" s="7">
        <f t="shared" si="126"/>
        <v>7.963508077733026E-3</v>
      </c>
      <c r="GL82" s="6">
        <f>+'Serie Gasto $Corrientes'!HA82*'Serie Gasto Constantes'!$AS$207</f>
        <v>32918518000</v>
      </c>
      <c r="GM82" s="6">
        <f>+'Serie Gasto $Corrientes'!HB82*'Serie Gasto Constantes'!$AS$207</f>
        <v>32918518000</v>
      </c>
      <c r="GN82" s="6">
        <f>+'Serie Gasto $Corrientes'!HC82*'Serie Gasto Constantes'!$AS$207</f>
        <v>6755105722</v>
      </c>
      <c r="GO82" s="126">
        <f t="shared" si="127"/>
        <v>0.20520686022378043</v>
      </c>
      <c r="GP82" s="6">
        <f>+'Serie Gasto $Corrientes'!HE82*'Serie Gasto Constantes'!$AS$207</f>
        <v>811007448</v>
      </c>
      <c r="GQ82" s="7">
        <f t="shared" si="128"/>
        <v>2.4636815302560098E-2</v>
      </c>
      <c r="GR82" s="6">
        <f>+'Serie Gasto $Corrientes'!HG82*'Serie Gasto Constantes'!$AS$207</f>
        <v>32918518000</v>
      </c>
      <c r="GS82" s="6">
        <f>+'Serie Gasto $Corrientes'!HH82*'Serie Gasto Constantes'!$AS$207</f>
        <v>32918518000</v>
      </c>
      <c r="GT82" s="6">
        <f>+'Serie Gasto $Corrientes'!HI82*'Serie Gasto Constantes'!$AS$207</f>
        <v>15344465635</v>
      </c>
      <c r="GU82" s="126">
        <f t="shared" si="129"/>
        <v>0.46613476448119567</v>
      </c>
      <c r="GV82" s="6">
        <f>+'Serie Gasto $Corrientes'!HK82*'Serie Gasto Constantes'!$AS$207</f>
        <v>1607309917</v>
      </c>
      <c r="GW82" s="7">
        <f t="shared" si="130"/>
        <v>4.8826922190118034E-2</v>
      </c>
      <c r="GX82" s="6">
        <f>+'Serie Gasto $Corrientes'!HM82*'Serie Gasto Constantes'!$AS$207</f>
        <v>32918518000</v>
      </c>
      <c r="GY82" s="6">
        <f>+'Serie Gasto $Corrientes'!HN82*'Serie Gasto Constantes'!$AS$207</f>
        <v>32918518000</v>
      </c>
      <c r="GZ82" s="6">
        <f>+'Serie Gasto $Corrientes'!HO82*'Serie Gasto Constantes'!$AS$207</f>
        <v>18294177945</v>
      </c>
      <c r="HA82" s="126">
        <f t="shared" si="131"/>
        <v>0.55574123795609509</v>
      </c>
      <c r="HB82" s="6">
        <f>+'Serie Gasto $Corrientes'!HQ82*'Serie Gasto Constantes'!$AS$207</f>
        <v>7339437353</v>
      </c>
      <c r="HC82" s="7">
        <f t="shared" si="132"/>
        <v>0.22295770887984689</v>
      </c>
    </row>
    <row r="83" spans="1:211" x14ac:dyDescent="0.35">
      <c r="A83" s="43" t="s">
        <v>49</v>
      </c>
      <c r="B83" s="3">
        <f>+'Serie Gasto $Corrientes'!B83*'Serie Gasto Constantes'!$V$207</f>
        <v>1305316456190.4663</v>
      </c>
      <c r="C83" s="1">
        <f>+'Serie Gasto $Corrientes'!C83*'Serie Gasto Constantes'!$V$207</f>
        <v>1169857006232.3953</v>
      </c>
      <c r="D83" s="4">
        <f t="shared" si="147"/>
        <v>0.89622482018390692</v>
      </c>
      <c r="E83" s="3">
        <f>+'Serie Gasto $Corrientes'!E83*'Serie Gasto Constantes'!$W$207</f>
        <v>1137117230758.5491</v>
      </c>
      <c r="F83" s="1">
        <f>+'Serie Gasto $Corrientes'!F83*'Serie Gasto Constantes'!$W$207</f>
        <v>1101751587894.8425</v>
      </c>
      <c r="G83" s="4">
        <f t="shared" si="148"/>
        <v>0.9688988594077369</v>
      </c>
      <c r="H83" s="3">
        <f>+'Serie Gasto $Corrientes'!H83*'Serie Gasto Constantes'!$X$207</f>
        <v>952243386093.68933</v>
      </c>
      <c r="I83" s="1">
        <f>+'Serie Gasto $Corrientes'!I83*'Serie Gasto Constantes'!$X$207</f>
        <v>820412648396.29089</v>
      </c>
      <c r="J83" s="4">
        <f t="shared" si="149"/>
        <v>0.86155772817893017</v>
      </c>
      <c r="K83" s="3">
        <f>+'Serie Gasto $Corrientes'!K83*'Serie Gasto Constantes'!$Y$207</f>
        <v>1267955973161.439</v>
      </c>
      <c r="L83" s="1">
        <f>+'Serie Gasto $Corrientes'!L83*'Serie Gasto Constantes'!$Y$207</f>
        <v>1168206153920.53</v>
      </c>
      <c r="M83" s="4">
        <f t="shared" si="150"/>
        <v>0.92133021859410524</v>
      </c>
      <c r="N83" s="3">
        <f>+'Serie Gasto $Corrientes'!N83*'Serie Gasto Constantes'!$Z$207</f>
        <v>2280890726305.4937</v>
      </c>
      <c r="O83" s="1">
        <f>+'Serie Gasto $Corrientes'!O83*'Serie Gasto Constantes'!$Z$207</f>
        <v>1906008151617.8059</v>
      </c>
      <c r="P83" s="4">
        <f t="shared" si="151"/>
        <v>0.8356420277551353</v>
      </c>
      <c r="Q83" s="3">
        <f>+'Serie Gasto $Corrientes'!Q83*'Serie Gasto Constantes'!$AA$207</f>
        <v>2885885560273.1406</v>
      </c>
      <c r="R83" s="1">
        <f>+'Serie Gasto $Corrientes'!R83*'Serie Gasto Constantes'!$AA$207</f>
        <v>2217614693563.1567</v>
      </c>
      <c r="S83" s="4">
        <f t="shared" si="133"/>
        <v>0.76843473077749691</v>
      </c>
      <c r="T83" s="3">
        <f>+'Serie Gasto $Corrientes'!T83*'Serie Gasto Constantes'!$AB$207</f>
        <v>2436836947008.8081</v>
      </c>
      <c r="U83" s="1">
        <f>+'Serie Gasto $Corrientes'!U83*'Serie Gasto Constantes'!$AB$207</f>
        <v>2217675586113.4922</v>
      </c>
      <c r="V83" s="4">
        <f t="shared" si="134"/>
        <v>0.91006318204246939</v>
      </c>
      <c r="W83" s="3">
        <f>+'Serie Gasto $Corrientes'!W83*'Serie Gasto Constantes'!$AC$207</f>
        <v>2818474328139.1445</v>
      </c>
      <c r="X83" s="1">
        <f>+'Serie Gasto $Corrientes'!X83*'Serie Gasto Constantes'!$AC$207</f>
        <v>2578789790108.4414</v>
      </c>
      <c r="Y83" s="4">
        <f t="shared" si="135"/>
        <v>0.91495947447960213</v>
      </c>
      <c r="Z83" s="3">
        <f>+'Serie Gasto $Corrientes'!Z83*'Serie Gasto Constantes'!$AD$207</f>
        <v>2556554966620.7349</v>
      </c>
      <c r="AA83" s="1">
        <f>+'Serie Gasto $Corrientes'!AA83*'Serie Gasto Constantes'!$AD$207</f>
        <v>1657492059088.355</v>
      </c>
      <c r="AB83" s="4">
        <f t="shared" si="136"/>
        <v>0.64833030415115034</v>
      </c>
      <c r="AC83" s="3">
        <f>+'Serie Gasto $Corrientes'!AC83*'Serie Gasto Constantes'!$AE$207</f>
        <v>2313478352691.1714</v>
      </c>
      <c r="AD83" s="1">
        <f>+'Serie Gasto $Corrientes'!AD83*'Serie Gasto Constantes'!$AE$207</f>
        <v>1569754756284.8145</v>
      </c>
      <c r="AE83" s="4">
        <f t="shared" si="137"/>
        <v>0.67852580269825535</v>
      </c>
      <c r="AF83" s="3">
        <f>+'Serie Gasto $Corrientes'!AF83*'Serie Gasto Constantes'!$AF$207</f>
        <v>2803696757285.6396</v>
      </c>
      <c r="AG83" s="1">
        <f>+'Serie Gasto $Corrientes'!AG83*'Serie Gasto Constantes'!$AF$207</f>
        <v>2370658252202.4199</v>
      </c>
      <c r="AH83" s="1">
        <f>+'Serie Gasto $Corrientes'!AH83*'Serie Gasto Constantes'!$AF$207</f>
        <v>1638573219762.4705</v>
      </c>
      <c r="AI83" s="125">
        <f t="shared" si="146"/>
        <v>0.6911891320649789</v>
      </c>
      <c r="AJ83" s="1">
        <f>+'Serie Gasto $Corrientes'!AJ83*'Serie Gasto Constantes'!$AF$207</f>
        <v>842822424350.87915</v>
      </c>
      <c r="AK83" s="4">
        <f t="shared" si="138"/>
        <v>0.35552253200893436</v>
      </c>
      <c r="AL83" s="3">
        <f>+'Serie Gasto $Corrientes'!AL83*'Serie Gasto Constantes'!$AG$207</f>
        <v>2487470632157.3018</v>
      </c>
      <c r="AM83" s="1">
        <f>+'Serie Gasto $Corrientes'!AM83*'Serie Gasto Constantes'!$AG$207</f>
        <v>1483702069540.8428</v>
      </c>
      <c r="AN83" s="1">
        <f>+'Serie Gasto $Corrientes'!AN83*'Serie Gasto Constantes'!$AG$207</f>
        <v>1003113845815.8995</v>
      </c>
      <c r="AO83" s="125">
        <f t="shared" si="83"/>
        <v>0.67608845900331627</v>
      </c>
      <c r="AP83" s="1">
        <f>+'Serie Gasto $Corrientes'!AP83*'Serie Gasto Constantes'!$AG$207</f>
        <v>332652556606.15625</v>
      </c>
      <c r="AQ83" s="4">
        <f t="shared" si="139"/>
        <v>0.22420441639547037</v>
      </c>
      <c r="AR83" s="3">
        <f>+'Serie Gasto $Corrientes'!AR83*'Serie Gasto Constantes'!$AH$207</f>
        <v>3500176060974.1133</v>
      </c>
      <c r="AS83" s="1">
        <f>+'Serie Gasto $Corrientes'!AS83*'Serie Gasto Constantes'!$AH$207</f>
        <v>2785538790151.4966</v>
      </c>
      <c r="AT83" s="1">
        <f>+'Serie Gasto $Corrientes'!AT83*'Serie Gasto Constantes'!$AH$207</f>
        <v>2140931115159.1721</v>
      </c>
      <c r="AU83" s="125">
        <f t="shared" si="84"/>
        <v>0.76858779447933434</v>
      </c>
      <c r="AV83" s="1">
        <f>+'Serie Gasto $Corrientes'!AV83*'Serie Gasto Constantes'!$AH$207</f>
        <v>453127563621.50037</v>
      </c>
      <c r="AW83" s="4">
        <f t="shared" si="140"/>
        <v>0.1626714247252885</v>
      </c>
      <c r="AX83" s="3">
        <f>+'Serie Gasto $Corrientes'!AX83*'Serie Gasto Constantes'!$AI$207</f>
        <v>1453978869560.9348</v>
      </c>
      <c r="AY83" s="1">
        <f>+'Serie Gasto $Corrientes'!AY83*'Serie Gasto Constantes'!$AI$207</f>
        <v>1453978869560.9348</v>
      </c>
      <c r="AZ83" s="1">
        <f>+'Serie Gasto $Corrientes'!AZ83*'Serie Gasto Constantes'!$AI$207</f>
        <v>1187710663833.0254</v>
      </c>
      <c r="BA83" s="125">
        <f t="shared" si="85"/>
        <v>0.81686927416743293</v>
      </c>
      <c r="BB83" s="1">
        <f>+'Serie Gasto $Corrientes'!BB83*'Serie Gasto Constantes'!$AI$207</f>
        <v>516313870127.98688</v>
      </c>
      <c r="BC83" s="4">
        <f t="shared" si="141"/>
        <v>0.35510410841383183</v>
      </c>
      <c r="BD83" s="3">
        <f>+'Serie Gasto $Corrientes'!BD83*'Serie Gasto Constantes'!$AJ$207</f>
        <v>2627932976337.3677</v>
      </c>
      <c r="BE83" s="1">
        <f>+'Serie Gasto $Corrientes'!BE83*'Serie Gasto Constantes'!$AJ$207</f>
        <v>2242396879676.7402</v>
      </c>
      <c r="BF83" s="1">
        <f>+'Serie Gasto $Corrientes'!BF83*'Serie Gasto Constantes'!$AJ$207</f>
        <v>1419889733046.4377</v>
      </c>
      <c r="BG83" s="125">
        <f t="shared" si="86"/>
        <v>0.63320179666461474</v>
      </c>
      <c r="BH83" s="1">
        <f>+'Serie Gasto $Corrientes'!BH83*'Serie Gasto Constantes'!$AJ$207</f>
        <v>836886219775.25183</v>
      </c>
      <c r="BI83" s="4">
        <f t="shared" si="142"/>
        <v>0.37321057095650961</v>
      </c>
      <c r="BJ83" s="3">
        <f>+'Serie Gasto $Corrientes'!BJ83*'Serie Gasto Constantes'!$AK$207</f>
        <v>2500785859440.9419</v>
      </c>
      <c r="BK83" s="1">
        <f>+'Serie Gasto $Corrientes'!BK83*'Serie Gasto Constantes'!$AK$207</f>
        <v>2244418630488.6836</v>
      </c>
      <c r="BL83" s="1">
        <f>+'Serie Gasto $Corrientes'!BL83*'Serie Gasto Constantes'!$AK$207</f>
        <v>1760093093015.699</v>
      </c>
      <c r="BM83" s="125">
        <f t="shared" si="87"/>
        <v>0.78420891232419909</v>
      </c>
      <c r="BN83" s="1">
        <f>+'Serie Gasto $Corrientes'!BN83*'Serie Gasto Constantes'!$AK$207</f>
        <v>702337175607.56006</v>
      </c>
      <c r="BO83" s="4">
        <f t="shared" si="143"/>
        <v>0.31292610303035945</v>
      </c>
      <c r="BP83" s="3">
        <f>+'Serie Gasto $Corrientes'!BP83*'Serie Gasto Constantes'!$AL$207</f>
        <v>4046876431055.5649</v>
      </c>
      <c r="BQ83" s="1">
        <f>+'Serie Gasto $Corrientes'!BQ83*'Serie Gasto Constantes'!$AL$207</f>
        <v>3607335358576.7725</v>
      </c>
      <c r="BR83" s="1">
        <f>+'Serie Gasto $Corrientes'!BR83*'Serie Gasto Constantes'!$AL$207</f>
        <v>2074239221506.312</v>
      </c>
      <c r="BS83" s="125">
        <f t="shared" si="88"/>
        <v>0.57500592967454967</v>
      </c>
      <c r="BT83" s="1">
        <f>+'Serie Gasto $Corrientes'!BT83*'Serie Gasto Constantes'!$AL$207</f>
        <v>843703071382.56628</v>
      </c>
      <c r="BU83" s="4">
        <f t="shared" si="144"/>
        <v>0.23388539947542844</v>
      </c>
      <c r="BV83" s="3">
        <f>+'Serie Gasto $Corrientes'!BV83*'Serie Gasto Constantes'!$AM$207</f>
        <v>6405902691018.5459</v>
      </c>
      <c r="BW83" s="1">
        <f>+'Serie Gasto $Corrientes'!BW83*'Serie Gasto Constantes'!$AM$207</f>
        <v>4093582680321.0562</v>
      </c>
      <c r="BX83" s="1">
        <f>+'Serie Gasto $Corrientes'!BX83*'Serie Gasto Constantes'!$AM$207</f>
        <v>2434589407350.7388</v>
      </c>
      <c r="BY83" s="125">
        <f t="shared" si="89"/>
        <v>0.59473317078813615</v>
      </c>
      <c r="BZ83" s="1">
        <f>+'Serie Gasto $Corrientes'!BZ83*'Serie Gasto Constantes'!$AM$207</f>
        <v>797713321000.1051</v>
      </c>
      <c r="CA83" s="4">
        <f t="shared" si="145"/>
        <v>0.19486923394388145</v>
      </c>
      <c r="CB83" s="3">
        <f>+'Serie Gasto $Corrientes'!CB83*'Serie Gasto Constantes'!$AN$207</f>
        <v>3141518831687.5347</v>
      </c>
      <c r="CC83" s="1">
        <f>+'Serie Gasto $Corrientes'!CC83*'Serie Gasto Constantes'!$AN$207</f>
        <v>2339181736341.2212</v>
      </c>
      <c r="CD83" s="1">
        <f>+'Serie Gasto $Corrientes'!CD83*'Serie Gasto Constantes'!$AN$207</f>
        <v>1501363643077.6919</v>
      </c>
      <c r="CE83" s="125">
        <f t="shared" si="90"/>
        <v>0.64183283400032709</v>
      </c>
      <c r="CF83" s="1">
        <f>+'Serie Gasto $Corrientes'!CF83*'Serie Gasto Constantes'!$AN$207</f>
        <v>601423322319.42883</v>
      </c>
      <c r="CG83" s="4">
        <f t="shared" si="97"/>
        <v>0.25710842085323893</v>
      </c>
      <c r="CH83" s="1">
        <f>+'Serie Gasto $Corrientes'!CH83*'Serie Gasto Constantes'!$AO$207</f>
        <v>3656007197807.6753</v>
      </c>
      <c r="CI83" s="1">
        <f>+'Serie Gasto $Corrientes'!CI83*'Serie Gasto Constantes'!$AO$207</f>
        <v>3034176379137.6978</v>
      </c>
      <c r="CJ83" s="1">
        <f>+'Serie Gasto $Corrientes'!CJ83*'Serie Gasto Constantes'!$AO$207</f>
        <v>2368606100472.4541</v>
      </c>
      <c r="CK83" s="125">
        <f t="shared" si="93"/>
        <v>0.78064219231236764</v>
      </c>
      <c r="CL83" s="1">
        <f>+'Serie Gasto $Corrientes'!CL83*'Serie Gasto Constantes'!$AO$207</f>
        <v>847198426297.99805</v>
      </c>
      <c r="CM83" s="4">
        <f t="shared" si="98"/>
        <v>0.27921858205842631</v>
      </c>
      <c r="CN83" s="1">
        <f>+'Serie Gasto $Corrientes'!CN83*'Serie Gasto Constantes'!$AP$207</f>
        <v>3421834748362.5015</v>
      </c>
      <c r="CO83" s="1">
        <f>+'Serie Gasto $Corrientes'!CO83*'Serie Gasto Constantes'!$AP$207</f>
        <v>2912804285787.4648</v>
      </c>
      <c r="CP83" s="1">
        <f>+'Serie Gasto $Corrientes'!CP83*'Serie Gasto Constantes'!$AP$207</f>
        <v>2138591600306.9832</v>
      </c>
      <c r="CQ83" s="125">
        <f t="shared" si="94"/>
        <v>0.73420367126685393</v>
      </c>
      <c r="CR83" s="1">
        <f>+'Serie Gasto $Corrientes'!CR83*'Serie Gasto Constantes'!$AP$207</f>
        <v>789140749354.42957</v>
      </c>
      <c r="CS83" s="4">
        <f t="shared" si="99"/>
        <v>0.27092130878992049</v>
      </c>
      <c r="CT83" s="1">
        <f>+'Serie Gasto $Corrientes'!DC83*'Serie Gasto Constantes'!$AQ$207</f>
        <v>2935351977560.9131</v>
      </c>
      <c r="CU83" s="1">
        <f>+'Serie Gasto $Corrientes'!DD83*'Serie Gasto Constantes'!$AQ$207</f>
        <v>2890398340094.1797</v>
      </c>
      <c r="CV83" s="1">
        <f>+'Serie Gasto $Corrientes'!DE83*'Serie Gasto Constantes'!$AQ$207</f>
        <v>2477474819204.8267</v>
      </c>
      <c r="CW83" s="125">
        <f t="shared" si="95"/>
        <v>0.85713957998055779</v>
      </c>
      <c r="CX83" s="1">
        <f>+'Serie Gasto $Corrientes'!DG83*'Serie Gasto Constantes'!$AQ$207</f>
        <v>1050430761810.7388</v>
      </c>
      <c r="CY83" s="4">
        <f t="shared" si="100"/>
        <v>0.36342076012142738</v>
      </c>
      <c r="CZ83" s="1">
        <f>+'Serie Gasto $Corrientes'!DL83*'Serie Gasto Constantes'!$AR$207</f>
        <v>2183692173124.7998</v>
      </c>
      <c r="DA83" s="1">
        <f>+'Serie Gasto $Corrientes'!DM83*'Serie Gasto Constantes'!$AR$207</f>
        <v>2183692173124.7998</v>
      </c>
      <c r="DB83" s="1">
        <f>+'Serie Gasto $Corrientes'!DN83*'Serie Gasto Constantes'!$AR$207</f>
        <v>351850193704.54199</v>
      </c>
      <c r="DC83" s="125">
        <f t="shared" si="101"/>
        <v>0.16112627871036173</v>
      </c>
      <c r="DD83" s="1">
        <f>+'Serie Gasto $Corrientes'!DP83*'Serie Gasto Constantes'!$AR$207</f>
        <v>4849424065.2467995</v>
      </c>
      <c r="DE83" s="4">
        <f t="shared" si="102"/>
        <v>2.2207452702948582E-3</v>
      </c>
      <c r="DF83" s="1">
        <f>+'Serie Gasto $Corrientes'!DR83*'Serie Gasto Constantes'!$AR$207</f>
        <v>2183692173124.7998</v>
      </c>
      <c r="DG83" s="1">
        <f>+'Serie Gasto $Corrientes'!DS83*'Serie Gasto Constantes'!$AR$207</f>
        <v>2183692173124.7998</v>
      </c>
      <c r="DH83" s="1">
        <f>+'Serie Gasto $Corrientes'!DT83*'Serie Gasto Constantes'!$AR$207</f>
        <v>418754682738.45953</v>
      </c>
      <c r="DI83" s="125">
        <f t="shared" si="103"/>
        <v>0.19176452060971294</v>
      </c>
      <c r="DJ83" s="1">
        <f>+'Serie Gasto $Corrientes'!DV83*'Serie Gasto Constantes'!$AR$207</f>
        <v>54874291412.537994</v>
      </c>
      <c r="DK83" s="4">
        <f t="shared" si="104"/>
        <v>2.5129133166244069E-2</v>
      </c>
      <c r="DL83" s="1">
        <f>+'Serie Gasto $Corrientes'!DX83*'Serie Gasto Constantes'!$AR$207</f>
        <v>2183692173124.7998</v>
      </c>
      <c r="DM83" s="1">
        <f>+'Serie Gasto $Corrientes'!DY83*'Serie Gasto Constantes'!$AR$207</f>
        <v>2183692173124.7998</v>
      </c>
      <c r="DN83" s="1">
        <f>+'Serie Gasto $Corrientes'!DZ83*'Serie Gasto Constantes'!$AR$207</f>
        <v>559070580626.43835</v>
      </c>
      <c r="DO83" s="125">
        <f t="shared" si="105"/>
        <v>0.2560207832894435</v>
      </c>
      <c r="DP83" s="1">
        <f>+'Serie Gasto $Corrientes'!EB83*'Serie Gasto Constantes'!$AR$207</f>
        <v>116445249395.62318</v>
      </c>
      <c r="DQ83" s="4">
        <f t="shared" si="106"/>
        <v>5.332493784093819E-2</v>
      </c>
      <c r="DR83" s="1">
        <f>+'Serie Gasto $Corrientes'!ED83*'Serie Gasto Constantes'!$AR$207</f>
        <v>2183692173124.7998</v>
      </c>
      <c r="DS83" s="1">
        <f>+'Serie Gasto $Corrientes'!EE83*'Serie Gasto Constantes'!$AR$207</f>
        <v>2183692173124.7998</v>
      </c>
      <c r="DT83" s="1">
        <f>+'Serie Gasto $Corrientes'!EF83*'Serie Gasto Constantes'!$AR$207</f>
        <v>663403390403.87878</v>
      </c>
      <c r="DU83" s="125">
        <f t="shared" si="107"/>
        <v>0.30379895049702355</v>
      </c>
      <c r="DV83" s="1">
        <f>+'Serie Gasto $Corrientes'!EH83*'Serie Gasto Constantes'!$AR$207</f>
        <v>161907057848.81158</v>
      </c>
      <c r="DW83" s="4">
        <f t="shared" si="108"/>
        <v>7.4143718533884434E-2</v>
      </c>
      <c r="DX83" s="1">
        <f>+'Serie Gasto $Corrientes'!EJ83*'Serie Gasto Constantes'!$AR$207</f>
        <v>2183692173124.7998</v>
      </c>
      <c r="DY83" s="1">
        <f>+'Serie Gasto $Corrientes'!EK83*'Serie Gasto Constantes'!$AR$207</f>
        <v>2180957972429.9482</v>
      </c>
      <c r="DZ83" s="1">
        <f>+'Serie Gasto $Corrientes'!EL83*'Serie Gasto Constantes'!$AR$207</f>
        <v>831947362747.06677</v>
      </c>
      <c r="EA83" s="125">
        <f t="shared" si="109"/>
        <v>0.38145960319452632</v>
      </c>
      <c r="EB83" s="1">
        <f>+'Serie Gasto $Corrientes'!EN83*'Serie Gasto Constantes'!$AR$207</f>
        <v>216612978674.81998</v>
      </c>
      <c r="EC83" s="4">
        <f t="shared" si="110"/>
        <v>9.9320106766421209E-2</v>
      </c>
      <c r="ED83" s="1">
        <f>+'Serie Gasto $Corrientes'!EP83*'Serie Gasto Constantes'!$AR$207</f>
        <v>2183692173124.7998</v>
      </c>
      <c r="EE83" s="1">
        <f>+'Serie Gasto $Corrientes'!EQ83*'Serie Gasto Constantes'!$AR$207</f>
        <v>2180957972429.9482</v>
      </c>
      <c r="EF83" s="1">
        <f>+'Serie Gasto $Corrientes'!ER83*'Serie Gasto Constantes'!$AR$207</f>
        <v>843952612212.66833</v>
      </c>
      <c r="EG83" s="125">
        <f t="shared" si="111"/>
        <v>0.38696417944833911</v>
      </c>
      <c r="EH83" s="1">
        <f>+'Serie Gasto $Corrientes'!ET83*'Serie Gasto Constantes'!$AR$207</f>
        <v>274498147308.90237</v>
      </c>
      <c r="EI83" s="4">
        <f t="shared" si="112"/>
        <v>0.12586127324730884</v>
      </c>
      <c r="EJ83" s="1">
        <f>+'Serie Gasto $Corrientes'!EV83*'Serie Gasto Constantes'!$AR$207</f>
        <v>2183692173124.7998</v>
      </c>
      <c r="EK83" s="1">
        <f>+'Serie Gasto $Corrientes'!EW83*'Serie Gasto Constantes'!$AR$207</f>
        <v>2180957972429.9482</v>
      </c>
      <c r="EL83" s="1">
        <f>+'Serie Gasto $Corrientes'!EX83*'Serie Gasto Constantes'!$AR$207</f>
        <v>912682424404.88867</v>
      </c>
      <c r="EM83" s="125">
        <f t="shared" si="113"/>
        <v>0.41847776800027436</v>
      </c>
      <c r="EN83" s="1">
        <f>+'Serie Gasto $Corrientes'!EZ83*'Serie Gasto Constantes'!$AR$207</f>
        <v>357913495001.27515</v>
      </c>
      <c r="EO83" s="4">
        <f t="shared" si="114"/>
        <v>0.16410838701421662</v>
      </c>
      <c r="EP83" s="1">
        <f>+'Serie Gasto $Corrientes'!FB83*'Serie Gasto Constantes'!$AR$207</f>
        <v>2183692173124.7998</v>
      </c>
      <c r="EQ83" s="1">
        <f>+'Serie Gasto $Corrientes'!FC83*'Serie Gasto Constantes'!$AR$207</f>
        <v>2180957972429.9482</v>
      </c>
      <c r="ER83" s="1">
        <f>+'Serie Gasto $Corrientes'!FD83*'Serie Gasto Constantes'!$AR$207</f>
        <v>1037028316889.1047</v>
      </c>
      <c r="ES83" s="125">
        <f t="shared" si="115"/>
        <v>0.47549211401523866</v>
      </c>
      <c r="ET83" s="1">
        <f>+'Serie Gasto $Corrientes'!FF83*'Serie Gasto Constantes'!$AR$207</f>
        <v>444055755955.17236</v>
      </c>
      <c r="EU83" s="4">
        <f t="shared" si="116"/>
        <v>0.20360582898368312</v>
      </c>
      <c r="EV83" s="1">
        <f>+'Serie Gasto $Corrientes'!FH83*'Serie Gasto Constantes'!$AR$207</f>
        <v>2183692173124.7998</v>
      </c>
      <c r="EW83" s="1">
        <f>+'Serie Gasto $Corrientes'!FI83*'Serie Gasto Constantes'!$AR$207</f>
        <v>2330644627252.3125</v>
      </c>
      <c r="EX83" s="1">
        <f>+'Serie Gasto $Corrientes'!FJ83*'Serie Gasto Constantes'!$AR$207</f>
        <v>1151725656425.6975</v>
      </c>
      <c r="EY83" s="125">
        <f t="shared" si="117"/>
        <v>0.49416613882636912</v>
      </c>
      <c r="EZ83" s="1">
        <f>+'Serie Gasto $Corrientes'!FL83*'Serie Gasto Constantes'!$AR$207</f>
        <v>521761301755.83954</v>
      </c>
      <c r="FA83" s="4">
        <f t="shared" si="118"/>
        <v>0.22386995239637378</v>
      </c>
      <c r="FB83" s="1">
        <f>+'Serie Gasto $Corrientes'!FQ83*'Serie Gasto Constantes'!$AR$207</f>
        <v>2183692173124.7998</v>
      </c>
      <c r="FC83" s="1">
        <f>+'Serie Gasto $Corrientes'!FR83*'Serie Gasto Constantes'!$AR$207</f>
        <v>2330644627252.3125</v>
      </c>
      <c r="FD83" s="1">
        <f>+'Serie Gasto $Corrientes'!FS83*'Serie Gasto Constantes'!$AR$207</f>
        <v>1236912289406.8511</v>
      </c>
      <c r="FE83" s="125">
        <f t="shared" si="78"/>
        <v>0.53071681325569353</v>
      </c>
      <c r="FF83" s="1">
        <f>+'Serie Gasto $Corrientes'!FU83*'Serie Gasto Constantes'!$AR$207</f>
        <v>597771527415.22314</v>
      </c>
      <c r="FG83" s="4">
        <f t="shared" si="79"/>
        <v>0.25648334388926519</v>
      </c>
      <c r="FH83" s="1">
        <f>+'Serie Gasto $Corrientes'!FW83*'Serie Gasto Constantes'!$AR$207</f>
        <v>2183692173124.7998</v>
      </c>
      <c r="FI83" s="1">
        <f>+'Serie Gasto $Corrientes'!FX83*'Serie Gasto Constantes'!$AR$207</f>
        <v>2330644627252.3125</v>
      </c>
      <c r="FJ83" s="1">
        <f>+'Serie Gasto $Corrientes'!FY83*'Serie Gasto Constantes'!$AR$207</f>
        <v>1331595505938.6563</v>
      </c>
      <c r="FK83" s="125">
        <f t="shared" si="166"/>
        <v>0.57134214730476773</v>
      </c>
      <c r="FL83" s="1">
        <f>+'Serie Gasto $Corrientes'!GA83*'Serie Gasto Constantes'!$AR$207</f>
        <v>689645303775.54236</v>
      </c>
      <c r="FM83" s="4">
        <f t="shared" si="167"/>
        <v>0.29590324312488259</v>
      </c>
      <c r="FN83" s="1">
        <f>+'Serie Gasto $Corrientes'!GC83*'Serie Gasto Constantes'!$AR$207</f>
        <v>2183692173124.7998</v>
      </c>
      <c r="FO83" s="1">
        <f>+'Serie Gasto $Corrientes'!GD83*'Serie Gasto Constantes'!$AR$207</f>
        <v>2287199907994.5132</v>
      </c>
      <c r="FP83" s="1">
        <f>+'Serie Gasto $Corrientes'!GE83*'Serie Gasto Constantes'!$AR$207</f>
        <v>1727520594037.321</v>
      </c>
      <c r="FQ83" s="125">
        <f t="shared" si="119"/>
        <v>0.75529934571922219</v>
      </c>
      <c r="FR83" s="1">
        <f>+'Serie Gasto $Corrientes'!GG83*'Serie Gasto Constantes'!$AR$207</f>
        <v>840795800411.72034</v>
      </c>
      <c r="FS83" s="4">
        <f t="shared" si="120"/>
        <v>0.36760923147682173</v>
      </c>
      <c r="FT83" s="1">
        <f>+'Serie Gasto $Corrientes'!GI83*'Serie Gasto Constantes'!$AS$207</f>
        <v>2765627027000</v>
      </c>
      <c r="FU83" s="1">
        <f>+'Serie Gasto $Corrientes'!GJ83*'Serie Gasto Constantes'!$AS$207</f>
        <v>2765627027000</v>
      </c>
      <c r="FV83" s="1">
        <f>+'Serie Gasto $Corrientes'!GK83*'Serie Gasto Constantes'!$AS$207</f>
        <v>207673917343</v>
      </c>
      <c r="FW83" s="125">
        <f t="shared" si="121"/>
        <v>7.5091078918285384E-2</v>
      </c>
      <c r="FX83" s="1">
        <f>+'Serie Gasto $Corrientes'!GM83*'Serie Gasto Constantes'!$AS$207</f>
        <v>4333251796</v>
      </c>
      <c r="FY83" s="4">
        <f t="shared" si="122"/>
        <v>1.5668243597910139E-3</v>
      </c>
      <c r="FZ83" s="1">
        <f>+'Serie Gasto $Corrientes'!GO83*'Serie Gasto Constantes'!$AS$207</f>
        <v>2765627027000</v>
      </c>
      <c r="GA83" s="1">
        <f>+'Serie Gasto $Corrientes'!GP83*'Serie Gasto Constantes'!$AS$207</f>
        <v>2765627027000</v>
      </c>
      <c r="GB83" s="1">
        <f>+'Serie Gasto $Corrientes'!GQ83*'Serie Gasto Constantes'!$AS$207</f>
        <v>335919613685</v>
      </c>
      <c r="GC83" s="125">
        <f t="shared" si="123"/>
        <v>0.12146237016254036</v>
      </c>
      <c r="GD83" s="1">
        <f>+'Serie Gasto $Corrientes'!GS83*'Serie Gasto Constantes'!$AS$207</f>
        <v>59827652328</v>
      </c>
      <c r="GE83" s="4">
        <f t="shared" si="124"/>
        <v>2.1632581596838726E-2</v>
      </c>
      <c r="GF83" s="1">
        <f>+'Serie Gasto $Corrientes'!GU83*'Serie Gasto Constantes'!$AS$207</f>
        <v>2765627027000</v>
      </c>
      <c r="GG83" s="1">
        <f>+'Serie Gasto $Corrientes'!GV83*'Serie Gasto Constantes'!$AS$207</f>
        <v>2765627027000</v>
      </c>
      <c r="GH83" s="1">
        <f>+'Serie Gasto $Corrientes'!GW83*'Serie Gasto Constantes'!$AS$207</f>
        <v>409319771524</v>
      </c>
      <c r="GI83" s="125">
        <f t="shared" si="125"/>
        <v>0.14800252077663834</v>
      </c>
      <c r="GJ83" s="1">
        <f>+'Serie Gasto $Corrientes'!GY83*'Serie Gasto Constantes'!$AS$207</f>
        <v>108392423064</v>
      </c>
      <c r="GK83" s="4">
        <f t="shared" si="126"/>
        <v>3.9192711817536051E-2</v>
      </c>
      <c r="GL83" s="1">
        <f>+'Serie Gasto $Corrientes'!HA83*'Serie Gasto Constantes'!$AS$207</f>
        <v>2765627027000</v>
      </c>
      <c r="GM83" s="1">
        <f>+'Serie Gasto $Corrientes'!HB83*'Serie Gasto Constantes'!$AS$207</f>
        <v>2765627027000</v>
      </c>
      <c r="GN83" s="1">
        <f>+'Serie Gasto $Corrientes'!HC83*'Serie Gasto Constantes'!$AS$207</f>
        <v>495350844664</v>
      </c>
      <c r="GO83" s="125">
        <f t="shared" si="127"/>
        <v>0.17910977866069286</v>
      </c>
      <c r="GP83" s="1">
        <f>+'Serie Gasto $Corrientes'!HE83*'Serie Gasto Constantes'!$AS$207</f>
        <v>155458799486</v>
      </c>
      <c r="GQ83" s="4">
        <f t="shared" si="128"/>
        <v>5.6211050140999363E-2</v>
      </c>
      <c r="GR83" s="1">
        <f>+'Serie Gasto $Corrientes'!HG83*'Serie Gasto Constantes'!$AS$207</f>
        <v>2765627027000</v>
      </c>
      <c r="GS83" s="1">
        <f>+'Serie Gasto $Corrientes'!HH83*'Serie Gasto Constantes'!$AS$207</f>
        <v>2765627027000</v>
      </c>
      <c r="GT83" s="1">
        <f>+'Serie Gasto $Corrientes'!HI83*'Serie Gasto Constantes'!$AS$207</f>
        <v>565628578815</v>
      </c>
      <c r="GU83" s="125">
        <f t="shared" si="129"/>
        <v>0.20452091814729001</v>
      </c>
      <c r="GV83" s="1">
        <f>+'Serie Gasto $Corrientes'!HK83*'Serie Gasto Constantes'!$AS$207</f>
        <v>221039376479</v>
      </c>
      <c r="GW83" s="4">
        <f t="shared" si="130"/>
        <v>7.9923783764425868E-2</v>
      </c>
      <c r="GX83" s="1">
        <f>+'Serie Gasto $Corrientes'!HM83*'Serie Gasto Constantes'!$AS$207</f>
        <v>2765627027000</v>
      </c>
      <c r="GY83" s="1">
        <f>+'Serie Gasto $Corrientes'!HN83*'Serie Gasto Constantes'!$AS$207</f>
        <v>2765627027000</v>
      </c>
      <c r="GZ83" s="1">
        <f>+'Serie Gasto $Corrientes'!HO83*'Serie Gasto Constantes'!$AS$207</f>
        <v>617091819849</v>
      </c>
      <c r="HA83" s="125">
        <f t="shared" si="131"/>
        <v>0.22312908205788951</v>
      </c>
      <c r="HB83" s="1">
        <f>+'Serie Gasto $Corrientes'!HQ83*'Serie Gasto Constantes'!$AS$207</f>
        <v>306425704295</v>
      </c>
      <c r="HC83" s="4">
        <f t="shared" si="132"/>
        <v>0.11079791356660039</v>
      </c>
    </row>
    <row r="84" spans="1:211" x14ac:dyDescent="0.35">
      <c r="A84" s="28" t="s">
        <v>76</v>
      </c>
      <c r="B84" s="5">
        <f>+'Serie Gasto $Corrientes'!B84*'Serie Gasto Constantes'!$V$207</f>
        <v>86369638177.07431</v>
      </c>
      <c r="C84" s="6">
        <f>+'Serie Gasto $Corrientes'!C84*'Serie Gasto Constantes'!$V$207</f>
        <v>85351315406.39151</v>
      </c>
      <c r="D84" s="7">
        <f t="shared" si="147"/>
        <v>0.98820971359640242</v>
      </c>
      <c r="E84" s="5">
        <f>+'Serie Gasto $Corrientes'!E84*'Serie Gasto Constantes'!$W$207</f>
        <v>80749461705.640594</v>
      </c>
      <c r="F84" s="6">
        <f>+'Serie Gasto $Corrientes'!F84*'Serie Gasto Constantes'!$W$207</f>
        <v>80056254572.7052</v>
      </c>
      <c r="G84" s="7">
        <f t="shared" si="148"/>
        <v>0.99141533431563456</v>
      </c>
      <c r="H84" s="5">
        <f>+'Serie Gasto $Corrientes'!H84*'Serie Gasto Constantes'!$X$207</f>
        <v>78985485594.836609</v>
      </c>
      <c r="I84" s="6">
        <f>+'Serie Gasto $Corrientes'!I84*'Serie Gasto Constantes'!$X$207</f>
        <v>73934356974.25592</v>
      </c>
      <c r="J84" s="7">
        <f t="shared" si="149"/>
        <v>0.93604991369565138</v>
      </c>
      <c r="K84" s="5">
        <f>+'Serie Gasto $Corrientes'!K84*'Serie Gasto Constantes'!$Y$207</f>
        <v>78121757619.380676</v>
      </c>
      <c r="L84" s="6">
        <f>+'Serie Gasto $Corrientes'!L84*'Serie Gasto Constantes'!$Y$207</f>
        <v>72622655285.202606</v>
      </c>
      <c r="M84" s="7">
        <f t="shared" si="150"/>
        <v>0.92960856870411945</v>
      </c>
      <c r="N84" s="5">
        <f>+'Serie Gasto $Corrientes'!N84*'Serie Gasto Constantes'!$Z$207</f>
        <v>76638519106.515839</v>
      </c>
      <c r="O84" s="6">
        <f>+'Serie Gasto $Corrientes'!O84*'Serie Gasto Constantes'!$Z$207</f>
        <v>72289700956.922318</v>
      </c>
      <c r="P84" s="7">
        <f t="shared" si="151"/>
        <v>0.94325545169330149</v>
      </c>
      <c r="Q84" s="5">
        <f>+'Serie Gasto $Corrientes'!Q84*'Serie Gasto Constantes'!$AA$207</f>
        <v>88896967240.564743</v>
      </c>
      <c r="R84" s="6">
        <f>+'Serie Gasto $Corrientes'!R84*'Serie Gasto Constantes'!$AA$207</f>
        <v>83066232710.727615</v>
      </c>
      <c r="S84" s="7">
        <f t="shared" si="133"/>
        <v>0.9344101974361112</v>
      </c>
      <c r="T84" s="5">
        <f>+'Serie Gasto $Corrientes'!T84*'Serie Gasto Constantes'!$AB$207</f>
        <v>89754765091.894562</v>
      </c>
      <c r="U84" s="6">
        <f>+'Serie Gasto $Corrientes'!U84*'Serie Gasto Constantes'!$AB$207</f>
        <v>80448130826.985413</v>
      </c>
      <c r="V84" s="7">
        <f t="shared" si="134"/>
        <v>0.89631041588287108</v>
      </c>
      <c r="W84" s="5">
        <f>+'Serie Gasto $Corrientes'!W84*'Serie Gasto Constantes'!$AC$207</f>
        <v>88412514145.782455</v>
      </c>
      <c r="X84" s="6">
        <f>+'Serie Gasto $Corrientes'!X84*'Serie Gasto Constantes'!$AC$207</f>
        <v>84829189603.457352</v>
      </c>
      <c r="Y84" s="7">
        <f t="shared" si="135"/>
        <v>0.95947039198074835</v>
      </c>
      <c r="Z84" s="5">
        <f>+'Serie Gasto $Corrientes'!Z84*'Serie Gasto Constantes'!$AD$207</f>
        <v>84651988085.046356</v>
      </c>
      <c r="AA84" s="6">
        <f>+'Serie Gasto $Corrientes'!AA84*'Serie Gasto Constantes'!$AD$207</f>
        <v>82472865998.178207</v>
      </c>
      <c r="AB84" s="7">
        <f t="shared" si="136"/>
        <v>0.97425787466823732</v>
      </c>
      <c r="AC84" s="5">
        <f>+'Serie Gasto $Corrientes'!AC84*'Serie Gasto Constantes'!$AE$207</f>
        <v>85390799700.367401</v>
      </c>
      <c r="AD84" s="6">
        <f>+'Serie Gasto $Corrientes'!AD84*'Serie Gasto Constantes'!$AE$207</f>
        <v>81520304018.187469</v>
      </c>
      <c r="AE84" s="7">
        <f t="shared" si="137"/>
        <v>0.95467315336357861</v>
      </c>
      <c r="AF84" s="5">
        <f>+'Serie Gasto $Corrientes'!AF84*'Serie Gasto Constantes'!$AF$207</f>
        <v>92114363648.386627</v>
      </c>
      <c r="AG84" s="6">
        <f>+'Serie Gasto $Corrientes'!AG84*'Serie Gasto Constantes'!$AF$207</f>
        <v>92037570531.215225</v>
      </c>
      <c r="AH84" s="6">
        <f>+'Serie Gasto $Corrientes'!AH84*'Serie Gasto Constantes'!$AF$207</f>
        <v>89879150563.794922</v>
      </c>
      <c r="AI84" s="126">
        <f t="shared" si="146"/>
        <v>0.97654849041578884</v>
      </c>
      <c r="AJ84" s="6">
        <f>+'Serie Gasto $Corrientes'!AJ84*'Serie Gasto Constantes'!$AF$207</f>
        <v>82019750242.591156</v>
      </c>
      <c r="AK84" s="7">
        <f t="shared" si="138"/>
        <v>0.89115509861023057</v>
      </c>
      <c r="AL84" s="5">
        <f>+'Serie Gasto $Corrientes'!AL84*'Serie Gasto Constantes'!$AG$207</f>
        <v>90885010285.176468</v>
      </c>
      <c r="AM84" s="6">
        <f>+'Serie Gasto $Corrientes'!AM84*'Serie Gasto Constantes'!$AG$207</f>
        <v>90885010285.176468</v>
      </c>
      <c r="AN84" s="6">
        <f>+'Serie Gasto $Corrientes'!AN84*'Serie Gasto Constantes'!$AG$207</f>
        <v>86332013160.440277</v>
      </c>
      <c r="AO84" s="126">
        <f t="shared" si="83"/>
        <v>0.94990376179251212</v>
      </c>
      <c r="AP84" s="6">
        <f>+'Serie Gasto $Corrientes'!AP84*'Serie Gasto Constantes'!$AG$207</f>
        <v>80020005193.152771</v>
      </c>
      <c r="AQ84" s="7">
        <f t="shared" si="139"/>
        <v>0.88045327763146219</v>
      </c>
      <c r="AR84" s="5">
        <f>+'Serie Gasto $Corrientes'!AR84*'Serie Gasto Constantes'!$AH$207</f>
        <v>94954984279.720047</v>
      </c>
      <c r="AS84" s="6">
        <f>+'Serie Gasto $Corrientes'!AS84*'Serie Gasto Constantes'!$AH$207</f>
        <v>94954984279.720047</v>
      </c>
      <c r="AT84" s="6">
        <f>+'Serie Gasto $Corrientes'!AT84*'Serie Gasto Constantes'!$AH$207</f>
        <v>91217919009.841537</v>
      </c>
      <c r="AU84" s="126">
        <f t="shared" si="84"/>
        <v>0.96064382193071829</v>
      </c>
      <c r="AV84" s="6">
        <f>+'Serie Gasto $Corrientes'!AV84*'Serie Gasto Constantes'!$AH$207</f>
        <v>81407654788.826843</v>
      </c>
      <c r="AW84" s="7">
        <f t="shared" si="140"/>
        <v>0.85732892703151586</v>
      </c>
      <c r="AX84" s="5">
        <f>+'Serie Gasto $Corrientes'!AX84*'Serie Gasto Constantes'!$AI$207</f>
        <v>92417114463.512634</v>
      </c>
      <c r="AY84" s="6">
        <f>+'Serie Gasto $Corrientes'!AY84*'Serie Gasto Constantes'!$AI$207</f>
        <v>92417114463.512634</v>
      </c>
      <c r="AZ84" s="6">
        <f>+'Serie Gasto $Corrientes'!AZ84*'Serie Gasto Constantes'!$AI$207</f>
        <v>85548562086.516251</v>
      </c>
      <c r="BA84" s="126">
        <f t="shared" si="85"/>
        <v>0.92567878344970222</v>
      </c>
      <c r="BB84" s="6">
        <f>+'Serie Gasto $Corrientes'!BB84*'Serie Gasto Constantes'!$AI$207</f>
        <v>80857552057.985947</v>
      </c>
      <c r="BC84" s="7">
        <f t="shared" si="141"/>
        <v>0.87491967832332029</v>
      </c>
      <c r="BD84" s="5">
        <f>+'Serie Gasto $Corrientes'!BD84*'Serie Gasto Constantes'!$AJ$207</f>
        <v>94635095849.835419</v>
      </c>
      <c r="BE84" s="6">
        <f>+'Serie Gasto $Corrientes'!BE84*'Serie Gasto Constantes'!$AJ$207</f>
        <v>93688744501.01532</v>
      </c>
      <c r="BF84" s="6">
        <f>+'Serie Gasto $Corrientes'!BF84*'Serie Gasto Constantes'!$AJ$207</f>
        <v>83772154654.475021</v>
      </c>
      <c r="BG84" s="126">
        <f t="shared" si="86"/>
        <v>0.89415388263173035</v>
      </c>
      <c r="BH84" s="6">
        <f>+'Serie Gasto $Corrientes'!BH84*'Serie Gasto Constantes'!$AJ$207</f>
        <v>78110290537.956528</v>
      </c>
      <c r="BI84" s="7">
        <f t="shared" si="142"/>
        <v>0.83372117914452393</v>
      </c>
      <c r="BJ84" s="5">
        <f>+'Serie Gasto $Corrientes'!BJ84*'Serie Gasto Constantes'!$AK$207</f>
        <v>98973376668.672562</v>
      </c>
      <c r="BK84" s="6">
        <f>+'Serie Gasto $Corrientes'!BK84*'Serie Gasto Constantes'!$AK$207</f>
        <v>98973376668.672562</v>
      </c>
      <c r="BL84" s="6">
        <f>+'Serie Gasto $Corrientes'!BL84*'Serie Gasto Constantes'!$AK$207</f>
        <v>88483375672.434296</v>
      </c>
      <c r="BM84" s="126">
        <f t="shared" si="87"/>
        <v>0.89401189138615489</v>
      </c>
      <c r="BN84" s="6">
        <f>+'Serie Gasto $Corrientes'!BN84*'Serie Gasto Constantes'!$AK$207</f>
        <v>81725034033.646805</v>
      </c>
      <c r="BO84" s="7">
        <f t="shared" si="143"/>
        <v>0.82572745100162603</v>
      </c>
      <c r="BP84" s="5">
        <f>+'Serie Gasto $Corrientes'!BP84*'Serie Gasto Constantes'!$AL$207</f>
        <v>100432125889.056</v>
      </c>
      <c r="BQ84" s="6">
        <f>+'Serie Gasto $Corrientes'!BQ84*'Serie Gasto Constantes'!$AL$207</f>
        <v>98955697273.056</v>
      </c>
      <c r="BR84" s="6">
        <f>+'Serie Gasto $Corrientes'!BR84*'Serie Gasto Constantes'!$AL$207</f>
        <v>93397537803.148224</v>
      </c>
      <c r="BS84" s="126">
        <f t="shared" si="88"/>
        <v>0.94383183967093154</v>
      </c>
      <c r="BT84" s="6">
        <f>+'Serie Gasto $Corrientes'!BT84*'Serie Gasto Constantes'!$AL$207</f>
        <v>87312107432.69426</v>
      </c>
      <c r="BU84" s="7">
        <f t="shared" si="144"/>
        <v>0.88233532619923138</v>
      </c>
      <c r="BV84" s="5">
        <f>+'Serie Gasto $Corrientes'!BV84*'Serie Gasto Constantes'!$AM$207</f>
        <v>101426305841.99768</v>
      </c>
      <c r="BW84" s="6">
        <f>+'Serie Gasto $Corrientes'!BW84*'Serie Gasto Constantes'!$AM$207</f>
        <v>101223525764.30983</v>
      </c>
      <c r="BX84" s="6">
        <f>+'Serie Gasto $Corrientes'!BX84*'Serie Gasto Constantes'!$AM$207</f>
        <v>97071713638.806946</v>
      </c>
      <c r="BY84" s="126">
        <f t="shared" si="89"/>
        <v>0.95898372345604699</v>
      </c>
      <c r="BZ84" s="6">
        <f>+'Serie Gasto $Corrientes'!BZ84*'Serie Gasto Constantes'!$AM$207</f>
        <v>84854255932.130539</v>
      </c>
      <c r="CA84" s="7">
        <f t="shared" si="145"/>
        <v>0.83828591517061246</v>
      </c>
      <c r="CB84" s="5">
        <f>+'Serie Gasto $Corrientes'!CB84*'Serie Gasto Constantes'!$AN$207</f>
        <v>105011120619.62958</v>
      </c>
      <c r="CC84" s="6">
        <f>+'Serie Gasto $Corrientes'!CC84*'Serie Gasto Constantes'!$AN$207</f>
        <v>102735241575.89806</v>
      </c>
      <c r="CD84" s="6">
        <f>+'Serie Gasto $Corrientes'!CD84*'Serie Gasto Constantes'!$AN$207</f>
        <v>97958946031.46965</v>
      </c>
      <c r="CE84" s="126">
        <f t="shared" si="90"/>
        <v>0.95350869408430017</v>
      </c>
      <c r="CF84" s="6">
        <f>+'Serie Gasto $Corrientes'!CF84*'Serie Gasto Constantes'!$AN$207</f>
        <v>84061149138.133804</v>
      </c>
      <c r="CG84" s="7">
        <f t="shared" si="97"/>
        <v>0.81823089962787177</v>
      </c>
      <c r="CH84" s="6">
        <f>+'Serie Gasto $Corrientes'!CH84*'Serie Gasto Constantes'!$AO$207</f>
        <v>98924296727.65834</v>
      </c>
      <c r="CI84" s="6">
        <f>+'Serie Gasto $Corrientes'!CI84*'Serie Gasto Constantes'!$AO$207</f>
        <v>95405325510.855545</v>
      </c>
      <c r="CJ84" s="6">
        <f>+'Serie Gasto $Corrientes'!CJ84*'Serie Gasto Constantes'!$AO$207</f>
        <v>86452211253.010818</v>
      </c>
      <c r="CK84" s="126">
        <f t="shared" si="93"/>
        <v>0.90615708075094814</v>
      </c>
      <c r="CL84" s="6">
        <f>+'Serie Gasto $Corrientes'!CL84*'Serie Gasto Constantes'!$AO$207</f>
        <v>80677928845.730972</v>
      </c>
      <c r="CM84" s="7">
        <f t="shared" si="98"/>
        <v>0.84563339010411076</v>
      </c>
      <c r="CN84" s="6">
        <f>+'Serie Gasto $Corrientes'!CN84*'Serie Gasto Constantes'!$AP$207</f>
        <v>107015241507.2495</v>
      </c>
      <c r="CO84" s="6">
        <f>+'Serie Gasto $Corrientes'!CO84*'Serie Gasto Constantes'!$AP$207</f>
        <v>107015241507.2495</v>
      </c>
      <c r="CP84" s="6">
        <f>+'Serie Gasto $Corrientes'!CP84*'Serie Gasto Constantes'!$AP$207</f>
        <v>94014167728.268982</v>
      </c>
      <c r="CQ84" s="126">
        <f t="shared" si="94"/>
        <v>0.87851194282358569</v>
      </c>
      <c r="CR84" s="6">
        <f>+'Serie Gasto $Corrientes'!CR84*'Serie Gasto Constantes'!$AP$207</f>
        <v>89475433649.059967</v>
      </c>
      <c r="CS84" s="7">
        <f t="shared" si="99"/>
        <v>0.83609990865645678</v>
      </c>
      <c r="CT84" s="6">
        <f>+'Serie Gasto $Corrientes'!DC84*'Serie Gasto Constantes'!$AQ$207</f>
        <v>111762118908.57578</v>
      </c>
      <c r="CU84" s="6">
        <f>+'Serie Gasto $Corrientes'!DD84*'Serie Gasto Constantes'!$AQ$207</f>
        <v>111762118908.57578</v>
      </c>
      <c r="CV84" s="6">
        <f>+'Serie Gasto $Corrientes'!DE84*'Serie Gasto Constantes'!$AQ$207</f>
        <v>106736991534.68387</v>
      </c>
      <c r="CW84" s="126">
        <f t="shared" si="95"/>
        <v>0.95503729328894893</v>
      </c>
      <c r="CX84" s="6">
        <f>+'Serie Gasto $Corrientes'!DG84*'Serie Gasto Constantes'!$AQ$207</f>
        <v>101380985136.50916</v>
      </c>
      <c r="CY84" s="7">
        <f t="shared" si="100"/>
        <v>0.90711402151780385</v>
      </c>
      <c r="CZ84" s="6">
        <f>+'Serie Gasto $Corrientes'!DL84*'Serie Gasto Constantes'!$AR$207</f>
        <v>124697808627.59999</v>
      </c>
      <c r="DA84" s="6">
        <f>+'Serie Gasto $Corrientes'!DM84*'Serie Gasto Constantes'!$AR$207</f>
        <v>124697808627.59999</v>
      </c>
      <c r="DB84" s="6">
        <f>+'Serie Gasto $Corrientes'!DN84*'Serie Gasto Constantes'!$AR$207</f>
        <v>5795340012.4151993</v>
      </c>
      <c r="DC84" s="126">
        <f t="shared" si="101"/>
        <v>4.6475075032974461E-2</v>
      </c>
      <c r="DD84" s="6">
        <f>+'Serie Gasto $Corrientes'!DP84*'Serie Gasto Constantes'!$AR$207</f>
        <v>4846996306.0427999</v>
      </c>
      <c r="DE84" s="7">
        <f t="shared" si="102"/>
        <v>3.8869939731803672E-2</v>
      </c>
      <c r="DF84" s="6">
        <f>+'Serie Gasto $Corrientes'!DR84*'Serie Gasto Constantes'!$AR$207</f>
        <v>124697808627.59999</v>
      </c>
      <c r="DG84" s="6">
        <f>+'Serie Gasto $Corrientes'!DS84*'Serie Gasto Constantes'!$AR$207</f>
        <v>124697808627.59999</v>
      </c>
      <c r="DH84" s="6">
        <f>+'Serie Gasto $Corrientes'!DT84*'Serie Gasto Constantes'!$AR$207</f>
        <v>12116646320.329199</v>
      </c>
      <c r="DI84" s="126">
        <f t="shared" si="103"/>
        <v>9.7168077399937255E-2</v>
      </c>
      <c r="DJ84" s="6">
        <f>+'Serie Gasto $Corrientes'!DV84*'Serie Gasto Constantes'!$AR$207</f>
        <v>11150313987.181198</v>
      </c>
      <c r="DK84" s="7">
        <f t="shared" si="104"/>
        <v>8.9418684336953477E-2</v>
      </c>
      <c r="DL84" s="6">
        <f>+'Serie Gasto $Corrientes'!DX84*'Serie Gasto Constantes'!$AR$207</f>
        <v>124697808627.59999</v>
      </c>
      <c r="DM84" s="6">
        <f>+'Serie Gasto $Corrientes'!DY84*'Serie Gasto Constantes'!$AR$207</f>
        <v>124697808627.59999</v>
      </c>
      <c r="DN84" s="6">
        <f>+'Serie Gasto $Corrientes'!DZ84*'Serie Gasto Constantes'!$AR$207</f>
        <v>19095246582.2976</v>
      </c>
      <c r="DO84" s="126">
        <f t="shared" si="105"/>
        <v>0.15313217443398724</v>
      </c>
      <c r="DP84" s="6">
        <f>+'Serie Gasto $Corrientes'!EB84*'Serie Gasto Constantes'!$AR$207</f>
        <v>16660435202.767199</v>
      </c>
      <c r="DQ84" s="7">
        <f t="shared" si="106"/>
        <v>0.13360647942516979</v>
      </c>
      <c r="DR84" s="6">
        <f>+'Serie Gasto $Corrientes'!ED84*'Serie Gasto Constantes'!$AR$207</f>
        <v>124697808627.59999</v>
      </c>
      <c r="DS84" s="6">
        <f>+'Serie Gasto $Corrientes'!EE84*'Serie Gasto Constantes'!$AR$207</f>
        <v>124697808627.59999</v>
      </c>
      <c r="DT84" s="6">
        <f>+'Serie Gasto $Corrientes'!EF84*'Serie Gasto Constantes'!$AR$207</f>
        <v>25650198359.401199</v>
      </c>
      <c r="DU84" s="126">
        <f t="shared" si="107"/>
        <v>0.20569887026646524</v>
      </c>
      <c r="DV84" s="6">
        <f>+'Serie Gasto $Corrientes'!EH84*'Serie Gasto Constantes'!$AR$207</f>
        <v>23177894461.207199</v>
      </c>
      <c r="DW84" s="7">
        <f t="shared" si="108"/>
        <v>0.18587250823650095</v>
      </c>
      <c r="DX84" s="6">
        <f>+'Serie Gasto $Corrientes'!EJ84*'Serie Gasto Constantes'!$AR$207</f>
        <v>124697808627.59999</v>
      </c>
      <c r="DY84" s="6">
        <f>+'Serie Gasto $Corrientes'!EK84*'Serie Gasto Constantes'!$AR$207</f>
        <v>121963607932.74838</v>
      </c>
      <c r="DZ84" s="6">
        <f>+'Serie Gasto $Corrientes'!EL84*'Serie Gasto Constantes'!$AR$207</f>
        <v>40565514324.425995</v>
      </c>
      <c r="EA84" s="126">
        <f t="shared" si="109"/>
        <v>0.33260342992472075</v>
      </c>
      <c r="EB84" s="6">
        <f>+'Serie Gasto $Corrientes'!EN84*'Serie Gasto Constantes'!$AR$207</f>
        <v>31935205119.027596</v>
      </c>
      <c r="EC84" s="7">
        <f t="shared" si="110"/>
        <v>0.26184208273534265</v>
      </c>
      <c r="ED84" s="6">
        <f>+'Serie Gasto $Corrientes'!EP84*'Serie Gasto Constantes'!$AR$207</f>
        <v>124697808627.59999</v>
      </c>
      <c r="EE84" s="6">
        <f>+'Serie Gasto $Corrientes'!EQ84*'Serie Gasto Constantes'!$AR$207</f>
        <v>121963607932.74838</v>
      </c>
      <c r="EF84" s="6">
        <f>+'Serie Gasto $Corrientes'!ER84*'Serie Gasto Constantes'!$AR$207</f>
        <v>52570763790.027596</v>
      </c>
      <c r="EG84" s="126">
        <f t="shared" si="111"/>
        <v>0.43103647621686869</v>
      </c>
      <c r="EH84" s="6">
        <f>+'Serie Gasto $Corrientes'!ET84*'Serie Gasto Constantes'!$AR$207</f>
        <v>46146452481.745193</v>
      </c>
      <c r="EI84" s="7">
        <f t="shared" si="112"/>
        <v>0.37836247437998621</v>
      </c>
      <c r="EJ84" s="6">
        <f>+'Serie Gasto $Corrientes'!EV84*'Serie Gasto Constantes'!$AR$207</f>
        <v>124697808627.59999</v>
      </c>
      <c r="EK84" s="6">
        <f>+'Serie Gasto $Corrientes'!EW84*'Serie Gasto Constantes'!$AR$207</f>
        <v>121963607932.74838</v>
      </c>
      <c r="EL84" s="6">
        <f>+'Serie Gasto $Corrientes'!EX84*'Serie Gasto Constantes'!$AR$207</f>
        <v>60594636468.677994</v>
      </c>
      <c r="EM84" s="126">
        <f t="shared" si="113"/>
        <v>0.49682554899565051</v>
      </c>
      <c r="EN84" s="6">
        <f>+'Serie Gasto $Corrientes'!EZ84*'Serie Gasto Constantes'!$AR$207</f>
        <v>56454998357.393997</v>
      </c>
      <c r="EO84" s="7">
        <f t="shared" si="114"/>
        <v>0.46288396444063618</v>
      </c>
      <c r="EP84" s="6">
        <f>+'Serie Gasto $Corrientes'!FB84*'Serie Gasto Constantes'!$AR$207</f>
        <v>124697808627.59999</v>
      </c>
      <c r="EQ84" s="6">
        <f>+'Serie Gasto $Corrientes'!FC84*'Serie Gasto Constantes'!$AR$207</f>
        <v>121963607932.74838</v>
      </c>
      <c r="ER84" s="6">
        <f>+'Serie Gasto $Corrientes'!FD84*'Serie Gasto Constantes'!$AR$207</f>
        <v>67485270939.574791</v>
      </c>
      <c r="ES84" s="126">
        <f t="shared" si="115"/>
        <v>0.55332301235944625</v>
      </c>
      <c r="ET84" s="6">
        <f>+'Serie Gasto $Corrientes'!FF84*'Serie Gasto Constantes'!$AR$207</f>
        <v>63157836808.856392</v>
      </c>
      <c r="EU84" s="7">
        <f t="shared" si="116"/>
        <v>0.51784165686277561</v>
      </c>
      <c r="EV84" s="6">
        <f>+'Serie Gasto $Corrientes'!FH84*'Serie Gasto Constantes'!$AR$207</f>
        <v>124697808627.59999</v>
      </c>
      <c r="EW84" s="6">
        <f>+'Serie Gasto $Corrientes'!FI84*'Serie Gasto Constantes'!$AR$207</f>
        <v>121963607932.74838</v>
      </c>
      <c r="EX84" s="6">
        <f>+'Serie Gasto $Corrientes'!FJ84*'Serie Gasto Constantes'!$AR$207</f>
        <v>74872211658.987595</v>
      </c>
      <c r="EY84" s="126">
        <f t="shared" si="117"/>
        <v>0.61388977358125285</v>
      </c>
      <c r="EZ84" s="6">
        <f>+'Serie Gasto $Corrientes'!FL84*'Serie Gasto Constantes'!$AR$207</f>
        <v>69896358810.57959</v>
      </c>
      <c r="FA84" s="7">
        <f t="shared" si="118"/>
        <v>0.57309192467576842</v>
      </c>
      <c r="FB84" s="6">
        <f>+'Serie Gasto $Corrientes'!FQ84*'Serie Gasto Constantes'!$AR$207</f>
        <v>124697808627.59999</v>
      </c>
      <c r="FC84" s="6">
        <f>+'Serie Gasto $Corrientes'!FR84*'Serie Gasto Constantes'!$AR$207</f>
        <v>121963607932.74838</v>
      </c>
      <c r="FD84" s="6">
        <f>+'Serie Gasto $Corrientes'!FS84*'Serie Gasto Constantes'!$AR$207</f>
        <v>82202435754.301193</v>
      </c>
      <c r="FE84" s="126">
        <f t="shared" si="78"/>
        <v>0.6739915057254473</v>
      </c>
      <c r="FF84" s="6">
        <f>+'Serie Gasto $Corrientes'!FU84*'Serie Gasto Constantes'!$AR$207</f>
        <v>76755372542.768387</v>
      </c>
      <c r="FG84" s="7">
        <f t="shared" si="79"/>
        <v>0.6293301243194761</v>
      </c>
      <c r="FH84" s="6">
        <f>+'Serie Gasto $Corrientes'!FW84*'Serie Gasto Constantes'!$AR$207</f>
        <v>124697808627.59999</v>
      </c>
      <c r="FI84" s="6">
        <f>+'Serie Gasto $Corrientes'!FX84*'Serie Gasto Constantes'!$AR$207</f>
        <v>121963607932.74838</v>
      </c>
      <c r="FJ84" s="6">
        <f>+'Serie Gasto $Corrientes'!FY84*'Serie Gasto Constantes'!$AR$207</f>
        <v>90481556439.612</v>
      </c>
      <c r="FK84" s="126">
        <f t="shared" si="166"/>
        <v>0.74187339955951603</v>
      </c>
      <c r="FL84" s="6">
        <f>+'Serie Gasto $Corrientes'!GA84*'Serie Gasto Constantes'!$AR$207</f>
        <v>84635921556.841187</v>
      </c>
      <c r="FM84" s="7">
        <f t="shared" si="167"/>
        <v>0.69394406242483453</v>
      </c>
      <c r="FN84" s="6">
        <f>+'Serie Gasto $Corrientes'!GC84*'Serie Gasto Constantes'!$AR$207</f>
        <v>124697808627.59999</v>
      </c>
      <c r="FO84" s="6">
        <f>+'Serie Gasto $Corrientes'!GD84*'Serie Gasto Constantes'!$AR$207</f>
        <v>121963607932.74838</v>
      </c>
      <c r="FP84" s="6">
        <f>+'Serie Gasto $Corrientes'!GE84*'Serie Gasto Constantes'!$AR$207</f>
        <v>112627121770.59718</v>
      </c>
      <c r="FQ84" s="126">
        <f t="shared" si="119"/>
        <v>0.92344858994906576</v>
      </c>
      <c r="FR84" s="6">
        <f>+'Serie Gasto $Corrientes'!GG84*'Serie Gasto Constantes'!$AR$207</f>
        <v>106355459784.88078</v>
      </c>
      <c r="FS84" s="7">
        <f t="shared" si="120"/>
        <v>0.87202618541365184</v>
      </c>
      <c r="FT84" s="6">
        <f>+'Serie Gasto $Corrientes'!GI84*'Serie Gasto Constantes'!$AS$207</f>
        <v>124077407000</v>
      </c>
      <c r="FU84" s="6">
        <f>+'Serie Gasto $Corrientes'!GJ84*'Serie Gasto Constantes'!$AS$207</f>
        <v>124077407000</v>
      </c>
      <c r="FV84" s="6">
        <f>+'Serie Gasto $Corrientes'!GK84*'Serie Gasto Constantes'!$AS$207</f>
        <v>7362228144</v>
      </c>
      <c r="FW84" s="126">
        <f t="shared" si="121"/>
        <v>5.9335767260191054E-2</v>
      </c>
      <c r="FX84" s="6">
        <f>+'Serie Gasto $Corrientes'!GM84*'Serie Gasto Constantes'!$AS$207</f>
        <v>4333251796</v>
      </c>
      <c r="FY84" s="7">
        <f t="shared" si="122"/>
        <v>3.4923777831688568E-2</v>
      </c>
      <c r="FZ84" s="6">
        <f>+'Serie Gasto $Corrientes'!GO84*'Serie Gasto Constantes'!$AS$207</f>
        <v>124077407000</v>
      </c>
      <c r="GA84" s="6">
        <f>+'Serie Gasto $Corrientes'!GP84*'Serie Gasto Constantes'!$AS$207</f>
        <v>124077407000</v>
      </c>
      <c r="GB84" s="6">
        <f>+'Serie Gasto $Corrientes'!GQ84*'Serie Gasto Constantes'!$AS$207</f>
        <v>13661195993</v>
      </c>
      <c r="GC84" s="126">
        <f t="shared" si="123"/>
        <v>0.11010220412649339</v>
      </c>
      <c r="GD84" s="6">
        <f>+'Serie Gasto $Corrientes'!GS84*'Serie Gasto Constantes'!$AS$207</f>
        <v>10197639849</v>
      </c>
      <c r="GE84" s="7">
        <f t="shared" si="124"/>
        <v>8.2187725352771107E-2</v>
      </c>
      <c r="GF84" s="6">
        <f>+'Serie Gasto $Corrientes'!GU84*'Serie Gasto Constantes'!$AS$207</f>
        <v>124077407000</v>
      </c>
      <c r="GG84" s="6">
        <f>+'Serie Gasto $Corrientes'!GV84*'Serie Gasto Constantes'!$AS$207</f>
        <v>124077407000</v>
      </c>
      <c r="GH84" s="6">
        <f>+'Serie Gasto $Corrientes'!GW84*'Serie Gasto Constantes'!$AS$207</f>
        <v>20088219388</v>
      </c>
      <c r="GI84" s="126">
        <f t="shared" si="125"/>
        <v>0.16190070274437635</v>
      </c>
      <c r="GJ84" s="6">
        <f>+'Serie Gasto $Corrientes'!GY84*'Serie Gasto Constantes'!$AS$207</f>
        <v>16444723921</v>
      </c>
      <c r="GK84" s="7">
        <f t="shared" si="126"/>
        <v>0.13253600569683086</v>
      </c>
      <c r="GL84" s="6">
        <f>+'Serie Gasto $Corrientes'!HA84*'Serie Gasto Constantes'!$AS$207</f>
        <v>124077407000</v>
      </c>
      <c r="GM84" s="6">
        <f>+'Serie Gasto $Corrientes'!HB84*'Serie Gasto Constantes'!$AS$207</f>
        <v>124077407000</v>
      </c>
      <c r="GN84" s="6">
        <f>+'Serie Gasto $Corrientes'!HC84*'Serie Gasto Constantes'!$AS$207</f>
        <v>27626914906</v>
      </c>
      <c r="GO84" s="126">
        <f t="shared" si="127"/>
        <v>0.22265870615751987</v>
      </c>
      <c r="GP84" s="6">
        <f>+'Serie Gasto $Corrientes'!HE84*'Serie Gasto Constantes'!$AS$207</f>
        <v>23486054074</v>
      </c>
      <c r="GQ84" s="7">
        <f t="shared" si="128"/>
        <v>0.18928550041346368</v>
      </c>
      <c r="GR84" s="6">
        <f>+'Serie Gasto $Corrientes'!HG84*'Serie Gasto Constantes'!$AS$207</f>
        <v>124077407000</v>
      </c>
      <c r="GS84" s="6">
        <f>+'Serie Gasto $Corrientes'!HH84*'Serie Gasto Constantes'!$AS$207</f>
        <v>124077407000</v>
      </c>
      <c r="GT84" s="6">
        <f>+'Serie Gasto $Corrientes'!HI84*'Serie Gasto Constantes'!$AS$207</f>
        <v>37591426493</v>
      </c>
      <c r="GU84" s="126">
        <f t="shared" si="129"/>
        <v>0.30296753778066943</v>
      </c>
      <c r="GV84" s="6">
        <f>+'Serie Gasto $Corrientes'!HK84*'Serie Gasto Constantes'!$AS$207</f>
        <v>30807893760</v>
      </c>
      <c r="GW84" s="7">
        <f t="shared" si="130"/>
        <v>0.24829575750241137</v>
      </c>
      <c r="GX84" s="6">
        <f>+'Serie Gasto $Corrientes'!HM84*'Serie Gasto Constantes'!$AS$207</f>
        <v>124077407000</v>
      </c>
      <c r="GY84" s="6">
        <f>+'Serie Gasto $Corrientes'!HN84*'Serie Gasto Constantes'!$AS$207</f>
        <v>124077407000</v>
      </c>
      <c r="GZ84" s="6">
        <f>+'Serie Gasto $Corrientes'!HO84*'Serie Gasto Constantes'!$AS$207</f>
        <v>51531093850</v>
      </c>
      <c r="HA84" s="126">
        <f t="shared" si="131"/>
        <v>0.4153140776870039</v>
      </c>
      <c r="HB84" s="6">
        <f>+'Serie Gasto $Corrientes'!HQ84*'Serie Gasto Constantes'!$AS$207</f>
        <v>43720440408</v>
      </c>
      <c r="HC84" s="7">
        <f t="shared" si="132"/>
        <v>0.35236423346596857</v>
      </c>
    </row>
    <row r="85" spans="1:211" x14ac:dyDescent="0.35">
      <c r="A85" s="28" t="s">
        <v>79</v>
      </c>
      <c r="B85" s="5">
        <f>+'Serie Gasto $Corrientes'!B85*'Serie Gasto Constantes'!$V$207</f>
        <v>22211181215.021656</v>
      </c>
      <c r="C85" s="6">
        <f>+'Serie Gasto $Corrientes'!C85*'Serie Gasto Constantes'!$V$207</f>
        <v>21151074232.012497</v>
      </c>
      <c r="D85" s="7">
        <f t="shared" ref="D85:D86" si="168">+C85/B85</f>
        <v>0.95227147206866258</v>
      </c>
      <c r="E85" s="5">
        <f>+'Serie Gasto $Corrientes'!E85*'Serie Gasto Constantes'!$W$207</f>
        <v>24331475033.654835</v>
      </c>
      <c r="F85" s="6">
        <f>+'Serie Gasto $Corrientes'!F85*'Serie Gasto Constantes'!$W$207</f>
        <v>23924676219.952812</v>
      </c>
      <c r="G85" s="7">
        <f t="shared" ref="G85:G86" si="169">+F85/E85</f>
        <v>0.9832809637254073</v>
      </c>
      <c r="H85" s="5">
        <f>+'Serie Gasto $Corrientes'!H85*'Serie Gasto Constantes'!$X$207</f>
        <v>23892077057.911976</v>
      </c>
      <c r="I85" s="6">
        <f>+'Serie Gasto $Corrientes'!I85*'Serie Gasto Constantes'!$X$207</f>
        <v>20735002418.017021</v>
      </c>
      <c r="J85" s="7">
        <f t="shared" ref="J85:J86" si="170">+I85/H85</f>
        <v>0.86786102220235917</v>
      </c>
      <c r="K85" s="5">
        <f>+'Serie Gasto $Corrientes'!K85*'Serie Gasto Constantes'!$Y$207</f>
        <v>8946957485.9644279</v>
      </c>
      <c r="L85" s="6">
        <f>+'Serie Gasto $Corrientes'!L85*'Serie Gasto Constantes'!$Y$207</f>
        <v>7740488630.7547026</v>
      </c>
      <c r="M85" s="7">
        <f t="shared" ref="M85:M86" si="171">+L85/K85</f>
        <v>0.86515316999076186</v>
      </c>
      <c r="N85" s="5">
        <f>+'Serie Gasto $Corrientes'!N85*'Serie Gasto Constantes'!$Z$207</f>
        <v>32497813084.441208</v>
      </c>
      <c r="O85" s="6">
        <f>+'Serie Gasto $Corrientes'!O85*'Serie Gasto Constantes'!$Z$207</f>
        <v>30934255991.654709</v>
      </c>
      <c r="P85" s="7">
        <f t="shared" ref="P85:P86" si="172">+O85/N85</f>
        <v>0.9518873135024869</v>
      </c>
      <c r="Q85" s="5">
        <f>+'Serie Gasto $Corrientes'!Q85*'Serie Gasto Constantes'!$AA$207</f>
        <v>29293940481.251064</v>
      </c>
      <c r="R85" s="6">
        <f>+'Serie Gasto $Corrientes'!R85*'Serie Gasto Constantes'!$AA$207</f>
        <v>27481135479.330448</v>
      </c>
      <c r="S85" s="7">
        <f t="shared" ref="S85:S86" si="173">+R85/Q85</f>
        <v>0.93811672406855395</v>
      </c>
      <c r="T85" s="5">
        <f>+'Serie Gasto $Corrientes'!T85*'Serie Gasto Constantes'!$AB$207</f>
        <v>25359565726.685158</v>
      </c>
      <c r="U85" s="6">
        <f>+'Serie Gasto $Corrientes'!U85*'Serie Gasto Constantes'!$AB$207</f>
        <v>24299973575.581631</v>
      </c>
      <c r="V85" s="7">
        <f t="shared" ref="V85:V86" si="174">+U85/T85</f>
        <v>0.95821725961227533</v>
      </c>
      <c r="W85" s="5">
        <f>+'Serie Gasto $Corrientes'!W85*'Serie Gasto Constantes'!$AC$207</f>
        <v>22768766096.989773</v>
      </c>
      <c r="X85" s="6">
        <f>+'Serie Gasto $Corrientes'!X85*'Serie Gasto Constantes'!$AC$207</f>
        <v>22768766096.989773</v>
      </c>
      <c r="Y85" s="7">
        <f t="shared" ref="Y85:Y86" si="175">+X85/W85</f>
        <v>1</v>
      </c>
      <c r="Z85" s="5">
        <f>+'Serie Gasto $Corrientes'!Z85*'Serie Gasto Constantes'!$AD$207</f>
        <v>13515477681.183716</v>
      </c>
      <c r="AA85" s="6">
        <f>+'Serie Gasto $Corrientes'!AA85*'Serie Gasto Constantes'!$AD$207</f>
        <v>13474220026.568562</v>
      </c>
      <c r="AB85" s="7">
        <f t="shared" ref="AB85:AB86" si="176">+AA85/Z85</f>
        <v>0.99694737725233395</v>
      </c>
      <c r="AC85" s="5">
        <f>+'Serie Gasto $Corrientes'!AC85*'Serie Gasto Constantes'!$AE$207</f>
        <v>13713836125.475784</v>
      </c>
      <c r="AD85" s="6">
        <f>+'Serie Gasto $Corrientes'!AD85*'Serie Gasto Constantes'!$AE$207</f>
        <v>0</v>
      </c>
      <c r="AE85" s="7">
        <f t="shared" ref="AE85:AE86" si="177">+AD85/AC85</f>
        <v>0</v>
      </c>
      <c r="AF85" s="5">
        <f>+'Serie Gasto $Corrientes'!AF85*'Serie Gasto Constantes'!$AF$207</f>
        <v>0</v>
      </c>
      <c r="AG85" s="6">
        <f>+'Serie Gasto $Corrientes'!AG85*'Serie Gasto Constantes'!$AF$207</f>
        <v>0</v>
      </c>
      <c r="AH85" s="6"/>
      <c r="AI85" s="126"/>
      <c r="AJ85" s="6"/>
      <c r="AK85" s="7"/>
      <c r="AL85" s="5">
        <f>+'Serie Gasto $Corrientes'!AL85*'Serie Gasto Constantes'!$AG$207</f>
        <v>22552503733.333332</v>
      </c>
      <c r="AM85" s="6">
        <f>+'Serie Gasto $Corrientes'!AM85*'Serie Gasto Constantes'!$AG$207</f>
        <v>22552503733.333332</v>
      </c>
      <c r="AN85" s="6">
        <v>0</v>
      </c>
      <c r="AO85" s="126"/>
      <c r="AP85" s="6"/>
      <c r="AQ85" s="7"/>
      <c r="AR85" s="5"/>
      <c r="AS85" s="6"/>
      <c r="AT85" s="6"/>
      <c r="AU85" s="126"/>
      <c r="AV85" s="6"/>
      <c r="AW85" s="7"/>
      <c r="AX85" s="5"/>
      <c r="AY85" s="6"/>
      <c r="AZ85" s="6"/>
      <c r="BA85" s="126"/>
      <c r="BB85" s="6"/>
      <c r="BC85" s="7"/>
      <c r="BD85" s="5">
        <f>+'Serie Gasto $Corrientes'!BD85*'Serie Gasto Constantes'!$AJ$207</f>
        <v>0</v>
      </c>
      <c r="BE85" s="6">
        <f>+'Serie Gasto $Corrientes'!BE85*'Serie Gasto Constantes'!$AJ$207</f>
        <v>0</v>
      </c>
      <c r="BF85" s="6"/>
      <c r="BG85" s="126"/>
      <c r="BH85" s="6"/>
      <c r="BI85" s="7"/>
      <c r="BJ85" s="5"/>
      <c r="BK85" s="6"/>
      <c r="BL85" s="6"/>
      <c r="BM85" s="126"/>
      <c r="BN85" s="6"/>
      <c r="BO85" s="7"/>
      <c r="BP85" s="5"/>
      <c r="BQ85" s="6"/>
      <c r="BR85" s="6"/>
      <c r="BS85" s="126"/>
      <c r="BT85" s="6"/>
      <c r="BU85" s="7"/>
      <c r="BV85" s="5"/>
      <c r="BW85" s="6"/>
      <c r="BX85" s="6"/>
      <c r="BY85" s="126"/>
      <c r="BZ85" s="6"/>
      <c r="CA85" s="7"/>
      <c r="CB85" s="5"/>
      <c r="CC85" s="6"/>
      <c r="CD85" s="6"/>
      <c r="CE85" s="126"/>
      <c r="CF85" s="6"/>
      <c r="CG85" s="7"/>
      <c r="CH85" s="6">
        <f>+'Serie Gasto $Corrientes'!CH85*'Serie Gasto Constantes'!$AO$207</f>
        <v>0</v>
      </c>
      <c r="CI85" s="6"/>
      <c r="CJ85" s="6"/>
      <c r="CK85" s="126"/>
      <c r="CL85" s="6"/>
      <c r="CM85" s="7"/>
      <c r="CN85" s="6">
        <f>+'Serie Gasto $Corrientes'!CN85*'Serie Gasto Constantes'!$AP$207</f>
        <v>0</v>
      </c>
      <c r="CO85" s="6"/>
      <c r="CP85" s="6"/>
      <c r="CQ85" s="126"/>
      <c r="CR85" s="6"/>
      <c r="CS85" s="7"/>
      <c r="CT85" s="6"/>
      <c r="CU85" s="6"/>
      <c r="CV85" s="6"/>
      <c r="CW85" s="126"/>
      <c r="CX85" s="6"/>
      <c r="CY85" s="7"/>
      <c r="CZ85" s="6">
        <f>+'Serie Gasto $Corrientes'!DL85*'Serie Gasto Constantes'!$AR$207</f>
        <v>0</v>
      </c>
      <c r="DA85" s="6">
        <f>+'Serie Gasto $Corrientes'!DM85*'Serie Gasto Constantes'!$AR$207</f>
        <v>0</v>
      </c>
      <c r="DB85" s="6">
        <f>+'Serie Gasto $Corrientes'!DN85*'Serie Gasto Constantes'!$AR$207</f>
        <v>0</v>
      </c>
      <c r="DC85" s="126">
        <f t="shared" si="101"/>
        <v>0</v>
      </c>
      <c r="DD85" s="6">
        <f>+'Serie Gasto $Corrientes'!DP85*'Serie Gasto Constantes'!$AR$207</f>
        <v>0</v>
      </c>
      <c r="DE85" s="7">
        <f t="shared" si="102"/>
        <v>0</v>
      </c>
      <c r="DF85" s="6">
        <f>+'Serie Gasto $Corrientes'!DR85*'Serie Gasto Constantes'!$AR$207</f>
        <v>0</v>
      </c>
      <c r="DG85" s="6">
        <f>+'Serie Gasto $Corrientes'!DS85*'Serie Gasto Constantes'!$AR$207</f>
        <v>0</v>
      </c>
      <c r="DH85" s="6">
        <f>+'Serie Gasto $Corrientes'!DT85*'Serie Gasto Constantes'!$AR$207</f>
        <v>0</v>
      </c>
      <c r="DI85" s="126">
        <f t="shared" si="103"/>
        <v>0</v>
      </c>
      <c r="DJ85" s="6">
        <f>+'Serie Gasto $Corrientes'!DV85*'Serie Gasto Constantes'!$AR$207</f>
        <v>0</v>
      </c>
      <c r="DK85" s="7">
        <f t="shared" si="104"/>
        <v>0</v>
      </c>
      <c r="DL85" s="6">
        <f>+'Serie Gasto $Corrientes'!DX85*'Serie Gasto Constantes'!$AR$207</f>
        <v>0</v>
      </c>
      <c r="DM85" s="6">
        <f>+'Serie Gasto $Corrientes'!DY85*'Serie Gasto Constantes'!$AR$207</f>
        <v>0</v>
      </c>
      <c r="DN85" s="6">
        <f>+'Serie Gasto $Corrientes'!DZ85*'Serie Gasto Constantes'!$AR$207</f>
        <v>0</v>
      </c>
      <c r="DO85" s="126">
        <f t="shared" si="105"/>
        <v>0</v>
      </c>
      <c r="DP85" s="6">
        <f>+'Serie Gasto $Corrientes'!EB85*'Serie Gasto Constantes'!$AR$207</f>
        <v>0</v>
      </c>
      <c r="DQ85" s="7">
        <f t="shared" si="106"/>
        <v>0</v>
      </c>
      <c r="DR85" s="6">
        <f>+'Serie Gasto $Corrientes'!ED85*'Serie Gasto Constantes'!$AR$207</f>
        <v>0</v>
      </c>
      <c r="DS85" s="6">
        <f>+'Serie Gasto $Corrientes'!EE85*'Serie Gasto Constantes'!$AR$207</f>
        <v>0</v>
      </c>
      <c r="DT85" s="6">
        <f>+'Serie Gasto $Corrientes'!EF85*'Serie Gasto Constantes'!$AR$207</f>
        <v>0</v>
      </c>
      <c r="DU85" s="126">
        <f t="shared" si="107"/>
        <v>0</v>
      </c>
      <c r="DV85" s="6">
        <f>+'Serie Gasto $Corrientes'!EH85*'Serie Gasto Constantes'!$AR$207</f>
        <v>0</v>
      </c>
      <c r="DW85" s="7">
        <f t="shared" si="108"/>
        <v>0</v>
      </c>
      <c r="DX85" s="6">
        <f>+'Serie Gasto $Corrientes'!EJ85*'Serie Gasto Constantes'!$AR$207</f>
        <v>0</v>
      </c>
      <c r="DY85" s="6">
        <f>+'Serie Gasto $Corrientes'!EK85*'Serie Gasto Constantes'!$AR$207</f>
        <v>0</v>
      </c>
      <c r="DZ85" s="6">
        <f>+'Serie Gasto $Corrientes'!EL85*'Serie Gasto Constantes'!$AR$207</f>
        <v>0</v>
      </c>
      <c r="EA85" s="126">
        <f t="shared" si="109"/>
        <v>0</v>
      </c>
      <c r="EB85" s="6">
        <f>+'Serie Gasto $Corrientes'!EN85*'Serie Gasto Constantes'!$AR$207</f>
        <v>0</v>
      </c>
      <c r="EC85" s="7">
        <f t="shared" si="110"/>
        <v>0</v>
      </c>
      <c r="ED85" s="6">
        <f>+'Serie Gasto $Corrientes'!EP85*'Serie Gasto Constantes'!$AR$207</f>
        <v>0</v>
      </c>
      <c r="EE85" s="6">
        <f>+'Serie Gasto $Corrientes'!EQ85*'Serie Gasto Constantes'!$AR$207</f>
        <v>0</v>
      </c>
      <c r="EF85" s="6">
        <f>+'Serie Gasto $Corrientes'!ER85*'Serie Gasto Constantes'!$AR$207</f>
        <v>0</v>
      </c>
      <c r="EG85" s="126">
        <f t="shared" si="111"/>
        <v>0</v>
      </c>
      <c r="EH85" s="6">
        <f>+'Serie Gasto $Corrientes'!ET85*'Serie Gasto Constantes'!$AR$207</f>
        <v>0</v>
      </c>
      <c r="EI85" s="7">
        <f t="shared" si="112"/>
        <v>0</v>
      </c>
      <c r="EJ85" s="6">
        <f>+'Serie Gasto $Corrientes'!EV85*'Serie Gasto Constantes'!$AR$207</f>
        <v>0</v>
      </c>
      <c r="EK85" s="6">
        <f>+'Serie Gasto $Corrientes'!EW85*'Serie Gasto Constantes'!$AR$207</f>
        <v>0</v>
      </c>
      <c r="EL85" s="6">
        <f>+'Serie Gasto $Corrientes'!EX85*'Serie Gasto Constantes'!$AR$207</f>
        <v>0</v>
      </c>
      <c r="EM85" s="126">
        <f t="shared" si="113"/>
        <v>0</v>
      </c>
      <c r="EN85" s="6">
        <f>+'Serie Gasto $Corrientes'!EZ85*'Serie Gasto Constantes'!$AR$207</f>
        <v>0</v>
      </c>
      <c r="EO85" s="7">
        <f t="shared" si="114"/>
        <v>0</v>
      </c>
      <c r="EP85" s="6">
        <f>+'Serie Gasto $Corrientes'!FB85*'Serie Gasto Constantes'!$AR$207</f>
        <v>0</v>
      </c>
      <c r="EQ85" s="6">
        <f>+'Serie Gasto $Corrientes'!FC85*'Serie Gasto Constantes'!$AR$207</f>
        <v>0</v>
      </c>
      <c r="ER85" s="6">
        <f>+'Serie Gasto $Corrientes'!FD85*'Serie Gasto Constantes'!$AR$207</f>
        <v>0</v>
      </c>
      <c r="ES85" s="126">
        <f t="shared" si="115"/>
        <v>0</v>
      </c>
      <c r="ET85" s="6">
        <f>+'Serie Gasto $Corrientes'!FF85*'Serie Gasto Constantes'!$AR$207</f>
        <v>0</v>
      </c>
      <c r="EU85" s="7">
        <f t="shared" si="116"/>
        <v>0</v>
      </c>
      <c r="EV85" s="6">
        <f>+'Serie Gasto $Corrientes'!FH85*'Serie Gasto Constantes'!$AR$207</f>
        <v>0</v>
      </c>
      <c r="EW85" s="6">
        <f>+'Serie Gasto $Corrientes'!FI85*'Serie Gasto Constantes'!$AR$207</f>
        <v>0</v>
      </c>
      <c r="EX85" s="6">
        <f>+'Serie Gasto $Corrientes'!FJ85*'Serie Gasto Constantes'!$AR$207</f>
        <v>0</v>
      </c>
      <c r="EY85" s="126">
        <f t="shared" si="117"/>
        <v>0</v>
      </c>
      <c r="EZ85" s="6">
        <f>+'Serie Gasto $Corrientes'!FL85*'Serie Gasto Constantes'!$AR$207</f>
        <v>0</v>
      </c>
      <c r="FA85" s="7">
        <f t="shared" si="118"/>
        <v>0</v>
      </c>
      <c r="FB85" s="6">
        <f>+'Serie Gasto $Corrientes'!FQ85*'Serie Gasto Constantes'!$AR$207</f>
        <v>0</v>
      </c>
      <c r="FC85" s="6">
        <f>+'Serie Gasto $Corrientes'!FR85*'Serie Gasto Constantes'!$AR$207</f>
        <v>0</v>
      </c>
      <c r="FD85" s="6">
        <f>+'Serie Gasto $Corrientes'!FS85*'Serie Gasto Constantes'!$AR$207</f>
        <v>0</v>
      </c>
      <c r="FE85" s="126">
        <f t="shared" si="78"/>
        <v>0</v>
      </c>
      <c r="FF85" s="6">
        <f>+'Serie Gasto $Corrientes'!FU85*'Serie Gasto Constantes'!$AR$207</f>
        <v>0</v>
      </c>
      <c r="FG85" s="7">
        <f t="shared" si="79"/>
        <v>0</v>
      </c>
      <c r="FH85" s="6">
        <f>+'Serie Gasto $Corrientes'!FW85*'Serie Gasto Constantes'!$AR$207</f>
        <v>0</v>
      </c>
      <c r="FI85" s="6">
        <f>+'Serie Gasto $Corrientes'!FX85*'Serie Gasto Constantes'!$AR$207</f>
        <v>0</v>
      </c>
      <c r="FJ85" s="6">
        <f>+'Serie Gasto $Corrientes'!FY85*'Serie Gasto Constantes'!$AR$207</f>
        <v>0</v>
      </c>
      <c r="FK85" s="126">
        <f t="shared" si="166"/>
        <v>0</v>
      </c>
      <c r="FL85" s="6">
        <f>+'Serie Gasto $Corrientes'!GA85*'Serie Gasto Constantes'!$AR$207</f>
        <v>0</v>
      </c>
      <c r="FM85" s="7">
        <f t="shared" si="167"/>
        <v>0</v>
      </c>
      <c r="FN85" s="6">
        <f>+'Serie Gasto $Corrientes'!GC85*'Serie Gasto Constantes'!$AR$207</f>
        <v>0</v>
      </c>
      <c r="FO85" s="6">
        <f>+'Serie Gasto $Corrientes'!GD85*'Serie Gasto Constantes'!$AR$207</f>
        <v>0</v>
      </c>
      <c r="FP85" s="6">
        <f>+'Serie Gasto $Corrientes'!GE85*'Serie Gasto Constantes'!$AR$207</f>
        <v>0</v>
      </c>
      <c r="FQ85" s="126">
        <f t="shared" si="119"/>
        <v>0</v>
      </c>
      <c r="FR85" s="6">
        <f>+'Serie Gasto $Corrientes'!GG85*'Serie Gasto Constantes'!$AR$207</f>
        <v>0</v>
      </c>
      <c r="FS85" s="7">
        <f t="shared" si="120"/>
        <v>0</v>
      </c>
      <c r="FT85" s="6">
        <f>+'Serie Gasto $Corrientes'!GI85*'Serie Gasto Constantes'!$AS$207</f>
        <v>0</v>
      </c>
      <c r="FU85" s="6">
        <f>+'Serie Gasto $Corrientes'!GJ85*'Serie Gasto Constantes'!$AS$207</f>
        <v>0</v>
      </c>
      <c r="FV85" s="6">
        <f>+'Serie Gasto $Corrientes'!GK85*'Serie Gasto Constantes'!$AS$207</f>
        <v>0</v>
      </c>
      <c r="FW85" s="126">
        <f t="shared" si="121"/>
        <v>0</v>
      </c>
      <c r="FX85" s="6">
        <f>+'Serie Gasto $Corrientes'!GM85*'Serie Gasto Constantes'!$AS$207</f>
        <v>0</v>
      </c>
      <c r="FY85" s="7">
        <f t="shared" si="122"/>
        <v>0</v>
      </c>
      <c r="FZ85" s="6">
        <f>+'Serie Gasto $Corrientes'!GO85*'Serie Gasto Constantes'!$AS$207</f>
        <v>0</v>
      </c>
      <c r="GA85" s="6">
        <f>+'Serie Gasto $Corrientes'!GP85*'Serie Gasto Constantes'!$AS$207</f>
        <v>0</v>
      </c>
      <c r="GB85" s="6">
        <f>+'Serie Gasto $Corrientes'!GQ85*'Serie Gasto Constantes'!$AS$207</f>
        <v>0</v>
      </c>
      <c r="GC85" s="126">
        <f t="shared" si="123"/>
        <v>0</v>
      </c>
      <c r="GD85" s="6">
        <f>+'Serie Gasto $Corrientes'!GS85*'Serie Gasto Constantes'!$AS$207</f>
        <v>0</v>
      </c>
      <c r="GE85" s="7">
        <f t="shared" si="124"/>
        <v>0</v>
      </c>
      <c r="GF85" s="6">
        <f>+'Serie Gasto $Corrientes'!GU85*'Serie Gasto Constantes'!$AS$207</f>
        <v>0</v>
      </c>
      <c r="GG85" s="6">
        <f>+'Serie Gasto $Corrientes'!GV85*'Serie Gasto Constantes'!$AS$207</f>
        <v>0</v>
      </c>
      <c r="GH85" s="6">
        <f>+'Serie Gasto $Corrientes'!GW85*'Serie Gasto Constantes'!$AS$207</f>
        <v>0</v>
      </c>
      <c r="GI85" s="126">
        <f t="shared" si="125"/>
        <v>0</v>
      </c>
      <c r="GJ85" s="6">
        <f>+'Serie Gasto $Corrientes'!GY85*'Serie Gasto Constantes'!$AS$207</f>
        <v>0</v>
      </c>
      <c r="GK85" s="7">
        <f t="shared" si="126"/>
        <v>0</v>
      </c>
      <c r="GL85" s="6">
        <f>+'Serie Gasto $Corrientes'!HA85*'Serie Gasto Constantes'!$AS$207</f>
        <v>0</v>
      </c>
      <c r="GM85" s="6">
        <f>+'Serie Gasto $Corrientes'!HB85*'Serie Gasto Constantes'!$AS$207</f>
        <v>0</v>
      </c>
      <c r="GN85" s="6">
        <f>+'Serie Gasto $Corrientes'!HC85*'Serie Gasto Constantes'!$AS$207</f>
        <v>0</v>
      </c>
      <c r="GO85" s="126">
        <f t="shared" si="127"/>
        <v>0</v>
      </c>
      <c r="GP85" s="6">
        <f>+'Serie Gasto $Corrientes'!HE85*'Serie Gasto Constantes'!$AS$207</f>
        <v>0</v>
      </c>
      <c r="GQ85" s="7">
        <f t="shared" si="128"/>
        <v>0</v>
      </c>
      <c r="GR85" s="6">
        <f>+'Serie Gasto $Corrientes'!HG85*'Serie Gasto Constantes'!$AS$207</f>
        <v>0</v>
      </c>
      <c r="GS85" s="6">
        <f>+'Serie Gasto $Corrientes'!HH85*'Serie Gasto Constantes'!$AS$207</f>
        <v>0</v>
      </c>
      <c r="GT85" s="6">
        <f>+'Serie Gasto $Corrientes'!HI85*'Serie Gasto Constantes'!$AS$207</f>
        <v>0</v>
      </c>
      <c r="GU85" s="126">
        <f t="shared" si="129"/>
        <v>0</v>
      </c>
      <c r="GV85" s="6">
        <f>+'Serie Gasto $Corrientes'!HK85*'Serie Gasto Constantes'!$AS$207</f>
        <v>0</v>
      </c>
      <c r="GW85" s="7">
        <f t="shared" si="130"/>
        <v>0</v>
      </c>
      <c r="GX85" s="6">
        <f>+'Serie Gasto $Corrientes'!HM85*'Serie Gasto Constantes'!$AS$207</f>
        <v>0</v>
      </c>
      <c r="GY85" s="6">
        <f>+'Serie Gasto $Corrientes'!HN85*'Serie Gasto Constantes'!$AS$207</f>
        <v>0</v>
      </c>
      <c r="GZ85" s="6">
        <f>+'Serie Gasto $Corrientes'!HO85*'Serie Gasto Constantes'!$AS$207</f>
        <v>0</v>
      </c>
      <c r="HA85" s="126">
        <f t="shared" si="131"/>
        <v>0</v>
      </c>
      <c r="HB85" s="6">
        <f>+'Serie Gasto $Corrientes'!HQ85*'Serie Gasto Constantes'!$AS$207</f>
        <v>0</v>
      </c>
      <c r="HC85" s="7">
        <f t="shared" si="132"/>
        <v>0</v>
      </c>
    </row>
    <row r="86" spans="1:211" x14ac:dyDescent="0.35">
      <c r="A86" s="28" t="s">
        <v>185</v>
      </c>
      <c r="B86" s="5">
        <f>+'Serie Gasto $Corrientes'!B86*'Serie Gasto Constantes'!$V$207</f>
        <v>1196735636798.3704</v>
      </c>
      <c r="C86" s="6">
        <f>+'Serie Gasto $Corrientes'!C86*'Serie Gasto Constantes'!$V$207</f>
        <v>1063354616593.9912</v>
      </c>
      <c r="D86" s="7">
        <f t="shared" si="168"/>
        <v>0.88854596111033035</v>
      </c>
      <c r="E86" s="5">
        <f>+'Serie Gasto $Corrientes'!E86*'Serie Gasto Constantes'!$W$207</f>
        <v>1032036294019.2535</v>
      </c>
      <c r="F86" s="6">
        <f>+'Serie Gasto $Corrientes'!F86*'Serie Gasto Constantes'!$W$207</f>
        <v>997770657102.18445</v>
      </c>
      <c r="G86" s="7">
        <f t="shared" si="169"/>
        <v>0.96679803111998908</v>
      </c>
      <c r="H86" s="5">
        <f>+'Serie Gasto $Corrientes'!H86*'Serie Gasto Constantes'!$X$207</f>
        <v>849365823440.94067</v>
      </c>
      <c r="I86" s="6">
        <f>+'Serie Gasto $Corrientes'!I86*'Serie Gasto Constantes'!$X$207</f>
        <v>725743289004.01807</v>
      </c>
      <c r="J86" s="7">
        <f t="shared" si="170"/>
        <v>0.85445313311983229</v>
      </c>
      <c r="K86" s="5">
        <f>+'Serie Gasto $Corrientes'!K86*'Serie Gasto Constantes'!$Y$207</f>
        <v>1180887258056.0938</v>
      </c>
      <c r="L86" s="6">
        <f>+'Serie Gasto $Corrientes'!L86*'Serie Gasto Constantes'!$Y$207</f>
        <v>1087843010004.5728</v>
      </c>
      <c r="M86" s="7">
        <f t="shared" si="171"/>
        <v>0.92120818696554918</v>
      </c>
      <c r="N86" s="5">
        <f>+'Serie Gasto $Corrientes'!N86*'Serie Gasto Constantes'!$Z$207</f>
        <v>2171754394114.5366</v>
      </c>
      <c r="O86" s="6">
        <f>+'Serie Gasto $Corrientes'!O86*'Serie Gasto Constantes'!$Z$207</f>
        <v>1802784194669.229</v>
      </c>
      <c r="P86" s="7">
        <f t="shared" si="172"/>
        <v>0.83010500614378013</v>
      </c>
      <c r="Q86" s="5">
        <f>+'Serie Gasto $Corrientes'!Q86*'Serie Gasto Constantes'!$AA$207</f>
        <v>2767694652551.3247</v>
      </c>
      <c r="R86" s="6">
        <f>+'Serie Gasto $Corrientes'!R86*'Serie Gasto Constantes'!$AA$207</f>
        <v>2107067325373.0986</v>
      </c>
      <c r="S86" s="7">
        <f t="shared" si="173"/>
        <v>0.76130772714784678</v>
      </c>
      <c r="T86" s="5">
        <f>+'Serie Gasto $Corrientes'!T86*'Serie Gasto Constantes'!$AB$207</f>
        <v>2321722616190.2285</v>
      </c>
      <c r="U86" s="6">
        <f>+'Serie Gasto $Corrientes'!U86*'Serie Gasto Constantes'!$AB$207</f>
        <v>2112927481710.9253</v>
      </c>
      <c r="V86" s="7">
        <f t="shared" si="174"/>
        <v>0.91006887169755002</v>
      </c>
      <c r="W86" s="5">
        <f>+'Serie Gasto $Corrientes'!W86*'Serie Gasto Constantes'!$AC$207</f>
        <v>2707293047896.3726</v>
      </c>
      <c r="X86" s="6">
        <f>+'Serie Gasto $Corrientes'!X86*'Serie Gasto Constantes'!$AC$207</f>
        <v>2471191834407.9941</v>
      </c>
      <c r="Y86" s="7">
        <f t="shared" si="175"/>
        <v>0.91279066975337808</v>
      </c>
      <c r="Z86" s="5">
        <f>+'Serie Gasto $Corrientes'!Z86*'Serie Gasto Constantes'!$AD$207</f>
        <v>2458387500854.5044</v>
      </c>
      <c r="AA86" s="6">
        <f>+'Serie Gasto $Corrientes'!AA86*'Serie Gasto Constantes'!$AD$207</f>
        <v>1561544973063.6084</v>
      </c>
      <c r="AB86" s="7">
        <f t="shared" si="176"/>
        <v>0.63519073885660216</v>
      </c>
      <c r="AC86" s="5">
        <f>+'Serie Gasto $Corrientes'!AC86*'Serie Gasto Constantes'!$AE$207</f>
        <v>2214373716865.3281</v>
      </c>
      <c r="AD86" s="6">
        <f>+'Serie Gasto $Corrientes'!AD86*'Serie Gasto Constantes'!$AE$207</f>
        <v>1488234452266.627</v>
      </c>
      <c r="AE86" s="7">
        <f t="shared" si="177"/>
        <v>0.67207917115877558</v>
      </c>
      <c r="AF86" s="5">
        <f>+'Serie Gasto $Corrientes'!AF86*'Serie Gasto Constantes'!$AF$207</f>
        <v>2711582393637.2529</v>
      </c>
      <c r="AG86" s="6">
        <f>+'Serie Gasto $Corrientes'!AG86*'Serie Gasto Constantes'!$AF$207</f>
        <v>2278620681671.2046</v>
      </c>
      <c r="AH86" s="6">
        <f>+'Serie Gasto $Corrientes'!AH86*'Serie Gasto Constantes'!$AF$207</f>
        <v>1548694069198.6755</v>
      </c>
      <c r="AI86" s="126">
        <f t="shared" ref="AI86" si="178">+AH86/AG86</f>
        <v>0.6796629564789255</v>
      </c>
      <c r="AJ86" s="6">
        <f>+'Serie Gasto $Corrientes'!AJ86*'Serie Gasto Constantes'!$AF$207</f>
        <v>760802674108.28796</v>
      </c>
      <c r="AK86" s="7">
        <f t="shared" si="138"/>
        <v>0.33388737328158274</v>
      </c>
      <c r="AL86" s="5">
        <f>+'Serie Gasto $Corrientes'!AL86*'Serie Gasto Constantes'!$AG$207</f>
        <v>2374033118138.792</v>
      </c>
      <c r="AM86" s="6">
        <f>+'Serie Gasto $Corrientes'!AM86*'Serie Gasto Constantes'!$AG$207</f>
        <v>1370264555522.333</v>
      </c>
      <c r="AN86" s="6">
        <f>+'Serie Gasto $Corrientes'!AN86*'Serie Gasto Constantes'!$AG$207</f>
        <v>916781832655.45935</v>
      </c>
      <c r="AO86" s="126">
        <f t="shared" ref="AO86:AO87" si="179">+AN86/AM86</f>
        <v>0.66905462084727862</v>
      </c>
      <c r="AP86" s="6">
        <f>+'Serie Gasto $Corrientes'!AP86*'Serie Gasto Constantes'!$AG$207</f>
        <v>252632551413.00351</v>
      </c>
      <c r="AQ86" s="7">
        <f t="shared" si="139"/>
        <v>0.18436771964571627</v>
      </c>
      <c r="AR86" s="5">
        <f>+'Serie Gasto $Corrientes'!AR86*'Serie Gasto Constantes'!$AH$207</f>
        <v>3405221076694.3931</v>
      </c>
      <c r="AS86" s="6">
        <f>+'Serie Gasto $Corrientes'!AS86*'Serie Gasto Constantes'!$AH$207</f>
        <v>2690583805871.7764</v>
      </c>
      <c r="AT86" s="6">
        <f>+'Serie Gasto $Corrientes'!AT86*'Serie Gasto Constantes'!$AH$207</f>
        <v>2049713196149.3306</v>
      </c>
      <c r="AU86" s="126">
        <f t="shared" ref="AU86:AU87" si="180">+AT86/AS86</f>
        <v>0.76180983163436633</v>
      </c>
      <c r="AV86" s="6">
        <f>+'Serie Gasto $Corrientes'!AV86*'Serie Gasto Constantes'!$AH$207</f>
        <v>371719908832.67352</v>
      </c>
      <c r="AW86" s="7">
        <f t="shared" si="140"/>
        <v>0.13815585599729444</v>
      </c>
      <c r="AX86" s="5">
        <f>+'Serie Gasto $Corrientes'!AX86*'Serie Gasto Constantes'!$AI$207</f>
        <v>1361561755097.4224</v>
      </c>
      <c r="AY86" s="6">
        <f>+'Serie Gasto $Corrientes'!AY86*'Serie Gasto Constantes'!$AI$207</f>
        <v>1361561755097.4224</v>
      </c>
      <c r="AZ86" s="6">
        <f>+'Serie Gasto $Corrientes'!AZ86*'Serie Gasto Constantes'!$AI$207</f>
        <v>1102162101746.509</v>
      </c>
      <c r="BA86" s="126">
        <f t="shared" ref="BA86:BA87" si="181">+AZ86/AY86</f>
        <v>0.8094837399921293</v>
      </c>
      <c r="BB86" s="6">
        <f>+'Serie Gasto $Corrientes'!BB86*'Serie Gasto Constantes'!$AI$207</f>
        <v>435456318070.00092</v>
      </c>
      <c r="BC86" s="7">
        <f t="shared" si="141"/>
        <v>0.3198212027032466</v>
      </c>
      <c r="BD86" s="5">
        <f>+'Serie Gasto $Corrientes'!BD86*'Serie Gasto Constantes'!$AJ$207</f>
        <v>2533297880487.5322</v>
      </c>
      <c r="BE86" s="6">
        <f>+'Serie Gasto $Corrientes'!BE86*'Serie Gasto Constantes'!$AJ$207</f>
        <v>2148578027925.3757</v>
      </c>
      <c r="BF86" s="6">
        <f>+'Serie Gasto $Corrientes'!BF86*'Serie Gasto Constantes'!$AJ$207</f>
        <v>1335987471141.6135</v>
      </c>
      <c r="BG86" s="126">
        <f t="shared" ref="BG86:BG87" si="182">+BF86/BE86</f>
        <v>0.62180076952179231</v>
      </c>
      <c r="BH86" s="6">
        <f>+'Serie Gasto $Corrientes'!BH86*'Serie Gasto Constantes'!$AJ$207</f>
        <v>758775929237.29529</v>
      </c>
      <c r="BI86" s="7">
        <f t="shared" si="142"/>
        <v>0.35315260575849516</v>
      </c>
      <c r="BJ86" s="5">
        <f>+'Serie Gasto $Corrientes'!BJ86*'Serie Gasto Constantes'!$AK$207</f>
        <v>2401812482772.2695</v>
      </c>
      <c r="BK86" s="6">
        <f>+'Serie Gasto $Corrientes'!BK86*'Serie Gasto Constantes'!$AK$207</f>
        <v>2145445253820.011</v>
      </c>
      <c r="BL86" s="6">
        <f>+'Serie Gasto $Corrientes'!BL86*'Serie Gasto Constantes'!$AK$207</f>
        <v>1671609717343.2646</v>
      </c>
      <c r="BM86" s="126">
        <f t="shared" ref="BM86:BM87" si="183">+BL86/BK86</f>
        <v>0.77914349684147288</v>
      </c>
      <c r="BN86" s="6">
        <f>+'Serie Gasto $Corrientes'!BN86*'Serie Gasto Constantes'!$AK$207</f>
        <v>620612141573.91321</v>
      </c>
      <c r="BO86" s="7">
        <f t="shared" si="143"/>
        <v>0.28926962385495508</v>
      </c>
      <c r="BP86" s="5">
        <f>+'Serie Gasto $Corrientes'!BP86*'Serie Gasto Constantes'!$AL$207</f>
        <v>3946444305166.5088</v>
      </c>
      <c r="BQ86" s="6">
        <f>+'Serie Gasto $Corrientes'!BQ86*'Serie Gasto Constantes'!$AL$207</f>
        <v>3508379661303.7163</v>
      </c>
      <c r="BR86" s="6">
        <f>+'Serie Gasto $Corrientes'!BR86*'Serie Gasto Constantes'!$AL$207</f>
        <v>1980841683703.1638</v>
      </c>
      <c r="BS86" s="126">
        <f t="shared" ref="BS86:BS87" si="184">+BR86/BQ86</f>
        <v>0.56460300051080603</v>
      </c>
      <c r="BT86" s="6">
        <f>+'Serie Gasto $Corrientes'!BT86*'Serie Gasto Constantes'!$AL$207</f>
        <v>756390963949.87207</v>
      </c>
      <c r="BU86" s="7">
        <f t="shared" si="144"/>
        <v>0.21559552755724182</v>
      </c>
      <c r="BV86" s="5">
        <f>+'Serie Gasto $Corrientes'!BV86*'Serie Gasto Constantes'!$AM$207</f>
        <v>6187768426795.0459</v>
      </c>
      <c r="BW86" s="6">
        <f>+'Serie Gasto $Corrientes'!BW86*'Serie Gasto Constantes'!$AM$207</f>
        <v>3875651196175.2437</v>
      </c>
      <c r="BX86" s="6">
        <f>+'Serie Gasto $Corrientes'!BX86*'Serie Gasto Constantes'!$AM$207</f>
        <v>2337517693711.9316</v>
      </c>
      <c r="BY86" s="126">
        <f t="shared" ref="BY86:BY87" si="185">+BX86/BW86</f>
        <v>0.60312901636214145</v>
      </c>
      <c r="BZ86" s="6">
        <f>+'Serie Gasto $Corrientes'!BZ86*'Serie Gasto Constantes'!$AM$207</f>
        <v>712859065067.97461</v>
      </c>
      <c r="CA86" s="7">
        <f t="shared" si="145"/>
        <v>0.18393271968630007</v>
      </c>
      <c r="CB86" s="5">
        <f>+'Serie Gasto $Corrientes'!CB86*'Serie Gasto Constantes'!$AN$207</f>
        <v>2921658582512.729</v>
      </c>
      <c r="CC86" s="6">
        <f>+'Serie Gasto $Corrientes'!CC86*'Serie Gasto Constantes'!$AN$207</f>
        <v>2152637737683.0508</v>
      </c>
      <c r="CD86" s="6">
        <f>+'Serie Gasto $Corrientes'!CD86*'Serie Gasto Constantes'!$AN$207</f>
        <v>1319595939963.9497</v>
      </c>
      <c r="CE86" s="126">
        <f t="shared" ref="CE86:CE87" si="186">+CD86/CC86</f>
        <v>0.61301347498640013</v>
      </c>
      <c r="CF86" s="6">
        <f>+'Serie Gasto $Corrientes'!CF86*'Serie Gasto Constantes'!$AN$207</f>
        <v>433553416099.02271</v>
      </c>
      <c r="CG86" s="7">
        <f t="shared" si="97"/>
        <v>0.20140565619074827</v>
      </c>
      <c r="CH86" s="6">
        <f>+'Serie Gasto $Corrientes'!CH86*'Serie Gasto Constantes'!$AO$207</f>
        <v>3554364499213.0391</v>
      </c>
      <c r="CI86" s="6">
        <f>+'Serie Gasto $Corrientes'!CI86*'Serie Gasto Constantes'!$AO$207</f>
        <v>2936052651759.8647</v>
      </c>
      <c r="CJ86" s="6">
        <f>+'Serie Gasto $Corrientes'!CJ86*'Serie Gasto Constantes'!$AO$207</f>
        <v>2279435487470.7158</v>
      </c>
      <c r="CK86" s="126">
        <f t="shared" ref="CK86:CK87" si="187">+CJ86/CI86</f>
        <v>0.77636056223461325</v>
      </c>
      <c r="CL86" s="6">
        <f>+'Serie Gasto $Corrientes'!CL86*'Serie Gasto Constantes'!$AO$207</f>
        <v>763802095703.53979</v>
      </c>
      <c r="CM86" s="7">
        <f t="shared" si="98"/>
        <v>0.26014591231724615</v>
      </c>
      <c r="CN86" s="6">
        <f>+'Serie Gasto $Corrientes'!CN86*'Serie Gasto Constantes'!$AP$207</f>
        <v>3296796586598.1704</v>
      </c>
      <c r="CO86" s="6">
        <f>+'Serie Gasto $Corrientes'!CO86*'Serie Gasto Constantes'!$AP$207</f>
        <v>2796164019719.645</v>
      </c>
      <c r="CP86" s="6">
        <f>+'Serie Gasto $Corrientes'!CP86*'Serie Gasto Constantes'!$AP$207</f>
        <v>2035312866423.2852</v>
      </c>
      <c r="CQ86" s="126">
        <f t="shared" ref="CQ86:CQ87" si="188">+CP86/CO86</f>
        <v>0.72789466285577697</v>
      </c>
      <c r="CR86" s="6">
        <f>+'Serie Gasto $Corrientes'!CR86*'Serie Gasto Constantes'!$AP$207</f>
        <v>690400749549.94067</v>
      </c>
      <c r="CS86" s="7">
        <f t="shared" si="99"/>
        <v>0.24690996117572642</v>
      </c>
      <c r="CT86" s="6">
        <f>+'Serie Gasto $Corrientes'!DC86*'Serie Gasto Constantes'!$AQ$207</f>
        <v>2821830595498.1113</v>
      </c>
      <c r="CU86" s="6">
        <f>+'Serie Gasto $Corrientes'!DD86*'Serie Gasto Constantes'!$AQ$207</f>
        <v>2776876958031.3779</v>
      </c>
      <c r="CV86" s="6">
        <f>+'Serie Gasto $Corrientes'!DE86*'Serie Gasto Constantes'!$AQ$207</f>
        <v>2369744559553.999</v>
      </c>
      <c r="CW86" s="126">
        <f t="shared" ref="CW86:CW87" si="189">+CV86/CU86</f>
        <v>0.85338478995266365</v>
      </c>
      <c r="CX86" s="6">
        <f>+'Serie Gasto $Corrientes'!DG86*'Serie Gasto Constantes'!$AQ$207</f>
        <v>948056508558.08594</v>
      </c>
      <c r="CY86" s="7">
        <f t="shared" si="100"/>
        <v>0.34141106101805652</v>
      </c>
      <c r="CZ86" s="6">
        <f>+'Serie Gasto $Corrientes'!DL86*'Serie Gasto Constantes'!$AR$207</f>
        <v>2058423839986.7998</v>
      </c>
      <c r="DA86" s="6">
        <f>+'Serie Gasto $Corrientes'!DM86*'Serie Gasto Constantes'!$AR$207</f>
        <v>2058423839986.7998</v>
      </c>
      <c r="DB86" s="6">
        <f>+'Serie Gasto $Corrientes'!DN86*'Serie Gasto Constantes'!$AR$207</f>
        <v>346054853692.12677</v>
      </c>
      <c r="DC86" s="126">
        <f t="shared" si="101"/>
        <v>0.16811642333793897</v>
      </c>
      <c r="DD86" s="6">
        <f>+'Serie Gasto $Corrientes'!DP86*'Serie Gasto Constantes'!$AR$207</f>
        <v>2427759.2039999999</v>
      </c>
      <c r="DE86" s="7">
        <f t="shared" si="102"/>
        <v>1.1794262954200765E-6</v>
      </c>
      <c r="DF86" s="6">
        <f>+'Serie Gasto $Corrientes'!DR86*'Serie Gasto Constantes'!$AR$207</f>
        <v>2058423839986.7998</v>
      </c>
      <c r="DG86" s="6">
        <f>+'Serie Gasto $Corrientes'!DS86*'Serie Gasto Constantes'!$AR$207</f>
        <v>2058423839986.7998</v>
      </c>
      <c r="DH86" s="6">
        <f>+'Serie Gasto $Corrientes'!DT86*'Serie Gasto Constantes'!$AR$207</f>
        <v>406638036418.13037</v>
      </c>
      <c r="DI86" s="126">
        <f t="shared" si="103"/>
        <v>0.1975482544065065</v>
      </c>
      <c r="DJ86" s="6">
        <f>+'Serie Gasto $Corrientes'!DV86*'Serie Gasto Constantes'!$AR$207</f>
        <v>43723977425.356796</v>
      </c>
      <c r="DK86" s="7">
        <f t="shared" si="104"/>
        <v>2.1241484176377005E-2</v>
      </c>
      <c r="DL86" s="6">
        <f>+'Serie Gasto $Corrientes'!DX86*'Serie Gasto Constantes'!$AR$207</f>
        <v>2058423839986.7998</v>
      </c>
      <c r="DM86" s="6">
        <f>+'Serie Gasto $Corrientes'!DY86*'Serie Gasto Constantes'!$AR$207</f>
        <v>2058423839986.7998</v>
      </c>
      <c r="DN86" s="6">
        <f>+'Serie Gasto $Corrientes'!DZ86*'Serie Gasto Constantes'!$AR$207</f>
        <v>539975334044.14075</v>
      </c>
      <c r="DO86" s="126">
        <f t="shared" si="105"/>
        <v>0.26232466004066657</v>
      </c>
      <c r="DP86" s="6">
        <f>+'Serie Gasto $Corrientes'!EB86*'Serie Gasto Constantes'!$AR$207</f>
        <v>99784814192.855988</v>
      </c>
      <c r="DQ86" s="7">
        <f t="shared" si="106"/>
        <v>4.8476320694719452E-2</v>
      </c>
      <c r="DR86" s="6">
        <f>+'Serie Gasto $Corrientes'!ED86*'Serie Gasto Constantes'!$AR$207</f>
        <v>2058423839986.7998</v>
      </c>
      <c r="DS86" s="6">
        <f>+'Serie Gasto $Corrientes'!EE86*'Serie Gasto Constantes'!$AR$207</f>
        <v>2058423839986.7998</v>
      </c>
      <c r="DT86" s="6">
        <f>+'Serie Gasto $Corrientes'!EF86*'Serie Gasto Constantes'!$AR$207</f>
        <v>637753192044.47754</v>
      </c>
      <c r="DU86" s="126">
        <f t="shared" si="107"/>
        <v>0.30982598416104978</v>
      </c>
      <c r="DV86" s="6">
        <f>+'Serie Gasto $Corrientes'!EH86*'Serie Gasto Constantes'!$AR$207</f>
        <v>138729163387.6044</v>
      </c>
      <c r="DW86" s="7">
        <f t="shared" si="108"/>
        <v>6.7395820380944493E-2</v>
      </c>
      <c r="DX86" s="6">
        <f>+'Serie Gasto $Corrientes'!EJ86*'Serie Gasto Constantes'!$AR$207</f>
        <v>2058423839986.7998</v>
      </c>
      <c r="DY86" s="6">
        <f>+'Serie Gasto $Corrientes'!EK86*'Serie Gasto Constantes'!$AR$207</f>
        <v>2058423839986.7998</v>
      </c>
      <c r="DZ86" s="6">
        <f>+'Serie Gasto $Corrientes'!EL86*'Serie Gasto Constantes'!$AR$207</f>
        <v>791381848422.64075</v>
      </c>
      <c r="EA86" s="126">
        <f t="shared" si="109"/>
        <v>0.38446010634414129</v>
      </c>
      <c r="EB86" s="6">
        <f>+'Serie Gasto $Corrientes'!EN86*'Serie Gasto Constantes'!$AR$207</f>
        <v>184677773555.79239</v>
      </c>
      <c r="EC86" s="7">
        <f t="shared" si="110"/>
        <v>8.9718050271404101E-2</v>
      </c>
      <c r="ED86" s="6">
        <f>+'Serie Gasto $Corrientes'!EP86*'Serie Gasto Constantes'!$AR$207</f>
        <v>2058423839986.7998</v>
      </c>
      <c r="EE86" s="6">
        <f>+'Serie Gasto $Corrientes'!EQ86*'Serie Gasto Constantes'!$AR$207</f>
        <v>2058423839986.7998</v>
      </c>
      <c r="EF86" s="6">
        <f>+'Serie Gasto $Corrientes'!ER86*'Serie Gasto Constantes'!$AR$207</f>
        <v>791381848422.64075</v>
      </c>
      <c r="EG86" s="126">
        <f t="shared" si="111"/>
        <v>0.38446010634414129</v>
      </c>
      <c r="EH86" s="6">
        <f>+'Serie Gasto $Corrientes'!ET86*'Serie Gasto Constantes'!$AR$207</f>
        <v>228351694827.15717</v>
      </c>
      <c r="EI86" s="7">
        <f t="shared" si="112"/>
        <v>0.11093521673778396</v>
      </c>
      <c r="EJ86" s="6">
        <f>+'Serie Gasto $Corrientes'!EV86*'Serie Gasto Constantes'!$AR$207</f>
        <v>2058423839986.7998</v>
      </c>
      <c r="EK86" s="6">
        <f>+'Serie Gasto $Corrientes'!EW86*'Serie Gasto Constantes'!$AR$207</f>
        <v>2058423839986.7998</v>
      </c>
      <c r="EL86" s="6">
        <f>+'Serie Gasto $Corrientes'!EX86*'Serie Gasto Constantes'!$AR$207</f>
        <v>852087787936.21069</v>
      </c>
      <c r="EM86" s="126">
        <f t="shared" si="113"/>
        <v>0.41395157371558372</v>
      </c>
      <c r="EN86" s="6">
        <f>+'Serie Gasto $Corrientes'!EZ86*'Serie Gasto Constantes'!$AR$207</f>
        <v>301458496643.88116</v>
      </c>
      <c r="EO86" s="7">
        <f t="shared" si="114"/>
        <v>0.14645112963995519</v>
      </c>
      <c r="EP86" s="6">
        <f>+'Serie Gasto $Corrientes'!FB86*'Serie Gasto Constantes'!$AR$207</f>
        <v>2058423839986.7998</v>
      </c>
      <c r="EQ86" s="6">
        <f>+'Serie Gasto $Corrientes'!FC86*'Serie Gasto Constantes'!$AR$207</f>
        <v>2058423839986.7998</v>
      </c>
      <c r="ER86" s="6">
        <f>+'Serie Gasto $Corrientes'!FD86*'Serie Gasto Constantes'!$AR$207</f>
        <v>969543045949.52991</v>
      </c>
      <c r="ES86" s="126">
        <f t="shared" si="115"/>
        <v>0.4710123479505306</v>
      </c>
      <c r="ET86" s="6">
        <f>+'Serie Gasto $Corrientes'!FF86*'Serie Gasto Constantes'!$AR$207</f>
        <v>380897919146.31598</v>
      </c>
      <c r="EU86" s="7">
        <f t="shared" si="116"/>
        <v>0.18504348411975183</v>
      </c>
      <c r="EV86" s="6">
        <f>+'Serie Gasto $Corrientes'!FH86*'Serie Gasto Constantes'!$AR$207</f>
        <v>2058423839986.7998</v>
      </c>
      <c r="EW86" s="6">
        <f>+'Serie Gasto $Corrientes'!FI86*'Serie Gasto Constantes'!$AR$207</f>
        <v>2208110494809.1641</v>
      </c>
      <c r="EX86" s="6">
        <f>+'Serie Gasto $Corrientes'!FJ86*'Serie Gasto Constantes'!$AR$207</f>
        <v>1076282920328.4287</v>
      </c>
      <c r="EY86" s="126">
        <f t="shared" si="117"/>
        <v>0.48742258272788402</v>
      </c>
      <c r="EZ86" s="6">
        <f>+'Serie Gasto $Corrientes'!FL86*'Serie Gasto Constantes'!$AR$207</f>
        <v>451294418506.97876</v>
      </c>
      <c r="FA86" s="7">
        <f t="shared" si="118"/>
        <v>0.2043803602980393</v>
      </c>
      <c r="FB86" s="6">
        <f>+'Serie Gasto $Corrientes'!FQ86*'Serie Gasto Constantes'!$AR$207</f>
        <v>2058423839986.7998</v>
      </c>
      <c r="FC86" s="6">
        <f>+'Serie Gasto $Corrientes'!FR86*'Serie Gasto Constantes'!$AR$207</f>
        <v>2208110494809.1641</v>
      </c>
      <c r="FD86" s="6">
        <f>+'Serie Gasto $Corrientes'!FS86*'Serie Gasto Constantes'!$AR$207</f>
        <v>1154139329214.2688</v>
      </c>
      <c r="FE86" s="126">
        <f t="shared" si="78"/>
        <v>0.52268187299839597</v>
      </c>
      <c r="FF86" s="6">
        <f>+'Serie Gasto $Corrientes'!FU86*'Serie Gasto Constantes'!$AR$207</f>
        <v>520445630434.17358</v>
      </c>
      <c r="FG86" s="7">
        <f t="shared" si="79"/>
        <v>0.23569727677017951</v>
      </c>
      <c r="FH86" s="6">
        <f>+'Serie Gasto $Corrientes'!FW86*'Serie Gasto Constantes'!$AR$207</f>
        <v>2058423839986.7998</v>
      </c>
      <c r="FI86" s="6">
        <f>+'Serie Gasto $Corrientes'!FX86*'Serie Gasto Constantes'!$AR$207</f>
        <v>2208110494809.1641</v>
      </c>
      <c r="FJ86" s="6">
        <f>+'Serie Gasto $Corrientes'!FY86*'Serie Gasto Constantes'!$AR$207</f>
        <v>1240543425060.7632</v>
      </c>
      <c r="FK86" s="126">
        <f t="shared" si="166"/>
        <v>0.56181220458715186</v>
      </c>
      <c r="FL86" s="6">
        <f>+'Serie Gasto $Corrientes'!GA86*'Serie Gasto Constantes'!$AR$207</f>
        <v>604438857780.41992</v>
      </c>
      <c r="FM86" s="7">
        <f t="shared" si="167"/>
        <v>0.27373578414727773</v>
      </c>
      <c r="FN86" s="6">
        <f>+'Serie Gasto $Corrientes'!GC86*'Serie Gasto Constantes'!$AR$207</f>
        <v>2058423839986.7998</v>
      </c>
      <c r="FO86" s="6">
        <f>+'Serie Gasto $Corrientes'!GD86*'Serie Gasto Constantes'!$AR$207</f>
        <v>2164665775551.3645</v>
      </c>
      <c r="FP86" s="6">
        <f>+'Serie Gasto $Corrientes'!GE86*'Serie Gasto Constantes'!$AR$207</f>
        <v>1614322947828.4426</v>
      </c>
      <c r="FQ86" s="126">
        <f t="shared" si="119"/>
        <v>0.74576083109978331</v>
      </c>
      <c r="FR86" s="6">
        <f>+'Serie Gasto $Corrientes'!GG86*'Serie Gasto Constantes'!$AR$207</f>
        <v>733869816188.55835</v>
      </c>
      <c r="FS86" s="7">
        <f t="shared" si="120"/>
        <v>0.33902222896356066</v>
      </c>
      <c r="FT86" s="6">
        <f>+'Serie Gasto $Corrientes'!GI86*'Serie Gasto Constantes'!$AS$207</f>
        <v>2641214597000</v>
      </c>
      <c r="FU86" s="6">
        <f>+'Serie Gasto $Corrientes'!GJ86*'Serie Gasto Constantes'!$AS$207</f>
        <v>2641214597000</v>
      </c>
      <c r="FV86" s="6">
        <f>+'Serie Gasto $Corrientes'!GK86*'Serie Gasto Constantes'!$AS$207</f>
        <v>200311689199</v>
      </c>
      <c r="FW86" s="126">
        <f t="shared" si="121"/>
        <v>7.584074744495288E-2</v>
      </c>
      <c r="FX86" s="6">
        <f>+'Serie Gasto $Corrientes'!GM86*'Serie Gasto Constantes'!$AS$207</f>
        <v>0</v>
      </c>
      <c r="FY86" s="7">
        <f t="shared" si="122"/>
        <v>0</v>
      </c>
      <c r="FZ86" s="6">
        <f>+'Serie Gasto $Corrientes'!GO86*'Serie Gasto Constantes'!$AS$207</f>
        <v>2641214597000</v>
      </c>
      <c r="GA86" s="6">
        <f>+'Serie Gasto $Corrientes'!GP86*'Serie Gasto Constantes'!$AS$207</f>
        <v>2641214597000</v>
      </c>
      <c r="GB86" s="6">
        <f>+'Serie Gasto $Corrientes'!GQ86*'Serie Gasto Constantes'!$AS$207</f>
        <v>322258417692</v>
      </c>
      <c r="GC86" s="126">
        <f t="shared" si="123"/>
        <v>0.12201144808832813</v>
      </c>
      <c r="GD86" s="6">
        <f>+'Serie Gasto $Corrientes'!GS86*'Serie Gasto Constantes'!$AS$207</f>
        <v>49630012479</v>
      </c>
      <c r="GE86" s="7">
        <f t="shared" si="124"/>
        <v>1.8790602072005738E-2</v>
      </c>
      <c r="GF86" s="6">
        <f>+'Serie Gasto $Corrientes'!GU86*'Serie Gasto Constantes'!$AS$207</f>
        <v>2641214597000</v>
      </c>
      <c r="GG86" s="6">
        <f>+'Serie Gasto $Corrientes'!GV86*'Serie Gasto Constantes'!$AS$207</f>
        <v>2641214597000</v>
      </c>
      <c r="GH86" s="6">
        <f>+'Serie Gasto $Corrientes'!GW86*'Serie Gasto Constantes'!$AS$207</f>
        <v>389231552136</v>
      </c>
      <c r="GI86" s="126">
        <f t="shared" si="125"/>
        <v>0.14736839353307571</v>
      </c>
      <c r="GJ86" s="6">
        <f>+'Serie Gasto $Corrientes'!GY86*'Serie Gasto Constantes'!$AS$207</f>
        <v>91947699143</v>
      </c>
      <c r="GK86" s="7">
        <f t="shared" si="126"/>
        <v>3.4812657497591437E-2</v>
      </c>
      <c r="GL86" s="6">
        <f>+'Serie Gasto $Corrientes'!HA86*'Serie Gasto Constantes'!$AS$207</f>
        <v>2641214597000</v>
      </c>
      <c r="GM86" s="6">
        <f>+'Serie Gasto $Corrientes'!HB86*'Serie Gasto Constantes'!$AS$207</f>
        <v>2641214597000</v>
      </c>
      <c r="GN86" s="6">
        <f>+'Serie Gasto $Corrientes'!HC86*'Serie Gasto Constantes'!$AS$207</f>
        <v>467723929758</v>
      </c>
      <c r="GO86" s="126">
        <f t="shared" si="127"/>
        <v>0.17708668212316411</v>
      </c>
      <c r="GP86" s="6">
        <f>+'Serie Gasto $Corrientes'!HE86*'Serie Gasto Constantes'!$AS$207</f>
        <v>131972745412</v>
      </c>
      <c r="GQ86" s="7">
        <f t="shared" si="128"/>
        <v>4.9966687887421216E-2</v>
      </c>
      <c r="GR86" s="6">
        <f>+'Serie Gasto $Corrientes'!HG86*'Serie Gasto Constantes'!$AS$207</f>
        <v>2641214597000</v>
      </c>
      <c r="GS86" s="6">
        <f>+'Serie Gasto $Corrientes'!HH86*'Serie Gasto Constantes'!$AS$207</f>
        <v>2641214597000</v>
      </c>
      <c r="GT86" s="6">
        <f>+'Serie Gasto $Corrientes'!HI86*'Serie Gasto Constantes'!$AS$207</f>
        <v>528037152322</v>
      </c>
      <c r="GU86" s="126">
        <f t="shared" si="129"/>
        <v>0.19992209376768033</v>
      </c>
      <c r="GV86" s="6">
        <f>+'Serie Gasto $Corrientes'!HK86*'Serie Gasto Constantes'!$AS$207</f>
        <v>190231482719</v>
      </c>
      <c r="GW86" s="7">
        <f t="shared" si="130"/>
        <v>7.2024243291352666E-2</v>
      </c>
      <c r="GX86" s="6">
        <f>+'Serie Gasto $Corrientes'!HM86*'Serie Gasto Constantes'!$AS$207</f>
        <v>2641214597000</v>
      </c>
      <c r="GY86" s="6">
        <f>+'Serie Gasto $Corrientes'!HN86*'Serie Gasto Constantes'!$AS$207</f>
        <v>2641214597000</v>
      </c>
      <c r="GZ86" s="6">
        <f>+'Serie Gasto $Corrientes'!HO86*'Serie Gasto Constantes'!$AS$207</f>
        <v>565560725999</v>
      </c>
      <c r="HA86" s="126">
        <f t="shared" si="131"/>
        <v>0.21412903239342501</v>
      </c>
      <c r="HB86" s="6">
        <f>+'Serie Gasto $Corrientes'!HQ86*'Serie Gasto Constantes'!$AS$207</f>
        <v>262705263887</v>
      </c>
      <c r="HC86" s="7">
        <f t="shared" si="132"/>
        <v>9.9463808879971902E-2</v>
      </c>
    </row>
    <row r="87" spans="1:211" x14ac:dyDescent="0.35">
      <c r="A87" s="28" t="s">
        <v>80</v>
      </c>
      <c r="B87" s="5">
        <f>+'Serie Gasto $Corrientes'!B87*'Serie Gasto Constantes'!$V$207</f>
        <v>0</v>
      </c>
      <c r="C87" s="6">
        <f>+'Serie Gasto $Corrientes'!C87*'Serie Gasto Constantes'!$V$207</f>
        <v>0</v>
      </c>
      <c r="D87" s="7">
        <v>0</v>
      </c>
      <c r="E87" s="5">
        <f>+'Serie Gasto $Corrientes'!E87*'Serie Gasto Constantes'!$W$207</f>
        <v>0</v>
      </c>
      <c r="F87" s="6">
        <f>+'Serie Gasto $Corrientes'!F87*'Serie Gasto Constantes'!$W$207</f>
        <v>0</v>
      </c>
      <c r="G87" s="7">
        <v>0</v>
      </c>
      <c r="H87" s="5">
        <f>+'Serie Gasto $Corrientes'!H87*'Serie Gasto Constantes'!$X$207</f>
        <v>0</v>
      </c>
      <c r="I87" s="6">
        <f>+'Serie Gasto $Corrientes'!I87*'Serie Gasto Constantes'!$X$207</f>
        <v>0</v>
      </c>
      <c r="J87" s="7">
        <v>0</v>
      </c>
      <c r="K87" s="5">
        <f>+'Serie Gasto $Corrientes'!K87*'Serie Gasto Constantes'!$Y$207</f>
        <v>0</v>
      </c>
      <c r="L87" s="6">
        <f>+'Serie Gasto $Corrientes'!L87*'Serie Gasto Constantes'!$Y$207</f>
        <v>0</v>
      </c>
      <c r="M87" s="7">
        <v>0</v>
      </c>
      <c r="N87" s="5">
        <f>+'Serie Gasto $Corrientes'!N87*'Serie Gasto Constantes'!$Z$207</f>
        <v>0</v>
      </c>
      <c r="O87" s="6">
        <f>+'Serie Gasto $Corrientes'!O87*'Serie Gasto Constantes'!$Z$207</f>
        <v>0</v>
      </c>
      <c r="P87" s="7">
        <v>0</v>
      </c>
      <c r="Q87" s="5">
        <f>+'Serie Gasto $Corrientes'!Q87*'Serie Gasto Constantes'!$AA$207</f>
        <v>0</v>
      </c>
      <c r="R87" s="6">
        <f>+'Serie Gasto $Corrientes'!R87*'Serie Gasto Constantes'!$AA$207</f>
        <v>0</v>
      </c>
      <c r="S87" s="7">
        <v>0</v>
      </c>
      <c r="T87" s="5">
        <f>+'Serie Gasto $Corrientes'!T87*'Serie Gasto Constantes'!$AB$207</f>
        <v>0</v>
      </c>
      <c r="U87" s="6">
        <f>+'Serie Gasto $Corrientes'!U87*'Serie Gasto Constantes'!$AB$207</f>
        <v>0</v>
      </c>
      <c r="V87" s="7">
        <v>0</v>
      </c>
      <c r="W87" s="5">
        <f>+'Serie Gasto $Corrientes'!W87*'Serie Gasto Constantes'!$AC$207</f>
        <v>0</v>
      </c>
      <c r="X87" s="6">
        <f>+'Serie Gasto $Corrientes'!X87*'Serie Gasto Constantes'!$AC$207</f>
        <v>0</v>
      </c>
      <c r="Y87" s="7">
        <v>0</v>
      </c>
      <c r="Z87" s="5">
        <f>+'Serie Gasto $Corrientes'!Z87*'Serie Gasto Constantes'!$AD$207</f>
        <v>0</v>
      </c>
      <c r="AA87" s="6">
        <f>+'Serie Gasto $Corrientes'!AA87*'Serie Gasto Constantes'!$AD$207</f>
        <v>0</v>
      </c>
      <c r="AB87" s="7">
        <v>0</v>
      </c>
      <c r="AC87" s="5">
        <f>+'Serie Gasto $Corrientes'!AC87*'Serie Gasto Constantes'!$AE$207</f>
        <v>0</v>
      </c>
      <c r="AD87" s="6">
        <f>+'Serie Gasto $Corrientes'!AD87*'Serie Gasto Constantes'!$AE$207</f>
        <v>0</v>
      </c>
      <c r="AE87" s="7">
        <v>0</v>
      </c>
      <c r="AF87" s="5">
        <f>+'Serie Gasto $Corrientes'!AF87*'Serie Gasto Constantes'!$AF$207</f>
        <v>0</v>
      </c>
      <c r="AG87" s="6">
        <f>+'Serie Gasto $Corrientes'!AG87*'Serie Gasto Constantes'!$AF$207</f>
        <v>0</v>
      </c>
      <c r="AH87" s="6"/>
      <c r="AI87" s="126"/>
      <c r="AJ87" s="6"/>
      <c r="AK87" s="7"/>
      <c r="AL87" s="5"/>
      <c r="AM87" s="6"/>
      <c r="AN87" s="6"/>
      <c r="AO87" s="126" t="e">
        <f t="shared" si="179"/>
        <v>#DIV/0!</v>
      </c>
      <c r="AP87" s="6"/>
      <c r="AQ87" s="7"/>
      <c r="AR87" s="5"/>
      <c r="AS87" s="6"/>
      <c r="AT87" s="6"/>
      <c r="AU87" s="126" t="e">
        <f t="shared" si="180"/>
        <v>#DIV/0!</v>
      </c>
      <c r="AV87" s="6"/>
      <c r="AW87" s="7"/>
      <c r="AX87" s="5"/>
      <c r="AY87" s="6"/>
      <c r="AZ87" s="6"/>
      <c r="BA87" s="126" t="e">
        <f t="shared" si="181"/>
        <v>#DIV/0!</v>
      </c>
      <c r="BB87" s="6"/>
      <c r="BC87" s="7"/>
      <c r="BD87" s="5">
        <f>+'Serie Gasto $Corrientes'!BD87*'Serie Gasto Constantes'!$AJ$207</f>
        <v>0</v>
      </c>
      <c r="BE87" s="6">
        <f>+'Serie Gasto $Corrientes'!BE87*'Serie Gasto Constantes'!$AJ$207</f>
        <v>130107250.34904951</v>
      </c>
      <c r="BF87" s="6">
        <f>+'Serie Gasto $Corrientes'!BF87*'Serie Gasto Constantes'!$AJ$207</f>
        <v>130107250.34904951</v>
      </c>
      <c r="BG87" s="126">
        <f t="shared" si="182"/>
        <v>1</v>
      </c>
      <c r="BH87" s="6">
        <f>+'Serie Gasto $Corrientes'!BH87*'Serie Gasto Constantes'!$AJ$207</f>
        <v>0</v>
      </c>
      <c r="BI87" s="7"/>
      <c r="BJ87" s="5"/>
      <c r="BK87" s="6"/>
      <c r="BL87" s="6"/>
      <c r="BM87" s="126" t="e">
        <f t="shared" si="183"/>
        <v>#DIV/0!</v>
      </c>
      <c r="BN87" s="6"/>
      <c r="BO87" s="7"/>
      <c r="BP87" s="5"/>
      <c r="BQ87" s="6"/>
      <c r="BR87" s="6"/>
      <c r="BS87" s="126" t="e">
        <f t="shared" si="184"/>
        <v>#DIV/0!</v>
      </c>
      <c r="BT87" s="6"/>
      <c r="BU87" s="7"/>
      <c r="BV87" s="5">
        <f>+'Serie Gasto $Corrientes'!BV87*'Serie Gasto Constantes'!$AM$207</f>
        <v>116707958381.50288</v>
      </c>
      <c r="BW87" s="6">
        <f>+'Serie Gasto $Corrientes'!BW87*'Serie Gasto Constantes'!$AM$207</f>
        <v>116707958381.50288</v>
      </c>
      <c r="BX87" s="6">
        <f>+'Serie Gasto $Corrientes'!BX87*'Serie Gasto Constantes'!$AM$207</f>
        <v>0</v>
      </c>
      <c r="BY87" s="126">
        <f t="shared" si="185"/>
        <v>0</v>
      </c>
      <c r="BZ87" s="6">
        <f>+'Serie Gasto $Corrientes'!BZ87*'Serie Gasto Constantes'!$AM$207</f>
        <v>0</v>
      </c>
      <c r="CA87" s="7"/>
      <c r="CB87" s="5">
        <f>+'Serie Gasto $Corrientes'!CB87*'Serie Gasto Constantes'!$AN$207</f>
        <v>114849128555.17633</v>
      </c>
      <c r="CC87" s="6">
        <f>+'Serie Gasto $Corrientes'!CC87*'Serie Gasto Constantes'!$AN$207</f>
        <v>83808757082.272369</v>
      </c>
      <c r="CD87" s="6">
        <f>+'Serie Gasto $Corrientes'!CD87*'Serie Gasto Constantes'!$AN$207</f>
        <v>83808757082.272369</v>
      </c>
      <c r="CE87" s="126">
        <f t="shared" si="186"/>
        <v>1</v>
      </c>
      <c r="CF87" s="6">
        <f>+'Serie Gasto $Corrientes'!CF87*'Serie Gasto Constantes'!$AN$207</f>
        <v>83808757082.272369</v>
      </c>
      <c r="CG87" s="7">
        <f t="shared" si="97"/>
        <v>1</v>
      </c>
      <c r="CH87" s="6">
        <f>+'Serie Gasto $Corrientes'!CH87*'Serie Gasto Constantes'!$AO$207</f>
        <v>2718401866.9778295</v>
      </c>
      <c r="CI87" s="6">
        <f>+'Serie Gasto $Corrientes'!CI87*'Serie Gasto Constantes'!$AO$207</f>
        <v>2718401866.9778295</v>
      </c>
      <c r="CJ87" s="6">
        <f>+'Serie Gasto $Corrientes'!CJ87*'Serie Gasto Constantes'!$AO$207</f>
        <v>2718401748.7273483</v>
      </c>
      <c r="CK87" s="126">
        <f t="shared" si="187"/>
        <v>0.99999995650000006</v>
      </c>
      <c r="CL87" s="6">
        <f>+'Serie Gasto $Corrientes'!CL87*'Serie Gasto Constantes'!$AO$207</f>
        <v>2718401748.7273483</v>
      </c>
      <c r="CM87" s="7">
        <f t="shared" si="98"/>
        <v>0.99999995650000006</v>
      </c>
      <c r="CN87" s="6">
        <f>+'Serie Gasto $Corrientes'!CN87*'Serie Gasto Constantes'!$AP$207</f>
        <v>18022920257.081646</v>
      </c>
      <c r="CO87" s="6">
        <f>+'Serie Gasto $Corrientes'!CO87*'Serie Gasto Constantes'!$AP$207</f>
        <v>9625024560.570509</v>
      </c>
      <c r="CP87" s="6">
        <f>+'Serie Gasto $Corrientes'!CP87*'Serie Gasto Constantes'!$AP$207</f>
        <v>9264566155.4288769</v>
      </c>
      <c r="CQ87" s="126">
        <f t="shared" si="188"/>
        <v>0.96254987165245565</v>
      </c>
      <c r="CR87" s="6">
        <f>+'Serie Gasto $Corrientes'!CR87*'Serie Gasto Constantes'!$AP$207</f>
        <v>9264566155.4288769</v>
      </c>
      <c r="CS87" s="7">
        <f t="shared" si="99"/>
        <v>0.96254987165245565</v>
      </c>
      <c r="CT87" s="6">
        <f>+'Serie Gasto $Corrientes'!DC87*'Serie Gasto Constantes'!$AQ$207</f>
        <v>1759263154.2259657</v>
      </c>
      <c r="CU87" s="6">
        <f>+'Serie Gasto $Corrientes'!DD87*'Serie Gasto Constantes'!$AQ$207</f>
        <v>1759263154.2259657</v>
      </c>
      <c r="CV87" s="6">
        <f>+'Serie Gasto $Corrientes'!DE87*'Serie Gasto Constantes'!$AQ$207</f>
        <v>993268116.14370227</v>
      </c>
      <c r="CW87" s="126">
        <f t="shared" si="189"/>
        <v>0.56459325812499994</v>
      </c>
      <c r="CX87" s="6">
        <f>+'Serie Gasto $Corrientes'!DG87*'Serie Gasto Constantes'!$AQ$207</f>
        <v>993268116.14370227</v>
      </c>
      <c r="CY87" s="7">
        <f t="shared" si="100"/>
        <v>0.56459325812499994</v>
      </c>
      <c r="CZ87" s="6">
        <f>+'Serie Gasto $Corrientes'!DL87*'Serie Gasto Constantes'!$AR$207</f>
        <v>570524510.39999998</v>
      </c>
      <c r="DA87" s="6">
        <f>+'Serie Gasto $Corrientes'!DM87*'Serie Gasto Constantes'!$AR$207</f>
        <v>570524510.39999998</v>
      </c>
      <c r="DB87" s="6">
        <f>+'Serie Gasto $Corrientes'!DN87*'Serie Gasto Constantes'!$AR$207</f>
        <v>0</v>
      </c>
      <c r="DC87" s="126">
        <f t="shared" si="101"/>
        <v>0</v>
      </c>
      <c r="DD87" s="6">
        <f>+'Serie Gasto $Corrientes'!DP87*'Serie Gasto Constantes'!$AR$207</f>
        <v>0</v>
      </c>
      <c r="DE87" s="7">
        <f t="shared" si="102"/>
        <v>0</v>
      </c>
      <c r="DF87" s="6">
        <f>+'Serie Gasto $Corrientes'!DR87*'Serie Gasto Constantes'!$AR$207</f>
        <v>570524510.39999998</v>
      </c>
      <c r="DG87" s="6">
        <f>+'Serie Gasto $Corrientes'!DS87*'Serie Gasto Constantes'!$AR$207</f>
        <v>570524510.39999998</v>
      </c>
      <c r="DH87" s="6">
        <f>+'Serie Gasto $Corrientes'!DT87*'Serie Gasto Constantes'!$AR$207</f>
        <v>0</v>
      </c>
      <c r="DI87" s="126">
        <f t="shared" si="103"/>
        <v>0</v>
      </c>
      <c r="DJ87" s="6">
        <f>+'Serie Gasto $Corrientes'!DV87*'Serie Gasto Constantes'!$AR$207</f>
        <v>0</v>
      </c>
      <c r="DK87" s="7">
        <f t="shared" si="104"/>
        <v>0</v>
      </c>
      <c r="DL87" s="6">
        <f>+'Serie Gasto $Corrientes'!DX87*'Serie Gasto Constantes'!$AR$207</f>
        <v>570524510.39999998</v>
      </c>
      <c r="DM87" s="6">
        <f>+'Serie Gasto $Corrientes'!DY87*'Serie Gasto Constantes'!$AR$207</f>
        <v>570524510.39999998</v>
      </c>
      <c r="DN87" s="6">
        <f>+'Serie Gasto $Corrientes'!DZ87*'Serie Gasto Constantes'!$AR$207</f>
        <v>0</v>
      </c>
      <c r="DO87" s="126">
        <f t="shared" si="105"/>
        <v>0</v>
      </c>
      <c r="DP87" s="6">
        <f>+'Serie Gasto $Corrientes'!EB87*'Serie Gasto Constantes'!$AR$207</f>
        <v>0</v>
      </c>
      <c r="DQ87" s="7">
        <f t="shared" si="106"/>
        <v>0</v>
      </c>
      <c r="DR87" s="6">
        <f>+'Serie Gasto $Corrientes'!ED87*'Serie Gasto Constantes'!$AR$207</f>
        <v>570524510.39999998</v>
      </c>
      <c r="DS87" s="6">
        <f>+'Serie Gasto $Corrientes'!EE87*'Serie Gasto Constantes'!$AR$207</f>
        <v>570524510.39999998</v>
      </c>
      <c r="DT87" s="6">
        <f>+'Serie Gasto $Corrientes'!EF87*'Serie Gasto Constantes'!$AR$207</f>
        <v>0</v>
      </c>
      <c r="DU87" s="126">
        <f t="shared" si="107"/>
        <v>0</v>
      </c>
      <c r="DV87" s="6">
        <f>+'Serie Gasto $Corrientes'!EH87*'Serie Gasto Constantes'!$AR$207</f>
        <v>0</v>
      </c>
      <c r="DW87" s="7">
        <f t="shared" si="108"/>
        <v>0</v>
      </c>
      <c r="DX87" s="6">
        <f>+'Serie Gasto $Corrientes'!EJ87*'Serie Gasto Constantes'!$AR$207</f>
        <v>570524510.39999998</v>
      </c>
      <c r="DY87" s="6">
        <f>+'Serie Gasto $Corrientes'!EK87*'Serie Gasto Constantes'!$AR$207</f>
        <v>570524510.39999998</v>
      </c>
      <c r="DZ87" s="6">
        <f>+'Serie Gasto $Corrientes'!EL87*'Serie Gasto Constantes'!$AR$207</f>
        <v>0</v>
      </c>
      <c r="EA87" s="126">
        <f t="shared" si="109"/>
        <v>0</v>
      </c>
      <c r="EB87" s="6">
        <f>+'Serie Gasto $Corrientes'!EN87*'Serie Gasto Constantes'!$AR$207</f>
        <v>0</v>
      </c>
      <c r="EC87" s="7">
        <f t="shared" si="110"/>
        <v>0</v>
      </c>
      <c r="ED87" s="6">
        <f>+'Serie Gasto $Corrientes'!EP87*'Serie Gasto Constantes'!$AR$207</f>
        <v>570524510.39999998</v>
      </c>
      <c r="EE87" s="6">
        <f>+'Serie Gasto $Corrientes'!EQ87*'Serie Gasto Constantes'!$AR$207</f>
        <v>570524510.39999998</v>
      </c>
      <c r="EF87" s="6">
        <f>+'Serie Gasto $Corrientes'!ER87*'Serie Gasto Constantes'!$AR$207</f>
        <v>0</v>
      </c>
      <c r="EG87" s="126">
        <f t="shared" si="111"/>
        <v>0</v>
      </c>
      <c r="EH87" s="6">
        <f>+'Serie Gasto $Corrientes'!ET87*'Serie Gasto Constantes'!$AR$207</f>
        <v>0</v>
      </c>
      <c r="EI87" s="7">
        <f t="shared" si="112"/>
        <v>0</v>
      </c>
      <c r="EJ87" s="6">
        <f>+'Serie Gasto $Corrientes'!EV87*'Serie Gasto Constantes'!$AR$207</f>
        <v>570524510.39999998</v>
      </c>
      <c r="EK87" s="6">
        <f>+'Serie Gasto $Corrientes'!EW87*'Serie Gasto Constantes'!$AR$207</f>
        <v>570524510.39999998</v>
      </c>
      <c r="EL87" s="6">
        <f>+'Serie Gasto $Corrientes'!EX87*'Serie Gasto Constantes'!$AR$207</f>
        <v>0</v>
      </c>
      <c r="EM87" s="126">
        <f t="shared" si="113"/>
        <v>0</v>
      </c>
      <c r="EN87" s="6">
        <f>+'Serie Gasto $Corrientes'!EZ87*'Serie Gasto Constantes'!$AR$207</f>
        <v>0</v>
      </c>
      <c r="EO87" s="7">
        <f t="shared" si="114"/>
        <v>0</v>
      </c>
      <c r="EP87" s="6">
        <f>+'Serie Gasto $Corrientes'!FB87*'Serie Gasto Constantes'!$AR$207</f>
        <v>570524510.39999998</v>
      </c>
      <c r="EQ87" s="6">
        <f>+'Serie Gasto $Corrientes'!FC87*'Serie Gasto Constantes'!$AR$207</f>
        <v>570524510.39999998</v>
      </c>
      <c r="ER87" s="6">
        <f>+'Serie Gasto $Corrientes'!FD87*'Serie Gasto Constantes'!$AR$207</f>
        <v>0</v>
      </c>
      <c r="ES87" s="126">
        <f t="shared" si="115"/>
        <v>0</v>
      </c>
      <c r="ET87" s="6">
        <f>+'Serie Gasto $Corrientes'!FF87*'Serie Gasto Constantes'!$AR$207</f>
        <v>0</v>
      </c>
      <c r="EU87" s="7">
        <f t="shared" si="116"/>
        <v>0</v>
      </c>
      <c r="EV87" s="6">
        <f>+'Serie Gasto $Corrientes'!FH87*'Serie Gasto Constantes'!$AR$207</f>
        <v>570524510.39999998</v>
      </c>
      <c r="EW87" s="6">
        <f>+'Serie Gasto $Corrientes'!FI87*'Serie Gasto Constantes'!$AR$207</f>
        <v>570524510.39999998</v>
      </c>
      <c r="EX87" s="6">
        <f>+'Serie Gasto $Corrientes'!FJ87*'Serie Gasto Constantes'!$AR$207</f>
        <v>570524438.28119993</v>
      </c>
      <c r="EY87" s="126">
        <f t="shared" si="117"/>
        <v>0.99999987359210918</v>
      </c>
      <c r="EZ87" s="6">
        <f>+'Serie Gasto $Corrientes'!FL87*'Serie Gasto Constantes'!$AR$207</f>
        <v>570524438.28119993</v>
      </c>
      <c r="FA87" s="7">
        <f t="shared" si="118"/>
        <v>0.99999987359210918</v>
      </c>
      <c r="FB87" s="6">
        <f>+'Serie Gasto $Corrientes'!FQ87*'Serie Gasto Constantes'!$AR$207</f>
        <v>570524510.39999998</v>
      </c>
      <c r="FC87" s="6">
        <f>+'Serie Gasto $Corrientes'!FR87*'Serie Gasto Constantes'!$AR$207</f>
        <v>570524510.39999998</v>
      </c>
      <c r="FD87" s="6">
        <f>+'Serie Gasto $Corrientes'!FS87*'Serie Gasto Constantes'!$AR$207</f>
        <v>570524438.28119993</v>
      </c>
      <c r="FE87" s="126">
        <f t="shared" si="78"/>
        <v>0.99999987359210918</v>
      </c>
      <c r="FF87" s="6">
        <f>+'Serie Gasto $Corrientes'!FU87*'Serie Gasto Constantes'!$AR$207</f>
        <v>570524438.28119993</v>
      </c>
      <c r="FG87" s="7">
        <f t="shared" si="79"/>
        <v>0.99999987359210918</v>
      </c>
      <c r="FH87" s="6">
        <f>+'Serie Gasto $Corrientes'!FW87*'Serie Gasto Constantes'!$AR$207</f>
        <v>570524510.39999998</v>
      </c>
      <c r="FI87" s="6">
        <f>+'Serie Gasto $Corrientes'!FX87*'Serie Gasto Constantes'!$AR$207</f>
        <v>570524510.39999998</v>
      </c>
      <c r="FJ87" s="6">
        <f>+'Serie Gasto $Corrientes'!FY87*'Serie Gasto Constantes'!$AR$207</f>
        <v>570524438.28119993</v>
      </c>
      <c r="FK87" s="126">
        <f t="shared" si="166"/>
        <v>0.99999987359210918</v>
      </c>
      <c r="FL87" s="6">
        <f>+'Serie Gasto $Corrientes'!GA87*'Serie Gasto Constantes'!$AR$207</f>
        <v>570524438.28119993</v>
      </c>
      <c r="FM87" s="7">
        <f t="shared" si="167"/>
        <v>0.99999987359210918</v>
      </c>
      <c r="FN87" s="6">
        <f>+'Serie Gasto $Corrientes'!GC87*'Serie Gasto Constantes'!$AR$207</f>
        <v>570524510.39999998</v>
      </c>
      <c r="FO87" s="6">
        <f>+'Serie Gasto $Corrientes'!GD87*'Serie Gasto Constantes'!$AR$207</f>
        <v>570524510.39999998</v>
      </c>
      <c r="FP87" s="6">
        <f>+'Serie Gasto $Corrientes'!GE87*'Serie Gasto Constantes'!$AR$207</f>
        <v>570524438.28119993</v>
      </c>
      <c r="FQ87" s="126">
        <f t="shared" si="119"/>
        <v>0.99999987359210918</v>
      </c>
      <c r="FR87" s="6">
        <f>+'Serie Gasto $Corrientes'!GG87*'Serie Gasto Constantes'!$AR$207</f>
        <v>570524438.28119993</v>
      </c>
      <c r="FS87" s="7">
        <f t="shared" si="120"/>
        <v>0.99999987359210918</v>
      </c>
      <c r="FT87" s="6">
        <f>+'Serie Gasto $Corrientes'!GI87*'Serie Gasto Constantes'!$AS$207</f>
        <v>335023000</v>
      </c>
      <c r="FU87" s="6">
        <f>+'Serie Gasto $Corrientes'!GJ87*'Serie Gasto Constantes'!$AS$207</f>
        <v>335023000</v>
      </c>
      <c r="FV87" s="6">
        <f>+'Serie Gasto $Corrientes'!GK87*'Serie Gasto Constantes'!$AS$207</f>
        <v>0</v>
      </c>
      <c r="FW87" s="126">
        <f t="shared" si="121"/>
        <v>0</v>
      </c>
      <c r="FX87" s="6">
        <f>+'Serie Gasto $Corrientes'!GM87*'Serie Gasto Constantes'!$AS$207</f>
        <v>0</v>
      </c>
      <c r="FY87" s="7">
        <f t="shared" si="122"/>
        <v>0</v>
      </c>
      <c r="FZ87" s="6">
        <f>+'Serie Gasto $Corrientes'!GO87*'Serie Gasto Constantes'!$AS$207</f>
        <v>335023000</v>
      </c>
      <c r="GA87" s="6">
        <f>+'Serie Gasto $Corrientes'!GP87*'Serie Gasto Constantes'!$AS$207</f>
        <v>335023000</v>
      </c>
      <c r="GB87" s="6">
        <f>+'Serie Gasto $Corrientes'!GQ87*'Serie Gasto Constantes'!$AS$207</f>
        <v>0</v>
      </c>
      <c r="GC87" s="126">
        <f t="shared" si="123"/>
        <v>0</v>
      </c>
      <c r="GD87" s="6">
        <f>+'Serie Gasto $Corrientes'!GS87*'Serie Gasto Constantes'!$AS$207</f>
        <v>0</v>
      </c>
      <c r="GE87" s="7">
        <f t="shared" si="124"/>
        <v>0</v>
      </c>
      <c r="GF87" s="6">
        <f>+'Serie Gasto $Corrientes'!GU87*'Serie Gasto Constantes'!$AS$207</f>
        <v>335023000</v>
      </c>
      <c r="GG87" s="6">
        <f>+'Serie Gasto $Corrientes'!GV87*'Serie Gasto Constantes'!$AS$207</f>
        <v>335023000</v>
      </c>
      <c r="GH87" s="6">
        <f>+'Serie Gasto $Corrientes'!GW87*'Serie Gasto Constantes'!$AS$207</f>
        <v>0</v>
      </c>
      <c r="GI87" s="126">
        <f t="shared" si="125"/>
        <v>0</v>
      </c>
      <c r="GJ87" s="6">
        <f>+'Serie Gasto $Corrientes'!GY87*'Serie Gasto Constantes'!$AS$207</f>
        <v>0</v>
      </c>
      <c r="GK87" s="7">
        <f t="shared" si="126"/>
        <v>0</v>
      </c>
      <c r="GL87" s="6">
        <f>+'Serie Gasto $Corrientes'!HA87*'Serie Gasto Constantes'!$AS$207</f>
        <v>335023000</v>
      </c>
      <c r="GM87" s="6">
        <f>+'Serie Gasto $Corrientes'!HB87*'Serie Gasto Constantes'!$AS$207</f>
        <v>335023000</v>
      </c>
      <c r="GN87" s="6">
        <f>+'Serie Gasto $Corrientes'!HC87*'Serie Gasto Constantes'!$AS$207</f>
        <v>0</v>
      </c>
      <c r="GO87" s="126">
        <f t="shared" si="127"/>
        <v>0</v>
      </c>
      <c r="GP87" s="6">
        <f>+'Serie Gasto $Corrientes'!HE87*'Serie Gasto Constantes'!$AS$207</f>
        <v>0</v>
      </c>
      <c r="GQ87" s="7">
        <f t="shared" si="128"/>
        <v>0</v>
      </c>
      <c r="GR87" s="6">
        <f>+'Serie Gasto $Corrientes'!HG87*'Serie Gasto Constantes'!$AS$207</f>
        <v>335023000</v>
      </c>
      <c r="GS87" s="6">
        <f>+'Serie Gasto $Corrientes'!HH87*'Serie Gasto Constantes'!$AS$207</f>
        <v>335023000</v>
      </c>
      <c r="GT87" s="6">
        <f>+'Serie Gasto $Corrientes'!HI87*'Serie Gasto Constantes'!$AS$207</f>
        <v>0</v>
      </c>
      <c r="GU87" s="126">
        <f t="shared" si="129"/>
        <v>0</v>
      </c>
      <c r="GV87" s="6">
        <f>+'Serie Gasto $Corrientes'!HK87*'Serie Gasto Constantes'!$AS$207</f>
        <v>0</v>
      </c>
      <c r="GW87" s="7">
        <f t="shared" si="130"/>
        <v>0</v>
      </c>
      <c r="GX87" s="6">
        <f>+'Serie Gasto $Corrientes'!HM87*'Serie Gasto Constantes'!$AS$207</f>
        <v>335023000</v>
      </c>
      <c r="GY87" s="6">
        <f>+'Serie Gasto $Corrientes'!HN87*'Serie Gasto Constantes'!$AS$207</f>
        <v>335023000</v>
      </c>
      <c r="GZ87" s="6">
        <f>+'Serie Gasto $Corrientes'!HO87*'Serie Gasto Constantes'!$AS$207</f>
        <v>0</v>
      </c>
      <c r="HA87" s="126">
        <f t="shared" si="131"/>
        <v>0</v>
      </c>
      <c r="HB87" s="6">
        <f>+'Serie Gasto $Corrientes'!HQ87*'Serie Gasto Constantes'!$AS$207</f>
        <v>0</v>
      </c>
      <c r="HC87" s="7">
        <f t="shared" si="132"/>
        <v>0</v>
      </c>
    </row>
    <row r="88" spans="1:211" x14ac:dyDescent="0.35">
      <c r="A88" s="43" t="s">
        <v>50</v>
      </c>
      <c r="B88" s="3">
        <f>+'Serie Gasto $Corrientes'!B88*'Serie Gasto Constantes'!$V$207</f>
        <v>155969295980.3197</v>
      </c>
      <c r="C88" s="1">
        <f>+'Serie Gasto $Corrientes'!C88*'Serie Gasto Constantes'!$V$207</f>
        <v>153134981655.52853</v>
      </c>
      <c r="D88" s="4">
        <f t="shared" si="147"/>
        <v>0.98182774175534648</v>
      </c>
      <c r="E88" s="3">
        <f>+'Serie Gasto $Corrientes'!E88*'Serie Gasto Constantes'!$W$207</f>
        <v>106439202618.57259</v>
      </c>
      <c r="F88" s="1">
        <f>+'Serie Gasto $Corrientes'!F88*'Serie Gasto Constantes'!$W$207</f>
        <v>105173563058.01945</v>
      </c>
      <c r="G88" s="4">
        <f t="shared" si="148"/>
        <v>0.98810927243518931</v>
      </c>
      <c r="H88" s="3">
        <f>+'Serie Gasto $Corrientes'!H88*'Serie Gasto Constantes'!$X$207</f>
        <v>124717829413.83025</v>
      </c>
      <c r="I88" s="1">
        <f>+'Serie Gasto $Corrientes'!I88*'Serie Gasto Constantes'!$X$207</f>
        <v>100611502974.46655</v>
      </c>
      <c r="J88" s="4">
        <f t="shared" si="149"/>
        <v>0.8067130693930239</v>
      </c>
      <c r="K88" s="3">
        <f>+'Serie Gasto $Corrientes'!K88*'Serie Gasto Constantes'!$Y$207</f>
        <v>134432357164.93045</v>
      </c>
      <c r="L88" s="1">
        <f>+'Serie Gasto $Corrientes'!L88*'Serie Gasto Constantes'!$Y$207</f>
        <v>133974212356.80423</v>
      </c>
      <c r="M88" s="4">
        <f t="shared" si="150"/>
        <v>0.99659200494740907</v>
      </c>
      <c r="N88" s="3">
        <f>+'Serie Gasto $Corrientes'!N88*'Serie Gasto Constantes'!$Z$207</f>
        <v>95896512978.797882</v>
      </c>
      <c r="O88" s="1">
        <f>+'Serie Gasto $Corrientes'!O88*'Serie Gasto Constantes'!$Z$207</f>
        <v>84704301098.453979</v>
      </c>
      <c r="P88" s="4">
        <f t="shared" si="151"/>
        <v>0.88328864593003054</v>
      </c>
      <c r="Q88" s="3">
        <f>+'Serie Gasto $Corrientes'!Q88*'Serie Gasto Constantes'!$AA$207</f>
        <v>893184357885.46399</v>
      </c>
      <c r="R88" s="1">
        <f>+'Serie Gasto $Corrientes'!R88*'Serie Gasto Constantes'!$AA$207</f>
        <v>890478097437.12781</v>
      </c>
      <c r="S88" s="4">
        <f t="shared" si="133"/>
        <v>0.99697009869861242</v>
      </c>
      <c r="T88" s="3">
        <f>+'Serie Gasto $Corrientes'!T88*'Serie Gasto Constantes'!$AB$207</f>
        <v>897111336066.15039</v>
      </c>
      <c r="U88" s="1">
        <f>+'Serie Gasto $Corrientes'!U88*'Serie Gasto Constantes'!$AB$207</f>
        <v>813737395263.85291</v>
      </c>
      <c r="V88" s="4">
        <f t="shared" si="134"/>
        <v>0.90706399813439686</v>
      </c>
      <c r="W88" s="3">
        <f>+'Serie Gasto $Corrientes'!W88*'Serie Gasto Constantes'!$AC$207</f>
        <v>897366649522.09473</v>
      </c>
      <c r="X88" s="1">
        <f>+'Serie Gasto $Corrientes'!X88*'Serie Gasto Constantes'!$AC$207</f>
        <v>731697970823.58533</v>
      </c>
      <c r="Y88" s="4">
        <f t="shared" si="135"/>
        <v>0.81538351265144682</v>
      </c>
      <c r="Z88" s="3">
        <f>+'Serie Gasto $Corrientes'!Z88*'Serie Gasto Constantes'!$AD$207</f>
        <v>731398318441.51611</v>
      </c>
      <c r="AA88" s="1">
        <f>+'Serie Gasto $Corrientes'!AA88*'Serie Gasto Constantes'!$AD$207</f>
        <v>725673689453.56543</v>
      </c>
      <c r="AB88" s="4">
        <f t="shared" si="136"/>
        <v>0.99217303507048127</v>
      </c>
      <c r="AC88" s="3">
        <f>+'Serie Gasto $Corrientes'!AC88*'Serie Gasto Constantes'!$AE$207</f>
        <v>739930842314.65906</v>
      </c>
      <c r="AD88" s="1">
        <f>+'Serie Gasto $Corrientes'!AD88*'Serie Gasto Constantes'!$AE$207</f>
        <v>714300083656.28845</v>
      </c>
      <c r="AE88" s="4">
        <f t="shared" si="137"/>
        <v>0.96536060237982213</v>
      </c>
      <c r="AF88" s="3">
        <f>+'Serie Gasto $Corrientes'!AF88*'Serie Gasto Constantes'!$AF$207</f>
        <v>936167877296.17261</v>
      </c>
      <c r="AG88" s="1">
        <f>+'Serie Gasto $Corrientes'!AG88*'Serie Gasto Constantes'!$AF$207</f>
        <v>935631538064.78955</v>
      </c>
      <c r="AH88" s="1">
        <f>+'Serie Gasto $Corrientes'!AH88*'Serie Gasto Constantes'!$AF$207</f>
        <v>922281812551.35522</v>
      </c>
      <c r="AI88" s="125">
        <f t="shared" ref="AI88:AI126" si="190">+AH88/AG88</f>
        <v>0.98573185600279556</v>
      </c>
      <c r="AJ88" s="1">
        <f>+'Serie Gasto $Corrientes'!AJ88*'Serie Gasto Constantes'!$AF$207</f>
        <v>916909018631.89587</v>
      </c>
      <c r="AK88" s="4">
        <f t="shared" si="138"/>
        <v>0.97998943101937508</v>
      </c>
      <c r="AL88" s="3">
        <f>+'Serie Gasto $Corrientes'!AL88*'Serie Gasto Constantes'!$AG$207</f>
        <v>1038602690766.5254</v>
      </c>
      <c r="AM88" s="1">
        <f>+'Serie Gasto $Corrientes'!AM88*'Serie Gasto Constantes'!$AG$207</f>
        <v>1038602690766.5254</v>
      </c>
      <c r="AN88" s="1">
        <f>+'Serie Gasto $Corrientes'!AN88*'Serie Gasto Constantes'!$AG$207</f>
        <v>838164407043.5769</v>
      </c>
      <c r="AO88" s="125">
        <f t="shared" si="83"/>
        <v>0.80701158825708608</v>
      </c>
      <c r="AP88" s="1">
        <f>+'Serie Gasto $Corrientes'!AP88*'Serie Gasto Constantes'!$AG$207</f>
        <v>825144577119.82092</v>
      </c>
      <c r="AQ88" s="4">
        <f t="shared" si="139"/>
        <v>0.79447567819301057</v>
      </c>
      <c r="AR88" s="3">
        <f>+'Serie Gasto $Corrientes'!AR88*'Serie Gasto Constantes'!$AH$207</f>
        <v>1019396278067.6144</v>
      </c>
      <c r="AS88" s="1">
        <f>+'Serie Gasto $Corrientes'!AS88*'Serie Gasto Constantes'!$AH$207</f>
        <v>1575299012796.0227</v>
      </c>
      <c r="AT88" s="1">
        <f>+'Serie Gasto $Corrientes'!AT88*'Serie Gasto Constantes'!$AH$207</f>
        <v>1373242597259.1125</v>
      </c>
      <c r="AU88" s="125">
        <f t="shared" si="84"/>
        <v>0.87173456347295164</v>
      </c>
      <c r="AV88" s="1">
        <f>+'Serie Gasto $Corrientes'!AV88*'Serie Gasto Constantes'!$AH$207</f>
        <v>1363059294677.4451</v>
      </c>
      <c r="AW88" s="4">
        <f t="shared" si="140"/>
        <v>0.86527020178736092</v>
      </c>
      <c r="AX88" s="3">
        <f>+'Serie Gasto $Corrientes'!AX88*'Serie Gasto Constantes'!$AI$207</f>
        <v>1100351757563.0991</v>
      </c>
      <c r="AY88" s="1">
        <f>+'Serie Gasto $Corrientes'!AY88*'Serie Gasto Constantes'!$AI$207</f>
        <v>1100351757563.0991</v>
      </c>
      <c r="AZ88" s="1">
        <f>+'Serie Gasto $Corrientes'!AZ88*'Serie Gasto Constantes'!$AI$207</f>
        <v>891116886351.85596</v>
      </c>
      <c r="BA88" s="125">
        <f t="shared" si="85"/>
        <v>0.80984728767587333</v>
      </c>
      <c r="BB88" s="1">
        <f>+'Serie Gasto $Corrientes'!BB88*'Serie Gasto Constantes'!$AI$207</f>
        <v>887291200940.60632</v>
      </c>
      <c r="BC88" s="4">
        <f t="shared" si="141"/>
        <v>0.80637050365207874</v>
      </c>
      <c r="BD88" s="3">
        <f>+'Serie Gasto $Corrientes'!BD88*'Serie Gasto Constantes'!$AJ$207</f>
        <v>1559405417529.1555</v>
      </c>
      <c r="BE88" s="1">
        <f>+'Serie Gasto $Corrientes'!BE88*'Serie Gasto Constantes'!$AJ$207</f>
        <v>1559405417529.1555</v>
      </c>
      <c r="BF88" s="1">
        <f>+'Serie Gasto $Corrientes'!BF88*'Serie Gasto Constantes'!$AJ$207</f>
        <v>1506447696553.7808</v>
      </c>
      <c r="BG88" s="125">
        <f t="shared" si="86"/>
        <v>0.96603979928498318</v>
      </c>
      <c r="BH88" s="1">
        <f>+'Serie Gasto $Corrientes'!BH88*'Serie Gasto Constantes'!$AJ$207</f>
        <v>1504420994663.7004</v>
      </c>
      <c r="BI88" s="4">
        <f t="shared" si="142"/>
        <v>0.96474013604968956</v>
      </c>
      <c r="BJ88" s="3">
        <f>+'Serie Gasto $Corrientes'!BJ88*'Serie Gasto Constantes'!$AK$207</f>
        <v>1531092018009.8645</v>
      </c>
      <c r="BK88" s="1">
        <f>+'Serie Gasto $Corrientes'!BK88*'Serie Gasto Constantes'!$AK$207</f>
        <v>1344178444873.7056</v>
      </c>
      <c r="BL88" s="1">
        <f>+'Serie Gasto $Corrientes'!BL88*'Serie Gasto Constantes'!$AK$207</f>
        <v>1063579915955.015</v>
      </c>
      <c r="BM88" s="125">
        <f t="shared" si="87"/>
        <v>0.79124904882323521</v>
      </c>
      <c r="BN88" s="1">
        <f>+'Serie Gasto $Corrientes'!BN88*'Serie Gasto Constantes'!$AK$207</f>
        <v>1061649220263.0408</v>
      </c>
      <c r="BO88" s="4">
        <f t="shared" si="143"/>
        <v>0.78981270999535313</v>
      </c>
      <c r="BP88" s="3">
        <f>+'Serie Gasto $Corrientes'!BP88*'Serie Gasto Constantes'!$AL$207</f>
        <v>1010452268789.9327</v>
      </c>
      <c r="BQ88" s="1">
        <f>+'Serie Gasto $Corrientes'!BQ88*'Serie Gasto Constantes'!$AL$207</f>
        <v>847876106941.34473</v>
      </c>
      <c r="BR88" s="1">
        <f>+'Serie Gasto $Corrientes'!BR88*'Serie Gasto Constantes'!$AL$207</f>
        <v>822742823571.37561</v>
      </c>
      <c r="BS88" s="125">
        <f t="shared" si="88"/>
        <v>0.97035736334092992</v>
      </c>
      <c r="BT88" s="1">
        <f>+'Serie Gasto $Corrientes'!BT88*'Serie Gasto Constantes'!$AL$207</f>
        <v>821560772832.4624</v>
      </c>
      <c r="BU88" s="4">
        <f t="shared" si="144"/>
        <v>0.96896323189974876</v>
      </c>
      <c r="BV88" s="3">
        <f>+'Serie Gasto $Corrientes'!BV88*'Serie Gasto Constantes'!$AM$207</f>
        <v>768173951376.22839</v>
      </c>
      <c r="BW88" s="1">
        <f>+'Serie Gasto $Corrientes'!BW88*'Serie Gasto Constantes'!$AM$207</f>
        <v>880080045354.82825</v>
      </c>
      <c r="BX88" s="1">
        <f>+'Serie Gasto $Corrientes'!BX88*'Serie Gasto Constantes'!$AM$207</f>
        <v>865079234911.85522</v>
      </c>
      <c r="BY88" s="125">
        <f t="shared" si="89"/>
        <v>0.98295517490465878</v>
      </c>
      <c r="BZ88" s="1">
        <f>+'Serie Gasto $Corrientes'!BZ88*'Serie Gasto Constantes'!$AM$207</f>
        <v>863131981363.72266</v>
      </c>
      <c r="CA88" s="4">
        <f t="shared" si="145"/>
        <v>0.98074258804007708</v>
      </c>
      <c r="CB88" s="3">
        <f>+'Serie Gasto $Corrientes'!CB88*'Serie Gasto Constantes'!$AN$207</f>
        <v>1065765749683.1335</v>
      </c>
      <c r="CC88" s="1">
        <f>+'Serie Gasto $Corrientes'!CC88*'Serie Gasto Constantes'!$AN$207</f>
        <v>907843478203.44177</v>
      </c>
      <c r="CD88" s="1">
        <f>+'Serie Gasto $Corrientes'!CD88*'Serie Gasto Constantes'!$AN$207</f>
        <v>811286414695.06128</v>
      </c>
      <c r="CE88" s="125">
        <f t="shared" si="90"/>
        <v>0.89364128748332239</v>
      </c>
      <c r="CF88" s="1">
        <f>+'Serie Gasto $Corrientes'!CF88*'Serie Gasto Constantes'!$AN$207</f>
        <v>808286550475.61914</v>
      </c>
      <c r="CG88" s="4">
        <f t="shared" si="97"/>
        <v>0.89033690265106191</v>
      </c>
      <c r="CH88" s="1">
        <f>+'Serie Gasto $Corrientes'!CH88*'Serie Gasto Constantes'!$AO$207</f>
        <v>851471135274.33179</v>
      </c>
      <c r="CI88" s="1">
        <f>+'Serie Gasto $Corrientes'!CI88*'Serie Gasto Constantes'!$AO$207</f>
        <v>448545912165.13794</v>
      </c>
      <c r="CJ88" s="1">
        <f>+'Serie Gasto $Corrientes'!CJ88*'Serie Gasto Constantes'!$AO$207</f>
        <v>434842795908.17737</v>
      </c>
      <c r="CK88" s="125">
        <f t="shared" si="93"/>
        <v>0.96944991385426871</v>
      </c>
      <c r="CL88" s="1">
        <f>+'Serie Gasto $Corrientes'!CL88*'Serie Gasto Constantes'!$AO$207</f>
        <v>433440137629.25507</v>
      </c>
      <c r="CM88" s="4">
        <f t="shared" si="98"/>
        <v>0.96632279076412253</v>
      </c>
      <c r="CN88" s="1">
        <f>+'Serie Gasto $Corrientes'!CN88*'Serie Gasto Constantes'!$AP$207</f>
        <v>824368735420.37561</v>
      </c>
      <c r="CO88" s="1">
        <f>+'Serie Gasto $Corrientes'!CO88*'Serie Gasto Constantes'!$AP$207</f>
        <v>1030302492198.8785</v>
      </c>
      <c r="CP88" s="1">
        <f>+'Serie Gasto $Corrientes'!CP88*'Serie Gasto Constantes'!$AP$207</f>
        <v>1020000282192.0364</v>
      </c>
      <c r="CQ88" s="125">
        <f t="shared" si="94"/>
        <v>0.99000079094746718</v>
      </c>
      <c r="CR88" s="1">
        <f>+'Serie Gasto $Corrientes'!CR88*'Serie Gasto Constantes'!$AP$207</f>
        <v>1019116214729.6576</v>
      </c>
      <c r="CS88" s="4">
        <f t="shared" si="99"/>
        <v>0.98914272502112743</v>
      </c>
      <c r="CT88" s="1">
        <f>+'Serie Gasto $Corrientes'!DC88*'Serie Gasto Constantes'!$AQ$207</f>
        <v>873458697647.76367</v>
      </c>
      <c r="CU88" s="1">
        <f>+'Serie Gasto $Corrientes'!DD88*'Serie Gasto Constantes'!$AQ$207</f>
        <v>873458697647.76367</v>
      </c>
      <c r="CV88" s="1">
        <f>+'Serie Gasto $Corrientes'!DE88*'Serie Gasto Constantes'!$AQ$207</f>
        <v>783819447710.41724</v>
      </c>
      <c r="CW88" s="125">
        <f t="shared" si="95"/>
        <v>0.89737436907005885</v>
      </c>
      <c r="CX88" s="1">
        <f>+'Serie Gasto $Corrientes'!DG88*'Serie Gasto Constantes'!$AQ$207</f>
        <v>781021216734.00842</v>
      </c>
      <c r="CY88" s="4">
        <f t="shared" si="100"/>
        <v>0.89417074766936244</v>
      </c>
      <c r="CZ88" s="1">
        <f>+'Serie Gasto $Corrientes'!DL88*'Serie Gasto Constantes'!$AR$207</f>
        <v>861689809577.99988</v>
      </c>
      <c r="DA88" s="1">
        <f>+'Serie Gasto $Corrientes'!DM88*'Serie Gasto Constantes'!$AR$207</f>
        <v>861689809577.99988</v>
      </c>
      <c r="DB88" s="1">
        <f>+'Serie Gasto $Corrientes'!DN88*'Serie Gasto Constantes'!$AR$207</f>
        <v>52515897566.059196</v>
      </c>
      <c r="DC88" s="125">
        <f t="shared" si="101"/>
        <v>6.0945246169010744E-2</v>
      </c>
      <c r="DD88" s="1">
        <f>+'Serie Gasto $Corrientes'!DP88*'Serie Gasto Constantes'!$AR$207</f>
        <v>36673774589.758797</v>
      </c>
      <c r="DE88" s="4">
        <f t="shared" si="102"/>
        <v>4.2560297431994985E-2</v>
      </c>
      <c r="DF88" s="1">
        <f>+'Serie Gasto $Corrientes'!DR88*'Serie Gasto Constantes'!$AR$207</f>
        <v>861689809577.99988</v>
      </c>
      <c r="DG88" s="1">
        <f>+'Serie Gasto $Corrientes'!DS88*'Serie Gasto Constantes'!$AR$207</f>
        <v>861689809577.99988</v>
      </c>
      <c r="DH88" s="1">
        <f>+'Serie Gasto $Corrientes'!DT88*'Serie Gasto Constantes'!$AR$207</f>
        <v>98434081828.461594</v>
      </c>
      <c r="DI88" s="125">
        <f t="shared" si="103"/>
        <v>0.1142337773225707</v>
      </c>
      <c r="DJ88" s="1">
        <f>+'Serie Gasto $Corrientes'!DV88*'Serie Gasto Constantes'!$AR$207</f>
        <v>93965365623.370789</v>
      </c>
      <c r="DK88" s="4">
        <f t="shared" si="104"/>
        <v>0.10904778561718047</v>
      </c>
      <c r="DL88" s="1">
        <f>+'Serie Gasto $Corrientes'!DX88*'Serie Gasto Constantes'!$AR$207</f>
        <v>861689809577.99988</v>
      </c>
      <c r="DM88" s="1">
        <f>+'Serie Gasto $Corrientes'!DY88*'Serie Gasto Constantes'!$AR$207</f>
        <v>861689809577.99988</v>
      </c>
      <c r="DN88" s="1">
        <f>+'Serie Gasto $Corrientes'!DZ88*'Serie Gasto Constantes'!$AR$207</f>
        <v>136269141234.29878</v>
      </c>
      <c r="DO88" s="125">
        <f t="shared" si="105"/>
        <v>0.15814175788040782</v>
      </c>
      <c r="DP88" s="1">
        <f>+'Serie Gasto $Corrientes'!EB88*'Serie Gasto Constantes'!$AR$207</f>
        <v>131393975600.90878</v>
      </c>
      <c r="DQ88" s="4">
        <f t="shared" si="106"/>
        <v>0.15248407737960495</v>
      </c>
      <c r="DR88" s="1">
        <f>+'Serie Gasto $Corrientes'!ED88*'Serie Gasto Constantes'!$AR$207</f>
        <v>861689809577.99988</v>
      </c>
      <c r="DS88" s="1">
        <f>+'Serie Gasto $Corrientes'!EE88*'Serie Gasto Constantes'!$AR$207</f>
        <v>861689809577.99988</v>
      </c>
      <c r="DT88" s="1">
        <f>+'Serie Gasto $Corrientes'!EF88*'Serie Gasto Constantes'!$AR$207</f>
        <v>173307564881.27158</v>
      </c>
      <c r="DU88" s="125">
        <f t="shared" si="107"/>
        <v>0.20112523434174817</v>
      </c>
      <c r="DV88" s="1">
        <f>+'Serie Gasto $Corrientes'!EH88*'Serie Gasto Constantes'!$AR$207</f>
        <v>167031696636.57358</v>
      </c>
      <c r="DW88" s="4">
        <f t="shared" si="108"/>
        <v>0.19384202386979016</v>
      </c>
      <c r="DX88" s="1">
        <f>+'Serie Gasto $Corrientes'!EJ88*'Serie Gasto Constantes'!$AR$207</f>
        <v>861689809577.99988</v>
      </c>
      <c r="DY88" s="1">
        <f>+'Serie Gasto $Corrientes'!EK88*'Serie Gasto Constantes'!$AR$207</f>
        <v>861689809577.99988</v>
      </c>
      <c r="DZ88" s="1">
        <f>+'Serie Gasto $Corrientes'!EL88*'Serie Gasto Constantes'!$AR$207</f>
        <v>241878308269.44717</v>
      </c>
      <c r="EA88" s="125">
        <f t="shared" si="109"/>
        <v>0.28070229632621929</v>
      </c>
      <c r="EB88" s="1">
        <f>+'Serie Gasto $Corrientes'!EN88*'Serie Gasto Constantes'!$AR$207</f>
        <v>231975889308.91437</v>
      </c>
      <c r="EC88" s="4">
        <f t="shared" si="110"/>
        <v>0.26921043597175787</v>
      </c>
      <c r="ED88" s="1">
        <f>+'Serie Gasto $Corrientes'!EP88*'Serie Gasto Constantes'!$AR$207</f>
        <v>861689809577.99988</v>
      </c>
      <c r="EE88" s="1">
        <f>+'Serie Gasto $Corrientes'!EQ88*'Serie Gasto Constantes'!$AR$207</f>
        <v>861689809577.99988</v>
      </c>
      <c r="EF88" s="1">
        <f>+'Serie Gasto $Corrientes'!ER88*'Serie Gasto Constantes'!$AR$207</f>
        <v>309725868852.65997</v>
      </c>
      <c r="EG88" s="125">
        <f t="shared" si="111"/>
        <v>0.35944009713233555</v>
      </c>
      <c r="EH88" s="1">
        <f>+'Serie Gasto $Corrientes'!ET88*'Serie Gasto Constantes'!$AR$207</f>
        <v>287567140097.28119</v>
      </c>
      <c r="EI88" s="4">
        <f t="shared" si="112"/>
        <v>0.33372466159036168</v>
      </c>
      <c r="EJ88" s="1">
        <f>+'Serie Gasto $Corrientes'!EV88*'Serie Gasto Constantes'!$AR$207</f>
        <v>861689809577.99988</v>
      </c>
      <c r="EK88" s="1">
        <f>+'Serie Gasto $Corrientes'!EW88*'Serie Gasto Constantes'!$AR$207</f>
        <v>861689809577.99988</v>
      </c>
      <c r="EL88" s="1">
        <f>+'Serie Gasto $Corrientes'!EX88*'Serie Gasto Constantes'!$AR$207</f>
        <v>354940833195.29639</v>
      </c>
      <c r="EM88" s="125">
        <f t="shared" si="113"/>
        <v>0.4119125342437594</v>
      </c>
      <c r="EN88" s="1">
        <f>+'Serie Gasto $Corrientes'!EZ88*'Serie Gasto Constantes'!$AR$207</f>
        <v>343643282596.94159</v>
      </c>
      <c r="EO88" s="4">
        <f t="shared" si="114"/>
        <v>0.39880160909090467</v>
      </c>
      <c r="EP88" s="1">
        <f>+'Serie Gasto $Corrientes'!FB88*'Serie Gasto Constantes'!$AR$207</f>
        <v>861689809577.99988</v>
      </c>
      <c r="EQ88" s="1">
        <f>+'Serie Gasto $Corrientes'!FC88*'Serie Gasto Constantes'!$AR$207</f>
        <v>861689809577.99988</v>
      </c>
      <c r="ER88" s="1">
        <f>+'Serie Gasto $Corrientes'!FD88*'Serie Gasto Constantes'!$AR$207</f>
        <v>398805025339.92114</v>
      </c>
      <c r="ES88" s="125">
        <f t="shared" si="115"/>
        <v>0.46281738614876988</v>
      </c>
      <c r="ET88" s="1">
        <f>+'Serie Gasto $Corrientes'!FF88*'Serie Gasto Constantes'!$AR$207</f>
        <v>390914491008.69354</v>
      </c>
      <c r="EU88" s="4">
        <f t="shared" si="116"/>
        <v>0.45366033886386364</v>
      </c>
      <c r="EV88" s="1">
        <f>+'Serie Gasto $Corrientes'!FH88*'Serie Gasto Constantes'!$AR$207</f>
        <v>861689809577.99988</v>
      </c>
      <c r="EW88" s="1">
        <f>+'Serie Gasto $Corrientes'!FI88*'Serie Gasto Constantes'!$AR$207</f>
        <v>861689809577.99988</v>
      </c>
      <c r="EX88" s="1">
        <f>+'Serie Gasto $Corrientes'!FJ88*'Serie Gasto Constantes'!$AR$207</f>
        <v>451929632964.31073</v>
      </c>
      <c r="EY88" s="125">
        <f t="shared" si="117"/>
        <v>0.52446904668123762</v>
      </c>
      <c r="EZ88" s="1">
        <f>+'Serie Gasto $Corrientes'!FL88*'Serie Gasto Constantes'!$AR$207</f>
        <v>444816166872.46436</v>
      </c>
      <c r="FA88" s="4">
        <f t="shared" si="118"/>
        <v>0.51621379518263844</v>
      </c>
      <c r="FB88" s="1">
        <f>+'Serie Gasto $Corrientes'!FQ88*'Serie Gasto Constantes'!$AR$207</f>
        <v>861689809577.99988</v>
      </c>
      <c r="FC88" s="1">
        <f>+'Serie Gasto $Corrientes'!FR88*'Serie Gasto Constantes'!$AR$207</f>
        <v>861689809577.99988</v>
      </c>
      <c r="FD88" s="1">
        <f>+'Serie Gasto $Corrientes'!FS88*'Serie Gasto Constantes'!$AR$207</f>
        <v>487530065631.86633</v>
      </c>
      <c r="FE88" s="125">
        <f t="shared" si="78"/>
        <v>0.5657837196318094</v>
      </c>
      <c r="FF88" s="1">
        <f>+'Serie Gasto $Corrientes'!FU88*'Serie Gasto Constantes'!$AR$207</f>
        <v>481215171341.65796</v>
      </c>
      <c r="FG88" s="4">
        <f t="shared" si="79"/>
        <v>0.55845521902751305</v>
      </c>
      <c r="FH88" s="1">
        <f>+'Serie Gasto $Corrientes'!FW88*'Serie Gasto Constantes'!$AR$207</f>
        <v>861689809577.99988</v>
      </c>
      <c r="FI88" s="1">
        <f>+'Serie Gasto $Corrientes'!FX88*'Serie Gasto Constantes'!$AR$207</f>
        <v>861689809577.99988</v>
      </c>
      <c r="FJ88" s="1">
        <f>+'Serie Gasto $Corrientes'!FY88*'Serie Gasto Constantes'!$AR$207</f>
        <v>652166685444.14392</v>
      </c>
      <c r="FK88" s="125">
        <f t="shared" si="166"/>
        <v>0.75684623189815037</v>
      </c>
      <c r="FL88" s="1">
        <f>+'Serie Gasto $Corrientes'!GA88*'Serie Gasto Constantes'!$AR$207</f>
        <v>551283744200.46716</v>
      </c>
      <c r="FM88" s="4">
        <f t="shared" si="167"/>
        <v>0.63977052771513032</v>
      </c>
      <c r="FN88" s="1">
        <f>+'Serie Gasto $Corrientes'!GC88*'Serie Gasto Constantes'!$AR$207</f>
        <v>861689809577.99988</v>
      </c>
      <c r="FO88" s="1">
        <f>+'Serie Gasto $Corrientes'!GD88*'Serie Gasto Constantes'!$AR$207</f>
        <v>847057009577.99988</v>
      </c>
      <c r="FP88" s="1">
        <f>+'Serie Gasto $Corrientes'!GE88*'Serie Gasto Constantes'!$AR$207</f>
        <v>708531922901.41553</v>
      </c>
      <c r="FQ88" s="125">
        <f t="shared" si="119"/>
        <v>0.83646308913068679</v>
      </c>
      <c r="FR88" s="1">
        <f>+'Serie Gasto $Corrientes'!GG88*'Serie Gasto Constantes'!$AR$207</f>
        <v>707981159201.42517</v>
      </c>
      <c r="FS88" s="4">
        <f t="shared" si="120"/>
        <v>0.8358128805924625</v>
      </c>
      <c r="FT88" s="1">
        <f>+'Serie Gasto $Corrientes'!GI88*'Serie Gasto Constantes'!$AS$207</f>
        <v>900879125000</v>
      </c>
      <c r="FU88" s="1">
        <f>+'Serie Gasto $Corrientes'!GJ88*'Serie Gasto Constantes'!$AS$207</f>
        <v>900879125000</v>
      </c>
      <c r="FV88" s="1">
        <f>+'Serie Gasto $Corrientes'!GK88*'Serie Gasto Constantes'!$AS$207</f>
        <v>47821625475</v>
      </c>
      <c r="FW88" s="125">
        <f t="shared" si="121"/>
        <v>5.3083287366659758E-2</v>
      </c>
      <c r="FX88" s="1">
        <f>+'Serie Gasto $Corrientes'!GM88*'Serie Gasto Constantes'!$AS$207</f>
        <v>33672422302</v>
      </c>
      <c r="FY88" s="4">
        <f t="shared" si="122"/>
        <v>3.7377292211094357E-2</v>
      </c>
      <c r="FZ88" s="1">
        <f>+'Serie Gasto $Corrientes'!GO88*'Serie Gasto Constantes'!$AS$207</f>
        <v>900879125000</v>
      </c>
      <c r="GA88" s="1">
        <f>+'Serie Gasto $Corrientes'!GP88*'Serie Gasto Constantes'!$AS$207</f>
        <v>900879125000</v>
      </c>
      <c r="GB88" s="1">
        <f>+'Serie Gasto $Corrientes'!GQ88*'Serie Gasto Constantes'!$AS$207</f>
        <v>112737311209</v>
      </c>
      <c r="GC88" s="125">
        <f t="shared" si="123"/>
        <v>0.12514144026702806</v>
      </c>
      <c r="GD88" s="1">
        <f>+'Serie Gasto $Corrientes'!GS88*'Serie Gasto Constantes'!$AS$207</f>
        <v>98583671419</v>
      </c>
      <c r="GE88" s="4">
        <f t="shared" si="124"/>
        <v>0.10943052034755495</v>
      </c>
      <c r="GF88" s="1">
        <f>+'Serie Gasto $Corrientes'!GU88*'Serie Gasto Constantes'!$AS$207</f>
        <v>900879125000</v>
      </c>
      <c r="GG88" s="1">
        <f>+'Serie Gasto $Corrientes'!GV88*'Serie Gasto Constantes'!$AS$207</f>
        <v>900879125000</v>
      </c>
      <c r="GH88" s="1">
        <f>+'Serie Gasto $Corrientes'!GW88*'Serie Gasto Constantes'!$AS$207</f>
        <v>156756425988</v>
      </c>
      <c r="GI88" s="125">
        <f t="shared" si="125"/>
        <v>0.17400383873696706</v>
      </c>
      <c r="GJ88" s="1">
        <f>+'Serie Gasto $Corrientes'!GY88*'Serie Gasto Constantes'!$AS$207</f>
        <v>144518706497</v>
      </c>
      <c r="GK88" s="4">
        <f t="shared" si="126"/>
        <v>0.16041964175493578</v>
      </c>
      <c r="GL88" s="1">
        <f>+'Serie Gasto $Corrientes'!HA88*'Serie Gasto Constantes'!$AS$207</f>
        <v>900879125000</v>
      </c>
      <c r="GM88" s="1">
        <f>+'Serie Gasto $Corrientes'!HB88*'Serie Gasto Constantes'!$AS$207</f>
        <v>900879125000</v>
      </c>
      <c r="GN88" s="1">
        <f>+'Serie Gasto $Corrientes'!HC88*'Serie Gasto Constantes'!$AS$207</f>
        <v>188765858352</v>
      </c>
      <c r="GO88" s="125">
        <f t="shared" si="127"/>
        <v>0.20953516749763737</v>
      </c>
      <c r="GP88" s="1">
        <f>+'Serie Gasto $Corrientes'!HE88*'Serie Gasto Constantes'!$AS$207</f>
        <v>177957811009</v>
      </c>
      <c r="GQ88" s="4">
        <f t="shared" si="128"/>
        <v>0.19753794495904209</v>
      </c>
      <c r="GR88" s="1">
        <f>+'Serie Gasto $Corrientes'!HG88*'Serie Gasto Constantes'!$AS$207</f>
        <v>900879125000</v>
      </c>
      <c r="GS88" s="1">
        <f>+'Serie Gasto $Corrientes'!HH88*'Serie Gasto Constantes'!$AS$207</f>
        <v>900879125000</v>
      </c>
      <c r="GT88" s="1">
        <f>+'Serie Gasto $Corrientes'!HI88*'Serie Gasto Constantes'!$AS$207</f>
        <v>248140208173</v>
      </c>
      <c r="GU88" s="125">
        <f t="shared" si="129"/>
        <v>0.2754422888564545</v>
      </c>
      <c r="GV88" s="1">
        <f>+'Serie Gasto $Corrientes'!HK88*'Serie Gasto Constantes'!$AS$207</f>
        <v>237990068539</v>
      </c>
      <c r="GW88" s="4">
        <f t="shared" si="130"/>
        <v>0.26417536152699733</v>
      </c>
      <c r="GX88" s="1">
        <f>+'Serie Gasto $Corrientes'!HM88*'Serie Gasto Constantes'!$AS$207</f>
        <v>900879125000</v>
      </c>
      <c r="GY88" s="1">
        <f>+'Serie Gasto $Corrientes'!HN88*'Serie Gasto Constantes'!$AS$207</f>
        <v>900879125000</v>
      </c>
      <c r="GZ88" s="1">
        <f>+'Serie Gasto $Corrientes'!HO88*'Serie Gasto Constantes'!$AS$207</f>
        <v>322164571590</v>
      </c>
      <c r="HA88" s="125">
        <f t="shared" si="131"/>
        <v>0.35761131837747934</v>
      </c>
      <c r="HB88" s="1">
        <f>+'Serie Gasto $Corrientes'!HQ88*'Serie Gasto Constantes'!$AS$207</f>
        <v>312513165724</v>
      </c>
      <c r="HC88" s="4">
        <f t="shared" si="132"/>
        <v>0.34689799891189621</v>
      </c>
    </row>
    <row r="89" spans="1:211" x14ac:dyDescent="0.35">
      <c r="A89" s="28" t="s">
        <v>76</v>
      </c>
      <c r="B89" s="5">
        <f>+'Serie Gasto $Corrientes'!B89*'Serie Gasto Constantes'!$V$207</f>
        <v>18689874323.172352</v>
      </c>
      <c r="C89" s="6">
        <f>+'Serie Gasto $Corrientes'!C89*'Serie Gasto Constantes'!$V$207</f>
        <v>15870551545.977327</v>
      </c>
      <c r="D89" s="7">
        <f t="shared" si="147"/>
        <v>0.84915239511805973</v>
      </c>
      <c r="E89" s="5">
        <f>+'Serie Gasto $Corrientes'!E89*'Serie Gasto Constantes'!$W$207</f>
        <v>14233944866.162569</v>
      </c>
      <c r="F89" s="6">
        <f>+'Serie Gasto $Corrientes'!F89*'Serie Gasto Constantes'!$W$207</f>
        <v>12976386792.192198</v>
      </c>
      <c r="G89" s="7">
        <f t="shared" si="148"/>
        <v>0.91165076963590874</v>
      </c>
      <c r="H89" s="5">
        <f>+'Serie Gasto $Corrientes'!H89*'Serie Gasto Constantes'!$X$207</f>
        <v>9648382428.4902935</v>
      </c>
      <c r="I89" s="6">
        <f>+'Serie Gasto $Corrientes'!I89*'Serie Gasto Constantes'!$X$207</f>
        <v>8974256046.4318619</v>
      </c>
      <c r="J89" s="7">
        <f t="shared" si="149"/>
        <v>0.93013063204586166</v>
      </c>
      <c r="K89" s="5">
        <f>+'Serie Gasto $Corrientes'!K89*'Serie Gasto Constantes'!$Y$207</f>
        <v>8670445114.0247707</v>
      </c>
      <c r="L89" s="6">
        <f>+'Serie Gasto $Corrientes'!L89*'Serie Gasto Constantes'!$Y$207</f>
        <v>8243003351.8047333</v>
      </c>
      <c r="M89" s="7">
        <f t="shared" si="150"/>
        <v>0.95070128965713252</v>
      </c>
      <c r="N89" s="5">
        <f>+'Serie Gasto $Corrientes'!N89*'Serie Gasto Constantes'!$Z$207</f>
        <v>8375635402.4149446</v>
      </c>
      <c r="O89" s="6">
        <f>+'Serie Gasto $Corrientes'!O89*'Serie Gasto Constantes'!$Z$207</f>
        <v>7601232401.4774017</v>
      </c>
      <c r="P89" s="7">
        <f t="shared" si="151"/>
        <v>0.90754098480525314</v>
      </c>
      <c r="Q89" s="5">
        <f>+'Serie Gasto $Corrientes'!Q89*'Serie Gasto Constantes'!$AA$207</f>
        <v>568119043597.62695</v>
      </c>
      <c r="R89" s="6">
        <f>+'Serie Gasto $Corrientes'!R89*'Serie Gasto Constantes'!$AA$207</f>
        <v>566286867626.24292</v>
      </c>
      <c r="S89" s="7">
        <f t="shared" si="133"/>
        <v>0.99677501398336921</v>
      </c>
      <c r="T89" s="5">
        <f>+'Serie Gasto $Corrientes'!T89*'Serie Gasto Constantes'!$AB$207</f>
        <v>515230782499.20392</v>
      </c>
      <c r="U89" s="6">
        <f>+'Serie Gasto $Corrientes'!U89*'Serie Gasto Constantes'!$AB$207</f>
        <v>513125688300.5307</v>
      </c>
      <c r="V89" s="7">
        <f t="shared" si="134"/>
        <v>0.99591426935234317</v>
      </c>
      <c r="W89" s="5">
        <f>+'Serie Gasto $Corrientes'!W89*'Serie Gasto Constantes'!$AC$207</f>
        <v>591513751123.47095</v>
      </c>
      <c r="X89" s="6">
        <f>+'Serie Gasto $Corrientes'!X89*'Serie Gasto Constantes'!$AC$207</f>
        <v>587495657121.15076</v>
      </c>
      <c r="Y89" s="7">
        <f t="shared" si="135"/>
        <v>0.99320709959035003</v>
      </c>
      <c r="Z89" s="5">
        <f>+'Serie Gasto $Corrientes'!Z89*'Serie Gasto Constantes'!$AD$207</f>
        <v>588871108626.21448</v>
      </c>
      <c r="AA89" s="6">
        <f>+'Serie Gasto $Corrientes'!AA89*'Serie Gasto Constantes'!$AD$207</f>
        <v>583497395323.85498</v>
      </c>
      <c r="AB89" s="7">
        <f t="shared" si="136"/>
        <v>0.99087455094393084</v>
      </c>
      <c r="AC89" s="5">
        <f>+'Serie Gasto $Corrientes'!AC89*'Serie Gasto Constantes'!$AE$207</f>
        <v>586026820233.89099</v>
      </c>
      <c r="AD89" s="6">
        <f>+'Serie Gasto $Corrientes'!AD89*'Serie Gasto Constantes'!$AE$207</f>
        <v>573294469268.45203</v>
      </c>
      <c r="AE89" s="7">
        <f t="shared" si="137"/>
        <v>0.97827343301394065</v>
      </c>
      <c r="AF89" s="5">
        <f>+'Serie Gasto $Corrientes'!AF89*'Serie Gasto Constantes'!$AF$207</f>
        <v>634064143091.40747</v>
      </c>
      <c r="AG89" s="6">
        <f>+'Serie Gasto $Corrientes'!AG89*'Serie Gasto Constantes'!$AF$207</f>
        <v>634064143091.40747</v>
      </c>
      <c r="AH89" s="6">
        <f>+'Serie Gasto $Corrientes'!AH89*'Serie Gasto Constantes'!$AF$207</f>
        <v>627111753066.46045</v>
      </c>
      <c r="AI89" s="126">
        <f t="shared" si="190"/>
        <v>0.98903519446620913</v>
      </c>
      <c r="AJ89" s="6">
        <f>+'Serie Gasto $Corrientes'!AJ89*'Serie Gasto Constantes'!$AF$207</f>
        <v>624011341464.96521</v>
      </c>
      <c r="AK89" s="7">
        <f t="shared" si="138"/>
        <v>0.98414545005268805</v>
      </c>
      <c r="AL89" s="5">
        <f>+'Serie Gasto $Corrientes'!AL89*'Serie Gasto Constantes'!$AG$207</f>
        <v>641032227173.50586</v>
      </c>
      <c r="AM89" s="6">
        <f>+'Serie Gasto $Corrientes'!AM89*'Serie Gasto Constantes'!$AG$207</f>
        <v>641032227173.50586</v>
      </c>
      <c r="AN89" s="6">
        <f>+'Serie Gasto $Corrientes'!AN89*'Serie Gasto Constantes'!$AG$207</f>
        <v>573284895833.86255</v>
      </c>
      <c r="AO89" s="126">
        <f t="shared" si="83"/>
        <v>0.89431524895657644</v>
      </c>
      <c r="AP89" s="6">
        <f>+'Serie Gasto $Corrientes'!AP89*'Serie Gasto Constantes'!$AG$207</f>
        <v>568565172013.65283</v>
      </c>
      <c r="AQ89" s="7">
        <f t="shared" si="139"/>
        <v>0.88695255544423879</v>
      </c>
      <c r="AR89" s="5">
        <f>+'Serie Gasto $Corrientes'!AR89*'Serie Gasto Constantes'!$AH$207</f>
        <v>676696628026.14478</v>
      </c>
      <c r="AS89" s="6">
        <f>+'Serie Gasto $Corrientes'!AS89*'Serie Gasto Constantes'!$AH$207</f>
        <v>1232599362754.553</v>
      </c>
      <c r="AT89" s="6">
        <f>+'Serie Gasto $Corrientes'!AT89*'Serie Gasto Constantes'!$AH$207</f>
        <v>1141075158396.2769</v>
      </c>
      <c r="AU89" s="126">
        <f t="shared" si="84"/>
        <v>0.92574699685569994</v>
      </c>
      <c r="AV89" s="6">
        <f>+'Serie Gasto $Corrientes'!AV89*'Serie Gasto Constantes'!$AH$207</f>
        <v>1137173671271.6538</v>
      </c>
      <c r="AW89" s="7">
        <f t="shared" si="140"/>
        <v>0.92258174523987546</v>
      </c>
      <c r="AX89" s="5">
        <f>+'Serie Gasto $Corrientes'!AX89*'Serie Gasto Constantes'!$AI$207</f>
        <v>720450723071.75574</v>
      </c>
      <c r="AY89" s="6">
        <f>+'Serie Gasto $Corrientes'!AY89*'Serie Gasto Constantes'!$AI$207</f>
        <v>720450723071.75574</v>
      </c>
      <c r="AZ89" s="6">
        <f>+'Serie Gasto $Corrientes'!AZ89*'Serie Gasto Constantes'!$AI$207</f>
        <v>641685315939.97754</v>
      </c>
      <c r="BA89" s="126">
        <f t="shared" si="85"/>
        <v>0.89067204097464237</v>
      </c>
      <c r="BB89" s="6">
        <f>+'Serie Gasto $Corrientes'!BB89*'Serie Gasto Constantes'!$AI$207</f>
        <v>639503563670.72229</v>
      </c>
      <c r="BC89" s="7">
        <f t="shared" si="141"/>
        <v>0.88764372522814272</v>
      </c>
      <c r="BD89" s="5">
        <f>+'Serie Gasto $Corrientes'!BD89*'Serie Gasto Constantes'!$AJ$207</f>
        <v>1192601475744.0752</v>
      </c>
      <c r="BE89" s="6">
        <f>+'Serie Gasto $Corrientes'!BE89*'Serie Gasto Constantes'!$AJ$207</f>
        <v>1192601475744.0752</v>
      </c>
      <c r="BF89" s="6">
        <f>+'Serie Gasto $Corrientes'!BF89*'Serie Gasto Constantes'!$AJ$207</f>
        <v>1142353108919.228</v>
      </c>
      <c r="BG89" s="126">
        <f t="shared" si="86"/>
        <v>0.95786659010001918</v>
      </c>
      <c r="BH89" s="6">
        <f>+'Serie Gasto $Corrientes'!BH89*'Serie Gasto Constantes'!$AJ$207</f>
        <v>1141480289312.5361</v>
      </c>
      <c r="BI89" s="7">
        <f t="shared" si="142"/>
        <v>0.9571347281792989</v>
      </c>
      <c r="BJ89" s="5">
        <f>+'Serie Gasto $Corrientes'!BJ89*'Serie Gasto Constantes'!$AK$207</f>
        <v>1100053177835.0581</v>
      </c>
      <c r="BK89" s="6">
        <f>+'Serie Gasto $Corrientes'!BK89*'Serie Gasto Constantes'!$AK$207</f>
        <v>913557734349.83936</v>
      </c>
      <c r="BL89" s="6">
        <f>+'Serie Gasto $Corrientes'!BL89*'Serie Gasto Constantes'!$AK$207</f>
        <v>840233191818.74573</v>
      </c>
      <c r="BM89" s="126">
        <f t="shared" si="87"/>
        <v>0.919737374252239</v>
      </c>
      <c r="BN89" s="6">
        <f>+'Serie Gasto $Corrientes'!BN89*'Serie Gasto Constantes'!$AK$207</f>
        <v>839366864215.41541</v>
      </c>
      <c r="BO89" s="7">
        <f t="shared" si="143"/>
        <v>0.9187890733723314</v>
      </c>
      <c r="BP89" s="5">
        <f>+'Serie Gasto $Corrientes'!BP89*'Serie Gasto Constantes'!$AL$207</f>
        <v>613716485013.00378</v>
      </c>
      <c r="BQ89" s="6">
        <f>+'Serie Gasto $Corrientes'!BQ89*'Serie Gasto Constantes'!$AL$207</f>
        <v>526980296882.49579</v>
      </c>
      <c r="BR89" s="6">
        <f>+'Serie Gasto $Corrientes'!BR89*'Serie Gasto Constantes'!$AL$207</f>
        <v>520663134476.33185</v>
      </c>
      <c r="BS89" s="126">
        <f t="shared" si="88"/>
        <v>0.98801252638184967</v>
      </c>
      <c r="BT89" s="6">
        <f>+'Serie Gasto $Corrientes'!BT89*'Serie Gasto Constantes'!$AL$207</f>
        <v>520177845316.19592</v>
      </c>
      <c r="BU89" s="7">
        <f t="shared" si="144"/>
        <v>0.98709163965609015</v>
      </c>
      <c r="BV89" s="5">
        <f>+'Serie Gasto $Corrientes'!BV89*'Serie Gasto Constantes'!$AM$207</f>
        <v>627275193365.45569</v>
      </c>
      <c r="BW89" s="6">
        <f>+'Serie Gasto $Corrientes'!BW89*'Serie Gasto Constantes'!$AM$207</f>
        <v>739181287344.05554</v>
      </c>
      <c r="BX89" s="6">
        <f>+'Serie Gasto $Corrientes'!BX89*'Serie Gasto Constantes'!$AM$207</f>
        <v>726477797671.39905</v>
      </c>
      <c r="BY89" s="126">
        <f t="shared" si="89"/>
        <v>0.98281410813536518</v>
      </c>
      <c r="BZ89" s="6">
        <f>+'Serie Gasto $Corrientes'!BZ89*'Serie Gasto Constantes'!$AM$207</f>
        <v>725207070241.37769</v>
      </c>
      <c r="CA89" s="7">
        <f t="shared" si="145"/>
        <v>0.98109500694628182</v>
      </c>
      <c r="CB89" s="5">
        <f>+'Serie Gasto $Corrientes'!CB89*'Serie Gasto Constantes'!$AN$207</f>
        <v>809068202413.75647</v>
      </c>
      <c r="CC89" s="6">
        <f>+'Serie Gasto $Corrientes'!CC89*'Serie Gasto Constantes'!$AN$207</f>
        <v>655171261666.18066</v>
      </c>
      <c r="CD89" s="6">
        <f>+'Serie Gasto $Corrientes'!CD89*'Serie Gasto Constantes'!$AN$207</f>
        <v>628800883971.29102</v>
      </c>
      <c r="CE89" s="126">
        <f t="shared" si="90"/>
        <v>0.95975040537061018</v>
      </c>
      <c r="CF89" s="6">
        <f>+'Serie Gasto $Corrientes'!CF89*'Serie Gasto Constantes'!$AN$207</f>
        <v>626141337267.07959</v>
      </c>
      <c r="CG89" s="7">
        <f t="shared" si="97"/>
        <v>0.95569109010478503</v>
      </c>
      <c r="CH89" s="6">
        <f>+'Serie Gasto $Corrientes'!CH89*'Serie Gasto Constantes'!$AO$207</f>
        <v>714047140460.57227</v>
      </c>
      <c r="CI89" s="6">
        <f>+'Serie Gasto $Corrientes'!CI89*'Serie Gasto Constantes'!$AO$207</f>
        <v>358784336885.56732</v>
      </c>
      <c r="CJ89" s="6">
        <f>+'Serie Gasto $Corrientes'!CJ89*'Serie Gasto Constantes'!$AO$207</f>
        <v>353345008521.50739</v>
      </c>
      <c r="CK89" s="126">
        <f t="shared" si="93"/>
        <v>0.98483956013443585</v>
      </c>
      <c r="CL89" s="6">
        <f>+'Serie Gasto $Corrientes'!CL89*'Serie Gasto Constantes'!$AO$207</f>
        <v>352265982382.6076</v>
      </c>
      <c r="CM89" s="7">
        <f t="shared" si="98"/>
        <v>0.98183210961899181</v>
      </c>
      <c r="CN89" s="6">
        <f>+'Serie Gasto $Corrientes'!CN89*'Serie Gasto Constantes'!$AP$207</f>
        <v>673598051280.04785</v>
      </c>
      <c r="CO89" s="6">
        <f>+'Serie Gasto $Corrientes'!CO89*'Serie Gasto Constantes'!$AP$207</f>
        <v>794725189885.28845</v>
      </c>
      <c r="CP89" s="6">
        <f>+'Serie Gasto $Corrientes'!CP89*'Serie Gasto Constantes'!$AP$207</f>
        <v>787220660472.32971</v>
      </c>
      <c r="CQ89" s="126">
        <f t="shared" si="94"/>
        <v>0.99055707619631139</v>
      </c>
      <c r="CR89" s="6">
        <f>+'Serie Gasto $Corrientes'!CR89*'Serie Gasto Constantes'!$AP$207</f>
        <v>786409713601.47388</v>
      </c>
      <c r="CS89" s="7">
        <f t="shared" si="99"/>
        <v>0.98953666451038902</v>
      </c>
      <c r="CT89" s="6">
        <f>+'Serie Gasto $Corrientes'!DC89*'Serie Gasto Constantes'!$AQ$207</f>
        <v>660829034471.77417</v>
      </c>
      <c r="CU89" s="6">
        <f>+'Serie Gasto $Corrientes'!DD89*'Serie Gasto Constantes'!$AQ$207</f>
        <v>660829034471.77417</v>
      </c>
      <c r="CV89" s="6">
        <f>+'Serie Gasto $Corrientes'!DE89*'Serie Gasto Constantes'!$AQ$207</f>
        <v>620522623785.55652</v>
      </c>
      <c r="CW89" s="126">
        <f t="shared" si="95"/>
        <v>0.93900629575327887</v>
      </c>
      <c r="CX89" s="6">
        <f>+'Serie Gasto $Corrientes'!DG89*'Serie Gasto Constantes'!$AQ$207</f>
        <v>618366277562.49902</v>
      </c>
      <c r="CY89" s="7">
        <f t="shared" si="100"/>
        <v>0.93574320331851457</v>
      </c>
      <c r="CZ89" s="6">
        <f>+'Serie Gasto $Corrientes'!DL89*'Serie Gasto Constantes'!$AR$207</f>
        <v>626633963186.3999</v>
      </c>
      <c r="DA89" s="6">
        <f>+'Serie Gasto $Corrientes'!DM89*'Serie Gasto Constantes'!$AR$207</f>
        <v>626633963186.3999</v>
      </c>
      <c r="DB89" s="6">
        <f>+'Serie Gasto $Corrientes'!DN89*'Serie Gasto Constantes'!$AR$207</f>
        <v>44459940211.595993</v>
      </c>
      <c r="DC89" s="126">
        <f t="shared" si="101"/>
        <v>7.0950415750719281E-2</v>
      </c>
      <c r="DD89" s="6">
        <f>+'Serie Gasto $Corrientes'!DP89*'Serie Gasto Constantes'!$AR$207</f>
        <v>28976647947.358799</v>
      </c>
      <c r="DE89" s="7">
        <f t="shared" si="102"/>
        <v>4.6241745021310537E-2</v>
      </c>
      <c r="DF89" s="6">
        <f>+'Serie Gasto $Corrientes'!DR89*'Serie Gasto Constantes'!$AR$207</f>
        <v>626633963186.3999</v>
      </c>
      <c r="DG89" s="6">
        <f>+'Serie Gasto $Corrientes'!DS89*'Serie Gasto Constantes'!$AR$207</f>
        <v>626633963186.3999</v>
      </c>
      <c r="DH89" s="6">
        <f>+'Serie Gasto $Corrientes'!DT89*'Serie Gasto Constantes'!$AR$207</f>
        <v>75571772046.123596</v>
      </c>
      <c r="DI89" s="126">
        <f t="shared" si="103"/>
        <v>0.12059954692185086</v>
      </c>
      <c r="DJ89" s="6">
        <f>+'Serie Gasto $Corrientes'!DV89*'Serie Gasto Constantes'!$AR$207</f>
        <v>71785034701.5672</v>
      </c>
      <c r="DK89" s="7">
        <f t="shared" si="104"/>
        <v>0.11455656558502537</v>
      </c>
      <c r="DL89" s="6">
        <f>+'Serie Gasto $Corrientes'!DX89*'Serie Gasto Constantes'!$AR$207</f>
        <v>626633963186.3999</v>
      </c>
      <c r="DM89" s="6">
        <f>+'Serie Gasto $Corrientes'!DY89*'Serie Gasto Constantes'!$AR$207</f>
        <v>626633963186.3999</v>
      </c>
      <c r="DN89" s="6">
        <f>+'Serie Gasto $Corrientes'!DZ89*'Serie Gasto Constantes'!$AR$207</f>
        <v>113328742767.44279</v>
      </c>
      <c r="DO89" s="126">
        <f t="shared" si="105"/>
        <v>0.18085317653574384</v>
      </c>
      <c r="DP89" s="6">
        <f>+'Serie Gasto $Corrientes'!EB89*'Serie Gasto Constantes'!$AR$207</f>
        <v>109047149642.30879</v>
      </c>
      <c r="DQ89" s="7">
        <f t="shared" si="106"/>
        <v>0.17402049050742466</v>
      </c>
      <c r="DR89" s="6">
        <f>+'Serie Gasto $Corrientes'!ED89*'Serie Gasto Constantes'!$AR$207</f>
        <v>626633963186.3999</v>
      </c>
      <c r="DS89" s="6">
        <f>+'Serie Gasto $Corrientes'!EE89*'Serie Gasto Constantes'!$AR$207</f>
        <v>626633963186.3999</v>
      </c>
      <c r="DT89" s="6">
        <f>+'Serie Gasto $Corrientes'!EF89*'Serie Gasto Constantes'!$AR$207</f>
        <v>150247043517.2616</v>
      </c>
      <c r="DU89" s="126">
        <f t="shared" si="107"/>
        <v>0.23976843315875107</v>
      </c>
      <c r="DV89" s="6">
        <f>+'Serie Gasto $Corrientes'!EH89*'Serie Gasto Constantes'!$AR$207</f>
        <v>144435831939.03238</v>
      </c>
      <c r="DW89" s="7">
        <f t="shared" si="108"/>
        <v>0.23049473923274755</v>
      </c>
      <c r="DX89" s="6">
        <f>+'Serie Gasto $Corrientes'!EJ89*'Serie Gasto Constantes'!$AR$207</f>
        <v>626633963186.3999</v>
      </c>
      <c r="DY89" s="6">
        <f>+'Serie Gasto $Corrientes'!EK89*'Serie Gasto Constantes'!$AR$207</f>
        <v>626633963186.3999</v>
      </c>
      <c r="DZ89" s="6">
        <f>+'Serie Gasto $Corrientes'!EL89*'Serie Gasto Constantes'!$AR$207</f>
        <v>189354670319.05319</v>
      </c>
      <c r="EA89" s="126">
        <f t="shared" si="109"/>
        <v>0.30217747751206286</v>
      </c>
      <c r="EB89" s="6">
        <f>+'Serie Gasto $Corrientes'!EN89*'Serie Gasto Constantes'!$AR$207</f>
        <v>182585230511.15878</v>
      </c>
      <c r="EC89" s="7">
        <f t="shared" si="110"/>
        <v>0.29137461618378091</v>
      </c>
      <c r="ED89" s="6">
        <f>+'Serie Gasto $Corrientes'!EP89*'Serie Gasto Constantes'!$AR$207</f>
        <v>626633963186.3999</v>
      </c>
      <c r="EE89" s="6">
        <f>+'Serie Gasto $Corrientes'!EQ89*'Serie Gasto Constantes'!$AR$207</f>
        <v>626633963186.3999</v>
      </c>
      <c r="EF89" s="6">
        <f>+'Serie Gasto $Corrientes'!ER89*'Serie Gasto Constantes'!$AR$207</f>
        <v>250487107287.06598</v>
      </c>
      <c r="EG89" s="126">
        <f t="shared" si="111"/>
        <v>0.3997343297726037</v>
      </c>
      <c r="EH89" s="6">
        <f>+'Serie Gasto $Corrientes'!ET89*'Serie Gasto Constantes'!$AR$207</f>
        <v>237987727495.39319</v>
      </c>
      <c r="EI89" s="7">
        <f t="shared" si="112"/>
        <v>0.37978747000120844</v>
      </c>
      <c r="EJ89" s="6">
        <f>+'Serie Gasto $Corrientes'!EV89*'Serie Gasto Constantes'!$AR$207</f>
        <v>626633963186.3999</v>
      </c>
      <c r="EK89" s="6">
        <f>+'Serie Gasto $Corrientes'!EW89*'Serie Gasto Constantes'!$AR$207</f>
        <v>626633963186.3999</v>
      </c>
      <c r="EL89" s="6">
        <f>+'Serie Gasto $Corrientes'!EX89*'Serie Gasto Constantes'!$AR$207</f>
        <v>284395937325.30237</v>
      </c>
      <c r="EM89" s="126">
        <f t="shared" si="113"/>
        <v>0.45384698888512898</v>
      </c>
      <c r="EN89" s="6">
        <f>+'Serie Gasto $Corrientes'!EZ89*'Serie Gasto Constantes'!$AR$207</f>
        <v>275814157320.31195</v>
      </c>
      <c r="EO89" s="7">
        <f t="shared" si="114"/>
        <v>0.4401519443947976</v>
      </c>
      <c r="EP89" s="6">
        <f>+'Serie Gasto $Corrientes'!FB89*'Serie Gasto Constantes'!$AR$207</f>
        <v>626633963186.3999</v>
      </c>
      <c r="EQ89" s="6">
        <f>+'Serie Gasto $Corrientes'!FC89*'Serie Gasto Constantes'!$AR$207</f>
        <v>626633963186.3999</v>
      </c>
      <c r="ER89" s="6">
        <f>+'Serie Gasto $Corrientes'!FD89*'Serie Gasto Constantes'!$AR$207</f>
        <v>316117843561.61877</v>
      </c>
      <c r="ES89" s="126">
        <f t="shared" si="115"/>
        <v>0.50446969384515417</v>
      </c>
      <c r="ET89" s="6">
        <f>+'Serie Gasto $Corrientes'!FF89*'Serie Gasto Constantes'!$AR$207</f>
        <v>309098410469.15997</v>
      </c>
      <c r="EU89" s="7">
        <f t="shared" si="116"/>
        <v>0.49326788624320844</v>
      </c>
      <c r="EV89" s="6">
        <f>+'Serie Gasto $Corrientes'!FH89*'Serie Gasto Constantes'!$AR$207</f>
        <v>626633963186.3999</v>
      </c>
      <c r="EW89" s="6">
        <f>+'Serie Gasto $Corrientes'!FI89*'Serie Gasto Constantes'!$AR$207</f>
        <v>626633963186.3999</v>
      </c>
      <c r="EX89" s="6">
        <f>+'Serie Gasto $Corrientes'!FJ89*'Serie Gasto Constantes'!$AR$207</f>
        <v>352277295747.6084</v>
      </c>
      <c r="EY89" s="126">
        <f t="shared" si="117"/>
        <v>0.56217395871155362</v>
      </c>
      <c r="EZ89" s="6">
        <f>+'Serie Gasto $Corrientes'!FL89*'Serie Gasto Constantes'!$AR$207</f>
        <v>345950118260.72876</v>
      </c>
      <c r="FA89" s="7">
        <f t="shared" si="118"/>
        <v>0.55207687196140964</v>
      </c>
      <c r="FB89" s="6">
        <f>+'Serie Gasto $Corrientes'!FQ89*'Serie Gasto Constantes'!$AR$207</f>
        <v>626633963186.3999</v>
      </c>
      <c r="FC89" s="6">
        <f>+'Serie Gasto $Corrientes'!FR89*'Serie Gasto Constantes'!$AR$207</f>
        <v>626633963186.3999</v>
      </c>
      <c r="FD89" s="6">
        <f>+'Serie Gasto $Corrientes'!FS89*'Serie Gasto Constantes'!$AR$207</f>
        <v>383290023881.69995</v>
      </c>
      <c r="FE89" s="126">
        <f t="shared" si="78"/>
        <v>0.61166493742645367</v>
      </c>
      <c r="FF89" s="6">
        <f>+'Serie Gasto $Corrientes'!FU89*'Serie Gasto Constantes'!$AR$207</f>
        <v>377700888385.92236</v>
      </c>
      <c r="FG89" s="7">
        <f t="shared" si="79"/>
        <v>0.60274563872237907</v>
      </c>
      <c r="FH89" s="6">
        <f>+'Serie Gasto $Corrientes'!FW89*'Serie Gasto Constantes'!$AR$207</f>
        <v>626633963186.3999</v>
      </c>
      <c r="FI89" s="6">
        <f>+'Serie Gasto $Corrientes'!FX89*'Serie Gasto Constantes'!$AR$207</f>
        <v>626633963186.3999</v>
      </c>
      <c r="FJ89" s="6">
        <f>+'Serie Gasto $Corrientes'!FY89*'Serie Gasto Constantes'!$AR$207</f>
        <v>534716051108.19476</v>
      </c>
      <c r="FK89" s="126">
        <f t="shared" si="166"/>
        <v>0.85331482575440454</v>
      </c>
      <c r="FL89" s="6">
        <f>+'Serie Gasto $Corrientes'!GA89*'Serie Gasto Constantes'!$AR$207</f>
        <v>435197863123.88873</v>
      </c>
      <c r="FM89" s="7">
        <f t="shared" si="167"/>
        <v>0.69450091870368957</v>
      </c>
      <c r="FN89" s="6">
        <f>+'Serie Gasto $Corrientes'!GC89*'Serie Gasto Constantes'!$AR$207</f>
        <v>626633963186.3999</v>
      </c>
      <c r="FO89" s="6">
        <f>+'Serie Gasto $Corrientes'!GD89*'Serie Gasto Constantes'!$AR$207</f>
        <v>612001163186.3999</v>
      </c>
      <c r="FP89" s="6">
        <f>+'Serie Gasto $Corrientes'!GE89*'Serie Gasto Constantes'!$AR$207</f>
        <v>572130519444.02637</v>
      </c>
      <c r="FQ89" s="126">
        <f t="shared" si="119"/>
        <v>0.93485201313215482</v>
      </c>
      <c r="FR89" s="6">
        <f>+'Serie Gasto $Corrientes'!GG89*'Serie Gasto Constantes'!$AR$207</f>
        <v>571639858566.3324</v>
      </c>
      <c r="FS89" s="7">
        <f t="shared" si="120"/>
        <v>0.93405028119566746</v>
      </c>
      <c r="FT89" s="6">
        <f>+'Serie Gasto $Corrientes'!GI89*'Serie Gasto Constantes'!$AS$207</f>
        <v>715072128000</v>
      </c>
      <c r="FU89" s="6">
        <f>+'Serie Gasto $Corrientes'!GJ89*'Serie Gasto Constantes'!$AS$207</f>
        <v>715072128000</v>
      </c>
      <c r="FV89" s="6">
        <f>+'Serie Gasto $Corrientes'!GK89*'Serie Gasto Constantes'!$AS$207</f>
        <v>38503485808</v>
      </c>
      <c r="FW89" s="126">
        <f t="shared" si="121"/>
        <v>5.3845597248617698E-2</v>
      </c>
      <c r="FX89" s="6">
        <f>+'Serie Gasto $Corrientes'!GM89*'Serie Gasto Constantes'!$AS$207</f>
        <v>26929312302</v>
      </c>
      <c r="FY89" s="7">
        <f t="shared" si="122"/>
        <v>3.765957481424867E-2</v>
      </c>
      <c r="FZ89" s="6">
        <f>+'Serie Gasto $Corrientes'!GO89*'Serie Gasto Constantes'!$AS$207</f>
        <v>715072128000</v>
      </c>
      <c r="GA89" s="6">
        <f>+'Serie Gasto $Corrientes'!GP89*'Serie Gasto Constantes'!$AS$207</f>
        <v>715072128000</v>
      </c>
      <c r="GB89" s="6">
        <f>+'Serie Gasto $Corrientes'!GQ89*'Serie Gasto Constantes'!$AS$207</f>
        <v>87438513542</v>
      </c>
      <c r="GC89" s="126">
        <f t="shared" si="123"/>
        <v>0.12227929200171539</v>
      </c>
      <c r="GD89" s="6">
        <f>+'Serie Gasto $Corrientes'!GS89*'Serie Gasto Constantes'!$AS$207</f>
        <v>75556610752</v>
      </c>
      <c r="GE89" s="7">
        <f t="shared" si="124"/>
        <v>0.10566292237305605</v>
      </c>
      <c r="GF89" s="6">
        <f>+'Serie Gasto $Corrientes'!GU89*'Serie Gasto Constantes'!$AS$207</f>
        <v>715072128000</v>
      </c>
      <c r="GG89" s="6">
        <f>+'Serie Gasto $Corrientes'!GV89*'Serie Gasto Constantes'!$AS$207</f>
        <v>715072128000</v>
      </c>
      <c r="GH89" s="6">
        <f>+'Serie Gasto $Corrientes'!GW89*'Serie Gasto Constantes'!$AS$207</f>
        <v>119842051321</v>
      </c>
      <c r="GI89" s="126">
        <f t="shared" si="125"/>
        <v>0.16759435395166178</v>
      </c>
      <c r="GJ89" s="6">
        <f>+'Serie Gasto $Corrientes'!GY89*'Serie Gasto Constantes'!$AS$207</f>
        <v>107903072330</v>
      </c>
      <c r="GK89" s="7">
        <f t="shared" si="126"/>
        <v>0.15089816552044383</v>
      </c>
      <c r="GL89" s="6">
        <f>+'Serie Gasto $Corrientes'!HA89*'Serie Gasto Constantes'!$AS$207</f>
        <v>715072128000</v>
      </c>
      <c r="GM89" s="6">
        <f>+'Serie Gasto $Corrientes'!HB89*'Serie Gasto Constantes'!$AS$207</f>
        <v>715072128000</v>
      </c>
      <c r="GN89" s="6">
        <f>+'Serie Gasto $Corrientes'!HC89*'Serie Gasto Constantes'!$AS$207</f>
        <v>151851483685</v>
      </c>
      <c r="GO89" s="126">
        <f t="shared" si="127"/>
        <v>0.21235827511515035</v>
      </c>
      <c r="GP89" s="6">
        <f>+'Serie Gasto $Corrientes'!HE89*'Serie Gasto Constantes'!$AS$207</f>
        <v>141305516842</v>
      </c>
      <c r="GQ89" s="7">
        <f t="shared" si="128"/>
        <v>0.19761015890413786</v>
      </c>
      <c r="GR89" s="6">
        <f>+'Serie Gasto $Corrientes'!HG89*'Serie Gasto Constantes'!$AS$207</f>
        <v>715072128000</v>
      </c>
      <c r="GS89" s="6">
        <f>+'Serie Gasto $Corrientes'!HH89*'Serie Gasto Constantes'!$AS$207</f>
        <v>715072128000</v>
      </c>
      <c r="GT89" s="6">
        <f>+'Serie Gasto $Corrientes'!HI89*'Serie Gasto Constantes'!$AS$207</f>
        <v>183689317254</v>
      </c>
      <c r="GU89" s="126">
        <f t="shared" si="129"/>
        <v>0.25688222217213869</v>
      </c>
      <c r="GV89" s="6">
        <f>+'Serie Gasto $Corrientes'!HK89*'Serie Gasto Constantes'!$AS$207</f>
        <v>173821889372</v>
      </c>
      <c r="GW89" s="7">
        <f t="shared" si="130"/>
        <v>0.24308301577655675</v>
      </c>
      <c r="GX89" s="6">
        <f>+'Serie Gasto $Corrientes'!HM89*'Serie Gasto Constantes'!$AS$207</f>
        <v>715072128000</v>
      </c>
      <c r="GY89" s="6">
        <f>+'Serie Gasto $Corrientes'!HN89*'Serie Gasto Constantes'!$AS$207</f>
        <v>715072128000</v>
      </c>
      <c r="GZ89" s="6">
        <f>+'Serie Gasto $Corrientes'!HO89*'Serie Gasto Constantes'!$AS$207</f>
        <v>244372401671</v>
      </c>
      <c r="HA89" s="126">
        <f t="shared" si="131"/>
        <v>0.34174510808369812</v>
      </c>
      <c r="HB89" s="6">
        <f>+'Serie Gasto $Corrientes'!HQ89*'Serie Gasto Constantes'!$AS$207</f>
        <v>235373766890</v>
      </c>
      <c r="HC89" s="7">
        <f t="shared" si="132"/>
        <v>0.32916087436986496</v>
      </c>
    </row>
    <row r="90" spans="1:211" x14ac:dyDescent="0.35">
      <c r="A90" s="28" t="s">
        <v>79</v>
      </c>
      <c r="B90" s="5">
        <f>+'Serie Gasto $Corrientes'!B90*'Serie Gasto Constantes'!$V$207</f>
        <v>0</v>
      </c>
      <c r="C90" s="6">
        <f>+'Serie Gasto $Corrientes'!C90*'Serie Gasto Constantes'!$V$207</f>
        <v>0</v>
      </c>
      <c r="D90" s="7">
        <v>0</v>
      </c>
      <c r="E90" s="5"/>
      <c r="F90" s="6"/>
      <c r="G90" s="7"/>
      <c r="H90" s="5"/>
      <c r="I90" s="6"/>
      <c r="J90" s="7"/>
      <c r="K90" s="5"/>
      <c r="L90" s="6"/>
      <c r="M90" s="7"/>
      <c r="N90" s="5"/>
      <c r="O90" s="6"/>
      <c r="P90" s="7"/>
      <c r="Q90" s="5">
        <f>+'Serie Gasto $Corrientes'!Q90*'Serie Gasto Constantes'!$AA$207</f>
        <v>243697441482.17365</v>
      </c>
      <c r="R90" s="6">
        <f>+'Serie Gasto $Corrientes'!R90*'Serie Gasto Constantes'!$AA$207</f>
        <v>243697441482.17365</v>
      </c>
      <c r="S90" s="7">
        <f t="shared" si="133"/>
        <v>1</v>
      </c>
      <c r="T90" s="5">
        <f>+'Serie Gasto $Corrientes'!T90*'Serie Gasto Constantes'!$AB$207</f>
        <v>294190143961.03149</v>
      </c>
      <c r="U90" s="6">
        <f>+'Serie Gasto $Corrientes'!U90*'Serie Gasto Constantes'!$AB$207</f>
        <v>217174177657.30658</v>
      </c>
      <c r="V90" s="7">
        <f t="shared" si="134"/>
        <v>0.73821024298514071</v>
      </c>
      <c r="W90" s="5">
        <f>+'Serie Gasto $Corrientes'!W90*'Serie Gasto Constantes'!$AC$207</f>
        <v>291813127790.19098</v>
      </c>
      <c r="X90" s="6">
        <f>+'Serie Gasto $Corrientes'!X90*'Serie Gasto Constantes'!$AC$207</f>
        <v>130312134133.14851</v>
      </c>
      <c r="Y90" s="7">
        <f t="shared" si="135"/>
        <v>0.44656021858907208</v>
      </c>
      <c r="Z90" s="5">
        <f>+'Serie Gasto $Corrientes'!Z90*'Serie Gasto Constantes'!$AD$207</f>
        <v>129010137124.24777</v>
      </c>
      <c r="AA90" s="6">
        <f>+'Serie Gasto $Corrientes'!AA90*'Serie Gasto Constantes'!$AD$207</f>
        <v>129008063517.61122</v>
      </c>
      <c r="AB90" s="7">
        <f t="shared" si="136"/>
        <v>0.99998392679301973</v>
      </c>
      <c r="AC90" s="5">
        <f>+'Serie Gasto $Corrientes'!AC90*'Serie Gasto Constantes'!$AE$207</f>
        <v>140389565972.93628</v>
      </c>
      <c r="AD90" s="6">
        <f>+'Serie Gasto $Corrientes'!AD90*'Serie Gasto Constantes'!$AE$207</f>
        <v>130742505409.41507</v>
      </c>
      <c r="AE90" s="7">
        <f t="shared" si="137"/>
        <v>0.93128363567004024</v>
      </c>
      <c r="AF90" s="5">
        <f>+'Serie Gasto $Corrientes'!AF90*'Serie Gasto Constantes'!$AF$207</f>
        <v>291022247277.38629</v>
      </c>
      <c r="AG90" s="6">
        <f>+'Serie Gasto $Corrientes'!AG90*'Serie Gasto Constantes'!$AF$207</f>
        <v>291022247277.38629</v>
      </c>
      <c r="AH90" s="6">
        <f>+'Serie Gasto $Corrientes'!AH90*'Serie Gasto Constantes'!$AF$207</f>
        <v>291022247277.38629</v>
      </c>
      <c r="AI90" s="126">
        <f>+AH90/AG90</f>
        <v>1</v>
      </c>
      <c r="AJ90" s="6">
        <f>+'Serie Gasto $Corrientes'!AJ90*'Serie Gasto Constantes'!$AF$207</f>
        <v>291022247277.38629</v>
      </c>
      <c r="AK90" s="7">
        <f t="shared" si="138"/>
        <v>1</v>
      </c>
      <c r="AL90" s="5">
        <f>+'Serie Gasto $Corrientes'!AL90*'Serie Gasto Constantes'!$AG$207</f>
        <v>380848877438.57251</v>
      </c>
      <c r="AM90" s="6">
        <f>+'Serie Gasto $Corrientes'!AM90*'Serie Gasto Constantes'!$AG$207</f>
        <v>380848877438.57251</v>
      </c>
      <c r="AN90" s="6">
        <f>+'Serie Gasto $Corrientes'!AN90*'Serie Gasto Constantes'!$AG$207</f>
        <v>252679576342.95865</v>
      </c>
      <c r="AO90" s="126">
        <f>+AN90/AM90</f>
        <v>0.66346414893585604</v>
      </c>
      <c r="AP90" s="6">
        <f>+'Serie Gasto $Corrientes'!AP90*'Serie Gasto Constantes'!$AG$207</f>
        <v>252679576342.95865</v>
      </c>
      <c r="AQ90" s="7">
        <f t="shared" si="139"/>
        <v>0.66346414893585604</v>
      </c>
      <c r="AR90" s="5">
        <f>+'Serie Gasto $Corrientes'!AR90*'Serie Gasto Constantes'!$AH$207</f>
        <v>327461770872.3172</v>
      </c>
      <c r="AS90" s="6">
        <f>+'Serie Gasto $Corrientes'!AS90*'Serie Gasto Constantes'!$AH$207</f>
        <v>327461770872.3172</v>
      </c>
      <c r="AT90" s="6">
        <f>+'Serie Gasto $Corrientes'!AT90*'Serie Gasto Constantes'!$AH$207</f>
        <v>221690379690.96323</v>
      </c>
      <c r="AU90" s="126">
        <f>+AT90/AS90</f>
        <v>0.67699621577324209</v>
      </c>
      <c r="AV90" s="6">
        <f>+'Serie Gasto $Corrientes'!AV90*'Serie Gasto Constantes'!$AH$207</f>
        <v>221690379690.96323</v>
      </c>
      <c r="AW90" s="7">
        <f t="shared" si="140"/>
        <v>0.67699621577324209</v>
      </c>
      <c r="AX90" s="5">
        <f>+'Serie Gasto $Corrientes'!AX90*'Serie Gasto Constantes'!$AI$207</f>
        <v>374421311570.98956</v>
      </c>
      <c r="AY90" s="6">
        <f>+'Serie Gasto $Corrientes'!AY90*'Serie Gasto Constantes'!$AI$207</f>
        <v>374421311570.98956</v>
      </c>
      <c r="AZ90" s="6">
        <f>+'Serie Gasto $Corrientes'!AZ90*'Serie Gasto Constantes'!$AI$207</f>
        <v>244646245149.09024</v>
      </c>
      <c r="BA90" s="126">
        <f>+AZ90/AY90</f>
        <v>0.65339829114589754</v>
      </c>
      <c r="BB90" s="6">
        <f>+'Serie Gasto $Corrientes'!BB90*'Serie Gasto Constantes'!$AI$207</f>
        <v>244646245149.09024</v>
      </c>
      <c r="BC90" s="7">
        <f t="shared" si="141"/>
        <v>0.65339829114589754</v>
      </c>
      <c r="BD90" s="5">
        <f>+'Serie Gasto $Corrientes'!BD90*'Serie Gasto Constantes'!$AJ$207</f>
        <v>358672238638.26477</v>
      </c>
      <c r="BE90" s="6">
        <f>+'Serie Gasto $Corrientes'!BE90*'Serie Gasto Constantes'!$AJ$207</f>
        <v>358672238638.26477</v>
      </c>
      <c r="BF90" s="6">
        <f>+'Serie Gasto $Corrientes'!BF90*'Serie Gasto Constantes'!$AJ$207</f>
        <v>358672238638.26477</v>
      </c>
      <c r="BG90" s="126">
        <f>+BF90/BE90</f>
        <v>1</v>
      </c>
      <c r="BH90" s="6">
        <f>+'Serie Gasto $Corrientes'!BH90*'Serie Gasto Constantes'!$AJ$207</f>
        <v>358672238638.26477</v>
      </c>
      <c r="BI90" s="7">
        <f t="shared" si="142"/>
        <v>1</v>
      </c>
      <c r="BJ90" s="5">
        <f>+'Serie Gasto $Corrientes'!BJ90*'Serie Gasto Constantes'!$AK$207</f>
        <v>421707513526.73608</v>
      </c>
      <c r="BK90" s="6">
        <f>+'Serie Gasto $Corrientes'!BK90*'Serie Gasto Constantes'!$AK$207</f>
        <v>421707513526.73608</v>
      </c>
      <c r="BL90" s="6">
        <f>+'Serie Gasto $Corrientes'!BL90*'Serie Gasto Constantes'!$AK$207</f>
        <v>215494355881.67633</v>
      </c>
      <c r="BM90" s="126">
        <f>+BL90/BK90</f>
        <v>0.51100430741558056</v>
      </c>
      <c r="BN90" s="6">
        <f>+'Serie Gasto $Corrientes'!BN90*'Serie Gasto Constantes'!$AK$207</f>
        <v>215494355881.67633</v>
      </c>
      <c r="BO90" s="7">
        <f t="shared" si="143"/>
        <v>0.51100430741558056</v>
      </c>
      <c r="BP90" s="5">
        <f>+'Serie Gasto $Corrientes'!BP90*'Serie Gasto Constantes'!$AL$207</f>
        <v>389618481704.92413</v>
      </c>
      <c r="BQ90" s="6">
        <f>+'Serie Gasto $Corrientes'!BQ90*'Serie Gasto Constantes'!$AL$207</f>
        <v>313904193704.92413</v>
      </c>
      <c r="BR90" s="6">
        <f>+'Serie Gasto $Corrientes'!BR90*'Serie Gasto Constantes'!$AL$207</f>
        <v>296542333552.22113</v>
      </c>
      <c r="BS90" s="126">
        <f>+BR90/BQ90</f>
        <v>0.94469057597547268</v>
      </c>
      <c r="BT90" s="6">
        <f>+'Serie Gasto $Corrientes'!BT90*'Serie Gasto Constantes'!$AL$207</f>
        <v>296542333552.22113</v>
      </c>
      <c r="BU90" s="7">
        <f t="shared" si="144"/>
        <v>0.94469057597547268</v>
      </c>
      <c r="BV90" s="5">
        <f>+'Serie Gasto $Corrientes'!BV90*'Serie Gasto Constantes'!$AM$207</f>
        <v>132933051797.27353</v>
      </c>
      <c r="BW90" s="6">
        <f>+'Serie Gasto $Corrientes'!BW90*'Serie Gasto Constantes'!$AM$207</f>
        <v>132933051797.27353</v>
      </c>
      <c r="BX90" s="6">
        <f>+'Serie Gasto $Corrientes'!BX90*'Serie Gasto Constantes'!$AM$207</f>
        <v>131407277597.62035</v>
      </c>
      <c r="BY90" s="126">
        <f>+BX90/BW90</f>
        <v>0.98852223597499267</v>
      </c>
      <c r="BZ90" s="6">
        <f>+'Serie Gasto $Corrientes'!BZ90*'Serie Gasto Constantes'!$AM$207</f>
        <v>131407277597.62035</v>
      </c>
      <c r="CA90" s="7">
        <f t="shared" si="145"/>
        <v>0.98852223597499267</v>
      </c>
      <c r="CB90" s="5">
        <f>+'Serie Gasto $Corrientes'!CB90*'Serie Gasto Constantes'!$AN$207</f>
        <v>249030904234.96243</v>
      </c>
      <c r="CC90" s="6">
        <f>+'Serie Gasto $Corrientes'!CC90*'Serie Gasto Constantes'!$AN$207</f>
        <v>249030904234.96243</v>
      </c>
      <c r="CD90" s="6">
        <f>+'Serie Gasto $Corrientes'!CD90*'Serie Gasto Constantes'!$AN$207</f>
        <v>180182449315.08621</v>
      </c>
      <c r="CE90" s="126">
        <f>+CD90/CC90</f>
        <v>0.72353449411677351</v>
      </c>
      <c r="CF90" s="6">
        <f>+'Serie Gasto $Corrientes'!CF90*'Serie Gasto Constantes'!$AN$207</f>
        <v>180182449315.08621</v>
      </c>
      <c r="CG90" s="7">
        <f t="shared" si="97"/>
        <v>0.72353449411677351</v>
      </c>
      <c r="CH90" s="6">
        <f>+'Serie Gasto $Corrientes'!CH90*'Serie Gasto Constantes'!$AO$207</f>
        <v>129993273212.79626</v>
      </c>
      <c r="CI90" s="6">
        <f>+'Serie Gasto $Corrientes'!CI90*'Serie Gasto Constantes'!$AO$207</f>
        <v>82330853678.607239</v>
      </c>
      <c r="CJ90" s="6">
        <f>+'Serie Gasto $Corrientes'!CJ90*'Serie Gasto Constantes'!$AO$207</f>
        <v>75214489428.742126</v>
      </c>
      <c r="CK90" s="126">
        <f>+CJ90/CI90</f>
        <v>0.91356382289384397</v>
      </c>
      <c r="CL90" s="6">
        <f>+'Serie Gasto $Corrientes'!CL90*'Serie Gasto Constantes'!$AO$207</f>
        <v>75214489428.742126</v>
      </c>
      <c r="CM90" s="7">
        <f t="shared" si="98"/>
        <v>0.91356382289384397</v>
      </c>
      <c r="CN90" s="6">
        <f>+'Serie Gasto $Corrientes'!CN90*'Serie Gasto Constantes'!$AP$207</f>
        <v>144471144838.15015</v>
      </c>
      <c r="CO90" s="6">
        <f>+'Serie Gasto $Corrientes'!CO90*'Serie Gasto Constantes'!$AP$207</f>
        <v>229277763011.41251</v>
      </c>
      <c r="CP90" s="6">
        <f>+'Serie Gasto $Corrientes'!CP90*'Serie Gasto Constantes'!$AP$207</f>
        <v>226486013865.11856</v>
      </c>
      <c r="CQ90" s="126">
        <f>+CP90/CO90</f>
        <v>0.98782372477109792</v>
      </c>
      <c r="CR90" s="6">
        <f>+'Serie Gasto $Corrientes'!CR90*'Serie Gasto Constantes'!$AP$207</f>
        <v>226486013865.11856</v>
      </c>
      <c r="CS90" s="7">
        <f t="shared" si="99"/>
        <v>0.98782372477109792</v>
      </c>
      <c r="CT90" s="6">
        <f>+'Serie Gasto $Corrientes'!DC90*'Serie Gasto Constantes'!$AQ$207</f>
        <v>207450447426.92188</v>
      </c>
      <c r="CU90" s="6">
        <f>+'Serie Gasto $Corrientes'!DD90*'Serie Gasto Constantes'!$AQ$207</f>
        <v>207450447426.92188</v>
      </c>
      <c r="CV90" s="6">
        <f>+'Serie Gasto $Corrientes'!DE90*'Serie Gasto Constantes'!$AQ$207</f>
        <v>158183062366.3089</v>
      </c>
      <c r="CW90" s="126">
        <f>+CV90/CU90</f>
        <v>0.76251010459754109</v>
      </c>
      <c r="CX90" s="6">
        <f>+'Serie Gasto $Corrientes'!DG90*'Serie Gasto Constantes'!$AQ$207</f>
        <v>158183062366.3089</v>
      </c>
      <c r="CY90" s="7">
        <f t="shared" si="100"/>
        <v>0.76251010459754109</v>
      </c>
      <c r="CZ90" s="6">
        <f>+'Serie Gasto $Corrientes'!DL90*'Serie Gasto Constantes'!$AR$207</f>
        <v>229054825365.59998</v>
      </c>
      <c r="DA90" s="6">
        <f>+'Serie Gasto $Corrientes'!DM90*'Serie Gasto Constantes'!$AR$207</f>
        <v>229054825365.59998</v>
      </c>
      <c r="DB90" s="6">
        <f>+'Serie Gasto $Corrientes'!DN90*'Serie Gasto Constantes'!$AR$207</f>
        <v>7697126642.3999996</v>
      </c>
      <c r="DC90" s="126">
        <f t="shared" si="101"/>
        <v>3.3603861565083507E-2</v>
      </c>
      <c r="DD90" s="6">
        <f>+'Serie Gasto $Corrientes'!DP90*'Serie Gasto Constantes'!$AR$207</f>
        <v>7697126642.3999996</v>
      </c>
      <c r="DE90" s="7">
        <f t="shared" si="102"/>
        <v>3.3603861565083507E-2</v>
      </c>
      <c r="DF90" s="6">
        <f>+'Serie Gasto $Corrientes'!DR90*'Serie Gasto Constantes'!$AR$207</f>
        <v>229054825365.59998</v>
      </c>
      <c r="DG90" s="6">
        <f>+'Serie Gasto $Corrientes'!DS90*'Serie Gasto Constantes'!$AR$207</f>
        <v>229054825365.59998</v>
      </c>
      <c r="DH90" s="6">
        <f>+'Serie Gasto $Corrientes'!DT90*'Serie Gasto Constantes'!$AR$207</f>
        <v>22151434702.799999</v>
      </c>
      <c r="DI90" s="126">
        <f t="shared" si="103"/>
        <v>9.6708002843614208E-2</v>
      </c>
      <c r="DJ90" s="6">
        <f>+'Serie Gasto $Corrientes'!DV90*'Serie Gasto Constantes'!$AR$207</f>
        <v>22151434702.799999</v>
      </c>
      <c r="DK90" s="7">
        <f t="shared" si="104"/>
        <v>9.6708002843614208E-2</v>
      </c>
      <c r="DL90" s="6">
        <f>+'Serie Gasto $Corrientes'!DX90*'Serie Gasto Constantes'!$AR$207</f>
        <v>229054825365.59998</v>
      </c>
      <c r="DM90" s="6">
        <f>+'Serie Gasto $Corrientes'!DY90*'Serie Gasto Constantes'!$AR$207</f>
        <v>229054825365.59998</v>
      </c>
      <c r="DN90" s="6">
        <f>+'Serie Gasto $Corrientes'!DZ90*'Serie Gasto Constantes'!$AR$207</f>
        <v>22151434702.799999</v>
      </c>
      <c r="DO90" s="126">
        <f t="shared" si="105"/>
        <v>9.6708002843614208E-2</v>
      </c>
      <c r="DP90" s="6">
        <f>+'Serie Gasto $Corrientes'!EB90*'Serie Gasto Constantes'!$AR$207</f>
        <v>22151434702.799999</v>
      </c>
      <c r="DQ90" s="7">
        <f t="shared" si="106"/>
        <v>9.6708002843614208E-2</v>
      </c>
      <c r="DR90" s="6">
        <f>+'Serie Gasto $Corrientes'!ED90*'Serie Gasto Constantes'!$AR$207</f>
        <v>229054825365.59998</v>
      </c>
      <c r="DS90" s="6">
        <f>+'Serie Gasto $Corrientes'!EE90*'Serie Gasto Constantes'!$AR$207</f>
        <v>229054825365.59998</v>
      </c>
      <c r="DT90" s="6">
        <f>+'Serie Gasto $Corrientes'!EF90*'Serie Gasto Constantes'!$AR$207</f>
        <v>22151434702.799999</v>
      </c>
      <c r="DU90" s="126">
        <f t="shared" si="107"/>
        <v>9.6708002843614208E-2</v>
      </c>
      <c r="DV90" s="6">
        <f>+'Serie Gasto $Corrientes'!EH90*'Serie Gasto Constantes'!$AR$207</f>
        <v>22151434702.799999</v>
      </c>
      <c r="DW90" s="7">
        <f t="shared" si="108"/>
        <v>9.6708002843614208E-2</v>
      </c>
      <c r="DX90" s="6">
        <f>+'Serie Gasto $Corrientes'!EJ90*'Serie Gasto Constantes'!$AR$207</f>
        <v>229054825365.59998</v>
      </c>
      <c r="DY90" s="6">
        <f>+'Serie Gasto $Corrientes'!EK90*'Serie Gasto Constantes'!$AR$207</f>
        <v>229054825365.59998</v>
      </c>
      <c r="DZ90" s="6">
        <f>+'Serie Gasto $Corrientes'!EL90*'Serie Gasto Constantes'!$AR$207</f>
        <v>48736455206.399994</v>
      </c>
      <c r="EA90" s="126">
        <f t="shared" si="109"/>
        <v>0.21277200831115675</v>
      </c>
      <c r="EB90" s="6">
        <f>+'Serie Gasto $Corrientes'!EN90*'Serie Gasto Constantes'!$AR$207</f>
        <v>48736455206.399994</v>
      </c>
      <c r="EC90" s="7">
        <f t="shared" si="110"/>
        <v>0.21277200831115675</v>
      </c>
      <c r="ED90" s="6">
        <f>+'Serie Gasto $Corrientes'!EP90*'Serie Gasto Constantes'!$AR$207</f>
        <v>229054825365.59998</v>
      </c>
      <c r="EE90" s="6">
        <f>+'Serie Gasto $Corrientes'!EQ90*'Serie Gasto Constantes'!$AR$207</f>
        <v>229054825365.59998</v>
      </c>
      <c r="EF90" s="6">
        <f>+'Serie Gasto $Corrientes'!ER90*'Serie Gasto Constantes'!$AR$207</f>
        <v>55451578821.599998</v>
      </c>
      <c r="EG90" s="126">
        <f t="shared" si="111"/>
        <v>0.24208867345663809</v>
      </c>
      <c r="EH90" s="6">
        <f>+'Serie Gasto $Corrientes'!ET90*'Serie Gasto Constantes'!$AR$207</f>
        <v>48736455206.399994</v>
      </c>
      <c r="EI90" s="7">
        <f t="shared" si="112"/>
        <v>0.21277200831115675</v>
      </c>
      <c r="EJ90" s="6">
        <f>+'Serie Gasto $Corrientes'!EV90*'Serie Gasto Constantes'!$AR$207</f>
        <v>229054825365.59998</v>
      </c>
      <c r="EK90" s="6">
        <f>+'Serie Gasto $Corrientes'!EW90*'Serie Gasto Constantes'!$AR$207</f>
        <v>229054825365.59998</v>
      </c>
      <c r="EL90" s="6">
        <f>+'Serie Gasto $Corrientes'!EX90*'Serie Gasto Constantes'!$AR$207</f>
        <v>66729492725.999992</v>
      </c>
      <c r="EM90" s="126">
        <f t="shared" si="113"/>
        <v>0.29132541791901317</v>
      </c>
      <c r="EN90" s="6">
        <f>+'Serie Gasto $Corrientes'!EZ90*'Serie Gasto Constantes'!$AR$207</f>
        <v>66729492725.999992</v>
      </c>
      <c r="EO90" s="7">
        <f t="shared" si="114"/>
        <v>0.29132541791901317</v>
      </c>
      <c r="EP90" s="6">
        <f>+'Serie Gasto $Corrientes'!FB90*'Serie Gasto Constantes'!$AR$207</f>
        <v>229054825365.59998</v>
      </c>
      <c r="EQ90" s="6">
        <f>+'Serie Gasto $Corrientes'!FC90*'Serie Gasto Constantes'!$AR$207</f>
        <v>229054825365.59998</v>
      </c>
      <c r="ER90" s="6">
        <f>+'Serie Gasto $Corrientes'!FD90*'Serie Gasto Constantes'!$AR$207</f>
        <v>78569461885.199997</v>
      </c>
      <c r="ES90" s="126">
        <f t="shared" si="115"/>
        <v>0.34301596467043804</v>
      </c>
      <c r="ET90" s="6">
        <f>+'Serie Gasto $Corrientes'!FF90*'Serie Gasto Constantes'!$AR$207</f>
        <v>78569461885.199997</v>
      </c>
      <c r="EU90" s="7">
        <f t="shared" si="116"/>
        <v>0.34301596467043804</v>
      </c>
      <c r="EV90" s="6">
        <f>+'Serie Gasto $Corrientes'!FH90*'Serie Gasto Constantes'!$AR$207</f>
        <v>229054825365.59998</v>
      </c>
      <c r="EW90" s="6">
        <f>+'Serie Gasto $Corrientes'!FI90*'Serie Gasto Constantes'!$AR$207</f>
        <v>229054825365.59998</v>
      </c>
      <c r="EX90" s="6">
        <f>+'Serie Gasto $Corrientes'!FJ90*'Serie Gasto Constantes'!$AR$207</f>
        <v>95534617323.599991</v>
      </c>
      <c r="EY90" s="126">
        <f t="shared" si="117"/>
        <v>0.41708188059830159</v>
      </c>
      <c r="EZ90" s="6">
        <f>+'Serie Gasto $Corrientes'!FL90*'Serie Gasto Constantes'!$AR$207</f>
        <v>95534617323.599991</v>
      </c>
      <c r="FA90" s="7">
        <f t="shared" si="118"/>
        <v>0.41708188059830159</v>
      </c>
      <c r="FB90" s="6">
        <f>+'Serie Gasto $Corrientes'!FQ90*'Serie Gasto Constantes'!$AR$207</f>
        <v>229054825365.59998</v>
      </c>
      <c r="FC90" s="6">
        <f>+'Serie Gasto $Corrientes'!FR90*'Serie Gasto Constantes'!$AR$207</f>
        <v>229054825365.59998</v>
      </c>
      <c r="FD90" s="6">
        <f>+'Serie Gasto $Corrientes'!FS90*'Serie Gasto Constantes'!$AR$207</f>
        <v>99681009339.599991</v>
      </c>
      <c r="FE90" s="126">
        <f t="shared" si="78"/>
        <v>0.43518406207115135</v>
      </c>
      <c r="FF90" s="6">
        <f>+'Serie Gasto $Corrientes'!FU90*'Serie Gasto Constantes'!$AR$207</f>
        <v>99681009339.599991</v>
      </c>
      <c r="FG90" s="7">
        <f t="shared" si="79"/>
        <v>0.43518406207115135</v>
      </c>
      <c r="FH90" s="6">
        <f>+'Serie Gasto $Corrientes'!FW90*'Serie Gasto Constantes'!$AR$207</f>
        <v>229054825365.59998</v>
      </c>
      <c r="FI90" s="6">
        <f>+'Serie Gasto $Corrientes'!FX90*'Serie Gasto Constantes'!$AR$207</f>
        <v>229054825365.59998</v>
      </c>
      <c r="FJ90" s="6">
        <f>+'Serie Gasto $Corrientes'!FY90*'Serie Gasto Constantes'!$AR$207</f>
        <v>112153982974.79999</v>
      </c>
      <c r="FK90" s="126">
        <f t="shared" si="166"/>
        <v>0.48963815888090673</v>
      </c>
      <c r="FL90" s="6">
        <f>+'Serie Gasto $Corrientes'!GA90*'Serie Gasto Constantes'!$AR$207</f>
        <v>112153982974.79999</v>
      </c>
      <c r="FM90" s="7">
        <f t="shared" si="167"/>
        <v>0.48963815888090673</v>
      </c>
      <c r="FN90" s="6">
        <f>+'Serie Gasto $Corrientes'!GC90*'Serie Gasto Constantes'!$AR$207</f>
        <v>229054825365.59998</v>
      </c>
      <c r="FO90" s="6">
        <f>+'Serie Gasto $Corrientes'!GD90*'Serie Gasto Constantes'!$AR$207</f>
        <v>229054825365.59998</v>
      </c>
      <c r="FP90" s="6">
        <f>+'Serie Gasto $Corrientes'!GE90*'Serie Gasto Constantes'!$AR$207</f>
        <v>131041940593.19998</v>
      </c>
      <c r="FQ90" s="126">
        <f t="shared" si="119"/>
        <v>0.57209858113244616</v>
      </c>
      <c r="FR90" s="6">
        <f>+'Serie Gasto $Corrientes'!GG90*'Serie Gasto Constantes'!$AR$207</f>
        <v>131041940593.19998</v>
      </c>
      <c r="FS90" s="7">
        <f t="shared" si="120"/>
        <v>0.57209858113244616</v>
      </c>
      <c r="FT90" s="6">
        <f>+'Serie Gasto $Corrientes'!GI90*'Serie Gasto Constantes'!$AS$207</f>
        <v>179939404000</v>
      </c>
      <c r="FU90" s="6">
        <f>+'Serie Gasto $Corrientes'!GJ90*'Serie Gasto Constantes'!$AS$207</f>
        <v>179939404000</v>
      </c>
      <c r="FV90" s="6">
        <f>+'Serie Gasto $Corrientes'!GK90*'Serie Gasto Constantes'!$AS$207</f>
        <v>9194223000</v>
      </c>
      <c r="FW90" s="126">
        <f t="shared" si="121"/>
        <v>5.1096217924563092E-2</v>
      </c>
      <c r="FX90" s="6">
        <f>+'Serie Gasto $Corrientes'!GM90*'Serie Gasto Constantes'!$AS$207</f>
        <v>6743110000</v>
      </c>
      <c r="FY90" s="7">
        <f t="shared" si="122"/>
        <v>3.7474337749834941E-2</v>
      </c>
      <c r="FZ90" s="6">
        <f>+'Serie Gasto $Corrientes'!GO90*'Serie Gasto Constantes'!$AS$207</f>
        <v>179939404000</v>
      </c>
      <c r="GA90" s="6">
        <f>+'Serie Gasto $Corrientes'!GP90*'Serie Gasto Constantes'!$AS$207</f>
        <v>179939404000</v>
      </c>
      <c r="GB90" s="6">
        <f>+'Serie Gasto $Corrientes'!GQ90*'Serie Gasto Constantes'!$AS$207</f>
        <v>24967831000</v>
      </c>
      <c r="GC90" s="126">
        <f t="shared" si="123"/>
        <v>0.13875688395633454</v>
      </c>
      <c r="GD90" s="6">
        <f>+'Serie Gasto $Corrientes'!GS90*'Serie Gasto Constantes'!$AS$207</f>
        <v>23023444000</v>
      </c>
      <c r="GE90" s="7">
        <f t="shared" si="124"/>
        <v>0.12795109624793466</v>
      </c>
      <c r="GF90" s="6">
        <f>+'Serie Gasto $Corrientes'!GU90*'Serie Gasto Constantes'!$AS$207</f>
        <v>179939404000</v>
      </c>
      <c r="GG90" s="6">
        <f>+'Serie Gasto $Corrientes'!GV90*'Serie Gasto Constantes'!$AS$207</f>
        <v>179939404000</v>
      </c>
      <c r="GH90" s="6">
        <f>+'Serie Gasto $Corrientes'!GW90*'Serie Gasto Constantes'!$AS$207</f>
        <v>36583408000</v>
      </c>
      <c r="GI90" s="126">
        <f t="shared" si="125"/>
        <v>0.20330959860242728</v>
      </c>
      <c r="GJ90" s="6">
        <f>+'Serie Gasto $Corrientes'!GY90*'Serie Gasto Constantes'!$AS$207</f>
        <v>36583408000</v>
      </c>
      <c r="GK90" s="7">
        <f t="shared" si="126"/>
        <v>0.20330959860242728</v>
      </c>
      <c r="GL90" s="6">
        <f>+'Serie Gasto $Corrientes'!HA90*'Serie Gasto Constantes'!$AS$207</f>
        <v>179939404000</v>
      </c>
      <c r="GM90" s="6">
        <f>+'Serie Gasto $Corrientes'!HB90*'Serie Gasto Constantes'!$AS$207</f>
        <v>179939404000</v>
      </c>
      <c r="GN90" s="6">
        <f>+'Serie Gasto $Corrientes'!HC90*'Serie Gasto Constantes'!$AS$207</f>
        <v>36583408000</v>
      </c>
      <c r="GO90" s="126">
        <f t="shared" si="127"/>
        <v>0.20330959860242728</v>
      </c>
      <c r="GP90" s="6">
        <f>+'Serie Gasto $Corrientes'!HE90*'Serie Gasto Constantes'!$AS$207</f>
        <v>36583408000</v>
      </c>
      <c r="GQ90" s="7">
        <f t="shared" si="128"/>
        <v>0.20330959860242728</v>
      </c>
      <c r="GR90" s="6">
        <f>+'Serie Gasto $Corrientes'!HG90*'Serie Gasto Constantes'!$AS$207</f>
        <v>179939404000</v>
      </c>
      <c r="GS90" s="6">
        <f>+'Serie Gasto $Corrientes'!HH90*'Serie Gasto Constantes'!$AS$207</f>
        <v>179939404000</v>
      </c>
      <c r="GT90" s="6">
        <f>+'Serie Gasto $Corrientes'!HI90*'Serie Gasto Constantes'!$AS$207</f>
        <v>64062633000</v>
      </c>
      <c r="GU90" s="126">
        <f t="shared" si="129"/>
        <v>0.35602336995625483</v>
      </c>
      <c r="GV90" s="6">
        <f>+'Serie Gasto $Corrientes'!HK90*'Serie Gasto Constantes'!$AS$207</f>
        <v>64062633000</v>
      </c>
      <c r="GW90" s="7">
        <f t="shared" si="130"/>
        <v>0.35602336995625483</v>
      </c>
      <c r="GX90" s="6">
        <f>+'Serie Gasto $Corrientes'!HM90*'Serie Gasto Constantes'!$AS$207</f>
        <v>179939404000</v>
      </c>
      <c r="GY90" s="6">
        <f>+'Serie Gasto $Corrientes'!HN90*'Serie Gasto Constantes'!$AS$207</f>
        <v>179939404000</v>
      </c>
      <c r="GZ90" s="6">
        <f>+'Serie Gasto $Corrientes'!HO90*'Serie Gasto Constantes'!$AS$207</f>
        <v>76994076000</v>
      </c>
      <c r="HA90" s="126">
        <f t="shared" si="131"/>
        <v>0.42788891309209848</v>
      </c>
      <c r="HB90" s="6">
        <f>+'Serie Gasto $Corrientes'!HQ90*'Serie Gasto Constantes'!$AS$207</f>
        <v>76994076000</v>
      </c>
      <c r="HC90" s="7">
        <f t="shared" si="132"/>
        <v>0.42788891309209848</v>
      </c>
    </row>
    <row r="91" spans="1:211" x14ac:dyDescent="0.35">
      <c r="A91" s="28" t="s">
        <v>185</v>
      </c>
      <c r="B91" s="5">
        <f>+'Serie Gasto $Corrientes'!B91*'Serie Gasto Constantes'!$V$207</f>
        <v>137279421657.14735</v>
      </c>
      <c r="C91" s="6">
        <f>+'Serie Gasto $Corrientes'!C91*'Serie Gasto Constantes'!$V$207</f>
        <v>137264430109.55122</v>
      </c>
      <c r="D91" s="7">
        <f t="shared" si="147"/>
        <v>0.9998907953762104</v>
      </c>
      <c r="E91" s="5">
        <f>+'Serie Gasto $Corrientes'!E91*'Serie Gasto Constantes'!$W$207</f>
        <v>92205257752.410019</v>
      </c>
      <c r="F91" s="6">
        <f>+'Serie Gasto $Corrientes'!F91*'Serie Gasto Constantes'!$W$207</f>
        <v>92197176265.827255</v>
      </c>
      <c r="G91" s="7">
        <f t="shared" si="148"/>
        <v>0.99991235329980355</v>
      </c>
      <c r="H91" s="5">
        <f>+'Serie Gasto $Corrientes'!H91*'Serie Gasto Constantes'!$X$207</f>
        <v>115069446985.33995</v>
      </c>
      <c r="I91" s="6">
        <f>+'Serie Gasto $Corrientes'!I91*'Serie Gasto Constantes'!$X$207</f>
        <v>91637246928.034698</v>
      </c>
      <c r="J91" s="7">
        <f t="shared" si="149"/>
        <v>0.79636471130090203</v>
      </c>
      <c r="K91" s="5">
        <f>+'Serie Gasto $Corrientes'!K91*'Serie Gasto Constantes'!$Y$207</f>
        <v>125761912050.90569</v>
      </c>
      <c r="L91" s="6">
        <f>+'Serie Gasto $Corrientes'!L91*'Serie Gasto Constantes'!$Y$207</f>
        <v>125731209004.9995</v>
      </c>
      <c r="M91" s="7">
        <f t="shared" si="150"/>
        <v>0.99975586371576664</v>
      </c>
      <c r="N91" s="5">
        <f>+'Serie Gasto $Corrientes'!N91*'Serie Gasto Constantes'!$Z$207</f>
        <v>87520877576.382935</v>
      </c>
      <c r="O91" s="6">
        <f>+'Serie Gasto $Corrientes'!O91*'Serie Gasto Constantes'!$Z$207</f>
        <v>77103068696.976578</v>
      </c>
      <c r="P91" s="7">
        <f t="shared" si="151"/>
        <v>0.88096772829643621</v>
      </c>
      <c r="Q91" s="5">
        <f>+'Serie Gasto $Corrientes'!Q91*'Serie Gasto Constantes'!$AA$207</f>
        <v>81367872805.663452</v>
      </c>
      <c r="R91" s="6">
        <f>+'Serie Gasto $Corrientes'!R91*'Serie Gasto Constantes'!$AA$207</f>
        <v>80493788328.711365</v>
      </c>
      <c r="S91" s="7">
        <f t="shared" si="133"/>
        <v>0.98925762162862829</v>
      </c>
      <c r="T91" s="5">
        <f>+'Serie Gasto $Corrientes'!T91*'Serie Gasto Constantes'!$AB$207</f>
        <v>87690409605.914963</v>
      </c>
      <c r="U91" s="6">
        <f>+'Serie Gasto $Corrientes'!U91*'Serie Gasto Constantes'!$AB$207</f>
        <v>83437529306.015686</v>
      </c>
      <c r="V91" s="7">
        <f t="shared" si="134"/>
        <v>0.95150119244496711</v>
      </c>
      <c r="W91" s="5">
        <f>+'Serie Gasto $Corrientes'!W91*'Serie Gasto Constantes'!$AC$207</f>
        <v>14039770608.432808</v>
      </c>
      <c r="X91" s="6">
        <f>+'Serie Gasto $Corrientes'!X91*'Serie Gasto Constantes'!$AC$207</f>
        <v>13890179569.286034</v>
      </c>
      <c r="Y91" s="7">
        <f t="shared" si="135"/>
        <v>0.98934519349932082</v>
      </c>
      <c r="Z91" s="5">
        <f>+'Serie Gasto $Corrientes'!Z91*'Serie Gasto Constantes'!$AD$207</f>
        <v>13517072691.053904</v>
      </c>
      <c r="AA91" s="6">
        <f>+'Serie Gasto $Corrientes'!AA91*'Serie Gasto Constantes'!$AD$207</f>
        <v>13168230612.099211</v>
      </c>
      <c r="AB91" s="7">
        <f t="shared" si="136"/>
        <v>0.97419248331884989</v>
      </c>
      <c r="AC91" s="5">
        <f>+'Serie Gasto $Corrientes'!AC91*'Serie Gasto Constantes'!$AE$207</f>
        <v>13514456107.831692</v>
      </c>
      <c r="AD91" s="6">
        <f>+'Serie Gasto $Corrientes'!AD91*'Serie Gasto Constantes'!$AE$207</f>
        <v>10263108978.421373</v>
      </c>
      <c r="AE91" s="7">
        <f t="shared" si="137"/>
        <v>0.75941709355760556</v>
      </c>
      <c r="AF91" s="5">
        <f>+'Serie Gasto $Corrientes'!AF91*'Serie Gasto Constantes'!$AF$207</f>
        <v>11081486927.37886</v>
      </c>
      <c r="AG91" s="6">
        <f>+'Serie Gasto $Corrientes'!AG91*'Serie Gasto Constantes'!$AF$207</f>
        <v>10545147695.99576</v>
      </c>
      <c r="AH91" s="6">
        <f>+'Serie Gasto $Corrientes'!AH91*'Serie Gasto Constantes'!$AF$207</f>
        <v>4147812207.5085402</v>
      </c>
      <c r="AI91" s="126">
        <f t="shared" si="190"/>
        <v>0.39333846495896513</v>
      </c>
      <c r="AJ91" s="6">
        <f>+'Serie Gasto $Corrientes'!AJ91*'Serie Gasto Constantes'!$AF$207</f>
        <v>1875429889.5443602</v>
      </c>
      <c r="AK91" s="7">
        <f t="shared" si="138"/>
        <v>0.17784766450037537</v>
      </c>
      <c r="AL91" s="5">
        <f>+'Serie Gasto $Corrientes'!AL91*'Serie Gasto Constantes'!$AG$207</f>
        <v>16721586154.447058</v>
      </c>
      <c r="AM91" s="6">
        <f>+'Serie Gasto $Corrientes'!AM91*'Serie Gasto Constantes'!$AG$207</f>
        <v>16721586154.447058</v>
      </c>
      <c r="AN91" s="6">
        <f>+'Serie Gasto $Corrientes'!AN91*'Serie Gasto Constantes'!$AG$207</f>
        <v>12199934866.755701</v>
      </c>
      <c r="AO91" s="126">
        <f t="shared" si="83"/>
        <v>0.72959196299157081</v>
      </c>
      <c r="AP91" s="6">
        <f>+'Serie Gasto $Corrientes'!AP91*'Serie Gasto Constantes'!$AG$207</f>
        <v>3899828763.2093801</v>
      </c>
      <c r="AQ91" s="7">
        <f t="shared" si="139"/>
        <v>0.23322122238817827</v>
      </c>
      <c r="AR91" s="5">
        <f>+'Serie Gasto $Corrientes'!AR91*'Serie Gasto Constantes'!$AH$207</f>
        <v>15237879169.15242</v>
      </c>
      <c r="AS91" s="6">
        <f>+'Serie Gasto $Corrientes'!AS91*'Serie Gasto Constantes'!$AH$207</f>
        <v>15237879169.15242</v>
      </c>
      <c r="AT91" s="6">
        <f>+'Serie Gasto $Corrientes'!AT91*'Serie Gasto Constantes'!$AH$207</f>
        <v>10477059171.872417</v>
      </c>
      <c r="AU91" s="126">
        <f t="shared" si="84"/>
        <v>0.68756675752372343</v>
      </c>
      <c r="AV91" s="6">
        <f>+'Serie Gasto $Corrientes'!AV91*'Serie Gasto Constantes'!$AH$207</f>
        <v>4195243714.8281145</v>
      </c>
      <c r="AW91" s="7">
        <f t="shared" si="140"/>
        <v>0.27531677264648291</v>
      </c>
      <c r="AX91" s="5">
        <f>+'Serie Gasto $Corrientes'!AX91*'Serie Gasto Constantes'!$AI$207</f>
        <v>5479722920.3537989</v>
      </c>
      <c r="AY91" s="6">
        <f>+'Serie Gasto $Corrientes'!AY91*'Serie Gasto Constantes'!$AI$207</f>
        <v>5479722920.3537989</v>
      </c>
      <c r="AZ91" s="6">
        <f>+'Serie Gasto $Corrientes'!AZ91*'Serie Gasto Constantes'!$AI$207</f>
        <v>4785325262.7882719</v>
      </c>
      <c r="BA91" s="126">
        <f t="shared" si="85"/>
        <v>0.87327869170423433</v>
      </c>
      <c r="BB91" s="6">
        <f>+'Serie Gasto $Corrientes'!BB91*'Serie Gasto Constantes'!$AI$207</f>
        <v>3141392120.7937527</v>
      </c>
      <c r="BC91" s="7">
        <f t="shared" si="141"/>
        <v>0.5732757233263408</v>
      </c>
      <c r="BD91" s="5">
        <f>+'Serie Gasto $Corrientes'!BD91*'Serie Gasto Constantes'!$AJ$207</f>
        <v>8131703146.8155947</v>
      </c>
      <c r="BE91" s="6">
        <f>+'Serie Gasto $Corrientes'!BE91*'Serie Gasto Constantes'!$AJ$207</f>
        <v>8131703146.8155947</v>
      </c>
      <c r="BF91" s="6">
        <f>+'Serie Gasto $Corrientes'!BF91*'Serie Gasto Constantes'!$AJ$207</f>
        <v>5422348996.2878695</v>
      </c>
      <c r="BG91" s="126">
        <f t="shared" si="86"/>
        <v>0.66681590539999991</v>
      </c>
      <c r="BH91" s="6">
        <f>+'Serie Gasto $Corrientes'!BH91*'Serie Gasto Constantes'!$AJ$207</f>
        <v>4268466712.8997507</v>
      </c>
      <c r="BI91" s="7">
        <f t="shared" si="142"/>
        <v>0.52491669159999998</v>
      </c>
      <c r="BJ91" s="5">
        <f>+'Serie Gasto $Corrientes'!BJ91*'Serie Gasto Constantes'!$AK$207</f>
        <v>9331326648.0703259</v>
      </c>
      <c r="BK91" s="6">
        <f>+'Serie Gasto $Corrientes'!BK91*'Serie Gasto Constantes'!$AK$207</f>
        <v>8913196997.130228</v>
      </c>
      <c r="BL91" s="6">
        <f>+'Serie Gasto $Corrientes'!BL91*'Serie Gasto Constantes'!$AK$207</f>
        <v>7852368254.5928593</v>
      </c>
      <c r="BM91" s="126">
        <f t="shared" si="87"/>
        <v>0.88098223983168744</v>
      </c>
      <c r="BN91" s="6">
        <f>+'Serie Gasto $Corrientes'!BN91*'Serie Gasto Constantes'!$AK$207</f>
        <v>6788000165.9489946</v>
      </c>
      <c r="BO91" s="7">
        <f t="shared" si="143"/>
        <v>0.76156738913484345</v>
      </c>
      <c r="BP91" s="5">
        <f>+'Serie Gasto $Corrientes'!BP91*'Serie Gasto Constantes'!$AL$207</f>
        <v>7117302072.0047998</v>
      </c>
      <c r="BQ91" s="6">
        <f>+'Serie Gasto $Corrientes'!BQ91*'Serie Gasto Constantes'!$AL$207</f>
        <v>6991616353.9247999</v>
      </c>
      <c r="BR91" s="6">
        <f>+'Serie Gasto $Corrientes'!BR91*'Serie Gasto Constantes'!$AL$207</f>
        <v>5537355542.822588</v>
      </c>
      <c r="BS91" s="126">
        <f t="shared" si="88"/>
        <v>0.79199934071241607</v>
      </c>
      <c r="BT91" s="6">
        <f>+'Serie Gasto $Corrientes'!BT91*'Serie Gasto Constantes'!$AL$207</f>
        <v>4840593964.0454197</v>
      </c>
      <c r="BU91" s="7">
        <f t="shared" si="144"/>
        <v>0.69234261707281941</v>
      </c>
      <c r="BV91" s="5">
        <f>+'Serie Gasto $Corrientes'!BV91*'Serie Gasto Constantes'!$AM$207</f>
        <v>7965706213.4991903</v>
      </c>
      <c r="BW91" s="6">
        <f>+'Serie Gasto $Corrientes'!BW91*'Serie Gasto Constantes'!$AM$207</f>
        <v>7965706213.4991903</v>
      </c>
      <c r="BX91" s="6">
        <f>+'Serie Gasto $Corrientes'!BX91*'Serie Gasto Constantes'!$AM$207</f>
        <v>7194159642.8359013</v>
      </c>
      <c r="BY91" s="126">
        <f t="shared" si="89"/>
        <v>0.9031414729612075</v>
      </c>
      <c r="BZ91" s="6">
        <f>+'Serie Gasto $Corrientes'!BZ91*'Serie Gasto Constantes'!$AM$207</f>
        <v>6517633524.7246103</v>
      </c>
      <c r="CA91" s="7">
        <f t="shared" si="145"/>
        <v>0.81821163749165338</v>
      </c>
      <c r="CB91" s="5">
        <f>+'Serie Gasto $Corrientes'!CB91*'Serie Gasto Constantes'!$AN$207</f>
        <v>7666643034.4145613</v>
      </c>
      <c r="CC91" s="6">
        <f>+'Serie Gasto $Corrientes'!CC91*'Serie Gasto Constantes'!$AN$207</f>
        <v>3641312302.2986903</v>
      </c>
      <c r="CD91" s="6">
        <f>+'Serie Gasto $Corrientes'!CD91*'Serie Gasto Constantes'!$AN$207</f>
        <v>2303081408.6840343</v>
      </c>
      <c r="CE91" s="126">
        <f t="shared" si="90"/>
        <v>0.63248664697893209</v>
      </c>
      <c r="CF91" s="6">
        <f>+'Serie Gasto $Corrientes'!CF91*'Serie Gasto Constantes'!$AN$207</f>
        <v>1962763893.453367</v>
      </c>
      <c r="CG91" s="7">
        <f t="shared" si="97"/>
        <v>0.53902651860273343</v>
      </c>
      <c r="CH91" s="6">
        <f>+'Serie Gasto $Corrientes'!CH91*'Serie Gasto Constantes'!$AO$207</f>
        <v>7430721600.9633608</v>
      </c>
      <c r="CI91" s="6">
        <f>+'Serie Gasto $Corrientes'!CI91*'Serie Gasto Constantes'!$AO$207</f>
        <v>7430721600.9633608</v>
      </c>
      <c r="CJ91" s="6">
        <f>+'Serie Gasto $Corrientes'!CJ91*'Serie Gasto Constantes'!$AO$207</f>
        <v>6283297957.927886</v>
      </c>
      <c r="CK91" s="126">
        <f t="shared" si="93"/>
        <v>0.84558382016536371</v>
      </c>
      <c r="CL91" s="6">
        <f>+'Serie Gasto $Corrientes'!CL91*'Serie Gasto Constantes'!$AO$207</f>
        <v>5959665817.9053812</v>
      </c>
      <c r="CM91" s="7">
        <f t="shared" si="98"/>
        <v>0.80203056149119301</v>
      </c>
      <c r="CN91" s="6">
        <f>+'Serie Gasto $Corrientes'!CN91*'Serie Gasto Constantes'!$AP$207</f>
        <v>6299539302.1775761</v>
      </c>
      <c r="CO91" s="6">
        <f>+'Serie Gasto $Corrientes'!CO91*'Serie Gasto Constantes'!$AP$207</f>
        <v>6299539302.1775761</v>
      </c>
      <c r="CP91" s="6">
        <f>+'Serie Gasto $Corrientes'!CP91*'Serie Gasto Constantes'!$AP$207</f>
        <v>6293607854.5880327</v>
      </c>
      <c r="CQ91" s="126">
        <f t="shared" si="94"/>
        <v>0.99905843152887497</v>
      </c>
      <c r="CR91" s="6">
        <f>+'Serie Gasto $Corrientes'!CR91*'Serie Gasto Constantes'!$AP$207</f>
        <v>6220487263.0651503</v>
      </c>
      <c r="CS91" s="7">
        <f t="shared" si="99"/>
        <v>0.98745113962776621</v>
      </c>
      <c r="CT91" s="6">
        <f>+'Serie Gasto $Corrientes'!DC91*'Serie Gasto Constantes'!$AQ$207</f>
        <v>5179215749.0676737</v>
      </c>
      <c r="CU91" s="6">
        <f>+'Serie Gasto $Corrientes'!DD91*'Serie Gasto Constantes'!$AQ$207</f>
        <v>5179215749.0676737</v>
      </c>
      <c r="CV91" s="6">
        <f>+'Serie Gasto $Corrientes'!DE91*'Serie Gasto Constantes'!$AQ$207</f>
        <v>5113761558.5518036</v>
      </c>
      <c r="CW91" s="126">
        <f t="shared" ref="CW91:CW110" si="191">+CV91/CU91</f>
        <v>0.98736214251594889</v>
      </c>
      <c r="CX91" s="6">
        <f>+'Serie Gasto $Corrientes'!DG91*'Serie Gasto Constantes'!$AQ$207</f>
        <v>4471876805.2004566</v>
      </c>
      <c r="CY91" s="7">
        <f t="shared" si="100"/>
        <v>0.86342740327151901</v>
      </c>
      <c r="CZ91" s="6">
        <f>+'Serie Gasto $Corrientes'!DL91*'Serie Gasto Constantes'!$AR$207</f>
        <v>6001021025.999999</v>
      </c>
      <c r="DA91" s="6">
        <f>+'Serie Gasto $Corrientes'!DM91*'Serie Gasto Constantes'!$AR$207</f>
        <v>6001021025.999999</v>
      </c>
      <c r="DB91" s="6">
        <f>+'Serie Gasto $Corrientes'!DN91*'Serie Gasto Constantes'!$AR$207</f>
        <v>358830712.0632</v>
      </c>
      <c r="DC91" s="126">
        <f t="shared" si="101"/>
        <v>5.9794943311901681E-2</v>
      </c>
      <c r="DD91" s="6">
        <f>+'Serie Gasto $Corrientes'!DP91*'Serie Gasto Constantes'!$AR$207</f>
        <v>0</v>
      </c>
      <c r="DE91" s="7">
        <f t="shared" si="102"/>
        <v>0</v>
      </c>
      <c r="DF91" s="6">
        <f>+'Serie Gasto $Corrientes'!DR91*'Serie Gasto Constantes'!$AR$207</f>
        <v>6001021025.999999</v>
      </c>
      <c r="DG91" s="6">
        <f>+'Serie Gasto $Corrientes'!DS91*'Serie Gasto Constantes'!$AR$207</f>
        <v>6001021025.999999</v>
      </c>
      <c r="DH91" s="6">
        <f>+'Serie Gasto $Corrientes'!DT91*'Serie Gasto Constantes'!$AR$207</f>
        <v>710875079.53799999</v>
      </c>
      <c r="DI91" s="126">
        <f t="shared" si="103"/>
        <v>0.11845902163282973</v>
      </c>
      <c r="DJ91" s="6">
        <f>+'Serie Gasto $Corrientes'!DV91*'Serie Gasto Constantes'!$AR$207</f>
        <v>28896219.003599998</v>
      </c>
      <c r="DK91" s="7">
        <f t="shared" si="104"/>
        <v>4.8152170902925279E-3</v>
      </c>
      <c r="DL91" s="6">
        <f>+'Serie Gasto $Corrientes'!DX91*'Serie Gasto Constantes'!$AR$207</f>
        <v>6001021025.999999</v>
      </c>
      <c r="DM91" s="6">
        <f>+'Serie Gasto $Corrientes'!DY91*'Serie Gasto Constantes'!$AR$207</f>
        <v>6001021025.999999</v>
      </c>
      <c r="DN91" s="6">
        <f>+'Serie Gasto $Corrientes'!DZ91*'Serie Gasto Constantes'!$AR$207</f>
        <v>788963764.05599988</v>
      </c>
      <c r="DO91" s="126">
        <f t="shared" si="105"/>
        <v>0.13147158802439429</v>
      </c>
      <c r="DP91" s="6">
        <f>+'Serie Gasto $Corrientes'!EB91*'Serie Gasto Constantes'!$AR$207</f>
        <v>195391255.79999998</v>
      </c>
      <c r="DQ91" s="7">
        <f t="shared" si="106"/>
        <v>3.2559668588636605E-2</v>
      </c>
      <c r="DR91" s="6">
        <f>+'Serie Gasto $Corrientes'!ED91*'Serie Gasto Constantes'!$AR$207</f>
        <v>6001021025.999999</v>
      </c>
      <c r="DS91" s="6">
        <f>+'Serie Gasto $Corrientes'!EE91*'Serie Gasto Constantes'!$AR$207</f>
        <v>6001021025.999999</v>
      </c>
      <c r="DT91" s="6">
        <f>+'Serie Gasto $Corrientes'!EF91*'Serie Gasto Constantes'!$AR$207</f>
        <v>909086661.20999992</v>
      </c>
      <c r="DU91" s="126">
        <f t="shared" si="107"/>
        <v>0.1514886645574636</v>
      </c>
      <c r="DV91" s="6">
        <f>+'Serie Gasto $Corrientes'!EH91*'Serie Gasto Constantes'!$AR$207</f>
        <v>444429994.74119997</v>
      </c>
      <c r="DW91" s="7">
        <f t="shared" si="108"/>
        <v>7.4059063085375701E-2</v>
      </c>
      <c r="DX91" s="6">
        <f>+'Serie Gasto $Corrientes'!EJ91*'Serie Gasto Constantes'!$AR$207</f>
        <v>6001021025.999999</v>
      </c>
      <c r="DY91" s="6">
        <f>+'Serie Gasto $Corrientes'!EK91*'Serie Gasto Constantes'!$AR$207</f>
        <v>6001021025.999999</v>
      </c>
      <c r="DZ91" s="6">
        <f>+'Serie Gasto $Corrientes'!EL91*'Serie Gasto Constantes'!$AR$207</f>
        <v>3787182743.9939995</v>
      </c>
      <c r="EA91" s="126">
        <f t="shared" si="109"/>
        <v>0.63108973082841524</v>
      </c>
      <c r="EB91" s="6">
        <f>+'Serie Gasto $Corrientes'!EN91*'Serie Gasto Constantes'!$AR$207</f>
        <v>654203591.3556</v>
      </c>
      <c r="EC91" s="7">
        <f t="shared" si="110"/>
        <v>0.10901538063626176</v>
      </c>
      <c r="ED91" s="6">
        <f>+'Serie Gasto $Corrientes'!EP91*'Serie Gasto Constantes'!$AR$207</f>
        <v>6001021025.999999</v>
      </c>
      <c r="EE91" s="6">
        <f>+'Serie Gasto $Corrientes'!EQ91*'Serie Gasto Constantes'!$AR$207</f>
        <v>6001021025.999999</v>
      </c>
      <c r="EF91" s="6">
        <f>+'Serie Gasto $Corrientes'!ER91*'Serie Gasto Constantes'!$AR$207</f>
        <v>3787182743.9939995</v>
      </c>
      <c r="EG91" s="126">
        <f t="shared" si="111"/>
        <v>0.63108973082841524</v>
      </c>
      <c r="EH91" s="6">
        <f>+'Serie Gasto $Corrientes'!ET91*'Serie Gasto Constantes'!$AR$207</f>
        <v>842957395.48799992</v>
      </c>
      <c r="EI91" s="7">
        <f t="shared" si="112"/>
        <v>0.14046899549856703</v>
      </c>
      <c r="EJ91" s="6">
        <f>+'Serie Gasto $Corrientes'!EV91*'Serie Gasto Constantes'!$AR$207</f>
        <v>6001021025.999999</v>
      </c>
      <c r="EK91" s="6">
        <f>+'Serie Gasto $Corrientes'!EW91*'Serie Gasto Constantes'!$AR$207</f>
        <v>6001021025.999999</v>
      </c>
      <c r="EL91" s="6">
        <f>+'Serie Gasto $Corrientes'!EX91*'Serie Gasto Constantes'!$AR$207</f>
        <v>3815403143.9939995</v>
      </c>
      <c r="EM91" s="126">
        <f t="shared" si="113"/>
        <v>0.63579233058231244</v>
      </c>
      <c r="EN91" s="6">
        <f>+'Serie Gasto $Corrientes'!EZ91*'Serie Gasto Constantes'!$AR$207</f>
        <v>1099632550.6295998</v>
      </c>
      <c r="EO91" s="7">
        <f t="shared" si="114"/>
        <v>0.1832409094827924</v>
      </c>
      <c r="EP91" s="6">
        <f>+'Serie Gasto $Corrientes'!FB91*'Serie Gasto Constantes'!$AR$207</f>
        <v>6001021025.999999</v>
      </c>
      <c r="EQ91" s="6">
        <f>+'Serie Gasto $Corrientes'!FC91*'Serie Gasto Constantes'!$AR$207</f>
        <v>6001021025.999999</v>
      </c>
      <c r="ER91" s="6">
        <f>+'Serie Gasto $Corrientes'!FD91*'Serie Gasto Constantes'!$AR$207</f>
        <v>4117719893.1023998</v>
      </c>
      <c r="ES91" s="126">
        <f t="shared" si="115"/>
        <v>0.6861698826353021</v>
      </c>
      <c r="ET91" s="6">
        <f>+'Serie Gasto $Corrientes'!FF91*'Serie Gasto Constantes'!$AR$207</f>
        <v>3246618654.3335996</v>
      </c>
      <c r="EU91" s="7">
        <f t="shared" si="116"/>
        <v>0.54101104466511829</v>
      </c>
      <c r="EV91" s="6">
        <f>+'Serie Gasto $Corrientes'!FH91*'Serie Gasto Constantes'!$AR$207</f>
        <v>6001021025.999999</v>
      </c>
      <c r="EW91" s="6">
        <f>+'Serie Gasto $Corrientes'!FI91*'Serie Gasto Constantes'!$AR$207</f>
        <v>6001021025.999999</v>
      </c>
      <c r="EX91" s="6">
        <f>+'Serie Gasto $Corrientes'!FJ91*'Serie Gasto Constantes'!$AR$207</f>
        <v>4117719893.1023998</v>
      </c>
      <c r="EY91" s="126">
        <f t="shared" si="117"/>
        <v>0.6861698826353021</v>
      </c>
      <c r="EZ91" s="6">
        <f>+'Serie Gasto $Corrientes'!FL91*'Serie Gasto Constantes'!$AR$207</f>
        <v>3331431288.1355996</v>
      </c>
      <c r="FA91" s="7">
        <f t="shared" si="118"/>
        <v>0.55514407859960069</v>
      </c>
      <c r="FB91" s="6">
        <f>+'Serie Gasto $Corrientes'!FQ91*'Serie Gasto Constantes'!$AR$207</f>
        <v>6001021025.999999</v>
      </c>
      <c r="FC91" s="6">
        <f>+'Serie Gasto $Corrientes'!FR91*'Serie Gasto Constantes'!$AR$207</f>
        <v>6001021025.999999</v>
      </c>
      <c r="FD91" s="6">
        <f>+'Serie Gasto $Corrientes'!FS91*'Serie Gasto Constantes'!$AR$207</f>
        <v>4559032410.5663996</v>
      </c>
      <c r="FE91" s="126">
        <f t="shared" si="78"/>
        <v>0.75970945457680528</v>
      </c>
      <c r="FF91" s="6">
        <f>+'Serie Gasto $Corrientes'!FU91*'Serie Gasto Constantes'!$AR$207</f>
        <v>3833273616.1355996</v>
      </c>
      <c r="FG91" s="7">
        <f t="shared" si="79"/>
        <v>0.63877023585279469</v>
      </c>
      <c r="FH91" s="6">
        <f>+'Serie Gasto $Corrientes'!FW91*'Serie Gasto Constantes'!$AR$207</f>
        <v>6001021025.999999</v>
      </c>
      <c r="FI91" s="6">
        <f>+'Serie Gasto $Corrientes'!FX91*'Serie Gasto Constantes'!$AR$207</f>
        <v>6001021025.999999</v>
      </c>
      <c r="FJ91" s="6">
        <f>+'Serie Gasto $Corrientes'!FY91*'Serie Gasto Constantes'!$AR$207</f>
        <v>5296651361.1491995</v>
      </c>
      <c r="FK91" s="126">
        <f t="shared" si="166"/>
        <v>0.88262502967427536</v>
      </c>
      <c r="FL91" s="6">
        <f>+'Serie Gasto $Corrientes'!GA91*'Serie Gasto Constantes'!$AR$207</f>
        <v>3931898101.7783995</v>
      </c>
      <c r="FM91" s="7">
        <f t="shared" si="167"/>
        <v>0.65520485343128676</v>
      </c>
      <c r="FN91" s="6">
        <f>+'Serie Gasto $Corrientes'!GC91*'Serie Gasto Constantes'!$AR$207</f>
        <v>6001021025.999999</v>
      </c>
      <c r="FO91" s="6">
        <f>+'Serie Gasto $Corrientes'!GD91*'Serie Gasto Constantes'!$AR$207</f>
        <v>6001021025.999999</v>
      </c>
      <c r="FP91" s="6">
        <f>+'Serie Gasto $Corrientes'!GE91*'Serie Gasto Constantes'!$AR$207</f>
        <v>5359462864.1891994</v>
      </c>
      <c r="FQ91" s="126">
        <f t="shared" si="119"/>
        <v>0.89309183236799417</v>
      </c>
      <c r="FR91" s="6">
        <f>+'Serie Gasto $Corrientes'!GG91*'Serie Gasto Constantes'!$AR$207</f>
        <v>5299360041.8927994</v>
      </c>
      <c r="FS91" s="7">
        <f t="shared" si="120"/>
        <v>0.88307639965479434</v>
      </c>
      <c r="FT91" s="6">
        <f>+'Serie Gasto $Corrientes'!GI91*'Serie Gasto Constantes'!$AS$207</f>
        <v>5867593000</v>
      </c>
      <c r="FU91" s="6">
        <f>+'Serie Gasto $Corrientes'!GJ91*'Serie Gasto Constantes'!$AS$207</f>
        <v>5867593000</v>
      </c>
      <c r="FV91" s="6">
        <f>+'Serie Gasto $Corrientes'!GK91*'Serie Gasto Constantes'!$AS$207</f>
        <v>123916667</v>
      </c>
      <c r="FW91" s="126">
        <f t="shared" si="121"/>
        <v>2.1118824533330787E-2</v>
      </c>
      <c r="FX91" s="6">
        <f>+'Serie Gasto $Corrientes'!GM91*'Serie Gasto Constantes'!$AS$207</f>
        <v>0</v>
      </c>
      <c r="FY91" s="7">
        <f t="shared" si="122"/>
        <v>0</v>
      </c>
      <c r="FZ91" s="6">
        <f>+'Serie Gasto $Corrientes'!GO91*'Serie Gasto Constantes'!$AS$207</f>
        <v>5867593000</v>
      </c>
      <c r="GA91" s="6">
        <f>+'Serie Gasto $Corrientes'!GP91*'Serie Gasto Constantes'!$AS$207</f>
        <v>5867593000</v>
      </c>
      <c r="GB91" s="6">
        <f>+'Serie Gasto $Corrientes'!GQ91*'Serie Gasto Constantes'!$AS$207</f>
        <v>330966667</v>
      </c>
      <c r="GC91" s="126">
        <f t="shared" si="123"/>
        <v>5.6405866425977398E-2</v>
      </c>
      <c r="GD91" s="6">
        <f>+'Serie Gasto $Corrientes'!GS91*'Serie Gasto Constantes'!$AS$207</f>
        <v>3616667</v>
      </c>
      <c r="GE91" s="7">
        <f t="shared" si="124"/>
        <v>6.1638000454360077E-4</v>
      </c>
      <c r="GF91" s="6">
        <f>+'Serie Gasto $Corrientes'!GU91*'Serie Gasto Constantes'!$AS$207</f>
        <v>5867593000</v>
      </c>
      <c r="GG91" s="6">
        <f>+'Serie Gasto $Corrientes'!GV91*'Serie Gasto Constantes'!$AS$207</f>
        <v>5867593000</v>
      </c>
      <c r="GH91" s="6">
        <f>+'Serie Gasto $Corrientes'!GW91*'Serie Gasto Constantes'!$AS$207</f>
        <v>330966667</v>
      </c>
      <c r="GI91" s="126">
        <f t="shared" si="125"/>
        <v>5.6405866425977398E-2</v>
      </c>
      <c r="GJ91" s="6">
        <f>+'Serie Gasto $Corrientes'!GY91*'Serie Gasto Constantes'!$AS$207</f>
        <v>32226167</v>
      </c>
      <c r="GK91" s="7">
        <f t="shared" si="126"/>
        <v>5.4922294371814815E-3</v>
      </c>
      <c r="GL91" s="6">
        <f>+'Serie Gasto $Corrientes'!HA91*'Serie Gasto Constantes'!$AS$207</f>
        <v>5867593000</v>
      </c>
      <c r="GM91" s="6">
        <f>+'Serie Gasto $Corrientes'!HB91*'Serie Gasto Constantes'!$AS$207</f>
        <v>5867593000</v>
      </c>
      <c r="GN91" s="6">
        <f>+'Serie Gasto $Corrientes'!HC91*'Serie Gasto Constantes'!$AS$207</f>
        <v>330966667</v>
      </c>
      <c r="GO91" s="126">
        <f t="shared" si="127"/>
        <v>5.6405866425977398E-2</v>
      </c>
      <c r="GP91" s="6">
        <f>+'Serie Gasto $Corrientes'!HE91*'Serie Gasto Constantes'!$AS$207</f>
        <v>68886167</v>
      </c>
      <c r="GQ91" s="7">
        <f t="shared" si="128"/>
        <v>1.1740106547949049E-2</v>
      </c>
      <c r="GR91" s="6">
        <f>+'Serie Gasto $Corrientes'!HG91*'Serie Gasto Constantes'!$AS$207</f>
        <v>5867593000</v>
      </c>
      <c r="GS91" s="6">
        <f>+'Serie Gasto $Corrientes'!HH91*'Serie Gasto Constantes'!$AS$207</f>
        <v>5867593000</v>
      </c>
      <c r="GT91" s="6">
        <f>+'Serie Gasto $Corrientes'!HI91*'Serie Gasto Constantes'!$AS$207</f>
        <v>388257919</v>
      </c>
      <c r="GU91" s="126">
        <f t="shared" si="129"/>
        <v>6.6169879028760176E-2</v>
      </c>
      <c r="GV91" s="6">
        <f>+'Serie Gasto $Corrientes'!HK91*'Serie Gasto Constantes'!$AS$207</f>
        <v>105546167</v>
      </c>
      <c r="GW91" s="7">
        <f t="shared" si="130"/>
        <v>1.7987983658716615E-2</v>
      </c>
      <c r="GX91" s="6">
        <f>+'Serie Gasto $Corrientes'!HM91*'Serie Gasto Constantes'!$AS$207</f>
        <v>5867593000</v>
      </c>
      <c r="GY91" s="6">
        <f>+'Serie Gasto $Corrientes'!HN91*'Serie Gasto Constantes'!$AS$207</f>
        <v>5867593000</v>
      </c>
      <c r="GZ91" s="6">
        <f>+'Serie Gasto $Corrientes'!HO91*'Serie Gasto Constantes'!$AS$207</f>
        <v>798093919</v>
      </c>
      <c r="HA91" s="126">
        <f t="shared" si="131"/>
        <v>0.1360172593770563</v>
      </c>
      <c r="HB91" s="6">
        <f>+'Serie Gasto $Corrientes'!HQ91*'Serie Gasto Constantes'!$AS$207</f>
        <v>145322834</v>
      </c>
      <c r="HC91" s="7">
        <f t="shared" si="132"/>
        <v>2.4767026956368652E-2</v>
      </c>
    </row>
    <row r="92" spans="1:211" x14ac:dyDescent="0.35">
      <c r="A92" s="43" t="s">
        <v>51</v>
      </c>
      <c r="B92" s="3">
        <f>+'Serie Gasto $Corrientes'!B92*'Serie Gasto Constantes'!$V$207</f>
        <v>34204343385.832676</v>
      </c>
      <c r="C92" s="1">
        <f>+'Serie Gasto $Corrientes'!C92*'Serie Gasto Constantes'!$V$207</f>
        <v>32288709413.109543</v>
      </c>
      <c r="D92" s="4">
        <f t="shared" si="147"/>
        <v>0.94399442342411455</v>
      </c>
      <c r="E92" s="3">
        <f>+'Serie Gasto $Corrientes'!E92*'Serie Gasto Constantes'!$W$207</f>
        <v>58894153397.953339</v>
      </c>
      <c r="F92" s="1">
        <f>+'Serie Gasto $Corrientes'!F92*'Serie Gasto Constantes'!$W$207</f>
        <v>47315668089.667503</v>
      </c>
      <c r="G92" s="4">
        <f t="shared" si="148"/>
        <v>0.80340178710017407</v>
      </c>
      <c r="H92" s="3">
        <f>+'Serie Gasto $Corrientes'!H92*'Serie Gasto Constantes'!$X$207</f>
        <v>54662646106.345924</v>
      </c>
      <c r="I92" s="1">
        <f>+'Serie Gasto $Corrientes'!I92*'Serie Gasto Constantes'!$X$207</f>
        <v>49257889545.336395</v>
      </c>
      <c r="J92" s="4">
        <f t="shared" si="149"/>
        <v>0.9011252300063447</v>
      </c>
      <c r="K92" s="3">
        <f>+'Serie Gasto $Corrientes'!K92*'Serie Gasto Constantes'!$Y$207</f>
        <v>80416536966.291504</v>
      </c>
      <c r="L92" s="1">
        <f>+'Serie Gasto $Corrientes'!L92*'Serie Gasto Constantes'!$Y$207</f>
        <v>74833726828.511688</v>
      </c>
      <c r="M92" s="4">
        <f t="shared" si="150"/>
        <v>0.93057634227497288</v>
      </c>
      <c r="N92" s="3">
        <f>+'Serie Gasto $Corrientes'!N92*'Serie Gasto Constantes'!$Z$207</f>
        <v>146649304209.96295</v>
      </c>
      <c r="O92" s="1">
        <f>+'Serie Gasto $Corrientes'!O92*'Serie Gasto Constantes'!$Z$207</f>
        <v>140962672052.048</v>
      </c>
      <c r="P92" s="4">
        <f t="shared" si="151"/>
        <v>0.9612229175682061</v>
      </c>
      <c r="Q92" s="3">
        <f>+'Serie Gasto $Corrientes'!Q92*'Serie Gasto Constantes'!$AA$207</f>
        <v>128945756805.77995</v>
      </c>
      <c r="R92" s="1">
        <f>+'Serie Gasto $Corrientes'!R92*'Serie Gasto Constantes'!$AA$207</f>
        <v>116423359007.13394</v>
      </c>
      <c r="S92" s="4">
        <f t="shared" si="133"/>
        <v>0.90288631352555915</v>
      </c>
      <c r="T92" s="3">
        <f>+'Serie Gasto $Corrientes'!T92*'Serie Gasto Constantes'!$AB$207</f>
        <v>67131151669.539757</v>
      </c>
      <c r="U92" s="1">
        <f>+'Serie Gasto $Corrientes'!U92*'Serie Gasto Constantes'!$AB$207</f>
        <v>61583682281.479546</v>
      </c>
      <c r="V92" s="4">
        <f t="shared" si="134"/>
        <v>0.9173637089474016</v>
      </c>
      <c r="W92" s="3">
        <f>+'Serie Gasto $Corrientes'!W92*'Serie Gasto Constantes'!$AC$207</f>
        <v>136367915192.20853</v>
      </c>
      <c r="X92" s="1">
        <f>+'Serie Gasto $Corrientes'!X92*'Serie Gasto Constantes'!$AC$207</f>
        <v>130748872060.41814</v>
      </c>
      <c r="Y92" s="4">
        <f t="shared" si="135"/>
        <v>0.95879497663456659</v>
      </c>
      <c r="Z92" s="3">
        <f>+'Serie Gasto $Corrientes'!Z92*'Serie Gasto Constantes'!$AD$207</f>
        <v>140783703178.90793</v>
      </c>
      <c r="AA92" s="1">
        <f>+'Serie Gasto $Corrientes'!AA92*'Serie Gasto Constantes'!$AD$207</f>
        <v>137017982412.30348</v>
      </c>
      <c r="AB92" s="4">
        <f t="shared" si="136"/>
        <v>0.97325172813632432</v>
      </c>
      <c r="AC92" s="3">
        <f>+'Serie Gasto $Corrientes'!AC92*'Serie Gasto Constantes'!$AE$207</f>
        <v>103076831454.43045</v>
      </c>
      <c r="AD92" s="1">
        <f>+'Serie Gasto $Corrientes'!AD92*'Serie Gasto Constantes'!$AE$207</f>
        <v>96691848659.834991</v>
      </c>
      <c r="AE92" s="4">
        <f t="shared" si="137"/>
        <v>0.93805608200696178</v>
      </c>
      <c r="AF92" s="3">
        <f>+'Serie Gasto $Corrientes'!AF92*'Serie Gasto Constantes'!$AF$207</f>
        <v>118824406845.13661</v>
      </c>
      <c r="AG92" s="1">
        <f>+'Serie Gasto $Corrientes'!AG92*'Serie Gasto Constantes'!$AF$207</f>
        <v>104710311038.36067</v>
      </c>
      <c r="AH92" s="1">
        <f>+'Serie Gasto $Corrientes'!AH92*'Serie Gasto Constantes'!$AF$207</f>
        <v>97153835091.415726</v>
      </c>
      <c r="AI92" s="125">
        <f t="shared" si="190"/>
        <v>0.92783446184037566</v>
      </c>
      <c r="AJ92" s="1">
        <f>+'Serie Gasto $Corrientes'!AJ92*'Serie Gasto Constantes'!$AF$207</f>
        <v>83649418349.62706</v>
      </c>
      <c r="AK92" s="4">
        <f t="shared" si="138"/>
        <v>0.79886515014726733</v>
      </c>
      <c r="AL92" s="3">
        <f>+'Serie Gasto $Corrientes'!AL92*'Serie Gasto Constantes'!$AG$207</f>
        <v>217880216302.43137</v>
      </c>
      <c r="AM92" s="1">
        <f>+'Serie Gasto $Corrientes'!AM92*'Serie Gasto Constantes'!$AG$207</f>
        <v>335268020152.32617</v>
      </c>
      <c r="AN92" s="1">
        <f>+'Serie Gasto $Corrientes'!AN92*'Serie Gasto Constantes'!$AG$207</f>
        <v>327435857412.40009</v>
      </c>
      <c r="AO92" s="125">
        <f t="shared" si="83"/>
        <v>0.97663909985698127</v>
      </c>
      <c r="AP92" s="1">
        <f>+'Serie Gasto $Corrientes'!AP92*'Serie Gasto Constantes'!$AG$207</f>
        <v>152513103211.18616</v>
      </c>
      <c r="AQ92" s="4">
        <f t="shared" si="139"/>
        <v>0.45489904805681475</v>
      </c>
      <c r="AR92" s="3">
        <f>+'Serie Gasto $Corrientes'!AR92*'Serie Gasto Constantes'!$AH$207</f>
        <v>156662687194.05865</v>
      </c>
      <c r="AS92" s="1">
        <f>+'Serie Gasto $Corrientes'!AS92*'Serie Gasto Constantes'!$AH$207</f>
        <v>231228413541.09964</v>
      </c>
      <c r="AT92" s="1">
        <f>+'Serie Gasto $Corrientes'!AT92*'Serie Gasto Constantes'!$AH$207</f>
        <v>186594762019.30228</v>
      </c>
      <c r="AU92" s="125">
        <f t="shared" si="84"/>
        <v>0.80697159644757943</v>
      </c>
      <c r="AV92" s="1">
        <f>+'Serie Gasto $Corrientes'!AV92*'Serie Gasto Constantes'!$AH$207</f>
        <v>153381468488.41013</v>
      </c>
      <c r="AW92" s="4">
        <f t="shared" si="140"/>
        <v>0.6633331351432179</v>
      </c>
      <c r="AX92" s="3">
        <f>+'Serie Gasto $Corrientes'!AX92*'Serie Gasto Constantes'!$AI$207</f>
        <v>195425313792.87442</v>
      </c>
      <c r="AY92" s="1">
        <f>+'Serie Gasto $Corrientes'!AY92*'Serie Gasto Constantes'!$AI$207</f>
        <v>219257725226.45065</v>
      </c>
      <c r="AZ92" s="1">
        <f>+'Serie Gasto $Corrientes'!AZ92*'Serie Gasto Constantes'!$AI$207</f>
        <v>201467396357.2352</v>
      </c>
      <c r="BA92" s="125">
        <f t="shared" si="85"/>
        <v>0.91886110808254762</v>
      </c>
      <c r="BB92" s="1">
        <f>+'Serie Gasto $Corrientes'!BB92*'Serie Gasto Constantes'!$AI$207</f>
        <v>133912957970.45598</v>
      </c>
      <c r="BC92" s="4">
        <f t="shared" si="141"/>
        <v>0.61075593953257468</v>
      </c>
      <c r="BD92" s="3">
        <f>+'Serie Gasto $Corrientes'!BD92*'Serie Gasto Constantes'!$AJ$207</f>
        <v>144262541876.00009</v>
      </c>
      <c r="BE92" s="1">
        <f>+'Serie Gasto $Corrientes'!BE92*'Serie Gasto Constantes'!$AJ$207</f>
        <v>144095961611.37045</v>
      </c>
      <c r="BF92" s="1">
        <f>+'Serie Gasto $Corrientes'!BF92*'Serie Gasto Constantes'!$AJ$207</f>
        <v>129673487439.47289</v>
      </c>
      <c r="BG92" s="125">
        <f t="shared" si="86"/>
        <v>0.899910628926609</v>
      </c>
      <c r="BH92" s="1">
        <f>+'Serie Gasto $Corrientes'!BH92*'Serie Gasto Constantes'!$AJ$207</f>
        <v>67733118906.058762</v>
      </c>
      <c r="BI92" s="4">
        <f t="shared" si="142"/>
        <v>0.47005563617900875</v>
      </c>
      <c r="BJ92" s="3">
        <f>+'Serie Gasto $Corrientes'!BJ92*'Serie Gasto Constantes'!$AK$207</f>
        <v>122886293993.36658</v>
      </c>
      <c r="BK92" s="1">
        <f>+'Serie Gasto $Corrientes'!BK92*'Serie Gasto Constantes'!$AK$207</f>
        <v>135149946270.90681</v>
      </c>
      <c r="BL92" s="1">
        <f>+'Serie Gasto $Corrientes'!BL92*'Serie Gasto Constantes'!$AK$207</f>
        <v>121990498100.10117</v>
      </c>
      <c r="BM92" s="125">
        <f t="shared" si="87"/>
        <v>0.90263075543938687</v>
      </c>
      <c r="BN92" s="1">
        <f>+'Serie Gasto $Corrientes'!BN92*'Serie Gasto Constantes'!$AK$207</f>
        <v>83986776389.792099</v>
      </c>
      <c r="BO92" s="4">
        <f t="shared" si="143"/>
        <v>0.62143403461989832</v>
      </c>
      <c r="BP92" s="3">
        <f>+'Serie Gasto $Corrientes'!BP92*'Serie Gasto Constantes'!$AL$207</f>
        <v>141832819710.3168</v>
      </c>
      <c r="BQ92" s="1">
        <f>+'Serie Gasto $Corrientes'!BQ92*'Serie Gasto Constantes'!$AL$207</f>
        <v>144858362658.79678</v>
      </c>
      <c r="BR92" s="1">
        <f>+'Serie Gasto $Corrientes'!BR92*'Serie Gasto Constantes'!$AL$207</f>
        <v>132591701198.65393</v>
      </c>
      <c r="BS92" s="125">
        <f t="shared" si="88"/>
        <v>0.91531961817740493</v>
      </c>
      <c r="BT92" s="1">
        <f>+'Serie Gasto $Corrientes'!BT92*'Serie Gasto Constantes'!$AL$207</f>
        <v>101789233679.82529</v>
      </c>
      <c r="BU92" s="4">
        <f t="shared" si="144"/>
        <v>0.70268110043175303</v>
      </c>
      <c r="BV92" s="3">
        <f>+'Serie Gasto $Corrientes'!BV92*'Serie Gasto Constantes'!$AM$207</f>
        <v>145377236263.23053</v>
      </c>
      <c r="BW92" s="1">
        <f>+'Serie Gasto $Corrientes'!BW92*'Serie Gasto Constantes'!$AM$207</f>
        <v>144785119143.92395</v>
      </c>
      <c r="BX92" s="1">
        <f>+'Serie Gasto $Corrientes'!BX92*'Serie Gasto Constantes'!$AM$207</f>
        <v>135076947935.37779</v>
      </c>
      <c r="BY92" s="125">
        <f t="shared" si="89"/>
        <v>0.93294772787460478</v>
      </c>
      <c r="BZ92" s="1">
        <f>+'Serie Gasto $Corrientes'!BZ92*'Serie Gasto Constantes'!$AM$207</f>
        <v>110898186923.1243</v>
      </c>
      <c r="CA92" s="4">
        <f t="shared" si="145"/>
        <v>0.76595017208146732</v>
      </c>
      <c r="CB92" s="3">
        <f>+'Serie Gasto $Corrientes'!CB92*'Serie Gasto Constantes'!$AN$207</f>
        <v>108752353952.14015</v>
      </c>
      <c r="CC92" s="1">
        <f>+'Serie Gasto $Corrientes'!CC92*'Serie Gasto Constantes'!$AN$207</f>
        <v>106160405997.89722</v>
      </c>
      <c r="CD92" s="1">
        <f>+'Serie Gasto $Corrientes'!CD92*'Serie Gasto Constantes'!$AN$207</f>
        <v>101735664488.73099</v>
      </c>
      <c r="CE92" s="125">
        <f t="shared" si="90"/>
        <v>0.95832022807774608</v>
      </c>
      <c r="CF92" s="1">
        <f>+'Serie Gasto $Corrientes'!CF92*'Serie Gasto Constantes'!$AN$207</f>
        <v>71079075466.575363</v>
      </c>
      <c r="CG92" s="4">
        <f t="shared" si="97"/>
        <v>0.66954411862350327</v>
      </c>
      <c r="CH92" s="1">
        <f>+'Serie Gasto $Corrientes'!CH92*'Serie Gasto Constantes'!$AO$207</f>
        <v>178527477429.72043</v>
      </c>
      <c r="CI92" s="1">
        <f>+'Serie Gasto $Corrientes'!CI92*'Serie Gasto Constantes'!$AO$207</f>
        <v>176659976661.37823</v>
      </c>
      <c r="CJ92" s="1">
        <f>+'Serie Gasto $Corrientes'!CJ92*'Serie Gasto Constantes'!$AO$207</f>
        <v>167415138694.72546</v>
      </c>
      <c r="CK92" s="125">
        <f t="shared" si="93"/>
        <v>0.94766874681313207</v>
      </c>
      <c r="CL92" s="1">
        <f>+'Serie Gasto $Corrientes'!CL92*'Serie Gasto Constantes'!$AO$207</f>
        <v>104770626941.72169</v>
      </c>
      <c r="CM92" s="4">
        <f t="shared" si="98"/>
        <v>0.59306374268658479</v>
      </c>
      <c r="CN92" s="1">
        <f>+'Serie Gasto $Corrientes'!CN92*'Serie Gasto Constantes'!$AP$207</f>
        <v>126835570780.17766</v>
      </c>
      <c r="CO92" s="1">
        <f>+'Serie Gasto $Corrientes'!CO92*'Serie Gasto Constantes'!$AP$207</f>
        <v>126835570780.17766</v>
      </c>
      <c r="CP92" s="1">
        <f>+'Serie Gasto $Corrientes'!CP92*'Serie Gasto Constantes'!$AP$207</f>
        <v>125699196802.07179</v>
      </c>
      <c r="CQ92" s="125">
        <f t="shared" si="94"/>
        <v>0.99104057346755392</v>
      </c>
      <c r="CR92" s="1">
        <f>+'Serie Gasto $Corrientes'!CR92*'Serie Gasto Constantes'!$AP$207</f>
        <v>101253935112.67287</v>
      </c>
      <c r="CS92" s="4">
        <f t="shared" si="99"/>
        <v>0.79830866443735204</v>
      </c>
      <c r="CT92" s="1">
        <f>+'Serie Gasto $Corrientes'!DC92*'Serie Gasto Constantes'!$AQ$207</f>
        <v>102556295054.87888</v>
      </c>
      <c r="CU92" s="1">
        <f>+'Serie Gasto $Corrientes'!DD92*'Serie Gasto Constantes'!$AQ$207</f>
        <v>104255021963.96793</v>
      </c>
      <c r="CV92" s="1">
        <f>+'Serie Gasto $Corrientes'!DE92*'Serie Gasto Constantes'!$AQ$207</f>
        <v>99461870565.586609</v>
      </c>
      <c r="CW92" s="125">
        <f t="shared" si="191"/>
        <v>0.95402474328730269</v>
      </c>
      <c r="CX92" s="1">
        <f>+'Serie Gasto $Corrientes'!DG92*'Serie Gasto Constantes'!$AQ$207</f>
        <v>74305874751.598297</v>
      </c>
      <c r="CY92" s="4">
        <f t="shared" si="100"/>
        <v>0.71273185072350287</v>
      </c>
      <c r="CZ92" s="1">
        <f>+'Serie Gasto $Corrientes'!DL92*'Serie Gasto Constantes'!$AR$207</f>
        <v>83119929266.399994</v>
      </c>
      <c r="DA92" s="1">
        <f>+'Serie Gasto $Corrientes'!DM92*'Serie Gasto Constantes'!$AR$207</f>
        <v>83119929266.399994</v>
      </c>
      <c r="DB92" s="1">
        <f>+'Serie Gasto $Corrientes'!DN92*'Serie Gasto Constantes'!$AR$207</f>
        <v>3851278516.6751995</v>
      </c>
      <c r="DC92" s="125">
        <f t="shared" si="101"/>
        <v>4.6333996559739882E-2</v>
      </c>
      <c r="DD92" s="1">
        <f>+'Serie Gasto $Corrientes'!DP92*'Serie Gasto Constantes'!$AR$207</f>
        <v>1257245395.2551999</v>
      </c>
      <c r="DE92" s="4">
        <f t="shared" si="102"/>
        <v>1.5125679320848783E-2</v>
      </c>
      <c r="DF92" s="1">
        <f>+'Serie Gasto $Corrientes'!DR92*'Serie Gasto Constantes'!$AR$207</f>
        <v>83119929266.399994</v>
      </c>
      <c r="DG92" s="1">
        <f>+'Serie Gasto $Corrientes'!DS92*'Serie Gasto Constantes'!$AR$207</f>
        <v>83119929266.399994</v>
      </c>
      <c r="DH92" s="1">
        <f>+'Serie Gasto $Corrientes'!DT92*'Serie Gasto Constantes'!$AR$207</f>
        <v>7237578606.2423992</v>
      </c>
      <c r="DI92" s="125">
        <f t="shared" si="103"/>
        <v>8.7073926435210336E-2</v>
      </c>
      <c r="DJ92" s="1">
        <f>+'Serie Gasto $Corrientes'!DV92*'Serie Gasto Constantes'!$AR$207</f>
        <v>4553535226.1099997</v>
      </c>
      <c r="DK92" s="4">
        <f t="shared" si="104"/>
        <v>5.4782712958235148E-2</v>
      </c>
      <c r="DL92" s="1">
        <f>+'Serie Gasto $Corrientes'!DX92*'Serie Gasto Constantes'!$AR$207</f>
        <v>83119929266.399994</v>
      </c>
      <c r="DM92" s="1">
        <f>+'Serie Gasto $Corrientes'!DY92*'Serie Gasto Constantes'!$AR$207</f>
        <v>83119929266.399994</v>
      </c>
      <c r="DN92" s="1">
        <f>+'Serie Gasto $Corrientes'!DZ92*'Serie Gasto Constantes'!$AR$207</f>
        <v>19708185167.5956</v>
      </c>
      <c r="DO92" s="125">
        <f t="shared" si="105"/>
        <v>0.23710541312457953</v>
      </c>
      <c r="DP92" s="1">
        <f>+'Serie Gasto $Corrientes'!EB92*'Serie Gasto Constantes'!$AR$207</f>
        <v>6596956698.0095997</v>
      </c>
      <c r="DQ92" s="4">
        <f t="shared" si="106"/>
        <v>7.9366726562847573E-2</v>
      </c>
      <c r="DR92" s="1">
        <f>+'Serie Gasto $Corrientes'!ED92*'Serie Gasto Constantes'!$AR$207</f>
        <v>83119929266.399994</v>
      </c>
      <c r="DS92" s="1">
        <f>+'Serie Gasto $Corrientes'!EE92*'Serie Gasto Constantes'!$AR$207</f>
        <v>83119929266.399994</v>
      </c>
      <c r="DT92" s="1">
        <f>+'Serie Gasto $Corrientes'!EF92*'Serie Gasto Constantes'!$AR$207</f>
        <v>25608995677.574398</v>
      </c>
      <c r="DU92" s="125">
        <f t="shared" si="107"/>
        <v>0.3080969378053412</v>
      </c>
      <c r="DV92" s="1">
        <f>+'Serie Gasto $Corrientes'!EH92*'Serie Gasto Constantes'!$AR$207</f>
        <v>10924615462.066799</v>
      </c>
      <c r="DW92" s="4">
        <f t="shared" si="108"/>
        <v>0.13143196292977252</v>
      </c>
      <c r="DX92" s="1">
        <f>+'Serie Gasto $Corrientes'!EJ92*'Serie Gasto Constantes'!$AR$207</f>
        <v>83119929266.399994</v>
      </c>
      <c r="DY92" s="1">
        <f>+'Serie Gasto $Corrientes'!EK92*'Serie Gasto Constantes'!$AR$207</f>
        <v>83033835263.386795</v>
      </c>
      <c r="DZ92" s="1">
        <f>+'Serie Gasto $Corrientes'!EL92*'Serie Gasto Constantes'!$AR$207</f>
        <v>33589966710.159595</v>
      </c>
      <c r="EA92" s="125">
        <f t="shared" si="109"/>
        <v>0.40453348449593851</v>
      </c>
      <c r="EB92" s="1">
        <f>+'Serie Gasto $Corrientes'!EN92*'Serie Gasto Constantes'!$AR$207</f>
        <v>16283860739.655598</v>
      </c>
      <c r="EC92" s="4">
        <f t="shared" si="110"/>
        <v>0.19611114779899677</v>
      </c>
      <c r="ED92" s="1">
        <f>+'Serie Gasto $Corrientes'!EP92*'Serie Gasto Constantes'!$AR$207</f>
        <v>83119929266.399994</v>
      </c>
      <c r="EE92" s="1">
        <f>+'Serie Gasto $Corrientes'!EQ92*'Serie Gasto Constantes'!$AR$207</f>
        <v>83033835263.386795</v>
      </c>
      <c r="EF92" s="1">
        <f>+'Serie Gasto $Corrientes'!ER92*'Serie Gasto Constantes'!$AR$207</f>
        <v>34440891825.1632</v>
      </c>
      <c r="EG92" s="125">
        <f t="shared" si="111"/>
        <v>0.41478141670699964</v>
      </c>
      <c r="EH92" s="1">
        <f>+'Serie Gasto $Corrientes'!ET92*'Serie Gasto Constantes'!$AR$207</f>
        <v>23515756049.993999</v>
      </c>
      <c r="EI92" s="4">
        <f t="shared" si="112"/>
        <v>0.28320691168125667</v>
      </c>
      <c r="EJ92" s="1">
        <f>+'Serie Gasto $Corrientes'!EV92*'Serie Gasto Constantes'!$AR$207</f>
        <v>83119929266.399994</v>
      </c>
      <c r="EK92" s="1">
        <f>+'Serie Gasto $Corrientes'!EW92*'Serie Gasto Constantes'!$AR$207</f>
        <v>83033835263.386795</v>
      </c>
      <c r="EL92" s="1">
        <f>+'Serie Gasto $Corrientes'!EX92*'Serie Gasto Constantes'!$AR$207</f>
        <v>38576573162.524796</v>
      </c>
      <c r="EM92" s="125">
        <f t="shared" si="113"/>
        <v>0.46458859861354462</v>
      </c>
      <c r="EN92" s="1">
        <f>+'Serie Gasto $Corrientes'!EZ92*'Serie Gasto Constantes'!$AR$207</f>
        <v>29169064072.714798</v>
      </c>
      <c r="EO92" s="4">
        <f t="shared" si="114"/>
        <v>0.35129130167466438</v>
      </c>
      <c r="EP92" s="1">
        <f>+'Serie Gasto $Corrientes'!FB92*'Serie Gasto Constantes'!$AR$207</f>
        <v>83119929266.399994</v>
      </c>
      <c r="EQ92" s="1">
        <f>+'Serie Gasto $Corrientes'!FC92*'Serie Gasto Constantes'!$AR$207</f>
        <v>83033835263.386795</v>
      </c>
      <c r="ER92" s="1">
        <f>+'Serie Gasto $Corrientes'!FD92*'Serie Gasto Constantes'!$AR$207</f>
        <v>51661617807.446396</v>
      </c>
      <c r="ES92" s="125">
        <f t="shared" si="115"/>
        <v>0.62217549801925431</v>
      </c>
      <c r="ET92" s="1">
        <f>+'Serie Gasto $Corrientes'!FF92*'Serie Gasto Constantes'!$AR$207</f>
        <v>35177673005.092796</v>
      </c>
      <c r="EU92" s="4">
        <f t="shared" si="116"/>
        <v>0.42365468117313559</v>
      </c>
      <c r="EV92" s="1">
        <f>+'Serie Gasto $Corrientes'!FH92*'Serie Gasto Constantes'!$AR$207</f>
        <v>83119929266.399994</v>
      </c>
      <c r="EW92" s="1">
        <f>+'Serie Gasto $Corrientes'!FI92*'Serie Gasto Constantes'!$AR$207</f>
        <v>79673302750.719589</v>
      </c>
      <c r="EX92" s="1">
        <f>+'Serie Gasto $Corrientes'!FJ92*'Serie Gasto Constantes'!$AR$207</f>
        <v>57220196950.207191</v>
      </c>
      <c r="EY92" s="125">
        <f t="shared" si="117"/>
        <v>0.71818532651064715</v>
      </c>
      <c r="EZ92" s="1">
        <f>+'Serie Gasto $Corrientes'!FL92*'Serie Gasto Constantes'!$AR$207</f>
        <v>38842698804.935997</v>
      </c>
      <c r="FA92" s="4">
        <f t="shared" si="118"/>
        <v>0.48752464707615223</v>
      </c>
      <c r="FB92" s="1">
        <f>+'Serie Gasto $Corrientes'!FQ92*'Serie Gasto Constantes'!$AR$207</f>
        <v>83119929266.399994</v>
      </c>
      <c r="FC92" s="1">
        <f>+'Serie Gasto $Corrientes'!FR92*'Serie Gasto Constantes'!$AR$207</f>
        <v>79673302750.719589</v>
      </c>
      <c r="FD92" s="1">
        <f>+'Serie Gasto $Corrientes'!FS92*'Serie Gasto Constantes'!$AR$207</f>
        <v>62688840964.276794</v>
      </c>
      <c r="FE92" s="125">
        <f t="shared" si="78"/>
        <v>0.78682367618694715</v>
      </c>
      <c r="FF92" s="1">
        <f>+'Serie Gasto $Corrientes'!FU92*'Serie Gasto Constantes'!$AR$207</f>
        <v>46612201558.852798</v>
      </c>
      <c r="FG92" s="4">
        <f t="shared" si="79"/>
        <v>0.58504166326193641</v>
      </c>
      <c r="FH92" s="1">
        <f>+'Serie Gasto $Corrientes'!FW92*'Serie Gasto Constantes'!$AR$207</f>
        <v>83119929266.399994</v>
      </c>
      <c r="FI92" s="1">
        <f>+'Serie Gasto $Corrientes'!FX92*'Serie Gasto Constantes'!$AR$207</f>
        <v>79673302750.719589</v>
      </c>
      <c r="FJ92" s="1">
        <f>+'Serie Gasto $Corrientes'!FY92*'Serie Gasto Constantes'!$AR$207</f>
        <v>65428915022.561996</v>
      </c>
      <c r="FK92" s="125">
        <f t="shared" si="166"/>
        <v>0.82121504649148058</v>
      </c>
      <c r="FL92" s="1">
        <f>+'Serie Gasto $Corrientes'!GA92*'Serie Gasto Constantes'!$AR$207</f>
        <v>52601818427.511597</v>
      </c>
      <c r="FM92" s="4">
        <f t="shared" si="167"/>
        <v>0.66021887647975674</v>
      </c>
      <c r="FN92" s="1">
        <f>+'Serie Gasto $Corrientes'!GC92*'Serie Gasto Constantes'!$AR$207</f>
        <v>83119929266.399994</v>
      </c>
      <c r="FO92" s="1">
        <f>+'Serie Gasto $Corrientes'!GD92*'Serie Gasto Constantes'!$AR$207</f>
        <v>79596893334.691193</v>
      </c>
      <c r="FP92" s="1">
        <f>+'Serie Gasto $Corrientes'!GE92*'Serie Gasto Constantes'!$AR$207</f>
        <v>73528472814.5448</v>
      </c>
      <c r="FQ92" s="125">
        <f t="shared" si="119"/>
        <v>0.92376058579786857</v>
      </c>
      <c r="FR92" s="1">
        <f>+'Serie Gasto $Corrientes'!GG92*'Serie Gasto Constantes'!$AR$207</f>
        <v>67161752699.371193</v>
      </c>
      <c r="FS92" s="4">
        <f t="shared" si="120"/>
        <v>0.84377354298198071</v>
      </c>
      <c r="FT92" s="1">
        <f>+'Serie Gasto $Corrientes'!GI92*'Serie Gasto Constantes'!$AS$207</f>
        <v>116269962000</v>
      </c>
      <c r="FU92" s="1">
        <f>+'Serie Gasto $Corrientes'!GJ92*'Serie Gasto Constantes'!$AS$207</f>
        <v>116269962000</v>
      </c>
      <c r="FV92" s="1">
        <f>+'Serie Gasto $Corrientes'!GK92*'Serie Gasto Constantes'!$AS$207</f>
        <v>22453433022</v>
      </c>
      <c r="FW92" s="125">
        <f t="shared" si="121"/>
        <v>0.19311465004177089</v>
      </c>
      <c r="FX92" s="1">
        <f>+'Serie Gasto $Corrientes'!GM92*'Serie Gasto Constantes'!$AS$207</f>
        <v>836679271</v>
      </c>
      <c r="FY92" s="4">
        <f t="shared" si="122"/>
        <v>7.1960053706734677E-3</v>
      </c>
      <c r="FZ92" s="1">
        <f>+'Serie Gasto $Corrientes'!GO92*'Serie Gasto Constantes'!$AS$207</f>
        <v>116269962000</v>
      </c>
      <c r="GA92" s="1">
        <f>+'Serie Gasto $Corrientes'!GP92*'Serie Gasto Constantes'!$AS$207</f>
        <v>116269962000</v>
      </c>
      <c r="GB92" s="1">
        <f>+'Serie Gasto $Corrientes'!GQ92*'Serie Gasto Constantes'!$AS$207</f>
        <v>37512274339</v>
      </c>
      <c r="GC92" s="125">
        <f t="shared" si="123"/>
        <v>0.32263082995589176</v>
      </c>
      <c r="GD92" s="1">
        <f>+'Serie Gasto $Corrientes'!GS92*'Serie Gasto Constantes'!$AS$207</f>
        <v>3337135895</v>
      </c>
      <c r="GE92" s="4">
        <f t="shared" si="124"/>
        <v>2.870161680279899E-2</v>
      </c>
      <c r="GF92" s="1">
        <f>+'Serie Gasto $Corrientes'!GU92*'Serie Gasto Constantes'!$AS$207</f>
        <v>116269962000</v>
      </c>
      <c r="GG92" s="1">
        <f>+'Serie Gasto $Corrientes'!GV92*'Serie Gasto Constantes'!$AS$207</f>
        <v>116269962000</v>
      </c>
      <c r="GH92" s="1">
        <f>+'Serie Gasto $Corrientes'!GW92*'Serie Gasto Constantes'!$AS$207</f>
        <v>45191702359</v>
      </c>
      <c r="GI92" s="125">
        <f t="shared" si="125"/>
        <v>0.38867908427629827</v>
      </c>
      <c r="GJ92" s="1">
        <f>+'Serie Gasto $Corrientes'!GY92*'Serie Gasto Constantes'!$AS$207</f>
        <v>8169002084</v>
      </c>
      <c r="GK92" s="4">
        <f t="shared" si="126"/>
        <v>7.025892107885956E-2</v>
      </c>
      <c r="GL92" s="1">
        <f>+'Serie Gasto $Corrientes'!HA92*'Serie Gasto Constantes'!$AS$207</f>
        <v>116269962000</v>
      </c>
      <c r="GM92" s="1">
        <f>+'Serie Gasto $Corrientes'!HB92*'Serie Gasto Constantes'!$AS$207</f>
        <v>116269962000</v>
      </c>
      <c r="GN92" s="1">
        <f>+'Serie Gasto $Corrientes'!HC92*'Serie Gasto Constantes'!$AS$207</f>
        <v>50637648296</v>
      </c>
      <c r="GO92" s="125">
        <f t="shared" si="127"/>
        <v>0.43551788806811514</v>
      </c>
      <c r="GP92" s="1">
        <f>+'Serie Gasto $Corrientes'!HE92*'Serie Gasto Constantes'!$AS$207</f>
        <v>12893564716</v>
      </c>
      <c r="GQ92" s="4">
        <f t="shared" si="128"/>
        <v>0.11089334247825762</v>
      </c>
      <c r="GR92" s="1">
        <f>+'Serie Gasto $Corrientes'!HG92*'Serie Gasto Constantes'!$AS$207</f>
        <v>116269962000</v>
      </c>
      <c r="GS92" s="1">
        <f>+'Serie Gasto $Corrientes'!HH92*'Serie Gasto Constantes'!$AS$207</f>
        <v>116269962000</v>
      </c>
      <c r="GT92" s="1">
        <f>+'Serie Gasto $Corrientes'!HI92*'Serie Gasto Constantes'!$AS$207</f>
        <v>55446462085</v>
      </c>
      <c r="GU92" s="125">
        <f t="shared" si="129"/>
        <v>0.47687692617462107</v>
      </c>
      <c r="GV92" s="1">
        <f>+'Serie Gasto $Corrientes'!HK92*'Serie Gasto Constantes'!$AS$207</f>
        <v>19427417721</v>
      </c>
      <c r="GW92" s="4">
        <f t="shared" si="130"/>
        <v>0.16708887993788113</v>
      </c>
      <c r="GX92" s="1">
        <f>+'Serie Gasto $Corrientes'!HM92*'Serie Gasto Constantes'!$AS$207</f>
        <v>116269962000</v>
      </c>
      <c r="GY92" s="1">
        <f>+'Serie Gasto $Corrientes'!HN92*'Serie Gasto Constantes'!$AS$207</f>
        <v>116269962000</v>
      </c>
      <c r="GZ92" s="1">
        <f>+'Serie Gasto $Corrientes'!HO92*'Serie Gasto Constantes'!$AS$207</f>
        <v>58835309015</v>
      </c>
      <c r="HA92" s="125">
        <f t="shared" si="131"/>
        <v>0.50602329271424373</v>
      </c>
      <c r="HB92" s="1">
        <f>+'Serie Gasto $Corrientes'!HQ92*'Serie Gasto Constantes'!$AS$207</f>
        <v>25928641704</v>
      </c>
      <c r="HC92" s="4">
        <f t="shared" si="132"/>
        <v>0.22300378582733174</v>
      </c>
    </row>
    <row r="93" spans="1:211" x14ac:dyDescent="0.35">
      <c r="A93" s="28" t="s">
        <v>76</v>
      </c>
      <c r="B93" s="5">
        <f>+'Serie Gasto $Corrientes'!B93*'Serie Gasto Constantes'!$V$207</f>
        <v>12082340277.798225</v>
      </c>
      <c r="C93" s="6">
        <f>+'Serie Gasto $Corrientes'!C93*'Serie Gasto Constantes'!$V$207</f>
        <v>11899758631.162357</v>
      </c>
      <c r="D93" s="7">
        <f t="shared" si="147"/>
        <v>0.98488855284341159</v>
      </c>
      <c r="E93" s="5">
        <f>+'Serie Gasto $Corrientes'!E93*'Serie Gasto Constantes'!$W$207</f>
        <v>15351628705.174633</v>
      </c>
      <c r="F93" s="6">
        <f>+'Serie Gasto $Corrientes'!F93*'Serie Gasto Constantes'!$W$207</f>
        <v>13062181459.702414</v>
      </c>
      <c r="G93" s="7">
        <f t="shared" si="148"/>
        <v>0.85086616609607635</v>
      </c>
      <c r="H93" s="5">
        <f>+'Serie Gasto $Corrientes'!H93*'Serie Gasto Constantes'!$X$207</f>
        <v>13604509336.224571</v>
      </c>
      <c r="I93" s="6">
        <f>+'Serie Gasto $Corrientes'!I93*'Serie Gasto Constantes'!$X$207</f>
        <v>13258128651.417273</v>
      </c>
      <c r="J93" s="7">
        <f t="shared" si="149"/>
        <v>0.97453927398285545</v>
      </c>
      <c r="K93" s="5">
        <f>+'Serie Gasto $Corrientes'!K93*'Serie Gasto Constantes'!$Y$207</f>
        <v>14612534566.467735</v>
      </c>
      <c r="L93" s="6">
        <f>+'Serie Gasto $Corrientes'!L93*'Serie Gasto Constantes'!$Y$207</f>
        <v>13418080235.160259</v>
      </c>
      <c r="M93" s="7">
        <f t="shared" si="150"/>
        <v>0.91825823741430435</v>
      </c>
      <c r="N93" s="5">
        <f>+'Serie Gasto $Corrientes'!N93*'Serie Gasto Constantes'!$Z$207</f>
        <v>12625427463.113708</v>
      </c>
      <c r="O93" s="6">
        <f>+'Serie Gasto $Corrientes'!O93*'Serie Gasto Constantes'!$Z$207</f>
        <v>11950643419.377468</v>
      </c>
      <c r="P93" s="7">
        <f t="shared" si="151"/>
        <v>0.94655356852608108</v>
      </c>
      <c r="Q93" s="5">
        <f>+'Serie Gasto $Corrientes'!Q93*'Serie Gasto Constantes'!$AA$207</f>
        <v>12148534483.863729</v>
      </c>
      <c r="R93" s="6">
        <f>+'Serie Gasto $Corrientes'!R93*'Serie Gasto Constantes'!$AA$207</f>
        <v>11885777010.403591</v>
      </c>
      <c r="S93" s="7">
        <f t="shared" si="133"/>
        <v>0.97837126166871025</v>
      </c>
      <c r="T93" s="5">
        <f>+'Serie Gasto $Corrientes'!T93*'Serie Gasto Constantes'!$AB$207</f>
        <v>11553479677.47851</v>
      </c>
      <c r="U93" s="6">
        <f>+'Serie Gasto $Corrientes'!U93*'Serie Gasto Constantes'!$AB$207</f>
        <v>10809849782.454603</v>
      </c>
      <c r="V93" s="7">
        <f t="shared" si="134"/>
        <v>0.93563585034269081</v>
      </c>
      <c r="W93" s="5">
        <f>+'Serie Gasto $Corrientes'!W93*'Serie Gasto Constantes'!$AC$207</f>
        <v>15622524628.926741</v>
      </c>
      <c r="X93" s="6">
        <f>+'Serie Gasto $Corrientes'!X93*'Serie Gasto Constantes'!$AC$207</f>
        <v>14899840046.636332</v>
      </c>
      <c r="Y93" s="7">
        <f t="shared" si="135"/>
        <v>0.95374085818675669</v>
      </c>
      <c r="Z93" s="5">
        <f>+'Serie Gasto $Corrientes'!Z93*'Serie Gasto Constantes'!$AD$207</f>
        <v>16726357003.750462</v>
      </c>
      <c r="AA93" s="6">
        <f>+'Serie Gasto $Corrientes'!AA93*'Serie Gasto Constantes'!$AD$207</f>
        <v>15852442538.974672</v>
      </c>
      <c r="AB93" s="7">
        <f t="shared" si="136"/>
        <v>0.94775225325037393</v>
      </c>
      <c r="AC93" s="5">
        <f>+'Serie Gasto $Corrientes'!AC93*'Serie Gasto Constantes'!$AE$207</f>
        <v>16663763764.077385</v>
      </c>
      <c r="AD93" s="6">
        <f>+'Serie Gasto $Corrientes'!AD93*'Serie Gasto Constantes'!$AE$207</f>
        <v>16354974354.384188</v>
      </c>
      <c r="AE93" s="7">
        <f t="shared" si="137"/>
        <v>0.98146940786817538</v>
      </c>
      <c r="AF93" s="5">
        <f>+'Serie Gasto $Corrientes'!AF93*'Serie Gasto Constantes'!$AF$207</f>
        <v>17759617118.915977</v>
      </c>
      <c r="AG93" s="6">
        <f>+'Serie Gasto $Corrientes'!AG93*'Serie Gasto Constantes'!$AF$207</f>
        <v>17670688438.058006</v>
      </c>
      <c r="AH93" s="6">
        <f>+'Serie Gasto $Corrientes'!AH93*'Serie Gasto Constantes'!$AF$207</f>
        <v>16426016999.000454</v>
      </c>
      <c r="AI93" s="126">
        <f t="shared" si="190"/>
        <v>0.9295629344934373</v>
      </c>
      <c r="AJ93" s="6">
        <f>+'Serie Gasto $Corrientes'!AJ93*'Serie Gasto Constantes'!$AF$207</f>
        <v>15924678392.449945</v>
      </c>
      <c r="AK93" s="7">
        <f t="shared" si="138"/>
        <v>0.90119173614947479</v>
      </c>
      <c r="AL93" s="5">
        <f>+'Serie Gasto $Corrientes'!AL93*'Serie Gasto Constantes'!$AG$207</f>
        <v>16843248623.105881</v>
      </c>
      <c r="AM93" s="6">
        <f>+'Serie Gasto $Corrientes'!AM93*'Serie Gasto Constantes'!$AG$207</f>
        <v>16843248623.105881</v>
      </c>
      <c r="AN93" s="6">
        <f>+'Serie Gasto $Corrientes'!AN93*'Serie Gasto Constantes'!$AG$207</f>
        <v>15030868299.700422</v>
      </c>
      <c r="AO93" s="126">
        <f t="shared" si="83"/>
        <v>0.89239722312718217</v>
      </c>
      <c r="AP93" s="6">
        <f>+'Serie Gasto $Corrientes'!AP93*'Serie Gasto Constantes'!$AG$207</f>
        <v>13919040587.079576</v>
      </c>
      <c r="AQ93" s="7">
        <f t="shared" si="139"/>
        <v>0.82638693393061824</v>
      </c>
      <c r="AR93" s="5">
        <f>+'Serie Gasto $Corrientes'!AR93*'Serie Gasto Constantes'!$AH$207</f>
        <v>16423456401.846199</v>
      </c>
      <c r="AS93" s="6">
        <f>+'Serie Gasto $Corrientes'!AS93*'Serie Gasto Constantes'!$AH$207</f>
        <v>16423456401.846199</v>
      </c>
      <c r="AT93" s="6">
        <f>+'Serie Gasto $Corrientes'!AT93*'Serie Gasto Constantes'!$AH$207</f>
        <v>15820636412.610773</v>
      </c>
      <c r="AU93" s="126">
        <f t="shared" si="84"/>
        <v>0.96329518132567626</v>
      </c>
      <c r="AV93" s="6">
        <f>+'Serie Gasto $Corrientes'!AV93*'Serie Gasto Constantes'!$AH$207</f>
        <v>15105431159.853361</v>
      </c>
      <c r="AW93" s="7">
        <f t="shared" si="140"/>
        <v>0.91974738996812655</v>
      </c>
      <c r="AX93" s="5">
        <f>+'Serie Gasto $Corrientes'!AX93*'Serie Gasto Constantes'!$AI$207</f>
        <v>16174690713.002522</v>
      </c>
      <c r="AY93" s="6">
        <f>+'Serie Gasto $Corrientes'!AY93*'Serie Gasto Constantes'!$AI$207</f>
        <v>16376251520.580034</v>
      </c>
      <c r="AZ93" s="6">
        <f>+'Serie Gasto $Corrientes'!AZ93*'Serie Gasto Constantes'!$AI$207</f>
        <v>15846662960.356226</v>
      </c>
      <c r="BA93" s="126">
        <f t="shared" si="85"/>
        <v>0.96766118549423386</v>
      </c>
      <c r="BB93" s="6">
        <f>+'Serie Gasto $Corrientes'!BB93*'Serie Gasto Constantes'!$AI$207</f>
        <v>15201343085.85743</v>
      </c>
      <c r="BC93" s="7">
        <f t="shared" si="141"/>
        <v>0.92825534993486769</v>
      </c>
      <c r="BD93" s="5">
        <f>+'Serie Gasto $Corrientes'!BD93*'Serie Gasto Constantes'!$AJ$207</f>
        <v>16508094120.340757</v>
      </c>
      <c r="BE93" s="6">
        <f>+'Serie Gasto $Corrientes'!BE93*'Serie Gasto Constantes'!$AJ$207</f>
        <v>16341513855.71114</v>
      </c>
      <c r="BF93" s="6">
        <f>+'Serie Gasto $Corrientes'!BF93*'Serie Gasto Constantes'!$AJ$207</f>
        <v>16065611120.346392</v>
      </c>
      <c r="BG93" s="126">
        <f t="shared" si="86"/>
        <v>0.983116451890513</v>
      </c>
      <c r="BH93" s="6">
        <f>+'Serie Gasto $Corrientes'!BH93*'Serie Gasto Constantes'!$AJ$207</f>
        <v>14445232950.098171</v>
      </c>
      <c r="BI93" s="7">
        <f t="shared" si="142"/>
        <v>0.88395928783854727</v>
      </c>
      <c r="BJ93" s="5">
        <f>+'Serie Gasto $Corrientes'!BJ93*'Serie Gasto Constantes'!$AK$207</f>
        <v>16061301911.672142</v>
      </c>
      <c r="BK93" s="6">
        <f>+'Serie Gasto $Corrientes'!BK93*'Serie Gasto Constantes'!$AK$207</f>
        <v>16061301911.672142</v>
      </c>
      <c r="BL93" s="6">
        <f>+'Serie Gasto $Corrientes'!BL93*'Serie Gasto Constantes'!$AK$207</f>
        <v>15261376095.146811</v>
      </c>
      <c r="BM93" s="126">
        <f t="shared" si="87"/>
        <v>0.95019545607669542</v>
      </c>
      <c r="BN93" s="6">
        <f>+'Serie Gasto $Corrientes'!BN93*'Serie Gasto Constantes'!$AK$207</f>
        <v>14351427474.99345</v>
      </c>
      <c r="BO93" s="7">
        <f t="shared" si="143"/>
        <v>0.89354073249590782</v>
      </c>
      <c r="BP93" s="5">
        <f>+'Serie Gasto $Corrientes'!BP93*'Serie Gasto Constantes'!$AL$207</f>
        <v>16438969610.556479</v>
      </c>
      <c r="BQ93" s="6">
        <f>+'Serie Gasto $Corrientes'!BQ93*'Serie Gasto Constantes'!$AL$207</f>
        <v>16820569622.076479</v>
      </c>
      <c r="BR93" s="6">
        <f>+'Serie Gasto $Corrientes'!BR93*'Serie Gasto Constantes'!$AL$207</f>
        <v>16508735229.862612</v>
      </c>
      <c r="BS93" s="126">
        <f t="shared" si="88"/>
        <v>0.98146112770137139</v>
      </c>
      <c r="BT93" s="6">
        <f>+'Serie Gasto $Corrientes'!BT93*'Serie Gasto Constantes'!$AL$207</f>
        <v>15983882789.046581</v>
      </c>
      <c r="BU93" s="7">
        <f t="shared" si="144"/>
        <v>0.95025811540105209</v>
      </c>
      <c r="BV93" s="5">
        <f>+'Serie Gasto $Corrientes'!BV93*'Serie Gasto Constantes'!$AM$207</f>
        <v>16322941368.077688</v>
      </c>
      <c r="BW93" s="6">
        <f>+'Serie Gasto $Corrientes'!BW93*'Serie Gasto Constantes'!$AM$207</f>
        <v>16322941368.077688</v>
      </c>
      <c r="BX93" s="6">
        <f>+'Serie Gasto $Corrientes'!BX93*'Serie Gasto Constantes'!$AM$207</f>
        <v>16015916925.007759</v>
      </c>
      <c r="BY93" s="126">
        <f t="shared" si="89"/>
        <v>0.98119061778471073</v>
      </c>
      <c r="BZ93" s="6">
        <f>+'Serie Gasto $Corrientes'!BZ93*'Serie Gasto Constantes'!$AM$207</f>
        <v>15392437774.696621</v>
      </c>
      <c r="CA93" s="7">
        <f t="shared" si="145"/>
        <v>0.94299412266463034</v>
      </c>
      <c r="CB93" s="5">
        <f>+'Serie Gasto $Corrientes'!CB93*'Serie Gasto Constantes'!$AN$207</f>
        <v>16918600272.384071</v>
      </c>
      <c r="CC93" s="6">
        <f>+'Serie Gasto $Corrientes'!CC93*'Serie Gasto Constantes'!$AN$207</f>
        <v>16337176559.073492</v>
      </c>
      <c r="CD93" s="6">
        <f>+'Serie Gasto $Corrientes'!CD93*'Serie Gasto Constantes'!$AN$207</f>
        <v>15734239113.194052</v>
      </c>
      <c r="CE93" s="126">
        <f t="shared" si="90"/>
        <v>0.96309414642736568</v>
      </c>
      <c r="CF93" s="6">
        <f>+'Serie Gasto $Corrientes'!CF93*'Serie Gasto Constantes'!$AN$207</f>
        <v>14242967034.044827</v>
      </c>
      <c r="CG93" s="7">
        <f t="shared" si="97"/>
        <v>0.87181325258644127</v>
      </c>
      <c r="CH93" s="6">
        <f>+'Serie Gasto $Corrientes'!CH93*'Serie Gasto Constantes'!$AO$207</f>
        <v>15992922251.81797</v>
      </c>
      <c r="CI93" s="6">
        <f>+'Serie Gasto $Corrientes'!CI93*'Serie Gasto Constantes'!$AO$207</f>
        <v>16015617332.708778</v>
      </c>
      <c r="CJ93" s="6">
        <f>+'Serie Gasto $Corrientes'!CJ93*'Serie Gasto Constantes'!$AO$207</f>
        <v>15514921875.045328</v>
      </c>
      <c r="CK93" s="126">
        <f t="shared" si="93"/>
        <v>0.96873704914009917</v>
      </c>
      <c r="CL93" s="6">
        <f>+'Serie Gasto $Corrientes'!CL93*'Serie Gasto Constantes'!$AO$207</f>
        <v>15077784381.935406</v>
      </c>
      <c r="CM93" s="7">
        <f t="shared" si="98"/>
        <v>0.94144259747902248</v>
      </c>
      <c r="CN93" s="6">
        <f>+'Serie Gasto $Corrientes'!CN93*'Serie Gasto Constantes'!$AP$207</f>
        <v>14416220314.827135</v>
      </c>
      <c r="CO93" s="6">
        <f>+'Serie Gasto $Corrientes'!CO93*'Serie Gasto Constantes'!$AP$207</f>
        <v>14416220314.827135</v>
      </c>
      <c r="CP93" s="6">
        <f>+'Serie Gasto $Corrientes'!CP93*'Serie Gasto Constantes'!$AP$207</f>
        <v>14181502348.955986</v>
      </c>
      <c r="CQ93" s="126">
        <f t="shared" si="94"/>
        <v>0.98371848093707748</v>
      </c>
      <c r="CR93" s="6">
        <f>+'Serie Gasto $Corrientes'!CR93*'Serie Gasto Constantes'!$AP$207</f>
        <v>13808240633.08223</v>
      </c>
      <c r="CS93" s="7">
        <f t="shared" si="99"/>
        <v>0.9578266932338988</v>
      </c>
      <c r="CT93" s="6">
        <f>+'Serie Gasto $Corrientes'!DC93*'Serie Gasto Constantes'!$AQ$207</f>
        <v>14508756485.467093</v>
      </c>
      <c r="CU93" s="6">
        <f>+'Serie Gasto $Corrientes'!DD93*'Serie Gasto Constantes'!$AQ$207</f>
        <v>15437805764.582283</v>
      </c>
      <c r="CV93" s="6">
        <f>+'Serie Gasto $Corrientes'!DE93*'Serie Gasto Constantes'!$AQ$207</f>
        <v>15071335948.36573</v>
      </c>
      <c r="CW93" s="126">
        <f t="shared" si="191"/>
        <v>0.97626153471516564</v>
      </c>
      <c r="CX93" s="6">
        <f>+'Serie Gasto $Corrientes'!DG93*'Serie Gasto Constantes'!$AQ$207</f>
        <v>14200053546.103361</v>
      </c>
      <c r="CY93" s="7">
        <f t="shared" si="100"/>
        <v>0.91982330666974721</v>
      </c>
      <c r="CZ93" s="6">
        <f>+'Serie Gasto $Corrientes'!DL93*'Serie Gasto Constantes'!$AR$207</f>
        <v>16181786399.999998</v>
      </c>
      <c r="DA93" s="6">
        <f>+'Serie Gasto $Corrientes'!DM93*'Serie Gasto Constantes'!$AR$207</f>
        <v>16181786399.999998</v>
      </c>
      <c r="DB93" s="6">
        <f>+'Serie Gasto $Corrientes'!DN93*'Serie Gasto Constantes'!$AR$207</f>
        <v>1271456111.0939999</v>
      </c>
      <c r="DC93" s="126">
        <f t="shared" si="101"/>
        <v>7.8573284782327862E-2</v>
      </c>
      <c r="DD93" s="6">
        <f>+'Serie Gasto $Corrientes'!DP93*'Serie Gasto Constantes'!$AR$207</f>
        <v>765450032.39639997</v>
      </c>
      <c r="DE93" s="7">
        <f t="shared" si="102"/>
        <v>4.7303184795246096E-2</v>
      </c>
      <c r="DF93" s="6">
        <f>+'Serie Gasto $Corrientes'!DR93*'Serie Gasto Constantes'!$AR$207</f>
        <v>16181786399.999998</v>
      </c>
      <c r="DG93" s="6">
        <f>+'Serie Gasto $Corrientes'!DS93*'Serie Gasto Constantes'!$AR$207</f>
        <v>16181786399.999998</v>
      </c>
      <c r="DH93" s="6">
        <f>+'Serie Gasto $Corrientes'!DT93*'Serie Gasto Constantes'!$AR$207</f>
        <v>2456363358.5867996</v>
      </c>
      <c r="DI93" s="126">
        <f t="shared" si="103"/>
        <v>0.15179803378116521</v>
      </c>
      <c r="DJ93" s="6">
        <f>+'Serie Gasto $Corrientes'!DV93*'Serie Gasto Constantes'!$AR$207</f>
        <v>1986369027.1307998</v>
      </c>
      <c r="DK93" s="7">
        <f t="shared" si="104"/>
        <v>0.12275338321922233</v>
      </c>
      <c r="DL93" s="6">
        <f>+'Serie Gasto $Corrientes'!DX93*'Serie Gasto Constantes'!$AR$207</f>
        <v>16181786399.999998</v>
      </c>
      <c r="DM93" s="6">
        <f>+'Serie Gasto $Corrientes'!DY93*'Serie Gasto Constantes'!$AR$207</f>
        <v>16181786399.999998</v>
      </c>
      <c r="DN93" s="6">
        <f>+'Serie Gasto $Corrientes'!DZ93*'Serie Gasto Constantes'!$AR$207</f>
        <v>4671527977.4435997</v>
      </c>
      <c r="DO93" s="126">
        <f t="shared" si="105"/>
        <v>0.28869049819144815</v>
      </c>
      <c r="DP93" s="6">
        <f>+'Serie Gasto $Corrientes'!EB93*'Serie Gasto Constantes'!$AR$207</f>
        <v>3112827071.6087999</v>
      </c>
      <c r="DQ93" s="7">
        <f t="shared" si="106"/>
        <v>0.19236609572406668</v>
      </c>
      <c r="DR93" s="6">
        <f>+'Serie Gasto $Corrientes'!ED93*'Serie Gasto Constantes'!$AR$207</f>
        <v>16181786399.999998</v>
      </c>
      <c r="DS93" s="6">
        <f>+'Serie Gasto $Corrientes'!EE93*'Serie Gasto Constantes'!$AR$207</f>
        <v>16181786399.999998</v>
      </c>
      <c r="DT93" s="6">
        <f>+'Serie Gasto $Corrientes'!EF93*'Serie Gasto Constantes'!$AR$207</f>
        <v>6019478508.5915995</v>
      </c>
      <c r="DU93" s="126">
        <f t="shared" si="107"/>
        <v>0.37199097551995869</v>
      </c>
      <c r="DV93" s="6">
        <f>+'Serie Gasto $Corrientes'!EH93*'Serie Gasto Constantes'!$AR$207</f>
        <v>4430523231.0143995</v>
      </c>
      <c r="DW93" s="7">
        <f t="shared" si="108"/>
        <v>0.27379691719416094</v>
      </c>
      <c r="DX93" s="6">
        <f>+'Serie Gasto $Corrientes'!EJ93*'Serie Gasto Constantes'!$AR$207</f>
        <v>16181786399.999998</v>
      </c>
      <c r="DY93" s="6">
        <f>+'Serie Gasto $Corrientes'!EK93*'Serie Gasto Constantes'!$AR$207</f>
        <v>16095692396.986799</v>
      </c>
      <c r="DZ93" s="6">
        <f>+'Serie Gasto $Corrientes'!EL93*'Serie Gasto Constantes'!$AR$207</f>
        <v>7982168989.6103992</v>
      </c>
      <c r="EA93" s="126">
        <f t="shared" si="109"/>
        <v>0.49591957852678054</v>
      </c>
      <c r="EB93" s="6">
        <f>+'Serie Gasto $Corrientes'!EN93*'Serie Gasto Constantes'!$AR$207</f>
        <v>5593885653.844799</v>
      </c>
      <c r="EC93" s="7">
        <f t="shared" si="110"/>
        <v>0.34753929907929931</v>
      </c>
      <c r="ED93" s="6">
        <f>+'Serie Gasto $Corrientes'!EP93*'Serie Gasto Constantes'!$AR$207</f>
        <v>16181786399.999998</v>
      </c>
      <c r="EE93" s="6">
        <f>+'Serie Gasto $Corrientes'!EQ93*'Serie Gasto Constantes'!$AR$207</f>
        <v>16095692396.986799</v>
      </c>
      <c r="EF93" s="6">
        <f>+'Serie Gasto $Corrientes'!ER93*'Serie Gasto Constantes'!$AR$207</f>
        <v>8833094104.6139984</v>
      </c>
      <c r="EG93" s="126">
        <f t="shared" si="111"/>
        <v>0.54878621476809542</v>
      </c>
      <c r="EH93" s="6">
        <f>+'Serie Gasto $Corrientes'!ET93*'Serie Gasto Constantes'!$AR$207</f>
        <v>7820196471.5471992</v>
      </c>
      <c r="EI93" s="7">
        <f t="shared" si="112"/>
        <v>0.48585648126645253</v>
      </c>
      <c r="EJ93" s="6">
        <f>+'Serie Gasto $Corrientes'!EV93*'Serie Gasto Constantes'!$AR$207</f>
        <v>16181786399.999998</v>
      </c>
      <c r="EK93" s="6">
        <f>+'Serie Gasto $Corrientes'!EW93*'Serie Gasto Constantes'!$AR$207</f>
        <v>16095692396.986799</v>
      </c>
      <c r="EL93" s="6">
        <f>+'Serie Gasto $Corrientes'!EX93*'Serie Gasto Constantes'!$AR$207</f>
        <v>9751106385.0095997</v>
      </c>
      <c r="EM93" s="126">
        <f t="shared" si="113"/>
        <v>0.60582087085828373</v>
      </c>
      <c r="EN93" s="6">
        <f>+'Serie Gasto $Corrientes'!EZ93*'Serie Gasto Constantes'!$AR$207</f>
        <v>9027439649.3111992</v>
      </c>
      <c r="EO93" s="7">
        <f t="shared" si="114"/>
        <v>0.5608605971496563</v>
      </c>
      <c r="EP93" s="6">
        <f>+'Serie Gasto $Corrientes'!FB93*'Serie Gasto Constantes'!$AR$207</f>
        <v>16181786399.999998</v>
      </c>
      <c r="EQ93" s="6">
        <f>+'Serie Gasto $Corrientes'!FC93*'Serie Gasto Constantes'!$AR$207</f>
        <v>16095692396.986799</v>
      </c>
      <c r="ER93" s="6">
        <f>+'Serie Gasto $Corrientes'!FD93*'Serie Gasto Constantes'!$AR$207</f>
        <v>11153915465.222399</v>
      </c>
      <c r="ES93" s="126">
        <f t="shared" si="115"/>
        <v>0.69297518802673397</v>
      </c>
      <c r="ET93" s="6">
        <f>+'Serie Gasto $Corrientes'!FF93*'Serie Gasto Constantes'!$AR$207</f>
        <v>10092466813.197599</v>
      </c>
      <c r="EU93" s="7">
        <f t="shared" si="116"/>
        <v>0.62702905623910676</v>
      </c>
      <c r="EV93" s="6">
        <f>+'Serie Gasto $Corrientes'!FH93*'Serie Gasto Constantes'!$AR$207</f>
        <v>16181786399.999998</v>
      </c>
      <c r="EW93" s="6">
        <f>+'Serie Gasto $Corrientes'!FI93*'Serie Gasto Constantes'!$AR$207</f>
        <v>15927361628.396399</v>
      </c>
      <c r="EX93" s="6">
        <f>+'Serie Gasto $Corrientes'!FJ93*'Serie Gasto Constantes'!$AR$207</f>
        <v>12134132315.650799</v>
      </c>
      <c r="EY93" s="126">
        <f t="shared" si="117"/>
        <v>0.76184195466606541</v>
      </c>
      <c r="EZ93" s="6">
        <f>+'Serie Gasto $Corrientes'!FL93*'Serie Gasto Constantes'!$AR$207</f>
        <v>11031754886.9112</v>
      </c>
      <c r="FA93" s="7">
        <f t="shared" si="118"/>
        <v>0.69262914626381222</v>
      </c>
      <c r="FB93" s="6">
        <f>+'Serie Gasto $Corrientes'!FQ93*'Serie Gasto Constantes'!$AR$207</f>
        <v>16181786399.999998</v>
      </c>
      <c r="FC93" s="6">
        <f>+'Serie Gasto $Corrientes'!FR93*'Serie Gasto Constantes'!$AR$207</f>
        <v>15927361628.396399</v>
      </c>
      <c r="FD93" s="6">
        <f>+'Serie Gasto $Corrientes'!FS93*'Serie Gasto Constantes'!$AR$207</f>
        <v>13504514908.294798</v>
      </c>
      <c r="FE93" s="126">
        <f t="shared" si="78"/>
        <v>0.84788147738279629</v>
      </c>
      <c r="FF93" s="6">
        <f>+'Serie Gasto $Corrientes'!FU93*'Serie Gasto Constantes'!$AR$207</f>
        <v>12129317023.8552</v>
      </c>
      <c r="FG93" s="7">
        <f t="shared" si="79"/>
        <v>0.761539626389233</v>
      </c>
      <c r="FH93" s="6">
        <f>+'Serie Gasto $Corrientes'!FW93*'Serie Gasto Constantes'!$AR$207</f>
        <v>16181786399.999998</v>
      </c>
      <c r="FI93" s="6">
        <f>+'Serie Gasto $Corrientes'!FX93*'Serie Gasto Constantes'!$AR$207</f>
        <v>15927361628.396399</v>
      </c>
      <c r="FJ93" s="6">
        <f>+'Serie Gasto $Corrientes'!FY93*'Serie Gasto Constantes'!$AR$207</f>
        <v>14834759752.487999</v>
      </c>
      <c r="FK93" s="126">
        <f t="shared" si="166"/>
        <v>0.93140095005060763</v>
      </c>
      <c r="FL93" s="6">
        <f>+'Serie Gasto $Corrientes'!GA93*'Serie Gasto Constantes'!$AR$207</f>
        <v>13316282437.379999</v>
      </c>
      <c r="FM93" s="7">
        <f t="shared" si="167"/>
        <v>0.83606329460359663</v>
      </c>
      <c r="FN93" s="6">
        <f>+'Serie Gasto $Corrientes'!GC93*'Serie Gasto Constantes'!$AR$207</f>
        <v>16181786399.999998</v>
      </c>
      <c r="FO93" s="6">
        <f>+'Serie Gasto $Corrientes'!GD93*'Serie Gasto Constantes'!$AR$207</f>
        <v>15927361628.396399</v>
      </c>
      <c r="FP93" s="6">
        <f>+'Serie Gasto $Corrientes'!GE93*'Serie Gasto Constantes'!$AR$207</f>
        <v>15692727558.877199</v>
      </c>
      <c r="FQ93" s="126">
        <f t="shared" si="119"/>
        <v>0.98526849110395798</v>
      </c>
      <c r="FR93" s="6">
        <f>+'Serie Gasto $Corrientes'!GG93*'Serie Gasto Constantes'!$AR$207</f>
        <v>15357600855.0432</v>
      </c>
      <c r="FS93" s="7">
        <f t="shared" si="120"/>
        <v>0.96422754837578428</v>
      </c>
      <c r="FT93" s="6">
        <f>+'Serie Gasto $Corrientes'!GI93*'Serie Gasto Constantes'!$AS$207</f>
        <v>16208311000</v>
      </c>
      <c r="FU93" s="6">
        <f>+'Serie Gasto $Corrientes'!GJ93*'Serie Gasto Constantes'!$AS$207</f>
        <v>16208311000</v>
      </c>
      <c r="FV93" s="6">
        <f>+'Serie Gasto $Corrientes'!GK93*'Serie Gasto Constantes'!$AS$207</f>
        <v>2911504866</v>
      </c>
      <c r="FW93" s="126">
        <f t="shared" si="121"/>
        <v>0.17963036777860444</v>
      </c>
      <c r="FX93" s="6">
        <f>+'Serie Gasto $Corrientes'!GM93*'Serie Gasto Constantes'!$AS$207</f>
        <v>827240737</v>
      </c>
      <c r="FY93" s="7">
        <f t="shared" si="122"/>
        <v>5.1038059240102192E-2</v>
      </c>
      <c r="FZ93" s="6">
        <f>+'Serie Gasto $Corrientes'!GO93*'Serie Gasto Constantes'!$AS$207</f>
        <v>16208311000</v>
      </c>
      <c r="GA93" s="6">
        <f>+'Serie Gasto $Corrientes'!GP93*'Serie Gasto Constantes'!$AS$207</f>
        <v>16208311000</v>
      </c>
      <c r="GB93" s="6">
        <f>+'Serie Gasto $Corrientes'!GQ93*'Serie Gasto Constantes'!$AS$207</f>
        <v>4166760476</v>
      </c>
      <c r="GC93" s="126">
        <f t="shared" si="123"/>
        <v>0.25707555068507754</v>
      </c>
      <c r="GD93" s="6">
        <f>+'Serie Gasto $Corrientes'!GS93*'Serie Gasto Constantes'!$AS$207</f>
        <v>2288784218</v>
      </c>
      <c r="GE93" s="7">
        <f t="shared" si="124"/>
        <v>0.14121053193019309</v>
      </c>
      <c r="GF93" s="6">
        <f>+'Serie Gasto $Corrientes'!GU93*'Serie Gasto Constantes'!$AS$207</f>
        <v>16208311000</v>
      </c>
      <c r="GG93" s="6">
        <f>+'Serie Gasto $Corrientes'!GV93*'Serie Gasto Constantes'!$AS$207</f>
        <v>16208311000</v>
      </c>
      <c r="GH93" s="6">
        <f>+'Serie Gasto $Corrientes'!GW93*'Serie Gasto Constantes'!$AS$207</f>
        <v>5607258106</v>
      </c>
      <c r="GI93" s="126">
        <f t="shared" si="125"/>
        <v>0.34594956291250828</v>
      </c>
      <c r="GJ93" s="6">
        <f>+'Serie Gasto $Corrientes'!GY93*'Serie Gasto Constantes'!$AS$207</f>
        <v>3467792126</v>
      </c>
      <c r="GK93" s="7">
        <f t="shared" si="126"/>
        <v>0.21395147995371017</v>
      </c>
      <c r="GL93" s="6">
        <f>+'Serie Gasto $Corrientes'!HA93*'Serie Gasto Constantes'!$AS$207</f>
        <v>16208311000</v>
      </c>
      <c r="GM93" s="6">
        <f>+'Serie Gasto $Corrientes'!HB93*'Serie Gasto Constantes'!$AS$207</f>
        <v>16208311000</v>
      </c>
      <c r="GN93" s="6">
        <f>+'Serie Gasto $Corrientes'!HC93*'Serie Gasto Constantes'!$AS$207</f>
        <v>6689194722</v>
      </c>
      <c r="GO93" s="126">
        <f t="shared" si="127"/>
        <v>0.41270152837022933</v>
      </c>
      <c r="GP93" s="6">
        <f>+'Serie Gasto $Corrientes'!HE93*'Serie Gasto Constantes'!$AS$207</f>
        <v>4464013625</v>
      </c>
      <c r="GQ93" s="7">
        <f t="shared" si="128"/>
        <v>0.27541510185731261</v>
      </c>
      <c r="GR93" s="6">
        <f>+'Serie Gasto $Corrientes'!HG93*'Serie Gasto Constantes'!$AS$207</f>
        <v>16208311000</v>
      </c>
      <c r="GS93" s="6">
        <f>+'Serie Gasto $Corrientes'!HH93*'Serie Gasto Constantes'!$AS$207</f>
        <v>16208311000</v>
      </c>
      <c r="GT93" s="6">
        <f>+'Serie Gasto $Corrientes'!HI93*'Serie Gasto Constantes'!$AS$207</f>
        <v>7734678553</v>
      </c>
      <c r="GU93" s="126">
        <f t="shared" si="129"/>
        <v>0.47720447571619273</v>
      </c>
      <c r="GV93" s="6">
        <f>+'Serie Gasto $Corrientes'!HK93*'Serie Gasto Constantes'!$AS$207</f>
        <v>5847428397</v>
      </c>
      <c r="GW93" s="7">
        <f t="shared" si="130"/>
        <v>0.36076728765878197</v>
      </c>
      <c r="GX93" s="6">
        <f>+'Serie Gasto $Corrientes'!HM93*'Serie Gasto Constantes'!$AS$207</f>
        <v>16208311000</v>
      </c>
      <c r="GY93" s="6">
        <f>+'Serie Gasto $Corrientes'!HN93*'Serie Gasto Constantes'!$AS$207</f>
        <v>16208311000</v>
      </c>
      <c r="GZ93" s="6">
        <f>+'Serie Gasto $Corrientes'!HO93*'Serie Gasto Constantes'!$AS$207</f>
        <v>9140455063</v>
      </c>
      <c r="HA93" s="126">
        <f t="shared" si="131"/>
        <v>0.56393630792252192</v>
      </c>
      <c r="HB93" s="6">
        <f>+'Serie Gasto $Corrientes'!HQ93*'Serie Gasto Constantes'!$AS$207</f>
        <v>7645557873</v>
      </c>
      <c r="HC93" s="7">
        <f t="shared" si="132"/>
        <v>0.47170602001652118</v>
      </c>
    </row>
    <row r="94" spans="1:211" x14ac:dyDescent="0.35">
      <c r="A94" s="28" t="s">
        <v>185</v>
      </c>
      <c r="B94" s="5">
        <f>+'Serie Gasto $Corrientes'!B94*'Serie Gasto Constantes'!$V$207</f>
        <v>22122003108.034454</v>
      </c>
      <c r="C94" s="6">
        <f>+'Serie Gasto $Corrientes'!C94*'Serie Gasto Constantes'!$V$207</f>
        <v>20388950781.947186</v>
      </c>
      <c r="D94" s="7">
        <f t="shared" si="147"/>
        <v>0.92165933990589466</v>
      </c>
      <c r="E94" s="5">
        <f>+'Serie Gasto $Corrientes'!E94*'Serie Gasto Constantes'!$W$207</f>
        <v>43542524692.778709</v>
      </c>
      <c r="F94" s="6">
        <f>+'Serie Gasto $Corrientes'!F94*'Serie Gasto Constantes'!$W$207</f>
        <v>34253486629.965092</v>
      </c>
      <c r="G94" s="7">
        <f t="shared" si="148"/>
        <v>0.78666744456473481</v>
      </c>
      <c r="H94" s="5">
        <f>+'Serie Gasto $Corrientes'!H94*'Serie Gasto Constantes'!$X$207</f>
        <v>41058136770.121353</v>
      </c>
      <c r="I94" s="6">
        <f>+'Serie Gasto $Corrientes'!I94*'Serie Gasto Constantes'!$X$207</f>
        <v>35999760893.919128</v>
      </c>
      <c r="J94" s="7">
        <f t="shared" si="149"/>
        <v>0.87679967299725881</v>
      </c>
      <c r="K94" s="5">
        <f>+'Serie Gasto $Corrientes'!K94*'Serie Gasto Constantes'!$Y$207</f>
        <v>65804002399.823761</v>
      </c>
      <c r="L94" s="6">
        <f>+'Serie Gasto $Corrientes'!L94*'Serie Gasto Constantes'!$Y$207</f>
        <v>61415646593.351425</v>
      </c>
      <c r="M94" s="7">
        <f t="shared" si="150"/>
        <v>0.93331171894668696</v>
      </c>
      <c r="N94" s="5">
        <f>+'Serie Gasto $Corrientes'!N94*'Serie Gasto Constantes'!$Z$207</f>
        <v>134023876746.84924</v>
      </c>
      <c r="O94" s="6">
        <f>+'Serie Gasto $Corrientes'!O94*'Serie Gasto Constantes'!$Z$207</f>
        <v>129012028632.67053</v>
      </c>
      <c r="P94" s="7">
        <f t="shared" si="151"/>
        <v>0.96260481165124534</v>
      </c>
      <c r="Q94" s="5">
        <f>+'Serie Gasto $Corrientes'!Q94*'Serie Gasto Constantes'!$AA$207</f>
        <v>116797222321.91623</v>
      </c>
      <c r="R94" s="6">
        <f>+'Serie Gasto $Corrientes'!R94*'Serie Gasto Constantes'!$AA$207</f>
        <v>104537581996.73035</v>
      </c>
      <c r="S94" s="7">
        <f t="shared" si="133"/>
        <v>0.89503482975480453</v>
      </c>
      <c r="T94" s="5">
        <f>+'Serie Gasto $Corrientes'!T94*'Serie Gasto Constantes'!$AB$207</f>
        <v>55577671992.061241</v>
      </c>
      <c r="U94" s="6">
        <f>+'Serie Gasto $Corrientes'!U94*'Serie Gasto Constantes'!$AB$207</f>
        <v>50773832499.02494</v>
      </c>
      <c r="V94" s="7">
        <f t="shared" si="134"/>
        <v>0.91356529842195466</v>
      </c>
      <c r="W94" s="5">
        <f>+'Serie Gasto $Corrientes'!W94*'Serie Gasto Constantes'!$AC$207</f>
        <v>120745390563.28178</v>
      </c>
      <c r="X94" s="6">
        <f>+'Serie Gasto $Corrientes'!X94*'Serie Gasto Constantes'!$AC$207</f>
        <v>115849032013.7818</v>
      </c>
      <c r="Y94" s="7">
        <f t="shared" si="135"/>
        <v>0.95944889882207274</v>
      </c>
      <c r="Z94" s="5">
        <f>+'Serie Gasto $Corrientes'!Z94*'Serie Gasto Constantes'!$AD$207</f>
        <v>124057346175.15746</v>
      </c>
      <c r="AA94" s="6">
        <f>+'Serie Gasto $Corrientes'!AA94*'Serie Gasto Constantes'!$AD$207</f>
        <v>121165539873.32881</v>
      </c>
      <c r="AB94" s="7">
        <f t="shared" si="136"/>
        <v>0.9766897617030621</v>
      </c>
      <c r="AC94" s="5">
        <f>+'Serie Gasto $Corrientes'!AC94*'Serie Gasto Constantes'!$AE$207</f>
        <v>86413067690.353058</v>
      </c>
      <c r="AD94" s="6">
        <f>+'Serie Gasto $Corrientes'!AD94*'Serie Gasto Constantes'!$AE$207</f>
        <v>80336874305.450806</v>
      </c>
      <c r="AE94" s="7">
        <f t="shared" si="137"/>
        <v>0.92968432266893608</v>
      </c>
      <c r="AF94" s="5">
        <f>+'Serie Gasto $Corrientes'!AF94*'Serie Gasto Constantes'!$AF$207</f>
        <v>101064789726.22063</v>
      </c>
      <c r="AG94" s="6">
        <f>+'Serie Gasto $Corrientes'!AG94*'Serie Gasto Constantes'!$AF$207</f>
        <v>87039622600.302673</v>
      </c>
      <c r="AH94" s="6">
        <f>+'Serie Gasto $Corrientes'!AH94*'Serie Gasto Constantes'!$AF$207</f>
        <v>80727818092.415268</v>
      </c>
      <c r="AI94" s="126">
        <f t="shared" si="190"/>
        <v>0.92748354922364451</v>
      </c>
      <c r="AJ94" s="6">
        <f>+'Serie Gasto $Corrientes'!AJ94*'Serie Gasto Constantes'!$AF$207</f>
        <v>67724739957.177116</v>
      </c>
      <c r="AK94" s="7">
        <f t="shared" si="138"/>
        <v>0.7780909192147808</v>
      </c>
      <c r="AL94" s="5">
        <f>+'Serie Gasto $Corrientes'!AL94*'Serie Gasto Constantes'!$AG$207</f>
        <v>201036967679.32547</v>
      </c>
      <c r="AM94" s="6">
        <f>+'Serie Gasto $Corrientes'!AM94*'Serie Gasto Constantes'!$AG$207</f>
        <v>318424771529.22034</v>
      </c>
      <c r="AN94" s="6">
        <f>+'Serie Gasto $Corrientes'!AN94*'Serie Gasto Constantes'!$AG$207</f>
        <v>312404989112.69971</v>
      </c>
      <c r="AO94" s="126">
        <f t="shared" si="83"/>
        <v>0.98109511898960966</v>
      </c>
      <c r="AP94" s="6">
        <f>+'Serie Gasto $Corrientes'!AP94*'Serie Gasto Constantes'!$AG$207</f>
        <v>138594062624.1066</v>
      </c>
      <c r="AQ94" s="7">
        <f t="shared" si="139"/>
        <v>0.43524899761571623</v>
      </c>
      <c r="AR94" s="5">
        <f>+'Serie Gasto $Corrientes'!AR94*'Serie Gasto Constantes'!$AH$207</f>
        <v>140239230792.21243</v>
      </c>
      <c r="AS94" s="6">
        <f>+'Serie Gasto $Corrientes'!AS94*'Serie Gasto Constantes'!$AH$207</f>
        <v>214804957139.25345</v>
      </c>
      <c r="AT94" s="6">
        <f>+'Serie Gasto $Corrientes'!AT94*'Serie Gasto Constantes'!$AH$207</f>
        <v>170774125606.6915</v>
      </c>
      <c r="AU94" s="126">
        <f t="shared" si="84"/>
        <v>0.79501948130546307</v>
      </c>
      <c r="AV94" s="6">
        <f>+'Serie Gasto $Corrientes'!AV94*'Serie Gasto Constantes'!$AH$207</f>
        <v>138276037328.55676</v>
      </c>
      <c r="AW94" s="7">
        <f t="shared" si="140"/>
        <v>0.64372833462551504</v>
      </c>
      <c r="AX94" s="5">
        <f>+'Serie Gasto $Corrientes'!AX94*'Serie Gasto Constantes'!$AI$207</f>
        <v>179250623079.87189</v>
      </c>
      <c r="AY94" s="6">
        <f>+'Serie Gasto $Corrientes'!AY94*'Serie Gasto Constantes'!$AI$207</f>
        <v>202881473705.87061</v>
      </c>
      <c r="AZ94" s="6">
        <f>+'Serie Gasto $Corrientes'!AZ94*'Serie Gasto Constantes'!$AI$207</f>
        <v>185620733396.87897</v>
      </c>
      <c r="BA94" s="126">
        <f t="shared" si="85"/>
        <v>0.91492204786517095</v>
      </c>
      <c r="BB94" s="6">
        <f>+'Serie Gasto $Corrientes'!BB94*'Serie Gasto Constantes'!$AI$207</f>
        <v>118711614884.59854</v>
      </c>
      <c r="BC94" s="7">
        <f t="shared" si="141"/>
        <v>0.5851279208307697</v>
      </c>
      <c r="BD94" s="5">
        <f>+'Serie Gasto $Corrientes'!BD94*'Serie Gasto Constantes'!$AJ$207</f>
        <v>127754447755.65932</v>
      </c>
      <c r="BE94" s="6">
        <f>+'Serie Gasto $Corrientes'!BE94*'Serie Gasto Constantes'!$AJ$207</f>
        <v>127754447755.65932</v>
      </c>
      <c r="BF94" s="6">
        <f>+'Serie Gasto $Corrientes'!BF94*'Serie Gasto Constantes'!$AJ$207</f>
        <v>113607876319.1265</v>
      </c>
      <c r="BG94" s="126">
        <f t="shared" si="86"/>
        <v>0.88926748395023181</v>
      </c>
      <c r="BH94" s="6">
        <f>+'Serie Gasto $Corrientes'!BH94*'Serie Gasto Constantes'!$AJ$207</f>
        <v>53287885955.960587</v>
      </c>
      <c r="BI94" s="7">
        <f t="shared" si="142"/>
        <v>0.41711178665088799</v>
      </c>
      <c r="BJ94" s="5">
        <f>+'Serie Gasto $Corrientes'!BJ94*'Serie Gasto Constantes'!$AK$207</f>
        <v>106824992081.69443</v>
      </c>
      <c r="BK94" s="6">
        <f>+'Serie Gasto $Corrientes'!BK94*'Serie Gasto Constantes'!$AK$207</f>
        <v>119088644359.23466</v>
      </c>
      <c r="BL94" s="6">
        <f>+'Serie Gasto $Corrientes'!BL94*'Serie Gasto Constantes'!$AK$207</f>
        <v>106729122004.95436</v>
      </c>
      <c r="BM94" s="126">
        <f t="shared" si="87"/>
        <v>0.89621577757659732</v>
      </c>
      <c r="BN94" s="6">
        <f>+'Serie Gasto $Corrientes'!BN94*'Serie Gasto Constantes'!$AK$207</f>
        <v>69635348914.798645</v>
      </c>
      <c r="BO94" s="7">
        <f t="shared" si="143"/>
        <v>0.58473542367936793</v>
      </c>
      <c r="BP94" s="5">
        <f>+'Serie Gasto $Corrientes'!BP94*'Serie Gasto Constantes'!$AL$207</f>
        <v>125393850099.76031</v>
      </c>
      <c r="BQ94" s="6">
        <f>+'Serie Gasto $Corrientes'!BQ94*'Serie Gasto Constantes'!$AL$207</f>
        <v>128037793036.72031</v>
      </c>
      <c r="BR94" s="6">
        <f>+'Serie Gasto $Corrientes'!BR94*'Serie Gasto Constantes'!$AL$207</f>
        <v>116082965968.79132</v>
      </c>
      <c r="BS94" s="126">
        <f t="shared" si="88"/>
        <v>0.90663048163833604</v>
      </c>
      <c r="BT94" s="6">
        <f>+'Serie Gasto $Corrientes'!BT94*'Serie Gasto Constantes'!$AL$207</f>
        <v>85805350890.778702</v>
      </c>
      <c r="BU94" s="7">
        <f t="shared" si="144"/>
        <v>0.67015643471900799</v>
      </c>
      <c r="BV94" s="5">
        <f>+'Serie Gasto $Corrientes'!BV94*'Serie Gasto Constantes'!$AM$207</f>
        <v>129054294895.15283</v>
      </c>
      <c r="BW94" s="6">
        <f>+'Serie Gasto $Corrientes'!BW94*'Serie Gasto Constantes'!$AM$207</f>
        <v>128462177775.84627</v>
      </c>
      <c r="BX94" s="6">
        <f>+'Serie Gasto $Corrientes'!BX94*'Serie Gasto Constantes'!$AM$207</f>
        <v>119061031010.37004</v>
      </c>
      <c r="BY94" s="126">
        <f t="shared" si="89"/>
        <v>0.92681778459430841</v>
      </c>
      <c r="BZ94" s="6">
        <f>+'Serie Gasto $Corrientes'!BZ94*'Serie Gasto Constantes'!$AM$207</f>
        <v>95505749148.427673</v>
      </c>
      <c r="CA94" s="7">
        <f t="shared" si="145"/>
        <v>0.74345422755541102</v>
      </c>
      <c r="CB94" s="5">
        <f>+'Serie Gasto $Corrientes'!CB94*'Serie Gasto Constantes'!$AN$207</f>
        <v>91833753679.756088</v>
      </c>
      <c r="CC94" s="6">
        <f>+'Serie Gasto $Corrientes'!CC94*'Serie Gasto Constantes'!$AN$207</f>
        <v>89823229438.82373</v>
      </c>
      <c r="CD94" s="6">
        <f>+'Serie Gasto $Corrientes'!CD94*'Serie Gasto Constantes'!$AN$207</f>
        <v>86001425375.536926</v>
      </c>
      <c r="CE94" s="126">
        <f t="shared" si="90"/>
        <v>0.95745194102724018</v>
      </c>
      <c r="CF94" s="6">
        <f>+'Serie Gasto $Corrientes'!CF94*'Serie Gasto Constantes'!$AN$207</f>
        <v>56836108432.53054</v>
      </c>
      <c r="CG94" s="7">
        <f t="shared" si="97"/>
        <v>0.63275512122663258</v>
      </c>
      <c r="CH94" s="6">
        <f>+'Serie Gasto $Corrientes'!CH94*'Serie Gasto Constantes'!$AO$207</f>
        <v>162534555177.90244</v>
      </c>
      <c r="CI94" s="6">
        <f>+'Serie Gasto $Corrientes'!CI94*'Serie Gasto Constantes'!$AO$207</f>
        <v>160644359328.66943</v>
      </c>
      <c r="CJ94" s="6">
        <f>+'Serie Gasto $Corrientes'!CJ94*'Serie Gasto Constantes'!$AO$207</f>
        <v>151900216819.68015</v>
      </c>
      <c r="CK94" s="126">
        <f t="shared" si="93"/>
        <v>0.94556831907742711</v>
      </c>
      <c r="CL94" s="6">
        <f>+'Serie Gasto $Corrientes'!CL94*'Serie Gasto Constantes'!$AO$207</f>
        <v>89692842559.786285</v>
      </c>
      <c r="CM94" s="7">
        <f t="shared" si="98"/>
        <v>0.55833172689418686</v>
      </c>
      <c r="CN94" s="6">
        <f>+'Serie Gasto $Corrientes'!CN94*'Serie Gasto Constantes'!$AP$207</f>
        <v>112419350465.35052</v>
      </c>
      <c r="CO94" s="6">
        <f>+'Serie Gasto $Corrientes'!CO94*'Serie Gasto Constantes'!$AP$207</f>
        <v>112419350465.35052</v>
      </c>
      <c r="CP94" s="6">
        <f>+'Serie Gasto $Corrientes'!CP94*'Serie Gasto Constantes'!$AP$207</f>
        <v>111517694453.11581</v>
      </c>
      <c r="CQ94" s="126">
        <f t="shared" si="94"/>
        <v>0.991979530138696</v>
      </c>
      <c r="CR94" s="6">
        <f>+'Serie Gasto $Corrientes'!CR94*'Serie Gasto Constantes'!$AP$207</f>
        <v>87445694479.590637</v>
      </c>
      <c r="CS94" s="7">
        <f t="shared" si="99"/>
        <v>0.77785269277590097</v>
      </c>
      <c r="CT94" s="6">
        <f>+'Serie Gasto $Corrientes'!DC94*'Serie Gasto Constantes'!$AQ$207</f>
        <v>88047538569.411789</v>
      </c>
      <c r="CU94" s="6">
        <f>+'Serie Gasto $Corrientes'!DD94*'Serie Gasto Constantes'!$AQ$207</f>
        <v>88817216199.385651</v>
      </c>
      <c r="CV94" s="6">
        <f>+'Serie Gasto $Corrientes'!DE94*'Serie Gasto Constantes'!$AQ$207</f>
        <v>84390534617.220871</v>
      </c>
      <c r="CW94" s="126">
        <f t="shared" si="191"/>
        <v>0.95015964503742911</v>
      </c>
      <c r="CX94" s="6">
        <f>+'Serie Gasto $Corrientes'!DG94*'Serie Gasto Constantes'!$AQ$207</f>
        <v>60105821205.494926</v>
      </c>
      <c r="CY94" s="7">
        <f t="shared" si="100"/>
        <v>0.67673615293867628</v>
      </c>
      <c r="CZ94" s="6">
        <f>+'Serie Gasto $Corrientes'!DL94*'Serie Gasto Constantes'!$AR$207</f>
        <v>66938142866.399994</v>
      </c>
      <c r="DA94" s="6">
        <f>+'Serie Gasto $Corrientes'!DM94*'Serie Gasto Constantes'!$AR$207</f>
        <v>66938142866.399994</v>
      </c>
      <c r="DB94" s="6">
        <f>+'Serie Gasto $Corrientes'!DN94*'Serie Gasto Constantes'!$AR$207</f>
        <v>2579822405.5811996</v>
      </c>
      <c r="DC94" s="126">
        <f t="shared" si="101"/>
        <v>3.8540394087870002E-2</v>
      </c>
      <c r="DD94" s="6">
        <f>+'Serie Gasto $Corrientes'!DP94*'Serie Gasto Constantes'!$AR$207</f>
        <v>491795362.85879993</v>
      </c>
      <c r="DE94" s="7">
        <f t="shared" si="102"/>
        <v>7.347012357966979E-3</v>
      </c>
      <c r="DF94" s="6">
        <f>+'Serie Gasto $Corrientes'!DR94*'Serie Gasto Constantes'!$AR$207</f>
        <v>66938142866.399994</v>
      </c>
      <c r="DG94" s="6">
        <f>+'Serie Gasto $Corrientes'!DS94*'Serie Gasto Constantes'!$AR$207</f>
        <v>66938142866.399994</v>
      </c>
      <c r="DH94" s="6">
        <f>+'Serie Gasto $Corrientes'!DT94*'Serie Gasto Constantes'!$AR$207</f>
        <v>4781215247.6555996</v>
      </c>
      <c r="DI94" s="126">
        <f t="shared" si="103"/>
        <v>7.1427366265572917E-2</v>
      </c>
      <c r="DJ94" s="6">
        <f>+'Serie Gasto $Corrientes'!DV94*'Serie Gasto Constantes'!$AR$207</f>
        <v>2567166198.9791999</v>
      </c>
      <c r="DK94" s="7">
        <f t="shared" si="104"/>
        <v>3.8351320921808908E-2</v>
      </c>
      <c r="DL94" s="6">
        <f>+'Serie Gasto $Corrientes'!DX94*'Serie Gasto Constantes'!$AR$207</f>
        <v>66938142866.399994</v>
      </c>
      <c r="DM94" s="6">
        <f>+'Serie Gasto $Corrientes'!DY94*'Serie Gasto Constantes'!$AR$207</f>
        <v>66938142866.399994</v>
      </c>
      <c r="DN94" s="6">
        <f>+'Serie Gasto $Corrientes'!DZ94*'Serie Gasto Constantes'!$AR$207</f>
        <v>15036657190.151999</v>
      </c>
      <c r="DO94" s="126">
        <f t="shared" si="105"/>
        <v>0.22463511155610114</v>
      </c>
      <c r="DP94" s="6">
        <f>+'Serie Gasto $Corrientes'!EB94*'Serie Gasto Constantes'!$AR$207</f>
        <v>3484129626.4007998</v>
      </c>
      <c r="DQ94" s="7">
        <f t="shared" si="106"/>
        <v>5.2049989396250183E-2</v>
      </c>
      <c r="DR94" s="6">
        <f>+'Serie Gasto $Corrientes'!ED94*'Serie Gasto Constantes'!$AR$207</f>
        <v>66938142866.399994</v>
      </c>
      <c r="DS94" s="6">
        <f>+'Serie Gasto $Corrientes'!EE94*'Serie Gasto Constantes'!$AR$207</f>
        <v>66938142866.399994</v>
      </c>
      <c r="DT94" s="6">
        <f>+'Serie Gasto $Corrientes'!EF94*'Serie Gasto Constantes'!$AR$207</f>
        <v>19589517168.9828</v>
      </c>
      <c r="DU94" s="126">
        <f t="shared" si="107"/>
        <v>0.29265104064928993</v>
      </c>
      <c r="DV94" s="6">
        <f>+'Serie Gasto $Corrientes'!EH94*'Serie Gasto Constantes'!$AR$207</f>
        <v>6494092231.0523996</v>
      </c>
      <c r="DW94" s="7">
        <f t="shared" si="108"/>
        <v>9.7016319141297075E-2</v>
      </c>
      <c r="DX94" s="6">
        <f>+'Serie Gasto $Corrientes'!EJ94*'Serie Gasto Constantes'!$AR$207</f>
        <v>66938142866.399994</v>
      </c>
      <c r="DY94" s="6">
        <f>+'Serie Gasto $Corrientes'!EK94*'Serie Gasto Constantes'!$AR$207</f>
        <v>66938142866.399994</v>
      </c>
      <c r="DZ94" s="6">
        <f>+'Serie Gasto $Corrientes'!EL94*'Serie Gasto Constantes'!$AR$207</f>
        <v>25607797720.549198</v>
      </c>
      <c r="EA94" s="126">
        <f t="shared" si="109"/>
        <v>0.38255913032512867</v>
      </c>
      <c r="EB94" s="6">
        <f>+'Serie Gasto $Corrientes'!EN94*'Serie Gasto Constantes'!$AR$207</f>
        <v>10689975085.810799</v>
      </c>
      <c r="EC94" s="7">
        <f t="shared" si="110"/>
        <v>0.15969930786915656</v>
      </c>
      <c r="ED94" s="6">
        <f>+'Serie Gasto $Corrientes'!EP94*'Serie Gasto Constantes'!$AR$207</f>
        <v>66938142866.399994</v>
      </c>
      <c r="EE94" s="6">
        <f>+'Serie Gasto $Corrientes'!EQ94*'Serie Gasto Constantes'!$AR$207</f>
        <v>66938142866.399994</v>
      </c>
      <c r="EF94" s="6">
        <f>+'Serie Gasto $Corrientes'!ER94*'Serie Gasto Constantes'!$AR$207</f>
        <v>25607797720.549198</v>
      </c>
      <c r="EG94" s="126">
        <f t="shared" si="111"/>
        <v>0.38255913032512867</v>
      </c>
      <c r="EH94" s="6">
        <f>+'Serie Gasto $Corrientes'!ET94*'Serie Gasto Constantes'!$AR$207</f>
        <v>15695559578.446798</v>
      </c>
      <c r="EI94" s="7">
        <f t="shared" si="112"/>
        <v>0.23447856343689033</v>
      </c>
      <c r="EJ94" s="6">
        <f>+'Serie Gasto $Corrientes'!EV94*'Serie Gasto Constantes'!$AR$207</f>
        <v>66938142866.399994</v>
      </c>
      <c r="EK94" s="6">
        <f>+'Serie Gasto $Corrientes'!EW94*'Serie Gasto Constantes'!$AR$207</f>
        <v>66938142866.399994</v>
      </c>
      <c r="EL94" s="6">
        <f>+'Serie Gasto $Corrientes'!EX94*'Serie Gasto Constantes'!$AR$207</f>
        <v>28825466777.515198</v>
      </c>
      <c r="EM94" s="126">
        <f t="shared" si="113"/>
        <v>0.43062842115364863</v>
      </c>
      <c r="EN94" s="6">
        <f>+'Serie Gasto $Corrientes'!EZ94*'Serie Gasto Constantes'!$AR$207</f>
        <v>20141624423.403599</v>
      </c>
      <c r="EO94" s="7">
        <f t="shared" si="114"/>
        <v>0.30089906234183572</v>
      </c>
      <c r="EP94" s="6">
        <f>+'Serie Gasto $Corrientes'!FB94*'Serie Gasto Constantes'!$AR$207</f>
        <v>66938142866.399994</v>
      </c>
      <c r="EQ94" s="6">
        <f>+'Serie Gasto $Corrientes'!FC94*'Serie Gasto Constantes'!$AR$207</f>
        <v>66938142866.399994</v>
      </c>
      <c r="ER94" s="6">
        <f>+'Serie Gasto $Corrientes'!FD94*'Serie Gasto Constantes'!$AR$207</f>
        <v>40507702342.223999</v>
      </c>
      <c r="ES94" s="126">
        <f t="shared" si="115"/>
        <v>0.60515127261705204</v>
      </c>
      <c r="ET94" s="6">
        <f>+'Serie Gasto $Corrientes'!FF94*'Serie Gasto Constantes'!$AR$207</f>
        <v>25085206191.895199</v>
      </c>
      <c r="EU94" s="7">
        <f t="shared" si="116"/>
        <v>0.37475204894707154</v>
      </c>
      <c r="EV94" s="6">
        <f>+'Serie Gasto $Corrientes'!FH94*'Serie Gasto Constantes'!$AR$207</f>
        <v>66938142866.399994</v>
      </c>
      <c r="EW94" s="6">
        <f>+'Serie Gasto $Corrientes'!FI94*'Serie Gasto Constantes'!$AR$207</f>
        <v>63745941122.323196</v>
      </c>
      <c r="EX94" s="6">
        <f>+'Serie Gasto $Corrientes'!FJ94*'Serie Gasto Constantes'!$AR$207</f>
        <v>45086064634.556396</v>
      </c>
      <c r="EY94" s="126">
        <f t="shared" si="117"/>
        <v>0.70727741783653275</v>
      </c>
      <c r="EZ94" s="6">
        <f>+'Serie Gasto $Corrientes'!FL94*'Serie Gasto Constantes'!$AR$207</f>
        <v>27810943918.024799</v>
      </c>
      <c r="FA94" s="7">
        <f t="shared" si="118"/>
        <v>0.43627787790689126</v>
      </c>
      <c r="FB94" s="6">
        <f>+'Serie Gasto $Corrientes'!FQ94*'Serie Gasto Constantes'!$AR$207</f>
        <v>66938142866.399994</v>
      </c>
      <c r="FC94" s="6">
        <f>+'Serie Gasto $Corrientes'!FR94*'Serie Gasto Constantes'!$AR$207</f>
        <v>63745941122.323196</v>
      </c>
      <c r="FD94" s="6">
        <f>+'Serie Gasto $Corrientes'!FS94*'Serie Gasto Constantes'!$AR$207</f>
        <v>49184326055.981995</v>
      </c>
      <c r="FE94" s="126">
        <f t="shared" si="78"/>
        <v>0.7715679647995366</v>
      </c>
      <c r="FF94" s="6">
        <f>+'Serie Gasto $Corrientes'!FU94*'Serie Gasto Constantes'!$AR$207</f>
        <v>34482884534.997597</v>
      </c>
      <c r="FG94" s="7">
        <f t="shared" si="79"/>
        <v>0.54094243379084783</v>
      </c>
      <c r="FH94" s="6">
        <f>+'Serie Gasto $Corrientes'!FW94*'Serie Gasto Constantes'!$AR$207</f>
        <v>66938142866.399994</v>
      </c>
      <c r="FI94" s="6">
        <f>+'Serie Gasto $Corrientes'!FX94*'Serie Gasto Constantes'!$AR$207</f>
        <v>63745941122.323196</v>
      </c>
      <c r="FJ94" s="6">
        <f>+'Serie Gasto $Corrientes'!FY94*'Serie Gasto Constantes'!$AR$207</f>
        <v>50594155270.073997</v>
      </c>
      <c r="FK94" s="126">
        <f t="shared" si="166"/>
        <v>0.79368434098396934</v>
      </c>
      <c r="FL94" s="6">
        <f>+'Serie Gasto $Corrientes'!GA94*'Serie Gasto Constantes'!$AR$207</f>
        <v>39285535990.131599</v>
      </c>
      <c r="FM94" s="7">
        <f t="shared" si="167"/>
        <v>0.61628293972075654</v>
      </c>
      <c r="FN94" s="6">
        <f>+'Serie Gasto $Corrientes'!GC94*'Serie Gasto Constantes'!$AR$207</f>
        <v>66938142866.399994</v>
      </c>
      <c r="FO94" s="6">
        <f>+'Serie Gasto $Corrientes'!GD94*'Serie Gasto Constantes'!$AR$207</f>
        <v>63669531706.294792</v>
      </c>
      <c r="FP94" s="6">
        <f>+'Serie Gasto $Corrientes'!GE94*'Serie Gasto Constantes'!$AR$207</f>
        <v>57835745255.667595</v>
      </c>
      <c r="FQ94" s="126">
        <f t="shared" si="119"/>
        <v>0.90837396955362826</v>
      </c>
      <c r="FR94" s="6">
        <f>+'Serie Gasto $Corrientes'!GG94*'Serie Gasto Constantes'!$AR$207</f>
        <v>51804151844.327995</v>
      </c>
      <c r="FS94" s="7">
        <f t="shared" si="120"/>
        <v>0.81364116330081782</v>
      </c>
      <c r="FT94" s="6">
        <f>+'Serie Gasto $Corrientes'!GI94*'Serie Gasto Constantes'!$AS$207</f>
        <v>100061651000</v>
      </c>
      <c r="FU94" s="6">
        <f>+'Serie Gasto $Corrientes'!GJ94*'Serie Gasto Constantes'!$AS$207</f>
        <v>100061651000</v>
      </c>
      <c r="FV94" s="6">
        <f>+'Serie Gasto $Corrientes'!GK94*'Serie Gasto Constantes'!$AS$207</f>
        <v>19541928156</v>
      </c>
      <c r="FW94" s="126">
        <f t="shared" si="121"/>
        <v>0.19529887784881741</v>
      </c>
      <c r="FX94" s="6">
        <f>+'Serie Gasto $Corrientes'!GM94*'Serie Gasto Constantes'!$AS$207</f>
        <v>9438534</v>
      </c>
      <c r="FY94" s="7">
        <f t="shared" si="122"/>
        <v>9.4327186346345615E-5</v>
      </c>
      <c r="FZ94" s="6">
        <f>+'Serie Gasto $Corrientes'!GO94*'Serie Gasto Constantes'!$AS$207</f>
        <v>100061651000</v>
      </c>
      <c r="GA94" s="6">
        <f>+'Serie Gasto $Corrientes'!GP94*'Serie Gasto Constantes'!$AS$207</f>
        <v>100061651000</v>
      </c>
      <c r="GB94" s="6">
        <f>+'Serie Gasto $Corrientes'!GQ94*'Serie Gasto Constantes'!$AS$207</f>
        <v>33345513863</v>
      </c>
      <c r="GC94" s="126">
        <f t="shared" si="123"/>
        <v>0.33324968686555051</v>
      </c>
      <c r="GD94" s="6">
        <f>+'Serie Gasto $Corrientes'!GS94*'Serie Gasto Constantes'!$AS$207</f>
        <v>1048351677</v>
      </c>
      <c r="GE94" s="7">
        <f t="shared" si="124"/>
        <v>1.0477057559244151E-2</v>
      </c>
      <c r="GF94" s="6">
        <f>+'Serie Gasto $Corrientes'!GU94*'Serie Gasto Constantes'!$AS$207</f>
        <v>100061651000</v>
      </c>
      <c r="GG94" s="6">
        <f>+'Serie Gasto $Corrientes'!GV94*'Serie Gasto Constantes'!$AS$207</f>
        <v>100061651000</v>
      </c>
      <c r="GH94" s="6">
        <f>+'Serie Gasto $Corrientes'!GW94*'Serie Gasto Constantes'!$AS$207</f>
        <v>39584444253</v>
      </c>
      <c r="GI94" s="126">
        <f t="shared" si="125"/>
        <v>0.3956005508344051</v>
      </c>
      <c r="GJ94" s="6">
        <f>+'Serie Gasto $Corrientes'!GY94*'Serie Gasto Constantes'!$AS$207</f>
        <v>4701209958</v>
      </c>
      <c r="GK94" s="7">
        <f t="shared" si="126"/>
        <v>4.6983134008052693E-2</v>
      </c>
      <c r="GL94" s="6">
        <f>+'Serie Gasto $Corrientes'!HA94*'Serie Gasto Constantes'!$AS$207</f>
        <v>100061651000</v>
      </c>
      <c r="GM94" s="6">
        <f>+'Serie Gasto $Corrientes'!HB94*'Serie Gasto Constantes'!$AS$207</f>
        <v>100061651000</v>
      </c>
      <c r="GN94" s="6">
        <f>+'Serie Gasto $Corrientes'!HC94*'Serie Gasto Constantes'!$AS$207</f>
        <v>43948453574</v>
      </c>
      <c r="GO94" s="126">
        <f t="shared" si="127"/>
        <v>0.439213756067247</v>
      </c>
      <c r="GP94" s="6">
        <f>+'Serie Gasto $Corrientes'!HE94*'Serie Gasto Constantes'!$AS$207</f>
        <v>8429551091</v>
      </c>
      <c r="GQ94" s="7">
        <f t="shared" si="128"/>
        <v>8.4243573904252286E-2</v>
      </c>
      <c r="GR94" s="6">
        <f>+'Serie Gasto $Corrientes'!HG94*'Serie Gasto Constantes'!$AS$207</f>
        <v>100061651000</v>
      </c>
      <c r="GS94" s="6">
        <f>+'Serie Gasto $Corrientes'!HH94*'Serie Gasto Constantes'!$AS$207</f>
        <v>100061651000</v>
      </c>
      <c r="GT94" s="6">
        <f>+'Serie Gasto $Corrientes'!HI94*'Serie Gasto Constantes'!$AS$207</f>
        <v>47711783532</v>
      </c>
      <c r="GU94" s="126">
        <f t="shared" si="129"/>
        <v>0.47682386863674675</v>
      </c>
      <c r="GV94" s="6">
        <f>+'Serie Gasto $Corrientes'!HK94*'Serie Gasto Constantes'!$AS$207</f>
        <v>13579989324</v>
      </c>
      <c r="GW94" s="7">
        <f t="shared" si="130"/>
        <v>0.13571622283146217</v>
      </c>
      <c r="GX94" s="6">
        <f>+'Serie Gasto $Corrientes'!HM94*'Serie Gasto Constantes'!$AS$207</f>
        <v>100061651000</v>
      </c>
      <c r="GY94" s="6">
        <f>+'Serie Gasto $Corrientes'!HN94*'Serie Gasto Constantes'!$AS$207</f>
        <v>100061651000</v>
      </c>
      <c r="GZ94" s="6">
        <f>+'Serie Gasto $Corrientes'!HO94*'Serie Gasto Constantes'!$AS$207</f>
        <v>49694853952</v>
      </c>
      <c r="HA94" s="126">
        <f t="shared" si="131"/>
        <v>0.49664235454200129</v>
      </c>
      <c r="HB94" s="6">
        <f>+'Serie Gasto $Corrientes'!HQ94*'Serie Gasto Constantes'!$AS$207</f>
        <v>18283083831</v>
      </c>
      <c r="HC94" s="7">
        <f t="shared" si="132"/>
        <v>0.1827181907182403</v>
      </c>
    </row>
    <row r="95" spans="1:211" x14ac:dyDescent="0.35">
      <c r="A95" s="43" t="s">
        <v>52</v>
      </c>
      <c r="B95" s="3">
        <f>+'Serie Gasto $Corrientes'!B95*'Serie Gasto Constantes'!$V$207</f>
        <v>156942763012.77408</v>
      </c>
      <c r="C95" s="1">
        <f>+'Serie Gasto $Corrientes'!C95*'Serie Gasto Constantes'!$V$207</f>
        <v>153363098568.66135</v>
      </c>
      <c r="D95" s="4">
        <f t="shared" si="147"/>
        <v>0.97719127422383045</v>
      </c>
      <c r="E95" s="3">
        <f>+'Serie Gasto $Corrientes'!E95*'Serie Gasto Constantes'!$W$207</f>
        <v>242916649503.78134</v>
      </c>
      <c r="F95" s="1">
        <f>+'Serie Gasto $Corrientes'!F95*'Serie Gasto Constantes'!$W$207</f>
        <v>236776689340.01331</v>
      </c>
      <c r="G95" s="4">
        <f t="shared" si="148"/>
        <v>0.974724004401055</v>
      </c>
      <c r="H95" s="3">
        <f>+'Serie Gasto $Corrientes'!H95*'Serie Gasto Constantes'!$X$207</f>
        <v>243321800247.00003</v>
      </c>
      <c r="I95" s="1">
        <f>+'Serie Gasto $Corrientes'!I95*'Serie Gasto Constantes'!$X$207</f>
        <v>233890805350.97601</v>
      </c>
      <c r="J95" s="4">
        <f t="shared" si="149"/>
        <v>0.96124064968099665</v>
      </c>
      <c r="K95" s="3">
        <f>+'Serie Gasto $Corrientes'!K95*'Serie Gasto Constantes'!$Y$207</f>
        <v>220645295742.37216</v>
      </c>
      <c r="L95" s="1">
        <f>+'Serie Gasto $Corrientes'!L95*'Serie Gasto Constantes'!$Y$207</f>
        <v>216778867093.39963</v>
      </c>
      <c r="M95" s="4">
        <f t="shared" si="150"/>
        <v>0.98247672294138999</v>
      </c>
      <c r="N95" s="3">
        <f>+'Serie Gasto $Corrientes'!N95*'Serie Gasto Constantes'!$Z$207</f>
        <v>295676870606.69769</v>
      </c>
      <c r="O95" s="1">
        <f>+'Serie Gasto $Corrientes'!O95*'Serie Gasto Constantes'!$Z$207</f>
        <v>272873041680.24338</v>
      </c>
      <c r="P95" s="4">
        <f t="shared" si="151"/>
        <v>0.92287584456754002</v>
      </c>
      <c r="Q95" s="3">
        <f>+'Serie Gasto $Corrientes'!Q95*'Serie Gasto Constantes'!$AA$207</f>
        <v>305838519922.55084</v>
      </c>
      <c r="R95" s="1">
        <f>+'Serie Gasto $Corrientes'!R95*'Serie Gasto Constantes'!$AA$207</f>
        <v>298909289988.13403</v>
      </c>
      <c r="S95" s="4">
        <f t="shared" si="133"/>
        <v>0.97734350160937367</v>
      </c>
      <c r="T95" s="3">
        <f>+'Serie Gasto $Corrientes'!T95*'Serie Gasto Constantes'!$AB$207</f>
        <v>321657603128.18298</v>
      </c>
      <c r="U95" s="1">
        <f>+'Serie Gasto $Corrientes'!U95*'Serie Gasto Constantes'!$AB$207</f>
        <v>286382187389.54395</v>
      </c>
      <c r="V95" s="4">
        <f t="shared" si="134"/>
        <v>0.89033240503075717</v>
      </c>
      <c r="W95" s="3">
        <f>+'Serie Gasto $Corrientes'!W95*'Serie Gasto Constantes'!$AC$207</f>
        <v>371122776071.40271</v>
      </c>
      <c r="X95" s="1">
        <f>+'Serie Gasto $Corrientes'!X95*'Serie Gasto Constantes'!$AC$207</f>
        <v>364914104557.20544</v>
      </c>
      <c r="Y95" s="4">
        <f t="shared" si="135"/>
        <v>0.98327057266621998</v>
      </c>
      <c r="Z95" s="3">
        <f>+'Serie Gasto $Corrientes'!Z95*'Serie Gasto Constantes'!$AD$207</f>
        <v>358047803316.58496</v>
      </c>
      <c r="AA95" s="1">
        <f>+'Serie Gasto $Corrientes'!AA95*'Serie Gasto Constantes'!$AD$207</f>
        <v>350964736385.06714</v>
      </c>
      <c r="AB95" s="4">
        <f t="shared" si="136"/>
        <v>0.98021753836804026</v>
      </c>
      <c r="AC95" s="3">
        <f>+'Serie Gasto $Corrientes'!AC95*'Serie Gasto Constantes'!$AE$207</f>
        <v>335907333521.91956</v>
      </c>
      <c r="AD95" s="1">
        <f>+'Serie Gasto $Corrientes'!AD95*'Serie Gasto Constantes'!$AE$207</f>
        <v>315486244272.61743</v>
      </c>
      <c r="AE95" s="4">
        <f t="shared" si="137"/>
        <v>0.93920618214794183</v>
      </c>
      <c r="AF95" s="3">
        <f>+'Serie Gasto $Corrientes'!AF95*'Serie Gasto Constantes'!$AF$207</f>
        <v>328727328272.88727</v>
      </c>
      <c r="AG95" s="1">
        <f>+'Serie Gasto $Corrientes'!AG95*'Serie Gasto Constantes'!$AF$207</f>
        <v>328657485285.00043</v>
      </c>
      <c r="AH95" s="1">
        <f>+'Serie Gasto $Corrientes'!AH95*'Serie Gasto Constantes'!$AF$207</f>
        <v>290432599981.83325</v>
      </c>
      <c r="AI95" s="125">
        <f t="shared" si="190"/>
        <v>0.88369385450016491</v>
      </c>
      <c r="AJ95" s="1">
        <f>+'Serie Gasto $Corrientes'!AJ95*'Serie Gasto Constantes'!$AF$207</f>
        <v>222490430222.17389</v>
      </c>
      <c r="AK95" s="4">
        <f t="shared" si="138"/>
        <v>0.67696748190365374</v>
      </c>
      <c r="AL95" s="3">
        <f>+'Serie Gasto $Corrientes'!AL95*'Serie Gasto Constantes'!$AG$207</f>
        <v>318698434888.62744</v>
      </c>
      <c r="AM95" s="1">
        <f>+'Serie Gasto $Corrientes'!AM95*'Serie Gasto Constantes'!$AG$207</f>
        <v>317842306110.07068</v>
      </c>
      <c r="AN95" s="1">
        <f>+'Serie Gasto $Corrientes'!AN95*'Serie Gasto Constantes'!$AG$207</f>
        <v>275650412522.51996</v>
      </c>
      <c r="AO95" s="125">
        <f t="shared" si="83"/>
        <v>0.86725526219615512</v>
      </c>
      <c r="AP95" s="1">
        <f>+'Serie Gasto $Corrientes'!AP95*'Serie Gasto Constantes'!$AG$207</f>
        <v>197348336760.14502</v>
      </c>
      <c r="AQ95" s="4">
        <f t="shared" si="139"/>
        <v>0.62090015383855834</v>
      </c>
      <c r="AR95" s="3">
        <f>+'Serie Gasto $Corrientes'!AR95*'Serie Gasto Constantes'!$AH$207</f>
        <v>435136764716.86517</v>
      </c>
      <c r="AS95" s="1">
        <f>+'Serie Gasto $Corrientes'!AS95*'Serie Gasto Constantes'!$AH$207</f>
        <v>378087099913.66406</v>
      </c>
      <c r="AT95" s="1">
        <f>+'Serie Gasto $Corrientes'!AT95*'Serie Gasto Constantes'!$AH$207</f>
        <v>286518688671.68915</v>
      </c>
      <c r="AU95" s="125">
        <f t="shared" si="84"/>
        <v>0.75781133166700343</v>
      </c>
      <c r="AV95" s="1">
        <f>+'Serie Gasto $Corrientes'!AV95*'Serie Gasto Constantes'!$AH$207</f>
        <v>204790339851.11237</v>
      </c>
      <c r="AW95" s="4">
        <f t="shared" si="140"/>
        <v>0.54164857753114592</v>
      </c>
      <c r="AX95" s="3">
        <f>+'Serie Gasto $Corrientes'!AX95*'Serie Gasto Constantes'!$AI$207</f>
        <v>422767829620.10712</v>
      </c>
      <c r="AY95" s="1">
        <f>+'Serie Gasto $Corrientes'!AY95*'Serie Gasto Constantes'!$AI$207</f>
        <v>422767829620.10712</v>
      </c>
      <c r="AZ95" s="1">
        <f>+'Serie Gasto $Corrientes'!AZ95*'Serie Gasto Constantes'!$AI$207</f>
        <v>371014547214.89941</v>
      </c>
      <c r="BA95" s="125">
        <f t="shared" si="85"/>
        <v>0.87758462498976697</v>
      </c>
      <c r="BB95" s="1">
        <f>+'Serie Gasto $Corrientes'!BB95*'Serie Gasto Constantes'!$AI$207</f>
        <v>239235570035.76938</v>
      </c>
      <c r="BC95" s="4">
        <f t="shared" si="141"/>
        <v>0.56587931548798998</v>
      </c>
      <c r="BD95" s="3">
        <f>+'Serie Gasto $Corrientes'!BD95*'Serie Gasto Constantes'!$AJ$207</f>
        <v>492066775521.95209</v>
      </c>
      <c r="BE95" s="1">
        <f>+'Serie Gasto $Corrientes'!BE95*'Serie Gasto Constantes'!$AJ$207</f>
        <v>455197431413.99377</v>
      </c>
      <c r="BF95" s="1">
        <f>+'Serie Gasto $Corrientes'!BF95*'Serie Gasto Constantes'!$AJ$207</f>
        <v>370628095593.17883</v>
      </c>
      <c r="BG95" s="125">
        <f t="shared" si="86"/>
        <v>0.81421394325948937</v>
      </c>
      <c r="BH95" s="1">
        <f>+'Serie Gasto $Corrientes'!BH95*'Serie Gasto Constantes'!$AJ$207</f>
        <v>217622063141.27377</v>
      </c>
      <c r="BI95" s="4">
        <f t="shared" si="142"/>
        <v>0.47808280126991859</v>
      </c>
      <c r="BJ95" s="3">
        <f>+'Serie Gasto $Corrientes'!BJ95*'Serie Gasto Constantes'!$AK$207</f>
        <v>594959520614.18701</v>
      </c>
      <c r="BK95" s="1">
        <f>+'Serie Gasto $Corrientes'!BK95*'Serie Gasto Constantes'!$AK$207</f>
        <v>679933139997.27515</v>
      </c>
      <c r="BL95" s="1">
        <f>+'Serie Gasto $Corrientes'!BL95*'Serie Gasto Constantes'!$AK$207</f>
        <v>659323307986.78894</v>
      </c>
      <c r="BM95" s="125">
        <f t="shared" si="87"/>
        <v>0.96968844317462033</v>
      </c>
      <c r="BN95" s="1">
        <f>+'Serie Gasto $Corrientes'!BN95*'Serie Gasto Constantes'!$AK$207</f>
        <v>362923435766.21362</v>
      </c>
      <c r="BO95" s="4">
        <f t="shared" si="143"/>
        <v>0.5337634164554298</v>
      </c>
      <c r="BP95" s="3">
        <f>+'Serie Gasto $Corrientes'!BP95*'Serie Gasto Constantes'!$AL$207</f>
        <v>873953391954.92639</v>
      </c>
      <c r="BQ95" s="1">
        <f>+'Serie Gasto $Corrientes'!BQ95*'Serie Gasto Constantes'!$AL$207</f>
        <v>1013114190563.0927</v>
      </c>
      <c r="BR95" s="1">
        <f>+'Serie Gasto $Corrientes'!BR95*'Serie Gasto Constantes'!$AL$207</f>
        <v>973548334823.42322</v>
      </c>
      <c r="BS95" s="125">
        <f t="shared" si="88"/>
        <v>0.9609463018994151</v>
      </c>
      <c r="BT95" s="1">
        <f>+'Serie Gasto $Corrientes'!BT95*'Serie Gasto Constantes'!$AL$207</f>
        <v>475770534872.76935</v>
      </c>
      <c r="BU95" s="4">
        <f t="shared" si="144"/>
        <v>0.46961195421449414</v>
      </c>
      <c r="BV95" s="3">
        <f>+'Serie Gasto $Corrientes'!BV95*'Serie Gasto Constantes'!$AM$207</f>
        <v>1162163937974.3667</v>
      </c>
      <c r="BW95" s="1">
        <f>+'Serie Gasto $Corrientes'!BW95*'Serie Gasto Constantes'!$AM$207</f>
        <v>1123828824287.5178</v>
      </c>
      <c r="BX95" s="1">
        <f>+'Serie Gasto $Corrientes'!BX95*'Serie Gasto Constantes'!$AM$207</f>
        <v>1044018004030.2405</v>
      </c>
      <c r="BY95" s="125">
        <f t="shared" si="89"/>
        <v>0.92898311688359159</v>
      </c>
      <c r="BZ95" s="1">
        <f>+'Serie Gasto $Corrientes'!BZ95*'Serie Gasto Constantes'!$AM$207</f>
        <v>554444486139.26746</v>
      </c>
      <c r="CA95" s="4">
        <f t="shared" si="145"/>
        <v>0.49335314609924941</v>
      </c>
      <c r="CB95" s="3">
        <f>+'Serie Gasto $Corrientes'!CB95*'Serie Gasto Constantes'!$AN$207</f>
        <v>361430455924.38043</v>
      </c>
      <c r="CC95" s="1">
        <f>+'Serie Gasto $Corrientes'!CC95*'Serie Gasto Constantes'!$AN$207</f>
        <v>295261630724.05731</v>
      </c>
      <c r="CD95" s="1">
        <f>+'Serie Gasto $Corrientes'!CD95*'Serie Gasto Constantes'!$AN$207</f>
        <v>264794733386.29449</v>
      </c>
      <c r="CE95" s="125">
        <f t="shared" si="90"/>
        <v>0.89681389599098882</v>
      </c>
      <c r="CF95" s="1">
        <f>+'Serie Gasto $Corrientes'!CF95*'Serie Gasto Constantes'!$AN$207</f>
        <v>172981851758.36304</v>
      </c>
      <c r="CG95" s="4">
        <f t="shared" si="97"/>
        <v>0.58585956913591219</v>
      </c>
      <c r="CH95" s="1">
        <f>+'Serie Gasto $Corrientes'!CH95*'Serie Gasto Constantes'!$AO$207</f>
        <v>508382176605.03149</v>
      </c>
      <c r="CI95" s="1">
        <f>+'Serie Gasto $Corrientes'!CI95*'Serie Gasto Constantes'!$AO$207</f>
        <v>496360915710.29327</v>
      </c>
      <c r="CJ95" s="1">
        <f>+'Serie Gasto $Corrientes'!CJ95*'Serie Gasto Constantes'!$AO$207</f>
        <v>481523845153.10712</v>
      </c>
      <c r="CK95" s="125">
        <f t="shared" si="93"/>
        <v>0.9701083020689607</v>
      </c>
      <c r="CL95" s="1">
        <f>+'Serie Gasto $Corrientes'!CL95*'Serie Gasto Constantes'!$AO$207</f>
        <v>356208486646.49689</v>
      </c>
      <c r="CM95" s="4">
        <f t="shared" si="98"/>
        <v>0.71764007876559333</v>
      </c>
      <c r="CN95" s="1">
        <f>+'Serie Gasto $Corrientes'!CN95*'Serie Gasto Constantes'!$AP$207</f>
        <v>511418290294.23541</v>
      </c>
      <c r="CO95" s="1">
        <f>+'Serie Gasto $Corrientes'!CO95*'Serie Gasto Constantes'!$AP$207</f>
        <v>546846817814.41681</v>
      </c>
      <c r="CP95" s="1">
        <f>+'Serie Gasto $Corrientes'!CP95*'Serie Gasto Constantes'!$AP$207</f>
        <v>540883720011.20251</v>
      </c>
      <c r="CQ95" s="125">
        <f t="shared" si="94"/>
        <v>0.98909548778751788</v>
      </c>
      <c r="CR95" s="1">
        <f>+'Serie Gasto $Corrientes'!CR95*'Serie Gasto Constantes'!$AP$207</f>
        <v>334934358025.91705</v>
      </c>
      <c r="CS95" s="4">
        <f t="shared" si="99"/>
        <v>0.61248296070287012</v>
      </c>
      <c r="CT95" s="1">
        <f>+'Serie Gasto $Corrientes'!DC95*'Serie Gasto Constantes'!$AQ$207</f>
        <v>738248654314.46777</v>
      </c>
      <c r="CU95" s="1">
        <f>+'Serie Gasto $Corrientes'!DD95*'Serie Gasto Constantes'!$AQ$207</f>
        <v>737528320594.20313</v>
      </c>
      <c r="CV95" s="1">
        <f>+'Serie Gasto $Corrientes'!DE95*'Serie Gasto Constantes'!$AQ$207</f>
        <v>702930526238.21912</v>
      </c>
      <c r="CW95" s="125">
        <f t="shared" si="191"/>
        <v>0.95308953786600403</v>
      </c>
      <c r="CX95" s="1">
        <f>+'Serie Gasto $Corrientes'!DG95*'Serie Gasto Constantes'!$AQ$207</f>
        <v>345503379490.47461</v>
      </c>
      <c r="CY95" s="4">
        <f t="shared" si="100"/>
        <v>0.46846116934481041</v>
      </c>
      <c r="CZ95" s="1">
        <f>+'Serie Gasto $Corrientes'!DL95*'Serie Gasto Constantes'!$AR$207</f>
        <v>477720530336.39996</v>
      </c>
      <c r="DA95" s="1">
        <f>+'Serie Gasto $Corrientes'!DM95*'Serie Gasto Constantes'!$AR$207</f>
        <v>477720530336.39996</v>
      </c>
      <c r="DB95" s="1">
        <f>+'Serie Gasto $Corrientes'!DN95*'Serie Gasto Constantes'!$AR$207</f>
        <v>17280355669.714798</v>
      </c>
      <c r="DC95" s="125">
        <f t="shared" si="101"/>
        <v>3.6172520485034131E-2</v>
      </c>
      <c r="DD95" s="1">
        <f>+'Serie Gasto $Corrientes'!DP95*'Serie Gasto Constantes'!$AR$207</f>
        <v>3046474160.2619996</v>
      </c>
      <c r="DE95" s="4">
        <f t="shared" si="102"/>
        <v>6.3771053718724244E-3</v>
      </c>
      <c r="DF95" s="1">
        <f>+'Serie Gasto $Corrientes'!DR95*'Serie Gasto Constantes'!$AR$207</f>
        <v>477720530336.39996</v>
      </c>
      <c r="DG95" s="1">
        <f>+'Serie Gasto $Corrientes'!DS95*'Serie Gasto Constantes'!$AR$207</f>
        <v>477720530336.39996</v>
      </c>
      <c r="DH95" s="1">
        <f>+'Serie Gasto $Corrientes'!DT95*'Serie Gasto Constantes'!$AR$207</f>
        <v>37902859530.369598</v>
      </c>
      <c r="DI95" s="125">
        <f t="shared" si="103"/>
        <v>7.9341073124237022E-2</v>
      </c>
      <c r="DJ95" s="1">
        <f>+'Serie Gasto $Corrientes'!DV95*'Serie Gasto Constantes'!$AR$207</f>
        <v>13388967816.260399</v>
      </c>
      <c r="DK95" s="4">
        <f t="shared" si="104"/>
        <v>2.8026779185797587E-2</v>
      </c>
      <c r="DL95" s="1">
        <f>+'Serie Gasto $Corrientes'!DX95*'Serie Gasto Constantes'!$AR$207</f>
        <v>477720530336.39996</v>
      </c>
      <c r="DM95" s="1">
        <f>+'Serie Gasto $Corrientes'!DY95*'Serie Gasto Constantes'!$AR$207</f>
        <v>477720530336.39996</v>
      </c>
      <c r="DN95" s="1">
        <f>+'Serie Gasto $Corrientes'!DZ95*'Serie Gasto Constantes'!$AR$207</f>
        <v>74938165413.680389</v>
      </c>
      <c r="DO95" s="125">
        <f t="shared" si="105"/>
        <v>0.15686611869268133</v>
      </c>
      <c r="DP95" s="1">
        <f>+'Serie Gasto $Corrientes'!EB95*'Serie Gasto Constantes'!$AR$207</f>
        <v>23800811658.702</v>
      </c>
      <c r="DQ95" s="4">
        <f t="shared" si="106"/>
        <v>4.9821621946919484E-2</v>
      </c>
      <c r="DR95" s="1">
        <f>+'Serie Gasto $Corrientes'!ED95*'Serie Gasto Constantes'!$AR$207</f>
        <v>477720530336.39996</v>
      </c>
      <c r="DS95" s="1">
        <f>+'Serie Gasto $Corrientes'!EE95*'Serie Gasto Constantes'!$AR$207</f>
        <v>477720530336.39996</v>
      </c>
      <c r="DT95" s="1">
        <f>+'Serie Gasto $Corrientes'!EF95*'Serie Gasto Constantes'!$AR$207</f>
        <v>129666126450.47879</v>
      </c>
      <c r="DU95" s="125">
        <f t="shared" si="107"/>
        <v>0.27142674056559984</v>
      </c>
      <c r="DV95" s="1">
        <f>+'Serie Gasto $Corrientes'!EH95*'Serie Gasto Constantes'!$AR$207</f>
        <v>43493480747.636398</v>
      </c>
      <c r="DW95" s="4">
        <f t="shared" si="108"/>
        <v>9.104377556687647E-2</v>
      </c>
      <c r="DX95" s="1">
        <f>+'Serie Gasto $Corrientes'!EJ95*'Serie Gasto Constantes'!$AR$207</f>
        <v>477720530336.39996</v>
      </c>
      <c r="DY95" s="1">
        <f>+'Serie Gasto $Corrientes'!EK95*'Serie Gasto Constantes'!$AR$207</f>
        <v>477518032139.72516</v>
      </c>
      <c r="DZ95" s="1">
        <f>+'Serie Gasto $Corrientes'!EL95*'Serie Gasto Constantes'!$AR$207</f>
        <v>211739643751.03799</v>
      </c>
      <c r="EA95" s="125">
        <f t="shared" si="109"/>
        <v>0.44341706385881879</v>
      </c>
      <c r="EB95" s="1">
        <f>+'Serie Gasto $Corrientes'!EN95*'Serie Gasto Constantes'!$AR$207</f>
        <v>61580708274.477592</v>
      </c>
      <c r="EC95" s="4">
        <f t="shared" si="110"/>
        <v>0.12895996408457858</v>
      </c>
      <c r="ED95" s="1">
        <f>+'Serie Gasto $Corrientes'!EP95*'Serie Gasto Constantes'!$AR$207</f>
        <v>477720530336.39996</v>
      </c>
      <c r="EE95" s="1">
        <f>+'Serie Gasto $Corrientes'!EQ95*'Serie Gasto Constantes'!$AR$207</f>
        <v>477518032139.72516</v>
      </c>
      <c r="EF95" s="1">
        <f>+'Serie Gasto $Corrientes'!ER95*'Serie Gasto Constantes'!$AR$207</f>
        <v>218059045012.62958</v>
      </c>
      <c r="EG95" s="125">
        <f t="shared" si="111"/>
        <v>0.45665091229230054</v>
      </c>
      <c r="EH95" s="1">
        <f>+'Serie Gasto $Corrientes'!ET95*'Serie Gasto Constantes'!$AR$207</f>
        <v>80656490720.114395</v>
      </c>
      <c r="EI95" s="4">
        <f t="shared" si="112"/>
        <v>0.1689077381197486</v>
      </c>
      <c r="EJ95" s="1">
        <f>+'Serie Gasto $Corrientes'!EV95*'Serie Gasto Constantes'!$AR$207</f>
        <v>477720530336.39996</v>
      </c>
      <c r="EK95" s="1">
        <f>+'Serie Gasto $Corrientes'!EW95*'Serie Gasto Constantes'!$AR$207</f>
        <v>477518032139.72516</v>
      </c>
      <c r="EL95" s="1">
        <f>+'Serie Gasto $Corrientes'!EX95*'Serie Gasto Constantes'!$AR$207</f>
        <v>237139064312.34238</v>
      </c>
      <c r="EM95" s="125">
        <f t="shared" si="113"/>
        <v>0.49660755898523601</v>
      </c>
      <c r="EN95" s="1">
        <f>+'Serie Gasto $Corrientes'!EZ95*'Serie Gasto Constantes'!$AR$207</f>
        <v>108276574207.27679</v>
      </c>
      <c r="EO95" s="4">
        <f t="shared" si="114"/>
        <v>0.22674866061517507</v>
      </c>
      <c r="EP95" s="1">
        <f>+'Serie Gasto $Corrientes'!FB95*'Serie Gasto Constantes'!$AR$207</f>
        <v>477720530336.39996</v>
      </c>
      <c r="EQ95" s="1">
        <f>+'Serie Gasto $Corrientes'!FC95*'Serie Gasto Constantes'!$AR$207</f>
        <v>481161975611.72516</v>
      </c>
      <c r="ER95" s="1">
        <f>+'Serie Gasto $Corrientes'!FD95*'Serie Gasto Constantes'!$AR$207</f>
        <v>265404256946.78998</v>
      </c>
      <c r="ES95" s="125">
        <f t="shared" si="115"/>
        <v>0.55159025525524608</v>
      </c>
      <c r="ET95" s="1">
        <f>+'Serie Gasto $Corrientes'!FF95*'Serie Gasto Constantes'!$AR$207</f>
        <v>138253470867.18958</v>
      </c>
      <c r="EU95" s="4">
        <f t="shared" si="116"/>
        <v>0.28733249482447371</v>
      </c>
      <c r="EV95" s="1">
        <f>+'Serie Gasto $Corrientes'!FH95*'Serie Gasto Constantes'!$AR$207</f>
        <v>477720530336.39996</v>
      </c>
      <c r="EW95" s="1">
        <f>+'Serie Gasto $Corrientes'!FI95*'Serie Gasto Constantes'!$AR$207</f>
        <v>474961338829.06793</v>
      </c>
      <c r="EX95" s="1">
        <f>+'Serie Gasto $Corrientes'!FJ95*'Serie Gasto Constantes'!$AR$207</f>
        <v>281096117878.08716</v>
      </c>
      <c r="EY95" s="125">
        <f t="shared" si="117"/>
        <v>0.59182947094405469</v>
      </c>
      <c r="EZ95" s="1">
        <f>+'Serie Gasto $Corrientes'!FL95*'Serie Gasto Constantes'!$AR$207</f>
        <v>170195863896.6456</v>
      </c>
      <c r="FA95" s="4">
        <f t="shared" si="118"/>
        <v>0.35833624756960852</v>
      </c>
      <c r="FB95" s="1">
        <f>+'Serie Gasto $Corrientes'!FQ95*'Serie Gasto Constantes'!$AR$207</f>
        <v>477720530336.39996</v>
      </c>
      <c r="FC95" s="1">
        <f>+'Serie Gasto $Corrientes'!FR95*'Serie Gasto Constantes'!$AR$207</f>
        <v>477119633052.95636</v>
      </c>
      <c r="FD95" s="1">
        <f>+'Serie Gasto $Corrientes'!FS95*'Serie Gasto Constantes'!$AR$207</f>
        <v>310905342432.50037</v>
      </c>
      <c r="FE95" s="125">
        <f t="shared" si="78"/>
        <v>0.65162973999435569</v>
      </c>
      <c r="FF95" s="1">
        <f>+'Serie Gasto $Corrientes'!FU95*'Serie Gasto Constantes'!$AR$207</f>
        <v>203311945819.36679</v>
      </c>
      <c r="FG95" s="4">
        <f t="shared" si="79"/>
        <v>0.42612362127802195</v>
      </c>
      <c r="FH95" s="1">
        <f>+'Serie Gasto $Corrientes'!FW95*'Serie Gasto Constantes'!$AR$207</f>
        <v>477720530336.39996</v>
      </c>
      <c r="FI95" s="1">
        <f>+'Serie Gasto $Corrientes'!FX95*'Serie Gasto Constantes'!$AR$207</f>
        <v>477119633052.95636</v>
      </c>
      <c r="FJ95" s="1">
        <f>+'Serie Gasto $Corrientes'!FY95*'Serie Gasto Constantes'!$AR$207</f>
        <v>375184589653.39557</v>
      </c>
      <c r="FK95" s="125">
        <f t="shared" si="166"/>
        <v>0.78635328261948334</v>
      </c>
      <c r="FL95" s="1">
        <f>+'Serie Gasto $Corrientes'!GA95*'Serie Gasto Constantes'!$AR$207</f>
        <v>241223270631.48599</v>
      </c>
      <c r="FM95" s="4">
        <f t="shared" si="167"/>
        <v>0.50558236115325017</v>
      </c>
      <c r="FN95" s="1">
        <f>+'Serie Gasto $Corrientes'!GC95*'Serie Gasto Constantes'!$AR$207</f>
        <v>477720530336.39996</v>
      </c>
      <c r="FO95" s="1">
        <f>+'Serie Gasto $Corrientes'!GD95*'Serie Gasto Constantes'!$AR$207</f>
        <v>466125730962.01318</v>
      </c>
      <c r="FP95" s="1">
        <f>+'Serie Gasto $Corrientes'!GE95*'Serie Gasto Constantes'!$AR$207</f>
        <v>449499488963.00757</v>
      </c>
      <c r="FQ95" s="125">
        <f t="shared" si="119"/>
        <v>0.96433099291752988</v>
      </c>
      <c r="FR95" s="1">
        <f>+'Serie Gasto $Corrientes'!GG95*'Serie Gasto Constantes'!$AR$207</f>
        <v>315116598869.62317</v>
      </c>
      <c r="FS95" s="4">
        <f t="shared" si="120"/>
        <v>0.67603347753248899</v>
      </c>
      <c r="FT95" s="1">
        <f>+'Serie Gasto $Corrientes'!GI95*'Serie Gasto Constantes'!$AS$207</f>
        <v>609166903000</v>
      </c>
      <c r="FU95" s="1">
        <f>+'Serie Gasto $Corrientes'!GJ95*'Serie Gasto Constantes'!$AS$207</f>
        <v>609166903000</v>
      </c>
      <c r="FV95" s="1">
        <f>+'Serie Gasto $Corrientes'!GK95*'Serie Gasto Constantes'!$AS$207</f>
        <v>4108441137</v>
      </c>
      <c r="FW95" s="125">
        <f t="shared" si="121"/>
        <v>6.7443603990415745E-3</v>
      </c>
      <c r="FX95" s="1">
        <f>+'Serie Gasto $Corrientes'!GM95*'Serie Gasto Constantes'!$AS$207</f>
        <v>3071643413</v>
      </c>
      <c r="FY95" s="4">
        <f t="shared" si="122"/>
        <v>5.0423675315794366E-3</v>
      </c>
      <c r="FZ95" s="1">
        <f>+'Serie Gasto $Corrientes'!GO95*'Serie Gasto Constantes'!$AS$207</f>
        <v>609166903000</v>
      </c>
      <c r="GA95" s="1">
        <f>+'Serie Gasto $Corrientes'!GP95*'Serie Gasto Constantes'!$AS$207</f>
        <v>609166903000</v>
      </c>
      <c r="GB95" s="1">
        <f>+'Serie Gasto $Corrientes'!GQ95*'Serie Gasto Constantes'!$AS$207</f>
        <v>49038516359</v>
      </c>
      <c r="GC95" s="125">
        <f t="shared" si="123"/>
        <v>8.0500953215772456E-2</v>
      </c>
      <c r="GD95" s="1">
        <f>+'Serie Gasto $Corrientes'!GS95*'Serie Gasto Constantes'!$AS$207</f>
        <v>7875120281</v>
      </c>
      <c r="GE95" s="4">
        <f t="shared" si="124"/>
        <v>1.2927689016289186E-2</v>
      </c>
      <c r="GF95" s="1">
        <f>+'Serie Gasto $Corrientes'!GU95*'Serie Gasto Constantes'!$AS$207</f>
        <v>609166903000</v>
      </c>
      <c r="GG95" s="1">
        <f>+'Serie Gasto $Corrientes'!GV95*'Serie Gasto Constantes'!$AS$207</f>
        <v>609166903000</v>
      </c>
      <c r="GH95" s="1">
        <f>+'Serie Gasto $Corrientes'!GW95*'Serie Gasto Constantes'!$AS$207</f>
        <v>106439496176</v>
      </c>
      <c r="GI95" s="125">
        <f t="shared" si="125"/>
        <v>0.17472961129669254</v>
      </c>
      <c r="GJ95" s="1">
        <f>+'Serie Gasto $Corrientes'!GY95*'Serie Gasto Constantes'!$AS$207</f>
        <v>23574602916</v>
      </c>
      <c r="GK95" s="4">
        <f t="shared" si="126"/>
        <v>3.8699743534819059E-2</v>
      </c>
      <c r="GL95" s="1">
        <f>+'Serie Gasto $Corrientes'!HA95*'Serie Gasto Constantes'!$AS$207</f>
        <v>609166903000</v>
      </c>
      <c r="GM95" s="1">
        <f>+'Serie Gasto $Corrientes'!HB95*'Serie Gasto Constantes'!$AS$207</f>
        <v>609166903000</v>
      </c>
      <c r="GN95" s="1">
        <f>+'Serie Gasto $Corrientes'!HC95*'Serie Gasto Constantes'!$AS$207</f>
        <v>198537005318</v>
      </c>
      <c r="GO95" s="125">
        <f t="shared" si="127"/>
        <v>0.32591561416132947</v>
      </c>
      <c r="GP95" s="1">
        <f>+'Serie Gasto $Corrientes'!HE95*'Serie Gasto Constantes'!$AS$207</f>
        <v>40539956370</v>
      </c>
      <c r="GQ95" s="4">
        <f t="shared" si="128"/>
        <v>6.6549834159325624E-2</v>
      </c>
      <c r="GR95" s="1">
        <f>+'Serie Gasto $Corrientes'!HG95*'Serie Gasto Constantes'!$AS$207</f>
        <v>609166903000</v>
      </c>
      <c r="GS95" s="1">
        <f>+'Serie Gasto $Corrientes'!HH95*'Serie Gasto Constantes'!$AS$207</f>
        <v>609166903000</v>
      </c>
      <c r="GT95" s="1">
        <f>+'Serie Gasto $Corrientes'!HI95*'Serie Gasto Constantes'!$AS$207</f>
        <v>228271131646</v>
      </c>
      <c r="GU95" s="125">
        <f t="shared" si="129"/>
        <v>0.37472674651531424</v>
      </c>
      <c r="GV95" s="1">
        <f>+'Serie Gasto $Corrientes'!HK95*'Serie Gasto Constantes'!$AS$207</f>
        <v>67515117232</v>
      </c>
      <c r="GW95" s="4">
        <f t="shared" si="130"/>
        <v>0.11083188679408605</v>
      </c>
      <c r="GX95" s="1">
        <f>+'Serie Gasto $Corrientes'!HM95*'Serie Gasto Constantes'!$AS$207</f>
        <v>609166903000</v>
      </c>
      <c r="GY95" s="1">
        <f>+'Serie Gasto $Corrientes'!HN95*'Serie Gasto Constantes'!$AS$207</f>
        <v>609166903000</v>
      </c>
      <c r="GZ95" s="1">
        <f>+'Serie Gasto $Corrientes'!HO95*'Serie Gasto Constantes'!$AS$207</f>
        <v>263474698511</v>
      </c>
      <c r="HA95" s="125">
        <f t="shared" si="131"/>
        <v>0.43251643714300742</v>
      </c>
      <c r="HB95" s="1">
        <f>+'Serie Gasto $Corrientes'!HQ95*'Serie Gasto Constantes'!$AS$207</f>
        <v>95327088790</v>
      </c>
      <c r="HC95" s="4">
        <f t="shared" si="132"/>
        <v>0.15648763634487869</v>
      </c>
    </row>
    <row r="96" spans="1:211" x14ac:dyDescent="0.35">
      <c r="A96" s="28" t="s">
        <v>76</v>
      </c>
      <c r="B96" s="5">
        <f>+'Serie Gasto $Corrientes'!B96*'Serie Gasto Constantes'!$V$207</f>
        <v>45209968931.187157</v>
      </c>
      <c r="C96" s="6">
        <f>+'Serie Gasto $Corrientes'!C96*'Serie Gasto Constantes'!$V$207</f>
        <v>41785961286.262093</v>
      </c>
      <c r="D96" s="7">
        <f t="shared" si="147"/>
        <v>0.92426432209814935</v>
      </c>
      <c r="E96" s="5">
        <f>+'Serie Gasto $Corrientes'!E96*'Serie Gasto Constantes'!$W$207</f>
        <v>44331702777.385208</v>
      </c>
      <c r="F96" s="6">
        <f>+'Serie Gasto $Corrientes'!F96*'Serie Gasto Constantes'!$W$207</f>
        <v>38352559885.821922</v>
      </c>
      <c r="G96" s="7">
        <f t="shared" si="148"/>
        <v>0.86512715467781653</v>
      </c>
      <c r="H96" s="5">
        <f>+'Serie Gasto $Corrientes'!H96*'Serie Gasto Constantes'!$X$207</f>
        <v>43313087306.238091</v>
      </c>
      <c r="I96" s="6">
        <f>+'Serie Gasto $Corrientes'!I96*'Serie Gasto Constantes'!$X$207</f>
        <v>38329834115.230774</v>
      </c>
      <c r="J96" s="7">
        <f t="shared" si="149"/>
        <v>0.88494809534647023</v>
      </c>
      <c r="K96" s="5">
        <f>+'Serie Gasto $Corrientes'!K96*'Serie Gasto Constantes'!$Y$207</f>
        <v>39755261604.296059</v>
      </c>
      <c r="L96" s="6">
        <f>+'Serie Gasto $Corrientes'!L96*'Serie Gasto Constantes'!$Y$207</f>
        <v>36771980336.043457</v>
      </c>
      <c r="M96" s="7">
        <f t="shared" si="150"/>
        <v>0.9249588319164721</v>
      </c>
      <c r="N96" s="5">
        <f>+'Serie Gasto $Corrientes'!N96*'Serie Gasto Constantes'!$Z$207</f>
        <v>44765596936.74881</v>
      </c>
      <c r="O96" s="6">
        <f>+'Serie Gasto $Corrientes'!O96*'Serie Gasto Constantes'!$Z$207</f>
        <v>39315136468.396317</v>
      </c>
      <c r="P96" s="7">
        <f t="shared" si="151"/>
        <v>0.87824443677019037</v>
      </c>
      <c r="Q96" s="5">
        <f>+'Serie Gasto $Corrientes'!Q96*'Serie Gasto Constantes'!$AA$207</f>
        <v>44496521670.482964</v>
      </c>
      <c r="R96" s="6">
        <f>+'Serie Gasto $Corrientes'!R96*'Serie Gasto Constantes'!$AA$207</f>
        <v>39777239299.842873</v>
      </c>
      <c r="S96" s="7">
        <f t="shared" si="133"/>
        <v>0.8939404206560565</v>
      </c>
      <c r="T96" s="5">
        <f>+'Serie Gasto $Corrientes'!T96*'Serie Gasto Constantes'!$AB$207</f>
        <v>41656344242.813995</v>
      </c>
      <c r="U96" s="6">
        <f>+'Serie Gasto $Corrientes'!U96*'Serie Gasto Constantes'!$AB$207</f>
        <v>38471240203.270638</v>
      </c>
      <c r="V96" s="7">
        <f t="shared" si="134"/>
        <v>0.92353856063370687</v>
      </c>
      <c r="W96" s="5">
        <f>+'Serie Gasto $Corrientes'!W96*'Serie Gasto Constantes'!$AC$207</f>
        <v>46677641617.804039</v>
      </c>
      <c r="X96" s="6">
        <f>+'Serie Gasto $Corrientes'!X96*'Serie Gasto Constantes'!$AC$207</f>
        <v>43411612608.292015</v>
      </c>
      <c r="Y96" s="7">
        <f t="shared" si="135"/>
        <v>0.93003011942517944</v>
      </c>
      <c r="Z96" s="5">
        <f>+'Serie Gasto $Corrientes'!Z96*'Serie Gasto Constantes'!$AD$207</f>
        <v>45663385796.60537</v>
      </c>
      <c r="AA96" s="6">
        <f>+'Serie Gasto $Corrientes'!AA96*'Serie Gasto Constantes'!$AD$207</f>
        <v>41829317508.225471</v>
      </c>
      <c r="AB96" s="7">
        <f t="shared" si="136"/>
        <v>0.91603626797501025</v>
      </c>
      <c r="AC96" s="5">
        <f>+'Serie Gasto $Corrientes'!AC96*'Serie Gasto Constantes'!$AE$207</f>
        <v>45315232138.07428</v>
      </c>
      <c r="AD96" s="6">
        <f>+'Serie Gasto $Corrientes'!AD96*'Serie Gasto Constantes'!$AE$207</f>
        <v>42039930902.040154</v>
      </c>
      <c r="AE96" s="7">
        <f t="shared" si="137"/>
        <v>0.92772184800787572</v>
      </c>
      <c r="AF96" s="5">
        <f>+'Serie Gasto $Corrientes'!AF96*'Serie Gasto Constantes'!$AF$207</f>
        <v>48066293681.31321</v>
      </c>
      <c r="AG96" s="6">
        <f>+'Serie Gasto $Corrientes'!AG96*'Serie Gasto Constantes'!$AF$207</f>
        <v>48059920455.13015</v>
      </c>
      <c r="AH96" s="6">
        <f>+'Serie Gasto $Corrientes'!AH96*'Serie Gasto Constantes'!$AF$207</f>
        <v>44406669186.61142</v>
      </c>
      <c r="AI96" s="126">
        <f t="shared" si="190"/>
        <v>0.92398549073901426</v>
      </c>
      <c r="AJ96" s="6">
        <f>+'Serie Gasto $Corrientes'!AJ96*'Serie Gasto Constantes'!$AF$207</f>
        <v>42466165168.517029</v>
      </c>
      <c r="AK96" s="7">
        <f t="shared" si="138"/>
        <v>0.88360872773737564</v>
      </c>
      <c r="AL96" s="5">
        <f>+'Serie Gasto $Corrientes'!AL96*'Serie Gasto Constantes'!$AG$207</f>
        <v>50957322230.713722</v>
      </c>
      <c r="AM96" s="6">
        <f>+'Serie Gasto $Corrientes'!AM96*'Serie Gasto Constantes'!$AG$207</f>
        <v>50957322230.713722</v>
      </c>
      <c r="AN96" s="6">
        <f>+'Serie Gasto $Corrientes'!AN96*'Serie Gasto Constantes'!$AG$207</f>
        <v>43129396826.259949</v>
      </c>
      <c r="AO96" s="126">
        <f t="shared" si="83"/>
        <v>0.84638271671709597</v>
      </c>
      <c r="AP96" s="6">
        <f>+'Serie Gasto $Corrientes'!AP96*'Serie Gasto Constantes'!$AG$207</f>
        <v>41013888934.534111</v>
      </c>
      <c r="AQ96" s="7">
        <f t="shared" si="139"/>
        <v>0.80486742903875819</v>
      </c>
      <c r="AR96" s="5">
        <f>+'Serie Gasto $Corrientes'!AR96*'Serie Gasto Constantes'!$AH$207</f>
        <v>48273430444.475227</v>
      </c>
      <c r="AS96" s="6">
        <f>+'Serie Gasto $Corrientes'!AS96*'Serie Gasto Constantes'!$AH$207</f>
        <v>48273430444.475227</v>
      </c>
      <c r="AT96" s="6">
        <f>+'Serie Gasto $Corrientes'!AT96*'Serie Gasto Constantes'!$AH$207</f>
        <v>44545590138.446381</v>
      </c>
      <c r="AU96" s="126">
        <f t="shared" si="84"/>
        <v>0.92277656110815121</v>
      </c>
      <c r="AV96" s="6">
        <f>+'Serie Gasto $Corrientes'!AV96*'Serie Gasto Constantes'!$AH$207</f>
        <v>43035295315.565598</v>
      </c>
      <c r="AW96" s="7">
        <f t="shared" si="140"/>
        <v>0.89149030676544505</v>
      </c>
      <c r="AX96" s="5">
        <f>+'Serie Gasto $Corrientes'!AX96*'Serie Gasto Constantes'!$AI$207</f>
        <v>48896233876.534515</v>
      </c>
      <c r="AY96" s="6">
        <f>+'Serie Gasto $Corrientes'!AY96*'Serie Gasto Constantes'!$AI$207</f>
        <v>48896233876.534515</v>
      </c>
      <c r="AZ96" s="6">
        <f>+'Serie Gasto $Corrientes'!AZ96*'Serie Gasto Constantes'!$AI$207</f>
        <v>45000014123.218781</v>
      </c>
      <c r="BA96" s="126">
        <f t="shared" si="85"/>
        <v>0.920316567465014</v>
      </c>
      <c r="BB96" s="6">
        <f>+'Serie Gasto $Corrientes'!BB96*'Serie Gasto Constantes'!$AI$207</f>
        <v>43403614975.32576</v>
      </c>
      <c r="BC96" s="7">
        <f t="shared" si="141"/>
        <v>0.88766785362083511</v>
      </c>
      <c r="BD96" s="5">
        <f>+'Serie Gasto $Corrientes'!BD96*'Serie Gasto Constantes'!$AJ$207</f>
        <v>51738348340.684006</v>
      </c>
      <c r="BE96" s="6">
        <f>+'Serie Gasto $Corrientes'!BE96*'Serie Gasto Constantes'!$AJ$207</f>
        <v>51217919339.287811</v>
      </c>
      <c r="BF96" s="6">
        <f>+'Serie Gasto $Corrientes'!BF96*'Serie Gasto Constantes'!$AJ$207</f>
        <v>44807066211.312561</v>
      </c>
      <c r="BG96" s="126">
        <f t="shared" si="86"/>
        <v>0.87483183208776572</v>
      </c>
      <c r="BH96" s="6">
        <f>+'Serie Gasto $Corrientes'!BH96*'Serie Gasto Constantes'!$AJ$207</f>
        <v>42850840884.907791</v>
      </c>
      <c r="BI96" s="7">
        <f t="shared" si="142"/>
        <v>0.83663767364399999</v>
      </c>
      <c r="BJ96" s="5">
        <f>+'Serie Gasto $Corrientes'!BJ96*'Serie Gasto Constantes'!$AK$207</f>
        <v>51353712681.719849</v>
      </c>
      <c r="BK96" s="6">
        <f>+'Serie Gasto $Corrientes'!BK96*'Serie Gasto Constantes'!$AK$207</f>
        <v>51353712681.719849</v>
      </c>
      <c r="BL96" s="6">
        <f>+'Serie Gasto $Corrientes'!BL96*'Serie Gasto Constantes'!$AK$207</f>
        <v>44086963090.40477</v>
      </c>
      <c r="BM96" s="126">
        <f t="shared" si="87"/>
        <v>0.8584961201081418</v>
      </c>
      <c r="BN96" s="6">
        <f>+'Serie Gasto $Corrientes'!BN96*'Serie Gasto Constantes'!$AK$207</f>
        <v>42365201946.42189</v>
      </c>
      <c r="BO96" s="7">
        <f t="shared" si="143"/>
        <v>0.82496862902577328</v>
      </c>
      <c r="BP96" s="5">
        <f>+'Serie Gasto $Corrientes'!BP96*'Serie Gasto Constantes'!$AL$207</f>
        <v>51454067267.615997</v>
      </c>
      <c r="BQ96" s="6">
        <f>+'Serie Gasto $Corrientes'!BQ96*'Serie Gasto Constantes'!$AL$207</f>
        <v>51454067267.615997</v>
      </c>
      <c r="BR96" s="6">
        <f>+'Serie Gasto $Corrientes'!BR96*'Serie Gasto Constantes'!$AL$207</f>
        <v>46765723577.966812</v>
      </c>
      <c r="BS96" s="126">
        <f t="shared" si="88"/>
        <v>0.90888293309710966</v>
      </c>
      <c r="BT96" s="6">
        <f>+'Serie Gasto $Corrientes'!BT96*'Serie Gasto Constantes'!$AL$207</f>
        <v>44079669615.421249</v>
      </c>
      <c r="BU96" s="7">
        <f t="shared" si="144"/>
        <v>0.85667998578537985</v>
      </c>
      <c r="BV96" s="5">
        <f>+'Serie Gasto $Corrientes'!BV96*'Serie Gasto Constantes'!$AM$207</f>
        <v>51433842070.19838</v>
      </c>
      <c r="BW96" s="6">
        <f>+'Serie Gasto $Corrientes'!BW96*'Serie Gasto Constantes'!$AM$207</f>
        <v>51363817295.169479</v>
      </c>
      <c r="BX96" s="6">
        <f>+'Serie Gasto $Corrientes'!BX96*'Serie Gasto Constantes'!$AM$207</f>
        <v>47429359799.927673</v>
      </c>
      <c r="BY96" s="126">
        <f t="shared" si="89"/>
        <v>0.92340021239792425</v>
      </c>
      <c r="BZ96" s="6">
        <f>+'Serie Gasto $Corrientes'!BZ96*'Serie Gasto Constantes'!$AM$207</f>
        <v>44327649354.350594</v>
      </c>
      <c r="CA96" s="7">
        <f t="shared" si="145"/>
        <v>0.86301314210381708</v>
      </c>
      <c r="CB96" s="5">
        <f>+'Serie Gasto $Corrientes'!CB96*'Serie Gasto Constantes'!$AN$207</f>
        <v>52162286313.862114</v>
      </c>
      <c r="CC96" s="6">
        <f>+'Serie Gasto $Corrientes'!CC96*'Serie Gasto Constantes'!$AN$207</f>
        <v>51021978028.71991</v>
      </c>
      <c r="CD96" s="6">
        <f>+'Serie Gasto $Corrientes'!CD96*'Serie Gasto Constantes'!$AN$207</f>
        <v>46281655516.852631</v>
      </c>
      <c r="CE96" s="126">
        <f t="shared" si="90"/>
        <v>0.90709253747083296</v>
      </c>
      <c r="CF96" s="6">
        <f>+'Serie Gasto $Corrientes'!CF96*'Serie Gasto Constantes'!$AN$207</f>
        <v>43104106091.656342</v>
      </c>
      <c r="CG96" s="7">
        <f t="shared" si="97"/>
        <v>0.84481448499298373</v>
      </c>
      <c r="CH96" s="6">
        <f>+'Serie Gasto $Corrientes'!CH96*'Serie Gasto Constantes'!$AO$207</f>
        <v>49723961725.240608</v>
      </c>
      <c r="CI96" s="6">
        <f>+'Serie Gasto $Corrientes'!CI96*'Serie Gasto Constantes'!$AO$207</f>
        <v>49249600599.452972</v>
      </c>
      <c r="CJ96" s="6">
        <f>+'Serie Gasto $Corrientes'!CJ96*'Serie Gasto Constantes'!$AO$207</f>
        <v>47176673481.775116</v>
      </c>
      <c r="CK96" s="126">
        <f t="shared" si="93"/>
        <v>0.9579097679484353</v>
      </c>
      <c r="CL96" s="6">
        <f>+'Serie Gasto $Corrientes'!CL96*'Serie Gasto Constantes'!$AO$207</f>
        <v>44009630713.515709</v>
      </c>
      <c r="CM96" s="7">
        <f t="shared" si="98"/>
        <v>0.89360380953027541</v>
      </c>
      <c r="CN96" s="6">
        <f>+'Serie Gasto $Corrientes'!CN96*'Serie Gasto Constantes'!$AP$207</f>
        <v>46328683095.7033</v>
      </c>
      <c r="CO96" s="6">
        <f>+'Serie Gasto $Corrientes'!CO96*'Serie Gasto Constantes'!$AP$207</f>
        <v>46328683095.7033</v>
      </c>
      <c r="CP96" s="6">
        <f>+'Serie Gasto $Corrientes'!CP96*'Serie Gasto Constantes'!$AP$207</f>
        <v>45391344749.636154</v>
      </c>
      <c r="CQ96" s="126">
        <f t="shared" si="94"/>
        <v>0.97976764536710781</v>
      </c>
      <c r="CR96" s="6">
        <f>+'Serie Gasto $Corrientes'!CR96*'Serie Gasto Constantes'!$AP$207</f>
        <v>42909934448.022263</v>
      </c>
      <c r="CS96" s="7">
        <f t="shared" si="99"/>
        <v>0.92620665170605498</v>
      </c>
      <c r="CT96" s="6">
        <f>+'Serie Gasto $Corrientes'!DC96*'Serie Gasto Constantes'!$AQ$207</f>
        <v>46303035442.057968</v>
      </c>
      <c r="CU96" s="6">
        <f>+'Serie Gasto $Corrientes'!DD96*'Serie Gasto Constantes'!$AQ$207</f>
        <v>48192044253.908104</v>
      </c>
      <c r="CV96" s="6">
        <f>+'Serie Gasto $Corrientes'!DE96*'Serie Gasto Constantes'!$AQ$207</f>
        <v>47095454943.678093</v>
      </c>
      <c r="CW96" s="126">
        <f t="shared" si="191"/>
        <v>0.97724542863439368</v>
      </c>
      <c r="CX96" s="6">
        <f>+'Serie Gasto $Corrientes'!DG96*'Serie Gasto Constantes'!$AQ$207</f>
        <v>44317614823.409492</v>
      </c>
      <c r="CY96" s="7">
        <f t="shared" si="100"/>
        <v>0.91960437681195861</v>
      </c>
      <c r="CZ96" s="6">
        <f>+'Serie Gasto $Corrientes'!DL96*'Serie Gasto Constantes'!$AR$207</f>
        <v>50923189199.999992</v>
      </c>
      <c r="DA96" s="6">
        <f>+'Serie Gasto $Corrientes'!DM96*'Serie Gasto Constantes'!$AR$207</f>
        <v>50923189199.999992</v>
      </c>
      <c r="DB96" s="6">
        <f>+'Serie Gasto $Corrientes'!DN96*'Serie Gasto Constantes'!$AR$207</f>
        <v>2767540800.1019998</v>
      </c>
      <c r="DC96" s="126">
        <f t="shared" si="101"/>
        <v>5.4347358120728231E-2</v>
      </c>
      <c r="DD96" s="6">
        <f>+'Serie Gasto $Corrientes'!DP96*'Serie Gasto Constantes'!$AR$207</f>
        <v>2072182253.8871999</v>
      </c>
      <c r="DE96" s="7">
        <f t="shared" si="102"/>
        <v>4.0692311036308784E-2</v>
      </c>
      <c r="DF96" s="6">
        <f>+'Serie Gasto $Corrientes'!DR96*'Serie Gasto Constantes'!$AR$207</f>
        <v>50923189199.999992</v>
      </c>
      <c r="DG96" s="6">
        <f>+'Serie Gasto $Corrientes'!DS96*'Serie Gasto Constantes'!$AR$207</f>
        <v>50923189199.999992</v>
      </c>
      <c r="DH96" s="6">
        <f>+'Serie Gasto $Corrientes'!DT96*'Serie Gasto Constantes'!$AR$207</f>
        <v>5777671776.0215998</v>
      </c>
      <c r="DI96" s="126">
        <f t="shared" si="103"/>
        <v>0.11345856115432772</v>
      </c>
      <c r="DJ96" s="6">
        <f>+'Serie Gasto $Corrientes'!DV96*'Serie Gasto Constantes'!$AR$207</f>
        <v>4799341297.3271999</v>
      </c>
      <c r="DK96" s="7">
        <f t="shared" si="104"/>
        <v>9.4246675683996653E-2</v>
      </c>
      <c r="DL96" s="6">
        <f>+'Serie Gasto $Corrientes'!DX96*'Serie Gasto Constantes'!$AR$207</f>
        <v>50923189199.999992</v>
      </c>
      <c r="DM96" s="6">
        <f>+'Serie Gasto $Corrientes'!DY96*'Serie Gasto Constantes'!$AR$207</f>
        <v>50923189199.999992</v>
      </c>
      <c r="DN96" s="6">
        <f>+'Serie Gasto $Corrientes'!DZ96*'Serie Gasto Constantes'!$AR$207</f>
        <v>9463787974.7423992</v>
      </c>
      <c r="DO96" s="126">
        <f t="shared" si="105"/>
        <v>0.18584436920424457</v>
      </c>
      <c r="DP96" s="6">
        <f>+'Serie Gasto $Corrientes'!EB96*'Serie Gasto Constantes'!$AR$207</f>
        <v>7553083534.261199</v>
      </c>
      <c r="DQ96" s="7">
        <f t="shared" si="106"/>
        <v>0.14832306563904682</v>
      </c>
      <c r="DR96" s="6">
        <f>+'Serie Gasto $Corrientes'!ED96*'Serie Gasto Constantes'!$AR$207</f>
        <v>50923189199.999992</v>
      </c>
      <c r="DS96" s="6">
        <f>+'Serie Gasto $Corrientes'!EE96*'Serie Gasto Constantes'!$AR$207</f>
        <v>50923189199.999992</v>
      </c>
      <c r="DT96" s="6">
        <f>+'Serie Gasto $Corrientes'!EF96*'Serie Gasto Constantes'!$AR$207</f>
        <v>13546563057.6276</v>
      </c>
      <c r="DU96" s="126">
        <f t="shared" si="107"/>
        <v>0.2660195339381376</v>
      </c>
      <c r="DV96" s="6">
        <f>+'Serie Gasto $Corrientes'!EH96*'Serie Gasto Constantes'!$AR$207</f>
        <v>11391834009.893999</v>
      </c>
      <c r="DW96" s="7">
        <f t="shared" si="108"/>
        <v>0.22370621692904499</v>
      </c>
      <c r="DX96" s="6">
        <f>+'Serie Gasto $Corrientes'!EJ96*'Serie Gasto Constantes'!$AR$207</f>
        <v>50923189199.999992</v>
      </c>
      <c r="DY96" s="6">
        <f>+'Serie Gasto $Corrientes'!EK96*'Serie Gasto Constantes'!$AR$207</f>
        <v>50720691003.325195</v>
      </c>
      <c r="DZ96" s="6">
        <f>+'Serie Gasto $Corrientes'!EL96*'Serie Gasto Constantes'!$AR$207</f>
        <v>18732061684.096798</v>
      </c>
      <c r="EA96" s="126">
        <f t="shared" si="109"/>
        <v>0.36931795118620808</v>
      </c>
      <c r="EB96" s="6">
        <f>+'Serie Gasto $Corrientes'!EN96*'Serie Gasto Constantes'!$AR$207</f>
        <v>15590440722.745199</v>
      </c>
      <c r="EC96" s="7">
        <f t="shared" si="110"/>
        <v>0.3073783186771471</v>
      </c>
      <c r="ED96" s="6">
        <f>+'Serie Gasto $Corrientes'!EP96*'Serie Gasto Constantes'!$AR$207</f>
        <v>50923189199.999992</v>
      </c>
      <c r="EE96" s="6">
        <f>+'Serie Gasto $Corrientes'!EQ96*'Serie Gasto Constantes'!$AR$207</f>
        <v>50720691003.325195</v>
      </c>
      <c r="EF96" s="6">
        <f>+'Serie Gasto $Corrientes'!ER96*'Serie Gasto Constantes'!$AR$207</f>
        <v>25051462945.688396</v>
      </c>
      <c r="EG96" s="126">
        <f t="shared" si="111"/>
        <v>0.49391012721112276</v>
      </c>
      <c r="EH96" s="6">
        <f>+'Serie Gasto $Corrientes'!ET96*'Serie Gasto Constantes'!$AR$207</f>
        <v>19088710913.251198</v>
      </c>
      <c r="EI96" s="7">
        <f t="shared" si="112"/>
        <v>0.37634958309222882</v>
      </c>
      <c r="EJ96" s="6">
        <f>+'Serie Gasto $Corrientes'!EV96*'Serie Gasto Constantes'!$AR$207</f>
        <v>50923189199.999992</v>
      </c>
      <c r="EK96" s="6">
        <f>+'Serie Gasto $Corrientes'!EW96*'Serie Gasto Constantes'!$AR$207</f>
        <v>50720691003.325195</v>
      </c>
      <c r="EL96" s="6">
        <f>+'Serie Gasto $Corrientes'!EX96*'Serie Gasto Constantes'!$AR$207</f>
        <v>28078179469.813198</v>
      </c>
      <c r="EM96" s="126">
        <f t="shared" si="113"/>
        <v>0.55358432455055517</v>
      </c>
      <c r="EN96" s="6">
        <f>+'Serie Gasto $Corrientes'!EZ96*'Serie Gasto Constantes'!$AR$207</f>
        <v>23883076671.854397</v>
      </c>
      <c r="EO96" s="7">
        <f t="shared" si="114"/>
        <v>0.47087443407047919</v>
      </c>
      <c r="EP96" s="6">
        <f>+'Serie Gasto $Corrientes'!FB96*'Serie Gasto Constantes'!$AR$207</f>
        <v>50923189199.999992</v>
      </c>
      <c r="EQ96" s="6">
        <f>+'Serie Gasto $Corrientes'!FC96*'Serie Gasto Constantes'!$AR$207</f>
        <v>50720691003.325195</v>
      </c>
      <c r="ER96" s="6">
        <f>+'Serie Gasto $Corrientes'!FD96*'Serie Gasto Constantes'!$AR$207</f>
        <v>31018494258.959999</v>
      </c>
      <c r="ES96" s="126">
        <f t="shared" si="115"/>
        <v>0.61155504085948786</v>
      </c>
      <c r="ET96" s="6">
        <f>+'Serie Gasto $Corrientes'!FF96*'Serie Gasto Constantes'!$AR$207</f>
        <v>28141097789.157597</v>
      </c>
      <c r="EU96" s="7">
        <f t="shared" si="116"/>
        <v>0.55482481079196444</v>
      </c>
      <c r="EV96" s="6">
        <f>+'Serie Gasto $Corrientes'!FH96*'Serie Gasto Constantes'!$AR$207</f>
        <v>50923189199.999992</v>
      </c>
      <c r="EW96" s="6">
        <f>+'Serie Gasto $Corrientes'!FI96*'Serie Gasto Constantes'!$AR$207</f>
        <v>50720691003.325195</v>
      </c>
      <c r="EX96" s="6">
        <f>+'Serie Gasto $Corrientes'!FJ96*'Serie Gasto Constantes'!$AR$207</f>
        <v>34886535279.335999</v>
      </c>
      <c r="EY96" s="126">
        <f t="shared" si="117"/>
        <v>0.68781664029476397</v>
      </c>
      <c r="EZ96" s="6">
        <f>+'Serie Gasto $Corrientes'!FL96*'Serie Gasto Constantes'!$AR$207</f>
        <v>31518565764.176395</v>
      </c>
      <c r="FA96" s="7">
        <f t="shared" si="118"/>
        <v>0.62141436050447485</v>
      </c>
      <c r="FB96" s="6">
        <f>+'Serie Gasto $Corrientes'!FQ96*'Serie Gasto Constantes'!$AR$207</f>
        <v>50923189199.999992</v>
      </c>
      <c r="FC96" s="6">
        <f>+'Serie Gasto $Corrientes'!FR96*'Serie Gasto Constantes'!$AR$207</f>
        <v>50720691003.325195</v>
      </c>
      <c r="FD96" s="6">
        <f>+'Serie Gasto $Corrientes'!FS96*'Serie Gasto Constantes'!$AR$207</f>
        <v>39045738237.526794</v>
      </c>
      <c r="FE96" s="126">
        <f t="shared" si="78"/>
        <v>0.76981873600592299</v>
      </c>
      <c r="FF96" s="6">
        <f>+'Serie Gasto $Corrientes'!FU96*'Serie Gasto Constantes'!$AR$207</f>
        <v>35130297613.507195</v>
      </c>
      <c r="FG96" s="7">
        <f t="shared" si="79"/>
        <v>0.69262261453031249</v>
      </c>
      <c r="FH96" s="6">
        <f>+'Serie Gasto $Corrientes'!FW96*'Serie Gasto Constantes'!$AR$207</f>
        <v>50923189199.999992</v>
      </c>
      <c r="FI96" s="6">
        <f>+'Serie Gasto $Corrientes'!FX96*'Serie Gasto Constantes'!$AR$207</f>
        <v>50720691003.325195</v>
      </c>
      <c r="FJ96" s="6">
        <f>+'Serie Gasto $Corrientes'!FY96*'Serie Gasto Constantes'!$AR$207</f>
        <v>44119688368.516792</v>
      </c>
      <c r="FK96" s="126">
        <f t="shared" si="166"/>
        <v>0.86985582206725753</v>
      </c>
      <c r="FL96" s="6">
        <f>+'Serie Gasto $Corrientes'!GA96*'Serie Gasto Constantes'!$AR$207</f>
        <v>38671274058.299995</v>
      </c>
      <c r="FM96" s="7">
        <f t="shared" si="167"/>
        <v>0.76243586775591732</v>
      </c>
      <c r="FN96" s="6">
        <f>+'Serie Gasto $Corrientes'!GC96*'Serie Gasto Constantes'!$AR$207</f>
        <v>50923189199.999992</v>
      </c>
      <c r="FO96" s="6">
        <f>+'Serie Gasto $Corrientes'!GD96*'Serie Gasto Constantes'!$AR$207</f>
        <v>51513174185.725197</v>
      </c>
      <c r="FP96" s="6">
        <f>+'Serie Gasto $Corrientes'!GE96*'Serie Gasto Constantes'!$AR$207</f>
        <v>49515323246.734795</v>
      </c>
      <c r="FQ96" s="126">
        <f t="shared" si="119"/>
        <v>0.96121669901785967</v>
      </c>
      <c r="FR96" s="6">
        <f>+'Serie Gasto $Corrientes'!GG96*'Serie Gasto Constantes'!$AR$207</f>
        <v>47400319408.057198</v>
      </c>
      <c r="FS96" s="7">
        <f t="shared" si="120"/>
        <v>0.92015916621950833</v>
      </c>
      <c r="FT96" s="6">
        <f>+'Serie Gasto $Corrientes'!GI96*'Serie Gasto Constantes'!$AS$207</f>
        <v>52614305000</v>
      </c>
      <c r="FU96" s="6">
        <f>+'Serie Gasto $Corrientes'!GJ96*'Serie Gasto Constantes'!$AS$207</f>
        <v>52614305000</v>
      </c>
      <c r="FV96" s="6">
        <f>+'Serie Gasto $Corrientes'!GK96*'Serie Gasto Constantes'!$AS$207</f>
        <v>2462391343</v>
      </c>
      <c r="FW96" s="126">
        <f t="shared" si="121"/>
        <v>4.6800795772176405E-2</v>
      </c>
      <c r="FX96" s="6">
        <f>+'Serie Gasto $Corrientes'!GM96*'Serie Gasto Constantes'!$AS$207</f>
        <v>2170447119</v>
      </c>
      <c r="FY96" s="7">
        <f t="shared" si="122"/>
        <v>4.1252034384945312E-2</v>
      </c>
      <c r="FZ96" s="6">
        <f>+'Serie Gasto $Corrientes'!GO96*'Serie Gasto Constantes'!$AS$207</f>
        <v>52614305000</v>
      </c>
      <c r="GA96" s="6">
        <f>+'Serie Gasto $Corrientes'!GP96*'Serie Gasto Constantes'!$AS$207</f>
        <v>52614305000</v>
      </c>
      <c r="GB96" s="6">
        <f>+'Serie Gasto $Corrientes'!GQ96*'Serie Gasto Constantes'!$AS$207</f>
        <v>6129422106</v>
      </c>
      <c r="GC96" s="126">
        <f t="shared" si="123"/>
        <v>0.11649725499557582</v>
      </c>
      <c r="GD96" s="6">
        <f>+'Serie Gasto $Corrientes'!GS96*'Serie Gasto Constantes'!$AS$207</f>
        <v>4604231312</v>
      </c>
      <c r="GE96" s="7">
        <f t="shared" si="124"/>
        <v>8.7509115857369965E-2</v>
      </c>
      <c r="GF96" s="6">
        <f>+'Serie Gasto $Corrientes'!GU96*'Serie Gasto Constantes'!$AS$207</f>
        <v>52614305000</v>
      </c>
      <c r="GG96" s="6">
        <f>+'Serie Gasto $Corrientes'!GV96*'Serie Gasto Constantes'!$AS$207</f>
        <v>52614305000</v>
      </c>
      <c r="GH96" s="6">
        <f>+'Serie Gasto $Corrientes'!GW96*'Serie Gasto Constantes'!$AS$207</f>
        <v>9995387584</v>
      </c>
      <c r="GI96" s="126">
        <f t="shared" si="125"/>
        <v>0.18997471474725361</v>
      </c>
      <c r="GJ96" s="6">
        <f>+'Serie Gasto $Corrientes'!GY96*'Serie Gasto Constantes'!$AS$207</f>
        <v>8384941489</v>
      </c>
      <c r="GK96" s="7">
        <f t="shared" si="126"/>
        <v>0.15936619307239733</v>
      </c>
      <c r="GL96" s="6">
        <f>+'Serie Gasto $Corrientes'!HA96*'Serie Gasto Constantes'!$AS$207</f>
        <v>52614305000</v>
      </c>
      <c r="GM96" s="6">
        <f>+'Serie Gasto $Corrientes'!HB96*'Serie Gasto Constantes'!$AS$207</f>
        <v>52614305000</v>
      </c>
      <c r="GN96" s="6">
        <f>+'Serie Gasto $Corrientes'!HC96*'Serie Gasto Constantes'!$AS$207</f>
        <v>14477036576</v>
      </c>
      <c r="GO96" s="126">
        <f t="shared" si="127"/>
        <v>0.27515400186318151</v>
      </c>
      <c r="GP96" s="6">
        <f>+'Serie Gasto $Corrientes'!HE96*'Serie Gasto Constantes'!$AS$207</f>
        <v>11242847199</v>
      </c>
      <c r="GQ96" s="7">
        <f t="shared" si="128"/>
        <v>0.21368422901338333</v>
      </c>
      <c r="GR96" s="6">
        <f>+'Serie Gasto $Corrientes'!HG96*'Serie Gasto Constantes'!$AS$207</f>
        <v>52614305000</v>
      </c>
      <c r="GS96" s="6">
        <f>+'Serie Gasto $Corrientes'!HH96*'Serie Gasto Constantes'!$AS$207</f>
        <v>52614305000</v>
      </c>
      <c r="GT96" s="6">
        <f>+'Serie Gasto $Corrientes'!HI96*'Serie Gasto Constantes'!$AS$207</f>
        <v>18121638405</v>
      </c>
      <c r="GU96" s="126">
        <f t="shared" si="129"/>
        <v>0.34442417143018422</v>
      </c>
      <c r="GV96" s="6">
        <f>+'Serie Gasto $Corrientes'!HK96*'Serie Gasto Constantes'!$AS$207</f>
        <v>14796669327</v>
      </c>
      <c r="GW96" s="7">
        <f t="shared" si="130"/>
        <v>0.28122901798284705</v>
      </c>
      <c r="GX96" s="6">
        <f>+'Serie Gasto $Corrientes'!HM96*'Serie Gasto Constantes'!$AS$207</f>
        <v>52614305000</v>
      </c>
      <c r="GY96" s="6">
        <f>+'Serie Gasto $Corrientes'!HN96*'Serie Gasto Constantes'!$AS$207</f>
        <v>52614305000</v>
      </c>
      <c r="GZ96" s="6">
        <f>+'Serie Gasto $Corrientes'!HO96*'Serie Gasto Constantes'!$AS$207</f>
        <v>22671791651</v>
      </c>
      <c r="HA96" s="126">
        <f t="shared" si="131"/>
        <v>0.43090546669769753</v>
      </c>
      <c r="HB96" s="6">
        <f>+'Serie Gasto $Corrientes'!HQ96*'Serie Gasto Constantes'!$AS$207</f>
        <v>20113793988</v>
      </c>
      <c r="HC96" s="7">
        <f t="shared" si="132"/>
        <v>0.38228755445881113</v>
      </c>
    </row>
    <row r="97" spans="1:211" x14ac:dyDescent="0.35">
      <c r="A97" s="28" t="s">
        <v>79</v>
      </c>
      <c r="B97" s="5">
        <f>+'Serie Gasto $Corrientes'!B97*'Serie Gasto Constantes'!$V$207</f>
        <v>540251059.23431206</v>
      </c>
      <c r="C97" s="6">
        <f>+'Serie Gasto $Corrientes'!C97*'Serie Gasto Constantes'!$V$207</f>
        <v>528567975.04670167</v>
      </c>
      <c r="D97" s="7">
        <f t="shared" si="147"/>
        <v>0.9783747130377336</v>
      </c>
      <c r="E97" s="5"/>
      <c r="F97" s="6"/>
      <c r="G97" s="7"/>
      <c r="H97" s="5"/>
      <c r="I97" s="6"/>
      <c r="J97" s="7"/>
      <c r="K97" s="5"/>
      <c r="L97" s="6"/>
      <c r="M97" s="7"/>
      <c r="N97" s="5"/>
      <c r="O97" s="6"/>
      <c r="P97" s="7"/>
      <c r="Q97" s="5"/>
      <c r="R97" s="6"/>
      <c r="S97" s="7"/>
      <c r="T97" s="5"/>
      <c r="U97" s="6"/>
      <c r="V97" s="7"/>
      <c r="W97" s="5"/>
      <c r="X97" s="6"/>
      <c r="Y97" s="7"/>
      <c r="Z97" s="5"/>
      <c r="AA97" s="6"/>
      <c r="AB97" s="7"/>
      <c r="AC97" s="5"/>
      <c r="AD97" s="6"/>
      <c r="AE97" s="7"/>
      <c r="AF97" s="5">
        <f>+'Serie Gasto $Corrientes'!AF97*'Serie Gasto Constantes'!$AF$207</f>
        <v>0</v>
      </c>
      <c r="AG97" s="6">
        <f>+'Serie Gasto $Corrientes'!AG97*'Serie Gasto Constantes'!$AF$207</f>
        <v>0</v>
      </c>
      <c r="AH97" s="6"/>
      <c r="AI97" s="126"/>
      <c r="AJ97" s="6"/>
      <c r="AK97" s="7"/>
      <c r="AL97" s="5"/>
      <c r="AM97" s="6"/>
      <c r="AN97" s="6"/>
      <c r="AO97" s="126"/>
      <c r="AP97" s="6"/>
      <c r="AQ97" s="7"/>
      <c r="AR97" s="5"/>
      <c r="AS97" s="6"/>
      <c r="AT97" s="6"/>
      <c r="AU97" s="126"/>
      <c r="AV97" s="6"/>
      <c r="AW97" s="7"/>
      <c r="AX97" s="5"/>
      <c r="AY97" s="6"/>
      <c r="AZ97" s="6"/>
      <c r="BA97" s="126"/>
      <c r="BB97" s="6"/>
      <c r="BC97" s="7"/>
      <c r="BD97" s="5"/>
      <c r="BE97" s="6"/>
      <c r="BF97" s="6"/>
      <c r="BG97" s="126"/>
      <c r="BH97" s="6">
        <f>+'Serie Gasto $Corrientes'!BH97*'Serie Gasto Constantes'!$AJ$207</f>
        <v>0</v>
      </c>
      <c r="BI97" s="7"/>
      <c r="BJ97" s="5"/>
      <c r="BK97" s="6"/>
      <c r="BL97" s="6"/>
      <c r="BM97" s="126"/>
      <c r="BN97" s="6">
        <f>+'Serie Gasto $Corrientes'!BN97*'Serie Gasto Constantes'!$AK$207</f>
        <v>0</v>
      </c>
      <c r="BO97" s="7"/>
      <c r="BP97" s="5"/>
      <c r="BQ97" s="6"/>
      <c r="BR97" s="6"/>
      <c r="BS97" s="126"/>
      <c r="BT97" s="6"/>
      <c r="BU97" s="7"/>
      <c r="BV97" s="5"/>
      <c r="BW97" s="6"/>
      <c r="BX97" s="6"/>
      <c r="BY97" s="126"/>
      <c r="BZ97" s="6"/>
      <c r="CA97" s="7"/>
      <c r="CB97" s="5" t="s">
        <v>103</v>
      </c>
      <c r="CC97" s="6" t="s">
        <v>103</v>
      </c>
      <c r="CD97" s="6" t="s">
        <v>103</v>
      </c>
      <c r="CE97" s="126"/>
      <c r="CF97" s="6"/>
      <c r="CG97" s="7"/>
      <c r="CH97" s="6">
        <f>+'Serie Gasto $Corrientes'!CH97*'Serie Gasto Constantes'!$AO$207</f>
        <v>0</v>
      </c>
      <c r="CI97" s="6"/>
      <c r="CJ97" s="6"/>
      <c r="CK97" s="126"/>
      <c r="CL97" s="6"/>
      <c r="CM97" s="7"/>
      <c r="CN97" s="6">
        <f>+'Serie Gasto $Corrientes'!CN97*'Serie Gasto Constantes'!$AP$207</f>
        <v>0</v>
      </c>
      <c r="CO97" s="6"/>
      <c r="CP97" s="6"/>
      <c r="CQ97" s="126"/>
      <c r="CR97" s="6"/>
      <c r="CS97" s="7"/>
      <c r="CT97" s="6"/>
      <c r="CU97" s="6"/>
      <c r="CV97" s="6"/>
      <c r="CW97" s="126"/>
      <c r="CX97" s="6"/>
      <c r="CY97" s="7"/>
      <c r="CZ97" s="6">
        <f>+'Serie Gasto $Corrientes'!DL97*'Serie Gasto Constantes'!$AR$207</f>
        <v>0</v>
      </c>
      <c r="DA97" s="6">
        <f>+'Serie Gasto $Corrientes'!DM97*'Serie Gasto Constantes'!$AR$207</f>
        <v>0</v>
      </c>
      <c r="DB97" s="6">
        <f>+'Serie Gasto $Corrientes'!DN97*'Serie Gasto Constantes'!$AR$207</f>
        <v>0</v>
      </c>
      <c r="DC97" s="126">
        <f t="shared" si="101"/>
        <v>0</v>
      </c>
      <c r="DD97" s="6">
        <f>+'Serie Gasto $Corrientes'!DP97*'Serie Gasto Constantes'!$AR$207</f>
        <v>0</v>
      </c>
      <c r="DE97" s="7">
        <f t="shared" si="102"/>
        <v>0</v>
      </c>
      <c r="DF97" s="6">
        <f>+'Serie Gasto $Corrientes'!DR97*'Serie Gasto Constantes'!$AR$207</f>
        <v>0</v>
      </c>
      <c r="DG97" s="6">
        <f>+'Serie Gasto $Corrientes'!DS97*'Serie Gasto Constantes'!$AR$207</f>
        <v>0</v>
      </c>
      <c r="DH97" s="6">
        <f>+'Serie Gasto $Corrientes'!DT97*'Serie Gasto Constantes'!$AR$207</f>
        <v>0</v>
      </c>
      <c r="DI97" s="126">
        <f t="shared" si="103"/>
        <v>0</v>
      </c>
      <c r="DJ97" s="6">
        <f>+'Serie Gasto $Corrientes'!DV97*'Serie Gasto Constantes'!$AR$207</f>
        <v>0</v>
      </c>
      <c r="DK97" s="7">
        <f t="shared" si="104"/>
        <v>0</v>
      </c>
      <c r="DL97" s="6">
        <f>+'Serie Gasto $Corrientes'!DX97*'Serie Gasto Constantes'!$AR$207</f>
        <v>0</v>
      </c>
      <c r="DM97" s="6">
        <f>+'Serie Gasto $Corrientes'!DY97*'Serie Gasto Constantes'!$AR$207</f>
        <v>0</v>
      </c>
      <c r="DN97" s="6">
        <f>+'Serie Gasto $Corrientes'!DZ97*'Serie Gasto Constantes'!$AR$207</f>
        <v>0</v>
      </c>
      <c r="DO97" s="126">
        <f t="shared" si="105"/>
        <v>0</v>
      </c>
      <c r="DP97" s="6">
        <f>+'Serie Gasto $Corrientes'!EB97*'Serie Gasto Constantes'!$AR$207</f>
        <v>0</v>
      </c>
      <c r="DQ97" s="7">
        <f t="shared" si="106"/>
        <v>0</v>
      </c>
      <c r="DR97" s="6">
        <f>+'Serie Gasto $Corrientes'!ED97*'Serie Gasto Constantes'!$AR$207</f>
        <v>0</v>
      </c>
      <c r="DS97" s="6">
        <f>+'Serie Gasto $Corrientes'!EE97*'Serie Gasto Constantes'!$AR$207</f>
        <v>0</v>
      </c>
      <c r="DT97" s="6">
        <f>+'Serie Gasto $Corrientes'!EF97*'Serie Gasto Constantes'!$AR$207</f>
        <v>0</v>
      </c>
      <c r="DU97" s="126">
        <f t="shared" si="107"/>
        <v>0</v>
      </c>
      <c r="DV97" s="6">
        <f>+'Serie Gasto $Corrientes'!EH97*'Serie Gasto Constantes'!$AR$207</f>
        <v>0</v>
      </c>
      <c r="DW97" s="7">
        <f t="shared" si="108"/>
        <v>0</v>
      </c>
      <c r="DX97" s="6">
        <f>+'Serie Gasto $Corrientes'!EJ97*'Serie Gasto Constantes'!$AR$207</f>
        <v>0</v>
      </c>
      <c r="DY97" s="6">
        <f>+'Serie Gasto $Corrientes'!EK97*'Serie Gasto Constantes'!$AR$207</f>
        <v>0</v>
      </c>
      <c r="DZ97" s="6">
        <f>+'Serie Gasto $Corrientes'!EL97*'Serie Gasto Constantes'!$AR$207</f>
        <v>0</v>
      </c>
      <c r="EA97" s="126">
        <f t="shared" si="109"/>
        <v>0</v>
      </c>
      <c r="EB97" s="6">
        <f>+'Serie Gasto $Corrientes'!EN97*'Serie Gasto Constantes'!$AR$207</f>
        <v>0</v>
      </c>
      <c r="EC97" s="7">
        <f t="shared" si="110"/>
        <v>0</v>
      </c>
      <c r="ED97" s="6">
        <f>+'Serie Gasto $Corrientes'!EP97*'Serie Gasto Constantes'!$AR$207</f>
        <v>0</v>
      </c>
      <c r="EE97" s="6">
        <f>+'Serie Gasto $Corrientes'!EQ97*'Serie Gasto Constantes'!$AR$207</f>
        <v>0</v>
      </c>
      <c r="EF97" s="6">
        <f>+'Serie Gasto $Corrientes'!ER97*'Serie Gasto Constantes'!$AR$207</f>
        <v>0</v>
      </c>
      <c r="EG97" s="126">
        <f t="shared" si="111"/>
        <v>0</v>
      </c>
      <c r="EH97" s="6">
        <f>+'Serie Gasto $Corrientes'!ET97*'Serie Gasto Constantes'!$AR$207</f>
        <v>0</v>
      </c>
      <c r="EI97" s="7">
        <f t="shared" si="112"/>
        <v>0</v>
      </c>
      <c r="EJ97" s="6">
        <f>+'Serie Gasto $Corrientes'!EV97*'Serie Gasto Constantes'!$AR$207</f>
        <v>0</v>
      </c>
      <c r="EK97" s="6">
        <f>+'Serie Gasto $Corrientes'!EW97*'Serie Gasto Constantes'!$AR$207</f>
        <v>0</v>
      </c>
      <c r="EL97" s="6">
        <f>+'Serie Gasto $Corrientes'!EX97*'Serie Gasto Constantes'!$AR$207</f>
        <v>0</v>
      </c>
      <c r="EM97" s="126">
        <f t="shared" si="113"/>
        <v>0</v>
      </c>
      <c r="EN97" s="6">
        <f>+'Serie Gasto $Corrientes'!EZ97*'Serie Gasto Constantes'!$AR$207</f>
        <v>0</v>
      </c>
      <c r="EO97" s="7">
        <f t="shared" si="114"/>
        <v>0</v>
      </c>
      <c r="EP97" s="6">
        <f>+'Serie Gasto $Corrientes'!FB97*'Serie Gasto Constantes'!$AR$207</f>
        <v>0</v>
      </c>
      <c r="EQ97" s="6">
        <f>+'Serie Gasto $Corrientes'!FC97*'Serie Gasto Constantes'!$AR$207</f>
        <v>0</v>
      </c>
      <c r="ER97" s="6">
        <f>+'Serie Gasto $Corrientes'!FD97*'Serie Gasto Constantes'!$AR$207</f>
        <v>0</v>
      </c>
      <c r="ES97" s="126">
        <f t="shared" si="115"/>
        <v>0</v>
      </c>
      <c r="ET97" s="6">
        <f>+'Serie Gasto $Corrientes'!FF97*'Serie Gasto Constantes'!$AR$207</f>
        <v>0</v>
      </c>
      <c r="EU97" s="7">
        <f t="shared" si="116"/>
        <v>0</v>
      </c>
      <c r="EV97" s="6">
        <f>+'Serie Gasto $Corrientes'!FH97*'Serie Gasto Constantes'!$AR$207</f>
        <v>0</v>
      </c>
      <c r="EW97" s="6">
        <f>+'Serie Gasto $Corrientes'!FI97*'Serie Gasto Constantes'!$AR$207</f>
        <v>0</v>
      </c>
      <c r="EX97" s="6">
        <f>+'Serie Gasto $Corrientes'!FJ97*'Serie Gasto Constantes'!$AR$207</f>
        <v>0</v>
      </c>
      <c r="EY97" s="126">
        <f t="shared" si="117"/>
        <v>0</v>
      </c>
      <c r="EZ97" s="6">
        <f>+'Serie Gasto $Corrientes'!FL97*'Serie Gasto Constantes'!$AR$207</f>
        <v>0</v>
      </c>
      <c r="FA97" s="7">
        <f t="shared" si="118"/>
        <v>0</v>
      </c>
      <c r="FB97" s="6">
        <f>+'Serie Gasto $Corrientes'!FQ97*'Serie Gasto Constantes'!$AR$207</f>
        <v>0</v>
      </c>
      <c r="FC97" s="6">
        <f>+'Serie Gasto $Corrientes'!FR97*'Serie Gasto Constantes'!$AR$207</f>
        <v>0</v>
      </c>
      <c r="FD97" s="6">
        <f>+'Serie Gasto $Corrientes'!FS97*'Serie Gasto Constantes'!$AR$207</f>
        <v>0</v>
      </c>
      <c r="FE97" s="126">
        <f t="shared" si="78"/>
        <v>0</v>
      </c>
      <c r="FF97" s="6">
        <f>+'Serie Gasto $Corrientes'!FU97*'Serie Gasto Constantes'!$AR$207</f>
        <v>0</v>
      </c>
      <c r="FG97" s="7">
        <f t="shared" si="79"/>
        <v>0</v>
      </c>
      <c r="FH97" s="6">
        <f>+'Serie Gasto $Corrientes'!FW97*'Serie Gasto Constantes'!$AR$207</f>
        <v>0</v>
      </c>
      <c r="FI97" s="6">
        <f>+'Serie Gasto $Corrientes'!FX97*'Serie Gasto Constantes'!$AR$207</f>
        <v>0</v>
      </c>
      <c r="FJ97" s="6">
        <f>+'Serie Gasto $Corrientes'!FY97*'Serie Gasto Constantes'!$AR$207</f>
        <v>0</v>
      </c>
      <c r="FK97" s="126">
        <f t="shared" si="166"/>
        <v>0</v>
      </c>
      <c r="FL97" s="6">
        <f>+'Serie Gasto $Corrientes'!GA97*'Serie Gasto Constantes'!$AR$207</f>
        <v>0</v>
      </c>
      <c r="FM97" s="7">
        <f t="shared" si="167"/>
        <v>0</v>
      </c>
      <c r="FN97" s="6">
        <f>+'Serie Gasto $Corrientes'!GC97*'Serie Gasto Constantes'!$AR$207</f>
        <v>0</v>
      </c>
      <c r="FO97" s="6">
        <f>+'Serie Gasto $Corrientes'!GD97*'Serie Gasto Constantes'!$AR$207</f>
        <v>0</v>
      </c>
      <c r="FP97" s="6">
        <f>+'Serie Gasto $Corrientes'!GE97*'Serie Gasto Constantes'!$AR$207</f>
        <v>0</v>
      </c>
      <c r="FQ97" s="126">
        <f t="shared" si="119"/>
        <v>0</v>
      </c>
      <c r="FR97" s="6">
        <f>+'Serie Gasto $Corrientes'!GG97*'Serie Gasto Constantes'!$AR$207</f>
        <v>0</v>
      </c>
      <c r="FS97" s="7">
        <f t="shared" si="120"/>
        <v>0</v>
      </c>
      <c r="FT97" s="6">
        <f>+'Serie Gasto $Corrientes'!GI97*'Serie Gasto Constantes'!$AS$207</f>
        <v>0</v>
      </c>
      <c r="FU97" s="6">
        <f>+'Serie Gasto $Corrientes'!GJ97*'Serie Gasto Constantes'!$AS$207</f>
        <v>0</v>
      </c>
      <c r="FV97" s="6">
        <f>+'Serie Gasto $Corrientes'!GK97*'Serie Gasto Constantes'!$AS$207</f>
        <v>0</v>
      </c>
      <c r="FW97" s="126">
        <f t="shared" si="121"/>
        <v>0</v>
      </c>
      <c r="FX97" s="6">
        <f>+'Serie Gasto $Corrientes'!GM97*'Serie Gasto Constantes'!$AS$207</f>
        <v>0</v>
      </c>
      <c r="FY97" s="7">
        <f t="shared" si="122"/>
        <v>0</v>
      </c>
      <c r="FZ97" s="6">
        <f>+'Serie Gasto $Corrientes'!GO97*'Serie Gasto Constantes'!$AS$207</f>
        <v>0</v>
      </c>
      <c r="GA97" s="6">
        <f>+'Serie Gasto $Corrientes'!GP97*'Serie Gasto Constantes'!$AS$207</f>
        <v>0</v>
      </c>
      <c r="GB97" s="6">
        <f>+'Serie Gasto $Corrientes'!GQ97*'Serie Gasto Constantes'!$AS$207</f>
        <v>0</v>
      </c>
      <c r="GC97" s="126">
        <f t="shared" si="123"/>
        <v>0</v>
      </c>
      <c r="GD97" s="6">
        <f>+'Serie Gasto $Corrientes'!GS97*'Serie Gasto Constantes'!$AS$207</f>
        <v>0</v>
      </c>
      <c r="GE97" s="7">
        <f t="shared" si="124"/>
        <v>0</v>
      </c>
      <c r="GF97" s="6">
        <f>+'Serie Gasto $Corrientes'!GU97*'Serie Gasto Constantes'!$AS$207</f>
        <v>0</v>
      </c>
      <c r="GG97" s="6">
        <f>+'Serie Gasto $Corrientes'!GV97*'Serie Gasto Constantes'!$AS$207</f>
        <v>0</v>
      </c>
      <c r="GH97" s="6">
        <f>+'Serie Gasto $Corrientes'!GW97*'Serie Gasto Constantes'!$AS$207</f>
        <v>0</v>
      </c>
      <c r="GI97" s="126">
        <f t="shared" si="125"/>
        <v>0</v>
      </c>
      <c r="GJ97" s="6">
        <f>+'Serie Gasto $Corrientes'!GY97*'Serie Gasto Constantes'!$AS$207</f>
        <v>0</v>
      </c>
      <c r="GK97" s="7">
        <f t="shared" si="126"/>
        <v>0</v>
      </c>
      <c r="GL97" s="6">
        <f>+'Serie Gasto $Corrientes'!HA97*'Serie Gasto Constantes'!$AS$207</f>
        <v>0</v>
      </c>
      <c r="GM97" s="6">
        <f>+'Serie Gasto $Corrientes'!HB97*'Serie Gasto Constantes'!$AS$207</f>
        <v>0</v>
      </c>
      <c r="GN97" s="6">
        <f>+'Serie Gasto $Corrientes'!HC97*'Serie Gasto Constantes'!$AS$207</f>
        <v>0</v>
      </c>
      <c r="GO97" s="126">
        <f t="shared" si="127"/>
        <v>0</v>
      </c>
      <c r="GP97" s="6">
        <f>+'Serie Gasto $Corrientes'!HE97*'Serie Gasto Constantes'!$AS$207</f>
        <v>0</v>
      </c>
      <c r="GQ97" s="7">
        <f t="shared" si="128"/>
        <v>0</v>
      </c>
      <c r="GR97" s="6">
        <f>+'Serie Gasto $Corrientes'!HG97*'Serie Gasto Constantes'!$AS$207</f>
        <v>0</v>
      </c>
      <c r="GS97" s="6">
        <f>+'Serie Gasto $Corrientes'!HH97*'Serie Gasto Constantes'!$AS$207</f>
        <v>0</v>
      </c>
      <c r="GT97" s="6">
        <f>+'Serie Gasto $Corrientes'!HI97*'Serie Gasto Constantes'!$AS$207</f>
        <v>0</v>
      </c>
      <c r="GU97" s="126">
        <f t="shared" si="129"/>
        <v>0</v>
      </c>
      <c r="GV97" s="6">
        <f>+'Serie Gasto $Corrientes'!HK97*'Serie Gasto Constantes'!$AS$207</f>
        <v>0</v>
      </c>
      <c r="GW97" s="7">
        <f t="shared" si="130"/>
        <v>0</v>
      </c>
      <c r="GX97" s="6">
        <f>+'Serie Gasto $Corrientes'!HM97*'Serie Gasto Constantes'!$AS$207</f>
        <v>0</v>
      </c>
      <c r="GY97" s="6">
        <f>+'Serie Gasto $Corrientes'!HN97*'Serie Gasto Constantes'!$AS$207</f>
        <v>0</v>
      </c>
      <c r="GZ97" s="6">
        <f>+'Serie Gasto $Corrientes'!HO97*'Serie Gasto Constantes'!$AS$207</f>
        <v>0</v>
      </c>
      <c r="HA97" s="126">
        <f t="shared" si="131"/>
        <v>0</v>
      </c>
      <c r="HB97" s="6">
        <f>+'Serie Gasto $Corrientes'!HQ97*'Serie Gasto Constantes'!$AS$207</f>
        <v>0</v>
      </c>
      <c r="HC97" s="7">
        <f t="shared" si="132"/>
        <v>0</v>
      </c>
    </row>
    <row r="98" spans="1:211" x14ac:dyDescent="0.35">
      <c r="A98" s="28" t="s">
        <v>185</v>
      </c>
      <c r="B98" s="5">
        <f>+'Serie Gasto $Corrientes'!B98*'Serie Gasto Constantes'!$V$207</f>
        <v>111192543022.3526</v>
      </c>
      <c r="C98" s="6">
        <f>+'Serie Gasto $Corrientes'!C98*'Serie Gasto Constantes'!$V$207</f>
        <v>111048569307.35252</v>
      </c>
      <c r="D98" s="7">
        <f t="shared" si="147"/>
        <v>0.99870518551796106</v>
      </c>
      <c r="E98" s="5">
        <f>+'Serie Gasto $Corrientes'!E98*'Serie Gasto Constantes'!$W$207</f>
        <v>198584946726.39612</v>
      </c>
      <c r="F98" s="6">
        <f>+'Serie Gasto $Corrientes'!F98*'Serie Gasto Constantes'!$W$207</f>
        <v>198424129454.19138</v>
      </c>
      <c r="G98" s="7">
        <f t="shared" ref="G98" si="192">+F98/E98</f>
        <v>0.99919018397488957</v>
      </c>
      <c r="H98" s="5">
        <f>+'Serie Gasto $Corrientes'!H98*'Serie Gasto Constantes'!$X$207</f>
        <v>200008712940.76193</v>
      </c>
      <c r="I98" s="6">
        <f>+'Serie Gasto $Corrientes'!I98*'Serie Gasto Constantes'!$X$207</f>
        <v>195560971235.74521</v>
      </c>
      <c r="J98" s="7">
        <f t="shared" si="149"/>
        <v>0.97776226025546176</v>
      </c>
      <c r="K98" s="5">
        <f>+'Serie Gasto $Corrientes'!K98*'Serie Gasto Constantes'!$Y$207</f>
        <v>180890034138.07611</v>
      </c>
      <c r="L98" s="6">
        <f>+'Serie Gasto $Corrientes'!L98*'Serie Gasto Constantes'!$Y$207</f>
        <v>180006886757.35614</v>
      </c>
      <c r="M98" s="7">
        <f t="shared" si="150"/>
        <v>0.99511776652081418</v>
      </c>
      <c r="N98" s="5">
        <f>+'Serie Gasto $Corrientes'!N98*'Serie Gasto Constantes'!$Z$207</f>
        <v>250911273669.94888</v>
      </c>
      <c r="O98" s="6">
        <f>+'Serie Gasto $Corrientes'!O98*'Serie Gasto Constantes'!$Z$207</f>
        <v>233557905211.84705</v>
      </c>
      <c r="P98" s="7">
        <f t="shared" si="151"/>
        <v>0.93083862592428335</v>
      </c>
      <c r="Q98" s="5">
        <f>+'Serie Gasto $Corrientes'!Q98*'Serie Gasto Constantes'!$AA$207</f>
        <v>261341998252.06787</v>
      </c>
      <c r="R98" s="6">
        <f>+'Serie Gasto $Corrientes'!R98*'Serie Gasto Constantes'!$AA$207</f>
        <v>259132050688.29117</v>
      </c>
      <c r="S98" s="7">
        <f t="shared" si="133"/>
        <v>0.99154384837279319</v>
      </c>
      <c r="T98" s="5">
        <f>+'Serie Gasto $Corrientes'!T98*'Serie Gasto Constantes'!$AB$207</f>
        <v>280001258885.36896</v>
      </c>
      <c r="U98" s="6">
        <f>+'Serie Gasto $Corrientes'!U98*'Serie Gasto Constantes'!$AB$207</f>
        <v>247910947186.27332</v>
      </c>
      <c r="V98" s="7">
        <f t="shared" si="134"/>
        <v>0.88539225921040143</v>
      </c>
      <c r="W98" s="5">
        <f>+'Serie Gasto $Corrientes'!W98*'Serie Gasto Constantes'!$AC$207</f>
        <v>324445134453.59863</v>
      </c>
      <c r="X98" s="6">
        <f>+'Serie Gasto $Corrientes'!X98*'Serie Gasto Constantes'!$AC$207</f>
        <v>321502491948.91345</v>
      </c>
      <c r="Y98" s="7">
        <f t="shared" si="135"/>
        <v>0.9909302307472081</v>
      </c>
      <c r="Z98" s="5">
        <f>+'Serie Gasto $Corrientes'!Z98*'Serie Gasto Constantes'!$AD$207</f>
        <v>312384417519.97961</v>
      </c>
      <c r="AA98" s="6">
        <f>+'Serie Gasto $Corrientes'!AA98*'Serie Gasto Constantes'!$AD$207</f>
        <v>309135418876.84167</v>
      </c>
      <c r="AB98" s="7">
        <f t="shared" si="136"/>
        <v>0.9895993575193931</v>
      </c>
      <c r="AC98" s="5">
        <f>+'Serie Gasto $Corrientes'!AC98*'Serie Gasto Constantes'!$AE$207</f>
        <v>290592101383.84528</v>
      </c>
      <c r="AD98" s="6">
        <f>+'Serie Gasto $Corrientes'!AD98*'Serie Gasto Constantes'!$AE$207</f>
        <v>273446313370.57727</v>
      </c>
      <c r="AE98" s="7">
        <f t="shared" si="137"/>
        <v>0.94099706106388625</v>
      </c>
      <c r="AF98" s="5">
        <f>+'Serie Gasto $Corrientes'!AF98*'Serie Gasto Constantes'!$AF$207</f>
        <v>280661034591.57404</v>
      </c>
      <c r="AG98" s="6">
        <f>+'Serie Gasto $Corrientes'!AG98*'Serie Gasto Constantes'!$AF$207</f>
        <v>280597564829.8703</v>
      </c>
      <c r="AH98" s="6">
        <f>+'Serie Gasto $Corrientes'!AH98*'Serie Gasto Constantes'!$AF$207</f>
        <v>246025930795.22186</v>
      </c>
      <c r="AI98" s="126">
        <f t="shared" si="190"/>
        <v>0.87679282229120681</v>
      </c>
      <c r="AJ98" s="6">
        <f>+'Serie Gasto $Corrientes'!AJ98*'Serie Gasto Constantes'!$AF$207</f>
        <v>180024265053.65683</v>
      </c>
      <c r="AK98" s="7">
        <f t="shared" si="138"/>
        <v>0.6415745808870712</v>
      </c>
      <c r="AL98" s="5">
        <f>+'Serie Gasto $Corrientes'!AL98*'Serie Gasto Constantes'!$AG$207</f>
        <v>267741112657.9137</v>
      </c>
      <c r="AM98" s="6">
        <f>+'Serie Gasto $Corrientes'!AM98*'Serie Gasto Constantes'!$AG$207</f>
        <v>266884983879.35696</v>
      </c>
      <c r="AN98" s="6">
        <f>+'Serie Gasto $Corrientes'!AN98*'Serie Gasto Constantes'!$AG$207</f>
        <v>232521015696.26001</v>
      </c>
      <c r="AO98" s="126">
        <f t="shared" si="83"/>
        <v>0.87124053334289164</v>
      </c>
      <c r="AP98" s="6">
        <f>+'Serie Gasto $Corrientes'!AP98*'Serie Gasto Constantes'!$AG$207</f>
        <v>156334447825.61093</v>
      </c>
      <c r="AQ98" s="7">
        <f t="shared" si="139"/>
        <v>0.58577461179412238</v>
      </c>
      <c r="AR98" s="5">
        <f>+'Serie Gasto $Corrientes'!AR98*'Serie Gasto Constantes'!$AH$207</f>
        <v>386863334272.38995</v>
      </c>
      <c r="AS98" s="6">
        <f>+'Serie Gasto $Corrientes'!AS98*'Serie Gasto Constantes'!$AH$207</f>
        <v>329813669469.18878</v>
      </c>
      <c r="AT98" s="6">
        <f>+'Serie Gasto $Corrientes'!AT98*'Serie Gasto Constantes'!$AH$207</f>
        <v>241973098533.2428</v>
      </c>
      <c r="AU98" s="126">
        <f t="shared" si="84"/>
        <v>0.73366606945879764</v>
      </c>
      <c r="AV98" s="6">
        <f>+'Serie Gasto $Corrientes'!AV98*'Serie Gasto Constantes'!$AH$207</f>
        <v>161755044535.54675</v>
      </c>
      <c r="AW98" s="7">
        <f t="shared" si="140"/>
        <v>0.49044372477308107</v>
      </c>
      <c r="AX98" s="5">
        <f>+'Serie Gasto $Corrientes'!AX98*'Serie Gasto Constantes'!$AI$207</f>
        <v>373871595743.57257</v>
      </c>
      <c r="AY98" s="6">
        <f>+'Serie Gasto $Corrientes'!AY98*'Serie Gasto Constantes'!$AI$207</f>
        <v>373871595743.57257</v>
      </c>
      <c r="AZ98" s="6">
        <f>+'Serie Gasto $Corrientes'!AZ98*'Serie Gasto Constantes'!$AI$207</f>
        <v>326014533091.68066</v>
      </c>
      <c r="BA98" s="126">
        <f t="shared" si="85"/>
        <v>0.87199599221569202</v>
      </c>
      <c r="BB98" s="6">
        <f>+'Serie Gasto $Corrientes'!BB98*'Serie Gasto Constantes'!$AI$207</f>
        <v>195831955060.44363</v>
      </c>
      <c r="BC98" s="7">
        <f t="shared" si="141"/>
        <v>0.52379468590269418</v>
      </c>
      <c r="BD98" s="5">
        <f>+'Serie Gasto $Corrientes'!BD98*'Serie Gasto Constantes'!$AJ$207</f>
        <v>440328427181.26807</v>
      </c>
      <c r="BE98" s="6">
        <f>+'Serie Gasto $Corrientes'!BE98*'Serie Gasto Constantes'!$AJ$207</f>
        <v>403979512074.70599</v>
      </c>
      <c r="BF98" s="6">
        <f>+'Serie Gasto $Corrientes'!BF98*'Serie Gasto Constantes'!$AJ$207</f>
        <v>325821029381.86627</v>
      </c>
      <c r="BG98" s="126">
        <f t="shared" si="86"/>
        <v>0.80652859772159369</v>
      </c>
      <c r="BH98" s="6">
        <f>+'Serie Gasto $Corrientes'!BH98*'Serie Gasto Constantes'!$AJ$207</f>
        <v>174771222256.36597</v>
      </c>
      <c r="BI98" s="7">
        <f t="shared" si="142"/>
        <v>0.43262397481198595</v>
      </c>
      <c r="BJ98" s="5">
        <f>+'Serie Gasto $Corrientes'!BJ98*'Serie Gasto Constantes'!$AK$207</f>
        <v>543605807932.46716</v>
      </c>
      <c r="BK98" s="6">
        <f>+'Serie Gasto $Corrientes'!BK98*'Serie Gasto Constantes'!$AK$207</f>
        <v>628579427315.5553</v>
      </c>
      <c r="BL98" s="6">
        <f>+'Serie Gasto $Corrientes'!BL98*'Serie Gasto Constantes'!$AK$207</f>
        <v>615236344896.38416</v>
      </c>
      <c r="BM98" s="126">
        <f t="shared" si="87"/>
        <v>0.97877263900259226</v>
      </c>
      <c r="BN98" s="6">
        <f>+'Serie Gasto $Corrientes'!BN98*'Serie Gasto Constantes'!$AK$207</f>
        <v>320558233819.79175</v>
      </c>
      <c r="BO98" s="7">
        <f t="shared" si="143"/>
        <v>0.50997251880925343</v>
      </c>
      <c r="BP98" s="5">
        <f>+'Serie Gasto $Corrientes'!BP98*'Serie Gasto Constantes'!$AL$207</f>
        <v>822499324687.3103</v>
      </c>
      <c r="BQ98" s="6">
        <f>+'Serie Gasto $Corrientes'!BQ98*'Serie Gasto Constantes'!$AL$207</f>
        <v>961660123295.47668</v>
      </c>
      <c r="BR98" s="6">
        <f>+'Serie Gasto $Corrientes'!BR98*'Serie Gasto Constantes'!$AL$207</f>
        <v>926782611245.45642</v>
      </c>
      <c r="BS98" s="126">
        <f t="shared" si="88"/>
        <v>0.96373197639671293</v>
      </c>
      <c r="BT98" s="6">
        <f>+'Serie Gasto $Corrientes'!BT98*'Serie Gasto Constantes'!$AL$207</f>
        <v>431690865257.34808</v>
      </c>
      <c r="BU98" s="7">
        <f t="shared" si="144"/>
        <v>0.44890170113116784</v>
      </c>
      <c r="BV98" s="5">
        <f>+'Serie Gasto $Corrientes'!BV98*'Serie Gasto Constantes'!$AM$207</f>
        <v>1110730095904.1682</v>
      </c>
      <c r="BW98" s="6">
        <f>+'Serie Gasto $Corrientes'!BW98*'Serie Gasto Constantes'!$AM$207</f>
        <v>1072465006992.3484</v>
      </c>
      <c r="BX98" s="6">
        <f>+'Serie Gasto $Corrientes'!BX98*'Serie Gasto Constantes'!$AM$207</f>
        <v>996588644230.31274</v>
      </c>
      <c r="BY98" s="126">
        <f t="shared" si="89"/>
        <v>0.92925050023326594</v>
      </c>
      <c r="BZ98" s="6">
        <f>+'Serie Gasto $Corrientes'!BZ98*'Serie Gasto Constantes'!$AM$207</f>
        <v>510116836784.91687</v>
      </c>
      <c r="CA98" s="7">
        <f t="shared" si="145"/>
        <v>0.47564893349341358</v>
      </c>
      <c r="CB98" s="5">
        <f>+'Serie Gasto $Corrientes'!CB98*'Serie Gasto Constantes'!$AN$207</f>
        <v>309268169610.51831</v>
      </c>
      <c r="CC98" s="6">
        <f>+'Serie Gasto $Corrientes'!CC98*'Serie Gasto Constantes'!$AN$207</f>
        <v>244239652695.33743</v>
      </c>
      <c r="CD98" s="6">
        <f>+'Serie Gasto $Corrientes'!CD98*'Serie Gasto Constantes'!$AN$207</f>
        <v>218513077869.44186</v>
      </c>
      <c r="CE98" s="126">
        <f t="shared" si="90"/>
        <v>0.89466667454695947</v>
      </c>
      <c r="CF98" s="6">
        <f>+'Serie Gasto $Corrientes'!CF98*'Serie Gasto Constantes'!$AN$207</f>
        <v>129877745666.70671</v>
      </c>
      <c r="CG98" s="7">
        <f t="shared" si="97"/>
        <v>0.53176355367944761</v>
      </c>
      <c r="CH98" s="6">
        <f>+'Serie Gasto $Corrientes'!CH98*'Serie Gasto Constantes'!$AO$207</f>
        <v>458658214879.79089</v>
      </c>
      <c r="CI98" s="6">
        <f>+'Serie Gasto $Corrientes'!CI98*'Serie Gasto Constantes'!$AO$207</f>
        <v>447111315110.84033</v>
      </c>
      <c r="CJ98" s="6">
        <f>+'Serie Gasto $Corrientes'!CJ98*'Serie Gasto Constantes'!$AO$207</f>
        <v>434347171671.33197</v>
      </c>
      <c r="CK98" s="126">
        <f t="shared" si="93"/>
        <v>0.9714519784936686</v>
      </c>
      <c r="CL98" s="6">
        <f>+'Serie Gasto $Corrientes'!CL98*'Serie Gasto Constantes'!$AO$207</f>
        <v>312198855932.98114</v>
      </c>
      <c r="CM98" s="7">
        <f t="shared" si="98"/>
        <v>0.69825755998947614</v>
      </c>
      <c r="CN98" s="6">
        <f>+'Serie Gasto $Corrientes'!CN98*'Serie Gasto Constantes'!$AP$207</f>
        <v>465089607198.5321</v>
      </c>
      <c r="CO98" s="6">
        <f>+'Serie Gasto $Corrientes'!CO98*'Serie Gasto Constantes'!$AP$207</f>
        <v>500518134718.7135</v>
      </c>
      <c r="CP98" s="6">
        <f>+'Serie Gasto $Corrientes'!CP98*'Serie Gasto Constantes'!$AP$207</f>
        <v>495492375261.56635</v>
      </c>
      <c r="CQ98" s="126">
        <f t="shared" si="94"/>
        <v>0.98995888638486274</v>
      </c>
      <c r="CR98" s="6">
        <f>+'Serie Gasto $Corrientes'!CR98*'Serie Gasto Constantes'!$AP$207</f>
        <v>292024423577.89478</v>
      </c>
      <c r="CS98" s="7">
        <f t="shared" si="99"/>
        <v>0.5834442417196527</v>
      </c>
      <c r="CT98" s="6">
        <f>+'Serie Gasto $Corrientes'!DC98*'Serie Gasto Constantes'!$AQ$207</f>
        <v>691945618872.40979</v>
      </c>
      <c r="CU98" s="6">
        <f>+'Serie Gasto $Corrientes'!DD98*'Serie Gasto Constantes'!$AQ$207</f>
        <v>689336276340.29504</v>
      </c>
      <c r="CV98" s="6">
        <f>+'Serie Gasto $Corrientes'!DE98*'Serie Gasto Constantes'!$AQ$207</f>
        <v>655835071294.54102</v>
      </c>
      <c r="CW98" s="126">
        <f t="shared" si="191"/>
        <v>0.9514007804382314</v>
      </c>
      <c r="CX98" s="6">
        <f>+'Serie Gasto $Corrientes'!DG98*'Serie Gasto Constantes'!$AQ$207</f>
        <v>301185764667.06512</v>
      </c>
      <c r="CY98" s="7">
        <f t="shared" si="100"/>
        <v>0.43692139091543031</v>
      </c>
      <c r="CZ98" s="6">
        <f>+'Serie Gasto $Corrientes'!DL98*'Serie Gasto Constantes'!$AR$207</f>
        <v>426797341136.39996</v>
      </c>
      <c r="DA98" s="6">
        <f>+'Serie Gasto $Corrientes'!DM98*'Serie Gasto Constantes'!$AR$207</f>
        <v>426797341136.39996</v>
      </c>
      <c r="DB98" s="6">
        <f>+'Serie Gasto $Corrientes'!DN98*'Serie Gasto Constantes'!$AR$207</f>
        <v>14512814869.612799</v>
      </c>
      <c r="DC98" s="126">
        <f t="shared" si="101"/>
        <v>3.4003995505151603E-2</v>
      </c>
      <c r="DD98" s="6">
        <f>+'Serie Gasto $Corrientes'!DP98*'Serie Gasto Constantes'!$AR$207</f>
        <v>974291906.37479997</v>
      </c>
      <c r="DE98" s="7">
        <f t="shared" si="102"/>
        <v>2.2827975070805946E-3</v>
      </c>
      <c r="DF98" s="6">
        <f>+'Serie Gasto $Corrientes'!DR98*'Serie Gasto Constantes'!$AR$207</f>
        <v>426797341136.39996</v>
      </c>
      <c r="DG98" s="6">
        <f>+'Serie Gasto $Corrientes'!DS98*'Serie Gasto Constantes'!$AR$207</f>
        <v>426797341136.39996</v>
      </c>
      <c r="DH98" s="6">
        <f>+'Serie Gasto $Corrientes'!DT98*'Serie Gasto Constantes'!$AR$207</f>
        <v>32125187754.347996</v>
      </c>
      <c r="DI98" s="126">
        <f t="shared" si="103"/>
        <v>7.5270355876188841E-2</v>
      </c>
      <c r="DJ98" s="6">
        <f>+'Serie Gasto $Corrientes'!DV98*'Serie Gasto Constantes'!$AR$207</f>
        <v>8589626518.9331989</v>
      </c>
      <c r="DK98" s="7">
        <f t="shared" si="104"/>
        <v>2.0125773267617532E-2</v>
      </c>
      <c r="DL98" s="6">
        <f>+'Serie Gasto $Corrientes'!DX98*'Serie Gasto Constantes'!$AR$207</f>
        <v>426797341136.39996</v>
      </c>
      <c r="DM98" s="6">
        <f>+'Serie Gasto $Corrientes'!DY98*'Serie Gasto Constantes'!$AR$207</f>
        <v>426797341136.39996</v>
      </c>
      <c r="DN98" s="6">
        <f>+'Serie Gasto $Corrientes'!DZ98*'Serie Gasto Constantes'!$AR$207</f>
        <v>65474377438.937996</v>
      </c>
      <c r="DO98" s="126">
        <f t="shared" si="105"/>
        <v>0.15340858793685191</v>
      </c>
      <c r="DP98" s="6">
        <f>+'Serie Gasto $Corrientes'!EB98*'Serie Gasto Constantes'!$AR$207</f>
        <v>16247728124.440798</v>
      </c>
      <c r="DQ98" s="7">
        <f t="shared" si="106"/>
        <v>3.8068953478433677E-2</v>
      </c>
      <c r="DR98" s="6">
        <f>+'Serie Gasto $Corrientes'!ED98*'Serie Gasto Constantes'!$AR$207</f>
        <v>426797341136.39996</v>
      </c>
      <c r="DS98" s="6">
        <f>+'Serie Gasto $Corrientes'!EE98*'Serie Gasto Constantes'!$AR$207</f>
        <v>426797341136.39996</v>
      </c>
      <c r="DT98" s="6">
        <f>+'Serie Gasto $Corrientes'!EF98*'Serie Gasto Constantes'!$AR$207</f>
        <v>116119563392.8512</v>
      </c>
      <c r="DU98" s="126">
        <f t="shared" si="107"/>
        <v>0.27207189970693985</v>
      </c>
      <c r="DV98" s="6">
        <f>+'Serie Gasto $Corrientes'!EH98*'Serie Gasto Constantes'!$AR$207</f>
        <v>32101646737.742397</v>
      </c>
      <c r="DW98" s="7">
        <f t="shared" si="108"/>
        <v>7.5215198511471154E-2</v>
      </c>
      <c r="DX98" s="6">
        <f>+'Serie Gasto $Corrientes'!EJ98*'Serie Gasto Constantes'!$AR$207</f>
        <v>426797341136.39996</v>
      </c>
      <c r="DY98" s="6">
        <f>+'Serie Gasto $Corrientes'!EK98*'Serie Gasto Constantes'!$AR$207</f>
        <v>426797341136.39996</v>
      </c>
      <c r="DZ98" s="6">
        <f>+'Serie Gasto $Corrientes'!EL98*'Serie Gasto Constantes'!$AR$207</f>
        <v>193007582066.94119</v>
      </c>
      <c r="EA98" s="126">
        <f t="shared" si="109"/>
        <v>0.45222301889940308</v>
      </c>
      <c r="EB98" s="6">
        <f>+'Serie Gasto $Corrientes'!EN98*'Serie Gasto Constantes'!$AR$207</f>
        <v>45990267551.732399</v>
      </c>
      <c r="EC98" s="7">
        <f t="shared" si="110"/>
        <v>0.10775668711824142</v>
      </c>
      <c r="ED98" s="6">
        <f>+'Serie Gasto $Corrientes'!EP98*'Serie Gasto Constantes'!$AR$207</f>
        <v>426797341136.39996</v>
      </c>
      <c r="EE98" s="6">
        <f>+'Serie Gasto $Corrientes'!EQ98*'Serie Gasto Constantes'!$AR$207</f>
        <v>426797341136.39996</v>
      </c>
      <c r="EF98" s="6">
        <f>+'Serie Gasto $Corrientes'!ER98*'Serie Gasto Constantes'!$AR$207</f>
        <v>193007582066.94119</v>
      </c>
      <c r="EG98" s="126">
        <f t="shared" si="111"/>
        <v>0.45222301889940308</v>
      </c>
      <c r="EH98" s="6">
        <f>+'Serie Gasto $Corrientes'!ET98*'Serie Gasto Constantes'!$AR$207</f>
        <v>61567779806.863197</v>
      </c>
      <c r="EI98" s="7">
        <f t="shared" si="112"/>
        <v>0.14425530309755791</v>
      </c>
      <c r="EJ98" s="6">
        <f>+'Serie Gasto $Corrientes'!EV98*'Serie Gasto Constantes'!$AR$207</f>
        <v>426797341136.39996</v>
      </c>
      <c r="EK98" s="6">
        <f>+'Serie Gasto $Corrientes'!EW98*'Serie Gasto Constantes'!$AR$207</f>
        <v>426797341136.39996</v>
      </c>
      <c r="EL98" s="6">
        <f>+'Serie Gasto $Corrientes'!EX98*'Serie Gasto Constantes'!$AR$207</f>
        <v>209060884842.52917</v>
      </c>
      <c r="EM98" s="126">
        <f t="shared" si="113"/>
        <v>0.4898364274854175</v>
      </c>
      <c r="EN98" s="6">
        <f>+'Serie Gasto $Corrientes'!EZ98*'Serie Gasto Constantes'!$AR$207</f>
        <v>84393497535.422394</v>
      </c>
      <c r="EO98" s="7">
        <f t="shared" si="114"/>
        <v>0.19773669936816948</v>
      </c>
      <c r="EP98" s="6">
        <f>+'Serie Gasto $Corrientes'!FB98*'Serie Gasto Constantes'!$AR$207</f>
        <v>426797341136.39996</v>
      </c>
      <c r="EQ98" s="6">
        <f>+'Serie Gasto $Corrientes'!FC98*'Serie Gasto Constantes'!$AR$207</f>
        <v>430441284608.39996</v>
      </c>
      <c r="ER98" s="6">
        <f>+'Serie Gasto $Corrientes'!FD98*'Serie Gasto Constantes'!$AR$207</f>
        <v>234385762687.82999</v>
      </c>
      <c r="ES98" s="126">
        <f t="shared" si="115"/>
        <v>0.54452435458430937</v>
      </c>
      <c r="ET98" s="6">
        <f>+'Serie Gasto $Corrientes'!FF98*'Serie Gasto Constantes'!$AR$207</f>
        <v>110112373078.032</v>
      </c>
      <c r="EU98" s="7">
        <f t="shared" si="116"/>
        <v>0.25581276010317711</v>
      </c>
      <c r="EV98" s="6">
        <f>+'Serie Gasto $Corrientes'!FH98*'Serie Gasto Constantes'!$AR$207</f>
        <v>426797341136.39996</v>
      </c>
      <c r="EW98" s="6">
        <f>+'Serie Gasto $Corrientes'!FI98*'Serie Gasto Constantes'!$AR$207</f>
        <v>424240647825.74274</v>
      </c>
      <c r="EX98" s="6">
        <f>+'Serie Gasto $Corrientes'!FJ98*'Serie Gasto Constantes'!$AR$207</f>
        <v>246209582598.75119</v>
      </c>
      <c r="EY98" s="126">
        <f t="shared" si="117"/>
        <v>0.58035358907872026</v>
      </c>
      <c r="EZ98" s="6">
        <f>+'Serie Gasto $Corrientes'!FL98*'Serie Gasto Constantes'!$AR$207</f>
        <v>138677298132.46918</v>
      </c>
      <c r="FA98" s="7">
        <f t="shared" si="118"/>
        <v>0.32688357148990355</v>
      </c>
      <c r="FB98" s="6">
        <f>+'Serie Gasto $Corrientes'!FQ98*'Serie Gasto Constantes'!$AR$207</f>
        <v>426797341136.39996</v>
      </c>
      <c r="FC98" s="6">
        <f>+'Serie Gasto $Corrientes'!FR98*'Serie Gasto Constantes'!$AR$207</f>
        <v>426398942049.63116</v>
      </c>
      <c r="FD98" s="6">
        <f>+'Serie Gasto $Corrientes'!FS98*'Serie Gasto Constantes'!$AR$207</f>
        <v>271859604194.97357</v>
      </c>
      <c r="FE98" s="126">
        <f t="shared" si="78"/>
        <v>0.63757101011599171</v>
      </c>
      <c r="FF98" s="6">
        <f>+'Serie Gasto $Corrientes'!FU98*'Serie Gasto Constantes'!$AR$207</f>
        <v>168181648205.85959</v>
      </c>
      <c r="FG98" s="7">
        <f t="shared" si="79"/>
        <v>0.39442323050202105</v>
      </c>
      <c r="FH98" s="6">
        <f>+'Serie Gasto $Corrientes'!FW98*'Serie Gasto Constantes'!$AR$207</f>
        <v>426797341136.39996</v>
      </c>
      <c r="FI98" s="6">
        <f>+'Serie Gasto $Corrientes'!FX98*'Serie Gasto Constantes'!$AR$207</f>
        <v>426398942049.63116</v>
      </c>
      <c r="FJ98" s="6">
        <f>+'Serie Gasto $Corrientes'!FY98*'Serie Gasto Constantes'!$AR$207</f>
        <v>331064901284.87878</v>
      </c>
      <c r="FK98" s="126">
        <f t="shared" si="166"/>
        <v>0.77642055042046543</v>
      </c>
      <c r="FL98" s="6">
        <f>+'Serie Gasto $Corrientes'!GA98*'Serie Gasto Constantes'!$AR$207</f>
        <v>202551996573.18597</v>
      </c>
      <c r="FM98" s="7">
        <f t="shared" si="167"/>
        <v>0.47502931315812158</v>
      </c>
      <c r="FN98" s="6">
        <f>+'Serie Gasto $Corrientes'!GC98*'Serie Gasto Constantes'!$AR$207</f>
        <v>426797341136.39996</v>
      </c>
      <c r="FO98" s="6">
        <f>+'Serie Gasto $Corrientes'!GD98*'Serie Gasto Constantes'!$AR$207</f>
        <v>414612556776.28796</v>
      </c>
      <c r="FP98" s="6">
        <f>+'Serie Gasto $Corrientes'!GE98*'Serie Gasto Constantes'!$AR$207</f>
        <v>399984165716.27277</v>
      </c>
      <c r="FQ98" s="126">
        <f t="shared" si="119"/>
        <v>0.96471792563699843</v>
      </c>
      <c r="FR98" s="6">
        <f>+'Serie Gasto $Corrientes'!GG98*'Serie Gasto Constantes'!$AR$207</f>
        <v>267716279461.56598</v>
      </c>
      <c r="FS98" s="7">
        <f t="shared" si="120"/>
        <v>0.64570229503689958</v>
      </c>
      <c r="FT98" s="6">
        <f>+'Serie Gasto $Corrientes'!GI98*'Serie Gasto Constantes'!$AS$207</f>
        <v>556552598000</v>
      </c>
      <c r="FU98" s="6">
        <f>+'Serie Gasto $Corrientes'!GJ98*'Serie Gasto Constantes'!$AS$207</f>
        <v>556552598000</v>
      </c>
      <c r="FV98" s="6">
        <f>+'Serie Gasto $Corrientes'!GK98*'Serie Gasto Constantes'!$AS$207</f>
        <v>1646049794</v>
      </c>
      <c r="FW98" s="126">
        <f t="shared" si="121"/>
        <v>2.9575817270733502E-3</v>
      </c>
      <c r="FX98" s="6">
        <f>+'Serie Gasto $Corrientes'!GM98*'Serie Gasto Constantes'!$AS$207</f>
        <v>901196294</v>
      </c>
      <c r="FY98" s="7">
        <f t="shared" si="122"/>
        <v>1.61924730427725E-3</v>
      </c>
      <c r="FZ98" s="6">
        <f>+'Serie Gasto $Corrientes'!GO98*'Serie Gasto Constantes'!$AS$207</f>
        <v>556552598000</v>
      </c>
      <c r="GA98" s="6">
        <f>+'Serie Gasto $Corrientes'!GP98*'Serie Gasto Constantes'!$AS$207</f>
        <v>556552598000</v>
      </c>
      <c r="GB98" s="6">
        <f>+'Serie Gasto $Corrientes'!GQ98*'Serie Gasto Constantes'!$AS$207</f>
        <v>42909094253</v>
      </c>
      <c r="GC98" s="126">
        <f t="shared" si="123"/>
        <v>7.709800368769458E-2</v>
      </c>
      <c r="GD98" s="6">
        <f>+'Serie Gasto $Corrientes'!GS98*'Serie Gasto Constantes'!$AS$207</f>
        <v>3270888969</v>
      </c>
      <c r="GE98" s="7">
        <f t="shared" si="124"/>
        <v>5.8770527363525126E-3</v>
      </c>
      <c r="GF98" s="6">
        <f>+'Serie Gasto $Corrientes'!GU98*'Serie Gasto Constantes'!$AS$207</f>
        <v>556552598000</v>
      </c>
      <c r="GG98" s="6">
        <f>+'Serie Gasto $Corrientes'!GV98*'Serie Gasto Constantes'!$AS$207</f>
        <v>556552598000</v>
      </c>
      <c r="GH98" s="6">
        <f>+'Serie Gasto $Corrientes'!GW98*'Serie Gasto Constantes'!$AS$207</f>
        <v>96444108592</v>
      </c>
      <c r="GI98" s="126">
        <f t="shared" si="125"/>
        <v>0.17328839886576183</v>
      </c>
      <c r="GJ98" s="6">
        <f>+'Serie Gasto $Corrientes'!GY98*'Serie Gasto Constantes'!$AS$207</f>
        <v>15189661427</v>
      </c>
      <c r="GK98" s="7">
        <f t="shared" si="126"/>
        <v>2.7292409525325762E-2</v>
      </c>
      <c r="GL98" s="6">
        <f>+'Serie Gasto $Corrientes'!HA98*'Serie Gasto Constantes'!$AS$207</f>
        <v>556552598000</v>
      </c>
      <c r="GM98" s="6">
        <f>+'Serie Gasto $Corrientes'!HB98*'Serie Gasto Constantes'!$AS$207</f>
        <v>556552598000</v>
      </c>
      <c r="GN98" s="6">
        <f>+'Serie Gasto $Corrientes'!HC98*'Serie Gasto Constantes'!$AS$207</f>
        <v>184059968742</v>
      </c>
      <c r="GO98" s="126">
        <f t="shared" si="127"/>
        <v>0.33071441837380483</v>
      </c>
      <c r="GP98" s="6">
        <f>+'Serie Gasto $Corrientes'!HE98*'Serie Gasto Constantes'!$AS$207</f>
        <v>29297109171</v>
      </c>
      <c r="GQ98" s="7">
        <f t="shared" si="128"/>
        <v>5.2640324160341083E-2</v>
      </c>
      <c r="GR98" s="6">
        <f>+'Serie Gasto $Corrientes'!HG98*'Serie Gasto Constantes'!$AS$207</f>
        <v>556552598000</v>
      </c>
      <c r="GS98" s="6">
        <f>+'Serie Gasto $Corrientes'!HH98*'Serie Gasto Constantes'!$AS$207</f>
        <v>556552598000</v>
      </c>
      <c r="GT98" s="6">
        <f>+'Serie Gasto $Corrientes'!HI98*'Serie Gasto Constantes'!$AS$207</f>
        <v>210149493241</v>
      </c>
      <c r="GU98" s="126">
        <f t="shared" si="129"/>
        <v>0.37759143339943585</v>
      </c>
      <c r="GV98" s="6">
        <f>+'Serie Gasto $Corrientes'!HK98*'Serie Gasto Constantes'!$AS$207</f>
        <v>52718447905</v>
      </c>
      <c r="GW98" s="7">
        <f t="shared" si="130"/>
        <v>9.4723208721774754E-2</v>
      </c>
      <c r="GX98" s="6">
        <f>+'Serie Gasto $Corrientes'!HM98*'Serie Gasto Constantes'!$AS$207</f>
        <v>556552598000</v>
      </c>
      <c r="GY98" s="6">
        <f>+'Serie Gasto $Corrientes'!HN98*'Serie Gasto Constantes'!$AS$207</f>
        <v>556552598000</v>
      </c>
      <c r="GZ98" s="6">
        <f>+'Serie Gasto $Corrientes'!HO98*'Serie Gasto Constantes'!$AS$207</f>
        <v>240802906860</v>
      </c>
      <c r="HA98" s="126">
        <f t="shared" si="131"/>
        <v>0.43266873198568734</v>
      </c>
      <c r="HB98" s="6">
        <f>+'Serie Gasto $Corrientes'!HQ98*'Serie Gasto Constantes'!$AS$207</f>
        <v>75213294802</v>
      </c>
      <c r="HC98" s="7">
        <f t="shared" si="132"/>
        <v>0.13514139557030691</v>
      </c>
    </row>
    <row r="99" spans="1:211" x14ac:dyDescent="0.35">
      <c r="A99" s="43" t="s">
        <v>53</v>
      </c>
      <c r="B99" s="3">
        <f>+'Serie Gasto $Corrientes'!B99*'Serie Gasto Constantes'!$V$207</f>
        <v>6272090010.2842875</v>
      </c>
      <c r="C99" s="1">
        <f>+'Serie Gasto $Corrientes'!C99*'Serie Gasto Constantes'!$V$207</f>
        <v>5969664063.4261189</v>
      </c>
      <c r="D99" s="4">
        <f t="shared" si="147"/>
        <v>0.95178226932931709</v>
      </c>
      <c r="E99" s="3">
        <f>+'Serie Gasto $Corrientes'!E99*'Serie Gasto Constantes'!$W$207</f>
        <v>12867973612.133972</v>
      </c>
      <c r="F99" s="1">
        <f>+'Serie Gasto $Corrientes'!F99*'Serie Gasto Constantes'!$W$207</f>
        <v>11022383940.038074</v>
      </c>
      <c r="G99" s="4">
        <f t="shared" si="148"/>
        <v>0.85657495673168138</v>
      </c>
      <c r="H99" s="3">
        <f>+'Serie Gasto $Corrientes'!H99*'Serie Gasto Constantes'!$X$207</f>
        <v>11022004518.232056</v>
      </c>
      <c r="I99" s="1">
        <f>+'Serie Gasto $Corrientes'!I99*'Serie Gasto Constantes'!$X$207</f>
        <v>10444731402.80275</v>
      </c>
      <c r="J99" s="4">
        <f t="shared" si="149"/>
        <v>0.94762539658966671</v>
      </c>
      <c r="K99" s="3">
        <f>+'Serie Gasto $Corrientes'!K99*'Serie Gasto Constantes'!$Y$207</f>
        <v>9633449880.502306</v>
      </c>
      <c r="L99" s="1">
        <f>+'Serie Gasto $Corrientes'!L99*'Serie Gasto Constantes'!$Y$207</f>
        <v>9523478707.0870228</v>
      </c>
      <c r="M99" s="4">
        <f t="shared" si="150"/>
        <v>0.98858444536698531</v>
      </c>
      <c r="N99" s="3">
        <f>+'Serie Gasto $Corrientes'!N99*'Serie Gasto Constantes'!$Z$207</f>
        <v>17126162081.060827</v>
      </c>
      <c r="O99" s="1">
        <f>+'Serie Gasto $Corrientes'!O99*'Serie Gasto Constantes'!$Z$207</f>
        <v>15068306806.78484</v>
      </c>
      <c r="P99" s="4">
        <f t="shared" si="151"/>
        <v>0.87984142246605901</v>
      </c>
      <c r="Q99" s="3">
        <f>+'Serie Gasto $Corrientes'!Q99*'Serie Gasto Constantes'!$AA$207</f>
        <v>25512262729.761871</v>
      </c>
      <c r="R99" s="1">
        <f>+'Serie Gasto $Corrientes'!R99*'Serie Gasto Constantes'!$AA$207</f>
        <v>24926126790.653618</v>
      </c>
      <c r="S99" s="4">
        <f t="shared" si="133"/>
        <v>0.97702532522038965</v>
      </c>
      <c r="T99" s="3">
        <f>+'Serie Gasto $Corrientes'!T99*'Serie Gasto Constantes'!$AB$207</f>
        <v>39178443869.728661</v>
      </c>
      <c r="U99" s="1">
        <f>+'Serie Gasto $Corrientes'!U99*'Serie Gasto Constantes'!$AB$207</f>
        <v>30677939354.262753</v>
      </c>
      <c r="V99" s="4">
        <f t="shared" si="134"/>
        <v>0.78303108352820905</v>
      </c>
      <c r="W99" s="3">
        <f>+'Serie Gasto $Corrientes'!W99*'Serie Gasto Constantes'!$AC$207</f>
        <v>43389112189.23394</v>
      </c>
      <c r="X99" s="1">
        <f>+'Serie Gasto $Corrientes'!X99*'Serie Gasto Constantes'!$AC$207</f>
        <v>42617150691.691887</v>
      </c>
      <c r="Y99" s="4">
        <f t="shared" si="135"/>
        <v>0.98220840532124098</v>
      </c>
      <c r="Z99" s="3">
        <f>+'Serie Gasto $Corrientes'!Z99*'Serie Gasto Constantes'!$AD$207</f>
        <v>39474117060.542374</v>
      </c>
      <c r="AA99" s="1">
        <f>+'Serie Gasto $Corrientes'!AA99*'Serie Gasto Constantes'!$AD$207</f>
        <v>35049733494.670334</v>
      </c>
      <c r="AB99" s="4">
        <f t="shared" si="136"/>
        <v>0.88791684538285531</v>
      </c>
      <c r="AC99" s="3">
        <f>+'Serie Gasto $Corrientes'!AC99*'Serie Gasto Constantes'!$AE$207</f>
        <v>30784009661.633141</v>
      </c>
      <c r="AD99" s="1">
        <f>+'Serie Gasto $Corrientes'!AD99*'Serie Gasto Constantes'!$AE$207</f>
        <v>29244148048.424461</v>
      </c>
      <c r="AE99" s="4">
        <f t="shared" si="137"/>
        <v>0.94997852358629398</v>
      </c>
      <c r="AF99" s="3">
        <f>+'Serie Gasto $Corrientes'!AF99*'Serie Gasto Constantes'!$AF$207</f>
        <v>35985308306.995003</v>
      </c>
      <c r="AG99" s="1">
        <f>+'Serie Gasto $Corrientes'!AG99*'Serie Gasto Constantes'!$AF$207</f>
        <v>35510584633.690536</v>
      </c>
      <c r="AH99" s="1">
        <f>+'Serie Gasto $Corrientes'!AH99*'Serie Gasto Constantes'!$AF$207</f>
        <v>29703456014.453117</v>
      </c>
      <c r="AI99" s="125">
        <f t="shared" si="190"/>
        <v>0.83646767072012873</v>
      </c>
      <c r="AJ99" s="1">
        <f>+'Serie Gasto $Corrientes'!AJ99*'Serie Gasto Constantes'!$AF$207</f>
        <v>21847535481.182705</v>
      </c>
      <c r="AK99" s="4">
        <f t="shared" si="138"/>
        <v>0.61524009549690539</v>
      </c>
      <c r="AL99" s="3">
        <f>+'Serie Gasto $Corrientes'!AL99*'Serie Gasto Constantes'!$AG$207</f>
        <v>39693042281.380386</v>
      </c>
      <c r="AM99" s="1">
        <f>+'Serie Gasto $Corrientes'!AM99*'Serie Gasto Constantes'!$AG$207</f>
        <v>47108234507.2463</v>
      </c>
      <c r="AN99" s="1">
        <f>+'Serie Gasto $Corrientes'!AN99*'Serie Gasto Constantes'!$AG$207</f>
        <v>40424189241.109863</v>
      </c>
      <c r="AO99" s="125">
        <f t="shared" si="83"/>
        <v>0.85811301705419929</v>
      </c>
      <c r="AP99" s="1">
        <f>+'Serie Gasto $Corrientes'!AP99*'Serie Gasto Constantes'!$AG$207</f>
        <v>22464255024.894604</v>
      </c>
      <c r="AQ99" s="4">
        <f t="shared" si="139"/>
        <v>0.4768647192974107</v>
      </c>
      <c r="AR99" s="3">
        <f>+'Serie Gasto $Corrientes'!AR99*'Serie Gasto Constantes'!$AH$207</f>
        <v>51612974968.371918</v>
      </c>
      <c r="AS99" s="1">
        <f>+'Serie Gasto $Corrientes'!AS99*'Serie Gasto Constantes'!$AH$207</f>
        <v>52559564392.607231</v>
      </c>
      <c r="AT99" s="1">
        <f>+'Serie Gasto $Corrientes'!AT99*'Serie Gasto Constantes'!$AH$207</f>
        <v>41672893697.101013</v>
      </c>
      <c r="AU99" s="125">
        <f t="shared" si="84"/>
        <v>0.79286984545409434</v>
      </c>
      <c r="AV99" s="1">
        <f>+'Serie Gasto $Corrientes'!AV99*'Serie Gasto Constantes'!$AH$207</f>
        <v>24520965610.25156</v>
      </c>
      <c r="AW99" s="4">
        <f t="shared" si="140"/>
        <v>0.46653669781366297</v>
      </c>
      <c r="AX99" s="3">
        <f>+'Serie Gasto $Corrientes'!AX99*'Serie Gasto Constantes'!$AI$207</f>
        <v>54871488538.950867</v>
      </c>
      <c r="AY99" s="1">
        <f>+'Serie Gasto $Corrientes'!AY99*'Serie Gasto Constantes'!$AI$207</f>
        <v>58190521195.487816</v>
      </c>
      <c r="AZ99" s="1">
        <f>+'Serie Gasto $Corrientes'!AZ99*'Serie Gasto Constantes'!$AI$207</f>
        <v>53636703902.112411</v>
      </c>
      <c r="BA99" s="125">
        <f t="shared" si="85"/>
        <v>0.92174297119496307</v>
      </c>
      <c r="BB99" s="1">
        <f>+'Serie Gasto $Corrientes'!BB99*'Serie Gasto Constantes'!$AI$207</f>
        <v>28503465664.343399</v>
      </c>
      <c r="BC99" s="4">
        <f t="shared" si="141"/>
        <v>0.48983004583491518</v>
      </c>
      <c r="BD99" s="3">
        <f>+'Serie Gasto $Corrientes'!BD99*'Serie Gasto Constantes'!$AJ$207</f>
        <v>38342416396.011253</v>
      </c>
      <c r="BE99" s="1">
        <f>+'Serie Gasto $Corrientes'!BE99*'Serie Gasto Constantes'!$AJ$207</f>
        <v>39518510903.062706</v>
      </c>
      <c r="BF99" s="1">
        <f>+'Serie Gasto $Corrientes'!BF99*'Serie Gasto Constantes'!$AJ$207</f>
        <v>34395150537.615349</v>
      </c>
      <c r="BG99" s="125">
        <f t="shared" si="86"/>
        <v>0.87035542968674218</v>
      </c>
      <c r="BH99" s="1">
        <f>+'Serie Gasto $Corrientes'!BH99*'Serie Gasto Constantes'!$AJ$207</f>
        <v>24042074441.587765</v>
      </c>
      <c r="BI99" s="4">
        <f t="shared" si="142"/>
        <v>0.60837500938641109</v>
      </c>
      <c r="BJ99" s="3">
        <f>+'Serie Gasto $Corrientes'!BJ99*'Serie Gasto Constantes'!$AK$207</f>
        <v>41652070357.120262</v>
      </c>
      <c r="BK99" s="1">
        <f>+'Serie Gasto $Corrientes'!BK99*'Serie Gasto Constantes'!$AK$207</f>
        <v>49976395415.507484</v>
      </c>
      <c r="BL99" s="1">
        <f>+'Serie Gasto $Corrientes'!BL99*'Serie Gasto Constantes'!$AK$207</f>
        <v>47051168909.858978</v>
      </c>
      <c r="BM99" s="125">
        <f t="shared" si="87"/>
        <v>0.94146783733944883</v>
      </c>
      <c r="BN99" s="1">
        <f>+'Serie Gasto $Corrientes'!BN99*'Serie Gasto Constantes'!$AK$207</f>
        <v>35128904140.207466</v>
      </c>
      <c r="BO99" s="4">
        <f t="shared" si="143"/>
        <v>0.70290992073644232</v>
      </c>
      <c r="BP99" s="3">
        <f>+'Serie Gasto $Corrientes'!BP99*'Serie Gasto Constantes'!$AL$207</f>
        <v>57247780613.94912</v>
      </c>
      <c r="BQ99" s="1">
        <f>+'Serie Gasto $Corrientes'!BQ99*'Serie Gasto Constantes'!$AL$207</f>
        <v>56220685563.285332</v>
      </c>
      <c r="BR99" s="1">
        <f>+'Serie Gasto $Corrientes'!BR99*'Serie Gasto Constantes'!$AL$207</f>
        <v>54297435880.339249</v>
      </c>
      <c r="BS99" s="125">
        <f t="shared" si="88"/>
        <v>0.96579106669232695</v>
      </c>
      <c r="BT99" s="1">
        <f>+'Serie Gasto $Corrientes'!BT99*'Serie Gasto Constantes'!$AL$207</f>
        <v>40537865234.127426</v>
      </c>
      <c r="BU99" s="4">
        <f t="shared" si="144"/>
        <v>0.72104893115356283</v>
      </c>
      <c r="BV99" s="3">
        <f>+'Serie Gasto $Corrientes'!BV99*'Serie Gasto Constantes'!$AM$207</f>
        <v>56890989496.159073</v>
      </c>
      <c r="BW99" s="1">
        <f>+'Serie Gasto $Corrientes'!BW99*'Serie Gasto Constantes'!$AM$207</f>
        <v>63082520828.2425</v>
      </c>
      <c r="BX99" s="1">
        <f>+'Serie Gasto $Corrientes'!BX99*'Serie Gasto Constantes'!$AM$207</f>
        <v>61034883088.805229</v>
      </c>
      <c r="BY99" s="125">
        <f t="shared" si="89"/>
        <v>0.96754033110039372</v>
      </c>
      <c r="BZ99" s="1">
        <f>+'Serie Gasto $Corrientes'!BZ99*'Serie Gasto Constantes'!$AM$207</f>
        <v>44674494771.647713</v>
      </c>
      <c r="CA99" s="4">
        <f t="shared" si="145"/>
        <v>0.70819133707869553</v>
      </c>
      <c r="CB99" s="3">
        <f>+'Serie Gasto $Corrientes'!CB99*'Serie Gasto Constantes'!$AN$207</f>
        <v>52975403787.891693</v>
      </c>
      <c r="CC99" s="1">
        <f>+'Serie Gasto $Corrientes'!CC99*'Serie Gasto Constantes'!$AN$207</f>
        <v>49826096680.764534</v>
      </c>
      <c r="CD99" s="1">
        <f>+'Serie Gasto $Corrientes'!CD99*'Serie Gasto Constantes'!$AN$207</f>
        <v>47798691616.30941</v>
      </c>
      <c r="CE99" s="125">
        <f t="shared" si="90"/>
        <v>0.95931037750268311</v>
      </c>
      <c r="CF99" s="1">
        <f>+'Serie Gasto $Corrientes'!CF99*'Serie Gasto Constantes'!$AN$207</f>
        <v>40534756330.007423</v>
      </c>
      <c r="CG99" s="4">
        <f t="shared" si="97"/>
        <v>0.81352461923143071</v>
      </c>
      <c r="CH99" s="1">
        <f>+'Serie Gasto $Corrientes'!CH99*'Serie Gasto Constantes'!$AO$207</f>
        <v>42169396531.222404</v>
      </c>
      <c r="CI99" s="1">
        <f>+'Serie Gasto $Corrientes'!CI99*'Serie Gasto Constantes'!$AO$207</f>
        <v>42767444074.787331</v>
      </c>
      <c r="CJ99" s="1">
        <f>+'Serie Gasto $Corrientes'!CJ99*'Serie Gasto Constantes'!$AO$207</f>
        <v>42316156564.63208</v>
      </c>
      <c r="CK99" s="125">
        <f t="shared" si="93"/>
        <v>0.98944787279393909</v>
      </c>
      <c r="CL99" s="1">
        <f>+'Serie Gasto $Corrientes'!CL99*'Serie Gasto Constantes'!$AO$207</f>
        <v>37327428565.33625</v>
      </c>
      <c r="CM99" s="4">
        <f t="shared" si="98"/>
        <v>0.87280007895870193</v>
      </c>
      <c r="CN99" s="1">
        <f>+'Serie Gasto $Corrientes'!CN99*'Serie Gasto Constantes'!$AP$207</f>
        <v>41498982629.11573</v>
      </c>
      <c r="CO99" s="1">
        <f>+'Serie Gasto $Corrientes'!CO99*'Serie Gasto Constantes'!$AP$207</f>
        <v>44531312323.292046</v>
      </c>
      <c r="CP99" s="1">
        <f>+'Serie Gasto $Corrientes'!CP99*'Serie Gasto Constantes'!$AP$207</f>
        <v>42622507592.766747</v>
      </c>
      <c r="CQ99" s="125">
        <f t="shared" si="94"/>
        <v>0.95713567305927116</v>
      </c>
      <c r="CR99" s="1">
        <f>+'Serie Gasto $Corrientes'!CR99*'Serie Gasto Constantes'!$AP$207</f>
        <v>37738652267.514801</v>
      </c>
      <c r="CS99" s="4">
        <f t="shared" si="99"/>
        <v>0.84746328591299225</v>
      </c>
      <c r="CT99" s="1">
        <f>+'Serie Gasto $Corrientes'!DC99*'Serie Gasto Constantes'!$AQ$207</f>
        <v>38239048144.137787</v>
      </c>
      <c r="CU99" s="1">
        <f>+'Serie Gasto $Corrientes'!DD99*'Serie Gasto Constantes'!$AQ$207</f>
        <v>44292517024.614395</v>
      </c>
      <c r="CV99" s="1">
        <f>+'Serie Gasto $Corrientes'!DE99*'Serie Gasto Constantes'!$AQ$207</f>
        <v>43171543513.4076</v>
      </c>
      <c r="CW99" s="125">
        <f t="shared" si="191"/>
        <v>0.97469158254014232</v>
      </c>
      <c r="CX99" s="1">
        <f>+'Serie Gasto $Corrientes'!DG99*'Serie Gasto Constantes'!$AQ$207</f>
        <v>36625935874.308151</v>
      </c>
      <c r="CY99" s="4">
        <f t="shared" si="100"/>
        <v>0.82691023980313094</v>
      </c>
      <c r="CZ99" s="1">
        <f>+'Serie Gasto $Corrientes'!DL99*'Serie Gasto Constantes'!$AR$207</f>
        <v>46421408279.999992</v>
      </c>
      <c r="DA99" s="1">
        <f>+'Serie Gasto $Corrientes'!DM99*'Serie Gasto Constantes'!$AR$207</f>
        <v>46421408279.999992</v>
      </c>
      <c r="DB99" s="1">
        <f>+'Serie Gasto $Corrientes'!DN99*'Serie Gasto Constantes'!$AR$207</f>
        <v>5108889856.3091993</v>
      </c>
      <c r="DC99" s="125">
        <f t="shared" si="101"/>
        <v>0.11005460725133348</v>
      </c>
      <c r="DD99" s="1">
        <f>+'Serie Gasto $Corrientes'!DP99*'Serie Gasto Constantes'!$AR$207</f>
        <v>863324324.69399989</v>
      </c>
      <c r="DE99" s="4">
        <f t="shared" si="102"/>
        <v>1.859754705171129E-2</v>
      </c>
      <c r="DF99" s="1">
        <f>+'Serie Gasto $Corrientes'!DR99*'Serie Gasto Constantes'!$AR$207</f>
        <v>46421408279.999992</v>
      </c>
      <c r="DG99" s="1">
        <f>+'Serie Gasto $Corrientes'!DS99*'Serie Gasto Constantes'!$AR$207</f>
        <v>46421408279.999992</v>
      </c>
      <c r="DH99" s="1">
        <f>+'Serie Gasto $Corrientes'!DT99*'Serie Gasto Constantes'!$AR$207</f>
        <v>8002994321.5871992</v>
      </c>
      <c r="DI99" s="125">
        <f t="shared" si="103"/>
        <v>0.17239878362404565</v>
      </c>
      <c r="DJ99" s="1">
        <f>+'Serie Gasto $Corrientes'!DV99*'Serie Gasto Constantes'!$AR$207</f>
        <v>2039833900.2443998</v>
      </c>
      <c r="DK99" s="4">
        <f t="shared" si="104"/>
        <v>4.3941663465716818E-2</v>
      </c>
      <c r="DL99" s="1">
        <f>+'Serie Gasto $Corrientes'!DX99*'Serie Gasto Constantes'!$AR$207</f>
        <v>46421408279.999992</v>
      </c>
      <c r="DM99" s="1">
        <f>+'Serie Gasto $Corrientes'!DY99*'Serie Gasto Constantes'!$AR$207</f>
        <v>46421408279.999992</v>
      </c>
      <c r="DN99" s="1">
        <f>+'Serie Gasto $Corrientes'!DZ99*'Serie Gasto Constantes'!$AR$207</f>
        <v>10242948295.850399</v>
      </c>
      <c r="DO99" s="125">
        <f t="shared" si="105"/>
        <v>0.2206513907132677</v>
      </c>
      <c r="DP99" s="1">
        <f>+'Serie Gasto $Corrientes'!EB99*'Serie Gasto Constantes'!$AR$207</f>
        <v>4385372269.6055994</v>
      </c>
      <c r="DQ99" s="4">
        <f t="shared" si="106"/>
        <v>9.4468746901307923E-2</v>
      </c>
      <c r="DR99" s="1">
        <f>+'Serie Gasto $Corrientes'!ED99*'Serie Gasto Constantes'!$AR$207</f>
        <v>46421408279.999992</v>
      </c>
      <c r="DS99" s="1">
        <f>+'Serie Gasto $Corrientes'!EE99*'Serie Gasto Constantes'!$AR$207</f>
        <v>46584605214.326393</v>
      </c>
      <c r="DT99" s="1">
        <f>+'Serie Gasto $Corrientes'!EF99*'Serie Gasto Constantes'!$AR$207</f>
        <v>13454796840.966</v>
      </c>
      <c r="DU99" s="125">
        <f t="shared" si="107"/>
        <v>0.28882496221795134</v>
      </c>
      <c r="DV99" s="1">
        <f>+'Serie Gasto $Corrientes'!EH99*'Serie Gasto Constantes'!$AR$207</f>
        <v>7398138065.1203995</v>
      </c>
      <c r="DW99" s="4">
        <f t="shared" si="108"/>
        <v>0.15881079234401699</v>
      </c>
      <c r="DX99" s="1">
        <f>+'Serie Gasto $Corrientes'!EJ99*'Serie Gasto Constantes'!$AR$207</f>
        <v>46421408279.999992</v>
      </c>
      <c r="DY99" s="1">
        <f>+'Serie Gasto $Corrientes'!EK99*'Serie Gasto Constantes'!$AR$207</f>
        <v>46152856956.242393</v>
      </c>
      <c r="DZ99" s="1">
        <f>+'Serie Gasto $Corrientes'!EL99*'Serie Gasto Constantes'!$AR$207</f>
        <v>16352099059.061998</v>
      </c>
      <c r="EA99" s="125">
        <f t="shared" si="109"/>
        <v>0.35430307325428312</v>
      </c>
      <c r="EB99" s="1">
        <f>+'Serie Gasto $Corrientes'!EN99*'Serie Gasto Constantes'!$AR$207</f>
        <v>10162526921.429998</v>
      </c>
      <c r="EC99" s="4">
        <f t="shared" si="110"/>
        <v>0.22019280260515853</v>
      </c>
      <c r="ED99" s="1">
        <f>+'Serie Gasto $Corrientes'!EP99*'Serie Gasto Constantes'!$AR$207</f>
        <v>46421408279.999992</v>
      </c>
      <c r="EE99" s="1">
        <f>+'Serie Gasto $Corrientes'!EQ99*'Serie Gasto Constantes'!$AR$207</f>
        <v>46152856956.242393</v>
      </c>
      <c r="EF99" s="1">
        <f>+'Serie Gasto $Corrientes'!ER99*'Serie Gasto Constantes'!$AR$207</f>
        <v>18483403302.8424</v>
      </c>
      <c r="EG99" s="125">
        <f t="shared" si="111"/>
        <v>0.40048232161156455</v>
      </c>
      <c r="EH99" s="1">
        <f>+'Serie Gasto $Corrientes'!ET99*'Serie Gasto Constantes'!$AR$207</f>
        <v>14378828212.850399</v>
      </c>
      <c r="EI99" s="4">
        <f t="shared" si="112"/>
        <v>0.31154795523239204</v>
      </c>
      <c r="EJ99" s="1">
        <f>+'Serie Gasto $Corrientes'!EV99*'Serie Gasto Constantes'!$AR$207</f>
        <v>46421408279.999992</v>
      </c>
      <c r="EK99" s="1">
        <f>+'Serie Gasto $Corrientes'!EW99*'Serie Gasto Constantes'!$AR$207</f>
        <v>46152856956.242393</v>
      </c>
      <c r="EL99" s="1">
        <f>+'Serie Gasto $Corrientes'!EX99*'Serie Gasto Constantes'!$AR$207</f>
        <v>24325706430.838799</v>
      </c>
      <c r="EM99" s="125">
        <f t="shared" si="113"/>
        <v>0.52706826911933202</v>
      </c>
      <c r="EN99" s="1">
        <f>+'Serie Gasto $Corrientes'!EZ99*'Serie Gasto Constantes'!$AR$207</f>
        <v>16633340678.619598</v>
      </c>
      <c r="EO99" s="4">
        <f t="shared" si="114"/>
        <v>0.36039677228193473</v>
      </c>
      <c r="EP99" s="1">
        <f>+'Serie Gasto $Corrientes'!FB99*'Serie Gasto Constantes'!$AR$207</f>
        <v>46421408279.999992</v>
      </c>
      <c r="EQ99" s="1">
        <f>+'Serie Gasto $Corrientes'!FC99*'Serie Gasto Constantes'!$AR$207</f>
        <v>46152856956.242393</v>
      </c>
      <c r="ER99" s="1">
        <f>+'Serie Gasto $Corrientes'!FD99*'Serie Gasto Constantes'!$AR$207</f>
        <v>28460721365.403599</v>
      </c>
      <c r="ES99" s="125">
        <f t="shared" si="115"/>
        <v>0.61666217960000314</v>
      </c>
      <c r="ET99" s="1">
        <f>+'Serie Gasto $Corrientes'!FF99*'Serie Gasto Constantes'!$AR$207</f>
        <v>18339908459.5896</v>
      </c>
      <c r="EU99" s="4">
        <f t="shared" si="116"/>
        <v>0.39737320003781562</v>
      </c>
      <c r="EV99" s="1">
        <f>+'Serie Gasto $Corrientes'!FH99*'Serie Gasto Constantes'!$AR$207</f>
        <v>46421408279.999992</v>
      </c>
      <c r="EW99" s="1">
        <f>+'Serie Gasto $Corrientes'!FI99*'Serie Gasto Constantes'!$AR$207</f>
        <v>46088912414.594398</v>
      </c>
      <c r="EX99" s="1">
        <f>+'Serie Gasto $Corrientes'!FJ99*'Serie Gasto Constantes'!$AR$207</f>
        <v>29985162938.717999</v>
      </c>
      <c r="EY99" s="125">
        <f t="shared" si="117"/>
        <v>0.650593849318583</v>
      </c>
      <c r="EZ99" s="1">
        <f>+'Serie Gasto $Corrientes'!FL99*'Serie Gasto Constantes'!$AR$207</f>
        <v>21445179810.709198</v>
      </c>
      <c r="FA99" s="4">
        <f t="shared" si="118"/>
        <v>0.46530019232821868</v>
      </c>
      <c r="FB99" s="1">
        <f>+'Serie Gasto $Corrientes'!FQ99*'Serie Gasto Constantes'!$AR$207</f>
        <v>46421408279.999992</v>
      </c>
      <c r="FC99" s="1">
        <f>+'Serie Gasto $Corrientes'!FR99*'Serie Gasto Constantes'!$AR$207</f>
        <v>46088912414.594398</v>
      </c>
      <c r="FD99" s="1">
        <f>+'Serie Gasto $Corrientes'!FS99*'Serie Gasto Constantes'!$AR$207</f>
        <v>33883483670.665195</v>
      </c>
      <c r="FE99" s="125">
        <f t="shared" si="78"/>
        <v>0.73517646426249228</v>
      </c>
      <c r="FF99" s="1">
        <f>+'Serie Gasto $Corrientes'!FU99*'Serie Gasto Constantes'!$AR$207</f>
        <v>24648144130.739998</v>
      </c>
      <c r="FG99" s="4">
        <f t="shared" si="79"/>
        <v>0.53479552541871178</v>
      </c>
      <c r="FH99" s="1">
        <f>+'Serie Gasto $Corrientes'!FW99*'Serie Gasto Constantes'!$AR$207</f>
        <v>46421408279.999992</v>
      </c>
      <c r="FI99" s="1">
        <f>+'Serie Gasto $Corrientes'!FX99*'Serie Gasto Constantes'!$AR$207</f>
        <v>46088912414.594398</v>
      </c>
      <c r="FJ99" s="1">
        <f>+'Serie Gasto $Corrientes'!FY99*'Serie Gasto Constantes'!$AR$207</f>
        <v>36019293089.129997</v>
      </c>
      <c r="FK99" s="125">
        <f t="shared" si="166"/>
        <v>0.78151753213695319</v>
      </c>
      <c r="FL99" s="1">
        <f>+'Serie Gasto $Corrientes'!GA99*'Serie Gasto Constantes'!$AR$207</f>
        <v>28836741853.701599</v>
      </c>
      <c r="FM99" s="4">
        <f t="shared" si="167"/>
        <v>0.6256763360849068</v>
      </c>
      <c r="FN99" s="1">
        <f>+'Serie Gasto $Corrientes'!GC99*'Serie Gasto Constantes'!$AR$207</f>
        <v>46421408279.999992</v>
      </c>
      <c r="FO99" s="1">
        <f>+'Serie Gasto $Corrientes'!GD99*'Serie Gasto Constantes'!$AR$207</f>
        <v>46024392754.781998</v>
      </c>
      <c r="FP99" s="1">
        <f>+'Serie Gasto $Corrientes'!GE99*'Serie Gasto Constantes'!$AR$207</f>
        <v>44947407132.638397</v>
      </c>
      <c r="FQ99" s="125">
        <f t="shared" si="119"/>
        <v>0.97659967774302248</v>
      </c>
      <c r="FR99" s="1">
        <f>+'Serie Gasto $Corrientes'!GG99*'Serie Gasto Constantes'!$AR$207</f>
        <v>38015898475.8228</v>
      </c>
      <c r="FS99" s="4">
        <f t="shared" si="120"/>
        <v>0.82599456940956373</v>
      </c>
      <c r="FT99" s="1">
        <f>+'Serie Gasto $Corrientes'!GI99*'Serie Gasto Constantes'!$AS$207</f>
        <v>47541250000</v>
      </c>
      <c r="FU99" s="1">
        <f>+'Serie Gasto $Corrientes'!GJ99*'Serie Gasto Constantes'!$AS$207</f>
        <v>47541250000</v>
      </c>
      <c r="FV99" s="1">
        <f>+'Serie Gasto $Corrientes'!GK99*'Serie Gasto Constantes'!$AS$207</f>
        <v>8460132235</v>
      </c>
      <c r="FW99" s="125">
        <f t="shared" si="121"/>
        <v>0.17795350847947836</v>
      </c>
      <c r="FX99" s="1">
        <f>+'Serie Gasto $Corrientes'!GM99*'Serie Gasto Constantes'!$AS$207</f>
        <v>604481909</v>
      </c>
      <c r="FY99" s="4">
        <f t="shared" si="122"/>
        <v>1.2714893045513107E-2</v>
      </c>
      <c r="FZ99" s="1">
        <f>+'Serie Gasto $Corrientes'!GO99*'Serie Gasto Constantes'!$AS$207</f>
        <v>47541250000</v>
      </c>
      <c r="GA99" s="1">
        <f>+'Serie Gasto $Corrientes'!GP99*'Serie Gasto Constantes'!$AS$207</f>
        <v>47541250000</v>
      </c>
      <c r="GB99" s="1">
        <f>+'Serie Gasto $Corrientes'!GQ99*'Serie Gasto Constantes'!$AS$207</f>
        <v>16034127991</v>
      </c>
      <c r="GC99" s="125">
        <f t="shared" si="123"/>
        <v>0.33726769891410091</v>
      </c>
      <c r="GD99" s="1">
        <f>+'Serie Gasto $Corrientes'!GS99*'Serie Gasto Constantes'!$AS$207</f>
        <v>1834935342</v>
      </c>
      <c r="GE99" s="4">
        <f t="shared" si="124"/>
        <v>3.8596699539873269E-2</v>
      </c>
      <c r="GF99" s="1">
        <f>+'Serie Gasto $Corrientes'!GU99*'Serie Gasto Constantes'!$AS$207</f>
        <v>47541250000</v>
      </c>
      <c r="GG99" s="1">
        <f>+'Serie Gasto $Corrientes'!GV99*'Serie Gasto Constantes'!$AS$207</f>
        <v>47541250000</v>
      </c>
      <c r="GH99" s="1">
        <f>+'Serie Gasto $Corrientes'!GW99*'Serie Gasto Constantes'!$AS$207</f>
        <v>18655075263</v>
      </c>
      <c r="GI99" s="125">
        <f t="shared" si="125"/>
        <v>0.39239766020035233</v>
      </c>
      <c r="GJ99" s="1">
        <f>+'Serie Gasto $Corrientes'!GY99*'Serie Gasto Constantes'!$AS$207</f>
        <v>3833912330</v>
      </c>
      <c r="GK99" s="4">
        <f t="shared" si="126"/>
        <v>8.064391091946467E-2</v>
      </c>
      <c r="GL99" s="1">
        <f>+'Serie Gasto $Corrientes'!HA99*'Serie Gasto Constantes'!$AS$207</f>
        <v>47541250000</v>
      </c>
      <c r="GM99" s="1">
        <f>+'Serie Gasto $Corrientes'!HB99*'Serie Gasto Constantes'!$AS$207</f>
        <v>47825036296</v>
      </c>
      <c r="GN99" s="1">
        <f>+'Serie Gasto $Corrientes'!HC99*'Serie Gasto Constantes'!$AS$207</f>
        <v>20053901677</v>
      </c>
      <c r="GO99" s="125">
        <f t="shared" si="127"/>
        <v>0.4193180649750447</v>
      </c>
      <c r="GP99" s="1">
        <f>+'Serie Gasto $Corrientes'!HE99*'Serie Gasto Constantes'!$AS$207</f>
        <v>7406191815</v>
      </c>
      <c r="GQ99" s="4">
        <f t="shared" si="128"/>
        <v>0.15486013997274145</v>
      </c>
      <c r="GR99" s="1">
        <f>+'Serie Gasto $Corrientes'!HG99*'Serie Gasto Constantes'!$AS$207</f>
        <v>47541250000</v>
      </c>
      <c r="GS99" s="1">
        <f>+'Serie Gasto $Corrientes'!HH99*'Serie Gasto Constantes'!$AS$207</f>
        <v>47825036296</v>
      </c>
      <c r="GT99" s="1">
        <f>+'Serie Gasto $Corrientes'!HI99*'Serie Gasto Constantes'!$AS$207</f>
        <v>23738090411</v>
      </c>
      <c r="GU99" s="125">
        <f t="shared" si="129"/>
        <v>0.49635279446688912</v>
      </c>
      <c r="GV99" s="1">
        <f>+'Serie Gasto $Corrientes'!HK99*'Serie Gasto Constantes'!$AS$207</f>
        <v>10537181303</v>
      </c>
      <c r="GW99" s="4">
        <f t="shared" si="130"/>
        <v>0.22032772202791429</v>
      </c>
      <c r="GX99" s="1">
        <f>+'Serie Gasto $Corrientes'!HM99*'Serie Gasto Constantes'!$AS$207</f>
        <v>47541250000</v>
      </c>
      <c r="GY99" s="1">
        <f>+'Serie Gasto $Corrientes'!HN99*'Serie Gasto Constantes'!$AS$207</f>
        <v>47825036296</v>
      </c>
      <c r="GZ99" s="1">
        <f>+'Serie Gasto $Corrientes'!HO99*'Serie Gasto Constantes'!$AS$207</f>
        <v>26923293624</v>
      </c>
      <c r="HA99" s="125">
        <f t="shared" si="131"/>
        <v>0.56295396112959806</v>
      </c>
      <c r="HB99" s="1">
        <f>+'Serie Gasto $Corrientes'!HQ99*'Serie Gasto Constantes'!$AS$207</f>
        <v>14353185994</v>
      </c>
      <c r="HC99" s="4">
        <f t="shared" si="132"/>
        <v>0.30011866389739622</v>
      </c>
    </row>
    <row r="100" spans="1:211" x14ac:dyDescent="0.35">
      <c r="A100" s="28" t="s">
        <v>76</v>
      </c>
      <c r="B100" s="5">
        <f>+'Serie Gasto $Corrientes'!B100*'Serie Gasto Constantes'!$V$207</f>
        <v>4448885136.9232521</v>
      </c>
      <c r="C100" s="6">
        <f>+'Serie Gasto $Corrientes'!C100*'Serie Gasto Constantes'!$V$207</f>
        <v>4147380662.5428929</v>
      </c>
      <c r="D100" s="7">
        <f t="shared" si="147"/>
        <v>0.93222920684599364</v>
      </c>
      <c r="E100" s="5">
        <f>+'Serie Gasto $Corrientes'!E100*'Serie Gasto Constantes'!$W$207</f>
        <v>4233103610.6850171</v>
      </c>
      <c r="F100" s="6">
        <f>+'Serie Gasto $Corrientes'!F100*'Serie Gasto Constantes'!$W$207</f>
        <v>4178595932.7386594</v>
      </c>
      <c r="G100" s="7">
        <f t="shared" si="148"/>
        <v>0.98712347181657167</v>
      </c>
      <c r="H100" s="5">
        <f>+'Serie Gasto $Corrientes'!H100*'Serie Gasto Constantes'!$X$207</f>
        <v>4433497669.2686796</v>
      </c>
      <c r="I100" s="6">
        <f>+'Serie Gasto $Corrientes'!I100*'Serie Gasto Constantes'!$X$207</f>
        <v>4308525431.5766106</v>
      </c>
      <c r="J100" s="7">
        <f t="shared" si="149"/>
        <v>0.97181181833965335</v>
      </c>
      <c r="K100" s="5">
        <f>+'Serie Gasto $Corrientes'!K100*'Serie Gasto Constantes'!$Y$207</f>
        <v>4324590614.8077507</v>
      </c>
      <c r="L100" s="6">
        <f>+'Serie Gasto $Corrientes'!L100*'Serie Gasto Constantes'!$Y$207</f>
        <v>4271043142.4874029</v>
      </c>
      <c r="M100" s="7">
        <f t="shared" si="150"/>
        <v>0.98761790951101891</v>
      </c>
      <c r="N100" s="5">
        <f>+'Serie Gasto $Corrientes'!N100*'Serie Gasto Constantes'!$Z$207</f>
        <v>4402071031.7303762</v>
      </c>
      <c r="O100" s="6">
        <f>+'Serie Gasto $Corrientes'!O100*'Serie Gasto Constantes'!$Z$207</f>
        <v>4244238031.8804698</v>
      </c>
      <c r="P100" s="7">
        <f t="shared" si="151"/>
        <v>0.96414573987738106</v>
      </c>
      <c r="Q100" s="5">
        <f>+'Serie Gasto $Corrientes'!Q100*'Serie Gasto Constantes'!$AA$207</f>
        <v>4699905837.216074</v>
      </c>
      <c r="R100" s="6">
        <f>+'Serie Gasto $Corrientes'!R100*'Serie Gasto Constantes'!$AA$207</f>
        <v>4586907858.6921949</v>
      </c>
      <c r="S100" s="7">
        <f t="shared" si="133"/>
        <v>0.9759573952250048</v>
      </c>
      <c r="T100" s="5">
        <f>+'Serie Gasto $Corrientes'!T100*'Serie Gasto Constantes'!$AB$207</f>
        <v>4947638012.6455011</v>
      </c>
      <c r="U100" s="6">
        <f>+'Serie Gasto $Corrientes'!U100*'Serie Gasto Constantes'!$AB$207</f>
        <v>4620311558.269474</v>
      </c>
      <c r="V100" s="7">
        <f t="shared" si="134"/>
        <v>0.93384187494327098</v>
      </c>
      <c r="W100" s="5">
        <f>+'Serie Gasto $Corrientes'!W100*'Serie Gasto Constantes'!$AC$207</f>
        <v>7194530598.975071</v>
      </c>
      <c r="X100" s="6">
        <f>+'Serie Gasto $Corrientes'!X100*'Serie Gasto Constantes'!$AC$207</f>
        <v>6886145910.4919901</v>
      </c>
      <c r="Y100" s="7">
        <f t="shared" si="135"/>
        <v>0.95713623227524902</v>
      </c>
      <c r="Z100" s="5">
        <f>+'Serie Gasto $Corrientes'!Z100*'Serie Gasto Constantes'!$AD$207</f>
        <v>8101371576.2044363</v>
      </c>
      <c r="AA100" s="6">
        <f>+'Serie Gasto $Corrientes'!AA100*'Serie Gasto Constantes'!$AD$207</f>
        <v>7553264240.315196</v>
      </c>
      <c r="AB100" s="7">
        <f t="shared" si="136"/>
        <v>0.93234388390489886</v>
      </c>
      <c r="AC100" s="5">
        <f>+'Serie Gasto $Corrientes'!AC100*'Serie Gasto Constantes'!$AE$207</f>
        <v>8746122659.9988575</v>
      </c>
      <c r="AD100" s="6">
        <f>+'Serie Gasto $Corrientes'!AD100*'Serie Gasto Constantes'!$AE$207</f>
        <v>7747050385.5991602</v>
      </c>
      <c r="AE100" s="7">
        <f t="shared" si="137"/>
        <v>0.88576969324143595</v>
      </c>
      <c r="AF100" s="5">
        <f>+'Serie Gasto $Corrientes'!AF100*'Serie Gasto Constantes'!$AF$207</f>
        <v>9402806580.1884956</v>
      </c>
      <c r="AG100" s="6">
        <f>+'Serie Gasto $Corrientes'!AG100*'Serie Gasto Constantes'!$AF$207</f>
        <v>8872118812.6531353</v>
      </c>
      <c r="AH100" s="6">
        <f>+'Serie Gasto $Corrientes'!AH100*'Serie Gasto Constantes'!$AF$207</f>
        <v>7426115493.883523</v>
      </c>
      <c r="AI100" s="126">
        <f t="shared" si="190"/>
        <v>0.83701713769800201</v>
      </c>
      <c r="AJ100" s="6">
        <f>+'Serie Gasto $Corrientes'!AJ100*'Serie Gasto Constantes'!$AF$207</f>
        <v>7094192547.3206987</v>
      </c>
      <c r="AK100" s="7">
        <f t="shared" si="138"/>
        <v>0.7996052236364537</v>
      </c>
      <c r="AL100" s="5">
        <f>+'Serie Gasto $Corrientes'!AL100*'Serie Gasto Constantes'!$AG$207</f>
        <v>8842618021.7411766</v>
      </c>
      <c r="AM100" s="6">
        <f>+'Serie Gasto $Corrientes'!AM100*'Serie Gasto Constantes'!$AG$207</f>
        <v>8842618021.7411766</v>
      </c>
      <c r="AN100" s="6">
        <f>+'Serie Gasto $Corrientes'!AN100*'Serie Gasto Constantes'!$AG$207</f>
        <v>5619784594.3468237</v>
      </c>
      <c r="AO100" s="126">
        <f t="shared" si="83"/>
        <v>0.63553402177155749</v>
      </c>
      <c r="AP100" s="6">
        <f>+'Serie Gasto $Corrientes'!AP100*'Serie Gasto Constantes'!$AG$207</f>
        <v>5208721566.7466822</v>
      </c>
      <c r="AQ100" s="7">
        <f t="shared" si="139"/>
        <v>0.58904744657522212</v>
      </c>
      <c r="AR100" s="5">
        <f>+'Serie Gasto $Corrientes'!AR100*'Serie Gasto Constantes'!$AH$207</f>
        <v>9388266908.5124779</v>
      </c>
      <c r="AS100" s="6">
        <f>+'Serie Gasto $Corrientes'!AS100*'Serie Gasto Constantes'!$AH$207</f>
        <v>9388266908.5124779</v>
      </c>
      <c r="AT100" s="6">
        <f>+'Serie Gasto $Corrientes'!AT100*'Serie Gasto Constantes'!$AH$207</f>
        <v>7013000276.8451195</v>
      </c>
      <c r="AU100" s="126">
        <f t="shared" si="84"/>
        <v>0.74699626088456539</v>
      </c>
      <c r="AV100" s="6">
        <f>+'Serie Gasto $Corrientes'!AV100*'Serie Gasto Constantes'!$AH$207</f>
        <v>6671460765.7982941</v>
      </c>
      <c r="AW100" s="7">
        <f t="shared" si="140"/>
        <v>0.71061686153694503</v>
      </c>
      <c r="AX100" s="5">
        <f>+'Serie Gasto $Corrientes'!AX100*'Serie Gasto Constantes'!$AI$207</f>
        <v>9460113760.0752296</v>
      </c>
      <c r="AY100" s="6">
        <f>+'Serie Gasto $Corrientes'!AY100*'Serie Gasto Constantes'!$AI$207</f>
        <v>9460113760.0752296</v>
      </c>
      <c r="AZ100" s="6">
        <f>+'Serie Gasto $Corrientes'!AZ100*'Serie Gasto Constantes'!$AI$207</f>
        <v>7322637913.1512938</v>
      </c>
      <c r="BA100" s="126">
        <f t="shared" si="85"/>
        <v>0.77405389605939179</v>
      </c>
      <c r="BB100" s="6">
        <f>+'Serie Gasto $Corrientes'!BB100*'Serie Gasto Constantes'!$AI$207</f>
        <v>6495048039.8345213</v>
      </c>
      <c r="BC100" s="7">
        <f t="shared" si="141"/>
        <v>0.68657187477446047</v>
      </c>
      <c r="BD100" s="5">
        <f>+'Serie Gasto $Corrientes'!BD100*'Serie Gasto Constantes'!$AJ$207</f>
        <v>9846967202.770401</v>
      </c>
      <c r="BE100" s="6">
        <f>+'Serie Gasto $Corrientes'!BE100*'Serie Gasto Constantes'!$AJ$207</f>
        <v>9846967202.770401</v>
      </c>
      <c r="BF100" s="6">
        <f>+'Serie Gasto $Corrientes'!BF100*'Serie Gasto Constantes'!$AJ$207</f>
        <v>6460611211.4388046</v>
      </c>
      <c r="BG100" s="126">
        <f t="shared" si="86"/>
        <v>0.65610162788204884</v>
      </c>
      <c r="BH100" s="6">
        <f>+'Serie Gasto $Corrientes'!BH100*'Serie Gasto Constantes'!$AJ$207</f>
        <v>5917202072.2452869</v>
      </c>
      <c r="BI100" s="7">
        <f t="shared" si="142"/>
        <v>0.60091619585982858</v>
      </c>
      <c r="BJ100" s="5">
        <f>+'Serie Gasto $Corrientes'!BJ100*'Serie Gasto Constantes'!$AK$207</f>
        <v>8890844794.0794048</v>
      </c>
      <c r="BK100" s="6">
        <f>+'Serie Gasto $Corrientes'!BK100*'Serie Gasto Constantes'!$AK$207</f>
        <v>8890844794.0794048</v>
      </c>
      <c r="BL100" s="6">
        <f>+'Serie Gasto $Corrientes'!BL100*'Serie Gasto Constantes'!$AK$207</f>
        <v>7760003599.3960257</v>
      </c>
      <c r="BM100" s="126">
        <f t="shared" si="87"/>
        <v>0.87280835276345958</v>
      </c>
      <c r="BN100" s="6">
        <f>+'Serie Gasto $Corrientes'!BN100*'Serie Gasto Constantes'!$AK$207</f>
        <v>7353471997.7713308</v>
      </c>
      <c r="BO100" s="7">
        <f t="shared" si="143"/>
        <v>0.82708360882288234</v>
      </c>
      <c r="BP100" s="5">
        <f>+'Serie Gasto $Corrientes'!BP100*'Serie Gasto Constantes'!$AL$207</f>
        <v>8972279413.718399</v>
      </c>
      <c r="BQ100" s="6">
        <f>+'Serie Gasto $Corrientes'!BQ100*'Serie Gasto Constantes'!$AL$207</f>
        <v>8945022270.0383987</v>
      </c>
      <c r="BR100" s="6">
        <f>+'Serie Gasto $Corrientes'!BR100*'Serie Gasto Constantes'!$AL$207</f>
        <v>8671344382.4907112</v>
      </c>
      <c r="BS100" s="126">
        <f t="shared" si="88"/>
        <v>0.96940444872179032</v>
      </c>
      <c r="BT100" s="6">
        <f>+'Serie Gasto $Corrientes'!BT100*'Serie Gasto Constantes'!$AL$207</f>
        <v>8438776071.8697815</v>
      </c>
      <c r="BU100" s="7">
        <f t="shared" si="144"/>
        <v>0.94340470231535334</v>
      </c>
      <c r="BV100" s="5">
        <f>+'Serie Gasto $Corrientes'!BV100*'Serie Gasto Constantes'!$AM$207</f>
        <v>9164492431.9075146</v>
      </c>
      <c r="BW100" s="6">
        <f>+'Serie Gasto $Corrientes'!BW100*'Serie Gasto Constantes'!$AM$207</f>
        <v>9164492431.9075146</v>
      </c>
      <c r="BX100" s="6">
        <f>+'Serie Gasto $Corrientes'!BX100*'Serie Gasto Constantes'!$AM$207</f>
        <v>8503794430.9269571</v>
      </c>
      <c r="BY100" s="126">
        <f t="shared" si="89"/>
        <v>0.92790675469595663</v>
      </c>
      <c r="BZ100" s="6">
        <f>+'Serie Gasto $Corrientes'!BZ100*'Serie Gasto Constantes'!$AM$207</f>
        <v>8082566259.856658</v>
      </c>
      <c r="CA100" s="7">
        <f t="shared" si="145"/>
        <v>0.88194368863419281</v>
      </c>
      <c r="CB100" s="5">
        <f>+'Serie Gasto $Corrientes'!CB100*'Serie Gasto Constantes'!$AN$207</f>
        <v>9625117848.4004555</v>
      </c>
      <c r="CC100" s="6">
        <f>+'Serie Gasto $Corrientes'!CC100*'Serie Gasto Constantes'!$AN$207</f>
        <v>9345173097.5472126</v>
      </c>
      <c r="CD100" s="6">
        <f>+'Serie Gasto $Corrientes'!CD100*'Serie Gasto Constantes'!$AN$207</f>
        <v>8721841587.5600395</v>
      </c>
      <c r="CE100" s="126">
        <f t="shared" si="90"/>
        <v>0.93329909425104429</v>
      </c>
      <c r="CF100" s="6">
        <f>+'Serie Gasto $Corrientes'!CF100*'Serie Gasto Constantes'!$AN$207</f>
        <v>8389960909.4116316</v>
      </c>
      <c r="CG100" s="7">
        <f t="shared" si="97"/>
        <v>0.89778550079652442</v>
      </c>
      <c r="CH100" s="6">
        <f>+'Serie Gasto $Corrientes'!CH100*'Serie Gasto Constantes'!$AO$207</f>
        <v>9135377043.7078171</v>
      </c>
      <c r="CI100" s="6">
        <f>+'Serie Gasto $Corrientes'!CI100*'Serie Gasto Constantes'!$AO$207</f>
        <v>9135377043.7078171</v>
      </c>
      <c r="CJ100" s="6">
        <f>+'Serie Gasto $Corrientes'!CJ100*'Serie Gasto Constantes'!$AO$207</f>
        <v>8931642168.2842464</v>
      </c>
      <c r="CK100" s="126">
        <f t="shared" si="93"/>
        <v>0.97769825214122963</v>
      </c>
      <c r="CL100" s="6">
        <f>+'Serie Gasto $Corrientes'!CL100*'Serie Gasto Constantes'!$AO$207</f>
        <v>8688320515.3823776</v>
      </c>
      <c r="CM100" s="7">
        <f t="shared" si="98"/>
        <v>0.95106315522758211</v>
      </c>
      <c r="CN100" s="6">
        <f>+'Serie Gasto $Corrientes'!CN100*'Serie Gasto Constantes'!$AP$207</f>
        <v>8643074041.5421085</v>
      </c>
      <c r="CO100" s="6">
        <f>+'Serie Gasto $Corrientes'!CO100*'Serie Gasto Constantes'!$AP$207</f>
        <v>8643074041.5421085</v>
      </c>
      <c r="CP100" s="6">
        <f>+'Serie Gasto $Corrientes'!CP100*'Serie Gasto Constantes'!$AP$207</f>
        <v>8391530830.1306658</v>
      </c>
      <c r="CQ100" s="126">
        <f t="shared" si="94"/>
        <v>0.97089655715056655</v>
      </c>
      <c r="CR100" s="6">
        <f>+'Serie Gasto $Corrientes'!CR100*'Serie Gasto Constantes'!$AP$207</f>
        <v>7977375563.5727091</v>
      </c>
      <c r="CS100" s="7">
        <f t="shared" si="99"/>
        <v>0.92297896850474914</v>
      </c>
      <c r="CT100" s="6">
        <f>+'Serie Gasto $Corrientes'!DC100*'Serie Gasto Constantes'!$AQ$207</f>
        <v>14912820748.111298</v>
      </c>
      <c r="CU100" s="6">
        <f>+'Serie Gasto $Corrientes'!DD100*'Serie Gasto Constantes'!$AQ$207</f>
        <v>14912820748.111298</v>
      </c>
      <c r="CV100" s="6">
        <f>+'Serie Gasto $Corrientes'!DE100*'Serie Gasto Constantes'!$AQ$207</f>
        <v>14674502180.317631</v>
      </c>
      <c r="CW100" s="126">
        <f t="shared" si="191"/>
        <v>0.98401921596061226</v>
      </c>
      <c r="CX100" s="6">
        <f>+'Serie Gasto $Corrientes'!DG100*'Serie Gasto Constantes'!$AQ$207</f>
        <v>14221341440.630087</v>
      </c>
      <c r="CY100" s="7">
        <f t="shared" si="100"/>
        <v>0.95363189036059548</v>
      </c>
      <c r="CZ100" s="6">
        <f>+'Serie Gasto $Corrientes'!DL100*'Serie Gasto Constantes'!$AR$207</f>
        <v>16964641199.999998</v>
      </c>
      <c r="DA100" s="6">
        <f>+'Serie Gasto $Corrientes'!DM100*'Serie Gasto Constantes'!$AR$207</f>
        <v>16964641199.999998</v>
      </c>
      <c r="DB100" s="6">
        <f>+'Serie Gasto $Corrientes'!DN100*'Serie Gasto Constantes'!$AR$207</f>
        <v>1044605127.5555999</v>
      </c>
      <c r="DC100" s="126">
        <f t="shared" si="101"/>
        <v>6.1575432998582959E-2</v>
      </c>
      <c r="DD100" s="6">
        <f>+'Serie Gasto $Corrientes'!DP100*'Serie Gasto Constantes'!$AR$207</f>
        <v>852734329.02839994</v>
      </c>
      <c r="DE100" s="7">
        <f t="shared" si="102"/>
        <v>5.0265391349886022E-2</v>
      </c>
      <c r="DF100" s="6">
        <f>+'Serie Gasto $Corrientes'!DR100*'Serie Gasto Constantes'!$AR$207</f>
        <v>16964641199.999998</v>
      </c>
      <c r="DG100" s="6">
        <f>+'Serie Gasto $Corrientes'!DS100*'Serie Gasto Constantes'!$AR$207</f>
        <v>16964641199.999998</v>
      </c>
      <c r="DH100" s="6">
        <f>+'Serie Gasto $Corrientes'!DT100*'Serie Gasto Constantes'!$AR$207</f>
        <v>2006418229.1243999</v>
      </c>
      <c r="DI100" s="126">
        <f t="shared" si="103"/>
        <v>0.1182705962047933</v>
      </c>
      <c r="DJ100" s="6">
        <f>+'Serie Gasto $Corrientes'!DV100*'Serie Gasto Constantes'!$AR$207</f>
        <v>1773465707.6759999</v>
      </c>
      <c r="DK100" s="7">
        <f t="shared" si="104"/>
        <v>0.10453894584437189</v>
      </c>
      <c r="DL100" s="6">
        <f>+'Serie Gasto $Corrientes'!DX100*'Serie Gasto Constantes'!$AR$207</f>
        <v>16964641199.999998</v>
      </c>
      <c r="DM100" s="6">
        <f>+'Serie Gasto $Corrientes'!DY100*'Serie Gasto Constantes'!$AR$207</f>
        <v>16964641199.999998</v>
      </c>
      <c r="DN100" s="6">
        <f>+'Serie Gasto $Corrientes'!DZ100*'Serie Gasto Constantes'!$AR$207</f>
        <v>3160812030.1055999</v>
      </c>
      <c r="DO100" s="126">
        <f t="shared" si="105"/>
        <v>0.18631764697184403</v>
      </c>
      <c r="DP100" s="6">
        <f>+'Serie Gasto $Corrientes'!EB100*'Serie Gasto Constantes'!$AR$207</f>
        <v>2662918937.0003996</v>
      </c>
      <c r="DQ100" s="7">
        <f t="shared" si="106"/>
        <v>0.15696877438235474</v>
      </c>
      <c r="DR100" s="6">
        <f>+'Serie Gasto $Corrientes'!ED100*'Serie Gasto Constantes'!$AR$207</f>
        <v>16964641199.999998</v>
      </c>
      <c r="DS100" s="6">
        <f>+'Serie Gasto $Corrientes'!EE100*'Serie Gasto Constantes'!$AR$207</f>
        <v>16964641199.999998</v>
      </c>
      <c r="DT100" s="6">
        <f>+'Serie Gasto $Corrientes'!EF100*'Serie Gasto Constantes'!$AR$207</f>
        <v>4277451347.6759996</v>
      </c>
      <c r="DU100" s="126">
        <f t="shared" si="107"/>
        <v>0.25213921693056496</v>
      </c>
      <c r="DV100" s="6">
        <f>+'Serie Gasto $Corrientes'!EH100*'Serie Gasto Constantes'!$AR$207</f>
        <v>3824043232.3079996</v>
      </c>
      <c r="DW100" s="7">
        <f t="shared" si="108"/>
        <v>0.22541256176452468</v>
      </c>
      <c r="DX100" s="6">
        <f>+'Serie Gasto $Corrientes'!EJ100*'Serie Gasto Constantes'!$AR$207</f>
        <v>16964641199.999998</v>
      </c>
      <c r="DY100" s="6">
        <f>+'Serie Gasto $Corrientes'!EK100*'Serie Gasto Constantes'!$AR$207</f>
        <v>16532892941.915998</v>
      </c>
      <c r="DZ100" s="6">
        <f>+'Serie Gasto $Corrientes'!EL100*'Serie Gasto Constantes'!$AR$207</f>
        <v>5337921587.9807997</v>
      </c>
      <c r="EA100" s="126">
        <f t="shared" si="109"/>
        <v>0.32286676062889857</v>
      </c>
      <c r="EB100" s="6">
        <f>+'Serie Gasto $Corrientes'!EN100*'Serie Gasto Constantes'!$AR$207</f>
        <v>4872898366.7363997</v>
      </c>
      <c r="EC100" s="7">
        <f t="shared" si="110"/>
        <v>0.2947396069070341</v>
      </c>
      <c r="ED100" s="6">
        <f>+'Serie Gasto $Corrientes'!EP100*'Serie Gasto Constantes'!$AR$207</f>
        <v>16964641199.999998</v>
      </c>
      <c r="EE100" s="6">
        <f>+'Serie Gasto $Corrientes'!EQ100*'Serie Gasto Constantes'!$AR$207</f>
        <v>16532892941.915998</v>
      </c>
      <c r="EF100" s="6">
        <f>+'Serie Gasto $Corrientes'!ER100*'Serie Gasto Constantes'!$AR$207</f>
        <v>7469225831.761199</v>
      </c>
      <c r="EG100" s="126">
        <f t="shared" si="111"/>
        <v>0.45177972530290816</v>
      </c>
      <c r="EH100" s="6">
        <f>+'Serie Gasto $Corrientes'!ET100*'Serie Gasto Constantes'!$AR$207</f>
        <v>6865424732.9147997</v>
      </c>
      <c r="EI100" s="7">
        <f t="shared" si="112"/>
        <v>0.41525852475030695</v>
      </c>
      <c r="EJ100" s="6">
        <f>+'Serie Gasto $Corrientes'!EV100*'Serie Gasto Constantes'!$AR$207</f>
        <v>16964641199.999998</v>
      </c>
      <c r="EK100" s="6">
        <f>+'Serie Gasto $Corrientes'!EW100*'Serie Gasto Constantes'!$AR$207</f>
        <v>16532892941.915998</v>
      </c>
      <c r="EL100" s="6">
        <f>+'Serie Gasto $Corrientes'!EX100*'Serie Gasto Constantes'!$AR$207</f>
        <v>8582585611.7039995</v>
      </c>
      <c r="EM100" s="126">
        <f t="shared" si="113"/>
        <v>0.51912182833679943</v>
      </c>
      <c r="EN100" s="6">
        <f>+'Serie Gasto $Corrientes'!EZ100*'Serie Gasto Constantes'!$AR$207</f>
        <v>7948565845.1471996</v>
      </c>
      <c r="EO100" s="7">
        <f t="shared" si="114"/>
        <v>0.48077283709949675</v>
      </c>
      <c r="EP100" s="6">
        <f>+'Serie Gasto $Corrientes'!FB100*'Serie Gasto Constantes'!$AR$207</f>
        <v>16964641199.999998</v>
      </c>
      <c r="EQ100" s="6">
        <f>+'Serie Gasto $Corrientes'!FC100*'Serie Gasto Constantes'!$AR$207</f>
        <v>16532892941.915998</v>
      </c>
      <c r="ER100" s="6">
        <f>+'Serie Gasto $Corrientes'!FD100*'Serie Gasto Constantes'!$AR$207</f>
        <v>9561962988.8483982</v>
      </c>
      <c r="ES100" s="126">
        <f t="shared" si="115"/>
        <v>0.57835994114531908</v>
      </c>
      <c r="ET100" s="6">
        <f>+'Serie Gasto $Corrientes'!FF100*'Serie Gasto Constantes'!$AR$207</f>
        <v>9086008381.3979988</v>
      </c>
      <c r="EU100" s="7">
        <f t="shared" si="116"/>
        <v>0.5495715972588292</v>
      </c>
      <c r="EV100" s="6">
        <f>+'Serie Gasto $Corrientes'!FH100*'Serie Gasto Constantes'!$AR$207</f>
        <v>16964641199.999998</v>
      </c>
      <c r="EW100" s="6">
        <f>+'Serie Gasto $Corrientes'!FI100*'Serie Gasto Constantes'!$AR$207</f>
        <v>16532892941.915998</v>
      </c>
      <c r="EX100" s="6">
        <f>+'Serie Gasto $Corrientes'!FJ100*'Serie Gasto Constantes'!$AR$207</f>
        <v>10590524365.387199</v>
      </c>
      <c r="EY100" s="126">
        <f t="shared" si="117"/>
        <v>0.64057297186851936</v>
      </c>
      <c r="EZ100" s="6">
        <f>+'Serie Gasto $Corrientes'!FL100*'Serie Gasto Constantes'!$AR$207</f>
        <v>10206284907.171598</v>
      </c>
      <c r="FA100" s="7">
        <f t="shared" si="118"/>
        <v>0.61733206299881782</v>
      </c>
      <c r="FB100" s="6">
        <f>+'Serie Gasto $Corrientes'!FQ100*'Serie Gasto Constantes'!$AR$207</f>
        <v>16964641199.999998</v>
      </c>
      <c r="FC100" s="6">
        <f>+'Serie Gasto $Corrientes'!FR100*'Serie Gasto Constantes'!$AR$207</f>
        <v>16532892941.915998</v>
      </c>
      <c r="FD100" s="6">
        <f>+'Serie Gasto $Corrientes'!FS100*'Serie Gasto Constantes'!$AR$207</f>
        <v>11642552666.393999</v>
      </c>
      <c r="FE100" s="126">
        <f t="shared" si="78"/>
        <v>0.70420541083142962</v>
      </c>
      <c r="FF100" s="6">
        <f>+'Serie Gasto $Corrientes'!FU100*'Serie Gasto Constantes'!$AR$207</f>
        <v>11247431661.2892</v>
      </c>
      <c r="FG100" s="7">
        <f t="shared" si="79"/>
        <v>0.68030632635220667</v>
      </c>
      <c r="FH100" s="6">
        <f>+'Serie Gasto $Corrientes'!FW100*'Serie Gasto Constantes'!$AR$207</f>
        <v>16964641199.999998</v>
      </c>
      <c r="FI100" s="6">
        <f>+'Serie Gasto $Corrientes'!FX100*'Serie Gasto Constantes'!$AR$207</f>
        <v>16532892941.915998</v>
      </c>
      <c r="FJ100" s="6">
        <f>+'Serie Gasto $Corrientes'!FY100*'Serie Gasto Constantes'!$AR$207</f>
        <v>12694282523.083199</v>
      </c>
      <c r="FK100" s="126">
        <f t="shared" si="166"/>
        <v>0.76781979824591162</v>
      </c>
      <c r="FL100" s="6">
        <f>+'Serie Gasto $Corrientes'!GA100*'Serie Gasto Constantes'!$AR$207</f>
        <v>12378996028.276798</v>
      </c>
      <c r="FM100" s="7">
        <f t="shared" si="167"/>
        <v>0.7487495426098244</v>
      </c>
      <c r="FN100" s="6">
        <f>+'Serie Gasto $Corrientes'!GC100*'Serie Gasto Constantes'!$AR$207</f>
        <v>16964641199.999998</v>
      </c>
      <c r="FO100" s="6">
        <f>+'Serie Gasto $Corrientes'!GD100*'Serie Gasto Constantes'!$AR$207</f>
        <v>16532892941.915998</v>
      </c>
      <c r="FP100" s="6">
        <f>+'Serie Gasto $Corrientes'!GE100*'Serie Gasto Constantes'!$AR$207</f>
        <v>16157563045.478399</v>
      </c>
      <c r="FQ100" s="126">
        <f t="shared" si="119"/>
        <v>0.97729799026968711</v>
      </c>
      <c r="FR100" s="6">
        <f>+'Serie Gasto $Corrientes'!GG100*'Serie Gasto Constantes'!$AR$207</f>
        <v>15505877334.651598</v>
      </c>
      <c r="FS100" s="7">
        <f t="shared" si="120"/>
        <v>0.93788046587656793</v>
      </c>
      <c r="FT100" s="6">
        <f>+'Serie Gasto $Corrientes'!GI100*'Serie Gasto Constantes'!$AS$207</f>
        <v>17162763000</v>
      </c>
      <c r="FU100" s="6">
        <f>+'Serie Gasto $Corrientes'!GJ100*'Serie Gasto Constantes'!$AS$207</f>
        <v>17162763000</v>
      </c>
      <c r="FV100" s="6">
        <f>+'Serie Gasto $Corrientes'!GK100*'Serie Gasto Constantes'!$AS$207</f>
        <v>1381053422</v>
      </c>
      <c r="FW100" s="126">
        <f t="shared" si="121"/>
        <v>8.0468012172632108E-2</v>
      </c>
      <c r="FX100" s="6">
        <f>+'Serie Gasto $Corrientes'!GM100*'Serie Gasto Constantes'!$AS$207</f>
        <v>598802809</v>
      </c>
      <c r="FY100" s="7">
        <f t="shared" si="122"/>
        <v>3.4889650867986698E-2</v>
      </c>
      <c r="FZ100" s="6">
        <f>+'Serie Gasto $Corrientes'!GO100*'Serie Gasto Constantes'!$AS$207</f>
        <v>17162763000</v>
      </c>
      <c r="GA100" s="6">
        <f>+'Serie Gasto $Corrientes'!GP100*'Serie Gasto Constantes'!$AS$207</f>
        <v>17162763000</v>
      </c>
      <c r="GB100" s="6">
        <f>+'Serie Gasto $Corrientes'!GQ100*'Serie Gasto Constantes'!$AS$207</f>
        <v>2447160890</v>
      </c>
      <c r="GC100" s="126">
        <f t="shared" si="123"/>
        <v>0.14258548521587114</v>
      </c>
      <c r="GD100" s="6">
        <f>+'Serie Gasto $Corrientes'!GS100*'Serie Gasto Constantes'!$AS$207</f>
        <v>1747135086</v>
      </c>
      <c r="GE100" s="7">
        <f t="shared" si="124"/>
        <v>0.10179800804800486</v>
      </c>
      <c r="GF100" s="6">
        <f>+'Serie Gasto $Corrientes'!GU100*'Serie Gasto Constantes'!$AS$207</f>
        <v>17162763000</v>
      </c>
      <c r="GG100" s="6">
        <f>+'Serie Gasto $Corrientes'!GV100*'Serie Gasto Constantes'!$AS$207</f>
        <v>17162763000</v>
      </c>
      <c r="GH100" s="6">
        <f>+'Serie Gasto $Corrientes'!GW100*'Serie Gasto Constantes'!$AS$207</f>
        <v>3522696231</v>
      </c>
      <c r="GI100" s="126">
        <f t="shared" si="125"/>
        <v>0.20525227965916676</v>
      </c>
      <c r="GJ100" s="6">
        <f>+'Serie Gasto $Corrientes'!GY100*'Serie Gasto Constantes'!$AS$207</f>
        <v>2797895753</v>
      </c>
      <c r="GK100" s="7">
        <f t="shared" si="126"/>
        <v>0.16302128934601032</v>
      </c>
      <c r="GL100" s="6">
        <f>+'Serie Gasto $Corrientes'!HA100*'Serie Gasto Constantes'!$AS$207</f>
        <v>17162763000</v>
      </c>
      <c r="GM100" s="6">
        <f>+'Serie Gasto $Corrientes'!HB100*'Serie Gasto Constantes'!$AS$207</f>
        <v>17162763000</v>
      </c>
      <c r="GN100" s="6">
        <f>+'Serie Gasto $Corrientes'!HC100*'Serie Gasto Constantes'!$AS$207</f>
        <v>4521549815</v>
      </c>
      <c r="GO100" s="126">
        <f t="shared" si="127"/>
        <v>0.26345115964137011</v>
      </c>
      <c r="GP100" s="6">
        <f>+'Serie Gasto $Corrientes'!HE100*'Serie Gasto Constantes'!$AS$207</f>
        <v>3882298741</v>
      </c>
      <c r="GQ100" s="7">
        <f t="shared" si="128"/>
        <v>0.22620476324237537</v>
      </c>
      <c r="GR100" s="6">
        <f>+'Serie Gasto $Corrientes'!HG100*'Serie Gasto Constantes'!$AS$207</f>
        <v>17162763000</v>
      </c>
      <c r="GS100" s="6">
        <f>+'Serie Gasto $Corrientes'!HH100*'Serie Gasto Constantes'!$AS$207</f>
        <v>17162763000</v>
      </c>
      <c r="GT100" s="6">
        <f>+'Serie Gasto $Corrientes'!HI100*'Serie Gasto Constantes'!$AS$207</f>
        <v>6109122044</v>
      </c>
      <c r="GU100" s="126">
        <f t="shared" si="129"/>
        <v>0.35595212985228541</v>
      </c>
      <c r="GV100" s="6">
        <f>+'Serie Gasto $Corrientes'!HK100*'Serie Gasto Constantes'!$AS$207</f>
        <v>5491757354</v>
      </c>
      <c r="GW100" s="7">
        <f t="shared" si="130"/>
        <v>0.31998095842726487</v>
      </c>
      <c r="GX100" s="6">
        <f>+'Serie Gasto $Corrientes'!HM100*'Serie Gasto Constantes'!$AS$207</f>
        <v>17162763000</v>
      </c>
      <c r="GY100" s="6">
        <f>+'Serie Gasto $Corrientes'!HN100*'Serie Gasto Constantes'!$AS$207</f>
        <v>17162763000</v>
      </c>
      <c r="GZ100" s="6">
        <f>+'Serie Gasto $Corrientes'!HO100*'Serie Gasto Constantes'!$AS$207</f>
        <v>8225156761</v>
      </c>
      <c r="HA100" s="126">
        <f t="shared" si="131"/>
        <v>0.47924432452979743</v>
      </c>
      <c r="HB100" s="6">
        <f>+'Serie Gasto $Corrientes'!HQ100*'Serie Gasto Constantes'!$AS$207</f>
        <v>7467537229</v>
      </c>
      <c r="HC100" s="7">
        <f t="shared" si="132"/>
        <v>0.43510110982712979</v>
      </c>
    </row>
    <row r="101" spans="1:211" x14ac:dyDescent="0.35">
      <c r="A101" s="28" t="s">
        <v>185</v>
      </c>
      <c r="B101" s="5">
        <f>+'Serie Gasto $Corrientes'!B101*'Serie Gasto Constantes'!$V$207</f>
        <v>1823204873.3610353</v>
      </c>
      <c r="C101" s="6">
        <f>+'Serie Gasto $Corrientes'!C101*'Serie Gasto Constantes'!$V$207</f>
        <v>1822283400.8832259</v>
      </c>
      <c r="D101" s="7">
        <f t="shared" si="147"/>
        <v>0.99949458643333333</v>
      </c>
      <c r="E101" s="5">
        <f>+'Serie Gasto $Corrientes'!E101*'Serie Gasto Constantes'!$W$207</f>
        <v>8634870001.4489536</v>
      </c>
      <c r="F101" s="6">
        <f>+'Serie Gasto $Corrientes'!F101*'Serie Gasto Constantes'!$W$207</f>
        <v>6843788007.2994156</v>
      </c>
      <c r="G101" s="7">
        <f t="shared" si="148"/>
        <v>0.79257568511755361</v>
      </c>
      <c r="H101" s="5">
        <f>+'Serie Gasto $Corrientes'!H101*'Serie Gasto Constantes'!$X$207</f>
        <v>6588506848.963376</v>
      </c>
      <c r="I101" s="6">
        <f>+'Serie Gasto $Corrientes'!I101*'Serie Gasto Constantes'!$X$207</f>
        <v>6136205971.2261391</v>
      </c>
      <c r="J101" s="7">
        <f t="shared" si="149"/>
        <v>0.93135001782560167</v>
      </c>
      <c r="K101" s="5">
        <f>+'Serie Gasto $Corrientes'!K101*'Serie Gasto Constantes'!$Y$207</f>
        <v>5308859265.6945553</v>
      </c>
      <c r="L101" s="6">
        <f>+'Serie Gasto $Corrientes'!L101*'Serie Gasto Constantes'!$Y$207</f>
        <v>5252435564.5996189</v>
      </c>
      <c r="M101" s="7">
        <f t="shared" si="150"/>
        <v>0.98937178435685003</v>
      </c>
      <c r="N101" s="5">
        <f>+'Serie Gasto $Corrientes'!N101*'Serie Gasto Constantes'!$Z$207</f>
        <v>12724091049.330452</v>
      </c>
      <c r="O101" s="6">
        <f>+'Serie Gasto $Corrientes'!O101*'Serie Gasto Constantes'!$Z$207</f>
        <v>10824068774.904369</v>
      </c>
      <c r="P101" s="7">
        <f t="shared" si="151"/>
        <v>0.85067520602769797</v>
      </c>
      <c r="Q101" s="5">
        <f>+'Serie Gasto $Corrientes'!Q101*'Serie Gasto Constantes'!$AA$207</f>
        <v>20812356892.545795</v>
      </c>
      <c r="R101" s="6">
        <f>+'Serie Gasto $Corrientes'!R101*'Serie Gasto Constantes'!$AA$207</f>
        <v>20339218931.961422</v>
      </c>
      <c r="S101" s="7">
        <f t="shared" si="133"/>
        <v>0.97726648822009032</v>
      </c>
      <c r="T101" s="5">
        <f>+'Serie Gasto $Corrientes'!T101*'Serie Gasto Constantes'!$AB$207</f>
        <v>34230805857.083157</v>
      </c>
      <c r="U101" s="6">
        <f>+'Serie Gasto $Corrientes'!U101*'Serie Gasto Constantes'!$AB$207</f>
        <v>26057627795.993279</v>
      </c>
      <c r="V101" s="7">
        <f t="shared" si="134"/>
        <v>0.76123325593871005</v>
      </c>
      <c r="W101" s="5">
        <f>+'Serie Gasto $Corrientes'!W101*'Serie Gasto Constantes'!$AC$207</f>
        <v>36194581590.258873</v>
      </c>
      <c r="X101" s="6">
        <f>+'Serie Gasto $Corrientes'!X101*'Serie Gasto Constantes'!$AC$207</f>
        <v>35731004781.199898</v>
      </c>
      <c r="Y101" s="7">
        <f t="shared" si="135"/>
        <v>0.98719209371427741</v>
      </c>
      <c r="Z101" s="5">
        <f>+'Serie Gasto $Corrientes'!Z101*'Serie Gasto Constantes'!$AD$207</f>
        <v>31372745484.337933</v>
      </c>
      <c r="AA101" s="6">
        <f>+'Serie Gasto $Corrientes'!AA101*'Serie Gasto Constantes'!$AD$207</f>
        <v>27496469254.355137</v>
      </c>
      <c r="AB101" s="7">
        <f t="shared" si="136"/>
        <v>0.87644446891274053</v>
      </c>
      <c r="AC101" s="5">
        <f>+'Serie Gasto $Corrientes'!AC101*'Serie Gasto Constantes'!$AE$207</f>
        <v>22037887001.634281</v>
      </c>
      <c r="AD101" s="6">
        <f>+'Serie Gasto $Corrientes'!AD101*'Serie Gasto Constantes'!$AE$207</f>
        <v>21497097662.825302</v>
      </c>
      <c r="AE101" s="7">
        <f t="shared" si="137"/>
        <v>0.97546092605117385</v>
      </c>
      <c r="AF101" s="5">
        <f>+'Serie Gasto $Corrientes'!AF101*'Serie Gasto Constantes'!$AF$207</f>
        <v>26582501726.806511</v>
      </c>
      <c r="AG101" s="6">
        <f>+'Serie Gasto $Corrientes'!AG101*'Serie Gasto Constantes'!$AF$207</f>
        <v>26638465821.037403</v>
      </c>
      <c r="AH101" s="6">
        <f>+'Serie Gasto $Corrientes'!AH101*'Serie Gasto Constantes'!$AF$207</f>
        <v>22277340520.569592</v>
      </c>
      <c r="AI101" s="126">
        <f t="shared" si="190"/>
        <v>0.83628466707629734</v>
      </c>
      <c r="AJ101" s="6">
        <f>+'Serie Gasto $Corrientes'!AJ101*'Serie Gasto Constantes'!$AF$207</f>
        <v>14753342933.862007</v>
      </c>
      <c r="AK101" s="7">
        <f t="shared" si="138"/>
        <v>0.55383605921519452</v>
      </c>
      <c r="AL101" s="5">
        <f>+'Serie Gasto $Corrientes'!AL101*'Serie Gasto Constantes'!$AG$207</f>
        <v>30850424259.639214</v>
      </c>
      <c r="AM101" s="6">
        <f>+'Serie Gasto $Corrientes'!AM101*'Serie Gasto Constantes'!$AG$207</f>
        <v>38265616485.505127</v>
      </c>
      <c r="AN101" s="6">
        <f>+'Serie Gasto $Corrientes'!AN101*'Serie Gasto Constantes'!$AG$207</f>
        <v>34804404646.763039</v>
      </c>
      <c r="AO101" s="126">
        <f t="shared" si="83"/>
        <v>0.90954773092305508</v>
      </c>
      <c r="AP101" s="6">
        <f>+'Serie Gasto $Corrientes'!AP101*'Serie Gasto Constantes'!$AG$207</f>
        <v>17255533458.147923</v>
      </c>
      <c r="AQ101" s="7">
        <f t="shared" si="139"/>
        <v>0.45094095020484654</v>
      </c>
      <c r="AR101" s="5">
        <f>+'Serie Gasto $Corrientes'!AR101*'Serie Gasto Constantes'!$AH$207</f>
        <v>42224708059.859444</v>
      </c>
      <c r="AS101" s="6">
        <f>+'Serie Gasto $Corrientes'!AS101*'Serie Gasto Constantes'!$AH$207</f>
        <v>43171297484.094749</v>
      </c>
      <c r="AT101" s="6">
        <f>+'Serie Gasto $Corrientes'!AT101*'Serie Gasto Constantes'!$AH$207</f>
        <v>34659893420.255898</v>
      </c>
      <c r="AU101" s="126">
        <f t="shared" si="84"/>
        <v>0.80284576651941864</v>
      </c>
      <c r="AV101" s="6">
        <f>+'Serie Gasto $Corrientes'!AV101*'Serie Gasto Constantes'!$AH$207</f>
        <v>17849504844.453266</v>
      </c>
      <c r="AW101" s="7">
        <f t="shared" si="140"/>
        <v>0.41345768797033294</v>
      </c>
      <c r="AX101" s="5">
        <f>+'Serie Gasto $Corrientes'!AX101*'Serie Gasto Constantes'!$AI$207</f>
        <v>45411374778.875641</v>
      </c>
      <c r="AY101" s="6">
        <f>+'Serie Gasto $Corrientes'!AY101*'Serie Gasto Constantes'!$AI$207</f>
        <v>48730407435.41259</v>
      </c>
      <c r="AZ101" s="6">
        <f>+'Serie Gasto $Corrientes'!AZ101*'Serie Gasto Constantes'!$AI$207</f>
        <v>46314065988.961121</v>
      </c>
      <c r="BA101" s="126">
        <f t="shared" si="85"/>
        <v>0.95041409309671598</v>
      </c>
      <c r="BB101" s="6">
        <f>+'Serie Gasto $Corrientes'!BB101*'Serie Gasto Constantes'!$AI$207</f>
        <v>22008417624.508877</v>
      </c>
      <c r="BC101" s="7">
        <f t="shared" si="141"/>
        <v>0.45163623254492363</v>
      </c>
      <c r="BD101" s="5">
        <f>+'Serie Gasto $Corrientes'!BD101*'Serie Gasto Constantes'!$AJ$207</f>
        <v>28495449193.240852</v>
      </c>
      <c r="BE101" s="6">
        <f>+'Serie Gasto $Corrientes'!BE101*'Serie Gasto Constantes'!$AJ$207</f>
        <v>29671543700.292305</v>
      </c>
      <c r="BF101" s="6">
        <f>+'Serie Gasto $Corrientes'!BF101*'Serie Gasto Constantes'!$AJ$207</f>
        <v>27934539326.176544</v>
      </c>
      <c r="BG101" s="126">
        <f t="shared" si="86"/>
        <v>0.94145891458627917</v>
      </c>
      <c r="BH101" s="6">
        <f>+'Serie Gasto $Corrientes'!BH101*'Serie Gasto Constantes'!$AJ$207</f>
        <v>18124872369.342476</v>
      </c>
      <c r="BI101" s="7">
        <f t="shared" si="142"/>
        <v>0.61085033365365216</v>
      </c>
      <c r="BJ101" s="5">
        <f>+'Serie Gasto $Corrientes'!BJ101*'Serie Gasto Constantes'!$AK$207</f>
        <v>32761225563.040859</v>
      </c>
      <c r="BK101" s="6">
        <f>+'Serie Gasto $Corrientes'!BK101*'Serie Gasto Constantes'!$AK$207</f>
        <v>41085550621.428078</v>
      </c>
      <c r="BL101" s="6">
        <f>+'Serie Gasto $Corrientes'!BL101*'Serie Gasto Constantes'!$AK$207</f>
        <v>39291165310.462952</v>
      </c>
      <c r="BM101" s="126">
        <f t="shared" si="87"/>
        <v>0.95632563556226824</v>
      </c>
      <c r="BN101" s="6">
        <f>+'Serie Gasto $Corrientes'!BN101*'Serie Gasto Constantes'!$AK$207</f>
        <v>27775432142.436138</v>
      </c>
      <c r="BO101" s="7">
        <f t="shared" si="143"/>
        <v>0.67603894124154496</v>
      </c>
      <c r="BP101" s="5">
        <f>+'Serie Gasto $Corrientes'!BP101*'Serie Gasto Constantes'!$AL$207</f>
        <v>48275501200.230721</v>
      </c>
      <c r="BQ101" s="6">
        <f>+'Serie Gasto $Corrientes'!BQ101*'Serie Gasto Constantes'!$AL$207</f>
        <v>47275663293.246933</v>
      </c>
      <c r="BR101" s="6">
        <f>+'Serie Gasto $Corrientes'!BR101*'Serie Gasto Constantes'!$AL$207</f>
        <v>45626091497.848541</v>
      </c>
      <c r="BS101" s="126">
        <f t="shared" si="88"/>
        <v>0.96510737913572486</v>
      </c>
      <c r="BT101" s="6">
        <f>+'Serie Gasto $Corrientes'!BT101*'Serie Gasto Constantes'!$AL$207</f>
        <v>32099089162.257648</v>
      </c>
      <c r="BU101" s="7">
        <f t="shared" si="144"/>
        <v>0.67897702382618552</v>
      </c>
      <c r="BV101" s="5">
        <f>+'Serie Gasto $Corrientes'!BV101*'Serie Gasto Constantes'!$AM$207</f>
        <v>47726497064.251556</v>
      </c>
      <c r="BW101" s="6">
        <f>+'Serie Gasto $Corrientes'!BW101*'Serie Gasto Constantes'!$AM$207</f>
        <v>53918028396.334991</v>
      </c>
      <c r="BX101" s="6">
        <f>+'Serie Gasto $Corrientes'!BX101*'Serie Gasto Constantes'!$AM$207</f>
        <v>52531088657.878265</v>
      </c>
      <c r="BY101" s="126">
        <f t="shared" si="89"/>
        <v>0.97427688326691486</v>
      </c>
      <c r="BZ101" s="6">
        <f>+'Serie Gasto $Corrientes'!BZ101*'Serie Gasto Constantes'!$AM$207</f>
        <v>36591928511.791054</v>
      </c>
      <c r="CA101" s="7">
        <f t="shared" si="145"/>
        <v>0.67865850440255238</v>
      </c>
      <c r="CB101" s="5">
        <f>+'Serie Gasto $Corrientes'!CB101*'Serie Gasto Constantes'!$AN$207</f>
        <v>43350285939.491241</v>
      </c>
      <c r="CC101" s="6">
        <f>+'Serie Gasto $Corrientes'!CC101*'Serie Gasto Constantes'!$AN$207</f>
        <v>40480923583.217323</v>
      </c>
      <c r="CD101" s="6">
        <f>+'Serie Gasto $Corrientes'!CD101*'Serie Gasto Constantes'!$AN$207</f>
        <v>39076850028.749367</v>
      </c>
      <c r="CE101" s="126">
        <f t="shared" si="90"/>
        <v>0.96531517983818782</v>
      </c>
      <c r="CF101" s="6">
        <f>+'Serie Gasto $Corrientes'!CF101*'Serie Gasto Constantes'!$AN$207</f>
        <v>32144795420.595787</v>
      </c>
      <c r="CG101" s="7">
        <f t="shared" si="97"/>
        <v>0.79407267856710795</v>
      </c>
      <c r="CH101" s="6">
        <f>+'Serie Gasto $Corrientes'!CH101*'Serie Gasto Constantes'!$AO$207</f>
        <v>33034019487.514584</v>
      </c>
      <c r="CI101" s="6">
        <f>+'Serie Gasto $Corrientes'!CI101*'Serie Gasto Constantes'!$AO$207</f>
        <v>33632067031.079514</v>
      </c>
      <c r="CJ101" s="6">
        <f>+'Serie Gasto $Corrientes'!CJ101*'Serie Gasto Constantes'!$AO$207</f>
        <v>33384514396.347836</v>
      </c>
      <c r="CK101" s="126">
        <f t="shared" si="93"/>
        <v>0.99263938685353736</v>
      </c>
      <c r="CL101" s="6">
        <f>+'Serie Gasto $Corrientes'!CL101*'Serie Gasto Constantes'!$AO$207</f>
        <v>28639108049.953869</v>
      </c>
      <c r="CM101" s="7">
        <f t="shared" si="98"/>
        <v>0.85154171533638912</v>
      </c>
      <c r="CN101" s="6">
        <f>+'Serie Gasto $Corrientes'!CN101*'Serie Gasto Constantes'!$AP$207</f>
        <v>32855908587.57362</v>
      </c>
      <c r="CO101" s="6">
        <f>+'Serie Gasto $Corrientes'!CO101*'Serie Gasto Constantes'!$AP$207</f>
        <v>35888238281.749939</v>
      </c>
      <c r="CP101" s="6">
        <f>+'Serie Gasto $Corrientes'!CP101*'Serie Gasto Constantes'!$AP$207</f>
        <v>34230976762.636082</v>
      </c>
      <c r="CQ101" s="126">
        <f t="shared" si="94"/>
        <v>0.95382159731266003</v>
      </c>
      <c r="CR101" s="6">
        <f>+'Serie Gasto $Corrientes'!CR101*'Serie Gasto Constantes'!$AP$207</f>
        <v>29761276703.942093</v>
      </c>
      <c r="CS101" s="7">
        <f t="shared" si="99"/>
        <v>0.82927661342118431</v>
      </c>
      <c r="CT101" s="6">
        <f>+'Serie Gasto $Corrientes'!DC101*'Serie Gasto Constantes'!$AQ$207</f>
        <v>23326227396.026489</v>
      </c>
      <c r="CU101" s="6">
        <f>+'Serie Gasto $Corrientes'!DD101*'Serie Gasto Constantes'!$AQ$207</f>
        <v>29379696276.503098</v>
      </c>
      <c r="CV101" s="6">
        <f>+'Serie Gasto $Corrientes'!DE101*'Serie Gasto Constantes'!$AQ$207</f>
        <v>28497041333.089973</v>
      </c>
      <c r="CW101" s="126">
        <f t="shared" si="191"/>
        <v>0.9699569752149193</v>
      </c>
      <c r="CX101" s="6">
        <f>+'Serie Gasto $Corrientes'!DG101*'Serie Gasto Constantes'!$AQ$207</f>
        <v>22404594433.67807</v>
      </c>
      <c r="CY101" s="7">
        <f t="shared" si="100"/>
        <v>0.76258768037695879</v>
      </c>
      <c r="CZ101" s="6">
        <f>+'Serie Gasto $Corrientes'!DL101*'Serie Gasto Constantes'!$AR$207</f>
        <v>29456767079.999996</v>
      </c>
      <c r="DA101" s="6">
        <f>+'Serie Gasto $Corrientes'!DM101*'Serie Gasto Constantes'!$AR$207</f>
        <v>29456767079.999996</v>
      </c>
      <c r="DB101" s="6">
        <f>+'Serie Gasto $Corrientes'!DN101*'Serie Gasto Constantes'!$AR$207</f>
        <v>4064284728.7535996</v>
      </c>
      <c r="DC101" s="126">
        <f t="shared" si="101"/>
        <v>0.13797456855043308</v>
      </c>
      <c r="DD101" s="6">
        <f>+'Serie Gasto $Corrientes'!DP101*'Serie Gasto Constantes'!$AR$207</f>
        <v>10589995.6656</v>
      </c>
      <c r="DE101" s="7">
        <f t="shared" si="102"/>
        <v>3.5950977365707578E-4</v>
      </c>
      <c r="DF101" s="6">
        <f>+'Serie Gasto $Corrientes'!DR101*'Serie Gasto Constantes'!$AR$207</f>
        <v>29456767079.999996</v>
      </c>
      <c r="DG101" s="6">
        <f>+'Serie Gasto $Corrientes'!DS101*'Serie Gasto Constantes'!$AR$207</f>
        <v>29456767079.999996</v>
      </c>
      <c r="DH101" s="6">
        <f>+'Serie Gasto $Corrientes'!DT101*'Serie Gasto Constantes'!$AR$207</f>
        <v>5996576092.4627991</v>
      </c>
      <c r="DI101" s="126">
        <f t="shared" si="103"/>
        <v>0.20357210539014792</v>
      </c>
      <c r="DJ101" s="6">
        <f>+'Serie Gasto $Corrientes'!DV101*'Serie Gasto Constantes'!$AR$207</f>
        <v>266368192.56839997</v>
      </c>
      <c r="DK101" s="7">
        <f t="shared" si="104"/>
        <v>9.0426825131551397E-3</v>
      </c>
      <c r="DL101" s="6">
        <f>+'Serie Gasto $Corrientes'!DX101*'Serie Gasto Constantes'!$AR$207</f>
        <v>29456767079.999996</v>
      </c>
      <c r="DM101" s="6">
        <f>+'Serie Gasto $Corrientes'!DY101*'Serie Gasto Constantes'!$AR$207</f>
        <v>29456767079.999996</v>
      </c>
      <c r="DN101" s="6">
        <f>+'Serie Gasto $Corrientes'!DZ101*'Serie Gasto Constantes'!$AR$207</f>
        <v>7082136265.7447996</v>
      </c>
      <c r="DO101" s="126">
        <f t="shared" si="105"/>
        <v>0.24042476373971453</v>
      </c>
      <c r="DP101" s="6">
        <f>+'Serie Gasto $Corrientes'!EB101*'Serie Gasto Constantes'!$AR$207</f>
        <v>1722453332.6051998</v>
      </c>
      <c r="DQ101" s="7">
        <f t="shared" si="106"/>
        <v>5.8473943455073819E-2</v>
      </c>
      <c r="DR101" s="6">
        <f>+'Serie Gasto $Corrientes'!ED101*'Serie Gasto Constantes'!$AR$207</f>
        <v>29456767079.999996</v>
      </c>
      <c r="DS101" s="6">
        <f>+'Serie Gasto $Corrientes'!EE101*'Serie Gasto Constantes'!$AR$207</f>
        <v>29619964014.326397</v>
      </c>
      <c r="DT101" s="6">
        <f>+'Serie Gasto $Corrientes'!EF101*'Serie Gasto Constantes'!$AR$207</f>
        <v>9177345493.289999</v>
      </c>
      <c r="DU101" s="126">
        <f t="shared" si="107"/>
        <v>0.30983648355721022</v>
      </c>
      <c r="DV101" s="6">
        <f>+'Serie Gasto $Corrientes'!EH101*'Serie Gasto Constantes'!$AR$207</f>
        <v>3574094832.8123999</v>
      </c>
      <c r="DW101" s="7">
        <f t="shared" si="108"/>
        <v>0.12066506330270031</v>
      </c>
      <c r="DX101" s="6">
        <f>+'Serie Gasto $Corrientes'!EJ101*'Serie Gasto Constantes'!$AR$207</f>
        <v>29456767079.999996</v>
      </c>
      <c r="DY101" s="6">
        <f>+'Serie Gasto $Corrientes'!EK101*'Serie Gasto Constantes'!$AR$207</f>
        <v>29619964014.326397</v>
      </c>
      <c r="DZ101" s="6">
        <f>+'Serie Gasto $Corrientes'!EL101*'Serie Gasto Constantes'!$AR$207</f>
        <v>11014177471.0812</v>
      </c>
      <c r="EA101" s="126">
        <f t="shared" si="109"/>
        <v>0.37184979244923905</v>
      </c>
      <c r="EB101" s="6">
        <f>+'Serie Gasto $Corrientes'!EN101*'Serie Gasto Constantes'!$AR$207</f>
        <v>5289628554.6935997</v>
      </c>
      <c r="EC101" s="7">
        <f t="shared" si="110"/>
        <v>0.17858322015972558</v>
      </c>
      <c r="ED101" s="6">
        <f>+'Serie Gasto $Corrientes'!EP101*'Serie Gasto Constantes'!$AR$207</f>
        <v>29456767079.999996</v>
      </c>
      <c r="EE101" s="6">
        <f>+'Serie Gasto $Corrientes'!EQ101*'Serie Gasto Constantes'!$AR$207</f>
        <v>29619964014.326397</v>
      </c>
      <c r="EF101" s="6">
        <f>+'Serie Gasto $Corrientes'!ER101*'Serie Gasto Constantes'!$AR$207</f>
        <v>11014177471.0812</v>
      </c>
      <c r="EG101" s="126">
        <f t="shared" si="111"/>
        <v>0.37184979244923905</v>
      </c>
      <c r="EH101" s="6">
        <f>+'Serie Gasto $Corrientes'!ET101*'Serie Gasto Constantes'!$AR$207</f>
        <v>7513403479.9355993</v>
      </c>
      <c r="EI101" s="7">
        <f t="shared" si="112"/>
        <v>0.25366011505961195</v>
      </c>
      <c r="EJ101" s="6">
        <f>+'Serie Gasto $Corrientes'!EV101*'Serie Gasto Constantes'!$AR$207</f>
        <v>29456767079.999996</v>
      </c>
      <c r="EK101" s="6">
        <f>+'Serie Gasto $Corrientes'!EW101*'Serie Gasto Constantes'!$AR$207</f>
        <v>29619964014.326397</v>
      </c>
      <c r="EL101" s="6">
        <f>+'Serie Gasto $Corrientes'!EX101*'Serie Gasto Constantes'!$AR$207</f>
        <v>15743120819.134798</v>
      </c>
      <c r="EM101" s="126">
        <f t="shared" si="113"/>
        <v>0.53150371187217738</v>
      </c>
      <c r="EN101" s="6">
        <f>+'Serie Gasto $Corrientes'!EZ101*'Serie Gasto Constantes'!$AR$207</f>
        <v>8684774833.4723988</v>
      </c>
      <c r="EO101" s="7">
        <f t="shared" si="114"/>
        <v>0.29320679894384077</v>
      </c>
      <c r="EP101" s="6">
        <f>+'Serie Gasto $Corrientes'!FB101*'Serie Gasto Constantes'!$AR$207</f>
        <v>29456767079.999996</v>
      </c>
      <c r="EQ101" s="6">
        <f>+'Serie Gasto $Corrientes'!FC101*'Serie Gasto Constantes'!$AR$207</f>
        <v>29619964014.326397</v>
      </c>
      <c r="ER101" s="6">
        <f>+'Serie Gasto $Corrientes'!FD101*'Serie Gasto Constantes'!$AR$207</f>
        <v>18898758376.555199</v>
      </c>
      <c r="ES101" s="126">
        <f t="shared" si="115"/>
        <v>0.63804123352122799</v>
      </c>
      <c r="ET101" s="6">
        <f>+'Serie Gasto $Corrientes'!FF101*'Serie Gasto Constantes'!$AR$207</f>
        <v>9253900078.1915989</v>
      </c>
      <c r="EU101" s="7">
        <f t="shared" si="116"/>
        <v>0.31242104391874786</v>
      </c>
      <c r="EV101" s="6">
        <f>+'Serie Gasto $Corrientes'!FH101*'Serie Gasto Constantes'!$AR$207</f>
        <v>29456767079.999996</v>
      </c>
      <c r="EW101" s="6">
        <f>+'Serie Gasto $Corrientes'!FI101*'Serie Gasto Constantes'!$AR$207</f>
        <v>29556019472.678398</v>
      </c>
      <c r="EX101" s="6">
        <f>+'Serie Gasto $Corrientes'!FJ101*'Serie Gasto Constantes'!$AR$207</f>
        <v>19394638573.330799</v>
      </c>
      <c r="EY101" s="126">
        <f t="shared" si="117"/>
        <v>0.65619927579419868</v>
      </c>
      <c r="EZ101" s="6">
        <f>+'Serie Gasto $Corrientes'!FL101*'Serie Gasto Constantes'!$AR$207</f>
        <v>11238894903.5376</v>
      </c>
      <c r="FA101" s="7">
        <f t="shared" si="118"/>
        <v>0.38025739270901621</v>
      </c>
      <c r="FB101" s="6">
        <f>+'Serie Gasto $Corrientes'!FQ101*'Serie Gasto Constantes'!$AR$207</f>
        <v>29456767079.999996</v>
      </c>
      <c r="FC101" s="6">
        <f>+'Serie Gasto $Corrientes'!FR101*'Serie Gasto Constantes'!$AR$207</f>
        <v>29556019472.678398</v>
      </c>
      <c r="FD101" s="6">
        <f>+'Serie Gasto $Corrientes'!FS101*'Serie Gasto Constantes'!$AR$207</f>
        <v>22240931004.271198</v>
      </c>
      <c r="FE101" s="126">
        <f t="shared" si="78"/>
        <v>0.75250089156392419</v>
      </c>
      <c r="FF101" s="6">
        <f>+'Serie Gasto $Corrientes'!FU101*'Serie Gasto Constantes'!$AR$207</f>
        <v>13400712469.450798</v>
      </c>
      <c r="FG101" s="7">
        <f t="shared" si="79"/>
        <v>0.45340044798111007</v>
      </c>
      <c r="FH101" s="6">
        <f>+'Serie Gasto $Corrientes'!FW101*'Serie Gasto Constantes'!$AR$207</f>
        <v>29456767079.999996</v>
      </c>
      <c r="FI101" s="6">
        <f>+'Serie Gasto $Corrientes'!FX101*'Serie Gasto Constantes'!$AR$207</f>
        <v>29556019472.678398</v>
      </c>
      <c r="FJ101" s="6">
        <f>+'Serie Gasto $Corrientes'!FY101*'Serie Gasto Constantes'!$AR$207</f>
        <v>23325010566.046799</v>
      </c>
      <c r="FK101" s="126">
        <f t="shared" si="166"/>
        <v>0.7891796995061684</v>
      </c>
      <c r="FL101" s="6">
        <f>+'Serie Gasto $Corrientes'!GA101*'Serie Gasto Constantes'!$AR$207</f>
        <v>16457745825.424799</v>
      </c>
      <c r="FM101" s="7">
        <f t="shared" si="167"/>
        <v>0.55683228388174355</v>
      </c>
      <c r="FN101" s="6">
        <f>+'Serie Gasto $Corrientes'!GC101*'Serie Gasto Constantes'!$AR$207</f>
        <v>29456767079.999996</v>
      </c>
      <c r="FO101" s="6">
        <f>+'Serie Gasto $Corrientes'!GD101*'Serie Gasto Constantes'!$AR$207</f>
        <v>29491499812.865997</v>
      </c>
      <c r="FP101" s="6">
        <f>+'Serie Gasto $Corrientes'!GE101*'Serie Gasto Constantes'!$AR$207</f>
        <v>28789844087.159996</v>
      </c>
      <c r="FQ101" s="126">
        <f t="shared" si="119"/>
        <v>0.97620820473159198</v>
      </c>
      <c r="FR101" s="6">
        <f>+'Serie Gasto $Corrientes'!GG101*'Serie Gasto Constantes'!$AR$207</f>
        <v>22510021141.1712</v>
      </c>
      <c r="FS101" s="7">
        <f t="shared" si="120"/>
        <v>0.76327149463422506</v>
      </c>
      <c r="FT101" s="6">
        <f>+'Serie Gasto $Corrientes'!GI101*'Serie Gasto Constantes'!$AS$207</f>
        <v>30378487000</v>
      </c>
      <c r="FU101" s="6">
        <f>+'Serie Gasto $Corrientes'!GJ101*'Serie Gasto Constantes'!$AS$207</f>
        <v>30378487000</v>
      </c>
      <c r="FV101" s="6">
        <f>+'Serie Gasto $Corrientes'!GK101*'Serie Gasto Constantes'!$AS$207</f>
        <v>7079078813</v>
      </c>
      <c r="FW101" s="126">
        <f t="shared" si="121"/>
        <v>0.23302934122426835</v>
      </c>
      <c r="FX101" s="6">
        <f>+'Serie Gasto $Corrientes'!GM101*'Serie Gasto Constantes'!$AS$207</f>
        <v>5679100</v>
      </c>
      <c r="FY101" s="7">
        <f t="shared" si="122"/>
        <v>1.8694479418938803E-4</v>
      </c>
      <c r="FZ101" s="6">
        <f>+'Serie Gasto $Corrientes'!GO101*'Serie Gasto Constantes'!$AS$207</f>
        <v>30378487000</v>
      </c>
      <c r="GA101" s="6">
        <f>+'Serie Gasto $Corrientes'!GP101*'Serie Gasto Constantes'!$AS$207</f>
        <v>30378487000</v>
      </c>
      <c r="GB101" s="6">
        <f>+'Serie Gasto $Corrientes'!GQ101*'Serie Gasto Constantes'!$AS$207</f>
        <v>13586967101</v>
      </c>
      <c r="GC101" s="126">
        <f t="shared" si="123"/>
        <v>0.44725621460344617</v>
      </c>
      <c r="GD101" s="6">
        <f>+'Serie Gasto $Corrientes'!GS101*'Serie Gasto Constantes'!$AS$207</f>
        <v>87800256</v>
      </c>
      <c r="GE101" s="7">
        <f t="shared" si="124"/>
        <v>2.8902116158714556E-3</v>
      </c>
      <c r="GF101" s="6">
        <f>+'Serie Gasto $Corrientes'!GU101*'Serie Gasto Constantes'!$AS$207</f>
        <v>30378487000</v>
      </c>
      <c r="GG101" s="6">
        <f>+'Serie Gasto $Corrientes'!GV101*'Serie Gasto Constantes'!$AS$207</f>
        <v>30378487000</v>
      </c>
      <c r="GH101" s="6">
        <f>+'Serie Gasto $Corrientes'!GW101*'Serie Gasto Constantes'!$AS$207</f>
        <v>15132379032</v>
      </c>
      <c r="GI101" s="126">
        <f t="shared" si="125"/>
        <v>0.4981281336361485</v>
      </c>
      <c r="GJ101" s="6">
        <f>+'Serie Gasto $Corrientes'!GY101*'Serie Gasto Constantes'!$AS$207</f>
        <v>1036016577</v>
      </c>
      <c r="GK101" s="7">
        <f t="shared" si="126"/>
        <v>3.4103626589434818E-2</v>
      </c>
      <c r="GL101" s="6">
        <f>+'Serie Gasto $Corrientes'!HA101*'Serie Gasto Constantes'!$AS$207</f>
        <v>30378487000</v>
      </c>
      <c r="GM101" s="6">
        <f>+'Serie Gasto $Corrientes'!HB101*'Serie Gasto Constantes'!$AS$207</f>
        <v>30662273296</v>
      </c>
      <c r="GN101" s="6">
        <f>+'Serie Gasto $Corrientes'!HC101*'Serie Gasto Constantes'!$AS$207</f>
        <v>15532351862</v>
      </c>
      <c r="GO101" s="126">
        <f t="shared" si="127"/>
        <v>0.50656230580353767</v>
      </c>
      <c r="GP101" s="6">
        <f>+'Serie Gasto $Corrientes'!HE101*'Serie Gasto Constantes'!$AS$207</f>
        <v>3523893074</v>
      </c>
      <c r="GQ101" s="7">
        <f t="shared" si="128"/>
        <v>0.11492602130252698</v>
      </c>
      <c r="GR101" s="6">
        <f>+'Serie Gasto $Corrientes'!HG101*'Serie Gasto Constantes'!$AS$207</f>
        <v>30378487000</v>
      </c>
      <c r="GS101" s="6">
        <f>+'Serie Gasto $Corrientes'!HH101*'Serie Gasto Constantes'!$AS$207</f>
        <v>30662273296</v>
      </c>
      <c r="GT101" s="6">
        <f>+'Serie Gasto $Corrientes'!HI101*'Serie Gasto Constantes'!$AS$207</f>
        <v>17628968367</v>
      </c>
      <c r="GU101" s="126">
        <f t="shared" si="129"/>
        <v>0.5749400312500561</v>
      </c>
      <c r="GV101" s="6">
        <f>+'Serie Gasto $Corrientes'!HK101*'Serie Gasto Constantes'!$AS$207</f>
        <v>5045423949</v>
      </c>
      <c r="GW101" s="7">
        <f t="shared" si="130"/>
        <v>0.16454826751734006</v>
      </c>
      <c r="GX101" s="6">
        <f>+'Serie Gasto $Corrientes'!HM101*'Serie Gasto Constantes'!$AS$207</f>
        <v>30378487000</v>
      </c>
      <c r="GY101" s="6">
        <f>+'Serie Gasto $Corrientes'!HN101*'Serie Gasto Constantes'!$AS$207</f>
        <v>30662273296</v>
      </c>
      <c r="GZ101" s="6">
        <f>+'Serie Gasto $Corrientes'!HO101*'Serie Gasto Constantes'!$AS$207</f>
        <v>18698136863</v>
      </c>
      <c r="HA101" s="126">
        <f t="shared" si="131"/>
        <v>0.60980921676930055</v>
      </c>
      <c r="HB101" s="6">
        <f>+'Serie Gasto $Corrientes'!HQ101*'Serie Gasto Constantes'!$AS$207</f>
        <v>6885648765</v>
      </c>
      <c r="HC101" s="7">
        <f t="shared" si="132"/>
        <v>0.22456419648109577</v>
      </c>
    </row>
    <row r="102" spans="1:211" x14ac:dyDescent="0.35">
      <c r="A102" s="43" t="s">
        <v>54</v>
      </c>
      <c r="B102" s="3">
        <f>+'Serie Gasto $Corrientes'!B102*'Serie Gasto Constantes'!$V$207</f>
        <v>113767582059.78331</v>
      </c>
      <c r="C102" s="1">
        <f>+'Serie Gasto $Corrientes'!C102*'Serie Gasto Constantes'!$V$207</f>
        <v>111846805897.33643</v>
      </c>
      <c r="D102" s="4">
        <f t="shared" si="147"/>
        <v>0.9831166653305724</v>
      </c>
      <c r="E102" s="3">
        <f>+'Serie Gasto $Corrientes'!E102*'Serie Gasto Constantes'!$W$207</f>
        <v>144017419435.96173</v>
      </c>
      <c r="F102" s="1">
        <f>+'Serie Gasto $Corrientes'!F102*'Serie Gasto Constantes'!$W$207</f>
        <v>132834738101.10413</v>
      </c>
      <c r="G102" s="4">
        <f t="shared" si="148"/>
        <v>0.92235188369119436</v>
      </c>
      <c r="H102" s="3">
        <f>+'Serie Gasto $Corrientes'!H102*'Serie Gasto Constantes'!$X$207</f>
        <v>168947629848.80664</v>
      </c>
      <c r="I102" s="1">
        <f>+'Serie Gasto $Corrientes'!I102*'Serie Gasto Constantes'!$X$207</f>
        <v>163468791201.87228</v>
      </c>
      <c r="J102" s="4">
        <f t="shared" si="149"/>
        <v>0.96757078716145684</v>
      </c>
      <c r="K102" s="3">
        <f>+'Serie Gasto $Corrientes'!K102*'Serie Gasto Constantes'!$Y$207</f>
        <v>195805365460.53326</v>
      </c>
      <c r="L102" s="1">
        <f>+'Serie Gasto $Corrientes'!L102*'Serie Gasto Constantes'!$Y$207</f>
        <v>194318727947.90286</v>
      </c>
      <c r="M102" s="4">
        <f t="shared" si="150"/>
        <v>0.99240757520033307</v>
      </c>
      <c r="N102" s="3">
        <f>+'Serie Gasto $Corrientes'!N102*'Serie Gasto Constantes'!$Z$207</f>
        <v>264381698033.4642</v>
      </c>
      <c r="O102" s="1">
        <f>+'Serie Gasto $Corrientes'!O102*'Serie Gasto Constantes'!$Z$207</f>
        <v>249679408622.7309</v>
      </c>
      <c r="P102" s="4">
        <f t="shared" si="151"/>
        <v>0.94438991231203773</v>
      </c>
      <c r="Q102" s="3">
        <f>+'Serie Gasto $Corrientes'!Q102*'Serie Gasto Constantes'!$AA$207</f>
        <v>305449610622.80383</v>
      </c>
      <c r="R102" s="1">
        <f>+'Serie Gasto $Corrientes'!R102*'Serie Gasto Constantes'!$AA$207</f>
        <v>301591374457.8468</v>
      </c>
      <c r="S102" s="4">
        <f t="shared" si="133"/>
        <v>0.98736866563001935</v>
      </c>
      <c r="T102" s="3">
        <f>+'Serie Gasto $Corrientes'!T102*'Serie Gasto Constantes'!$AB$207</f>
        <v>287711273994.34192</v>
      </c>
      <c r="U102" s="1">
        <f>+'Serie Gasto $Corrientes'!U102*'Serie Gasto Constantes'!$AB$207</f>
        <v>274710856242.48227</v>
      </c>
      <c r="V102" s="4">
        <f t="shared" si="134"/>
        <v>0.95481436103850659</v>
      </c>
      <c r="W102" s="3">
        <f>+'Serie Gasto $Corrientes'!W102*'Serie Gasto Constantes'!$AC$207</f>
        <v>305927982401.33191</v>
      </c>
      <c r="X102" s="1">
        <f>+'Serie Gasto $Corrientes'!X102*'Serie Gasto Constantes'!$AC$207</f>
        <v>302946353463.4071</v>
      </c>
      <c r="Y102" s="4">
        <f t="shared" si="135"/>
        <v>0.99025382080278834</v>
      </c>
      <c r="Z102" s="3">
        <f>+'Serie Gasto $Corrientes'!Z102*'Serie Gasto Constantes'!$AD$207</f>
        <v>288115870737.31995</v>
      </c>
      <c r="AA102" s="1">
        <f>+'Serie Gasto $Corrientes'!AA102*'Serie Gasto Constantes'!$AD$207</f>
        <v>275367429895.82422</v>
      </c>
      <c r="AB102" s="4">
        <f t="shared" si="136"/>
        <v>0.95575238250891537</v>
      </c>
      <c r="AC102" s="3">
        <f>+'Serie Gasto $Corrientes'!AC102*'Serie Gasto Constantes'!$AE$207</f>
        <v>241549497668.48743</v>
      </c>
      <c r="AD102" s="1">
        <f>+'Serie Gasto $Corrientes'!AD102*'Serie Gasto Constantes'!$AE$207</f>
        <v>222003860297.1131</v>
      </c>
      <c r="AE102" s="4">
        <f t="shared" si="137"/>
        <v>0.91908226860318465</v>
      </c>
      <c r="AF102" s="3">
        <f>+'Serie Gasto $Corrientes'!AF102*'Serie Gasto Constantes'!$AF$207</f>
        <v>224694371604.31149</v>
      </c>
      <c r="AG102" s="1">
        <f>+'Serie Gasto $Corrientes'!AG102*'Serie Gasto Constantes'!$AF$207</f>
        <v>187078000010.22565</v>
      </c>
      <c r="AH102" s="1">
        <f>+'Serie Gasto $Corrientes'!AH102*'Serie Gasto Constantes'!$AF$207</f>
        <v>154822728118.7915</v>
      </c>
      <c r="AI102" s="125">
        <f t="shared" si="190"/>
        <v>0.82758383193282437</v>
      </c>
      <c r="AJ102" s="1">
        <f>+'Serie Gasto $Corrientes'!AJ102*'Serie Gasto Constantes'!$AF$207</f>
        <v>131955899158.13263</v>
      </c>
      <c r="AK102" s="4">
        <f t="shared" si="138"/>
        <v>0.70535230840034613</v>
      </c>
      <c r="AL102" s="3">
        <f>+'Serie Gasto $Corrientes'!AL102*'Serie Gasto Constantes'!$AG$207</f>
        <v>131705504550.60391</v>
      </c>
      <c r="AM102" s="1">
        <f>+'Serie Gasto $Corrientes'!AM102*'Serie Gasto Constantes'!$AG$207</f>
        <v>130525259985.56213</v>
      </c>
      <c r="AN102" s="1">
        <f>+'Serie Gasto $Corrientes'!AN102*'Serie Gasto Constantes'!$AG$207</f>
        <v>115955797160.68297</v>
      </c>
      <c r="AO102" s="125">
        <f t="shared" si="83"/>
        <v>0.88837821256597571</v>
      </c>
      <c r="AP102" s="1">
        <f>+'Serie Gasto $Corrientes'!AP102*'Serie Gasto Constantes'!$AG$207</f>
        <v>93288196217.310333</v>
      </c>
      <c r="AQ102" s="4">
        <f t="shared" si="139"/>
        <v>0.71471373608165401</v>
      </c>
      <c r="AR102" s="3">
        <f>+'Serie Gasto $Corrientes'!AR102*'Serie Gasto Constantes'!$AH$207</f>
        <v>162147565358.56589</v>
      </c>
      <c r="AS102" s="1">
        <f>+'Serie Gasto $Corrientes'!AS102*'Serie Gasto Constantes'!$AH$207</f>
        <v>173417764281.83282</v>
      </c>
      <c r="AT102" s="1">
        <f>+'Serie Gasto $Corrientes'!AT102*'Serie Gasto Constantes'!$AH$207</f>
        <v>148364819208.48447</v>
      </c>
      <c r="AU102" s="125">
        <f t="shared" si="84"/>
        <v>0.85553414797440741</v>
      </c>
      <c r="AV102" s="1">
        <f>+'Serie Gasto $Corrientes'!AV102*'Serie Gasto Constantes'!$AH$207</f>
        <v>120003844991.84407</v>
      </c>
      <c r="AW102" s="4">
        <f t="shared" si="140"/>
        <v>0.69199280413290176</v>
      </c>
      <c r="AX102" s="3">
        <f>+'Serie Gasto $Corrientes'!AX102*'Serie Gasto Constantes'!$AI$207</f>
        <v>247368385207.64511</v>
      </c>
      <c r="AY102" s="1">
        <f>+'Serie Gasto $Corrientes'!AY102*'Serie Gasto Constantes'!$AI$207</f>
        <v>236136357611.32483</v>
      </c>
      <c r="AZ102" s="1">
        <f>+'Serie Gasto $Corrientes'!AZ102*'Serie Gasto Constantes'!$AI$207</f>
        <v>178124858487.53494</v>
      </c>
      <c r="BA102" s="125">
        <f t="shared" si="85"/>
        <v>0.7543305075482043</v>
      </c>
      <c r="BB102" s="1">
        <f>+'Serie Gasto $Corrientes'!BB102*'Serie Gasto Constantes'!$AI$207</f>
        <v>159410320794.53989</v>
      </c>
      <c r="BC102" s="4">
        <f t="shared" si="141"/>
        <v>0.67507741038728863</v>
      </c>
      <c r="BD102" s="3">
        <f>+'Serie Gasto $Corrientes'!BD102*'Serie Gasto Constantes'!$AJ$207</f>
        <v>202064641078.66119</v>
      </c>
      <c r="BE102" s="1">
        <f>+'Serie Gasto $Corrientes'!BE102*'Serie Gasto Constantes'!$AJ$207</f>
        <v>193948540360.78064</v>
      </c>
      <c r="BF102" s="1">
        <f>+'Serie Gasto $Corrientes'!BF102*'Serie Gasto Constantes'!$AJ$207</f>
        <v>170723734173.14847</v>
      </c>
      <c r="BG102" s="125">
        <f t="shared" si="86"/>
        <v>0.88025274052369928</v>
      </c>
      <c r="BH102" s="1">
        <f>+'Serie Gasto $Corrientes'!BH102*'Serie Gasto Constantes'!$AJ$207</f>
        <v>130683027812.30962</v>
      </c>
      <c r="BI102" s="4">
        <f t="shared" si="142"/>
        <v>0.67380258479499089</v>
      </c>
      <c r="BJ102" s="3">
        <f>+'Serie Gasto $Corrientes'!BJ102*'Serie Gasto Constantes'!$AK$207</f>
        <v>151697952312.59531</v>
      </c>
      <c r="BK102" s="1">
        <f>+'Serie Gasto $Corrientes'!BK102*'Serie Gasto Constantes'!$AK$207</f>
        <v>152968189954.85696</v>
      </c>
      <c r="BL102" s="1">
        <f>+'Serie Gasto $Corrientes'!BL102*'Serie Gasto Constantes'!$AK$207</f>
        <v>146583966606.00281</v>
      </c>
      <c r="BM102" s="125">
        <f t="shared" si="87"/>
        <v>0.95826437280366439</v>
      </c>
      <c r="BN102" s="1">
        <f>+'Serie Gasto $Corrientes'!BN102*'Serie Gasto Constantes'!$AK$207</f>
        <v>105986408632.40607</v>
      </c>
      <c r="BO102" s="4">
        <f t="shared" si="143"/>
        <v>0.69286567791436982</v>
      </c>
      <c r="BP102" s="3">
        <f>+'Serie Gasto $Corrientes'!BP102*'Serie Gasto Constantes'!$AL$207</f>
        <v>152066518847.83008</v>
      </c>
      <c r="BQ102" s="1">
        <f>+'Serie Gasto $Corrientes'!BQ102*'Serie Gasto Constantes'!$AL$207</f>
        <v>150441690227.35007</v>
      </c>
      <c r="BR102" s="1">
        <f>+'Serie Gasto $Corrientes'!BR102*'Serie Gasto Constantes'!$AL$207</f>
        <v>143836148234.42322</v>
      </c>
      <c r="BS102" s="125">
        <f t="shared" si="88"/>
        <v>0.95609234393109754</v>
      </c>
      <c r="BT102" s="1">
        <f>+'Serie Gasto $Corrientes'!BT102*'Serie Gasto Constantes'!$AL$207</f>
        <v>126821731968.12332</v>
      </c>
      <c r="BU102" s="4">
        <f t="shared" si="144"/>
        <v>0.84299592603930562</v>
      </c>
      <c r="BV102" s="3">
        <f>+'Serie Gasto $Corrientes'!BV102*'Serie Gasto Constantes'!$AM$207</f>
        <v>157282453165.43536</v>
      </c>
      <c r="BW102" s="1">
        <f>+'Serie Gasto $Corrientes'!BW102*'Serie Gasto Constantes'!$AM$207</f>
        <v>172949118761.92557</v>
      </c>
      <c r="BX102" s="1">
        <f>+'Serie Gasto $Corrientes'!BX102*'Serie Gasto Constantes'!$AM$207</f>
        <v>167843388993.22937</v>
      </c>
      <c r="BY102" s="125">
        <f t="shared" si="89"/>
        <v>0.97047842853871646</v>
      </c>
      <c r="BZ102" s="1">
        <f>+'Serie Gasto $Corrientes'!BZ102*'Serie Gasto Constantes'!$AM$207</f>
        <v>137777083029.16766</v>
      </c>
      <c r="CA102" s="4">
        <f t="shared" si="145"/>
        <v>0.79663362274095051</v>
      </c>
      <c r="CB102" s="3">
        <f>+'Serie Gasto $Corrientes'!CB102*'Serie Gasto Constantes'!$AN$207</f>
        <v>160661451055.26007</v>
      </c>
      <c r="CC102" s="1">
        <f>+'Serie Gasto $Corrientes'!CC102*'Serie Gasto Constantes'!$AN$207</f>
        <v>145703922619.9101</v>
      </c>
      <c r="CD102" s="1">
        <f>+'Serie Gasto $Corrientes'!CD102*'Serie Gasto Constantes'!$AN$207</f>
        <v>142273374471.30063</v>
      </c>
      <c r="CE102" s="125">
        <f t="shared" si="90"/>
        <v>0.97645534803096168</v>
      </c>
      <c r="CF102" s="1">
        <f>+'Serie Gasto $Corrientes'!CF102*'Serie Gasto Constantes'!$AN$207</f>
        <v>119508043301.46234</v>
      </c>
      <c r="CG102" s="4">
        <f t="shared" si="97"/>
        <v>0.82021157119576305</v>
      </c>
      <c r="CH102" s="1">
        <f>+'Serie Gasto $Corrientes'!CH102*'Serie Gasto Constantes'!$AO$207</f>
        <v>135345692315.99719</v>
      </c>
      <c r="CI102" s="1">
        <f>+'Serie Gasto $Corrientes'!CI102*'Serie Gasto Constantes'!$AO$207</f>
        <v>134182216316.93068</v>
      </c>
      <c r="CJ102" s="1">
        <f>+'Serie Gasto $Corrientes'!CJ102*'Serie Gasto Constantes'!$AO$207</f>
        <v>132913487183.34431</v>
      </c>
      <c r="CK102" s="125">
        <f t="shared" si="93"/>
        <v>0.99054472963399487</v>
      </c>
      <c r="CL102" s="1">
        <f>+'Serie Gasto $Corrientes'!CL102*'Serie Gasto Constantes'!$AO$207</f>
        <v>112806139633.9166</v>
      </c>
      <c r="CM102" s="4">
        <f t="shared" si="98"/>
        <v>0.84069366813464297</v>
      </c>
      <c r="CN102" s="1">
        <f>+'Serie Gasto $Corrientes'!CN102*'Serie Gasto Constantes'!$AP$207</f>
        <v>144498509638.74048</v>
      </c>
      <c r="CO102" s="1">
        <f>+'Serie Gasto $Corrientes'!CO102*'Serie Gasto Constantes'!$AP$207</f>
        <v>146737233738.6525</v>
      </c>
      <c r="CP102" s="1">
        <f>+'Serie Gasto $Corrientes'!CP102*'Serie Gasto Constantes'!$AP$207</f>
        <v>143346813557.88348</v>
      </c>
      <c r="CQ102" s="125">
        <f t="shared" si="94"/>
        <v>0.9768946156719327</v>
      </c>
      <c r="CR102" s="1">
        <f>+'Serie Gasto $Corrientes'!CR102*'Serie Gasto Constantes'!$AP$207</f>
        <v>127455138287.6881</v>
      </c>
      <c r="CS102" s="4">
        <f t="shared" si="99"/>
        <v>0.86859439175944309</v>
      </c>
      <c r="CT102" s="1">
        <f>+'Serie Gasto $Corrientes'!DC102*'Serie Gasto Constantes'!$AQ$207</f>
        <v>116789696069.60442</v>
      </c>
      <c r="CU102" s="1">
        <f>+'Serie Gasto $Corrientes'!DD102*'Serie Gasto Constantes'!$AQ$207</f>
        <v>116789696069.60442</v>
      </c>
      <c r="CV102" s="1">
        <f>+'Serie Gasto $Corrientes'!DE102*'Serie Gasto Constantes'!$AQ$207</f>
        <v>115356244553.67366</v>
      </c>
      <c r="CW102" s="125">
        <f t="shared" si="191"/>
        <v>0.98772621588914444</v>
      </c>
      <c r="CX102" s="1">
        <f>+'Serie Gasto $Corrientes'!DG102*'Serie Gasto Constantes'!$AQ$207</f>
        <v>103113807797.01131</v>
      </c>
      <c r="CY102" s="4">
        <f t="shared" si="100"/>
        <v>0.88290158521824957</v>
      </c>
      <c r="CZ102" s="1">
        <f>+'Serie Gasto $Corrientes'!DL102*'Serie Gasto Constantes'!$AR$207</f>
        <v>117878219362.79999</v>
      </c>
      <c r="DA102" s="1">
        <f>+'Serie Gasto $Corrientes'!DM102*'Serie Gasto Constantes'!$AR$207</f>
        <v>117878219362.79999</v>
      </c>
      <c r="DB102" s="1">
        <f>+'Serie Gasto $Corrientes'!DN102*'Serie Gasto Constantes'!$AR$207</f>
        <v>6028147168.4927998</v>
      </c>
      <c r="DC102" s="125">
        <f t="shared" si="101"/>
        <v>5.1138770173815185E-2</v>
      </c>
      <c r="DD102" s="1">
        <f>+'Serie Gasto $Corrientes'!DP102*'Serie Gasto Constantes'!$AR$207</f>
        <v>1816145923.9403999</v>
      </c>
      <c r="DE102" s="4">
        <f t="shared" si="102"/>
        <v>1.5406967748221171E-2</v>
      </c>
      <c r="DF102" s="1">
        <f>+'Serie Gasto $Corrientes'!DR102*'Serie Gasto Constantes'!$AR$207</f>
        <v>117878219362.79999</v>
      </c>
      <c r="DG102" s="1">
        <f>+'Serie Gasto $Corrientes'!DS102*'Serie Gasto Constantes'!$AR$207</f>
        <v>117878219362.79999</v>
      </c>
      <c r="DH102" s="1">
        <f>+'Serie Gasto $Corrientes'!DT102*'Serie Gasto Constantes'!$AR$207</f>
        <v>14979234274.243198</v>
      </c>
      <c r="DI102" s="125">
        <f t="shared" si="103"/>
        <v>0.12707380850520675</v>
      </c>
      <c r="DJ102" s="1">
        <f>+'Serie Gasto $Corrientes'!DV102*'Serie Gasto Constantes'!$AR$207</f>
        <v>5054988836.9136</v>
      </c>
      <c r="DK102" s="4">
        <f t="shared" si="104"/>
        <v>4.288314553985241E-2</v>
      </c>
      <c r="DL102" s="1">
        <f>+'Serie Gasto $Corrientes'!DX102*'Serie Gasto Constantes'!$AR$207</f>
        <v>117878219362.79999</v>
      </c>
      <c r="DM102" s="1">
        <f>+'Serie Gasto $Corrientes'!DY102*'Serie Gasto Constantes'!$AR$207</f>
        <v>117878219362.79999</v>
      </c>
      <c r="DN102" s="1">
        <f>+'Serie Gasto $Corrientes'!DZ102*'Serie Gasto Constantes'!$AR$207</f>
        <v>23966998126.3284</v>
      </c>
      <c r="DO102" s="125">
        <f t="shared" si="105"/>
        <v>0.20331998783052457</v>
      </c>
      <c r="DP102" s="1">
        <f>+'Serie Gasto $Corrientes'!EB102*'Serie Gasto Constantes'!$AR$207</f>
        <v>8886856011.0251999</v>
      </c>
      <c r="DQ102" s="4">
        <f t="shared" si="106"/>
        <v>7.5390144668487535E-2</v>
      </c>
      <c r="DR102" s="1">
        <f>+'Serie Gasto $Corrientes'!ED102*'Serie Gasto Constantes'!$AR$207</f>
        <v>117878219362.79999</v>
      </c>
      <c r="DS102" s="1">
        <f>+'Serie Gasto $Corrientes'!EE102*'Serie Gasto Constantes'!$AR$207</f>
        <v>117878219362.79999</v>
      </c>
      <c r="DT102" s="1">
        <f>+'Serie Gasto $Corrientes'!EF102*'Serie Gasto Constantes'!$AR$207</f>
        <v>45006272108.896797</v>
      </c>
      <c r="DU102" s="125">
        <f t="shared" si="107"/>
        <v>0.38180312149421453</v>
      </c>
      <c r="DV102" s="1">
        <f>+'Serie Gasto $Corrientes'!EH102*'Serie Gasto Constantes'!$AR$207</f>
        <v>15302750127.209999</v>
      </c>
      <c r="DW102" s="4">
        <f t="shared" si="108"/>
        <v>0.12981830069991065</v>
      </c>
      <c r="DX102" s="1">
        <f>+'Serie Gasto $Corrientes'!EJ102*'Serie Gasto Constantes'!$AR$207</f>
        <v>117878219362.79999</v>
      </c>
      <c r="DY102" s="1">
        <f>+'Serie Gasto $Corrientes'!EK102*'Serie Gasto Constantes'!$AR$207</f>
        <v>116523094319.6424</v>
      </c>
      <c r="DZ102" s="1">
        <f>+'Serie Gasto $Corrientes'!EL102*'Serie Gasto Constantes'!$AR$207</f>
        <v>63384585407.738396</v>
      </c>
      <c r="EA102" s="125">
        <f t="shared" si="109"/>
        <v>0.54396586168458461</v>
      </c>
      <c r="EB102" s="1">
        <f>+'Serie Gasto $Corrientes'!EN102*'Serie Gasto Constantes'!$AR$207</f>
        <v>27821478448.061996</v>
      </c>
      <c r="EC102" s="4">
        <f t="shared" si="110"/>
        <v>0.23876364261099189</v>
      </c>
      <c r="ED102" s="1">
        <f>+'Serie Gasto $Corrientes'!EP102*'Serie Gasto Constantes'!$AR$207</f>
        <v>117878219362.79999</v>
      </c>
      <c r="EE102" s="1">
        <f>+'Serie Gasto $Corrientes'!EQ102*'Serie Gasto Constantes'!$AR$207</f>
        <v>116523094319.6424</v>
      </c>
      <c r="EF102" s="1">
        <f>+'Serie Gasto $Corrientes'!ER102*'Serie Gasto Constantes'!$AR$207</f>
        <v>66699550930.724396</v>
      </c>
      <c r="EG102" s="125">
        <f t="shared" si="111"/>
        <v>0.57241486179345991</v>
      </c>
      <c r="EH102" s="1">
        <f>+'Serie Gasto $Corrientes'!ET102*'Serie Gasto Constantes'!$AR$207</f>
        <v>36314685888.889198</v>
      </c>
      <c r="EI102" s="4">
        <f t="shared" si="112"/>
        <v>0.31165226173338584</v>
      </c>
      <c r="EJ102" s="1">
        <f>+'Serie Gasto $Corrientes'!EV102*'Serie Gasto Constantes'!$AR$207</f>
        <v>117878219362.79999</v>
      </c>
      <c r="EK102" s="1">
        <f>+'Serie Gasto $Corrientes'!EW102*'Serie Gasto Constantes'!$AR$207</f>
        <v>116523094319.6424</v>
      </c>
      <c r="EL102" s="1">
        <f>+'Serie Gasto $Corrientes'!EX102*'Serie Gasto Constantes'!$AR$207</f>
        <v>69569723369.031601</v>
      </c>
      <c r="EM102" s="125">
        <f t="shared" si="113"/>
        <v>0.59704665221290965</v>
      </c>
      <c r="EN102" s="1">
        <f>+'Serie Gasto $Corrientes'!EZ102*'Serie Gasto Constantes'!$AR$207</f>
        <v>46453434731.901596</v>
      </c>
      <c r="EO102" s="4">
        <f t="shared" si="114"/>
        <v>0.39866290028714851</v>
      </c>
      <c r="EP102" s="1">
        <f>+'Serie Gasto $Corrientes'!FB102*'Serie Gasto Constantes'!$AR$207</f>
        <v>117878219362.79999</v>
      </c>
      <c r="EQ102" s="1">
        <f>+'Serie Gasto $Corrientes'!FC102*'Serie Gasto Constantes'!$AR$207</f>
        <v>116523094319.6424</v>
      </c>
      <c r="ER102" s="1">
        <f>+'Serie Gasto $Corrientes'!FD102*'Serie Gasto Constantes'!$AR$207</f>
        <v>76325393005.570801</v>
      </c>
      <c r="ES102" s="125">
        <f t="shared" si="115"/>
        <v>0.6550237397249119</v>
      </c>
      <c r="ET102" s="1">
        <f>+'Serie Gasto $Corrientes'!FF102*'Serie Gasto Constantes'!$AR$207</f>
        <v>54411128366.134796</v>
      </c>
      <c r="EU102" s="4">
        <f t="shared" si="116"/>
        <v>0.46695574541537616</v>
      </c>
      <c r="EV102" s="1">
        <f>+'Serie Gasto $Corrientes'!FH102*'Serie Gasto Constantes'!$AR$207</f>
        <v>117878219362.79999</v>
      </c>
      <c r="EW102" s="1">
        <f>+'Serie Gasto $Corrientes'!FI102*'Serie Gasto Constantes'!$AR$207</f>
        <v>121930511441.66879</v>
      </c>
      <c r="EX102" s="1">
        <f>+'Serie Gasto $Corrientes'!FJ102*'Serie Gasto Constantes'!$AR$207</f>
        <v>82311180548.859589</v>
      </c>
      <c r="EY102" s="125">
        <f t="shared" si="117"/>
        <v>0.67506631093101765</v>
      </c>
      <c r="EZ102" s="1">
        <f>+'Serie Gasto $Corrientes'!FL102*'Serie Gasto Constantes'!$AR$207</f>
        <v>61918665277.481995</v>
      </c>
      <c r="FA102" s="4">
        <f t="shared" si="118"/>
        <v>0.50781928612760474</v>
      </c>
      <c r="FB102" s="1">
        <f>+'Serie Gasto $Corrientes'!FQ102*'Serie Gasto Constantes'!$AR$207</f>
        <v>117878219362.79999</v>
      </c>
      <c r="FC102" s="1">
        <f>+'Serie Gasto $Corrientes'!FR102*'Serie Gasto Constantes'!$AR$207</f>
        <v>121930511441.66879</v>
      </c>
      <c r="FD102" s="1">
        <f>+'Serie Gasto $Corrientes'!FS102*'Serie Gasto Constantes'!$AR$207</f>
        <v>89162632676.083191</v>
      </c>
      <c r="FE102" s="125">
        <f t="shared" ref="FE102:FE154" si="193">+IFERROR(FD102/FC102,0)</f>
        <v>0.73125776002947662</v>
      </c>
      <c r="FF102" s="1">
        <f>+'Serie Gasto $Corrientes'!FU102*'Serie Gasto Constantes'!$AR$207</f>
        <v>69863725032.675598</v>
      </c>
      <c r="FG102" s="4">
        <f t="shared" ref="FG102:FG154" si="194">+IFERROR(FF102/FC102,0)</f>
        <v>0.57297984078495567</v>
      </c>
      <c r="FH102" s="1">
        <f>+'Serie Gasto $Corrientes'!FW102*'Serie Gasto Constantes'!$AR$207</f>
        <v>117878219362.79999</v>
      </c>
      <c r="FI102" s="1">
        <f>+'Serie Gasto $Corrientes'!FX102*'Serie Gasto Constantes'!$AR$207</f>
        <v>121930511441.66879</v>
      </c>
      <c r="FJ102" s="1">
        <f>+'Serie Gasto $Corrientes'!FY102*'Serie Gasto Constantes'!$AR$207</f>
        <v>97272160496.035187</v>
      </c>
      <c r="FK102" s="125">
        <f t="shared" si="166"/>
        <v>0.79776718186382667</v>
      </c>
      <c r="FL102" s="1">
        <f>+'Serie Gasto $Corrientes'!GA102*'Serie Gasto Constantes'!$AR$207</f>
        <v>77702356581.907196</v>
      </c>
      <c r="FM102" s="4">
        <f t="shared" si="167"/>
        <v>0.63726753593648122</v>
      </c>
      <c r="FN102" s="1">
        <f>+'Serie Gasto $Corrientes'!GC102*'Serie Gasto Constantes'!$AR$207</f>
        <v>117878219362.79999</v>
      </c>
      <c r="FO102" s="1">
        <f>+'Serie Gasto $Corrientes'!GD102*'Serie Gasto Constantes'!$AR$207</f>
        <v>116177730641.66879</v>
      </c>
      <c r="FP102" s="1">
        <f>+'Serie Gasto $Corrientes'!GE102*'Serie Gasto Constantes'!$AR$207</f>
        <v>112393125694.29359</v>
      </c>
      <c r="FQ102" s="125">
        <f t="shared" si="119"/>
        <v>0.96742400693771347</v>
      </c>
      <c r="FR102" s="1">
        <f>+'Serie Gasto $Corrientes'!GG102*'Serie Gasto Constantes'!$AR$207</f>
        <v>97374460607.252396</v>
      </c>
      <c r="FS102" s="4">
        <f t="shared" si="120"/>
        <v>0.83815082347913983</v>
      </c>
      <c r="FT102" s="1">
        <f>+'Serie Gasto $Corrientes'!GI102*'Serie Gasto Constantes'!$AS$207</f>
        <v>121996557000</v>
      </c>
      <c r="FU102" s="1">
        <f>+'Serie Gasto $Corrientes'!GJ102*'Serie Gasto Constantes'!$AS$207</f>
        <v>121996557000</v>
      </c>
      <c r="FV102" s="1">
        <f>+'Serie Gasto $Corrientes'!GK102*'Serie Gasto Constantes'!$AS$207</f>
        <v>3765865612</v>
      </c>
      <c r="FW102" s="125">
        <f t="shared" si="121"/>
        <v>3.0868622071031072E-2</v>
      </c>
      <c r="FX102" s="1">
        <f>+'Serie Gasto $Corrientes'!GM102*'Serie Gasto Constantes'!$AS$207</f>
        <v>1390166070</v>
      </c>
      <c r="FY102" s="4">
        <f t="shared" si="122"/>
        <v>1.1395125437843299E-2</v>
      </c>
      <c r="FZ102" s="1">
        <f>+'Serie Gasto $Corrientes'!GO102*'Serie Gasto Constantes'!$AS$207</f>
        <v>121996557000</v>
      </c>
      <c r="GA102" s="1">
        <f>+'Serie Gasto $Corrientes'!GP102*'Serie Gasto Constantes'!$AS$207</f>
        <v>121996557000</v>
      </c>
      <c r="GB102" s="1">
        <f>+'Serie Gasto $Corrientes'!GQ102*'Serie Gasto Constantes'!$AS$207</f>
        <v>25660571616</v>
      </c>
      <c r="GC102" s="125">
        <f t="shared" si="123"/>
        <v>0.21033849025755702</v>
      </c>
      <c r="GD102" s="1">
        <f>+'Serie Gasto $Corrientes'!GS102*'Serie Gasto Constantes'!$AS$207</f>
        <v>3331017691</v>
      </c>
      <c r="GE102" s="4">
        <f t="shared" si="124"/>
        <v>2.7304194256892022E-2</v>
      </c>
      <c r="GF102" s="1">
        <f>+'Serie Gasto $Corrientes'!GU102*'Serie Gasto Constantes'!$AS$207</f>
        <v>121996557000</v>
      </c>
      <c r="GG102" s="1">
        <f>+'Serie Gasto $Corrientes'!GV102*'Serie Gasto Constantes'!$AS$207</f>
        <v>121996557000</v>
      </c>
      <c r="GH102" s="1">
        <f>+'Serie Gasto $Corrientes'!GW102*'Serie Gasto Constantes'!$AS$207</f>
        <v>41310545562</v>
      </c>
      <c r="GI102" s="125">
        <f t="shared" si="125"/>
        <v>0.33862058551373708</v>
      </c>
      <c r="GJ102" s="1">
        <f>+'Serie Gasto $Corrientes'!GY102*'Serie Gasto Constantes'!$AS$207</f>
        <v>8223093829</v>
      </c>
      <c r="GK102" s="4">
        <f t="shared" si="126"/>
        <v>6.7404310672472503E-2</v>
      </c>
      <c r="GL102" s="1">
        <f>+'Serie Gasto $Corrientes'!HA102*'Serie Gasto Constantes'!$AS$207</f>
        <v>121996557000</v>
      </c>
      <c r="GM102" s="1">
        <f>+'Serie Gasto $Corrientes'!HB102*'Serie Gasto Constantes'!$AS$207</f>
        <v>121996557000</v>
      </c>
      <c r="GN102" s="1">
        <f>+'Serie Gasto $Corrientes'!HC102*'Serie Gasto Constantes'!$AS$207</f>
        <v>46694551132</v>
      </c>
      <c r="GO102" s="125">
        <f t="shared" si="127"/>
        <v>0.38275302418575635</v>
      </c>
      <c r="GP102" s="1">
        <f>+'Serie Gasto $Corrientes'!HE102*'Serie Gasto Constantes'!$AS$207</f>
        <v>21818657898</v>
      </c>
      <c r="GQ102" s="4">
        <f t="shared" si="128"/>
        <v>0.17884650546326483</v>
      </c>
      <c r="GR102" s="1">
        <f>+'Serie Gasto $Corrientes'!HG102*'Serie Gasto Constantes'!$AS$207</f>
        <v>121996557000</v>
      </c>
      <c r="GS102" s="1">
        <f>+'Serie Gasto $Corrientes'!HH102*'Serie Gasto Constantes'!$AS$207</f>
        <v>121996557000</v>
      </c>
      <c r="GT102" s="1">
        <f>+'Serie Gasto $Corrientes'!HI102*'Serie Gasto Constantes'!$AS$207</f>
        <v>55571041137</v>
      </c>
      <c r="GU102" s="125">
        <f t="shared" si="129"/>
        <v>0.45551319236820759</v>
      </c>
      <c r="GV102" s="1">
        <f>+'Serie Gasto $Corrientes'!HK102*'Serie Gasto Constantes'!$AS$207</f>
        <v>29559948616</v>
      </c>
      <c r="GW102" s="4">
        <f t="shared" si="130"/>
        <v>0.24230149885295532</v>
      </c>
      <c r="GX102" s="1">
        <f>+'Serie Gasto $Corrientes'!HM102*'Serie Gasto Constantes'!$AS$207</f>
        <v>121996557000</v>
      </c>
      <c r="GY102" s="1">
        <f>+'Serie Gasto $Corrientes'!HN102*'Serie Gasto Constantes'!$AS$207</f>
        <v>121996557000</v>
      </c>
      <c r="GZ102" s="1">
        <f>+'Serie Gasto $Corrientes'!HO102*'Serie Gasto Constantes'!$AS$207</f>
        <v>70833717821</v>
      </c>
      <c r="HA102" s="125">
        <f t="shared" si="131"/>
        <v>0.58062063031008326</v>
      </c>
      <c r="HB102" s="1">
        <f>+'Serie Gasto $Corrientes'!HQ102*'Serie Gasto Constantes'!$AS$207</f>
        <v>39100277315</v>
      </c>
      <c r="HC102" s="4">
        <f t="shared" si="132"/>
        <v>0.32050312137087605</v>
      </c>
    </row>
    <row r="103" spans="1:211" x14ac:dyDescent="0.35">
      <c r="A103" s="28" t="s">
        <v>76</v>
      </c>
      <c r="B103" s="5">
        <f>+'Serie Gasto $Corrientes'!B103*'Serie Gasto Constantes'!$V$207</f>
        <v>23013518454.912235</v>
      </c>
      <c r="C103" s="6">
        <f>+'Serie Gasto $Corrientes'!C103*'Serie Gasto Constantes'!$V$207</f>
        <v>22520051300.441193</v>
      </c>
      <c r="D103" s="7">
        <f t="shared" si="147"/>
        <v>0.97855750934226604</v>
      </c>
      <c r="E103" s="5">
        <f>+'Serie Gasto $Corrientes'!E103*'Serie Gasto Constantes'!$W$207</f>
        <v>15248158766.171177</v>
      </c>
      <c r="F103" s="6">
        <f>+'Serie Gasto $Corrientes'!F103*'Serie Gasto Constantes'!$W$207</f>
        <v>14404547502.540056</v>
      </c>
      <c r="G103" s="7">
        <f t="shared" si="148"/>
        <v>0.94467454880501933</v>
      </c>
      <c r="H103" s="5">
        <f>+'Serie Gasto $Corrientes'!H103*'Serie Gasto Constantes'!$X$207</f>
        <v>15551953700.784229</v>
      </c>
      <c r="I103" s="6">
        <f>+'Serie Gasto $Corrientes'!I103*'Serie Gasto Constantes'!$X$207</f>
        <v>14938402672.177992</v>
      </c>
      <c r="J103" s="7">
        <f t="shared" si="149"/>
        <v>0.96054829892045668</v>
      </c>
      <c r="K103" s="5">
        <f>+'Serie Gasto $Corrientes'!K103*'Serie Gasto Constantes'!$Y$207</f>
        <v>14804620156.983023</v>
      </c>
      <c r="L103" s="6">
        <f>+'Serie Gasto $Corrientes'!L103*'Serie Gasto Constantes'!$Y$207</f>
        <v>14666832223.254148</v>
      </c>
      <c r="M103" s="7">
        <f t="shared" si="150"/>
        <v>0.9906929098978684</v>
      </c>
      <c r="N103" s="5">
        <f>+'Serie Gasto $Corrientes'!N103*'Serie Gasto Constantes'!$Z$207</f>
        <v>16443591895.865246</v>
      </c>
      <c r="O103" s="6">
        <f>+'Serie Gasto $Corrientes'!O103*'Serie Gasto Constantes'!$Z$207</f>
        <v>14420535026.425385</v>
      </c>
      <c r="P103" s="7">
        <f t="shared" si="151"/>
        <v>0.87696989305915818</v>
      </c>
      <c r="Q103" s="5">
        <f>+'Serie Gasto $Corrientes'!Q103*'Serie Gasto Constantes'!$AA$207</f>
        <v>14517241721.810799</v>
      </c>
      <c r="R103" s="6">
        <f>+'Serie Gasto $Corrientes'!R103*'Serie Gasto Constantes'!$AA$207</f>
        <v>14038260204.221436</v>
      </c>
      <c r="S103" s="7">
        <f t="shared" si="133"/>
        <v>0.96700602450741469</v>
      </c>
      <c r="T103" s="5">
        <f>+'Serie Gasto $Corrientes'!T103*'Serie Gasto Constantes'!$AB$207</f>
        <v>16306658688.34688</v>
      </c>
      <c r="U103" s="6">
        <f>+'Serie Gasto $Corrientes'!U103*'Serie Gasto Constantes'!$AB$207</f>
        <v>14632861062.418041</v>
      </c>
      <c r="V103" s="7">
        <f t="shared" si="134"/>
        <v>0.89735496045397867</v>
      </c>
      <c r="W103" s="5">
        <f>+'Serie Gasto $Corrientes'!W103*'Serie Gasto Constantes'!$AC$207</f>
        <v>17087761992.58247</v>
      </c>
      <c r="X103" s="6">
        <f>+'Serie Gasto $Corrientes'!X103*'Serie Gasto Constantes'!$AC$207</f>
        <v>15565301314.117382</v>
      </c>
      <c r="Y103" s="7">
        <f t="shared" si="135"/>
        <v>0.910903447793458</v>
      </c>
      <c r="Z103" s="5">
        <f>+'Serie Gasto $Corrientes'!Z103*'Serie Gasto Constantes'!$AD$207</f>
        <v>18060110046.329201</v>
      </c>
      <c r="AA103" s="6">
        <f>+'Serie Gasto $Corrientes'!AA103*'Serie Gasto Constantes'!$AD$207</f>
        <v>17912631997.5709</v>
      </c>
      <c r="AB103" s="7">
        <f t="shared" si="136"/>
        <v>0.99183404484358184</v>
      </c>
      <c r="AC103" s="5">
        <f>+'Serie Gasto $Corrientes'!AC103*'Serie Gasto Constantes'!$AE$207</f>
        <v>18678524094.114517</v>
      </c>
      <c r="AD103" s="6">
        <f>+'Serie Gasto $Corrientes'!AD103*'Serie Gasto Constantes'!$AE$207</f>
        <v>17400000874.785213</v>
      </c>
      <c r="AE103" s="7">
        <f t="shared" si="137"/>
        <v>0.9315511647019179</v>
      </c>
      <c r="AF103" s="5">
        <f>+'Serie Gasto $Corrientes'!AF103*'Serie Gasto Constantes'!$AF$207</f>
        <v>18832912987.319923</v>
      </c>
      <c r="AG103" s="6">
        <f>+'Serie Gasto $Corrientes'!AG103*'Serie Gasto Constantes'!$AF$207</f>
        <v>18832912987.319923</v>
      </c>
      <c r="AH103" s="6">
        <f>+'Serie Gasto $Corrientes'!AH103*'Serie Gasto Constantes'!$AF$207</f>
        <v>17998565486.631023</v>
      </c>
      <c r="AI103" s="126">
        <f t="shared" si="190"/>
        <v>0.95569737399356858</v>
      </c>
      <c r="AJ103" s="6">
        <f>+'Serie Gasto $Corrientes'!AJ103*'Serie Gasto Constantes'!$AF$207</f>
        <v>17778126207.568455</v>
      </c>
      <c r="AK103" s="7">
        <f t="shared" si="138"/>
        <v>0.94399237226542443</v>
      </c>
      <c r="AL103" s="5">
        <f>+'Serie Gasto $Corrientes'!AL103*'Serie Gasto Constantes'!$AG$207</f>
        <v>19624090910.60392</v>
      </c>
      <c r="AM103" s="6">
        <f>+'Serie Gasto $Corrientes'!AM103*'Serie Gasto Constantes'!$AG$207</f>
        <v>19624090910.60392</v>
      </c>
      <c r="AN103" s="6">
        <f>+'Serie Gasto $Corrientes'!AN103*'Serie Gasto Constantes'!$AG$207</f>
        <v>19101108333.873444</v>
      </c>
      <c r="AO103" s="126">
        <f t="shared" si="83"/>
        <v>0.97334997177128435</v>
      </c>
      <c r="AP103" s="6">
        <f>+'Serie Gasto $Corrientes'!AP103*'Serie Gasto Constantes'!$AG$207</f>
        <v>18282103431.751656</v>
      </c>
      <c r="AQ103" s="7">
        <f t="shared" si="139"/>
        <v>0.9316153046291118</v>
      </c>
      <c r="AR103" s="5">
        <f>+'Serie Gasto $Corrientes'!AR103*'Serie Gasto Constantes'!$AH$207</f>
        <v>20578464097.132629</v>
      </c>
      <c r="AS103" s="6">
        <f>+'Serie Gasto $Corrientes'!AS103*'Serie Gasto Constantes'!$AH$207</f>
        <v>20578464097.132629</v>
      </c>
      <c r="AT103" s="6">
        <f>+'Serie Gasto $Corrientes'!AT103*'Serie Gasto Constantes'!$AH$207</f>
        <v>18703968125.180912</v>
      </c>
      <c r="AU103" s="126">
        <f t="shared" si="84"/>
        <v>0.90890982130134257</v>
      </c>
      <c r="AV103" s="6">
        <f>+'Serie Gasto $Corrientes'!AV103*'Serie Gasto Constantes'!$AH$207</f>
        <v>18318363063.772991</v>
      </c>
      <c r="AW103" s="7">
        <f t="shared" si="140"/>
        <v>0.89017153939712357</v>
      </c>
      <c r="AX103" s="5">
        <f>+'Serie Gasto $Corrientes'!AX103*'Serie Gasto Constantes'!$AI$207</f>
        <v>19695598582.74017</v>
      </c>
      <c r="AY103" s="6">
        <f>+'Serie Gasto $Corrientes'!AY103*'Serie Gasto Constantes'!$AI$207</f>
        <v>19695598582.74017</v>
      </c>
      <c r="AZ103" s="6">
        <f>+'Serie Gasto $Corrientes'!AZ103*'Serie Gasto Constantes'!$AI$207</f>
        <v>18462266299.867847</v>
      </c>
      <c r="BA103" s="126">
        <f t="shared" si="85"/>
        <v>0.93738030973310316</v>
      </c>
      <c r="BB103" s="6">
        <f>+'Serie Gasto $Corrientes'!BB103*'Serie Gasto Constantes'!$AI$207</f>
        <v>18297672317.094151</v>
      </c>
      <c r="BC103" s="7">
        <f t="shared" si="141"/>
        <v>0.92902341811174693</v>
      </c>
      <c r="BD103" s="5">
        <f>+'Serie Gasto $Corrientes'!BD103*'Serie Gasto Constantes'!$AJ$207</f>
        <v>19907453414.088627</v>
      </c>
      <c r="BE103" s="6">
        <f>+'Serie Gasto $Corrientes'!BE103*'Serie Gasto Constantes'!$AJ$207</f>
        <v>19708378879.947739</v>
      </c>
      <c r="BF103" s="6">
        <f>+'Serie Gasto $Corrientes'!BF103*'Serie Gasto Constantes'!$AJ$207</f>
        <v>19262306025.755367</v>
      </c>
      <c r="BG103" s="126">
        <f t="shared" si="86"/>
        <v>0.97736633454686483</v>
      </c>
      <c r="BH103" s="6">
        <f>+'Serie Gasto $Corrientes'!BH103*'Serie Gasto Constantes'!$AJ$207</f>
        <v>18535713074.627674</v>
      </c>
      <c r="BI103" s="7">
        <f t="shared" si="142"/>
        <v>0.94049912413074255</v>
      </c>
      <c r="BJ103" s="5">
        <f>+'Serie Gasto $Corrientes'!BJ103*'Serie Gasto Constantes'!$AK$207</f>
        <v>22197996513.533634</v>
      </c>
      <c r="BK103" s="6">
        <f>+'Serie Gasto $Corrientes'!BK103*'Serie Gasto Constantes'!$AK$207</f>
        <v>22197996513.533634</v>
      </c>
      <c r="BL103" s="6">
        <f>+'Serie Gasto $Corrientes'!BL103*'Serie Gasto Constantes'!$AK$207</f>
        <v>19359788854.684044</v>
      </c>
      <c r="BM103" s="126">
        <f t="shared" si="87"/>
        <v>0.87214126927539626</v>
      </c>
      <c r="BN103" s="6">
        <f>+'Serie Gasto $Corrientes'!BN103*'Serie Gasto Constantes'!$AK$207</f>
        <v>18607715505.613571</v>
      </c>
      <c r="BO103" s="7">
        <f t="shared" si="143"/>
        <v>0.83826103379504779</v>
      </c>
      <c r="BP103" s="5">
        <f>+'Serie Gasto $Corrientes'!BP103*'Serie Gasto Constantes'!$AL$207</f>
        <v>21202914125.802238</v>
      </c>
      <c r="BQ103" s="6">
        <f>+'Serie Gasto $Corrientes'!BQ103*'Serie Gasto Constantes'!$AL$207</f>
        <v>21202914125.802238</v>
      </c>
      <c r="BR103" s="6">
        <f>+'Serie Gasto $Corrientes'!BR103*'Serie Gasto Constantes'!$AL$207</f>
        <v>18359932029.976368</v>
      </c>
      <c r="BS103" s="126">
        <f t="shared" si="88"/>
        <v>0.86591550204100531</v>
      </c>
      <c r="BT103" s="6">
        <f>+'Serie Gasto $Corrientes'!BT103*'Serie Gasto Constantes'!$AL$207</f>
        <v>17925458874.631626</v>
      </c>
      <c r="BU103" s="7">
        <f t="shared" si="144"/>
        <v>0.84542430197450014</v>
      </c>
      <c r="BV103" s="5">
        <f>+'Serie Gasto $Corrientes'!BV103*'Serie Gasto Constantes'!$AM$207</f>
        <v>21388718867.552368</v>
      </c>
      <c r="BW103" s="6">
        <f>+'Serie Gasto $Corrientes'!BW103*'Serie Gasto Constantes'!$AM$207</f>
        <v>21388718867.552368</v>
      </c>
      <c r="BX103" s="6">
        <f>+'Serie Gasto $Corrientes'!BX103*'Serie Gasto Constantes'!$AM$207</f>
        <v>19374832090.791023</v>
      </c>
      <c r="BY103" s="126">
        <f t="shared" si="89"/>
        <v>0.90584350613834563</v>
      </c>
      <c r="BZ103" s="6">
        <f>+'Serie Gasto $Corrientes'!BZ103*'Serie Gasto Constantes'!$AM$207</f>
        <v>18875397686.311058</v>
      </c>
      <c r="CA103" s="7">
        <f t="shared" si="145"/>
        <v>0.88249314057542128</v>
      </c>
      <c r="CB103" s="5">
        <f>+'Serie Gasto $Corrientes'!CB103*'Serie Gasto Constantes'!$AN$207</f>
        <v>21837766464.551537</v>
      </c>
      <c r="CC103" s="6">
        <f>+'Serie Gasto $Corrientes'!CC103*'Serie Gasto Constantes'!$AN$207</f>
        <v>21837766464.551537</v>
      </c>
      <c r="CD103" s="6">
        <f>+'Serie Gasto $Corrientes'!CD103*'Serie Gasto Constantes'!$AN$207</f>
        <v>20945291602.02734</v>
      </c>
      <c r="CE103" s="126">
        <f t="shared" si="90"/>
        <v>0.95913158683270472</v>
      </c>
      <c r="CF103" s="6">
        <f>+'Serie Gasto $Corrientes'!CF103*'Serie Gasto Constantes'!$AN$207</f>
        <v>19603035394.325077</v>
      </c>
      <c r="CG103" s="7">
        <f t="shared" si="97"/>
        <v>0.89766668336461886</v>
      </c>
      <c r="CH103" s="6">
        <f>+'Serie Gasto $Corrientes'!CH103*'Serie Gasto Constantes'!$AO$207</f>
        <v>20942135757.30035</v>
      </c>
      <c r="CI103" s="6">
        <f>+'Serie Gasto $Corrientes'!CI103*'Serie Gasto Constantes'!$AO$207</f>
        <v>20764080435.013302</v>
      </c>
      <c r="CJ103" s="6">
        <f>+'Serie Gasto $Corrientes'!CJ103*'Serie Gasto Constantes'!$AO$207</f>
        <v>20156967032.095612</v>
      </c>
      <c r="CK103" s="126">
        <f t="shared" si="93"/>
        <v>0.97076136336411267</v>
      </c>
      <c r="CL103" s="6">
        <f>+'Serie Gasto $Corrientes'!CL103*'Serie Gasto Constantes'!$AO$207</f>
        <v>19573029693.221466</v>
      </c>
      <c r="CM103" s="7">
        <f t="shared" si="98"/>
        <v>0.94263888807792162</v>
      </c>
      <c r="CN103" s="6">
        <f>+'Serie Gasto $Corrientes'!CN103*'Serie Gasto Constantes'!$AP$207</f>
        <v>25588441143.821373</v>
      </c>
      <c r="CO103" s="6">
        <f>+'Serie Gasto $Corrientes'!CO103*'Serie Gasto Constantes'!$AP$207</f>
        <v>25588441143.821373</v>
      </c>
      <c r="CP103" s="6">
        <f>+'Serie Gasto $Corrientes'!CP103*'Serie Gasto Constantes'!$AP$207</f>
        <v>23226180447.3279</v>
      </c>
      <c r="CQ103" s="126">
        <f t="shared" si="94"/>
        <v>0.90768250855078492</v>
      </c>
      <c r="CR103" s="6">
        <f>+'Serie Gasto $Corrientes'!CR103*'Serie Gasto Constantes'!$AP$207</f>
        <v>22298574725.714344</v>
      </c>
      <c r="CS103" s="7">
        <f t="shared" si="99"/>
        <v>0.87143154209292639</v>
      </c>
      <c r="CT103" s="6">
        <f>+'Serie Gasto $Corrientes'!DC103*'Serie Gasto Constantes'!$AQ$207</f>
        <v>28397862004.1343</v>
      </c>
      <c r="CU103" s="6">
        <f>+'Serie Gasto $Corrientes'!DD103*'Serie Gasto Constantes'!$AQ$207</f>
        <v>28397862004.1343</v>
      </c>
      <c r="CV103" s="6">
        <f>+'Serie Gasto $Corrientes'!DE103*'Serie Gasto Constantes'!$AQ$207</f>
        <v>27720831092.819736</v>
      </c>
      <c r="CW103" s="126">
        <f t="shared" si="191"/>
        <v>0.97615908862378453</v>
      </c>
      <c r="CX103" s="6">
        <f>+'Serie Gasto $Corrientes'!DG103*'Serie Gasto Constantes'!$AQ$207</f>
        <v>26270974261.054123</v>
      </c>
      <c r="CY103" s="7">
        <f t="shared" si="100"/>
        <v>0.92510394822080144</v>
      </c>
      <c r="CZ103" s="6">
        <f>+'Serie Gasto $Corrientes'!DL103*'Serie Gasto Constantes'!$AR$207</f>
        <v>32000171392.799995</v>
      </c>
      <c r="DA103" s="6">
        <f>+'Serie Gasto $Corrientes'!DM103*'Serie Gasto Constantes'!$AR$207</f>
        <v>32000171392.799995</v>
      </c>
      <c r="DB103" s="6">
        <f>+'Serie Gasto $Corrientes'!DN103*'Serie Gasto Constantes'!$AR$207</f>
        <v>1499582622.2207999</v>
      </c>
      <c r="DC103" s="126">
        <f t="shared" si="101"/>
        <v>4.6861705951931384E-2</v>
      </c>
      <c r="DD103" s="6">
        <f>+'Serie Gasto $Corrientes'!DP103*'Serie Gasto Constantes'!$AR$207</f>
        <v>1417475533.5623999</v>
      </c>
      <c r="DE103" s="7">
        <f t="shared" si="102"/>
        <v>4.4295873174020887E-2</v>
      </c>
      <c r="DF103" s="6">
        <f>+'Serie Gasto $Corrientes'!DR103*'Serie Gasto Constantes'!$AR$207</f>
        <v>32000171392.799995</v>
      </c>
      <c r="DG103" s="6">
        <f>+'Serie Gasto $Corrientes'!DS103*'Serie Gasto Constantes'!$AR$207</f>
        <v>32000171392.799995</v>
      </c>
      <c r="DH103" s="6">
        <f>+'Serie Gasto $Corrientes'!DT103*'Serie Gasto Constantes'!$AR$207</f>
        <v>3088752826.3643999</v>
      </c>
      <c r="DI103" s="126">
        <f t="shared" si="103"/>
        <v>9.6523008844239061E-2</v>
      </c>
      <c r="DJ103" s="6">
        <f>+'Serie Gasto $Corrientes'!DV103*'Serie Gasto Constantes'!$AR$207</f>
        <v>2902365250.5119996</v>
      </c>
      <c r="DK103" s="7">
        <f t="shared" si="104"/>
        <v>9.0698428295450592E-2</v>
      </c>
      <c r="DL103" s="6">
        <f>+'Serie Gasto $Corrientes'!DX103*'Serie Gasto Constantes'!$AR$207</f>
        <v>32000171392.799995</v>
      </c>
      <c r="DM103" s="6">
        <f>+'Serie Gasto $Corrientes'!DY103*'Serie Gasto Constantes'!$AR$207</f>
        <v>32000171392.799995</v>
      </c>
      <c r="DN103" s="6">
        <f>+'Serie Gasto $Corrientes'!DZ103*'Serie Gasto Constantes'!$AR$207</f>
        <v>4601015545.3235998</v>
      </c>
      <c r="DO103" s="126">
        <f t="shared" si="105"/>
        <v>0.14378096569691573</v>
      </c>
      <c r="DP103" s="6">
        <f>+'Serie Gasto $Corrientes'!EB103*'Serie Gasto Constantes'!$AR$207</f>
        <v>4483006972.7975998</v>
      </c>
      <c r="DQ103" s="7">
        <f t="shared" si="106"/>
        <v>0.14009321755714946</v>
      </c>
      <c r="DR103" s="6">
        <f>+'Serie Gasto $Corrientes'!ED103*'Serie Gasto Constantes'!$AR$207</f>
        <v>32000171392.799995</v>
      </c>
      <c r="DS103" s="6">
        <f>+'Serie Gasto $Corrientes'!EE103*'Serie Gasto Constantes'!$AR$207</f>
        <v>32000171392.799995</v>
      </c>
      <c r="DT103" s="6">
        <f>+'Serie Gasto $Corrientes'!EF103*'Serie Gasto Constantes'!$AR$207</f>
        <v>6660293561.4227991</v>
      </c>
      <c r="DU103" s="126">
        <f t="shared" si="107"/>
        <v>0.20813305902859502</v>
      </c>
      <c r="DV103" s="6">
        <f>+'Serie Gasto $Corrientes'!EH103*'Serie Gasto Constantes'!$AR$207</f>
        <v>6454375251.9011993</v>
      </c>
      <c r="DW103" s="7">
        <f t="shared" si="108"/>
        <v>0.20169814632159835</v>
      </c>
      <c r="DX103" s="6">
        <f>+'Serie Gasto $Corrientes'!EJ103*'Serie Gasto Constantes'!$AR$207</f>
        <v>32000171392.799995</v>
      </c>
      <c r="DY103" s="6">
        <f>+'Serie Gasto $Corrientes'!EK103*'Serie Gasto Constantes'!$AR$207</f>
        <v>30645046349.642399</v>
      </c>
      <c r="DZ103" s="6">
        <f>+'Serie Gasto $Corrientes'!EL103*'Serie Gasto Constantes'!$AR$207</f>
        <v>9125080056.1595993</v>
      </c>
      <c r="EA103" s="126">
        <f t="shared" si="109"/>
        <v>0.29776688708666549</v>
      </c>
      <c r="EB103" s="6">
        <f>+'Serie Gasto $Corrientes'!EN103*'Serie Gasto Constantes'!$AR$207</f>
        <v>8863916895.8339996</v>
      </c>
      <c r="EC103" s="7">
        <f t="shared" si="110"/>
        <v>0.28924468883818261</v>
      </c>
      <c r="ED103" s="6">
        <f>+'Serie Gasto $Corrientes'!EP103*'Serie Gasto Constantes'!$AR$207</f>
        <v>32000171392.799995</v>
      </c>
      <c r="EE103" s="6">
        <f>+'Serie Gasto $Corrientes'!EQ103*'Serie Gasto Constantes'!$AR$207</f>
        <v>30645046349.642399</v>
      </c>
      <c r="EF103" s="6">
        <f>+'Serie Gasto $Corrientes'!ER103*'Serie Gasto Constantes'!$AR$207</f>
        <v>12440045579.145599</v>
      </c>
      <c r="EG103" s="126">
        <f t="shared" si="111"/>
        <v>0.40593985198168131</v>
      </c>
      <c r="EH103" s="6">
        <f>+'Serie Gasto $Corrientes'!ET103*'Serie Gasto Constantes'!$AR$207</f>
        <v>12208947801.679199</v>
      </c>
      <c r="EI103" s="7">
        <f t="shared" si="112"/>
        <v>0.39839873832730122</v>
      </c>
      <c r="EJ103" s="6">
        <f>+'Serie Gasto $Corrientes'!EV103*'Serie Gasto Constantes'!$AR$207</f>
        <v>32000171392.799995</v>
      </c>
      <c r="EK103" s="6">
        <f>+'Serie Gasto $Corrientes'!EW103*'Serie Gasto Constantes'!$AR$207</f>
        <v>30645046349.642399</v>
      </c>
      <c r="EL103" s="6">
        <f>+'Serie Gasto $Corrientes'!EX103*'Serie Gasto Constantes'!$AR$207</f>
        <v>14419940342.73</v>
      </c>
      <c r="EM103" s="126">
        <f t="shared" si="113"/>
        <v>0.47054718658953071</v>
      </c>
      <c r="EN103" s="6">
        <f>+'Serie Gasto $Corrientes'!EZ103*'Serie Gasto Constantes'!$AR$207</f>
        <v>14174779586.354399</v>
      </c>
      <c r="EO103" s="7">
        <f t="shared" si="114"/>
        <v>0.46254717400744955</v>
      </c>
      <c r="EP103" s="6">
        <f>+'Serie Gasto $Corrientes'!FB103*'Serie Gasto Constantes'!$AR$207</f>
        <v>32000171392.799995</v>
      </c>
      <c r="EQ103" s="6">
        <f>+'Serie Gasto $Corrientes'!FC103*'Serie Gasto Constantes'!$AR$207</f>
        <v>30645046349.642399</v>
      </c>
      <c r="ER103" s="6">
        <f>+'Serie Gasto $Corrientes'!FD103*'Serie Gasto Constantes'!$AR$207</f>
        <v>16398482454.463198</v>
      </c>
      <c r="ES103" s="126">
        <f t="shared" si="115"/>
        <v>0.53511038186615612</v>
      </c>
      <c r="ET103" s="6">
        <f>+'Serie Gasto $Corrientes'!FF103*'Serie Gasto Constantes'!$AR$207</f>
        <v>15850757551.184399</v>
      </c>
      <c r="EU103" s="7">
        <f t="shared" si="116"/>
        <v>0.51723718640645366</v>
      </c>
      <c r="EV103" s="6">
        <f>+'Serie Gasto $Corrientes'!FH103*'Serie Gasto Constantes'!$AR$207</f>
        <v>32000171392.799995</v>
      </c>
      <c r="EW103" s="6">
        <f>+'Serie Gasto $Corrientes'!FI103*'Serie Gasto Constantes'!$AR$207</f>
        <v>30645046349.642399</v>
      </c>
      <c r="EX103" s="6">
        <f>+'Serie Gasto $Corrientes'!FJ103*'Serie Gasto Constantes'!$AR$207</f>
        <v>18429597829.3596</v>
      </c>
      <c r="EY103" s="126">
        <f t="shared" si="117"/>
        <v>0.60138913216473755</v>
      </c>
      <c r="EZ103" s="6">
        <f>+'Serie Gasto $Corrientes'!FL103*'Serie Gasto Constantes'!$AR$207</f>
        <v>18002627035.192799</v>
      </c>
      <c r="FA103" s="7">
        <f t="shared" si="118"/>
        <v>0.58745634872902952</v>
      </c>
      <c r="FB103" s="6">
        <f>+'Serie Gasto $Corrientes'!FQ103*'Serie Gasto Constantes'!$AR$207</f>
        <v>32000171392.799995</v>
      </c>
      <c r="FC103" s="6">
        <f>+'Serie Gasto $Corrientes'!FR103*'Serie Gasto Constantes'!$AR$207</f>
        <v>30645046349.642399</v>
      </c>
      <c r="FD103" s="6">
        <f>+'Serie Gasto $Corrientes'!FS103*'Serie Gasto Constantes'!$AR$207</f>
        <v>20329550709.249599</v>
      </c>
      <c r="FE103" s="126">
        <f t="shared" si="193"/>
        <v>0.6633878270993977</v>
      </c>
      <c r="FF103" s="6">
        <f>+'Serie Gasto $Corrientes'!FU103*'Serie Gasto Constantes'!$AR$207</f>
        <v>19846889655.434399</v>
      </c>
      <c r="FG103" s="7">
        <f t="shared" si="194"/>
        <v>0.64763777574335424</v>
      </c>
      <c r="FH103" s="6">
        <f>+'Serie Gasto $Corrientes'!FW103*'Serie Gasto Constantes'!$AR$207</f>
        <v>32000171392.799995</v>
      </c>
      <c r="FI103" s="6">
        <f>+'Serie Gasto $Corrientes'!FX103*'Serie Gasto Constantes'!$AR$207</f>
        <v>30645046349.642399</v>
      </c>
      <c r="FJ103" s="6">
        <f>+'Serie Gasto $Corrientes'!FY103*'Serie Gasto Constantes'!$AR$207</f>
        <v>22282519510.180798</v>
      </c>
      <c r="FK103" s="126">
        <f t="shared" si="166"/>
        <v>0.72711652173568386</v>
      </c>
      <c r="FL103" s="6">
        <f>+'Serie Gasto $Corrientes'!GA103*'Serie Gasto Constantes'!$AR$207</f>
        <v>21934171204.0308</v>
      </c>
      <c r="FM103" s="7">
        <f t="shared" si="167"/>
        <v>0.71574932384746592</v>
      </c>
      <c r="FN103" s="6">
        <f>+'Serie Gasto $Corrientes'!GC103*'Serie Gasto Constantes'!$AR$207</f>
        <v>32000171392.799995</v>
      </c>
      <c r="FO103" s="6">
        <f>+'Serie Gasto $Corrientes'!GD103*'Serie Gasto Constantes'!$AR$207</f>
        <v>30645046349.642399</v>
      </c>
      <c r="FP103" s="6">
        <f>+'Serie Gasto $Corrientes'!GE103*'Serie Gasto Constantes'!$AR$207</f>
        <v>28187862307.331997</v>
      </c>
      <c r="FQ103" s="126">
        <f t="shared" si="119"/>
        <v>0.91981790419647791</v>
      </c>
      <c r="FR103" s="6">
        <f>+'Serie Gasto $Corrientes'!GG103*'Serie Gasto Constantes'!$AR$207</f>
        <v>27998405556.029999</v>
      </c>
      <c r="FS103" s="7">
        <f t="shared" si="120"/>
        <v>0.91363560807134225</v>
      </c>
      <c r="FT103" s="6">
        <f>+'Serie Gasto $Corrientes'!GI103*'Serie Gasto Constantes'!$AS$207</f>
        <v>31964803000</v>
      </c>
      <c r="FU103" s="6">
        <f>+'Serie Gasto $Corrientes'!GJ103*'Serie Gasto Constantes'!$AS$207</f>
        <v>31964803000</v>
      </c>
      <c r="FV103" s="6">
        <f>+'Serie Gasto $Corrientes'!GK103*'Serie Gasto Constantes'!$AS$207</f>
        <v>1400452623</v>
      </c>
      <c r="FW103" s="126">
        <f t="shared" si="121"/>
        <v>4.3812333928665223E-2</v>
      </c>
      <c r="FX103" s="6">
        <f>+'Serie Gasto $Corrientes'!GM103*'Serie Gasto Constantes'!$AS$207</f>
        <v>1386816837</v>
      </c>
      <c r="FY103" s="7">
        <f t="shared" si="122"/>
        <v>4.3385746409887148E-2</v>
      </c>
      <c r="FZ103" s="6">
        <f>+'Serie Gasto $Corrientes'!GO103*'Serie Gasto Constantes'!$AS$207</f>
        <v>31964803000</v>
      </c>
      <c r="GA103" s="6">
        <f>+'Serie Gasto $Corrientes'!GP103*'Serie Gasto Constantes'!$AS$207</f>
        <v>31964803000</v>
      </c>
      <c r="GB103" s="6">
        <f>+'Serie Gasto $Corrientes'!GQ103*'Serie Gasto Constantes'!$AS$207</f>
        <v>3331884942</v>
      </c>
      <c r="GC103" s="126">
        <f t="shared" si="123"/>
        <v>0.10423605432512754</v>
      </c>
      <c r="GD103" s="6">
        <f>+'Serie Gasto $Corrientes'!GS103*'Serie Gasto Constantes'!$AS$207</f>
        <v>3020129047</v>
      </c>
      <c r="GE103" s="7">
        <f t="shared" si="124"/>
        <v>9.4482955111595712E-2</v>
      </c>
      <c r="GF103" s="6">
        <f>+'Serie Gasto $Corrientes'!GU103*'Serie Gasto Constantes'!$AS$207</f>
        <v>31964803000</v>
      </c>
      <c r="GG103" s="6">
        <f>+'Serie Gasto $Corrientes'!GV103*'Serie Gasto Constantes'!$AS$207</f>
        <v>31964803000</v>
      </c>
      <c r="GH103" s="6">
        <f>+'Serie Gasto $Corrientes'!GW103*'Serie Gasto Constantes'!$AS$207</f>
        <v>5114911006</v>
      </c>
      <c r="GI103" s="126">
        <f t="shared" si="125"/>
        <v>0.16001697260577516</v>
      </c>
      <c r="GJ103" s="6">
        <f>+'Serie Gasto $Corrientes'!GY103*'Serie Gasto Constantes'!$AS$207</f>
        <v>4823139538</v>
      </c>
      <c r="GK103" s="7">
        <f t="shared" si="126"/>
        <v>0.15088907439848762</v>
      </c>
      <c r="GL103" s="6">
        <f>+'Serie Gasto $Corrientes'!HA103*'Serie Gasto Constantes'!$AS$207</f>
        <v>31964803000</v>
      </c>
      <c r="GM103" s="6">
        <f>+'Serie Gasto $Corrientes'!HB103*'Serie Gasto Constantes'!$AS$207</f>
        <v>31964803000</v>
      </c>
      <c r="GN103" s="6">
        <f>+'Serie Gasto $Corrientes'!HC103*'Serie Gasto Constantes'!$AS$207</f>
        <v>6814250453</v>
      </c>
      <c r="GO103" s="126">
        <f t="shared" si="127"/>
        <v>0.21317980445554444</v>
      </c>
      <c r="GP103" s="6">
        <f>+'Serie Gasto $Corrientes'!HE103*'Serie Gasto Constantes'!$AS$207</f>
        <v>6789653306</v>
      </c>
      <c r="GQ103" s="7">
        <f t="shared" si="128"/>
        <v>0.21241029722598323</v>
      </c>
      <c r="GR103" s="6">
        <f>+'Serie Gasto $Corrientes'!HG103*'Serie Gasto Constantes'!$AS$207</f>
        <v>31964803000</v>
      </c>
      <c r="GS103" s="6">
        <f>+'Serie Gasto $Corrientes'!HH103*'Serie Gasto Constantes'!$AS$207</f>
        <v>31964803000</v>
      </c>
      <c r="GT103" s="6">
        <f>+'Serie Gasto $Corrientes'!HI103*'Serie Gasto Constantes'!$AS$207</f>
        <v>9798690596</v>
      </c>
      <c r="GU103" s="126">
        <f t="shared" si="129"/>
        <v>0.30654625326488011</v>
      </c>
      <c r="GV103" s="6">
        <f>+'Serie Gasto $Corrientes'!HK103*'Serie Gasto Constantes'!$AS$207</f>
        <v>9240837968</v>
      </c>
      <c r="GW103" s="7">
        <f t="shared" si="130"/>
        <v>0.2890941629766966</v>
      </c>
      <c r="GX103" s="6">
        <f>+'Serie Gasto $Corrientes'!HM103*'Serie Gasto Constantes'!$AS$207</f>
        <v>31964803000</v>
      </c>
      <c r="GY103" s="6">
        <f>+'Serie Gasto $Corrientes'!HN103*'Serie Gasto Constantes'!$AS$207</f>
        <v>31964803000</v>
      </c>
      <c r="GZ103" s="6">
        <f>+'Serie Gasto $Corrientes'!HO103*'Serie Gasto Constantes'!$AS$207</f>
        <v>13434870983</v>
      </c>
      <c r="HA103" s="126">
        <f t="shared" si="131"/>
        <v>0.42030201102756681</v>
      </c>
      <c r="HB103" s="6">
        <f>+'Serie Gasto $Corrientes'!HQ103*'Serie Gasto Constantes'!$AS$207</f>
        <v>12951802615</v>
      </c>
      <c r="HC103" s="7">
        <f t="shared" si="132"/>
        <v>0.40518950218463728</v>
      </c>
    </row>
    <row r="104" spans="1:211" x14ac:dyDescent="0.35">
      <c r="A104" s="28" t="s">
        <v>185</v>
      </c>
      <c r="B104" s="5">
        <f>+'Serie Gasto $Corrientes'!B104*'Serie Gasto Constantes'!$V$207</f>
        <v>90754063604.871078</v>
      </c>
      <c r="C104" s="6">
        <f>+'Serie Gasto $Corrientes'!C104*'Serie Gasto Constantes'!$V$207</f>
        <v>89326754596.895248</v>
      </c>
      <c r="D104" s="7">
        <f t="shared" si="147"/>
        <v>0.9842727812807357</v>
      </c>
      <c r="E104" s="5">
        <f>+'Serie Gasto $Corrientes'!E104*'Serie Gasto Constantes'!$W$207</f>
        <v>128769260669.79054</v>
      </c>
      <c r="F104" s="6">
        <f>+'Serie Gasto $Corrientes'!F104*'Serie Gasto Constantes'!$W$207</f>
        <v>118430190598.56409</v>
      </c>
      <c r="G104" s="7">
        <f t="shared" si="148"/>
        <v>0.91970855453042133</v>
      </c>
      <c r="H104" s="5">
        <f>+'Serie Gasto $Corrientes'!H104*'Serie Gasto Constantes'!$X$207</f>
        <v>153395676148.02243</v>
      </c>
      <c r="I104" s="6">
        <f>+'Serie Gasto $Corrientes'!I104*'Serie Gasto Constantes'!$X$207</f>
        <v>148530388529.69431</v>
      </c>
      <c r="J104" s="7">
        <f t="shared" si="149"/>
        <v>0.96828275906790706</v>
      </c>
      <c r="K104" s="5">
        <f>+'Serie Gasto $Corrientes'!K104*'Serie Gasto Constantes'!$Y$207</f>
        <v>181000745303.55023</v>
      </c>
      <c r="L104" s="6">
        <f>+'Serie Gasto $Corrientes'!L104*'Serie Gasto Constantes'!$Y$207</f>
        <v>179651895724.64871</v>
      </c>
      <c r="M104" s="7">
        <f t="shared" si="150"/>
        <v>0.99254782306758238</v>
      </c>
      <c r="N104" s="5">
        <f>+'Serie Gasto $Corrientes'!N104*'Serie Gasto Constantes'!$Z$207</f>
        <v>247938106137.59894</v>
      </c>
      <c r="O104" s="6">
        <f>+'Serie Gasto $Corrientes'!O104*'Serie Gasto Constantes'!$Z$207</f>
        <v>235258873596.30551</v>
      </c>
      <c r="P104" s="7">
        <f t="shared" si="151"/>
        <v>0.94886129954442422</v>
      </c>
      <c r="Q104" s="5">
        <f>+'Serie Gasto $Corrientes'!Q104*'Serie Gasto Constantes'!$AA$207</f>
        <v>290932368900.99304</v>
      </c>
      <c r="R104" s="6">
        <f>+'Serie Gasto $Corrientes'!R104*'Serie Gasto Constantes'!$AA$207</f>
        <v>287553114253.62537</v>
      </c>
      <c r="S104" s="7">
        <f t="shared" si="133"/>
        <v>0.98838474158055045</v>
      </c>
      <c r="T104" s="5">
        <f>+'Serie Gasto $Corrientes'!T104*'Serie Gasto Constantes'!$AB$207</f>
        <v>271404615305.99503</v>
      </c>
      <c r="U104" s="6">
        <f>+'Serie Gasto $Corrientes'!U104*'Serie Gasto Constantes'!$AB$207</f>
        <v>260077995180.06424</v>
      </c>
      <c r="V104" s="7">
        <f t="shared" si="134"/>
        <v>0.95826666354527323</v>
      </c>
      <c r="W104" s="5">
        <f>+'Serie Gasto $Corrientes'!W104*'Serie Gasto Constantes'!$AC$207</f>
        <v>288840220408.74939</v>
      </c>
      <c r="X104" s="6">
        <f>+'Serie Gasto $Corrientes'!X104*'Serie Gasto Constantes'!$AC$207</f>
        <v>287381052149.28973</v>
      </c>
      <c r="Y104" s="7">
        <f t="shared" si="135"/>
        <v>0.99494818187925926</v>
      </c>
      <c r="Z104" s="5">
        <f>+'Serie Gasto $Corrientes'!Z104*'Serie Gasto Constantes'!$AD$207</f>
        <v>270055760690.99075</v>
      </c>
      <c r="AA104" s="6">
        <f>+'Serie Gasto $Corrientes'!AA104*'Serie Gasto Constantes'!$AD$207</f>
        <v>257454797898.25333</v>
      </c>
      <c r="AB104" s="7">
        <f t="shared" si="136"/>
        <v>0.95333940383091487</v>
      </c>
      <c r="AC104" s="5">
        <f>+'Serie Gasto $Corrientes'!AC104*'Serie Gasto Constantes'!$AE$207</f>
        <v>222870973574.37289</v>
      </c>
      <c r="AD104" s="6">
        <f>+'Serie Gasto $Corrientes'!AD104*'Serie Gasto Constantes'!$AE$207</f>
        <v>204603859422.32788</v>
      </c>
      <c r="AE104" s="7">
        <f t="shared" si="137"/>
        <v>0.91803726676884101</v>
      </c>
      <c r="AF104" s="5">
        <f>+'Serie Gasto $Corrientes'!AF104*'Serie Gasto Constantes'!$AF$207</f>
        <v>205861458616.99158</v>
      </c>
      <c r="AG104" s="6">
        <f>+'Serie Gasto $Corrientes'!AG104*'Serie Gasto Constantes'!$AF$207</f>
        <v>168245087022.90573</v>
      </c>
      <c r="AH104" s="6">
        <f>+'Serie Gasto $Corrientes'!AH104*'Serie Gasto Constantes'!$AF$207</f>
        <v>136824162632.16048</v>
      </c>
      <c r="AI104" s="126">
        <f t="shared" si="190"/>
        <v>0.81324313864530584</v>
      </c>
      <c r="AJ104" s="6">
        <f>+'Serie Gasto $Corrientes'!AJ104*'Serie Gasto Constantes'!$AF$207</f>
        <v>114177772950.56418</v>
      </c>
      <c r="AK104" s="7">
        <f t="shared" si="138"/>
        <v>0.6786395666639552</v>
      </c>
      <c r="AL104" s="5">
        <f>+'Serie Gasto $Corrientes'!AL104*'Serie Gasto Constantes'!$AG$207</f>
        <v>112081413640</v>
      </c>
      <c r="AM104" s="6">
        <f>+'Serie Gasto $Corrientes'!AM104*'Serie Gasto Constantes'!$AG$207</f>
        <v>110901169074.95821</v>
      </c>
      <c r="AN104" s="6">
        <f>+'Serie Gasto $Corrientes'!AN104*'Serie Gasto Constantes'!$AG$207</f>
        <v>96854688826.809525</v>
      </c>
      <c r="AO104" s="126">
        <f t="shared" si="83"/>
        <v>0.87334236090284445</v>
      </c>
      <c r="AP104" s="6">
        <f>+'Serie Gasto $Corrientes'!AP104*'Serie Gasto Constantes'!$AG$207</f>
        <v>75006092785.558685</v>
      </c>
      <c r="AQ104" s="7">
        <f t="shared" si="139"/>
        <v>0.67633275114405689</v>
      </c>
      <c r="AR104" s="5">
        <f>+'Serie Gasto $Corrientes'!AR104*'Serie Gasto Constantes'!$AH$207</f>
        <v>141569101261.43326</v>
      </c>
      <c r="AS104" s="6">
        <f>+'Serie Gasto $Corrientes'!AS104*'Serie Gasto Constantes'!$AH$207</f>
        <v>152839300184.7002</v>
      </c>
      <c r="AT104" s="6">
        <f>+'Serie Gasto $Corrientes'!AT104*'Serie Gasto Constantes'!$AH$207</f>
        <v>129660851083.30357</v>
      </c>
      <c r="AU104" s="126">
        <f t="shared" si="84"/>
        <v>0.84834758420519862</v>
      </c>
      <c r="AV104" s="6">
        <f>+'Serie Gasto $Corrientes'!AV104*'Serie Gasto Constantes'!$AH$207</f>
        <v>101685481928.07108</v>
      </c>
      <c r="AW104" s="7">
        <f t="shared" si="140"/>
        <v>0.6653097848864018</v>
      </c>
      <c r="AX104" s="5">
        <f>+'Serie Gasto $Corrientes'!AX104*'Serie Gasto Constantes'!$AI$207</f>
        <v>227672786624.90494</v>
      </c>
      <c r="AY104" s="6">
        <f>+'Serie Gasto $Corrientes'!AY104*'Serie Gasto Constantes'!$AI$207</f>
        <v>216440759028.58466</v>
      </c>
      <c r="AZ104" s="6">
        <f>+'Serie Gasto $Corrientes'!AZ104*'Serie Gasto Constantes'!$AI$207</f>
        <v>159662592187.66711</v>
      </c>
      <c r="BA104" s="126">
        <f t="shared" si="85"/>
        <v>0.73767340728361142</v>
      </c>
      <c r="BB104" s="6">
        <f>+'Serie Gasto $Corrientes'!BB104*'Serie Gasto Constantes'!$AI$207</f>
        <v>141112648477.44574</v>
      </c>
      <c r="BC104" s="7">
        <f t="shared" si="141"/>
        <v>0.65196892263166306</v>
      </c>
      <c r="BD104" s="5">
        <f>+'Serie Gasto $Corrientes'!BD104*'Serie Gasto Constantes'!$AJ$207</f>
        <v>182157187664.57257</v>
      </c>
      <c r="BE104" s="6">
        <f>+'Serie Gasto $Corrientes'!BE104*'Serie Gasto Constantes'!$AJ$207</f>
        <v>174240161480.83292</v>
      </c>
      <c r="BF104" s="6">
        <f>+'Serie Gasto $Corrientes'!BF104*'Serie Gasto Constantes'!$AJ$207</f>
        <v>151461428147.3931</v>
      </c>
      <c r="BG104" s="126">
        <f t="shared" si="86"/>
        <v>0.86926818053973409</v>
      </c>
      <c r="BH104" s="6">
        <f>+'Serie Gasto $Corrientes'!BH104*'Serie Gasto Constantes'!$AJ$207</f>
        <v>112147314737.68195</v>
      </c>
      <c r="BI104" s="7">
        <f t="shared" si="142"/>
        <v>0.64363642563553625</v>
      </c>
      <c r="BJ104" s="5">
        <f>+'Serie Gasto $Corrientes'!BJ104*'Serie Gasto Constantes'!$AK$207</f>
        <v>129499955799.06166</v>
      </c>
      <c r="BK104" s="6">
        <f>+'Serie Gasto $Corrientes'!BK104*'Serie Gasto Constantes'!$AK$207</f>
        <v>130770193441.32332</v>
      </c>
      <c r="BL104" s="6">
        <f>+'Serie Gasto $Corrientes'!BL104*'Serie Gasto Constantes'!$AK$207</f>
        <v>127224177751.31877</v>
      </c>
      <c r="BM104" s="126">
        <f t="shared" si="87"/>
        <v>0.97288360904967497</v>
      </c>
      <c r="BN104" s="6">
        <f>+'Serie Gasto $Corrientes'!BN104*'Serie Gasto Constantes'!$AK$207</f>
        <v>87378693126.79248</v>
      </c>
      <c r="BO104" s="7">
        <f t="shared" si="143"/>
        <v>0.66818508734560655</v>
      </c>
      <c r="BP104" s="5">
        <f>+'Serie Gasto $Corrientes'!BP104*'Serie Gasto Constantes'!$AL$207</f>
        <v>130863604722.02783</v>
      </c>
      <c r="BQ104" s="6">
        <f>+'Serie Gasto $Corrientes'!BQ104*'Serie Gasto Constantes'!$AL$207</f>
        <v>129238776101.54784</v>
      </c>
      <c r="BR104" s="6">
        <f>+'Serie Gasto $Corrientes'!BR104*'Serie Gasto Constantes'!$AL$207</f>
        <v>125476216204.44684</v>
      </c>
      <c r="BS104" s="126">
        <f t="shared" si="88"/>
        <v>0.97088675697342874</v>
      </c>
      <c r="BT104" s="6">
        <f>+'Serie Gasto $Corrientes'!BT104*'Serie Gasto Constantes'!$AL$207</f>
        <v>108896273093.4917</v>
      </c>
      <c r="BU104" s="7">
        <f t="shared" si="144"/>
        <v>0.84259752667363352</v>
      </c>
      <c r="BV104" s="5">
        <f>+'Serie Gasto $Corrientes'!BV104*'Serie Gasto Constantes'!$AM$207</f>
        <v>135893734297.883</v>
      </c>
      <c r="BW104" s="6">
        <f>+'Serie Gasto $Corrientes'!BW104*'Serie Gasto Constantes'!$AM$207</f>
        <v>151560399894.3732</v>
      </c>
      <c r="BX104" s="6">
        <f>+'Serie Gasto $Corrientes'!BX104*'Serie Gasto Constantes'!$AM$207</f>
        <v>148468556902.43835</v>
      </c>
      <c r="BY104" s="126">
        <f t="shared" si="89"/>
        <v>0.97959992851635624</v>
      </c>
      <c r="BZ104" s="6">
        <f>+'Serie Gasto $Corrientes'!BZ104*'Serie Gasto Constantes'!$AM$207</f>
        <v>118901685342.8566</v>
      </c>
      <c r="CA104" s="7">
        <f t="shared" si="145"/>
        <v>0.78451683570195518</v>
      </c>
      <c r="CB104" s="5">
        <f>+'Serie Gasto $Corrientes'!CB104*'Serie Gasto Constantes'!$AN$207</f>
        <v>138823684590.70853</v>
      </c>
      <c r="CC104" s="6">
        <f>+'Serie Gasto $Corrientes'!CC104*'Serie Gasto Constantes'!$AN$207</f>
        <v>123866156155.35857</v>
      </c>
      <c r="CD104" s="6">
        <f>+'Serie Gasto $Corrientes'!CD104*'Serie Gasto Constantes'!$AN$207</f>
        <v>121328082869.27327</v>
      </c>
      <c r="CE104" s="126">
        <f t="shared" si="90"/>
        <v>0.97950954994597617</v>
      </c>
      <c r="CF104" s="6">
        <f>+'Serie Gasto $Corrientes'!CF104*'Serie Gasto Constantes'!$AN$207</f>
        <v>99905007907.137253</v>
      </c>
      <c r="CG104" s="7">
        <f t="shared" si="97"/>
        <v>0.80655613291036377</v>
      </c>
      <c r="CH104" s="6">
        <f>+'Serie Gasto $Corrientes'!CH104*'Serie Gasto Constantes'!$AO$207</f>
        <v>114403556558.69685</v>
      </c>
      <c r="CI104" s="6">
        <f>+'Serie Gasto $Corrientes'!CI104*'Serie Gasto Constantes'!$AO$207</f>
        <v>113418135881.91739</v>
      </c>
      <c r="CJ104" s="6">
        <f>+'Serie Gasto $Corrientes'!CJ104*'Serie Gasto Constantes'!$AO$207</f>
        <v>112756520151.2487</v>
      </c>
      <c r="CK104" s="126">
        <f t="shared" si="93"/>
        <v>0.99416657904378258</v>
      </c>
      <c r="CL104" s="6">
        <f>+'Serie Gasto $Corrientes'!CL104*'Serie Gasto Constantes'!$AO$207</f>
        <v>93233109940.695129</v>
      </c>
      <c r="CM104" s="7">
        <f t="shared" si="98"/>
        <v>0.82202999736975557</v>
      </c>
      <c r="CN104" s="6">
        <f>+'Serie Gasto $Corrientes'!CN104*'Serie Gasto Constantes'!$AP$207</f>
        <v>118910068494.9191</v>
      </c>
      <c r="CO104" s="6">
        <f>+'Serie Gasto $Corrientes'!CO104*'Serie Gasto Constantes'!$AP$207</f>
        <v>121148792594.83113</v>
      </c>
      <c r="CP104" s="6">
        <f>+'Serie Gasto $Corrientes'!CP104*'Serie Gasto Constantes'!$AP$207</f>
        <v>120120633110.55559</v>
      </c>
      <c r="CQ104" s="126">
        <f t="shared" si="94"/>
        <v>0.99151325025818371</v>
      </c>
      <c r="CR104" s="6">
        <f>+'Serie Gasto $Corrientes'!CR104*'Serie Gasto Constantes'!$AP$207</f>
        <v>105156563561.97375</v>
      </c>
      <c r="CS104" s="7">
        <f t="shared" si="99"/>
        <v>0.86799514307714454</v>
      </c>
      <c r="CT104" s="6">
        <f>+'Serie Gasto $Corrientes'!DC104*'Serie Gasto Constantes'!$AQ$207</f>
        <v>88391834065.470108</v>
      </c>
      <c r="CU104" s="6">
        <f>+'Serie Gasto $Corrientes'!DD104*'Serie Gasto Constantes'!$AQ$207</f>
        <v>88391834065.470108</v>
      </c>
      <c r="CV104" s="6">
        <f>+'Serie Gasto $Corrientes'!DE104*'Serie Gasto Constantes'!$AQ$207</f>
        <v>87635413460.853928</v>
      </c>
      <c r="CW104" s="126">
        <f t="shared" si="191"/>
        <v>0.99144241532474686</v>
      </c>
      <c r="CX104" s="6">
        <f>+'Serie Gasto $Corrientes'!DG104*'Serie Gasto Constantes'!$AQ$207</f>
        <v>76842833535.957184</v>
      </c>
      <c r="CY104" s="7">
        <f t="shared" si="100"/>
        <v>0.86934312822427917</v>
      </c>
      <c r="CZ104" s="6">
        <f>+'Serie Gasto $Corrientes'!DL104*'Serie Gasto Constantes'!$AR$207</f>
        <v>85878047969.999985</v>
      </c>
      <c r="DA104" s="6">
        <f>+'Serie Gasto $Corrientes'!DM104*'Serie Gasto Constantes'!$AR$207</f>
        <v>85878047969.999985</v>
      </c>
      <c r="DB104" s="6">
        <f>+'Serie Gasto $Corrientes'!DN104*'Serie Gasto Constantes'!$AR$207</f>
        <v>4528564546.2719994</v>
      </c>
      <c r="DC104" s="126">
        <f t="shared" si="101"/>
        <v>5.2732504444604693E-2</v>
      </c>
      <c r="DD104" s="6">
        <f>+'Serie Gasto $Corrientes'!DP104*'Serie Gasto Constantes'!$AR$207</f>
        <v>398670390.37799996</v>
      </c>
      <c r="DE104" s="7">
        <f t="shared" si="102"/>
        <v>4.6422851916390626E-3</v>
      </c>
      <c r="DF104" s="6">
        <f>+'Serie Gasto $Corrientes'!DR104*'Serie Gasto Constantes'!$AR$207</f>
        <v>85878047969.999985</v>
      </c>
      <c r="DG104" s="6">
        <f>+'Serie Gasto $Corrientes'!DS104*'Serie Gasto Constantes'!$AR$207</f>
        <v>85878047969.999985</v>
      </c>
      <c r="DH104" s="6">
        <f>+'Serie Gasto $Corrientes'!DT104*'Serie Gasto Constantes'!$AR$207</f>
        <v>11890481447.878799</v>
      </c>
      <c r="DI104" s="126">
        <f t="shared" si="103"/>
        <v>0.13845775176483441</v>
      </c>
      <c r="DJ104" s="6">
        <f>+'Serie Gasto $Corrientes'!DV104*'Serie Gasto Constantes'!$AR$207</f>
        <v>2152623586.4015999</v>
      </c>
      <c r="DK104" s="7">
        <f t="shared" si="104"/>
        <v>2.5066051654476146E-2</v>
      </c>
      <c r="DL104" s="6">
        <f>+'Serie Gasto $Corrientes'!DX104*'Serie Gasto Constantes'!$AR$207</f>
        <v>85878047969.999985</v>
      </c>
      <c r="DM104" s="6">
        <f>+'Serie Gasto $Corrientes'!DY104*'Serie Gasto Constantes'!$AR$207</f>
        <v>85878047969.999985</v>
      </c>
      <c r="DN104" s="6">
        <f>+'Serie Gasto $Corrientes'!DZ104*'Serie Gasto Constantes'!$AR$207</f>
        <v>19365982581.004799</v>
      </c>
      <c r="DO104" s="126">
        <f t="shared" si="105"/>
        <v>0.22550562150376277</v>
      </c>
      <c r="DP104" s="6">
        <f>+'Serie Gasto $Corrientes'!EB104*'Serie Gasto Constantes'!$AR$207</f>
        <v>4403849038.2275991</v>
      </c>
      <c r="DQ104" s="7">
        <f t="shared" si="106"/>
        <v>5.1280264774602326E-2</v>
      </c>
      <c r="DR104" s="6">
        <f>+'Serie Gasto $Corrientes'!ED104*'Serie Gasto Constantes'!$AR$207</f>
        <v>85878047969.999985</v>
      </c>
      <c r="DS104" s="6">
        <f>+'Serie Gasto $Corrientes'!EE104*'Serie Gasto Constantes'!$AR$207</f>
        <v>85878047969.999985</v>
      </c>
      <c r="DT104" s="6">
        <f>+'Serie Gasto $Corrientes'!EF104*'Serie Gasto Constantes'!$AR$207</f>
        <v>38345978547.473999</v>
      </c>
      <c r="DU104" s="126">
        <f t="shared" si="107"/>
        <v>0.44651665302021659</v>
      </c>
      <c r="DV104" s="6">
        <f>+'Serie Gasto $Corrientes'!EH104*'Serie Gasto Constantes'!$AR$207</f>
        <v>8848374875.3087997</v>
      </c>
      <c r="DW104" s="7">
        <f t="shared" si="108"/>
        <v>0.10303418725120332</v>
      </c>
      <c r="DX104" s="6">
        <f>+'Serie Gasto $Corrientes'!EJ104*'Serie Gasto Constantes'!$AR$207</f>
        <v>85878047969.999985</v>
      </c>
      <c r="DY104" s="6">
        <f>+'Serie Gasto $Corrientes'!EK104*'Serie Gasto Constantes'!$AR$207</f>
        <v>85878047969.999985</v>
      </c>
      <c r="DZ104" s="6">
        <f>+'Serie Gasto $Corrientes'!EL104*'Serie Gasto Constantes'!$AR$207</f>
        <v>54259505351.578796</v>
      </c>
      <c r="EA104" s="126">
        <f t="shared" si="109"/>
        <v>0.63182043181202041</v>
      </c>
      <c r="EB104" s="6">
        <f>+'Serie Gasto $Corrientes'!EN104*'Serie Gasto Constantes'!$AR$207</f>
        <v>18957561552.227997</v>
      </c>
      <c r="EC104" s="7">
        <f t="shared" si="110"/>
        <v>0.22074979579007775</v>
      </c>
      <c r="ED104" s="6">
        <f>+'Serie Gasto $Corrientes'!EP104*'Serie Gasto Constantes'!$AR$207</f>
        <v>85878047969.999985</v>
      </c>
      <c r="EE104" s="6">
        <f>+'Serie Gasto $Corrientes'!EQ104*'Serie Gasto Constantes'!$AR$207</f>
        <v>85878047969.999985</v>
      </c>
      <c r="EF104" s="6">
        <f>+'Serie Gasto $Corrientes'!ER104*'Serie Gasto Constantes'!$AR$207</f>
        <v>54259505351.578796</v>
      </c>
      <c r="EG104" s="126">
        <f t="shared" si="111"/>
        <v>0.63182043181202041</v>
      </c>
      <c r="EH104" s="6">
        <f>+'Serie Gasto $Corrientes'!ET104*'Serie Gasto Constantes'!$AR$207</f>
        <v>24105738087.209999</v>
      </c>
      <c r="EI104" s="7">
        <f t="shared" si="112"/>
        <v>0.28069732204009717</v>
      </c>
      <c r="EJ104" s="6">
        <f>+'Serie Gasto $Corrientes'!EV104*'Serie Gasto Constantes'!$AR$207</f>
        <v>85878047969.999985</v>
      </c>
      <c r="EK104" s="6">
        <f>+'Serie Gasto $Corrientes'!EW104*'Serie Gasto Constantes'!$AR$207</f>
        <v>85878047969.999985</v>
      </c>
      <c r="EL104" s="6">
        <f>+'Serie Gasto $Corrientes'!EX104*'Serie Gasto Constantes'!$AR$207</f>
        <v>55149783026.301598</v>
      </c>
      <c r="EM104" s="126">
        <f t="shared" si="113"/>
        <v>0.64218719835792293</v>
      </c>
      <c r="EN104" s="6">
        <f>+'Serie Gasto $Corrientes'!EZ104*'Serie Gasto Constantes'!$AR$207</f>
        <v>32278655145.547195</v>
      </c>
      <c r="EO104" s="7">
        <f t="shared" si="114"/>
        <v>0.37586619524494996</v>
      </c>
      <c r="EP104" s="6">
        <f>+'Serie Gasto $Corrientes'!FB104*'Serie Gasto Constantes'!$AR$207</f>
        <v>85878047969.999985</v>
      </c>
      <c r="EQ104" s="6">
        <f>+'Serie Gasto $Corrientes'!FC104*'Serie Gasto Constantes'!$AR$207</f>
        <v>85878047969.999985</v>
      </c>
      <c r="ER104" s="6">
        <f>+'Serie Gasto $Corrientes'!FD104*'Serie Gasto Constantes'!$AR$207</f>
        <v>59926910551.107597</v>
      </c>
      <c r="ES104" s="126">
        <f t="shared" si="115"/>
        <v>0.69781407434926823</v>
      </c>
      <c r="ET104" s="6">
        <f>+'Serie Gasto $Corrientes'!FF104*'Serie Gasto Constantes'!$AR$207</f>
        <v>38560370814.950394</v>
      </c>
      <c r="EU104" s="7">
        <f t="shared" si="116"/>
        <v>0.44901312647931629</v>
      </c>
      <c r="EV104" s="6">
        <f>+'Serie Gasto $Corrientes'!FH104*'Serie Gasto Constantes'!$AR$207</f>
        <v>85878047969.999985</v>
      </c>
      <c r="EW104" s="6">
        <f>+'Serie Gasto $Corrientes'!FI104*'Serie Gasto Constantes'!$AR$207</f>
        <v>91285465092.026398</v>
      </c>
      <c r="EX104" s="6">
        <f>+'Serie Gasto $Corrientes'!FJ104*'Serie Gasto Constantes'!$AR$207</f>
        <v>63881582719.499992</v>
      </c>
      <c r="EY104" s="126">
        <f t="shared" si="117"/>
        <v>0.69980015608289781</v>
      </c>
      <c r="EZ104" s="6">
        <f>+'Serie Gasto $Corrientes'!FL104*'Serie Gasto Constantes'!$AR$207</f>
        <v>43916038242.2892</v>
      </c>
      <c r="FA104" s="7">
        <f t="shared" si="118"/>
        <v>0.48108467430183666</v>
      </c>
      <c r="FB104" s="6">
        <f>+'Serie Gasto $Corrientes'!FQ104*'Serie Gasto Constantes'!$AR$207</f>
        <v>85878047969.999985</v>
      </c>
      <c r="FC104" s="6">
        <f>+'Serie Gasto $Corrientes'!FR104*'Serie Gasto Constantes'!$AR$207</f>
        <v>91285465092.026398</v>
      </c>
      <c r="FD104" s="6">
        <f>+'Serie Gasto $Corrientes'!FS104*'Serie Gasto Constantes'!$AR$207</f>
        <v>68833081966.833588</v>
      </c>
      <c r="FE104" s="126">
        <f t="shared" si="193"/>
        <v>0.75404207994604411</v>
      </c>
      <c r="FF104" s="6">
        <f>+'Serie Gasto $Corrientes'!FU104*'Serie Gasto Constantes'!$AR$207</f>
        <v>50016835377.241196</v>
      </c>
      <c r="FG104" s="7">
        <f t="shared" si="194"/>
        <v>0.54791675023858821</v>
      </c>
      <c r="FH104" s="6">
        <f>+'Serie Gasto $Corrientes'!FW104*'Serie Gasto Constantes'!$AR$207</f>
        <v>85878047969.999985</v>
      </c>
      <c r="FI104" s="6">
        <f>+'Serie Gasto $Corrientes'!FX104*'Serie Gasto Constantes'!$AR$207</f>
        <v>91285465092.026398</v>
      </c>
      <c r="FJ104" s="6">
        <f>+'Serie Gasto $Corrientes'!FY104*'Serie Gasto Constantes'!$AR$207</f>
        <v>74989640985.854401</v>
      </c>
      <c r="FK104" s="126">
        <f t="shared" si="166"/>
        <v>0.82148500761053356</v>
      </c>
      <c r="FL104" s="6">
        <f>+'Serie Gasto $Corrientes'!GA104*'Serie Gasto Constantes'!$AR$207</f>
        <v>55768185377.876396</v>
      </c>
      <c r="FM104" s="7">
        <f t="shared" si="167"/>
        <v>0.61092075635103094</v>
      </c>
      <c r="FN104" s="6">
        <f>+'Serie Gasto $Corrientes'!GC104*'Serie Gasto Constantes'!$AR$207</f>
        <v>85878047969.999985</v>
      </c>
      <c r="FO104" s="6">
        <f>+'Serie Gasto $Corrientes'!GD104*'Serie Gasto Constantes'!$AR$207</f>
        <v>85532684292.026398</v>
      </c>
      <c r="FP104" s="6">
        <f>+'Serie Gasto $Corrientes'!GE104*'Serie Gasto Constantes'!$AR$207</f>
        <v>84205263386.961594</v>
      </c>
      <c r="FQ104" s="126">
        <f t="shared" si="119"/>
        <v>0.98448054195829149</v>
      </c>
      <c r="FR104" s="6">
        <f>+'Serie Gasto $Corrientes'!GG104*'Serie Gasto Constantes'!$AR$207</f>
        <v>69376055051.222397</v>
      </c>
      <c r="FS104" s="7">
        <f t="shared" si="120"/>
        <v>0.81110578517982779</v>
      </c>
      <c r="FT104" s="6">
        <f>+'Serie Gasto $Corrientes'!GI104*'Serie Gasto Constantes'!$AS$207</f>
        <v>90031754000</v>
      </c>
      <c r="FU104" s="6">
        <f>+'Serie Gasto $Corrientes'!GJ104*'Serie Gasto Constantes'!$AS$207</f>
        <v>90031754000</v>
      </c>
      <c r="FV104" s="6">
        <f>+'Serie Gasto $Corrientes'!GK104*'Serie Gasto Constantes'!$AS$207</f>
        <v>2365412989</v>
      </c>
      <c r="FW104" s="126">
        <f t="shared" si="121"/>
        <v>2.6273096812042561E-2</v>
      </c>
      <c r="FX104" s="6">
        <f>+'Serie Gasto $Corrientes'!GM104*'Serie Gasto Constantes'!$AS$207</f>
        <v>3349233</v>
      </c>
      <c r="FY104" s="7">
        <f t="shared" si="122"/>
        <v>3.7200574810527406E-5</v>
      </c>
      <c r="FZ104" s="6">
        <f>+'Serie Gasto $Corrientes'!GO104*'Serie Gasto Constantes'!$AS$207</f>
        <v>90031754000</v>
      </c>
      <c r="GA104" s="6">
        <f>+'Serie Gasto $Corrientes'!GP104*'Serie Gasto Constantes'!$AS$207</f>
        <v>90031754000</v>
      </c>
      <c r="GB104" s="6">
        <f>+'Serie Gasto $Corrientes'!GQ104*'Serie Gasto Constantes'!$AS$207</f>
        <v>22328686674</v>
      </c>
      <c r="GC104" s="126">
        <f t="shared" si="123"/>
        <v>0.24800901550801732</v>
      </c>
      <c r="GD104" s="6">
        <f>+'Serie Gasto $Corrientes'!GS104*'Serie Gasto Constantes'!$AS$207</f>
        <v>310888644</v>
      </c>
      <c r="GE104" s="7">
        <f t="shared" si="124"/>
        <v>3.4530999362735954E-3</v>
      </c>
      <c r="GF104" s="6">
        <f>+'Serie Gasto $Corrientes'!GU104*'Serie Gasto Constantes'!$AS$207</f>
        <v>90031754000</v>
      </c>
      <c r="GG104" s="6">
        <f>+'Serie Gasto $Corrientes'!GV104*'Serie Gasto Constantes'!$AS$207</f>
        <v>90031754000</v>
      </c>
      <c r="GH104" s="6">
        <f>+'Serie Gasto $Corrientes'!GW104*'Serie Gasto Constantes'!$AS$207</f>
        <v>36195634556</v>
      </c>
      <c r="GI104" s="126">
        <f t="shared" si="125"/>
        <v>0.40203187151057834</v>
      </c>
      <c r="GJ104" s="6">
        <f>+'Serie Gasto $Corrientes'!GY104*'Serie Gasto Constantes'!$AS$207</f>
        <v>3399954291</v>
      </c>
      <c r="GK104" s="7">
        <f t="shared" si="126"/>
        <v>3.7763945940673331E-2</v>
      </c>
      <c r="GL104" s="6">
        <f>+'Serie Gasto $Corrientes'!HA104*'Serie Gasto Constantes'!$AS$207</f>
        <v>90031754000</v>
      </c>
      <c r="GM104" s="6">
        <f>+'Serie Gasto $Corrientes'!HB104*'Serie Gasto Constantes'!$AS$207</f>
        <v>90031754000</v>
      </c>
      <c r="GN104" s="6">
        <f>+'Serie Gasto $Corrientes'!HC104*'Serie Gasto Constantes'!$AS$207</f>
        <v>39880300679</v>
      </c>
      <c r="GO104" s="126">
        <f t="shared" si="127"/>
        <v>0.44295816650423137</v>
      </c>
      <c r="GP104" s="6">
        <f>+'Serie Gasto $Corrientes'!HE104*'Serie Gasto Constantes'!$AS$207</f>
        <v>15029004592</v>
      </c>
      <c r="GQ104" s="7">
        <f t="shared" si="128"/>
        <v>0.16693004328228461</v>
      </c>
      <c r="GR104" s="6">
        <f>+'Serie Gasto $Corrientes'!HG104*'Serie Gasto Constantes'!$AS$207</f>
        <v>90031754000</v>
      </c>
      <c r="GS104" s="6">
        <f>+'Serie Gasto $Corrientes'!HH104*'Serie Gasto Constantes'!$AS$207</f>
        <v>90031754000</v>
      </c>
      <c r="GT104" s="6">
        <f>+'Serie Gasto $Corrientes'!HI104*'Serie Gasto Constantes'!$AS$207</f>
        <v>45772350541</v>
      </c>
      <c r="GU104" s="126">
        <f t="shared" si="129"/>
        <v>0.50840229704954987</v>
      </c>
      <c r="GV104" s="6">
        <f>+'Serie Gasto $Corrientes'!HK104*'Serie Gasto Constantes'!$AS$207</f>
        <v>20319110648</v>
      </c>
      <c r="GW104" s="7">
        <f t="shared" si="130"/>
        <v>0.22568826825255453</v>
      </c>
      <c r="GX104" s="6">
        <f>+'Serie Gasto $Corrientes'!HM104*'Serie Gasto Constantes'!$AS$207</f>
        <v>90031754000</v>
      </c>
      <c r="GY104" s="6">
        <f>+'Serie Gasto $Corrientes'!HN104*'Serie Gasto Constantes'!$AS$207</f>
        <v>90031754000</v>
      </c>
      <c r="GZ104" s="6">
        <f>+'Serie Gasto $Corrientes'!HO104*'Serie Gasto Constantes'!$AS$207</f>
        <v>57398846838</v>
      </c>
      <c r="HA104" s="126">
        <f t="shared" si="131"/>
        <v>0.6375400265777339</v>
      </c>
      <c r="HB104" s="6">
        <f>+'Serie Gasto $Corrientes'!HQ104*'Serie Gasto Constantes'!$AS$207</f>
        <v>26148474700</v>
      </c>
      <c r="HC104" s="7">
        <f t="shared" si="132"/>
        <v>0.29043613545505287</v>
      </c>
    </row>
    <row r="105" spans="1:211" x14ac:dyDescent="0.35">
      <c r="A105" s="43" t="s">
        <v>55</v>
      </c>
      <c r="B105" s="3">
        <f>+'Serie Gasto $Corrientes'!B105*'Serie Gasto Constantes'!$V$207</f>
        <v>2815272202.4306488</v>
      </c>
      <c r="C105" s="1">
        <f>+'Serie Gasto $Corrientes'!C105*'Serie Gasto Constantes'!$V$207</f>
        <v>2806936453.2302914</v>
      </c>
      <c r="D105" s="4">
        <f t="shared" si="147"/>
        <v>0.99703909654165568</v>
      </c>
      <c r="E105" s="3">
        <f>+'Serie Gasto $Corrientes'!E105*'Serie Gasto Constantes'!$W$207</f>
        <v>3114119611.6832328</v>
      </c>
      <c r="F105" s="1">
        <f>+'Serie Gasto $Corrientes'!F105*'Serie Gasto Constantes'!$W$207</f>
        <v>3078565848.6943817</v>
      </c>
      <c r="G105" s="4">
        <f t="shared" si="148"/>
        <v>0.98858304515489248</v>
      </c>
      <c r="H105" s="3">
        <f>+'Serie Gasto $Corrientes'!H105*'Serie Gasto Constantes'!$X$207</f>
        <v>3686373240.5700264</v>
      </c>
      <c r="I105" s="1">
        <f>+'Serie Gasto $Corrientes'!I105*'Serie Gasto Constantes'!$X$207</f>
        <v>3673991059.8135033</v>
      </c>
      <c r="J105" s="4">
        <f t="shared" si="149"/>
        <v>0.99664109411921387</v>
      </c>
      <c r="K105" s="3">
        <f>+'Serie Gasto $Corrientes'!K105*'Serie Gasto Constantes'!$Y$207</f>
        <v>3963766779.3347664</v>
      </c>
      <c r="L105" s="1">
        <f>+'Serie Gasto $Corrientes'!L105*'Serie Gasto Constantes'!$Y$207</f>
        <v>3948712096.2986355</v>
      </c>
      <c r="M105" s="4">
        <f t="shared" si="150"/>
        <v>0.99620192511965666</v>
      </c>
      <c r="N105" s="3">
        <f>+'Serie Gasto $Corrientes'!N105*'Serie Gasto Constantes'!$Z$207</f>
        <v>4825784777.1158962</v>
      </c>
      <c r="O105" s="1">
        <f>+'Serie Gasto $Corrientes'!O105*'Serie Gasto Constantes'!$Z$207</f>
        <v>4794718423.2861948</v>
      </c>
      <c r="P105" s="4">
        <f t="shared" si="151"/>
        <v>0.99356242450408905</v>
      </c>
      <c r="Q105" s="3">
        <f>+'Serie Gasto $Corrientes'!Q105*'Serie Gasto Constantes'!$AA$207</f>
        <v>6004690351.5473909</v>
      </c>
      <c r="R105" s="1">
        <f>+'Serie Gasto $Corrientes'!R105*'Serie Gasto Constantes'!$AA$207</f>
        <v>5870439403.2656794</v>
      </c>
      <c r="S105" s="4">
        <f t="shared" si="133"/>
        <v>0.97764231951658997</v>
      </c>
      <c r="T105" s="3">
        <f>+'Serie Gasto $Corrientes'!T105*'Serie Gasto Constantes'!$AB$207</f>
        <v>19472097520.951912</v>
      </c>
      <c r="U105" s="1">
        <f>+'Serie Gasto $Corrientes'!U105*'Serie Gasto Constantes'!$AB$207</f>
        <v>18703517045.354885</v>
      </c>
      <c r="V105" s="4">
        <f t="shared" si="134"/>
        <v>0.96052913792312122</v>
      </c>
      <c r="W105" s="3">
        <f>+'Serie Gasto $Corrientes'!W105*'Serie Gasto Constantes'!$AC$207</f>
        <v>21961188855.716022</v>
      </c>
      <c r="X105" s="1">
        <f>+'Serie Gasto $Corrientes'!X105*'Serie Gasto Constantes'!$AC$207</f>
        <v>21699995296.346184</v>
      </c>
      <c r="Y105" s="4">
        <f t="shared" si="135"/>
        <v>0.98810658379717653</v>
      </c>
      <c r="Z105" s="3">
        <f>+'Serie Gasto $Corrientes'!Z105*'Serie Gasto Constantes'!$AD$207</f>
        <v>18645629229.307205</v>
      </c>
      <c r="AA105" s="1">
        <f>+'Serie Gasto $Corrientes'!AA105*'Serie Gasto Constantes'!$AD$207</f>
        <v>18203809351.14381</v>
      </c>
      <c r="AB105" s="4">
        <f t="shared" si="136"/>
        <v>0.97630437285168459</v>
      </c>
      <c r="AC105" s="3">
        <f>+'Serie Gasto $Corrientes'!AC105*'Serie Gasto Constantes'!$AE$207</f>
        <v>12307915806.656179</v>
      </c>
      <c r="AD105" s="1">
        <f>+'Serie Gasto $Corrientes'!AD105*'Serie Gasto Constantes'!$AE$207</f>
        <v>11889194491.857399</v>
      </c>
      <c r="AE105" s="4">
        <f t="shared" si="137"/>
        <v>0.96597951096055323</v>
      </c>
      <c r="AF105" s="3">
        <f>+'Serie Gasto $Corrientes'!AF105*'Serie Gasto Constantes'!$AF$207</f>
        <v>13062552970.528637</v>
      </c>
      <c r="AG105" s="1">
        <f>+'Serie Gasto $Corrientes'!AG105*'Serie Gasto Constantes'!$AF$207</f>
        <v>13531655277.506176</v>
      </c>
      <c r="AH105" s="1">
        <f>+'Serie Gasto $Corrientes'!AH105*'Serie Gasto Constantes'!$AF$207</f>
        <v>13074063831.679647</v>
      </c>
      <c r="AI105" s="125">
        <f t="shared" si="190"/>
        <v>0.96618363116394279</v>
      </c>
      <c r="AJ105" s="1">
        <f>+'Serie Gasto $Corrientes'!AJ105*'Serie Gasto Constantes'!$AF$207</f>
        <v>11969776734.482517</v>
      </c>
      <c r="AK105" s="4">
        <f t="shared" si="138"/>
        <v>0.8845759435196382</v>
      </c>
      <c r="AL105" s="3">
        <f>+'Serie Gasto $Corrientes'!AL105*'Serie Gasto Constantes'!$AG$207</f>
        <v>14924325380.517647</v>
      </c>
      <c r="AM105" s="1">
        <f>+'Serie Gasto $Corrientes'!AM105*'Serie Gasto Constantes'!$AG$207</f>
        <v>14924325380.517647</v>
      </c>
      <c r="AN105" s="1">
        <f>+'Serie Gasto $Corrientes'!AN105*'Serie Gasto Constantes'!$AG$207</f>
        <v>14103607300.832109</v>
      </c>
      <c r="AO105" s="125">
        <f t="shared" si="83"/>
        <v>0.94500802825185581</v>
      </c>
      <c r="AP105" s="1">
        <f>+'Serie Gasto $Corrientes'!AP105*'Serie Gasto Constantes'!$AG$207</f>
        <v>12831876259.423639</v>
      </c>
      <c r="AQ105" s="4">
        <f t="shared" si="139"/>
        <v>0.85979606663993602</v>
      </c>
      <c r="AR105" s="3">
        <f>+'Serie Gasto $Corrientes'!AR105*'Serie Gasto Constantes'!$AH$207</f>
        <v>12558639988.337286</v>
      </c>
      <c r="AS105" s="1">
        <f>+'Serie Gasto $Corrientes'!AS105*'Serie Gasto Constantes'!$AH$207</f>
        <v>12558639988.337286</v>
      </c>
      <c r="AT105" s="1">
        <f>+'Serie Gasto $Corrientes'!AT105*'Serie Gasto Constantes'!$AH$207</f>
        <v>11650494168.373625</v>
      </c>
      <c r="AU105" s="125">
        <f t="shared" si="84"/>
        <v>0.92768756642383088</v>
      </c>
      <c r="AV105" s="1">
        <f>+'Serie Gasto $Corrientes'!AV105*'Serie Gasto Constantes'!$AH$207</f>
        <v>10266316222.795267</v>
      </c>
      <c r="AW105" s="4">
        <f t="shared" si="140"/>
        <v>0.81747038153248996</v>
      </c>
      <c r="AX105" s="3">
        <f>+'Serie Gasto $Corrientes'!AX105*'Serie Gasto Constantes'!$AI$207</f>
        <v>12564463200.753389</v>
      </c>
      <c r="AY105" s="1">
        <f>+'Serie Gasto $Corrientes'!AY105*'Serie Gasto Constantes'!$AI$207</f>
        <v>12564463200.753389</v>
      </c>
      <c r="AZ105" s="1">
        <f>+'Serie Gasto $Corrientes'!AZ105*'Serie Gasto Constantes'!$AI$207</f>
        <v>11710246903.983332</v>
      </c>
      <c r="BA105" s="125">
        <f t="shared" si="85"/>
        <v>0.93201330744326294</v>
      </c>
      <c r="BB105" s="1">
        <f>+'Serie Gasto $Corrientes'!BB105*'Serie Gasto Constantes'!$AI$207</f>
        <v>10624697232.110863</v>
      </c>
      <c r="BC105" s="4">
        <f t="shared" si="141"/>
        <v>0.84561489514918442</v>
      </c>
      <c r="BD105" s="3">
        <f>+'Serie Gasto $Corrientes'!BD105*'Serie Gasto Constantes'!$AJ$207</f>
        <v>12187747886.228333</v>
      </c>
      <c r="BE105" s="1">
        <f>+'Serie Gasto $Corrientes'!BE105*'Serie Gasto Constantes'!$AJ$207</f>
        <v>14862750791.998093</v>
      </c>
      <c r="BF105" s="1">
        <f>+'Serie Gasto $Corrientes'!BF105*'Serie Gasto Constantes'!$AJ$207</f>
        <v>11123228941.561419</v>
      </c>
      <c r="BG105" s="125">
        <f t="shared" si="86"/>
        <v>0.74839638349786619</v>
      </c>
      <c r="BH105" s="1">
        <f>+'Serie Gasto $Corrientes'!BH105*'Serie Gasto Constantes'!$AJ$207</f>
        <v>10839566972.459812</v>
      </c>
      <c r="BI105" s="4">
        <f t="shared" si="142"/>
        <v>0.72931095489373954</v>
      </c>
      <c r="BJ105" s="3">
        <f>+'Serie Gasto $Corrientes'!BJ105*'Serie Gasto Constantes'!$AK$207</f>
        <v>15049455291.891705</v>
      </c>
      <c r="BK105" s="1">
        <f>+'Serie Gasto $Corrientes'!BK105*'Serie Gasto Constantes'!$AK$207</f>
        <v>15049455291.891705</v>
      </c>
      <c r="BL105" s="1">
        <f>+'Serie Gasto $Corrientes'!BL105*'Serie Gasto Constantes'!$AK$207</f>
        <v>14676395742.68955</v>
      </c>
      <c r="BM105" s="125">
        <f t="shared" si="87"/>
        <v>0.97521109289562458</v>
      </c>
      <c r="BN105" s="1">
        <f>+'Serie Gasto $Corrientes'!BN105*'Serie Gasto Constantes'!$AK$207</f>
        <v>13099502298.852688</v>
      </c>
      <c r="BO105" s="4">
        <f t="shared" si="143"/>
        <v>0.87043032752889027</v>
      </c>
      <c r="BP105" s="3">
        <f>+'Serie Gasto $Corrientes'!BP105*'Serie Gasto Constantes'!$AL$207</f>
        <v>16912435281.99264</v>
      </c>
      <c r="BQ105" s="1">
        <f>+'Serie Gasto $Corrientes'!BQ105*'Serie Gasto Constantes'!$AL$207</f>
        <v>16912435281.99264</v>
      </c>
      <c r="BR105" s="1">
        <f>+'Serie Gasto $Corrientes'!BR105*'Serie Gasto Constantes'!$AL$207</f>
        <v>16178375984.832359</v>
      </c>
      <c r="BS105" s="125">
        <f t="shared" si="88"/>
        <v>0.95659647561567529</v>
      </c>
      <c r="BT105" s="1">
        <f>+'Serie Gasto $Corrientes'!BT105*'Serie Gasto Constantes'!$AL$207</f>
        <v>15310646855.522478</v>
      </c>
      <c r="BU105" s="4">
        <f t="shared" si="144"/>
        <v>0.90528930932994311</v>
      </c>
      <c r="BV105" s="3">
        <f>+'Serie Gasto $Corrientes'!BV105*'Serie Gasto Constantes'!$AM$207</f>
        <v>276259082961.42151</v>
      </c>
      <c r="BW105" s="1">
        <f>+'Serie Gasto $Corrientes'!BW105*'Serie Gasto Constantes'!$AM$207</f>
        <v>278742492227.00616</v>
      </c>
      <c r="BX105" s="1">
        <f>+'Serie Gasto $Corrientes'!BX105*'Serie Gasto Constantes'!$AM$207</f>
        <v>278407980413.3844</v>
      </c>
      <c r="BY105" s="125">
        <f t="shared" si="89"/>
        <v>0.99879992529682438</v>
      </c>
      <c r="BZ105" s="1">
        <f>+'Serie Gasto $Corrientes'!BZ105*'Serie Gasto Constantes'!$AM$207</f>
        <v>274710536685.96387</v>
      </c>
      <c r="CA105" s="4">
        <f t="shared" si="145"/>
        <v>0.98553519591207972</v>
      </c>
      <c r="CB105" s="3">
        <f>+'Serie Gasto $Corrientes'!CB105*'Serie Gasto Constantes'!$AN$207</f>
        <v>22717716082.101479</v>
      </c>
      <c r="CC105" s="1">
        <f>+'Serie Gasto $Corrientes'!CC105*'Serie Gasto Constantes'!$AN$207</f>
        <v>23513545641.258434</v>
      </c>
      <c r="CD105" s="1">
        <f>+'Serie Gasto $Corrientes'!CD105*'Serie Gasto Constantes'!$AN$207</f>
        <v>23265763142.744026</v>
      </c>
      <c r="CE105" s="125">
        <f t="shared" si="90"/>
        <v>0.98946213802483141</v>
      </c>
      <c r="CF105" s="1">
        <f>+'Serie Gasto $Corrientes'!CF105*'Serie Gasto Constantes'!$AN$207</f>
        <v>19586505119.054935</v>
      </c>
      <c r="CG105" s="4">
        <f t="shared" si="97"/>
        <v>0.83298816001135734</v>
      </c>
      <c r="CH105" s="1">
        <f>+'Serie Gasto $Corrientes'!CH105*'Serie Gasto Constantes'!$AO$207</f>
        <v>20145097611.500584</v>
      </c>
      <c r="CI105" s="1">
        <f>+'Serie Gasto $Corrientes'!CI105*'Serie Gasto Constantes'!$AO$207</f>
        <v>20985239668.355789</v>
      </c>
      <c r="CJ105" s="1">
        <f>+'Serie Gasto $Corrientes'!CJ105*'Serie Gasto Constantes'!$AO$207</f>
        <v>19106881823.147438</v>
      </c>
      <c r="CK105" s="125">
        <f t="shared" si="93"/>
        <v>0.91049147520384155</v>
      </c>
      <c r="CL105" s="1">
        <f>+'Serie Gasto $Corrientes'!CL105*'Serie Gasto Constantes'!$AO$207</f>
        <v>17832995583.554409</v>
      </c>
      <c r="CM105" s="4">
        <f t="shared" si="98"/>
        <v>0.84978755855932708</v>
      </c>
      <c r="CN105" s="1">
        <f>+'Serie Gasto $Corrientes'!CN105*'Serie Gasto Constantes'!$AP$207</f>
        <v>25052839604.205471</v>
      </c>
      <c r="CO105" s="1">
        <f>+'Serie Gasto $Corrientes'!CO105*'Serie Gasto Constantes'!$AP$207</f>
        <v>25966617794.156197</v>
      </c>
      <c r="CP105" s="1">
        <f>+'Serie Gasto $Corrientes'!CP105*'Serie Gasto Constantes'!$AP$207</f>
        <v>25648882442.729477</v>
      </c>
      <c r="CQ105" s="125">
        <f t="shared" si="94"/>
        <v>0.98776369899439787</v>
      </c>
      <c r="CR105" s="1">
        <f>+'Serie Gasto $Corrientes'!CR105*'Serie Gasto Constantes'!$AP$207</f>
        <v>20641133126.387386</v>
      </c>
      <c r="CS105" s="4">
        <f t="shared" si="99"/>
        <v>0.79491034566052288</v>
      </c>
      <c r="CT105" s="1">
        <f>+'Serie Gasto $Corrientes'!DC105*'Serie Gasto Constantes'!$AQ$207</f>
        <v>20597726795.005981</v>
      </c>
      <c r="CU105" s="1">
        <f>+'Serie Gasto $Corrientes'!DD105*'Serie Gasto Constantes'!$AQ$207</f>
        <v>23444234539.583157</v>
      </c>
      <c r="CV105" s="1">
        <f>+'Serie Gasto $Corrientes'!DE105*'Serie Gasto Constantes'!$AQ$207</f>
        <v>23283432348.90659</v>
      </c>
      <c r="CW105" s="125">
        <f t="shared" si="191"/>
        <v>0.99314107737639845</v>
      </c>
      <c r="CX105" s="1">
        <f>+'Serie Gasto $Corrientes'!DG105*'Serie Gasto Constantes'!$AQ$207</f>
        <v>21534172290.206867</v>
      </c>
      <c r="CY105" s="4">
        <f t="shared" si="100"/>
        <v>0.91852742105308038</v>
      </c>
      <c r="CZ105" s="1">
        <f>+'Serie Gasto $Corrientes'!DL105*'Serie Gasto Constantes'!$AR$207</f>
        <v>23809655999.999996</v>
      </c>
      <c r="DA105" s="1">
        <f>+'Serie Gasto $Corrientes'!DM105*'Serie Gasto Constantes'!$AR$207</f>
        <v>23809655999.999996</v>
      </c>
      <c r="DB105" s="1">
        <f>+'Serie Gasto $Corrientes'!DN105*'Serie Gasto Constantes'!$AR$207</f>
        <v>1903292575.0487998</v>
      </c>
      <c r="DC105" s="125">
        <f t="shared" si="101"/>
        <v>7.9937844337137839E-2</v>
      </c>
      <c r="DD105" s="1">
        <f>+'Serie Gasto $Corrientes'!DP105*'Serie Gasto Constantes'!$AR$207</f>
        <v>258108558.09959999</v>
      </c>
      <c r="DE105" s="4">
        <f t="shared" si="102"/>
        <v>1.0840499253731345E-2</v>
      </c>
      <c r="DF105" s="1">
        <f>+'Serie Gasto $Corrientes'!DR105*'Serie Gasto Constantes'!$AR$207</f>
        <v>23809655999.999996</v>
      </c>
      <c r="DG105" s="1">
        <f>+'Serie Gasto $Corrientes'!DS105*'Serie Gasto Constantes'!$AR$207</f>
        <v>23809655999.999996</v>
      </c>
      <c r="DH105" s="1">
        <f>+'Serie Gasto $Corrientes'!DT105*'Serie Gasto Constantes'!$AR$207</f>
        <v>3000360463.0427999</v>
      </c>
      <c r="DI105" s="125">
        <f t="shared" si="103"/>
        <v>0.12601443981562777</v>
      </c>
      <c r="DJ105" s="1">
        <f>+'Serie Gasto $Corrientes'!DV105*'Serie Gasto Constantes'!$AR$207</f>
        <v>1011423080.5847999</v>
      </c>
      <c r="DK105" s="4">
        <f t="shared" si="104"/>
        <v>4.2479533538191401E-2</v>
      </c>
      <c r="DL105" s="1">
        <f>+'Serie Gasto $Corrientes'!DX105*'Serie Gasto Constantes'!$AR$207</f>
        <v>23809655999.999996</v>
      </c>
      <c r="DM105" s="1">
        <f>+'Serie Gasto $Corrientes'!DY105*'Serie Gasto Constantes'!$AR$207</f>
        <v>23809655999.999996</v>
      </c>
      <c r="DN105" s="1">
        <f>+'Serie Gasto $Corrientes'!DZ105*'Serie Gasto Constantes'!$AR$207</f>
        <v>4491333204.2747993</v>
      </c>
      <c r="DO105" s="125">
        <f t="shared" si="105"/>
        <v>0.18863494727831431</v>
      </c>
      <c r="DP105" s="1">
        <f>+'Serie Gasto $Corrientes'!EB105*'Serie Gasto Constantes'!$AR$207</f>
        <v>1930976677.7027998</v>
      </c>
      <c r="DQ105" s="4">
        <f t="shared" si="106"/>
        <v>8.1100570193151894E-2</v>
      </c>
      <c r="DR105" s="1">
        <f>+'Serie Gasto $Corrientes'!ED105*'Serie Gasto Constantes'!$AR$207</f>
        <v>23809655999.999996</v>
      </c>
      <c r="DS105" s="1">
        <f>+'Serie Gasto $Corrientes'!EE105*'Serie Gasto Constantes'!$AR$207</f>
        <v>23809655999.999996</v>
      </c>
      <c r="DT105" s="1">
        <f>+'Serie Gasto $Corrientes'!EF105*'Serie Gasto Constantes'!$AR$207</f>
        <v>6384603009.5171995</v>
      </c>
      <c r="DU105" s="125">
        <f t="shared" si="107"/>
        <v>0.26815183762071998</v>
      </c>
      <c r="DV105" s="1">
        <f>+'Serie Gasto $Corrientes'!EH105*'Serie Gasto Constantes'!$AR$207</f>
        <v>3136520632.0187998</v>
      </c>
      <c r="DW105" s="4">
        <f t="shared" si="108"/>
        <v>0.13173313516242319</v>
      </c>
      <c r="DX105" s="1">
        <f>+'Serie Gasto $Corrientes'!EJ105*'Serie Gasto Constantes'!$AR$207</f>
        <v>23809655999.999996</v>
      </c>
      <c r="DY105" s="1">
        <f>+'Serie Gasto $Corrientes'!EK105*'Serie Gasto Constantes'!$AR$207</f>
        <v>23750132706.612</v>
      </c>
      <c r="DZ105" s="1">
        <f>+'Serie Gasto $Corrientes'!EL105*'Serie Gasto Constantes'!$AR$207</f>
        <v>8209970444.5823994</v>
      </c>
      <c r="EA105" s="125">
        <f t="shared" si="109"/>
        <v>0.34568103454414623</v>
      </c>
      <c r="EB105" s="1">
        <f>+'Serie Gasto $Corrientes'!EN105*'Serie Gasto Constantes'!$AR$207</f>
        <v>4347668761.6440001</v>
      </c>
      <c r="EC105" s="4">
        <f t="shared" si="110"/>
        <v>0.18305871446493502</v>
      </c>
      <c r="ED105" s="1">
        <f>+'Serie Gasto $Corrientes'!EP105*'Serie Gasto Constantes'!$AR$207</f>
        <v>23809655999.999996</v>
      </c>
      <c r="EE105" s="1">
        <f>+'Serie Gasto $Corrientes'!EQ105*'Serie Gasto Constantes'!$AR$207</f>
        <v>23750132706.612</v>
      </c>
      <c r="EF105" s="1">
        <f>+'Serie Gasto $Corrientes'!ER105*'Serie Gasto Constantes'!$AR$207</f>
        <v>8965924467.0683994</v>
      </c>
      <c r="EG105" s="125">
        <f t="shared" si="111"/>
        <v>0.37751049974437828</v>
      </c>
      <c r="EH105" s="1">
        <f>+'Serie Gasto $Corrientes'!ET105*'Serie Gasto Constantes'!$AR$207</f>
        <v>6309394062.1295996</v>
      </c>
      <c r="EI105" s="4">
        <f t="shared" si="112"/>
        <v>0.2656572129541438</v>
      </c>
      <c r="EJ105" s="1">
        <f>+'Serie Gasto $Corrientes'!EV105*'Serie Gasto Constantes'!$AR$207</f>
        <v>23809655999.999996</v>
      </c>
      <c r="EK105" s="1">
        <f>+'Serie Gasto $Corrientes'!EW105*'Serie Gasto Constantes'!$AR$207</f>
        <v>23750132706.612</v>
      </c>
      <c r="EL105" s="1">
        <f>+'Serie Gasto $Corrientes'!EX105*'Serie Gasto Constantes'!$AR$207</f>
        <v>9843196267.7099991</v>
      </c>
      <c r="EM105" s="125">
        <f t="shared" si="113"/>
        <v>0.41444805337738888</v>
      </c>
      <c r="EN105" s="1">
        <f>+'Serie Gasto $Corrientes'!EZ105*'Serie Gasto Constantes'!$AR$207</f>
        <v>7676830973.884799</v>
      </c>
      <c r="EO105" s="4">
        <f t="shared" si="114"/>
        <v>0.32323318226123349</v>
      </c>
      <c r="EP105" s="1">
        <f>+'Serie Gasto $Corrientes'!FB105*'Serie Gasto Constantes'!$AR$207</f>
        <v>23809655999.999996</v>
      </c>
      <c r="EQ105" s="1">
        <f>+'Serie Gasto $Corrientes'!FC105*'Serie Gasto Constantes'!$AR$207</f>
        <v>23750132706.612</v>
      </c>
      <c r="ER105" s="1">
        <f>+'Serie Gasto $Corrientes'!FD105*'Serie Gasto Constantes'!$AR$207</f>
        <v>16032134821.825199</v>
      </c>
      <c r="ES105" s="125">
        <f t="shared" si="115"/>
        <v>0.67503348380709793</v>
      </c>
      <c r="ET105" s="1">
        <f>+'Serie Gasto $Corrientes'!FF105*'Serie Gasto Constantes'!$AR$207</f>
        <v>10202885456.883598</v>
      </c>
      <c r="EU105" s="4">
        <f t="shared" si="116"/>
        <v>0.4295927767192278</v>
      </c>
      <c r="EV105" s="1">
        <f>+'Serie Gasto $Corrientes'!FH105*'Serie Gasto Constantes'!$AR$207</f>
        <v>23809655999.999996</v>
      </c>
      <c r="EW105" s="1">
        <f>+'Serie Gasto $Corrientes'!FI105*'Serie Gasto Constantes'!$AR$207</f>
        <v>28627838091.340797</v>
      </c>
      <c r="EX105" s="1">
        <f>+'Serie Gasto $Corrientes'!FJ105*'Serie Gasto Constantes'!$AR$207</f>
        <v>16970869066.007999</v>
      </c>
      <c r="EY105" s="125">
        <f t="shared" si="117"/>
        <v>0.59281001282249324</v>
      </c>
      <c r="EZ105" s="1">
        <f>+'Serie Gasto $Corrientes'!FL105*'Serie Gasto Constantes'!$AR$207</f>
        <v>11252260158.1416</v>
      </c>
      <c r="FA105" s="4">
        <f t="shared" si="118"/>
        <v>0.3930530877756056</v>
      </c>
      <c r="FB105" s="1">
        <f>+'Serie Gasto $Corrientes'!FQ105*'Serie Gasto Constantes'!$AR$207</f>
        <v>23809655999.999996</v>
      </c>
      <c r="FC105" s="1">
        <f>+'Serie Gasto $Corrientes'!FR105*'Serie Gasto Constantes'!$AR$207</f>
        <v>28627838091.340797</v>
      </c>
      <c r="FD105" s="1">
        <f>+'Serie Gasto $Corrientes'!FS105*'Serie Gasto Constantes'!$AR$207</f>
        <v>17785497582.278397</v>
      </c>
      <c r="FE105" s="125">
        <f t="shared" si="193"/>
        <v>0.62126582962819199</v>
      </c>
      <c r="FF105" s="1">
        <f>+'Serie Gasto $Corrientes'!FU105*'Serie Gasto Constantes'!$AR$207</f>
        <v>13176473352.915598</v>
      </c>
      <c r="FG105" s="4">
        <f t="shared" si="194"/>
        <v>0.46026784526565945</v>
      </c>
      <c r="FH105" s="1">
        <f>+'Serie Gasto $Corrientes'!FW105*'Serie Gasto Constantes'!$AR$207</f>
        <v>23809655999.999996</v>
      </c>
      <c r="FI105" s="1">
        <f>+'Serie Gasto $Corrientes'!FX105*'Serie Gasto Constantes'!$AR$207</f>
        <v>28627838091.340797</v>
      </c>
      <c r="FJ105" s="1">
        <f>+'Serie Gasto $Corrientes'!FY105*'Serie Gasto Constantes'!$AR$207</f>
        <v>19068376018.379997</v>
      </c>
      <c r="FK105" s="125">
        <f t="shared" si="166"/>
        <v>0.6660781005376617</v>
      </c>
      <c r="FL105" s="1">
        <f>+'Serie Gasto $Corrientes'!GA105*'Serie Gasto Constantes'!$AR$207</f>
        <v>14456088794.815199</v>
      </c>
      <c r="FM105" s="4">
        <f t="shared" si="167"/>
        <v>0.50496613641208909</v>
      </c>
      <c r="FN105" s="1">
        <f>+'Serie Gasto $Corrientes'!GC105*'Serie Gasto Constantes'!$AR$207</f>
        <v>23809655999.999996</v>
      </c>
      <c r="FO105" s="1">
        <f>+'Serie Gasto $Corrientes'!GD105*'Serie Gasto Constantes'!$AR$207</f>
        <v>28740282823.870796</v>
      </c>
      <c r="FP105" s="1">
        <f>+'Serie Gasto $Corrientes'!GE105*'Serie Gasto Constantes'!$AR$207</f>
        <v>28129698554.708397</v>
      </c>
      <c r="FQ105" s="125">
        <f t="shared" si="119"/>
        <v>0.97875510575507396</v>
      </c>
      <c r="FR105" s="1">
        <f>+'Serie Gasto $Corrientes'!GG105*'Serie Gasto Constantes'!$AR$207</f>
        <v>25930980146.354397</v>
      </c>
      <c r="FS105" s="4">
        <f t="shared" si="120"/>
        <v>0.90225208656669587</v>
      </c>
      <c r="FT105" s="1">
        <f>+'Serie Gasto $Corrientes'!GI105*'Serie Gasto Constantes'!$AS$207</f>
        <v>48869178000</v>
      </c>
      <c r="FU105" s="1">
        <f>+'Serie Gasto $Corrientes'!GJ105*'Serie Gasto Constantes'!$AS$207</f>
        <v>48869178000</v>
      </c>
      <c r="FV105" s="1">
        <f>+'Serie Gasto $Corrientes'!GK105*'Serie Gasto Constantes'!$AS$207</f>
        <v>26946991595</v>
      </c>
      <c r="FW105" s="125">
        <f t="shared" si="121"/>
        <v>0.55141078073791217</v>
      </c>
      <c r="FX105" s="1">
        <f>+'Serie Gasto $Corrientes'!GM105*'Serie Gasto Constantes'!$AS$207</f>
        <v>428224185</v>
      </c>
      <c r="FY105" s="4">
        <f t="shared" si="122"/>
        <v>8.7626639637769232E-3</v>
      </c>
      <c r="FZ105" s="1">
        <f>+'Serie Gasto $Corrientes'!GO105*'Serie Gasto Constantes'!$AS$207</f>
        <v>48869178000</v>
      </c>
      <c r="GA105" s="1">
        <f>+'Serie Gasto $Corrientes'!GP105*'Serie Gasto Constantes'!$AS$207</f>
        <v>48869178000</v>
      </c>
      <c r="GB105" s="1">
        <f>+'Serie Gasto $Corrientes'!GQ105*'Serie Gasto Constantes'!$AS$207</f>
        <v>34677704749</v>
      </c>
      <c r="GC105" s="125">
        <f t="shared" si="123"/>
        <v>0.70960278376280439</v>
      </c>
      <c r="GD105" s="1">
        <f>+'Serie Gasto $Corrientes'!GS105*'Serie Gasto Constantes'!$AS$207</f>
        <v>21461541277</v>
      </c>
      <c r="GE105" s="4">
        <f t="shared" si="124"/>
        <v>0.43916313216891023</v>
      </c>
      <c r="GF105" s="1">
        <f>+'Serie Gasto $Corrientes'!GU105*'Serie Gasto Constantes'!$AS$207</f>
        <v>48869178000</v>
      </c>
      <c r="GG105" s="1">
        <f>+'Serie Gasto $Corrientes'!GV105*'Serie Gasto Constantes'!$AS$207</f>
        <v>53493118057</v>
      </c>
      <c r="GH105" s="1">
        <f>+'Serie Gasto $Corrientes'!GW105*'Serie Gasto Constantes'!$AS$207</f>
        <v>35098048085</v>
      </c>
      <c r="GI105" s="125">
        <f t="shared" si="125"/>
        <v>0.65612268194202117</v>
      </c>
      <c r="GJ105" s="1">
        <f>+'Serie Gasto $Corrientes'!GY105*'Serie Gasto Constantes'!$AS$207</f>
        <v>22558407302</v>
      </c>
      <c r="GK105" s="4">
        <f t="shared" si="126"/>
        <v>0.42170671894584116</v>
      </c>
      <c r="GL105" s="1">
        <f>+'Serie Gasto $Corrientes'!HA105*'Serie Gasto Constantes'!$AS$207</f>
        <v>48869178000</v>
      </c>
      <c r="GM105" s="1">
        <f>+'Serie Gasto $Corrientes'!HB105*'Serie Gasto Constantes'!$AS$207</f>
        <v>53493118057</v>
      </c>
      <c r="GN105" s="1">
        <f>+'Serie Gasto $Corrientes'!HC105*'Serie Gasto Constantes'!$AS$207</f>
        <v>35669243247</v>
      </c>
      <c r="GO105" s="125">
        <f t="shared" si="127"/>
        <v>0.66680060057430879</v>
      </c>
      <c r="GP105" s="1">
        <f>+'Serie Gasto $Corrientes'!HE105*'Serie Gasto Constantes'!$AS$207</f>
        <v>23734577889</v>
      </c>
      <c r="GQ105" s="4">
        <f t="shared" si="128"/>
        <v>0.44369404422657582</v>
      </c>
      <c r="GR105" s="1">
        <f>+'Serie Gasto $Corrientes'!HG105*'Serie Gasto Constantes'!$AS$207</f>
        <v>48869178000</v>
      </c>
      <c r="GS105" s="1">
        <f>+'Serie Gasto $Corrientes'!HH105*'Serie Gasto Constantes'!$AS$207</f>
        <v>53493118057</v>
      </c>
      <c r="GT105" s="1">
        <f>+'Serie Gasto $Corrientes'!HI105*'Serie Gasto Constantes'!$AS$207</f>
        <v>35972118415</v>
      </c>
      <c r="GU105" s="125">
        <f t="shared" si="129"/>
        <v>0.67246254698912178</v>
      </c>
      <c r="GV105" s="1">
        <f>+'Serie Gasto $Corrientes'!HK105*'Serie Gasto Constantes'!$AS$207</f>
        <v>25298609071</v>
      </c>
      <c r="GW105" s="4">
        <f t="shared" si="130"/>
        <v>0.47293203294006669</v>
      </c>
      <c r="GX105" s="1">
        <f>+'Serie Gasto $Corrientes'!HM105*'Serie Gasto Constantes'!$AS$207</f>
        <v>48869178000</v>
      </c>
      <c r="GY105" s="1">
        <f>+'Serie Gasto $Corrientes'!HN105*'Serie Gasto Constantes'!$AS$207</f>
        <v>53493118057</v>
      </c>
      <c r="GZ105" s="1">
        <f>+'Serie Gasto $Corrientes'!HO105*'Serie Gasto Constantes'!$AS$207</f>
        <v>39469725107</v>
      </c>
      <c r="HA105" s="125">
        <f t="shared" si="131"/>
        <v>0.73784678367304624</v>
      </c>
      <c r="HB105" s="1">
        <f>+'Serie Gasto $Corrientes'!HQ105*'Serie Gasto Constantes'!$AS$207</f>
        <v>27216223605</v>
      </c>
      <c r="HC105" s="4">
        <f t="shared" si="132"/>
        <v>0.50877990652927629</v>
      </c>
    </row>
    <row r="106" spans="1:211" x14ac:dyDescent="0.35">
      <c r="A106" s="28" t="s">
        <v>76</v>
      </c>
      <c r="B106" s="5">
        <f>+'Serie Gasto $Corrientes'!B106*'Serie Gasto Constantes'!$V$207</f>
        <v>1834060074.1272631</v>
      </c>
      <c r="C106" s="6">
        <f>+'Serie Gasto $Corrientes'!C106*'Serie Gasto Constantes'!$V$207</f>
        <v>1825935348.7362978</v>
      </c>
      <c r="D106" s="7">
        <f t="shared" si="147"/>
        <v>0.9955700876402146</v>
      </c>
      <c r="E106" s="5">
        <f>+'Serie Gasto $Corrientes'!E106*'Serie Gasto Constantes'!$W$207</f>
        <v>1913707434.0139198</v>
      </c>
      <c r="F106" s="6">
        <f>+'Serie Gasto $Corrientes'!F106*'Serie Gasto Constantes'!$W$207</f>
        <v>1879047402.937161</v>
      </c>
      <c r="G106" s="7">
        <f t="shared" si="148"/>
        <v>0.98188854238598999</v>
      </c>
      <c r="H106" s="5">
        <f>+'Serie Gasto $Corrientes'!H106*'Serie Gasto Constantes'!$X$207</f>
        <v>1956350293.1830699</v>
      </c>
      <c r="I106" s="6">
        <f>+'Serie Gasto $Corrientes'!I106*'Serie Gasto Constantes'!$X$207</f>
        <v>1945627686.8327823</v>
      </c>
      <c r="J106" s="7">
        <f t="shared" si="149"/>
        <v>0.99451907647232163</v>
      </c>
      <c r="K106" s="5">
        <f>+'Serie Gasto $Corrientes'!K106*'Serie Gasto Constantes'!$Y$207</f>
        <v>2170873077.1201158</v>
      </c>
      <c r="L106" s="6">
        <f>+'Serie Gasto $Corrientes'!L106*'Serie Gasto Constantes'!$Y$207</f>
        <v>2161828418.8456097</v>
      </c>
      <c r="M106" s="7">
        <f t="shared" si="150"/>
        <v>0.99583363100780409</v>
      </c>
      <c r="N106" s="5">
        <f>+'Serie Gasto $Corrientes'!N106*'Serie Gasto Constantes'!$Z$207</f>
        <v>2282634063.2727532</v>
      </c>
      <c r="O106" s="6">
        <f>+'Serie Gasto $Corrientes'!O106*'Serie Gasto Constantes'!$Z$207</f>
        <v>2252244975.1689315</v>
      </c>
      <c r="P106" s="7">
        <f t="shared" si="151"/>
        <v>0.98668683316665706</v>
      </c>
      <c r="Q106" s="5">
        <f>+'Serie Gasto $Corrientes'!Q106*'Serie Gasto Constantes'!$AA$207</f>
        <v>2936151148.849216</v>
      </c>
      <c r="R106" s="6">
        <f>+'Serie Gasto $Corrientes'!R106*'Serie Gasto Constantes'!$AA$207</f>
        <v>2813539582.1504235</v>
      </c>
      <c r="S106" s="7">
        <f t="shared" si="133"/>
        <v>0.95824071701933722</v>
      </c>
      <c r="T106" s="5">
        <f>+'Serie Gasto $Corrientes'!T106*'Serie Gasto Constantes'!$AB$207</f>
        <v>5073209126.6287136</v>
      </c>
      <c r="U106" s="6">
        <f>+'Serie Gasto $Corrientes'!U106*'Serie Gasto Constantes'!$AB$207</f>
        <v>4382892792.3219271</v>
      </c>
      <c r="V106" s="7">
        <f t="shared" si="134"/>
        <v>0.86392906007296399</v>
      </c>
      <c r="W106" s="5">
        <f>+'Serie Gasto $Corrientes'!W106*'Serie Gasto Constantes'!$AC$207</f>
        <v>5474126158.9564724</v>
      </c>
      <c r="X106" s="6">
        <f>+'Serie Gasto $Corrientes'!X106*'Serie Gasto Constantes'!$AC$207</f>
        <v>5400987594.4692221</v>
      </c>
      <c r="Y106" s="7">
        <f t="shared" si="135"/>
        <v>0.98663922562917461</v>
      </c>
      <c r="Z106" s="5">
        <f>+'Serie Gasto $Corrientes'!Z106*'Serie Gasto Constantes'!$AD$207</f>
        <v>5456682687.0289783</v>
      </c>
      <c r="AA106" s="6">
        <f>+'Serie Gasto $Corrientes'!AA106*'Serie Gasto Constantes'!$AD$207</f>
        <v>5052408418.2067537</v>
      </c>
      <c r="AB106" s="7">
        <f t="shared" si="136"/>
        <v>0.9259120802858446</v>
      </c>
      <c r="AC106" s="5">
        <f>+'Serie Gasto $Corrientes'!AC106*'Serie Gasto Constantes'!$AE$207</f>
        <v>5351622119.8206377</v>
      </c>
      <c r="AD106" s="6">
        <f>+'Serie Gasto $Corrientes'!AD106*'Serie Gasto Constantes'!$AE$207</f>
        <v>4951220099.107976</v>
      </c>
      <c r="AE106" s="7">
        <f t="shared" si="137"/>
        <v>0.92518118586330955</v>
      </c>
      <c r="AF106" s="5">
        <f>+'Serie Gasto $Corrientes'!AF106*'Serie Gasto Constantes'!$AF$207</f>
        <v>5703570411.0411282</v>
      </c>
      <c r="AG106" s="6">
        <f>+'Serie Gasto $Corrientes'!AG106*'Serie Gasto Constantes'!$AF$207</f>
        <v>5674131718.0319767</v>
      </c>
      <c r="AH106" s="6">
        <f>+'Serie Gasto $Corrientes'!AH106*'Serie Gasto Constantes'!$AF$207</f>
        <v>5296739125.7293196</v>
      </c>
      <c r="AI106" s="126">
        <f t="shared" si="190"/>
        <v>0.93348892640202008</v>
      </c>
      <c r="AJ106" s="6">
        <f>+'Serie Gasto $Corrientes'!AJ106*'Serie Gasto Constantes'!$AF$207</f>
        <v>5186069792.8010979</v>
      </c>
      <c r="AK106" s="7">
        <f t="shared" si="138"/>
        <v>0.91398473819706127</v>
      </c>
      <c r="AL106" s="5">
        <f>+'Serie Gasto $Corrientes'!AL106*'Serie Gasto Constantes'!$AG$207</f>
        <v>5598030478.5568628</v>
      </c>
      <c r="AM106" s="6">
        <f>+'Serie Gasto $Corrientes'!AM106*'Serie Gasto Constantes'!$AG$207</f>
        <v>5598030478.5568628</v>
      </c>
      <c r="AN106" s="6">
        <f>+'Serie Gasto $Corrientes'!AN106*'Serie Gasto Constantes'!$AG$207</f>
        <v>5462387867.1934433</v>
      </c>
      <c r="AO106" s="126">
        <f t="shared" si="83"/>
        <v>0.97576958326986685</v>
      </c>
      <c r="AP106" s="6">
        <f>+'Serie Gasto $Corrientes'!AP106*'Serie Gasto Constantes'!$AG$207</f>
        <v>5255107588.4012699</v>
      </c>
      <c r="AQ106" s="7">
        <f t="shared" si="139"/>
        <v>0.93874222523990325</v>
      </c>
      <c r="AR106" s="5">
        <f>+'Serie Gasto $Corrientes'!AR106*'Serie Gasto Constantes'!$AH$207</f>
        <v>6462570237.882576</v>
      </c>
      <c r="AS106" s="6">
        <f>+'Serie Gasto $Corrientes'!AS106*'Serie Gasto Constantes'!$AH$207</f>
        <v>6462570237.882576</v>
      </c>
      <c r="AT106" s="6">
        <f>+'Serie Gasto $Corrientes'!AT106*'Serie Gasto Constantes'!$AH$207</f>
        <v>5813777058.1169081</v>
      </c>
      <c r="AU106" s="126">
        <f t="shared" si="84"/>
        <v>0.89960756233448047</v>
      </c>
      <c r="AV106" s="6">
        <f>+'Serie Gasto $Corrientes'!AV106*'Serie Gasto Constantes'!$AH$207</f>
        <v>5506992153.2917223</v>
      </c>
      <c r="AW106" s="7">
        <f t="shared" si="140"/>
        <v>0.85213652627101766</v>
      </c>
      <c r="AX106" s="5">
        <f>+'Serie Gasto $Corrientes'!AX106*'Serie Gasto Constantes'!$AI$207</f>
        <v>6469484514.2797956</v>
      </c>
      <c r="AY106" s="6">
        <f>+'Serie Gasto $Corrientes'!AY106*'Serie Gasto Constantes'!$AI$207</f>
        <v>6469484514.2797956</v>
      </c>
      <c r="AZ106" s="6">
        <f>+'Serie Gasto $Corrientes'!AZ106*'Serie Gasto Constantes'!$AI$207</f>
        <v>5694032290.7887945</v>
      </c>
      <c r="BA106" s="126">
        <f t="shared" si="85"/>
        <v>0.88013693799260495</v>
      </c>
      <c r="BB106" s="6">
        <f>+'Serie Gasto $Corrientes'!BB106*'Serie Gasto Constantes'!$AI$207</f>
        <v>5455733693.0537863</v>
      </c>
      <c r="BC106" s="7">
        <f t="shared" si="141"/>
        <v>0.84330268988380697</v>
      </c>
      <c r="BD106" s="5">
        <f>+'Serie Gasto $Corrientes'!BD106*'Serie Gasto Constantes'!$AJ$207</f>
        <v>6517195771.8717213</v>
      </c>
      <c r="BE106" s="6">
        <f>+'Serie Gasto $Corrientes'!BE106*'Serie Gasto Constantes'!$AJ$207</f>
        <v>6451038843.7195997</v>
      </c>
      <c r="BF106" s="6">
        <f>+'Serie Gasto $Corrientes'!BF106*'Serie Gasto Constantes'!$AJ$207</f>
        <v>5944996321.4234972</v>
      </c>
      <c r="BG106" s="126">
        <f t="shared" si="86"/>
        <v>0.92155642919608838</v>
      </c>
      <c r="BH106" s="6">
        <f>+'Serie Gasto $Corrientes'!BH106*'Serie Gasto Constantes'!$AJ$207</f>
        <v>5868580163.3561268</v>
      </c>
      <c r="BI106" s="7">
        <f t="shared" si="142"/>
        <v>0.90971087068704837</v>
      </c>
      <c r="BJ106" s="5">
        <f>+'Serie Gasto $Corrientes'!BJ106*'Serie Gasto Constantes'!$AK$207</f>
        <v>6750199071.7708626</v>
      </c>
      <c r="BK106" s="6">
        <f>+'Serie Gasto $Corrientes'!BK106*'Serie Gasto Constantes'!$AK$207</f>
        <v>6750199071.7708626</v>
      </c>
      <c r="BL106" s="6">
        <f>+'Serie Gasto $Corrientes'!BL106*'Serie Gasto Constantes'!$AK$207</f>
        <v>6421625885.2701025</v>
      </c>
      <c r="BM106" s="126">
        <f t="shared" si="87"/>
        <v>0.95132392644909636</v>
      </c>
      <c r="BN106" s="6">
        <f>+'Serie Gasto $Corrientes'!BN106*'Serie Gasto Constantes'!$AK$207</f>
        <v>6319874431.6942635</v>
      </c>
      <c r="BO106" s="7">
        <f t="shared" si="143"/>
        <v>0.93625008159000755</v>
      </c>
      <c r="BP106" s="5">
        <f>+'Serie Gasto $Corrientes'!BP106*'Serie Gasto Constantes'!$AL$207</f>
        <v>6920104208.9088001</v>
      </c>
      <c r="BQ106" s="6">
        <f>+'Serie Gasto $Corrientes'!BQ106*'Serie Gasto Constantes'!$AL$207</f>
        <v>6920104208.9088001</v>
      </c>
      <c r="BR106" s="6">
        <f>+'Serie Gasto $Corrientes'!BR106*'Serie Gasto Constantes'!$AL$207</f>
        <v>6596591869.0281038</v>
      </c>
      <c r="BS106" s="126">
        <f t="shared" si="88"/>
        <v>0.95325036587393974</v>
      </c>
      <c r="BT106" s="6">
        <f>+'Serie Gasto $Corrientes'!BT106*'Serie Gasto Constantes'!$AL$207</f>
        <v>6469339960.0151081</v>
      </c>
      <c r="BU106" s="7">
        <f t="shared" si="144"/>
        <v>0.93486163859882521</v>
      </c>
      <c r="BV106" s="5">
        <f>+'Serie Gasto $Corrientes'!BV106*'Serie Gasto Constantes'!$AM$207</f>
        <v>6990898614.5692482</v>
      </c>
      <c r="BW106" s="6">
        <f>+'Serie Gasto $Corrientes'!BW106*'Serie Gasto Constantes'!$AM$207</f>
        <v>6990898614.5692482</v>
      </c>
      <c r="BX106" s="6">
        <f>+'Serie Gasto $Corrientes'!BX106*'Serie Gasto Constantes'!$AM$207</f>
        <v>6711869603.8886433</v>
      </c>
      <c r="BY106" s="126">
        <f t="shared" si="89"/>
        <v>0.96008681772338966</v>
      </c>
      <c r="BZ106" s="6">
        <f>+'Serie Gasto $Corrientes'!BZ106*'Serie Gasto Constantes'!$AM$207</f>
        <v>6602603775.018899</v>
      </c>
      <c r="CA106" s="7">
        <f t="shared" si="145"/>
        <v>0.94445709186210614</v>
      </c>
      <c r="CB106" s="5">
        <f>+'Serie Gasto $Corrientes'!CB106*'Serie Gasto Constantes'!$AN$207</f>
        <v>7388383694.5228662</v>
      </c>
      <c r="CC106" s="6">
        <f>+'Serie Gasto $Corrientes'!CC106*'Serie Gasto Constantes'!$AN$207</f>
        <v>7388383694.5228662</v>
      </c>
      <c r="CD106" s="6">
        <f>+'Serie Gasto $Corrientes'!CD106*'Serie Gasto Constantes'!$AN$207</f>
        <v>7249709299.4431391</v>
      </c>
      <c r="CE106" s="126">
        <f t="shared" si="90"/>
        <v>0.98123075346201516</v>
      </c>
      <c r="CF106" s="6">
        <f>+'Serie Gasto $Corrientes'!CF106*'Serie Gasto Constantes'!$AN$207</f>
        <v>6834278002.1084909</v>
      </c>
      <c r="CG106" s="7">
        <f t="shared" si="97"/>
        <v>0.92500312445533339</v>
      </c>
      <c r="CH106" s="6">
        <f>+'Serie Gasto $Corrientes'!CH106*'Serie Gasto Constantes'!$AO$207</f>
        <v>7042309546.2049007</v>
      </c>
      <c r="CI106" s="6">
        <f>+'Serie Gasto $Corrientes'!CI106*'Serie Gasto Constantes'!$AO$207</f>
        <v>6997455915.3997669</v>
      </c>
      <c r="CJ106" s="6">
        <f>+'Serie Gasto $Corrientes'!CJ106*'Serie Gasto Constantes'!$AO$207</f>
        <v>6353900091.4144974</v>
      </c>
      <c r="CK106" s="126">
        <f t="shared" si="93"/>
        <v>0.9080300280893584</v>
      </c>
      <c r="CL106" s="6">
        <f>+'Serie Gasto $Corrientes'!CL106*'Serie Gasto Constantes'!$AO$207</f>
        <v>6152900336.0293865</v>
      </c>
      <c r="CM106" s="7">
        <f t="shared" si="98"/>
        <v>0.87930533759966811</v>
      </c>
      <c r="CN106" s="6">
        <f>+'Serie Gasto $Corrientes'!CN106*'Serie Gasto Constantes'!$AP$207</f>
        <v>6353558800.3001184</v>
      </c>
      <c r="CO106" s="6">
        <f>+'Serie Gasto $Corrientes'!CO106*'Serie Gasto Constantes'!$AP$207</f>
        <v>6613977396.3891039</v>
      </c>
      <c r="CP106" s="6">
        <f>+'Serie Gasto $Corrientes'!CP106*'Serie Gasto Constantes'!$AP$207</f>
        <v>6547522298.3626909</v>
      </c>
      <c r="CQ106" s="126">
        <f t="shared" si="94"/>
        <v>0.98995232459326299</v>
      </c>
      <c r="CR106" s="6">
        <f>+'Serie Gasto $Corrientes'!CR106*'Serie Gasto Constantes'!$AP$207</f>
        <v>6236794142.9852333</v>
      </c>
      <c r="CS106" s="7">
        <f t="shared" si="99"/>
        <v>0.94297179581989599</v>
      </c>
      <c r="CT106" s="6">
        <f>+'Serie Gasto $Corrientes'!DC106*'Serie Gasto Constantes'!$AQ$207</f>
        <v>6716956885.0713911</v>
      </c>
      <c r="CU106" s="6">
        <f>+'Serie Gasto $Corrientes'!DD106*'Serie Gasto Constantes'!$AQ$207</f>
        <v>7618579251.6121988</v>
      </c>
      <c r="CV106" s="6">
        <f>+'Serie Gasto $Corrientes'!DE106*'Serie Gasto Constantes'!$AQ$207</f>
        <v>7459199601.1221352</v>
      </c>
      <c r="CW106" s="126">
        <f t="shared" si="191"/>
        <v>0.97908013486158374</v>
      </c>
      <c r="CX106" s="6">
        <f>+'Serie Gasto $Corrientes'!DG106*'Serie Gasto Constantes'!$AQ$207</f>
        <v>7232076441.9690018</v>
      </c>
      <c r="CY106" s="7">
        <f t="shared" si="100"/>
        <v>0.94926838759846099</v>
      </c>
      <c r="CZ106" s="6">
        <f>+'Serie Gasto $Corrientes'!DL106*'Serie Gasto Constantes'!$AR$207</f>
        <v>8082531599.999999</v>
      </c>
      <c r="DA106" s="6">
        <f>+'Serie Gasto $Corrientes'!DM106*'Serie Gasto Constantes'!$AR$207</f>
        <v>8082531599.999999</v>
      </c>
      <c r="DB106" s="6">
        <f>+'Serie Gasto $Corrientes'!DN106*'Serie Gasto Constantes'!$AR$207</f>
        <v>507322419.25559998</v>
      </c>
      <c r="DC106" s="126">
        <f t="shared" si="101"/>
        <v>6.2767761929393512E-2</v>
      </c>
      <c r="DD106" s="6">
        <f>+'Serie Gasto $Corrientes'!DP106*'Serie Gasto Constantes'!$AR$207</f>
        <v>258108558.09959999</v>
      </c>
      <c r="DE106" s="7">
        <f t="shared" si="102"/>
        <v>3.1934122979438768E-2</v>
      </c>
      <c r="DF106" s="6">
        <f>+'Serie Gasto $Corrientes'!DR106*'Serie Gasto Constantes'!$AR$207</f>
        <v>8082531599.999999</v>
      </c>
      <c r="DG106" s="6">
        <f>+'Serie Gasto $Corrientes'!DS106*'Serie Gasto Constantes'!$AR$207</f>
        <v>8082531599.999999</v>
      </c>
      <c r="DH106" s="6">
        <f>+'Serie Gasto $Corrientes'!DT106*'Serie Gasto Constantes'!$AR$207</f>
        <v>1043960497.3199999</v>
      </c>
      <c r="DI106" s="126">
        <f t="shared" si="103"/>
        <v>0.12916256304151041</v>
      </c>
      <c r="DJ106" s="6">
        <f>+'Serie Gasto $Corrientes'!DV106*'Serie Gasto Constantes'!$AR$207</f>
        <v>808471868.0999999</v>
      </c>
      <c r="DK106" s="7">
        <f t="shared" si="104"/>
        <v>0.10002705935600673</v>
      </c>
      <c r="DL106" s="6">
        <f>+'Serie Gasto $Corrientes'!DX106*'Serie Gasto Constantes'!$AR$207</f>
        <v>8082531599.999999</v>
      </c>
      <c r="DM106" s="6">
        <f>+'Serie Gasto $Corrientes'!DY106*'Serie Gasto Constantes'!$AR$207</f>
        <v>8082531599.999999</v>
      </c>
      <c r="DN106" s="6">
        <f>+'Serie Gasto $Corrientes'!DZ106*'Serie Gasto Constantes'!$AR$207</f>
        <v>1586586575.3087997</v>
      </c>
      <c r="DO106" s="126">
        <f t="shared" si="105"/>
        <v>0.19629822113022113</v>
      </c>
      <c r="DP106" s="6">
        <f>+'Serie Gasto $Corrientes'!EB106*'Serie Gasto Constantes'!$AR$207</f>
        <v>1275741200.1048</v>
      </c>
      <c r="DQ106" s="7">
        <f t="shared" si="106"/>
        <v>0.15783930867709817</v>
      </c>
      <c r="DR106" s="6">
        <f>+'Serie Gasto $Corrientes'!ED106*'Serie Gasto Constantes'!$AR$207</f>
        <v>8082531599.999999</v>
      </c>
      <c r="DS106" s="6">
        <f>+'Serie Gasto $Corrientes'!EE106*'Serie Gasto Constantes'!$AR$207</f>
        <v>8082531599.999999</v>
      </c>
      <c r="DT106" s="6">
        <f>+'Serie Gasto $Corrientes'!EF106*'Serie Gasto Constantes'!$AR$207</f>
        <v>2206631164.9823999</v>
      </c>
      <c r="DU106" s="126">
        <f t="shared" si="107"/>
        <v>0.27301237708521919</v>
      </c>
      <c r="DV106" s="6">
        <f>+'Serie Gasto $Corrientes'!EH106*'Serie Gasto Constantes'!$AR$207</f>
        <v>1867839752.6879997</v>
      </c>
      <c r="DW106" s="7">
        <f t="shared" si="108"/>
        <v>0.23109587999482736</v>
      </c>
      <c r="DX106" s="6">
        <f>+'Serie Gasto $Corrientes'!EJ106*'Serie Gasto Constantes'!$AR$207</f>
        <v>8082531599.999999</v>
      </c>
      <c r="DY106" s="6">
        <f>+'Serie Gasto $Corrientes'!EK106*'Serie Gasto Constantes'!$AR$207</f>
        <v>8023008306.6119995</v>
      </c>
      <c r="DZ106" s="6">
        <f>+'Serie Gasto $Corrientes'!EL106*'Serie Gasto Constantes'!$AR$207</f>
        <v>2876875227.5171995</v>
      </c>
      <c r="EA106" s="126">
        <f t="shared" si="109"/>
        <v>0.35857811902628606</v>
      </c>
      <c r="EB106" s="6">
        <f>+'Serie Gasto $Corrientes'!EN106*'Serie Gasto Constantes'!$AR$207</f>
        <v>2520372805.0643997</v>
      </c>
      <c r="EC106" s="7">
        <f t="shared" si="110"/>
        <v>0.31414311300005582</v>
      </c>
      <c r="ED106" s="6">
        <f>+'Serie Gasto $Corrientes'!EP106*'Serie Gasto Constantes'!$AR$207</f>
        <v>8082531599.999999</v>
      </c>
      <c r="EE106" s="6">
        <f>+'Serie Gasto $Corrientes'!EQ106*'Serie Gasto Constantes'!$AR$207</f>
        <v>8023008306.6119995</v>
      </c>
      <c r="EF106" s="6">
        <f>+'Serie Gasto $Corrientes'!ER106*'Serie Gasto Constantes'!$AR$207</f>
        <v>3632829250.0031996</v>
      </c>
      <c r="EG106" s="126">
        <f t="shared" si="111"/>
        <v>0.45280138212112742</v>
      </c>
      <c r="EH106" s="6">
        <f>+'Serie Gasto $Corrientes'!ET106*'Serie Gasto Constantes'!$AR$207</f>
        <v>3333619942.1615996</v>
      </c>
      <c r="EI106" s="7">
        <f t="shared" si="112"/>
        <v>0.41550747734042159</v>
      </c>
      <c r="EJ106" s="6">
        <f>+'Serie Gasto $Corrientes'!EV106*'Serie Gasto Constantes'!$AR$207</f>
        <v>8082531599.999999</v>
      </c>
      <c r="EK106" s="6">
        <f>+'Serie Gasto $Corrientes'!EW106*'Serie Gasto Constantes'!$AR$207</f>
        <v>8023008306.6119995</v>
      </c>
      <c r="EL106" s="6">
        <f>+'Serie Gasto $Corrientes'!EX106*'Serie Gasto Constantes'!$AR$207</f>
        <v>4136270819.7095995</v>
      </c>
      <c r="EM106" s="126">
        <f t="shared" si="113"/>
        <v>0.51555110771863166</v>
      </c>
      <c r="EN106" s="6">
        <f>+'Serie Gasto $Corrientes'!EZ106*'Serie Gasto Constantes'!$AR$207</f>
        <v>3826481800.9703999</v>
      </c>
      <c r="EO106" s="7">
        <f t="shared" si="114"/>
        <v>0.47693853162496197</v>
      </c>
      <c r="EP106" s="6">
        <f>+'Serie Gasto $Corrientes'!FB106*'Serie Gasto Constantes'!$AR$207</f>
        <v>8082531599.999999</v>
      </c>
      <c r="EQ106" s="6">
        <f>+'Serie Gasto $Corrientes'!FC106*'Serie Gasto Constantes'!$AR$207</f>
        <v>8023008306.6119995</v>
      </c>
      <c r="ER106" s="6">
        <f>+'Serie Gasto $Corrientes'!FD106*'Serie Gasto Constantes'!$AR$207</f>
        <v>4584046163.0963993</v>
      </c>
      <c r="ES106" s="126">
        <f t="shared" si="115"/>
        <v>0.57136250991022286</v>
      </c>
      <c r="ET106" s="6">
        <f>+'Serie Gasto $Corrientes'!FF106*'Serie Gasto Constantes'!$AR$207</f>
        <v>4301089573.1075993</v>
      </c>
      <c r="EU106" s="7">
        <f t="shared" si="116"/>
        <v>0.53609436868748395</v>
      </c>
      <c r="EV106" s="6">
        <f>+'Serie Gasto $Corrientes'!FH106*'Serie Gasto Constantes'!$AR$207</f>
        <v>8082531599.999999</v>
      </c>
      <c r="EW106" s="6">
        <f>+'Serie Gasto $Corrientes'!FI106*'Serie Gasto Constantes'!$AR$207</f>
        <v>7991061146.7179995</v>
      </c>
      <c r="EX106" s="6">
        <f>+'Serie Gasto $Corrientes'!FJ106*'Serie Gasto Constantes'!$AR$207</f>
        <v>5172293629.2455997</v>
      </c>
      <c r="EY106" s="126">
        <f t="shared" si="117"/>
        <v>0.6472599238425184</v>
      </c>
      <c r="EZ106" s="6">
        <f>+'Serie Gasto $Corrientes'!FL106*'Serie Gasto Constantes'!$AR$207</f>
        <v>4801188176.1791992</v>
      </c>
      <c r="FA106" s="7">
        <f t="shared" si="118"/>
        <v>0.6008198520857384</v>
      </c>
      <c r="FB106" s="6">
        <f>+'Serie Gasto $Corrientes'!FQ106*'Serie Gasto Constantes'!$AR$207</f>
        <v>8082531599.999999</v>
      </c>
      <c r="FC106" s="6">
        <f>+'Serie Gasto $Corrientes'!FR106*'Serie Gasto Constantes'!$AR$207</f>
        <v>7991061146.7179995</v>
      </c>
      <c r="FD106" s="6">
        <f>+'Serie Gasto $Corrientes'!FS106*'Serie Gasto Constantes'!$AR$207</f>
        <v>5668292556.5603991</v>
      </c>
      <c r="FE106" s="126">
        <f t="shared" si="193"/>
        <v>0.70932914321252782</v>
      </c>
      <c r="FF106" s="6">
        <f>+'Serie Gasto $Corrientes'!FU106*'Serie Gasto Constantes'!$AR$207</f>
        <v>5329512814.9691992</v>
      </c>
      <c r="FG106" s="7">
        <f t="shared" si="194"/>
        <v>0.66693430535919229</v>
      </c>
      <c r="FH106" s="6">
        <f>+'Serie Gasto $Corrientes'!FW106*'Serie Gasto Constantes'!$AR$207</f>
        <v>8082531599.999999</v>
      </c>
      <c r="FI106" s="6">
        <f>+'Serie Gasto $Corrientes'!FX106*'Serie Gasto Constantes'!$AR$207</f>
        <v>7991061146.7179995</v>
      </c>
      <c r="FJ106" s="6">
        <f>+'Serie Gasto $Corrientes'!FY106*'Serie Gasto Constantes'!$AR$207</f>
        <v>6390694128.8735991</v>
      </c>
      <c r="FK106" s="126">
        <f t="shared" si="166"/>
        <v>0.79973035014233551</v>
      </c>
      <c r="FL106" s="6">
        <f>+'Serie Gasto $Corrientes'!GA106*'Serie Gasto Constantes'!$AR$207</f>
        <v>5793670292.8727999</v>
      </c>
      <c r="FM106" s="7">
        <f t="shared" si="167"/>
        <v>0.72501889129609676</v>
      </c>
      <c r="FN106" s="6">
        <f>+'Serie Gasto $Corrientes'!GC106*'Serie Gasto Constantes'!$AR$207</f>
        <v>8082531599.999999</v>
      </c>
      <c r="FO106" s="6">
        <f>+'Serie Gasto $Corrientes'!GD106*'Serie Gasto Constantes'!$AR$207</f>
        <v>8103505879.2479992</v>
      </c>
      <c r="FP106" s="6">
        <f>+'Serie Gasto $Corrientes'!GE106*'Serie Gasto Constantes'!$AR$207</f>
        <v>7572554411.4167995</v>
      </c>
      <c r="FQ106" s="126">
        <f t="shared" si="119"/>
        <v>0.93447879525935862</v>
      </c>
      <c r="FR106" s="6">
        <f>+'Serie Gasto $Corrientes'!GG106*'Serie Gasto Constantes'!$AR$207</f>
        <v>7156777020.4631996</v>
      </c>
      <c r="FS106" s="7">
        <f t="shared" si="120"/>
        <v>0.88317046067563842</v>
      </c>
      <c r="FT106" s="6">
        <f>+'Serie Gasto $Corrientes'!GI106*'Serie Gasto Constantes'!$AS$207</f>
        <v>8472141000</v>
      </c>
      <c r="FU106" s="6">
        <f>+'Serie Gasto $Corrientes'!GJ106*'Serie Gasto Constantes'!$AS$207</f>
        <v>8472141000</v>
      </c>
      <c r="FV106" s="6">
        <f>+'Serie Gasto $Corrientes'!GK106*'Serie Gasto Constantes'!$AS$207</f>
        <v>1179475362</v>
      </c>
      <c r="FW106" s="126">
        <f t="shared" si="121"/>
        <v>0.13921809870728072</v>
      </c>
      <c r="FX106" s="6">
        <f>+'Serie Gasto $Corrientes'!GM106*'Serie Gasto Constantes'!$AS$207</f>
        <v>428224185</v>
      </c>
      <c r="FY106" s="7">
        <f t="shared" si="122"/>
        <v>5.0544978536122095E-2</v>
      </c>
      <c r="FZ106" s="6">
        <f>+'Serie Gasto $Corrientes'!GO106*'Serie Gasto Constantes'!$AS$207</f>
        <v>8472141000</v>
      </c>
      <c r="GA106" s="6">
        <f>+'Serie Gasto $Corrientes'!GP106*'Serie Gasto Constantes'!$AS$207</f>
        <v>8472141000</v>
      </c>
      <c r="GB106" s="6">
        <f>+'Serie Gasto $Corrientes'!GQ106*'Serie Gasto Constantes'!$AS$207</f>
        <v>7017352476</v>
      </c>
      <c r="GC106" s="126">
        <f t="shared" si="123"/>
        <v>0.82828560997745437</v>
      </c>
      <c r="GD106" s="6">
        <f>+'Serie Gasto $Corrientes'!GS106*'Serie Gasto Constantes'!$AS$207</f>
        <v>826161408</v>
      </c>
      <c r="GE106" s="7">
        <f t="shared" si="124"/>
        <v>9.7515068269047933E-2</v>
      </c>
      <c r="GF106" s="6">
        <f>+'Serie Gasto $Corrientes'!GU106*'Serie Gasto Constantes'!$AS$207</f>
        <v>8472141000</v>
      </c>
      <c r="GG106" s="6">
        <f>+'Serie Gasto $Corrientes'!GV106*'Serie Gasto Constantes'!$AS$207</f>
        <v>8472141000</v>
      </c>
      <c r="GH106" s="6">
        <f>+'Serie Gasto $Corrientes'!GW106*'Serie Gasto Constantes'!$AS$207</f>
        <v>7190420292</v>
      </c>
      <c r="GI106" s="126">
        <f t="shared" si="125"/>
        <v>0.84871348245974665</v>
      </c>
      <c r="GJ106" s="6">
        <f>+'Serie Gasto $Corrientes'!GY106*'Serie Gasto Constantes'!$AS$207</f>
        <v>1236453685</v>
      </c>
      <c r="GK106" s="7">
        <f t="shared" si="126"/>
        <v>0.14594347343841421</v>
      </c>
      <c r="GL106" s="6">
        <f>+'Serie Gasto $Corrientes'!HA106*'Serie Gasto Constantes'!$AS$207</f>
        <v>8472141000</v>
      </c>
      <c r="GM106" s="6">
        <f>+'Serie Gasto $Corrientes'!HB106*'Serie Gasto Constantes'!$AS$207</f>
        <v>8472141000</v>
      </c>
      <c r="GN106" s="6">
        <f>+'Serie Gasto $Corrientes'!HC106*'Serie Gasto Constantes'!$AS$207</f>
        <v>7432708895</v>
      </c>
      <c r="GO106" s="126">
        <f t="shared" si="127"/>
        <v>0.87731175567073305</v>
      </c>
      <c r="GP106" s="6">
        <f>+'Serie Gasto $Corrientes'!HE106*'Serie Gasto Constantes'!$AS$207</f>
        <v>1676277686</v>
      </c>
      <c r="GQ106" s="7">
        <f t="shared" si="128"/>
        <v>0.1978576237104647</v>
      </c>
      <c r="GR106" s="6">
        <f>+'Serie Gasto $Corrientes'!HG106*'Serie Gasto Constantes'!$AS$207</f>
        <v>8472141000</v>
      </c>
      <c r="GS106" s="6">
        <f>+'Serie Gasto $Corrientes'!HH106*'Serie Gasto Constantes'!$AS$207</f>
        <v>8472141000</v>
      </c>
      <c r="GT106" s="6">
        <f>+'Serie Gasto $Corrientes'!HI106*'Serie Gasto Constantes'!$AS$207</f>
        <v>7458346154</v>
      </c>
      <c r="GU106" s="126">
        <f t="shared" si="129"/>
        <v>0.88033782180915077</v>
      </c>
      <c r="GV106" s="6">
        <f>+'Serie Gasto $Corrientes'!HK106*'Serie Gasto Constantes'!$AS$207</f>
        <v>2441557284</v>
      </c>
      <c r="GW106" s="7">
        <f t="shared" si="130"/>
        <v>0.28818657338210024</v>
      </c>
      <c r="GX106" s="6">
        <f>+'Serie Gasto $Corrientes'!HM106*'Serie Gasto Constantes'!$AS$207</f>
        <v>8472141000</v>
      </c>
      <c r="GY106" s="6">
        <f>+'Serie Gasto $Corrientes'!HN106*'Serie Gasto Constantes'!$AS$207</f>
        <v>8472141000</v>
      </c>
      <c r="GZ106" s="6">
        <f>+'Serie Gasto $Corrientes'!HO106*'Serie Gasto Constantes'!$AS$207</f>
        <v>7469678505</v>
      </c>
      <c r="HA106" s="126">
        <f t="shared" si="131"/>
        <v>0.88167542360307738</v>
      </c>
      <c r="HB106" s="6">
        <f>+'Serie Gasto $Corrientes'!HQ106*'Serie Gasto Constantes'!$AS$207</f>
        <v>3321537671</v>
      </c>
      <c r="HC106" s="7">
        <f t="shared" si="132"/>
        <v>0.39205410663018947</v>
      </c>
    </row>
    <row r="107" spans="1:211" x14ac:dyDescent="0.35">
      <c r="A107" s="28" t="s">
        <v>185</v>
      </c>
      <c r="B107" s="5">
        <f>+'Serie Gasto $Corrientes'!B107*'Serie Gasto Constantes'!$V$207</f>
        <v>981212128.30338585</v>
      </c>
      <c r="C107" s="6">
        <f>+'Serie Gasto $Corrientes'!C107*'Serie Gasto Constantes'!$V$207</f>
        <v>981001104.4939934</v>
      </c>
      <c r="D107" s="7">
        <f t="shared" si="147"/>
        <v>0.99978493558802894</v>
      </c>
      <c r="E107" s="5">
        <f>+'Serie Gasto $Corrientes'!E107*'Serie Gasto Constantes'!$W$207</f>
        <v>1200412177.6693127</v>
      </c>
      <c r="F107" s="6">
        <f>+'Serie Gasto $Corrientes'!F107*'Serie Gasto Constantes'!$W$207</f>
        <v>1199518445.757221</v>
      </c>
      <c r="G107" s="7">
        <f t="shared" si="148"/>
        <v>0.99925547913565238</v>
      </c>
      <c r="H107" s="5">
        <f>+'Serie Gasto $Corrientes'!H107*'Serie Gasto Constantes'!$X$207</f>
        <v>1730022947.3869562</v>
      </c>
      <c r="I107" s="6">
        <f>+'Serie Gasto $Corrientes'!I107*'Serie Gasto Constantes'!$X$207</f>
        <v>1728363372.9807205</v>
      </c>
      <c r="J107" s="7">
        <f t="shared" si="149"/>
        <v>0.99904072115994624</v>
      </c>
      <c r="K107" s="5">
        <f>+'Serie Gasto $Corrientes'!K107*'Serie Gasto Constantes'!$Y$207</f>
        <v>1792893702.2146506</v>
      </c>
      <c r="L107" s="6">
        <f>+'Serie Gasto $Corrientes'!L107*'Serie Gasto Constantes'!$Y$207</f>
        <v>1786883677.4530261</v>
      </c>
      <c r="M107" s="7">
        <f t="shared" si="150"/>
        <v>0.99664786330935251</v>
      </c>
      <c r="N107" s="5">
        <f>+'Serie Gasto $Corrientes'!N107*'Serie Gasto Constantes'!$Z$207</f>
        <v>2543150713.8431435</v>
      </c>
      <c r="O107" s="6">
        <f>+'Serie Gasto $Corrientes'!O107*'Serie Gasto Constantes'!$Z$207</f>
        <v>2542473448.1172633</v>
      </c>
      <c r="P107" s="7">
        <f t="shared" si="151"/>
        <v>0.99973369029126213</v>
      </c>
      <c r="Q107" s="5">
        <f>+'Serie Gasto $Corrientes'!Q107*'Serie Gasto Constantes'!$AA$207</f>
        <v>3068539202.6981745</v>
      </c>
      <c r="R107" s="6">
        <f>+'Serie Gasto $Corrientes'!R107*'Serie Gasto Constantes'!$AA$207</f>
        <v>3056899821.1152549</v>
      </c>
      <c r="S107" s="7">
        <f t="shared" si="133"/>
        <v>0.99620686560801142</v>
      </c>
      <c r="T107" s="5">
        <f>+'Serie Gasto $Corrientes'!T107*'Serie Gasto Constantes'!$AB$207</f>
        <v>14398888394.323198</v>
      </c>
      <c r="U107" s="6">
        <f>+'Serie Gasto $Corrientes'!U107*'Serie Gasto Constantes'!$AB$207</f>
        <v>14320624253.032959</v>
      </c>
      <c r="V107" s="7">
        <f t="shared" si="134"/>
        <v>0.99456457060108228</v>
      </c>
      <c r="W107" s="5">
        <f>+'Serie Gasto $Corrientes'!W107*'Serie Gasto Constantes'!$AC$207</f>
        <v>16487062696.759548</v>
      </c>
      <c r="X107" s="6">
        <f>+'Serie Gasto $Corrientes'!X107*'Serie Gasto Constantes'!$AC$207</f>
        <v>16299007701.876959</v>
      </c>
      <c r="Y107" s="7">
        <f t="shared" si="135"/>
        <v>0.98859378420878141</v>
      </c>
      <c r="Z107" s="5">
        <f>+'Serie Gasto $Corrientes'!Z107*'Serie Gasto Constantes'!$AD$207</f>
        <v>13188946542.278229</v>
      </c>
      <c r="AA107" s="6">
        <f>+'Serie Gasto $Corrientes'!AA107*'Serie Gasto Constantes'!$AD$207</f>
        <v>13151400932.937056</v>
      </c>
      <c r="AB107" s="7">
        <f t="shared" si="136"/>
        <v>0.99715325183699721</v>
      </c>
      <c r="AC107" s="5">
        <f>+'Serie Gasto $Corrientes'!AC107*'Serie Gasto Constantes'!$AE$207</f>
        <v>6956293686.8355427</v>
      </c>
      <c r="AD107" s="6">
        <f>+'Serie Gasto $Corrientes'!AD107*'Serie Gasto Constantes'!$AE$207</f>
        <v>6937974392.7494221</v>
      </c>
      <c r="AE107" s="7">
        <f t="shared" si="137"/>
        <v>0.99736651514285701</v>
      </c>
      <c r="AF107" s="5">
        <f>+'Serie Gasto $Corrientes'!AF107*'Serie Gasto Constantes'!$AF$207</f>
        <v>7358982559.4875088</v>
      </c>
      <c r="AG107" s="6">
        <f>+'Serie Gasto $Corrientes'!AG107*'Serie Gasto Constantes'!$AF$207</f>
        <v>7857523559.4741983</v>
      </c>
      <c r="AH107" s="6">
        <f>+'Serie Gasto $Corrientes'!AH107*'Serie Gasto Constantes'!$AF$207</f>
        <v>7777324705.9503279</v>
      </c>
      <c r="AI107" s="126">
        <f t="shared" si="190"/>
        <v>0.98979336773006921</v>
      </c>
      <c r="AJ107" s="6">
        <f>+'Serie Gasto $Corrientes'!AJ107*'Serie Gasto Constantes'!$AF$207</f>
        <v>6783706941.6814184</v>
      </c>
      <c r="AK107" s="7">
        <f t="shared" si="138"/>
        <v>0.86333905209892414</v>
      </c>
      <c r="AL107" s="5">
        <f>+'Serie Gasto $Corrientes'!AL107*'Serie Gasto Constantes'!$AG$207</f>
        <v>9326294901.960783</v>
      </c>
      <c r="AM107" s="6">
        <f>+'Serie Gasto $Corrientes'!AM107*'Serie Gasto Constantes'!$AG$207</f>
        <v>9326294901.960783</v>
      </c>
      <c r="AN107" s="6">
        <f>+'Serie Gasto $Corrientes'!AN107*'Serie Gasto Constantes'!$AG$207</f>
        <v>8641219433.6386662</v>
      </c>
      <c r="AO107" s="126">
        <f t="shared" si="83"/>
        <v>0.92654366224489804</v>
      </c>
      <c r="AP107" s="6">
        <f>+'Serie Gasto $Corrientes'!AP107*'Serie Gasto Constantes'!$AG$207</f>
        <v>7576768671.0223684</v>
      </c>
      <c r="AQ107" s="7">
        <f t="shared" si="139"/>
        <v>0.81240929551020413</v>
      </c>
      <c r="AR107" s="5">
        <f>+'Serie Gasto $Corrientes'!AR107*'Serie Gasto Constantes'!$AH$207</f>
        <v>6096069750.454711</v>
      </c>
      <c r="AS107" s="6">
        <f>+'Serie Gasto $Corrientes'!AS107*'Serie Gasto Constantes'!$AH$207</f>
        <v>6096069750.454711</v>
      </c>
      <c r="AT107" s="6">
        <f>+'Serie Gasto $Corrientes'!AT107*'Serie Gasto Constantes'!$AH$207</f>
        <v>5836717110.2567167</v>
      </c>
      <c r="AU107" s="126">
        <f t="shared" si="84"/>
        <v>0.95745576234939755</v>
      </c>
      <c r="AV107" s="6">
        <f>+'Serie Gasto $Corrientes'!AV107*'Serie Gasto Constantes'!$AH$207</f>
        <v>4759324069.5035448</v>
      </c>
      <c r="AW107" s="7">
        <f t="shared" si="140"/>
        <v>0.7807200810240964</v>
      </c>
      <c r="AX107" s="5">
        <f>+'Serie Gasto $Corrientes'!AX107*'Serie Gasto Constantes'!$AI$207</f>
        <v>6094978686.4735947</v>
      </c>
      <c r="AY107" s="6">
        <f>+'Serie Gasto $Corrientes'!AY107*'Serie Gasto Constantes'!$AI$207</f>
        <v>6094978686.4735947</v>
      </c>
      <c r="AZ107" s="6">
        <f>+'Serie Gasto $Corrientes'!AZ107*'Serie Gasto Constantes'!$AI$207</f>
        <v>6016214613.1945372</v>
      </c>
      <c r="BA107" s="126">
        <f t="shared" si="85"/>
        <v>0.98707721924379221</v>
      </c>
      <c r="BB107" s="6">
        <f>+'Serie Gasto $Corrientes'!BB107*'Serie Gasto Constantes'!$AI$207</f>
        <v>5168963539.0570765</v>
      </c>
      <c r="BC107" s="7">
        <f t="shared" si="141"/>
        <v>0.84806917381489844</v>
      </c>
      <c r="BD107" s="5">
        <f>+'Serie Gasto $Corrientes'!BD107*'Serie Gasto Constantes'!$AJ$207</f>
        <v>5670552114.3566103</v>
      </c>
      <c r="BE107" s="6">
        <f>+'Serie Gasto $Corrientes'!BE107*'Serie Gasto Constantes'!$AJ$207</f>
        <v>8411711948.2784939</v>
      </c>
      <c r="BF107" s="6">
        <f>+'Serie Gasto $Corrientes'!BF107*'Serie Gasto Constantes'!$AJ$207</f>
        <v>5178232620.1379213</v>
      </c>
      <c r="BG107" s="126">
        <f t="shared" si="86"/>
        <v>0.61559794866699835</v>
      </c>
      <c r="BH107" s="6">
        <f>+'Serie Gasto $Corrientes'!BH107*'Serie Gasto Constantes'!$AJ$207</f>
        <v>4970986809.1036844</v>
      </c>
      <c r="BI107" s="7">
        <f t="shared" si="142"/>
        <v>0.59096018024262298</v>
      </c>
      <c r="BJ107" s="5">
        <f>+'Serie Gasto $Corrientes'!BJ107*'Serie Gasto Constantes'!$AK$207</f>
        <v>8299256220.120842</v>
      </c>
      <c r="BK107" s="6">
        <f>+'Serie Gasto $Corrientes'!BK107*'Serie Gasto Constantes'!$AK$207</f>
        <v>8299256220.120842</v>
      </c>
      <c r="BL107" s="6">
        <f>+'Serie Gasto $Corrientes'!BL107*'Serie Gasto Constantes'!$AK$207</f>
        <v>8254769857.4194469</v>
      </c>
      <c r="BM107" s="126">
        <f t="shared" si="87"/>
        <v>0.99463971691902442</v>
      </c>
      <c r="BN107" s="6">
        <f>+'Serie Gasto $Corrientes'!BN107*'Serie Gasto Constantes'!$AK$207</f>
        <v>6779627867.1584244</v>
      </c>
      <c r="BO107" s="7">
        <f t="shared" si="143"/>
        <v>0.81689583829473689</v>
      </c>
      <c r="BP107" s="5">
        <f>+'Serie Gasto $Corrientes'!BP107*'Serie Gasto Constantes'!$AL$207</f>
        <v>9992331073.0838394</v>
      </c>
      <c r="BQ107" s="6">
        <f>+'Serie Gasto $Corrientes'!BQ107*'Serie Gasto Constantes'!$AL$207</f>
        <v>9992331073.0838394</v>
      </c>
      <c r="BR107" s="6">
        <f>+'Serie Gasto $Corrientes'!BR107*'Serie Gasto Constantes'!$AL$207</f>
        <v>9581784115.8042545</v>
      </c>
      <c r="BS107" s="126">
        <f t="shared" si="88"/>
        <v>0.95891379556213185</v>
      </c>
      <c r="BT107" s="6">
        <f>+'Serie Gasto $Corrientes'!BT107*'Serie Gasto Constantes'!$AL$207</f>
        <v>8841306895.50737</v>
      </c>
      <c r="BU107" s="7">
        <f t="shared" si="144"/>
        <v>0.88480924329289268</v>
      </c>
      <c r="BV107" s="5">
        <f>+'Serie Gasto $Corrientes'!BV107*'Serie Gasto Constantes'!$AM$207</f>
        <v>269268184346.85223</v>
      </c>
      <c r="BW107" s="6">
        <f>+'Serie Gasto $Corrientes'!BW107*'Serie Gasto Constantes'!$AM$207</f>
        <v>271751593612.43692</v>
      </c>
      <c r="BX107" s="6">
        <f>+'Serie Gasto $Corrientes'!BX107*'Serie Gasto Constantes'!$AM$207</f>
        <v>271696110809.49579</v>
      </c>
      <c r="BY107" s="126">
        <f t="shared" si="89"/>
        <v>0.99979583264920879</v>
      </c>
      <c r="BZ107" s="6">
        <f>+'Serie Gasto $Corrientes'!BZ107*'Serie Gasto Constantes'!$AM$207</f>
        <v>268107932910.94498</v>
      </c>
      <c r="CA107" s="7">
        <f t="shared" si="145"/>
        <v>0.98659194357223012</v>
      </c>
      <c r="CB107" s="5">
        <f>+'Serie Gasto $Corrientes'!CB107*'Serie Gasto Constantes'!$AN$207</f>
        <v>15329332387.578611</v>
      </c>
      <c r="CC107" s="6">
        <f>+'Serie Gasto $Corrientes'!CC107*'Serie Gasto Constantes'!$AN$207</f>
        <v>16125161946.735567</v>
      </c>
      <c r="CD107" s="6">
        <f>+'Serie Gasto $Corrientes'!CD107*'Serie Gasto Constantes'!$AN$207</f>
        <v>16016053843.300886</v>
      </c>
      <c r="CE107" s="126">
        <f t="shared" si="90"/>
        <v>0.99323367394416961</v>
      </c>
      <c r="CF107" s="6">
        <f>+'Serie Gasto $Corrientes'!CF107*'Serie Gasto Constantes'!$AN$207</f>
        <v>12752227116.946445</v>
      </c>
      <c r="CG107" s="7">
        <f t="shared" si="97"/>
        <v>0.79082784774934001</v>
      </c>
      <c r="CH107" s="6">
        <f>+'Serie Gasto $Corrientes'!CH107*'Serie Gasto Constantes'!$AO$207</f>
        <v>13102788065.295683</v>
      </c>
      <c r="CI107" s="6">
        <f>+'Serie Gasto $Corrientes'!CI107*'Serie Gasto Constantes'!$AO$207</f>
        <v>13987783752.956022</v>
      </c>
      <c r="CJ107" s="6">
        <f>+'Serie Gasto $Corrientes'!CJ107*'Serie Gasto Constantes'!$AO$207</f>
        <v>12752981731.732941</v>
      </c>
      <c r="CK107" s="126">
        <f t="shared" si="93"/>
        <v>0.91172282592929477</v>
      </c>
      <c r="CL107" s="6">
        <f>+'Serie Gasto $Corrientes'!CL107*'Serie Gasto Constantes'!$AO$207</f>
        <v>11680095247.525023</v>
      </c>
      <c r="CM107" s="7">
        <f t="shared" si="98"/>
        <v>0.83502114801114802</v>
      </c>
      <c r="CN107" s="6">
        <f>+'Serie Gasto $Corrientes'!CN107*'Serie Gasto Constantes'!$AP$207</f>
        <v>18699280803.905354</v>
      </c>
      <c r="CO107" s="6">
        <f>+'Serie Gasto $Corrientes'!CO107*'Serie Gasto Constantes'!$AP$207</f>
        <v>19352640397.767094</v>
      </c>
      <c r="CP107" s="6">
        <f>+'Serie Gasto $Corrientes'!CP107*'Serie Gasto Constantes'!$AP$207</f>
        <v>19101360144.366787</v>
      </c>
      <c r="CQ107" s="126">
        <f t="shared" si="94"/>
        <v>0.9870157121593961</v>
      </c>
      <c r="CR107" s="6">
        <f>+'Serie Gasto $Corrientes'!CR107*'Serie Gasto Constantes'!$AP$207</f>
        <v>14404338983.402153</v>
      </c>
      <c r="CS107" s="7">
        <f t="shared" si="99"/>
        <v>0.74430871898307605</v>
      </c>
      <c r="CT107" s="6">
        <f>+'Serie Gasto $Corrientes'!DC107*'Serie Gasto Constantes'!$AQ$207</f>
        <v>13880769909.934591</v>
      </c>
      <c r="CU107" s="6">
        <f>+'Serie Gasto $Corrientes'!DD107*'Serie Gasto Constantes'!$AQ$207</f>
        <v>15825655287.970961</v>
      </c>
      <c r="CV107" s="6">
        <f>+'Serie Gasto $Corrientes'!DE107*'Serie Gasto Constantes'!$AQ$207</f>
        <v>15824232747.784452</v>
      </c>
      <c r="CW107" s="126">
        <f t="shared" si="191"/>
        <v>0.99991011176721445</v>
      </c>
      <c r="CX107" s="6">
        <f>+'Serie Gasto $Corrientes'!DG107*'Serie Gasto Constantes'!$AQ$207</f>
        <v>14302095848.237865</v>
      </c>
      <c r="CY107" s="7">
        <f t="shared" si="100"/>
        <v>0.90372850842447272</v>
      </c>
      <c r="CZ107" s="6">
        <f>+'Serie Gasto $Corrientes'!DL107*'Serie Gasto Constantes'!$AR$207</f>
        <v>15727124399.999998</v>
      </c>
      <c r="DA107" s="6">
        <f>+'Serie Gasto $Corrientes'!DM107*'Serie Gasto Constantes'!$AR$207</f>
        <v>15727124399.999998</v>
      </c>
      <c r="DB107" s="6">
        <f>+'Serie Gasto $Corrientes'!DN107*'Serie Gasto Constantes'!$AR$207</f>
        <v>1395970155.7931998</v>
      </c>
      <c r="DC107" s="126">
        <f t="shared" si="101"/>
        <v>8.8761945304711903E-2</v>
      </c>
      <c r="DD107" s="6">
        <f>+'Serie Gasto $Corrientes'!DP107*'Serie Gasto Constantes'!$AR$207</f>
        <v>0</v>
      </c>
      <c r="DE107" s="7">
        <f t="shared" si="102"/>
        <v>0</v>
      </c>
      <c r="DF107" s="6">
        <f>+'Serie Gasto $Corrientes'!DR107*'Serie Gasto Constantes'!$AR$207</f>
        <v>15727124399.999998</v>
      </c>
      <c r="DG107" s="6">
        <f>+'Serie Gasto $Corrientes'!DS107*'Serie Gasto Constantes'!$AR$207</f>
        <v>15727124399.999998</v>
      </c>
      <c r="DH107" s="6">
        <f>+'Serie Gasto $Corrientes'!DT107*'Serie Gasto Constantes'!$AR$207</f>
        <v>1956399965.7227998</v>
      </c>
      <c r="DI107" s="126">
        <f t="shared" si="103"/>
        <v>0.12439654675350569</v>
      </c>
      <c r="DJ107" s="6">
        <f>+'Serie Gasto $Corrientes'!DV107*'Serie Gasto Constantes'!$AR$207</f>
        <v>202951212.48479998</v>
      </c>
      <c r="DK107" s="7">
        <f t="shared" si="104"/>
        <v>1.2904534059945504E-2</v>
      </c>
      <c r="DL107" s="6">
        <f>+'Serie Gasto $Corrientes'!DX107*'Serie Gasto Constantes'!$AR$207</f>
        <v>15727124399.999998</v>
      </c>
      <c r="DM107" s="6">
        <f>+'Serie Gasto $Corrientes'!DY107*'Serie Gasto Constantes'!$AR$207</f>
        <v>15727124399.999998</v>
      </c>
      <c r="DN107" s="6">
        <f>+'Serie Gasto $Corrientes'!DZ107*'Serie Gasto Constantes'!$AR$207</f>
        <v>2904746628.9659996</v>
      </c>
      <c r="DO107" s="126">
        <f t="shared" si="105"/>
        <v>0.18469661427527082</v>
      </c>
      <c r="DP107" s="6">
        <f>+'Serie Gasto $Corrientes'!EB107*'Serie Gasto Constantes'!$AR$207</f>
        <v>655235477.59799993</v>
      </c>
      <c r="DQ107" s="7">
        <f t="shared" si="106"/>
        <v>4.1662764338406329E-2</v>
      </c>
      <c r="DR107" s="6">
        <f>+'Serie Gasto $Corrientes'!ED107*'Serie Gasto Constantes'!$AR$207</f>
        <v>15727124399.999998</v>
      </c>
      <c r="DS107" s="6">
        <f>+'Serie Gasto $Corrientes'!EE107*'Serie Gasto Constantes'!$AR$207</f>
        <v>15727124399.999998</v>
      </c>
      <c r="DT107" s="6">
        <f>+'Serie Gasto $Corrientes'!EF107*'Serie Gasto Constantes'!$AR$207</f>
        <v>4177971844.5347996</v>
      </c>
      <c r="DU107" s="126">
        <f t="shared" si="107"/>
        <v>0.26565389439755432</v>
      </c>
      <c r="DV107" s="6">
        <f>+'Serie Gasto $Corrientes'!EH107*'Serie Gasto Constantes'!$AR$207</f>
        <v>1268680879.3307998</v>
      </c>
      <c r="DW107" s="7">
        <f t="shared" si="108"/>
        <v>8.0668331162357942E-2</v>
      </c>
      <c r="DX107" s="6">
        <f>+'Serie Gasto $Corrientes'!EJ107*'Serie Gasto Constantes'!$AR$207</f>
        <v>15727124399.999998</v>
      </c>
      <c r="DY107" s="6">
        <f>+'Serie Gasto $Corrientes'!EK107*'Serie Gasto Constantes'!$AR$207</f>
        <v>15727124399.999998</v>
      </c>
      <c r="DZ107" s="6">
        <f>+'Serie Gasto $Corrientes'!EL107*'Serie Gasto Constantes'!$AR$207</f>
        <v>5333095217.0651999</v>
      </c>
      <c r="EA107" s="126">
        <f t="shared" si="109"/>
        <v>0.33910173795440957</v>
      </c>
      <c r="EB107" s="6">
        <f>+'Serie Gasto $Corrientes'!EN107*'Serie Gasto Constantes'!$AR$207</f>
        <v>1827295956.5795999</v>
      </c>
      <c r="EC107" s="7">
        <f t="shared" si="110"/>
        <v>0.11618754389579318</v>
      </c>
      <c r="ED107" s="6">
        <f>+'Serie Gasto $Corrientes'!EP107*'Serie Gasto Constantes'!$AR$207</f>
        <v>15727124399.999998</v>
      </c>
      <c r="EE107" s="6">
        <f>+'Serie Gasto $Corrientes'!EQ107*'Serie Gasto Constantes'!$AR$207</f>
        <v>15727124399.999998</v>
      </c>
      <c r="EF107" s="6">
        <f>+'Serie Gasto $Corrientes'!ER107*'Serie Gasto Constantes'!$AR$207</f>
        <v>5333095217.0651999</v>
      </c>
      <c r="EG107" s="126">
        <f t="shared" si="111"/>
        <v>0.33910173795440957</v>
      </c>
      <c r="EH107" s="6">
        <f>+'Serie Gasto $Corrientes'!ET107*'Serie Gasto Constantes'!$AR$207</f>
        <v>2975774119.9679999</v>
      </c>
      <c r="EI107" s="7">
        <f t="shared" si="112"/>
        <v>0.18921285571874794</v>
      </c>
      <c r="EJ107" s="6">
        <f>+'Serie Gasto $Corrientes'!EV107*'Serie Gasto Constantes'!$AR$207</f>
        <v>15727124399.999998</v>
      </c>
      <c r="EK107" s="6">
        <f>+'Serie Gasto $Corrientes'!EW107*'Serie Gasto Constantes'!$AR$207</f>
        <v>15727124399.999998</v>
      </c>
      <c r="EL107" s="6">
        <f>+'Serie Gasto $Corrientes'!EX107*'Serie Gasto Constantes'!$AR$207</f>
        <v>5706925448.0003996</v>
      </c>
      <c r="EM107" s="126">
        <f t="shared" si="113"/>
        <v>0.36287151438825016</v>
      </c>
      <c r="EN107" s="6">
        <f>+'Serie Gasto $Corrientes'!EZ107*'Serie Gasto Constantes'!$AR$207</f>
        <v>3850349172.9143996</v>
      </c>
      <c r="EO107" s="7">
        <f t="shared" si="114"/>
        <v>0.24482219857778958</v>
      </c>
      <c r="EP107" s="6">
        <f>+'Serie Gasto $Corrientes'!FB107*'Serie Gasto Constantes'!$AR$207</f>
        <v>15727124399.999998</v>
      </c>
      <c r="EQ107" s="6">
        <f>+'Serie Gasto $Corrientes'!FC107*'Serie Gasto Constantes'!$AR$207</f>
        <v>15727124399.999998</v>
      </c>
      <c r="ER107" s="6">
        <f>+'Serie Gasto $Corrientes'!FD107*'Serie Gasto Constantes'!$AR$207</f>
        <v>11448088658.7288</v>
      </c>
      <c r="ES107" s="126">
        <f t="shared" si="115"/>
        <v>0.72792001688044139</v>
      </c>
      <c r="ET107" s="6">
        <f>+'Serie Gasto $Corrientes'!FF107*'Serie Gasto Constantes'!$AR$207</f>
        <v>5901795883.7759991</v>
      </c>
      <c r="EU107" s="7">
        <f t="shared" si="116"/>
        <v>0.37526223699076228</v>
      </c>
      <c r="EV107" s="6">
        <f>+'Serie Gasto $Corrientes'!FH107*'Serie Gasto Constantes'!$AR$207</f>
        <v>15727124399.999998</v>
      </c>
      <c r="EW107" s="6">
        <f>+'Serie Gasto $Corrientes'!FI107*'Serie Gasto Constantes'!$AR$207</f>
        <v>20636776944.622799</v>
      </c>
      <c r="EX107" s="6">
        <f>+'Serie Gasto $Corrientes'!FJ107*'Serie Gasto Constantes'!$AR$207</f>
        <v>11798575436.7624</v>
      </c>
      <c r="EY107" s="126">
        <f t="shared" si="117"/>
        <v>0.571725685092346</v>
      </c>
      <c r="EZ107" s="6">
        <f>+'Serie Gasto $Corrientes'!FL107*'Serie Gasto Constantes'!$AR$207</f>
        <v>6451071981.9623995</v>
      </c>
      <c r="FA107" s="7">
        <f t="shared" si="118"/>
        <v>0.31260075152594585</v>
      </c>
      <c r="FB107" s="6">
        <f>+'Serie Gasto $Corrientes'!FQ107*'Serie Gasto Constantes'!$AR$207</f>
        <v>15727124399.999998</v>
      </c>
      <c r="FC107" s="6">
        <f>+'Serie Gasto $Corrientes'!FR107*'Serie Gasto Constantes'!$AR$207</f>
        <v>20636776944.622799</v>
      </c>
      <c r="FD107" s="6">
        <f>+'Serie Gasto $Corrientes'!FS107*'Serie Gasto Constantes'!$AR$207</f>
        <v>12117205025.717999</v>
      </c>
      <c r="FE107" s="126">
        <f t="shared" si="193"/>
        <v>0.58716557620570231</v>
      </c>
      <c r="FF107" s="6">
        <f>+'Serie Gasto $Corrientes'!FU107*'Serie Gasto Constantes'!$AR$207</f>
        <v>7846960537.9463997</v>
      </c>
      <c r="FG107" s="7">
        <f t="shared" si="194"/>
        <v>0.38024157352686971</v>
      </c>
      <c r="FH107" s="6">
        <f>+'Serie Gasto $Corrientes'!FW107*'Serie Gasto Constantes'!$AR$207</f>
        <v>15727124399.999998</v>
      </c>
      <c r="FI107" s="6">
        <f>+'Serie Gasto $Corrientes'!FX107*'Serie Gasto Constantes'!$AR$207</f>
        <v>20636776944.622799</v>
      </c>
      <c r="FJ107" s="6">
        <f>+'Serie Gasto $Corrientes'!FY107*'Serie Gasto Constantes'!$AR$207</f>
        <v>12677681889.506399</v>
      </c>
      <c r="FK107" s="126">
        <f t="shared" si="166"/>
        <v>0.61432470407205453</v>
      </c>
      <c r="FL107" s="6">
        <f>+'Serie Gasto $Corrientes'!GA107*'Serie Gasto Constantes'!$AR$207</f>
        <v>8662418501.9424</v>
      </c>
      <c r="FM107" s="7">
        <f t="shared" si="167"/>
        <v>0.41975636627693041</v>
      </c>
      <c r="FN107" s="6">
        <f>+'Serie Gasto $Corrientes'!GC107*'Serie Gasto Constantes'!$AR$207</f>
        <v>15727124399.999998</v>
      </c>
      <c r="FO107" s="6">
        <f>+'Serie Gasto $Corrientes'!GD107*'Serie Gasto Constantes'!$AR$207</f>
        <v>20636776944.622799</v>
      </c>
      <c r="FP107" s="6">
        <f>+'Serie Gasto $Corrientes'!GE107*'Serie Gasto Constantes'!$AR$207</f>
        <v>20557144143.291599</v>
      </c>
      <c r="FQ107" s="126">
        <f t="shared" si="119"/>
        <v>0.99614121906996966</v>
      </c>
      <c r="FR107" s="6">
        <f>+'Serie Gasto $Corrientes'!GG107*'Serie Gasto Constantes'!$AR$207</f>
        <v>18774203125.891197</v>
      </c>
      <c r="FS107" s="7">
        <f t="shared" si="120"/>
        <v>0.90974492655855732</v>
      </c>
      <c r="FT107" s="6">
        <f>+'Serie Gasto $Corrientes'!GI107*'Serie Gasto Constantes'!$AS$207</f>
        <v>40397037000</v>
      </c>
      <c r="FU107" s="6">
        <f>+'Serie Gasto $Corrientes'!GJ107*'Serie Gasto Constantes'!$AS$207</f>
        <v>40397037000</v>
      </c>
      <c r="FV107" s="6">
        <f>+'Serie Gasto $Corrientes'!GK107*'Serie Gasto Constantes'!$AS$207</f>
        <v>25767516233</v>
      </c>
      <c r="FW107" s="126">
        <f t="shared" si="121"/>
        <v>0.63785658916023968</v>
      </c>
      <c r="FX107" s="6">
        <f>+'Serie Gasto $Corrientes'!GM107*'Serie Gasto Constantes'!$AS$207</f>
        <v>0</v>
      </c>
      <c r="FY107" s="7">
        <f t="shared" si="122"/>
        <v>0</v>
      </c>
      <c r="FZ107" s="6">
        <f>+'Serie Gasto $Corrientes'!GO107*'Serie Gasto Constantes'!$AS$207</f>
        <v>40397037000</v>
      </c>
      <c r="GA107" s="6">
        <f>+'Serie Gasto $Corrientes'!GP107*'Serie Gasto Constantes'!$AS$207</f>
        <v>40397037000</v>
      </c>
      <c r="GB107" s="6">
        <f>+'Serie Gasto $Corrientes'!GQ107*'Serie Gasto Constantes'!$AS$207</f>
        <v>27660352273</v>
      </c>
      <c r="GC107" s="126">
        <f t="shared" si="123"/>
        <v>0.68471240286756674</v>
      </c>
      <c r="GD107" s="6">
        <f>+'Serie Gasto $Corrientes'!GS107*'Serie Gasto Constantes'!$AS$207</f>
        <v>20635379869</v>
      </c>
      <c r="GE107" s="7">
        <f t="shared" si="124"/>
        <v>0.51081419335284417</v>
      </c>
      <c r="GF107" s="6">
        <f>+'Serie Gasto $Corrientes'!GU107*'Serie Gasto Constantes'!$AS$207</f>
        <v>40397037000</v>
      </c>
      <c r="GG107" s="6">
        <f>+'Serie Gasto $Corrientes'!GV107*'Serie Gasto Constantes'!$AS$207</f>
        <v>45020977057</v>
      </c>
      <c r="GH107" s="6">
        <f>+'Serie Gasto $Corrientes'!GW107*'Serie Gasto Constantes'!$AS$207</f>
        <v>27907627793</v>
      </c>
      <c r="GI107" s="126">
        <f t="shared" si="125"/>
        <v>0.61988054496611233</v>
      </c>
      <c r="GJ107" s="6">
        <f>+'Serie Gasto $Corrientes'!GY107*'Serie Gasto Constantes'!$AS$207</f>
        <v>21321953617</v>
      </c>
      <c r="GK107" s="7">
        <f t="shared" si="126"/>
        <v>0.47360041942236786</v>
      </c>
      <c r="GL107" s="6">
        <f>+'Serie Gasto $Corrientes'!HA107*'Serie Gasto Constantes'!$AS$207</f>
        <v>40397037000</v>
      </c>
      <c r="GM107" s="6">
        <f>+'Serie Gasto $Corrientes'!HB107*'Serie Gasto Constantes'!$AS$207</f>
        <v>45020977057</v>
      </c>
      <c r="GN107" s="6">
        <f>+'Serie Gasto $Corrientes'!HC107*'Serie Gasto Constantes'!$AS$207</f>
        <v>28236534352</v>
      </c>
      <c r="GO107" s="126">
        <f t="shared" si="127"/>
        <v>0.6271861740417225</v>
      </c>
      <c r="GP107" s="6">
        <f>+'Serie Gasto $Corrientes'!HE107*'Serie Gasto Constantes'!$AS$207</f>
        <v>22058300203</v>
      </c>
      <c r="GQ107" s="7">
        <f t="shared" si="128"/>
        <v>0.48995605259904745</v>
      </c>
      <c r="GR107" s="6">
        <f>+'Serie Gasto $Corrientes'!HG107*'Serie Gasto Constantes'!$AS$207</f>
        <v>40397037000</v>
      </c>
      <c r="GS107" s="6">
        <f>+'Serie Gasto $Corrientes'!HH107*'Serie Gasto Constantes'!$AS$207</f>
        <v>45020977057</v>
      </c>
      <c r="GT107" s="6">
        <f>+'Serie Gasto $Corrientes'!HI107*'Serie Gasto Constantes'!$AS$207</f>
        <v>28513772261</v>
      </c>
      <c r="GU107" s="126">
        <f t="shared" si="129"/>
        <v>0.63334414588335974</v>
      </c>
      <c r="GV107" s="6">
        <f>+'Serie Gasto $Corrientes'!HK107*'Serie Gasto Constantes'!$AS$207</f>
        <v>22857051787</v>
      </c>
      <c r="GW107" s="7">
        <f t="shared" si="130"/>
        <v>0.50769781735436847</v>
      </c>
      <c r="GX107" s="6">
        <f>+'Serie Gasto $Corrientes'!HM107*'Serie Gasto Constantes'!$AS$207</f>
        <v>40397037000</v>
      </c>
      <c r="GY107" s="6">
        <f>+'Serie Gasto $Corrientes'!HN107*'Serie Gasto Constantes'!$AS$207</f>
        <v>45020977057</v>
      </c>
      <c r="GZ107" s="6">
        <f>+'Serie Gasto $Corrientes'!HO107*'Serie Gasto Constantes'!$AS$207</f>
        <v>32000046602</v>
      </c>
      <c r="HA107" s="126">
        <f t="shared" si="131"/>
        <v>0.71078081138677851</v>
      </c>
      <c r="HB107" s="6">
        <f>+'Serie Gasto $Corrientes'!HQ107*'Serie Gasto Constantes'!$AS$207</f>
        <v>23894685934</v>
      </c>
      <c r="HC107" s="7">
        <f t="shared" si="132"/>
        <v>0.53074561006855758</v>
      </c>
    </row>
    <row r="108" spans="1:211" x14ac:dyDescent="0.35">
      <c r="A108" s="43" t="s">
        <v>56</v>
      </c>
      <c r="B108" s="3">
        <f>+'Serie Gasto $Corrientes'!B108*'Serie Gasto Constantes'!$V$207</f>
        <v>29220116667.139301</v>
      </c>
      <c r="C108" s="1">
        <f>+'Serie Gasto $Corrientes'!C108*'Serie Gasto Constantes'!$V$207</f>
        <v>26900119153.120983</v>
      </c>
      <c r="D108" s="4">
        <f t="shared" si="147"/>
        <v>0.92060272926194819</v>
      </c>
      <c r="E108" s="3">
        <f>+'Serie Gasto $Corrientes'!E108*'Serie Gasto Constantes'!$W$207</f>
        <v>28072572400.463173</v>
      </c>
      <c r="F108" s="1">
        <f>+'Serie Gasto $Corrientes'!F108*'Serie Gasto Constantes'!$W$207</f>
        <v>25803280972.366505</v>
      </c>
      <c r="G108" s="4">
        <f t="shared" si="148"/>
        <v>0.91916339565449912</v>
      </c>
      <c r="H108" s="3">
        <f>+'Serie Gasto $Corrientes'!H108*'Serie Gasto Constantes'!$X$207</f>
        <v>27839492765.679245</v>
      </c>
      <c r="I108" s="1">
        <f>+'Serie Gasto $Corrientes'!I108*'Serie Gasto Constantes'!$X$207</f>
        <v>26518053379.567764</v>
      </c>
      <c r="J108" s="4">
        <f t="shared" si="149"/>
        <v>0.95253363999000151</v>
      </c>
      <c r="K108" s="3">
        <f>+'Serie Gasto $Corrientes'!K108*'Serie Gasto Constantes'!$Y$207</f>
        <v>28057139500.402943</v>
      </c>
      <c r="L108" s="1">
        <f>+'Serie Gasto $Corrientes'!L108*'Serie Gasto Constantes'!$Y$207</f>
        <v>26379114608.675743</v>
      </c>
      <c r="M108" s="4">
        <f t="shared" si="150"/>
        <v>0.94019258835338149</v>
      </c>
      <c r="N108" s="3">
        <f>+'Serie Gasto $Corrientes'!N108*'Serie Gasto Constantes'!$Z$207</f>
        <v>38625909500.974663</v>
      </c>
      <c r="O108" s="1">
        <f>+'Serie Gasto $Corrientes'!O108*'Serie Gasto Constantes'!$Z$207</f>
        <v>36751133334.246971</v>
      </c>
      <c r="P108" s="4">
        <f t="shared" si="151"/>
        <v>0.95146324860828491</v>
      </c>
      <c r="Q108" s="3">
        <f>+'Serie Gasto $Corrientes'!Q108*'Serie Gasto Constantes'!$AA$207</f>
        <v>36948359955.286392</v>
      </c>
      <c r="R108" s="1">
        <f>+'Serie Gasto $Corrientes'!R108*'Serie Gasto Constantes'!$AA$207</f>
        <v>36315351312.314133</v>
      </c>
      <c r="S108" s="4">
        <f t="shared" si="133"/>
        <v>0.98286774720885295</v>
      </c>
      <c r="T108" s="3">
        <f>+'Serie Gasto $Corrientes'!T108*'Serie Gasto Constantes'!$AB$207</f>
        <v>68330237961.285042</v>
      </c>
      <c r="U108" s="1">
        <f>+'Serie Gasto $Corrientes'!U108*'Serie Gasto Constantes'!$AB$207</f>
        <v>67228274356.876183</v>
      </c>
      <c r="V108" s="4">
        <f t="shared" si="134"/>
        <v>0.98387297282598052</v>
      </c>
      <c r="W108" s="3">
        <f>+'Serie Gasto $Corrientes'!W108*'Serie Gasto Constantes'!$AC$207</f>
        <v>80038220393.776169</v>
      </c>
      <c r="X108" s="1">
        <f>+'Serie Gasto $Corrientes'!X108*'Serie Gasto Constantes'!$AC$207</f>
        <v>78797465111.134811</v>
      </c>
      <c r="Y108" s="4">
        <f t="shared" si="135"/>
        <v>0.9844979651404413</v>
      </c>
      <c r="Z108" s="3">
        <f>+'Serie Gasto $Corrientes'!Z108*'Serie Gasto Constantes'!$AD$207</f>
        <v>74665448078.810501</v>
      </c>
      <c r="AA108" s="1">
        <f>+'Serie Gasto $Corrientes'!AA108*'Serie Gasto Constantes'!$AD$207</f>
        <v>73961462989.192856</v>
      </c>
      <c r="AB108" s="4">
        <f t="shared" si="136"/>
        <v>0.99057147438699389</v>
      </c>
      <c r="AC108" s="3">
        <f>+'Serie Gasto $Corrientes'!AC108*'Serie Gasto Constantes'!$AE$207</f>
        <v>45744621072.34272</v>
      </c>
      <c r="AD108" s="1">
        <f>+'Serie Gasto $Corrientes'!AD108*'Serie Gasto Constantes'!$AE$207</f>
        <v>43796960700.043465</v>
      </c>
      <c r="AE108" s="4">
        <f t="shared" si="137"/>
        <v>0.95742318273400639</v>
      </c>
      <c r="AF108" s="3">
        <f>+'Serie Gasto $Corrientes'!AF108*'Serie Gasto Constantes'!$AF$207</f>
        <v>49452944844.25061</v>
      </c>
      <c r="AG108" s="1">
        <f>+'Serie Gasto $Corrientes'!AG108*'Serie Gasto Constantes'!$AF$207</f>
        <v>49452944844.25061</v>
      </c>
      <c r="AH108" s="1">
        <f>+'Serie Gasto $Corrientes'!AH108*'Serie Gasto Constantes'!$AF$207</f>
        <v>48136855977.247734</v>
      </c>
      <c r="AI108" s="125">
        <f t="shared" si="190"/>
        <v>0.97338704760357897</v>
      </c>
      <c r="AJ108" s="1">
        <f>+'Serie Gasto $Corrientes'!AJ108*'Serie Gasto Constantes'!$AF$207</f>
        <v>48136855977.247734</v>
      </c>
      <c r="AK108" s="4">
        <f t="shared" si="138"/>
        <v>0.97338704760357897</v>
      </c>
      <c r="AL108" s="3">
        <f>+'Serie Gasto $Corrientes'!AL108*'Serie Gasto Constantes'!$AG$207</f>
        <v>59148905865.20784</v>
      </c>
      <c r="AM108" s="1">
        <f>+'Serie Gasto $Corrientes'!AM108*'Serie Gasto Constantes'!$AG$207</f>
        <v>57441622900.501961</v>
      </c>
      <c r="AN108" s="1">
        <f>+'Serie Gasto $Corrientes'!AN108*'Serie Gasto Constantes'!$AG$207</f>
        <v>56257085950.104706</v>
      </c>
      <c r="AO108" s="125">
        <f t="shared" ref="AO108:AO188" si="195">+AN108/AM108</f>
        <v>0.97937842124605246</v>
      </c>
      <c r="AP108" s="1">
        <f>+'Serie Gasto $Corrientes'!AP108*'Serie Gasto Constantes'!$AG$207</f>
        <v>52424136434.01236</v>
      </c>
      <c r="AQ108" s="4">
        <f t="shared" si="139"/>
        <v>0.91265068406613992</v>
      </c>
      <c r="AR108" s="3">
        <f>+'Serie Gasto $Corrientes'!AR108*'Serie Gasto Constantes'!$AH$207</f>
        <v>63054719497.815353</v>
      </c>
      <c r="AS108" s="1">
        <f>+'Serie Gasto $Corrientes'!AS108*'Serie Gasto Constantes'!$AH$207</f>
        <v>64615788924.491249</v>
      </c>
      <c r="AT108" s="1">
        <f>+'Serie Gasto $Corrientes'!AT108*'Serie Gasto Constantes'!$AH$207</f>
        <v>63297414783.494301</v>
      </c>
      <c r="AU108" s="125">
        <f t="shared" ref="AU108:AU188" si="196">+AT108/AS108</f>
        <v>0.97959671834174189</v>
      </c>
      <c r="AV108" s="1">
        <f>+'Serie Gasto $Corrientes'!AV108*'Serie Gasto Constantes'!$AH$207</f>
        <v>60926935500.063416</v>
      </c>
      <c r="AW108" s="4">
        <f t="shared" si="140"/>
        <v>0.94291095898034216</v>
      </c>
      <c r="AX108" s="3">
        <f>+'Serie Gasto $Corrientes'!AX108*'Serie Gasto Constantes'!$AI$207</f>
        <v>83039602798.89772</v>
      </c>
      <c r="AY108" s="1">
        <f>+'Serie Gasto $Corrientes'!AY108*'Serie Gasto Constantes'!$AI$207</f>
        <v>83787626312.969788</v>
      </c>
      <c r="AZ108" s="1">
        <f>+'Serie Gasto $Corrientes'!AZ108*'Serie Gasto Constantes'!$AI$207</f>
        <v>79239375604.560028</v>
      </c>
      <c r="BA108" s="125">
        <f t="shared" ref="BA108:BA188" si="197">+AZ108/AY108</f>
        <v>0.94571691658359203</v>
      </c>
      <c r="BB108" s="1">
        <f>+'Serie Gasto $Corrientes'!BB108*'Serie Gasto Constantes'!$AI$207</f>
        <v>73828717716.77713</v>
      </c>
      <c r="BC108" s="4">
        <f t="shared" si="141"/>
        <v>0.88114105823939448</v>
      </c>
      <c r="BD108" s="3">
        <f>+'Serie Gasto $Corrientes'!BD108*'Serie Gasto Constantes'!$AJ$207</f>
        <v>120020506868.27022</v>
      </c>
      <c r="BE108" s="1">
        <f>+'Serie Gasto $Corrientes'!BE108*'Serie Gasto Constantes'!$AJ$207</f>
        <v>119630819910.49751</v>
      </c>
      <c r="BF108" s="1">
        <f>+'Serie Gasto $Corrientes'!BF108*'Serie Gasto Constantes'!$AJ$207</f>
        <v>83421995245.404709</v>
      </c>
      <c r="BG108" s="125">
        <f t="shared" ref="BG108:BG188" si="198">+BF108/BE108</f>
        <v>0.69732862574892784</v>
      </c>
      <c r="BH108" s="1">
        <f>+'Serie Gasto $Corrientes'!BH108*'Serie Gasto Constantes'!$AJ$207</f>
        <v>77684508740.516144</v>
      </c>
      <c r="BI108" s="4">
        <f t="shared" si="142"/>
        <v>0.64936868942832837</v>
      </c>
      <c r="BJ108" s="3">
        <f>+'Serie Gasto $Corrientes'!BJ108*'Serie Gasto Constantes'!$AK$207</f>
        <v>88168683724.133392</v>
      </c>
      <c r="BK108" s="1">
        <f>+'Serie Gasto $Corrientes'!BK108*'Serie Gasto Constantes'!$AK$207</f>
        <v>88168683724.133392</v>
      </c>
      <c r="BL108" s="1">
        <f>+'Serie Gasto $Corrientes'!BL108*'Serie Gasto Constantes'!$AK$207</f>
        <v>86995759925.090149</v>
      </c>
      <c r="BM108" s="125">
        <f t="shared" ref="BM108:BM188" si="199">+BL108/BK108</f>
        <v>0.98669682080416277</v>
      </c>
      <c r="BN108" s="1">
        <f>+'Serie Gasto $Corrientes'!BN108*'Serie Gasto Constantes'!$AK$207</f>
        <v>82270046436.810684</v>
      </c>
      <c r="BO108" s="4">
        <f t="shared" si="143"/>
        <v>0.93309827210556229</v>
      </c>
      <c r="BP108" s="3">
        <f>+'Serie Gasto $Corrientes'!BP108*'Serie Gasto Constantes'!$AL$207</f>
        <v>89725256365.829758</v>
      </c>
      <c r="BQ108" s="1">
        <f>+'Serie Gasto $Corrientes'!BQ108*'Serie Gasto Constantes'!$AL$207</f>
        <v>89725256365.829758</v>
      </c>
      <c r="BR108" s="1">
        <f>+'Serie Gasto $Corrientes'!BR108*'Serie Gasto Constantes'!$AL$207</f>
        <v>88552709679.574982</v>
      </c>
      <c r="BS108" s="125">
        <f t="shared" ref="BS108:BS188" si="200">+BR108/BQ108</f>
        <v>0.98693181013076137</v>
      </c>
      <c r="BT108" s="1">
        <f>+'Serie Gasto $Corrientes'!BT108*'Serie Gasto Constantes'!$AL$207</f>
        <v>82322707808.213745</v>
      </c>
      <c r="BU108" s="4">
        <f t="shared" si="144"/>
        <v>0.91749760482785159</v>
      </c>
      <c r="BV108" s="3">
        <f>+'Serie Gasto $Corrientes'!BV108*'Serie Gasto Constantes'!$AM$207</f>
        <v>91565260925.533401</v>
      </c>
      <c r="BW108" s="1">
        <f>+'Serie Gasto $Corrientes'!BW108*'Serie Gasto Constantes'!$AM$207</f>
        <v>91565260925.533401</v>
      </c>
      <c r="BX108" s="1">
        <f>+'Serie Gasto $Corrientes'!BX108*'Serie Gasto Constantes'!$AM$207</f>
        <v>89378063265.312668</v>
      </c>
      <c r="BY108" s="125">
        <f t="shared" ref="BY108:BY188" si="201">+BX108/BW108</f>
        <v>0.976113237289855</v>
      </c>
      <c r="BZ108" s="1">
        <f>+'Serie Gasto $Corrientes'!BZ108*'Serie Gasto Constantes'!$AM$207</f>
        <v>82863937103.58963</v>
      </c>
      <c r="CA108" s="4">
        <f t="shared" si="145"/>
        <v>0.90497134247211686</v>
      </c>
      <c r="CB108" s="3">
        <f>+'Serie Gasto $Corrientes'!CB108*'Serie Gasto Constantes'!$AN$207</f>
        <v>95021336689.468933</v>
      </c>
      <c r="CC108" s="1">
        <f>+'Serie Gasto $Corrientes'!CC108*'Serie Gasto Constantes'!$AN$207</f>
        <v>91809170726.253784</v>
      </c>
      <c r="CD108" s="1">
        <f>+'Serie Gasto $Corrientes'!CD108*'Serie Gasto Constantes'!$AN$207</f>
        <v>85688920744.563202</v>
      </c>
      <c r="CE108" s="125">
        <f t="shared" ref="CE108:CE188" si="202">+CD108/CC108</f>
        <v>0.93333726975991049</v>
      </c>
      <c r="CF108" s="1">
        <f>+'Serie Gasto $Corrientes'!CF108*'Serie Gasto Constantes'!$AN$207</f>
        <v>75480743075.185898</v>
      </c>
      <c r="CG108" s="4">
        <f t="shared" si="97"/>
        <v>0.82214818495905873</v>
      </c>
      <c r="CH108" s="1">
        <f>+'Serie Gasto $Corrientes'!CH108*'Serie Gasto Constantes'!$AO$207</f>
        <v>81236055384.308044</v>
      </c>
      <c r="CI108" s="1">
        <f>+'Serie Gasto $Corrientes'!CI108*'Serie Gasto Constantes'!$AO$207</f>
        <v>81898041573.346359</v>
      </c>
      <c r="CJ108" s="1">
        <f>+'Serie Gasto $Corrientes'!CJ108*'Serie Gasto Constantes'!$AO$207</f>
        <v>81187074643.167648</v>
      </c>
      <c r="CK108" s="125">
        <f t="shared" si="93"/>
        <v>0.9913188775150138</v>
      </c>
      <c r="CL108" s="1">
        <f>+'Serie Gasto $Corrientes'!CL108*'Serie Gasto Constantes'!$AO$207</f>
        <v>74094520398.175873</v>
      </c>
      <c r="CM108" s="4">
        <f t="shared" si="98"/>
        <v>0.90471663271481528</v>
      </c>
      <c r="CN108" s="1">
        <f>+'Serie Gasto $Corrientes'!CN108*'Serie Gasto Constantes'!$AP$207</f>
        <v>78411691964.860168</v>
      </c>
      <c r="CO108" s="1">
        <f>+'Serie Gasto $Corrientes'!CO108*'Serie Gasto Constantes'!$AP$207</f>
        <v>80434416559.696686</v>
      </c>
      <c r="CP108" s="1">
        <f>+'Serie Gasto $Corrientes'!CP108*'Serie Gasto Constantes'!$AP$207</f>
        <v>78398211772.118057</v>
      </c>
      <c r="CQ108" s="125">
        <f t="shared" si="94"/>
        <v>0.97468490635389393</v>
      </c>
      <c r="CR108" s="1">
        <f>+'Serie Gasto $Corrientes'!CR108*'Serie Gasto Constantes'!$AP$207</f>
        <v>74009277500.358047</v>
      </c>
      <c r="CS108" s="4">
        <f t="shared" si="99"/>
        <v>0.92011952924939733</v>
      </c>
      <c r="CT108" s="1">
        <f>+'Serie Gasto $Corrientes'!DC108*'Serie Gasto Constantes'!$AQ$207</f>
        <v>74173503338.739471</v>
      </c>
      <c r="CU108" s="1">
        <f>+'Serie Gasto $Corrientes'!DD108*'Serie Gasto Constantes'!$AQ$207</f>
        <v>77253405759.42189</v>
      </c>
      <c r="CV108" s="1">
        <f>+'Serie Gasto $Corrientes'!DE108*'Serie Gasto Constantes'!$AQ$207</f>
        <v>76126446899.604889</v>
      </c>
      <c r="CW108" s="125">
        <f t="shared" si="191"/>
        <v>0.98541217893581923</v>
      </c>
      <c r="CX108" s="1">
        <f>+'Serie Gasto $Corrientes'!DG108*'Serie Gasto Constantes'!$AQ$207</f>
        <v>71712722962.389603</v>
      </c>
      <c r="CY108" s="4">
        <f t="shared" si="100"/>
        <v>0.9282791128421346</v>
      </c>
      <c r="CZ108" s="1">
        <f>+'Serie Gasto $Corrientes'!DL108*'Serie Gasto Constantes'!$AR$207</f>
        <v>76798160400</v>
      </c>
      <c r="DA108" s="1">
        <f>+'Serie Gasto $Corrientes'!DM108*'Serie Gasto Constantes'!$AR$207</f>
        <v>76798160400</v>
      </c>
      <c r="DB108" s="1">
        <f>+'Serie Gasto $Corrientes'!DN108*'Serie Gasto Constantes'!$AR$207</f>
        <v>1497808042.9884</v>
      </c>
      <c r="DC108" s="125">
        <f t="shared" si="101"/>
        <v>1.950317605509207E-2</v>
      </c>
      <c r="DD108" s="1">
        <f>+'Serie Gasto $Corrientes'!DP108*'Serie Gasto Constantes'!$AR$207</f>
        <v>1034864894.1227999</v>
      </c>
      <c r="DE108" s="4">
        <f t="shared" si="102"/>
        <v>1.3475126080270015E-2</v>
      </c>
      <c r="DF108" s="1">
        <f>+'Serie Gasto $Corrientes'!DR108*'Serie Gasto Constantes'!$AR$207</f>
        <v>76798160400</v>
      </c>
      <c r="DG108" s="1">
        <f>+'Serie Gasto $Corrientes'!DS108*'Serie Gasto Constantes'!$AR$207</f>
        <v>76798160400</v>
      </c>
      <c r="DH108" s="1">
        <f>+'Serie Gasto $Corrientes'!DT108*'Serie Gasto Constantes'!$AR$207</f>
        <v>5021896795.2503996</v>
      </c>
      <c r="DI108" s="125">
        <f t="shared" si="103"/>
        <v>6.5390847503300348E-2</v>
      </c>
      <c r="DJ108" s="1">
        <f>+'Serie Gasto $Corrientes'!DV108*'Serie Gasto Constantes'!$AR$207</f>
        <v>3512590128.6995997</v>
      </c>
      <c r="DK108" s="4">
        <f t="shared" si="104"/>
        <v>4.5737946200851962E-2</v>
      </c>
      <c r="DL108" s="1">
        <f>+'Serie Gasto $Corrientes'!DX108*'Serie Gasto Constantes'!$AR$207</f>
        <v>76798160400</v>
      </c>
      <c r="DM108" s="1">
        <f>+'Serie Gasto $Corrientes'!DY108*'Serie Gasto Constantes'!$AR$207</f>
        <v>76798160400</v>
      </c>
      <c r="DN108" s="1">
        <f>+'Serie Gasto $Corrientes'!DZ108*'Serie Gasto Constantes'!$AR$207</f>
        <v>34710153879.694794</v>
      </c>
      <c r="DO108" s="125">
        <f t="shared" si="105"/>
        <v>0.45196595463886652</v>
      </c>
      <c r="DP108" s="1">
        <f>+'Serie Gasto $Corrientes'!EB108*'Serie Gasto Constantes'!$AR$207</f>
        <v>8300892667.4699993</v>
      </c>
      <c r="DQ108" s="4">
        <f t="shared" si="106"/>
        <v>0.10808712896552662</v>
      </c>
      <c r="DR108" s="1">
        <f>+'Serie Gasto $Corrientes'!ED108*'Serie Gasto Constantes'!$AR$207</f>
        <v>76798160400</v>
      </c>
      <c r="DS108" s="1">
        <f>+'Serie Gasto $Corrientes'!EE108*'Serie Gasto Constantes'!$AR$207</f>
        <v>76798160400</v>
      </c>
      <c r="DT108" s="1">
        <f>+'Serie Gasto $Corrientes'!EF108*'Serie Gasto Constantes'!$AR$207</f>
        <v>40222489080.773994</v>
      </c>
      <c r="DU108" s="125">
        <f t="shared" si="107"/>
        <v>0.52374287185105539</v>
      </c>
      <c r="DV108" s="1">
        <f>+'Serie Gasto $Corrientes'!EH108*'Serie Gasto Constantes'!$AR$207</f>
        <v>14733645552.365999</v>
      </c>
      <c r="DW108" s="4">
        <f t="shared" si="108"/>
        <v>0.19184893851137089</v>
      </c>
      <c r="DX108" s="1">
        <f>+'Serie Gasto $Corrientes'!EJ108*'Serie Gasto Constantes'!$AR$207</f>
        <v>76798160400</v>
      </c>
      <c r="DY108" s="1">
        <f>+'Serie Gasto $Corrientes'!EK108*'Serie Gasto Constantes'!$AR$207</f>
        <v>76798160400</v>
      </c>
      <c r="DZ108" s="1">
        <f>+'Serie Gasto $Corrientes'!EL108*'Serie Gasto Constantes'!$AR$207</f>
        <v>43575533591.459999</v>
      </c>
      <c r="EA108" s="125">
        <f t="shared" si="109"/>
        <v>0.56740335138886999</v>
      </c>
      <c r="EB108" s="1">
        <f>+'Serie Gasto $Corrientes'!EN108*'Serie Gasto Constantes'!$AR$207</f>
        <v>19719531166.873199</v>
      </c>
      <c r="EC108" s="4">
        <f t="shared" si="110"/>
        <v>0.25677087920029396</v>
      </c>
      <c r="ED108" s="1">
        <f>+'Serie Gasto $Corrientes'!EP108*'Serie Gasto Constantes'!$AR$207</f>
        <v>76798160400</v>
      </c>
      <c r="EE108" s="1">
        <f>+'Serie Gasto $Corrientes'!EQ108*'Serie Gasto Constantes'!$AR$207</f>
        <v>76798160400</v>
      </c>
      <c r="EF108" s="1">
        <f>+'Serie Gasto $Corrientes'!ER108*'Serie Gasto Constantes'!$AR$207</f>
        <v>48406752647.401199</v>
      </c>
      <c r="EG108" s="125">
        <f t="shared" si="111"/>
        <v>0.63031135635641089</v>
      </c>
      <c r="EH108" s="1">
        <f>+'Serie Gasto $Corrientes'!ET108*'Serie Gasto Constantes'!$AR$207</f>
        <v>28583911390.460396</v>
      </c>
      <c r="EI108" s="4">
        <f t="shared" si="112"/>
        <v>0.37219526146957543</v>
      </c>
      <c r="EJ108" s="1">
        <f>+'Serie Gasto $Corrientes'!EV108*'Serie Gasto Constantes'!$AR$207</f>
        <v>76798160400</v>
      </c>
      <c r="EK108" s="1">
        <f>+'Serie Gasto $Corrientes'!EW108*'Serie Gasto Constantes'!$AR$207</f>
        <v>76798160400</v>
      </c>
      <c r="EL108" s="1">
        <f>+'Serie Gasto $Corrientes'!EX108*'Serie Gasto Constantes'!$AR$207</f>
        <v>51743745030.837593</v>
      </c>
      <c r="EM108" s="125">
        <f t="shared" si="113"/>
        <v>0.67376281881405053</v>
      </c>
      <c r="EN108" s="1">
        <f>+'Serie Gasto $Corrientes'!EZ108*'Serie Gasto Constantes'!$AR$207</f>
        <v>34780846786.498795</v>
      </c>
      <c r="EO108" s="4">
        <f t="shared" si="114"/>
        <v>0.45288645724512427</v>
      </c>
      <c r="EP108" s="1">
        <f>+'Serie Gasto $Corrientes'!FB108*'Serie Gasto Constantes'!$AR$207</f>
        <v>76798160400</v>
      </c>
      <c r="EQ108" s="1">
        <f>+'Serie Gasto $Corrientes'!FC108*'Serie Gasto Constantes'!$AR$207</f>
        <v>76798160400</v>
      </c>
      <c r="ER108" s="1">
        <f>+'Serie Gasto $Corrientes'!FD108*'Serie Gasto Constantes'!$AR$207</f>
        <v>57732111983.488792</v>
      </c>
      <c r="ES108" s="125">
        <f t="shared" si="115"/>
        <v>0.75173821459776524</v>
      </c>
      <c r="ET108" s="1">
        <f>+'Serie Gasto $Corrientes'!FF108*'Serie Gasto Constantes'!$AR$207</f>
        <v>41740414157.145599</v>
      </c>
      <c r="EU108" s="4">
        <f t="shared" si="116"/>
        <v>0.54350799471943601</v>
      </c>
      <c r="EV108" s="1">
        <f>+'Serie Gasto $Corrientes'!FH108*'Serie Gasto Constantes'!$AR$207</f>
        <v>76798160400</v>
      </c>
      <c r="EW108" s="1">
        <f>+'Serie Gasto $Corrientes'!FI108*'Serie Gasto Constantes'!$AR$207</f>
        <v>76831250313.635986</v>
      </c>
      <c r="EX108" s="1">
        <f>+'Serie Gasto $Corrientes'!FJ108*'Serie Gasto Constantes'!$AR$207</f>
        <v>60614550423.881996</v>
      </c>
      <c r="EY108" s="125">
        <f t="shared" si="117"/>
        <v>0.78893093860173902</v>
      </c>
      <c r="EZ108" s="1">
        <f>+'Serie Gasto $Corrientes'!FL108*'Serie Gasto Constantes'!$AR$207</f>
        <v>47519110931.541595</v>
      </c>
      <c r="FA108" s="4">
        <f t="shared" si="118"/>
        <v>0.61848675815585308</v>
      </c>
      <c r="FB108" s="1">
        <f>+'Serie Gasto $Corrientes'!FQ108*'Serie Gasto Constantes'!$AR$207</f>
        <v>76798160400</v>
      </c>
      <c r="FC108" s="1">
        <f>+'Serie Gasto $Corrientes'!FR108*'Serie Gasto Constantes'!$AR$207</f>
        <v>76831250313.635986</v>
      </c>
      <c r="FD108" s="1">
        <f>+'Serie Gasto $Corrientes'!FS108*'Serie Gasto Constantes'!$AR$207</f>
        <v>63179309158.305595</v>
      </c>
      <c r="FE108" s="125">
        <f t="shared" si="193"/>
        <v>0.82231265143283172</v>
      </c>
      <c r="FF108" s="1">
        <f>+'Serie Gasto $Corrientes'!FU108*'Serie Gasto Constantes'!$AR$207</f>
        <v>53537776897.472397</v>
      </c>
      <c r="FG108" s="4">
        <f t="shared" si="194"/>
        <v>0.69682292919773725</v>
      </c>
      <c r="FH108" s="1">
        <f>+'Serie Gasto $Corrientes'!FW108*'Serie Gasto Constantes'!$AR$207</f>
        <v>76798160400</v>
      </c>
      <c r="FI108" s="1">
        <f>+'Serie Gasto $Corrientes'!FX108*'Serie Gasto Constantes'!$AR$207</f>
        <v>76831250313.635986</v>
      </c>
      <c r="FJ108" s="1">
        <f>+'Serie Gasto $Corrientes'!FY108*'Serie Gasto Constantes'!$AR$207</f>
        <v>66362770274.189995</v>
      </c>
      <c r="FK108" s="125">
        <f t="shared" si="166"/>
        <v>0.86374710815309941</v>
      </c>
      <c r="FL108" s="1">
        <f>+'Serie Gasto $Corrientes'!GA108*'Serie Gasto Constantes'!$AR$207</f>
        <v>62079361117.191597</v>
      </c>
      <c r="FM108" s="4">
        <f t="shared" si="167"/>
        <v>0.80799623673667809</v>
      </c>
      <c r="FN108" s="1">
        <f>+'Serie Gasto $Corrientes'!GC108*'Serie Gasto Constantes'!$AR$207</f>
        <v>76798160400</v>
      </c>
      <c r="FO108" s="1">
        <f>+'Serie Gasto $Corrientes'!GD108*'Serie Gasto Constantes'!$AR$207</f>
        <v>79296271949.107193</v>
      </c>
      <c r="FP108" s="1">
        <f>+'Serie Gasto $Corrientes'!GE108*'Serie Gasto Constantes'!$AR$207</f>
        <v>78903086466.266388</v>
      </c>
      <c r="FQ108" s="125">
        <f t="shared" si="119"/>
        <v>0.9950415640839565</v>
      </c>
      <c r="FR108" s="1">
        <f>+'Serie Gasto $Corrientes'!GG108*'Serie Gasto Constantes'!$AR$207</f>
        <v>75302107783.999191</v>
      </c>
      <c r="FS108" s="4">
        <f t="shared" si="120"/>
        <v>0.94962986194771581</v>
      </c>
      <c r="FT108" s="1">
        <f>+'Serie Gasto $Corrientes'!GI108*'Serie Gasto Constantes'!$AS$207</f>
        <v>82219587000</v>
      </c>
      <c r="FU108" s="1">
        <f>+'Serie Gasto $Corrientes'!GJ108*'Serie Gasto Constantes'!$AS$207</f>
        <v>82219587000</v>
      </c>
      <c r="FV108" s="1">
        <f>+'Serie Gasto $Corrientes'!GK108*'Serie Gasto Constantes'!$AS$207</f>
        <v>3200902029</v>
      </c>
      <c r="FW108" s="125">
        <f t="shared" si="121"/>
        <v>3.893113728484187E-2</v>
      </c>
      <c r="FX108" s="1">
        <f>+'Serie Gasto $Corrientes'!GM108*'Serie Gasto Constantes'!$AS$207</f>
        <v>995466957</v>
      </c>
      <c r="FY108" s="4">
        <f t="shared" si="122"/>
        <v>1.2107418600874265E-2</v>
      </c>
      <c r="FZ108" s="1">
        <f>+'Serie Gasto $Corrientes'!GO108*'Serie Gasto Constantes'!$AS$207</f>
        <v>82219587000</v>
      </c>
      <c r="GA108" s="1">
        <f>+'Serie Gasto $Corrientes'!GP108*'Serie Gasto Constantes'!$AS$207</f>
        <v>82219587000</v>
      </c>
      <c r="GB108" s="1">
        <f>+'Serie Gasto $Corrientes'!GQ108*'Serie Gasto Constantes'!$AS$207</f>
        <v>19129669040</v>
      </c>
      <c r="GC108" s="125">
        <f t="shared" si="123"/>
        <v>0.23266559390525762</v>
      </c>
      <c r="GD108" s="1">
        <f>+'Serie Gasto $Corrientes'!GS108*'Serie Gasto Constantes'!$AS$207</f>
        <v>3502013532</v>
      </c>
      <c r="GE108" s="4">
        <f t="shared" si="124"/>
        <v>4.2593421589432211E-2</v>
      </c>
      <c r="GF108" s="1">
        <f>+'Serie Gasto $Corrientes'!GU108*'Serie Gasto Constantes'!$AS$207</f>
        <v>82219587000</v>
      </c>
      <c r="GG108" s="1">
        <f>+'Serie Gasto $Corrientes'!GV108*'Serie Gasto Constantes'!$AS$207</f>
        <v>82219587000</v>
      </c>
      <c r="GH108" s="1">
        <f>+'Serie Gasto $Corrientes'!GW108*'Serie Gasto Constantes'!$AS$207</f>
        <v>30407986242</v>
      </c>
      <c r="GI108" s="125">
        <f t="shared" si="125"/>
        <v>0.36983871303075261</v>
      </c>
      <c r="GJ108" s="1">
        <f>+'Serie Gasto $Corrientes'!GY108*'Serie Gasto Constantes'!$AS$207</f>
        <v>6200506332</v>
      </c>
      <c r="GK108" s="4">
        <f t="shared" si="126"/>
        <v>7.5413980515372819E-2</v>
      </c>
      <c r="GL108" s="1">
        <f>+'Serie Gasto $Corrientes'!HA108*'Serie Gasto Constantes'!$AS$207</f>
        <v>82219587000</v>
      </c>
      <c r="GM108" s="1">
        <f>+'Serie Gasto $Corrientes'!HB108*'Serie Gasto Constantes'!$AS$207</f>
        <v>82219587000</v>
      </c>
      <c r="GN108" s="1">
        <f>+'Serie Gasto $Corrientes'!HC108*'Serie Gasto Constantes'!$AS$207</f>
        <v>39016489879</v>
      </c>
      <c r="GO108" s="125">
        <f t="shared" si="127"/>
        <v>0.47454008591651037</v>
      </c>
      <c r="GP108" s="1">
        <f>+'Serie Gasto $Corrientes'!HE108*'Serie Gasto Constantes'!$AS$207</f>
        <v>12237949165</v>
      </c>
      <c r="GQ108" s="4">
        <f t="shared" si="128"/>
        <v>0.14884469274942966</v>
      </c>
      <c r="GR108" s="1">
        <f>+'Serie Gasto $Corrientes'!HG108*'Serie Gasto Constantes'!$AS$207</f>
        <v>82219587000</v>
      </c>
      <c r="GS108" s="1">
        <f>+'Serie Gasto $Corrientes'!HH108*'Serie Gasto Constantes'!$AS$207</f>
        <v>82219587000</v>
      </c>
      <c r="GT108" s="1">
        <f>+'Serie Gasto $Corrientes'!HI108*'Serie Gasto Constantes'!$AS$207</f>
        <v>44735874118</v>
      </c>
      <c r="GU108" s="125">
        <f t="shared" si="129"/>
        <v>0.54410239397091598</v>
      </c>
      <c r="GV108" s="1">
        <f>+'Serie Gasto $Corrientes'!HK108*'Serie Gasto Constantes'!$AS$207</f>
        <v>18564701272</v>
      </c>
      <c r="GW108" s="4">
        <f t="shared" si="130"/>
        <v>0.22579414406447942</v>
      </c>
      <c r="GX108" s="1">
        <f>+'Serie Gasto $Corrientes'!HM108*'Serie Gasto Constantes'!$AS$207</f>
        <v>82219587000</v>
      </c>
      <c r="GY108" s="1">
        <f>+'Serie Gasto $Corrientes'!HN108*'Serie Gasto Constantes'!$AS$207</f>
        <v>82219587000</v>
      </c>
      <c r="GZ108" s="1">
        <f>+'Serie Gasto $Corrientes'!HO108*'Serie Gasto Constantes'!$AS$207</f>
        <v>51797798349</v>
      </c>
      <c r="HA108" s="125">
        <f t="shared" si="131"/>
        <v>0.62999341445244672</v>
      </c>
      <c r="HB108" s="1">
        <f>+'Serie Gasto $Corrientes'!HQ108*'Serie Gasto Constantes'!$AS$207</f>
        <v>26934998726</v>
      </c>
      <c r="HC108" s="4">
        <f t="shared" si="132"/>
        <v>0.32759832186945914</v>
      </c>
    </row>
    <row r="109" spans="1:211" x14ac:dyDescent="0.35">
      <c r="A109" s="28" t="s">
        <v>76</v>
      </c>
      <c r="B109" s="5">
        <f>+'Serie Gasto $Corrientes'!B109*'Serie Gasto Constantes'!$V$207</f>
        <v>25573706920.417233</v>
      </c>
      <c r="C109" s="6">
        <f>+'Serie Gasto $Corrientes'!C109*'Serie Gasto Constantes'!$V$207</f>
        <v>23607822406.076889</v>
      </c>
      <c r="D109" s="7">
        <f t="shared" si="147"/>
        <v>0.92312868367272782</v>
      </c>
      <c r="E109" s="5">
        <f>+'Serie Gasto $Corrientes'!E109*'Serie Gasto Constantes'!$W$207</f>
        <v>22135222957.554508</v>
      </c>
      <c r="F109" s="6">
        <f>+'Serie Gasto $Corrientes'!F109*'Serie Gasto Constantes'!$W$207</f>
        <v>20272076335.495228</v>
      </c>
      <c r="G109" s="7">
        <f t="shared" si="148"/>
        <v>0.91582887483753994</v>
      </c>
      <c r="H109" s="5">
        <f>+'Serie Gasto $Corrientes'!H109*'Serie Gasto Constantes'!$X$207</f>
        <v>20337963445.043007</v>
      </c>
      <c r="I109" s="6">
        <f>+'Serie Gasto $Corrientes'!I109*'Serie Gasto Constantes'!$X$207</f>
        <v>19651253249.169632</v>
      </c>
      <c r="J109" s="7">
        <f t="shared" si="149"/>
        <v>0.96623505604536097</v>
      </c>
      <c r="K109" s="5">
        <f>+'Serie Gasto $Corrientes'!K109*'Serie Gasto Constantes'!$Y$207</f>
        <v>21045506288.0009</v>
      </c>
      <c r="L109" s="6">
        <f>+'Serie Gasto $Corrientes'!L109*'Serie Gasto Constantes'!$Y$207</f>
        <v>19822148858.429783</v>
      </c>
      <c r="M109" s="7">
        <f t="shared" si="150"/>
        <v>0.94187084820721967</v>
      </c>
      <c r="N109" s="5">
        <f>+'Serie Gasto $Corrientes'!N109*'Serie Gasto Constantes'!$Z$207</f>
        <v>29631378004.918571</v>
      </c>
      <c r="O109" s="6">
        <f>+'Serie Gasto $Corrientes'!O109*'Serie Gasto Constantes'!$Z$207</f>
        <v>28114947010.45396</v>
      </c>
      <c r="P109" s="7">
        <f t="shared" si="151"/>
        <v>0.94882347374418785</v>
      </c>
      <c r="Q109" s="5">
        <f>+'Serie Gasto $Corrientes'!Q109*'Serie Gasto Constantes'!$AA$207</f>
        <v>29624678771.528294</v>
      </c>
      <c r="R109" s="6">
        <f>+'Serie Gasto $Corrientes'!R109*'Serie Gasto Constantes'!$AA$207</f>
        <v>29193961208.405605</v>
      </c>
      <c r="S109" s="7">
        <f t="shared" si="133"/>
        <v>0.98546085287727603</v>
      </c>
      <c r="T109" s="5">
        <f>+'Serie Gasto $Corrientes'!T109*'Serie Gasto Constantes'!$AB$207</f>
        <v>33444233265.06086</v>
      </c>
      <c r="U109" s="6">
        <f>+'Serie Gasto $Corrientes'!U109*'Serie Gasto Constantes'!$AB$207</f>
        <v>32761436889.024479</v>
      </c>
      <c r="V109" s="7">
        <f t="shared" si="134"/>
        <v>0.97958403260063087</v>
      </c>
      <c r="W109" s="5">
        <f>+'Serie Gasto $Corrientes'!W109*'Serie Gasto Constantes'!$AC$207</f>
        <v>32659857928.173031</v>
      </c>
      <c r="X109" s="6">
        <f>+'Serie Gasto $Corrientes'!X109*'Serie Gasto Constantes'!$AC$207</f>
        <v>31597250383.29335</v>
      </c>
      <c r="Y109" s="7">
        <f t="shared" si="135"/>
        <v>0.96746441618893098</v>
      </c>
      <c r="Z109" s="5">
        <f>+'Serie Gasto $Corrientes'!Z109*'Serie Gasto Constantes'!$AD$207</f>
        <v>33790475473.070438</v>
      </c>
      <c r="AA109" s="6">
        <f>+'Serie Gasto $Corrientes'!AA109*'Serie Gasto Constantes'!$AD$207</f>
        <v>33129207774.492451</v>
      </c>
      <c r="AB109" s="7">
        <f t="shared" si="136"/>
        <v>0.98043035236053455</v>
      </c>
      <c r="AC109" s="5">
        <f>+'Serie Gasto $Corrientes'!AC109*'Serie Gasto Constantes'!$AE$207</f>
        <v>34018297428.81995</v>
      </c>
      <c r="AD109" s="6">
        <f>+'Serie Gasto $Corrientes'!AD109*'Serie Gasto Constantes'!$AE$207</f>
        <v>32077332584.594875</v>
      </c>
      <c r="AE109" s="7">
        <f t="shared" si="137"/>
        <v>0.9429435042042783</v>
      </c>
      <c r="AF109" s="5">
        <f>+'Serie Gasto $Corrientes'!AF109*'Serie Gasto Constantes'!$AF$207</f>
        <v>36880783761.867523</v>
      </c>
      <c r="AG109" s="6">
        <f>+'Serie Gasto $Corrientes'!AG109*'Serie Gasto Constantes'!$AF$207</f>
        <v>36880783761.867523</v>
      </c>
      <c r="AH109" s="6">
        <f>+'Serie Gasto $Corrientes'!AH109*'Serie Gasto Constantes'!$AF$207</f>
        <v>35805713687.973938</v>
      </c>
      <c r="AI109" s="126">
        <f t="shared" si="190"/>
        <v>0.97085012941061355</v>
      </c>
      <c r="AJ109" s="6">
        <f>+'Serie Gasto $Corrientes'!AJ109*'Serie Gasto Constantes'!$AF$207</f>
        <v>35805713687.973938</v>
      </c>
      <c r="AK109" s="7">
        <f t="shared" si="138"/>
        <v>0.97085012941061355</v>
      </c>
      <c r="AL109" s="5">
        <f>+'Serie Gasto $Corrientes'!AL109*'Serie Gasto Constantes'!$AG$207</f>
        <v>37043683622.070587</v>
      </c>
      <c r="AM109" s="6">
        <f>+'Serie Gasto $Corrientes'!AM109*'Serie Gasto Constantes'!$AG$207</f>
        <v>37254952751.482353</v>
      </c>
      <c r="AN109" s="6">
        <f>+'Serie Gasto $Corrientes'!AN109*'Serie Gasto Constantes'!$AG$207</f>
        <v>36781550345.824158</v>
      </c>
      <c r="AO109" s="126">
        <f t="shared" si="195"/>
        <v>0.9872929001194517</v>
      </c>
      <c r="AP109" s="6">
        <f>+'Serie Gasto $Corrientes'!AP109*'Serie Gasto Constantes'!$AG$207</f>
        <v>36701150972.643578</v>
      </c>
      <c r="AQ109" s="7">
        <f t="shared" si="139"/>
        <v>0.98513481462362773</v>
      </c>
      <c r="AR109" s="5">
        <f>+'Serie Gasto $Corrientes'!AR109*'Serie Gasto Constantes'!$AH$207</f>
        <v>35664637429.281342</v>
      </c>
      <c r="AS109" s="6">
        <f>+'Serie Gasto $Corrientes'!AS109*'Serie Gasto Constantes'!$AH$207</f>
        <v>36674953701.427765</v>
      </c>
      <c r="AT109" s="6">
        <f>+'Serie Gasto $Corrientes'!AT109*'Serie Gasto Constantes'!$AH$207</f>
        <v>36236765290.097961</v>
      </c>
      <c r="AU109" s="126">
        <f t="shared" si="196"/>
        <v>0.98805210730742532</v>
      </c>
      <c r="AV109" s="6">
        <f>+'Serie Gasto $Corrientes'!AV109*'Serie Gasto Constantes'!$AH$207</f>
        <v>35977490075.494293</v>
      </c>
      <c r="AW109" s="7">
        <f t="shared" si="140"/>
        <v>0.98098256287897323</v>
      </c>
      <c r="AX109" s="5">
        <f>+'Serie Gasto $Corrientes'!AX109*'Serie Gasto Constantes'!$AI$207</f>
        <v>38103753304.110664</v>
      </c>
      <c r="AY109" s="6">
        <f>+'Serie Gasto $Corrientes'!AY109*'Serie Gasto Constantes'!$AI$207</f>
        <v>38103753304.110664</v>
      </c>
      <c r="AZ109" s="6">
        <f>+'Serie Gasto $Corrientes'!AZ109*'Serie Gasto Constantes'!$AI$207</f>
        <v>35800993785.611488</v>
      </c>
      <c r="BA109" s="126">
        <f t="shared" si="197"/>
        <v>0.9395660710869983</v>
      </c>
      <c r="BB109" s="6">
        <f>+'Serie Gasto $Corrientes'!BB109*'Serie Gasto Constantes'!$AI$207</f>
        <v>35389963589.930534</v>
      </c>
      <c r="BC109" s="7">
        <f t="shared" si="141"/>
        <v>0.92877893963565616</v>
      </c>
      <c r="BD109" s="5">
        <f>+'Serie Gasto $Corrientes'!BD109*'Serie Gasto Constantes'!$AJ$207</f>
        <v>38968695777.269554</v>
      </c>
      <c r="BE109" s="6">
        <f>+'Serie Gasto $Corrientes'!BE109*'Serie Gasto Constantes'!$AJ$207</f>
        <v>38579008819.496857</v>
      </c>
      <c r="BF109" s="6">
        <f>+'Serie Gasto $Corrientes'!BF109*'Serie Gasto Constantes'!$AJ$207</f>
        <v>35349612302.409775</v>
      </c>
      <c r="BG109" s="126">
        <f t="shared" si="198"/>
        <v>0.91629135594963684</v>
      </c>
      <c r="BH109" s="6">
        <f>+'Serie Gasto $Corrientes'!BH109*'Serie Gasto Constantes'!$AJ$207</f>
        <v>34749046755.396606</v>
      </c>
      <c r="BI109" s="7">
        <f t="shared" si="142"/>
        <v>0.90072419739916476</v>
      </c>
      <c r="BJ109" s="5">
        <f>+'Serie Gasto $Corrientes'!BJ109*'Serie Gasto Constantes'!$AK$207</f>
        <v>36728698001.662735</v>
      </c>
      <c r="BK109" s="6">
        <f>+'Serie Gasto $Corrientes'!BK109*'Serie Gasto Constantes'!$AK$207</f>
        <v>36728698001.662735</v>
      </c>
      <c r="BL109" s="6">
        <f>+'Serie Gasto $Corrientes'!BL109*'Serie Gasto Constantes'!$AK$207</f>
        <v>35904485342.973869</v>
      </c>
      <c r="BM109" s="126">
        <f t="shared" si="199"/>
        <v>0.97755943707420412</v>
      </c>
      <c r="BN109" s="6">
        <f>+'Serie Gasto $Corrientes'!BN109*'Serie Gasto Constantes'!$AK$207</f>
        <v>35098500361.652687</v>
      </c>
      <c r="BO109" s="7">
        <f t="shared" si="143"/>
        <v>0.95561515303547517</v>
      </c>
      <c r="BP109" s="5">
        <f>+'Serie Gasto $Corrientes'!BP109*'Serie Gasto Constantes'!$AL$207</f>
        <v>37821888398.935677</v>
      </c>
      <c r="BQ109" s="6">
        <f>+'Serie Gasto $Corrientes'!BQ109*'Serie Gasto Constantes'!$AL$207</f>
        <v>37821888398.935677</v>
      </c>
      <c r="BR109" s="6">
        <f>+'Serie Gasto $Corrientes'!BR109*'Serie Gasto Constantes'!$AL$207</f>
        <v>36827474530.287064</v>
      </c>
      <c r="BS109" s="126">
        <f t="shared" si="200"/>
        <v>0.97370797940706222</v>
      </c>
      <c r="BT109" s="6">
        <f>+'Serie Gasto $Corrientes'!BT109*'Serie Gasto Constantes'!$AL$207</f>
        <v>36169711700.401505</v>
      </c>
      <c r="BU109" s="7">
        <f t="shared" si="144"/>
        <v>0.95631691677825725</v>
      </c>
      <c r="BV109" s="5">
        <f>+'Serie Gasto $Corrientes'!BV109*'Serie Gasto Constantes'!$AM$207</f>
        <v>39002158485.433525</v>
      </c>
      <c r="BW109" s="6">
        <f>+'Serie Gasto $Corrientes'!BW109*'Serie Gasto Constantes'!$AM$207</f>
        <v>39002158485.433525</v>
      </c>
      <c r="BX109" s="6">
        <f>+'Serie Gasto $Corrientes'!BX109*'Serie Gasto Constantes'!$AM$207</f>
        <v>36953506552.379066</v>
      </c>
      <c r="BY109" s="126">
        <f t="shared" si="201"/>
        <v>0.94747337038231905</v>
      </c>
      <c r="BZ109" s="6">
        <f>+'Serie Gasto $Corrientes'!BZ109*'Serie Gasto Constantes'!$AM$207</f>
        <v>36330410746.863419</v>
      </c>
      <c r="CA109" s="7">
        <f t="shared" si="145"/>
        <v>0.93149743905666282</v>
      </c>
      <c r="CB109" s="5">
        <f>+'Serie Gasto $Corrientes'!CB109*'Serie Gasto Constantes'!$AN$207</f>
        <v>40134216039.054375</v>
      </c>
      <c r="CC109" s="6">
        <f>+'Serie Gasto $Corrientes'!CC109*'Serie Gasto Constantes'!$AN$207</f>
        <v>39854300000.483276</v>
      </c>
      <c r="CD109" s="6">
        <f>+'Serie Gasto $Corrientes'!CD109*'Serie Gasto Constantes'!$AN$207</f>
        <v>38545897336.356773</v>
      </c>
      <c r="CE109" s="126">
        <f t="shared" si="202"/>
        <v>0.96717035140221663</v>
      </c>
      <c r="CF109" s="6">
        <f>+'Serie Gasto $Corrientes'!CF109*'Serie Gasto Constantes'!$AN$207</f>
        <v>37782443918.813217</v>
      </c>
      <c r="CG109" s="7">
        <f t="shared" si="97"/>
        <v>0.94801423982744804</v>
      </c>
      <c r="CH109" s="6">
        <f>+'Serie Gasto $Corrientes'!CH109*'Serie Gasto Constantes'!$AO$207</f>
        <v>38494622829.815636</v>
      </c>
      <c r="CI109" s="6">
        <f>+'Serie Gasto $Corrientes'!CI109*'Serie Gasto Constantes'!$AO$207</f>
        <v>39216413859.927452</v>
      </c>
      <c r="CJ109" s="6">
        <f>+'Serie Gasto $Corrientes'!CJ109*'Serie Gasto Constantes'!$AO$207</f>
        <v>38803329459.341011</v>
      </c>
      <c r="CK109" s="126">
        <f t="shared" si="93"/>
        <v>0.9894665432167794</v>
      </c>
      <c r="CL109" s="6">
        <f>+'Serie Gasto $Corrientes'!CL109*'Serie Gasto Constantes'!$AO$207</f>
        <v>38291196994.54911</v>
      </c>
      <c r="CM109" s="7">
        <f t="shared" si="98"/>
        <v>0.97640740765631917</v>
      </c>
      <c r="CN109" s="6">
        <f>+'Serie Gasto $Corrientes'!CN109*'Serie Gasto Constantes'!$AP$207</f>
        <v>39549397686.84256</v>
      </c>
      <c r="CO109" s="6">
        <f>+'Serie Gasto $Corrientes'!CO109*'Serie Gasto Constantes'!$AP$207</f>
        <v>39549397686.84256</v>
      </c>
      <c r="CP109" s="6">
        <f>+'Serie Gasto $Corrientes'!CP109*'Serie Gasto Constantes'!$AP$207</f>
        <v>38292957181.540565</v>
      </c>
      <c r="CQ109" s="126">
        <f t="shared" si="94"/>
        <v>0.96823110897286835</v>
      </c>
      <c r="CR109" s="6">
        <f>+'Serie Gasto $Corrientes'!CR109*'Serie Gasto Constantes'!$AP$207</f>
        <v>37778699365.741486</v>
      </c>
      <c r="CS109" s="7">
        <f t="shared" si="99"/>
        <v>0.95522818488610872</v>
      </c>
      <c r="CT109" s="6">
        <f>+'Serie Gasto $Corrientes'!DC109*'Serie Gasto Constantes'!$AQ$207</f>
        <v>36754487334.207375</v>
      </c>
      <c r="CU109" s="6">
        <f>+'Serie Gasto $Corrientes'!DD109*'Serie Gasto Constantes'!$AQ$207</f>
        <v>38404988442.081207</v>
      </c>
      <c r="CV109" s="6">
        <f>+'Serie Gasto $Corrientes'!DE109*'Serie Gasto Constantes'!$AQ$207</f>
        <v>38352792895.445122</v>
      </c>
      <c r="CW109" s="126">
        <f t="shared" si="191"/>
        <v>0.99864091752781536</v>
      </c>
      <c r="CX109" s="6">
        <f>+'Serie Gasto $Corrientes'!DG109*'Serie Gasto Constantes'!$AQ$207</f>
        <v>37969213717.274773</v>
      </c>
      <c r="CY109" s="7">
        <f t="shared" si="100"/>
        <v>0.98865317391089369</v>
      </c>
      <c r="CZ109" s="6">
        <f>+'Serie Gasto $Corrientes'!DL109*'Serie Gasto Constantes'!$AR$207</f>
        <v>38761242000</v>
      </c>
      <c r="DA109" s="6">
        <f>+'Serie Gasto $Corrientes'!DM109*'Serie Gasto Constantes'!$AR$207</f>
        <v>38761242000</v>
      </c>
      <c r="DB109" s="6">
        <f>+'Serie Gasto $Corrientes'!DN109*'Serie Gasto Constantes'!$AR$207</f>
        <v>1128809609.6471999</v>
      </c>
      <c r="DC109" s="126">
        <f t="shared" si="101"/>
        <v>2.9122121774302276E-2</v>
      </c>
      <c r="DD109" s="6">
        <f>+'Serie Gasto $Corrientes'!DP109*'Serie Gasto Constantes'!$AR$207</f>
        <v>1032732173.9747999</v>
      </c>
      <c r="DE109" s="7">
        <f t="shared" si="102"/>
        <v>2.6643423189968988E-2</v>
      </c>
      <c r="DF109" s="6">
        <f>+'Serie Gasto $Corrientes'!DR109*'Serie Gasto Constantes'!$AR$207</f>
        <v>38761242000</v>
      </c>
      <c r="DG109" s="6">
        <f>+'Serie Gasto $Corrientes'!DS109*'Serie Gasto Constantes'!$AR$207</f>
        <v>38761242000</v>
      </c>
      <c r="DH109" s="6">
        <f>+'Serie Gasto $Corrientes'!DT109*'Serie Gasto Constantes'!$AR$207</f>
        <v>3617918992.2563996</v>
      </c>
      <c r="DI109" s="126">
        <f t="shared" si="103"/>
        <v>9.3338572387757848E-2</v>
      </c>
      <c r="DJ109" s="6">
        <f>+'Serie Gasto $Corrientes'!DV109*'Serie Gasto Constantes'!$AR$207</f>
        <v>3300954980.7155995</v>
      </c>
      <c r="DK109" s="7">
        <f t="shared" si="104"/>
        <v>8.5161228340299294E-2</v>
      </c>
      <c r="DL109" s="6">
        <f>+'Serie Gasto $Corrientes'!DX109*'Serie Gasto Constantes'!$AR$207</f>
        <v>38761242000</v>
      </c>
      <c r="DM109" s="6">
        <f>+'Serie Gasto $Corrientes'!DY109*'Serie Gasto Constantes'!$AR$207</f>
        <v>38761242000</v>
      </c>
      <c r="DN109" s="6">
        <f>+'Serie Gasto $Corrientes'!DZ109*'Serie Gasto Constantes'!$AR$207</f>
        <v>6260220406.034399</v>
      </c>
      <c r="DO109" s="126">
        <f t="shared" si="105"/>
        <v>0.16150721914520694</v>
      </c>
      <c r="DP109" s="6">
        <f>+'Serie Gasto $Corrientes'!EB109*'Serie Gasto Constantes'!$AR$207</f>
        <v>5848608476.7707996</v>
      </c>
      <c r="DQ109" s="7">
        <f t="shared" si="106"/>
        <v>0.15088805659970336</v>
      </c>
      <c r="DR109" s="6">
        <f>+'Serie Gasto $Corrientes'!ED109*'Serie Gasto Constantes'!$AR$207</f>
        <v>38761242000</v>
      </c>
      <c r="DS109" s="6">
        <f>+'Serie Gasto $Corrientes'!EE109*'Serie Gasto Constantes'!$AR$207</f>
        <v>38761242000</v>
      </c>
      <c r="DT109" s="6">
        <f>+'Serie Gasto $Corrientes'!EF109*'Serie Gasto Constantes'!$AR$207</f>
        <v>9699516000.7511997</v>
      </c>
      <c r="DU109" s="126">
        <f t="shared" si="107"/>
        <v>0.25023749240932991</v>
      </c>
      <c r="DV109" s="6">
        <f>+'Serie Gasto $Corrientes'!EH109*'Serie Gasto Constantes'!$AR$207</f>
        <v>8823829439.2715988</v>
      </c>
      <c r="DW109" s="7">
        <f t="shared" si="108"/>
        <v>0.2276456837805042</v>
      </c>
      <c r="DX109" s="6">
        <f>+'Serie Gasto $Corrientes'!EJ109*'Serie Gasto Constantes'!$AR$207</f>
        <v>38761242000</v>
      </c>
      <c r="DY109" s="6">
        <f>+'Serie Gasto $Corrientes'!EK109*'Serie Gasto Constantes'!$AR$207</f>
        <v>38761242000</v>
      </c>
      <c r="DZ109" s="6">
        <f>+'Serie Gasto $Corrientes'!EL109*'Serie Gasto Constantes'!$AR$207</f>
        <v>12274740506.73</v>
      </c>
      <c r="EA109" s="126">
        <f t="shared" si="109"/>
        <v>0.31667562424160711</v>
      </c>
      <c r="EB109" s="6">
        <f>+'Serie Gasto $Corrientes'!EN109*'Serie Gasto Constantes'!$AR$207</f>
        <v>11085354882.435598</v>
      </c>
      <c r="EC109" s="7">
        <f t="shared" si="110"/>
        <v>0.28599070386948899</v>
      </c>
      <c r="ED109" s="6">
        <f>+'Serie Gasto $Corrientes'!EP109*'Serie Gasto Constantes'!$AR$207</f>
        <v>38761242000</v>
      </c>
      <c r="EE109" s="6">
        <f>+'Serie Gasto $Corrientes'!EQ109*'Serie Gasto Constantes'!$AR$207</f>
        <v>38761242000</v>
      </c>
      <c r="EF109" s="6">
        <f>+'Serie Gasto $Corrientes'!ER109*'Serie Gasto Constantes'!$AR$207</f>
        <v>17105959562.671198</v>
      </c>
      <c r="EG109" s="126">
        <f t="shared" si="111"/>
        <v>0.4413160848321423</v>
      </c>
      <c r="EH109" s="6">
        <f>+'Serie Gasto $Corrientes'!ET109*'Serie Gasto Constantes'!$AR$207</f>
        <v>16291804054.796398</v>
      </c>
      <c r="EI109" s="7">
        <f t="shared" si="112"/>
        <v>0.42031171381960358</v>
      </c>
      <c r="EJ109" s="6">
        <f>+'Serie Gasto $Corrientes'!EV109*'Serie Gasto Constantes'!$AR$207</f>
        <v>38761242000</v>
      </c>
      <c r="EK109" s="6">
        <f>+'Serie Gasto $Corrientes'!EW109*'Serie Gasto Constantes'!$AR$207</f>
        <v>38761242000</v>
      </c>
      <c r="EL109" s="6">
        <f>+'Serie Gasto $Corrientes'!EX109*'Serie Gasto Constantes'!$AR$207</f>
        <v>19848934157.566799</v>
      </c>
      <c r="EM109" s="126">
        <f t="shared" si="113"/>
        <v>0.51208199565862211</v>
      </c>
      <c r="EN109" s="6">
        <f>+'Serie Gasto $Corrientes'!EZ109*'Serie Gasto Constantes'!$AR$207</f>
        <v>19148441546.098797</v>
      </c>
      <c r="EO109" s="7">
        <f t="shared" si="114"/>
        <v>0.49401000995011451</v>
      </c>
      <c r="EP109" s="6">
        <f>+'Serie Gasto $Corrientes'!FB109*'Serie Gasto Constantes'!$AR$207</f>
        <v>38761242000</v>
      </c>
      <c r="EQ109" s="6">
        <f>+'Serie Gasto $Corrientes'!FC109*'Serie Gasto Constantes'!$AR$207</f>
        <v>38761242000</v>
      </c>
      <c r="ER109" s="6">
        <f>+'Serie Gasto $Corrientes'!FD109*'Serie Gasto Constantes'!$AR$207</f>
        <v>23577366951.652798</v>
      </c>
      <c r="ES109" s="126">
        <f t="shared" si="115"/>
        <v>0.60827170996359703</v>
      </c>
      <c r="ET109" s="6">
        <f>+'Serie Gasto $Corrientes'!FF109*'Serie Gasto Constantes'!$AR$207</f>
        <v>22709151655.366798</v>
      </c>
      <c r="EU109" s="7">
        <f t="shared" si="116"/>
        <v>0.58587265225832541</v>
      </c>
      <c r="EV109" s="6">
        <f>+'Serie Gasto $Corrientes'!FH109*'Serie Gasto Constantes'!$AR$207</f>
        <v>38761242000</v>
      </c>
      <c r="EW109" s="6">
        <f>+'Serie Gasto $Corrientes'!FI109*'Serie Gasto Constantes'!$AR$207</f>
        <v>38761242000</v>
      </c>
      <c r="EX109" s="6">
        <f>+'Serie Gasto $Corrientes'!FJ109*'Serie Gasto Constantes'!$AR$207</f>
        <v>26254097894.138397</v>
      </c>
      <c r="EY109" s="126">
        <f t="shared" si="117"/>
        <v>0.67732860299312381</v>
      </c>
      <c r="EZ109" s="6">
        <f>+'Serie Gasto $Corrientes'!FL109*'Serie Gasto Constantes'!$AR$207</f>
        <v>25338390703.048798</v>
      </c>
      <c r="FA109" s="7">
        <f t="shared" si="118"/>
        <v>0.65370430346501274</v>
      </c>
      <c r="FB109" s="6">
        <f>+'Serie Gasto $Corrientes'!FQ109*'Serie Gasto Constantes'!$AR$207</f>
        <v>38761242000</v>
      </c>
      <c r="FC109" s="6">
        <f>+'Serie Gasto $Corrientes'!FR109*'Serie Gasto Constantes'!$AR$207</f>
        <v>38761242000</v>
      </c>
      <c r="FD109" s="6">
        <f>+'Serie Gasto $Corrientes'!FS109*'Serie Gasto Constantes'!$AR$207</f>
        <v>28790238707.645996</v>
      </c>
      <c r="FE109" s="126">
        <f t="shared" si="193"/>
        <v>0.74275841593636227</v>
      </c>
      <c r="FF109" s="6">
        <f>+'Serie Gasto $Corrientes'!FU109*'Serie Gasto Constantes'!$AR$207</f>
        <v>27970069228.717197</v>
      </c>
      <c r="FG109" s="7">
        <f t="shared" si="194"/>
        <v>0.72159889068356475</v>
      </c>
      <c r="FH109" s="6">
        <f>+'Serie Gasto $Corrientes'!FW109*'Serie Gasto Constantes'!$AR$207</f>
        <v>38761242000</v>
      </c>
      <c r="FI109" s="6">
        <f>+'Serie Gasto $Corrientes'!FX109*'Serie Gasto Constantes'!$AR$207</f>
        <v>38761242000</v>
      </c>
      <c r="FJ109" s="6">
        <f>+'Serie Gasto $Corrientes'!FY109*'Serie Gasto Constantes'!$AR$207</f>
        <v>31487461988.704796</v>
      </c>
      <c r="FK109" s="126">
        <f t="shared" si="166"/>
        <v>0.81234399013078051</v>
      </c>
      <c r="FL109" s="6">
        <f>+'Serie Gasto $Corrientes'!GA109*'Serie Gasto Constantes'!$AR$207</f>
        <v>30732805118.995197</v>
      </c>
      <c r="FM109" s="7">
        <f t="shared" si="167"/>
        <v>0.79287462251584195</v>
      </c>
      <c r="FN109" s="6">
        <f>+'Serie Gasto $Corrientes'!GC109*'Serie Gasto Constantes'!$AR$207</f>
        <v>38761242000</v>
      </c>
      <c r="FO109" s="6">
        <f>+'Serie Gasto $Corrientes'!GD109*'Serie Gasto Constantes'!$AR$207</f>
        <v>41226263635.471199</v>
      </c>
      <c r="FP109" s="6">
        <f>+'Serie Gasto $Corrientes'!GE109*'Serie Gasto Constantes'!$AR$207</f>
        <v>41048655047.696396</v>
      </c>
      <c r="FQ109" s="126">
        <f t="shared" si="119"/>
        <v>0.99569185824489836</v>
      </c>
      <c r="FR109" s="6">
        <f>+'Serie Gasto $Corrientes'!GG109*'Serie Gasto Constantes'!$AR$207</f>
        <v>40676439144.884399</v>
      </c>
      <c r="FS109" s="7">
        <f t="shared" si="120"/>
        <v>0.98666324711236431</v>
      </c>
      <c r="FT109" s="6">
        <f>+'Serie Gasto $Corrientes'!GI109*'Serie Gasto Constantes'!$AS$207</f>
        <v>40312340000</v>
      </c>
      <c r="FU109" s="6">
        <f>+'Serie Gasto $Corrientes'!GJ109*'Serie Gasto Constantes'!$AS$207</f>
        <v>40312340000</v>
      </c>
      <c r="FV109" s="6">
        <f>+'Serie Gasto $Corrientes'!GK109*'Serie Gasto Constantes'!$AS$207</f>
        <v>1380315191</v>
      </c>
      <c r="FW109" s="126">
        <f t="shared" si="121"/>
        <v>3.4240512731337353E-2</v>
      </c>
      <c r="FX109" s="6">
        <f>+'Serie Gasto $Corrientes'!GM109*'Serie Gasto Constantes'!$AS$207</f>
        <v>993664807</v>
      </c>
      <c r="FY109" s="7">
        <f t="shared" si="122"/>
        <v>2.464914730824358E-2</v>
      </c>
      <c r="FZ109" s="6">
        <f>+'Serie Gasto $Corrientes'!GO109*'Serie Gasto Constantes'!$AS$207</f>
        <v>40312340000</v>
      </c>
      <c r="GA109" s="6">
        <f>+'Serie Gasto $Corrientes'!GP109*'Serie Gasto Constantes'!$AS$207</f>
        <v>40312340000</v>
      </c>
      <c r="GB109" s="6">
        <f>+'Serie Gasto $Corrientes'!GQ109*'Serie Gasto Constantes'!$AS$207</f>
        <v>3798910111</v>
      </c>
      <c r="GC109" s="126">
        <f t="shared" si="123"/>
        <v>9.4236903910812422E-2</v>
      </c>
      <c r="GD109" s="6">
        <f>+'Serie Gasto $Corrientes'!GS109*'Serie Gasto Constantes'!$AS$207</f>
        <v>3324619414</v>
      </c>
      <c r="GE109" s="7">
        <f t="shared" si="124"/>
        <v>8.2471506590785851E-2</v>
      </c>
      <c r="GF109" s="6">
        <f>+'Serie Gasto $Corrientes'!GU109*'Serie Gasto Constantes'!$AS$207</f>
        <v>40312340000</v>
      </c>
      <c r="GG109" s="6">
        <f>+'Serie Gasto $Corrientes'!GV109*'Serie Gasto Constantes'!$AS$207</f>
        <v>40312340000</v>
      </c>
      <c r="GH109" s="6">
        <f>+'Serie Gasto $Corrientes'!GW109*'Serie Gasto Constantes'!$AS$207</f>
        <v>6926950599</v>
      </c>
      <c r="GI109" s="126">
        <f t="shared" si="125"/>
        <v>0.17183201468830636</v>
      </c>
      <c r="GJ109" s="6">
        <f>+'Serie Gasto $Corrientes'!GY109*'Serie Gasto Constantes'!$AS$207</f>
        <v>5741111363</v>
      </c>
      <c r="GK109" s="7">
        <f t="shared" si="126"/>
        <v>0.14241573084073017</v>
      </c>
      <c r="GL109" s="6">
        <f>+'Serie Gasto $Corrientes'!HA109*'Serie Gasto Constantes'!$AS$207</f>
        <v>40312340000</v>
      </c>
      <c r="GM109" s="6">
        <f>+'Serie Gasto $Corrientes'!HB109*'Serie Gasto Constantes'!$AS$207</f>
        <v>40312340000</v>
      </c>
      <c r="GN109" s="6">
        <f>+'Serie Gasto $Corrientes'!HC109*'Serie Gasto Constantes'!$AS$207</f>
        <v>9867743135</v>
      </c>
      <c r="GO109" s="126">
        <f t="shared" si="127"/>
        <v>0.24478219659290432</v>
      </c>
      <c r="GP109" s="6">
        <f>+'Serie Gasto $Corrientes'!HE109*'Serie Gasto Constantes'!$AS$207</f>
        <v>9033507423</v>
      </c>
      <c r="GQ109" s="7">
        <f t="shared" si="128"/>
        <v>0.22408789524497957</v>
      </c>
      <c r="GR109" s="6">
        <f>+'Serie Gasto $Corrientes'!HG109*'Serie Gasto Constantes'!$AS$207</f>
        <v>40312340000</v>
      </c>
      <c r="GS109" s="6">
        <f>+'Serie Gasto $Corrientes'!HH109*'Serie Gasto Constantes'!$AS$207</f>
        <v>40312340000</v>
      </c>
      <c r="GT109" s="6">
        <f>+'Serie Gasto $Corrientes'!HI109*'Serie Gasto Constantes'!$AS$207</f>
        <v>12768966483</v>
      </c>
      <c r="GU109" s="126">
        <f t="shared" si="129"/>
        <v>0.3167508133489646</v>
      </c>
      <c r="GV109" s="6">
        <f>+'Serie Gasto $Corrientes'!HK109*'Serie Gasto Constantes'!$AS$207</f>
        <v>11790449489</v>
      </c>
      <c r="GW109" s="7">
        <f t="shared" si="130"/>
        <v>0.29247742723443987</v>
      </c>
      <c r="GX109" s="6">
        <f>+'Serie Gasto $Corrientes'!HM109*'Serie Gasto Constantes'!$AS$207</f>
        <v>40312340000</v>
      </c>
      <c r="GY109" s="6">
        <f>+'Serie Gasto $Corrientes'!HN109*'Serie Gasto Constantes'!$AS$207</f>
        <v>40312340000</v>
      </c>
      <c r="GZ109" s="6">
        <f>+'Serie Gasto $Corrientes'!HO109*'Serie Gasto Constantes'!$AS$207</f>
        <v>18143274649</v>
      </c>
      <c r="HA109" s="126">
        <f t="shared" si="131"/>
        <v>0.45006751404160611</v>
      </c>
      <c r="HB109" s="6">
        <f>+'Serie Gasto $Corrientes'!HQ109*'Serie Gasto Constantes'!$AS$207</f>
        <v>17069403055</v>
      </c>
      <c r="HC109" s="7">
        <f t="shared" si="132"/>
        <v>0.42342873311249113</v>
      </c>
    </row>
    <row r="110" spans="1:211" x14ac:dyDescent="0.35">
      <c r="A110" s="28" t="s">
        <v>185</v>
      </c>
      <c r="B110" s="5">
        <f>+'Serie Gasto $Corrientes'!B110*'Serie Gasto Constantes'!$V$207</f>
        <v>3646409746.7220707</v>
      </c>
      <c r="C110" s="6">
        <f>+'Serie Gasto $Corrientes'!C110*'Serie Gasto Constantes'!$V$207</f>
        <v>3292296747.0440955</v>
      </c>
      <c r="D110" s="7">
        <f t="shared" si="147"/>
        <v>0.90288721666666671</v>
      </c>
      <c r="E110" s="5">
        <f>+'Serie Gasto $Corrientes'!E110*'Serie Gasto Constantes'!$W$207</f>
        <v>5937349442.9086647</v>
      </c>
      <c r="F110" s="6">
        <f>+'Serie Gasto $Corrientes'!F110*'Serie Gasto Constantes'!$W$207</f>
        <v>5531204636.8712759</v>
      </c>
      <c r="G110" s="7">
        <f t="shared" si="148"/>
        <v>0.93159492970007485</v>
      </c>
      <c r="H110" s="5">
        <f>+'Serie Gasto $Corrientes'!H110*'Serie Gasto Constantes'!$X$207</f>
        <v>7501529320.6362352</v>
      </c>
      <c r="I110" s="6">
        <f>+'Serie Gasto $Corrientes'!I110*'Serie Gasto Constantes'!$X$207</f>
        <v>6866800130.3981323</v>
      </c>
      <c r="J110" s="7">
        <f t="shared" si="149"/>
        <v>0.91538669475142853</v>
      </c>
      <c r="K110" s="5">
        <f>+'Serie Gasto $Corrientes'!K110*'Serie Gasto Constantes'!$Y$207</f>
        <v>7011633212.4020443</v>
      </c>
      <c r="L110" s="6">
        <f>+'Serie Gasto $Corrientes'!L110*'Serie Gasto Constantes'!$Y$207</f>
        <v>6556965750.2459593</v>
      </c>
      <c r="M110" s="7">
        <f t="shared" si="150"/>
        <v>0.93515527005150845</v>
      </c>
      <c r="N110" s="5">
        <f>+'Serie Gasto $Corrientes'!N110*'Serie Gasto Constantes'!$Z$207</f>
        <v>8994531496.0560894</v>
      </c>
      <c r="O110" s="6">
        <f>+'Serie Gasto $Corrientes'!O110*'Serie Gasto Constantes'!$Z$207</f>
        <v>8636186323.7930126</v>
      </c>
      <c r="P110" s="7">
        <f t="shared" si="151"/>
        <v>0.96015966229923111</v>
      </c>
      <c r="Q110" s="5">
        <f>+'Serie Gasto $Corrientes'!Q110*'Serie Gasto Constantes'!$AA$207</f>
        <v>7323681183.7580996</v>
      </c>
      <c r="R110" s="6">
        <f>+'Serie Gasto $Corrientes'!R110*'Serie Gasto Constantes'!$AA$207</f>
        <v>7121390103.9085274</v>
      </c>
      <c r="S110" s="7">
        <f t="shared" si="133"/>
        <v>0.97237849726470915</v>
      </c>
      <c r="T110" s="5">
        <f>+'Serie Gasto $Corrientes'!T110*'Serie Gasto Constantes'!$AB$207</f>
        <v>34886004696.224182</v>
      </c>
      <c r="U110" s="6">
        <f>+'Serie Gasto $Corrientes'!U110*'Serie Gasto Constantes'!$AB$207</f>
        <v>34466837467.8517</v>
      </c>
      <c r="V110" s="7">
        <f t="shared" si="134"/>
        <v>0.98798465940647395</v>
      </c>
      <c r="W110" s="5">
        <f>+'Serie Gasto $Corrientes'!W110*'Serie Gasto Constantes'!$AC$207</f>
        <v>47378362465.603142</v>
      </c>
      <c r="X110" s="6">
        <f>+'Serie Gasto $Corrientes'!X110*'Serie Gasto Constantes'!$AC$207</f>
        <v>47200214727.841469</v>
      </c>
      <c r="Y110" s="7">
        <f t="shared" si="135"/>
        <v>0.99623989246375899</v>
      </c>
      <c r="Z110" s="5">
        <f>+'Serie Gasto $Corrientes'!Z110*'Serie Gasto Constantes'!$AD$207</f>
        <v>40874972605.740059</v>
      </c>
      <c r="AA110" s="6">
        <f>+'Serie Gasto $Corrientes'!AA110*'Serie Gasto Constantes'!$AD$207</f>
        <v>40832255214.700409</v>
      </c>
      <c r="AB110" s="7">
        <f t="shared" si="136"/>
        <v>0.99895492551269249</v>
      </c>
      <c r="AC110" s="5">
        <f>+'Serie Gasto $Corrientes'!AC110*'Serie Gasto Constantes'!$AE$207</f>
        <v>11726323643.522772</v>
      </c>
      <c r="AD110" s="6">
        <f>+'Serie Gasto $Corrientes'!AD110*'Serie Gasto Constantes'!$AE$207</f>
        <v>11719628115.448593</v>
      </c>
      <c r="AE110" s="7">
        <f t="shared" si="137"/>
        <v>0.9994290172881356</v>
      </c>
      <c r="AF110" s="5">
        <f>+'Serie Gasto $Corrientes'!AF110*'Serie Gasto Constantes'!$AF$207</f>
        <v>12572161082.383089</v>
      </c>
      <c r="AG110" s="6">
        <f>+'Serie Gasto $Corrientes'!AG110*'Serie Gasto Constantes'!$AF$207</f>
        <v>12572161082.383089</v>
      </c>
      <c r="AH110" s="6">
        <f>+'Serie Gasto $Corrientes'!AH110*'Serie Gasto Constantes'!$AF$207</f>
        <v>12331142289.273792</v>
      </c>
      <c r="AI110" s="126">
        <f t="shared" si="190"/>
        <v>0.98082916759259253</v>
      </c>
      <c r="AJ110" s="6">
        <f>+'Serie Gasto $Corrientes'!AJ110*'Serie Gasto Constantes'!$AF$207</f>
        <v>12331142289.273792</v>
      </c>
      <c r="AK110" s="7">
        <f t="shared" si="138"/>
        <v>0.98082916759259253</v>
      </c>
      <c r="AL110" s="5">
        <f>+'Serie Gasto $Corrientes'!AL110*'Serie Gasto Constantes'!$AG$207</f>
        <v>22105222243.137253</v>
      </c>
      <c r="AM110" s="6">
        <f>+'Serie Gasto $Corrientes'!AM110*'Serie Gasto Constantes'!$AG$207</f>
        <v>20186670149.019608</v>
      </c>
      <c r="AN110" s="6">
        <f>+'Serie Gasto $Corrientes'!AN110*'Serie Gasto Constantes'!$AG$207</f>
        <v>19475535604.280548</v>
      </c>
      <c r="AO110" s="126">
        <f t="shared" si="195"/>
        <v>0.9647720728832736</v>
      </c>
      <c r="AP110" s="6">
        <f>+'Serie Gasto $Corrientes'!AP110*'Serie Gasto Constantes'!$AG$207</f>
        <v>15722985461.368784</v>
      </c>
      <c r="AQ110" s="7">
        <f t="shared" si="139"/>
        <v>0.77887959456911182</v>
      </c>
      <c r="AR110" s="5">
        <f>+'Serie Gasto $Corrientes'!AR110*'Serie Gasto Constantes'!$AH$207</f>
        <v>27390082068.534012</v>
      </c>
      <c r="AS110" s="6">
        <f>+'Serie Gasto $Corrientes'!AS110*'Serie Gasto Constantes'!$AH$207</f>
        <v>27940835223.063484</v>
      </c>
      <c r="AT110" s="6">
        <f>+'Serie Gasto $Corrientes'!AT110*'Serie Gasto Constantes'!$AH$207</f>
        <v>27060649493.396343</v>
      </c>
      <c r="AU110" s="126">
        <f t="shared" si="196"/>
        <v>0.96849823125757528</v>
      </c>
      <c r="AV110" s="6">
        <f>+'Serie Gasto $Corrientes'!AV110*'Serie Gasto Constantes'!$AH$207</f>
        <v>24949445424.569118</v>
      </c>
      <c r="AW110" s="7">
        <f t="shared" si="140"/>
        <v>0.89293842597714645</v>
      </c>
      <c r="AX110" s="5">
        <f>+'Serie Gasto $Corrientes'!AX110*'Serie Gasto Constantes'!$AI$207</f>
        <v>44935849494.787048</v>
      </c>
      <c r="AY110" s="6">
        <f>+'Serie Gasto $Corrientes'!AY110*'Serie Gasto Constantes'!$AI$207</f>
        <v>45683873008.859116</v>
      </c>
      <c r="AZ110" s="6">
        <f>+'Serie Gasto $Corrientes'!AZ110*'Serie Gasto Constantes'!$AI$207</f>
        <v>43438381818.948532</v>
      </c>
      <c r="BA110" s="126">
        <f t="shared" si="197"/>
        <v>0.95084717993425971</v>
      </c>
      <c r="BB110" s="6">
        <f>+'Serie Gasto $Corrientes'!BB110*'Serie Gasto Constantes'!$AI$207</f>
        <v>38438754126.846596</v>
      </c>
      <c r="BC110" s="7">
        <f t="shared" si="141"/>
        <v>0.84140751637656619</v>
      </c>
      <c r="BD110" s="5">
        <f>+'Serie Gasto $Corrientes'!BD110*'Serie Gasto Constantes'!$AJ$207</f>
        <v>81051811091.000671</v>
      </c>
      <c r="BE110" s="6">
        <f>+'Serie Gasto $Corrientes'!BE110*'Serie Gasto Constantes'!$AJ$207</f>
        <v>81051811091.000671</v>
      </c>
      <c r="BF110" s="6">
        <f>+'Serie Gasto $Corrientes'!BF110*'Serie Gasto Constantes'!$AJ$207</f>
        <v>48072382942.994926</v>
      </c>
      <c r="BG110" s="126">
        <f t="shared" si="198"/>
        <v>0.59310683248054519</v>
      </c>
      <c r="BH110" s="6">
        <f>+'Serie Gasto $Corrientes'!BH110*'Serie Gasto Constantes'!$AJ$207</f>
        <v>42935461985.119545</v>
      </c>
      <c r="BI110" s="7">
        <f t="shared" si="142"/>
        <v>0.52972859467524902</v>
      </c>
      <c r="BJ110" s="5">
        <f>+'Serie Gasto $Corrientes'!BJ110*'Serie Gasto Constantes'!$AK$207</f>
        <v>51439985722.470657</v>
      </c>
      <c r="BK110" s="6">
        <f>+'Serie Gasto $Corrientes'!BK110*'Serie Gasto Constantes'!$AK$207</f>
        <v>51439985722.470657</v>
      </c>
      <c r="BL110" s="6">
        <f>+'Serie Gasto $Corrientes'!BL110*'Serie Gasto Constantes'!$AK$207</f>
        <v>51091274582.11628</v>
      </c>
      <c r="BM110" s="126">
        <f t="shared" si="199"/>
        <v>0.99322101016443232</v>
      </c>
      <c r="BN110" s="6">
        <f>+'Serie Gasto $Corrientes'!BN110*'Serie Gasto Constantes'!$AK$207</f>
        <v>47171546075.158005</v>
      </c>
      <c r="BO110" s="7">
        <f t="shared" si="143"/>
        <v>0.9170209791592524</v>
      </c>
      <c r="BP110" s="5">
        <f>+'Serie Gasto $Corrientes'!BP110*'Serie Gasto Constantes'!$AL$207</f>
        <v>51903367966.894081</v>
      </c>
      <c r="BQ110" s="6">
        <f>+'Serie Gasto $Corrientes'!BQ110*'Serie Gasto Constantes'!$AL$207</f>
        <v>51903367966.894081</v>
      </c>
      <c r="BR110" s="6">
        <f>+'Serie Gasto $Corrientes'!BR110*'Serie Gasto Constantes'!$AL$207</f>
        <v>51725235149.28791</v>
      </c>
      <c r="BS110" s="126">
        <f t="shared" si="200"/>
        <v>0.99656799116157957</v>
      </c>
      <c r="BT110" s="6">
        <f>+'Serie Gasto $Corrientes'!BT110*'Serie Gasto Constantes'!$AL$207</f>
        <v>46152996107.812241</v>
      </c>
      <c r="BU110" s="7">
        <f t="shared" si="144"/>
        <v>0.88921004388868086</v>
      </c>
      <c r="BV110" s="5">
        <f>+'Serie Gasto $Corrientes'!BV110*'Serie Gasto Constantes'!$AM$207</f>
        <v>52563102440.099884</v>
      </c>
      <c r="BW110" s="6">
        <f>+'Serie Gasto $Corrientes'!BW110*'Serie Gasto Constantes'!$AM$207</f>
        <v>52563102440.099884</v>
      </c>
      <c r="BX110" s="6">
        <f>+'Serie Gasto $Corrientes'!BX110*'Serie Gasto Constantes'!$AM$207</f>
        <v>52424556712.933609</v>
      </c>
      <c r="BY110" s="126">
        <f t="shared" si="201"/>
        <v>0.99736420186909325</v>
      </c>
      <c r="BZ110" s="6">
        <f>+'Serie Gasto $Corrientes'!BZ110*'Serie Gasto Constantes'!$AM$207</f>
        <v>46533526356.726204</v>
      </c>
      <c r="CA110" s="7">
        <f t="shared" si="145"/>
        <v>0.88528880900352303</v>
      </c>
      <c r="CB110" s="5">
        <f>+'Serie Gasto $Corrientes'!CB110*'Serie Gasto Constantes'!$AN$207</f>
        <v>54887120650.414558</v>
      </c>
      <c r="CC110" s="6">
        <f>+'Serie Gasto $Corrientes'!CC110*'Serie Gasto Constantes'!$AN$207</f>
        <v>51954870725.770508</v>
      </c>
      <c r="CD110" s="6">
        <f>+'Serie Gasto $Corrientes'!CD110*'Serie Gasto Constantes'!$AN$207</f>
        <v>47143023408.206421</v>
      </c>
      <c r="CE110" s="126">
        <f t="shared" si="202"/>
        <v>0.90738409603669112</v>
      </c>
      <c r="CF110" s="6">
        <f>+'Serie Gasto $Corrientes'!CF110*'Serie Gasto Constantes'!$AN$207</f>
        <v>37698299156.372673</v>
      </c>
      <c r="CG110" s="7">
        <f t="shared" si="97"/>
        <v>0.72559701582846337</v>
      </c>
      <c r="CH110" s="6">
        <f>+'Serie Gasto $Corrientes'!CH110*'Serie Gasto Constantes'!$AO$207</f>
        <v>42741432554.492416</v>
      </c>
      <c r="CI110" s="6">
        <f>+'Serie Gasto $Corrientes'!CI110*'Serie Gasto Constantes'!$AO$207</f>
        <v>42681627713.4189</v>
      </c>
      <c r="CJ110" s="6">
        <f>+'Serie Gasto $Corrientes'!CJ110*'Serie Gasto Constantes'!$AO$207</f>
        <v>42383745183.826637</v>
      </c>
      <c r="CK110" s="126">
        <f t="shared" si="93"/>
        <v>0.99302082545697734</v>
      </c>
      <c r="CL110" s="6">
        <f>+'Serie Gasto $Corrientes'!CL110*'Serie Gasto Constantes'!$AO$207</f>
        <v>35803323403.626755</v>
      </c>
      <c r="CM110" s="7">
        <f t="shared" si="98"/>
        <v>0.83884625122603651</v>
      </c>
      <c r="CN110" s="6">
        <f>+'Serie Gasto $Corrientes'!CN110*'Serie Gasto Constantes'!$AP$207</f>
        <v>38862294278.017609</v>
      </c>
      <c r="CO110" s="6">
        <f>+'Serie Gasto $Corrientes'!CO110*'Serie Gasto Constantes'!$AP$207</f>
        <v>40885018872.854126</v>
      </c>
      <c r="CP110" s="6">
        <f>+'Serie Gasto $Corrientes'!CP110*'Serie Gasto Constantes'!$AP$207</f>
        <v>40105254590.577492</v>
      </c>
      <c r="CQ110" s="126">
        <f t="shared" si="94"/>
        <v>0.98092787275697302</v>
      </c>
      <c r="CR110" s="6">
        <f>+'Serie Gasto $Corrientes'!CR110*'Serie Gasto Constantes'!$AP$207</f>
        <v>36230578134.616554</v>
      </c>
      <c r="CS110" s="7">
        <f t="shared" si="99"/>
        <v>0.88615779406358752</v>
      </c>
      <c r="CT110" s="6">
        <f>+'Serie Gasto $Corrientes'!DC110*'Serie Gasto Constantes'!$AQ$207</f>
        <v>37419016004.532089</v>
      </c>
      <c r="CU110" s="6">
        <f>+'Serie Gasto $Corrientes'!DD110*'Serie Gasto Constantes'!$AQ$207</f>
        <v>38848417317.340691</v>
      </c>
      <c r="CV110" s="6">
        <f>+'Serie Gasto $Corrientes'!DE110*'Serie Gasto Constantes'!$AQ$207</f>
        <v>37773654004.159767</v>
      </c>
      <c r="CW110" s="126">
        <f t="shared" si="191"/>
        <v>0.97233443760651783</v>
      </c>
      <c r="CX110" s="6">
        <f>+'Serie Gasto $Corrientes'!DG110*'Serie Gasto Constantes'!$AQ$207</f>
        <v>33743509245.11483</v>
      </c>
      <c r="CY110" s="7">
        <f t="shared" si="100"/>
        <v>0.86859418157178847</v>
      </c>
      <c r="CZ110" s="6">
        <f>+'Serie Gasto $Corrientes'!DL110*'Serie Gasto Constantes'!$AR$207</f>
        <v>38036918400</v>
      </c>
      <c r="DA110" s="6">
        <f>+'Serie Gasto $Corrientes'!DM110*'Serie Gasto Constantes'!$AR$207</f>
        <v>38036918400</v>
      </c>
      <c r="DB110" s="6">
        <f>+'Serie Gasto $Corrientes'!DN110*'Serie Gasto Constantes'!$AR$207</f>
        <v>368998433.34119999</v>
      </c>
      <c r="DC110" s="126">
        <f t="shared" si="101"/>
        <v>9.7010601505825456E-3</v>
      </c>
      <c r="DD110" s="6">
        <f>+'Serie Gasto $Corrientes'!DP110*'Serie Gasto Constantes'!$AR$207</f>
        <v>2132720.1479999996</v>
      </c>
      <c r="DE110" s="7">
        <f t="shared" si="102"/>
        <v>5.6069740602330169E-5</v>
      </c>
      <c r="DF110" s="6">
        <f>+'Serie Gasto $Corrientes'!DR110*'Serie Gasto Constantes'!$AR$207</f>
        <v>38036918400</v>
      </c>
      <c r="DG110" s="6">
        <f>+'Serie Gasto $Corrientes'!DS110*'Serie Gasto Constantes'!$AR$207</f>
        <v>38036918400</v>
      </c>
      <c r="DH110" s="6">
        <f>+'Serie Gasto $Corrientes'!DT110*'Serie Gasto Constantes'!$AR$207</f>
        <v>1403977802.994</v>
      </c>
      <c r="DI110" s="126">
        <f t="shared" si="103"/>
        <v>3.6910923966805891E-2</v>
      </c>
      <c r="DJ110" s="6">
        <f>+'Serie Gasto $Corrientes'!DV110*'Serie Gasto Constantes'!$AR$207</f>
        <v>211635147.98399997</v>
      </c>
      <c r="DK110" s="7">
        <f t="shared" si="104"/>
        <v>5.5639404264673543E-3</v>
      </c>
      <c r="DL110" s="6">
        <f>+'Serie Gasto $Corrientes'!DX110*'Serie Gasto Constantes'!$AR$207</f>
        <v>38036918400</v>
      </c>
      <c r="DM110" s="6">
        <f>+'Serie Gasto $Corrientes'!DY110*'Serie Gasto Constantes'!$AR$207</f>
        <v>38036918400</v>
      </c>
      <c r="DN110" s="6">
        <f>+'Serie Gasto $Corrientes'!DZ110*'Serie Gasto Constantes'!$AR$207</f>
        <v>28449933473.660397</v>
      </c>
      <c r="DO110" s="126">
        <f t="shared" si="105"/>
        <v>0.74795579322378536</v>
      </c>
      <c r="DP110" s="6">
        <f>+'Serie Gasto $Corrientes'!EB110*'Serie Gasto Constantes'!$AR$207</f>
        <v>2452284190.6991997</v>
      </c>
      <c r="DQ110" s="7">
        <f t="shared" si="106"/>
        <v>6.447115838645856E-2</v>
      </c>
      <c r="DR110" s="6">
        <f>+'Serie Gasto $Corrientes'!ED110*'Serie Gasto Constantes'!$AR$207</f>
        <v>38036918400</v>
      </c>
      <c r="DS110" s="6">
        <f>+'Serie Gasto $Corrientes'!EE110*'Serie Gasto Constantes'!$AR$207</f>
        <v>38036918400</v>
      </c>
      <c r="DT110" s="6">
        <f>+'Serie Gasto $Corrientes'!EF110*'Serie Gasto Constantes'!$AR$207</f>
        <v>30522973080.022797</v>
      </c>
      <c r="DU110" s="126">
        <f t="shared" si="107"/>
        <v>0.80245651761376113</v>
      </c>
      <c r="DV110" s="6">
        <f>+'Serie Gasto $Corrientes'!EH110*'Serie Gasto Constantes'!$AR$207</f>
        <v>5909816113.0943995</v>
      </c>
      <c r="DW110" s="7">
        <f t="shared" si="108"/>
        <v>0.15537052846779512</v>
      </c>
      <c r="DX110" s="6">
        <f>+'Serie Gasto $Corrientes'!EJ110*'Serie Gasto Constantes'!$AR$207</f>
        <v>38036918400</v>
      </c>
      <c r="DY110" s="6">
        <f>+'Serie Gasto $Corrientes'!EK110*'Serie Gasto Constantes'!$AR$207</f>
        <v>38036918400</v>
      </c>
      <c r="DZ110" s="6">
        <f>+'Serie Gasto $Corrientes'!EL110*'Serie Gasto Constantes'!$AR$207</f>
        <v>31300793084.729996</v>
      </c>
      <c r="EA110" s="126">
        <f t="shared" si="109"/>
        <v>0.8229055980710045</v>
      </c>
      <c r="EB110" s="6">
        <f>+'Serie Gasto $Corrientes'!EN110*'Serie Gasto Constantes'!$AR$207</f>
        <v>8634176284.4375992</v>
      </c>
      <c r="EC110" s="7">
        <f t="shared" si="110"/>
        <v>0.22699463173224882</v>
      </c>
      <c r="ED110" s="6">
        <f>+'Serie Gasto $Corrientes'!EP110*'Serie Gasto Constantes'!$AR$207</f>
        <v>38036918400</v>
      </c>
      <c r="EE110" s="6">
        <f>+'Serie Gasto $Corrientes'!EQ110*'Serie Gasto Constantes'!$AR$207</f>
        <v>38036918400</v>
      </c>
      <c r="EF110" s="6">
        <f>+'Serie Gasto $Corrientes'!ER110*'Serie Gasto Constantes'!$AR$207</f>
        <v>31300793084.729996</v>
      </c>
      <c r="EG110" s="126">
        <f t="shared" si="111"/>
        <v>0.8229055980710045</v>
      </c>
      <c r="EH110" s="6">
        <f>+'Serie Gasto $Corrientes'!ET110*'Serie Gasto Constantes'!$AR$207</f>
        <v>12292107335.664</v>
      </c>
      <c r="EI110" s="7">
        <f t="shared" si="112"/>
        <v>0.32316254451527809</v>
      </c>
      <c r="EJ110" s="6">
        <f>+'Serie Gasto $Corrientes'!EV110*'Serie Gasto Constantes'!$AR$207</f>
        <v>38036918400</v>
      </c>
      <c r="EK110" s="6">
        <f>+'Serie Gasto $Corrientes'!EW110*'Serie Gasto Constantes'!$AR$207</f>
        <v>38036918400</v>
      </c>
      <c r="EL110" s="6">
        <f>+'Serie Gasto $Corrientes'!EX110*'Serie Gasto Constantes'!$AR$207</f>
        <v>31894810873.270798</v>
      </c>
      <c r="EM110" s="126">
        <f t="shared" si="113"/>
        <v>0.83852247276874037</v>
      </c>
      <c r="EN110" s="6">
        <f>+'Serie Gasto $Corrientes'!EZ110*'Serie Gasto Constantes'!$AR$207</f>
        <v>15632405240.399998</v>
      </c>
      <c r="EO110" s="7">
        <f t="shared" si="114"/>
        <v>0.41097980325346223</v>
      </c>
      <c r="EP110" s="6">
        <f>+'Serie Gasto $Corrientes'!FB110*'Serie Gasto Constantes'!$AR$207</f>
        <v>38036918400</v>
      </c>
      <c r="EQ110" s="6">
        <f>+'Serie Gasto $Corrientes'!FC110*'Serie Gasto Constantes'!$AR$207</f>
        <v>38036918400</v>
      </c>
      <c r="ER110" s="6">
        <f>+'Serie Gasto $Corrientes'!FD110*'Serie Gasto Constantes'!$AR$207</f>
        <v>34154745031.835999</v>
      </c>
      <c r="ES110" s="126">
        <f t="shared" si="115"/>
        <v>0.89793670119806546</v>
      </c>
      <c r="ET110" s="6">
        <f>+'Serie Gasto $Corrientes'!FF110*'Serie Gasto Constantes'!$AR$207</f>
        <v>19031262501.778797</v>
      </c>
      <c r="EU110" s="7">
        <f t="shared" si="116"/>
        <v>0.50033660197296104</v>
      </c>
      <c r="EV110" s="6">
        <f>+'Serie Gasto $Corrientes'!FH110*'Serie Gasto Constantes'!$AR$207</f>
        <v>38036918400</v>
      </c>
      <c r="EW110" s="6">
        <f>+'Serie Gasto $Corrientes'!FI110*'Serie Gasto Constantes'!$AR$207</f>
        <v>38070008313.635994</v>
      </c>
      <c r="EX110" s="6">
        <f>+'Serie Gasto $Corrientes'!FJ110*'Serie Gasto Constantes'!$AR$207</f>
        <v>34360452529.743599</v>
      </c>
      <c r="EY110" s="126">
        <f t="shared" si="117"/>
        <v>0.90255962769086928</v>
      </c>
      <c r="EZ110" s="6">
        <f>+'Serie Gasto $Corrientes'!FL110*'Serie Gasto Constantes'!$AR$207</f>
        <v>22180720228.492798</v>
      </c>
      <c r="FA110" s="7">
        <f t="shared" si="118"/>
        <v>0.58262977107226066</v>
      </c>
      <c r="FB110" s="6">
        <f>+'Serie Gasto $Corrientes'!FQ110*'Serie Gasto Constantes'!$AR$207</f>
        <v>38036918400</v>
      </c>
      <c r="FC110" s="6">
        <f>+'Serie Gasto $Corrientes'!FR110*'Serie Gasto Constantes'!$AR$207</f>
        <v>38070008313.635994</v>
      </c>
      <c r="FD110" s="6">
        <f>+'Serie Gasto $Corrientes'!FS110*'Serie Gasto Constantes'!$AR$207</f>
        <v>34389070450.659599</v>
      </c>
      <c r="FE110" s="126">
        <f t="shared" si="193"/>
        <v>0.90331134596422069</v>
      </c>
      <c r="FF110" s="6">
        <f>+'Serie Gasto $Corrientes'!FU110*'Serie Gasto Constantes'!$AR$207</f>
        <v>25567707668.755199</v>
      </c>
      <c r="FG110" s="7">
        <f t="shared" si="194"/>
        <v>0.67159711282745649</v>
      </c>
      <c r="FH110" s="6">
        <f>+'Serie Gasto $Corrientes'!FW110*'Serie Gasto Constantes'!$AR$207</f>
        <v>38036918400</v>
      </c>
      <c r="FI110" s="6">
        <f>+'Serie Gasto $Corrientes'!FX110*'Serie Gasto Constantes'!$AR$207</f>
        <v>38070008313.635994</v>
      </c>
      <c r="FJ110" s="6">
        <f>+'Serie Gasto $Corrientes'!FY110*'Serie Gasto Constantes'!$AR$207</f>
        <v>34875308285.485199</v>
      </c>
      <c r="FK110" s="126">
        <f t="shared" si="166"/>
        <v>0.91608354792487634</v>
      </c>
      <c r="FL110" s="6">
        <f>+'Serie Gasto $Corrientes'!GA110*'Serie Gasto Constantes'!$AR$207</f>
        <v>31346555998.196396</v>
      </c>
      <c r="FM110" s="7">
        <f t="shared" si="167"/>
        <v>0.82339241273474117</v>
      </c>
      <c r="FN110" s="6">
        <f>+'Serie Gasto $Corrientes'!GC110*'Serie Gasto Constantes'!$AR$207</f>
        <v>38036918400</v>
      </c>
      <c r="FO110" s="6">
        <f>+'Serie Gasto $Corrientes'!GD110*'Serie Gasto Constantes'!$AR$207</f>
        <v>38070008313.635994</v>
      </c>
      <c r="FP110" s="6">
        <f>+'Serie Gasto $Corrientes'!GE110*'Serie Gasto Constantes'!$AR$207</f>
        <v>37854431418.57</v>
      </c>
      <c r="FQ110" s="126">
        <f t="shared" si="119"/>
        <v>0.99433735623880126</v>
      </c>
      <c r="FR110" s="6">
        <f>+'Serie Gasto $Corrientes'!GG110*'Serie Gasto Constantes'!$AR$207</f>
        <v>34625668639.114799</v>
      </c>
      <c r="FS110" s="7">
        <f t="shared" si="120"/>
        <v>0.90952616437208678</v>
      </c>
      <c r="FT110" s="6">
        <f>+'Serie Gasto $Corrientes'!GI110*'Serie Gasto Constantes'!$AS$207</f>
        <v>41907247000</v>
      </c>
      <c r="FU110" s="6">
        <f>+'Serie Gasto $Corrientes'!GJ110*'Serie Gasto Constantes'!$AS$207</f>
        <v>41907247000</v>
      </c>
      <c r="FV110" s="6">
        <f>+'Serie Gasto $Corrientes'!GK110*'Serie Gasto Constantes'!$AS$207</f>
        <v>1820586838</v>
      </c>
      <c r="FW110" s="126">
        <f t="shared" si="121"/>
        <v>4.3443245937868455E-2</v>
      </c>
      <c r="FX110" s="6">
        <f>+'Serie Gasto $Corrientes'!GM110*'Serie Gasto Constantes'!$AS$207</f>
        <v>1802150</v>
      </c>
      <c r="FY110" s="7">
        <f t="shared" si="122"/>
        <v>4.3003302030314707E-5</v>
      </c>
      <c r="FZ110" s="6">
        <f>+'Serie Gasto $Corrientes'!GO110*'Serie Gasto Constantes'!$AS$207</f>
        <v>41907247000</v>
      </c>
      <c r="GA110" s="6">
        <f>+'Serie Gasto $Corrientes'!GP110*'Serie Gasto Constantes'!$AS$207</f>
        <v>41907247000</v>
      </c>
      <c r="GB110" s="6">
        <f>+'Serie Gasto $Corrientes'!GQ110*'Serie Gasto Constantes'!$AS$207</f>
        <v>15330758929</v>
      </c>
      <c r="GC110" s="126">
        <f t="shared" si="123"/>
        <v>0.36582596153357438</v>
      </c>
      <c r="GD110" s="6">
        <f>+'Serie Gasto $Corrientes'!GS110*'Serie Gasto Constantes'!$AS$207</f>
        <v>177394118</v>
      </c>
      <c r="GE110" s="7">
        <f t="shared" si="124"/>
        <v>4.2330176926200858E-3</v>
      </c>
      <c r="GF110" s="6">
        <f>+'Serie Gasto $Corrientes'!GU110*'Serie Gasto Constantes'!$AS$207</f>
        <v>41907247000</v>
      </c>
      <c r="GG110" s="6">
        <f>+'Serie Gasto $Corrientes'!GV110*'Serie Gasto Constantes'!$AS$207</f>
        <v>41907247000</v>
      </c>
      <c r="GH110" s="6">
        <f>+'Serie Gasto $Corrientes'!GW110*'Serie Gasto Constantes'!$AS$207</f>
        <v>23481035643</v>
      </c>
      <c r="GI110" s="126">
        <f t="shared" si="125"/>
        <v>0.56030966775269209</v>
      </c>
      <c r="GJ110" s="6">
        <f>+'Serie Gasto $Corrientes'!GY110*'Serie Gasto Constantes'!$AS$207</f>
        <v>459394969</v>
      </c>
      <c r="GK110" s="7">
        <f t="shared" si="126"/>
        <v>1.0962184392594436E-2</v>
      </c>
      <c r="GL110" s="6">
        <f>+'Serie Gasto $Corrientes'!HA110*'Serie Gasto Constantes'!$AS$207</f>
        <v>41907247000</v>
      </c>
      <c r="GM110" s="6">
        <f>+'Serie Gasto $Corrientes'!HB110*'Serie Gasto Constantes'!$AS$207</f>
        <v>41907247000</v>
      </c>
      <c r="GN110" s="6">
        <f>+'Serie Gasto $Corrientes'!HC110*'Serie Gasto Constantes'!$AS$207</f>
        <v>29148746744</v>
      </c>
      <c r="GO110" s="126">
        <f t="shared" si="127"/>
        <v>0.69555384404038756</v>
      </c>
      <c r="GP110" s="6">
        <f>+'Serie Gasto $Corrientes'!HE110*'Serie Gasto Constantes'!$AS$207</f>
        <v>3204441742</v>
      </c>
      <c r="GQ110" s="7">
        <f t="shared" si="128"/>
        <v>7.6465097838567156E-2</v>
      </c>
      <c r="GR110" s="6">
        <f>+'Serie Gasto $Corrientes'!HG110*'Serie Gasto Constantes'!$AS$207</f>
        <v>41907247000</v>
      </c>
      <c r="GS110" s="6">
        <f>+'Serie Gasto $Corrientes'!HH110*'Serie Gasto Constantes'!$AS$207</f>
        <v>41907247000</v>
      </c>
      <c r="GT110" s="6">
        <f>+'Serie Gasto $Corrientes'!HI110*'Serie Gasto Constantes'!$AS$207</f>
        <v>31966907635</v>
      </c>
      <c r="GU110" s="126">
        <f t="shared" si="129"/>
        <v>0.76280142274676266</v>
      </c>
      <c r="GV110" s="6">
        <f>+'Serie Gasto $Corrientes'!HK110*'Serie Gasto Constantes'!$AS$207</f>
        <v>6774251783</v>
      </c>
      <c r="GW110" s="7">
        <f t="shared" si="130"/>
        <v>0.16164869486654659</v>
      </c>
      <c r="GX110" s="6">
        <f>+'Serie Gasto $Corrientes'!HM110*'Serie Gasto Constantes'!$AS$207</f>
        <v>41907247000</v>
      </c>
      <c r="GY110" s="6">
        <f>+'Serie Gasto $Corrientes'!HN110*'Serie Gasto Constantes'!$AS$207</f>
        <v>41907247000</v>
      </c>
      <c r="GZ110" s="6">
        <f>+'Serie Gasto $Corrientes'!HO110*'Serie Gasto Constantes'!$AS$207</f>
        <v>33654523700</v>
      </c>
      <c r="HA110" s="126">
        <f t="shared" si="131"/>
        <v>0.80307169067918016</v>
      </c>
      <c r="HB110" s="6">
        <f>+'Serie Gasto $Corrientes'!HQ110*'Serie Gasto Constantes'!$AS$207</f>
        <v>9865595671</v>
      </c>
      <c r="HC110" s="7">
        <f t="shared" si="132"/>
        <v>0.23541502668977515</v>
      </c>
    </row>
    <row r="111" spans="1:211" x14ac:dyDescent="0.35">
      <c r="A111" s="43" t="s">
        <v>57</v>
      </c>
      <c r="B111" s="3">
        <f>+'Serie Gasto $Corrientes'!B111*'Serie Gasto Constantes'!$V$207</f>
        <v>152151867759.84607</v>
      </c>
      <c r="C111" s="1">
        <f>+'Serie Gasto $Corrientes'!C111*'Serie Gasto Constantes'!$V$207</f>
        <v>125852074880.22742</v>
      </c>
      <c r="D111" s="4">
        <f t="shared" si="147"/>
        <v>0.82714774871426622</v>
      </c>
      <c r="E111" s="3">
        <f>+'Serie Gasto $Corrientes'!E111*'Serie Gasto Constantes'!$W$207</f>
        <v>135274779437.55829</v>
      </c>
      <c r="F111" s="1">
        <f>+'Serie Gasto $Corrientes'!F111*'Serie Gasto Constantes'!$W$207</f>
        <v>131990832266.60567</v>
      </c>
      <c r="G111" s="4">
        <f t="shared" si="148"/>
        <v>0.97572387709958552</v>
      </c>
      <c r="H111" s="3">
        <f>+'Serie Gasto $Corrientes'!H111*'Serie Gasto Constantes'!$X$207</f>
        <v>172966379125.94604</v>
      </c>
      <c r="I111" s="1">
        <f>+'Serie Gasto $Corrientes'!I111*'Serie Gasto Constantes'!$X$207</f>
        <v>147200677991.94745</v>
      </c>
      <c r="J111" s="4">
        <f t="shared" si="149"/>
        <v>0.85103636172416364</v>
      </c>
      <c r="K111" s="3">
        <f>+'Serie Gasto $Corrientes'!K111*'Serie Gasto Constantes'!$Y$207</f>
        <v>165875876541.27997</v>
      </c>
      <c r="L111" s="1">
        <f>+'Serie Gasto $Corrientes'!L111*'Serie Gasto Constantes'!$Y$207</f>
        <v>159519355073.19858</v>
      </c>
      <c r="M111" s="4">
        <f t="shared" si="150"/>
        <v>0.96167904820988537</v>
      </c>
      <c r="N111" s="3">
        <f>+'Serie Gasto $Corrientes'!N111*'Serie Gasto Constantes'!$Z$207</f>
        <v>241706663569.70773</v>
      </c>
      <c r="O111" s="1">
        <f>+'Serie Gasto $Corrientes'!O111*'Serie Gasto Constantes'!$Z$207</f>
        <v>233761880243.25745</v>
      </c>
      <c r="P111" s="4">
        <f t="shared" si="151"/>
        <v>0.9671304745631929</v>
      </c>
      <c r="Q111" s="3">
        <f>+'Serie Gasto $Corrientes'!Q111*'Serie Gasto Constantes'!$AA$207</f>
        <v>331406966262.34003</v>
      </c>
      <c r="R111" s="1">
        <f>+'Serie Gasto $Corrientes'!R111*'Serie Gasto Constantes'!$AA$207</f>
        <v>323577771592.52686</v>
      </c>
      <c r="S111" s="4">
        <f t="shared" si="133"/>
        <v>0.9763758898670355</v>
      </c>
      <c r="T111" s="3">
        <f>+'Serie Gasto $Corrientes'!T111*'Serie Gasto Constantes'!$AB$207</f>
        <v>334165938154.25806</v>
      </c>
      <c r="U111" s="1">
        <f>+'Serie Gasto $Corrientes'!U111*'Serie Gasto Constantes'!$AB$207</f>
        <v>315164638291.60406</v>
      </c>
      <c r="V111" s="4">
        <f t="shared" si="134"/>
        <v>0.94313813081127795</v>
      </c>
      <c r="W111" s="3">
        <f>+'Serie Gasto $Corrientes'!W111*'Serie Gasto Constantes'!$AC$207</f>
        <v>436819943693.7984</v>
      </c>
      <c r="X111" s="1">
        <f>+'Serie Gasto $Corrientes'!X111*'Serie Gasto Constantes'!$AC$207</f>
        <v>390867248305.74469</v>
      </c>
      <c r="Y111" s="4">
        <f t="shared" si="135"/>
        <v>0.89480174600208828</v>
      </c>
      <c r="Z111" s="3">
        <f>+'Serie Gasto $Corrientes'!Z111*'Serie Gasto Constantes'!$AD$207</f>
        <v>564569387483.43628</v>
      </c>
      <c r="AA111" s="1">
        <f>+'Serie Gasto $Corrientes'!AA111*'Serie Gasto Constantes'!$AD$207</f>
        <v>530673297984.07141</v>
      </c>
      <c r="AB111" s="4">
        <f t="shared" si="136"/>
        <v>0.93996116287768205</v>
      </c>
      <c r="AC111" s="3">
        <f>+'Serie Gasto $Corrientes'!AC111*'Serie Gasto Constantes'!$AE$207</f>
        <v>545596501425.5932</v>
      </c>
      <c r="AD111" s="1">
        <f>+'Serie Gasto $Corrientes'!AD111*'Serie Gasto Constantes'!$AE$207</f>
        <v>490221437067.5639</v>
      </c>
      <c r="AE111" s="7">
        <f t="shared" si="137"/>
        <v>0.8985054628954926</v>
      </c>
      <c r="AF111" s="5">
        <f>+'Serie Gasto $Corrientes'!AF111*'Serie Gasto Constantes'!$AF$207</f>
        <v>520635333334.2049</v>
      </c>
      <c r="AG111" s="6">
        <f>+'Serie Gasto $Corrientes'!AG111*'Serie Gasto Constantes'!$AF$207</f>
        <v>499623864264.97369</v>
      </c>
      <c r="AH111" s="6">
        <f>+'Serie Gasto $Corrientes'!AH111*'Serie Gasto Constantes'!$AF$207</f>
        <v>381112271855.34442</v>
      </c>
      <c r="AI111" s="126">
        <f t="shared" si="190"/>
        <v>0.76279837516572846</v>
      </c>
      <c r="AJ111" s="6">
        <f>+'Serie Gasto $Corrientes'!AJ111*'Serie Gasto Constantes'!$AF$207</f>
        <v>231933090108.69955</v>
      </c>
      <c r="AK111" s="7">
        <f t="shared" si="138"/>
        <v>0.4642153962159315</v>
      </c>
      <c r="AL111" s="5">
        <f>+'Serie Gasto $Corrientes'!AL111*'Serie Gasto Constantes'!$AG$207</f>
        <v>309781471069.9137</v>
      </c>
      <c r="AM111" s="6">
        <f>+'Serie Gasto $Corrientes'!AM111*'Serie Gasto Constantes'!$AG$207</f>
        <v>312573330928.31104</v>
      </c>
      <c r="AN111" s="6">
        <f>+'Serie Gasto $Corrientes'!AN111*'Serie Gasto Constantes'!$AG$207</f>
        <v>247042038285.96283</v>
      </c>
      <c r="AO111" s="126"/>
      <c r="AP111" s="6">
        <f>+'Serie Gasto $Corrientes'!AP111*'Serie Gasto Constantes'!$AG$207</f>
        <v>156440375421.28452</v>
      </c>
      <c r="AQ111" s="7">
        <f t="shared" si="139"/>
        <v>0.50049175646774624</v>
      </c>
      <c r="AR111" s="5">
        <f>+'Serie Gasto $Corrientes'!AR111*'Serie Gasto Constantes'!$AH$207</f>
        <v>340169171488.05591</v>
      </c>
      <c r="AS111" s="6">
        <f>+'Serie Gasto $Corrientes'!AS111*'Serie Gasto Constantes'!$AH$207</f>
        <v>323357949930.22601</v>
      </c>
      <c r="AT111" s="6">
        <f>+'Serie Gasto $Corrientes'!AT111*'Serie Gasto Constantes'!$AH$207</f>
        <v>291637782036.53809</v>
      </c>
      <c r="AU111" s="126"/>
      <c r="AV111" s="6">
        <f>+'Serie Gasto $Corrientes'!AV111*'Serie Gasto Constantes'!$AH$207</f>
        <v>183461514979.26166</v>
      </c>
      <c r="AW111" s="7">
        <f t="shared" si="140"/>
        <v>0.56736355181262399</v>
      </c>
      <c r="AX111" s="5">
        <f>+'Serie Gasto $Corrientes'!AX111*'Serie Gasto Constantes'!$AI$207</f>
        <v>308581067902.49646</v>
      </c>
      <c r="AY111" s="6">
        <f>+'Serie Gasto $Corrientes'!AY111*'Serie Gasto Constantes'!$AI$207</f>
        <v>308581067902.49646</v>
      </c>
      <c r="AZ111" s="6">
        <f>+'Serie Gasto $Corrientes'!AZ111*'Serie Gasto Constantes'!$AI$207</f>
        <v>268203796180.40433</v>
      </c>
      <c r="BA111" s="126"/>
      <c r="BB111" s="6">
        <f>+'Serie Gasto $Corrientes'!BB111*'Serie Gasto Constantes'!$AI$207</f>
        <v>181507359080.66788</v>
      </c>
      <c r="BC111" s="7">
        <f t="shared" si="141"/>
        <v>0.58819991879093325</v>
      </c>
      <c r="BD111" s="5">
        <f>+'Serie Gasto $Corrientes'!BD111*'Serie Gasto Constantes'!$AJ$207</f>
        <v>365471630530.78107</v>
      </c>
      <c r="BE111" s="6">
        <f>+'Serie Gasto $Corrientes'!BE111*'Serie Gasto Constantes'!$AJ$207</f>
        <v>65282686609.796448</v>
      </c>
      <c r="BF111" s="6">
        <f>+'Serie Gasto $Corrientes'!BF111*'Serie Gasto Constantes'!$AJ$207</f>
        <v>64972563032.918076</v>
      </c>
      <c r="BG111" s="126"/>
      <c r="BH111" s="6">
        <f>+'Serie Gasto $Corrientes'!BH111*'Serie Gasto Constantes'!$AJ$207</f>
        <v>64895115259.341713</v>
      </c>
      <c r="BI111" s="7">
        <f t="shared" si="142"/>
        <v>0.99406318320244225</v>
      </c>
      <c r="BJ111" s="5">
        <f>+'Serie Gasto $Corrientes'!BJ111*'Serie Gasto Constantes'!$AK$207</f>
        <v>5052352254.4046221</v>
      </c>
      <c r="BK111" s="6">
        <f>+'Serie Gasto $Corrientes'!BK111*'Serie Gasto Constantes'!$AK$207</f>
        <v>5052352254.4046221</v>
      </c>
      <c r="BL111" s="6">
        <f>+'Serie Gasto $Corrientes'!BL111*'Serie Gasto Constantes'!$AK$207</f>
        <v>4508917156.7243462</v>
      </c>
      <c r="BM111" s="126"/>
      <c r="BN111" s="6">
        <f>+'Serie Gasto $Corrientes'!BN111*'Serie Gasto Constantes'!$AK$207</f>
        <v>3867166904.522501</v>
      </c>
      <c r="BO111" s="7">
        <f t="shared" si="143"/>
        <v>0.76541909783727358</v>
      </c>
      <c r="BP111" s="5">
        <f>+'Serie Gasto $Corrientes'!BP111*'Serie Gasto Constantes'!$AL$207</f>
        <v>14771251874.495998</v>
      </c>
      <c r="BQ111" s="6">
        <f>+'Serie Gasto $Corrientes'!BQ111*'Serie Gasto Constantes'!$AL$207</f>
        <v>14539566153.216</v>
      </c>
      <c r="BR111" s="6">
        <f>+'Serie Gasto $Corrientes'!BR111*'Serie Gasto Constantes'!$AL$207</f>
        <v>11935896656.071802</v>
      </c>
      <c r="BS111" s="126"/>
      <c r="BT111" s="6">
        <f>+'Serie Gasto $Corrientes'!BT111*'Serie Gasto Constantes'!$AL$207</f>
        <v>8870482563.531002</v>
      </c>
      <c r="BU111" s="7">
        <f t="shared" si="144"/>
        <v>0.61009265820279956</v>
      </c>
      <c r="BV111" s="5"/>
      <c r="BW111" s="6"/>
      <c r="BX111" s="6"/>
      <c r="BY111" s="126"/>
      <c r="BZ111" s="6"/>
      <c r="CA111" s="7" t="e">
        <f t="shared" si="145"/>
        <v>#DIV/0!</v>
      </c>
      <c r="CB111" s="5"/>
      <c r="CC111" s="6"/>
      <c r="CD111" s="6"/>
      <c r="CE111" s="126"/>
      <c r="CF111" s="6"/>
      <c r="CG111" s="7"/>
      <c r="CH111" s="6">
        <f>+'Serie Gasto $Corrientes'!CH111*'Serie Gasto Constantes'!$AO$207</f>
        <v>0</v>
      </c>
      <c r="CI111" s="6"/>
      <c r="CJ111" s="6"/>
      <c r="CK111" s="126"/>
      <c r="CL111" s="6"/>
      <c r="CM111" s="7"/>
      <c r="CN111" s="6">
        <f>+'Serie Gasto $Corrientes'!CN111*'Serie Gasto Constantes'!$AP$207</f>
        <v>0</v>
      </c>
      <c r="CO111" s="6"/>
      <c r="CP111" s="6"/>
      <c r="CQ111" s="126"/>
      <c r="CR111" s="6"/>
      <c r="CS111" s="7"/>
      <c r="CT111" s="6"/>
      <c r="CU111" s="6"/>
      <c r="CV111" s="6"/>
      <c r="CW111" s="126"/>
      <c r="CX111" s="6"/>
      <c r="CY111" s="7"/>
      <c r="CZ111" s="6">
        <f>+'Serie Gasto $Corrientes'!DL111*'Serie Gasto Constantes'!$AR$207</f>
        <v>0</v>
      </c>
      <c r="DA111" s="6">
        <f>+'Serie Gasto $Corrientes'!DM111*'Serie Gasto Constantes'!$AR$207</f>
        <v>0</v>
      </c>
      <c r="DB111" s="6">
        <f>+'Serie Gasto $Corrientes'!DN111*'Serie Gasto Constantes'!$AR$207</f>
        <v>0</v>
      </c>
      <c r="DC111" s="126">
        <f t="shared" si="101"/>
        <v>0</v>
      </c>
      <c r="DD111" s="6">
        <f>+'Serie Gasto $Corrientes'!DP111*'Serie Gasto Constantes'!$AR$207</f>
        <v>0</v>
      </c>
      <c r="DE111" s="7">
        <f t="shared" si="102"/>
        <v>0</v>
      </c>
      <c r="DF111" s="6">
        <f>+'Serie Gasto $Corrientes'!DR111*'Serie Gasto Constantes'!$AR$207</f>
        <v>0</v>
      </c>
      <c r="DG111" s="6">
        <f>+'Serie Gasto $Corrientes'!DS111*'Serie Gasto Constantes'!$AR$207</f>
        <v>0</v>
      </c>
      <c r="DH111" s="6">
        <f>+'Serie Gasto $Corrientes'!DT111*'Serie Gasto Constantes'!$AR$207</f>
        <v>0</v>
      </c>
      <c r="DI111" s="126">
        <f t="shared" si="103"/>
        <v>0</v>
      </c>
      <c r="DJ111" s="6">
        <f>+'Serie Gasto $Corrientes'!DV111*'Serie Gasto Constantes'!$AR$207</f>
        <v>0</v>
      </c>
      <c r="DK111" s="7">
        <f t="shared" si="104"/>
        <v>0</v>
      </c>
      <c r="DL111" s="6">
        <f>+'Serie Gasto $Corrientes'!DX111*'Serie Gasto Constantes'!$AR$207</f>
        <v>0</v>
      </c>
      <c r="DM111" s="6">
        <f>+'Serie Gasto $Corrientes'!DY111*'Serie Gasto Constantes'!$AR$207</f>
        <v>0</v>
      </c>
      <c r="DN111" s="6">
        <f>+'Serie Gasto $Corrientes'!DZ111*'Serie Gasto Constantes'!$AR$207</f>
        <v>0</v>
      </c>
      <c r="DO111" s="126">
        <f t="shared" si="105"/>
        <v>0</v>
      </c>
      <c r="DP111" s="6">
        <f>+'Serie Gasto $Corrientes'!EB111*'Serie Gasto Constantes'!$AR$207</f>
        <v>0</v>
      </c>
      <c r="DQ111" s="7">
        <f t="shared" si="106"/>
        <v>0</v>
      </c>
      <c r="DR111" s="6">
        <f>+'Serie Gasto $Corrientes'!ED111*'Serie Gasto Constantes'!$AR$207</f>
        <v>0</v>
      </c>
      <c r="DS111" s="6">
        <f>+'Serie Gasto $Corrientes'!EE111*'Serie Gasto Constantes'!$AR$207</f>
        <v>0</v>
      </c>
      <c r="DT111" s="6">
        <f>+'Serie Gasto $Corrientes'!EF111*'Serie Gasto Constantes'!$AR$207</f>
        <v>0</v>
      </c>
      <c r="DU111" s="126">
        <f t="shared" si="107"/>
        <v>0</v>
      </c>
      <c r="DV111" s="6">
        <f>+'Serie Gasto $Corrientes'!EH111*'Serie Gasto Constantes'!$AR$207</f>
        <v>0</v>
      </c>
      <c r="DW111" s="7">
        <f t="shared" si="108"/>
        <v>0</v>
      </c>
      <c r="DX111" s="6">
        <f>+'Serie Gasto $Corrientes'!EJ111*'Serie Gasto Constantes'!$AR$207</f>
        <v>0</v>
      </c>
      <c r="DY111" s="6">
        <f>+'Serie Gasto $Corrientes'!EK111*'Serie Gasto Constantes'!$AR$207</f>
        <v>0</v>
      </c>
      <c r="DZ111" s="6">
        <f>+'Serie Gasto $Corrientes'!EL111*'Serie Gasto Constantes'!$AR$207</f>
        <v>0</v>
      </c>
      <c r="EA111" s="126">
        <f t="shared" si="109"/>
        <v>0</v>
      </c>
      <c r="EB111" s="6">
        <f>+'Serie Gasto $Corrientes'!EN111*'Serie Gasto Constantes'!$AR$207</f>
        <v>0</v>
      </c>
      <c r="EC111" s="7">
        <f t="shared" si="110"/>
        <v>0</v>
      </c>
      <c r="ED111" s="6">
        <f>+'Serie Gasto $Corrientes'!EP111*'Serie Gasto Constantes'!$AR$207</f>
        <v>0</v>
      </c>
      <c r="EE111" s="6">
        <f>+'Serie Gasto $Corrientes'!EQ111*'Serie Gasto Constantes'!$AR$207</f>
        <v>0</v>
      </c>
      <c r="EF111" s="6">
        <f>+'Serie Gasto $Corrientes'!ER111*'Serie Gasto Constantes'!$AR$207</f>
        <v>0</v>
      </c>
      <c r="EG111" s="126">
        <f t="shared" si="111"/>
        <v>0</v>
      </c>
      <c r="EH111" s="6">
        <f>+'Serie Gasto $Corrientes'!ET111*'Serie Gasto Constantes'!$AR$207</f>
        <v>0</v>
      </c>
      <c r="EI111" s="7">
        <f t="shared" si="112"/>
        <v>0</v>
      </c>
      <c r="EJ111" s="6">
        <f>+'Serie Gasto $Corrientes'!EV111*'Serie Gasto Constantes'!$AR$207</f>
        <v>0</v>
      </c>
      <c r="EK111" s="6">
        <f>+'Serie Gasto $Corrientes'!EW111*'Serie Gasto Constantes'!$AR$207</f>
        <v>0</v>
      </c>
      <c r="EL111" s="6">
        <f>+'Serie Gasto $Corrientes'!EX111*'Serie Gasto Constantes'!$AR$207</f>
        <v>0</v>
      </c>
      <c r="EM111" s="126">
        <f t="shared" si="113"/>
        <v>0</v>
      </c>
      <c r="EN111" s="6">
        <f>+'Serie Gasto $Corrientes'!EZ111*'Serie Gasto Constantes'!$AR$207</f>
        <v>0</v>
      </c>
      <c r="EO111" s="7">
        <f t="shared" si="114"/>
        <v>0</v>
      </c>
      <c r="EP111" s="6">
        <f>+'Serie Gasto $Corrientes'!FB111*'Serie Gasto Constantes'!$AR$207</f>
        <v>0</v>
      </c>
      <c r="EQ111" s="6">
        <f>+'Serie Gasto $Corrientes'!FC111*'Serie Gasto Constantes'!$AR$207</f>
        <v>0</v>
      </c>
      <c r="ER111" s="6">
        <f>+'Serie Gasto $Corrientes'!FD111*'Serie Gasto Constantes'!$AR$207</f>
        <v>0</v>
      </c>
      <c r="ES111" s="126">
        <f t="shared" si="115"/>
        <v>0</v>
      </c>
      <c r="ET111" s="6">
        <f>+'Serie Gasto $Corrientes'!FF111*'Serie Gasto Constantes'!$AR$207</f>
        <v>0</v>
      </c>
      <c r="EU111" s="7">
        <f t="shared" si="116"/>
        <v>0</v>
      </c>
      <c r="EV111" s="6">
        <f>+'Serie Gasto $Corrientes'!FH111*'Serie Gasto Constantes'!$AR$207</f>
        <v>0</v>
      </c>
      <c r="EW111" s="6">
        <f>+'Serie Gasto $Corrientes'!FI111*'Serie Gasto Constantes'!$AR$207</f>
        <v>0</v>
      </c>
      <c r="EX111" s="6">
        <f>+'Serie Gasto $Corrientes'!FJ111*'Serie Gasto Constantes'!$AR$207</f>
        <v>0</v>
      </c>
      <c r="EY111" s="126">
        <f t="shared" si="117"/>
        <v>0</v>
      </c>
      <c r="EZ111" s="6">
        <f>+'Serie Gasto $Corrientes'!FL111*'Serie Gasto Constantes'!$AR$207</f>
        <v>0</v>
      </c>
      <c r="FA111" s="7">
        <f t="shared" si="118"/>
        <v>0</v>
      </c>
      <c r="FB111" s="6">
        <f>+'Serie Gasto $Corrientes'!FQ111*'Serie Gasto Constantes'!$AR$207</f>
        <v>0</v>
      </c>
      <c r="FC111" s="6">
        <f>+'Serie Gasto $Corrientes'!FR111*'Serie Gasto Constantes'!$AR$207</f>
        <v>0</v>
      </c>
      <c r="FD111" s="6">
        <f>+'Serie Gasto $Corrientes'!FS111*'Serie Gasto Constantes'!$AR$207</f>
        <v>0</v>
      </c>
      <c r="FE111" s="126">
        <f t="shared" si="193"/>
        <v>0</v>
      </c>
      <c r="FF111" s="6">
        <f>+'Serie Gasto $Corrientes'!FU111*'Serie Gasto Constantes'!$AR$207</f>
        <v>0</v>
      </c>
      <c r="FG111" s="7">
        <f t="shared" si="194"/>
        <v>0</v>
      </c>
      <c r="FH111" s="6">
        <f>+'Serie Gasto $Corrientes'!FW111*'Serie Gasto Constantes'!$AR$207</f>
        <v>0</v>
      </c>
      <c r="FI111" s="6">
        <f>+'Serie Gasto $Corrientes'!FX111*'Serie Gasto Constantes'!$AR$207</f>
        <v>0</v>
      </c>
      <c r="FJ111" s="6">
        <f>+'Serie Gasto $Corrientes'!FY111*'Serie Gasto Constantes'!$AR$207</f>
        <v>0</v>
      </c>
      <c r="FK111" s="126">
        <f t="shared" si="166"/>
        <v>0</v>
      </c>
      <c r="FL111" s="6">
        <f>+'Serie Gasto $Corrientes'!GA111*'Serie Gasto Constantes'!$AR$207</f>
        <v>0</v>
      </c>
      <c r="FM111" s="7">
        <f t="shared" si="167"/>
        <v>0</v>
      </c>
      <c r="FN111" s="6">
        <f>+'Serie Gasto $Corrientes'!GC111*'Serie Gasto Constantes'!$AR$207</f>
        <v>0</v>
      </c>
      <c r="FO111" s="6">
        <f>+'Serie Gasto $Corrientes'!GD111*'Serie Gasto Constantes'!$AR$207</f>
        <v>0</v>
      </c>
      <c r="FP111" s="6">
        <f>+'Serie Gasto $Corrientes'!GE111*'Serie Gasto Constantes'!$AR$207</f>
        <v>0</v>
      </c>
      <c r="FQ111" s="126">
        <f t="shared" si="119"/>
        <v>0</v>
      </c>
      <c r="FR111" s="6">
        <f>+'Serie Gasto $Corrientes'!GG111*'Serie Gasto Constantes'!$AR$207</f>
        <v>0</v>
      </c>
      <c r="FS111" s="7">
        <f t="shared" si="120"/>
        <v>0</v>
      </c>
      <c r="FT111" s="6">
        <f>+'Serie Gasto $Corrientes'!GI111*'Serie Gasto Constantes'!$AS$207</f>
        <v>0</v>
      </c>
      <c r="FU111" s="6">
        <f>+'Serie Gasto $Corrientes'!GJ111*'Serie Gasto Constantes'!$AS$207</f>
        <v>0</v>
      </c>
      <c r="FV111" s="6">
        <f>+'Serie Gasto $Corrientes'!GK111*'Serie Gasto Constantes'!$AS$207</f>
        <v>0</v>
      </c>
      <c r="FW111" s="126">
        <f t="shared" si="121"/>
        <v>0</v>
      </c>
      <c r="FX111" s="6">
        <f>+'Serie Gasto $Corrientes'!GM111*'Serie Gasto Constantes'!$AS$207</f>
        <v>0</v>
      </c>
      <c r="FY111" s="7">
        <f t="shared" si="122"/>
        <v>0</v>
      </c>
      <c r="FZ111" s="6">
        <f>+'Serie Gasto $Corrientes'!GO111*'Serie Gasto Constantes'!$AS$207</f>
        <v>0</v>
      </c>
      <c r="GA111" s="6">
        <f>+'Serie Gasto $Corrientes'!GP111*'Serie Gasto Constantes'!$AS$207</f>
        <v>0</v>
      </c>
      <c r="GB111" s="6">
        <f>+'Serie Gasto $Corrientes'!GQ111*'Serie Gasto Constantes'!$AS$207</f>
        <v>0</v>
      </c>
      <c r="GC111" s="126">
        <f t="shared" si="123"/>
        <v>0</v>
      </c>
      <c r="GD111" s="6">
        <f>+'Serie Gasto $Corrientes'!GS111*'Serie Gasto Constantes'!$AS$207</f>
        <v>0</v>
      </c>
      <c r="GE111" s="7">
        <f t="shared" si="124"/>
        <v>0</v>
      </c>
      <c r="GF111" s="6">
        <f>+'Serie Gasto $Corrientes'!GU111*'Serie Gasto Constantes'!$AS$207</f>
        <v>0</v>
      </c>
      <c r="GG111" s="6">
        <f>+'Serie Gasto $Corrientes'!GV111*'Serie Gasto Constantes'!$AS$207</f>
        <v>0</v>
      </c>
      <c r="GH111" s="6">
        <f>+'Serie Gasto $Corrientes'!GW111*'Serie Gasto Constantes'!$AS$207</f>
        <v>0</v>
      </c>
      <c r="GI111" s="126">
        <f t="shared" si="125"/>
        <v>0</v>
      </c>
      <c r="GJ111" s="6">
        <f>+'Serie Gasto $Corrientes'!GY111*'Serie Gasto Constantes'!$AS$207</f>
        <v>0</v>
      </c>
      <c r="GK111" s="7">
        <f t="shared" si="126"/>
        <v>0</v>
      </c>
      <c r="GL111" s="6">
        <f>+'Serie Gasto $Corrientes'!HA111*'Serie Gasto Constantes'!$AS$207</f>
        <v>0</v>
      </c>
      <c r="GM111" s="6">
        <f>+'Serie Gasto $Corrientes'!HB111*'Serie Gasto Constantes'!$AS$207</f>
        <v>0</v>
      </c>
      <c r="GN111" s="6">
        <f>+'Serie Gasto $Corrientes'!HC111*'Serie Gasto Constantes'!$AS$207</f>
        <v>0</v>
      </c>
      <c r="GO111" s="126">
        <f t="shared" si="127"/>
        <v>0</v>
      </c>
      <c r="GP111" s="6">
        <f>+'Serie Gasto $Corrientes'!HE111*'Serie Gasto Constantes'!$AS$207</f>
        <v>0</v>
      </c>
      <c r="GQ111" s="7">
        <f t="shared" si="128"/>
        <v>0</v>
      </c>
      <c r="GR111" s="6">
        <f>+'Serie Gasto $Corrientes'!HG111*'Serie Gasto Constantes'!$AS$207</f>
        <v>0</v>
      </c>
      <c r="GS111" s="6">
        <f>+'Serie Gasto $Corrientes'!HH111*'Serie Gasto Constantes'!$AS$207</f>
        <v>0</v>
      </c>
      <c r="GT111" s="6">
        <f>+'Serie Gasto $Corrientes'!HI111*'Serie Gasto Constantes'!$AS$207</f>
        <v>0</v>
      </c>
      <c r="GU111" s="126">
        <f t="shared" si="129"/>
        <v>0</v>
      </c>
      <c r="GV111" s="6">
        <f>+'Serie Gasto $Corrientes'!HK111*'Serie Gasto Constantes'!$AS$207</f>
        <v>0</v>
      </c>
      <c r="GW111" s="7">
        <f t="shared" si="130"/>
        <v>0</v>
      </c>
      <c r="GX111" s="6">
        <f>+'Serie Gasto $Corrientes'!HM111*'Serie Gasto Constantes'!$AS$207</f>
        <v>0</v>
      </c>
      <c r="GY111" s="6">
        <f>+'Serie Gasto $Corrientes'!HN111*'Serie Gasto Constantes'!$AS$207</f>
        <v>0</v>
      </c>
      <c r="GZ111" s="6">
        <f>+'Serie Gasto $Corrientes'!HO111*'Serie Gasto Constantes'!$AS$207</f>
        <v>0</v>
      </c>
      <c r="HA111" s="126">
        <f t="shared" si="131"/>
        <v>0</v>
      </c>
      <c r="HB111" s="6">
        <f>+'Serie Gasto $Corrientes'!HQ111*'Serie Gasto Constantes'!$AS$207</f>
        <v>0</v>
      </c>
      <c r="HC111" s="7">
        <f t="shared" si="132"/>
        <v>0</v>
      </c>
    </row>
    <row r="112" spans="1:211" x14ac:dyDescent="0.35">
      <c r="A112" s="28" t="s">
        <v>76</v>
      </c>
      <c r="B112" s="5">
        <f>+'Serie Gasto $Corrientes'!B112*'Serie Gasto Constantes'!$V$207</f>
        <v>5013813401.7428474</v>
      </c>
      <c r="C112" s="6">
        <f>+'Serie Gasto $Corrientes'!C112*'Serie Gasto Constantes'!$V$207</f>
        <v>4831261935.4073048</v>
      </c>
      <c r="D112" s="7">
        <f t="shared" si="147"/>
        <v>0.96359029510909078</v>
      </c>
      <c r="E112" s="5">
        <f>+'Serie Gasto $Corrientes'!E112*'Serie Gasto Constantes'!$W$207</f>
        <v>4459910204.5195446</v>
      </c>
      <c r="F112" s="6">
        <f>+'Serie Gasto $Corrientes'!F112*'Serie Gasto Constantes'!$W$207</f>
        <v>4382234050.489768</v>
      </c>
      <c r="G112" s="7">
        <f t="shared" si="148"/>
        <v>0.98258347131046231</v>
      </c>
      <c r="H112" s="5">
        <f>+'Serie Gasto $Corrientes'!H112*'Serie Gasto Constantes'!$X$207</f>
        <v>4842441908.746562</v>
      </c>
      <c r="I112" s="6">
        <f>+'Serie Gasto $Corrientes'!I112*'Serie Gasto Constantes'!$X$207</f>
        <v>4370040876.4821844</v>
      </c>
      <c r="J112" s="7">
        <f t="shared" si="149"/>
        <v>0.90244569967662125</v>
      </c>
      <c r="K112" s="5">
        <f>+'Serie Gasto $Corrientes'!K112*'Serie Gasto Constantes'!$Y$207</f>
        <v>4758223058.660284</v>
      </c>
      <c r="L112" s="6">
        <f>+'Serie Gasto $Corrientes'!L112*'Serie Gasto Constantes'!$Y$207</f>
        <v>4513566196.830513</v>
      </c>
      <c r="M112" s="7">
        <f t="shared" si="150"/>
        <v>0.94858230502992513</v>
      </c>
      <c r="N112" s="5">
        <f>+'Serie Gasto $Corrientes'!N112*'Serie Gasto Constantes'!$Z$207</f>
        <v>4793939431.5317612</v>
      </c>
      <c r="O112" s="6">
        <f>+'Serie Gasto $Corrientes'!O112*'Serie Gasto Constantes'!$Z$207</f>
        <v>4646401517.6631451</v>
      </c>
      <c r="P112" s="7">
        <f t="shared" si="151"/>
        <v>0.96922407636229257</v>
      </c>
      <c r="Q112" s="5">
        <f>+'Serie Gasto $Corrientes'!Q112*'Serie Gasto Constantes'!$AA$207</f>
        <v>10298142928.333439</v>
      </c>
      <c r="R112" s="6">
        <f>+'Serie Gasto $Corrientes'!R112*'Serie Gasto Constantes'!$AA$207</f>
        <v>8140600672.3815594</v>
      </c>
      <c r="S112" s="7">
        <f t="shared" si="133"/>
        <v>0.79049210416221738</v>
      </c>
      <c r="T112" s="5">
        <f>+'Serie Gasto $Corrientes'!T112*'Serie Gasto Constantes'!$AB$207</f>
        <v>11176389799.045954</v>
      </c>
      <c r="U112" s="6">
        <f>+'Serie Gasto $Corrientes'!U112*'Serie Gasto Constantes'!$AB$207</f>
        <v>10377377076.152815</v>
      </c>
      <c r="V112" s="7">
        <f t="shared" si="134"/>
        <v>0.92850887117758318</v>
      </c>
      <c r="W112" s="5">
        <f>+'Serie Gasto $Corrientes'!W112*'Serie Gasto Constantes'!$AC$207</f>
        <v>12041310903.118002</v>
      </c>
      <c r="X112" s="6">
        <f>+'Serie Gasto $Corrientes'!X112*'Serie Gasto Constantes'!$AC$207</f>
        <v>11281475199.802359</v>
      </c>
      <c r="Y112" s="7">
        <f t="shared" si="135"/>
        <v>0.93689759284274521</v>
      </c>
      <c r="Z112" s="5">
        <f>+'Serie Gasto $Corrientes'!Z112*'Serie Gasto Constantes'!$AD$207</f>
        <v>12167829327.750795</v>
      </c>
      <c r="AA112" s="6">
        <f>+'Serie Gasto $Corrientes'!AA112*'Serie Gasto Constantes'!$AD$207</f>
        <v>11603997462.980745</v>
      </c>
      <c r="AB112" s="7">
        <f t="shared" si="136"/>
        <v>0.95366208305666023</v>
      </c>
      <c r="AC112" s="5">
        <f>+'Serie Gasto $Corrientes'!AC112*'Serie Gasto Constantes'!$AE$207</f>
        <v>12107752860.145147</v>
      </c>
      <c r="AD112" s="6">
        <f>+'Serie Gasto $Corrientes'!AD112*'Serie Gasto Constantes'!$AE$207</f>
        <v>11619138792.706705</v>
      </c>
      <c r="AE112" s="7">
        <f t="shared" si="137"/>
        <v>0.95964452916388776</v>
      </c>
      <c r="AF112" s="5">
        <f>+'Serie Gasto $Corrientes'!AF112*'Serie Gasto Constantes'!$AF$207</f>
        <v>12559410427.655708</v>
      </c>
      <c r="AG112" s="6">
        <f>+'Serie Gasto $Corrientes'!AG112*'Serie Gasto Constantes'!$AF$207</f>
        <v>13093527545.088684</v>
      </c>
      <c r="AH112" s="6">
        <f>+'Serie Gasto $Corrientes'!AH112*'Serie Gasto Constantes'!$AF$207</f>
        <v>11886875496.874136</v>
      </c>
      <c r="AI112" s="126">
        <f t="shared" si="190"/>
        <v>0.9078436239539468</v>
      </c>
      <c r="AJ112" s="6">
        <f>+'Serie Gasto $Corrientes'!AJ112*'Serie Gasto Constantes'!$AF$207</f>
        <v>10739976701.053743</v>
      </c>
      <c r="AK112" s="7">
        <f t="shared" si="138"/>
        <v>0.82025081965648394</v>
      </c>
      <c r="AL112" s="5">
        <f>+'Serie Gasto $Corrientes'!AL112*'Serie Gasto Constantes'!$AG$207</f>
        <v>11084333847.513725</v>
      </c>
      <c r="AM112" s="6">
        <f>+'Serie Gasto $Corrientes'!AM112*'Serie Gasto Constantes'!$AG$207</f>
        <v>11249453898.357851</v>
      </c>
      <c r="AN112" s="6">
        <f>+'Serie Gasto $Corrientes'!AN112*'Serie Gasto Constantes'!$AG$207</f>
        <v>11115370514.075905</v>
      </c>
      <c r="AO112" s="126"/>
      <c r="AP112" s="6">
        <f>+'Serie Gasto $Corrientes'!AP112*'Serie Gasto Constantes'!$AG$207</f>
        <v>9946132120.9170513</v>
      </c>
      <c r="AQ112" s="7">
        <f t="shared" si="139"/>
        <v>0.8841435513922099</v>
      </c>
      <c r="AR112" s="5">
        <f>+'Serie Gasto $Corrientes'!AR112*'Serie Gasto Constantes'!$AH$207</f>
        <v>15021114313.052893</v>
      </c>
      <c r="AS112" s="6">
        <f>+'Serie Gasto $Corrientes'!AS112*'Serie Gasto Constantes'!$AH$207</f>
        <v>17775362694.282429</v>
      </c>
      <c r="AT112" s="6">
        <f>+'Serie Gasto $Corrientes'!AT112*'Serie Gasto Constantes'!$AH$207</f>
        <v>16161044403.139799</v>
      </c>
      <c r="AU112" s="126"/>
      <c r="AV112" s="6">
        <f>+'Serie Gasto $Corrientes'!AV112*'Serie Gasto Constantes'!$AH$207</f>
        <v>11174931359.338428</v>
      </c>
      <c r="AW112" s="7">
        <f t="shared" si="140"/>
        <v>0.6286752935248362</v>
      </c>
      <c r="AX112" s="5">
        <f>+'Serie Gasto $Corrientes'!AX112*'Serie Gasto Constantes'!$AI$207</f>
        <v>20942444795.44368</v>
      </c>
      <c r="AY112" s="6">
        <f>+'Serie Gasto $Corrientes'!AY112*'Serie Gasto Constantes'!$AI$207</f>
        <v>20942444795.44368</v>
      </c>
      <c r="AZ112" s="6">
        <f>+'Serie Gasto $Corrientes'!AZ112*'Serie Gasto Constantes'!$AI$207</f>
        <v>15173808813.265032</v>
      </c>
      <c r="BA112" s="126"/>
      <c r="BB112" s="6">
        <f>+'Serie Gasto $Corrientes'!BB112*'Serie Gasto Constantes'!$AI$207</f>
        <v>13541383202.566235</v>
      </c>
      <c r="BC112" s="7">
        <f t="shared" si="141"/>
        <v>0.64659992349662776</v>
      </c>
      <c r="BD112" s="5">
        <f>+'Serie Gasto $Corrientes'!BD112*'Serie Gasto Constantes'!$AJ$207</f>
        <v>22244317869.31105</v>
      </c>
      <c r="BE112" s="6">
        <f>+'Serie Gasto $Corrientes'!BE112*'Serie Gasto Constantes'!$AJ$207</f>
        <v>15096679721.655493</v>
      </c>
      <c r="BF112" s="6">
        <f>+'Serie Gasto $Corrientes'!BF112*'Serie Gasto Constantes'!$AJ$207</f>
        <v>14786556144.777122</v>
      </c>
      <c r="BG112" s="126"/>
      <c r="BH112" s="6">
        <f>+'Serie Gasto $Corrientes'!BH112*'Serie Gasto Constantes'!$AJ$207</f>
        <v>14709108371.200758</v>
      </c>
      <c r="BI112" s="7">
        <f t="shared" si="142"/>
        <v>0.97432737809898806</v>
      </c>
      <c r="BJ112" s="5">
        <f>+'Serie Gasto $Corrientes'!BJ112*'Serie Gasto Constantes'!$AK$207</f>
        <v>5052352254.4046221</v>
      </c>
      <c r="BK112" s="6">
        <f>+'Serie Gasto $Corrientes'!BK112*'Serie Gasto Constantes'!$AK$207</f>
        <v>5052352254.4046221</v>
      </c>
      <c r="BL112" s="6">
        <f>+'Serie Gasto $Corrientes'!BL112*'Serie Gasto Constantes'!$AK$207</f>
        <v>4508917156.7243462</v>
      </c>
      <c r="BM112" s="126"/>
      <c r="BN112" s="6">
        <f>+'Serie Gasto $Corrientes'!BN112*'Serie Gasto Constantes'!$AK$207</f>
        <v>3867166904.522501</v>
      </c>
      <c r="BO112" s="7">
        <f t="shared" si="143"/>
        <v>0.76541909783727358</v>
      </c>
      <c r="BP112" s="5">
        <f>+'Serie Gasto $Corrientes'!BP112*'Serie Gasto Constantes'!$AL$207</f>
        <v>14771251874.495998</v>
      </c>
      <c r="BQ112" s="6">
        <f>+'Serie Gasto $Corrientes'!BQ112*'Serie Gasto Constantes'!$AL$207</f>
        <v>14539566153.216</v>
      </c>
      <c r="BR112" s="6">
        <f>+'Serie Gasto $Corrientes'!BR112*'Serie Gasto Constantes'!$AL$207</f>
        <v>11935896656.071802</v>
      </c>
      <c r="BS112" s="126"/>
      <c r="BT112" s="6">
        <f>+'Serie Gasto $Corrientes'!BT112*'Serie Gasto Constantes'!$AL$207</f>
        <v>8870482563.531002</v>
      </c>
      <c r="BU112" s="7">
        <f t="shared" si="144"/>
        <v>0.61009265820279956</v>
      </c>
      <c r="BV112" s="5"/>
      <c r="BW112" s="6"/>
      <c r="BX112" s="6"/>
      <c r="BY112" s="126"/>
      <c r="BZ112" s="6"/>
      <c r="CA112" s="7" t="e">
        <f t="shared" si="145"/>
        <v>#DIV/0!</v>
      </c>
      <c r="CB112" s="5"/>
      <c r="CC112" s="6"/>
      <c r="CD112" s="6"/>
      <c r="CE112" s="126"/>
      <c r="CF112" s="6"/>
      <c r="CG112" s="7"/>
      <c r="CH112" s="6">
        <f>+'Serie Gasto $Corrientes'!CH112*'Serie Gasto Constantes'!$AO$207</f>
        <v>0</v>
      </c>
      <c r="CI112" s="6"/>
      <c r="CJ112" s="6"/>
      <c r="CK112" s="126"/>
      <c r="CL112" s="6"/>
      <c r="CM112" s="7"/>
      <c r="CN112" s="6">
        <f>+'Serie Gasto $Corrientes'!CN112*'Serie Gasto Constantes'!$AP$207</f>
        <v>0</v>
      </c>
      <c r="CO112" s="6"/>
      <c r="CP112" s="6"/>
      <c r="CQ112" s="126"/>
      <c r="CR112" s="6"/>
      <c r="CS112" s="7"/>
      <c r="CT112" s="6"/>
      <c r="CU112" s="6"/>
      <c r="CV112" s="6"/>
      <c r="CW112" s="126"/>
      <c r="CX112" s="6"/>
      <c r="CY112" s="7"/>
      <c r="CZ112" s="6">
        <f>+'Serie Gasto $Corrientes'!DL112*'Serie Gasto Constantes'!$AR$207</f>
        <v>0</v>
      </c>
      <c r="DA112" s="6">
        <f>+'Serie Gasto $Corrientes'!DM112*'Serie Gasto Constantes'!$AR$207</f>
        <v>0</v>
      </c>
      <c r="DB112" s="6">
        <f>+'Serie Gasto $Corrientes'!DN112*'Serie Gasto Constantes'!$AR$207</f>
        <v>0</v>
      </c>
      <c r="DC112" s="126">
        <f t="shared" si="101"/>
        <v>0</v>
      </c>
      <c r="DD112" s="6">
        <f>+'Serie Gasto $Corrientes'!DP112*'Serie Gasto Constantes'!$AR$207</f>
        <v>0</v>
      </c>
      <c r="DE112" s="7">
        <f t="shared" si="102"/>
        <v>0</v>
      </c>
      <c r="DF112" s="6">
        <f>+'Serie Gasto $Corrientes'!DR112*'Serie Gasto Constantes'!$AR$207</f>
        <v>0</v>
      </c>
      <c r="DG112" s="6">
        <f>+'Serie Gasto $Corrientes'!DS112*'Serie Gasto Constantes'!$AR$207</f>
        <v>0</v>
      </c>
      <c r="DH112" s="6">
        <f>+'Serie Gasto $Corrientes'!DT112*'Serie Gasto Constantes'!$AR$207</f>
        <v>0</v>
      </c>
      <c r="DI112" s="126">
        <f t="shared" si="103"/>
        <v>0</v>
      </c>
      <c r="DJ112" s="6">
        <f>+'Serie Gasto $Corrientes'!DV112*'Serie Gasto Constantes'!$AR$207</f>
        <v>0</v>
      </c>
      <c r="DK112" s="7">
        <f t="shared" si="104"/>
        <v>0</v>
      </c>
      <c r="DL112" s="6">
        <f>+'Serie Gasto $Corrientes'!DX112*'Serie Gasto Constantes'!$AR$207</f>
        <v>0</v>
      </c>
      <c r="DM112" s="6">
        <f>+'Serie Gasto $Corrientes'!DY112*'Serie Gasto Constantes'!$AR$207</f>
        <v>0</v>
      </c>
      <c r="DN112" s="6">
        <f>+'Serie Gasto $Corrientes'!DZ112*'Serie Gasto Constantes'!$AR$207</f>
        <v>0</v>
      </c>
      <c r="DO112" s="126">
        <f t="shared" si="105"/>
        <v>0</v>
      </c>
      <c r="DP112" s="6">
        <f>+'Serie Gasto $Corrientes'!EB112*'Serie Gasto Constantes'!$AR$207</f>
        <v>0</v>
      </c>
      <c r="DQ112" s="7">
        <f t="shared" si="106"/>
        <v>0</v>
      </c>
      <c r="DR112" s="6">
        <f>+'Serie Gasto $Corrientes'!ED112*'Serie Gasto Constantes'!$AR$207</f>
        <v>0</v>
      </c>
      <c r="DS112" s="6">
        <f>+'Serie Gasto $Corrientes'!EE112*'Serie Gasto Constantes'!$AR$207</f>
        <v>0</v>
      </c>
      <c r="DT112" s="6">
        <f>+'Serie Gasto $Corrientes'!EF112*'Serie Gasto Constantes'!$AR$207</f>
        <v>0</v>
      </c>
      <c r="DU112" s="126">
        <f t="shared" si="107"/>
        <v>0</v>
      </c>
      <c r="DV112" s="6">
        <f>+'Serie Gasto $Corrientes'!EH112*'Serie Gasto Constantes'!$AR$207</f>
        <v>0</v>
      </c>
      <c r="DW112" s="7">
        <f t="shared" si="108"/>
        <v>0</v>
      </c>
      <c r="DX112" s="6">
        <f>+'Serie Gasto $Corrientes'!EJ112*'Serie Gasto Constantes'!$AR$207</f>
        <v>0</v>
      </c>
      <c r="DY112" s="6">
        <f>+'Serie Gasto $Corrientes'!EK112*'Serie Gasto Constantes'!$AR$207</f>
        <v>0</v>
      </c>
      <c r="DZ112" s="6">
        <f>+'Serie Gasto $Corrientes'!EL112*'Serie Gasto Constantes'!$AR$207</f>
        <v>0</v>
      </c>
      <c r="EA112" s="126">
        <f t="shared" si="109"/>
        <v>0</v>
      </c>
      <c r="EB112" s="6">
        <f>+'Serie Gasto $Corrientes'!EN112*'Serie Gasto Constantes'!$AR$207</f>
        <v>0</v>
      </c>
      <c r="EC112" s="7">
        <f t="shared" si="110"/>
        <v>0</v>
      </c>
      <c r="ED112" s="6">
        <f>+'Serie Gasto $Corrientes'!EP112*'Serie Gasto Constantes'!$AR$207</f>
        <v>0</v>
      </c>
      <c r="EE112" s="6">
        <f>+'Serie Gasto $Corrientes'!EQ112*'Serie Gasto Constantes'!$AR$207</f>
        <v>0</v>
      </c>
      <c r="EF112" s="6">
        <f>+'Serie Gasto $Corrientes'!ER112*'Serie Gasto Constantes'!$AR$207</f>
        <v>0</v>
      </c>
      <c r="EG112" s="126">
        <f t="shared" si="111"/>
        <v>0</v>
      </c>
      <c r="EH112" s="6">
        <f>+'Serie Gasto $Corrientes'!ET112*'Serie Gasto Constantes'!$AR$207</f>
        <v>0</v>
      </c>
      <c r="EI112" s="7">
        <f t="shared" si="112"/>
        <v>0</v>
      </c>
      <c r="EJ112" s="6">
        <f>+'Serie Gasto $Corrientes'!EV112*'Serie Gasto Constantes'!$AR$207</f>
        <v>0</v>
      </c>
      <c r="EK112" s="6">
        <f>+'Serie Gasto $Corrientes'!EW112*'Serie Gasto Constantes'!$AR$207</f>
        <v>0</v>
      </c>
      <c r="EL112" s="6">
        <f>+'Serie Gasto $Corrientes'!EX112*'Serie Gasto Constantes'!$AR$207</f>
        <v>0</v>
      </c>
      <c r="EM112" s="126">
        <f t="shared" si="113"/>
        <v>0</v>
      </c>
      <c r="EN112" s="6">
        <f>+'Serie Gasto $Corrientes'!EZ112*'Serie Gasto Constantes'!$AR$207</f>
        <v>0</v>
      </c>
      <c r="EO112" s="7">
        <f t="shared" si="114"/>
        <v>0</v>
      </c>
      <c r="EP112" s="6">
        <f>+'Serie Gasto $Corrientes'!FB112*'Serie Gasto Constantes'!$AR$207</f>
        <v>0</v>
      </c>
      <c r="EQ112" s="6">
        <f>+'Serie Gasto $Corrientes'!FC112*'Serie Gasto Constantes'!$AR$207</f>
        <v>0</v>
      </c>
      <c r="ER112" s="6">
        <f>+'Serie Gasto $Corrientes'!FD112*'Serie Gasto Constantes'!$AR$207</f>
        <v>0</v>
      </c>
      <c r="ES112" s="126">
        <f t="shared" si="115"/>
        <v>0</v>
      </c>
      <c r="ET112" s="6">
        <f>+'Serie Gasto $Corrientes'!FF112*'Serie Gasto Constantes'!$AR$207</f>
        <v>0</v>
      </c>
      <c r="EU112" s="7">
        <f t="shared" si="116"/>
        <v>0</v>
      </c>
      <c r="EV112" s="6">
        <f>+'Serie Gasto $Corrientes'!FH112*'Serie Gasto Constantes'!$AR$207</f>
        <v>0</v>
      </c>
      <c r="EW112" s="6">
        <f>+'Serie Gasto $Corrientes'!FI112*'Serie Gasto Constantes'!$AR$207</f>
        <v>0</v>
      </c>
      <c r="EX112" s="6">
        <f>+'Serie Gasto $Corrientes'!FJ112*'Serie Gasto Constantes'!$AR$207</f>
        <v>0</v>
      </c>
      <c r="EY112" s="126">
        <f t="shared" si="117"/>
        <v>0</v>
      </c>
      <c r="EZ112" s="6">
        <f>+'Serie Gasto $Corrientes'!FL112*'Serie Gasto Constantes'!$AR$207</f>
        <v>0</v>
      </c>
      <c r="FA112" s="7">
        <f t="shared" si="118"/>
        <v>0</v>
      </c>
      <c r="FB112" s="6">
        <f>+'Serie Gasto $Corrientes'!FQ112*'Serie Gasto Constantes'!$AR$207</f>
        <v>0</v>
      </c>
      <c r="FC112" s="6">
        <f>+'Serie Gasto $Corrientes'!FR112*'Serie Gasto Constantes'!$AR$207</f>
        <v>0</v>
      </c>
      <c r="FD112" s="6">
        <f>+'Serie Gasto $Corrientes'!FS112*'Serie Gasto Constantes'!$AR$207</f>
        <v>0</v>
      </c>
      <c r="FE112" s="126">
        <f t="shared" si="193"/>
        <v>0</v>
      </c>
      <c r="FF112" s="6">
        <f>+'Serie Gasto $Corrientes'!FU112*'Serie Gasto Constantes'!$AR$207</f>
        <v>0</v>
      </c>
      <c r="FG112" s="7">
        <f t="shared" si="194"/>
        <v>0</v>
      </c>
      <c r="FH112" s="6">
        <f>+'Serie Gasto $Corrientes'!FW112*'Serie Gasto Constantes'!$AR$207</f>
        <v>0</v>
      </c>
      <c r="FI112" s="6">
        <f>+'Serie Gasto $Corrientes'!FX112*'Serie Gasto Constantes'!$AR$207</f>
        <v>0</v>
      </c>
      <c r="FJ112" s="6">
        <f>+'Serie Gasto $Corrientes'!FY112*'Serie Gasto Constantes'!$AR$207</f>
        <v>0</v>
      </c>
      <c r="FK112" s="126">
        <f t="shared" si="166"/>
        <v>0</v>
      </c>
      <c r="FL112" s="6">
        <f>+'Serie Gasto $Corrientes'!GA112*'Serie Gasto Constantes'!$AR$207</f>
        <v>0</v>
      </c>
      <c r="FM112" s="7">
        <f t="shared" si="167"/>
        <v>0</v>
      </c>
      <c r="FN112" s="6">
        <f>+'Serie Gasto $Corrientes'!GC112*'Serie Gasto Constantes'!$AR$207</f>
        <v>0</v>
      </c>
      <c r="FO112" s="6">
        <f>+'Serie Gasto $Corrientes'!GD112*'Serie Gasto Constantes'!$AR$207</f>
        <v>0</v>
      </c>
      <c r="FP112" s="6">
        <f>+'Serie Gasto $Corrientes'!GE112*'Serie Gasto Constantes'!$AR$207</f>
        <v>0</v>
      </c>
      <c r="FQ112" s="126">
        <f t="shared" si="119"/>
        <v>0</v>
      </c>
      <c r="FR112" s="6">
        <f>+'Serie Gasto $Corrientes'!GG112*'Serie Gasto Constantes'!$AR$207</f>
        <v>0</v>
      </c>
      <c r="FS112" s="7">
        <f t="shared" si="120"/>
        <v>0</v>
      </c>
      <c r="FT112" s="6">
        <f>+'Serie Gasto $Corrientes'!GI112*'Serie Gasto Constantes'!$AS$207</f>
        <v>0</v>
      </c>
      <c r="FU112" s="6">
        <f>+'Serie Gasto $Corrientes'!GJ112*'Serie Gasto Constantes'!$AS$207</f>
        <v>0</v>
      </c>
      <c r="FV112" s="6">
        <f>+'Serie Gasto $Corrientes'!GK112*'Serie Gasto Constantes'!$AS$207</f>
        <v>0</v>
      </c>
      <c r="FW112" s="126">
        <f t="shared" si="121"/>
        <v>0</v>
      </c>
      <c r="FX112" s="6">
        <f>+'Serie Gasto $Corrientes'!GM112*'Serie Gasto Constantes'!$AS$207</f>
        <v>0</v>
      </c>
      <c r="FY112" s="7">
        <f t="shared" si="122"/>
        <v>0</v>
      </c>
      <c r="FZ112" s="6">
        <f>+'Serie Gasto $Corrientes'!GO112*'Serie Gasto Constantes'!$AS$207</f>
        <v>0</v>
      </c>
      <c r="GA112" s="6">
        <f>+'Serie Gasto $Corrientes'!GP112*'Serie Gasto Constantes'!$AS$207</f>
        <v>0</v>
      </c>
      <c r="GB112" s="6">
        <f>+'Serie Gasto $Corrientes'!GQ112*'Serie Gasto Constantes'!$AS$207</f>
        <v>0</v>
      </c>
      <c r="GC112" s="126">
        <f t="shared" si="123"/>
        <v>0</v>
      </c>
      <c r="GD112" s="6">
        <f>+'Serie Gasto $Corrientes'!GS112*'Serie Gasto Constantes'!$AS$207</f>
        <v>0</v>
      </c>
      <c r="GE112" s="7">
        <f t="shared" si="124"/>
        <v>0</v>
      </c>
      <c r="GF112" s="6">
        <f>+'Serie Gasto $Corrientes'!GU112*'Serie Gasto Constantes'!$AS$207</f>
        <v>0</v>
      </c>
      <c r="GG112" s="6">
        <f>+'Serie Gasto $Corrientes'!GV112*'Serie Gasto Constantes'!$AS$207</f>
        <v>0</v>
      </c>
      <c r="GH112" s="6">
        <f>+'Serie Gasto $Corrientes'!GW112*'Serie Gasto Constantes'!$AS$207</f>
        <v>0</v>
      </c>
      <c r="GI112" s="126">
        <f t="shared" si="125"/>
        <v>0</v>
      </c>
      <c r="GJ112" s="6">
        <f>+'Serie Gasto $Corrientes'!GY112*'Serie Gasto Constantes'!$AS$207</f>
        <v>0</v>
      </c>
      <c r="GK112" s="7">
        <f t="shared" si="126"/>
        <v>0</v>
      </c>
      <c r="GL112" s="6">
        <f>+'Serie Gasto $Corrientes'!HA112*'Serie Gasto Constantes'!$AS$207</f>
        <v>0</v>
      </c>
      <c r="GM112" s="6">
        <f>+'Serie Gasto $Corrientes'!HB112*'Serie Gasto Constantes'!$AS$207</f>
        <v>0</v>
      </c>
      <c r="GN112" s="6">
        <f>+'Serie Gasto $Corrientes'!HC112*'Serie Gasto Constantes'!$AS$207</f>
        <v>0</v>
      </c>
      <c r="GO112" s="126">
        <f t="shared" si="127"/>
        <v>0</v>
      </c>
      <c r="GP112" s="6">
        <f>+'Serie Gasto $Corrientes'!HE112*'Serie Gasto Constantes'!$AS$207</f>
        <v>0</v>
      </c>
      <c r="GQ112" s="7">
        <f t="shared" si="128"/>
        <v>0</v>
      </c>
      <c r="GR112" s="6">
        <f>+'Serie Gasto $Corrientes'!HG112*'Serie Gasto Constantes'!$AS$207</f>
        <v>0</v>
      </c>
      <c r="GS112" s="6">
        <f>+'Serie Gasto $Corrientes'!HH112*'Serie Gasto Constantes'!$AS$207</f>
        <v>0</v>
      </c>
      <c r="GT112" s="6">
        <f>+'Serie Gasto $Corrientes'!HI112*'Serie Gasto Constantes'!$AS$207</f>
        <v>0</v>
      </c>
      <c r="GU112" s="126">
        <f t="shared" si="129"/>
        <v>0</v>
      </c>
      <c r="GV112" s="6">
        <f>+'Serie Gasto $Corrientes'!HK112*'Serie Gasto Constantes'!$AS$207</f>
        <v>0</v>
      </c>
      <c r="GW112" s="7">
        <f t="shared" si="130"/>
        <v>0</v>
      </c>
      <c r="GX112" s="6">
        <f>+'Serie Gasto $Corrientes'!HM112*'Serie Gasto Constantes'!$AS$207</f>
        <v>0</v>
      </c>
      <c r="GY112" s="6">
        <f>+'Serie Gasto $Corrientes'!HN112*'Serie Gasto Constantes'!$AS$207</f>
        <v>0</v>
      </c>
      <c r="GZ112" s="6">
        <f>+'Serie Gasto $Corrientes'!HO112*'Serie Gasto Constantes'!$AS$207</f>
        <v>0</v>
      </c>
      <c r="HA112" s="126">
        <f t="shared" si="131"/>
        <v>0</v>
      </c>
      <c r="HB112" s="6">
        <f>+'Serie Gasto $Corrientes'!HQ112*'Serie Gasto Constantes'!$AS$207</f>
        <v>0</v>
      </c>
      <c r="HC112" s="7">
        <f t="shared" si="132"/>
        <v>0</v>
      </c>
    </row>
    <row r="113" spans="1:211" x14ac:dyDescent="0.35">
      <c r="A113" s="28" t="s">
        <v>79</v>
      </c>
      <c r="B113" s="5">
        <f>+'Serie Gasto $Corrientes'!B113*'Serie Gasto Constantes'!$V$207</f>
        <v>27228914507.242229</v>
      </c>
      <c r="C113" s="6">
        <f>+'Serie Gasto $Corrientes'!C113*'Serie Gasto Constantes'!$V$207</f>
        <v>27228914507.242229</v>
      </c>
      <c r="D113" s="7">
        <f t="shared" ref="D113:D114" si="203">+C113/B113</f>
        <v>1</v>
      </c>
      <c r="E113" s="5">
        <f>+'Serie Gasto $Corrientes'!E113*'Serie Gasto Constantes'!$W$207</f>
        <v>14705743267.603041</v>
      </c>
      <c r="F113" s="6">
        <f>+'Serie Gasto $Corrientes'!F113*'Serie Gasto Constantes'!$W$207</f>
        <v>14705743263.779518</v>
      </c>
      <c r="G113" s="7">
        <f t="shared" ref="G113:G114" si="204">+F113/E113</f>
        <v>0.99999999973999798</v>
      </c>
      <c r="H113" s="5">
        <f>+'Serie Gasto $Corrientes'!H113*'Serie Gasto Constantes'!$X$207</f>
        <v>11932778861.089567</v>
      </c>
      <c r="I113" s="6">
        <f>+'Serie Gasto $Corrientes'!I113*'Serie Gasto Constantes'!$X$207</f>
        <v>10145029946.517641</v>
      </c>
      <c r="J113" s="7">
        <f t="shared" ref="J113:J114" si="205">+I113/H113</f>
        <v>0.85018167726199789</v>
      </c>
      <c r="K113" s="5"/>
      <c r="L113" s="6"/>
      <c r="M113" s="7"/>
      <c r="N113" s="5"/>
      <c r="O113" s="6"/>
      <c r="P113" s="7"/>
      <c r="Q113" s="5"/>
      <c r="R113" s="6"/>
      <c r="S113" s="7"/>
      <c r="T113" s="5"/>
      <c r="U113" s="6"/>
      <c r="V113" s="7"/>
      <c r="W113" s="5"/>
      <c r="X113" s="6"/>
      <c r="Y113" s="7"/>
      <c r="Z113" s="5"/>
      <c r="AA113" s="6"/>
      <c r="AB113" s="7"/>
      <c r="AC113" s="5"/>
      <c r="AD113" s="6"/>
      <c r="AE113" s="7"/>
      <c r="AF113" s="5">
        <f>+'Serie Gasto $Corrientes'!AF113*'Serie Gasto Constantes'!$AF$207</f>
        <v>0</v>
      </c>
      <c r="AG113" s="6">
        <f>+'Serie Gasto $Corrientes'!AG113*'Serie Gasto Constantes'!$AF$207</f>
        <v>0</v>
      </c>
      <c r="AH113" s="6"/>
      <c r="AI113" s="126"/>
      <c r="AJ113" s="6"/>
      <c r="AK113" s="7"/>
      <c r="AL113" s="5"/>
      <c r="AM113" s="6"/>
      <c r="AN113" s="6"/>
      <c r="AO113" s="126"/>
      <c r="AP113" s="6"/>
      <c r="AQ113" s="7"/>
      <c r="AR113" s="5"/>
      <c r="AS113" s="6"/>
      <c r="AT113" s="6"/>
      <c r="AU113" s="126"/>
      <c r="AV113" s="6"/>
      <c r="AW113" s="7"/>
      <c r="AX113" s="5"/>
      <c r="AY113" s="6"/>
      <c r="AZ113" s="6"/>
      <c r="BA113" s="126"/>
      <c r="BB113" s="6"/>
      <c r="BC113" s="7"/>
      <c r="BD113" s="5"/>
      <c r="BE113" s="6"/>
      <c r="BF113" s="6"/>
      <c r="BG113" s="126"/>
      <c r="BH113" s="6">
        <f>+'Serie Gasto $Corrientes'!BH113*'Serie Gasto Constantes'!$AJ$207</f>
        <v>0</v>
      </c>
      <c r="BI113" s="7"/>
      <c r="BJ113" s="5"/>
      <c r="BK113" s="6"/>
      <c r="BL113" s="6"/>
      <c r="BM113" s="126"/>
      <c r="BN113" s="6"/>
      <c r="BO113" s="7"/>
      <c r="BP113" s="5"/>
      <c r="BQ113" s="6"/>
      <c r="BR113" s="6"/>
      <c r="BS113" s="126"/>
      <c r="BT113" s="6"/>
      <c r="BU113" s="7"/>
      <c r="BV113" s="5"/>
      <c r="BW113" s="6"/>
      <c r="BX113" s="6"/>
      <c r="BY113" s="126"/>
      <c r="BZ113" s="6"/>
      <c r="CA113" s="7"/>
      <c r="CB113" s="5"/>
      <c r="CC113" s="6"/>
      <c r="CD113" s="6"/>
      <c r="CE113" s="126"/>
      <c r="CF113" s="6"/>
      <c r="CG113" s="7"/>
      <c r="CH113" s="6">
        <f>+'Serie Gasto $Corrientes'!CH113*'Serie Gasto Constantes'!$AO$207</f>
        <v>0</v>
      </c>
      <c r="CI113" s="6"/>
      <c r="CJ113" s="6"/>
      <c r="CK113" s="126"/>
      <c r="CL113" s="6"/>
      <c r="CM113" s="7"/>
      <c r="CN113" s="6">
        <f>+'Serie Gasto $Corrientes'!CN113*'Serie Gasto Constantes'!$AP$207</f>
        <v>0</v>
      </c>
      <c r="CO113" s="6"/>
      <c r="CP113" s="6"/>
      <c r="CQ113" s="126"/>
      <c r="CR113" s="6"/>
      <c r="CS113" s="7"/>
      <c r="CT113" s="6"/>
      <c r="CU113" s="6"/>
      <c r="CV113" s="6"/>
      <c r="CW113" s="126"/>
      <c r="CX113" s="6"/>
      <c r="CY113" s="7"/>
      <c r="CZ113" s="6">
        <f>+'Serie Gasto $Corrientes'!DL113*'Serie Gasto Constantes'!$AR$207</f>
        <v>0</v>
      </c>
      <c r="DA113" s="6">
        <f>+'Serie Gasto $Corrientes'!DM113*'Serie Gasto Constantes'!$AR$207</f>
        <v>0</v>
      </c>
      <c r="DB113" s="6">
        <f>+'Serie Gasto $Corrientes'!DN113*'Serie Gasto Constantes'!$AR$207</f>
        <v>0</v>
      </c>
      <c r="DC113" s="126">
        <f t="shared" si="101"/>
        <v>0</v>
      </c>
      <c r="DD113" s="6">
        <f>+'Serie Gasto $Corrientes'!DP113*'Serie Gasto Constantes'!$AR$207</f>
        <v>0</v>
      </c>
      <c r="DE113" s="7">
        <f t="shared" si="102"/>
        <v>0</v>
      </c>
      <c r="DF113" s="6">
        <f>+'Serie Gasto $Corrientes'!DR113*'Serie Gasto Constantes'!$AR$207</f>
        <v>0</v>
      </c>
      <c r="DG113" s="6">
        <f>+'Serie Gasto $Corrientes'!DS113*'Serie Gasto Constantes'!$AR$207</f>
        <v>0</v>
      </c>
      <c r="DH113" s="6">
        <f>+'Serie Gasto $Corrientes'!DT113*'Serie Gasto Constantes'!$AR$207</f>
        <v>0</v>
      </c>
      <c r="DI113" s="126">
        <f t="shared" si="103"/>
        <v>0</v>
      </c>
      <c r="DJ113" s="6">
        <f>+'Serie Gasto $Corrientes'!DV113*'Serie Gasto Constantes'!$AR$207</f>
        <v>0</v>
      </c>
      <c r="DK113" s="7">
        <f t="shared" si="104"/>
        <v>0</v>
      </c>
      <c r="DL113" s="6">
        <f>+'Serie Gasto $Corrientes'!DX113*'Serie Gasto Constantes'!$AR$207</f>
        <v>0</v>
      </c>
      <c r="DM113" s="6">
        <f>+'Serie Gasto $Corrientes'!DY113*'Serie Gasto Constantes'!$AR$207</f>
        <v>0</v>
      </c>
      <c r="DN113" s="6">
        <f>+'Serie Gasto $Corrientes'!DZ113*'Serie Gasto Constantes'!$AR$207</f>
        <v>0</v>
      </c>
      <c r="DO113" s="126">
        <f t="shared" si="105"/>
        <v>0</v>
      </c>
      <c r="DP113" s="6">
        <f>+'Serie Gasto $Corrientes'!EB113*'Serie Gasto Constantes'!$AR$207</f>
        <v>0</v>
      </c>
      <c r="DQ113" s="7">
        <f t="shared" si="106"/>
        <v>0</v>
      </c>
      <c r="DR113" s="6">
        <f>+'Serie Gasto $Corrientes'!ED113*'Serie Gasto Constantes'!$AR$207</f>
        <v>0</v>
      </c>
      <c r="DS113" s="6">
        <f>+'Serie Gasto $Corrientes'!EE113*'Serie Gasto Constantes'!$AR$207</f>
        <v>0</v>
      </c>
      <c r="DT113" s="6">
        <f>+'Serie Gasto $Corrientes'!EF113*'Serie Gasto Constantes'!$AR$207</f>
        <v>0</v>
      </c>
      <c r="DU113" s="126">
        <f t="shared" si="107"/>
        <v>0</v>
      </c>
      <c r="DV113" s="6">
        <f>+'Serie Gasto $Corrientes'!EH113*'Serie Gasto Constantes'!$AR$207</f>
        <v>0</v>
      </c>
      <c r="DW113" s="7">
        <f t="shared" si="108"/>
        <v>0</v>
      </c>
      <c r="DX113" s="6">
        <f>+'Serie Gasto $Corrientes'!EJ113*'Serie Gasto Constantes'!$AR$207</f>
        <v>0</v>
      </c>
      <c r="DY113" s="6">
        <f>+'Serie Gasto $Corrientes'!EK113*'Serie Gasto Constantes'!$AR$207</f>
        <v>0</v>
      </c>
      <c r="DZ113" s="6">
        <f>+'Serie Gasto $Corrientes'!EL113*'Serie Gasto Constantes'!$AR$207</f>
        <v>0</v>
      </c>
      <c r="EA113" s="126">
        <f t="shared" si="109"/>
        <v>0</v>
      </c>
      <c r="EB113" s="6">
        <f>+'Serie Gasto $Corrientes'!EN113*'Serie Gasto Constantes'!$AR$207</f>
        <v>0</v>
      </c>
      <c r="EC113" s="7">
        <f t="shared" si="110"/>
        <v>0</v>
      </c>
      <c r="ED113" s="6">
        <f>+'Serie Gasto $Corrientes'!EP113*'Serie Gasto Constantes'!$AR$207</f>
        <v>0</v>
      </c>
      <c r="EE113" s="6">
        <f>+'Serie Gasto $Corrientes'!EQ113*'Serie Gasto Constantes'!$AR$207</f>
        <v>0</v>
      </c>
      <c r="EF113" s="6">
        <f>+'Serie Gasto $Corrientes'!ER113*'Serie Gasto Constantes'!$AR$207</f>
        <v>0</v>
      </c>
      <c r="EG113" s="126">
        <f t="shared" si="111"/>
        <v>0</v>
      </c>
      <c r="EH113" s="6">
        <f>+'Serie Gasto $Corrientes'!ET113*'Serie Gasto Constantes'!$AR$207</f>
        <v>0</v>
      </c>
      <c r="EI113" s="7">
        <f t="shared" si="112"/>
        <v>0</v>
      </c>
      <c r="EJ113" s="6">
        <f>+'Serie Gasto $Corrientes'!EV113*'Serie Gasto Constantes'!$AR$207</f>
        <v>0</v>
      </c>
      <c r="EK113" s="6">
        <f>+'Serie Gasto $Corrientes'!EW113*'Serie Gasto Constantes'!$AR$207</f>
        <v>0</v>
      </c>
      <c r="EL113" s="6">
        <f>+'Serie Gasto $Corrientes'!EX113*'Serie Gasto Constantes'!$AR$207</f>
        <v>0</v>
      </c>
      <c r="EM113" s="126">
        <f t="shared" si="113"/>
        <v>0</v>
      </c>
      <c r="EN113" s="6">
        <f>+'Serie Gasto $Corrientes'!EZ113*'Serie Gasto Constantes'!$AR$207</f>
        <v>0</v>
      </c>
      <c r="EO113" s="7">
        <f t="shared" si="114"/>
        <v>0</v>
      </c>
      <c r="EP113" s="6">
        <f>+'Serie Gasto $Corrientes'!FB113*'Serie Gasto Constantes'!$AR$207</f>
        <v>0</v>
      </c>
      <c r="EQ113" s="6">
        <f>+'Serie Gasto $Corrientes'!FC113*'Serie Gasto Constantes'!$AR$207</f>
        <v>0</v>
      </c>
      <c r="ER113" s="6">
        <f>+'Serie Gasto $Corrientes'!FD113*'Serie Gasto Constantes'!$AR$207</f>
        <v>0</v>
      </c>
      <c r="ES113" s="126">
        <f t="shared" si="115"/>
        <v>0</v>
      </c>
      <c r="ET113" s="6">
        <f>+'Serie Gasto $Corrientes'!FF113*'Serie Gasto Constantes'!$AR$207</f>
        <v>0</v>
      </c>
      <c r="EU113" s="7">
        <f t="shared" si="116"/>
        <v>0</v>
      </c>
      <c r="EV113" s="6">
        <f>+'Serie Gasto $Corrientes'!FH113*'Serie Gasto Constantes'!$AR$207</f>
        <v>0</v>
      </c>
      <c r="EW113" s="6">
        <f>+'Serie Gasto $Corrientes'!FI113*'Serie Gasto Constantes'!$AR$207</f>
        <v>0</v>
      </c>
      <c r="EX113" s="6">
        <f>+'Serie Gasto $Corrientes'!FJ113*'Serie Gasto Constantes'!$AR$207</f>
        <v>0</v>
      </c>
      <c r="EY113" s="126">
        <f t="shared" si="117"/>
        <v>0</v>
      </c>
      <c r="EZ113" s="6">
        <f>+'Serie Gasto $Corrientes'!FL113*'Serie Gasto Constantes'!$AR$207</f>
        <v>0</v>
      </c>
      <c r="FA113" s="7">
        <f t="shared" si="118"/>
        <v>0</v>
      </c>
      <c r="FB113" s="6">
        <f>+'Serie Gasto $Corrientes'!FQ113*'Serie Gasto Constantes'!$AR$207</f>
        <v>0</v>
      </c>
      <c r="FC113" s="6">
        <f>+'Serie Gasto $Corrientes'!FR113*'Serie Gasto Constantes'!$AR$207</f>
        <v>0</v>
      </c>
      <c r="FD113" s="6">
        <f>+'Serie Gasto $Corrientes'!FS113*'Serie Gasto Constantes'!$AR$207</f>
        <v>0</v>
      </c>
      <c r="FE113" s="126">
        <f t="shared" si="193"/>
        <v>0</v>
      </c>
      <c r="FF113" s="6">
        <f>+'Serie Gasto $Corrientes'!FU113*'Serie Gasto Constantes'!$AR$207</f>
        <v>0</v>
      </c>
      <c r="FG113" s="7">
        <f t="shared" si="194"/>
        <v>0</v>
      </c>
      <c r="FH113" s="6">
        <f>+'Serie Gasto $Corrientes'!FW113*'Serie Gasto Constantes'!$AR$207</f>
        <v>0</v>
      </c>
      <c r="FI113" s="6">
        <f>+'Serie Gasto $Corrientes'!FX113*'Serie Gasto Constantes'!$AR$207</f>
        <v>0</v>
      </c>
      <c r="FJ113" s="6">
        <f>+'Serie Gasto $Corrientes'!FY113*'Serie Gasto Constantes'!$AR$207</f>
        <v>0</v>
      </c>
      <c r="FK113" s="126">
        <f t="shared" si="166"/>
        <v>0</v>
      </c>
      <c r="FL113" s="6">
        <f>+'Serie Gasto $Corrientes'!GA113*'Serie Gasto Constantes'!$AR$207</f>
        <v>0</v>
      </c>
      <c r="FM113" s="7">
        <f t="shared" si="167"/>
        <v>0</v>
      </c>
      <c r="FN113" s="6">
        <f>+'Serie Gasto $Corrientes'!GC113*'Serie Gasto Constantes'!$AR$207</f>
        <v>0</v>
      </c>
      <c r="FO113" s="6">
        <f>+'Serie Gasto $Corrientes'!GD113*'Serie Gasto Constantes'!$AR$207</f>
        <v>0</v>
      </c>
      <c r="FP113" s="6">
        <f>+'Serie Gasto $Corrientes'!GE113*'Serie Gasto Constantes'!$AR$207</f>
        <v>0</v>
      </c>
      <c r="FQ113" s="126">
        <f t="shared" si="119"/>
        <v>0</v>
      </c>
      <c r="FR113" s="6">
        <f>+'Serie Gasto $Corrientes'!GG113*'Serie Gasto Constantes'!$AR$207</f>
        <v>0</v>
      </c>
      <c r="FS113" s="7">
        <f t="shared" si="120"/>
        <v>0</v>
      </c>
      <c r="FT113" s="6">
        <f>+'Serie Gasto $Corrientes'!GI113*'Serie Gasto Constantes'!$AS$207</f>
        <v>0</v>
      </c>
      <c r="FU113" s="6">
        <f>+'Serie Gasto $Corrientes'!GJ113*'Serie Gasto Constantes'!$AS$207</f>
        <v>0</v>
      </c>
      <c r="FV113" s="6">
        <f>+'Serie Gasto $Corrientes'!GK113*'Serie Gasto Constantes'!$AS$207</f>
        <v>0</v>
      </c>
      <c r="FW113" s="126">
        <f t="shared" si="121"/>
        <v>0</v>
      </c>
      <c r="FX113" s="6">
        <f>+'Serie Gasto $Corrientes'!GM113*'Serie Gasto Constantes'!$AS$207</f>
        <v>0</v>
      </c>
      <c r="FY113" s="7">
        <f t="shared" si="122"/>
        <v>0</v>
      </c>
      <c r="FZ113" s="6">
        <f>+'Serie Gasto $Corrientes'!GO113*'Serie Gasto Constantes'!$AS$207</f>
        <v>0</v>
      </c>
      <c r="GA113" s="6">
        <f>+'Serie Gasto $Corrientes'!GP113*'Serie Gasto Constantes'!$AS$207</f>
        <v>0</v>
      </c>
      <c r="GB113" s="6">
        <f>+'Serie Gasto $Corrientes'!GQ113*'Serie Gasto Constantes'!$AS$207</f>
        <v>0</v>
      </c>
      <c r="GC113" s="126">
        <f t="shared" si="123"/>
        <v>0</v>
      </c>
      <c r="GD113" s="6">
        <f>+'Serie Gasto $Corrientes'!GS113*'Serie Gasto Constantes'!$AS$207</f>
        <v>0</v>
      </c>
      <c r="GE113" s="7">
        <f t="shared" si="124"/>
        <v>0</v>
      </c>
      <c r="GF113" s="6">
        <f>+'Serie Gasto $Corrientes'!GU113*'Serie Gasto Constantes'!$AS$207</f>
        <v>0</v>
      </c>
      <c r="GG113" s="6">
        <f>+'Serie Gasto $Corrientes'!GV113*'Serie Gasto Constantes'!$AS$207</f>
        <v>0</v>
      </c>
      <c r="GH113" s="6">
        <f>+'Serie Gasto $Corrientes'!GW113*'Serie Gasto Constantes'!$AS$207</f>
        <v>0</v>
      </c>
      <c r="GI113" s="126">
        <f t="shared" si="125"/>
        <v>0</v>
      </c>
      <c r="GJ113" s="6">
        <f>+'Serie Gasto $Corrientes'!GY113*'Serie Gasto Constantes'!$AS$207</f>
        <v>0</v>
      </c>
      <c r="GK113" s="7">
        <f t="shared" si="126"/>
        <v>0</v>
      </c>
      <c r="GL113" s="6">
        <f>+'Serie Gasto $Corrientes'!HA113*'Serie Gasto Constantes'!$AS$207</f>
        <v>0</v>
      </c>
      <c r="GM113" s="6">
        <f>+'Serie Gasto $Corrientes'!HB113*'Serie Gasto Constantes'!$AS$207</f>
        <v>0</v>
      </c>
      <c r="GN113" s="6">
        <f>+'Serie Gasto $Corrientes'!HC113*'Serie Gasto Constantes'!$AS$207</f>
        <v>0</v>
      </c>
      <c r="GO113" s="126">
        <f t="shared" si="127"/>
        <v>0</v>
      </c>
      <c r="GP113" s="6">
        <f>+'Serie Gasto $Corrientes'!HE113*'Serie Gasto Constantes'!$AS$207</f>
        <v>0</v>
      </c>
      <c r="GQ113" s="7">
        <f t="shared" si="128"/>
        <v>0</v>
      </c>
      <c r="GR113" s="6">
        <f>+'Serie Gasto $Corrientes'!HG113*'Serie Gasto Constantes'!$AS$207</f>
        <v>0</v>
      </c>
      <c r="GS113" s="6">
        <f>+'Serie Gasto $Corrientes'!HH113*'Serie Gasto Constantes'!$AS$207</f>
        <v>0</v>
      </c>
      <c r="GT113" s="6">
        <f>+'Serie Gasto $Corrientes'!HI113*'Serie Gasto Constantes'!$AS$207</f>
        <v>0</v>
      </c>
      <c r="GU113" s="126">
        <f t="shared" si="129"/>
        <v>0</v>
      </c>
      <c r="GV113" s="6">
        <f>+'Serie Gasto $Corrientes'!HK113*'Serie Gasto Constantes'!$AS$207</f>
        <v>0</v>
      </c>
      <c r="GW113" s="7">
        <f t="shared" si="130"/>
        <v>0</v>
      </c>
      <c r="GX113" s="6">
        <f>+'Serie Gasto $Corrientes'!HM113*'Serie Gasto Constantes'!$AS$207</f>
        <v>0</v>
      </c>
      <c r="GY113" s="6">
        <f>+'Serie Gasto $Corrientes'!HN113*'Serie Gasto Constantes'!$AS$207</f>
        <v>0</v>
      </c>
      <c r="GZ113" s="6">
        <f>+'Serie Gasto $Corrientes'!HO113*'Serie Gasto Constantes'!$AS$207</f>
        <v>0</v>
      </c>
      <c r="HA113" s="126">
        <f t="shared" si="131"/>
        <v>0</v>
      </c>
      <c r="HB113" s="6">
        <f>+'Serie Gasto $Corrientes'!HQ113*'Serie Gasto Constantes'!$AS$207</f>
        <v>0</v>
      </c>
      <c r="HC113" s="7">
        <f t="shared" si="132"/>
        <v>0</v>
      </c>
    </row>
    <row r="114" spans="1:211" x14ac:dyDescent="0.35">
      <c r="A114" s="28" t="s">
        <v>185</v>
      </c>
      <c r="B114" s="5">
        <f>+'Serie Gasto $Corrientes'!B114*'Serie Gasto Constantes'!$V$207</f>
        <v>119909139850.86101</v>
      </c>
      <c r="C114" s="6">
        <f>+'Serie Gasto $Corrientes'!C114*'Serie Gasto Constantes'!$V$207</f>
        <v>93791898437.577881</v>
      </c>
      <c r="D114" s="7">
        <f t="shared" si="203"/>
        <v>0.78219140387657782</v>
      </c>
      <c r="E114" s="5">
        <f>+'Serie Gasto $Corrientes'!E114*'Serie Gasto Constantes'!$W$207</f>
        <v>116109125965.4357</v>
      </c>
      <c r="F114" s="6">
        <f>+'Serie Gasto $Corrientes'!F114*'Serie Gasto Constantes'!$W$207</f>
        <v>112902854952.33638</v>
      </c>
      <c r="G114" s="7">
        <f t="shared" si="204"/>
        <v>0.97238571054222056</v>
      </c>
      <c r="H114" s="5">
        <f>+'Serie Gasto $Corrientes'!H114*'Serie Gasto Constantes'!$X$207</f>
        <v>156191158356.10992</v>
      </c>
      <c r="I114" s="6">
        <f>+'Serie Gasto $Corrientes'!I114*'Serie Gasto Constantes'!$X$207</f>
        <v>132685607168.94763</v>
      </c>
      <c r="J114" s="7">
        <f t="shared" si="205"/>
        <v>0.84950779906779017</v>
      </c>
      <c r="K114" s="5">
        <f>+'Serie Gasto $Corrientes'!K114*'Serie Gasto Constantes'!$Y$207</f>
        <v>161117653482.61969</v>
      </c>
      <c r="L114" s="6">
        <f>+'Serie Gasto $Corrientes'!L114*'Serie Gasto Constantes'!$Y$207</f>
        <v>155005788876.36807</v>
      </c>
      <c r="M114" s="7">
        <f t="shared" ref="M114" si="206">+L114/K114</f>
        <v>0.96206582907495652</v>
      </c>
      <c r="N114" s="5">
        <f>+'Serie Gasto $Corrientes'!N114*'Serie Gasto Constantes'!$Z$207</f>
        <v>236912724138.17599</v>
      </c>
      <c r="O114" s="6">
        <f>+'Serie Gasto $Corrientes'!O114*'Serie Gasto Constantes'!$Z$207</f>
        <v>229115478725.5943</v>
      </c>
      <c r="P114" s="7">
        <f t="shared" ref="P114" si="207">+O114/N114</f>
        <v>0.96708811043836518</v>
      </c>
      <c r="Q114" s="5">
        <f>+'Serie Gasto $Corrientes'!Q114*'Serie Gasto Constantes'!$AA$207</f>
        <v>321108823334.00659</v>
      </c>
      <c r="R114" s="6">
        <f>+'Serie Gasto $Corrientes'!R114*'Serie Gasto Constantes'!$AA$207</f>
        <v>315437170920.14532</v>
      </c>
      <c r="S114" s="7">
        <f t="shared" ref="S114" si="208">+R114/Q114</f>
        <v>0.98233728878897297</v>
      </c>
      <c r="T114" s="5">
        <f>+'Serie Gasto $Corrientes'!T114*'Serie Gasto Constantes'!$AB$207</f>
        <v>322989548355.2121</v>
      </c>
      <c r="U114" s="6">
        <f>+'Serie Gasto $Corrientes'!U114*'Serie Gasto Constantes'!$AB$207</f>
        <v>304787261215.45123</v>
      </c>
      <c r="V114" s="7">
        <f t="shared" ref="V114" si="209">+U114/T114</f>
        <v>0.94364434628781657</v>
      </c>
      <c r="W114" s="5">
        <f>+'Serie Gasto $Corrientes'!W114*'Serie Gasto Constantes'!$AC$207</f>
        <v>424778632790.68042</v>
      </c>
      <c r="X114" s="6">
        <f>+'Serie Gasto $Corrientes'!X114*'Serie Gasto Constantes'!$AC$207</f>
        <v>379585773105.94238</v>
      </c>
      <c r="Y114" s="7">
        <f t="shared" ref="Y114" si="210">+X114/W114</f>
        <v>0.89360844403158135</v>
      </c>
      <c r="Z114" s="5">
        <f>+'Serie Gasto $Corrientes'!Z114*'Serie Gasto Constantes'!$AD$207</f>
        <v>552401558155.68555</v>
      </c>
      <c r="AA114" s="6">
        <f>+'Serie Gasto $Corrientes'!AA114*'Serie Gasto Constantes'!$AD$207</f>
        <v>519069300521.0907</v>
      </c>
      <c r="AB114" s="7">
        <f t="shared" ref="AB114" si="211">+AA114/Z114</f>
        <v>0.93965937071958683</v>
      </c>
      <c r="AC114" s="5">
        <f>+'Serie Gasto $Corrientes'!AC114*'Serie Gasto Constantes'!$AE$207</f>
        <v>533488748565.44806</v>
      </c>
      <c r="AD114" s="6">
        <f>+'Serie Gasto $Corrientes'!AD114*'Serie Gasto Constantes'!$AE$207</f>
        <v>478602298274.85724</v>
      </c>
      <c r="AE114" s="7">
        <f t="shared" ref="AE114" si="212">+AD114/AC114</f>
        <v>0.89711788591946773</v>
      </c>
      <c r="AF114" s="5">
        <f>+'Serie Gasto $Corrientes'!AF114*'Serie Gasto Constantes'!$AF$207</f>
        <v>508075922906.54913</v>
      </c>
      <c r="AG114" s="6">
        <f>+'Serie Gasto $Corrientes'!AG114*'Serie Gasto Constantes'!$AF$207</f>
        <v>486530336719.88501</v>
      </c>
      <c r="AH114" s="6">
        <f>+'Serie Gasto $Corrientes'!AH114*'Serie Gasto Constantes'!$AF$207</f>
        <v>369225396358.47028</v>
      </c>
      <c r="AI114" s="126">
        <f t="shared" ref="AI114" si="213">+AH114/AG114</f>
        <v>0.75889491053678759</v>
      </c>
      <c r="AJ114" s="6">
        <f>+'Serie Gasto $Corrientes'!AJ114*'Serie Gasto Constantes'!$AF$207</f>
        <v>221193113407.64581</v>
      </c>
      <c r="AK114" s="7">
        <f t="shared" si="138"/>
        <v>0.45463375397903616</v>
      </c>
      <c r="AL114" s="5">
        <f>+'Serie Gasto $Corrientes'!AL114*'Serie Gasto Constantes'!$AG$207</f>
        <v>298697137222.39996</v>
      </c>
      <c r="AM114" s="6">
        <f>+'Serie Gasto $Corrientes'!AM114*'Serie Gasto Constantes'!$AG$207</f>
        <v>301323877029.95319</v>
      </c>
      <c r="AN114" s="6">
        <f>+'Serie Gasto $Corrientes'!AN114*'Serie Gasto Constantes'!$AG$207</f>
        <v>235926667771.88693</v>
      </c>
      <c r="AO114" s="126"/>
      <c r="AP114" s="6">
        <f>+'Serie Gasto $Corrientes'!AP114*'Serie Gasto Constantes'!$AG$207</f>
        <v>146494243300.36746</v>
      </c>
      <c r="AQ114" s="7">
        <f t="shared" si="139"/>
        <v>0.48616871900199649</v>
      </c>
      <c r="AR114" s="5">
        <f>+'Serie Gasto $Corrientes'!AR114*'Serie Gasto Constantes'!$AH$207</f>
        <v>325148057175.00299</v>
      </c>
      <c r="AS114" s="6">
        <f>+'Serie Gasto $Corrientes'!AS114*'Serie Gasto Constantes'!$AH$207</f>
        <v>305582587235.94354</v>
      </c>
      <c r="AT114" s="6">
        <f>+'Serie Gasto $Corrientes'!AT114*'Serie Gasto Constantes'!$AH$207</f>
        <v>275476737633.39825</v>
      </c>
      <c r="AU114" s="126"/>
      <c r="AV114" s="6">
        <f>+'Serie Gasto $Corrientes'!AV114*'Serie Gasto Constantes'!$AH$207</f>
        <v>172286583619.92322</v>
      </c>
      <c r="AW114" s="7">
        <f t="shared" si="140"/>
        <v>0.5637971233187411</v>
      </c>
      <c r="AX114" s="5">
        <f>+'Serie Gasto $Corrientes'!AX114*'Serie Gasto Constantes'!$AI$207</f>
        <v>287638623107.0528</v>
      </c>
      <c r="AY114" s="6">
        <f>+'Serie Gasto $Corrientes'!AY114*'Serie Gasto Constantes'!$AI$207</f>
        <v>287638623107.0528</v>
      </c>
      <c r="AZ114" s="6">
        <f>+'Serie Gasto $Corrientes'!AZ114*'Serie Gasto Constantes'!$AI$207</f>
        <v>253029987367.13931</v>
      </c>
      <c r="BA114" s="126"/>
      <c r="BB114" s="6">
        <f>+'Serie Gasto $Corrientes'!BB114*'Serie Gasto Constantes'!$AI$207</f>
        <v>167965975878.10165</v>
      </c>
      <c r="BC114" s="7">
        <f t="shared" si="141"/>
        <v>0.58394792070600476</v>
      </c>
      <c r="BD114" s="5">
        <f>+'Serie Gasto $Corrientes'!BD114*'Serie Gasto Constantes'!$AJ$207</f>
        <v>343227312661.46997</v>
      </c>
      <c r="BE114" s="6">
        <f>+'Serie Gasto $Corrientes'!BE114*'Serie Gasto Constantes'!$AJ$207</f>
        <v>50186006888.140953</v>
      </c>
      <c r="BF114" s="6">
        <f>+'Serie Gasto $Corrientes'!BF114*'Serie Gasto Constantes'!$AJ$207</f>
        <v>50186006888.140953</v>
      </c>
      <c r="BG114" s="126"/>
      <c r="BH114" s="6">
        <f>+'Serie Gasto $Corrientes'!BH114*'Serie Gasto Constantes'!$AJ$207</f>
        <v>50186006888.140953</v>
      </c>
      <c r="BI114" s="7">
        <f t="shared" si="142"/>
        <v>1</v>
      </c>
      <c r="BJ114" s="5">
        <f>+'Serie Gasto $Corrientes'!BJ114*'Serie Gasto Constantes'!$AK$207</f>
        <v>0</v>
      </c>
      <c r="BK114" s="6">
        <f>+'Serie Gasto $Corrientes'!BK114*'Serie Gasto Constantes'!$AK$207</f>
        <v>0</v>
      </c>
      <c r="BL114" s="6"/>
      <c r="BM114" s="126"/>
      <c r="BN114" s="6"/>
      <c r="BO114" s="7" t="e">
        <f t="shared" si="143"/>
        <v>#DIV/0!</v>
      </c>
      <c r="BP114" s="5"/>
      <c r="BQ114" s="6"/>
      <c r="BR114" s="6"/>
      <c r="BS114" s="126"/>
      <c r="BT114" s="6"/>
      <c r="BU114" s="7" t="e">
        <f t="shared" si="144"/>
        <v>#DIV/0!</v>
      </c>
      <c r="BV114" s="5"/>
      <c r="BW114" s="6"/>
      <c r="BX114" s="6"/>
      <c r="BY114" s="126"/>
      <c r="BZ114" s="6"/>
      <c r="CA114" s="7" t="e">
        <f t="shared" si="145"/>
        <v>#DIV/0!</v>
      </c>
      <c r="CB114" s="5"/>
      <c r="CC114" s="6"/>
      <c r="CD114" s="6"/>
      <c r="CE114" s="126"/>
      <c r="CF114" s="6"/>
      <c r="CG114" s="7"/>
      <c r="CH114" s="6">
        <f>+'Serie Gasto $Corrientes'!CH114*'Serie Gasto Constantes'!$AO$207</f>
        <v>0</v>
      </c>
      <c r="CI114" s="6"/>
      <c r="CJ114" s="6"/>
      <c r="CK114" s="126"/>
      <c r="CL114" s="6"/>
      <c r="CM114" s="7"/>
      <c r="CN114" s="6">
        <f>+'Serie Gasto $Corrientes'!CN114*'Serie Gasto Constantes'!$AP$207</f>
        <v>0</v>
      </c>
      <c r="CO114" s="6"/>
      <c r="CP114" s="6"/>
      <c r="CQ114" s="126"/>
      <c r="CR114" s="6"/>
      <c r="CS114" s="7"/>
      <c r="CT114" s="6"/>
      <c r="CU114" s="6"/>
      <c r="CV114" s="6"/>
      <c r="CW114" s="126"/>
      <c r="CX114" s="6"/>
      <c r="CY114" s="7"/>
      <c r="CZ114" s="6">
        <f>+'Serie Gasto $Corrientes'!DL114*'Serie Gasto Constantes'!$AR$207</f>
        <v>0</v>
      </c>
      <c r="DA114" s="6">
        <f>+'Serie Gasto $Corrientes'!DM114*'Serie Gasto Constantes'!$AR$207</f>
        <v>0</v>
      </c>
      <c r="DB114" s="6">
        <f>+'Serie Gasto $Corrientes'!DN114*'Serie Gasto Constantes'!$AR$207</f>
        <v>0</v>
      </c>
      <c r="DC114" s="126">
        <f t="shared" si="101"/>
        <v>0</v>
      </c>
      <c r="DD114" s="6">
        <f>+'Serie Gasto $Corrientes'!DP114*'Serie Gasto Constantes'!$AR$207</f>
        <v>0</v>
      </c>
      <c r="DE114" s="7">
        <f t="shared" si="102"/>
        <v>0</v>
      </c>
      <c r="DF114" s="6">
        <f>+'Serie Gasto $Corrientes'!DR114*'Serie Gasto Constantes'!$AR$207</f>
        <v>0</v>
      </c>
      <c r="DG114" s="6">
        <f>+'Serie Gasto $Corrientes'!DS114*'Serie Gasto Constantes'!$AR$207</f>
        <v>0</v>
      </c>
      <c r="DH114" s="6">
        <f>+'Serie Gasto $Corrientes'!DT114*'Serie Gasto Constantes'!$AR$207</f>
        <v>0</v>
      </c>
      <c r="DI114" s="126">
        <f t="shared" si="103"/>
        <v>0</v>
      </c>
      <c r="DJ114" s="6">
        <f>+'Serie Gasto $Corrientes'!DV114*'Serie Gasto Constantes'!$AR$207</f>
        <v>0</v>
      </c>
      <c r="DK114" s="7">
        <f t="shared" si="104"/>
        <v>0</v>
      </c>
      <c r="DL114" s="6">
        <f>+'Serie Gasto $Corrientes'!DX114*'Serie Gasto Constantes'!$AR$207</f>
        <v>0</v>
      </c>
      <c r="DM114" s="6">
        <f>+'Serie Gasto $Corrientes'!DY114*'Serie Gasto Constantes'!$AR$207</f>
        <v>0</v>
      </c>
      <c r="DN114" s="6">
        <f>+'Serie Gasto $Corrientes'!DZ114*'Serie Gasto Constantes'!$AR$207</f>
        <v>0</v>
      </c>
      <c r="DO114" s="126">
        <f t="shared" si="105"/>
        <v>0</v>
      </c>
      <c r="DP114" s="6">
        <f>+'Serie Gasto $Corrientes'!EB114*'Serie Gasto Constantes'!$AR$207</f>
        <v>0</v>
      </c>
      <c r="DQ114" s="7">
        <f t="shared" si="106"/>
        <v>0</v>
      </c>
      <c r="DR114" s="6">
        <f>+'Serie Gasto $Corrientes'!ED114*'Serie Gasto Constantes'!$AR$207</f>
        <v>0</v>
      </c>
      <c r="DS114" s="6">
        <f>+'Serie Gasto $Corrientes'!EE114*'Serie Gasto Constantes'!$AR$207</f>
        <v>0</v>
      </c>
      <c r="DT114" s="6">
        <f>+'Serie Gasto $Corrientes'!EF114*'Serie Gasto Constantes'!$AR$207</f>
        <v>0</v>
      </c>
      <c r="DU114" s="126">
        <f t="shared" si="107"/>
        <v>0</v>
      </c>
      <c r="DV114" s="6">
        <f>+'Serie Gasto $Corrientes'!EH114*'Serie Gasto Constantes'!$AR$207</f>
        <v>0</v>
      </c>
      <c r="DW114" s="7">
        <f t="shared" si="108"/>
        <v>0</v>
      </c>
      <c r="DX114" s="6">
        <f>+'Serie Gasto $Corrientes'!EJ114*'Serie Gasto Constantes'!$AR$207</f>
        <v>0</v>
      </c>
      <c r="DY114" s="6">
        <f>+'Serie Gasto $Corrientes'!EK114*'Serie Gasto Constantes'!$AR$207</f>
        <v>0</v>
      </c>
      <c r="DZ114" s="6">
        <f>+'Serie Gasto $Corrientes'!EL114*'Serie Gasto Constantes'!$AR$207</f>
        <v>0</v>
      </c>
      <c r="EA114" s="126">
        <f t="shared" si="109"/>
        <v>0</v>
      </c>
      <c r="EB114" s="6">
        <f>+'Serie Gasto $Corrientes'!EN114*'Serie Gasto Constantes'!$AR$207</f>
        <v>0</v>
      </c>
      <c r="EC114" s="7">
        <f t="shared" si="110"/>
        <v>0</v>
      </c>
      <c r="ED114" s="6">
        <f>+'Serie Gasto $Corrientes'!EP114*'Serie Gasto Constantes'!$AR$207</f>
        <v>0</v>
      </c>
      <c r="EE114" s="6">
        <f>+'Serie Gasto $Corrientes'!EQ114*'Serie Gasto Constantes'!$AR$207</f>
        <v>0</v>
      </c>
      <c r="EF114" s="6">
        <f>+'Serie Gasto $Corrientes'!ER114*'Serie Gasto Constantes'!$AR$207</f>
        <v>0</v>
      </c>
      <c r="EG114" s="126">
        <f t="shared" si="111"/>
        <v>0</v>
      </c>
      <c r="EH114" s="6">
        <f>+'Serie Gasto $Corrientes'!ET114*'Serie Gasto Constantes'!$AR$207</f>
        <v>0</v>
      </c>
      <c r="EI114" s="7">
        <f t="shared" si="112"/>
        <v>0</v>
      </c>
      <c r="EJ114" s="6">
        <f>+'Serie Gasto $Corrientes'!EV114*'Serie Gasto Constantes'!$AR$207</f>
        <v>0</v>
      </c>
      <c r="EK114" s="6">
        <f>+'Serie Gasto $Corrientes'!EW114*'Serie Gasto Constantes'!$AR$207</f>
        <v>0</v>
      </c>
      <c r="EL114" s="6">
        <f>+'Serie Gasto $Corrientes'!EX114*'Serie Gasto Constantes'!$AR$207</f>
        <v>0</v>
      </c>
      <c r="EM114" s="126">
        <f t="shared" si="113"/>
        <v>0</v>
      </c>
      <c r="EN114" s="6">
        <f>+'Serie Gasto $Corrientes'!EZ114*'Serie Gasto Constantes'!$AR$207</f>
        <v>0</v>
      </c>
      <c r="EO114" s="7">
        <f t="shared" si="114"/>
        <v>0</v>
      </c>
      <c r="EP114" s="6">
        <f>+'Serie Gasto $Corrientes'!FB114*'Serie Gasto Constantes'!$AR$207</f>
        <v>0</v>
      </c>
      <c r="EQ114" s="6">
        <f>+'Serie Gasto $Corrientes'!FC114*'Serie Gasto Constantes'!$AR$207</f>
        <v>0</v>
      </c>
      <c r="ER114" s="6">
        <f>+'Serie Gasto $Corrientes'!FD114*'Serie Gasto Constantes'!$AR$207</f>
        <v>0</v>
      </c>
      <c r="ES114" s="126">
        <f t="shared" si="115"/>
        <v>0</v>
      </c>
      <c r="ET114" s="6">
        <f>+'Serie Gasto $Corrientes'!FF114*'Serie Gasto Constantes'!$AR$207</f>
        <v>0</v>
      </c>
      <c r="EU114" s="7">
        <f t="shared" si="116"/>
        <v>0</v>
      </c>
      <c r="EV114" s="6">
        <f>+'Serie Gasto $Corrientes'!FH114*'Serie Gasto Constantes'!$AR$207</f>
        <v>0</v>
      </c>
      <c r="EW114" s="6">
        <f>+'Serie Gasto $Corrientes'!FI114*'Serie Gasto Constantes'!$AR$207</f>
        <v>0</v>
      </c>
      <c r="EX114" s="6">
        <f>+'Serie Gasto $Corrientes'!FJ114*'Serie Gasto Constantes'!$AR$207</f>
        <v>0</v>
      </c>
      <c r="EY114" s="126">
        <f t="shared" si="117"/>
        <v>0</v>
      </c>
      <c r="EZ114" s="6">
        <f>+'Serie Gasto $Corrientes'!FL114*'Serie Gasto Constantes'!$AR$207</f>
        <v>0</v>
      </c>
      <c r="FA114" s="7">
        <f t="shared" si="118"/>
        <v>0</v>
      </c>
      <c r="FB114" s="6">
        <f>+'Serie Gasto $Corrientes'!FQ114*'Serie Gasto Constantes'!$AR$207</f>
        <v>0</v>
      </c>
      <c r="FC114" s="6">
        <f>+'Serie Gasto $Corrientes'!FR114*'Serie Gasto Constantes'!$AR$207</f>
        <v>0</v>
      </c>
      <c r="FD114" s="6">
        <f>+'Serie Gasto $Corrientes'!FS114*'Serie Gasto Constantes'!$AR$207</f>
        <v>0</v>
      </c>
      <c r="FE114" s="126">
        <f t="shared" si="193"/>
        <v>0</v>
      </c>
      <c r="FF114" s="6">
        <f>+'Serie Gasto $Corrientes'!FU114*'Serie Gasto Constantes'!$AR$207</f>
        <v>0</v>
      </c>
      <c r="FG114" s="7">
        <f t="shared" si="194"/>
        <v>0</v>
      </c>
      <c r="FH114" s="6">
        <f>+'Serie Gasto $Corrientes'!FW114*'Serie Gasto Constantes'!$AR$207</f>
        <v>0</v>
      </c>
      <c r="FI114" s="6">
        <f>+'Serie Gasto $Corrientes'!FX114*'Serie Gasto Constantes'!$AR$207</f>
        <v>0</v>
      </c>
      <c r="FJ114" s="6">
        <f>+'Serie Gasto $Corrientes'!FY114*'Serie Gasto Constantes'!$AR$207</f>
        <v>0</v>
      </c>
      <c r="FK114" s="126">
        <f t="shared" si="166"/>
        <v>0</v>
      </c>
      <c r="FL114" s="6">
        <f>+'Serie Gasto $Corrientes'!GA114*'Serie Gasto Constantes'!$AR$207</f>
        <v>0</v>
      </c>
      <c r="FM114" s="7">
        <f t="shared" si="167"/>
        <v>0</v>
      </c>
      <c r="FN114" s="6">
        <f>+'Serie Gasto $Corrientes'!GC114*'Serie Gasto Constantes'!$AR$207</f>
        <v>0</v>
      </c>
      <c r="FO114" s="6">
        <f>+'Serie Gasto $Corrientes'!GD114*'Serie Gasto Constantes'!$AR$207</f>
        <v>0</v>
      </c>
      <c r="FP114" s="6">
        <f>+'Serie Gasto $Corrientes'!GE114*'Serie Gasto Constantes'!$AR$207</f>
        <v>0</v>
      </c>
      <c r="FQ114" s="126">
        <f t="shared" si="119"/>
        <v>0</v>
      </c>
      <c r="FR114" s="6">
        <f>+'Serie Gasto $Corrientes'!GG114*'Serie Gasto Constantes'!$AR$207</f>
        <v>0</v>
      </c>
      <c r="FS114" s="7">
        <f t="shared" si="120"/>
        <v>0</v>
      </c>
      <c r="FT114" s="6">
        <f>+'Serie Gasto $Corrientes'!GI114*'Serie Gasto Constantes'!$AS$207</f>
        <v>0</v>
      </c>
      <c r="FU114" s="6">
        <f>+'Serie Gasto $Corrientes'!GJ114*'Serie Gasto Constantes'!$AS$207</f>
        <v>0</v>
      </c>
      <c r="FV114" s="6">
        <f>+'Serie Gasto $Corrientes'!GK114*'Serie Gasto Constantes'!$AS$207</f>
        <v>0</v>
      </c>
      <c r="FW114" s="126">
        <f t="shared" si="121"/>
        <v>0</v>
      </c>
      <c r="FX114" s="6">
        <f>+'Serie Gasto $Corrientes'!GM114*'Serie Gasto Constantes'!$AS$207</f>
        <v>0</v>
      </c>
      <c r="FY114" s="7">
        <f t="shared" si="122"/>
        <v>0</v>
      </c>
      <c r="FZ114" s="6">
        <f>+'Serie Gasto $Corrientes'!GO114*'Serie Gasto Constantes'!$AS$207</f>
        <v>0</v>
      </c>
      <c r="GA114" s="6">
        <f>+'Serie Gasto $Corrientes'!GP114*'Serie Gasto Constantes'!$AS$207</f>
        <v>0</v>
      </c>
      <c r="GB114" s="6">
        <f>+'Serie Gasto $Corrientes'!GQ114*'Serie Gasto Constantes'!$AS$207</f>
        <v>0</v>
      </c>
      <c r="GC114" s="126">
        <f t="shared" si="123"/>
        <v>0</v>
      </c>
      <c r="GD114" s="6">
        <f>+'Serie Gasto $Corrientes'!GS114*'Serie Gasto Constantes'!$AS$207</f>
        <v>0</v>
      </c>
      <c r="GE114" s="7">
        <f t="shared" si="124"/>
        <v>0</v>
      </c>
      <c r="GF114" s="6">
        <f>+'Serie Gasto $Corrientes'!GU114*'Serie Gasto Constantes'!$AS$207</f>
        <v>0</v>
      </c>
      <c r="GG114" s="6">
        <f>+'Serie Gasto $Corrientes'!GV114*'Serie Gasto Constantes'!$AS$207</f>
        <v>0</v>
      </c>
      <c r="GH114" s="6">
        <f>+'Serie Gasto $Corrientes'!GW114*'Serie Gasto Constantes'!$AS$207</f>
        <v>0</v>
      </c>
      <c r="GI114" s="126">
        <f t="shared" si="125"/>
        <v>0</v>
      </c>
      <c r="GJ114" s="6">
        <f>+'Serie Gasto $Corrientes'!GY114*'Serie Gasto Constantes'!$AS$207</f>
        <v>0</v>
      </c>
      <c r="GK114" s="7">
        <f t="shared" si="126"/>
        <v>0</v>
      </c>
      <c r="GL114" s="6">
        <f>+'Serie Gasto $Corrientes'!HA114*'Serie Gasto Constantes'!$AS$207</f>
        <v>0</v>
      </c>
      <c r="GM114" s="6">
        <f>+'Serie Gasto $Corrientes'!HB114*'Serie Gasto Constantes'!$AS$207</f>
        <v>0</v>
      </c>
      <c r="GN114" s="6">
        <f>+'Serie Gasto $Corrientes'!HC114*'Serie Gasto Constantes'!$AS$207</f>
        <v>0</v>
      </c>
      <c r="GO114" s="126">
        <f t="shared" si="127"/>
        <v>0</v>
      </c>
      <c r="GP114" s="6">
        <f>+'Serie Gasto $Corrientes'!HE114*'Serie Gasto Constantes'!$AS$207</f>
        <v>0</v>
      </c>
      <c r="GQ114" s="7">
        <f t="shared" si="128"/>
        <v>0</v>
      </c>
      <c r="GR114" s="6">
        <f>+'Serie Gasto $Corrientes'!HG114*'Serie Gasto Constantes'!$AS$207</f>
        <v>0</v>
      </c>
      <c r="GS114" s="6">
        <f>+'Serie Gasto $Corrientes'!HH114*'Serie Gasto Constantes'!$AS$207</f>
        <v>0</v>
      </c>
      <c r="GT114" s="6">
        <f>+'Serie Gasto $Corrientes'!HI114*'Serie Gasto Constantes'!$AS$207</f>
        <v>0</v>
      </c>
      <c r="GU114" s="126">
        <f t="shared" si="129"/>
        <v>0</v>
      </c>
      <c r="GV114" s="6">
        <f>+'Serie Gasto $Corrientes'!HK114*'Serie Gasto Constantes'!$AS$207</f>
        <v>0</v>
      </c>
      <c r="GW114" s="7">
        <f t="shared" si="130"/>
        <v>0</v>
      </c>
      <c r="GX114" s="6">
        <f>+'Serie Gasto $Corrientes'!HM114*'Serie Gasto Constantes'!$AS$207</f>
        <v>0</v>
      </c>
      <c r="GY114" s="6">
        <f>+'Serie Gasto $Corrientes'!HN114*'Serie Gasto Constantes'!$AS$207</f>
        <v>0</v>
      </c>
      <c r="GZ114" s="6">
        <f>+'Serie Gasto $Corrientes'!HO114*'Serie Gasto Constantes'!$AS$207</f>
        <v>0</v>
      </c>
      <c r="HA114" s="126">
        <f t="shared" si="131"/>
        <v>0</v>
      </c>
      <c r="HB114" s="6">
        <f>+'Serie Gasto $Corrientes'!HQ114*'Serie Gasto Constantes'!$AS$207</f>
        <v>0</v>
      </c>
      <c r="HC114" s="7">
        <f t="shared" si="132"/>
        <v>0</v>
      </c>
    </row>
    <row r="115" spans="1:211" x14ac:dyDescent="0.35">
      <c r="A115" s="43" t="s">
        <v>58</v>
      </c>
      <c r="B115" s="3">
        <f>+'Serie Gasto $Corrientes'!B115*'Serie Gasto Constantes'!$V$207</f>
        <v>18464838789.300465</v>
      </c>
      <c r="C115" s="1">
        <f>+'Serie Gasto $Corrientes'!C115*'Serie Gasto Constantes'!$V$207</f>
        <v>18394535762.825592</v>
      </c>
      <c r="D115" s="4">
        <f t="shared" si="147"/>
        <v>0.9961926000396164</v>
      </c>
      <c r="E115" s="3">
        <f>+'Serie Gasto $Corrientes'!E115*'Serie Gasto Constantes'!$W$207</f>
        <v>19000532822.436745</v>
      </c>
      <c r="F115" s="1">
        <f>+'Serie Gasto $Corrientes'!F115*'Serie Gasto Constantes'!$W$207</f>
        <v>18505398467.076359</v>
      </c>
      <c r="G115" s="4">
        <f t="shared" si="148"/>
        <v>0.97394102786550762</v>
      </c>
      <c r="H115" s="3">
        <f>+'Serie Gasto $Corrientes'!H115*'Serie Gasto Constantes'!$X$207</f>
        <v>21766594365.317917</v>
      </c>
      <c r="I115" s="1">
        <f>+'Serie Gasto $Corrientes'!I115*'Serie Gasto Constantes'!$X$207</f>
        <v>20987148963.480141</v>
      </c>
      <c r="J115" s="4">
        <f t="shared" si="149"/>
        <v>0.96419075080115813</v>
      </c>
      <c r="K115" s="3">
        <f>+'Serie Gasto $Corrientes'!K115*'Serie Gasto Constantes'!$Y$207</f>
        <v>30003884303.051888</v>
      </c>
      <c r="L115" s="1">
        <f>+'Serie Gasto $Corrientes'!L115*'Serie Gasto Constantes'!$Y$207</f>
        <v>29788290937.818657</v>
      </c>
      <c r="M115" s="4">
        <f t="shared" si="150"/>
        <v>0.99281448484950663</v>
      </c>
      <c r="N115" s="3">
        <f>+'Serie Gasto $Corrientes'!N115*'Serie Gasto Constantes'!$Z$207</f>
        <v>38242019434.087494</v>
      </c>
      <c r="O115" s="1">
        <f>+'Serie Gasto $Corrientes'!O115*'Serie Gasto Constantes'!$Z$207</f>
        <v>37507861789.739807</v>
      </c>
      <c r="P115" s="4">
        <f t="shared" si="151"/>
        <v>0.98080233065063283</v>
      </c>
      <c r="Q115" s="3">
        <f>+'Serie Gasto $Corrientes'!Q115*'Serie Gasto Constantes'!$AA$207</f>
        <v>43933824332.91581</v>
      </c>
      <c r="R115" s="1">
        <f>+'Serie Gasto $Corrientes'!R115*'Serie Gasto Constantes'!$AA$207</f>
        <v>42494466791.953918</v>
      </c>
      <c r="S115" s="4">
        <f t="shared" si="133"/>
        <v>0.96723805489695314</v>
      </c>
      <c r="T115" s="3">
        <f>+'Serie Gasto $Corrientes'!T115*'Serie Gasto Constantes'!$AB$207</f>
        <v>35348375684.026184</v>
      </c>
      <c r="U115" s="1">
        <f>+'Serie Gasto $Corrientes'!U115*'Serie Gasto Constantes'!$AB$207</f>
        <v>32471302050.490829</v>
      </c>
      <c r="V115" s="4">
        <f t="shared" si="134"/>
        <v>0.91860803847811612</v>
      </c>
      <c r="W115" s="3">
        <f>+'Serie Gasto $Corrientes'!W115*'Serie Gasto Constantes'!$AC$207</f>
        <v>53542878168.435272</v>
      </c>
      <c r="X115" s="1">
        <f>+'Serie Gasto $Corrientes'!X115*'Serie Gasto Constantes'!$AC$207</f>
        <v>52479416151.659813</v>
      </c>
      <c r="Y115" s="4">
        <f t="shared" si="135"/>
        <v>0.98013812381489807</v>
      </c>
      <c r="Z115" s="3">
        <f>+'Serie Gasto $Corrientes'!Z115*'Serie Gasto Constantes'!$AD$207</f>
        <v>48300805404.923431</v>
      </c>
      <c r="AA115" s="1">
        <f>+'Serie Gasto $Corrientes'!AA115*'Serie Gasto Constantes'!$AD$207</f>
        <v>47714844854.549042</v>
      </c>
      <c r="AB115" s="4">
        <f t="shared" si="136"/>
        <v>0.98786851387959129</v>
      </c>
      <c r="AC115" s="3">
        <f>+'Serie Gasto $Corrientes'!AC115*'Serie Gasto Constantes'!$AE$207</f>
        <v>49677953299.235497</v>
      </c>
      <c r="AD115" s="1">
        <f>+'Serie Gasto $Corrientes'!AD115*'Serie Gasto Constantes'!$AE$207</f>
        <v>47709369776.84742</v>
      </c>
      <c r="AE115" s="4">
        <f t="shared" si="137"/>
        <v>0.96037309527366599</v>
      </c>
      <c r="AF115" s="3">
        <f>+'Serie Gasto $Corrientes'!AF115*'Serie Gasto Constantes'!$AF$207</f>
        <v>53622024790.737427</v>
      </c>
      <c r="AG115" s="1">
        <f>+'Serie Gasto $Corrientes'!AG115*'Serie Gasto Constantes'!$AF$207</f>
        <v>49579807741.500404</v>
      </c>
      <c r="AH115" s="1">
        <f>+'Serie Gasto $Corrientes'!AH115*'Serie Gasto Constantes'!$AF$207</f>
        <v>48094531129.552872</v>
      </c>
      <c r="AI115" s="125">
        <f t="shared" si="190"/>
        <v>0.97004271134548403</v>
      </c>
      <c r="AJ115" s="1">
        <f>+'Serie Gasto $Corrientes'!AJ115*'Serie Gasto Constantes'!$AF$207</f>
        <v>32179591833.470879</v>
      </c>
      <c r="AK115" s="4">
        <f t="shared" si="138"/>
        <v>0.64904632146314667</v>
      </c>
      <c r="AL115" s="3">
        <f>+'Serie Gasto $Corrientes'!AL115*'Serie Gasto Constantes'!$AG$207</f>
        <v>49907044385.317642</v>
      </c>
      <c r="AM115" s="1">
        <f>+'Serie Gasto $Corrientes'!AM115*'Serie Gasto Constantes'!$AG$207</f>
        <v>50865920499.91449</v>
      </c>
      <c r="AN115" s="1">
        <f>+'Serie Gasto $Corrientes'!AN115*'Serie Gasto Constantes'!$AG$207</f>
        <v>50185765965.447746</v>
      </c>
      <c r="AO115" s="125">
        <f t="shared" si="195"/>
        <v>0.98662848272906245</v>
      </c>
      <c r="AP115" s="1">
        <f>+'Serie Gasto $Corrientes'!AP115*'Serie Gasto Constantes'!$AG$207</f>
        <v>32472127596.824406</v>
      </c>
      <c r="AQ115" s="4">
        <f t="shared" si="139"/>
        <v>0.63838670916962947</v>
      </c>
      <c r="AR115" s="3">
        <f>+'Serie Gasto $Corrientes'!AR115*'Serie Gasto Constantes'!$AH$207</f>
        <v>48078739971.068466</v>
      </c>
      <c r="AS115" s="1">
        <f>+'Serie Gasto $Corrientes'!AS115*'Serie Gasto Constantes'!$AH$207</f>
        <v>55844939435.33493</v>
      </c>
      <c r="AT115" s="1">
        <f>+'Serie Gasto $Corrientes'!AT115*'Serie Gasto Constantes'!$AH$207</f>
        <v>54735388212.800606</v>
      </c>
      <c r="AU115" s="125">
        <f t="shared" si="196"/>
        <v>0.98013157085040592</v>
      </c>
      <c r="AV115" s="1">
        <f>+'Serie Gasto $Corrientes'!AV115*'Serie Gasto Constantes'!$AH$207</f>
        <v>38107905096.554886</v>
      </c>
      <c r="AW115" s="4">
        <f t="shared" si="140"/>
        <v>0.68238779523937954</v>
      </c>
      <c r="AX115" s="3">
        <f>+'Serie Gasto $Corrientes'!AX115*'Serie Gasto Constantes'!$AI$207</f>
        <v>69670339281.80661</v>
      </c>
      <c r="AY115" s="1">
        <f>+'Serie Gasto $Corrientes'!AY115*'Serie Gasto Constantes'!$AI$207</f>
        <v>97723606577.241516</v>
      </c>
      <c r="AZ115" s="1">
        <f>+'Serie Gasto $Corrientes'!AZ115*'Serie Gasto Constantes'!$AI$207</f>
        <v>88642182311.262497</v>
      </c>
      <c r="BA115" s="125">
        <f t="shared" si="197"/>
        <v>0.90707031203559818</v>
      </c>
      <c r="BB115" s="1">
        <f>+'Serie Gasto $Corrientes'!BB115*'Serie Gasto Constantes'!$AI$207</f>
        <v>49375315365.711395</v>
      </c>
      <c r="BC115" s="4">
        <f t="shared" si="141"/>
        <v>0.50525473931096432</v>
      </c>
      <c r="BD115" s="3">
        <f>+'Serie Gasto $Corrientes'!BD115*'Serie Gasto Constantes'!$AJ$207</f>
        <v>75528112656.453659</v>
      </c>
      <c r="BE115" s="1">
        <f>+'Serie Gasto $Corrientes'!BE115*'Serie Gasto Constantes'!$AJ$207</f>
        <v>75902171001.207169</v>
      </c>
      <c r="BF115" s="1">
        <f>+'Serie Gasto $Corrientes'!BF115*'Serie Gasto Constantes'!$AJ$207</f>
        <v>74441190389.846771</v>
      </c>
      <c r="BG115" s="125">
        <f t="shared" si="198"/>
        <v>0.98075179415701874</v>
      </c>
      <c r="BH115" s="1">
        <f>+'Serie Gasto $Corrientes'!BH115*'Serie Gasto Constantes'!$AJ$207</f>
        <v>44891196800.685135</v>
      </c>
      <c r="BI115" s="4">
        <f t="shared" si="142"/>
        <v>0.59143495118171485</v>
      </c>
      <c r="BJ115" s="3">
        <f>+'Serie Gasto $Corrientes'!BJ115*'Serie Gasto Constantes'!$AK$207</f>
        <v>50526202073.635986</v>
      </c>
      <c r="BK115" s="1">
        <f>+'Serie Gasto $Corrientes'!BK115*'Serie Gasto Constantes'!$AK$207</f>
        <v>55672148523.278099</v>
      </c>
      <c r="BL115" s="1">
        <f>+'Serie Gasto $Corrientes'!BL115*'Serie Gasto Constantes'!$AK$207</f>
        <v>52063273270.530441</v>
      </c>
      <c r="BM115" s="125">
        <f t="shared" si="199"/>
        <v>0.93517628924921614</v>
      </c>
      <c r="BN115" s="1">
        <f>+'Serie Gasto $Corrientes'!BN115*'Serie Gasto Constantes'!$AK$207</f>
        <v>41729272724.612152</v>
      </c>
      <c r="BO115" s="4">
        <f t="shared" si="143"/>
        <v>0.74955384032222083</v>
      </c>
      <c r="BP115" s="3">
        <f>+'Serie Gasto $Corrientes'!BP115*'Serie Gasto Constantes'!$AL$207</f>
        <v>74959860234.367676</v>
      </c>
      <c r="BQ115" s="1">
        <f>+'Serie Gasto $Corrientes'!BQ115*'Serie Gasto Constantes'!$AL$207</f>
        <v>81355127395.175201</v>
      </c>
      <c r="BR115" s="1">
        <f>+'Serie Gasto $Corrientes'!BR115*'Serie Gasto Constantes'!$AL$207</f>
        <v>72496373831.941132</v>
      </c>
      <c r="BS115" s="125">
        <f t="shared" si="200"/>
        <v>0.89111007693217081</v>
      </c>
      <c r="BT115" s="1">
        <f>+'Serie Gasto $Corrientes'!BT115*'Serie Gasto Constantes'!$AL$207</f>
        <v>51682431724.110016</v>
      </c>
      <c r="BU115" s="4">
        <f t="shared" si="144"/>
        <v>0.6352695076373891</v>
      </c>
      <c r="BV115" s="3">
        <f>+'Serie Gasto $Corrientes'!BV115*'Serie Gasto Constantes'!$AM$207</f>
        <v>94061442834.085541</v>
      </c>
      <c r="BW115" s="1">
        <f>+'Serie Gasto $Corrientes'!BW115*'Serie Gasto Constantes'!$AM$207</f>
        <v>95177379108.621979</v>
      </c>
      <c r="BX115" s="1">
        <f>+'Serie Gasto $Corrientes'!BX115*'Serie Gasto Constantes'!$AM$207</f>
        <v>90255223783.838135</v>
      </c>
      <c r="BY115" s="125">
        <f t="shared" si="201"/>
        <v>0.9482843993931962</v>
      </c>
      <c r="BZ115" s="1">
        <f>+'Serie Gasto $Corrientes'!BZ115*'Serie Gasto Constantes'!$AM$207</f>
        <v>74470395192.919205</v>
      </c>
      <c r="CA115" s="4">
        <f t="shared" si="145"/>
        <v>0.78243796887839545</v>
      </c>
      <c r="CB115" s="3">
        <f>+'Serie Gasto $Corrientes'!CB115*'Serie Gasto Constantes'!$AN$207</f>
        <v>83690031672.165634</v>
      </c>
      <c r="CC115" s="1">
        <f>+'Serie Gasto $Corrientes'!CC115*'Serie Gasto Constantes'!$AN$207</f>
        <v>81109955253.142136</v>
      </c>
      <c r="CD115" s="1">
        <f>+'Serie Gasto $Corrientes'!CD115*'Serie Gasto Constantes'!$AN$207</f>
        <v>74384559192.128769</v>
      </c>
      <c r="CE115" s="125">
        <f t="shared" si="202"/>
        <v>0.91708297655912185</v>
      </c>
      <c r="CF115" s="1">
        <f>+'Serie Gasto $Corrientes'!CF115*'Serie Gasto Constantes'!$AN$207</f>
        <v>40321762638.897865</v>
      </c>
      <c r="CG115" s="4">
        <f t="shared" si="97"/>
        <v>0.49712470575350037</v>
      </c>
      <c r="CH115" s="1">
        <f>+'Serie Gasto $Corrientes'!CH115*'Serie Gasto Constantes'!$AO$207</f>
        <v>83266004308.861603</v>
      </c>
      <c r="CI115" s="1">
        <f>+'Serie Gasto $Corrientes'!CI115*'Serie Gasto Constantes'!$AO$207</f>
        <v>80108178673.582062</v>
      </c>
      <c r="CJ115" s="1">
        <f>+'Serie Gasto $Corrientes'!CJ115*'Serie Gasto Constantes'!$AO$207</f>
        <v>74687021711.458084</v>
      </c>
      <c r="CK115" s="125">
        <f t="shared" si="93"/>
        <v>0.9323270476012987</v>
      </c>
      <c r="CL115" s="1">
        <f>+'Serie Gasto $Corrientes'!CL115*'Serie Gasto Constantes'!$AO$207</f>
        <v>54560671967.552597</v>
      </c>
      <c r="CM115" s="4">
        <f t="shared" si="98"/>
        <v>0.68108741043622711</v>
      </c>
      <c r="CN115" s="1">
        <f>+'Serie Gasto $Corrientes'!CN115*'Serie Gasto Constantes'!$AP$207</f>
        <v>70461737382.92482</v>
      </c>
      <c r="CO115" s="1">
        <f>+'Serie Gasto $Corrientes'!CO115*'Serie Gasto Constantes'!$AP$207</f>
        <v>82355938285.584412</v>
      </c>
      <c r="CP115" s="1">
        <f>+'Serie Gasto $Corrientes'!CP115*'Serie Gasto Constantes'!$AP$207</f>
        <v>75787297661.650223</v>
      </c>
      <c r="CQ115" s="125">
        <f t="shared" si="94"/>
        <v>0.92024083799329426</v>
      </c>
      <c r="CR115" s="1">
        <f>+'Serie Gasto $Corrientes'!CR115*'Serie Gasto Constantes'!$AP$207</f>
        <v>67841562015.855202</v>
      </c>
      <c r="CS115" s="4">
        <f t="shared" si="99"/>
        <v>0.82376041640861486</v>
      </c>
      <c r="CT115" s="1">
        <f>+'Serie Gasto $Corrientes'!DC115*'Serie Gasto Constantes'!$AQ$207</f>
        <v>75223056646.221786</v>
      </c>
      <c r="CU115" s="1">
        <f>+'Serie Gasto $Corrientes'!DD115*'Serie Gasto Constantes'!$AQ$207</f>
        <v>76807377449.703629</v>
      </c>
      <c r="CV115" s="1">
        <f>+'Serie Gasto $Corrientes'!DE115*'Serie Gasto Constantes'!$AQ$207</f>
        <v>75825177140.644806</v>
      </c>
      <c r="CW115" s="125">
        <f t="shared" ref="CW115:CW126" si="214">+CV115/CU115</f>
        <v>0.98721216188247018</v>
      </c>
      <c r="CX115" s="1">
        <f>+'Serie Gasto $Corrientes'!DG115*'Serie Gasto Constantes'!$AQ$207</f>
        <v>65937005223.757126</v>
      </c>
      <c r="CY115" s="4">
        <f t="shared" si="100"/>
        <v>0.85847229020330984</v>
      </c>
      <c r="CZ115" s="1">
        <f>+'Serie Gasto $Corrientes'!DL115*'Serie Gasto Constantes'!$AR$207</f>
        <v>57525423898.799995</v>
      </c>
      <c r="DA115" s="1">
        <f>+'Serie Gasto $Corrientes'!DM115*'Serie Gasto Constantes'!$AR$207</f>
        <v>57525423898.799995</v>
      </c>
      <c r="DB115" s="1">
        <f>+'Serie Gasto $Corrientes'!DN115*'Serie Gasto Constantes'!$AR$207</f>
        <v>3279368052.2615995</v>
      </c>
      <c r="DC115" s="125">
        <f t="shared" si="101"/>
        <v>5.7007281824306706E-2</v>
      </c>
      <c r="DD115" s="1">
        <f>+'Serie Gasto $Corrientes'!DP115*'Serie Gasto Constantes'!$AR$207</f>
        <v>527354391.12719995</v>
      </c>
      <c r="DE115" s="4">
        <f t="shared" si="102"/>
        <v>9.1673273378208124E-3</v>
      </c>
      <c r="DF115" s="1">
        <f>+'Serie Gasto $Corrientes'!DR115*'Serie Gasto Constantes'!$AR$207</f>
        <v>57525423898.799995</v>
      </c>
      <c r="DG115" s="1">
        <f>+'Serie Gasto $Corrientes'!DS115*'Serie Gasto Constantes'!$AR$207</f>
        <v>57525423898.799995</v>
      </c>
      <c r="DH115" s="1">
        <f>+'Serie Gasto $Corrientes'!DT115*'Serie Gasto Constantes'!$AR$207</f>
        <v>11542204874.849998</v>
      </c>
      <c r="DI115" s="125">
        <f t="shared" si="103"/>
        <v>0.20064528155681741</v>
      </c>
      <c r="DJ115" s="1">
        <f>+'Serie Gasto $Corrientes'!DV115*'Serie Gasto Constantes'!$AR$207</f>
        <v>1562230294.3415999</v>
      </c>
      <c r="DK115" s="4">
        <f t="shared" si="104"/>
        <v>2.7157214818441151E-2</v>
      </c>
      <c r="DL115" s="1">
        <f>+'Serie Gasto $Corrientes'!DX115*'Serie Gasto Constantes'!$AR$207</f>
        <v>57525423898.799995</v>
      </c>
      <c r="DM115" s="1">
        <f>+'Serie Gasto $Corrientes'!DY115*'Serie Gasto Constantes'!$AR$207</f>
        <v>57525423898.799995</v>
      </c>
      <c r="DN115" s="1">
        <f>+'Serie Gasto $Corrientes'!DZ115*'Serie Gasto Constantes'!$AR$207</f>
        <v>16433991665.363998</v>
      </c>
      <c r="DO115" s="125">
        <f t="shared" si="105"/>
        <v>0.28568223494145895</v>
      </c>
      <c r="DP115" s="1">
        <f>+'Serie Gasto $Corrientes'!EB115*'Serie Gasto Constantes'!$AR$207</f>
        <v>4183838118.3767996</v>
      </c>
      <c r="DQ115" s="4">
        <f t="shared" si="106"/>
        <v>7.2730244035004429E-2</v>
      </c>
      <c r="DR115" s="1">
        <f>+'Serie Gasto $Corrientes'!ED115*'Serie Gasto Constantes'!$AR$207</f>
        <v>57525423898.799995</v>
      </c>
      <c r="DS115" s="1">
        <f>+'Serie Gasto $Corrientes'!EE115*'Serie Gasto Constantes'!$AR$207</f>
        <v>57525423898.799995</v>
      </c>
      <c r="DT115" s="1">
        <f>+'Serie Gasto $Corrientes'!EF115*'Serie Gasto Constantes'!$AR$207</f>
        <v>20843740058.013599</v>
      </c>
      <c r="DU115" s="125">
        <f t="shared" si="107"/>
        <v>0.3623396169089057</v>
      </c>
      <c r="DV115" s="1">
        <f>+'Serie Gasto $Corrientes'!EH115*'Serie Gasto Constantes'!$AR$207</f>
        <v>8746297926.8339996</v>
      </c>
      <c r="DW115" s="4">
        <f t="shared" si="108"/>
        <v>0.15204230293410234</v>
      </c>
      <c r="DX115" s="1">
        <f>+'Serie Gasto $Corrientes'!EJ115*'Serie Gasto Constantes'!$AR$207</f>
        <v>57525423898.799995</v>
      </c>
      <c r="DY115" s="1">
        <f>+'Serie Gasto $Corrientes'!EK115*'Serie Gasto Constantes'!$AR$207</f>
        <v>57344264569.082397</v>
      </c>
      <c r="DZ115" s="1">
        <f>+'Serie Gasto $Corrientes'!EL115*'Serie Gasto Constantes'!$AR$207</f>
        <v>29222546108.012398</v>
      </c>
      <c r="EA115" s="125">
        <f t="shared" si="109"/>
        <v>0.50959841106355319</v>
      </c>
      <c r="EB115" s="1">
        <f>+'Serie Gasto $Corrientes'!EN115*'Serie Gasto Constantes'!$AR$207</f>
        <v>13131869851.588799</v>
      </c>
      <c r="EC115" s="4">
        <f t="shared" si="110"/>
        <v>0.22900058009757696</v>
      </c>
      <c r="ED115" s="1">
        <f>+'Serie Gasto $Corrientes'!EP115*'Serie Gasto Constantes'!$AR$207</f>
        <v>57525423898.799995</v>
      </c>
      <c r="EE115" s="1">
        <f>+'Serie Gasto $Corrientes'!EQ115*'Serie Gasto Constantes'!$AR$207</f>
        <v>57344264569.082397</v>
      </c>
      <c r="EF115" s="1">
        <f>+'Serie Gasto $Corrientes'!ER115*'Serie Gasto Constantes'!$AR$207</f>
        <v>30257987314.963196</v>
      </c>
      <c r="EG115" s="125">
        <f t="shared" si="111"/>
        <v>0.52765498942813238</v>
      </c>
      <c r="EH115" s="1">
        <f>+'Serie Gasto $Corrientes'!ET115*'Serie Gasto Constantes'!$AR$207</f>
        <v>18155111361.441597</v>
      </c>
      <c r="EI115" s="4">
        <f t="shared" si="112"/>
        <v>0.31659855606954745</v>
      </c>
      <c r="EJ115" s="1">
        <f>+'Serie Gasto $Corrientes'!EV115*'Serie Gasto Constantes'!$AR$207</f>
        <v>57525423898.799995</v>
      </c>
      <c r="EK115" s="1">
        <f>+'Serie Gasto $Corrientes'!EW115*'Serie Gasto Constantes'!$AR$207</f>
        <v>57344264569.082397</v>
      </c>
      <c r="EL115" s="1">
        <f>+'Serie Gasto $Corrientes'!EX115*'Serie Gasto Constantes'!$AR$207</f>
        <v>31422648038.199596</v>
      </c>
      <c r="EM115" s="125">
        <f t="shared" si="113"/>
        <v>0.54796496692960217</v>
      </c>
      <c r="EN115" s="1">
        <f>+'Serie Gasto $Corrientes'!EZ115*'Serie Gasto Constantes'!$AR$207</f>
        <v>22546101269.577599</v>
      </c>
      <c r="EO115" s="4">
        <f t="shared" si="114"/>
        <v>0.39317098996738209</v>
      </c>
      <c r="EP115" s="1">
        <f>+'Serie Gasto $Corrientes'!FB115*'Serie Gasto Constantes'!$AR$207</f>
        <v>57525423898.799995</v>
      </c>
      <c r="EQ115" s="1">
        <f>+'Serie Gasto $Corrientes'!FC115*'Serie Gasto Constantes'!$AR$207</f>
        <v>57344264569.082397</v>
      </c>
      <c r="ER115" s="1">
        <f>+'Serie Gasto $Corrientes'!FD115*'Serie Gasto Constantes'!$AR$207</f>
        <v>37920549960.539993</v>
      </c>
      <c r="ES115" s="125">
        <f t="shared" si="115"/>
        <v>0.66127886102466737</v>
      </c>
      <c r="ET115" s="1">
        <f>+'Serie Gasto $Corrientes'!FF115*'Serie Gasto Constantes'!$AR$207</f>
        <v>26065386034.927197</v>
      </c>
      <c r="EU115" s="4">
        <f t="shared" si="116"/>
        <v>0.45454216268701703</v>
      </c>
      <c r="EV115" s="1">
        <f>+'Serie Gasto $Corrientes'!FH115*'Serie Gasto Constantes'!$AR$207</f>
        <v>57525423898.799995</v>
      </c>
      <c r="EW115" s="1">
        <f>+'Serie Gasto $Corrientes'!FI115*'Serie Gasto Constantes'!$AR$207</f>
        <v>54805259189.522392</v>
      </c>
      <c r="EX115" s="1">
        <f>+'Serie Gasto $Corrientes'!FJ115*'Serie Gasto Constantes'!$AR$207</f>
        <v>42519597786.213593</v>
      </c>
      <c r="EY115" s="125">
        <f t="shared" si="117"/>
        <v>0.77583061215304761</v>
      </c>
      <c r="EZ115" s="1">
        <f>+'Serie Gasto $Corrientes'!FL115*'Serie Gasto Constantes'!$AR$207</f>
        <v>28504909044.362396</v>
      </c>
      <c r="FA115" s="4">
        <f t="shared" si="118"/>
        <v>0.5201126582722545</v>
      </c>
      <c r="FB115" s="1">
        <f>+'Serie Gasto $Corrientes'!FQ115*'Serie Gasto Constantes'!$AR$207</f>
        <v>57525423898.799995</v>
      </c>
      <c r="FC115" s="1">
        <f>+'Serie Gasto $Corrientes'!FR115*'Serie Gasto Constantes'!$AR$207</f>
        <v>54805259189.522392</v>
      </c>
      <c r="FD115" s="1">
        <f>+'Serie Gasto $Corrientes'!FS115*'Serie Gasto Constantes'!$AR$207</f>
        <v>44232492693.745193</v>
      </c>
      <c r="FE115" s="125">
        <f t="shared" si="193"/>
        <v>0.80708481900951412</v>
      </c>
      <c r="FF115" s="1">
        <f>+'Serie Gasto $Corrientes'!FU115*'Serie Gasto Constantes'!$AR$207</f>
        <v>33312995833.197598</v>
      </c>
      <c r="FG115" s="4">
        <f t="shared" si="194"/>
        <v>0.60784304874825479</v>
      </c>
      <c r="FH115" s="1">
        <f>+'Serie Gasto $Corrientes'!FW115*'Serie Gasto Constantes'!$AR$207</f>
        <v>57525423898.799995</v>
      </c>
      <c r="FI115" s="1">
        <f>+'Serie Gasto $Corrientes'!FX115*'Serie Gasto Constantes'!$AR$207</f>
        <v>54805259189.522392</v>
      </c>
      <c r="FJ115" s="1">
        <f>+'Serie Gasto $Corrientes'!FY115*'Serie Gasto Constantes'!$AR$207</f>
        <v>46945970998.367996</v>
      </c>
      <c r="FK115" s="125">
        <f t="shared" si="166"/>
        <v>0.85659609483870613</v>
      </c>
      <c r="FL115" s="1">
        <f>+'Serie Gasto $Corrientes'!GA115*'Serie Gasto Constantes'!$AR$207</f>
        <v>37659382429.187996</v>
      </c>
      <c r="FM115" s="4">
        <f t="shared" si="167"/>
        <v>0.68714906171610035</v>
      </c>
      <c r="FN115" s="1">
        <f>+'Serie Gasto $Corrientes'!GC115*'Serie Gasto Constantes'!$AR$207</f>
        <v>57525423898.799995</v>
      </c>
      <c r="FO115" s="1">
        <f>+'Serie Gasto $Corrientes'!GD115*'Serie Gasto Constantes'!$AR$207</f>
        <v>53981357265.856796</v>
      </c>
      <c r="FP115" s="1">
        <f>+'Serie Gasto $Corrientes'!GE115*'Serie Gasto Constantes'!$AR$207</f>
        <v>51845889679.006798</v>
      </c>
      <c r="FQ115" s="125">
        <f t="shared" si="119"/>
        <v>0.96044064664152706</v>
      </c>
      <c r="FR115" s="1">
        <f>+'Serie Gasto $Corrientes'!GG115*'Serie Gasto Constantes'!$AR$207</f>
        <v>47615447246.530792</v>
      </c>
      <c r="FS115" s="4">
        <f t="shared" si="120"/>
        <v>0.88207206447266484</v>
      </c>
      <c r="FT115" s="1">
        <f>+'Serie Gasto $Corrientes'!GI115*'Serie Gasto Constantes'!$AS$207</f>
        <v>73747049000</v>
      </c>
      <c r="FU115" s="1">
        <f>+'Serie Gasto $Corrientes'!GJ115*'Serie Gasto Constantes'!$AS$207</f>
        <v>73747049000</v>
      </c>
      <c r="FV115" s="1">
        <f>+'Serie Gasto $Corrientes'!GK115*'Serie Gasto Constantes'!$AS$207</f>
        <v>4306123309</v>
      </c>
      <c r="FW115" s="125">
        <f t="shared" si="121"/>
        <v>5.8390449074104643E-2</v>
      </c>
      <c r="FX115" s="1">
        <f>+'Serie Gasto $Corrientes'!GM115*'Serie Gasto Constantes'!$AS$207</f>
        <v>459339292</v>
      </c>
      <c r="FY115" s="4">
        <f t="shared" si="122"/>
        <v>6.2285786106505764E-3</v>
      </c>
      <c r="FZ115" s="1">
        <f>+'Serie Gasto $Corrientes'!GO115*'Serie Gasto Constantes'!$AS$207</f>
        <v>73747049000</v>
      </c>
      <c r="GA115" s="1">
        <f>+'Serie Gasto $Corrientes'!GP115*'Serie Gasto Constantes'!$AS$207</f>
        <v>73747049000</v>
      </c>
      <c r="GB115" s="1">
        <f>+'Serie Gasto $Corrientes'!GQ115*'Serie Gasto Constantes'!$AS$207</f>
        <v>27328414763</v>
      </c>
      <c r="GC115" s="125">
        <f t="shared" si="123"/>
        <v>0.37056960425630048</v>
      </c>
      <c r="GD115" s="1">
        <f>+'Serie Gasto $Corrientes'!GS115*'Serie Gasto Constantes'!$AS$207</f>
        <v>966993677</v>
      </c>
      <c r="GE115" s="4">
        <f t="shared" si="124"/>
        <v>1.3112303341114028E-2</v>
      </c>
      <c r="GF115" s="1">
        <f>+'Serie Gasto $Corrientes'!GU115*'Serie Gasto Constantes'!$AS$207</f>
        <v>73747049000</v>
      </c>
      <c r="GG115" s="1">
        <f>+'Serie Gasto $Corrientes'!GV115*'Serie Gasto Constantes'!$AS$207</f>
        <v>73747049000</v>
      </c>
      <c r="GH115" s="1">
        <f>+'Serie Gasto $Corrientes'!GW115*'Serie Gasto Constantes'!$AS$207</f>
        <v>38639896807</v>
      </c>
      <c r="GI115" s="125">
        <f t="shared" si="125"/>
        <v>0.52395176933791621</v>
      </c>
      <c r="GJ115" s="1">
        <f>+'Serie Gasto $Corrientes'!GY115*'Serie Gasto Constantes'!$AS$207</f>
        <v>2946827448</v>
      </c>
      <c r="GK115" s="4">
        <f t="shared" si="126"/>
        <v>3.9958581230823215E-2</v>
      </c>
      <c r="GL115" s="1">
        <f>+'Serie Gasto $Corrientes'!HA115*'Serie Gasto Constantes'!$AS$207</f>
        <v>73747049000</v>
      </c>
      <c r="GM115" s="1">
        <f>+'Serie Gasto $Corrientes'!HB115*'Serie Gasto Constantes'!$AS$207</f>
        <v>73747049000</v>
      </c>
      <c r="GN115" s="1">
        <f>+'Serie Gasto $Corrientes'!HC115*'Serie Gasto Constantes'!$AS$207</f>
        <v>41198154303</v>
      </c>
      <c r="GO115" s="125">
        <f t="shared" si="127"/>
        <v>0.55864139462719387</v>
      </c>
      <c r="GP115" s="1">
        <f>+'Serie Gasto $Corrientes'!HE115*'Serie Gasto Constantes'!$AS$207</f>
        <v>7642978260</v>
      </c>
      <c r="GQ115" s="4">
        <f t="shared" si="128"/>
        <v>0.10363775044069899</v>
      </c>
      <c r="GR115" s="1">
        <f>+'Serie Gasto $Corrientes'!HG115*'Serie Gasto Constantes'!$AS$207</f>
        <v>73747049000</v>
      </c>
      <c r="GS115" s="1">
        <f>+'Serie Gasto $Corrientes'!HH115*'Serie Gasto Constantes'!$AS$207</f>
        <v>73747049000</v>
      </c>
      <c r="GT115" s="1">
        <f>+'Serie Gasto $Corrientes'!HI115*'Serie Gasto Constantes'!$AS$207</f>
        <v>44126997821</v>
      </c>
      <c r="GU115" s="125">
        <f t="shared" si="129"/>
        <v>0.59835611620201912</v>
      </c>
      <c r="GV115" s="1">
        <f>+'Serie Gasto $Corrientes'!HK115*'Serie Gasto Constantes'!$AS$207</f>
        <v>13082781940</v>
      </c>
      <c r="GW115" s="4">
        <f t="shared" si="130"/>
        <v>0.17740075185923709</v>
      </c>
      <c r="GX115" s="1">
        <f>+'Serie Gasto $Corrientes'!HM115*'Serie Gasto Constantes'!$AS$207</f>
        <v>73747049000</v>
      </c>
      <c r="GY115" s="1">
        <f>+'Serie Gasto $Corrientes'!HN115*'Serie Gasto Constantes'!$AS$207</f>
        <v>73747049000</v>
      </c>
      <c r="GZ115" s="1">
        <f>+'Serie Gasto $Corrientes'!HO115*'Serie Gasto Constantes'!$AS$207</f>
        <v>52237007023</v>
      </c>
      <c r="HA115" s="125">
        <f t="shared" si="131"/>
        <v>0.70832674298601428</v>
      </c>
      <c r="HB115" s="1">
        <f>+'Serie Gasto $Corrientes'!HQ115*'Serie Gasto Constantes'!$AS$207</f>
        <v>18508151379</v>
      </c>
      <c r="HC115" s="4">
        <f t="shared" si="132"/>
        <v>0.25096802692403325</v>
      </c>
    </row>
    <row r="116" spans="1:211" x14ac:dyDescent="0.35">
      <c r="A116" s="28" t="s">
        <v>76</v>
      </c>
      <c r="B116" s="5">
        <f>+'Serie Gasto $Corrientes'!B116*'Serie Gasto Constantes'!$V$207</f>
        <v>7464836053.3555508</v>
      </c>
      <c r="C116" s="6">
        <f>+'Serie Gasto $Corrientes'!C116*'Serie Gasto Constantes'!$V$207</f>
        <v>7411156197.5898151</v>
      </c>
      <c r="D116" s="7">
        <f t="shared" si="147"/>
        <v>0.99280897056786588</v>
      </c>
      <c r="E116" s="5">
        <f>+'Serie Gasto $Corrientes'!E116*'Serie Gasto Constantes'!$W$207</f>
        <v>7621910670.2149286</v>
      </c>
      <c r="F116" s="6">
        <f>+'Serie Gasto $Corrientes'!F116*'Serie Gasto Constantes'!$W$207</f>
        <v>7412969772.1470699</v>
      </c>
      <c r="G116" s="7">
        <f t="shared" si="148"/>
        <v>0.97258680833345867</v>
      </c>
      <c r="H116" s="5">
        <f>+'Serie Gasto $Corrientes'!H116*'Serie Gasto Constantes'!$X$207</f>
        <v>7590422067.8915253</v>
      </c>
      <c r="I116" s="6">
        <f>+'Serie Gasto $Corrientes'!I116*'Serie Gasto Constantes'!$X$207</f>
        <v>7186760400.3588943</v>
      </c>
      <c r="J116" s="7">
        <f t="shared" si="149"/>
        <v>0.94681960187165715</v>
      </c>
      <c r="K116" s="5">
        <f>+'Serie Gasto $Corrientes'!K116*'Serie Gasto Constantes'!$Y$207</f>
        <v>7947422211.0587015</v>
      </c>
      <c r="L116" s="6">
        <f>+'Serie Gasto $Corrientes'!L116*'Serie Gasto Constantes'!$Y$207</f>
        <v>7813055557.0631924</v>
      </c>
      <c r="M116" s="7">
        <f t="shared" si="150"/>
        <v>0.9830930520076635</v>
      </c>
      <c r="N116" s="5">
        <f>+'Serie Gasto $Corrientes'!N116*'Serie Gasto Constantes'!$Z$207</f>
        <v>8000182591.0991554</v>
      </c>
      <c r="O116" s="6">
        <f>+'Serie Gasto $Corrientes'!O116*'Serie Gasto Constantes'!$Z$207</f>
        <v>7730499393.2813187</v>
      </c>
      <c r="P116" s="7">
        <f t="shared" si="151"/>
        <v>0.96629036965757742</v>
      </c>
      <c r="Q116" s="5">
        <f>+'Serie Gasto $Corrientes'!Q116*'Serie Gasto Constantes'!$AA$207</f>
        <v>8516976675.3293428</v>
      </c>
      <c r="R116" s="6">
        <f>+'Serie Gasto $Corrientes'!R116*'Serie Gasto Constantes'!$AA$207</f>
        <v>7972643526.4419346</v>
      </c>
      <c r="S116" s="7">
        <f t="shared" si="133"/>
        <v>0.93608845372746552</v>
      </c>
      <c r="T116" s="5">
        <f>+'Serie Gasto $Corrientes'!T116*'Serie Gasto Constantes'!$AB$207</f>
        <v>8931021661.183485</v>
      </c>
      <c r="U116" s="6">
        <f>+'Serie Gasto $Corrientes'!U116*'Serie Gasto Constantes'!$AB$207</f>
        <v>8737942108.6931858</v>
      </c>
      <c r="V116" s="7">
        <f t="shared" si="134"/>
        <v>0.97838102293162355</v>
      </c>
      <c r="W116" s="5">
        <f>+'Serie Gasto $Corrientes'!W116*'Serie Gasto Constantes'!$AC$207</f>
        <v>10227628519.03146</v>
      </c>
      <c r="X116" s="6">
        <f>+'Serie Gasto $Corrientes'!X116*'Serie Gasto Constantes'!$AC$207</f>
        <v>9652815340.6432972</v>
      </c>
      <c r="Y116" s="7">
        <f t="shared" si="135"/>
        <v>0.94379799996464908</v>
      </c>
      <c r="Z116" s="5">
        <f>+'Serie Gasto $Corrientes'!Z116*'Serie Gasto Constantes'!$AD$207</f>
        <v>9736148751.0643196</v>
      </c>
      <c r="AA116" s="6">
        <f>+'Serie Gasto $Corrientes'!AA116*'Serie Gasto Constantes'!$AD$207</f>
        <v>9468212764.6036148</v>
      </c>
      <c r="AB116" s="7">
        <f t="shared" si="136"/>
        <v>0.97248029037853234</v>
      </c>
      <c r="AC116" s="5">
        <f>+'Serie Gasto $Corrientes'!AC116*'Serie Gasto Constantes'!$AE$207</f>
        <v>11507061266.513716</v>
      </c>
      <c r="AD116" s="6">
        <f>+'Serie Gasto $Corrientes'!AD116*'Serie Gasto Constantes'!$AE$207</f>
        <v>10829038237.401293</v>
      </c>
      <c r="AE116" s="7">
        <f t="shared" si="137"/>
        <v>0.94107765541446164</v>
      </c>
      <c r="AF116" s="5">
        <f>+'Serie Gasto $Corrientes'!AF116*'Serie Gasto Constantes'!$AF$207</f>
        <v>10327102938.283051</v>
      </c>
      <c r="AG116" s="6">
        <f>+'Serie Gasto $Corrientes'!AG116*'Serie Gasto Constantes'!$AF$207</f>
        <v>10327102938.283051</v>
      </c>
      <c r="AH116" s="6">
        <f>+'Serie Gasto $Corrientes'!AH116*'Serie Gasto Constantes'!$AF$207</f>
        <v>9235910876.0195408</v>
      </c>
      <c r="AI116" s="126">
        <f t="shared" si="190"/>
        <v>0.89433705960086729</v>
      </c>
      <c r="AJ116" s="6">
        <f>+'Serie Gasto $Corrientes'!AJ116*'Serie Gasto Constantes'!$AF$207</f>
        <v>8895871815.6581173</v>
      </c>
      <c r="AK116" s="7">
        <f t="shared" si="138"/>
        <v>0.86141020079123132</v>
      </c>
      <c r="AL116" s="5">
        <f>+'Serie Gasto $Corrientes'!AL116*'Serie Gasto Constantes'!$AG$207</f>
        <v>10163584915.027451</v>
      </c>
      <c r="AM116" s="6">
        <f>+'Serie Gasto $Corrientes'!AM116*'Serie Gasto Constantes'!$AG$207</f>
        <v>10163584915.027451</v>
      </c>
      <c r="AN116" s="6">
        <f>+'Serie Gasto $Corrientes'!AN116*'Serie Gasto Constantes'!$AG$207</f>
        <v>9504561880.5163136</v>
      </c>
      <c r="AO116" s="126">
        <f t="shared" si="195"/>
        <v>0.93515840719383048</v>
      </c>
      <c r="AP116" s="6">
        <f>+'Serie Gasto $Corrientes'!AP116*'Serie Gasto Constantes'!$AG$207</f>
        <v>8860244026.2954025</v>
      </c>
      <c r="AQ116" s="7">
        <f t="shared" si="139"/>
        <v>0.87176366413734752</v>
      </c>
      <c r="AR116" s="5">
        <f>+'Serie Gasto $Corrientes'!AR116*'Serie Gasto Constantes'!$AH$207</f>
        <v>10620961986.346745</v>
      </c>
      <c r="AS116" s="6">
        <f>+'Serie Gasto $Corrientes'!AS116*'Serie Gasto Constantes'!$AH$207</f>
        <v>10620961986.346745</v>
      </c>
      <c r="AT116" s="6">
        <f>+'Serie Gasto $Corrientes'!AT116*'Serie Gasto Constantes'!$AH$207</f>
        <v>9704159110.1879787</v>
      </c>
      <c r="AU116" s="126">
        <f t="shared" si="196"/>
        <v>0.9136798646546973</v>
      </c>
      <c r="AV116" s="6">
        <f>+'Serie Gasto $Corrientes'!AV116*'Serie Gasto Constantes'!$AH$207</f>
        <v>9144022940.1835766</v>
      </c>
      <c r="AW116" s="7">
        <f t="shared" si="140"/>
        <v>0.86094112302993131</v>
      </c>
      <c r="AX116" s="5">
        <f>+'Serie Gasto $Corrientes'!AX116*'Serie Gasto Constantes'!$AI$207</f>
        <v>10399571142.212469</v>
      </c>
      <c r="AY116" s="6">
        <f>+'Serie Gasto $Corrientes'!AY116*'Serie Gasto Constantes'!$AI$207</f>
        <v>10399571142.212469</v>
      </c>
      <c r="AZ116" s="6">
        <f>+'Serie Gasto $Corrientes'!AZ116*'Serie Gasto Constantes'!$AI$207</f>
        <v>9613439979.4845085</v>
      </c>
      <c r="BA116" s="126">
        <f t="shared" si="197"/>
        <v>0.92440734795908952</v>
      </c>
      <c r="BB116" s="6">
        <f>+'Serie Gasto $Corrientes'!BB116*'Serie Gasto Constantes'!$AI$207</f>
        <v>9098269566.0089378</v>
      </c>
      <c r="BC116" s="7">
        <f t="shared" si="141"/>
        <v>0.87486968852768632</v>
      </c>
      <c r="BD116" s="5">
        <f>+'Serie Gasto $Corrientes'!BD116*'Serie Gasto Constantes'!$AJ$207</f>
        <v>10543780977.124176</v>
      </c>
      <c r="BE116" s="6">
        <f>+'Serie Gasto $Corrientes'!BE116*'Serie Gasto Constantes'!$AJ$207</f>
        <v>10543780977.124176</v>
      </c>
      <c r="BF116" s="6">
        <f>+'Serie Gasto $Corrientes'!BF116*'Serie Gasto Constantes'!$AJ$207</f>
        <v>10416441257.613388</v>
      </c>
      <c r="BG116" s="126">
        <f t="shared" si="198"/>
        <v>0.9879227651079755</v>
      </c>
      <c r="BH116" s="6">
        <f>+'Serie Gasto $Corrientes'!BH116*'Serie Gasto Constantes'!$AJ$207</f>
        <v>10194659778.374104</v>
      </c>
      <c r="BI116" s="7">
        <f t="shared" si="142"/>
        <v>0.96688842460711888</v>
      </c>
      <c r="BJ116" s="5">
        <f>+'Serie Gasto $Corrientes'!BJ116*'Serie Gasto Constantes'!$AK$207</f>
        <v>11070483530.948742</v>
      </c>
      <c r="BK116" s="6">
        <f>+'Serie Gasto $Corrientes'!BK116*'Serie Gasto Constantes'!$AK$207</f>
        <v>11070483530.948742</v>
      </c>
      <c r="BL116" s="6">
        <f>+'Serie Gasto $Corrientes'!BL116*'Serie Gasto Constantes'!$AK$207</f>
        <v>10918460050.945168</v>
      </c>
      <c r="BM116" s="126">
        <f t="shared" si="199"/>
        <v>0.98626767479680755</v>
      </c>
      <c r="BN116" s="6">
        <f>+'Serie Gasto $Corrientes'!BN116*'Serie Gasto Constantes'!$AK$207</f>
        <v>10669591787.580503</v>
      </c>
      <c r="BO116" s="7">
        <f t="shared" si="143"/>
        <v>0.96378733212081458</v>
      </c>
      <c r="BP116" s="5">
        <f>+'Serie Gasto $Corrientes'!BP116*'Serie Gasto Constantes'!$AL$207</f>
        <v>11228989196.131199</v>
      </c>
      <c r="BQ116" s="6">
        <f>+'Serie Gasto $Corrientes'!BQ116*'Serie Gasto Constantes'!$AL$207</f>
        <v>11228989196.131199</v>
      </c>
      <c r="BR116" s="6">
        <f>+'Serie Gasto $Corrientes'!BR116*'Serie Gasto Constantes'!$AL$207</f>
        <v>10668877824.336464</v>
      </c>
      <c r="BS116" s="126">
        <f t="shared" si="200"/>
        <v>0.95011916370997007</v>
      </c>
      <c r="BT116" s="6">
        <f>+'Serie Gasto $Corrientes'!BT116*'Serie Gasto Constantes'!$AL$207</f>
        <v>10502664039.290117</v>
      </c>
      <c r="BU116" s="7">
        <f t="shared" si="144"/>
        <v>0.93531696004380094</v>
      </c>
      <c r="BV116" s="5">
        <f>+'Serie Gasto $Corrientes'!BV116*'Serie Gasto Constantes'!$AM$207</f>
        <v>11223321478.371328</v>
      </c>
      <c r="BW116" s="6">
        <f>+'Serie Gasto $Corrientes'!BW116*'Serie Gasto Constantes'!$AM$207</f>
        <v>11223321478.371328</v>
      </c>
      <c r="BX116" s="6">
        <f>+'Serie Gasto $Corrientes'!BX116*'Serie Gasto Constantes'!$AM$207</f>
        <v>10468979503.300365</v>
      </c>
      <c r="BY116" s="126">
        <f t="shared" si="201"/>
        <v>0.93278799181466299</v>
      </c>
      <c r="BZ116" s="6">
        <f>+'Serie Gasto $Corrientes'!BZ116*'Serie Gasto Constantes'!$AM$207</f>
        <v>10115472729.815361</v>
      </c>
      <c r="CA116" s="7">
        <f t="shared" si="145"/>
        <v>0.90129047352952307</v>
      </c>
      <c r="CB116" s="5">
        <f>+'Serie Gasto $Corrientes'!CB116*'Serie Gasto Constantes'!$AN$207</f>
        <v>11704696761.605461</v>
      </c>
      <c r="CC116" s="6">
        <f>+'Serie Gasto $Corrientes'!CC116*'Serie Gasto Constantes'!$AN$207</f>
        <v>11374839585.847628</v>
      </c>
      <c r="CD116" s="6">
        <f>+'Serie Gasto $Corrientes'!CD116*'Serie Gasto Constantes'!$AN$207</f>
        <v>11233765735.497458</v>
      </c>
      <c r="CE116" s="126">
        <f t="shared" si="202"/>
        <v>0.98759772836482973</v>
      </c>
      <c r="CF116" s="6">
        <f>+'Serie Gasto $Corrientes'!CF116*'Serie Gasto Constantes'!$AN$207</f>
        <v>10014949437.204548</v>
      </c>
      <c r="CG116" s="7">
        <f t="shared" si="97"/>
        <v>0.88044753173178536</v>
      </c>
      <c r="CH116" s="6">
        <f>+'Serie Gasto $Corrientes'!CH116*'Serie Gasto Constantes'!$AO$207</f>
        <v>10982339464.987631</v>
      </c>
      <c r="CI116" s="6">
        <f>+'Serie Gasto $Corrientes'!CI116*'Serie Gasto Constantes'!$AO$207</f>
        <v>10710499278.289848</v>
      </c>
      <c r="CJ116" s="6">
        <f>+'Serie Gasto $Corrientes'!CJ116*'Serie Gasto Constantes'!$AO$207</f>
        <v>10404192511.019079</v>
      </c>
      <c r="CK116" s="126">
        <f t="shared" ref="CK116:CK188" si="215">+CJ116/CI116</f>
        <v>0.97140126157408435</v>
      </c>
      <c r="CL116" s="6">
        <f>+'Serie Gasto $Corrientes'!CL116*'Serie Gasto Constantes'!$AO$207</f>
        <v>9841742250.9732971</v>
      </c>
      <c r="CM116" s="7">
        <f t="shared" si="98"/>
        <v>0.9188873455154869</v>
      </c>
      <c r="CN116" s="6">
        <f>+'Serie Gasto $Corrientes'!CN116*'Serie Gasto Constantes'!$AP$207</f>
        <v>9995308516.3425846</v>
      </c>
      <c r="CO116" s="6">
        <f>+'Serie Gasto $Corrientes'!CO116*'Serie Gasto Constantes'!$AP$207</f>
        <v>10381908566.553104</v>
      </c>
      <c r="CP116" s="6">
        <f>+'Serie Gasto $Corrientes'!CP116*'Serie Gasto Constantes'!$AP$207</f>
        <v>10232928465.547958</v>
      </c>
      <c r="CQ116" s="126">
        <f t="shared" ref="CQ116:CQ188" si="216">+CP116/CO116</f>
        <v>0.98565002763700804</v>
      </c>
      <c r="CR116" s="6">
        <f>+'Serie Gasto $Corrientes'!CR116*'Serie Gasto Constantes'!$AP$207</f>
        <v>9878054921.2316856</v>
      </c>
      <c r="CS116" s="7">
        <f t="shared" si="99"/>
        <v>0.95146810992492659</v>
      </c>
      <c r="CT116" s="6">
        <f>+'Serie Gasto $Corrientes'!DC116*'Serie Gasto Constantes'!$AQ$207</f>
        <v>11184526498.386292</v>
      </c>
      <c r="CU116" s="6">
        <f>+'Serie Gasto $Corrientes'!DD116*'Serie Gasto Constantes'!$AQ$207</f>
        <v>11490242453.011908</v>
      </c>
      <c r="CV116" s="6">
        <f>+'Serie Gasto $Corrientes'!DE116*'Serie Gasto Constantes'!$AQ$207</f>
        <v>11103160233.347485</v>
      </c>
      <c r="CW116" s="126">
        <f t="shared" si="214"/>
        <v>0.96631209295649301</v>
      </c>
      <c r="CX116" s="6">
        <f>+'Serie Gasto $Corrientes'!DG116*'Serie Gasto Constantes'!$AQ$207</f>
        <v>10795643467.269636</v>
      </c>
      <c r="CY116" s="7">
        <f t="shared" si="100"/>
        <v>0.93954879641724198</v>
      </c>
      <c r="CZ116" s="6">
        <f>+'Serie Gasto $Corrientes'!DL116*'Serie Gasto Constantes'!$AR$207</f>
        <v>12626015999.999998</v>
      </c>
      <c r="DA116" s="6">
        <f>+'Serie Gasto $Corrientes'!DM116*'Serie Gasto Constantes'!$AR$207</f>
        <v>12626015999.999998</v>
      </c>
      <c r="DB116" s="6">
        <f>+'Serie Gasto $Corrientes'!DN116*'Serie Gasto Constantes'!$AR$207</f>
        <v>557306116.84799993</v>
      </c>
      <c r="DC116" s="126">
        <f t="shared" si="101"/>
        <v>4.4139506622516554E-2</v>
      </c>
      <c r="DD116" s="6">
        <f>+'Serie Gasto $Corrientes'!DP116*'Serie Gasto Constantes'!$AR$207</f>
        <v>523300022.69999993</v>
      </c>
      <c r="DE116" s="7">
        <f t="shared" si="102"/>
        <v>4.1446171357615892E-2</v>
      </c>
      <c r="DF116" s="6">
        <f>+'Serie Gasto $Corrientes'!DR116*'Serie Gasto Constantes'!$AR$207</f>
        <v>12626015999.999998</v>
      </c>
      <c r="DG116" s="6">
        <f>+'Serie Gasto $Corrientes'!DS116*'Serie Gasto Constantes'!$AR$207</f>
        <v>12626015999.999998</v>
      </c>
      <c r="DH116" s="6">
        <f>+'Serie Gasto $Corrientes'!DT116*'Serie Gasto Constantes'!$AR$207</f>
        <v>1296037376.5871999</v>
      </c>
      <c r="DI116" s="126">
        <f t="shared" si="103"/>
        <v>0.10264816523178809</v>
      </c>
      <c r="DJ116" s="6">
        <f>+'Serie Gasto $Corrientes'!DV116*'Serie Gasto Constantes'!$AR$207</f>
        <v>1181927576.6999998</v>
      </c>
      <c r="DK116" s="7">
        <f t="shared" si="104"/>
        <v>9.3610492549668869E-2</v>
      </c>
      <c r="DL116" s="6">
        <f>+'Serie Gasto $Corrientes'!DX116*'Serie Gasto Constantes'!$AR$207</f>
        <v>12626015999.999998</v>
      </c>
      <c r="DM116" s="6">
        <f>+'Serie Gasto $Corrientes'!DY116*'Serie Gasto Constantes'!$AR$207</f>
        <v>12626015999.999998</v>
      </c>
      <c r="DN116" s="6">
        <f>+'Serie Gasto $Corrientes'!DZ116*'Serie Gasto Constantes'!$AR$207</f>
        <v>1889892859.1555998</v>
      </c>
      <c r="DO116" s="126">
        <f t="shared" si="105"/>
        <v>0.14968243816225166</v>
      </c>
      <c r="DP116" s="6">
        <f>+'Serie Gasto $Corrientes'!EB116*'Serie Gasto Constantes'!$AR$207</f>
        <v>1720981738.0391998</v>
      </c>
      <c r="DQ116" s="7">
        <f t="shared" si="106"/>
        <v>0.13630441605960267</v>
      </c>
      <c r="DR116" s="6">
        <f>+'Serie Gasto $Corrientes'!ED116*'Serie Gasto Constantes'!$AR$207</f>
        <v>12626015999.999998</v>
      </c>
      <c r="DS116" s="6">
        <f>+'Serie Gasto $Corrientes'!EE116*'Serie Gasto Constantes'!$AR$207</f>
        <v>12626015999.999998</v>
      </c>
      <c r="DT116" s="6">
        <f>+'Serie Gasto $Corrientes'!EF116*'Serie Gasto Constantes'!$AR$207</f>
        <v>2669774298.2351999</v>
      </c>
      <c r="DU116" s="126">
        <f t="shared" si="107"/>
        <v>0.21145025463576161</v>
      </c>
      <c r="DV116" s="6">
        <f>+'Serie Gasto $Corrientes'!EH116*'Serie Gasto Constantes'!$AR$207</f>
        <v>2569541082.5604</v>
      </c>
      <c r="DW116" s="7">
        <f t="shared" si="108"/>
        <v>0.20351162889072852</v>
      </c>
      <c r="DX116" s="6">
        <f>+'Serie Gasto $Corrientes'!EJ116*'Serie Gasto Constantes'!$AR$207</f>
        <v>12626015999.999998</v>
      </c>
      <c r="DY116" s="6">
        <f>+'Serie Gasto $Corrientes'!EK116*'Serie Gasto Constantes'!$AR$207</f>
        <v>12444856670.282398</v>
      </c>
      <c r="DZ116" s="6">
        <f>+'Serie Gasto $Corrientes'!EL116*'Serie Gasto Constantes'!$AR$207</f>
        <v>5782984423.1015997</v>
      </c>
      <c r="EA116" s="126">
        <f t="shared" si="109"/>
        <v>0.46468871247919102</v>
      </c>
      <c r="EB116" s="6">
        <f>+'Serie Gasto $Corrientes'!EN116*'Serie Gasto Constantes'!$AR$207</f>
        <v>3537702231.4139996</v>
      </c>
      <c r="EC116" s="7">
        <f t="shared" si="110"/>
        <v>0.28427022706190175</v>
      </c>
      <c r="ED116" s="6">
        <f>+'Serie Gasto $Corrientes'!EP116*'Serie Gasto Constantes'!$AR$207</f>
        <v>12626015999.999998</v>
      </c>
      <c r="EE116" s="6">
        <f>+'Serie Gasto $Corrientes'!EQ116*'Serie Gasto Constantes'!$AR$207</f>
        <v>12444856670.282398</v>
      </c>
      <c r="EF116" s="6">
        <f>+'Serie Gasto $Corrientes'!ER116*'Serie Gasto Constantes'!$AR$207</f>
        <v>6818425630.0523996</v>
      </c>
      <c r="EG116" s="126">
        <f t="shared" si="111"/>
        <v>0.54789105336459265</v>
      </c>
      <c r="EH116" s="6">
        <f>+'Serie Gasto $Corrientes'!ET116*'Serie Gasto Constantes'!$AR$207</f>
        <v>4598629308.7799997</v>
      </c>
      <c r="EI116" s="7">
        <f t="shared" si="112"/>
        <v>0.36952047183968473</v>
      </c>
      <c r="EJ116" s="6">
        <f>+'Serie Gasto $Corrientes'!EV116*'Serie Gasto Constantes'!$AR$207</f>
        <v>12626015999.999998</v>
      </c>
      <c r="EK116" s="6">
        <f>+'Serie Gasto $Corrientes'!EW116*'Serie Gasto Constantes'!$AR$207</f>
        <v>12444856670.282398</v>
      </c>
      <c r="EL116" s="6">
        <f>+'Serie Gasto $Corrientes'!EX116*'Serie Gasto Constantes'!$AR$207</f>
        <v>7588304661.9119997</v>
      </c>
      <c r="EM116" s="126">
        <f t="shared" si="113"/>
        <v>0.60975428347298166</v>
      </c>
      <c r="EN116" s="6">
        <f>+'Serie Gasto $Corrientes'!EZ116*'Serie Gasto Constantes'!$AR$207</f>
        <v>5257084686.9839993</v>
      </c>
      <c r="EO116" s="7">
        <f t="shared" si="114"/>
        <v>0.42243031207724674</v>
      </c>
      <c r="EP116" s="6">
        <f>+'Serie Gasto $Corrientes'!FB116*'Serie Gasto Constantes'!$AR$207</f>
        <v>12626015999.999998</v>
      </c>
      <c r="EQ116" s="6">
        <f>+'Serie Gasto $Corrientes'!FC116*'Serie Gasto Constantes'!$AR$207</f>
        <v>12444856670.282398</v>
      </c>
      <c r="ER116" s="6">
        <f>+'Serie Gasto $Corrientes'!FD116*'Serie Gasto Constantes'!$AR$207</f>
        <v>8201279080.8467989</v>
      </c>
      <c r="ES116" s="126">
        <f t="shared" si="115"/>
        <v>0.65900952482891839</v>
      </c>
      <c r="ET116" s="6">
        <f>+'Serie Gasto $Corrientes'!FF116*'Serie Gasto Constantes'!$AR$207</f>
        <v>6340860705.956399</v>
      </c>
      <c r="EU116" s="7">
        <f t="shared" si="116"/>
        <v>0.50951657170130449</v>
      </c>
      <c r="EV116" s="6">
        <f>+'Serie Gasto $Corrientes'!FH116*'Serie Gasto Constantes'!$AR$207</f>
        <v>12626015999.999998</v>
      </c>
      <c r="EW116" s="6">
        <f>+'Serie Gasto $Corrientes'!FI116*'Serie Gasto Constantes'!$AR$207</f>
        <v>12444856670.282398</v>
      </c>
      <c r="EX116" s="6">
        <f>+'Serie Gasto $Corrientes'!FJ116*'Serie Gasto Constantes'!$AR$207</f>
        <v>8922482443.1963997</v>
      </c>
      <c r="EY116" s="126">
        <f t="shared" si="117"/>
        <v>0.71696144677204476</v>
      </c>
      <c r="EZ116" s="6">
        <f>+'Serie Gasto $Corrientes'!FL116*'Serie Gasto Constantes'!$AR$207</f>
        <v>7225983745.8899994</v>
      </c>
      <c r="FA116" s="7">
        <f t="shared" si="118"/>
        <v>0.58064017427739711</v>
      </c>
      <c r="FB116" s="6">
        <f>+'Serie Gasto $Corrientes'!FQ116*'Serie Gasto Constantes'!$AR$207</f>
        <v>12626015999.999998</v>
      </c>
      <c r="FC116" s="6">
        <f>+'Serie Gasto $Corrientes'!FR116*'Serie Gasto Constantes'!$AR$207</f>
        <v>12444856670.282398</v>
      </c>
      <c r="FD116" s="6">
        <f>+'Serie Gasto $Corrientes'!FS116*'Serie Gasto Constantes'!$AR$207</f>
        <v>9536285077.566</v>
      </c>
      <c r="FE116" s="126">
        <f t="shared" si="193"/>
        <v>0.76628323894947703</v>
      </c>
      <c r="FF116" s="6">
        <f>+'Serie Gasto $Corrientes'!FU116*'Serie Gasto Constantes'!$AR$207</f>
        <v>8209513665.0071993</v>
      </c>
      <c r="FG116" s="7">
        <f t="shared" si="194"/>
        <v>0.65967121056613254</v>
      </c>
      <c r="FH116" s="6">
        <f>+'Serie Gasto $Corrientes'!FW116*'Serie Gasto Constantes'!$AR$207</f>
        <v>12626015999.999998</v>
      </c>
      <c r="FI116" s="6">
        <f>+'Serie Gasto $Corrientes'!FX116*'Serie Gasto Constantes'!$AR$207</f>
        <v>12444856670.282398</v>
      </c>
      <c r="FJ116" s="6">
        <f>+'Serie Gasto $Corrientes'!FY116*'Serie Gasto Constantes'!$AR$207</f>
        <v>10174562100.5028</v>
      </c>
      <c r="FK116" s="126">
        <f t="shared" si="166"/>
        <v>0.8175716579202611</v>
      </c>
      <c r="FL116" s="6">
        <f>+'Serie Gasto $Corrientes'!GA116*'Serie Gasto Constantes'!$AR$207</f>
        <v>9037945843.9763985</v>
      </c>
      <c r="FM116" s="7">
        <f t="shared" si="167"/>
        <v>0.72623944842679411</v>
      </c>
      <c r="FN116" s="6">
        <f>+'Serie Gasto $Corrientes'!GC116*'Serie Gasto Constantes'!$AR$207</f>
        <v>12626015999.999998</v>
      </c>
      <c r="FO116" s="6">
        <f>+'Serie Gasto $Corrientes'!GD116*'Serie Gasto Constantes'!$AR$207</f>
        <v>12444856670.282398</v>
      </c>
      <c r="FP116" s="6">
        <f>+'Serie Gasto $Corrientes'!GE116*'Serie Gasto Constantes'!$AR$207</f>
        <v>11877271554.938398</v>
      </c>
      <c r="FQ116" s="126">
        <f t="shared" si="119"/>
        <v>0.95439199258121143</v>
      </c>
      <c r="FR116" s="6">
        <f>+'Serie Gasto $Corrientes'!GG116*'Serie Gasto Constantes'!$AR$207</f>
        <v>11216577314.435999</v>
      </c>
      <c r="FS116" s="7">
        <f t="shared" si="120"/>
        <v>0.90130224972542594</v>
      </c>
      <c r="FT116" s="6">
        <f>+'Serie Gasto $Corrientes'!GI116*'Serie Gasto Constantes'!$AS$207</f>
        <v>12622884000</v>
      </c>
      <c r="FU116" s="6">
        <f>+'Serie Gasto $Corrientes'!GJ116*'Serie Gasto Constantes'!$AS$207</f>
        <v>12622884000</v>
      </c>
      <c r="FV116" s="6">
        <f>+'Serie Gasto $Corrientes'!GK116*'Serie Gasto Constantes'!$AS$207</f>
        <v>454709969</v>
      </c>
      <c r="FW116" s="126">
        <f t="shared" si="121"/>
        <v>3.6022668749867308E-2</v>
      </c>
      <c r="FX116" s="6">
        <f>+'Serie Gasto $Corrientes'!GM116*'Serie Gasto Constantes'!$AS$207</f>
        <v>454505292</v>
      </c>
      <c r="FY116" s="7">
        <f t="shared" si="122"/>
        <v>3.6006453992605811E-2</v>
      </c>
      <c r="FZ116" s="6">
        <f>+'Serie Gasto $Corrientes'!GO116*'Serie Gasto Constantes'!$AS$207</f>
        <v>12622884000</v>
      </c>
      <c r="GA116" s="6">
        <f>+'Serie Gasto $Corrientes'!GP116*'Serie Gasto Constantes'!$AS$207</f>
        <v>12622884000</v>
      </c>
      <c r="GB116" s="6">
        <f>+'Serie Gasto $Corrientes'!GQ116*'Serie Gasto Constantes'!$AS$207</f>
        <v>1191265548</v>
      </c>
      <c r="GC116" s="126">
        <f t="shared" si="123"/>
        <v>9.4373484538081795E-2</v>
      </c>
      <c r="GD116" s="6">
        <f>+'Serie Gasto $Corrientes'!GS116*'Serie Gasto Constantes'!$AS$207</f>
        <v>957606777</v>
      </c>
      <c r="GE116" s="7">
        <f t="shared" si="124"/>
        <v>7.5862756641033854E-2</v>
      </c>
      <c r="GF116" s="6">
        <f>+'Serie Gasto $Corrientes'!GU116*'Serie Gasto Constantes'!$AS$207</f>
        <v>12622884000</v>
      </c>
      <c r="GG116" s="6">
        <f>+'Serie Gasto $Corrientes'!GV116*'Serie Gasto Constantes'!$AS$207</f>
        <v>12622884000</v>
      </c>
      <c r="GH116" s="6">
        <f>+'Serie Gasto $Corrientes'!GW116*'Serie Gasto Constantes'!$AS$207</f>
        <v>1685158459</v>
      </c>
      <c r="GI116" s="126">
        <f t="shared" si="125"/>
        <v>0.13350027291702909</v>
      </c>
      <c r="GJ116" s="6">
        <f>+'Serie Gasto $Corrientes'!GY116*'Serie Gasto Constantes'!$AS$207</f>
        <v>1611921663</v>
      </c>
      <c r="GK116" s="7">
        <f t="shared" si="126"/>
        <v>0.12769836615784474</v>
      </c>
      <c r="GL116" s="6">
        <f>+'Serie Gasto $Corrientes'!HA116*'Serie Gasto Constantes'!$AS$207</f>
        <v>12622884000</v>
      </c>
      <c r="GM116" s="6">
        <f>+'Serie Gasto $Corrientes'!HB116*'Serie Gasto Constantes'!$AS$207</f>
        <v>12622884000</v>
      </c>
      <c r="GN116" s="6">
        <f>+'Serie Gasto $Corrientes'!HC116*'Serie Gasto Constantes'!$AS$207</f>
        <v>2318663735</v>
      </c>
      <c r="GO116" s="126">
        <f t="shared" si="127"/>
        <v>0.18368732018768452</v>
      </c>
      <c r="GP116" s="6">
        <f>+'Serie Gasto $Corrientes'!HE116*'Serie Gasto Constantes'!$AS$207</f>
        <v>2263844497</v>
      </c>
      <c r="GQ116" s="7">
        <f t="shared" si="128"/>
        <v>0.17934447444815305</v>
      </c>
      <c r="GR116" s="6">
        <f>+'Serie Gasto $Corrientes'!HG116*'Serie Gasto Constantes'!$AS$207</f>
        <v>12622884000</v>
      </c>
      <c r="GS116" s="6">
        <f>+'Serie Gasto $Corrientes'!HH116*'Serie Gasto Constantes'!$AS$207</f>
        <v>12622884000</v>
      </c>
      <c r="GT116" s="6">
        <f>+'Serie Gasto $Corrientes'!HI116*'Serie Gasto Constantes'!$AS$207</f>
        <v>3120732437</v>
      </c>
      <c r="GU116" s="126">
        <f t="shared" si="129"/>
        <v>0.24722816410259335</v>
      </c>
      <c r="GV116" s="6">
        <f>+'Serie Gasto $Corrientes'!HK116*'Serie Gasto Constantes'!$AS$207</f>
        <v>3027862429</v>
      </c>
      <c r="GW116" s="7">
        <f t="shared" si="130"/>
        <v>0.23987089075681911</v>
      </c>
      <c r="GX116" s="6">
        <f>+'Serie Gasto $Corrientes'!HM116*'Serie Gasto Constantes'!$AS$207</f>
        <v>12622884000</v>
      </c>
      <c r="GY116" s="6">
        <f>+'Serie Gasto $Corrientes'!HN116*'Serie Gasto Constantes'!$AS$207</f>
        <v>12622884000</v>
      </c>
      <c r="GZ116" s="6">
        <f>+'Serie Gasto $Corrientes'!HO116*'Serie Gasto Constantes'!$AS$207</f>
        <v>4276654284</v>
      </c>
      <c r="HA116" s="126">
        <f t="shared" si="131"/>
        <v>0.33880167828524765</v>
      </c>
      <c r="HB116" s="6">
        <f>+'Serie Gasto $Corrientes'!HQ116*'Serie Gasto Constantes'!$AS$207</f>
        <v>4143057643</v>
      </c>
      <c r="HC116" s="7">
        <f t="shared" si="132"/>
        <v>0.32821799225913822</v>
      </c>
    </row>
    <row r="117" spans="1:211" x14ac:dyDescent="0.35">
      <c r="A117" s="28" t="s">
        <v>185</v>
      </c>
      <c r="B117" s="5">
        <f>+'Serie Gasto $Corrientes'!B117*'Serie Gasto Constantes'!$V$207</f>
        <v>11000002735.944914</v>
      </c>
      <c r="C117" s="6">
        <f>+'Serie Gasto $Corrientes'!C117*'Serie Gasto Constantes'!$V$207</f>
        <v>10983379565.235777</v>
      </c>
      <c r="D117" s="7">
        <f t="shared" si="147"/>
        <v>0.99848880303867404</v>
      </c>
      <c r="E117" s="5">
        <f>+'Serie Gasto $Corrientes'!E117*'Serie Gasto Constantes'!$W$207</f>
        <v>11378622152.221815</v>
      </c>
      <c r="F117" s="6">
        <f>+'Serie Gasto $Corrientes'!F117*'Serie Gasto Constantes'!$W$207</f>
        <v>11092428694.929289</v>
      </c>
      <c r="G117" s="7">
        <f t="shared" si="148"/>
        <v>0.97484814475216197</v>
      </c>
      <c r="H117" s="5">
        <f>+'Serie Gasto $Corrientes'!H117*'Serie Gasto Constantes'!$X$207</f>
        <v>14176172297.426392</v>
      </c>
      <c r="I117" s="6">
        <f>+'Serie Gasto $Corrientes'!I117*'Serie Gasto Constantes'!$X$207</f>
        <v>13800388563.121244</v>
      </c>
      <c r="J117" s="7">
        <f t="shared" si="149"/>
        <v>0.97349187591537889</v>
      </c>
      <c r="K117" s="5">
        <f>+'Serie Gasto $Corrientes'!K117*'Serie Gasto Constantes'!$Y$207</f>
        <v>22056462091.993183</v>
      </c>
      <c r="L117" s="6">
        <f>+'Serie Gasto $Corrientes'!L117*'Serie Gasto Constantes'!$Y$207</f>
        <v>21975235380.755466</v>
      </c>
      <c r="M117" s="7">
        <f t="shared" si="150"/>
        <v>0.99631732818713459</v>
      </c>
      <c r="N117" s="5">
        <f>+'Serie Gasto $Corrientes'!N117*'Serie Gasto Constantes'!$Z$207</f>
        <v>30241836842.988338</v>
      </c>
      <c r="O117" s="6">
        <f>+'Serie Gasto $Corrientes'!O117*'Serie Gasto Constantes'!$Z$207</f>
        <v>29777362396.458488</v>
      </c>
      <c r="P117" s="7">
        <f t="shared" si="151"/>
        <v>0.98464132820564632</v>
      </c>
      <c r="Q117" s="5">
        <f>+'Serie Gasto $Corrientes'!Q117*'Serie Gasto Constantes'!$AA$207</f>
        <v>35416847657.586464</v>
      </c>
      <c r="R117" s="6">
        <f>+'Serie Gasto $Corrientes'!R117*'Serie Gasto Constantes'!$AA$207</f>
        <v>34521823265.511986</v>
      </c>
      <c r="S117" s="7">
        <f t="shared" si="133"/>
        <v>0.97472885219126049</v>
      </c>
      <c r="T117" s="5">
        <f>+'Serie Gasto $Corrientes'!T117*'Serie Gasto Constantes'!$AB$207</f>
        <v>26417354022.842705</v>
      </c>
      <c r="U117" s="6">
        <f>+'Serie Gasto $Corrientes'!U117*'Serie Gasto Constantes'!$AB$207</f>
        <v>23733359941.797642</v>
      </c>
      <c r="V117" s="7">
        <f t="shared" si="134"/>
        <v>0.89840034400401148</v>
      </c>
      <c r="W117" s="5">
        <f>+'Serie Gasto $Corrientes'!W117*'Serie Gasto Constantes'!$AC$207</f>
        <v>43315249649.403809</v>
      </c>
      <c r="X117" s="6">
        <f>+'Serie Gasto $Corrientes'!X117*'Serie Gasto Constantes'!$AC$207</f>
        <v>42826600811.01651</v>
      </c>
      <c r="Y117" s="7">
        <f t="shared" si="135"/>
        <v>0.98871878051396556</v>
      </c>
      <c r="Z117" s="5">
        <f>+'Serie Gasto $Corrientes'!Z117*'Serie Gasto Constantes'!$AD$207</f>
        <v>38564656653.859108</v>
      </c>
      <c r="AA117" s="6">
        <f>+'Serie Gasto $Corrientes'!AA117*'Serie Gasto Constantes'!$AD$207</f>
        <v>38246632089.945427</v>
      </c>
      <c r="AB117" s="7">
        <f t="shared" si="136"/>
        <v>0.99175347088480159</v>
      </c>
      <c r="AC117" s="5">
        <f>+'Serie Gasto $Corrientes'!AC117*'Serie Gasto Constantes'!$AE$207</f>
        <v>38170892032.721779</v>
      </c>
      <c r="AD117" s="6">
        <f>+'Serie Gasto $Corrientes'!AD117*'Serie Gasto Constantes'!$AE$207</f>
        <v>36880331539.446129</v>
      </c>
      <c r="AE117" s="7">
        <f t="shared" si="137"/>
        <v>0.96618993100372597</v>
      </c>
      <c r="AF117" s="5">
        <f>+'Serie Gasto $Corrientes'!AF117*'Serie Gasto Constantes'!$AF$207</f>
        <v>43294921852.454376</v>
      </c>
      <c r="AG117" s="6">
        <f>+'Serie Gasto $Corrientes'!AG117*'Serie Gasto Constantes'!$AF$207</f>
        <v>39252704803.217354</v>
      </c>
      <c r="AH117" s="6">
        <f>+'Serie Gasto $Corrientes'!AH117*'Serie Gasto Constantes'!$AF$207</f>
        <v>38858620253.533325</v>
      </c>
      <c r="AI117" s="126">
        <f t="shared" si="190"/>
        <v>0.98996032116360733</v>
      </c>
      <c r="AJ117" s="6">
        <f>+'Serie Gasto $Corrientes'!AJ117*'Serie Gasto Constantes'!$AF$207</f>
        <v>23283720017.812759</v>
      </c>
      <c r="AK117" s="7">
        <f t="shared" si="138"/>
        <v>0.59317491965303515</v>
      </c>
      <c r="AL117" s="5">
        <f>+'Serie Gasto $Corrientes'!AL117*'Serie Gasto Constantes'!$AG$207</f>
        <v>39743459470.290192</v>
      </c>
      <c r="AM117" s="6">
        <f>+'Serie Gasto $Corrientes'!AM117*'Serie Gasto Constantes'!$AG$207</f>
        <v>40702335584.887039</v>
      </c>
      <c r="AN117" s="6">
        <f>+'Serie Gasto $Corrientes'!AN117*'Serie Gasto Constantes'!$AG$207</f>
        <v>40681204084.931435</v>
      </c>
      <c r="AO117" s="126">
        <f t="shared" si="195"/>
        <v>0.99948082831975249</v>
      </c>
      <c r="AP117" s="6">
        <f>+'Serie Gasto $Corrientes'!AP117*'Serie Gasto Constantes'!$AG$207</f>
        <v>23611883570.529003</v>
      </c>
      <c r="AQ117" s="7">
        <f t="shared" si="139"/>
        <v>0.58011126956793613</v>
      </c>
      <c r="AR117" s="5">
        <f>+'Serie Gasto $Corrientes'!AR117*'Serie Gasto Constantes'!$AH$207</f>
        <v>37457777984.721718</v>
      </c>
      <c r="AS117" s="6">
        <f>+'Serie Gasto $Corrientes'!AS117*'Serie Gasto Constantes'!$AH$207</f>
        <v>45223977448.98819</v>
      </c>
      <c r="AT117" s="6">
        <f>+'Serie Gasto $Corrientes'!AT117*'Serie Gasto Constantes'!$AH$207</f>
        <v>45031229102.612633</v>
      </c>
      <c r="AU117" s="126">
        <f t="shared" si="196"/>
        <v>0.9957379169801468</v>
      </c>
      <c r="AV117" s="6">
        <f>+'Serie Gasto $Corrientes'!AV117*'Serie Gasto Constantes'!$AH$207</f>
        <v>28963882156.371311</v>
      </c>
      <c r="AW117" s="7">
        <f t="shared" si="140"/>
        <v>0.64045410842162287</v>
      </c>
      <c r="AX117" s="5">
        <f>+'Serie Gasto $Corrientes'!AX117*'Serie Gasto Constantes'!$AI$207</f>
        <v>59270768139.594139</v>
      </c>
      <c r="AY117" s="6">
        <f>+'Serie Gasto $Corrientes'!AY117*'Serie Gasto Constantes'!$AI$207</f>
        <v>87324035435.029053</v>
      </c>
      <c r="AZ117" s="6">
        <f>+'Serie Gasto $Corrientes'!AZ117*'Serie Gasto Constantes'!$AI$207</f>
        <v>79028742331.777985</v>
      </c>
      <c r="BA117" s="126">
        <f t="shared" si="197"/>
        <v>0.90500561429707471</v>
      </c>
      <c r="BB117" s="6">
        <f>+'Serie Gasto $Corrientes'!BB117*'Serie Gasto Constantes'!$AI$207</f>
        <v>40277045799.702454</v>
      </c>
      <c r="BC117" s="7">
        <f t="shared" si="141"/>
        <v>0.46123665264724778</v>
      </c>
      <c r="BD117" s="5">
        <f>+'Serie Gasto $Corrientes'!BD117*'Serie Gasto Constantes'!$AJ$207</f>
        <v>64984331679.329483</v>
      </c>
      <c r="BE117" s="6">
        <f>+'Serie Gasto $Corrientes'!BE117*'Serie Gasto Constantes'!$AJ$207</f>
        <v>65358390024.083</v>
      </c>
      <c r="BF117" s="6">
        <f>+'Serie Gasto $Corrientes'!BF117*'Serie Gasto Constantes'!$AJ$207</f>
        <v>64024749132.233391</v>
      </c>
      <c r="BG117" s="126">
        <f t="shared" si="198"/>
        <v>0.97959495496510551</v>
      </c>
      <c r="BH117" s="6">
        <f>+'Serie Gasto $Corrientes'!BH117*'Serie Gasto Constantes'!$AJ$207</f>
        <v>34696537022.311028</v>
      </c>
      <c r="BI117" s="7">
        <f t="shared" si="142"/>
        <v>0.53086584613736942</v>
      </c>
      <c r="BJ117" s="5">
        <f>+'Serie Gasto $Corrientes'!BJ117*'Serie Gasto Constantes'!$AK$207</f>
        <v>39455718542.687248</v>
      </c>
      <c r="BK117" s="6">
        <f>+'Serie Gasto $Corrientes'!BK117*'Serie Gasto Constantes'!$AK$207</f>
        <v>44601664992.329361</v>
      </c>
      <c r="BL117" s="6">
        <f>+'Serie Gasto $Corrientes'!BL117*'Serie Gasto Constantes'!$AK$207</f>
        <v>41144813219.585274</v>
      </c>
      <c r="BM117" s="126">
        <f t="shared" si="199"/>
        <v>0.92249500610933244</v>
      </c>
      <c r="BN117" s="6">
        <f>+'Serie Gasto $Corrientes'!BN117*'Serie Gasto Constantes'!$AK$207</f>
        <v>31059680937.031651</v>
      </c>
      <c r="BO117" s="7">
        <f t="shared" si="143"/>
        <v>0.69637940517183217</v>
      </c>
      <c r="BP117" s="5">
        <f>+'Serie Gasto $Corrientes'!BP117*'Serie Gasto Constantes'!$AL$207</f>
        <v>63730871038.236473</v>
      </c>
      <c r="BQ117" s="6">
        <f>+'Serie Gasto $Corrientes'!BQ117*'Serie Gasto Constantes'!$AL$207</f>
        <v>70126138199.043991</v>
      </c>
      <c r="BR117" s="6">
        <f>+'Serie Gasto $Corrientes'!BR117*'Serie Gasto Constantes'!$AL$207</f>
        <v>61827496007.604675</v>
      </c>
      <c r="BS117" s="126">
        <f t="shared" si="200"/>
        <v>0.88166121214482551</v>
      </c>
      <c r="BT117" s="6">
        <f>+'Serie Gasto $Corrientes'!BT117*'Serie Gasto Constantes'!$AL$207</f>
        <v>41179767684.819901</v>
      </c>
      <c r="BU117" s="7">
        <f t="shared" si="144"/>
        <v>0.58722423253846445</v>
      </c>
      <c r="BV117" s="5">
        <f>+'Serie Gasto $Corrientes'!BV117*'Serie Gasto Constantes'!$AM$207</f>
        <v>82838121355.714218</v>
      </c>
      <c r="BW117" s="6">
        <f>+'Serie Gasto $Corrientes'!BW117*'Serie Gasto Constantes'!$AM$207</f>
        <v>83954057630.250641</v>
      </c>
      <c r="BX117" s="6">
        <f>+'Serie Gasto $Corrientes'!BX117*'Serie Gasto Constantes'!$AM$207</f>
        <v>79786244280.537766</v>
      </c>
      <c r="BY117" s="126">
        <f t="shared" si="201"/>
        <v>0.95035602247995321</v>
      </c>
      <c r="BZ117" s="6">
        <f>+'Serie Gasto $Corrientes'!BZ117*'Serie Gasto Constantes'!$AM$207</f>
        <v>64354922463.103844</v>
      </c>
      <c r="CA117" s="7">
        <f t="shared" si="145"/>
        <v>0.76654928039970327</v>
      </c>
      <c r="CB117" s="5">
        <f>+'Serie Gasto $Corrientes'!CB117*'Serie Gasto Constantes'!$AN$207</f>
        <v>71985334910.560181</v>
      </c>
      <c r="CC117" s="6">
        <f>+'Serie Gasto $Corrientes'!CC117*'Serie Gasto Constantes'!$AN$207</f>
        <v>69735115667.29451</v>
      </c>
      <c r="CD117" s="6">
        <f>+'Serie Gasto $Corrientes'!CD117*'Serie Gasto Constantes'!$AN$207</f>
        <v>63150793456.631302</v>
      </c>
      <c r="CE117" s="126">
        <f t="shared" si="202"/>
        <v>0.90558096666711019</v>
      </c>
      <c r="CF117" s="6">
        <f>+'Serie Gasto $Corrientes'!CF117*'Serie Gasto Constantes'!$AN$207</f>
        <v>30306813201.693314</v>
      </c>
      <c r="CG117" s="7">
        <f t="shared" si="97"/>
        <v>0.43459902391625471</v>
      </c>
      <c r="CH117" s="6">
        <f>+'Serie Gasto $Corrientes'!CH117*'Serie Gasto Constantes'!$AO$207</f>
        <v>72283664843.873978</v>
      </c>
      <c r="CI117" s="6">
        <f>+'Serie Gasto $Corrientes'!CI117*'Serie Gasto Constantes'!$AO$207</f>
        <v>69397679395.292206</v>
      </c>
      <c r="CJ117" s="6">
        <f>+'Serie Gasto $Corrientes'!CJ117*'Serie Gasto Constantes'!$AO$207</f>
        <v>64282829200.439011</v>
      </c>
      <c r="CK117" s="126">
        <f t="shared" si="215"/>
        <v>0.92629652404198148</v>
      </c>
      <c r="CL117" s="6">
        <f>+'Serie Gasto $Corrientes'!CL117*'Serie Gasto Constantes'!$AO$207</f>
        <v>44718929716.5793</v>
      </c>
      <c r="CM117" s="7">
        <f t="shared" si="98"/>
        <v>0.64438652857335943</v>
      </c>
      <c r="CN117" s="6">
        <f>+'Serie Gasto $Corrientes'!CN117*'Serie Gasto Constantes'!$AP$207</f>
        <v>60466428866.582237</v>
      </c>
      <c r="CO117" s="6">
        <f>+'Serie Gasto $Corrientes'!CO117*'Serie Gasto Constantes'!$AP$207</f>
        <v>71974029719.031311</v>
      </c>
      <c r="CP117" s="6">
        <f>+'Serie Gasto $Corrientes'!CP117*'Serie Gasto Constantes'!$AP$207</f>
        <v>65554369196.102257</v>
      </c>
      <c r="CQ117" s="126">
        <f t="shared" si="216"/>
        <v>0.91080587611962527</v>
      </c>
      <c r="CR117" s="6">
        <f>+'Serie Gasto $Corrientes'!CR117*'Serie Gasto Constantes'!$AP$207</f>
        <v>57963507094.62352</v>
      </c>
      <c r="CS117" s="7">
        <f t="shared" si="99"/>
        <v>0.80533919416348676</v>
      </c>
      <c r="CT117" s="6">
        <f>+'Serie Gasto $Corrientes'!DC117*'Serie Gasto Constantes'!$AQ$207</f>
        <v>64038530147.835487</v>
      </c>
      <c r="CU117" s="6">
        <f>+'Serie Gasto $Corrientes'!DD117*'Serie Gasto Constantes'!$AQ$207</f>
        <v>65317134996.691719</v>
      </c>
      <c r="CV117" s="6">
        <f>+'Serie Gasto $Corrientes'!DE117*'Serie Gasto Constantes'!$AQ$207</f>
        <v>64722016907.297318</v>
      </c>
      <c r="CW117" s="126">
        <f t="shared" si="214"/>
        <v>0.99088879067606772</v>
      </c>
      <c r="CX117" s="6">
        <f>+'Serie Gasto $Corrientes'!DG117*'Serie Gasto Constantes'!$AQ$207</f>
        <v>55141361756.487495</v>
      </c>
      <c r="CY117" s="7">
        <f t="shared" si="100"/>
        <v>0.84420974311381503</v>
      </c>
      <c r="CZ117" s="6">
        <f>+'Serie Gasto $Corrientes'!DL117*'Serie Gasto Constantes'!$AR$207</f>
        <v>44899407898.799995</v>
      </c>
      <c r="DA117" s="6">
        <f>+'Serie Gasto $Corrientes'!DM117*'Serie Gasto Constantes'!$AR$207</f>
        <v>44899407898.799995</v>
      </c>
      <c r="DB117" s="6">
        <f>+'Serie Gasto $Corrientes'!DN117*'Serie Gasto Constantes'!$AR$207</f>
        <v>2722061935.4136</v>
      </c>
      <c r="DC117" s="126">
        <f t="shared" si="101"/>
        <v>6.0625786904560747E-2</v>
      </c>
      <c r="DD117" s="6">
        <f>+'Serie Gasto $Corrientes'!DP117*'Serie Gasto Constantes'!$AR$207</f>
        <v>4054368.4271999998</v>
      </c>
      <c r="DE117" s="7">
        <f t="shared" si="102"/>
        <v>9.0298928581380227E-5</v>
      </c>
      <c r="DF117" s="6">
        <f>+'Serie Gasto $Corrientes'!DR117*'Serie Gasto Constantes'!$AR$207</f>
        <v>44899407898.799995</v>
      </c>
      <c r="DG117" s="6">
        <f>+'Serie Gasto $Corrientes'!DS117*'Serie Gasto Constantes'!$AR$207</f>
        <v>44899407898.799995</v>
      </c>
      <c r="DH117" s="6">
        <f>+'Serie Gasto $Corrientes'!DT117*'Serie Gasto Constantes'!$AR$207</f>
        <v>10246167498.262798</v>
      </c>
      <c r="DI117" s="126">
        <f t="shared" si="103"/>
        <v>0.22820273089918949</v>
      </c>
      <c r="DJ117" s="6">
        <f>+'Serie Gasto $Corrientes'!DV117*'Serie Gasto Constantes'!$AR$207</f>
        <v>380302717.64159995</v>
      </c>
      <c r="DK117" s="7">
        <f t="shared" si="104"/>
        <v>8.4701054075985733E-3</v>
      </c>
      <c r="DL117" s="6">
        <f>+'Serie Gasto $Corrientes'!DX117*'Serie Gasto Constantes'!$AR$207</f>
        <v>44899407898.799995</v>
      </c>
      <c r="DM117" s="6">
        <f>+'Serie Gasto $Corrientes'!DY117*'Serie Gasto Constantes'!$AR$207</f>
        <v>44899407898.799995</v>
      </c>
      <c r="DN117" s="6">
        <f>+'Serie Gasto $Corrientes'!DZ117*'Serie Gasto Constantes'!$AR$207</f>
        <v>14544098806.208399</v>
      </c>
      <c r="DO117" s="126">
        <f t="shared" si="105"/>
        <v>0.32392629406137696</v>
      </c>
      <c r="DP117" s="6">
        <f>+'Serie Gasto $Corrientes'!EB117*'Serie Gasto Constantes'!$AR$207</f>
        <v>2462856380.3375998</v>
      </c>
      <c r="DQ117" s="7">
        <f t="shared" si="106"/>
        <v>5.4852758546141613E-2</v>
      </c>
      <c r="DR117" s="6">
        <f>+'Serie Gasto $Corrientes'!ED117*'Serie Gasto Constantes'!$AR$207</f>
        <v>44899407898.799995</v>
      </c>
      <c r="DS117" s="6">
        <f>+'Serie Gasto $Corrientes'!EE117*'Serie Gasto Constantes'!$AR$207</f>
        <v>44899407898.799995</v>
      </c>
      <c r="DT117" s="6">
        <f>+'Serie Gasto $Corrientes'!EF117*'Serie Gasto Constantes'!$AR$207</f>
        <v>18173965759.778397</v>
      </c>
      <c r="DU117" s="126">
        <f t="shared" si="107"/>
        <v>0.40477072216055043</v>
      </c>
      <c r="DV117" s="6">
        <f>+'Serie Gasto $Corrientes'!EH117*'Serie Gasto Constantes'!$AR$207</f>
        <v>6176756844.2735996</v>
      </c>
      <c r="DW117" s="7">
        <f t="shared" si="108"/>
        <v>0.13756878171301415</v>
      </c>
      <c r="DX117" s="6">
        <f>+'Serie Gasto $Corrientes'!EJ117*'Serie Gasto Constantes'!$AR$207</f>
        <v>44899407898.799995</v>
      </c>
      <c r="DY117" s="6">
        <f>+'Serie Gasto $Corrientes'!EK117*'Serie Gasto Constantes'!$AR$207</f>
        <v>44899407898.799995</v>
      </c>
      <c r="DZ117" s="6">
        <f>+'Serie Gasto $Corrientes'!EL117*'Serie Gasto Constantes'!$AR$207</f>
        <v>23439561684.910797</v>
      </c>
      <c r="EA117" s="126">
        <f t="shared" si="109"/>
        <v>0.52204612002327222</v>
      </c>
      <c r="EB117" s="6">
        <f>+'Serie Gasto $Corrientes'!EN117*'Serie Gasto Constantes'!$AR$207</f>
        <v>9594167620.174799</v>
      </c>
      <c r="EC117" s="7">
        <f t="shared" si="110"/>
        <v>0.21368138399061645</v>
      </c>
      <c r="ED117" s="6">
        <f>+'Serie Gasto $Corrientes'!EP117*'Serie Gasto Constantes'!$AR$207</f>
        <v>44899407898.799995</v>
      </c>
      <c r="EE117" s="6">
        <f>+'Serie Gasto $Corrientes'!EQ117*'Serie Gasto Constantes'!$AR$207</f>
        <v>44899407898.799995</v>
      </c>
      <c r="EF117" s="6">
        <f>+'Serie Gasto $Corrientes'!ER117*'Serie Gasto Constantes'!$AR$207</f>
        <v>23439561684.910797</v>
      </c>
      <c r="EG117" s="126">
        <f t="shared" si="111"/>
        <v>0.52204612002327222</v>
      </c>
      <c r="EH117" s="6">
        <f>+'Serie Gasto $Corrientes'!ET117*'Serie Gasto Constantes'!$AR$207</f>
        <v>13556482052.661598</v>
      </c>
      <c r="EI117" s="7">
        <f t="shared" si="112"/>
        <v>0.30193008520773645</v>
      </c>
      <c r="EJ117" s="6">
        <f>+'Serie Gasto $Corrientes'!EV117*'Serie Gasto Constantes'!$AR$207</f>
        <v>44899407898.799995</v>
      </c>
      <c r="EK117" s="6">
        <f>+'Serie Gasto $Corrientes'!EW117*'Serie Gasto Constantes'!$AR$207</f>
        <v>44899407898.799995</v>
      </c>
      <c r="EL117" s="6">
        <f>+'Serie Gasto $Corrientes'!EX117*'Serie Gasto Constantes'!$AR$207</f>
        <v>23834343376.287598</v>
      </c>
      <c r="EM117" s="126">
        <f t="shared" si="113"/>
        <v>0.53083870125878896</v>
      </c>
      <c r="EN117" s="6">
        <f>+'Serie Gasto $Corrientes'!EZ117*'Serie Gasto Constantes'!$AR$207</f>
        <v>17289016582.593597</v>
      </c>
      <c r="EO117" s="7">
        <f t="shared" si="114"/>
        <v>0.38506112645319923</v>
      </c>
      <c r="EP117" s="6">
        <f>+'Serie Gasto $Corrientes'!FB117*'Serie Gasto Constantes'!$AR$207</f>
        <v>44899407898.799995</v>
      </c>
      <c r="EQ117" s="6">
        <f>+'Serie Gasto $Corrientes'!FC117*'Serie Gasto Constantes'!$AR$207</f>
        <v>44899407898.799995</v>
      </c>
      <c r="ER117" s="6">
        <f>+'Serie Gasto $Corrientes'!FD117*'Serie Gasto Constantes'!$AR$207</f>
        <v>29719270879.693199</v>
      </c>
      <c r="ES117" s="126">
        <f t="shared" si="115"/>
        <v>0.66190785737482949</v>
      </c>
      <c r="ET117" s="6">
        <f>+'Serie Gasto $Corrientes'!FF117*'Serie Gasto Constantes'!$AR$207</f>
        <v>19724525328.970798</v>
      </c>
      <c r="EU117" s="7">
        <f t="shared" si="116"/>
        <v>0.439304798259889</v>
      </c>
      <c r="EV117" s="6">
        <f>+'Serie Gasto $Corrientes'!FH117*'Serie Gasto Constantes'!$AR$207</f>
        <v>44899407898.799995</v>
      </c>
      <c r="EW117" s="6">
        <f>+'Serie Gasto $Corrientes'!FI117*'Serie Gasto Constantes'!$AR$207</f>
        <v>42360402519.239998</v>
      </c>
      <c r="EX117" s="6">
        <f>+'Serie Gasto $Corrientes'!FJ117*'Serie Gasto Constantes'!$AR$207</f>
        <v>33597115343.017197</v>
      </c>
      <c r="EY117" s="126">
        <f t="shared" si="117"/>
        <v>0.79312549798735887</v>
      </c>
      <c r="EZ117" s="6">
        <f>+'Serie Gasto $Corrientes'!FL117*'Serie Gasto Constantes'!$AR$207</f>
        <v>21278925298.472397</v>
      </c>
      <c r="FA117" s="7">
        <f t="shared" si="118"/>
        <v>0.50233057367213541</v>
      </c>
      <c r="FB117" s="6">
        <f>+'Serie Gasto $Corrientes'!FQ117*'Serie Gasto Constantes'!$AR$207</f>
        <v>44899407898.799995</v>
      </c>
      <c r="FC117" s="6">
        <f>+'Serie Gasto $Corrientes'!FR117*'Serie Gasto Constantes'!$AR$207</f>
        <v>42360402519.239998</v>
      </c>
      <c r="FD117" s="6">
        <f>+'Serie Gasto $Corrientes'!FS117*'Serie Gasto Constantes'!$AR$207</f>
        <v>34696207616.179199</v>
      </c>
      <c r="FE117" s="126">
        <f t="shared" si="193"/>
        <v>0.81907171680959034</v>
      </c>
      <c r="FF117" s="6">
        <f>+'Serie Gasto $Corrientes'!FU117*'Serie Gasto Constantes'!$AR$207</f>
        <v>25103482168.190399</v>
      </c>
      <c r="FG117" s="7">
        <f t="shared" si="194"/>
        <v>0.59261670511247988</v>
      </c>
      <c r="FH117" s="6">
        <f>+'Serie Gasto $Corrientes'!FW117*'Serie Gasto Constantes'!$AR$207</f>
        <v>44899407898.799995</v>
      </c>
      <c r="FI117" s="6">
        <f>+'Serie Gasto $Corrientes'!FX117*'Serie Gasto Constantes'!$AR$207</f>
        <v>42360402519.239998</v>
      </c>
      <c r="FJ117" s="6">
        <f>+'Serie Gasto $Corrientes'!FY117*'Serie Gasto Constantes'!$AR$207</f>
        <v>36771408897.865196</v>
      </c>
      <c r="FK117" s="126">
        <f t="shared" si="166"/>
        <v>0.86806089439692424</v>
      </c>
      <c r="FL117" s="6">
        <f>+'Serie Gasto $Corrientes'!GA117*'Serie Gasto Constantes'!$AR$207</f>
        <v>28621436585.211597</v>
      </c>
      <c r="FM117" s="7">
        <f t="shared" si="167"/>
        <v>0.67566488708911121</v>
      </c>
      <c r="FN117" s="6">
        <f>+'Serie Gasto $Corrientes'!GC117*'Serie Gasto Constantes'!$AR$207</f>
        <v>44899407898.799995</v>
      </c>
      <c r="FO117" s="6">
        <f>+'Serie Gasto $Corrientes'!GD117*'Serie Gasto Constantes'!$AR$207</f>
        <v>41536500595.574394</v>
      </c>
      <c r="FP117" s="6">
        <f>+'Serie Gasto $Corrientes'!GE117*'Serie Gasto Constantes'!$AR$207</f>
        <v>39968618124.068398</v>
      </c>
      <c r="FQ117" s="126">
        <f t="shared" si="119"/>
        <v>0.96225289928075808</v>
      </c>
      <c r="FR117" s="6">
        <f>+'Serie Gasto $Corrientes'!GG117*'Serie Gasto Constantes'!$AR$207</f>
        <v>36398869932.094795</v>
      </c>
      <c r="FS117" s="7">
        <f t="shared" si="120"/>
        <v>0.87631045972064869</v>
      </c>
      <c r="FT117" s="6">
        <f>+'Serie Gasto $Corrientes'!GI117*'Serie Gasto Constantes'!$AS$207</f>
        <v>61124165000</v>
      </c>
      <c r="FU117" s="6">
        <f>+'Serie Gasto $Corrientes'!GJ117*'Serie Gasto Constantes'!$AS$207</f>
        <v>61124165000</v>
      </c>
      <c r="FV117" s="6">
        <f>+'Serie Gasto $Corrientes'!GK117*'Serie Gasto Constantes'!$AS$207</f>
        <v>3851413340</v>
      </c>
      <c r="FW117" s="126">
        <f t="shared" si="121"/>
        <v>6.3009667943930189E-2</v>
      </c>
      <c r="FX117" s="6">
        <f>+'Serie Gasto $Corrientes'!GM117*'Serie Gasto Constantes'!$AS$207</f>
        <v>4834000</v>
      </c>
      <c r="FY117" s="7">
        <f t="shared" si="122"/>
        <v>7.9084924922900792E-5</v>
      </c>
      <c r="FZ117" s="6">
        <f>+'Serie Gasto $Corrientes'!GO117*'Serie Gasto Constantes'!$AS$207</f>
        <v>61124165000</v>
      </c>
      <c r="GA117" s="6">
        <f>+'Serie Gasto $Corrientes'!GP117*'Serie Gasto Constantes'!$AS$207</f>
        <v>61124165000</v>
      </c>
      <c r="GB117" s="6">
        <f>+'Serie Gasto $Corrientes'!GQ117*'Serie Gasto Constantes'!$AS$207</f>
        <v>26137149215</v>
      </c>
      <c r="GC117" s="126">
        <f t="shared" si="123"/>
        <v>0.42760746449460701</v>
      </c>
      <c r="GD117" s="6">
        <f>+'Serie Gasto $Corrientes'!GS117*'Serie Gasto Constantes'!$AS$207</f>
        <v>9386900</v>
      </c>
      <c r="GE117" s="7">
        <f t="shared" si="124"/>
        <v>1.5357101401712399E-4</v>
      </c>
      <c r="GF117" s="6">
        <f>+'Serie Gasto $Corrientes'!GU117*'Serie Gasto Constantes'!$AS$207</f>
        <v>61124165000</v>
      </c>
      <c r="GG117" s="6">
        <f>+'Serie Gasto $Corrientes'!GV117*'Serie Gasto Constantes'!$AS$207</f>
        <v>61124165000</v>
      </c>
      <c r="GH117" s="6">
        <f>+'Serie Gasto $Corrientes'!GW117*'Serie Gasto Constantes'!$AS$207</f>
        <v>36954738348</v>
      </c>
      <c r="GI117" s="126">
        <f t="shared" si="125"/>
        <v>0.604584755440013</v>
      </c>
      <c r="GJ117" s="6">
        <f>+'Serie Gasto $Corrientes'!GY117*'Serie Gasto Constantes'!$AS$207</f>
        <v>1334905785</v>
      </c>
      <c r="GK117" s="7">
        <f t="shared" si="126"/>
        <v>2.1839247783589356E-2</v>
      </c>
      <c r="GL117" s="6">
        <f>+'Serie Gasto $Corrientes'!HA117*'Serie Gasto Constantes'!$AS$207</f>
        <v>61124165000</v>
      </c>
      <c r="GM117" s="6">
        <f>+'Serie Gasto $Corrientes'!HB117*'Serie Gasto Constantes'!$AS$207</f>
        <v>61124165000</v>
      </c>
      <c r="GN117" s="6">
        <f>+'Serie Gasto $Corrientes'!HC117*'Serie Gasto Constantes'!$AS$207</f>
        <v>38879490568</v>
      </c>
      <c r="GO117" s="126">
        <f t="shared" si="127"/>
        <v>0.63607397447474334</v>
      </c>
      <c r="GP117" s="6">
        <f>+'Serie Gasto $Corrientes'!HE117*'Serie Gasto Constantes'!$AS$207</f>
        <v>5379133763</v>
      </c>
      <c r="GQ117" s="7">
        <f t="shared" si="128"/>
        <v>8.8003390524843975E-2</v>
      </c>
      <c r="GR117" s="6">
        <f>+'Serie Gasto $Corrientes'!HG117*'Serie Gasto Constantes'!$AS$207</f>
        <v>61124165000</v>
      </c>
      <c r="GS117" s="6">
        <f>+'Serie Gasto $Corrientes'!HH117*'Serie Gasto Constantes'!$AS$207</f>
        <v>61124165000</v>
      </c>
      <c r="GT117" s="6">
        <f>+'Serie Gasto $Corrientes'!HI117*'Serie Gasto Constantes'!$AS$207</f>
        <v>41006265384</v>
      </c>
      <c r="GU117" s="126">
        <f t="shared" si="129"/>
        <v>0.67086831180434126</v>
      </c>
      <c r="GV117" s="6">
        <f>+'Serie Gasto $Corrientes'!HK117*'Serie Gasto Constantes'!$AS$207</f>
        <v>10054919511</v>
      </c>
      <c r="GW117" s="7">
        <f t="shared" si="130"/>
        <v>0.16449990786786209</v>
      </c>
      <c r="GX117" s="6">
        <f>+'Serie Gasto $Corrientes'!HM117*'Serie Gasto Constantes'!$AS$207</f>
        <v>61124165000</v>
      </c>
      <c r="GY117" s="6">
        <f>+'Serie Gasto $Corrientes'!HN117*'Serie Gasto Constantes'!$AS$207</f>
        <v>61124165000</v>
      </c>
      <c r="GZ117" s="6">
        <f>+'Serie Gasto $Corrientes'!HO117*'Serie Gasto Constantes'!$AS$207</f>
        <v>47960352739</v>
      </c>
      <c r="HA117" s="126">
        <f t="shared" si="131"/>
        <v>0.78463816624734262</v>
      </c>
      <c r="HB117" s="6">
        <f>+'Serie Gasto $Corrientes'!HQ117*'Serie Gasto Constantes'!$AS$207</f>
        <v>14365093736</v>
      </c>
      <c r="HC117" s="7">
        <f t="shared" si="132"/>
        <v>0.23501496889159959</v>
      </c>
    </row>
    <row r="118" spans="1:211" x14ac:dyDescent="0.35">
      <c r="A118" s="43" t="s">
        <v>59</v>
      </c>
      <c r="B118" s="3">
        <f>+'Serie Gasto $Corrientes'!B118*'Serie Gasto Constantes'!$V$207</f>
        <v>11631281987.156975</v>
      </c>
      <c r="C118" s="1">
        <f>+'Serie Gasto $Corrientes'!C118*'Serie Gasto Constantes'!$V$207</f>
        <v>9964624030.0144005</v>
      </c>
      <c r="D118" s="4">
        <f t="shared" si="147"/>
        <v>0.85670900602505695</v>
      </c>
      <c r="E118" s="3">
        <f>+'Serie Gasto $Corrientes'!E118*'Serie Gasto Constantes'!$W$207</f>
        <v>13778460344.296127</v>
      </c>
      <c r="F118" s="1">
        <f>+'Serie Gasto $Corrientes'!F118*'Serie Gasto Constantes'!$W$207</f>
        <v>12558366527.849123</v>
      </c>
      <c r="G118" s="4">
        <f t="shared" si="148"/>
        <v>0.91144919055109908</v>
      </c>
      <c r="H118" s="3">
        <f>+'Serie Gasto $Corrientes'!H118*'Serie Gasto Constantes'!$X$207</f>
        <v>10888554530.481794</v>
      </c>
      <c r="I118" s="1">
        <f>+'Serie Gasto $Corrientes'!I118*'Serie Gasto Constantes'!$X$207</f>
        <v>9899685137.7673988</v>
      </c>
      <c r="J118" s="4">
        <f t="shared" si="149"/>
        <v>0.90918267526271546</v>
      </c>
      <c r="K118" s="3">
        <f>+'Serie Gasto $Corrientes'!K118*'Serie Gasto Constantes'!$Y$207</f>
        <v>11498311808.934362</v>
      </c>
      <c r="L118" s="1">
        <f>+'Serie Gasto $Corrientes'!L118*'Serie Gasto Constantes'!$Y$207</f>
        <v>10446153215.525917</v>
      </c>
      <c r="M118" s="4">
        <f t="shared" si="150"/>
        <v>0.90849451546522664</v>
      </c>
      <c r="N118" s="3">
        <f>+'Serie Gasto $Corrientes'!N118*'Serie Gasto Constantes'!$Z$207</f>
        <v>12374803878.69183</v>
      </c>
      <c r="O118" s="1">
        <f>+'Serie Gasto $Corrientes'!O118*'Serie Gasto Constantes'!$Z$207</f>
        <v>10693791181.376062</v>
      </c>
      <c r="P118" s="4">
        <f t="shared" si="151"/>
        <v>0.86415843727347452</v>
      </c>
      <c r="Q118" s="3">
        <f>+'Serie Gasto $Corrientes'!Q118*'Serie Gasto Constantes'!$AA$207</f>
        <v>15754800893.477066</v>
      </c>
      <c r="R118" s="1">
        <f>+'Serie Gasto $Corrientes'!R118*'Serie Gasto Constantes'!$AA$207</f>
        <v>15016531611.43741</v>
      </c>
      <c r="S118" s="4">
        <f t="shared" si="133"/>
        <v>0.95314004365835436</v>
      </c>
      <c r="T118" s="3">
        <f>+'Serie Gasto $Corrientes'!T118*'Serie Gasto Constantes'!$AB$207</f>
        <v>14092577199.893915</v>
      </c>
      <c r="U118" s="1">
        <f>+'Serie Gasto $Corrientes'!U118*'Serie Gasto Constantes'!$AB$207</f>
        <v>12433059622.779308</v>
      </c>
      <c r="V118" s="4">
        <f t="shared" si="134"/>
        <v>0.88224172530152267</v>
      </c>
      <c r="W118" s="3">
        <f>+'Serie Gasto $Corrientes'!W118*'Serie Gasto Constantes'!$AC$207</f>
        <v>20054258068.894691</v>
      </c>
      <c r="X118" s="1">
        <f>+'Serie Gasto $Corrientes'!X118*'Serie Gasto Constantes'!$AC$207</f>
        <v>18720075714.813316</v>
      </c>
      <c r="Y118" s="4">
        <f t="shared" si="135"/>
        <v>0.93347136805071995</v>
      </c>
      <c r="Z118" s="3">
        <f>+'Serie Gasto $Corrientes'!Z118*'Serie Gasto Constantes'!$AD$207</f>
        <v>18518061397.312565</v>
      </c>
      <c r="AA118" s="1">
        <f>+'Serie Gasto $Corrientes'!AA118*'Serie Gasto Constantes'!$AD$207</f>
        <v>16227499275.33847</v>
      </c>
      <c r="AB118" s="4">
        <f t="shared" si="136"/>
        <v>0.8763065920978903</v>
      </c>
      <c r="AC118" s="3">
        <f>+'Serie Gasto $Corrientes'!AC118*'Serie Gasto Constantes'!$AE$207</f>
        <v>20872067999.008701</v>
      </c>
      <c r="AD118" s="1">
        <f>+'Serie Gasto $Corrientes'!AD118*'Serie Gasto Constantes'!$AE$207</f>
        <v>19153684033.683502</v>
      </c>
      <c r="AE118" s="4">
        <f t="shared" si="137"/>
        <v>0.9176706416725543</v>
      </c>
      <c r="AF118" s="3">
        <f>+'Serie Gasto $Corrientes'!AF118*'Serie Gasto Constantes'!$AF$207</f>
        <v>18187487727.604767</v>
      </c>
      <c r="AG118" s="1">
        <f>+'Serie Gasto $Corrientes'!AG118*'Serie Gasto Constantes'!$AF$207</f>
        <v>18026161970.01194</v>
      </c>
      <c r="AH118" s="1">
        <f>+'Serie Gasto $Corrientes'!AH118*'Serie Gasto Constantes'!$AF$207</f>
        <v>15689502066.909723</v>
      </c>
      <c r="AI118" s="125">
        <f t="shared" si="190"/>
        <v>0.87037396496328778</v>
      </c>
      <c r="AJ118" s="1">
        <f>+'Serie Gasto $Corrientes'!AJ118*'Serie Gasto Constantes'!$AF$207</f>
        <v>13045235455.0063</v>
      </c>
      <c r="AK118" s="4">
        <f t="shared" si="138"/>
        <v>0.7236834705417694</v>
      </c>
      <c r="AL118" s="3">
        <f>+'Serie Gasto $Corrientes'!AL118*'Serie Gasto Constantes'!$AG$207</f>
        <v>18856877535.435291</v>
      </c>
      <c r="AM118" s="1">
        <f>+'Serie Gasto $Corrientes'!AM118*'Serie Gasto Constantes'!$AG$207</f>
        <v>19149989660.925488</v>
      </c>
      <c r="AN118" s="1">
        <f>+'Serie Gasto $Corrientes'!AN118*'Serie Gasto Constantes'!$AG$207</f>
        <v>18270488351.78455</v>
      </c>
      <c r="AO118" s="125">
        <f t="shared" si="195"/>
        <v>0.95407301389120269</v>
      </c>
      <c r="AP118" s="1">
        <f>+'Serie Gasto $Corrientes'!AP118*'Serie Gasto Constantes'!$AG$207</f>
        <v>15360608911.680281</v>
      </c>
      <c r="AQ118" s="4">
        <f t="shared" si="139"/>
        <v>0.80212100286522703</v>
      </c>
      <c r="AR118" s="3">
        <f>+'Serie Gasto $Corrientes'!AR118*'Serie Gasto Constantes'!$AH$207</f>
        <v>19134505315.298946</v>
      </c>
      <c r="AS118" s="1">
        <f>+'Serie Gasto $Corrientes'!AS118*'Serie Gasto Constantes'!$AH$207</f>
        <v>19134505315.298946</v>
      </c>
      <c r="AT118" s="1">
        <f>+'Serie Gasto $Corrientes'!AT118*'Serie Gasto Constantes'!$AH$207</f>
        <v>17430539491.196548</v>
      </c>
      <c r="AU118" s="125">
        <f t="shared" si="196"/>
        <v>0.91094800748572291</v>
      </c>
      <c r="AV118" s="1">
        <f>+'Serie Gasto $Corrientes'!AV118*'Serie Gasto Constantes'!$AH$207</f>
        <v>16356883126.369032</v>
      </c>
      <c r="AW118" s="4">
        <f t="shared" si="140"/>
        <v>0.8548370003216611</v>
      </c>
      <c r="AX118" s="3">
        <f>+'Serie Gasto $Corrientes'!AX118*'Serie Gasto Constantes'!$AI$207</f>
        <v>17854589976.825893</v>
      </c>
      <c r="AY118" s="1">
        <f>+'Serie Gasto $Corrientes'!AY118*'Serie Gasto Constantes'!$AI$207</f>
        <v>23461607190.890308</v>
      </c>
      <c r="AZ118" s="1">
        <f>+'Serie Gasto $Corrientes'!AZ118*'Serie Gasto Constantes'!$AI$207</f>
        <v>20967487232.996952</v>
      </c>
      <c r="BA118" s="125">
        <f t="shared" si="197"/>
        <v>0.8936935591155164</v>
      </c>
      <c r="BB118" s="1">
        <f>+'Serie Gasto $Corrientes'!BB118*'Serie Gasto Constantes'!$AI$207</f>
        <v>18666497648.841789</v>
      </c>
      <c r="BC118" s="4">
        <f t="shared" si="141"/>
        <v>0.79561888053814289</v>
      </c>
      <c r="BD118" s="3">
        <f>+'Serie Gasto $Corrientes'!BD118*'Serie Gasto Constantes'!$AJ$207</f>
        <v>14774439404.549114</v>
      </c>
      <c r="BE118" s="1">
        <f>+'Serie Gasto $Corrientes'!BE118*'Serie Gasto Constantes'!$AJ$207</f>
        <v>16185397102.390545</v>
      </c>
      <c r="BF118" s="1">
        <f>+'Serie Gasto $Corrientes'!BF118*'Serie Gasto Constantes'!$AJ$207</f>
        <v>15602244267.319647</v>
      </c>
      <c r="BG118" s="125">
        <f t="shared" si="198"/>
        <v>0.96397043388050285</v>
      </c>
      <c r="BH118" s="1">
        <f>+'Serie Gasto $Corrientes'!BH118*'Serie Gasto Constantes'!$AJ$207</f>
        <v>14800217324.746742</v>
      </c>
      <c r="BI118" s="4">
        <f t="shared" si="142"/>
        <v>0.91441793062715682</v>
      </c>
      <c r="BJ118" s="3">
        <f>+'Serie Gasto $Corrientes'!BJ118*'Serie Gasto Constantes'!$AK$207</f>
        <v>14854530841.693768</v>
      </c>
      <c r="BK118" s="1">
        <f>+'Serie Gasto $Corrientes'!BK118*'Serie Gasto Constantes'!$AK$207</f>
        <v>18438525723.193298</v>
      </c>
      <c r="BL118" s="1">
        <f>+'Serie Gasto $Corrientes'!BL118*'Serie Gasto Constantes'!$AK$207</f>
        <v>17875822525.084637</v>
      </c>
      <c r="BM118" s="125">
        <f t="shared" si="199"/>
        <v>0.96948220228904458</v>
      </c>
      <c r="BN118" s="1">
        <f>+'Serie Gasto $Corrientes'!BN118*'Serie Gasto Constantes'!$AK$207</f>
        <v>17629768170.890469</v>
      </c>
      <c r="BO118" s="4">
        <f t="shared" si="143"/>
        <v>0.95613762377512013</v>
      </c>
      <c r="BP118" s="3">
        <f>+'Serie Gasto $Corrientes'!BP118*'Serie Gasto Constantes'!$AL$207</f>
        <v>16713868504.569599</v>
      </c>
      <c r="BQ118" s="1">
        <f>+'Serie Gasto $Corrientes'!BQ118*'Serie Gasto Constantes'!$AL$207</f>
        <v>19335593059.487427</v>
      </c>
      <c r="BR118" s="1">
        <f>+'Serie Gasto $Corrientes'!BR118*'Serie Gasto Constantes'!$AL$207</f>
        <v>18865815583.962608</v>
      </c>
      <c r="BS118" s="125">
        <f t="shared" si="200"/>
        <v>0.97570400483297759</v>
      </c>
      <c r="BT118" s="1">
        <f>+'Serie Gasto $Corrientes'!BT118*'Serie Gasto Constantes'!$AL$207</f>
        <v>18711775723.626633</v>
      </c>
      <c r="BU118" s="4">
        <f t="shared" si="144"/>
        <v>0.96773735701089836</v>
      </c>
      <c r="BV118" s="3">
        <f>+'Serie Gasto $Corrientes'!BV118*'Serie Gasto Constantes'!$AM$207</f>
        <v>18414257533.606472</v>
      </c>
      <c r="BW118" s="1">
        <f>+'Serie Gasto $Corrientes'!BW118*'Serie Gasto Constantes'!$AM$207</f>
        <v>19273167022.348919</v>
      </c>
      <c r="BX118" s="1">
        <f>+'Serie Gasto $Corrientes'!BX118*'Serie Gasto Constantes'!$AM$207</f>
        <v>18901309570.908333</v>
      </c>
      <c r="BY118" s="125">
        <f t="shared" si="201"/>
        <v>0.98070594983121429</v>
      </c>
      <c r="BZ118" s="1">
        <f>+'Serie Gasto $Corrientes'!BZ118*'Serie Gasto Constantes'!$AM$207</f>
        <v>18722685868.378571</v>
      </c>
      <c r="CA118" s="4">
        <f t="shared" si="145"/>
        <v>0.97143795032067026</v>
      </c>
      <c r="CB118" s="3">
        <f>+'Serie Gasto $Corrientes'!CB118*'Serie Gasto Constantes'!$AN$207</f>
        <v>15475887053.685551</v>
      </c>
      <c r="CC118" s="1">
        <f>+'Serie Gasto $Corrientes'!CC118*'Serie Gasto Constantes'!$AN$207</f>
        <v>17376566668.028641</v>
      </c>
      <c r="CD118" s="1">
        <f>+'Serie Gasto $Corrientes'!CD118*'Serie Gasto Constantes'!$AN$207</f>
        <v>16401500160.749884</v>
      </c>
      <c r="CE118" s="125">
        <f t="shared" si="202"/>
        <v>0.94388612400211402</v>
      </c>
      <c r="CF118" s="1">
        <f>+'Serie Gasto $Corrientes'!CF118*'Serie Gasto Constantes'!$AN$207</f>
        <v>14735314040.321533</v>
      </c>
      <c r="CG118" s="4">
        <f t="shared" si="97"/>
        <v>0.84799916587856328</v>
      </c>
      <c r="CH118" s="1">
        <f>+'Serie Gasto $Corrientes'!CH118*'Serie Gasto Constantes'!$AO$207</f>
        <v>16918687599.626604</v>
      </c>
      <c r="CI118" s="1">
        <f>+'Serie Gasto $Corrientes'!CI118*'Serie Gasto Constantes'!$AO$207</f>
        <v>16624770216.627171</v>
      </c>
      <c r="CJ118" s="1">
        <f>+'Serie Gasto $Corrientes'!CJ118*'Serie Gasto Constantes'!$AO$207</f>
        <v>15990083097.180859</v>
      </c>
      <c r="CK118" s="125">
        <f t="shared" si="215"/>
        <v>0.96182280349285465</v>
      </c>
      <c r="CL118" s="1">
        <f>+'Serie Gasto $Corrientes'!CL118*'Serie Gasto Constantes'!$AO$207</f>
        <v>15296643843.220827</v>
      </c>
      <c r="CM118" s="4">
        <f t="shared" si="98"/>
        <v>0.92011159516189733</v>
      </c>
      <c r="CN118" s="1">
        <f>+'Serie Gasto $Corrientes'!CN118*'Serie Gasto Constantes'!$AP$207</f>
        <v>15150547379.309687</v>
      </c>
      <c r="CO118" s="1">
        <f>+'Serie Gasto $Corrientes'!CO118*'Serie Gasto Constantes'!$AP$207</f>
        <v>15645181531.941679</v>
      </c>
      <c r="CP118" s="1">
        <f>+'Serie Gasto $Corrientes'!CP118*'Serie Gasto Constantes'!$AP$207</f>
        <v>15182348449.629622</v>
      </c>
      <c r="CQ118" s="125">
        <f t="shared" si="216"/>
        <v>0.97041689280708421</v>
      </c>
      <c r="CR118" s="1">
        <f>+'Serie Gasto $Corrientes'!CR118*'Serie Gasto Constantes'!$AP$207</f>
        <v>14217198519.585073</v>
      </c>
      <c r="CS118" s="4">
        <f t="shared" si="99"/>
        <v>0.90872697709251937</v>
      </c>
      <c r="CT118" s="1">
        <f>+'Serie Gasto $Corrientes'!DC118*'Serie Gasto Constantes'!$AQ$207</f>
        <v>13326733961.089979</v>
      </c>
      <c r="CU118" s="1">
        <f>+'Serie Gasto $Corrientes'!DD118*'Serie Gasto Constantes'!$AQ$207</f>
        <v>14630153339.884983</v>
      </c>
      <c r="CV118" s="1">
        <f>+'Serie Gasto $Corrientes'!DE118*'Serie Gasto Constantes'!$AQ$207</f>
        <v>14456824804.114273</v>
      </c>
      <c r="CW118" s="125">
        <f t="shared" si="214"/>
        <v>0.98815265077925196</v>
      </c>
      <c r="CX118" s="1">
        <f>+'Serie Gasto $Corrientes'!DG118*'Serie Gasto Constantes'!$AQ$207</f>
        <v>13876379983.201509</v>
      </c>
      <c r="CY118" s="4">
        <f t="shared" si="100"/>
        <v>0.94847809594527466</v>
      </c>
      <c r="CZ118" s="1">
        <f>+'Serie Gasto $Corrientes'!DL118*'Serie Gasto Constantes'!$AR$207</f>
        <v>15337151918.399998</v>
      </c>
      <c r="DA118" s="1">
        <f>+'Serie Gasto $Corrientes'!DM118*'Serie Gasto Constantes'!$AR$207</f>
        <v>15337151918.399998</v>
      </c>
      <c r="DB118" s="1">
        <f>+'Serie Gasto $Corrientes'!DN118*'Serie Gasto Constantes'!$AR$207</f>
        <v>565919242.13759995</v>
      </c>
      <c r="DC118" s="125">
        <f t="shared" si="101"/>
        <v>3.6898587504937345E-2</v>
      </c>
      <c r="DD118" s="1">
        <f>+'Serie Gasto $Corrientes'!DP118*'Serie Gasto Constantes'!$AR$207</f>
        <v>487437578.09759998</v>
      </c>
      <c r="DE118" s="4">
        <f t="shared" si="102"/>
        <v>3.1781492462940306E-2</v>
      </c>
      <c r="DF118" s="1">
        <f>+'Serie Gasto $Corrientes'!DR118*'Serie Gasto Constantes'!$AR$207</f>
        <v>15337151918.399998</v>
      </c>
      <c r="DG118" s="1">
        <f>+'Serie Gasto $Corrientes'!DS118*'Serie Gasto Constantes'!$AR$207</f>
        <v>15337151918.399998</v>
      </c>
      <c r="DH118" s="1">
        <f>+'Serie Gasto $Corrientes'!DT118*'Serie Gasto Constantes'!$AR$207</f>
        <v>1493809706.688</v>
      </c>
      <c r="DI118" s="125">
        <f t="shared" si="103"/>
        <v>9.7398116327965356E-2</v>
      </c>
      <c r="DJ118" s="1">
        <f>+'Serie Gasto $Corrientes'!DV118*'Serie Gasto Constantes'!$AR$207</f>
        <v>934819398.45839989</v>
      </c>
      <c r="DK118" s="4">
        <f t="shared" si="104"/>
        <v>6.0951303307943114E-2</v>
      </c>
      <c r="DL118" s="1">
        <f>+'Serie Gasto $Corrientes'!DX118*'Serie Gasto Constantes'!$AR$207</f>
        <v>15337151918.399998</v>
      </c>
      <c r="DM118" s="1">
        <f>+'Serie Gasto $Corrientes'!DY118*'Serie Gasto Constantes'!$AR$207</f>
        <v>15337151918.399998</v>
      </c>
      <c r="DN118" s="1">
        <f>+'Serie Gasto $Corrientes'!DZ118*'Serie Gasto Constantes'!$AR$207</f>
        <v>2984459337.9275999</v>
      </c>
      <c r="DO118" s="125">
        <f t="shared" si="105"/>
        <v>0.19459019209082365</v>
      </c>
      <c r="DP118" s="1">
        <f>+'Serie Gasto $Corrientes'!EB118*'Serie Gasto Constantes'!$AR$207</f>
        <v>1560800855.8271999</v>
      </c>
      <c r="DQ118" s="4">
        <f t="shared" si="106"/>
        <v>0.10176601654148744</v>
      </c>
      <c r="DR118" s="1">
        <f>+'Serie Gasto $Corrientes'!ED118*'Serie Gasto Constantes'!$AR$207</f>
        <v>15337151918.399998</v>
      </c>
      <c r="DS118" s="1">
        <f>+'Serie Gasto $Corrientes'!EE118*'Serie Gasto Constantes'!$AR$207</f>
        <v>15337151918.399998</v>
      </c>
      <c r="DT118" s="1">
        <f>+'Serie Gasto $Corrientes'!EF118*'Serie Gasto Constantes'!$AR$207</f>
        <v>4442044688.0159998</v>
      </c>
      <c r="DU118" s="125">
        <f t="shared" si="107"/>
        <v>0.28962643857539638</v>
      </c>
      <c r="DV118" s="1">
        <f>+'Serie Gasto $Corrientes'!EH118*'Serie Gasto Constantes'!$AR$207</f>
        <v>2442412356.1343999</v>
      </c>
      <c r="DW118" s="4">
        <f t="shared" si="108"/>
        <v>0.15924810350246549</v>
      </c>
      <c r="DX118" s="1">
        <f>+'Serie Gasto $Corrientes'!EJ118*'Serie Gasto Constantes'!$AR$207</f>
        <v>15337151918.399998</v>
      </c>
      <c r="DY118" s="1">
        <f>+'Serie Gasto $Corrientes'!EK118*'Serie Gasto Constantes'!$AR$207</f>
        <v>15130353737.569199</v>
      </c>
      <c r="DZ118" s="1">
        <f>+'Serie Gasto $Corrientes'!EL118*'Serie Gasto Constantes'!$AR$207</f>
        <v>5803635393.7691994</v>
      </c>
      <c r="EA118" s="125">
        <f t="shared" si="109"/>
        <v>0.38357565820543699</v>
      </c>
      <c r="EB118" s="1">
        <f>+'Serie Gasto $Corrientes'!EN118*'Serie Gasto Constantes'!$AR$207</f>
        <v>3413267675.2199998</v>
      </c>
      <c r="EC118" s="4">
        <f t="shared" si="110"/>
        <v>0.22559073861867066</v>
      </c>
      <c r="ED118" s="1">
        <f>+'Serie Gasto $Corrientes'!EP118*'Serie Gasto Constantes'!$AR$207</f>
        <v>15337151918.399998</v>
      </c>
      <c r="EE118" s="1">
        <f>+'Serie Gasto $Corrientes'!EQ118*'Serie Gasto Constantes'!$AR$207</f>
        <v>15130353737.569199</v>
      </c>
      <c r="EF118" s="1">
        <f>+'Serie Gasto $Corrientes'!ER118*'Serie Gasto Constantes'!$AR$207</f>
        <v>6953361161.1827993</v>
      </c>
      <c r="EG118" s="125">
        <f t="shared" si="111"/>
        <v>0.45956368778856505</v>
      </c>
      <c r="EH118" s="1">
        <f>+'Serie Gasto $Corrientes'!ET118*'Serie Gasto Constantes'!$AR$207</f>
        <v>4786329238.7975998</v>
      </c>
      <c r="EI118" s="4">
        <f t="shared" si="112"/>
        <v>0.31633954643855922</v>
      </c>
      <c r="EJ118" s="1">
        <f>+'Serie Gasto $Corrientes'!EV118*'Serie Gasto Constantes'!$AR$207</f>
        <v>15337151918.399998</v>
      </c>
      <c r="EK118" s="1">
        <f>+'Serie Gasto $Corrientes'!EW118*'Serie Gasto Constantes'!$AR$207</f>
        <v>15130353737.569199</v>
      </c>
      <c r="EL118" s="1">
        <f>+'Serie Gasto $Corrientes'!EX118*'Serie Gasto Constantes'!$AR$207</f>
        <v>7782418997.9171991</v>
      </c>
      <c r="EM118" s="125">
        <f t="shared" si="113"/>
        <v>0.51435803371821898</v>
      </c>
      <c r="EN118" s="1">
        <f>+'Serie Gasto $Corrientes'!EZ118*'Serie Gasto Constantes'!$AR$207</f>
        <v>5637738852.0803995</v>
      </c>
      <c r="EO118" s="4">
        <f t="shared" si="114"/>
        <v>0.37261117286912443</v>
      </c>
      <c r="EP118" s="1">
        <f>+'Serie Gasto $Corrientes'!FB118*'Serie Gasto Constantes'!$AR$207</f>
        <v>15337151918.399998</v>
      </c>
      <c r="EQ118" s="1">
        <f>+'Serie Gasto $Corrientes'!FC118*'Serie Gasto Constantes'!$AR$207</f>
        <v>15130353737.569199</v>
      </c>
      <c r="ER118" s="1">
        <f>+'Serie Gasto $Corrientes'!FD118*'Serie Gasto Constantes'!$AR$207</f>
        <v>9469033763.5139999</v>
      </c>
      <c r="ES118" s="125">
        <f t="shared" si="115"/>
        <v>0.62583029635335341</v>
      </c>
      <c r="ET118" s="1">
        <f>+'Serie Gasto $Corrientes'!FF118*'Serie Gasto Constantes'!$AR$207</f>
        <v>6487285161.1931992</v>
      </c>
      <c r="EU118" s="4">
        <f t="shared" si="116"/>
        <v>0.428759649226511</v>
      </c>
      <c r="EV118" s="1">
        <f>+'Serie Gasto $Corrientes'!FH118*'Serie Gasto Constantes'!$AR$207</f>
        <v>15337151918.399998</v>
      </c>
      <c r="EW118" s="1">
        <f>+'Serie Gasto $Corrientes'!FI118*'Serie Gasto Constantes'!$AR$207</f>
        <v>15240058582.819199</v>
      </c>
      <c r="EX118" s="1">
        <f>+'Serie Gasto $Corrientes'!FJ118*'Serie Gasto Constantes'!$AR$207</f>
        <v>10473320493.386398</v>
      </c>
      <c r="EY118" s="125">
        <f t="shared" si="117"/>
        <v>0.68722311246188006</v>
      </c>
      <c r="EZ118" s="1">
        <f>+'Serie Gasto $Corrientes'!FL118*'Serie Gasto Constantes'!$AR$207</f>
        <v>7561743778.2119989</v>
      </c>
      <c r="FA118" s="4">
        <f t="shared" si="118"/>
        <v>0.49617550596142013</v>
      </c>
      <c r="FB118" s="1">
        <f>+'Serie Gasto $Corrientes'!FQ118*'Serie Gasto Constantes'!$AR$207</f>
        <v>15337151918.399998</v>
      </c>
      <c r="FC118" s="1">
        <f>+'Serie Gasto $Corrientes'!FR118*'Serie Gasto Constantes'!$AR$207</f>
        <v>15240058582.819199</v>
      </c>
      <c r="FD118" s="1">
        <f>+'Serie Gasto $Corrientes'!FS118*'Serie Gasto Constantes'!$AR$207</f>
        <v>11662953019.005598</v>
      </c>
      <c r="FE118" s="125">
        <f t="shared" si="193"/>
        <v>0.7652826894086725</v>
      </c>
      <c r="FF118" s="1">
        <f>+'Serie Gasto $Corrientes'!FU118*'Serie Gasto Constantes'!$AR$207</f>
        <v>8740946357.551199</v>
      </c>
      <c r="FG118" s="4">
        <f t="shared" si="194"/>
        <v>0.57355070586180423</v>
      </c>
      <c r="FH118" s="1">
        <f>+'Serie Gasto $Corrientes'!FW118*'Serie Gasto Constantes'!$AR$207</f>
        <v>15337151918.399998</v>
      </c>
      <c r="FI118" s="1">
        <f>+'Serie Gasto $Corrientes'!FX118*'Serie Gasto Constantes'!$AR$207</f>
        <v>15240058582.819199</v>
      </c>
      <c r="FJ118" s="1">
        <f>+'Serie Gasto $Corrientes'!FY118*'Serie Gasto Constantes'!$AR$207</f>
        <v>12275954731.247999</v>
      </c>
      <c r="FK118" s="125">
        <f t="shared" si="166"/>
        <v>0.80550574425528998</v>
      </c>
      <c r="FL118" s="1">
        <f>+'Serie Gasto $Corrientes'!GA118*'Serie Gasto Constantes'!$AR$207</f>
        <v>9994326081.6515999</v>
      </c>
      <c r="FM118" s="4">
        <f t="shared" si="167"/>
        <v>0.65579315376901848</v>
      </c>
      <c r="FN118" s="1">
        <f>+'Serie Gasto $Corrientes'!GC118*'Serie Gasto Constantes'!$AR$207</f>
        <v>15337151918.399998</v>
      </c>
      <c r="FO118" s="1">
        <f>+'Serie Gasto $Corrientes'!GD118*'Serie Gasto Constantes'!$AR$207</f>
        <v>15240058582.819199</v>
      </c>
      <c r="FP118" s="1">
        <f>+'Serie Gasto $Corrientes'!GE118*'Serie Gasto Constantes'!$AR$207</f>
        <v>14606792320.801199</v>
      </c>
      <c r="FQ118" s="125">
        <f t="shared" si="119"/>
        <v>0.95844725539756725</v>
      </c>
      <c r="FR118" s="1">
        <f>+'Serie Gasto $Corrientes'!GG118*'Serie Gasto Constantes'!$AR$207</f>
        <v>12985670636.952</v>
      </c>
      <c r="FS118" s="4">
        <f t="shared" si="120"/>
        <v>0.85207485039403508</v>
      </c>
      <c r="FT118" s="1">
        <f>+'Serie Gasto $Corrientes'!GI118*'Serie Gasto Constantes'!$AS$207</f>
        <v>16740812000</v>
      </c>
      <c r="FU118" s="1">
        <f>+'Serie Gasto $Corrientes'!GJ118*'Serie Gasto Constantes'!$AS$207</f>
        <v>16740812000</v>
      </c>
      <c r="FV118" s="1">
        <f>+'Serie Gasto $Corrientes'!GK118*'Serie Gasto Constantes'!$AS$207</f>
        <v>470242379</v>
      </c>
      <c r="FW118" s="125">
        <f t="shared" si="121"/>
        <v>2.8089580063380439E-2</v>
      </c>
      <c r="FX118" s="1">
        <f>+'Serie Gasto $Corrientes'!GM118*'Serie Gasto Constantes'!$AS$207</f>
        <v>469942579</v>
      </c>
      <c r="FY118" s="4">
        <f t="shared" si="122"/>
        <v>2.807167173253006E-2</v>
      </c>
      <c r="FZ118" s="1">
        <f>+'Serie Gasto $Corrientes'!GO118*'Serie Gasto Constantes'!$AS$207</f>
        <v>16740812000</v>
      </c>
      <c r="GA118" s="1">
        <f>+'Serie Gasto $Corrientes'!GP118*'Serie Gasto Constantes'!$AS$207</f>
        <v>16740812000</v>
      </c>
      <c r="GB118" s="1">
        <f>+'Serie Gasto $Corrientes'!GQ118*'Serie Gasto Constantes'!$AS$207</f>
        <v>2355693417</v>
      </c>
      <c r="GC118" s="125">
        <f t="shared" si="123"/>
        <v>0.14071560071279696</v>
      </c>
      <c r="GD118" s="1">
        <f>+'Serie Gasto $Corrientes'!GS118*'Serie Gasto Constantes'!$AS$207</f>
        <v>974398237</v>
      </c>
      <c r="GE118" s="4">
        <f t="shared" si="124"/>
        <v>5.8204956665184458E-2</v>
      </c>
      <c r="GF118" s="1">
        <f>+'Serie Gasto $Corrientes'!GU118*'Serie Gasto Constantes'!$AS$207</f>
        <v>16740812000</v>
      </c>
      <c r="GG118" s="1">
        <f>+'Serie Gasto $Corrientes'!GV118*'Serie Gasto Constantes'!$AS$207</f>
        <v>16740812000</v>
      </c>
      <c r="GH118" s="1">
        <f>+'Serie Gasto $Corrientes'!GW118*'Serie Gasto Constantes'!$AS$207</f>
        <v>4901194771</v>
      </c>
      <c r="GI118" s="125">
        <f t="shared" si="125"/>
        <v>0.29276923789598736</v>
      </c>
      <c r="GJ118" s="1">
        <f>+'Serie Gasto $Corrientes'!GY118*'Serie Gasto Constantes'!$AS$207</f>
        <v>1578365875</v>
      </c>
      <c r="GK118" s="4">
        <f t="shared" si="126"/>
        <v>9.4282515985485052E-2</v>
      </c>
      <c r="GL118" s="1">
        <f>+'Serie Gasto $Corrientes'!HA118*'Serie Gasto Constantes'!$AS$207</f>
        <v>16740812000</v>
      </c>
      <c r="GM118" s="1">
        <f>+'Serie Gasto $Corrientes'!HB118*'Serie Gasto Constantes'!$AS$207</f>
        <v>16740812000</v>
      </c>
      <c r="GN118" s="1">
        <f>+'Serie Gasto $Corrientes'!HC118*'Serie Gasto Constantes'!$AS$207</f>
        <v>6640415940</v>
      </c>
      <c r="GO118" s="125">
        <f t="shared" si="127"/>
        <v>0.39666032567595882</v>
      </c>
      <c r="GP118" s="1">
        <f>+'Serie Gasto $Corrientes'!HE118*'Serie Gasto Constantes'!$AS$207</f>
        <v>2418445501</v>
      </c>
      <c r="GQ118" s="4">
        <f t="shared" si="128"/>
        <v>0.14446404995169887</v>
      </c>
      <c r="GR118" s="1">
        <f>+'Serie Gasto $Corrientes'!HG118*'Serie Gasto Constantes'!$AS$207</f>
        <v>16740812000</v>
      </c>
      <c r="GS118" s="1">
        <f>+'Serie Gasto $Corrientes'!HH118*'Serie Gasto Constantes'!$AS$207</f>
        <v>16740812000</v>
      </c>
      <c r="GT118" s="1">
        <f>+'Serie Gasto $Corrientes'!HI118*'Serie Gasto Constantes'!$AS$207</f>
        <v>8406453074</v>
      </c>
      <c r="GU118" s="125">
        <f t="shared" si="129"/>
        <v>0.50215324525477023</v>
      </c>
      <c r="GV118" s="1">
        <f>+'Serie Gasto $Corrientes'!HK118*'Serie Gasto Constantes'!$AS$207</f>
        <v>4050484991</v>
      </c>
      <c r="GW118" s="4">
        <f t="shared" si="130"/>
        <v>0.24195271955745037</v>
      </c>
      <c r="GX118" s="1">
        <f>+'Serie Gasto $Corrientes'!HM118*'Serie Gasto Constantes'!$AS$207</f>
        <v>16740812000</v>
      </c>
      <c r="GY118" s="1">
        <f>+'Serie Gasto $Corrientes'!HN118*'Serie Gasto Constantes'!$AS$207</f>
        <v>16740812000</v>
      </c>
      <c r="GZ118" s="1">
        <f>+'Serie Gasto $Corrientes'!HO118*'Serie Gasto Constantes'!$AS$207</f>
        <v>9962893456</v>
      </c>
      <c r="HA118" s="125">
        <f t="shared" si="131"/>
        <v>0.59512605816253117</v>
      </c>
      <c r="HB118" s="1">
        <f>+'Serie Gasto $Corrientes'!HQ118*'Serie Gasto Constantes'!$AS$207</f>
        <v>5572960805</v>
      </c>
      <c r="HC118" s="4">
        <f t="shared" si="132"/>
        <v>0.33289668416322937</v>
      </c>
    </row>
    <row r="119" spans="1:211" x14ac:dyDescent="0.35">
      <c r="A119" s="28" t="s">
        <v>76</v>
      </c>
      <c r="B119" s="5">
        <f>+'Serie Gasto $Corrientes'!B119*'Serie Gasto Constantes'!$V$207</f>
        <v>9744264943.228302</v>
      </c>
      <c r="C119" s="6">
        <f>+'Serie Gasto $Corrientes'!C119*'Serie Gasto Constantes'!$V$207</f>
        <v>8081861130.7902384</v>
      </c>
      <c r="D119" s="7">
        <f t="shared" si="147"/>
        <v>0.82939669414537653</v>
      </c>
      <c r="E119" s="5">
        <f>+'Serie Gasto $Corrientes'!E119*'Serie Gasto Constantes'!$W$207</f>
        <v>7432044682.3032551</v>
      </c>
      <c r="F119" s="6">
        <f>+'Serie Gasto $Corrientes'!F119*'Serie Gasto Constantes'!$W$207</f>
        <v>6227532431.1299944</v>
      </c>
      <c r="G119" s="7">
        <f t="shared" si="148"/>
        <v>0.83792989646020644</v>
      </c>
      <c r="H119" s="5">
        <f>+'Serie Gasto $Corrientes'!H119*'Serie Gasto Constantes'!$X$207</f>
        <v>5695790359.7370186</v>
      </c>
      <c r="I119" s="6">
        <f>+'Serie Gasto $Corrientes'!I119*'Serie Gasto Constantes'!$X$207</f>
        <v>5185620083.6095018</v>
      </c>
      <c r="J119" s="7">
        <f t="shared" si="149"/>
        <v>0.91043029256591668</v>
      </c>
      <c r="K119" s="5">
        <f>+'Serie Gasto $Corrientes'!K119*'Serie Gasto Constantes'!$Y$207</f>
        <v>6795987577.2232113</v>
      </c>
      <c r="L119" s="6">
        <f>+'Serie Gasto $Corrientes'!L119*'Serie Gasto Constantes'!$Y$207</f>
        <v>5743829902.1890926</v>
      </c>
      <c r="M119" s="7">
        <f t="shared" si="150"/>
        <v>0.84517957646649755</v>
      </c>
      <c r="N119" s="5">
        <f>+'Serie Gasto $Corrientes'!N119*'Serie Gasto Constantes'!$Z$207</f>
        <v>6912500410.4914618</v>
      </c>
      <c r="O119" s="6">
        <f>+'Serie Gasto $Corrientes'!O119*'Serie Gasto Constantes'!$Z$207</f>
        <v>5860490287.7536526</v>
      </c>
      <c r="P119" s="7">
        <f t="shared" si="151"/>
        <v>0.84781047952762234</v>
      </c>
      <c r="Q119" s="5">
        <f>+'Serie Gasto $Corrientes'!Q119*'Serie Gasto Constantes'!$AA$207</f>
        <v>7096878190.7076645</v>
      </c>
      <c r="R119" s="6">
        <f>+'Serie Gasto $Corrientes'!R119*'Serie Gasto Constantes'!$AA$207</f>
        <v>6440362592.0546322</v>
      </c>
      <c r="S119" s="7">
        <f t="shared" si="133"/>
        <v>0.90749233944685082</v>
      </c>
      <c r="T119" s="5">
        <f>+'Serie Gasto $Corrientes'!T119*'Serie Gasto Constantes'!$AB$207</f>
        <v>7024524755.6550598</v>
      </c>
      <c r="U119" s="6">
        <f>+'Serie Gasto $Corrientes'!U119*'Serie Gasto Constantes'!$AB$207</f>
        <v>6547654440.4812431</v>
      </c>
      <c r="V119" s="7">
        <f t="shared" si="134"/>
        <v>0.93211351205077408</v>
      </c>
      <c r="W119" s="5">
        <f>+'Serie Gasto $Corrientes'!W119*'Serie Gasto Constantes'!$AC$207</f>
        <v>7178446123.6098871</v>
      </c>
      <c r="X119" s="6">
        <f>+'Serie Gasto $Corrientes'!X119*'Serie Gasto Constantes'!$AC$207</f>
        <v>6799747119.9222479</v>
      </c>
      <c r="Y119" s="7">
        <f t="shared" si="135"/>
        <v>0.94724498907331778</v>
      </c>
      <c r="Z119" s="5">
        <f>+'Serie Gasto $Corrientes'!Z119*'Serie Gasto Constantes'!$AD$207</f>
        <v>7573506948.4630079</v>
      </c>
      <c r="AA119" s="6">
        <f>+'Serie Gasto $Corrientes'!AA119*'Serie Gasto Constantes'!$AD$207</f>
        <v>6698300374.263793</v>
      </c>
      <c r="AB119" s="7">
        <f t="shared" si="136"/>
        <v>0.88443840084192016</v>
      </c>
      <c r="AC119" s="5">
        <f>+'Serie Gasto $Corrientes'!AC119*'Serie Gasto Constantes'!$AE$207</f>
        <v>7673352343.5490646</v>
      </c>
      <c r="AD119" s="6">
        <f>+'Serie Gasto $Corrientes'!AD119*'Serie Gasto Constantes'!$AE$207</f>
        <v>6943189667.2398291</v>
      </c>
      <c r="AE119" s="7">
        <f t="shared" si="137"/>
        <v>0.90484437001995899</v>
      </c>
      <c r="AF119" s="5">
        <f>+'Serie Gasto $Corrientes'!AF119*'Serie Gasto Constantes'!$AF$207</f>
        <v>8123364132.8514547</v>
      </c>
      <c r="AG119" s="6">
        <f>+'Serie Gasto $Corrientes'!AG119*'Serie Gasto Constantes'!$AF$207</f>
        <v>8123364132.8514547</v>
      </c>
      <c r="AH119" s="6">
        <f>+'Serie Gasto $Corrientes'!AH119*'Serie Gasto Constantes'!$AF$207</f>
        <v>7532421555.4802437</v>
      </c>
      <c r="AI119" s="126">
        <f t="shared" si="190"/>
        <v>0.92725395935639554</v>
      </c>
      <c r="AJ119" s="6">
        <f>+'Serie Gasto $Corrientes'!AJ119*'Serie Gasto Constantes'!$AF$207</f>
        <v>7372518819.070672</v>
      </c>
      <c r="AK119" s="7">
        <f t="shared" si="138"/>
        <v>0.90756965937987299</v>
      </c>
      <c r="AL119" s="5">
        <f>+'Serie Gasto $Corrientes'!AL119*'Serie Gasto Constantes'!$AG$207</f>
        <v>8160188280.5333328</v>
      </c>
      <c r="AM119" s="6">
        <f>+'Serie Gasto $Corrientes'!AM119*'Serie Gasto Constantes'!$AG$207</f>
        <v>8160188280.5333328</v>
      </c>
      <c r="AN119" s="6">
        <f>+'Serie Gasto $Corrientes'!AN119*'Serie Gasto Constantes'!$AG$207</f>
        <v>7469558234.6535997</v>
      </c>
      <c r="AO119" s="126">
        <f t="shared" si="195"/>
        <v>0.91536591777823595</v>
      </c>
      <c r="AP119" s="6">
        <f>+'Serie Gasto $Corrientes'!AP119*'Serie Gasto Constantes'!$AG$207</f>
        <v>7292006472.5241718</v>
      </c>
      <c r="AQ119" s="7">
        <f t="shared" si="139"/>
        <v>0.89360762544164996</v>
      </c>
      <c r="AR119" s="5">
        <f>+'Serie Gasto $Corrientes'!AR119*'Serie Gasto Constantes'!$AH$207</f>
        <v>8069771485.1061478</v>
      </c>
      <c r="AS119" s="6">
        <f>+'Serie Gasto $Corrientes'!AS119*'Serie Gasto Constantes'!$AH$207</f>
        <v>8069771485.1061478</v>
      </c>
      <c r="AT119" s="6">
        <f>+'Serie Gasto $Corrientes'!AT119*'Serie Gasto Constantes'!$AH$207</f>
        <v>7711312068.0590916</v>
      </c>
      <c r="AU119" s="126">
        <f t="shared" si="196"/>
        <v>0.95557997922138915</v>
      </c>
      <c r="AV119" s="6">
        <f>+'Serie Gasto $Corrientes'!AV119*'Serie Gasto Constantes'!$AH$207</f>
        <v>7614741397.6109676</v>
      </c>
      <c r="AW119" s="7">
        <f t="shared" si="140"/>
        <v>0.94361301452773483</v>
      </c>
      <c r="AX119" s="5">
        <f>+'Serie Gasto $Corrientes'!AX119*'Serie Gasto Constantes'!$AI$207</f>
        <v>8303421293.9077339</v>
      </c>
      <c r="AY119" s="6">
        <f>+'Serie Gasto $Corrientes'!AY119*'Serie Gasto Constantes'!$AI$207</f>
        <v>8303421293.9077339</v>
      </c>
      <c r="AZ119" s="6">
        <f>+'Serie Gasto $Corrientes'!AZ119*'Serie Gasto Constantes'!$AI$207</f>
        <v>7717884124.4829454</v>
      </c>
      <c r="BA119" s="126">
        <f t="shared" si="197"/>
        <v>0.92948242071561515</v>
      </c>
      <c r="BB119" s="6">
        <f>+'Serie Gasto $Corrientes'!BB119*'Serie Gasto Constantes'!$AI$207</f>
        <v>7479110364.3420944</v>
      </c>
      <c r="BC119" s="7">
        <f t="shared" si="141"/>
        <v>0.90072635117641919</v>
      </c>
      <c r="BD119" s="5">
        <f>+'Serie Gasto $Corrientes'!BD119*'Serie Gasto Constantes'!$AJ$207</f>
        <v>8444721675.0678549</v>
      </c>
      <c r="BE119" s="6">
        <f>+'Serie Gasto $Corrientes'!BE119*'Serie Gasto Constantes'!$AJ$207</f>
        <v>8444721675.0678549</v>
      </c>
      <c r="BF119" s="6">
        <f>+'Serie Gasto $Corrientes'!BF119*'Serie Gasto Constantes'!$AJ$207</f>
        <v>8040826039.5107098</v>
      </c>
      <c r="BG119" s="126">
        <f t="shared" si="198"/>
        <v>0.95217182388028199</v>
      </c>
      <c r="BH119" s="6">
        <f>+'Serie Gasto $Corrientes'!BH119*'Serie Gasto Constantes'!$AJ$207</f>
        <v>7788025051.5638399</v>
      </c>
      <c r="BI119" s="7">
        <f t="shared" si="142"/>
        <v>0.92223584757768373</v>
      </c>
      <c r="BJ119" s="5">
        <f>+'Serie Gasto $Corrientes'!BJ119*'Serie Gasto Constantes'!$AK$207</f>
        <v>8772040857.9417248</v>
      </c>
      <c r="BK119" s="6">
        <f>+'Serie Gasto $Corrientes'!BK119*'Serie Gasto Constantes'!$AK$207</f>
        <v>8772040857.9417248</v>
      </c>
      <c r="BL119" s="6">
        <f>+'Serie Gasto $Corrientes'!BL119*'Serie Gasto Constantes'!$AK$207</f>
        <v>8228335218.3925419</v>
      </c>
      <c r="BM119" s="126">
        <f t="shared" si="199"/>
        <v>0.93801834164316034</v>
      </c>
      <c r="BN119" s="6">
        <f>+'Serie Gasto $Corrientes'!BN119*'Serie Gasto Constantes'!$AK$207</f>
        <v>8029990105.7188387</v>
      </c>
      <c r="BO119" s="7">
        <f t="shared" si="143"/>
        <v>0.91540728500471202</v>
      </c>
      <c r="BP119" s="5">
        <f>+'Serie Gasto $Corrientes'!BP119*'Serie Gasto Constantes'!$AL$207</f>
        <v>8869315553.4671993</v>
      </c>
      <c r="BQ119" s="6">
        <f>+'Serie Gasto $Corrientes'!BQ119*'Serie Gasto Constantes'!$AL$207</f>
        <v>8869315553.4671993</v>
      </c>
      <c r="BR119" s="6">
        <f>+'Serie Gasto $Corrientes'!BR119*'Serie Gasto Constantes'!$AL$207</f>
        <v>8424113009.655695</v>
      </c>
      <c r="BS119" s="126">
        <f t="shared" si="200"/>
        <v>0.94980418261954103</v>
      </c>
      <c r="BT119" s="6">
        <f>+'Serie Gasto $Corrientes'!BT119*'Serie Gasto Constantes'!$AL$207</f>
        <v>8307047290.5787783</v>
      </c>
      <c r="BU119" s="7">
        <f t="shared" si="144"/>
        <v>0.93660522511586375</v>
      </c>
      <c r="BV119" s="5">
        <f>+'Serie Gasto $Corrientes'!BV119*'Serie Gasto Constantes'!$AM$207</f>
        <v>8917688653.4686699</v>
      </c>
      <c r="BW119" s="6">
        <f>+'Serie Gasto $Corrientes'!BW119*'Serie Gasto Constantes'!$AM$207</f>
        <v>8917688653.4686699</v>
      </c>
      <c r="BX119" s="6">
        <f>+'Serie Gasto $Corrientes'!BX119*'Serie Gasto Constantes'!$AM$207</f>
        <v>8545831202.0280867</v>
      </c>
      <c r="BY119" s="126">
        <f t="shared" si="201"/>
        <v>0.95830113991522414</v>
      </c>
      <c r="BZ119" s="6">
        <f>+'Serie Gasto $Corrientes'!BZ119*'Serie Gasto Constantes'!$AM$207</f>
        <v>8430436752.3292313</v>
      </c>
      <c r="CA119" s="7">
        <f t="shared" si="145"/>
        <v>0.94536118942099256</v>
      </c>
      <c r="CB119" s="5">
        <f>+'Serie Gasto $Corrientes'!CB119*'Serie Gasto Constantes'!$AN$207</f>
        <v>9561255990.4673481</v>
      </c>
      <c r="CC119" s="6">
        <f>+'Serie Gasto $Corrientes'!CC119*'Serie Gasto Constantes'!$AN$207</f>
        <v>9527011896.687479</v>
      </c>
      <c r="CD119" s="6">
        <f>+'Serie Gasto $Corrientes'!CD119*'Serie Gasto Constantes'!$AN$207</f>
        <v>8625721612.7204952</v>
      </c>
      <c r="CE119" s="126">
        <f t="shared" si="202"/>
        <v>0.90539633058710045</v>
      </c>
      <c r="CF119" s="6">
        <f>+'Serie Gasto $Corrientes'!CF119*'Serie Gasto Constantes'!$AN$207</f>
        <v>8423230986.3952084</v>
      </c>
      <c r="CG119" s="7">
        <f t="shared" si="97"/>
        <v>0.88414196158650193</v>
      </c>
      <c r="CH119" s="6">
        <f>+'Serie Gasto $Corrientes'!CH119*'Serie Gasto Constantes'!$AO$207</f>
        <v>9165805475.0058346</v>
      </c>
      <c r="CI119" s="6">
        <f>+'Serie Gasto $Corrientes'!CI119*'Serie Gasto Constantes'!$AO$207</f>
        <v>9165805475.0058346</v>
      </c>
      <c r="CJ119" s="6">
        <f>+'Serie Gasto $Corrientes'!CJ119*'Serie Gasto Constantes'!$AO$207</f>
        <v>8535586322.2272892</v>
      </c>
      <c r="CK119" s="126">
        <f t="shared" si="215"/>
        <v>0.93124236004166949</v>
      </c>
      <c r="CL119" s="6">
        <f>+'Serie Gasto $Corrientes'!CL119*'Serie Gasto Constantes'!$AO$207</f>
        <v>8396618230.2994556</v>
      </c>
      <c r="CM119" s="7">
        <f t="shared" si="98"/>
        <v>0.91608078015577898</v>
      </c>
      <c r="CN119" s="6">
        <f>+'Serie Gasto $Corrientes'!CN119*'Serie Gasto Constantes'!$AP$207</f>
        <v>8091426095.2573185</v>
      </c>
      <c r="CO119" s="6">
        <f>+'Serie Gasto $Corrientes'!CO119*'Serie Gasto Constantes'!$AP$207</f>
        <v>8370180595.2335148</v>
      </c>
      <c r="CP119" s="6">
        <f>+'Serie Gasto $Corrientes'!CP119*'Serie Gasto Constantes'!$AP$207</f>
        <v>8006284789.0518265</v>
      </c>
      <c r="CQ119" s="126">
        <f t="shared" si="216"/>
        <v>0.95652473658825088</v>
      </c>
      <c r="CR119" s="6">
        <f>+'Serie Gasto $Corrientes'!CR119*'Serie Gasto Constantes'!$AP$207</f>
        <v>7854117941.3708639</v>
      </c>
      <c r="CS119" s="7">
        <f t="shared" si="99"/>
        <v>0.9383450992495278</v>
      </c>
      <c r="CT119" s="6">
        <f>+'Serie Gasto $Corrientes'!DC119*'Serie Gasto Constantes'!$AQ$207</f>
        <v>8230784137.1118212</v>
      </c>
      <c r="CU119" s="6">
        <f>+'Serie Gasto $Corrientes'!DD119*'Serie Gasto Constantes'!$AQ$207</f>
        <v>8384327127.5153065</v>
      </c>
      <c r="CV119" s="6">
        <f>+'Serie Gasto $Corrientes'!DE119*'Serie Gasto Constantes'!$AQ$207</f>
        <v>8229009656.3313112</v>
      </c>
      <c r="CW119" s="126">
        <f t="shared" si="214"/>
        <v>0.98147526106486449</v>
      </c>
      <c r="CX119" s="6">
        <f>+'Serie Gasto $Corrientes'!DG119*'Serie Gasto Constantes'!$AQ$207</f>
        <v>7952016536.9987555</v>
      </c>
      <c r="CY119" s="7">
        <f t="shared" si="100"/>
        <v>0.94843824865828363</v>
      </c>
      <c r="CZ119" s="6">
        <f>+'Serie Gasto $Corrientes'!DL119*'Serie Gasto Constantes'!$AR$207</f>
        <v>9967396155.5999985</v>
      </c>
      <c r="DA119" s="6">
        <f>+'Serie Gasto $Corrientes'!DM119*'Serie Gasto Constantes'!$AR$207</f>
        <v>9967396155.5999985</v>
      </c>
      <c r="DB119" s="6">
        <f>+'Serie Gasto $Corrientes'!DN119*'Serie Gasto Constantes'!$AR$207</f>
        <v>488296209.89759994</v>
      </c>
      <c r="DC119" s="126">
        <f t="shared" si="101"/>
        <v>4.8989345088211393E-2</v>
      </c>
      <c r="DD119" s="6">
        <f>+'Serie Gasto $Corrientes'!DP119*'Serie Gasto Constantes'!$AR$207</f>
        <v>487437578.09759998</v>
      </c>
      <c r="DE119" s="7">
        <f t="shared" si="102"/>
        <v>4.8903201045514995E-2</v>
      </c>
      <c r="DF119" s="6">
        <f>+'Serie Gasto $Corrientes'!DR119*'Serie Gasto Constantes'!$AR$207</f>
        <v>9967396155.5999985</v>
      </c>
      <c r="DG119" s="6">
        <f>+'Serie Gasto $Corrientes'!DS119*'Serie Gasto Constantes'!$AR$207</f>
        <v>9967396155.5999985</v>
      </c>
      <c r="DH119" s="6">
        <f>+'Serie Gasto $Corrientes'!DT119*'Serie Gasto Constantes'!$AR$207</f>
        <v>954166466.44799995</v>
      </c>
      <c r="DI119" s="126">
        <f t="shared" si="103"/>
        <v>9.5728759201761937E-2</v>
      </c>
      <c r="DJ119" s="6">
        <f>+'Serie Gasto $Corrientes'!DV119*'Serie Gasto Constantes'!$AR$207</f>
        <v>934819398.45839989</v>
      </c>
      <c r="DK119" s="7">
        <f t="shared" si="104"/>
        <v>9.3787723881446086E-2</v>
      </c>
      <c r="DL119" s="6">
        <f>+'Serie Gasto $Corrientes'!DX119*'Serie Gasto Constantes'!$AR$207</f>
        <v>9967396155.5999985</v>
      </c>
      <c r="DM119" s="6">
        <f>+'Serie Gasto $Corrientes'!DY119*'Serie Gasto Constantes'!$AR$207</f>
        <v>9967396155.5999985</v>
      </c>
      <c r="DN119" s="6">
        <f>+'Serie Gasto $Corrientes'!DZ119*'Serie Gasto Constantes'!$AR$207</f>
        <v>1994518992.9443998</v>
      </c>
      <c r="DO119" s="126">
        <f t="shared" si="105"/>
        <v>0.20010431629366071</v>
      </c>
      <c r="DP119" s="6">
        <f>+'Serie Gasto $Corrientes'!EB119*'Serie Gasto Constantes'!$AR$207</f>
        <v>1456130556.0671999</v>
      </c>
      <c r="DQ119" s="7">
        <f t="shared" si="106"/>
        <v>0.14608936309299794</v>
      </c>
      <c r="DR119" s="6">
        <f>+'Serie Gasto $Corrientes'!ED119*'Serie Gasto Constantes'!$AR$207</f>
        <v>9967396155.5999985</v>
      </c>
      <c r="DS119" s="6">
        <f>+'Serie Gasto $Corrientes'!EE119*'Serie Gasto Constantes'!$AR$207</f>
        <v>9967396155.5999985</v>
      </c>
      <c r="DT119" s="6">
        <f>+'Serie Gasto $Corrientes'!EF119*'Serie Gasto Constantes'!$AR$207</f>
        <v>2672727968.6327996</v>
      </c>
      <c r="DU119" s="126">
        <f t="shared" si="107"/>
        <v>0.26814705936325972</v>
      </c>
      <c r="DV119" s="6">
        <f>+'Serie Gasto $Corrientes'!EH119*'Serie Gasto Constantes'!$AR$207</f>
        <v>2182465346.6303997</v>
      </c>
      <c r="DW119" s="7">
        <f t="shared" si="108"/>
        <v>0.21896042984147085</v>
      </c>
      <c r="DX119" s="6">
        <f>+'Serie Gasto $Corrientes'!EJ119*'Serie Gasto Constantes'!$AR$207</f>
        <v>9967396155.5999985</v>
      </c>
      <c r="DY119" s="6">
        <f>+'Serie Gasto $Corrientes'!EK119*'Serie Gasto Constantes'!$AR$207</f>
        <v>9760597974.7691994</v>
      </c>
      <c r="DZ119" s="6">
        <f>+'Serie Gasto $Corrientes'!EL119*'Serie Gasto Constantes'!$AR$207</f>
        <v>3422561233.0259995</v>
      </c>
      <c r="EA119" s="126">
        <f t="shared" si="109"/>
        <v>0.35065077384328291</v>
      </c>
      <c r="EB119" s="6">
        <f>+'Serie Gasto $Corrientes'!EN119*'Serie Gasto Constantes'!$AR$207</f>
        <v>3004886698.5071998</v>
      </c>
      <c r="EC119" s="7">
        <f t="shared" si="110"/>
        <v>0.30785887363404635</v>
      </c>
      <c r="ED119" s="6">
        <f>+'Serie Gasto $Corrientes'!EP119*'Serie Gasto Constantes'!$AR$207</f>
        <v>9967396155.5999985</v>
      </c>
      <c r="EE119" s="6">
        <f>+'Serie Gasto $Corrientes'!EQ119*'Serie Gasto Constantes'!$AR$207</f>
        <v>9760597974.7691994</v>
      </c>
      <c r="EF119" s="6">
        <f>+'Serie Gasto $Corrientes'!ER119*'Serie Gasto Constantes'!$AR$207</f>
        <v>4572287000.4396</v>
      </c>
      <c r="EG119" s="126">
        <f t="shared" si="111"/>
        <v>0.46844332819144896</v>
      </c>
      <c r="EH119" s="6">
        <f>+'Serie Gasto $Corrientes'!ET119*'Serie Gasto Constantes'!$AR$207</f>
        <v>4119629529.9431996</v>
      </c>
      <c r="EI119" s="7">
        <f t="shared" si="112"/>
        <v>0.42206733036155125</v>
      </c>
      <c r="EJ119" s="6">
        <f>+'Serie Gasto $Corrientes'!EV119*'Serie Gasto Constantes'!$AR$207</f>
        <v>9967396155.5999985</v>
      </c>
      <c r="EK119" s="6">
        <f>+'Serie Gasto $Corrientes'!EW119*'Serie Gasto Constantes'!$AR$207</f>
        <v>9760597974.7691994</v>
      </c>
      <c r="EL119" s="6">
        <f>+'Serie Gasto $Corrientes'!EX119*'Serie Gasto Constantes'!$AR$207</f>
        <v>5187601437.1739998</v>
      </c>
      <c r="EM119" s="126">
        <f t="shared" si="113"/>
        <v>0.53148397778330447</v>
      </c>
      <c r="EN119" s="6">
        <f>+'Serie Gasto $Corrientes'!EZ119*'Serie Gasto Constantes'!$AR$207</f>
        <v>4711253218.9007998</v>
      </c>
      <c r="EO119" s="7">
        <f t="shared" si="114"/>
        <v>0.48268079794693142</v>
      </c>
      <c r="EP119" s="6">
        <f>+'Serie Gasto $Corrientes'!FB119*'Serie Gasto Constantes'!$AR$207</f>
        <v>9967396155.5999985</v>
      </c>
      <c r="EQ119" s="6">
        <f>+'Serie Gasto $Corrientes'!FC119*'Serie Gasto Constantes'!$AR$207</f>
        <v>9760597974.7691994</v>
      </c>
      <c r="ER119" s="6">
        <f>+'Serie Gasto $Corrientes'!FD119*'Serie Gasto Constantes'!$AR$207</f>
        <v>5737940171.3867998</v>
      </c>
      <c r="ES119" s="126">
        <f t="shared" si="115"/>
        <v>0.58786768866202377</v>
      </c>
      <c r="ET119" s="6">
        <f>+'Serie Gasto $Corrientes'!FF119*'Serie Gasto Constantes'!$AR$207</f>
        <v>5271780487.4591999</v>
      </c>
      <c r="EU119" s="7">
        <f t="shared" si="116"/>
        <v>0.54010835207910068</v>
      </c>
      <c r="EV119" s="6">
        <f>+'Serie Gasto $Corrientes'!FH119*'Serie Gasto Constantes'!$AR$207</f>
        <v>9967396155.5999985</v>
      </c>
      <c r="EW119" s="6">
        <f>+'Serie Gasto $Corrientes'!FI119*'Serie Gasto Constantes'!$AR$207</f>
        <v>9760597974.7691994</v>
      </c>
      <c r="EX119" s="6">
        <f>+'Serie Gasto $Corrientes'!FJ119*'Serie Gasto Constantes'!$AR$207</f>
        <v>6332958115.9883995</v>
      </c>
      <c r="EY119" s="126">
        <f t="shared" si="117"/>
        <v>0.64882890703611318</v>
      </c>
      <c r="EZ119" s="6">
        <f>+'Serie Gasto $Corrientes'!FL119*'Serie Gasto Constantes'!$AR$207</f>
        <v>5929344990.4883995</v>
      </c>
      <c r="FA119" s="7">
        <f t="shared" si="118"/>
        <v>0.60747763669967214</v>
      </c>
      <c r="FB119" s="6">
        <f>+'Serie Gasto $Corrientes'!FQ119*'Serie Gasto Constantes'!$AR$207</f>
        <v>9967396155.5999985</v>
      </c>
      <c r="FC119" s="6">
        <f>+'Serie Gasto $Corrientes'!FR119*'Serie Gasto Constantes'!$AR$207</f>
        <v>9760597974.7691994</v>
      </c>
      <c r="FD119" s="6">
        <f>+'Serie Gasto $Corrientes'!FS119*'Serie Gasto Constantes'!$AR$207</f>
        <v>6875788011.1127996</v>
      </c>
      <c r="FE119" s="126">
        <f t="shared" si="193"/>
        <v>0.70444331678104855</v>
      </c>
      <c r="FF119" s="6">
        <f>+'Serie Gasto $Corrientes'!FU119*'Serie Gasto Constantes'!$AR$207</f>
        <v>6529226517.2159996</v>
      </c>
      <c r="FG119" s="7">
        <f t="shared" si="194"/>
        <v>0.66893714238551971</v>
      </c>
      <c r="FH119" s="6">
        <f>+'Serie Gasto $Corrientes'!FW119*'Serie Gasto Constantes'!$AR$207</f>
        <v>9967396155.5999985</v>
      </c>
      <c r="FI119" s="6">
        <f>+'Serie Gasto $Corrientes'!FX119*'Serie Gasto Constantes'!$AR$207</f>
        <v>9760597974.7691994</v>
      </c>
      <c r="FJ119" s="6">
        <f>+'Serie Gasto $Corrientes'!FY119*'Serie Gasto Constantes'!$AR$207</f>
        <v>7430231824.7663994</v>
      </c>
      <c r="FK119" s="126">
        <f t="shared" si="166"/>
        <v>0.76124760429363914</v>
      </c>
      <c r="FL119" s="6">
        <f>+'Serie Gasto $Corrientes'!GA119*'Serie Gasto Constantes'!$AR$207</f>
        <v>7128292439.8919992</v>
      </c>
      <c r="FM119" s="7">
        <f t="shared" si="167"/>
        <v>0.73031308720207344</v>
      </c>
      <c r="FN119" s="6">
        <f>+'Serie Gasto $Corrientes'!GC119*'Serie Gasto Constantes'!$AR$207</f>
        <v>9967396155.5999985</v>
      </c>
      <c r="FO119" s="6">
        <f>+'Serie Gasto $Corrientes'!GD119*'Serie Gasto Constantes'!$AR$207</f>
        <v>9760597974.7691994</v>
      </c>
      <c r="FP119" s="6">
        <f>+'Serie Gasto $Corrientes'!GE119*'Serie Gasto Constantes'!$AR$207</f>
        <v>9249166562.8439999</v>
      </c>
      <c r="FQ119" s="126">
        <f t="shared" si="119"/>
        <v>0.94760245086958483</v>
      </c>
      <c r="FR119" s="6">
        <f>+'Serie Gasto $Corrientes'!GG119*'Serie Gasto Constantes'!$AR$207</f>
        <v>8800215677.7911987</v>
      </c>
      <c r="FS119" s="7">
        <f t="shared" si="120"/>
        <v>0.90160620287193927</v>
      </c>
      <c r="FT119" s="6">
        <f>+'Serie Gasto $Corrientes'!GI119*'Serie Gasto Constantes'!$AS$207</f>
        <v>9743385000</v>
      </c>
      <c r="FU119" s="6">
        <f>+'Serie Gasto $Corrientes'!GJ119*'Serie Gasto Constantes'!$AS$207</f>
        <v>9743385000</v>
      </c>
      <c r="FV119" s="6">
        <f>+'Serie Gasto $Corrientes'!GK119*'Serie Gasto Constantes'!$AS$207</f>
        <v>470242379</v>
      </c>
      <c r="FW119" s="126">
        <f t="shared" si="121"/>
        <v>4.8262731997144731E-2</v>
      </c>
      <c r="FX119" s="6">
        <f>+'Serie Gasto $Corrientes'!GM119*'Serie Gasto Constantes'!$AS$207</f>
        <v>469942579</v>
      </c>
      <c r="FY119" s="7">
        <f t="shared" si="122"/>
        <v>4.8231962403209976E-2</v>
      </c>
      <c r="FZ119" s="6">
        <f>+'Serie Gasto $Corrientes'!GO119*'Serie Gasto Constantes'!$AS$207</f>
        <v>9743385000</v>
      </c>
      <c r="GA119" s="6">
        <f>+'Serie Gasto $Corrientes'!GP119*'Serie Gasto Constantes'!$AS$207</f>
        <v>9743385000</v>
      </c>
      <c r="GB119" s="6">
        <f>+'Serie Gasto $Corrientes'!GQ119*'Serie Gasto Constantes'!$AS$207</f>
        <v>981011237</v>
      </c>
      <c r="GC119" s="126">
        <f t="shared" si="123"/>
        <v>0.1006848479250281</v>
      </c>
      <c r="GD119" s="6">
        <f>+'Serie Gasto $Corrientes'!GS119*'Serie Gasto Constantes'!$AS$207</f>
        <v>974398237</v>
      </c>
      <c r="GE119" s="7">
        <f t="shared" si="124"/>
        <v>0.10000613103146391</v>
      </c>
      <c r="GF119" s="6">
        <f>+'Serie Gasto $Corrientes'!GU119*'Serie Gasto Constantes'!$AS$207</f>
        <v>9743385000</v>
      </c>
      <c r="GG119" s="6">
        <f>+'Serie Gasto $Corrientes'!GV119*'Serie Gasto Constantes'!$AS$207</f>
        <v>9743385000</v>
      </c>
      <c r="GH119" s="6">
        <f>+'Serie Gasto $Corrientes'!GW119*'Serie Gasto Constantes'!$AS$207</f>
        <v>2149408371</v>
      </c>
      <c r="GI119" s="126">
        <f t="shared" si="125"/>
        <v>0.2206018104590961</v>
      </c>
      <c r="GJ119" s="6">
        <f>+'Serie Gasto $Corrientes'!GY119*'Serie Gasto Constantes'!$AS$207</f>
        <v>1514261989</v>
      </c>
      <c r="GK119" s="7">
        <f t="shared" si="126"/>
        <v>0.15541436461763544</v>
      </c>
      <c r="GL119" s="6">
        <f>+'Serie Gasto $Corrientes'!HA119*'Serie Gasto Constantes'!$AS$207</f>
        <v>9743385000</v>
      </c>
      <c r="GM119" s="6">
        <f>+'Serie Gasto $Corrientes'!HB119*'Serie Gasto Constantes'!$AS$207</f>
        <v>9743385000</v>
      </c>
      <c r="GN119" s="6">
        <f>+'Serie Gasto $Corrientes'!HC119*'Serie Gasto Constantes'!$AS$207</f>
        <v>2998189094</v>
      </c>
      <c r="GO119" s="126">
        <f t="shared" si="127"/>
        <v>0.30771534677116835</v>
      </c>
      <c r="GP119" s="6">
        <f>+'Serie Gasto $Corrientes'!HE119*'Serie Gasto Constantes'!$AS$207</f>
        <v>2131678538</v>
      </c>
      <c r="GQ119" s="7">
        <f t="shared" si="128"/>
        <v>0.21878213146663095</v>
      </c>
      <c r="GR119" s="6">
        <f>+'Serie Gasto $Corrientes'!HG119*'Serie Gasto Constantes'!$AS$207</f>
        <v>9743385000</v>
      </c>
      <c r="GS119" s="6">
        <f>+'Serie Gasto $Corrientes'!HH119*'Serie Gasto Constantes'!$AS$207</f>
        <v>9743385000</v>
      </c>
      <c r="GT119" s="6">
        <f>+'Serie Gasto $Corrientes'!HI119*'Serie Gasto Constantes'!$AS$207</f>
        <v>3586391228</v>
      </c>
      <c r="GU119" s="126">
        <f t="shared" si="129"/>
        <v>0.36808472907516226</v>
      </c>
      <c r="GV119" s="6">
        <f>+'Serie Gasto $Corrientes'!HK119*'Serie Gasto Constantes'!$AS$207</f>
        <v>3437396596</v>
      </c>
      <c r="GW119" s="7">
        <f t="shared" si="130"/>
        <v>0.35279285340772226</v>
      </c>
      <c r="GX119" s="6">
        <f>+'Serie Gasto $Corrientes'!HM119*'Serie Gasto Constantes'!$AS$207</f>
        <v>9743385000</v>
      </c>
      <c r="GY119" s="6">
        <f>+'Serie Gasto $Corrientes'!HN119*'Serie Gasto Constantes'!$AS$207</f>
        <v>9743385000</v>
      </c>
      <c r="GZ119" s="6">
        <f>+'Serie Gasto $Corrientes'!HO119*'Serie Gasto Constantes'!$AS$207</f>
        <v>4715831610</v>
      </c>
      <c r="HA119" s="126">
        <f t="shared" si="131"/>
        <v>0.48400341462438362</v>
      </c>
      <c r="HB119" s="6">
        <f>+'Serie Gasto $Corrientes'!HQ119*'Serie Gasto Constantes'!$AS$207</f>
        <v>4505604597</v>
      </c>
      <c r="HC119" s="7">
        <f t="shared" si="132"/>
        <v>0.46242703095484783</v>
      </c>
    </row>
    <row r="120" spans="1:211" x14ac:dyDescent="0.35">
      <c r="A120" s="28" t="s">
        <v>185</v>
      </c>
      <c r="B120" s="5">
        <f>+'Serie Gasto $Corrientes'!B120*'Serie Gasto Constantes'!$V$207</f>
        <v>1887017043.9286716</v>
      </c>
      <c r="C120" s="6">
        <f>+'Serie Gasto $Corrientes'!C120*'Serie Gasto Constantes'!$V$207</f>
        <v>1882762899.2241626</v>
      </c>
      <c r="D120" s="7">
        <f t="shared" si="147"/>
        <v>0.99774557165861522</v>
      </c>
      <c r="E120" s="5">
        <f>+'Serie Gasto $Corrientes'!E120*'Serie Gasto Constantes'!$W$207</f>
        <v>6346415661.9928732</v>
      </c>
      <c r="F120" s="6">
        <f>+'Serie Gasto $Corrientes'!F120*'Serie Gasto Constantes'!$W$207</f>
        <v>6330834096.7191267</v>
      </c>
      <c r="G120" s="7">
        <f t="shared" si="148"/>
        <v>0.997544824338081</v>
      </c>
      <c r="H120" s="5">
        <f>+'Serie Gasto $Corrientes'!H120*'Serie Gasto Constantes'!$X$207</f>
        <v>5192764170.7447758</v>
      </c>
      <c r="I120" s="6">
        <f>+'Serie Gasto $Corrientes'!I120*'Serie Gasto Constantes'!$X$207</f>
        <v>4714065054.157897</v>
      </c>
      <c r="J120" s="7">
        <f t="shared" si="149"/>
        <v>0.90781420052083339</v>
      </c>
      <c r="K120" s="5">
        <f>+'Serie Gasto $Corrientes'!K120*'Serie Gasto Constantes'!$Y$207</f>
        <v>4702324231.7111511</v>
      </c>
      <c r="L120" s="6">
        <f>+'Serie Gasto $Corrientes'!L120*'Serie Gasto Constantes'!$Y$207</f>
        <v>4702323313.3368235</v>
      </c>
      <c r="M120" s="7">
        <f t="shared" si="150"/>
        <v>0.99999980469778726</v>
      </c>
      <c r="N120" s="5">
        <f>+'Serie Gasto $Corrientes'!N120*'Serie Gasto Constantes'!$Z$207</f>
        <v>5462303468.200367</v>
      </c>
      <c r="O120" s="6">
        <f>+'Serie Gasto $Corrientes'!O120*'Serie Gasto Constantes'!$Z$207</f>
        <v>4833300893.6224098</v>
      </c>
      <c r="P120" s="7">
        <f t="shared" si="151"/>
        <v>0.88484664423355608</v>
      </c>
      <c r="Q120" s="5">
        <f>+'Serie Gasto $Corrientes'!Q120*'Serie Gasto Constantes'!$AA$207</f>
        <v>8657922702.7694016</v>
      </c>
      <c r="R120" s="6">
        <f>+'Serie Gasto $Corrientes'!R120*'Serie Gasto Constantes'!$AA$207</f>
        <v>8576169019.3827782</v>
      </c>
      <c r="S120" s="7">
        <f t="shared" si="133"/>
        <v>0.99055735582387761</v>
      </c>
      <c r="T120" s="5">
        <f>+'Serie Gasto $Corrientes'!T120*'Serie Gasto Constantes'!$AB$207</f>
        <v>7068052444.2388544</v>
      </c>
      <c r="U120" s="6">
        <f>+'Serie Gasto $Corrientes'!U120*'Serie Gasto Constantes'!$AB$207</f>
        <v>5885405182.2980642</v>
      </c>
      <c r="V120" s="7">
        <f t="shared" si="134"/>
        <v>0.8326770675131645</v>
      </c>
      <c r="W120" s="5">
        <f>+'Serie Gasto $Corrientes'!W120*'Serie Gasto Constantes'!$AC$207</f>
        <v>12875811945.284803</v>
      </c>
      <c r="X120" s="6">
        <f>+'Serie Gasto $Corrientes'!X120*'Serie Gasto Constantes'!$AC$207</f>
        <v>11920328594.891068</v>
      </c>
      <c r="Y120" s="7">
        <f t="shared" si="135"/>
        <v>0.9257923807481796</v>
      </c>
      <c r="Z120" s="5">
        <f>+'Serie Gasto $Corrientes'!Z120*'Serie Gasto Constantes'!$AD$207</f>
        <v>10944554448.849556</v>
      </c>
      <c r="AA120" s="6">
        <f>+'Serie Gasto $Corrientes'!AA120*'Serie Gasto Constantes'!$AD$207</f>
        <v>9529198901.0746784</v>
      </c>
      <c r="AB120" s="7">
        <f t="shared" si="136"/>
        <v>0.87067947312157112</v>
      </c>
      <c r="AC120" s="5">
        <f>+'Serie Gasto $Corrientes'!AC120*'Serie Gasto Constantes'!$AE$207</f>
        <v>13198715655.459637</v>
      </c>
      <c r="AD120" s="6">
        <f>+'Serie Gasto $Corrientes'!AD120*'Serie Gasto Constantes'!$AE$207</f>
        <v>12210494366.443672</v>
      </c>
      <c r="AE120" s="7">
        <f t="shared" si="137"/>
        <v>0.92512746582223793</v>
      </c>
      <c r="AF120" s="5">
        <f>+'Serie Gasto $Corrientes'!AF120*'Serie Gasto Constantes'!$AF$207</f>
        <v>10064123594.753313</v>
      </c>
      <c r="AG120" s="6">
        <f>+'Serie Gasto $Corrientes'!AG120*'Serie Gasto Constantes'!$AF$207</f>
        <v>9902797837.1604881</v>
      </c>
      <c r="AH120" s="6">
        <f>+'Serie Gasto $Corrientes'!AH120*'Serie Gasto Constantes'!$AF$207</f>
        <v>8157080511.4294796</v>
      </c>
      <c r="AI120" s="126">
        <f t="shared" si="190"/>
        <v>0.8237147365383789</v>
      </c>
      <c r="AJ120" s="6">
        <f>+'Serie Gasto $Corrientes'!AJ120*'Serie Gasto Constantes'!$AF$207</f>
        <v>5672716635.9356289</v>
      </c>
      <c r="AK120" s="7">
        <f t="shared" si="138"/>
        <v>0.57283979025085441</v>
      </c>
      <c r="AL120" s="5">
        <f>+'Serie Gasto $Corrientes'!AL120*'Serie Gasto Constantes'!$AG$207</f>
        <v>10696689254.90196</v>
      </c>
      <c r="AM120" s="6">
        <f>+'Serie Gasto $Corrientes'!AM120*'Serie Gasto Constantes'!$AG$207</f>
        <v>10989801380.392157</v>
      </c>
      <c r="AN120" s="6">
        <f>+'Serie Gasto $Corrientes'!AN120*'Serie Gasto Constantes'!$AG$207</f>
        <v>10800930117.130949</v>
      </c>
      <c r="AO120" s="126">
        <f t="shared" si="195"/>
        <v>0.98281395116037407</v>
      </c>
      <c r="AP120" s="6">
        <f>+'Serie Gasto $Corrientes'!AP120*'Serie Gasto Constantes'!$AG$207</f>
        <v>8068602439.1561098</v>
      </c>
      <c r="AQ120" s="7">
        <f t="shared" si="139"/>
        <v>0.73419001489435398</v>
      </c>
      <c r="AR120" s="5">
        <f>+'Serie Gasto $Corrientes'!AR120*'Serie Gasto Constantes'!$AH$207</f>
        <v>11064733830.192797</v>
      </c>
      <c r="AS120" s="6">
        <f>+'Serie Gasto $Corrientes'!AS120*'Serie Gasto Constantes'!$AH$207</f>
        <v>11064733830.192797</v>
      </c>
      <c r="AT120" s="6">
        <f>+'Serie Gasto $Corrientes'!AT120*'Serie Gasto Constantes'!$AH$207</f>
        <v>9719227423.1374569</v>
      </c>
      <c r="AU120" s="126">
        <f t="shared" si="196"/>
        <v>0.87839685728509787</v>
      </c>
      <c r="AV120" s="6">
        <f>+'Serie Gasto $Corrientes'!AV120*'Serie Gasto Constantes'!$AH$207</f>
        <v>8742141728.7580643</v>
      </c>
      <c r="AW120" s="7">
        <f t="shared" si="140"/>
        <v>0.79009055824759389</v>
      </c>
      <c r="AX120" s="5">
        <f>+'Serie Gasto $Corrientes'!AX120*'Serie Gasto Constantes'!$AI$207</f>
        <v>9551168682.9181595</v>
      </c>
      <c r="AY120" s="6">
        <f>+'Serie Gasto $Corrientes'!AY120*'Serie Gasto Constantes'!$AI$207</f>
        <v>15158185896.982574</v>
      </c>
      <c r="AZ120" s="6">
        <f>+'Serie Gasto $Corrientes'!AZ120*'Serie Gasto Constantes'!$AI$207</f>
        <v>13249603108.514006</v>
      </c>
      <c r="BA120" s="126">
        <f t="shared" si="197"/>
        <v>0.87408897070931846</v>
      </c>
      <c r="BB120" s="6">
        <f>+'Serie Gasto $Corrientes'!BB120*'Serie Gasto Constantes'!$AI$207</f>
        <v>11187387284.499695</v>
      </c>
      <c r="BC120" s="7">
        <f t="shared" si="141"/>
        <v>0.73804262334100834</v>
      </c>
      <c r="BD120" s="5">
        <f>+'Serie Gasto $Corrientes'!BD120*'Serie Gasto Constantes'!$AJ$207</f>
        <v>6329717729.4812584</v>
      </c>
      <c r="BE120" s="6">
        <f>+'Serie Gasto $Corrientes'!BE120*'Serie Gasto Constantes'!$AJ$207</f>
        <v>7740675427.3226891</v>
      </c>
      <c r="BF120" s="6">
        <f>+'Serie Gasto $Corrientes'!BF120*'Serie Gasto Constantes'!$AJ$207</f>
        <v>7561418227.8089371</v>
      </c>
      <c r="BG120" s="126">
        <f t="shared" si="198"/>
        <v>0.97684217595779588</v>
      </c>
      <c r="BH120" s="6">
        <f>+'Serie Gasto $Corrientes'!BH120*'Serie Gasto Constantes'!$AJ$207</f>
        <v>7012192273.1829023</v>
      </c>
      <c r="BI120" s="7">
        <f t="shared" si="142"/>
        <v>0.90588894199485237</v>
      </c>
      <c r="BJ120" s="5">
        <f>+'Serie Gasto $Corrientes'!BJ120*'Serie Gasto Constantes'!$AK$207</f>
        <v>6082489983.7520428</v>
      </c>
      <c r="BK120" s="6">
        <f>+'Serie Gasto $Corrientes'!BK120*'Serie Gasto Constantes'!$AK$207</f>
        <v>9666484865.2515717</v>
      </c>
      <c r="BL120" s="6">
        <f>+'Serie Gasto $Corrientes'!BL120*'Serie Gasto Constantes'!$AK$207</f>
        <v>9647487306.6920929</v>
      </c>
      <c r="BM120" s="126">
        <f t="shared" si="199"/>
        <v>0.99803469835992087</v>
      </c>
      <c r="BN120" s="6">
        <f>+'Serie Gasto $Corrientes'!BN120*'Serie Gasto Constantes'!$AK$207</f>
        <v>9599778065.1716309</v>
      </c>
      <c r="BO120" s="7">
        <f t="shared" si="143"/>
        <v>0.9930991667591873</v>
      </c>
      <c r="BP120" s="5">
        <f>+'Serie Gasto $Corrientes'!BP120*'Serie Gasto Constantes'!$AL$207</f>
        <v>7844552951.1023998</v>
      </c>
      <c r="BQ120" s="6">
        <f>+'Serie Gasto $Corrientes'!BQ120*'Serie Gasto Constantes'!$AL$207</f>
        <v>10466277506.020227</v>
      </c>
      <c r="BR120" s="6">
        <f>+'Serie Gasto $Corrientes'!BR120*'Serie Gasto Constantes'!$AL$207</f>
        <v>10441702574.306913</v>
      </c>
      <c r="BS120" s="126">
        <f t="shared" si="200"/>
        <v>0.9976519892866228</v>
      </c>
      <c r="BT120" s="6">
        <f>+'Serie Gasto $Corrientes'!BT120*'Serie Gasto Constantes'!$AL$207</f>
        <v>10404728433.047857</v>
      </c>
      <c r="BU120" s="7">
        <f t="shared" si="144"/>
        <v>0.99411929667095422</v>
      </c>
      <c r="BV120" s="5">
        <f>+'Serie Gasto $Corrientes'!BV120*'Serie Gasto Constantes'!$AM$207</f>
        <v>9496568880.137804</v>
      </c>
      <c r="BW120" s="6">
        <f>+'Serie Gasto $Corrientes'!BW120*'Serie Gasto Constantes'!$AM$207</f>
        <v>10355478368.880247</v>
      </c>
      <c r="BX120" s="6">
        <f>+'Serie Gasto $Corrientes'!BX120*'Serie Gasto Constantes'!$AM$207</f>
        <v>10355478368.880247</v>
      </c>
      <c r="BY120" s="126">
        <f t="shared" si="201"/>
        <v>1</v>
      </c>
      <c r="BZ120" s="6">
        <f>+'Serie Gasto $Corrientes'!BZ120*'Serie Gasto Constantes'!$AM$207</f>
        <v>10292249116.049337</v>
      </c>
      <c r="CA120" s="7">
        <f t="shared" si="145"/>
        <v>0.9938941253529221</v>
      </c>
      <c r="CB120" s="5">
        <f>+'Serie Gasto $Corrientes'!CB120*'Serie Gasto Constantes'!$AN$207</f>
        <v>5914631063.2182026</v>
      </c>
      <c r="CC120" s="6">
        <f>+'Serie Gasto $Corrientes'!CC120*'Serie Gasto Constantes'!$AN$207</f>
        <v>7849554771.3411598</v>
      </c>
      <c r="CD120" s="6">
        <f>+'Serie Gasto $Corrientes'!CD120*'Serie Gasto Constantes'!$AN$207</f>
        <v>7775778548.0293875</v>
      </c>
      <c r="CE120" s="126">
        <f t="shared" si="202"/>
        <v>0.99060122192138456</v>
      </c>
      <c r="CF120" s="6">
        <f>+'Serie Gasto $Corrientes'!CF120*'Serie Gasto Constantes'!$AN$207</f>
        <v>6312083053.9263248</v>
      </c>
      <c r="CG120" s="7">
        <f t="shared" si="97"/>
        <v>0.80413262125029472</v>
      </c>
      <c r="CH120" s="6">
        <f>+'Serie Gasto $Corrientes'!CH120*'Serie Gasto Constantes'!$AO$207</f>
        <v>7752882124.6207705</v>
      </c>
      <c r="CI120" s="6">
        <f>+'Serie Gasto $Corrientes'!CI120*'Serie Gasto Constantes'!$AO$207</f>
        <v>7458964741.621336</v>
      </c>
      <c r="CJ120" s="6">
        <f>+'Serie Gasto $Corrientes'!CJ120*'Serie Gasto Constantes'!$AO$207</f>
        <v>7454496774.9535704</v>
      </c>
      <c r="CK120" s="126">
        <f t="shared" si="215"/>
        <v>0.99940099372734204</v>
      </c>
      <c r="CL120" s="6">
        <f>+'Serie Gasto $Corrientes'!CL120*'Serie Gasto Constantes'!$AO$207</f>
        <v>6900025612.9213724</v>
      </c>
      <c r="CM120" s="7">
        <f t="shared" si="98"/>
        <v>0.92506478471723297</v>
      </c>
      <c r="CN120" s="6">
        <f>+'Serie Gasto $Corrientes'!CN120*'Serie Gasto Constantes'!$AP$207</f>
        <v>7059121284.0523672</v>
      </c>
      <c r="CO120" s="6">
        <f>+'Serie Gasto $Corrientes'!CO120*'Serie Gasto Constantes'!$AP$207</f>
        <v>7275000936.7081633</v>
      </c>
      <c r="CP120" s="6">
        <f>+'Serie Gasto $Corrientes'!CP120*'Serie Gasto Constantes'!$AP$207</f>
        <v>7176063660.577795</v>
      </c>
      <c r="CQ120" s="126">
        <f t="shared" si="216"/>
        <v>0.98640037616611831</v>
      </c>
      <c r="CR120" s="6">
        <f>+'Serie Gasto $Corrientes'!CR120*'Serie Gasto Constantes'!$AP$207</f>
        <v>6363080578.2142105</v>
      </c>
      <c r="CS120" s="7">
        <f t="shared" si="99"/>
        <v>0.87465013868347563</v>
      </c>
      <c r="CT120" s="6">
        <f>+'Serie Gasto $Corrientes'!DC120*'Serie Gasto Constantes'!$AQ$207</f>
        <v>5095949823.978158</v>
      </c>
      <c r="CU120" s="6">
        <f>+'Serie Gasto $Corrientes'!DD120*'Serie Gasto Constantes'!$AQ$207</f>
        <v>6245826212.3696775</v>
      </c>
      <c r="CV120" s="6">
        <f>+'Serie Gasto $Corrientes'!DE120*'Serie Gasto Constantes'!$AQ$207</f>
        <v>6227815147.7829618</v>
      </c>
      <c r="CW120" s="126">
        <f t="shared" si="214"/>
        <v>0.99711630391651862</v>
      </c>
      <c r="CX120" s="6">
        <f>+'Serie Gasto $Corrientes'!DG120*'Serie Gasto Constantes'!$AQ$207</f>
        <v>5924363446.202754</v>
      </c>
      <c r="CY120" s="7">
        <f t="shared" si="100"/>
        <v>0.94853158649687119</v>
      </c>
      <c r="CZ120" s="6">
        <f>+'Serie Gasto $Corrientes'!DL120*'Serie Gasto Constantes'!$AR$207</f>
        <v>5369755762.7999992</v>
      </c>
      <c r="DA120" s="6">
        <f>+'Serie Gasto $Corrientes'!DM120*'Serie Gasto Constantes'!$AR$207</f>
        <v>5369755762.7999992</v>
      </c>
      <c r="DB120" s="6">
        <f>+'Serie Gasto $Corrientes'!DN120*'Serie Gasto Constantes'!$AR$207</f>
        <v>77623032.239999995</v>
      </c>
      <c r="DC120" s="126">
        <f t="shared" si="101"/>
        <v>1.4455598293268432E-2</v>
      </c>
      <c r="DD120" s="6">
        <f>+'Serie Gasto $Corrientes'!DP120*'Serie Gasto Constantes'!$AR$207</f>
        <v>0</v>
      </c>
      <c r="DE120" s="7">
        <f t="shared" si="102"/>
        <v>0</v>
      </c>
      <c r="DF120" s="6">
        <f>+'Serie Gasto $Corrientes'!DR120*'Serie Gasto Constantes'!$AR$207</f>
        <v>5369755762.7999992</v>
      </c>
      <c r="DG120" s="6">
        <f>+'Serie Gasto $Corrientes'!DS120*'Serie Gasto Constantes'!$AR$207</f>
        <v>5369755762.7999992</v>
      </c>
      <c r="DH120" s="6">
        <f>+'Serie Gasto $Corrientes'!DT120*'Serie Gasto Constantes'!$AR$207</f>
        <v>539643240.24000001</v>
      </c>
      <c r="DI120" s="126">
        <f t="shared" si="103"/>
        <v>0.10049679428224294</v>
      </c>
      <c r="DJ120" s="6">
        <f>+'Serie Gasto $Corrientes'!DV120*'Serie Gasto Constantes'!$AR$207</f>
        <v>0</v>
      </c>
      <c r="DK120" s="7">
        <f t="shared" si="104"/>
        <v>0</v>
      </c>
      <c r="DL120" s="6">
        <f>+'Serie Gasto $Corrientes'!DX120*'Serie Gasto Constantes'!$AR$207</f>
        <v>5369755762.7999992</v>
      </c>
      <c r="DM120" s="6">
        <f>+'Serie Gasto $Corrientes'!DY120*'Serie Gasto Constantes'!$AR$207</f>
        <v>5369755762.7999992</v>
      </c>
      <c r="DN120" s="6">
        <f>+'Serie Gasto $Corrientes'!DZ120*'Serie Gasto Constantes'!$AR$207</f>
        <v>989940344.98319995</v>
      </c>
      <c r="DO120" s="126">
        <f t="shared" si="105"/>
        <v>0.18435481774444926</v>
      </c>
      <c r="DP120" s="6">
        <f>+'Serie Gasto $Corrientes'!EB120*'Serie Gasto Constantes'!$AR$207</f>
        <v>104670299.75999999</v>
      </c>
      <c r="DQ120" s="7">
        <f t="shared" si="106"/>
        <v>1.9492562489549958E-2</v>
      </c>
      <c r="DR120" s="6">
        <f>+'Serie Gasto $Corrientes'!ED120*'Serie Gasto Constantes'!$AR$207</f>
        <v>5369755762.7999992</v>
      </c>
      <c r="DS120" s="6">
        <f>+'Serie Gasto $Corrientes'!EE120*'Serie Gasto Constantes'!$AR$207</f>
        <v>5369755762.7999992</v>
      </c>
      <c r="DT120" s="6">
        <f>+'Serie Gasto $Corrientes'!EF120*'Serie Gasto Constantes'!$AR$207</f>
        <v>1769316719.3831999</v>
      </c>
      <c r="DU120" s="126">
        <f t="shared" si="107"/>
        <v>0.32949668430740869</v>
      </c>
      <c r="DV120" s="6">
        <f>+'Serie Gasto $Corrientes'!EH120*'Serie Gasto Constantes'!$AR$207</f>
        <v>259947009.50399998</v>
      </c>
      <c r="DW120" s="7">
        <f t="shared" si="108"/>
        <v>4.8409466088724581E-2</v>
      </c>
      <c r="DX120" s="6">
        <f>+'Serie Gasto $Corrientes'!EJ120*'Serie Gasto Constantes'!$AR$207</f>
        <v>5369755762.7999992</v>
      </c>
      <c r="DY120" s="6">
        <f>+'Serie Gasto $Corrientes'!EK120*'Serie Gasto Constantes'!$AR$207</f>
        <v>5369755762.7999992</v>
      </c>
      <c r="DZ120" s="6">
        <f>+'Serie Gasto $Corrientes'!EL120*'Serie Gasto Constantes'!$AR$207</f>
        <v>2381074160.7431998</v>
      </c>
      <c r="EA120" s="126">
        <f t="shared" si="109"/>
        <v>0.44342317712819312</v>
      </c>
      <c r="EB120" s="6">
        <f>+'Serie Gasto $Corrientes'!EN120*'Serie Gasto Constantes'!$AR$207</f>
        <v>408380976.71279997</v>
      </c>
      <c r="EC120" s="7">
        <f t="shared" si="110"/>
        <v>7.6052057998975783E-2</v>
      </c>
      <c r="ED120" s="6">
        <f>+'Serie Gasto $Corrientes'!EP120*'Serie Gasto Constantes'!$AR$207</f>
        <v>5369755762.7999992</v>
      </c>
      <c r="EE120" s="6">
        <f>+'Serie Gasto $Corrientes'!EQ120*'Serie Gasto Constantes'!$AR$207</f>
        <v>5369755762.7999992</v>
      </c>
      <c r="EF120" s="6">
        <f>+'Serie Gasto $Corrientes'!ER120*'Serie Gasto Constantes'!$AR$207</f>
        <v>2381074160.7431998</v>
      </c>
      <c r="EG120" s="126">
        <f t="shared" si="111"/>
        <v>0.44342317712819312</v>
      </c>
      <c r="EH120" s="6">
        <f>+'Serie Gasto $Corrientes'!ET120*'Serie Gasto Constantes'!$AR$207</f>
        <v>666699708.85439992</v>
      </c>
      <c r="EI120" s="7">
        <f t="shared" si="112"/>
        <v>0.12415829291028253</v>
      </c>
      <c r="EJ120" s="6">
        <f>+'Serie Gasto $Corrientes'!EV120*'Serie Gasto Constantes'!$AR$207</f>
        <v>5369755762.7999992</v>
      </c>
      <c r="EK120" s="6">
        <f>+'Serie Gasto $Corrientes'!EW120*'Serie Gasto Constantes'!$AR$207</f>
        <v>5369755762.7999992</v>
      </c>
      <c r="EL120" s="6">
        <f>+'Serie Gasto $Corrientes'!EX120*'Serie Gasto Constantes'!$AR$207</f>
        <v>2594817560.7431998</v>
      </c>
      <c r="EM120" s="126">
        <f t="shared" si="113"/>
        <v>0.48322822775651925</v>
      </c>
      <c r="EN120" s="6">
        <f>+'Serie Gasto $Corrientes'!EZ120*'Serie Gasto Constantes'!$AR$207</f>
        <v>926485633.17959988</v>
      </c>
      <c r="EO120" s="7">
        <f t="shared" si="114"/>
        <v>0.17253776039461696</v>
      </c>
      <c r="EP120" s="6">
        <f>+'Serie Gasto $Corrientes'!FB120*'Serie Gasto Constantes'!$AR$207</f>
        <v>5369755762.7999992</v>
      </c>
      <c r="EQ120" s="6">
        <f>+'Serie Gasto $Corrientes'!FC120*'Serie Gasto Constantes'!$AR$207</f>
        <v>5369755762.7999992</v>
      </c>
      <c r="ER120" s="6">
        <f>+'Serie Gasto $Corrientes'!FD120*'Serie Gasto Constantes'!$AR$207</f>
        <v>3731093592.1271996</v>
      </c>
      <c r="ES120" s="126">
        <f t="shared" si="115"/>
        <v>0.69483487833377033</v>
      </c>
      <c r="ET120" s="6">
        <f>+'Serie Gasto $Corrientes'!FF120*'Serie Gasto Constantes'!$AR$207</f>
        <v>1215504673.734</v>
      </c>
      <c r="EU120" s="7">
        <f t="shared" si="116"/>
        <v>0.22636125876611352</v>
      </c>
      <c r="EV120" s="6">
        <f>+'Serie Gasto $Corrientes'!FH120*'Serie Gasto Constantes'!$AR$207</f>
        <v>5369755762.7999992</v>
      </c>
      <c r="EW120" s="6">
        <f>+'Serie Gasto $Corrientes'!FI120*'Serie Gasto Constantes'!$AR$207</f>
        <v>5479460608.0499992</v>
      </c>
      <c r="EX120" s="6">
        <f>+'Serie Gasto $Corrientes'!FJ120*'Serie Gasto Constantes'!$AR$207</f>
        <v>4140362377.3979998</v>
      </c>
      <c r="EY120" s="126">
        <f t="shared" si="117"/>
        <v>0.75561495438352089</v>
      </c>
      <c r="EZ120" s="6">
        <f>+'Serie Gasto $Corrientes'!FL120*'Serie Gasto Constantes'!$AR$207</f>
        <v>1632398787.7235999</v>
      </c>
      <c r="FA120" s="7">
        <f t="shared" si="118"/>
        <v>0.29791231372763333</v>
      </c>
      <c r="FB120" s="6">
        <f>+'Serie Gasto $Corrientes'!FQ120*'Serie Gasto Constantes'!$AR$207</f>
        <v>5369755762.7999992</v>
      </c>
      <c r="FC120" s="6">
        <f>+'Serie Gasto $Corrientes'!FR120*'Serie Gasto Constantes'!$AR$207</f>
        <v>5479460608.0499992</v>
      </c>
      <c r="FD120" s="6">
        <f>+'Serie Gasto $Corrientes'!FS120*'Serie Gasto Constantes'!$AR$207</f>
        <v>4787165007.8927994</v>
      </c>
      <c r="FE120" s="126">
        <f t="shared" si="193"/>
        <v>0.87365625019000359</v>
      </c>
      <c r="FF120" s="6">
        <f>+'Serie Gasto $Corrientes'!FU120*'Serie Gasto Constantes'!$AR$207</f>
        <v>2211719840.3351998</v>
      </c>
      <c r="FG120" s="7">
        <f t="shared" si="194"/>
        <v>0.40363824079434246</v>
      </c>
      <c r="FH120" s="6">
        <f>+'Serie Gasto $Corrientes'!FW120*'Serie Gasto Constantes'!$AR$207</f>
        <v>5369755762.7999992</v>
      </c>
      <c r="FI120" s="6">
        <f>+'Serie Gasto $Corrientes'!FX120*'Serie Gasto Constantes'!$AR$207</f>
        <v>5479460608.0499992</v>
      </c>
      <c r="FJ120" s="6">
        <f>+'Serie Gasto $Corrientes'!FY120*'Serie Gasto Constantes'!$AR$207</f>
        <v>4845722906.4815998</v>
      </c>
      <c r="FK120" s="126">
        <f t="shared" si="166"/>
        <v>0.88434305000069513</v>
      </c>
      <c r="FL120" s="6">
        <f>+'Serie Gasto $Corrientes'!GA120*'Serie Gasto Constantes'!$AR$207</f>
        <v>2866033641.7595997</v>
      </c>
      <c r="FM120" s="7">
        <f t="shared" si="167"/>
        <v>0.52305032315572175</v>
      </c>
      <c r="FN120" s="6">
        <f>+'Serie Gasto $Corrientes'!GC120*'Serie Gasto Constantes'!$AR$207</f>
        <v>5369755762.7999992</v>
      </c>
      <c r="FO120" s="6">
        <f>+'Serie Gasto $Corrientes'!GD120*'Serie Gasto Constantes'!$AR$207</f>
        <v>5479460608.0499992</v>
      </c>
      <c r="FP120" s="6">
        <f>+'Serie Gasto $Corrientes'!GE120*'Serie Gasto Constantes'!$AR$207</f>
        <v>5357625757.9571991</v>
      </c>
      <c r="FQ120" s="126">
        <f t="shared" si="119"/>
        <v>0.97776517456593992</v>
      </c>
      <c r="FR120" s="6">
        <f>+'Serie Gasto $Corrientes'!GG120*'Serie Gasto Constantes'!$AR$207</f>
        <v>4185454959.1607995</v>
      </c>
      <c r="FS120" s="7">
        <f t="shared" si="120"/>
        <v>0.76384433770941851</v>
      </c>
      <c r="FT120" s="6">
        <f>+'Serie Gasto $Corrientes'!GI120*'Serie Gasto Constantes'!$AS$207</f>
        <v>6997427000</v>
      </c>
      <c r="FU120" s="6">
        <f>+'Serie Gasto $Corrientes'!GJ120*'Serie Gasto Constantes'!$AS$207</f>
        <v>6997427000</v>
      </c>
      <c r="FV120" s="6">
        <f>+'Serie Gasto $Corrientes'!GK120*'Serie Gasto Constantes'!$AS$207</f>
        <v>0</v>
      </c>
      <c r="FW120" s="126">
        <f t="shared" si="121"/>
        <v>0</v>
      </c>
      <c r="FX120" s="6">
        <f>+'Serie Gasto $Corrientes'!GM120*'Serie Gasto Constantes'!$AS$207</f>
        <v>0</v>
      </c>
      <c r="FY120" s="7">
        <f t="shared" si="122"/>
        <v>0</v>
      </c>
      <c r="FZ120" s="6">
        <f>+'Serie Gasto $Corrientes'!GO120*'Serie Gasto Constantes'!$AS$207</f>
        <v>6997427000</v>
      </c>
      <c r="GA120" s="6">
        <f>+'Serie Gasto $Corrientes'!GP120*'Serie Gasto Constantes'!$AS$207</f>
        <v>6997427000</v>
      </c>
      <c r="GB120" s="6">
        <f>+'Serie Gasto $Corrientes'!GQ120*'Serie Gasto Constantes'!$AS$207</f>
        <v>1374682180</v>
      </c>
      <c r="GC120" s="126">
        <f t="shared" si="123"/>
        <v>0.19645537995608958</v>
      </c>
      <c r="GD120" s="6">
        <f>+'Serie Gasto $Corrientes'!GS120*'Serie Gasto Constantes'!$AS$207</f>
        <v>0</v>
      </c>
      <c r="GE120" s="7">
        <f t="shared" si="124"/>
        <v>0</v>
      </c>
      <c r="GF120" s="6">
        <f>+'Serie Gasto $Corrientes'!GU120*'Serie Gasto Constantes'!$AS$207</f>
        <v>6997427000</v>
      </c>
      <c r="GG120" s="6">
        <f>+'Serie Gasto $Corrientes'!GV120*'Serie Gasto Constantes'!$AS$207</f>
        <v>6997427000</v>
      </c>
      <c r="GH120" s="6">
        <f>+'Serie Gasto $Corrientes'!GW120*'Serie Gasto Constantes'!$AS$207</f>
        <v>2751786400</v>
      </c>
      <c r="GI120" s="126">
        <f t="shared" si="125"/>
        <v>0.39325689285504517</v>
      </c>
      <c r="GJ120" s="6">
        <f>+'Serie Gasto $Corrientes'!GY120*'Serie Gasto Constantes'!$AS$207</f>
        <v>64103886</v>
      </c>
      <c r="GK120" s="7">
        <f t="shared" si="126"/>
        <v>9.1610653458764207E-3</v>
      </c>
      <c r="GL120" s="6">
        <f>+'Serie Gasto $Corrientes'!HA120*'Serie Gasto Constantes'!$AS$207</f>
        <v>6997427000</v>
      </c>
      <c r="GM120" s="6">
        <f>+'Serie Gasto $Corrientes'!HB120*'Serie Gasto Constantes'!$AS$207</f>
        <v>6997427000</v>
      </c>
      <c r="GN120" s="6">
        <f>+'Serie Gasto $Corrientes'!HC120*'Serie Gasto Constantes'!$AS$207</f>
        <v>3642226846</v>
      </c>
      <c r="GO120" s="126">
        <f t="shared" si="127"/>
        <v>0.52050944525752108</v>
      </c>
      <c r="GP120" s="6">
        <f>+'Serie Gasto $Corrientes'!HE120*'Serie Gasto Constantes'!$AS$207</f>
        <v>286766963</v>
      </c>
      <c r="GQ120" s="7">
        <f t="shared" si="128"/>
        <v>4.0981772728747298E-2</v>
      </c>
      <c r="GR120" s="6">
        <f>+'Serie Gasto $Corrientes'!HG120*'Serie Gasto Constantes'!$AS$207</f>
        <v>6997427000</v>
      </c>
      <c r="GS120" s="6">
        <f>+'Serie Gasto $Corrientes'!HH120*'Serie Gasto Constantes'!$AS$207</f>
        <v>6997427000</v>
      </c>
      <c r="GT120" s="6">
        <f>+'Serie Gasto $Corrientes'!HI120*'Serie Gasto Constantes'!$AS$207</f>
        <v>4820061846</v>
      </c>
      <c r="GU120" s="126">
        <f t="shared" si="129"/>
        <v>0.68883345921293637</v>
      </c>
      <c r="GV120" s="6">
        <f>+'Serie Gasto $Corrientes'!HK120*'Serie Gasto Constantes'!$AS$207</f>
        <v>613088395</v>
      </c>
      <c r="GW120" s="7">
        <f t="shared" si="130"/>
        <v>8.7616261663037001E-2</v>
      </c>
      <c r="GX120" s="6">
        <f>+'Serie Gasto $Corrientes'!HM120*'Serie Gasto Constantes'!$AS$207</f>
        <v>6997427000</v>
      </c>
      <c r="GY120" s="6">
        <f>+'Serie Gasto $Corrientes'!HN120*'Serie Gasto Constantes'!$AS$207</f>
        <v>6997427000</v>
      </c>
      <c r="GZ120" s="6">
        <f>+'Serie Gasto $Corrientes'!HO120*'Serie Gasto Constantes'!$AS$207</f>
        <v>5247061846</v>
      </c>
      <c r="HA120" s="126">
        <f t="shared" si="131"/>
        <v>0.74985588931474378</v>
      </c>
      <c r="HB120" s="6">
        <f>+'Serie Gasto $Corrientes'!HQ120*'Serie Gasto Constantes'!$AS$207</f>
        <v>1067356208</v>
      </c>
      <c r="HC120" s="7">
        <f t="shared" si="132"/>
        <v>0.1525355259869092</v>
      </c>
    </row>
    <row r="121" spans="1:211" x14ac:dyDescent="0.35">
      <c r="A121" s="43" t="s">
        <v>60</v>
      </c>
      <c r="B121" s="3"/>
      <c r="C121" s="1"/>
      <c r="D121" s="4"/>
      <c r="E121" s="3"/>
      <c r="F121" s="1"/>
      <c r="G121" s="4"/>
      <c r="H121" s="3"/>
      <c r="I121" s="1"/>
      <c r="J121" s="4"/>
      <c r="K121" s="3"/>
      <c r="L121" s="1"/>
      <c r="M121" s="4"/>
      <c r="N121" s="3"/>
      <c r="O121" s="1"/>
      <c r="P121" s="4"/>
      <c r="Q121" s="3">
        <f>+'Serie Gasto $Corrientes'!Q121*'Serie Gasto Constantes'!$AA$207</f>
        <v>66451516899.767075</v>
      </c>
      <c r="R121" s="1">
        <f>+'Serie Gasto $Corrientes'!R121*'Serie Gasto Constantes'!$AA$207</f>
        <v>65689464552.08239</v>
      </c>
      <c r="S121" s="4">
        <f t="shared" si="133"/>
        <v>0.98853220538465458</v>
      </c>
      <c r="T121" s="3">
        <f>+'Serie Gasto $Corrientes'!T121*'Serie Gasto Constantes'!$AB$207</f>
        <v>67345580067.458008</v>
      </c>
      <c r="U121" s="1">
        <f>+'Serie Gasto $Corrientes'!U121*'Serie Gasto Constantes'!$AB$207</f>
        <v>66327774621.054359</v>
      </c>
      <c r="V121" s="4">
        <f t="shared" si="134"/>
        <v>0.98488682634578029</v>
      </c>
      <c r="W121" s="3">
        <f>+'Serie Gasto $Corrientes'!W121*'Serie Gasto Constantes'!$AC$207</f>
        <v>78535863887.747864</v>
      </c>
      <c r="X121" s="1">
        <f>+'Serie Gasto $Corrientes'!X121*'Serie Gasto Constantes'!$AC$207</f>
        <v>78123383912.334152</v>
      </c>
      <c r="Y121" s="4">
        <f t="shared" si="135"/>
        <v>0.9947478775301527</v>
      </c>
      <c r="Z121" s="3">
        <f>+'Serie Gasto $Corrientes'!Z121*'Serie Gasto Constantes'!$AD$207</f>
        <v>69991432045.847778</v>
      </c>
      <c r="AA121" s="1">
        <f>+'Serie Gasto $Corrientes'!AA121*'Serie Gasto Constantes'!$AD$207</f>
        <v>67259927016.115059</v>
      </c>
      <c r="AB121" s="4">
        <f t="shared" si="136"/>
        <v>0.96097372278447668</v>
      </c>
      <c r="AC121" s="3">
        <f>+'Serie Gasto $Corrientes'!AC121*'Serie Gasto Constantes'!$AE$207</f>
        <v>62648210228.243767</v>
      </c>
      <c r="AD121" s="1">
        <f>+'Serie Gasto $Corrientes'!AD121*'Serie Gasto Constantes'!$AE$207</f>
        <v>58073383984.872658</v>
      </c>
      <c r="AE121" s="4">
        <f t="shared" si="137"/>
        <v>0.92697594669179173</v>
      </c>
      <c r="AF121" s="3">
        <f>+'Serie Gasto $Corrientes'!AF121*'Serie Gasto Constantes'!$AF$207</f>
        <v>58826649199.711365</v>
      </c>
      <c r="AG121" s="1">
        <f>+'Serie Gasto $Corrientes'!AG121*'Serie Gasto Constantes'!$AF$207</f>
        <v>59414369947.388901</v>
      </c>
      <c r="AH121" s="1">
        <f>+'Serie Gasto $Corrientes'!AH121*'Serie Gasto Constantes'!$AF$207</f>
        <v>57909748681.173843</v>
      </c>
      <c r="AI121" s="125">
        <f t="shared" si="190"/>
        <v>0.9746758020400218</v>
      </c>
      <c r="AJ121" s="1">
        <f>+'Serie Gasto $Corrientes'!AJ121*'Serie Gasto Constantes'!$AF$207</f>
        <v>49398158641.223938</v>
      </c>
      <c r="AK121" s="4">
        <f t="shared" si="138"/>
        <v>0.83141769718278147</v>
      </c>
      <c r="AL121" s="3">
        <f>+'Serie Gasto $Corrientes'!AL121*'Serie Gasto Constantes'!$AG$207</f>
        <v>44261811434.60392</v>
      </c>
      <c r="AM121" s="1">
        <f>+'Serie Gasto $Corrientes'!AM121*'Serie Gasto Constantes'!$AG$207</f>
        <v>42112438044.930855</v>
      </c>
      <c r="AN121" s="1">
        <f>+'Serie Gasto $Corrientes'!AN121*'Serie Gasto Constantes'!$AG$207</f>
        <v>33391768586.412907</v>
      </c>
      <c r="AO121" s="125">
        <f t="shared" si="195"/>
        <v>0.79291938763522452</v>
      </c>
      <c r="AP121" s="1">
        <f>+'Serie Gasto $Corrientes'!AP121*'Serie Gasto Constantes'!$AG$207</f>
        <v>29404799916.062366</v>
      </c>
      <c r="AQ121" s="4">
        <f t="shared" si="139"/>
        <v>0.69824501456528409</v>
      </c>
      <c r="AR121" s="3">
        <f>+'Serie Gasto $Corrientes'!AR121*'Serie Gasto Constantes'!$AH$207</f>
        <v>53130540120.111168</v>
      </c>
      <c r="AS121" s="1">
        <f>+'Serie Gasto $Corrientes'!AS121*'Serie Gasto Constantes'!$AH$207</f>
        <v>53130540120.111168</v>
      </c>
      <c r="AT121" s="1">
        <f>+'Serie Gasto $Corrientes'!AT121*'Serie Gasto Constantes'!$AH$207</f>
        <v>51043662388.244484</v>
      </c>
      <c r="AU121" s="125">
        <f t="shared" si="196"/>
        <v>0.96072169175865862</v>
      </c>
      <c r="AV121" s="1">
        <f>+'Serie Gasto $Corrientes'!AV121*'Serie Gasto Constantes'!$AH$207</f>
        <v>36693829015.444901</v>
      </c>
      <c r="AW121" s="4">
        <f t="shared" si="140"/>
        <v>0.69063534706200769</v>
      </c>
      <c r="AX121" s="3">
        <f>+'Serie Gasto $Corrientes'!AX121*'Serie Gasto Constantes'!$AI$207</f>
        <v>33986559085.553391</v>
      </c>
      <c r="AY121" s="1">
        <f>+'Serie Gasto $Corrientes'!AY121*'Serie Gasto Constantes'!$AI$207</f>
        <v>33986559085.553391</v>
      </c>
      <c r="AZ121" s="1">
        <f>+'Serie Gasto $Corrientes'!AZ121*'Serie Gasto Constantes'!$AI$207</f>
        <v>32972870275.232147</v>
      </c>
      <c r="BA121" s="125">
        <f t="shared" si="197"/>
        <v>0.97017383231501864</v>
      </c>
      <c r="BB121" s="1">
        <f>+'Serie Gasto $Corrientes'!BB121*'Serie Gasto Constantes'!$AI$207</f>
        <v>30996256094.817696</v>
      </c>
      <c r="BC121" s="4">
        <f t="shared" si="141"/>
        <v>0.91201512976914523</v>
      </c>
      <c r="BD121" s="3">
        <f>+'Serie Gasto $Corrientes'!BD121*'Serie Gasto Constantes'!$AJ$207</f>
        <v>44340119938.689293</v>
      </c>
      <c r="BE121" s="1">
        <f>+'Serie Gasto $Corrientes'!BE121*'Serie Gasto Constantes'!$AJ$207</f>
        <v>44340119938.689293</v>
      </c>
      <c r="BF121" s="1">
        <f>+'Serie Gasto $Corrientes'!BF121*'Serie Gasto Constantes'!$AJ$207</f>
        <v>43531151543.369896</v>
      </c>
      <c r="BG121" s="125">
        <f t="shared" si="198"/>
        <v>0.9817553854965213</v>
      </c>
      <c r="BH121" s="1">
        <f>+'Serie Gasto $Corrientes'!BH121*'Serie Gasto Constantes'!$AJ$207</f>
        <v>36773679614.928078</v>
      </c>
      <c r="BI121" s="4">
        <f t="shared" si="142"/>
        <v>0.8293545363832211</v>
      </c>
      <c r="BJ121" s="3">
        <f>+'Serie Gasto $Corrientes'!BJ121*'Serie Gasto Constantes'!$AK$207</f>
        <v>47113045405.536278</v>
      </c>
      <c r="BK121" s="1">
        <f>+'Serie Gasto $Corrientes'!BK121*'Serie Gasto Constantes'!$AK$207</f>
        <v>47269286197.942383</v>
      </c>
      <c r="BL121" s="1">
        <f>+'Serie Gasto $Corrientes'!BL121*'Serie Gasto Constantes'!$AK$207</f>
        <v>46574349086.402458</v>
      </c>
      <c r="BM121" s="125">
        <f t="shared" si="199"/>
        <v>0.98529833709293091</v>
      </c>
      <c r="BN121" s="1">
        <f>+'Serie Gasto $Corrientes'!BN121*'Serie Gasto Constantes'!$AK$207</f>
        <v>43319128031.142067</v>
      </c>
      <c r="BO121" s="4">
        <f t="shared" si="143"/>
        <v>0.91643287884105462</v>
      </c>
      <c r="BP121" s="3">
        <f>+'Serie Gasto $Corrientes'!BP121*'Serie Gasto Constantes'!$AL$207</f>
        <v>55931561917.071358</v>
      </c>
      <c r="BQ121" s="1">
        <f>+'Serie Gasto $Corrientes'!BQ121*'Serie Gasto Constantes'!$AL$207</f>
        <v>55690790481.231354</v>
      </c>
      <c r="BR121" s="1">
        <f>+'Serie Gasto $Corrientes'!BR121*'Serie Gasto Constantes'!$AL$207</f>
        <v>54677038392.970375</v>
      </c>
      <c r="BS121" s="125">
        <f t="shared" si="200"/>
        <v>0.98179677322765546</v>
      </c>
      <c r="BT121" s="1">
        <f>+'Serie Gasto $Corrientes'!BT121*'Serie Gasto Constantes'!$AL$207</f>
        <v>50381906354.963165</v>
      </c>
      <c r="BU121" s="4">
        <f t="shared" si="144"/>
        <v>0.90467213554712667</v>
      </c>
      <c r="BV121" s="3">
        <f>+'Serie Gasto $Corrientes'!BV121*'Serie Gasto Constantes'!$AM$207</f>
        <v>55478740045.32254</v>
      </c>
      <c r="BW121" s="1">
        <f>+'Serie Gasto $Corrientes'!BW121*'Serie Gasto Constantes'!$AM$207</f>
        <v>55478740045.32254</v>
      </c>
      <c r="BX121" s="1">
        <f>+'Serie Gasto $Corrientes'!BX121*'Serie Gasto Constantes'!$AM$207</f>
        <v>54314793229.892754</v>
      </c>
      <c r="BY121" s="125">
        <f t="shared" si="201"/>
        <v>0.97901994864196773</v>
      </c>
      <c r="BZ121" s="1">
        <f>+'Serie Gasto $Corrientes'!BZ121*'Serie Gasto Constantes'!$AM$207</f>
        <v>51775465283.401711</v>
      </c>
      <c r="CA121" s="4">
        <f t="shared" si="145"/>
        <v>0.93324875873360691</v>
      </c>
      <c r="CB121" s="3">
        <f>+'Serie Gasto $Corrientes'!CB121*'Serie Gasto Constantes'!$AN$207</f>
        <v>56557665827.884415</v>
      </c>
      <c r="CC121" s="1">
        <f>+'Serie Gasto $Corrientes'!CC121*'Serie Gasto Constantes'!$AN$207</f>
        <v>54722233192.162003</v>
      </c>
      <c r="CD121" s="1">
        <f>+'Serie Gasto $Corrientes'!CD121*'Serie Gasto Constantes'!$AN$207</f>
        <v>51919245696.118195</v>
      </c>
      <c r="CE121" s="125">
        <f t="shared" si="202"/>
        <v>0.94877790374159499</v>
      </c>
      <c r="CF121" s="1">
        <f>+'Serie Gasto $Corrientes'!CF121*'Serie Gasto Constantes'!$AN$207</f>
        <v>45387421932.296906</v>
      </c>
      <c r="CG121" s="4">
        <f t="shared" si="97"/>
        <v>0.82941465076753951</v>
      </c>
      <c r="CH121" s="1">
        <f>+'Serie Gasto $Corrientes'!CH121*'Serie Gasto Constantes'!$AO$207</f>
        <v>52067939074.26651</v>
      </c>
      <c r="CI121" s="1">
        <f>+'Serie Gasto $Corrientes'!CI121*'Serie Gasto Constantes'!$AO$207</f>
        <v>53690034230.21479</v>
      </c>
      <c r="CJ121" s="1">
        <f>+'Serie Gasto $Corrientes'!CJ121*'Serie Gasto Constantes'!$AO$207</f>
        <v>52253373589.48793</v>
      </c>
      <c r="CK121" s="125">
        <f t="shared" si="215"/>
        <v>0.97324157711342341</v>
      </c>
      <c r="CL121" s="1">
        <f>+'Serie Gasto $Corrientes'!CL121*'Serie Gasto Constantes'!$AO$207</f>
        <v>46446560292.693306</v>
      </c>
      <c r="CM121" s="4">
        <f t="shared" si="98"/>
        <v>0.86508717974619731</v>
      </c>
      <c r="CN121" s="1">
        <f>+'Serie Gasto $Corrientes'!CN121*'Serie Gasto Constantes'!$AP$207</f>
        <v>47611477661.80928</v>
      </c>
      <c r="CO121" s="1">
        <f>+'Serie Gasto $Corrientes'!CO121*'Serie Gasto Constantes'!$AP$207</f>
        <v>51137293901.573273</v>
      </c>
      <c r="CP121" s="1">
        <f>+'Serie Gasto $Corrientes'!CP121*'Serie Gasto Constantes'!$AP$207</f>
        <v>49800451742.015129</v>
      </c>
      <c r="CQ121" s="125">
        <f t="shared" si="216"/>
        <v>0.97385778445509386</v>
      </c>
      <c r="CR121" s="1">
        <f>+'Serie Gasto $Corrientes'!CR121*'Serie Gasto Constantes'!$AP$207</f>
        <v>43716210548.126945</v>
      </c>
      <c r="CS121" s="4">
        <f t="shared" si="99"/>
        <v>0.85487923221494488</v>
      </c>
      <c r="CT121" s="1">
        <f>+'Serie Gasto $Corrientes'!DC121*'Serie Gasto Constantes'!$AQ$207</f>
        <v>38659670371.681671</v>
      </c>
      <c r="CU121" s="1">
        <f>+'Serie Gasto $Corrientes'!DD121*'Serie Gasto Constantes'!$AQ$207</f>
        <v>43674149814.128937</v>
      </c>
      <c r="CV121" s="1">
        <f>+'Serie Gasto $Corrientes'!DE121*'Serie Gasto Constantes'!$AQ$207</f>
        <v>42820334469.403961</v>
      </c>
      <c r="CW121" s="125">
        <f t="shared" si="214"/>
        <v>0.98045032706169</v>
      </c>
      <c r="CX121" s="1">
        <f>+'Serie Gasto $Corrientes'!DG121*'Serie Gasto Constantes'!$AQ$207</f>
        <v>38420180661.306694</v>
      </c>
      <c r="CY121" s="4">
        <f t="shared" si="100"/>
        <v>0.87970071140062489</v>
      </c>
      <c r="CZ121" s="1">
        <f>+'Serie Gasto $Corrientes'!DL121*'Serie Gasto Constantes'!$AR$207</f>
        <v>41977189659.599998</v>
      </c>
      <c r="DA121" s="1">
        <f>+'Serie Gasto $Corrientes'!DM121*'Serie Gasto Constantes'!$AR$207</f>
        <v>41977189659.599998</v>
      </c>
      <c r="DB121" s="1">
        <f>+'Serie Gasto $Corrientes'!DN121*'Serie Gasto Constantes'!$AR$207</f>
        <v>1903301006.6771998</v>
      </c>
      <c r="DC121" s="125">
        <f t="shared" si="101"/>
        <v>4.534131565527335E-2</v>
      </c>
      <c r="DD121" s="1">
        <f>+'Serie Gasto $Corrientes'!DP121*'Serie Gasto Constantes'!$AR$207</f>
        <v>1009713650.7587999</v>
      </c>
      <c r="DE121" s="4">
        <f t="shared" si="102"/>
        <v>2.4053864943002035E-2</v>
      </c>
      <c r="DF121" s="1">
        <f>+'Serie Gasto $Corrientes'!DR121*'Serie Gasto Constantes'!$AR$207</f>
        <v>41977189659.599998</v>
      </c>
      <c r="DG121" s="1">
        <f>+'Serie Gasto $Corrientes'!DS121*'Serie Gasto Constantes'!$AR$207</f>
        <v>41977189659.599998</v>
      </c>
      <c r="DH121" s="1">
        <f>+'Serie Gasto $Corrientes'!DT121*'Serie Gasto Constantes'!$AR$207</f>
        <v>3979490125.6967998</v>
      </c>
      <c r="DI121" s="125">
        <f t="shared" si="103"/>
        <v>9.4801251774288511E-2</v>
      </c>
      <c r="DJ121" s="1">
        <f>+'Serie Gasto $Corrientes'!DV121*'Serie Gasto Constantes'!$AR$207</f>
        <v>1920676844.1899998</v>
      </c>
      <c r="DK121" s="4">
        <f t="shared" si="104"/>
        <v>4.5755250881850056E-2</v>
      </c>
      <c r="DL121" s="1">
        <f>+'Serie Gasto $Corrientes'!DX121*'Serie Gasto Constantes'!$AR$207</f>
        <v>41977189659.599998</v>
      </c>
      <c r="DM121" s="1">
        <f>+'Serie Gasto $Corrientes'!DY121*'Serie Gasto Constantes'!$AR$207</f>
        <v>41977189659.599998</v>
      </c>
      <c r="DN121" s="1">
        <f>+'Serie Gasto $Corrientes'!DZ121*'Serie Gasto Constantes'!$AR$207</f>
        <v>5764981014.0623999</v>
      </c>
      <c r="DO121" s="125">
        <f t="shared" si="105"/>
        <v>0.1373360403783957</v>
      </c>
      <c r="DP121" s="1">
        <f>+'Serie Gasto $Corrientes'!EB121*'Serie Gasto Constantes'!$AR$207</f>
        <v>2989794602.0903997</v>
      </c>
      <c r="DQ121" s="4">
        <f t="shared" si="106"/>
        <v>7.1224267902047292E-2</v>
      </c>
      <c r="DR121" s="1">
        <f>+'Serie Gasto $Corrientes'!ED121*'Serie Gasto Constantes'!$AR$207</f>
        <v>41977189659.599998</v>
      </c>
      <c r="DS121" s="1">
        <f>+'Serie Gasto $Corrientes'!EE121*'Serie Gasto Constantes'!$AR$207</f>
        <v>41977189659.599998</v>
      </c>
      <c r="DT121" s="1">
        <f>+'Serie Gasto $Corrientes'!EF121*'Serie Gasto Constantes'!$AR$207</f>
        <v>8536906326.7799988</v>
      </c>
      <c r="DU121" s="125">
        <f t="shared" si="107"/>
        <v>0.20337012544210772</v>
      </c>
      <c r="DV121" s="1">
        <f>+'Serie Gasto $Corrientes'!EH121*'Serie Gasto Constantes'!$AR$207</f>
        <v>4825119885.4091997</v>
      </c>
      <c r="DW121" s="4">
        <f t="shared" si="108"/>
        <v>0.11494623447965188</v>
      </c>
      <c r="DX121" s="1">
        <f>+'Serie Gasto $Corrientes'!EJ121*'Serie Gasto Constantes'!$AR$207</f>
        <v>41977189659.599998</v>
      </c>
      <c r="DY121" s="1">
        <f>+'Serie Gasto $Corrientes'!EK121*'Serie Gasto Constantes'!$AR$207</f>
        <v>41705477125.306793</v>
      </c>
      <c r="DZ121" s="1">
        <f>+'Serie Gasto $Corrientes'!EL121*'Serie Gasto Constantes'!$AR$207</f>
        <v>13751235123.9744</v>
      </c>
      <c r="EA121" s="125">
        <f t="shared" si="109"/>
        <v>0.32972252259955998</v>
      </c>
      <c r="EB121" s="1">
        <f>+'Serie Gasto $Corrientes'!EN121*'Serie Gasto Constantes'!$AR$207</f>
        <v>6858358220.3759995</v>
      </c>
      <c r="EC121" s="4">
        <f t="shared" si="110"/>
        <v>0.16444742257161141</v>
      </c>
      <c r="ED121" s="1">
        <f>+'Serie Gasto $Corrientes'!EP121*'Serie Gasto Constantes'!$AR$207</f>
        <v>41977189659.599998</v>
      </c>
      <c r="EE121" s="1">
        <f>+'Serie Gasto $Corrientes'!EQ121*'Serie Gasto Constantes'!$AR$207</f>
        <v>41705477125.306793</v>
      </c>
      <c r="EF121" s="1">
        <f>+'Serie Gasto $Corrientes'!ER121*'Serie Gasto Constantes'!$AR$207</f>
        <v>15840646325.056799</v>
      </c>
      <c r="EG121" s="125">
        <f t="shared" si="111"/>
        <v>0.37982172647162282</v>
      </c>
      <c r="EH121" s="1">
        <f>+'Serie Gasto $Corrientes'!ET121*'Serie Gasto Constantes'!$AR$207</f>
        <v>10369696403.289598</v>
      </c>
      <c r="EI121" s="4">
        <f t="shared" si="112"/>
        <v>0.2486411166603652</v>
      </c>
      <c r="EJ121" s="1">
        <f>+'Serie Gasto $Corrientes'!EV121*'Serie Gasto Constantes'!$AR$207</f>
        <v>41977189659.599998</v>
      </c>
      <c r="EK121" s="1">
        <f>+'Serie Gasto $Corrientes'!EW121*'Serie Gasto Constantes'!$AR$207</f>
        <v>41705477125.306793</v>
      </c>
      <c r="EL121" s="1">
        <f>+'Serie Gasto $Corrientes'!EX121*'Serie Gasto Constantes'!$AR$207</f>
        <v>17181895428.8904</v>
      </c>
      <c r="EM121" s="125">
        <f t="shared" si="113"/>
        <v>0.41198174947780331</v>
      </c>
      <c r="EN121" s="1">
        <f>+'Serie Gasto $Corrientes'!EZ121*'Serie Gasto Constantes'!$AR$207</f>
        <v>13575310875.999599</v>
      </c>
      <c r="EO121" s="4">
        <f t="shared" si="114"/>
        <v>0.32550426974403635</v>
      </c>
      <c r="EP121" s="1">
        <f>+'Serie Gasto $Corrientes'!FB121*'Serie Gasto Constantes'!$AR$207</f>
        <v>41977189659.599998</v>
      </c>
      <c r="EQ121" s="1">
        <f>+'Serie Gasto $Corrientes'!FC121*'Serie Gasto Constantes'!$AR$207</f>
        <v>41705477125.306793</v>
      </c>
      <c r="ER121" s="1">
        <f>+'Serie Gasto $Corrientes'!FD121*'Serie Gasto Constantes'!$AR$207</f>
        <v>23109953762.500797</v>
      </c>
      <c r="ES121" s="125">
        <f t="shared" si="115"/>
        <v>0.55412275210436879</v>
      </c>
      <c r="ET121" s="1">
        <f>+'Serie Gasto $Corrientes'!FF121*'Serie Gasto Constantes'!$AR$207</f>
        <v>16465721345.267998</v>
      </c>
      <c r="EU121" s="4">
        <f t="shared" si="116"/>
        <v>0.39480956651798221</v>
      </c>
      <c r="EV121" s="1">
        <f>+'Serie Gasto $Corrientes'!FH121*'Serie Gasto Constantes'!$AR$207</f>
        <v>41977189659.599998</v>
      </c>
      <c r="EW121" s="1">
        <f>+'Serie Gasto $Corrientes'!FI121*'Serie Gasto Constantes'!$AR$207</f>
        <v>40853152231.429199</v>
      </c>
      <c r="EX121" s="1">
        <f>+'Serie Gasto $Corrientes'!FJ121*'Serie Gasto Constantes'!$AR$207</f>
        <v>27461469616.869598</v>
      </c>
      <c r="EY121" s="125">
        <f t="shared" si="117"/>
        <v>0.6721995272556448</v>
      </c>
      <c r="EZ121" s="1">
        <f>+'Serie Gasto $Corrientes'!FL121*'Serie Gasto Constantes'!$AR$207</f>
        <v>18976477049.821198</v>
      </c>
      <c r="FA121" s="4">
        <f t="shared" si="118"/>
        <v>0.46450459789054394</v>
      </c>
      <c r="FB121" s="1">
        <f>+'Serie Gasto $Corrientes'!FQ121*'Serie Gasto Constantes'!$AR$207</f>
        <v>41977189659.599998</v>
      </c>
      <c r="FC121" s="1">
        <f>+'Serie Gasto $Corrientes'!FR121*'Serie Gasto Constantes'!$AR$207</f>
        <v>40853152231.429199</v>
      </c>
      <c r="FD121" s="1">
        <f>+'Serie Gasto $Corrientes'!FS121*'Serie Gasto Constantes'!$AR$207</f>
        <v>30924732990.668396</v>
      </c>
      <c r="FE121" s="125">
        <f t="shared" si="193"/>
        <v>0.75697299477608837</v>
      </c>
      <c r="FF121" s="1">
        <f>+'Serie Gasto $Corrientes'!FU121*'Serie Gasto Constantes'!$AR$207</f>
        <v>21887060366.152798</v>
      </c>
      <c r="FG121" s="4">
        <f t="shared" si="194"/>
        <v>0.53574960977710351</v>
      </c>
      <c r="FH121" s="1">
        <f>+'Serie Gasto $Corrientes'!FW121*'Serie Gasto Constantes'!$AR$207</f>
        <v>41977189659.599998</v>
      </c>
      <c r="FI121" s="1">
        <f>+'Serie Gasto $Corrientes'!FX121*'Serie Gasto Constantes'!$AR$207</f>
        <v>40853152231.429199</v>
      </c>
      <c r="FJ121" s="1">
        <f>+'Serie Gasto $Corrientes'!FY121*'Serie Gasto Constantes'!$AR$207</f>
        <v>32589598068.221996</v>
      </c>
      <c r="FK121" s="125">
        <f t="shared" si="166"/>
        <v>0.79772542112797173</v>
      </c>
      <c r="FL121" s="1">
        <f>+'Serie Gasto $Corrientes'!GA121*'Serie Gasto Constantes'!$AR$207</f>
        <v>25654169844.513599</v>
      </c>
      <c r="FM121" s="4">
        <f t="shared" si="167"/>
        <v>0.62796059650881242</v>
      </c>
      <c r="FN121" s="1">
        <f>+'Serie Gasto $Corrientes'!GC121*'Serie Gasto Constantes'!$AR$207</f>
        <v>41977189659.599998</v>
      </c>
      <c r="FO121" s="1">
        <f>+'Serie Gasto $Corrientes'!GD121*'Serie Gasto Constantes'!$AR$207</f>
        <v>40853152231.429199</v>
      </c>
      <c r="FP121" s="1">
        <f>+'Serie Gasto $Corrientes'!GE121*'Serie Gasto Constantes'!$AR$207</f>
        <v>39280674343.715996</v>
      </c>
      <c r="FQ121" s="125">
        <f t="shared" si="119"/>
        <v>0.96150901945570155</v>
      </c>
      <c r="FR121" s="1">
        <f>+'Serie Gasto $Corrientes'!GG121*'Serie Gasto Constantes'!$AR$207</f>
        <v>35420264822.919594</v>
      </c>
      <c r="FS121" s="4">
        <f t="shared" si="120"/>
        <v>0.86701424218790224</v>
      </c>
      <c r="FT121" s="1">
        <f>+'Serie Gasto $Corrientes'!GI121*'Serie Gasto Constantes'!$AS$207</f>
        <v>48577075000</v>
      </c>
      <c r="FU121" s="1">
        <f>+'Serie Gasto $Corrientes'!GJ121*'Serie Gasto Constantes'!$AS$207</f>
        <v>48577075000</v>
      </c>
      <c r="FV121" s="1">
        <f>+'Serie Gasto $Corrientes'!GK121*'Serie Gasto Constantes'!$AS$207</f>
        <v>786124487</v>
      </c>
      <c r="FW121" s="125">
        <f t="shared" si="121"/>
        <v>1.6183034631047671E-2</v>
      </c>
      <c r="FX121" s="1">
        <f>+'Serie Gasto $Corrientes'!GM121*'Serie Gasto Constantes'!$AS$207</f>
        <v>710182445</v>
      </c>
      <c r="FY121" s="4">
        <f t="shared" si="122"/>
        <v>1.4619703738852123E-2</v>
      </c>
      <c r="FZ121" s="1">
        <f>+'Serie Gasto $Corrientes'!GO121*'Serie Gasto Constantes'!$AS$207</f>
        <v>48577075000</v>
      </c>
      <c r="GA121" s="1">
        <f>+'Serie Gasto $Corrientes'!GP121*'Serie Gasto Constantes'!$AS$207</f>
        <v>48577075000</v>
      </c>
      <c r="GB121" s="1">
        <f>+'Serie Gasto $Corrientes'!GQ121*'Serie Gasto Constantes'!$AS$207</f>
        <v>6968721833</v>
      </c>
      <c r="GC121" s="125">
        <f t="shared" si="123"/>
        <v>0.14345700791988814</v>
      </c>
      <c r="GD121" s="1">
        <f>+'Serie Gasto $Corrientes'!GS121*'Serie Gasto Constantes'!$AS$207</f>
        <v>1662894612</v>
      </c>
      <c r="GE121" s="4">
        <f t="shared" si="124"/>
        <v>3.4232086061171861E-2</v>
      </c>
      <c r="GF121" s="1">
        <f>+'Serie Gasto $Corrientes'!GU121*'Serie Gasto Constantes'!$AS$207</f>
        <v>48577075000</v>
      </c>
      <c r="GG121" s="1">
        <f>+'Serie Gasto $Corrientes'!GV121*'Serie Gasto Constantes'!$AS$207</f>
        <v>48577075000</v>
      </c>
      <c r="GH121" s="1">
        <f>+'Serie Gasto $Corrientes'!GW121*'Serie Gasto Constantes'!$AS$207</f>
        <v>11557238151</v>
      </c>
      <c r="GI121" s="125">
        <f t="shared" si="125"/>
        <v>0.23791548072830651</v>
      </c>
      <c r="GJ121" s="1">
        <f>+'Serie Gasto $Corrientes'!GY121*'Serie Gasto Constantes'!$AS$207</f>
        <v>2898292903</v>
      </c>
      <c r="GK121" s="4">
        <f t="shared" si="126"/>
        <v>5.9663800321447927E-2</v>
      </c>
      <c r="GL121" s="1">
        <f>+'Serie Gasto $Corrientes'!HA121*'Serie Gasto Constantes'!$AS$207</f>
        <v>48577075000</v>
      </c>
      <c r="GM121" s="1">
        <f>+'Serie Gasto $Corrientes'!HB121*'Serie Gasto Constantes'!$AS$207</f>
        <v>48577075000</v>
      </c>
      <c r="GN121" s="1">
        <f>+'Serie Gasto $Corrientes'!HC121*'Serie Gasto Constantes'!$AS$207</f>
        <v>16829405823</v>
      </c>
      <c r="GO121" s="125">
        <f t="shared" si="127"/>
        <v>0.34644749242312345</v>
      </c>
      <c r="GP121" s="1">
        <f>+'Serie Gasto $Corrientes'!HE121*'Serie Gasto Constantes'!$AS$207</f>
        <v>4935733710</v>
      </c>
      <c r="GQ121" s="4">
        <f t="shared" si="128"/>
        <v>0.10160623524574092</v>
      </c>
      <c r="GR121" s="1">
        <f>+'Serie Gasto $Corrientes'!HG121*'Serie Gasto Constantes'!$AS$207</f>
        <v>48577075000</v>
      </c>
      <c r="GS121" s="1">
        <f>+'Serie Gasto $Corrientes'!HH121*'Serie Gasto Constantes'!$AS$207</f>
        <v>48577075000</v>
      </c>
      <c r="GT121" s="1">
        <f>+'Serie Gasto $Corrientes'!HI121*'Serie Gasto Constantes'!$AS$207</f>
        <v>19280004662</v>
      </c>
      <c r="GU121" s="125">
        <f t="shared" si="129"/>
        <v>0.39689513339368415</v>
      </c>
      <c r="GV121" s="1">
        <f>+'Serie Gasto $Corrientes'!HK121*'Serie Gasto Constantes'!$AS$207</f>
        <v>7920599611</v>
      </c>
      <c r="GW121" s="4">
        <f t="shared" si="130"/>
        <v>0.16305221364192884</v>
      </c>
      <c r="GX121" s="1">
        <f>+'Serie Gasto $Corrientes'!HM121*'Serie Gasto Constantes'!$AS$207</f>
        <v>48577075000</v>
      </c>
      <c r="GY121" s="1">
        <f>+'Serie Gasto $Corrientes'!HN121*'Serie Gasto Constantes'!$AS$207</f>
        <v>50200069850</v>
      </c>
      <c r="GZ121" s="1">
        <f>+'Serie Gasto $Corrientes'!HO121*'Serie Gasto Constantes'!$AS$207</f>
        <v>22451230980</v>
      </c>
      <c r="HA121" s="125">
        <f t="shared" si="131"/>
        <v>0.44723505459425172</v>
      </c>
      <c r="HB121" s="1">
        <f>+'Serie Gasto $Corrientes'!HQ121*'Serie Gasto Constantes'!$AS$207</f>
        <v>12030797938</v>
      </c>
      <c r="HC121" s="4">
        <f t="shared" si="132"/>
        <v>0.23965699597527551</v>
      </c>
    </row>
    <row r="122" spans="1:211" x14ac:dyDescent="0.35">
      <c r="A122" s="28" t="s">
        <v>76</v>
      </c>
      <c r="B122" s="5"/>
      <c r="C122" s="6"/>
      <c r="D122" s="7"/>
      <c r="E122" s="5"/>
      <c r="F122" s="6"/>
      <c r="G122" s="7"/>
      <c r="H122" s="5"/>
      <c r="I122" s="6"/>
      <c r="J122" s="7"/>
      <c r="K122" s="5"/>
      <c r="L122" s="6"/>
      <c r="M122" s="7"/>
      <c r="N122" s="5"/>
      <c r="O122" s="6"/>
      <c r="P122" s="7"/>
      <c r="Q122" s="5">
        <f>+'Serie Gasto $Corrientes'!Q122*'Serie Gasto Constantes'!$AA$207</f>
        <v>16797540992.659983</v>
      </c>
      <c r="R122" s="6">
        <f>+'Serie Gasto $Corrientes'!R122*'Serie Gasto Constantes'!$AA$207</f>
        <v>16301401906.055277</v>
      </c>
      <c r="S122" s="7">
        <f t="shared" si="133"/>
        <v>0.97046358828226686</v>
      </c>
      <c r="T122" s="5">
        <f>+'Serie Gasto $Corrientes'!T122*'Serie Gasto Constantes'!$AB$207</f>
        <v>17500859692.470272</v>
      </c>
      <c r="U122" s="6">
        <f>+'Serie Gasto $Corrientes'!U122*'Serie Gasto Constantes'!$AB$207</f>
        <v>16875360301.299101</v>
      </c>
      <c r="V122" s="7">
        <f t="shared" si="134"/>
        <v>0.96425893343740754</v>
      </c>
      <c r="W122" s="5">
        <f>+'Serie Gasto $Corrientes'!W122*'Serie Gasto Constantes'!$AC$207</f>
        <v>18211461986.377075</v>
      </c>
      <c r="X122" s="6">
        <f>+'Serie Gasto $Corrientes'!X122*'Serie Gasto Constantes'!$AC$207</f>
        <v>18088068426.913624</v>
      </c>
      <c r="Y122" s="7">
        <f t="shared" si="135"/>
        <v>0.99322440122842659</v>
      </c>
      <c r="Z122" s="5">
        <f>+'Serie Gasto $Corrientes'!Z122*'Serie Gasto Constantes'!$AD$207</f>
        <v>18070706954.16637</v>
      </c>
      <c r="AA122" s="6">
        <f>+'Serie Gasto $Corrientes'!AA122*'Serie Gasto Constantes'!$AD$207</f>
        <v>17350723100.475353</v>
      </c>
      <c r="AB122" s="7">
        <f t="shared" si="136"/>
        <v>0.96015740526825277</v>
      </c>
      <c r="AC122" s="5">
        <f>+'Serie Gasto $Corrientes'!AC122*'Serie Gasto Constantes'!$AE$207</f>
        <v>17741820346.975929</v>
      </c>
      <c r="AD122" s="6">
        <f>+'Serie Gasto $Corrientes'!AD122*'Serie Gasto Constantes'!$AE$207</f>
        <v>17495802603.625629</v>
      </c>
      <c r="AE122" s="7">
        <f t="shared" si="137"/>
        <v>0.98613345538738739</v>
      </c>
      <c r="AF122" s="5">
        <f>+'Serie Gasto $Corrientes'!AF122*'Serie Gasto Constantes'!$AF$207</f>
        <v>18834371978.85294</v>
      </c>
      <c r="AG122" s="6">
        <f>+'Serie Gasto $Corrientes'!AG122*'Serie Gasto Constantes'!$AF$207</f>
        <v>18834371978.85294</v>
      </c>
      <c r="AH122" s="6">
        <f>+'Serie Gasto $Corrientes'!AH122*'Serie Gasto Constantes'!$AF$207</f>
        <v>17925538150.775833</v>
      </c>
      <c r="AI122" s="126">
        <f t="shared" si="190"/>
        <v>0.95174599773767143</v>
      </c>
      <c r="AJ122" s="6">
        <f>+'Serie Gasto $Corrientes'!AJ122*'Serie Gasto Constantes'!$AF$207</f>
        <v>16896808032.41316</v>
      </c>
      <c r="AK122" s="7">
        <f t="shared" si="138"/>
        <v>0.89712617184075694</v>
      </c>
      <c r="AL122" s="5">
        <f>+'Serie Gasto $Corrientes'!AL122*'Serie Gasto Constantes'!$AG$207</f>
        <v>18431781207.152939</v>
      </c>
      <c r="AM122" s="6">
        <f>+'Serie Gasto $Corrientes'!AM122*'Serie Gasto Constantes'!$AG$207</f>
        <v>18431781207.152939</v>
      </c>
      <c r="AN122" s="6">
        <f>+'Serie Gasto $Corrientes'!AN122*'Serie Gasto Constantes'!$AG$207</f>
        <v>17796847965.727013</v>
      </c>
      <c r="AO122" s="126">
        <f t="shared" si="195"/>
        <v>0.96555225811927914</v>
      </c>
      <c r="AP122" s="6">
        <f>+'Serie Gasto $Corrientes'!AP122*'Serie Gasto Constantes'!$AG$207</f>
        <v>17151955604.126839</v>
      </c>
      <c r="AQ122" s="7">
        <f t="shared" si="139"/>
        <v>0.930564192975043</v>
      </c>
      <c r="AR122" s="5">
        <f>+'Serie Gasto $Corrientes'!AR122*'Serie Gasto Constantes'!$AH$207</f>
        <v>19161476751.613533</v>
      </c>
      <c r="AS122" s="6">
        <f>+'Serie Gasto $Corrientes'!AS122*'Serie Gasto Constantes'!$AH$207</f>
        <v>19161476751.613533</v>
      </c>
      <c r="AT122" s="6">
        <f>+'Serie Gasto $Corrientes'!AT122*'Serie Gasto Constantes'!$AH$207</f>
        <v>17190988027.643028</v>
      </c>
      <c r="AU122" s="126">
        <f t="shared" si="196"/>
        <v>0.89716404693053864</v>
      </c>
      <c r="AV122" s="6">
        <f>+'Serie Gasto $Corrientes'!AV122*'Serie Gasto Constantes'!$AH$207</f>
        <v>16345865831.712957</v>
      </c>
      <c r="AW122" s="7">
        <f t="shared" si="140"/>
        <v>0.85305877222310222</v>
      </c>
      <c r="AX122" s="5">
        <f>+'Serie Gasto $Corrientes'!AX122*'Serie Gasto Constantes'!$AI$207</f>
        <v>19021876424.005997</v>
      </c>
      <c r="AY122" s="6">
        <f>+'Serie Gasto $Corrientes'!AY122*'Serie Gasto Constantes'!$AI$207</f>
        <v>19021876424.005997</v>
      </c>
      <c r="AZ122" s="6">
        <f>+'Serie Gasto $Corrientes'!AZ122*'Serie Gasto Constantes'!$AI$207</f>
        <v>18019394205.407833</v>
      </c>
      <c r="BA122" s="126">
        <f t="shared" si="197"/>
        <v>0.94729845803576929</v>
      </c>
      <c r="BB122" s="6">
        <f>+'Serie Gasto $Corrientes'!BB122*'Serie Gasto Constantes'!$AI$207</f>
        <v>17049632735.424625</v>
      </c>
      <c r="BC122" s="7">
        <f t="shared" si="141"/>
        <v>0.89631708015449207</v>
      </c>
      <c r="BD122" s="5">
        <f>+'Serie Gasto $Corrientes'!BD122*'Serie Gasto Constantes'!$AJ$207</f>
        <v>19244057686.987003</v>
      </c>
      <c r="BE122" s="6">
        <f>+'Serie Gasto $Corrientes'!BE122*'Serie Gasto Constantes'!$AJ$207</f>
        <v>19244057686.987003</v>
      </c>
      <c r="BF122" s="6">
        <f>+'Serie Gasto $Corrientes'!BF122*'Serie Gasto Constantes'!$AJ$207</f>
        <v>18696073698.766968</v>
      </c>
      <c r="BG122" s="126">
        <f t="shared" si="198"/>
        <v>0.97152450916884403</v>
      </c>
      <c r="BH122" s="6">
        <f>+'Serie Gasto $Corrientes'!BH122*'Serie Gasto Constantes'!$AJ$207</f>
        <v>17456047964.383919</v>
      </c>
      <c r="BI122" s="7">
        <f t="shared" si="142"/>
        <v>0.90708769680044388</v>
      </c>
      <c r="BJ122" s="5">
        <f>+'Serie Gasto $Corrientes'!BJ122*'Serie Gasto Constantes'!$AK$207</f>
        <v>22260264718.939167</v>
      </c>
      <c r="BK122" s="6">
        <f>+'Serie Gasto $Corrientes'!BK122*'Serie Gasto Constantes'!$AK$207</f>
        <v>22260264718.939167</v>
      </c>
      <c r="BL122" s="6">
        <f>+'Serie Gasto $Corrientes'!BL122*'Serie Gasto Constantes'!$AK$207</f>
        <v>21575096441.076611</v>
      </c>
      <c r="BM122" s="126">
        <f t="shared" si="199"/>
        <v>0.96922011995303847</v>
      </c>
      <c r="BN122" s="6">
        <f>+'Serie Gasto $Corrientes'!BN122*'Serie Gasto Constantes'!$AK$207</f>
        <v>20232849389.353775</v>
      </c>
      <c r="BO122" s="7">
        <f t="shared" si="143"/>
        <v>0.90892222733270311</v>
      </c>
      <c r="BP122" s="5">
        <f>+'Serie Gasto $Corrientes'!BP122*'Serie Gasto Constantes'!$AL$207</f>
        <v>23285237245.807678</v>
      </c>
      <c r="BQ122" s="6">
        <f>+'Serie Gasto $Corrientes'!BQ122*'Serie Gasto Constantes'!$AL$207</f>
        <v>23044465809.967678</v>
      </c>
      <c r="BR122" s="6">
        <f>+'Serie Gasto $Corrientes'!BR122*'Serie Gasto Constantes'!$AL$207</f>
        <v>22107529051.425655</v>
      </c>
      <c r="BS122" s="126">
        <f t="shared" si="200"/>
        <v>0.95934222271549641</v>
      </c>
      <c r="BT122" s="6">
        <f>+'Serie Gasto $Corrientes'!BT122*'Serie Gasto Constantes'!$AL$207</f>
        <v>21242514324.769146</v>
      </c>
      <c r="BU122" s="7">
        <f t="shared" si="144"/>
        <v>0.92180545645718048</v>
      </c>
      <c r="BV122" s="5">
        <f>+'Serie Gasto $Corrientes'!BV122*'Serie Gasto Constantes'!$AM$207</f>
        <v>23494066247.377571</v>
      </c>
      <c r="BW122" s="6">
        <f>+'Serie Gasto $Corrientes'!BW122*'Serie Gasto Constantes'!$AM$207</f>
        <v>23494066247.377571</v>
      </c>
      <c r="BX122" s="6">
        <f>+'Serie Gasto $Corrientes'!BX122*'Serie Gasto Constantes'!$AM$207</f>
        <v>22384458273.692799</v>
      </c>
      <c r="BY122" s="126">
        <f t="shared" si="201"/>
        <v>0.95277071401768831</v>
      </c>
      <c r="BZ122" s="6">
        <f>+'Serie Gasto $Corrientes'!BZ122*'Serie Gasto Constantes'!$AM$207</f>
        <v>21807971644.095654</v>
      </c>
      <c r="CA122" s="7">
        <f t="shared" si="145"/>
        <v>0.92823317234537372</v>
      </c>
      <c r="CB122" s="5">
        <f>+'Serie Gasto $Corrientes'!CB122*'Serie Gasto Constantes'!$AN$207</f>
        <v>24711663485.055744</v>
      </c>
      <c r="CC122" s="6">
        <f>+'Serie Gasto $Corrientes'!CC122*'Serie Gasto Constantes'!$AN$207</f>
        <v>24018979678.457336</v>
      </c>
      <c r="CD122" s="6">
        <f>+'Serie Gasto $Corrientes'!CD122*'Serie Gasto Constantes'!$AN$207</f>
        <v>21964766040.870449</v>
      </c>
      <c r="CE122" s="126">
        <f t="shared" si="202"/>
        <v>0.91447539965949032</v>
      </c>
      <c r="CF122" s="6">
        <f>+'Serie Gasto $Corrientes'!CF122*'Serie Gasto Constantes'!$AN$207</f>
        <v>21019734243.150009</v>
      </c>
      <c r="CG122" s="7">
        <f t="shared" si="97"/>
        <v>0.87513018973085877</v>
      </c>
      <c r="CH122" s="6">
        <f>+'Serie Gasto $Corrientes'!CH122*'Serie Gasto Constantes'!$AO$207</f>
        <v>22622210051.162659</v>
      </c>
      <c r="CI122" s="6">
        <f>+'Serie Gasto $Corrientes'!CI122*'Serie Gasto Constantes'!$AO$207</f>
        <v>22599103635.29335</v>
      </c>
      <c r="CJ122" s="6">
        <f>+'Serie Gasto $Corrientes'!CJ122*'Serie Gasto Constantes'!$AO$207</f>
        <v>21471036114.503513</v>
      </c>
      <c r="CK122" s="126">
        <f t="shared" si="215"/>
        <v>0.95008352813480101</v>
      </c>
      <c r="CL122" s="6">
        <f>+'Serie Gasto $Corrientes'!CL122*'Serie Gasto Constantes'!$AO$207</f>
        <v>20452358593.553902</v>
      </c>
      <c r="CM122" s="7">
        <f t="shared" si="98"/>
        <v>0.90500751373223287</v>
      </c>
      <c r="CN122" s="6">
        <f>+'Serie Gasto $Corrientes'!CN122*'Serie Gasto Constantes'!$AP$207</f>
        <v>19338741223.794712</v>
      </c>
      <c r="CO122" s="6">
        <f>+'Serie Gasto $Corrientes'!CO122*'Serie Gasto Constantes'!$AP$207</f>
        <v>19338741223.794712</v>
      </c>
      <c r="CP122" s="6">
        <f>+'Serie Gasto $Corrientes'!CP122*'Serie Gasto Constantes'!$AP$207</f>
        <v>18982267508.495773</v>
      </c>
      <c r="CQ122" s="126">
        <f t="shared" si="216"/>
        <v>0.98156686047071529</v>
      </c>
      <c r="CR122" s="6">
        <f>+'Serie Gasto $Corrientes'!CR122*'Serie Gasto Constantes'!$AP$207</f>
        <v>18127930286.504013</v>
      </c>
      <c r="CS122" s="7">
        <f t="shared" si="99"/>
        <v>0.93738936142333318</v>
      </c>
      <c r="CT122" s="6">
        <f>+'Serie Gasto $Corrientes'!DC122*'Serie Gasto Constantes'!$AQ$207</f>
        <v>19788745027.087772</v>
      </c>
      <c r="CU122" s="6">
        <f>+'Serie Gasto $Corrientes'!DD122*'Serie Gasto Constantes'!$AQ$207</f>
        <v>20637289324.726109</v>
      </c>
      <c r="CV122" s="6">
        <f>+'Serie Gasto $Corrientes'!DE122*'Serie Gasto Constantes'!$AQ$207</f>
        <v>20257198130.956318</v>
      </c>
      <c r="CW122" s="126">
        <f t="shared" si="214"/>
        <v>0.98158231016733422</v>
      </c>
      <c r="CX122" s="6">
        <f>+'Serie Gasto $Corrientes'!DG122*'Serie Gasto Constantes'!$AQ$207</f>
        <v>19685635266.745033</v>
      </c>
      <c r="CY122" s="7">
        <f t="shared" si="100"/>
        <v>0.95388667363204183</v>
      </c>
      <c r="CZ122" s="6">
        <f>+'Serie Gasto $Corrientes'!DL122*'Serie Gasto Constantes'!$AR$207</f>
        <v>22557879536.399998</v>
      </c>
      <c r="DA122" s="6">
        <f>+'Serie Gasto $Corrientes'!DM122*'Serie Gasto Constantes'!$AR$207</f>
        <v>22557879536.399998</v>
      </c>
      <c r="DB122" s="6">
        <f>+'Serie Gasto $Corrientes'!DN122*'Serie Gasto Constantes'!$AR$207</f>
        <v>1509187442.6771998</v>
      </c>
      <c r="DC122" s="126">
        <f t="shared" si="101"/>
        <v>6.6902894850641201E-2</v>
      </c>
      <c r="DD122" s="6">
        <f>+'Serie Gasto $Corrientes'!DP122*'Serie Gasto Constantes'!$AR$207</f>
        <v>1009713650.7587999</v>
      </c>
      <c r="DE122" s="7">
        <f t="shared" si="102"/>
        <v>4.4761017946278993E-2</v>
      </c>
      <c r="DF122" s="6">
        <f>+'Serie Gasto $Corrientes'!DR122*'Serie Gasto Constantes'!$AR$207</f>
        <v>22557879536.399998</v>
      </c>
      <c r="DG122" s="6">
        <f>+'Serie Gasto $Corrientes'!DS122*'Serie Gasto Constantes'!$AR$207</f>
        <v>22557879536.399998</v>
      </c>
      <c r="DH122" s="6">
        <f>+'Serie Gasto $Corrientes'!DT122*'Serie Gasto Constantes'!$AR$207</f>
        <v>2804391239.8631997</v>
      </c>
      <c r="DI122" s="126">
        <f t="shared" si="103"/>
        <v>0.12431980742418448</v>
      </c>
      <c r="DJ122" s="6">
        <f>+'Serie Gasto $Corrientes'!DV122*'Serie Gasto Constantes'!$AR$207</f>
        <v>1918805936.1899998</v>
      </c>
      <c r="DK122" s="7">
        <f t="shared" si="104"/>
        <v>8.5061449729517499E-2</v>
      </c>
      <c r="DL122" s="6">
        <f>+'Serie Gasto $Corrientes'!DX122*'Serie Gasto Constantes'!$AR$207</f>
        <v>22557879536.399998</v>
      </c>
      <c r="DM122" s="6">
        <f>+'Serie Gasto $Corrientes'!DY122*'Serie Gasto Constantes'!$AR$207</f>
        <v>22557879536.399998</v>
      </c>
      <c r="DN122" s="6">
        <f>+'Serie Gasto $Corrientes'!DZ122*'Serie Gasto Constantes'!$AR$207</f>
        <v>3708785948.1035995</v>
      </c>
      <c r="DO122" s="126">
        <f t="shared" si="105"/>
        <v>0.16441199369466458</v>
      </c>
      <c r="DP122" s="6">
        <f>+'Serie Gasto $Corrientes'!EB122*'Serie Gasto Constantes'!$AR$207</f>
        <v>2855817555.9419999</v>
      </c>
      <c r="DQ122" s="7">
        <f t="shared" si="106"/>
        <v>0.12659955698999883</v>
      </c>
      <c r="DR122" s="6">
        <f>+'Serie Gasto $Corrientes'!ED122*'Serie Gasto Constantes'!$AR$207</f>
        <v>22557879536.399998</v>
      </c>
      <c r="DS122" s="6">
        <f>+'Serie Gasto $Corrientes'!EE122*'Serie Gasto Constantes'!$AR$207</f>
        <v>22557879536.399998</v>
      </c>
      <c r="DT122" s="6">
        <f>+'Serie Gasto $Corrientes'!EF122*'Serie Gasto Constantes'!$AR$207</f>
        <v>5482097409.3443995</v>
      </c>
      <c r="DU122" s="126">
        <f t="shared" si="107"/>
        <v>0.243023614010277</v>
      </c>
      <c r="DV122" s="6">
        <f>+'Serie Gasto $Corrientes'!EH122*'Serie Gasto Constantes'!$AR$207</f>
        <v>4317319222.3511992</v>
      </c>
      <c r="DW122" s="7">
        <f t="shared" si="108"/>
        <v>0.19138852193020436</v>
      </c>
      <c r="DX122" s="6">
        <f>+'Serie Gasto $Corrientes'!EJ122*'Serie Gasto Constantes'!$AR$207</f>
        <v>22557879536.399998</v>
      </c>
      <c r="DY122" s="6">
        <f>+'Serie Gasto $Corrientes'!EK122*'Serie Gasto Constantes'!$AR$207</f>
        <v>22286167002.106796</v>
      </c>
      <c r="DZ122" s="6">
        <f>+'Serie Gasto $Corrientes'!EL122*'Serie Gasto Constantes'!$AR$207</f>
        <v>7575203944.2923994</v>
      </c>
      <c r="EA122" s="126">
        <f t="shared" si="109"/>
        <v>0.33990609258093984</v>
      </c>
      <c r="EB122" s="6">
        <f>+'Serie Gasto $Corrientes'!EN122*'Serie Gasto Constantes'!$AR$207</f>
        <v>5701383441.1871996</v>
      </c>
      <c r="EC122" s="7">
        <f t="shared" si="110"/>
        <v>0.25582611135635058</v>
      </c>
      <c r="ED122" s="6">
        <f>+'Serie Gasto $Corrientes'!EP122*'Serie Gasto Constantes'!$AR$207</f>
        <v>22557879536.399998</v>
      </c>
      <c r="EE122" s="6">
        <f>+'Serie Gasto $Corrientes'!EQ122*'Serie Gasto Constantes'!$AR$207</f>
        <v>22286167002.106796</v>
      </c>
      <c r="EF122" s="6">
        <f>+'Serie Gasto $Corrientes'!ER122*'Serie Gasto Constantes'!$AR$207</f>
        <v>9664615145.3747997</v>
      </c>
      <c r="EG122" s="126">
        <f t="shared" si="111"/>
        <v>0.43365981886706523</v>
      </c>
      <c r="EH122" s="6">
        <f>+'Serie Gasto $Corrientes'!ET122*'Serie Gasto Constantes'!$AR$207</f>
        <v>8024593977.4415989</v>
      </c>
      <c r="EI122" s="7">
        <f t="shared" si="112"/>
        <v>0.36007062033964854</v>
      </c>
      <c r="EJ122" s="6">
        <f>+'Serie Gasto $Corrientes'!EV122*'Serie Gasto Constantes'!$AR$207</f>
        <v>22557879536.399998</v>
      </c>
      <c r="EK122" s="6">
        <f>+'Serie Gasto $Corrientes'!EW122*'Serie Gasto Constantes'!$AR$207</f>
        <v>22286167002.106796</v>
      </c>
      <c r="EL122" s="6">
        <f>+'Serie Gasto $Corrientes'!EX122*'Serie Gasto Constantes'!$AR$207</f>
        <v>11030914209.556799</v>
      </c>
      <c r="EM122" s="126">
        <f t="shared" si="113"/>
        <v>0.4949668648051504</v>
      </c>
      <c r="EN122" s="6">
        <f>+'Serie Gasto $Corrientes'!EZ122*'Serie Gasto Constantes'!$AR$207</f>
        <v>9807143069.9267998</v>
      </c>
      <c r="EO122" s="7">
        <f t="shared" si="114"/>
        <v>0.44005517274458605</v>
      </c>
      <c r="EP122" s="6">
        <f>+'Serie Gasto $Corrientes'!FB122*'Serie Gasto Constantes'!$AR$207</f>
        <v>22557879536.399998</v>
      </c>
      <c r="EQ122" s="6">
        <f>+'Serie Gasto $Corrientes'!FC122*'Serie Gasto Constantes'!$AR$207</f>
        <v>22286167002.106796</v>
      </c>
      <c r="ER122" s="6">
        <f>+'Serie Gasto $Corrientes'!FD122*'Serie Gasto Constantes'!$AR$207</f>
        <v>13363381982.917198</v>
      </c>
      <c r="ES122" s="126">
        <f t="shared" si="115"/>
        <v>0.59962675419482891</v>
      </c>
      <c r="ET122" s="6">
        <f>+'Serie Gasto $Corrientes'!FF122*'Serie Gasto Constantes'!$AR$207</f>
        <v>11514074623.349998</v>
      </c>
      <c r="EU122" s="7">
        <f t="shared" si="116"/>
        <v>0.51664669937461782</v>
      </c>
      <c r="EV122" s="6">
        <f>+'Serie Gasto $Corrientes'!FH122*'Serie Gasto Constantes'!$AR$207</f>
        <v>22557879536.399998</v>
      </c>
      <c r="EW122" s="6">
        <f>+'Serie Gasto $Corrientes'!FI122*'Serie Gasto Constantes'!$AR$207</f>
        <v>22286167002.106796</v>
      </c>
      <c r="EX122" s="6">
        <f>+'Serie Gasto $Corrientes'!FJ122*'Serie Gasto Constantes'!$AR$207</f>
        <v>14921796724.489199</v>
      </c>
      <c r="EY122" s="126">
        <f t="shared" si="117"/>
        <v>0.66955420028390633</v>
      </c>
      <c r="EZ122" s="6">
        <f>+'Serie Gasto $Corrientes'!FL122*'Serie Gasto Constantes'!$AR$207</f>
        <v>13158865777.8396</v>
      </c>
      <c r="FA122" s="7">
        <f t="shared" si="118"/>
        <v>0.59044993141241564</v>
      </c>
      <c r="FB122" s="6">
        <f>+'Serie Gasto $Corrientes'!FQ122*'Serie Gasto Constantes'!$AR$207</f>
        <v>22557879536.399998</v>
      </c>
      <c r="FC122" s="6">
        <f>+'Serie Gasto $Corrientes'!FR122*'Serie Gasto Constantes'!$AR$207</f>
        <v>22286167002.106796</v>
      </c>
      <c r="FD122" s="6">
        <f>+'Serie Gasto $Corrientes'!FS122*'Serie Gasto Constantes'!$AR$207</f>
        <v>15946852401.979198</v>
      </c>
      <c r="FE122" s="126">
        <f t="shared" si="193"/>
        <v>0.71554935402178765</v>
      </c>
      <c r="FF122" s="6">
        <f>+'Serie Gasto $Corrientes'!FU122*'Serie Gasto Constantes'!$AR$207</f>
        <v>14572682929.537199</v>
      </c>
      <c r="FG122" s="7">
        <f t="shared" si="194"/>
        <v>0.65388915591270536</v>
      </c>
      <c r="FH122" s="6">
        <f>+'Serie Gasto $Corrientes'!FW122*'Serie Gasto Constantes'!$AR$207</f>
        <v>22557879536.399998</v>
      </c>
      <c r="FI122" s="6">
        <f>+'Serie Gasto $Corrientes'!FX122*'Serie Gasto Constantes'!$AR$207</f>
        <v>22286167002.106796</v>
      </c>
      <c r="FJ122" s="6">
        <f>+'Serie Gasto $Corrientes'!FY122*'Serie Gasto Constantes'!$AR$207</f>
        <v>17089690247.042398</v>
      </c>
      <c r="FK122" s="126">
        <f t="shared" si="166"/>
        <v>0.76682949766224251</v>
      </c>
      <c r="FL122" s="6">
        <f>+'Serie Gasto $Corrientes'!GA122*'Serie Gasto Constantes'!$AR$207</f>
        <v>15901987714.579199</v>
      </c>
      <c r="FM122" s="7">
        <f t="shared" si="167"/>
        <v>0.7135362358666667</v>
      </c>
      <c r="FN122" s="6">
        <f>+'Serie Gasto $Corrientes'!GC122*'Serie Gasto Constantes'!$AR$207</f>
        <v>22557879536.399998</v>
      </c>
      <c r="FO122" s="6">
        <f>+'Serie Gasto $Corrientes'!GD122*'Serie Gasto Constantes'!$AR$207</f>
        <v>22286167002.106796</v>
      </c>
      <c r="FP122" s="6">
        <f>+'Serie Gasto $Corrientes'!GE122*'Serie Gasto Constantes'!$AR$207</f>
        <v>21236025513.908398</v>
      </c>
      <c r="FQ122" s="126">
        <f t="shared" si="119"/>
        <v>0.95287922377593581</v>
      </c>
      <c r="FR122" s="6">
        <f>+'Serie Gasto $Corrientes'!GG122*'Serie Gasto Constantes'!$AR$207</f>
        <v>20428283881.059597</v>
      </c>
      <c r="FS122" s="7">
        <f t="shared" si="120"/>
        <v>0.91663514318673256</v>
      </c>
      <c r="FT122" s="6">
        <f>+'Serie Gasto $Corrientes'!GI122*'Serie Gasto Constantes'!$AS$207</f>
        <v>22599412000</v>
      </c>
      <c r="FU122" s="6">
        <f>+'Serie Gasto $Corrientes'!GJ122*'Serie Gasto Constantes'!$AS$207</f>
        <v>22599412000</v>
      </c>
      <c r="FV122" s="6">
        <f>+'Serie Gasto $Corrientes'!GK122*'Serie Gasto Constantes'!$AS$207</f>
        <v>786124487</v>
      </c>
      <c r="FW122" s="126">
        <f t="shared" si="121"/>
        <v>3.4785174366483519E-2</v>
      </c>
      <c r="FX122" s="6">
        <f>+'Serie Gasto $Corrientes'!GM122*'Serie Gasto Constantes'!$AS$207</f>
        <v>710182445</v>
      </c>
      <c r="FY122" s="7">
        <f t="shared" si="122"/>
        <v>3.1424819592651351E-2</v>
      </c>
      <c r="FZ122" s="6">
        <f>+'Serie Gasto $Corrientes'!GO122*'Serie Gasto Constantes'!$AS$207</f>
        <v>22599412000</v>
      </c>
      <c r="GA122" s="6">
        <f>+'Serie Gasto $Corrientes'!GP122*'Serie Gasto Constantes'!$AS$207</f>
        <v>22599412000</v>
      </c>
      <c r="GB122" s="6">
        <f>+'Serie Gasto $Corrientes'!GQ122*'Serie Gasto Constantes'!$AS$207</f>
        <v>2603717829</v>
      </c>
      <c r="GC122" s="126">
        <f t="shared" si="123"/>
        <v>0.11521175104024831</v>
      </c>
      <c r="GD122" s="6">
        <f>+'Serie Gasto $Corrientes'!GS122*'Serie Gasto Constantes'!$AS$207</f>
        <v>1662894612</v>
      </c>
      <c r="GE122" s="7">
        <f t="shared" si="124"/>
        <v>7.3581322027316459E-2</v>
      </c>
      <c r="GF122" s="6">
        <f>+'Serie Gasto $Corrientes'!GU122*'Serie Gasto Constantes'!$AS$207</f>
        <v>22599412000</v>
      </c>
      <c r="GG122" s="6">
        <f>+'Serie Gasto $Corrientes'!GV122*'Serie Gasto Constantes'!$AS$207</f>
        <v>22599412000</v>
      </c>
      <c r="GH122" s="6">
        <f>+'Serie Gasto $Corrientes'!GW122*'Serie Gasto Constantes'!$AS$207</f>
        <v>4075290382</v>
      </c>
      <c r="GI122" s="126">
        <f t="shared" si="125"/>
        <v>0.18032727497511883</v>
      </c>
      <c r="GJ122" s="6">
        <f>+'Serie Gasto $Corrientes'!GY122*'Serie Gasto Constantes'!$AS$207</f>
        <v>2671613660</v>
      </c>
      <c r="GK122" s="7">
        <f t="shared" si="126"/>
        <v>0.11821606951543695</v>
      </c>
      <c r="GL122" s="6">
        <f>+'Serie Gasto $Corrientes'!HA122*'Serie Gasto Constantes'!$AS$207</f>
        <v>22599412000</v>
      </c>
      <c r="GM122" s="6">
        <f>+'Serie Gasto $Corrientes'!HB122*'Serie Gasto Constantes'!$AS$207</f>
        <v>22599412000</v>
      </c>
      <c r="GN122" s="6">
        <f>+'Serie Gasto $Corrientes'!HC122*'Serie Gasto Constantes'!$AS$207</f>
        <v>5701343726</v>
      </c>
      <c r="GO122" s="126">
        <f t="shared" si="127"/>
        <v>0.25227840998695011</v>
      </c>
      <c r="GP122" s="6">
        <f>+'Serie Gasto $Corrientes'!HE122*'Serie Gasto Constantes'!$AS$207</f>
        <v>3845697133</v>
      </c>
      <c r="GQ122" s="7">
        <f t="shared" si="128"/>
        <v>0.17016801733602627</v>
      </c>
      <c r="GR122" s="6">
        <f>+'Serie Gasto $Corrientes'!HG122*'Serie Gasto Constantes'!$AS$207</f>
        <v>22599412000</v>
      </c>
      <c r="GS122" s="6">
        <f>+'Serie Gasto $Corrientes'!HH122*'Serie Gasto Constantes'!$AS$207</f>
        <v>22599412000</v>
      </c>
      <c r="GT122" s="6">
        <f>+'Serie Gasto $Corrientes'!HI122*'Serie Gasto Constantes'!$AS$207</f>
        <v>7162660060</v>
      </c>
      <c r="GU122" s="126">
        <f t="shared" si="129"/>
        <v>0.31694010711429127</v>
      </c>
      <c r="GV122" s="6">
        <f>+'Serie Gasto $Corrientes'!HK122*'Serie Gasto Constantes'!$AS$207</f>
        <v>5366051740</v>
      </c>
      <c r="GW122" s="7">
        <f t="shared" si="130"/>
        <v>0.2374420953961103</v>
      </c>
      <c r="GX122" s="6">
        <f>+'Serie Gasto $Corrientes'!HM122*'Serie Gasto Constantes'!$AS$207</f>
        <v>22599412000</v>
      </c>
      <c r="GY122" s="6">
        <f>+'Serie Gasto $Corrientes'!HN122*'Serie Gasto Constantes'!$AS$207</f>
        <v>22599412000</v>
      </c>
      <c r="GZ122" s="6">
        <f>+'Serie Gasto $Corrientes'!HO122*'Serie Gasto Constantes'!$AS$207</f>
        <v>9724614912</v>
      </c>
      <c r="HA122" s="126">
        <f t="shared" si="131"/>
        <v>0.4303038907383962</v>
      </c>
      <c r="HB122" s="6">
        <f>+'Serie Gasto $Corrientes'!HQ122*'Serie Gasto Constantes'!$AS$207</f>
        <v>7611494182</v>
      </c>
      <c r="HC122" s="7">
        <f t="shared" si="132"/>
        <v>0.33680054073973253</v>
      </c>
    </row>
    <row r="123" spans="1:211" x14ac:dyDescent="0.35">
      <c r="A123" s="28" t="s">
        <v>185</v>
      </c>
      <c r="B123" s="5"/>
      <c r="C123" s="6"/>
      <c r="D123" s="7"/>
      <c r="E123" s="5"/>
      <c r="F123" s="6"/>
      <c r="G123" s="7"/>
      <c r="H123" s="5"/>
      <c r="I123" s="6"/>
      <c r="J123" s="7"/>
      <c r="K123" s="5"/>
      <c r="L123" s="6"/>
      <c r="M123" s="7"/>
      <c r="N123" s="5"/>
      <c r="O123" s="6"/>
      <c r="P123" s="7"/>
      <c r="Q123" s="5">
        <f>+'Serie Gasto $Corrientes'!Q123*'Serie Gasto Constantes'!$AA$207</f>
        <v>49653975907.107094</v>
      </c>
      <c r="R123" s="6">
        <f>+'Serie Gasto $Corrientes'!R123*'Serie Gasto Constantes'!$AA$207</f>
        <v>49388062646.027115</v>
      </c>
      <c r="S123" s="7">
        <f t="shared" si="133"/>
        <v>0.99464467333738893</v>
      </c>
      <c r="T123" s="5">
        <f>+'Serie Gasto $Corrientes'!T123*'Serie Gasto Constantes'!$AB$207</f>
        <v>49844720374.98774</v>
      </c>
      <c r="U123" s="6">
        <f>+'Serie Gasto $Corrientes'!U123*'Serie Gasto Constantes'!$AB$207</f>
        <v>49452414319.755257</v>
      </c>
      <c r="V123" s="7">
        <f t="shared" si="134"/>
        <v>0.99212943613122673</v>
      </c>
      <c r="W123" s="5">
        <f>+'Serie Gasto $Corrientes'!W123*'Serie Gasto Constantes'!$AC$207</f>
        <v>60324401901.370781</v>
      </c>
      <c r="X123" s="6">
        <f>+'Serie Gasto $Corrientes'!X123*'Serie Gasto Constantes'!$AC$207</f>
        <v>60035315485.420532</v>
      </c>
      <c r="Y123" s="7">
        <f t="shared" si="135"/>
        <v>0.99520780303097078</v>
      </c>
      <c r="Z123" s="5">
        <f>+'Serie Gasto $Corrientes'!Z123*'Serie Gasto Constantes'!$AD$207</f>
        <v>51920725091.681412</v>
      </c>
      <c r="AA123" s="6">
        <f>+'Serie Gasto $Corrientes'!AA123*'Serie Gasto Constantes'!$AD$207</f>
        <v>49909203915.639702</v>
      </c>
      <c r="AB123" s="7">
        <f t="shared" si="136"/>
        <v>0.96125783735705206</v>
      </c>
      <c r="AC123" s="5">
        <f>+'Serie Gasto $Corrientes'!AC123*'Serie Gasto Constantes'!$AE$207</f>
        <v>44906389881.267845</v>
      </c>
      <c r="AD123" s="6">
        <f>+'Serie Gasto $Corrientes'!AD123*'Serie Gasto Constantes'!$AE$207</f>
        <v>40577581381.247025</v>
      </c>
      <c r="AE123" s="7">
        <f t="shared" si="137"/>
        <v>0.90360372963700364</v>
      </c>
      <c r="AF123" s="5">
        <f>+'Serie Gasto $Corrientes'!AF123*'Serie Gasto Constantes'!$AF$207</f>
        <v>39992277220.858429</v>
      </c>
      <c r="AG123" s="6">
        <f>+'Serie Gasto $Corrientes'!AG123*'Serie Gasto Constantes'!$AF$207</f>
        <v>40579997968.535965</v>
      </c>
      <c r="AH123" s="6">
        <f>+'Serie Gasto $Corrientes'!AH123*'Serie Gasto Constantes'!$AF$207</f>
        <v>39984210530.39801</v>
      </c>
      <c r="AI123" s="126">
        <f t="shared" si="190"/>
        <v>0.98531819940947496</v>
      </c>
      <c r="AJ123" s="6">
        <f>+'Serie Gasto $Corrientes'!AJ123*'Serie Gasto Constantes'!$AF$207</f>
        <v>32501350608.81078</v>
      </c>
      <c r="AK123" s="7">
        <f t="shared" si="138"/>
        <v>0.80092045923735555</v>
      </c>
      <c r="AL123" s="5">
        <f>+'Serie Gasto $Corrientes'!AL123*'Serie Gasto Constantes'!$AG$207</f>
        <v>25830030227.450977</v>
      </c>
      <c r="AM123" s="6">
        <f>+'Serie Gasto $Corrientes'!AM123*'Serie Gasto Constantes'!$AG$207</f>
        <v>23680656837.777912</v>
      </c>
      <c r="AN123" s="6">
        <f>+'Serie Gasto $Corrientes'!AN123*'Serie Gasto Constantes'!$AG$207</f>
        <v>15594920620.685898</v>
      </c>
      <c r="AO123" s="126">
        <f t="shared" si="195"/>
        <v>0.65855101602617772</v>
      </c>
      <c r="AP123" s="6">
        <f>+'Serie Gasto $Corrientes'!AP123*'Serie Gasto Constantes'!$AG$207</f>
        <v>12252844311.935528</v>
      </c>
      <c r="AQ123" s="7">
        <f t="shared" si="139"/>
        <v>0.51741995147653519</v>
      </c>
      <c r="AR123" s="5">
        <f>+'Serie Gasto $Corrientes'!AR123*'Serie Gasto Constantes'!$AH$207</f>
        <v>33969063368.497635</v>
      </c>
      <c r="AS123" s="6">
        <f>+'Serie Gasto $Corrientes'!AS123*'Serie Gasto Constantes'!$AH$207</f>
        <v>33969063368.497635</v>
      </c>
      <c r="AT123" s="6">
        <f>+'Serie Gasto $Corrientes'!AT123*'Serie Gasto Constantes'!$AH$207</f>
        <v>33852674360.60146</v>
      </c>
      <c r="AU123" s="126">
        <f t="shared" si="196"/>
        <v>0.99657367627027027</v>
      </c>
      <c r="AV123" s="6">
        <f>+'Serie Gasto $Corrientes'!AV123*'Serie Gasto Constantes'!$AH$207</f>
        <v>20347963183.731945</v>
      </c>
      <c r="AW123" s="7">
        <f t="shared" si="140"/>
        <v>0.59901454929729736</v>
      </c>
      <c r="AX123" s="5">
        <f>+'Serie Gasto $Corrientes'!AX123*'Serie Gasto Constantes'!$AI$207</f>
        <v>14964682661.547394</v>
      </c>
      <c r="AY123" s="6">
        <f>+'Serie Gasto $Corrientes'!AY123*'Serie Gasto Constantes'!$AI$207</f>
        <v>14964682661.547394</v>
      </c>
      <c r="AZ123" s="6">
        <f>+'Serie Gasto $Corrientes'!AZ123*'Serie Gasto Constantes'!$AI$207</f>
        <v>14953476069.824316</v>
      </c>
      <c r="BA123" s="126">
        <f t="shared" si="197"/>
        <v>0.9992511306803803</v>
      </c>
      <c r="BB123" s="6">
        <f>+'Serie Gasto $Corrientes'!BB123*'Serie Gasto Constantes'!$AI$207</f>
        <v>13946623359.393068</v>
      </c>
      <c r="BC123" s="7">
        <f t="shared" si="141"/>
        <v>0.93196920207534462</v>
      </c>
      <c r="BD123" s="5">
        <f>+'Serie Gasto $Corrientes'!BD123*'Serie Gasto Constantes'!$AJ$207</f>
        <v>25096062251.702286</v>
      </c>
      <c r="BE123" s="6">
        <f>+'Serie Gasto $Corrientes'!BE123*'Serie Gasto Constantes'!$AJ$207</f>
        <v>25096062251.702286</v>
      </c>
      <c r="BF123" s="6">
        <f>+'Serie Gasto $Corrientes'!BF123*'Serie Gasto Constantes'!$AJ$207</f>
        <v>24835077844.602928</v>
      </c>
      <c r="BG123" s="126">
        <f t="shared" si="198"/>
        <v>0.9896005833711361</v>
      </c>
      <c r="BH123" s="6">
        <f>+'Serie Gasto $Corrientes'!BH123*'Serie Gasto Constantes'!$AJ$207</f>
        <v>19317631650.544159</v>
      </c>
      <c r="BI123" s="7">
        <f t="shared" si="142"/>
        <v>0.76974751882574044</v>
      </c>
      <c r="BJ123" s="5">
        <f>+'Serie Gasto $Corrientes'!BJ123*'Serie Gasto Constantes'!$AK$207</f>
        <v>24852780686.597111</v>
      </c>
      <c r="BK123" s="6">
        <f>+'Serie Gasto $Corrientes'!BK123*'Serie Gasto Constantes'!$AK$207</f>
        <v>25009021479.00322</v>
      </c>
      <c r="BL123" s="6">
        <f>+'Serie Gasto $Corrientes'!BL123*'Serie Gasto Constantes'!$AK$207</f>
        <v>24999252645.325844</v>
      </c>
      <c r="BM123" s="126">
        <f t="shared" si="199"/>
        <v>0.99960938760896434</v>
      </c>
      <c r="BN123" s="6">
        <f>+'Serie Gasto $Corrientes'!BN123*'Serie Gasto Constantes'!$AK$207</f>
        <v>23086278641.788296</v>
      </c>
      <c r="BO123" s="7">
        <f t="shared" si="143"/>
        <v>0.92311803007449944</v>
      </c>
      <c r="BP123" s="5">
        <f>+'Serie Gasto $Corrientes'!BP123*'Serie Gasto Constantes'!$AL$207</f>
        <v>32646324671.26368</v>
      </c>
      <c r="BQ123" s="6">
        <f>+'Serie Gasto $Corrientes'!BQ123*'Serie Gasto Constantes'!$AL$207</f>
        <v>32646324671.26368</v>
      </c>
      <c r="BR123" s="6">
        <f>+'Serie Gasto $Corrientes'!BR123*'Serie Gasto Constantes'!$AL$207</f>
        <v>32569509341.544724</v>
      </c>
      <c r="BS123" s="126">
        <f t="shared" si="200"/>
        <v>0.99764704509642488</v>
      </c>
      <c r="BT123" s="6">
        <f>+'Serie Gasto $Corrientes'!BT123*'Serie Gasto Constantes'!$AL$207</f>
        <v>29139392030.194016</v>
      </c>
      <c r="BU123" s="7">
        <f t="shared" si="144"/>
        <v>0.89257802596821634</v>
      </c>
      <c r="BV123" s="5">
        <f>+'Serie Gasto $Corrientes'!BV123*'Serie Gasto Constantes'!$AM$207</f>
        <v>31984673797.944969</v>
      </c>
      <c r="BW123" s="6">
        <f>+'Serie Gasto $Corrientes'!BW123*'Serie Gasto Constantes'!$AM$207</f>
        <v>31984673797.944969</v>
      </c>
      <c r="BX123" s="6">
        <f>+'Serie Gasto $Corrientes'!BX123*'Serie Gasto Constantes'!$AM$207</f>
        <v>31930334956.199955</v>
      </c>
      <c r="BY123" s="126">
        <f t="shared" si="201"/>
        <v>0.99830109751663298</v>
      </c>
      <c r="BZ123" s="6">
        <f>+'Serie Gasto $Corrientes'!BZ123*'Serie Gasto Constantes'!$AM$207</f>
        <v>29967493639.306057</v>
      </c>
      <c r="CA123" s="7">
        <f t="shared" si="145"/>
        <v>0.93693291445202997</v>
      </c>
      <c r="CB123" s="5">
        <f>+'Serie Gasto $Corrientes'!CB123*'Serie Gasto Constantes'!$AN$207</f>
        <v>31846002342.828667</v>
      </c>
      <c r="CC123" s="6">
        <f>+'Serie Gasto $Corrientes'!CC123*'Serie Gasto Constantes'!$AN$207</f>
        <v>30703253513.704662</v>
      </c>
      <c r="CD123" s="6">
        <f>+'Serie Gasto $Corrientes'!CD123*'Serie Gasto Constantes'!$AN$207</f>
        <v>29954479655.247742</v>
      </c>
      <c r="CE123" s="126">
        <f t="shared" si="202"/>
        <v>0.97561255656105961</v>
      </c>
      <c r="CF123" s="6">
        <f>+'Serie Gasto $Corrientes'!CF123*'Serie Gasto Constantes'!$AN$207</f>
        <v>24367687689.146893</v>
      </c>
      <c r="CG123" s="7">
        <f t="shared" si="97"/>
        <v>0.79365164601432758</v>
      </c>
      <c r="CH123" s="6">
        <f>+'Serie Gasto $Corrientes'!CH123*'Serie Gasto Constantes'!$AO$207</f>
        <v>29445729023.103851</v>
      </c>
      <c r="CI123" s="6">
        <f>+'Serie Gasto $Corrientes'!CI123*'Serie Gasto Constantes'!$AO$207</f>
        <v>31090930594.92144</v>
      </c>
      <c r="CJ123" s="6">
        <f>+'Serie Gasto $Corrientes'!CJ123*'Serie Gasto Constantes'!$AO$207</f>
        <v>30782337474.984421</v>
      </c>
      <c r="CK123" s="126">
        <f t="shared" si="215"/>
        <v>0.99007449715939266</v>
      </c>
      <c r="CL123" s="6">
        <f>+'Serie Gasto $Corrientes'!CL123*'Serie Gasto Constantes'!$AO$207</f>
        <v>25994201699.139404</v>
      </c>
      <c r="CM123" s="7">
        <f t="shared" si="98"/>
        <v>0.83607023661702284</v>
      </c>
      <c r="CN123" s="6">
        <f>+'Serie Gasto $Corrientes'!CN123*'Serie Gasto Constantes'!$AP$207</f>
        <v>28272736438.014565</v>
      </c>
      <c r="CO123" s="6">
        <f>+'Serie Gasto $Corrientes'!CO123*'Serie Gasto Constantes'!$AP$207</f>
        <v>31798552677.778561</v>
      </c>
      <c r="CP123" s="6">
        <f>+'Serie Gasto $Corrientes'!CP123*'Serie Gasto Constantes'!$AP$207</f>
        <v>30818184233.51936</v>
      </c>
      <c r="CQ123" s="126">
        <f t="shared" si="216"/>
        <v>0.96916940043801736</v>
      </c>
      <c r="CR123" s="6">
        <f>+'Serie Gasto $Corrientes'!CR123*'Serie Gasto Constantes'!$AP$207</f>
        <v>25588280261.622932</v>
      </c>
      <c r="CS123" s="7">
        <f t="shared" si="99"/>
        <v>0.80469952582164261</v>
      </c>
      <c r="CT123" s="6">
        <f>+'Serie Gasto $Corrientes'!DC123*'Serie Gasto Constantes'!$AQ$207</f>
        <v>18870925344.593899</v>
      </c>
      <c r="CU123" s="6">
        <f>+'Serie Gasto $Corrientes'!DD123*'Serie Gasto Constantes'!$AQ$207</f>
        <v>23036860489.402828</v>
      </c>
      <c r="CV123" s="6">
        <f>+'Serie Gasto $Corrientes'!DE123*'Serie Gasto Constantes'!$AQ$207</f>
        <v>22563136338.447643</v>
      </c>
      <c r="CW123" s="126">
        <f t="shared" si="214"/>
        <v>0.97943625386049882</v>
      </c>
      <c r="CX123" s="6">
        <f>+'Serie Gasto $Corrientes'!DG123*'Serie Gasto Constantes'!$AQ$207</f>
        <v>18734545394.561661</v>
      </c>
      <c r="CY123" s="7">
        <f t="shared" si="100"/>
        <v>0.81324212573061883</v>
      </c>
      <c r="CZ123" s="6">
        <f>+'Serie Gasto $Corrientes'!DL123*'Serie Gasto Constantes'!$AR$207</f>
        <v>19419310123.199997</v>
      </c>
      <c r="DA123" s="6">
        <f>+'Serie Gasto $Corrientes'!DM123*'Serie Gasto Constantes'!$AR$207</f>
        <v>19419310123.199997</v>
      </c>
      <c r="DB123" s="6">
        <f>+'Serie Gasto $Corrientes'!DN123*'Serie Gasto Constantes'!$AR$207</f>
        <v>394113563.99999994</v>
      </c>
      <c r="DC123" s="126">
        <f t="shared" si="101"/>
        <v>2.029493125655157E-2</v>
      </c>
      <c r="DD123" s="6">
        <f>+'Serie Gasto $Corrientes'!DP123*'Serie Gasto Constantes'!$AR$207</f>
        <v>0</v>
      </c>
      <c r="DE123" s="7">
        <f t="shared" si="102"/>
        <v>0</v>
      </c>
      <c r="DF123" s="6">
        <f>+'Serie Gasto $Corrientes'!DR123*'Serie Gasto Constantes'!$AR$207</f>
        <v>19419310123.199997</v>
      </c>
      <c r="DG123" s="6">
        <f>+'Serie Gasto $Corrientes'!DS123*'Serie Gasto Constantes'!$AR$207</f>
        <v>19419310123.199997</v>
      </c>
      <c r="DH123" s="6">
        <f>+'Serie Gasto $Corrientes'!DT123*'Serie Gasto Constantes'!$AR$207</f>
        <v>1175098885.8335998</v>
      </c>
      <c r="DI123" s="126">
        <f t="shared" si="103"/>
        <v>6.0511875982129995E-2</v>
      </c>
      <c r="DJ123" s="6">
        <f>+'Serie Gasto $Corrientes'!DV123*'Serie Gasto Constantes'!$AR$207</f>
        <v>1870907.9999999998</v>
      </c>
      <c r="DK123" s="7">
        <f t="shared" si="104"/>
        <v>9.6342660379312357E-5</v>
      </c>
      <c r="DL123" s="6">
        <f>+'Serie Gasto $Corrientes'!DX123*'Serie Gasto Constantes'!$AR$207</f>
        <v>19419310123.199997</v>
      </c>
      <c r="DM123" s="6">
        <f>+'Serie Gasto $Corrientes'!DY123*'Serie Gasto Constantes'!$AR$207</f>
        <v>19419310123.199997</v>
      </c>
      <c r="DN123" s="6">
        <f>+'Serie Gasto $Corrientes'!DZ123*'Serie Gasto Constantes'!$AR$207</f>
        <v>2056195065.9587998</v>
      </c>
      <c r="DO123" s="126">
        <f t="shared" si="105"/>
        <v>0.10588404288895363</v>
      </c>
      <c r="DP123" s="6">
        <f>+'Serie Gasto $Corrientes'!EB123*'Serie Gasto Constantes'!$AR$207</f>
        <v>133977046.14839999</v>
      </c>
      <c r="DQ123" s="7">
        <f t="shared" si="106"/>
        <v>6.899166103142838E-3</v>
      </c>
      <c r="DR123" s="6">
        <f>+'Serie Gasto $Corrientes'!ED123*'Serie Gasto Constantes'!$AR$207</f>
        <v>19419310123.199997</v>
      </c>
      <c r="DS123" s="6">
        <f>+'Serie Gasto $Corrientes'!EE123*'Serie Gasto Constantes'!$AR$207</f>
        <v>19419310123.199997</v>
      </c>
      <c r="DT123" s="6">
        <f>+'Serie Gasto $Corrientes'!EF123*'Serie Gasto Constantes'!$AR$207</f>
        <v>3054808917.4355998</v>
      </c>
      <c r="DU123" s="126">
        <f t="shared" si="107"/>
        <v>0.15730779816869289</v>
      </c>
      <c r="DV123" s="6">
        <f>+'Serie Gasto $Corrientes'!EH123*'Serie Gasto Constantes'!$AR$207</f>
        <v>507800663.05799997</v>
      </c>
      <c r="DW123" s="7">
        <f t="shared" si="108"/>
        <v>2.6149263791371103E-2</v>
      </c>
      <c r="DX123" s="6">
        <f>+'Serie Gasto $Corrientes'!EJ123*'Serie Gasto Constantes'!$AR$207</f>
        <v>19419310123.199997</v>
      </c>
      <c r="DY123" s="6">
        <f>+'Serie Gasto $Corrientes'!EK123*'Serie Gasto Constantes'!$AR$207</f>
        <v>19419310123.199997</v>
      </c>
      <c r="DZ123" s="6">
        <f>+'Serie Gasto $Corrientes'!EL123*'Serie Gasto Constantes'!$AR$207</f>
        <v>6176031179.6819992</v>
      </c>
      <c r="EA123" s="126">
        <f t="shared" si="109"/>
        <v>0.31803556050652776</v>
      </c>
      <c r="EB123" s="6">
        <f>+'Serie Gasto $Corrientes'!EN123*'Serie Gasto Constantes'!$AR$207</f>
        <v>1156974779.1887999</v>
      </c>
      <c r="EC123" s="7">
        <f t="shared" si="110"/>
        <v>5.9578572660342714E-2</v>
      </c>
      <c r="ED123" s="6">
        <f>+'Serie Gasto $Corrientes'!EP123*'Serie Gasto Constantes'!$AR$207</f>
        <v>19419310123.199997</v>
      </c>
      <c r="EE123" s="6">
        <f>+'Serie Gasto $Corrientes'!EQ123*'Serie Gasto Constantes'!$AR$207</f>
        <v>19419310123.199997</v>
      </c>
      <c r="EF123" s="6">
        <f>+'Serie Gasto $Corrientes'!ER123*'Serie Gasto Constantes'!$AR$207</f>
        <v>6176031179.6819992</v>
      </c>
      <c r="EG123" s="126">
        <f t="shared" si="111"/>
        <v>0.31803556050652776</v>
      </c>
      <c r="EH123" s="6">
        <f>+'Serie Gasto $Corrientes'!ET123*'Serie Gasto Constantes'!$AR$207</f>
        <v>2345102425.8479996</v>
      </c>
      <c r="EI123" s="7">
        <f t="shared" si="112"/>
        <v>0.12076136644248429</v>
      </c>
      <c r="EJ123" s="6">
        <f>+'Serie Gasto $Corrientes'!EV123*'Serie Gasto Constantes'!$AR$207</f>
        <v>19419310123.199997</v>
      </c>
      <c r="EK123" s="6">
        <f>+'Serie Gasto $Corrientes'!EW123*'Serie Gasto Constantes'!$AR$207</f>
        <v>19419310123.199997</v>
      </c>
      <c r="EL123" s="6">
        <f>+'Serie Gasto $Corrientes'!EX123*'Serie Gasto Constantes'!$AR$207</f>
        <v>6150981219.3335991</v>
      </c>
      <c r="EM123" s="126">
        <f t="shared" si="113"/>
        <v>0.31674560941199975</v>
      </c>
      <c r="EN123" s="6">
        <f>+'Serie Gasto $Corrientes'!EZ123*'Serie Gasto Constantes'!$AR$207</f>
        <v>3768167806.0727997</v>
      </c>
      <c r="EO123" s="7">
        <f t="shared" si="114"/>
        <v>0.19404231057472113</v>
      </c>
      <c r="EP123" s="6">
        <f>+'Serie Gasto $Corrientes'!FB123*'Serie Gasto Constantes'!$AR$207</f>
        <v>19419310123.199997</v>
      </c>
      <c r="EQ123" s="6">
        <f>+'Serie Gasto $Corrientes'!FC123*'Serie Gasto Constantes'!$AR$207</f>
        <v>19419310123.199997</v>
      </c>
      <c r="ER123" s="6">
        <f>+'Serie Gasto $Corrientes'!FD123*'Serie Gasto Constantes'!$AR$207</f>
        <v>9746571779.5835991</v>
      </c>
      <c r="ES123" s="126">
        <f t="shared" si="115"/>
        <v>0.50190103138316411</v>
      </c>
      <c r="ET123" s="6">
        <f>+'Serie Gasto $Corrientes'!FF123*'Serie Gasto Constantes'!$AR$207</f>
        <v>4951646721.9179993</v>
      </c>
      <c r="EU123" s="7">
        <f t="shared" si="116"/>
        <v>0.25498571733515557</v>
      </c>
      <c r="EV123" s="6">
        <f>+'Serie Gasto $Corrientes'!FH123*'Serie Gasto Constantes'!$AR$207</f>
        <v>19419310123.199997</v>
      </c>
      <c r="EW123" s="6">
        <f>+'Serie Gasto $Corrientes'!FI123*'Serie Gasto Constantes'!$AR$207</f>
        <v>18566985229.322399</v>
      </c>
      <c r="EX123" s="6">
        <f>+'Serie Gasto $Corrientes'!FJ123*'Serie Gasto Constantes'!$AR$207</f>
        <v>12539672892.3804</v>
      </c>
      <c r="EY123" s="126">
        <f t="shared" si="117"/>
        <v>0.67537474379937523</v>
      </c>
      <c r="EZ123" s="6">
        <f>+'Serie Gasto $Corrientes'!FL123*'Serie Gasto Constantes'!$AR$207</f>
        <v>5817611271.9815998</v>
      </c>
      <c r="FA123" s="7">
        <f t="shared" si="118"/>
        <v>0.31333095815652312</v>
      </c>
      <c r="FB123" s="6">
        <f>+'Serie Gasto $Corrientes'!FQ123*'Serie Gasto Constantes'!$AR$207</f>
        <v>19419310123.199997</v>
      </c>
      <c r="FC123" s="6">
        <f>+'Serie Gasto $Corrientes'!FR123*'Serie Gasto Constantes'!$AR$207</f>
        <v>18566985229.322399</v>
      </c>
      <c r="FD123" s="6">
        <f>+'Serie Gasto $Corrientes'!FS123*'Serie Gasto Constantes'!$AR$207</f>
        <v>14977880588.689199</v>
      </c>
      <c r="FE123" s="126">
        <f t="shared" si="193"/>
        <v>0.80669426962407387</v>
      </c>
      <c r="FF123" s="6">
        <f>+'Serie Gasto $Corrientes'!FU123*'Serie Gasto Constantes'!$AR$207</f>
        <v>7314377436.6155996</v>
      </c>
      <c r="FG123" s="7">
        <f t="shared" si="194"/>
        <v>0.39394534687646421</v>
      </c>
      <c r="FH123" s="6">
        <f>+'Serie Gasto $Corrientes'!FW123*'Serie Gasto Constantes'!$AR$207</f>
        <v>19419310123.199997</v>
      </c>
      <c r="FI123" s="6">
        <f>+'Serie Gasto $Corrientes'!FX123*'Serie Gasto Constantes'!$AR$207</f>
        <v>18566985229.322399</v>
      </c>
      <c r="FJ123" s="6">
        <f>+'Serie Gasto $Corrientes'!FY123*'Serie Gasto Constantes'!$AR$207</f>
        <v>15499907821.179598</v>
      </c>
      <c r="FK123" s="126">
        <f t="shared" si="166"/>
        <v>0.83481015521577306</v>
      </c>
      <c r="FL123" s="6">
        <f>+'Serie Gasto $Corrientes'!GA123*'Serie Gasto Constantes'!$AR$207</f>
        <v>9752182129.9343987</v>
      </c>
      <c r="FM123" s="7">
        <f t="shared" si="167"/>
        <v>0.52524316734700738</v>
      </c>
      <c r="FN123" s="6">
        <f>+'Serie Gasto $Corrientes'!GC123*'Serie Gasto Constantes'!$AR$207</f>
        <v>19419310123.199997</v>
      </c>
      <c r="FO123" s="6">
        <f>+'Serie Gasto $Corrientes'!GD123*'Serie Gasto Constantes'!$AR$207</f>
        <v>18566985229.322399</v>
      </c>
      <c r="FP123" s="6">
        <f>+'Serie Gasto $Corrientes'!GE123*'Serie Gasto Constantes'!$AR$207</f>
        <v>18044648829.807598</v>
      </c>
      <c r="FQ123" s="126">
        <f t="shared" si="119"/>
        <v>0.97186746296916915</v>
      </c>
      <c r="FR123" s="6">
        <f>+'Serie Gasto $Corrientes'!GG123*'Serie Gasto Constantes'!$AR$207</f>
        <v>14991980941.859999</v>
      </c>
      <c r="FS123" s="7">
        <f t="shared" si="120"/>
        <v>0.80745370110940351</v>
      </c>
      <c r="FT123" s="6">
        <f>+'Serie Gasto $Corrientes'!GI123*'Serie Gasto Constantes'!$AS$207</f>
        <v>25977663000</v>
      </c>
      <c r="FU123" s="6">
        <f>+'Serie Gasto $Corrientes'!GJ123*'Serie Gasto Constantes'!$AS$207</f>
        <v>25977663000</v>
      </c>
      <c r="FV123" s="6">
        <f>+'Serie Gasto $Corrientes'!GK123*'Serie Gasto Constantes'!$AS$207</f>
        <v>0</v>
      </c>
      <c r="FW123" s="126">
        <f t="shared" si="121"/>
        <v>0</v>
      </c>
      <c r="FX123" s="6">
        <f>+'Serie Gasto $Corrientes'!GM123*'Serie Gasto Constantes'!$AS$207</f>
        <v>0</v>
      </c>
      <c r="FY123" s="7">
        <f t="shared" si="122"/>
        <v>0</v>
      </c>
      <c r="FZ123" s="6">
        <f>+'Serie Gasto $Corrientes'!GO123*'Serie Gasto Constantes'!$AS$207</f>
        <v>25977663000</v>
      </c>
      <c r="GA123" s="6">
        <f>+'Serie Gasto $Corrientes'!GP123*'Serie Gasto Constantes'!$AS$207</f>
        <v>25977663000</v>
      </c>
      <c r="GB123" s="6">
        <f>+'Serie Gasto $Corrientes'!GQ123*'Serie Gasto Constantes'!$AS$207</f>
        <v>4365004004</v>
      </c>
      <c r="GC123" s="126">
        <f t="shared" si="123"/>
        <v>0.16802912579164647</v>
      </c>
      <c r="GD123" s="6">
        <f>+'Serie Gasto $Corrientes'!GS123*'Serie Gasto Constantes'!$AS$207</f>
        <v>0</v>
      </c>
      <c r="GE123" s="7">
        <f t="shared" si="124"/>
        <v>0</v>
      </c>
      <c r="GF123" s="6">
        <f>+'Serie Gasto $Corrientes'!GU123*'Serie Gasto Constantes'!$AS$207</f>
        <v>25977663000</v>
      </c>
      <c r="GG123" s="6">
        <f>+'Serie Gasto $Corrientes'!GV123*'Serie Gasto Constantes'!$AS$207</f>
        <v>25977663000</v>
      </c>
      <c r="GH123" s="6">
        <f>+'Serie Gasto $Corrientes'!GW123*'Serie Gasto Constantes'!$AS$207</f>
        <v>7481947769</v>
      </c>
      <c r="GI123" s="126">
        <f t="shared" si="125"/>
        <v>0.28801465970976681</v>
      </c>
      <c r="GJ123" s="6">
        <f>+'Serie Gasto $Corrientes'!GY123*'Serie Gasto Constantes'!$AS$207</f>
        <v>226679243</v>
      </c>
      <c r="GK123" s="7">
        <f t="shared" si="126"/>
        <v>8.7259290029284009E-3</v>
      </c>
      <c r="GL123" s="6">
        <f>+'Serie Gasto $Corrientes'!HA123*'Serie Gasto Constantes'!$AS$207</f>
        <v>25977663000</v>
      </c>
      <c r="GM123" s="6">
        <f>+'Serie Gasto $Corrientes'!HB123*'Serie Gasto Constantes'!$AS$207</f>
        <v>25977663000</v>
      </c>
      <c r="GN123" s="6">
        <f>+'Serie Gasto $Corrientes'!HC123*'Serie Gasto Constantes'!$AS$207</f>
        <v>11128062097</v>
      </c>
      <c r="GO123" s="126">
        <f t="shared" si="127"/>
        <v>0.42837040795394105</v>
      </c>
      <c r="GP123" s="6">
        <f>+'Serie Gasto $Corrientes'!HE123*'Serie Gasto Constantes'!$AS$207</f>
        <v>1090036577</v>
      </c>
      <c r="GQ123" s="7">
        <f t="shared" si="128"/>
        <v>4.1960532669932625E-2</v>
      </c>
      <c r="GR123" s="6">
        <f>+'Serie Gasto $Corrientes'!HG123*'Serie Gasto Constantes'!$AS$207</f>
        <v>25977663000</v>
      </c>
      <c r="GS123" s="6">
        <f>+'Serie Gasto $Corrientes'!HH123*'Serie Gasto Constantes'!$AS$207</f>
        <v>25977663000</v>
      </c>
      <c r="GT123" s="6">
        <f>+'Serie Gasto $Corrientes'!HI123*'Serie Gasto Constantes'!$AS$207</f>
        <v>12117344602</v>
      </c>
      <c r="GU123" s="126">
        <f t="shared" si="129"/>
        <v>0.46645245193919099</v>
      </c>
      <c r="GV123" s="6">
        <f>+'Serie Gasto $Corrientes'!HK123*'Serie Gasto Constantes'!$AS$207</f>
        <v>2554547871</v>
      </c>
      <c r="GW123" s="7">
        <f t="shared" si="130"/>
        <v>9.8336323440642068E-2</v>
      </c>
      <c r="GX123" s="6">
        <f>+'Serie Gasto $Corrientes'!HM123*'Serie Gasto Constantes'!$AS$207</f>
        <v>25977663000</v>
      </c>
      <c r="GY123" s="6">
        <f>+'Serie Gasto $Corrientes'!HN123*'Serie Gasto Constantes'!$AS$207</f>
        <v>27600657850</v>
      </c>
      <c r="GZ123" s="6">
        <f>+'Serie Gasto $Corrientes'!HO123*'Serie Gasto Constantes'!$AS$207</f>
        <v>12726616068</v>
      </c>
      <c r="HA123" s="126">
        <f t="shared" si="131"/>
        <v>0.46109828748157899</v>
      </c>
      <c r="HB123" s="6">
        <f>+'Serie Gasto $Corrientes'!HQ123*'Serie Gasto Constantes'!$AS$207</f>
        <v>4419303756</v>
      </c>
      <c r="HC123" s="7">
        <f t="shared" si="132"/>
        <v>0.16011588491902559</v>
      </c>
    </row>
    <row r="124" spans="1:211" x14ac:dyDescent="0.35">
      <c r="A124" s="43" t="s">
        <v>61</v>
      </c>
      <c r="B124" s="3"/>
      <c r="C124" s="1"/>
      <c r="D124" s="4"/>
      <c r="E124" s="3"/>
      <c r="F124" s="1"/>
      <c r="G124" s="4"/>
      <c r="H124" s="3"/>
      <c r="I124" s="1"/>
      <c r="J124" s="4"/>
      <c r="K124" s="3"/>
      <c r="L124" s="1"/>
      <c r="M124" s="4"/>
      <c r="N124" s="3"/>
      <c r="O124" s="1"/>
      <c r="P124" s="4"/>
      <c r="Q124" s="3">
        <f>+'Serie Gasto $Corrientes'!Q124*'Serie Gasto Constantes'!$AA$207</f>
        <v>13200128087.655615</v>
      </c>
      <c r="R124" s="1">
        <f>+'Serie Gasto $Corrientes'!R124*'Serie Gasto Constantes'!$AA$207</f>
        <v>11637741859.679966</v>
      </c>
      <c r="S124" s="4">
        <f t="shared" si="133"/>
        <v>0.88163855550487058</v>
      </c>
      <c r="T124" s="3">
        <f>+'Serie Gasto $Corrientes'!T124*'Serie Gasto Constantes'!$AB$207</f>
        <v>28102430127.212719</v>
      </c>
      <c r="U124" s="1">
        <f>+'Serie Gasto $Corrientes'!U124*'Serie Gasto Constantes'!$AB$207</f>
        <v>23928977836.055931</v>
      </c>
      <c r="V124" s="4">
        <f t="shared" si="134"/>
        <v>0.85149140938116008</v>
      </c>
      <c r="W124" s="3">
        <f>+'Serie Gasto $Corrientes'!W124*'Serie Gasto Constantes'!$AC$207</f>
        <v>46256322558.616272</v>
      </c>
      <c r="X124" s="1">
        <f>+'Serie Gasto $Corrientes'!X124*'Serie Gasto Constantes'!$AC$207</f>
        <v>45936756494.675255</v>
      </c>
      <c r="Y124" s="4">
        <f t="shared" si="135"/>
        <v>0.99309140791432216</v>
      </c>
      <c r="Z124" s="3">
        <f>+'Serie Gasto $Corrientes'!Z124*'Serie Gasto Constantes'!$AD$207</f>
        <v>35281330509.11113</v>
      </c>
      <c r="AA124" s="1">
        <f>+'Serie Gasto $Corrientes'!AA124*'Serie Gasto Constantes'!$AD$207</f>
        <v>34647350421.353996</v>
      </c>
      <c r="AB124" s="4">
        <f t="shared" si="136"/>
        <v>0.98203072053664719</v>
      </c>
      <c r="AC124" s="3">
        <f>+'Serie Gasto $Corrientes'!AC124*'Serie Gasto Constantes'!$AE$207</f>
        <v>33739008336.969307</v>
      </c>
      <c r="AD124" s="1">
        <f>+'Serie Gasto $Corrientes'!AD124*'Serie Gasto Constantes'!$AE$207</f>
        <v>32829839869.982468</v>
      </c>
      <c r="AE124" s="4">
        <f t="shared" si="137"/>
        <v>0.97305289894988933</v>
      </c>
      <c r="AF124" s="3">
        <f>+'Serie Gasto $Corrientes'!AF124*'Serie Gasto Constantes'!$AF$207</f>
        <v>31538432104.295403</v>
      </c>
      <c r="AG124" s="1">
        <f>+'Serie Gasto $Corrientes'!AG124*'Serie Gasto Constantes'!$AF$207</f>
        <v>31018495053.621613</v>
      </c>
      <c r="AH124" s="1">
        <f>+'Serie Gasto $Corrientes'!AH124*'Serie Gasto Constantes'!$AF$207</f>
        <v>30530731858.847267</v>
      </c>
      <c r="AI124" s="125">
        <f t="shared" si="190"/>
        <v>0.9842750851087021</v>
      </c>
      <c r="AJ124" s="1">
        <f>+'Serie Gasto $Corrientes'!AJ124*'Serie Gasto Constantes'!$AF$207</f>
        <v>21685322872.094269</v>
      </c>
      <c r="AK124" s="4">
        <f t="shared" si="138"/>
        <v>0.69910944533598074</v>
      </c>
      <c r="AL124" s="3">
        <f>+'Serie Gasto $Corrientes'!AL124*'Serie Gasto Constantes'!$AG$207</f>
        <v>21796047953.835293</v>
      </c>
      <c r="AM124" s="1">
        <f>+'Serie Gasto $Corrientes'!AM124*'Serie Gasto Constantes'!$AG$207</f>
        <v>21796047953.835293</v>
      </c>
      <c r="AN124" s="1">
        <f>+'Serie Gasto $Corrientes'!AN124*'Serie Gasto Constantes'!$AG$207</f>
        <v>20771254549.954086</v>
      </c>
      <c r="AO124" s="125">
        <f t="shared" si="195"/>
        <v>0.95298260464228424</v>
      </c>
      <c r="AP124" s="1">
        <f>+'Serie Gasto $Corrientes'!AP124*'Serie Gasto Constantes'!$AG$207</f>
        <v>18802772352.662807</v>
      </c>
      <c r="AQ124" s="4">
        <f t="shared" si="139"/>
        <v>0.86266888348234794</v>
      </c>
      <c r="AR124" s="3">
        <f>+'Serie Gasto $Corrientes'!AR124*'Serie Gasto Constantes'!$AH$207</f>
        <v>32196566822.757366</v>
      </c>
      <c r="AS124" s="1">
        <f>+'Serie Gasto $Corrientes'!AS124*'Serie Gasto Constantes'!$AH$207</f>
        <v>32196566822.757366</v>
      </c>
      <c r="AT124" s="1">
        <f>+'Serie Gasto $Corrientes'!AT124*'Serie Gasto Constantes'!$AH$207</f>
        <v>31392988047.679905</v>
      </c>
      <c r="AU124" s="125">
        <f t="shared" si="196"/>
        <v>0.97504147633189664</v>
      </c>
      <c r="AV124" s="1">
        <f>+'Serie Gasto $Corrientes'!AV124*'Serie Gasto Constantes'!$AH$207</f>
        <v>20126401980.3484</v>
      </c>
      <c r="AW124" s="4">
        <f t="shared" si="140"/>
        <v>0.62511018926783646</v>
      </c>
      <c r="AX124" s="3">
        <f>+'Serie Gasto $Corrientes'!AX124*'Serie Gasto Constantes'!$AI$207</f>
        <v>23395004713.727562</v>
      </c>
      <c r="AY124" s="1">
        <f>+'Serie Gasto $Corrientes'!AY124*'Serie Gasto Constantes'!$AI$207</f>
        <v>23395004713.727562</v>
      </c>
      <c r="AZ124" s="1">
        <f>+'Serie Gasto $Corrientes'!AZ124*'Serie Gasto Constantes'!$AI$207</f>
        <v>23021599261.747555</v>
      </c>
      <c r="BA124" s="125">
        <f t="shared" si="197"/>
        <v>0.98403909481749741</v>
      </c>
      <c r="BB124" s="1">
        <f>+'Serie Gasto $Corrientes'!BB124*'Serie Gasto Constantes'!$AI$207</f>
        <v>19963797541.335648</v>
      </c>
      <c r="BC124" s="4">
        <f t="shared" si="141"/>
        <v>0.85333590591761777</v>
      </c>
      <c r="BD124" s="3">
        <f>+'Serie Gasto $Corrientes'!BD124*'Serie Gasto Constantes'!$AJ$207</f>
        <v>22212587963.632175</v>
      </c>
      <c r="BE124" s="1">
        <f>+'Serie Gasto $Corrientes'!BE124*'Serie Gasto Constantes'!$AJ$207</f>
        <v>23351026404.186359</v>
      </c>
      <c r="BF124" s="1">
        <f>+'Serie Gasto $Corrientes'!BF124*'Serie Gasto Constantes'!$AJ$207</f>
        <v>20824851902.160801</v>
      </c>
      <c r="BG124" s="125">
        <f t="shared" si="198"/>
        <v>0.89181741057974795</v>
      </c>
      <c r="BH124" s="1">
        <f>+'Serie Gasto $Corrientes'!BH124*'Serie Gasto Constantes'!$AJ$207</f>
        <v>16565017509.327715</v>
      </c>
      <c r="BI124" s="4">
        <f t="shared" si="142"/>
        <v>0.70939140843753012</v>
      </c>
      <c r="BJ124" s="3">
        <f>+'Serie Gasto $Corrientes'!BJ124*'Serie Gasto Constantes'!$AK$207</f>
        <v>29319989299.729923</v>
      </c>
      <c r="BK124" s="1">
        <f>+'Serie Gasto $Corrientes'!BK124*'Serie Gasto Constantes'!$AK$207</f>
        <v>30101193261.760464</v>
      </c>
      <c r="BL124" s="1">
        <f>+'Serie Gasto $Corrientes'!BL124*'Serie Gasto Constantes'!$AK$207</f>
        <v>29548265951.600952</v>
      </c>
      <c r="BM124" s="125">
        <f t="shared" si="199"/>
        <v>0.98163105012644358</v>
      </c>
      <c r="BN124" s="1">
        <f>+'Serie Gasto $Corrientes'!BN124*'Serie Gasto Constantes'!$AK$207</f>
        <v>24071101055.723721</v>
      </c>
      <c r="BO124" s="4">
        <f t="shared" si="143"/>
        <v>0.79967265238959251</v>
      </c>
      <c r="BP124" s="3">
        <f>+'Serie Gasto $Corrientes'!BP124*'Serie Gasto Constantes'!$AL$207</f>
        <v>30825754930.588799</v>
      </c>
      <c r="BQ124" s="1">
        <f>+'Serie Gasto $Corrientes'!BQ124*'Serie Gasto Constantes'!$AL$207</f>
        <v>30697040640.9888</v>
      </c>
      <c r="BR124" s="1">
        <f>+'Serie Gasto $Corrientes'!BR124*'Serie Gasto Constantes'!$AL$207</f>
        <v>29981106871.91856</v>
      </c>
      <c r="BS124" s="125">
        <f t="shared" si="200"/>
        <v>0.97667743358575498</v>
      </c>
      <c r="BT124" s="1">
        <f>+'Serie Gasto $Corrientes'!BT124*'Serie Gasto Constantes'!$AL$207</f>
        <v>26697733735.969296</v>
      </c>
      <c r="BU124" s="4">
        <f t="shared" si="144"/>
        <v>0.86971685799316578</v>
      </c>
      <c r="BV124" s="3">
        <f>+'Serie Gasto $Corrientes'!BV124*'Serie Gasto Constantes'!$AM$207</f>
        <v>34343240976.221039</v>
      </c>
      <c r="BW124" s="1">
        <f>+'Serie Gasto $Corrientes'!BW124*'Serie Gasto Constantes'!$AM$207</f>
        <v>34343240976.221039</v>
      </c>
      <c r="BX124" s="1">
        <f>+'Serie Gasto $Corrientes'!BX124*'Serie Gasto Constantes'!$AM$207</f>
        <v>33305294832.803139</v>
      </c>
      <c r="BY124" s="125">
        <f t="shared" si="201"/>
        <v>0.96977728036394217</v>
      </c>
      <c r="BZ124" s="1">
        <f>+'Serie Gasto $Corrientes'!BZ124*'Serie Gasto Constantes'!$AM$207</f>
        <v>29847136850.371239</v>
      </c>
      <c r="CA124" s="4">
        <f t="shared" si="145"/>
        <v>0.86908328981056671</v>
      </c>
      <c r="CB124" s="3">
        <f>+'Serie Gasto $Corrientes'!CB124*'Serie Gasto Constantes'!$AN$207</f>
        <v>34378962547.146301</v>
      </c>
      <c r="CC124" s="1">
        <f>+'Serie Gasto $Corrientes'!CC124*'Serie Gasto Constantes'!$AN$207</f>
        <v>33545555826.066166</v>
      </c>
      <c r="CD124" s="1">
        <f>+'Serie Gasto $Corrientes'!CD124*'Serie Gasto Constantes'!$AN$207</f>
        <v>32546563342.497643</v>
      </c>
      <c r="CE124" s="125">
        <f t="shared" si="202"/>
        <v>0.97021982617464131</v>
      </c>
      <c r="CF124" s="1">
        <f>+'Serie Gasto $Corrientes'!CF124*'Serie Gasto Constantes'!$AN$207</f>
        <v>29368095127.144135</v>
      </c>
      <c r="CG124" s="4">
        <f t="shared" si="97"/>
        <v>0.87546902723621034</v>
      </c>
      <c r="CH124" s="1">
        <f>+'Serie Gasto $Corrientes'!CH124*'Serie Gasto Constantes'!$AO$207</f>
        <v>44276572534.414932</v>
      </c>
      <c r="CI124" s="1">
        <f>+'Serie Gasto $Corrientes'!CI124*'Serie Gasto Constantes'!$AO$207</f>
        <v>45574110442.846153</v>
      </c>
      <c r="CJ124" s="1">
        <f>+'Serie Gasto $Corrientes'!CJ124*'Serie Gasto Constantes'!$AO$207</f>
        <v>43821427703.076912</v>
      </c>
      <c r="CK124" s="125">
        <f t="shared" si="215"/>
        <v>0.96154214042274599</v>
      </c>
      <c r="CL124" s="1">
        <f>+'Serie Gasto $Corrientes'!CL124*'Serie Gasto Constantes'!$AO$207</f>
        <v>34856914668.348396</v>
      </c>
      <c r="CM124" s="4">
        <f t="shared" si="98"/>
        <v>0.76484026412456163</v>
      </c>
      <c r="CN124" s="1">
        <f>+'Serie Gasto $Corrientes'!CN124*'Serie Gasto Constantes'!$AP$207</f>
        <v>35182578679.68959</v>
      </c>
      <c r="CO124" s="1">
        <f>+'Serie Gasto $Corrientes'!CO124*'Serie Gasto Constantes'!$AP$207</f>
        <v>39533311629.7491</v>
      </c>
      <c r="CP124" s="1">
        <f>+'Serie Gasto $Corrientes'!CP124*'Serie Gasto Constantes'!$AP$207</f>
        <v>37314570421.044609</v>
      </c>
      <c r="CQ124" s="125">
        <f t="shared" si="216"/>
        <v>0.94387666711344076</v>
      </c>
      <c r="CR124" s="1">
        <f>+'Serie Gasto $Corrientes'!CR124*'Serie Gasto Constantes'!$AP$207</f>
        <v>33529143189.845291</v>
      </c>
      <c r="CS124" s="4">
        <f t="shared" si="99"/>
        <v>0.84812381780367652</v>
      </c>
      <c r="CT124" s="1">
        <f>+'Serie Gasto $Corrientes'!DC124*'Serie Gasto Constantes'!$AQ$207</f>
        <v>31003173501.398548</v>
      </c>
      <c r="CU124" s="1">
        <f>+'Serie Gasto $Corrientes'!DD124*'Serie Gasto Constantes'!$AQ$207</f>
        <v>31003173501.398548</v>
      </c>
      <c r="CV124" s="1">
        <f>+'Serie Gasto $Corrientes'!DE124*'Serie Gasto Constantes'!$AQ$207</f>
        <v>28765195215.028591</v>
      </c>
      <c r="CW124" s="125">
        <f t="shared" si="214"/>
        <v>0.92781454175105649</v>
      </c>
      <c r="CX124" s="1">
        <f>+'Serie Gasto $Corrientes'!DG124*'Serie Gasto Constantes'!$AQ$207</f>
        <v>28112673765.326927</v>
      </c>
      <c r="CY124" s="4">
        <f t="shared" si="100"/>
        <v>0.90676761732339328</v>
      </c>
      <c r="CZ124" s="1">
        <f>+'Serie Gasto $Corrientes'!DL124*'Serie Gasto Constantes'!$AR$207</f>
        <v>32054252131.199997</v>
      </c>
      <c r="DA124" s="1">
        <f>+'Serie Gasto $Corrientes'!DM124*'Serie Gasto Constantes'!$AR$207</f>
        <v>32054252131.199997</v>
      </c>
      <c r="DB124" s="1">
        <f>+'Serie Gasto $Corrientes'!DN124*'Serie Gasto Constantes'!$AR$207</f>
        <v>2780862826.2791996</v>
      </c>
      <c r="DC124" s="125">
        <f t="shared" si="101"/>
        <v>8.6754880909308371E-2</v>
      </c>
      <c r="DD124" s="1">
        <f>+'Serie Gasto $Corrientes'!DP124*'Serie Gasto Constantes'!$AR$207</f>
        <v>921977760.83399987</v>
      </c>
      <c r="DE124" s="4">
        <f t="shared" si="102"/>
        <v>2.8763040767892167E-2</v>
      </c>
      <c r="DF124" s="1">
        <f>+'Serie Gasto $Corrientes'!DR124*'Serie Gasto Constantes'!$AR$207</f>
        <v>32054252131.199997</v>
      </c>
      <c r="DG124" s="1">
        <f>+'Serie Gasto $Corrientes'!DS124*'Serie Gasto Constantes'!$AR$207</f>
        <v>32054252131.199997</v>
      </c>
      <c r="DH124" s="1">
        <f>+'Serie Gasto $Corrientes'!DT124*'Serie Gasto Constantes'!$AR$207</f>
        <v>6382850491.3211994</v>
      </c>
      <c r="DI124" s="125">
        <f t="shared" si="103"/>
        <v>0.19912648297629298</v>
      </c>
      <c r="DJ124" s="1">
        <f>+'Serie Gasto $Corrientes'!DV124*'Serie Gasto Constantes'!$AR$207</f>
        <v>2080475772.6947999</v>
      </c>
      <c r="DK124" s="4">
        <f t="shared" si="104"/>
        <v>6.4904829605110931E-2</v>
      </c>
      <c r="DL124" s="1">
        <f>+'Serie Gasto $Corrientes'!DX124*'Serie Gasto Constantes'!$AR$207</f>
        <v>32054252131.199997</v>
      </c>
      <c r="DM124" s="1">
        <f>+'Serie Gasto $Corrientes'!DY124*'Serie Gasto Constantes'!$AR$207</f>
        <v>32054252131.199997</v>
      </c>
      <c r="DN124" s="1">
        <f>+'Serie Gasto $Corrientes'!DZ124*'Serie Gasto Constantes'!$AR$207</f>
        <v>8073241079.5451994</v>
      </c>
      <c r="DO124" s="125">
        <f t="shared" si="105"/>
        <v>0.25186178253359132</v>
      </c>
      <c r="DP124" s="1">
        <f>+'Serie Gasto $Corrientes'!EB124*'Serie Gasto Constantes'!$AR$207</f>
        <v>3437959881.3767996</v>
      </c>
      <c r="DQ124" s="4">
        <f t="shared" si="106"/>
        <v>0.10725440940893026</v>
      </c>
      <c r="DR124" s="1">
        <f>+'Serie Gasto $Corrientes'!ED124*'Serie Gasto Constantes'!$AR$207</f>
        <v>32054252131.199997</v>
      </c>
      <c r="DS124" s="1">
        <f>+'Serie Gasto $Corrientes'!EE124*'Serie Gasto Constantes'!$AR$207</f>
        <v>32054252131.199997</v>
      </c>
      <c r="DT124" s="1">
        <f>+'Serie Gasto $Corrientes'!EF124*'Serie Gasto Constantes'!$AR$207</f>
        <v>10093713116.993999</v>
      </c>
      <c r="DU124" s="125">
        <f t="shared" si="107"/>
        <v>0.31489466906542757</v>
      </c>
      <c r="DV124" s="1">
        <f>+'Serie Gasto $Corrientes'!EH124*'Serie Gasto Constantes'!$AR$207</f>
        <v>5533605300.1475992</v>
      </c>
      <c r="DW124" s="4">
        <f t="shared" si="108"/>
        <v>0.17263248811727747</v>
      </c>
      <c r="DX124" s="1">
        <f>+'Serie Gasto $Corrientes'!EJ124*'Serie Gasto Constantes'!$AR$207</f>
        <v>32054252131.199997</v>
      </c>
      <c r="DY124" s="1">
        <f>+'Serie Gasto $Corrientes'!EK124*'Serie Gasto Constantes'!$AR$207</f>
        <v>31516069731.463196</v>
      </c>
      <c r="DZ124" s="1">
        <f>+'Serie Gasto $Corrientes'!EL124*'Serie Gasto Constantes'!$AR$207</f>
        <v>14774691307.864799</v>
      </c>
      <c r="EA124" s="125">
        <f t="shared" si="109"/>
        <v>0.46879866156390992</v>
      </c>
      <c r="EB124" s="1">
        <f>+'Serie Gasto $Corrientes'!EN124*'Serie Gasto Constantes'!$AR$207</f>
        <v>7857680266.9715996</v>
      </c>
      <c r="EC124" s="4">
        <f t="shared" si="110"/>
        <v>0.2493229750385754</v>
      </c>
      <c r="ED124" s="1">
        <f>+'Serie Gasto $Corrientes'!EP124*'Serie Gasto Constantes'!$AR$207</f>
        <v>32054252131.199997</v>
      </c>
      <c r="EE124" s="1">
        <f>+'Serie Gasto $Corrientes'!EQ124*'Serie Gasto Constantes'!$AR$207</f>
        <v>31516069731.463196</v>
      </c>
      <c r="EF124" s="1">
        <f>+'Serie Gasto $Corrientes'!ER124*'Serie Gasto Constantes'!$AR$207</f>
        <v>16695333285.227999</v>
      </c>
      <c r="EG124" s="125">
        <f t="shared" si="111"/>
        <v>0.52974033334368065</v>
      </c>
      <c r="EH124" s="1">
        <f>+'Serie Gasto $Corrientes'!ET124*'Serie Gasto Constantes'!$AR$207</f>
        <v>11686974549.587999</v>
      </c>
      <c r="EI124" s="4">
        <f t="shared" si="112"/>
        <v>0.37082588816335282</v>
      </c>
      <c r="EJ124" s="1">
        <f>+'Serie Gasto $Corrientes'!EV124*'Serie Gasto Constantes'!$AR$207</f>
        <v>32054252131.199997</v>
      </c>
      <c r="EK124" s="1">
        <f>+'Serie Gasto $Corrientes'!EW124*'Serie Gasto Constantes'!$AR$207</f>
        <v>31516069731.463196</v>
      </c>
      <c r="EL124" s="1">
        <f>+'Serie Gasto $Corrientes'!EX124*'Serie Gasto Constantes'!$AR$207</f>
        <v>19952712817.065598</v>
      </c>
      <c r="EM124" s="125">
        <f t="shared" si="113"/>
        <v>0.63309648021074016</v>
      </c>
      <c r="EN124" s="1">
        <f>+'Serie Gasto $Corrientes'!EZ124*'Serie Gasto Constantes'!$AR$207</f>
        <v>13402435365.633598</v>
      </c>
      <c r="EO124" s="4">
        <f t="shared" si="114"/>
        <v>0.4252571935470002</v>
      </c>
      <c r="EP124" s="1">
        <f>+'Serie Gasto $Corrientes'!FB124*'Serie Gasto Constantes'!$AR$207</f>
        <v>32054252131.199997</v>
      </c>
      <c r="EQ124" s="1">
        <f>+'Serie Gasto $Corrientes'!FC124*'Serie Gasto Constantes'!$AR$207</f>
        <v>31516069731.463196</v>
      </c>
      <c r="ER124" s="1">
        <f>+'Serie Gasto $Corrientes'!FD124*'Serie Gasto Constantes'!$AR$207</f>
        <v>22254437170.6488</v>
      </c>
      <c r="ES124" s="125">
        <f t="shared" si="115"/>
        <v>0.70612983662844542</v>
      </c>
      <c r="ET124" s="1">
        <f>+'Serie Gasto $Corrientes'!FF124*'Serie Gasto Constantes'!$AR$207</f>
        <v>15616507116.053999</v>
      </c>
      <c r="EU124" s="4">
        <f t="shared" si="116"/>
        <v>0.49550934647360839</v>
      </c>
      <c r="EV124" s="1">
        <f>+'Serie Gasto $Corrientes'!FH124*'Serie Gasto Constantes'!$AR$207</f>
        <v>32054252131.199997</v>
      </c>
      <c r="EW124" s="1">
        <f>+'Serie Gasto $Corrientes'!FI124*'Serie Gasto Constantes'!$AR$207</f>
        <v>30501036741.208797</v>
      </c>
      <c r="EX124" s="1">
        <f>+'Serie Gasto $Corrientes'!FJ124*'Serie Gasto Constantes'!$AR$207</f>
        <v>24003077532.501598</v>
      </c>
      <c r="EY124" s="125">
        <f t="shared" si="117"/>
        <v>0.78695939866437226</v>
      </c>
      <c r="EZ124" s="1">
        <f>+'Serie Gasto $Corrientes'!FL124*'Serie Gasto Constantes'!$AR$207</f>
        <v>17843818480.722</v>
      </c>
      <c r="FA124" s="4">
        <f t="shared" si="118"/>
        <v>0.58502334304636572</v>
      </c>
      <c r="FB124" s="1">
        <f>+'Serie Gasto $Corrientes'!FQ124*'Serie Gasto Constantes'!$AR$207</f>
        <v>32054252131.199997</v>
      </c>
      <c r="FC124" s="1">
        <f>+'Serie Gasto $Corrientes'!FR124*'Serie Gasto Constantes'!$AR$207</f>
        <v>30501036741.208797</v>
      </c>
      <c r="FD124" s="1">
        <f>+'Serie Gasto $Corrientes'!FS124*'Serie Gasto Constantes'!$AR$207</f>
        <v>25013594958.783596</v>
      </c>
      <c r="FE124" s="125">
        <f t="shared" si="193"/>
        <v>0.82008999139982264</v>
      </c>
      <c r="FF124" s="1">
        <f>+'Serie Gasto $Corrientes'!FU124*'Serie Gasto Constantes'!$AR$207</f>
        <v>20438419963.088398</v>
      </c>
      <c r="FG124" s="4">
        <f t="shared" si="194"/>
        <v>0.67008935258501634</v>
      </c>
      <c r="FH124" s="1">
        <f>+'Serie Gasto $Corrientes'!FW124*'Serie Gasto Constantes'!$AR$207</f>
        <v>32054252131.199997</v>
      </c>
      <c r="FI124" s="1">
        <f>+'Serie Gasto $Corrientes'!FX124*'Serie Gasto Constantes'!$AR$207</f>
        <v>30501036741.208797</v>
      </c>
      <c r="FJ124" s="1">
        <f>+'Serie Gasto $Corrientes'!FY124*'Serie Gasto Constantes'!$AR$207</f>
        <v>26378928264.436798</v>
      </c>
      <c r="FK124" s="125">
        <f t="shared" si="166"/>
        <v>0.8648534962353337</v>
      </c>
      <c r="FL124" s="1">
        <f>+'Serie Gasto $Corrientes'!GA124*'Serie Gasto Constantes'!$AR$207</f>
        <v>22476195046.141197</v>
      </c>
      <c r="FM124" s="4">
        <f t="shared" si="167"/>
        <v>0.73689937941599404</v>
      </c>
      <c r="FN124" s="1">
        <f>+'Serie Gasto $Corrientes'!GC124*'Serie Gasto Constantes'!$AR$207</f>
        <v>32054252131.199997</v>
      </c>
      <c r="FO124" s="1">
        <f>+'Serie Gasto $Corrientes'!GD124*'Serie Gasto Constantes'!$AR$207</f>
        <v>31016617178.008797</v>
      </c>
      <c r="FP124" s="1">
        <f>+'Serie Gasto $Corrientes'!GE124*'Serie Gasto Constantes'!$AR$207</f>
        <v>30734816199.812397</v>
      </c>
      <c r="FQ124" s="125">
        <f t="shared" si="119"/>
        <v>0.99091451602929159</v>
      </c>
      <c r="FR124" s="1">
        <f>+'Serie Gasto $Corrientes'!GG124*'Serie Gasto Constantes'!$AR$207</f>
        <v>28465680618.866398</v>
      </c>
      <c r="FS124" s="4">
        <f t="shared" si="120"/>
        <v>0.91775580990982319</v>
      </c>
      <c r="FT124" s="1">
        <f>+'Serie Gasto $Corrientes'!GI124*'Serie Gasto Constantes'!$AS$207</f>
        <v>33215621000</v>
      </c>
      <c r="FU124" s="1">
        <f>+'Serie Gasto $Corrientes'!GJ124*'Serie Gasto Constantes'!$AS$207</f>
        <v>33215621000</v>
      </c>
      <c r="FV124" s="1">
        <f>+'Serie Gasto $Corrientes'!GK124*'Serie Gasto Constantes'!$AS$207</f>
        <v>942731682</v>
      </c>
      <c r="FW124" s="125">
        <f t="shared" si="121"/>
        <v>2.8382178433454548E-2</v>
      </c>
      <c r="FX124" s="1">
        <f>+'Serie Gasto $Corrientes'!GM124*'Serie Gasto Constantes'!$AS$207</f>
        <v>942731012</v>
      </c>
      <c r="FY124" s="4">
        <f t="shared" si="122"/>
        <v>2.8382158262222464E-2</v>
      </c>
      <c r="FZ124" s="1">
        <f>+'Serie Gasto $Corrientes'!GO124*'Serie Gasto Constantes'!$AS$207</f>
        <v>33215621000</v>
      </c>
      <c r="GA124" s="1">
        <f>+'Serie Gasto $Corrientes'!GP124*'Serie Gasto Constantes'!$AS$207</f>
        <v>33215621000</v>
      </c>
      <c r="GB124" s="1">
        <f>+'Serie Gasto $Corrientes'!GQ124*'Serie Gasto Constantes'!$AS$207</f>
        <v>8453171433</v>
      </c>
      <c r="GC124" s="125">
        <f t="shared" si="123"/>
        <v>0.25449385495457094</v>
      </c>
      <c r="GD124" s="1">
        <f>+'Serie Gasto $Corrientes'!GS124*'Serie Gasto Constantes'!$AS$207</f>
        <v>1736546800</v>
      </c>
      <c r="GE124" s="4">
        <f t="shared" si="124"/>
        <v>5.2281027652621638E-2</v>
      </c>
      <c r="GF124" s="1">
        <f>+'Serie Gasto $Corrientes'!GU124*'Serie Gasto Constantes'!$AS$207</f>
        <v>33215621000</v>
      </c>
      <c r="GG124" s="1">
        <f>+'Serie Gasto $Corrientes'!GV124*'Serie Gasto Constantes'!$AS$207</f>
        <v>33215621000</v>
      </c>
      <c r="GH124" s="1">
        <f>+'Serie Gasto $Corrientes'!GW124*'Serie Gasto Constantes'!$AS$207</f>
        <v>11330693395</v>
      </c>
      <c r="GI124" s="125">
        <f t="shared" si="125"/>
        <v>0.34112544200212302</v>
      </c>
      <c r="GJ124" s="1">
        <f>+'Serie Gasto $Corrientes'!GY124*'Serie Gasto Constantes'!$AS$207</f>
        <v>3422785015</v>
      </c>
      <c r="GK124" s="4">
        <f t="shared" si="126"/>
        <v>0.10304744912040031</v>
      </c>
      <c r="GL124" s="1">
        <f>+'Serie Gasto $Corrientes'!HA124*'Serie Gasto Constantes'!$AS$207</f>
        <v>33215621000</v>
      </c>
      <c r="GM124" s="1">
        <f>+'Serie Gasto $Corrientes'!HB124*'Serie Gasto Constantes'!$AS$207</f>
        <v>33215621000</v>
      </c>
      <c r="GN124" s="1">
        <f>+'Serie Gasto $Corrientes'!HC124*'Serie Gasto Constantes'!$AS$207</f>
        <v>13131594598</v>
      </c>
      <c r="GO124" s="125">
        <f t="shared" si="127"/>
        <v>0.39534394368240172</v>
      </c>
      <c r="GP124" s="1">
        <f>+'Serie Gasto $Corrientes'!HE124*'Serie Gasto Constantes'!$AS$207</f>
        <v>5385353136</v>
      </c>
      <c r="GQ124" s="4">
        <f t="shared" si="128"/>
        <v>0.1621331462085264</v>
      </c>
      <c r="GR124" s="1">
        <f>+'Serie Gasto $Corrientes'!HG124*'Serie Gasto Constantes'!$AS$207</f>
        <v>33215621000</v>
      </c>
      <c r="GS124" s="1">
        <f>+'Serie Gasto $Corrientes'!HH124*'Serie Gasto Constantes'!$AS$207</f>
        <v>33215621000</v>
      </c>
      <c r="GT124" s="1">
        <f>+'Serie Gasto $Corrientes'!HI124*'Serie Gasto Constantes'!$AS$207</f>
        <v>15660632714</v>
      </c>
      <c r="GU124" s="125">
        <f t="shared" si="129"/>
        <v>0.47148396575213813</v>
      </c>
      <c r="GV124" s="1">
        <f>+'Serie Gasto $Corrientes'!HK124*'Serie Gasto Constantes'!$AS$207</f>
        <v>7427949782</v>
      </c>
      <c r="GW124" s="4">
        <f t="shared" si="130"/>
        <v>0.22362820740277595</v>
      </c>
      <c r="GX124" s="1">
        <f>+'Serie Gasto $Corrientes'!HM124*'Serie Gasto Constantes'!$AS$207</f>
        <v>33215621000</v>
      </c>
      <c r="GY124" s="1">
        <f>+'Serie Gasto $Corrientes'!HN124*'Serie Gasto Constantes'!$AS$207</f>
        <v>33215621000</v>
      </c>
      <c r="GZ124" s="1">
        <f>+'Serie Gasto $Corrientes'!HO124*'Serie Gasto Constantes'!$AS$207</f>
        <v>18646763482</v>
      </c>
      <c r="HA124" s="125">
        <f t="shared" si="131"/>
        <v>0.56138536389248905</v>
      </c>
      <c r="HB124" s="1">
        <f>+'Serie Gasto $Corrientes'!HQ124*'Serie Gasto Constantes'!$AS$207</f>
        <v>10793067297</v>
      </c>
      <c r="HC124" s="4">
        <f t="shared" si="132"/>
        <v>0.32493950051392989</v>
      </c>
    </row>
    <row r="125" spans="1:211" x14ac:dyDescent="0.35">
      <c r="A125" s="28" t="s">
        <v>76</v>
      </c>
      <c r="B125" s="5"/>
      <c r="C125" s="6"/>
      <c r="D125" s="7"/>
      <c r="E125" s="5"/>
      <c r="F125" s="6"/>
      <c r="G125" s="7"/>
      <c r="H125" s="5"/>
      <c r="I125" s="6"/>
      <c r="J125" s="7"/>
      <c r="K125" s="5"/>
      <c r="L125" s="6"/>
      <c r="M125" s="7"/>
      <c r="N125" s="5"/>
      <c r="O125" s="6"/>
      <c r="P125" s="7"/>
      <c r="Q125" s="5">
        <f>+'Serie Gasto $Corrientes'!Q125*'Serie Gasto Constantes'!$AA$207</f>
        <v>3578880376.4332585</v>
      </c>
      <c r="R125" s="6">
        <f>+'Serie Gasto $Corrientes'!R125*'Serie Gasto Constantes'!$AA$207</f>
        <v>2992561648.1058397</v>
      </c>
      <c r="S125" s="7">
        <f t="shared" si="133"/>
        <v>0.83617258285907037</v>
      </c>
      <c r="T125" s="5">
        <f>+'Serie Gasto $Corrientes'!T125*'Serie Gasto Constantes'!$AB$207</f>
        <v>4833703280.0614681</v>
      </c>
      <c r="U125" s="6">
        <f>+'Serie Gasto $Corrientes'!U125*'Serie Gasto Constantes'!$AB$207</f>
        <v>4486553495.2057076</v>
      </c>
      <c r="V125" s="7">
        <f t="shared" si="134"/>
        <v>0.92818140362737656</v>
      </c>
      <c r="W125" s="5">
        <f>+'Serie Gasto $Corrientes'!W125*'Serie Gasto Constantes'!$AC$207</f>
        <v>5354612765.3404961</v>
      </c>
      <c r="X125" s="6">
        <f>+'Serie Gasto $Corrientes'!X125*'Serie Gasto Constantes'!$AC$207</f>
        <v>5195668640.2372065</v>
      </c>
      <c r="Y125" s="7">
        <f t="shared" si="135"/>
        <v>0.97031641090237042</v>
      </c>
      <c r="Z125" s="5">
        <f>+'Serie Gasto $Corrientes'!Z125*'Serie Gasto Constantes'!$AD$207</f>
        <v>6287755669.7373447</v>
      </c>
      <c r="AA125" s="6">
        <f>+'Serie Gasto $Corrientes'!AA125*'Serie Gasto Constantes'!$AD$207</f>
        <v>5749593917.3828125</v>
      </c>
      <c r="AB125" s="7">
        <f t="shared" si="136"/>
        <v>0.9144111538963452</v>
      </c>
      <c r="AC125" s="5">
        <f>+'Serie Gasto $Corrientes'!AC125*'Serie Gasto Constantes'!$AE$207</f>
        <v>7505890166.4800282</v>
      </c>
      <c r="AD125" s="6">
        <f>+'Serie Gasto $Corrientes'!AD125*'Serie Gasto Constantes'!$AE$207</f>
        <v>7165923338.1492653</v>
      </c>
      <c r="AE125" s="7">
        <f t="shared" si="137"/>
        <v>0.95470666093023926</v>
      </c>
      <c r="AF125" s="5">
        <f>+'Serie Gasto $Corrientes'!AF125*'Serie Gasto Constantes'!$AF$207</f>
        <v>7541713488.404664</v>
      </c>
      <c r="AG125" s="6">
        <f>+'Serie Gasto $Corrientes'!AG125*'Serie Gasto Constantes'!$AF$207</f>
        <v>7497476508.1362896</v>
      </c>
      <c r="AH125" s="6">
        <f>+'Serie Gasto $Corrientes'!AH125*'Serie Gasto Constantes'!$AF$207</f>
        <v>7321309840.165905</v>
      </c>
      <c r="AI125" s="126">
        <f t="shared" si="190"/>
        <v>0.97650320507450639</v>
      </c>
      <c r="AJ125" s="6">
        <f>+'Serie Gasto $Corrientes'!AJ125*'Serie Gasto Constantes'!$AF$207</f>
        <v>7080690251.9739408</v>
      </c>
      <c r="AK125" s="7">
        <f t="shared" si="138"/>
        <v>0.94440979498768007</v>
      </c>
      <c r="AL125" s="5">
        <f>+'Serie Gasto $Corrientes'!AL125*'Serie Gasto Constantes'!$AG$207</f>
        <v>7387873993.0509796</v>
      </c>
      <c r="AM125" s="6">
        <f>+'Serie Gasto $Corrientes'!AM125*'Serie Gasto Constantes'!$AG$207</f>
        <v>7387873993.0509796</v>
      </c>
      <c r="AN125" s="6">
        <f>+'Serie Gasto $Corrientes'!AN125*'Serie Gasto Constantes'!$AG$207</f>
        <v>7065378006.9811287</v>
      </c>
      <c r="AO125" s="126">
        <f t="shared" si="195"/>
        <v>0.95634793089687375</v>
      </c>
      <c r="AP125" s="6">
        <f>+'Serie Gasto $Corrientes'!AP125*'Serie Gasto Constantes'!$AG$207</f>
        <v>6931585863.8557177</v>
      </c>
      <c r="AQ125" s="7">
        <f t="shared" si="139"/>
        <v>0.93823823611170876</v>
      </c>
      <c r="AR125" s="5">
        <f>+'Serie Gasto $Corrientes'!AR125*'Serie Gasto Constantes'!$AH$207</f>
        <v>7408331391.6915245</v>
      </c>
      <c r="AS125" s="6">
        <f>+'Serie Gasto $Corrientes'!AS125*'Serie Gasto Constantes'!$AH$207</f>
        <v>7408331391.6915245</v>
      </c>
      <c r="AT125" s="6">
        <f>+'Serie Gasto $Corrientes'!AT125*'Serie Gasto Constantes'!$AH$207</f>
        <v>7274609724.2965393</v>
      </c>
      <c r="AU125" s="126">
        <f t="shared" si="196"/>
        <v>0.98194982644203055</v>
      </c>
      <c r="AV125" s="6">
        <f>+'Serie Gasto $Corrientes'!AV125*'Serie Gasto Constantes'!$AH$207</f>
        <v>7081364070.8332682</v>
      </c>
      <c r="AW125" s="7">
        <f t="shared" si="140"/>
        <v>0.95586491700074983</v>
      </c>
      <c r="AX125" s="5">
        <f>+'Serie Gasto $Corrientes'!AX125*'Serie Gasto Constantes'!$AI$207</f>
        <v>7572825279.3152981</v>
      </c>
      <c r="AY125" s="6">
        <f>+'Serie Gasto $Corrientes'!AY125*'Serie Gasto Constantes'!$AI$207</f>
        <v>7572825279.3152981</v>
      </c>
      <c r="AZ125" s="6">
        <f>+'Serie Gasto $Corrientes'!AZ125*'Serie Gasto Constantes'!$AI$207</f>
        <v>7435571038.8774605</v>
      </c>
      <c r="BA125" s="126">
        <f t="shared" si="197"/>
        <v>0.98187542490743329</v>
      </c>
      <c r="BB125" s="6">
        <f>+'Serie Gasto $Corrientes'!BB125*'Serie Gasto Constantes'!$AI$207</f>
        <v>6982413263.7305269</v>
      </c>
      <c r="BC125" s="7">
        <f t="shared" si="141"/>
        <v>0.92203543673489408</v>
      </c>
      <c r="BD125" s="5">
        <f>+'Serie Gasto $Corrientes'!BD125*'Serie Gasto Constantes'!$AJ$207</f>
        <v>9912573783.7589092</v>
      </c>
      <c r="BE125" s="6">
        <f>+'Serie Gasto $Corrientes'!BE125*'Serie Gasto Constantes'!$AJ$207</f>
        <v>9912573783.7589092</v>
      </c>
      <c r="BF125" s="6">
        <f>+'Serie Gasto $Corrientes'!BF125*'Serie Gasto Constantes'!$AJ$207</f>
        <v>7638921233.5394173</v>
      </c>
      <c r="BG125" s="126">
        <f t="shared" si="198"/>
        <v>0.77062944500400898</v>
      </c>
      <c r="BH125" s="6">
        <f>+'Serie Gasto $Corrientes'!BH125*'Serie Gasto Constantes'!$AJ$207</f>
        <v>7205262801.7111712</v>
      </c>
      <c r="BI125" s="7">
        <f t="shared" si="142"/>
        <v>0.72688112682868633</v>
      </c>
      <c r="BJ125" s="5">
        <f>+'Serie Gasto $Corrientes'!BJ125*'Serie Gasto Constantes'!$AK$207</f>
        <v>10005366612.99744</v>
      </c>
      <c r="BK125" s="6">
        <f>+'Serie Gasto $Corrientes'!BK125*'Serie Gasto Constantes'!$AK$207</f>
        <v>10005366612.99744</v>
      </c>
      <c r="BL125" s="6">
        <f>+'Serie Gasto $Corrientes'!BL125*'Serie Gasto Constantes'!$AK$207</f>
        <v>9641268437.2454662</v>
      </c>
      <c r="BM125" s="126">
        <f t="shared" si="199"/>
        <v>0.96360971168422815</v>
      </c>
      <c r="BN125" s="6">
        <f>+'Serie Gasto $Corrientes'!BN125*'Serie Gasto Constantes'!$AK$207</f>
        <v>9433977309.5914764</v>
      </c>
      <c r="BO125" s="7">
        <f t="shared" si="143"/>
        <v>0.94289171746453526</v>
      </c>
      <c r="BP125" s="5">
        <f>+'Serie Gasto $Corrientes'!BP125*'Serie Gasto Constantes'!$AL$207</f>
        <v>10736584352.694719</v>
      </c>
      <c r="BQ125" s="6">
        <f>+'Serie Gasto $Corrientes'!BQ125*'Serie Gasto Constantes'!$AL$207</f>
        <v>10736584352.694719</v>
      </c>
      <c r="BR125" s="6">
        <f>+'Serie Gasto $Corrientes'!BR125*'Serie Gasto Constantes'!$AL$207</f>
        <v>10150770410.552628</v>
      </c>
      <c r="BS125" s="126">
        <f t="shared" si="200"/>
        <v>0.9454375877003135</v>
      </c>
      <c r="BT125" s="6">
        <f>+'Serie Gasto $Corrientes'!BT125*'Serie Gasto Constantes'!$AL$207</f>
        <v>9949058499.4632111</v>
      </c>
      <c r="BU125" s="7">
        <f t="shared" si="144"/>
        <v>0.92665024300453136</v>
      </c>
      <c r="BV125" s="5">
        <f>+'Serie Gasto $Corrientes'!BV125*'Serie Gasto Constantes'!$AM$207</f>
        <v>10778245467.13711</v>
      </c>
      <c r="BW125" s="6">
        <f>+'Serie Gasto $Corrientes'!BW125*'Serie Gasto Constantes'!$AM$207</f>
        <v>10778245467.13711</v>
      </c>
      <c r="BX125" s="6">
        <f>+'Serie Gasto $Corrientes'!BX125*'Serie Gasto Constantes'!$AM$207</f>
        <v>10021165390.607214</v>
      </c>
      <c r="BY125" s="126">
        <f t="shared" si="201"/>
        <v>0.92975850486628508</v>
      </c>
      <c r="BZ125" s="6">
        <f>+'Serie Gasto $Corrientes'!BZ125*'Serie Gasto Constantes'!$AM$207</f>
        <v>9808751836.8509369</v>
      </c>
      <c r="CA125" s="7">
        <f t="shared" si="145"/>
        <v>0.91005088599604078</v>
      </c>
      <c r="CB125" s="5">
        <f>+'Serie Gasto $Corrientes'!CB125*'Serie Gasto Constantes'!$AN$207</f>
        <v>11136772127.742434</v>
      </c>
      <c r="CC125" s="6">
        <f>+'Serie Gasto $Corrientes'!CC125*'Serie Gasto Constantes'!$AN$207</f>
        <v>11092953165.479136</v>
      </c>
      <c r="CD125" s="6">
        <f>+'Serie Gasto $Corrientes'!CD125*'Serie Gasto Constantes'!$AN$207</f>
        <v>10696869762.926527</v>
      </c>
      <c r="CE125" s="126">
        <f t="shared" si="202"/>
        <v>0.96429414271889247</v>
      </c>
      <c r="CF125" s="6">
        <f>+'Serie Gasto $Corrientes'!CF125*'Serie Gasto Constantes'!$AN$207</f>
        <v>10375117751.4526</v>
      </c>
      <c r="CG125" s="7">
        <f t="shared" si="97"/>
        <v>0.93528906114375276</v>
      </c>
      <c r="CH125" s="6">
        <f>+'Serie Gasto $Corrientes'!CH125*'Serie Gasto Constantes'!$AO$207</f>
        <v>10556100848.250175</v>
      </c>
      <c r="CI125" s="6">
        <f>+'Serie Gasto $Corrientes'!CI125*'Serie Gasto Constantes'!$AO$207</f>
        <v>10556100848.250175</v>
      </c>
      <c r="CJ125" s="6">
        <f>+'Serie Gasto $Corrientes'!CJ125*'Serie Gasto Constantes'!$AO$207</f>
        <v>10412850732.41988</v>
      </c>
      <c r="CK125" s="126">
        <f t="shared" si="215"/>
        <v>0.98642963743056311</v>
      </c>
      <c r="CL125" s="6">
        <f>+'Serie Gasto $Corrientes'!CL125*'Serie Gasto Constantes'!$AO$207</f>
        <v>10088222674.611786</v>
      </c>
      <c r="CM125" s="7">
        <f t="shared" si="98"/>
        <v>0.95567698903559195</v>
      </c>
      <c r="CN125" s="6">
        <f>+'Serie Gasto $Corrientes'!CN125*'Serie Gasto Constantes'!$AP$207</f>
        <v>11152018336.914066</v>
      </c>
      <c r="CO125" s="6">
        <f>+'Serie Gasto $Corrientes'!CO125*'Serie Gasto Constantes'!$AP$207</f>
        <v>11152018336.914066</v>
      </c>
      <c r="CP125" s="6">
        <f>+'Serie Gasto $Corrientes'!CP125*'Serie Gasto Constantes'!$AP$207</f>
        <v>10572951137.990732</v>
      </c>
      <c r="CQ125" s="126">
        <f t="shared" si="216"/>
        <v>0.94807512134314054</v>
      </c>
      <c r="CR125" s="6">
        <f>+'Serie Gasto $Corrientes'!CR125*'Serie Gasto Constantes'!$AP$207</f>
        <v>10387975331.429466</v>
      </c>
      <c r="CS125" s="7">
        <f t="shared" si="99"/>
        <v>0.93148836538803415</v>
      </c>
      <c r="CT125" s="6">
        <f>+'Serie Gasto $Corrientes'!DC125*'Serie Gasto Constantes'!$AQ$207</f>
        <v>16567676032.291838</v>
      </c>
      <c r="CU125" s="6">
        <f>+'Serie Gasto $Corrientes'!DD125*'Serie Gasto Constantes'!$AQ$207</f>
        <v>16567676032.291838</v>
      </c>
      <c r="CV125" s="6">
        <f>+'Serie Gasto $Corrientes'!DE125*'Serie Gasto Constantes'!$AQ$207</f>
        <v>14555088268.368629</v>
      </c>
      <c r="CW125" s="126">
        <f t="shared" si="214"/>
        <v>0.87852323041562985</v>
      </c>
      <c r="CX125" s="6">
        <f>+'Serie Gasto $Corrientes'!DG125*'Serie Gasto Constantes'!$AQ$207</f>
        <v>14262594609.046951</v>
      </c>
      <c r="CY125" s="7">
        <f t="shared" si="100"/>
        <v>0.86086875318227596</v>
      </c>
      <c r="CZ125" s="6">
        <f>+'Serie Gasto $Corrientes'!DL125*'Serie Gasto Constantes'!$AR$207</f>
        <v>17446598598</v>
      </c>
      <c r="DA125" s="6">
        <f>+'Serie Gasto $Corrientes'!DM125*'Serie Gasto Constantes'!$AR$207</f>
        <v>17446598598</v>
      </c>
      <c r="DB125" s="6">
        <f>+'Serie Gasto $Corrientes'!DN125*'Serie Gasto Constantes'!$AR$207</f>
        <v>2318988946.2791996</v>
      </c>
      <c r="DC125" s="126">
        <f t="shared" si="101"/>
        <v>0.13291925834443385</v>
      </c>
      <c r="DD125" s="6">
        <f>+'Serie Gasto $Corrientes'!DP125*'Serie Gasto Constantes'!$AR$207</f>
        <v>921977760.83399987</v>
      </c>
      <c r="DE125" s="7">
        <f t="shared" si="102"/>
        <v>5.2845702596705083E-2</v>
      </c>
      <c r="DF125" s="6">
        <f>+'Serie Gasto $Corrientes'!DR125*'Serie Gasto Constantes'!$AR$207</f>
        <v>17446598598</v>
      </c>
      <c r="DG125" s="6">
        <f>+'Serie Gasto $Corrientes'!DS125*'Serie Gasto Constantes'!$AR$207</f>
        <v>17446598598</v>
      </c>
      <c r="DH125" s="6">
        <f>+'Serie Gasto $Corrientes'!DT125*'Serie Gasto Constantes'!$AR$207</f>
        <v>3591636277.0391998</v>
      </c>
      <c r="DI125" s="126">
        <f t="shared" si="103"/>
        <v>0.20586455616918525</v>
      </c>
      <c r="DJ125" s="6">
        <f>+'Serie Gasto $Corrientes'!DV125*'Serie Gasto Constantes'!$AR$207</f>
        <v>2073159372.6947999</v>
      </c>
      <c r="DK125" s="7">
        <f t="shared" si="104"/>
        <v>0.11882885715800544</v>
      </c>
      <c r="DL125" s="6">
        <f>+'Serie Gasto $Corrientes'!DX125*'Serie Gasto Constantes'!$AR$207</f>
        <v>17446598598</v>
      </c>
      <c r="DM125" s="6">
        <f>+'Serie Gasto $Corrientes'!DY125*'Serie Gasto Constantes'!$AR$207</f>
        <v>17446598598</v>
      </c>
      <c r="DN125" s="6">
        <f>+'Serie Gasto $Corrientes'!DZ125*'Serie Gasto Constantes'!$AR$207</f>
        <v>4555198441.3727999</v>
      </c>
      <c r="DO125" s="126">
        <f t="shared" si="105"/>
        <v>0.26109378374160491</v>
      </c>
      <c r="DP125" s="6">
        <f>+'Serie Gasto $Corrientes'!EB125*'Serie Gasto Constantes'!$AR$207</f>
        <v>3122225368.9067998</v>
      </c>
      <c r="DQ125" s="7">
        <f t="shared" si="106"/>
        <v>0.17895897308399802</v>
      </c>
      <c r="DR125" s="6">
        <f>+'Serie Gasto $Corrientes'!ED125*'Serie Gasto Constantes'!$AR$207</f>
        <v>17446598598</v>
      </c>
      <c r="DS125" s="6">
        <f>+'Serie Gasto $Corrientes'!EE125*'Serie Gasto Constantes'!$AR$207</f>
        <v>17446598598</v>
      </c>
      <c r="DT125" s="6">
        <f>+'Serie Gasto $Corrientes'!EF125*'Serie Gasto Constantes'!$AR$207</f>
        <v>6055237507.6595993</v>
      </c>
      <c r="DU125" s="126">
        <f t="shared" si="107"/>
        <v>0.34707266712456747</v>
      </c>
      <c r="DV125" s="6">
        <f>+'Serie Gasto $Corrientes'!EH125*'Serie Gasto Constantes'!$AR$207</f>
        <v>4386266828.0651999</v>
      </c>
      <c r="DW125" s="7">
        <f t="shared" si="108"/>
        <v>0.25141100160165442</v>
      </c>
      <c r="DX125" s="6">
        <f>+'Serie Gasto $Corrientes'!EJ125*'Serie Gasto Constantes'!$AR$207</f>
        <v>17446598598</v>
      </c>
      <c r="DY125" s="6">
        <f>+'Serie Gasto $Corrientes'!EK125*'Serie Gasto Constantes'!$AR$207</f>
        <v>16908416198.263199</v>
      </c>
      <c r="DZ125" s="6">
        <f>+'Serie Gasto $Corrientes'!EL125*'Serie Gasto Constantes'!$AR$207</f>
        <v>7124694305.4455996</v>
      </c>
      <c r="EA125" s="126">
        <f t="shared" si="109"/>
        <v>0.42136970263231605</v>
      </c>
      <c r="EB125" s="6">
        <f>+'Serie Gasto $Corrientes'!EN125*'Serie Gasto Constantes'!$AR$207</f>
        <v>5912098460.9387999</v>
      </c>
      <c r="EC125" s="7">
        <f t="shared" si="110"/>
        <v>0.34965418355067929</v>
      </c>
      <c r="ED125" s="6">
        <f>+'Serie Gasto $Corrientes'!EP125*'Serie Gasto Constantes'!$AR$207</f>
        <v>17446598598</v>
      </c>
      <c r="EE125" s="6">
        <f>+'Serie Gasto $Corrientes'!EQ125*'Serie Gasto Constantes'!$AR$207</f>
        <v>16908416198.263199</v>
      </c>
      <c r="EF125" s="6">
        <f>+'Serie Gasto $Corrientes'!ER125*'Serie Gasto Constantes'!$AR$207</f>
        <v>9045336282.8087997</v>
      </c>
      <c r="EG125" s="126">
        <f t="shared" si="111"/>
        <v>0.53496058866459173</v>
      </c>
      <c r="EH125" s="6">
        <f>+'Serie Gasto $Corrientes'!ET125*'Serie Gasto Constantes'!$AR$207</f>
        <v>7969820370.7355995</v>
      </c>
      <c r="EI125" s="7">
        <f t="shared" si="112"/>
        <v>0.47135227080311903</v>
      </c>
      <c r="EJ125" s="6">
        <f>+'Serie Gasto $Corrientes'!EV125*'Serie Gasto Constantes'!$AR$207</f>
        <v>17446598598</v>
      </c>
      <c r="EK125" s="6">
        <f>+'Serie Gasto $Corrientes'!EW125*'Serie Gasto Constantes'!$AR$207</f>
        <v>16908416198.263199</v>
      </c>
      <c r="EL125" s="6">
        <f>+'Serie Gasto $Corrientes'!EX125*'Serie Gasto Constantes'!$AR$207</f>
        <v>10136862492.1824</v>
      </c>
      <c r="EM125" s="126">
        <f t="shared" si="113"/>
        <v>0.5995157898481136</v>
      </c>
      <c r="EN125" s="6">
        <f>+'Serie Gasto $Corrientes'!EZ125*'Serie Gasto Constantes'!$AR$207</f>
        <v>8884328296.2095985</v>
      </c>
      <c r="EO125" s="7">
        <f t="shared" si="114"/>
        <v>0.52543823099896136</v>
      </c>
      <c r="EP125" s="6">
        <f>+'Serie Gasto $Corrientes'!FB125*'Serie Gasto Constantes'!$AR$207</f>
        <v>17446598598</v>
      </c>
      <c r="EQ125" s="6">
        <f>+'Serie Gasto $Corrientes'!FC125*'Serie Gasto Constantes'!$AR$207</f>
        <v>16908416198.263199</v>
      </c>
      <c r="ER125" s="6">
        <f>+'Serie Gasto $Corrientes'!FD125*'Serie Gasto Constantes'!$AR$207</f>
        <v>11202325722.9156</v>
      </c>
      <c r="ES125" s="126">
        <f t="shared" si="115"/>
        <v>0.66252957057363437</v>
      </c>
      <c r="ET125" s="6">
        <f>+'Serie Gasto $Corrientes'!FF125*'Serie Gasto Constantes'!$AR$207</f>
        <v>10308186570.3804</v>
      </c>
      <c r="EU125" s="7">
        <f t="shared" si="116"/>
        <v>0.6096482632973772</v>
      </c>
      <c r="EV125" s="6">
        <f>+'Serie Gasto $Corrientes'!FH125*'Serie Gasto Constantes'!$AR$207</f>
        <v>17446598598</v>
      </c>
      <c r="EW125" s="6">
        <f>+'Serie Gasto $Corrientes'!FI125*'Serie Gasto Constantes'!$AR$207</f>
        <v>16908416198.263199</v>
      </c>
      <c r="EX125" s="6">
        <f>+'Serie Gasto $Corrientes'!FJ125*'Serie Gasto Constantes'!$AR$207</f>
        <v>12191238970.762798</v>
      </c>
      <c r="EY125" s="126">
        <f t="shared" si="117"/>
        <v>0.72101602112296359</v>
      </c>
      <c r="EZ125" s="6">
        <f>+'Serie Gasto $Corrientes'!FL125*'Serie Gasto Constantes'!$AR$207</f>
        <v>11186102312.470798</v>
      </c>
      <c r="FA125" s="7">
        <f t="shared" si="118"/>
        <v>0.66157008328312938</v>
      </c>
      <c r="FB125" s="6">
        <f>+'Serie Gasto $Corrientes'!FQ125*'Serie Gasto Constantes'!$AR$207</f>
        <v>17446598598</v>
      </c>
      <c r="FC125" s="6">
        <f>+'Serie Gasto $Corrientes'!FR125*'Serie Gasto Constantes'!$AR$207</f>
        <v>16908416198.263199</v>
      </c>
      <c r="FD125" s="6">
        <f>+'Serie Gasto $Corrientes'!FS125*'Serie Gasto Constantes'!$AR$207</f>
        <v>13173446663.800798</v>
      </c>
      <c r="FE125" s="126">
        <f t="shared" si="193"/>
        <v>0.77910589077846037</v>
      </c>
      <c r="FF125" s="6">
        <f>+'Serie Gasto $Corrientes'!FU125*'Serie Gasto Constantes'!$AR$207</f>
        <v>12583319189.0952</v>
      </c>
      <c r="FG125" s="7">
        <f t="shared" si="194"/>
        <v>0.74420448618882085</v>
      </c>
      <c r="FH125" s="6">
        <f>+'Serie Gasto $Corrientes'!FW125*'Serie Gasto Constantes'!$AR$207</f>
        <v>17446598598</v>
      </c>
      <c r="FI125" s="6">
        <f>+'Serie Gasto $Corrientes'!FX125*'Serie Gasto Constantes'!$AR$207</f>
        <v>16908416198.263199</v>
      </c>
      <c r="FJ125" s="6">
        <f>+'Serie Gasto $Corrientes'!FY125*'Serie Gasto Constantes'!$AR$207</f>
        <v>14273208666.631199</v>
      </c>
      <c r="FK125" s="126">
        <f t="shared" si="166"/>
        <v>0.84414817445156787</v>
      </c>
      <c r="FL125" s="6">
        <f>+'Serie Gasto $Corrientes'!GA125*'Serie Gasto Constantes'!$AR$207</f>
        <v>13386393308.886</v>
      </c>
      <c r="FM125" s="7">
        <f t="shared" si="167"/>
        <v>0.79170001210764052</v>
      </c>
      <c r="FN125" s="6">
        <f>+'Serie Gasto $Corrientes'!GC125*'Serie Gasto Constantes'!$AR$207</f>
        <v>17446598598</v>
      </c>
      <c r="FO125" s="6">
        <f>+'Serie Gasto $Corrientes'!GD125*'Serie Gasto Constantes'!$AR$207</f>
        <v>17423996635.063198</v>
      </c>
      <c r="FP125" s="6">
        <f>+'Serie Gasto $Corrientes'!GE125*'Serie Gasto Constantes'!$AR$207</f>
        <v>17221491210.830399</v>
      </c>
      <c r="FQ125" s="126">
        <f t="shared" si="119"/>
        <v>0.9883777856209357</v>
      </c>
      <c r="FR125" s="6">
        <f>+'Serie Gasto $Corrientes'!GG125*'Serie Gasto Constantes'!$AR$207</f>
        <v>16843314093.434399</v>
      </c>
      <c r="FS125" s="7">
        <f t="shared" si="120"/>
        <v>0.96667340141352742</v>
      </c>
      <c r="FT125" s="6">
        <f>+'Serie Gasto $Corrientes'!GI125*'Serie Gasto Constantes'!$AS$207</f>
        <v>18241795000</v>
      </c>
      <c r="FU125" s="6">
        <f>+'Serie Gasto $Corrientes'!GJ125*'Serie Gasto Constantes'!$AS$207</f>
        <v>18241795000</v>
      </c>
      <c r="FV125" s="6">
        <f>+'Serie Gasto $Corrientes'!GK125*'Serie Gasto Constantes'!$AS$207</f>
        <v>942731682</v>
      </c>
      <c r="FW125" s="126">
        <f t="shared" si="121"/>
        <v>5.1679765176617765E-2</v>
      </c>
      <c r="FX125" s="6">
        <f>+'Serie Gasto $Corrientes'!GM125*'Serie Gasto Constantes'!$AS$207</f>
        <v>942731012</v>
      </c>
      <c r="FY125" s="7">
        <f t="shared" si="122"/>
        <v>5.1679728447776109E-2</v>
      </c>
      <c r="FZ125" s="6">
        <f>+'Serie Gasto $Corrientes'!GO125*'Serie Gasto Constantes'!$AS$207</f>
        <v>18241795000</v>
      </c>
      <c r="GA125" s="6">
        <f>+'Serie Gasto $Corrientes'!GP125*'Serie Gasto Constantes'!$AS$207</f>
        <v>18241795000</v>
      </c>
      <c r="GB125" s="6">
        <f>+'Serie Gasto $Corrientes'!GQ125*'Serie Gasto Constantes'!$AS$207</f>
        <v>3284919120</v>
      </c>
      <c r="GC125" s="126">
        <f t="shared" si="123"/>
        <v>0.18007652865301907</v>
      </c>
      <c r="GD125" s="6">
        <f>+'Serie Gasto $Corrientes'!GS125*'Serie Gasto Constantes'!$AS$207</f>
        <v>1736546800</v>
      </c>
      <c r="GE125" s="7">
        <f t="shared" si="124"/>
        <v>9.5196048415191595E-2</v>
      </c>
      <c r="GF125" s="6">
        <f>+'Serie Gasto $Corrientes'!GU125*'Serie Gasto Constantes'!$AS$207</f>
        <v>18241795000</v>
      </c>
      <c r="GG125" s="6">
        <f>+'Serie Gasto $Corrientes'!GV125*'Serie Gasto Constantes'!$AS$207</f>
        <v>18241795000</v>
      </c>
      <c r="GH125" s="6">
        <f>+'Serie Gasto $Corrientes'!GW125*'Serie Gasto Constantes'!$AS$207</f>
        <v>4470162478</v>
      </c>
      <c r="GI125" s="126">
        <f t="shared" si="125"/>
        <v>0.24505058180952038</v>
      </c>
      <c r="GJ125" s="6">
        <f>+'Serie Gasto $Corrientes'!GY125*'Serie Gasto Constantes'!$AS$207</f>
        <v>3234251997</v>
      </c>
      <c r="GK125" s="7">
        <f t="shared" si="126"/>
        <v>0.17729899919388414</v>
      </c>
      <c r="GL125" s="6">
        <f>+'Serie Gasto $Corrientes'!HA125*'Serie Gasto Constantes'!$AS$207</f>
        <v>18241795000</v>
      </c>
      <c r="GM125" s="6">
        <f>+'Serie Gasto $Corrientes'!HB125*'Serie Gasto Constantes'!$AS$207</f>
        <v>18241795000</v>
      </c>
      <c r="GN125" s="6">
        <f>+'Serie Gasto $Corrientes'!HC125*'Serie Gasto Constantes'!$AS$207</f>
        <v>5638462984</v>
      </c>
      <c r="GO125" s="126">
        <f t="shared" si="127"/>
        <v>0.30909584193880041</v>
      </c>
      <c r="GP125" s="6">
        <f>+'Serie Gasto $Corrientes'!HE125*'Serie Gasto Constantes'!$AS$207</f>
        <v>4369853553</v>
      </c>
      <c r="GQ125" s="7">
        <f t="shared" si="128"/>
        <v>0.23955173013401368</v>
      </c>
      <c r="GR125" s="6">
        <f>+'Serie Gasto $Corrientes'!HG125*'Serie Gasto Constantes'!$AS$207</f>
        <v>18241795000</v>
      </c>
      <c r="GS125" s="6">
        <f>+'Serie Gasto $Corrientes'!HH125*'Serie Gasto Constantes'!$AS$207</f>
        <v>18241795000</v>
      </c>
      <c r="GT125" s="6">
        <f>+'Serie Gasto $Corrientes'!HI125*'Serie Gasto Constantes'!$AS$207</f>
        <v>6700379051</v>
      </c>
      <c r="GU125" s="126">
        <f t="shared" si="129"/>
        <v>0.36730919577815668</v>
      </c>
      <c r="GV125" s="6">
        <f>+'Serie Gasto $Corrientes'!HK125*'Serie Gasto Constantes'!$AS$207</f>
        <v>5556104126</v>
      </c>
      <c r="GW125" s="7">
        <f t="shared" si="130"/>
        <v>0.30458099797744687</v>
      </c>
      <c r="GX125" s="6">
        <f>+'Serie Gasto $Corrientes'!HM125*'Serie Gasto Constantes'!$AS$207</f>
        <v>18241795000</v>
      </c>
      <c r="GY125" s="6">
        <f>+'Serie Gasto $Corrientes'!HN125*'Serie Gasto Constantes'!$AS$207</f>
        <v>18241795000</v>
      </c>
      <c r="GZ125" s="6">
        <f>+'Serie Gasto $Corrientes'!HO125*'Serie Gasto Constantes'!$AS$207</f>
        <v>8699563950</v>
      </c>
      <c r="HA125" s="126">
        <f t="shared" si="131"/>
        <v>0.47690284590962678</v>
      </c>
      <c r="HB125" s="6">
        <f>+'Serie Gasto $Corrientes'!HQ125*'Serie Gasto Constantes'!$AS$207</f>
        <v>7664757930</v>
      </c>
      <c r="HC125" s="7">
        <f t="shared" si="132"/>
        <v>0.42017564225450399</v>
      </c>
    </row>
    <row r="126" spans="1:211" x14ac:dyDescent="0.35">
      <c r="A126" s="28" t="s">
        <v>185</v>
      </c>
      <c r="B126" s="5"/>
      <c r="C126" s="6"/>
      <c r="D126" s="7"/>
      <c r="E126" s="5"/>
      <c r="F126" s="6"/>
      <c r="G126" s="7"/>
      <c r="H126" s="5"/>
      <c r="I126" s="6"/>
      <c r="J126" s="7"/>
      <c r="K126" s="5"/>
      <c r="L126" s="6"/>
      <c r="M126" s="7"/>
      <c r="N126" s="5"/>
      <c r="O126" s="6"/>
      <c r="P126" s="7"/>
      <c r="Q126" s="5">
        <f>+'Serie Gasto $Corrientes'!Q126*'Serie Gasto Constantes'!$AA$207</f>
        <v>9621247711.2223568</v>
      </c>
      <c r="R126" s="6">
        <f>+'Serie Gasto $Corrientes'!R126*'Serie Gasto Constantes'!$AA$207</f>
        <v>8645180211.5741253</v>
      </c>
      <c r="S126" s="7">
        <f t="shared" si="133"/>
        <v>0.89855083987602435</v>
      </c>
      <c r="T126" s="5">
        <f>+'Serie Gasto $Corrientes'!T126*'Serie Gasto Constantes'!$AB$207</f>
        <v>23268726847.151249</v>
      </c>
      <c r="U126" s="6">
        <f>+'Serie Gasto $Corrientes'!U126*'Serie Gasto Constantes'!$AB$207</f>
        <v>19442424340.850224</v>
      </c>
      <c r="V126" s="7">
        <f t="shared" si="134"/>
        <v>0.83556029810159238</v>
      </c>
      <c r="W126" s="5">
        <f>+'Serie Gasto $Corrientes'!W126*'Serie Gasto Constantes'!$AC$207</f>
        <v>40901709793.27578</v>
      </c>
      <c r="X126" s="6">
        <f>+'Serie Gasto $Corrientes'!X126*'Serie Gasto Constantes'!$AC$207</f>
        <v>40741087854.438049</v>
      </c>
      <c r="Y126" s="7">
        <f t="shared" si="135"/>
        <v>0.9960729773975332</v>
      </c>
      <c r="Z126" s="5">
        <f>+'Serie Gasto $Corrientes'!Z126*'Serie Gasto Constantes'!$AD$207</f>
        <v>28993574839.373783</v>
      </c>
      <c r="AA126" s="6">
        <f>+'Serie Gasto $Corrientes'!AA126*'Serie Gasto Constantes'!$AD$207</f>
        <v>28897756503.971188</v>
      </c>
      <c r="AB126" s="7">
        <f t="shared" si="136"/>
        <v>0.9966951872636115</v>
      </c>
      <c r="AC126" s="5">
        <f>+'Serie Gasto $Corrientes'!AC126*'Serie Gasto Constantes'!$AE$207</f>
        <v>26233118170.489281</v>
      </c>
      <c r="AD126" s="6">
        <f>+'Serie Gasto $Corrientes'!AD126*'Serie Gasto Constantes'!$AE$207</f>
        <v>25663916531.833202</v>
      </c>
      <c r="AE126" s="7">
        <f t="shared" si="137"/>
        <v>0.97830217380347884</v>
      </c>
      <c r="AF126" s="5">
        <f>+'Serie Gasto $Corrientes'!AF126*'Serie Gasto Constantes'!$AF$207</f>
        <v>23996718615.890739</v>
      </c>
      <c r="AG126" s="6">
        <f>+'Serie Gasto $Corrientes'!AG126*'Serie Gasto Constantes'!$AF$207</f>
        <v>23521018545.485321</v>
      </c>
      <c r="AH126" s="6">
        <f>+'Serie Gasto $Corrientes'!AH126*'Serie Gasto Constantes'!$AF$207</f>
        <v>23209422018.681362</v>
      </c>
      <c r="AI126" s="126">
        <f t="shared" si="190"/>
        <v>0.98675242204322966</v>
      </c>
      <c r="AJ126" s="6">
        <f>+'Serie Gasto $Corrientes'!AJ126*'Serie Gasto Constantes'!$AF$207</f>
        <v>14604632620.120329</v>
      </c>
      <c r="AK126" s="7">
        <f t="shared" si="138"/>
        <v>0.62091837527688931</v>
      </c>
      <c r="AL126" s="5">
        <f>+'Serie Gasto $Corrientes'!AL126*'Serie Gasto Constantes'!$AG$207</f>
        <v>14408173960.784313</v>
      </c>
      <c r="AM126" s="6">
        <f>+'Serie Gasto $Corrientes'!AM126*'Serie Gasto Constantes'!$AG$207</f>
        <v>14408173960.784313</v>
      </c>
      <c r="AN126" s="6">
        <f>+'Serie Gasto $Corrientes'!AN126*'Serie Gasto Constantes'!$AG$207</f>
        <v>13705876542.972956</v>
      </c>
      <c r="AO126" s="126">
        <f t="shared" si="195"/>
        <v>0.95125701426684273</v>
      </c>
      <c r="AP126" s="6">
        <f>+'Serie Gasto $Corrientes'!AP126*'Serie Gasto Constantes'!$AG$207</f>
        <v>11871186488.807089</v>
      </c>
      <c r="AQ126" s="7">
        <f t="shared" si="139"/>
        <v>0.82392026367239091</v>
      </c>
      <c r="AR126" s="5">
        <f>+'Serie Gasto $Corrientes'!AR126*'Serie Gasto Constantes'!$AH$207</f>
        <v>24788235431.065842</v>
      </c>
      <c r="AS126" s="6">
        <f>+'Serie Gasto $Corrientes'!AS126*'Serie Gasto Constantes'!$AH$207</f>
        <v>24788235431.065842</v>
      </c>
      <c r="AT126" s="6">
        <f>+'Serie Gasto $Corrientes'!AT126*'Serie Gasto Constantes'!$AH$207</f>
        <v>24118378323.383366</v>
      </c>
      <c r="AU126" s="126">
        <f t="shared" si="196"/>
        <v>0.97297681355555554</v>
      </c>
      <c r="AV126" s="6">
        <f>+'Serie Gasto $Corrientes'!AV126*'Serie Gasto Constantes'!$AH$207</f>
        <v>13045037909.515133</v>
      </c>
      <c r="AW126" s="7">
        <f t="shared" si="140"/>
        <v>0.52625923881481484</v>
      </c>
      <c r="AX126" s="5">
        <f>+'Serie Gasto $Corrientes'!AX126*'Serie Gasto Constantes'!$AI$207</f>
        <v>15822179434.412266</v>
      </c>
      <c r="AY126" s="6">
        <f>+'Serie Gasto $Corrientes'!AY126*'Serie Gasto Constantes'!$AI$207</f>
        <v>15822179434.412266</v>
      </c>
      <c r="AZ126" s="6">
        <f>+'Serie Gasto $Corrientes'!AZ126*'Serie Gasto Constantes'!$AI$207</f>
        <v>15586028222.870096</v>
      </c>
      <c r="BA126" s="126">
        <f t="shared" si="197"/>
        <v>0.98507467239130442</v>
      </c>
      <c r="BB126" s="6">
        <f>+'Serie Gasto $Corrientes'!BB126*'Serie Gasto Constantes'!$AI$207</f>
        <v>12981384277.60512</v>
      </c>
      <c r="BC126" s="7">
        <f t="shared" si="141"/>
        <v>0.82045487673913042</v>
      </c>
      <c r="BD126" s="5">
        <f>+'Serie Gasto $Corrientes'!BD126*'Serie Gasto Constantes'!$AJ$207</f>
        <v>12300014179.873268</v>
      </c>
      <c r="BE126" s="6">
        <f>+'Serie Gasto $Corrientes'!BE126*'Serie Gasto Constantes'!$AJ$207</f>
        <v>13308345370.078402</v>
      </c>
      <c r="BF126" s="6">
        <f>+'Serie Gasto $Corrientes'!BF126*'Serie Gasto Constantes'!$AJ$207</f>
        <v>13055823418.272333</v>
      </c>
      <c r="BG126" s="126">
        <f t="shared" si="198"/>
        <v>0.98102529316876441</v>
      </c>
      <c r="BH126" s="6">
        <f>+'Serie Gasto $Corrientes'!BH126*'Serie Gasto Constantes'!$AJ$207</f>
        <v>9229647457.2674942</v>
      </c>
      <c r="BI126" s="7">
        <f t="shared" si="142"/>
        <v>0.69352328938042285</v>
      </c>
      <c r="BJ126" s="5">
        <f>+'Serie Gasto $Corrientes'!BJ126*'Serie Gasto Constantes'!$AK$207</f>
        <v>19314622686.732479</v>
      </c>
      <c r="BK126" s="6">
        <f>+'Serie Gasto $Corrientes'!BK126*'Serie Gasto Constantes'!$AK$207</f>
        <v>20095826648.76302</v>
      </c>
      <c r="BL126" s="6">
        <f>+'Serie Gasto $Corrientes'!BL126*'Serie Gasto Constantes'!$AK$207</f>
        <v>19906997514.355484</v>
      </c>
      <c r="BM126" s="126">
        <f t="shared" si="199"/>
        <v>0.99060356472476041</v>
      </c>
      <c r="BN126" s="6">
        <f>+'Serie Gasto $Corrientes'!BN126*'Serie Gasto Constantes'!$AK$207</f>
        <v>14637123746.132244</v>
      </c>
      <c r="BO126" s="7">
        <f t="shared" si="143"/>
        <v>0.72836634202520945</v>
      </c>
      <c r="BP126" s="5">
        <f>+'Serie Gasto $Corrientes'!BP126*'Serie Gasto Constantes'!$AL$207</f>
        <v>20089170577.894077</v>
      </c>
      <c r="BQ126" s="6">
        <f>+'Serie Gasto $Corrientes'!BQ126*'Serie Gasto Constantes'!$AL$207</f>
        <v>19960456288.294079</v>
      </c>
      <c r="BR126" s="6">
        <f>+'Serie Gasto $Corrientes'!BR126*'Serie Gasto Constantes'!$AL$207</f>
        <v>19830336461.365932</v>
      </c>
      <c r="BS126" s="126">
        <f t="shared" si="200"/>
        <v>0.99348111961726771</v>
      </c>
      <c r="BT126" s="6">
        <f>+'Serie Gasto $Corrientes'!BT126*'Serie Gasto Constantes'!$AL$207</f>
        <v>16748675236.506083</v>
      </c>
      <c r="BU126" s="7">
        <f t="shared" si="144"/>
        <v>0.83909280402214237</v>
      </c>
      <c r="BV126" s="5">
        <f>+'Serie Gasto $Corrientes'!BV126*'Serie Gasto Constantes'!$AM$207</f>
        <v>23564995509.083931</v>
      </c>
      <c r="BW126" s="6">
        <f>+'Serie Gasto $Corrientes'!BW126*'Serie Gasto Constantes'!$AM$207</f>
        <v>23564995509.083931</v>
      </c>
      <c r="BX126" s="6">
        <f>+'Serie Gasto $Corrientes'!BX126*'Serie Gasto Constantes'!$AM$207</f>
        <v>23284129442.195927</v>
      </c>
      <c r="BY126" s="126">
        <f t="shared" si="201"/>
        <v>0.98808121704161855</v>
      </c>
      <c r="BZ126" s="6">
        <f>+'Serie Gasto $Corrientes'!BZ126*'Serie Gasto Constantes'!$AM$207</f>
        <v>20038385013.520302</v>
      </c>
      <c r="CA126" s="7">
        <f t="shared" si="145"/>
        <v>0.85034537799066512</v>
      </c>
      <c r="CB126" s="5">
        <f>+'Serie Gasto $Corrientes'!CB126*'Serie Gasto Constantes'!$AN$207</f>
        <v>23242190419.403866</v>
      </c>
      <c r="CC126" s="6">
        <f>+'Serie Gasto $Corrientes'!CC126*'Serie Gasto Constantes'!$AN$207</f>
        <v>22452602660.587029</v>
      </c>
      <c r="CD126" s="6">
        <f>+'Serie Gasto $Corrientes'!CD126*'Serie Gasto Constantes'!$AN$207</f>
        <v>21849693579.571114</v>
      </c>
      <c r="CE126" s="126">
        <f t="shared" si="202"/>
        <v>0.97314747469903551</v>
      </c>
      <c r="CF126" s="6">
        <f>+'Serie Gasto $Corrientes'!CF126*'Serie Gasto Constantes'!$AN$207</f>
        <v>18992977375.691536</v>
      </c>
      <c r="CG126" s="7">
        <f t="shared" si="97"/>
        <v>0.84591428721230311</v>
      </c>
      <c r="CH126" s="6">
        <f>+'Serie Gasto $Corrientes'!CH126*'Serie Gasto Constantes'!$AO$207</f>
        <v>33720471686.164761</v>
      </c>
      <c r="CI126" s="6">
        <f>+'Serie Gasto $Corrientes'!CI126*'Serie Gasto Constantes'!$AO$207</f>
        <v>35018009594.595978</v>
      </c>
      <c r="CJ126" s="6">
        <f>+'Serie Gasto $Corrientes'!CJ126*'Serie Gasto Constantes'!$AO$207</f>
        <v>33408576970.657028</v>
      </c>
      <c r="CK126" s="126">
        <f t="shared" si="215"/>
        <v>0.95403985998715013</v>
      </c>
      <c r="CL126" s="6">
        <f>+'Serie Gasto $Corrientes'!CL126*'Serie Gasto Constantes'!$AO$207</f>
        <v>24768691993.736614</v>
      </c>
      <c r="CM126" s="7">
        <f t="shared" si="98"/>
        <v>0.70731295925965332</v>
      </c>
      <c r="CN126" s="6">
        <f>+'Serie Gasto $Corrientes'!CN126*'Serie Gasto Constantes'!$AP$207</f>
        <v>24030560342.775528</v>
      </c>
      <c r="CO126" s="6">
        <f>+'Serie Gasto $Corrientes'!CO126*'Serie Gasto Constantes'!$AP$207</f>
        <v>28381293292.835037</v>
      </c>
      <c r="CP126" s="6">
        <f>+'Serie Gasto $Corrientes'!CP126*'Serie Gasto Constantes'!$AP$207</f>
        <v>26741619283.053879</v>
      </c>
      <c r="CQ126" s="126">
        <f t="shared" si="216"/>
        <v>0.9422269453029084</v>
      </c>
      <c r="CR126" s="6">
        <f>+'Serie Gasto $Corrientes'!CR126*'Serie Gasto Constantes'!$AP$207</f>
        <v>23141167858.415825</v>
      </c>
      <c r="CS126" s="7">
        <f t="shared" si="99"/>
        <v>0.81536692565937074</v>
      </c>
      <c r="CT126" s="6">
        <f>+'Serie Gasto $Corrientes'!DC126*'Serie Gasto Constantes'!$AQ$207</f>
        <v>14435497469.106709</v>
      </c>
      <c r="CU126" s="6">
        <f>+'Serie Gasto $Corrientes'!DD126*'Serie Gasto Constantes'!$AQ$207</f>
        <v>14435497469.106709</v>
      </c>
      <c r="CV126" s="6">
        <f>+'Serie Gasto $Corrientes'!DE126*'Serie Gasto Constantes'!$AQ$207</f>
        <v>14210106946.659962</v>
      </c>
      <c r="CW126" s="126">
        <f t="shared" si="214"/>
        <v>0.98438636957755676</v>
      </c>
      <c r="CX126" s="6">
        <f>+'Serie Gasto $Corrientes'!DG126*'Serie Gasto Constantes'!$AQ$207</f>
        <v>13850079156.279976</v>
      </c>
      <c r="CY126" s="7">
        <f t="shared" si="100"/>
        <v>0.95944592044163479</v>
      </c>
      <c r="CZ126" s="6">
        <f>+'Serie Gasto $Corrientes'!DL126*'Serie Gasto Constantes'!$AR$207</f>
        <v>14607653533.199999</v>
      </c>
      <c r="DA126" s="6">
        <f>+'Serie Gasto $Corrientes'!DM126*'Serie Gasto Constantes'!$AR$207</f>
        <v>14607653533.199999</v>
      </c>
      <c r="DB126" s="6">
        <f>+'Serie Gasto $Corrientes'!DN126*'Serie Gasto Constantes'!$AR$207</f>
        <v>461873879.99999994</v>
      </c>
      <c r="DC126" s="126">
        <f t="shared" si="101"/>
        <v>3.1618622316737025E-2</v>
      </c>
      <c r="DD126" s="6">
        <f>+'Serie Gasto $Corrientes'!DP126*'Serie Gasto Constantes'!$AR$207</f>
        <v>0</v>
      </c>
      <c r="DE126" s="7">
        <f t="shared" si="102"/>
        <v>0</v>
      </c>
      <c r="DF126" s="6">
        <f>+'Serie Gasto $Corrientes'!DR126*'Serie Gasto Constantes'!$AR$207</f>
        <v>14607653533.199999</v>
      </c>
      <c r="DG126" s="6">
        <f>+'Serie Gasto $Corrientes'!DS126*'Serie Gasto Constantes'!$AR$207</f>
        <v>14607653533.199999</v>
      </c>
      <c r="DH126" s="6">
        <f>+'Serie Gasto $Corrientes'!DT126*'Serie Gasto Constantes'!$AR$207</f>
        <v>2791214214.2819996</v>
      </c>
      <c r="DI126" s="126">
        <f t="shared" si="103"/>
        <v>0.19107888942862594</v>
      </c>
      <c r="DJ126" s="6">
        <f>+'Serie Gasto $Corrientes'!DV126*'Serie Gasto Constantes'!$AR$207</f>
        <v>7316399.9999999991</v>
      </c>
      <c r="DK126" s="7">
        <f t="shared" si="104"/>
        <v>5.0086072916306673E-4</v>
      </c>
      <c r="DL126" s="6">
        <f>+'Serie Gasto $Corrientes'!DX126*'Serie Gasto Constantes'!$AR$207</f>
        <v>14607653533.199999</v>
      </c>
      <c r="DM126" s="6">
        <f>+'Serie Gasto $Corrientes'!DY126*'Serie Gasto Constantes'!$AR$207</f>
        <v>14607653533.199999</v>
      </c>
      <c r="DN126" s="6">
        <f>+'Serie Gasto $Corrientes'!DZ126*'Serie Gasto Constantes'!$AR$207</f>
        <v>3518042638.1723995</v>
      </c>
      <c r="DO126" s="126">
        <f t="shared" si="105"/>
        <v>0.24083557500707822</v>
      </c>
      <c r="DP126" s="6">
        <f>+'Serie Gasto $Corrientes'!EB126*'Serie Gasto Constantes'!$AR$207</f>
        <v>315734512.46999997</v>
      </c>
      <c r="DQ126" s="7">
        <f t="shared" si="106"/>
        <v>2.1614320996346508E-2</v>
      </c>
      <c r="DR126" s="6">
        <f>+'Serie Gasto $Corrientes'!ED126*'Serie Gasto Constantes'!$AR$207</f>
        <v>14607653533.199999</v>
      </c>
      <c r="DS126" s="6">
        <f>+'Serie Gasto $Corrientes'!EE126*'Serie Gasto Constantes'!$AR$207</f>
        <v>14607653533.199999</v>
      </c>
      <c r="DT126" s="6">
        <f>+'Serie Gasto $Corrientes'!EF126*'Serie Gasto Constantes'!$AR$207</f>
        <v>4038475609.3343997</v>
      </c>
      <c r="DU126" s="126">
        <f t="shared" si="107"/>
        <v>0.27646299250977091</v>
      </c>
      <c r="DV126" s="6">
        <f>+'Serie Gasto $Corrientes'!EH126*'Serie Gasto Constantes'!$AR$207</f>
        <v>1147338472.0823998</v>
      </c>
      <c r="DW126" s="7">
        <f t="shared" si="108"/>
        <v>7.8543653125038235E-2</v>
      </c>
      <c r="DX126" s="6">
        <f>+'Serie Gasto $Corrientes'!EJ126*'Serie Gasto Constantes'!$AR$207</f>
        <v>14607653533.199999</v>
      </c>
      <c r="DY126" s="6">
        <f>+'Serie Gasto $Corrientes'!EK126*'Serie Gasto Constantes'!$AR$207</f>
        <v>14607653533.199999</v>
      </c>
      <c r="DZ126" s="6">
        <f>+'Serie Gasto $Corrientes'!EL126*'Serie Gasto Constantes'!$AR$207</f>
        <v>7649997002.419199</v>
      </c>
      <c r="EA126" s="126">
        <f t="shared" si="109"/>
        <v>0.52369786735648061</v>
      </c>
      <c r="EB126" s="6">
        <f>+'Serie Gasto $Corrientes'!EN126*'Serie Gasto Constantes'!$AR$207</f>
        <v>1945581806.0327997</v>
      </c>
      <c r="EC126" s="7">
        <f t="shared" si="110"/>
        <v>0.13318920808266146</v>
      </c>
      <c r="ED126" s="6">
        <f>+'Serie Gasto $Corrientes'!EP126*'Serie Gasto Constantes'!$AR$207</f>
        <v>14607653533.199999</v>
      </c>
      <c r="EE126" s="6">
        <f>+'Serie Gasto $Corrientes'!EQ126*'Serie Gasto Constantes'!$AR$207</f>
        <v>14607653533.199999</v>
      </c>
      <c r="EF126" s="6">
        <f>+'Serie Gasto $Corrientes'!ER126*'Serie Gasto Constantes'!$AR$207</f>
        <v>7649997002.419199</v>
      </c>
      <c r="EG126" s="126">
        <f t="shared" si="111"/>
        <v>0.52369786735648061</v>
      </c>
      <c r="EH126" s="6">
        <f>+'Serie Gasto $Corrientes'!ET126*'Serie Gasto Constantes'!$AR$207</f>
        <v>3717154178.8523998</v>
      </c>
      <c r="EI126" s="7">
        <f t="shared" si="112"/>
        <v>0.25446620638996686</v>
      </c>
      <c r="EJ126" s="6">
        <f>+'Serie Gasto $Corrientes'!EV126*'Serie Gasto Constantes'!$AR$207</f>
        <v>14607653533.199999</v>
      </c>
      <c r="EK126" s="6">
        <f>+'Serie Gasto $Corrientes'!EW126*'Serie Gasto Constantes'!$AR$207</f>
        <v>14607653533.199999</v>
      </c>
      <c r="EL126" s="6">
        <f>+'Serie Gasto $Corrientes'!EX126*'Serie Gasto Constantes'!$AR$207</f>
        <v>9815850324.8831997</v>
      </c>
      <c r="EM126" s="126">
        <f t="shared" si="113"/>
        <v>0.67196626087645905</v>
      </c>
      <c r="EN126" s="6">
        <f>+'Serie Gasto $Corrientes'!EZ126*'Serie Gasto Constantes'!$AR$207</f>
        <v>4518107069.4239998</v>
      </c>
      <c r="EO126" s="7">
        <f t="shared" si="114"/>
        <v>0.30929725018157989</v>
      </c>
      <c r="EP126" s="6">
        <f>+'Serie Gasto $Corrientes'!FB126*'Serie Gasto Constantes'!$AR$207</f>
        <v>14607653533.199999</v>
      </c>
      <c r="EQ126" s="6">
        <f>+'Serie Gasto $Corrientes'!FC126*'Serie Gasto Constantes'!$AR$207</f>
        <v>14607653533.199999</v>
      </c>
      <c r="ER126" s="6">
        <f>+'Serie Gasto $Corrientes'!FD126*'Serie Gasto Constantes'!$AR$207</f>
        <v>11052111447.733198</v>
      </c>
      <c r="ES126" s="126">
        <f t="shared" si="115"/>
        <v>0.75659731541511221</v>
      </c>
      <c r="ET126" s="6">
        <f>+'Serie Gasto $Corrientes'!FF126*'Serie Gasto Constantes'!$AR$207</f>
        <v>5308320545.6735992</v>
      </c>
      <c r="EU126" s="7">
        <f t="shared" si="116"/>
        <v>0.36339310304758726</v>
      </c>
      <c r="EV126" s="6">
        <f>+'Serie Gasto $Corrientes'!FH126*'Serie Gasto Constantes'!$AR$207</f>
        <v>14607653533.199999</v>
      </c>
      <c r="EW126" s="6">
        <f>+'Serie Gasto $Corrientes'!FI126*'Serie Gasto Constantes'!$AR$207</f>
        <v>13592620542.945599</v>
      </c>
      <c r="EX126" s="6">
        <f>+'Serie Gasto $Corrientes'!FJ126*'Serie Gasto Constantes'!$AR$207</f>
        <v>11811838561.738798</v>
      </c>
      <c r="EY126" s="126">
        <f t="shared" si="117"/>
        <v>0.86898906097021855</v>
      </c>
      <c r="EZ126" s="6">
        <f>+'Serie Gasto $Corrientes'!FL126*'Serie Gasto Constantes'!$AR$207</f>
        <v>6657716168.2511997</v>
      </c>
      <c r="FA126" s="7">
        <f t="shared" si="118"/>
        <v>0.48980372454423232</v>
      </c>
      <c r="FB126" s="6">
        <f>+'Serie Gasto $Corrientes'!FQ126*'Serie Gasto Constantes'!$AR$207</f>
        <v>14607653533.199999</v>
      </c>
      <c r="FC126" s="6">
        <f>+'Serie Gasto $Corrientes'!FR126*'Serie Gasto Constantes'!$AR$207</f>
        <v>13592620542.945599</v>
      </c>
      <c r="FD126" s="6">
        <f>+'Serie Gasto $Corrientes'!FS126*'Serie Gasto Constantes'!$AR$207</f>
        <v>11840148294.9828</v>
      </c>
      <c r="FE126" s="126">
        <f t="shared" si="193"/>
        <v>0.87107178910601524</v>
      </c>
      <c r="FF126" s="6">
        <f>+'Serie Gasto $Corrientes'!FU126*'Serie Gasto Constantes'!$AR$207</f>
        <v>7855100773.9931993</v>
      </c>
      <c r="FG126" s="7">
        <f t="shared" si="194"/>
        <v>0.57789450894882066</v>
      </c>
      <c r="FH126" s="6">
        <f>+'Serie Gasto $Corrientes'!FW126*'Serie Gasto Constantes'!$AR$207</f>
        <v>14607653533.199999</v>
      </c>
      <c r="FI126" s="6">
        <f>+'Serie Gasto $Corrientes'!FX126*'Serie Gasto Constantes'!$AR$207</f>
        <v>13592620542.945599</v>
      </c>
      <c r="FJ126" s="6">
        <f>+'Serie Gasto $Corrientes'!FY126*'Serie Gasto Constantes'!$AR$207</f>
        <v>12105719597.805599</v>
      </c>
      <c r="FK126" s="126">
        <f t="shared" si="166"/>
        <v>0.89060969218980501</v>
      </c>
      <c r="FL126" s="6">
        <f>+'Serie Gasto $Corrientes'!GA126*'Serie Gasto Constantes'!$AR$207</f>
        <v>9089801737.2551994</v>
      </c>
      <c r="FM126" s="7">
        <f t="shared" si="167"/>
        <v>0.66873063281183798</v>
      </c>
      <c r="FN126" s="6">
        <f>+'Serie Gasto $Corrientes'!GC126*'Serie Gasto Constantes'!$AR$207</f>
        <v>14607653533.199999</v>
      </c>
      <c r="FO126" s="6">
        <f>+'Serie Gasto $Corrientes'!GD126*'Serie Gasto Constantes'!$AR$207</f>
        <v>13592620542.945599</v>
      </c>
      <c r="FP126" s="6">
        <f>+'Serie Gasto $Corrientes'!GE126*'Serie Gasto Constantes'!$AR$207</f>
        <v>13513324988.981998</v>
      </c>
      <c r="FQ126" s="126">
        <f t="shared" si="119"/>
        <v>0.99416627914293143</v>
      </c>
      <c r="FR126" s="6">
        <f>+'Serie Gasto $Corrientes'!GG126*'Serie Gasto Constantes'!$AR$207</f>
        <v>11622366525.431999</v>
      </c>
      <c r="FS126" s="7">
        <f t="shared" si="120"/>
        <v>0.85504973001426599</v>
      </c>
      <c r="FT126" s="6">
        <f>+'Serie Gasto $Corrientes'!GI126*'Serie Gasto Constantes'!$AS$207</f>
        <v>14973826000</v>
      </c>
      <c r="FU126" s="6">
        <f>+'Serie Gasto $Corrientes'!GJ126*'Serie Gasto Constantes'!$AS$207</f>
        <v>14973826000</v>
      </c>
      <c r="FV126" s="6">
        <f>+'Serie Gasto $Corrientes'!GK126*'Serie Gasto Constantes'!$AS$207</f>
        <v>0</v>
      </c>
      <c r="FW126" s="126">
        <f t="shared" si="121"/>
        <v>0</v>
      </c>
      <c r="FX126" s="6">
        <f>+'Serie Gasto $Corrientes'!GM126*'Serie Gasto Constantes'!$AS$207</f>
        <v>0</v>
      </c>
      <c r="FY126" s="7">
        <f t="shared" si="122"/>
        <v>0</v>
      </c>
      <c r="FZ126" s="6">
        <f>+'Serie Gasto $Corrientes'!GO126*'Serie Gasto Constantes'!$AS$207</f>
        <v>14973826000</v>
      </c>
      <c r="GA126" s="6">
        <f>+'Serie Gasto $Corrientes'!GP126*'Serie Gasto Constantes'!$AS$207</f>
        <v>14973826000</v>
      </c>
      <c r="GB126" s="6">
        <f>+'Serie Gasto $Corrientes'!GQ126*'Serie Gasto Constantes'!$AS$207</f>
        <v>5168252313</v>
      </c>
      <c r="GC126" s="126">
        <f t="shared" si="123"/>
        <v>0.34515242216651909</v>
      </c>
      <c r="GD126" s="6">
        <f>+'Serie Gasto $Corrientes'!GS126*'Serie Gasto Constantes'!$AS$207</f>
        <v>0</v>
      </c>
      <c r="GE126" s="7">
        <f t="shared" si="124"/>
        <v>0</v>
      </c>
      <c r="GF126" s="6">
        <f>+'Serie Gasto $Corrientes'!GU126*'Serie Gasto Constantes'!$AS$207</f>
        <v>14973826000</v>
      </c>
      <c r="GG126" s="6">
        <f>+'Serie Gasto $Corrientes'!GV126*'Serie Gasto Constantes'!$AS$207</f>
        <v>14973826000</v>
      </c>
      <c r="GH126" s="6">
        <f>+'Serie Gasto $Corrientes'!GW126*'Serie Gasto Constantes'!$AS$207</f>
        <v>6860530917</v>
      </c>
      <c r="GI126" s="126">
        <f t="shared" si="125"/>
        <v>0.45816820076578957</v>
      </c>
      <c r="GJ126" s="6">
        <f>+'Serie Gasto $Corrientes'!GY126*'Serie Gasto Constantes'!$AS$207</f>
        <v>188533018</v>
      </c>
      <c r="GK126" s="7">
        <f t="shared" si="126"/>
        <v>1.2590838039656665E-2</v>
      </c>
      <c r="GL126" s="6">
        <f>+'Serie Gasto $Corrientes'!HA126*'Serie Gasto Constantes'!$AS$207</f>
        <v>14973826000</v>
      </c>
      <c r="GM126" s="6">
        <f>+'Serie Gasto $Corrientes'!HB126*'Serie Gasto Constantes'!$AS$207</f>
        <v>14973826000</v>
      </c>
      <c r="GN126" s="6">
        <f>+'Serie Gasto $Corrientes'!HC126*'Serie Gasto Constantes'!$AS$207</f>
        <v>7493131614</v>
      </c>
      <c r="GO126" s="126">
        <f t="shared" si="127"/>
        <v>0.50041529893562275</v>
      </c>
      <c r="GP126" s="6">
        <f>+'Serie Gasto $Corrientes'!HE126*'Serie Gasto Constantes'!$AS$207</f>
        <v>1015499583</v>
      </c>
      <c r="GQ126" s="7">
        <f t="shared" si="128"/>
        <v>6.7818310630830089E-2</v>
      </c>
      <c r="GR126" s="6">
        <f>+'Serie Gasto $Corrientes'!HG126*'Serie Gasto Constantes'!$AS$207</f>
        <v>14973826000</v>
      </c>
      <c r="GS126" s="6">
        <f>+'Serie Gasto $Corrientes'!HH126*'Serie Gasto Constantes'!$AS$207</f>
        <v>14973826000</v>
      </c>
      <c r="GT126" s="6">
        <f>+'Serie Gasto $Corrientes'!HI126*'Serie Gasto Constantes'!$AS$207</f>
        <v>8960253663</v>
      </c>
      <c r="GU126" s="126">
        <f t="shared" si="129"/>
        <v>0.59839440253947118</v>
      </c>
      <c r="GV126" s="6">
        <f>+'Serie Gasto $Corrientes'!HK126*'Serie Gasto Constantes'!$AS$207</f>
        <v>1871845656</v>
      </c>
      <c r="GW126" s="7">
        <f t="shared" si="130"/>
        <v>0.12500784074824964</v>
      </c>
      <c r="GX126" s="6">
        <f>+'Serie Gasto $Corrientes'!HM126*'Serie Gasto Constantes'!$AS$207</f>
        <v>14973826000</v>
      </c>
      <c r="GY126" s="6">
        <f>+'Serie Gasto $Corrientes'!HN126*'Serie Gasto Constantes'!$AS$207</f>
        <v>14973826000</v>
      </c>
      <c r="GZ126" s="6">
        <f>+'Serie Gasto $Corrientes'!HO126*'Serie Gasto Constantes'!$AS$207</f>
        <v>9947199532</v>
      </c>
      <c r="HA126" s="126">
        <f t="shared" si="131"/>
        <v>0.6643058048090047</v>
      </c>
      <c r="HB126" s="6">
        <f>+'Serie Gasto $Corrientes'!HQ126*'Serie Gasto Constantes'!$AS$207</f>
        <v>3128309367</v>
      </c>
      <c r="HC126" s="7">
        <f t="shared" si="132"/>
        <v>0.20891850666623213</v>
      </c>
    </row>
    <row r="127" spans="1:211" x14ac:dyDescent="0.35">
      <c r="A127" s="28" t="s">
        <v>80</v>
      </c>
      <c r="B127" s="5"/>
      <c r="C127" s="6"/>
      <c r="D127" s="7"/>
      <c r="E127" s="5"/>
      <c r="F127" s="6"/>
      <c r="G127" s="7"/>
      <c r="H127" s="5"/>
      <c r="I127" s="6"/>
      <c r="J127" s="7"/>
      <c r="K127" s="5"/>
      <c r="L127" s="6"/>
      <c r="M127" s="7"/>
      <c r="N127" s="5"/>
      <c r="O127" s="6"/>
      <c r="P127" s="7"/>
      <c r="Q127" s="5"/>
      <c r="R127" s="6"/>
      <c r="S127" s="7"/>
      <c r="T127" s="5"/>
      <c r="U127" s="6"/>
      <c r="V127" s="7"/>
      <c r="W127" s="5"/>
      <c r="X127" s="6"/>
      <c r="Y127" s="7"/>
      <c r="Z127" s="5"/>
      <c r="AA127" s="6"/>
      <c r="AB127" s="7"/>
      <c r="AC127" s="5"/>
      <c r="AD127" s="6"/>
      <c r="AE127" s="7"/>
      <c r="AF127" s="5"/>
      <c r="AG127" s="6"/>
      <c r="AH127" s="6"/>
      <c r="AI127" s="126"/>
      <c r="AJ127" s="6" t="s">
        <v>103</v>
      </c>
      <c r="AK127" s="7"/>
      <c r="AL127" s="5"/>
      <c r="AM127" s="6"/>
      <c r="AN127" s="6"/>
      <c r="AO127" s="126"/>
      <c r="AP127" s="6"/>
      <c r="AQ127" s="7"/>
      <c r="AR127" s="5"/>
      <c r="AS127" s="6"/>
      <c r="AT127" s="6"/>
      <c r="AU127" s="126"/>
      <c r="AV127" s="6"/>
      <c r="AW127" s="7"/>
      <c r="AX127" s="5"/>
      <c r="AY127" s="6"/>
      <c r="AZ127" s="6"/>
      <c r="BA127" s="126"/>
      <c r="BB127" s="6"/>
      <c r="BC127" s="7"/>
      <c r="BD127" s="5">
        <f>+'Serie Gasto $Corrientes'!BD127*'Serie Gasto Constantes'!$AJ$207</f>
        <v>0</v>
      </c>
      <c r="BE127" s="6">
        <f>+'Serie Gasto $Corrientes'!BE127*'Serie Gasto Constantes'!$AJ$207</f>
        <v>130107250.34904951</v>
      </c>
      <c r="BF127" s="6">
        <f>+'Serie Gasto $Corrientes'!BF127*'Serie Gasto Constantes'!$AJ$207</f>
        <v>130107250.34904951</v>
      </c>
      <c r="BG127" s="126"/>
      <c r="BH127" s="6">
        <f>+'Serie Gasto $Corrientes'!BH127*'Serie Gasto Constantes'!$AJ$207</f>
        <v>130107250.34904951</v>
      </c>
      <c r="BI127" s="7"/>
      <c r="BJ127" s="5"/>
      <c r="BK127" s="6"/>
      <c r="BL127" s="6"/>
      <c r="BM127" s="126"/>
      <c r="BN127" s="6"/>
      <c r="BO127" s="7"/>
      <c r="BP127" s="5"/>
      <c r="BQ127" s="6"/>
      <c r="BR127" s="6"/>
      <c r="BS127" s="126"/>
      <c r="BT127" s="6"/>
      <c r="BU127" s="7"/>
      <c r="BV127" s="5"/>
      <c r="BW127" s="6"/>
      <c r="BX127" s="6"/>
      <c r="BY127" s="126"/>
      <c r="BZ127" s="6"/>
      <c r="CA127" s="7"/>
      <c r="CB127" s="5"/>
      <c r="CC127" s="6"/>
      <c r="CD127" s="6"/>
      <c r="CE127" s="126"/>
      <c r="CF127" s="6"/>
      <c r="CG127" s="7"/>
      <c r="CH127" s="6">
        <f>+'Serie Gasto $Corrientes'!CH127*'Serie Gasto Constantes'!$AO$207</f>
        <v>0</v>
      </c>
      <c r="CI127" s="6"/>
      <c r="CJ127" s="6"/>
      <c r="CK127" s="126"/>
      <c r="CL127" s="6"/>
      <c r="CM127" s="7"/>
      <c r="CN127" s="6">
        <f>+'Serie Gasto $Corrientes'!CN127*'Serie Gasto Constantes'!$AP$207</f>
        <v>0</v>
      </c>
      <c r="CO127" s="6"/>
      <c r="CP127" s="6"/>
      <c r="CQ127" s="126"/>
      <c r="CR127" s="6"/>
      <c r="CS127" s="7"/>
      <c r="CT127" s="6"/>
      <c r="CU127" s="6"/>
      <c r="CV127" s="6"/>
      <c r="CW127" s="126"/>
      <c r="CX127" s="6"/>
      <c r="CY127" s="7"/>
      <c r="CZ127" s="6">
        <f>+'Serie Gasto $Corrientes'!DL127*'Serie Gasto Constantes'!$AR$207</f>
        <v>0</v>
      </c>
      <c r="DA127" s="6">
        <f>+'Serie Gasto $Corrientes'!DM127*'Serie Gasto Constantes'!$AR$207</f>
        <v>0</v>
      </c>
      <c r="DB127" s="6">
        <f>+'Serie Gasto $Corrientes'!DN127*'Serie Gasto Constantes'!$AR$207</f>
        <v>0</v>
      </c>
      <c r="DC127" s="126">
        <f t="shared" si="101"/>
        <v>0</v>
      </c>
      <c r="DD127" s="6">
        <f>+'Serie Gasto $Corrientes'!DP127*'Serie Gasto Constantes'!$AR$207</f>
        <v>0</v>
      </c>
      <c r="DE127" s="7">
        <f t="shared" si="102"/>
        <v>0</v>
      </c>
      <c r="DF127" s="6">
        <f>+'Serie Gasto $Corrientes'!DR127*'Serie Gasto Constantes'!$AR$207</f>
        <v>0</v>
      </c>
      <c r="DG127" s="6">
        <f>+'Serie Gasto $Corrientes'!DS127*'Serie Gasto Constantes'!$AR$207</f>
        <v>0</v>
      </c>
      <c r="DH127" s="6">
        <f>+'Serie Gasto $Corrientes'!DT127*'Serie Gasto Constantes'!$AR$207</f>
        <v>0</v>
      </c>
      <c r="DI127" s="126">
        <f t="shared" si="103"/>
        <v>0</v>
      </c>
      <c r="DJ127" s="6">
        <f>+'Serie Gasto $Corrientes'!DV127*'Serie Gasto Constantes'!$AR$207</f>
        <v>0</v>
      </c>
      <c r="DK127" s="7">
        <f t="shared" si="104"/>
        <v>0</v>
      </c>
      <c r="DL127" s="6">
        <f>+'Serie Gasto $Corrientes'!DX127*'Serie Gasto Constantes'!$AR$207</f>
        <v>0</v>
      </c>
      <c r="DM127" s="6">
        <f>+'Serie Gasto $Corrientes'!DY127*'Serie Gasto Constantes'!$AR$207</f>
        <v>0</v>
      </c>
      <c r="DN127" s="6">
        <f>+'Serie Gasto $Corrientes'!DZ127*'Serie Gasto Constantes'!$AR$207</f>
        <v>0</v>
      </c>
      <c r="DO127" s="126">
        <f t="shared" si="105"/>
        <v>0</v>
      </c>
      <c r="DP127" s="6">
        <f>+'Serie Gasto $Corrientes'!EB127*'Serie Gasto Constantes'!$AR$207</f>
        <v>0</v>
      </c>
      <c r="DQ127" s="7">
        <f t="shared" si="106"/>
        <v>0</v>
      </c>
      <c r="DR127" s="6">
        <f>+'Serie Gasto $Corrientes'!ED127*'Serie Gasto Constantes'!$AR$207</f>
        <v>0</v>
      </c>
      <c r="DS127" s="6">
        <f>+'Serie Gasto $Corrientes'!EE127*'Serie Gasto Constantes'!$AR$207</f>
        <v>0</v>
      </c>
      <c r="DT127" s="6">
        <f>+'Serie Gasto $Corrientes'!EF127*'Serie Gasto Constantes'!$AR$207</f>
        <v>0</v>
      </c>
      <c r="DU127" s="126">
        <f t="shared" si="107"/>
        <v>0</v>
      </c>
      <c r="DV127" s="6">
        <f>+'Serie Gasto $Corrientes'!EH127*'Serie Gasto Constantes'!$AR$207</f>
        <v>0</v>
      </c>
      <c r="DW127" s="7">
        <f t="shared" si="108"/>
        <v>0</v>
      </c>
      <c r="DX127" s="6">
        <f>+'Serie Gasto $Corrientes'!EJ127*'Serie Gasto Constantes'!$AR$207</f>
        <v>0</v>
      </c>
      <c r="DY127" s="6">
        <f>+'Serie Gasto $Corrientes'!EK127*'Serie Gasto Constantes'!$AR$207</f>
        <v>0</v>
      </c>
      <c r="DZ127" s="6">
        <f>+'Serie Gasto $Corrientes'!EL127*'Serie Gasto Constantes'!$AR$207</f>
        <v>0</v>
      </c>
      <c r="EA127" s="126">
        <f t="shared" si="109"/>
        <v>0</v>
      </c>
      <c r="EB127" s="6">
        <f>+'Serie Gasto $Corrientes'!EN127*'Serie Gasto Constantes'!$AR$207</f>
        <v>0</v>
      </c>
      <c r="EC127" s="7">
        <f t="shared" si="110"/>
        <v>0</v>
      </c>
      <c r="ED127" s="6">
        <f>+'Serie Gasto $Corrientes'!EP127*'Serie Gasto Constantes'!$AR$207</f>
        <v>0</v>
      </c>
      <c r="EE127" s="6">
        <f>+'Serie Gasto $Corrientes'!EQ127*'Serie Gasto Constantes'!$AR$207</f>
        <v>0</v>
      </c>
      <c r="EF127" s="6">
        <f>+'Serie Gasto $Corrientes'!ER127*'Serie Gasto Constantes'!$AR$207</f>
        <v>0</v>
      </c>
      <c r="EG127" s="126">
        <f t="shared" si="111"/>
        <v>0</v>
      </c>
      <c r="EH127" s="6">
        <f>+'Serie Gasto $Corrientes'!ET127*'Serie Gasto Constantes'!$AR$207</f>
        <v>0</v>
      </c>
      <c r="EI127" s="7">
        <f t="shared" si="112"/>
        <v>0</v>
      </c>
      <c r="EJ127" s="6">
        <f>+'Serie Gasto $Corrientes'!EV127*'Serie Gasto Constantes'!$AR$207</f>
        <v>0</v>
      </c>
      <c r="EK127" s="6">
        <f>+'Serie Gasto $Corrientes'!EW127*'Serie Gasto Constantes'!$AR$207</f>
        <v>0</v>
      </c>
      <c r="EL127" s="6">
        <f>+'Serie Gasto $Corrientes'!EX127*'Serie Gasto Constantes'!$AR$207</f>
        <v>0</v>
      </c>
      <c r="EM127" s="126">
        <f t="shared" si="113"/>
        <v>0</v>
      </c>
      <c r="EN127" s="6">
        <f>+'Serie Gasto $Corrientes'!EZ127*'Serie Gasto Constantes'!$AR$207</f>
        <v>0</v>
      </c>
      <c r="EO127" s="7">
        <f t="shared" si="114"/>
        <v>0</v>
      </c>
      <c r="EP127" s="6">
        <f>+'Serie Gasto $Corrientes'!FB127*'Serie Gasto Constantes'!$AR$207</f>
        <v>0</v>
      </c>
      <c r="EQ127" s="6">
        <f>+'Serie Gasto $Corrientes'!FC127*'Serie Gasto Constantes'!$AR$207</f>
        <v>0</v>
      </c>
      <c r="ER127" s="6">
        <f>+'Serie Gasto $Corrientes'!FD127*'Serie Gasto Constantes'!$AR$207</f>
        <v>0</v>
      </c>
      <c r="ES127" s="126">
        <f t="shared" si="115"/>
        <v>0</v>
      </c>
      <c r="ET127" s="6">
        <f>+'Serie Gasto $Corrientes'!FF127*'Serie Gasto Constantes'!$AR$207</f>
        <v>0</v>
      </c>
      <c r="EU127" s="7">
        <f t="shared" si="116"/>
        <v>0</v>
      </c>
      <c r="EV127" s="6">
        <f>+'Serie Gasto $Corrientes'!FH127*'Serie Gasto Constantes'!$AR$207</f>
        <v>0</v>
      </c>
      <c r="EW127" s="6">
        <f>+'Serie Gasto $Corrientes'!FI127*'Serie Gasto Constantes'!$AR$207</f>
        <v>0</v>
      </c>
      <c r="EX127" s="6">
        <f>+'Serie Gasto $Corrientes'!FJ127*'Serie Gasto Constantes'!$AR$207</f>
        <v>0</v>
      </c>
      <c r="EY127" s="126">
        <f t="shared" si="117"/>
        <v>0</v>
      </c>
      <c r="EZ127" s="6">
        <f>+'Serie Gasto $Corrientes'!FL127*'Serie Gasto Constantes'!$AR$207</f>
        <v>0</v>
      </c>
      <c r="FA127" s="7">
        <f t="shared" si="118"/>
        <v>0</v>
      </c>
      <c r="FB127" s="6">
        <f>+'Serie Gasto $Corrientes'!FQ127*'Serie Gasto Constantes'!$AR$207</f>
        <v>0</v>
      </c>
      <c r="FC127" s="6">
        <f>+'Serie Gasto $Corrientes'!FR127*'Serie Gasto Constantes'!$AR$207</f>
        <v>0</v>
      </c>
      <c r="FD127" s="6">
        <f>+'Serie Gasto $Corrientes'!FS127*'Serie Gasto Constantes'!$AR$207</f>
        <v>0</v>
      </c>
      <c r="FE127" s="126">
        <f t="shared" si="193"/>
        <v>0</v>
      </c>
      <c r="FF127" s="6">
        <f>+'Serie Gasto $Corrientes'!FU127*'Serie Gasto Constantes'!$AR$207</f>
        <v>0</v>
      </c>
      <c r="FG127" s="7">
        <f t="shared" si="194"/>
        <v>0</v>
      </c>
      <c r="FH127" s="6">
        <f>+'Serie Gasto $Corrientes'!FW127*'Serie Gasto Constantes'!$AR$207</f>
        <v>0</v>
      </c>
      <c r="FI127" s="6">
        <f>+'Serie Gasto $Corrientes'!FX127*'Serie Gasto Constantes'!$AR$207</f>
        <v>0</v>
      </c>
      <c r="FJ127" s="6">
        <f>+'Serie Gasto $Corrientes'!FY127*'Serie Gasto Constantes'!$AR$207</f>
        <v>0</v>
      </c>
      <c r="FK127" s="126">
        <f t="shared" si="166"/>
        <v>0</v>
      </c>
      <c r="FL127" s="6">
        <f>+'Serie Gasto $Corrientes'!GA127*'Serie Gasto Constantes'!$AR$207</f>
        <v>0</v>
      </c>
      <c r="FM127" s="7">
        <f t="shared" si="167"/>
        <v>0</v>
      </c>
      <c r="FN127" s="6">
        <f>+'Serie Gasto $Corrientes'!GC127*'Serie Gasto Constantes'!$AR$207</f>
        <v>0</v>
      </c>
      <c r="FO127" s="6">
        <f>+'Serie Gasto $Corrientes'!GD127*'Serie Gasto Constantes'!$AR$207</f>
        <v>0</v>
      </c>
      <c r="FP127" s="6">
        <f>+'Serie Gasto $Corrientes'!GE127*'Serie Gasto Constantes'!$AR$207</f>
        <v>0</v>
      </c>
      <c r="FQ127" s="126">
        <f t="shared" si="119"/>
        <v>0</v>
      </c>
      <c r="FR127" s="6">
        <f>+'Serie Gasto $Corrientes'!GG127*'Serie Gasto Constantes'!$AR$207</f>
        <v>0</v>
      </c>
      <c r="FS127" s="7">
        <f t="shared" si="120"/>
        <v>0</v>
      </c>
      <c r="FT127" s="6">
        <f>+'Serie Gasto $Corrientes'!GI127*'Serie Gasto Constantes'!$AS$207</f>
        <v>0</v>
      </c>
      <c r="FU127" s="6">
        <f>+'Serie Gasto $Corrientes'!GJ127*'Serie Gasto Constantes'!$AS$207</f>
        <v>0</v>
      </c>
      <c r="FV127" s="6">
        <f>+'Serie Gasto $Corrientes'!GK127*'Serie Gasto Constantes'!$AS$207</f>
        <v>0</v>
      </c>
      <c r="FW127" s="126">
        <f t="shared" si="121"/>
        <v>0</v>
      </c>
      <c r="FX127" s="6">
        <f>+'Serie Gasto $Corrientes'!GM127*'Serie Gasto Constantes'!$AS$207</f>
        <v>0</v>
      </c>
      <c r="FY127" s="7">
        <f t="shared" si="122"/>
        <v>0</v>
      </c>
      <c r="FZ127" s="6">
        <f>+'Serie Gasto $Corrientes'!GO127*'Serie Gasto Constantes'!$AS$207</f>
        <v>0</v>
      </c>
      <c r="GA127" s="6">
        <f>+'Serie Gasto $Corrientes'!GP127*'Serie Gasto Constantes'!$AS$207</f>
        <v>0</v>
      </c>
      <c r="GB127" s="6">
        <f>+'Serie Gasto $Corrientes'!GQ127*'Serie Gasto Constantes'!$AS$207</f>
        <v>0</v>
      </c>
      <c r="GC127" s="126">
        <f t="shared" si="123"/>
        <v>0</v>
      </c>
      <c r="GD127" s="6">
        <f>+'Serie Gasto $Corrientes'!GS127*'Serie Gasto Constantes'!$AS$207</f>
        <v>0</v>
      </c>
      <c r="GE127" s="7">
        <f t="shared" si="124"/>
        <v>0</v>
      </c>
      <c r="GF127" s="6">
        <f>+'Serie Gasto $Corrientes'!GU127*'Serie Gasto Constantes'!$AS$207</f>
        <v>0</v>
      </c>
      <c r="GG127" s="6">
        <f>+'Serie Gasto $Corrientes'!GV127*'Serie Gasto Constantes'!$AS$207</f>
        <v>0</v>
      </c>
      <c r="GH127" s="6">
        <f>+'Serie Gasto $Corrientes'!GW127*'Serie Gasto Constantes'!$AS$207</f>
        <v>0</v>
      </c>
      <c r="GI127" s="126">
        <f t="shared" si="125"/>
        <v>0</v>
      </c>
      <c r="GJ127" s="6">
        <f>+'Serie Gasto $Corrientes'!GY127*'Serie Gasto Constantes'!$AS$207</f>
        <v>0</v>
      </c>
      <c r="GK127" s="7">
        <f t="shared" si="126"/>
        <v>0</v>
      </c>
      <c r="GL127" s="6">
        <f>+'Serie Gasto $Corrientes'!HA127*'Serie Gasto Constantes'!$AS$207</f>
        <v>0</v>
      </c>
      <c r="GM127" s="6">
        <f>+'Serie Gasto $Corrientes'!HB127*'Serie Gasto Constantes'!$AS$207</f>
        <v>0</v>
      </c>
      <c r="GN127" s="6">
        <f>+'Serie Gasto $Corrientes'!HC127*'Serie Gasto Constantes'!$AS$207</f>
        <v>0</v>
      </c>
      <c r="GO127" s="126">
        <f t="shared" si="127"/>
        <v>0</v>
      </c>
      <c r="GP127" s="6">
        <f>+'Serie Gasto $Corrientes'!HE127*'Serie Gasto Constantes'!$AS$207</f>
        <v>0</v>
      </c>
      <c r="GQ127" s="7">
        <f t="shared" si="128"/>
        <v>0</v>
      </c>
      <c r="GR127" s="6">
        <f>+'Serie Gasto $Corrientes'!HG127*'Serie Gasto Constantes'!$AS$207</f>
        <v>0</v>
      </c>
      <c r="GS127" s="6">
        <f>+'Serie Gasto $Corrientes'!HH127*'Serie Gasto Constantes'!$AS$207</f>
        <v>0</v>
      </c>
      <c r="GT127" s="6">
        <f>+'Serie Gasto $Corrientes'!HI127*'Serie Gasto Constantes'!$AS$207</f>
        <v>0</v>
      </c>
      <c r="GU127" s="126">
        <f t="shared" si="129"/>
        <v>0</v>
      </c>
      <c r="GV127" s="6">
        <f>+'Serie Gasto $Corrientes'!HK127*'Serie Gasto Constantes'!$AS$207</f>
        <v>0</v>
      </c>
      <c r="GW127" s="7">
        <f t="shared" si="130"/>
        <v>0</v>
      </c>
      <c r="GX127" s="6">
        <f>+'Serie Gasto $Corrientes'!HM127*'Serie Gasto Constantes'!$AS$207</f>
        <v>0</v>
      </c>
      <c r="GY127" s="6">
        <f>+'Serie Gasto $Corrientes'!HN127*'Serie Gasto Constantes'!$AS$207</f>
        <v>0</v>
      </c>
      <c r="GZ127" s="6">
        <f>+'Serie Gasto $Corrientes'!HO127*'Serie Gasto Constantes'!$AS$207</f>
        <v>0</v>
      </c>
      <c r="HA127" s="126">
        <f t="shared" si="131"/>
        <v>0</v>
      </c>
      <c r="HB127" s="6">
        <f>+'Serie Gasto $Corrientes'!HQ127*'Serie Gasto Constantes'!$AS$207</f>
        <v>0</v>
      </c>
      <c r="HC127" s="7">
        <f t="shared" si="132"/>
        <v>0</v>
      </c>
    </row>
    <row r="128" spans="1:211" x14ac:dyDescent="0.35">
      <c r="A128" s="43" t="s">
        <v>62</v>
      </c>
      <c r="B128" s="3"/>
      <c r="C128" s="1"/>
      <c r="D128" s="4"/>
      <c r="E128" s="3"/>
      <c r="F128" s="1"/>
      <c r="G128" s="4"/>
      <c r="H128" s="3"/>
      <c r="I128" s="1"/>
      <c r="J128" s="4"/>
      <c r="K128" s="3"/>
      <c r="L128" s="1"/>
      <c r="M128" s="4"/>
      <c r="N128" s="3"/>
      <c r="O128" s="1"/>
      <c r="P128" s="4"/>
      <c r="Q128" s="3"/>
      <c r="R128" s="1"/>
      <c r="S128" s="4"/>
      <c r="T128" s="3"/>
      <c r="U128" s="1"/>
      <c r="V128" s="4"/>
      <c r="W128" s="3"/>
      <c r="X128" s="1"/>
      <c r="Y128" s="4"/>
      <c r="Z128" s="3"/>
      <c r="AA128" s="1"/>
      <c r="AB128" s="4"/>
      <c r="AC128" s="3">
        <f>+'Serie Gasto $Corrientes'!AC128*'Serie Gasto Constantes'!$AE$207</f>
        <v>43324810712.977554</v>
      </c>
      <c r="AD128" s="1">
        <f>+'Serie Gasto $Corrientes'!AD128*'Serie Gasto Constantes'!$AE$207</f>
        <v>42196434153.910072</v>
      </c>
      <c r="AE128" s="4">
        <f t="shared" si="137"/>
        <v>0.97395541860429902</v>
      </c>
      <c r="AF128" s="3">
        <f>+'Serie Gasto $Corrientes'!AF128*'Serie Gasto Constantes'!$AF$207</f>
        <v>68456755795.913391</v>
      </c>
      <c r="AG128" s="1">
        <f>+'Serie Gasto $Corrientes'!AG128*'Serie Gasto Constantes'!$AF$207</f>
        <v>69483021916.215042</v>
      </c>
      <c r="AH128" s="1">
        <f>+'Serie Gasto $Corrientes'!AH128*'Serie Gasto Constantes'!$AF$207</f>
        <v>66437178520.741676</v>
      </c>
      <c r="AI128" s="125">
        <f t="shared" ref="AI128:AI133" si="217">+AH128/AG128</f>
        <v>0.95616420657198609</v>
      </c>
      <c r="AJ128" s="1">
        <f>+'Serie Gasto $Corrientes'!AJ128*'Serie Gasto Constantes'!$AF$207</f>
        <v>65403917736.991013</v>
      </c>
      <c r="AK128" s="4">
        <f t="shared" si="138"/>
        <v>0.94129351218859258</v>
      </c>
      <c r="AL128" s="3">
        <f>+'Serie Gasto $Corrientes'!AL128*'Serie Gasto Constantes'!$AG$207</f>
        <v>108199927707.98431</v>
      </c>
      <c r="AM128" s="1">
        <f>+'Serie Gasto $Corrientes'!AM128*'Serie Gasto Constantes'!$AG$207</f>
        <v>136552939880.05585</v>
      </c>
      <c r="AN128" s="1">
        <f>+'Serie Gasto $Corrientes'!AN128*'Serie Gasto Constantes'!$AG$207</f>
        <v>130560410332.34618</v>
      </c>
      <c r="AO128" s="125">
        <f t="shared" si="195"/>
        <v>0.95611570462727979</v>
      </c>
      <c r="AP128" s="1">
        <f>+'Serie Gasto $Corrientes'!AP128*'Serie Gasto Constantes'!$AG$207</f>
        <v>107086301006.36998</v>
      </c>
      <c r="AQ128" s="4">
        <f t="shared" si="139"/>
        <v>0.78421087894871755</v>
      </c>
      <c r="AR128" s="3">
        <f>+'Serie Gasto $Corrientes'!AR128*'Serie Gasto Constantes'!$AH$207</f>
        <v>150400650108.48221</v>
      </c>
      <c r="AS128" s="1">
        <f>+'Serie Gasto $Corrientes'!AS128*'Serie Gasto Constantes'!$AH$207</f>
        <v>159818421043.45313</v>
      </c>
      <c r="AT128" s="1">
        <f>+'Serie Gasto $Corrientes'!AT128*'Serie Gasto Constantes'!$AH$207</f>
        <v>149350733633.19675</v>
      </c>
      <c r="AU128" s="125">
        <f t="shared" si="196"/>
        <v>0.9345026227770683</v>
      </c>
      <c r="AV128" s="1">
        <f>+'Serie Gasto $Corrientes'!AV128*'Serie Gasto Constantes'!$AH$207</f>
        <v>131232844725.72958</v>
      </c>
      <c r="AW128" s="4">
        <f t="shared" si="140"/>
        <v>0.8211371622176683</v>
      </c>
      <c r="AX128" s="3">
        <f>+'Serie Gasto $Corrientes'!AX128*'Serie Gasto Constantes'!$AI$207</f>
        <v>236751408720.99326</v>
      </c>
      <c r="AY128" s="1">
        <f>+'Serie Gasto $Corrientes'!AY128*'Serie Gasto Constantes'!$AI$207</f>
        <v>252532453562.16241</v>
      </c>
      <c r="AZ128" s="1">
        <f>+'Serie Gasto $Corrientes'!AZ128*'Serie Gasto Constantes'!$AI$207</f>
        <v>241779579074.45819</v>
      </c>
      <c r="BA128" s="125">
        <f t="shared" si="197"/>
        <v>0.95741983124930385</v>
      </c>
      <c r="BB128" s="1">
        <f>+'Serie Gasto $Corrientes'!BB128*'Serie Gasto Constantes'!$AI$207</f>
        <v>216284764457.08704</v>
      </c>
      <c r="BC128" s="4">
        <f t="shared" si="141"/>
        <v>0.8564632442532667</v>
      </c>
      <c r="BD128" s="3">
        <f>+'Serie Gasto $Corrientes'!BD128*'Serie Gasto Constantes'!$AJ$207</f>
        <v>229233355739.62082</v>
      </c>
      <c r="BE128" s="1">
        <f>+'Serie Gasto $Corrientes'!BE128*'Serie Gasto Constantes'!$AJ$207</f>
        <v>229233355739.62082</v>
      </c>
      <c r="BF128" s="1">
        <f>+'Serie Gasto $Corrientes'!BF128*'Serie Gasto Constantes'!$AJ$207</f>
        <v>205075157604.14587</v>
      </c>
      <c r="BG128" s="125">
        <f t="shared" si="198"/>
        <v>0.89461307645421595</v>
      </c>
      <c r="BH128" s="1">
        <f>+'Serie Gasto $Corrientes'!BH128*'Serie Gasto Constantes'!$AJ$207</f>
        <v>178330921589.65979</v>
      </c>
      <c r="BI128" s="4">
        <f t="shared" si="142"/>
        <v>0.77794490690185791</v>
      </c>
      <c r="BJ128" s="3">
        <f>+'Serie Gasto $Corrientes'!BJ128*'Serie Gasto Constantes'!$AK$207</f>
        <v>187011133733.58548</v>
      </c>
      <c r="BK128" s="1">
        <f>+'Serie Gasto $Corrientes'!BK128*'Serie Gasto Constantes'!$AK$207</f>
        <v>194798150528.53787</v>
      </c>
      <c r="BL128" s="1">
        <f>+'Serie Gasto $Corrientes'!BL128*'Serie Gasto Constantes'!$AK$207</f>
        <v>190344750223.52783</v>
      </c>
      <c r="BM128" s="125">
        <f t="shared" si="199"/>
        <v>0.97713838507744144</v>
      </c>
      <c r="BN128" s="1">
        <f>+'Serie Gasto $Corrientes'!BN128*'Serie Gasto Constantes'!$AK$207</f>
        <v>167307101803.35974</v>
      </c>
      <c r="BO128" s="4">
        <f t="shared" si="143"/>
        <v>0.85887418001357918</v>
      </c>
      <c r="BP128" s="3">
        <f>+'Serie Gasto $Corrientes'!BP128*'Serie Gasto Constantes'!$AL$207</f>
        <v>193807783107.94366</v>
      </c>
      <c r="BQ128" s="1">
        <f>+'Serie Gasto $Corrientes'!BQ128*'Serie Gasto Constantes'!$AL$207</f>
        <v>202513272134.2366</v>
      </c>
      <c r="BR128" s="1">
        <f>+'Serie Gasto $Corrientes'!BR128*'Serie Gasto Constantes'!$AL$207</f>
        <v>196524307966.18054</v>
      </c>
      <c r="BS128" s="125">
        <f t="shared" si="200"/>
        <v>0.9704268065745032</v>
      </c>
      <c r="BT128" s="1">
        <f>+'Serie Gasto $Corrientes'!BT128*'Serie Gasto Constantes'!$AL$207</f>
        <v>173446593799.98056</v>
      </c>
      <c r="BU128" s="4">
        <f t="shared" si="144"/>
        <v>0.8564702548730283</v>
      </c>
      <c r="BV128" s="3">
        <f>+'Serie Gasto $Corrientes'!BV128*'Serie Gasto Constantes'!$AM$207</f>
        <v>204416985582.03375</v>
      </c>
      <c r="BW128" s="1">
        <f>+'Serie Gasto $Corrientes'!BW128*'Serie Gasto Constantes'!$AM$207</f>
        <v>205644639489.14731</v>
      </c>
      <c r="BX128" s="1">
        <f>+'Serie Gasto $Corrientes'!BX128*'Serie Gasto Constantes'!$AM$207</f>
        <v>202241361171.68069</v>
      </c>
      <c r="BY128" s="125">
        <f t="shared" si="201"/>
        <v>0.98345068305246919</v>
      </c>
      <c r="BZ128" s="1">
        <f>+'Serie Gasto $Corrientes'!BZ128*'Serie Gasto Constantes'!$AM$207</f>
        <v>186663514509.66373</v>
      </c>
      <c r="CA128" s="4">
        <f t="shared" si="145"/>
        <v>0.9076993933484695</v>
      </c>
      <c r="CB128" s="3">
        <f>+'Serie Gasto $Corrientes'!CB128*'Serie Gasto Constantes'!$AN$207</f>
        <v>204129062557.64096</v>
      </c>
      <c r="CC128" s="1">
        <f>+'Serie Gasto $Corrientes'!CC128*'Serie Gasto Constantes'!$AN$207</f>
        <v>205014867928.84836</v>
      </c>
      <c r="CD128" s="1">
        <f>+'Serie Gasto $Corrientes'!CD128*'Serie Gasto Constantes'!$AN$207</f>
        <v>188147533674.53503</v>
      </c>
      <c r="CE128" s="125">
        <f t="shared" si="202"/>
        <v>0.91772628773359388</v>
      </c>
      <c r="CF128" s="1">
        <f>+'Serie Gasto $Corrientes'!CF128*'Serie Gasto Constantes'!$AN$207</f>
        <v>136977355727.18005</v>
      </c>
      <c r="CG128" s="4">
        <f t="shared" si="97"/>
        <v>0.66813376566776062</v>
      </c>
      <c r="CH128" s="1">
        <f>+'Serie Gasto $Corrientes'!CH128*'Serie Gasto Constantes'!$AO$207</f>
        <v>203346213275.84036</v>
      </c>
      <c r="CI128" s="1">
        <f>+'Serie Gasto $Corrientes'!CI128*'Serie Gasto Constantes'!$AO$207</f>
        <v>222643036203.93073</v>
      </c>
      <c r="CJ128" s="1">
        <f>+'Serie Gasto $Corrientes'!CJ128*'Serie Gasto Constantes'!$AO$207</f>
        <v>209537443507.70163</v>
      </c>
      <c r="CK128" s="125">
        <f t="shared" si="215"/>
        <v>0.94113630087120725</v>
      </c>
      <c r="CL128" s="1">
        <f>+'Serie Gasto $Corrientes'!CL128*'Serie Gasto Constantes'!$AO$207</f>
        <v>168195262476.54379</v>
      </c>
      <c r="CM128" s="4">
        <f t="shared" si="98"/>
        <v>0.75544811705893511</v>
      </c>
      <c r="CN128" s="1">
        <f>+'Serie Gasto $Corrientes'!CN128*'Serie Gasto Constantes'!$AP$207</f>
        <v>208610089747.1817</v>
      </c>
      <c r="CO128" s="1">
        <f>+'Serie Gasto $Corrientes'!CO128*'Serie Gasto Constantes'!$AP$207</f>
        <v>230510732181.15366</v>
      </c>
      <c r="CP128" s="1">
        <f>+'Serie Gasto $Corrientes'!CP128*'Serie Gasto Constantes'!$AP$207</f>
        <v>221194676074.49854</v>
      </c>
      <c r="CQ128" s="125">
        <f t="shared" si="216"/>
        <v>0.95958515242000175</v>
      </c>
      <c r="CR128" s="1">
        <f>+'Serie Gasto $Corrientes'!CR128*'Serie Gasto Constantes'!$AP$207</f>
        <v>184174955671.35516</v>
      </c>
      <c r="CS128" s="4">
        <f t="shared" si="99"/>
        <v>0.79898646769563786</v>
      </c>
      <c r="CT128" s="1">
        <f>+'Serie Gasto $Corrientes'!DC128*'Serie Gasto Constantes'!$AQ$207</f>
        <v>234420509047.71793</v>
      </c>
      <c r="CU128" s="1">
        <f>+'Serie Gasto $Corrientes'!DD128*'Serie Gasto Constantes'!$AQ$207</f>
        <v>254437864899.86823</v>
      </c>
      <c r="CV128" s="1">
        <f>+'Serie Gasto $Corrientes'!DE128*'Serie Gasto Constantes'!$AQ$207</f>
        <v>249530809406.01889</v>
      </c>
      <c r="CW128" s="125">
        <f t="shared" ref="CW128:CW133" si="218">+CV128/CU128</f>
        <v>0.9807141303603516</v>
      </c>
      <c r="CX128" s="1">
        <f>+'Serie Gasto $Corrientes'!DG128*'Serie Gasto Constantes'!$AQ$207</f>
        <v>216215011805.53265</v>
      </c>
      <c r="CY128" s="4">
        <f t="shared" si="100"/>
        <v>0.84977529539725605</v>
      </c>
      <c r="CZ128" s="1">
        <f>+'Serie Gasto $Corrientes'!DL128*'Serie Gasto Constantes'!$AR$207</f>
        <v>224899078809.59998</v>
      </c>
      <c r="DA128" s="1">
        <f>+'Serie Gasto $Corrientes'!DM128*'Serie Gasto Constantes'!$AR$207</f>
        <v>224899078809.59998</v>
      </c>
      <c r="DB128" s="1">
        <f>+'Serie Gasto $Corrientes'!DN128*'Serie Gasto Constantes'!$AR$207</f>
        <v>13909796740.538399</v>
      </c>
      <c r="DC128" s="125">
        <f t="shared" si="101"/>
        <v>6.1849060539347349E-2</v>
      </c>
      <c r="DD128" s="1">
        <f>+'Serie Gasto $Corrientes'!DP128*'Serie Gasto Constantes'!$AR$207</f>
        <v>5059217331.4799995</v>
      </c>
      <c r="DE128" s="4">
        <f t="shared" si="102"/>
        <v>2.2495500462957181E-2</v>
      </c>
      <c r="DF128" s="1">
        <f>+'Serie Gasto $Corrientes'!DR128*'Serie Gasto Constantes'!$AR$207</f>
        <v>224899078809.59998</v>
      </c>
      <c r="DG128" s="1">
        <f>+'Serie Gasto $Corrientes'!DS128*'Serie Gasto Constantes'!$AR$207</f>
        <v>224899078809.59998</v>
      </c>
      <c r="DH128" s="1">
        <f>+'Serie Gasto $Corrientes'!DT128*'Serie Gasto Constantes'!$AR$207</f>
        <v>39434179362.115196</v>
      </c>
      <c r="DI128" s="125">
        <f t="shared" si="103"/>
        <v>0.17534166689717859</v>
      </c>
      <c r="DJ128" s="1">
        <f>+'Serie Gasto $Corrientes'!DV128*'Serie Gasto Constantes'!$AR$207</f>
        <v>7384369593.2603998</v>
      </c>
      <c r="DK128" s="4">
        <f t="shared" si="104"/>
        <v>3.2834147797964182E-2</v>
      </c>
      <c r="DL128" s="1">
        <f>+'Serie Gasto $Corrientes'!DX128*'Serie Gasto Constantes'!$AR$207</f>
        <v>224899078809.59998</v>
      </c>
      <c r="DM128" s="1">
        <f>+'Serie Gasto $Corrientes'!DY128*'Serie Gasto Constantes'!$AR$207</f>
        <v>224899078809.59998</v>
      </c>
      <c r="DN128" s="1">
        <f>+'Serie Gasto $Corrientes'!DZ128*'Serie Gasto Constantes'!$AR$207</f>
        <v>51210107461.718399</v>
      </c>
      <c r="DO128" s="125">
        <f t="shared" si="105"/>
        <v>0.22770261102346703</v>
      </c>
      <c r="DP128" s="1">
        <f>+'Serie Gasto $Corrientes'!EB128*'Serie Gasto Constantes'!$AR$207</f>
        <v>15220799831.093998</v>
      </c>
      <c r="DQ128" s="4">
        <f t="shared" si="106"/>
        <v>6.767835560580468E-2</v>
      </c>
      <c r="DR128" s="1">
        <f>+'Serie Gasto $Corrientes'!ED128*'Serie Gasto Constantes'!$AR$207</f>
        <v>224899078809.59998</v>
      </c>
      <c r="DS128" s="1">
        <f>+'Serie Gasto $Corrientes'!EE128*'Serie Gasto Constantes'!$AR$207</f>
        <v>224899078809.59998</v>
      </c>
      <c r="DT128" s="1">
        <f>+'Serie Gasto $Corrientes'!EF128*'Serie Gasto Constantes'!$AR$207</f>
        <v>77177251019.060394</v>
      </c>
      <c r="DU128" s="125">
        <f t="shared" si="107"/>
        <v>0.34316392680469276</v>
      </c>
      <c r="DV128" s="1">
        <f>+'Serie Gasto $Corrientes'!EH128*'Serie Gasto Constantes'!$AR$207</f>
        <v>25122528631.433998</v>
      </c>
      <c r="DW128" s="4">
        <f t="shared" si="108"/>
        <v>0.11170578716644181</v>
      </c>
      <c r="DX128" s="1">
        <f>+'Serie Gasto $Corrientes'!EJ128*'Serie Gasto Constantes'!$AR$207</f>
        <v>224899078809.59998</v>
      </c>
      <c r="DY128" s="1">
        <f>+'Serie Gasto $Corrientes'!EK128*'Serie Gasto Constantes'!$AR$207</f>
        <v>224663375221.41238</v>
      </c>
      <c r="DZ128" s="1">
        <f>+'Serie Gasto $Corrientes'!EL128*'Serie Gasto Constantes'!$AR$207</f>
        <v>108141675005.20799</v>
      </c>
      <c r="EA128" s="125">
        <f t="shared" si="109"/>
        <v>0.48134981902871876</v>
      </c>
      <c r="EB128" s="1">
        <f>+'Serie Gasto $Corrientes'!EN128*'Serie Gasto Constantes'!$AR$207</f>
        <v>35704369825.363197</v>
      </c>
      <c r="EC128" s="4">
        <f t="shared" si="110"/>
        <v>0.15892385570267289</v>
      </c>
      <c r="ED128" s="1">
        <f>+'Serie Gasto $Corrientes'!EP128*'Serie Gasto Constantes'!$AR$207</f>
        <v>224899078809.59998</v>
      </c>
      <c r="EE128" s="1">
        <f>+'Serie Gasto $Corrientes'!EQ128*'Serie Gasto Constantes'!$AR$207</f>
        <v>224663375221.41238</v>
      </c>
      <c r="EF128" s="1">
        <f>+'Serie Gasto $Corrientes'!ER128*'Serie Gasto Constantes'!$AR$207</f>
        <v>109267413038.58119</v>
      </c>
      <c r="EG128" s="125">
        <f t="shared" si="111"/>
        <v>0.48636059585099234</v>
      </c>
      <c r="EH128" s="1">
        <f>+'Serie Gasto $Corrientes'!ET128*'Serie Gasto Constantes'!$AR$207</f>
        <v>51135697598.996399</v>
      </c>
      <c r="EI128" s="4">
        <f t="shared" si="112"/>
        <v>0.22761029717727982</v>
      </c>
      <c r="EJ128" s="1">
        <f>+'Serie Gasto $Corrientes'!EV128*'Serie Gasto Constantes'!$AR$207</f>
        <v>224899078809.59998</v>
      </c>
      <c r="EK128" s="1">
        <f>+'Serie Gasto $Corrientes'!EW128*'Serie Gasto Constantes'!$AR$207</f>
        <v>224663375221.41238</v>
      </c>
      <c r="EL128" s="1">
        <f>+'Serie Gasto $Corrientes'!EX128*'Serie Gasto Constantes'!$AR$207</f>
        <v>122414289812.19359</v>
      </c>
      <c r="EM128" s="125">
        <f t="shared" si="113"/>
        <v>0.54487870883071476</v>
      </c>
      <c r="EN128" s="1">
        <f>+'Serie Gasto $Corrientes'!EZ128*'Serie Gasto Constantes'!$AR$207</f>
        <v>64938548812.877991</v>
      </c>
      <c r="EO128" s="4">
        <f t="shared" si="114"/>
        <v>0.28904822047153494</v>
      </c>
      <c r="EP128" s="1">
        <f>+'Serie Gasto $Corrientes'!FB128*'Serie Gasto Constantes'!$AR$207</f>
        <v>224899078809.59998</v>
      </c>
      <c r="EQ128" s="1">
        <f>+'Serie Gasto $Corrientes'!FC128*'Serie Gasto Constantes'!$AR$207</f>
        <v>225590378962.32239</v>
      </c>
      <c r="ER128" s="1">
        <f>+'Serie Gasto $Corrientes'!FD128*'Serie Gasto Constantes'!$AR$207</f>
        <v>138991224540.91678</v>
      </c>
      <c r="ES128" s="125">
        <f t="shared" si="115"/>
        <v>0.61612212887913442</v>
      </c>
      <c r="ET128" s="1">
        <f>+'Serie Gasto $Corrientes'!FF128*'Serie Gasto Constantes'!$AR$207</f>
        <v>83486827881.443985</v>
      </c>
      <c r="EU128" s="4">
        <f t="shared" si="116"/>
        <v>0.37008150908504733</v>
      </c>
      <c r="EV128" s="1">
        <f>+'Serie Gasto $Corrientes'!FH128*'Serie Gasto Constantes'!$AR$207</f>
        <v>224899078809.59998</v>
      </c>
      <c r="EW128" s="1">
        <f>+'Serie Gasto $Corrientes'!FI128*'Serie Gasto Constantes'!$AR$207</f>
        <v>223092174042.36359</v>
      </c>
      <c r="EX128" s="1">
        <f>+'Serie Gasto $Corrientes'!FJ128*'Serie Gasto Constantes'!$AR$207</f>
        <v>161567937268.54559</v>
      </c>
      <c r="EY128" s="125">
        <f t="shared" si="117"/>
        <v>0.72422055126803786</v>
      </c>
      <c r="EZ128" s="1">
        <f>+'Serie Gasto $Corrientes'!FL128*'Serie Gasto Constantes'!$AR$207</f>
        <v>99501200888.02919</v>
      </c>
      <c r="FA128" s="4">
        <f t="shared" si="118"/>
        <v>0.44600937399594587</v>
      </c>
      <c r="FB128" s="1">
        <f>+'Serie Gasto $Corrientes'!FQ128*'Serie Gasto Constantes'!$AR$207</f>
        <v>224899078809.59998</v>
      </c>
      <c r="FC128" s="1">
        <f>+'Serie Gasto $Corrientes'!FR128*'Serie Gasto Constantes'!$AR$207</f>
        <v>223092174042.36359</v>
      </c>
      <c r="FD128" s="1">
        <f>+'Serie Gasto $Corrientes'!FS128*'Serie Gasto Constantes'!$AR$207</f>
        <v>169975864585.83118</v>
      </c>
      <c r="FE128" s="125">
        <f t="shared" si="193"/>
        <v>0.76190868332994055</v>
      </c>
      <c r="FF128" s="1">
        <f>+'Serie Gasto $Corrientes'!FU128*'Serie Gasto Constantes'!$AR$207</f>
        <v>119191820270.7804</v>
      </c>
      <c r="FG128" s="4">
        <f t="shared" si="194"/>
        <v>0.53427163360802932</v>
      </c>
      <c r="FH128" s="1">
        <f>+'Serie Gasto $Corrientes'!FW128*'Serie Gasto Constantes'!$AR$207</f>
        <v>224899078809.59998</v>
      </c>
      <c r="FI128" s="1">
        <f>+'Serie Gasto $Corrientes'!FX128*'Serie Gasto Constantes'!$AR$207</f>
        <v>223092174042.36359</v>
      </c>
      <c r="FJ128" s="1">
        <f>+'Serie Gasto $Corrientes'!FY128*'Serie Gasto Constantes'!$AR$207</f>
        <v>183630014717.01117</v>
      </c>
      <c r="FK128" s="125">
        <f t="shared" si="166"/>
        <v>0.82311275823660746</v>
      </c>
      <c r="FL128" s="1">
        <f>+'Serie Gasto $Corrientes'!GA128*'Serie Gasto Constantes'!$AR$207</f>
        <v>139860800132.60159</v>
      </c>
      <c r="FM128" s="4">
        <f t="shared" si="167"/>
        <v>0.62691934727411391</v>
      </c>
      <c r="FN128" s="1">
        <f>+'Serie Gasto $Corrientes'!GC128*'Serie Gasto Constantes'!$AR$207</f>
        <v>224899078809.59998</v>
      </c>
      <c r="FO128" s="1">
        <f>+'Serie Gasto $Corrientes'!GD128*'Serie Gasto Constantes'!$AR$207</f>
        <v>218477644886.74799</v>
      </c>
      <c r="FP128" s="1">
        <f>+'Serie Gasto $Corrientes'!GE128*'Serie Gasto Constantes'!$AR$207</f>
        <v>207712803319.60077</v>
      </c>
      <c r="FQ128" s="125">
        <f t="shared" si="119"/>
        <v>0.95072794943058192</v>
      </c>
      <c r="FR128" s="1">
        <f>+'Serie Gasto $Corrientes'!GG128*'Serie Gasto Constantes'!$AR$207</f>
        <v>181511753427.87238</v>
      </c>
      <c r="FS128" s="4">
        <f t="shared" si="120"/>
        <v>0.83080240782512293</v>
      </c>
      <c r="FT128" s="1">
        <f>+'Serie Gasto $Corrientes'!GI128*'Serie Gasto Constantes'!$AS$207</f>
        <v>219629248000</v>
      </c>
      <c r="FU128" s="1">
        <f>+'Serie Gasto $Corrientes'!GJ128*'Serie Gasto Constantes'!$AS$207</f>
        <v>219629248000</v>
      </c>
      <c r="FV128" s="1">
        <f>+'Serie Gasto $Corrientes'!GK128*'Serie Gasto Constantes'!$AS$207</f>
        <v>29206506435</v>
      </c>
      <c r="FW128" s="125">
        <f t="shared" si="121"/>
        <v>0.1329809517674076</v>
      </c>
      <c r="FX128" s="1">
        <f>+'Serie Gasto $Corrientes'!GM128*'Serie Gasto Constantes'!$AS$207</f>
        <v>658252535</v>
      </c>
      <c r="FY128" s="4">
        <f t="shared" si="122"/>
        <v>2.9971078123438278E-3</v>
      </c>
      <c r="FZ128" s="1">
        <f>+'Serie Gasto $Corrientes'!GO128*'Serie Gasto Constantes'!$AS$207</f>
        <v>219629248000</v>
      </c>
      <c r="GA128" s="1">
        <f>+'Serie Gasto $Corrientes'!GP128*'Serie Gasto Constantes'!$AS$207</f>
        <v>219629248000</v>
      </c>
      <c r="GB128" s="1">
        <f>+'Serie Gasto $Corrientes'!GQ128*'Serie Gasto Constantes'!$AS$207</f>
        <v>79945604694</v>
      </c>
      <c r="GC128" s="125">
        <f t="shared" si="123"/>
        <v>0.36400254256664394</v>
      </c>
      <c r="GD128" s="1">
        <f>+'Serie Gasto $Corrientes'!GS128*'Serie Gasto Constantes'!$AS$207</f>
        <v>6022654081</v>
      </c>
      <c r="GE128" s="4">
        <f t="shared" si="124"/>
        <v>2.7421912772746915E-2</v>
      </c>
      <c r="GF128" s="1">
        <f>+'Serie Gasto $Corrientes'!GU128*'Serie Gasto Constantes'!$AS$207</f>
        <v>219629248000</v>
      </c>
      <c r="GG128" s="1">
        <f>+'Serie Gasto $Corrientes'!GV128*'Serie Gasto Constantes'!$AS$207</f>
        <v>219629248000</v>
      </c>
      <c r="GH128" s="1">
        <f>+'Serie Gasto $Corrientes'!GW128*'Serie Gasto Constantes'!$AS$207</f>
        <v>90037465535</v>
      </c>
      <c r="GI128" s="125">
        <f t="shared" si="125"/>
        <v>0.40995207311823972</v>
      </c>
      <c r="GJ128" s="1">
        <f>+'Serie Gasto $Corrientes'!GY128*'Serie Gasto Constantes'!$AS$207</f>
        <v>14941677253</v>
      </c>
      <c r="GK128" s="4">
        <f t="shared" si="126"/>
        <v>6.8031363714362858E-2</v>
      </c>
      <c r="GL128" s="1">
        <f>+'Serie Gasto $Corrientes'!HA128*'Serie Gasto Constantes'!$AS$207</f>
        <v>219629248000</v>
      </c>
      <c r="GM128" s="1">
        <f>+'Serie Gasto $Corrientes'!HB128*'Serie Gasto Constantes'!$AS$207</f>
        <v>219629248000</v>
      </c>
      <c r="GN128" s="1">
        <f>+'Serie Gasto $Corrientes'!HC128*'Serie Gasto Constantes'!$AS$207</f>
        <v>112207496317</v>
      </c>
      <c r="GO128" s="125">
        <f t="shared" si="127"/>
        <v>0.51089505308965044</v>
      </c>
      <c r="GP128" s="1">
        <f>+'Serie Gasto $Corrientes'!HE128*'Serie Gasto Constantes'!$AS$207</f>
        <v>24767878373</v>
      </c>
      <c r="GQ128" s="4">
        <f t="shared" si="128"/>
        <v>0.11277131164698065</v>
      </c>
      <c r="GR128" s="1">
        <f>+'Serie Gasto $Corrientes'!HG128*'Serie Gasto Constantes'!$AS$207</f>
        <v>219629248000</v>
      </c>
      <c r="GS128" s="1">
        <f>+'Serie Gasto $Corrientes'!HH128*'Serie Gasto Constantes'!$AS$207</f>
        <v>219629248000</v>
      </c>
      <c r="GT128" s="1">
        <f>+'Serie Gasto $Corrientes'!HI128*'Serie Gasto Constantes'!$AS$207</f>
        <v>137678401707</v>
      </c>
      <c r="GU128" s="125">
        <f t="shared" si="129"/>
        <v>0.62686733648061299</v>
      </c>
      <c r="GV128" s="1">
        <f>+'Serie Gasto $Corrientes'!HK128*'Serie Gasto Constantes'!$AS$207</f>
        <v>46586707833</v>
      </c>
      <c r="GW128" s="4">
        <f t="shared" si="130"/>
        <v>0.21211522717138293</v>
      </c>
      <c r="GX128" s="1">
        <f>+'Serie Gasto $Corrientes'!HM128*'Serie Gasto Constantes'!$AS$207</f>
        <v>219629248000</v>
      </c>
      <c r="GY128" s="1">
        <f>+'Serie Gasto $Corrientes'!HN128*'Serie Gasto Constantes'!$AS$207</f>
        <v>225123690824</v>
      </c>
      <c r="GZ128" s="1">
        <f>+'Serie Gasto $Corrientes'!HO128*'Serie Gasto Constantes'!$AS$207</f>
        <v>167024076584</v>
      </c>
      <c r="HA128" s="125">
        <f t="shared" si="131"/>
        <v>0.74192136763863814</v>
      </c>
      <c r="HB128" s="1">
        <f>+'Serie Gasto $Corrientes'!HQ128*'Serie Gasto Constantes'!$AS$207</f>
        <v>60093428375</v>
      </c>
      <c r="HC128" s="4">
        <f t="shared" si="132"/>
        <v>0.26693515975615639</v>
      </c>
    </row>
    <row r="129" spans="1:211" x14ac:dyDescent="0.35">
      <c r="A129" s="28" t="s">
        <v>76</v>
      </c>
      <c r="B129" s="5"/>
      <c r="C129" s="6"/>
      <c r="D129" s="7"/>
      <c r="E129" s="5"/>
      <c r="F129" s="6"/>
      <c r="G129" s="7"/>
      <c r="H129" s="5"/>
      <c r="I129" s="6"/>
      <c r="J129" s="7"/>
      <c r="K129" s="5"/>
      <c r="L129" s="6"/>
      <c r="M129" s="7"/>
      <c r="N129" s="5"/>
      <c r="O129" s="6"/>
      <c r="P129" s="7"/>
      <c r="Q129" s="5"/>
      <c r="R129" s="6"/>
      <c r="S129" s="7"/>
      <c r="T129" s="5"/>
      <c r="U129" s="6"/>
      <c r="V129" s="7"/>
      <c r="W129" s="5"/>
      <c r="X129" s="6"/>
      <c r="Y129" s="7"/>
      <c r="Z129" s="5"/>
      <c r="AA129" s="6"/>
      <c r="AB129" s="7"/>
      <c r="AC129" s="5">
        <f>+'Serie Gasto $Corrientes'!AC129*'Serie Gasto Constantes'!$AE$207</f>
        <v>7998366356.2483263</v>
      </c>
      <c r="AD129" s="6">
        <f>+'Serie Gasto $Corrientes'!AD129*'Serie Gasto Constantes'!$AE$207</f>
        <v>7170409831.5627899</v>
      </c>
      <c r="AE129" s="7">
        <f t="shared" si="137"/>
        <v>0.89648429594141599</v>
      </c>
      <c r="AF129" s="5">
        <f>+'Serie Gasto $Corrientes'!AF129*'Serie Gasto Constantes'!$AF$207</f>
        <v>12871572530.975325</v>
      </c>
      <c r="AG129" s="6">
        <f>+'Serie Gasto $Corrientes'!AG129*'Serie Gasto Constantes'!$AF$207</f>
        <v>14303984032.074619</v>
      </c>
      <c r="AH129" s="6">
        <f>+'Serie Gasto $Corrientes'!AH129*'Serie Gasto Constantes'!$AF$207</f>
        <v>13921530483.345728</v>
      </c>
      <c r="AI129" s="126">
        <f t="shared" si="217"/>
        <v>0.97326244577235999</v>
      </c>
      <c r="AJ129" s="6">
        <f>+'Serie Gasto $Corrientes'!AJ129*'Serie Gasto Constantes'!$AF$207</f>
        <v>12916114320.184904</v>
      </c>
      <c r="AK129" s="7">
        <f t="shared" si="138"/>
        <v>0.90297320601186226</v>
      </c>
      <c r="AL129" s="5">
        <f>+'Serie Gasto $Corrientes'!AL129*'Serie Gasto Constantes'!$AG$207</f>
        <v>13551237822.007843</v>
      </c>
      <c r="AM129" s="6">
        <f>+'Serie Gasto $Corrientes'!AM129*'Serie Gasto Constantes'!$AG$207</f>
        <v>14693233116.12549</v>
      </c>
      <c r="AN129" s="6">
        <f>+'Serie Gasto $Corrientes'!AN129*'Serie Gasto Constantes'!$AG$207</f>
        <v>13904861465.018257</v>
      </c>
      <c r="AO129" s="126">
        <f t="shared" si="195"/>
        <v>0.94634457611361156</v>
      </c>
      <c r="AP129" s="6">
        <f>+'Serie Gasto $Corrientes'!AP129*'Serie Gasto Constantes'!$AG$207</f>
        <v>12715019748.533976</v>
      </c>
      <c r="AQ129" s="7">
        <f t="shared" si="139"/>
        <v>0.86536568555354432</v>
      </c>
      <c r="AR129" s="5">
        <f>+'Serie Gasto $Corrientes'!AR129*'Serie Gasto Constantes'!$AH$207</f>
        <v>14330348819.040524</v>
      </c>
      <c r="AS129" s="6">
        <f>+'Serie Gasto $Corrientes'!AS129*'Serie Gasto Constantes'!$AH$207</f>
        <v>14750412098.329451</v>
      </c>
      <c r="AT129" s="6">
        <f>+'Serie Gasto $Corrientes'!AT129*'Serie Gasto Constantes'!$AH$207</f>
        <v>14549892957.8029</v>
      </c>
      <c r="AU129" s="126">
        <f t="shared" si="196"/>
        <v>0.986405861803057</v>
      </c>
      <c r="AV129" s="6">
        <f>+'Serie Gasto $Corrientes'!AV129*'Serie Gasto Constantes'!$AH$207</f>
        <v>12911481530.074003</v>
      </c>
      <c r="AW129" s="7">
        <f t="shared" si="140"/>
        <v>0.87533022426785523</v>
      </c>
      <c r="AX129" s="5">
        <f>+'Serie Gasto $Corrientes'!AX129*'Serie Gasto Constantes'!$AI$207</f>
        <v>15696644199.017103</v>
      </c>
      <c r="AY129" s="6">
        <f>+'Serie Gasto $Corrientes'!AY129*'Serie Gasto Constantes'!$AI$207</f>
        <v>16136154754.509731</v>
      </c>
      <c r="AZ129" s="6">
        <f>+'Serie Gasto $Corrientes'!AZ129*'Serie Gasto Constantes'!$AI$207</f>
        <v>15699971059.894693</v>
      </c>
      <c r="BA129" s="126">
        <f t="shared" si="197"/>
        <v>0.97296854788200804</v>
      </c>
      <c r="BB129" s="6">
        <f>+'Serie Gasto $Corrientes'!BB129*'Serie Gasto Constantes'!$AI$207</f>
        <v>13684821579.671659</v>
      </c>
      <c r="BC129" s="7">
        <f t="shared" si="141"/>
        <v>0.84808442828344999</v>
      </c>
      <c r="BD129" s="5">
        <f>+'Serie Gasto $Corrientes'!BD129*'Serie Gasto Constantes'!$AJ$207</f>
        <v>16722483221.125292</v>
      </c>
      <c r="BE129" s="6">
        <f>+'Serie Gasto $Corrientes'!BE129*'Serie Gasto Constantes'!$AJ$207</f>
        <v>16722483221.125292</v>
      </c>
      <c r="BF129" s="6">
        <f>+'Serie Gasto $Corrientes'!BF129*'Serie Gasto Constantes'!$AJ$207</f>
        <v>15784015885.400492</v>
      </c>
      <c r="BG129" s="126">
        <f t="shared" si="198"/>
        <v>0.94387990567458024</v>
      </c>
      <c r="BH129" s="6">
        <f>+'Serie Gasto $Corrientes'!BH129*'Serie Gasto Constantes'!$AJ$207</f>
        <v>13435853472.766251</v>
      </c>
      <c r="BI129" s="7">
        <f t="shared" si="142"/>
        <v>0.80346042481256097</v>
      </c>
      <c r="BJ129" s="5">
        <f>+'Serie Gasto $Corrientes'!BJ129*'Serie Gasto Constantes'!$AK$207</f>
        <v>17245182143.155098</v>
      </c>
      <c r="BK129" s="6">
        <f>+'Serie Gasto $Corrientes'!BK129*'Serie Gasto Constantes'!$AK$207</f>
        <v>17245182143.155098</v>
      </c>
      <c r="BL129" s="6">
        <f>+'Serie Gasto $Corrientes'!BL129*'Serie Gasto Constantes'!$AK$207</f>
        <v>16242228374.300514</v>
      </c>
      <c r="BM129" s="126">
        <f t="shared" si="199"/>
        <v>0.94184150909344422</v>
      </c>
      <c r="BN129" s="6">
        <f>+'Serie Gasto $Corrientes'!BN129*'Serie Gasto Constantes'!$AK$207</f>
        <v>13710770859.903801</v>
      </c>
      <c r="BO129" s="7">
        <f t="shared" si="143"/>
        <v>0.79504935036860924</v>
      </c>
      <c r="BP129" s="5">
        <f>+'Serie Gasto $Corrientes'!BP129*'Serie Gasto Constantes'!$AL$207</f>
        <v>18311202238.50528</v>
      </c>
      <c r="BQ129" s="6">
        <f>+'Serie Gasto $Corrientes'!BQ129*'Serie Gasto Constantes'!$AL$207</f>
        <v>17340545066.34528</v>
      </c>
      <c r="BR129" s="6">
        <f>+'Serie Gasto $Corrientes'!BR129*'Serie Gasto Constantes'!$AL$207</f>
        <v>16554795261.338818</v>
      </c>
      <c r="BS129" s="126">
        <f t="shared" si="200"/>
        <v>0.95468713342053735</v>
      </c>
      <c r="BT129" s="6">
        <f>+'Serie Gasto $Corrientes'!BT129*'Serie Gasto Constantes'!$AL$207</f>
        <v>16038338249.433376</v>
      </c>
      <c r="BU129" s="7">
        <f t="shared" si="144"/>
        <v>0.92490392822546041</v>
      </c>
      <c r="BV129" s="5">
        <f>+'Serie Gasto $Corrientes'!BV129*'Serie Gasto Constantes'!$AM$207</f>
        <v>18351934024.98127</v>
      </c>
      <c r="BW129" s="6">
        <f>+'Serie Gasto $Corrientes'!BW129*'Serie Gasto Constantes'!$AM$207</f>
        <v>18351934024.98127</v>
      </c>
      <c r="BX129" s="6">
        <f>+'Serie Gasto $Corrientes'!BX129*'Serie Gasto Constantes'!$AM$207</f>
        <v>17786889815.630463</v>
      </c>
      <c r="BY129" s="126">
        <f t="shared" si="201"/>
        <v>0.96921064512428767</v>
      </c>
      <c r="BZ129" s="6">
        <f>+'Serie Gasto $Corrientes'!BZ129*'Serie Gasto Constantes'!$AM$207</f>
        <v>16468591385.852043</v>
      </c>
      <c r="CA129" s="7">
        <f t="shared" si="145"/>
        <v>0.89737633992332588</v>
      </c>
      <c r="CB129" s="5">
        <f>+'Serie Gasto $Corrientes'!CB129*'Serie Gasto Constantes'!$AN$207</f>
        <v>19091706573.427986</v>
      </c>
      <c r="CC129" s="6">
        <f>+'Serie Gasto $Corrientes'!CC129*'Serie Gasto Constantes'!$AN$207</f>
        <v>18799429897.39613</v>
      </c>
      <c r="CD129" s="6">
        <f>+'Serie Gasto $Corrientes'!CD129*'Serie Gasto Constantes'!$AN$207</f>
        <v>17512696834.768925</v>
      </c>
      <c r="CE129" s="126">
        <f t="shared" si="202"/>
        <v>0.9315546764104039</v>
      </c>
      <c r="CF129" s="6">
        <f>+'Serie Gasto $Corrientes'!CF129*'Serie Gasto Constantes'!$AN$207</f>
        <v>16680408258.963346</v>
      </c>
      <c r="CG129" s="7">
        <f t="shared" si="97"/>
        <v>0.88728266495324493</v>
      </c>
      <c r="CH129" s="6">
        <f>+'Serie Gasto $Corrientes'!CH129*'Serie Gasto Constantes'!$AO$207</f>
        <v>17676647359.38763</v>
      </c>
      <c r="CI129" s="6">
        <f>+'Serie Gasto $Corrientes'!CI129*'Serie Gasto Constantes'!$AO$207</f>
        <v>18150931010.722054</v>
      </c>
      <c r="CJ129" s="6">
        <f>+'Serie Gasto $Corrientes'!CJ129*'Serie Gasto Constantes'!$AO$207</f>
        <v>17198651423.124439</v>
      </c>
      <c r="CK129" s="126">
        <f t="shared" si="215"/>
        <v>0.94753549627646716</v>
      </c>
      <c r="CL129" s="6">
        <f>+'Serie Gasto $Corrientes'!CL129*'Serie Gasto Constantes'!$AO$207</f>
        <v>16663826156.821693</v>
      </c>
      <c r="CM129" s="7">
        <f t="shared" si="98"/>
        <v>0.9180700508959071</v>
      </c>
      <c r="CN129" s="6">
        <f>+'Serie Gasto $Corrientes'!CN129*'Serie Gasto Constantes'!$AP$207</f>
        <v>17457157961.179527</v>
      </c>
      <c r="CO129" s="6">
        <f>+'Serie Gasto $Corrientes'!CO129*'Serie Gasto Constantes'!$AP$207</f>
        <v>17457157961.179527</v>
      </c>
      <c r="CP129" s="6">
        <f>+'Serie Gasto $Corrientes'!CP129*'Serie Gasto Constantes'!$AP$207</f>
        <v>16572655662.206797</v>
      </c>
      <c r="CQ129" s="126">
        <f t="shared" si="216"/>
        <v>0.94933297270153316</v>
      </c>
      <c r="CR129" s="6">
        <f>+'Serie Gasto $Corrientes'!CR129*'Serie Gasto Constantes'!$AP$207</f>
        <v>16341573953.867125</v>
      </c>
      <c r="CS129" s="7">
        <f t="shared" si="99"/>
        <v>0.93609589775190272</v>
      </c>
      <c r="CT129" s="6">
        <f>+'Serie Gasto $Corrientes'!DC129*'Serie Gasto Constantes'!$AQ$207</f>
        <v>17704420620.776531</v>
      </c>
      <c r="CU129" s="6">
        <f>+'Serie Gasto $Corrientes'!DD129*'Serie Gasto Constantes'!$AQ$207</f>
        <v>17787985620.602264</v>
      </c>
      <c r="CV129" s="6">
        <f>+'Serie Gasto $Corrientes'!DE129*'Serie Gasto Constantes'!$AQ$207</f>
        <v>17219585161.656357</v>
      </c>
      <c r="CW129" s="126">
        <f t="shared" si="218"/>
        <v>0.96804582199079481</v>
      </c>
      <c r="CX129" s="6">
        <f>+'Serie Gasto $Corrientes'!DG129*'Serie Gasto Constantes'!$AQ$207</f>
        <v>16381756531.492252</v>
      </c>
      <c r="CY129" s="7">
        <f t="shared" si="100"/>
        <v>0.9209450064159429</v>
      </c>
      <c r="CZ129" s="6">
        <f>+'Serie Gasto $Corrientes'!DL129*'Serie Gasto Constantes'!$AR$207</f>
        <v>19535833200</v>
      </c>
      <c r="DA129" s="6">
        <f>+'Serie Gasto $Corrientes'!DM129*'Serie Gasto Constantes'!$AR$207</f>
        <v>19535833200</v>
      </c>
      <c r="DB129" s="6">
        <f>+'Serie Gasto $Corrientes'!DN129*'Serie Gasto Constantes'!$AR$207</f>
        <v>791493878.65079987</v>
      </c>
      <c r="DC129" s="126">
        <f t="shared" si="101"/>
        <v>4.0514979348349467E-2</v>
      </c>
      <c r="DD129" s="6">
        <f>+'Serie Gasto $Corrientes'!DP129*'Serie Gasto Constantes'!$AR$207</f>
        <v>571455093.76800001</v>
      </c>
      <c r="DE129" s="7">
        <f t="shared" si="102"/>
        <v>2.925163661655342E-2</v>
      </c>
      <c r="DF129" s="6">
        <f>+'Serie Gasto $Corrientes'!DR129*'Serie Gasto Constantes'!$AR$207</f>
        <v>19535833200</v>
      </c>
      <c r="DG129" s="6">
        <f>+'Serie Gasto $Corrientes'!DS129*'Serie Gasto Constantes'!$AR$207</f>
        <v>19535833200</v>
      </c>
      <c r="DH129" s="6">
        <f>+'Serie Gasto $Corrientes'!DT129*'Serie Gasto Constantes'!$AR$207</f>
        <v>5506793291.4695997</v>
      </c>
      <c r="DI129" s="126">
        <f t="shared" si="103"/>
        <v>0.28188167021561178</v>
      </c>
      <c r="DJ129" s="6">
        <f>+'Serie Gasto $Corrientes'!DV129*'Serie Gasto Constantes'!$AR$207</f>
        <v>1229718262.8276</v>
      </c>
      <c r="DK129" s="7">
        <f t="shared" si="104"/>
        <v>6.2946803969825049E-2</v>
      </c>
      <c r="DL129" s="6">
        <f>+'Serie Gasto $Corrientes'!DX129*'Serie Gasto Constantes'!$AR$207</f>
        <v>19535833200</v>
      </c>
      <c r="DM129" s="6">
        <f>+'Serie Gasto $Corrientes'!DY129*'Serie Gasto Constantes'!$AR$207</f>
        <v>19535833200</v>
      </c>
      <c r="DN129" s="6">
        <f>+'Serie Gasto $Corrientes'!DZ129*'Serie Gasto Constantes'!$AR$207</f>
        <v>7517636527.393199</v>
      </c>
      <c r="DO129" s="126">
        <f t="shared" si="105"/>
        <v>0.38481269011823865</v>
      </c>
      <c r="DP129" s="6">
        <f>+'Serie Gasto $Corrientes'!EB129*'Serie Gasto Constantes'!$AR$207</f>
        <v>2374854808.9343996</v>
      </c>
      <c r="DQ129" s="7">
        <f t="shared" si="106"/>
        <v>0.12156404001926059</v>
      </c>
      <c r="DR129" s="6">
        <f>+'Serie Gasto $Corrientes'!ED129*'Serie Gasto Constantes'!$AR$207</f>
        <v>19535833200</v>
      </c>
      <c r="DS129" s="6">
        <f>+'Serie Gasto $Corrientes'!EE129*'Serie Gasto Constantes'!$AR$207</f>
        <v>19535833200</v>
      </c>
      <c r="DT129" s="6">
        <f>+'Serie Gasto $Corrientes'!EF129*'Serie Gasto Constantes'!$AR$207</f>
        <v>8882969678.3568001</v>
      </c>
      <c r="DU129" s="126">
        <f t="shared" si="107"/>
        <v>0.45470134738644269</v>
      </c>
      <c r="DV129" s="6">
        <f>+'Serie Gasto $Corrientes'!EH129*'Serie Gasto Constantes'!$AR$207</f>
        <v>5372625829.7399998</v>
      </c>
      <c r="DW129" s="7">
        <f t="shared" si="108"/>
        <v>0.27501390776309453</v>
      </c>
      <c r="DX129" s="6">
        <f>+'Serie Gasto $Corrientes'!EJ129*'Serie Gasto Constantes'!$AR$207</f>
        <v>19535833200</v>
      </c>
      <c r="DY129" s="6">
        <f>+'Serie Gasto $Corrientes'!EK129*'Serie Gasto Constantes'!$AR$207</f>
        <v>19300129611.812397</v>
      </c>
      <c r="DZ129" s="6">
        <f>+'Serie Gasto $Corrientes'!EL129*'Serie Gasto Constantes'!$AR$207</f>
        <v>10159386484.2444</v>
      </c>
      <c r="EA129" s="126">
        <f t="shared" si="109"/>
        <v>0.52638954704358454</v>
      </c>
      <c r="EB129" s="6">
        <f>+'Serie Gasto $Corrientes'!EN129*'Serie Gasto Constantes'!$AR$207</f>
        <v>7247277141.4211998</v>
      </c>
      <c r="EC129" s="7">
        <f t="shared" si="110"/>
        <v>0.37550406588904961</v>
      </c>
      <c r="ED129" s="6">
        <f>+'Serie Gasto $Corrientes'!EP129*'Serie Gasto Constantes'!$AR$207</f>
        <v>19535833200</v>
      </c>
      <c r="EE129" s="6">
        <f>+'Serie Gasto $Corrientes'!EQ129*'Serie Gasto Constantes'!$AR$207</f>
        <v>19300129611.812397</v>
      </c>
      <c r="EF129" s="6">
        <f>+'Serie Gasto $Corrientes'!ER129*'Serie Gasto Constantes'!$AR$207</f>
        <v>11285124517.617599</v>
      </c>
      <c r="EG129" s="126">
        <f t="shared" si="111"/>
        <v>0.58471755084539345</v>
      </c>
      <c r="EH129" s="6">
        <f>+'Serie Gasto $Corrientes'!ET129*'Serie Gasto Constantes'!$AR$207</f>
        <v>8745543267.3491993</v>
      </c>
      <c r="EI129" s="7">
        <f t="shared" si="112"/>
        <v>0.45313391377416457</v>
      </c>
      <c r="EJ129" s="6">
        <f>+'Serie Gasto $Corrientes'!EV129*'Serie Gasto Constantes'!$AR$207</f>
        <v>19535833200</v>
      </c>
      <c r="EK129" s="6">
        <f>+'Serie Gasto $Corrientes'!EW129*'Serie Gasto Constantes'!$AR$207</f>
        <v>19300129611.812397</v>
      </c>
      <c r="EL129" s="6">
        <f>+'Serie Gasto $Corrientes'!EX129*'Serie Gasto Constantes'!$AR$207</f>
        <v>12382676629.003199</v>
      </c>
      <c r="EM129" s="126">
        <f t="shared" si="113"/>
        <v>0.64158515398904581</v>
      </c>
      <c r="EN129" s="6">
        <f>+'Serie Gasto $Corrientes'!EZ129*'Serie Gasto Constantes'!$AR$207</f>
        <v>9673310249.8811989</v>
      </c>
      <c r="EO129" s="7">
        <f t="shared" si="114"/>
        <v>0.50120441906052138</v>
      </c>
      <c r="EP129" s="6">
        <f>+'Serie Gasto $Corrientes'!FB129*'Serie Gasto Constantes'!$AR$207</f>
        <v>19535833200</v>
      </c>
      <c r="EQ129" s="6">
        <f>+'Serie Gasto $Corrientes'!FC129*'Serie Gasto Constantes'!$AR$207</f>
        <v>19300129611.812397</v>
      </c>
      <c r="ER129" s="6">
        <f>+'Serie Gasto $Corrientes'!FD129*'Serie Gasto Constantes'!$AR$207</f>
        <v>13511311617.086399</v>
      </c>
      <c r="ES129" s="126">
        <f t="shared" si="115"/>
        <v>0.70006325806314662</v>
      </c>
      <c r="ET129" s="6">
        <f>+'Serie Gasto $Corrientes'!FF129*'Serie Gasto Constantes'!$AR$207</f>
        <v>12438508001.1036</v>
      </c>
      <c r="EU129" s="7">
        <f t="shared" si="116"/>
        <v>0.64447795176933786</v>
      </c>
      <c r="EV129" s="6">
        <f>+'Serie Gasto $Corrientes'!FH129*'Serie Gasto Constantes'!$AR$207</f>
        <v>19535833200</v>
      </c>
      <c r="EW129" s="6">
        <f>+'Serie Gasto $Corrientes'!FI129*'Serie Gasto Constantes'!$AR$207</f>
        <v>19300129611.812397</v>
      </c>
      <c r="EX129" s="6">
        <f>+'Serie Gasto $Corrientes'!FJ129*'Serie Gasto Constantes'!$AR$207</f>
        <v>14911491326.331598</v>
      </c>
      <c r="EY129" s="126">
        <f t="shared" si="117"/>
        <v>0.77261094232264693</v>
      </c>
      <c r="EZ129" s="6">
        <f>+'Serie Gasto $Corrientes'!FL129*'Serie Gasto Constantes'!$AR$207</f>
        <v>13544266822.210798</v>
      </c>
      <c r="FA129" s="7">
        <f t="shared" si="118"/>
        <v>0.70177077017768852</v>
      </c>
      <c r="FB129" s="6">
        <f>+'Serie Gasto $Corrientes'!FQ129*'Serie Gasto Constantes'!$AR$207</f>
        <v>19535833200</v>
      </c>
      <c r="FC129" s="6">
        <f>+'Serie Gasto $Corrientes'!FR129*'Serie Gasto Constantes'!$AR$207</f>
        <v>19300129611.812397</v>
      </c>
      <c r="FD129" s="6">
        <f>+'Serie Gasto $Corrientes'!FS129*'Serie Gasto Constantes'!$AR$207</f>
        <v>15808222381.504799</v>
      </c>
      <c r="FE129" s="126">
        <f t="shared" si="193"/>
        <v>0.81907337927044688</v>
      </c>
      <c r="FF129" s="6">
        <f>+'Serie Gasto $Corrientes'!FU129*'Serie Gasto Constantes'!$AR$207</f>
        <v>14630056902.910799</v>
      </c>
      <c r="FG129" s="7">
        <f t="shared" si="194"/>
        <v>0.75802894577229474</v>
      </c>
      <c r="FH129" s="6">
        <f>+'Serie Gasto $Corrientes'!FW129*'Serie Gasto Constantes'!$AR$207</f>
        <v>19535833200</v>
      </c>
      <c r="FI129" s="6">
        <f>+'Serie Gasto $Corrientes'!FX129*'Serie Gasto Constantes'!$AR$207</f>
        <v>19300129611.812397</v>
      </c>
      <c r="FJ129" s="6">
        <f>+'Serie Gasto $Corrientes'!FY129*'Serie Gasto Constantes'!$AR$207</f>
        <v>17300662565.768398</v>
      </c>
      <c r="FK129" s="126">
        <f t="shared" si="166"/>
        <v>0.89640136692034178</v>
      </c>
      <c r="FL129" s="6">
        <f>+'Serie Gasto $Corrientes'!GA129*'Serie Gasto Constantes'!$AR$207</f>
        <v>15653158549.735199</v>
      </c>
      <c r="FM129" s="7">
        <f t="shared" si="167"/>
        <v>0.8110390377976987</v>
      </c>
      <c r="FN129" s="6">
        <f>+'Serie Gasto $Corrientes'!GC129*'Serie Gasto Constantes'!$AR$207</f>
        <v>19535833200</v>
      </c>
      <c r="FO129" s="6">
        <f>+'Serie Gasto $Corrientes'!GD129*'Serie Gasto Constantes'!$AR$207</f>
        <v>19300129611.812397</v>
      </c>
      <c r="FP129" s="6">
        <f>+'Serie Gasto $Corrientes'!GE129*'Serie Gasto Constantes'!$AR$207</f>
        <v>18870956008.475998</v>
      </c>
      <c r="FQ129" s="126">
        <f t="shared" si="119"/>
        <v>0.97776317506833066</v>
      </c>
      <c r="FR129" s="6">
        <f>+'Serie Gasto $Corrientes'!GG129*'Serie Gasto Constantes'!$AR$207</f>
        <v>18224189093.510399</v>
      </c>
      <c r="FS129" s="7">
        <f t="shared" si="120"/>
        <v>0.94425216099877984</v>
      </c>
      <c r="FT129" s="6">
        <f>+'Serie Gasto $Corrientes'!GI129*'Serie Gasto Constantes'!$AS$207</f>
        <v>19480583000</v>
      </c>
      <c r="FU129" s="6">
        <f>+'Serie Gasto $Corrientes'!GJ129*'Serie Gasto Constantes'!$AS$207</f>
        <v>19480583000</v>
      </c>
      <c r="FV129" s="6">
        <f>+'Serie Gasto $Corrientes'!GK129*'Serie Gasto Constantes'!$AS$207</f>
        <v>773535945</v>
      </c>
      <c r="FW129" s="126">
        <f t="shared" si="121"/>
        <v>3.9708049035288115E-2</v>
      </c>
      <c r="FX129" s="6">
        <f>+'Serie Gasto $Corrientes'!GM129*'Serie Gasto Constantes'!$AS$207</f>
        <v>561877295</v>
      </c>
      <c r="FY129" s="7">
        <f t="shared" si="122"/>
        <v>2.8842940429452239E-2</v>
      </c>
      <c r="FZ129" s="6">
        <f>+'Serie Gasto $Corrientes'!GO129*'Serie Gasto Constantes'!$AS$207</f>
        <v>19480583000</v>
      </c>
      <c r="GA129" s="6">
        <f>+'Serie Gasto $Corrientes'!GP129*'Serie Gasto Constantes'!$AS$207</f>
        <v>19480583000</v>
      </c>
      <c r="GB129" s="6">
        <f>+'Serie Gasto $Corrientes'!GQ129*'Serie Gasto Constantes'!$AS$207</f>
        <v>5106764511</v>
      </c>
      <c r="GC129" s="126">
        <f t="shared" si="123"/>
        <v>0.26214639012600394</v>
      </c>
      <c r="GD129" s="6">
        <f>+'Serie Gasto $Corrientes'!GS129*'Serie Gasto Constantes'!$AS$207</f>
        <v>1299976778</v>
      </c>
      <c r="GE129" s="7">
        <f t="shared" si="124"/>
        <v>6.6731923680107524E-2</v>
      </c>
      <c r="GF129" s="6">
        <f>+'Serie Gasto $Corrientes'!GU129*'Serie Gasto Constantes'!$AS$207</f>
        <v>19480583000</v>
      </c>
      <c r="GG129" s="6">
        <f>+'Serie Gasto $Corrientes'!GV129*'Serie Gasto Constantes'!$AS$207</f>
        <v>19480583000</v>
      </c>
      <c r="GH129" s="6">
        <f>+'Serie Gasto $Corrientes'!GW129*'Serie Gasto Constantes'!$AS$207</f>
        <v>6226797971</v>
      </c>
      <c r="GI129" s="126">
        <f t="shared" si="125"/>
        <v>0.31964125360108575</v>
      </c>
      <c r="GJ129" s="6">
        <f>+'Serie Gasto $Corrientes'!GY129*'Serie Gasto Constantes'!$AS$207</f>
        <v>3916562565</v>
      </c>
      <c r="GK129" s="7">
        <f t="shared" si="126"/>
        <v>0.20104955611441402</v>
      </c>
      <c r="GL129" s="6">
        <f>+'Serie Gasto $Corrientes'!HA129*'Serie Gasto Constantes'!$AS$207</f>
        <v>19480583000</v>
      </c>
      <c r="GM129" s="6">
        <f>+'Serie Gasto $Corrientes'!HB129*'Serie Gasto Constantes'!$AS$207</f>
        <v>19480583000</v>
      </c>
      <c r="GN129" s="6">
        <f>+'Serie Gasto $Corrientes'!HC129*'Serie Gasto Constantes'!$AS$207</f>
        <v>13831216343</v>
      </c>
      <c r="GO129" s="126">
        <f t="shared" si="127"/>
        <v>0.71000012386692946</v>
      </c>
      <c r="GP129" s="6">
        <f>+'Serie Gasto $Corrientes'!HE129*'Serie Gasto Constantes'!$AS$207</f>
        <v>4746000872</v>
      </c>
      <c r="GQ129" s="7">
        <f t="shared" si="128"/>
        <v>0.24362725037541227</v>
      </c>
      <c r="GR129" s="6">
        <f>+'Serie Gasto $Corrientes'!HG129*'Serie Gasto Constantes'!$AS$207</f>
        <v>19480583000</v>
      </c>
      <c r="GS129" s="6">
        <f>+'Serie Gasto $Corrientes'!HH129*'Serie Gasto Constantes'!$AS$207</f>
        <v>19480583000</v>
      </c>
      <c r="GT129" s="6">
        <f>+'Serie Gasto $Corrientes'!HI129*'Serie Gasto Constantes'!$AS$207</f>
        <v>14550576327</v>
      </c>
      <c r="GU129" s="126">
        <f t="shared" si="129"/>
        <v>0.74692714930554183</v>
      </c>
      <c r="GV129" s="6">
        <f>+'Serie Gasto $Corrientes'!HK129*'Serie Gasto Constantes'!$AS$207</f>
        <v>5742187764</v>
      </c>
      <c r="GW129" s="7">
        <f t="shared" si="130"/>
        <v>0.29476467742264184</v>
      </c>
      <c r="GX129" s="6">
        <f>+'Serie Gasto $Corrientes'!HM129*'Serie Gasto Constantes'!$AS$207</f>
        <v>19480583000</v>
      </c>
      <c r="GY129" s="6">
        <f>+'Serie Gasto $Corrientes'!HN129*'Serie Gasto Constantes'!$AS$207</f>
        <v>19480583000</v>
      </c>
      <c r="GZ129" s="6">
        <f>+'Serie Gasto $Corrientes'!HO129*'Serie Gasto Constantes'!$AS$207</f>
        <v>15418109719</v>
      </c>
      <c r="HA129" s="126">
        <f t="shared" si="131"/>
        <v>0.79146038488683834</v>
      </c>
      <c r="HB129" s="6">
        <f>+'Serie Gasto $Corrientes'!HQ129*'Serie Gasto Constantes'!$AS$207</f>
        <v>7560573797</v>
      </c>
      <c r="HC129" s="7">
        <f t="shared" si="132"/>
        <v>0.38810818942123038</v>
      </c>
    </row>
    <row r="130" spans="1:211" x14ac:dyDescent="0.35">
      <c r="A130" s="28" t="s">
        <v>185</v>
      </c>
      <c r="B130" s="5"/>
      <c r="C130" s="6"/>
      <c r="D130" s="7"/>
      <c r="E130" s="5"/>
      <c r="F130" s="6"/>
      <c r="G130" s="7"/>
      <c r="H130" s="5"/>
      <c r="I130" s="6"/>
      <c r="J130" s="7"/>
      <c r="K130" s="5"/>
      <c r="L130" s="6"/>
      <c r="M130" s="7"/>
      <c r="N130" s="5"/>
      <c r="O130" s="6"/>
      <c r="P130" s="7"/>
      <c r="Q130" s="5"/>
      <c r="R130" s="6"/>
      <c r="S130" s="7"/>
      <c r="T130" s="5"/>
      <c r="U130" s="6"/>
      <c r="V130" s="7"/>
      <c r="W130" s="5"/>
      <c r="X130" s="6"/>
      <c r="Y130" s="7"/>
      <c r="Z130" s="5"/>
      <c r="AA130" s="6"/>
      <c r="AB130" s="7"/>
      <c r="AC130" s="5">
        <f>+'Serie Gasto $Corrientes'!AC130*'Serie Gasto Constantes'!$AE$207</f>
        <v>35326444356.729225</v>
      </c>
      <c r="AD130" s="6">
        <f>+'Serie Gasto $Corrientes'!AD130*'Serie Gasto Constantes'!$AE$207</f>
        <v>35026024320.359772</v>
      </c>
      <c r="AE130" s="7">
        <f t="shared" si="137"/>
        <v>0.99149588808497713</v>
      </c>
      <c r="AF130" s="5">
        <f>+'Serie Gasto $Corrientes'!AF130*'Serie Gasto Constantes'!$AF$207</f>
        <v>55585183264.938065</v>
      </c>
      <c r="AG130" s="6">
        <f>+'Serie Gasto $Corrientes'!AG130*'Serie Gasto Constantes'!$AF$207</f>
        <v>55179037884.140427</v>
      </c>
      <c r="AH130" s="6">
        <f>+'Serie Gasto $Corrientes'!AH130*'Serie Gasto Constantes'!$AF$207</f>
        <v>52515648037.395943</v>
      </c>
      <c r="AI130" s="126">
        <f t="shared" si="217"/>
        <v>0.95173185418098794</v>
      </c>
      <c r="AJ130" s="6">
        <f>+'Serie Gasto $Corrientes'!AJ130*'Serie Gasto Constantes'!$AF$207</f>
        <v>52487803416.806107</v>
      </c>
      <c r="AK130" s="7">
        <f t="shared" si="138"/>
        <v>0.95122723101868667</v>
      </c>
      <c r="AL130" s="5">
        <f>+'Serie Gasto $Corrientes'!AL130*'Serie Gasto Constantes'!$AG$207</f>
        <v>94648689885.976471</v>
      </c>
      <c r="AM130" s="6">
        <f>+'Serie Gasto $Corrientes'!AM130*'Serie Gasto Constantes'!$AG$207</f>
        <v>121859706763.93036</v>
      </c>
      <c r="AN130" s="6">
        <f>+'Serie Gasto $Corrientes'!AN130*'Serie Gasto Constantes'!$AG$207</f>
        <v>116655548867.32791</v>
      </c>
      <c r="AO130" s="126">
        <f t="shared" si="195"/>
        <v>0.95729385836547209</v>
      </c>
      <c r="AP130" s="6">
        <f>+'Serie Gasto $Corrientes'!AP130*'Serie Gasto Constantes'!$AG$207</f>
        <v>94371281257.836014</v>
      </c>
      <c r="AQ130" s="7">
        <f t="shared" si="139"/>
        <v>0.77442563882624793</v>
      </c>
      <c r="AR130" s="5">
        <f>+'Serie Gasto $Corrientes'!AR130*'Serie Gasto Constantes'!$AH$207</f>
        <v>136070301289.4417</v>
      </c>
      <c r="AS130" s="6">
        <f>+'Serie Gasto $Corrientes'!AS130*'Serie Gasto Constantes'!$AH$207</f>
        <v>145068008945.12366</v>
      </c>
      <c r="AT130" s="6">
        <f>+'Serie Gasto $Corrientes'!AT130*'Serie Gasto Constantes'!$AH$207</f>
        <v>134800840675.39384</v>
      </c>
      <c r="AU130" s="126">
        <f t="shared" si="196"/>
        <v>0.92922513830314113</v>
      </c>
      <c r="AV130" s="6">
        <f>+'Serie Gasto $Corrientes'!AV130*'Serie Gasto Constantes'!$AH$207</f>
        <v>118321363195.65558</v>
      </c>
      <c r="AW130" s="7">
        <f t="shared" si="140"/>
        <v>0.81562685016525038</v>
      </c>
      <c r="AX130" s="5">
        <f>+'Serie Gasto $Corrientes'!AX130*'Serie Gasto Constantes'!$AI$207</f>
        <v>221054764521.97614</v>
      </c>
      <c r="AY130" s="6">
        <f>+'Serie Gasto $Corrientes'!AY130*'Serie Gasto Constantes'!$AI$207</f>
        <v>236396298807.65268</v>
      </c>
      <c r="AZ130" s="6">
        <f>+'Serie Gasto $Corrientes'!AZ130*'Serie Gasto Constantes'!$AI$207</f>
        <v>226079608014.56351</v>
      </c>
      <c r="BA130" s="126">
        <f t="shared" si="197"/>
        <v>0.95635849272968732</v>
      </c>
      <c r="BB130" s="6">
        <f>+'Serie Gasto $Corrientes'!BB130*'Serie Gasto Constantes'!$AI$207</f>
        <v>202599942877.41537</v>
      </c>
      <c r="BC130" s="7">
        <f t="shared" si="141"/>
        <v>0.85703517313637723</v>
      </c>
      <c r="BD130" s="5">
        <f>+'Serie Gasto $Corrientes'!BD130*'Serie Gasto Constantes'!$AJ$207</f>
        <v>212510872518.49554</v>
      </c>
      <c r="BE130" s="6">
        <f>+'Serie Gasto $Corrientes'!BE130*'Serie Gasto Constantes'!$AJ$207</f>
        <v>212510872518.49554</v>
      </c>
      <c r="BF130" s="6">
        <f>+'Serie Gasto $Corrientes'!BF130*'Serie Gasto Constantes'!$AJ$207</f>
        <v>189291141718.74539</v>
      </c>
      <c r="BG130" s="126">
        <f t="shared" si="198"/>
        <v>0.89073626904557901</v>
      </c>
      <c r="BH130" s="6">
        <f>+'Serie Gasto $Corrientes'!BH130*'Serie Gasto Constantes'!$AJ$207</f>
        <v>164895068116.89355</v>
      </c>
      <c r="BI130" s="7">
        <f t="shared" si="142"/>
        <v>0.77593709047776915</v>
      </c>
      <c r="BJ130" s="5">
        <f>+'Serie Gasto $Corrientes'!BJ130*'Serie Gasto Constantes'!$AK$207</f>
        <v>169765951590.43039</v>
      </c>
      <c r="BK130" s="6">
        <f>+'Serie Gasto $Corrientes'!BK130*'Serie Gasto Constantes'!$AK$207</f>
        <v>177552968385.38278</v>
      </c>
      <c r="BL130" s="6">
        <f>+'Serie Gasto $Corrientes'!BL130*'Serie Gasto Constantes'!$AK$207</f>
        <v>174102521849.22733</v>
      </c>
      <c r="BM130" s="126">
        <f t="shared" si="199"/>
        <v>0.9805666637537358</v>
      </c>
      <c r="BN130" s="6">
        <f>+'Serie Gasto $Corrientes'!BN130*'Serie Gasto Constantes'!$AK$207</f>
        <v>153596330943.45593</v>
      </c>
      <c r="BO130" s="7">
        <f t="shared" si="143"/>
        <v>0.8650732924389728</v>
      </c>
      <c r="BP130" s="5">
        <f>+'Serie Gasto $Corrientes'!BP130*'Serie Gasto Constantes'!$AL$207</f>
        <v>175496580869.43839</v>
      </c>
      <c r="BQ130" s="6">
        <f>+'Serie Gasto $Corrientes'!BQ130*'Serie Gasto Constantes'!$AL$207</f>
        <v>185172727067.89133</v>
      </c>
      <c r="BR130" s="6">
        <f>+'Serie Gasto $Corrientes'!BR130*'Serie Gasto Constantes'!$AL$207</f>
        <v>179969512704.84171</v>
      </c>
      <c r="BS130" s="126">
        <f t="shared" si="200"/>
        <v>0.97190075209541027</v>
      </c>
      <c r="BT130" s="6">
        <f>+'Serie Gasto $Corrientes'!BT130*'Serie Gasto Constantes'!$AL$207</f>
        <v>157408255550.54718</v>
      </c>
      <c r="BU130" s="7">
        <f t="shared" si="144"/>
        <v>0.85006176688662882</v>
      </c>
      <c r="BV130" s="5">
        <f>+'Serie Gasto $Corrientes'!BV130*'Serie Gasto Constantes'!$AM$207</f>
        <v>186065051557.05249</v>
      </c>
      <c r="BW130" s="6">
        <f>+'Serie Gasto $Corrientes'!BW130*'Serie Gasto Constantes'!$AM$207</f>
        <v>187292705464.16602</v>
      </c>
      <c r="BX130" s="6">
        <f>+'Serie Gasto $Corrientes'!BX130*'Serie Gasto Constantes'!$AM$207</f>
        <v>184454471356.05023</v>
      </c>
      <c r="BY130" s="126">
        <f t="shared" si="201"/>
        <v>0.98484599759995028</v>
      </c>
      <c r="BZ130" s="6">
        <f>+'Serie Gasto $Corrientes'!BZ130*'Serie Gasto Constantes'!$AM$207</f>
        <v>170194923123.81171</v>
      </c>
      <c r="CA130" s="7">
        <f t="shared" si="145"/>
        <v>0.90871090095056817</v>
      </c>
      <c r="CB130" s="5">
        <f>+'Serie Gasto $Corrientes'!CB130*'Serie Gasto Constantes'!$AN$207</f>
        <v>185037355984.21295</v>
      </c>
      <c r="CC130" s="6">
        <f>+'Serie Gasto $Corrientes'!CC130*'Serie Gasto Constantes'!$AN$207</f>
        <v>186215438031.45221</v>
      </c>
      <c r="CD130" s="6">
        <f>+'Serie Gasto $Corrientes'!CD130*'Serie Gasto Constantes'!$AN$207</f>
        <v>170634836839.76611</v>
      </c>
      <c r="CE130" s="126">
        <f t="shared" si="202"/>
        <v>0.91633023901565835</v>
      </c>
      <c r="CF130" s="6">
        <f>+'Serie Gasto $Corrientes'!CF130*'Serie Gasto Constantes'!$AN$207</f>
        <v>120296947468.21672</v>
      </c>
      <c r="CG130" s="7">
        <f t="shared" si="97"/>
        <v>0.64600952928456068</v>
      </c>
      <c r="CH130" s="6">
        <f>+'Serie Gasto $Corrientes'!CH130*'Serie Gasto Constantes'!$AO$207</f>
        <v>185669565916.45273</v>
      </c>
      <c r="CI130" s="6">
        <f>+'Serie Gasto $Corrientes'!CI130*'Serie Gasto Constantes'!$AO$207</f>
        <v>204492105193.20868</v>
      </c>
      <c r="CJ130" s="6">
        <f>+'Serie Gasto $Corrientes'!CJ130*'Serie Gasto Constantes'!$AO$207</f>
        <v>192338792084.57721</v>
      </c>
      <c r="CK130" s="126">
        <f t="shared" si="215"/>
        <v>0.94056830166060079</v>
      </c>
      <c r="CL130" s="6">
        <f>+'Serie Gasto $Corrientes'!CL130*'Serie Gasto Constantes'!$AO$207</f>
        <v>151531436319.72208</v>
      </c>
      <c r="CM130" s="7">
        <f t="shared" si="98"/>
        <v>0.74101362581480501</v>
      </c>
      <c r="CN130" s="6">
        <f>+'Serie Gasto $Corrientes'!CN130*'Serie Gasto Constantes'!$AP$207</f>
        <v>191152931786.00217</v>
      </c>
      <c r="CO130" s="6">
        <f>+'Serie Gasto $Corrientes'!CO130*'Serie Gasto Constantes'!$AP$207</f>
        <v>213053574219.97415</v>
      </c>
      <c r="CP130" s="6">
        <f>+'Serie Gasto $Corrientes'!CP130*'Serie Gasto Constantes'!$AP$207</f>
        <v>204622020412.29175</v>
      </c>
      <c r="CQ130" s="126">
        <f t="shared" si="216"/>
        <v>0.96042519428011586</v>
      </c>
      <c r="CR130" s="6">
        <f>+'Serie Gasto $Corrientes'!CR130*'Serie Gasto Constantes'!$AP$207</f>
        <v>167833381717.48804</v>
      </c>
      <c r="CS130" s="7">
        <f t="shared" si="99"/>
        <v>0.78775201182122834</v>
      </c>
      <c r="CT130" s="6">
        <f>+'Serie Gasto $Corrientes'!DC130*'Serie Gasto Constantes'!$AQ$207</f>
        <v>216716088426.94138</v>
      </c>
      <c r="CU130" s="6">
        <f>+'Serie Gasto $Corrientes'!DD130*'Serie Gasto Constantes'!$AQ$207</f>
        <v>236649879279.26596</v>
      </c>
      <c r="CV130" s="6">
        <f>+'Serie Gasto $Corrientes'!DE130*'Serie Gasto Constantes'!$AQ$207</f>
        <v>232311224244.36255</v>
      </c>
      <c r="CW130" s="126">
        <f t="shared" si="218"/>
        <v>0.98166635432852489</v>
      </c>
      <c r="CX130" s="6">
        <f>+'Serie Gasto $Corrientes'!DG130*'Serie Gasto Constantes'!$AQ$207</f>
        <v>199833255274.04041</v>
      </c>
      <c r="CY130" s="7">
        <f t="shared" si="100"/>
        <v>0.84442576468936636</v>
      </c>
      <c r="CZ130" s="6">
        <f>+'Serie Gasto $Corrientes'!DL130*'Serie Gasto Constantes'!$AR$207</f>
        <v>205363245609.59998</v>
      </c>
      <c r="DA130" s="6">
        <f>+'Serie Gasto $Corrientes'!DM130*'Serie Gasto Constantes'!$AR$207</f>
        <v>205363245609.59998</v>
      </c>
      <c r="DB130" s="6">
        <f>+'Serie Gasto $Corrientes'!DN130*'Serie Gasto Constantes'!$AR$207</f>
        <v>13118302861.887598</v>
      </c>
      <c r="DC130" s="126">
        <f t="shared" si="101"/>
        <v>6.3878533001108573E-2</v>
      </c>
      <c r="DD130" s="6">
        <f>+'Serie Gasto $Corrientes'!DP130*'Serie Gasto Constantes'!$AR$207</f>
        <v>4487762237.7119999</v>
      </c>
      <c r="DE130" s="7">
        <f t="shared" si="102"/>
        <v>2.1852801480569381E-2</v>
      </c>
      <c r="DF130" s="6">
        <f>+'Serie Gasto $Corrientes'!DR130*'Serie Gasto Constantes'!$AR$207</f>
        <v>205363245609.59998</v>
      </c>
      <c r="DG130" s="6">
        <f>+'Serie Gasto $Corrientes'!DS130*'Serie Gasto Constantes'!$AR$207</f>
        <v>205363245609.59998</v>
      </c>
      <c r="DH130" s="6">
        <f>+'Serie Gasto $Corrientes'!DT130*'Serie Gasto Constantes'!$AR$207</f>
        <v>33927386070.645596</v>
      </c>
      <c r="DI130" s="126">
        <f t="shared" si="103"/>
        <v>0.16520670955474817</v>
      </c>
      <c r="DJ130" s="6">
        <f>+'Serie Gasto $Corrientes'!DV130*'Serie Gasto Constantes'!$AR$207</f>
        <v>6154651330.4327993</v>
      </c>
      <c r="DK130" s="7">
        <f t="shared" si="104"/>
        <v>2.996958541516687E-2</v>
      </c>
      <c r="DL130" s="6">
        <f>+'Serie Gasto $Corrientes'!DX130*'Serie Gasto Constantes'!$AR$207</f>
        <v>205363245609.59998</v>
      </c>
      <c r="DM130" s="6">
        <f>+'Serie Gasto $Corrientes'!DY130*'Serie Gasto Constantes'!$AR$207</f>
        <v>205363245609.59998</v>
      </c>
      <c r="DN130" s="6">
        <f>+'Serie Gasto $Corrientes'!DZ130*'Serie Gasto Constantes'!$AR$207</f>
        <v>43692470934.325195</v>
      </c>
      <c r="DO130" s="126">
        <f t="shared" si="105"/>
        <v>0.21275701406368275</v>
      </c>
      <c r="DP130" s="6">
        <f>+'Serie Gasto $Corrientes'!EB130*'Serie Gasto Constantes'!$AR$207</f>
        <v>12845945022.159599</v>
      </c>
      <c r="DQ130" s="7">
        <f t="shared" si="106"/>
        <v>6.255230815050529E-2</v>
      </c>
      <c r="DR130" s="6">
        <f>+'Serie Gasto $Corrientes'!ED130*'Serie Gasto Constantes'!$AR$207</f>
        <v>205363245609.59998</v>
      </c>
      <c r="DS130" s="6">
        <f>+'Serie Gasto $Corrientes'!EE130*'Serie Gasto Constantes'!$AR$207</f>
        <v>205363245609.59998</v>
      </c>
      <c r="DT130" s="6">
        <f>+'Serie Gasto $Corrientes'!EF130*'Serie Gasto Constantes'!$AR$207</f>
        <v>68294281340.70359</v>
      </c>
      <c r="DU130" s="126">
        <f t="shared" si="107"/>
        <v>0.3325535742190816</v>
      </c>
      <c r="DV130" s="6">
        <f>+'Serie Gasto $Corrientes'!EH130*'Serie Gasto Constantes'!$AR$207</f>
        <v>19749902801.693996</v>
      </c>
      <c r="DW130" s="7">
        <f t="shared" si="108"/>
        <v>9.6170581756576806E-2</v>
      </c>
      <c r="DX130" s="6">
        <f>+'Serie Gasto $Corrientes'!EJ130*'Serie Gasto Constantes'!$AR$207</f>
        <v>205363245609.59998</v>
      </c>
      <c r="DY130" s="6">
        <f>+'Serie Gasto $Corrientes'!EK130*'Serie Gasto Constantes'!$AR$207</f>
        <v>205363245609.59998</v>
      </c>
      <c r="DZ130" s="6">
        <f>+'Serie Gasto $Corrientes'!EL130*'Serie Gasto Constantes'!$AR$207</f>
        <v>97982288520.963593</v>
      </c>
      <c r="EA130" s="126">
        <f t="shared" si="109"/>
        <v>0.47711696525886654</v>
      </c>
      <c r="EB130" s="6">
        <f>+'Serie Gasto $Corrientes'!EN130*'Serie Gasto Constantes'!$AR$207</f>
        <v>28457092683.941998</v>
      </c>
      <c r="EC130" s="7">
        <f t="shared" si="110"/>
        <v>0.13856955074638602</v>
      </c>
      <c r="ED130" s="6">
        <f>+'Serie Gasto $Corrientes'!EP130*'Serie Gasto Constantes'!$AR$207</f>
        <v>205363245609.59998</v>
      </c>
      <c r="EE130" s="6">
        <f>+'Serie Gasto $Corrientes'!EQ130*'Serie Gasto Constantes'!$AR$207</f>
        <v>205363245609.59998</v>
      </c>
      <c r="EF130" s="6">
        <f>+'Serie Gasto $Corrientes'!ER130*'Serie Gasto Constantes'!$AR$207</f>
        <v>97982288520.963593</v>
      </c>
      <c r="EG130" s="126">
        <f t="shared" si="111"/>
        <v>0.47711696525886654</v>
      </c>
      <c r="EH130" s="6">
        <f>+'Serie Gasto $Corrientes'!ET130*'Serie Gasto Constantes'!$AR$207</f>
        <v>42390154331.647194</v>
      </c>
      <c r="EI130" s="7">
        <f t="shared" si="112"/>
        <v>0.20641548688917688</v>
      </c>
      <c r="EJ130" s="6">
        <f>+'Serie Gasto $Corrientes'!EV130*'Serie Gasto Constantes'!$AR$207</f>
        <v>205363245609.59998</v>
      </c>
      <c r="EK130" s="6">
        <f>+'Serie Gasto $Corrientes'!EW130*'Serie Gasto Constantes'!$AR$207</f>
        <v>205363245609.59998</v>
      </c>
      <c r="EL130" s="6">
        <f>+'Serie Gasto $Corrientes'!EX130*'Serie Gasto Constantes'!$AR$207</f>
        <v>110031613183.19038</v>
      </c>
      <c r="EM130" s="126">
        <f t="shared" si="113"/>
        <v>0.53579019389069693</v>
      </c>
      <c r="EN130" s="6">
        <f>+'Serie Gasto $Corrientes'!EZ130*'Serie Gasto Constantes'!$AR$207</f>
        <v>55265238562.996796</v>
      </c>
      <c r="EO130" s="7">
        <f t="shared" si="114"/>
        <v>0.26910968610253277</v>
      </c>
      <c r="EP130" s="6">
        <f>+'Serie Gasto $Corrientes'!FB130*'Serie Gasto Constantes'!$AR$207</f>
        <v>205363245609.59998</v>
      </c>
      <c r="EQ130" s="6">
        <f>+'Serie Gasto $Corrientes'!FC130*'Serie Gasto Constantes'!$AR$207</f>
        <v>206290249350.50998</v>
      </c>
      <c r="ER130" s="6">
        <f>+'Serie Gasto $Corrientes'!FD130*'Serie Gasto Constantes'!$AR$207</f>
        <v>125479912923.83038</v>
      </c>
      <c r="ES130" s="126">
        <f t="shared" si="115"/>
        <v>0.60826875394690183</v>
      </c>
      <c r="ET130" s="6">
        <f>+'Serie Gasto $Corrientes'!FF130*'Serie Gasto Constantes'!$AR$207</f>
        <v>71048319880.340393</v>
      </c>
      <c r="EU130" s="7">
        <f t="shared" si="116"/>
        <v>0.34440949150059647</v>
      </c>
      <c r="EV130" s="6">
        <f>+'Serie Gasto $Corrientes'!FH130*'Serie Gasto Constantes'!$AR$207</f>
        <v>205363245609.59998</v>
      </c>
      <c r="EW130" s="6">
        <f>+'Serie Gasto $Corrientes'!FI130*'Serie Gasto Constantes'!$AR$207</f>
        <v>203792044430.55118</v>
      </c>
      <c r="EX130" s="6">
        <f>+'Serie Gasto $Corrientes'!FJ130*'Serie Gasto Constantes'!$AR$207</f>
        <v>146656445942.21399</v>
      </c>
      <c r="EY130" s="126">
        <f t="shared" si="117"/>
        <v>0.71963773832295985</v>
      </c>
      <c r="EZ130" s="6">
        <f>+'Serie Gasto $Corrientes'!FL130*'Serie Gasto Constantes'!$AR$207</f>
        <v>85956934065.81839</v>
      </c>
      <c r="FA130" s="7">
        <f t="shared" si="118"/>
        <v>0.42178748589526532</v>
      </c>
      <c r="FB130" s="6">
        <f>+'Serie Gasto $Corrientes'!FQ130*'Serie Gasto Constantes'!$AR$207</f>
        <v>205363245609.59998</v>
      </c>
      <c r="FC130" s="6">
        <f>+'Serie Gasto $Corrientes'!FR130*'Serie Gasto Constantes'!$AR$207</f>
        <v>203792044430.55118</v>
      </c>
      <c r="FD130" s="6">
        <f>+'Serie Gasto $Corrientes'!FS130*'Serie Gasto Constantes'!$AR$207</f>
        <v>154167642204.32639</v>
      </c>
      <c r="FE130" s="126">
        <f t="shared" si="193"/>
        <v>0.75649489966652783</v>
      </c>
      <c r="FF130" s="6">
        <f>+'Serie Gasto $Corrientes'!FU130*'Serie Gasto Constantes'!$AR$207</f>
        <v>104561763367.86958</v>
      </c>
      <c r="FG130" s="7">
        <f t="shared" si="194"/>
        <v>0.51308069291930791</v>
      </c>
      <c r="FH130" s="6">
        <f>+'Serie Gasto $Corrientes'!FW130*'Serie Gasto Constantes'!$AR$207</f>
        <v>205363245609.59998</v>
      </c>
      <c r="FI130" s="6">
        <f>+'Serie Gasto $Corrientes'!FX130*'Serie Gasto Constantes'!$AR$207</f>
        <v>203792044430.55118</v>
      </c>
      <c r="FJ130" s="6">
        <f>+'Serie Gasto $Corrientes'!FY130*'Serie Gasto Constantes'!$AR$207</f>
        <v>166329352151.2428</v>
      </c>
      <c r="FK130" s="126">
        <f t="shared" si="166"/>
        <v>0.816171959096887</v>
      </c>
      <c r="FL130" s="6">
        <f>+'Serie Gasto $Corrientes'!GA130*'Serie Gasto Constantes'!$AR$207</f>
        <v>124207641582.86639</v>
      </c>
      <c r="FM130" s="7">
        <f t="shared" si="167"/>
        <v>0.60948228832943585</v>
      </c>
      <c r="FN130" s="6">
        <f>+'Serie Gasto $Corrientes'!GC130*'Serie Gasto Constantes'!$AR$207</f>
        <v>205363245609.59998</v>
      </c>
      <c r="FO130" s="6">
        <f>+'Serie Gasto $Corrientes'!GD130*'Serie Gasto Constantes'!$AR$207</f>
        <v>199177515274.93558</v>
      </c>
      <c r="FP130" s="6">
        <f>+'Serie Gasto $Corrientes'!GE130*'Serie Gasto Constantes'!$AR$207</f>
        <v>188841847311.12479</v>
      </c>
      <c r="FQ130" s="126">
        <f t="shared" si="119"/>
        <v>0.94810825936078225</v>
      </c>
      <c r="FR130" s="6">
        <f>+'Serie Gasto $Corrientes'!GG130*'Serie Gasto Constantes'!$AR$207</f>
        <v>163287564334.362</v>
      </c>
      <c r="FS130" s="7">
        <f t="shared" si="120"/>
        <v>0.8198092244948797</v>
      </c>
      <c r="FT130" s="6">
        <f>+'Serie Gasto $Corrientes'!GI130*'Serie Gasto Constantes'!$AS$207</f>
        <v>200148665000</v>
      </c>
      <c r="FU130" s="6">
        <f>+'Serie Gasto $Corrientes'!GJ130*'Serie Gasto Constantes'!$AS$207</f>
        <v>200148665000</v>
      </c>
      <c r="FV130" s="6">
        <f>+'Serie Gasto $Corrientes'!GK130*'Serie Gasto Constantes'!$AS$207</f>
        <v>28432970490</v>
      </c>
      <c r="FW130" s="126">
        <f t="shared" si="121"/>
        <v>0.14205925625334548</v>
      </c>
      <c r="FX130" s="6">
        <f>+'Serie Gasto $Corrientes'!GM130*'Serie Gasto Constantes'!$AS$207</f>
        <v>96375240</v>
      </c>
      <c r="FY130" s="7">
        <f t="shared" si="122"/>
        <v>4.8151827542791757E-4</v>
      </c>
      <c r="FZ130" s="6">
        <f>+'Serie Gasto $Corrientes'!GO130*'Serie Gasto Constantes'!$AS$207</f>
        <v>200148665000</v>
      </c>
      <c r="GA130" s="6">
        <f>+'Serie Gasto $Corrientes'!GP130*'Serie Gasto Constantes'!$AS$207</f>
        <v>200148665000</v>
      </c>
      <c r="GB130" s="6">
        <f>+'Serie Gasto $Corrientes'!GQ130*'Serie Gasto Constantes'!$AS$207</f>
        <v>74838840183</v>
      </c>
      <c r="GC130" s="126">
        <f t="shared" si="123"/>
        <v>0.37391625961132441</v>
      </c>
      <c r="GD130" s="6">
        <f>+'Serie Gasto $Corrientes'!GS130*'Serie Gasto Constantes'!$AS$207</f>
        <v>4722677303</v>
      </c>
      <c r="GE130" s="7">
        <f t="shared" si="124"/>
        <v>2.3595847131930657E-2</v>
      </c>
      <c r="GF130" s="6">
        <f>+'Serie Gasto $Corrientes'!GU130*'Serie Gasto Constantes'!$AS$207</f>
        <v>200148665000</v>
      </c>
      <c r="GG130" s="6">
        <f>+'Serie Gasto $Corrientes'!GV130*'Serie Gasto Constantes'!$AS$207</f>
        <v>200148665000</v>
      </c>
      <c r="GH130" s="6">
        <f>+'Serie Gasto $Corrientes'!GW130*'Serie Gasto Constantes'!$AS$207</f>
        <v>83810667564</v>
      </c>
      <c r="GI130" s="126">
        <f t="shared" si="125"/>
        <v>0.41874207636608518</v>
      </c>
      <c r="GJ130" s="6">
        <f>+'Serie Gasto $Corrientes'!GY130*'Serie Gasto Constantes'!$AS$207</f>
        <v>11025114688</v>
      </c>
      <c r="GK130" s="7">
        <f t="shared" si="126"/>
        <v>5.5084627659145263E-2</v>
      </c>
      <c r="GL130" s="6">
        <f>+'Serie Gasto $Corrientes'!HA130*'Serie Gasto Constantes'!$AS$207</f>
        <v>200148665000</v>
      </c>
      <c r="GM130" s="6">
        <f>+'Serie Gasto $Corrientes'!HB130*'Serie Gasto Constantes'!$AS$207</f>
        <v>200148665000</v>
      </c>
      <c r="GN130" s="6">
        <f>+'Serie Gasto $Corrientes'!HC130*'Serie Gasto Constantes'!$AS$207</f>
        <v>98376279974</v>
      </c>
      <c r="GO130" s="126">
        <f t="shared" si="127"/>
        <v>0.49151604370681162</v>
      </c>
      <c r="GP130" s="6">
        <f>+'Serie Gasto $Corrientes'!HE130*'Serie Gasto Constantes'!$AS$207</f>
        <v>20021877501</v>
      </c>
      <c r="GQ130" s="7">
        <f t="shared" si="128"/>
        <v>0.10003502896709303</v>
      </c>
      <c r="GR130" s="6">
        <f>+'Serie Gasto $Corrientes'!HG130*'Serie Gasto Constantes'!$AS$207</f>
        <v>200148665000</v>
      </c>
      <c r="GS130" s="6">
        <f>+'Serie Gasto $Corrientes'!HH130*'Serie Gasto Constantes'!$AS$207</f>
        <v>200148665000</v>
      </c>
      <c r="GT130" s="6">
        <f>+'Serie Gasto $Corrientes'!HI130*'Serie Gasto Constantes'!$AS$207</f>
        <v>123127825380</v>
      </c>
      <c r="GU130" s="126">
        <f t="shared" si="129"/>
        <v>0.61518184685368749</v>
      </c>
      <c r="GV130" s="6">
        <f>+'Serie Gasto $Corrientes'!HK130*'Serie Gasto Constantes'!$AS$207</f>
        <v>40844520069</v>
      </c>
      <c r="GW130" s="7">
        <f t="shared" si="130"/>
        <v>0.20407090933631758</v>
      </c>
      <c r="GX130" s="6">
        <f>+'Serie Gasto $Corrientes'!HM130*'Serie Gasto Constantes'!$AS$207</f>
        <v>200148665000</v>
      </c>
      <c r="GY130" s="6">
        <f>+'Serie Gasto $Corrientes'!HN130*'Serie Gasto Constantes'!$AS$207</f>
        <v>205643107824</v>
      </c>
      <c r="GZ130" s="6">
        <f>+'Serie Gasto $Corrientes'!HO130*'Serie Gasto Constantes'!$AS$207</f>
        <v>151605966865</v>
      </c>
      <c r="HA130" s="126">
        <f t="shared" si="131"/>
        <v>0.73722853378948261</v>
      </c>
      <c r="HB130" s="6">
        <f>+'Serie Gasto $Corrientes'!HQ130*'Serie Gasto Constantes'!$AS$207</f>
        <v>52532854578</v>
      </c>
      <c r="HC130" s="7">
        <f t="shared" si="132"/>
        <v>0.25545643194111001</v>
      </c>
    </row>
    <row r="131" spans="1:211" x14ac:dyDescent="0.35">
      <c r="A131" s="43" t="s">
        <v>63</v>
      </c>
      <c r="B131" s="3"/>
      <c r="C131" s="1"/>
      <c r="D131" s="4"/>
      <c r="E131" s="3"/>
      <c r="F131" s="1"/>
      <c r="G131" s="4"/>
      <c r="H131" s="3"/>
      <c r="I131" s="1"/>
      <c r="J131" s="4"/>
      <c r="K131" s="3"/>
      <c r="L131" s="1"/>
      <c r="M131" s="4"/>
      <c r="N131" s="3"/>
      <c r="O131" s="1"/>
      <c r="P131" s="4"/>
      <c r="Q131" s="3">
        <f>+'Serie Gasto $Corrientes'!Q131*'Serie Gasto Constantes'!$AA$207</f>
        <v>68075812329.064232</v>
      </c>
      <c r="R131" s="1">
        <f>+'Serie Gasto $Corrientes'!R131*'Serie Gasto Constantes'!$AA$207</f>
        <v>64958317196.687851</v>
      </c>
      <c r="S131" s="4">
        <f t="shared" si="133"/>
        <v>0.95420553900543914</v>
      </c>
      <c r="T131" s="3">
        <f>+'Serie Gasto $Corrientes'!T131*'Serie Gasto Constantes'!$AB$207</f>
        <v>75676329978.100922</v>
      </c>
      <c r="U131" s="1">
        <f>+'Serie Gasto $Corrientes'!U131*'Serie Gasto Constantes'!$AB$207</f>
        <v>69104463142.457306</v>
      </c>
      <c r="V131" s="4">
        <f t="shared" si="134"/>
        <v>0.91315822480364239</v>
      </c>
      <c r="W131" s="3">
        <f>+'Serie Gasto $Corrientes'!W131*'Serie Gasto Constantes'!$AC$207</f>
        <v>109713782996.90543</v>
      </c>
      <c r="X131" s="1">
        <f>+'Serie Gasto $Corrientes'!X131*'Serie Gasto Constantes'!$AC$207</f>
        <v>106695537906.18988</v>
      </c>
      <c r="Y131" s="4">
        <f t="shared" si="135"/>
        <v>0.97248982754700308</v>
      </c>
      <c r="Z131" s="3">
        <f>+'Serie Gasto $Corrientes'!Z131*'Serie Gasto Constantes'!$AD$207</f>
        <v>128580516942.41689</v>
      </c>
      <c r="AA131" s="1">
        <f>+'Serie Gasto $Corrientes'!AA131*'Serie Gasto Constantes'!$AD$207</f>
        <v>107665457476.74873</v>
      </c>
      <c r="AB131" s="4">
        <f t="shared" si="136"/>
        <v>0.83733881335198945</v>
      </c>
      <c r="AC131" s="3">
        <f>+'Serie Gasto $Corrientes'!AC131*'Serie Gasto Constantes'!$AE$207</f>
        <v>123555242106.0218</v>
      </c>
      <c r="AD131" s="1">
        <f>+'Serie Gasto $Corrientes'!AD131*'Serie Gasto Constantes'!$AE$207</f>
        <v>107104474565.12585</v>
      </c>
      <c r="AE131" s="4">
        <f t="shared" si="137"/>
        <v>0.86685496090259229</v>
      </c>
      <c r="AF131" s="3">
        <f>+'Serie Gasto $Corrientes'!AF131*'Serie Gasto Constantes'!$AF$207</f>
        <v>120473820054.99245</v>
      </c>
      <c r="AG131" s="1">
        <f>+'Serie Gasto $Corrientes'!AG131*'Serie Gasto Constantes'!$AF$207</f>
        <v>115185826764.76097</v>
      </c>
      <c r="AH131" s="1">
        <f>+'Serie Gasto $Corrientes'!AH131*'Serie Gasto Constantes'!$AF$207</f>
        <v>96376384312.312683</v>
      </c>
      <c r="AI131" s="125">
        <f t="shared" si="217"/>
        <v>0.83670349919993192</v>
      </c>
      <c r="AJ131" s="1">
        <f>+'Serie Gasto $Corrientes'!AJ131*'Serie Gasto Constantes'!$AF$207</f>
        <v>79729151247.367966</v>
      </c>
      <c r="AK131" s="4">
        <f t="shared" si="138"/>
        <v>0.69217848659623171</v>
      </c>
      <c r="AL131" s="3">
        <f>+'Serie Gasto $Corrientes'!AL131*'Serie Gasto Constantes'!$AG$207</f>
        <v>88270248373.301956</v>
      </c>
      <c r="AM131" s="1">
        <f>+'Serie Gasto $Corrientes'!AM131*'Serie Gasto Constantes'!$AG$207</f>
        <v>89668343615.034561</v>
      </c>
      <c r="AN131" s="1">
        <f>+'Serie Gasto $Corrientes'!AN131*'Serie Gasto Constantes'!$AG$207</f>
        <v>84387265787.933609</v>
      </c>
      <c r="AO131" s="125">
        <f t="shared" si="195"/>
        <v>0.9411043227276088</v>
      </c>
      <c r="AP131" s="1">
        <f>+'Serie Gasto $Corrientes'!AP131*'Serie Gasto Constantes'!$AG$207</f>
        <v>71115793792.262787</v>
      </c>
      <c r="AQ131" s="4">
        <f t="shared" si="139"/>
        <v>0.79309810937936076</v>
      </c>
      <c r="AR131" s="3">
        <f>+'Serie Gasto $Corrientes'!AR131*'Serie Gasto Constantes'!$AH$207</f>
        <v>96242191441.51561</v>
      </c>
      <c r="AS131" s="1">
        <f>+'Serie Gasto $Corrientes'!AS131*'Serie Gasto Constantes'!$AH$207</f>
        <v>94071215214.151627</v>
      </c>
      <c r="AT131" s="1">
        <f>+'Serie Gasto $Corrientes'!AT131*'Serie Gasto Constantes'!$AH$207</f>
        <v>84531282827.555054</v>
      </c>
      <c r="AU131" s="125">
        <f t="shared" si="196"/>
        <v>0.89858818805647334</v>
      </c>
      <c r="AV131" s="1">
        <f>+'Serie Gasto $Corrientes'!AV131*'Serie Gasto Constantes'!$AH$207</f>
        <v>72194045357.498901</v>
      </c>
      <c r="AW131" s="4">
        <f t="shared" si="140"/>
        <v>0.76744033967404701</v>
      </c>
      <c r="AX131" s="3">
        <f>+'Serie Gasto $Corrientes'!AX131*'Serie Gasto Constantes'!$AI$207</f>
        <v>92069446147.671005</v>
      </c>
      <c r="AY131" s="1">
        <f>+'Serie Gasto $Corrientes'!AY131*'Serie Gasto Constantes'!$AI$207</f>
        <v>92756037812.626419</v>
      </c>
      <c r="AZ131" s="1">
        <f>+'Serie Gasto $Corrientes'!AZ131*'Serie Gasto Constantes'!$AI$207</f>
        <v>84506808547.83905</v>
      </c>
      <c r="BA131" s="125">
        <f t="shared" si="197"/>
        <v>0.91106531219615716</v>
      </c>
      <c r="BB131" s="1">
        <f>+'Serie Gasto $Corrientes'!BB131*'Serie Gasto Constantes'!$AI$207</f>
        <v>74669047873.82402</v>
      </c>
      <c r="BC131" s="4">
        <f t="shared" si="141"/>
        <v>0.80500471596965617</v>
      </c>
      <c r="BD131" s="3">
        <f>+'Serie Gasto $Corrientes'!BD131*'Serie Gasto Constantes'!$AJ$207</f>
        <v>85270070297.467331</v>
      </c>
      <c r="BE131" s="1">
        <f>+'Serie Gasto $Corrientes'!BE131*'Serie Gasto Constantes'!$AJ$207</f>
        <v>85598389438.360641</v>
      </c>
      <c r="BF131" s="1">
        <f>+'Serie Gasto $Corrientes'!BF131*'Serie Gasto Constantes'!$AJ$207</f>
        <v>77973775326.63031</v>
      </c>
      <c r="BG131" s="125">
        <f t="shared" si="198"/>
        <v>0.91092572930684856</v>
      </c>
      <c r="BH131" s="1">
        <f>+'Serie Gasto $Corrientes'!BH131*'Serie Gasto Constantes'!$AJ$207</f>
        <v>68202327815.324593</v>
      </c>
      <c r="BI131" s="4">
        <f t="shared" si="142"/>
        <v>0.79677115729422754</v>
      </c>
      <c r="BJ131" s="3">
        <f>+'Serie Gasto $Corrientes'!BJ131*'Serie Gasto Constantes'!$AK$207</f>
        <v>98757834683.508713</v>
      </c>
      <c r="BK131" s="1">
        <f>+'Serie Gasto $Corrientes'!BK131*'Serie Gasto Constantes'!$AK$207</f>
        <v>99188206937.966797</v>
      </c>
      <c r="BL131" s="1">
        <f>+'Serie Gasto $Corrientes'!BL131*'Serie Gasto Constantes'!$AK$207</f>
        <v>88301648516.367447</v>
      </c>
      <c r="BM131" s="125">
        <f t="shared" si="199"/>
        <v>0.89024341947820573</v>
      </c>
      <c r="BN131" s="1">
        <f>+'Serie Gasto $Corrientes'!BN131*'Serie Gasto Constantes'!$AK$207</f>
        <v>77090425998.209076</v>
      </c>
      <c r="BO131" s="4">
        <f t="shared" si="143"/>
        <v>0.77721362627738722</v>
      </c>
      <c r="BP131" s="3">
        <f>+'Serie Gasto $Corrientes'!BP131*'Serie Gasto Constantes'!$AL$207</f>
        <v>111726485287.16063</v>
      </c>
      <c r="BQ131" s="1">
        <f>+'Serie Gasto $Corrientes'!BQ131*'Serie Gasto Constantes'!$AL$207</f>
        <v>111209697827.81665</v>
      </c>
      <c r="BR131" s="1">
        <f>+'Serie Gasto $Corrientes'!BR131*'Serie Gasto Constantes'!$AL$207</f>
        <v>102897207131.18782</v>
      </c>
      <c r="BS131" s="125">
        <f t="shared" si="200"/>
        <v>0.92525390447963574</v>
      </c>
      <c r="BT131" s="1">
        <f>+'Serie Gasto $Corrientes'!BT131*'Serie Gasto Constantes'!$AL$207</f>
        <v>87375044136.565674</v>
      </c>
      <c r="BU131" s="4">
        <f t="shared" si="144"/>
        <v>0.78567828025076003</v>
      </c>
      <c r="BV131" s="3">
        <f>+'Serie Gasto $Corrientes'!BV131*'Serie Gasto Constantes'!$AM$207</f>
        <v>101929694984.63722</v>
      </c>
      <c r="BW131" s="1">
        <f>+'Serie Gasto $Corrientes'!BW131*'Serie Gasto Constantes'!$AM$207</f>
        <v>101270295019.78174</v>
      </c>
      <c r="BX131" s="1">
        <f>+'Serie Gasto $Corrientes'!BX131*'Serie Gasto Constantes'!$AM$207</f>
        <v>99076856274.566635</v>
      </c>
      <c r="BY131" s="125">
        <f t="shared" si="201"/>
        <v>0.97834074893544409</v>
      </c>
      <c r="BZ131" s="1">
        <f>+'Serie Gasto $Corrientes'!BZ131*'Serie Gasto Constantes'!$AM$207</f>
        <v>93178369640.925217</v>
      </c>
      <c r="CA131" s="4">
        <f t="shared" si="145"/>
        <v>0.92009576572008722</v>
      </c>
      <c r="CB131" s="3">
        <f>+'Serie Gasto $Corrientes'!CB131*'Serie Gasto Constantes'!$AN$207</f>
        <v>111219495556.49692</v>
      </c>
      <c r="CC131" s="1">
        <f>+'Serie Gasto $Corrientes'!CC131*'Serie Gasto Constantes'!$AN$207</f>
        <v>117594580190.95891</v>
      </c>
      <c r="CD131" s="1">
        <f>+'Serie Gasto $Corrientes'!CD131*'Serie Gasto Constantes'!$AN$207</f>
        <v>109261468824.95047</v>
      </c>
      <c r="CE131" s="125">
        <f t="shared" si="202"/>
        <v>0.92913694362039045</v>
      </c>
      <c r="CF131" s="1">
        <f>+'Serie Gasto $Corrientes'!CF131*'Serie Gasto Constantes'!$AN$207</f>
        <v>99301026669.309082</v>
      </c>
      <c r="CG131" s="4">
        <f t="shared" si="97"/>
        <v>0.84443540261852734</v>
      </c>
      <c r="CH131" s="1">
        <f>+'Serie Gasto $Corrientes'!CH131*'Serie Gasto Constantes'!$AO$207</f>
        <v>146268782853.09311</v>
      </c>
      <c r="CI131" s="1">
        <f>+'Serie Gasto $Corrientes'!CI131*'Serie Gasto Constantes'!$AO$207</f>
        <v>149450672238.39066</v>
      </c>
      <c r="CJ131" s="1">
        <f>+'Serie Gasto $Corrientes'!CJ131*'Serie Gasto Constantes'!$AO$207</f>
        <v>143881819070.10767</v>
      </c>
      <c r="CK131" s="125">
        <f t="shared" si="215"/>
        <v>0.96273785132662337</v>
      </c>
      <c r="CL131" s="1">
        <f>+'Serie Gasto $Corrientes'!CL131*'Serie Gasto Constantes'!$AO$207</f>
        <v>112654010090.81117</v>
      </c>
      <c r="CM131" s="4">
        <f t="shared" si="98"/>
        <v>0.75378724232913008</v>
      </c>
      <c r="CN131" s="1">
        <f>+'Serie Gasto $Corrientes'!CN131*'Serie Gasto Constantes'!$AP$207</f>
        <v>143062468584.74457</v>
      </c>
      <c r="CO131" s="1">
        <f>+'Serie Gasto $Corrientes'!CO131*'Serie Gasto Constantes'!$AP$207</f>
        <v>151473164704.716</v>
      </c>
      <c r="CP131" s="1">
        <f>+'Serie Gasto $Corrientes'!CP131*'Serie Gasto Constantes'!$AP$207</f>
        <v>145466538366.23309</v>
      </c>
      <c r="CQ131" s="125">
        <f t="shared" si="216"/>
        <v>0.96034527732887665</v>
      </c>
      <c r="CR131" s="1">
        <f>+'Serie Gasto $Corrientes'!CR131*'Serie Gasto Constantes'!$AP$207</f>
        <v>132091803879.97018</v>
      </c>
      <c r="CS131" s="4">
        <f t="shared" si="99"/>
        <v>0.87204756127906802</v>
      </c>
      <c r="CT131" s="1">
        <f>+'Serie Gasto $Corrientes'!DC131*'Serie Gasto Constantes'!$AQ$207</f>
        <v>129749556591.13052</v>
      </c>
      <c r="CU131" s="1">
        <f>+'Serie Gasto $Corrientes'!DD131*'Serie Gasto Constantes'!$AQ$207</f>
        <v>128214669859.59453</v>
      </c>
      <c r="CV131" s="1">
        <f>+'Serie Gasto $Corrientes'!DE131*'Serie Gasto Constantes'!$AQ$207</f>
        <v>123092888386.58545</v>
      </c>
      <c r="CW131" s="125">
        <f t="shared" si="218"/>
        <v>0.96005307755643055</v>
      </c>
      <c r="CX131" s="1">
        <f>+'Serie Gasto $Corrientes'!DG131*'Serie Gasto Constantes'!$AQ$207</f>
        <v>112164046342.70438</v>
      </c>
      <c r="CY131" s="4">
        <f t="shared" si="100"/>
        <v>0.8748144534906428</v>
      </c>
      <c r="CZ131" s="1">
        <f>+'Serie Gasto $Corrientes'!DL131*'Serie Gasto Constantes'!$AR$207</f>
        <v>134165572007.99998</v>
      </c>
      <c r="DA131" s="1">
        <f>+'Serie Gasto $Corrientes'!DM131*'Serie Gasto Constantes'!$AR$207</f>
        <v>134165572007.99998</v>
      </c>
      <c r="DB131" s="1">
        <f>+'Serie Gasto $Corrientes'!DN131*'Serie Gasto Constantes'!$AR$207</f>
        <v>8695889687.8151989</v>
      </c>
      <c r="DC131" s="125">
        <f t="shared" si="101"/>
        <v>6.4814613448647487E-2</v>
      </c>
      <c r="DD131" s="1">
        <f>+'Serie Gasto $Corrientes'!DP131*'Serie Gasto Constantes'!$AR$207</f>
        <v>3856687203.0023994</v>
      </c>
      <c r="DE131" s="4">
        <f t="shared" si="102"/>
        <v>2.8745729215632412E-2</v>
      </c>
      <c r="DF131" s="1">
        <f>+'Serie Gasto $Corrientes'!DR131*'Serie Gasto Constantes'!$AR$207</f>
        <v>134165572007.99998</v>
      </c>
      <c r="DG131" s="1">
        <f>+'Serie Gasto $Corrientes'!DS131*'Serie Gasto Constantes'!$AR$207</f>
        <v>134165572007.99998</v>
      </c>
      <c r="DH131" s="1">
        <f>+'Serie Gasto $Corrientes'!DT131*'Serie Gasto Constantes'!$AR$207</f>
        <v>20028227255.509197</v>
      </c>
      <c r="DI131" s="125">
        <f t="shared" si="103"/>
        <v>0.14927993043040103</v>
      </c>
      <c r="DJ131" s="1">
        <f>+'Serie Gasto $Corrientes'!DV131*'Serie Gasto Constantes'!$AR$207</f>
        <v>11872810187.7216</v>
      </c>
      <c r="DK131" s="4">
        <f t="shared" si="104"/>
        <v>8.8493717203498759E-2</v>
      </c>
      <c r="DL131" s="1">
        <f>+'Serie Gasto $Corrientes'!DX131*'Serie Gasto Constantes'!$AR$207</f>
        <v>134165572007.99998</v>
      </c>
      <c r="DM131" s="1">
        <f>+'Serie Gasto $Corrientes'!DY131*'Serie Gasto Constantes'!$AR$207</f>
        <v>134165572007.99998</v>
      </c>
      <c r="DN131" s="1">
        <f>+'Serie Gasto $Corrientes'!DZ131*'Serie Gasto Constantes'!$AR$207</f>
        <v>28073968179.238796</v>
      </c>
      <c r="DO131" s="125">
        <f t="shared" si="105"/>
        <v>0.20924867504433112</v>
      </c>
      <c r="DP131" s="1">
        <f>+'Serie Gasto $Corrientes'!EB131*'Serie Gasto Constantes'!$AR$207</f>
        <v>17179927952.771999</v>
      </c>
      <c r="DQ131" s="4">
        <f t="shared" si="106"/>
        <v>0.12805019719774011</v>
      </c>
      <c r="DR131" s="1">
        <f>+'Serie Gasto $Corrientes'!ED131*'Serie Gasto Constantes'!$AR$207</f>
        <v>134165572007.99998</v>
      </c>
      <c r="DS131" s="1">
        <f>+'Serie Gasto $Corrientes'!EE131*'Serie Gasto Constantes'!$AR$207</f>
        <v>134165572007.99998</v>
      </c>
      <c r="DT131" s="1">
        <f>+'Serie Gasto $Corrientes'!EF131*'Serie Gasto Constantes'!$AR$207</f>
        <v>41765011385.978394</v>
      </c>
      <c r="DU131" s="125">
        <f t="shared" si="107"/>
        <v>0.31129455016588042</v>
      </c>
      <c r="DV131" s="1">
        <f>+'Serie Gasto $Corrientes'!EH131*'Serie Gasto Constantes'!$AR$207</f>
        <v>24412736359.237198</v>
      </c>
      <c r="DW131" s="4">
        <f t="shared" si="108"/>
        <v>0.18195976802291366</v>
      </c>
      <c r="DX131" s="1">
        <f>+'Serie Gasto $Corrientes'!EJ131*'Serie Gasto Constantes'!$AR$207</f>
        <v>134165572007.99998</v>
      </c>
      <c r="DY131" s="1">
        <f>+'Serie Gasto $Corrientes'!EK131*'Serie Gasto Constantes'!$AR$207</f>
        <v>132861571470.01439</v>
      </c>
      <c r="DZ131" s="1">
        <f>+'Serie Gasto $Corrientes'!EL131*'Serie Gasto Constantes'!$AR$207</f>
        <v>52071714650.326797</v>
      </c>
      <c r="EA131" s="125">
        <f t="shared" si="109"/>
        <v>0.39192457287831262</v>
      </c>
      <c r="EB131" s="1">
        <f>+'Serie Gasto $Corrientes'!EN131*'Serie Gasto Constantes'!$AR$207</f>
        <v>32384384226.635998</v>
      </c>
      <c r="EC131" s="4">
        <f t="shared" si="110"/>
        <v>0.24374530474332715</v>
      </c>
      <c r="ED131" s="1">
        <f>+'Serie Gasto $Corrientes'!EP131*'Serie Gasto Constantes'!$AR$207</f>
        <v>134165572007.99998</v>
      </c>
      <c r="EE131" s="1">
        <f>+'Serie Gasto $Corrientes'!EQ131*'Serie Gasto Constantes'!$AR$207</f>
        <v>132861571470.01439</v>
      </c>
      <c r="EF131" s="1">
        <f>+'Serie Gasto $Corrientes'!ER131*'Serie Gasto Constantes'!$AR$207</f>
        <v>60606727209.537598</v>
      </c>
      <c r="EG131" s="125">
        <f t="shared" si="111"/>
        <v>0.45616446154421686</v>
      </c>
      <c r="EH131" s="1">
        <f>+'Serie Gasto $Corrientes'!ET131*'Serie Gasto Constantes'!$AR$207</f>
        <v>42546552396.753593</v>
      </c>
      <c r="EI131" s="4">
        <f t="shared" si="112"/>
        <v>0.32023219299612116</v>
      </c>
      <c r="EJ131" s="1">
        <f>+'Serie Gasto $Corrientes'!EV131*'Serie Gasto Constantes'!$AR$207</f>
        <v>134165572007.99998</v>
      </c>
      <c r="EK131" s="1">
        <f>+'Serie Gasto $Corrientes'!EW131*'Serie Gasto Constantes'!$AR$207</f>
        <v>132861571470.01439</v>
      </c>
      <c r="EL131" s="1">
        <f>+'Serie Gasto $Corrientes'!EX131*'Serie Gasto Constantes'!$AR$207</f>
        <v>67221693587.786392</v>
      </c>
      <c r="EM131" s="125">
        <f t="shared" si="113"/>
        <v>0.5059528714287238</v>
      </c>
      <c r="EN131" s="1">
        <f>+'Serie Gasto $Corrientes'!EZ131*'Serie Gasto Constantes'!$AR$207</f>
        <v>51621241843.282799</v>
      </c>
      <c r="EO131" s="4">
        <f t="shared" si="114"/>
        <v>0.38853403036056389</v>
      </c>
      <c r="EP131" s="1">
        <f>+'Serie Gasto $Corrientes'!FB131*'Serie Gasto Constantes'!$AR$207</f>
        <v>134165572007.99998</v>
      </c>
      <c r="EQ131" s="1">
        <f>+'Serie Gasto $Corrientes'!FC131*'Serie Gasto Constantes'!$AR$207</f>
        <v>132861571470.01439</v>
      </c>
      <c r="ER131" s="1">
        <f>+'Serie Gasto $Corrientes'!FD131*'Serie Gasto Constantes'!$AR$207</f>
        <v>73109987476.577988</v>
      </c>
      <c r="ES131" s="125">
        <f t="shared" si="115"/>
        <v>0.55027188575048747</v>
      </c>
      <c r="ET131" s="1">
        <f>+'Serie Gasto $Corrientes'!FF131*'Serie Gasto Constantes'!$AR$207</f>
        <v>59393639609.927994</v>
      </c>
      <c r="EU131" s="4">
        <f t="shared" si="116"/>
        <v>0.44703399901703389</v>
      </c>
      <c r="EV131" s="1">
        <f>+'Serie Gasto $Corrientes'!FH131*'Serie Gasto Constantes'!$AR$207</f>
        <v>134165572007.99998</v>
      </c>
      <c r="EW131" s="1">
        <f>+'Serie Gasto $Corrientes'!FI131*'Serie Gasto Constantes'!$AR$207</f>
        <v>131199703470.01439</v>
      </c>
      <c r="EX131" s="1">
        <f>+'Serie Gasto $Corrientes'!FJ131*'Serie Gasto Constantes'!$AR$207</f>
        <v>80289437561.798386</v>
      </c>
      <c r="EY131" s="125">
        <f t="shared" si="117"/>
        <v>0.61196355965963356</v>
      </c>
      <c r="EZ131" s="1">
        <f>+'Serie Gasto $Corrientes'!FL131*'Serie Gasto Constantes'!$AR$207</f>
        <v>66511659285.941994</v>
      </c>
      <c r="FA131" s="4">
        <f t="shared" si="118"/>
        <v>0.50694976838223715</v>
      </c>
      <c r="FB131" s="1">
        <f>+'Serie Gasto $Corrientes'!FQ131*'Serie Gasto Constantes'!$AR$207</f>
        <v>134165572007.99998</v>
      </c>
      <c r="FC131" s="1">
        <f>+'Serie Gasto $Corrientes'!FR131*'Serie Gasto Constantes'!$AR$207</f>
        <v>131199703470.01439</v>
      </c>
      <c r="FD131" s="1">
        <f>+'Serie Gasto $Corrientes'!FS131*'Serie Gasto Constantes'!$AR$207</f>
        <v>86009102477.032791</v>
      </c>
      <c r="FE131" s="125">
        <f t="shared" si="193"/>
        <v>0.65555866516642025</v>
      </c>
      <c r="FF131" s="1">
        <f>+'Serie Gasto $Corrientes'!FU131*'Serie Gasto Constantes'!$AR$207</f>
        <v>73948892449.801193</v>
      </c>
      <c r="FG131" s="4">
        <f t="shared" si="194"/>
        <v>0.56363612488424686</v>
      </c>
      <c r="FH131" s="1">
        <f>+'Serie Gasto $Corrientes'!FW131*'Serie Gasto Constantes'!$AR$207</f>
        <v>134165572007.99998</v>
      </c>
      <c r="FI131" s="1">
        <f>+'Serie Gasto $Corrientes'!FX131*'Serie Gasto Constantes'!$AR$207</f>
        <v>131199703470.01439</v>
      </c>
      <c r="FJ131" s="1">
        <f>+'Serie Gasto $Corrientes'!FY131*'Serie Gasto Constantes'!$AR$207</f>
        <v>93778004990.357986</v>
      </c>
      <c r="FK131" s="125">
        <f t="shared" si="166"/>
        <v>0.71477299498463343</v>
      </c>
      <c r="FL131" s="1">
        <f>+'Serie Gasto $Corrientes'!GA131*'Serie Gasto Constantes'!$AR$207</f>
        <v>82382932655.072388</v>
      </c>
      <c r="FM131" s="4">
        <f t="shared" si="167"/>
        <v>0.62792011320285457</v>
      </c>
      <c r="FN131" s="1">
        <f>+'Serie Gasto $Corrientes'!GC131*'Serie Gasto Constantes'!$AR$207</f>
        <v>134165572007.99998</v>
      </c>
      <c r="FO131" s="1">
        <f>+'Serie Gasto $Corrientes'!GD131*'Serie Gasto Constantes'!$AR$207</f>
        <v>116148823470.01439</v>
      </c>
      <c r="FP131" s="1">
        <f>+'Serie Gasto $Corrientes'!GE131*'Serie Gasto Constantes'!$AR$207</f>
        <v>109498376592.50879</v>
      </c>
      <c r="FQ131" s="125">
        <f t="shared" si="119"/>
        <v>0.9427420211516605</v>
      </c>
      <c r="FR131" s="1">
        <f>+'Serie Gasto $Corrientes'!GG131*'Serie Gasto Constantes'!$AR$207</f>
        <v>105174457234.2204</v>
      </c>
      <c r="FS131" s="4">
        <f t="shared" si="120"/>
        <v>0.90551461557742607</v>
      </c>
      <c r="FT131" s="1">
        <f>+'Serie Gasto $Corrientes'!GI131*'Serie Gasto Constantes'!$AS$207</f>
        <v>126729821000</v>
      </c>
      <c r="FU131" s="1">
        <f>+'Serie Gasto $Corrientes'!GJ131*'Serie Gasto Constantes'!$AS$207</f>
        <v>126729821000</v>
      </c>
      <c r="FV131" s="1">
        <f>+'Serie Gasto $Corrientes'!GK131*'Serie Gasto Constantes'!$AS$207</f>
        <v>16769990976</v>
      </c>
      <c r="FW131" s="125">
        <f t="shared" si="121"/>
        <v>0.1323286882572019</v>
      </c>
      <c r="FX131" s="1">
        <f>+'Serie Gasto $Corrientes'!GM131*'Serie Gasto Constantes'!$AS$207</f>
        <v>3776758622</v>
      </c>
      <c r="FY131" s="4">
        <f t="shared" si="122"/>
        <v>2.9801656722927117E-2</v>
      </c>
      <c r="FZ131" s="1">
        <f>+'Serie Gasto $Corrientes'!GO131*'Serie Gasto Constantes'!$AS$207</f>
        <v>126729821000</v>
      </c>
      <c r="GA131" s="1">
        <f>+'Serie Gasto $Corrientes'!GP131*'Serie Gasto Constantes'!$AS$207</f>
        <v>126729821000</v>
      </c>
      <c r="GB131" s="1">
        <f>+'Serie Gasto $Corrientes'!GQ131*'Serie Gasto Constantes'!$AS$207</f>
        <v>31178061951</v>
      </c>
      <c r="GC131" s="125">
        <f t="shared" si="123"/>
        <v>0.24601993204898476</v>
      </c>
      <c r="GD131" s="1">
        <f>+'Serie Gasto $Corrientes'!GS131*'Serie Gasto Constantes'!$AS$207</f>
        <v>8383245293</v>
      </c>
      <c r="GE131" s="4">
        <f t="shared" si="124"/>
        <v>6.6150533685358864E-2</v>
      </c>
      <c r="GF131" s="1">
        <f>+'Serie Gasto $Corrientes'!GU131*'Serie Gasto Constantes'!$AS$207</f>
        <v>126729821000</v>
      </c>
      <c r="GG131" s="1">
        <f>+'Serie Gasto $Corrientes'!GV131*'Serie Gasto Constantes'!$AS$207</f>
        <v>126729821000</v>
      </c>
      <c r="GH131" s="1">
        <f>+'Serie Gasto $Corrientes'!GW131*'Serie Gasto Constantes'!$AS$207</f>
        <v>44485610683</v>
      </c>
      <c r="GI131" s="125">
        <f t="shared" si="125"/>
        <v>0.35102717207341433</v>
      </c>
      <c r="GJ131" s="1">
        <f>+'Serie Gasto $Corrientes'!GY131*'Serie Gasto Constantes'!$AS$207</f>
        <v>13983160822</v>
      </c>
      <c r="GK131" s="4">
        <f t="shared" si="126"/>
        <v>0.11033836165522556</v>
      </c>
      <c r="GL131" s="1">
        <f>+'Serie Gasto $Corrientes'!HA131*'Serie Gasto Constantes'!$AS$207</f>
        <v>126729821000</v>
      </c>
      <c r="GM131" s="1">
        <f>+'Serie Gasto $Corrientes'!HB131*'Serie Gasto Constantes'!$AS$207</f>
        <v>126729821000</v>
      </c>
      <c r="GN131" s="1">
        <f>+'Serie Gasto $Corrientes'!HC131*'Serie Gasto Constantes'!$AS$207</f>
        <v>52116568837</v>
      </c>
      <c r="GO131" s="125">
        <f t="shared" si="127"/>
        <v>0.4112415564526048</v>
      </c>
      <c r="GP131" s="1">
        <f>+'Serie Gasto $Corrientes'!HE131*'Serie Gasto Constantes'!$AS$207</f>
        <v>29742101618</v>
      </c>
      <c r="GQ131" s="4">
        <f t="shared" si="128"/>
        <v>0.23468905253168471</v>
      </c>
      <c r="GR131" s="1">
        <f>+'Serie Gasto $Corrientes'!HG131*'Serie Gasto Constantes'!$AS$207</f>
        <v>126729821000</v>
      </c>
      <c r="GS131" s="1">
        <f>+'Serie Gasto $Corrientes'!HH131*'Serie Gasto Constantes'!$AS$207</f>
        <v>126729821000</v>
      </c>
      <c r="GT131" s="1">
        <f>+'Serie Gasto $Corrientes'!HI131*'Serie Gasto Constantes'!$AS$207</f>
        <v>58795591925</v>
      </c>
      <c r="GU131" s="125">
        <f t="shared" si="129"/>
        <v>0.46394440914581581</v>
      </c>
      <c r="GV131" s="1">
        <f>+'Serie Gasto $Corrientes'!HK131*'Serie Gasto Constantes'!$AS$207</f>
        <v>36973630640</v>
      </c>
      <c r="GW131" s="4">
        <f t="shared" si="130"/>
        <v>0.29175162048086534</v>
      </c>
      <c r="GX131" s="1">
        <f>+'Serie Gasto $Corrientes'!HM131*'Serie Gasto Constantes'!$AS$207</f>
        <v>126729821000</v>
      </c>
      <c r="GY131" s="1">
        <f>+'Serie Gasto $Corrientes'!HN131*'Serie Gasto Constantes'!$AS$207</f>
        <v>126729821000</v>
      </c>
      <c r="GZ131" s="1">
        <f>+'Serie Gasto $Corrientes'!HO131*'Serie Gasto Constantes'!$AS$207</f>
        <v>69593318608</v>
      </c>
      <c r="HA131" s="125">
        <f t="shared" si="131"/>
        <v>0.54914713884114141</v>
      </c>
      <c r="HB131" s="1">
        <f>+'Serie Gasto $Corrientes'!HQ131*'Serie Gasto Constantes'!$AS$207</f>
        <v>48650536489</v>
      </c>
      <c r="HC131" s="4">
        <f t="shared" si="132"/>
        <v>0.3838917794178846</v>
      </c>
    </row>
    <row r="132" spans="1:211" x14ac:dyDescent="0.35">
      <c r="A132" s="28" t="s">
        <v>76</v>
      </c>
      <c r="B132" s="5"/>
      <c r="C132" s="6"/>
      <c r="D132" s="7"/>
      <c r="E132" s="5"/>
      <c r="F132" s="6"/>
      <c r="G132" s="7"/>
      <c r="H132" s="5"/>
      <c r="I132" s="6"/>
      <c r="J132" s="7"/>
      <c r="K132" s="5"/>
      <c r="L132" s="6"/>
      <c r="M132" s="7"/>
      <c r="N132" s="5"/>
      <c r="O132" s="6"/>
      <c r="P132" s="7"/>
      <c r="Q132" s="5">
        <f>+'Serie Gasto $Corrientes'!Q132*'Serie Gasto Constantes'!$AA$207</f>
        <v>35721140005.336586</v>
      </c>
      <c r="R132" s="6">
        <f>+'Serie Gasto $Corrientes'!R132*'Serie Gasto Constantes'!$AA$207</f>
        <v>34167127504.23867</v>
      </c>
      <c r="S132" s="7">
        <f t="shared" si="133"/>
        <v>0.95649599926358031</v>
      </c>
      <c r="T132" s="5">
        <f>+'Serie Gasto $Corrientes'!T132*'Serie Gasto Constantes'!$AB$207</f>
        <v>46671922627.752037</v>
      </c>
      <c r="U132" s="6">
        <f>+'Serie Gasto $Corrientes'!U132*'Serie Gasto Constantes'!$AB$207</f>
        <v>44393427244.969727</v>
      </c>
      <c r="V132" s="7">
        <f t="shared" si="134"/>
        <v>0.95118059735924676</v>
      </c>
      <c r="W132" s="5">
        <f>+'Serie Gasto $Corrientes'!W132*'Serie Gasto Constantes'!$AC$207</f>
        <v>75890283661.211945</v>
      </c>
      <c r="X132" s="6">
        <f>+'Serie Gasto $Corrientes'!X132*'Serie Gasto Constantes'!$AC$207</f>
        <v>73879011881.834595</v>
      </c>
      <c r="Y132" s="7">
        <f t="shared" si="135"/>
        <v>0.97349763787475041</v>
      </c>
      <c r="Z132" s="5">
        <f>+'Serie Gasto $Corrientes'!Z132*'Serie Gasto Constantes'!$AD$207</f>
        <v>63729777170.363327</v>
      </c>
      <c r="AA132" s="6">
        <f>+'Serie Gasto $Corrientes'!AA132*'Serie Gasto Constantes'!$AD$207</f>
        <v>60573470358.361687</v>
      </c>
      <c r="AB132" s="7">
        <f t="shared" si="136"/>
        <v>0.95047359410085241</v>
      </c>
      <c r="AC132" s="5">
        <f>+'Serie Gasto $Corrientes'!AC132*'Serie Gasto Constantes'!$AE$207</f>
        <v>81821922951.898727</v>
      </c>
      <c r="AD132" s="6">
        <f>+'Serie Gasto $Corrientes'!AD132*'Serie Gasto Constantes'!$AE$207</f>
        <v>71221742525.505112</v>
      </c>
      <c r="AE132" s="7">
        <f t="shared" si="137"/>
        <v>0.8704481629865235</v>
      </c>
      <c r="AF132" s="5">
        <f>+'Serie Gasto $Corrientes'!AF132*'Serie Gasto Constantes'!$AF$207</f>
        <v>75679266382.76265</v>
      </c>
      <c r="AG132" s="6">
        <f>+'Serie Gasto $Corrientes'!AG132*'Serie Gasto Constantes'!$AF$207</f>
        <v>74885850908.934021</v>
      </c>
      <c r="AH132" s="6">
        <f>+'Serie Gasto $Corrientes'!AH132*'Serie Gasto Constantes'!$AF$207</f>
        <v>61867484538.842461</v>
      </c>
      <c r="AI132" s="126">
        <f t="shared" si="217"/>
        <v>0.82615719508986118</v>
      </c>
      <c r="AJ132" s="6">
        <f>+'Serie Gasto $Corrientes'!AJ132*'Serie Gasto Constantes'!$AF$207</f>
        <v>55672470236.915146</v>
      </c>
      <c r="AK132" s="7">
        <f t="shared" si="138"/>
        <v>0.74343109627767234</v>
      </c>
      <c r="AL132" s="5">
        <f>+'Serie Gasto $Corrientes'!AL132*'Serie Gasto Constantes'!$AG$207</f>
        <v>63887697181.145096</v>
      </c>
      <c r="AM132" s="6">
        <f>+'Serie Gasto $Corrientes'!AM132*'Serie Gasto Constantes'!$AG$207</f>
        <v>64268362279.184311</v>
      </c>
      <c r="AN132" s="6">
        <f>+'Serie Gasto $Corrientes'!AN132*'Serie Gasto Constantes'!$AG$207</f>
        <v>61182729325.550476</v>
      </c>
      <c r="AO132" s="126">
        <f t="shared" si="195"/>
        <v>0.95198830584433247</v>
      </c>
      <c r="AP132" s="6">
        <f>+'Serie Gasto $Corrientes'!AP132*'Serie Gasto Constantes'!$AG$207</f>
        <v>56938133553.44133</v>
      </c>
      <c r="AQ132" s="7">
        <f t="shared" si="139"/>
        <v>0.88594343366180428</v>
      </c>
      <c r="AR132" s="5">
        <f>+'Serie Gasto $Corrientes'!AR132*'Serie Gasto Constantes'!$AH$207</f>
        <v>68926789899.755844</v>
      </c>
      <c r="AS132" s="6">
        <f>+'Serie Gasto $Corrientes'!AS132*'Serie Gasto Constantes'!$AH$207</f>
        <v>69072360279.421082</v>
      </c>
      <c r="AT132" s="6">
        <f>+'Serie Gasto $Corrientes'!AT132*'Serie Gasto Constantes'!$AH$207</f>
        <v>63973595425.120209</v>
      </c>
      <c r="AU132" s="126">
        <f t="shared" si="196"/>
        <v>0.92618226981567386</v>
      </c>
      <c r="AV132" s="6">
        <f>+'Serie Gasto $Corrientes'!AV132*'Serie Gasto Constantes'!$AH$207</f>
        <v>57440570329.318977</v>
      </c>
      <c r="AW132" s="7">
        <f t="shared" si="140"/>
        <v>0.83159993515427044</v>
      </c>
      <c r="AX132" s="5">
        <f>+'Serie Gasto $Corrientes'!AX132*'Serie Gasto Constantes'!$AI$207</f>
        <v>67674620717.461807</v>
      </c>
      <c r="AY132" s="6">
        <f>+'Serie Gasto $Corrientes'!AY132*'Serie Gasto Constantes'!$AI$207</f>
        <v>68011422394.86393</v>
      </c>
      <c r="AZ132" s="6">
        <f>+'Serie Gasto $Corrientes'!AZ132*'Serie Gasto Constantes'!$AI$207</f>
        <v>60769916278.791573</v>
      </c>
      <c r="BA132" s="126">
        <f t="shared" si="197"/>
        <v>0.8935251482606954</v>
      </c>
      <c r="BB132" s="6">
        <f>+'Serie Gasto $Corrientes'!BB132*'Serie Gasto Constantes'!$AI$207</f>
        <v>57086901091.5942</v>
      </c>
      <c r="BC132" s="7">
        <f t="shared" si="141"/>
        <v>0.83937225662119475</v>
      </c>
      <c r="BD132" s="5">
        <f>+'Serie Gasto $Corrientes'!BD132*'Serie Gasto Constantes'!$AJ$207</f>
        <v>68134893383.597374</v>
      </c>
      <c r="BE132" s="6">
        <f>+'Serie Gasto $Corrientes'!BE132*'Serie Gasto Constantes'!$AJ$207</f>
        <v>68463212524.490685</v>
      </c>
      <c r="BF132" s="6">
        <f>+'Serie Gasto $Corrientes'!BF132*'Serie Gasto Constantes'!$AJ$207</f>
        <v>62324530935.670769</v>
      </c>
      <c r="BG132" s="126">
        <f t="shared" si="198"/>
        <v>0.91033605694994246</v>
      </c>
      <c r="BH132" s="6">
        <f>+'Serie Gasto $Corrientes'!BH132*'Serie Gasto Constantes'!$AJ$207</f>
        <v>58069874835.796684</v>
      </c>
      <c r="BI132" s="7">
        <f t="shared" si="142"/>
        <v>0.84819091442756811</v>
      </c>
      <c r="BJ132" s="5">
        <f>+'Serie Gasto $Corrientes'!BJ132*'Serie Gasto Constantes'!$AK$207</f>
        <v>71580097261.433258</v>
      </c>
      <c r="BK132" s="6">
        <f>+'Serie Gasto $Corrientes'!BK132*'Serie Gasto Constantes'!$AK$207</f>
        <v>72010469515.891357</v>
      </c>
      <c r="BL132" s="6">
        <f>+'Serie Gasto $Corrientes'!BL132*'Serie Gasto Constantes'!$AK$207</f>
        <v>66563101760.881821</v>
      </c>
      <c r="BM132" s="126">
        <f t="shared" si="199"/>
        <v>0.92435311432308598</v>
      </c>
      <c r="BN132" s="6">
        <f>+'Serie Gasto $Corrientes'!BN132*'Serie Gasto Constantes'!$AK$207</f>
        <v>62363276579.35141</v>
      </c>
      <c r="BO132" s="7">
        <f t="shared" si="143"/>
        <v>0.86603068968449104</v>
      </c>
      <c r="BP132" s="5">
        <f>+'Serie Gasto $Corrientes'!BP132*'Serie Gasto Constantes'!$AL$207</f>
        <v>72689665737.26207</v>
      </c>
      <c r="BQ132" s="6">
        <f>+'Serie Gasto $Corrientes'!BQ132*'Serie Gasto Constantes'!$AL$207</f>
        <v>72334906854.238083</v>
      </c>
      <c r="BR132" s="6">
        <f>+'Serie Gasto $Corrientes'!BR132*'Serie Gasto Constantes'!$AL$207</f>
        <v>69384932755.696548</v>
      </c>
      <c r="BS132" s="126">
        <f t="shared" si="200"/>
        <v>0.95921783511125525</v>
      </c>
      <c r="BT132" s="6">
        <f>+'Serie Gasto $Corrientes'!BT132*'Serie Gasto Constantes'!$AL$207</f>
        <v>66865251996.145012</v>
      </c>
      <c r="BU132" s="7">
        <f t="shared" si="144"/>
        <v>0.92438429665617794</v>
      </c>
      <c r="BV132" s="5">
        <f>+'Serie Gasto $Corrientes'!BV132*'Serie Gasto Constantes'!$AM$207</f>
        <v>73734792647.09549</v>
      </c>
      <c r="BW132" s="6">
        <f>+'Serie Gasto $Corrientes'!BW132*'Serie Gasto Constantes'!$AM$207</f>
        <v>73734792647.09549</v>
      </c>
      <c r="BX132" s="6">
        <f>+'Serie Gasto $Corrientes'!BX132*'Serie Gasto Constantes'!$AM$207</f>
        <v>72004827433.268143</v>
      </c>
      <c r="BY132" s="126">
        <f t="shared" si="201"/>
        <v>0.97653800666251023</v>
      </c>
      <c r="BZ132" s="6">
        <f>+'Serie Gasto $Corrientes'!BZ132*'Serie Gasto Constantes'!$AM$207</f>
        <v>69833533044.267944</v>
      </c>
      <c r="CA132" s="7">
        <f t="shared" si="145"/>
        <v>0.94709065472660248</v>
      </c>
      <c r="CB132" s="5">
        <f>+'Serie Gasto $Corrientes'!CB132*'Serie Gasto Constantes'!$AN$207</f>
        <v>77485617594.619339</v>
      </c>
      <c r="CC132" s="6">
        <f>+'Serie Gasto $Corrientes'!CC132*'Serie Gasto Constantes'!$AN$207</f>
        <v>76054654877.386124</v>
      </c>
      <c r="CD132" s="6">
        <f>+'Serie Gasto $Corrientes'!CD132*'Serie Gasto Constantes'!$AN$207</f>
        <v>72496315849.14003</v>
      </c>
      <c r="CE132" s="126">
        <f t="shared" si="202"/>
        <v>0.95321339589295639</v>
      </c>
      <c r="CF132" s="6">
        <f>+'Serie Gasto $Corrientes'!CF132*'Serie Gasto Constantes'!$AN$207</f>
        <v>68984009633.622269</v>
      </c>
      <c r="CG132" s="7">
        <f t="shared" si="97"/>
        <v>0.90703205142192789</v>
      </c>
      <c r="CH132" s="6">
        <f>+'Serie Gasto $Corrientes'!CH132*'Serie Gasto Constantes'!$AO$207</f>
        <v>74115465378.740723</v>
      </c>
      <c r="CI132" s="6">
        <f>+'Serie Gasto $Corrientes'!CI132*'Serie Gasto Constantes'!$AO$207</f>
        <v>73899352430.315979</v>
      </c>
      <c r="CJ132" s="6">
        <f>+'Serie Gasto $Corrientes'!CJ132*'Serie Gasto Constantes'!$AO$207</f>
        <v>71873523877.179459</v>
      </c>
      <c r="CK132" s="126">
        <f t="shared" si="215"/>
        <v>0.97258665351571527</v>
      </c>
      <c r="CL132" s="6">
        <f>+'Serie Gasto $Corrientes'!CL132*'Serie Gasto Constantes'!$AO$207</f>
        <v>67045703609.54184</v>
      </c>
      <c r="CM132" s="7">
        <f t="shared" si="98"/>
        <v>0.90725698405494359</v>
      </c>
      <c r="CN132" s="6">
        <f>+'Serie Gasto $Corrientes'!CN132*'Serie Gasto Constantes'!$AP$207</f>
        <v>71507123229.652359</v>
      </c>
      <c r="CO132" s="6">
        <f>+'Serie Gasto $Corrientes'!CO132*'Serie Gasto Constantes'!$AP$207</f>
        <v>71507123229.652359</v>
      </c>
      <c r="CP132" s="6">
        <f>+'Serie Gasto $Corrientes'!CP132*'Serie Gasto Constantes'!$AP$207</f>
        <v>69477772619.92543</v>
      </c>
      <c r="CQ132" s="126">
        <f t="shared" si="216"/>
        <v>0.97162030133404387</v>
      </c>
      <c r="CR132" s="6">
        <f>+'Serie Gasto $Corrientes'!CR132*'Serie Gasto Constantes'!$AP$207</f>
        <v>67115776289.633926</v>
      </c>
      <c r="CS132" s="7">
        <f t="shared" si="99"/>
        <v>0.93858867841857962</v>
      </c>
      <c r="CT132" s="6">
        <f>+'Serie Gasto $Corrientes'!DC132*'Serie Gasto Constantes'!$AQ$207</f>
        <v>73674103506.228287</v>
      </c>
      <c r="CU132" s="6">
        <f>+'Serie Gasto $Corrientes'!DD132*'Serie Gasto Constantes'!$AQ$207</f>
        <v>74846282953.257507</v>
      </c>
      <c r="CV132" s="6">
        <f>+'Serie Gasto $Corrientes'!DE132*'Serie Gasto Constantes'!$AQ$207</f>
        <v>73182924890.761276</v>
      </c>
      <c r="CW132" s="126">
        <f t="shared" si="218"/>
        <v>0.97777634376933564</v>
      </c>
      <c r="CX132" s="6">
        <f>+'Serie Gasto $Corrientes'!DG132*'Serie Gasto Constantes'!$AQ$207</f>
        <v>69823306231.291443</v>
      </c>
      <c r="CY132" s="7">
        <f t="shared" si="100"/>
        <v>0.93288942985848766</v>
      </c>
      <c r="CZ132" s="6">
        <f>+'Serie Gasto $Corrientes'!DL132*'Serie Gasto Constantes'!$AR$207</f>
        <v>83556575154</v>
      </c>
      <c r="DA132" s="6">
        <f>+'Serie Gasto $Corrientes'!DM132*'Serie Gasto Constantes'!$AR$207</f>
        <v>83556575154</v>
      </c>
      <c r="DB132" s="6">
        <f>+'Serie Gasto $Corrientes'!DN132*'Serie Gasto Constantes'!$AR$207</f>
        <v>4221420901.5575995</v>
      </c>
      <c r="DC132" s="126">
        <f t="shared" si="101"/>
        <v>5.0521708121440551E-2</v>
      </c>
      <c r="DD132" s="6">
        <f>+'Serie Gasto $Corrientes'!DP132*'Serie Gasto Constantes'!$AR$207</f>
        <v>3823727776.3151999</v>
      </c>
      <c r="DE132" s="7">
        <f t="shared" si="102"/>
        <v>4.5762141031604399E-2</v>
      </c>
      <c r="DF132" s="6">
        <f>+'Serie Gasto $Corrientes'!DR132*'Serie Gasto Constantes'!$AR$207</f>
        <v>83556575154</v>
      </c>
      <c r="DG132" s="6">
        <f>+'Serie Gasto $Corrientes'!DS132*'Serie Gasto Constantes'!$AR$207</f>
        <v>83556575154</v>
      </c>
      <c r="DH132" s="6">
        <f>+'Serie Gasto $Corrientes'!DT132*'Serie Gasto Constantes'!$AR$207</f>
        <v>12494486773.579199</v>
      </c>
      <c r="DI132" s="126">
        <f t="shared" si="103"/>
        <v>0.14953325636613368</v>
      </c>
      <c r="DJ132" s="6">
        <f>+'Serie Gasto $Corrientes'!DV132*'Serie Gasto Constantes'!$AR$207</f>
        <v>11614935572.557199</v>
      </c>
      <c r="DK132" s="7">
        <f t="shared" si="104"/>
        <v>0.13900684118694603</v>
      </c>
      <c r="DL132" s="6">
        <f>+'Serie Gasto $Corrientes'!DX132*'Serie Gasto Constantes'!$AR$207</f>
        <v>83556575154</v>
      </c>
      <c r="DM132" s="6">
        <f>+'Serie Gasto $Corrientes'!DY132*'Serie Gasto Constantes'!$AR$207</f>
        <v>83556575154</v>
      </c>
      <c r="DN132" s="6">
        <f>+'Serie Gasto $Corrientes'!DZ132*'Serie Gasto Constantes'!$AR$207</f>
        <v>18036597659.433598</v>
      </c>
      <c r="DO132" s="126">
        <f t="shared" si="105"/>
        <v>0.21586090174460859</v>
      </c>
      <c r="DP132" s="6">
        <f>+'Serie Gasto $Corrientes'!EB132*'Serie Gasto Constantes'!$AR$207</f>
        <v>16198815997.244398</v>
      </c>
      <c r="DQ132" s="7">
        <f t="shared" si="106"/>
        <v>0.1938664427950639</v>
      </c>
      <c r="DR132" s="6">
        <f>+'Serie Gasto $Corrientes'!ED132*'Serie Gasto Constantes'!$AR$207</f>
        <v>83556575154</v>
      </c>
      <c r="DS132" s="6">
        <f>+'Serie Gasto $Corrientes'!EE132*'Serie Gasto Constantes'!$AR$207</f>
        <v>83556575154</v>
      </c>
      <c r="DT132" s="6">
        <f>+'Serie Gasto $Corrientes'!EF132*'Serie Gasto Constantes'!$AR$207</f>
        <v>26444306341.783199</v>
      </c>
      <c r="DU132" s="126">
        <f t="shared" si="107"/>
        <v>0.31648384693897141</v>
      </c>
      <c r="DV132" s="6">
        <f>+'Serie Gasto $Corrientes'!EH132*'Serie Gasto Constantes'!$AR$207</f>
        <v>22143835099.588799</v>
      </c>
      <c r="DW132" s="7">
        <f t="shared" si="108"/>
        <v>0.26501606915764947</v>
      </c>
      <c r="DX132" s="6">
        <f>+'Serie Gasto $Corrientes'!EJ132*'Serie Gasto Constantes'!$AR$207</f>
        <v>83556575154</v>
      </c>
      <c r="DY132" s="6">
        <f>+'Serie Gasto $Corrientes'!EK132*'Serie Gasto Constantes'!$AR$207</f>
        <v>82252574616.014389</v>
      </c>
      <c r="DZ132" s="6">
        <f>+'Serie Gasto $Corrientes'!EL132*'Serie Gasto Constantes'!$AR$207</f>
        <v>32537885066.325596</v>
      </c>
      <c r="EA132" s="126">
        <f t="shared" si="109"/>
        <v>0.395585004095307</v>
      </c>
      <c r="EB132" s="6">
        <f>+'Serie Gasto $Corrientes'!EN132*'Serie Gasto Constantes'!$AR$207</f>
        <v>27689816340.139198</v>
      </c>
      <c r="EC132" s="7">
        <f t="shared" si="110"/>
        <v>0.3366437642761404</v>
      </c>
      <c r="ED132" s="6">
        <f>+'Serie Gasto $Corrientes'!EP132*'Serie Gasto Constantes'!$AR$207</f>
        <v>83556575154</v>
      </c>
      <c r="EE132" s="6">
        <f>+'Serie Gasto $Corrientes'!EQ132*'Serie Gasto Constantes'!$AR$207</f>
        <v>82252574616.014389</v>
      </c>
      <c r="EF132" s="6">
        <f>+'Serie Gasto $Corrientes'!ER132*'Serie Gasto Constantes'!$AR$207</f>
        <v>41072897625.5364</v>
      </c>
      <c r="EG132" s="126">
        <f t="shared" si="111"/>
        <v>0.49935090563766499</v>
      </c>
      <c r="EH132" s="6">
        <f>+'Serie Gasto $Corrientes'!ET132*'Serie Gasto Constantes'!$AR$207</f>
        <v>35902721185.811996</v>
      </c>
      <c r="EI132" s="7">
        <f t="shared" si="112"/>
        <v>0.43649358519680692</v>
      </c>
      <c r="EJ132" s="6">
        <f>+'Serie Gasto $Corrientes'!EV132*'Serie Gasto Constantes'!$AR$207</f>
        <v>83556575154</v>
      </c>
      <c r="EK132" s="6">
        <f>+'Serie Gasto $Corrientes'!EW132*'Serie Gasto Constantes'!$AR$207</f>
        <v>82252574616.014389</v>
      </c>
      <c r="EL132" s="6">
        <f>+'Serie Gasto $Corrientes'!EX132*'Serie Gasto Constantes'!$AR$207</f>
        <v>46197906971.189995</v>
      </c>
      <c r="EM132" s="126">
        <f t="shared" si="113"/>
        <v>0.56165909926660662</v>
      </c>
      <c r="EN132" s="6">
        <f>+'Serie Gasto $Corrientes'!EZ132*'Serie Gasto Constantes'!$AR$207</f>
        <v>42141765804.309593</v>
      </c>
      <c r="EO132" s="7">
        <f t="shared" si="114"/>
        <v>0.51234585666215349</v>
      </c>
      <c r="EP132" s="6">
        <f>+'Serie Gasto $Corrientes'!FB132*'Serie Gasto Constantes'!$AR$207</f>
        <v>83556575154</v>
      </c>
      <c r="EQ132" s="6">
        <f>+'Serie Gasto $Corrientes'!FC132*'Serie Gasto Constantes'!$AR$207</f>
        <v>82252574616.014389</v>
      </c>
      <c r="ER132" s="6">
        <f>+'Serie Gasto $Corrientes'!FD132*'Serie Gasto Constantes'!$AR$207</f>
        <v>51272908953.832794</v>
      </c>
      <c r="ES132" s="126">
        <f t="shared" si="115"/>
        <v>0.62335931967107172</v>
      </c>
      <c r="ET132" s="6">
        <f>+'Serie Gasto $Corrientes'!FF132*'Serie Gasto Constantes'!$AR$207</f>
        <v>47410264331.367599</v>
      </c>
      <c r="EU132" s="7">
        <f t="shared" si="116"/>
        <v>0.57639854500234611</v>
      </c>
      <c r="EV132" s="6">
        <f>+'Serie Gasto $Corrientes'!FH132*'Serie Gasto Constantes'!$AR$207</f>
        <v>83556575154</v>
      </c>
      <c r="EW132" s="6">
        <f>+'Serie Gasto $Corrientes'!FI132*'Serie Gasto Constantes'!$AR$207</f>
        <v>82252574616.014389</v>
      </c>
      <c r="EX132" s="6">
        <f>+'Serie Gasto $Corrientes'!FJ132*'Serie Gasto Constantes'!$AR$207</f>
        <v>56827612422.874794</v>
      </c>
      <c r="EY132" s="126">
        <f t="shared" si="117"/>
        <v>0.69089159443539883</v>
      </c>
      <c r="EZ132" s="6">
        <f>+'Serie Gasto $Corrientes'!FL132*'Serie Gasto Constantes'!$AR$207</f>
        <v>52151746752.549599</v>
      </c>
      <c r="FA132" s="7">
        <f t="shared" si="118"/>
        <v>0.63404394325665003</v>
      </c>
      <c r="FB132" s="6">
        <f>+'Serie Gasto $Corrientes'!FQ132*'Serie Gasto Constantes'!$AR$207</f>
        <v>83556575154</v>
      </c>
      <c r="FC132" s="6">
        <f>+'Serie Gasto $Corrientes'!FR132*'Serie Gasto Constantes'!$AR$207</f>
        <v>82252574616.014389</v>
      </c>
      <c r="FD132" s="6">
        <f>+'Serie Gasto $Corrientes'!FS132*'Serie Gasto Constantes'!$AR$207</f>
        <v>61667211621.709198</v>
      </c>
      <c r="FE132" s="126">
        <f t="shared" si="193"/>
        <v>0.7497298645008339</v>
      </c>
      <c r="FF132" s="6">
        <f>+'Serie Gasto $Corrientes'!FU132*'Serie Gasto Constantes'!$AR$207</f>
        <v>57253867523.657997</v>
      </c>
      <c r="FG132" s="7">
        <f t="shared" si="194"/>
        <v>0.69607386505456326</v>
      </c>
      <c r="FH132" s="6">
        <f>+'Serie Gasto $Corrientes'!FW132*'Serie Gasto Constantes'!$AR$207</f>
        <v>83556575154</v>
      </c>
      <c r="FI132" s="6">
        <f>+'Serie Gasto $Corrientes'!FX132*'Serie Gasto Constantes'!$AR$207</f>
        <v>82252574616.014389</v>
      </c>
      <c r="FJ132" s="6">
        <f>+'Serie Gasto $Corrientes'!FY132*'Serie Gasto Constantes'!$AR$207</f>
        <v>66298266340.456795</v>
      </c>
      <c r="FK132" s="126">
        <f t="shared" si="166"/>
        <v>0.80603271873204896</v>
      </c>
      <c r="FL132" s="6">
        <f>+'Serie Gasto $Corrientes'!GA132*'Serie Gasto Constantes'!$AR$207</f>
        <v>62668365360.400795</v>
      </c>
      <c r="FM132" s="7">
        <f t="shared" si="167"/>
        <v>0.76190156542770893</v>
      </c>
      <c r="FN132" s="6">
        <f>+'Serie Gasto $Corrientes'!GC132*'Serie Gasto Constantes'!$AR$207</f>
        <v>83556575154</v>
      </c>
      <c r="FO132" s="6">
        <f>+'Serie Gasto $Corrientes'!GD132*'Serie Gasto Constantes'!$AR$207</f>
        <v>82252574616.014389</v>
      </c>
      <c r="FP132" s="6">
        <f>+'Serie Gasto $Corrientes'!GE132*'Serie Gasto Constantes'!$AR$207</f>
        <v>80575880409.070786</v>
      </c>
      <c r="FQ132" s="126">
        <f t="shared" si="119"/>
        <v>0.97961529818645754</v>
      </c>
      <c r="FR132" s="6">
        <f>+'Serie Gasto $Corrientes'!GG132*'Serie Gasto Constantes'!$AR$207</f>
        <v>78439744786.821594</v>
      </c>
      <c r="FS132" s="7">
        <f t="shared" si="120"/>
        <v>0.95364485735562077</v>
      </c>
      <c r="FT132" s="6">
        <f>+'Serie Gasto $Corrientes'!GI132*'Serie Gasto Constantes'!$AS$207</f>
        <v>83871298000</v>
      </c>
      <c r="FU132" s="6">
        <f>+'Serie Gasto $Corrientes'!GJ132*'Serie Gasto Constantes'!$AS$207</f>
        <v>83871298000</v>
      </c>
      <c r="FV132" s="6">
        <f>+'Serie Gasto $Corrientes'!GK132*'Serie Gasto Constantes'!$AS$207</f>
        <v>6530722833</v>
      </c>
      <c r="FW132" s="126">
        <f t="shared" si="121"/>
        <v>7.7866004088788521E-2</v>
      </c>
      <c r="FX132" s="6">
        <f>+'Serie Gasto $Corrientes'!GM132*'Serie Gasto Constantes'!$AS$207</f>
        <v>3776758622</v>
      </c>
      <c r="FY132" s="7">
        <f t="shared" si="122"/>
        <v>4.5030406254115682E-2</v>
      </c>
      <c r="FZ132" s="6">
        <f>+'Serie Gasto $Corrientes'!GO132*'Serie Gasto Constantes'!$AS$207</f>
        <v>83871298000</v>
      </c>
      <c r="GA132" s="6">
        <f>+'Serie Gasto $Corrientes'!GP132*'Serie Gasto Constantes'!$AS$207</f>
        <v>83871298000</v>
      </c>
      <c r="GB132" s="6">
        <f>+'Serie Gasto $Corrientes'!GQ132*'Serie Gasto Constantes'!$AS$207</f>
        <v>12993694753</v>
      </c>
      <c r="GC132" s="126">
        <f t="shared" si="123"/>
        <v>0.15492421201112208</v>
      </c>
      <c r="GD132" s="6">
        <f>+'Serie Gasto $Corrientes'!GS132*'Serie Gasto Constantes'!$AS$207</f>
        <v>8214303911</v>
      </c>
      <c r="GE132" s="7">
        <f t="shared" si="124"/>
        <v>9.7939391745195115E-2</v>
      </c>
      <c r="GF132" s="6">
        <f>+'Serie Gasto $Corrientes'!GU132*'Serie Gasto Constantes'!$AS$207</f>
        <v>83871298000</v>
      </c>
      <c r="GG132" s="6">
        <f>+'Serie Gasto $Corrientes'!GV132*'Serie Gasto Constantes'!$AS$207</f>
        <v>83871298000</v>
      </c>
      <c r="GH132" s="6">
        <f>+'Serie Gasto $Corrientes'!GW132*'Serie Gasto Constantes'!$AS$207</f>
        <v>21084292320</v>
      </c>
      <c r="GI132" s="126">
        <f t="shared" si="125"/>
        <v>0.25138864930884935</v>
      </c>
      <c r="GJ132" s="6">
        <f>+'Serie Gasto $Corrientes'!GY132*'Serie Gasto Constantes'!$AS$207</f>
        <v>12772121887</v>
      </c>
      <c r="GK132" s="7">
        <f t="shared" si="126"/>
        <v>0.15228239208841146</v>
      </c>
      <c r="GL132" s="6">
        <f>+'Serie Gasto $Corrientes'!HA132*'Serie Gasto Constantes'!$AS$207</f>
        <v>83871298000</v>
      </c>
      <c r="GM132" s="6">
        <f>+'Serie Gasto $Corrientes'!HB132*'Serie Gasto Constantes'!$AS$207</f>
        <v>83871298000</v>
      </c>
      <c r="GN132" s="6">
        <f>+'Serie Gasto $Corrientes'!HC132*'Serie Gasto Constantes'!$AS$207</f>
        <v>26580072241</v>
      </c>
      <c r="GO132" s="126">
        <f t="shared" si="127"/>
        <v>0.31691499803663464</v>
      </c>
      <c r="GP132" s="6">
        <f>+'Serie Gasto $Corrientes'!HE132*'Serie Gasto Constantes'!$AS$207</f>
        <v>20265283660</v>
      </c>
      <c r="GQ132" s="7">
        <f t="shared" si="128"/>
        <v>0.24162358450682378</v>
      </c>
      <c r="GR132" s="6">
        <f>+'Serie Gasto $Corrientes'!HG132*'Serie Gasto Constantes'!$AS$207</f>
        <v>83871298000</v>
      </c>
      <c r="GS132" s="6">
        <f>+'Serie Gasto $Corrientes'!HH132*'Serie Gasto Constantes'!$AS$207</f>
        <v>83871298000</v>
      </c>
      <c r="GT132" s="6">
        <f>+'Serie Gasto $Corrientes'!HI132*'Serie Gasto Constantes'!$AS$207</f>
        <v>31819274130</v>
      </c>
      <c r="GU132" s="126">
        <f t="shared" si="129"/>
        <v>0.37938215919825158</v>
      </c>
      <c r="GV132" s="6">
        <f>+'Serie Gasto $Corrientes'!HK132*'Serie Gasto Constantes'!$AS$207</f>
        <v>25710041877</v>
      </c>
      <c r="GW132" s="7">
        <f t="shared" si="130"/>
        <v>0.3065415999285</v>
      </c>
      <c r="GX132" s="6">
        <f>+'Serie Gasto $Corrientes'!HM132*'Serie Gasto Constantes'!$AS$207</f>
        <v>83871298000</v>
      </c>
      <c r="GY132" s="6">
        <f>+'Serie Gasto $Corrientes'!HN132*'Serie Gasto Constantes'!$AS$207</f>
        <v>83871298000</v>
      </c>
      <c r="GZ132" s="6">
        <f>+'Serie Gasto $Corrientes'!HO132*'Serie Gasto Constantes'!$AS$207</f>
        <v>40755976734</v>
      </c>
      <c r="HA132" s="126">
        <f t="shared" si="131"/>
        <v>0.4859347322131583</v>
      </c>
      <c r="HB132" s="6">
        <f>+'Serie Gasto $Corrientes'!HQ132*'Serie Gasto Constantes'!$AS$207</f>
        <v>35228418379</v>
      </c>
      <c r="HC132" s="7">
        <f t="shared" si="132"/>
        <v>0.42002948826426889</v>
      </c>
    </row>
    <row r="133" spans="1:211" x14ac:dyDescent="0.35">
      <c r="A133" s="28" t="s">
        <v>185</v>
      </c>
      <c r="B133" s="5"/>
      <c r="C133" s="6"/>
      <c r="D133" s="7"/>
      <c r="E133" s="5"/>
      <c r="F133" s="6"/>
      <c r="G133" s="7"/>
      <c r="H133" s="5"/>
      <c r="I133" s="6"/>
      <c r="J133" s="7"/>
      <c r="K133" s="5"/>
      <c r="L133" s="6"/>
      <c r="M133" s="7"/>
      <c r="N133" s="5"/>
      <c r="O133" s="6"/>
      <c r="P133" s="7"/>
      <c r="Q133" s="5">
        <f>+'Serie Gasto $Corrientes'!Q133*'Serie Gasto Constantes'!$AA$207</f>
        <v>32354672323.72765</v>
      </c>
      <c r="R133" s="6">
        <f>+'Serie Gasto $Corrientes'!R133*'Serie Gasto Constantes'!$AA$207</f>
        <v>30791189692.449188</v>
      </c>
      <c r="S133" s="7">
        <f t="shared" si="133"/>
        <v>0.95167675890409609</v>
      </c>
      <c r="T133" s="5">
        <f>+'Serie Gasto $Corrientes'!T133*'Serie Gasto Constantes'!$AB$207</f>
        <v>29004407350.348892</v>
      </c>
      <c r="U133" s="6">
        <f>+'Serie Gasto $Corrientes'!U133*'Serie Gasto Constantes'!$AB$207</f>
        <v>24711035897.487579</v>
      </c>
      <c r="V133" s="7">
        <f t="shared" si="134"/>
        <v>0.85197520497485124</v>
      </c>
      <c r="W133" s="5">
        <f>+'Serie Gasto $Corrientes'!W133*'Serie Gasto Constantes'!$AC$207</f>
        <v>33823499335.693478</v>
      </c>
      <c r="X133" s="6">
        <f>+'Serie Gasto $Corrientes'!X133*'Serie Gasto Constantes'!$AC$207</f>
        <v>32816526024.355282</v>
      </c>
      <c r="Y133" s="7">
        <f t="shared" si="135"/>
        <v>0.97022858867013939</v>
      </c>
      <c r="Z133" s="5">
        <f>+'Serie Gasto $Corrientes'!Z133*'Serie Gasto Constantes'!$AD$207</f>
        <v>64850739772.053558</v>
      </c>
      <c r="AA133" s="6">
        <f>+'Serie Gasto $Corrientes'!AA133*'Serie Gasto Constantes'!$AD$207</f>
        <v>47091987118.387039</v>
      </c>
      <c r="AB133" s="7">
        <f t="shared" si="136"/>
        <v>0.72615959793076434</v>
      </c>
      <c r="AC133" s="5">
        <f>+'Serie Gasto $Corrientes'!AC133*'Serie Gasto Constantes'!$AE$207</f>
        <v>41733319154.123085</v>
      </c>
      <c r="AD133" s="6">
        <f>+'Serie Gasto $Corrientes'!AD133*'Serie Gasto Constantes'!$AE$207</f>
        <v>35882732039.620728</v>
      </c>
      <c r="AE133" s="7">
        <f t="shared" si="137"/>
        <v>0.85981016528074683</v>
      </c>
      <c r="AF133" s="5">
        <f>+'Serie Gasto $Corrientes'!AF133*'Serie Gasto Constantes'!$AF$207</f>
        <v>44794553672.229805</v>
      </c>
      <c r="AG133" s="6">
        <f>+'Serie Gasto $Corrientes'!AG133*'Serie Gasto Constantes'!$AF$207</f>
        <v>40299975855.82695</v>
      </c>
      <c r="AH133" s="6">
        <f>+'Serie Gasto $Corrientes'!AH133*'Serie Gasto Constantes'!$AF$207</f>
        <v>34508899773.470215</v>
      </c>
      <c r="AI133" s="126">
        <f t="shared" si="217"/>
        <v>0.85630075553706797</v>
      </c>
      <c r="AJ133" s="6">
        <f>+'Serie Gasto $Corrientes'!AJ133*'Serie Gasto Constantes'!$AF$207</f>
        <v>24056681010.452824</v>
      </c>
      <c r="AK133" s="7">
        <f t="shared" si="138"/>
        <v>0.59694033307899563</v>
      </c>
      <c r="AL133" s="5">
        <f>+'Serie Gasto $Corrientes'!AL133*'Serie Gasto Constantes'!$AG$207</f>
        <v>24382551192.15686</v>
      </c>
      <c r="AM133" s="6">
        <f>+'Serie Gasto $Corrientes'!AM133*'Serie Gasto Constantes'!$AG$207</f>
        <v>25399981335.850258</v>
      </c>
      <c r="AN133" s="6">
        <f>+'Serie Gasto $Corrientes'!AN133*'Serie Gasto Constantes'!$AG$207</f>
        <v>23204536462.383137</v>
      </c>
      <c r="AO133" s="126">
        <f t="shared" si="195"/>
        <v>0.91356509894877724</v>
      </c>
      <c r="AP133" s="6">
        <f>+'Serie Gasto $Corrientes'!AP133*'Serie Gasto Constantes'!$AG$207</f>
        <v>14177660238.821459</v>
      </c>
      <c r="AQ133" s="7">
        <f t="shared" si="139"/>
        <v>0.55817601010638163</v>
      </c>
      <c r="AR133" s="5">
        <f>+'Serie Gasto $Corrientes'!AR133*'Serie Gasto Constantes'!$AH$207</f>
        <v>27315401541.759769</v>
      </c>
      <c r="AS133" s="6">
        <f>+'Serie Gasto $Corrientes'!AS133*'Serie Gasto Constantes'!$AH$207</f>
        <v>24998854934.730549</v>
      </c>
      <c r="AT133" s="6">
        <f>+'Serie Gasto $Corrientes'!AT133*'Serie Gasto Constantes'!$AH$207</f>
        <v>20557687402.434837</v>
      </c>
      <c r="AU133" s="126">
        <f t="shared" si="196"/>
        <v>0.82234516165275784</v>
      </c>
      <c r="AV133" s="6">
        <f>+'Serie Gasto $Corrientes'!AV133*'Serie Gasto Constantes'!$AH$207</f>
        <v>14753475028.179924</v>
      </c>
      <c r="AW133" s="7">
        <f t="shared" si="140"/>
        <v>0.5901660322722676</v>
      </c>
      <c r="AX133" s="5">
        <f>+'Serie Gasto $Corrientes'!AX133*'Serie Gasto Constantes'!$AI$207</f>
        <v>24394825430.209198</v>
      </c>
      <c r="AY133" s="6">
        <f>+'Serie Gasto $Corrientes'!AY133*'Serie Gasto Constantes'!$AI$207</f>
        <v>24744615417.762489</v>
      </c>
      <c r="AZ133" s="6">
        <f>+'Serie Gasto $Corrientes'!AZ133*'Serie Gasto Constantes'!$AI$207</f>
        <v>23736892269.047482</v>
      </c>
      <c r="BA133" s="126">
        <f t="shared" si="197"/>
        <v>0.95927505310946837</v>
      </c>
      <c r="BB133" s="6">
        <f>+'Serie Gasto $Corrientes'!BB133*'Serie Gasto Constantes'!$AI$207</f>
        <v>17582146782.229813</v>
      </c>
      <c r="BC133" s="7">
        <f t="shared" si="141"/>
        <v>0.71054435421165507</v>
      </c>
      <c r="BD133" s="5">
        <f>+'Serie Gasto $Corrientes'!BD133*'Serie Gasto Constantes'!$AJ$207</f>
        <v>17135176913.869959</v>
      </c>
      <c r="BE133" s="6">
        <f>+'Serie Gasto $Corrientes'!BE133*'Serie Gasto Constantes'!$AJ$207</f>
        <v>17135176913.869959</v>
      </c>
      <c r="BF133" s="6">
        <f>+'Serie Gasto $Corrientes'!BF133*'Serie Gasto Constantes'!$AJ$207</f>
        <v>15649244390.959547</v>
      </c>
      <c r="BG133" s="126">
        <f t="shared" si="198"/>
        <v>0.91328175189672933</v>
      </c>
      <c r="BH133" s="6">
        <f>+'Serie Gasto $Corrientes'!BH133*'Serie Gasto Constantes'!$AJ$207</f>
        <v>10132452979.527906</v>
      </c>
      <c r="BI133" s="7">
        <f t="shared" si="142"/>
        <v>0.59132467849376313</v>
      </c>
      <c r="BJ133" s="5">
        <f>+'Serie Gasto $Corrientes'!BJ133*'Serie Gasto Constantes'!$AK$207</f>
        <v>27177737422.075443</v>
      </c>
      <c r="BK133" s="6">
        <f>+'Serie Gasto $Corrientes'!BK133*'Serie Gasto Constantes'!$AK$207</f>
        <v>27177737422.075443</v>
      </c>
      <c r="BL133" s="6">
        <f>+'Serie Gasto $Corrientes'!BL133*'Serie Gasto Constantes'!$AK$207</f>
        <v>21738546755.485634</v>
      </c>
      <c r="BM133" s="126">
        <f t="shared" si="199"/>
        <v>0.79986594976181635</v>
      </c>
      <c r="BN133" s="6">
        <f>+'Serie Gasto $Corrientes'!BN133*'Serie Gasto Constantes'!$AK$207</f>
        <v>14727149418.857666</v>
      </c>
      <c r="BO133" s="7">
        <f t="shared" si="143"/>
        <v>0.54188283557759898</v>
      </c>
      <c r="BP133" s="5">
        <f>+'Serie Gasto $Corrientes'!BP133*'Serie Gasto Constantes'!$AL$207</f>
        <v>39036819549.89856</v>
      </c>
      <c r="BQ133" s="6">
        <f>+'Serie Gasto $Corrientes'!BQ133*'Serie Gasto Constantes'!$AL$207</f>
        <v>38874790973.57856</v>
      </c>
      <c r="BR133" s="6">
        <f>+'Serie Gasto $Corrientes'!BR133*'Serie Gasto Constantes'!$AL$207</f>
        <v>33512274375.491268</v>
      </c>
      <c r="BS133" s="126">
        <f t="shared" si="200"/>
        <v>0.86205670914778798</v>
      </c>
      <c r="BT133" s="6">
        <f>+'Serie Gasto $Corrientes'!BT133*'Serie Gasto Constantes'!$AL$207</f>
        <v>20509792140.420658</v>
      </c>
      <c r="BU133" s="7">
        <f t="shared" si="144"/>
        <v>0.52758591433611146</v>
      </c>
      <c r="BV133" s="5">
        <f>+'Serie Gasto $Corrientes'!BV133*'Serie Gasto Constantes'!$AM$207</f>
        <v>28194902337.541733</v>
      </c>
      <c r="BW133" s="6">
        <f>+'Serie Gasto $Corrientes'!BW133*'Serie Gasto Constantes'!$AM$207</f>
        <v>27535502372.686241</v>
      </c>
      <c r="BX133" s="6">
        <f>+'Serie Gasto $Corrientes'!BX133*'Serie Gasto Constantes'!$AM$207</f>
        <v>27072028841.298496</v>
      </c>
      <c r="BY133" s="126">
        <f t="shared" si="201"/>
        <v>0.98316814688489262</v>
      </c>
      <c r="BZ133" s="6">
        <f>+'Serie Gasto $Corrientes'!BZ133*'Serie Gasto Constantes'!$AM$207</f>
        <v>23344836596.657276</v>
      </c>
      <c r="CA133" s="7">
        <f t="shared" si="145"/>
        <v>0.84780863195051481</v>
      </c>
      <c r="CB133" s="5">
        <f>+'Serie Gasto $Corrientes'!CB133*'Serie Gasto Constantes'!$AN$207</f>
        <v>33733877961.877586</v>
      </c>
      <c r="CC133" s="6">
        <f>+'Serie Gasto $Corrientes'!CC133*'Serie Gasto Constantes'!$AN$207</f>
        <v>37881980569.090431</v>
      </c>
      <c r="CD133" s="6">
        <f>+'Serie Gasto $Corrientes'!CD133*'Serie Gasto Constantes'!$AN$207</f>
        <v>33107208231.328072</v>
      </c>
      <c r="CE133" s="126">
        <f t="shared" si="202"/>
        <v>0.87395663410327851</v>
      </c>
      <c r="CF133" s="6">
        <f>+'Serie Gasto $Corrientes'!CF133*'Serie Gasto Constantes'!$AN$207</f>
        <v>26659072291.204453</v>
      </c>
      <c r="CG133" s="7">
        <f t="shared" si="97"/>
        <v>0.70374019232132645</v>
      </c>
      <c r="CH133" s="6">
        <f>+'Serie Gasto $Corrientes'!CH133*'Serie Gasto Constantes'!$AO$207</f>
        <v>72153317474.352386</v>
      </c>
      <c r="CI133" s="6">
        <f>+'Serie Gasto $Corrientes'!CI133*'Serie Gasto Constantes'!$AO$207</f>
        <v>75551319808.074677</v>
      </c>
      <c r="CJ133" s="6">
        <f>+'Serie Gasto $Corrientes'!CJ133*'Serie Gasto Constantes'!$AO$207</f>
        <v>72008295192.928192</v>
      </c>
      <c r="CK133" s="126">
        <f t="shared" si="215"/>
        <v>0.95310439812107928</v>
      </c>
      <c r="CL133" s="6">
        <f>+'Serie Gasto $Corrientes'!CL133*'Serie Gasto Constantes'!$AO$207</f>
        <v>45608306481.269333</v>
      </c>
      <c r="CM133" s="7">
        <f t="shared" si="98"/>
        <v>0.60367319322984037</v>
      </c>
      <c r="CN133" s="6">
        <f>+'Serie Gasto $Corrientes'!CN133*'Serie Gasto Constantes'!$AP$207</f>
        <v>71555345355.092209</v>
      </c>
      <c r="CO133" s="6">
        <f>+'Serie Gasto $Corrientes'!CO133*'Serie Gasto Constantes'!$AP$207</f>
        <v>79966041475.063644</v>
      </c>
      <c r="CP133" s="6">
        <f>+'Serie Gasto $Corrientes'!CP133*'Serie Gasto Constantes'!$AP$207</f>
        <v>75988765746.307663</v>
      </c>
      <c r="CQ133" s="126">
        <f t="shared" si="216"/>
        <v>0.95026294092603991</v>
      </c>
      <c r="CR133" s="6">
        <f>+'Serie Gasto $Corrientes'!CR133*'Serie Gasto Constantes'!$AP$207</f>
        <v>64976027590.33625</v>
      </c>
      <c r="CS133" s="7">
        <f t="shared" si="99"/>
        <v>0.81254525535815314</v>
      </c>
      <c r="CT133" s="6">
        <f>+'Serie Gasto $Corrientes'!DC133*'Serie Gasto Constantes'!$AQ$207</f>
        <v>56075453084.902237</v>
      </c>
      <c r="CU133" s="6">
        <f>+'Serie Gasto $Corrientes'!DD133*'Serie Gasto Constantes'!$AQ$207</f>
        <v>53368386906.337029</v>
      </c>
      <c r="CV133" s="6">
        <f>+'Serie Gasto $Corrientes'!DE133*'Serie Gasto Constantes'!$AQ$207</f>
        <v>49909963495.824165</v>
      </c>
      <c r="CW133" s="126">
        <f t="shared" si="218"/>
        <v>0.93519715301527684</v>
      </c>
      <c r="CX133" s="6">
        <f>+'Serie Gasto $Corrientes'!DG133*'Serie Gasto Constantes'!$AQ$207</f>
        <v>42340740111.412926</v>
      </c>
      <c r="CY133" s="7">
        <f t="shared" si="100"/>
        <v>0.79336743277854882</v>
      </c>
      <c r="CZ133" s="6">
        <f>+'Serie Gasto $Corrientes'!DL133*'Serie Gasto Constantes'!$AR$207</f>
        <v>50608996853.999992</v>
      </c>
      <c r="DA133" s="6">
        <f>+'Serie Gasto $Corrientes'!DM133*'Serie Gasto Constantes'!$AR$207</f>
        <v>50608996853.999992</v>
      </c>
      <c r="DB133" s="6">
        <f>+'Serie Gasto $Corrientes'!DN133*'Serie Gasto Constantes'!$AR$207</f>
        <v>4474468786.2575998</v>
      </c>
      <c r="DC133" s="126">
        <f t="shared" si="101"/>
        <v>8.8412516833041133E-2</v>
      </c>
      <c r="DD133" s="6">
        <f>+'Serie Gasto $Corrientes'!DP133*'Serie Gasto Constantes'!$AR$207</f>
        <v>32959426.687199999</v>
      </c>
      <c r="DE133" s="7">
        <f t="shared" si="102"/>
        <v>6.5125627331210332E-4</v>
      </c>
      <c r="DF133" s="6">
        <f>+'Serie Gasto $Corrientes'!DR133*'Serie Gasto Constantes'!$AR$207</f>
        <v>50608996853.999992</v>
      </c>
      <c r="DG133" s="6">
        <f>+'Serie Gasto $Corrientes'!DS133*'Serie Gasto Constantes'!$AR$207</f>
        <v>50608996853.999992</v>
      </c>
      <c r="DH133" s="6">
        <f>+'Serie Gasto $Corrientes'!DT133*'Serie Gasto Constantes'!$AR$207</f>
        <v>7533740481.9299994</v>
      </c>
      <c r="DI133" s="126">
        <f t="shared" si="103"/>
        <v>0.1488616836975411</v>
      </c>
      <c r="DJ133" s="6">
        <f>+'Serie Gasto $Corrientes'!DV133*'Serie Gasto Constantes'!$AR$207</f>
        <v>257874615.16439998</v>
      </c>
      <c r="DK133" s="7">
        <f t="shared" si="104"/>
        <v>5.0954302830449856E-3</v>
      </c>
      <c r="DL133" s="6">
        <f>+'Serie Gasto $Corrientes'!DX133*'Serie Gasto Constantes'!$AR$207</f>
        <v>50608996853.999992</v>
      </c>
      <c r="DM133" s="6">
        <f>+'Serie Gasto $Corrientes'!DY133*'Serie Gasto Constantes'!$AR$207</f>
        <v>50608996853.999992</v>
      </c>
      <c r="DN133" s="6">
        <f>+'Serie Gasto $Corrientes'!DZ133*'Serie Gasto Constantes'!$AR$207</f>
        <v>10037370519.805199</v>
      </c>
      <c r="DO133" s="126">
        <f t="shared" si="105"/>
        <v>0.19833174225447769</v>
      </c>
      <c r="DP133" s="6">
        <f>+'Serie Gasto $Corrientes'!EB133*'Serie Gasto Constantes'!$AR$207</f>
        <v>981111955.52759993</v>
      </c>
      <c r="DQ133" s="7">
        <f t="shared" si="106"/>
        <v>1.9386117420149094E-2</v>
      </c>
      <c r="DR133" s="6">
        <f>+'Serie Gasto $Corrientes'!ED133*'Serie Gasto Constantes'!$AR$207</f>
        <v>50608996853.999992</v>
      </c>
      <c r="DS133" s="6">
        <f>+'Serie Gasto $Corrientes'!EE133*'Serie Gasto Constantes'!$AR$207</f>
        <v>50608996853.999992</v>
      </c>
      <c r="DT133" s="6">
        <f>+'Serie Gasto $Corrientes'!EF133*'Serie Gasto Constantes'!$AR$207</f>
        <v>15320705044.195198</v>
      </c>
      <c r="DU133" s="126">
        <f t="shared" si="107"/>
        <v>0.30272690621379689</v>
      </c>
      <c r="DV133" s="6">
        <f>+'Serie Gasto $Corrientes'!EH133*'Serie Gasto Constantes'!$AR$207</f>
        <v>2268901259.6483998</v>
      </c>
      <c r="DW133" s="7">
        <f t="shared" si="108"/>
        <v>4.4831974563611057E-2</v>
      </c>
      <c r="DX133" s="6">
        <f>+'Serie Gasto $Corrientes'!EJ133*'Serie Gasto Constantes'!$AR$207</f>
        <v>50608996853.999992</v>
      </c>
      <c r="DY133" s="6">
        <f>+'Serie Gasto $Corrientes'!EK133*'Serie Gasto Constantes'!$AR$207</f>
        <v>50608996853.999992</v>
      </c>
      <c r="DZ133" s="6">
        <f>+'Serie Gasto $Corrientes'!EL133*'Serie Gasto Constantes'!$AR$207</f>
        <v>19533829584.001198</v>
      </c>
      <c r="EA133" s="126">
        <f t="shared" si="109"/>
        <v>0.38597543516528521</v>
      </c>
      <c r="EB133" s="6">
        <f>+'Serie Gasto $Corrientes'!EN133*'Serie Gasto Constantes'!$AR$207</f>
        <v>4694567886.4967995</v>
      </c>
      <c r="EC133" s="7">
        <f t="shared" si="110"/>
        <v>9.2761528153580741E-2</v>
      </c>
      <c r="ED133" s="6">
        <f>+'Serie Gasto $Corrientes'!EP133*'Serie Gasto Constantes'!$AR$207</f>
        <v>50608996853.999992</v>
      </c>
      <c r="EE133" s="6">
        <f>+'Serie Gasto $Corrientes'!EQ133*'Serie Gasto Constantes'!$AR$207</f>
        <v>50608996853.999992</v>
      </c>
      <c r="EF133" s="6">
        <f>+'Serie Gasto $Corrientes'!ER133*'Serie Gasto Constantes'!$AR$207</f>
        <v>19533829584.001198</v>
      </c>
      <c r="EG133" s="126">
        <f t="shared" si="111"/>
        <v>0.38597543516528521</v>
      </c>
      <c r="EH133" s="6">
        <f>+'Serie Gasto $Corrientes'!ET133*'Serie Gasto Constantes'!$AR$207</f>
        <v>6643831210.9415998</v>
      </c>
      <c r="EI133" s="7">
        <f t="shared" si="112"/>
        <v>0.13127767045270905</v>
      </c>
      <c r="EJ133" s="6">
        <f>+'Serie Gasto $Corrientes'!EV133*'Serie Gasto Constantes'!$AR$207</f>
        <v>50608996853.999992</v>
      </c>
      <c r="EK133" s="6">
        <f>+'Serie Gasto $Corrientes'!EW133*'Serie Gasto Constantes'!$AR$207</f>
        <v>50608996853.999992</v>
      </c>
      <c r="EL133" s="6">
        <f>+'Serie Gasto $Corrientes'!EX133*'Serie Gasto Constantes'!$AR$207</f>
        <v>21023786616.596397</v>
      </c>
      <c r="EM133" s="126">
        <f t="shared" si="113"/>
        <v>0.41541599169110455</v>
      </c>
      <c r="EN133" s="6">
        <f>+'Serie Gasto $Corrientes'!EZ133*'Serie Gasto Constantes'!$AR$207</f>
        <v>9479476038.9731998</v>
      </c>
      <c r="EO133" s="7">
        <f t="shared" si="114"/>
        <v>0.18730811966734268</v>
      </c>
      <c r="EP133" s="6">
        <f>+'Serie Gasto $Corrientes'!FB133*'Serie Gasto Constantes'!$AR$207</f>
        <v>50608996853.999992</v>
      </c>
      <c r="EQ133" s="6">
        <f>+'Serie Gasto $Corrientes'!FC133*'Serie Gasto Constantes'!$AR$207</f>
        <v>50608996853.999992</v>
      </c>
      <c r="ER133" s="6">
        <f>+'Serie Gasto $Corrientes'!FD133*'Serie Gasto Constantes'!$AR$207</f>
        <v>21837078522.745197</v>
      </c>
      <c r="ES133" s="126">
        <f t="shared" si="115"/>
        <v>0.43148609694324058</v>
      </c>
      <c r="ET133" s="6">
        <f>+'Serie Gasto $Corrientes'!FF133*'Serie Gasto Constantes'!$AR$207</f>
        <v>11983375278.560398</v>
      </c>
      <c r="EU133" s="7">
        <f t="shared" si="116"/>
        <v>0.23678349747043576</v>
      </c>
      <c r="EV133" s="6">
        <f>+'Serie Gasto $Corrientes'!FH133*'Serie Gasto Constantes'!$AR$207</f>
        <v>50608996853.999992</v>
      </c>
      <c r="EW133" s="6">
        <f>+'Serie Gasto $Corrientes'!FI133*'Serie Gasto Constantes'!$AR$207</f>
        <v>48947128853.999992</v>
      </c>
      <c r="EX133" s="6">
        <f>+'Serie Gasto $Corrientes'!FJ133*'Serie Gasto Constantes'!$AR$207</f>
        <v>23461825138.923599</v>
      </c>
      <c r="EY133" s="126">
        <f t="shared" si="117"/>
        <v>0.47932995638836706</v>
      </c>
      <c r="EZ133" s="6">
        <f>+'Serie Gasto $Corrientes'!FL133*'Serie Gasto Constantes'!$AR$207</f>
        <v>14359912533.392399</v>
      </c>
      <c r="FA133" s="7">
        <f t="shared" si="118"/>
        <v>0.29337599302760525</v>
      </c>
      <c r="FB133" s="6">
        <f>+'Serie Gasto $Corrientes'!FQ133*'Serie Gasto Constantes'!$AR$207</f>
        <v>50608996853.999992</v>
      </c>
      <c r="FC133" s="6">
        <f>+'Serie Gasto $Corrientes'!FR133*'Serie Gasto Constantes'!$AR$207</f>
        <v>48947128853.999992</v>
      </c>
      <c r="FD133" s="6">
        <f>+'Serie Gasto $Corrientes'!FS133*'Serie Gasto Constantes'!$AR$207</f>
        <v>24341890855.323597</v>
      </c>
      <c r="FE133" s="126">
        <f t="shared" si="193"/>
        <v>0.49730988160573919</v>
      </c>
      <c r="FF133" s="6">
        <f>+'Serie Gasto $Corrientes'!FU133*'Serie Gasto Constantes'!$AR$207</f>
        <v>16695024926.143198</v>
      </c>
      <c r="FG133" s="7">
        <f t="shared" si="194"/>
        <v>0.34108282379424731</v>
      </c>
      <c r="FH133" s="6">
        <f>+'Serie Gasto $Corrientes'!FW133*'Serie Gasto Constantes'!$AR$207</f>
        <v>50608996853.999992</v>
      </c>
      <c r="FI133" s="6">
        <f>+'Serie Gasto $Corrientes'!FX133*'Serie Gasto Constantes'!$AR$207</f>
        <v>48947128853.999992</v>
      </c>
      <c r="FJ133" s="6">
        <f>+'Serie Gasto $Corrientes'!FY133*'Serie Gasto Constantes'!$AR$207</f>
        <v>27479738649.901199</v>
      </c>
      <c r="FK133" s="126">
        <f t="shared" si="166"/>
        <v>0.56141676321542888</v>
      </c>
      <c r="FL133" s="6">
        <f>+'Serie Gasto $Corrientes'!GA133*'Serie Gasto Constantes'!$AR$207</f>
        <v>19714567294.671597</v>
      </c>
      <c r="FM133" s="7">
        <f t="shared" si="167"/>
        <v>0.40277270099899859</v>
      </c>
      <c r="FN133" s="6">
        <f>+'Serie Gasto $Corrientes'!GC133*'Serie Gasto Constantes'!$AR$207</f>
        <v>50608996853.999992</v>
      </c>
      <c r="FO133" s="6">
        <f>+'Serie Gasto $Corrientes'!GD133*'Serie Gasto Constantes'!$AR$207</f>
        <v>33896248853.999996</v>
      </c>
      <c r="FP133" s="6">
        <f>+'Serie Gasto $Corrientes'!GE133*'Serie Gasto Constantes'!$AR$207</f>
        <v>28922496183.437996</v>
      </c>
      <c r="FQ133" s="126">
        <f t="shared" si="119"/>
        <v>0.85326539547236468</v>
      </c>
      <c r="FR133" s="6">
        <f>+'Serie Gasto $Corrientes'!GG133*'Serie Gasto Constantes'!$AR$207</f>
        <v>26734712447.398796</v>
      </c>
      <c r="FS133" s="7">
        <f t="shared" si="120"/>
        <v>0.78872186012535461</v>
      </c>
      <c r="FT133" s="6">
        <f>+'Serie Gasto $Corrientes'!GI133*'Serie Gasto Constantes'!$AS$207</f>
        <v>42858523000</v>
      </c>
      <c r="FU133" s="6">
        <f>+'Serie Gasto $Corrientes'!GJ133*'Serie Gasto Constantes'!$AS$207</f>
        <v>42858523000</v>
      </c>
      <c r="FV133" s="6">
        <f>+'Serie Gasto $Corrientes'!GK133*'Serie Gasto Constantes'!$AS$207</f>
        <v>10239268143</v>
      </c>
      <c r="FW133" s="126">
        <f t="shared" si="121"/>
        <v>0.23890856301790894</v>
      </c>
      <c r="FX133" s="6">
        <f>+'Serie Gasto $Corrientes'!GM133*'Serie Gasto Constantes'!$AS$207</f>
        <v>0</v>
      </c>
      <c r="FY133" s="7">
        <f t="shared" si="122"/>
        <v>0</v>
      </c>
      <c r="FZ133" s="6">
        <f>+'Serie Gasto $Corrientes'!GO133*'Serie Gasto Constantes'!$AS$207</f>
        <v>42858523000</v>
      </c>
      <c r="GA133" s="6">
        <f>+'Serie Gasto $Corrientes'!GP133*'Serie Gasto Constantes'!$AS$207</f>
        <v>42858523000</v>
      </c>
      <c r="GB133" s="6">
        <f>+'Serie Gasto $Corrientes'!GQ133*'Serie Gasto Constantes'!$AS$207</f>
        <v>18184367198</v>
      </c>
      <c r="GC133" s="126">
        <f t="shared" si="123"/>
        <v>0.42428823779111569</v>
      </c>
      <c r="GD133" s="6">
        <f>+'Serie Gasto $Corrientes'!GS133*'Serie Gasto Constantes'!$AS$207</f>
        <v>168941382</v>
      </c>
      <c r="GE133" s="7">
        <f t="shared" si="124"/>
        <v>3.9418386396563405E-3</v>
      </c>
      <c r="GF133" s="6">
        <f>+'Serie Gasto $Corrientes'!GU133*'Serie Gasto Constantes'!$AS$207</f>
        <v>42858523000</v>
      </c>
      <c r="GG133" s="6">
        <f>+'Serie Gasto $Corrientes'!GV133*'Serie Gasto Constantes'!$AS$207</f>
        <v>42858523000</v>
      </c>
      <c r="GH133" s="6">
        <f>+'Serie Gasto $Corrientes'!GW133*'Serie Gasto Constantes'!$AS$207</f>
        <v>23401318363</v>
      </c>
      <c r="GI133" s="126">
        <f t="shared" si="125"/>
        <v>0.54601317835894625</v>
      </c>
      <c r="GJ133" s="6">
        <f>+'Serie Gasto $Corrientes'!GY133*'Serie Gasto Constantes'!$AS$207</f>
        <v>1211038935</v>
      </c>
      <c r="GK133" s="7">
        <f t="shared" si="126"/>
        <v>2.8256665191191958E-2</v>
      </c>
      <c r="GL133" s="6">
        <f>+'Serie Gasto $Corrientes'!HA133*'Serie Gasto Constantes'!$AS$207</f>
        <v>42858523000</v>
      </c>
      <c r="GM133" s="6">
        <f>+'Serie Gasto $Corrientes'!HB133*'Serie Gasto Constantes'!$AS$207</f>
        <v>42858523000</v>
      </c>
      <c r="GN133" s="6">
        <f>+'Serie Gasto $Corrientes'!HC133*'Serie Gasto Constantes'!$AS$207</f>
        <v>25536496596</v>
      </c>
      <c r="GO133" s="126">
        <f t="shared" si="127"/>
        <v>0.59583239945062971</v>
      </c>
      <c r="GP133" s="6">
        <f>+'Serie Gasto $Corrientes'!HE133*'Serie Gasto Constantes'!$AS$207</f>
        <v>9476817958</v>
      </c>
      <c r="GQ133" s="7">
        <f t="shared" si="128"/>
        <v>0.22111863159633383</v>
      </c>
      <c r="GR133" s="6">
        <f>+'Serie Gasto $Corrientes'!HG133*'Serie Gasto Constantes'!$AS$207</f>
        <v>42858523000</v>
      </c>
      <c r="GS133" s="6">
        <f>+'Serie Gasto $Corrientes'!HH133*'Serie Gasto Constantes'!$AS$207</f>
        <v>42858523000</v>
      </c>
      <c r="GT133" s="6">
        <f>+'Serie Gasto $Corrientes'!HI133*'Serie Gasto Constantes'!$AS$207</f>
        <v>26976317795</v>
      </c>
      <c r="GU133" s="126">
        <f t="shared" si="129"/>
        <v>0.62942714556448898</v>
      </c>
      <c r="GV133" s="6">
        <f>+'Serie Gasto $Corrientes'!HK133*'Serie Gasto Constantes'!$AS$207</f>
        <v>11263588763</v>
      </c>
      <c r="GW133" s="7">
        <f t="shared" si="130"/>
        <v>0.26280860782346604</v>
      </c>
      <c r="GX133" s="6">
        <f>+'Serie Gasto $Corrientes'!HM133*'Serie Gasto Constantes'!$AS$207</f>
        <v>42858523000</v>
      </c>
      <c r="GY133" s="6">
        <f>+'Serie Gasto $Corrientes'!HN133*'Serie Gasto Constantes'!$AS$207</f>
        <v>42858523000</v>
      </c>
      <c r="GZ133" s="6">
        <f>+'Serie Gasto $Corrientes'!HO133*'Serie Gasto Constantes'!$AS$207</f>
        <v>28837341874</v>
      </c>
      <c r="HA133" s="126">
        <f t="shared" si="131"/>
        <v>0.67284964239201617</v>
      </c>
      <c r="HB133" s="6">
        <f>+'Serie Gasto $Corrientes'!HQ133*'Serie Gasto Constantes'!$AS$207</f>
        <v>13422118110</v>
      </c>
      <c r="HC133" s="7">
        <f t="shared" si="132"/>
        <v>0.31317267069609467</v>
      </c>
    </row>
    <row r="134" spans="1:211" x14ac:dyDescent="0.35">
      <c r="A134" s="28" t="s">
        <v>80</v>
      </c>
      <c r="B134" s="5"/>
      <c r="C134" s="6"/>
      <c r="D134" s="7"/>
      <c r="E134" s="5"/>
      <c r="F134" s="6"/>
      <c r="G134" s="7"/>
      <c r="H134" s="5"/>
      <c r="I134" s="6"/>
      <c r="J134" s="7"/>
      <c r="K134" s="5"/>
      <c r="L134" s="6"/>
      <c r="M134" s="7"/>
      <c r="N134" s="5"/>
      <c r="O134" s="6"/>
      <c r="P134" s="7"/>
      <c r="Q134" s="5"/>
      <c r="R134" s="6"/>
      <c r="S134" s="7"/>
      <c r="T134" s="5"/>
      <c r="U134" s="6"/>
      <c r="V134" s="7"/>
      <c r="W134" s="5"/>
      <c r="X134" s="6"/>
      <c r="Y134" s="7"/>
      <c r="Z134" s="5"/>
      <c r="AA134" s="6"/>
      <c r="AB134" s="7"/>
      <c r="AC134" s="5"/>
      <c r="AD134" s="6"/>
      <c r="AE134" s="7"/>
      <c r="AF134" s="5"/>
      <c r="AG134" s="6"/>
      <c r="AH134" s="6"/>
      <c r="AI134" s="126"/>
      <c r="AJ134" s="6"/>
      <c r="AK134" s="7"/>
      <c r="AL134" s="5"/>
      <c r="AM134" s="6"/>
      <c r="AN134" s="6"/>
      <c r="AO134" s="126" t="e">
        <f t="shared" si="195"/>
        <v>#DIV/0!</v>
      </c>
      <c r="AP134" s="6"/>
      <c r="AQ134" s="7"/>
      <c r="AR134" s="5"/>
      <c r="AS134" s="6"/>
      <c r="AT134" s="6"/>
      <c r="AU134" s="126" t="e">
        <f t="shared" si="196"/>
        <v>#DIV/0!</v>
      </c>
      <c r="AV134" s="6"/>
      <c r="AW134" s="7"/>
      <c r="AX134" s="5"/>
      <c r="AY134" s="6"/>
      <c r="AZ134" s="6"/>
      <c r="BA134" s="126" t="e">
        <f t="shared" si="197"/>
        <v>#DIV/0!</v>
      </c>
      <c r="BB134" s="6"/>
      <c r="BC134" s="7"/>
      <c r="BD134" s="5"/>
      <c r="BE134" s="6"/>
      <c r="BF134" s="6"/>
      <c r="BG134" s="126" t="e">
        <f t="shared" si="198"/>
        <v>#DIV/0!</v>
      </c>
      <c r="BH134" s="6"/>
      <c r="BI134" s="7"/>
      <c r="BJ134" s="5"/>
      <c r="BK134" s="6"/>
      <c r="BL134" s="6"/>
      <c r="BM134" s="126" t="e">
        <f t="shared" si="199"/>
        <v>#DIV/0!</v>
      </c>
      <c r="BN134" s="6"/>
      <c r="BO134" s="7"/>
      <c r="BP134" s="5"/>
      <c r="BQ134" s="6"/>
      <c r="BR134" s="6"/>
      <c r="BS134" s="126" t="e">
        <f t="shared" si="200"/>
        <v>#DIV/0!</v>
      </c>
      <c r="BT134" s="6"/>
      <c r="BU134" s="7"/>
      <c r="BV134" s="5"/>
      <c r="BW134" s="6"/>
      <c r="BX134" s="6"/>
      <c r="BY134" s="126" t="e">
        <f t="shared" si="201"/>
        <v>#DIV/0!</v>
      </c>
      <c r="BZ134" s="6"/>
      <c r="CA134" s="7"/>
      <c r="CB134" s="5">
        <f>+'Serie Gasto $Corrientes'!CB134*'Serie Gasto Constantes'!$AN$207</f>
        <v>0</v>
      </c>
      <c r="CC134" s="6">
        <f>+'Serie Gasto $Corrientes'!CC134*'Serie Gasto Constantes'!$AN$207</f>
        <v>3657944744.4823661</v>
      </c>
      <c r="CD134" s="6">
        <f>+'Serie Gasto $Corrientes'!CD134*'Serie Gasto Constantes'!$AN$207</f>
        <v>3657944744.4823661</v>
      </c>
      <c r="CE134" s="126">
        <f t="shared" si="202"/>
        <v>1</v>
      </c>
      <c r="CF134" s="6">
        <f>+'Serie Gasto $Corrientes'!CF134*'Serie Gasto Constantes'!$AN$207</f>
        <v>3657944744.4823661</v>
      </c>
      <c r="CG134" s="7">
        <f t="shared" si="97"/>
        <v>1</v>
      </c>
      <c r="CH134" s="6">
        <f>+'Serie Gasto $Corrientes'!CH134*'Serie Gasto Constantes'!$AO$207</f>
        <v>0</v>
      </c>
      <c r="CI134" s="6"/>
      <c r="CJ134" s="6"/>
      <c r="CK134" s="126"/>
      <c r="CL134" s="6"/>
      <c r="CM134" s="7"/>
      <c r="CN134" s="6">
        <f>+'Serie Gasto $Corrientes'!CN134*'Serie Gasto Constantes'!$AP$207</f>
        <v>0</v>
      </c>
      <c r="CO134" s="6"/>
      <c r="CP134" s="6"/>
      <c r="CQ134" s="126"/>
      <c r="CR134" s="6"/>
      <c r="CS134" s="7"/>
      <c r="CT134" s="6"/>
      <c r="CU134" s="6"/>
      <c r="CV134" s="6"/>
      <c r="CW134" s="126"/>
      <c r="CX134" s="6"/>
      <c r="CY134" s="7"/>
      <c r="CZ134" s="6">
        <f>+'Serie Gasto $Corrientes'!DL134*'Serie Gasto Constantes'!$AR$207</f>
        <v>0</v>
      </c>
      <c r="DA134" s="6">
        <f>+'Serie Gasto $Corrientes'!DM134*'Serie Gasto Constantes'!$AR$207</f>
        <v>0</v>
      </c>
      <c r="DB134" s="6">
        <f>+'Serie Gasto $Corrientes'!DN134*'Serie Gasto Constantes'!$AR$207</f>
        <v>0</v>
      </c>
      <c r="DC134" s="126">
        <f t="shared" si="101"/>
        <v>0</v>
      </c>
      <c r="DD134" s="6">
        <f>+'Serie Gasto $Corrientes'!DP134*'Serie Gasto Constantes'!$AR$207</f>
        <v>0</v>
      </c>
      <c r="DE134" s="7">
        <f t="shared" si="102"/>
        <v>0</v>
      </c>
      <c r="DF134" s="6">
        <f>+'Serie Gasto $Corrientes'!DR134*'Serie Gasto Constantes'!$AR$207</f>
        <v>0</v>
      </c>
      <c r="DG134" s="6">
        <f>+'Serie Gasto $Corrientes'!DS134*'Serie Gasto Constantes'!$AR$207</f>
        <v>0</v>
      </c>
      <c r="DH134" s="6">
        <f>+'Serie Gasto $Corrientes'!DT134*'Serie Gasto Constantes'!$AR$207</f>
        <v>0</v>
      </c>
      <c r="DI134" s="126">
        <f t="shared" si="103"/>
        <v>0</v>
      </c>
      <c r="DJ134" s="6">
        <f>+'Serie Gasto $Corrientes'!DV134*'Serie Gasto Constantes'!$AR$207</f>
        <v>0</v>
      </c>
      <c r="DK134" s="7">
        <f t="shared" si="104"/>
        <v>0</v>
      </c>
      <c r="DL134" s="6">
        <f>+'Serie Gasto $Corrientes'!DX134*'Serie Gasto Constantes'!$AR$207</f>
        <v>0</v>
      </c>
      <c r="DM134" s="6">
        <f>+'Serie Gasto $Corrientes'!DY134*'Serie Gasto Constantes'!$AR$207</f>
        <v>0</v>
      </c>
      <c r="DN134" s="6">
        <f>+'Serie Gasto $Corrientes'!DZ134*'Serie Gasto Constantes'!$AR$207</f>
        <v>0</v>
      </c>
      <c r="DO134" s="126">
        <f t="shared" si="105"/>
        <v>0</v>
      </c>
      <c r="DP134" s="6">
        <f>+'Serie Gasto $Corrientes'!EB134*'Serie Gasto Constantes'!$AR$207</f>
        <v>0</v>
      </c>
      <c r="DQ134" s="7">
        <f t="shared" si="106"/>
        <v>0</v>
      </c>
      <c r="DR134" s="6">
        <f>+'Serie Gasto $Corrientes'!ED134*'Serie Gasto Constantes'!$AR$207</f>
        <v>0</v>
      </c>
      <c r="DS134" s="6">
        <f>+'Serie Gasto $Corrientes'!EE134*'Serie Gasto Constantes'!$AR$207</f>
        <v>0</v>
      </c>
      <c r="DT134" s="6">
        <f>+'Serie Gasto $Corrientes'!EF134*'Serie Gasto Constantes'!$AR$207</f>
        <v>0</v>
      </c>
      <c r="DU134" s="126">
        <f t="shared" si="107"/>
        <v>0</v>
      </c>
      <c r="DV134" s="6">
        <f>+'Serie Gasto $Corrientes'!EH134*'Serie Gasto Constantes'!$AR$207</f>
        <v>0</v>
      </c>
      <c r="DW134" s="7">
        <f t="shared" si="108"/>
        <v>0</v>
      </c>
      <c r="DX134" s="6">
        <f>+'Serie Gasto $Corrientes'!EJ134*'Serie Gasto Constantes'!$AR$207</f>
        <v>0</v>
      </c>
      <c r="DY134" s="6">
        <f>+'Serie Gasto $Corrientes'!EK134*'Serie Gasto Constantes'!$AR$207</f>
        <v>0</v>
      </c>
      <c r="DZ134" s="6">
        <f>+'Serie Gasto $Corrientes'!EL134*'Serie Gasto Constantes'!$AR$207</f>
        <v>0</v>
      </c>
      <c r="EA134" s="126">
        <f t="shared" si="109"/>
        <v>0</v>
      </c>
      <c r="EB134" s="6">
        <f>+'Serie Gasto $Corrientes'!EN134*'Serie Gasto Constantes'!$AR$207</f>
        <v>0</v>
      </c>
      <c r="EC134" s="7">
        <f t="shared" si="110"/>
        <v>0</v>
      </c>
      <c r="ED134" s="6">
        <f>+'Serie Gasto $Corrientes'!EP134*'Serie Gasto Constantes'!$AR$207</f>
        <v>0</v>
      </c>
      <c r="EE134" s="6">
        <f>+'Serie Gasto $Corrientes'!EQ134*'Serie Gasto Constantes'!$AR$207</f>
        <v>0</v>
      </c>
      <c r="EF134" s="6">
        <f>+'Serie Gasto $Corrientes'!ER134*'Serie Gasto Constantes'!$AR$207</f>
        <v>0</v>
      </c>
      <c r="EG134" s="126">
        <f t="shared" si="111"/>
        <v>0</v>
      </c>
      <c r="EH134" s="6">
        <f>+'Serie Gasto $Corrientes'!ET134*'Serie Gasto Constantes'!$AR$207</f>
        <v>0</v>
      </c>
      <c r="EI134" s="7">
        <f t="shared" si="112"/>
        <v>0</v>
      </c>
      <c r="EJ134" s="6">
        <f>+'Serie Gasto $Corrientes'!EV134*'Serie Gasto Constantes'!$AR$207</f>
        <v>0</v>
      </c>
      <c r="EK134" s="6">
        <f>+'Serie Gasto $Corrientes'!EW134*'Serie Gasto Constantes'!$AR$207</f>
        <v>0</v>
      </c>
      <c r="EL134" s="6">
        <f>+'Serie Gasto $Corrientes'!EX134*'Serie Gasto Constantes'!$AR$207</f>
        <v>0</v>
      </c>
      <c r="EM134" s="126">
        <f t="shared" si="113"/>
        <v>0</v>
      </c>
      <c r="EN134" s="6">
        <f>+'Serie Gasto $Corrientes'!EZ134*'Serie Gasto Constantes'!$AR$207</f>
        <v>0</v>
      </c>
      <c r="EO134" s="7">
        <f t="shared" si="114"/>
        <v>0</v>
      </c>
      <c r="EP134" s="6">
        <f>+'Serie Gasto $Corrientes'!FB134*'Serie Gasto Constantes'!$AR$207</f>
        <v>0</v>
      </c>
      <c r="EQ134" s="6">
        <f>+'Serie Gasto $Corrientes'!FC134*'Serie Gasto Constantes'!$AR$207</f>
        <v>0</v>
      </c>
      <c r="ER134" s="6">
        <f>+'Serie Gasto $Corrientes'!FD134*'Serie Gasto Constantes'!$AR$207</f>
        <v>0</v>
      </c>
      <c r="ES134" s="126">
        <f t="shared" si="115"/>
        <v>0</v>
      </c>
      <c r="ET134" s="6">
        <f>+'Serie Gasto $Corrientes'!FF134*'Serie Gasto Constantes'!$AR$207</f>
        <v>0</v>
      </c>
      <c r="EU134" s="7">
        <f t="shared" si="116"/>
        <v>0</v>
      </c>
      <c r="EV134" s="6">
        <f>+'Serie Gasto $Corrientes'!FH134*'Serie Gasto Constantes'!$AR$207</f>
        <v>0</v>
      </c>
      <c r="EW134" s="6">
        <f>+'Serie Gasto $Corrientes'!FI134*'Serie Gasto Constantes'!$AR$207</f>
        <v>0</v>
      </c>
      <c r="EX134" s="6">
        <f>+'Serie Gasto $Corrientes'!FJ134*'Serie Gasto Constantes'!$AR$207</f>
        <v>0</v>
      </c>
      <c r="EY134" s="126">
        <f t="shared" si="117"/>
        <v>0</v>
      </c>
      <c r="EZ134" s="6">
        <f>+'Serie Gasto $Corrientes'!FL134*'Serie Gasto Constantes'!$AR$207</f>
        <v>0</v>
      </c>
      <c r="FA134" s="7">
        <f t="shared" si="118"/>
        <v>0</v>
      </c>
      <c r="FB134" s="6">
        <f>+'Serie Gasto $Corrientes'!FQ134*'Serie Gasto Constantes'!$AR$207</f>
        <v>0</v>
      </c>
      <c r="FC134" s="6">
        <f>+'Serie Gasto $Corrientes'!FR134*'Serie Gasto Constantes'!$AR$207</f>
        <v>0</v>
      </c>
      <c r="FD134" s="6">
        <f>+'Serie Gasto $Corrientes'!FS134*'Serie Gasto Constantes'!$AR$207</f>
        <v>0</v>
      </c>
      <c r="FE134" s="126">
        <f t="shared" si="193"/>
        <v>0</v>
      </c>
      <c r="FF134" s="6">
        <f>+'Serie Gasto $Corrientes'!FU134*'Serie Gasto Constantes'!$AR$207</f>
        <v>0</v>
      </c>
      <c r="FG134" s="7">
        <f t="shared" si="194"/>
        <v>0</v>
      </c>
      <c r="FH134" s="6">
        <f>+'Serie Gasto $Corrientes'!FW134*'Serie Gasto Constantes'!$AR$207</f>
        <v>0</v>
      </c>
      <c r="FI134" s="6">
        <f>+'Serie Gasto $Corrientes'!FX134*'Serie Gasto Constantes'!$AR$207</f>
        <v>0</v>
      </c>
      <c r="FJ134" s="6">
        <f>+'Serie Gasto $Corrientes'!FY134*'Serie Gasto Constantes'!$AR$207</f>
        <v>0</v>
      </c>
      <c r="FK134" s="126">
        <f t="shared" si="166"/>
        <v>0</v>
      </c>
      <c r="FL134" s="6">
        <f>+'Serie Gasto $Corrientes'!GA134*'Serie Gasto Constantes'!$AR$207</f>
        <v>0</v>
      </c>
      <c r="FM134" s="7">
        <f t="shared" si="167"/>
        <v>0</v>
      </c>
      <c r="FN134" s="6">
        <f>+'Serie Gasto $Corrientes'!GC134*'Serie Gasto Constantes'!$AR$207</f>
        <v>0</v>
      </c>
      <c r="FO134" s="6">
        <f>+'Serie Gasto $Corrientes'!GD134*'Serie Gasto Constantes'!$AR$207</f>
        <v>0</v>
      </c>
      <c r="FP134" s="6">
        <f>+'Serie Gasto $Corrientes'!GE134*'Serie Gasto Constantes'!$AR$207</f>
        <v>0</v>
      </c>
      <c r="FQ134" s="126">
        <f t="shared" si="119"/>
        <v>0</v>
      </c>
      <c r="FR134" s="6">
        <f>+'Serie Gasto $Corrientes'!GG134*'Serie Gasto Constantes'!$AR$207</f>
        <v>0</v>
      </c>
      <c r="FS134" s="7">
        <f t="shared" si="120"/>
        <v>0</v>
      </c>
      <c r="FT134" s="6">
        <f>+'Serie Gasto $Corrientes'!GI134*'Serie Gasto Constantes'!$AS$207</f>
        <v>0</v>
      </c>
      <c r="FU134" s="6">
        <f>+'Serie Gasto $Corrientes'!GJ134*'Serie Gasto Constantes'!$AS$207</f>
        <v>0</v>
      </c>
      <c r="FV134" s="6">
        <f>+'Serie Gasto $Corrientes'!GK134*'Serie Gasto Constantes'!$AS$207</f>
        <v>0</v>
      </c>
      <c r="FW134" s="126">
        <f t="shared" si="121"/>
        <v>0</v>
      </c>
      <c r="FX134" s="6">
        <f>+'Serie Gasto $Corrientes'!GM134*'Serie Gasto Constantes'!$AS$207</f>
        <v>0</v>
      </c>
      <c r="FY134" s="7">
        <f t="shared" si="122"/>
        <v>0</v>
      </c>
      <c r="FZ134" s="6">
        <f>+'Serie Gasto $Corrientes'!GO134*'Serie Gasto Constantes'!$AS$207</f>
        <v>0</v>
      </c>
      <c r="GA134" s="6">
        <f>+'Serie Gasto $Corrientes'!GP134*'Serie Gasto Constantes'!$AS$207</f>
        <v>0</v>
      </c>
      <c r="GB134" s="6">
        <f>+'Serie Gasto $Corrientes'!GQ134*'Serie Gasto Constantes'!$AS$207</f>
        <v>0</v>
      </c>
      <c r="GC134" s="126">
        <f t="shared" si="123"/>
        <v>0</v>
      </c>
      <c r="GD134" s="6">
        <f>+'Serie Gasto $Corrientes'!GS134*'Serie Gasto Constantes'!$AS$207</f>
        <v>0</v>
      </c>
      <c r="GE134" s="7">
        <f t="shared" si="124"/>
        <v>0</v>
      </c>
      <c r="GF134" s="6">
        <f>+'Serie Gasto $Corrientes'!GU134*'Serie Gasto Constantes'!$AS$207</f>
        <v>0</v>
      </c>
      <c r="GG134" s="6">
        <f>+'Serie Gasto $Corrientes'!GV134*'Serie Gasto Constantes'!$AS$207</f>
        <v>0</v>
      </c>
      <c r="GH134" s="6">
        <f>+'Serie Gasto $Corrientes'!GW134*'Serie Gasto Constantes'!$AS$207</f>
        <v>0</v>
      </c>
      <c r="GI134" s="126">
        <f t="shared" si="125"/>
        <v>0</v>
      </c>
      <c r="GJ134" s="6">
        <f>+'Serie Gasto $Corrientes'!GY134*'Serie Gasto Constantes'!$AS$207</f>
        <v>0</v>
      </c>
      <c r="GK134" s="7">
        <f t="shared" si="126"/>
        <v>0</v>
      </c>
      <c r="GL134" s="6">
        <f>+'Serie Gasto $Corrientes'!HA134*'Serie Gasto Constantes'!$AS$207</f>
        <v>0</v>
      </c>
      <c r="GM134" s="6">
        <f>+'Serie Gasto $Corrientes'!HB134*'Serie Gasto Constantes'!$AS$207</f>
        <v>0</v>
      </c>
      <c r="GN134" s="6">
        <f>+'Serie Gasto $Corrientes'!HC134*'Serie Gasto Constantes'!$AS$207</f>
        <v>0</v>
      </c>
      <c r="GO134" s="126">
        <f t="shared" si="127"/>
        <v>0</v>
      </c>
      <c r="GP134" s="6">
        <f>+'Serie Gasto $Corrientes'!HE134*'Serie Gasto Constantes'!$AS$207</f>
        <v>0</v>
      </c>
      <c r="GQ134" s="7">
        <f t="shared" si="128"/>
        <v>0</v>
      </c>
      <c r="GR134" s="6">
        <f>+'Serie Gasto $Corrientes'!HG134*'Serie Gasto Constantes'!$AS$207</f>
        <v>0</v>
      </c>
      <c r="GS134" s="6">
        <f>+'Serie Gasto $Corrientes'!HH134*'Serie Gasto Constantes'!$AS$207</f>
        <v>0</v>
      </c>
      <c r="GT134" s="6">
        <f>+'Serie Gasto $Corrientes'!HI134*'Serie Gasto Constantes'!$AS$207</f>
        <v>0</v>
      </c>
      <c r="GU134" s="126">
        <f t="shared" si="129"/>
        <v>0</v>
      </c>
      <c r="GV134" s="6">
        <f>+'Serie Gasto $Corrientes'!HK134*'Serie Gasto Constantes'!$AS$207</f>
        <v>0</v>
      </c>
      <c r="GW134" s="7">
        <f t="shared" si="130"/>
        <v>0</v>
      </c>
      <c r="GX134" s="6">
        <f>+'Serie Gasto $Corrientes'!HM134*'Serie Gasto Constantes'!$AS$207</f>
        <v>0</v>
      </c>
      <c r="GY134" s="6">
        <f>+'Serie Gasto $Corrientes'!HN134*'Serie Gasto Constantes'!$AS$207</f>
        <v>0</v>
      </c>
      <c r="GZ134" s="6">
        <f>+'Serie Gasto $Corrientes'!HO134*'Serie Gasto Constantes'!$AS$207</f>
        <v>0</v>
      </c>
      <c r="HA134" s="126">
        <f t="shared" si="131"/>
        <v>0</v>
      </c>
      <c r="HB134" s="6">
        <f>+'Serie Gasto $Corrientes'!HQ134*'Serie Gasto Constantes'!$AS$207</f>
        <v>0</v>
      </c>
      <c r="HC134" s="7">
        <f t="shared" si="132"/>
        <v>0</v>
      </c>
    </row>
    <row r="135" spans="1:211" x14ac:dyDescent="0.35">
      <c r="A135" s="43" t="s">
        <v>64</v>
      </c>
      <c r="B135" s="3"/>
      <c r="C135" s="1"/>
      <c r="D135" s="4"/>
      <c r="E135" s="3"/>
      <c r="F135" s="1"/>
      <c r="G135" s="4"/>
      <c r="H135" s="3"/>
      <c r="I135" s="1"/>
      <c r="J135" s="4"/>
      <c r="K135" s="3"/>
      <c r="L135" s="1"/>
      <c r="M135" s="4"/>
      <c r="N135" s="3"/>
      <c r="O135" s="1"/>
      <c r="P135" s="4"/>
      <c r="Q135" s="3">
        <f>+'Serie Gasto $Corrientes'!Q135*'Serie Gasto Constantes'!$AA$207</f>
        <v>198288346043.76135</v>
      </c>
      <c r="R135" s="1">
        <f>+'Serie Gasto $Corrientes'!R135*'Serie Gasto Constantes'!$AA$207</f>
        <v>181554514494.39197</v>
      </c>
      <c r="S135" s="4">
        <f t="shared" si="133"/>
        <v>0.9156085978664813</v>
      </c>
      <c r="T135" s="3">
        <f>+'Serie Gasto $Corrientes'!T135*'Serie Gasto Constantes'!$AB$207</f>
        <v>243993032411.26312</v>
      </c>
      <c r="U135" s="1">
        <f>+'Serie Gasto $Corrientes'!U135*'Serie Gasto Constantes'!$AB$207</f>
        <v>232920747859.93631</v>
      </c>
      <c r="V135" s="4">
        <f t="shared" si="134"/>
        <v>0.95462048878238503</v>
      </c>
      <c r="W135" s="3">
        <f>+'Serie Gasto $Corrientes'!W135*'Serie Gasto Constantes'!$AC$207</f>
        <v>418004885697.78705</v>
      </c>
      <c r="X135" s="1">
        <f>+'Serie Gasto $Corrientes'!X135*'Serie Gasto Constantes'!$AC$207</f>
        <v>292885022647.42969</v>
      </c>
      <c r="Y135" s="4">
        <f t="shared" si="135"/>
        <v>0.70067368269753272</v>
      </c>
      <c r="Z135" s="3">
        <f>+'Serie Gasto $Corrientes'!Z135*'Serie Gasto Constantes'!$AD$207</f>
        <v>476650736489.19312</v>
      </c>
      <c r="AA135" s="1">
        <f>+'Serie Gasto $Corrientes'!AA135*'Serie Gasto Constantes'!$AD$207</f>
        <v>397603519103.30945</v>
      </c>
      <c r="AB135" s="4">
        <f t="shared" si="136"/>
        <v>0.83416113448578322</v>
      </c>
      <c r="AC135" s="3">
        <f>+'Serie Gasto $Corrientes'!AC135*'Serie Gasto Constantes'!$AE$207</f>
        <v>389002779957.11859</v>
      </c>
      <c r="AD135" s="1">
        <f>+'Serie Gasto $Corrientes'!AD135*'Serie Gasto Constantes'!$AE$207</f>
        <v>381717436619.45172</v>
      </c>
      <c r="AE135" s="4">
        <f t="shared" si="137"/>
        <v>0.98127174479711954</v>
      </c>
      <c r="AF135" s="3">
        <f>+'Serie Gasto $Corrientes'!AF135*'Serie Gasto Constantes'!$AF$207</f>
        <v>398130635868.21863</v>
      </c>
      <c r="AG135" s="1">
        <f>+'Serie Gasto $Corrientes'!AG135*'Serie Gasto Constantes'!$AF$207</f>
        <v>390221727818.20264</v>
      </c>
      <c r="AH135" s="1">
        <f>+'Serie Gasto $Corrientes'!AH135*'Serie Gasto Constantes'!$AF$207</f>
        <v>207592577962.19586</v>
      </c>
      <c r="AI135" s="125">
        <f t="shared" ref="AI135:AI140" si="219">+AH135/AG135</f>
        <v>0.53198620979636879</v>
      </c>
      <c r="AJ135" s="1">
        <f>+'Serie Gasto $Corrientes'!AJ135*'Serie Gasto Constantes'!$AF$207</f>
        <v>137278434781.06242</v>
      </c>
      <c r="AK135" s="4">
        <f t="shared" ref="AK135:AK151" si="220">+AJ135/AG135</f>
        <v>0.35179597904147974</v>
      </c>
      <c r="AL135" s="3">
        <f>+'Serie Gasto $Corrientes'!AL135*'Serie Gasto Constantes'!$AG$207</f>
        <v>317465706165.06665</v>
      </c>
      <c r="AM135" s="1">
        <f>+'Serie Gasto $Corrientes'!AM135*'Serie Gasto Constantes'!$AG$207</f>
        <v>626699903902.54285</v>
      </c>
      <c r="AN135" s="1">
        <f>+'Serie Gasto $Corrientes'!AN135*'Serie Gasto Constantes'!$AG$207</f>
        <v>461990075609.83752</v>
      </c>
      <c r="AO135" s="125">
        <f t="shared" si="195"/>
        <v>0.73717910714995238</v>
      </c>
      <c r="AP135" s="1">
        <f>+'Serie Gasto $Corrientes'!AP135*'Serie Gasto Constantes'!$AG$207</f>
        <v>200210623055.44223</v>
      </c>
      <c r="AQ135" s="4">
        <f t="shared" ref="AQ135:AQ151" si="221">+AP135/AM135</f>
        <v>0.31946809279641547</v>
      </c>
      <c r="AR135" s="3">
        <f>+'Serie Gasto $Corrientes'!AR135*'Serie Gasto Constantes'!$AH$207</f>
        <v>386689519165.54736</v>
      </c>
      <c r="AS135" s="1">
        <f>+'Serie Gasto $Corrientes'!AS135*'Serie Gasto Constantes'!$AH$207</f>
        <v>381467464234.73615</v>
      </c>
      <c r="AT135" s="1">
        <f>+'Serie Gasto $Corrientes'!AT135*'Serie Gasto Constantes'!$AH$207</f>
        <v>263982360306.09369</v>
      </c>
      <c r="AU135" s="125">
        <f t="shared" si="196"/>
        <v>0.692018022652784</v>
      </c>
      <c r="AV135" s="1">
        <f>+'Serie Gasto $Corrientes'!AV135*'Serie Gasto Constantes'!$AH$207</f>
        <v>113154516275.76114</v>
      </c>
      <c r="AW135" s="4">
        <f t="shared" ref="AW135:AW151" si="222">+AV135/AS135</f>
        <v>0.29662953432414219</v>
      </c>
      <c r="AX135" s="3">
        <f>+'Serie Gasto $Corrientes'!AX135*'Serie Gasto Constantes'!$AI$207</f>
        <v>385438628752.78064</v>
      </c>
      <c r="AY135" s="1">
        <f>+'Serie Gasto $Corrientes'!AY135*'Serie Gasto Constantes'!$AI$207</f>
        <v>378640576044.91992</v>
      </c>
      <c r="AZ135" s="1">
        <f>+'Serie Gasto $Corrientes'!AZ135*'Serie Gasto Constantes'!$AI$207</f>
        <v>299438072693.24554</v>
      </c>
      <c r="BA135" s="125">
        <f t="shared" si="197"/>
        <v>0.79082404696564212</v>
      </c>
      <c r="BB135" s="1">
        <f>+'Serie Gasto $Corrientes'!BB135*'Serie Gasto Constantes'!$AI$207</f>
        <v>211711004761.48715</v>
      </c>
      <c r="BC135" s="4">
        <f t="shared" ref="BC135:BC151" si="223">+BB135/AY135</f>
        <v>0.55913448836600876</v>
      </c>
      <c r="BD135" s="3">
        <f>+'Serie Gasto $Corrientes'!BD135*'Serie Gasto Constantes'!$AJ$207</f>
        <v>263086366166.75674</v>
      </c>
      <c r="BE135" s="1">
        <f>+'Serie Gasto $Corrientes'!BE135*'Serie Gasto Constantes'!$AJ$207</f>
        <v>269661670401.3735</v>
      </c>
      <c r="BF135" s="1">
        <f>+'Serie Gasto $Corrientes'!BF135*'Serie Gasto Constantes'!$AJ$207</f>
        <v>166691202007.80731</v>
      </c>
      <c r="BG135" s="125">
        <f t="shared" si="198"/>
        <v>0.61814940832969889</v>
      </c>
      <c r="BH135" s="1">
        <f>+'Serie Gasto $Corrientes'!BH135*'Serie Gasto Constantes'!$AJ$207</f>
        <v>90626366121.25621</v>
      </c>
      <c r="BI135" s="4">
        <f t="shared" ref="BI135:BI151" si="224">+BH135/BE135</f>
        <v>0.33607433339104098</v>
      </c>
      <c r="BJ135" s="3">
        <f>+'Serie Gasto $Corrientes'!BJ135*'Serie Gasto Constantes'!$AK$207</f>
        <v>263690649225.72778</v>
      </c>
      <c r="BK135" s="1">
        <f>+'Serie Gasto $Corrientes'!BK135*'Serie Gasto Constantes'!$AK$207</f>
        <v>251538352885.75122</v>
      </c>
      <c r="BL135" s="1">
        <f>+'Serie Gasto $Corrientes'!BL135*'Serie Gasto Constantes'!$AK$207</f>
        <v>162415857273.29282</v>
      </c>
      <c r="BM135" s="125">
        <f t="shared" si="199"/>
        <v>0.64569023137025205</v>
      </c>
      <c r="BN135" s="1">
        <f>+'Serie Gasto $Corrientes'!BN135*'Serie Gasto Constantes'!$AK$207</f>
        <v>77723964004.688095</v>
      </c>
      <c r="BO135" s="4">
        <f t="shared" ref="BO135:BO151" si="225">+BN135/BK135</f>
        <v>0.30899448578320915</v>
      </c>
      <c r="BP135" s="3">
        <f>+'Serie Gasto $Corrientes'!BP135*'Serie Gasto Constantes'!$AL$207</f>
        <v>251322868472.81952</v>
      </c>
      <c r="BQ135" s="1">
        <f>+'Serie Gasto $Corrientes'!BQ135*'Serie Gasto Constantes'!$AL$207</f>
        <v>250826182743.53952</v>
      </c>
      <c r="BR135" s="1">
        <f>+'Serie Gasto $Corrientes'!BR135*'Serie Gasto Constantes'!$AL$207</f>
        <v>221076673930.89828</v>
      </c>
      <c r="BS135" s="125">
        <f t="shared" si="200"/>
        <v>0.88139392591618315</v>
      </c>
      <c r="BT135" s="1">
        <f>+'Serie Gasto $Corrientes'!BT135*'Serie Gasto Constantes'!$AL$207</f>
        <v>126969755162.27766</v>
      </c>
      <c r="BU135" s="4">
        <f t="shared" ref="BU135:BU151" si="226">+BT135/BQ135</f>
        <v>0.5062061455206992</v>
      </c>
      <c r="BV135" s="3">
        <f>+'Serie Gasto $Corrientes'!BV135*'Serie Gasto Constantes'!$AM$207</f>
        <v>230571166112.85455</v>
      </c>
      <c r="BW135" s="1">
        <f>+'Serie Gasto $Corrientes'!BW135*'Serie Gasto Constantes'!$AM$207</f>
        <v>248034431779.8768</v>
      </c>
      <c r="BX135" s="1">
        <f>+'Serie Gasto $Corrientes'!BX135*'Serie Gasto Constantes'!$AM$207</f>
        <v>221398567805.55783</v>
      </c>
      <c r="BY135" s="125">
        <f t="shared" si="201"/>
        <v>0.8926122321680019</v>
      </c>
      <c r="BZ135" s="1">
        <f>+'Serie Gasto $Corrientes'!BZ135*'Serie Gasto Constantes'!$AM$207</f>
        <v>141883255047.23712</v>
      </c>
      <c r="CA135" s="4">
        <f t="shared" ref="CA135:CA151" si="227">+BZ135/BW135</f>
        <v>0.57203047991802325</v>
      </c>
      <c r="CB135" s="3">
        <f>+'Serie Gasto $Corrientes'!CB135*'Serie Gasto Constantes'!$AN$207</f>
        <v>262199970454.06961</v>
      </c>
      <c r="CC135" s="1">
        <f>+'Serie Gasto $Corrientes'!CC135*'Serie Gasto Constantes'!$AN$207</f>
        <v>193848258113.79202</v>
      </c>
      <c r="CD135" s="1">
        <f>+'Serie Gasto $Corrientes'!CD135*'Serie Gasto Constantes'!$AN$207</f>
        <v>175393959655.81979</v>
      </c>
      <c r="CE135" s="125">
        <f t="shared" si="202"/>
        <v>0.90480028741274909</v>
      </c>
      <c r="CF135" s="1">
        <f>+'Serie Gasto $Corrientes'!CF135*'Serie Gasto Constantes'!$AN$207</f>
        <v>117571240741.9906</v>
      </c>
      <c r="CG135" s="4">
        <f t="shared" ref="CG135:CG151" si="228">+CF135/CC135</f>
        <v>0.60651172151866539</v>
      </c>
      <c r="CH135" s="1">
        <f>+'Serie Gasto $Corrientes'!CH135*'Serie Gasto Constantes'!$AO$207</f>
        <v>222754069427.40909</v>
      </c>
      <c r="CI135" s="1">
        <f>+'Serie Gasto $Corrientes'!CI135*'Serie Gasto Constantes'!$AO$207</f>
        <v>248712088855.18039</v>
      </c>
      <c r="CJ135" s="1">
        <f>+'Serie Gasto $Corrientes'!CJ135*'Serie Gasto Constantes'!$AO$207</f>
        <v>229316185878.16821</v>
      </c>
      <c r="CK135" s="125">
        <f t="shared" si="215"/>
        <v>0.92201463521016869</v>
      </c>
      <c r="CL135" s="1">
        <f>+'Serie Gasto $Corrientes'!CL135*'Serie Gasto Constantes'!$AO$207</f>
        <v>155229239329.52921</v>
      </c>
      <c r="CM135" s="4">
        <f t="shared" ref="CM135:CM154" si="229">+CL135/CI135</f>
        <v>0.62413226491743146</v>
      </c>
      <c r="CN135" s="1">
        <f>+'Serie Gasto $Corrientes'!CN135*'Serie Gasto Constantes'!$AP$207</f>
        <v>239610550709.56894</v>
      </c>
      <c r="CO135" s="1">
        <f>+'Serie Gasto $Corrientes'!CO135*'Serie Gasto Constantes'!$AP$207</f>
        <v>260412419593.36197</v>
      </c>
      <c r="CP135" s="1">
        <f>+'Serie Gasto $Corrientes'!CP135*'Serie Gasto Constantes'!$AP$207</f>
        <v>250717542657.55157</v>
      </c>
      <c r="CQ135" s="125">
        <f t="shared" si="216"/>
        <v>0.9627710654086733</v>
      </c>
      <c r="CR135" s="1">
        <f>+'Serie Gasto $Corrientes'!CR135*'Serie Gasto Constantes'!$AP$207</f>
        <v>188993626572.13217</v>
      </c>
      <c r="CS135" s="4">
        <f t="shared" ref="CS135:CS154" si="230">+CR135/CO135</f>
        <v>0.7257473620776177</v>
      </c>
      <c r="CT135" s="1">
        <f>+'Serie Gasto $Corrientes'!DC135*'Serie Gasto Constantes'!$AQ$207</f>
        <v>305002892283.02527</v>
      </c>
      <c r="CU135" s="1">
        <f>+'Serie Gasto $Corrientes'!DD135*'Serie Gasto Constantes'!$AQ$207</f>
        <v>305002892283.02527</v>
      </c>
      <c r="CV135" s="1">
        <f>+'Serie Gasto $Corrientes'!DE135*'Serie Gasto Constantes'!$AQ$207</f>
        <v>290501018966.32745</v>
      </c>
      <c r="CW135" s="125">
        <f t="shared" ref="CW135:CW188" si="231">+CV135/CU135</f>
        <v>0.95245332525161464</v>
      </c>
      <c r="CX135" s="1">
        <f>+'Serie Gasto $Corrientes'!DG135*'Serie Gasto Constantes'!$AQ$207</f>
        <v>194862257803.90283</v>
      </c>
      <c r="CY135" s="4">
        <f t="shared" ref="CY135:CY154" si="232">+CX135/CU135</f>
        <v>0.63888659004283077</v>
      </c>
      <c r="CZ135" s="1">
        <f>+'Serie Gasto $Corrientes'!DL135*'Serie Gasto Constantes'!$AR$207</f>
        <v>203757774511.19998</v>
      </c>
      <c r="DA135" s="1">
        <f>+'Serie Gasto $Corrientes'!DM135*'Serie Gasto Constantes'!$AR$207</f>
        <v>203757774511.19998</v>
      </c>
      <c r="DB135" s="1">
        <f>+'Serie Gasto $Corrientes'!DN135*'Serie Gasto Constantes'!$AR$207</f>
        <v>19064877591.832798</v>
      </c>
      <c r="DC135" s="125">
        <f t="shared" ref="DC135:DC154" si="233">+IFERROR(DB135/DA135,0)</f>
        <v>9.3566381148243533E-2</v>
      </c>
      <c r="DD135" s="1">
        <f>+'Serie Gasto $Corrientes'!DP135*'Serie Gasto Constantes'!$AR$207</f>
        <v>1633444488.3743999</v>
      </c>
      <c r="DE135" s="4">
        <f t="shared" ref="DE135:DE154" si="234">+IFERROR(DD135/DA135,0)</f>
        <v>8.0165995741409823E-3</v>
      </c>
      <c r="DF135" s="1">
        <f>+'Serie Gasto $Corrientes'!DR135*'Serie Gasto Constantes'!$AR$207</f>
        <v>203757774511.19998</v>
      </c>
      <c r="DG135" s="1">
        <f>+'Serie Gasto $Corrientes'!DS135*'Serie Gasto Constantes'!$AR$207</f>
        <v>203757774511.19998</v>
      </c>
      <c r="DH135" s="1">
        <f>+'Serie Gasto $Corrientes'!DT135*'Serie Gasto Constantes'!$AR$207</f>
        <v>37196045156.306396</v>
      </c>
      <c r="DI135" s="125">
        <f t="shared" ref="DI135:DI154" si="235">+IFERROR(DH135/DG135,0)</f>
        <v>0.18255031124842716</v>
      </c>
      <c r="DJ135" s="1">
        <f>+'Serie Gasto $Corrientes'!DV135*'Serie Gasto Constantes'!$AR$207</f>
        <v>7909931947.1795998</v>
      </c>
      <c r="DK135" s="4">
        <f t="shared" ref="DK135:DK154" si="236">+IFERROR(DJ135/DG135,0)</f>
        <v>3.8820270618654666E-2</v>
      </c>
      <c r="DL135" s="1">
        <f>+'Serie Gasto $Corrientes'!DX135*'Serie Gasto Constantes'!$AR$207</f>
        <v>203757774511.19998</v>
      </c>
      <c r="DM135" s="1">
        <f>+'Serie Gasto $Corrientes'!DY135*'Serie Gasto Constantes'!$AR$207</f>
        <v>203757774511.19998</v>
      </c>
      <c r="DN135" s="1">
        <f>+'Serie Gasto $Corrientes'!DZ135*'Serie Gasto Constantes'!$AR$207</f>
        <v>45527600939.792397</v>
      </c>
      <c r="DO135" s="125">
        <f t="shared" ref="DO135:DO154" si="237">+IFERROR(DN135/DM135,0)</f>
        <v>0.22343982235283924</v>
      </c>
      <c r="DP135" s="1">
        <f>+'Serie Gasto $Corrientes'!EB135*'Serie Gasto Constantes'!$AR$207</f>
        <v>14457527356.880398</v>
      </c>
      <c r="DQ135" s="4">
        <f t="shared" ref="DQ135:DQ154" si="238">+IFERROR(DP135/DM135,0)</f>
        <v>7.0954482063631433E-2</v>
      </c>
      <c r="DR135" s="1">
        <f>+'Serie Gasto $Corrientes'!ED135*'Serie Gasto Constantes'!$AR$207</f>
        <v>203757774511.19998</v>
      </c>
      <c r="DS135" s="1">
        <f>+'Serie Gasto $Corrientes'!EE135*'Serie Gasto Constantes'!$AR$207</f>
        <v>203757774511.19998</v>
      </c>
      <c r="DT135" s="1">
        <f>+'Serie Gasto $Corrientes'!EF135*'Serie Gasto Constantes'!$AR$207</f>
        <v>97613505563.963989</v>
      </c>
      <c r="DU135" s="125">
        <f t="shared" ref="DU135:DU154" si="239">+IFERROR(DT135/DS135,0)</f>
        <v>0.47906641009469042</v>
      </c>
      <c r="DV135" s="1">
        <f>+'Serie Gasto $Corrientes'!EH135*'Serie Gasto Constantes'!$AR$207</f>
        <v>23721315411.705597</v>
      </c>
      <c r="DW135" s="4">
        <f t="shared" ref="DW135:DW154" si="240">+IFERROR(DV135/DS135,0)</f>
        <v>0.11641919170255613</v>
      </c>
      <c r="DX135" s="1">
        <f>+'Serie Gasto $Corrientes'!EJ135*'Serie Gasto Constantes'!$AR$207</f>
        <v>203757774511.19998</v>
      </c>
      <c r="DY135" s="1">
        <f>+'Serie Gasto $Corrientes'!EK135*'Serie Gasto Constantes'!$AR$207</f>
        <v>202128569568.2916</v>
      </c>
      <c r="DZ135" s="1">
        <f>+'Serie Gasto $Corrientes'!EL135*'Serie Gasto Constantes'!$AR$207</f>
        <v>112815412524.99959</v>
      </c>
      <c r="EA135" s="125">
        <f t="shared" ref="EA135:EA154" si="241">+IFERROR(DZ135/DY135,0)</f>
        <v>0.55813689656020415</v>
      </c>
      <c r="EB135" s="1">
        <f>+'Serie Gasto $Corrientes'!EN135*'Serie Gasto Constantes'!$AR$207</f>
        <v>35037865919.050797</v>
      </c>
      <c r="EC135" s="4">
        <f t="shared" ref="EC135:EC154" si="242">+IFERROR(EB135/DY135,0)</f>
        <v>0.17334445097932</v>
      </c>
      <c r="ED135" s="1">
        <f>+'Serie Gasto $Corrientes'!EP135*'Serie Gasto Constantes'!$AR$207</f>
        <v>203757774511.19998</v>
      </c>
      <c r="EE135" s="1">
        <f>+'Serie Gasto $Corrientes'!EQ135*'Serie Gasto Constantes'!$AR$207</f>
        <v>202128569568.2916</v>
      </c>
      <c r="EF135" s="1">
        <f>+'Serie Gasto $Corrientes'!ER135*'Serie Gasto Constantes'!$AR$207</f>
        <v>117538924251.90239</v>
      </c>
      <c r="EG135" s="125">
        <f t="shared" ref="EG135:EG154" si="243">+IFERROR(EF135/EE135,0)</f>
        <v>0.58150574410605738</v>
      </c>
      <c r="EH135" s="1">
        <f>+'Serie Gasto $Corrientes'!ET135*'Serie Gasto Constantes'!$AR$207</f>
        <v>46570232328.391197</v>
      </c>
      <c r="EI135" s="4">
        <f t="shared" ref="EI135:EI154" si="244">+IFERROR(EH135/EE135,0)</f>
        <v>0.23039905950878892</v>
      </c>
      <c r="EJ135" s="1">
        <f>+'Serie Gasto $Corrientes'!EV135*'Serie Gasto Constantes'!$AR$207</f>
        <v>203757774511.19998</v>
      </c>
      <c r="EK135" s="1">
        <f>+'Serie Gasto $Corrientes'!EW135*'Serie Gasto Constantes'!$AR$207</f>
        <v>202128569568.2916</v>
      </c>
      <c r="EL135" s="1">
        <f>+'Serie Gasto $Corrientes'!EX135*'Serie Gasto Constantes'!$AR$207</f>
        <v>133371616970.77919</v>
      </c>
      <c r="EM135" s="125">
        <f t="shared" ref="EM135:EM154" si="245">+IFERROR(EL135/EK135,0)</f>
        <v>0.65983555543699612</v>
      </c>
      <c r="EN135" s="1">
        <f>+'Serie Gasto $Corrientes'!EZ135*'Serie Gasto Constantes'!$AR$207</f>
        <v>67736689049.140793</v>
      </c>
      <c r="EO135" s="4">
        <f t="shared" ref="EO135:EO154" si="246">+IFERROR(EN135/EK135,0)</f>
        <v>0.3351168476272976</v>
      </c>
      <c r="EP135" s="1">
        <f>+'Serie Gasto $Corrientes'!FB135*'Serie Gasto Constantes'!$AR$207</f>
        <v>203757774511.19998</v>
      </c>
      <c r="EQ135" s="1">
        <f>+'Serie Gasto $Corrientes'!FC135*'Serie Gasto Constantes'!$AR$207</f>
        <v>202128569568.2916</v>
      </c>
      <c r="ER135" s="1">
        <f>+'Serie Gasto $Corrientes'!FD135*'Serie Gasto Constantes'!$AR$207</f>
        <v>146690431532.67358</v>
      </c>
      <c r="ES135" s="125">
        <f t="shared" ref="ES135:ES154" si="247">+IFERROR(ER135/EQ135,0)</f>
        <v>0.72572834135212361</v>
      </c>
      <c r="ET135" s="1">
        <f>+'Serie Gasto $Corrientes'!FF135*'Serie Gasto Constantes'!$AR$207</f>
        <v>78077549374.234787</v>
      </c>
      <c r="EU135" s="4">
        <f t="shared" ref="EU135:EU154" si="248">+IFERROR(ET135/EQ135,0)</f>
        <v>0.38627666312087239</v>
      </c>
      <c r="EV135" s="1">
        <f>+'Serie Gasto $Corrientes'!FH135*'Serie Gasto Constantes'!$AR$207</f>
        <v>203757774511.19998</v>
      </c>
      <c r="EW135" s="1">
        <f>+'Serie Gasto $Corrientes'!FI135*'Serie Gasto Constantes'!$AR$207</f>
        <v>232546738590.12958</v>
      </c>
      <c r="EX135" s="1">
        <f>+'Serie Gasto $Corrientes'!FJ135*'Serie Gasto Constantes'!$AR$207</f>
        <v>163720102039.32239</v>
      </c>
      <c r="EY135" s="125">
        <f t="shared" ref="EY135:EY154" si="249">+IFERROR(EX135/EW135,0)</f>
        <v>0.70403095322649889</v>
      </c>
      <c r="EZ135" s="1">
        <f>+'Serie Gasto $Corrientes'!FL135*'Serie Gasto Constantes'!$AR$207</f>
        <v>92026580353.671585</v>
      </c>
      <c r="FA135" s="4">
        <f t="shared" ref="FA135:FA154" si="250">+IFERROR(EZ135/EW135,0)</f>
        <v>0.39573369599421099</v>
      </c>
      <c r="FB135" s="1">
        <f>+'Serie Gasto $Corrientes'!FQ135*'Serie Gasto Constantes'!$AR$207</f>
        <v>203757774511.19998</v>
      </c>
      <c r="FC135" s="1">
        <f>+'Serie Gasto $Corrientes'!FR135*'Serie Gasto Constantes'!$AR$207</f>
        <v>232546738590.12958</v>
      </c>
      <c r="FD135" s="1">
        <f>+'Serie Gasto $Corrientes'!FS135*'Serie Gasto Constantes'!$AR$207</f>
        <v>173067187372.94998</v>
      </c>
      <c r="FE135" s="125">
        <f t="shared" si="193"/>
        <v>0.74422539065570792</v>
      </c>
      <c r="FF135" s="1">
        <f>+'Serie Gasto $Corrientes'!FU135*'Serie Gasto Constantes'!$AR$207</f>
        <v>107018916895.56599</v>
      </c>
      <c r="FG135" s="4">
        <f t="shared" si="194"/>
        <v>0.46020390371584596</v>
      </c>
      <c r="FH135" s="1">
        <f>+'Serie Gasto $Corrientes'!FW135*'Serie Gasto Constantes'!$AR$207</f>
        <v>203757774511.19998</v>
      </c>
      <c r="FI135" s="1">
        <f>+'Serie Gasto $Corrientes'!FX135*'Serie Gasto Constantes'!$AR$207</f>
        <v>232546738590.12958</v>
      </c>
      <c r="FJ135" s="1">
        <f>+'Serie Gasto $Corrientes'!FY135*'Serie Gasto Constantes'!$AR$207</f>
        <v>181569746037.35757</v>
      </c>
      <c r="FK135" s="125">
        <f t="shared" si="166"/>
        <v>0.78078818536939176</v>
      </c>
      <c r="FL135" s="1">
        <f>+'Serie Gasto $Corrientes'!GA135*'Serie Gasto Constantes'!$AR$207</f>
        <v>119855969736.57838</v>
      </c>
      <c r="FM135" s="4">
        <f t="shared" si="167"/>
        <v>0.51540593716013383</v>
      </c>
      <c r="FN135" s="1">
        <f>+'Serie Gasto $Corrientes'!GC135*'Serie Gasto Constantes'!$AR$207</f>
        <v>203757774511.19998</v>
      </c>
      <c r="FO135" s="1">
        <f>+'Serie Gasto $Corrientes'!GD135*'Serie Gasto Constantes'!$AR$207</f>
        <v>232168618863.62039</v>
      </c>
      <c r="FP135" s="1">
        <f>+'Serie Gasto $Corrientes'!GE135*'Serie Gasto Constantes'!$AR$207</f>
        <v>216894084147.67078</v>
      </c>
      <c r="FQ135" s="125">
        <f t="shared" ref="FQ135:FQ154" si="251">+IFERROR(FP135/FO135,0)</f>
        <v>0.93420930532854607</v>
      </c>
      <c r="FR135" s="1">
        <f>+'Serie Gasto $Corrientes'!GG135*'Serie Gasto Constantes'!$AR$207</f>
        <v>141904564121.76718</v>
      </c>
      <c r="FS135" s="4">
        <f t="shared" ref="FS135:FS154" si="252">+IFERROR(FR135/FO135,0)</f>
        <v>0.61121337076620252</v>
      </c>
      <c r="FT135" s="1">
        <f>+'Serie Gasto $Corrientes'!GI135*'Serie Gasto Constantes'!$AS$207</f>
        <v>242159564000</v>
      </c>
      <c r="FU135" s="1">
        <f>+'Serie Gasto $Corrientes'!GJ135*'Serie Gasto Constantes'!$AS$207</f>
        <v>242159564000</v>
      </c>
      <c r="FV135" s="1">
        <f>+'Serie Gasto $Corrientes'!GK135*'Serie Gasto Constantes'!$AS$207</f>
        <v>13668165511</v>
      </c>
      <c r="FW135" s="125">
        <f t="shared" ref="FW135:FW154" si="253">+IFERROR(FV135/FU135,0)</f>
        <v>5.6442806904789436E-2</v>
      </c>
      <c r="FX135" s="1">
        <f>+'Serie Gasto $Corrientes'!GM135*'Serie Gasto Constantes'!$AS$207</f>
        <v>1548168406</v>
      </c>
      <c r="FY135" s="4">
        <f t="shared" ref="FY135:FY154" si="254">+IFERROR(FX135/FU135,0)</f>
        <v>6.393174733334092E-3</v>
      </c>
      <c r="FZ135" s="1">
        <f>+'Serie Gasto $Corrientes'!GO135*'Serie Gasto Constantes'!$AS$207</f>
        <v>242159564000</v>
      </c>
      <c r="GA135" s="1">
        <f>+'Serie Gasto $Corrientes'!GP135*'Serie Gasto Constantes'!$AS$207</f>
        <v>242159564000</v>
      </c>
      <c r="GB135" s="1">
        <f>+'Serie Gasto $Corrientes'!GQ135*'Serie Gasto Constantes'!$AS$207</f>
        <v>17770884211</v>
      </c>
      <c r="GC135" s="125">
        <f t="shared" ref="GC135:GC154" si="255">+IFERROR(GB135/GA135,0)</f>
        <v>7.3385019024067952E-2</v>
      </c>
      <c r="GD135" s="1">
        <f>+'Serie Gasto $Corrientes'!GS135*'Serie Gasto Constantes'!$AS$207</f>
        <v>3565375454</v>
      </c>
      <c r="GE135" s="4">
        <f t="shared" ref="GE135:GE154" si="256">+IFERROR(GD135/GA135,0)</f>
        <v>1.4723248568452163E-2</v>
      </c>
      <c r="GF135" s="1">
        <f>+'Serie Gasto $Corrientes'!GU135*'Serie Gasto Constantes'!$AS$207</f>
        <v>242159564000</v>
      </c>
      <c r="GG135" s="1">
        <f>+'Serie Gasto $Corrientes'!GV135*'Serie Gasto Constantes'!$AS$207</f>
        <v>242159564000</v>
      </c>
      <c r="GH135" s="1">
        <f>+'Serie Gasto $Corrientes'!GW135*'Serie Gasto Constantes'!$AS$207</f>
        <v>35140451046</v>
      </c>
      <c r="GI135" s="125">
        <f t="shared" ref="GI135:GI154" si="257">+IFERROR(GH135/GG135,0)</f>
        <v>0.14511279449611167</v>
      </c>
      <c r="GJ135" s="1">
        <f>+'Serie Gasto $Corrientes'!GY135*'Serie Gasto Constantes'!$AS$207</f>
        <v>12547524742</v>
      </c>
      <c r="GK135" s="4">
        <f t="shared" ref="GK135:GK154" si="258">+IFERROR(GJ135/GG135,0)</f>
        <v>5.1815111221458925E-2</v>
      </c>
      <c r="GL135" s="1">
        <f>+'Serie Gasto $Corrientes'!HA135*'Serie Gasto Constantes'!$AS$207</f>
        <v>242159564000</v>
      </c>
      <c r="GM135" s="1">
        <f>+'Serie Gasto $Corrientes'!HB135*'Serie Gasto Constantes'!$AS$207</f>
        <v>242159564000</v>
      </c>
      <c r="GN135" s="1">
        <f>+'Serie Gasto $Corrientes'!HC135*'Serie Gasto Constantes'!$AS$207</f>
        <v>60064582020</v>
      </c>
      <c r="GO135" s="125">
        <f t="shared" ref="GO135:GO154" si="259">+IFERROR(GN135/GM135,0)</f>
        <v>0.24803720748357475</v>
      </c>
      <c r="GP135" s="1">
        <f>+'Serie Gasto $Corrientes'!HE135*'Serie Gasto Constantes'!$AS$207</f>
        <v>19246386176</v>
      </c>
      <c r="GQ135" s="4">
        <f t="shared" ref="GQ135:GQ154" si="260">+IFERROR(GP135/GM135,0)</f>
        <v>7.9478117064994386E-2</v>
      </c>
      <c r="GR135" s="1">
        <f>+'Serie Gasto $Corrientes'!HG135*'Serie Gasto Constantes'!$AS$207</f>
        <v>242159564000</v>
      </c>
      <c r="GS135" s="1">
        <f>+'Serie Gasto $Corrientes'!HH135*'Serie Gasto Constantes'!$AS$207</f>
        <v>242159564000</v>
      </c>
      <c r="GT135" s="1">
        <f>+'Serie Gasto $Corrientes'!HI135*'Serie Gasto Constantes'!$AS$207</f>
        <v>86065169144</v>
      </c>
      <c r="GU135" s="125">
        <f t="shared" ref="GU135:GU154" si="261">+IFERROR(GT135/GS135,0)</f>
        <v>0.35540685539060518</v>
      </c>
      <c r="GV135" s="1">
        <f>+'Serie Gasto $Corrientes'!HK135*'Serie Gasto Constantes'!$AS$207</f>
        <v>27492734813</v>
      </c>
      <c r="GW135" s="4">
        <f t="shared" ref="GW135:GW154" si="262">+IFERROR(GV135/GS135,0)</f>
        <v>0.11353148460822303</v>
      </c>
      <c r="GX135" s="1">
        <f>+'Serie Gasto $Corrientes'!HM135*'Serie Gasto Constantes'!$AS$207</f>
        <v>242159564000</v>
      </c>
      <c r="GY135" s="1">
        <f>+'Serie Gasto $Corrientes'!HN135*'Serie Gasto Constantes'!$AS$207</f>
        <v>242159564000</v>
      </c>
      <c r="GZ135" s="1">
        <f>+'Serie Gasto $Corrientes'!HO135*'Serie Gasto Constantes'!$AS$207</f>
        <v>108465839399</v>
      </c>
      <c r="HA135" s="125">
        <f t="shared" ref="HA135:HA154" si="263">+IFERROR(GZ135/GY135,0)</f>
        <v>0.44791061565918577</v>
      </c>
      <c r="HB135" s="1">
        <f>+'Serie Gasto $Corrientes'!HQ135*'Serie Gasto Constantes'!$AS$207</f>
        <v>39890946793</v>
      </c>
      <c r="HC135" s="4">
        <f t="shared" ref="HC135:HC154" si="264">+IFERROR(HB135/GY135,0)</f>
        <v>0.16473000749621436</v>
      </c>
    </row>
    <row r="136" spans="1:211" x14ac:dyDescent="0.35">
      <c r="A136" s="28" t="s">
        <v>76</v>
      </c>
      <c r="B136" s="5"/>
      <c r="C136" s="6"/>
      <c r="D136" s="7"/>
      <c r="E136" s="5"/>
      <c r="F136" s="6"/>
      <c r="G136" s="7"/>
      <c r="H136" s="5"/>
      <c r="I136" s="6"/>
      <c r="J136" s="7"/>
      <c r="K136" s="5"/>
      <c r="L136" s="6"/>
      <c r="M136" s="7"/>
      <c r="N136" s="5"/>
      <c r="O136" s="6"/>
      <c r="P136" s="7"/>
      <c r="Q136" s="5">
        <f>+'Serie Gasto $Corrientes'!Q136*'Serie Gasto Constantes'!$AA$207</f>
        <v>25864980588.164177</v>
      </c>
      <c r="R136" s="6">
        <f>+'Serie Gasto $Corrientes'!R136*'Serie Gasto Constantes'!$AA$207</f>
        <v>22828659961.221554</v>
      </c>
      <c r="S136" s="7">
        <f t="shared" si="133"/>
        <v>0.8826088186460096</v>
      </c>
      <c r="T136" s="5">
        <f>+'Serie Gasto $Corrientes'!T136*'Serie Gasto Constantes'!$AB$207</f>
        <v>26685422704.901775</v>
      </c>
      <c r="U136" s="6">
        <f>+'Serie Gasto $Corrientes'!U136*'Serie Gasto Constantes'!$AB$207</f>
        <v>23810726866.215111</v>
      </c>
      <c r="V136" s="7">
        <f t="shared" si="134"/>
        <v>0.89227467481117995</v>
      </c>
      <c r="W136" s="5">
        <f>+'Serie Gasto $Corrientes'!W136*'Serie Gasto Constantes'!$AC$207</f>
        <v>28027096311.590557</v>
      </c>
      <c r="X136" s="6">
        <f>+'Serie Gasto $Corrientes'!X136*'Serie Gasto Constantes'!$AC$207</f>
        <v>24747339710.412109</v>
      </c>
      <c r="Y136" s="7">
        <f t="shared" si="135"/>
        <v>0.88297907979064849</v>
      </c>
      <c r="Z136" s="5">
        <f>+'Serie Gasto $Corrientes'!Z136*'Serie Gasto Constantes'!$AD$207</f>
        <v>28461283978.064911</v>
      </c>
      <c r="AA136" s="6">
        <f>+'Serie Gasto $Corrientes'!AA136*'Serie Gasto Constantes'!$AD$207</f>
        <v>24753619795.650162</v>
      </c>
      <c r="AB136" s="7">
        <f t="shared" si="136"/>
        <v>0.86972955312654754</v>
      </c>
      <c r="AC136" s="5">
        <f>+'Serie Gasto $Corrientes'!AC136*'Serie Gasto Constantes'!$AE$207</f>
        <v>28247590698.781467</v>
      </c>
      <c r="AD136" s="6">
        <f>+'Serie Gasto $Corrientes'!AD136*'Serie Gasto Constantes'!$AE$207</f>
        <v>26603722153.927151</v>
      </c>
      <c r="AE136" s="7">
        <f t="shared" si="137"/>
        <v>0.94180499985348387</v>
      </c>
      <c r="AF136" s="5">
        <f>+'Serie Gasto $Corrientes'!AF136*'Serie Gasto Constantes'!$AF$207</f>
        <v>29814115588.43531</v>
      </c>
      <c r="AG136" s="6">
        <f>+'Serie Gasto $Corrientes'!AG136*'Serie Gasto Constantes'!$AF$207</f>
        <v>29814115588.43531</v>
      </c>
      <c r="AH136" s="6">
        <f>+'Serie Gasto $Corrientes'!AH136*'Serie Gasto Constantes'!$AF$207</f>
        <v>28065177110.122391</v>
      </c>
      <c r="AI136" s="126">
        <f t="shared" si="219"/>
        <v>0.94133857591297054</v>
      </c>
      <c r="AJ136" s="6">
        <f>+'Serie Gasto $Corrientes'!AJ136*'Serie Gasto Constantes'!$AF$207</f>
        <v>27329026299.247009</v>
      </c>
      <c r="AK136" s="7">
        <f t="shared" si="220"/>
        <v>0.91664722430497825</v>
      </c>
      <c r="AL136" s="5">
        <f>+'Serie Gasto $Corrientes'!AL136*'Serie Gasto Constantes'!$AG$207</f>
        <v>30887533396.721565</v>
      </c>
      <c r="AM136" s="6">
        <f>+'Serie Gasto $Corrientes'!AM136*'Serie Gasto Constantes'!$AG$207</f>
        <v>30887533396.721565</v>
      </c>
      <c r="AN136" s="6">
        <f>+'Serie Gasto $Corrientes'!AN136*'Serie Gasto Constantes'!$AG$207</f>
        <v>28019697718.175278</v>
      </c>
      <c r="AO136" s="126">
        <f t="shared" si="195"/>
        <v>0.90715232447629879</v>
      </c>
      <c r="AP136" s="6">
        <f>+'Serie Gasto $Corrientes'!AP136*'Serie Gasto Constantes'!$AG$207</f>
        <v>27000644367.114052</v>
      </c>
      <c r="AQ136" s="7">
        <f t="shared" si="221"/>
        <v>0.8741599408510855</v>
      </c>
      <c r="AR136" s="5">
        <f>+'Serie Gasto $Corrientes'!AR136*'Serie Gasto Constantes'!$AH$207</f>
        <v>30796404262.516407</v>
      </c>
      <c r="AS136" s="6">
        <f>+'Serie Gasto $Corrientes'!AS136*'Serie Gasto Constantes'!$AH$207</f>
        <v>30796404262.516407</v>
      </c>
      <c r="AT136" s="6">
        <f>+'Serie Gasto $Corrientes'!AT136*'Serie Gasto Constantes'!$AH$207</f>
        <v>28866187750.747478</v>
      </c>
      <c r="AU136" s="126">
        <f t="shared" si="196"/>
        <v>0.93732331556258097</v>
      </c>
      <c r="AV136" s="6">
        <f>+'Serie Gasto $Corrientes'!AV136*'Serie Gasto Constantes'!$AH$207</f>
        <v>27837607978.630001</v>
      </c>
      <c r="AW136" s="7">
        <f t="shared" si="222"/>
        <v>0.90392396921845575</v>
      </c>
      <c r="AX136" s="5">
        <f>+'Serie Gasto $Corrientes'!AX136*'Serie Gasto Constantes'!$AI$207</f>
        <v>30813285135.615128</v>
      </c>
      <c r="AY136" s="6">
        <f>+'Serie Gasto $Corrientes'!AY136*'Serie Gasto Constantes'!$AI$207</f>
        <v>30813285135.615128</v>
      </c>
      <c r="AZ136" s="6">
        <f>+'Serie Gasto $Corrientes'!AZ136*'Serie Gasto Constantes'!$AI$207</f>
        <v>27272746751.485882</v>
      </c>
      <c r="BA136" s="126">
        <f t="shared" si="197"/>
        <v>0.88509701680471065</v>
      </c>
      <c r="BB136" s="6">
        <f>+'Serie Gasto $Corrientes'!BB136*'Serie Gasto Constantes'!$AI$207</f>
        <v>25604486769.55846</v>
      </c>
      <c r="BC136" s="7">
        <f t="shared" si="223"/>
        <v>0.83095608458715919</v>
      </c>
      <c r="BD136" s="5">
        <f>+'Serie Gasto $Corrientes'!BD136*'Serie Gasto Constantes'!$AJ$207</f>
        <v>32403677459.191406</v>
      </c>
      <c r="BE136" s="6">
        <f>+'Serie Gasto $Corrientes'!BE136*'Serie Gasto Constantes'!$AJ$207</f>
        <v>38978981693.808189</v>
      </c>
      <c r="BF136" s="6">
        <f>+'Serie Gasto $Corrientes'!BF136*'Serie Gasto Constantes'!$AJ$207</f>
        <v>34839321856.454124</v>
      </c>
      <c r="BG136" s="126">
        <f t="shared" si="198"/>
        <v>0.89379764022897368</v>
      </c>
      <c r="BH136" s="6">
        <f>+'Serie Gasto $Corrientes'!BH136*'Serie Gasto Constantes'!$AJ$207</f>
        <v>32787490408.010674</v>
      </c>
      <c r="BI136" s="7">
        <f t="shared" si="224"/>
        <v>0.84115820843054412</v>
      </c>
      <c r="BJ136" s="5">
        <f>+'Serie Gasto $Corrientes'!BJ136*'Serie Gasto Constantes'!$AK$207</f>
        <v>32498161378.458771</v>
      </c>
      <c r="BK136" s="6">
        <f>+'Serie Gasto $Corrientes'!BK136*'Serie Gasto Constantes'!$AK$207</f>
        <v>32498161378.458771</v>
      </c>
      <c r="BL136" s="6">
        <f>+'Serie Gasto $Corrientes'!BL136*'Serie Gasto Constantes'!$AK$207</f>
        <v>28985600877.808044</v>
      </c>
      <c r="BM136" s="126">
        <f t="shared" si="199"/>
        <v>0.8919151006807724</v>
      </c>
      <c r="BN136" s="6">
        <f>+'Serie Gasto $Corrientes'!BN136*'Serie Gasto Constantes'!$AK$207</f>
        <v>26853888547.786167</v>
      </c>
      <c r="BO136" s="7">
        <f t="shared" si="225"/>
        <v>0.82632024116866254</v>
      </c>
      <c r="BP136" s="5">
        <f>+'Serie Gasto $Corrientes'!BP136*'Serie Gasto Constantes'!$AL$207</f>
        <v>40624767740.693756</v>
      </c>
      <c r="BQ136" s="6">
        <f>+'Serie Gasto $Corrientes'!BQ136*'Serie Gasto Constantes'!$AL$207</f>
        <v>40185624870.293755</v>
      </c>
      <c r="BR136" s="6">
        <f>+'Serie Gasto $Corrientes'!BR136*'Serie Gasto Constantes'!$AL$207</f>
        <v>33081480437.857597</v>
      </c>
      <c r="BS136" s="126">
        <f t="shared" si="200"/>
        <v>0.82321677327735865</v>
      </c>
      <c r="BT136" s="6">
        <f>+'Serie Gasto $Corrientes'!BT136*'Serie Gasto Constantes'!$AL$207</f>
        <v>30587580802.227207</v>
      </c>
      <c r="BU136" s="7">
        <f t="shared" si="226"/>
        <v>0.76115727703511038</v>
      </c>
      <c r="BV136" s="5">
        <f>+'Serie Gasto $Corrientes'!BV136*'Serie Gasto Constantes'!$AM$207</f>
        <v>40953712494.252022</v>
      </c>
      <c r="BW136" s="6">
        <f>+'Serie Gasto $Corrientes'!BW136*'Serie Gasto Constantes'!$AM$207</f>
        <v>40853051880.14798</v>
      </c>
      <c r="BX136" s="6">
        <f>+'Serie Gasto $Corrientes'!BX136*'Serie Gasto Constantes'!$AM$207</f>
        <v>35114238136.875999</v>
      </c>
      <c r="BY136" s="126">
        <f t="shared" si="201"/>
        <v>0.8595254582177082</v>
      </c>
      <c r="BZ136" s="6">
        <f>+'Serie Gasto $Corrientes'!BZ136*'Serie Gasto Constantes'!$AM$207</f>
        <v>32225347485.034428</v>
      </c>
      <c r="CA136" s="7">
        <f t="shared" si="227"/>
        <v>0.78881126383348421</v>
      </c>
      <c r="CB136" s="5">
        <f>+'Serie Gasto $Corrientes'!CB136*'Serie Gasto Constantes'!$AN$207</f>
        <v>42731471656.765411</v>
      </c>
      <c r="CC136" s="6">
        <f>+'Serie Gasto $Corrientes'!CC136*'Serie Gasto Constantes'!$AN$207</f>
        <v>41566499521.265984</v>
      </c>
      <c r="CD136" s="6">
        <f>+'Serie Gasto $Corrientes'!CD136*'Serie Gasto Constantes'!$AN$207</f>
        <v>33861571321.683506</v>
      </c>
      <c r="CE136" s="126">
        <f t="shared" si="202"/>
        <v>0.81463610627975702</v>
      </c>
      <c r="CF136" s="6">
        <f>+'Serie Gasto $Corrientes'!CF136*'Serie Gasto Constantes'!$AN$207</f>
        <v>30466047543.219604</v>
      </c>
      <c r="CG136" s="7">
        <f t="shared" si="228"/>
        <v>0.73294715441777247</v>
      </c>
      <c r="CH136" s="6">
        <f>+'Serie Gasto $Corrientes'!CH136*'Serie Gasto Constantes'!$AO$207</f>
        <v>40167593939.599533</v>
      </c>
      <c r="CI136" s="6">
        <f>+'Serie Gasto $Corrientes'!CI136*'Serie Gasto Constantes'!$AO$207</f>
        <v>39447217444.85041</v>
      </c>
      <c r="CJ136" s="6">
        <f>+'Serie Gasto $Corrientes'!CJ136*'Serie Gasto Constantes'!$AO$207</f>
        <v>31500666411.001698</v>
      </c>
      <c r="CK136" s="126">
        <f t="shared" si="215"/>
        <v>0.79855230486260609</v>
      </c>
      <c r="CL136" s="6">
        <f>+'Serie Gasto $Corrientes'!CL136*'Serie Gasto Constantes'!$AO$207</f>
        <v>28322053340.137493</v>
      </c>
      <c r="CM136" s="7">
        <f t="shared" si="229"/>
        <v>0.71797341294689376</v>
      </c>
      <c r="CN136" s="6">
        <f>+'Serie Gasto $Corrientes'!CN136*'Serie Gasto Constantes'!$AP$207</f>
        <v>37542377302.294113</v>
      </c>
      <c r="CO136" s="6">
        <f>+'Serie Gasto $Corrientes'!CO136*'Serie Gasto Constantes'!$AP$207</f>
        <v>37542377302.294113</v>
      </c>
      <c r="CP136" s="6">
        <f>+'Serie Gasto $Corrientes'!CP136*'Serie Gasto Constantes'!$AP$207</f>
        <v>34484776824.548088</v>
      </c>
      <c r="CQ136" s="126">
        <f t="shared" si="216"/>
        <v>0.91855602395325175</v>
      </c>
      <c r="CR136" s="6">
        <f>+'Serie Gasto $Corrientes'!CR136*'Serie Gasto Constantes'!$AP$207</f>
        <v>30893751101.240822</v>
      </c>
      <c r="CS136" s="7">
        <f t="shared" si="230"/>
        <v>0.82290343130063281</v>
      </c>
      <c r="CT136" s="6">
        <f>+'Serie Gasto $Corrientes'!DC136*'Serie Gasto Constantes'!$AQ$207</f>
        <v>46490514618.706474</v>
      </c>
      <c r="CU136" s="6">
        <f>+'Serie Gasto $Corrientes'!DD136*'Serie Gasto Constantes'!$AQ$207</f>
        <v>46490514618.706474</v>
      </c>
      <c r="CV136" s="6">
        <f>+'Serie Gasto $Corrientes'!DE136*'Serie Gasto Constantes'!$AQ$207</f>
        <v>39975429061.707657</v>
      </c>
      <c r="CW136" s="126">
        <f t="shared" si="231"/>
        <v>0.85986204690499746</v>
      </c>
      <c r="CX136" s="6">
        <f>+'Serie Gasto $Corrientes'!DG136*'Serie Gasto Constantes'!$AQ$207</f>
        <v>37259438968.01474</v>
      </c>
      <c r="CY136" s="7">
        <f t="shared" si="232"/>
        <v>0.80144174082819442</v>
      </c>
      <c r="CZ136" s="6">
        <f>+'Serie Gasto $Corrientes'!DL136*'Serie Gasto Constantes'!$AR$207</f>
        <v>49851201769.199997</v>
      </c>
      <c r="DA136" s="6">
        <f>+'Serie Gasto $Corrientes'!DM136*'Serie Gasto Constantes'!$AR$207</f>
        <v>49851201769.199997</v>
      </c>
      <c r="DB136" s="6">
        <f>+'Serie Gasto $Corrientes'!DN136*'Serie Gasto Constantes'!$AR$207</f>
        <v>2176724127.8327999</v>
      </c>
      <c r="DC136" s="126">
        <f t="shared" si="233"/>
        <v>4.366442634443498E-2</v>
      </c>
      <c r="DD136" s="6">
        <f>+'Serie Gasto $Corrientes'!DP136*'Serie Gasto Constantes'!$AR$207</f>
        <v>1632085728.3743999</v>
      </c>
      <c r="DE136" s="7">
        <f t="shared" si="234"/>
        <v>3.2739145104878208E-2</v>
      </c>
      <c r="DF136" s="6">
        <f>+'Serie Gasto $Corrientes'!DR136*'Serie Gasto Constantes'!$AR$207</f>
        <v>49851201769.199997</v>
      </c>
      <c r="DG136" s="6">
        <f>+'Serie Gasto $Corrientes'!DS136*'Serie Gasto Constantes'!$AR$207</f>
        <v>49851201769.199997</v>
      </c>
      <c r="DH136" s="6">
        <f>+'Serie Gasto $Corrientes'!DT136*'Serie Gasto Constantes'!$AR$207</f>
        <v>3824308207.2311997</v>
      </c>
      <c r="DI136" s="126">
        <f t="shared" si="235"/>
        <v>7.6714463674053393E-2</v>
      </c>
      <c r="DJ136" s="6">
        <f>+'Serie Gasto $Corrientes'!DV136*'Serie Gasto Constantes'!$AR$207</f>
        <v>3681213233.4587998</v>
      </c>
      <c r="DK136" s="7">
        <f t="shared" si="236"/>
        <v>7.3844021865350412E-2</v>
      </c>
      <c r="DL136" s="6">
        <f>+'Serie Gasto $Corrientes'!DX136*'Serie Gasto Constantes'!$AR$207</f>
        <v>49851201769.199997</v>
      </c>
      <c r="DM136" s="6">
        <f>+'Serie Gasto $Corrientes'!DY136*'Serie Gasto Constantes'!$AR$207</f>
        <v>49851201769.199997</v>
      </c>
      <c r="DN136" s="6">
        <f>+'Serie Gasto $Corrientes'!DZ136*'Serie Gasto Constantes'!$AR$207</f>
        <v>6608741102.2463999</v>
      </c>
      <c r="DO136" s="126">
        <f t="shared" si="237"/>
        <v>0.13256934372100806</v>
      </c>
      <c r="DP136" s="6">
        <f>+'Serie Gasto $Corrientes'!EB136*'Serie Gasto Constantes'!$AR$207</f>
        <v>6295333900.034399</v>
      </c>
      <c r="DQ136" s="7">
        <f t="shared" si="238"/>
        <v>0.12628249022321264</v>
      </c>
      <c r="DR136" s="6">
        <f>+'Serie Gasto $Corrientes'!ED136*'Serie Gasto Constantes'!$AR$207</f>
        <v>49851201769.199997</v>
      </c>
      <c r="DS136" s="6">
        <f>+'Serie Gasto $Corrientes'!EE136*'Serie Gasto Constantes'!$AR$207</f>
        <v>49851201769.199997</v>
      </c>
      <c r="DT136" s="6">
        <f>+'Serie Gasto $Corrientes'!EF136*'Serie Gasto Constantes'!$AR$207</f>
        <v>11111774075.688</v>
      </c>
      <c r="DU136" s="126">
        <f t="shared" si="239"/>
        <v>0.22289882051656545</v>
      </c>
      <c r="DV136" s="6">
        <f>+'Serie Gasto $Corrientes'!EH136*'Serie Gasto Constantes'!$AR$207</f>
        <v>9381405498.8783989</v>
      </c>
      <c r="DW136" s="7">
        <f t="shared" si="240"/>
        <v>0.18818815125685887</v>
      </c>
      <c r="DX136" s="6">
        <f>+'Serie Gasto $Corrientes'!EJ136*'Serie Gasto Constantes'!$AR$207</f>
        <v>49851201769.199997</v>
      </c>
      <c r="DY136" s="6">
        <f>+'Serie Gasto $Corrientes'!EK136*'Serie Gasto Constantes'!$AR$207</f>
        <v>48221996826.291595</v>
      </c>
      <c r="DZ136" s="6">
        <f>+'Serie Gasto $Corrientes'!EL136*'Serie Gasto Constantes'!$AR$207</f>
        <v>16991756523.627598</v>
      </c>
      <c r="EA136" s="126">
        <f t="shared" si="241"/>
        <v>0.35236526153896958</v>
      </c>
      <c r="EB136" s="6">
        <f>+'Serie Gasto $Corrientes'!EN136*'Serie Gasto Constantes'!$AR$207</f>
        <v>12476522267.929199</v>
      </c>
      <c r="EC136" s="7">
        <f t="shared" si="242"/>
        <v>0.25873093378677237</v>
      </c>
      <c r="ED136" s="6">
        <f>+'Serie Gasto $Corrientes'!EP136*'Serie Gasto Constantes'!$AR$207</f>
        <v>49851201769.199997</v>
      </c>
      <c r="EE136" s="6">
        <f>+'Serie Gasto $Corrientes'!EQ136*'Serie Gasto Constantes'!$AR$207</f>
        <v>48221996826.291595</v>
      </c>
      <c r="EF136" s="6">
        <f>+'Serie Gasto $Corrientes'!ER136*'Serie Gasto Constantes'!$AR$207</f>
        <v>21715268250.530399</v>
      </c>
      <c r="EG136" s="126">
        <f t="shared" si="243"/>
        <v>0.45031872754574115</v>
      </c>
      <c r="EH136" s="6">
        <f>+'Serie Gasto $Corrientes'!ET136*'Serie Gasto Constantes'!$AR$207</f>
        <v>17915785638.925198</v>
      </c>
      <c r="EI136" s="7">
        <f t="shared" si="244"/>
        <v>0.37152724520020608</v>
      </c>
      <c r="EJ136" s="6">
        <f>+'Serie Gasto $Corrientes'!EV136*'Serie Gasto Constantes'!$AR$207</f>
        <v>49851201769.199997</v>
      </c>
      <c r="EK136" s="6">
        <f>+'Serie Gasto $Corrientes'!EW136*'Serie Gasto Constantes'!$AR$207</f>
        <v>48221996826.291595</v>
      </c>
      <c r="EL136" s="6">
        <f>+'Serie Gasto $Corrientes'!EX136*'Serie Gasto Constantes'!$AR$207</f>
        <v>24825252333.195599</v>
      </c>
      <c r="EM136" s="126">
        <f t="shared" si="245"/>
        <v>0.51481178646796255</v>
      </c>
      <c r="EN136" s="6">
        <f>+'Serie Gasto $Corrientes'!EZ136*'Serie Gasto Constantes'!$AR$207</f>
        <v>22595404921.377598</v>
      </c>
      <c r="EO136" s="7">
        <f t="shared" si="246"/>
        <v>0.4685704949708373</v>
      </c>
      <c r="EP136" s="6">
        <f>+'Serie Gasto $Corrientes'!FB136*'Serie Gasto Constantes'!$AR$207</f>
        <v>49851201769.199997</v>
      </c>
      <c r="EQ136" s="6">
        <f>+'Serie Gasto $Corrientes'!FC136*'Serie Gasto Constantes'!$AR$207</f>
        <v>48221996826.291595</v>
      </c>
      <c r="ER136" s="6">
        <f>+'Serie Gasto $Corrientes'!FD136*'Serie Gasto Constantes'!$AR$207</f>
        <v>28347447581.278797</v>
      </c>
      <c r="ES136" s="126">
        <f t="shared" si="247"/>
        <v>0.58785304315360087</v>
      </c>
      <c r="ET136" s="6">
        <f>+'Serie Gasto $Corrientes'!FF136*'Serie Gasto Constantes'!$AR$207</f>
        <v>25429589438.822399</v>
      </c>
      <c r="EU136" s="7">
        <f t="shared" si="248"/>
        <v>0.52734418133754424</v>
      </c>
      <c r="EV136" s="6">
        <f>+'Serie Gasto $Corrientes'!FH136*'Serie Gasto Constantes'!$AR$207</f>
        <v>49851201769.199997</v>
      </c>
      <c r="EW136" s="6">
        <f>+'Serie Gasto $Corrientes'!FI136*'Serie Gasto Constantes'!$AR$207</f>
        <v>48221996826.291595</v>
      </c>
      <c r="EX136" s="6">
        <f>+'Serie Gasto $Corrientes'!FJ136*'Serie Gasto Constantes'!$AR$207</f>
        <v>31729192643.257198</v>
      </c>
      <c r="EY136" s="126">
        <f t="shared" si="249"/>
        <v>0.65798172476254257</v>
      </c>
      <c r="EZ136" s="6">
        <f>+'Serie Gasto $Corrientes'!FL136*'Serie Gasto Constantes'!$AR$207</f>
        <v>29381521471.177197</v>
      </c>
      <c r="FA136" s="7">
        <f t="shared" si="250"/>
        <v>0.60929707197769556</v>
      </c>
      <c r="FB136" s="6">
        <f>+'Serie Gasto $Corrientes'!FQ136*'Serie Gasto Constantes'!$AR$207</f>
        <v>49851201769.199997</v>
      </c>
      <c r="FC136" s="6">
        <f>+'Serie Gasto $Corrientes'!FR136*'Serie Gasto Constantes'!$AR$207</f>
        <v>48221996826.291595</v>
      </c>
      <c r="FD136" s="6">
        <f>+'Serie Gasto $Corrientes'!FS136*'Serie Gasto Constantes'!$AR$207</f>
        <v>35845198607.992798</v>
      </c>
      <c r="FE136" s="126">
        <f t="shared" si="193"/>
        <v>0.74333708612517013</v>
      </c>
      <c r="FF136" s="6">
        <f>+'Serie Gasto $Corrientes'!FU136*'Serie Gasto Constantes'!$AR$207</f>
        <v>32363478285.699596</v>
      </c>
      <c r="FG136" s="7">
        <f t="shared" si="194"/>
        <v>0.67113517514178056</v>
      </c>
      <c r="FH136" s="6">
        <f>+'Serie Gasto $Corrientes'!FW136*'Serie Gasto Constantes'!$AR$207</f>
        <v>49851201769.199997</v>
      </c>
      <c r="FI136" s="6">
        <f>+'Serie Gasto $Corrientes'!FX136*'Serie Gasto Constantes'!$AR$207</f>
        <v>48221996826.291595</v>
      </c>
      <c r="FJ136" s="6">
        <f>+'Serie Gasto $Corrientes'!FY136*'Serie Gasto Constantes'!$AR$207</f>
        <v>38428222588.6884</v>
      </c>
      <c r="FK136" s="126">
        <f t="shared" si="166"/>
        <v>0.7969023499196235</v>
      </c>
      <c r="FL136" s="6">
        <f>+'Serie Gasto $Corrientes'!GA136*'Serie Gasto Constantes'!$AR$207</f>
        <v>35352958686.037193</v>
      </c>
      <c r="FM136" s="7">
        <f t="shared" si="167"/>
        <v>0.73312929809580296</v>
      </c>
      <c r="FN136" s="6">
        <f>+'Serie Gasto $Corrientes'!GC136*'Serie Gasto Constantes'!$AR$207</f>
        <v>49851201769.199997</v>
      </c>
      <c r="FO136" s="6">
        <f>+'Serie Gasto $Corrientes'!GD136*'Serie Gasto Constantes'!$AR$207</f>
        <v>48221996826.291595</v>
      </c>
      <c r="FP136" s="6">
        <f>+'Serie Gasto $Corrientes'!GE136*'Serie Gasto Constantes'!$AR$207</f>
        <v>46416576812.689194</v>
      </c>
      <c r="FQ136" s="126">
        <f t="shared" si="251"/>
        <v>0.96256023946693869</v>
      </c>
      <c r="FR136" s="6">
        <f>+'Serie Gasto $Corrientes'!GG136*'Serie Gasto Constantes'!$AR$207</f>
        <v>44267553225.370796</v>
      </c>
      <c r="FS136" s="7">
        <f t="shared" si="252"/>
        <v>0.91799502589729431</v>
      </c>
      <c r="FT136" s="6">
        <f>+'Serie Gasto $Corrientes'!GI136*'Serie Gasto Constantes'!$AS$207</f>
        <v>50560931000</v>
      </c>
      <c r="FU136" s="6">
        <f>+'Serie Gasto $Corrientes'!GJ136*'Serie Gasto Constantes'!$AS$207</f>
        <v>50560931000</v>
      </c>
      <c r="FV136" s="6">
        <f>+'Serie Gasto $Corrientes'!GK136*'Serie Gasto Constantes'!$AS$207</f>
        <v>3815056000</v>
      </c>
      <c r="FW136" s="126">
        <f t="shared" si="253"/>
        <v>7.5454623254464989E-2</v>
      </c>
      <c r="FX136" s="6">
        <f>+'Serie Gasto $Corrientes'!GM136*'Serie Gasto Constantes'!$AS$207</f>
        <v>1548168406</v>
      </c>
      <c r="FY136" s="7">
        <f t="shared" si="254"/>
        <v>3.061985559561789E-2</v>
      </c>
      <c r="FZ136" s="6">
        <f>+'Serie Gasto $Corrientes'!GO136*'Serie Gasto Constantes'!$AS$207</f>
        <v>50560931000</v>
      </c>
      <c r="GA136" s="6">
        <f>+'Serie Gasto $Corrientes'!GP136*'Serie Gasto Constantes'!$AS$207</f>
        <v>50560931000</v>
      </c>
      <c r="GB136" s="6">
        <f>+'Serie Gasto $Corrientes'!GQ136*'Serie Gasto Constantes'!$AS$207</f>
        <v>6604481679</v>
      </c>
      <c r="GC136" s="126">
        <f t="shared" si="255"/>
        <v>0.13062421020293316</v>
      </c>
      <c r="GD136" s="6">
        <f>+'Serie Gasto $Corrientes'!GS136*'Serie Gasto Constantes'!$AS$207</f>
        <v>3510714834</v>
      </c>
      <c r="GE136" s="7">
        <f t="shared" si="256"/>
        <v>6.9435328119254763E-2</v>
      </c>
      <c r="GF136" s="6">
        <f>+'Serie Gasto $Corrientes'!GU136*'Serie Gasto Constantes'!$AS$207</f>
        <v>50560931000</v>
      </c>
      <c r="GG136" s="6">
        <f>+'Serie Gasto $Corrientes'!GV136*'Serie Gasto Constantes'!$AS$207</f>
        <v>50560931000</v>
      </c>
      <c r="GH136" s="6">
        <f>+'Serie Gasto $Corrientes'!GW136*'Serie Gasto Constantes'!$AS$207</f>
        <v>10159443118</v>
      </c>
      <c r="GI136" s="126">
        <f t="shared" si="257"/>
        <v>0.20093465284490114</v>
      </c>
      <c r="GJ136" s="6">
        <f>+'Serie Gasto $Corrientes'!GY136*'Serie Gasto Constantes'!$AS$207</f>
        <v>6983266314</v>
      </c>
      <c r="GK136" s="7">
        <f t="shared" si="258"/>
        <v>0.13811585696473824</v>
      </c>
      <c r="GL136" s="6">
        <f>+'Serie Gasto $Corrientes'!HA136*'Serie Gasto Constantes'!$AS$207</f>
        <v>50560931000</v>
      </c>
      <c r="GM136" s="6">
        <f>+'Serie Gasto $Corrientes'!HB136*'Serie Gasto Constantes'!$AS$207</f>
        <v>50560931000</v>
      </c>
      <c r="GN136" s="6">
        <f>+'Serie Gasto $Corrientes'!HC136*'Serie Gasto Constantes'!$AS$207</f>
        <v>12934992298</v>
      </c>
      <c r="GO136" s="126">
        <f t="shared" si="259"/>
        <v>0.25582978877505241</v>
      </c>
      <c r="GP136" s="6">
        <f>+'Serie Gasto $Corrientes'!HE136*'Serie Gasto Constantes'!$AS$207</f>
        <v>9889864928</v>
      </c>
      <c r="GQ136" s="7">
        <f t="shared" si="260"/>
        <v>0.19560290391013568</v>
      </c>
      <c r="GR136" s="6">
        <f>+'Serie Gasto $Corrientes'!HG136*'Serie Gasto Constantes'!$AS$207</f>
        <v>50560931000</v>
      </c>
      <c r="GS136" s="6">
        <f>+'Serie Gasto $Corrientes'!HH136*'Serie Gasto Constantes'!$AS$207</f>
        <v>50560931000</v>
      </c>
      <c r="GT136" s="6">
        <f>+'Serie Gasto $Corrientes'!HI136*'Serie Gasto Constantes'!$AS$207</f>
        <v>16046992277</v>
      </c>
      <c r="GU136" s="126">
        <f t="shared" si="261"/>
        <v>0.3173792879130331</v>
      </c>
      <c r="GV136" s="6">
        <f>+'Serie Gasto $Corrientes'!HK136*'Serie Gasto Constantes'!$AS$207</f>
        <v>12737076382</v>
      </c>
      <c r="GW136" s="7">
        <f t="shared" si="262"/>
        <v>0.25191538466726415</v>
      </c>
      <c r="GX136" s="6">
        <f>+'Serie Gasto $Corrientes'!HM136*'Serie Gasto Constantes'!$AS$207</f>
        <v>50560931000</v>
      </c>
      <c r="GY136" s="6">
        <f>+'Serie Gasto $Corrientes'!HN136*'Serie Gasto Constantes'!$AS$207</f>
        <v>50560931000</v>
      </c>
      <c r="GZ136" s="6">
        <f>+'Serie Gasto $Corrientes'!HO136*'Serie Gasto Constantes'!$AS$207</f>
        <v>22533423718</v>
      </c>
      <c r="HA136" s="126">
        <f t="shared" si="263"/>
        <v>0.44566868671781379</v>
      </c>
      <c r="HB136" s="6">
        <f>+'Serie Gasto $Corrientes'!HQ136*'Serie Gasto Constantes'!$AS$207</f>
        <v>18649330775</v>
      </c>
      <c r="HC136" s="7">
        <f t="shared" si="264"/>
        <v>0.36884864273958878</v>
      </c>
    </row>
    <row r="137" spans="1:211" x14ac:dyDescent="0.35">
      <c r="A137" s="28" t="s">
        <v>185</v>
      </c>
      <c r="B137" s="5"/>
      <c r="C137" s="6"/>
      <c r="D137" s="7"/>
      <c r="E137" s="5"/>
      <c r="F137" s="6"/>
      <c r="G137" s="7"/>
      <c r="H137" s="5"/>
      <c r="I137" s="6"/>
      <c r="J137" s="7"/>
      <c r="K137" s="5"/>
      <c r="L137" s="6"/>
      <c r="M137" s="7"/>
      <c r="N137" s="5"/>
      <c r="O137" s="6"/>
      <c r="P137" s="7"/>
      <c r="Q137" s="5">
        <f>+'Serie Gasto $Corrientes'!Q137*'Serie Gasto Constantes'!$AA$207</f>
        <v>172423365455.59717</v>
      </c>
      <c r="R137" s="6">
        <f>+'Serie Gasto $Corrientes'!R137*'Serie Gasto Constantes'!$AA$207</f>
        <v>158725854533.17041</v>
      </c>
      <c r="S137" s="7">
        <f t="shared" si="133"/>
        <v>0.92055884719432546</v>
      </c>
      <c r="T137" s="5">
        <f>+'Serie Gasto $Corrientes'!T137*'Serie Gasto Constantes'!$AB$207</f>
        <v>217307609706.36133</v>
      </c>
      <c r="U137" s="6">
        <f>+'Serie Gasto $Corrientes'!U137*'Serie Gasto Constantes'!$AB$207</f>
        <v>209110020993.72119</v>
      </c>
      <c r="V137" s="7">
        <f t="shared" si="134"/>
        <v>0.9622765685761433</v>
      </c>
      <c r="W137" s="5">
        <f>+'Serie Gasto $Corrientes'!W137*'Serie Gasto Constantes'!$AC$207</f>
        <v>389977789386.19647</v>
      </c>
      <c r="X137" s="6">
        <f>+'Serie Gasto $Corrientes'!X137*'Serie Gasto Constantes'!$AC$207</f>
        <v>268137682937.01758</v>
      </c>
      <c r="Y137" s="7">
        <f t="shared" si="135"/>
        <v>0.68757167775901162</v>
      </c>
      <c r="Z137" s="5">
        <f>+'Serie Gasto $Corrientes'!Z137*'Serie Gasto Constantes'!$AD$207</f>
        <v>448189452511.12823</v>
      </c>
      <c r="AA137" s="6">
        <f>+'Serie Gasto $Corrientes'!AA137*'Serie Gasto Constantes'!$AD$207</f>
        <v>372849899307.6593</v>
      </c>
      <c r="AB137" s="7">
        <f t="shared" si="136"/>
        <v>0.83190244040471184</v>
      </c>
      <c r="AC137" s="5">
        <f>+'Serie Gasto $Corrientes'!AC137*'Serie Gasto Constantes'!$AE$207</f>
        <v>360755189258.33716</v>
      </c>
      <c r="AD137" s="6">
        <f>+'Serie Gasto $Corrientes'!AD137*'Serie Gasto Constantes'!$AE$207</f>
        <v>355113714465.5246</v>
      </c>
      <c r="AE137" s="7">
        <f t="shared" si="137"/>
        <v>0.98436204118252424</v>
      </c>
      <c r="AF137" s="5">
        <f>+'Serie Gasto $Corrientes'!AF137*'Serie Gasto Constantes'!$AF$207</f>
        <v>368316520279.78333</v>
      </c>
      <c r="AG137" s="6">
        <f>+'Serie Gasto $Corrientes'!AG137*'Serie Gasto Constantes'!$AF$207</f>
        <v>360407612229.76733</v>
      </c>
      <c r="AH137" s="6">
        <f>+'Serie Gasto $Corrientes'!AH137*'Serie Gasto Constantes'!$AF$207</f>
        <v>179527400852.07349</v>
      </c>
      <c r="AI137" s="126">
        <f t="shared" si="219"/>
        <v>0.49812322148629046</v>
      </c>
      <c r="AJ137" s="6">
        <f>+'Serie Gasto $Corrientes'!AJ137*'Serie Gasto Constantes'!$AF$207</f>
        <v>109949408481.81541</v>
      </c>
      <c r="AK137" s="7">
        <f t="shared" si="220"/>
        <v>0.30506960660897581</v>
      </c>
      <c r="AL137" s="5">
        <f>+'Serie Gasto $Corrientes'!AL137*'Serie Gasto Constantes'!$AG$207</f>
        <v>286578172768.34509</v>
      </c>
      <c r="AM137" s="6">
        <f>+'Serie Gasto $Corrientes'!AM137*'Serie Gasto Constantes'!$AG$207</f>
        <v>595812370505.82117</v>
      </c>
      <c r="AN137" s="6">
        <f>+'Serie Gasto $Corrientes'!AN137*'Serie Gasto Constantes'!$AG$207</f>
        <v>433970377891.66223</v>
      </c>
      <c r="AO137" s="126">
        <f t="shared" si="195"/>
        <v>0.72836751865900085</v>
      </c>
      <c r="AP137" s="6">
        <f>+'Serie Gasto $Corrientes'!AP137*'Serie Gasto Constantes'!$AG$207</f>
        <v>173209978688.32816</v>
      </c>
      <c r="AQ137" s="7">
        <f t="shared" si="221"/>
        <v>0.29071229008098592</v>
      </c>
      <c r="AR137" s="5">
        <f>+'Serie Gasto $Corrientes'!AR137*'Serie Gasto Constantes'!$AH$207</f>
        <v>355893114903.03094</v>
      </c>
      <c r="AS137" s="6">
        <f>+'Serie Gasto $Corrientes'!AS137*'Serie Gasto Constantes'!$AH$207</f>
        <v>350671059972.21973</v>
      </c>
      <c r="AT137" s="6">
        <f>+'Serie Gasto $Corrientes'!AT137*'Serie Gasto Constantes'!$AH$207</f>
        <v>235116172555.34622</v>
      </c>
      <c r="AU137" s="126">
        <f t="shared" si="196"/>
        <v>0.67047498180765819</v>
      </c>
      <c r="AV137" s="6">
        <f>+'Serie Gasto $Corrientes'!AV137*'Serie Gasto Constantes'!$AH$207</f>
        <v>85316908297.131149</v>
      </c>
      <c r="AW137" s="7">
        <f t="shared" si="222"/>
        <v>0.24329612002738402</v>
      </c>
      <c r="AX137" s="5">
        <f>+'Serie Gasto $Corrientes'!AX137*'Serie Gasto Constantes'!$AI$207</f>
        <v>354625343617.16553</v>
      </c>
      <c r="AY137" s="6">
        <f>+'Serie Gasto $Corrientes'!AY137*'Serie Gasto Constantes'!$AI$207</f>
        <v>347827290909.30481</v>
      </c>
      <c r="AZ137" s="6">
        <f>+'Serie Gasto $Corrientes'!AZ137*'Serie Gasto Constantes'!$AI$207</f>
        <v>272165325941.75967</v>
      </c>
      <c r="BA137" s="126">
        <f t="shared" si="197"/>
        <v>0.78247260365986115</v>
      </c>
      <c r="BB137" s="6">
        <f>+'Serie Gasto $Corrientes'!BB137*'Serie Gasto Constantes'!$AI$207</f>
        <v>186106517991.92868</v>
      </c>
      <c r="BC137" s="7">
        <f t="shared" si="223"/>
        <v>0.5350543872086666</v>
      </c>
      <c r="BD137" s="5">
        <f>+'Serie Gasto $Corrientes'!BD137*'Serie Gasto Constantes'!$AJ$207</f>
        <v>230682688707.56534</v>
      </c>
      <c r="BE137" s="6">
        <f>+'Serie Gasto $Corrientes'!BE137*'Serie Gasto Constantes'!$AJ$207</f>
        <v>230682688707.56534</v>
      </c>
      <c r="BF137" s="6">
        <f>+'Serie Gasto $Corrientes'!BF137*'Serie Gasto Constantes'!$AJ$207</f>
        <v>131851880151.35318</v>
      </c>
      <c r="BG137" s="126">
        <f t="shared" si="198"/>
        <v>0.57157249592534787</v>
      </c>
      <c r="BH137" s="6">
        <f>+'Serie Gasto $Corrientes'!BH137*'Serie Gasto Constantes'!$AJ$207</f>
        <v>57838875713.245544</v>
      </c>
      <c r="BI137" s="7">
        <f t="shared" si="224"/>
        <v>0.25072915543553181</v>
      </c>
      <c r="BJ137" s="5">
        <f>+'Serie Gasto $Corrientes'!BJ137*'Serie Gasto Constantes'!$AK$207</f>
        <v>231192487847.26901</v>
      </c>
      <c r="BK137" s="6">
        <f>+'Serie Gasto $Corrientes'!BK137*'Serie Gasto Constantes'!$AK$207</f>
        <v>219040191507.29245</v>
      </c>
      <c r="BL137" s="6">
        <f>+'Serie Gasto $Corrientes'!BL137*'Serie Gasto Constantes'!$AK$207</f>
        <v>133430256395.48477</v>
      </c>
      <c r="BM137" s="126">
        <f t="shared" si="199"/>
        <v>0.60915878258370915</v>
      </c>
      <c r="BN137" s="6">
        <f>+'Serie Gasto $Corrientes'!BN137*'Serie Gasto Constantes'!$AK$207</f>
        <v>50870075456.901924</v>
      </c>
      <c r="BO137" s="7">
        <f t="shared" si="225"/>
        <v>0.23224082807290788</v>
      </c>
      <c r="BP137" s="5">
        <f>+'Serie Gasto $Corrientes'!BP137*'Serie Gasto Constantes'!$AL$207</f>
        <v>210698100732.12576</v>
      </c>
      <c r="BQ137" s="6">
        <f>+'Serie Gasto $Corrientes'!BQ137*'Serie Gasto Constantes'!$AL$207</f>
        <v>210640557873.24576</v>
      </c>
      <c r="BR137" s="6">
        <f>+'Serie Gasto $Corrientes'!BR137*'Serie Gasto Constantes'!$AL$207</f>
        <v>187995193493.04071</v>
      </c>
      <c r="BS137" s="126">
        <f t="shared" si="200"/>
        <v>0.89249285793369371</v>
      </c>
      <c r="BT137" s="6">
        <f>+'Serie Gasto $Corrientes'!BT137*'Serie Gasto Constantes'!$AL$207</f>
        <v>96382174360.050461</v>
      </c>
      <c r="BU137" s="7">
        <f t="shared" si="226"/>
        <v>0.45756702950838662</v>
      </c>
      <c r="BV137" s="5">
        <f>+'Serie Gasto $Corrientes'!BV137*'Serie Gasto Constantes'!$AM$207</f>
        <v>189617453618.60254</v>
      </c>
      <c r="BW137" s="6">
        <f>+'Serie Gasto $Corrientes'!BW137*'Serie Gasto Constantes'!$AM$207</f>
        <v>207181379899.72885</v>
      </c>
      <c r="BX137" s="6">
        <f>+'Serie Gasto $Corrientes'!BX137*'Serie Gasto Constantes'!$AM$207</f>
        <v>186284329668.68182</v>
      </c>
      <c r="BY137" s="126">
        <f t="shared" si="201"/>
        <v>0.89913644632948808</v>
      </c>
      <c r="BZ137" s="6">
        <f>+'Serie Gasto $Corrientes'!BZ137*'Serie Gasto Constantes'!$AM$207</f>
        <v>109657907562.20268</v>
      </c>
      <c r="CA137" s="7">
        <f t="shared" si="227"/>
        <v>0.52928456995157891</v>
      </c>
      <c r="CB137" s="5">
        <f>+'Serie Gasto $Corrientes'!CB137*'Serie Gasto Constantes'!$AN$207</f>
        <v>219468498797.3042</v>
      </c>
      <c r="CC137" s="6">
        <f>+'Serie Gasto $Corrientes'!CC137*'Serie Gasto Constantes'!$AN$207</f>
        <v>152281758592.52603</v>
      </c>
      <c r="CD137" s="6">
        <f>+'Serie Gasto $Corrientes'!CD137*'Serie Gasto Constantes'!$AN$207</f>
        <v>141532388334.13626</v>
      </c>
      <c r="CE137" s="126">
        <f t="shared" si="202"/>
        <v>0.92941130731781985</v>
      </c>
      <c r="CF137" s="6">
        <f>+'Serie Gasto $Corrientes'!CF137*'Serie Gasto Constantes'!$AN$207</f>
        <v>87105193198.770996</v>
      </c>
      <c r="CG137" s="7">
        <f t="shared" si="228"/>
        <v>0.5720001791668704</v>
      </c>
      <c r="CH137" s="6">
        <f>+'Serie Gasto $Corrientes'!CH137*'Serie Gasto Constantes'!$AO$207</f>
        <v>182586475487.80957</v>
      </c>
      <c r="CI137" s="6">
        <f>+'Serie Gasto $Corrientes'!CI137*'Serie Gasto Constantes'!$AO$207</f>
        <v>209264871410.32999</v>
      </c>
      <c r="CJ137" s="6">
        <f>+'Serie Gasto $Corrientes'!CJ137*'Serie Gasto Constantes'!$AO$207</f>
        <v>197815519467.1665</v>
      </c>
      <c r="CK137" s="126">
        <f t="shared" si="215"/>
        <v>0.94528775008437316</v>
      </c>
      <c r="CL137" s="6">
        <f>+'Serie Gasto $Corrientes'!CL137*'Serie Gasto Constantes'!$AO$207</f>
        <v>126907185989.39171</v>
      </c>
      <c r="CM137" s="7">
        <f t="shared" si="229"/>
        <v>0.60644285461820302</v>
      </c>
      <c r="CN137" s="6">
        <f>+'Serie Gasto $Corrientes'!CN137*'Serie Gasto Constantes'!$AP$207</f>
        <v>202068173407.27481</v>
      </c>
      <c r="CO137" s="6">
        <f>+'Serie Gasto $Corrientes'!CO137*'Serie Gasto Constantes'!$AP$207</f>
        <v>222870042291.06784</v>
      </c>
      <c r="CP137" s="6">
        <f>+'Serie Gasto $Corrientes'!CP137*'Serie Gasto Constantes'!$AP$207</f>
        <v>216232765833.00351</v>
      </c>
      <c r="CQ137" s="126">
        <f t="shared" si="216"/>
        <v>0.97021907300849319</v>
      </c>
      <c r="CR137" s="6">
        <f>+'Serie Gasto $Corrientes'!CR137*'Serie Gasto Constantes'!$AP$207</f>
        <v>158099875470.89136</v>
      </c>
      <c r="CS137" s="7">
        <f t="shared" si="230"/>
        <v>0.70938145766766281</v>
      </c>
      <c r="CT137" s="6">
        <f>+'Serie Gasto $Corrientes'!DC137*'Serie Gasto Constantes'!$AQ$207</f>
        <v>258512377664.31879</v>
      </c>
      <c r="CU137" s="6">
        <f>+'Serie Gasto $Corrientes'!DD137*'Serie Gasto Constantes'!$AQ$207</f>
        <v>258512377664.31879</v>
      </c>
      <c r="CV137" s="6">
        <f>+'Serie Gasto $Corrientes'!DE137*'Serie Gasto Constantes'!$AQ$207</f>
        <v>250525589904.61978</v>
      </c>
      <c r="CW137" s="126">
        <f t="shared" si="231"/>
        <v>0.96910481489567224</v>
      </c>
      <c r="CX137" s="6">
        <f>+'Serie Gasto $Corrientes'!DG137*'Serie Gasto Constantes'!$AQ$207</f>
        <v>157602818835.88809</v>
      </c>
      <c r="CY137" s="7">
        <f t="shared" si="232"/>
        <v>0.60965289267710465</v>
      </c>
      <c r="CZ137" s="6">
        <f>+'Serie Gasto $Corrientes'!DL137*'Serie Gasto Constantes'!$AR$207</f>
        <v>153906572742</v>
      </c>
      <c r="DA137" s="6">
        <f>+'Serie Gasto $Corrientes'!DM137*'Serie Gasto Constantes'!$AR$207</f>
        <v>153906572742</v>
      </c>
      <c r="DB137" s="6">
        <f>+'Serie Gasto $Corrientes'!DN137*'Serie Gasto Constantes'!$AR$207</f>
        <v>16888153463.999998</v>
      </c>
      <c r="DC137" s="126">
        <f t="shared" si="233"/>
        <v>0.10972990407830284</v>
      </c>
      <c r="DD137" s="6">
        <f>+'Serie Gasto $Corrientes'!DP137*'Serie Gasto Constantes'!$AR$207</f>
        <v>1358759.9999999998</v>
      </c>
      <c r="DE137" s="7">
        <f t="shared" si="234"/>
        <v>8.8284728572167332E-6</v>
      </c>
      <c r="DF137" s="6">
        <f>+'Serie Gasto $Corrientes'!DR137*'Serie Gasto Constantes'!$AR$207</f>
        <v>153906572742</v>
      </c>
      <c r="DG137" s="6">
        <f>+'Serie Gasto $Corrientes'!DS137*'Serie Gasto Constantes'!$AR$207</f>
        <v>153906572742</v>
      </c>
      <c r="DH137" s="6">
        <f>+'Serie Gasto $Corrientes'!DT137*'Serie Gasto Constantes'!$AR$207</f>
        <v>33371736949.075195</v>
      </c>
      <c r="DI137" s="126">
        <f t="shared" si="235"/>
        <v>0.21683113563328857</v>
      </c>
      <c r="DJ137" s="6">
        <f>+'Serie Gasto $Corrientes'!DV137*'Serie Gasto Constantes'!$AR$207</f>
        <v>4228718713.7207994</v>
      </c>
      <c r="DK137" s="7">
        <f t="shared" si="236"/>
        <v>2.7475881233542748E-2</v>
      </c>
      <c r="DL137" s="6">
        <f>+'Serie Gasto $Corrientes'!DX137*'Serie Gasto Constantes'!$AR$207</f>
        <v>153906572742</v>
      </c>
      <c r="DM137" s="6">
        <f>+'Serie Gasto $Corrientes'!DY137*'Serie Gasto Constantes'!$AR$207</f>
        <v>153906572742</v>
      </c>
      <c r="DN137" s="6">
        <f>+'Serie Gasto $Corrientes'!DZ137*'Serie Gasto Constantes'!$AR$207</f>
        <v>38918859837.545998</v>
      </c>
      <c r="DO137" s="126">
        <f t="shared" si="237"/>
        <v>0.2528732798357306</v>
      </c>
      <c r="DP137" s="6">
        <f>+'Serie Gasto $Corrientes'!EB137*'Serie Gasto Constantes'!$AR$207</f>
        <v>8162193456.8459997</v>
      </c>
      <c r="DQ137" s="7">
        <f t="shared" si="238"/>
        <v>5.3033430031143795E-2</v>
      </c>
      <c r="DR137" s="6">
        <f>+'Serie Gasto $Corrientes'!ED137*'Serie Gasto Constantes'!$AR$207</f>
        <v>153906572742</v>
      </c>
      <c r="DS137" s="6">
        <f>+'Serie Gasto $Corrientes'!EE137*'Serie Gasto Constantes'!$AR$207</f>
        <v>153906572742</v>
      </c>
      <c r="DT137" s="6">
        <f>+'Serie Gasto $Corrientes'!EF137*'Serie Gasto Constantes'!$AR$207</f>
        <v>86501731488.275986</v>
      </c>
      <c r="DU137" s="126">
        <f t="shared" si="239"/>
        <v>0.5620405285307889</v>
      </c>
      <c r="DV137" s="6">
        <f>+'Serie Gasto $Corrientes'!EH137*'Serie Gasto Constantes'!$AR$207</f>
        <v>14339909912.827198</v>
      </c>
      <c r="DW137" s="7">
        <f t="shared" si="240"/>
        <v>9.3172823339168154E-2</v>
      </c>
      <c r="DX137" s="6">
        <f>+'Serie Gasto $Corrientes'!EJ137*'Serie Gasto Constantes'!$AR$207</f>
        <v>153906572742</v>
      </c>
      <c r="DY137" s="6">
        <f>+'Serie Gasto $Corrientes'!EK137*'Serie Gasto Constantes'!$AR$207</f>
        <v>153906572742</v>
      </c>
      <c r="DZ137" s="6">
        <f>+'Serie Gasto $Corrientes'!EL137*'Serie Gasto Constantes'!$AR$207</f>
        <v>95823656001.371994</v>
      </c>
      <c r="EA137" s="126">
        <f t="shared" si="241"/>
        <v>0.62260925114618193</v>
      </c>
      <c r="EB137" s="6">
        <f>+'Serie Gasto $Corrientes'!EN137*'Serie Gasto Constantes'!$AR$207</f>
        <v>22561343651.121597</v>
      </c>
      <c r="EC137" s="7">
        <f t="shared" si="242"/>
        <v>0.14659116403652311</v>
      </c>
      <c r="ED137" s="6">
        <f>+'Serie Gasto $Corrientes'!EP137*'Serie Gasto Constantes'!$AR$207</f>
        <v>153906572742</v>
      </c>
      <c r="EE137" s="6">
        <f>+'Serie Gasto $Corrientes'!EQ137*'Serie Gasto Constantes'!$AR$207</f>
        <v>153906572742</v>
      </c>
      <c r="EF137" s="6">
        <f>+'Serie Gasto $Corrientes'!ER137*'Serie Gasto Constantes'!$AR$207</f>
        <v>95823656001.371994</v>
      </c>
      <c r="EG137" s="126">
        <f t="shared" si="243"/>
        <v>0.62260925114618193</v>
      </c>
      <c r="EH137" s="6">
        <f>+'Serie Gasto $Corrientes'!ET137*'Serie Gasto Constantes'!$AR$207</f>
        <v>28654446689.465996</v>
      </c>
      <c r="EI137" s="7">
        <f t="shared" si="244"/>
        <v>0.1861807860376479</v>
      </c>
      <c r="EJ137" s="6">
        <f>+'Serie Gasto $Corrientes'!EV137*'Serie Gasto Constantes'!$AR$207</f>
        <v>153906572742</v>
      </c>
      <c r="EK137" s="6">
        <f>+'Serie Gasto $Corrientes'!EW137*'Serie Gasto Constantes'!$AR$207</f>
        <v>153906572742</v>
      </c>
      <c r="EL137" s="6">
        <f>+'Serie Gasto $Corrientes'!EX137*'Serie Gasto Constantes'!$AR$207</f>
        <v>108546364637.58359</v>
      </c>
      <c r="EM137" s="126">
        <f t="shared" si="245"/>
        <v>0.70527439279376569</v>
      </c>
      <c r="EN137" s="6">
        <f>+'Serie Gasto $Corrientes'!EZ137*'Serie Gasto Constantes'!$AR$207</f>
        <v>45141284127.763199</v>
      </c>
      <c r="EO137" s="7">
        <f t="shared" si="246"/>
        <v>0.29330315998547646</v>
      </c>
      <c r="EP137" s="6">
        <f>+'Serie Gasto $Corrientes'!FB137*'Serie Gasto Constantes'!$AR$207</f>
        <v>153906572742</v>
      </c>
      <c r="EQ137" s="6">
        <f>+'Serie Gasto $Corrientes'!FC137*'Serie Gasto Constantes'!$AR$207</f>
        <v>153906572742</v>
      </c>
      <c r="ER137" s="6">
        <f>+'Serie Gasto $Corrientes'!FD137*'Serie Gasto Constantes'!$AR$207</f>
        <v>118342983951.39479</v>
      </c>
      <c r="ES137" s="126">
        <f t="shared" si="247"/>
        <v>0.76892742033686934</v>
      </c>
      <c r="ET137" s="6">
        <f>+'Serie Gasto $Corrientes'!FF137*'Serie Gasto Constantes'!$AR$207</f>
        <v>52647959935.412392</v>
      </c>
      <c r="EU137" s="7">
        <f t="shared" si="248"/>
        <v>0.34207739797876185</v>
      </c>
      <c r="EV137" s="6">
        <f>+'Serie Gasto $Corrientes'!FH137*'Serie Gasto Constantes'!$AR$207</f>
        <v>153906572742</v>
      </c>
      <c r="EW137" s="6">
        <f>+'Serie Gasto $Corrientes'!FI137*'Serie Gasto Constantes'!$AR$207</f>
        <v>184324741763.83798</v>
      </c>
      <c r="EX137" s="6">
        <f>+'Serie Gasto $Corrientes'!FJ137*'Serie Gasto Constantes'!$AR$207</f>
        <v>131990909396.06519</v>
      </c>
      <c r="EY137" s="126">
        <f t="shared" si="249"/>
        <v>0.71607809202942285</v>
      </c>
      <c r="EZ137" s="6">
        <f>+'Serie Gasto $Corrientes'!FL137*'Serie Gasto Constantes'!$AR$207</f>
        <v>62645058882.494392</v>
      </c>
      <c r="FA137" s="7">
        <f t="shared" si="250"/>
        <v>0.33986245298939299</v>
      </c>
      <c r="FB137" s="6">
        <f>+'Serie Gasto $Corrientes'!FQ137*'Serie Gasto Constantes'!$AR$207</f>
        <v>153906572742</v>
      </c>
      <c r="FC137" s="6">
        <f>+'Serie Gasto $Corrientes'!FR137*'Serie Gasto Constantes'!$AR$207</f>
        <v>184324741763.83798</v>
      </c>
      <c r="FD137" s="6">
        <f>+'Serie Gasto $Corrientes'!FS137*'Serie Gasto Constantes'!$AR$207</f>
        <v>137221988764.95718</v>
      </c>
      <c r="FE137" s="126">
        <f t="shared" si="193"/>
        <v>0.74445778386479355</v>
      </c>
      <c r="FF137" s="6">
        <f>+'Serie Gasto $Corrientes'!FU137*'Serie Gasto Constantes'!$AR$207</f>
        <v>74655438609.866394</v>
      </c>
      <c r="FG137" s="7">
        <f t="shared" si="194"/>
        <v>0.40502125702428504</v>
      </c>
      <c r="FH137" s="6">
        <f>+'Serie Gasto $Corrientes'!FW137*'Serie Gasto Constantes'!$AR$207</f>
        <v>153906572742</v>
      </c>
      <c r="FI137" s="6">
        <f>+'Serie Gasto $Corrientes'!FX137*'Serie Gasto Constantes'!$AR$207</f>
        <v>184324741763.83798</v>
      </c>
      <c r="FJ137" s="6">
        <f>+'Serie Gasto $Corrientes'!FY137*'Serie Gasto Constantes'!$AR$207</f>
        <v>143141523448.66919</v>
      </c>
      <c r="FK137" s="126">
        <f t="shared" si="166"/>
        <v>0.77657248874416496</v>
      </c>
      <c r="FL137" s="6">
        <f>+'Serie Gasto $Corrientes'!GA137*'Serie Gasto Constantes'!$AR$207</f>
        <v>84503011050.541199</v>
      </c>
      <c r="FM137" s="7">
        <f t="shared" si="167"/>
        <v>0.45844638241136842</v>
      </c>
      <c r="FN137" s="6">
        <f>+'Serie Gasto $Corrientes'!GC137*'Serie Gasto Constantes'!$AR$207</f>
        <v>153906572742</v>
      </c>
      <c r="FO137" s="6">
        <f>+'Serie Gasto $Corrientes'!GD137*'Serie Gasto Constantes'!$AR$207</f>
        <v>183946622037.3288</v>
      </c>
      <c r="FP137" s="6">
        <f>+'Serie Gasto $Corrientes'!GE137*'Serie Gasto Constantes'!$AR$207</f>
        <v>170477507334.9816</v>
      </c>
      <c r="FQ137" s="126">
        <f t="shared" si="251"/>
        <v>0.92677704785677517</v>
      </c>
      <c r="FR137" s="6">
        <f>+'Serie Gasto $Corrientes'!GG137*'Serie Gasto Constantes'!$AR$207</f>
        <v>97637010896.396393</v>
      </c>
      <c r="FS137" s="7">
        <f t="shared" si="252"/>
        <v>0.53078990967598549</v>
      </c>
      <c r="FT137" s="6">
        <f>+'Serie Gasto $Corrientes'!GI137*'Serie Gasto Constantes'!$AS$207</f>
        <v>191598633000</v>
      </c>
      <c r="FU137" s="6">
        <f>+'Serie Gasto $Corrientes'!GJ137*'Serie Gasto Constantes'!$AS$207</f>
        <v>191598633000</v>
      </c>
      <c r="FV137" s="6">
        <f>+'Serie Gasto $Corrientes'!GK137*'Serie Gasto Constantes'!$AS$207</f>
        <v>9853109511</v>
      </c>
      <c r="FW137" s="126">
        <f t="shared" si="253"/>
        <v>5.1425781889581641E-2</v>
      </c>
      <c r="FX137" s="6">
        <f>+'Serie Gasto $Corrientes'!GM137*'Serie Gasto Constantes'!$AS$207</f>
        <v>0</v>
      </c>
      <c r="FY137" s="7">
        <f t="shared" si="254"/>
        <v>0</v>
      </c>
      <c r="FZ137" s="6">
        <f>+'Serie Gasto $Corrientes'!GO137*'Serie Gasto Constantes'!$AS$207</f>
        <v>191598633000</v>
      </c>
      <c r="GA137" s="6">
        <f>+'Serie Gasto $Corrientes'!GP137*'Serie Gasto Constantes'!$AS$207</f>
        <v>191598633000</v>
      </c>
      <c r="GB137" s="6">
        <f>+'Serie Gasto $Corrientes'!GQ137*'Serie Gasto Constantes'!$AS$207</f>
        <v>11166402532</v>
      </c>
      <c r="GC137" s="126">
        <f t="shared" si="255"/>
        <v>5.8280178502108627E-2</v>
      </c>
      <c r="GD137" s="6">
        <f>+'Serie Gasto $Corrientes'!GS137*'Serie Gasto Constantes'!$AS$207</f>
        <v>54660620</v>
      </c>
      <c r="GE137" s="7">
        <f t="shared" si="256"/>
        <v>2.8528710849414044E-4</v>
      </c>
      <c r="GF137" s="6">
        <f>+'Serie Gasto $Corrientes'!GU137*'Serie Gasto Constantes'!$AS$207</f>
        <v>191598633000</v>
      </c>
      <c r="GG137" s="6">
        <f>+'Serie Gasto $Corrientes'!GV137*'Serie Gasto Constantes'!$AS$207</f>
        <v>191598633000</v>
      </c>
      <c r="GH137" s="6">
        <f>+'Serie Gasto $Corrientes'!GW137*'Serie Gasto Constantes'!$AS$207</f>
        <v>24981007928</v>
      </c>
      <c r="GI137" s="126">
        <f t="shared" si="257"/>
        <v>0.1303819736960232</v>
      </c>
      <c r="GJ137" s="6">
        <f>+'Serie Gasto $Corrientes'!GY137*'Serie Gasto Constantes'!$AS$207</f>
        <v>5564258428</v>
      </c>
      <c r="GK137" s="7">
        <f t="shared" si="258"/>
        <v>2.9041221959031409E-2</v>
      </c>
      <c r="GL137" s="6">
        <f>+'Serie Gasto $Corrientes'!HA137*'Serie Gasto Constantes'!$AS$207</f>
        <v>191598633000</v>
      </c>
      <c r="GM137" s="6">
        <f>+'Serie Gasto $Corrientes'!HB137*'Serie Gasto Constantes'!$AS$207</f>
        <v>191598633000</v>
      </c>
      <c r="GN137" s="6">
        <f>+'Serie Gasto $Corrientes'!HC137*'Serie Gasto Constantes'!$AS$207</f>
        <v>47129589722</v>
      </c>
      <c r="GO137" s="126">
        <f t="shared" si="259"/>
        <v>0.24598082451872191</v>
      </c>
      <c r="GP137" s="6">
        <f>+'Serie Gasto $Corrientes'!HE137*'Serie Gasto Constantes'!$AS$207</f>
        <v>9356521248</v>
      </c>
      <c r="GQ137" s="7">
        <f t="shared" si="260"/>
        <v>4.8833966618123004E-2</v>
      </c>
      <c r="GR137" s="6">
        <f>+'Serie Gasto $Corrientes'!HG137*'Serie Gasto Constantes'!$AS$207</f>
        <v>191598633000</v>
      </c>
      <c r="GS137" s="6">
        <f>+'Serie Gasto $Corrientes'!HH137*'Serie Gasto Constantes'!$AS$207</f>
        <v>191598633000</v>
      </c>
      <c r="GT137" s="6">
        <f>+'Serie Gasto $Corrientes'!HI137*'Serie Gasto Constantes'!$AS$207</f>
        <v>70018176867</v>
      </c>
      <c r="GU137" s="126">
        <f t="shared" si="261"/>
        <v>0.36544194376898292</v>
      </c>
      <c r="GV137" s="6">
        <f>+'Serie Gasto $Corrientes'!HK137*'Serie Gasto Constantes'!$AS$207</f>
        <v>14755658431</v>
      </c>
      <c r="GW137" s="7">
        <f t="shared" si="262"/>
        <v>7.7013380523440367E-2</v>
      </c>
      <c r="GX137" s="6">
        <f>+'Serie Gasto $Corrientes'!HM137*'Serie Gasto Constantes'!$AS$207</f>
        <v>191598633000</v>
      </c>
      <c r="GY137" s="6">
        <f>+'Serie Gasto $Corrientes'!HN137*'Serie Gasto Constantes'!$AS$207</f>
        <v>191598633000</v>
      </c>
      <c r="GZ137" s="6">
        <f>+'Serie Gasto $Corrientes'!HO137*'Serie Gasto Constantes'!$AS$207</f>
        <v>85932415681</v>
      </c>
      <c r="HA137" s="126">
        <f t="shared" si="263"/>
        <v>0.44850223791001681</v>
      </c>
      <c r="HB137" s="6">
        <f>+'Serie Gasto $Corrientes'!HQ137*'Serie Gasto Constantes'!$AS$207</f>
        <v>21241616018</v>
      </c>
      <c r="HC137" s="7">
        <f t="shared" si="264"/>
        <v>0.11086517521239309</v>
      </c>
    </row>
    <row r="138" spans="1:211" x14ac:dyDescent="0.35">
      <c r="A138" s="43" t="s">
        <v>65</v>
      </c>
      <c r="B138" s="3"/>
      <c r="C138" s="1"/>
      <c r="D138" s="4"/>
      <c r="E138" s="3"/>
      <c r="F138" s="1"/>
      <c r="G138" s="4"/>
      <c r="H138" s="3"/>
      <c r="I138" s="1"/>
      <c r="J138" s="4"/>
      <c r="K138" s="3"/>
      <c r="L138" s="1"/>
      <c r="M138" s="4"/>
      <c r="N138" s="3"/>
      <c r="O138" s="1"/>
      <c r="P138" s="4"/>
      <c r="Q138" s="3">
        <f>+'Serie Gasto $Corrientes'!Q138*'Serie Gasto Constantes'!$AA$207</f>
        <v>513488935782.90289</v>
      </c>
      <c r="R138" s="1">
        <f>+'Serie Gasto $Corrientes'!R138*'Serie Gasto Constantes'!$AA$207</f>
        <v>502231077733.29736</v>
      </c>
      <c r="S138" s="4">
        <f t="shared" ref="S138:S156" si="265">+R138/Q138</f>
        <v>0.97807575340948494</v>
      </c>
      <c r="T138" s="3">
        <f>+'Serie Gasto $Corrientes'!T138*'Serie Gasto Constantes'!$AB$207</f>
        <v>426785997715.46008</v>
      </c>
      <c r="U138" s="1">
        <f>+'Serie Gasto $Corrientes'!U138*'Serie Gasto Constantes'!$AB$207</f>
        <v>407814746189.61169</v>
      </c>
      <c r="V138" s="4">
        <f t="shared" ref="V138:V157" si="266">+U138/T138</f>
        <v>0.95554856150998513</v>
      </c>
      <c r="W138" s="3">
        <f>+'Serie Gasto $Corrientes'!W138*'Serie Gasto Constantes'!$AC$207</f>
        <v>401032190130.7088</v>
      </c>
      <c r="X138" s="1">
        <f>+'Serie Gasto $Corrientes'!X138*'Serie Gasto Constantes'!$AC$207</f>
        <v>368288142584.74542</v>
      </c>
      <c r="Y138" s="4">
        <f t="shared" ref="Y138:Y157" si="267">+X138/W138</f>
        <v>0.91835057546056076</v>
      </c>
      <c r="Z138" s="3">
        <f>+'Serie Gasto $Corrientes'!Z138*'Serie Gasto Constantes'!$AD$207</f>
        <v>355886718741.96027</v>
      </c>
      <c r="AA138" s="1">
        <f>+'Serie Gasto $Corrientes'!AA138*'Serie Gasto Constantes'!$AD$207</f>
        <v>348483209650.65692</v>
      </c>
      <c r="AB138" s="4">
        <f t="shared" ref="AB138:AB151" si="268">+AA138/Z138</f>
        <v>0.97919700651523511</v>
      </c>
      <c r="AC138" s="3">
        <f>+'Serie Gasto $Corrientes'!AC138*'Serie Gasto Constantes'!$AE$207</f>
        <v>343751467027.39398</v>
      </c>
      <c r="AD138" s="1">
        <f>+'Serie Gasto $Corrientes'!AD138*'Serie Gasto Constantes'!$AE$207</f>
        <v>334697150325.01599</v>
      </c>
      <c r="AE138" s="4">
        <f t="shared" ref="AE138:AE151" si="269">+AD138/AC138</f>
        <v>0.97366028200351962</v>
      </c>
      <c r="AF138" s="3">
        <f>+'Serie Gasto $Corrientes'!AF138*'Serie Gasto Constantes'!$AF$207</f>
        <v>348431864531.69281</v>
      </c>
      <c r="AG138" s="1">
        <f>+'Serie Gasto $Corrientes'!AG138*'Serie Gasto Constantes'!$AF$207</f>
        <v>371543822088.05603</v>
      </c>
      <c r="AH138" s="1">
        <f>+'Serie Gasto $Corrientes'!AH138*'Serie Gasto Constantes'!$AF$207</f>
        <v>313012693666.3335</v>
      </c>
      <c r="AI138" s="125">
        <f t="shared" si="219"/>
        <v>0.84246507426020223</v>
      </c>
      <c r="AJ138" s="1">
        <f>+'Serie Gasto $Corrientes'!AJ138*'Serie Gasto Constantes'!$AF$207</f>
        <v>298425684162.2572</v>
      </c>
      <c r="AK138" s="4">
        <f t="shared" si="220"/>
        <v>0.80320453852555296</v>
      </c>
      <c r="AL138" s="3">
        <f>+'Serie Gasto $Corrientes'!AL138*'Serie Gasto Constantes'!$AG$207</f>
        <v>468049649122.25879</v>
      </c>
      <c r="AM138" s="1">
        <f>+'Serie Gasto $Corrientes'!AM138*'Serie Gasto Constantes'!$AG$207</f>
        <v>459401009975.79828</v>
      </c>
      <c r="AN138" s="1">
        <f>+'Serie Gasto $Corrientes'!AN138*'Serie Gasto Constantes'!$AG$207</f>
        <v>364049560097.29993</v>
      </c>
      <c r="AO138" s="125">
        <f t="shared" si="195"/>
        <v>0.79244396984777732</v>
      </c>
      <c r="AP138" s="1">
        <f>+'Serie Gasto $Corrientes'!AP138*'Serie Gasto Constantes'!$AG$207</f>
        <v>339448452226.02484</v>
      </c>
      <c r="AQ138" s="4">
        <f t="shared" si="221"/>
        <v>0.73889356978972975</v>
      </c>
      <c r="AR138" s="3">
        <f>+'Serie Gasto $Corrientes'!AR138*'Serie Gasto Constantes'!$AH$207</f>
        <v>713030624931.01953</v>
      </c>
      <c r="AS138" s="1">
        <f>+'Serie Gasto $Corrientes'!AS138*'Serie Gasto Constantes'!$AH$207</f>
        <v>713030624931.01953</v>
      </c>
      <c r="AT138" s="1">
        <f>+'Serie Gasto $Corrientes'!AT138*'Serie Gasto Constantes'!$AH$207</f>
        <v>617272884213.99744</v>
      </c>
      <c r="AU138" s="125">
        <f t="shared" si="196"/>
        <v>0.86570318669512136</v>
      </c>
      <c r="AV138" s="1">
        <f>+'Serie Gasto $Corrientes'!AV138*'Serie Gasto Constantes'!$AH$207</f>
        <v>524521940643.54169</v>
      </c>
      <c r="AW138" s="4">
        <f t="shared" si="222"/>
        <v>0.7356232990613627</v>
      </c>
      <c r="AX138" s="3">
        <f>+'Serie Gasto $Corrientes'!AX138*'Serie Gasto Constantes'!$AI$207</f>
        <v>683978874513.91675</v>
      </c>
      <c r="AY138" s="1">
        <f>+'Serie Gasto $Corrientes'!AY138*'Serie Gasto Constantes'!$AI$207</f>
        <v>683978874513.91675</v>
      </c>
      <c r="AZ138" s="1">
        <f>+'Serie Gasto $Corrientes'!AZ138*'Serie Gasto Constantes'!$AI$207</f>
        <v>619169677860.95776</v>
      </c>
      <c r="BA138" s="125">
        <f t="shared" si="197"/>
        <v>0.9052467860224237</v>
      </c>
      <c r="BB138" s="1">
        <f>+'Serie Gasto $Corrientes'!BB138*'Serie Gasto Constantes'!$AI$207</f>
        <v>492566330462.59302</v>
      </c>
      <c r="BC138" s="4">
        <f t="shared" si="223"/>
        <v>0.72014845606546707</v>
      </c>
      <c r="BD138" s="3">
        <f>+'Serie Gasto $Corrientes'!BD138*'Serie Gasto Constantes'!$AJ$207</f>
        <v>452831795740.75568</v>
      </c>
      <c r="BE138" s="1">
        <f>+'Serie Gasto $Corrientes'!BE138*'Serie Gasto Constantes'!$AJ$207</f>
        <v>452831795740.75568</v>
      </c>
      <c r="BF138" s="1">
        <f>+'Serie Gasto $Corrientes'!BF138*'Serie Gasto Constantes'!$AJ$207</f>
        <v>440948190370.20667</v>
      </c>
      <c r="BG138" s="125">
        <f t="shared" si="198"/>
        <v>0.97375713127407615</v>
      </c>
      <c r="BH138" s="1">
        <f>+'Serie Gasto $Corrientes'!BH138*'Serie Gasto Constantes'!$AJ$207</f>
        <v>368381225682.24463</v>
      </c>
      <c r="BI138" s="4">
        <f t="shared" si="224"/>
        <v>0.81350565297570521</v>
      </c>
      <c r="BJ138" s="3">
        <f>+'Serie Gasto $Corrientes'!BJ138*'Serie Gasto Constantes'!$AK$207</f>
        <v>467336247968.29553</v>
      </c>
      <c r="BK138" s="1">
        <f>+'Serie Gasto $Corrientes'!BK138*'Serie Gasto Constantes'!$AK$207</f>
        <v>467336247968.29553</v>
      </c>
      <c r="BL138" s="1">
        <f>+'Serie Gasto $Corrientes'!BL138*'Serie Gasto Constantes'!$AK$207</f>
        <v>421225328536.64746</v>
      </c>
      <c r="BM138" s="125">
        <f t="shared" si="199"/>
        <v>0.90133245680789509</v>
      </c>
      <c r="BN138" s="1">
        <f>+'Serie Gasto $Corrientes'!BN138*'Serie Gasto Constantes'!$AK$207</f>
        <v>374991096422.07159</v>
      </c>
      <c r="BO138" s="4">
        <f t="shared" si="225"/>
        <v>0.80240105074732249</v>
      </c>
      <c r="BP138" s="3">
        <f>+'Serie Gasto $Corrientes'!BP138*'Serie Gasto Constantes'!$AL$207</f>
        <v>566117951318.92407</v>
      </c>
      <c r="BQ138" s="1">
        <f>+'Serie Gasto $Corrientes'!BQ138*'Serie Gasto Constantes'!$AL$207</f>
        <v>640316439273.16418</v>
      </c>
      <c r="BR138" s="1">
        <f>+'Serie Gasto $Corrientes'!BR138*'Serie Gasto Constantes'!$AL$207</f>
        <v>576319219993.20129</v>
      </c>
      <c r="BS138" s="125">
        <f t="shared" si="200"/>
        <v>0.90005376192963682</v>
      </c>
      <c r="BT138" s="1">
        <f>+'Serie Gasto $Corrientes'!BT138*'Serie Gasto Constantes'!$AL$207</f>
        <v>433894773124.90973</v>
      </c>
      <c r="BU138" s="4">
        <f t="shared" si="226"/>
        <v>0.67762554029915623</v>
      </c>
      <c r="BV138" s="3">
        <f>+'Serie Gasto $Corrientes'!BV138*'Serie Gasto Constantes'!$AM$207</f>
        <v>587433852140.67786</v>
      </c>
      <c r="BW138" s="1">
        <f>+'Serie Gasto $Corrientes'!BW138*'Serie Gasto Constantes'!$AM$207</f>
        <v>581341696713.16345</v>
      </c>
      <c r="BX138" s="1">
        <f>+'Serie Gasto $Corrientes'!BX138*'Serie Gasto Constantes'!$AM$207</f>
        <v>550804120176.38306</v>
      </c>
      <c r="BY138" s="125">
        <f t="shared" si="201"/>
        <v>0.94747052084955163</v>
      </c>
      <c r="BZ138" s="1">
        <f>+'Serie Gasto $Corrientes'!BZ138*'Serie Gasto Constantes'!$AM$207</f>
        <v>462880653048.07385</v>
      </c>
      <c r="CA138" s="4">
        <f t="shared" si="227"/>
        <v>0.79622820049747989</v>
      </c>
      <c r="CB138" s="3">
        <f>+'Serie Gasto $Corrientes'!CB138*'Serie Gasto Constantes'!$AN$207</f>
        <v>641439193533.98315</v>
      </c>
      <c r="CC138" s="1">
        <f>+'Serie Gasto $Corrientes'!CC138*'Serie Gasto Constantes'!$AN$207</f>
        <v>638746986399.23914</v>
      </c>
      <c r="CD138" s="1">
        <f>+'Serie Gasto $Corrientes'!CD138*'Serie Gasto Constantes'!$AN$207</f>
        <v>432974161689.07141</v>
      </c>
      <c r="CE138" s="125">
        <f t="shared" si="202"/>
        <v>0.67784924376683864</v>
      </c>
      <c r="CF138" s="1">
        <f>+'Serie Gasto $Corrientes'!CF138*'Serie Gasto Constantes'!$AN$207</f>
        <v>368329692233.26056</v>
      </c>
      <c r="CG138" s="4">
        <f t="shared" si="228"/>
        <v>0.57664411742999855</v>
      </c>
      <c r="CH138" s="1">
        <f>+'Serie Gasto $Corrientes'!CH138*'Serie Gasto Constantes'!$AO$207</f>
        <v>514418088926.45038</v>
      </c>
      <c r="CI138" s="1">
        <f>+'Serie Gasto $Corrientes'!CI138*'Serie Gasto Constantes'!$AO$207</f>
        <v>514418088926.45038</v>
      </c>
      <c r="CJ138" s="1">
        <f>+'Serie Gasto $Corrientes'!CJ138*'Serie Gasto Constantes'!$AO$207</f>
        <v>443344207032.60938</v>
      </c>
      <c r="CK138" s="125">
        <f t="shared" si="215"/>
        <v>0.86183634785828289</v>
      </c>
      <c r="CL138" s="1">
        <f>+'Serie Gasto $Corrientes'!CL138*'Serie Gasto Constantes'!$AO$207</f>
        <v>366734005214.13617</v>
      </c>
      <c r="CM138" s="4">
        <f t="shared" si="229"/>
        <v>0.71291039935916889</v>
      </c>
      <c r="CN138" s="1">
        <f>+'Serie Gasto $Corrientes'!CN138*'Serie Gasto Constantes'!$AP$207</f>
        <v>474837959653.87207</v>
      </c>
      <c r="CO138" s="1">
        <f>+'Serie Gasto $Corrientes'!CO138*'Serie Gasto Constantes'!$AP$207</f>
        <v>477361168489.86353</v>
      </c>
      <c r="CP138" s="1">
        <f>+'Serie Gasto $Corrientes'!CP138*'Serie Gasto Constantes'!$AP$207</f>
        <v>459692766171.66467</v>
      </c>
      <c r="CQ138" s="125">
        <f t="shared" si="216"/>
        <v>0.96298734902528205</v>
      </c>
      <c r="CR138" s="1">
        <f>+'Serie Gasto $Corrientes'!CR138*'Serie Gasto Constantes'!$AP$207</f>
        <v>366383370807.12994</v>
      </c>
      <c r="CS138" s="4">
        <f t="shared" si="230"/>
        <v>0.76751817070958483</v>
      </c>
      <c r="CT138" s="1">
        <f>+'Serie Gasto $Corrientes'!DC138*'Serie Gasto Constantes'!$AQ$207</f>
        <v>424495184903.24365</v>
      </c>
      <c r="CU138" s="1">
        <f>+'Serie Gasto $Corrientes'!DD138*'Serie Gasto Constantes'!$AQ$207</f>
        <v>478176007562.30139</v>
      </c>
      <c r="CV138" s="1">
        <f>+'Serie Gasto $Corrientes'!DE138*'Serie Gasto Constantes'!$AQ$207</f>
        <v>445403832482.3963</v>
      </c>
      <c r="CW138" s="125">
        <f t="shared" si="231"/>
        <v>0.93146420029107124</v>
      </c>
      <c r="CX138" s="1">
        <f>+'Serie Gasto $Corrientes'!DG138*'Serie Gasto Constantes'!$AQ$207</f>
        <v>325014806189.96753</v>
      </c>
      <c r="CY138" s="4">
        <f t="shared" si="232"/>
        <v>0.67969701752052347</v>
      </c>
      <c r="CZ138" s="1">
        <f>+'Serie Gasto $Corrientes'!DL138*'Serie Gasto Constantes'!$AR$207</f>
        <v>584717827839.59998</v>
      </c>
      <c r="DA138" s="1">
        <f>+'Serie Gasto $Corrientes'!DM138*'Serie Gasto Constantes'!$AR$207</f>
        <v>584717827839.59998</v>
      </c>
      <c r="DB138" s="1">
        <f>+'Serie Gasto $Corrientes'!DN138*'Serie Gasto Constantes'!$AR$207</f>
        <v>5750449419.7331991</v>
      </c>
      <c r="DC138" s="125">
        <f t="shared" si="233"/>
        <v>9.8345717300596224E-3</v>
      </c>
      <c r="DD138" s="1">
        <f>+'Serie Gasto $Corrientes'!DP138*'Serie Gasto Constantes'!$AR$207</f>
        <v>1070884887.9923999</v>
      </c>
      <c r="DE138" s="4">
        <f t="shared" si="234"/>
        <v>1.8314558527299863E-3</v>
      </c>
      <c r="DF138" s="1">
        <f>+'Serie Gasto $Corrientes'!DR138*'Serie Gasto Constantes'!$AR$207</f>
        <v>584717827839.59998</v>
      </c>
      <c r="DG138" s="1">
        <f>+'Serie Gasto $Corrientes'!DS138*'Serie Gasto Constantes'!$AR$207</f>
        <v>584717827839.59998</v>
      </c>
      <c r="DH138" s="1">
        <f>+'Serie Gasto $Corrientes'!DT138*'Serie Gasto Constantes'!$AR$207</f>
        <v>14023231549.220398</v>
      </c>
      <c r="DI138" s="125">
        <f t="shared" si="235"/>
        <v>2.3982904029167477E-2</v>
      </c>
      <c r="DJ138" s="1">
        <f>+'Serie Gasto $Corrientes'!DV138*'Serie Gasto Constantes'!$AR$207</f>
        <v>2578102832.0891995</v>
      </c>
      <c r="DK138" s="4">
        <f t="shared" si="236"/>
        <v>4.4091401174045025E-3</v>
      </c>
      <c r="DL138" s="1">
        <f>+'Serie Gasto $Corrientes'!DX138*'Serie Gasto Constantes'!$AR$207</f>
        <v>584717827839.59998</v>
      </c>
      <c r="DM138" s="1">
        <f>+'Serie Gasto $Corrientes'!DY138*'Serie Gasto Constantes'!$AR$207</f>
        <v>584717827839.59998</v>
      </c>
      <c r="DN138" s="1">
        <f>+'Serie Gasto $Corrientes'!DZ138*'Serie Gasto Constantes'!$AR$207</f>
        <v>352698658743.8028</v>
      </c>
      <c r="DO138" s="125">
        <f t="shared" si="237"/>
        <v>0.60319463842404897</v>
      </c>
      <c r="DP138" s="1">
        <f>+'Serie Gasto $Corrientes'!EB138*'Serie Gasto Constantes'!$AR$207</f>
        <v>29087710100.825996</v>
      </c>
      <c r="DQ138" s="4">
        <f t="shared" si="238"/>
        <v>4.974657640985311E-2</v>
      </c>
      <c r="DR138" s="1">
        <f>+'Serie Gasto $Corrientes'!ED138*'Serie Gasto Constantes'!$AR$207</f>
        <v>584717827839.59998</v>
      </c>
      <c r="DS138" s="1">
        <f>+'Serie Gasto $Corrientes'!EE138*'Serie Gasto Constantes'!$AR$207</f>
        <v>584717827839.59998</v>
      </c>
      <c r="DT138" s="1">
        <f>+'Serie Gasto $Corrientes'!EF138*'Serie Gasto Constantes'!$AR$207</f>
        <v>384755277194.21515</v>
      </c>
      <c r="DU138" s="125">
        <f t="shared" si="239"/>
        <v>0.65801872095434277</v>
      </c>
      <c r="DV138" s="1">
        <f>+'Serie Gasto $Corrientes'!EH138*'Serie Gasto Constantes'!$AR$207</f>
        <v>57090227159.050797</v>
      </c>
      <c r="DW138" s="4">
        <f t="shared" si="240"/>
        <v>9.7637226779943173E-2</v>
      </c>
      <c r="DX138" s="1">
        <f>+'Serie Gasto $Corrientes'!EJ138*'Serie Gasto Constantes'!$AR$207</f>
        <v>584717827839.59998</v>
      </c>
      <c r="DY138" s="1">
        <f>+'Serie Gasto $Corrientes'!EK138*'Serie Gasto Constantes'!$AR$207</f>
        <v>574265827839.59998</v>
      </c>
      <c r="DZ138" s="1">
        <f>+'Serie Gasto $Corrientes'!EL138*'Serie Gasto Constantes'!$AR$207</f>
        <v>403019585249.75159</v>
      </c>
      <c r="EA138" s="125">
        <f t="shared" si="241"/>
        <v>0.70179969921929652</v>
      </c>
      <c r="EB138" s="1">
        <f>+'Serie Gasto $Corrientes'!EN138*'Serie Gasto Constantes'!$AR$207</f>
        <v>86206701936.279587</v>
      </c>
      <c r="EC138" s="4">
        <f t="shared" si="242"/>
        <v>0.15011637077656353</v>
      </c>
      <c r="ED138" s="1">
        <f>+'Serie Gasto $Corrientes'!EP138*'Serie Gasto Constantes'!$AR$207</f>
        <v>584717827839.59998</v>
      </c>
      <c r="EE138" s="1">
        <f>+'Serie Gasto $Corrientes'!EQ138*'Serie Gasto Constantes'!$AR$207</f>
        <v>574265827839.59998</v>
      </c>
      <c r="EF138" s="1">
        <f>+'Serie Gasto $Corrientes'!ER138*'Serie Gasto Constantes'!$AR$207</f>
        <v>406050858579.35034</v>
      </c>
      <c r="EG138" s="125">
        <f t="shared" si="243"/>
        <v>0.70707821864818621</v>
      </c>
      <c r="EH138" s="1">
        <f>+'Serie Gasto $Corrientes'!ET138*'Serie Gasto Constantes'!$AR$207</f>
        <v>96417892395.583191</v>
      </c>
      <c r="EI138" s="4">
        <f t="shared" si="244"/>
        <v>0.16789766641401824</v>
      </c>
      <c r="EJ138" s="1">
        <f>+'Serie Gasto $Corrientes'!EV138*'Serie Gasto Constantes'!$AR$207</f>
        <v>584717827839.59998</v>
      </c>
      <c r="EK138" s="1">
        <f>+'Serie Gasto $Corrientes'!EW138*'Serie Gasto Constantes'!$AR$207</f>
        <v>574265827839.59998</v>
      </c>
      <c r="EL138" s="1">
        <f>+'Serie Gasto $Corrientes'!EX138*'Serie Gasto Constantes'!$AR$207</f>
        <v>416291107896.00354</v>
      </c>
      <c r="EM138" s="125">
        <f t="shared" si="245"/>
        <v>0.72491011603824551</v>
      </c>
      <c r="EN138" s="1">
        <f>+'Serie Gasto $Corrientes'!EZ138*'Serie Gasto Constantes'!$AR$207</f>
        <v>154102742122.02478</v>
      </c>
      <c r="EO138" s="4">
        <f t="shared" si="246"/>
        <v>0.26834740054403466</v>
      </c>
      <c r="EP138" s="1">
        <f>+'Serie Gasto $Corrientes'!FB138*'Serie Gasto Constantes'!$AR$207</f>
        <v>584717827839.59998</v>
      </c>
      <c r="EQ138" s="1">
        <f>+'Serie Gasto $Corrientes'!FC138*'Serie Gasto Constantes'!$AR$207</f>
        <v>574265827839.59998</v>
      </c>
      <c r="ER138" s="1">
        <f>+'Serie Gasto $Corrientes'!FD138*'Serie Gasto Constantes'!$AR$207</f>
        <v>421548540486.16919</v>
      </c>
      <c r="ES138" s="125">
        <f t="shared" si="247"/>
        <v>0.73406516642657216</v>
      </c>
      <c r="ET138" s="1">
        <f>+'Serie Gasto $Corrientes'!FF138*'Serie Gasto Constantes'!$AR$207</f>
        <v>164386620448.82999</v>
      </c>
      <c r="EU138" s="4">
        <f t="shared" si="248"/>
        <v>0.28625527147811647</v>
      </c>
      <c r="EV138" s="1">
        <f>+'Serie Gasto $Corrientes'!FH138*'Serie Gasto Constantes'!$AR$207</f>
        <v>584717827839.59998</v>
      </c>
      <c r="EW138" s="1">
        <f>+'Serie Gasto $Corrientes'!FI138*'Serie Gasto Constantes'!$AR$207</f>
        <v>570797582640.1991</v>
      </c>
      <c r="EX138" s="1">
        <f>+'Serie Gasto $Corrientes'!FJ138*'Serie Gasto Constantes'!$AR$207</f>
        <v>439151643756.53998</v>
      </c>
      <c r="EY138" s="125">
        <f t="shared" si="249"/>
        <v>0.76936493270567718</v>
      </c>
      <c r="EZ138" s="1">
        <f>+'Serie Gasto $Corrientes'!FL138*'Serie Gasto Constantes'!$AR$207</f>
        <v>171895325102.56079</v>
      </c>
      <c r="FA138" s="4">
        <f t="shared" si="250"/>
        <v>0.30114935719851255</v>
      </c>
      <c r="FB138" s="1">
        <f>+'Serie Gasto $Corrientes'!FQ138*'Serie Gasto Constantes'!$AR$207</f>
        <v>584717827839.59998</v>
      </c>
      <c r="FC138" s="1">
        <f>+'Serie Gasto $Corrientes'!FR138*'Serie Gasto Constantes'!$AR$207</f>
        <v>570797582640.1991</v>
      </c>
      <c r="FD138" s="1">
        <f>+'Serie Gasto $Corrientes'!FS138*'Serie Gasto Constantes'!$AR$207</f>
        <v>442163360614.41956</v>
      </c>
      <c r="FE138" s="125">
        <f t="shared" si="193"/>
        <v>0.77464126349171347</v>
      </c>
      <c r="FF138" s="1">
        <f>+'Serie Gasto $Corrientes'!FU138*'Serie Gasto Constantes'!$AR$207</f>
        <v>256115949446.91599</v>
      </c>
      <c r="FG138" s="4">
        <f t="shared" si="194"/>
        <v>0.44869837791229411</v>
      </c>
      <c r="FH138" s="1">
        <f>+'Serie Gasto $Corrientes'!FW138*'Serie Gasto Constantes'!$AR$207</f>
        <v>584717827839.59998</v>
      </c>
      <c r="FI138" s="1">
        <f>+'Serie Gasto $Corrientes'!FX138*'Serie Gasto Constantes'!$AR$207</f>
        <v>570797582640.1991</v>
      </c>
      <c r="FJ138" s="1">
        <f>+'Serie Gasto $Corrientes'!FY138*'Serie Gasto Constantes'!$AR$207</f>
        <v>453964683475.39917</v>
      </c>
      <c r="FK138" s="125">
        <f t="shared" si="166"/>
        <v>0.7953164086217841</v>
      </c>
      <c r="FL138" s="1">
        <f>+'Serie Gasto $Corrientes'!GA138*'Serie Gasto Constantes'!$AR$207</f>
        <v>291916478326.5744</v>
      </c>
      <c r="FM138" s="4">
        <f t="shared" si="167"/>
        <v>0.51141856098326066</v>
      </c>
      <c r="FN138" s="1">
        <f>+'Serie Gasto $Corrientes'!GC138*'Serie Gasto Constantes'!$AR$207</f>
        <v>584717827839.59998</v>
      </c>
      <c r="FO138" s="1">
        <f>+'Serie Gasto $Corrientes'!GD138*'Serie Gasto Constantes'!$AR$207</f>
        <v>549893582640.1991</v>
      </c>
      <c r="FP138" s="1">
        <f>+'Serie Gasto $Corrientes'!GE138*'Serie Gasto Constantes'!$AR$207</f>
        <v>491301781236.59875</v>
      </c>
      <c r="FQ138" s="125">
        <f t="shared" si="251"/>
        <v>0.8934488358233168</v>
      </c>
      <c r="FR138" s="1">
        <f>+'Serie Gasto $Corrientes'!GG138*'Serie Gasto Constantes'!$AR$207</f>
        <v>413025755118.67798</v>
      </c>
      <c r="FS138" s="4">
        <f t="shared" si="252"/>
        <v>0.75110124605495698</v>
      </c>
      <c r="FT138" s="1">
        <f>+'Serie Gasto $Corrientes'!GI138*'Serie Gasto Constantes'!$AS$207</f>
        <v>546909136000</v>
      </c>
      <c r="FU138" s="1">
        <f>+'Serie Gasto $Corrientes'!GJ138*'Serie Gasto Constantes'!$AS$207</f>
        <v>546909136000</v>
      </c>
      <c r="FV138" s="1">
        <f>+'Serie Gasto $Corrientes'!GK138*'Serie Gasto Constantes'!$AS$207</f>
        <v>13934579530</v>
      </c>
      <c r="FW138" s="125">
        <f t="shared" si="253"/>
        <v>2.5478783609129543E-2</v>
      </c>
      <c r="FX138" s="1">
        <f>+'Serie Gasto $Corrientes'!GM138*'Serie Gasto Constantes'!$AS$207</f>
        <v>997122342</v>
      </c>
      <c r="FY138" s="4">
        <f t="shared" si="254"/>
        <v>1.8231956212923822E-3</v>
      </c>
      <c r="FZ138" s="1">
        <f>+'Serie Gasto $Corrientes'!GO138*'Serie Gasto Constantes'!$AS$207</f>
        <v>546909136000</v>
      </c>
      <c r="GA138" s="1">
        <f>+'Serie Gasto $Corrientes'!GP138*'Serie Gasto Constantes'!$AS$207</f>
        <v>546909136000</v>
      </c>
      <c r="GB138" s="1">
        <f>+'Serie Gasto $Corrientes'!GQ138*'Serie Gasto Constantes'!$AS$207</f>
        <v>39667514020</v>
      </c>
      <c r="GC138" s="125">
        <f t="shared" si="255"/>
        <v>7.2530355426353679E-2</v>
      </c>
      <c r="GD138" s="1">
        <f>+'Serie Gasto $Corrientes'!GS138*'Serie Gasto Constantes'!$AS$207</f>
        <v>2512730777</v>
      </c>
      <c r="GE138" s="4">
        <f t="shared" si="256"/>
        <v>4.5944209222352431E-3</v>
      </c>
      <c r="GF138" s="1">
        <f>+'Serie Gasto $Corrientes'!GU138*'Serie Gasto Constantes'!$AS$207</f>
        <v>546909136000</v>
      </c>
      <c r="GG138" s="1">
        <f>+'Serie Gasto $Corrientes'!GV138*'Serie Gasto Constantes'!$AS$207</f>
        <v>546909136000</v>
      </c>
      <c r="GH138" s="1">
        <f>+'Serie Gasto $Corrientes'!GW138*'Serie Gasto Constantes'!$AS$207</f>
        <v>58825323051</v>
      </c>
      <c r="GI138" s="125">
        <f t="shared" si="257"/>
        <v>0.10755959112557227</v>
      </c>
      <c r="GJ138" s="1">
        <f>+'Serie Gasto $Corrientes'!GY138*'Serie Gasto Constantes'!$AS$207</f>
        <v>4986882035</v>
      </c>
      <c r="GK138" s="4">
        <f t="shared" si="258"/>
        <v>9.1183008414765267E-3</v>
      </c>
      <c r="GL138" s="1">
        <f>+'Serie Gasto $Corrientes'!HA138*'Serie Gasto Constantes'!$AS$207</f>
        <v>546909136000</v>
      </c>
      <c r="GM138" s="1">
        <f>+'Serie Gasto $Corrientes'!HB138*'Serie Gasto Constantes'!$AS$207</f>
        <v>546909136000</v>
      </c>
      <c r="GN138" s="1">
        <f>+'Serie Gasto $Corrientes'!HC138*'Serie Gasto Constantes'!$AS$207</f>
        <v>368173780100</v>
      </c>
      <c r="GO138" s="125">
        <f t="shared" si="259"/>
        <v>0.67319003444111414</v>
      </c>
      <c r="GP138" s="1">
        <f>+'Serie Gasto $Corrientes'!HE138*'Serie Gasto Constantes'!$AS$207</f>
        <v>9346037544</v>
      </c>
      <c r="GQ138" s="4">
        <f t="shared" si="260"/>
        <v>1.7088830536559185E-2</v>
      </c>
      <c r="GR138" s="1">
        <f>+'Serie Gasto $Corrientes'!HG138*'Serie Gasto Constantes'!$AS$207</f>
        <v>546909136000</v>
      </c>
      <c r="GS138" s="1">
        <f>+'Serie Gasto $Corrientes'!HH138*'Serie Gasto Constantes'!$AS$207</f>
        <v>546909136000</v>
      </c>
      <c r="GT138" s="1">
        <f>+'Serie Gasto $Corrientes'!HI138*'Serie Gasto Constantes'!$AS$207</f>
        <v>395444844283</v>
      </c>
      <c r="GU138" s="125">
        <f t="shared" si="261"/>
        <v>0.72305401071778763</v>
      </c>
      <c r="GV138" s="1">
        <f>+'Serie Gasto $Corrientes'!HK138*'Serie Gasto Constantes'!$AS$207</f>
        <v>90265792927</v>
      </c>
      <c r="GW138" s="4">
        <f t="shared" si="262"/>
        <v>0.16504714766183756</v>
      </c>
      <c r="GX138" s="1">
        <f>+'Serie Gasto $Corrientes'!HM138*'Serie Gasto Constantes'!$AS$207</f>
        <v>546909136000</v>
      </c>
      <c r="GY138" s="1">
        <f>+'Serie Gasto $Corrientes'!HN138*'Serie Gasto Constantes'!$AS$207</f>
        <v>546909136000</v>
      </c>
      <c r="GZ138" s="1">
        <f>+'Serie Gasto $Corrientes'!HO138*'Serie Gasto Constantes'!$AS$207</f>
        <v>415799377498</v>
      </c>
      <c r="HA138" s="125">
        <f t="shared" si="263"/>
        <v>0.76027140548261019</v>
      </c>
      <c r="HB138" s="1">
        <f>+'Serie Gasto $Corrientes'!HQ138*'Serie Gasto Constantes'!$AS$207</f>
        <v>123260454652</v>
      </c>
      <c r="HC138" s="4">
        <f t="shared" si="264"/>
        <v>0.22537647762388083</v>
      </c>
    </row>
    <row r="139" spans="1:211" x14ac:dyDescent="0.35">
      <c r="A139" s="28" t="s">
        <v>76</v>
      </c>
      <c r="B139" s="5"/>
      <c r="C139" s="6"/>
      <c r="D139" s="7"/>
      <c r="E139" s="5"/>
      <c r="F139" s="6"/>
      <c r="G139" s="7"/>
      <c r="H139" s="5"/>
      <c r="I139" s="6"/>
      <c r="J139" s="7"/>
      <c r="K139" s="5"/>
      <c r="L139" s="6"/>
      <c r="M139" s="7"/>
      <c r="N139" s="5"/>
      <c r="O139" s="6"/>
      <c r="P139" s="7"/>
      <c r="Q139" s="5">
        <f>+'Serie Gasto $Corrientes'!Q139*'Serie Gasto Constantes'!$AA$207</f>
        <v>407007284131.72479</v>
      </c>
      <c r="R139" s="6">
        <f>+'Serie Gasto $Corrientes'!R139*'Serie Gasto Constantes'!$AA$207</f>
        <v>406335769357.40851</v>
      </c>
      <c r="S139" s="7">
        <f t="shared" si="265"/>
        <v>0.99835011607777768</v>
      </c>
      <c r="T139" s="5">
        <f>+'Serie Gasto $Corrientes'!T139*'Serie Gasto Constantes'!$AB$207</f>
        <v>356605362627.90875</v>
      </c>
      <c r="U139" s="6">
        <f>+'Serie Gasto $Corrientes'!U139*'Serie Gasto Constantes'!$AB$207</f>
        <v>354539437823.37994</v>
      </c>
      <c r="V139" s="7">
        <f t="shared" si="266"/>
        <v>0.99420669170731335</v>
      </c>
      <c r="W139" s="5">
        <f>+'Serie Gasto $Corrientes'!W139*'Serie Gasto Constantes'!$AC$207</f>
        <v>300726045723.9873</v>
      </c>
      <c r="X139" s="6">
        <f>+'Serie Gasto $Corrientes'!X139*'Serie Gasto Constantes'!$AC$207</f>
        <v>293494431179.14954</v>
      </c>
      <c r="Y139" s="7">
        <f t="shared" si="267"/>
        <v>0.97595281603418182</v>
      </c>
      <c r="Z139" s="5">
        <f>+'Serie Gasto $Corrientes'!Z139*'Serie Gasto Constantes'!$AD$207</f>
        <v>269176477117.3103</v>
      </c>
      <c r="AA139" s="6">
        <f>+'Serie Gasto $Corrientes'!AA139*'Serie Gasto Constantes'!$AD$207</f>
        <v>267197970892.14371</v>
      </c>
      <c r="AB139" s="7">
        <f t="shared" si="268"/>
        <v>0.9926497803732518</v>
      </c>
      <c r="AC139" s="5">
        <f>+'Serie Gasto $Corrientes'!AC139*'Serie Gasto Constantes'!$AE$207</f>
        <v>281291757725.99658</v>
      </c>
      <c r="AD139" s="6">
        <f>+'Serie Gasto $Corrientes'!AD139*'Serie Gasto Constantes'!$AE$207</f>
        <v>279119905935.79547</v>
      </c>
      <c r="AE139" s="7">
        <f t="shared" si="269"/>
        <v>0.9922790066521725</v>
      </c>
      <c r="AF139" s="5">
        <f>+'Serie Gasto $Corrientes'!AF139*'Serie Gasto Constantes'!$AF$207</f>
        <v>290981539085.43713</v>
      </c>
      <c r="AG139" s="6">
        <f>+'Serie Gasto $Corrientes'!AG139*'Serie Gasto Constantes'!$AF$207</f>
        <v>297584840724.88458</v>
      </c>
      <c r="AH139" s="6">
        <f>+'Serie Gasto $Corrientes'!AH139*'Serie Gasto Constantes'!$AF$207</f>
        <v>278025567621.3017</v>
      </c>
      <c r="AI139" s="126">
        <f t="shared" si="219"/>
        <v>0.93427328806152021</v>
      </c>
      <c r="AJ139" s="6">
        <f>+'Serie Gasto $Corrientes'!AJ139*'Serie Gasto Constantes'!$AF$207</f>
        <v>277625512447.55164</v>
      </c>
      <c r="AK139" s="7">
        <f t="shared" si="220"/>
        <v>0.93292894816579308</v>
      </c>
      <c r="AL139" s="5">
        <f>+'Serie Gasto $Corrientes'!AL139*'Serie Gasto Constantes'!$AG$207</f>
        <v>319886397396.65881</v>
      </c>
      <c r="AM139" s="6">
        <f>+'Serie Gasto $Corrientes'!AM139*'Serie Gasto Constantes'!$AG$207</f>
        <v>319886397396.65881</v>
      </c>
      <c r="AN139" s="6">
        <f>+'Serie Gasto $Corrientes'!AN139*'Serie Gasto Constantes'!$AG$207</f>
        <v>290590917347.86273</v>
      </c>
      <c r="AO139" s="126">
        <f t="shared" si="195"/>
        <v>0.90841911288753641</v>
      </c>
      <c r="AP139" s="6">
        <f>+'Serie Gasto $Corrientes'!AP139*'Serie Gasto Constantes'!$AG$207</f>
        <v>285183518701.03223</v>
      </c>
      <c r="AQ139" s="7">
        <f t="shared" si="221"/>
        <v>0.89151499101540399</v>
      </c>
      <c r="AR139" s="5">
        <f>+'Serie Gasto $Corrientes'!AR139*'Serie Gasto Constantes'!$AH$207</f>
        <v>353673227431.07166</v>
      </c>
      <c r="AS139" s="6">
        <f>+'Serie Gasto $Corrientes'!AS139*'Serie Gasto Constantes'!$AH$207</f>
        <v>353673227431.07166</v>
      </c>
      <c r="AT139" s="6">
        <f>+'Serie Gasto $Corrientes'!AT139*'Serie Gasto Constantes'!$AH$207</f>
        <v>278832693700.65448</v>
      </c>
      <c r="AU139" s="126">
        <f t="shared" si="196"/>
        <v>0.78839072927847487</v>
      </c>
      <c r="AV139" s="6">
        <f>+'Serie Gasto $Corrientes'!AV139*'Serie Gasto Constantes'!$AH$207</f>
        <v>248338116745.45352</v>
      </c>
      <c r="AW139" s="7">
        <f t="shared" si="222"/>
        <v>0.70216826574426761</v>
      </c>
      <c r="AX139" s="5">
        <f>+'Serie Gasto $Corrientes'!AX139*'Serie Gasto Constantes'!$AI$207</f>
        <v>340555615018.49182</v>
      </c>
      <c r="AY139" s="6">
        <f>+'Serie Gasto $Corrientes'!AY139*'Serie Gasto Constantes'!$AI$207</f>
        <v>340555615018.49182</v>
      </c>
      <c r="AZ139" s="6">
        <f>+'Serie Gasto $Corrientes'!AZ139*'Serie Gasto Constantes'!$AI$207</f>
        <v>304727807235.77008</v>
      </c>
      <c r="BA139" s="126">
        <f t="shared" si="197"/>
        <v>0.89479601509205386</v>
      </c>
      <c r="BB139" s="6">
        <f>+'Serie Gasto $Corrientes'!BB139*'Serie Gasto Constantes'!$AI$207</f>
        <v>218927109075.31622</v>
      </c>
      <c r="BC139" s="7">
        <f t="shared" si="223"/>
        <v>0.64285273658879094</v>
      </c>
      <c r="BD139" s="5">
        <f>+'Serie Gasto $Corrientes'!BD139*'Serie Gasto Constantes'!$AJ$207</f>
        <v>346608539883.54108</v>
      </c>
      <c r="BE139" s="6">
        <f>+'Serie Gasto $Corrientes'!BE139*'Serie Gasto Constantes'!$AJ$207</f>
        <v>346608539883.54108</v>
      </c>
      <c r="BF139" s="6">
        <f>+'Serie Gasto $Corrientes'!BF139*'Serie Gasto Constantes'!$AJ$207</f>
        <v>343986493691.06281</v>
      </c>
      <c r="BG139" s="126">
        <f t="shared" si="198"/>
        <v>0.99243513678757234</v>
      </c>
      <c r="BH139" s="6">
        <f>+'Serie Gasto $Corrientes'!BH139*'Serie Gasto Constantes'!$AJ$207</f>
        <v>310244220244.42444</v>
      </c>
      <c r="BI139" s="7">
        <f t="shared" si="224"/>
        <v>0.89508533271761026</v>
      </c>
      <c r="BJ139" s="5">
        <f>+'Serie Gasto $Corrientes'!BJ139*'Serie Gasto Constantes'!$AK$207</f>
        <v>367261419022.98969</v>
      </c>
      <c r="BK139" s="6">
        <f>+'Serie Gasto $Corrientes'!BK139*'Serie Gasto Constantes'!$AK$207</f>
        <v>367261419022.98969</v>
      </c>
      <c r="BL139" s="6">
        <f>+'Serie Gasto $Corrientes'!BL139*'Serie Gasto Constantes'!$AK$207</f>
        <v>336889897818.77795</v>
      </c>
      <c r="BM139" s="126">
        <f t="shared" si="199"/>
        <v>0.91730271781607819</v>
      </c>
      <c r="BN139" s="6">
        <f>+'Serie Gasto $Corrientes'!BN139*'Serie Gasto Constantes'!$AK$207</f>
        <v>322275159273.75189</v>
      </c>
      <c r="BO139" s="7">
        <f t="shared" si="225"/>
        <v>0.87750888762311907</v>
      </c>
      <c r="BP139" s="5">
        <f>+'Serie Gasto $Corrientes'!BP139*'Serie Gasto Constantes'!$AL$207</f>
        <v>368478199952.44128</v>
      </c>
      <c r="BQ139" s="6">
        <f>+'Serie Gasto $Corrientes'!BQ139*'Serie Gasto Constantes'!$AL$207</f>
        <v>368478199952.44128</v>
      </c>
      <c r="BR139" s="6">
        <f>+'Serie Gasto $Corrientes'!BR139*'Serie Gasto Constantes'!$AL$207</f>
        <v>360126265685.47882</v>
      </c>
      <c r="BS139" s="126">
        <f t="shared" si="200"/>
        <v>0.97733397995311411</v>
      </c>
      <c r="BT139" s="6">
        <f>+'Serie Gasto $Corrientes'!BT139*'Serie Gasto Constantes'!$AL$207</f>
        <v>330945228204.42761</v>
      </c>
      <c r="BU139" s="7">
        <f t="shared" si="226"/>
        <v>0.8981405908060287</v>
      </c>
      <c r="BV139" s="5">
        <f>+'Serie Gasto $Corrientes'!BV139*'Serie Gasto Constantes'!$AM$207</f>
        <v>351921414037.19952</v>
      </c>
      <c r="BW139" s="6">
        <f>+'Serie Gasto $Corrientes'!BW139*'Serie Gasto Constantes'!$AM$207</f>
        <v>350647838441.36139</v>
      </c>
      <c r="BX139" s="6">
        <f>+'Serie Gasto $Corrientes'!BX139*'Serie Gasto Constantes'!$AM$207</f>
        <v>330457579853.14886</v>
      </c>
      <c r="BY139" s="126">
        <f t="shared" si="201"/>
        <v>0.94242012533726505</v>
      </c>
      <c r="BZ139" s="6">
        <f>+'Serie Gasto $Corrientes'!BZ139*'Serie Gasto Constantes'!$AM$207</f>
        <v>328975582706.56512</v>
      </c>
      <c r="CA139" s="7">
        <f t="shared" si="227"/>
        <v>0.93819367080336213</v>
      </c>
      <c r="CB139" s="5">
        <f>+'Serie Gasto $Corrientes'!CB139*'Serie Gasto Constantes'!$AN$207</f>
        <v>448692397423.21362</v>
      </c>
      <c r="CC139" s="6">
        <f>+'Serie Gasto $Corrientes'!CC139*'Serie Gasto Constantes'!$AN$207</f>
        <v>448620462820.03436</v>
      </c>
      <c r="CD139" s="6">
        <f>+'Serie Gasto $Corrientes'!CD139*'Serie Gasto Constantes'!$AN$207</f>
        <v>308224992657.33484</v>
      </c>
      <c r="CE139" s="126">
        <f t="shared" si="202"/>
        <v>0.68705067691256949</v>
      </c>
      <c r="CF139" s="6">
        <f>+'Serie Gasto $Corrientes'!CF139*'Serie Gasto Constantes'!$AN$207</f>
        <v>303770307239.76697</v>
      </c>
      <c r="CG139" s="7">
        <f t="shared" si="228"/>
        <v>0.6771209349887044</v>
      </c>
      <c r="CH139" s="6">
        <f>+'Serie Gasto $Corrientes'!CH139*'Serie Gasto Constantes'!$AO$207</f>
        <v>314455238031.0777</v>
      </c>
      <c r="CI139" s="6">
        <f>+'Serie Gasto $Corrientes'!CI139*'Serie Gasto Constantes'!$AO$207</f>
        <v>314455238031.0777</v>
      </c>
      <c r="CJ139" s="6">
        <f>+'Serie Gasto $Corrientes'!CJ139*'Serie Gasto Constantes'!$AO$207</f>
        <v>271498422027.61197</v>
      </c>
      <c r="CK139" s="126">
        <f t="shared" si="215"/>
        <v>0.86339290681740755</v>
      </c>
      <c r="CL139" s="6">
        <f>+'Serie Gasto $Corrientes'!CL139*'Serie Gasto Constantes'!$AO$207</f>
        <v>268555801815.88586</v>
      </c>
      <c r="CM139" s="7">
        <f t="shared" si="229"/>
        <v>0.8540350718830908</v>
      </c>
      <c r="CN139" s="6">
        <f>+'Serie Gasto $Corrientes'!CN139*'Serie Gasto Constantes'!$AP$207</f>
        <v>290784831689.05457</v>
      </c>
      <c r="CO139" s="6">
        <f>+'Serie Gasto $Corrientes'!CO139*'Serie Gasto Constantes'!$AP$207</f>
        <v>290784831689.05457</v>
      </c>
      <c r="CP139" s="6">
        <f>+'Serie Gasto $Corrientes'!CP139*'Serie Gasto Constantes'!$AP$207</f>
        <v>287524140458.25781</v>
      </c>
      <c r="CQ139" s="126">
        <f t="shared" si="216"/>
        <v>0.98878658418371868</v>
      </c>
      <c r="CR139" s="6">
        <f>+'Serie Gasto $Corrientes'!CR139*'Serie Gasto Constantes'!$AP$207</f>
        <v>284827758040.92853</v>
      </c>
      <c r="CS139" s="7">
        <f t="shared" si="230"/>
        <v>0.97951380884097794</v>
      </c>
      <c r="CT139" s="6">
        <f>+'Serie Gasto $Corrientes'!DC139*'Serie Gasto Constantes'!$AQ$207</f>
        <v>286337087126.35889</v>
      </c>
      <c r="CU139" s="6">
        <f>+'Serie Gasto $Corrientes'!DD139*'Serie Gasto Constantes'!$AQ$207</f>
        <v>336160436728.04926</v>
      </c>
      <c r="CV139" s="6">
        <f>+'Serie Gasto $Corrientes'!DE139*'Serie Gasto Constantes'!$AQ$207</f>
        <v>335042823898.76208</v>
      </c>
      <c r="CW139" s="126">
        <f t="shared" si="231"/>
        <v>0.99667535882519298</v>
      </c>
      <c r="CX139" s="6">
        <f>+'Serie Gasto $Corrientes'!DG139*'Serie Gasto Constantes'!$AQ$207</f>
        <v>254189349285.48233</v>
      </c>
      <c r="CY139" s="7">
        <f t="shared" si="232"/>
        <v>0.75615486390838793</v>
      </c>
      <c r="CZ139" s="6">
        <f>+'Serie Gasto $Corrientes'!DL139*'Serie Gasto Constantes'!$AR$207</f>
        <v>365986186799.99994</v>
      </c>
      <c r="DA139" s="6">
        <f>+'Serie Gasto $Corrientes'!DM139*'Serie Gasto Constantes'!$AR$207</f>
        <v>365986186799.99994</v>
      </c>
      <c r="DB139" s="6">
        <f>+'Serie Gasto $Corrientes'!DN139*'Serie Gasto Constantes'!$AR$207</f>
        <v>1825647509.9927998</v>
      </c>
      <c r="DC139" s="126">
        <f t="shared" si="233"/>
        <v>4.9882962140056376E-3</v>
      </c>
      <c r="DD139" s="6">
        <f>+'Serie Gasto $Corrientes'!DP139*'Serie Gasto Constantes'!$AR$207</f>
        <v>1070884887.9923999</v>
      </c>
      <c r="DE139" s="7">
        <f t="shared" si="234"/>
        <v>2.9260254255923739E-3</v>
      </c>
      <c r="DF139" s="6">
        <f>+'Serie Gasto $Corrientes'!DR139*'Serie Gasto Constantes'!$AR$207</f>
        <v>365986186799.99994</v>
      </c>
      <c r="DG139" s="6">
        <f>+'Serie Gasto $Corrientes'!DS139*'Serie Gasto Constantes'!$AR$207</f>
        <v>365986186799.99994</v>
      </c>
      <c r="DH139" s="6">
        <f>+'Serie Gasto $Corrientes'!DT139*'Serie Gasto Constantes'!$AR$207</f>
        <v>3960126752.5871997</v>
      </c>
      <c r="DI139" s="126">
        <f t="shared" si="235"/>
        <v>1.0820426823243157E-2</v>
      </c>
      <c r="DJ139" s="6">
        <f>+'Serie Gasto $Corrientes'!DV139*'Serie Gasto Constantes'!$AR$207</f>
        <v>2497766841.1019998</v>
      </c>
      <c r="DK139" s="7">
        <f t="shared" si="236"/>
        <v>6.824757138899757E-3</v>
      </c>
      <c r="DL139" s="6">
        <f>+'Serie Gasto $Corrientes'!DX139*'Serie Gasto Constantes'!$AR$207</f>
        <v>365986186799.99994</v>
      </c>
      <c r="DM139" s="6">
        <f>+'Serie Gasto $Corrientes'!DY139*'Serie Gasto Constantes'!$AR$207</f>
        <v>365986186799.99994</v>
      </c>
      <c r="DN139" s="6">
        <f>+'Serie Gasto $Corrientes'!DZ139*'Serie Gasto Constantes'!$AR$207</f>
        <v>336532863488.8584</v>
      </c>
      <c r="DO139" s="126">
        <f t="shared" si="237"/>
        <v>0.91952340177462255</v>
      </c>
      <c r="DP139" s="6">
        <f>+'Serie Gasto $Corrientes'!EB139*'Serie Gasto Constantes'!$AR$207</f>
        <v>28860887354.410797</v>
      </c>
      <c r="DQ139" s="7">
        <f t="shared" si="238"/>
        <v>7.8857859655185228E-2</v>
      </c>
      <c r="DR139" s="6">
        <f>+'Serie Gasto $Corrientes'!ED139*'Serie Gasto Constantes'!$AR$207</f>
        <v>365986186799.99994</v>
      </c>
      <c r="DS139" s="6">
        <f>+'Serie Gasto $Corrientes'!EE139*'Serie Gasto Constantes'!$AR$207</f>
        <v>365986186799.99994</v>
      </c>
      <c r="DT139" s="6">
        <f>+'Serie Gasto $Corrientes'!EF139*'Serie Gasto Constantes'!$AR$207</f>
        <v>335487811054.37518</v>
      </c>
      <c r="DU139" s="126">
        <f t="shared" si="239"/>
        <v>0.91666795948697599</v>
      </c>
      <c r="DV139" s="6">
        <f>+'Serie Gasto $Corrientes'!EH139*'Serie Gasto Constantes'!$AR$207</f>
        <v>54245292307.034393</v>
      </c>
      <c r="DW139" s="7">
        <f t="shared" si="240"/>
        <v>0.14821677501363667</v>
      </c>
      <c r="DX139" s="6">
        <f>+'Serie Gasto $Corrientes'!EJ139*'Serie Gasto Constantes'!$AR$207</f>
        <v>365986186799.99994</v>
      </c>
      <c r="DY139" s="6">
        <f>+'Serie Gasto $Corrientes'!EK139*'Serie Gasto Constantes'!$AR$207</f>
        <v>355534186799.99994</v>
      </c>
      <c r="DZ139" s="6">
        <f>+'Serie Gasto $Corrientes'!EL139*'Serie Gasto Constantes'!$AR$207</f>
        <v>338104566838.42798</v>
      </c>
      <c r="EA139" s="126">
        <f t="shared" si="241"/>
        <v>0.9509762475489405</v>
      </c>
      <c r="EB139" s="6">
        <f>+'Serie Gasto $Corrientes'!EN139*'Serie Gasto Constantes'!$AR$207</f>
        <v>80670315344.299194</v>
      </c>
      <c r="EC139" s="7">
        <f t="shared" si="242"/>
        <v>0.22689889844455097</v>
      </c>
      <c r="ED139" s="6">
        <f>+'Serie Gasto $Corrientes'!EP139*'Serie Gasto Constantes'!$AR$207</f>
        <v>365986186799.99994</v>
      </c>
      <c r="EE139" s="6">
        <f>+'Serie Gasto $Corrientes'!EQ139*'Serie Gasto Constantes'!$AR$207</f>
        <v>355534186799.99994</v>
      </c>
      <c r="EF139" s="6">
        <f>+'Serie Gasto $Corrientes'!ER139*'Serie Gasto Constantes'!$AR$207</f>
        <v>341135840168.02679</v>
      </c>
      <c r="EG139" s="126">
        <f t="shared" si="243"/>
        <v>0.95950221619595555</v>
      </c>
      <c r="EH139" s="6">
        <f>+'Serie Gasto $Corrientes'!ET139*'Serie Gasto Constantes'!$AR$207</f>
        <v>84171134284.270798</v>
      </c>
      <c r="EI139" s="7">
        <f t="shared" si="244"/>
        <v>0.236745543492896</v>
      </c>
      <c r="EJ139" s="6">
        <f>+'Serie Gasto $Corrientes'!EV139*'Serie Gasto Constantes'!$AR$207</f>
        <v>365986186799.99994</v>
      </c>
      <c r="EK139" s="6">
        <f>+'Serie Gasto $Corrientes'!EW139*'Serie Gasto Constantes'!$AR$207</f>
        <v>355534186799.99994</v>
      </c>
      <c r="EL139" s="6">
        <f>+'Serie Gasto $Corrientes'!EX139*'Serie Gasto Constantes'!$AR$207</f>
        <v>342989585152.04755</v>
      </c>
      <c r="EM139" s="126">
        <f t="shared" si="245"/>
        <v>0.96471618732122333</v>
      </c>
      <c r="EN139" s="6">
        <f>+'Serie Gasto $Corrientes'!EZ139*'Serie Gasto Constantes'!$AR$207</f>
        <v>134996816280.84599</v>
      </c>
      <c r="EO139" s="7">
        <f t="shared" si="246"/>
        <v>0.37970136569956997</v>
      </c>
      <c r="EP139" s="6">
        <f>+'Serie Gasto $Corrientes'!FB139*'Serie Gasto Constantes'!$AR$207</f>
        <v>365986186799.99994</v>
      </c>
      <c r="EQ139" s="6">
        <f>+'Serie Gasto $Corrientes'!FC139*'Serie Gasto Constantes'!$AR$207</f>
        <v>355534186799.99994</v>
      </c>
      <c r="ER139" s="6">
        <f>+'Serie Gasto $Corrientes'!FD139*'Serie Gasto Constantes'!$AR$207</f>
        <v>345800757377.75879</v>
      </c>
      <c r="ES139" s="126">
        <f t="shared" si="247"/>
        <v>0.97262308440758605</v>
      </c>
      <c r="ET139" s="6">
        <f>+'Serie Gasto $Corrientes'!FF139*'Serie Gasto Constantes'!$AR$207</f>
        <v>136661011942.29118</v>
      </c>
      <c r="EU139" s="7">
        <f t="shared" si="248"/>
        <v>0.38438219731360923</v>
      </c>
      <c r="EV139" s="6">
        <f>+'Serie Gasto $Corrientes'!FH139*'Serie Gasto Constantes'!$AR$207</f>
        <v>365986186799.99994</v>
      </c>
      <c r="EW139" s="6">
        <f>+'Serie Gasto $Corrientes'!FI139*'Serie Gasto Constantes'!$AR$207</f>
        <v>355534186799.99994</v>
      </c>
      <c r="EX139" s="6">
        <f>+'Serie Gasto $Corrientes'!FJ139*'Serie Gasto Constantes'!$AR$207</f>
        <v>347508101506.11359</v>
      </c>
      <c r="EY139" s="126">
        <f t="shared" si="249"/>
        <v>0.97742527837864068</v>
      </c>
      <c r="EZ139" s="6">
        <f>+'Serie Gasto $Corrientes'!FL139*'Serie Gasto Constantes'!$AR$207</f>
        <v>138532345076.34598</v>
      </c>
      <c r="FA139" s="7">
        <f t="shared" si="250"/>
        <v>0.38964563808395486</v>
      </c>
      <c r="FB139" s="6">
        <f>+'Serie Gasto $Corrientes'!FQ139*'Serie Gasto Constantes'!$AR$207</f>
        <v>365986186799.99994</v>
      </c>
      <c r="FC139" s="6">
        <f>+'Serie Gasto $Corrientes'!FR139*'Serie Gasto Constantes'!$AR$207</f>
        <v>355534186799.99994</v>
      </c>
      <c r="FD139" s="6">
        <f>+'Serie Gasto $Corrientes'!FS139*'Serie Gasto Constantes'!$AR$207</f>
        <v>344716765115.26794</v>
      </c>
      <c r="FE139" s="126">
        <f t="shared" si="193"/>
        <v>0.9695741729308941</v>
      </c>
      <c r="FF139" s="6">
        <f>+'Serie Gasto $Corrientes'!FU139*'Serie Gasto Constantes'!$AR$207</f>
        <v>213648709400.48999</v>
      </c>
      <c r="FG139" s="7">
        <f t="shared" si="194"/>
        <v>0.6009231104424696</v>
      </c>
      <c r="FH139" s="6">
        <f>+'Serie Gasto $Corrientes'!FW139*'Serie Gasto Constantes'!$AR$207</f>
        <v>365986186799.99994</v>
      </c>
      <c r="FI139" s="6">
        <f>+'Serie Gasto $Corrientes'!FX139*'Serie Gasto Constantes'!$AR$207</f>
        <v>355534186799.99994</v>
      </c>
      <c r="FJ139" s="6">
        <f>+'Serie Gasto $Corrientes'!FY139*'Serie Gasto Constantes'!$AR$207</f>
        <v>346490248323.77277</v>
      </c>
      <c r="FK139" s="126">
        <f t="shared" si="166"/>
        <v>0.97456239424504432</v>
      </c>
      <c r="FL139" s="6">
        <f>+'Serie Gasto $Corrientes'!GA139*'Serie Gasto Constantes'!$AR$207</f>
        <v>239298974075.74078</v>
      </c>
      <c r="FM139" s="7">
        <f t="shared" si="167"/>
        <v>0.67306881577144817</v>
      </c>
      <c r="FN139" s="6">
        <f>+'Serie Gasto $Corrientes'!GC139*'Serie Gasto Constantes'!$AR$207</f>
        <v>365986186799.99994</v>
      </c>
      <c r="FO139" s="6">
        <f>+'Serie Gasto $Corrientes'!GD139*'Serie Gasto Constantes'!$AR$207</f>
        <v>355534186799.99994</v>
      </c>
      <c r="FP139" s="6">
        <f>+'Serie Gasto $Corrientes'!GE139*'Serie Gasto Constantes'!$AR$207</f>
        <v>322725284343.08759</v>
      </c>
      <c r="FQ139" s="126">
        <f t="shared" si="251"/>
        <v>0.90771941581142945</v>
      </c>
      <c r="FR139" s="6">
        <f>+'Serie Gasto $Corrientes'!GG139*'Serie Gasto Constantes'!$AR$207</f>
        <v>316688002078.51556</v>
      </c>
      <c r="FS139" s="7">
        <f t="shared" si="252"/>
        <v>0.89073853889798604</v>
      </c>
      <c r="FT139" s="6">
        <f>+'Serie Gasto $Corrientes'!GI139*'Serie Gasto Constantes'!$AS$207</f>
        <v>354796211000</v>
      </c>
      <c r="FU139" s="6">
        <f>+'Serie Gasto $Corrientes'!GJ139*'Serie Gasto Constantes'!$AS$207</f>
        <v>354796211000</v>
      </c>
      <c r="FV139" s="6">
        <f>+'Serie Gasto $Corrientes'!GK139*'Serie Gasto Constantes'!$AS$207</f>
        <v>1087643604</v>
      </c>
      <c r="FW139" s="126">
        <f t="shared" si="253"/>
        <v>3.0655445866641456E-3</v>
      </c>
      <c r="FX139" s="6">
        <f>+'Serie Gasto $Corrientes'!GM139*'Serie Gasto Constantes'!$AS$207</f>
        <v>997122342</v>
      </c>
      <c r="FY139" s="7">
        <f t="shared" si="254"/>
        <v>2.810408654561421E-3</v>
      </c>
      <c r="FZ139" s="6">
        <f>+'Serie Gasto $Corrientes'!GO139*'Serie Gasto Constantes'!$AS$207</f>
        <v>354796211000</v>
      </c>
      <c r="GA139" s="6">
        <f>+'Serie Gasto $Corrientes'!GP139*'Serie Gasto Constantes'!$AS$207</f>
        <v>354796211000</v>
      </c>
      <c r="GB139" s="6">
        <f>+'Serie Gasto $Corrientes'!GQ139*'Serie Gasto Constantes'!$AS$207</f>
        <v>4107190453</v>
      </c>
      <c r="GC139" s="126">
        <f t="shared" si="255"/>
        <v>1.157619592786463E-2</v>
      </c>
      <c r="GD139" s="6">
        <f>+'Serie Gasto $Corrientes'!GS139*'Serie Gasto Constantes'!$AS$207</f>
        <v>2502332905</v>
      </c>
      <c r="GE139" s="7">
        <f t="shared" si="256"/>
        <v>7.0528738115526266E-3</v>
      </c>
      <c r="GF139" s="6">
        <f>+'Serie Gasto $Corrientes'!GU139*'Serie Gasto Constantes'!$AS$207</f>
        <v>354796211000</v>
      </c>
      <c r="GG139" s="6">
        <f>+'Serie Gasto $Corrientes'!GV139*'Serie Gasto Constantes'!$AS$207</f>
        <v>354796211000</v>
      </c>
      <c r="GH139" s="6">
        <f>+'Serie Gasto $Corrientes'!GW139*'Serie Gasto Constantes'!$AS$207</f>
        <v>8135202015</v>
      </c>
      <c r="GI139" s="126">
        <f t="shared" si="257"/>
        <v>2.2929224616212149E-2</v>
      </c>
      <c r="GJ139" s="6">
        <f>+'Serie Gasto $Corrientes'!GY139*'Serie Gasto Constantes'!$AS$207</f>
        <v>4423035623</v>
      </c>
      <c r="GK139" s="7">
        <f t="shared" si="258"/>
        <v>1.2466411663567625E-2</v>
      </c>
      <c r="GL139" s="6">
        <f>+'Serie Gasto $Corrientes'!HA139*'Serie Gasto Constantes'!$AS$207</f>
        <v>354796211000</v>
      </c>
      <c r="GM139" s="6">
        <f>+'Serie Gasto $Corrientes'!HB139*'Serie Gasto Constantes'!$AS$207</f>
        <v>354796211000</v>
      </c>
      <c r="GN139" s="6">
        <f>+'Serie Gasto $Corrientes'!HC139*'Serie Gasto Constantes'!$AS$207</f>
        <v>307175022051</v>
      </c>
      <c r="GO139" s="126">
        <f t="shared" si="259"/>
        <v>0.86577875559950668</v>
      </c>
      <c r="GP139" s="6">
        <f>+'Serie Gasto $Corrientes'!HE139*'Serie Gasto Constantes'!$AS$207</f>
        <v>6338856452</v>
      </c>
      <c r="GQ139" s="7">
        <f t="shared" si="260"/>
        <v>1.7866189816779076E-2</v>
      </c>
      <c r="GR139" s="6">
        <f>+'Serie Gasto $Corrientes'!HG139*'Serie Gasto Constantes'!$AS$207</f>
        <v>354796211000</v>
      </c>
      <c r="GS139" s="6">
        <f>+'Serie Gasto $Corrientes'!HH139*'Serie Gasto Constantes'!$AS$207</f>
        <v>354796211000</v>
      </c>
      <c r="GT139" s="6">
        <f>+'Serie Gasto $Corrientes'!HI139*'Serie Gasto Constantes'!$AS$207</f>
        <v>309291938153</v>
      </c>
      <c r="GU139" s="126">
        <f t="shared" si="261"/>
        <v>0.8717453246787914</v>
      </c>
      <c r="GV139" s="6">
        <f>+'Serie Gasto $Corrientes'!HK139*'Serie Gasto Constantes'!$AS$207</f>
        <v>78953506493</v>
      </c>
      <c r="GW139" s="7">
        <f t="shared" si="262"/>
        <v>0.22253198891405299</v>
      </c>
      <c r="GX139" s="6">
        <f>+'Serie Gasto $Corrientes'!HM139*'Serie Gasto Constantes'!$AS$207</f>
        <v>354796211000</v>
      </c>
      <c r="GY139" s="6">
        <f>+'Serie Gasto $Corrientes'!HN139*'Serie Gasto Constantes'!$AS$207</f>
        <v>354796211000</v>
      </c>
      <c r="GZ139" s="6">
        <f>+'Serie Gasto $Corrientes'!HO139*'Serie Gasto Constantes'!$AS$207</f>
        <v>313103987369</v>
      </c>
      <c r="HA139" s="126">
        <f t="shared" si="263"/>
        <v>0.88248965930755108</v>
      </c>
      <c r="HB139" s="6">
        <f>+'Serie Gasto $Corrientes'!HQ139*'Serie Gasto Constantes'!$AS$207</f>
        <v>106014339015</v>
      </c>
      <c r="HC139" s="7">
        <f t="shared" si="264"/>
        <v>0.29880347007144337</v>
      </c>
    </row>
    <row r="140" spans="1:211" x14ac:dyDescent="0.35">
      <c r="A140" s="28" t="s">
        <v>185</v>
      </c>
      <c r="B140" s="5"/>
      <c r="C140" s="6"/>
      <c r="D140" s="7"/>
      <c r="E140" s="5"/>
      <c r="F140" s="6"/>
      <c r="G140" s="7"/>
      <c r="H140" s="5"/>
      <c r="I140" s="6"/>
      <c r="J140" s="7"/>
      <c r="K140" s="5"/>
      <c r="L140" s="6"/>
      <c r="M140" s="7"/>
      <c r="N140" s="5"/>
      <c r="O140" s="6"/>
      <c r="P140" s="7"/>
      <c r="Q140" s="5">
        <f>+'Serie Gasto $Corrientes'!Q140*'Serie Gasto Constantes'!$AA$207</f>
        <v>106481651651.17805</v>
      </c>
      <c r="R140" s="6">
        <f>+'Serie Gasto $Corrientes'!R140*'Serie Gasto Constantes'!$AA$207</f>
        <v>95895308375.88884</v>
      </c>
      <c r="S140" s="7">
        <f t="shared" si="265"/>
        <v>0.90058058725489265</v>
      </c>
      <c r="T140" s="5">
        <f>+'Serie Gasto $Corrientes'!T140*'Serie Gasto Constantes'!$AB$207</f>
        <v>70180635087.551331</v>
      </c>
      <c r="U140" s="6">
        <f>+'Serie Gasto $Corrientes'!U140*'Serie Gasto Constantes'!$AB$207</f>
        <v>53275308366.231735</v>
      </c>
      <c r="V140" s="7">
        <f t="shared" si="266"/>
        <v>0.75911693161183336</v>
      </c>
      <c r="W140" s="5">
        <f>+'Serie Gasto $Corrientes'!W140*'Serie Gasto Constantes'!$AC$207</f>
        <v>100306144406.72148</v>
      </c>
      <c r="X140" s="6">
        <f>+'Serie Gasto $Corrientes'!X140*'Serie Gasto Constantes'!$AC$207</f>
        <v>74793711405.59584</v>
      </c>
      <c r="Y140" s="7">
        <f t="shared" si="267"/>
        <v>0.74565433501583123</v>
      </c>
      <c r="Z140" s="5">
        <f>+'Serie Gasto $Corrientes'!Z140*'Serie Gasto Constantes'!$AD$207</f>
        <v>86710241624.649979</v>
      </c>
      <c r="AA140" s="6">
        <f>+'Serie Gasto $Corrientes'!AA140*'Serie Gasto Constantes'!$AD$207</f>
        <v>81285238758.513199</v>
      </c>
      <c r="AB140" s="7">
        <f t="shared" si="268"/>
        <v>0.93743526987711034</v>
      </c>
      <c r="AC140" s="5">
        <f>+'Serie Gasto $Corrientes'!AC140*'Serie Gasto Constantes'!$AE$207</f>
        <v>62459709301.397415</v>
      </c>
      <c r="AD140" s="6">
        <f>+'Serie Gasto $Corrientes'!AD140*'Serie Gasto Constantes'!$AE$207</f>
        <v>55577244389.220497</v>
      </c>
      <c r="AE140" s="7">
        <f t="shared" si="269"/>
        <v>0.88980952698697657</v>
      </c>
      <c r="AF140" s="5">
        <f>+'Serie Gasto $Corrientes'!AF140*'Serie Gasto Constantes'!$AF$207</f>
        <v>57450325446.255684</v>
      </c>
      <c r="AG140" s="6">
        <f>+'Serie Gasto $Corrientes'!AG140*'Serie Gasto Constantes'!$AF$207</f>
        <v>73958981363.171417</v>
      </c>
      <c r="AH140" s="6">
        <f>+'Serie Gasto $Corrientes'!AH140*'Serie Gasto Constantes'!$AF$207</f>
        <v>34987126045.031792</v>
      </c>
      <c r="AI140" s="126">
        <f t="shared" si="219"/>
        <v>0.47306122123599131</v>
      </c>
      <c r="AJ140" s="6">
        <f>+'Serie Gasto $Corrientes'!AJ140*'Serie Gasto Constantes'!$AF$207</f>
        <v>20800171714.70557</v>
      </c>
      <c r="AK140" s="7">
        <f t="shared" si="220"/>
        <v>0.28123929415100374</v>
      </c>
      <c r="AL140" s="5">
        <f>+'Serie Gasto $Corrientes'!AL140*'Serie Gasto Constantes'!$AG$207</f>
        <v>148163251725.60001</v>
      </c>
      <c r="AM140" s="6">
        <f>+'Serie Gasto $Corrientes'!AM140*'Serie Gasto Constantes'!$AG$207</f>
        <v>139514612579.13947</v>
      </c>
      <c r="AN140" s="6">
        <f>+'Serie Gasto $Corrientes'!AN140*'Serie Gasto Constantes'!$AG$207</f>
        <v>73458642749.437195</v>
      </c>
      <c r="AO140" s="126">
        <f t="shared" si="195"/>
        <v>0.52653009882938162</v>
      </c>
      <c r="AP140" s="6">
        <f>+'Serie Gasto $Corrientes'!AP140*'Serie Gasto Constantes'!$AG$207</f>
        <v>54264933524.992622</v>
      </c>
      <c r="AQ140" s="7">
        <f t="shared" si="221"/>
        <v>0.38895519631831338</v>
      </c>
      <c r="AR140" s="5">
        <f>+'Serie Gasto $Corrientes'!AR140*'Serie Gasto Constantes'!$AH$207</f>
        <v>359357397499.94794</v>
      </c>
      <c r="AS140" s="6">
        <f>+'Serie Gasto $Corrientes'!AS140*'Serie Gasto Constantes'!$AH$207</f>
        <v>359357397499.94794</v>
      </c>
      <c r="AT140" s="6">
        <f>+'Serie Gasto $Corrientes'!AT140*'Serie Gasto Constantes'!$AH$207</f>
        <v>338440190513.34296</v>
      </c>
      <c r="AU140" s="126">
        <f t="shared" si="196"/>
        <v>0.94179274690843673</v>
      </c>
      <c r="AV140" s="6">
        <f>+'Serie Gasto $Corrientes'!AV140*'Serie Gasto Constantes'!$AH$207</f>
        <v>276183823898.0882</v>
      </c>
      <c r="AW140" s="7">
        <f t="shared" si="222"/>
        <v>0.76854915418327574</v>
      </c>
      <c r="AX140" s="5">
        <f>+'Serie Gasto $Corrientes'!AX140*'Serie Gasto Constantes'!$AI$207</f>
        <v>343423259495.42487</v>
      </c>
      <c r="AY140" s="6">
        <f>+'Serie Gasto $Corrientes'!AY140*'Serie Gasto Constantes'!$AI$207</f>
        <v>343423259495.42487</v>
      </c>
      <c r="AZ140" s="6">
        <f>+'Serie Gasto $Corrientes'!AZ140*'Serie Gasto Constantes'!$AI$207</f>
        <v>314441870625.18768</v>
      </c>
      <c r="BA140" s="126">
        <f t="shared" si="197"/>
        <v>0.91561029118173842</v>
      </c>
      <c r="BB140" s="6">
        <f>+'Serie Gasto $Corrientes'!BB140*'Serie Gasto Constantes'!$AI$207</f>
        <v>273639221387.27676</v>
      </c>
      <c r="BC140" s="7">
        <f t="shared" si="223"/>
        <v>0.79679874272150819</v>
      </c>
      <c r="BD140" s="5">
        <f>+'Serie Gasto $Corrientes'!BD140*'Serie Gasto Constantes'!$AJ$207</f>
        <v>106223255857.21455</v>
      </c>
      <c r="BE140" s="6">
        <f>+'Serie Gasto $Corrientes'!BE140*'Serie Gasto Constantes'!$AJ$207</f>
        <v>106223255857.21455</v>
      </c>
      <c r="BF140" s="6">
        <f>+'Serie Gasto $Corrientes'!BF140*'Serie Gasto Constantes'!$AJ$207</f>
        <v>96961696679.143875</v>
      </c>
      <c r="BG140" s="126">
        <f t="shared" si="198"/>
        <v>0.91281043775837489</v>
      </c>
      <c r="BH140" s="6">
        <f>+'Serie Gasto $Corrientes'!BH140*'Serie Gasto Constantes'!$AJ$207</f>
        <v>58137005437.820198</v>
      </c>
      <c r="BI140" s="7">
        <f t="shared" si="224"/>
        <v>0.54730957894915255</v>
      </c>
      <c r="BJ140" s="5">
        <f>+'Serie Gasto $Corrientes'!BJ140*'Serie Gasto Constantes'!$AK$207</f>
        <v>100074828945.30582</v>
      </c>
      <c r="BK140" s="6">
        <f>+'Serie Gasto $Corrientes'!BK140*'Serie Gasto Constantes'!$AK$207</f>
        <v>100074828945.30582</v>
      </c>
      <c r="BL140" s="6">
        <f>+'Serie Gasto $Corrientes'!BL140*'Serie Gasto Constantes'!$AK$207</f>
        <v>84335430717.869537</v>
      </c>
      <c r="BM140" s="126">
        <f t="shared" si="199"/>
        <v>0.84272370591771506</v>
      </c>
      <c r="BN140" s="6">
        <f>+'Serie Gasto $Corrientes'!BN140*'Serie Gasto Constantes'!$AK$207</f>
        <v>52715937148.319702</v>
      </c>
      <c r="BO140" s="7">
        <f t="shared" si="225"/>
        <v>0.52676519864081606</v>
      </c>
      <c r="BP140" s="5">
        <f>+'Serie Gasto $Corrientes'!BP140*'Serie Gasto Constantes'!$AL$207</f>
        <v>197639751366.48288</v>
      </c>
      <c r="BQ140" s="6">
        <f>+'Serie Gasto $Corrientes'!BQ140*'Serie Gasto Constantes'!$AL$207</f>
        <v>271838239320.72287</v>
      </c>
      <c r="BR140" s="6">
        <f>+'Serie Gasto $Corrientes'!BR140*'Serie Gasto Constantes'!$AL$207</f>
        <v>216192954307.72241</v>
      </c>
      <c r="BS140" s="126">
        <f t="shared" si="200"/>
        <v>0.79530000947604551</v>
      </c>
      <c r="BT140" s="6">
        <f>+'Serie Gasto $Corrientes'!BT140*'Serie Gasto Constantes'!$AL$207</f>
        <v>102949544920.48212</v>
      </c>
      <c r="BU140" s="7">
        <f t="shared" si="226"/>
        <v>0.37871619966983072</v>
      </c>
      <c r="BV140" s="5">
        <f>+'Serie Gasto $Corrientes'!BV140*'Serie Gasto Constantes'!$AM$207</f>
        <v>235512438103.47836</v>
      </c>
      <c r="BW140" s="6">
        <f>+'Serie Gasto $Corrientes'!BW140*'Serie Gasto Constantes'!$AM$207</f>
        <v>230693858271.80206</v>
      </c>
      <c r="BX140" s="6">
        <f>+'Serie Gasto $Corrientes'!BX140*'Serie Gasto Constantes'!$AM$207</f>
        <v>220346540323.23425</v>
      </c>
      <c r="BY140" s="126">
        <f t="shared" si="201"/>
        <v>0.95514697258920234</v>
      </c>
      <c r="BZ140" s="6">
        <f>+'Serie Gasto $Corrientes'!BZ140*'Serie Gasto Constantes'!$AM$207</f>
        <v>133905070341.50876</v>
      </c>
      <c r="CA140" s="7">
        <f t="shared" si="227"/>
        <v>0.58044488632958158</v>
      </c>
      <c r="CB140" s="5">
        <f>+'Serie Gasto $Corrientes'!CB140*'Serie Gasto Constantes'!$AN$207</f>
        <v>192746796110.7695</v>
      </c>
      <c r="CC140" s="6">
        <f>+'Serie Gasto $Corrientes'!CC140*'Serie Gasto Constantes'!$AN$207</f>
        <v>190126523579.20471</v>
      </c>
      <c r="CD140" s="6">
        <f>+'Serie Gasto $Corrientes'!CD140*'Serie Gasto Constantes'!$AN$207</f>
        <v>124749169031.73657</v>
      </c>
      <c r="CE140" s="126">
        <f t="shared" si="202"/>
        <v>0.65613764288793397</v>
      </c>
      <c r="CF140" s="6">
        <f>+'Serie Gasto $Corrientes'!CF140*'Serie Gasto Constantes'!$AN$207</f>
        <v>64559384993.493629</v>
      </c>
      <c r="CG140" s="7">
        <f t="shared" si="228"/>
        <v>0.33956011911509476</v>
      </c>
      <c r="CH140" s="6">
        <f>+'Serie Gasto $Corrientes'!CH140*'Serie Gasto Constantes'!$AO$207</f>
        <v>199962850895.37268</v>
      </c>
      <c r="CI140" s="6">
        <f>+'Serie Gasto $Corrientes'!CI140*'Serie Gasto Constantes'!$AO$207</f>
        <v>199962850895.37268</v>
      </c>
      <c r="CJ140" s="6">
        <f>+'Serie Gasto $Corrientes'!CJ140*'Serie Gasto Constantes'!$AO$207</f>
        <v>171845785004.99744</v>
      </c>
      <c r="CK140" s="126">
        <f t="shared" si="215"/>
        <v>0.85938855260126767</v>
      </c>
      <c r="CL140" s="6">
        <f>+'Serie Gasto $Corrientes'!CL140*'Serie Gasto Constantes'!$AO$207</f>
        <v>98178203398.25029</v>
      </c>
      <c r="CM140" s="7">
        <f t="shared" si="229"/>
        <v>0.49098221473957904</v>
      </c>
      <c r="CN140" s="6">
        <f>+'Serie Gasto $Corrientes'!CN140*'Serie Gasto Constantes'!$AP$207</f>
        <v>184053127964.8175</v>
      </c>
      <c r="CO140" s="6">
        <f>+'Serie Gasto $Corrientes'!CO140*'Serie Gasto Constantes'!$AP$207</f>
        <v>186576336800.80893</v>
      </c>
      <c r="CP140" s="6">
        <f>+'Serie Gasto $Corrientes'!CP140*'Serie Gasto Constantes'!$AP$207</f>
        <v>172168625713.4068</v>
      </c>
      <c r="CQ140" s="126">
        <f t="shared" si="216"/>
        <v>0.9227784651877694</v>
      </c>
      <c r="CR140" s="6">
        <f>+'Serie Gasto $Corrientes'!CR140*'Serie Gasto Constantes'!$AP$207</f>
        <v>81555612766.201416</v>
      </c>
      <c r="CS140" s="7">
        <f t="shared" si="230"/>
        <v>0.43711659347922099</v>
      </c>
      <c r="CT140" s="6">
        <f>+'Serie Gasto $Corrientes'!DC140*'Serie Gasto Constantes'!$AQ$207</f>
        <v>138158097776.8848</v>
      </c>
      <c r="CU140" s="6">
        <f>+'Serie Gasto $Corrientes'!DD140*'Serie Gasto Constantes'!$AQ$207</f>
        <v>142015570834.25214</v>
      </c>
      <c r="CV140" s="6">
        <f>+'Serie Gasto $Corrientes'!DE140*'Serie Gasto Constantes'!$AQ$207</f>
        <v>110361008583.63423</v>
      </c>
      <c r="CW140" s="126">
        <f t="shared" si="231"/>
        <v>0.77710498880744372</v>
      </c>
      <c r="CX140" s="6">
        <f>+'Serie Gasto $Corrientes'!DG140*'Serie Gasto Constantes'!$AQ$207</f>
        <v>70825456904.485184</v>
      </c>
      <c r="CY140" s="7">
        <f t="shared" si="232"/>
        <v>0.49871613717024255</v>
      </c>
      <c r="CZ140" s="6">
        <f>+'Serie Gasto $Corrientes'!DL140*'Serie Gasto Constantes'!$AR$207</f>
        <v>218731641039.59998</v>
      </c>
      <c r="DA140" s="6">
        <f>+'Serie Gasto $Corrientes'!DM140*'Serie Gasto Constantes'!$AR$207</f>
        <v>218731641039.59998</v>
      </c>
      <c r="DB140" s="6">
        <f>+'Serie Gasto $Corrientes'!DN140*'Serie Gasto Constantes'!$AR$207</f>
        <v>3924801909.7403998</v>
      </c>
      <c r="DC140" s="126">
        <f t="shared" si="233"/>
        <v>1.7943457522132517E-2</v>
      </c>
      <c r="DD140" s="6">
        <f>+'Serie Gasto $Corrientes'!DP140*'Serie Gasto Constantes'!$AR$207</f>
        <v>0</v>
      </c>
      <c r="DE140" s="7">
        <f t="shared" si="234"/>
        <v>0</v>
      </c>
      <c r="DF140" s="6">
        <f>+'Serie Gasto $Corrientes'!DR140*'Serie Gasto Constantes'!$AR$207</f>
        <v>218731641039.59998</v>
      </c>
      <c r="DG140" s="6">
        <f>+'Serie Gasto $Corrientes'!DS140*'Serie Gasto Constantes'!$AR$207</f>
        <v>218731641039.59998</v>
      </c>
      <c r="DH140" s="6">
        <f>+'Serie Gasto $Corrientes'!DT140*'Serie Gasto Constantes'!$AR$207</f>
        <v>10063104796.6332</v>
      </c>
      <c r="DI140" s="126">
        <f t="shared" si="235"/>
        <v>4.600662596780563E-2</v>
      </c>
      <c r="DJ140" s="6">
        <f>+'Serie Gasto $Corrientes'!DV140*'Serie Gasto Constantes'!$AR$207</f>
        <v>80335990.987199992</v>
      </c>
      <c r="DK140" s="7">
        <f t="shared" si="236"/>
        <v>3.6728106919225128E-4</v>
      </c>
      <c r="DL140" s="6">
        <f>+'Serie Gasto $Corrientes'!DX140*'Serie Gasto Constantes'!$AR$207</f>
        <v>218731641039.59998</v>
      </c>
      <c r="DM140" s="6">
        <f>+'Serie Gasto $Corrientes'!DY140*'Serie Gasto Constantes'!$AR$207</f>
        <v>218731641039.59998</v>
      </c>
      <c r="DN140" s="6">
        <f>+'Serie Gasto $Corrientes'!DZ140*'Serie Gasto Constantes'!$AR$207</f>
        <v>16165795254.944399</v>
      </c>
      <c r="DO140" s="126">
        <f t="shared" si="237"/>
        <v>7.390698107558058E-2</v>
      </c>
      <c r="DP140" s="6">
        <f>+'Serie Gasto $Corrientes'!EB140*'Serie Gasto Constantes'!$AR$207</f>
        <v>226822746.41519997</v>
      </c>
      <c r="DQ140" s="7">
        <f t="shared" si="238"/>
        <v>1.0369910148213771E-3</v>
      </c>
      <c r="DR140" s="6">
        <f>+'Serie Gasto $Corrientes'!ED140*'Serie Gasto Constantes'!$AR$207</f>
        <v>218731641039.59998</v>
      </c>
      <c r="DS140" s="6">
        <f>+'Serie Gasto $Corrientes'!EE140*'Serie Gasto Constantes'!$AR$207</f>
        <v>218731641039.59998</v>
      </c>
      <c r="DT140" s="6">
        <f>+'Serie Gasto $Corrientes'!EF140*'Serie Gasto Constantes'!$AR$207</f>
        <v>49267466139.839996</v>
      </c>
      <c r="DU140" s="126">
        <f t="shared" si="239"/>
        <v>0.22524160613287966</v>
      </c>
      <c r="DV140" s="6">
        <f>+'Serie Gasto $Corrientes'!EH140*'Serie Gasto Constantes'!$AR$207</f>
        <v>2844934852.0163999</v>
      </c>
      <c r="DW140" s="7">
        <f t="shared" si="240"/>
        <v>1.3006508059349961E-2</v>
      </c>
      <c r="DX140" s="6">
        <f>+'Serie Gasto $Corrientes'!EJ140*'Serie Gasto Constantes'!$AR$207</f>
        <v>218731641039.59998</v>
      </c>
      <c r="DY140" s="6">
        <f>+'Serie Gasto $Corrientes'!EK140*'Serie Gasto Constantes'!$AR$207</f>
        <v>218731641039.59998</v>
      </c>
      <c r="DZ140" s="6">
        <f>+'Serie Gasto $Corrientes'!EL140*'Serie Gasto Constantes'!$AR$207</f>
        <v>64915018411.323593</v>
      </c>
      <c r="EA140" s="126">
        <f t="shared" si="241"/>
        <v>0.29677927757864325</v>
      </c>
      <c r="EB140" s="6">
        <f>+'Serie Gasto $Corrientes'!EN140*'Serie Gasto Constantes'!$AR$207</f>
        <v>5536386591.9803991</v>
      </c>
      <c r="EC140" s="7">
        <f t="shared" si="242"/>
        <v>2.5311320144021009E-2</v>
      </c>
      <c r="ED140" s="6">
        <f>+'Serie Gasto $Corrientes'!EP140*'Serie Gasto Constantes'!$AR$207</f>
        <v>218731641039.59998</v>
      </c>
      <c r="EE140" s="6">
        <f>+'Serie Gasto $Corrientes'!EQ140*'Serie Gasto Constantes'!$AR$207</f>
        <v>218731641039.59998</v>
      </c>
      <c r="EF140" s="6">
        <f>+'Serie Gasto $Corrientes'!ER140*'Serie Gasto Constantes'!$AR$207</f>
        <v>64915018411.323593</v>
      </c>
      <c r="EG140" s="126">
        <f t="shared" si="243"/>
        <v>0.29677927757864325</v>
      </c>
      <c r="EH140" s="6">
        <f>+'Serie Gasto $Corrientes'!ET140*'Serie Gasto Constantes'!$AR$207</f>
        <v>12246758111.312399</v>
      </c>
      <c r="EI140" s="7">
        <f t="shared" si="244"/>
        <v>5.5989878981867101E-2</v>
      </c>
      <c r="EJ140" s="6">
        <f>+'Serie Gasto $Corrientes'!EV140*'Serie Gasto Constantes'!$AR$207</f>
        <v>218731641039.59998</v>
      </c>
      <c r="EK140" s="6">
        <f>+'Serie Gasto $Corrientes'!EW140*'Serie Gasto Constantes'!$AR$207</f>
        <v>218731641039.59998</v>
      </c>
      <c r="EL140" s="6">
        <f>+'Serie Gasto $Corrientes'!EX140*'Serie Gasto Constantes'!$AR$207</f>
        <v>73301522743.955994</v>
      </c>
      <c r="EM140" s="126">
        <f t="shared" si="245"/>
        <v>0.33512080097586439</v>
      </c>
      <c r="EN140" s="6">
        <f>+'Serie Gasto $Corrientes'!EZ140*'Serie Gasto Constantes'!$AR$207</f>
        <v>19105925841.178799</v>
      </c>
      <c r="EO140" s="7">
        <f t="shared" si="246"/>
        <v>8.734870616053117E-2</v>
      </c>
      <c r="EP140" s="6">
        <f>+'Serie Gasto $Corrientes'!FB140*'Serie Gasto Constantes'!$AR$207</f>
        <v>218731641039.59998</v>
      </c>
      <c r="EQ140" s="6">
        <f>+'Serie Gasto $Corrientes'!FC140*'Serie Gasto Constantes'!$AR$207</f>
        <v>218731641039.59998</v>
      </c>
      <c r="ER140" s="6">
        <f>+'Serie Gasto $Corrientes'!FD140*'Serie Gasto Constantes'!$AR$207</f>
        <v>75747783108.4104</v>
      </c>
      <c r="ES140" s="126">
        <f t="shared" si="247"/>
        <v>0.34630464412186596</v>
      </c>
      <c r="ET140" s="6">
        <f>+'Serie Gasto $Corrientes'!FF140*'Serie Gasto Constantes'!$AR$207</f>
        <v>27725608506.538799</v>
      </c>
      <c r="EU140" s="7">
        <f t="shared" si="248"/>
        <v>0.12675627712004983</v>
      </c>
      <c r="EV140" s="6">
        <f>+'Serie Gasto $Corrientes'!FH140*'Serie Gasto Constantes'!$AR$207</f>
        <v>218731641039.59998</v>
      </c>
      <c r="EW140" s="6">
        <f>+'Serie Gasto $Corrientes'!FI140*'Serie Gasto Constantes'!$AR$207</f>
        <v>215263395840.19919</v>
      </c>
      <c r="EX140" s="6">
        <f>+'Serie Gasto $Corrientes'!FJ140*'Serie Gasto Constantes'!$AR$207</f>
        <v>91643542250.426392</v>
      </c>
      <c r="EY140" s="126">
        <f t="shared" si="249"/>
        <v>0.42572747629819047</v>
      </c>
      <c r="EZ140" s="6">
        <f>+'Serie Gasto $Corrientes'!FL140*'Serie Gasto Constantes'!$AR$207</f>
        <v>33362980026.214798</v>
      </c>
      <c r="FA140" s="7">
        <f t="shared" si="250"/>
        <v>0.15498677745928441</v>
      </c>
      <c r="FB140" s="6">
        <f>+'Serie Gasto $Corrientes'!FQ140*'Serie Gasto Constantes'!$AR$207</f>
        <v>218731641039.59998</v>
      </c>
      <c r="FC140" s="6">
        <f>+'Serie Gasto $Corrientes'!FR140*'Serie Gasto Constantes'!$AR$207</f>
        <v>215263395840.19919</v>
      </c>
      <c r="FD140" s="6">
        <f>+'Serie Gasto $Corrientes'!FS140*'Serie Gasto Constantes'!$AR$207</f>
        <v>97446595499.151596</v>
      </c>
      <c r="FE140" s="126">
        <f t="shared" si="193"/>
        <v>0.45268539557691961</v>
      </c>
      <c r="FF140" s="6">
        <f>+'Serie Gasto $Corrientes'!FU140*'Serie Gasto Constantes'!$AR$207</f>
        <v>42467240046.425995</v>
      </c>
      <c r="FG140" s="7">
        <f t="shared" si="194"/>
        <v>0.1972803591649718</v>
      </c>
      <c r="FH140" s="6">
        <f>+'Serie Gasto $Corrientes'!FW140*'Serie Gasto Constantes'!$AR$207</f>
        <v>218731641039.59998</v>
      </c>
      <c r="FI140" s="6">
        <f>+'Serie Gasto $Corrientes'!FX140*'Serie Gasto Constantes'!$AR$207</f>
        <v>215263395840.19919</v>
      </c>
      <c r="FJ140" s="6">
        <f>+'Serie Gasto $Corrientes'!FY140*'Serie Gasto Constantes'!$AR$207</f>
        <v>107474435151.62639</v>
      </c>
      <c r="FK140" s="126">
        <f t="shared" si="166"/>
        <v>0.49926944026939929</v>
      </c>
      <c r="FL140" s="6">
        <f>+'Serie Gasto $Corrientes'!GA140*'Serie Gasto Constantes'!$AR$207</f>
        <v>52617504250.833595</v>
      </c>
      <c r="FM140" s="7">
        <f t="shared" si="167"/>
        <v>0.24443312364120748</v>
      </c>
      <c r="FN140" s="6">
        <f>+'Serie Gasto $Corrientes'!GC140*'Serie Gasto Constantes'!$AR$207</f>
        <v>218731641039.59998</v>
      </c>
      <c r="FO140" s="6">
        <f>+'Serie Gasto $Corrientes'!GD140*'Serie Gasto Constantes'!$AR$207</f>
        <v>194359395840.19919</v>
      </c>
      <c r="FP140" s="6">
        <f>+'Serie Gasto $Corrientes'!GE140*'Serie Gasto Constantes'!$AR$207</f>
        <v>168576496893.5112</v>
      </c>
      <c r="FQ140" s="126">
        <f t="shared" si="251"/>
        <v>0.86734421129870931</v>
      </c>
      <c r="FR140" s="6">
        <f>+'Serie Gasto $Corrientes'!GG140*'Serie Gasto Constantes'!$AR$207</f>
        <v>96337753040.162384</v>
      </c>
      <c r="FS140" s="7">
        <f t="shared" si="252"/>
        <v>0.49566810301967879</v>
      </c>
      <c r="FT140" s="6">
        <f>+'Serie Gasto $Corrientes'!GI140*'Serie Gasto Constantes'!$AS$207</f>
        <v>192112925000</v>
      </c>
      <c r="FU140" s="6">
        <f>+'Serie Gasto $Corrientes'!GJ140*'Serie Gasto Constantes'!$AS$207</f>
        <v>192112925000</v>
      </c>
      <c r="FV140" s="6">
        <f>+'Serie Gasto $Corrientes'!GK140*'Serie Gasto Constantes'!$AS$207</f>
        <v>12846935926</v>
      </c>
      <c r="FW140" s="126">
        <f t="shared" si="253"/>
        <v>6.6871793899343321E-2</v>
      </c>
      <c r="FX140" s="6">
        <f>+'Serie Gasto $Corrientes'!GM140*'Serie Gasto Constantes'!$AS$207</f>
        <v>0</v>
      </c>
      <c r="FY140" s="7">
        <f t="shared" si="254"/>
        <v>0</v>
      </c>
      <c r="FZ140" s="6">
        <f>+'Serie Gasto $Corrientes'!GO140*'Serie Gasto Constantes'!$AS$207</f>
        <v>192112925000</v>
      </c>
      <c r="GA140" s="6">
        <f>+'Serie Gasto $Corrientes'!GP140*'Serie Gasto Constantes'!$AS$207</f>
        <v>192112925000</v>
      </c>
      <c r="GB140" s="6">
        <f>+'Serie Gasto $Corrientes'!GQ140*'Serie Gasto Constantes'!$AS$207</f>
        <v>35560323567</v>
      </c>
      <c r="GC140" s="126">
        <f t="shared" si="255"/>
        <v>0.18510115114326639</v>
      </c>
      <c r="GD140" s="6">
        <f>+'Serie Gasto $Corrientes'!GS140*'Serie Gasto Constantes'!$AS$207</f>
        <v>10397872</v>
      </c>
      <c r="GE140" s="7">
        <f t="shared" si="256"/>
        <v>5.4123750393160691E-5</v>
      </c>
      <c r="GF140" s="6">
        <f>+'Serie Gasto $Corrientes'!GU140*'Serie Gasto Constantes'!$AS$207</f>
        <v>192112925000</v>
      </c>
      <c r="GG140" s="6">
        <f>+'Serie Gasto $Corrientes'!GV140*'Serie Gasto Constantes'!$AS$207</f>
        <v>192112925000</v>
      </c>
      <c r="GH140" s="6">
        <f>+'Serie Gasto $Corrientes'!GW140*'Serie Gasto Constantes'!$AS$207</f>
        <v>50690121036</v>
      </c>
      <c r="GI140" s="126">
        <f t="shared" si="257"/>
        <v>0.26385585996361255</v>
      </c>
      <c r="GJ140" s="6">
        <f>+'Serie Gasto $Corrientes'!GY140*'Serie Gasto Constantes'!$AS$207</f>
        <v>563846412</v>
      </c>
      <c r="GK140" s="7">
        <f t="shared" si="258"/>
        <v>2.9349738545701703E-3</v>
      </c>
      <c r="GL140" s="6">
        <f>+'Serie Gasto $Corrientes'!HA140*'Serie Gasto Constantes'!$AS$207</f>
        <v>192112925000</v>
      </c>
      <c r="GM140" s="6">
        <f>+'Serie Gasto $Corrientes'!HB140*'Serie Gasto Constantes'!$AS$207</f>
        <v>192112925000</v>
      </c>
      <c r="GN140" s="6">
        <f>+'Serie Gasto $Corrientes'!HC140*'Serie Gasto Constantes'!$AS$207</f>
        <v>60998758049</v>
      </c>
      <c r="GO140" s="126">
        <f t="shared" si="259"/>
        <v>0.31751511799115023</v>
      </c>
      <c r="GP140" s="6">
        <f>+'Serie Gasto $Corrientes'!HE140*'Serie Gasto Constantes'!$AS$207</f>
        <v>3007181092</v>
      </c>
      <c r="GQ140" s="7">
        <f t="shared" si="260"/>
        <v>1.565319507784289E-2</v>
      </c>
      <c r="GR140" s="6">
        <f>+'Serie Gasto $Corrientes'!HG140*'Serie Gasto Constantes'!$AS$207</f>
        <v>192112925000</v>
      </c>
      <c r="GS140" s="6">
        <f>+'Serie Gasto $Corrientes'!HH140*'Serie Gasto Constantes'!$AS$207</f>
        <v>192112925000</v>
      </c>
      <c r="GT140" s="6">
        <f>+'Serie Gasto $Corrientes'!HI140*'Serie Gasto Constantes'!$AS$207</f>
        <v>86152906130</v>
      </c>
      <c r="GU140" s="126">
        <f t="shared" si="261"/>
        <v>0.44844929683934592</v>
      </c>
      <c r="GV140" s="6">
        <f>+'Serie Gasto $Corrientes'!HK140*'Serie Gasto Constantes'!$AS$207</f>
        <v>11312286434</v>
      </c>
      <c r="GW140" s="7">
        <f t="shared" si="262"/>
        <v>5.8883526103202063E-2</v>
      </c>
      <c r="GX140" s="6">
        <f>+'Serie Gasto $Corrientes'!HM140*'Serie Gasto Constantes'!$AS$207</f>
        <v>192112925000</v>
      </c>
      <c r="GY140" s="6">
        <f>+'Serie Gasto $Corrientes'!HN140*'Serie Gasto Constantes'!$AS$207</f>
        <v>192112925000</v>
      </c>
      <c r="GZ140" s="6">
        <f>+'Serie Gasto $Corrientes'!HO140*'Serie Gasto Constantes'!$AS$207</f>
        <v>102695390129</v>
      </c>
      <c r="HA140" s="126">
        <f t="shared" si="263"/>
        <v>0.53455742308332455</v>
      </c>
      <c r="HB140" s="6">
        <f>+'Serie Gasto $Corrientes'!HQ140*'Serie Gasto Constantes'!$AS$207</f>
        <v>17246115637</v>
      </c>
      <c r="HC140" s="7">
        <f t="shared" si="264"/>
        <v>8.9770720200111467E-2</v>
      </c>
    </row>
    <row r="141" spans="1:211" x14ac:dyDescent="0.35">
      <c r="A141" s="43" t="s">
        <v>66</v>
      </c>
      <c r="B141" s="3"/>
      <c r="C141" s="1"/>
      <c r="D141" s="4"/>
      <c r="E141" s="3"/>
      <c r="F141" s="1"/>
      <c r="G141" s="4"/>
      <c r="H141" s="3"/>
      <c r="I141" s="1"/>
      <c r="J141" s="4"/>
      <c r="K141" s="3"/>
      <c r="L141" s="1"/>
      <c r="M141" s="4"/>
      <c r="N141" s="3"/>
      <c r="O141" s="1"/>
      <c r="P141" s="4"/>
      <c r="Q141" s="3"/>
      <c r="R141" s="1"/>
      <c r="S141" s="4"/>
      <c r="T141" s="3"/>
      <c r="U141" s="1"/>
      <c r="V141" s="4"/>
      <c r="W141" s="3"/>
      <c r="X141" s="1"/>
      <c r="Y141" s="4"/>
      <c r="Z141" s="3"/>
      <c r="AA141" s="1"/>
      <c r="AB141" s="4"/>
      <c r="AC141" s="3"/>
      <c r="AD141" s="1"/>
      <c r="AE141" s="4"/>
      <c r="AF141" s="3"/>
      <c r="AG141" s="1"/>
      <c r="AH141" s="1"/>
      <c r="AI141" s="125"/>
      <c r="AJ141" s="1"/>
      <c r="AK141" s="4"/>
      <c r="AL141" s="3"/>
      <c r="AM141" s="1"/>
      <c r="AN141" s="1"/>
      <c r="AO141" s="125"/>
      <c r="AP141" s="1"/>
      <c r="AQ141" s="4"/>
      <c r="AR141" s="3"/>
      <c r="AS141" s="1"/>
      <c r="AT141" s="1"/>
      <c r="AU141" s="125" t="e">
        <f t="shared" si="196"/>
        <v>#DIV/0!</v>
      </c>
      <c r="AV141" s="1"/>
      <c r="AW141" s="4"/>
      <c r="AX141" s="3"/>
      <c r="AY141" s="1"/>
      <c r="AZ141" s="1"/>
      <c r="BA141" s="125" t="e">
        <f t="shared" si="197"/>
        <v>#DIV/0!</v>
      </c>
      <c r="BB141" s="1"/>
      <c r="BC141" s="4"/>
      <c r="BD141" s="3"/>
      <c r="BE141" s="1"/>
      <c r="BF141" s="1"/>
      <c r="BG141" s="125" t="e">
        <f t="shared" si="198"/>
        <v>#DIV/0!</v>
      </c>
      <c r="BH141" s="1"/>
      <c r="BI141" s="4"/>
      <c r="BJ141" s="3">
        <f>+'Serie Gasto $Corrientes'!BJ141*'Serie Gasto Constantes'!$AK$207</f>
        <v>0</v>
      </c>
      <c r="BK141" s="1">
        <f>+'Serie Gasto $Corrientes'!BK141*'Serie Gasto Constantes'!$AK$207</f>
        <v>31248158481.221626</v>
      </c>
      <c r="BL141" s="1">
        <f>+'Serie Gasto $Corrientes'!BL141*'Serie Gasto Constantes'!$AK$207</f>
        <v>20434918580.997284</v>
      </c>
      <c r="BM141" s="125">
        <f t="shared" si="199"/>
        <v>0.65395593130000007</v>
      </c>
      <c r="BN141" s="1">
        <f>+'Serie Gasto $Corrientes'!BN141*'Serie Gasto Constantes'!$AK$207</f>
        <v>4745356949.39956</v>
      </c>
      <c r="BO141" s="4"/>
      <c r="BP141" s="3">
        <f>+'Serie Gasto $Corrientes'!BP141*'Serie Gasto Constantes'!$AL$207</f>
        <v>44093266531.117439</v>
      </c>
      <c r="BQ141" s="1">
        <f>+'Serie Gasto $Corrientes'!BQ141*'Serie Gasto Constantes'!$AL$207</f>
        <v>42370009336.237434</v>
      </c>
      <c r="BR141" s="1">
        <f>+'Serie Gasto $Corrientes'!BR141*'Serie Gasto Constantes'!$AL$207</f>
        <v>39429869642.392792</v>
      </c>
      <c r="BS141" s="125">
        <f t="shared" si="200"/>
        <v>0.93060799985875731</v>
      </c>
      <c r="BT141" s="1">
        <f>+'Serie Gasto $Corrientes'!BT141*'Serie Gasto Constantes'!$AL$207</f>
        <v>30079084352.704945</v>
      </c>
      <c r="BU141" s="4"/>
      <c r="BV141" s="3">
        <f>+'Serie Gasto $Corrientes'!BV141*'Serie Gasto Constantes'!$AM$207</f>
        <v>36134495145.353065</v>
      </c>
      <c r="BW141" s="1">
        <f>+'Serie Gasto $Corrientes'!BW141*'Serie Gasto Constantes'!$AM$207</f>
        <v>35870443389.514915</v>
      </c>
      <c r="BX141" s="1">
        <f>+'Serie Gasto $Corrientes'!BX141*'Serie Gasto Constantes'!$AM$207</f>
        <v>34979593256.510674</v>
      </c>
      <c r="BY141" s="125">
        <f t="shared" si="201"/>
        <v>0.97516478613518776</v>
      </c>
      <c r="BZ141" s="1">
        <f>+'Serie Gasto $Corrientes'!BZ141*'Serie Gasto Constantes'!$AM$207</f>
        <v>31014999859.698494</v>
      </c>
      <c r="CA141" s="4"/>
      <c r="CB141" s="3">
        <f>+'Serie Gasto $Corrientes'!CB141*'Serie Gasto Constantes'!$AN$207</f>
        <v>44751410853.125824</v>
      </c>
      <c r="CC141" s="1">
        <f>+'Serie Gasto $Corrientes'!CC141*'Serie Gasto Constantes'!$AN$207</f>
        <v>43813988147.541473</v>
      </c>
      <c r="CD141" s="1">
        <f>+'Serie Gasto $Corrientes'!CD141*'Serie Gasto Constantes'!$AN$207</f>
        <v>35451786248.096191</v>
      </c>
      <c r="CE141" s="125">
        <f t="shared" si="202"/>
        <v>0.80914310125601951</v>
      </c>
      <c r="CF141" s="1">
        <f>+'Serie Gasto $Corrientes'!CF141*'Serie Gasto Constantes'!$AN$207</f>
        <v>27140114669.045193</v>
      </c>
      <c r="CG141" s="4">
        <f t="shared" si="228"/>
        <v>0.61943949447496482</v>
      </c>
      <c r="CH141" s="1">
        <f>+'Serie Gasto $Corrientes'!CH141*'Serie Gasto Constantes'!$AO$207</f>
        <v>47352145222.694984</v>
      </c>
      <c r="CI141" s="1">
        <f>+'Serie Gasto $Corrientes'!CI141*'Serie Gasto Constantes'!$AO$207</f>
        <v>41260831265.023453</v>
      </c>
      <c r="CJ141" s="1">
        <f>+'Serie Gasto $Corrientes'!CJ141*'Serie Gasto Constantes'!$AO$207</f>
        <v>39350077812.928444</v>
      </c>
      <c r="CK141" s="125">
        <f t="shared" si="215"/>
        <v>0.95369086386500546</v>
      </c>
      <c r="CL141" s="1">
        <f>+'Serie Gasto $Corrientes'!CL141*'Serie Gasto Constantes'!$AO$207</f>
        <v>31447936679.711315</v>
      </c>
      <c r="CM141" s="4">
        <f t="shared" si="229"/>
        <v>0.76217409382077894</v>
      </c>
      <c r="CN141" s="1">
        <f>+'Serie Gasto $Corrientes'!CN141*'Serie Gasto Constantes'!$AP$207</f>
        <v>40799424180.86512</v>
      </c>
      <c r="CO141" s="1">
        <f>+'Serie Gasto $Corrientes'!CO141*'Serie Gasto Constantes'!$AP$207</f>
        <v>40934178255.029861</v>
      </c>
      <c r="CP141" s="1">
        <f>+'Serie Gasto $Corrientes'!CP141*'Serie Gasto Constantes'!$AP$207</f>
        <v>40751110437.71244</v>
      </c>
      <c r="CQ141" s="125">
        <f t="shared" si="216"/>
        <v>0.99552775149956929</v>
      </c>
      <c r="CR141" s="1">
        <f>+'Serie Gasto $Corrientes'!CR141*'Serie Gasto Constantes'!$AP$207</f>
        <v>37765618705.095642</v>
      </c>
      <c r="CS141" s="4">
        <f t="shared" si="230"/>
        <v>0.92259379117877183</v>
      </c>
      <c r="CT141" s="1">
        <f>+'Serie Gasto $Corrientes'!DC141*'Serie Gasto Constantes'!$AQ$207</f>
        <v>30571570173.153877</v>
      </c>
      <c r="CU141" s="1">
        <f>+'Serie Gasto $Corrientes'!DD141*'Serie Gasto Constantes'!$AQ$207</f>
        <v>30981924901.113911</v>
      </c>
      <c r="CV141" s="1">
        <f>+'Serie Gasto $Corrientes'!DE141*'Serie Gasto Constantes'!$AQ$207</f>
        <v>30745713858.009399</v>
      </c>
      <c r="CW141" s="125">
        <f t="shared" si="231"/>
        <v>0.99237584353269093</v>
      </c>
      <c r="CX141" s="1">
        <f>+'Serie Gasto $Corrientes'!DG141*'Serie Gasto Constantes'!$AQ$207</f>
        <v>27841978097.784004</v>
      </c>
      <c r="CY141" s="4">
        <f t="shared" si="232"/>
        <v>0.89865230087053072</v>
      </c>
      <c r="CZ141" s="1">
        <f>+'Serie Gasto $Corrientes'!DL141*'Serie Gasto Constantes'!$AR$207</f>
        <v>39477518605.199997</v>
      </c>
      <c r="DA141" s="1">
        <f>+'Serie Gasto $Corrientes'!DM141*'Serie Gasto Constantes'!$AR$207</f>
        <v>39477518605.199997</v>
      </c>
      <c r="DB141" s="1">
        <f>+'Serie Gasto $Corrientes'!DN141*'Serie Gasto Constantes'!$AR$207</f>
        <v>2931688622.8967996</v>
      </c>
      <c r="DC141" s="125">
        <f t="shared" si="233"/>
        <v>7.4262231428867884E-2</v>
      </c>
      <c r="DD141" s="1">
        <f>+'Serie Gasto $Corrientes'!DP141*'Serie Gasto Constantes'!$AR$207</f>
        <v>323003400.81359994</v>
      </c>
      <c r="DE141" s="4">
        <f t="shared" si="234"/>
        <v>8.1819580415840466E-3</v>
      </c>
      <c r="DF141" s="1">
        <f>+'Serie Gasto $Corrientes'!DR141*'Serie Gasto Constantes'!$AR$207</f>
        <v>39477518605.199997</v>
      </c>
      <c r="DG141" s="1">
        <f>+'Serie Gasto $Corrientes'!DS141*'Serie Gasto Constantes'!$AR$207</f>
        <v>39477518605.199997</v>
      </c>
      <c r="DH141" s="1">
        <f>+'Serie Gasto $Corrientes'!DT141*'Serie Gasto Constantes'!$AR$207</f>
        <v>6228637029.045599</v>
      </c>
      <c r="DI141" s="125">
        <f t="shared" si="235"/>
        <v>0.15777681194544887</v>
      </c>
      <c r="DJ141" s="1">
        <f>+'Serie Gasto $Corrientes'!DV141*'Serie Gasto Constantes'!$AR$207</f>
        <v>870013801.19159997</v>
      </c>
      <c r="DK141" s="4">
        <f t="shared" si="236"/>
        <v>2.2038208882688017E-2</v>
      </c>
      <c r="DL141" s="1">
        <f>+'Serie Gasto $Corrientes'!DX141*'Serie Gasto Constantes'!$AR$207</f>
        <v>39477518605.199997</v>
      </c>
      <c r="DM141" s="1">
        <f>+'Serie Gasto $Corrientes'!DY141*'Serie Gasto Constantes'!$AR$207</f>
        <v>39477518605.199997</v>
      </c>
      <c r="DN141" s="1">
        <f>+'Serie Gasto $Corrientes'!DZ141*'Serie Gasto Constantes'!$AR$207</f>
        <v>9958487160.3203983</v>
      </c>
      <c r="DO141" s="125">
        <f t="shared" si="237"/>
        <v>0.25225717097144656</v>
      </c>
      <c r="DP141" s="1">
        <f>+'Serie Gasto $Corrientes'!EB141*'Serie Gasto Constantes'!$AR$207</f>
        <v>2566492861.2803998</v>
      </c>
      <c r="DQ141" s="4">
        <f t="shared" si="238"/>
        <v>6.5011504065058942E-2</v>
      </c>
      <c r="DR141" s="1">
        <f>+'Serie Gasto $Corrientes'!ED141*'Serie Gasto Constantes'!$AR$207</f>
        <v>39477518605.199997</v>
      </c>
      <c r="DS141" s="1">
        <f>+'Serie Gasto $Corrientes'!EE141*'Serie Gasto Constantes'!$AR$207</f>
        <v>39477518605.199997</v>
      </c>
      <c r="DT141" s="1">
        <f>+'Serie Gasto $Corrientes'!EF141*'Serie Gasto Constantes'!$AR$207</f>
        <v>11446919003.629198</v>
      </c>
      <c r="DU141" s="125">
        <f t="shared" si="239"/>
        <v>0.28996044858101605</v>
      </c>
      <c r="DV141" s="1">
        <f>+'Serie Gasto $Corrientes'!EH141*'Serie Gasto Constantes'!$AR$207</f>
        <v>4976918938.8203993</v>
      </c>
      <c r="DW141" s="4">
        <f t="shared" si="240"/>
        <v>0.12606970029177156</v>
      </c>
      <c r="DX141" s="1">
        <f>+'Serie Gasto $Corrientes'!EJ141*'Serie Gasto Constantes'!$AR$207</f>
        <v>39477518605.199997</v>
      </c>
      <c r="DY141" s="1">
        <f>+'Serie Gasto $Corrientes'!EK141*'Serie Gasto Constantes'!$AR$207</f>
        <v>39404097056.422798</v>
      </c>
      <c r="DZ141" s="1">
        <f>+'Serie Gasto $Corrientes'!EL141*'Serie Gasto Constantes'!$AR$207</f>
        <v>15657307482.632399</v>
      </c>
      <c r="EA141" s="125">
        <f t="shared" si="241"/>
        <v>0.39735227177551286</v>
      </c>
      <c r="EB141" s="1">
        <f>+'Serie Gasto $Corrientes'!EN141*'Serie Gasto Constantes'!$AR$207</f>
        <v>7527761931.6587992</v>
      </c>
      <c r="EC141" s="4">
        <f t="shared" si="242"/>
        <v>0.19104008197116618</v>
      </c>
      <c r="ED141" s="1">
        <f>+'Serie Gasto $Corrientes'!EP141*'Serie Gasto Constantes'!$AR$207</f>
        <v>39477518605.199997</v>
      </c>
      <c r="EE141" s="1">
        <f>+'Serie Gasto $Corrientes'!EQ141*'Serie Gasto Constantes'!$AR$207</f>
        <v>39404097056.422798</v>
      </c>
      <c r="EF141" s="1">
        <f>+'Serie Gasto $Corrientes'!ER141*'Serie Gasto Constantes'!$AR$207</f>
        <v>16411859730.957598</v>
      </c>
      <c r="EG141" s="125">
        <f t="shared" si="243"/>
        <v>0.41650135282778911</v>
      </c>
      <c r="EH141" s="1">
        <f>+'Serie Gasto $Corrientes'!ET141*'Serie Gasto Constantes'!$AR$207</f>
        <v>9831444913.7423992</v>
      </c>
      <c r="EI141" s="4">
        <f t="shared" si="244"/>
        <v>0.24950311384282542</v>
      </c>
      <c r="EJ141" s="1">
        <f>+'Serie Gasto $Corrientes'!EV141*'Serie Gasto Constantes'!$AR$207</f>
        <v>39477518605.199997</v>
      </c>
      <c r="EK141" s="1">
        <f>+'Serie Gasto $Corrientes'!EW141*'Serie Gasto Constantes'!$AR$207</f>
        <v>39404097056.422798</v>
      </c>
      <c r="EL141" s="1">
        <f>+'Serie Gasto $Corrientes'!EX141*'Serie Gasto Constantes'!$AR$207</f>
        <v>19520038502.374798</v>
      </c>
      <c r="EM141" s="125">
        <f t="shared" si="245"/>
        <v>0.49538093651591658</v>
      </c>
      <c r="EN141" s="1">
        <f>+'Serie Gasto $Corrientes'!EZ141*'Serie Gasto Constantes'!$AR$207</f>
        <v>12072943629.848398</v>
      </c>
      <c r="EO141" s="4">
        <f t="shared" si="246"/>
        <v>0.30638802895447975</v>
      </c>
      <c r="EP141" s="1">
        <f>+'Serie Gasto $Corrientes'!FB141*'Serie Gasto Constantes'!$AR$207</f>
        <v>39477518605.199997</v>
      </c>
      <c r="EQ141" s="1">
        <f>+'Serie Gasto $Corrientes'!FC141*'Serie Gasto Constantes'!$AR$207</f>
        <v>39404097056.422798</v>
      </c>
      <c r="ER141" s="1">
        <f>+'Serie Gasto $Corrientes'!FD141*'Serie Gasto Constantes'!$AR$207</f>
        <v>23252466355.013996</v>
      </c>
      <c r="ES141" s="125">
        <f t="shared" si="247"/>
        <v>0.59010275814006719</v>
      </c>
      <c r="ET141" s="1">
        <f>+'Serie Gasto $Corrientes'!FF141*'Serie Gasto Constantes'!$AR$207</f>
        <v>13728160605.213598</v>
      </c>
      <c r="EU141" s="4">
        <f t="shared" si="248"/>
        <v>0.34839424401874303</v>
      </c>
      <c r="EV141" s="1">
        <f>+'Serie Gasto $Corrientes'!FH141*'Serie Gasto Constantes'!$AR$207</f>
        <v>39477518605.199997</v>
      </c>
      <c r="EW141" s="1">
        <f>+'Serie Gasto $Corrientes'!FI141*'Serie Gasto Constantes'!$AR$207</f>
        <v>38199363596.175598</v>
      </c>
      <c r="EX141" s="1">
        <f>+'Serie Gasto $Corrientes'!FJ141*'Serie Gasto Constantes'!$AR$207</f>
        <v>24497241011.271599</v>
      </c>
      <c r="EY141" s="125">
        <f t="shared" si="249"/>
        <v>0.64129971562469135</v>
      </c>
      <c r="EZ141" s="1">
        <f>+'Serie Gasto $Corrientes'!FL141*'Serie Gasto Constantes'!$AR$207</f>
        <v>15599695339.534798</v>
      </c>
      <c r="FA141" s="4">
        <f t="shared" si="250"/>
        <v>0.40837579139922087</v>
      </c>
      <c r="FB141" s="1">
        <f>+'Serie Gasto $Corrientes'!FQ141*'Serie Gasto Constantes'!$AR$207</f>
        <v>39477518605.199997</v>
      </c>
      <c r="FC141" s="1">
        <f>+'Serie Gasto $Corrientes'!FR141*'Serie Gasto Constantes'!$AR$207</f>
        <v>38199363596.175598</v>
      </c>
      <c r="FD141" s="1">
        <f>+'Serie Gasto $Corrientes'!FS141*'Serie Gasto Constantes'!$AR$207</f>
        <v>28737299304.651596</v>
      </c>
      <c r="FE141" s="125">
        <f t="shared" si="193"/>
        <v>0.75229785523255899</v>
      </c>
      <c r="FF141" s="1">
        <f>+'Serie Gasto $Corrientes'!FU141*'Serie Gasto Constantes'!$AR$207</f>
        <v>18215264470.400398</v>
      </c>
      <c r="FG141" s="4">
        <f t="shared" si="194"/>
        <v>0.47684732821632803</v>
      </c>
      <c r="FH141" s="1">
        <f>+'Serie Gasto $Corrientes'!FW141*'Serie Gasto Constantes'!$AR$207</f>
        <v>39477518605.199997</v>
      </c>
      <c r="FI141" s="1">
        <f>+'Serie Gasto $Corrientes'!FX141*'Serie Gasto Constantes'!$AR$207</f>
        <v>38199363596.175598</v>
      </c>
      <c r="FJ141" s="1">
        <f>+'Serie Gasto $Corrientes'!FY141*'Serie Gasto Constantes'!$AR$207</f>
        <v>30057252459.530396</v>
      </c>
      <c r="FK141" s="125">
        <f t="shared" si="166"/>
        <v>0.78685217841010402</v>
      </c>
      <c r="FL141" s="1">
        <f>+'Serie Gasto $Corrientes'!GA141*'Serie Gasto Constantes'!$AR$207</f>
        <v>20082327351.013199</v>
      </c>
      <c r="FM141" s="4">
        <f t="shared" si="167"/>
        <v>0.52572413413253249</v>
      </c>
      <c r="FN141" s="1">
        <f>+'Serie Gasto $Corrientes'!GC141*'Serie Gasto Constantes'!$AR$207</f>
        <v>39477518605.199997</v>
      </c>
      <c r="FO141" s="1">
        <f>+'Serie Gasto $Corrientes'!GD141*'Serie Gasto Constantes'!$AR$207</f>
        <v>35332194816.001198</v>
      </c>
      <c r="FP141" s="1">
        <f>+'Serie Gasto $Corrientes'!GE141*'Serie Gasto Constantes'!$AR$207</f>
        <v>33500844361.389599</v>
      </c>
      <c r="FQ141" s="125">
        <f t="shared" si="251"/>
        <v>0.94816765660472868</v>
      </c>
      <c r="FR141" s="1">
        <f>+'Serie Gasto $Corrientes'!GG141*'Serie Gasto Constantes'!$AR$207</f>
        <v>28124428921.789196</v>
      </c>
      <c r="FS141" s="4">
        <f t="shared" si="252"/>
        <v>0.79600005231071125</v>
      </c>
      <c r="FT141" s="1">
        <f>+'Serie Gasto $Corrientes'!GI141*'Serie Gasto Constantes'!$AS$207</f>
        <v>48957761000</v>
      </c>
      <c r="FU141" s="1">
        <f>+'Serie Gasto $Corrientes'!GJ141*'Serie Gasto Constantes'!$AS$207</f>
        <v>48957761000</v>
      </c>
      <c r="FV141" s="1">
        <f>+'Serie Gasto $Corrientes'!GK141*'Serie Gasto Constantes'!$AS$207</f>
        <v>5648950639</v>
      </c>
      <c r="FW141" s="125">
        <f t="shared" si="253"/>
        <v>0.11538417042805532</v>
      </c>
      <c r="FX141" s="1">
        <f>+'Serie Gasto $Corrientes'!GM141*'Serie Gasto Constantes'!$AS$207</f>
        <v>301380995</v>
      </c>
      <c r="FY141" s="4">
        <f t="shared" si="254"/>
        <v>6.1559390961527021E-3</v>
      </c>
      <c r="FZ141" s="1">
        <f>+'Serie Gasto $Corrientes'!GO141*'Serie Gasto Constantes'!$AS$207</f>
        <v>48957761000</v>
      </c>
      <c r="GA141" s="1">
        <f>+'Serie Gasto $Corrientes'!GP141*'Serie Gasto Constantes'!$AS$207</f>
        <v>48957761000</v>
      </c>
      <c r="GB141" s="1">
        <f>+'Serie Gasto $Corrientes'!GQ141*'Serie Gasto Constantes'!$AS$207</f>
        <v>16060866180</v>
      </c>
      <c r="GC141" s="125">
        <f t="shared" si="255"/>
        <v>0.3280555697798353</v>
      </c>
      <c r="GD141" s="1">
        <f>+'Serie Gasto $Corrientes'!GS141*'Serie Gasto Constantes'!$AS$207</f>
        <v>793326777</v>
      </c>
      <c r="GE141" s="4">
        <f t="shared" si="256"/>
        <v>1.620431083439457E-2</v>
      </c>
      <c r="GF141" s="1">
        <f>+'Serie Gasto $Corrientes'!GU141*'Serie Gasto Constantes'!$AS$207</f>
        <v>48957761000</v>
      </c>
      <c r="GG141" s="1">
        <f>+'Serie Gasto $Corrientes'!GV141*'Serie Gasto Constantes'!$AS$207</f>
        <v>48957761000</v>
      </c>
      <c r="GH141" s="1">
        <f>+'Serie Gasto $Corrientes'!GW141*'Serie Gasto Constantes'!$AS$207</f>
        <v>19178617878</v>
      </c>
      <c r="GI141" s="125">
        <f t="shared" si="257"/>
        <v>0.39173805105180359</v>
      </c>
      <c r="GJ141" s="1">
        <f>+'Serie Gasto $Corrientes'!GY141*'Serie Gasto Constantes'!$AS$207</f>
        <v>2435959846</v>
      </c>
      <c r="GK141" s="4">
        <f t="shared" si="258"/>
        <v>4.975635724027494E-2</v>
      </c>
      <c r="GL141" s="1">
        <f>+'Serie Gasto $Corrientes'!HA141*'Serie Gasto Constantes'!$AS$207</f>
        <v>48957761000</v>
      </c>
      <c r="GM141" s="1">
        <f>+'Serie Gasto $Corrientes'!HB141*'Serie Gasto Constantes'!$AS$207</f>
        <v>48957761000</v>
      </c>
      <c r="GN141" s="1">
        <f>+'Serie Gasto $Corrientes'!HC141*'Serie Gasto Constantes'!$AS$207</f>
        <v>21252601891</v>
      </c>
      <c r="GO141" s="125">
        <f t="shared" si="259"/>
        <v>0.43410077292954635</v>
      </c>
      <c r="GP141" s="1">
        <f>+'Serie Gasto $Corrientes'!HE141*'Serie Gasto Constantes'!$AS$207</f>
        <v>5137208833</v>
      </c>
      <c r="GQ141" s="4">
        <f t="shared" si="260"/>
        <v>0.10493144964288706</v>
      </c>
      <c r="GR141" s="1">
        <f>+'Serie Gasto $Corrientes'!HG141*'Serie Gasto Constantes'!$AS$207</f>
        <v>48957761000</v>
      </c>
      <c r="GS141" s="1">
        <f>+'Serie Gasto $Corrientes'!HH141*'Serie Gasto Constantes'!$AS$207</f>
        <v>48957761000</v>
      </c>
      <c r="GT141" s="1">
        <f>+'Serie Gasto $Corrientes'!HI141*'Serie Gasto Constantes'!$AS$207</f>
        <v>23827420615</v>
      </c>
      <c r="GU141" s="125">
        <f t="shared" si="261"/>
        <v>0.48669342977102242</v>
      </c>
      <c r="GV141" s="1">
        <f>+'Serie Gasto $Corrientes'!HK141*'Serie Gasto Constantes'!$AS$207</f>
        <v>7235096318</v>
      </c>
      <c r="GW141" s="4">
        <f t="shared" si="262"/>
        <v>0.14778241835855196</v>
      </c>
      <c r="GX141" s="1">
        <f>+'Serie Gasto $Corrientes'!HM141*'Serie Gasto Constantes'!$AS$207</f>
        <v>48957761000</v>
      </c>
      <c r="GY141" s="1">
        <f>+'Serie Gasto $Corrientes'!HN141*'Serie Gasto Constantes'!$AS$207</f>
        <v>48957761000</v>
      </c>
      <c r="GZ141" s="1">
        <f>+'Serie Gasto $Corrientes'!HO141*'Serie Gasto Constantes'!$AS$207</f>
        <v>25712912365</v>
      </c>
      <c r="HA141" s="125">
        <f t="shared" si="263"/>
        <v>0.52520605190666292</v>
      </c>
      <c r="HB141" s="1">
        <f>+'Serie Gasto $Corrientes'!HQ141*'Serie Gasto Constantes'!$AS$207</f>
        <v>10001375593</v>
      </c>
      <c r="HC141" s="4">
        <f t="shared" si="264"/>
        <v>0.2042858045121794</v>
      </c>
    </row>
    <row r="142" spans="1:211" x14ac:dyDescent="0.35">
      <c r="A142" s="28" t="s">
        <v>76</v>
      </c>
      <c r="B142" s="5"/>
      <c r="C142" s="6"/>
      <c r="D142" s="7"/>
      <c r="E142" s="5"/>
      <c r="F142" s="6"/>
      <c r="G142" s="7"/>
      <c r="H142" s="5"/>
      <c r="I142" s="6"/>
      <c r="J142" s="7"/>
      <c r="K142" s="5"/>
      <c r="L142" s="6"/>
      <c r="M142" s="7"/>
      <c r="N142" s="5"/>
      <c r="O142" s="6"/>
      <c r="P142" s="7"/>
      <c r="Q142" s="5"/>
      <c r="R142" s="6"/>
      <c r="S142" s="7"/>
      <c r="T142" s="5"/>
      <c r="U142" s="6"/>
      <c r="V142" s="7"/>
      <c r="W142" s="5"/>
      <c r="X142" s="6"/>
      <c r="Y142" s="7"/>
      <c r="Z142" s="5"/>
      <c r="AA142" s="6"/>
      <c r="AB142" s="7"/>
      <c r="AC142" s="5"/>
      <c r="AD142" s="6"/>
      <c r="AE142" s="7"/>
      <c r="AF142" s="5"/>
      <c r="AG142" s="6"/>
      <c r="AH142" s="6"/>
      <c r="AI142" s="126"/>
      <c r="AJ142" s="6"/>
      <c r="AK142" s="7"/>
      <c r="AL142" s="5"/>
      <c r="AM142" s="6"/>
      <c r="AN142" s="6"/>
      <c r="AO142" s="126"/>
      <c r="AP142" s="6"/>
      <c r="AQ142" s="7"/>
      <c r="AR142" s="5"/>
      <c r="AS142" s="6"/>
      <c r="AT142" s="6"/>
      <c r="AU142" s="126" t="e">
        <f t="shared" si="196"/>
        <v>#DIV/0!</v>
      </c>
      <c r="AV142" s="6"/>
      <c r="AW142" s="7"/>
      <c r="AX142" s="5"/>
      <c r="AY142" s="6"/>
      <c r="AZ142" s="6"/>
      <c r="BA142" s="126" t="e">
        <f t="shared" si="197"/>
        <v>#DIV/0!</v>
      </c>
      <c r="BB142" s="6"/>
      <c r="BC142" s="7"/>
      <c r="BD142" s="5"/>
      <c r="BE142" s="6"/>
      <c r="BF142" s="6"/>
      <c r="BG142" s="126" t="e">
        <f t="shared" si="198"/>
        <v>#DIV/0!</v>
      </c>
      <c r="BH142" s="6"/>
      <c r="BI142" s="7"/>
      <c r="BJ142" s="5">
        <f>+'Serie Gasto $Corrientes'!BJ142*'Serie Gasto Constantes'!$AK$207</f>
        <v>0</v>
      </c>
      <c r="BK142" s="6">
        <f>+'Serie Gasto $Corrientes'!BK142*'Serie Gasto Constantes'!$AK$207</f>
        <v>7667797287.9926643</v>
      </c>
      <c r="BL142" s="6">
        <f>+'Serie Gasto $Corrientes'!BL142*'Serie Gasto Constantes'!$AK$207</f>
        <v>4119558321.1979342</v>
      </c>
      <c r="BM142" s="126">
        <f t="shared" si="199"/>
        <v>0.53725446389263953</v>
      </c>
      <c r="BN142" s="6">
        <f>+'Serie Gasto $Corrientes'!BN142*'Serie Gasto Constantes'!$AK$207</f>
        <v>2341670480.1901975</v>
      </c>
      <c r="BO142" s="7"/>
      <c r="BP142" s="5">
        <f>+'Serie Gasto $Corrientes'!BP142*'Serie Gasto Constantes'!$AL$207</f>
        <v>8680590119.1984005</v>
      </c>
      <c r="BQ142" s="6">
        <f>+'Serie Gasto $Corrientes'!BQ142*'Serie Gasto Constantes'!$AL$207</f>
        <v>7905275810.0783997</v>
      </c>
      <c r="BR142" s="6">
        <f>+'Serie Gasto $Corrientes'!BR142*'Serie Gasto Constantes'!$AL$207</f>
        <v>6925774302.0228291</v>
      </c>
      <c r="BS142" s="126">
        <f t="shared" si="200"/>
        <v>0.87609521393209222</v>
      </c>
      <c r="BT142" s="6">
        <f>+'Serie Gasto $Corrientes'!BT142*'Serie Gasto Constantes'!$AL$207</f>
        <v>6374591433.1547756</v>
      </c>
      <c r="BU142" s="7"/>
      <c r="BV142" s="5">
        <f>+'Serie Gasto $Corrientes'!BV142*'Serie Gasto Constantes'!$AM$207</f>
        <v>8331627969.6601152</v>
      </c>
      <c r="BW142" s="6">
        <f>+'Serie Gasto $Corrientes'!BW142*'Serie Gasto Constantes'!$AM$207</f>
        <v>8308286377.9838152</v>
      </c>
      <c r="BX142" s="6">
        <f>+'Serie Gasto $Corrientes'!BX142*'Serie Gasto Constantes'!$AM$207</f>
        <v>7473584176.7874603</v>
      </c>
      <c r="BY142" s="126">
        <f t="shared" si="201"/>
        <v>0.89953377107844545</v>
      </c>
      <c r="BZ142" s="6">
        <f>+'Serie Gasto $Corrientes'!BZ142*'Serie Gasto Constantes'!$AM$207</f>
        <v>6946682013.0692549</v>
      </c>
      <c r="CA142" s="7"/>
      <c r="CB142" s="5">
        <f>+'Serie Gasto $Corrientes'!CB142*'Serie Gasto Constantes'!$AN$207</f>
        <v>8753916863.2182026</v>
      </c>
      <c r="CC142" s="6">
        <f>+'Serie Gasto $Corrientes'!CC142*'Serie Gasto Constantes'!$AN$207</f>
        <v>8448164364.6873264</v>
      </c>
      <c r="CD142" s="6">
        <f>+'Serie Gasto $Corrientes'!CD142*'Serie Gasto Constantes'!$AN$207</f>
        <v>7505426428.5129194</v>
      </c>
      <c r="CE142" s="126">
        <f t="shared" si="202"/>
        <v>0.88840913889945383</v>
      </c>
      <c r="CF142" s="6">
        <f>+'Serie Gasto $Corrientes'!CF142*'Serie Gasto Constantes'!$AN$207</f>
        <v>6741624107.9304943</v>
      </c>
      <c r="CG142" s="7">
        <f t="shared" si="228"/>
        <v>0.79799869142105728</v>
      </c>
      <c r="CH142" s="6">
        <f>+'Serie Gasto $Corrientes'!CH142*'Serie Gasto Constantes'!$AO$207</f>
        <v>8186770324.2119017</v>
      </c>
      <c r="CI142" s="6">
        <f>+'Serie Gasto $Corrientes'!CI142*'Serie Gasto Constantes'!$AO$207</f>
        <v>8023666212.1932325</v>
      </c>
      <c r="CJ142" s="6">
        <f>+'Serie Gasto $Corrientes'!CJ142*'Serie Gasto Constantes'!$AO$207</f>
        <v>7595816163.5274563</v>
      </c>
      <c r="CK142" s="126">
        <f t="shared" si="215"/>
        <v>0.94667648960576267</v>
      </c>
      <c r="CL142" s="6">
        <f>+'Serie Gasto $Corrientes'!CL142*'Serie Gasto Constantes'!$AO$207</f>
        <v>7302315458.5253935</v>
      </c>
      <c r="CM142" s="7">
        <f t="shared" si="229"/>
        <v>0.91009711339043087</v>
      </c>
      <c r="CN142" s="6">
        <f>+'Serie Gasto $Corrientes'!CN142*'Serie Gasto Constantes'!$AP$207</f>
        <v>7352392645.5316343</v>
      </c>
      <c r="CO142" s="6">
        <f>+'Serie Gasto $Corrientes'!CO142*'Serie Gasto Constantes'!$AP$207</f>
        <v>7487146719.6963711</v>
      </c>
      <c r="CP142" s="6">
        <f>+'Serie Gasto $Corrientes'!CP142*'Serie Gasto Constantes'!$AP$207</f>
        <v>7366390154.9599934</v>
      </c>
      <c r="CQ142" s="126">
        <f t="shared" si="216"/>
        <v>0.9838714841237578</v>
      </c>
      <c r="CR142" s="6">
        <f>+'Serie Gasto $Corrientes'!CR142*'Serie Gasto Constantes'!$AP$207</f>
        <v>7084317659.3950281</v>
      </c>
      <c r="CS142" s="7">
        <f t="shared" si="230"/>
        <v>0.94619725305480873</v>
      </c>
      <c r="CT142" s="6">
        <f>+'Serie Gasto $Corrientes'!DC142*'Serie Gasto Constantes'!$AQ$207</f>
        <v>7951012915.8531513</v>
      </c>
      <c r="CU142" s="6">
        <f>+'Serie Gasto $Corrientes'!DD142*'Serie Gasto Constantes'!$AQ$207</f>
        <v>8361367643.8131857</v>
      </c>
      <c r="CV142" s="6">
        <f>+'Serie Gasto $Corrientes'!DE142*'Serie Gasto Constantes'!$AQ$207</f>
        <v>8147194006.2119293</v>
      </c>
      <c r="CW142" s="126">
        <f t="shared" si="231"/>
        <v>0.97438533422702334</v>
      </c>
      <c r="CX142" s="6">
        <f>+'Serie Gasto $Corrientes'!DG142*'Serie Gasto Constantes'!$AQ$207</f>
        <v>7691390116.5752926</v>
      </c>
      <c r="CY142" s="7">
        <f t="shared" si="232"/>
        <v>0.91987225585833099</v>
      </c>
      <c r="CZ142" s="6">
        <f>+'Serie Gasto $Corrientes'!DL142*'Serie Gasto Constantes'!$AR$207</f>
        <v>8913549216</v>
      </c>
      <c r="DA142" s="6">
        <f>+'Serie Gasto $Corrientes'!DM142*'Serie Gasto Constantes'!$AR$207</f>
        <v>8913549216</v>
      </c>
      <c r="DB142" s="6">
        <f>+'Serie Gasto $Corrientes'!DN142*'Serie Gasto Constantes'!$AR$207</f>
        <v>498823908.50759995</v>
      </c>
      <c r="DC142" s="126">
        <f t="shared" si="233"/>
        <v>5.5962433865535968E-2</v>
      </c>
      <c r="DD142" s="6">
        <f>+'Serie Gasto $Corrientes'!DP142*'Serie Gasto Constantes'!$AR$207</f>
        <v>305321658.34559995</v>
      </c>
      <c r="DE142" s="7">
        <f t="shared" si="234"/>
        <v>3.4253657095149194E-2</v>
      </c>
      <c r="DF142" s="6">
        <f>+'Serie Gasto $Corrientes'!DR142*'Serie Gasto Constantes'!$AR$207</f>
        <v>8913549216</v>
      </c>
      <c r="DG142" s="6">
        <f>+'Serie Gasto $Corrientes'!DS142*'Serie Gasto Constantes'!$AR$207</f>
        <v>8913549216</v>
      </c>
      <c r="DH142" s="6">
        <f>+'Serie Gasto $Corrientes'!DT142*'Serie Gasto Constantes'!$AR$207</f>
        <v>1188361148.52</v>
      </c>
      <c r="DI142" s="126">
        <f t="shared" si="235"/>
        <v>0.13332075918612396</v>
      </c>
      <c r="DJ142" s="6">
        <f>+'Serie Gasto $Corrientes'!DV142*'Serie Gasto Constantes'!$AR$207</f>
        <v>725044082.48999989</v>
      </c>
      <c r="DK142" s="7">
        <f t="shared" si="236"/>
        <v>8.1341793815254998E-2</v>
      </c>
      <c r="DL142" s="6">
        <f>+'Serie Gasto $Corrientes'!DX142*'Serie Gasto Constantes'!$AR$207</f>
        <v>8913549216</v>
      </c>
      <c r="DM142" s="6">
        <f>+'Serie Gasto $Corrientes'!DY142*'Serie Gasto Constantes'!$AR$207</f>
        <v>8913549216</v>
      </c>
      <c r="DN142" s="6">
        <f>+'Serie Gasto $Corrientes'!DZ142*'Serie Gasto Constantes'!$AR$207</f>
        <v>1699075851.1271999</v>
      </c>
      <c r="DO142" s="126">
        <f t="shared" si="237"/>
        <v>0.19061720645209707</v>
      </c>
      <c r="DP142" s="6">
        <f>+'Serie Gasto $Corrientes'!EB142*'Serie Gasto Constantes'!$AR$207</f>
        <v>1243780143.2315998</v>
      </c>
      <c r="DQ142" s="7">
        <f t="shared" si="238"/>
        <v>0.13953814727347771</v>
      </c>
      <c r="DR142" s="6">
        <f>+'Serie Gasto $Corrientes'!ED142*'Serie Gasto Constantes'!$AR$207</f>
        <v>8913549216</v>
      </c>
      <c r="DS142" s="6">
        <f>+'Serie Gasto $Corrientes'!EE142*'Serie Gasto Constantes'!$AR$207</f>
        <v>8913549216</v>
      </c>
      <c r="DT142" s="6">
        <f>+'Serie Gasto $Corrientes'!EF142*'Serie Gasto Constantes'!$AR$207</f>
        <v>2340252242.1408</v>
      </c>
      <c r="DU142" s="126">
        <f t="shared" si="239"/>
        <v>0.2625499882740312</v>
      </c>
      <c r="DV142" s="6">
        <f>+'Serie Gasto $Corrientes'!EH142*'Serie Gasto Constantes'!$AR$207</f>
        <v>1920684448.0199997</v>
      </c>
      <c r="DW142" s="7">
        <f t="shared" si="240"/>
        <v>0.21547919930394646</v>
      </c>
      <c r="DX142" s="6">
        <f>+'Serie Gasto $Corrientes'!EJ142*'Serie Gasto Constantes'!$AR$207</f>
        <v>8913549216</v>
      </c>
      <c r="DY142" s="6">
        <f>+'Serie Gasto $Corrientes'!EK142*'Serie Gasto Constantes'!$AR$207</f>
        <v>8840127667.2227993</v>
      </c>
      <c r="DZ142" s="6">
        <f>+'Serie Gasto $Corrientes'!EL142*'Serie Gasto Constantes'!$AR$207</f>
        <v>3214303636.2995996</v>
      </c>
      <c r="EA142" s="126">
        <f t="shared" si="241"/>
        <v>0.36360375746806384</v>
      </c>
      <c r="EB142" s="6">
        <f>+'Serie Gasto $Corrientes'!EN142*'Serie Gasto Constantes'!$AR$207</f>
        <v>2727253668.5315995</v>
      </c>
      <c r="EC142" s="7">
        <f t="shared" si="242"/>
        <v>0.30850840295481718</v>
      </c>
      <c r="ED142" s="6">
        <f>+'Serie Gasto $Corrientes'!EP142*'Serie Gasto Constantes'!$AR$207</f>
        <v>8913549216</v>
      </c>
      <c r="EE142" s="6">
        <f>+'Serie Gasto $Corrientes'!EQ142*'Serie Gasto Constantes'!$AR$207</f>
        <v>8840127667.2227993</v>
      </c>
      <c r="EF142" s="6">
        <f>+'Serie Gasto $Corrientes'!ER142*'Serie Gasto Constantes'!$AR$207</f>
        <v>3968855884.6247997</v>
      </c>
      <c r="EG142" s="126">
        <f t="shared" si="243"/>
        <v>0.44895911394361676</v>
      </c>
      <c r="EH142" s="6">
        <f>+'Serie Gasto $Corrientes'!ET142*'Serie Gasto Constantes'!$AR$207</f>
        <v>3591870017.2055998</v>
      </c>
      <c r="EI142" s="7">
        <f t="shared" si="244"/>
        <v>0.40631426970488721</v>
      </c>
      <c r="EJ142" s="6">
        <f>+'Serie Gasto $Corrientes'!EV142*'Serie Gasto Constantes'!$AR$207</f>
        <v>8913549216</v>
      </c>
      <c r="EK142" s="6">
        <f>+'Serie Gasto $Corrientes'!EW142*'Serie Gasto Constantes'!$AR$207</f>
        <v>8840127667.2227993</v>
      </c>
      <c r="EL142" s="6">
        <f>+'Serie Gasto $Corrientes'!EX142*'Serie Gasto Constantes'!$AR$207</f>
        <v>4839531804.3383999</v>
      </c>
      <c r="EM142" s="126">
        <f t="shared" si="245"/>
        <v>0.54745044263130871</v>
      </c>
      <c r="EN142" s="6">
        <f>+'Serie Gasto $Corrientes'!EZ142*'Serie Gasto Constantes'!$AR$207</f>
        <v>4112628720.7667994</v>
      </c>
      <c r="EO142" s="7">
        <f t="shared" si="246"/>
        <v>0.46522277455511191</v>
      </c>
      <c r="EP142" s="6">
        <f>+'Serie Gasto $Corrientes'!FB142*'Serie Gasto Constantes'!$AR$207</f>
        <v>8913549216</v>
      </c>
      <c r="EQ142" s="6">
        <f>+'Serie Gasto $Corrientes'!FC142*'Serie Gasto Constantes'!$AR$207</f>
        <v>8840127667.2227993</v>
      </c>
      <c r="ER142" s="6">
        <f>+'Serie Gasto $Corrientes'!FD142*'Serie Gasto Constantes'!$AR$207</f>
        <v>5505589499.0927992</v>
      </c>
      <c r="ES142" s="126">
        <f t="shared" si="247"/>
        <v>0.62279524757388782</v>
      </c>
      <c r="ET142" s="6">
        <f>+'Serie Gasto $Corrientes'!FF142*'Serie Gasto Constantes'!$AR$207</f>
        <v>4901921748.9527998</v>
      </c>
      <c r="EU142" s="7">
        <f t="shared" si="248"/>
        <v>0.55450802674807753</v>
      </c>
      <c r="EV142" s="6">
        <f>+'Serie Gasto $Corrientes'!FH142*'Serie Gasto Constantes'!$AR$207</f>
        <v>8913549216</v>
      </c>
      <c r="EW142" s="6">
        <f>+'Serie Gasto $Corrientes'!FI142*'Serie Gasto Constantes'!$AR$207</f>
        <v>8785359154.8216</v>
      </c>
      <c r="EX142" s="6">
        <f>+'Serie Gasto $Corrientes'!FJ142*'Serie Gasto Constantes'!$AR$207</f>
        <v>5903165385.2963991</v>
      </c>
      <c r="EY142" s="126">
        <f t="shared" si="249"/>
        <v>0.67193216364485353</v>
      </c>
      <c r="EZ142" s="6">
        <f>+'Serie Gasto $Corrientes'!FL142*'Serie Gasto Constantes'!$AR$207</f>
        <v>5386109545.2215996</v>
      </c>
      <c r="FA142" s="7">
        <f t="shared" si="250"/>
        <v>0.61307790043684018</v>
      </c>
      <c r="FB142" s="6">
        <f>+'Serie Gasto $Corrientes'!FQ142*'Serie Gasto Constantes'!$AR$207</f>
        <v>8913549216</v>
      </c>
      <c r="FC142" s="6">
        <f>+'Serie Gasto $Corrientes'!FR142*'Serie Gasto Constantes'!$AR$207</f>
        <v>8785359154.8216</v>
      </c>
      <c r="FD142" s="6">
        <f>+'Serie Gasto $Corrientes'!FS142*'Serie Gasto Constantes'!$AR$207</f>
        <v>6471895402.2683992</v>
      </c>
      <c r="FE142" s="126">
        <f t="shared" si="193"/>
        <v>0.73666827823612424</v>
      </c>
      <c r="FF142" s="6">
        <f>+'Serie Gasto $Corrientes'!FU142*'Serie Gasto Constantes'!$AR$207</f>
        <v>5947932782.344799</v>
      </c>
      <c r="FG142" s="7">
        <f t="shared" si="194"/>
        <v>0.6770278457062785</v>
      </c>
      <c r="FH142" s="6">
        <f>+'Serie Gasto $Corrientes'!FW142*'Serie Gasto Constantes'!$AR$207</f>
        <v>8913549216</v>
      </c>
      <c r="FI142" s="6">
        <f>+'Serie Gasto $Corrientes'!FX142*'Serie Gasto Constantes'!$AR$207</f>
        <v>8785359154.8216</v>
      </c>
      <c r="FJ142" s="6">
        <f>+'Serie Gasto $Corrientes'!FY142*'Serie Gasto Constantes'!$AR$207</f>
        <v>7085783804.7047997</v>
      </c>
      <c r="FK142" s="126">
        <f t="shared" ref="FK142:FK154" si="270">+IFERROR(FJ142/FI142,0)</f>
        <v>0.80654457943429259</v>
      </c>
      <c r="FL142" s="6">
        <f>+'Serie Gasto $Corrientes'!GA142*'Serie Gasto Constantes'!$AR$207</f>
        <v>6408391525.3019991</v>
      </c>
      <c r="FM142" s="7">
        <f t="shared" ref="FM142:FM154" si="271">+IFERROR(FL142/FI142,0)</f>
        <v>0.72943990249788837</v>
      </c>
      <c r="FN142" s="6">
        <f>+'Serie Gasto $Corrientes'!GC142*'Serie Gasto Constantes'!$AR$207</f>
        <v>8913549216</v>
      </c>
      <c r="FO142" s="6">
        <f>+'Serie Gasto $Corrientes'!GD142*'Serie Gasto Constantes'!$AR$207</f>
        <v>8785359154.8216</v>
      </c>
      <c r="FP142" s="6">
        <f>+'Serie Gasto $Corrientes'!GE142*'Serie Gasto Constantes'!$AR$207</f>
        <v>8494038668.5283995</v>
      </c>
      <c r="FQ142" s="126">
        <f t="shared" si="251"/>
        <v>0.96684023030141941</v>
      </c>
      <c r="FR142" s="6">
        <f>+'Serie Gasto $Corrientes'!GG142*'Serie Gasto Constantes'!$AR$207</f>
        <v>8034892903.7207994</v>
      </c>
      <c r="FS142" s="7">
        <f t="shared" si="252"/>
        <v>0.91457762421825084</v>
      </c>
      <c r="FT142" s="6">
        <f>+'Serie Gasto $Corrientes'!GI142*'Serie Gasto Constantes'!$AS$207</f>
        <v>8709602000</v>
      </c>
      <c r="FU142" s="6">
        <f>+'Serie Gasto $Corrientes'!GJ142*'Serie Gasto Constantes'!$AS$207</f>
        <v>8709602000</v>
      </c>
      <c r="FV142" s="6">
        <f>+'Serie Gasto $Corrientes'!GK142*'Serie Gasto Constantes'!$AS$207</f>
        <v>661347665</v>
      </c>
      <c r="FW142" s="126">
        <f t="shared" si="253"/>
        <v>7.5933167210166436E-2</v>
      </c>
      <c r="FX142" s="6">
        <f>+'Serie Gasto $Corrientes'!GM142*'Serie Gasto Constantes'!$AS$207</f>
        <v>288716581</v>
      </c>
      <c r="FY142" s="7">
        <f t="shared" si="254"/>
        <v>3.31492278292395E-2</v>
      </c>
      <c r="FZ142" s="6">
        <f>+'Serie Gasto $Corrientes'!GO142*'Serie Gasto Constantes'!$AS$207</f>
        <v>8709602000</v>
      </c>
      <c r="GA142" s="6">
        <f>+'Serie Gasto $Corrientes'!GP142*'Serie Gasto Constantes'!$AS$207</f>
        <v>8709602000</v>
      </c>
      <c r="GB142" s="6">
        <f>+'Serie Gasto $Corrientes'!GQ142*'Serie Gasto Constantes'!$AS$207</f>
        <v>1184701839</v>
      </c>
      <c r="GC142" s="126">
        <f t="shared" si="255"/>
        <v>0.13602250010964909</v>
      </c>
      <c r="GD142" s="6">
        <f>+'Serie Gasto $Corrientes'!GS142*'Serie Gasto Constantes'!$AS$207</f>
        <v>675738941</v>
      </c>
      <c r="GE142" s="7">
        <f t="shared" si="256"/>
        <v>7.7585513207147697E-2</v>
      </c>
      <c r="GF142" s="6">
        <f>+'Serie Gasto $Corrientes'!GU142*'Serie Gasto Constantes'!$AS$207</f>
        <v>8709602000</v>
      </c>
      <c r="GG142" s="6">
        <f>+'Serie Gasto $Corrientes'!GV142*'Serie Gasto Constantes'!$AS$207</f>
        <v>8709602000</v>
      </c>
      <c r="GH142" s="6">
        <f>+'Serie Gasto $Corrientes'!GW142*'Serie Gasto Constantes'!$AS$207</f>
        <v>2340697636</v>
      </c>
      <c r="GI142" s="126">
        <f t="shared" si="257"/>
        <v>0.26874909278288489</v>
      </c>
      <c r="GJ142" s="6">
        <f>+'Serie Gasto $Corrientes'!GY142*'Serie Gasto Constantes'!$AS$207</f>
        <v>1076665423</v>
      </c>
      <c r="GK142" s="7">
        <f t="shared" si="258"/>
        <v>0.12361821160140268</v>
      </c>
      <c r="GL142" s="6">
        <f>+'Serie Gasto $Corrientes'!HA142*'Serie Gasto Constantes'!$AS$207</f>
        <v>8709602000</v>
      </c>
      <c r="GM142" s="6">
        <f>+'Serie Gasto $Corrientes'!HB142*'Serie Gasto Constantes'!$AS$207</f>
        <v>8709602000</v>
      </c>
      <c r="GN142" s="6">
        <f>+'Serie Gasto $Corrientes'!HC142*'Serie Gasto Constantes'!$AS$207</f>
        <v>3017254200</v>
      </c>
      <c r="GO142" s="126">
        <f t="shared" si="259"/>
        <v>0.34642848203626297</v>
      </c>
      <c r="GP142" s="6">
        <f>+'Serie Gasto $Corrientes'!HE142*'Serie Gasto Constantes'!$AS$207</f>
        <v>1799468189</v>
      </c>
      <c r="GQ142" s="7">
        <f t="shared" si="260"/>
        <v>0.2066073959521916</v>
      </c>
      <c r="GR142" s="6">
        <f>+'Serie Gasto $Corrientes'!HG142*'Serie Gasto Constantes'!$AS$207</f>
        <v>8709602000</v>
      </c>
      <c r="GS142" s="6">
        <f>+'Serie Gasto $Corrientes'!HH142*'Serie Gasto Constantes'!$AS$207</f>
        <v>8709602000</v>
      </c>
      <c r="GT142" s="6">
        <f>+'Serie Gasto $Corrientes'!HI142*'Serie Gasto Constantes'!$AS$207</f>
        <v>3305295381</v>
      </c>
      <c r="GU142" s="126">
        <f t="shared" si="261"/>
        <v>0.37950016326808045</v>
      </c>
      <c r="GV142" s="6">
        <f>+'Serie Gasto $Corrientes'!HK142*'Serie Gasto Constantes'!$AS$207</f>
        <v>2129078114</v>
      </c>
      <c r="GW142" s="7">
        <f t="shared" si="262"/>
        <v>0.24445182615692429</v>
      </c>
      <c r="GX142" s="6">
        <f>+'Serie Gasto $Corrientes'!HM142*'Serie Gasto Constantes'!$AS$207</f>
        <v>8709602000</v>
      </c>
      <c r="GY142" s="6">
        <f>+'Serie Gasto $Corrientes'!HN142*'Serie Gasto Constantes'!$AS$207</f>
        <v>8709602000</v>
      </c>
      <c r="GZ142" s="6">
        <f>+'Serie Gasto $Corrientes'!HO142*'Serie Gasto Constantes'!$AS$207</f>
        <v>4262953530</v>
      </c>
      <c r="HA142" s="126">
        <f t="shared" si="263"/>
        <v>0.48945445842416219</v>
      </c>
      <c r="HB142" s="6">
        <f>+'Serie Gasto $Corrientes'!HQ142*'Serie Gasto Constantes'!$AS$207</f>
        <v>3191355257</v>
      </c>
      <c r="HC142" s="7">
        <f t="shared" si="264"/>
        <v>0.36641803574950954</v>
      </c>
    </row>
    <row r="143" spans="1:211" x14ac:dyDescent="0.35">
      <c r="A143" s="28" t="s">
        <v>185</v>
      </c>
      <c r="B143" s="5"/>
      <c r="C143" s="6"/>
      <c r="D143" s="7"/>
      <c r="E143" s="5"/>
      <c r="F143" s="6"/>
      <c r="G143" s="7"/>
      <c r="H143" s="5"/>
      <c r="I143" s="6"/>
      <c r="J143" s="7"/>
      <c r="K143" s="5"/>
      <c r="L143" s="6"/>
      <c r="M143" s="7"/>
      <c r="N143" s="5"/>
      <c r="O143" s="6"/>
      <c r="P143" s="7"/>
      <c r="Q143" s="5"/>
      <c r="R143" s="6"/>
      <c r="S143" s="7"/>
      <c r="T143" s="5"/>
      <c r="U143" s="6"/>
      <c r="V143" s="7"/>
      <c r="W143" s="5"/>
      <c r="X143" s="6"/>
      <c r="Y143" s="7"/>
      <c r="Z143" s="5"/>
      <c r="AA143" s="6"/>
      <c r="AB143" s="7"/>
      <c r="AC143" s="5"/>
      <c r="AD143" s="6"/>
      <c r="AE143" s="7"/>
      <c r="AF143" s="5"/>
      <c r="AG143" s="6"/>
      <c r="AH143" s="6"/>
      <c r="AI143" s="126"/>
      <c r="AJ143" s="6"/>
      <c r="AK143" s="7"/>
      <c r="AL143" s="5"/>
      <c r="AM143" s="6"/>
      <c r="AN143" s="6"/>
      <c r="AO143" s="126"/>
      <c r="AP143" s="6"/>
      <c r="AQ143" s="7"/>
      <c r="AR143" s="5"/>
      <c r="AS143" s="6"/>
      <c r="AT143" s="6"/>
      <c r="AU143" s="126" t="e">
        <f t="shared" si="196"/>
        <v>#DIV/0!</v>
      </c>
      <c r="AV143" s="6"/>
      <c r="AW143" s="7"/>
      <c r="AX143" s="5"/>
      <c r="AY143" s="6"/>
      <c r="AZ143" s="6"/>
      <c r="BA143" s="126" t="e">
        <f t="shared" si="197"/>
        <v>#DIV/0!</v>
      </c>
      <c r="BB143" s="6"/>
      <c r="BC143" s="7"/>
      <c r="BD143" s="5"/>
      <c r="BE143" s="6"/>
      <c r="BF143" s="6"/>
      <c r="BG143" s="126" t="e">
        <f t="shared" si="198"/>
        <v>#DIV/0!</v>
      </c>
      <c r="BH143" s="6"/>
      <c r="BI143" s="7"/>
      <c r="BJ143" s="5">
        <f>+'Serie Gasto $Corrientes'!BJ143*'Serie Gasto Constantes'!$AK$207</f>
        <v>0</v>
      </c>
      <c r="BK143" s="6">
        <f>+'Serie Gasto $Corrientes'!BK143*'Serie Gasto Constantes'!$AK$207</f>
        <v>23580361193.228962</v>
      </c>
      <c r="BL143" s="6">
        <f>+'Serie Gasto $Corrientes'!BL143*'Serie Gasto Constantes'!$AK$207</f>
        <v>16315360259.799349</v>
      </c>
      <c r="BM143" s="126">
        <f t="shared" si="199"/>
        <v>0.69190459493403611</v>
      </c>
      <c r="BN143" s="6">
        <f>+'Serie Gasto $Corrientes'!BN143*'Serie Gasto Constantes'!$AK$207</f>
        <v>2403686469.2093625</v>
      </c>
      <c r="BO143" s="7"/>
      <c r="BP143" s="5">
        <f>+'Serie Gasto $Corrientes'!BP143*'Serie Gasto Constantes'!$AL$207</f>
        <v>35412676411.919037</v>
      </c>
      <c r="BQ143" s="6">
        <f>+'Serie Gasto $Corrientes'!BQ143*'Serie Gasto Constantes'!$AL$207</f>
        <v>34464733526.159035</v>
      </c>
      <c r="BR143" s="6">
        <f>+'Serie Gasto $Corrientes'!BR143*'Serie Gasto Constantes'!$AL$207</f>
        <v>32504095340.369965</v>
      </c>
      <c r="BS143" s="126">
        <f t="shared" si="200"/>
        <v>0.9431117555485834</v>
      </c>
      <c r="BT143" s="6">
        <f>+'Serie Gasto $Corrientes'!BT143*'Serie Gasto Constantes'!$AL$207</f>
        <v>23704492919.550167</v>
      </c>
      <c r="BU143" s="7"/>
      <c r="BV143" s="5">
        <f>+'Serie Gasto $Corrientes'!BV143*'Serie Gasto Constantes'!$AM$207</f>
        <v>27802867175.692947</v>
      </c>
      <c r="BW143" s="6">
        <f>+'Serie Gasto $Corrientes'!BW143*'Serie Gasto Constantes'!$AM$207</f>
        <v>27562157011.531097</v>
      </c>
      <c r="BX143" s="6">
        <f>+'Serie Gasto $Corrientes'!BX143*'Serie Gasto Constantes'!$AM$207</f>
        <v>27506009079.723213</v>
      </c>
      <c r="BY143" s="126">
        <f t="shared" si="201"/>
        <v>0.99796286147762692</v>
      </c>
      <c r="BZ143" s="6">
        <f>+'Serie Gasto $Corrientes'!BZ143*'Serie Gasto Constantes'!$AM$207</f>
        <v>24068317846.629242</v>
      </c>
      <c r="CA143" s="7"/>
      <c r="CB143" s="5">
        <f>+'Serie Gasto $Corrientes'!CB143*'Serie Gasto Constantes'!$AN$207</f>
        <v>35997493989.907623</v>
      </c>
      <c r="CC143" s="6">
        <f>+'Serie Gasto $Corrientes'!CC143*'Serie Gasto Constantes'!$AN$207</f>
        <v>35365823782.854149</v>
      </c>
      <c r="CD143" s="6">
        <f>+'Serie Gasto $Corrientes'!CD143*'Serie Gasto Constantes'!$AN$207</f>
        <v>27946359819.583271</v>
      </c>
      <c r="CE143" s="126">
        <f t="shared" si="202"/>
        <v>0.79020808312493096</v>
      </c>
      <c r="CF143" s="6">
        <f>+'Serie Gasto $Corrientes'!CF143*'Serie Gasto Constantes'!$AN$207</f>
        <v>20398490561.1147</v>
      </c>
      <c r="CG143" s="7">
        <f t="shared" si="228"/>
        <v>0.57678539276679242</v>
      </c>
      <c r="CH143" s="6">
        <f>+'Serie Gasto $Corrientes'!CH143*'Serie Gasto Constantes'!$AO$207</f>
        <v>39165374898.483078</v>
      </c>
      <c r="CI143" s="6">
        <f>+'Serie Gasto $Corrientes'!CI143*'Serie Gasto Constantes'!$AO$207</f>
        <v>33237165052.830223</v>
      </c>
      <c r="CJ143" s="6">
        <f>+'Serie Gasto $Corrientes'!CJ143*'Serie Gasto Constantes'!$AO$207</f>
        <v>31754261649.400986</v>
      </c>
      <c r="CK143" s="126">
        <f t="shared" si="215"/>
        <v>0.95538417909372919</v>
      </c>
      <c r="CL143" s="6">
        <f>+'Serie Gasto $Corrientes'!CL143*'Serie Gasto Constantes'!$AO$207</f>
        <v>24145621221.185921</v>
      </c>
      <c r="CM143" s="7">
        <f t="shared" si="229"/>
        <v>0.72646452195326039</v>
      </c>
      <c r="CN143" s="6">
        <f>+'Serie Gasto $Corrientes'!CN143*'Serie Gasto Constantes'!$AP$207</f>
        <v>33447031535.333488</v>
      </c>
      <c r="CO143" s="6">
        <f>+'Serie Gasto $Corrientes'!CO143*'Serie Gasto Constantes'!$AP$207</f>
        <v>33447031535.333488</v>
      </c>
      <c r="CP143" s="6">
        <f>+'Serie Gasto $Corrientes'!CP143*'Serie Gasto Constantes'!$AP$207</f>
        <v>33384720282.752445</v>
      </c>
      <c r="CQ143" s="126">
        <f t="shared" si="216"/>
        <v>0.99813701695723822</v>
      </c>
      <c r="CR143" s="6">
        <f>+'Serie Gasto $Corrientes'!CR143*'Serie Gasto Constantes'!$AP$207</f>
        <v>30681301045.700611</v>
      </c>
      <c r="CS143" s="7">
        <f t="shared" si="230"/>
        <v>0.91731013597690558</v>
      </c>
      <c r="CT143" s="6">
        <f>+'Serie Gasto $Corrientes'!DC143*'Serie Gasto Constantes'!$AQ$207</f>
        <v>22620557257.300724</v>
      </c>
      <c r="CU143" s="6">
        <f>+'Serie Gasto $Corrientes'!DD143*'Serie Gasto Constantes'!$AQ$207</f>
        <v>22620557257.300724</v>
      </c>
      <c r="CV143" s="6">
        <f>+'Serie Gasto $Corrientes'!DE143*'Serie Gasto Constantes'!$AQ$207</f>
        <v>22598519851.79747</v>
      </c>
      <c r="CW143" s="126">
        <f t="shared" si="231"/>
        <v>0.99902577972538054</v>
      </c>
      <c r="CX143" s="6">
        <f>+'Serie Gasto $Corrientes'!DG143*'Serie Gasto Constantes'!$AQ$207</f>
        <v>20150587981.20871</v>
      </c>
      <c r="CY143" s="7">
        <f t="shared" si="232"/>
        <v>0.89080864595876219</v>
      </c>
      <c r="CZ143" s="6">
        <f>+'Serie Gasto $Corrientes'!DL143*'Serie Gasto Constantes'!$AR$207</f>
        <v>30563969389.199997</v>
      </c>
      <c r="DA143" s="6">
        <f>+'Serie Gasto $Corrientes'!DM143*'Serie Gasto Constantes'!$AR$207</f>
        <v>30563969389.199997</v>
      </c>
      <c r="DB143" s="6">
        <f>+'Serie Gasto $Corrientes'!DN143*'Serie Gasto Constantes'!$AR$207</f>
        <v>2432864714.3891997</v>
      </c>
      <c r="DC143" s="126">
        <f t="shared" si="233"/>
        <v>7.9599108460332066E-2</v>
      </c>
      <c r="DD143" s="6">
        <f>+'Serie Gasto $Corrientes'!DP143*'Serie Gasto Constantes'!$AR$207</f>
        <v>17681742.467999998</v>
      </c>
      <c r="DE143" s="7">
        <f t="shared" si="234"/>
        <v>5.7851590684578991E-4</v>
      </c>
      <c r="DF143" s="6">
        <f>+'Serie Gasto $Corrientes'!DR143*'Serie Gasto Constantes'!$AR$207</f>
        <v>30563969389.199997</v>
      </c>
      <c r="DG143" s="6">
        <f>+'Serie Gasto $Corrientes'!DS143*'Serie Gasto Constantes'!$AR$207</f>
        <v>30563969389.199997</v>
      </c>
      <c r="DH143" s="6">
        <f>+'Serie Gasto $Corrientes'!DT143*'Serie Gasto Constantes'!$AR$207</f>
        <v>5040275880.5255995</v>
      </c>
      <c r="DI143" s="126">
        <f t="shared" si="235"/>
        <v>0.1649090736986086</v>
      </c>
      <c r="DJ143" s="6">
        <f>+'Serie Gasto $Corrientes'!DV143*'Serie Gasto Constantes'!$AR$207</f>
        <v>144969718.70159999</v>
      </c>
      <c r="DK143" s="7">
        <f t="shared" si="236"/>
        <v>4.7431574366393033E-3</v>
      </c>
      <c r="DL143" s="6">
        <f>+'Serie Gasto $Corrientes'!DX143*'Serie Gasto Constantes'!$AR$207</f>
        <v>30563969389.199997</v>
      </c>
      <c r="DM143" s="6">
        <f>+'Serie Gasto $Corrientes'!DY143*'Serie Gasto Constantes'!$AR$207</f>
        <v>30563969389.199997</v>
      </c>
      <c r="DN143" s="6">
        <f>+'Serie Gasto $Corrientes'!DZ143*'Serie Gasto Constantes'!$AR$207</f>
        <v>8259411309.1931992</v>
      </c>
      <c r="DO143" s="126">
        <f t="shared" si="237"/>
        <v>0.27023359446602913</v>
      </c>
      <c r="DP143" s="6">
        <f>+'Serie Gasto $Corrientes'!EB143*'Serie Gasto Constantes'!$AR$207</f>
        <v>1322712718.0488</v>
      </c>
      <c r="DQ143" s="7">
        <f t="shared" si="238"/>
        <v>4.3276863067275226E-2</v>
      </c>
      <c r="DR143" s="6">
        <f>+'Serie Gasto $Corrientes'!ED143*'Serie Gasto Constantes'!$AR$207</f>
        <v>30563969389.199997</v>
      </c>
      <c r="DS143" s="6">
        <f>+'Serie Gasto $Corrientes'!EE143*'Serie Gasto Constantes'!$AR$207</f>
        <v>30563969389.199997</v>
      </c>
      <c r="DT143" s="6">
        <f>+'Serie Gasto $Corrientes'!EF143*'Serie Gasto Constantes'!$AR$207</f>
        <v>9106666761.4883995</v>
      </c>
      <c r="DU143" s="126">
        <f t="shared" si="239"/>
        <v>0.29795432149288525</v>
      </c>
      <c r="DV143" s="6">
        <f>+'Serie Gasto $Corrientes'!EH143*'Serie Gasto Constantes'!$AR$207</f>
        <v>3056234490.8003998</v>
      </c>
      <c r="DW143" s="7">
        <f t="shared" si="240"/>
        <v>9.999468497963955E-2</v>
      </c>
      <c r="DX143" s="6">
        <f>+'Serie Gasto $Corrientes'!EJ143*'Serie Gasto Constantes'!$AR$207</f>
        <v>30563969389.199997</v>
      </c>
      <c r="DY143" s="6">
        <f>+'Serie Gasto $Corrientes'!EK143*'Serie Gasto Constantes'!$AR$207</f>
        <v>30563969389.199997</v>
      </c>
      <c r="DZ143" s="6">
        <f>+'Serie Gasto $Corrientes'!EL143*'Serie Gasto Constantes'!$AR$207</f>
        <v>12443003846.332798</v>
      </c>
      <c r="EA143" s="126">
        <f t="shared" si="241"/>
        <v>0.40711347691408251</v>
      </c>
      <c r="EB143" s="6">
        <f>+'Serie Gasto $Corrientes'!EN143*'Serie Gasto Constantes'!$AR$207</f>
        <v>4800508263.1271992</v>
      </c>
      <c r="EC143" s="7">
        <f t="shared" si="242"/>
        <v>0.15706429364582122</v>
      </c>
      <c r="ED143" s="6">
        <f>+'Serie Gasto $Corrientes'!EP143*'Serie Gasto Constantes'!$AR$207</f>
        <v>30563969389.199997</v>
      </c>
      <c r="EE143" s="6">
        <f>+'Serie Gasto $Corrientes'!EQ143*'Serie Gasto Constantes'!$AR$207</f>
        <v>30563969389.199997</v>
      </c>
      <c r="EF143" s="6">
        <f>+'Serie Gasto $Corrientes'!ER143*'Serie Gasto Constantes'!$AR$207</f>
        <v>12443003846.332798</v>
      </c>
      <c r="EG143" s="126">
        <f t="shared" si="243"/>
        <v>0.40711347691408251</v>
      </c>
      <c r="EH143" s="6">
        <f>+'Serie Gasto $Corrientes'!ET143*'Serie Gasto Constantes'!$AR$207</f>
        <v>6239574896.5367994</v>
      </c>
      <c r="EI143" s="7">
        <f t="shared" si="244"/>
        <v>0.20414805475958889</v>
      </c>
      <c r="EJ143" s="6">
        <f>+'Serie Gasto $Corrientes'!EV143*'Serie Gasto Constantes'!$AR$207</f>
        <v>30563969389.199997</v>
      </c>
      <c r="EK143" s="6">
        <f>+'Serie Gasto $Corrientes'!EW143*'Serie Gasto Constantes'!$AR$207</f>
        <v>30563969389.199997</v>
      </c>
      <c r="EL143" s="6">
        <f>+'Serie Gasto $Corrientes'!EX143*'Serie Gasto Constantes'!$AR$207</f>
        <v>14680506698.036398</v>
      </c>
      <c r="EM143" s="126">
        <f t="shared" si="245"/>
        <v>0.48032068449930665</v>
      </c>
      <c r="EN143" s="6">
        <f>+'Serie Gasto $Corrientes'!EZ143*'Serie Gasto Constantes'!$AR$207</f>
        <v>7960314909.0815992</v>
      </c>
      <c r="EO143" s="7">
        <f t="shared" si="246"/>
        <v>0.26044767967522031</v>
      </c>
      <c r="EP143" s="6">
        <f>+'Serie Gasto $Corrientes'!FB143*'Serie Gasto Constantes'!$AR$207</f>
        <v>30563969389.199997</v>
      </c>
      <c r="EQ143" s="6">
        <f>+'Serie Gasto $Corrientes'!FC143*'Serie Gasto Constantes'!$AR$207</f>
        <v>30563969389.199997</v>
      </c>
      <c r="ER143" s="6">
        <f>+'Serie Gasto $Corrientes'!FD143*'Serie Gasto Constantes'!$AR$207</f>
        <v>17746876855.9212</v>
      </c>
      <c r="ES143" s="126">
        <f t="shared" si="247"/>
        <v>0.58064699090400829</v>
      </c>
      <c r="ET143" s="6">
        <f>+'Serie Gasto $Corrientes'!FF143*'Serie Gasto Constantes'!$AR$207</f>
        <v>8826238856.2607994</v>
      </c>
      <c r="EU143" s="7">
        <f t="shared" si="248"/>
        <v>0.28877920743434637</v>
      </c>
      <c r="EV143" s="6">
        <f>+'Serie Gasto $Corrientes'!FH143*'Serie Gasto Constantes'!$AR$207</f>
        <v>30563969389.199997</v>
      </c>
      <c r="EW143" s="6">
        <f>+'Serie Gasto $Corrientes'!FI143*'Serie Gasto Constantes'!$AR$207</f>
        <v>29414004441.353996</v>
      </c>
      <c r="EX143" s="6">
        <f>+'Serie Gasto $Corrientes'!FJ143*'Serie Gasto Constantes'!$AR$207</f>
        <v>18594075625.975197</v>
      </c>
      <c r="EY143" s="126">
        <f t="shared" si="249"/>
        <v>0.63215043239176405</v>
      </c>
      <c r="EZ143" s="6">
        <f>+'Serie Gasto $Corrientes'!FL143*'Serie Gasto Constantes'!$AR$207</f>
        <v>10213585794.3132</v>
      </c>
      <c r="FA143" s="7">
        <f t="shared" si="250"/>
        <v>0.34723547467592086</v>
      </c>
      <c r="FB143" s="6">
        <f>+'Serie Gasto $Corrientes'!FQ143*'Serie Gasto Constantes'!$AR$207</f>
        <v>30563969389.199997</v>
      </c>
      <c r="FC143" s="6">
        <f>+'Serie Gasto $Corrientes'!FR143*'Serie Gasto Constantes'!$AR$207</f>
        <v>29414004441.353996</v>
      </c>
      <c r="FD143" s="6">
        <f>+'Serie Gasto $Corrientes'!FS143*'Serie Gasto Constantes'!$AR$207</f>
        <v>22265403902.383198</v>
      </c>
      <c r="FE143" s="126">
        <f t="shared" si="193"/>
        <v>0.75696608895182005</v>
      </c>
      <c r="FF143" s="6">
        <f>+'Serie Gasto $Corrientes'!FU143*'Serie Gasto Constantes'!$AR$207</f>
        <v>12267331688.055599</v>
      </c>
      <c r="FG143" s="7">
        <f t="shared" si="194"/>
        <v>0.41705751804431646</v>
      </c>
      <c r="FH143" s="6">
        <f>+'Serie Gasto $Corrientes'!FW143*'Serie Gasto Constantes'!$AR$207</f>
        <v>30563969389.199997</v>
      </c>
      <c r="FI143" s="6">
        <f>+'Serie Gasto $Corrientes'!FX143*'Serie Gasto Constantes'!$AR$207</f>
        <v>29414004441.353996</v>
      </c>
      <c r="FJ143" s="6">
        <f>+'Serie Gasto $Corrientes'!FY143*'Serie Gasto Constantes'!$AR$207</f>
        <v>22971468654.8256</v>
      </c>
      <c r="FK143" s="126">
        <f t="shared" si="270"/>
        <v>0.78097046257766078</v>
      </c>
      <c r="FL143" s="6">
        <f>+'Serie Gasto $Corrientes'!GA143*'Serie Gasto Constantes'!$AR$207</f>
        <v>13673935825.711199</v>
      </c>
      <c r="FM143" s="7">
        <f t="shared" si="271"/>
        <v>0.46487841711503308</v>
      </c>
      <c r="FN143" s="6">
        <f>+'Serie Gasto $Corrientes'!GC143*'Serie Gasto Constantes'!$AR$207</f>
        <v>30563969389.199997</v>
      </c>
      <c r="FO143" s="6">
        <f>+'Serie Gasto $Corrientes'!GD143*'Serie Gasto Constantes'!$AR$207</f>
        <v>26546835661.179596</v>
      </c>
      <c r="FP143" s="6">
        <f>+'Serie Gasto $Corrientes'!GE143*'Serie Gasto Constantes'!$AR$207</f>
        <v>25006805692.861198</v>
      </c>
      <c r="FQ143" s="126">
        <f t="shared" si="251"/>
        <v>0.94198819068404305</v>
      </c>
      <c r="FR143" s="6">
        <f>+'Serie Gasto $Corrientes'!GG143*'Serie Gasto Constantes'!$AR$207</f>
        <v>20089536018.068398</v>
      </c>
      <c r="FS143" s="7">
        <f t="shared" si="252"/>
        <v>0.75675821685392275</v>
      </c>
      <c r="FT143" s="6">
        <f>+'Serie Gasto $Corrientes'!GI143*'Serie Gasto Constantes'!$AS$207</f>
        <v>40248159000</v>
      </c>
      <c r="FU143" s="6">
        <f>+'Serie Gasto $Corrientes'!GJ143*'Serie Gasto Constantes'!$AS$207</f>
        <v>40248159000</v>
      </c>
      <c r="FV143" s="6">
        <f>+'Serie Gasto $Corrientes'!GK143*'Serie Gasto Constantes'!$AS$207</f>
        <v>4987602974</v>
      </c>
      <c r="FW143" s="126">
        <f t="shared" si="253"/>
        <v>0.12392126988963645</v>
      </c>
      <c r="FX143" s="6">
        <f>+'Serie Gasto $Corrientes'!GM143*'Serie Gasto Constantes'!$AS$207</f>
        <v>12664414</v>
      </c>
      <c r="FY143" s="7">
        <f t="shared" si="254"/>
        <v>3.1465821828024484E-4</v>
      </c>
      <c r="FZ143" s="6">
        <f>+'Serie Gasto $Corrientes'!GO143*'Serie Gasto Constantes'!$AS$207</f>
        <v>40248159000</v>
      </c>
      <c r="GA143" s="6">
        <f>+'Serie Gasto $Corrientes'!GP143*'Serie Gasto Constantes'!$AS$207</f>
        <v>40248159000</v>
      </c>
      <c r="GB143" s="6">
        <f>+'Serie Gasto $Corrientes'!GQ143*'Serie Gasto Constantes'!$AS$207</f>
        <v>14876164341</v>
      </c>
      <c r="GC143" s="126">
        <f t="shared" si="255"/>
        <v>0.36961105080607537</v>
      </c>
      <c r="GD143" s="6">
        <f>+'Serie Gasto $Corrientes'!GS143*'Serie Gasto Constantes'!$AS$207</f>
        <v>117587836</v>
      </c>
      <c r="GE143" s="7">
        <f t="shared" si="256"/>
        <v>2.9215705493510894E-3</v>
      </c>
      <c r="GF143" s="6">
        <f>+'Serie Gasto $Corrientes'!GU143*'Serie Gasto Constantes'!$AS$207</f>
        <v>40248159000</v>
      </c>
      <c r="GG143" s="6">
        <f>+'Serie Gasto $Corrientes'!GV143*'Serie Gasto Constantes'!$AS$207</f>
        <v>40248159000</v>
      </c>
      <c r="GH143" s="6">
        <f>+'Serie Gasto $Corrientes'!GW143*'Serie Gasto Constantes'!$AS$207</f>
        <v>16837920242</v>
      </c>
      <c r="GI143" s="126">
        <f t="shared" si="257"/>
        <v>0.41835255724367415</v>
      </c>
      <c r="GJ143" s="6">
        <f>+'Serie Gasto $Corrientes'!GY143*'Serie Gasto Constantes'!$AS$207</f>
        <v>1359294423</v>
      </c>
      <c r="GK143" s="7">
        <f t="shared" si="258"/>
        <v>3.3772834752516259E-2</v>
      </c>
      <c r="GL143" s="6">
        <f>+'Serie Gasto $Corrientes'!HA143*'Serie Gasto Constantes'!$AS$207</f>
        <v>40248159000</v>
      </c>
      <c r="GM143" s="6">
        <f>+'Serie Gasto $Corrientes'!HB143*'Serie Gasto Constantes'!$AS$207</f>
        <v>40248159000</v>
      </c>
      <c r="GN143" s="6">
        <f>+'Serie Gasto $Corrientes'!HC143*'Serie Gasto Constantes'!$AS$207</f>
        <v>18235347691</v>
      </c>
      <c r="GO143" s="126">
        <f t="shared" si="259"/>
        <v>0.45307283970429552</v>
      </c>
      <c r="GP143" s="6">
        <f>+'Serie Gasto $Corrientes'!HE143*'Serie Gasto Constantes'!$AS$207</f>
        <v>3337740644</v>
      </c>
      <c r="GQ143" s="7">
        <f t="shared" si="260"/>
        <v>8.2929026492863933E-2</v>
      </c>
      <c r="GR143" s="6">
        <f>+'Serie Gasto $Corrientes'!HG143*'Serie Gasto Constantes'!$AS$207</f>
        <v>40248159000</v>
      </c>
      <c r="GS143" s="6">
        <f>+'Serie Gasto $Corrientes'!HH143*'Serie Gasto Constantes'!$AS$207</f>
        <v>40248159000</v>
      </c>
      <c r="GT143" s="6">
        <f>+'Serie Gasto $Corrientes'!HI143*'Serie Gasto Constantes'!$AS$207</f>
        <v>20522125234</v>
      </c>
      <c r="GU143" s="126">
        <f t="shared" si="261"/>
        <v>0.50988978735648505</v>
      </c>
      <c r="GV143" s="6">
        <f>+'Serie Gasto $Corrientes'!HK143*'Serie Gasto Constantes'!$AS$207</f>
        <v>5106018204</v>
      </c>
      <c r="GW143" s="7">
        <f t="shared" si="262"/>
        <v>0.12686339775193195</v>
      </c>
      <c r="GX143" s="6">
        <f>+'Serie Gasto $Corrientes'!HM143*'Serie Gasto Constantes'!$AS$207</f>
        <v>40248159000</v>
      </c>
      <c r="GY143" s="6">
        <f>+'Serie Gasto $Corrientes'!HN143*'Serie Gasto Constantes'!$AS$207</f>
        <v>40248159000</v>
      </c>
      <c r="GZ143" s="6">
        <f>+'Serie Gasto $Corrientes'!HO143*'Serie Gasto Constantes'!$AS$207</f>
        <v>21449958835</v>
      </c>
      <c r="HA143" s="126">
        <f t="shared" si="263"/>
        <v>0.53294260825693918</v>
      </c>
      <c r="HB143" s="6">
        <f>+'Serie Gasto $Corrientes'!HQ143*'Serie Gasto Constantes'!$AS$207</f>
        <v>6810020336</v>
      </c>
      <c r="HC143" s="7">
        <f t="shared" si="264"/>
        <v>0.16920079092313267</v>
      </c>
    </row>
    <row r="144" spans="1:211" x14ac:dyDescent="0.35">
      <c r="A144" s="43" t="s">
        <v>67</v>
      </c>
      <c r="B144" s="3">
        <f>+'Serie Gasto $Corrientes'!B144*'Serie Gasto Constantes'!$V$207</f>
        <v>290611293567.39276</v>
      </c>
      <c r="C144" s="1">
        <f>+'Serie Gasto $Corrientes'!C144*'Serie Gasto Constantes'!$V$207</f>
        <v>275100368173.84589</v>
      </c>
      <c r="D144" s="4">
        <f t="shared" ref="D144:D188" si="272">+C144/B144</f>
        <v>0.94662655672068752</v>
      </c>
      <c r="E144" s="3">
        <f>+'Serie Gasto $Corrientes'!E144*'Serie Gasto Constantes'!$W$207</f>
        <v>283317567091.14008</v>
      </c>
      <c r="F144" s="1">
        <f>+'Serie Gasto $Corrientes'!F144*'Serie Gasto Constantes'!$W$207</f>
        <v>266816208724.94095</v>
      </c>
      <c r="G144" s="4">
        <f t="shared" ref="G144:G188" si="273">+F144/E144</f>
        <v>0.94175667066599222</v>
      </c>
      <c r="H144" s="3">
        <f>+'Serie Gasto $Corrientes'!H144*'Serie Gasto Constantes'!$X$207</f>
        <v>291529212827.26385</v>
      </c>
      <c r="I144" s="1">
        <f>+'Serie Gasto $Corrientes'!I144*'Serie Gasto Constantes'!$X$207</f>
        <v>271569767220.45364</v>
      </c>
      <c r="J144" s="4">
        <f t="shared" ref="J144:J188" si="274">+I144/H144</f>
        <v>0.93153534970563467</v>
      </c>
      <c r="K144" s="3">
        <f>+'Serie Gasto $Corrientes'!K144*'Serie Gasto Constantes'!$Y$207</f>
        <v>303293436435.46338</v>
      </c>
      <c r="L144" s="1">
        <f>+'Serie Gasto $Corrientes'!L144*'Serie Gasto Constantes'!$Y$207</f>
        <v>291240804144.18274</v>
      </c>
      <c r="M144" s="4">
        <f t="shared" ref="M144:M188" si="275">+L144/K144</f>
        <v>0.96026082056726181</v>
      </c>
      <c r="N144" s="3">
        <f>+'Serie Gasto $Corrientes'!N144*'Serie Gasto Constantes'!$Z$207</f>
        <v>315580558749.20032</v>
      </c>
      <c r="O144" s="1">
        <f>+'Serie Gasto $Corrientes'!O144*'Serie Gasto Constantes'!$Z$207</f>
        <v>305535145616.42542</v>
      </c>
      <c r="P144" s="4">
        <f t="shared" ref="P144:P188" si="276">+O144/N144</f>
        <v>0.968168466484153</v>
      </c>
      <c r="Q144" s="3">
        <f>+'Serie Gasto $Corrientes'!Q144*'Serie Gasto Constantes'!$AA$207</f>
        <v>361397110142.39276</v>
      </c>
      <c r="R144" s="1">
        <f>+'Serie Gasto $Corrientes'!R144*'Serie Gasto Constantes'!$AA$207</f>
        <v>316856288413.4472</v>
      </c>
      <c r="S144" s="4">
        <f t="shared" si="265"/>
        <v>0.87675379664381881</v>
      </c>
      <c r="T144" s="3">
        <f>+'Serie Gasto $Corrientes'!T144*'Serie Gasto Constantes'!$AB$207</f>
        <v>469435442309.87219</v>
      </c>
      <c r="U144" s="1">
        <f>+'Serie Gasto $Corrientes'!U144*'Serie Gasto Constantes'!$AB$207</f>
        <v>379324708601.5777</v>
      </c>
      <c r="V144" s="4">
        <f t="shared" si="266"/>
        <v>0.8080444602459036</v>
      </c>
      <c r="W144" s="3">
        <f>+'Serie Gasto $Corrientes'!W144*'Serie Gasto Constantes'!$AC$207</f>
        <v>529724383498.34027</v>
      </c>
      <c r="X144" s="1">
        <f>+'Serie Gasto $Corrientes'!X144*'Serie Gasto Constantes'!$AC$207</f>
        <v>434734960675.55859</v>
      </c>
      <c r="Y144" s="4">
        <f t="shared" si="267"/>
        <v>0.82068142267595035</v>
      </c>
      <c r="Z144" s="3">
        <f>+'Serie Gasto $Corrientes'!Z144*'Serie Gasto Constantes'!$AD$207</f>
        <v>588762186797.81689</v>
      </c>
      <c r="AA144" s="1">
        <f>+'Serie Gasto $Corrientes'!AA144*'Serie Gasto Constantes'!$AD$207</f>
        <v>509125386681.77423</v>
      </c>
      <c r="AB144" s="4">
        <f t="shared" si="268"/>
        <v>0.8647385958171423</v>
      </c>
      <c r="AC144" s="3">
        <f>+'Serie Gasto $Corrientes'!AC144*'Serie Gasto Constantes'!$AE$207</f>
        <v>631340082828.58374</v>
      </c>
      <c r="AD144" s="1">
        <f>+'Serie Gasto $Corrientes'!AD144*'Serie Gasto Constantes'!$AE$207</f>
        <v>539640157168.0036</v>
      </c>
      <c r="AE144" s="4">
        <f t="shared" si="269"/>
        <v>0.85475351850030135</v>
      </c>
      <c r="AF144" s="3">
        <f>+'Serie Gasto $Corrientes'!AF144*'Serie Gasto Constantes'!$AF$207</f>
        <v>504711123683.52802</v>
      </c>
      <c r="AG144" s="1">
        <f>+'Serie Gasto $Corrientes'!AG144*'Serie Gasto Constantes'!$AF$207</f>
        <v>595251952668.83557</v>
      </c>
      <c r="AH144" s="1">
        <f>+'Serie Gasto $Corrientes'!AH144*'Serie Gasto Constantes'!$AF$207</f>
        <v>351033474790.51935</v>
      </c>
      <c r="AI144" s="125">
        <f t="shared" ref="AI144:AI151" si="277">+AH144/AG144</f>
        <v>0.58972250862285613</v>
      </c>
      <c r="AJ144" s="1">
        <f>+'Serie Gasto $Corrientes'!AJ144*'Serie Gasto Constantes'!$AF$207</f>
        <v>302982865850.23059</v>
      </c>
      <c r="AK144" s="4">
        <f t="shared" si="220"/>
        <v>0.50899936487699871</v>
      </c>
      <c r="AL144" s="3">
        <f>+'Serie Gasto $Corrientes'!AL144*'Serie Gasto Constantes'!$AG$207</f>
        <v>482461140579.3725</v>
      </c>
      <c r="AM144" s="1">
        <f>+'Serie Gasto $Corrientes'!AM144*'Serie Gasto Constantes'!$AG$207</f>
        <v>578195388588.0437</v>
      </c>
      <c r="AN144" s="1">
        <f>+'Serie Gasto $Corrientes'!AN144*'Serie Gasto Constantes'!$AG$207</f>
        <v>549552609253.70154</v>
      </c>
      <c r="AO144" s="125">
        <f t="shared" si="195"/>
        <v>0.95046176448364972</v>
      </c>
      <c r="AP144" s="1">
        <f>+'Serie Gasto $Corrientes'!AP144*'Serie Gasto Constantes'!$AG$207</f>
        <v>400201809669.0448</v>
      </c>
      <c r="AQ144" s="4">
        <f t="shared" si="221"/>
        <v>0.69215669576047611</v>
      </c>
      <c r="AR144" s="3">
        <f>+'Serie Gasto $Corrientes'!AR144*'Serie Gasto Constantes'!$AH$207</f>
        <v>476654403968.461</v>
      </c>
      <c r="AS144" s="1">
        <f>+'Serie Gasto $Corrientes'!AS144*'Serie Gasto Constantes'!$AH$207</f>
        <v>440979535971.70349</v>
      </c>
      <c r="AT144" s="1">
        <f>+'Serie Gasto $Corrientes'!AT144*'Serie Gasto Constantes'!$AH$207</f>
        <v>387372505863.39911</v>
      </c>
      <c r="AU144" s="125">
        <f t="shared" si="196"/>
        <v>0.87843646760119909</v>
      </c>
      <c r="AV144" s="1">
        <f>+'Serie Gasto $Corrientes'!AV144*'Serie Gasto Constantes'!$AH$207</f>
        <v>350502211476.62372</v>
      </c>
      <c r="AW144" s="4">
        <f t="shared" si="222"/>
        <v>0.7948264780683939</v>
      </c>
      <c r="AX144" s="3">
        <f>+'Serie Gasto $Corrientes'!AX144*'Serie Gasto Constantes'!$AI$207</f>
        <v>445121891429.0426</v>
      </c>
      <c r="AY144" s="1">
        <f>+'Serie Gasto $Corrientes'!AY144*'Serie Gasto Constantes'!$AI$207</f>
        <v>488106854310.57458</v>
      </c>
      <c r="AZ144" s="1">
        <f>+'Serie Gasto $Corrientes'!AZ144*'Serie Gasto Constantes'!$AI$207</f>
        <v>422465250818.07898</v>
      </c>
      <c r="BA144" s="125">
        <f t="shared" si="197"/>
        <v>0.86551796412445192</v>
      </c>
      <c r="BB144" s="1">
        <f>+'Serie Gasto $Corrientes'!BB144*'Serie Gasto Constantes'!$AI$207</f>
        <v>374301548557.29865</v>
      </c>
      <c r="BC144" s="4">
        <f t="shared" si="223"/>
        <v>0.76684345907409968</v>
      </c>
      <c r="BD144" s="3">
        <f>+'Serie Gasto $Corrientes'!BD144*'Serie Gasto Constantes'!$AJ$207</f>
        <v>463380709448.90613</v>
      </c>
      <c r="BE144" s="1">
        <f>+'Serie Gasto $Corrientes'!BE144*'Serie Gasto Constantes'!$AJ$207</f>
        <v>534598174724.35632</v>
      </c>
      <c r="BF144" s="1">
        <f>+'Serie Gasto $Corrientes'!BF144*'Serie Gasto Constantes'!$AJ$207</f>
        <v>484118758193.1131</v>
      </c>
      <c r="BG144" s="125">
        <f t="shared" si="198"/>
        <v>0.90557503014807172</v>
      </c>
      <c r="BH144" s="1">
        <f>+'Serie Gasto $Corrientes'!BH144*'Serie Gasto Constantes'!$AJ$207</f>
        <v>417622990601.20227</v>
      </c>
      <c r="BI144" s="4">
        <f t="shared" si="224"/>
        <v>0.78119045358980599</v>
      </c>
      <c r="BJ144" s="3">
        <f>+'Serie Gasto $Corrientes'!BJ144*'Serie Gasto Constantes'!$AK$207</f>
        <v>450135167913.61285</v>
      </c>
      <c r="BK144" s="1">
        <f>+'Serie Gasto $Corrientes'!BK144*'Serie Gasto Constantes'!$AK$207</f>
        <v>490073720651.87976</v>
      </c>
      <c r="BL144" s="1">
        <f>+'Serie Gasto $Corrientes'!BL144*'Serie Gasto Constantes'!$AK$207</f>
        <v>444015613284.18854</v>
      </c>
      <c r="BM144" s="125">
        <f t="shared" si="199"/>
        <v>0.90601800213562511</v>
      </c>
      <c r="BN144" s="1">
        <f>+'Serie Gasto $Corrientes'!BN144*'Serie Gasto Constantes'!$AK$207</f>
        <v>400920333600.54291</v>
      </c>
      <c r="BO144" s="4">
        <f t="shared" si="225"/>
        <v>0.81808168180748808</v>
      </c>
      <c r="BP144" s="3">
        <f>+'Serie Gasto $Corrientes'!BP144*'Serie Gasto Constantes'!$AL$207</f>
        <v>474231886402.14813</v>
      </c>
      <c r="BQ144" s="1">
        <f>+'Serie Gasto $Corrientes'!BQ144*'Serie Gasto Constantes'!$AL$207</f>
        <v>490417566270.25812</v>
      </c>
      <c r="BR144" s="1">
        <f>+'Serie Gasto $Corrientes'!BR144*'Serie Gasto Constantes'!$AL$207</f>
        <v>452105975512.48962</v>
      </c>
      <c r="BS144" s="125">
        <f t="shared" si="200"/>
        <v>0.92187965237636726</v>
      </c>
      <c r="BT144" s="1">
        <f>+'Serie Gasto $Corrientes'!BT144*'Serie Gasto Constantes'!$AL$207</f>
        <v>415920399781.05859</v>
      </c>
      <c r="BU144" s="4">
        <f t="shared" si="226"/>
        <v>0.84809441665034935</v>
      </c>
      <c r="BV144" s="3">
        <f>+'Serie Gasto $Corrientes'!BV144*'Serie Gasto Constantes'!$AM$207</f>
        <v>485272287619.72626</v>
      </c>
      <c r="BW144" s="1">
        <f>+'Serie Gasto $Corrientes'!BW144*'Serie Gasto Constantes'!$AM$207</f>
        <v>564483610193.09229</v>
      </c>
      <c r="BX144" s="1">
        <f>+'Serie Gasto $Corrientes'!BX144*'Serie Gasto Constantes'!$AM$207</f>
        <v>478169093223.35352</v>
      </c>
      <c r="BY144" s="125">
        <f t="shared" si="201"/>
        <v>0.84709119022921986</v>
      </c>
      <c r="BZ144" s="1">
        <f>+'Serie Gasto $Corrientes'!BZ144*'Serie Gasto Constantes'!$AM$207</f>
        <v>427836250625.16962</v>
      </c>
      <c r="CA144" s="4">
        <f t="shared" si="227"/>
        <v>0.75792501837001103</v>
      </c>
      <c r="CB144" s="3">
        <f>+'Serie Gasto $Corrientes'!CB144*'Serie Gasto Constantes'!$AN$207</f>
        <v>496836170153.49438</v>
      </c>
      <c r="CC144" s="1">
        <f>+'Serie Gasto $Corrientes'!CC144*'Serie Gasto Constantes'!$AN$207</f>
        <v>559444025684.74768</v>
      </c>
      <c r="CD144" s="1">
        <f>+'Serie Gasto $Corrientes'!CD144*'Serie Gasto Constantes'!$AN$207</f>
        <v>487583864690.09589</v>
      </c>
      <c r="CE144" s="125">
        <f t="shared" si="202"/>
        <v>0.8715507580821934</v>
      </c>
      <c r="CF144" s="1">
        <f>+'Serie Gasto $Corrientes'!CF144*'Serie Gasto Constantes'!$AN$207</f>
        <v>379348631899.99957</v>
      </c>
      <c r="CG144" s="4">
        <f t="shared" si="228"/>
        <v>0.67808147818842979</v>
      </c>
      <c r="CH144" s="1">
        <f>+'Serie Gasto $Corrientes'!CH144*'Serie Gasto Constantes'!$AO$207</f>
        <v>490489394550.00421</v>
      </c>
      <c r="CI144" s="1">
        <f>+'Serie Gasto $Corrientes'!CI144*'Serie Gasto Constantes'!$AO$207</f>
        <v>539672837165.36035</v>
      </c>
      <c r="CJ144" s="1">
        <f>+'Serie Gasto $Corrientes'!CJ144*'Serie Gasto Constantes'!$AO$207</f>
        <v>465261632829.71313</v>
      </c>
      <c r="CK144" s="125">
        <f t="shared" si="215"/>
        <v>0.86211793662528358</v>
      </c>
      <c r="CL144" s="1">
        <f>+'Serie Gasto $Corrientes'!CL144*'Serie Gasto Constantes'!$AO$207</f>
        <v>431381825750.48126</v>
      </c>
      <c r="CM144" s="4">
        <f t="shared" si="229"/>
        <v>0.79933951839473849</v>
      </c>
      <c r="CN144" s="1">
        <f>+'Serie Gasto $Corrientes'!CN144*'Serie Gasto Constantes'!$AP$207</f>
        <v>429787170091.4928</v>
      </c>
      <c r="CO144" s="1">
        <f>+'Serie Gasto $Corrientes'!CO144*'Serie Gasto Constantes'!$AP$207</f>
        <v>526394388210.0318</v>
      </c>
      <c r="CP144" s="1">
        <f>+'Serie Gasto $Corrientes'!CP144*'Serie Gasto Constantes'!$AP$207</f>
        <v>491814507806.77472</v>
      </c>
      <c r="CQ144" s="125">
        <f t="shared" si="216"/>
        <v>0.93430803751376679</v>
      </c>
      <c r="CR144" s="1">
        <f>+'Serie Gasto $Corrientes'!CR144*'Serie Gasto Constantes'!$AP$207</f>
        <v>344729251005.75745</v>
      </c>
      <c r="CS144" s="4">
        <f t="shared" si="230"/>
        <v>0.65488777754258698</v>
      </c>
      <c r="CT144" s="1">
        <f>+'Serie Gasto $Corrientes'!DC144*'Serie Gasto Constantes'!$AQ$207</f>
        <v>472131753911.1391</v>
      </c>
      <c r="CU144" s="1">
        <f>+'Serie Gasto $Corrientes'!DD144*'Serie Gasto Constantes'!$AQ$207</f>
        <v>548315602586.61487</v>
      </c>
      <c r="CV144" s="1">
        <f>+'Serie Gasto $Corrientes'!DE144*'Serie Gasto Constantes'!$AQ$207</f>
        <v>503066621376.18237</v>
      </c>
      <c r="CW144" s="125">
        <f t="shared" si="231"/>
        <v>0.91747639316303287</v>
      </c>
      <c r="CX144" s="1">
        <f>+'Serie Gasto $Corrientes'!DG144*'Serie Gasto Constantes'!$AQ$207</f>
        <v>363752325889.21405</v>
      </c>
      <c r="CY144" s="4">
        <f t="shared" si="232"/>
        <v>0.66339955342006485</v>
      </c>
      <c r="CZ144" s="1">
        <f>+'Serie Gasto $Corrientes'!DL144*'Serie Gasto Constantes'!$AR$207</f>
        <v>505777717130.39996</v>
      </c>
      <c r="DA144" s="1">
        <f>+'Serie Gasto $Corrientes'!DM144*'Serie Gasto Constantes'!$AR$207</f>
        <v>505777717130.39996</v>
      </c>
      <c r="DB144" s="1">
        <f>+'Serie Gasto $Corrientes'!DN144*'Serie Gasto Constantes'!$AR$207</f>
        <v>37900046179.117195</v>
      </c>
      <c r="DC144" s="125">
        <f t="shared" si="233"/>
        <v>7.493419519180948E-2</v>
      </c>
      <c r="DD144" s="1">
        <f>+'Serie Gasto $Corrientes'!DP144*'Serie Gasto Constantes'!$AR$207</f>
        <v>264028346.18159997</v>
      </c>
      <c r="DE144" s="4">
        <f t="shared" si="234"/>
        <v>5.220244728842572E-4</v>
      </c>
      <c r="DF144" s="1">
        <f>+'Serie Gasto $Corrientes'!DR144*'Serie Gasto Constantes'!$AR$207</f>
        <v>505777717130.39996</v>
      </c>
      <c r="DG144" s="1">
        <f>+'Serie Gasto $Corrientes'!DS144*'Serie Gasto Constantes'!$AR$207</f>
        <v>505777717130.39996</v>
      </c>
      <c r="DH144" s="1">
        <f>+'Serie Gasto $Corrientes'!DT144*'Serie Gasto Constantes'!$AR$207</f>
        <v>131672255534.42999</v>
      </c>
      <c r="DI144" s="125">
        <f t="shared" si="235"/>
        <v>0.26033621307298943</v>
      </c>
      <c r="DJ144" s="1">
        <f>+'Serie Gasto $Corrientes'!DV144*'Serie Gasto Constantes'!$AR$207</f>
        <v>32339883938.809196</v>
      </c>
      <c r="DK144" s="4">
        <f t="shared" si="236"/>
        <v>6.394090297669501E-2</v>
      </c>
      <c r="DL144" s="1">
        <f>+'Serie Gasto $Corrientes'!DX144*'Serie Gasto Constantes'!$AR$207</f>
        <v>505777717130.39996</v>
      </c>
      <c r="DM144" s="1">
        <f>+'Serie Gasto $Corrientes'!DY144*'Serie Gasto Constantes'!$AR$207</f>
        <v>511089333881.50555</v>
      </c>
      <c r="DN144" s="1">
        <f>+'Serie Gasto $Corrientes'!DZ144*'Serie Gasto Constantes'!$AR$207</f>
        <v>167676460783.19757</v>
      </c>
      <c r="DO144" s="125">
        <f t="shared" si="237"/>
        <v>0.3280766192277314</v>
      </c>
      <c r="DP144" s="1">
        <f>+'Serie Gasto $Corrientes'!EB144*'Serie Gasto Constantes'!$AR$207</f>
        <v>60826028997.770393</v>
      </c>
      <c r="DQ144" s="4">
        <f t="shared" si="238"/>
        <v>0.11901251887966952</v>
      </c>
      <c r="DR144" s="1">
        <f>+'Serie Gasto $Corrientes'!ED144*'Serie Gasto Constantes'!$AR$207</f>
        <v>505777717130.39996</v>
      </c>
      <c r="DS144" s="1">
        <f>+'Serie Gasto $Corrientes'!EE144*'Serie Gasto Constantes'!$AR$207</f>
        <v>511089333881.50555</v>
      </c>
      <c r="DT144" s="1">
        <f>+'Serie Gasto $Corrientes'!EF144*'Serie Gasto Constantes'!$AR$207</f>
        <v>198935929967.9856</v>
      </c>
      <c r="DU144" s="125">
        <f t="shared" si="239"/>
        <v>0.3892390562275132</v>
      </c>
      <c r="DV144" s="1">
        <f>+'Serie Gasto $Corrientes'!EH144*'Serie Gasto Constantes'!$AR$207</f>
        <v>101995304203.83719</v>
      </c>
      <c r="DW144" s="4">
        <f t="shared" si="240"/>
        <v>0.19956453293444093</v>
      </c>
      <c r="DX144" s="1">
        <f>+'Serie Gasto $Corrientes'!EJ144*'Serie Gasto Constantes'!$AR$207</f>
        <v>505777717130.39996</v>
      </c>
      <c r="DY144" s="1">
        <f>+'Serie Gasto $Corrientes'!EK144*'Serie Gasto Constantes'!$AR$207</f>
        <v>518290694653.19635</v>
      </c>
      <c r="DZ144" s="1">
        <f>+'Serie Gasto $Corrientes'!EL144*'Serie Gasto Constantes'!$AR$207</f>
        <v>245859591072.01437</v>
      </c>
      <c r="EA144" s="125">
        <f t="shared" si="241"/>
        <v>0.47436620724307293</v>
      </c>
      <c r="EB144" s="1">
        <f>+'Serie Gasto $Corrientes'!EN144*'Serie Gasto Constantes'!$AR$207</f>
        <v>138519870708.414</v>
      </c>
      <c r="EC144" s="4">
        <f t="shared" si="242"/>
        <v>0.26726289346387311</v>
      </c>
      <c r="ED144" s="1">
        <f>+'Serie Gasto $Corrientes'!EP144*'Serie Gasto Constantes'!$AR$207</f>
        <v>505777717130.39996</v>
      </c>
      <c r="EE144" s="1">
        <f>+'Serie Gasto $Corrientes'!EQ144*'Serie Gasto Constantes'!$AR$207</f>
        <v>518290694653.19635</v>
      </c>
      <c r="EF144" s="1">
        <f>+'Serie Gasto $Corrientes'!ER144*'Serie Gasto Constantes'!$AR$207</f>
        <v>282892282600.74597</v>
      </c>
      <c r="EG144" s="125">
        <f t="shared" si="243"/>
        <v>0.54581779205979686</v>
      </c>
      <c r="EH144" s="1">
        <f>+'Serie Gasto $Corrientes'!ET144*'Serie Gasto Constantes'!$AR$207</f>
        <v>169719557912.814</v>
      </c>
      <c r="EI144" s="4">
        <f t="shared" si="244"/>
        <v>0.32746016793988242</v>
      </c>
      <c r="EJ144" s="1">
        <f>+'Serie Gasto $Corrientes'!EV144*'Serie Gasto Constantes'!$AR$207</f>
        <v>505777717130.39996</v>
      </c>
      <c r="EK144" s="1">
        <f>+'Serie Gasto $Corrientes'!EW144*'Serie Gasto Constantes'!$AR$207</f>
        <v>518290694653.19635</v>
      </c>
      <c r="EL144" s="1">
        <f>+'Serie Gasto $Corrientes'!EX144*'Serie Gasto Constantes'!$AR$207</f>
        <v>310366224008.08435</v>
      </c>
      <c r="EM144" s="125">
        <f t="shared" si="245"/>
        <v>0.59882654118604151</v>
      </c>
      <c r="EN144" s="1">
        <f>+'Serie Gasto $Corrientes'!EZ144*'Serie Gasto Constantes'!$AR$207</f>
        <v>206516619691.51199</v>
      </c>
      <c r="EO144" s="4">
        <f t="shared" si="246"/>
        <v>0.39845712420073137</v>
      </c>
      <c r="EP144" s="1">
        <f>+'Serie Gasto $Corrientes'!FB144*'Serie Gasto Constantes'!$AR$207</f>
        <v>505777717130.39996</v>
      </c>
      <c r="EQ144" s="1">
        <f>+'Serie Gasto $Corrientes'!FC144*'Serie Gasto Constantes'!$AR$207</f>
        <v>518290694653.19635</v>
      </c>
      <c r="ER144" s="1">
        <f>+'Serie Gasto $Corrientes'!FD144*'Serie Gasto Constantes'!$AR$207</f>
        <v>356000789319.48956</v>
      </c>
      <c r="ES144" s="125">
        <f t="shared" si="247"/>
        <v>0.68687474614550093</v>
      </c>
      <c r="ET144" s="1">
        <f>+'Serie Gasto $Corrientes'!FF144*'Serie Gasto Constantes'!$AR$207</f>
        <v>240033769813.60919</v>
      </c>
      <c r="EU144" s="4">
        <f t="shared" si="248"/>
        <v>0.46312575604742989</v>
      </c>
      <c r="EV144" s="1">
        <f>+'Serie Gasto $Corrientes'!FH144*'Serie Gasto Constantes'!$AR$207</f>
        <v>505777717130.39996</v>
      </c>
      <c r="EW144" s="1">
        <f>+'Serie Gasto $Corrientes'!FI144*'Serie Gasto Constantes'!$AR$207</f>
        <v>560856268557.99829</v>
      </c>
      <c r="EX144" s="1">
        <f>+'Serie Gasto $Corrientes'!FJ144*'Serie Gasto Constantes'!$AR$207</f>
        <v>391554140320.69916</v>
      </c>
      <c r="EY144" s="125">
        <f t="shared" si="249"/>
        <v>0.69813633594113689</v>
      </c>
      <c r="EZ144" s="1">
        <f>+'Serie Gasto $Corrientes'!FL144*'Serie Gasto Constantes'!$AR$207</f>
        <v>285078757491.35638</v>
      </c>
      <c r="FA144" s="4">
        <f t="shared" si="250"/>
        <v>0.50829200540864827</v>
      </c>
      <c r="FB144" s="1">
        <f>+'Serie Gasto $Corrientes'!FQ144*'Serie Gasto Constantes'!$AR$207</f>
        <v>505777717130.39996</v>
      </c>
      <c r="FC144" s="1">
        <f>+'Serie Gasto $Corrientes'!FR144*'Serie Gasto Constantes'!$AR$207</f>
        <v>569454222347.33752</v>
      </c>
      <c r="FD144" s="1">
        <f>+'Serie Gasto $Corrientes'!FS144*'Serie Gasto Constantes'!$AR$207</f>
        <v>427974345041.38074</v>
      </c>
      <c r="FE144" s="125">
        <f t="shared" si="193"/>
        <v>0.75155179862787735</v>
      </c>
      <c r="FF144" s="1">
        <f>+'Serie Gasto $Corrientes'!FU144*'Serie Gasto Constantes'!$AR$207</f>
        <v>321841839746.98077</v>
      </c>
      <c r="FG144" s="4">
        <f t="shared" si="194"/>
        <v>0.56517596519053281</v>
      </c>
      <c r="FH144" s="1">
        <f>+'Serie Gasto $Corrientes'!FW144*'Serie Gasto Constantes'!$AR$207</f>
        <v>505777717130.39996</v>
      </c>
      <c r="FI144" s="1">
        <f>+'Serie Gasto $Corrientes'!FX144*'Serie Gasto Constantes'!$AR$207</f>
        <v>569454222347.33752</v>
      </c>
      <c r="FJ144" s="1">
        <f>+'Serie Gasto $Corrientes'!FY144*'Serie Gasto Constantes'!$AR$207</f>
        <v>469116058658.95679</v>
      </c>
      <c r="FK144" s="125">
        <f t="shared" si="270"/>
        <v>0.82379942100564552</v>
      </c>
      <c r="FL144" s="1">
        <f>+'Serie Gasto $Corrientes'!GA144*'Serie Gasto Constantes'!$AR$207</f>
        <v>354102576293.10718</v>
      </c>
      <c r="FM144" s="4">
        <f t="shared" si="271"/>
        <v>0.62182799318524151</v>
      </c>
      <c r="FN144" s="1">
        <f>+'Serie Gasto $Corrientes'!GC144*'Serie Gasto Constantes'!$AR$207</f>
        <v>505777717130.39996</v>
      </c>
      <c r="FO144" s="1">
        <f>+'Serie Gasto $Corrientes'!GD144*'Serie Gasto Constantes'!$AR$207</f>
        <v>573738769186.76758</v>
      </c>
      <c r="FP144" s="1">
        <f>+'Serie Gasto $Corrientes'!GE144*'Serie Gasto Constantes'!$AR$207</f>
        <v>543382521943.55994</v>
      </c>
      <c r="FQ144" s="125">
        <f t="shared" si="251"/>
        <v>0.94709047240047006</v>
      </c>
      <c r="FR144" s="1">
        <f>+'Serie Gasto $Corrientes'!GG144*'Serie Gasto Constantes'!$AR$207</f>
        <v>456876632573.38434</v>
      </c>
      <c r="FS144" s="4">
        <f t="shared" si="252"/>
        <v>0.79631472912484769</v>
      </c>
      <c r="FT144" s="1">
        <f>+'Serie Gasto $Corrientes'!GI144*'Serie Gasto Constantes'!$AS$207</f>
        <v>517073579000</v>
      </c>
      <c r="FU144" s="1">
        <f>+'Serie Gasto $Corrientes'!GJ144*'Serie Gasto Constantes'!$AS$207</f>
        <v>517073579000</v>
      </c>
      <c r="FV144" s="1">
        <f>+'Serie Gasto $Corrientes'!GK144*'Serie Gasto Constantes'!$AS$207</f>
        <v>5324937380</v>
      </c>
      <c r="FW144" s="125">
        <f t="shared" si="253"/>
        <v>1.0298219820665019E-2</v>
      </c>
      <c r="FX144" s="1">
        <f>+'Serie Gasto $Corrientes'!GM144*'Serie Gasto Constantes'!$AS$207</f>
        <v>0</v>
      </c>
      <c r="FY144" s="4">
        <f t="shared" si="254"/>
        <v>0</v>
      </c>
      <c r="FZ144" s="1">
        <f>+'Serie Gasto $Corrientes'!GO144*'Serie Gasto Constantes'!$AS$207</f>
        <v>517073579000</v>
      </c>
      <c r="GA144" s="1">
        <f>+'Serie Gasto $Corrientes'!GP144*'Serie Gasto Constantes'!$AS$207</f>
        <v>517073579000</v>
      </c>
      <c r="GB144" s="1">
        <f>+'Serie Gasto $Corrientes'!GQ144*'Serie Gasto Constantes'!$AS$207</f>
        <v>124245180568</v>
      </c>
      <c r="GC144" s="125">
        <f t="shared" si="255"/>
        <v>0.24028530099775219</v>
      </c>
      <c r="GD144" s="1">
        <f>+'Serie Gasto $Corrientes'!GS144*'Serie Gasto Constantes'!$AS$207</f>
        <v>29587376096</v>
      </c>
      <c r="GE144" s="4">
        <f t="shared" si="256"/>
        <v>5.7220823684746812E-2</v>
      </c>
      <c r="GF144" s="1">
        <f>+'Serie Gasto $Corrientes'!GU144*'Serie Gasto Constantes'!$AS$207</f>
        <v>517073579000</v>
      </c>
      <c r="GG144" s="1">
        <f>+'Serie Gasto $Corrientes'!GV144*'Serie Gasto Constantes'!$AS$207</f>
        <v>545559491902</v>
      </c>
      <c r="GH144" s="1">
        <f>+'Serie Gasto $Corrientes'!GW144*'Serie Gasto Constantes'!$AS$207</f>
        <v>200260058056</v>
      </c>
      <c r="GI144" s="125">
        <f t="shared" si="257"/>
        <v>0.36707281429166871</v>
      </c>
      <c r="GJ144" s="1">
        <f>+'Serie Gasto $Corrientes'!GY144*'Serie Gasto Constantes'!$AS$207</f>
        <v>56499047249</v>
      </c>
      <c r="GK144" s="4">
        <f t="shared" si="258"/>
        <v>0.10356166117104061</v>
      </c>
      <c r="GL144" s="1">
        <f>+'Serie Gasto $Corrientes'!HA144*'Serie Gasto Constantes'!$AS$207</f>
        <v>517073579000</v>
      </c>
      <c r="GM144" s="1">
        <f>+'Serie Gasto $Corrientes'!HB144*'Serie Gasto Constantes'!$AS$207</f>
        <v>545559491902</v>
      </c>
      <c r="GN144" s="1">
        <f>+'Serie Gasto $Corrientes'!HC144*'Serie Gasto Constantes'!$AS$207</f>
        <v>227980153307</v>
      </c>
      <c r="GO144" s="125">
        <f t="shared" si="259"/>
        <v>0.41788321290531694</v>
      </c>
      <c r="GP144" s="1">
        <f>+'Serie Gasto $Corrientes'!HE144*'Serie Gasto Constantes'!$AS$207</f>
        <v>85840066387</v>
      </c>
      <c r="GQ144" s="4">
        <f t="shared" si="260"/>
        <v>0.15734318192821331</v>
      </c>
      <c r="GR144" s="1">
        <f>+'Serie Gasto $Corrientes'!HG144*'Serie Gasto Constantes'!$AS$207</f>
        <v>517073579000</v>
      </c>
      <c r="GS144" s="1">
        <f>+'Serie Gasto $Corrientes'!HH144*'Serie Gasto Constantes'!$AS$207</f>
        <v>545559491902</v>
      </c>
      <c r="GT144" s="1">
        <f>+'Serie Gasto $Corrientes'!HI144*'Serie Gasto Constantes'!$AS$207</f>
        <v>256402286587</v>
      </c>
      <c r="GU144" s="125">
        <f t="shared" si="261"/>
        <v>0.46998043365187764</v>
      </c>
      <c r="GV144" s="1">
        <f>+'Serie Gasto $Corrientes'!HK144*'Serie Gasto Constantes'!$AS$207</f>
        <v>126599020235</v>
      </c>
      <c r="GW144" s="4">
        <f t="shared" si="262"/>
        <v>0.23205355623753174</v>
      </c>
      <c r="GX144" s="1">
        <f>+'Serie Gasto $Corrientes'!HM144*'Serie Gasto Constantes'!$AS$207</f>
        <v>517073579000</v>
      </c>
      <c r="GY144" s="1">
        <f>+'Serie Gasto $Corrientes'!HN144*'Serie Gasto Constantes'!$AS$207</f>
        <v>548109089739</v>
      </c>
      <c r="GZ144" s="1">
        <f>+'Serie Gasto $Corrientes'!HO144*'Serie Gasto Constantes'!$AS$207</f>
        <v>296954272815</v>
      </c>
      <c r="HA144" s="125">
        <f t="shared" si="263"/>
        <v>0.54177950771880912</v>
      </c>
      <c r="HB144" s="1">
        <f>+'Serie Gasto $Corrientes'!HQ144*'Serie Gasto Constantes'!$AS$207</f>
        <v>156349101146</v>
      </c>
      <c r="HC144" s="4">
        <f t="shared" si="264"/>
        <v>0.2852517939821993</v>
      </c>
    </row>
    <row r="145" spans="1:211" x14ac:dyDescent="0.35">
      <c r="A145" s="28" t="s">
        <v>76</v>
      </c>
      <c r="B145" s="5">
        <f>+'Serie Gasto $Corrientes'!B145*'Serie Gasto Constantes'!$V$207</f>
        <v>273503726288.05154</v>
      </c>
      <c r="C145" s="6">
        <f>+'Serie Gasto $Corrientes'!C145*'Serie Gasto Constantes'!$V$207</f>
        <v>261653032132.50974</v>
      </c>
      <c r="D145" s="7">
        <f t="shared" si="272"/>
        <v>0.95667081280252553</v>
      </c>
      <c r="E145" s="5">
        <f>+'Serie Gasto $Corrientes'!E145*'Serie Gasto Constantes'!$W$207</f>
        <v>275304606284.70197</v>
      </c>
      <c r="F145" s="6">
        <f>+'Serie Gasto $Corrientes'!F145*'Serie Gasto Constantes'!$W$207</f>
        <v>259045424686.85721</v>
      </c>
      <c r="G145" s="7">
        <f t="shared" si="273"/>
        <v>0.94094112039291278</v>
      </c>
      <c r="H145" s="5">
        <f>+'Serie Gasto $Corrientes'!H145*'Serie Gasto Constantes'!$X$207</f>
        <v>280150967234.36292</v>
      </c>
      <c r="I145" s="6">
        <f>+'Serie Gasto $Corrientes'!I145*'Serie Gasto Constantes'!$X$207</f>
        <v>264212352483.7103</v>
      </c>
      <c r="J145" s="7">
        <f t="shared" si="274"/>
        <v>0.94310705078765966</v>
      </c>
      <c r="K145" s="5">
        <f>+'Serie Gasto $Corrientes'!K145*'Serie Gasto Constantes'!$Y$207</f>
        <v>279813784950.10443</v>
      </c>
      <c r="L145" s="6">
        <f>+'Serie Gasto $Corrientes'!L145*'Serie Gasto Constantes'!$Y$207</f>
        <v>274159666601.51187</v>
      </c>
      <c r="M145" s="7">
        <f t="shared" si="275"/>
        <v>0.97979328162977819</v>
      </c>
      <c r="N145" s="5">
        <f>+'Serie Gasto $Corrientes'!N145*'Serie Gasto Constantes'!$Z$207</f>
        <v>308244239805.63757</v>
      </c>
      <c r="O145" s="6">
        <f>+'Serie Gasto $Corrientes'!O145*'Serie Gasto Constantes'!$Z$207</f>
        <v>299017878357.08893</v>
      </c>
      <c r="P145" s="7">
        <f t="shared" si="276"/>
        <v>0.97006801666637377</v>
      </c>
      <c r="Q145" s="5">
        <f>+'Serie Gasto $Corrientes'!Q145*'Serie Gasto Constantes'!$AA$207</f>
        <v>327928227442.76202</v>
      </c>
      <c r="R145" s="6">
        <f>+'Serie Gasto $Corrientes'!R145*'Serie Gasto Constantes'!$AA$207</f>
        <v>312448296280.33167</v>
      </c>
      <c r="S145" s="7">
        <f t="shared" si="265"/>
        <v>0.95279475852644524</v>
      </c>
      <c r="T145" s="5">
        <f>+'Serie Gasto $Corrientes'!T145*'Serie Gasto Constantes'!$AB$207</f>
        <v>355597926919.35895</v>
      </c>
      <c r="U145" s="6">
        <f>+'Serie Gasto $Corrientes'!U145*'Serie Gasto Constantes'!$AB$207</f>
        <v>331019103506.74188</v>
      </c>
      <c r="V145" s="7">
        <f t="shared" si="266"/>
        <v>0.93088029610985068</v>
      </c>
      <c r="W145" s="5">
        <f>+'Serie Gasto $Corrientes'!W145*'Serie Gasto Constantes'!$AC$207</f>
        <v>379554416656.72125</v>
      </c>
      <c r="X145" s="6">
        <f>+'Serie Gasto $Corrientes'!X145*'Serie Gasto Constantes'!$AC$207</f>
        <v>365279681836.66071</v>
      </c>
      <c r="Y145" s="7">
        <f t="shared" si="267"/>
        <v>0.96239080829094659</v>
      </c>
      <c r="Z145" s="5">
        <f>+'Serie Gasto $Corrientes'!Z145*'Serie Gasto Constantes'!$AD$207</f>
        <v>393220438270.14398</v>
      </c>
      <c r="AA145" s="6">
        <f>+'Serie Gasto $Corrientes'!AA145*'Serie Gasto Constantes'!$AD$207</f>
        <v>380549419635.1283</v>
      </c>
      <c r="AB145" s="7">
        <f t="shared" si="268"/>
        <v>0.96777629695252354</v>
      </c>
      <c r="AC145" s="5">
        <f>+'Serie Gasto $Corrientes'!AC145*'Serie Gasto Constantes'!$AE$207</f>
        <v>398001398607.7149</v>
      </c>
      <c r="AD145" s="6">
        <f>+'Serie Gasto $Corrientes'!AD145*'Serie Gasto Constantes'!$AE$207</f>
        <v>383209093029.39764</v>
      </c>
      <c r="AE145" s="7">
        <f t="shared" si="269"/>
        <v>0.96283353367585245</v>
      </c>
      <c r="AF145" s="5">
        <f>+'Serie Gasto $Corrientes'!AF145*'Serie Gasto Constantes'!$AF$207</f>
        <v>377488649045.74158</v>
      </c>
      <c r="AG145" s="6">
        <f>+'Serie Gasto $Corrientes'!AG145*'Serie Gasto Constantes'!$AF$207</f>
        <v>419754703293.16309</v>
      </c>
      <c r="AH145" s="6">
        <f>+'Serie Gasto $Corrientes'!AH145*'Serie Gasto Constantes'!$AF$207</f>
        <v>323532540594.36493</v>
      </c>
      <c r="AI145" s="126">
        <f t="shared" si="277"/>
        <v>0.77076573069010945</v>
      </c>
      <c r="AJ145" s="6">
        <f>+'Serie Gasto $Corrientes'!AJ145*'Serie Gasto Constantes'!$AF$207</f>
        <v>287158181256.53467</v>
      </c>
      <c r="AK145" s="7">
        <f t="shared" si="220"/>
        <v>0.68410950253481495</v>
      </c>
      <c r="AL145" s="5">
        <f>+'Serie Gasto $Corrientes'!AL145*'Serie Gasto Constantes'!$AG$207</f>
        <v>390565112343.68628</v>
      </c>
      <c r="AM145" s="6">
        <f>+'Serie Gasto $Corrientes'!AM145*'Serie Gasto Constantes'!$AG$207</f>
        <v>393732702854.55975</v>
      </c>
      <c r="AN145" s="6">
        <f>+'Serie Gasto $Corrientes'!AN145*'Serie Gasto Constantes'!$AG$207</f>
        <v>383824128151.46118</v>
      </c>
      <c r="AO145" s="126">
        <f t="shared" si="195"/>
        <v>0.97483426032112275</v>
      </c>
      <c r="AP145" s="6">
        <f>+'Serie Gasto $Corrientes'!AP145*'Serie Gasto Constantes'!$AG$207</f>
        <v>361152323742.29327</v>
      </c>
      <c r="AQ145" s="7">
        <f t="shared" si="221"/>
        <v>0.91725254499801789</v>
      </c>
      <c r="AR145" s="5">
        <f>+'Serie Gasto $Corrientes'!AR145*'Serie Gasto Constantes'!$AH$207</f>
        <v>388028280348.54272</v>
      </c>
      <c r="AS145" s="6">
        <f>+'Serie Gasto $Corrientes'!AS145*'Serie Gasto Constantes'!$AH$207</f>
        <v>394706866834.14252</v>
      </c>
      <c r="AT145" s="6">
        <f>+'Serie Gasto $Corrientes'!AT145*'Serie Gasto Constantes'!$AH$207</f>
        <v>371064674084.73199</v>
      </c>
      <c r="AU145" s="126">
        <f t="shared" si="196"/>
        <v>0.94010189653136922</v>
      </c>
      <c r="AV145" s="6">
        <f>+'Serie Gasto $Corrientes'!AV145*'Serie Gasto Constantes'!$AH$207</f>
        <v>342231384477.64423</v>
      </c>
      <c r="AW145" s="7">
        <f t="shared" si="222"/>
        <v>0.86705201564545187</v>
      </c>
      <c r="AX145" s="5">
        <f>+'Serie Gasto $Corrientes'!AX145*'Serie Gasto Constantes'!$AI$207</f>
        <v>367785735447.89917</v>
      </c>
      <c r="AY145" s="6">
        <f>+'Serie Gasto $Corrientes'!AY145*'Serie Gasto Constantes'!$AI$207</f>
        <v>387515208295.24591</v>
      </c>
      <c r="AZ145" s="6">
        <f>+'Serie Gasto $Corrientes'!AZ145*'Serie Gasto Constantes'!$AI$207</f>
        <v>379800674477.70276</v>
      </c>
      <c r="BA145" s="126">
        <f t="shared" si="197"/>
        <v>0.9800923069536267</v>
      </c>
      <c r="BB145" s="6">
        <f>+'Serie Gasto $Corrientes'!BB145*'Serie Gasto Constantes'!$AI$207</f>
        <v>363101253236.13116</v>
      </c>
      <c r="BC145" s="7">
        <f t="shared" si="223"/>
        <v>0.93699871763351839</v>
      </c>
      <c r="BD145" s="5">
        <f>+'Serie Gasto $Corrientes'!BD145*'Serie Gasto Constantes'!$AJ$207</f>
        <v>393094829333.29749</v>
      </c>
      <c r="BE145" s="6">
        <f>+'Serie Gasto $Corrientes'!BE145*'Serie Gasto Constantes'!$AJ$207</f>
        <v>409373329112.07983</v>
      </c>
      <c r="BF145" s="6">
        <f>+'Serie Gasto $Corrientes'!BF145*'Serie Gasto Constantes'!$AJ$207</f>
        <v>395726308426.88196</v>
      </c>
      <c r="BG145" s="126">
        <f t="shared" si="198"/>
        <v>0.96666363020082935</v>
      </c>
      <c r="BH145" s="6">
        <f>+'Serie Gasto $Corrientes'!BH145*'Serie Gasto Constantes'!$AJ$207</f>
        <v>376770818690.08276</v>
      </c>
      <c r="BI145" s="7">
        <f t="shared" si="224"/>
        <v>0.92035995482971233</v>
      </c>
      <c r="BJ145" s="5">
        <f>+'Serie Gasto $Corrientes'!BJ145*'Serie Gasto Constantes'!$AK$207</f>
        <v>405870051548.71252</v>
      </c>
      <c r="BK145" s="6">
        <f>+'Serie Gasto $Corrientes'!BK145*'Serie Gasto Constantes'!$AK$207</f>
        <v>422425295260.74506</v>
      </c>
      <c r="BL145" s="6">
        <f>+'Serie Gasto $Corrientes'!BL145*'Serie Gasto Constantes'!$AK$207</f>
        <v>399352743028.49976</v>
      </c>
      <c r="BM145" s="126">
        <f t="shared" si="199"/>
        <v>0.94538075136337751</v>
      </c>
      <c r="BN145" s="6">
        <f>+'Serie Gasto $Corrientes'!BN145*'Serie Gasto Constantes'!$AK$207</f>
        <v>384390814085.03009</v>
      </c>
      <c r="BO145" s="7">
        <f t="shared" si="225"/>
        <v>0.90996163912902539</v>
      </c>
      <c r="BP145" s="5">
        <f>+'Serie Gasto $Corrientes'!BP145*'Serie Gasto Constantes'!$AL$207</f>
        <v>411357905761.20862</v>
      </c>
      <c r="BQ145" s="6">
        <f>+'Serie Gasto $Corrientes'!BQ145*'Serie Gasto Constantes'!$AL$207</f>
        <v>443535221228.31354</v>
      </c>
      <c r="BR145" s="6">
        <f>+'Serie Gasto $Corrientes'!BR145*'Serie Gasto Constantes'!$AL$207</f>
        <v>425084318244.45575</v>
      </c>
      <c r="BS145" s="126">
        <f t="shared" si="200"/>
        <v>0.95840036574150667</v>
      </c>
      <c r="BT145" s="6">
        <f>+'Serie Gasto $Corrientes'!BT145*'Serie Gasto Constantes'!$AL$207</f>
        <v>404482160395.7818</v>
      </c>
      <c r="BU145" s="7">
        <f t="shared" si="226"/>
        <v>0.91195048563588854</v>
      </c>
      <c r="BV145" s="5">
        <f>+'Serie Gasto $Corrientes'!BV145*'Serie Gasto Constantes'!$AM$207</f>
        <v>426602721356.41431</v>
      </c>
      <c r="BW145" s="6">
        <f>+'Serie Gasto $Corrientes'!BW145*'Serie Gasto Constantes'!$AM$207</f>
        <v>479936764279.40802</v>
      </c>
      <c r="BX145" s="6">
        <f>+'Serie Gasto $Corrientes'!BX145*'Serie Gasto Constantes'!$AM$207</f>
        <v>427046690111.22211</v>
      </c>
      <c r="BY145" s="126">
        <f t="shared" si="201"/>
        <v>0.88979782732919677</v>
      </c>
      <c r="BZ145" s="6">
        <f>+'Serie Gasto $Corrientes'!BZ145*'Serie Gasto Constantes'!$AM$207</f>
        <v>405895190216.05975</v>
      </c>
      <c r="CA145" s="7">
        <f t="shared" si="227"/>
        <v>0.84572639652951653</v>
      </c>
      <c r="CB145" s="5">
        <f>+'Serie Gasto $Corrientes'!CB145*'Serie Gasto Constantes'!$AN$207</f>
        <v>455362936738.29987</v>
      </c>
      <c r="CC145" s="6">
        <f>+'Serie Gasto $Corrientes'!CC145*'Serie Gasto Constantes'!$AN$207</f>
        <v>497034924149.06598</v>
      </c>
      <c r="CD145" s="6">
        <f>+'Serie Gasto $Corrientes'!CD145*'Serie Gasto Constantes'!$AN$207</f>
        <v>436328815876.83295</v>
      </c>
      <c r="CE145" s="126">
        <f t="shared" si="202"/>
        <v>0.87786349545524767</v>
      </c>
      <c r="CF145" s="6">
        <f>+'Serie Gasto $Corrientes'!CF145*'Serie Gasto Constantes'!$AN$207</f>
        <v>376917812916.03076</v>
      </c>
      <c r="CG145" s="7">
        <f t="shared" si="228"/>
        <v>0.75833265350784318</v>
      </c>
      <c r="CH145" s="6">
        <f>+'Serie Gasto $Corrientes'!CH145*'Serie Gasto Constantes'!$AO$207</f>
        <v>449707452662.07513</v>
      </c>
      <c r="CI145" s="6">
        <f>+'Serie Gasto $Corrientes'!CI145*'Serie Gasto Constantes'!$AO$207</f>
        <v>496270848399.07416</v>
      </c>
      <c r="CJ145" s="6">
        <f>+'Serie Gasto $Corrientes'!CJ145*'Serie Gasto Constantes'!$AO$207</f>
        <v>437081051485.15277</v>
      </c>
      <c r="CK145" s="126">
        <f t="shared" si="215"/>
        <v>0.88073086076914964</v>
      </c>
      <c r="CL145" s="6">
        <f>+'Serie Gasto $Corrientes'!CL145*'Serie Gasto Constantes'!$AO$207</f>
        <v>421657125035.3736</v>
      </c>
      <c r="CM145" s="7">
        <f t="shared" si="229"/>
        <v>0.84965120638377645</v>
      </c>
      <c r="CN145" s="6">
        <f>+'Serie Gasto $Corrientes'!CN145*'Serie Gasto Constantes'!$AP$207</f>
        <v>400588677943.77716</v>
      </c>
      <c r="CO145" s="6">
        <f>+'Serie Gasto $Corrientes'!CO145*'Serie Gasto Constantes'!$AP$207</f>
        <v>473943663925.91888</v>
      </c>
      <c r="CP145" s="6">
        <f>+'Serie Gasto $Corrientes'!CP145*'Serie Gasto Constantes'!$AP$207</f>
        <v>448246787395.75195</v>
      </c>
      <c r="CQ145" s="126">
        <f t="shared" si="216"/>
        <v>0.94578073622230441</v>
      </c>
      <c r="CR145" s="6">
        <f>+'Serie Gasto $Corrientes'!CR145*'Serie Gasto Constantes'!$AP$207</f>
        <v>343550684148.17426</v>
      </c>
      <c r="CS145" s="7">
        <f t="shared" si="230"/>
        <v>0.7248766262689692</v>
      </c>
      <c r="CT145" s="6">
        <f>+'Serie Gasto $Corrientes'!DC145*'Serie Gasto Constantes'!$AQ$207</f>
        <v>437605834068.79742</v>
      </c>
      <c r="CU145" s="6">
        <f>+'Serie Gasto $Corrientes'!DD145*'Serie Gasto Constantes'!$AQ$207</f>
        <v>496644219990.35632</v>
      </c>
      <c r="CV145" s="6">
        <f>+'Serie Gasto $Corrientes'!DE145*'Serie Gasto Constantes'!$AQ$207</f>
        <v>455759524540.61243</v>
      </c>
      <c r="CW145" s="126">
        <f t="shared" si="231"/>
        <v>0.91767810073267786</v>
      </c>
      <c r="CX145" s="6">
        <f>+'Serie Gasto $Corrientes'!DG145*'Serie Gasto Constantes'!$AQ$207</f>
        <v>355295865129.48505</v>
      </c>
      <c r="CY145" s="7">
        <f t="shared" si="232"/>
        <v>0.71539313421665129</v>
      </c>
      <c r="CZ145" s="6">
        <f>+'Serie Gasto $Corrientes'!DL145*'Serie Gasto Constantes'!$AR$207</f>
        <v>469127108111.99994</v>
      </c>
      <c r="DA145" s="6">
        <f>+'Serie Gasto $Corrientes'!DM145*'Serie Gasto Constantes'!$AR$207</f>
        <v>469127108111.99994</v>
      </c>
      <c r="DB145" s="6">
        <f>+'Serie Gasto $Corrientes'!DN145*'Serie Gasto Constantes'!$AR$207</f>
        <v>37900046179.117195</v>
      </c>
      <c r="DC145" s="126">
        <f t="shared" si="233"/>
        <v>8.0788437768275143E-2</v>
      </c>
      <c r="DD145" s="6">
        <f>+'Serie Gasto $Corrientes'!DP145*'Serie Gasto Constantes'!$AR$207</f>
        <v>264028346.18159997</v>
      </c>
      <c r="DE145" s="7">
        <f t="shared" si="234"/>
        <v>5.6280769458021932E-4</v>
      </c>
      <c r="DF145" s="6">
        <f>+'Serie Gasto $Corrientes'!DR145*'Serie Gasto Constantes'!$AR$207</f>
        <v>469127108111.99994</v>
      </c>
      <c r="DG145" s="6">
        <f>+'Serie Gasto $Corrientes'!DS145*'Serie Gasto Constantes'!$AR$207</f>
        <v>469127108111.99994</v>
      </c>
      <c r="DH145" s="6">
        <f>+'Serie Gasto $Corrientes'!DT145*'Serie Gasto Constantes'!$AR$207</f>
        <v>129817910078.82838</v>
      </c>
      <c r="DI145" s="126">
        <f t="shared" si="235"/>
        <v>0.27672225252827537</v>
      </c>
      <c r="DJ145" s="6">
        <f>+'Serie Gasto $Corrientes'!DV145*'Serie Gasto Constantes'!$AR$207</f>
        <v>32339883938.809196</v>
      </c>
      <c r="DK145" s="7">
        <f t="shared" si="236"/>
        <v>6.8936293340542437E-2</v>
      </c>
      <c r="DL145" s="6">
        <f>+'Serie Gasto $Corrientes'!DX145*'Serie Gasto Constantes'!$AR$207</f>
        <v>469127108111.99994</v>
      </c>
      <c r="DM145" s="6">
        <f>+'Serie Gasto $Corrientes'!DY145*'Serie Gasto Constantes'!$AR$207</f>
        <v>474438724863.10553</v>
      </c>
      <c r="DN145" s="6">
        <f>+'Serie Gasto $Corrientes'!DZ145*'Serie Gasto Constantes'!$AR$207</f>
        <v>165012040377.72479</v>
      </c>
      <c r="DO145" s="126">
        <f t="shared" si="237"/>
        <v>0.34780474638813969</v>
      </c>
      <c r="DP145" s="6">
        <f>+'Serie Gasto $Corrientes'!EB145*'Serie Gasto Constantes'!$AR$207</f>
        <v>60826028997.770393</v>
      </c>
      <c r="DQ145" s="7">
        <f t="shared" si="238"/>
        <v>0.12820629052850002</v>
      </c>
      <c r="DR145" s="6">
        <f>+'Serie Gasto $Corrientes'!ED145*'Serie Gasto Constantes'!$AR$207</f>
        <v>469127108111.99994</v>
      </c>
      <c r="DS145" s="6">
        <f>+'Serie Gasto $Corrientes'!EE145*'Serie Gasto Constantes'!$AR$207</f>
        <v>474438724863.10553</v>
      </c>
      <c r="DT145" s="6">
        <f>+'Serie Gasto $Corrientes'!EF145*'Serie Gasto Constantes'!$AR$207</f>
        <v>193374154333.9632</v>
      </c>
      <c r="DU145" s="126">
        <f t="shared" si="239"/>
        <v>0.40758509834912682</v>
      </c>
      <c r="DV145" s="6">
        <f>+'Serie Gasto $Corrientes'!EH145*'Serie Gasto Constantes'!$AR$207</f>
        <v>101913487008.71519</v>
      </c>
      <c r="DW145" s="7">
        <f t="shared" si="240"/>
        <v>0.21480853410126102</v>
      </c>
      <c r="DX145" s="6">
        <f>+'Serie Gasto $Corrientes'!EJ145*'Serie Gasto Constantes'!$AR$207</f>
        <v>469127108111.99994</v>
      </c>
      <c r="DY145" s="6">
        <f>+'Serie Gasto $Corrientes'!EK145*'Serie Gasto Constantes'!$AR$207</f>
        <v>475391486177.30634</v>
      </c>
      <c r="DZ145" s="6">
        <f>+'Serie Gasto $Corrientes'!EL145*'Serie Gasto Constantes'!$AR$207</f>
        <v>233044557356.97238</v>
      </c>
      <c r="EA145" s="126">
        <f t="shared" si="241"/>
        <v>0.49021609375236891</v>
      </c>
      <c r="EB145" s="6">
        <f>+'Serie Gasto $Corrientes'!EN145*'Serie Gasto Constantes'!$AR$207</f>
        <v>138404533075.50479</v>
      </c>
      <c r="EC145" s="7">
        <f t="shared" si="242"/>
        <v>0.29113801382611254</v>
      </c>
      <c r="ED145" s="6">
        <f>+'Serie Gasto $Corrientes'!EP145*'Serie Gasto Constantes'!$AR$207</f>
        <v>469127108111.99994</v>
      </c>
      <c r="EE145" s="6">
        <f>+'Serie Gasto $Corrientes'!EQ145*'Serie Gasto Constantes'!$AR$207</f>
        <v>475391486177.30634</v>
      </c>
      <c r="EF145" s="6">
        <f>+'Serie Gasto $Corrientes'!ER145*'Serie Gasto Constantes'!$AR$207</f>
        <v>270075158485.70398</v>
      </c>
      <c r="EG145" s="126">
        <f t="shared" si="243"/>
        <v>0.56811105444360921</v>
      </c>
      <c r="EH145" s="6">
        <f>+'Serie Gasto $Corrientes'!ET145*'Serie Gasto Constantes'!$AR$207</f>
        <v>169604220279.90479</v>
      </c>
      <c r="EI145" s="7">
        <f t="shared" si="244"/>
        <v>0.35676747525227587</v>
      </c>
      <c r="EJ145" s="6">
        <f>+'Serie Gasto $Corrientes'!EV145*'Serie Gasto Constantes'!$AR$207</f>
        <v>469127108111.99994</v>
      </c>
      <c r="EK145" s="6">
        <f>+'Serie Gasto $Corrientes'!EW145*'Serie Gasto Constantes'!$AR$207</f>
        <v>475391486177.30634</v>
      </c>
      <c r="EL145" s="6">
        <f>+'Serie Gasto $Corrientes'!EX145*'Serie Gasto Constantes'!$AR$207</f>
        <v>297577836273.79077</v>
      </c>
      <c r="EM145" s="126">
        <f t="shared" si="245"/>
        <v>0.62596374761916418</v>
      </c>
      <c r="EN145" s="6">
        <f>+'Serie Gasto $Corrientes'!EZ145*'Serie Gasto Constantes'!$AR$207</f>
        <v>206401282058.60278</v>
      </c>
      <c r="EO145" s="7">
        <f t="shared" si="246"/>
        <v>0.43417117903878799</v>
      </c>
      <c r="EP145" s="6">
        <f>+'Serie Gasto $Corrientes'!FB145*'Serie Gasto Constantes'!$AR$207</f>
        <v>469127108111.99994</v>
      </c>
      <c r="EQ145" s="6">
        <f>+'Serie Gasto $Corrientes'!FC145*'Serie Gasto Constantes'!$AR$207</f>
        <v>475391486177.30634</v>
      </c>
      <c r="ER145" s="6">
        <f>+'Serie Gasto $Corrientes'!FD145*'Serie Gasto Constantes'!$AR$207</f>
        <v>342304436606.49597</v>
      </c>
      <c r="ES145" s="126">
        <f t="shared" si="247"/>
        <v>0.72004746942150111</v>
      </c>
      <c r="ET145" s="6">
        <f>+'Serie Gasto $Corrientes'!FF145*'Serie Gasto Constantes'!$AR$207</f>
        <v>239918432180.69998</v>
      </c>
      <c r="EU145" s="7">
        <f t="shared" si="248"/>
        <v>0.50467549200327455</v>
      </c>
      <c r="EV145" s="6">
        <f>+'Serie Gasto $Corrientes'!FH145*'Serie Gasto Constantes'!$AR$207</f>
        <v>469127108111.99994</v>
      </c>
      <c r="EW145" s="6">
        <f>+'Serie Gasto $Corrientes'!FI145*'Serie Gasto Constantes'!$AR$207</f>
        <v>514389035136.45953</v>
      </c>
      <c r="EX145" s="6">
        <f>+'Serie Gasto $Corrientes'!FJ145*'Serie Gasto Constantes'!$AR$207</f>
        <v>373940409339.66595</v>
      </c>
      <c r="EY145" s="126">
        <f t="shared" si="249"/>
        <v>0.72696030396617084</v>
      </c>
      <c r="EZ145" s="6">
        <f>+'Serie Gasto $Corrientes'!FL145*'Serie Gasto Constantes'!$AR$207</f>
        <v>284080555234.41357</v>
      </c>
      <c r="FA145" s="7">
        <f t="shared" si="250"/>
        <v>0.55226790586438401</v>
      </c>
      <c r="FB145" s="6">
        <f>+'Serie Gasto $Corrientes'!FQ145*'Serie Gasto Constantes'!$AR$207</f>
        <v>469127108111.99994</v>
      </c>
      <c r="FC145" s="6">
        <f>+'Serie Gasto $Corrientes'!FR145*'Serie Gasto Constantes'!$AR$207</f>
        <v>515936876512.54315</v>
      </c>
      <c r="FD145" s="6">
        <f>+'Serie Gasto $Corrientes'!FS145*'Serie Gasto Constantes'!$AR$207</f>
        <v>407887042970.03516</v>
      </c>
      <c r="FE145" s="126">
        <f t="shared" si="193"/>
        <v>0.79057547839404896</v>
      </c>
      <c r="FF145" s="6">
        <f>+'Serie Gasto $Corrientes'!FU145*'Serie Gasto Constantes'!$AR$207</f>
        <v>317674876972.0968</v>
      </c>
      <c r="FG145" s="7">
        <f t="shared" si="194"/>
        <v>0.61572430937561351</v>
      </c>
      <c r="FH145" s="6">
        <f>+'Serie Gasto $Corrientes'!FW145*'Serie Gasto Constantes'!$AR$207</f>
        <v>469127108111.99994</v>
      </c>
      <c r="FI145" s="6">
        <f>+'Serie Gasto $Corrientes'!FX145*'Serie Gasto Constantes'!$AR$207</f>
        <v>515936876512.54315</v>
      </c>
      <c r="FJ145" s="6">
        <f>+'Serie Gasto $Corrientes'!FY145*'Serie Gasto Constantes'!$AR$207</f>
        <v>437774794664.09515</v>
      </c>
      <c r="FK145" s="126">
        <f t="shared" si="270"/>
        <v>0.84850456440178923</v>
      </c>
      <c r="FL145" s="6">
        <f>+'Serie Gasto $Corrientes'!GA145*'Serie Gasto Constantes'!$AR$207</f>
        <v>349935613518.22314</v>
      </c>
      <c r="FM145" s="7">
        <f t="shared" si="271"/>
        <v>0.67825276588795202</v>
      </c>
      <c r="FN145" s="6">
        <f>+'Serie Gasto $Corrientes'!GC145*'Serie Gasto Constantes'!$AR$207</f>
        <v>469127108111.99994</v>
      </c>
      <c r="FO145" s="6">
        <f>+'Serie Gasto $Corrientes'!GD145*'Serie Gasto Constantes'!$AR$207</f>
        <v>520170651486.82916</v>
      </c>
      <c r="FP145" s="6">
        <f>+'Serie Gasto $Corrientes'!GE145*'Serie Gasto Constantes'!$AR$207</f>
        <v>492899409992.44916</v>
      </c>
      <c r="FQ145" s="126">
        <f t="shared" si="251"/>
        <v>0.94757251025902889</v>
      </c>
      <c r="FR145" s="6">
        <f>+'Serie Gasto $Corrientes'!GG145*'Serie Gasto Constantes'!$AR$207</f>
        <v>451485683571.34314</v>
      </c>
      <c r="FS145" s="7">
        <f t="shared" si="252"/>
        <v>0.86795685662164823</v>
      </c>
      <c r="FT145" s="6">
        <f>+'Serie Gasto $Corrientes'!GI145*'Serie Gasto Constantes'!$AS$207</f>
        <v>479086495000</v>
      </c>
      <c r="FU145" s="6">
        <f>+'Serie Gasto $Corrientes'!GJ145*'Serie Gasto Constantes'!$AS$207</f>
        <v>479086495000</v>
      </c>
      <c r="FV145" s="6">
        <f>+'Serie Gasto $Corrientes'!GK145*'Serie Gasto Constantes'!$AS$207</f>
        <v>5324937380</v>
      </c>
      <c r="FW145" s="126">
        <f t="shared" si="253"/>
        <v>1.1114772458781164E-2</v>
      </c>
      <c r="FX145" s="6">
        <f>+'Serie Gasto $Corrientes'!GM145*'Serie Gasto Constantes'!$AS$207</f>
        <v>0</v>
      </c>
      <c r="FY145" s="7">
        <f t="shared" si="254"/>
        <v>0</v>
      </c>
      <c r="FZ145" s="6">
        <f>+'Serie Gasto $Corrientes'!GO145*'Serie Gasto Constantes'!$AS$207</f>
        <v>479086495000</v>
      </c>
      <c r="GA145" s="6">
        <f>+'Serie Gasto $Corrientes'!GP145*'Serie Gasto Constantes'!$AS$207</f>
        <v>479086495000</v>
      </c>
      <c r="GB145" s="6">
        <f>+'Serie Gasto $Corrientes'!GQ145*'Serie Gasto Constantes'!$AS$207</f>
        <v>121073318171</v>
      </c>
      <c r="GC145" s="126">
        <f t="shared" si="255"/>
        <v>0.25271703426121417</v>
      </c>
      <c r="GD145" s="6">
        <f>+'Serie Gasto $Corrientes'!GS145*'Serie Gasto Constantes'!$AS$207</f>
        <v>29587376096</v>
      </c>
      <c r="GE145" s="7">
        <f t="shared" si="256"/>
        <v>6.1757900514394587E-2</v>
      </c>
      <c r="GF145" s="6">
        <f>+'Serie Gasto $Corrientes'!GU145*'Serie Gasto Constantes'!$AS$207</f>
        <v>479086495000</v>
      </c>
      <c r="GG145" s="6">
        <f>+'Serie Gasto $Corrientes'!GV145*'Serie Gasto Constantes'!$AS$207</f>
        <v>497991144469</v>
      </c>
      <c r="GH145" s="6">
        <f>+'Serie Gasto $Corrientes'!GW145*'Serie Gasto Constantes'!$AS$207</f>
        <v>194830960950</v>
      </c>
      <c r="GI145" s="126">
        <f t="shared" si="257"/>
        <v>0.39123378621068683</v>
      </c>
      <c r="GJ145" s="6">
        <f>+'Serie Gasto $Corrientes'!GY145*'Serie Gasto Constantes'!$AS$207</f>
        <v>56499047249</v>
      </c>
      <c r="GK145" s="7">
        <f t="shared" si="258"/>
        <v>0.11345391956566624</v>
      </c>
      <c r="GL145" s="6">
        <f>+'Serie Gasto $Corrientes'!HA145*'Serie Gasto Constantes'!$AS$207</f>
        <v>479086495000</v>
      </c>
      <c r="GM145" s="6">
        <f>+'Serie Gasto $Corrientes'!HB145*'Serie Gasto Constantes'!$AS$207</f>
        <v>497991144469</v>
      </c>
      <c r="GN145" s="6">
        <f>+'Serie Gasto $Corrientes'!HC145*'Serie Gasto Constantes'!$AS$207</f>
        <v>221660492133</v>
      </c>
      <c r="GO145" s="126">
        <f t="shared" si="259"/>
        <v>0.44510930484387035</v>
      </c>
      <c r="GP145" s="6">
        <f>+'Serie Gasto $Corrientes'!HE145*'Serie Gasto Constantes'!$AS$207</f>
        <v>85603116933</v>
      </c>
      <c r="GQ145" s="7">
        <f t="shared" si="260"/>
        <v>0.17189686580526897</v>
      </c>
      <c r="GR145" s="6">
        <f>+'Serie Gasto $Corrientes'!HG145*'Serie Gasto Constantes'!$AS$207</f>
        <v>479086495000</v>
      </c>
      <c r="GS145" s="6">
        <f>+'Serie Gasto $Corrientes'!HH145*'Serie Gasto Constantes'!$AS$207</f>
        <v>497991144469</v>
      </c>
      <c r="GT145" s="6">
        <f>+'Serie Gasto $Corrientes'!HI145*'Serie Gasto Constantes'!$AS$207</f>
        <v>245165021343</v>
      </c>
      <c r="GU145" s="126">
        <f t="shared" si="261"/>
        <v>0.49230799395924107</v>
      </c>
      <c r="GV145" s="6">
        <f>+'Serie Gasto $Corrientes'!HK145*'Serie Gasto Constantes'!$AS$207</f>
        <v>125920822594</v>
      </c>
      <c r="GW145" s="7">
        <f t="shared" si="262"/>
        <v>0.25285755377892788</v>
      </c>
      <c r="GX145" s="6">
        <f>+'Serie Gasto $Corrientes'!HM145*'Serie Gasto Constantes'!$AS$207</f>
        <v>479086495000</v>
      </c>
      <c r="GY145" s="6">
        <f>+'Serie Gasto $Corrientes'!HN145*'Serie Gasto Constantes'!$AS$207</f>
        <v>498167768930</v>
      </c>
      <c r="GZ145" s="6">
        <f>+'Serie Gasto $Corrientes'!HO145*'Serie Gasto Constantes'!$AS$207</f>
        <v>283211357684</v>
      </c>
      <c r="HA145" s="126">
        <f t="shared" si="263"/>
        <v>0.56850598402281505</v>
      </c>
      <c r="HB145" s="6">
        <f>+'Serie Gasto $Corrientes'!HQ145*'Serie Gasto Constantes'!$AS$207</f>
        <v>155670903505</v>
      </c>
      <c r="HC145" s="7">
        <f t="shared" si="264"/>
        <v>0.31248690343689034</v>
      </c>
    </row>
    <row r="146" spans="1:211" x14ac:dyDescent="0.35">
      <c r="A146" s="28" t="s">
        <v>79</v>
      </c>
      <c r="B146" s="5">
        <f>+'Serie Gasto $Corrientes'!B146*'Serie Gasto Constantes'!$V$207</f>
        <v>1703095174.9787993</v>
      </c>
      <c r="C146" s="6">
        <f>+'Serie Gasto $Corrientes'!C146*'Serie Gasto Constantes'!$V$207</f>
        <v>1687949410.9907169</v>
      </c>
      <c r="D146" s="7">
        <f t="shared" ref="D146:D148" si="278">+C146/B146</f>
        <v>0.99110691862052225</v>
      </c>
      <c r="E146" s="5">
        <f>+'Serie Gasto $Corrientes'!E146*'Serie Gasto Constantes'!$W$207</f>
        <v>1320218757.6138763</v>
      </c>
      <c r="F146" s="6">
        <f>+'Serie Gasto $Corrientes'!F146*'Serie Gasto Constantes'!$W$207</f>
        <v>1312470125.7075012</v>
      </c>
      <c r="G146" s="7">
        <f t="shared" ref="G146:G148" si="279">+F146/E146</f>
        <v>0.99413079698975049</v>
      </c>
      <c r="H146" s="5">
        <f>+'Serie Gasto $Corrientes'!H146*'Serie Gasto Constantes'!$X$207</f>
        <v>614805265.41546416</v>
      </c>
      <c r="I146" s="6">
        <f>+'Serie Gasto $Corrientes'!I146*'Serie Gasto Constantes'!$X$207</f>
        <v>591967264.11366081</v>
      </c>
      <c r="J146" s="7">
        <f t="shared" ref="J146:J148" si="280">+I146/H146</f>
        <v>0.96285327633560491</v>
      </c>
      <c r="K146" s="5">
        <f>+'Serie Gasto $Corrientes'!K146*'Serie Gasto Constantes'!$Y$207</f>
        <v>0</v>
      </c>
      <c r="L146" s="6">
        <f>+'Serie Gasto $Corrientes'!L146*'Serie Gasto Constantes'!$Y$207</f>
        <v>0</v>
      </c>
      <c r="M146" s="7">
        <v>0</v>
      </c>
      <c r="N146" s="5">
        <f>+'Serie Gasto $Corrientes'!N146*'Serie Gasto Constantes'!$Z$207</f>
        <v>0</v>
      </c>
      <c r="O146" s="6">
        <f>+'Serie Gasto $Corrientes'!O146*'Serie Gasto Constantes'!$Z$207</f>
        <v>0</v>
      </c>
      <c r="P146" s="7">
        <v>0</v>
      </c>
      <c r="Q146" s="5">
        <f>+'Serie Gasto $Corrientes'!Q146*'Serie Gasto Constantes'!$AA$207</f>
        <v>0</v>
      </c>
      <c r="R146" s="6">
        <f>+'Serie Gasto $Corrientes'!R146*'Serie Gasto Constantes'!$AA$207</f>
        <v>0</v>
      </c>
      <c r="S146" s="7">
        <v>0</v>
      </c>
      <c r="T146" s="5">
        <f>+'Serie Gasto $Corrientes'!T146*'Serie Gasto Constantes'!$AB$207</f>
        <v>0</v>
      </c>
      <c r="U146" s="6">
        <f>+'Serie Gasto $Corrientes'!U146*'Serie Gasto Constantes'!$AB$207</f>
        <v>0</v>
      </c>
      <c r="V146" s="7">
        <v>0</v>
      </c>
      <c r="W146" s="5">
        <f>+'Serie Gasto $Corrientes'!W146*'Serie Gasto Constantes'!$AC$207</f>
        <v>0</v>
      </c>
      <c r="X146" s="6">
        <f>+'Serie Gasto $Corrientes'!X146*'Serie Gasto Constantes'!$AC$207</f>
        <v>0</v>
      </c>
      <c r="Y146" s="7">
        <v>0</v>
      </c>
      <c r="Z146" s="5">
        <f>+'Serie Gasto $Corrientes'!Z146*'Serie Gasto Constantes'!$AD$207</f>
        <v>0</v>
      </c>
      <c r="AA146" s="6">
        <f>+'Serie Gasto $Corrientes'!AA146*'Serie Gasto Constantes'!$AD$207</f>
        <v>0</v>
      </c>
      <c r="AB146" s="7">
        <v>0</v>
      </c>
      <c r="AC146" s="5">
        <f>+'Serie Gasto $Corrientes'!AC146*'Serie Gasto Constantes'!$AE$207</f>
        <v>0</v>
      </c>
      <c r="AD146" s="6">
        <f>+'Serie Gasto $Corrientes'!AD146*'Serie Gasto Constantes'!$AE$207</f>
        <v>0</v>
      </c>
      <c r="AE146" s="7">
        <v>0</v>
      </c>
      <c r="AF146" s="5">
        <f>+'Serie Gasto $Corrientes'!AF146*'Serie Gasto Constantes'!$AF$207</f>
        <v>0</v>
      </c>
      <c r="AG146" s="6">
        <f>+'Serie Gasto $Corrientes'!AG146*'Serie Gasto Constantes'!$AF$207</f>
        <v>0</v>
      </c>
      <c r="AH146" s="6"/>
      <c r="AI146" s="126"/>
      <c r="AJ146" s="6"/>
      <c r="AK146" s="7"/>
      <c r="AL146" s="5"/>
      <c r="AM146" s="6"/>
      <c r="AN146" s="6"/>
      <c r="AO146" s="126"/>
      <c r="AP146" s="6"/>
      <c r="AQ146" s="7"/>
      <c r="AR146" s="5"/>
      <c r="AS146" s="6"/>
      <c r="AT146" s="6"/>
      <c r="AU146" s="126"/>
      <c r="AV146" s="6"/>
      <c r="AW146" s="7"/>
      <c r="AX146" s="5"/>
      <c r="AY146" s="6"/>
      <c r="AZ146" s="6"/>
      <c r="BA146" s="126"/>
      <c r="BB146" s="6"/>
      <c r="BC146" s="7"/>
      <c r="BD146" s="5">
        <f>+'Serie Gasto $Corrientes'!BD146*'Serie Gasto Constantes'!$AJ$207</f>
        <v>0</v>
      </c>
      <c r="BE146" s="6">
        <f>+'Serie Gasto $Corrientes'!BE146*'Serie Gasto Constantes'!$AJ$207</f>
        <v>0</v>
      </c>
      <c r="BF146" s="6"/>
      <c r="BG146" s="126"/>
      <c r="BH146" s="6"/>
      <c r="BI146" s="7"/>
      <c r="BJ146" s="5"/>
      <c r="BK146" s="6"/>
      <c r="BL146" s="6"/>
      <c r="BM146" s="126"/>
      <c r="BN146" s="6"/>
      <c r="BO146" s="7"/>
      <c r="BP146" s="5"/>
      <c r="BQ146" s="6"/>
      <c r="BR146" s="6"/>
      <c r="BS146" s="126"/>
      <c r="BT146" s="6"/>
      <c r="BU146" s="7"/>
      <c r="BV146" s="5"/>
      <c r="BW146" s="6"/>
      <c r="BX146" s="6"/>
      <c r="BY146" s="126"/>
      <c r="BZ146" s="6"/>
      <c r="CA146" s="7"/>
      <c r="CB146" s="5" t="s">
        <v>103</v>
      </c>
      <c r="CC146" s="6" t="s">
        <v>103</v>
      </c>
      <c r="CD146" s="6" t="s">
        <v>103</v>
      </c>
      <c r="CE146" s="126"/>
      <c r="CF146" s="6"/>
      <c r="CG146" s="7"/>
      <c r="CH146" s="6">
        <f>+'Serie Gasto $Corrientes'!CH146*'Serie Gasto Constantes'!$AO$207</f>
        <v>0</v>
      </c>
      <c r="CI146" s="6"/>
      <c r="CJ146" s="6"/>
      <c r="CK146" s="126"/>
      <c r="CL146" s="6"/>
      <c r="CM146" s="7"/>
      <c r="CN146" s="6">
        <f>+'Serie Gasto $Corrientes'!CN146*'Serie Gasto Constantes'!$AP$207</f>
        <v>0</v>
      </c>
      <c r="CO146" s="6"/>
      <c r="CP146" s="6"/>
      <c r="CQ146" s="126"/>
      <c r="CR146" s="6"/>
      <c r="CS146" s="7"/>
      <c r="CT146" s="6">
        <f>+'Serie Gasto $Corrientes'!DC146*'Serie Gasto Constantes'!$AQ$207</f>
        <v>0</v>
      </c>
      <c r="CU146" s="6"/>
      <c r="CV146" s="6"/>
      <c r="CW146" s="126"/>
      <c r="CX146" s="6"/>
      <c r="CY146" s="7"/>
      <c r="CZ146" s="6">
        <f>+'Serie Gasto $Corrientes'!DL146*'Serie Gasto Constantes'!$AR$207</f>
        <v>0</v>
      </c>
      <c r="DA146" s="6">
        <f>+'Serie Gasto $Corrientes'!DM146*'Serie Gasto Constantes'!$AR$207</f>
        <v>0</v>
      </c>
      <c r="DB146" s="6">
        <f>+'Serie Gasto $Corrientes'!DN146*'Serie Gasto Constantes'!$AR$207</f>
        <v>0</v>
      </c>
      <c r="DC146" s="126">
        <f t="shared" si="233"/>
        <v>0</v>
      </c>
      <c r="DD146" s="6">
        <f>+'Serie Gasto $Corrientes'!DP146*'Serie Gasto Constantes'!$AR$207</f>
        <v>0</v>
      </c>
      <c r="DE146" s="7">
        <f t="shared" si="234"/>
        <v>0</v>
      </c>
      <c r="DF146" s="6">
        <f>+'Serie Gasto $Corrientes'!DR146*'Serie Gasto Constantes'!$AR$207</f>
        <v>0</v>
      </c>
      <c r="DG146" s="6">
        <f>+'Serie Gasto $Corrientes'!DS146*'Serie Gasto Constantes'!$AR$207</f>
        <v>0</v>
      </c>
      <c r="DH146" s="6">
        <f>+'Serie Gasto $Corrientes'!DT146*'Serie Gasto Constantes'!$AR$207</f>
        <v>0</v>
      </c>
      <c r="DI146" s="126">
        <f t="shared" si="235"/>
        <v>0</v>
      </c>
      <c r="DJ146" s="6">
        <f>+'Serie Gasto $Corrientes'!DV146*'Serie Gasto Constantes'!$AR$207</f>
        <v>0</v>
      </c>
      <c r="DK146" s="7">
        <f t="shared" si="236"/>
        <v>0</v>
      </c>
      <c r="DL146" s="6">
        <f>+'Serie Gasto $Corrientes'!DX146*'Serie Gasto Constantes'!$AR$207</f>
        <v>0</v>
      </c>
      <c r="DM146" s="6">
        <f>+'Serie Gasto $Corrientes'!DY146*'Serie Gasto Constantes'!$AR$207</f>
        <v>0</v>
      </c>
      <c r="DN146" s="6">
        <f>+'Serie Gasto $Corrientes'!DZ146*'Serie Gasto Constantes'!$AR$207</f>
        <v>0</v>
      </c>
      <c r="DO146" s="126">
        <f t="shared" si="237"/>
        <v>0</v>
      </c>
      <c r="DP146" s="6">
        <f>+'Serie Gasto $Corrientes'!EB146*'Serie Gasto Constantes'!$AR$207</f>
        <v>0</v>
      </c>
      <c r="DQ146" s="7">
        <f t="shared" si="238"/>
        <v>0</v>
      </c>
      <c r="DR146" s="6">
        <f>+'Serie Gasto $Corrientes'!ED146*'Serie Gasto Constantes'!$AR$207</f>
        <v>0</v>
      </c>
      <c r="DS146" s="6">
        <f>+'Serie Gasto $Corrientes'!EE146*'Serie Gasto Constantes'!$AR$207</f>
        <v>0</v>
      </c>
      <c r="DT146" s="6">
        <f>+'Serie Gasto $Corrientes'!EF146*'Serie Gasto Constantes'!$AR$207</f>
        <v>0</v>
      </c>
      <c r="DU146" s="126">
        <f t="shared" si="239"/>
        <v>0</v>
      </c>
      <c r="DV146" s="6">
        <f>+'Serie Gasto $Corrientes'!EH146*'Serie Gasto Constantes'!$AR$207</f>
        <v>0</v>
      </c>
      <c r="DW146" s="7">
        <f t="shared" si="240"/>
        <v>0</v>
      </c>
      <c r="DX146" s="6">
        <f>+'Serie Gasto $Corrientes'!EJ146*'Serie Gasto Constantes'!$AR$207</f>
        <v>0</v>
      </c>
      <c r="DY146" s="6">
        <f>+'Serie Gasto $Corrientes'!EK146*'Serie Gasto Constantes'!$AR$207</f>
        <v>0</v>
      </c>
      <c r="DZ146" s="6">
        <f>+'Serie Gasto $Corrientes'!EL146*'Serie Gasto Constantes'!$AR$207</f>
        <v>0</v>
      </c>
      <c r="EA146" s="126">
        <f t="shared" si="241"/>
        <v>0</v>
      </c>
      <c r="EB146" s="6">
        <f>+'Serie Gasto $Corrientes'!EN146*'Serie Gasto Constantes'!$AR$207</f>
        <v>0</v>
      </c>
      <c r="EC146" s="7">
        <f t="shared" si="242"/>
        <v>0</v>
      </c>
      <c r="ED146" s="6">
        <f>+'Serie Gasto $Corrientes'!EP146*'Serie Gasto Constantes'!$AR$207</f>
        <v>0</v>
      </c>
      <c r="EE146" s="6">
        <f>+'Serie Gasto $Corrientes'!EQ146*'Serie Gasto Constantes'!$AR$207</f>
        <v>0</v>
      </c>
      <c r="EF146" s="6">
        <f>+'Serie Gasto $Corrientes'!ER146*'Serie Gasto Constantes'!$AR$207</f>
        <v>0</v>
      </c>
      <c r="EG146" s="126">
        <f t="shared" si="243"/>
        <v>0</v>
      </c>
      <c r="EH146" s="6">
        <f>+'Serie Gasto $Corrientes'!ET146*'Serie Gasto Constantes'!$AR$207</f>
        <v>0</v>
      </c>
      <c r="EI146" s="7">
        <f t="shared" si="244"/>
        <v>0</v>
      </c>
      <c r="EJ146" s="6">
        <f>+'Serie Gasto $Corrientes'!EV146*'Serie Gasto Constantes'!$AR$207</f>
        <v>0</v>
      </c>
      <c r="EK146" s="6">
        <f>+'Serie Gasto $Corrientes'!EW146*'Serie Gasto Constantes'!$AR$207</f>
        <v>0</v>
      </c>
      <c r="EL146" s="6">
        <f>+'Serie Gasto $Corrientes'!EX146*'Serie Gasto Constantes'!$AR$207</f>
        <v>0</v>
      </c>
      <c r="EM146" s="126">
        <f t="shared" si="245"/>
        <v>0</v>
      </c>
      <c r="EN146" s="6">
        <f>+'Serie Gasto $Corrientes'!EZ146*'Serie Gasto Constantes'!$AR$207</f>
        <v>0</v>
      </c>
      <c r="EO146" s="7">
        <f t="shared" si="246"/>
        <v>0</v>
      </c>
      <c r="EP146" s="6">
        <f>+'Serie Gasto $Corrientes'!FB146*'Serie Gasto Constantes'!$AR$207</f>
        <v>0</v>
      </c>
      <c r="EQ146" s="6">
        <f>+'Serie Gasto $Corrientes'!FC146*'Serie Gasto Constantes'!$AR$207</f>
        <v>0</v>
      </c>
      <c r="ER146" s="6">
        <f>+'Serie Gasto $Corrientes'!FD146*'Serie Gasto Constantes'!$AR$207</f>
        <v>0</v>
      </c>
      <c r="ES146" s="126">
        <f t="shared" si="247"/>
        <v>0</v>
      </c>
      <c r="ET146" s="6">
        <f>+'Serie Gasto $Corrientes'!FF146*'Serie Gasto Constantes'!$AR$207</f>
        <v>0</v>
      </c>
      <c r="EU146" s="7">
        <f t="shared" si="248"/>
        <v>0</v>
      </c>
      <c r="EV146" s="6">
        <f>+'Serie Gasto $Corrientes'!FH146*'Serie Gasto Constantes'!$AR$207</f>
        <v>0</v>
      </c>
      <c r="EW146" s="6">
        <f>+'Serie Gasto $Corrientes'!FI146*'Serie Gasto Constantes'!$AR$207</f>
        <v>0</v>
      </c>
      <c r="EX146" s="6">
        <f>+'Serie Gasto $Corrientes'!FJ146*'Serie Gasto Constantes'!$AR$207</f>
        <v>0</v>
      </c>
      <c r="EY146" s="126">
        <f t="shared" si="249"/>
        <v>0</v>
      </c>
      <c r="EZ146" s="6">
        <f>+'Serie Gasto $Corrientes'!FL146*'Serie Gasto Constantes'!$AR$207</f>
        <v>0</v>
      </c>
      <c r="FA146" s="7">
        <f t="shared" si="250"/>
        <v>0</v>
      </c>
      <c r="FB146" s="6">
        <f>+'Serie Gasto $Corrientes'!FQ146*'Serie Gasto Constantes'!$AR$207</f>
        <v>0</v>
      </c>
      <c r="FC146" s="6">
        <f>+'Serie Gasto $Corrientes'!FR146*'Serie Gasto Constantes'!$AR$207</f>
        <v>0</v>
      </c>
      <c r="FD146" s="6">
        <f>+'Serie Gasto $Corrientes'!FS146*'Serie Gasto Constantes'!$AR$207</f>
        <v>0</v>
      </c>
      <c r="FE146" s="126">
        <f t="shared" si="193"/>
        <v>0</v>
      </c>
      <c r="FF146" s="6">
        <f>+'Serie Gasto $Corrientes'!FU146*'Serie Gasto Constantes'!$AR$207</f>
        <v>0</v>
      </c>
      <c r="FG146" s="7">
        <f t="shared" si="194"/>
        <v>0</v>
      </c>
      <c r="FH146" s="6">
        <f>+'Serie Gasto $Corrientes'!FW146*'Serie Gasto Constantes'!$AR$207</f>
        <v>0</v>
      </c>
      <c r="FI146" s="6">
        <f>+'Serie Gasto $Corrientes'!FX146*'Serie Gasto Constantes'!$AR$207</f>
        <v>0</v>
      </c>
      <c r="FJ146" s="6">
        <f>+'Serie Gasto $Corrientes'!FY146*'Serie Gasto Constantes'!$AR$207</f>
        <v>0</v>
      </c>
      <c r="FK146" s="126">
        <f t="shared" si="270"/>
        <v>0</v>
      </c>
      <c r="FL146" s="6">
        <f>+'Serie Gasto $Corrientes'!GA146*'Serie Gasto Constantes'!$AR$207</f>
        <v>0</v>
      </c>
      <c r="FM146" s="7">
        <f t="shared" si="271"/>
        <v>0</v>
      </c>
      <c r="FN146" s="6">
        <f>+'Serie Gasto $Corrientes'!GC146*'Serie Gasto Constantes'!$AR$207</f>
        <v>0</v>
      </c>
      <c r="FO146" s="6">
        <f>+'Serie Gasto $Corrientes'!GD146*'Serie Gasto Constantes'!$AR$207</f>
        <v>0</v>
      </c>
      <c r="FP146" s="6">
        <f>+'Serie Gasto $Corrientes'!GE146*'Serie Gasto Constantes'!$AR$207</f>
        <v>0</v>
      </c>
      <c r="FQ146" s="126">
        <f t="shared" si="251"/>
        <v>0</v>
      </c>
      <c r="FR146" s="6">
        <f>+'Serie Gasto $Corrientes'!GG146*'Serie Gasto Constantes'!$AR$207</f>
        <v>0</v>
      </c>
      <c r="FS146" s="7">
        <f t="shared" si="252"/>
        <v>0</v>
      </c>
      <c r="FT146" s="6">
        <f>+'Serie Gasto $Corrientes'!GI146*'Serie Gasto Constantes'!$AS$207</f>
        <v>0</v>
      </c>
      <c r="FU146" s="6">
        <f>+'Serie Gasto $Corrientes'!GJ146*'Serie Gasto Constantes'!$AS$207</f>
        <v>0</v>
      </c>
      <c r="FV146" s="6">
        <f>+'Serie Gasto $Corrientes'!GK146*'Serie Gasto Constantes'!$AS$207</f>
        <v>0</v>
      </c>
      <c r="FW146" s="126">
        <f t="shared" si="253"/>
        <v>0</v>
      </c>
      <c r="FX146" s="6">
        <f>+'Serie Gasto $Corrientes'!GM146*'Serie Gasto Constantes'!$AS$207</f>
        <v>0</v>
      </c>
      <c r="FY146" s="7">
        <f t="shared" si="254"/>
        <v>0</v>
      </c>
      <c r="FZ146" s="6">
        <f>+'Serie Gasto $Corrientes'!GO146*'Serie Gasto Constantes'!$AS$207</f>
        <v>0</v>
      </c>
      <c r="GA146" s="6">
        <f>+'Serie Gasto $Corrientes'!GP146*'Serie Gasto Constantes'!$AS$207</f>
        <v>0</v>
      </c>
      <c r="GB146" s="6">
        <f>+'Serie Gasto $Corrientes'!GQ146*'Serie Gasto Constantes'!$AS$207</f>
        <v>0</v>
      </c>
      <c r="GC146" s="126">
        <f t="shared" si="255"/>
        <v>0</v>
      </c>
      <c r="GD146" s="6">
        <f>+'Serie Gasto $Corrientes'!GS146*'Serie Gasto Constantes'!$AS$207</f>
        <v>0</v>
      </c>
      <c r="GE146" s="7">
        <f t="shared" si="256"/>
        <v>0</v>
      </c>
      <c r="GF146" s="6">
        <f>+'Serie Gasto $Corrientes'!GU146*'Serie Gasto Constantes'!$AS$207</f>
        <v>0</v>
      </c>
      <c r="GG146" s="6">
        <f>+'Serie Gasto $Corrientes'!GV146*'Serie Gasto Constantes'!$AS$207</f>
        <v>0</v>
      </c>
      <c r="GH146" s="6">
        <f>+'Serie Gasto $Corrientes'!GW146*'Serie Gasto Constantes'!$AS$207</f>
        <v>0</v>
      </c>
      <c r="GI146" s="126">
        <f t="shared" si="257"/>
        <v>0</v>
      </c>
      <c r="GJ146" s="6">
        <f>+'Serie Gasto $Corrientes'!GY146*'Serie Gasto Constantes'!$AS$207</f>
        <v>0</v>
      </c>
      <c r="GK146" s="7">
        <f t="shared" si="258"/>
        <v>0</v>
      </c>
      <c r="GL146" s="6">
        <f>+'Serie Gasto $Corrientes'!HA146*'Serie Gasto Constantes'!$AS$207</f>
        <v>0</v>
      </c>
      <c r="GM146" s="6">
        <f>+'Serie Gasto $Corrientes'!HB146*'Serie Gasto Constantes'!$AS$207</f>
        <v>0</v>
      </c>
      <c r="GN146" s="6">
        <f>+'Serie Gasto $Corrientes'!HC146*'Serie Gasto Constantes'!$AS$207</f>
        <v>0</v>
      </c>
      <c r="GO146" s="126">
        <f t="shared" si="259"/>
        <v>0</v>
      </c>
      <c r="GP146" s="6">
        <f>+'Serie Gasto $Corrientes'!HE146*'Serie Gasto Constantes'!$AS$207</f>
        <v>0</v>
      </c>
      <c r="GQ146" s="7">
        <f t="shared" si="260"/>
        <v>0</v>
      </c>
      <c r="GR146" s="6">
        <f>+'Serie Gasto $Corrientes'!HG146*'Serie Gasto Constantes'!$AS$207</f>
        <v>0</v>
      </c>
      <c r="GS146" s="6">
        <f>+'Serie Gasto $Corrientes'!HH146*'Serie Gasto Constantes'!$AS$207</f>
        <v>0</v>
      </c>
      <c r="GT146" s="6">
        <f>+'Serie Gasto $Corrientes'!HI146*'Serie Gasto Constantes'!$AS$207</f>
        <v>0</v>
      </c>
      <c r="GU146" s="126">
        <f t="shared" si="261"/>
        <v>0</v>
      </c>
      <c r="GV146" s="6">
        <f>+'Serie Gasto $Corrientes'!HK146*'Serie Gasto Constantes'!$AS$207</f>
        <v>0</v>
      </c>
      <c r="GW146" s="7">
        <f t="shared" si="262"/>
        <v>0</v>
      </c>
      <c r="GX146" s="6">
        <f>+'Serie Gasto $Corrientes'!HM146*'Serie Gasto Constantes'!$AS$207</f>
        <v>0</v>
      </c>
      <c r="GY146" s="6">
        <f>+'Serie Gasto $Corrientes'!HN146*'Serie Gasto Constantes'!$AS$207</f>
        <v>0</v>
      </c>
      <c r="GZ146" s="6">
        <f>+'Serie Gasto $Corrientes'!HO146*'Serie Gasto Constantes'!$AS$207</f>
        <v>0</v>
      </c>
      <c r="HA146" s="126">
        <f t="shared" si="263"/>
        <v>0</v>
      </c>
      <c r="HB146" s="6">
        <f>+'Serie Gasto $Corrientes'!HQ146*'Serie Gasto Constantes'!$AS$207</f>
        <v>0</v>
      </c>
      <c r="HC146" s="7">
        <f t="shared" si="264"/>
        <v>0</v>
      </c>
    </row>
    <row r="147" spans="1:211" x14ac:dyDescent="0.35">
      <c r="A147" s="28" t="s">
        <v>185</v>
      </c>
      <c r="B147" s="5">
        <f>+'Serie Gasto $Corrientes'!B147*'Serie Gasto Constantes'!$V$207</f>
        <v>14707185978.445684</v>
      </c>
      <c r="C147" s="6">
        <f>+'Serie Gasto $Corrientes'!C147*'Serie Gasto Constantes'!$V$207</f>
        <v>11302761071.192385</v>
      </c>
      <c r="D147" s="7">
        <f t="shared" si="278"/>
        <v>0.76851962623966941</v>
      </c>
      <c r="E147" s="5">
        <f>+'Serie Gasto $Corrientes'!E147*'Serie Gasto Constantes'!$W$207</f>
        <v>6093666351.3397436</v>
      </c>
      <c r="F147" s="6">
        <f>+'Serie Gasto $Corrientes'!F147*'Serie Gasto Constantes'!$W$207</f>
        <v>6022119813.1761875</v>
      </c>
      <c r="G147" s="7">
        <f t="shared" si="279"/>
        <v>0.98825886846465982</v>
      </c>
      <c r="H147" s="5">
        <f>+'Serie Gasto $Corrientes'!H147*'Serie Gasto Constantes'!$X$207</f>
        <v>10211073155.961199</v>
      </c>
      <c r="I147" s="6">
        <f>+'Serie Gasto $Corrientes'!I147*'Serie Gasto Constantes'!$X$207</f>
        <v>6417174900.1276817</v>
      </c>
      <c r="J147" s="7">
        <f t="shared" si="280"/>
        <v>0.62845254383290272</v>
      </c>
      <c r="K147" s="5">
        <f>+'Serie Gasto $Corrientes'!K147*'Serie Gasto Constantes'!$Y$207</f>
        <v>22511055281.91534</v>
      </c>
      <c r="L147" s="6">
        <f>+'Serie Gasto $Corrientes'!L147*'Serie Gasto Constantes'!$Y$207</f>
        <v>16439747852.828695</v>
      </c>
      <c r="M147" s="7">
        <f t="shared" ref="M147:M148" si="281">+L147/K147</f>
        <v>0.73029663189694449</v>
      </c>
      <c r="N147" s="5">
        <f>+'Serie Gasto $Corrientes'!N147*'Serie Gasto Constantes'!$Z$207</f>
        <v>6834159679.8881226</v>
      </c>
      <c r="O147" s="6">
        <f>+'Serie Gasto $Corrientes'!O147*'Serie Gasto Constantes'!$Z$207</f>
        <v>6109853117.4804649</v>
      </c>
      <c r="P147" s="7">
        <f t="shared" ref="P147:P148" si="282">+O147/N147</f>
        <v>0.89401673412179994</v>
      </c>
      <c r="Q147" s="5">
        <f>+'Serie Gasto $Corrientes'!Q147*'Serie Gasto Constantes'!$AA$207</f>
        <v>32878664631.740051</v>
      </c>
      <c r="R147" s="6">
        <f>+'Serie Gasto $Corrientes'!R147*'Serie Gasto Constantes'!$AA$207</f>
        <v>3903178506.5566211</v>
      </c>
      <c r="S147" s="7">
        <f t="shared" ref="S147:S148" si="283">+R147/Q147</f>
        <v>0.11871462999712624</v>
      </c>
      <c r="T147" s="5">
        <f>+'Serie Gasto $Corrientes'!T147*'Serie Gasto Constantes'!$AB$207</f>
        <v>113262013039.94272</v>
      </c>
      <c r="U147" s="6">
        <f>+'Serie Gasto $Corrientes'!U147*'Serie Gasto Constantes'!$AB$207</f>
        <v>47913970521.203613</v>
      </c>
      <c r="V147" s="7">
        <f t="shared" ref="V147:V148" si="284">+U147/T147</f>
        <v>0.42303654363185639</v>
      </c>
      <c r="W147" s="5">
        <f>+'Serie Gasto $Corrientes'!W147*'Serie Gasto Constantes'!$AC$207</f>
        <v>149583213011.70663</v>
      </c>
      <c r="X147" s="6">
        <f>+'Serie Gasto $Corrientes'!X147*'Serie Gasto Constantes'!$AC$207</f>
        <v>68980540320.954605</v>
      </c>
      <c r="Y147" s="7">
        <f t="shared" ref="Y147:Y148" si="285">+X147/W147</f>
        <v>0.46115161542596411</v>
      </c>
      <c r="Z147" s="5">
        <f>+'Serie Gasto $Corrientes'!Z147*'Serie Gasto Constantes'!$AD$207</f>
        <v>195006647976.65549</v>
      </c>
      <c r="AA147" s="6">
        <f>+'Serie Gasto $Corrientes'!AA147*'Serie Gasto Constantes'!$AD$207</f>
        <v>128228613190.00595</v>
      </c>
      <c r="AB147" s="7">
        <f t="shared" ref="AB147:AB148" si="286">+AA147/Z147</f>
        <v>0.65756021407719589</v>
      </c>
      <c r="AC147" s="5">
        <f>+'Serie Gasto $Corrientes'!AC147*'Serie Gasto Constantes'!$AE$207</f>
        <v>232761294277.23865</v>
      </c>
      <c r="AD147" s="6">
        <f>+'Serie Gasto $Corrientes'!AD147*'Serie Gasto Constantes'!$AE$207</f>
        <v>155904188492.22754</v>
      </c>
      <c r="AE147" s="7">
        <f t="shared" ref="AE147:AE148" si="287">+AD147/AC147</f>
        <v>0.66980289388893111</v>
      </c>
      <c r="AF147" s="5">
        <f>+'Serie Gasto $Corrientes'!AF147*'Serie Gasto Constantes'!$AF$207</f>
        <v>126636297627.32034</v>
      </c>
      <c r="AG147" s="6">
        <f>+'Serie Gasto $Corrientes'!AG147*'Serie Gasto Constantes'!$AF$207</f>
        <v>174911072365.20645</v>
      </c>
      <c r="AH147" s="6">
        <f>+'Serie Gasto $Corrientes'!AH147*'Serie Gasto Constantes'!$AF$207</f>
        <v>27088259585.728008</v>
      </c>
      <c r="AI147" s="126">
        <f t="shared" ref="AI147:AI148" si="288">+AH147/AG147</f>
        <v>0.15486875255769367</v>
      </c>
      <c r="AJ147" s="6">
        <f>+'Serie Gasto $Corrientes'!AJ147*'Serie Gasto Constantes'!$AF$207</f>
        <v>15412009983.269493</v>
      </c>
      <c r="AK147" s="7">
        <f t="shared" si="220"/>
        <v>8.8113403999318635E-2</v>
      </c>
      <c r="AL147" s="5">
        <f>+'Serie Gasto $Corrientes'!AL147*'Serie Gasto Constantes'!$AG$207</f>
        <v>91359623529.411758</v>
      </c>
      <c r="AM147" s="6">
        <f>+'Serie Gasto $Corrientes'!AM147*'Serie Gasto Constantes'!$AG$207</f>
        <v>183926281027.20941</v>
      </c>
      <c r="AN147" s="6">
        <f>+'Serie Gasto $Corrientes'!AN147*'Serie Gasto Constantes'!$AG$207</f>
        <v>165524370151.59818</v>
      </c>
      <c r="AO147" s="126">
        <f t="shared" ref="AO147:AO148" si="289">+AN147/AM147</f>
        <v>0.89994952992667254</v>
      </c>
      <c r="AP147" s="6">
        <f>+'Serie Gasto $Corrientes'!AP147*'Serie Gasto Constantes'!$AG$207</f>
        <v>38845374976.109329</v>
      </c>
      <c r="AQ147" s="7">
        <f t="shared" si="221"/>
        <v>0.21120078522308991</v>
      </c>
      <c r="AR147" s="5">
        <f>+'Serie Gasto $Corrientes'!AR147*'Serie Gasto Constantes'!$AH$207</f>
        <v>88135948199.345215</v>
      </c>
      <c r="AS147" s="6">
        <f>+'Serie Gasto $Corrientes'!AS147*'Serie Gasto Constantes'!$AH$207</f>
        <v>45782493716.987999</v>
      </c>
      <c r="AT147" s="6">
        <f>+'Serie Gasto $Corrientes'!AT147*'Serie Gasto Constantes'!$AH$207</f>
        <v>16165584030.604532</v>
      </c>
      <c r="AU147" s="126">
        <f t="shared" ref="AU147:AU148" si="290">+AT147/AS147</f>
        <v>0.35309531478417805</v>
      </c>
      <c r="AV147" s="6">
        <f>+'Serie Gasto $Corrientes'!AV147*'Serie Gasto Constantes'!$AH$207</f>
        <v>8147436671.5003681</v>
      </c>
      <c r="AW147" s="7">
        <f t="shared" si="222"/>
        <v>0.17795965247906953</v>
      </c>
      <c r="AX147" s="5">
        <f>+'Serie Gasto $Corrientes'!AX147*'Serie Gasto Constantes'!$AI$207</f>
        <v>76875154425.894379</v>
      </c>
      <c r="AY147" s="6">
        <f>+'Serie Gasto $Corrientes'!AY147*'Serie Gasto Constantes'!$AI$207</f>
        <v>100130644460.07961</v>
      </c>
      <c r="AZ147" s="6">
        <f>+'Serie Gasto $Corrientes'!AZ147*'Serie Gasto Constantes'!$AI$207</f>
        <v>42566547619.967377</v>
      </c>
      <c r="BA147" s="126">
        <f t="shared" ref="BA147:BA148" si="291">+AZ147/AY147</f>
        <v>0.42511009341338996</v>
      </c>
      <c r="BB147" s="6">
        <f>+'Serie Gasto $Corrientes'!BB147*'Serie Gasto Constantes'!$AI$207</f>
        <v>11104932294.032877</v>
      </c>
      <c r="BC147" s="7">
        <f t="shared" si="223"/>
        <v>0.11090443244335879</v>
      </c>
      <c r="BD147" s="5">
        <f>+'Serie Gasto $Corrientes'!BD147*'Serie Gasto Constantes'!$AJ$207</f>
        <v>69849931378.204697</v>
      </c>
      <c r="BE147" s="6">
        <f>+'Serie Gasto $Corrientes'!BE147*'Serie Gasto Constantes'!$AJ$207</f>
        <v>122977643199.25328</v>
      </c>
      <c r="BF147" s="6">
        <f>+'Serie Gasto $Corrientes'!BF147*'Serie Gasto Constantes'!$AJ$207</f>
        <v>86283414819.275101</v>
      </c>
      <c r="BG147" s="126">
        <f t="shared" ref="BG147:BG148" si="292">+BF147/BE147</f>
        <v>0.70161870543798988</v>
      </c>
      <c r="BH147" s="6">
        <f>+'Serie Gasto $Corrientes'!BH147*'Serie Gasto Constantes'!$AJ$207</f>
        <v>38743136964.163528</v>
      </c>
      <c r="BI147" s="7">
        <f t="shared" si="224"/>
        <v>0.31504211624376599</v>
      </c>
      <c r="BJ147" s="5">
        <f>+'Serie Gasto $Corrientes'!BJ147*'Serie Gasto Constantes'!$AK$207</f>
        <v>43970858706.114403</v>
      </c>
      <c r="BK147" s="6">
        <f>+'Serie Gasto $Corrientes'!BK147*'Serie Gasto Constantes'!$AK$207</f>
        <v>67354167732.348694</v>
      </c>
      <c r="BL147" s="6">
        <f>+'Serie Gasto $Corrientes'!BL147*'Serie Gasto Constantes'!$AK$207</f>
        <v>44484443270.760994</v>
      </c>
      <c r="BM147" s="126">
        <f t="shared" ref="BM147:BM148" si="293">+BL147/BK147</f>
        <v>0.66045568920891162</v>
      </c>
      <c r="BN147" s="6">
        <f>+'Serie Gasto $Corrientes'!BN147*'Serie Gasto Constantes'!$AK$207</f>
        <v>16351092530.585033</v>
      </c>
      <c r="BO147" s="7">
        <f t="shared" si="225"/>
        <v>0.2427628917569116</v>
      </c>
      <c r="BP147" s="5">
        <f>+'Serie Gasto $Corrientes'!BP147*'Serie Gasto Constantes'!$AL$207</f>
        <v>62588786118.044159</v>
      </c>
      <c r="BQ147" s="6">
        <f>+'Serie Gasto $Corrientes'!BQ147*'Serie Gasto Constantes'!$AL$207</f>
        <v>46597150519.04924</v>
      </c>
      <c r="BR147" s="6">
        <f>+'Serie Gasto $Corrientes'!BR147*'Serie Gasto Constantes'!$AL$207</f>
        <v>26838882976.801834</v>
      </c>
      <c r="BS147" s="126">
        <f t="shared" ref="BS147:BS148" si="294">+BR147/BQ147</f>
        <v>0.57597691442162136</v>
      </c>
      <c r="BT147" s="6">
        <f>+'Serie Gasto $Corrientes'!BT147*'Serie Gasto Constantes'!$AL$207</f>
        <v>11255465094.044758</v>
      </c>
      <c r="BU147" s="7">
        <f t="shared" si="226"/>
        <v>0.2415483558258234</v>
      </c>
      <c r="BV147" s="5">
        <f>+'Serie Gasto $Corrientes'!BV147*'Serie Gasto Constantes'!$AM$207</f>
        <v>58451986157.651787</v>
      </c>
      <c r="BW147" s="6">
        <f>+'Serie Gasto $Corrientes'!BW147*'Serie Gasto Constantes'!$AM$207</f>
        <v>83405444589.934265</v>
      </c>
      <c r="BX147" s="6">
        <f>+'Serie Gasto $Corrientes'!BX147*'Serie Gasto Constantes'!$AM$207</f>
        <v>51000542711.838264</v>
      </c>
      <c r="BY147" s="126">
        <f t="shared" ref="BY147:BY148" si="295">+BX147/BW147</f>
        <v>0.6114773797152474</v>
      </c>
      <c r="BZ147" s="6">
        <f>+'Serie Gasto $Corrientes'!BZ147*'Serie Gasto Constantes'!$AM$207</f>
        <v>21883024673.556561</v>
      </c>
      <c r="CA147" s="7">
        <f t="shared" si="227"/>
        <v>0.26236925875936762</v>
      </c>
      <c r="CB147" s="5">
        <f>+'Serie Gasto $Corrientes'!CB147*'Serie Gasto Constantes'!$AN$207</f>
        <v>41167160487.594994</v>
      </c>
      <c r="CC147" s="6">
        <f>+'Serie Gasto $Corrientes'!CC147*'Serie Gasto Constantes'!$AN$207</f>
        <v>61108698694.782722</v>
      </c>
      <c r="CD147" s="6">
        <f>+'Serie Gasto $Corrientes'!CD147*'Serie Gasto Constantes'!$AN$207</f>
        <v>51013271366.530632</v>
      </c>
      <c r="CE147" s="126">
        <f t="shared" ref="CE147:CE148" si="296">+CD147/CC147</f>
        <v>0.83479557667108351</v>
      </c>
      <c r="CF147" s="6">
        <f>+'Serie Gasto $Corrientes'!CF147*'Serie Gasto Constantes'!$AN$207</f>
        <v>2412730246.2213941</v>
      </c>
      <c r="CG147" s="7">
        <f t="shared" si="228"/>
        <v>3.9482599003984119E-2</v>
      </c>
      <c r="CH147" s="6">
        <f>+'Serie Gasto $Corrientes'!CH147*'Serie Gasto Constantes'!$AO$207</f>
        <v>40485205217.732552</v>
      </c>
      <c r="CI147" s="6">
        <f>+'Serie Gasto $Corrientes'!CI147*'Serie Gasto Constantes'!$AO$207</f>
        <v>43075501010.344101</v>
      </c>
      <c r="CJ147" s="6">
        <f>+'Serie Gasto $Corrientes'!CJ147*'Serie Gasto Constantes'!$AO$207</f>
        <v>28123155105.120491</v>
      </c>
      <c r="CK147" s="126">
        <f t="shared" ref="CK147:CK148" si="297">+CJ147/CI147</f>
        <v>0.65288051085852794</v>
      </c>
      <c r="CL147" s="6">
        <f>+'Serie Gasto $Corrientes'!CL147*'Serie Gasto Constantes'!$AO$207</f>
        <v>9669721037.3480282</v>
      </c>
      <c r="CM147" s="7">
        <f t="shared" si="229"/>
        <v>0.22448307763213138</v>
      </c>
      <c r="CN147" s="6">
        <f>+'Serie Gasto $Corrientes'!CN147*'Serie Gasto Constantes'!$AP$207</f>
        <v>28945410696.881691</v>
      </c>
      <c r="CO147" s="6">
        <f>+'Serie Gasto $Corrientes'!CO147*'Serie Gasto Constantes'!$AP$207</f>
        <v>50923530196.227478</v>
      </c>
      <c r="CP147" s="6">
        <f>+'Serie Gasto $Corrientes'!CP147*'Serie Gasto Constantes'!$AP$207</f>
        <v>42265748828.162552</v>
      </c>
      <c r="CQ147" s="126">
        <f t="shared" ref="CQ147:CQ148" si="298">+CP147/CO147</f>
        <v>0.82998465866951399</v>
      </c>
      <c r="CR147" s="6">
        <f>+'Serie Gasto $Corrientes'!CR147*'Serie Gasto Constantes'!$AP$207</f>
        <v>1176283954.3506432</v>
      </c>
      <c r="CS147" s="7">
        <f t="shared" si="230"/>
        <v>2.309902612442577E-2</v>
      </c>
      <c r="CT147" s="6">
        <f>+'Serie Gasto $Corrientes'!DC147*'Serie Gasto Constantes'!$AQ$207</f>
        <v>34306011948.063431</v>
      </c>
      <c r="CU147" s="6">
        <f>+'Serie Gasto $Corrientes'!DD147*'Serie Gasto Constantes'!$AQ$207</f>
        <v>51131174520.678963</v>
      </c>
      <c r="CV147" s="6">
        <f>+'Serie Gasto $Corrientes'!DE147*'Serie Gasto Constantes'!$AQ$207</f>
        <v>47016243926.640121</v>
      </c>
      <c r="CW147" s="126">
        <f t="shared" ref="CW147:CW148" si="299">+CV147/CU147</f>
        <v>0.91952207958034204</v>
      </c>
      <c r="CX147" s="6">
        <f>+'Serie Gasto $Corrientes'!DG147*'Serie Gasto Constantes'!$AQ$207</f>
        <v>8432875638.0676813</v>
      </c>
      <c r="CY147" s="7">
        <f t="shared" si="232"/>
        <v>0.16492630410156481</v>
      </c>
      <c r="CZ147" s="6">
        <f>+'Serie Gasto $Corrientes'!DL147*'Serie Gasto Constantes'!$AR$207</f>
        <v>36441569018.399994</v>
      </c>
      <c r="DA147" s="6">
        <f>+'Serie Gasto $Corrientes'!DM147*'Serie Gasto Constantes'!$AR$207</f>
        <v>36441569018.399994</v>
      </c>
      <c r="DB147" s="6">
        <f>+'Serie Gasto $Corrientes'!DN147*'Serie Gasto Constantes'!$AR$207</f>
        <v>0</v>
      </c>
      <c r="DC147" s="126">
        <f t="shared" si="233"/>
        <v>0</v>
      </c>
      <c r="DD147" s="6">
        <f>+'Serie Gasto $Corrientes'!DP147*'Serie Gasto Constantes'!$AR$207</f>
        <v>0</v>
      </c>
      <c r="DE147" s="7">
        <f t="shared" si="234"/>
        <v>0</v>
      </c>
      <c r="DF147" s="6">
        <f>+'Serie Gasto $Corrientes'!DR147*'Serie Gasto Constantes'!$AR$207</f>
        <v>36441569018.399994</v>
      </c>
      <c r="DG147" s="6">
        <f>+'Serie Gasto $Corrientes'!DS147*'Serie Gasto Constantes'!$AR$207</f>
        <v>36441569018.399994</v>
      </c>
      <c r="DH147" s="6">
        <f>+'Serie Gasto $Corrientes'!DT147*'Serie Gasto Constantes'!$AR$207</f>
        <v>1854345455.6015999</v>
      </c>
      <c r="DI147" s="126">
        <f t="shared" si="235"/>
        <v>5.0885444989081235E-2</v>
      </c>
      <c r="DJ147" s="6">
        <f>+'Serie Gasto $Corrientes'!DV147*'Serie Gasto Constantes'!$AR$207</f>
        <v>0</v>
      </c>
      <c r="DK147" s="7">
        <f t="shared" si="236"/>
        <v>0</v>
      </c>
      <c r="DL147" s="6">
        <f>+'Serie Gasto $Corrientes'!DX147*'Serie Gasto Constantes'!$AR$207</f>
        <v>36441569018.399994</v>
      </c>
      <c r="DM147" s="6">
        <f>+'Serie Gasto $Corrientes'!DY147*'Serie Gasto Constantes'!$AR$207</f>
        <v>36441569018.399994</v>
      </c>
      <c r="DN147" s="6">
        <f>+'Serie Gasto $Corrientes'!DZ147*'Serie Gasto Constantes'!$AR$207</f>
        <v>2664420405.4727998</v>
      </c>
      <c r="DO147" s="126">
        <f t="shared" si="237"/>
        <v>7.3114865172997534E-2</v>
      </c>
      <c r="DP147" s="6">
        <f>+'Serie Gasto $Corrientes'!EB147*'Serie Gasto Constantes'!$AR$207</f>
        <v>0</v>
      </c>
      <c r="DQ147" s="7">
        <f t="shared" si="238"/>
        <v>0</v>
      </c>
      <c r="DR147" s="6">
        <f>+'Serie Gasto $Corrientes'!ED147*'Serie Gasto Constantes'!$AR$207</f>
        <v>36441569018.399994</v>
      </c>
      <c r="DS147" s="6">
        <f>+'Serie Gasto $Corrientes'!EE147*'Serie Gasto Constantes'!$AR$207</f>
        <v>36441569018.399994</v>
      </c>
      <c r="DT147" s="6">
        <f>+'Serie Gasto $Corrientes'!EF147*'Serie Gasto Constantes'!$AR$207</f>
        <v>5561775634.0223999</v>
      </c>
      <c r="DU147" s="126">
        <f t="shared" si="239"/>
        <v>0.15262173896009146</v>
      </c>
      <c r="DV147" s="6">
        <f>+'Serie Gasto $Corrientes'!EH147*'Serie Gasto Constantes'!$AR$207</f>
        <v>81817195.121999994</v>
      </c>
      <c r="DW147" s="7">
        <f t="shared" si="240"/>
        <v>2.2451611532063572E-3</v>
      </c>
      <c r="DX147" s="6">
        <f>+'Serie Gasto $Corrientes'!EJ147*'Serie Gasto Constantes'!$AR$207</f>
        <v>36441569018.399994</v>
      </c>
      <c r="DY147" s="6">
        <f>+'Serie Gasto $Corrientes'!EK147*'Serie Gasto Constantes'!$AR$207</f>
        <v>42690168475.889999</v>
      </c>
      <c r="DZ147" s="6">
        <f>+'Serie Gasto $Corrientes'!EL147*'Serie Gasto Constantes'!$AR$207</f>
        <v>12815033715.041998</v>
      </c>
      <c r="EA147" s="126">
        <f t="shared" si="241"/>
        <v>0.30018700259474279</v>
      </c>
      <c r="EB147" s="6">
        <f>+'Serie Gasto $Corrientes'!EN147*'Serie Gasto Constantes'!$AR$207</f>
        <v>115337632.90919998</v>
      </c>
      <c r="EC147" s="7">
        <f t="shared" si="242"/>
        <v>2.7017375903386018E-3</v>
      </c>
      <c r="ED147" s="6">
        <f>+'Serie Gasto $Corrientes'!EP147*'Serie Gasto Constantes'!$AR$207</f>
        <v>36441569018.399994</v>
      </c>
      <c r="EE147" s="6">
        <f>+'Serie Gasto $Corrientes'!EQ147*'Serie Gasto Constantes'!$AR$207</f>
        <v>42690168475.889999</v>
      </c>
      <c r="EF147" s="6">
        <f>+'Serie Gasto $Corrientes'!ER147*'Serie Gasto Constantes'!$AR$207</f>
        <v>12815033715.041998</v>
      </c>
      <c r="EG147" s="126">
        <f t="shared" si="243"/>
        <v>0.30018700259474279</v>
      </c>
      <c r="EH147" s="6">
        <f>+'Serie Gasto $Corrientes'!ET147*'Serie Gasto Constantes'!$AR$207</f>
        <v>115337632.90919998</v>
      </c>
      <c r="EI147" s="7">
        <f t="shared" si="244"/>
        <v>2.7017375903386018E-3</v>
      </c>
      <c r="EJ147" s="6">
        <f>+'Serie Gasto $Corrientes'!EV147*'Serie Gasto Constantes'!$AR$207</f>
        <v>36441569018.399994</v>
      </c>
      <c r="EK147" s="6">
        <f>+'Serie Gasto $Corrientes'!EW147*'Serie Gasto Constantes'!$AR$207</f>
        <v>42690168475.889999</v>
      </c>
      <c r="EL147" s="6">
        <f>+'Serie Gasto $Corrientes'!EX147*'Serie Gasto Constantes'!$AR$207</f>
        <v>12786297334.293598</v>
      </c>
      <c r="EM147" s="126">
        <f t="shared" si="245"/>
        <v>0.29951386445136374</v>
      </c>
      <c r="EN147" s="6">
        <f>+'Serie Gasto $Corrientes'!EZ147*'Serie Gasto Constantes'!$AR$207</f>
        <v>115337632.90919998</v>
      </c>
      <c r="EO147" s="7">
        <f t="shared" si="246"/>
        <v>2.7017375903386018E-3</v>
      </c>
      <c r="EP147" s="6">
        <f>+'Serie Gasto $Corrientes'!FB147*'Serie Gasto Constantes'!$AR$207</f>
        <v>36441569018.399994</v>
      </c>
      <c r="EQ147" s="6">
        <f>+'Serie Gasto $Corrientes'!FC147*'Serie Gasto Constantes'!$AR$207</f>
        <v>42690168475.889999</v>
      </c>
      <c r="ER147" s="6">
        <f>+'Serie Gasto $Corrientes'!FD147*'Serie Gasto Constantes'!$AR$207</f>
        <v>13694262312.993599</v>
      </c>
      <c r="ES147" s="126">
        <f t="shared" si="247"/>
        <v>0.32078257832895801</v>
      </c>
      <c r="ET147" s="6">
        <f>+'Serie Gasto $Corrientes'!FF147*'Serie Gasto Constantes'!$AR$207</f>
        <v>115337632.90919998</v>
      </c>
      <c r="EU147" s="7">
        <f t="shared" si="248"/>
        <v>2.7017375903386018E-3</v>
      </c>
      <c r="EV147" s="6">
        <f>+'Serie Gasto $Corrientes'!FH147*'Serie Gasto Constantes'!$AR$207</f>
        <v>36441569018.399994</v>
      </c>
      <c r="EW147" s="6">
        <f>+'Serie Gasto $Corrientes'!FI147*'Serie Gasto Constantes'!$AR$207</f>
        <v>46258193421.538795</v>
      </c>
      <c r="EX147" s="6">
        <f>+'Serie Gasto $Corrientes'!FJ147*'Serie Gasto Constantes'!$AR$207</f>
        <v>17611640581.033199</v>
      </c>
      <c r="EY147" s="126">
        <f t="shared" si="249"/>
        <v>0.38072478145748007</v>
      </c>
      <c r="EZ147" s="6">
        <f>+'Serie Gasto $Corrientes'!FL147*'Serie Gasto Constantes'!$AR$207</f>
        <v>996111856.94279993</v>
      </c>
      <c r="FA147" s="7">
        <f t="shared" si="250"/>
        <v>2.1533738852823187E-2</v>
      </c>
      <c r="FB147" s="6">
        <f>+'Serie Gasto $Corrientes'!FQ147*'Serie Gasto Constantes'!$AR$207</f>
        <v>36441569018.399994</v>
      </c>
      <c r="FC147" s="6">
        <f>+'Serie Gasto $Corrientes'!FR147*'Serie Gasto Constantes'!$AR$207</f>
        <v>53308305834.794395</v>
      </c>
      <c r="FD147" s="6">
        <f>+'Serie Gasto $Corrientes'!FS147*'Serie Gasto Constantes'!$AR$207</f>
        <v>20085211671.345596</v>
      </c>
      <c r="FE147" s="126">
        <f t="shared" si="193"/>
        <v>0.37677452616091123</v>
      </c>
      <c r="FF147" s="6">
        <f>+'Serie Gasto $Corrientes'!FU147*'Serie Gasto Constantes'!$AR$207</f>
        <v>4164872374.8839998</v>
      </c>
      <c r="FG147" s="7">
        <f t="shared" si="194"/>
        <v>7.8128019820985994E-2</v>
      </c>
      <c r="FH147" s="6">
        <f>+'Serie Gasto $Corrientes'!FW147*'Serie Gasto Constantes'!$AR$207</f>
        <v>36441569018.399994</v>
      </c>
      <c r="FI147" s="6">
        <f>+'Serie Gasto $Corrientes'!FX147*'Serie Gasto Constantes'!$AR$207</f>
        <v>53308305834.794395</v>
      </c>
      <c r="FJ147" s="6">
        <f>+'Serie Gasto $Corrientes'!FY147*'Serie Gasto Constantes'!$AR$207</f>
        <v>31322450394.861599</v>
      </c>
      <c r="FK147" s="126">
        <f t="shared" si="270"/>
        <v>0.58757167207548733</v>
      </c>
      <c r="FL147" s="6">
        <f>+'Serie Gasto $Corrientes'!GA147*'Serie Gasto Constantes'!$AR$207</f>
        <v>4164872374.8839998</v>
      </c>
      <c r="FM147" s="7">
        <f t="shared" si="271"/>
        <v>7.8128019820985994E-2</v>
      </c>
      <c r="FN147" s="6">
        <f>+'Serie Gasto $Corrientes'!GC147*'Serie Gasto Constantes'!$AR$207</f>
        <v>36441569018.399994</v>
      </c>
      <c r="FO147" s="6">
        <f>+'Serie Gasto $Corrientes'!GD147*'Serie Gasto Constantes'!$AR$207</f>
        <v>53359077699.938393</v>
      </c>
      <c r="FP147" s="6">
        <f>+'Serie Gasto $Corrientes'!GE147*'Serie Gasto Constantes'!$AR$207</f>
        <v>50333648351.110794</v>
      </c>
      <c r="FQ147" s="126">
        <f t="shared" si="251"/>
        <v>0.94330056891461056</v>
      </c>
      <c r="FR147" s="6">
        <f>+'Serie Gasto $Corrientes'!GG147*'Serie Gasto Constantes'!$AR$207</f>
        <v>5372135402.0411997</v>
      </c>
      <c r="FS147" s="7">
        <f t="shared" si="252"/>
        <v>0.10067894037170366</v>
      </c>
      <c r="FT147" s="6">
        <f>+'Serie Gasto $Corrientes'!GI147*'Serie Gasto Constantes'!$AS$207</f>
        <v>37757084000</v>
      </c>
      <c r="FU147" s="6">
        <f>+'Serie Gasto $Corrientes'!GJ147*'Serie Gasto Constantes'!$AS$207</f>
        <v>37757084000</v>
      </c>
      <c r="FV147" s="6">
        <f>+'Serie Gasto $Corrientes'!GK147*'Serie Gasto Constantes'!$AS$207</f>
        <v>0</v>
      </c>
      <c r="FW147" s="126">
        <f t="shared" si="253"/>
        <v>0</v>
      </c>
      <c r="FX147" s="6">
        <f>+'Serie Gasto $Corrientes'!GM147*'Serie Gasto Constantes'!$AS$207</f>
        <v>0</v>
      </c>
      <c r="FY147" s="7">
        <f t="shared" si="254"/>
        <v>0</v>
      </c>
      <c r="FZ147" s="6">
        <f>+'Serie Gasto $Corrientes'!GO147*'Serie Gasto Constantes'!$AS$207</f>
        <v>37757084000</v>
      </c>
      <c r="GA147" s="6">
        <f>+'Serie Gasto $Corrientes'!GP147*'Serie Gasto Constantes'!$AS$207</f>
        <v>37757084000</v>
      </c>
      <c r="GB147" s="6">
        <f>+'Serie Gasto $Corrientes'!GQ147*'Serie Gasto Constantes'!$AS$207</f>
        <v>3171862397</v>
      </c>
      <c r="GC147" s="126">
        <f t="shared" si="255"/>
        <v>8.4007080552089247E-2</v>
      </c>
      <c r="GD147" s="6">
        <f>+'Serie Gasto $Corrientes'!GS147*'Serie Gasto Constantes'!$AS$207</f>
        <v>0</v>
      </c>
      <c r="GE147" s="7">
        <f t="shared" si="256"/>
        <v>0</v>
      </c>
      <c r="GF147" s="6">
        <f>+'Serie Gasto $Corrientes'!GU147*'Serie Gasto Constantes'!$AS$207</f>
        <v>37757084000</v>
      </c>
      <c r="GG147" s="6">
        <f>+'Serie Gasto $Corrientes'!GV147*'Serie Gasto Constantes'!$AS$207</f>
        <v>47338347433</v>
      </c>
      <c r="GH147" s="6">
        <f>+'Serie Gasto $Corrientes'!GW147*'Serie Gasto Constantes'!$AS$207</f>
        <v>5429097106</v>
      </c>
      <c r="GI147" s="126">
        <f t="shared" si="257"/>
        <v>0.11468708563779154</v>
      </c>
      <c r="GJ147" s="6">
        <f>+'Serie Gasto $Corrientes'!GY147*'Serie Gasto Constantes'!$AS$207</f>
        <v>0</v>
      </c>
      <c r="GK147" s="7">
        <f t="shared" si="258"/>
        <v>0</v>
      </c>
      <c r="GL147" s="6">
        <f>+'Serie Gasto $Corrientes'!HA147*'Serie Gasto Constantes'!$AS$207</f>
        <v>37757084000</v>
      </c>
      <c r="GM147" s="6">
        <f>+'Serie Gasto $Corrientes'!HB147*'Serie Gasto Constantes'!$AS$207</f>
        <v>47338347433</v>
      </c>
      <c r="GN147" s="6">
        <f>+'Serie Gasto $Corrientes'!HC147*'Serie Gasto Constantes'!$AS$207</f>
        <v>6319661174</v>
      </c>
      <c r="GO147" s="126">
        <f t="shared" si="259"/>
        <v>0.13349982660346327</v>
      </c>
      <c r="GP147" s="6">
        <f>+'Serie Gasto $Corrientes'!HE147*'Serie Gasto Constantes'!$AS$207</f>
        <v>236949454</v>
      </c>
      <c r="GQ147" s="7">
        <f t="shared" si="260"/>
        <v>5.0054441451587378E-3</v>
      </c>
      <c r="GR147" s="6">
        <f>+'Serie Gasto $Corrientes'!HG147*'Serie Gasto Constantes'!$AS$207</f>
        <v>37757084000</v>
      </c>
      <c r="GS147" s="6">
        <f>+'Serie Gasto $Corrientes'!HH147*'Serie Gasto Constantes'!$AS$207</f>
        <v>47338347433</v>
      </c>
      <c r="GT147" s="6">
        <f>+'Serie Gasto $Corrientes'!HI147*'Serie Gasto Constantes'!$AS$207</f>
        <v>11237265244</v>
      </c>
      <c r="GU147" s="126">
        <f t="shared" si="261"/>
        <v>0.23738186593658736</v>
      </c>
      <c r="GV147" s="6">
        <f>+'Serie Gasto $Corrientes'!HK147*'Serie Gasto Constantes'!$AS$207</f>
        <v>678197641</v>
      </c>
      <c r="GW147" s="7">
        <f t="shared" si="262"/>
        <v>1.4326601535042649E-2</v>
      </c>
      <c r="GX147" s="6">
        <f>+'Serie Gasto $Corrientes'!HM147*'Serie Gasto Constantes'!$AS$207</f>
        <v>37757084000</v>
      </c>
      <c r="GY147" s="6">
        <f>+'Serie Gasto $Corrientes'!HN147*'Serie Gasto Constantes'!$AS$207</f>
        <v>49191320809</v>
      </c>
      <c r="GZ147" s="6">
        <f>+'Serie Gasto $Corrientes'!HO147*'Serie Gasto Constantes'!$AS$207</f>
        <v>13742915131</v>
      </c>
      <c r="HA147" s="126">
        <f t="shared" si="263"/>
        <v>0.27937682715129714</v>
      </c>
      <c r="HB147" s="6">
        <f>+'Serie Gasto $Corrientes'!HQ147*'Serie Gasto Constantes'!$AS$207</f>
        <v>678197641</v>
      </c>
      <c r="HC147" s="7">
        <f t="shared" si="264"/>
        <v>1.3786937001210132E-2</v>
      </c>
    </row>
    <row r="148" spans="1:211" x14ac:dyDescent="0.35">
      <c r="A148" s="28" t="s">
        <v>80</v>
      </c>
      <c r="B148" s="5">
        <f>+'Serie Gasto $Corrientes'!B148*'Serie Gasto Constantes'!$V$207</f>
        <v>697286125.91672921</v>
      </c>
      <c r="C148" s="6">
        <f>+'Serie Gasto $Corrientes'!C148*'Serie Gasto Constantes'!$V$207</f>
        <v>456625559.15302551</v>
      </c>
      <c r="D148" s="7">
        <f t="shared" si="278"/>
        <v>0.65486109959909955</v>
      </c>
      <c r="E148" s="5">
        <f>+'Serie Gasto $Corrientes'!E148*'Serie Gasto Constantes'!$W$207</f>
        <v>599075697.48447978</v>
      </c>
      <c r="F148" s="6">
        <f>+'Serie Gasto $Corrientes'!F148*'Serie Gasto Constantes'!$W$207</f>
        <v>436194099.20004886</v>
      </c>
      <c r="G148" s="7">
        <f t="shared" si="279"/>
        <v>0.72811182465192437</v>
      </c>
      <c r="H148" s="5">
        <f>+'Serie Gasto $Corrientes'!H148*'Serie Gasto Constantes'!$X$207</f>
        <v>552367171.524315</v>
      </c>
      <c r="I148" s="6">
        <f>+'Serie Gasto $Corrientes'!I148*'Serie Gasto Constantes'!$X$207</f>
        <v>348272572.50199878</v>
      </c>
      <c r="J148" s="7">
        <f t="shared" si="280"/>
        <v>0.63050918022681213</v>
      </c>
      <c r="K148" s="5">
        <f>+'Serie Gasto $Corrientes'!K148*'Serie Gasto Constantes'!$Y$207</f>
        <v>968596203.44360828</v>
      </c>
      <c r="L148" s="6">
        <f>+'Serie Gasto $Corrientes'!L148*'Serie Gasto Constantes'!$Y$207</f>
        <v>641389689.84214234</v>
      </c>
      <c r="M148" s="7">
        <f t="shared" si="281"/>
        <v>0.66218480679754599</v>
      </c>
      <c r="N148" s="5">
        <f>+'Serie Gasto $Corrientes'!N148*'Serie Gasto Constantes'!$Z$207</f>
        <v>502159263.67458349</v>
      </c>
      <c r="O148" s="6">
        <f>+'Serie Gasto $Corrientes'!O148*'Serie Gasto Constantes'!$Z$207</f>
        <v>407414141.85602504</v>
      </c>
      <c r="P148" s="7">
        <f t="shared" si="282"/>
        <v>0.81132455642607326</v>
      </c>
      <c r="Q148" s="5">
        <f>+'Serie Gasto $Corrientes'!Q148*'Serie Gasto Constantes'!$AA$207</f>
        <v>590218067.89063227</v>
      </c>
      <c r="R148" s="6">
        <f>+'Serie Gasto $Corrientes'!R148*'Serie Gasto Constantes'!$AA$207</f>
        <v>504813626.55891395</v>
      </c>
      <c r="S148" s="7">
        <f t="shared" si="283"/>
        <v>0.85530019161063053</v>
      </c>
      <c r="T148" s="5">
        <f>+'Serie Gasto $Corrientes'!T148*'Serie Gasto Constantes'!$AB$207</f>
        <v>575502350.57054436</v>
      </c>
      <c r="U148" s="6">
        <f>+'Serie Gasto $Corrientes'!U148*'Serie Gasto Constantes'!$AB$207</f>
        <v>391634573.63218111</v>
      </c>
      <c r="V148" s="7">
        <f t="shared" si="284"/>
        <v>0.68050907740675692</v>
      </c>
      <c r="W148" s="5">
        <f>+'Serie Gasto $Corrientes'!W148*'Serie Gasto Constantes'!$AC$207</f>
        <v>586753829.91235948</v>
      </c>
      <c r="X148" s="6">
        <f>+'Serie Gasto $Corrientes'!X148*'Serie Gasto Constantes'!$AC$207</f>
        <v>474738517.94328535</v>
      </c>
      <c r="Y148" s="7">
        <f t="shared" si="285"/>
        <v>0.80909317288000437</v>
      </c>
      <c r="Z148" s="5">
        <f>+'Serie Gasto $Corrientes'!Z148*'Serie Gasto Constantes'!$AD$207</f>
        <v>535100551.01734507</v>
      </c>
      <c r="AA148" s="6">
        <f>+'Serie Gasto $Corrientes'!AA148*'Serie Gasto Constantes'!$AD$207</f>
        <v>347353856.63999999</v>
      </c>
      <c r="AB148" s="7">
        <f t="shared" si="286"/>
        <v>0.64913754242936794</v>
      </c>
      <c r="AC148" s="5">
        <f>+'Serie Gasto $Corrientes'!AC148*'Serie Gasto Constantes'!$AE$207</f>
        <v>577389943.63017797</v>
      </c>
      <c r="AD148" s="6">
        <f>+'Serie Gasto $Corrientes'!AD148*'Serie Gasto Constantes'!$AE$207</f>
        <v>526875646.37836987</v>
      </c>
      <c r="AE148" s="7">
        <f t="shared" si="287"/>
        <v>0.91251268261755036</v>
      </c>
      <c r="AF148" s="5">
        <f>+'Serie Gasto $Corrientes'!AF148*'Serie Gasto Constantes'!$AF$207</f>
        <v>586177010.46611154</v>
      </c>
      <c r="AG148" s="6">
        <f>+'Serie Gasto $Corrientes'!AG148*'Serie Gasto Constantes'!$AF$207</f>
        <v>586177010.46611154</v>
      </c>
      <c r="AH148" s="6">
        <f>+'Serie Gasto $Corrientes'!AH148*'Serie Gasto Constantes'!$AF$207</f>
        <v>412674610.42643642</v>
      </c>
      <c r="AI148" s="126">
        <f t="shared" si="288"/>
        <v>0.70401022738556251</v>
      </c>
      <c r="AJ148" s="6">
        <f>+'Serie Gasto $Corrientes'!AJ148*'Serie Gasto Constantes'!$AF$207</f>
        <v>412674610.42643642</v>
      </c>
      <c r="AK148" s="7">
        <f t="shared" si="220"/>
        <v>0.70401022738556251</v>
      </c>
      <c r="AL148" s="5">
        <f>+'Serie Gasto $Corrientes'!AL148*'Serie Gasto Constantes'!$AG$207</f>
        <v>536404706.27450979</v>
      </c>
      <c r="AM148" s="6">
        <f>+'Serie Gasto $Corrientes'!AM148*'Serie Gasto Constantes'!$AG$207</f>
        <v>536404706.27450979</v>
      </c>
      <c r="AN148" s="6">
        <f>+'Serie Gasto $Corrientes'!AN148*'Serie Gasto Constantes'!$AG$207</f>
        <v>204110950.64219606</v>
      </c>
      <c r="AO148" s="126">
        <f t="shared" si="289"/>
        <v>0.380516703628138</v>
      </c>
      <c r="AP148" s="6">
        <f>+'Serie Gasto $Corrientes'!AP148*'Serie Gasto Constantes'!$AG$207</f>
        <v>204110950.64219606</v>
      </c>
      <c r="AQ148" s="7">
        <f t="shared" si="221"/>
        <v>0.380516703628138</v>
      </c>
      <c r="AR148" s="5">
        <f>+'Serie Gasto $Corrientes'!AR148*'Serie Gasto Constantes'!$AH$207</f>
        <v>490175420.57300836</v>
      </c>
      <c r="AS148" s="6">
        <f>+'Serie Gasto $Corrientes'!AS148*'Serie Gasto Constantes'!$AH$207</f>
        <v>490175420.57300836</v>
      </c>
      <c r="AT148" s="6">
        <f>+'Serie Gasto $Corrientes'!AT148*'Serie Gasto Constantes'!$AH$207</f>
        <v>142247748.06256822</v>
      </c>
      <c r="AU148" s="126">
        <f t="shared" si="290"/>
        <v>0.29019763556541156</v>
      </c>
      <c r="AV148" s="6">
        <f>+'Serie Gasto $Corrientes'!AV148*'Serie Gasto Constantes'!$AH$207</f>
        <v>123390327.4790833</v>
      </c>
      <c r="AW148" s="7">
        <f t="shared" si="222"/>
        <v>0.25172687633917201</v>
      </c>
      <c r="AX148" s="5">
        <f>+'Serie Gasto $Corrientes'!AX148*'Serie Gasto Constantes'!$AI$207</f>
        <v>461001555.24906301</v>
      </c>
      <c r="AY148" s="6">
        <f>+'Serie Gasto $Corrientes'!AY148*'Serie Gasto Constantes'!$AI$207</f>
        <v>461001555.24906301</v>
      </c>
      <c r="AZ148" s="6">
        <f>+'Serie Gasto $Corrientes'!AZ148*'Serie Gasto Constantes'!$AI$207</f>
        <v>98028720.408858597</v>
      </c>
      <c r="BA148" s="126">
        <f t="shared" si="291"/>
        <v>0.21264292775736321</v>
      </c>
      <c r="BB148" s="6">
        <f>+'Serie Gasto $Corrientes'!BB148*'Serie Gasto Constantes'!$AI$207</f>
        <v>95363027.134582624</v>
      </c>
      <c r="BC148" s="7">
        <f t="shared" si="223"/>
        <v>0.20686053235343493</v>
      </c>
      <c r="BD148" s="5">
        <f>+'Serie Gasto $Corrientes'!BD148*'Serie Gasto Constantes'!$AJ$207</f>
        <v>435948737.40393084</v>
      </c>
      <c r="BE148" s="6">
        <f>+'Serie Gasto $Corrientes'!BE148*'Serie Gasto Constantes'!$AJ$207</f>
        <v>2247202413.0231876</v>
      </c>
      <c r="BF148" s="6">
        <f>+'Serie Gasto $Corrientes'!BF148*'Serie Gasto Constantes'!$AJ$207</f>
        <v>2109034946.9560266</v>
      </c>
      <c r="BG148" s="126">
        <f t="shared" si="292"/>
        <v>0.93851578955841242</v>
      </c>
      <c r="BH148" s="6">
        <f>+'Serie Gasto $Corrientes'!BH148*'Serie Gasto Constantes'!$AJ$207</f>
        <v>2109034946.9560266</v>
      </c>
      <c r="BI148" s="7">
        <f t="shared" si="224"/>
        <v>0.93851578955841242</v>
      </c>
      <c r="BJ148" s="5">
        <f>+'Serie Gasto $Corrientes'!BJ148*'Serie Gasto Constantes'!$AK$207</f>
        <v>294257658.78596783</v>
      </c>
      <c r="BK148" s="6">
        <f>+'Serie Gasto $Corrientes'!BK148*'Serie Gasto Constantes'!$AK$207</f>
        <v>294257658.78596783</v>
      </c>
      <c r="BL148" s="6">
        <f>+'Serie Gasto $Corrientes'!BL148*'Serie Gasto Constantes'!$AK$207</f>
        <v>178426984.92777547</v>
      </c>
      <c r="BM148" s="126">
        <f t="shared" si="293"/>
        <v>0.606363095743777</v>
      </c>
      <c r="BN148" s="6">
        <f>+'Serie Gasto $Corrientes'!BN148*'Serie Gasto Constantes'!$AK$207</f>
        <v>178426984.92777547</v>
      </c>
      <c r="BO148" s="7">
        <f t="shared" si="225"/>
        <v>0.606363095743777</v>
      </c>
      <c r="BP148" s="5">
        <f>+'Serie Gasto $Corrientes'!BP148*'Serie Gasto Constantes'!$AL$207</f>
        <v>285194522.89535999</v>
      </c>
      <c r="BQ148" s="6">
        <f>+'Serie Gasto $Corrientes'!BQ148*'Serie Gasto Constantes'!$AL$207</f>
        <v>285194522.89535999</v>
      </c>
      <c r="BR148" s="6">
        <f>+'Serie Gasto $Corrientes'!BR148*'Serie Gasto Constantes'!$AL$207</f>
        <v>182774291.23199999</v>
      </c>
      <c r="BS148" s="126">
        <f t="shared" si="294"/>
        <v>0.6408758814034492</v>
      </c>
      <c r="BT148" s="6">
        <f>+'Serie Gasto $Corrientes'!BT148*'Serie Gasto Constantes'!$AL$207</f>
        <v>182774291.23199999</v>
      </c>
      <c r="BU148" s="7">
        <f t="shared" si="226"/>
        <v>0.6408758814034492</v>
      </c>
      <c r="BV148" s="5">
        <f>+'Serie Gasto $Corrientes'!BV148*'Serie Gasto Constantes'!$AM$207</f>
        <v>217580105.6601156</v>
      </c>
      <c r="BW148" s="6">
        <f>+'Serie Gasto $Corrientes'!BW148*'Serie Gasto Constantes'!$AM$207</f>
        <v>1141401323.7499931</v>
      </c>
      <c r="BX148" s="6">
        <f>+'Serie Gasto $Corrientes'!BX148*'Serie Gasto Constantes'!$AM$207</f>
        <v>121860400.29317272</v>
      </c>
      <c r="BY148" s="126">
        <f t="shared" si="295"/>
        <v>0.10676385050335233</v>
      </c>
      <c r="BZ148" s="6">
        <f>+'Serie Gasto $Corrientes'!BZ148*'Serie Gasto Constantes'!$AM$207</f>
        <v>58035735.553288326</v>
      </c>
      <c r="CA148" s="7">
        <f t="shared" si="227"/>
        <v>5.0846038414092631E-2</v>
      </c>
      <c r="CB148" s="5">
        <f>+'Serie Gasto $Corrientes'!CB148*'Serie Gasto Constantes'!$AN$207</f>
        <v>306072927.59954494</v>
      </c>
      <c r="CC148" s="6">
        <f>+'Serie Gasto $Corrientes'!CC148*'Serie Gasto Constantes'!$AN$207</f>
        <v>1300402840.8989186</v>
      </c>
      <c r="CD148" s="6">
        <f>+'Serie Gasto $Corrientes'!CD148*'Serie Gasto Constantes'!$AN$207</f>
        <v>241777446.73228031</v>
      </c>
      <c r="CE148" s="126">
        <f t="shared" si="296"/>
        <v>0.18592503732547128</v>
      </c>
      <c r="CF148" s="6">
        <f>+'Serie Gasto $Corrientes'!CF148*'Serie Gasto Constantes'!$AN$207</f>
        <v>18088737.747440271</v>
      </c>
      <c r="CG148" s="7">
        <f t="shared" si="228"/>
        <v>1.3910103222272431E-2</v>
      </c>
      <c r="CH148" s="6">
        <f>+'Serie Gasto $Corrientes'!CH148*'Serie Gasto Constantes'!$AO$207</f>
        <v>296736670.19649941</v>
      </c>
      <c r="CI148" s="6">
        <f>+'Serie Gasto $Corrientes'!CI148*'Serie Gasto Constantes'!$AO$207</f>
        <v>326487755.94211996</v>
      </c>
      <c r="CJ148" s="6">
        <f>+'Serie Gasto $Corrientes'!CJ148*'Serie Gasto Constantes'!$AO$207</f>
        <v>57426239.439906649</v>
      </c>
      <c r="CK148" s="126">
        <f t="shared" si="297"/>
        <v>0.17589094351852883</v>
      </c>
      <c r="CL148" s="6">
        <f>+'Serie Gasto $Corrientes'!CL148*'Serie Gasto Constantes'!$AO$207</f>
        <v>54979677.759626605</v>
      </c>
      <c r="CM148" s="7">
        <f t="shared" si="229"/>
        <v>0.16839736485975129</v>
      </c>
      <c r="CN148" s="6">
        <f>+'Serie Gasto $Corrientes'!CN148*'Serie Gasto Constantes'!$AP$207</f>
        <v>253081450.83399189</v>
      </c>
      <c r="CO148" s="6">
        <f>+'Serie Gasto $Corrientes'!CO148*'Serie Gasto Constantes'!$AP$207</f>
        <v>1527194087.885406</v>
      </c>
      <c r="CP148" s="6">
        <f>+'Serie Gasto $Corrientes'!CP148*'Serie Gasto Constantes'!$AP$207</f>
        <v>1301971582.8601904</v>
      </c>
      <c r="CQ148" s="126">
        <f t="shared" si="298"/>
        <v>0.85252529013056566</v>
      </c>
      <c r="CR148" s="6">
        <f>+'Serie Gasto $Corrientes'!CR148*'Serie Gasto Constantes'!$AP$207</f>
        <v>2282903.2325636749</v>
      </c>
      <c r="CS148" s="7">
        <f t="shared" si="230"/>
        <v>1.4948350381087739E-3</v>
      </c>
      <c r="CT148" s="6">
        <f>+'Serie Gasto $Corrientes'!DC148*'Serie Gasto Constantes'!$AQ$207</f>
        <v>219907894.27824572</v>
      </c>
      <c r="CU148" s="6">
        <f>+'Serie Gasto $Corrientes'!DD148*'Serie Gasto Constantes'!$AQ$207</f>
        <v>540208075.57956731</v>
      </c>
      <c r="CV148" s="6">
        <f>+'Serie Gasto $Corrientes'!DE148*'Serie Gasto Constantes'!$AQ$207</f>
        <v>290852908.92983627</v>
      </c>
      <c r="CW148" s="126">
        <f t="shared" si="299"/>
        <v>0.53840903547728713</v>
      </c>
      <c r="CX148" s="6">
        <f>+'Serie Gasto $Corrientes'!DG148*'Serie Gasto Constantes'!$AQ$207</f>
        <v>23585121.661341853</v>
      </c>
      <c r="CY148" s="7">
        <f t="shared" si="232"/>
        <v>4.3659328187640165E-2</v>
      </c>
      <c r="CZ148" s="6">
        <f>+'Serie Gasto $Corrientes'!DL148*'Serie Gasto Constantes'!$AR$207</f>
        <v>209039999.99999997</v>
      </c>
      <c r="DA148" s="6">
        <f>+'Serie Gasto $Corrientes'!DM148*'Serie Gasto Constantes'!$AR$207</f>
        <v>209039999.99999997</v>
      </c>
      <c r="DB148" s="6">
        <f>+'Serie Gasto $Corrientes'!DN148*'Serie Gasto Constantes'!$AR$207</f>
        <v>0</v>
      </c>
      <c r="DC148" s="126">
        <f t="shared" si="233"/>
        <v>0</v>
      </c>
      <c r="DD148" s="6">
        <f>+'Serie Gasto $Corrientes'!DP148*'Serie Gasto Constantes'!$AR$207</f>
        <v>0</v>
      </c>
      <c r="DE148" s="7">
        <f t="shared" si="234"/>
        <v>0</v>
      </c>
      <c r="DF148" s="6">
        <f>+'Serie Gasto $Corrientes'!DR148*'Serie Gasto Constantes'!$AR$207</f>
        <v>209039999.99999997</v>
      </c>
      <c r="DG148" s="6">
        <f>+'Serie Gasto $Corrientes'!DS148*'Serie Gasto Constantes'!$AR$207</f>
        <v>209039999.99999997</v>
      </c>
      <c r="DH148" s="6">
        <f>+'Serie Gasto $Corrientes'!DT148*'Serie Gasto Constantes'!$AR$207</f>
        <v>0</v>
      </c>
      <c r="DI148" s="126">
        <f t="shared" si="235"/>
        <v>0</v>
      </c>
      <c r="DJ148" s="6">
        <f>+'Serie Gasto $Corrientes'!DV148*'Serie Gasto Constantes'!$AR$207</f>
        <v>0</v>
      </c>
      <c r="DK148" s="7">
        <f t="shared" si="236"/>
        <v>0</v>
      </c>
      <c r="DL148" s="6">
        <f>+'Serie Gasto $Corrientes'!DX148*'Serie Gasto Constantes'!$AR$207</f>
        <v>209039999.99999997</v>
      </c>
      <c r="DM148" s="6">
        <f>+'Serie Gasto $Corrientes'!DY148*'Serie Gasto Constantes'!$AR$207</f>
        <v>209039999.99999997</v>
      </c>
      <c r="DN148" s="6">
        <f>+'Serie Gasto $Corrientes'!DZ148*'Serie Gasto Constantes'!$AR$207</f>
        <v>0</v>
      </c>
      <c r="DO148" s="126">
        <f t="shared" si="237"/>
        <v>0</v>
      </c>
      <c r="DP148" s="6">
        <f>+'Serie Gasto $Corrientes'!EB148*'Serie Gasto Constantes'!$AR$207</f>
        <v>0</v>
      </c>
      <c r="DQ148" s="7">
        <f t="shared" si="238"/>
        <v>0</v>
      </c>
      <c r="DR148" s="6">
        <f>+'Serie Gasto $Corrientes'!ED148*'Serie Gasto Constantes'!$AR$207</f>
        <v>209039999.99999997</v>
      </c>
      <c r="DS148" s="6">
        <f>+'Serie Gasto $Corrientes'!EE148*'Serie Gasto Constantes'!$AR$207</f>
        <v>209039999.99999997</v>
      </c>
      <c r="DT148" s="6">
        <f>+'Serie Gasto $Corrientes'!EF148*'Serie Gasto Constantes'!$AR$207</f>
        <v>0</v>
      </c>
      <c r="DU148" s="126">
        <f t="shared" si="239"/>
        <v>0</v>
      </c>
      <c r="DV148" s="6">
        <f>+'Serie Gasto $Corrientes'!EH148*'Serie Gasto Constantes'!$AR$207</f>
        <v>0</v>
      </c>
      <c r="DW148" s="7">
        <f t="shared" si="240"/>
        <v>0</v>
      </c>
      <c r="DX148" s="6">
        <f>+'Serie Gasto $Corrientes'!EJ148*'Serie Gasto Constantes'!$AR$207</f>
        <v>209039999.99999997</v>
      </c>
      <c r="DY148" s="6">
        <f>+'Serie Gasto $Corrientes'!EK148*'Serie Gasto Constantes'!$AR$207</f>
        <v>209039999.99999997</v>
      </c>
      <c r="DZ148" s="6">
        <f>+'Serie Gasto $Corrientes'!EL148*'Serie Gasto Constantes'!$AR$207</f>
        <v>0</v>
      </c>
      <c r="EA148" s="126">
        <f t="shared" si="241"/>
        <v>0</v>
      </c>
      <c r="EB148" s="6">
        <f>+'Serie Gasto $Corrientes'!EN148*'Serie Gasto Constantes'!$AR$207</f>
        <v>0</v>
      </c>
      <c r="EC148" s="7">
        <f t="shared" si="242"/>
        <v>0</v>
      </c>
      <c r="ED148" s="6">
        <f>+'Serie Gasto $Corrientes'!EP148*'Serie Gasto Constantes'!$AR$207</f>
        <v>209039999.99999997</v>
      </c>
      <c r="EE148" s="6">
        <f>+'Serie Gasto $Corrientes'!EQ148*'Serie Gasto Constantes'!$AR$207</f>
        <v>209039999.99999997</v>
      </c>
      <c r="EF148" s="6">
        <f>+'Serie Gasto $Corrientes'!ER148*'Serie Gasto Constantes'!$AR$207</f>
        <v>2090399.9999999998</v>
      </c>
      <c r="EG148" s="126">
        <f t="shared" si="243"/>
        <v>0.01</v>
      </c>
      <c r="EH148" s="6">
        <f>+'Serie Gasto $Corrientes'!ET148*'Serie Gasto Constantes'!$AR$207</f>
        <v>0</v>
      </c>
      <c r="EI148" s="7">
        <f t="shared" si="244"/>
        <v>0</v>
      </c>
      <c r="EJ148" s="6">
        <f>+'Serie Gasto $Corrientes'!EV148*'Serie Gasto Constantes'!$AR$207</f>
        <v>209039999.99999997</v>
      </c>
      <c r="EK148" s="6">
        <f>+'Serie Gasto $Corrientes'!EW148*'Serie Gasto Constantes'!$AR$207</f>
        <v>209039999.99999997</v>
      </c>
      <c r="EL148" s="6">
        <f>+'Serie Gasto $Corrientes'!EX148*'Serie Gasto Constantes'!$AR$207</f>
        <v>2090399.9999999998</v>
      </c>
      <c r="EM148" s="126">
        <f t="shared" si="245"/>
        <v>0.01</v>
      </c>
      <c r="EN148" s="6">
        <f>+'Serie Gasto $Corrientes'!EZ148*'Serie Gasto Constantes'!$AR$207</f>
        <v>0</v>
      </c>
      <c r="EO148" s="7">
        <f t="shared" si="246"/>
        <v>0</v>
      </c>
      <c r="EP148" s="6">
        <f>+'Serie Gasto $Corrientes'!FB148*'Serie Gasto Constantes'!$AR$207</f>
        <v>209039999.99999997</v>
      </c>
      <c r="EQ148" s="6">
        <f>+'Serie Gasto $Corrientes'!FC148*'Serie Gasto Constantes'!$AR$207</f>
        <v>209039999.99999997</v>
      </c>
      <c r="ER148" s="6">
        <f>+'Serie Gasto $Corrientes'!FD148*'Serie Gasto Constantes'!$AR$207</f>
        <v>2090399.9999999998</v>
      </c>
      <c r="ES148" s="126">
        <f t="shared" si="247"/>
        <v>0.01</v>
      </c>
      <c r="ET148" s="6">
        <f>+'Serie Gasto $Corrientes'!FF148*'Serie Gasto Constantes'!$AR$207</f>
        <v>0</v>
      </c>
      <c r="EU148" s="7">
        <f t="shared" si="248"/>
        <v>0</v>
      </c>
      <c r="EV148" s="6">
        <f>+'Serie Gasto $Corrientes'!FH148*'Serie Gasto Constantes'!$AR$207</f>
        <v>209039999.99999997</v>
      </c>
      <c r="EW148" s="6">
        <f>+'Serie Gasto $Corrientes'!FI148*'Serie Gasto Constantes'!$AR$207</f>
        <v>209039999.99999997</v>
      </c>
      <c r="EX148" s="6">
        <f>+'Serie Gasto $Corrientes'!FJ148*'Serie Gasto Constantes'!$AR$207</f>
        <v>2090399.9999999998</v>
      </c>
      <c r="EY148" s="126">
        <f t="shared" si="249"/>
        <v>0.01</v>
      </c>
      <c r="EZ148" s="6">
        <f>+'Serie Gasto $Corrientes'!FL148*'Serie Gasto Constantes'!$AR$207</f>
        <v>2090399.9999999998</v>
      </c>
      <c r="FA148" s="7">
        <f t="shared" si="250"/>
        <v>0.01</v>
      </c>
      <c r="FB148" s="6">
        <f>+'Serie Gasto $Corrientes'!FQ148*'Serie Gasto Constantes'!$AR$207</f>
        <v>209039999.99999997</v>
      </c>
      <c r="FC148" s="6">
        <f>+'Serie Gasto $Corrientes'!FR148*'Serie Gasto Constantes'!$AR$207</f>
        <v>209039999.99999997</v>
      </c>
      <c r="FD148" s="6">
        <f>+'Serie Gasto $Corrientes'!FS148*'Serie Gasto Constantes'!$AR$207</f>
        <v>2090399.9999999998</v>
      </c>
      <c r="FE148" s="126">
        <f t="shared" si="193"/>
        <v>0.01</v>
      </c>
      <c r="FF148" s="6">
        <f>+'Serie Gasto $Corrientes'!FU148*'Serie Gasto Constantes'!$AR$207</f>
        <v>2090399.9999999998</v>
      </c>
      <c r="FG148" s="7">
        <f t="shared" si="194"/>
        <v>0.01</v>
      </c>
      <c r="FH148" s="6">
        <f>+'Serie Gasto $Corrientes'!FW148*'Serie Gasto Constantes'!$AR$207</f>
        <v>209039999.99999997</v>
      </c>
      <c r="FI148" s="6">
        <f>+'Serie Gasto $Corrientes'!FX148*'Serie Gasto Constantes'!$AR$207</f>
        <v>209039999.99999997</v>
      </c>
      <c r="FJ148" s="6">
        <f>+'Serie Gasto $Corrientes'!FY148*'Serie Gasto Constantes'!$AR$207</f>
        <v>18813600</v>
      </c>
      <c r="FK148" s="126">
        <f t="shared" si="270"/>
        <v>9.0000000000000011E-2</v>
      </c>
      <c r="FL148" s="6">
        <f>+'Serie Gasto $Corrientes'!GA148*'Serie Gasto Constantes'!$AR$207</f>
        <v>2090399.9999999998</v>
      </c>
      <c r="FM148" s="7">
        <f t="shared" si="271"/>
        <v>0.01</v>
      </c>
      <c r="FN148" s="6">
        <f>+'Serie Gasto $Corrientes'!GC148*'Serie Gasto Constantes'!$AR$207</f>
        <v>209039999.99999997</v>
      </c>
      <c r="FO148" s="6">
        <f>+'Serie Gasto $Corrientes'!GD148*'Serie Gasto Constantes'!$AR$207</f>
        <v>209039999.99999997</v>
      </c>
      <c r="FP148" s="6">
        <f>+'Serie Gasto $Corrientes'!GE148*'Serie Gasto Constantes'!$AR$207</f>
        <v>149463600</v>
      </c>
      <c r="FQ148" s="126">
        <f t="shared" si="251"/>
        <v>0.71500000000000008</v>
      </c>
      <c r="FR148" s="6">
        <f>+'Serie Gasto $Corrientes'!GG148*'Serie Gasto Constantes'!$AR$207</f>
        <v>18813600</v>
      </c>
      <c r="FS148" s="7">
        <f t="shared" si="252"/>
        <v>9.0000000000000011E-2</v>
      </c>
      <c r="FT148" s="6">
        <f>+'Serie Gasto $Corrientes'!GI148*'Serie Gasto Constantes'!$AS$207</f>
        <v>230000000</v>
      </c>
      <c r="FU148" s="6">
        <f>+'Serie Gasto $Corrientes'!GJ148*'Serie Gasto Constantes'!$AS$207</f>
        <v>230000000</v>
      </c>
      <c r="FV148" s="6">
        <f>+'Serie Gasto $Corrientes'!GK148*'Serie Gasto Constantes'!$AS$207</f>
        <v>0</v>
      </c>
      <c r="FW148" s="126">
        <f t="shared" si="253"/>
        <v>0</v>
      </c>
      <c r="FX148" s="6">
        <f>+'Serie Gasto $Corrientes'!GM148*'Serie Gasto Constantes'!$AS$207</f>
        <v>0</v>
      </c>
      <c r="FY148" s="7">
        <f t="shared" si="254"/>
        <v>0</v>
      </c>
      <c r="FZ148" s="6">
        <f>+'Serie Gasto $Corrientes'!GO148*'Serie Gasto Constantes'!$AS$207</f>
        <v>230000000</v>
      </c>
      <c r="GA148" s="6">
        <f>+'Serie Gasto $Corrientes'!GP148*'Serie Gasto Constantes'!$AS$207</f>
        <v>230000000</v>
      </c>
      <c r="GB148" s="6">
        <f>+'Serie Gasto $Corrientes'!GQ148*'Serie Gasto Constantes'!$AS$207</f>
        <v>0</v>
      </c>
      <c r="GC148" s="126">
        <f t="shared" si="255"/>
        <v>0</v>
      </c>
      <c r="GD148" s="6">
        <f>+'Serie Gasto $Corrientes'!GS148*'Serie Gasto Constantes'!$AS$207</f>
        <v>0</v>
      </c>
      <c r="GE148" s="7">
        <f t="shared" si="256"/>
        <v>0</v>
      </c>
      <c r="GF148" s="6">
        <f>+'Serie Gasto $Corrientes'!GU148*'Serie Gasto Constantes'!$AS$207</f>
        <v>230000000</v>
      </c>
      <c r="GG148" s="6">
        <f>+'Serie Gasto $Corrientes'!GV148*'Serie Gasto Constantes'!$AS$207</f>
        <v>230000000</v>
      </c>
      <c r="GH148" s="6">
        <f>+'Serie Gasto $Corrientes'!GW148*'Serie Gasto Constantes'!$AS$207</f>
        <v>0</v>
      </c>
      <c r="GI148" s="126">
        <f t="shared" si="257"/>
        <v>0</v>
      </c>
      <c r="GJ148" s="6">
        <f>+'Serie Gasto $Corrientes'!GY148*'Serie Gasto Constantes'!$AS$207</f>
        <v>0</v>
      </c>
      <c r="GK148" s="7">
        <f t="shared" si="258"/>
        <v>0</v>
      </c>
      <c r="GL148" s="6">
        <f>+'Serie Gasto $Corrientes'!HA148*'Serie Gasto Constantes'!$AS$207</f>
        <v>230000000</v>
      </c>
      <c r="GM148" s="6">
        <f>+'Serie Gasto $Corrientes'!HB148*'Serie Gasto Constantes'!$AS$207</f>
        <v>230000000</v>
      </c>
      <c r="GN148" s="6">
        <f>+'Serie Gasto $Corrientes'!HC148*'Serie Gasto Constantes'!$AS$207</f>
        <v>0</v>
      </c>
      <c r="GO148" s="126">
        <f t="shared" si="259"/>
        <v>0</v>
      </c>
      <c r="GP148" s="6">
        <f>+'Serie Gasto $Corrientes'!HE148*'Serie Gasto Constantes'!$AS$207</f>
        <v>0</v>
      </c>
      <c r="GQ148" s="7">
        <f t="shared" si="260"/>
        <v>0</v>
      </c>
      <c r="GR148" s="6">
        <f>+'Serie Gasto $Corrientes'!HG148*'Serie Gasto Constantes'!$AS$207</f>
        <v>230000000</v>
      </c>
      <c r="GS148" s="6">
        <f>+'Serie Gasto $Corrientes'!HH148*'Serie Gasto Constantes'!$AS$207</f>
        <v>230000000</v>
      </c>
      <c r="GT148" s="6">
        <f>+'Serie Gasto $Corrientes'!HI148*'Serie Gasto Constantes'!$AS$207</f>
        <v>0</v>
      </c>
      <c r="GU148" s="126">
        <f t="shared" si="261"/>
        <v>0</v>
      </c>
      <c r="GV148" s="6">
        <f>+'Serie Gasto $Corrientes'!HK148*'Serie Gasto Constantes'!$AS$207</f>
        <v>0</v>
      </c>
      <c r="GW148" s="7">
        <f t="shared" si="262"/>
        <v>0</v>
      </c>
      <c r="GX148" s="6">
        <f>+'Serie Gasto $Corrientes'!HM148*'Serie Gasto Constantes'!$AS$207</f>
        <v>230000000</v>
      </c>
      <c r="GY148" s="6">
        <f>+'Serie Gasto $Corrientes'!HN148*'Serie Gasto Constantes'!$AS$207</f>
        <v>750000000</v>
      </c>
      <c r="GZ148" s="6">
        <f>+'Serie Gasto $Corrientes'!HO148*'Serie Gasto Constantes'!$AS$207</f>
        <v>0</v>
      </c>
      <c r="HA148" s="126">
        <f t="shared" si="263"/>
        <v>0</v>
      </c>
      <c r="HB148" s="6">
        <f>+'Serie Gasto $Corrientes'!HQ148*'Serie Gasto Constantes'!$AS$207</f>
        <v>0</v>
      </c>
      <c r="HC148" s="7">
        <f t="shared" si="264"/>
        <v>0</v>
      </c>
    </row>
    <row r="149" spans="1:211" x14ac:dyDescent="0.35">
      <c r="A149" s="43" t="s">
        <v>68</v>
      </c>
      <c r="B149" s="3">
        <f>+'Serie Gasto $Corrientes'!B149*'Serie Gasto Constantes'!$V$207</f>
        <v>130603696236.80148</v>
      </c>
      <c r="C149" s="1">
        <f>+'Serie Gasto $Corrientes'!C149*'Serie Gasto Constantes'!$V$207</f>
        <v>127741671227.16226</v>
      </c>
      <c r="D149" s="4">
        <f t="shared" si="272"/>
        <v>0.97808618674581771</v>
      </c>
      <c r="E149" s="3">
        <f>+'Serie Gasto $Corrientes'!E149*'Serie Gasto Constantes'!$W$207</f>
        <v>126606163784.81738</v>
      </c>
      <c r="F149" s="1">
        <f>+'Serie Gasto $Corrientes'!F149*'Serie Gasto Constantes'!$W$207</f>
        <v>119727247923.164</v>
      </c>
      <c r="G149" s="4">
        <f t="shared" si="273"/>
        <v>0.94566681703313482</v>
      </c>
      <c r="H149" s="3">
        <f>+'Serie Gasto $Corrientes'!H149*'Serie Gasto Constantes'!$X$207</f>
        <v>131093699090.70705</v>
      </c>
      <c r="I149" s="1">
        <f>+'Serie Gasto $Corrientes'!I149*'Serie Gasto Constantes'!$X$207</f>
        <v>129798376912.29239</v>
      </c>
      <c r="J149" s="4">
        <f t="shared" si="274"/>
        <v>0.99011911184595991</v>
      </c>
      <c r="K149" s="3">
        <f>+'Serie Gasto $Corrientes'!K149*'Serie Gasto Constantes'!$Y$207</f>
        <v>147755311077.81668</v>
      </c>
      <c r="L149" s="1">
        <f>+'Serie Gasto $Corrientes'!L149*'Serie Gasto Constantes'!$Y$207</f>
        <v>145680877257.63568</v>
      </c>
      <c r="M149" s="4">
        <f t="shared" si="275"/>
        <v>0.98596034345534633</v>
      </c>
      <c r="N149" s="3">
        <f>+'Serie Gasto $Corrientes'!N149*'Serie Gasto Constantes'!$Z$207</f>
        <v>156325543328.56485</v>
      </c>
      <c r="O149" s="1">
        <f>+'Serie Gasto $Corrientes'!O149*'Serie Gasto Constantes'!$Z$207</f>
        <v>146889097046.34644</v>
      </c>
      <c r="P149" s="4">
        <f t="shared" si="276"/>
        <v>0.93963592845230093</v>
      </c>
      <c r="Q149" s="3">
        <f>+'Serie Gasto $Corrientes'!Q149*'Serie Gasto Constantes'!$AA$207</f>
        <v>167649961689.19971</v>
      </c>
      <c r="R149" s="1">
        <f>+'Serie Gasto $Corrientes'!R149*'Serie Gasto Constantes'!$AA$207</f>
        <v>161872087441.1188</v>
      </c>
      <c r="S149" s="4">
        <f t="shared" si="265"/>
        <v>0.9655360836956689</v>
      </c>
      <c r="T149" s="3">
        <f>+'Serie Gasto $Corrientes'!T149*'Serie Gasto Constantes'!$AB$207</f>
        <v>166892874379.24951</v>
      </c>
      <c r="U149" s="1">
        <f>+'Serie Gasto $Corrientes'!U149*'Serie Gasto Constantes'!$AB$207</f>
        <v>159012014537.44812</v>
      </c>
      <c r="V149" s="4">
        <f t="shared" si="266"/>
        <v>0.9527789315684454</v>
      </c>
      <c r="W149" s="3">
        <f>+'Serie Gasto $Corrientes'!W149*'Serie Gasto Constantes'!$AC$207</f>
        <v>165908788957.20267</v>
      </c>
      <c r="X149" s="1">
        <f>+'Serie Gasto $Corrientes'!X149*'Serie Gasto Constantes'!$AC$207</f>
        <v>161533825764.97583</v>
      </c>
      <c r="Y149" s="4">
        <f t="shared" si="267"/>
        <v>0.97363031084896057</v>
      </c>
      <c r="Z149" s="3">
        <f>+'Serie Gasto $Corrientes'!Z149*'Serie Gasto Constantes'!$AD$207</f>
        <v>160563186836.88211</v>
      </c>
      <c r="AA149" s="1">
        <f>+'Serie Gasto $Corrientes'!AA149*'Serie Gasto Constantes'!$AD$207</f>
        <v>151401528277.19571</v>
      </c>
      <c r="AB149" s="4">
        <f t="shared" si="268"/>
        <v>0.94294047882224818</v>
      </c>
      <c r="AC149" s="3">
        <f>+'Serie Gasto $Corrientes'!AC149*'Serie Gasto Constantes'!$AE$207</f>
        <v>148199053055.48718</v>
      </c>
      <c r="AD149" s="1">
        <f>+'Serie Gasto $Corrientes'!AD149*'Serie Gasto Constantes'!$AE$207</f>
        <v>143856354170.5946</v>
      </c>
      <c r="AE149" s="4">
        <f t="shared" si="269"/>
        <v>0.97069685132693373</v>
      </c>
      <c r="AF149" s="3">
        <f>+'Serie Gasto $Corrientes'!AF149*'Serie Gasto Constantes'!$AF$207</f>
        <v>153220628913.98807</v>
      </c>
      <c r="AG149" s="1">
        <f>+'Serie Gasto $Corrientes'!AG149*'Serie Gasto Constantes'!$AF$207</f>
        <v>157130938075.02954</v>
      </c>
      <c r="AH149" s="1">
        <f>+'Serie Gasto $Corrientes'!AH149*'Serie Gasto Constantes'!$AF$207</f>
        <v>149574722554.19293</v>
      </c>
      <c r="AI149" s="125">
        <f t="shared" si="277"/>
        <v>0.95191134468230221</v>
      </c>
      <c r="AJ149" s="1">
        <f>+'Serie Gasto $Corrientes'!AJ149*'Serie Gasto Constantes'!$AF$207</f>
        <v>145395152078.31467</v>
      </c>
      <c r="AK149" s="4">
        <f t="shared" si="220"/>
        <v>0.92531206049879833</v>
      </c>
      <c r="AL149" s="3">
        <f>+'Serie Gasto $Corrientes'!AL149*'Serie Gasto Constantes'!$AG$207</f>
        <v>193159788672.58038</v>
      </c>
      <c r="AM149" s="1">
        <f>+'Serie Gasto $Corrientes'!AM149*'Serie Gasto Constantes'!$AG$207</f>
        <v>186909267762.77646</v>
      </c>
      <c r="AN149" s="1">
        <f>+'Serie Gasto $Corrientes'!AN149*'Serie Gasto Constantes'!$AG$207</f>
        <v>175812487342.81201</v>
      </c>
      <c r="AO149" s="125">
        <f t="shared" si="195"/>
        <v>0.94063012202236873</v>
      </c>
      <c r="AP149" s="1">
        <f>+'Serie Gasto $Corrientes'!AP149*'Serie Gasto Constantes'!$AG$207</f>
        <v>162063792978.6441</v>
      </c>
      <c r="AQ149" s="4">
        <f t="shared" si="221"/>
        <v>0.86707200193162171</v>
      </c>
      <c r="AR149" s="3">
        <f>+'Serie Gasto $Corrientes'!AR149*'Serie Gasto Constantes'!$AH$207</f>
        <v>189484383935.7381</v>
      </c>
      <c r="AS149" s="1">
        <f>+'Serie Gasto $Corrientes'!AS149*'Serie Gasto Constantes'!$AH$207</f>
        <v>189484383935.7381</v>
      </c>
      <c r="AT149" s="1">
        <f>+'Serie Gasto $Corrientes'!AT149*'Serie Gasto Constantes'!$AH$207</f>
        <v>185972665690.14075</v>
      </c>
      <c r="AU149" s="125">
        <f t="shared" si="196"/>
        <v>0.98146697805562533</v>
      </c>
      <c r="AV149" s="1">
        <f>+'Serie Gasto $Corrientes'!AV149*'Serie Gasto Constantes'!$AH$207</f>
        <v>174226577955.81937</v>
      </c>
      <c r="AW149" s="4">
        <f t="shared" si="222"/>
        <v>0.91947723784407864</v>
      </c>
      <c r="AX149" s="3">
        <f>+'Serie Gasto $Corrientes'!AX149*'Serie Gasto Constantes'!$AI$207</f>
        <v>184677343418.92252</v>
      </c>
      <c r="AY149" s="1">
        <f>+'Serie Gasto $Corrientes'!AY149*'Serie Gasto Constantes'!$AI$207</f>
        <v>184677343418.92252</v>
      </c>
      <c r="AZ149" s="1">
        <f>+'Serie Gasto $Corrientes'!AZ149*'Serie Gasto Constantes'!$AI$207</f>
        <v>179322534431.37354</v>
      </c>
      <c r="BA149" s="125">
        <f t="shared" si="197"/>
        <v>0.97100451583060665</v>
      </c>
      <c r="BB149" s="1">
        <f>+'Serie Gasto $Corrientes'!BB149*'Serie Gasto Constantes'!$AI$207</f>
        <v>173415565817.16125</v>
      </c>
      <c r="BC149" s="4">
        <f t="shared" si="223"/>
        <v>0.93901917044466565</v>
      </c>
      <c r="BD149" s="3">
        <f>+'Serie Gasto $Corrientes'!BD149*'Serie Gasto Constantes'!$AJ$207</f>
        <v>189079872440.20087</v>
      </c>
      <c r="BE149" s="1">
        <f>+'Serie Gasto $Corrientes'!BE149*'Serie Gasto Constantes'!$AJ$207</f>
        <v>189079872440.20087</v>
      </c>
      <c r="BF149" s="1">
        <f>+'Serie Gasto $Corrientes'!BF149*'Serie Gasto Constantes'!$AJ$207</f>
        <v>185643715353.5751</v>
      </c>
      <c r="BG149" s="125">
        <f t="shared" si="198"/>
        <v>0.98182695470289949</v>
      </c>
      <c r="BH149" s="1">
        <f>+'Serie Gasto $Corrientes'!BH149*'Serie Gasto Constantes'!$AJ$207</f>
        <v>172141069717.01761</v>
      </c>
      <c r="BI149" s="4">
        <f t="shared" si="224"/>
        <v>0.91041456446645108</v>
      </c>
      <c r="BJ149" s="3">
        <f>+'Serie Gasto $Corrientes'!BJ149*'Serie Gasto Constantes'!$AK$207</f>
        <v>209982459673.21237</v>
      </c>
      <c r="BK149" s="1">
        <f>+'Serie Gasto $Corrientes'!BK149*'Serie Gasto Constantes'!$AK$207</f>
        <v>209982459673.21237</v>
      </c>
      <c r="BL149" s="1">
        <f>+'Serie Gasto $Corrientes'!BL149*'Serie Gasto Constantes'!$AK$207</f>
        <v>204245837867.66888</v>
      </c>
      <c r="BM149" s="125">
        <f t="shared" si="199"/>
        <v>0.9726804714333227</v>
      </c>
      <c r="BN149" s="1">
        <f>+'Serie Gasto $Corrientes'!BN149*'Serie Gasto Constantes'!$AK$207</f>
        <v>197417721520.53711</v>
      </c>
      <c r="BO149" s="4">
        <f t="shared" si="225"/>
        <v>0.94016291564433863</v>
      </c>
      <c r="BP149" s="3">
        <f>+'Serie Gasto $Corrientes'!BP149*'Serie Gasto Constantes'!$AL$207</f>
        <v>227085425626.83743</v>
      </c>
      <c r="BQ149" s="1">
        <f>+'Serie Gasto $Corrientes'!BQ149*'Serie Gasto Constantes'!$AL$207</f>
        <v>224799606729.26016</v>
      </c>
      <c r="BR149" s="1">
        <f>+'Serie Gasto $Corrientes'!BR149*'Serie Gasto Constantes'!$AL$207</f>
        <v>223542201973.64362</v>
      </c>
      <c r="BS149" s="125">
        <f t="shared" si="200"/>
        <v>0.9944065526896988</v>
      </c>
      <c r="BT149" s="1">
        <f>+'Serie Gasto $Corrientes'!BT149*'Serie Gasto Constantes'!$AL$207</f>
        <v>218121014735.69943</v>
      </c>
      <c r="BU149" s="4">
        <f t="shared" si="226"/>
        <v>0.97029090890891034</v>
      </c>
      <c r="BV149" s="3">
        <f>+'Serie Gasto $Corrientes'!BV149*'Serie Gasto Constantes'!$AM$207</f>
        <v>235196947314.98358</v>
      </c>
      <c r="BW149" s="1">
        <f>+'Serie Gasto $Corrientes'!BW149*'Serie Gasto Constantes'!$AM$207</f>
        <v>244235302652.02896</v>
      </c>
      <c r="BX149" s="1">
        <f>+'Serie Gasto $Corrientes'!BX149*'Serie Gasto Constantes'!$AM$207</f>
        <v>241248312068.10394</v>
      </c>
      <c r="BY149" s="125">
        <f t="shared" si="201"/>
        <v>0.98777002934673741</v>
      </c>
      <c r="BZ149" s="1">
        <f>+'Serie Gasto $Corrientes'!BZ149*'Serie Gasto Constantes'!$AM$207</f>
        <v>236725919760.5632</v>
      </c>
      <c r="CA149" s="4">
        <f t="shared" si="227"/>
        <v>0.96925349116231307</v>
      </c>
      <c r="CB149" s="3">
        <f>+'Serie Gasto $Corrientes'!CB149*'Serie Gasto Constantes'!$AN$207</f>
        <v>241721684609.13855</v>
      </c>
      <c r="CC149" s="1">
        <f>+'Serie Gasto $Corrientes'!CC149*'Serie Gasto Constantes'!$AN$207</f>
        <v>241721684609.13855</v>
      </c>
      <c r="CD149" s="1">
        <f>+'Serie Gasto $Corrientes'!CD149*'Serie Gasto Constantes'!$AN$207</f>
        <v>240578697664.75192</v>
      </c>
      <c r="CE149" s="125">
        <f t="shared" si="202"/>
        <v>0.9952714753488715</v>
      </c>
      <c r="CF149" s="1">
        <f>+'Serie Gasto $Corrientes'!CF149*'Serie Gasto Constantes'!$AN$207</f>
        <v>237137550850.94357</v>
      </c>
      <c r="CG149" s="4">
        <f t="shared" si="228"/>
        <v>0.9810354881250829</v>
      </c>
      <c r="CH149" s="1">
        <f>+'Serie Gasto $Corrientes'!CH149*'Serie Gasto Constantes'!$AO$207</f>
        <v>228481284110.41681</v>
      </c>
      <c r="CI149" s="1">
        <f>+'Serie Gasto $Corrientes'!CI149*'Serie Gasto Constantes'!$AO$207</f>
        <v>240097978961.47491</v>
      </c>
      <c r="CJ149" s="1">
        <f>+'Serie Gasto $Corrientes'!CJ149*'Serie Gasto Constantes'!$AO$207</f>
        <v>239231818107.16299</v>
      </c>
      <c r="CK149" s="125">
        <f t="shared" si="215"/>
        <v>0.99639246919920599</v>
      </c>
      <c r="CL149" s="1">
        <f>+'Serie Gasto $Corrientes'!CL149*'Serie Gasto Constantes'!$AO$207</f>
        <v>235381968390.75134</v>
      </c>
      <c r="CM149" s="4">
        <f t="shared" si="229"/>
        <v>0.98035797472714137</v>
      </c>
      <c r="CN149" s="1">
        <f>+'Serie Gasto $Corrientes'!CN149*'Serie Gasto Constantes'!$AP$207</f>
        <v>214934753000.19763</v>
      </c>
      <c r="CO149" s="1">
        <f>+'Serie Gasto $Corrientes'!CO149*'Serie Gasto Constantes'!$AP$207</f>
        <v>236081646101.84009</v>
      </c>
      <c r="CP149" s="1">
        <f>+'Serie Gasto $Corrientes'!CP149*'Serie Gasto Constantes'!$AP$207</f>
        <v>235940977305.35583</v>
      </c>
      <c r="CQ149" s="125">
        <f t="shared" si="216"/>
        <v>0.99940415191605547</v>
      </c>
      <c r="CR149" s="1">
        <f>+'Serie Gasto $Corrientes'!CR149*'Serie Gasto Constantes'!$AP$207</f>
        <v>233350586327.93634</v>
      </c>
      <c r="CS149" s="4">
        <f t="shared" si="230"/>
        <v>0.98843171496387472</v>
      </c>
      <c r="CT149" s="1">
        <f>+'Serie Gasto $Corrientes'!DC149*'Serie Gasto Constantes'!$AQ$207</f>
        <v>214686357254.92419</v>
      </c>
      <c r="CU149" s="1">
        <f>+'Serie Gasto $Corrientes'!DD149*'Serie Gasto Constantes'!$AQ$207</f>
        <v>236861665899.14029</v>
      </c>
      <c r="CV149" s="1">
        <f>+'Serie Gasto $Corrientes'!DE149*'Serie Gasto Constantes'!$AQ$207</f>
        <v>236705756245.68457</v>
      </c>
      <c r="CW149" s="125">
        <f t="shared" si="231"/>
        <v>0.99934176915937889</v>
      </c>
      <c r="CX149" s="1">
        <f>+'Serie Gasto $Corrientes'!DG149*'Serie Gasto Constantes'!$AQ$207</f>
        <v>235478240086.55783</v>
      </c>
      <c r="CY149" s="4">
        <f t="shared" si="232"/>
        <v>0.9941593511667205</v>
      </c>
      <c r="CZ149" s="1">
        <f>+'Serie Gasto $Corrientes'!DL149*'Serie Gasto Constantes'!$AR$207</f>
        <v>245706655973.99997</v>
      </c>
      <c r="DA149" s="1">
        <f>+'Serie Gasto $Corrientes'!DM149*'Serie Gasto Constantes'!$AR$207</f>
        <v>245706655973.99997</v>
      </c>
      <c r="DB149" s="1">
        <f>+'Serie Gasto $Corrientes'!DN149*'Serie Gasto Constantes'!$AR$207</f>
        <v>34964825249.515198</v>
      </c>
      <c r="DC149" s="125">
        <f t="shared" si="233"/>
        <v>0.14230312610340959</v>
      </c>
      <c r="DD149" s="1">
        <f>+'Serie Gasto $Corrientes'!DP149*'Serie Gasto Constantes'!$AR$207</f>
        <v>26426773698.140396</v>
      </c>
      <c r="DE149" s="4">
        <f t="shared" si="234"/>
        <v>0.10755416288330752</v>
      </c>
      <c r="DF149" s="1">
        <f>+'Serie Gasto $Corrientes'!DR149*'Serie Gasto Constantes'!$AR$207</f>
        <v>245706655973.99997</v>
      </c>
      <c r="DG149" s="1">
        <f>+'Serie Gasto $Corrientes'!DS149*'Serie Gasto Constantes'!$AR$207</f>
        <v>245706655973.99997</v>
      </c>
      <c r="DH149" s="1">
        <f>+'Serie Gasto $Corrientes'!DT149*'Serie Gasto Constantes'!$AR$207</f>
        <v>54207486452.043594</v>
      </c>
      <c r="DI149" s="125">
        <f t="shared" si="235"/>
        <v>0.22061871395856564</v>
      </c>
      <c r="DJ149" s="1">
        <f>+'Serie Gasto $Corrientes'!DV149*'Serie Gasto Constantes'!$AR$207</f>
        <v>41921403813.275993</v>
      </c>
      <c r="DK149" s="4">
        <f t="shared" si="236"/>
        <v>0.17061566218911059</v>
      </c>
      <c r="DL149" s="1">
        <f>+'Serie Gasto $Corrientes'!DX149*'Serie Gasto Constantes'!$AR$207</f>
        <v>245706655973.99997</v>
      </c>
      <c r="DM149" s="1">
        <f>+'Serie Gasto $Corrientes'!DY149*'Serie Gasto Constantes'!$AR$207</f>
        <v>245706655973.99997</v>
      </c>
      <c r="DN149" s="1">
        <f>+'Serie Gasto $Corrientes'!DZ149*'Serie Gasto Constantes'!$AR$207</f>
        <v>70437761776.714798</v>
      </c>
      <c r="DO149" s="125">
        <f t="shared" si="237"/>
        <v>0.28667421115433006</v>
      </c>
      <c r="DP149" s="1">
        <f>+'Serie Gasto $Corrientes'!EB149*'Serie Gasto Constantes'!$AR$207</f>
        <v>58542898925.690392</v>
      </c>
      <c r="DQ149" s="4">
        <f t="shared" si="238"/>
        <v>0.23826338238018774</v>
      </c>
      <c r="DR149" s="1">
        <f>+'Serie Gasto $Corrientes'!ED149*'Serie Gasto Constantes'!$AR$207</f>
        <v>245706655973.99997</v>
      </c>
      <c r="DS149" s="1">
        <f>+'Serie Gasto $Corrientes'!EE149*'Serie Gasto Constantes'!$AR$207</f>
        <v>245706655973.99997</v>
      </c>
      <c r="DT149" s="1">
        <f>+'Serie Gasto $Corrientes'!EF149*'Serie Gasto Constantes'!$AR$207</f>
        <v>88519973338.586395</v>
      </c>
      <c r="DU149" s="125">
        <f t="shared" si="239"/>
        <v>0.36026689219177416</v>
      </c>
      <c r="DV149" s="1">
        <f>+'Serie Gasto $Corrientes'!EH149*'Serie Gasto Constantes'!$AR$207</f>
        <v>75304425231.75</v>
      </c>
      <c r="DW149" s="4">
        <f t="shared" si="240"/>
        <v>0.30648101466050037</v>
      </c>
      <c r="DX149" s="1">
        <f>+'Serie Gasto $Corrientes'!EJ149*'Serie Gasto Constantes'!$AR$207</f>
        <v>245706655973.99997</v>
      </c>
      <c r="DY149" s="1">
        <f>+'Serie Gasto $Corrientes'!EK149*'Serie Gasto Constantes'!$AR$207</f>
        <v>245706655973.99997</v>
      </c>
      <c r="DZ149" s="1">
        <f>+'Serie Gasto $Corrientes'!EL149*'Serie Gasto Constantes'!$AR$207</f>
        <v>106457627274.85078</v>
      </c>
      <c r="EA149" s="125">
        <f t="shared" si="241"/>
        <v>0.43327123904252657</v>
      </c>
      <c r="EB149" s="1">
        <f>+'Serie Gasto $Corrientes'!EN149*'Serie Gasto Constantes'!$AR$207</f>
        <v>93520641160.252792</v>
      </c>
      <c r="EC149" s="4">
        <f t="shared" si="242"/>
        <v>0.38061907924117816</v>
      </c>
      <c r="ED149" s="1">
        <f>+'Serie Gasto $Corrientes'!EP149*'Serie Gasto Constantes'!$AR$207</f>
        <v>245706655973.99997</v>
      </c>
      <c r="EE149" s="1">
        <f>+'Serie Gasto $Corrientes'!EQ149*'Serie Gasto Constantes'!$AR$207</f>
        <v>245706655973.99997</v>
      </c>
      <c r="EF149" s="1">
        <f>+'Serie Gasto $Corrientes'!ER149*'Serie Gasto Constantes'!$AR$207</f>
        <v>137234274643.61159</v>
      </c>
      <c r="EG149" s="125">
        <f t="shared" si="243"/>
        <v>0.55852892588360881</v>
      </c>
      <c r="EH149" s="1">
        <f>+'Serie Gasto $Corrientes'!ET149*'Serie Gasto Constantes'!$AR$207</f>
        <v>124498459631.0676</v>
      </c>
      <c r="EI149" s="4">
        <f t="shared" si="244"/>
        <v>0.50669551110671451</v>
      </c>
      <c r="EJ149" s="1">
        <f>+'Serie Gasto $Corrientes'!EV149*'Serie Gasto Constantes'!$AR$207</f>
        <v>245706655973.99997</v>
      </c>
      <c r="EK149" s="1">
        <f>+'Serie Gasto $Corrientes'!EW149*'Serie Gasto Constantes'!$AR$207</f>
        <v>245706655973.99997</v>
      </c>
      <c r="EL149" s="1">
        <f>+'Serie Gasto $Corrientes'!EX149*'Serie Gasto Constantes'!$AR$207</f>
        <v>154109755124.50439</v>
      </c>
      <c r="EM149" s="125">
        <f t="shared" si="245"/>
        <v>0.62721033955552219</v>
      </c>
      <c r="EN149" s="1">
        <f>+'Serie Gasto $Corrientes'!EZ149*'Serie Gasto Constantes'!$AR$207</f>
        <v>144055788957.77158</v>
      </c>
      <c r="EO149" s="4">
        <f t="shared" si="246"/>
        <v>0.58629176481493106</v>
      </c>
      <c r="EP149" s="1">
        <f>+'Serie Gasto $Corrientes'!FB149*'Serie Gasto Constantes'!$AR$207</f>
        <v>245706655973.99997</v>
      </c>
      <c r="EQ149" s="1">
        <f>+'Serie Gasto $Corrientes'!FC149*'Serie Gasto Constantes'!$AR$207</f>
        <v>245706655973.99997</v>
      </c>
      <c r="ER149" s="1">
        <f>+'Serie Gasto $Corrientes'!FD149*'Serie Gasto Constantes'!$AR$207</f>
        <v>174165269256.49799</v>
      </c>
      <c r="ES149" s="125">
        <f t="shared" si="247"/>
        <v>0.70883415252262316</v>
      </c>
      <c r="ET149" s="1">
        <f>+'Serie Gasto $Corrientes'!FF149*'Serie Gasto Constantes'!$AR$207</f>
        <v>161014373459.98679</v>
      </c>
      <c r="EU149" s="4">
        <f t="shared" si="248"/>
        <v>0.65531140302941127</v>
      </c>
      <c r="EV149" s="1">
        <f>+'Serie Gasto $Corrientes'!FH149*'Serie Gasto Constantes'!$AR$207</f>
        <v>245706655973.99997</v>
      </c>
      <c r="EW149" s="1">
        <f>+'Serie Gasto $Corrientes'!FI149*'Serie Gasto Constantes'!$AR$207</f>
        <v>250201015973.99997</v>
      </c>
      <c r="EX149" s="1">
        <f>+'Serie Gasto $Corrientes'!FJ149*'Serie Gasto Constantes'!$AR$207</f>
        <v>188970228366.92517</v>
      </c>
      <c r="EY149" s="125">
        <f t="shared" si="249"/>
        <v>0.75527362521406516</v>
      </c>
      <c r="EZ149" s="1">
        <f>+'Serie Gasto $Corrientes'!FL149*'Serie Gasto Constantes'!$AR$207</f>
        <v>178786986742.71237</v>
      </c>
      <c r="FA149" s="4">
        <f t="shared" si="250"/>
        <v>0.71457338431148221</v>
      </c>
      <c r="FB149" s="1">
        <f>+'Serie Gasto $Corrientes'!FQ149*'Serie Gasto Constantes'!$AR$207</f>
        <v>245706655973.99997</v>
      </c>
      <c r="FC149" s="1">
        <f>+'Serie Gasto $Corrientes'!FR149*'Serie Gasto Constantes'!$AR$207</f>
        <v>250201015973.99997</v>
      </c>
      <c r="FD149" s="1">
        <f>+'Serie Gasto $Corrientes'!FS149*'Serie Gasto Constantes'!$AR$207</f>
        <v>212079044664.396</v>
      </c>
      <c r="FE149" s="125">
        <f t="shared" si="193"/>
        <v>0.84763462625761088</v>
      </c>
      <c r="FF149" s="1">
        <f>+'Serie Gasto $Corrientes'!FU149*'Serie Gasto Constantes'!$AR$207</f>
        <v>197220613728.18478</v>
      </c>
      <c r="FG149" s="4">
        <f t="shared" si="194"/>
        <v>0.7882486526300887</v>
      </c>
      <c r="FH149" s="1">
        <f>+'Serie Gasto $Corrientes'!FW149*'Serie Gasto Constantes'!$AR$207</f>
        <v>245706655973.99997</v>
      </c>
      <c r="FI149" s="1">
        <f>+'Serie Gasto $Corrientes'!FX149*'Serie Gasto Constantes'!$AR$207</f>
        <v>250201015973.99997</v>
      </c>
      <c r="FJ149" s="1">
        <f>+'Serie Gasto $Corrientes'!FY149*'Serie Gasto Constantes'!$AR$207</f>
        <v>224764020242.75159</v>
      </c>
      <c r="FK149" s="125">
        <f t="shared" si="270"/>
        <v>0.89833376322543912</v>
      </c>
      <c r="FL149" s="1">
        <f>+'Serie Gasto $Corrientes'!GA149*'Serie Gasto Constantes'!$AR$207</f>
        <v>216655821482.39639</v>
      </c>
      <c r="FM149" s="4">
        <f t="shared" si="271"/>
        <v>0.86592702527199383</v>
      </c>
      <c r="FN149" s="1">
        <f>+'Serie Gasto $Corrientes'!GC149*'Serie Gasto Constantes'!$AR$207</f>
        <v>245706655973.99997</v>
      </c>
      <c r="FO149" s="1">
        <f>+'Serie Gasto $Corrientes'!GD149*'Serie Gasto Constantes'!$AR$207</f>
        <v>268311876799.19998</v>
      </c>
      <c r="FP149" s="1">
        <f>+'Serie Gasto $Corrientes'!GE149*'Serie Gasto Constantes'!$AR$207</f>
        <v>267878193597.89276</v>
      </c>
      <c r="FQ149" s="125">
        <f t="shared" si="251"/>
        <v>0.99838366006573842</v>
      </c>
      <c r="FR149" s="1">
        <f>+'Serie Gasto $Corrientes'!GG149*'Serie Gasto Constantes'!$AR$207</f>
        <v>263585633955.29037</v>
      </c>
      <c r="FS149" s="4">
        <f t="shared" si="252"/>
        <v>0.98238526411767213</v>
      </c>
      <c r="FT149" s="1">
        <f>+'Serie Gasto $Corrientes'!GI149*'Serie Gasto Constantes'!$AS$207</f>
        <v>272838543000</v>
      </c>
      <c r="FU149" s="1">
        <f>+'Serie Gasto $Corrientes'!GJ149*'Serie Gasto Constantes'!$AS$207</f>
        <v>272838543000</v>
      </c>
      <c r="FV149" s="1">
        <f>+'Serie Gasto $Corrientes'!GK149*'Serie Gasto Constantes'!$AS$207</f>
        <v>34311662678</v>
      </c>
      <c r="FW149" s="125">
        <f t="shared" si="253"/>
        <v>0.12575812163752831</v>
      </c>
      <c r="FX149" s="1">
        <f>+'Serie Gasto $Corrientes'!GM149*'Serie Gasto Constantes'!$AS$207</f>
        <v>25518379073</v>
      </c>
      <c r="FY149" s="4">
        <f t="shared" si="254"/>
        <v>9.3529230849909648E-2</v>
      </c>
      <c r="FZ149" s="1">
        <f>+'Serie Gasto $Corrientes'!GO149*'Serie Gasto Constantes'!$AS$207</f>
        <v>272838543000</v>
      </c>
      <c r="GA149" s="1">
        <f>+'Serie Gasto $Corrientes'!GP149*'Serie Gasto Constantes'!$AS$207</f>
        <v>272838543000</v>
      </c>
      <c r="GB149" s="1">
        <f>+'Serie Gasto $Corrientes'!GQ149*'Serie Gasto Constantes'!$AS$207</f>
        <v>68419706530</v>
      </c>
      <c r="GC149" s="125">
        <f t="shared" si="255"/>
        <v>0.25076994539587466</v>
      </c>
      <c r="GD149" s="1">
        <f>+'Serie Gasto $Corrientes'!GS149*'Serie Gasto Constantes'!$AS$207</f>
        <v>40889969486</v>
      </c>
      <c r="GE149" s="4">
        <f t="shared" si="256"/>
        <v>0.14986874301700109</v>
      </c>
      <c r="GF149" s="1">
        <f>+'Serie Gasto $Corrientes'!GU149*'Serie Gasto Constantes'!$AS$207</f>
        <v>272838543000</v>
      </c>
      <c r="GG149" s="1">
        <f>+'Serie Gasto $Corrientes'!GV149*'Serie Gasto Constantes'!$AS$207</f>
        <v>272838543000</v>
      </c>
      <c r="GH149" s="1">
        <f>+'Serie Gasto $Corrientes'!GW149*'Serie Gasto Constantes'!$AS$207</f>
        <v>85168472193</v>
      </c>
      <c r="GI149" s="125">
        <f t="shared" si="257"/>
        <v>0.31215704077777601</v>
      </c>
      <c r="GJ149" s="1">
        <f>+'Serie Gasto $Corrientes'!GY149*'Serie Gasto Constantes'!$AS$207</f>
        <v>57176641868</v>
      </c>
      <c r="GK149" s="4">
        <f t="shared" si="258"/>
        <v>0.20956218736294893</v>
      </c>
      <c r="GL149" s="1">
        <f>+'Serie Gasto $Corrientes'!HA149*'Serie Gasto Constantes'!$AS$207</f>
        <v>272838543000</v>
      </c>
      <c r="GM149" s="1">
        <f>+'Serie Gasto $Corrientes'!HB149*'Serie Gasto Constantes'!$AS$207</f>
        <v>272838543000</v>
      </c>
      <c r="GN149" s="1">
        <f>+'Serie Gasto $Corrientes'!HC149*'Serie Gasto Constantes'!$AS$207</f>
        <v>103184085763</v>
      </c>
      <c r="GO149" s="125">
        <f t="shared" si="259"/>
        <v>0.3781873507622418</v>
      </c>
      <c r="GP149" s="1">
        <f>+'Serie Gasto $Corrientes'!HE149*'Serie Gasto Constantes'!$AS$207</f>
        <v>81385555456</v>
      </c>
      <c r="GQ149" s="4">
        <f t="shared" si="260"/>
        <v>0.29829200288611718</v>
      </c>
      <c r="GR149" s="1">
        <f>+'Serie Gasto $Corrientes'!HG149*'Serie Gasto Constantes'!$AS$207</f>
        <v>272838543000</v>
      </c>
      <c r="GS149" s="1">
        <f>+'Serie Gasto $Corrientes'!HH149*'Serie Gasto Constantes'!$AS$207</f>
        <v>272838543000</v>
      </c>
      <c r="GT149" s="1">
        <f>+'Serie Gasto $Corrientes'!HI149*'Serie Gasto Constantes'!$AS$207</f>
        <v>119382583315</v>
      </c>
      <c r="GU149" s="125">
        <f t="shared" si="261"/>
        <v>0.43755761925103082</v>
      </c>
      <c r="GV149" s="1">
        <f>+'Serie Gasto $Corrientes'!HK149*'Serie Gasto Constantes'!$AS$207</f>
        <v>100509271801</v>
      </c>
      <c r="GW149" s="4">
        <f t="shared" si="262"/>
        <v>0.36838369936977711</v>
      </c>
      <c r="GX149" s="1">
        <f>+'Serie Gasto $Corrientes'!HM149*'Serie Gasto Constantes'!$AS$207</f>
        <v>272838543000</v>
      </c>
      <c r="GY149" s="1">
        <f>+'Serie Gasto $Corrientes'!HN149*'Serie Gasto Constantes'!$AS$207</f>
        <v>272838543000</v>
      </c>
      <c r="GZ149" s="1">
        <f>+'Serie Gasto $Corrientes'!HO149*'Serie Gasto Constantes'!$AS$207</f>
        <v>150036535723</v>
      </c>
      <c r="HA149" s="125">
        <f t="shared" si="263"/>
        <v>0.54990960614754492</v>
      </c>
      <c r="HB149" s="1">
        <f>+'Serie Gasto $Corrientes'!HQ149*'Serie Gasto Constantes'!$AS$207</f>
        <v>135379655691</v>
      </c>
      <c r="HC149" s="4">
        <f t="shared" si="264"/>
        <v>0.49618962996368149</v>
      </c>
    </row>
    <row r="150" spans="1:211" x14ac:dyDescent="0.35">
      <c r="A150" s="28" t="s">
        <v>76</v>
      </c>
      <c r="B150" s="5">
        <f>+'Serie Gasto $Corrientes'!B150*'Serie Gasto Constantes'!$V$207</f>
        <v>128780491363.44044</v>
      </c>
      <c r="C150" s="6">
        <f>+'Serie Gasto $Corrientes'!C150*'Serie Gasto Constantes'!$V$207</f>
        <v>126023742165.62102</v>
      </c>
      <c r="D150" s="7">
        <f t="shared" si="272"/>
        <v>0.97859342538118288</v>
      </c>
      <c r="E150" s="5">
        <f>+'Serie Gasto $Corrientes'!E150*'Serie Gasto Constantes'!$W$207</f>
        <v>121715480173.28543</v>
      </c>
      <c r="F150" s="6">
        <f>+'Serie Gasto $Corrientes'!F150*'Serie Gasto Constantes'!$W$207</f>
        <v>119630708910.31665</v>
      </c>
      <c r="G150" s="7">
        <f t="shared" si="273"/>
        <v>0.98287176569487544</v>
      </c>
      <c r="H150" s="5">
        <f>+'Serie Gasto $Corrientes'!H150*'Serie Gasto Constantes'!$X$207</f>
        <v>125813044162.53133</v>
      </c>
      <c r="I150" s="6">
        <f>+'Serie Gasto $Corrientes'!I150*'Serie Gasto Constantes'!$X$207</f>
        <v>124525471119.04301</v>
      </c>
      <c r="J150" s="7">
        <f t="shared" si="274"/>
        <v>0.98976598132523552</v>
      </c>
      <c r="K150" s="5">
        <f>+'Serie Gasto $Corrientes'!K150*'Serie Gasto Constantes'!$Y$207</f>
        <v>128669961590.48462</v>
      </c>
      <c r="L150" s="6">
        <f>+'Serie Gasto $Corrientes'!L150*'Serie Gasto Constantes'!$Y$207</f>
        <v>127049796704.43599</v>
      </c>
      <c r="M150" s="7">
        <f t="shared" si="275"/>
        <v>0.98740836737633375</v>
      </c>
      <c r="N150" s="5">
        <f>+'Serie Gasto $Corrientes'!N150*'Serie Gasto Constantes'!$Z$207</f>
        <v>139826667891.63022</v>
      </c>
      <c r="O150" s="6">
        <f>+'Serie Gasto $Corrientes'!O150*'Serie Gasto Constantes'!$Z$207</f>
        <v>133679470971.29404</v>
      </c>
      <c r="P150" s="7">
        <f t="shared" si="276"/>
        <v>0.95603702059824214</v>
      </c>
      <c r="Q150" s="5">
        <f>+'Serie Gasto $Corrientes'!Q150*'Serie Gasto Constantes'!$AA$207</f>
        <v>144500313467.92871</v>
      </c>
      <c r="R150" s="6">
        <f>+'Serie Gasto $Corrientes'!R150*'Serie Gasto Constantes'!$AA$207</f>
        <v>139182914956.49768</v>
      </c>
      <c r="S150" s="7">
        <f t="shared" si="265"/>
        <v>0.96320147421264102</v>
      </c>
      <c r="T150" s="5">
        <f>+'Serie Gasto $Corrientes'!T150*'Serie Gasto Constantes'!$AB$207</f>
        <v>150255002366.53616</v>
      </c>
      <c r="U150" s="6">
        <f>+'Serie Gasto $Corrientes'!U150*'Serie Gasto Constantes'!$AB$207</f>
        <v>142613094704.60498</v>
      </c>
      <c r="V150" s="7">
        <f t="shared" si="266"/>
        <v>0.94914041102412483</v>
      </c>
      <c r="W150" s="5">
        <f>+'Serie Gasto $Corrientes'!W150*'Serie Gasto Constantes'!$AC$207</f>
        <v>151750329821.91235</v>
      </c>
      <c r="X150" s="6">
        <f>+'Serie Gasto $Corrientes'!X150*'Serie Gasto Constantes'!$AC$207</f>
        <v>147713049180.97119</v>
      </c>
      <c r="Y150" s="7">
        <f t="shared" si="267"/>
        <v>0.97339524305694003</v>
      </c>
      <c r="Z150" s="5">
        <f>+'Serie Gasto $Corrientes'!Z150*'Serie Gasto Constantes'!$AD$207</f>
        <v>149193484033.27432</v>
      </c>
      <c r="AA150" s="6">
        <f>+'Serie Gasto $Corrientes'!AA150*'Serie Gasto Constantes'!$AD$207</f>
        <v>140832580779.2554</v>
      </c>
      <c r="AB150" s="7">
        <f t="shared" si="268"/>
        <v>0.94395932698941321</v>
      </c>
      <c r="AC150" s="5">
        <f>+'Serie Gasto $Corrientes'!AC150*'Serie Gasto Constantes'!$AE$207</f>
        <v>141135433694.62616</v>
      </c>
      <c r="AD150" s="6">
        <f>+'Serie Gasto $Corrientes'!AD150*'Serie Gasto Constantes'!$AE$207</f>
        <v>137749698315.0448</v>
      </c>
      <c r="AE150" s="7">
        <f t="shared" si="269"/>
        <v>0.97601073457635701</v>
      </c>
      <c r="AF150" s="5">
        <f>+'Serie Gasto $Corrientes'!AF150*'Serie Gasto Constantes'!$AF$207</f>
        <v>148106397955.16681</v>
      </c>
      <c r="AG150" s="6">
        <f>+'Serie Gasto $Corrientes'!AG150*'Serie Gasto Constantes'!$AF$207</f>
        <v>152686217413.97092</v>
      </c>
      <c r="AH150" s="6">
        <f>+'Serie Gasto $Corrientes'!AH150*'Serie Gasto Constantes'!$AF$207</f>
        <v>147414780693.6911</v>
      </c>
      <c r="AI150" s="126">
        <f t="shared" si="277"/>
        <v>0.9654753597963095</v>
      </c>
      <c r="AJ150" s="6">
        <f>+'Serie Gasto $Corrientes'!AJ150*'Serie Gasto Constantes'!$AF$207</f>
        <v>143281360128.05566</v>
      </c>
      <c r="AK150" s="7">
        <f t="shared" si="220"/>
        <v>0.93840401939871032</v>
      </c>
      <c r="AL150" s="5">
        <f>+'Serie Gasto $Corrientes'!AL150*'Serie Gasto Constantes'!$AG$207</f>
        <v>172223208280.42352</v>
      </c>
      <c r="AM150" s="6">
        <f>+'Serie Gasto $Corrientes'!AM150*'Serie Gasto Constantes'!$AG$207</f>
        <v>172223208280.42352</v>
      </c>
      <c r="AN150" s="6">
        <f>+'Serie Gasto $Corrientes'!AN150*'Serie Gasto Constantes'!$AG$207</f>
        <v>162351071934.92139</v>
      </c>
      <c r="AO150" s="126">
        <f t="shared" si="195"/>
        <v>0.94267824618951601</v>
      </c>
      <c r="AP150" s="6">
        <f>+'Serie Gasto $Corrientes'!AP150*'Serie Gasto Constantes'!$AG$207</f>
        <v>159110715998.19965</v>
      </c>
      <c r="AQ150" s="7">
        <f t="shared" si="221"/>
        <v>0.92386338395883683</v>
      </c>
      <c r="AR150" s="5">
        <f>+'Serie Gasto $Corrientes'!AR150*'Serie Gasto Constantes'!$AH$207</f>
        <v>174494093334.40234</v>
      </c>
      <c r="AS150" s="6">
        <f>+'Serie Gasto $Corrientes'!AS150*'Serie Gasto Constantes'!$AH$207</f>
        <v>174494093334.40234</v>
      </c>
      <c r="AT150" s="6">
        <f>+'Serie Gasto $Corrientes'!AT150*'Serie Gasto Constantes'!$AH$207</f>
        <v>172883561203.84793</v>
      </c>
      <c r="AU150" s="126">
        <f t="shared" si="196"/>
        <v>0.99077027709202758</v>
      </c>
      <c r="AV150" s="6">
        <f>+'Serie Gasto $Corrientes'!AV150*'Serie Gasto Constantes'!$AH$207</f>
        <v>169182451113.38812</v>
      </c>
      <c r="AW150" s="7">
        <f t="shared" si="222"/>
        <v>0.96955975919004356</v>
      </c>
      <c r="AX150" s="5">
        <f>+'Serie Gasto $Corrientes'!AX150*'Serie Gasto Constantes'!$AI$207</f>
        <v>174141835678.13889</v>
      </c>
      <c r="AY150" s="6">
        <f>+'Serie Gasto $Corrientes'!AY150*'Serie Gasto Constantes'!$AI$207</f>
        <v>174141835678.13889</v>
      </c>
      <c r="AZ150" s="6">
        <f>+'Serie Gasto $Corrientes'!AZ150*'Serie Gasto Constantes'!$AI$207</f>
        <v>170409389857.79517</v>
      </c>
      <c r="BA150" s="126">
        <f t="shared" si="197"/>
        <v>0.97856663330894089</v>
      </c>
      <c r="BB150" s="6">
        <f>+'Serie Gasto $Corrientes'!BB150*'Serie Gasto Constantes'!$AI$207</f>
        <v>168564519948.73843</v>
      </c>
      <c r="BC150" s="7">
        <f t="shared" si="223"/>
        <v>0.96797256840849644</v>
      </c>
      <c r="BD150" s="5">
        <f>+'Serie Gasto $Corrientes'!BD150*'Serie Gasto Constantes'!$AJ$207</f>
        <v>175888623595.43661</v>
      </c>
      <c r="BE150" s="6">
        <f>+'Serie Gasto $Corrientes'!BE150*'Serie Gasto Constantes'!$AJ$207</f>
        <v>175888623595.43661</v>
      </c>
      <c r="BF150" s="6">
        <f>+'Serie Gasto $Corrientes'!BF150*'Serie Gasto Constantes'!$AJ$207</f>
        <v>172494073132.34161</v>
      </c>
      <c r="BG150" s="126">
        <f t="shared" si="198"/>
        <v>0.98070056838409947</v>
      </c>
      <c r="BH150" s="6">
        <f>+'Serie Gasto $Corrientes'!BH150*'Serie Gasto Constantes'!$AJ$207</f>
        <v>169771591690.4407</v>
      </c>
      <c r="BI150" s="7">
        <f t="shared" si="224"/>
        <v>0.96522212875424074</v>
      </c>
      <c r="BJ150" s="5">
        <f>+'Serie Gasto $Corrientes'!BJ150*'Serie Gasto Constantes'!$AK$207</f>
        <v>193274069333.30319</v>
      </c>
      <c r="BK150" s="6">
        <f>+'Serie Gasto $Corrientes'!BK150*'Serie Gasto Constantes'!$AK$207</f>
        <v>193274069333.30319</v>
      </c>
      <c r="BL150" s="6">
        <f>+'Serie Gasto $Corrientes'!BL150*'Serie Gasto Constantes'!$AK$207</f>
        <v>188998411859.78949</v>
      </c>
      <c r="BM150" s="126">
        <f t="shared" si="199"/>
        <v>0.97787774900035718</v>
      </c>
      <c r="BN150" s="6">
        <f>+'Serie Gasto $Corrientes'!BN150*'Serie Gasto Constantes'!$AK$207</f>
        <v>185084430479.76611</v>
      </c>
      <c r="BO150" s="7">
        <f t="shared" si="225"/>
        <v>0.95762681004344163</v>
      </c>
      <c r="BP150" s="5">
        <f>+'Serie Gasto $Corrientes'!BP150*'Serie Gasto Constantes'!$AL$207</f>
        <v>201633480172.76254</v>
      </c>
      <c r="BQ150" s="6">
        <f>+'Serie Gasto $Corrientes'!BQ150*'Serie Gasto Constantes'!$AL$207</f>
        <v>200785480147.16254</v>
      </c>
      <c r="BR150" s="6">
        <f>+'Serie Gasto $Corrientes'!BR150*'Serie Gasto Constantes'!$AL$207</f>
        <v>199713870558.69778</v>
      </c>
      <c r="BS150" s="126">
        <f t="shared" si="200"/>
        <v>0.99466291293733322</v>
      </c>
      <c r="BT150" s="6">
        <f>+'Serie Gasto $Corrientes'!BT150*'Serie Gasto Constantes'!$AL$207</f>
        <v>198258747626.85526</v>
      </c>
      <c r="BU150" s="7">
        <f t="shared" si="226"/>
        <v>0.98741576074895776</v>
      </c>
      <c r="BV150" s="5">
        <f>+'Serie Gasto $Corrientes'!BV150*'Serie Gasto Constantes'!$AM$207</f>
        <v>206383211240.07028</v>
      </c>
      <c r="BW150" s="6">
        <f>+'Serie Gasto $Corrientes'!BW150*'Serie Gasto Constantes'!$AM$207</f>
        <v>211562636898.27451</v>
      </c>
      <c r="BX150" s="6">
        <f>+'Serie Gasto $Corrientes'!BX150*'Serie Gasto Constantes'!$AM$207</f>
        <v>209268665517.98483</v>
      </c>
      <c r="BY150" s="126">
        <f t="shared" si="201"/>
        <v>0.98915701083177232</v>
      </c>
      <c r="BZ150" s="6">
        <f>+'Serie Gasto $Corrientes'!BZ150*'Serie Gasto Constantes'!$AM$207</f>
        <v>206821146579.90808</v>
      </c>
      <c r="CA150" s="7">
        <f t="shared" si="227"/>
        <v>0.97758824342576955</v>
      </c>
      <c r="CB150" s="5">
        <f>+'Serie Gasto $Corrientes'!CB150*'Serie Gasto Constantes'!$AN$207</f>
        <v>228433137970.36722</v>
      </c>
      <c r="CC150" s="6">
        <f>+'Serie Gasto $Corrientes'!CC150*'Serie Gasto Constantes'!$AN$207</f>
        <v>228433137970.36722</v>
      </c>
      <c r="CD150" s="6">
        <f>+'Serie Gasto $Corrientes'!CD150*'Serie Gasto Constantes'!$AN$207</f>
        <v>227355100292.69025</v>
      </c>
      <c r="CE150" s="126">
        <f t="shared" si="202"/>
        <v>0.99528072990085692</v>
      </c>
      <c r="CF150" s="6">
        <f>+'Serie Gasto $Corrientes'!CF150*'Serie Gasto Constantes'!$AN$207</f>
        <v>224536598891.65997</v>
      </c>
      <c r="CG150" s="7">
        <f t="shared" si="228"/>
        <v>0.98294232127033732</v>
      </c>
      <c r="CH150" s="6">
        <f>+'Serie Gasto $Corrientes'!CH150*'Serie Gasto Constantes'!$AO$207</f>
        <v>216068942935.31482</v>
      </c>
      <c r="CI150" s="6">
        <f>+'Serie Gasto $Corrientes'!CI150*'Serie Gasto Constantes'!$AO$207</f>
        <v>223608034985.90619</v>
      </c>
      <c r="CJ150" s="6">
        <f>+'Serie Gasto $Corrientes'!CJ150*'Serie Gasto Constantes'!$AO$207</f>
        <v>222748992529.20871</v>
      </c>
      <c r="CK150" s="126">
        <f t="shared" si="215"/>
        <v>0.99615826659917828</v>
      </c>
      <c r="CL150" s="6">
        <f>+'Serie Gasto $Corrientes'!CL150*'Serie Gasto Constantes'!$AO$207</f>
        <v>220514629951.08142</v>
      </c>
      <c r="CM150" s="7">
        <f t="shared" si="229"/>
        <v>0.98616594866539686</v>
      </c>
      <c r="CN150" s="6">
        <f>+'Serie Gasto $Corrientes'!CN150*'Serie Gasto Constantes'!$AP$207</f>
        <v>199920398821.63065</v>
      </c>
      <c r="CO150" s="6">
        <f>+'Serie Gasto $Corrientes'!CO150*'Serie Gasto Constantes'!$AP$207</f>
        <v>215059651837.57922</v>
      </c>
      <c r="CP150" s="6">
        <f>+'Serie Gasto $Corrientes'!CP150*'Serie Gasto Constantes'!$AP$207</f>
        <v>214954615970.49838</v>
      </c>
      <c r="CQ150" s="126">
        <f t="shared" si="216"/>
        <v>0.9995115965910697</v>
      </c>
      <c r="CR150" s="6">
        <f>+'Serie Gasto $Corrientes'!CR150*'Serie Gasto Constantes'!$AP$207</f>
        <v>213614150493.86551</v>
      </c>
      <c r="CS150" s="7">
        <f t="shared" si="230"/>
        <v>0.99327860279060898</v>
      </c>
      <c r="CT150" s="6">
        <f>+'Serie Gasto $Corrientes'!DC150*'Serie Gasto Constantes'!$AQ$207</f>
        <v>200239437769.78867</v>
      </c>
      <c r="CU150" s="6">
        <f>+'Serie Gasto $Corrientes'!DD150*'Serie Gasto Constantes'!$AQ$207</f>
        <v>216917049057.04861</v>
      </c>
      <c r="CV150" s="6">
        <f>+'Serie Gasto $Corrientes'!DE150*'Serie Gasto Constantes'!$AQ$207</f>
        <v>216762680140.97397</v>
      </c>
      <c r="CW150" s="126">
        <f t="shared" si="231"/>
        <v>0.99928835046970399</v>
      </c>
      <c r="CX150" s="6">
        <f>+'Serie Gasto $Corrientes'!DG150*'Serie Gasto Constantes'!$AQ$207</f>
        <v>216154979270.42297</v>
      </c>
      <c r="CY150" s="7">
        <f t="shared" si="232"/>
        <v>0.99648681470664291</v>
      </c>
      <c r="CZ150" s="6">
        <f>+'Serie Gasto $Corrientes'!DL150*'Serie Gasto Constantes'!$AR$207</f>
        <v>226725366176.39999</v>
      </c>
      <c r="DA150" s="6">
        <f>+'Serie Gasto $Corrientes'!DM150*'Serie Gasto Constantes'!$AR$207</f>
        <v>226725366176.39999</v>
      </c>
      <c r="DB150" s="6">
        <f>+'Serie Gasto $Corrientes'!DN150*'Serie Gasto Constantes'!$AR$207</f>
        <v>29841789991.915195</v>
      </c>
      <c r="DC150" s="126">
        <f t="shared" si="233"/>
        <v>0.13162087019719387</v>
      </c>
      <c r="DD150" s="6">
        <f>+'Serie Gasto $Corrientes'!DP150*'Serie Gasto Constantes'!$AR$207</f>
        <v>26426773698.140396</v>
      </c>
      <c r="DE150" s="7">
        <f t="shared" si="234"/>
        <v>0.11655852251476562</v>
      </c>
      <c r="DF150" s="6">
        <f>+'Serie Gasto $Corrientes'!DR150*'Serie Gasto Constantes'!$AR$207</f>
        <v>226725366176.39999</v>
      </c>
      <c r="DG150" s="6">
        <f>+'Serie Gasto $Corrientes'!DS150*'Serie Gasto Constantes'!$AR$207</f>
        <v>226725366176.39999</v>
      </c>
      <c r="DH150" s="6">
        <f>+'Serie Gasto $Corrientes'!DT150*'Serie Gasto Constantes'!$AR$207</f>
        <v>45438931005.8424</v>
      </c>
      <c r="DI150" s="126">
        <f t="shared" si="235"/>
        <v>0.20041397119407175</v>
      </c>
      <c r="DJ150" s="6">
        <f>+'Serie Gasto $Corrientes'!DV150*'Serie Gasto Constantes'!$AR$207</f>
        <v>41766671500.132797</v>
      </c>
      <c r="DK150" s="7">
        <f t="shared" si="236"/>
        <v>0.18421702081467548</v>
      </c>
      <c r="DL150" s="6">
        <f>+'Serie Gasto $Corrientes'!DX150*'Serie Gasto Constantes'!$AR$207</f>
        <v>226725366176.39999</v>
      </c>
      <c r="DM150" s="6">
        <f>+'Serie Gasto $Corrientes'!DY150*'Serie Gasto Constantes'!$AR$207</f>
        <v>226725366176.39999</v>
      </c>
      <c r="DN150" s="6">
        <f>+'Serie Gasto $Corrientes'!DZ150*'Serie Gasto Constantes'!$AR$207</f>
        <v>60843616333.593597</v>
      </c>
      <c r="DO150" s="126">
        <f t="shared" si="237"/>
        <v>0.26835822281241883</v>
      </c>
      <c r="DP150" s="6">
        <f>+'Serie Gasto $Corrientes'!EB150*'Serie Gasto Constantes'!$AR$207</f>
        <v>57423764509.815598</v>
      </c>
      <c r="DQ150" s="7">
        <f t="shared" si="238"/>
        <v>0.25327454743258843</v>
      </c>
      <c r="DR150" s="6">
        <f>+'Serie Gasto $Corrientes'!ED150*'Serie Gasto Constantes'!$AR$207</f>
        <v>226725366176.39999</v>
      </c>
      <c r="DS150" s="6">
        <f>+'Serie Gasto $Corrientes'!EE150*'Serie Gasto Constantes'!$AR$207</f>
        <v>226725366176.39999</v>
      </c>
      <c r="DT150" s="6">
        <f>+'Serie Gasto $Corrientes'!EF150*'Serie Gasto Constantes'!$AR$207</f>
        <v>78481547525.28479</v>
      </c>
      <c r="DU150" s="126">
        <f t="shared" si="239"/>
        <v>0.34615247887271466</v>
      </c>
      <c r="DV150" s="6">
        <f>+'Serie Gasto $Corrientes'!EH150*'Serie Gasto Constantes'!$AR$207</f>
        <v>73015878446.206787</v>
      </c>
      <c r="DW150" s="7">
        <f t="shared" si="240"/>
        <v>0.32204547588820726</v>
      </c>
      <c r="DX150" s="6">
        <f>+'Serie Gasto $Corrientes'!EJ150*'Serie Gasto Constantes'!$AR$207</f>
        <v>226725366176.39999</v>
      </c>
      <c r="DY150" s="6">
        <f>+'Serie Gasto $Corrientes'!EK150*'Serie Gasto Constantes'!$AR$207</f>
        <v>226725366176.39999</v>
      </c>
      <c r="DZ150" s="6">
        <f>+'Serie Gasto $Corrientes'!EL150*'Serie Gasto Constantes'!$AR$207</f>
        <v>95306335353.605988</v>
      </c>
      <c r="EA150" s="126">
        <f t="shared" si="241"/>
        <v>0.42036026652374858</v>
      </c>
      <c r="EB150" s="6">
        <f>+'Serie Gasto $Corrientes'!EN150*'Serie Gasto Constantes'!$AR$207</f>
        <v>89937376460.692795</v>
      </c>
      <c r="EC150" s="7">
        <f t="shared" si="242"/>
        <v>0.39667981566173094</v>
      </c>
      <c r="ED150" s="6">
        <f>+'Serie Gasto $Corrientes'!EP150*'Serie Gasto Constantes'!$AR$207</f>
        <v>226725366176.39999</v>
      </c>
      <c r="EE150" s="6">
        <f>+'Serie Gasto $Corrientes'!EQ150*'Serie Gasto Constantes'!$AR$207</f>
        <v>226725366176.39999</v>
      </c>
      <c r="EF150" s="6">
        <f>+'Serie Gasto $Corrientes'!ER150*'Serie Gasto Constantes'!$AR$207</f>
        <v>126082982722.36679</v>
      </c>
      <c r="EG150" s="126">
        <f t="shared" si="243"/>
        <v>0.5561044396958652</v>
      </c>
      <c r="EH150" s="6">
        <f>+'Serie Gasto $Corrientes'!ET150*'Serie Gasto Constantes'!$AR$207</f>
        <v>119578921289.05319</v>
      </c>
      <c r="EI150" s="7">
        <f t="shared" si="244"/>
        <v>0.52741748003625122</v>
      </c>
      <c r="EJ150" s="6">
        <f>+'Serie Gasto $Corrientes'!EV150*'Serie Gasto Constantes'!$AR$207</f>
        <v>226725366176.39999</v>
      </c>
      <c r="EK150" s="6">
        <f>+'Serie Gasto $Corrientes'!EW150*'Serie Gasto Constantes'!$AR$207</f>
        <v>226725366176.39999</v>
      </c>
      <c r="EL150" s="6">
        <f>+'Serie Gasto $Corrientes'!EX150*'Serie Gasto Constantes'!$AR$207</f>
        <v>142531220282.91119</v>
      </c>
      <c r="EM150" s="126">
        <f t="shared" si="245"/>
        <v>0.628651406265751</v>
      </c>
      <c r="EN150" s="6">
        <f>+'Serie Gasto $Corrientes'!EZ150*'Serie Gasto Constantes'!$AR$207</f>
        <v>137782243244.67719</v>
      </c>
      <c r="EO150" s="7">
        <f t="shared" si="246"/>
        <v>0.60770546131780401</v>
      </c>
      <c r="EP150" s="6">
        <f>+'Serie Gasto $Corrientes'!FB150*'Serie Gasto Constantes'!$AR$207</f>
        <v>226725366176.39999</v>
      </c>
      <c r="EQ150" s="6">
        <f>+'Serie Gasto $Corrientes'!FC150*'Serie Gasto Constantes'!$AR$207</f>
        <v>226725366176.39999</v>
      </c>
      <c r="ER150" s="6">
        <f>+'Serie Gasto $Corrientes'!FD150*'Serie Gasto Constantes'!$AR$207</f>
        <v>160654182937.49759</v>
      </c>
      <c r="ES150" s="126">
        <f t="shared" si="247"/>
        <v>0.70858495300655155</v>
      </c>
      <c r="ET150" s="6">
        <f>+'Serie Gasto $Corrientes'!FF150*'Serie Gasto Constantes'!$AR$207</f>
        <v>153244856410.8696</v>
      </c>
      <c r="EU150" s="7">
        <f t="shared" si="248"/>
        <v>0.67590521076340404</v>
      </c>
      <c r="EV150" s="6">
        <f>+'Serie Gasto $Corrientes'!FH150*'Serie Gasto Constantes'!$AR$207</f>
        <v>226725366176.39999</v>
      </c>
      <c r="EW150" s="6">
        <f>+'Serie Gasto $Corrientes'!FI150*'Serie Gasto Constantes'!$AR$207</f>
        <v>226725366176.39999</v>
      </c>
      <c r="EX150" s="6">
        <f>+'Serie Gasto $Corrientes'!FJ150*'Serie Gasto Constantes'!$AR$207</f>
        <v>174220724560.41238</v>
      </c>
      <c r="EY150" s="126">
        <f t="shared" si="249"/>
        <v>0.76842184665328883</v>
      </c>
      <c r="EZ150" s="6">
        <f>+'Serie Gasto $Corrientes'!FL150*'Serie Gasto Constantes'!$AR$207</f>
        <v>168870508094.60519</v>
      </c>
      <c r="FA150" s="7">
        <f t="shared" si="250"/>
        <v>0.74482406156185554</v>
      </c>
      <c r="FB150" s="6">
        <f>+'Serie Gasto $Corrientes'!FQ150*'Serie Gasto Constantes'!$AR$207</f>
        <v>226725366176.39999</v>
      </c>
      <c r="FC150" s="6">
        <f>+'Serie Gasto $Corrientes'!FR150*'Serie Gasto Constantes'!$AR$207</f>
        <v>226725366176.39999</v>
      </c>
      <c r="FD150" s="6">
        <f>+'Serie Gasto $Corrientes'!FS150*'Serie Gasto Constantes'!$AR$207</f>
        <v>192275934751.5864</v>
      </c>
      <c r="FE150" s="126">
        <f t="shared" si="193"/>
        <v>0.84805656285494413</v>
      </c>
      <c r="FF150" s="6">
        <f>+'Serie Gasto $Corrientes'!FU150*'Serie Gasto Constantes'!$AR$207</f>
        <v>185332929124.71478</v>
      </c>
      <c r="FG150" s="7">
        <f t="shared" si="194"/>
        <v>0.8174335860616474</v>
      </c>
      <c r="FH150" s="6">
        <f>+'Serie Gasto $Corrientes'!FW150*'Serie Gasto Constantes'!$AR$207</f>
        <v>226725366176.39999</v>
      </c>
      <c r="FI150" s="6">
        <f>+'Serie Gasto $Corrientes'!FX150*'Serie Gasto Constantes'!$AR$207</f>
        <v>226725366176.39999</v>
      </c>
      <c r="FJ150" s="6">
        <f>+'Serie Gasto $Corrientes'!FY150*'Serie Gasto Constantes'!$AR$207</f>
        <v>204868248787.64398</v>
      </c>
      <c r="FK150" s="126">
        <f t="shared" si="270"/>
        <v>0.90359650639289102</v>
      </c>
      <c r="FL150" s="6">
        <f>+'Serie Gasto $Corrientes'!GA150*'Serie Gasto Constantes'!$AR$207</f>
        <v>201321370551.0228</v>
      </c>
      <c r="FM150" s="7">
        <f t="shared" si="271"/>
        <v>0.8879525654592525</v>
      </c>
      <c r="FN150" s="6">
        <f>+'Serie Gasto $Corrientes'!GC150*'Serie Gasto Constantes'!$AR$207</f>
        <v>226725366176.39999</v>
      </c>
      <c r="FO150" s="6">
        <f>+'Serie Gasto $Corrientes'!GD150*'Serie Gasto Constantes'!$AR$207</f>
        <v>244836227001.59998</v>
      </c>
      <c r="FP150" s="6">
        <f>+'Serie Gasto $Corrientes'!GE150*'Serie Gasto Constantes'!$AR$207</f>
        <v>244513840355.53796</v>
      </c>
      <c r="FQ150" s="126">
        <f t="shared" si="251"/>
        <v>0.99868325594618845</v>
      </c>
      <c r="FR150" s="6">
        <f>+'Serie Gasto $Corrientes'!GG150*'Serie Gasto Constantes'!$AR$207</f>
        <v>243310815144.04077</v>
      </c>
      <c r="FS150" s="7">
        <f t="shared" si="252"/>
        <v>0.99376966441510617</v>
      </c>
      <c r="FT150" s="6">
        <f>+'Serie Gasto $Corrientes'!GI150*'Serie Gasto Constantes'!$AS$207</f>
        <v>235885613000</v>
      </c>
      <c r="FU150" s="6">
        <f>+'Serie Gasto $Corrientes'!GJ150*'Serie Gasto Constantes'!$AS$207</f>
        <v>235885613000</v>
      </c>
      <c r="FV150" s="6">
        <f>+'Serie Gasto $Corrientes'!GK150*'Serie Gasto Constantes'!$AS$207</f>
        <v>29514605947</v>
      </c>
      <c r="FW150" s="126">
        <f t="shared" si="253"/>
        <v>0.1251225353324113</v>
      </c>
      <c r="FX150" s="6">
        <f>+'Serie Gasto $Corrientes'!GM150*'Serie Gasto Constantes'!$AS$207</f>
        <v>25518379073</v>
      </c>
      <c r="FY150" s="7">
        <f t="shared" si="254"/>
        <v>0.10818115928503023</v>
      </c>
      <c r="FZ150" s="6">
        <f>+'Serie Gasto $Corrientes'!GO150*'Serie Gasto Constantes'!$AS$207</f>
        <v>235885613000</v>
      </c>
      <c r="GA150" s="6">
        <f>+'Serie Gasto $Corrientes'!GP150*'Serie Gasto Constantes'!$AS$207</f>
        <v>235885613000</v>
      </c>
      <c r="GB150" s="6">
        <f>+'Serie Gasto $Corrientes'!GQ150*'Serie Gasto Constantes'!$AS$207</f>
        <v>46118641913</v>
      </c>
      <c r="GC150" s="126">
        <f t="shared" si="255"/>
        <v>0.19551273740887284</v>
      </c>
      <c r="GD150" s="6">
        <f>+'Serie Gasto $Corrientes'!GS150*'Serie Gasto Constantes'!$AS$207</f>
        <v>40715777485</v>
      </c>
      <c r="GE150" s="7">
        <f t="shared" si="256"/>
        <v>0.17260814242621911</v>
      </c>
      <c r="GF150" s="6">
        <f>+'Serie Gasto $Corrientes'!GU150*'Serie Gasto Constantes'!$AS$207</f>
        <v>235885613000</v>
      </c>
      <c r="GG150" s="6">
        <f>+'Serie Gasto $Corrientes'!GV150*'Serie Gasto Constantes'!$AS$207</f>
        <v>235885613000</v>
      </c>
      <c r="GH150" s="6">
        <f>+'Serie Gasto $Corrientes'!GW150*'Serie Gasto Constantes'!$AS$207</f>
        <v>62799372594</v>
      </c>
      <c r="GI150" s="126">
        <f t="shared" si="257"/>
        <v>0.26622807468126514</v>
      </c>
      <c r="GJ150" s="6">
        <f>+'Serie Gasto $Corrientes'!GY150*'Serie Gasto Constantes'!$AS$207</f>
        <v>55463511903</v>
      </c>
      <c r="GK150" s="7">
        <f t="shared" si="258"/>
        <v>0.23512884570454917</v>
      </c>
      <c r="GL150" s="6">
        <f>+'Serie Gasto $Corrientes'!HA150*'Serie Gasto Constantes'!$AS$207</f>
        <v>235885613000</v>
      </c>
      <c r="GM150" s="6">
        <f>+'Serie Gasto $Corrientes'!HB150*'Serie Gasto Constantes'!$AS$207</f>
        <v>235885613000</v>
      </c>
      <c r="GN150" s="6">
        <f>+'Serie Gasto $Corrientes'!HC150*'Serie Gasto Constantes'!$AS$207</f>
        <v>79891151974</v>
      </c>
      <c r="GO150" s="126">
        <f t="shared" si="259"/>
        <v>0.33868598833961105</v>
      </c>
      <c r="GP150" s="6">
        <f>+'Serie Gasto $Corrientes'!HE150*'Serie Gasto Constantes'!$AS$207</f>
        <v>71352873667</v>
      </c>
      <c r="GQ150" s="7">
        <f t="shared" si="260"/>
        <v>0.30248929877296077</v>
      </c>
      <c r="GR150" s="6">
        <f>+'Serie Gasto $Corrientes'!HG150*'Serie Gasto Constantes'!$AS$207</f>
        <v>235885613000</v>
      </c>
      <c r="GS150" s="6">
        <f>+'Serie Gasto $Corrientes'!HH150*'Serie Gasto Constantes'!$AS$207</f>
        <v>235885613000</v>
      </c>
      <c r="GT150" s="6">
        <f>+'Serie Gasto $Corrientes'!HI150*'Serie Gasto Constantes'!$AS$207</f>
        <v>95979655851</v>
      </c>
      <c r="GU150" s="126">
        <f t="shared" si="261"/>
        <v>0.40689067311197141</v>
      </c>
      <c r="GV150" s="6">
        <f>+'Serie Gasto $Corrientes'!HK150*'Serie Gasto Constantes'!$AS$207</f>
        <v>88498700578</v>
      </c>
      <c r="GW150" s="7">
        <f t="shared" si="262"/>
        <v>0.37517633844841569</v>
      </c>
      <c r="GX150" s="6">
        <f>+'Serie Gasto $Corrientes'!HM150*'Serie Gasto Constantes'!$AS$207</f>
        <v>235885613000</v>
      </c>
      <c r="GY150" s="6">
        <f>+'Serie Gasto $Corrientes'!HN150*'Serie Gasto Constantes'!$AS$207</f>
        <v>235885613000</v>
      </c>
      <c r="GZ150" s="6">
        <f>+'Serie Gasto $Corrientes'!HO150*'Serie Gasto Constantes'!$AS$207</f>
        <v>125793432560</v>
      </c>
      <c r="HA150" s="126">
        <f t="shared" si="263"/>
        <v>0.5332814958918245</v>
      </c>
      <c r="HB150" s="6">
        <f>+'Serie Gasto $Corrientes'!HQ150*'Serie Gasto Constantes'!$AS$207</f>
        <v>117425663286</v>
      </c>
      <c r="HC150" s="7">
        <f t="shared" si="264"/>
        <v>0.49780765258456011</v>
      </c>
    </row>
    <row r="151" spans="1:211" x14ac:dyDescent="0.35">
      <c r="A151" s="28" t="s">
        <v>185</v>
      </c>
      <c r="B151" s="5">
        <f>+'Serie Gasto $Corrientes'!B151*'Serie Gasto Constantes'!$V$207</f>
        <v>1823204873.3610353</v>
      </c>
      <c r="C151" s="6">
        <f>+'Serie Gasto $Corrientes'!C151*'Serie Gasto Constantes'!$V$207</f>
        <v>1717929061.5412445</v>
      </c>
      <c r="D151" s="7">
        <f t="shared" si="272"/>
        <v>0.94225782666666669</v>
      </c>
      <c r="E151" s="5">
        <f>+'Serie Gasto $Corrientes'!E151*'Serie Gasto Constantes'!$W$207</f>
        <v>4890683611.5319386</v>
      </c>
      <c r="F151" s="6">
        <f>+'Serie Gasto $Corrientes'!F151*'Serie Gasto Constantes'!$W$207</f>
        <v>96539012.847357824</v>
      </c>
      <c r="G151" s="7">
        <f t="shared" si="273"/>
        <v>1.9739369894982497E-2</v>
      </c>
      <c r="H151" s="5">
        <f>+'Serie Gasto $Corrientes'!H151*'Serie Gasto Constantes'!$X$207</f>
        <v>5280654928.1757202</v>
      </c>
      <c r="I151" s="6">
        <f>+'Serie Gasto $Corrientes'!I151*'Serie Gasto Constantes'!$X$207</f>
        <v>5272905793.2493649</v>
      </c>
      <c r="J151" s="7">
        <f t="shared" si="274"/>
        <v>0.99853254283194903</v>
      </c>
      <c r="K151" s="5">
        <f>+'Serie Gasto $Corrientes'!K151*'Serie Gasto Constantes'!$Y$207</f>
        <v>19085349487.332077</v>
      </c>
      <c r="L151" s="6">
        <f>+'Serie Gasto $Corrientes'!L151*'Serie Gasto Constantes'!$Y$207</f>
        <v>18631080553.199703</v>
      </c>
      <c r="M151" s="7">
        <f t="shared" si="275"/>
        <v>0.976198029046631</v>
      </c>
      <c r="N151" s="5">
        <f>+'Serie Gasto $Corrientes'!N151*'Serie Gasto Constantes'!$Z$207</f>
        <v>16498875436.934616</v>
      </c>
      <c r="O151" s="6">
        <f>+'Serie Gasto $Corrientes'!O151*'Serie Gasto Constantes'!$Z$207</f>
        <v>13209626075.052378</v>
      </c>
      <c r="P151" s="7">
        <f t="shared" si="276"/>
        <v>0.8006379662386639</v>
      </c>
      <c r="Q151" s="5">
        <f>+'Serie Gasto $Corrientes'!Q151*'Serie Gasto Constantes'!$AA$207</f>
        <v>23149648221.271</v>
      </c>
      <c r="R151" s="6">
        <f>+'Serie Gasto $Corrientes'!R151*'Serie Gasto Constantes'!$AA$207</f>
        <v>22689172484.621136</v>
      </c>
      <c r="S151" s="7">
        <f t="shared" si="265"/>
        <v>0.98010873719339042</v>
      </c>
      <c r="T151" s="5">
        <f>+'Serie Gasto $Corrientes'!T151*'Serie Gasto Constantes'!$AB$207</f>
        <v>16637872012.713352</v>
      </c>
      <c r="U151" s="6">
        <f>+'Serie Gasto $Corrientes'!U151*'Serie Gasto Constantes'!$AB$207</f>
        <v>16398919832.843132</v>
      </c>
      <c r="V151" s="7">
        <f t="shared" si="266"/>
        <v>0.98563805637598179</v>
      </c>
      <c r="W151" s="5">
        <f>+'Serie Gasto $Corrientes'!W151*'Serie Gasto Constantes'!$AC$207</f>
        <v>14158459135.290335</v>
      </c>
      <c r="X151" s="6">
        <f>+'Serie Gasto $Corrientes'!X151*'Serie Gasto Constantes'!$AC$207</f>
        <v>13820776584.004652</v>
      </c>
      <c r="Y151" s="7">
        <f t="shared" si="267"/>
        <v>0.9761497668595871</v>
      </c>
      <c r="Z151" s="5">
        <f>+'Serie Gasto $Corrientes'!Z151*'Serie Gasto Constantes'!$AD$207</f>
        <v>11369702803.607786</v>
      </c>
      <c r="AA151" s="6">
        <f>+'Serie Gasto $Corrientes'!AA151*'Serie Gasto Constantes'!$AD$207</f>
        <v>10568947497.940315</v>
      </c>
      <c r="AB151" s="7">
        <f t="shared" si="268"/>
        <v>0.92957113132162272</v>
      </c>
      <c r="AC151" s="5">
        <f>+'Serie Gasto $Corrientes'!AC151*'Serie Gasto Constantes'!$AE$207</f>
        <v>7063619360.8610048</v>
      </c>
      <c r="AD151" s="6">
        <f>+'Serie Gasto $Corrientes'!AD151*'Serie Gasto Constantes'!$AE$207</f>
        <v>6106655855.5498142</v>
      </c>
      <c r="AE151" s="7">
        <f t="shared" si="269"/>
        <v>0.86452221496904902</v>
      </c>
      <c r="AF151" s="5">
        <f>+'Serie Gasto $Corrientes'!AF151*'Serie Gasto Constantes'!$AF$207</f>
        <v>5114230958.821269</v>
      </c>
      <c r="AG151" s="6">
        <f>+'Serie Gasto $Corrientes'!AG151*'Serie Gasto Constantes'!$AF$207</f>
        <v>4444720661.0586176</v>
      </c>
      <c r="AH151" s="6">
        <f>+'Serie Gasto $Corrientes'!AH151*'Serie Gasto Constantes'!$AF$207</f>
        <v>2159941860.5018458</v>
      </c>
      <c r="AI151" s="126">
        <f t="shared" si="277"/>
        <v>0.4859567170161383</v>
      </c>
      <c r="AJ151" s="6">
        <f>+'Serie Gasto $Corrientes'!AJ151*'Serie Gasto Constantes'!$AF$207</f>
        <v>2113791950.2590024</v>
      </c>
      <c r="AK151" s="7">
        <f t="shared" si="220"/>
        <v>0.47557363250709928</v>
      </c>
      <c r="AL151" s="5">
        <f>+'Serie Gasto $Corrientes'!AL151*'Serie Gasto Constantes'!$AG$207</f>
        <v>20936580392.15686</v>
      </c>
      <c r="AM151" s="6">
        <f>+'Serie Gasto $Corrientes'!AM151*'Serie Gasto Constantes'!$AG$207</f>
        <v>14686059482.35294</v>
      </c>
      <c r="AN151" s="6">
        <f>+'Serie Gasto $Corrientes'!AN151*'Serie Gasto Constantes'!$AG$207</f>
        <v>13461415407.890635</v>
      </c>
      <c r="AO151" s="126">
        <f t="shared" si="195"/>
        <v>0.91661179937791604</v>
      </c>
      <c r="AP151" s="6">
        <f>+'Serie Gasto $Corrientes'!AP151*'Serie Gasto Constantes'!$AG$207</f>
        <v>2953076980.4444704</v>
      </c>
      <c r="AQ151" s="7">
        <f t="shared" si="221"/>
        <v>0.20108028188180405</v>
      </c>
      <c r="AR151" s="5">
        <f>+'Serie Gasto $Corrientes'!AR151*'Serie Gasto Constantes'!$AH$207</f>
        <v>14990290601.335758</v>
      </c>
      <c r="AS151" s="6">
        <f>+'Serie Gasto $Corrientes'!AS151*'Serie Gasto Constantes'!$AH$207</f>
        <v>14990290601.335758</v>
      </c>
      <c r="AT151" s="6">
        <f>+'Serie Gasto $Corrientes'!AT151*'Serie Gasto Constantes'!$AH$207</f>
        <v>13089104486.292793</v>
      </c>
      <c r="AU151" s="126">
        <f t="shared" si="196"/>
        <v>0.87317216419583266</v>
      </c>
      <c r="AV151" s="6">
        <f>+'Serie Gasto $Corrientes'!AV151*'Serie Gasto Constantes'!$AH$207</f>
        <v>5044126842.4312506</v>
      </c>
      <c r="AW151" s="7">
        <f t="shared" si="222"/>
        <v>0.33649293243066131</v>
      </c>
      <c r="AX151" s="5">
        <f>+'Serie Gasto $Corrientes'!AX151*'Serie Gasto Constantes'!$AI$207</f>
        <v>10535507740.783646</v>
      </c>
      <c r="AY151" s="6">
        <f>+'Serie Gasto $Corrientes'!AY151*'Serie Gasto Constantes'!$AI$207</f>
        <v>10535507740.783646</v>
      </c>
      <c r="AZ151" s="6">
        <f>+'Serie Gasto $Corrientes'!AZ151*'Serie Gasto Constantes'!$AI$207</f>
        <v>8913144573.5783653</v>
      </c>
      <c r="BA151" s="126">
        <f t="shared" si="197"/>
        <v>0.84600996865817812</v>
      </c>
      <c r="BB151" s="6">
        <f>+'Serie Gasto $Corrientes'!BB151*'Serie Gasto Constantes'!$AI$207</f>
        <v>4851045868.4228134</v>
      </c>
      <c r="BC151" s="7">
        <f t="shared" si="223"/>
        <v>0.46044727864838397</v>
      </c>
      <c r="BD151" s="5">
        <f>+'Serie Gasto $Corrientes'!BD151*'Serie Gasto Constantes'!$AJ$207</f>
        <v>13191248844.764257</v>
      </c>
      <c r="BE151" s="6">
        <f>+'Serie Gasto $Corrientes'!BE151*'Serie Gasto Constantes'!$AJ$207</f>
        <v>13191248844.764257</v>
      </c>
      <c r="BF151" s="6">
        <f>+'Serie Gasto $Corrientes'!BF151*'Serie Gasto Constantes'!$AJ$207</f>
        <v>13149642221.233479</v>
      </c>
      <c r="BG151" s="126">
        <f t="shared" si="198"/>
        <v>0.99684589199852047</v>
      </c>
      <c r="BH151" s="6">
        <f>+'Serie Gasto $Corrientes'!BH151*'Serie Gasto Constantes'!$AJ$207</f>
        <v>2369478026.5769014</v>
      </c>
      <c r="BI151" s="7">
        <f t="shared" si="224"/>
        <v>0.17962499642460855</v>
      </c>
      <c r="BJ151" s="5">
        <f>+'Serie Gasto $Corrientes'!BJ151*'Serie Gasto Constantes'!$AK$207</f>
        <v>16708390339.909204</v>
      </c>
      <c r="BK151" s="6">
        <f>+'Serie Gasto $Corrientes'!BK151*'Serie Gasto Constantes'!$AK$207</f>
        <v>16708390339.909204</v>
      </c>
      <c r="BL151" s="6">
        <f>+'Serie Gasto $Corrientes'!BL151*'Serie Gasto Constantes'!$AK$207</f>
        <v>15247426007.879381</v>
      </c>
      <c r="BM151" s="126">
        <f t="shared" si="199"/>
        <v>0.91256103656255838</v>
      </c>
      <c r="BN151" s="6">
        <f>+'Serie Gasto $Corrientes'!BN151*'Serie Gasto Constantes'!$AK$207</f>
        <v>12333291040.771013</v>
      </c>
      <c r="BO151" s="7">
        <f t="shared" si="225"/>
        <v>0.73814956377407892</v>
      </c>
      <c r="BP151" s="5">
        <f>+'Serie Gasto $Corrientes'!BP151*'Serie Gasto Constantes'!$AL$207</f>
        <v>25451945454.074879</v>
      </c>
      <c r="BQ151" s="6">
        <f>+'Serie Gasto $Corrientes'!BQ151*'Serie Gasto Constantes'!$AL$207</f>
        <v>24014126582.097599</v>
      </c>
      <c r="BR151" s="6">
        <f>+'Serie Gasto $Corrientes'!BR151*'Serie Gasto Constantes'!$AL$207</f>
        <v>23828331414.945831</v>
      </c>
      <c r="BS151" s="126">
        <f t="shared" si="200"/>
        <v>0.99226308870669999</v>
      </c>
      <c r="BT151" s="6">
        <f>+'Serie Gasto $Corrientes'!BT151*'Serie Gasto Constantes'!$AL$207</f>
        <v>19862267108.844162</v>
      </c>
      <c r="BU151" s="7">
        <f t="shared" si="226"/>
        <v>0.82710762104716207</v>
      </c>
      <c r="BV151" s="5">
        <f>+'Serie Gasto $Corrientes'!BV151*'Serie Gasto Constantes'!$AM$207</f>
        <v>28813736074.913296</v>
      </c>
      <c r="BW151" s="6">
        <f>+'Serie Gasto $Corrientes'!BW151*'Serie Gasto Constantes'!$AM$207</f>
        <v>32672665753.754452</v>
      </c>
      <c r="BX151" s="6">
        <f>+'Serie Gasto $Corrientes'!BX151*'Serie Gasto Constantes'!$AM$207</f>
        <v>31979646550.119106</v>
      </c>
      <c r="BY151" s="126">
        <f t="shared" si="201"/>
        <v>0.97878902172052762</v>
      </c>
      <c r="BZ151" s="6">
        <f>+'Serie Gasto $Corrientes'!BZ151*'Serie Gasto Constantes'!$AM$207</f>
        <v>29904773180.655106</v>
      </c>
      <c r="CA151" s="7">
        <f t="shared" si="227"/>
        <v>0.91528415238718974</v>
      </c>
      <c r="CB151" s="5">
        <f>+'Serie Gasto $Corrientes'!CB151*'Serie Gasto Constantes'!$AN$207</f>
        <v>13288546638.77133</v>
      </c>
      <c r="CC151" s="6">
        <f>+'Serie Gasto $Corrientes'!CC151*'Serie Gasto Constantes'!$AN$207</f>
        <v>13288546638.77133</v>
      </c>
      <c r="CD151" s="6">
        <f>+'Serie Gasto $Corrientes'!CD151*'Serie Gasto Constantes'!$AN$207</f>
        <v>13223597372.061695</v>
      </c>
      <c r="CE151" s="126">
        <f t="shared" si="202"/>
        <v>0.99511238749615138</v>
      </c>
      <c r="CF151" s="6">
        <f>+'Serie Gasto $Corrientes'!CF151*'Serie Gasto Constantes'!$AN$207</f>
        <v>12600951959.283598</v>
      </c>
      <c r="CG151" s="7">
        <f t="shared" si="228"/>
        <v>0.94825659282546582</v>
      </c>
      <c r="CH151" s="6">
        <f>+'Serie Gasto $Corrientes'!CH151*'Serie Gasto Constantes'!$AO$207</f>
        <v>12412341175.101984</v>
      </c>
      <c r="CI151" s="6">
        <f>+'Serie Gasto $Corrientes'!CI151*'Serie Gasto Constantes'!$AO$207</f>
        <v>16489943975.568727</v>
      </c>
      <c r="CJ151" s="6">
        <f>+'Serie Gasto $Corrientes'!CJ151*'Serie Gasto Constantes'!$AO$207</f>
        <v>16482825577.954266</v>
      </c>
      <c r="CK151" s="126">
        <f t="shared" si="215"/>
        <v>0.99956831887209507</v>
      </c>
      <c r="CL151" s="6">
        <f>+'Serie Gasto $Corrientes'!CL151*'Serie Gasto Constantes'!$AO$207</f>
        <v>14867338439.669926</v>
      </c>
      <c r="CM151" s="7">
        <f t="shared" si="229"/>
        <v>0.90160030026161209</v>
      </c>
      <c r="CN151" s="6">
        <f>+'Serie Gasto $Corrientes'!CN151*'Serie Gasto Constantes'!$AP$207</f>
        <v>15014354178.567005</v>
      </c>
      <c r="CO151" s="6">
        <f>+'Serie Gasto $Corrientes'!CO151*'Serie Gasto Constantes'!$AP$207</f>
        <v>21021994264.260887</v>
      </c>
      <c r="CP151" s="6">
        <f>+'Serie Gasto $Corrientes'!CP151*'Serie Gasto Constantes'!$AP$207</f>
        <v>20986361334.857452</v>
      </c>
      <c r="CQ151" s="126">
        <f t="shared" si="216"/>
        <v>0.99830496912160172</v>
      </c>
      <c r="CR151" s="6">
        <f>+'Serie Gasto $Corrientes'!CR151*'Serie Gasto Constantes'!$AP$207</f>
        <v>19736435834.070839</v>
      </c>
      <c r="CS151" s="7">
        <f t="shared" si="230"/>
        <v>0.9388469802612589</v>
      </c>
      <c r="CT151" s="6">
        <f>+'Serie Gasto $Corrientes'!DC151*'Serie Gasto Constantes'!$AQ$207</f>
        <v>14446919485.135521</v>
      </c>
      <c r="CU151" s="6">
        <f>+'Serie Gasto $Corrientes'!DD151*'Serie Gasto Constantes'!$AQ$207</f>
        <v>19944616842.091663</v>
      </c>
      <c r="CV151" s="6">
        <f>+'Serie Gasto $Corrientes'!DE151*'Serie Gasto Constantes'!$AQ$207</f>
        <v>19943076104.710602</v>
      </c>
      <c r="CW151" s="126">
        <f t="shared" si="231"/>
        <v>0.99992274921131552</v>
      </c>
      <c r="CX151" s="6">
        <f>+'Serie Gasto $Corrientes'!DG151*'Serie Gasto Constantes'!$AQ$207</f>
        <v>19323260816.134876</v>
      </c>
      <c r="CY151" s="7">
        <f t="shared" si="232"/>
        <v>0.96884592815814541</v>
      </c>
      <c r="CZ151" s="6">
        <f>+'Serie Gasto $Corrientes'!DL151*'Serie Gasto Constantes'!$AR$207</f>
        <v>18981289797.599998</v>
      </c>
      <c r="DA151" s="6">
        <f>+'Serie Gasto $Corrientes'!DM151*'Serie Gasto Constantes'!$AR$207</f>
        <v>18981289797.599998</v>
      </c>
      <c r="DB151" s="6">
        <f>+'Serie Gasto $Corrientes'!DN151*'Serie Gasto Constantes'!$AR$207</f>
        <v>5123035257.5999994</v>
      </c>
      <c r="DC151" s="126">
        <f t="shared" si="233"/>
        <v>0.26989921718848409</v>
      </c>
      <c r="DD151" s="6">
        <f>+'Serie Gasto $Corrientes'!DP151*'Serie Gasto Constantes'!$AR$207</f>
        <v>0</v>
      </c>
      <c r="DE151" s="7">
        <f t="shared" si="234"/>
        <v>0</v>
      </c>
      <c r="DF151" s="6">
        <f>+'Serie Gasto $Corrientes'!DR151*'Serie Gasto Constantes'!$AR$207</f>
        <v>18981289797.599998</v>
      </c>
      <c r="DG151" s="6">
        <f>+'Serie Gasto $Corrientes'!DS151*'Serie Gasto Constantes'!$AR$207</f>
        <v>18981289797.599998</v>
      </c>
      <c r="DH151" s="6">
        <f>+'Serie Gasto $Corrientes'!DT151*'Serie Gasto Constantes'!$AR$207</f>
        <v>8768555446.2011986</v>
      </c>
      <c r="DI151" s="126">
        <f t="shared" si="235"/>
        <v>0.46195783003691865</v>
      </c>
      <c r="DJ151" s="6">
        <f>+'Serie Gasto $Corrientes'!DV151*'Serie Gasto Constantes'!$AR$207</f>
        <v>154732313.14319998</v>
      </c>
      <c r="DK151" s="7">
        <f t="shared" si="236"/>
        <v>8.1518334524750997E-3</v>
      </c>
      <c r="DL151" s="6">
        <f>+'Serie Gasto $Corrientes'!DX151*'Serie Gasto Constantes'!$AR$207</f>
        <v>18981289797.599998</v>
      </c>
      <c r="DM151" s="6">
        <f>+'Serie Gasto $Corrientes'!DY151*'Serie Gasto Constantes'!$AR$207</f>
        <v>18981289797.599998</v>
      </c>
      <c r="DN151" s="6">
        <f>+'Serie Gasto $Corrientes'!DZ151*'Serie Gasto Constantes'!$AR$207</f>
        <v>9594145443.1211987</v>
      </c>
      <c r="DO151" s="126">
        <f t="shared" si="237"/>
        <v>0.50545276666785233</v>
      </c>
      <c r="DP151" s="6">
        <f>+'Serie Gasto $Corrientes'!EB151*'Serie Gasto Constantes'!$AR$207</f>
        <v>1119134415.8748</v>
      </c>
      <c r="DQ151" s="7">
        <f t="shared" si="238"/>
        <v>5.8959871948022401E-2</v>
      </c>
      <c r="DR151" s="6">
        <f>+'Serie Gasto $Corrientes'!ED151*'Serie Gasto Constantes'!$AR$207</f>
        <v>18981289797.599998</v>
      </c>
      <c r="DS151" s="6">
        <f>+'Serie Gasto $Corrientes'!EE151*'Serie Gasto Constantes'!$AR$207</f>
        <v>18981289797.599998</v>
      </c>
      <c r="DT151" s="6">
        <f>+'Serie Gasto $Corrientes'!EF151*'Serie Gasto Constantes'!$AR$207</f>
        <v>10038425813.3016</v>
      </c>
      <c r="DU151" s="126">
        <f t="shared" si="239"/>
        <v>0.52885899326877472</v>
      </c>
      <c r="DV151" s="6">
        <f>+'Serie Gasto $Corrientes'!EH151*'Serie Gasto Constantes'!$AR$207</f>
        <v>2288546785.5432</v>
      </c>
      <c r="DW151" s="7">
        <f t="shared" si="240"/>
        <v>0.12056856040586687</v>
      </c>
      <c r="DX151" s="6">
        <f>+'Serie Gasto $Corrientes'!EJ151*'Serie Gasto Constantes'!$AR$207</f>
        <v>18981289797.599998</v>
      </c>
      <c r="DY151" s="6">
        <f>+'Serie Gasto $Corrientes'!EK151*'Serie Gasto Constantes'!$AR$207</f>
        <v>18981289797.599998</v>
      </c>
      <c r="DZ151" s="6">
        <f>+'Serie Gasto $Corrientes'!EL151*'Serie Gasto Constantes'!$AR$207</f>
        <v>11151291921.244799</v>
      </c>
      <c r="EA151" s="126">
        <f t="shared" si="241"/>
        <v>0.58748862907381416</v>
      </c>
      <c r="EB151" s="6">
        <f>+'Serie Gasto $Corrientes'!EN151*'Serie Gasto Constantes'!$AR$207</f>
        <v>3583264699.5599995</v>
      </c>
      <c r="EC151" s="7">
        <f t="shared" si="242"/>
        <v>0.18877877835325335</v>
      </c>
      <c r="ED151" s="6">
        <f>+'Serie Gasto $Corrientes'!EP151*'Serie Gasto Constantes'!$AR$207</f>
        <v>18981289797.599998</v>
      </c>
      <c r="EE151" s="6">
        <f>+'Serie Gasto $Corrientes'!EQ151*'Serie Gasto Constantes'!$AR$207</f>
        <v>18981289797.599998</v>
      </c>
      <c r="EF151" s="6">
        <f>+'Serie Gasto $Corrientes'!ER151*'Serie Gasto Constantes'!$AR$207</f>
        <v>11151291921.244799</v>
      </c>
      <c r="EG151" s="126">
        <f t="shared" si="243"/>
        <v>0.58748862907381416</v>
      </c>
      <c r="EH151" s="6">
        <f>+'Serie Gasto $Corrientes'!ET151*'Serie Gasto Constantes'!$AR$207</f>
        <v>4919538342.0143995</v>
      </c>
      <c r="EI151" s="7">
        <f t="shared" si="244"/>
        <v>0.25917829580982571</v>
      </c>
      <c r="EJ151" s="6">
        <f>+'Serie Gasto $Corrientes'!EV151*'Serie Gasto Constantes'!$AR$207</f>
        <v>18981289797.599998</v>
      </c>
      <c r="EK151" s="6">
        <f>+'Serie Gasto $Corrientes'!EW151*'Serie Gasto Constantes'!$AR$207</f>
        <v>18981289797.599998</v>
      </c>
      <c r="EL151" s="6">
        <f>+'Serie Gasto $Corrientes'!EX151*'Serie Gasto Constantes'!$AR$207</f>
        <v>11578534841.593199</v>
      </c>
      <c r="EM151" s="126">
        <f t="shared" si="245"/>
        <v>0.60999726388757802</v>
      </c>
      <c r="EN151" s="6">
        <f>+'Serie Gasto $Corrientes'!EZ151*'Serie Gasto Constantes'!$AR$207</f>
        <v>6273545713.0943995</v>
      </c>
      <c r="EO151" s="7">
        <f t="shared" si="246"/>
        <v>0.33051208742872834</v>
      </c>
      <c r="EP151" s="6">
        <f>+'Serie Gasto $Corrientes'!FB151*'Serie Gasto Constantes'!$AR$207</f>
        <v>18981289797.599998</v>
      </c>
      <c r="EQ151" s="6">
        <f>+'Serie Gasto $Corrientes'!FC151*'Serie Gasto Constantes'!$AR$207</f>
        <v>18981289797.599998</v>
      </c>
      <c r="ER151" s="6">
        <f>+'Serie Gasto $Corrientes'!FD151*'Serie Gasto Constantes'!$AR$207</f>
        <v>13511086319.000399</v>
      </c>
      <c r="ES151" s="126">
        <f t="shared" si="247"/>
        <v>0.71181076012593969</v>
      </c>
      <c r="ET151" s="6">
        <f>+'Serie Gasto $Corrientes'!FF151*'Serie Gasto Constantes'!$AR$207</f>
        <v>7769517049.1171989</v>
      </c>
      <c r="EU151" s="7">
        <f t="shared" si="248"/>
        <v>0.40932503175308876</v>
      </c>
      <c r="EV151" s="6">
        <f>+'Serie Gasto $Corrientes'!FH151*'Serie Gasto Constantes'!$AR$207</f>
        <v>18981289797.599998</v>
      </c>
      <c r="EW151" s="6">
        <f>+'Serie Gasto $Corrientes'!FI151*'Serie Gasto Constantes'!$AR$207</f>
        <v>23475649797.599998</v>
      </c>
      <c r="EX151" s="6">
        <f>+'Serie Gasto $Corrientes'!FJ151*'Serie Gasto Constantes'!$AR$207</f>
        <v>14749503806.512798</v>
      </c>
      <c r="EY151" s="126">
        <f t="shared" si="249"/>
        <v>0.62828948010719998</v>
      </c>
      <c r="EZ151" s="6">
        <f>+'Serie Gasto $Corrientes'!FL151*'Serie Gasto Constantes'!$AR$207</f>
        <v>9916478648.1071987</v>
      </c>
      <c r="FA151" s="7">
        <f t="shared" si="250"/>
        <v>0.42241551282303574</v>
      </c>
      <c r="FB151" s="6">
        <f>+'Serie Gasto $Corrientes'!FQ151*'Serie Gasto Constantes'!$AR$207</f>
        <v>18981289797.599998</v>
      </c>
      <c r="FC151" s="6">
        <f>+'Serie Gasto $Corrientes'!FR151*'Serie Gasto Constantes'!$AR$207</f>
        <v>23475649797.599998</v>
      </c>
      <c r="FD151" s="6">
        <f>+'Serie Gasto $Corrientes'!FS151*'Serie Gasto Constantes'!$AR$207</f>
        <v>19803109912.809597</v>
      </c>
      <c r="FE151" s="126">
        <f t="shared" si="193"/>
        <v>0.84355960680731157</v>
      </c>
      <c r="FF151" s="6">
        <f>+'Serie Gasto $Corrientes'!FU151*'Serie Gasto Constantes'!$AR$207</f>
        <v>11887684603.469999</v>
      </c>
      <c r="FG151" s="7">
        <f t="shared" si="194"/>
        <v>0.50638362328463937</v>
      </c>
      <c r="FH151" s="6">
        <f>+'Serie Gasto $Corrientes'!FW151*'Serie Gasto Constantes'!$AR$207</f>
        <v>18981289797.599998</v>
      </c>
      <c r="FI151" s="6">
        <f>+'Serie Gasto $Corrientes'!FX151*'Serie Gasto Constantes'!$AR$207</f>
        <v>23475649797.599998</v>
      </c>
      <c r="FJ151" s="6">
        <f>+'Serie Gasto $Corrientes'!FY151*'Serie Gasto Constantes'!$AR$207</f>
        <v>19895771455.107597</v>
      </c>
      <c r="FK151" s="126">
        <f t="shared" si="270"/>
        <v>0.84750674109739088</v>
      </c>
      <c r="FL151" s="6">
        <f>+'Serie Gasto $Corrientes'!GA151*'Serie Gasto Constantes'!$AR$207</f>
        <v>15334450931.373598</v>
      </c>
      <c r="FM151" s="7">
        <f t="shared" si="271"/>
        <v>0.653206665782742</v>
      </c>
      <c r="FN151" s="6">
        <f>+'Serie Gasto $Corrientes'!GC151*'Serie Gasto Constantes'!$AR$207</f>
        <v>18981289797.599998</v>
      </c>
      <c r="FO151" s="6">
        <f>+'Serie Gasto $Corrientes'!GD151*'Serie Gasto Constantes'!$AR$207</f>
        <v>23475649797.599998</v>
      </c>
      <c r="FP151" s="6">
        <f>+'Serie Gasto $Corrientes'!GE151*'Serie Gasto Constantes'!$AR$207</f>
        <v>23364353242.354797</v>
      </c>
      <c r="FQ151" s="126">
        <f t="shared" si="251"/>
        <v>0.99525906391496011</v>
      </c>
      <c r="FR151" s="6">
        <f>+'Serie Gasto $Corrientes'!GG151*'Serie Gasto Constantes'!$AR$207</f>
        <v>20274818811.249599</v>
      </c>
      <c r="FS151" s="7">
        <f t="shared" si="252"/>
        <v>0.86365314639011048</v>
      </c>
      <c r="FT151" s="6">
        <f>+'Serie Gasto $Corrientes'!GI151*'Serie Gasto Constantes'!$AS$207</f>
        <v>36952930000</v>
      </c>
      <c r="FU151" s="6">
        <f>+'Serie Gasto $Corrientes'!GJ151*'Serie Gasto Constantes'!$AS$207</f>
        <v>36952930000</v>
      </c>
      <c r="FV151" s="6">
        <f>+'Serie Gasto $Corrientes'!GK151*'Serie Gasto Constantes'!$AS$207</f>
        <v>4797056731</v>
      </c>
      <c r="FW151" s="126">
        <f t="shared" si="253"/>
        <v>0.12981532806735488</v>
      </c>
      <c r="FX151" s="6">
        <f>+'Serie Gasto $Corrientes'!GM151*'Serie Gasto Constantes'!$AS$207</f>
        <v>0</v>
      </c>
      <c r="FY151" s="7">
        <f t="shared" si="254"/>
        <v>0</v>
      </c>
      <c r="FZ151" s="6">
        <f>+'Serie Gasto $Corrientes'!GO151*'Serie Gasto Constantes'!$AS$207</f>
        <v>36952930000</v>
      </c>
      <c r="GA151" s="6">
        <f>+'Serie Gasto $Corrientes'!GP151*'Serie Gasto Constantes'!$AS$207</f>
        <v>36952930000</v>
      </c>
      <c r="GB151" s="6">
        <f>+'Serie Gasto $Corrientes'!GQ151*'Serie Gasto Constantes'!$AS$207</f>
        <v>22301064617</v>
      </c>
      <c r="GC151" s="126">
        <f t="shared" si="255"/>
        <v>0.60349922501409226</v>
      </c>
      <c r="GD151" s="6">
        <f>+'Serie Gasto $Corrientes'!GS151*'Serie Gasto Constantes'!$AS$207</f>
        <v>174192001</v>
      </c>
      <c r="GE151" s="7">
        <f t="shared" si="256"/>
        <v>4.7138887498230858E-3</v>
      </c>
      <c r="GF151" s="6">
        <f>+'Serie Gasto $Corrientes'!GU151*'Serie Gasto Constantes'!$AS$207</f>
        <v>36952930000</v>
      </c>
      <c r="GG151" s="6">
        <f>+'Serie Gasto $Corrientes'!GV151*'Serie Gasto Constantes'!$AS$207</f>
        <v>36952930000</v>
      </c>
      <c r="GH151" s="6">
        <f>+'Serie Gasto $Corrientes'!GW151*'Serie Gasto Constantes'!$AS$207</f>
        <v>22369099599</v>
      </c>
      <c r="GI151" s="126">
        <f t="shared" si="257"/>
        <v>0.60534035052159596</v>
      </c>
      <c r="GJ151" s="6">
        <f>+'Serie Gasto $Corrientes'!GY151*'Serie Gasto Constantes'!$AS$207</f>
        <v>1713129965</v>
      </c>
      <c r="GK151" s="7">
        <f t="shared" si="258"/>
        <v>4.6359787031772584E-2</v>
      </c>
      <c r="GL151" s="6">
        <f>+'Serie Gasto $Corrientes'!HA151*'Serie Gasto Constantes'!$AS$207</f>
        <v>36952930000</v>
      </c>
      <c r="GM151" s="6">
        <f>+'Serie Gasto $Corrientes'!HB151*'Serie Gasto Constantes'!$AS$207</f>
        <v>36952930000</v>
      </c>
      <c r="GN151" s="6">
        <f>+'Serie Gasto $Corrientes'!HC151*'Serie Gasto Constantes'!$AS$207</f>
        <v>23292933789</v>
      </c>
      <c r="GO151" s="126">
        <f t="shared" si="259"/>
        <v>0.63034064657389821</v>
      </c>
      <c r="GP151" s="6">
        <f>+'Serie Gasto $Corrientes'!HE151*'Serie Gasto Constantes'!$AS$207</f>
        <v>10032681789</v>
      </c>
      <c r="GQ151" s="7">
        <f t="shared" si="260"/>
        <v>0.27149895255937756</v>
      </c>
      <c r="GR151" s="6">
        <f>+'Serie Gasto $Corrientes'!HG151*'Serie Gasto Constantes'!$AS$207</f>
        <v>36952930000</v>
      </c>
      <c r="GS151" s="6">
        <f>+'Serie Gasto $Corrientes'!HH151*'Serie Gasto Constantes'!$AS$207</f>
        <v>36952930000</v>
      </c>
      <c r="GT151" s="6">
        <f>+'Serie Gasto $Corrientes'!HI151*'Serie Gasto Constantes'!$AS$207</f>
        <v>23402927464</v>
      </c>
      <c r="GU151" s="126">
        <f t="shared" si="261"/>
        <v>0.63331723530448059</v>
      </c>
      <c r="GV151" s="6">
        <f>+'Serie Gasto $Corrientes'!HK151*'Serie Gasto Constantes'!$AS$207</f>
        <v>12010571223</v>
      </c>
      <c r="GW151" s="7">
        <f t="shared" si="262"/>
        <v>0.32502351567250554</v>
      </c>
      <c r="GX151" s="6">
        <f>+'Serie Gasto $Corrientes'!HM151*'Serie Gasto Constantes'!$AS$207</f>
        <v>36952930000</v>
      </c>
      <c r="GY151" s="6">
        <f>+'Serie Gasto $Corrientes'!HN151*'Serie Gasto Constantes'!$AS$207</f>
        <v>36952930000</v>
      </c>
      <c r="GZ151" s="6">
        <f>+'Serie Gasto $Corrientes'!HO151*'Serie Gasto Constantes'!$AS$207</f>
        <v>24243103163</v>
      </c>
      <c r="HA151" s="126">
        <f t="shared" si="263"/>
        <v>0.65605361098565118</v>
      </c>
      <c r="HB151" s="6">
        <f>+'Serie Gasto $Corrientes'!HQ151*'Serie Gasto Constantes'!$AS$207</f>
        <v>17953992405</v>
      </c>
      <c r="HC151" s="7">
        <f t="shared" si="264"/>
        <v>0.48586113212132298</v>
      </c>
    </row>
    <row r="152" spans="1:211" x14ac:dyDescent="0.35">
      <c r="A152" s="43" t="s">
        <v>69</v>
      </c>
      <c r="B152" s="3"/>
      <c r="C152" s="1"/>
      <c r="D152" s="4"/>
      <c r="E152" s="3"/>
      <c r="F152" s="1"/>
      <c r="G152" s="4"/>
      <c r="H152" s="3"/>
      <c r="I152" s="1"/>
      <c r="J152" s="4"/>
      <c r="K152" s="3"/>
      <c r="L152" s="1"/>
      <c r="M152" s="4"/>
      <c r="N152" s="3"/>
      <c r="O152" s="1"/>
      <c r="P152" s="4"/>
      <c r="Q152" s="3"/>
      <c r="R152" s="1"/>
      <c r="S152" s="4"/>
      <c r="T152" s="3"/>
      <c r="U152" s="1"/>
      <c r="V152" s="4"/>
      <c r="W152" s="3"/>
      <c r="X152" s="1"/>
      <c r="Y152" s="4"/>
      <c r="Z152" s="3"/>
      <c r="AA152" s="1"/>
      <c r="AB152" s="4"/>
      <c r="AC152" s="3"/>
      <c r="AD152" s="1"/>
      <c r="AE152" s="4"/>
      <c r="AF152" s="3"/>
      <c r="AG152" s="1"/>
      <c r="AH152" s="1"/>
      <c r="AI152" s="125"/>
      <c r="AJ152" s="1"/>
      <c r="AK152" s="4"/>
      <c r="AL152" s="3"/>
      <c r="AM152" s="1"/>
      <c r="AN152" s="1"/>
      <c r="AO152" s="125"/>
      <c r="AP152" s="1"/>
      <c r="AQ152" s="4"/>
      <c r="AR152" s="3"/>
      <c r="AS152" s="1"/>
      <c r="AT152" s="1"/>
      <c r="AU152" s="125"/>
      <c r="AV152" s="1"/>
      <c r="AW152" s="4"/>
      <c r="AX152" s="3"/>
      <c r="AY152" s="1"/>
      <c r="AZ152" s="1"/>
      <c r="BA152" s="125"/>
      <c r="BB152" s="1"/>
      <c r="BC152" s="4"/>
      <c r="BD152" s="3"/>
      <c r="BE152" s="1"/>
      <c r="BF152" s="1"/>
      <c r="BG152" s="125"/>
      <c r="BH152" s="1"/>
      <c r="BI152" s="4"/>
      <c r="BJ152" s="3"/>
      <c r="BK152" s="1"/>
      <c r="BL152" s="1"/>
      <c r="BM152" s="125"/>
      <c r="BN152" s="1"/>
      <c r="BO152" s="4"/>
      <c r="BP152" s="3"/>
      <c r="BQ152" s="1"/>
      <c r="BR152" s="1"/>
      <c r="BS152" s="125"/>
      <c r="BT152" s="1"/>
      <c r="BU152" s="4"/>
      <c r="BV152" s="3"/>
      <c r="BW152" s="1"/>
      <c r="BX152" s="1"/>
      <c r="BY152" s="125"/>
      <c r="BZ152" s="1"/>
      <c r="CA152" s="4"/>
      <c r="CB152" s="3"/>
      <c r="CC152" s="1"/>
      <c r="CD152" s="1"/>
      <c r="CE152" s="125"/>
      <c r="CF152" s="1"/>
      <c r="CG152" s="4"/>
      <c r="CH152" s="1">
        <f>+'Serie Gasto $Corrientes'!CH152*'Serie Gasto Constantes'!$AO$207</f>
        <v>0</v>
      </c>
      <c r="CI152" s="1">
        <f>+'Serie Gasto $Corrientes'!CI152*'Serie Gasto Constantes'!$AO$207</f>
        <v>168131642351.65396</v>
      </c>
      <c r="CJ152" s="1">
        <f>+'Serie Gasto $Corrientes'!CJ152*'Serie Gasto Constantes'!$AO$207</f>
        <v>166110543631.55545</v>
      </c>
      <c r="CK152" s="125">
        <f t="shared" si="215"/>
        <v>0.98797906990124262</v>
      </c>
      <c r="CL152" s="1">
        <f>+'Serie Gasto $Corrientes'!CL152*'Serie Gasto Constantes'!$AO$207</f>
        <v>164918102272.25977</v>
      </c>
      <c r="CM152" s="4">
        <f t="shared" si="229"/>
        <v>0.98088676209637593</v>
      </c>
      <c r="CN152" s="1">
        <f>+'Serie Gasto $Corrientes'!CN152*'Serie Gasto Constantes'!$AP$207</f>
        <v>648128506139.63452</v>
      </c>
      <c r="CO152" s="1">
        <f>+'Serie Gasto $Corrientes'!CO152*'Serie Gasto Constantes'!$AP$207</f>
        <v>313976389273.90967</v>
      </c>
      <c r="CP152" s="1">
        <f>+'Serie Gasto $Corrientes'!CP152*'Serie Gasto Constantes'!$AP$207</f>
        <v>301340948138.69635</v>
      </c>
      <c r="CQ152" s="125">
        <f t="shared" si="216"/>
        <v>0.95975671557841158</v>
      </c>
      <c r="CR152" s="1">
        <f>+'Serie Gasto $Corrientes'!CR152*'Serie Gasto Constantes'!$AP$207</f>
        <v>223691546505.59604</v>
      </c>
      <c r="CS152" s="4">
        <f t="shared" si="230"/>
        <v>0.71244703152009914</v>
      </c>
      <c r="CT152" s="1">
        <f>+'Serie Gasto $Corrientes'!DC152*'Serie Gasto Constantes'!$AQ$207</f>
        <v>587885889412.5741</v>
      </c>
      <c r="CU152" s="1">
        <f>+'Serie Gasto $Corrientes'!DD152*'Serie Gasto Constantes'!$AQ$207</f>
        <v>578058067075.30591</v>
      </c>
      <c r="CV152" s="1">
        <f>+'Serie Gasto $Corrientes'!DE152*'Serie Gasto Constantes'!$AQ$207</f>
        <v>574578195383.74231</v>
      </c>
      <c r="CW152" s="125">
        <f t="shared" si="231"/>
        <v>0.99398006551630691</v>
      </c>
      <c r="CX152" s="1">
        <f>+'Serie Gasto $Corrientes'!DG152*'Serie Gasto Constantes'!$AQ$207</f>
        <v>322558709899.04596</v>
      </c>
      <c r="CY152" s="4">
        <f t="shared" si="232"/>
        <v>0.55800399349331276</v>
      </c>
      <c r="CZ152" s="1">
        <f>+'Serie Gasto $Corrientes'!DL152*'Serie Gasto Constantes'!$AR$207</f>
        <v>546369706365.59998</v>
      </c>
      <c r="DA152" s="1">
        <f>+'Serie Gasto $Corrientes'!DM152*'Serie Gasto Constantes'!$AR$207</f>
        <v>546369706365.59998</v>
      </c>
      <c r="DB152" s="1">
        <f>+'Serie Gasto $Corrientes'!DN152*'Serie Gasto Constantes'!$AR$207</f>
        <v>279560327721.7608</v>
      </c>
      <c r="DC152" s="125">
        <f t="shared" si="233"/>
        <v>0.51166879214693262</v>
      </c>
      <c r="DD152" s="1">
        <f>+'Serie Gasto $Corrientes'!DP152*'Serie Gasto Constantes'!$AR$207</f>
        <v>477542593.39799994</v>
      </c>
      <c r="DE152" s="4">
        <f t="shared" si="234"/>
        <v>8.7402831422438935E-4</v>
      </c>
      <c r="DF152" s="1">
        <f>+'Serie Gasto $Corrientes'!DR152*'Serie Gasto Constantes'!$AR$207</f>
        <v>546369706365.59998</v>
      </c>
      <c r="DG152" s="1">
        <f>+'Serie Gasto $Corrientes'!DS152*'Serie Gasto Constantes'!$AR$207</f>
        <v>546369706365.59998</v>
      </c>
      <c r="DH152" s="1">
        <f>+'Serie Gasto $Corrientes'!DT152*'Serie Gasto Constantes'!$AR$207</f>
        <v>289459196682.44275</v>
      </c>
      <c r="DI152" s="125">
        <f t="shared" si="235"/>
        <v>0.52978632107533585</v>
      </c>
      <c r="DJ152" s="1">
        <f>+'Serie Gasto $Corrientes'!DV152*'Serie Gasto Constantes'!$AR$207</f>
        <v>962298046.14839995</v>
      </c>
      <c r="DK152" s="4">
        <f t="shared" si="236"/>
        <v>1.7612580546412725E-3</v>
      </c>
      <c r="DL152" s="1">
        <f>+'Serie Gasto $Corrientes'!DX152*'Serie Gasto Constantes'!$AR$207</f>
        <v>546369706365.59998</v>
      </c>
      <c r="DM152" s="1">
        <f>+'Serie Gasto $Corrientes'!DY152*'Serie Gasto Constantes'!$AR$207</f>
        <v>546369706365.59998</v>
      </c>
      <c r="DN152" s="1">
        <f>+'Serie Gasto $Corrientes'!DZ152*'Serie Gasto Constantes'!$AR$207</f>
        <v>351408019258.71716</v>
      </c>
      <c r="DO152" s="125">
        <f t="shared" si="237"/>
        <v>0.64316892969094197</v>
      </c>
      <c r="DP152" s="1">
        <f>+'Serie Gasto $Corrientes'!EB152*'Serie Gasto Constantes'!$AR$207</f>
        <v>8579913944.6279993</v>
      </c>
      <c r="DQ152" s="4">
        <f t="shared" si="238"/>
        <v>1.5703494986390776E-2</v>
      </c>
      <c r="DR152" s="1">
        <f>+'Serie Gasto $Corrientes'!ED152*'Serie Gasto Constantes'!$AR$207</f>
        <v>546369706365.59998</v>
      </c>
      <c r="DS152" s="1">
        <f>+'Serie Gasto $Corrientes'!EE152*'Serie Gasto Constantes'!$AR$207</f>
        <v>546369706365.59998</v>
      </c>
      <c r="DT152" s="1">
        <f>+'Serie Gasto $Corrientes'!EF152*'Serie Gasto Constantes'!$AR$207</f>
        <v>353811129736.88037</v>
      </c>
      <c r="DU152" s="125">
        <f t="shared" si="239"/>
        <v>0.64756725274978877</v>
      </c>
      <c r="DV152" s="1">
        <f>+'Serie Gasto $Corrientes'!EH152*'Serie Gasto Constantes'!$AR$207</f>
        <v>24461593942.671597</v>
      </c>
      <c r="DW152" s="4">
        <f t="shared" si="240"/>
        <v>4.4771138768633104E-2</v>
      </c>
      <c r="DX152" s="1">
        <f>+'Serie Gasto $Corrientes'!EJ152*'Serie Gasto Constantes'!$AR$207</f>
        <v>546369706365.59998</v>
      </c>
      <c r="DY152" s="1">
        <f>+'Serie Gasto $Corrientes'!EK152*'Serie Gasto Constantes'!$AR$207</f>
        <v>546101995395.18475</v>
      </c>
      <c r="DZ152" s="1">
        <f>+'Serie Gasto $Corrientes'!EL152*'Serie Gasto Constantes'!$AR$207</f>
        <v>357712130328.18115</v>
      </c>
      <c r="EA152" s="125">
        <f t="shared" si="241"/>
        <v>0.65502805949156817</v>
      </c>
      <c r="EB152" s="1">
        <f>+'Serie Gasto $Corrientes'!EN152*'Serie Gasto Constantes'!$AR$207</f>
        <v>29337076700.193596</v>
      </c>
      <c r="EC152" s="4">
        <f t="shared" si="242"/>
        <v>5.372087439263782E-2</v>
      </c>
      <c r="ED152" s="1">
        <f>+'Serie Gasto $Corrientes'!EP152*'Serie Gasto Constantes'!$AR$207</f>
        <v>546369706365.59998</v>
      </c>
      <c r="EE152" s="1">
        <f>+'Serie Gasto $Corrientes'!EQ152*'Serie Gasto Constantes'!$AR$207</f>
        <v>546101995395.18475</v>
      </c>
      <c r="EF152" s="1">
        <f>+'Serie Gasto $Corrientes'!ER152*'Serie Gasto Constantes'!$AR$207</f>
        <v>358578870496.07996</v>
      </c>
      <c r="EG152" s="125">
        <f t="shared" si="243"/>
        <v>0.65661519921126754</v>
      </c>
      <c r="EH152" s="1">
        <f>+'Serie Gasto $Corrientes'!ET152*'Serie Gasto Constantes'!$AR$207</f>
        <v>37589341161.730797</v>
      </c>
      <c r="EI152" s="4">
        <f t="shared" si="244"/>
        <v>6.8832089021263157E-2</v>
      </c>
      <c r="EJ152" s="1">
        <f>+'Serie Gasto $Corrientes'!EV152*'Serie Gasto Constantes'!$AR$207</f>
        <v>546369706365.59998</v>
      </c>
      <c r="EK152" s="1">
        <f>+'Serie Gasto $Corrientes'!EW152*'Serie Gasto Constantes'!$AR$207</f>
        <v>546101995395.18475</v>
      </c>
      <c r="EL152" s="1">
        <f>+'Serie Gasto $Corrientes'!EX152*'Serie Gasto Constantes'!$AR$207</f>
        <v>360052574506.66919</v>
      </c>
      <c r="EM152" s="125">
        <f t="shared" si="245"/>
        <v>0.65931378669678442</v>
      </c>
      <c r="EN152" s="1">
        <f>+'Serie Gasto $Corrientes'!EZ152*'Serie Gasto Constantes'!$AR$207</f>
        <v>42424348324.534798</v>
      </c>
      <c r="EO152" s="4">
        <f t="shared" si="246"/>
        <v>7.7685759587519124E-2</v>
      </c>
      <c r="EP152" s="1">
        <f>+'Serie Gasto $Corrientes'!FB152*'Serie Gasto Constantes'!$AR$207</f>
        <v>546369706365.59998</v>
      </c>
      <c r="EQ152" s="1">
        <f>+'Serie Gasto $Corrientes'!FC152*'Serie Gasto Constantes'!$AR$207</f>
        <v>546101995395.18475</v>
      </c>
      <c r="ER152" s="1">
        <f>+'Serie Gasto $Corrientes'!FD152*'Serie Gasto Constantes'!$AR$207</f>
        <v>367877844231.64319</v>
      </c>
      <c r="ES152" s="125">
        <f t="shared" si="247"/>
        <v>0.6736431057451634</v>
      </c>
      <c r="ET152" s="1">
        <f>+'Serie Gasto $Corrientes'!FF152*'Serie Gasto Constantes'!$AR$207</f>
        <v>49372936804.635597</v>
      </c>
      <c r="EU152" s="4">
        <f t="shared" si="248"/>
        <v>9.040973521605071E-2</v>
      </c>
      <c r="EV152" s="1">
        <f>+'Serie Gasto $Corrientes'!FH152*'Serie Gasto Constantes'!$AR$207</f>
        <v>546369706365.59998</v>
      </c>
      <c r="EW152" s="1">
        <f>+'Serie Gasto $Corrientes'!FI152*'Serie Gasto Constantes'!$AR$207</f>
        <v>572151315125.76953</v>
      </c>
      <c r="EX152" s="1">
        <f>+'Serie Gasto $Corrientes'!FJ152*'Serie Gasto Constantes'!$AR$207</f>
        <v>413862195842.67474</v>
      </c>
      <c r="EY152" s="125">
        <f t="shared" si="249"/>
        <v>0.72334395622546133</v>
      </c>
      <c r="EZ152" s="1">
        <f>+'Serie Gasto $Corrientes'!FL152*'Serie Gasto Constantes'!$AR$207</f>
        <v>130909607732.35799</v>
      </c>
      <c r="FA152" s="4">
        <f t="shared" si="250"/>
        <v>0.22880242388952932</v>
      </c>
      <c r="FB152" s="1">
        <f>+'Serie Gasto $Corrientes'!FQ152*'Serie Gasto Constantes'!$AR$207</f>
        <v>546369706365.59998</v>
      </c>
      <c r="FC152" s="1">
        <f>+'Serie Gasto $Corrientes'!FR152*'Serie Gasto Constantes'!$AR$207</f>
        <v>572151315125.76953</v>
      </c>
      <c r="FD152" s="1">
        <f>+'Serie Gasto $Corrientes'!FS152*'Serie Gasto Constantes'!$AR$207</f>
        <v>462671186198.22357</v>
      </c>
      <c r="FE152" s="125">
        <f t="shared" si="193"/>
        <v>0.80865179187173553</v>
      </c>
      <c r="FF152" s="1">
        <f>+'Serie Gasto $Corrientes'!FU152*'Serie Gasto Constantes'!$AR$207</f>
        <v>198663920165.22479</v>
      </c>
      <c r="FG152" s="4">
        <f t="shared" si="194"/>
        <v>0.34722269251719673</v>
      </c>
      <c r="FH152" s="1">
        <f>+'Serie Gasto $Corrientes'!FW152*'Serie Gasto Constantes'!$AR$207</f>
        <v>546369706365.59998</v>
      </c>
      <c r="FI152" s="1">
        <f>+'Serie Gasto $Corrientes'!FX152*'Serie Gasto Constantes'!$AR$207</f>
        <v>598718392822.07153</v>
      </c>
      <c r="FJ152" s="1">
        <f>+'Serie Gasto $Corrientes'!FY152*'Serie Gasto Constantes'!$AR$207</f>
        <v>476596571306.59076</v>
      </c>
      <c r="FK152" s="125">
        <f t="shared" si="270"/>
        <v>0.79602794405587396</v>
      </c>
      <c r="FL152" s="1">
        <f>+'Serie Gasto $Corrientes'!GA152*'Serie Gasto Constantes'!$AR$207</f>
        <v>276387458707.62</v>
      </c>
      <c r="FM152" s="4">
        <f t="shared" si="271"/>
        <v>0.46163181559340777</v>
      </c>
      <c r="FN152" s="1">
        <f>+'Serie Gasto $Corrientes'!GC152*'Serie Gasto Constantes'!$AR$207</f>
        <v>546369706365.59998</v>
      </c>
      <c r="FO152" s="1">
        <f>+'Serie Gasto $Corrientes'!GD152*'Serie Gasto Constantes'!$AR$207</f>
        <v>598726137754.07153</v>
      </c>
      <c r="FP152" s="1">
        <f>+'Serie Gasto $Corrientes'!GE152*'Serie Gasto Constantes'!$AR$207</f>
        <v>595973740435.55396</v>
      </c>
      <c r="FQ152" s="125">
        <f t="shared" si="251"/>
        <v>0.99540291103902312</v>
      </c>
      <c r="FR152" s="1">
        <f>+'Serie Gasto $Corrientes'!GG152*'Serie Gasto Constantes'!$AR$207</f>
        <v>406952612350.43994</v>
      </c>
      <c r="FS152" s="4">
        <f t="shared" si="252"/>
        <v>0.67969742205842509</v>
      </c>
      <c r="FT152" s="1">
        <f>+'Serie Gasto $Corrientes'!GI152*'Serie Gasto Constantes'!$AS$207</f>
        <v>721421675000</v>
      </c>
      <c r="FU152" s="1">
        <f>+'Serie Gasto $Corrientes'!GJ152*'Serie Gasto Constantes'!$AS$207</f>
        <v>721421675000</v>
      </c>
      <c r="FV152" s="1">
        <f>+'Serie Gasto $Corrientes'!GK152*'Serie Gasto Constantes'!$AS$207</f>
        <v>309241253608</v>
      </c>
      <c r="FW152" s="125">
        <f t="shared" si="253"/>
        <v>0.42865534031535718</v>
      </c>
      <c r="FX152" s="1">
        <f>+'Serie Gasto $Corrientes'!GM152*'Serie Gasto Constantes'!$AS$207</f>
        <v>488269308</v>
      </c>
      <c r="FY152" s="4">
        <f t="shared" si="254"/>
        <v>6.7681541173544586E-4</v>
      </c>
      <c r="FZ152" s="1">
        <f>+'Serie Gasto $Corrientes'!GO152*'Serie Gasto Constantes'!$AS$207</f>
        <v>721421675000</v>
      </c>
      <c r="GA152" s="1">
        <f>+'Serie Gasto $Corrientes'!GP152*'Serie Gasto Constantes'!$AS$207</f>
        <v>721421675000</v>
      </c>
      <c r="GB152" s="1">
        <f>+'Serie Gasto $Corrientes'!GQ152*'Serie Gasto Constantes'!$AS$207</f>
        <v>324660752870</v>
      </c>
      <c r="GC152" s="125">
        <f t="shared" si="255"/>
        <v>0.45002910796934398</v>
      </c>
      <c r="GD152" s="1">
        <f>+'Serie Gasto $Corrientes'!GS152*'Serie Gasto Constantes'!$AS$207</f>
        <v>3710873508</v>
      </c>
      <c r="GE152" s="4">
        <f t="shared" si="256"/>
        <v>5.1438342325935797E-3</v>
      </c>
      <c r="GF152" s="1">
        <f>+'Serie Gasto $Corrientes'!GU152*'Serie Gasto Constantes'!$AS$207</f>
        <v>721421675000</v>
      </c>
      <c r="GG152" s="1">
        <f>+'Serie Gasto $Corrientes'!GV152*'Serie Gasto Constantes'!$AS$207</f>
        <v>721421675000</v>
      </c>
      <c r="GH152" s="1">
        <f>+'Serie Gasto $Corrientes'!GW152*'Serie Gasto Constantes'!$AS$207</f>
        <v>353329940889</v>
      </c>
      <c r="GI152" s="125">
        <f t="shared" si="257"/>
        <v>0.48976895639987528</v>
      </c>
      <c r="GJ152" s="1">
        <f>+'Serie Gasto $Corrientes'!GY152*'Serie Gasto Constantes'!$AS$207</f>
        <v>16242905272</v>
      </c>
      <c r="GK152" s="4">
        <f t="shared" si="258"/>
        <v>2.2515133430112147E-2</v>
      </c>
      <c r="GL152" s="1">
        <f>+'Serie Gasto $Corrientes'!HA152*'Serie Gasto Constantes'!$AS$207</f>
        <v>721421675000</v>
      </c>
      <c r="GM152" s="1">
        <f>+'Serie Gasto $Corrientes'!HB152*'Serie Gasto Constantes'!$AS$207</f>
        <v>721421675000</v>
      </c>
      <c r="GN152" s="1">
        <f>+'Serie Gasto $Corrientes'!HC152*'Serie Gasto Constantes'!$AS$207</f>
        <v>378815180387</v>
      </c>
      <c r="GO152" s="125">
        <f t="shared" si="259"/>
        <v>0.52509536865107354</v>
      </c>
      <c r="GP152" s="1">
        <f>+'Serie Gasto $Corrientes'!HE152*'Serie Gasto Constantes'!$AS$207</f>
        <v>56686586288</v>
      </c>
      <c r="GQ152" s="4">
        <f t="shared" si="260"/>
        <v>7.8576217283740465E-2</v>
      </c>
      <c r="GR152" s="1">
        <f>+'Serie Gasto $Corrientes'!HG152*'Serie Gasto Constantes'!$AS$207</f>
        <v>721421675000</v>
      </c>
      <c r="GS152" s="1">
        <f>+'Serie Gasto $Corrientes'!HH152*'Serie Gasto Constantes'!$AS$207</f>
        <v>721421675000</v>
      </c>
      <c r="GT152" s="1">
        <f>+'Serie Gasto $Corrientes'!HI152*'Serie Gasto Constantes'!$AS$207</f>
        <v>381028385521</v>
      </c>
      <c r="GU152" s="125">
        <f t="shared" si="261"/>
        <v>0.5281632070744201</v>
      </c>
      <c r="GV152" s="1">
        <f>+'Serie Gasto $Corrientes'!HK152*'Serie Gasto Constantes'!$AS$207</f>
        <v>69412481517</v>
      </c>
      <c r="GW152" s="4">
        <f t="shared" si="262"/>
        <v>9.6216240684756246E-2</v>
      </c>
      <c r="GX152" s="1">
        <f>+'Serie Gasto $Corrientes'!HM152*'Serie Gasto Constantes'!$AS$207</f>
        <v>721421675000</v>
      </c>
      <c r="GY152" s="1">
        <f>+'Serie Gasto $Corrientes'!HN152*'Serie Gasto Constantes'!$AS$207</f>
        <v>721421675000</v>
      </c>
      <c r="GZ152" s="1">
        <f>+'Serie Gasto $Corrientes'!HO152*'Serie Gasto Constantes'!$AS$207</f>
        <v>426903860939</v>
      </c>
      <c r="HA152" s="125">
        <f t="shared" si="263"/>
        <v>0.59175358286677482</v>
      </c>
      <c r="HB152" s="1">
        <f>+'Serie Gasto $Corrientes'!HQ152*'Serie Gasto Constantes'!$AS$207</f>
        <v>112985773983</v>
      </c>
      <c r="HC152" s="4">
        <f t="shared" si="264"/>
        <v>0.15661544128543131</v>
      </c>
    </row>
    <row r="153" spans="1:211" x14ac:dyDescent="0.35">
      <c r="A153" s="28" t="s">
        <v>76</v>
      </c>
      <c r="B153" s="5"/>
      <c r="C153" s="6"/>
      <c r="D153" s="7"/>
      <c r="E153" s="5"/>
      <c r="F153" s="6"/>
      <c r="G153" s="7"/>
      <c r="H153" s="5"/>
      <c r="I153" s="6"/>
      <c r="J153" s="7"/>
      <c r="K153" s="5"/>
      <c r="L153" s="6"/>
      <c r="M153" s="7"/>
      <c r="N153" s="5"/>
      <c r="O153" s="6"/>
      <c r="P153" s="7"/>
      <c r="Q153" s="5"/>
      <c r="R153" s="6"/>
      <c r="S153" s="7"/>
      <c r="T153" s="5"/>
      <c r="U153" s="6"/>
      <c r="V153" s="7"/>
      <c r="W153" s="5"/>
      <c r="X153" s="6"/>
      <c r="Y153" s="7"/>
      <c r="Z153" s="5"/>
      <c r="AA153" s="6"/>
      <c r="AB153" s="7"/>
      <c r="AC153" s="5"/>
      <c r="AD153" s="6"/>
      <c r="AE153" s="7"/>
      <c r="AF153" s="5"/>
      <c r="AG153" s="6"/>
      <c r="AH153" s="6"/>
      <c r="AI153" s="126"/>
      <c r="AJ153" s="6"/>
      <c r="AK153" s="7"/>
      <c r="AL153" s="5"/>
      <c r="AM153" s="6"/>
      <c r="AN153" s="6"/>
      <c r="AO153" s="126"/>
      <c r="AP153" s="6"/>
      <c r="AQ153" s="7"/>
      <c r="AR153" s="5"/>
      <c r="AS153" s="6"/>
      <c r="AT153" s="6"/>
      <c r="AU153" s="126"/>
      <c r="AV153" s="6"/>
      <c r="AW153" s="7"/>
      <c r="AX153" s="5"/>
      <c r="AY153" s="6"/>
      <c r="AZ153" s="6"/>
      <c r="BA153" s="126"/>
      <c r="BB153" s="6"/>
      <c r="BC153" s="7"/>
      <c r="BD153" s="5"/>
      <c r="BE153" s="6"/>
      <c r="BF153" s="6"/>
      <c r="BG153" s="126"/>
      <c r="BH153" s="6"/>
      <c r="BI153" s="7"/>
      <c r="BJ153" s="5"/>
      <c r="BK153" s="6"/>
      <c r="BL153" s="6"/>
      <c r="BM153" s="126"/>
      <c r="BN153" s="6"/>
      <c r="BO153" s="7"/>
      <c r="BP153" s="5"/>
      <c r="BQ153" s="6"/>
      <c r="BR153" s="6"/>
      <c r="BS153" s="126"/>
      <c r="BT153" s="6"/>
      <c r="BU153" s="7"/>
      <c r="BV153" s="5"/>
      <c r="BW153" s="6"/>
      <c r="BX153" s="6"/>
      <c r="BY153" s="126"/>
      <c r="BZ153" s="6"/>
      <c r="CA153" s="7"/>
      <c r="CB153" s="5"/>
      <c r="CC153" s="6"/>
      <c r="CD153" s="6"/>
      <c r="CE153" s="126"/>
      <c r="CF153" s="6"/>
      <c r="CG153" s="7"/>
      <c r="CH153" s="6">
        <f>+'Serie Gasto $Corrientes'!CH153*'Serie Gasto Constantes'!$AO$207</f>
        <v>0</v>
      </c>
      <c r="CI153" s="6">
        <f>+'Serie Gasto $Corrientes'!CI153*'Serie Gasto Constantes'!$AO$207</f>
        <v>4077602800.4667444</v>
      </c>
      <c r="CJ153" s="6">
        <f>+'Serie Gasto $Corrientes'!CJ153*'Serie Gasto Constantes'!$AO$207</f>
        <v>2056504080.3682389</v>
      </c>
      <c r="CK153" s="126">
        <f t="shared" si="215"/>
        <v>0.50434144299999994</v>
      </c>
      <c r="CL153" s="6">
        <f>+'Serie Gasto $Corrientes'!CL153*'Serie Gasto Constantes'!$AO$207</f>
        <v>864062721.07253766</v>
      </c>
      <c r="CM153" s="7">
        <f t="shared" si="229"/>
        <v>0.21190458300000001</v>
      </c>
      <c r="CN153" s="6">
        <f>+'Serie Gasto $Corrientes'!CN153*'Serie Gasto Constantes'!$AP$207</f>
        <v>7318770287.0280399</v>
      </c>
      <c r="CO153" s="6">
        <f>+'Serie Gasto $Corrientes'!CO153*'Serie Gasto Constantes'!$AP$207</f>
        <v>8853498844.7116394</v>
      </c>
      <c r="CP153" s="6">
        <f>+'Serie Gasto $Corrientes'!CP153*'Serie Gasto Constantes'!$AP$207</f>
        <v>8701834592.5956612</v>
      </c>
      <c r="CQ153" s="126">
        <f t="shared" si="216"/>
        <v>0.98286956888162125</v>
      </c>
      <c r="CR153" s="6">
        <f>+'Serie Gasto $Corrientes'!CR153*'Serie Gasto Constantes'!$AP$207</f>
        <v>8528868203.9505863</v>
      </c>
      <c r="CS153" s="7">
        <f t="shared" si="230"/>
        <v>0.96333306792546081</v>
      </c>
      <c r="CT153" s="6">
        <f>+'Serie Gasto $Corrientes'!DC153*'Serie Gasto Constantes'!$AQ$207</f>
        <v>11903350427.808306</v>
      </c>
      <c r="CU153" s="6">
        <f>+'Serie Gasto $Corrientes'!DD153*'Serie Gasto Constantes'!$AQ$207</f>
        <v>13289731159.259251</v>
      </c>
      <c r="CV153" s="6">
        <f>+'Serie Gasto $Corrientes'!DE153*'Serie Gasto Constantes'!$AQ$207</f>
        <v>11401688156.491842</v>
      </c>
      <c r="CW153" s="126">
        <f t="shared" si="231"/>
        <v>0.85793218988843378</v>
      </c>
      <c r="CX153" s="6">
        <f>+'Serie Gasto $Corrientes'!DG153*'Serie Gasto Constantes'!$AQ$207</f>
        <v>10817489721.134407</v>
      </c>
      <c r="CY153" s="7">
        <f t="shared" si="232"/>
        <v>0.81397355533393334</v>
      </c>
      <c r="CZ153" s="6">
        <f>+'Serie Gasto $Corrientes'!DL153*'Serie Gasto Constantes'!$AR$207</f>
        <v>13317706365.599998</v>
      </c>
      <c r="DA153" s="6">
        <f>+'Serie Gasto $Corrientes'!DM153*'Serie Gasto Constantes'!$AR$207</f>
        <v>13317706365.599998</v>
      </c>
      <c r="DB153" s="6">
        <f>+'Serie Gasto $Corrientes'!DN153*'Serie Gasto Constantes'!$AR$207</f>
        <v>625050415.15799999</v>
      </c>
      <c r="DC153" s="126">
        <f t="shared" si="233"/>
        <v>4.6933788596850462E-2</v>
      </c>
      <c r="DD153" s="6">
        <f>+'Serie Gasto $Corrientes'!DP153*'Serie Gasto Constantes'!$AR$207</f>
        <v>477542593.39799994</v>
      </c>
      <c r="DE153" s="7">
        <f t="shared" si="234"/>
        <v>3.5857720563017184E-2</v>
      </c>
      <c r="DF153" s="6">
        <f>+'Serie Gasto $Corrientes'!DR153*'Serie Gasto Constantes'!$AR$207</f>
        <v>13317706365.599998</v>
      </c>
      <c r="DG153" s="6">
        <f>+'Serie Gasto $Corrientes'!DS153*'Serie Gasto Constantes'!$AR$207</f>
        <v>13317706365.599998</v>
      </c>
      <c r="DH153" s="6">
        <f>+'Serie Gasto $Corrientes'!DT153*'Serie Gasto Constantes'!$AR$207</f>
        <v>1255541483.04</v>
      </c>
      <c r="DI153" s="126">
        <f t="shared" si="235"/>
        <v>9.4276104951757922E-2</v>
      </c>
      <c r="DJ153" s="6">
        <f>+'Serie Gasto $Corrientes'!DV153*'Serie Gasto Constantes'!$AR$207</f>
        <v>960195532.28039992</v>
      </c>
      <c r="DK153" s="7">
        <f t="shared" si="236"/>
        <v>7.2099166772486539E-2</v>
      </c>
      <c r="DL153" s="6">
        <f>+'Serie Gasto $Corrientes'!DX153*'Serie Gasto Constantes'!$AR$207</f>
        <v>13317706365.599998</v>
      </c>
      <c r="DM153" s="6">
        <f>+'Serie Gasto $Corrientes'!DY153*'Serie Gasto Constantes'!$AR$207</f>
        <v>13317706365.599998</v>
      </c>
      <c r="DN153" s="6">
        <f>+'Serie Gasto $Corrientes'!DZ153*'Serie Gasto Constantes'!$AR$207</f>
        <v>2528269936.9979997</v>
      </c>
      <c r="DO153" s="126">
        <f t="shared" si="237"/>
        <v>0.18984274525894265</v>
      </c>
      <c r="DP153" s="6">
        <f>+'Serie Gasto $Corrientes'!EB153*'Serie Gasto Constantes'!$AR$207</f>
        <v>1827614072.6063998</v>
      </c>
      <c r="DQ153" s="7">
        <f t="shared" si="238"/>
        <v>0.13723189432432428</v>
      </c>
      <c r="DR153" s="6">
        <f>+'Serie Gasto $Corrientes'!ED153*'Serie Gasto Constantes'!$AR$207</f>
        <v>13317706365.599998</v>
      </c>
      <c r="DS153" s="6">
        <f>+'Serie Gasto $Corrientes'!EE153*'Serie Gasto Constantes'!$AR$207</f>
        <v>13317706365.599998</v>
      </c>
      <c r="DT153" s="6">
        <f>+'Serie Gasto $Corrientes'!EF153*'Serie Gasto Constantes'!$AR$207</f>
        <v>3641849451.4271998</v>
      </c>
      <c r="DU153" s="126">
        <f t="shared" si="239"/>
        <v>0.27345920922496064</v>
      </c>
      <c r="DV153" s="6">
        <f>+'Serie Gasto $Corrientes'!EH153*'Serie Gasto Constantes'!$AR$207</f>
        <v>2944179028.3775997</v>
      </c>
      <c r="DW153" s="7">
        <f t="shared" si="240"/>
        <v>0.22107252912427136</v>
      </c>
      <c r="DX153" s="6">
        <f>+'Serie Gasto $Corrientes'!EJ153*'Serie Gasto Constantes'!$AR$207</f>
        <v>13317706365.599998</v>
      </c>
      <c r="DY153" s="6">
        <f>+'Serie Gasto $Corrientes'!EK153*'Serie Gasto Constantes'!$AR$207</f>
        <v>13049995395.184799</v>
      </c>
      <c r="DZ153" s="6">
        <f>+'Serie Gasto $Corrientes'!EL153*'Serie Gasto Constantes'!$AR$207</f>
        <v>4593147389.4695997</v>
      </c>
      <c r="EA153" s="126">
        <f t="shared" si="241"/>
        <v>0.35196544139505093</v>
      </c>
      <c r="EB153" s="6">
        <f>+'Serie Gasto $Corrientes'!EN153*'Serie Gasto Constantes'!$AR$207</f>
        <v>3715234633.5155997</v>
      </c>
      <c r="EC153" s="7">
        <f t="shared" si="242"/>
        <v>0.28469240953804864</v>
      </c>
      <c r="ED153" s="6">
        <f>+'Serie Gasto $Corrientes'!EP153*'Serie Gasto Constantes'!$AR$207</f>
        <v>13317706365.599998</v>
      </c>
      <c r="EE153" s="6">
        <f>+'Serie Gasto $Corrientes'!EQ153*'Serie Gasto Constantes'!$AR$207</f>
        <v>13049995395.184799</v>
      </c>
      <c r="EF153" s="6">
        <f>+'Serie Gasto $Corrientes'!ER153*'Serie Gasto Constantes'!$AR$207</f>
        <v>5459887557.3683996</v>
      </c>
      <c r="EG153" s="126">
        <f t="shared" si="243"/>
        <v>0.41838233593423296</v>
      </c>
      <c r="EH153" s="6">
        <f>+'Serie Gasto $Corrientes'!ET153*'Serie Gasto Constantes'!$AR$207</f>
        <v>4927224942.4475994</v>
      </c>
      <c r="EI153" s="7">
        <f t="shared" si="244"/>
        <v>0.37756526291692427</v>
      </c>
      <c r="EJ153" s="6">
        <f>+'Serie Gasto $Corrientes'!EV153*'Serie Gasto Constantes'!$AR$207</f>
        <v>13317706365.599998</v>
      </c>
      <c r="EK153" s="6">
        <f>+'Serie Gasto $Corrientes'!EW153*'Serie Gasto Constantes'!$AR$207</f>
        <v>13049995395.184799</v>
      </c>
      <c r="EL153" s="6">
        <f>+'Serie Gasto $Corrientes'!EX153*'Serie Gasto Constantes'!$AR$207</f>
        <v>6300097207.7627993</v>
      </c>
      <c r="EM153" s="126">
        <f t="shared" si="245"/>
        <v>0.48276623990897466</v>
      </c>
      <c r="EN153" s="6">
        <f>+'Serie Gasto $Corrientes'!EZ153*'Serie Gasto Constantes'!$AR$207</f>
        <v>5749881642.0084</v>
      </c>
      <c r="EO153" s="7">
        <f t="shared" si="246"/>
        <v>0.44060411271332689</v>
      </c>
      <c r="EP153" s="6">
        <f>+'Serie Gasto $Corrientes'!FB153*'Serie Gasto Constantes'!$AR$207</f>
        <v>13317706365.599998</v>
      </c>
      <c r="EQ153" s="6">
        <f>+'Serie Gasto $Corrientes'!FC153*'Serie Gasto Constantes'!$AR$207</f>
        <v>13049995395.184799</v>
      </c>
      <c r="ER153" s="6">
        <f>+'Serie Gasto $Corrientes'!FD153*'Serie Gasto Constantes'!$AR$207</f>
        <v>7356822466.1567993</v>
      </c>
      <c r="ES153" s="126">
        <f t="shared" si="247"/>
        <v>0.5637413840675628</v>
      </c>
      <c r="ET153" s="6">
        <f>+'Serie Gasto $Corrientes'!FF153*'Serie Gasto Constantes'!$AR$207</f>
        <v>6663283436.5031996</v>
      </c>
      <c r="EU153" s="7">
        <f t="shared" si="248"/>
        <v>0.51059661208476936</v>
      </c>
      <c r="EV153" s="6">
        <f>+'Serie Gasto $Corrientes'!FH153*'Serie Gasto Constantes'!$AR$207</f>
        <v>13317706365.599998</v>
      </c>
      <c r="EW153" s="6">
        <f>+'Serie Gasto $Corrientes'!FI153*'Serie Gasto Constantes'!$AR$207</f>
        <v>13049995395.184799</v>
      </c>
      <c r="EX153" s="6">
        <f>+'Serie Gasto $Corrientes'!FJ153*'Serie Gasto Constantes'!$AR$207</f>
        <v>8108863666.4255991</v>
      </c>
      <c r="EY153" s="126">
        <f t="shared" si="249"/>
        <v>0.62136908258355528</v>
      </c>
      <c r="EZ153" s="6">
        <f>+'Serie Gasto $Corrientes'!FL153*'Serie Gasto Constantes'!$AR$207</f>
        <v>7536610374.321599</v>
      </c>
      <c r="FA153" s="7">
        <f t="shared" si="250"/>
        <v>0.5775182401292237</v>
      </c>
      <c r="FB153" s="6">
        <f>+'Serie Gasto $Corrientes'!FQ153*'Serie Gasto Constantes'!$AR$207</f>
        <v>13317706365.599998</v>
      </c>
      <c r="FC153" s="6">
        <f>+'Serie Gasto $Corrientes'!FR153*'Serie Gasto Constantes'!$AR$207</f>
        <v>13049995395.184799</v>
      </c>
      <c r="FD153" s="6">
        <f>+'Serie Gasto $Corrientes'!FS153*'Serie Gasto Constantes'!$AR$207</f>
        <v>9058473287.6819992</v>
      </c>
      <c r="FE153" s="126">
        <f t="shared" si="193"/>
        <v>0.69413612904602284</v>
      </c>
      <c r="FF153" s="6">
        <f>+'Serie Gasto $Corrientes'!FU153*'Serie Gasto Constantes'!$AR$207</f>
        <v>8352584279.3483992</v>
      </c>
      <c r="FG153" s="7">
        <f t="shared" si="194"/>
        <v>0.64004499820975758</v>
      </c>
      <c r="FH153" s="6">
        <f>+'Serie Gasto $Corrientes'!FW153*'Serie Gasto Constantes'!$AR$207</f>
        <v>13317706365.599998</v>
      </c>
      <c r="FI153" s="6">
        <f>+'Serie Gasto $Corrientes'!FX153*'Serie Gasto Constantes'!$AR$207</f>
        <v>13049995395.184799</v>
      </c>
      <c r="FJ153" s="6">
        <f>+'Serie Gasto $Corrientes'!FY153*'Serie Gasto Constantes'!$AR$207</f>
        <v>9906947602.0475998</v>
      </c>
      <c r="FK153" s="126">
        <f t="shared" si="270"/>
        <v>0.75915334082823316</v>
      </c>
      <c r="FL153" s="6">
        <f>+'Serie Gasto $Corrientes'!GA153*'Serie Gasto Constantes'!$AR$207</f>
        <v>9573974013.3491993</v>
      </c>
      <c r="FM153" s="7">
        <f t="shared" si="271"/>
        <v>0.73363811430016401</v>
      </c>
      <c r="FN153" s="6">
        <f>+'Serie Gasto $Corrientes'!GC153*'Serie Gasto Constantes'!$AR$207</f>
        <v>13317706365.599998</v>
      </c>
      <c r="FO153" s="6">
        <f>+'Serie Gasto $Corrientes'!GD153*'Serie Gasto Constantes'!$AR$207</f>
        <v>13049995395.184799</v>
      </c>
      <c r="FP153" s="6">
        <f>+'Serie Gasto $Corrientes'!GE153*'Serie Gasto Constantes'!$AR$207</f>
        <v>12204052791.434399</v>
      </c>
      <c r="FQ153" s="126">
        <f t="shared" si="251"/>
        <v>0.93517678909966995</v>
      </c>
      <c r="FR153" s="6">
        <f>+'Serie Gasto $Corrientes'!GG153*'Serie Gasto Constantes'!$AR$207</f>
        <v>11679196570.454399</v>
      </c>
      <c r="FS153" s="7">
        <f t="shared" si="252"/>
        <v>0.89495790740001346</v>
      </c>
      <c r="FT153" s="6">
        <f>+'Serie Gasto $Corrientes'!GI153*'Serie Gasto Constantes'!$AS$207</f>
        <v>13516243000</v>
      </c>
      <c r="FU153" s="6">
        <f>+'Serie Gasto $Corrientes'!GJ153*'Serie Gasto Constantes'!$AS$207</f>
        <v>13516243000</v>
      </c>
      <c r="FV153" s="6">
        <f>+'Serie Gasto $Corrientes'!GK153*'Serie Gasto Constantes'!$AS$207</f>
        <v>699532508</v>
      </c>
      <c r="FW153" s="126">
        <f t="shared" si="253"/>
        <v>5.1754952023280433E-2</v>
      </c>
      <c r="FX153" s="6">
        <f>+'Serie Gasto $Corrientes'!GM153*'Serie Gasto Constantes'!$AS$207</f>
        <v>488269308</v>
      </c>
      <c r="FY153" s="7">
        <f t="shared" si="254"/>
        <v>3.6124632266525541E-2</v>
      </c>
      <c r="FZ153" s="6">
        <f>+'Serie Gasto $Corrientes'!GO153*'Serie Gasto Constantes'!$AS$207</f>
        <v>13516243000</v>
      </c>
      <c r="GA153" s="6">
        <f>+'Serie Gasto $Corrientes'!GP153*'Serie Gasto Constantes'!$AS$207</f>
        <v>13516243000</v>
      </c>
      <c r="GB153" s="6">
        <f>+'Serie Gasto $Corrientes'!GQ153*'Serie Gasto Constantes'!$AS$207</f>
        <v>1388516472</v>
      </c>
      <c r="GC153" s="126">
        <f t="shared" si="255"/>
        <v>0.10272946942430675</v>
      </c>
      <c r="GD153" s="6">
        <f>+'Serie Gasto $Corrientes'!GS153*'Serie Gasto Constantes'!$AS$207</f>
        <v>1244956792</v>
      </c>
      <c r="GE153" s="7">
        <f t="shared" si="256"/>
        <v>9.210819840986878E-2</v>
      </c>
      <c r="GF153" s="6">
        <f>+'Serie Gasto $Corrientes'!GU153*'Serie Gasto Constantes'!$AS$207</f>
        <v>13516243000</v>
      </c>
      <c r="GG153" s="6">
        <f>+'Serie Gasto $Corrientes'!GV153*'Serie Gasto Constantes'!$AS$207</f>
        <v>13516243000</v>
      </c>
      <c r="GH153" s="6">
        <f>+'Serie Gasto $Corrientes'!GW153*'Serie Gasto Constantes'!$AS$207</f>
        <v>2420359052</v>
      </c>
      <c r="GI153" s="126">
        <f t="shared" si="257"/>
        <v>0.17907040085029546</v>
      </c>
      <c r="GJ153" s="6">
        <f>+'Serie Gasto $Corrientes'!GY153*'Serie Gasto Constantes'!$AS$207</f>
        <v>2001036805</v>
      </c>
      <c r="GK153" s="7">
        <f t="shared" si="258"/>
        <v>0.14804682077704581</v>
      </c>
      <c r="GL153" s="6">
        <f>+'Serie Gasto $Corrientes'!HA153*'Serie Gasto Constantes'!$AS$207</f>
        <v>13516243000</v>
      </c>
      <c r="GM153" s="6">
        <f>+'Serie Gasto $Corrientes'!HB153*'Serie Gasto Constantes'!$AS$207</f>
        <v>13516243000</v>
      </c>
      <c r="GN153" s="6">
        <f>+'Serie Gasto $Corrientes'!HC153*'Serie Gasto Constantes'!$AS$207</f>
        <v>3206541873</v>
      </c>
      <c r="GO153" s="126">
        <f t="shared" si="259"/>
        <v>0.23723618116365619</v>
      </c>
      <c r="GP153" s="6">
        <f>+'Serie Gasto $Corrientes'!HE153*'Serie Gasto Constantes'!$AS$207</f>
        <v>2871854541</v>
      </c>
      <c r="GQ153" s="7">
        <f t="shared" si="260"/>
        <v>0.21247432004588848</v>
      </c>
      <c r="GR153" s="6">
        <f>+'Serie Gasto $Corrientes'!HG153*'Serie Gasto Constantes'!$AS$207</f>
        <v>13516243000</v>
      </c>
      <c r="GS153" s="6">
        <f>+'Serie Gasto $Corrientes'!HH153*'Serie Gasto Constantes'!$AS$207</f>
        <v>13516243000</v>
      </c>
      <c r="GT153" s="6">
        <f>+'Serie Gasto $Corrientes'!HI153*'Serie Gasto Constantes'!$AS$207</f>
        <v>4480489707</v>
      </c>
      <c r="GU153" s="126">
        <f t="shared" si="261"/>
        <v>0.33148928344955031</v>
      </c>
      <c r="GV153" s="6">
        <f>+'Serie Gasto $Corrientes'!HK153*'Serie Gasto Constantes'!$AS$207</f>
        <v>3769627397</v>
      </c>
      <c r="GW153" s="7">
        <f t="shared" si="262"/>
        <v>0.27889609538686155</v>
      </c>
      <c r="GX153" s="6">
        <f>+'Serie Gasto $Corrientes'!HM153*'Serie Gasto Constantes'!$AS$207</f>
        <v>13516243000</v>
      </c>
      <c r="GY153" s="6">
        <f>+'Serie Gasto $Corrientes'!HN153*'Serie Gasto Constantes'!$AS$207</f>
        <v>13516243000</v>
      </c>
      <c r="GZ153" s="6">
        <f>+'Serie Gasto $Corrientes'!HO153*'Serie Gasto Constantes'!$AS$207</f>
        <v>5262833208</v>
      </c>
      <c r="HA153" s="126">
        <f t="shared" si="263"/>
        <v>0.38937101145636405</v>
      </c>
      <c r="HB153" s="6">
        <f>+'Serie Gasto $Corrientes'!HQ153*'Serie Gasto Constantes'!$AS$207</f>
        <v>4818599090</v>
      </c>
      <c r="HC153" s="7">
        <f t="shared" si="264"/>
        <v>0.35650432520338676</v>
      </c>
    </row>
    <row r="154" spans="1:211" x14ac:dyDescent="0.35">
      <c r="A154" s="28" t="s">
        <v>185</v>
      </c>
      <c r="B154" s="5"/>
      <c r="C154" s="6"/>
      <c r="D154" s="7"/>
      <c r="E154" s="5"/>
      <c r="F154" s="6"/>
      <c r="G154" s="7"/>
      <c r="H154" s="5"/>
      <c r="I154" s="6"/>
      <c r="J154" s="7"/>
      <c r="K154" s="5"/>
      <c r="L154" s="6"/>
      <c r="M154" s="7"/>
      <c r="N154" s="5"/>
      <c r="O154" s="6"/>
      <c r="P154" s="7"/>
      <c r="Q154" s="5"/>
      <c r="R154" s="6"/>
      <c r="S154" s="7"/>
      <c r="T154" s="5"/>
      <c r="U154" s="6"/>
      <c r="V154" s="7"/>
      <c r="W154" s="5"/>
      <c r="X154" s="6"/>
      <c r="Y154" s="7"/>
      <c r="Z154" s="5"/>
      <c r="AA154" s="6"/>
      <c r="AB154" s="7"/>
      <c r="AC154" s="5"/>
      <c r="AD154" s="6"/>
      <c r="AE154" s="7"/>
      <c r="AF154" s="5"/>
      <c r="AG154" s="6"/>
      <c r="AH154" s="6"/>
      <c r="AI154" s="126"/>
      <c r="AJ154" s="6"/>
      <c r="AK154" s="7"/>
      <c r="AL154" s="5"/>
      <c r="AM154" s="6"/>
      <c r="AN154" s="6"/>
      <c r="AO154" s="126"/>
      <c r="AP154" s="6"/>
      <c r="AQ154" s="7"/>
      <c r="AR154" s="5"/>
      <c r="AS154" s="6"/>
      <c r="AT154" s="6"/>
      <c r="AU154" s="126"/>
      <c r="AV154" s="6"/>
      <c r="AW154" s="7"/>
      <c r="AX154" s="5"/>
      <c r="AY154" s="6"/>
      <c r="AZ154" s="6"/>
      <c r="BA154" s="126"/>
      <c r="BB154" s="6"/>
      <c r="BC154" s="7"/>
      <c r="BD154" s="5"/>
      <c r="BE154" s="6"/>
      <c r="BF154" s="6"/>
      <c r="BG154" s="126"/>
      <c r="BH154" s="6"/>
      <c r="BI154" s="7"/>
      <c r="BJ154" s="5"/>
      <c r="BK154" s="6"/>
      <c r="BL154" s="6"/>
      <c r="BM154" s="126"/>
      <c r="BN154" s="6"/>
      <c r="BO154" s="7"/>
      <c r="BP154" s="5"/>
      <c r="BQ154" s="6"/>
      <c r="BR154" s="6"/>
      <c r="BS154" s="126"/>
      <c r="BT154" s="6"/>
      <c r="BU154" s="7"/>
      <c r="BV154" s="5"/>
      <c r="BW154" s="6"/>
      <c r="BX154" s="6"/>
      <c r="BY154" s="126"/>
      <c r="BZ154" s="6"/>
      <c r="CA154" s="7"/>
      <c r="CB154" s="5"/>
      <c r="CC154" s="6"/>
      <c r="CD154" s="6"/>
      <c r="CE154" s="126"/>
      <c r="CF154" s="6"/>
      <c r="CG154" s="7"/>
      <c r="CH154" s="6">
        <f>+'Serie Gasto $Corrientes'!CH154*'Serie Gasto Constantes'!$AO$207</f>
        <v>0</v>
      </c>
      <c r="CI154" s="6">
        <f>+'Serie Gasto $Corrientes'!CI154*'Serie Gasto Constantes'!$AO$207</f>
        <v>164054039551.18723</v>
      </c>
      <c r="CJ154" s="6">
        <f>+'Serie Gasto $Corrientes'!CJ154*'Serie Gasto Constantes'!$AO$207</f>
        <v>164054039551.18723</v>
      </c>
      <c r="CK154" s="126">
        <f t="shared" si="215"/>
        <v>1</v>
      </c>
      <c r="CL154" s="6">
        <f>+'Serie Gasto $Corrientes'!CL154*'Serie Gasto Constantes'!$AO$207</f>
        <v>164054039551.18723</v>
      </c>
      <c r="CM154" s="7">
        <f t="shared" si="229"/>
        <v>1</v>
      </c>
      <c r="CN154" s="6">
        <f>+'Serie Gasto $Corrientes'!CN154*'Serie Gasto Constantes'!$AP$207</f>
        <v>640809735852.60645</v>
      </c>
      <c r="CO154" s="6">
        <f>+'Serie Gasto $Corrientes'!CO154*'Serie Gasto Constantes'!$AP$207</f>
        <v>305122890429.19806</v>
      </c>
      <c r="CP154" s="6">
        <f>+'Serie Gasto $Corrientes'!CP154*'Serie Gasto Constantes'!$AP$207</f>
        <v>292639113546.10065</v>
      </c>
      <c r="CQ154" s="126">
        <f t="shared" si="216"/>
        <v>0.95908606900800775</v>
      </c>
      <c r="CR154" s="6">
        <f>+'Serie Gasto $Corrientes'!CR154*'Serie Gasto Constantes'!$AP$207</f>
        <v>215162678301.64545</v>
      </c>
      <c r="CS154" s="7">
        <f t="shared" si="230"/>
        <v>0.70516727866266937</v>
      </c>
      <c r="CT154" s="6">
        <f>+'Serie Gasto $Corrientes'!DC154*'Serie Gasto Constantes'!$AQ$207</f>
        <v>575982538984.76587</v>
      </c>
      <c r="CU154" s="6">
        <f>+'Serie Gasto $Corrientes'!DD154*'Serie Gasto Constantes'!$AQ$207</f>
        <v>564768335916.04663</v>
      </c>
      <c r="CV154" s="6">
        <f>+'Serie Gasto $Corrientes'!DE154*'Serie Gasto Constantes'!$AQ$207</f>
        <v>563176507227.25049</v>
      </c>
      <c r="CW154" s="126">
        <f t="shared" si="231"/>
        <v>0.99718144841421708</v>
      </c>
      <c r="CX154" s="6">
        <f>+'Serie Gasto $Corrientes'!DG154*'Serie Gasto Constantes'!$AQ$207</f>
        <v>311741220177.91156</v>
      </c>
      <c r="CY154" s="7">
        <f t="shared" si="232"/>
        <v>0.55198069784183545</v>
      </c>
      <c r="CZ154" s="6">
        <f>+'Serie Gasto $Corrientes'!DL154*'Serie Gasto Constantes'!$AR$207</f>
        <v>533051999999.99994</v>
      </c>
      <c r="DA154" s="6">
        <f>+'Serie Gasto $Corrientes'!DM154*'Serie Gasto Constantes'!$AR$207</f>
        <v>533051999999.99994</v>
      </c>
      <c r="DB154" s="6">
        <f>+'Serie Gasto $Corrientes'!DN154*'Serie Gasto Constantes'!$AR$207</f>
        <v>278935277306.60278</v>
      </c>
      <c r="DC154" s="126">
        <f t="shared" si="233"/>
        <v>0.52327967497843142</v>
      </c>
      <c r="DD154" s="6">
        <f>+'Serie Gasto $Corrientes'!DP154*'Serie Gasto Constantes'!$AR$207</f>
        <v>0</v>
      </c>
      <c r="DE154" s="7">
        <f t="shared" si="234"/>
        <v>0</v>
      </c>
      <c r="DF154" s="6">
        <f>+'Serie Gasto $Corrientes'!DR154*'Serie Gasto Constantes'!$AR$207</f>
        <v>533051999999.99994</v>
      </c>
      <c r="DG154" s="6">
        <f>+'Serie Gasto $Corrientes'!DS154*'Serie Gasto Constantes'!$AR$207</f>
        <v>533051999999.99994</v>
      </c>
      <c r="DH154" s="6">
        <f>+'Serie Gasto $Corrientes'!DT154*'Serie Gasto Constantes'!$AR$207</f>
        <v>288203655199.40277</v>
      </c>
      <c r="DI154" s="126">
        <f t="shared" si="235"/>
        <v>0.54066705537058823</v>
      </c>
      <c r="DJ154" s="6">
        <f>+'Serie Gasto $Corrientes'!DV154*'Serie Gasto Constantes'!$AR$207</f>
        <v>2102513.8679999998</v>
      </c>
      <c r="DK154" s="7">
        <f t="shared" si="236"/>
        <v>3.9442941176470589E-6</v>
      </c>
      <c r="DL154" s="6">
        <f>+'Serie Gasto $Corrientes'!DX154*'Serie Gasto Constantes'!$AR$207</f>
        <v>533051999999.99994</v>
      </c>
      <c r="DM154" s="6">
        <f>+'Serie Gasto $Corrientes'!DY154*'Serie Gasto Constantes'!$AR$207</f>
        <v>533051999999.99994</v>
      </c>
      <c r="DN154" s="6">
        <f>+'Serie Gasto $Corrientes'!DZ154*'Serie Gasto Constantes'!$AR$207</f>
        <v>348879749321.71918</v>
      </c>
      <c r="DO154" s="126">
        <f t="shared" si="237"/>
        <v>0.65449477597254901</v>
      </c>
      <c r="DP154" s="6">
        <f>+'Serie Gasto $Corrientes'!EB154*'Serie Gasto Constantes'!$AR$207</f>
        <v>6752299872.0215998</v>
      </c>
      <c r="DQ154" s="7">
        <f t="shared" si="238"/>
        <v>1.2667244231372551E-2</v>
      </c>
      <c r="DR154" s="6">
        <f>+'Serie Gasto $Corrientes'!ED154*'Serie Gasto Constantes'!$AR$207</f>
        <v>533051999999.99994</v>
      </c>
      <c r="DS154" s="6">
        <f>+'Serie Gasto $Corrientes'!EE154*'Serie Gasto Constantes'!$AR$207</f>
        <v>533051999999.99994</v>
      </c>
      <c r="DT154" s="6">
        <f>+'Serie Gasto $Corrientes'!EF154*'Serie Gasto Constantes'!$AR$207</f>
        <v>350169280285.45319</v>
      </c>
      <c r="DU154" s="126">
        <f t="shared" si="239"/>
        <v>0.65691392262941184</v>
      </c>
      <c r="DV154" s="6">
        <f>+'Serie Gasto $Corrientes'!EH154*'Serie Gasto Constantes'!$AR$207</f>
        <v>21517414914.293999</v>
      </c>
      <c r="DW154" s="7">
        <f t="shared" si="240"/>
        <v>4.0366446264705882E-2</v>
      </c>
      <c r="DX154" s="6">
        <f>+'Serie Gasto $Corrientes'!EJ154*'Serie Gasto Constantes'!$AR$207</f>
        <v>533051999999.99994</v>
      </c>
      <c r="DY154" s="6">
        <f>+'Serie Gasto $Corrientes'!EK154*'Serie Gasto Constantes'!$AR$207</f>
        <v>533051999999.99994</v>
      </c>
      <c r="DZ154" s="6">
        <f>+'Serie Gasto $Corrientes'!EL154*'Serie Gasto Constantes'!$AR$207</f>
        <v>353118982938.71155</v>
      </c>
      <c r="EA154" s="126">
        <f t="shared" si="241"/>
        <v>0.66244753408431367</v>
      </c>
      <c r="EB154" s="6">
        <f>+'Serie Gasto $Corrientes'!EN154*'Serie Gasto Constantes'!$AR$207</f>
        <v>25621842066.677998</v>
      </c>
      <c r="EC154" s="7">
        <f t="shared" si="242"/>
        <v>4.8066308852941178E-2</v>
      </c>
      <c r="ED154" s="6">
        <f>+'Serie Gasto $Corrientes'!EP154*'Serie Gasto Constantes'!$AR$207</f>
        <v>533051999999.99994</v>
      </c>
      <c r="EE154" s="6">
        <f>+'Serie Gasto $Corrientes'!EQ154*'Serie Gasto Constantes'!$AR$207</f>
        <v>533051999999.99994</v>
      </c>
      <c r="EF154" s="6">
        <f>+'Serie Gasto $Corrientes'!ER154*'Serie Gasto Constantes'!$AR$207</f>
        <v>353118982938.71155</v>
      </c>
      <c r="EG154" s="126">
        <f t="shared" si="243"/>
        <v>0.66244753408431367</v>
      </c>
      <c r="EH154" s="6">
        <f>+'Serie Gasto $Corrientes'!ET154*'Serie Gasto Constantes'!$AR$207</f>
        <v>32662116219.283195</v>
      </c>
      <c r="EI154" s="7">
        <f t="shared" si="244"/>
        <v>6.1273789835294114E-2</v>
      </c>
      <c r="EJ154" s="6">
        <f>+'Serie Gasto $Corrientes'!EV154*'Serie Gasto Constantes'!$AR$207</f>
        <v>533051999999.99994</v>
      </c>
      <c r="EK154" s="6">
        <f>+'Serie Gasto $Corrientes'!EW154*'Serie Gasto Constantes'!$AR$207</f>
        <v>533051999999.99994</v>
      </c>
      <c r="EL154" s="6">
        <f>+'Serie Gasto $Corrientes'!EX154*'Serie Gasto Constantes'!$AR$207</f>
        <v>353752477298.90637</v>
      </c>
      <c r="EM154" s="126">
        <f t="shared" si="245"/>
        <v>0.66363596290588234</v>
      </c>
      <c r="EN154" s="6">
        <f>+'Serie Gasto $Corrientes'!EZ154*'Serie Gasto Constantes'!$AR$207</f>
        <v>36674466682.526398</v>
      </c>
      <c r="EO154" s="7">
        <f t="shared" si="246"/>
        <v>6.8800917513725496E-2</v>
      </c>
      <c r="EP154" s="6">
        <f>+'Serie Gasto $Corrientes'!FB154*'Serie Gasto Constantes'!$AR$207</f>
        <v>533051999999.99994</v>
      </c>
      <c r="EQ154" s="6">
        <f>+'Serie Gasto $Corrientes'!FC154*'Serie Gasto Constantes'!$AR$207</f>
        <v>533051999999.99994</v>
      </c>
      <c r="ER154" s="6">
        <f>+'Serie Gasto $Corrientes'!FD154*'Serie Gasto Constantes'!$AR$207</f>
        <v>360521021765.48639</v>
      </c>
      <c r="ES154" s="126">
        <f t="shared" si="247"/>
        <v>0.67633368182745102</v>
      </c>
      <c r="ET154" s="6">
        <f>+'Serie Gasto $Corrientes'!FF154*'Serie Gasto Constantes'!$AR$207</f>
        <v>42709653368.132393</v>
      </c>
      <c r="EU154" s="7">
        <f t="shared" si="248"/>
        <v>8.0122864876470579E-2</v>
      </c>
      <c r="EV154" s="6">
        <f>+'Serie Gasto $Corrientes'!FH154*'Serie Gasto Constantes'!$AR$207</f>
        <v>533051999999.99994</v>
      </c>
      <c r="EW154" s="6">
        <f>+'Serie Gasto $Corrientes'!FI154*'Serie Gasto Constantes'!$AR$207</f>
        <v>559101319730.58472</v>
      </c>
      <c r="EX154" s="6">
        <f>+'Serie Gasto $Corrientes'!FJ154*'Serie Gasto Constantes'!$AR$207</f>
        <v>405753332176.24915</v>
      </c>
      <c r="EY154" s="126">
        <f t="shared" si="249"/>
        <v>0.7257241538470528</v>
      </c>
      <c r="EZ154" s="6">
        <f>+'Serie Gasto $Corrientes'!FL154*'Serie Gasto Constantes'!$AR$207</f>
        <v>123372997358.03639</v>
      </c>
      <c r="FA154" s="7">
        <f t="shared" si="250"/>
        <v>0.22066304085543276</v>
      </c>
      <c r="FB154" s="6">
        <f>+'Serie Gasto $Corrientes'!FQ154*'Serie Gasto Constantes'!$AR$207</f>
        <v>533051999999.99994</v>
      </c>
      <c r="FC154" s="6">
        <f>+'Serie Gasto $Corrientes'!FR154*'Serie Gasto Constantes'!$AR$207</f>
        <v>559101319730.58472</v>
      </c>
      <c r="FD154" s="6">
        <f>+'Serie Gasto $Corrientes'!FS154*'Serie Gasto Constantes'!$AR$207</f>
        <v>453612712910.54156</v>
      </c>
      <c r="FE154" s="126">
        <f t="shared" si="193"/>
        <v>0.81132470431142045</v>
      </c>
      <c r="FF154" s="6">
        <f>+'Serie Gasto $Corrientes'!FU154*'Serie Gasto Constantes'!$AR$207</f>
        <v>190311335885.87637</v>
      </c>
      <c r="FG154" s="7">
        <f t="shared" si="194"/>
        <v>0.34038792106157445</v>
      </c>
      <c r="FH154" s="6">
        <f>+'Serie Gasto $Corrientes'!FW154*'Serie Gasto Constantes'!$AR$207</f>
        <v>533051999999.99994</v>
      </c>
      <c r="FI154" s="6">
        <f>+'Serie Gasto $Corrientes'!FX154*'Serie Gasto Constantes'!$AR$207</f>
        <v>585668397426.88672</v>
      </c>
      <c r="FJ154" s="6">
        <f>+'Serie Gasto $Corrientes'!FY154*'Serie Gasto Constantes'!$AR$207</f>
        <v>466689623704.54315</v>
      </c>
      <c r="FK154" s="126">
        <f t="shared" si="270"/>
        <v>0.79684959228622787</v>
      </c>
      <c r="FL154" s="6">
        <f>+'Serie Gasto $Corrientes'!GA154*'Serie Gasto Constantes'!$AR$207</f>
        <v>266813484694.27078</v>
      </c>
      <c r="FM154" s="7">
        <f t="shared" si="271"/>
        <v>0.45557090986385185</v>
      </c>
      <c r="FN154" s="6">
        <f>+'Serie Gasto $Corrientes'!GC154*'Serie Gasto Constantes'!$AR$207</f>
        <v>533051999999.99994</v>
      </c>
      <c r="FO154" s="6">
        <f>+'Serie Gasto $Corrientes'!GD154*'Serie Gasto Constantes'!$AR$207</f>
        <v>585676142358.88672</v>
      </c>
      <c r="FP154" s="6">
        <f>+'Serie Gasto $Corrientes'!GE154*'Serie Gasto Constantes'!$AR$207</f>
        <v>583769687644.11951</v>
      </c>
      <c r="FQ154" s="126">
        <f t="shared" si="251"/>
        <v>0.99674486533276097</v>
      </c>
      <c r="FR154" s="6">
        <f>+'Serie Gasto $Corrientes'!GG154*'Serie Gasto Constantes'!$AR$207</f>
        <v>395273415779.98553</v>
      </c>
      <c r="FS154" s="7">
        <f t="shared" si="252"/>
        <v>0.67490100277598897</v>
      </c>
      <c r="FT154" s="6">
        <f>+'Serie Gasto $Corrientes'!GI154*'Serie Gasto Constantes'!$AS$207</f>
        <v>707905432000</v>
      </c>
      <c r="FU154" s="6">
        <f>+'Serie Gasto $Corrientes'!GJ154*'Serie Gasto Constantes'!$AS$207</f>
        <v>707905432000</v>
      </c>
      <c r="FV154" s="6">
        <f>+'Serie Gasto $Corrientes'!GK154*'Serie Gasto Constantes'!$AS$207</f>
        <v>308541721100</v>
      </c>
      <c r="FW154" s="126">
        <f t="shared" si="253"/>
        <v>0.43585160835437692</v>
      </c>
      <c r="FX154" s="6">
        <f>+'Serie Gasto $Corrientes'!GM154*'Serie Gasto Constantes'!$AS$207</f>
        <v>0</v>
      </c>
      <c r="FY154" s="7">
        <f t="shared" si="254"/>
        <v>0</v>
      </c>
      <c r="FZ154" s="6">
        <f>+'Serie Gasto $Corrientes'!GO154*'Serie Gasto Constantes'!$AS$207</f>
        <v>707905432000</v>
      </c>
      <c r="GA154" s="6">
        <f>+'Serie Gasto $Corrientes'!GP154*'Serie Gasto Constantes'!$AS$207</f>
        <v>707905432000</v>
      </c>
      <c r="GB154" s="6">
        <f>+'Serie Gasto $Corrientes'!GQ154*'Serie Gasto Constantes'!$AS$207</f>
        <v>323272236398</v>
      </c>
      <c r="GC154" s="126">
        <f t="shared" si="255"/>
        <v>0.45666020033873678</v>
      </c>
      <c r="GD154" s="6">
        <f>+'Serie Gasto $Corrientes'!GS154*'Serie Gasto Constantes'!$AS$207</f>
        <v>2465916716</v>
      </c>
      <c r="GE154" s="7">
        <f t="shared" si="256"/>
        <v>3.4833984943909851E-3</v>
      </c>
      <c r="GF154" s="6">
        <f>+'Serie Gasto $Corrientes'!GU154*'Serie Gasto Constantes'!$AS$207</f>
        <v>707905432000</v>
      </c>
      <c r="GG154" s="6">
        <f>+'Serie Gasto $Corrientes'!GV154*'Serie Gasto Constantes'!$AS$207</f>
        <v>707905432000</v>
      </c>
      <c r="GH154" s="6">
        <f>+'Serie Gasto $Corrientes'!GW154*'Serie Gasto Constantes'!$AS$207</f>
        <v>350909581837</v>
      </c>
      <c r="GI154" s="126">
        <f t="shared" si="257"/>
        <v>0.49570121371381143</v>
      </c>
      <c r="GJ154" s="6">
        <f>+'Serie Gasto $Corrientes'!GY154*'Serie Gasto Constantes'!$AS$207</f>
        <v>14241868467</v>
      </c>
      <c r="GK154" s="7">
        <f t="shared" si="258"/>
        <v>2.0118320644557507E-2</v>
      </c>
      <c r="GL154" s="6">
        <f>+'Serie Gasto $Corrientes'!HA154*'Serie Gasto Constantes'!$AS$207</f>
        <v>707905432000</v>
      </c>
      <c r="GM154" s="6">
        <f>+'Serie Gasto $Corrientes'!HB154*'Serie Gasto Constantes'!$AS$207</f>
        <v>707905432000</v>
      </c>
      <c r="GN154" s="6">
        <f>+'Serie Gasto $Corrientes'!HC154*'Serie Gasto Constantes'!$AS$207</f>
        <v>375608638514</v>
      </c>
      <c r="GO154" s="126">
        <f t="shared" si="259"/>
        <v>0.53059154730995195</v>
      </c>
      <c r="GP154" s="6">
        <f>+'Serie Gasto $Corrientes'!HE154*'Serie Gasto Constantes'!$AS$207</f>
        <v>53814731747</v>
      </c>
      <c r="GQ154" s="7">
        <f t="shared" si="260"/>
        <v>7.6019662110743624E-2</v>
      </c>
      <c r="GR154" s="6">
        <f>+'Serie Gasto $Corrientes'!HG154*'Serie Gasto Constantes'!$AS$207</f>
        <v>707905432000</v>
      </c>
      <c r="GS154" s="6">
        <f>+'Serie Gasto $Corrientes'!HH154*'Serie Gasto Constantes'!$AS$207</f>
        <v>707905432000</v>
      </c>
      <c r="GT154" s="6">
        <f>+'Serie Gasto $Corrientes'!HI154*'Serie Gasto Constantes'!$AS$207</f>
        <v>376547895814</v>
      </c>
      <c r="GU154" s="126">
        <f t="shared" si="261"/>
        <v>0.53191835913755214</v>
      </c>
      <c r="GV154" s="6">
        <f>+'Serie Gasto $Corrientes'!HK154*'Serie Gasto Constantes'!$AS$207</f>
        <v>65642854120</v>
      </c>
      <c r="GW154" s="7">
        <f t="shared" si="262"/>
        <v>9.2728281423895054E-2</v>
      </c>
      <c r="GX154" s="6">
        <f>+'Serie Gasto $Corrientes'!HM154*'Serie Gasto Constantes'!$AS$207</f>
        <v>707905432000</v>
      </c>
      <c r="GY154" s="6">
        <f>+'Serie Gasto $Corrientes'!HN154*'Serie Gasto Constantes'!$AS$207</f>
        <v>707905432000</v>
      </c>
      <c r="GZ154" s="6">
        <f>+'Serie Gasto $Corrientes'!HO154*'Serie Gasto Constantes'!$AS$207</f>
        <v>421641027731</v>
      </c>
      <c r="HA154" s="126">
        <f t="shared" si="263"/>
        <v>0.59561773179189281</v>
      </c>
      <c r="HB154" s="6">
        <f>+'Serie Gasto $Corrientes'!HQ154*'Serie Gasto Constantes'!$AS$207</f>
        <v>108167174893</v>
      </c>
      <c r="HC154" s="7">
        <f t="shared" si="264"/>
        <v>0.15279890505629007</v>
      </c>
    </row>
    <row r="155" spans="1:211" x14ac:dyDescent="0.35">
      <c r="A155" s="43" t="s">
        <v>141</v>
      </c>
      <c r="B155" s="3">
        <f>+'Serie Gasto $Corrientes'!B155*'Serie Gasto Constantes'!$V$207</f>
        <v>96159918116.001694</v>
      </c>
      <c r="C155" s="1">
        <f>+'Serie Gasto $Corrientes'!C155*'Serie Gasto Constantes'!$V$207</f>
        <v>93844104225.822281</v>
      </c>
      <c r="D155" s="4">
        <f t="shared" si="272"/>
        <v>0.97591705634164794</v>
      </c>
      <c r="E155" s="3">
        <f>+'Serie Gasto $Corrientes'!E155*'Serie Gasto Constantes'!$W$207</f>
        <v>233959057517.73181</v>
      </c>
      <c r="F155" s="1">
        <f>+'Serie Gasto $Corrientes'!F155*'Serie Gasto Constantes'!$W$207</f>
        <v>227293039706.38129</v>
      </c>
      <c r="G155" s="4">
        <f t="shared" si="273"/>
        <v>0.97150775916916443</v>
      </c>
      <c r="H155" s="3">
        <f>+'Serie Gasto $Corrientes'!H155*'Serie Gasto Constantes'!$X$207</f>
        <v>224509046536.67001</v>
      </c>
      <c r="I155" s="1">
        <f>+'Serie Gasto $Corrientes'!I155*'Serie Gasto Constantes'!$X$207</f>
        <v>198801663709.73645</v>
      </c>
      <c r="J155" s="4">
        <f t="shared" si="274"/>
        <v>0.88549511378939172</v>
      </c>
      <c r="K155" s="3">
        <f>+'Serie Gasto $Corrientes'!K155*'Serie Gasto Constantes'!$Y$207</f>
        <v>273289455679.88971</v>
      </c>
      <c r="L155" s="1">
        <f>+'Serie Gasto $Corrientes'!L155*'Serie Gasto Constantes'!$Y$207</f>
        <v>210022010467.70959</v>
      </c>
      <c r="M155" s="4">
        <f t="shared" si="275"/>
        <v>0.76849657424658657</v>
      </c>
      <c r="N155" s="3">
        <f>+'Serie Gasto $Corrientes'!N155*'Serie Gasto Constantes'!$Z$207</f>
        <v>390280330715.8714</v>
      </c>
      <c r="O155" s="1">
        <f>+'Serie Gasto $Corrientes'!O155*'Serie Gasto Constantes'!$Z$207</f>
        <v>309034721935.82617</v>
      </c>
      <c r="P155" s="4">
        <f t="shared" si="276"/>
        <v>0.79182755986954168</v>
      </c>
      <c r="Q155" s="3">
        <f>+'Serie Gasto $Corrientes'!Q155*'Serie Gasto Constantes'!$AA$207</f>
        <v>22709639853.158974</v>
      </c>
      <c r="R155" s="1">
        <f>+'Serie Gasto $Corrientes'!R155*'Serie Gasto Constantes'!$AA$207</f>
        <v>21555612833.559105</v>
      </c>
      <c r="S155" s="4">
        <f t="shared" si="265"/>
        <v>0.94918338524688928</v>
      </c>
      <c r="T155" s="3">
        <f>+'Serie Gasto $Corrientes'!T155*'Serie Gasto Constantes'!$AB$207</f>
        <v>37619037702.758675</v>
      </c>
      <c r="U155" s="1">
        <f>+'Serie Gasto $Corrientes'!U155*'Serie Gasto Constantes'!$AB$207</f>
        <v>34948048264.973579</v>
      </c>
      <c r="V155" s="4">
        <f t="shared" si="266"/>
        <v>0.92899899622926219</v>
      </c>
      <c r="W155" s="3">
        <f>+'Serie Gasto $Corrientes'!W155*'Serie Gasto Constantes'!$AC$207</f>
        <v>20610683526.262264</v>
      </c>
      <c r="X155" s="1">
        <f>+'Serie Gasto $Corrientes'!X155*'Serie Gasto Constantes'!$AC$207</f>
        <v>19754450082.275665</v>
      </c>
      <c r="Y155" s="4">
        <f t="shared" si="267"/>
        <v>0.95845681474388844</v>
      </c>
      <c r="Z155" s="3"/>
      <c r="AA155" s="1"/>
      <c r="AB155" s="4"/>
      <c r="AC155" s="3"/>
      <c r="AD155" s="1"/>
      <c r="AE155" s="4"/>
      <c r="AF155" s="3"/>
      <c r="AG155" s="1"/>
      <c r="AH155" s="1"/>
      <c r="AI155" s="125"/>
      <c r="AJ155" s="1"/>
      <c r="AK155" s="4"/>
      <c r="AL155" s="3"/>
      <c r="AM155" s="1"/>
      <c r="AN155" s="1"/>
      <c r="AO155" s="125"/>
      <c r="AP155" s="1"/>
      <c r="AQ155" s="4"/>
      <c r="AR155" s="3"/>
      <c r="AS155" s="1"/>
      <c r="AT155" s="1"/>
      <c r="AU155" s="125"/>
      <c r="AV155" s="1"/>
      <c r="AW155" s="4"/>
      <c r="AX155" s="3"/>
      <c r="AY155" s="1"/>
      <c r="AZ155" s="1"/>
      <c r="BA155" s="125"/>
      <c r="BB155" s="1"/>
      <c r="BC155" s="4"/>
      <c r="BD155" s="3"/>
      <c r="BE155" s="1"/>
      <c r="BF155" s="1"/>
      <c r="BG155" s="125"/>
      <c r="BH155" s="1"/>
      <c r="BI155" s="4"/>
      <c r="BJ155" s="3"/>
      <c r="BK155" s="1"/>
      <c r="BL155" s="1"/>
      <c r="BM155" s="125"/>
      <c r="BN155" s="1"/>
      <c r="BO155" s="4"/>
      <c r="BP155" s="3"/>
      <c r="BQ155" s="1"/>
      <c r="BR155" s="1"/>
      <c r="BS155" s="125"/>
      <c r="BT155" s="1"/>
      <c r="BU155" s="4"/>
      <c r="BV155" s="3"/>
      <c r="BW155" s="1"/>
      <c r="BX155" s="1"/>
      <c r="BY155" s="125"/>
      <c r="BZ155" s="1"/>
      <c r="CA155" s="4"/>
      <c r="CB155" s="3"/>
      <c r="CC155" s="1"/>
      <c r="CD155" s="1"/>
      <c r="CE155" s="125"/>
      <c r="CF155" s="1"/>
      <c r="CG155" s="4"/>
      <c r="CH155" s="1"/>
      <c r="CI155" s="1"/>
      <c r="CJ155" s="1"/>
      <c r="CK155" s="125"/>
      <c r="CL155" s="1"/>
      <c r="CM155" s="4"/>
      <c r="CN155" s="1">
        <f>+'Serie Gasto $Corrientes'!CN155*'Serie Gasto Constantes'!$AP$207</f>
        <v>0</v>
      </c>
      <c r="CO155" s="1"/>
      <c r="CP155" s="1"/>
      <c r="CQ155" s="125"/>
      <c r="CR155" s="1"/>
      <c r="CS155" s="4"/>
      <c r="CT155" s="1"/>
      <c r="CU155" s="1"/>
      <c r="CV155" s="1"/>
      <c r="CW155" s="125"/>
      <c r="CX155" s="1"/>
      <c r="CY155" s="4"/>
      <c r="CZ155" s="1"/>
      <c r="DA155" s="1"/>
      <c r="DB155" s="1"/>
      <c r="DC155" s="125"/>
      <c r="DD155" s="1"/>
      <c r="DE155" s="4"/>
      <c r="DF155" s="1"/>
      <c r="DG155" s="1"/>
      <c r="DH155" s="1"/>
      <c r="DI155" s="125"/>
      <c r="DJ155" s="1"/>
      <c r="DK155" s="4"/>
      <c r="DL155" s="1"/>
      <c r="DM155" s="1"/>
      <c r="DN155" s="1"/>
      <c r="DO155" s="125"/>
      <c r="DP155" s="1"/>
      <c r="DQ155" s="4"/>
      <c r="DR155" s="1"/>
      <c r="DS155" s="1"/>
      <c r="DT155" s="1"/>
      <c r="DU155" s="125"/>
      <c r="DV155" s="1"/>
      <c r="DW155" s="4"/>
      <c r="DX155" s="1"/>
      <c r="DY155" s="1"/>
      <c r="DZ155" s="1"/>
      <c r="EA155" s="125"/>
      <c r="EB155" s="1"/>
      <c r="EC155" s="4"/>
      <c r="ED155" s="1"/>
      <c r="EE155" s="1"/>
      <c r="EF155" s="1"/>
      <c r="EG155" s="125"/>
      <c r="EH155" s="1"/>
      <c r="EI155" s="4"/>
      <c r="EJ155" s="1"/>
      <c r="EK155" s="1"/>
      <c r="EL155" s="1"/>
      <c r="EM155" s="125"/>
      <c r="EN155" s="1"/>
      <c r="EO155" s="4"/>
      <c r="EP155" s="1"/>
      <c r="EQ155" s="1"/>
      <c r="ER155" s="1"/>
      <c r="ES155" s="125"/>
      <c r="ET155" s="1"/>
      <c r="EU155" s="4"/>
      <c r="EV155" s="1"/>
      <c r="EW155" s="1"/>
      <c r="EX155" s="1"/>
      <c r="EY155" s="125"/>
      <c r="EZ155" s="1"/>
      <c r="FA155" s="4"/>
      <c r="FB155" s="1"/>
      <c r="FC155" s="1"/>
      <c r="FD155" s="1"/>
      <c r="FE155" s="125"/>
      <c r="FF155" s="1"/>
      <c r="FG155" s="4"/>
      <c r="FH155" s="1"/>
      <c r="FI155" s="1"/>
      <c r="FJ155" s="1"/>
      <c r="FK155" s="125"/>
      <c r="FL155" s="1"/>
      <c r="FM155" s="4"/>
      <c r="FN155" s="1"/>
      <c r="FO155" s="1"/>
      <c r="FP155" s="1"/>
      <c r="FQ155" s="125"/>
      <c r="FR155" s="1"/>
      <c r="FS155" s="4"/>
      <c r="FT155" s="1"/>
      <c r="FU155" s="1"/>
      <c r="FV155" s="1"/>
      <c r="FW155" s="125"/>
      <c r="FX155" s="1"/>
      <c r="FY155" s="4"/>
      <c r="FZ155" s="1"/>
      <c r="GA155" s="1"/>
      <c r="GB155" s="1"/>
      <c r="GC155" s="125"/>
      <c r="GD155" s="1"/>
      <c r="GE155" s="4"/>
      <c r="GF155" s="1"/>
      <c r="GG155" s="1"/>
      <c r="GH155" s="1"/>
      <c r="GI155" s="125"/>
      <c r="GJ155" s="1"/>
      <c r="GK155" s="4"/>
      <c r="GL155" s="1"/>
      <c r="GM155" s="1"/>
      <c r="GN155" s="1"/>
      <c r="GO155" s="125"/>
      <c r="GP155" s="1"/>
      <c r="GQ155" s="4"/>
      <c r="GR155" s="1"/>
      <c r="GS155" s="1"/>
      <c r="GT155" s="1"/>
      <c r="GU155" s="125"/>
      <c r="GV155" s="1"/>
      <c r="GW155" s="4"/>
      <c r="GX155" s="1"/>
      <c r="GY155" s="1"/>
      <c r="GZ155" s="1"/>
      <c r="HA155" s="125"/>
      <c r="HB155" s="1"/>
      <c r="HC155" s="4"/>
    </row>
    <row r="156" spans="1:211" x14ac:dyDescent="0.35">
      <c r="A156" s="28" t="s">
        <v>76</v>
      </c>
      <c r="B156" s="5">
        <f>+'Serie Gasto $Corrientes'!B156*'Serie Gasto Constantes'!$V$207</f>
        <v>35627489524.331108</v>
      </c>
      <c r="C156" s="6">
        <f>+'Serie Gasto $Corrientes'!C156*'Serie Gasto Constantes'!$V$207</f>
        <v>34869245757.393745</v>
      </c>
      <c r="D156" s="7">
        <f t="shared" si="272"/>
        <v>0.97871745169079249</v>
      </c>
      <c r="E156" s="5">
        <f>+'Serie Gasto $Corrientes'!E156*'Serie Gasto Constantes'!$W$207</f>
        <v>23040748947.205067</v>
      </c>
      <c r="F156" s="6">
        <f>+'Serie Gasto $Corrientes'!F156*'Serie Gasto Constantes'!$W$207</f>
        <v>21611404435.561138</v>
      </c>
      <c r="G156" s="7">
        <f t="shared" si="273"/>
        <v>0.9379644943435177</v>
      </c>
      <c r="H156" s="5">
        <f>+'Serie Gasto $Corrientes'!H156*'Serie Gasto Constantes'!$X$207</f>
        <v>20183095357.853008</v>
      </c>
      <c r="I156" s="6">
        <f>+'Serie Gasto $Corrientes'!I156*'Serie Gasto Constantes'!$X$207</f>
        <v>19238877211.460426</v>
      </c>
      <c r="J156" s="7">
        <f t="shared" si="274"/>
        <v>0.95321737673774609</v>
      </c>
      <c r="K156" s="5">
        <f>+'Serie Gasto $Corrientes'!K156*'Serie Gasto Constantes'!$Y$207</f>
        <v>44109869312.392563</v>
      </c>
      <c r="L156" s="6">
        <f>+'Serie Gasto $Corrientes'!L156*'Serie Gasto Constantes'!$Y$207</f>
        <v>34806396888.479729</v>
      </c>
      <c r="M156" s="7">
        <f t="shared" si="275"/>
        <v>0.78908410818394681</v>
      </c>
      <c r="N156" s="5">
        <f>+'Serie Gasto $Corrientes'!N156*'Serie Gasto Constantes'!$Z$207</f>
        <v>23229089238.676014</v>
      </c>
      <c r="O156" s="6">
        <f>+'Serie Gasto $Corrientes'!O156*'Serie Gasto Constantes'!$Z$207</f>
        <v>20435897534.561489</v>
      </c>
      <c r="P156" s="7">
        <f t="shared" si="276"/>
        <v>0.87975457516156463</v>
      </c>
      <c r="Q156" s="5">
        <f>+'Serie Gasto $Corrientes'!Q156*'Serie Gasto Constantes'!$AA$207</f>
        <v>22709639853.158974</v>
      </c>
      <c r="R156" s="6">
        <f>+'Serie Gasto $Corrientes'!R156*'Serie Gasto Constantes'!$AA$207</f>
        <v>21555612833.559105</v>
      </c>
      <c r="S156" s="7">
        <f t="shared" si="265"/>
        <v>0.94918338524688928</v>
      </c>
      <c r="T156" s="5">
        <f>+'Serie Gasto $Corrientes'!T156*'Serie Gasto Constantes'!$AB$207</f>
        <v>25253093817.371853</v>
      </c>
      <c r="U156" s="6">
        <f>+'Serie Gasto $Corrientes'!U156*'Serie Gasto Constantes'!$AB$207</f>
        <v>23304676111.347031</v>
      </c>
      <c r="V156" s="7">
        <f t="shared" si="266"/>
        <v>0.92284439601279722</v>
      </c>
      <c r="W156" s="5">
        <f>+'Serie Gasto $Corrientes'!W156*'Serie Gasto Constantes'!$AC$207</f>
        <v>15595135208.557354</v>
      </c>
      <c r="X156" s="6">
        <f>+'Serie Gasto $Corrientes'!X156*'Serie Gasto Constantes'!$AC$207</f>
        <v>14906062072.426094</v>
      </c>
      <c r="Y156" s="7">
        <f t="shared" si="267"/>
        <v>0.95581486617998979</v>
      </c>
      <c r="Z156" s="5"/>
      <c r="AA156" s="6"/>
      <c r="AB156" s="7"/>
      <c r="AC156" s="5"/>
      <c r="AD156" s="6"/>
      <c r="AE156" s="7"/>
      <c r="AF156" s="5"/>
      <c r="AG156" s="6"/>
      <c r="AH156" s="6"/>
      <c r="AI156" s="126"/>
      <c r="AJ156" s="6"/>
      <c r="AK156" s="7"/>
      <c r="AL156" s="5"/>
      <c r="AM156" s="6"/>
      <c r="AN156" s="6"/>
      <c r="AO156" s="126"/>
      <c r="AP156" s="6"/>
      <c r="AQ156" s="7"/>
      <c r="AR156" s="5"/>
      <c r="AS156" s="6"/>
      <c r="AT156" s="6"/>
      <c r="AU156" s="126"/>
      <c r="AV156" s="6"/>
      <c r="AW156" s="7"/>
      <c r="AX156" s="5"/>
      <c r="AY156" s="6"/>
      <c r="AZ156" s="6"/>
      <c r="BA156" s="126"/>
      <c r="BB156" s="6"/>
      <c r="BC156" s="7"/>
      <c r="BD156" s="5"/>
      <c r="BE156" s="6"/>
      <c r="BF156" s="6"/>
      <c r="BG156" s="126"/>
      <c r="BH156" s="6"/>
      <c r="BI156" s="7"/>
      <c r="BJ156" s="5"/>
      <c r="BK156" s="6"/>
      <c r="BL156" s="6"/>
      <c r="BM156" s="126"/>
      <c r="BN156" s="6"/>
      <c r="BO156" s="7"/>
      <c r="BP156" s="5"/>
      <c r="BQ156" s="6"/>
      <c r="BR156" s="6"/>
      <c r="BS156" s="126"/>
      <c r="BT156" s="6"/>
      <c r="BU156" s="7"/>
      <c r="BV156" s="5"/>
      <c r="BW156" s="6"/>
      <c r="BX156" s="6"/>
      <c r="BY156" s="126"/>
      <c r="BZ156" s="6"/>
      <c r="CA156" s="7"/>
      <c r="CB156" s="5"/>
      <c r="CC156" s="6"/>
      <c r="CD156" s="6"/>
      <c r="CE156" s="126"/>
      <c r="CF156" s="6"/>
      <c r="CG156" s="7"/>
      <c r="CH156" s="6"/>
      <c r="CI156" s="6"/>
      <c r="CJ156" s="6"/>
      <c r="CK156" s="126"/>
      <c r="CL156" s="6"/>
      <c r="CM156" s="7"/>
      <c r="CN156" s="6"/>
      <c r="CO156" s="6"/>
      <c r="CP156" s="6"/>
      <c r="CQ156" s="126"/>
      <c r="CR156" s="6"/>
      <c r="CS156" s="7"/>
      <c r="CT156" s="6"/>
      <c r="CU156" s="6"/>
      <c r="CV156" s="6"/>
      <c r="CW156" s="126"/>
      <c r="CX156" s="6"/>
      <c r="CY156" s="7"/>
      <c r="CZ156" s="6"/>
      <c r="DA156" s="6"/>
      <c r="DB156" s="6"/>
      <c r="DC156" s="126"/>
      <c r="DD156" s="6"/>
      <c r="DE156" s="7"/>
      <c r="DF156" s="6"/>
      <c r="DG156" s="6"/>
      <c r="DH156" s="6"/>
      <c r="DI156" s="126"/>
      <c r="DJ156" s="6"/>
      <c r="DK156" s="7"/>
      <c r="DL156" s="6"/>
      <c r="DM156" s="6"/>
      <c r="DN156" s="6"/>
      <c r="DO156" s="126"/>
      <c r="DP156" s="6"/>
      <c r="DQ156" s="7"/>
      <c r="DR156" s="6"/>
      <c r="DS156" s="6"/>
      <c r="DT156" s="6"/>
      <c r="DU156" s="126"/>
      <c r="DV156" s="6"/>
      <c r="DW156" s="7"/>
      <c r="DX156" s="6"/>
      <c r="DY156" s="6"/>
      <c r="DZ156" s="6"/>
      <c r="EA156" s="126"/>
      <c r="EB156" s="6"/>
      <c r="EC156" s="7"/>
      <c r="ED156" s="6"/>
      <c r="EE156" s="6"/>
      <c r="EF156" s="6"/>
      <c r="EG156" s="126"/>
      <c r="EH156" s="6"/>
      <c r="EI156" s="7"/>
      <c r="EJ156" s="6"/>
      <c r="EK156" s="6"/>
      <c r="EL156" s="6"/>
      <c r="EM156" s="126"/>
      <c r="EN156" s="6"/>
      <c r="EO156" s="7"/>
      <c r="EP156" s="6"/>
      <c r="EQ156" s="6"/>
      <c r="ER156" s="6"/>
      <c r="ES156" s="126"/>
      <c r="ET156" s="6"/>
      <c r="EU156" s="7"/>
      <c r="EV156" s="6"/>
      <c r="EW156" s="6"/>
      <c r="EX156" s="6"/>
      <c r="EY156" s="126"/>
      <c r="EZ156" s="6"/>
      <c r="FA156" s="7"/>
      <c r="FB156" s="6"/>
      <c r="FC156" s="6"/>
      <c r="FD156" s="6"/>
      <c r="FE156" s="126"/>
      <c r="FF156" s="6"/>
      <c r="FG156" s="7"/>
      <c r="FH156" s="6"/>
      <c r="FI156" s="6"/>
      <c r="FJ156" s="6"/>
      <c r="FK156" s="126"/>
      <c r="FL156" s="6"/>
      <c r="FM156" s="7"/>
      <c r="FN156" s="6"/>
      <c r="FO156" s="6"/>
      <c r="FP156" s="6"/>
      <c r="FQ156" s="126"/>
      <c r="FR156" s="6"/>
      <c r="FS156" s="7"/>
      <c r="FT156" s="6"/>
      <c r="FU156" s="6"/>
      <c r="FV156" s="6"/>
      <c r="FW156" s="126"/>
      <c r="FX156" s="6"/>
      <c r="FY156" s="7"/>
      <c r="FZ156" s="6"/>
      <c r="GA156" s="6"/>
      <c r="GB156" s="6"/>
      <c r="GC156" s="126"/>
      <c r="GD156" s="6"/>
      <c r="GE156" s="7"/>
      <c r="GF156" s="6"/>
      <c r="GG156" s="6"/>
      <c r="GH156" s="6"/>
      <c r="GI156" s="126"/>
      <c r="GJ156" s="6"/>
      <c r="GK156" s="7"/>
      <c r="GL156" s="6"/>
      <c r="GM156" s="6"/>
      <c r="GN156" s="6"/>
      <c r="GO156" s="126"/>
      <c r="GP156" s="6"/>
      <c r="GQ156" s="7"/>
      <c r="GR156" s="6"/>
      <c r="GS156" s="6"/>
      <c r="GT156" s="6"/>
      <c r="GU156" s="126"/>
      <c r="GV156" s="6"/>
      <c r="GW156" s="7"/>
      <c r="GX156" s="6"/>
      <c r="GY156" s="6"/>
      <c r="GZ156" s="6"/>
      <c r="HA156" s="126"/>
      <c r="HB156" s="6"/>
      <c r="HC156" s="7"/>
    </row>
    <row r="157" spans="1:211" x14ac:dyDescent="0.35">
      <c r="A157" s="28" t="s">
        <v>185</v>
      </c>
      <c r="B157" s="5">
        <f>+'Serie Gasto $Corrientes'!B157*'Serie Gasto Constantes'!$V$207</f>
        <v>60532428591.670593</v>
      </c>
      <c r="C157" s="6">
        <f>+'Serie Gasto $Corrientes'!C157*'Serie Gasto Constantes'!$V$207</f>
        <v>58974858468.428528</v>
      </c>
      <c r="D157" s="7">
        <f t="shared" si="272"/>
        <v>0.97426883144324417</v>
      </c>
      <c r="E157" s="5">
        <f>+'Serie Gasto $Corrientes'!E157*'Serie Gasto Constantes'!$W$207</f>
        <v>210918308570.52676</v>
      </c>
      <c r="F157" s="6">
        <f>+'Serie Gasto $Corrientes'!F157*'Serie Gasto Constantes'!$W$207</f>
        <v>205681635270.82016</v>
      </c>
      <c r="G157" s="7">
        <f t="shared" si="273"/>
        <v>0.97517203065396496</v>
      </c>
      <c r="H157" s="5">
        <f>+'Serie Gasto $Corrientes'!H157*'Serie Gasto Constantes'!$X$207</f>
        <v>204325951178.81702</v>
      </c>
      <c r="I157" s="6">
        <f>+'Serie Gasto $Corrientes'!I157*'Serie Gasto Constantes'!$X$207</f>
        <v>179562786498.27603</v>
      </c>
      <c r="J157" s="7">
        <f t="shared" si="274"/>
        <v>0.8788055822685521</v>
      </c>
      <c r="K157" s="5">
        <f>+'Serie Gasto $Corrientes'!K157*'Serie Gasto Constantes'!$Y$207</f>
        <v>229179586367.49713</v>
      </c>
      <c r="L157" s="6">
        <f>+'Serie Gasto $Corrientes'!L157*'Serie Gasto Constantes'!$Y$207</f>
        <v>175215613579.22989</v>
      </c>
      <c r="M157" s="7">
        <f t="shared" si="275"/>
        <v>0.76453412084558781</v>
      </c>
      <c r="N157" s="5">
        <f>+'Serie Gasto $Corrientes'!N157*'Serie Gasto Constantes'!$Z$207</f>
        <v>367051241477.19537</v>
      </c>
      <c r="O157" s="6">
        <f>+'Serie Gasto $Corrientes'!O157*'Serie Gasto Constantes'!$Z$207</f>
        <v>288598824401.26471</v>
      </c>
      <c r="P157" s="7">
        <f t="shared" si="276"/>
        <v>0.78626303847877099</v>
      </c>
      <c r="Q157" s="5"/>
      <c r="R157" s="6"/>
      <c r="S157" s="7"/>
      <c r="T157" s="5">
        <f>+'Serie Gasto $Corrientes'!T157*'Serie Gasto Constantes'!$AB$207</f>
        <v>12365943885.38682</v>
      </c>
      <c r="U157" s="6">
        <f>+'Serie Gasto $Corrientes'!U157*'Serie Gasto Constantes'!$AB$207</f>
        <v>11643372153.626547</v>
      </c>
      <c r="V157" s="7">
        <f t="shared" si="266"/>
        <v>0.9415676038596491</v>
      </c>
      <c r="W157" s="5">
        <f>+'Serie Gasto $Corrientes'!W157*'Serie Gasto Constantes'!$AC$207</f>
        <v>5015548317.7049093</v>
      </c>
      <c r="X157" s="6">
        <f>+'Serie Gasto $Corrientes'!X157*'Serie Gasto Constantes'!$AC$207</f>
        <v>4848388009.8495712</v>
      </c>
      <c r="Y157" s="7">
        <f t="shared" si="267"/>
        <v>0.96667157860582031</v>
      </c>
      <c r="Z157" s="5"/>
      <c r="AA157" s="6"/>
      <c r="AB157" s="7"/>
      <c r="AC157" s="5"/>
      <c r="AD157" s="6"/>
      <c r="AE157" s="7"/>
      <c r="AF157" s="5"/>
      <c r="AG157" s="6"/>
      <c r="AH157" s="6"/>
      <c r="AI157" s="126"/>
      <c r="AJ157" s="6"/>
      <c r="AK157" s="7"/>
      <c r="AL157" s="5"/>
      <c r="AM157" s="6"/>
      <c r="AN157" s="6"/>
      <c r="AO157" s="126"/>
      <c r="AP157" s="6"/>
      <c r="AQ157" s="7"/>
      <c r="AR157" s="5"/>
      <c r="AS157" s="6"/>
      <c r="AT157" s="6"/>
      <c r="AU157" s="126"/>
      <c r="AV157" s="6"/>
      <c r="AW157" s="7"/>
      <c r="AX157" s="5"/>
      <c r="AY157" s="6"/>
      <c r="AZ157" s="6"/>
      <c r="BA157" s="126"/>
      <c r="BB157" s="6"/>
      <c r="BC157" s="7"/>
      <c r="BD157" s="5"/>
      <c r="BE157" s="6"/>
      <c r="BF157" s="6"/>
      <c r="BG157" s="126"/>
      <c r="BH157" s="6"/>
      <c r="BI157" s="7"/>
      <c r="BJ157" s="5"/>
      <c r="BK157" s="6"/>
      <c r="BL157" s="6"/>
      <c r="BM157" s="126"/>
      <c r="BN157" s="6"/>
      <c r="BO157" s="7"/>
      <c r="BP157" s="5"/>
      <c r="BQ157" s="6"/>
      <c r="BR157" s="6"/>
      <c r="BS157" s="126"/>
      <c r="BT157" s="6"/>
      <c r="BU157" s="7"/>
      <c r="BV157" s="5"/>
      <c r="BW157" s="6"/>
      <c r="BX157" s="6"/>
      <c r="BY157" s="126"/>
      <c r="BZ157" s="6"/>
      <c r="CA157" s="7"/>
      <c r="CB157" s="5"/>
      <c r="CC157" s="6"/>
      <c r="CD157" s="6"/>
      <c r="CE157" s="126"/>
      <c r="CF157" s="6"/>
      <c r="CG157" s="7"/>
      <c r="CH157" s="6"/>
      <c r="CI157" s="6"/>
      <c r="CJ157" s="6"/>
      <c r="CK157" s="126"/>
      <c r="CL157" s="6"/>
      <c r="CM157" s="7"/>
      <c r="CN157" s="6"/>
      <c r="CO157" s="6"/>
      <c r="CP157" s="6"/>
      <c r="CQ157" s="126"/>
      <c r="CR157" s="6"/>
      <c r="CS157" s="7"/>
      <c r="CT157" s="6"/>
      <c r="CU157" s="6"/>
      <c r="CV157" s="6"/>
      <c r="CW157" s="126"/>
      <c r="CX157" s="6"/>
      <c r="CY157" s="7"/>
      <c r="CZ157" s="6"/>
      <c r="DA157" s="6"/>
      <c r="DB157" s="6"/>
      <c r="DC157" s="126"/>
      <c r="DD157" s="6"/>
      <c r="DE157" s="7"/>
      <c r="DF157" s="6"/>
      <c r="DG157" s="6"/>
      <c r="DH157" s="6"/>
      <c r="DI157" s="126"/>
      <c r="DJ157" s="6"/>
      <c r="DK157" s="7"/>
      <c r="DL157" s="6"/>
      <c r="DM157" s="6"/>
      <c r="DN157" s="6"/>
      <c r="DO157" s="126"/>
      <c r="DP157" s="6"/>
      <c r="DQ157" s="7"/>
      <c r="DR157" s="6"/>
      <c r="DS157" s="6"/>
      <c r="DT157" s="6"/>
      <c r="DU157" s="126"/>
      <c r="DV157" s="6"/>
      <c r="DW157" s="7"/>
      <c r="DX157" s="6"/>
      <c r="DY157" s="6"/>
      <c r="DZ157" s="6"/>
      <c r="EA157" s="126"/>
      <c r="EB157" s="6"/>
      <c r="EC157" s="7"/>
      <c r="ED157" s="6"/>
      <c r="EE157" s="6"/>
      <c r="EF157" s="6"/>
      <c r="EG157" s="126"/>
      <c r="EH157" s="6"/>
      <c r="EI157" s="7"/>
      <c r="EJ157" s="6"/>
      <c r="EK157" s="6"/>
      <c r="EL157" s="6"/>
      <c r="EM157" s="126"/>
      <c r="EN157" s="6"/>
      <c r="EO157" s="7"/>
      <c r="EP157" s="6"/>
      <c r="EQ157" s="6"/>
      <c r="ER157" s="6"/>
      <c r="ES157" s="126"/>
      <c r="ET157" s="6"/>
      <c r="EU157" s="7"/>
      <c r="EV157" s="6"/>
      <c r="EW157" s="6"/>
      <c r="EX157" s="6"/>
      <c r="EY157" s="126"/>
      <c r="EZ157" s="6"/>
      <c r="FA157" s="7"/>
      <c r="FB157" s="6"/>
      <c r="FC157" s="6"/>
      <c r="FD157" s="6"/>
      <c r="FE157" s="126"/>
      <c r="FF157" s="6"/>
      <c r="FG157" s="7"/>
      <c r="FH157" s="6"/>
      <c r="FI157" s="6"/>
      <c r="FJ157" s="6"/>
      <c r="FK157" s="126"/>
      <c r="FL157" s="6"/>
      <c r="FM157" s="7"/>
      <c r="FN157" s="6"/>
      <c r="FO157" s="6"/>
      <c r="FP157" s="6"/>
      <c r="FQ157" s="126"/>
      <c r="FR157" s="6"/>
      <c r="FS157" s="7"/>
      <c r="FT157" s="6"/>
      <c r="FU157" s="6"/>
      <c r="FV157" s="6"/>
      <c r="FW157" s="126"/>
      <c r="FX157" s="6"/>
      <c r="FY157" s="7"/>
      <c r="FZ157" s="6"/>
      <c r="GA157" s="6"/>
      <c r="GB157" s="6"/>
      <c r="GC157" s="126"/>
      <c r="GD157" s="6"/>
      <c r="GE157" s="7"/>
      <c r="GF157" s="6"/>
      <c r="GG157" s="6"/>
      <c r="GH157" s="6"/>
      <c r="GI157" s="126"/>
      <c r="GJ157" s="6"/>
      <c r="GK157" s="7"/>
      <c r="GL157" s="6"/>
      <c r="GM157" s="6"/>
      <c r="GN157" s="6"/>
      <c r="GO157" s="126"/>
      <c r="GP157" s="6"/>
      <c r="GQ157" s="7"/>
      <c r="GR157" s="6"/>
      <c r="GS157" s="6"/>
      <c r="GT157" s="6"/>
      <c r="GU157" s="126"/>
      <c r="GV157" s="6"/>
      <c r="GW157" s="7"/>
      <c r="GX157" s="6"/>
      <c r="GY157" s="6"/>
      <c r="GZ157" s="6"/>
      <c r="HA157" s="126"/>
      <c r="HB157" s="6"/>
      <c r="HC157" s="7"/>
    </row>
    <row r="158" spans="1:211" x14ac:dyDescent="0.35">
      <c r="A158" s="43" t="s">
        <v>142</v>
      </c>
      <c r="B158" s="3">
        <f>+'Serie Gasto $Corrientes'!B158*'Serie Gasto Constantes'!$V$207</f>
        <v>240409644264.00089</v>
      </c>
      <c r="C158" s="1">
        <f>+'Serie Gasto $Corrientes'!C158*'Serie Gasto Constantes'!$V$207</f>
        <v>222064415962.17673</v>
      </c>
      <c r="D158" s="4">
        <f t="shared" si="272"/>
        <v>0.92369179548521474</v>
      </c>
      <c r="E158" s="3">
        <f>+'Serie Gasto $Corrientes'!E158*'Serie Gasto Constantes'!$W$207</f>
        <v>1088668413286.7909</v>
      </c>
      <c r="F158" s="1">
        <f>+'Serie Gasto $Corrientes'!F158*'Serie Gasto Constantes'!$W$207</f>
        <v>964560263745.76074</v>
      </c>
      <c r="G158" s="4">
        <f t="shared" si="273"/>
        <v>0.88600004553605438</v>
      </c>
      <c r="H158" s="3">
        <f>+'Serie Gasto $Corrientes'!H158*'Serie Gasto Constantes'!$X$207</f>
        <v>222215799018.60971</v>
      </c>
      <c r="I158" s="1">
        <f>+'Serie Gasto $Corrientes'!I158*'Serie Gasto Constantes'!$X$207</f>
        <v>215612392010.45746</v>
      </c>
      <c r="J158" s="4">
        <f t="shared" si="274"/>
        <v>0.97028380953417614</v>
      </c>
      <c r="K158" s="3">
        <f>+'Serie Gasto $Corrientes'!K158*'Serie Gasto Constantes'!$Y$207</f>
        <v>304624062274.07562</v>
      </c>
      <c r="L158" s="1">
        <f>+'Serie Gasto $Corrientes'!L158*'Serie Gasto Constantes'!$Y$207</f>
        <v>292901763132.85596</v>
      </c>
      <c r="M158" s="4">
        <f t="shared" si="275"/>
        <v>0.96151880106347964</v>
      </c>
      <c r="N158" s="3">
        <f>+'Serie Gasto $Corrientes'!N158*'Serie Gasto Constantes'!$Z$207</f>
        <v>342131635998.01813</v>
      </c>
      <c r="O158" s="1">
        <f>+'Serie Gasto $Corrientes'!O158*'Serie Gasto Constantes'!$Z$207</f>
        <v>318191329928.09991</v>
      </c>
      <c r="P158" s="4">
        <f t="shared" si="276"/>
        <v>0.93002603807717776</v>
      </c>
      <c r="Q158" s="3"/>
      <c r="R158" s="1"/>
      <c r="S158" s="4"/>
      <c r="T158" s="3"/>
      <c r="U158" s="1"/>
      <c r="V158" s="4"/>
      <c r="W158" s="3"/>
      <c r="X158" s="1"/>
      <c r="Y158" s="4"/>
      <c r="Z158" s="3"/>
      <c r="AA158" s="1"/>
      <c r="AB158" s="4"/>
      <c r="AC158" s="3"/>
      <c r="AD158" s="1"/>
      <c r="AE158" s="4"/>
      <c r="AF158" s="3"/>
      <c r="AG158" s="1"/>
      <c r="AH158" s="1"/>
      <c r="AI158" s="125"/>
      <c r="AJ158" s="1"/>
      <c r="AK158" s="4"/>
      <c r="AL158" s="3"/>
      <c r="AM158" s="1"/>
      <c r="AN158" s="1"/>
      <c r="AO158" s="125"/>
      <c r="AP158" s="1"/>
      <c r="AQ158" s="4"/>
      <c r="AR158" s="3"/>
      <c r="AS158" s="1"/>
      <c r="AT158" s="1"/>
      <c r="AU158" s="125"/>
      <c r="AV158" s="1"/>
      <c r="AW158" s="4"/>
      <c r="AX158" s="3"/>
      <c r="AY158" s="1"/>
      <c r="AZ158" s="1"/>
      <c r="BA158" s="125"/>
      <c r="BB158" s="1"/>
      <c r="BC158" s="4"/>
      <c r="BD158" s="3"/>
      <c r="BE158" s="1"/>
      <c r="BF158" s="1"/>
      <c r="BG158" s="125"/>
      <c r="BH158" s="1"/>
      <c r="BI158" s="4"/>
      <c r="BJ158" s="3"/>
      <c r="BK158" s="1"/>
      <c r="BL158" s="1"/>
      <c r="BM158" s="125"/>
      <c r="BN158" s="1"/>
      <c r="BO158" s="4"/>
      <c r="BP158" s="3"/>
      <c r="BQ158" s="1"/>
      <c r="BR158" s="1"/>
      <c r="BS158" s="125"/>
      <c r="BT158" s="1"/>
      <c r="BU158" s="4"/>
      <c r="BV158" s="3"/>
      <c r="BW158" s="1"/>
      <c r="BX158" s="1"/>
      <c r="BY158" s="125"/>
      <c r="BZ158" s="1"/>
      <c r="CA158" s="4"/>
      <c r="CB158" s="3"/>
      <c r="CC158" s="1"/>
      <c r="CD158" s="1"/>
      <c r="CE158" s="125"/>
      <c r="CF158" s="1"/>
      <c r="CG158" s="4"/>
      <c r="CH158" s="1"/>
      <c r="CI158" s="1"/>
      <c r="CJ158" s="1"/>
      <c r="CK158" s="125"/>
      <c r="CL158" s="1"/>
      <c r="CM158" s="4"/>
      <c r="CN158" s="1"/>
      <c r="CO158" s="1"/>
      <c r="CP158" s="1"/>
      <c r="CQ158" s="125"/>
      <c r="CR158" s="1"/>
      <c r="CS158" s="4"/>
      <c r="CT158" s="1"/>
      <c r="CU158" s="1"/>
      <c r="CV158" s="1"/>
      <c r="CW158" s="125"/>
      <c r="CX158" s="1"/>
      <c r="CY158" s="4"/>
      <c r="CZ158" s="1"/>
      <c r="DA158" s="1"/>
      <c r="DB158" s="1"/>
      <c r="DC158" s="125"/>
      <c r="DD158" s="1"/>
      <c r="DE158" s="4"/>
      <c r="DF158" s="1"/>
      <c r="DG158" s="1"/>
      <c r="DH158" s="1"/>
      <c r="DI158" s="125"/>
      <c r="DJ158" s="1"/>
      <c r="DK158" s="4"/>
      <c r="DL158" s="1"/>
      <c r="DM158" s="1"/>
      <c r="DN158" s="1"/>
      <c r="DO158" s="125"/>
      <c r="DP158" s="1"/>
      <c r="DQ158" s="4"/>
      <c r="DR158" s="1"/>
      <c r="DS158" s="1"/>
      <c r="DT158" s="1"/>
      <c r="DU158" s="125"/>
      <c r="DV158" s="1"/>
      <c r="DW158" s="4"/>
      <c r="DX158" s="1"/>
      <c r="DY158" s="1"/>
      <c r="DZ158" s="1"/>
      <c r="EA158" s="125"/>
      <c r="EB158" s="1"/>
      <c r="EC158" s="4"/>
      <c r="ED158" s="1"/>
      <c r="EE158" s="1"/>
      <c r="EF158" s="1"/>
      <c r="EG158" s="125"/>
      <c r="EH158" s="1"/>
      <c r="EI158" s="4"/>
      <c r="EJ158" s="1"/>
      <c r="EK158" s="1"/>
      <c r="EL158" s="1"/>
      <c r="EM158" s="125"/>
      <c r="EN158" s="1"/>
      <c r="EO158" s="4"/>
      <c r="EP158" s="1"/>
      <c r="EQ158" s="1"/>
      <c r="ER158" s="1"/>
      <c r="ES158" s="125"/>
      <c r="ET158" s="1"/>
      <c r="EU158" s="4"/>
      <c r="EV158" s="1"/>
      <c r="EW158" s="1"/>
      <c r="EX158" s="1"/>
      <c r="EY158" s="125"/>
      <c r="EZ158" s="1"/>
      <c r="FA158" s="4"/>
      <c r="FB158" s="1"/>
      <c r="FC158" s="1"/>
      <c r="FD158" s="1"/>
      <c r="FE158" s="125"/>
      <c r="FF158" s="1"/>
      <c r="FG158" s="4"/>
      <c r="FH158" s="1"/>
      <c r="FI158" s="1"/>
      <c r="FJ158" s="1"/>
      <c r="FK158" s="125"/>
      <c r="FL158" s="1"/>
      <c r="FM158" s="4"/>
      <c r="FN158" s="1"/>
      <c r="FO158" s="1"/>
      <c r="FP158" s="1"/>
      <c r="FQ158" s="125"/>
      <c r="FR158" s="1"/>
      <c r="FS158" s="4"/>
      <c r="FT158" s="1"/>
      <c r="FU158" s="1"/>
      <c r="FV158" s="1"/>
      <c r="FW158" s="125"/>
      <c r="FX158" s="1"/>
      <c r="FY158" s="4"/>
      <c r="FZ158" s="1"/>
      <c r="GA158" s="1"/>
      <c r="GB158" s="1"/>
      <c r="GC158" s="125"/>
      <c r="GD158" s="1"/>
      <c r="GE158" s="4"/>
      <c r="GF158" s="1"/>
      <c r="GG158" s="1"/>
      <c r="GH158" s="1"/>
      <c r="GI158" s="125"/>
      <c r="GJ158" s="1"/>
      <c r="GK158" s="4"/>
      <c r="GL158" s="1"/>
      <c r="GM158" s="1"/>
      <c r="GN158" s="1"/>
      <c r="GO158" s="125"/>
      <c r="GP158" s="1"/>
      <c r="GQ158" s="4"/>
      <c r="GR158" s="1"/>
      <c r="GS158" s="1"/>
      <c r="GT158" s="1"/>
      <c r="GU158" s="125"/>
      <c r="GV158" s="1"/>
      <c r="GW158" s="4"/>
      <c r="GX158" s="1"/>
      <c r="GY158" s="1"/>
      <c r="GZ158" s="1"/>
      <c r="HA158" s="125"/>
      <c r="HB158" s="1"/>
      <c r="HC158" s="4"/>
    </row>
    <row r="159" spans="1:211" x14ac:dyDescent="0.35">
      <c r="A159" s="28" t="s">
        <v>76</v>
      </c>
      <c r="B159" s="5">
        <f>+'Serie Gasto $Corrientes'!B159*'Serie Gasto Constantes'!$V$207</f>
        <v>18280033519.85463</v>
      </c>
      <c r="C159" s="6">
        <f>+'Serie Gasto $Corrientes'!C159*'Serie Gasto Constantes'!$V$207</f>
        <v>18215754511.66259</v>
      </c>
      <c r="D159" s="7">
        <f t="shared" si="272"/>
        <v>0.99648364932579447</v>
      </c>
      <c r="E159" s="5">
        <f>+'Serie Gasto $Corrientes'!E159*'Serie Gasto Constantes'!$W$207</f>
        <v>21067156230.864296</v>
      </c>
      <c r="F159" s="6">
        <f>+'Serie Gasto $Corrientes'!F159*'Serie Gasto Constantes'!$W$207</f>
        <v>20365958912.533836</v>
      </c>
      <c r="G159" s="7">
        <f t="shared" si="273"/>
        <v>0.96671609064619857</v>
      </c>
      <c r="H159" s="5">
        <f>+'Serie Gasto $Corrientes'!H159*'Serie Gasto Constantes'!$X$207</f>
        <v>24904784371.570538</v>
      </c>
      <c r="I159" s="6">
        <f>+'Serie Gasto $Corrientes'!I159*'Serie Gasto Constantes'!$X$207</f>
        <v>24340503076.633965</v>
      </c>
      <c r="J159" s="7">
        <f t="shared" si="274"/>
        <v>0.97734245410368958</v>
      </c>
      <c r="K159" s="5">
        <f>+'Serie Gasto $Corrientes'!K159*'Serie Gasto Constantes'!$Y$207</f>
        <v>28647436007.198635</v>
      </c>
      <c r="L159" s="6">
        <f>+'Serie Gasto $Corrientes'!L159*'Serie Gasto Constantes'!$Y$207</f>
        <v>28504200220.124962</v>
      </c>
      <c r="M159" s="7">
        <f t="shared" si="275"/>
        <v>0.99500004862432778</v>
      </c>
      <c r="N159" s="5">
        <f>+'Serie Gasto $Corrientes'!N159*'Serie Gasto Constantes'!$Z$207</f>
        <v>28366224720.819046</v>
      </c>
      <c r="O159" s="6">
        <f>+'Serie Gasto $Corrientes'!O159*'Serie Gasto Constantes'!$Z$207</f>
        <v>27291914377.949825</v>
      </c>
      <c r="P159" s="7">
        <f t="shared" si="276"/>
        <v>0.96212712994264815</v>
      </c>
      <c r="Q159" s="5"/>
      <c r="R159" s="6"/>
      <c r="S159" s="7"/>
      <c r="T159" s="5"/>
      <c r="U159" s="6"/>
      <c r="V159" s="7"/>
      <c r="W159" s="5"/>
      <c r="X159" s="6"/>
      <c r="Y159" s="7"/>
      <c r="Z159" s="5"/>
      <c r="AA159" s="6"/>
      <c r="AB159" s="7"/>
      <c r="AC159" s="5"/>
      <c r="AD159" s="6"/>
      <c r="AE159" s="7"/>
      <c r="AF159" s="5"/>
      <c r="AG159" s="6"/>
      <c r="AH159" s="6"/>
      <c r="AI159" s="126"/>
      <c r="AJ159" s="6"/>
      <c r="AK159" s="7"/>
      <c r="AL159" s="5"/>
      <c r="AM159" s="6"/>
      <c r="AN159" s="6"/>
      <c r="AO159" s="126"/>
      <c r="AP159" s="6"/>
      <c r="AQ159" s="7"/>
      <c r="AR159" s="5"/>
      <c r="AS159" s="6"/>
      <c r="AT159" s="6"/>
      <c r="AU159" s="126"/>
      <c r="AV159" s="6"/>
      <c r="AW159" s="7"/>
      <c r="AX159" s="5"/>
      <c r="AY159" s="6"/>
      <c r="AZ159" s="6"/>
      <c r="BA159" s="126"/>
      <c r="BB159" s="6"/>
      <c r="BC159" s="7"/>
      <c r="BD159" s="5"/>
      <c r="BE159" s="6"/>
      <c r="BF159" s="6"/>
      <c r="BG159" s="126"/>
      <c r="BH159" s="6"/>
      <c r="BI159" s="7"/>
      <c r="BJ159" s="5"/>
      <c r="BK159" s="6"/>
      <c r="BL159" s="6"/>
      <c r="BM159" s="126"/>
      <c r="BN159" s="6"/>
      <c r="BO159" s="7"/>
      <c r="BP159" s="5"/>
      <c r="BQ159" s="6"/>
      <c r="BR159" s="6"/>
      <c r="BS159" s="126"/>
      <c r="BT159" s="6"/>
      <c r="BU159" s="7"/>
      <c r="BV159" s="5"/>
      <c r="BW159" s="6"/>
      <c r="BX159" s="6"/>
      <c r="BY159" s="126"/>
      <c r="BZ159" s="6"/>
      <c r="CA159" s="7"/>
      <c r="CB159" s="5"/>
      <c r="CC159" s="6"/>
      <c r="CD159" s="6"/>
      <c r="CE159" s="126"/>
      <c r="CF159" s="6"/>
      <c r="CG159" s="7"/>
      <c r="CH159" s="6"/>
      <c r="CI159" s="6"/>
      <c r="CJ159" s="6"/>
      <c r="CK159" s="126"/>
      <c r="CL159" s="6"/>
      <c r="CM159" s="7"/>
      <c r="CN159" s="6"/>
      <c r="CO159" s="6"/>
      <c r="CP159" s="6"/>
      <c r="CQ159" s="126"/>
      <c r="CR159" s="6"/>
      <c r="CS159" s="7"/>
      <c r="CT159" s="6"/>
      <c r="CU159" s="6"/>
      <c r="CV159" s="6"/>
      <c r="CW159" s="126"/>
      <c r="CX159" s="6"/>
      <c r="CY159" s="7"/>
      <c r="CZ159" s="6"/>
      <c r="DA159" s="6"/>
      <c r="DB159" s="6"/>
      <c r="DC159" s="126"/>
      <c r="DD159" s="6"/>
      <c r="DE159" s="7"/>
      <c r="DF159" s="6"/>
      <c r="DG159" s="6"/>
      <c r="DH159" s="6"/>
      <c r="DI159" s="126"/>
      <c r="DJ159" s="6"/>
      <c r="DK159" s="7"/>
      <c r="DL159" s="6"/>
      <c r="DM159" s="6"/>
      <c r="DN159" s="6"/>
      <c r="DO159" s="126"/>
      <c r="DP159" s="6"/>
      <c r="DQ159" s="7"/>
      <c r="DR159" s="6"/>
      <c r="DS159" s="6"/>
      <c r="DT159" s="6"/>
      <c r="DU159" s="126"/>
      <c r="DV159" s="6"/>
      <c r="DW159" s="7"/>
      <c r="DX159" s="6"/>
      <c r="DY159" s="6"/>
      <c r="DZ159" s="6"/>
      <c r="EA159" s="126"/>
      <c r="EB159" s="6"/>
      <c r="EC159" s="7"/>
      <c r="ED159" s="6"/>
      <c r="EE159" s="6"/>
      <c r="EF159" s="6"/>
      <c r="EG159" s="126"/>
      <c r="EH159" s="6"/>
      <c r="EI159" s="7"/>
      <c r="EJ159" s="6"/>
      <c r="EK159" s="6"/>
      <c r="EL159" s="6"/>
      <c r="EM159" s="126"/>
      <c r="EN159" s="6"/>
      <c r="EO159" s="7"/>
      <c r="EP159" s="6"/>
      <c r="EQ159" s="6"/>
      <c r="ER159" s="6"/>
      <c r="ES159" s="126"/>
      <c r="ET159" s="6"/>
      <c r="EU159" s="7"/>
      <c r="EV159" s="6"/>
      <c r="EW159" s="6"/>
      <c r="EX159" s="6"/>
      <c r="EY159" s="126"/>
      <c r="EZ159" s="6"/>
      <c r="FA159" s="7"/>
      <c r="FB159" s="6"/>
      <c r="FC159" s="6"/>
      <c r="FD159" s="6"/>
      <c r="FE159" s="126"/>
      <c r="FF159" s="6"/>
      <c r="FG159" s="7"/>
      <c r="FH159" s="6"/>
      <c r="FI159" s="6"/>
      <c r="FJ159" s="6"/>
      <c r="FK159" s="126"/>
      <c r="FL159" s="6"/>
      <c r="FM159" s="7"/>
      <c r="FN159" s="6"/>
      <c r="FO159" s="6"/>
      <c r="FP159" s="6"/>
      <c r="FQ159" s="126"/>
      <c r="FR159" s="6"/>
      <c r="FS159" s="7"/>
      <c r="FT159" s="6"/>
      <c r="FU159" s="6"/>
      <c r="FV159" s="6"/>
      <c r="FW159" s="126"/>
      <c r="FX159" s="6"/>
      <c r="FY159" s="7"/>
      <c r="FZ159" s="6"/>
      <c r="GA159" s="6"/>
      <c r="GB159" s="6"/>
      <c r="GC159" s="126"/>
      <c r="GD159" s="6"/>
      <c r="GE159" s="7"/>
      <c r="GF159" s="6"/>
      <c r="GG159" s="6"/>
      <c r="GH159" s="6"/>
      <c r="GI159" s="126"/>
      <c r="GJ159" s="6"/>
      <c r="GK159" s="7"/>
      <c r="GL159" s="6"/>
      <c r="GM159" s="6"/>
      <c r="GN159" s="6"/>
      <c r="GO159" s="126"/>
      <c r="GP159" s="6"/>
      <c r="GQ159" s="7"/>
      <c r="GR159" s="6"/>
      <c r="GS159" s="6"/>
      <c r="GT159" s="6"/>
      <c r="GU159" s="126"/>
      <c r="GV159" s="6"/>
      <c r="GW159" s="7"/>
      <c r="GX159" s="6"/>
      <c r="GY159" s="6"/>
      <c r="GZ159" s="6"/>
      <c r="HA159" s="126"/>
      <c r="HB159" s="6"/>
      <c r="HC159" s="7"/>
    </row>
    <row r="160" spans="1:211" x14ac:dyDescent="0.35">
      <c r="A160" s="28" t="s">
        <v>185</v>
      </c>
      <c r="B160" s="5">
        <f>+'Serie Gasto $Corrientes'!B160*'Serie Gasto Constantes'!$V$207</f>
        <v>222129610744.14624</v>
      </c>
      <c r="C160" s="6">
        <f>+'Serie Gasto $Corrientes'!C160*'Serie Gasto Constantes'!$V$207</f>
        <v>203848661450.51413</v>
      </c>
      <c r="D160" s="7">
        <f t="shared" si="272"/>
        <v>0.91770143011375238</v>
      </c>
      <c r="E160" s="5">
        <f>+'Serie Gasto $Corrientes'!E160*'Serie Gasto Constantes'!$W$207</f>
        <v>1067601257055.9265</v>
      </c>
      <c r="F160" s="6">
        <f>+'Serie Gasto $Corrientes'!F160*'Serie Gasto Constantes'!$W$207</f>
        <v>944194304833.22693</v>
      </c>
      <c r="G160" s="7">
        <f t="shared" si="273"/>
        <v>0.88440726216170529</v>
      </c>
      <c r="H160" s="5">
        <f>+'Serie Gasto $Corrientes'!H160*'Serie Gasto Constantes'!$X$207</f>
        <v>197311014647.03918</v>
      </c>
      <c r="I160" s="6">
        <f>+'Serie Gasto $Corrientes'!I160*'Serie Gasto Constantes'!$X$207</f>
        <v>191271888933.82352</v>
      </c>
      <c r="J160" s="7">
        <f t="shared" si="274"/>
        <v>0.9693928606873834</v>
      </c>
      <c r="K160" s="5">
        <f>+'Serie Gasto $Corrientes'!K160*'Serie Gasto Constantes'!$Y$207</f>
        <v>275976626266.87701</v>
      </c>
      <c r="L160" s="6">
        <f>+'Serie Gasto $Corrientes'!L160*'Serie Gasto Constantes'!$Y$207</f>
        <v>264397562912.73096</v>
      </c>
      <c r="M160" s="7">
        <f t="shared" si="275"/>
        <v>0.95804331870138604</v>
      </c>
      <c r="N160" s="5">
        <f>+'Serie Gasto $Corrientes'!N160*'Serie Gasto Constantes'!$Z$207</f>
        <v>313765411277.19904</v>
      </c>
      <c r="O160" s="6">
        <f>+'Serie Gasto $Corrientes'!O160*'Serie Gasto Constantes'!$Z$207</f>
        <v>290899415550.15002</v>
      </c>
      <c r="P160" s="7">
        <f t="shared" si="276"/>
        <v>0.92712391198898647</v>
      </c>
      <c r="Q160" s="5"/>
      <c r="R160" s="6"/>
      <c r="S160" s="7"/>
      <c r="T160" s="5"/>
      <c r="U160" s="6"/>
      <c r="V160" s="7"/>
      <c r="W160" s="5"/>
      <c r="X160" s="6"/>
      <c r="Y160" s="7"/>
      <c r="Z160" s="5"/>
      <c r="AA160" s="6"/>
      <c r="AB160" s="7"/>
      <c r="AC160" s="5"/>
      <c r="AD160" s="6"/>
      <c r="AE160" s="7"/>
      <c r="AF160" s="5"/>
      <c r="AG160" s="6"/>
      <c r="AH160" s="6"/>
      <c r="AI160" s="126"/>
      <c r="AJ160" s="6"/>
      <c r="AK160" s="7"/>
      <c r="AL160" s="5"/>
      <c r="AM160" s="6"/>
      <c r="AN160" s="6"/>
      <c r="AO160" s="126"/>
      <c r="AP160" s="6"/>
      <c r="AQ160" s="7"/>
      <c r="AR160" s="5"/>
      <c r="AS160" s="6"/>
      <c r="AT160" s="6"/>
      <c r="AU160" s="126"/>
      <c r="AV160" s="6"/>
      <c r="AW160" s="7"/>
      <c r="AX160" s="5"/>
      <c r="AY160" s="6"/>
      <c r="AZ160" s="6"/>
      <c r="BA160" s="126"/>
      <c r="BB160" s="6"/>
      <c r="BC160" s="7"/>
      <c r="BD160" s="5"/>
      <c r="BE160" s="6"/>
      <c r="BF160" s="6"/>
      <c r="BG160" s="126"/>
      <c r="BH160" s="6"/>
      <c r="BI160" s="7"/>
      <c r="BJ160" s="5"/>
      <c r="BK160" s="6"/>
      <c r="BL160" s="6"/>
      <c r="BM160" s="126"/>
      <c r="BN160" s="6"/>
      <c r="BO160" s="7"/>
      <c r="BP160" s="5"/>
      <c r="BQ160" s="6"/>
      <c r="BR160" s="6"/>
      <c r="BS160" s="126"/>
      <c r="BT160" s="6"/>
      <c r="BU160" s="7"/>
      <c r="BV160" s="5"/>
      <c r="BW160" s="6"/>
      <c r="BX160" s="6"/>
      <c r="BY160" s="126"/>
      <c r="BZ160" s="6"/>
      <c r="CA160" s="7"/>
      <c r="CB160" s="5"/>
      <c r="CC160" s="6"/>
      <c r="CD160" s="6"/>
      <c r="CE160" s="126"/>
      <c r="CF160" s="6"/>
      <c r="CG160" s="7"/>
      <c r="CH160" s="6"/>
      <c r="CI160" s="6"/>
      <c r="CJ160" s="6"/>
      <c r="CK160" s="126"/>
      <c r="CL160" s="6"/>
      <c r="CM160" s="7"/>
      <c r="CN160" s="6"/>
      <c r="CO160" s="6"/>
      <c r="CP160" s="6"/>
      <c r="CQ160" s="126"/>
      <c r="CR160" s="6"/>
      <c r="CS160" s="7"/>
      <c r="CT160" s="6"/>
      <c r="CU160" s="6"/>
      <c r="CV160" s="6"/>
      <c r="CW160" s="126"/>
      <c r="CX160" s="6"/>
      <c r="CY160" s="7"/>
      <c r="CZ160" s="6"/>
      <c r="DA160" s="6"/>
      <c r="DB160" s="6"/>
      <c r="DC160" s="126"/>
      <c r="DD160" s="6"/>
      <c r="DE160" s="7"/>
      <c r="DF160" s="6"/>
      <c r="DG160" s="6"/>
      <c r="DH160" s="6"/>
      <c r="DI160" s="126"/>
      <c r="DJ160" s="6"/>
      <c r="DK160" s="7"/>
      <c r="DL160" s="6"/>
      <c r="DM160" s="6"/>
      <c r="DN160" s="6"/>
      <c r="DO160" s="126"/>
      <c r="DP160" s="6"/>
      <c r="DQ160" s="7"/>
      <c r="DR160" s="6"/>
      <c r="DS160" s="6"/>
      <c r="DT160" s="6"/>
      <c r="DU160" s="126"/>
      <c r="DV160" s="6"/>
      <c r="DW160" s="7"/>
      <c r="DX160" s="6"/>
      <c r="DY160" s="6"/>
      <c r="DZ160" s="6"/>
      <c r="EA160" s="126"/>
      <c r="EB160" s="6"/>
      <c r="EC160" s="7"/>
      <c r="ED160" s="6"/>
      <c r="EE160" s="6"/>
      <c r="EF160" s="6"/>
      <c r="EG160" s="126"/>
      <c r="EH160" s="6"/>
      <c r="EI160" s="7"/>
      <c r="EJ160" s="6"/>
      <c r="EK160" s="6"/>
      <c r="EL160" s="6"/>
      <c r="EM160" s="126"/>
      <c r="EN160" s="6"/>
      <c r="EO160" s="7"/>
      <c r="EP160" s="6"/>
      <c r="EQ160" s="6"/>
      <c r="ER160" s="6"/>
      <c r="ES160" s="126"/>
      <c r="ET160" s="6"/>
      <c r="EU160" s="7"/>
      <c r="EV160" s="6"/>
      <c r="EW160" s="6"/>
      <c r="EX160" s="6"/>
      <c r="EY160" s="126"/>
      <c r="EZ160" s="6"/>
      <c r="FA160" s="7"/>
      <c r="FB160" s="6"/>
      <c r="FC160" s="6"/>
      <c r="FD160" s="6"/>
      <c r="FE160" s="126"/>
      <c r="FF160" s="6"/>
      <c r="FG160" s="7"/>
      <c r="FH160" s="6"/>
      <c r="FI160" s="6"/>
      <c r="FJ160" s="6"/>
      <c r="FK160" s="126"/>
      <c r="FL160" s="6"/>
      <c r="FM160" s="7"/>
      <c r="FN160" s="6"/>
      <c r="FO160" s="6"/>
      <c r="FP160" s="6"/>
      <c r="FQ160" s="126"/>
      <c r="FR160" s="6"/>
      <c r="FS160" s="7"/>
      <c r="FT160" s="6"/>
      <c r="FU160" s="6"/>
      <c r="FV160" s="6"/>
      <c r="FW160" s="126"/>
      <c r="FX160" s="6"/>
      <c r="FY160" s="7"/>
      <c r="FZ160" s="6"/>
      <c r="GA160" s="6"/>
      <c r="GB160" s="6"/>
      <c r="GC160" s="126"/>
      <c r="GD160" s="6"/>
      <c r="GE160" s="7"/>
      <c r="GF160" s="6"/>
      <c r="GG160" s="6"/>
      <c r="GH160" s="6"/>
      <c r="GI160" s="126"/>
      <c r="GJ160" s="6"/>
      <c r="GK160" s="7"/>
      <c r="GL160" s="6"/>
      <c r="GM160" s="6"/>
      <c r="GN160" s="6"/>
      <c r="GO160" s="126"/>
      <c r="GP160" s="6"/>
      <c r="GQ160" s="7"/>
      <c r="GR160" s="6"/>
      <c r="GS160" s="6"/>
      <c r="GT160" s="6"/>
      <c r="GU160" s="126"/>
      <c r="GV160" s="6"/>
      <c r="GW160" s="7"/>
      <c r="GX160" s="6"/>
      <c r="GY160" s="6"/>
      <c r="GZ160" s="6"/>
      <c r="HA160" s="126"/>
      <c r="HB160" s="6"/>
      <c r="HC160" s="7"/>
    </row>
    <row r="161" spans="1:211" x14ac:dyDescent="0.35">
      <c r="A161" s="43" t="s">
        <v>143</v>
      </c>
      <c r="B161" s="3">
        <f>+'Serie Gasto $Corrientes'!B161*'Serie Gasto Constantes'!$V$207</f>
        <v>37087685428.398224</v>
      </c>
      <c r="C161" s="1">
        <f>+'Serie Gasto $Corrientes'!C161*'Serie Gasto Constantes'!$V$207</f>
        <v>36516231433.165482</v>
      </c>
      <c r="D161" s="4">
        <f t="shared" si="272"/>
        <v>0.98459181292572173</v>
      </c>
      <c r="E161" s="3">
        <f>+'Serie Gasto $Corrientes'!E161*'Serie Gasto Constantes'!$W$207</f>
        <v>31958453445.065578</v>
      </c>
      <c r="F161" s="1">
        <f>+'Serie Gasto $Corrientes'!F161*'Serie Gasto Constantes'!$W$207</f>
        <v>31219889888.840549</v>
      </c>
      <c r="G161" s="4">
        <f t="shared" si="273"/>
        <v>0.97688988431512902</v>
      </c>
      <c r="H161" s="3">
        <f>+'Serie Gasto $Corrientes'!H161*'Serie Gasto Constantes'!$X$207</f>
        <v>45936442006.973259</v>
      </c>
      <c r="I161" s="1">
        <f>+'Serie Gasto $Corrientes'!I161*'Serie Gasto Constantes'!$X$207</f>
        <v>44400885299.651863</v>
      </c>
      <c r="J161" s="4">
        <f t="shared" si="274"/>
        <v>0.96657214533314761</v>
      </c>
      <c r="K161" s="3">
        <f>+'Serie Gasto $Corrientes'!K161*'Serie Gasto Constantes'!$Y$207</f>
        <v>63591650781.076675</v>
      </c>
      <c r="L161" s="1">
        <f>+'Serie Gasto $Corrientes'!L161*'Serie Gasto Constantes'!$Y$207</f>
        <v>58465581846.692482</v>
      </c>
      <c r="M161" s="4">
        <f t="shared" si="275"/>
        <v>0.91939084971969953</v>
      </c>
      <c r="N161" s="3">
        <f>+'Serie Gasto $Corrientes'!N161*'Serie Gasto Constantes'!$Z$207</f>
        <v>146243653039.43964</v>
      </c>
      <c r="O161" s="1">
        <f>+'Serie Gasto $Corrientes'!O161*'Serie Gasto Constantes'!$Z$207</f>
        <v>103304839390.42152</v>
      </c>
      <c r="P161" s="4">
        <f t="shared" si="276"/>
        <v>0.70638853203811736</v>
      </c>
      <c r="Q161" s="3"/>
      <c r="R161" s="1"/>
      <c r="S161" s="4"/>
      <c r="T161" s="3"/>
      <c r="U161" s="1"/>
      <c r="V161" s="4"/>
      <c r="W161" s="3"/>
      <c r="X161" s="1"/>
      <c r="Y161" s="4"/>
      <c r="Z161" s="3"/>
      <c r="AA161" s="1"/>
      <c r="AB161" s="4"/>
      <c r="AC161" s="3"/>
      <c r="AD161" s="1"/>
      <c r="AE161" s="4"/>
      <c r="AF161" s="3"/>
      <c r="AG161" s="1"/>
      <c r="AH161" s="1"/>
      <c r="AI161" s="125"/>
      <c r="AJ161" s="1"/>
      <c r="AK161" s="4"/>
      <c r="AL161" s="3"/>
      <c r="AM161" s="1"/>
      <c r="AN161" s="1"/>
      <c r="AO161" s="125"/>
      <c r="AP161" s="1"/>
      <c r="AQ161" s="4"/>
      <c r="AR161" s="3"/>
      <c r="AS161" s="1"/>
      <c r="AT161" s="1"/>
      <c r="AU161" s="125"/>
      <c r="AV161" s="1"/>
      <c r="AW161" s="4"/>
      <c r="AX161" s="3"/>
      <c r="AY161" s="1"/>
      <c r="AZ161" s="1"/>
      <c r="BA161" s="125"/>
      <c r="BB161" s="1"/>
      <c r="BC161" s="4"/>
      <c r="BD161" s="3"/>
      <c r="BE161" s="1"/>
      <c r="BF161" s="1"/>
      <c r="BG161" s="125"/>
      <c r="BH161" s="1"/>
      <c r="BI161" s="4"/>
      <c r="BJ161" s="3"/>
      <c r="BK161" s="1"/>
      <c r="BL161" s="1"/>
      <c r="BM161" s="125"/>
      <c r="BN161" s="1"/>
      <c r="BO161" s="4"/>
      <c r="BP161" s="3"/>
      <c r="BQ161" s="1"/>
      <c r="BR161" s="1"/>
      <c r="BS161" s="125"/>
      <c r="BT161" s="1"/>
      <c r="BU161" s="4"/>
      <c r="BV161" s="3"/>
      <c r="BW161" s="1"/>
      <c r="BX161" s="1"/>
      <c r="BY161" s="125"/>
      <c r="BZ161" s="1"/>
      <c r="CA161" s="4"/>
      <c r="CB161" s="3"/>
      <c r="CC161" s="1"/>
      <c r="CD161" s="1"/>
      <c r="CE161" s="125"/>
      <c r="CF161" s="1"/>
      <c r="CG161" s="4"/>
      <c r="CH161" s="1"/>
      <c r="CI161" s="1"/>
      <c r="CJ161" s="1"/>
      <c r="CK161" s="125"/>
      <c r="CL161" s="1"/>
      <c r="CM161" s="4"/>
      <c r="CN161" s="1"/>
      <c r="CO161" s="1"/>
      <c r="CP161" s="1"/>
      <c r="CQ161" s="125"/>
      <c r="CR161" s="1"/>
      <c r="CS161" s="4"/>
      <c r="CT161" s="1"/>
      <c r="CU161" s="1"/>
      <c r="CV161" s="1"/>
      <c r="CW161" s="125"/>
      <c r="CX161" s="1"/>
      <c r="CY161" s="4"/>
      <c r="CZ161" s="1"/>
      <c r="DA161" s="1"/>
      <c r="DB161" s="1"/>
      <c r="DC161" s="125"/>
      <c r="DD161" s="1"/>
      <c r="DE161" s="4"/>
      <c r="DF161" s="1"/>
      <c r="DG161" s="1"/>
      <c r="DH161" s="1"/>
      <c r="DI161" s="125"/>
      <c r="DJ161" s="1"/>
      <c r="DK161" s="4"/>
      <c r="DL161" s="1"/>
      <c r="DM161" s="1"/>
      <c r="DN161" s="1"/>
      <c r="DO161" s="125"/>
      <c r="DP161" s="1"/>
      <c r="DQ161" s="4"/>
      <c r="DR161" s="1"/>
      <c r="DS161" s="1"/>
      <c r="DT161" s="1"/>
      <c r="DU161" s="125"/>
      <c r="DV161" s="1"/>
      <c r="DW161" s="4"/>
      <c r="DX161" s="1"/>
      <c r="DY161" s="1"/>
      <c r="DZ161" s="1"/>
      <c r="EA161" s="125"/>
      <c r="EB161" s="1"/>
      <c r="EC161" s="4"/>
      <c r="ED161" s="1"/>
      <c r="EE161" s="1"/>
      <c r="EF161" s="1"/>
      <c r="EG161" s="125"/>
      <c r="EH161" s="1"/>
      <c r="EI161" s="4"/>
      <c r="EJ161" s="1"/>
      <c r="EK161" s="1"/>
      <c r="EL161" s="1"/>
      <c r="EM161" s="125"/>
      <c r="EN161" s="1"/>
      <c r="EO161" s="4"/>
      <c r="EP161" s="1"/>
      <c r="EQ161" s="1"/>
      <c r="ER161" s="1"/>
      <c r="ES161" s="125"/>
      <c r="ET161" s="1"/>
      <c r="EU161" s="4"/>
      <c r="EV161" s="1"/>
      <c r="EW161" s="1"/>
      <c r="EX161" s="1"/>
      <c r="EY161" s="125"/>
      <c r="EZ161" s="1"/>
      <c r="FA161" s="4"/>
      <c r="FB161" s="1"/>
      <c r="FC161" s="1"/>
      <c r="FD161" s="1"/>
      <c r="FE161" s="125"/>
      <c r="FF161" s="1"/>
      <c r="FG161" s="4"/>
      <c r="FH161" s="1"/>
      <c r="FI161" s="1"/>
      <c r="FJ161" s="1"/>
      <c r="FK161" s="125"/>
      <c r="FL161" s="1"/>
      <c r="FM161" s="4"/>
      <c r="FN161" s="1"/>
      <c r="FO161" s="1"/>
      <c r="FP161" s="1"/>
      <c r="FQ161" s="125"/>
      <c r="FR161" s="1"/>
      <c r="FS161" s="4"/>
      <c r="FT161" s="1"/>
      <c r="FU161" s="1"/>
      <c r="FV161" s="1"/>
      <c r="FW161" s="125"/>
      <c r="FX161" s="1"/>
      <c r="FY161" s="4"/>
      <c r="FZ161" s="1"/>
      <c r="GA161" s="1"/>
      <c r="GB161" s="1"/>
      <c r="GC161" s="125"/>
      <c r="GD161" s="1"/>
      <c r="GE161" s="4"/>
      <c r="GF161" s="1"/>
      <c r="GG161" s="1"/>
      <c r="GH161" s="1"/>
      <c r="GI161" s="125"/>
      <c r="GJ161" s="1"/>
      <c r="GK161" s="4"/>
      <c r="GL161" s="1"/>
      <c r="GM161" s="1"/>
      <c r="GN161" s="1"/>
      <c r="GO161" s="125"/>
      <c r="GP161" s="1"/>
      <c r="GQ161" s="4"/>
      <c r="GR161" s="1"/>
      <c r="GS161" s="1"/>
      <c r="GT161" s="1"/>
      <c r="GU161" s="125"/>
      <c r="GV161" s="1"/>
      <c r="GW161" s="4"/>
      <c r="GX161" s="1"/>
      <c r="GY161" s="1"/>
      <c r="GZ161" s="1"/>
      <c r="HA161" s="125"/>
      <c r="HB161" s="1"/>
      <c r="HC161" s="4"/>
    </row>
    <row r="162" spans="1:211" x14ac:dyDescent="0.35">
      <c r="A162" s="28" t="s">
        <v>76</v>
      </c>
      <c r="B162" s="5">
        <f>+'Serie Gasto $Corrientes'!B162*'Serie Gasto Constantes'!$V$207</f>
        <v>12983516945.311037</v>
      </c>
      <c r="C162" s="6">
        <f>+'Serie Gasto $Corrientes'!C162*'Serie Gasto Constantes'!$V$207</f>
        <v>12621284962.061203</v>
      </c>
      <c r="D162" s="7">
        <f t="shared" si="272"/>
        <v>0.97210062691213617</v>
      </c>
      <c r="E162" s="5">
        <f>+'Serie Gasto $Corrientes'!E162*'Serie Gasto Constantes'!$W$207</f>
        <v>12729563796.224424</v>
      </c>
      <c r="F162" s="6">
        <f>+'Serie Gasto $Corrientes'!F162*'Serie Gasto Constantes'!$W$207</f>
        <v>12400589800.236982</v>
      </c>
      <c r="G162" s="7">
        <f t="shared" si="273"/>
        <v>0.97415669529186733</v>
      </c>
      <c r="H162" s="5">
        <f>+'Serie Gasto $Corrientes'!H162*'Serie Gasto Constantes'!$X$207</f>
        <v>7869694244.8728895</v>
      </c>
      <c r="I162" s="6">
        <f>+'Serie Gasto $Corrientes'!I162*'Serie Gasto Constantes'!$X$207</f>
        <v>7515010182.6766596</v>
      </c>
      <c r="J162" s="7">
        <f t="shared" si="274"/>
        <v>0.9549303885055882</v>
      </c>
      <c r="K162" s="5">
        <f>+'Serie Gasto $Corrientes'!K162*'Serie Gasto Constantes'!$Y$207</f>
        <v>8562290006.1600513</v>
      </c>
      <c r="L162" s="6">
        <f>+'Serie Gasto $Corrientes'!L162*'Serie Gasto Constantes'!$Y$207</f>
        <v>7866444884.8857021</v>
      </c>
      <c r="M162" s="7">
        <f t="shared" si="275"/>
        <v>0.91873142339564173</v>
      </c>
      <c r="N162" s="5">
        <f>+'Serie Gasto $Corrientes'!N162*'Serie Gasto Constantes'!$Z$207</f>
        <v>8873510484.2733021</v>
      </c>
      <c r="O162" s="6">
        <f>+'Serie Gasto $Corrientes'!O162*'Serie Gasto Constantes'!$Z$207</f>
        <v>8375094896.4705105</v>
      </c>
      <c r="P162" s="7">
        <f t="shared" si="276"/>
        <v>0.94383107016257617</v>
      </c>
      <c r="Q162" s="5"/>
      <c r="R162" s="6"/>
      <c r="S162" s="7"/>
      <c r="T162" s="5"/>
      <c r="U162" s="6"/>
      <c r="V162" s="7"/>
      <c r="W162" s="5"/>
      <c r="X162" s="6"/>
      <c r="Y162" s="7"/>
      <c r="Z162" s="5"/>
      <c r="AA162" s="6"/>
      <c r="AB162" s="7"/>
      <c r="AC162" s="5"/>
      <c r="AD162" s="6"/>
      <c r="AE162" s="7"/>
      <c r="AF162" s="5"/>
      <c r="AG162" s="6"/>
      <c r="AH162" s="6"/>
      <c r="AI162" s="126"/>
      <c r="AJ162" s="6"/>
      <c r="AK162" s="7"/>
      <c r="AL162" s="5"/>
      <c r="AM162" s="6"/>
      <c r="AN162" s="6"/>
      <c r="AO162" s="126"/>
      <c r="AP162" s="6"/>
      <c r="AQ162" s="7"/>
      <c r="AR162" s="5"/>
      <c r="AS162" s="6"/>
      <c r="AT162" s="6"/>
      <c r="AU162" s="126"/>
      <c r="AV162" s="6"/>
      <c r="AW162" s="7"/>
      <c r="AX162" s="5"/>
      <c r="AY162" s="6"/>
      <c r="AZ162" s="6"/>
      <c r="BA162" s="126"/>
      <c r="BB162" s="6"/>
      <c r="BC162" s="7"/>
      <c r="BD162" s="5"/>
      <c r="BE162" s="6"/>
      <c r="BF162" s="6"/>
      <c r="BG162" s="126"/>
      <c r="BH162" s="6"/>
      <c r="BI162" s="7"/>
      <c r="BJ162" s="5"/>
      <c r="BK162" s="6"/>
      <c r="BL162" s="6"/>
      <c r="BM162" s="126"/>
      <c r="BN162" s="6"/>
      <c r="BO162" s="7"/>
      <c r="BP162" s="5"/>
      <c r="BQ162" s="6"/>
      <c r="BR162" s="6"/>
      <c r="BS162" s="126"/>
      <c r="BT162" s="6"/>
      <c r="BU162" s="7"/>
      <c r="BV162" s="5"/>
      <c r="BW162" s="6"/>
      <c r="BX162" s="6"/>
      <c r="BY162" s="126"/>
      <c r="BZ162" s="6"/>
      <c r="CA162" s="7"/>
      <c r="CB162" s="5"/>
      <c r="CC162" s="6"/>
      <c r="CD162" s="6"/>
      <c r="CE162" s="126"/>
      <c r="CF162" s="6"/>
      <c r="CG162" s="7"/>
      <c r="CH162" s="6"/>
      <c r="CI162" s="6"/>
      <c r="CJ162" s="6"/>
      <c r="CK162" s="126"/>
      <c r="CL162" s="6"/>
      <c r="CM162" s="7"/>
      <c r="CN162" s="6"/>
      <c r="CO162" s="6"/>
      <c r="CP162" s="6"/>
      <c r="CQ162" s="126"/>
      <c r="CR162" s="6"/>
      <c r="CS162" s="7"/>
      <c r="CT162" s="6"/>
      <c r="CU162" s="6"/>
      <c r="CV162" s="6"/>
      <c r="CW162" s="126"/>
      <c r="CX162" s="6"/>
      <c r="CY162" s="7"/>
      <c r="CZ162" s="6"/>
      <c r="DA162" s="6"/>
      <c r="DB162" s="6"/>
      <c r="DC162" s="126"/>
      <c r="DD162" s="6"/>
      <c r="DE162" s="7"/>
      <c r="DF162" s="6"/>
      <c r="DG162" s="6"/>
      <c r="DH162" s="6"/>
      <c r="DI162" s="126"/>
      <c r="DJ162" s="6"/>
      <c r="DK162" s="7"/>
      <c r="DL162" s="6"/>
      <c r="DM162" s="6"/>
      <c r="DN162" s="6"/>
      <c r="DO162" s="126"/>
      <c r="DP162" s="6"/>
      <c r="DQ162" s="7"/>
      <c r="DR162" s="6"/>
      <c r="DS162" s="6"/>
      <c r="DT162" s="6"/>
      <c r="DU162" s="126"/>
      <c r="DV162" s="6"/>
      <c r="DW162" s="7"/>
      <c r="DX162" s="6"/>
      <c r="DY162" s="6"/>
      <c r="DZ162" s="6"/>
      <c r="EA162" s="126"/>
      <c r="EB162" s="6"/>
      <c r="EC162" s="7"/>
      <c r="ED162" s="6"/>
      <c r="EE162" s="6"/>
      <c r="EF162" s="6"/>
      <c r="EG162" s="126"/>
      <c r="EH162" s="6"/>
      <c r="EI162" s="7"/>
      <c r="EJ162" s="6"/>
      <c r="EK162" s="6"/>
      <c r="EL162" s="6"/>
      <c r="EM162" s="126"/>
      <c r="EN162" s="6"/>
      <c r="EO162" s="7"/>
      <c r="EP162" s="6"/>
      <c r="EQ162" s="6"/>
      <c r="ER162" s="6"/>
      <c r="ES162" s="126"/>
      <c r="ET162" s="6"/>
      <c r="EU162" s="7"/>
      <c r="EV162" s="6"/>
      <c r="EW162" s="6"/>
      <c r="EX162" s="6"/>
      <c r="EY162" s="126"/>
      <c r="EZ162" s="6"/>
      <c r="FA162" s="7"/>
      <c r="FB162" s="6"/>
      <c r="FC162" s="6"/>
      <c r="FD162" s="6"/>
      <c r="FE162" s="126"/>
      <c r="FF162" s="6"/>
      <c r="FG162" s="7"/>
      <c r="FH162" s="6"/>
      <c r="FI162" s="6"/>
      <c r="FJ162" s="6"/>
      <c r="FK162" s="126"/>
      <c r="FL162" s="6"/>
      <c r="FM162" s="7"/>
      <c r="FN162" s="6"/>
      <c r="FO162" s="6"/>
      <c r="FP162" s="6"/>
      <c r="FQ162" s="126"/>
      <c r="FR162" s="6"/>
      <c r="FS162" s="7"/>
      <c r="FT162" s="6"/>
      <c r="FU162" s="6"/>
      <c r="FV162" s="6"/>
      <c r="FW162" s="126"/>
      <c r="FX162" s="6"/>
      <c r="FY162" s="7"/>
      <c r="FZ162" s="6"/>
      <c r="GA162" s="6"/>
      <c r="GB162" s="6"/>
      <c r="GC162" s="126"/>
      <c r="GD162" s="6"/>
      <c r="GE162" s="7"/>
      <c r="GF162" s="6"/>
      <c r="GG162" s="6"/>
      <c r="GH162" s="6"/>
      <c r="GI162" s="126"/>
      <c r="GJ162" s="6"/>
      <c r="GK162" s="7"/>
      <c r="GL162" s="6"/>
      <c r="GM162" s="6"/>
      <c r="GN162" s="6"/>
      <c r="GO162" s="126"/>
      <c r="GP162" s="6"/>
      <c r="GQ162" s="7"/>
      <c r="GR162" s="6"/>
      <c r="GS162" s="6"/>
      <c r="GT162" s="6"/>
      <c r="GU162" s="126"/>
      <c r="GV162" s="6"/>
      <c r="GW162" s="7"/>
      <c r="GX162" s="6"/>
      <c r="GY162" s="6"/>
      <c r="GZ162" s="6"/>
      <c r="HA162" s="126"/>
      <c r="HB162" s="6"/>
      <c r="HC162" s="7"/>
    </row>
    <row r="163" spans="1:211" x14ac:dyDescent="0.35">
      <c r="A163" s="28" t="s">
        <v>185</v>
      </c>
      <c r="B163" s="5">
        <f>+'Serie Gasto $Corrientes'!B163*'Serie Gasto Constantes'!$V$207</f>
        <v>24104168483.087189</v>
      </c>
      <c r="C163" s="6">
        <f>+'Serie Gasto $Corrientes'!C163*'Serie Gasto Constantes'!$V$207</f>
        <v>23894946471.104279</v>
      </c>
      <c r="D163" s="7">
        <f t="shared" si="272"/>
        <v>0.9913200900446032</v>
      </c>
      <c r="E163" s="5">
        <f>+'Serie Gasto $Corrientes'!E163*'Serie Gasto Constantes'!$W$207</f>
        <v>19228889648.841152</v>
      </c>
      <c r="F163" s="6">
        <f>+'Serie Gasto $Corrientes'!F163*'Serie Gasto Constantes'!$W$207</f>
        <v>18819300088.603565</v>
      </c>
      <c r="G163" s="7">
        <f t="shared" si="273"/>
        <v>0.97869926097047044</v>
      </c>
      <c r="H163" s="5">
        <f>+'Serie Gasto $Corrientes'!H163*'Serie Gasto Constantes'!$X$207</f>
        <v>38066747762.100372</v>
      </c>
      <c r="I163" s="6">
        <f>+'Serie Gasto $Corrientes'!I163*'Serie Gasto Constantes'!$X$207</f>
        <v>36885875116.975204</v>
      </c>
      <c r="J163" s="7">
        <f t="shared" si="274"/>
        <v>0.96897889327175835</v>
      </c>
      <c r="K163" s="5">
        <f>+'Serie Gasto $Corrientes'!K163*'Serie Gasto Constantes'!$Y$207</f>
        <v>55029360774.916626</v>
      </c>
      <c r="L163" s="6">
        <f>+'Serie Gasto $Corrientes'!L163*'Serie Gasto Constantes'!$Y$207</f>
        <v>50599136961.806778</v>
      </c>
      <c r="M163" s="7">
        <f t="shared" si="275"/>
        <v>0.91949345311804487</v>
      </c>
      <c r="N163" s="5">
        <f>+'Serie Gasto $Corrientes'!N163*'Serie Gasto Constantes'!$Z$207</f>
        <v>137370142555.16634</v>
      </c>
      <c r="O163" s="6">
        <f>+'Serie Gasto $Corrientes'!O163*'Serie Gasto Constantes'!$Z$207</f>
        <v>94929744493.951004</v>
      </c>
      <c r="P163" s="7">
        <f t="shared" si="276"/>
        <v>0.69105078242041029</v>
      </c>
      <c r="Q163" s="5"/>
      <c r="R163" s="6"/>
      <c r="S163" s="7"/>
      <c r="T163" s="5"/>
      <c r="U163" s="6"/>
      <c r="V163" s="7"/>
      <c r="W163" s="5"/>
      <c r="X163" s="6"/>
      <c r="Y163" s="7"/>
      <c r="Z163" s="5"/>
      <c r="AA163" s="6"/>
      <c r="AB163" s="7"/>
      <c r="AC163" s="5"/>
      <c r="AD163" s="6"/>
      <c r="AE163" s="7"/>
      <c r="AF163" s="5"/>
      <c r="AG163" s="6"/>
      <c r="AH163" s="6"/>
      <c r="AI163" s="126"/>
      <c r="AJ163" s="6"/>
      <c r="AK163" s="7"/>
      <c r="AL163" s="5"/>
      <c r="AM163" s="6"/>
      <c r="AN163" s="6"/>
      <c r="AO163" s="126"/>
      <c r="AP163" s="6"/>
      <c r="AQ163" s="7"/>
      <c r="AR163" s="5"/>
      <c r="AS163" s="6"/>
      <c r="AT163" s="6"/>
      <c r="AU163" s="126"/>
      <c r="AV163" s="6"/>
      <c r="AW163" s="7"/>
      <c r="AX163" s="5"/>
      <c r="AY163" s="6"/>
      <c r="AZ163" s="6"/>
      <c r="BA163" s="126"/>
      <c r="BB163" s="6"/>
      <c r="BC163" s="7"/>
      <c r="BD163" s="5"/>
      <c r="BE163" s="6"/>
      <c r="BF163" s="6"/>
      <c r="BG163" s="126"/>
      <c r="BH163" s="6"/>
      <c r="BI163" s="7"/>
      <c r="BJ163" s="5"/>
      <c r="BK163" s="6"/>
      <c r="BL163" s="6"/>
      <c r="BM163" s="126"/>
      <c r="BN163" s="6"/>
      <c r="BO163" s="7"/>
      <c r="BP163" s="5"/>
      <c r="BQ163" s="6"/>
      <c r="BR163" s="6"/>
      <c r="BS163" s="126"/>
      <c r="BT163" s="6"/>
      <c r="BU163" s="7"/>
      <c r="BV163" s="5"/>
      <c r="BW163" s="6"/>
      <c r="BX163" s="6"/>
      <c r="BY163" s="126"/>
      <c r="BZ163" s="6"/>
      <c r="CA163" s="7"/>
      <c r="CB163" s="5"/>
      <c r="CC163" s="6"/>
      <c r="CD163" s="6"/>
      <c r="CE163" s="126"/>
      <c r="CF163" s="6"/>
      <c r="CG163" s="7"/>
      <c r="CH163" s="6"/>
      <c r="CI163" s="6"/>
      <c r="CJ163" s="6"/>
      <c r="CK163" s="126"/>
      <c r="CL163" s="6"/>
      <c r="CM163" s="7"/>
      <c r="CN163" s="6"/>
      <c r="CO163" s="6"/>
      <c r="CP163" s="6"/>
      <c r="CQ163" s="126"/>
      <c r="CR163" s="6"/>
      <c r="CS163" s="7"/>
      <c r="CT163" s="6"/>
      <c r="CU163" s="6"/>
      <c r="CV163" s="6"/>
      <c r="CW163" s="126"/>
      <c r="CX163" s="6"/>
      <c r="CY163" s="7"/>
      <c r="CZ163" s="6"/>
      <c r="DA163" s="6"/>
      <c r="DB163" s="6"/>
      <c r="DC163" s="126"/>
      <c r="DD163" s="6"/>
      <c r="DE163" s="7"/>
      <c r="DF163" s="6"/>
      <c r="DG163" s="6"/>
      <c r="DH163" s="6"/>
      <c r="DI163" s="126"/>
      <c r="DJ163" s="6"/>
      <c r="DK163" s="7"/>
      <c r="DL163" s="6"/>
      <c r="DM163" s="6"/>
      <c r="DN163" s="6"/>
      <c r="DO163" s="126"/>
      <c r="DP163" s="6"/>
      <c r="DQ163" s="7"/>
      <c r="DR163" s="6"/>
      <c r="DS163" s="6"/>
      <c r="DT163" s="6"/>
      <c r="DU163" s="126"/>
      <c r="DV163" s="6"/>
      <c r="DW163" s="7"/>
      <c r="DX163" s="6"/>
      <c r="DY163" s="6"/>
      <c r="DZ163" s="6"/>
      <c r="EA163" s="126"/>
      <c r="EB163" s="6"/>
      <c r="EC163" s="7"/>
      <c r="ED163" s="6"/>
      <c r="EE163" s="6"/>
      <c r="EF163" s="6"/>
      <c r="EG163" s="126"/>
      <c r="EH163" s="6"/>
      <c r="EI163" s="7"/>
      <c r="EJ163" s="6"/>
      <c r="EK163" s="6"/>
      <c r="EL163" s="6"/>
      <c r="EM163" s="126"/>
      <c r="EN163" s="6"/>
      <c r="EO163" s="7"/>
      <c r="EP163" s="6"/>
      <c r="EQ163" s="6"/>
      <c r="ER163" s="6"/>
      <c r="ES163" s="126"/>
      <c r="ET163" s="6"/>
      <c r="EU163" s="7"/>
      <c r="EV163" s="6"/>
      <c r="EW163" s="6"/>
      <c r="EX163" s="6"/>
      <c r="EY163" s="126"/>
      <c r="EZ163" s="6"/>
      <c r="FA163" s="7"/>
      <c r="FB163" s="6"/>
      <c r="FC163" s="6"/>
      <c r="FD163" s="6"/>
      <c r="FE163" s="126"/>
      <c r="FF163" s="6"/>
      <c r="FG163" s="7"/>
      <c r="FH163" s="6"/>
      <c r="FI163" s="6"/>
      <c r="FJ163" s="6"/>
      <c r="FK163" s="126"/>
      <c r="FL163" s="6"/>
      <c r="FM163" s="7"/>
      <c r="FN163" s="6"/>
      <c r="FO163" s="6"/>
      <c r="FP163" s="6"/>
      <c r="FQ163" s="126"/>
      <c r="FR163" s="6"/>
      <c r="FS163" s="7"/>
      <c r="FT163" s="6"/>
      <c r="FU163" s="6"/>
      <c r="FV163" s="6"/>
      <c r="FW163" s="126"/>
      <c r="FX163" s="6"/>
      <c r="FY163" s="7"/>
      <c r="FZ163" s="6"/>
      <c r="GA163" s="6"/>
      <c r="GB163" s="6"/>
      <c r="GC163" s="126"/>
      <c r="GD163" s="6"/>
      <c r="GE163" s="7"/>
      <c r="GF163" s="6"/>
      <c r="GG163" s="6"/>
      <c r="GH163" s="6"/>
      <c r="GI163" s="126"/>
      <c r="GJ163" s="6"/>
      <c r="GK163" s="7"/>
      <c r="GL163" s="6"/>
      <c r="GM163" s="6"/>
      <c r="GN163" s="6"/>
      <c r="GO163" s="126"/>
      <c r="GP163" s="6"/>
      <c r="GQ163" s="7"/>
      <c r="GR163" s="6"/>
      <c r="GS163" s="6"/>
      <c r="GT163" s="6"/>
      <c r="GU163" s="126"/>
      <c r="GV163" s="6"/>
      <c r="GW163" s="7"/>
      <c r="GX163" s="6"/>
      <c r="GY163" s="6"/>
      <c r="GZ163" s="6"/>
      <c r="HA163" s="126"/>
      <c r="HB163" s="6"/>
      <c r="HC163" s="7"/>
    </row>
    <row r="164" spans="1:211" x14ac:dyDescent="0.35">
      <c r="A164" s="43" t="s">
        <v>144</v>
      </c>
      <c r="B164" s="3">
        <f>+'Serie Gasto $Corrientes'!B164*'Serie Gasto Constantes'!$V$207</f>
        <v>16064515985.933298</v>
      </c>
      <c r="C164" s="1">
        <f>+'Serie Gasto $Corrientes'!C164*'Serie Gasto Constantes'!$V$207</f>
        <v>15370889661.689272</v>
      </c>
      <c r="D164" s="4">
        <f t="shared" si="272"/>
        <v>0.95682245734316607</v>
      </c>
      <c r="E164" s="3">
        <f>+'Serie Gasto $Corrientes'!E164*'Serie Gasto Constantes'!$W$207</f>
        <v>17792489480.57571</v>
      </c>
      <c r="F164" s="1">
        <f>+'Serie Gasto $Corrientes'!F164*'Serie Gasto Constantes'!$W$207</f>
        <v>15889929061.99696</v>
      </c>
      <c r="G164" s="4">
        <f t="shared" si="273"/>
        <v>0.89306946503153473</v>
      </c>
      <c r="H164" s="3">
        <f>+'Serie Gasto $Corrientes'!H164*'Serie Gasto Constantes'!$X$207</f>
        <v>17467549917.723591</v>
      </c>
      <c r="I164" s="1">
        <f>+'Serie Gasto $Corrientes'!I164*'Serie Gasto Constantes'!$X$207</f>
        <v>17388019292.159859</v>
      </c>
      <c r="J164" s="4">
        <f t="shared" si="274"/>
        <v>0.99544695014822682</v>
      </c>
      <c r="K164" s="3">
        <f>+'Serie Gasto $Corrientes'!K164*'Serie Gasto Constantes'!$Y$207</f>
        <v>22551997075.02282</v>
      </c>
      <c r="L164" s="1">
        <f>+'Serie Gasto $Corrientes'!L164*'Serie Gasto Constantes'!$Y$207</f>
        <v>18612239461.513855</v>
      </c>
      <c r="M164" s="4">
        <f t="shared" si="275"/>
        <v>0.82530338220589816</v>
      </c>
      <c r="N164" s="3">
        <f>+'Serie Gasto $Corrientes'!N164*'Serie Gasto Constantes'!$Z$207</f>
        <v>21637805158.818752</v>
      </c>
      <c r="O164" s="1">
        <f>+'Serie Gasto $Corrientes'!O164*'Serie Gasto Constantes'!$Z$207</f>
        <v>20426217996.482597</v>
      </c>
      <c r="P164" s="4">
        <f t="shared" si="276"/>
        <v>0.94400600460891215</v>
      </c>
      <c r="Q164" s="3"/>
      <c r="R164" s="1"/>
      <c r="S164" s="4"/>
      <c r="T164" s="3"/>
      <c r="U164" s="1"/>
      <c r="V164" s="4"/>
      <c r="W164" s="3"/>
      <c r="X164" s="1"/>
      <c r="Y164" s="4"/>
      <c r="Z164" s="3"/>
      <c r="AA164" s="1"/>
      <c r="AB164" s="4"/>
      <c r="AC164" s="3"/>
      <c r="AD164" s="1"/>
      <c r="AE164" s="4"/>
      <c r="AF164" s="3"/>
      <c r="AG164" s="1"/>
      <c r="AH164" s="1"/>
      <c r="AI164" s="125"/>
      <c r="AJ164" s="1"/>
      <c r="AK164" s="4"/>
      <c r="AL164" s="3"/>
      <c r="AM164" s="1"/>
      <c r="AN164" s="1"/>
      <c r="AO164" s="125"/>
      <c r="AP164" s="1"/>
      <c r="AQ164" s="4"/>
      <c r="AR164" s="3"/>
      <c r="AS164" s="1"/>
      <c r="AT164" s="1"/>
      <c r="AU164" s="125"/>
      <c r="AV164" s="1"/>
      <c r="AW164" s="4"/>
      <c r="AX164" s="3"/>
      <c r="AY164" s="1"/>
      <c r="AZ164" s="1"/>
      <c r="BA164" s="125"/>
      <c r="BB164" s="1"/>
      <c r="BC164" s="4"/>
      <c r="BD164" s="3"/>
      <c r="BE164" s="1"/>
      <c r="BF164" s="1"/>
      <c r="BG164" s="125"/>
      <c r="BH164" s="1"/>
      <c r="BI164" s="4"/>
      <c r="BJ164" s="3"/>
      <c r="BK164" s="1"/>
      <c r="BL164" s="1"/>
      <c r="BM164" s="125"/>
      <c r="BN164" s="1"/>
      <c r="BO164" s="4"/>
      <c r="BP164" s="3"/>
      <c r="BQ164" s="1"/>
      <c r="BR164" s="1"/>
      <c r="BS164" s="125"/>
      <c r="BT164" s="1"/>
      <c r="BU164" s="4"/>
      <c r="BV164" s="3"/>
      <c r="BW164" s="1"/>
      <c r="BX164" s="1"/>
      <c r="BY164" s="125"/>
      <c r="BZ164" s="1"/>
      <c r="CA164" s="4"/>
      <c r="CB164" s="3"/>
      <c r="CC164" s="1"/>
      <c r="CD164" s="1"/>
      <c r="CE164" s="125"/>
      <c r="CF164" s="1"/>
      <c r="CG164" s="4"/>
      <c r="CH164" s="1"/>
      <c r="CI164" s="1"/>
      <c r="CJ164" s="1"/>
      <c r="CK164" s="125"/>
      <c r="CL164" s="1"/>
      <c r="CM164" s="4"/>
      <c r="CN164" s="1"/>
      <c r="CO164" s="1"/>
      <c r="CP164" s="1"/>
      <c r="CQ164" s="125"/>
      <c r="CR164" s="1"/>
      <c r="CS164" s="4"/>
      <c r="CT164" s="1"/>
      <c r="CU164" s="1"/>
      <c r="CV164" s="1"/>
      <c r="CW164" s="125"/>
      <c r="CX164" s="1"/>
      <c r="CY164" s="4"/>
      <c r="CZ164" s="1"/>
      <c r="DA164" s="1"/>
      <c r="DB164" s="1"/>
      <c r="DC164" s="125"/>
      <c r="DD164" s="1"/>
      <c r="DE164" s="4"/>
      <c r="DF164" s="1"/>
      <c r="DG164" s="1"/>
      <c r="DH164" s="1"/>
      <c r="DI164" s="125"/>
      <c r="DJ164" s="1"/>
      <c r="DK164" s="4"/>
      <c r="DL164" s="1"/>
      <c r="DM164" s="1"/>
      <c r="DN164" s="1"/>
      <c r="DO164" s="125"/>
      <c r="DP164" s="1"/>
      <c r="DQ164" s="4"/>
      <c r="DR164" s="1"/>
      <c r="DS164" s="1"/>
      <c r="DT164" s="1"/>
      <c r="DU164" s="125"/>
      <c r="DV164" s="1"/>
      <c r="DW164" s="4"/>
      <c r="DX164" s="1"/>
      <c r="DY164" s="1"/>
      <c r="DZ164" s="1"/>
      <c r="EA164" s="125"/>
      <c r="EB164" s="1"/>
      <c r="EC164" s="4"/>
      <c r="ED164" s="1"/>
      <c r="EE164" s="1"/>
      <c r="EF164" s="1"/>
      <c r="EG164" s="125"/>
      <c r="EH164" s="1"/>
      <c r="EI164" s="4"/>
      <c r="EJ164" s="1"/>
      <c r="EK164" s="1"/>
      <c r="EL164" s="1"/>
      <c r="EM164" s="125"/>
      <c r="EN164" s="1"/>
      <c r="EO164" s="4"/>
      <c r="EP164" s="1"/>
      <c r="EQ164" s="1"/>
      <c r="ER164" s="1"/>
      <c r="ES164" s="125"/>
      <c r="ET164" s="1"/>
      <c r="EU164" s="4"/>
      <c r="EV164" s="1"/>
      <c r="EW164" s="1"/>
      <c r="EX164" s="1"/>
      <c r="EY164" s="125"/>
      <c r="EZ164" s="1"/>
      <c r="FA164" s="4"/>
      <c r="FB164" s="1"/>
      <c r="FC164" s="1"/>
      <c r="FD164" s="1"/>
      <c r="FE164" s="125"/>
      <c r="FF164" s="1"/>
      <c r="FG164" s="4"/>
      <c r="FH164" s="1"/>
      <c r="FI164" s="1"/>
      <c r="FJ164" s="1"/>
      <c r="FK164" s="125"/>
      <c r="FL164" s="1"/>
      <c r="FM164" s="4"/>
      <c r="FN164" s="1"/>
      <c r="FO164" s="1"/>
      <c r="FP164" s="1"/>
      <c r="FQ164" s="125"/>
      <c r="FR164" s="1"/>
      <c r="FS164" s="4"/>
      <c r="FT164" s="1"/>
      <c r="FU164" s="1"/>
      <c r="FV164" s="1"/>
      <c r="FW164" s="125"/>
      <c r="FX164" s="1"/>
      <c r="FY164" s="4"/>
      <c r="FZ164" s="1"/>
      <c r="GA164" s="1"/>
      <c r="GB164" s="1"/>
      <c r="GC164" s="125"/>
      <c r="GD164" s="1"/>
      <c r="GE164" s="4"/>
      <c r="GF164" s="1"/>
      <c r="GG164" s="1"/>
      <c r="GH164" s="1"/>
      <c r="GI164" s="125"/>
      <c r="GJ164" s="1"/>
      <c r="GK164" s="4"/>
      <c r="GL164" s="1"/>
      <c r="GM164" s="1"/>
      <c r="GN164" s="1"/>
      <c r="GO164" s="125"/>
      <c r="GP164" s="1"/>
      <c r="GQ164" s="4"/>
      <c r="GR164" s="1"/>
      <c r="GS164" s="1"/>
      <c r="GT164" s="1"/>
      <c r="GU164" s="125"/>
      <c r="GV164" s="1"/>
      <c r="GW164" s="4"/>
      <c r="GX164" s="1"/>
      <c r="GY164" s="1"/>
      <c r="GZ164" s="1"/>
      <c r="HA164" s="125"/>
      <c r="HB164" s="1"/>
      <c r="HC164" s="4"/>
    </row>
    <row r="165" spans="1:211" x14ac:dyDescent="0.35">
      <c r="A165" s="28" t="s">
        <v>76</v>
      </c>
      <c r="B165" s="5">
        <f>+'Serie Gasto $Corrientes'!B165*'Serie Gasto Constantes'!$V$207</f>
        <v>16062494249.242601</v>
      </c>
      <c r="C165" s="6">
        <f>+'Serie Gasto $Corrientes'!C165*'Serie Gasto Constantes'!$V$207</f>
        <v>15368867924.998577</v>
      </c>
      <c r="D165" s="7">
        <f t="shared" si="272"/>
        <v>0.9568170227188264</v>
      </c>
      <c r="E165" s="5">
        <f>+'Serie Gasto $Corrientes'!E165*'Serie Gasto Constantes'!$W$207</f>
        <v>17792489480.57571</v>
      </c>
      <c r="F165" s="6">
        <f>+'Serie Gasto $Corrientes'!F165*'Serie Gasto Constantes'!$W$207</f>
        <v>15889929061.99696</v>
      </c>
      <c r="G165" s="7">
        <f t="shared" si="273"/>
        <v>0.89306946503153473</v>
      </c>
      <c r="H165" s="5">
        <f>+'Serie Gasto $Corrientes'!H165*'Serie Gasto Constantes'!$X$207</f>
        <v>17467549917.723591</v>
      </c>
      <c r="I165" s="6">
        <f>+'Serie Gasto $Corrientes'!I165*'Serie Gasto Constantes'!$X$207</f>
        <v>17388019292.159859</v>
      </c>
      <c r="J165" s="7">
        <f t="shared" si="274"/>
        <v>0.99544695014822682</v>
      </c>
      <c r="K165" s="5">
        <f>+'Serie Gasto $Corrientes'!K165*'Serie Gasto Constantes'!$Y$207</f>
        <v>22551997075.02282</v>
      </c>
      <c r="L165" s="6">
        <f>+'Serie Gasto $Corrientes'!L165*'Serie Gasto Constantes'!$Y$207</f>
        <v>18612239461.513855</v>
      </c>
      <c r="M165" s="7">
        <f t="shared" si="275"/>
        <v>0.82530338220589816</v>
      </c>
      <c r="N165" s="5">
        <f>+'Serie Gasto $Corrientes'!N165*'Serie Gasto Constantes'!$Z$207</f>
        <v>21143989486.227852</v>
      </c>
      <c r="O165" s="6">
        <f>+'Serie Gasto $Corrientes'!O165*'Serie Gasto Constantes'!$Z$207</f>
        <v>19933670027.733742</v>
      </c>
      <c r="P165" s="7">
        <f t="shared" si="276"/>
        <v>0.94275822643203389</v>
      </c>
      <c r="Q165" s="5"/>
      <c r="R165" s="6"/>
      <c r="S165" s="7"/>
      <c r="T165" s="5"/>
      <c r="U165" s="6"/>
      <c r="V165" s="7"/>
      <c r="W165" s="5"/>
      <c r="X165" s="6"/>
      <c r="Y165" s="7"/>
      <c r="Z165" s="5"/>
      <c r="AA165" s="6"/>
      <c r="AB165" s="7"/>
      <c r="AC165" s="5"/>
      <c r="AD165" s="6"/>
      <c r="AE165" s="7"/>
      <c r="AF165" s="5"/>
      <c r="AG165" s="6"/>
      <c r="AH165" s="6"/>
      <c r="AI165" s="126"/>
      <c r="AJ165" s="6"/>
      <c r="AK165" s="7"/>
      <c r="AL165" s="5"/>
      <c r="AM165" s="6"/>
      <c r="AN165" s="6"/>
      <c r="AO165" s="126"/>
      <c r="AP165" s="6"/>
      <c r="AQ165" s="7"/>
      <c r="AR165" s="5"/>
      <c r="AS165" s="6"/>
      <c r="AT165" s="6"/>
      <c r="AU165" s="126"/>
      <c r="AV165" s="6"/>
      <c r="AW165" s="7"/>
      <c r="AX165" s="5"/>
      <c r="AY165" s="6"/>
      <c r="AZ165" s="6"/>
      <c r="BA165" s="126"/>
      <c r="BB165" s="6"/>
      <c r="BC165" s="7"/>
      <c r="BD165" s="5"/>
      <c r="BE165" s="6"/>
      <c r="BF165" s="6"/>
      <c r="BG165" s="126"/>
      <c r="BH165" s="6"/>
      <c r="BI165" s="7"/>
      <c r="BJ165" s="5"/>
      <c r="BK165" s="6"/>
      <c r="BL165" s="6"/>
      <c r="BM165" s="126"/>
      <c r="BN165" s="6"/>
      <c r="BO165" s="7"/>
      <c r="BP165" s="5"/>
      <c r="BQ165" s="6"/>
      <c r="BR165" s="6"/>
      <c r="BS165" s="126"/>
      <c r="BT165" s="6"/>
      <c r="BU165" s="7"/>
      <c r="BV165" s="5"/>
      <c r="BW165" s="6"/>
      <c r="BX165" s="6"/>
      <c r="BY165" s="126"/>
      <c r="BZ165" s="6"/>
      <c r="CA165" s="7"/>
      <c r="CB165" s="5"/>
      <c r="CC165" s="6"/>
      <c r="CD165" s="6"/>
      <c r="CE165" s="126"/>
      <c r="CF165" s="6"/>
      <c r="CG165" s="7"/>
      <c r="CH165" s="6"/>
      <c r="CI165" s="6"/>
      <c r="CJ165" s="6"/>
      <c r="CK165" s="126"/>
      <c r="CL165" s="6"/>
      <c r="CM165" s="7"/>
      <c r="CN165" s="6"/>
      <c r="CO165" s="6"/>
      <c r="CP165" s="6"/>
      <c r="CQ165" s="126"/>
      <c r="CR165" s="6"/>
      <c r="CS165" s="7"/>
      <c r="CT165" s="6"/>
      <c r="CU165" s="6"/>
      <c r="CV165" s="6"/>
      <c r="CW165" s="126"/>
      <c r="CX165" s="6"/>
      <c r="CY165" s="7"/>
      <c r="CZ165" s="6"/>
      <c r="DA165" s="6"/>
      <c r="DB165" s="6"/>
      <c r="DC165" s="126"/>
      <c r="DD165" s="6"/>
      <c r="DE165" s="7"/>
      <c r="DF165" s="6"/>
      <c r="DG165" s="6"/>
      <c r="DH165" s="6"/>
      <c r="DI165" s="126"/>
      <c r="DJ165" s="6"/>
      <c r="DK165" s="7"/>
      <c r="DL165" s="6"/>
      <c r="DM165" s="6"/>
      <c r="DN165" s="6"/>
      <c r="DO165" s="126"/>
      <c r="DP165" s="6"/>
      <c r="DQ165" s="7"/>
      <c r="DR165" s="6"/>
      <c r="DS165" s="6"/>
      <c r="DT165" s="6"/>
      <c r="DU165" s="126"/>
      <c r="DV165" s="6"/>
      <c r="DW165" s="7"/>
      <c r="DX165" s="6"/>
      <c r="DY165" s="6"/>
      <c r="DZ165" s="6"/>
      <c r="EA165" s="126"/>
      <c r="EB165" s="6"/>
      <c r="EC165" s="7"/>
      <c r="ED165" s="6"/>
      <c r="EE165" s="6"/>
      <c r="EF165" s="6"/>
      <c r="EG165" s="126"/>
      <c r="EH165" s="6"/>
      <c r="EI165" s="7"/>
      <c r="EJ165" s="6"/>
      <c r="EK165" s="6"/>
      <c r="EL165" s="6"/>
      <c r="EM165" s="126"/>
      <c r="EN165" s="6"/>
      <c r="EO165" s="7"/>
      <c r="EP165" s="6"/>
      <c r="EQ165" s="6"/>
      <c r="ER165" s="6"/>
      <c r="ES165" s="126"/>
      <c r="ET165" s="6"/>
      <c r="EU165" s="7"/>
      <c r="EV165" s="6"/>
      <c r="EW165" s="6"/>
      <c r="EX165" s="6"/>
      <c r="EY165" s="126"/>
      <c r="EZ165" s="6"/>
      <c r="FA165" s="7"/>
      <c r="FB165" s="6"/>
      <c r="FC165" s="6"/>
      <c r="FD165" s="6"/>
      <c r="FE165" s="126"/>
      <c r="FF165" s="6"/>
      <c r="FG165" s="7"/>
      <c r="FH165" s="6"/>
      <c r="FI165" s="6"/>
      <c r="FJ165" s="6"/>
      <c r="FK165" s="126"/>
      <c r="FL165" s="6"/>
      <c r="FM165" s="7"/>
      <c r="FN165" s="6"/>
      <c r="FO165" s="6"/>
      <c r="FP165" s="6"/>
      <c r="FQ165" s="126"/>
      <c r="FR165" s="6"/>
      <c r="FS165" s="7"/>
      <c r="FT165" s="6"/>
      <c r="FU165" s="6"/>
      <c r="FV165" s="6"/>
      <c r="FW165" s="126"/>
      <c r="FX165" s="6"/>
      <c r="FY165" s="7"/>
      <c r="FZ165" s="6"/>
      <c r="GA165" s="6"/>
      <c r="GB165" s="6"/>
      <c r="GC165" s="126"/>
      <c r="GD165" s="6"/>
      <c r="GE165" s="7"/>
      <c r="GF165" s="6"/>
      <c r="GG165" s="6"/>
      <c r="GH165" s="6"/>
      <c r="GI165" s="126"/>
      <c r="GJ165" s="6"/>
      <c r="GK165" s="7"/>
      <c r="GL165" s="6"/>
      <c r="GM165" s="6"/>
      <c r="GN165" s="6"/>
      <c r="GO165" s="126"/>
      <c r="GP165" s="6"/>
      <c r="GQ165" s="7"/>
      <c r="GR165" s="6"/>
      <c r="GS165" s="6"/>
      <c r="GT165" s="6"/>
      <c r="GU165" s="126"/>
      <c r="GV165" s="6"/>
      <c r="GW165" s="7"/>
      <c r="GX165" s="6"/>
      <c r="GY165" s="6"/>
      <c r="GZ165" s="6"/>
      <c r="HA165" s="126"/>
      <c r="HB165" s="6"/>
      <c r="HC165" s="7"/>
    </row>
    <row r="166" spans="1:211" x14ac:dyDescent="0.35">
      <c r="A166" s="28" t="s">
        <v>185</v>
      </c>
      <c r="B166" s="5">
        <f>+'Serie Gasto $Corrientes'!B166*'Serie Gasto Constantes'!$V$207</f>
        <v>2021736.6906961075</v>
      </c>
      <c r="C166" s="6">
        <f>+'Serie Gasto $Corrientes'!C166*'Serie Gasto Constantes'!$V$207</f>
        <v>2021736.6906961075</v>
      </c>
      <c r="D166" s="7">
        <f t="shared" si="272"/>
        <v>1</v>
      </c>
      <c r="E166" s="5"/>
      <c r="F166" s="6"/>
      <c r="G166" s="7"/>
      <c r="H166" s="5"/>
      <c r="I166" s="6"/>
      <c r="J166" s="7"/>
      <c r="K166" s="5"/>
      <c r="L166" s="6"/>
      <c r="M166" s="7"/>
      <c r="N166" s="5">
        <f>+'Serie Gasto $Corrientes'!N166*'Serie Gasto Constantes'!$Z$207</f>
        <v>493815672.59090167</v>
      </c>
      <c r="O166" s="6">
        <f>+'Serie Gasto $Corrientes'!O166*'Serie Gasto Constantes'!$Z$207</f>
        <v>492547968.74885321</v>
      </c>
      <c r="P166" s="7">
        <f t="shared" si="276"/>
        <v>0.99743283999999999</v>
      </c>
      <c r="Q166" s="5"/>
      <c r="R166" s="6"/>
      <c r="S166" s="7"/>
      <c r="T166" s="5"/>
      <c r="U166" s="6"/>
      <c r="V166" s="7"/>
      <c r="W166" s="5"/>
      <c r="X166" s="6"/>
      <c r="Y166" s="7"/>
      <c r="Z166" s="5"/>
      <c r="AA166" s="6"/>
      <c r="AB166" s="7"/>
      <c r="AC166" s="5"/>
      <c r="AD166" s="6"/>
      <c r="AE166" s="7"/>
      <c r="AF166" s="5"/>
      <c r="AG166" s="6"/>
      <c r="AH166" s="6"/>
      <c r="AI166" s="126"/>
      <c r="AJ166" s="6"/>
      <c r="AK166" s="7"/>
      <c r="AL166" s="5"/>
      <c r="AM166" s="6"/>
      <c r="AN166" s="6"/>
      <c r="AO166" s="126"/>
      <c r="AP166" s="6"/>
      <c r="AQ166" s="7"/>
      <c r="AR166" s="5"/>
      <c r="AS166" s="6"/>
      <c r="AT166" s="6"/>
      <c r="AU166" s="126"/>
      <c r="AV166" s="6"/>
      <c r="AW166" s="7"/>
      <c r="AX166" s="5"/>
      <c r="AY166" s="6"/>
      <c r="AZ166" s="6"/>
      <c r="BA166" s="126"/>
      <c r="BB166" s="6"/>
      <c r="BC166" s="7"/>
      <c r="BD166" s="5"/>
      <c r="BE166" s="6"/>
      <c r="BF166" s="6"/>
      <c r="BG166" s="126"/>
      <c r="BH166" s="6"/>
      <c r="BI166" s="7"/>
      <c r="BJ166" s="5"/>
      <c r="BK166" s="6"/>
      <c r="BL166" s="6"/>
      <c r="BM166" s="126"/>
      <c r="BN166" s="6"/>
      <c r="BO166" s="7"/>
      <c r="BP166" s="5"/>
      <c r="BQ166" s="6"/>
      <c r="BR166" s="6"/>
      <c r="BS166" s="126"/>
      <c r="BT166" s="6"/>
      <c r="BU166" s="7"/>
      <c r="BV166" s="5"/>
      <c r="BW166" s="6"/>
      <c r="BX166" s="6"/>
      <c r="BY166" s="126"/>
      <c r="BZ166" s="6"/>
      <c r="CA166" s="7"/>
      <c r="CB166" s="5"/>
      <c r="CC166" s="6"/>
      <c r="CD166" s="6"/>
      <c r="CE166" s="126"/>
      <c r="CF166" s="6"/>
      <c r="CG166" s="7"/>
      <c r="CH166" s="6"/>
      <c r="CI166" s="6"/>
      <c r="CJ166" s="6"/>
      <c r="CK166" s="126"/>
      <c r="CL166" s="6"/>
      <c r="CM166" s="7"/>
      <c r="CN166" s="6"/>
      <c r="CO166" s="6"/>
      <c r="CP166" s="6"/>
      <c r="CQ166" s="126"/>
      <c r="CR166" s="6"/>
      <c r="CS166" s="7"/>
      <c r="CT166" s="6"/>
      <c r="CU166" s="6"/>
      <c r="CV166" s="6"/>
      <c r="CW166" s="126"/>
      <c r="CX166" s="6"/>
      <c r="CY166" s="7"/>
      <c r="CZ166" s="6"/>
      <c r="DA166" s="6"/>
      <c r="DB166" s="6"/>
      <c r="DC166" s="126"/>
      <c r="DD166" s="6"/>
      <c r="DE166" s="7"/>
      <c r="DF166" s="6"/>
      <c r="DG166" s="6"/>
      <c r="DH166" s="6"/>
      <c r="DI166" s="126"/>
      <c r="DJ166" s="6"/>
      <c r="DK166" s="7"/>
      <c r="DL166" s="6"/>
      <c r="DM166" s="6"/>
      <c r="DN166" s="6"/>
      <c r="DO166" s="126"/>
      <c r="DP166" s="6"/>
      <c r="DQ166" s="7"/>
      <c r="DR166" s="6"/>
      <c r="DS166" s="6"/>
      <c r="DT166" s="6"/>
      <c r="DU166" s="126"/>
      <c r="DV166" s="6"/>
      <c r="DW166" s="7"/>
      <c r="DX166" s="6"/>
      <c r="DY166" s="6"/>
      <c r="DZ166" s="6"/>
      <c r="EA166" s="126"/>
      <c r="EB166" s="6"/>
      <c r="EC166" s="7"/>
      <c r="ED166" s="6"/>
      <c r="EE166" s="6"/>
      <c r="EF166" s="6"/>
      <c r="EG166" s="126"/>
      <c r="EH166" s="6"/>
      <c r="EI166" s="7"/>
      <c r="EJ166" s="6"/>
      <c r="EK166" s="6"/>
      <c r="EL166" s="6"/>
      <c r="EM166" s="126"/>
      <c r="EN166" s="6"/>
      <c r="EO166" s="7"/>
      <c r="EP166" s="6"/>
      <c r="EQ166" s="6"/>
      <c r="ER166" s="6"/>
      <c r="ES166" s="126"/>
      <c r="ET166" s="6"/>
      <c r="EU166" s="7"/>
      <c r="EV166" s="6"/>
      <c r="EW166" s="6"/>
      <c r="EX166" s="6"/>
      <c r="EY166" s="126"/>
      <c r="EZ166" s="6"/>
      <c r="FA166" s="7"/>
      <c r="FB166" s="6"/>
      <c r="FC166" s="6"/>
      <c r="FD166" s="6"/>
      <c r="FE166" s="126"/>
      <c r="FF166" s="6"/>
      <c r="FG166" s="7"/>
      <c r="FH166" s="6"/>
      <c r="FI166" s="6"/>
      <c r="FJ166" s="6"/>
      <c r="FK166" s="126"/>
      <c r="FL166" s="6"/>
      <c r="FM166" s="7"/>
      <c r="FN166" s="6"/>
      <c r="FO166" s="6"/>
      <c r="FP166" s="6"/>
      <c r="FQ166" s="126"/>
      <c r="FR166" s="6"/>
      <c r="FS166" s="7"/>
      <c r="FT166" s="6"/>
      <c r="FU166" s="6"/>
      <c r="FV166" s="6"/>
      <c r="FW166" s="126"/>
      <c r="FX166" s="6"/>
      <c r="FY166" s="7"/>
      <c r="FZ166" s="6"/>
      <c r="GA166" s="6"/>
      <c r="GB166" s="6"/>
      <c r="GC166" s="126"/>
      <c r="GD166" s="6"/>
      <c r="GE166" s="7"/>
      <c r="GF166" s="6"/>
      <c r="GG166" s="6"/>
      <c r="GH166" s="6"/>
      <c r="GI166" s="126"/>
      <c r="GJ166" s="6"/>
      <c r="GK166" s="7"/>
      <c r="GL166" s="6"/>
      <c r="GM166" s="6"/>
      <c r="GN166" s="6"/>
      <c r="GO166" s="126"/>
      <c r="GP166" s="6"/>
      <c r="GQ166" s="7"/>
      <c r="GR166" s="6"/>
      <c r="GS166" s="6"/>
      <c r="GT166" s="6"/>
      <c r="GU166" s="126"/>
      <c r="GV166" s="6"/>
      <c r="GW166" s="7"/>
      <c r="GX166" s="6"/>
      <c r="GY166" s="6"/>
      <c r="GZ166" s="6"/>
      <c r="HA166" s="126"/>
      <c r="HB166" s="6"/>
      <c r="HC166" s="7"/>
    </row>
    <row r="167" spans="1:211" x14ac:dyDescent="0.35">
      <c r="A167" s="43" t="s">
        <v>145</v>
      </c>
      <c r="B167" s="3">
        <f>+'Serie Gasto $Corrientes'!B167*'Serie Gasto Constantes'!$V$207</f>
        <v>31453871500.624279</v>
      </c>
      <c r="C167" s="1">
        <f>+'Serie Gasto $Corrientes'!C167*'Serie Gasto Constantes'!$V$207</f>
        <v>31273907350.493031</v>
      </c>
      <c r="D167" s="4">
        <f t="shared" si="272"/>
        <v>0.99427847379208389</v>
      </c>
      <c r="E167" s="3">
        <f>+'Serie Gasto $Corrientes'!E167*'Serie Gasto Constantes'!$W$207</f>
        <v>26791837087.525597</v>
      </c>
      <c r="F167" s="1">
        <f>+'Serie Gasto $Corrientes'!F167*'Serie Gasto Constantes'!$W$207</f>
        <v>25645741489.761929</v>
      </c>
      <c r="G167" s="4">
        <f t="shared" si="273"/>
        <v>0.95722220936102598</v>
      </c>
      <c r="H167" s="3">
        <f>+'Serie Gasto $Corrientes'!H167*'Serie Gasto Constantes'!$X$207</f>
        <v>31342677029.5252</v>
      </c>
      <c r="I167" s="1">
        <f>+'Serie Gasto $Corrientes'!I167*'Serie Gasto Constantes'!$X$207</f>
        <v>30635579035.581699</v>
      </c>
      <c r="J167" s="4">
        <f t="shared" si="274"/>
        <v>0.97743977027624651</v>
      </c>
      <c r="K167" s="3">
        <f>+'Serie Gasto $Corrientes'!K167*'Serie Gasto Constantes'!$Y$207</f>
        <v>30707702461.315533</v>
      </c>
      <c r="L167" s="1">
        <f>+'Serie Gasto $Corrientes'!L167*'Serie Gasto Constantes'!$Y$207</f>
        <v>28511068329.487812</v>
      </c>
      <c r="M167" s="4">
        <f t="shared" si="275"/>
        <v>0.92846634701521669</v>
      </c>
      <c r="N167" s="3">
        <f>+'Serie Gasto $Corrientes'!N167*'Serie Gasto Constantes'!$Z$207</f>
        <v>30524403444.796234</v>
      </c>
      <c r="O167" s="1">
        <f>+'Serie Gasto $Corrientes'!O167*'Serie Gasto Constantes'!$Z$207</f>
        <v>30107803358.613144</v>
      </c>
      <c r="P167" s="4">
        <f t="shared" si="276"/>
        <v>0.98635190080171375</v>
      </c>
      <c r="Q167" s="3"/>
      <c r="R167" s="1"/>
      <c r="S167" s="4"/>
      <c r="T167" s="3"/>
      <c r="U167" s="1"/>
      <c r="V167" s="4"/>
      <c r="W167" s="3"/>
      <c r="X167" s="1"/>
      <c r="Y167" s="4"/>
      <c r="Z167" s="3"/>
      <c r="AA167" s="1"/>
      <c r="AB167" s="4"/>
      <c r="AC167" s="3"/>
      <c r="AD167" s="1"/>
      <c r="AE167" s="4"/>
      <c r="AF167" s="3"/>
      <c r="AG167" s="1"/>
      <c r="AH167" s="1"/>
      <c r="AI167" s="125"/>
      <c r="AJ167" s="1"/>
      <c r="AK167" s="4"/>
      <c r="AL167" s="3"/>
      <c r="AM167" s="1"/>
      <c r="AN167" s="1"/>
      <c r="AO167" s="125"/>
      <c r="AP167" s="1"/>
      <c r="AQ167" s="4"/>
      <c r="AR167" s="3"/>
      <c r="AS167" s="1"/>
      <c r="AT167" s="1"/>
      <c r="AU167" s="125"/>
      <c r="AV167" s="1"/>
      <c r="AW167" s="4"/>
      <c r="AX167" s="3"/>
      <c r="AY167" s="1"/>
      <c r="AZ167" s="1"/>
      <c r="BA167" s="125"/>
      <c r="BB167" s="1"/>
      <c r="BC167" s="4"/>
      <c r="BD167" s="3"/>
      <c r="BE167" s="1"/>
      <c r="BF167" s="1"/>
      <c r="BG167" s="125"/>
      <c r="BH167" s="1"/>
      <c r="BI167" s="4"/>
      <c r="BJ167" s="3"/>
      <c r="BK167" s="1"/>
      <c r="BL167" s="1"/>
      <c r="BM167" s="125"/>
      <c r="BN167" s="1"/>
      <c r="BO167" s="4"/>
      <c r="BP167" s="3"/>
      <c r="BQ167" s="1"/>
      <c r="BR167" s="1"/>
      <c r="BS167" s="125"/>
      <c r="BT167" s="1"/>
      <c r="BU167" s="4"/>
      <c r="BV167" s="3"/>
      <c r="BW167" s="1"/>
      <c r="BX167" s="1"/>
      <c r="BY167" s="125"/>
      <c r="BZ167" s="1"/>
      <c r="CA167" s="4"/>
      <c r="CB167" s="3"/>
      <c r="CC167" s="1"/>
      <c r="CD167" s="1"/>
      <c r="CE167" s="125"/>
      <c r="CF167" s="1"/>
      <c r="CG167" s="4"/>
      <c r="CH167" s="1"/>
      <c r="CI167" s="1"/>
      <c r="CJ167" s="1"/>
      <c r="CK167" s="125"/>
      <c r="CL167" s="1"/>
      <c r="CM167" s="4"/>
      <c r="CN167" s="1"/>
      <c r="CO167" s="1"/>
      <c r="CP167" s="1"/>
      <c r="CQ167" s="125"/>
      <c r="CR167" s="1"/>
      <c r="CS167" s="4"/>
      <c r="CT167" s="1"/>
      <c r="CU167" s="1"/>
      <c r="CV167" s="1"/>
      <c r="CW167" s="125"/>
      <c r="CX167" s="1"/>
      <c r="CY167" s="4"/>
      <c r="CZ167" s="1"/>
      <c r="DA167" s="1"/>
      <c r="DB167" s="1"/>
      <c r="DC167" s="125"/>
      <c r="DD167" s="1"/>
      <c r="DE167" s="4"/>
      <c r="DF167" s="1"/>
      <c r="DG167" s="1"/>
      <c r="DH167" s="1"/>
      <c r="DI167" s="125"/>
      <c r="DJ167" s="1"/>
      <c r="DK167" s="4"/>
      <c r="DL167" s="1"/>
      <c r="DM167" s="1"/>
      <c r="DN167" s="1"/>
      <c r="DO167" s="125"/>
      <c r="DP167" s="1"/>
      <c r="DQ167" s="4"/>
      <c r="DR167" s="1"/>
      <c r="DS167" s="1"/>
      <c r="DT167" s="1"/>
      <c r="DU167" s="125"/>
      <c r="DV167" s="1"/>
      <c r="DW167" s="4"/>
      <c r="DX167" s="1"/>
      <c r="DY167" s="1"/>
      <c r="DZ167" s="1"/>
      <c r="EA167" s="125"/>
      <c r="EB167" s="1"/>
      <c r="EC167" s="4"/>
      <c r="ED167" s="1"/>
      <c r="EE167" s="1"/>
      <c r="EF167" s="1"/>
      <c r="EG167" s="125"/>
      <c r="EH167" s="1"/>
      <c r="EI167" s="4"/>
      <c r="EJ167" s="1"/>
      <c r="EK167" s="1"/>
      <c r="EL167" s="1"/>
      <c r="EM167" s="125"/>
      <c r="EN167" s="1"/>
      <c r="EO167" s="4"/>
      <c r="EP167" s="1"/>
      <c r="EQ167" s="1"/>
      <c r="ER167" s="1"/>
      <c r="ES167" s="125"/>
      <c r="ET167" s="1"/>
      <c r="EU167" s="4"/>
      <c r="EV167" s="1"/>
      <c r="EW167" s="1"/>
      <c r="EX167" s="1"/>
      <c r="EY167" s="125"/>
      <c r="EZ167" s="1"/>
      <c r="FA167" s="4"/>
      <c r="FB167" s="1"/>
      <c r="FC167" s="1"/>
      <c r="FD167" s="1"/>
      <c r="FE167" s="125"/>
      <c r="FF167" s="1"/>
      <c r="FG167" s="4"/>
      <c r="FH167" s="1"/>
      <c r="FI167" s="1"/>
      <c r="FJ167" s="1"/>
      <c r="FK167" s="125"/>
      <c r="FL167" s="1"/>
      <c r="FM167" s="4"/>
      <c r="FN167" s="1"/>
      <c r="FO167" s="1"/>
      <c r="FP167" s="1"/>
      <c r="FQ167" s="125"/>
      <c r="FR167" s="1"/>
      <c r="FS167" s="4"/>
      <c r="FT167" s="1"/>
      <c r="FU167" s="1"/>
      <c r="FV167" s="1"/>
      <c r="FW167" s="125"/>
      <c r="FX167" s="1"/>
      <c r="FY167" s="4"/>
      <c r="FZ167" s="1"/>
      <c r="GA167" s="1"/>
      <c r="GB167" s="1"/>
      <c r="GC167" s="125"/>
      <c r="GD167" s="1"/>
      <c r="GE167" s="4"/>
      <c r="GF167" s="1"/>
      <c r="GG167" s="1"/>
      <c r="GH167" s="1"/>
      <c r="GI167" s="125"/>
      <c r="GJ167" s="1"/>
      <c r="GK167" s="4"/>
      <c r="GL167" s="1"/>
      <c r="GM167" s="1"/>
      <c r="GN167" s="1"/>
      <c r="GO167" s="125"/>
      <c r="GP167" s="1"/>
      <c r="GQ167" s="4"/>
      <c r="GR167" s="1"/>
      <c r="GS167" s="1"/>
      <c r="GT167" s="1"/>
      <c r="GU167" s="125"/>
      <c r="GV167" s="1"/>
      <c r="GW167" s="4"/>
      <c r="GX167" s="1"/>
      <c r="GY167" s="1"/>
      <c r="GZ167" s="1"/>
      <c r="HA167" s="125"/>
      <c r="HB167" s="1"/>
      <c r="HC167" s="4"/>
    </row>
    <row r="168" spans="1:211" x14ac:dyDescent="0.35">
      <c r="A168" s="28" t="s">
        <v>76</v>
      </c>
      <c r="B168" s="5">
        <f>+'Serie Gasto $Corrientes'!B168*'Serie Gasto Constantes'!$V$207</f>
        <v>31453871500.624279</v>
      </c>
      <c r="C168" s="6">
        <f>+'Serie Gasto $Corrientes'!C168*'Serie Gasto Constantes'!$V$207</f>
        <v>31273907350.493031</v>
      </c>
      <c r="D168" s="7">
        <f t="shared" si="272"/>
        <v>0.99427847379208389</v>
      </c>
      <c r="E168" s="5">
        <f>+'Serie Gasto $Corrientes'!E168*'Serie Gasto Constantes'!$W$207</f>
        <v>26791837078.965473</v>
      </c>
      <c r="F168" s="6">
        <f>+'Serie Gasto $Corrientes'!F168*'Serie Gasto Constantes'!$W$207</f>
        <v>25645741478.348434</v>
      </c>
      <c r="G168" s="7">
        <f t="shared" si="273"/>
        <v>0.95722220924085677</v>
      </c>
      <c r="H168" s="5">
        <f>+'Serie Gasto $Corrientes'!H168*'Serie Gasto Constantes'!$X$207</f>
        <v>31342677013.297813</v>
      </c>
      <c r="I168" s="6">
        <f>+'Serie Gasto $Corrientes'!I168*'Serie Gasto Constantes'!$X$207</f>
        <v>30635579016.649746</v>
      </c>
      <c r="J168" s="7">
        <f t="shared" si="274"/>
        <v>0.97743977017827588</v>
      </c>
      <c r="K168" s="5">
        <f>+'Serie Gasto $Corrientes'!K168*'Serie Gasto Constantes'!$Y$207</f>
        <v>30707702438.098202</v>
      </c>
      <c r="L168" s="6">
        <f>+'Serie Gasto $Corrientes'!L168*'Serie Gasto Constantes'!$Y$207</f>
        <v>28511068303.690781</v>
      </c>
      <c r="M168" s="7">
        <f t="shared" si="275"/>
        <v>0.9284663468771237</v>
      </c>
      <c r="N168" s="5">
        <f>+'Serie Gasto $Corrientes'!N168*'Serie Gasto Constantes'!$Z$207</f>
        <v>30524403415.167294</v>
      </c>
      <c r="O168" s="6">
        <f>+'Serie Gasto $Corrientes'!O168*'Serie Gasto Constantes'!$Z$207</f>
        <v>30107803326.515125</v>
      </c>
      <c r="P168" s="7">
        <f t="shared" si="276"/>
        <v>0.98635190070757739</v>
      </c>
      <c r="Q168" s="5"/>
      <c r="R168" s="6"/>
      <c r="S168" s="7"/>
      <c r="T168" s="5"/>
      <c r="U168" s="6"/>
      <c r="V168" s="7"/>
      <c r="W168" s="5"/>
      <c r="X168" s="6"/>
      <c r="Y168" s="7"/>
      <c r="Z168" s="5"/>
      <c r="AA168" s="6"/>
      <c r="AB168" s="7"/>
      <c r="AC168" s="5"/>
      <c r="AD168" s="6"/>
      <c r="AE168" s="4"/>
      <c r="AF168" s="3"/>
      <c r="AG168" s="1"/>
      <c r="AH168" s="1"/>
      <c r="AI168" s="125"/>
      <c r="AJ168" s="1"/>
      <c r="AK168" s="4"/>
      <c r="AL168" s="3"/>
      <c r="AM168" s="1"/>
      <c r="AN168" s="1"/>
      <c r="AO168" s="126"/>
      <c r="AP168" s="1"/>
      <c r="AQ168" s="4"/>
      <c r="AR168" s="3"/>
      <c r="AS168" s="1"/>
      <c r="AT168" s="1"/>
      <c r="AU168" s="126"/>
      <c r="AV168" s="1"/>
      <c r="AW168" s="4"/>
      <c r="AX168" s="5"/>
      <c r="AY168" s="6"/>
      <c r="AZ168" s="6"/>
      <c r="BA168" s="126"/>
      <c r="BB168" s="6"/>
      <c r="BC168" s="4"/>
      <c r="BD168" s="5"/>
      <c r="BE168" s="6"/>
      <c r="BF168" s="6"/>
      <c r="BG168" s="126"/>
      <c r="BH168" s="6"/>
      <c r="BI168" s="4"/>
      <c r="BJ168" s="5"/>
      <c r="BK168" s="6"/>
      <c r="BL168" s="6"/>
      <c r="BM168" s="126"/>
      <c r="BN168" s="6"/>
      <c r="BO168" s="4"/>
      <c r="BP168" s="5"/>
      <c r="BQ168" s="6"/>
      <c r="BR168" s="6"/>
      <c r="BS168" s="126"/>
      <c r="BT168" s="6"/>
      <c r="BU168" s="4"/>
      <c r="BV168" s="5"/>
      <c r="BW168" s="6"/>
      <c r="BX168" s="6"/>
      <c r="BY168" s="126"/>
      <c r="BZ168" s="6"/>
      <c r="CA168" s="4"/>
      <c r="CB168" s="5"/>
      <c r="CC168" s="6"/>
      <c r="CD168" s="6"/>
      <c r="CE168" s="126"/>
      <c r="CF168" s="6"/>
      <c r="CG168" s="7"/>
      <c r="CH168" s="6"/>
      <c r="CI168" s="6"/>
      <c r="CJ168" s="6"/>
      <c r="CK168" s="126"/>
      <c r="CL168" s="6"/>
      <c r="CM168" s="7"/>
      <c r="CN168" s="6"/>
      <c r="CO168" s="6"/>
      <c r="CP168" s="6"/>
      <c r="CQ168" s="126"/>
      <c r="CR168" s="6"/>
      <c r="CS168" s="7"/>
      <c r="CT168" s="6"/>
      <c r="CU168" s="6"/>
      <c r="CV168" s="6"/>
      <c r="CW168" s="126"/>
      <c r="CX168" s="6"/>
      <c r="CY168" s="7"/>
      <c r="CZ168" s="6"/>
      <c r="DA168" s="6"/>
      <c r="DB168" s="6"/>
      <c r="DC168" s="126"/>
      <c r="DD168" s="6"/>
      <c r="DE168" s="7"/>
      <c r="DF168" s="6"/>
      <c r="DG168" s="6"/>
      <c r="DH168" s="6"/>
      <c r="DI168" s="126"/>
      <c r="DJ168" s="6"/>
      <c r="DK168" s="7"/>
      <c r="DL168" s="6"/>
      <c r="DM168" s="6"/>
      <c r="DN168" s="6"/>
      <c r="DO168" s="126"/>
      <c r="DP168" s="6"/>
      <c r="DQ168" s="7"/>
      <c r="DR168" s="6"/>
      <c r="DS168" s="6"/>
      <c r="DT168" s="6"/>
      <c r="DU168" s="126"/>
      <c r="DV168" s="6"/>
      <c r="DW168" s="7"/>
      <c r="DX168" s="6"/>
      <c r="DY168" s="6"/>
      <c r="DZ168" s="6"/>
      <c r="EA168" s="126"/>
      <c r="EB168" s="6"/>
      <c r="EC168" s="7"/>
      <c r="ED168" s="6"/>
      <c r="EE168" s="6"/>
      <c r="EF168" s="6"/>
      <c r="EG168" s="126"/>
      <c r="EH168" s="6"/>
      <c r="EI168" s="7"/>
      <c r="EJ168" s="6"/>
      <c r="EK168" s="6"/>
      <c r="EL168" s="6"/>
      <c r="EM168" s="126"/>
      <c r="EN168" s="6"/>
      <c r="EO168" s="7"/>
      <c r="EP168" s="6"/>
      <c r="EQ168" s="6"/>
      <c r="ER168" s="6"/>
      <c r="ES168" s="126"/>
      <c r="ET168" s="6"/>
      <c r="EU168" s="7"/>
      <c r="EV168" s="6"/>
      <c r="EW168" s="6"/>
      <c r="EX168" s="6"/>
      <c r="EY168" s="126"/>
      <c r="EZ168" s="6"/>
      <c r="FA168" s="7"/>
      <c r="FB168" s="6"/>
      <c r="FC168" s="6"/>
      <c r="FD168" s="6"/>
      <c r="FE168" s="126"/>
      <c r="FF168" s="6"/>
      <c r="FG168" s="7"/>
      <c r="FH168" s="6"/>
      <c r="FI168" s="6"/>
      <c r="FJ168" s="6"/>
      <c r="FK168" s="126"/>
      <c r="FL168" s="6"/>
      <c r="FM168" s="7"/>
      <c r="FN168" s="6"/>
      <c r="FO168" s="6"/>
      <c r="FP168" s="6"/>
      <c r="FQ168" s="126"/>
      <c r="FR168" s="6"/>
      <c r="FS168" s="7"/>
      <c r="FT168" s="6"/>
      <c r="FU168" s="6"/>
      <c r="FV168" s="6"/>
      <c r="FW168" s="126"/>
      <c r="FX168" s="6"/>
      <c r="FY168" s="7"/>
      <c r="FZ168" s="6"/>
      <c r="GA168" s="6"/>
      <c r="GB168" s="6"/>
      <c r="GC168" s="126"/>
      <c r="GD168" s="6"/>
      <c r="GE168" s="7"/>
      <c r="GF168" s="6"/>
      <c r="GG168" s="6"/>
      <c r="GH168" s="6"/>
      <c r="GI168" s="126"/>
      <c r="GJ168" s="6"/>
      <c r="GK168" s="7"/>
      <c r="GL168" s="6"/>
      <c r="GM168" s="6"/>
      <c r="GN168" s="6"/>
      <c r="GO168" s="126"/>
      <c r="GP168" s="6"/>
      <c r="GQ168" s="7"/>
      <c r="GR168" s="6"/>
      <c r="GS168" s="6"/>
      <c r="GT168" s="6"/>
      <c r="GU168" s="126"/>
      <c r="GV168" s="6"/>
      <c r="GW168" s="7"/>
      <c r="GX168" s="6"/>
      <c r="GY168" s="6"/>
      <c r="GZ168" s="6"/>
      <c r="HA168" s="126"/>
      <c r="HB168" s="6"/>
      <c r="HC168" s="7"/>
    </row>
    <row r="169" spans="1:211" x14ac:dyDescent="0.35">
      <c r="A169" s="28" t="s">
        <v>185</v>
      </c>
      <c r="B169" s="5"/>
      <c r="C169" s="6"/>
      <c r="D169" s="7"/>
      <c r="E169" s="5"/>
      <c r="F169" s="6"/>
      <c r="G169" s="7"/>
      <c r="H169" s="5"/>
      <c r="I169" s="6"/>
      <c r="J169" s="7"/>
      <c r="K169" s="5"/>
      <c r="L169" s="6"/>
      <c r="M169" s="7"/>
      <c r="N169" s="5"/>
      <c r="O169" s="6"/>
      <c r="P169" s="7"/>
      <c r="Q169" s="5"/>
      <c r="R169" s="6"/>
      <c r="S169" s="7"/>
      <c r="T169" s="5"/>
      <c r="U169" s="6"/>
      <c r="V169" s="7"/>
      <c r="W169" s="5"/>
      <c r="X169" s="6"/>
      <c r="Y169" s="7"/>
      <c r="Z169" s="5"/>
      <c r="AA169" s="6"/>
      <c r="AB169" s="7"/>
      <c r="AC169" s="5"/>
      <c r="AD169" s="6"/>
      <c r="AE169" s="4"/>
      <c r="AF169" s="3"/>
      <c r="AG169" s="1"/>
      <c r="AH169" s="1"/>
      <c r="AI169" s="125"/>
      <c r="AJ169" s="1"/>
      <c r="AK169" s="4"/>
      <c r="AL169" s="3"/>
      <c r="AM169" s="1"/>
      <c r="AN169" s="1"/>
      <c r="AO169" s="126"/>
      <c r="AP169" s="1"/>
      <c r="AQ169" s="4"/>
      <c r="AR169" s="3"/>
      <c r="AS169" s="1"/>
      <c r="AT169" s="1"/>
      <c r="AU169" s="126"/>
      <c r="AV169" s="1"/>
      <c r="AW169" s="4"/>
      <c r="AX169" s="5"/>
      <c r="AY169" s="6"/>
      <c r="AZ169" s="6"/>
      <c r="BA169" s="126"/>
      <c r="BB169" s="6"/>
      <c r="BC169" s="4"/>
      <c r="BD169" s="5"/>
      <c r="BE169" s="6"/>
      <c r="BF169" s="6"/>
      <c r="BG169" s="126"/>
      <c r="BH169" s="6"/>
      <c r="BI169" s="4"/>
      <c r="BJ169" s="5"/>
      <c r="BK169" s="6"/>
      <c r="BL169" s="6"/>
      <c r="BM169" s="126"/>
      <c r="BN169" s="6"/>
      <c r="BO169" s="4"/>
      <c r="BP169" s="5"/>
      <c r="BQ169" s="6"/>
      <c r="BR169" s="6"/>
      <c r="BS169" s="126"/>
      <c r="BT169" s="6"/>
      <c r="BU169" s="4"/>
      <c r="BV169" s="5"/>
      <c r="BW169" s="6"/>
      <c r="BX169" s="6"/>
      <c r="BY169" s="126"/>
      <c r="BZ169" s="6"/>
      <c r="CA169" s="4"/>
      <c r="CB169" s="5"/>
      <c r="CC169" s="6"/>
      <c r="CD169" s="6"/>
      <c r="CE169" s="126"/>
      <c r="CF169" s="6"/>
      <c r="CG169" s="7"/>
      <c r="CH169" s="6"/>
      <c r="CI169" s="6"/>
      <c r="CJ169" s="6"/>
      <c r="CK169" s="126"/>
      <c r="CL169" s="6"/>
      <c r="CM169" s="7"/>
      <c r="CN169" s="6"/>
      <c r="CO169" s="6"/>
      <c r="CP169" s="6"/>
      <c r="CQ169" s="126"/>
      <c r="CR169" s="6"/>
      <c r="CS169" s="7"/>
      <c r="CT169" s="6"/>
      <c r="CU169" s="6"/>
      <c r="CV169" s="6"/>
      <c r="CW169" s="126"/>
      <c r="CX169" s="6"/>
      <c r="CY169" s="7"/>
      <c r="CZ169" s="6"/>
      <c r="DA169" s="6"/>
      <c r="DB169" s="6"/>
      <c r="DC169" s="126"/>
      <c r="DD169" s="6"/>
      <c r="DE169" s="7"/>
      <c r="DF169" s="6"/>
      <c r="DG169" s="6"/>
      <c r="DH169" s="6"/>
      <c r="DI169" s="126"/>
      <c r="DJ169" s="6"/>
      <c r="DK169" s="7"/>
      <c r="DL169" s="6"/>
      <c r="DM169" s="6"/>
      <c r="DN169" s="6"/>
      <c r="DO169" s="126"/>
      <c r="DP169" s="6"/>
      <c r="DQ169" s="7"/>
      <c r="DR169" s="6"/>
      <c r="DS169" s="6"/>
      <c r="DT169" s="6"/>
      <c r="DU169" s="126"/>
      <c r="DV169" s="6"/>
      <c r="DW169" s="7"/>
      <c r="DX169" s="6"/>
      <c r="DY169" s="6"/>
      <c r="DZ169" s="6"/>
      <c r="EA169" s="126"/>
      <c r="EB169" s="6"/>
      <c r="EC169" s="7"/>
      <c r="ED169" s="6"/>
      <c r="EE169" s="6"/>
      <c r="EF169" s="6"/>
      <c r="EG169" s="126"/>
      <c r="EH169" s="6"/>
      <c r="EI169" s="7"/>
      <c r="EJ169" s="6"/>
      <c r="EK169" s="6"/>
      <c r="EL169" s="6"/>
      <c r="EM169" s="126"/>
      <c r="EN169" s="6"/>
      <c r="EO169" s="7"/>
      <c r="EP169" s="6"/>
      <c r="EQ169" s="6"/>
      <c r="ER169" s="6"/>
      <c r="ES169" s="126"/>
      <c r="ET169" s="6"/>
      <c r="EU169" s="7"/>
      <c r="EV169" s="6"/>
      <c r="EW169" s="6"/>
      <c r="EX169" s="6"/>
      <c r="EY169" s="126"/>
      <c r="EZ169" s="6"/>
      <c r="FA169" s="7"/>
      <c r="FB169" s="6"/>
      <c r="FC169" s="6"/>
      <c r="FD169" s="6"/>
      <c r="FE169" s="126"/>
      <c r="FF169" s="6"/>
      <c r="FG169" s="7"/>
      <c r="FH169" s="6"/>
      <c r="FI169" s="6"/>
      <c r="FJ169" s="6"/>
      <c r="FK169" s="126"/>
      <c r="FL169" s="6"/>
      <c r="FM169" s="7"/>
      <c r="FN169" s="6"/>
      <c r="FO169" s="6"/>
      <c r="FP169" s="6"/>
      <c r="FQ169" s="126"/>
      <c r="FR169" s="6"/>
      <c r="FS169" s="7"/>
      <c r="FT169" s="6"/>
      <c r="FU169" s="6"/>
      <c r="FV169" s="6"/>
      <c r="FW169" s="126"/>
      <c r="FX169" s="6"/>
      <c r="FY169" s="7"/>
      <c r="FZ169" s="6"/>
      <c r="GA169" s="6"/>
      <c r="GB169" s="6"/>
      <c r="GC169" s="126"/>
      <c r="GD169" s="6"/>
      <c r="GE169" s="7"/>
      <c r="GF169" s="6"/>
      <c r="GG169" s="6"/>
      <c r="GH169" s="6"/>
      <c r="GI169" s="126"/>
      <c r="GJ169" s="6"/>
      <c r="GK169" s="7"/>
      <c r="GL169" s="6"/>
      <c r="GM169" s="6"/>
      <c r="GN169" s="6"/>
      <c r="GO169" s="126"/>
      <c r="GP169" s="6"/>
      <c r="GQ169" s="7"/>
      <c r="GR169" s="6"/>
      <c r="GS169" s="6"/>
      <c r="GT169" s="6"/>
      <c r="GU169" s="126"/>
      <c r="GV169" s="6"/>
      <c r="GW169" s="7"/>
      <c r="GX169" s="6"/>
      <c r="GY169" s="6"/>
      <c r="GZ169" s="6"/>
      <c r="HA169" s="126"/>
      <c r="HB169" s="6"/>
      <c r="HC169" s="7"/>
    </row>
    <row r="170" spans="1:211" x14ac:dyDescent="0.35">
      <c r="A170" s="43" t="s">
        <v>146</v>
      </c>
      <c r="B170" s="3">
        <f>+'Serie Gasto $Corrientes'!B170*'Serie Gasto Constantes'!$V$207</f>
        <v>36291768309.717735</v>
      </c>
      <c r="C170" s="1">
        <f>+'Serie Gasto $Corrientes'!C170*'Serie Gasto Constantes'!$V$207</f>
        <v>35416796985.186859</v>
      </c>
      <c r="D170" s="4">
        <f t="shared" si="272"/>
        <v>0.97589063952288635</v>
      </c>
      <c r="E170" s="3">
        <f>+'Serie Gasto $Corrientes'!E170*'Serie Gasto Constantes'!$W$207</f>
        <v>21385381990.881622</v>
      </c>
      <c r="F170" s="1">
        <f>+'Serie Gasto $Corrientes'!F170*'Serie Gasto Constantes'!$W$207</f>
        <v>21211888567.893944</v>
      </c>
      <c r="G170" s="4">
        <f t="shared" si="273"/>
        <v>0.99188728903408629</v>
      </c>
      <c r="H170" s="3">
        <f>+'Serie Gasto $Corrientes'!H170*'Serie Gasto Constantes'!$X$207</f>
        <v>27531266668.756618</v>
      </c>
      <c r="I170" s="1">
        <f>+'Serie Gasto $Corrientes'!I170*'Serie Gasto Constantes'!$X$207</f>
        <v>27309976512.457607</v>
      </c>
      <c r="J170" s="4">
        <f t="shared" si="274"/>
        <v>0.99196222393391953</v>
      </c>
      <c r="K170" s="3">
        <f>+'Serie Gasto $Corrientes'!K170*'Serie Gasto Constantes'!$Y$207</f>
        <v>58341954216.316376</v>
      </c>
      <c r="L170" s="1">
        <f>+'Serie Gasto $Corrientes'!L170*'Serie Gasto Constantes'!$Y$207</f>
        <v>57986628788.553795</v>
      </c>
      <c r="M170" s="4">
        <f t="shared" si="275"/>
        <v>0.99390960703090048</v>
      </c>
      <c r="N170" s="3">
        <f>+'Serie Gasto $Corrientes'!N170*'Serie Gasto Constantes'!$Z$207</f>
        <v>62650391994.008919</v>
      </c>
      <c r="O170" s="1">
        <f>+'Serie Gasto $Corrientes'!O170*'Serie Gasto Constantes'!$Z$207</f>
        <v>62153845792.347206</v>
      </c>
      <c r="P170" s="4">
        <f t="shared" si="276"/>
        <v>0.99207433208543694</v>
      </c>
      <c r="Q170" s="3"/>
      <c r="R170" s="1"/>
      <c r="S170" s="4"/>
      <c r="T170" s="3"/>
      <c r="U170" s="1"/>
      <c r="V170" s="4"/>
      <c r="W170" s="3"/>
      <c r="X170" s="1"/>
      <c r="Y170" s="4"/>
      <c r="Z170" s="3"/>
      <c r="AA170" s="1"/>
      <c r="AB170" s="4"/>
      <c r="AC170" s="3"/>
      <c r="AD170" s="1"/>
      <c r="AE170" s="4"/>
      <c r="AF170" s="3"/>
      <c r="AG170" s="1"/>
      <c r="AH170" s="1"/>
      <c r="AI170" s="125"/>
      <c r="AJ170" s="1"/>
      <c r="AK170" s="4"/>
      <c r="AL170" s="3"/>
      <c r="AM170" s="1"/>
      <c r="AN170" s="1"/>
      <c r="AO170" s="125"/>
      <c r="AP170" s="1"/>
      <c r="AQ170" s="4"/>
      <c r="AR170" s="3"/>
      <c r="AS170" s="1"/>
      <c r="AT170" s="1"/>
      <c r="AU170" s="125"/>
      <c r="AV170" s="1"/>
      <c r="AW170" s="4"/>
      <c r="AX170" s="3"/>
      <c r="AY170" s="1"/>
      <c r="AZ170" s="1"/>
      <c r="BA170" s="125"/>
      <c r="BB170" s="1"/>
      <c r="BC170" s="4"/>
      <c r="BD170" s="3"/>
      <c r="BE170" s="1"/>
      <c r="BF170" s="1"/>
      <c r="BG170" s="125"/>
      <c r="BH170" s="1"/>
      <c r="BI170" s="4"/>
      <c r="BJ170" s="3"/>
      <c r="BK170" s="1"/>
      <c r="BL170" s="1"/>
      <c r="BM170" s="125"/>
      <c r="BN170" s="1"/>
      <c r="BO170" s="4"/>
      <c r="BP170" s="3"/>
      <c r="BQ170" s="1"/>
      <c r="BR170" s="1"/>
      <c r="BS170" s="125"/>
      <c r="BT170" s="1"/>
      <c r="BU170" s="4"/>
      <c r="BV170" s="3"/>
      <c r="BW170" s="1"/>
      <c r="BX170" s="1"/>
      <c r="BY170" s="125"/>
      <c r="BZ170" s="1"/>
      <c r="CA170" s="4"/>
      <c r="CB170" s="3"/>
      <c r="CC170" s="1"/>
      <c r="CD170" s="1"/>
      <c r="CE170" s="125"/>
      <c r="CF170" s="1"/>
      <c r="CG170" s="4"/>
      <c r="CH170" s="1"/>
      <c r="CI170" s="1"/>
      <c r="CJ170" s="1"/>
      <c r="CK170" s="125"/>
      <c r="CL170" s="1"/>
      <c r="CM170" s="4"/>
      <c r="CN170" s="1"/>
      <c r="CO170" s="1"/>
      <c r="CP170" s="1"/>
      <c r="CQ170" s="125"/>
      <c r="CR170" s="1"/>
      <c r="CS170" s="4"/>
      <c r="CT170" s="1"/>
      <c r="CU170" s="1"/>
      <c r="CV170" s="1"/>
      <c r="CW170" s="125"/>
      <c r="CX170" s="1"/>
      <c r="CY170" s="4"/>
      <c r="CZ170" s="1"/>
      <c r="DA170" s="1"/>
      <c r="DB170" s="1"/>
      <c r="DC170" s="125"/>
      <c r="DD170" s="1"/>
      <c r="DE170" s="4"/>
      <c r="DF170" s="1"/>
      <c r="DG170" s="1"/>
      <c r="DH170" s="1"/>
      <c r="DI170" s="125"/>
      <c r="DJ170" s="1"/>
      <c r="DK170" s="4"/>
      <c r="DL170" s="1"/>
      <c r="DM170" s="1"/>
      <c r="DN170" s="1"/>
      <c r="DO170" s="125"/>
      <c r="DP170" s="1"/>
      <c r="DQ170" s="4"/>
      <c r="DR170" s="1"/>
      <c r="DS170" s="1"/>
      <c r="DT170" s="1"/>
      <c r="DU170" s="125"/>
      <c r="DV170" s="1"/>
      <c r="DW170" s="4"/>
      <c r="DX170" s="1"/>
      <c r="DY170" s="1"/>
      <c r="DZ170" s="1"/>
      <c r="EA170" s="125"/>
      <c r="EB170" s="1"/>
      <c r="EC170" s="4"/>
      <c r="ED170" s="1"/>
      <c r="EE170" s="1"/>
      <c r="EF170" s="1"/>
      <c r="EG170" s="125"/>
      <c r="EH170" s="1"/>
      <c r="EI170" s="4"/>
      <c r="EJ170" s="1"/>
      <c r="EK170" s="1"/>
      <c r="EL170" s="1"/>
      <c r="EM170" s="125"/>
      <c r="EN170" s="1"/>
      <c r="EO170" s="4"/>
      <c r="EP170" s="1"/>
      <c r="EQ170" s="1"/>
      <c r="ER170" s="1"/>
      <c r="ES170" s="125"/>
      <c r="ET170" s="1"/>
      <c r="EU170" s="4"/>
      <c r="EV170" s="1"/>
      <c r="EW170" s="1"/>
      <c r="EX170" s="1"/>
      <c r="EY170" s="125"/>
      <c r="EZ170" s="1"/>
      <c r="FA170" s="4"/>
      <c r="FB170" s="1"/>
      <c r="FC170" s="1"/>
      <c r="FD170" s="1"/>
      <c r="FE170" s="125"/>
      <c r="FF170" s="1"/>
      <c r="FG170" s="4"/>
      <c r="FH170" s="1"/>
      <c r="FI170" s="1"/>
      <c r="FJ170" s="1"/>
      <c r="FK170" s="125"/>
      <c r="FL170" s="1"/>
      <c r="FM170" s="4"/>
      <c r="FN170" s="1"/>
      <c r="FO170" s="1"/>
      <c r="FP170" s="1"/>
      <c r="FQ170" s="125"/>
      <c r="FR170" s="1"/>
      <c r="FS170" s="4"/>
      <c r="FT170" s="1"/>
      <c r="FU170" s="1"/>
      <c r="FV170" s="1"/>
      <c r="FW170" s="125"/>
      <c r="FX170" s="1"/>
      <c r="FY170" s="4"/>
      <c r="FZ170" s="1"/>
      <c r="GA170" s="1"/>
      <c r="GB170" s="1"/>
      <c r="GC170" s="125"/>
      <c r="GD170" s="1"/>
      <c r="GE170" s="4"/>
      <c r="GF170" s="1"/>
      <c r="GG170" s="1"/>
      <c r="GH170" s="1"/>
      <c r="GI170" s="125"/>
      <c r="GJ170" s="1"/>
      <c r="GK170" s="4"/>
      <c r="GL170" s="1"/>
      <c r="GM170" s="1"/>
      <c r="GN170" s="1"/>
      <c r="GO170" s="125"/>
      <c r="GP170" s="1"/>
      <c r="GQ170" s="4"/>
      <c r="GR170" s="1"/>
      <c r="GS170" s="1"/>
      <c r="GT170" s="1"/>
      <c r="GU170" s="125"/>
      <c r="GV170" s="1"/>
      <c r="GW170" s="4"/>
      <c r="GX170" s="1"/>
      <c r="GY170" s="1"/>
      <c r="GZ170" s="1"/>
      <c r="HA170" s="125"/>
      <c r="HB170" s="1"/>
      <c r="HC170" s="4"/>
    </row>
    <row r="171" spans="1:211" x14ac:dyDescent="0.35">
      <c r="A171" s="28" t="s">
        <v>76</v>
      </c>
      <c r="B171" s="5">
        <f>+'Serie Gasto $Corrientes'!B171*'Serie Gasto Constantes'!$V$207</f>
        <v>13034201469.519613</v>
      </c>
      <c r="C171" s="6">
        <f>+'Serie Gasto $Corrientes'!C171*'Serie Gasto Constantes'!$V$207</f>
        <v>12710388530.416609</v>
      </c>
      <c r="D171" s="7">
        <f t="shared" si="272"/>
        <v>0.97515667224722291</v>
      </c>
      <c r="E171" s="5">
        <f>+'Serie Gasto $Corrientes'!E171*'Serie Gasto Constantes'!$W$207</f>
        <v>13458924691.429224</v>
      </c>
      <c r="F171" s="6">
        <f>+'Serie Gasto $Corrientes'!F171*'Serie Gasto Constantes'!$W$207</f>
        <v>13343376729.880201</v>
      </c>
      <c r="G171" s="7">
        <f t="shared" si="273"/>
        <v>0.99141477018423285</v>
      </c>
      <c r="H171" s="5">
        <f>+'Serie Gasto $Corrientes'!H171*'Serie Gasto Constantes'!$X$207</f>
        <v>12705343020.099752</v>
      </c>
      <c r="I171" s="6">
        <f>+'Serie Gasto $Corrientes'!I171*'Serie Gasto Constantes'!$X$207</f>
        <v>12519042471.470457</v>
      </c>
      <c r="J171" s="7">
        <f t="shared" si="274"/>
        <v>0.9853368344062361</v>
      </c>
      <c r="K171" s="5">
        <f>+'Serie Gasto $Corrientes'!K171*'Serie Gasto Constantes'!$Y$207</f>
        <v>12995943268.407255</v>
      </c>
      <c r="L171" s="6">
        <f>+'Serie Gasto $Corrientes'!L171*'Serie Gasto Constantes'!$Y$207</f>
        <v>12715802275.671755</v>
      </c>
      <c r="M171" s="7">
        <f t="shared" si="275"/>
        <v>0.97844396617085005</v>
      </c>
      <c r="N171" s="5">
        <f>+'Serie Gasto $Corrientes'!N171*'Serie Gasto Constantes'!$Z$207</f>
        <v>14710536874.59643</v>
      </c>
      <c r="O171" s="6">
        <f>+'Serie Gasto $Corrientes'!O171*'Serie Gasto Constantes'!$Z$207</f>
        <v>14260335666.390835</v>
      </c>
      <c r="P171" s="7">
        <f t="shared" si="276"/>
        <v>0.9693960042353692</v>
      </c>
      <c r="Q171" s="5"/>
      <c r="R171" s="6"/>
      <c r="S171" s="7"/>
      <c r="T171" s="5"/>
      <c r="U171" s="6"/>
      <c r="V171" s="7"/>
      <c r="W171" s="5"/>
      <c r="X171" s="6"/>
      <c r="Y171" s="7"/>
      <c r="Z171" s="5"/>
      <c r="AA171" s="6"/>
      <c r="AB171" s="7"/>
      <c r="AC171" s="5"/>
      <c r="AD171" s="6"/>
      <c r="AE171" s="4"/>
      <c r="AF171" s="3"/>
      <c r="AG171" s="1"/>
      <c r="AH171" s="1"/>
      <c r="AI171" s="125"/>
      <c r="AJ171" s="1"/>
      <c r="AK171" s="4"/>
      <c r="AL171" s="3"/>
      <c r="AM171" s="1"/>
      <c r="AN171" s="1"/>
      <c r="AO171" s="126"/>
      <c r="AP171" s="1"/>
      <c r="AQ171" s="4"/>
      <c r="AR171" s="3"/>
      <c r="AS171" s="1"/>
      <c r="AT171" s="1"/>
      <c r="AU171" s="126"/>
      <c r="AV171" s="1"/>
      <c r="AW171" s="4"/>
      <c r="AX171" s="5"/>
      <c r="AY171" s="6"/>
      <c r="AZ171" s="6"/>
      <c r="BA171" s="126"/>
      <c r="BB171" s="6"/>
      <c r="BC171" s="4"/>
      <c r="BD171" s="5"/>
      <c r="BE171" s="6"/>
      <c r="BF171" s="6"/>
      <c r="BG171" s="126"/>
      <c r="BH171" s="6"/>
      <c r="BI171" s="4"/>
      <c r="BJ171" s="5"/>
      <c r="BK171" s="6"/>
      <c r="BL171" s="6"/>
      <c r="BM171" s="126"/>
      <c r="BN171" s="6"/>
      <c r="BO171" s="4"/>
      <c r="BP171" s="5"/>
      <c r="BQ171" s="6"/>
      <c r="BR171" s="6"/>
      <c r="BS171" s="126"/>
      <c r="BT171" s="6"/>
      <c r="BU171" s="4"/>
      <c r="BV171" s="5"/>
      <c r="BW171" s="6"/>
      <c r="BX171" s="6"/>
      <c r="BY171" s="126"/>
      <c r="BZ171" s="6"/>
      <c r="CA171" s="4"/>
      <c r="CB171" s="5"/>
      <c r="CC171" s="6"/>
      <c r="CD171" s="6"/>
      <c r="CE171" s="126"/>
      <c r="CF171" s="6"/>
      <c r="CG171" s="7"/>
      <c r="CH171" s="6"/>
      <c r="CI171" s="6"/>
      <c r="CJ171" s="6"/>
      <c r="CK171" s="126"/>
      <c r="CL171" s="6"/>
      <c r="CM171" s="7"/>
      <c r="CN171" s="6"/>
      <c r="CO171" s="6"/>
      <c r="CP171" s="6"/>
      <c r="CQ171" s="126"/>
      <c r="CR171" s="6"/>
      <c r="CS171" s="7"/>
      <c r="CT171" s="6"/>
      <c r="CU171" s="6"/>
      <c r="CV171" s="6"/>
      <c r="CW171" s="126"/>
      <c r="CX171" s="6"/>
      <c r="CY171" s="7"/>
      <c r="CZ171" s="6"/>
      <c r="DA171" s="6"/>
      <c r="DB171" s="6"/>
      <c r="DC171" s="126"/>
      <c r="DD171" s="6"/>
      <c r="DE171" s="7"/>
      <c r="DF171" s="6"/>
      <c r="DG171" s="6"/>
      <c r="DH171" s="6"/>
      <c r="DI171" s="126"/>
      <c r="DJ171" s="6"/>
      <c r="DK171" s="7"/>
      <c r="DL171" s="6"/>
      <c r="DM171" s="6"/>
      <c r="DN171" s="6"/>
      <c r="DO171" s="126"/>
      <c r="DP171" s="6"/>
      <c r="DQ171" s="7"/>
      <c r="DR171" s="6"/>
      <c r="DS171" s="6"/>
      <c r="DT171" s="6"/>
      <c r="DU171" s="126"/>
      <c r="DV171" s="6"/>
      <c r="DW171" s="7"/>
      <c r="DX171" s="6"/>
      <c r="DY171" s="6"/>
      <c r="DZ171" s="6"/>
      <c r="EA171" s="126"/>
      <c r="EB171" s="6"/>
      <c r="EC171" s="7"/>
      <c r="ED171" s="6"/>
      <c r="EE171" s="6"/>
      <c r="EF171" s="6"/>
      <c r="EG171" s="126"/>
      <c r="EH171" s="6"/>
      <c r="EI171" s="7"/>
      <c r="EJ171" s="6"/>
      <c r="EK171" s="6"/>
      <c r="EL171" s="6"/>
      <c r="EM171" s="126"/>
      <c r="EN171" s="6"/>
      <c r="EO171" s="7"/>
      <c r="EP171" s="6"/>
      <c r="EQ171" s="6"/>
      <c r="ER171" s="6"/>
      <c r="ES171" s="126"/>
      <c r="ET171" s="6"/>
      <c r="EU171" s="7"/>
      <c r="EV171" s="6"/>
      <c r="EW171" s="6"/>
      <c r="EX171" s="6"/>
      <c r="EY171" s="126"/>
      <c r="EZ171" s="6"/>
      <c r="FA171" s="7"/>
      <c r="FB171" s="6"/>
      <c r="FC171" s="6"/>
      <c r="FD171" s="6"/>
      <c r="FE171" s="126"/>
      <c r="FF171" s="6"/>
      <c r="FG171" s="7"/>
      <c r="FH171" s="6"/>
      <c r="FI171" s="6"/>
      <c r="FJ171" s="6"/>
      <c r="FK171" s="126"/>
      <c r="FL171" s="6"/>
      <c r="FM171" s="7"/>
      <c r="FN171" s="6"/>
      <c r="FO171" s="6"/>
      <c r="FP171" s="6"/>
      <c r="FQ171" s="126"/>
      <c r="FR171" s="6"/>
      <c r="FS171" s="7"/>
      <c r="FT171" s="6"/>
      <c r="FU171" s="6"/>
      <c r="FV171" s="6"/>
      <c r="FW171" s="126"/>
      <c r="FX171" s="6"/>
      <c r="FY171" s="7"/>
      <c r="FZ171" s="6"/>
      <c r="GA171" s="6"/>
      <c r="GB171" s="6"/>
      <c r="GC171" s="126"/>
      <c r="GD171" s="6"/>
      <c r="GE171" s="7"/>
      <c r="GF171" s="6"/>
      <c r="GG171" s="6"/>
      <c r="GH171" s="6"/>
      <c r="GI171" s="126"/>
      <c r="GJ171" s="6"/>
      <c r="GK171" s="7"/>
      <c r="GL171" s="6"/>
      <c r="GM171" s="6"/>
      <c r="GN171" s="6"/>
      <c r="GO171" s="126"/>
      <c r="GP171" s="6"/>
      <c r="GQ171" s="7"/>
      <c r="GR171" s="6"/>
      <c r="GS171" s="6"/>
      <c r="GT171" s="6"/>
      <c r="GU171" s="126"/>
      <c r="GV171" s="6"/>
      <c r="GW171" s="7"/>
      <c r="GX171" s="6"/>
      <c r="GY171" s="6"/>
      <c r="GZ171" s="6"/>
      <c r="HA171" s="126"/>
      <c r="HB171" s="6"/>
      <c r="HC171" s="7"/>
    </row>
    <row r="172" spans="1:211" x14ac:dyDescent="0.35">
      <c r="A172" s="28" t="s">
        <v>185</v>
      </c>
      <c r="B172" s="5">
        <f>+'Serie Gasto $Corrientes'!B172*'Serie Gasto Constantes'!$V$207</f>
        <v>23257566840.198124</v>
      </c>
      <c r="C172" s="6">
        <f>+'Serie Gasto $Corrientes'!C172*'Serie Gasto Constantes'!$V$207</f>
        <v>22706408454.770252</v>
      </c>
      <c r="D172" s="7">
        <f t="shared" si="272"/>
        <v>0.97630197564453491</v>
      </c>
      <c r="E172" s="5">
        <f>+'Serie Gasto $Corrientes'!E172*'Serie Gasto Constantes'!$W$207</f>
        <v>7926457299.4523964</v>
      </c>
      <c r="F172" s="6">
        <f>+'Serie Gasto $Corrientes'!F172*'Serie Gasto Constantes'!$W$207</f>
        <v>7868511838.0137405</v>
      </c>
      <c r="G172" s="7">
        <f t="shared" si="273"/>
        <v>0.99268961413030521</v>
      </c>
      <c r="H172" s="5">
        <f>+'Serie Gasto $Corrientes'!H172*'Serie Gasto Constantes'!$X$207</f>
        <v>14825923648.656866</v>
      </c>
      <c r="I172" s="6">
        <f>+'Serie Gasto $Corrientes'!I172*'Serie Gasto Constantes'!$X$207</f>
        <v>14790934040.98715</v>
      </c>
      <c r="J172" s="7">
        <f t="shared" si="274"/>
        <v>0.99763997114116487</v>
      </c>
      <c r="K172" s="5">
        <f>+'Serie Gasto $Corrientes'!K172*'Serie Gasto Constantes'!$Y$207</f>
        <v>45346010947.909119</v>
      </c>
      <c r="L172" s="6">
        <f>+'Serie Gasto $Corrientes'!L172*'Serie Gasto Constantes'!$Y$207</f>
        <v>45270826512.882042</v>
      </c>
      <c r="M172" s="7">
        <f t="shared" si="275"/>
        <v>0.99834198348530712</v>
      </c>
      <c r="N172" s="5">
        <f>+'Serie Gasto $Corrientes'!N172*'Serie Gasto Constantes'!$Z$207</f>
        <v>47939855119.412491</v>
      </c>
      <c r="O172" s="6">
        <f>+'Serie Gasto $Corrientes'!O172*'Serie Gasto Constantes'!$Z$207</f>
        <v>47893510125.956375</v>
      </c>
      <c r="P172" s="7">
        <f t="shared" si="276"/>
        <v>0.99903326797002878</v>
      </c>
      <c r="Q172" s="5"/>
      <c r="R172" s="6"/>
      <c r="S172" s="7"/>
      <c r="T172" s="5"/>
      <c r="U172" s="6"/>
      <c r="V172" s="7"/>
      <c r="W172" s="5"/>
      <c r="X172" s="6"/>
      <c r="Y172" s="7"/>
      <c r="Z172" s="5"/>
      <c r="AA172" s="6"/>
      <c r="AB172" s="7"/>
      <c r="AC172" s="5"/>
      <c r="AD172" s="6"/>
      <c r="AE172" s="4"/>
      <c r="AF172" s="3"/>
      <c r="AG172" s="1"/>
      <c r="AH172" s="1"/>
      <c r="AI172" s="125"/>
      <c r="AJ172" s="1"/>
      <c r="AK172" s="4"/>
      <c r="AL172" s="3"/>
      <c r="AM172" s="1"/>
      <c r="AN172" s="1"/>
      <c r="AO172" s="126"/>
      <c r="AP172" s="1"/>
      <c r="AQ172" s="4"/>
      <c r="AR172" s="3"/>
      <c r="AS172" s="1"/>
      <c r="AT172" s="1"/>
      <c r="AU172" s="126"/>
      <c r="AV172" s="1"/>
      <c r="AW172" s="4"/>
      <c r="AX172" s="5"/>
      <c r="AY172" s="6"/>
      <c r="AZ172" s="6"/>
      <c r="BA172" s="126"/>
      <c r="BB172" s="6"/>
      <c r="BC172" s="4"/>
      <c r="BD172" s="5"/>
      <c r="BE172" s="6"/>
      <c r="BF172" s="6"/>
      <c r="BG172" s="126"/>
      <c r="BH172" s="6"/>
      <c r="BI172" s="4"/>
      <c r="BJ172" s="5"/>
      <c r="BK172" s="6"/>
      <c r="BL172" s="6"/>
      <c r="BM172" s="126"/>
      <c r="BN172" s="6"/>
      <c r="BO172" s="4"/>
      <c r="BP172" s="5"/>
      <c r="BQ172" s="6"/>
      <c r="BR172" s="6"/>
      <c r="BS172" s="126"/>
      <c r="BT172" s="6"/>
      <c r="BU172" s="4"/>
      <c r="BV172" s="5"/>
      <c r="BW172" s="6"/>
      <c r="BX172" s="6"/>
      <c r="BY172" s="126"/>
      <c r="BZ172" s="6"/>
      <c r="CA172" s="4"/>
      <c r="CB172" s="5"/>
      <c r="CC172" s="6"/>
      <c r="CD172" s="6"/>
      <c r="CE172" s="126"/>
      <c r="CF172" s="6"/>
      <c r="CG172" s="7"/>
      <c r="CH172" s="6"/>
      <c r="CI172" s="6"/>
      <c r="CJ172" s="6"/>
      <c r="CK172" s="126"/>
      <c r="CL172" s="6"/>
      <c r="CM172" s="7"/>
      <c r="CN172" s="6"/>
      <c r="CO172" s="6"/>
      <c r="CP172" s="6"/>
      <c r="CQ172" s="126"/>
      <c r="CR172" s="6"/>
      <c r="CS172" s="7"/>
      <c r="CT172" s="6"/>
      <c r="CU172" s="6"/>
      <c r="CV172" s="6"/>
      <c r="CW172" s="126"/>
      <c r="CX172" s="6"/>
      <c r="CY172" s="7"/>
      <c r="CZ172" s="6"/>
      <c r="DA172" s="6"/>
      <c r="DB172" s="6"/>
      <c r="DC172" s="126"/>
      <c r="DD172" s="6"/>
      <c r="DE172" s="7"/>
      <c r="DF172" s="6"/>
      <c r="DG172" s="6"/>
      <c r="DH172" s="6"/>
      <c r="DI172" s="126"/>
      <c r="DJ172" s="6"/>
      <c r="DK172" s="7"/>
      <c r="DL172" s="6"/>
      <c r="DM172" s="6"/>
      <c r="DN172" s="6"/>
      <c r="DO172" s="126"/>
      <c r="DP172" s="6"/>
      <c r="DQ172" s="7"/>
      <c r="DR172" s="6"/>
      <c r="DS172" s="6"/>
      <c r="DT172" s="6"/>
      <c r="DU172" s="126"/>
      <c r="DV172" s="6"/>
      <c r="DW172" s="7"/>
      <c r="DX172" s="6"/>
      <c r="DY172" s="6"/>
      <c r="DZ172" s="6"/>
      <c r="EA172" s="126"/>
      <c r="EB172" s="6"/>
      <c r="EC172" s="7"/>
      <c r="ED172" s="6"/>
      <c r="EE172" s="6"/>
      <c r="EF172" s="6"/>
      <c r="EG172" s="126"/>
      <c r="EH172" s="6"/>
      <c r="EI172" s="7"/>
      <c r="EJ172" s="6"/>
      <c r="EK172" s="6"/>
      <c r="EL172" s="6"/>
      <c r="EM172" s="126"/>
      <c r="EN172" s="6"/>
      <c r="EO172" s="7"/>
      <c r="EP172" s="6"/>
      <c r="EQ172" s="6"/>
      <c r="ER172" s="6"/>
      <c r="ES172" s="126"/>
      <c r="ET172" s="6"/>
      <c r="EU172" s="7"/>
      <c r="EV172" s="6"/>
      <c r="EW172" s="6"/>
      <c r="EX172" s="6"/>
      <c r="EY172" s="126"/>
      <c r="EZ172" s="6"/>
      <c r="FA172" s="7"/>
      <c r="FB172" s="6"/>
      <c r="FC172" s="6"/>
      <c r="FD172" s="6"/>
      <c r="FE172" s="126"/>
      <c r="FF172" s="6"/>
      <c r="FG172" s="7"/>
      <c r="FH172" s="6"/>
      <c r="FI172" s="6"/>
      <c r="FJ172" s="6"/>
      <c r="FK172" s="126"/>
      <c r="FL172" s="6"/>
      <c r="FM172" s="7"/>
      <c r="FN172" s="6"/>
      <c r="FO172" s="6"/>
      <c r="FP172" s="6"/>
      <c r="FQ172" s="126"/>
      <c r="FR172" s="6"/>
      <c r="FS172" s="7"/>
      <c r="FT172" s="6"/>
      <c r="FU172" s="6"/>
      <c r="FV172" s="6"/>
      <c r="FW172" s="126"/>
      <c r="FX172" s="6"/>
      <c r="FY172" s="7"/>
      <c r="FZ172" s="6"/>
      <c r="GA172" s="6"/>
      <c r="GB172" s="6"/>
      <c r="GC172" s="126"/>
      <c r="GD172" s="6"/>
      <c r="GE172" s="7"/>
      <c r="GF172" s="6"/>
      <c r="GG172" s="6"/>
      <c r="GH172" s="6"/>
      <c r="GI172" s="126"/>
      <c r="GJ172" s="6"/>
      <c r="GK172" s="7"/>
      <c r="GL172" s="6"/>
      <c r="GM172" s="6"/>
      <c r="GN172" s="6"/>
      <c r="GO172" s="126"/>
      <c r="GP172" s="6"/>
      <c r="GQ172" s="7"/>
      <c r="GR172" s="6"/>
      <c r="GS172" s="6"/>
      <c r="GT172" s="6"/>
      <c r="GU172" s="126"/>
      <c r="GV172" s="6"/>
      <c r="GW172" s="7"/>
      <c r="GX172" s="6"/>
      <c r="GY172" s="6"/>
      <c r="GZ172" s="6"/>
      <c r="HA172" s="126"/>
      <c r="HB172" s="6"/>
      <c r="HC172" s="7"/>
    </row>
    <row r="173" spans="1:211" x14ac:dyDescent="0.35">
      <c r="A173" s="43" t="s">
        <v>147</v>
      </c>
      <c r="B173" s="3">
        <f>+'Serie Gasto $Corrientes'!B173*'Serie Gasto Constantes'!$V$207</f>
        <v>62103947899.393166</v>
      </c>
      <c r="C173" s="1">
        <f>+'Serie Gasto $Corrientes'!C173*'Serie Gasto Constantes'!$V$207</f>
        <v>61226718119.388962</v>
      </c>
      <c r="D173" s="4">
        <f t="shared" si="272"/>
        <v>0.98587481457015758</v>
      </c>
      <c r="E173" s="3">
        <f>+'Serie Gasto $Corrientes'!E173*'Serie Gasto Constantes'!$W$207</f>
        <v>64764457309.537064</v>
      </c>
      <c r="F173" s="1">
        <f>+'Serie Gasto $Corrientes'!F173*'Serie Gasto Constantes'!$W$207</f>
        <v>63934905505.262253</v>
      </c>
      <c r="G173" s="4">
        <f t="shared" si="273"/>
        <v>0.98719124904714284</v>
      </c>
      <c r="H173" s="3">
        <f>+'Serie Gasto $Corrientes'!H173*'Serie Gasto Constantes'!$X$207</f>
        <v>47782699106.007874</v>
      </c>
      <c r="I173" s="1">
        <f>+'Serie Gasto $Corrientes'!I173*'Serie Gasto Constantes'!$X$207</f>
        <v>47470236567.13662</v>
      </c>
      <c r="J173" s="4">
        <f t="shared" si="274"/>
        <v>0.99346075996715788</v>
      </c>
      <c r="K173" s="3">
        <f>+'Serie Gasto $Corrientes'!K173*'Serie Gasto Constantes'!$Y$207</f>
        <v>58039880486.632553</v>
      </c>
      <c r="L173" s="1">
        <f>+'Serie Gasto $Corrientes'!L173*'Serie Gasto Constantes'!$Y$207</f>
        <v>57171931673.518188</v>
      </c>
      <c r="M173" s="4">
        <f t="shared" si="275"/>
        <v>0.98504564782289195</v>
      </c>
      <c r="N173" s="3">
        <f>+'Serie Gasto $Corrientes'!N173*'Serie Gasto Constantes'!$Z$207</f>
        <v>94069250783.689758</v>
      </c>
      <c r="O173" s="1">
        <f>+'Serie Gasto $Corrientes'!O173*'Serie Gasto Constantes'!$Z$207</f>
        <v>93234686605.129272</v>
      </c>
      <c r="P173" s="4">
        <f t="shared" si="276"/>
        <v>0.99112819362748461</v>
      </c>
      <c r="Q173" s="3"/>
      <c r="R173" s="1"/>
      <c r="S173" s="4"/>
      <c r="T173" s="3"/>
      <c r="U173" s="1"/>
      <c r="V173" s="4"/>
      <c r="W173" s="3"/>
      <c r="X173" s="1"/>
      <c r="Y173" s="4"/>
      <c r="Z173" s="3"/>
      <c r="AA173" s="1"/>
      <c r="AB173" s="4"/>
      <c r="AC173" s="3"/>
      <c r="AD173" s="1"/>
      <c r="AE173" s="4"/>
      <c r="AF173" s="3"/>
      <c r="AG173" s="1"/>
      <c r="AH173" s="1"/>
      <c r="AI173" s="125"/>
      <c r="AJ173" s="1"/>
      <c r="AK173" s="4"/>
      <c r="AL173" s="3"/>
      <c r="AM173" s="1"/>
      <c r="AN173" s="1"/>
      <c r="AO173" s="125"/>
      <c r="AP173" s="1"/>
      <c r="AQ173" s="4"/>
      <c r="AR173" s="3"/>
      <c r="AS173" s="1"/>
      <c r="AT173" s="1"/>
      <c r="AU173" s="125"/>
      <c r="AV173" s="1"/>
      <c r="AW173" s="4"/>
      <c r="AX173" s="3"/>
      <c r="AY173" s="1"/>
      <c r="AZ173" s="1"/>
      <c r="BA173" s="125"/>
      <c r="BB173" s="1"/>
      <c r="BC173" s="4"/>
      <c r="BD173" s="3"/>
      <c r="BE173" s="1"/>
      <c r="BF173" s="1"/>
      <c r="BG173" s="125"/>
      <c r="BH173" s="1"/>
      <c r="BI173" s="4"/>
      <c r="BJ173" s="3"/>
      <c r="BK173" s="1"/>
      <c r="BL173" s="1"/>
      <c r="BM173" s="125"/>
      <c r="BN173" s="1"/>
      <c r="BO173" s="4"/>
      <c r="BP173" s="3"/>
      <c r="BQ173" s="1"/>
      <c r="BR173" s="1"/>
      <c r="BS173" s="125"/>
      <c r="BT173" s="1"/>
      <c r="BU173" s="4"/>
      <c r="BV173" s="3"/>
      <c r="BW173" s="1"/>
      <c r="BX173" s="1"/>
      <c r="BY173" s="125"/>
      <c r="BZ173" s="1"/>
      <c r="CA173" s="4"/>
      <c r="CB173" s="3"/>
      <c r="CC173" s="1"/>
      <c r="CD173" s="1"/>
      <c r="CE173" s="125"/>
      <c r="CF173" s="1"/>
      <c r="CG173" s="4"/>
      <c r="CH173" s="1"/>
      <c r="CI173" s="1"/>
      <c r="CJ173" s="1"/>
      <c r="CK173" s="125"/>
      <c r="CL173" s="1"/>
      <c r="CM173" s="4"/>
      <c r="CN173" s="1"/>
      <c r="CO173" s="1"/>
      <c r="CP173" s="1"/>
      <c r="CQ173" s="125"/>
      <c r="CR173" s="1"/>
      <c r="CS173" s="4"/>
      <c r="CT173" s="1"/>
      <c r="CU173" s="1"/>
      <c r="CV173" s="1"/>
      <c r="CW173" s="125"/>
      <c r="CX173" s="1"/>
      <c r="CY173" s="4"/>
      <c r="CZ173" s="1"/>
      <c r="DA173" s="1"/>
      <c r="DB173" s="1"/>
      <c r="DC173" s="125"/>
      <c r="DD173" s="1"/>
      <c r="DE173" s="4"/>
      <c r="DF173" s="1"/>
      <c r="DG173" s="1"/>
      <c r="DH173" s="1"/>
      <c r="DI173" s="125"/>
      <c r="DJ173" s="1"/>
      <c r="DK173" s="4"/>
      <c r="DL173" s="1"/>
      <c r="DM173" s="1"/>
      <c r="DN173" s="1"/>
      <c r="DO173" s="125"/>
      <c r="DP173" s="1"/>
      <c r="DQ173" s="4"/>
      <c r="DR173" s="1"/>
      <c r="DS173" s="1"/>
      <c r="DT173" s="1"/>
      <c r="DU173" s="125"/>
      <c r="DV173" s="1"/>
      <c r="DW173" s="4"/>
      <c r="DX173" s="1"/>
      <c r="DY173" s="1"/>
      <c r="DZ173" s="1"/>
      <c r="EA173" s="125"/>
      <c r="EB173" s="1"/>
      <c r="EC173" s="4"/>
      <c r="ED173" s="1"/>
      <c r="EE173" s="1"/>
      <c r="EF173" s="1"/>
      <c r="EG173" s="125"/>
      <c r="EH173" s="1"/>
      <c r="EI173" s="4"/>
      <c r="EJ173" s="1"/>
      <c r="EK173" s="1"/>
      <c r="EL173" s="1"/>
      <c r="EM173" s="125"/>
      <c r="EN173" s="1"/>
      <c r="EO173" s="4"/>
      <c r="EP173" s="1"/>
      <c r="EQ173" s="1"/>
      <c r="ER173" s="1"/>
      <c r="ES173" s="125"/>
      <c r="ET173" s="1"/>
      <c r="EU173" s="4"/>
      <c r="EV173" s="1"/>
      <c r="EW173" s="1"/>
      <c r="EX173" s="1"/>
      <c r="EY173" s="125"/>
      <c r="EZ173" s="1"/>
      <c r="FA173" s="4"/>
      <c r="FB173" s="1"/>
      <c r="FC173" s="1"/>
      <c r="FD173" s="1"/>
      <c r="FE173" s="125"/>
      <c r="FF173" s="1"/>
      <c r="FG173" s="4"/>
      <c r="FH173" s="1"/>
      <c r="FI173" s="1"/>
      <c r="FJ173" s="1"/>
      <c r="FK173" s="125"/>
      <c r="FL173" s="1"/>
      <c r="FM173" s="4"/>
      <c r="FN173" s="1"/>
      <c r="FO173" s="1"/>
      <c r="FP173" s="1"/>
      <c r="FQ173" s="125"/>
      <c r="FR173" s="1"/>
      <c r="FS173" s="4"/>
      <c r="FT173" s="1"/>
      <c r="FU173" s="1"/>
      <c r="FV173" s="1"/>
      <c r="FW173" s="125"/>
      <c r="FX173" s="1"/>
      <c r="FY173" s="4"/>
      <c r="FZ173" s="1"/>
      <c r="GA173" s="1"/>
      <c r="GB173" s="1"/>
      <c r="GC173" s="125"/>
      <c r="GD173" s="1"/>
      <c r="GE173" s="4"/>
      <c r="GF173" s="1"/>
      <c r="GG173" s="1"/>
      <c r="GH173" s="1"/>
      <c r="GI173" s="125"/>
      <c r="GJ173" s="1"/>
      <c r="GK173" s="4"/>
      <c r="GL173" s="1"/>
      <c r="GM173" s="1"/>
      <c r="GN173" s="1"/>
      <c r="GO173" s="125"/>
      <c r="GP173" s="1"/>
      <c r="GQ173" s="4"/>
      <c r="GR173" s="1"/>
      <c r="GS173" s="1"/>
      <c r="GT173" s="1"/>
      <c r="GU173" s="125"/>
      <c r="GV173" s="1"/>
      <c r="GW173" s="4"/>
      <c r="GX173" s="1"/>
      <c r="GY173" s="1"/>
      <c r="GZ173" s="1"/>
      <c r="HA173" s="125"/>
      <c r="HB173" s="1"/>
      <c r="HC173" s="4"/>
    </row>
    <row r="174" spans="1:211" x14ac:dyDescent="0.35">
      <c r="A174" s="28" t="s">
        <v>76</v>
      </c>
      <c r="B174" s="5">
        <f>+'Serie Gasto $Corrientes'!B174*'Serie Gasto Constantes'!$V$207</f>
        <v>30691596219.040543</v>
      </c>
      <c r="C174" s="6">
        <f>+'Serie Gasto $Corrientes'!C174*'Serie Gasto Constantes'!$V$207</f>
        <v>30220999158.072712</v>
      </c>
      <c r="D174" s="7">
        <f t="shared" si="272"/>
        <v>0.98466690824389635</v>
      </c>
      <c r="E174" s="5">
        <f>+'Serie Gasto $Corrientes'!E174*'Serie Gasto Constantes'!$W$207</f>
        <v>30337106925.689381</v>
      </c>
      <c r="F174" s="6">
        <f>+'Serie Gasto $Corrientes'!F174*'Serie Gasto Constantes'!$W$207</f>
        <v>29733977524.145409</v>
      </c>
      <c r="G174" s="7">
        <f t="shared" si="273"/>
        <v>0.98011908640394307</v>
      </c>
      <c r="H174" s="5">
        <f>+'Serie Gasto $Corrientes'!H174*'Serie Gasto Constantes'!$X$207</f>
        <v>29586377410.766056</v>
      </c>
      <c r="I174" s="6">
        <f>+'Serie Gasto $Corrientes'!I174*'Serie Gasto Constantes'!$X$207</f>
        <v>29356002725.750469</v>
      </c>
      <c r="J174" s="7">
        <f t="shared" si="274"/>
        <v>0.99221348792327113</v>
      </c>
      <c r="K174" s="5">
        <f>+'Serie Gasto $Corrientes'!K174*'Serie Gasto Constantes'!$Y$207</f>
        <v>30972811399.86153</v>
      </c>
      <c r="L174" s="6">
        <f>+'Serie Gasto $Corrientes'!L174*'Serie Gasto Constantes'!$Y$207</f>
        <v>30155047151.902958</v>
      </c>
      <c r="M174" s="7">
        <f t="shared" si="275"/>
        <v>0.973597351644926</v>
      </c>
      <c r="N174" s="5">
        <f>+'Serie Gasto $Corrientes'!N174*'Serie Gasto Constantes'!$Z$207</f>
        <v>32342291709.827049</v>
      </c>
      <c r="O174" s="6">
        <f>+'Serie Gasto $Corrientes'!O174*'Serie Gasto Constantes'!$Z$207</f>
        <v>31552586413.615875</v>
      </c>
      <c r="P174" s="7">
        <f t="shared" si="276"/>
        <v>0.97558288994186437</v>
      </c>
      <c r="Q174" s="5"/>
      <c r="R174" s="6"/>
      <c r="S174" s="7"/>
      <c r="T174" s="5"/>
      <c r="U174" s="6"/>
      <c r="V174" s="7"/>
      <c r="W174" s="5"/>
      <c r="X174" s="6"/>
      <c r="Y174" s="7"/>
      <c r="Z174" s="5"/>
      <c r="AA174" s="6"/>
      <c r="AB174" s="7"/>
      <c r="AC174" s="5"/>
      <c r="AD174" s="6"/>
      <c r="AE174" s="4"/>
      <c r="AF174" s="3"/>
      <c r="AG174" s="1"/>
      <c r="AH174" s="1"/>
      <c r="AI174" s="125"/>
      <c r="AJ174" s="1"/>
      <c r="AK174" s="4"/>
      <c r="AL174" s="3"/>
      <c r="AM174" s="1"/>
      <c r="AN174" s="1"/>
      <c r="AO174" s="126"/>
      <c r="AP174" s="1"/>
      <c r="AQ174" s="4"/>
      <c r="AR174" s="3"/>
      <c r="AS174" s="1"/>
      <c r="AT174" s="1"/>
      <c r="AU174" s="126"/>
      <c r="AV174" s="1"/>
      <c r="AW174" s="4"/>
      <c r="AX174" s="5"/>
      <c r="AY174" s="6"/>
      <c r="AZ174" s="6"/>
      <c r="BA174" s="126"/>
      <c r="BB174" s="6"/>
      <c r="BC174" s="4"/>
      <c r="BD174" s="5"/>
      <c r="BE174" s="6"/>
      <c r="BF174" s="6"/>
      <c r="BG174" s="126"/>
      <c r="BH174" s="6"/>
      <c r="BI174" s="4"/>
      <c r="BJ174" s="5"/>
      <c r="BK174" s="6"/>
      <c r="BL174" s="6"/>
      <c r="BM174" s="126"/>
      <c r="BN174" s="6"/>
      <c r="BO174" s="4"/>
      <c r="BP174" s="5"/>
      <c r="BQ174" s="6"/>
      <c r="BR174" s="6"/>
      <c r="BS174" s="126"/>
      <c r="BT174" s="6"/>
      <c r="BU174" s="4"/>
      <c r="BV174" s="5"/>
      <c r="BW174" s="6"/>
      <c r="BX174" s="6"/>
      <c r="BY174" s="126"/>
      <c r="BZ174" s="6"/>
      <c r="CA174" s="4"/>
      <c r="CB174" s="5"/>
      <c r="CC174" s="6"/>
      <c r="CD174" s="6"/>
      <c r="CE174" s="126"/>
      <c r="CF174" s="6"/>
      <c r="CG174" s="7"/>
      <c r="CH174" s="6"/>
      <c r="CI174" s="6"/>
      <c r="CJ174" s="6"/>
      <c r="CK174" s="126"/>
      <c r="CL174" s="6"/>
      <c r="CM174" s="7"/>
      <c r="CN174" s="6"/>
      <c r="CO174" s="6"/>
      <c r="CP174" s="6"/>
      <c r="CQ174" s="126"/>
      <c r="CR174" s="6"/>
      <c r="CS174" s="7"/>
      <c r="CT174" s="6"/>
      <c r="CU174" s="6"/>
      <c r="CV174" s="6"/>
      <c r="CW174" s="126"/>
      <c r="CX174" s="6"/>
      <c r="CY174" s="7"/>
      <c r="CZ174" s="6"/>
      <c r="DA174" s="6"/>
      <c r="DB174" s="6"/>
      <c r="DC174" s="126"/>
      <c r="DD174" s="6"/>
      <c r="DE174" s="7"/>
      <c r="DF174" s="6"/>
      <c r="DG174" s="6"/>
      <c r="DH174" s="6"/>
      <c r="DI174" s="126"/>
      <c r="DJ174" s="6"/>
      <c r="DK174" s="7"/>
      <c r="DL174" s="6"/>
      <c r="DM174" s="6"/>
      <c r="DN174" s="6"/>
      <c r="DO174" s="126"/>
      <c r="DP174" s="6"/>
      <c r="DQ174" s="7"/>
      <c r="DR174" s="6"/>
      <c r="DS174" s="6"/>
      <c r="DT174" s="6"/>
      <c r="DU174" s="126"/>
      <c r="DV174" s="6"/>
      <c r="DW174" s="7"/>
      <c r="DX174" s="6"/>
      <c r="DY174" s="6"/>
      <c r="DZ174" s="6"/>
      <c r="EA174" s="126"/>
      <c r="EB174" s="6"/>
      <c r="EC174" s="7"/>
      <c r="ED174" s="6"/>
      <c r="EE174" s="6"/>
      <c r="EF174" s="6"/>
      <c r="EG174" s="126"/>
      <c r="EH174" s="6"/>
      <c r="EI174" s="7"/>
      <c r="EJ174" s="6"/>
      <c r="EK174" s="6"/>
      <c r="EL174" s="6"/>
      <c r="EM174" s="126"/>
      <c r="EN174" s="6"/>
      <c r="EO174" s="7"/>
      <c r="EP174" s="6"/>
      <c r="EQ174" s="6"/>
      <c r="ER174" s="6"/>
      <c r="ES174" s="126"/>
      <c r="ET174" s="6"/>
      <c r="EU174" s="7"/>
      <c r="EV174" s="6"/>
      <c r="EW174" s="6"/>
      <c r="EX174" s="6"/>
      <c r="EY174" s="126"/>
      <c r="EZ174" s="6"/>
      <c r="FA174" s="7"/>
      <c r="FB174" s="6"/>
      <c r="FC174" s="6"/>
      <c r="FD174" s="6"/>
      <c r="FE174" s="126"/>
      <c r="FF174" s="6"/>
      <c r="FG174" s="7"/>
      <c r="FH174" s="6"/>
      <c r="FI174" s="6"/>
      <c r="FJ174" s="6"/>
      <c r="FK174" s="126"/>
      <c r="FL174" s="6"/>
      <c r="FM174" s="7"/>
      <c r="FN174" s="6"/>
      <c r="FO174" s="6"/>
      <c r="FP174" s="6"/>
      <c r="FQ174" s="126"/>
      <c r="FR174" s="6"/>
      <c r="FS174" s="7"/>
      <c r="FT174" s="6"/>
      <c r="FU174" s="6"/>
      <c r="FV174" s="6"/>
      <c r="FW174" s="126"/>
      <c r="FX174" s="6"/>
      <c r="FY174" s="7"/>
      <c r="FZ174" s="6"/>
      <c r="GA174" s="6"/>
      <c r="GB174" s="6"/>
      <c r="GC174" s="126"/>
      <c r="GD174" s="6"/>
      <c r="GE174" s="7"/>
      <c r="GF174" s="6"/>
      <c r="GG174" s="6"/>
      <c r="GH174" s="6"/>
      <c r="GI174" s="126"/>
      <c r="GJ174" s="6"/>
      <c r="GK174" s="7"/>
      <c r="GL174" s="6"/>
      <c r="GM174" s="6"/>
      <c r="GN174" s="6"/>
      <c r="GO174" s="126"/>
      <c r="GP174" s="6"/>
      <c r="GQ174" s="7"/>
      <c r="GR174" s="6"/>
      <c r="GS174" s="6"/>
      <c r="GT174" s="6"/>
      <c r="GU174" s="126"/>
      <c r="GV174" s="6"/>
      <c r="GW174" s="7"/>
      <c r="GX174" s="6"/>
      <c r="GY174" s="6"/>
      <c r="GZ174" s="6"/>
      <c r="HA174" s="126"/>
      <c r="HB174" s="6"/>
      <c r="HC174" s="7"/>
    </row>
    <row r="175" spans="1:211" x14ac:dyDescent="0.35">
      <c r="A175" s="28" t="s">
        <v>185</v>
      </c>
      <c r="B175" s="5">
        <f>+'Serie Gasto $Corrientes'!B175*'Serie Gasto Constantes'!$V$207</f>
        <v>31412351680.352627</v>
      </c>
      <c r="C175" s="6">
        <f>+'Serie Gasto $Corrientes'!C175*'Serie Gasto Constantes'!$V$207</f>
        <v>31005718961.316254</v>
      </c>
      <c r="D175" s="7">
        <f t="shared" si="272"/>
        <v>0.98705500552221603</v>
      </c>
      <c r="E175" s="5">
        <f>+'Serie Gasto $Corrientes'!E175*'Serie Gasto Constantes'!$W$207</f>
        <v>34427350383.847687</v>
      </c>
      <c r="F175" s="6">
        <f>+'Serie Gasto $Corrientes'!F175*'Serie Gasto Constantes'!$W$207</f>
        <v>34200927981.116844</v>
      </c>
      <c r="G175" s="7">
        <f t="shared" si="273"/>
        <v>0.99342318243471117</v>
      </c>
      <c r="H175" s="5">
        <f>+'Serie Gasto $Corrientes'!H175*'Serie Gasto Constantes'!$X$207</f>
        <v>18196321695.241817</v>
      </c>
      <c r="I175" s="6">
        <f>+'Serie Gasto $Corrientes'!I175*'Serie Gasto Constantes'!$X$207</f>
        <v>18114233841.38615</v>
      </c>
      <c r="J175" s="7">
        <f t="shared" si="274"/>
        <v>0.99548876661830332</v>
      </c>
      <c r="K175" s="5">
        <f>+'Serie Gasto $Corrientes'!K175*'Serie Gasto Constantes'!$Y$207</f>
        <v>27067069086.771023</v>
      </c>
      <c r="L175" s="6">
        <f>+'Serie Gasto $Corrientes'!L175*'Serie Gasto Constantes'!$Y$207</f>
        <v>27016884521.615231</v>
      </c>
      <c r="M175" s="7">
        <f t="shared" si="275"/>
        <v>0.99814591801591401</v>
      </c>
      <c r="N175" s="5">
        <f>+'Serie Gasto $Corrientes'!N175*'Serie Gasto Constantes'!$Z$207</f>
        <v>61726959073.862709</v>
      </c>
      <c r="O175" s="6">
        <f>+'Serie Gasto $Corrientes'!O175*'Serie Gasto Constantes'!$Z$207</f>
        <v>61682100191.51339</v>
      </c>
      <c r="P175" s="7">
        <f t="shared" si="276"/>
        <v>0.99927326919999993</v>
      </c>
      <c r="Q175" s="5"/>
      <c r="R175" s="6"/>
      <c r="S175" s="7"/>
      <c r="T175" s="5"/>
      <c r="U175" s="6"/>
      <c r="V175" s="7"/>
      <c r="W175" s="5"/>
      <c r="X175" s="6"/>
      <c r="Y175" s="7"/>
      <c r="Z175" s="5"/>
      <c r="AA175" s="6"/>
      <c r="AB175" s="7"/>
      <c r="AC175" s="5"/>
      <c r="AD175" s="6"/>
      <c r="AE175" s="4"/>
      <c r="AF175" s="3"/>
      <c r="AG175" s="1"/>
      <c r="AH175" s="1"/>
      <c r="AI175" s="125"/>
      <c r="AJ175" s="1"/>
      <c r="AK175" s="4"/>
      <c r="AL175" s="3"/>
      <c r="AM175" s="1"/>
      <c r="AN175" s="1"/>
      <c r="AO175" s="126"/>
      <c r="AP175" s="1"/>
      <c r="AQ175" s="4"/>
      <c r="AR175" s="3"/>
      <c r="AS175" s="1"/>
      <c r="AT175" s="1"/>
      <c r="AU175" s="126"/>
      <c r="AV175" s="1"/>
      <c r="AW175" s="4"/>
      <c r="AX175" s="5"/>
      <c r="AY175" s="6"/>
      <c r="AZ175" s="6"/>
      <c r="BA175" s="126"/>
      <c r="BB175" s="6"/>
      <c r="BC175" s="4"/>
      <c r="BD175" s="5"/>
      <c r="BE175" s="6"/>
      <c r="BF175" s="6"/>
      <c r="BG175" s="126"/>
      <c r="BH175" s="6"/>
      <c r="BI175" s="4"/>
      <c r="BJ175" s="5"/>
      <c r="BK175" s="6"/>
      <c r="BL175" s="6"/>
      <c r="BM175" s="126"/>
      <c r="BN175" s="6"/>
      <c r="BO175" s="4"/>
      <c r="BP175" s="5"/>
      <c r="BQ175" s="6"/>
      <c r="BR175" s="6"/>
      <c r="BS175" s="126"/>
      <c r="BT175" s="6"/>
      <c r="BU175" s="4"/>
      <c r="BV175" s="5"/>
      <c r="BW175" s="6"/>
      <c r="BX175" s="6"/>
      <c r="BY175" s="126"/>
      <c r="BZ175" s="6"/>
      <c r="CA175" s="4"/>
      <c r="CB175" s="5"/>
      <c r="CC175" s="6"/>
      <c r="CD175" s="6"/>
      <c r="CE175" s="126"/>
      <c r="CF175" s="6"/>
      <c r="CG175" s="7"/>
      <c r="CH175" s="6"/>
      <c r="CI175" s="6"/>
      <c r="CJ175" s="6"/>
      <c r="CK175" s="126"/>
      <c r="CL175" s="6"/>
      <c r="CM175" s="7"/>
      <c r="CN175" s="6"/>
      <c r="CO175" s="6"/>
      <c r="CP175" s="6"/>
      <c r="CQ175" s="126"/>
      <c r="CR175" s="6"/>
      <c r="CS175" s="7"/>
      <c r="CT175" s="6"/>
      <c r="CU175" s="6"/>
      <c r="CV175" s="6"/>
      <c r="CW175" s="126"/>
      <c r="CX175" s="6"/>
      <c r="CY175" s="7"/>
      <c r="CZ175" s="6"/>
      <c r="DA175" s="6"/>
      <c r="DB175" s="6"/>
      <c r="DC175" s="126"/>
      <c r="DD175" s="6"/>
      <c r="DE175" s="7"/>
      <c r="DF175" s="6"/>
      <c r="DG175" s="6"/>
      <c r="DH175" s="6"/>
      <c r="DI175" s="126"/>
      <c r="DJ175" s="6"/>
      <c r="DK175" s="7"/>
      <c r="DL175" s="6"/>
      <c r="DM175" s="6"/>
      <c r="DN175" s="6"/>
      <c r="DO175" s="126"/>
      <c r="DP175" s="6"/>
      <c r="DQ175" s="7"/>
      <c r="DR175" s="6"/>
      <c r="DS175" s="6"/>
      <c r="DT175" s="6"/>
      <c r="DU175" s="126"/>
      <c r="DV175" s="6"/>
      <c r="DW175" s="7"/>
      <c r="DX175" s="6"/>
      <c r="DY175" s="6"/>
      <c r="DZ175" s="6"/>
      <c r="EA175" s="126"/>
      <c r="EB175" s="6"/>
      <c r="EC175" s="7"/>
      <c r="ED175" s="6"/>
      <c r="EE175" s="6"/>
      <c r="EF175" s="6"/>
      <c r="EG175" s="126"/>
      <c r="EH175" s="6"/>
      <c r="EI175" s="7"/>
      <c r="EJ175" s="6"/>
      <c r="EK175" s="6"/>
      <c r="EL175" s="6"/>
      <c r="EM175" s="126"/>
      <c r="EN175" s="6"/>
      <c r="EO175" s="7"/>
      <c r="EP175" s="6"/>
      <c r="EQ175" s="6"/>
      <c r="ER175" s="6"/>
      <c r="ES175" s="126"/>
      <c r="ET175" s="6"/>
      <c r="EU175" s="7"/>
      <c r="EV175" s="6"/>
      <c r="EW175" s="6"/>
      <c r="EX175" s="6"/>
      <c r="EY175" s="126"/>
      <c r="EZ175" s="6"/>
      <c r="FA175" s="7"/>
      <c r="FB175" s="6"/>
      <c r="FC175" s="6"/>
      <c r="FD175" s="6"/>
      <c r="FE175" s="126"/>
      <c r="FF175" s="6"/>
      <c r="FG175" s="7"/>
      <c r="FH175" s="6"/>
      <c r="FI175" s="6"/>
      <c r="FJ175" s="6"/>
      <c r="FK175" s="126"/>
      <c r="FL175" s="6"/>
      <c r="FM175" s="7"/>
      <c r="FN175" s="6"/>
      <c r="FO175" s="6"/>
      <c r="FP175" s="6"/>
      <c r="FQ175" s="126"/>
      <c r="FR175" s="6"/>
      <c r="FS175" s="7"/>
      <c r="FT175" s="6"/>
      <c r="FU175" s="6"/>
      <c r="FV175" s="6"/>
      <c r="FW175" s="126"/>
      <c r="FX175" s="6"/>
      <c r="FY175" s="7"/>
      <c r="FZ175" s="6"/>
      <c r="GA175" s="6"/>
      <c r="GB175" s="6"/>
      <c r="GC175" s="126"/>
      <c r="GD175" s="6"/>
      <c r="GE175" s="7"/>
      <c r="GF175" s="6"/>
      <c r="GG175" s="6"/>
      <c r="GH175" s="6"/>
      <c r="GI175" s="126"/>
      <c r="GJ175" s="6"/>
      <c r="GK175" s="7"/>
      <c r="GL175" s="6"/>
      <c r="GM175" s="6"/>
      <c r="GN175" s="6"/>
      <c r="GO175" s="126"/>
      <c r="GP175" s="6"/>
      <c r="GQ175" s="7"/>
      <c r="GR175" s="6"/>
      <c r="GS175" s="6"/>
      <c r="GT175" s="6"/>
      <c r="GU175" s="126"/>
      <c r="GV175" s="6"/>
      <c r="GW175" s="7"/>
      <c r="GX175" s="6"/>
      <c r="GY175" s="6"/>
      <c r="GZ175" s="6"/>
      <c r="HA175" s="126"/>
      <c r="HB175" s="6"/>
      <c r="HC175" s="7"/>
    </row>
    <row r="176" spans="1:211" x14ac:dyDescent="0.35">
      <c r="A176" s="43" t="s">
        <v>148</v>
      </c>
      <c r="B176" s="3">
        <f>+'Serie Gasto $Corrientes'!B176*'Serie Gasto Constantes'!$V$207</f>
        <v>12841135790.560665</v>
      </c>
      <c r="C176" s="1">
        <f>+'Serie Gasto $Corrientes'!C176*'Serie Gasto Constantes'!$V$207</f>
        <v>11031764130.018709</v>
      </c>
      <c r="D176" s="4">
        <f t="shared" ref="D176:D187" si="300">+C176/B176</f>
        <v>0.8590956680115478</v>
      </c>
      <c r="E176" s="3">
        <f>+'Serie Gasto $Corrientes'!E176*'Serie Gasto Constantes'!$W$207</f>
        <v>15069072740.898861</v>
      </c>
      <c r="F176" s="1">
        <f>+'Serie Gasto $Corrientes'!F176*'Serie Gasto Constantes'!$W$207</f>
        <v>15034556353.1945</v>
      </c>
      <c r="G176" s="4">
        <f t="shared" ref="G176:G184" si="301">+F176/E176</f>
        <v>0.99770945510066589</v>
      </c>
      <c r="H176" s="3">
        <f>+'Serie Gasto $Corrientes'!H176*'Serie Gasto Constantes'!$X$207</f>
        <v>14739372380.971151</v>
      </c>
      <c r="I176" s="1">
        <f>+'Serie Gasto $Corrientes'!I176*'Serie Gasto Constantes'!$X$207</f>
        <v>12895515735.02562</v>
      </c>
      <c r="J176" s="4">
        <f t="shared" ref="J176:J184" si="302">+I176/H176</f>
        <v>0.87490263504530286</v>
      </c>
      <c r="K176" s="3">
        <f>+'Serie Gasto $Corrientes'!K176*'Serie Gasto Constantes'!$Y$207</f>
        <v>33260972533.771385</v>
      </c>
      <c r="L176" s="1">
        <f>+'Serie Gasto $Corrientes'!L176*'Serie Gasto Constantes'!$Y$207</f>
        <v>32855304375.949718</v>
      </c>
      <c r="M176" s="4">
        <f t="shared" ref="M176:M184" si="303">+L176/K176</f>
        <v>0.9878034787644957</v>
      </c>
      <c r="N176" s="3">
        <f>+'Serie Gasto $Corrientes'!N176*'Serie Gasto Constantes'!$Z$207</f>
        <v>58679233340.198357</v>
      </c>
      <c r="O176" s="1">
        <f>+'Serie Gasto $Corrientes'!O176*'Serie Gasto Constantes'!$Z$207</f>
        <v>57773951772.429321</v>
      </c>
      <c r="P176" s="4">
        <f t="shared" ref="P176:P184" si="304">+O176/N176</f>
        <v>0.98457236885627697</v>
      </c>
      <c r="Q176" s="3"/>
      <c r="R176" s="1"/>
      <c r="S176" s="4"/>
      <c r="T176" s="3"/>
      <c r="U176" s="1"/>
      <c r="V176" s="4"/>
      <c r="W176" s="3"/>
      <c r="X176" s="1"/>
      <c r="Y176" s="4"/>
      <c r="Z176" s="3"/>
      <c r="AA176" s="1"/>
      <c r="AB176" s="4"/>
      <c r="AC176" s="3"/>
      <c r="AD176" s="1"/>
      <c r="AE176" s="4"/>
      <c r="AF176" s="3"/>
      <c r="AG176" s="1"/>
      <c r="AH176" s="1"/>
      <c r="AI176" s="125"/>
      <c r="AJ176" s="1"/>
      <c r="AK176" s="4"/>
      <c r="AL176" s="3"/>
      <c r="AM176" s="1"/>
      <c r="AN176" s="1"/>
      <c r="AO176" s="125"/>
      <c r="AP176" s="1"/>
      <c r="AQ176" s="4"/>
      <c r="AR176" s="3"/>
      <c r="AS176" s="1"/>
      <c r="AT176" s="1"/>
      <c r="AU176" s="125"/>
      <c r="AV176" s="1"/>
      <c r="AW176" s="4"/>
      <c r="AX176" s="3"/>
      <c r="AY176" s="1"/>
      <c r="AZ176" s="1"/>
      <c r="BA176" s="125"/>
      <c r="BB176" s="1"/>
      <c r="BC176" s="4"/>
      <c r="BD176" s="3"/>
      <c r="BE176" s="1"/>
      <c r="BF176" s="1"/>
      <c r="BG176" s="125"/>
      <c r="BH176" s="1"/>
      <c r="BI176" s="4"/>
      <c r="BJ176" s="3"/>
      <c r="BK176" s="1"/>
      <c r="BL176" s="1"/>
      <c r="BM176" s="125"/>
      <c r="BN176" s="1"/>
      <c r="BO176" s="4"/>
      <c r="BP176" s="3"/>
      <c r="BQ176" s="1"/>
      <c r="BR176" s="1"/>
      <c r="BS176" s="125"/>
      <c r="BT176" s="1"/>
      <c r="BU176" s="4"/>
      <c r="BV176" s="3"/>
      <c r="BW176" s="1"/>
      <c r="BX176" s="1"/>
      <c r="BY176" s="125"/>
      <c r="BZ176" s="1"/>
      <c r="CA176" s="4"/>
      <c r="CB176" s="3"/>
      <c r="CC176" s="1"/>
      <c r="CD176" s="1"/>
      <c r="CE176" s="125"/>
      <c r="CF176" s="1"/>
      <c r="CG176" s="4"/>
      <c r="CH176" s="1"/>
      <c r="CI176" s="1"/>
      <c r="CJ176" s="1"/>
      <c r="CK176" s="125"/>
      <c r="CL176" s="1"/>
      <c r="CM176" s="4"/>
      <c r="CN176" s="1"/>
      <c r="CO176" s="1"/>
      <c r="CP176" s="1"/>
      <c r="CQ176" s="125"/>
      <c r="CR176" s="1"/>
      <c r="CS176" s="4"/>
      <c r="CT176" s="1"/>
      <c r="CU176" s="1"/>
      <c r="CV176" s="1"/>
      <c r="CW176" s="125"/>
      <c r="CX176" s="1"/>
      <c r="CY176" s="4"/>
      <c r="CZ176" s="1"/>
      <c r="DA176" s="1"/>
      <c r="DB176" s="1"/>
      <c r="DC176" s="125"/>
      <c r="DD176" s="1"/>
      <c r="DE176" s="4"/>
      <c r="DF176" s="1"/>
      <c r="DG176" s="1"/>
      <c r="DH176" s="1"/>
      <c r="DI176" s="125"/>
      <c r="DJ176" s="1"/>
      <c r="DK176" s="4"/>
      <c r="DL176" s="1"/>
      <c r="DM176" s="1"/>
      <c r="DN176" s="1"/>
      <c r="DO176" s="125"/>
      <c r="DP176" s="1"/>
      <c r="DQ176" s="4"/>
      <c r="DR176" s="1"/>
      <c r="DS176" s="1"/>
      <c r="DT176" s="1"/>
      <c r="DU176" s="125"/>
      <c r="DV176" s="1"/>
      <c r="DW176" s="4"/>
      <c r="DX176" s="1"/>
      <c r="DY176" s="1"/>
      <c r="DZ176" s="1"/>
      <c r="EA176" s="125"/>
      <c r="EB176" s="1"/>
      <c r="EC176" s="4"/>
      <c r="ED176" s="1"/>
      <c r="EE176" s="1"/>
      <c r="EF176" s="1"/>
      <c r="EG176" s="125"/>
      <c r="EH176" s="1"/>
      <c r="EI176" s="4"/>
      <c r="EJ176" s="1"/>
      <c r="EK176" s="1"/>
      <c r="EL176" s="1"/>
      <c r="EM176" s="125"/>
      <c r="EN176" s="1"/>
      <c r="EO176" s="4"/>
      <c r="EP176" s="1"/>
      <c r="EQ176" s="1"/>
      <c r="ER176" s="1"/>
      <c r="ES176" s="125"/>
      <c r="ET176" s="1"/>
      <c r="EU176" s="4"/>
      <c r="EV176" s="1"/>
      <c r="EW176" s="1"/>
      <c r="EX176" s="1"/>
      <c r="EY176" s="125"/>
      <c r="EZ176" s="1"/>
      <c r="FA176" s="4"/>
      <c r="FB176" s="1"/>
      <c r="FC176" s="1"/>
      <c r="FD176" s="1"/>
      <c r="FE176" s="125"/>
      <c r="FF176" s="1"/>
      <c r="FG176" s="4"/>
      <c r="FH176" s="1"/>
      <c r="FI176" s="1"/>
      <c r="FJ176" s="1"/>
      <c r="FK176" s="125"/>
      <c r="FL176" s="1"/>
      <c r="FM176" s="4"/>
      <c r="FN176" s="1"/>
      <c r="FO176" s="1"/>
      <c r="FP176" s="1"/>
      <c r="FQ176" s="125"/>
      <c r="FR176" s="1"/>
      <c r="FS176" s="4"/>
      <c r="FT176" s="1"/>
      <c r="FU176" s="1"/>
      <c r="FV176" s="1"/>
      <c r="FW176" s="125"/>
      <c r="FX176" s="1"/>
      <c r="FY176" s="4"/>
      <c r="FZ176" s="1"/>
      <c r="GA176" s="1"/>
      <c r="GB176" s="1"/>
      <c r="GC176" s="125"/>
      <c r="GD176" s="1"/>
      <c r="GE176" s="4"/>
      <c r="GF176" s="1"/>
      <c r="GG176" s="1"/>
      <c r="GH176" s="1"/>
      <c r="GI176" s="125"/>
      <c r="GJ176" s="1"/>
      <c r="GK176" s="4"/>
      <c r="GL176" s="1"/>
      <c r="GM176" s="1"/>
      <c r="GN176" s="1"/>
      <c r="GO176" s="125"/>
      <c r="GP176" s="1"/>
      <c r="GQ176" s="4"/>
      <c r="GR176" s="1"/>
      <c r="GS176" s="1"/>
      <c r="GT176" s="1"/>
      <c r="GU176" s="125"/>
      <c r="GV176" s="1"/>
      <c r="GW176" s="4"/>
      <c r="GX176" s="1"/>
      <c r="GY176" s="1"/>
      <c r="GZ176" s="1"/>
      <c r="HA176" s="125"/>
      <c r="HB176" s="1"/>
      <c r="HC176" s="4"/>
    </row>
    <row r="177" spans="1:211" x14ac:dyDescent="0.35">
      <c r="A177" s="28" t="s">
        <v>76</v>
      </c>
      <c r="B177" s="5">
        <f>+'Serie Gasto $Corrientes'!B177*'Serie Gasto Constantes'!$V$207</f>
        <v>2726722201.6770158</v>
      </c>
      <c r="C177" s="6">
        <f>+'Serie Gasto $Corrientes'!C177*'Serie Gasto Constantes'!$V$207</f>
        <v>1677317671.3297927</v>
      </c>
      <c r="D177" s="7">
        <f t="shared" si="300"/>
        <v>0.61514065140122898</v>
      </c>
      <c r="E177" s="5">
        <f>+'Serie Gasto $Corrientes'!E177*'Serie Gasto Constantes'!$W$207</f>
        <v>1679911014.6702545</v>
      </c>
      <c r="F177" s="6">
        <f>+'Serie Gasto $Corrientes'!F177*'Serie Gasto Constantes'!$W$207</f>
        <v>1645412791.37571</v>
      </c>
      <c r="G177" s="7">
        <f t="shared" si="301"/>
        <v>0.97946425555087158</v>
      </c>
      <c r="H177" s="5">
        <f>+'Serie Gasto $Corrientes'!H177*'Serie Gasto Constantes'!$X$207</f>
        <v>2673591765.0435872</v>
      </c>
      <c r="I177" s="6">
        <f>+'Serie Gasto $Corrientes'!I177*'Serie Gasto Constantes'!$X$207</f>
        <v>1902400252.0376391</v>
      </c>
      <c r="J177" s="7">
        <f t="shared" si="302"/>
        <v>0.7115522559991968</v>
      </c>
      <c r="K177" s="5">
        <f>+'Serie Gasto $Corrientes'!K177*'Serie Gasto Constantes'!$Y$207</f>
        <v>2224563711.6930218</v>
      </c>
      <c r="L177" s="6">
        <f>+'Serie Gasto $Corrientes'!L177*'Serie Gasto Constantes'!$Y$207</f>
        <v>2037159206.6410277</v>
      </c>
      <c r="M177" s="7">
        <f t="shared" si="303"/>
        <v>0.91575673734722196</v>
      </c>
      <c r="N177" s="5">
        <f>+'Serie Gasto $Corrientes'!N177*'Serie Gasto Constantes'!$Z$207</f>
        <v>2319801250.4840875</v>
      </c>
      <c r="O177" s="6">
        <f>+'Serie Gasto $Corrientes'!O177*'Serie Gasto Constantes'!$Z$207</f>
        <v>2251337618.4254136</v>
      </c>
      <c r="P177" s="7">
        <f t="shared" si="304"/>
        <v>0.97048728547569019</v>
      </c>
      <c r="Q177" s="5"/>
      <c r="R177" s="6"/>
      <c r="S177" s="7"/>
      <c r="T177" s="5"/>
      <c r="U177" s="6"/>
      <c r="V177" s="7"/>
      <c r="W177" s="5"/>
      <c r="X177" s="6"/>
      <c r="Y177" s="7"/>
      <c r="Z177" s="5"/>
      <c r="AA177" s="6"/>
      <c r="AB177" s="7"/>
      <c r="AC177" s="5"/>
      <c r="AD177" s="6"/>
      <c r="AE177" s="4"/>
      <c r="AF177" s="3"/>
      <c r="AG177" s="1"/>
      <c r="AH177" s="1"/>
      <c r="AI177" s="125"/>
      <c r="AJ177" s="1"/>
      <c r="AK177" s="4"/>
      <c r="AL177" s="3"/>
      <c r="AM177" s="1"/>
      <c r="AN177" s="1"/>
      <c r="AO177" s="126"/>
      <c r="AP177" s="1"/>
      <c r="AQ177" s="4"/>
      <c r="AR177" s="3"/>
      <c r="AS177" s="1"/>
      <c r="AT177" s="1"/>
      <c r="AU177" s="126"/>
      <c r="AV177" s="1"/>
      <c r="AW177" s="4"/>
      <c r="AX177" s="5"/>
      <c r="AY177" s="6"/>
      <c r="AZ177" s="6"/>
      <c r="BA177" s="126"/>
      <c r="BB177" s="6"/>
      <c r="BC177" s="4"/>
      <c r="BD177" s="5"/>
      <c r="BE177" s="6"/>
      <c r="BF177" s="6"/>
      <c r="BG177" s="126"/>
      <c r="BH177" s="6"/>
      <c r="BI177" s="4"/>
      <c r="BJ177" s="5"/>
      <c r="BK177" s="6"/>
      <c r="BL177" s="6"/>
      <c r="BM177" s="126"/>
      <c r="BN177" s="6"/>
      <c r="BO177" s="4"/>
      <c r="BP177" s="5"/>
      <c r="BQ177" s="6"/>
      <c r="BR177" s="6"/>
      <c r="BS177" s="126"/>
      <c r="BT177" s="6"/>
      <c r="BU177" s="4"/>
      <c r="BV177" s="5"/>
      <c r="BW177" s="6"/>
      <c r="BX177" s="6"/>
      <c r="BY177" s="126"/>
      <c r="BZ177" s="6"/>
      <c r="CA177" s="4"/>
      <c r="CB177" s="5"/>
      <c r="CC177" s="6"/>
      <c r="CD177" s="6"/>
      <c r="CE177" s="126"/>
      <c r="CF177" s="6"/>
      <c r="CG177" s="7"/>
      <c r="CH177" s="6"/>
      <c r="CI177" s="6"/>
      <c r="CJ177" s="6"/>
      <c r="CK177" s="126"/>
      <c r="CL177" s="6"/>
      <c r="CM177" s="7"/>
      <c r="CN177" s="6"/>
      <c r="CO177" s="6"/>
      <c r="CP177" s="6"/>
      <c r="CQ177" s="126"/>
      <c r="CR177" s="6"/>
      <c r="CS177" s="7"/>
      <c r="CT177" s="6"/>
      <c r="CU177" s="6"/>
      <c r="CV177" s="6"/>
      <c r="CW177" s="126"/>
      <c r="CX177" s="6"/>
      <c r="CY177" s="7"/>
      <c r="CZ177" s="6"/>
      <c r="DA177" s="6"/>
      <c r="DB177" s="6"/>
      <c r="DC177" s="126"/>
      <c r="DD177" s="6"/>
      <c r="DE177" s="7"/>
      <c r="DF177" s="6"/>
      <c r="DG177" s="6"/>
      <c r="DH177" s="6"/>
      <c r="DI177" s="126"/>
      <c r="DJ177" s="6"/>
      <c r="DK177" s="7"/>
      <c r="DL177" s="6"/>
      <c r="DM177" s="6"/>
      <c r="DN177" s="6"/>
      <c r="DO177" s="126"/>
      <c r="DP177" s="6"/>
      <c r="DQ177" s="7"/>
      <c r="DR177" s="6"/>
      <c r="DS177" s="6"/>
      <c r="DT177" s="6"/>
      <c r="DU177" s="126"/>
      <c r="DV177" s="6"/>
      <c r="DW177" s="7"/>
      <c r="DX177" s="6"/>
      <c r="DY177" s="6"/>
      <c r="DZ177" s="6"/>
      <c r="EA177" s="126"/>
      <c r="EB177" s="6"/>
      <c r="EC177" s="7"/>
      <c r="ED177" s="6"/>
      <c r="EE177" s="6"/>
      <c r="EF177" s="6"/>
      <c r="EG177" s="126"/>
      <c r="EH177" s="6"/>
      <c r="EI177" s="7"/>
      <c r="EJ177" s="6"/>
      <c r="EK177" s="6"/>
      <c r="EL177" s="6"/>
      <c r="EM177" s="126"/>
      <c r="EN177" s="6"/>
      <c r="EO177" s="7"/>
      <c r="EP177" s="6"/>
      <c r="EQ177" s="6"/>
      <c r="ER177" s="6"/>
      <c r="ES177" s="126"/>
      <c r="ET177" s="6"/>
      <c r="EU177" s="7"/>
      <c r="EV177" s="6"/>
      <c r="EW177" s="6"/>
      <c r="EX177" s="6"/>
      <c r="EY177" s="126"/>
      <c r="EZ177" s="6"/>
      <c r="FA177" s="7"/>
      <c r="FB177" s="6"/>
      <c r="FC177" s="6"/>
      <c r="FD177" s="6"/>
      <c r="FE177" s="126"/>
      <c r="FF177" s="6"/>
      <c r="FG177" s="7"/>
      <c r="FH177" s="6"/>
      <c r="FI177" s="6"/>
      <c r="FJ177" s="6"/>
      <c r="FK177" s="126"/>
      <c r="FL177" s="6"/>
      <c r="FM177" s="7"/>
      <c r="FN177" s="6"/>
      <c r="FO177" s="6"/>
      <c r="FP177" s="6"/>
      <c r="FQ177" s="126"/>
      <c r="FR177" s="6"/>
      <c r="FS177" s="7"/>
      <c r="FT177" s="6"/>
      <c r="FU177" s="6"/>
      <c r="FV177" s="6"/>
      <c r="FW177" s="126"/>
      <c r="FX177" s="6"/>
      <c r="FY177" s="7"/>
      <c r="FZ177" s="6"/>
      <c r="GA177" s="6"/>
      <c r="GB177" s="6"/>
      <c r="GC177" s="126"/>
      <c r="GD177" s="6"/>
      <c r="GE177" s="7"/>
      <c r="GF177" s="6"/>
      <c r="GG177" s="6"/>
      <c r="GH177" s="6"/>
      <c r="GI177" s="126"/>
      <c r="GJ177" s="6"/>
      <c r="GK177" s="7"/>
      <c r="GL177" s="6"/>
      <c r="GM177" s="6"/>
      <c r="GN177" s="6"/>
      <c r="GO177" s="126"/>
      <c r="GP177" s="6"/>
      <c r="GQ177" s="7"/>
      <c r="GR177" s="6"/>
      <c r="GS177" s="6"/>
      <c r="GT177" s="6"/>
      <c r="GU177" s="126"/>
      <c r="GV177" s="6"/>
      <c r="GW177" s="7"/>
      <c r="GX177" s="6"/>
      <c r="GY177" s="6"/>
      <c r="GZ177" s="6"/>
      <c r="HA177" s="126"/>
      <c r="HB177" s="6"/>
      <c r="HC177" s="7"/>
    </row>
    <row r="178" spans="1:211" x14ac:dyDescent="0.35">
      <c r="A178" s="28" t="s">
        <v>185</v>
      </c>
      <c r="B178" s="5">
        <f>+'Serie Gasto $Corrientes'!B178*'Serie Gasto Constantes'!$V$207</f>
        <v>10114413588.88365</v>
      </c>
      <c r="C178" s="6">
        <f>+'Serie Gasto $Corrientes'!C178*'Serie Gasto Constantes'!$V$207</f>
        <v>9354446458.6889172</v>
      </c>
      <c r="D178" s="7">
        <f t="shared" si="300"/>
        <v>0.92486295685693709</v>
      </c>
      <c r="E178" s="5">
        <f>+'Serie Gasto $Corrientes'!E178*'Serie Gasto Constantes'!$W$207</f>
        <v>13389161726.228607</v>
      </c>
      <c r="F178" s="6">
        <f>+'Serie Gasto $Corrientes'!F178*'Serie Gasto Constantes'!$W$207</f>
        <v>13389143561.818789</v>
      </c>
      <c r="G178" s="7">
        <f t="shared" si="301"/>
        <v>0.99999864334973387</v>
      </c>
      <c r="H178" s="5">
        <f>+'Serie Gasto $Corrientes'!H178*'Serie Gasto Constantes'!$X$207</f>
        <v>12065780615.927565</v>
      </c>
      <c r="I178" s="6">
        <f>+'Serie Gasto $Corrientes'!I178*'Serie Gasto Constantes'!$X$207</f>
        <v>10993115482.987982</v>
      </c>
      <c r="J178" s="7">
        <f t="shared" si="302"/>
        <v>0.91109857148209705</v>
      </c>
      <c r="K178" s="5">
        <f>+'Serie Gasto $Corrientes'!K178*'Serie Gasto Constantes'!$Y$207</f>
        <v>31036408822.078362</v>
      </c>
      <c r="L178" s="6">
        <f>+'Serie Gasto $Corrientes'!L178*'Serie Gasto Constantes'!$Y$207</f>
        <v>30818145169.308693</v>
      </c>
      <c r="M178" s="7">
        <f t="shared" si="303"/>
        <v>0.99296749652896688</v>
      </c>
      <c r="N178" s="5">
        <f>+'Serie Gasto $Corrientes'!N178*'Serie Gasto Constantes'!$Z$207</f>
        <v>56359432089.714264</v>
      </c>
      <c r="O178" s="6">
        <f>+'Serie Gasto $Corrientes'!O178*'Serie Gasto Constantes'!$Z$207</f>
        <v>55522614154.003906</v>
      </c>
      <c r="P178" s="7">
        <f t="shared" si="304"/>
        <v>0.98515212264065599</v>
      </c>
      <c r="Q178" s="5"/>
      <c r="R178" s="6"/>
      <c r="S178" s="7"/>
      <c r="T178" s="5"/>
      <c r="U178" s="6"/>
      <c r="V178" s="7"/>
      <c r="W178" s="5"/>
      <c r="X178" s="6"/>
      <c r="Y178" s="7"/>
      <c r="Z178" s="5"/>
      <c r="AA178" s="6"/>
      <c r="AB178" s="7"/>
      <c r="AC178" s="5"/>
      <c r="AD178" s="6"/>
      <c r="AE178" s="4"/>
      <c r="AF178" s="3"/>
      <c r="AG178" s="1"/>
      <c r="AH178" s="1"/>
      <c r="AI178" s="125"/>
      <c r="AJ178" s="1"/>
      <c r="AK178" s="4"/>
      <c r="AL178" s="3"/>
      <c r="AM178" s="1"/>
      <c r="AN178" s="1"/>
      <c r="AO178" s="126"/>
      <c r="AP178" s="1"/>
      <c r="AQ178" s="4"/>
      <c r="AR178" s="3"/>
      <c r="AS178" s="1"/>
      <c r="AT178" s="1"/>
      <c r="AU178" s="126"/>
      <c r="AV178" s="1"/>
      <c r="AW178" s="4"/>
      <c r="AX178" s="5"/>
      <c r="AY178" s="6"/>
      <c r="AZ178" s="6"/>
      <c r="BA178" s="126"/>
      <c r="BB178" s="6"/>
      <c r="BC178" s="4"/>
      <c r="BD178" s="5"/>
      <c r="BE178" s="6"/>
      <c r="BF178" s="6"/>
      <c r="BG178" s="126"/>
      <c r="BH178" s="6"/>
      <c r="BI178" s="4"/>
      <c r="BJ178" s="5"/>
      <c r="BK178" s="6"/>
      <c r="BL178" s="6"/>
      <c r="BM178" s="126"/>
      <c r="BN178" s="6"/>
      <c r="BO178" s="4"/>
      <c r="BP178" s="5"/>
      <c r="BQ178" s="6"/>
      <c r="BR178" s="6"/>
      <c r="BS178" s="126"/>
      <c r="BT178" s="6"/>
      <c r="BU178" s="4"/>
      <c r="BV178" s="5"/>
      <c r="BW178" s="6"/>
      <c r="BX178" s="6"/>
      <c r="BY178" s="126"/>
      <c r="BZ178" s="6"/>
      <c r="CA178" s="4"/>
      <c r="CB178" s="5"/>
      <c r="CC178" s="6"/>
      <c r="CD178" s="6"/>
      <c r="CE178" s="126"/>
      <c r="CF178" s="6"/>
      <c r="CG178" s="7"/>
      <c r="CH178" s="6"/>
      <c r="CI178" s="6"/>
      <c r="CJ178" s="6"/>
      <c r="CK178" s="126"/>
      <c r="CL178" s="6"/>
      <c r="CM178" s="7"/>
      <c r="CN178" s="6"/>
      <c r="CO178" s="6"/>
      <c r="CP178" s="6"/>
      <c r="CQ178" s="126"/>
      <c r="CR178" s="6"/>
      <c r="CS178" s="7"/>
      <c r="CT178" s="6"/>
      <c r="CU178" s="6"/>
      <c r="CV178" s="6"/>
      <c r="CW178" s="126"/>
      <c r="CX178" s="6"/>
      <c r="CY178" s="7"/>
      <c r="CZ178" s="6"/>
      <c r="DA178" s="6"/>
      <c r="DB178" s="6"/>
      <c r="DC178" s="126"/>
      <c r="DD178" s="6"/>
      <c r="DE178" s="7"/>
      <c r="DF178" s="6"/>
      <c r="DG178" s="6"/>
      <c r="DH178" s="6"/>
      <c r="DI178" s="126"/>
      <c r="DJ178" s="6"/>
      <c r="DK178" s="7"/>
      <c r="DL178" s="6"/>
      <c r="DM178" s="6"/>
      <c r="DN178" s="6"/>
      <c r="DO178" s="126"/>
      <c r="DP178" s="6"/>
      <c r="DQ178" s="7"/>
      <c r="DR178" s="6"/>
      <c r="DS178" s="6"/>
      <c r="DT178" s="6"/>
      <c r="DU178" s="126"/>
      <c r="DV178" s="6"/>
      <c r="DW178" s="7"/>
      <c r="DX178" s="6"/>
      <c r="DY178" s="6"/>
      <c r="DZ178" s="6"/>
      <c r="EA178" s="126"/>
      <c r="EB178" s="6"/>
      <c r="EC178" s="7"/>
      <c r="ED178" s="6"/>
      <c r="EE178" s="6"/>
      <c r="EF178" s="6"/>
      <c r="EG178" s="126"/>
      <c r="EH178" s="6"/>
      <c r="EI178" s="7"/>
      <c r="EJ178" s="6"/>
      <c r="EK178" s="6"/>
      <c r="EL178" s="6"/>
      <c r="EM178" s="126"/>
      <c r="EN178" s="6"/>
      <c r="EO178" s="7"/>
      <c r="EP178" s="6"/>
      <c r="EQ178" s="6"/>
      <c r="ER178" s="6"/>
      <c r="ES178" s="126"/>
      <c r="ET178" s="6"/>
      <c r="EU178" s="7"/>
      <c r="EV178" s="6"/>
      <c r="EW178" s="6"/>
      <c r="EX178" s="6"/>
      <c r="EY178" s="126"/>
      <c r="EZ178" s="6"/>
      <c r="FA178" s="7"/>
      <c r="FB178" s="6"/>
      <c r="FC178" s="6"/>
      <c r="FD178" s="6"/>
      <c r="FE178" s="126"/>
      <c r="FF178" s="6"/>
      <c r="FG178" s="7"/>
      <c r="FH178" s="6"/>
      <c r="FI178" s="6"/>
      <c r="FJ178" s="6"/>
      <c r="FK178" s="126"/>
      <c r="FL178" s="6"/>
      <c r="FM178" s="7"/>
      <c r="FN178" s="6"/>
      <c r="FO178" s="6"/>
      <c r="FP178" s="6"/>
      <c r="FQ178" s="126"/>
      <c r="FR178" s="6"/>
      <c r="FS178" s="7"/>
      <c r="FT178" s="6"/>
      <c r="FU178" s="6"/>
      <c r="FV178" s="6"/>
      <c r="FW178" s="126"/>
      <c r="FX178" s="6"/>
      <c r="FY178" s="7"/>
      <c r="FZ178" s="6"/>
      <c r="GA178" s="6"/>
      <c r="GB178" s="6"/>
      <c r="GC178" s="126"/>
      <c r="GD178" s="6"/>
      <c r="GE178" s="7"/>
      <c r="GF178" s="6"/>
      <c r="GG178" s="6"/>
      <c r="GH178" s="6"/>
      <c r="GI178" s="126"/>
      <c r="GJ178" s="6"/>
      <c r="GK178" s="7"/>
      <c r="GL178" s="6"/>
      <c r="GM178" s="6"/>
      <c r="GN178" s="6"/>
      <c r="GO178" s="126"/>
      <c r="GP178" s="6"/>
      <c r="GQ178" s="7"/>
      <c r="GR178" s="6"/>
      <c r="GS178" s="6"/>
      <c r="GT178" s="6"/>
      <c r="GU178" s="126"/>
      <c r="GV178" s="6"/>
      <c r="GW178" s="7"/>
      <c r="GX178" s="6"/>
      <c r="GY178" s="6"/>
      <c r="GZ178" s="6"/>
      <c r="HA178" s="126"/>
      <c r="HB178" s="6"/>
      <c r="HC178" s="7"/>
    </row>
    <row r="179" spans="1:211" x14ac:dyDescent="0.35">
      <c r="A179" s="43" t="s">
        <v>149</v>
      </c>
      <c r="B179" s="3">
        <f>+'Serie Gasto $Corrientes'!B179*'Serie Gasto Constantes'!$V$207</f>
        <v>40162546115.007553</v>
      </c>
      <c r="C179" s="1">
        <f>+'Serie Gasto $Corrientes'!C179*'Serie Gasto Constantes'!$V$207</f>
        <v>35343343715.544479</v>
      </c>
      <c r="D179" s="4">
        <f t="shared" si="300"/>
        <v>0.88000754768726475</v>
      </c>
      <c r="E179" s="3">
        <f>+'Serie Gasto $Corrientes'!E179*'Serie Gasto Constantes'!$W$207</f>
        <v>45505813748.844498</v>
      </c>
      <c r="F179" s="1">
        <f>+'Serie Gasto $Corrientes'!F179*'Serie Gasto Constantes'!$W$207</f>
        <v>33121920161.567333</v>
      </c>
      <c r="G179" s="4">
        <f t="shared" si="301"/>
        <v>0.72786128700771513</v>
      </c>
      <c r="H179" s="3">
        <f>+'Serie Gasto $Corrientes'!H179*'Serie Gasto Constantes'!$X$207</f>
        <v>47011015931.894028</v>
      </c>
      <c r="I179" s="1">
        <f>+'Serie Gasto $Corrientes'!I179*'Serie Gasto Constantes'!$X$207</f>
        <v>36981200282.68457</v>
      </c>
      <c r="J179" s="4">
        <f t="shared" si="302"/>
        <v>0.78664967241422967</v>
      </c>
      <c r="K179" s="3">
        <f>+'Serie Gasto $Corrientes'!K179*'Serie Gasto Constantes'!$Y$207</f>
        <v>41440664020.76387</v>
      </c>
      <c r="L179" s="1">
        <f>+'Serie Gasto $Corrientes'!L179*'Serie Gasto Constantes'!$Y$207</f>
        <v>30545780166.93449</v>
      </c>
      <c r="M179" s="4">
        <f t="shared" si="303"/>
        <v>0.73709678376846255</v>
      </c>
      <c r="N179" s="3">
        <f>+'Serie Gasto $Corrientes'!N179*'Serie Gasto Constantes'!$Z$207</f>
        <v>64131884094.683449</v>
      </c>
      <c r="O179" s="1">
        <f>+'Serie Gasto $Corrientes'!O179*'Serie Gasto Constantes'!$Z$207</f>
        <v>55917304526.230286</v>
      </c>
      <c r="P179" s="4">
        <f t="shared" si="304"/>
        <v>0.87191114553370563</v>
      </c>
      <c r="Q179" s="3"/>
      <c r="R179" s="1"/>
      <c r="S179" s="4"/>
      <c r="T179" s="3"/>
      <c r="U179" s="1"/>
      <c r="V179" s="4"/>
      <c r="W179" s="3"/>
      <c r="X179" s="1"/>
      <c r="Y179" s="4"/>
      <c r="Z179" s="3"/>
      <c r="AA179" s="1"/>
      <c r="AB179" s="4"/>
      <c r="AC179" s="3"/>
      <c r="AD179" s="1"/>
      <c r="AE179" s="4"/>
      <c r="AF179" s="3"/>
      <c r="AG179" s="1"/>
      <c r="AH179" s="1"/>
      <c r="AI179" s="125"/>
      <c r="AJ179" s="1"/>
      <c r="AK179" s="4"/>
      <c r="AL179" s="3"/>
      <c r="AM179" s="1"/>
      <c r="AN179" s="1"/>
      <c r="AO179" s="125"/>
      <c r="AP179" s="1"/>
      <c r="AQ179" s="4"/>
      <c r="AR179" s="3"/>
      <c r="AS179" s="1"/>
      <c r="AT179" s="1"/>
      <c r="AU179" s="125"/>
      <c r="AV179" s="1"/>
      <c r="AW179" s="4"/>
      <c r="AX179" s="3"/>
      <c r="AY179" s="1"/>
      <c r="AZ179" s="1"/>
      <c r="BA179" s="125"/>
      <c r="BB179" s="1"/>
      <c r="BC179" s="4"/>
      <c r="BD179" s="3"/>
      <c r="BE179" s="1"/>
      <c r="BF179" s="1"/>
      <c r="BG179" s="125"/>
      <c r="BH179" s="1"/>
      <c r="BI179" s="4"/>
      <c r="BJ179" s="3"/>
      <c r="BK179" s="1"/>
      <c r="BL179" s="1"/>
      <c r="BM179" s="125"/>
      <c r="BN179" s="1"/>
      <c r="BO179" s="4"/>
      <c r="BP179" s="3"/>
      <c r="BQ179" s="1"/>
      <c r="BR179" s="1"/>
      <c r="BS179" s="125"/>
      <c r="BT179" s="1"/>
      <c r="BU179" s="4"/>
      <c r="BV179" s="3"/>
      <c r="BW179" s="1"/>
      <c r="BX179" s="1"/>
      <c r="BY179" s="125"/>
      <c r="BZ179" s="1"/>
      <c r="CA179" s="4"/>
      <c r="CB179" s="3"/>
      <c r="CC179" s="1"/>
      <c r="CD179" s="1"/>
      <c r="CE179" s="125"/>
      <c r="CF179" s="1"/>
      <c r="CG179" s="4"/>
      <c r="CH179" s="1"/>
      <c r="CI179" s="1"/>
      <c r="CJ179" s="1"/>
      <c r="CK179" s="125"/>
      <c r="CL179" s="1"/>
      <c r="CM179" s="4"/>
      <c r="CN179" s="1"/>
      <c r="CO179" s="1"/>
      <c r="CP179" s="1"/>
      <c r="CQ179" s="125"/>
      <c r="CR179" s="1"/>
      <c r="CS179" s="4"/>
      <c r="CT179" s="1"/>
      <c r="CU179" s="1"/>
      <c r="CV179" s="1"/>
      <c r="CW179" s="125"/>
      <c r="CX179" s="1"/>
      <c r="CY179" s="4"/>
      <c r="CZ179" s="1"/>
      <c r="DA179" s="1"/>
      <c r="DB179" s="1"/>
      <c r="DC179" s="125"/>
      <c r="DD179" s="1"/>
      <c r="DE179" s="4"/>
      <c r="DF179" s="1"/>
      <c r="DG179" s="1"/>
      <c r="DH179" s="1"/>
      <c r="DI179" s="125"/>
      <c r="DJ179" s="1"/>
      <c r="DK179" s="4"/>
      <c r="DL179" s="1"/>
      <c r="DM179" s="1"/>
      <c r="DN179" s="1"/>
      <c r="DO179" s="125"/>
      <c r="DP179" s="1"/>
      <c r="DQ179" s="4"/>
      <c r="DR179" s="1"/>
      <c r="DS179" s="1"/>
      <c r="DT179" s="1"/>
      <c r="DU179" s="125"/>
      <c r="DV179" s="1"/>
      <c r="DW179" s="4"/>
      <c r="DX179" s="1"/>
      <c r="DY179" s="1"/>
      <c r="DZ179" s="1"/>
      <c r="EA179" s="125"/>
      <c r="EB179" s="1"/>
      <c r="EC179" s="4"/>
      <c r="ED179" s="1"/>
      <c r="EE179" s="1"/>
      <c r="EF179" s="1"/>
      <c r="EG179" s="125"/>
      <c r="EH179" s="1"/>
      <c r="EI179" s="4"/>
      <c r="EJ179" s="1"/>
      <c r="EK179" s="1"/>
      <c r="EL179" s="1"/>
      <c r="EM179" s="125"/>
      <c r="EN179" s="1"/>
      <c r="EO179" s="4"/>
      <c r="EP179" s="1"/>
      <c r="EQ179" s="1"/>
      <c r="ER179" s="1"/>
      <c r="ES179" s="125"/>
      <c r="ET179" s="1"/>
      <c r="EU179" s="4"/>
      <c r="EV179" s="1"/>
      <c r="EW179" s="1"/>
      <c r="EX179" s="1"/>
      <c r="EY179" s="125"/>
      <c r="EZ179" s="1"/>
      <c r="FA179" s="4"/>
      <c r="FB179" s="1"/>
      <c r="FC179" s="1"/>
      <c r="FD179" s="1"/>
      <c r="FE179" s="125"/>
      <c r="FF179" s="1"/>
      <c r="FG179" s="4"/>
      <c r="FH179" s="1"/>
      <c r="FI179" s="1"/>
      <c r="FJ179" s="1"/>
      <c r="FK179" s="125"/>
      <c r="FL179" s="1"/>
      <c r="FM179" s="4"/>
      <c r="FN179" s="1"/>
      <c r="FO179" s="1"/>
      <c r="FP179" s="1"/>
      <c r="FQ179" s="125"/>
      <c r="FR179" s="1"/>
      <c r="FS179" s="4"/>
      <c r="FT179" s="1"/>
      <c r="FU179" s="1"/>
      <c r="FV179" s="1"/>
      <c r="FW179" s="125"/>
      <c r="FX179" s="1"/>
      <c r="FY179" s="4"/>
      <c r="FZ179" s="1"/>
      <c r="GA179" s="1"/>
      <c r="GB179" s="1"/>
      <c r="GC179" s="125"/>
      <c r="GD179" s="1"/>
      <c r="GE179" s="4"/>
      <c r="GF179" s="1"/>
      <c r="GG179" s="1"/>
      <c r="GH179" s="1"/>
      <c r="GI179" s="125"/>
      <c r="GJ179" s="1"/>
      <c r="GK179" s="4"/>
      <c r="GL179" s="1"/>
      <c r="GM179" s="1"/>
      <c r="GN179" s="1"/>
      <c r="GO179" s="125"/>
      <c r="GP179" s="1"/>
      <c r="GQ179" s="4"/>
      <c r="GR179" s="1"/>
      <c r="GS179" s="1"/>
      <c r="GT179" s="1"/>
      <c r="GU179" s="125"/>
      <c r="GV179" s="1"/>
      <c r="GW179" s="4"/>
      <c r="GX179" s="1"/>
      <c r="GY179" s="1"/>
      <c r="GZ179" s="1"/>
      <c r="HA179" s="125"/>
      <c r="HB179" s="1"/>
      <c r="HC179" s="4"/>
    </row>
    <row r="180" spans="1:211" x14ac:dyDescent="0.35">
      <c r="A180" s="28" t="s">
        <v>76</v>
      </c>
      <c r="B180" s="5">
        <f>+'Serie Gasto $Corrientes'!B180*'Serie Gasto Constantes'!$V$207</f>
        <v>5060856949.3552246</v>
      </c>
      <c r="C180" s="6">
        <f>+'Serie Gasto $Corrientes'!C180*'Serie Gasto Constantes'!$V$207</f>
        <v>3788017858.2912183</v>
      </c>
      <c r="D180" s="7">
        <f t="shared" si="300"/>
        <v>0.74849336707172254</v>
      </c>
      <c r="E180" s="5">
        <f>+'Serie Gasto $Corrientes'!E180*'Serie Gasto Constantes'!$W$207</f>
        <v>11030055618.293308</v>
      </c>
      <c r="F180" s="6">
        <f>+'Serie Gasto $Corrientes'!F180*'Serie Gasto Constantes'!$W$207</f>
        <v>9770332106.7550774</v>
      </c>
      <c r="G180" s="7">
        <f t="shared" si="301"/>
        <v>0.88579173531555144</v>
      </c>
      <c r="H180" s="5">
        <f>+'Serie Gasto $Corrientes'!H180*'Serie Gasto Constantes'!$X$207</f>
        <v>1968282775.7212358</v>
      </c>
      <c r="I180" s="6">
        <f>+'Serie Gasto $Corrientes'!I180*'Serie Gasto Constantes'!$X$207</f>
        <v>1928080230.8844781</v>
      </c>
      <c r="J180" s="7">
        <f t="shared" si="302"/>
        <v>0.97957481245446232</v>
      </c>
      <c r="K180" s="5">
        <f>+'Serie Gasto $Corrientes'!K180*'Serie Gasto Constantes'!$Y$207</f>
        <v>956713876.53342414</v>
      </c>
      <c r="L180" s="6">
        <f>+'Serie Gasto $Corrientes'!L180*'Serie Gasto Constantes'!$Y$207</f>
        <v>949129729.79680264</v>
      </c>
      <c r="M180" s="7">
        <f t="shared" si="303"/>
        <v>0.99207271168251254</v>
      </c>
      <c r="N180" s="5">
        <f>+'Serie Gasto $Corrientes'!N180*'Serie Gasto Constantes'!$Z$207</f>
        <v>4174548564.2156205</v>
      </c>
      <c r="O180" s="6">
        <f>+'Serie Gasto $Corrientes'!O180*'Serie Gasto Constantes'!$Z$207</f>
        <v>4117426984.6709719</v>
      </c>
      <c r="P180" s="7">
        <f t="shared" si="304"/>
        <v>0.98631670498834367</v>
      </c>
      <c r="Q180" s="5"/>
      <c r="R180" s="6"/>
      <c r="S180" s="7"/>
      <c r="T180" s="5"/>
      <c r="U180" s="6"/>
      <c r="V180" s="7"/>
      <c r="W180" s="5"/>
      <c r="X180" s="6"/>
      <c r="Y180" s="7"/>
      <c r="Z180" s="5"/>
      <c r="AA180" s="6"/>
      <c r="AB180" s="7"/>
      <c r="AC180" s="5"/>
      <c r="AD180" s="6"/>
      <c r="AE180" s="4"/>
      <c r="AF180" s="3"/>
      <c r="AG180" s="1"/>
      <c r="AH180" s="1"/>
      <c r="AI180" s="125"/>
      <c r="AJ180" s="1"/>
      <c r="AK180" s="4"/>
      <c r="AL180" s="3"/>
      <c r="AM180" s="1"/>
      <c r="AN180" s="1"/>
      <c r="AO180" s="126"/>
      <c r="AP180" s="1"/>
      <c r="AQ180" s="4"/>
      <c r="AR180" s="3"/>
      <c r="AS180" s="1"/>
      <c r="AT180" s="1"/>
      <c r="AU180" s="126"/>
      <c r="AV180" s="1"/>
      <c r="AW180" s="4"/>
      <c r="AX180" s="5"/>
      <c r="AY180" s="6"/>
      <c r="AZ180" s="6"/>
      <c r="BA180" s="126"/>
      <c r="BB180" s="6"/>
      <c r="BC180" s="4"/>
      <c r="BD180" s="5"/>
      <c r="BE180" s="6"/>
      <c r="BF180" s="6"/>
      <c r="BG180" s="126"/>
      <c r="BH180" s="6"/>
      <c r="BI180" s="4"/>
      <c r="BJ180" s="5"/>
      <c r="BK180" s="6"/>
      <c r="BL180" s="6"/>
      <c r="BM180" s="126"/>
      <c r="BN180" s="6"/>
      <c r="BO180" s="4"/>
      <c r="BP180" s="5"/>
      <c r="BQ180" s="6"/>
      <c r="BR180" s="6"/>
      <c r="BS180" s="126"/>
      <c r="BT180" s="6"/>
      <c r="BU180" s="4"/>
      <c r="BV180" s="5"/>
      <c r="BW180" s="6"/>
      <c r="BX180" s="6"/>
      <c r="BY180" s="126"/>
      <c r="BZ180" s="6"/>
      <c r="CA180" s="4"/>
      <c r="CB180" s="5"/>
      <c r="CC180" s="6"/>
      <c r="CD180" s="6"/>
      <c r="CE180" s="126"/>
      <c r="CF180" s="6"/>
      <c r="CG180" s="7"/>
      <c r="CH180" s="6"/>
      <c r="CI180" s="6"/>
      <c r="CJ180" s="6"/>
      <c r="CK180" s="126"/>
      <c r="CL180" s="6"/>
      <c r="CM180" s="7"/>
      <c r="CN180" s="6"/>
      <c r="CO180" s="6"/>
      <c r="CP180" s="6"/>
      <c r="CQ180" s="126"/>
      <c r="CR180" s="6"/>
      <c r="CS180" s="7"/>
      <c r="CT180" s="6"/>
      <c r="CU180" s="6"/>
      <c r="CV180" s="6"/>
      <c r="CW180" s="126"/>
      <c r="CX180" s="6"/>
      <c r="CY180" s="7"/>
      <c r="CZ180" s="6"/>
      <c r="DA180" s="6"/>
      <c r="DB180" s="6"/>
      <c r="DC180" s="126"/>
      <c r="DD180" s="6"/>
      <c r="DE180" s="7"/>
      <c r="DF180" s="6"/>
      <c r="DG180" s="6"/>
      <c r="DH180" s="6"/>
      <c r="DI180" s="126"/>
      <c r="DJ180" s="6"/>
      <c r="DK180" s="7"/>
      <c r="DL180" s="6"/>
      <c r="DM180" s="6"/>
      <c r="DN180" s="6"/>
      <c r="DO180" s="126"/>
      <c r="DP180" s="6"/>
      <c r="DQ180" s="7"/>
      <c r="DR180" s="6"/>
      <c r="DS180" s="6"/>
      <c r="DT180" s="6"/>
      <c r="DU180" s="126"/>
      <c r="DV180" s="6"/>
      <c r="DW180" s="7"/>
      <c r="DX180" s="6"/>
      <c r="DY180" s="6"/>
      <c r="DZ180" s="6"/>
      <c r="EA180" s="126"/>
      <c r="EB180" s="6"/>
      <c r="EC180" s="7"/>
      <c r="ED180" s="6"/>
      <c r="EE180" s="6"/>
      <c r="EF180" s="6"/>
      <c r="EG180" s="126"/>
      <c r="EH180" s="6"/>
      <c r="EI180" s="7"/>
      <c r="EJ180" s="6"/>
      <c r="EK180" s="6"/>
      <c r="EL180" s="6"/>
      <c r="EM180" s="126"/>
      <c r="EN180" s="6"/>
      <c r="EO180" s="7"/>
      <c r="EP180" s="6"/>
      <c r="EQ180" s="6"/>
      <c r="ER180" s="6"/>
      <c r="ES180" s="126"/>
      <c r="ET180" s="6"/>
      <c r="EU180" s="7"/>
      <c r="EV180" s="6"/>
      <c r="EW180" s="6"/>
      <c r="EX180" s="6"/>
      <c r="EY180" s="126"/>
      <c r="EZ180" s="6"/>
      <c r="FA180" s="7"/>
      <c r="FB180" s="6"/>
      <c r="FC180" s="6"/>
      <c r="FD180" s="6"/>
      <c r="FE180" s="126"/>
      <c r="FF180" s="6"/>
      <c r="FG180" s="7"/>
      <c r="FH180" s="6"/>
      <c r="FI180" s="6"/>
      <c r="FJ180" s="6"/>
      <c r="FK180" s="126"/>
      <c r="FL180" s="6"/>
      <c r="FM180" s="7"/>
      <c r="FN180" s="6"/>
      <c r="FO180" s="6"/>
      <c r="FP180" s="6"/>
      <c r="FQ180" s="126"/>
      <c r="FR180" s="6"/>
      <c r="FS180" s="7"/>
      <c r="FT180" s="6"/>
      <c r="FU180" s="6"/>
      <c r="FV180" s="6"/>
      <c r="FW180" s="126"/>
      <c r="FX180" s="6"/>
      <c r="FY180" s="7"/>
      <c r="FZ180" s="6"/>
      <c r="GA180" s="6"/>
      <c r="GB180" s="6"/>
      <c r="GC180" s="126"/>
      <c r="GD180" s="6"/>
      <c r="GE180" s="7"/>
      <c r="GF180" s="6"/>
      <c r="GG180" s="6"/>
      <c r="GH180" s="6"/>
      <c r="GI180" s="126"/>
      <c r="GJ180" s="6"/>
      <c r="GK180" s="7"/>
      <c r="GL180" s="6"/>
      <c r="GM180" s="6"/>
      <c r="GN180" s="6"/>
      <c r="GO180" s="126"/>
      <c r="GP180" s="6"/>
      <c r="GQ180" s="7"/>
      <c r="GR180" s="6"/>
      <c r="GS180" s="6"/>
      <c r="GT180" s="6"/>
      <c r="GU180" s="126"/>
      <c r="GV180" s="6"/>
      <c r="GW180" s="7"/>
      <c r="GX180" s="6"/>
      <c r="GY180" s="6"/>
      <c r="GZ180" s="6"/>
      <c r="HA180" s="126"/>
      <c r="HB180" s="6"/>
      <c r="HC180" s="7"/>
    </row>
    <row r="181" spans="1:211" x14ac:dyDescent="0.35">
      <c r="A181" s="28" t="s">
        <v>185</v>
      </c>
      <c r="B181" s="5">
        <f>+'Serie Gasto $Corrientes'!B181*'Serie Gasto Constantes'!$V$207</f>
        <v>35101689165.652328</v>
      </c>
      <c r="C181" s="6">
        <f>+'Serie Gasto $Corrientes'!C181*'Serie Gasto Constantes'!$V$207</f>
        <v>31555325857.253262</v>
      </c>
      <c r="D181" s="7">
        <f t="shared" si="300"/>
        <v>0.89896887036794659</v>
      </c>
      <c r="E181" s="5">
        <f>+'Serie Gasto $Corrientes'!E181*'Serie Gasto Constantes'!$W$207</f>
        <v>34475758130.551186</v>
      </c>
      <c r="F181" s="6">
        <f>+'Serie Gasto $Corrientes'!F181*'Serie Gasto Constantes'!$W$207</f>
        <v>23351588054.812256</v>
      </c>
      <c r="G181" s="7">
        <f t="shared" si="301"/>
        <v>0.67733356193025707</v>
      </c>
      <c r="H181" s="5">
        <f>+'Serie Gasto $Corrientes'!H181*'Serie Gasto Constantes'!$X$207</f>
        <v>45042733156.172791</v>
      </c>
      <c r="I181" s="6">
        <f>+'Serie Gasto $Corrientes'!I181*'Serie Gasto Constantes'!$X$207</f>
        <v>35053120051.800095</v>
      </c>
      <c r="J181" s="7">
        <f t="shared" si="302"/>
        <v>0.7782192064203437</v>
      </c>
      <c r="K181" s="5">
        <f>+'Serie Gasto $Corrientes'!K181*'Serie Gasto Constantes'!$Y$207</f>
        <v>40483950144.230446</v>
      </c>
      <c r="L181" s="6">
        <f>+'Serie Gasto $Corrientes'!L181*'Serie Gasto Constantes'!$Y$207</f>
        <v>29596650437.137684</v>
      </c>
      <c r="M181" s="7">
        <f t="shared" si="303"/>
        <v>0.73107121048452428</v>
      </c>
      <c r="N181" s="5">
        <f>+'Serie Gasto $Corrientes'!N181*'Serie Gasto Constantes'!$Z$207</f>
        <v>59957335530.467834</v>
      </c>
      <c r="O181" s="6">
        <f>+'Serie Gasto $Corrientes'!O181*'Serie Gasto Constantes'!$Z$207</f>
        <v>51799877541.559319</v>
      </c>
      <c r="P181" s="7">
        <f t="shared" si="304"/>
        <v>0.86394562205381464</v>
      </c>
      <c r="Q181" s="5"/>
      <c r="R181" s="6"/>
      <c r="S181" s="7"/>
      <c r="T181" s="5"/>
      <c r="U181" s="6"/>
      <c r="V181" s="7"/>
      <c r="W181" s="5"/>
      <c r="X181" s="6"/>
      <c r="Y181" s="7"/>
      <c r="Z181" s="5"/>
      <c r="AA181" s="6"/>
      <c r="AB181" s="7"/>
      <c r="AC181" s="5"/>
      <c r="AD181" s="6"/>
      <c r="AE181" s="4"/>
      <c r="AF181" s="3"/>
      <c r="AG181" s="1"/>
      <c r="AH181" s="1"/>
      <c r="AI181" s="125"/>
      <c r="AJ181" s="1"/>
      <c r="AK181" s="4"/>
      <c r="AL181" s="3"/>
      <c r="AM181" s="1"/>
      <c r="AN181" s="1"/>
      <c r="AO181" s="126"/>
      <c r="AP181" s="1"/>
      <c r="AQ181" s="4"/>
      <c r="AR181" s="3"/>
      <c r="AS181" s="1"/>
      <c r="AT181" s="1"/>
      <c r="AU181" s="126"/>
      <c r="AV181" s="1"/>
      <c r="AW181" s="4"/>
      <c r="AX181" s="5"/>
      <c r="AY181" s="6"/>
      <c r="AZ181" s="6"/>
      <c r="BA181" s="126"/>
      <c r="BB181" s="6"/>
      <c r="BC181" s="4"/>
      <c r="BD181" s="5"/>
      <c r="BE181" s="6"/>
      <c r="BF181" s="6"/>
      <c r="BG181" s="126"/>
      <c r="BH181" s="6"/>
      <c r="BI181" s="4"/>
      <c r="BJ181" s="5"/>
      <c r="BK181" s="6"/>
      <c r="BL181" s="6"/>
      <c r="BM181" s="126"/>
      <c r="BN181" s="6"/>
      <c r="BO181" s="4"/>
      <c r="BP181" s="5"/>
      <c r="BQ181" s="6"/>
      <c r="BR181" s="6"/>
      <c r="BS181" s="126"/>
      <c r="BT181" s="6"/>
      <c r="BU181" s="4"/>
      <c r="BV181" s="5"/>
      <c r="BW181" s="6"/>
      <c r="BX181" s="6"/>
      <c r="BY181" s="126"/>
      <c r="BZ181" s="6"/>
      <c r="CA181" s="4"/>
      <c r="CB181" s="5"/>
      <c r="CC181" s="6"/>
      <c r="CD181" s="6"/>
      <c r="CE181" s="126"/>
      <c r="CF181" s="6"/>
      <c r="CG181" s="7"/>
      <c r="CH181" s="6"/>
      <c r="CI181" s="6"/>
      <c r="CJ181" s="6"/>
      <c r="CK181" s="126"/>
      <c r="CL181" s="6"/>
      <c r="CM181" s="7"/>
      <c r="CN181" s="6"/>
      <c r="CO181" s="6"/>
      <c r="CP181" s="6"/>
      <c r="CQ181" s="126"/>
      <c r="CR181" s="6"/>
      <c r="CS181" s="7"/>
      <c r="CT181" s="6"/>
      <c r="CU181" s="6"/>
      <c r="CV181" s="6"/>
      <c r="CW181" s="126"/>
      <c r="CX181" s="6"/>
      <c r="CY181" s="7"/>
      <c r="CZ181" s="6"/>
      <c r="DA181" s="6"/>
      <c r="DB181" s="6"/>
      <c r="DC181" s="126"/>
      <c r="DD181" s="6"/>
      <c r="DE181" s="7"/>
      <c r="DF181" s="6"/>
      <c r="DG181" s="6"/>
      <c r="DH181" s="6"/>
      <c r="DI181" s="126"/>
      <c r="DJ181" s="6"/>
      <c r="DK181" s="7"/>
      <c r="DL181" s="6"/>
      <c r="DM181" s="6"/>
      <c r="DN181" s="6"/>
      <c r="DO181" s="126"/>
      <c r="DP181" s="6"/>
      <c r="DQ181" s="7"/>
      <c r="DR181" s="6"/>
      <c r="DS181" s="6"/>
      <c r="DT181" s="6"/>
      <c r="DU181" s="126"/>
      <c r="DV181" s="6"/>
      <c r="DW181" s="7"/>
      <c r="DX181" s="6"/>
      <c r="DY181" s="6"/>
      <c r="DZ181" s="6"/>
      <c r="EA181" s="126"/>
      <c r="EB181" s="6"/>
      <c r="EC181" s="7"/>
      <c r="ED181" s="6"/>
      <c r="EE181" s="6"/>
      <c r="EF181" s="6"/>
      <c r="EG181" s="126"/>
      <c r="EH181" s="6"/>
      <c r="EI181" s="7"/>
      <c r="EJ181" s="6"/>
      <c r="EK181" s="6"/>
      <c r="EL181" s="6"/>
      <c r="EM181" s="126"/>
      <c r="EN181" s="6"/>
      <c r="EO181" s="7"/>
      <c r="EP181" s="6"/>
      <c r="EQ181" s="6"/>
      <c r="ER181" s="6"/>
      <c r="ES181" s="126"/>
      <c r="ET181" s="6"/>
      <c r="EU181" s="7"/>
      <c r="EV181" s="6"/>
      <c r="EW181" s="6"/>
      <c r="EX181" s="6"/>
      <c r="EY181" s="126"/>
      <c r="EZ181" s="6"/>
      <c r="FA181" s="7"/>
      <c r="FB181" s="6"/>
      <c r="FC181" s="6"/>
      <c r="FD181" s="6"/>
      <c r="FE181" s="126"/>
      <c r="FF181" s="6"/>
      <c r="FG181" s="7"/>
      <c r="FH181" s="6"/>
      <c r="FI181" s="6"/>
      <c r="FJ181" s="6"/>
      <c r="FK181" s="126"/>
      <c r="FL181" s="6"/>
      <c r="FM181" s="7"/>
      <c r="FN181" s="6"/>
      <c r="FO181" s="6"/>
      <c r="FP181" s="6"/>
      <c r="FQ181" s="126"/>
      <c r="FR181" s="6"/>
      <c r="FS181" s="7"/>
      <c r="FT181" s="6"/>
      <c r="FU181" s="6"/>
      <c r="FV181" s="6"/>
      <c r="FW181" s="126"/>
      <c r="FX181" s="6"/>
      <c r="FY181" s="7"/>
      <c r="FZ181" s="6"/>
      <c r="GA181" s="6"/>
      <c r="GB181" s="6"/>
      <c r="GC181" s="126"/>
      <c r="GD181" s="6"/>
      <c r="GE181" s="7"/>
      <c r="GF181" s="6"/>
      <c r="GG181" s="6"/>
      <c r="GH181" s="6"/>
      <c r="GI181" s="126"/>
      <c r="GJ181" s="6"/>
      <c r="GK181" s="7"/>
      <c r="GL181" s="6"/>
      <c r="GM181" s="6"/>
      <c r="GN181" s="6"/>
      <c r="GO181" s="126"/>
      <c r="GP181" s="6"/>
      <c r="GQ181" s="7"/>
      <c r="GR181" s="6"/>
      <c r="GS181" s="6"/>
      <c r="GT181" s="6"/>
      <c r="GU181" s="126"/>
      <c r="GV181" s="6"/>
      <c r="GW181" s="7"/>
      <c r="GX181" s="6"/>
      <c r="GY181" s="6"/>
      <c r="GZ181" s="6"/>
      <c r="HA181" s="126"/>
      <c r="HB181" s="6"/>
      <c r="HC181" s="7"/>
    </row>
    <row r="182" spans="1:211" x14ac:dyDescent="0.35">
      <c r="A182" s="43" t="s">
        <v>150</v>
      </c>
      <c r="B182" s="3">
        <f>+'Serie Gasto $Corrientes'!B182*'Serie Gasto Constantes'!$V$207</f>
        <v>83528172710.393997</v>
      </c>
      <c r="C182" s="1">
        <f>+'Serie Gasto $Corrientes'!C182*'Serie Gasto Constantes'!$V$207</f>
        <v>83433239578.218491</v>
      </c>
      <c r="D182" s="4">
        <f t="shared" si="300"/>
        <v>0.99886345972747836</v>
      </c>
      <c r="E182" s="3">
        <f>+'Serie Gasto $Corrientes'!E182*'Serie Gasto Constantes'!$W$207</f>
        <v>86337329006.743637</v>
      </c>
      <c r="F182" s="1">
        <f>+'Serie Gasto $Corrientes'!F182*'Serie Gasto Constantes'!$W$207</f>
        <v>86113159495.763504</v>
      </c>
      <c r="G182" s="4">
        <f t="shared" si="301"/>
        <v>0.99740356212591863</v>
      </c>
      <c r="H182" s="3">
        <f>+'Serie Gasto $Corrientes'!H182*'Serie Gasto Constantes'!$X$207</f>
        <v>87643231196.084625</v>
      </c>
      <c r="I182" s="1">
        <f>+'Serie Gasto $Corrientes'!I182*'Serie Gasto Constantes'!$X$207</f>
        <v>87448076362.494339</v>
      </c>
      <c r="J182" s="4">
        <f t="shared" si="302"/>
        <v>0.99777330398563624</v>
      </c>
      <c r="K182" s="3">
        <f>+'Serie Gasto $Corrientes'!K182*'Serie Gasto Constantes'!$Y$207</f>
        <v>108529811421.61371</v>
      </c>
      <c r="L182" s="1">
        <f>+'Serie Gasto $Corrientes'!L182*'Serie Gasto Constantes'!$Y$207</f>
        <v>107767818193.08034</v>
      </c>
      <c r="M182" s="4">
        <f t="shared" si="303"/>
        <v>0.99297895003638037</v>
      </c>
      <c r="N182" s="3">
        <f>+'Serie Gasto $Corrientes'!N182*'Serie Gasto Constantes'!$Z$207</f>
        <v>100424939550.06288</v>
      </c>
      <c r="O182" s="1">
        <f>+'Serie Gasto $Corrientes'!O182*'Serie Gasto Constantes'!$Z$207</f>
        <v>99638008079.989319</v>
      </c>
      <c r="P182" s="4">
        <f t="shared" si="304"/>
        <v>0.99216398363196157</v>
      </c>
      <c r="Q182" s="3"/>
      <c r="R182" s="1"/>
      <c r="S182" s="4"/>
      <c r="T182" s="3"/>
      <c r="U182" s="1"/>
      <c r="V182" s="4"/>
      <c r="W182" s="3"/>
      <c r="X182" s="1"/>
      <c r="Y182" s="4"/>
      <c r="Z182" s="3"/>
      <c r="AA182" s="1"/>
      <c r="AB182" s="4"/>
      <c r="AC182" s="3"/>
      <c r="AD182" s="1"/>
      <c r="AE182" s="4"/>
      <c r="AF182" s="3"/>
      <c r="AG182" s="1"/>
      <c r="AH182" s="1"/>
      <c r="AI182" s="125"/>
      <c r="AJ182" s="1"/>
      <c r="AK182" s="4"/>
      <c r="AL182" s="3"/>
      <c r="AM182" s="1"/>
      <c r="AN182" s="1"/>
      <c r="AO182" s="125"/>
      <c r="AP182" s="1"/>
      <c r="AQ182" s="4"/>
      <c r="AR182" s="3"/>
      <c r="AS182" s="1"/>
      <c r="AT182" s="1"/>
      <c r="AU182" s="125"/>
      <c r="AV182" s="1"/>
      <c r="AW182" s="4"/>
      <c r="AX182" s="3"/>
      <c r="AY182" s="1"/>
      <c r="AZ182" s="1"/>
      <c r="BA182" s="125"/>
      <c r="BB182" s="1"/>
      <c r="BC182" s="4"/>
      <c r="BD182" s="3"/>
      <c r="BE182" s="1"/>
      <c r="BF182" s="1"/>
      <c r="BG182" s="125"/>
      <c r="BH182" s="1"/>
      <c r="BI182" s="4"/>
      <c r="BJ182" s="3"/>
      <c r="BK182" s="1"/>
      <c r="BL182" s="1"/>
      <c r="BM182" s="125"/>
      <c r="BN182" s="1"/>
      <c r="BO182" s="4"/>
      <c r="BP182" s="3"/>
      <c r="BQ182" s="1"/>
      <c r="BR182" s="1"/>
      <c r="BS182" s="125"/>
      <c r="BT182" s="1"/>
      <c r="BU182" s="4"/>
      <c r="BV182" s="3"/>
      <c r="BW182" s="1"/>
      <c r="BX182" s="1"/>
      <c r="BY182" s="125"/>
      <c r="BZ182" s="1"/>
      <c r="CA182" s="4"/>
      <c r="CB182" s="3"/>
      <c r="CC182" s="1"/>
      <c r="CD182" s="1"/>
      <c r="CE182" s="125"/>
      <c r="CF182" s="1"/>
      <c r="CG182" s="4"/>
      <c r="CH182" s="1"/>
      <c r="CI182" s="1"/>
      <c r="CJ182" s="1"/>
      <c r="CK182" s="125"/>
      <c r="CL182" s="1"/>
      <c r="CM182" s="4"/>
      <c r="CN182" s="1"/>
      <c r="CO182" s="1"/>
      <c r="CP182" s="1"/>
      <c r="CQ182" s="125"/>
      <c r="CR182" s="1"/>
      <c r="CS182" s="4"/>
      <c r="CT182" s="1"/>
      <c r="CU182" s="1"/>
      <c r="CV182" s="1"/>
      <c r="CW182" s="125"/>
      <c r="CX182" s="1"/>
      <c r="CY182" s="4"/>
      <c r="CZ182" s="1"/>
      <c r="DA182" s="1"/>
      <c r="DB182" s="1"/>
      <c r="DC182" s="125"/>
      <c r="DD182" s="1"/>
      <c r="DE182" s="4"/>
      <c r="DF182" s="1"/>
      <c r="DG182" s="1"/>
      <c r="DH182" s="1"/>
      <c r="DI182" s="125"/>
      <c r="DJ182" s="1"/>
      <c r="DK182" s="4"/>
      <c r="DL182" s="1"/>
      <c r="DM182" s="1"/>
      <c r="DN182" s="1"/>
      <c r="DO182" s="125"/>
      <c r="DP182" s="1"/>
      <c r="DQ182" s="4"/>
      <c r="DR182" s="1"/>
      <c r="DS182" s="1"/>
      <c r="DT182" s="1"/>
      <c r="DU182" s="125"/>
      <c r="DV182" s="1"/>
      <c r="DW182" s="4"/>
      <c r="DX182" s="1"/>
      <c r="DY182" s="1"/>
      <c r="DZ182" s="1"/>
      <c r="EA182" s="125"/>
      <c r="EB182" s="1"/>
      <c r="EC182" s="4"/>
      <c r="ED182" s="1"/>
      <c r="EE182" s="1"/>
      <c r="EF182" s="1"/>
      <c r="EG182" s="125"/>
      <c r="EH182" s="1"/>
      <c r="EI182" s="4"/>
      <c r="EJ182" s="1"/>
      <c r="EK182" s="1"/>
      <c r="EL182" s="1"/>
      <c r="EM182" s="125"/>
      <c r="EN182" s="1"/>
      <c r="EO182" s="4"/>
      <c r="EP182" s="1"/>
      <c r="EQ182" s="1"/>
      <c r="ER182" s="1"/>
      <c r="ES182" s="125"/>
      <c r="ET182" s="1"/>
      <c r="EU182" s="4"/>
      <c r="EV182" s="1"/>
      <c r="EW182" s="1"/>
      <c r="EX182" s="1"/>
      <c r="EY182" s="125"/>
      <c r="EZ182" s="1"/>
      <c r="FA182" s="4"/>
      <c r="FB182" s="1"/>
      <c r="FC182" s="1"/>
      <c r="FD182" s="1"/>
      <c r="FE182" s="125"/>
      <c r="FF182" s="1"/>
      <c r="FG182" s="4"/>
      <c r="FH182" s="1"/>
      <c r="FI182" s="1"/>
      <c r="FJ182" s="1"/>
      <c r="FK182" s="125"/>
      <c r="FL182" s="1"/>
      <c r="FM182" s="4"/>
      <c r="FN182" s="1"/>
      <c r="FO182" s="1"/>
      <c r="FP182" s="1"/>
      <c r="FQ182" s="125"/>
      <c r="FR182" s="1"/>
      <c r="FS182" s="4"/>
      <c r="FT182" s="1"/>
      <c r="FU182" s="1"/>
      <c r="FV182" s="1"/>
      <c r="FW182" s="125"/>
      <c r="FX182" s="1"/>
      <c r="FY182" s="4"/>
      <c r="FZ182" s="1"/>
      <c r="GA182" s="1"/>
      <c r="GB182" s="1"/>
      <c r="GC182" s="125"/>
      <c r="GD182" s="1"/>
      <c r="GE182" s="4"/>
      <c r="GF182" s="1"/>
      <c r="GG182" s="1"/>
      <c r="GH182" s="1"/>
      <c r="GI182" s="125"/>
      <c r="GJ182" s="1"/>
      <c r="GK182" s="4"/>
      <c r="GL182" s="1"/>
      <c r="GM182" s="1"/>
      <c r="GN182" s="1"/>
      <c r="GO182" s="125"/>
      <c r="GP182" s="1"/>
      <c r="GQ182" s="4"/>
      <c r="GR182" s="1"/>
      <c r="GS182" s="1"/>
      <c r="GT182" s="1"/>
      <c r="GU182" s="125"/>
      <c r="GV182" s="1"/>
      <c r="GW182" s="4"/>
      <c r="GX182" s="1"/>
      <c r="GY182" s="1"/>
      <c r="GZ182" s="1"/>
      <c r="HA182" s="125"/>
      <c r="HB182" s="1"/>
      <c r="HC182" s="4"/>
    </row>
    <row r="183" spans="1:211" x14ac:dyDescent="0.35">
      <c r="A183" s="28" t="s">
        <v>76</v>
      </c>
      <c r="B183" s="5">
        <f>+'Serie Gasto $Corrientes'!B183*'Serie Gasto Constantes'!$V$207</f>
        <v>24012670274.97044</v>
      </c>
      <c r="C183" s="6">
        <f>+'Serie Gasto $Corrientes'!C183*'Serie Gasto Constantes'!$V$207</f>
        <v>23980597867.822048</v>
      </c>
      <c r="D183" s="7">
        <f t="shared" si="300"/>
        <v>0.9986643548268006</v>
      </c>
      <c r="E183" s="5">
        <f>+'Serie Gasto $Corrientes'!E183*'Serie Gasto Constantes'!$W$207</f>
        <v>22788551270.85215</v>
      </c>
      <c r="F183" s="6">
        <f>+'Serie Gasto $Corrientes'!F183*'Serie Gasto Constantes'!$W$207</f>
        <v>22781237048.068153</v>
      </c>
      <c r="G183" s="7">
        <f t="shared" si="301"/>
        <v>0.9996790395889118</v>
      </c>
      <c r="H183" s="5">
        <f>+'Serie Gasto $Corrientes'!H183*'Serie Gasto Constantes'!$X$207</f>
        <v>21824590390.236141</v>
      </c>
      <c r="I183" s="6">
        <f>+'Serie Gasto $Corrientes'!I183*'Serie Gasto Constantes'!$X$207</f>
        <v>21686335015.817707</v>
      </c>
      <c r="J183" s="7">
        <f t="shared" si="302"/>
        <v>0.99366515604891781</v>
      </c>
      <c r="K183" s="5">
        <f>+'Serie Gasto $Corrientes'!K183*'Serie Gasto Constantes'!$Y$207</f>
        <v>23067184868.818539</v>
      </c>
      <c r="L183" s="6">
        <f>+'Serie Gasto $Corrientes'!L183*'Serie Gasto Constantes'!$Y$207</f>
        <v>23001727141.282951</v>
      </c>
      <c r="M183" s="7">
        <f t="shared" si="303"/>
        <v>0.99716230099564207</v>
      </c>
      <c r="N183" s="5">
        <f>+'Serie Gasto $Corrientes'!N183*'Serie Gasto Constantes'!$Z$207</f>
        <v>24268316363.804005</v>
      </c>
      <c r="O183" s="6">
        <f>+'Serie Gasto $Corrientes'!O183*'Serie Gasto Constantes'!$Z$207</f>
        <v>23879196711.982922</v>
      </c>
      <c r="P183" s="7">
        <f t="shared" si="304"/>
        <v>0.98396593954076472</v>
      </c>
      <c r="Q183" s="5"/>
      <c r="R183" s="6"/>
      <c r="S183" s="7"/>
      <c r="T183" s="5"/>
      <c r="U183" s="6"/>
      <c r="V183" s="7"/>
      <c r="W183" s="5"/>
      <c r="X183" s="6"/>
      <c r="Y183" s="7"/>
      <c r="Z183" s="5"/>
      <c r="AA183" s="6"/>
      <c r="AB183" s="7"/>
      <c r="AC183" s="5"/>
      <c r="AD183" s="6"/>
      <c r="AE183" s="4"/>
      <c r="AF183" s="3"/>
      <c r="AG183" s="1"/>
      <c r="AH183" s="1"/>
      <c r="AI183" s="125"/>
      <c r="AJ183" s="1"/>
      <c r="AK183" s="4"/>
      <c r="AL183" s="3"/>
      <c r="AM183" s="1"/>
      <c r="AN183" s="1"/>
      <c r="AO183" s="126"/>
      <c r="AP183" s="1"/>
      <c r="AQ183" s="4"/>
      <c r="AR183" s="3"/>
      <c r="AS183" s="1"/>
      <c r="AT183" s="1"/>
      <c r="AU183" s="126"/>
      <c r="AV183" s="1"/>
      <c r="AW183" s="4"/>
      <c r="AX183" s="5"/>
      <c r="AY183" s="6"/>
      <c r="AZ183" s="6"/>
      <c r="BA183" s="126"/>
      <c r="BB183" s="6"/>
      <c r="BC183" s="4"/>
      <c r="BD183" s="5"/>
      <c r="BE183" s="6"/>
      <c r="BF183" s="6"/>
      <c r="BG183" s="126"/>
      <c r="BH183" s="6"/>
      <c r="BI183" s="4"/>
      <c r="BJ183" s="5"/>
      <c r="BK183" s="6"/>
      <c r="BL183" s="6"/>
      <c r="BM183" s="126"/>
      <c r="BN183" s="6"/>
      <c r="BO183" s="4"/>
      <c r="BP183" s="5"/>
      <c r="BQ183" s="6"/>
      <c r="BR183" s="6"/>
      <c r="BS183" s="126"/>
      <c r="BT183" s="6"/>
      <c r="BU183" s="4"/>
      <c r="BV183" s="5"/>
      <c r="BW183" s="6"/>
      <c r="BX183" s="6"/>
      <c r="BY183" s="126"/>
      <c r="BZ183" s="6"/>
      <c r="CA183" s="4"/>
      <c r="CB183" s="5"/>
      <c r="CC183" s="6"/>
      <c r="CD183" s="6"/>
      <c r="CE183" s="126"/>
      <c r="CF183" s="6"/>
      <c r="CG183" s="7"/>
      <c r="CH183" s="6"/>
      <c r="CI183" s="6"/>
      <c r="CJ183" s="6"/>
      <c r="CK183" s="126"/>
      <c r="CL183" s="6"/>
      <c r="CM183" s="7"/>
      <c r="CN183" s="6"/>
      <c r="CO183" s="6"/>
      <c r="CP183" s="6"/>
      <c r="CQ183" s="126"/>
      <c r="CR183" s="6"/>
      <c r="CS183" s="7"/>
      <c r="CT183" s="6"/>
      <c r="CU183" s="6"/>
      <c r="CV183" s="6"/>
      <c r="CW183" s="126"/>
      <c r="CX183" s="6"/>
      <c r="CY183" s="7"/>
      <c r="CZ183" s="6"/>
      <c r="DA183" s="6"/>
      <c r="DB183" s="6"/>
      <c r="DC183" s="126"/>
      <c r="DD183" s="6"/>
      <c r="DE183" s="7"/>
      <c r="DF183" s="6"/>
      <c r="DG183" s="6"/>
      <c r="DH183" s="6"/>
      <c r="DI183" s="126"/>
      <c r="DJ183" s="6"/>
      <c r="DK183" s="7"/>
      <c r="DL183" s="6"/>
      <c r="DM183" s="6"/>
      <c r="DN183" s="6"/>
      <c r="DO183" s="126"/>
      <c r="DP183" s="6"/>
      <c r="DQ183" s="7"/>
      <c r="DR183" s="6"/>
      <c r="DS183" s="6"/>
      <c r="DT183" s="6"/>
      <c r="DU183" s="126"/>
      <c r="DV183" s="6"/>
      <c r="DW183" s="7"/>
      <c r="DX183" s="6"/>
      <c r="DY183" s="6"/>
      <c r="DZ183" s="6"/>
      <c r="EA183" s="126"/>
      <c r="EB183" s="6"/>
      <c r="EC183" s="7"/>
      <c r="ED183" s="6"/>
      <c r="EE183" s="6"/>
      <c r="EF183" s="6"/>
      <c r="EG183" s="126"/>
      <c r="EH183" s="6"/>
      <c r="EI183" s="7"/>
      <c r="EJ183" s="6"/>
      <c r="EK183" s="6"/>
      <c r="EL183" s="6"/>
      <c r="EM183" s="126"/>
      <c r="EN183" s="6"/>
      <c r="EO183" s="7"/>
      <c r="EP183" s="6"/>
      <c r="EQ183" s="6"/>
      <c r="ER183" s="6"/>
      <c r="ES183" s="126"/>
      <c r="ET183" s="6"/>
      <c r="EU183" s="7"/>
      <c r="EV183" s="6"/>
      <c r="EW183" s="6"/>
      <c r="EX183" s="6"/>
      <c r="EY183" s="126"/>
      <c r="EZ183" s="6"/>
      <c r="FA183" s="7"/>
      <c r="FB183" s="6"/>
      <c r="FC183" s="6"/>
      <c r="FD183" s="6"/>
      <c r="FE183" s="126"/>
      <c r="FF183" s="6"/>
      <c r="FG183" s="7"/>
      <c r="FH183" s="6"/>
      <c r="FI183" s="6"/>
      <c r="FJ183" s="6"/>
      <c r="FK183" s="126"/>
      <c r="FL183" s="6"/>
      <c r="FM183" s="7"/>
      <c r="FN183" s="6"/>
      <c r="FO183" s="6"/>
      <c r="FP183" s="6"/>
      <c r="FQ183" s="126"/>
      <c r="FR183" s="6"/>
      <c r="FS183" s="7"/>
      <c r="FT183" s="6"/>
      <c r="FU183" s="6"/>
      <c r="FV183" s="6"/>
      <c r="FW183" s="126"/>
      <c r="FX183" s="6"/>
      <c r="FY183" s="7"/>
      <c r="FZ183" s="6"/>
      <c r="GA183" s="6"/>
      <c r="GB183" s="6"/>
      <c r="GC183" s="126"/>
      <c r="GD183" s="6"/>
      <c r="GE183" s="7"/>
      <c r="GF183" s="6"/>
      <c r="GG183" s="6"/>
      <c r="GH183" s="6"/>
      <c r="GI183" s="126"/>
      <c r="GJ183" s="6"/>
      <c r="GK183" s="7"/>
      <c r="GL183" s="6"/>
      <c r="GM183" s="6"/>
      <c r="GN183" s="6"/>
      <c r="GO183" s="126"/>
      <c r="GP183" s="6"/>
      <c r="GQ183" s="7"/>
      <c r="GR183" s="6"/>
      <c r="GS183" s="6"/>
      <c r="GT183" s="6"/>
      <c r="GU183" s="126"/>
      <c r="GV183" s="6"/>
      <c r="GW183" s="7"/>
      <c r="GX183" s="6"/>
      <c r="GY183" s="6"/>
      <c r="GZ183" s="6"/>
      <c r="HA183" s="126"/>
      <c r="HB183" s="6"/>
      <c r="HC183" s="7"/>
    </row>
    <row r="184" spans="1:211" x14ac:dyDescent="0.35">
      <c r="A184" s="28" t="s">
        <v>185</v>
      </c>
      <c r="B184" s="5">
        <f>+'Serie Gasto $Corrientes'!B184*'Serie Gasto Constantes'!$V$207</f>
        <v>59515502435.423561</v>
      </c>
      <c r="C184" s="6">
        <f>+'Serie Gasto $Corrientes'!C184*'Serie Gasto Constantes'!$V$207</f>
        <v>59452641710.396439</v>
      </c>
      <c r="D184" s="7">
        <f t="shared" si="300"/>
        <v>0.99894379241618048</v>
      </c>
      <c r="E184" s="5">
        <f>+'Serie Gasto $Corrientes'!E184*'Serie Gasto Constantes'!$W$207</f>
        <v>63548777735.891495</v>
      </c>
      <c r="F184" s="6">
        <f>+'Serie Gasto $Corrientes'!F184*'Serie Gasto Constantes'!$W$207</f>
        <v>63331922447.695351</v>
      </c>
      <c r="G184" s="7">
        <f t="shared" si="301"/>
        <v>0.99658757735518699</v>
      </c>
      <c r="H184" s="5">
        <f>+'Serie Gasto $Corrientes'!H184*'Serie Gasto Constantes'!$X$207</f>
        <v>65818640805.848488</v>
      </c>
      <c r="I184" s="6">
        <f>+'Serie Gasto $Corrientes'!I184*'Serie Gasto Constantes'!$X$207</f>
        <v>65761741346.676636</v>
      </c>
      <c r="J184" s="7">
        <f t="shared" si="302"/>
        <v>0.99913551148314206</v>
      </c>
      <c r="K184" s="5">
        <f>+'Serie Gasto $Corrientes'!K184*'Serie Gasto Constantes'!$Y$207</f>
        <v>85462626552.795166</v>
      </c>
      <c r="L184" s="6">
        <f>+'Serie Gasto $Corrientes'!L184*'Serie Gasto Constantes'!$Y$207</f>
        <v>84766091051.797379</v>
      </c>
      <c r="M184" s="7">
        <f t="shared" si="303"/>
        <v>0.99184982337785399</v>
      </c>
      <c r="N184" s="5">
        <f>+'Serie Gasto $Corrientes'!N184*'Serie Gasto Constantes'!$Z$207</f>
        <v>76156623186.258865</v>
      </c>
      <c r="O184" s="6">
        <f>+'Serie Gasto $Corrientes'!O184*'Serie Gasto Constantes'!$Z$207</f>
        <v>75758811368.006409</v>
      </c>
      <c r="P184" s="7">
        <f t="shared" si="304"/>
        <v>0.99477639893145586</v>
      </c>
      <c r="Q184" s="5"/>
      <c r="R184" s="6"/>
      <c r="S184" s="7"/>
      <c r="T184" s="5"/>
      <c r="U184" s="6"/>
      <c r="V184" s="7"/>
      <c r="W184" s="5"/>
      <c r="X184" s="6"/>
      <c r="Y184" s="7"/>
      <c r="Z184" s="5"/>
      <c r="AA184" s="6"/>
      <c r="AB184" s="7"/>
      <c r="AC184" s="5"/>
      <c r="AD184" s="6"/>
      <c r="AE184" s="4"/>
      <c r="AF184" s="3"/>
      <c r="AG184" s="1"/>
      <c r="AH184" s="1"/>
      <c r="AI184" s="125"/>
      <c r="AJ184" s="1"/>
      <c r="AK184" s="4"/>
      <c r="AL184" s="3"/>
      <c r="AM184" s="1"/>
      <c r="AN184" s="1"/>
      <c r="AO184" s="126"/>
      <c r="AP184" s="1"/>
      <c r="AQ184" s="4"/>
      <c r="AR184" s="3"/>
      <c r="AS184" s="1"/>
      <c r="AT184" s="1"/>
      <c r="AU184" s="126"/>
      <c r="AV184" s="1"/>
      <c r="AW184" s="4"/>
      <c r="AX184" s="5"/>
      <c r="AY184" s="6"/>
      <c r="AZ184" s="6"/>
      <c r="BA184" s="126"/>
      <c r="BB184" s="6"/>
      <c r="BC184" s="4"/>
      <c r="BD184" s="5"/>
      <c r="BE184" s="6"/>
      <c r="BF184" s="6"/>
      <c r="BG184" s="126"/>
      <c r="BH184" s="6"/>
      <c r="BI184" s="4"/>
      <c r="BJ184" s="5"/>
      <c r="BK184" s="6"/>
      <c r="BL184" s="6"/>
      <c r="BM184" s="126"/>
      <c r="BN184" s="6"/>
      <c r="BO184" s="4"/>
      <c r="BP184" s="5"/>
      <c r="BQ184" s="6"/>
      <c r="BR184" s="6"/>
      <c r="BS184" s="126"/>
      <c r="BT184" s="6"/>
      <c r="BU184" s="4"/>
      <c r="BV184" s="5"/>
      <c r="BW184" s="6"/>
      <c r="BX184" s="6"/>
      <c r="BY184" s="126"/>
      <c r="BZ184" s="6"/>
      <c r="CA184" s="4"/>
      <c r="CB184" s="5"/>
      <c r="CC184" s="6"/>
      <c r="CD184" s="6"/>
      <c r="CE184" s="126"/>
      <c r="CF184" s="6"/>
      <c r="CG184" s="7"/>
      <c r="CH184" s="6"/>
      <c r="CI184" s="6"/>
      <c r="CJ184" s="6"/>
      <c r="CK184" s="126"/>
      <c r="CL184" s="6"/>
      <c r="CM184" s="7"/>
      <c r="CN184" s="6"/>
      <c r="CO184" s="6"/>
      <c r="CP184" s="6"/>
      <c r="CQ184" s="126"/>
      <c r="CR184" s="6"/>
      <c r="CS184" s="7"/>
      <c r="CT184" s="6"/>
      <c r="CU184" s="6"/>
      <c r="CV184" s="6"/>
      <c r="CW184" s="126"/>
      <c r="CX184" s="6"/>
      <c r="CY184" s="7"/>
      <c r="CZ184" s="6"/>
      <c r="DA184" s="6"/>
      <c r="DB184" s="6"/>
      <c r="DC184" s="126"/>
      <c r="DD184" s="6"/>
      <c r="DE184" s="7"/>
      <c r="DF184" s="6"/>
      <c r="DG184" s="6"/>
      <c r="DH184" s="6"/>
      <c r="DI184" s="126"/>
      <c r="DJ184" s="6"/>
      <c r="DK184" s="7"/>
      <c r="DL184" s="6"/>
      <c r="DM184" s="6"/>
      <c r="DN184" s="6"/>
      <c r="DO184" s="126"/>
      <c r="DP184" s="6"/>
      <c r="DQ184" s="7"/>
      <c r="DR184" s="6"/>
      <c r="DS184" s="6"/>
      <c r="DT184" s="6"/>
      <c r="DU184" s="126"/>
      <c r="DV184" s="6"/>
      <c r="DW184" s="7"/>
      <c r="DX184" s="6"/>
      <c r="DY184" s="6"/>
      <c r="DZ184" s="6"/>
      <c r="EA184" s="126"/>
      <c r="EB184" s="6"/>
      <c r="EC184" s="7"/>
      <c r="ED184" s="6"/>
      <c r="EE184" s="6"/>
      <c r="EF184" s="6"/>
      <c r="EG184" s="126"/>
      <c r="EH184" s="6"/>
      <c r="EI184" s="7"/>
      <c r="EJ184" s="6"/>
      <c r="EK184" s="6"/>
      <c r="EL184" s="6"/>
      <c r="EM184" s="126"/>
      <c r="EN184" s="6"/>
      <c r="EO184" s="7"/>
      <c r="EP184" s="6"/>
      <c r="EQ184" s="6"/>
      <c r="ER184" s="6"/>
      <c r="ES184" s="126"/>
      <c r="ET184" s="6"/>
      <c r="EU184" s="7"/>
      <c r="EV184" s="6"/>
      <c r="EW184" s="6"/>
      <c r="EX184" s="6"/>
      <c r="EY184" s="126"/>
      <c r="EZ184" s="6"/>
      <c r="FA184" s="7"/>
      <c r="FB184" s="6"/>
      <c r="FC184" s="6"/>
      <c r="FD184" s="6"/>
      <c r="FE184" s="126"/>
      <c r="FF184" s="6"/>
      <c r="FG184" s="7"/>
      <c r="FH184" s="6"/>
      <c r="FI184" s="6"/>
      <c r="FJ184" s="6"/>
      <c r="FK184" s="126"/>
      <c r="FL184" s="6"/>
      <c r="FM184" s="7"/>
      <c r="FN184" s="6"/>
      <c r="FO184" s="6"/>
      <c r="FP184" s="6"/>
      <c r="FQ184" s="126"/>
      <c r="FR184" s="6"/>
      <c r="FS184" s="7"/>
      <c r="FT184" s="6"/>
      <c r="FU184" s="6"/>
      <c r="FV184" s="6"/>
      <c r="FW184" s="126"/>
      <c r="FX184" s="6"/>
      <c r="FY184" s="7"/>
      <c r="FZ184" s="6"/>
      <c r="GA184" s="6"/>
      <c r="GB184" s="6"/>
      <c r="GC184" s="126"/>
      <c r="GD184" s="6"/>
      <c r="GE184" s="7"/>
      <c r="GF184" s="6"/>
      <c r="GG184" s="6"/>
      <c r="GH184" s="6"/>
      <c r="GI184" s="126"/>
      <c r="GJ184" s="6"/>
      <c r="GK184" s="7"/>
      <c r="GL184" s="6"/>
      <c r="GM184" s="6"/>
      <c r="GN184" s="6"/>
      <c r="GO184" s="126"/>
      <c r="GP184" s="6"/>
      <c r="GQ184" s="7"/>
      <c r="GR184" s="6"/>
      <c r="GS184" s="6"/>
      <c r="GT184" s="6"/>
      <c r="GU184" s="126"/>
      <c r="GV184" s="6"/>
      <c r="GW184" s="7"/>
      <c r="GX184" s="6"/>
      <c r="GY184" s="6"/>
      <c r="GZ184" s="6"/>
      <c r="HA184" s="126"/>
      <c r="HB184" s="6"/>
      <c r="HC184" s="7"/>
    </row>
    <row r="185" spans="1:211" x14ac:dyDescent="0.35">
      <c r="A185" s="43" t="s">
        <v>151</v>
      </c>
      <c r="B185" s="3">
        <f>+'Serie Gasto $Corrientes'!B185*'Serie Gasto Constantes'!$V$207</f>
        <v>25155041222.086884</v>
      </c>
      <c r="C185" s="1">
        <f>+'Serie Gasto $Corrientes'!C185*'Serie Gasto Constantes'!$V$207</f>
        <v>0</v>
      </c>
      <c r="D185" s="4">
        <f t="shared" si="300"/>
        <v>0</v>
      </c>
      <c r="E185" s="3"/>
      <c r="F185" s="1"/>
      <c r="G185" s="4"/>
      <c r="H185" s="3"/>
      <c r="I185" s="1"/>
      <c r="J185" s="4"/>
      <c r="K185" s="3"/>
      <c r="L185" s="1"/>
      <c r="M185" s="4"/>
      <c r="N185" s="3"/>
      <c r="O185" s="1"/>
      <c r="P185" s="4"/>
      <c r="Q185" s="3"/>
      <c r="R185" s="1"/>
      <c r="S185" s="4"/>
      <c r="T185" s="3"/>
      <c r="U185" s="1"/>
      <c r="V185" s="4"/>
      <c r="W185" s="3"/>
      <c r="X185" s="1"/>
      <c r="Y185" s="4"/>
      <c r="Z185" s="3"/>
      <c r="AA185" s="1"/>
      <c r="AB185" s="4"/>
      <c r="AC185" s="3"/>
      <c r="AD185" s="1"/>
      <c r="AE185" s="4"/>
      <c r="AF185" s="3"/>
      <c r="AG185" s="1"/>
      <c r="AH185" s="1"/>
      <c r="AI185" s="125"/>
      <c r="AJ185" s="1"/>
      <c r="AK185" s="4"/>
      <c r="AL185" s="3"/>
      <c r="AM185" s="1"/>
      <c r="AN185" s="1"/>
      <c r="AO185" s="125"/>
      <c r="AP185" s="1"/>
      <c r="AQ185" s="4"/>
      <c r="AR185" s="3"/>
      <c r="AS185" s="1"/>
      <c r="AT185" s="1"/>
      <c r="AU185" s="125"/>
      <c r="AV185" s="1"/>
      <c r="AW185" s="4"/>
      <c r="AX185" s="3"/>
      <c r="AY185" s="1"/>
      <c r="AZ185" s="1"/>
      <c r="BA185" s="125"/>
      <c r="BB185" s="1"/>
      <c r="BC185" s="4"/>
      <c r="BD185" s="3"/>
      <c r="BE185" s="1"/>
      <c r="BF185" s="1"/>
      <c r="BG185" s="125"/>
      <c r="BH185" s="1"/>
      <c r="BI185" s="4"/>
      <c r="BJ185" s="3"/>
      <c r="BK185" s="1"/>
      <c r="BL185" s="1"/>
      <c r="BM185" s="125"/>
      <c r="BN185" s="1"/>
      <c r="BO185" s="4"/>
      <c r="BP185" s="3"/>
      <c r="BQ185" s="1"/>
      <c r="BR185" s="1"/>
      <c r="BS185" s="125"/>
      <c r="BT185" s="1"/>
      <c r="BU185" s="4"/>
      <c r="BV185" s="3"/>
      <c r="BW185" s="1"/>
      <c r="BX185" s="1"/>
      <c r="BY185" s="125"/>
      <c r="BZ185" s="1"/>
      <c r="CA185" s="4"/>
      <c r="CB185" s="3"/>
      <c r="CC185" s="1"/>
      <c r="CD185" s="1"/>
      <c r="CE185" s="125"/>
      <c r="CF185" s="1"/>
      <c r="CG185" s="4"/>
      <c r="CH185" s="1"/>
      <c r="CI185" s="1"/>
      <c r="CJ185" s="1"/>
      <c r="CK185" s="125"/>
      <c r="CL185" s="1"/>
      <c r="CM185" s="4"/>
      <c r="CN185" s="1"/>
      <c r="CO185" s="1"/>
      <c r="CP185" s="1"/>
      <c r="CQ185" s="125"/>
      <c r="CR185" s="1"/>
      <c r="CS185" s="4"/>
      <c r="CT185" s="1"/>
      <c r="CU185" s="1"/>
      <c r="CV185" s="1"/>
      <c r="CW185" s="125"/>
      <c r="CX185" s="1"/>
      <c r="CY185" s="4"/>
      <c r="CZ185" s="1"/>
      <c r="DA185" s="1"/>
      <c r="DB185" s="1"/>
      <c r="DC185" s="125"/>
      <c r="DD185" s="1"/>
      <c r="DE185" s="4"/>
      <c r="DF185" s="1"/>
      <c r="DG185" s="1"/>
      <c r="DH185" s="1"/>
      <c r="DI185" s="125"/>
      <c r="DJ185" s="1"/>
      <c r="DK185" s="4"/>
      <c r="DL185" s="1"/>
      <c r="DM185" s="1"/>
      <c r="DN185" s="1"/>
      <c r="DO185" s="125"/>
      <c r="DP185" s="1"/>
      <c r="DQ185" s="4"/>
      <c r="DR185" s="1"/>
      <c r="DS185" s="1"/>
      <c r="DT185" s="1"/>
      <c r="DU185" s="125"/>
      <c r="DV185" s="1"/>
      <c r="DW185" s="4"/>
      <c r="DX185" s="1"/>
      <c r="DY185" s="1"/>
      <c r="DZ185" s="1"/>
      <c r="EA185" s="125"/>
      <c r="EB185" s="1"/>
      <c r="EC185" s="4"/>
      <c r="ED185" s="1"/>
      <c r="EE185" s="1"/>
      <c r="EF185" s="1"/>
      <c r="EG185" s="125"/>
      <c r="EH185" s="1"/>
      <c r="EI185" s="4"/>
      <c r="EJ185" s="1"/>
      <c r="EK185" s="1"/>
      <c r="EL185" s="1"/>
      <c r="EM185" s="125"/>
      <c r="EN185" s="1"/>
      <c r="EO185" s="4"/>
      <c r="EP185" s="1"/>
      <c r="EQ185" s="1"/>
      <c r="ER185" s="1"/>
      <c r="ES185" s="125"/>
      <c r="ET185" s="1"/>
      <c r="EU185" s="4"/>
      <c r="EV185" s="1"/>
      <c r="EW185" s="1"/>
      <c r="EX185" s="1"/>
      <c r="EY185" s="125"/>
      <c r="EZ185" s="1"/>
      <c r="FA185" s="4"/>
      <c r="FB185" s="1"/>
      <c r="FC185" s="1"/>
      <c r="FD185" s="1"/>
      <c r="FE185" s="125"/>
      <c r="FF185" s="1"/>
      <c r="FG185" s="4"/>
      <c r="FH185" s="1"/>
      <c r="FI185" s="1"/>
      <c r="FJ185" s="1"/>
      <c r="FK185" s="125"/>
      <c r="FL185" s="1"/>
      <c r="FM185" s="4"/>
      <c r="FN185" s="1"/>
      <c r="FO185" s="1"/>
      <c r="FP185" s="1"/>
      <c r="FQ185" s="125"/>
      <c r="FR185" s="1"/>
      <c r="FS185" s="4"/>
      <c r="FT185" s="1"/>
      <c r="FU185" s="1"/>
      <c r="FV185" s="1"/>
      <c r="FW185" s="125"/>
      <c r="FX185" s="1"/>
      <c r="FY185" s="4"/>
      <c r="FZ185" s="1"/>
      <c r="GA185" s="1"/>
      <c r="GB185" s="1"/>
      <c r="GC185" s="125"/>
      <c r="GD185" s="1"/>
      <c r="GE185" s="4"/>
      <c r="GF185" s="1"/>
      <c r="GG185" s="1"/>
      <c r="GH185" s="1"/>
      <c r="GI185" s="125"/>
      <c r="GJ185" s="1"/>
      <c r="GK185" s="4"/>
      <c r="GL185" s="1"/>
      <c r="GM185" s="1"/>
      <c r="GN185" s="1"/>
      <c r="GO185" s="125"/>
      <c r="GP185" s="1"/>
      <c r="GQ185" s="4"/>
      <c r="GR185" s="1"/>
      <c r="GS185" s="1"/>
      <c r="GT185" s="1"/>
      <c r="GU185" s="125"/>
      <c r="GV185" s="1"/>
      <c r="GW185" s="4"/>
      <c r="GX185" s="1"/>
      <c r="GY185" s="1"/>
      <c r="GZ185" s="1"/>
      <c r="HA185" s="125"/>
      <c r="HB185" s="1"/>
      <c r="HC185" s="4"/>
    </row>
    <row r="186" spans="1:211" x14ac:dyDescent="0.35">
      <c r="A186" s="28" t="s">
        <v>76</v>
      </c>
      <c r="B186" s="5">
        <f>+'Serie Gasto $Corrientes'!B186*'Serie Gasto Constantes'!$V$207</f>
        <v>24942333986.861427</v>
      </c>
      <c r="C186" s="6">
        <f>+'Serie Gasto $Corrientes'!C186*'Serie Gasto Constantes'!$V$207</f>
        <v>0</v>
      </c>
      <c r="D186" s="7">
        <f t="shared" si="300"/>
        <v>0</v>
      </c>
      <c r="E186" s="5"/>
      <c r="F186" s="6"/>
      <c r="G186" s="7"/>
      <c r="H186" s="5"/>
      <c r="I186" s="6"/>
      <c r="J186" s="7"/>
      <c r="K186" s="5"/>
      <c r="L186" s="6"/>
      <c r="M186" s="7"/>
      <c r="N186" s="5"/>
      <c r="O186" s="6"/>
      <c r="P186" s="7"/>
      <c r="Q186" s="5"/>
      <c r="R186" s="6"/>
      <c r="S186" s="7"/>
      <c r="T186" s="5"/>
      <c r="U186" s="6"/>
      <c r="V186" s="7"/>
      <c r="W186" s="5"/>
      <c r="X186" s="6"/>
      <c r="Y186" s="7"/>
      <c r="Z186" s="5"/>
      <c r="AA186" s="6"/>
      <c r="AB186" s="7"/>
      <c r="AC186" s="5"/>
      <c r="AD186" s="6"/>
      <c r="AE186" s="4"/>
      <c r="AF186" s="3"/>
      <c r="AG186" s="1"/>
      <c r="AH186" s="1"/>
      <c r="AI186" s="125"/>
      <c r="AJ186" s="1"/>
      <c r="AK186" s="4"/>
      <c r="AL186" s="3"/>
      <c r="AM186" s="1"/>
      <c r="AN186" s="1"/>
      <c r="AO186" s="126"/>
      <c r="AP186" s="1"/>
      <c r="AQ186" s="4"/>
      <c r="AR186" s="3"/>
      <c r="AS186" s="1"/>
      <c r="AT186" s="1"/>
      <c r="AU186" s="126"/>
      <c r="AV186" s="1"/>
      <c r="AW186" s="4"/>
      <c r="AX186" s="5"/>
      <c r="AY186" s="6"/>
      <c r="AZ186" s="6"/>
      <c r="BA186" s="126"/>
      <c r="BB186" s="6"/>
      <c r="BC186" s="4"/>
      <c r="BD186" s="5"/>
      <c r="BE186" s="6"/>
      <c r="BF186" s="6"/>
      <c r="BG186" s="126"/>
      <c r="BH186" s="6"/>
      <c r="BI186" s="4"/>
      <c r="BJ186" s="5"/>
      <c r="BK186" s="6"/>
      <c r="BL186" s="6"/>
      <c r="BM186" s="126"/>
      <c r="BN186" s="6"/>
      <c r="BO186" s="4"/>
      <c r="BP186" s="5"/>
      <c r="BQ186" s="6"/>
      <c r="BR186" s="6"/>
      <c r="BS186" s="126"/>
      <c r="BT186" s="6"/>
      <c r="BU186" s="4"/>
      <c r="BV186" s="5"/>
      <c r="BW186" s="6"/>
      <c r="BX186" s="6"/>
      <c r="BY186" s="126"/>
      <c r="BZ186" s="6"/>
      <c r="CA186" s="4"/>
      <c r="CB186" s="5"/>
      <c r="CC186" s="6"/>
      <c r="CD186" s="6"/>
      <c r="CE186" s="126"/>
      <c r="CF186" s="6"/>
      <c r="CG186" s="7"/>
      <c r="CH186" s="6"/>
      <c r="CI186" s="6"/>
      <c r="CJ186" s="6"/>
      <c r="CK186" s="126"/>
      <c r="CL186" s="6"/>
      <c r="CM186" s="7"/>
      <c r="CN186" s="6"/>
      <c r="CO186" s="6"/>
      <c r="CP186" s="6"/>
      <c r="CQ186" s="126"/>
      <c r="CR186" s="6"/>
      <c r="CS186" s="7"/>
      <c r="CT186" s="6"/>
      <c r="CU186" s="6"/>
      <c r="CV186" s="6"/>
      <c r="CW186" s="126"/>
      <c r="CX186" s="6"/>
      <c r="CY186" s="7"/>
      <c r="CZ186" s="6"/>
      <c r="DA186" s="6"/>
      <c r="DB186" s="6"/>
      <c r="DC186" s="126"/>
      <c r="DD186" s="6"/>
      <c r="DE186" s="7"/>
      <c r="DF186" s="6"/>
      <c r="DG186" s="6"/>
      <c r="DH186" s="6"/>
      <c r="DI186" s="126"/>
      <c r="DJ186" s="6"/>
      <c r="DK186" s="7"/>
      <c r="DL186" s="6"/>
      <c r="DM186" s="6"/>
      <c r="DN186" s="6"/>
      <c r="DO186" s="126"/>
      <c r="DP186" s="6"/>
      <c r="DQ186" s="7"/>
      <c r="DR186" s="6"/>
      <c r="DS186" s="6"/>
      <c r="DT186" s="6"/>
      <c r="DU186" s="126"/>
      <c r="DV186" s="6"/>
      <c r="DW186" s="7"/>
      <c r="DX186" s="6"/>
      <c r="DY186" s="6"/>
      <c r="DZ186" s="6"/>
      <c r="EA186" s="126"/>
      <c r="EB186" s="6"/>
      <c r="EC186" s="7"/>
      <c r="ED186" s="6"/>
      <c r="EE186" s="6"/>
      <c r="EF186" s="6"/>
      <c r="EG186" s="126"/>
      <c r="EH186" s="6"/>
      <c r="EI186" s="7"/>
      <c r="EJ186" s="6"/>
      <c r="EK186" s="6"/>
      <c r="EL186" s="6"/>
      <c r="EM186" s="126"/>
      <c r="EN186" s="6"/>
      <c r="EO186" s="7"/>
      <c r="EP186" s="6"/>
      <c r="EQ186" s="6"/>
      <c r="ER186" s="6"/>
      <c r="ES186" s="126"/>
      <c r="ET186" s="6"/>
      <c r="EU186" s="7"/>
      <c r="EV186" s="6"/>
      <c r="EW186" s="6"/>
      <c r="EX186" s="6"/>
      <c r="EY186" s="126"/>
      <c r="EZ186" s="6"/>
      <c r="FA186" s="7"/>
      <c r="FB186" s="6"/>
      <c r="FC186" s="6"/>
      <c r="FD186" s="6"/>
      <c r="FE186" s="126"/>
      <c r="FF186" s="6"/>
      <c r="FG186" s="7"/>
      <c r="FH186" s="6"/>
      <c r="FI186" s="6"/>
      <c r="FJ186" s="6"/>
      <c r="FK186" s="126"/>
      <c r="FL186" s="6"/>
      <c r="FM186" s="7"/>
      <c r="FN186" s="6"/>
      <c r="FO186" s="6"/>
      <c r="FP186" s="6"/>
      <c r="FQ186" s="126"/>
      <c r="FR186" s="6"/>
      <c r="FS186" s="7"/>
      <c r="FT186" s="6"/>
      <c r="FU186" s="6"/>
      <c r="FV186" s="6"/>
      <c r="FW186" s="126"/>
      <c r="FX186" s="6"/>
      <c r="FY186" s="7"/>
      <c r="FZ186" s="6"/>
      <c r="GA186" s="6"/>
      <c r="GB186" s="6"/>
      <c r="GC186" s="126"/>
      <c r="GD186" s="6"/>
      <c r="GE186" s="7"/>
      <c r="GF186" s="6"/>
      <c r="GG186" s="6"/>
      <c r="GH186" s="6"/>
      <c r="GI186" s="126"/>
      <c r="GJ186" s="6"/>
      <c r="GK186" s="7"/>
      <c r="GL186" s="6"/>
      <c r="GM186" s="6"/>
      <c r="GN186" s="6"/>
      <c r="GO186" s="126"/>
      <c r="GP186" s="6"/>
      <c r="GQ186" s="7"/>
      <c r="GR186" s="6"/>
      <c r="GS186" s="6"/>
      <c r="GT186" s="6"/>
      <c r="GU186" s="126"/>
      <c r="GV186" s="6"/>
      <c r="GW186" s="7"/>
      <c r="GX186" s="6"/>
      <c r="GY186" s="6"/>
      <c r="GZ186" s="6"/>
      <c r="HA186" s="126"/>
      <c r="HB186" s="6"/>
      <c r="HC186" s="7"/>
    </row>
    <row r="187" spans="1:211" ht="15" thickBot="1" x14ac:dyDescent="0.4">
      <c r="A187" s="28" t="s">
        <v>185</v>
      </c>
      <c r="B187" s="5">
        <f>+'Serie Gasto $Corrientes'!B187*'Serie Gasto Constantes'!$V$207</f>
        <v>212707235.22545412</v>
      </c>
      <c r="C187" s="6">
        <f>+'Serie Gasto $Corrientes'!C187*'Serie Gasto Constantes'!$V$207</f>
        <v>0</v>
      </c>
      <c r="D187" s="7">
        <f t="shared" si="300"/>
        <v>0</v>
      </c>
      <c r="E187" s="5"/>
      <c r="F187" s="6"/>
      <c r="G187" s="7"/>
      <c r="H187" s="5"/>
      <c r="I187" s="6"/>
      <c r="J187" s="7"/>
      <c r="K187" s="5"/>
      <c r="L187" s="6"/>
      <c r="M187" s="7"/>
      <c r="N187" s="5"/>
      <c r="O187" s="6"/>
      <c r="P187" s="7"/>
      <c r="Q187" s="5"/>
      <c r="R187" s="6"/>
      <c r="S187" s="7"/>
      <c r="T187" s="5"/>
      <c r="U187" s="6"/>
      <c r="V187" s="7"/>
      <c r="W187" s="5"/>
      <c r="X187" s="6"/>
      <c r="Y187" s="7"/>
      <c r="Z187" s="5"/>
      <c r="AA187" s="6"/>
      <c r="AB187" s="7"/>
      <c r="AC187" s="5"/>
      <c r="AD187" s="6"/>
      <c r="AE187" s="253"/>
      <c r="AF187" s="254"/>
      <c r="AG187" s="142"/>
      <c r="AH187" s="142"/>
      <c r="AI187" s="255"/>
      <c r="AJ187" s="142"/>
      <c r="AK187" s="253"/>
      <c r="AL187" s="254"/>
      <c r="AM187" s="142"/>
      <c r="AN187" s="142"/>
      <c r="AO187" s="126"/>
      <c r="AP187" s="142"/>
      <c r="AQ187" s="253"/>
      <c r="AR187" s="254"/>
      <c r="AS187" s="142"/>
      <c r="AT187" s="142"/>
      <c r="AU187" s="126"/>
      <c r="AV187" s="142"/>
      <c r="AW187" s="253"/>
      <c r="AX187" s="5"/>
      <c r="AY187" s="6"/>
      <c r="AZ187" s="6"/>
      <c r="BA187" s="126"/>
      <c r="BB187" s="6"/>
      <c r="BC187" s="253"/>
      <c r="BD187" s="5"/>
      <c r="BE187" s="6"/>
      <c r="BF187" s="6"/>
      <c r="BG187" s="126"/>
      <c r="BH187" s="6"/>
      <c r="BI187" s="253"/>
      <c r="BJ187" s="5"/>
      <c r="BK187" s="6"/>
      <c r="BL187" s="6"/>
      <c r="BM187" s="126"/>
      <c r="BN187" s="6"/>
      <c r="BO187" s="253"/>
      <c r="BP187" s="5"/>
      <c r="BQ187" s="6"/>
      <c r="BR187" s="6"/>
      <c r="BS187" s="126"/>
      <c r="BT187" s="6"/>
      <c r="BU187" s="253"/>
      <c r="BV187" s="5"/>
      <c r="BW187" s="6"/>
      <c r="BX187" s="6"/>
      <c r="BY187" s="126"/>
      <c r="BZ187" s="6"/>
      <c r="CA187" s="253"/>
      <c r="CB187" s="5"/>
      <c r="CC187" s="6"/>
      <c r="CD187" s="6"/>
      <c r="CE187" s="126"/>
      <c r="CF187" s="6"/>
      <c r="CG187" s="7"/>
      <c r="CH187" s="6"/>
      <c r="CI187" s="6"/>
      <c r="CJ187" s="6"/>
      <c r="CK187" s="126"/>
      <c r="CL187" s="6"/>
      <c r="CM187" s="7"/>
      <c r="CN187" s="6"/>
      <c r="CO187" s="6"/>
      <c r="CP187" s="6"/>
      <c r="CQ187" s="126"/>
      <c r="CR187" s="6"/>
      <c r="CS187" s="7"/>
      <c r="CT187" s="6"/>
      <c r="CU187" s="6"/>
      <c r="CV187" s="6"/>
      <c r="CW187" s="126"/>
      <c r="CX187" s="6"/>
      <c r="CY187" s="7"/>
      <c r="CZ187" s="6"/>
      <c r="DA187" s="6"/>
      <c r="DB187" s="6"/>
      <c r="DC187" s="126"/>
      <c r="DD187" s="6"/>
      <c r="DE187" s="7"/>
      <c r="DF187" s="6"/>
      <c r="DG187" s="6"/>
      <c r="DH187" s="6"/>
      <c r="DI187" s="126"/>
      <c r="DJ187" s="6"/>
      <c r="DK187" s="7"/>
      <c r="DL187" s="6"/>
      <c r="DM187" s="6"/>
      <c r="DN187" s="6"/>
      <c r="DO187" s="126"/>
      <c r="DP187" s="6"/>
      <c r="DQ187" s="7"/>
      <c r="DR187" s="6"/>
      <c r="DS187" s="6"/>
      <c r="DT187" s="6"/>
      <c r="DU187" s="126"/>
      <c r="DV187" s="6"/>
      <c r="DW187" s="7"/>
      <c r="DX187" s="6"/>
      <c r="DY187" s="6"/>
      <c r="DZ187" s="6"/>
      <c r="EA187" s="126"/>
      <c r="EB187" s="6"/>
      <c r="EC187" s="7"/>
      <c r="ED187" s="6"/>
      <c r="EE187" s="6"/>
      <c r="EF187" s="6"/>
      <c r="EG187" s="126"/>
      <c r="EH187" s="6"/>
      <c r="EI187" s="7"/>
      <c r="EJ187" s="6"/>
      <c r="EK187" s="6"/>
      <c r="EL187" s="6"/>
      <c r="EM187" s="126"/>
      <c r="EN187" s="6"/>
      <c r="EO187" s="7"/>
      <c r="EP187" s="6"/>
      <c r="EQ187" s="6"/>
      <c r="ER187" s="6"/>
      <c r="ES187" s="126"/>
      <c r="ET187" s="6"/>
      <c r="EU187" s="7"/>
      <c r="EV187" s="6"/>
      <c r="EW187" s="6"/>
      <c r="EX187" s="6"/>
      <c r="EY187" s="126"/>
      <c r="EZ187" s="6"/>
      <c r="FA187" s="7"/>
      <c r="FB187" s="6"/>
      <c r="FC187" s="6"/>
      <c r="FD187" s="6"/>
      <c r="FE187" s="126"/>
      <c r="FF187" s="6"/>
      <c r="FG187" s="7"/>
      <c r="FH187" s="6"/>
      <c r="FI187" s="6"/>
      <c r="FJ187" s="6"/>
      <c r="FK187" s="126"/>
      <c r="FL187" s="6"/>
      <c r="FM187" s="7"/>
      <c r="FN187" s="6"/>
      <c r="FO187" s="6"/>
      <c r="FP187" s="6"/>
      <c r="FQ187" s="126"/>
      <c r="FR187" s="6"/>
      <c r="FS187" s="7"/>
      <c r="FT187" s="6"/>
      <c r="FU187" s="6"/>
      <c r="FV187" s="6"/>
      <c r="FW187" s="126"/>
      <c r="FX187" s="6"/>
      <c r="FY187" s="7"/>
      <c r="FZ187" s="6"/>
      <c r="GA187" s="6"/>
      <c r="GB187" s="6"/>
      <c r="GC187" s="126"/>
      <c r="GD187" s="6"/>
      <c r="GE187" s="7"/>
      <c r="GF187" s="6"/>
      <c r="GG187" s="6"/>
      <c r="GH187" s="6"/>
      <c r="GI187" s="126"/>
      <c r="GJ187" s="6"/>
      <c r="GK187" s="7"/>
      <c r="GL187" s="6"/>
      <c r="GM187" s="6"/>
      <c r="GN187" s="6"/>
      <c r="GO187" s="126"/>
      <c r="GP187" s="6"/>
      <c r="GQ187" s="7"/>
      <c r="GR187" s="6"/>
      <c r="GS187" s="6"/>
      <c r="GT187" s="6"/>
      <c r="GU187" s="126"/>
      <c r="GV187" s="6"/>
      <c r="GW187" s="7"/>
      <c r="GX187" s="6"/>
      <c r="GY187" s="6"/>
      <c r="GZ187" s="6"/>
      <c r="HA187" s="126"/>
      <c r="HB187" s="6"/>
      <c r="HC187" s="7"/>
    </row>
    <row r="188" spans="1:211" ht="15" thickBot="1" x14ac:dyDescent="0.4">
      <c r="A188" s="256" t="s">
        <v>186</v>
      </c>
      <c r="B188" s="257">
        <f>+'Serie Gasto $Corrientes'!B188*'Serie Gasto Constantes'!$V$207</f>
        <v>14851602760578.658</v>
      </c>
      <c r="C188" s="257">
        <f>+'Serie Gasto $Corrientes'!C188*'Serie Gasto Constantes'!$V$207</f>
        <v>14341355498508.215</v>
      </c>
      <c r="D188" s="258">
        <f t="shared" si="272"/>
        <v>0.96564362309603258</v>
      </c>
      <c r="E188" s="257">
        <f>+'Serie Gasto $Corrientes'!E188*'Serie Gasto Constantes'!W207</f>
        <v>15926690710541.779</v>
      </c>
      <c r="F188" s="257">
        <f>+'Serie Gasto $Corrientes'!F188*'Serie Gasto Constantes'!W207</f>
        <v>15564111724400.938</v>
      </c>
      <c r="G188" s="258">
        <f t="shared" si="273"/>
        <v>0.9772345057281201</v>
      </c>
      <c r="H188" s="259">
        <f>+'Serie Gasto $Corrientes'!H188*'Serie Gasto Constantes'!$X$207</f>
        <v>15843034057581.053</v>
      </c>
      <c r="I188" s="257">
        <f>+'Serie Gasto $Corrientes'!I188*'Serie Gasto Constantes'!$X$207</f>
        <v>15353107015384.436</v>
      </c>
      <c r="J188" s="258">
        <f t="shared" si="274"/>
        <v>0.96907618575987453</v>
      </c>
      <c r="K188" s="259">
        <f>+'Serie Gasto $Corrientes'!K188*'Serie Gasto Constantes'!$Y$207</f>
        <v>19548237933321.547</v>
      </c>
      <c r="L188" s="257">
        <f>+'Serie Gasto $Corrientes'!L188*'Serie Gasto Constantes'!$Y$207</f>
        <v>19136827355976.309</v>
      </c>
      <c r="M188" s="258">
        <f t="shared" si="275"/>
        <v>0.97895408380292137</v>
      </c>
      <c r="N188" s="259">
        <f>+'Serie Gasto $Corrientes'!N188*'Serie Gasto Constantes'!$Z$207</f>
        <v>25128574968786.488</v>
      </c>
      <c r="O188" s="257">
        <f>+'Serie Gasto $Corrientes'!O188*'Serie Gasto Constantes'!$Z$207</f>
        <v>24085690726489.809</v>
      </c>
      <c r="P188" s="258">
        <f t="shared" si="276"/>
        <v>0.95849807465834813</v>
      </c>
      <c r="Q188" s="259">
        <f>+'Serie Gasto $Corrientes'!Q188*'Serie Gasto Constantes'!$AA$207</f>
        <v>27533813530311.359</v>
      </c>
      <c r="R188" s="259">
        <f>+'Serie Gasto $Corrientes'!R188*'Serie Gasto Constantes'!$AA$207</f>
        <v>25975922878060.129</v>
      </c>
      <c r="S188" s="258">
        <f t="shared" ref="S188" si="305">+R188/Q188</f>
        <v>0.94341900185616556</v>
      </c>
      <c r="T188" s="259">
        <f>+'Serie Gasto $Corrientes'!T188*'Serie Gasto Constantes'!$AB$207</f>
        <v>26577582356467.383</v>
      </c>
      <c r="U188" s="257">
        <f>+'Serie Gasto $Corrientes'!U188*'Serie Gasto Constantes'!$AB$207</f>
        <v>25029816583447.5</v>
      </c>
      <c r="V188" s="258">
        <f t="shared" ref="V188" si="306">+U188/T188</f>
        <v>0.94176423753444793</v>
      </c>
      <c r="W188" s="259">
        <f>+'Serie Gasto $Corrientes'!W188*'Serie Gasto Constantes'!$AC$207</f>
        <v>29716794182480.281</v>
      </c>
      <c r="X188" s="257">
        <f>+'Serie Gasto $Corrientes'!X188*'Serie Gasto Constantes'!$AC$207</f>
        <v>27778821788351.703</v>
      </c>
      <c r="Y188" s="258">
        <f t="shared" ref="Y188" si="307">+X188/W188</f>
        <v>0.93478528059829813</v>
      </c>
      <c r="Z188" s="259">
        <f>+'Serie Gasto $Corrientes'!Z188*'Serie Gasto Constantes'!$AD$207</f>
        <v>22338461651637.715</v>
      </c>
      <c r="AA188" s="257">
        <f>+'Serie Gasto $Corrientes'!AA188*'Serie Gasto Constantes'!$AD$207</f>
        <v>20537604834409.156</v>
      </c>
      <c r="AB188" s="258">
        <f t="shared" ref="AB188" si="308">+AA188/Z188</f>
        <v>0.91938313186859355</v>
      </c>
      <c r="AC188" s="259">
        <f>+'Serie Gasto $Corrientes'!AC188*'Serie Gasto Constantes'!$AE$207</f>
        <v>21581403171987.629</v>
      </c>
      <c r="AD188" s="257">
        <f>+'Serie Gasto $Corrientes'!AD188*'Serie Gasto Constantes'!$AE$207</f>
        <v>19431531036017.004</v>
      </c>
      <c r="AE188" s="260">
        <f t="shared" ref="AE188" si="309">+AD188/AC188</f>
        <v>0.90038311601716747</v>
      </c>
      <c r="AF188" s="259">
        <f>SUM(AF6:AF187)/2</f>
        <v>22381728619447.094</v>
      </c>
      <c r="AG188" s="257">
        <f>SUM(AG6:AG187)/2</f>
        <v>21897871191985.418</v>
      </c>
      <c r="AH188" s="257">
        <f>SUM(AH6:AH187)/2</f>
        <v>19098938540797.156</v>
      </c>
      <c r="AI188" s="261">
        <f t="shared" ref="AI188" si="310">+AH188/AG188</f>
        <v>0.87218243149531971</v>
      </c>
      <c r="AJ188" s="257">
        <f>+'Serie Gasto $Corrientes'!AJ188*'Serie Gasto Constantes'!$AF$207</f>
        <v>16191081510342.822</v>
      </c>
      <c r="AK188" s="260">
        <f>+AJ188/AG188</f>
        <v>0.73939066352115224</v>
      </c>
      <c r="AL188" s="259">
        <f>SUM(AL6:AL187)/2</f>
        <v>26001224732080.441</v>
      </c>
      <c r="AM188" s="257">
        <f>SUM(AM6:AM187)/2</f>
        <v>24262184344376.773</v>
      </c>
      <c r="AN188" s="257">
        <f>SUM(AN6:AN187)/2</f>
        <v>21018988636929.219</v>
      </c>
      <c r="AO188" s="261">
        <f t="shared" si="195"/>
        <v>0.8663271343827198</v>
      </c>
      <c r="AP188" s="257">
        <f>+'Serie Gasto $Corrientes'!AP188*'Serie Gasto Constantes'!$AG$207</f>
        <v>16275872874596.998</v>
      </c>
      <c r="AQ188" s="260">
        <f>+AP188/AM188</f>
        <v>0.67083295731240467</v>
      </c>
      <c r="AR188" s="259">
        <f>SUM(AR6:AR187)/2</f>
        <v>27047323079129.254</v>
      </c>
      <c r="AS188" s="257">
        <f>SUM(AS6:AS187)/2</f>
        <v>25620574041460.902</v>
      </c>
      <c r="AT188" s="257">
        <f>SUM(AT6:AT187)/2</f>
        <v>21925280398547.508</v>
      </c>
      <c r="AU188" s="261">
        <f t="shared" si="196"/>
        <v>0.85576850710161967</v>
      </c>
      <c r="AV188" s="257">
        <f>+'Serie Gasto $Corrientes'!AV188*'Serie Gasto Constantes'!$AH$207</f>
        <v>17785076504142.574</v>
      </c>
      <c r="AW188" s="260">
        <f>+AV188/AS188</f>
        <v>0.69417166357637383</v>
      </c>
      <c r="AX188" s="259">
        <f>SUM(AX6:AX187)/2</f>
        <v>29756499585743.488</v>
      </c>
      <c r="AY188" s="257">
        <f>SUM(AY6:AY187)/2</f>
        <v>27541700476069.309</v>
      </c>
      <c r="AZ188" s="257">
        <f>SUM(AZ6:AZ187)/2</f>
        <v>23576105401629.551</v>
      </c>
      <c r="BA188" s="261">
        <f t="shared" si="197"/>
        <v>0.85601487904185791</v>
      </c>
      <c r="BB188" s="257">
        <f>+'Serie Gasto $Corrientes'!BB188*'Serie Gasto Constantes'!$AI$207</f>
        <v>20222754519343.93</v>
      </c>
      <c r="BC188" s="260">
        <f>+BB188/AY188</f>
        <v>0.73425947453445251</v>
      </c>
      <c r="BD188" s="259">
        <f>SUM(BD6:BD187)/2</f>
        <v>27138255276975.527</v>
      </c>
      <c r="BE188" s="257">
        <f>SUM(BE6:BE187)/2</f>
        <v>24229370373453.531</v>
      </c>
      <c r="BF188" s="257">
        <f>SUM(BF6:BF187)/2</f>
        <v>21789227844963.234</v>
      </c>
      <c r="BG188" s="261">
        <f t="shared" si="198"/>
        <v>0.89928989111645286</v>
      </c>
      <c r="BH188" s="257">
        <f>+'Serie Gasto $Corrientes'!BH188*'Serie Gasto Constantes'!$AJ$207</f>
        <v>18875381190352.59</v>
      </c>
      <c r="BI188" s="260">
        <f>+BH188/BE188</f>
        <v>0.77902895945794193</v>
      </c>
      <c r="BJ188" s="259">
        <f>SUM(BJ6:BJ187)/2</f>
        <v>29405070695081.859</v>
      </c>
      <c r="BK188" s="257">
        <f>SUM(BK6:BK187)/2</f>
        <v>26725529479108.504</v>
      </c>
      <c r="BL188" s="257">
        <f>SUM(BL6:BL187)/2</f>
        <v>24527323080122.863</v>
      </c>
      <c r="BM188" s="261">
        <f t="shared" si="199"/>
        <v>0.91774881763506344</v>
      </c>
      <c r="BN188" s="257">
        <f>+'Serie Gasto $Corrientes'!BN188*'Serie Gasto Constantes'!$AK$207</f>
        <v>20673479220560.98</v>
      </c>
      <c r="BO188" s="260">
        <f>+BN188/BK188</f>
        <v>0.77354797541884268</v>
      </c>
      <c r="BP188" s="259">
        <f>SUM(BP6:BP187)/2</f>
        <v>31678720827681.563</v>
      </c>
      <c r="BQ188" s="257">
        <f>SUM(BQ6:BQ187)/2</f>
        <v>30910943768567.605</v>
      </c>
      <c r="BR188" s="257">
        <f>SUM(BR6:BR187)/2</f>
        <v>27204447304055.922</v>
      </c>
      <c r="BS188" s="261">
        <f t="shared" si="200"/>
        <v>0.8800911259047125</v>
      </c>
      <c r="BT188" s="257">
        <f>+'Serie Gasto $Corrientes'!BT188*'Serie Gasto Constantes'!$AL$207</f>
        <v>23098953149323.922</v>
      </c>
      <c r="BU188" s="260">
        <f>+BT188/BQ188</f>
        <v>0.74727427678259828</v>
      </c>
      <c r="BV188" s="259">
        <f>SUM(BV6:BV187)/2</f>
        <v>37396462363686.906</v>
      </c>
      <c r="BW188" s="257">
        <f>SUM(BW6:BW187)/2</f>
        <v>32297396642322.598</v>
      </c>
      <c r="BX188" s="257">
        <f>SUM(BX6:BX187)/2</f>
        <v>28514189942469.355</v>
      </c>
      <c r="BY188" s="261">
        <f t="shared" si="201"/>
        <v>0.88286341646200306</v>
      </c>
      <c r="BZ188" s="257">
        <f>+'Serie Gasto $Corrientes'!BZ188*'Serie Gasto Constantes'!$AM$207</f>
        <v>23919789310965.676</v>
      </c>
      <c r="CA188" s="260">
        <f>+BZ188/BW188</f>
        <v>0.74061044535153397</v>
      </c>
      <c r="CB188" s="259">
        <f>SUM(CB6:CB187)/2</f>
        <v>30245876120380.277</v>
      </c>
      <c r="CC188" s="257">
        <f>SUM(CC6:CC187)/2</f>
        <v>29708442761301.785</v>
      </c>
      <c r="CD188" s="257">
        <f>SUM(CD6:CD187)/2</f>
        <v>26866869535720.047</v>
      </c>
      <c r="CE188" s="261">
        <f t="shared" si="202"/>
        <v>0.90435132368219684</v>
      </c>
      <c r="CF188" s="257">
        <f>SUM(CF6:CF187)/2</f>
        <v>23546844067343.938</v>
      </c>
      <c r="CG188" s="258">
        <f>+CF188/CC188</f>
        <v>0.7925977223557491</v>
      </c>
      <c r="CH188" s="257">
        <f>SUM(CH6:CH187)/2</f>
        <v>32594021360315.199</v>
      </c>
      <c r="CI188" s="257">
        <f>SUM(CI6:CI187)/2</f>
        <v>33541995101113.477</v>
      </c>
      <c r="CJ188" s="257">
        <f>SUM(CJ6:CJ187)/2</f>
        <v>31292816899199.34</v>
      </c>
      <c r="CK188" s="261">
        <f t="shared" si="215"/>
        <v>0.93294441206809808</v>
      </c>
      <c r="CL188" s="257">
        <f>SUM(CL6:CL187)/2</f>
        <v>26503980389041.961</v>
      </c>
      <c r="CM188" s="258">
        <f>+CL188/CI188</f>
        <v>0.79017304454147164</v>
      </c>
      <c r="CN188" s="257">
        <f>SUM(CN6:CN187)/2</f>
        <v>34254661471549.832</v>
      </c>
      <c r="CO188" s="257">
        <f>+'Serie Gasto $Corrientes'!CO188*'Serie Gasto Constantes'!$AP$207</f>
        <v>34863540200203.289</v>
      </c>
      <c r="CP188" s="257">
        <f>SUM(CP6:CP187)/2</f>
        <v>33012775541562.199</v>
      </c>
      <c r="CQ188" s="261">
        <f t="shared" si="216"/>
        <v>0.94691403546475472</v>
      </c>
      <c r="CR188" s="257">
        <f>SUM(CR6:CR187)/2</f>
        <v>28610663659373.371</v>
      </c>
      <c r="CS188" s="258">
        <f>+CR188/CO188</f>
        <v>0.82064711429410553</v>
      </c>
      <c r="CT188" s="257">
        <f>SUM(CT6:CT187)/2</f>
        <v>34630330097288.184</v>
      </c>
      <c r="CU188" s="257">
        <f>SUM(CU6:CU187)/2</f>
        <v>34500104704431.969</v>
      </c>
      <c r="CV188" s="257">
        <f>SUM(CV6:CV187)/2</f>
        <v>33388098231082.547</v>
      </c>
      <c r="CW188" s="261">
        <f t="shared" si="231"/>
        <v>0.96776802612988677</v>
      </c>
      <c r="CX188" s="257">
        <f>SUM(CX6:CX187)/2</f>
        <v>28944874568087.344</v>
      </c>
      <c r="CY188" s="258">
        <f>+CX188/CU188</f>
        <v>0.83897932531112041</v>
      </c>
      <c r="CZ188" s="257">
        <f>SUM(CZ6:CZ187)/2</f>
        <v>34707186456555.605</v>
      </c>
      <c r="DA188" s="257">
        <f>SUM(DA6:DA187)/2</f>
        <v>34707186456555.605</v>
      </c>
      <c r="DB188" s="257">
        <f>SUM(DB6:DB187)/2</f>
        <v>3266972656914.6733</v>
      </c>
      <c r="DC188" s="261">
        <f t="shared" ref="DC188" si="311">+DB188/DA188</f>
        <v>9.4129573453154314E-2</v>
      </c>
      <c r="DD188" s="257">
        <f>SUM(DD6:DD187)/2</f>
        <v>720656816099.54822</v>
      </c>
      <c r="DE188" s="258">
        <f>+DD188/DA188</f>
        <v>2.0763907699681262E-2</v>
      </c>
      <c r="DF188" s="257">
        <f>SUM(DF6:DF187)/2</f>
        <v>34707186456555.605</v>
      </c>
      <c r="DG188" s="257">
        <f>SUM(DG6:DG187)/2</f>
        <v>34707186456555.605</v>
      </c>
      <c r="DH188" s="257">
        <f>SUM(DH6:DH187)/2</f>
        <v>5651187295501.751</v>
      </c>
      <c r="DI188" s="261">
        <f t="shared" ref="DI188" si="312">+DH188/DG188</f>
        <v>0.16282470209953698</v>
      </c>
      <c r="DJ188" s="257">
        <f>SUM(DJ6:DJ187)/2</f>
        <v>2115213645015.104</v>
      </c>
      <c r="DK188" s="258">
        <f>+DJ188/DG188</f>
        <v>6.0944543795354973E-2</v>
      </c>
      <c r="DL188" s="257">
        <f>SUM(DL6:DL187)/2</f>
        <v>34707186456555.605</v>
      </c>
      <c r="DM188" s="257">
        <f>SUM(DM6:DM187)/2</f>
        <v>34712498073306.715</v>
      </c>
      <c r="DN188" s="257">
        <f>SUM(DN6:DN187)/2</f>
        <v>8720763288527.1133</v>
      </c>
      <c r="DO188" s="261">
        <f t="shared" ref="DO188" si="313">+DN188/DM188</f>
        <v>0.25122834058529553</v>
      </c>
      <c r="DP188" s="257">
        <f>SUM(DP6:DP187)/2</f>
        <v>3910748864609.54</v>
      </c>
      <c r="DQ188" s="258">
        <f>+DP188/DM188</f>
        <v>0.11266111866540758</v>
      </c>
      <c r="DR188" s="257">
        <f>SUM(DR6:DR187)/2</f>
        <v>34707186456555.605</v>
      </c>
      <c r="DS188" s="257">
        <f>SUM(DS6:DS187)/2</f>
        <v>34712661270241.043</v>
      </c>
      <c r="DT188" s="257">
        <f>SUM(DT6:DT187)/2</f>
        <v>11473259741120.744</v>
      </c>
      <c r="DU188" s="261">
        <f t="shared" ref="DU188" si="314">+DT188/DS188</f>
        <v>0.3305208912621373</v>
      </c>
      <c r="DV188" s="257">
        <f>SUM(DV6:DV187)/2</f>
        <v>6354655785058.8994</v>
      </c>
      <c r="DW188" s="258">
        <f>+DV188/DS188</f>
        <v>0.18306449440990305</v>
      </c>
      <c r="DX188" s="257">
        <f>SUM(DX6:DX187)/2</f>
        <v>34707186456555.605</v>
      </c>
      <c r="DY188" s="257">
        <f>SUM(DY6:DY187)/2</f>
        <v>34713224735430.91</v>
      </c>
      <c r="DZ188" s="257">
        <f>SUM(DZ6:DZ187)/2</f>
        <v>15657729934213.795</v>
      </c>
      <c r="EA188" s="261">
        <f t="shared" ref="EA188" si="315">+DZ188/DY188</f>
        <v>0.45105950408094314</v>
      </c>
      <c r="EB188" s="257">
        <f>SUM(EB6:EB187)/2</f>
        <v>8976822694459.0918</v>
      </c>
      <c r="EC188" s="258">
        <f>+EB188/DY188</f>
        <v>0.25859950387428787</v>
      </c>
      <c r="ED188" s="257">
        <f>SUM(ED6:ED187)/2</f>
        <v>34707186456555.605</v>
      </c>
      <c r="EE188" s="257">
        <f>SUM(EE6:EE187)/2</f>
        <v>34713224735430.91</v>
      </c>
      <c r="EF188" s="257">
        <f>SUM(EF6:EF187)/2</f>
        <v>16269125306656.549</v>
      </c>
      <c r="EG188" s="261">
        <f t="shared" ref="EG188" si="316">+EF188/EE188</f>
        <v>0.46867225475745167</v>
      </c>
      <c r="EH188" s="257">
        <f>SUM(EH6:EH187)/2</f>
        <v>11119477129174.621</v>
      </c>
      <c r="EI188" s="258">
        <f>+EH188/EE188</f>
        <v>0.32032394610188009</v>
      </c>
      <c r="EJ188" s="257">
        <f>SUM(EJ6:EJ187)/2</f>
        <v>34707186456555.605</v>
      </c>
      <c r="EK188" s="257">
        <f>SUM(EK6:EK187)/2</f>
        <v>34713224735430.91</v>
      </c>
      <c r="EL188" s="257">
        <f>SUM(EL6:EL187)/2</f>
        <v>19142596456904.5</v>
      </c>
      <c r="EM188" s="261">
        <f t="shared" ref="EM188" si="317">+EL188/EK188</f>
        <v>0.55144967380014498</v>
      </c>
      <c r="EN188" s="257">
        <f>SUM(EN6:EN187)/2</f>
        <v>14727908898410.422</v>
      </c>
      <c r="EO188" s="258">
        <f>+EN188/EK188</f>
        <v>0.42427371731264191</v>
      </c>
      <c r="EP188" s="257">
        <f>SUM(EP6:EP187)/2</f>
        <v>34707186456555.605</v>
      </c>
      <c r="EQ188" s="257">
        <f>SUM(EQ6:EQ187)/2</f>
        <v>34742626280404.695</v>
      </c>
      <c r="ER188" s="257">
        <f>SUM(ER6:ER187)/2</f>
        <v>21337057734590.98</v>
      </c>
      <c r="ES188" s="261">
        <f t="shared" ref="ES188" si="318">+ER188/EQ188</f>
        <v>0.61414636770350794</v>
      </c>
      <c r="ET188" s="257">
        <f>SUM(ET6:ET187)/2</f>
        <v>16843631608587.225</v>
      </c>
      <c r="EU188" s="258">
        <f>+ET188/EQ188</f>
        <v>0.48481169709634925</v>
      </c>
      <c r="EV188" s="257">
        <f>SUM(EV6:EV187)/2</f>
        <v>34707186456555.605</v>
      </c>
      <c r="EW188" s="257">
        <f>SUM(EW6:EW187)/2</f>
        <v>35335592837306.391</v>
      </c>
      <c r="EX188" s="257">
        <f>SUM(EX6:EX187)/2</f>
        <v>23331436690430.066</v>
      </c>
      <c r="EY188" s="261">
        <f t="shared" ref="EY188" si="319">+EX188/EW188</f>
        <v>0.66028145609028377</v>
      </c>
      <c r="EZ188" s="257">
        <f>SUM(EZ6:EZ187)/2</f>
        <v>19016082915767.176</v>
      </c>
      <c r="FA188" s="258">
        <f>+EZ188/EW188</f>
        <v>0.53815661175749385</v>
      </c>
      <c r="FB188" s="257">
        <f>SUM(FB6:FB187)/2</f>
        <v>34707186456555.605</v>
      </c>
      <c r="FC188" s="257">
        <f>SUM(FC6:FC187)/2</f>
        <v>35537644897960.836</v>
      </c>
      <c r="FD188" s="257">
        <f>SUM(FD6:FD187)/2</f>
        <v>26422084750571.285</v>
      </c>
      <c r="FE188" s="261">
        <f t="shared" ref="FE188" si="320">+FD188/FC188</f>
        <v>0.74349566006517764</v>
      </c>
      <c r="FF188" s="257">
        <f>SUM(FF6:FF187)/2</f>
        <v>22455013459975.902</v>
      </c>
      <c r="FG188" s="258">
        <f>+FF188/FC188</f>
        <v>0.63186554777197346</v>
      </c>
      <c r="FH188" s="257">
        <f>SUM(FH6:FH187)/2</f>
        <v>34707186456555.605</v>
      </c>
      <c r="FI188" s="257">
        <f>SUM(FI6:FI187)/2</f>
        <v>36199824688179.047</v>
      </c>
      <c r="FJ188" s="257">
        <f>SUM(FJ6:FJ187)/2</f>
        <v>28666224698630.91</v>
      </c>
      <c r="FK188" s="261">
        <f t="shared" ref="FK188" si="321">+FJ188/FI188</f>
        <v>0.79188849519461313</v>
      </c>
      <c r="FL188" s="257">
        <f>SUM(FL6:FL187)/2</f>
        <v>24776145714558.16</v>
      </c>
      <c r="FM188" s="258">
        <f>+FL188/FI188</f>
        <v>0.68442722935751521</v>
      </c>
      <c r="FN188" s="257">
        <f>SUM(FN6:FN187)/2</f>
        <v>34707186456555.605</v>
      </c>
      <c r="FO188" s="257">
        <f>SUM(FO6:FO187)/2</f>
        <v>35164458973137.406</v>
      </c>
      <c r="FP188" s="257">
        <f>SUM(FP6:FP187)/2</f>
        <v>33193600900114.906</v>
      </c>
      <c r="FQ188" s="261">
        <f t="shared" ref="FQ188" si="322">+FP188/FO188</f>
        <v>0.94395312396166642</v>
      </c>
      <c r="FR188" s="257">
        <f>SUM(FR6:FR187)/2</f>
        <v>30126565183379.004</v>
      </c>
      <c r="FS188" s="258">
        <f>+FR188/FO188</f>
        <v>0.85673336269422162</v>
      </c>
      <c r="FT188" s="257">
        <f>SUM(FT6:FT187)/2</f>
        <v>38432743135000</v>
      </c>
      <c r="FU188" s="257">
        <f>SUM(FU6:FU187)/2</f>
        <v>38432743135000</v>
      </c>
      <c r="FV188" s="257">
        <f>SUM(FV6:FV187)/2</f>
        <v>4656227798106</v>
      </c>
      <c r="FW188" s="261">
        <f t="shared" ref="FW188" si="323">+FV188/FU188</f>
        <v>0.12115262711668526</v>
      </c>
      <c r="FX188" s="257">
        <f>SUM(FX6:FX187)/2</f>
        <v>728246267760</v>
      </c>
      <c r="FY188" s="258">
        <f>+FX188/FU188</f>
        <v>1.8948589363031943E-2</v>
      </c>
      <c r="FZ188" s="257">
        <f>SUM(FZ6:FZ187)/2</f>
        <v>38432743135000</v>
      </c>
      <c r="GA188" s="257">
        <f>SUM(GA6:GA187)/2</f>
        <v>38432743135000</v>
      </c>
      <c r="GB188" s="257">
        <f>SUM(GB6:GB187)/2</f>
        <v>7662918252646</v>
      </c>
      <c r="GC188" s="261">
        <f t="shared" ref="GC188" si="324">+GB188/GA188</f>
        <v>0.19938514994178283</v>
      </c>
      <c r="GD188" s="257">
        <f>SUM(GD6:GD187)/2</f>
        <v>2938791216438</v>
      </c>
      <c r="GE188" s="258">
        <f>+GD188/GA188</f>
        <v>7.6465819941998789E-2</v>
      </c>
      <c r="GF188" s="257">
        <f>SUM(GF6:GF187)/2</f>
        <v>38432743135000</v>
      </c>
      <c r="GG188" s="257">
        <f>SUM(GG6:GG187)/2</f>
        <v>38465852987959</v>
      </c>
      <c r="GH188" s="257">
        <f>SUM(GH6:GH187)/2</f>
        <v>9870185596134</v>
      </c>
      <c r="GI188" s="261">
        <f t="shared" ref="GI188" si="325">+GH188/GG188</f>
        <v>0.2565960411491115</v>
      </c>
      <c r="GJ188" s="257">
        <f>SUM(GJ6:GJ187)/2</f>
        <v>4629108582230</v>
      </c>
      <c r="GK188" s="258">
        <f>+GJ188/GG188</f>
        <v>0.12034332330233399</v>
      </c>
      <c r="GL188" s="257">
        <f>SUM(GL6:GL187)/2</f>
        <v>38432743135000</v>
      </c>
      <c r="GM188" s="257">
        <f>SUM(GM6:GM187)/2</f>
        <v>38466136774255</v>
      </c>
      <c r="GN188" s="257">
        <f>SUM(GN6:GN187)/2</f>
        <v>12734315483635</v>
      </c>
      <c r="GO188" s="261">
        <f t="shared" ref="GO188" si="326">+GN188/GM188</f>
        <v>0.33105262320384482</v>
      </c>
      <c r="GP188" s="257">
        <f>SUM(GP6:GP187)/2</f>
        <v>6640490940841</v>
      </c>
      <c r="GQ188" s="258">
        <f>+GP188/GM188</f>
        <v>0.17263212523295071</v>
      </c>
      <c r="GR188" s="257">
        <f>SUM(GR6:GR187)/2</f>
        <v>38432743135000</v>
      </c>
      <c r="GS188" s="257">
        <f>SUM(GS6:GS187)/2</f>
        <v>38472728762500</v>
      </c>
      <c r="GT188" s="257">
        <f>SUM(GT6:GT187)/2</f>
        <v>14826164914725</v>
      </c>
      <c r="GU188" s="261">
        <f t="shared" ref="GU188" si="327">+GT188/GS188</f>
        <v>0.38536816575319988</v>
      </c>
      <c r="GV188" s="257">
        <f>SUM(GV6:GV187)/2</f>
        <v>8979972752960</v>
      </c>
      <c r="GW188" s="258">
        <f>+GV188/GS188</f>
        <v>0.23341138104331521</v>
      </c>
      <c r="GX188" s="257">
        <f>SUM(GX6:GX187)/2</f>
        <v>38432743135000</v>
      </c>
      <c r="GY188" s="257">
        <f>SUM(GY6:GY187)/2</f>
        <v>38485252979182</v>
      </c>
      <c r="GZ188" s="257">
        <f>SUM(GZ6:GZ187)/2</f>
        <v>19150394599022</v>
      </c>
      <c r="HA188" s="261">
        <f t="shared" ref="HA188" si="328">+GZ188/GY188</f>
        <v>0.49760344850483662</v>
      </c>
      <c r="HB188" s="257">
        <f>SUM(HB6:HB187)/2</f>
        <v>12376272982425</v>
      </c>
      <c r="HC188" s="258">
        <f>+HB188/GY188</f>
        <v>0.32158481559468383</v>
      </c>
    </row>
    <row r="189" spans="1:211" x14ac:dyDescent="0.35">
      <c r="B189" s="15"/>
      <c r="AJ189" s="1"/>
      <c r="AP189" s="1"/>
      <c r="AV189" s="1"/>
    </row>
    <row r="190" spans="1:211" x14ac:dyDescent="0.3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J190" s="1"/>
      <c r="AP190" s="1"/>
      <c r="AV190" s="1"/>
      <c r="AY190" s="23"/>
      <c r="AZ190" s="23"/>
      <c r="BE190" s="23"/>
      <c r="BF190" s="23"/>
      <c r="BK190" s="23"/>
      <c r="BL190" s="23"/>
      <c r="BQ190" s="23"/>
      <c r="BR190" s="23"/>
      <c r="BW190" s="23"/>
      <c r="BX190" s="23"/>
      <c r="CC190" s="23"/>
      <c r="CD190" s="23"/>
      <c r="CI190" s="23"/>
      <c r="CJ190" s="23"/>
      <c r="CO190" s="23"/>
      <c r="CP190" s="23"/>
      <c r="CU190" s="23"/>
      <c r="CV190" s="23"/>
      <c r="DA190" s="23"/>
      <c r="DB190" s="23"/>
      <c r="DG190" s="23"/>
      <c r="DH190" s="23"/>
      <c r="DM190" s="23"/>
      <c r="DN190" s="23"/>
      <c r="DS190" s="23"/>
      <c r="DT190" s="23"/>
      <c r="DY190" s="23"/>
      <c r="DZ190" s="23"/>
      <c r="EE190" s="23"/>
      <c r="EF190" s="23"/>
      <c r="EK190" s="23"/>
      <c r="EL190" s="23"/>
      <c r="EQ190" s="23"/>
      <c r="ER190" s="23"/>
      <c r="EW190" s="23"/>
      <c r="EX190" s="23"/>
      <c r="FC190" s="23"/>
      <c r="FD190" s="23"/>
      <c r="FI190" s="23"/>
      <c r="FJ190" s="23"/>
      <c r="FO190" s="23"/>
      <c r="FP190" s="23">
        <f>+FP188+GB188</f>
        <v>40856519152760.906</v>
      </c>
      <c r="FU190" s="23"/>
      <c r="FV190" s="23"/>
      <c r="GA190" s="23"/>
      <c r="GB190" s="23"/>
      <c r="GG190" s="23"/>
      <c r="GH190" s="23"/>
      <c r="GM190" s="23"/>
      <c r="GN190" s="23"/>
      <c r="GS190" s="23"/>
      <c r="GT190" s="23"/>
      <c r="GY190" s="23"/>
      <c r="GZ190" s="23"/>
    </row>
    <row r="191" spans="1:211" ht="23.5" x14ac:dyDescent="0.55000000000000004">
      <c r="A191" s="55" t="s">
        <v>104</v>
      </c>
      <c r="B191" s="15"/>
      <c r="AF191" s="15"/>
      <c r="AG191" s="15"/>
      <c r="AH191" s="15"/>
      <c r="AI191" s="15"/>
      <c r="AJ191" s="1"/>
      <c r="AK191" s="15"/>
      <c r="AL191" s="15"/>
      <c r="AM191" s="15"/>
      <c r="AN191" s="15"/>
      <c r="AO191" s="15"/>
      <c r="AP191" s="1"/>
      <c r="AQ191" s="15"/>
      <c r="AR191" s="15"/>
      <c r="AS191" s="15"/>
      <c r="AT191" s="15"/>
      <c r="AU191" s="15"/>
      <c r="AV191" s="1"/>
      <c r="AW191" s="15"/>
      <c r="AX191" s="15"/>
      <c r="AY191" s="15"/>
      <c r="AZ191" s="15"/>
      <c r="BA191" s="15"/>
      <c r="BD191" s="15"/>
      <c r="BE191" s="15"/>
      <c r="BF191" s="15"/>
      <c r="BG191" s="15"/>
      <c r="BJ191" s="15"/>
      <c r="BK191" s="15"/>
      <c r="BL191" s="15"/>
      <c r="BM191" s="15"/>
      <c r="BP191" s="15"/>
      <c r="BQ191" s="15"/>
      <c r="BR191" s="15"/>
      <c r="BS191" s="15"/>
      <c r="BV191" s="15"/>
      <c r="BW191" s="15"/>
      <c r="BX191" s="15"/>
      <c r="BY191" s="15"/>
      <c r="CB191" s="15"/>
      <c r="CC191" s="15"/>
      <c r="CD191" s="15"/>
      <c r="CE191" s="15"/>
      <c r="CH191" s="15"/>
      <c r="CI191" s="15"/>
      <c r="CJ191" s="15"/>
      <c r="CK191" s="15"/>
      <c r="CN191" s="15"/>
      <c r="CO191" s="15"/>
      <c r="CP191" s="15"/>
      <c r="CQ191" s="15"/>
      <c r="CT191" s="15"/>
      <c r="CU191" s="15"/>
      <c r="CV191" s="15"/>
      <c r="CW191" s="15"/>
      <c r="CZ191" s="15"/>
      <c r="DA191" s="15"/>
      <c r="DB191" s="15"/>
      <c r="DC191" s="15"/>
      <c r="DF191" s="15"/>
      <c r="DG191" s="15"/>
      <c r="DH191" s="15"/>
      <c r="DI191" s="15"/>
      <c r="DL191" s="15"/>
      <c r="DM191" s="15"/>
      <c r="DN191" s="15"/>
      <c r="DO191" s="15"/>
      <c r="DR191" s="15"/>
      <c r="DS191" s="15"/>
      <c r="DT191" s="15"/>
      <c r="DU191" s="15"/>
      <c r="DX191" s="15"/>
      <c r="DY191" s="15"/>
      <c r="DZ191" s="15"/>
      <c r="EA191" s="15"/>
      <c r="ED191" s="15"/>
      <c r="EE191" s="15"/>
      <c r="EF191" s="15"/>
      <c r="EG191" s="15"/>
      <c r="EJ191" s="15"/>
      <c r="EK191" s="15"/>
      <c r="EL191" s="15"/>
      <c r="EM191" s="15"/>
      <c r="EP191" s="15"/>
      <c r="EQ191" s="15"/>
      <c r="ER191" s="15"/>
      <c r="ES191" s="15"/>
      <c r="EV191" s="15"/>
      <c r="EW191" s="15"/>
      <c r="EX191" s="15"/>
      <c r="EY191" s="15"/>
      <c r="FB191" s="15"/>
      <c r="FC191" s="15"/>
      <c r="FD191" s="15"/>
      <c r="FE191" s="15"/>
      <c r="FH191" s="15"/>
      <c r="FI191" s="15"/>
      <c r="FJ191" s="15"/>
      <c r="FK191" s="15"/>
      <c r="FN191" s="15"/>
      <c r="FO191" s="15"/>
      <c r="FP191" s="15"/>
      <c r="FQ191" s="15"/>
      <c r="FT191" s="15"/>
      <c r="FU191" s="15"/>
      <c r="FV191" s="15"/>
      <c r="FW191" s="15"/>
      <c r="FZ191" s="15"/>
      <c r="GA191" s="15"/>
      <c r="GB191" s="15"/>
      <c r="GC191" s="15"/>
      <c r="GF191" s="15"/>
      <c r="GG191" s="15"/>
      <c r="GH191" s="15"/>
      <c r="GI191" s="15"/>
      <c r="GL191" s="15"/>
      <c r="GM191" s="15"/>
      <c r="GN191" s="15"/>
      <c r="GO191" s="15"/>
      <c r="GR191" s="15"/>
      <c r="GS191" s="15"/>
      <c r="GT191" s="15"/>
      <c r="GU191" s="15"/>
      <c r="GX191" s="15"/>
      <c r="GY191" s="15"/>
      <c r="GZ191" s="15"/>
      <c r="HA191" s="15"/>
    </row>
    <row r="192" spans="1:211" ht="19" thickBot="1" x14ac:dyDescent="0.5">
      <c r="A192" s="143" t="str">
        <f>+A3</f>
        <v>Millones de pesos 2025 - Constantes</v>
      </c>
      <c r="B192" s="15"/>
      <c r="AJ192" s="142"/>
      <c r="AP192" s="142"/>
      <c r="AV192" s="142"/>
    </row>
    <row r="193" spans="1:238" ht="15" thickBot="1" x14ac:dyDescent="0.4">
      <c r="A193" s="262"/>
      <c r="B193" s="488" t="s">
        <v>106</v>
      </c>
      <c r="C193" s="489"/>
      <c r="D193" s="490"/>
      <c r="E193" s="488" t="s">
        <v>107</v>
      </c>
      <c r="F193" s="489"/>
      <c r="G193" s="490"/>
      <c r="H193" s="497" t="s">
        <v>108</v>
      </c>
      <c r="I193" s="489"/>
      <c r="J193" s="498"/>
      <c r="K193" s="488" t="s">
        <v>109</v>
      </c>
      <c r="L193" s="489"/>
      <c r="M193" s="490"/>
      <c r="N193" s="497" t="s">
        <v>110</v>
      </c>
      <c r="O193" s="489"/>
      <c r="P193" s="498"/>
      <c r="Q193" s="488" t="s">
        <v>111</v>
      </c>
      <c r="R193" s="489"/>
      <c r="S193" s="490"/>
      <c r="T193" s="497" t="s">
        <v>112</v>
      </c>
      <c r="U193" s="489"/>
      <c r="V193" s="498"/>
      <c r="W193" s="488" t="s">
        <v>113</v>
      </c>
      <c r="X193" s="489"/>
      <c r="Y193" s="490"/>
      <c r="Z193" s="497" t="s">
        <v>114</v>
      </c>
      <c r="AA193" s="489"/>
      <c r="AB193" s="498"/>
      <c r="AC193" s="488" t="s">
        <v>115</v>
      </c>
      <c r="AD193" s="489"/>
      <c r="AE193" s="490"/>
      <c r="AF193" s="473" t="s">
        <v>116</v>
      </c>
      <c r="AG193" s="474"/>
      <c r="AH193" s="474"/>
      <c r="AI193" s="474"/>
      <c r="AJ193" s="474"/>
      <c r="AK193" s="475"/>
      <c r="AL193" s="473" t="s">
        <v>117</v>
      </c>
      <c r="AM193" s="474"/>
      <c r="AN193" s="474"/>
      <c r="AO193" s="474"/>
      <c r="AP193" s="474"/>
      <c r="AQ193" s="475"/>
      <c r="AR193" s="473" t="s">
        <v>118</v>
      </c>
      <c r="AS193" s="474"/>
      <c r="AT193" s="474"/>
      <c r="AU193" s="474"/>
      <c r="AV193" s="474"/>
      <c r="AW193" s="475"/>
      <c r="AX193" s="499" t="s">
        <v>119</v>
      </c>
      <c r="AY193" s="500"/>
      <c r="AZ193" s="500"/>
      <c r="BA193" s="500"/>
      <c r="BB193" s="500"/>
      <c r="BC193" s="501"/>
      <c r="BD193" s="499" t="s">
        <v>120</v>
      </c>
      <c r="BE193" s="500"/>
      <c r="BF193" s="500"/>
      <c r="BG193" s="500"/>
      <c r="BH193" s="500"/>
      <c r="BI193" s="501"/>
      <c r="BJ193" s="499" t="s">
        <v>121</v>
      </c>
      <c r="BK193" s="500"/>
      <c r="BL193" s="500"/>
      <c r="BM193" s="500"/>
      <c r="BN193" s="500"/>
      <c r="BO193" s="501"/>
      <c r="BP193" s="499" t="s">
        <v>122</v>
      </c>
      <c r="BQ193" s="500"/>
      <c r="BR193" s="500"/>
      <c r="BS193" s="500"/>
      <c r="BT193" s="500"/>
      <c r="BU193" s="501"/>
      <c r="BV193" s="499" t="s">
        <v>123</v>
      </c>
      <c r="BW193" s="500"/>
      <c r="BX193" s="500"/>
      <c r="BY193" s="500"/>
      <c r="BZ193" s="500"/>
      <c r="CA193" s="501"/>
      <c r="CB193" s="499" t="str">
        <f>+CB4</f>
        <v>2 0 2 0</v>
      </c>
      <c r="CC193" s="474" t="s">
        <v>124</v>
      </c>
      <c r="CD193" s="474"/>
      <c r="CE193" s="474"/>
      <c r="CF193" s="474"/>
      <c r="CG193" s="475"/>
      <c r="CH193" s="499" t="str">
        <f>+CH4</f>
        <v>2 0 2 1</v>
      </c>
      <c r="CI193" s="474" t="s">
        <v>126</v>
      </c>
      <c r="CJ193" s="474"/>
      <c r="CK193" s="474"/>
      <c r="CL193" s="474"/>
      <c r="CM193" s="475"/>
      <c r="CN193" s="499" t="str">
        <f>+CN4</f>
        <v>2 0 2 2</v>
      </c>
      <c r="CO193" s="474" t="s">
        <v>128</v>
      </c>
      <c r="CP193" s="474"/>
      <c r="CQ193" s="474"/>
      <c r="CR193" s="474"/>
      <c r="CS193" s="475"/>
      <c r="CT193" s="473" t="str">
        <f>+CT4</f>
        <v xml:space="preserve">2 0 2 3 </v>
      </c>
      <c r="CU193" s="474"/>
      <c r="CV193" s="474"/>
      <c r="CW193" s="474"/>
      <c r="CX193" s="474"/>
      <c r="CY193" s="475"/>
      <c r="CZ193" s="473" t="str">
        <f>+CZ4</f>
        <v>2 0 2 4 Enero</v>
      </c>
      <c r="DA193" s="474"/>
      <c r="DB193" s="474"/>
      <c r="DC193" s="474"/>
      <c r="DD193" s="474"/>
      <c r="DE193" s="475"/>
      <c r="DF193" s="473" t="str">
        <f>+DF4</f>
        <v>2 0 2 4 Febrero</v>
      </c>
      <c r="DG193" s="474"/>
      <c r="DH193" s="474"/>
      <c r="DI193" s="474"/>
      <c r="DJ193" s="474"/>
      <c r="DK193" s="475"/>
      <c r="DL193" s="473" t="str">
        <f>+DL4</f>
        <v>2 0 2 4 Marzo</v>
      </c>
      <c r="DM193" s="474"/>
      <c r="DN193" s="474"/>
      <c r="DO193" s="474"/>
      <c r="DP193" s="474"/>
      <c r="DQ193" s="475"/>
      <c r="DR193" s="473" t="str">
        <f>+DR4</f>
        <v>2 0 2 4 Abril</v>
      </c>
      <c r="DS193" s="474"/>
      <c r="DT193" s="474"/>
      <c r="DU193" s="474"/>
      <c r="DV193" s="474"/>
      <c r="DW193" s="475"/>
      <c r="DX193" s="473" t="str">
        <f>+DX4</f>
        <v>2 0 2 4 Mayo</v>
      </c>
      <c r="DY193" s="474"/>
      <c r="DZ193" s="474"/>
      <c r="EA193" s="474"/>
      <c r="EB193" s="474"/>
      <c r="EC193" s="475"/>
      <c r="ED193" s="473" t="str">
        <f>+ED4</f>
        <v>2 0 2 4 Junio</v>
      </c>
      <c r="EE193" s="474"/>
      <c r="EF193" s="474"/>
      <c r="EG193" s="474"/>
      <c r="EH193" s="474"/>
      <c r="EI193" s="475"/>
      <c r="EJ193" s="473" t="str">
        <f>+EJ4</f>
        <v>2 0 2 4 Julio</v>
      </c>
      <c r="EK193" s="474"/>
      <c r="EL193" s="474"/>
      <c r="EM193" s="474"/>
      <c r="EN193" s="474"/>
      <c r="EO193" s="475"/>
      <c r="EP193" s="473" t="str">
        <f>+EP4</f>
        <v>2 0 2 4 Agosto</v>
      </c>
      <c r="EQ193" s="474"/>
      <c r="ER193" s="474"/>
      <c r="ES193" s="474"/>
      <c r="ET193" s="474"/>
      <c r="EU193" s="475"/>
      <c r="EV193" s="473" t="str">
        <f>+EV4</f>
        <v>2 0 2 4 Septiembre</v>
      </c>
      <c r="EW193" s="474"/>
      <c r="EX193" s="474"/>
      <c r="EY193" s="474"/>
      <c r="EZ193" s="474"/>
      <c r="FA193" s="475"/>
      <c r="FB193" s="473" t="str">
        <f>+FB4</f>
        <v>2 0 2 4 Octubre</v>
      </c>
      <c r="FC193" s="474"/>
      <c r="FD193" s="474"/>
      <c r="FE193" s="474"/>
      <c r="FF193" s="474"/>
      <c r="FG193" s="475"/>
      <c r="FH193" s="464" t="str">
        <f>+FH4</f>
        <v>2 0 2 4 Noviembre</v>
      </c>
      <c r="FI193" s="465"/>
      <c r="FJ193" s="465"/>
      <c r="FK193" s="465"/>
      <c r="FL193" s="465"/>
      <c r="FM193" s="466"/>
      <c r="FN193" s="464" t="str">
        <f>+FN4</f>
        <v xml:space="preserve"> 2 0 2 4</v>
      </c>
      <c r="FO193" s="465"/>
      <c r="FP193" s="465"/>
      <c r="FQ193" s="465"/>
      <c r="FR193" s="465"/>
      <c r="FS193" s="466"/>
      <c r="FT193" s="491" t="str">
        <f>+FT4</f>
        <v xml:space="preserve"> 2 0 2 5 - Enero</v>
      </c>
      <c r="FU193" s="492"/>
      <c r="FV193" s="492"/>
      <c r="FW193" s="492"/>
      <c r="FX193" s="492"/>
      <c r="FY193" s="493"/>
      <c r="FZ193" s="491" t="str">
        <f>+FZ4</f>
        <v xml:space="preserve"> 2 0 2 5 - Febrero</v>
      </c>
      <c r="GA193" s="492"/>
      <c r="GB193" s="492"/>
      <c r="GC193" s="492"/>
      <c r="GD193" s="492"/>
      <c r="GE193" s="493"/>
      <c r="GF193" s="491" t="str">
        <f>+GF4</f>
        <v xml:space="preserve"> 2 0 2 5 - Marzo</v>
      </c>
      <c r="GG193" s="492"/>
      <c r="GH193" s="492"/>
      <c r="GI193" s="492"/>
      <c r="GJ193" s="492"/>
      <c r="GK193" s="493"/>
      <c r="GL193" s="491" t="str">
        <f>+GL4</f>
        <v xml:space="preserve"> 2 0 2 5 - Abril</v>
      </c>
      <c r="GM193" s="492"/>
      <c r="GN193" s="492"/>
      <c r="GO193" s="492"/>
      <c r="GP193" s="492"/>
      <c r="GQ193" s="493"/>
      <c r="GR193" s="491" t="str">
        <f>+GR4</f>
        <v xml:space="preserve"> 2 0 2 5 - Mayo</v>
      </c>
      <c r="GS193" s="492"/>
      <c r="GT193" s="492"/>
      <c r="GU193" s="492"/>
      <c r="GV193" s="492"/>
      <c r="GW193" s="493"/>
      <c r="GX193" s="491" t="str">
        <f>+GX4</f>
        <v xml:space="preserve"> 2 0 2 5 - Junio</v>
      </c>
      <c r="GY193" s="492"/>
      <c r="GZ193" s="492"/>
      <c r="HA193" s="492"/>
      <c r="HB193" s="492"/>
      <c r="HC193" s="493"/>
    </row>
    <row r="194" spans="1:238" ht="26.5" thickBot="1" x14ac:dyDescent="0.4">
      <c r="A194" s="345" t="s">
        <v>138</v>
      </c>
      <c r="B194" s="346" t="s">
        <v>97</v>
      </c>
      <c r="C194" s="347" t="s">
        <v>98</v>
      </c>
      <c r="D194" s="348" t="s">
        <v>99</v>
      </c>
      <c r="E194" s="346" t="s">
        <v>97</v>
      </c>
      <c r="F194" s="347" t="s">
        <v>98</v>
      </c>
      <c r="G194" s="348" t="s">
        <v>99</v>
      </c>
      <c r="H194" s="349" t="s">
        <v>97</v>
      </c>
      <c r="I194" s="347" t="s">
        <v>98</v>
      </c>
      <c r="J194" s="350" t="s">
        <v>99</v>
      </c>
      <c r="K194" s="346" t="s">
        <v>97</v>
      </c>
      <c r="L194" s="347" t="s">
        <v>98</v>
      </c>
      <c r="M194" s="348" t="s">
        <v>99</v>
      </c>
      <c r="N194" s="349" t="s">
        <v>97</v>
      </c>
      <c r="O194" s="347" t="s">
        <v>98</v>
      </c>
      <c r="P194" s="350" t="s">
        <v>99</v>
      </c>
      <c r="Q194" s="346" t="s">
        <v>97</v>
      </c>
      <c r="R194" s="347" t="s">
        <v>98</v>
      </c>
      <c r="S194" s="348" t="s">
        <v>99</v>
      </c>
      <c r="T194" s="349" t="s">
        <v>97</v>
      </c>
      <c r="U194" s="347" t="s">
        <v>98</v>
      </c>
      <c r="V194" s="350" t="s">
        <v>99</v>
      </c>
      <c r="W194" s="346" t="s">
        <v>97</v>
      </c>
      <c r="X194" s="347" t="s">
        <v>98</v>
      </c>
      <c r="Y194" s="348" t="s">
        <v>99</v>
      </c>
      <c r="Z194" s="349" t="s">
        <v>97</v>
      </c>
      <c r="AA194" s="347" t="s">
        <v>98</v>
      </c>
      <c r="AB194" s="350" t="s">
        <v>99</v>
      </c>
      <c r="AC194" s="346" t="s">
        <v>97</v>
      </c>
      <c r="AD194" s="347" t="s">
        <v>98</v>
      </c>
      <c r="AE194" s="348" t="s">
        <v>99</v>
      </c>
      <c r="AF194" s="346" t="s">
        <v>96</v>
      </c>
      <c r="AG194" s="347" t="s">
        <v>97</v>
      </c>
      <c r="AH194" s="347" t="s">
        <v>98</v>
      </c>
      <c r="AI194" s="351" t="s">
        <v>99</v>
      </c>
      <c r="AJ194" s="347" t="s">
        <v>100</v>
      </c>
      <c r="AK194" s="351" t="s">
        <v>101</v>
      </c>
      <c r="AL194" s="346" t="s">
        <v>96</v>
      </c>
      <c r="AM194" s="347" t="s">
        <v>97</v>
      </c>
      <c r="AN194" s="347" t="s">
        <v>98</v>
      </c>
      <c r="AO194" s="351" t="s">
        <v>99</v>
      </c>
      <c r="AP194" s="347" t="s">
        <v>100</v>
      </c>
      <c r="AQ194" s="351" t="s">
        <v>101</v>
      </c>
      <c r="AR194" s="346" t="s">
        <v>96</v>
      </c>
      <c r="AS194" s="347" t="s">
        <v>97</v>
      </c>
      <c r="AT194" s="347" t="s">
        <v>98</v>
      </c>
      <c r="AU194" s="351" t="s">
        <v>99</v>
      </c>
      <c r="AV194" s="347" t="s">
        <v>100</v>
      </c>
      <c r="AW194" s="351" t="s">
        <v>101</v>
      </c>
      <c r="AX194" s="346" t="s">
        <v>96</v>
      </c>
      <c r="AY194" s="347" t="s">
        <v>97</v>
      </c>
      <c r="AZ194" s="347" t="s">
        <v>98</v>
      </c>
      <c r="BA194" s="351" t="s">
        <v>99</v>
      </c>
      <c r="BB194" s="347" t="s">
        <v>100</v>
      </c>
      <c r="BC194" s="348" t="s">
        <v>101</v>
      </c>
      <c r="BD194" s="346" t="s">
        <v>96</v>
      </c>
      <c r="BE194" s="347" t="s">
        <v>97</v>
      </c>
      <c r="BF194" s="347" t="s">
        <v>98</v>
      </c>
      <c r="BG194" s="351" t="s">
        <v>99</v>
      </c>
      <c r="BH194" s="347" t="s">
        <v>100</v>
      </c>
      <c r="BI194" s="348" t="s">
        <v>101</v>
      </c>
      <c r="BJ194" s="346" t="s">
        <v>96</v>
      </c>
      <c r="BK194" s="347" t="s">
        <v>97</v>
      </c>
      <c r="BL194" s="347" t="s">
        <v>98</v>
      </c>
      <c r="BM194" s="351" t="s">
        <v>99</v>
      </c>
      <c r="BN194" s="347" t="s">
        <v>100</v>
      </c>
      <c r="BO194" s="348" t="s">
        <v>101</v>
      </c>
      <c r="BP194" s="346" t="s">
        <v>96</v>
      </c>
      <c r="BQ194" s="347" t="s">
        <v>97</v>
      </c>
      <c r="BR194" s="347" t="s">
        <v>98</v>
      </c>
      <c r="BS194" s="351" t="s">
        <v>99</v>
      </c>
      <c r="BT194" s="347" t="s">
        <v>100</v>
      </c>
      <c r="BU194" s="348" t="s">
        <v>101</v>
      </c>
      <c r="BV194" s="346" t="s">
        <v>96</v>
      </c>
      <c r="BW194" s="347" t="s">
        <v>97</v>
      </c>
      <c r="BX194" s="347" t="s">
        <v>98</v>
      </c>
      <c r="BY194" s="351" t="s">
        <v>99</v>
      </c>
      <c r="BZ194" s="347" t="s">
        <v>100</v>
      </c>
      <c r="CA194" s="348" t="s">
        <v>101</v>
      </c>
      <c r="CB194" s="346" t="str">
        <f>+CB5</f>
        <v>Presupuesto inicial</v>
      </c>
      <c r="CC194" s="347" t="s">
        <v>97</v>
      </c>
      <c r="CD194" s="347" t="s">
        <v>98</v>
      </c>
      <c r="CE194" s="347" t="s">
        <v>99</v>
      </c>
      <c r="CF194" s="347" t="str">
        <f>+CF5</f>
        <v>Giros</v>
      </c>
      <c r="CG194" s="348" t="str">
        <f>+CG5</f>
        <v>% ejec Giros</v>
      </c>
      <c r="CH194" s="346" t="str">
        <f>+CH5</f>
        <v>Presupuesto inicial</v>
      </c>
      <c r="CI194" s="347" t="s">
        <v>97</v>
      </c>
      <c r="CJ194" s="347" t="s">
        <v>98</v>
      </c>
      <c r="CK194" s="347" t="s">
        <v>99</v>
      </c>
      <c r="CL194" s="347" t="str">
        <f>+CL5</f>
        <v>Giros</v>
      </c>
      <c r="CM194" s="348" t="str">
        <f>+CM5</f>
        <v>% ejec Giros</v>
      </c>
      <c r="CN194" s="346" t="str">
        <f>+CN5</f>
        <v>Presupuesto inicial</v>
      </c>
      <c r="CO194" s="347" t="s">
        <v>97</v>
      </c>
      <c r="CP194" s="347" t="s">
        <v>98</v>
      </c>
      <c r="CQ194" s="347" t="s">
        <v>99</v>
      </c>
      <c r="CR194" s="347" t="str">
        <f>+CR5</f>
        <v>Giros</v>
      </c>
      <c r="CS194" s="348" t="str">
        <f>+CS5</f>
        <v>% ejec Giros</v>
      </c>
      <c r="CT194" s="347" t="str">
        <f>+CT5</f>
        <v>Presupuesto inicial</v>
      </c>
      <c r="CU194" s="347" t="s">
        <v>97</v>
      </c>
      <c r="CV194" s="347" t="s">
        <v>98</v>
      </c>
      <c r="CW194" s="347" t="s">
        <v>99</v>
      </c>
      <c r="CX194" s="347" t="str">
        <f>+CX5</f>
        <v>Giros</v>
      </c>
      <c r="CY194" s="348" t="str">
        <f>+CY5</f>
        <v>% ejec Giros</v>
      </c>
      <c r="CZ194" s="347" t="str">
        <f>+CZ5</f>
        <v>Presupuesto inicial</v>
      </c>
      <c r="DA194" s="347" t="s">
        <v>97</v>
      </c>
      <c r="DB194" s="347" t="s">
        <v>98</v>
      </c>
      <c r="DC194" s="347" t="s">
        <v>99</v>
      </c>
      <c r="DD194" s="347" t="str">
        <f>+DD5</f>
        <v>Giros</v>
      </c>
      <c r="DE194" s="348" t="str">
        <f>+DE5</f>
        <v>% ejec Giros</v>
      </c>
      <c r="DF194" s="347" t="str">
        <f>+DF5</f>
        <v>Presupuesto inicial</v>
      </c>
      <c r="DG194" s="347" t="s">
        <v>97</v>
      </c>
      <c r="DH194" s="347" t="s">
        <v>98</v>
      </c>
      <c r="DI194" s="347" t="s">
        <v>99</v>
      </c>
      <c r="DJ194" s="347" t="str">
        <f>+DJ5</f>
        <v>Giros</v>
      </c>
      <c r="DK194" s="348" t="str">
        <f>+DK5</f>
        <v>% ejec Giros</v>
      </c>
      <c r="DL194" s="347" t="str">
        <f>+DL5</f>
        <v>Presupuesto inicial</v>
      </c>
      <c r="DM194" s="347" t="s">
        <v>97</v>
      </c>
      <c r="DN194" s="347" t="s">
        <v>98</v>
      </c>
      <c r="DO194" s="347" t="s">
        <v>99</v>
      </c>
      <c r="DP194" s="347" t="str">
        <f>+DP5</f>
        <v>Giros</v>
      </c>
      <c r="DQ194" s="348" t="str">
        <f>+DQ5</f>
        <v>% ejec Giros</v>
      </c>
      <c r="DR194" s="347" t="str">
        <f>+DR5</f>
        <v>Presupuesto inicial</v>
      </c>
      <c r="DS194" s="347" t="s">
        <v>97</v>
      </c>
      <c r="DT194" s="347" t="s">
        <v>98</v>
      </c>
      <c r="DU194" s="347" t="s">
        <v>99</v>
      </c>
      <c r="DV194" s="347" t="str">
        <f>+DV5</f>
        <v>Giros</v>
      </c>
      <c r="DW194" s="348" t="str">
        <f>+DW5</f>
        <v>% ejec Giros</v>
      </c>
      <c r="DX194" s="347" t="str">
        <f>+DX5</f>
        <v>Presupuesto inicial</v>
      </c>
      <c r="DY194" s="347" t="s">
        <v>97</v>
      </c>
      <c r="DZ194" s="347" t="s">
        <v>98</v>
      </c>
      <c r="EA194" s="347" t="s">
        <v>99</v>
      </c>
      <c r="EB194" s="347" t="str">
        <f>+EB5</f>
        <v>Giros</v>
      </c>
      <c r="EC194" s="348" t="str">
        <f>+EC5</f>
        <v>% ejec Giros</v>
      </c>
      <c r="ED194" s="347" t="str">
        <f>+ED5</f>
        <v>Presupuesto inicial</v>
      </c>
      <c r="EE194" s="347" t="s">
        <v>97</v>
      </c>
      <c r="EF194" s="347" t="s">
        <v>98</v>
      </c>
      <c r="EG194" s="347" t="s">
        <v>99</v>
      </c>
      <c r="EH194" s="347" t="str">
        <f>+EH5</f>
        <v>Giros</v>
      </c>
      <c r="EI194" s="348" t="str">
        <f>+EI5</f>
        <v>% ejec Giros</v>
      </c>
      <c r="EJ194" s="347" t="str">
        <f>+EJ5</f>
        <v>Presupuesto inicial</v>
      </c>
      <c r="EK194" s="347" t="s">
        <v>97</v>
      </c>
      <c r="EL194" s="347" t="s">
        <v>98</v>
      </c>
      <c r="EM194" s="347" t="s">
        <v>99</v>
      </c>
      <c r="EN194" s="347" t="str">
        <f>+EN5</f>
        <v>Giros</v>
      </c>
      <c r="EO194" s="348" t="str">
        <f>+EO5</f>
        <v>% ejec Giros</v>
      </c>
      <c r="EP194" s="347" t="str">
        <f>+EP5</f>
        <v>Presupuesto inicial</v>
      </c>
      <c r="EQ194" s="347" t="s">
        <v>97</v>
      </c>
      <c r="ER194" s="347" t="s">
        <v>98</v>
      </c>
      <c r="ES194" s="347" t="s">
        <v>99</v>
      </c>
      <c r="ET194" s="347" t="str">
        <f>+ET5</f>
        <v>Giros</v>
      </c>
      <c r="EU194" s="348" t="str">
        <f>+EU5</f>
        <v>% ejec Giros</v>
      </c>
      <c r="EV194" s="347" t="str">
        <f>+EV5</f>
        <v>Presupuesto inicial</v>
      </c>
      <c r="EW194" s="347" t="s">
        <v>97</v>
      </c>
      <c r="EX194" s="347" t="s">
        <v>98</v>
      </c>
      <c r="EY194" s="347" t="s">
        <v>99</v>
      </c>
      <c r="EZ194" s="347" t="str">
        <f>+EZ5</f>
        <v>Giros</v>
      </c>
      <c r="FA194" s="348" t="str">
        <f>+FA5</f>
        <v>% ejec Giros</v>
      </c>
      <c r="FB194" s="347" t="str">
        <f>+FB5</f>
        <v>Presupuesto inicial</v>
      </c>
      <c r="FC194" s="347" t="s">
        <v>97</v>
      </c>
      <c r="FD194" s="347" t="s">
        <v>98</v>
      </c>
      <c r="FE194" s="347" t="s">
        <v>99</v>
      </c>
      <c r="FF194" s="347" t="str">
        <f>+FF5</f>
        <v>Giros</v>
      </c>
      <c r="FG194" s="348" t="str">
        <f>+FG5</f>
        <v>% ejec Giros</v>
      </c>
      <c r="FH194" s="347" t="str">
        <f>+FH5</f>
        <v>Presupuesto inicial</v>
      </c>
      <c r="FI194" s="347" t="s">
        <v>97</v>
      </c>
      <c r="FJ194" s="347" t="s">
        <v>98</v>
      </c>
      <c r="FK194" s="347" t="s">
        <v>99</v>
      </c>
      <c r="FL194" s="347" t="str">
        <f>+FL5</f>
        <v>Giros</v>
      </c>
      <c r="FM194" s="348" t="str">
        <f>+FM5</f>
        <v>% ejec Giros</v>
      </c>
      <c r="FN194" s="347" t="str">
        <f>+FN5</f>
        <v>Presupuesto inicial</v>
      </c>
      <c r="FO194" s="347" t="s">
        <v>97</v>
      </c>
      <c r="FP194" s="347" t="s">
        <v>98</v>
      </c>
      <c r="FQ194" s="347" t="s">
        <v>99</v>
      </c>
      <c r="FR194" s="347" t="str">
        <f>+FR5</f>
        <v>Giros</v>
      </c>
      <c r="FS194" s="348" t="str">
        <f>+FS5</f>
        <v>% ejec Giros</v>
      </c>
      <c r="FT194" s="347" t="str">
        <f>+FT5</f>
        <v>Presupuesto inicial</v>
      </c>
      <c r="FU194" s="347" t="s">
        <v>97</v>
      </c>
      <c r="FV194" s="347" t="s">
        <v>98</v>
      </c>
      <c r="FW194" s="347" t="s">
        <v>99</v>
      </c>
      <c r="FX194" s="347" t="str">
        <f>+FX5</f>
        <v>Giros</v>
      </c>
      <c r="FY194" s="348" t="str">
        <f>+FY5</f>
        <v>% ejec Giros</v>
      </c>
      <c r="FZ194" s="347" t="str">
        <f>+FZ5</f>
        <v>Presupuesto inicial</v>
      </c>
      <c r="GA194" s="347" t="s">
        <v>97</v>
      </c>
      <c r="GB194" s="347" t="s">
        <v>98</v>
      </c>
      <c r="GC194" s="347" t="s">
        <v>99</v>
      </c>
      <c r="GD194" s="347" t="str">
        <f>+GD5</f>
        <v>Giros</v>
      </c>
      <c r="GE194" s="348" t="str">
        <f>+GE5</f>
        <v>% ejec Giros</v>
      </c>
      <c r="GF194" s="347" t="str">
        <f>+GF5</f>
        <v>Presupuesto inicial</v>
      </c>
      <c r="GG194" s="347" t="s">
        <v>97</v>
      </c>
      <c r="GH194" s="347" t="s">
        <v>98</v>
      </c>
      <c r="GI194" s="347" t="s">
        <v>99</v>
      </c>
      <c r="GJ194" s="347" t="str">
        <f>+GJ5</f>
        <v>Giros</v>
      </c>
      <c r="GK194" s="348" t="str">
        <f>+GK5</f>
        <v>% ejec Giros</v>
      </c>
      <c r="GL194" s="347" t="str">
        <f>+GL5</f>
        <v>Presupuesto inicial</v>
      </c>
      <c r="GM194" s="347" t="s">
        <v>97</v>
      </c>
      <c r="GN194" s="347" t="s">
        <v>98</v>
      </c>
      <c r="GO194" s="347" t="s">
        <v>99</v>
      </c>
      <c r="GP194" s="347" t="str">
        <f>+GP5</f>
        <v>Giros</v>
      </c>
      <c r="GQ194" s="348" t="str">
        <f>+GQ5</f>
        <v>% ejec Giros</v>
      </c>
      <c r="GR194" s="347" t="str">
        <f>+GR5</f>
        <v>Presupuesto inicial</v>
      </c>
      <c r="GS194" s="347" t="s">
        <v>97</v>
      </c>
      <c r="GT194" s="347" t="s">
        <v>98</v>
      </c>
      <c r="GU194" s="347" t="s">
        <v>99</v>
      </c>
      <c r="GV194" s="347" t="str">
        <f>+GV5</f>
        <v>Giros</v>
      </c>
      <c r="GW194" s="348" t="str">
        <f>+GW5</f>
        <v>% ejec Giros</v>
      </c>
      <c r="GX194" s="347" t="str">
        <f>+GX5</f>
        <v>Presupuesto inicial</v>
      </c>
      <c r="GY194" s="347" t="s">
        <v>97</v>
      </c>
      <c r="GZ194" s="347" t="s">
        <v>98</v>
      </c>
      <c r="HA194" s="347" t="s">
        <v>99</v>
      </c>
      <c r="HB194" s="347" t="str">
        <f>+HB5</f>
        <v>Giros</v>
      </c>
      <c r="HC194" s="348" t="str">
        <f>+HC5</f>
        <v>% ejec Giros</v>
      </c>
    </row>
    <row r="195" spans="1:238" x14ac:dyDescent="0.35">
      <c r="A195" s="263" t="s">
        <v>76</v>
      </c>
      <c r="B195" s="264">
        <f t="shared" ref="B195:C198" si="329">SUMIF($A$6:$A$187,$A195,B$6:B$187)</f>
        <v>2968889043927.5181</v>
      </c>
      <c r="C195" s="155">
        <f t="shared" si="329"/>
        <v>2887785845100.5532</v>
      </c>
      <c r="D195" s="156">
        <f t="shared" ref="D195:D198" si="330">+C195/B195</f>
        <v>0.97268230721089055</v>
      </c>
      <c r="E195" s="264">
        <f t="shared" ref="E195:F198" si="331">SUMIF($A$6:$A$187,$A195,E$6:E$187)</f>
        <v>2803079871390.8267</v>
      </c>
      <c r="F195" s="155">
        <f t="shared" si="331"/>
        <v>2733376936410.3989</v>
      </c>
      <c r="G195" s="156">
        <f t="shared" ref="G195:G198" si="332">+F195/E195</f>
        <v>0.97513344671629254</v>
      </c>
      <c r="H195" s="265">
        <f t="shared" ref="H195:I198" si="333">SUMIF($A$6:$A$187,$A195,H$6:H$187)</f>
        <v>2847565128023.9316</v>
      </c>
      <c r="I195" s="155">
        <f t="shared" si="333"/>
        <v>2791972182471.1787</v>
      </c>
      <c r="J195" s="266">
        <f t="shared" ref="J195:J198" si="334">+I195/H195</f>
        <v>0.98047702403515113</v>
      </c>
      <c r="K195" s="264">
        <f t="shared" ref="K195:L198" si="335">SUMIF($A$6:$A$187,$A195,K$6:K$187)</f>
        <v>3005677437748.915</v>
      </c>
      <c r="L195" s="155">
        <f t="shared" si="335"/>
        <v>2925159808693.7754</v>
      </c>
      <c r="M195" s="156">
        <f t="shared" ref="M195:M198" si="336">+L195/K195</f>
        <v>0.97321148701989701</v>
      </c>
      <c r="N195" s="265">
        <f t="shared" ref="N195:O198" si="337">SUMIF($A$6:$A$187,$A195,N$6:N$187)</f>
        <v>3166385766426.2056</v>
      </c>
      <c r="O195" s="155">
        <f t="shared" si="337"/>
        <v>3086640773330.915</v>
      </c>
      <c r="P195" s="266">
        <f t="shared" ref="P195:P198" si="338">+O195/N195</f>
        <v>0.97481513656963659</v>
      </c>
      <c r="Q195" s="264">
        <f t="shared" ref="Q195:R198" si="339">SUMIF($A$6:$A$187,$A195,Q$6:Q$187)</f>
        <v>4640857620012.498</v>
      </c>
      <c r="R195" s="155">
        <f t="shared" si="339"/>
        <v>4512825200815.8242</v>
      </c>
      <c r="S195" s="156">
        <f t="shared" ref="S195:S198" si="340">+R195/Q195</f>
        <v>0.97241190536754085</v>
      </c>
      <c r="T195" s="265">
        <f t="shared" ref="T195:U198" si="341">SUMIF($A$6:$A$175,$A195,T$6:T$175)</f>
        <v>4541403168265.9316</v>
      </c>
      <c r="U195" s="155">
        <f t="shared" si="341"/>
        <v>4391565491749.9917</v>
      </c>
      <c r="V195" s="266">
        <f t="shared" ref="V195:V198" si="342">+U195/T195</f>
        <v>0.96700630378668773</v>
      </c>
      <c r="W195" s="264">
        <f t="shared" ref="W195:X198" si="343">SUMIF($A$6:$A$175,$A195,W$6:W$175)</f>
        <v>4763604468330.7988</v>
      </c>
      <c r="X195" s="155">
        <f t="shared" si="343"/>
        <v>4658639695956.5293</v>
      </c>
      <c r="Y195" s="156">
        <f t="shared" ref="Y195:Y198" si="344">+X195/W195</f>
        <v>0.97796526284411478</v>
      </c>
      <c r="Z195" s="265">
        <f t="shared" ref="Z195:AA198" si="345">SUMIF($A$6:$A$157,$A195,Z$6:Z$157)</f>
        <v>3176567309918.7749</v>
      </c>
      <c r="AA195" s="155">
        <f t="shared" si="345"/>
        <v>3012609945749.1162</v>
      </c>
      <c r="AB195" s="266">
        <f t="shared" ref="AB195:AB198" si="346">+AA195/Z195</f>
        <v>0.94838536439706322</v>
      </c>
      <c r="AC195" s="264">
        <f t="shared" ref="AC195:AD198" si="347">SUMIF($A$6:$A$157,$A195,AC$6:AC$157)</f>
        <v>3343318003832.9443</v>
      </c>
      <c r="AD195" s="155">
        <f t="shared" si="347"/>
        <v>3097913460270.7144</v>
      </c>
      <c r="AE195" s="156">
        <f t="shared" ref="AE195:AE199" si="348">+AD195/AC195</f>
        <v>0.92659850385728004</v>
      </c>
      <c r="AF195" s="265">
        <f t="shared" ref="AF195:AH198" si="349">SUMIF($A$6:$A$157,$A195,AF$6:AF$157)</f>
        <v>3478157475404.5649</v>
      </c>
      <c r="AG195" s="265">
        <f t="shared" si="349"/>
        <v>3509935713912.9897</v>
      </c>
      <c r="AH195" s="155">
        <f t="shared" si="349"/>
        <v>3184399229317.9678</v>
      </c>
      <c r="AI195" s="266">
        <f>+AH195/AG195</f>
        <v>0.90725286411809991</v>
      </c>
      <c r="AJ195" s="155">
        <f t="shared" ref="AJ195:AJ198" si="350">SUMIF($A$6:$A$154,$A195,AJ$6:AJ$154)</f>
        <v>3034966811320.8667</v>
      </c>
      <c r="AK195" s="156">
        <f>+AJ195/AG195</f>
        <v>0.86467874590711169</v>
      </c>
      <c r="AL195" s="265">
        <f t="shared" ref="AL195:AN198" si="351">SUMIF($A$6:$A$154,$A195,AL$6:AL$154)</f>
        <v>3601655790407.0269</v>
      </c>
      <c r="AM195" s="155">
        <f t="shared" si="351"/>
        <v>3623475970721.8213</v>
      </c>
      <c r="AN195" s="155">
        <f t="shared" si="351"/>
        <v>3235390719137.7632</v>
      </c>
      <c r="AO195" s="266">
        <f>+AN195/AM195</f>
        <v>0.89289697110734567</v>
      </c>
      <c r="AP195" s="155">
        <f t="shared" ref="AP195:AP198" si="352">SUMIF($A$6:$A$154,$A195,AP$6:AP$154)</f>
        <v>3057536058162.9448</v>
      </c>
      <c r="AQ195" s="156">
        <f>+AP195/AM195</f>
        <v>0.84381298037250752</v>
      </c>
      <c r="AR195" s="265">
        <f t="shared" ref="AR195:AT198" si="353">SUMIF($A$6:$A$154,$A195,AR$6:AR$154)</f>
        <v>3764709442377.2002</v>
      </c>
      <c r="AS195" s="155">
        <f t="shared" si="353"/>
        <v>4327436333970.873</v>
      </c>
      <c r="AT195" s="155">
        <f t="shared" si="353"/>
        <v>3844182177242.9521</v>
      </c>
      <c r="AU195" s="266">
        <f>+AT195/AS195</f>
        <v>0.88832784137473719</v>
      </c>
      <c r="AV195" s="155">
        <f t="shared" ref="AV195:AV198" si="354">SUMIF($A$6:$A$154,$A195,AV$6:AV$154)</f>
        <v>3654962377167.7656</v>
      </c>
      <c r="AW195" s="156">
        <f>+AV195/AS195</f>
        <v>0.84460222984123201</v>
      </c>
      <c r="AX195" s="155">
        <f t="shared" ref="AX195:AZ198" si="355">SUMIF($A$6:$A$154,$A195,AX$6:AX$154)</f>
        <v>3768277634226.5889</v>
      </c>
      <c r="AY195" s="155">
        <f t="shared" si="355"/>
        <v>3788343908751.3379</v>
      </c>
      <c r="AZ195" s="155">
        <f t="shared" si="355"/>
        <v>3385646850061.2998</v>
      </c>
      <c r="BA195" s="266">
        <f>+AZ195/AY195</f>
        <v>0.89370102915952798</v>
      </c>
      <c r="BB195" s="155">
        <f t="shared" ref="BB195:BH198" si="356">SUMIF($A$6:$A$154,$A195,BB$6:BB$154)</f>
        <v>3173079505851.9927</v>
      </c>
      <c r="BC195" s="156">
        <f>+BB195/AY195</f>
        <v>0.83759014025151157</v>
      </c>
      <c r="BD195" s="155">
        <f t="shared" ref="BD195:BF198" si="357">SUMIF($A$6:$A$154,$A195,BD$6:BD$154)</f>
        <v>4347734368145.7363</v>
      </c>
      <c r="BE195" s="155">
        <f t="shared" si="357"/>
        <v>4364341187065.4111</v>
      </c>
      <c r="BF195" s="155">
        <f t="shared" si="357"/>
        <v>3981146350894.7363</v>
      </c>
      <c r="BG195" s="266">
        <f>+BF195/BE195</f>
        <v>0.91219869855584423</v>
      </c>
      <c r="BH195" s="155">
        <f t="shared" si="356"/>
        <v>3797924115548.4956</v>
      </c>
      <c r="BI195" s="156">
        <f>+BH195/BE195</f>
        <v>0.87021705058357846</v>
      </c>
      <c r="BJ195" s="155">
        <f t="shared" ref="BJ195:BL198" si="358">SUMIF($A$6:$A$154,$A195,BJ$6:BJ$154)</f>
        <v>4521682763795.6504</v>
      </c>
      <c r="BK195" s="155">
        <f t="shared" si="358"/>
        <v>4359311488191.9429</v>
      </c>
      <c r="BL195" s="155">
        <f t="shared" si="358"/>
        <v>3965823877187.2358</v>
      </c>
      <c r="BM195" s="266">
        <f>+BL195/BK195</f>
        <v>0.90973629389169686</v>
      </c>
      <c r="BN195" s="155">
        <f t="shared" ref="BN195:BN198" si="359">SUMIF($A$6:$A$154,$A195,BN$6:BN$154)</f>
        <v>3742640506485.9619</v>
      </c>
      <c r="BO195" s="156">
        <f>+BN195/BK195</f>
        <v>0.85853936260889907</v>
      </c>
      <c r="BP195" s="155">
        <f t="shared" ref="BP195:BR198" si="360">SUMIF($A$6:$A$154,$A195,BP$6:BP$154)</f>
        <v>4106683877032.5015</v>
      </c>
      <c r="BQ195" s="155">
        <f t="shared" si="360"/>
        <v>3993427843724.7954</v>
      </c>
      <c r="BR195" s="155">
        <f t="shared" si="360"/>
        <v>3716796844414.2505</v>
      </c>
      <c r="BS195" s="266">
        <f>+BR195/BQ195</f>
        <v>0.93072843428353458</v>
      </c>
      <c r="BT195" s="155">
        <f t="shared" ref="BT195:BT198" si="361">SUMIF($A$6:$A$154,$A195,BT$6:BT$154)</f>
        <v>3573135423181.6074</v>
      </c>
      <c r="BU195" s="156">
        <f>+BT195/BQ195</f>
        <v>0.89475397152758662</v>
      </c>
      <c r="BV195" s="155">
        <f t="shared" ref="BV195:BX198" si="362">SUMIF($A$6:$A$154,$A195,BV$6:BV$154)</f>
        <v>4716632681557.6387</v>
      </c>
      <c r="BW195" s="155">
        <f t="shared" si="362"/>
        <v>4879119969490.9082</v>
      </c>
      <c r="BX195" s="155">
        <f t="shared" si="362"/>
        <v>4497035197549.9219</v>
      </c>
      <c r="BY195" s="266">
        <f>+BX195/BW195</f>
        <v>0.92168981817824547</v>
      </c>
      <c r="BZ195" s="155">
        <f t="shared" ref="BZ195:BZ198" si="363">SUMIF($A$6:$A$154,$A195,BZ$6:BZ$154)</f>
        <v>4356445607180.791</v>
      </c>
      <c r="CA195" s="156">
        <f>+BZ195/BW195</f>
        <v>0.892875279645019</v>
      </c>
      <c r="CB195" s="155">
        <f t="shared" ref="CB195:CD198" si="364">SUMIF($A$6:$A$154,$A195,CB$6:CB$154)</f>
        <v>4735879843224.5713</v>
      </c>
      <c r="CC195" s="155">
        <f t="shared" si="364"/>
        <v>4589436335768.9922</v>
      </c>
      <c r="CD195" s="155">
        <f t="shared" si="364"/>
        <v>4009463204625.4497</v>
      </c>
      <c r="CE195" s="157">
        <f>+CD195/CC195</f>
        <v>0.87362867927301491</v>
      </c>
      <c r="CF195" s="155">
        <f t="shared" ref="CF195:CF198" si="365">SUMIF($A$6:$A$154,$A195,CF$6:CF$154)</f>
        <v>3796183259150.5933</v>
      </c>
      <c r="CG195" s="156">
        <f>+CF195/CC195</f>
        <v>0.82715675333897321</v>
      </c>
      <c r="CH195" s="155">
        <f t="shared" ref="CH195:CJ198" si="366">SUMIF($A$6:$A$154,$A195,CH$6:CH$154)</f>
        <v>4408805488527.0439</v>
      </c>
      <c r="CI195" s="155">
        <f t="shared" si="366"/>
        <v>4077254707683.2363</v>
      </c>
      <c r="CJ195" s="155">
        <f t="shared" si="366"/>
        <v>3724236555966.5474</v>
      </c>
      <c r="CK195" s="157">
        <f>+CJ195/CI195</f>
        <v>0.91341768493112374</v>
      </c>
      <c r="CL195" s="155">
        <f t="shared" ref="CL195:CL198" si="367">SUMIF($A$6:$A$154,$A195,CL$6:CL$154)</f>
        <v>3600100369060.1294</v>
      </c>
      <c r="CM195" s="156">
        <f>+CL195/CI195</f>
        <v>0.8829716628387354</v>
      </c>
      <c r="CN195" s="155">
        <f t="shared" ref="CN195:CP198" si="368">SUMIF($A$6:$A$157,$A195,CN$6:CN$157)</f>
        <v>4137784069349.2314</v>
      </c>
      <c r="CO195" s="155">
        <f t="shared" si="368"/>
        <v>4346050200701.1992</v>
      </c>
      <c r="CP195" s="155">
        <f t="shared" si="368"/>
        <v>4177123184425.3335</v>
      </c>
      <c r="CQ195" s="157">
        <f>+CP195/CO195</f>
        <v>0.96113091002754392</v>
      </c>
      <c r="CR195" s="155">
        <f t="shared" ref="CR195:CR198" si="369">SUMIF($A$6:$A$154,$A195,CR$6:CR$154)</f>
        <v>3954486704148.4805</v>
      </c>
      <c r="CS195" s="156">
        <f>+CR195/CO195</f>
        <v>0.90990359557063027</v>
      </c>
      <c r="CT195" s="155">
        <f t="shared" ref="CT195:CV198" si="370">SUMIF($A$6:$A$154,$A195,CT$6:CT$154)</f>
        <v>4255000693097.4678</v>
      </c>
      <c r="CU195" s="155">
        <f t="shared" si="370"/>
        <v>4356121872012.8232</v>
      </c>
      <c r="CV195" s="155">
        <f t="shared" si="370"/>
        <v>4225131830540.8569</v>
      </c>
      <c r="CW195" s="157">
        <f>+CV195/CU195</f>
        <v>0.96992966557856197</v>
      </c>
      <c r="CX195" s="155">
        <f t="shared" ref="CX195:CX198" si="371">SUMIF($A$6:$A$154,$A195,CX$6:CX$154)</f>
        <v>3946873132408.9419</v>
      </c>
      <c r="CY195" s="156">
        <f>+CX195/CU195</f>
        <v>0.90605204545969675</v>
      </c>
      <c r="CZ195" s="155">
        <f t="shared" ref="CZ195:DB198" si="372">SUMIF($A$6:$A$154,$A195,CZ$6:CZ$154)</f>
        <v>4867445338844.3994</v>
      </c>
      <c r="DA195" s="155">
        <f t="shared" si="372"/>
        <v>4867445338844.3994</v>
      </c>
      <c r="DB195" s="155">
        <f t="shared" si="372"/>
        <v>391473698319.2569</v>
      </c>
      <c r="DC195" s="157">
        <f>+DB195/DA195</f>
        <v>8.0426932624208636E-2</v>
      </c>
      <c r="DD195" s="155">
        <f t="shared" ref="DD195:DD198" si="373">SUMIF($A$6:$A$154,$A195,DD$6:DD$154)</f>
        <v>202291173435.23401</v>
      </c>
      <c r="DE195" s="156">
        <f>+DD195/DA195</f>
        <v>4.1560029821158875E-2</v>
      </c>
      <c r="DF195" s="155">
        <f t="shared" ref="DF195:DH198" si="374">SUMIF($A$6:$A$154,$A195,DF$6:DF$154)</f>
        <v>4867445338844.3994</v>
      </c>
      <c r="DG195" s="155">
        <f t="shared" si="374"/>
        <v>4867445338844.3994</v>
      </c>
      <c r="DH195" s="155">
        <f t="shared" si="374"/>
        <v>761279770828.1687</v>
      </c>
      <c r="DI195" s="157">
        <f>+DH195/DG195</f>
        <v>0.1564023256209606</v>
      </c>
      <c r="DJ195" s="155">
        <f t="shared" ref="DJ195:DJ198" si="375">SUMIF($A$6:$A$154,$A195,DJ$6:DJ$154)</f>
        <v>475033124599.08234</v>
      </c>
      <c r="DK195" s="156">
        <f>+DJ195/DG195</f>
        <v>9.7593931011018181E-2</v>
      </c>
      <c r="DL195" s="155">
        <f t="shared" ref="DL195:DN198" si="376">SUMIF($A$6:$A$154,$A195,DL$6:DL$154)</f>
        <v>4867445338844.3994</v>
      </c>
      <c r="DM195" s="155">
        <f t="shared" si="376"/>
        <v>4872756955595.5059</v>
      </c>
      <c r="DN195" s="155">
        <f t="shared" si="376"/>
        <v>1389538609160.0369</v>
      </c>
      <c r="DO195" s="157">
        <f>+DN195/DM195</f>
        <v>0.28516476849197164</v>
      </c>
      <c r="DP195" s="155">
        <f t="shared" ref="DP195:DP198" si="377">SUMIF($A$6:$A$154,$A195,DP$6:DP$154)</f>
        <v>755652563825.1875</v>
      </c>
      <c r="DQ195" s="156">
        <f>+DP195/DM195</f>
        <v>0.15507700685901299</v>
      </c>
      <c r="DR195" s="155">
        <f t="shared" ref="DR195:DT198" si="378">SUMIF($A$6:$A$154,$A195,DR$6:DR$154)</f>
        <v>4867445338844.3994</v>
      </c>
      <c r="DS195" s="155">
        <f t="shared" si="378"/>
        <v>4872756955595.5059</v>
      </c>
      <c r="DT195" s="155">
        <f t="shared" si="378"/>
        <v>1692733043828.2212</v>
      </c>
      <c r="DU195" s="157">
        <f>+DT195/DS195</f>
        <v>0.34738712791419124</v>
      </c>
      <c r="DV195" s="155">
        <f t="shared" ref="DV195:DV198" si="379">SUMIF($A$6:$A$154,$A195,DV$6:DV$154)</f>
        <v>1073394304143.5482</v>
      </c>
      <c r="DW195" s="156">
        <f>+DV195/DS195</f>
        <v>0.22028480261280903</v>
      </c>
      <c r="DX195" s="155">
        <f t="shared" ref="DX195:DZ198" si="380">SUMIF($A$6:$A$154,$A195,DX$6:DX$154)</f>
        <v>4867445338844.3994</v>
      </c>
      <c r="DY195" s="155">
        <f t="shared" si="380"/>
        <v>4724977133064.3184</v>
      </c>
      <c r="DZ195" s="155">
        <f t="shared" si="380"/>
        <v>2011708733407.2292</v>
      </c>
      <c r="EA195" s="157">
        <f>+DZ195/DY195</f>
        <v>0.42576052259168573</v>
      </c>
      <c r="EB195" s="155">
        <f t="shared" ref="EB195:EB198" si="381">SUMIF($A$6:$A$154,$A195,EB$6:EB$154)</f>
        <v>1404795004521.9636</v>
      </c>
      <c r="EC195" s="156">
        <f>+EB195/DY195</f>
        <v>0.29731255093099324</v>
      </c>
      <c r="ED195" s="155">
        <f t="shared" ref="ED195:EF198" si="382">SUMIF($A$6:$A$154,$A195,ED$6:ED$154)</f>
        <v>4867445338844.3994</v>
      </c>
      <c r="EE195" s="155">
        <f t="shared" si="382"/>
        <v>4724977133064.3184</v>
      </c>
      <c r="EF195" s="155">
        <f t="shared" si="382"/>
        <v>2430954576434.5762</v>
      </c>
      <c r="EG195" s="157">
        <f>+EF195/EE195</f>
        <v>0.51449023095229551</v>
      </c>
      <c r="EH195" s="155">
        <f t="shared" ref="EH195:EH198" si="383">SUMIF($A$6:$A$154,$A195,EH$6:EH$154)</f>
        <v>1833825575785.772</v>
      </c>
      <c r="EI195" s="156">
        <f>+EH195/EE195</f>
        <v>0.38811311126842846</v>
      </c>
      <c r="EJ195" s="155">
        <f t="shared" ref="EJ195:EL198" si="384">SUMIF($A$6:$A$154,$A195,EJ$6:EJ$154)</f>
        <v>4867445338844.3994</v>
      </c>
      <c r="EK195" s="155">
        <f t="shared" si="384"/>
        <v>4724977133064.3184</v>
      </c>
      <c r="EL195" s="155">
        <f t="shared" si="384"/>
        <v>2728155162743.9932</v>
      </c>
      <c r="EM195" s="157">
        <f>+EL195/EK195</f>
        <v>0.57739013034644804</v>
      </c>
      <c r="EN195" s="155">
        <f t="shared" ref="EN195:EN198" si="385">SUMIF($A$6:$A$154,$A195,EN$6:EN$154)</f>
        <v>2225751669404.874</v>
      </c>
      <c r="EO195" s="156">
        <f>+EN195/EK195</f>
        <v>0.47106083410003585</v>
      </c>
      <c r="EP195" s="155">
        <f t="shared" ref="EP195:ER198" si="386">SUMIF($A$6:$A$154,$A195,EP$6:EP$154)</f>
        <v>4867445338844.3994</v>
      </c>
      <c r="EQ195" s="155">
        <f t="shared" si="386"/>
        <v>4724977133064.3184</v>
      </c>
      <c r="ER195" s="155">
        <f t="shared" si="386"/>
        <v>3004101128106.187</v>
      </c>
      <c r="ES195" s="157">
        <f>+ER195/EQ195</f>
        <v>0.63579167549492854</v>
      </c>
      <c r="ET195" s="155">
        <f t="shared" ref="ET195:ET198" si="387">SUMIF($A$6:$A$154,$A195,ET$6:ET$154)</f>
        <v>2494282911005.3247</v>
      </c>
      <c r="EU195" s="156">
        <f>+ET195/EQ195</f>
        <v>0.52789311794778826</v>
      </c>
      <c r="EV195" s="155">
        <f t="shared" ref="EV195:EX198" si="388">SUMIF($A$6:$A$154,$A195,EV$6:EV$154)</f>
        <v>4867445338844.3994</v>
      </c>
      <c r="EW195" s="155">
        <f t="shared" si="388"/>
        <v>4830817070522.3838</v>
      </c>
      <c r="EX195" s="155">
        <f t="shared" si="388"/>
        <v>3265981793649.729</v>
      </c>
      <c r="EY195" s="157">
        <f>+EX195/EW195</f>
        <v>0.67607233848259951</v>
      </c>
      <c r="EZ195" s="155">
        <f t="shared" ref="EZ195:EZ198" si="389">SUMIF($A$6:$A$154,$A195,EZ$6:EZ$154)</f>
        <v>2778569227936.4917</v>
      </c>
      <c r="FA195" s="156">
        <f>+EZ195/EW195</f>
        <v>0.5751758320329089</v>
      </c>
      <c r="FB195" s="155">
        <f t="shared" ref="FB195:FD198" si="390">SUMIF($A$6:$A$154,$A195,FB$6:FB$154)</f>
        <v>4867445338844.3994</v>
      </c>
      <c r="FC195" s="155">
        <f t="shared" si="390"/>
        <v>4832364911898.4678</v>
      </c>
      <c r="FD195" s="155">
        <f t="shared" si="390"/>
        <v>3565274788296.312</v>
      </c>
      <c r="FE195" s="157">
        <f>+FD195/FC195</f>
        <v>0.73779088568368068</v>
      </c>
      <c r="FF195" s="155">
        <f t="shared" ref="FF195:FF198" si="391">SUMIF($A$6:$A$154,$A195,FF$6:FF$154)</f>
        <v>3155432850614.7412</v>
      </c>
      <c r="FG195" s="156">
        <f>+FF195/FC195</f>
        <v>0.65297900885864213</v>
      </c>
      <c r="FH195" s="155">
        <f t="shared" ref="FH195:FJ198" si="392">SUMIF($A$6:$A$154,$A195,FH$6:FH$154)</f>
        <v>4867445338844.3994</v>
      </c>
      <c r="FI195" s="155">
        <f t="shared" si="392"/>
        <v>4832364911898.4678</v>
      </c>
      <c r="FJ195" s="155">
        <f t="shared" si="392"/>
        <v>3940983860884.8237</v>
      </c>
      <c r="FK195" s="157">
        <f>+FJ195/FI195</f>
        <v>0.81553937517863251</v>
      </c>
      <c r="FL195" s="155">
        <f t="shared" ref="FL195:FL198" si="393">SUMIF($A$6:$A$154,$A195,FL$6:FL$154)</f>
        <v>3481861658796.3618</v>
      </c>
      <c r="FM195" s="156">
        <f>+FL195/FI195</f>
        <v>0.72052953828531541</v>
      </c>
      <c r="FN195" s="155">
        <f t="shared" ref="FN195:FP198" si="394">SUMIF($A$6:$A$154,$A195,FN$6:FN$154)</f>
        <v>4867445338844.3994</v>
      </c>
      <c r="FO195" s="155">
        <f t="shared" si="394"/>
        <v>4781282128904.0488</v>
      </c>
      <c r="FP195" s="155">
        <f t="shared" si="394"/>
        <v>4523047325234.3955</v>
      </c>
      <c r="FQ195" s="157">
        <f>+FP195/FO195</f>
        <v>0.94599046935369924</v>
      </c>
      <c r="FR195" s="155">
        <f>SUMIF($A$6:$A$154,$A195,FR$6:FR$154)</f>
        <v>4389669688805.2622</v>
      </c>
      <c r="FS195" s="156">
        <f>+FR195/FO195</f>
        <v>0.91809468056038956</v>
      </c>
      <c r="FT195" s="155">
        <f t="shared" ref="FT195:FV198" si="395">SUMIF($A$6:$A$154,$A195,FT$6:FT$154)</f>
        <v>5140994705000</v>
      </c>
      <c r="FU195" s="155">
        <f t="shared" si="395"/>
        <v>5140994705000</v>
      </c>
      <c r="FV195" s="155">
        <f t="shared" si="395"/>
        <v>371643749807</v>
      </c>
      <c r="FW195" s="157">
        <f>+FV195/FU195</f>
        <v>7.2290241700803309E-2</v>
      </c>
      <c r="FX195" s="155">
        <f>SUMIF($A$6:$A$154,$A195,FX$6:FX$154)</f>
        <v>191844828538</v>
      </c>
      <c r="FY195" s="156">
        <f>+FX195/FU195</f>
        <v>3.7316674991206784E-2</v>
      </c>
      <c r="FZ195" s="155">
        <f t="shared" ref="FZ195:GB198" si="396">SUMIF($A$6:$A$154,$A195,FZ$6:FZ$154)</f>
        <v>5140994705000</v>
      </c>
      <c r="GA195" s="155">
        <f t="shared" si="396"/>
        <v>5140994705000</v>
      </c>
      <c r="GB195" s="155">
        <f t="shared" si="396"/>
        <v>773896664869</v>
      </c>
      <c r="GC195" s="157">
        <f>+GB195/GA195</f>
        <v>0.15053442169787257</v>
      </c>
      <c r="GD195" s="155">
        <f>SUMIF($A$6:$A$154,$A195,GD$6:GD$154)</f>
        <v>444772690073</v>
      </c>
      <c r="GE195" s="156">
        <f>+GD195/GA195</f>
        <v>8.6514909194601086E-2</v>
      </c>
      <c r="GF195" s="155">
        <f t="shared" ref="GF195:GH198" si="397">SUMIF($A$6:$A$154,$A195,GF$6:GF$154)</f>
        <v>5140994705000</v>
      </c>
      <c r="GG195" s="155">
        <f t="shared" si="397"/>
        <v>5159899354469</v>
      </c>
      <c r="GH195" s="155">
        <f t="shared" si="397"/>
        <v>1157408617197</v>
      </c>
      <c r="GI195" s="157">
        <f>+GH195/GG195</f>
        <v>0.22430837070389092</v>
      </c>
      <c r="GJ195" s="155">
        <f>SUMIF($A$6:$A$154,$A195,GJ$6:GJ$154)</f>
        <v>720874181309</v>
      </c>
      <c r="GK195" s="156">
        <f>+GJ195/GG195</f>
        <v>0.13970702368150831</v>
      </c>
      <c r="GL195" s="155">
        <f t="shared" ref="GL195:GN198" si="398">SUMIF($A$6:$A$154,$A195,GL$6:GL$154)</f>
        <v>5140994705000</v>
      </c>
      <c r="GM195" s="155">
        <f t="shared" si="398"/>
        <v>5159899354469</v>
      </c>
      <c r="GN195" s="155">
        <f t="shared" si="398"/>
        <v>1736370768028</v>
      </c>
      <c r="GO195" s="157">
        <f>+GN195/GM195</f>
        <v>0.33651252645540952</v>
      </c>
      <c r="GP195" s="155">
        <f>SUMIF($A$6:$A$154,$A195,GP$6:GP$154)</f>
        <v>1004269339657</v>
      </c>
      <c r="GQ195" s="156">
        <f>+GP195/GM195</f>
        <v>0.19462963725972682</v>
      </c>
      <c r="GR195" s="155">
        <f t="shared" ref="GR195:GT198" si="399">SUMIF($A$6:$A$154,$A195,GR$6:GR$154)</f>
        <v>5140994705000</v>
      </c>
      <c r="GS195" s="155">
        <f t="shared" si="399"/>
        <v>5159899354469</v>
      </c>
      <c r="GT195" s="155">
        <f t="shared" si="399"/>
        <v>2015479172931</v>
      </c>
      <c r="GU195" s="157">
        <f>+GT195/GS195</f>
        <v>0.39060435765774948</v>
      </c>
      <c r="GV195" s="155">
        <f>SUMIF($A$6:$A$154,$A195,GV$6:GV$154)</f>
        <v>1376799741896</v>
      </c>
      <c r="GW195" s="156">
        <f>+GV195/GS195</f>
        <v>0.26682685985019278</v>
      </c>
      <c r="GX195" s="155">
        <f t="shared" ref="GX195:GZ198" si="400">SUMIF($A$6:$A$154,$A195,GX$6:GX$154)</f>
        <v>5140994705000</v>
      </c>
      <c r="GY195" s="155">
        <f t="shared" si="400"/>
        <v>5160075978930</v>
      </c>
      <c r="GZ195" s="155">
        <f t="shared" si="400"/>
        <v>2513752220097</v>
      </c>
      <c r="HA195" s="157">
        <f>+GZ195/GY195</f>
        <v>0.48715410981569596</v>
      </c>
      <c r="HB195" s="155">
        <f>SUMIF($A$6:$A$154,$A195,HB$6:HB$154)</f>
        <v>1880444192378</v>
      </c>
      <c r="HC195" s="156">
        <f>+HB195/GY195</f>
        <v>0.3644218031006457</v>
      </c>
    </row>
    <row r="196" spans="1:238" x14ac:dyDescent="0.35">
      <c r="A196" s="144" t="s">
        <v>79</v>
      </c>
      <c r="B196" s="128">
        <f t="shared" si="329"/>
        <v>1485497995666.4417</v>
      </c>
      <c r="C196" s="12">
        <f t="shared" si="329"/>
        <v>1463840207635.8425</v>
      </c>
      <c r="D196" s="116">
        <f t="shared" si="330"/>
        <v>0.98542052019337611</v>
      </c>
      <c r="E196" s="128">
        <f t="shared" si="331"/>
        <v>1303525356571.7134</v>
      </c>
      <c r="F196" s="12">
        <f t="shared" si="331"/>
        <v>1288604987474.7566</v>
      </c>
      <c r="G196" s="116">
        <f t="shared" si="332"/>
        <v>0.98855383286428922</v>
      </c>
      <c r="H196" s="130">
        <f t="shared" si="333"/>
        <v>1668260014626.9998</v>
      </c>
      <c r="I196" s="12">
        <f t="shared" si="333"/>
        <v>1614173387223.3962</v>
      </c>
      <c r="J196" s="127">
        <f t="shared" si="334"/>
        <v>0.96757901830087523</v>
      </c>
      <c r="K196" s="128">
        <f t="shared" si="335"/>
        <v>1523064951564.667</v>
      </c>
      <c r="L196" s="12">
        <f t="shared" si="335"/>
        <v>1483082719503.9443</v>
      </c>
      <c r="M196" s="116">
        <f t="shared" si="336"/>
        <v>0.97374883321972028</v>
      </c>
      <c r="N196" s="130">
        <f t="shared" si="337"/>
        <v>2067971263265.6846</v>
      </c>
      <c r="O196" s="12">
        <f t="shared" si="337"/>
        <v>2033662747888.6711</v>
      </c>
      <c r="P196" s="127">
        <f t="shared" si="338"/>
        <v>0.98340957827294251</v>
      </c>
      <c r="Q196" s="128">
        <f t="shared" si="339"/>
        <v>1855953893319.0051</v>
      </c>
      <c r="R196" s="12">
        <f t="shared" si="339"/>
        <v>1777815343129.2405</v>
      </c>
      <c r="S196" s="116">
        <f t="shared" si="340"/>
        <v>0.95789844215901865</v>
      </c>
      <c r="T196" s="130">
        <f t="shared" si="341"/>
        <v>1683678837320.0566</v>
      </c>
      <c r="U196" s="12">
        <f t="shared" si="341"/>
        <v>1496580894793.5803</v>
      </c>
      <c r="V196" s="127">
        <f t="shared" si="342"/>
        <v>0.88887551569853807</v>
      </c>
      <c r="W196" s="128">
        <f t="shared" si="343"/>
        <v>1843488706054.0923</v>
      </c>
      <c r="X196" s="12">
        <f t="shared" si="343"/>
        <v>1412656644134.72</v>
      </c>
      <c r="Y196" s="116">
        <f t="shared" si="344"/>
        <v>0.7662952528515623</v>
      </c>
      <c r="Z196" s="130">
        <f t="shared" si="345"/>
        <v>1146174808111.1787</v>
      </c>
      <c r="AA196" s="12">
        <f t="shared" si="345"/>
        <v>1145892534599.1272</v>
      </c>
      <c r="AB196" s="127">
        <f t="shared" si="346"/>
        <v>0.99975372560096942</v>
      </c>
      <c r="AC196" s="128">
        <f t="shared" si="347"/>
        <v>645233529055.85718</v>
      </c>
      <c r="AD196" s="12">
        <f t="shared" si="347"/>
        <v>601999928450.82141</v>
      </c>
      <c r="AE196" s="116">
        <f t="shared" si="348"/>
        <v>0.93299542156729265</v>
      </c>
      <c r="AF196" s="130">
        <f t="shared" si="349"/>
        <v>1037773430981.2458</v>
      </c>
      <c r="AG196" s="130">
        <f t="shared" si="349"/>
        <v>1037773430981.2458</v>
      </c>
      <c r="AH196" s="12">
        <f t="shared" si="349"/>
        <v>980121546104.98291</v>
      </c>
      <c r="AI196" s="127">
        <f>+AH196/AG196</f>
        <v>0.94444655918609199</v>
      </c>
      <c r="AJ196" s="12">
        <f t="shared" si="350"/>
        <v>979815483509.78198</v>
      </c>
      <c r="AK196" s="116">
        <f t="shared" ref="AK196:AK199" si="401">+AJ196/AG196</f>
        <v>0.94415163682051206</v>
      </c>
      <c r="AL196" s="130">
        <f t="shared" si="351"/>
        <v>848158677296.23523</v>
      </c>
      <c r="AM196" s="12">
        <f t="shared" si="351"/>
        <v>848158677296.23523</v>
      </c>
      <c r="AN196" s="12">
        <f t="shared" si="351"/>
        <v>569408456135.4259</v>
      </c>
      <c r="AO196" s="127">
        <f t="shared" ref="AO196:AO198" si="402">+AN196/AM196</f>
        <v>0.67134661399750017</v>
      </c>
      <c r="AP196" s="12">
        <f t="shared" si="352"/>
        <v>568650776253.07544</v>
      </c>
      <c r="AQ196" s="116">
        <f t="shared" ref="AQ196:AQ198" si="403">+AP196/AM196</f>
        <v>0.67045329072836157</v>
      </c>
      <c r="AR196" s="130">
        <f t="shared" si="353"/>
        <v>892779018100.11499</v>
      </c>
      <c r="AS196" s="12">
        <f t="shared" si="353"/>
        <v>892779018100.11499</v>
      </c>
      <c r="AT196" s="12">
        <f t="shared" si="353"/>
        <v>559960197639.85986</v>
      </c>
      <c r="AU196" s="127">
        <f t="shared" ref="AU196:AU198" si="404">+AT196/AS196</f>
        <v>0.6272103020873937</v>
      </c>
      <c r="AV196" s="12">
        <f t="shared" si="354"/>
        <v>559786439803.02197</v>
      </c>
      <c r="AW196" s="116">
        <f t="shared" ref="AW196:AW198" si="405">+AV196/AS196</f>
        <v>0.62701567628043009</v>
      </c>
      <c r="AX196" s="12">
        <f t="shared" si="355"/>
        <v>1368308881025.1294</v>
      </c>
      <c r="AY196" s="12">
        <f t="shared" si="355"/>
        <v>1368308881025.1294</v>
      </c>
      <c r="AZ196" s="12">
        <f t="shared" si="355"/>
        <v>1096179195340.5341</v>
      </c>
      <c r="BA196" s="127">
        <f t="shared" ref="BA196:BA198" si="406">+AZ196/AY196</f>
        <v>0.80111969639434244</v>
      </c>
      <c r="BB196" s="12">
        <f t="shared" si="356"/>
        <v>1095872726604.0979</v>
      </c>
      <c r="BC196" s="116">
        <f t="shared" ref="BC196:BC198" si="407">+BB196/AY196</f>
        <v>0.80089572011187715</v>
      </c>
      <c r="BD196" s="12">
        <f t="shared" si="357"/>
        <v>869805911309.76611</v>
      </c>
      <c r="BE196" s="12">
        <f t="shared" si="357"/>
        <v>746204023478.16907</v>
      </c>
      <c r="BF196" s="12">
        <f t="shared" si="357"/>
        <v>652913226567.85303</v>
      </c>
      <c r="BG196" s="127">
        <f t="shared" ref="BG196:BG198" si="408">+BF196/BE196</f>
        <v>0.87497950429766702</v>
      </c>
      <c r="BH196" s="12">
        <f t="shared" si="356"/>
        <v>652641627682.74927</v>
      </c>
      <c r="BI196" s="116">
        <f t="shared" ref="BI196:BI198" si="409">+BH196/BE196</f>
        <v>0.87461553026836891</v>
      </c>
      <c r="BJ196" s="12">
        <f t="shared" si="358"/>
        <v>814159444895.59583</v>
      </c>
      <c r="BK196" s="12">
        <f t="shared" si="358"/>
        <v>814159444895.59583</v>
      </c>
      <c r="BL196" s="12">
        <f t="shared" si="358"/>
        <v>496686101858.04321</v>
      </c>
      <c r="BM196" s="127">
        <f t="shared" ref="BM196:BM198" si="410">+BL196/BK196</f>
        <v>0.61005998882901369</v>
      </c>
      <c r="BN196" s="12">
        <f t="shared" si="359"/>
        <v>496159957864.7998</v>
      </c>
      <c r="BO196" s="116">
        <f t="shared" ref="BO196:BO198" si="411">+BN196/BK196</f>
        <v>0.60941374687168937</v>
      </c>
      <c r="BP196" s="12">
        <f t="shared" si="360"/>
        <v>764980423322.31934</v>
      </c>
      <c r="BQ196" s="12">
        <f t="shared" si="360"/>
        <v>689266135322.31934</v>
      </c>
      <c r="BR196" s="12">
        <f t="shared" si="360"/>
        <v>558932379461.80127</v>
      </c>
      <c r="BS196" s="127">
        <f t="shared" ref="BS196:BS198" si="412">+BR196/BQ196</f>
        <v>0.81090938727234796</v>
      </c>
      <c r="BT196" s="12">
        <f t="shared" si="361"/>
        <v>558604648801.82178</v>
      </c>
      <c r="BU196" s="116">
        <f t="shared" ref="BU196:BU198" si="413">+BT196/BQ196</f>
        <v>0.81043390959662231</v>
      </c>
      <c r="BV196" s="12">
        <f t="shared" si="362"/>
        <v>524062819564.22656</v>
      </c>
      <c r="BW196" s="12">
        <f t="shared" si="362"/>
        <v>524062819564.22656</v>
      </c>
      <c r="BX196" s="12">
        <f t="shared" si="362"/>
        <v>411016387127.08911</v>
      </c>
      <c r="BY196" s="127">
        <f t="shared" ref="BY196:BY198" si="414">+BX196/BW196</f>
        <v>0.78428839403043549</v>
      </c>
      <c r="BZ196" s="12">
        <f t="shared" si="363"/>
        <v>409745580458.1994</v>
      </c>
      <c r="CA196" s="116">
        <f t="shared" ref="CA196:CA198" si="415">+BZ196/BW196</f>
        <v>0.7818634811737164</v>
      </c>
      <c r="CB196" s="12">
        <f t="shared" si="364"/>
        <v>702551886342.6521</v>
      </c>
      <c r="CC196" s="12">
        <f t="shared" si="364"/>
        <v>702551886342.6521</v>
      </c>
      <c r="CD196" s="12">
        <f t="shared" si="364"/>
        <v>548803983793.19373</v>
      </c>
      <c r="CE196" s="13">
        <f>+CD196/CC196</f>
        <v>0.78115793930916633</v>
      </c>
      <c r="CF196" s="12">
        <f t="shared" si="365"/>
        <v>547898825180.97742</v>
      </c>
      <c r="CG196" s="116">
        <f t="shared" ref="CG196:CG199" si="416">+CF196/CC196</f>
        <v>0.77986955245858303</v>
      </c>
      <c r="CH196" s="12">
        <f t="shared" si="366"/>
        <v>798449632474.76501</v>
      </c>
      <c r="CI196" s="12">
        <f t="shared" si="366"/>
        <v>743311607806.38696</v>
      </c>
      <c r="CJ196" s="12">
        <f t="shared" si="366"/>
        <v>501453035951.23737</v>
      </c>
      <c r="CK196" s="13">
        <f>+CJ196/CI196</f>
        <v>0.67462021403256844</v>
      </c>
      <c r="CL196" s="12">
        <f t="shared" si="367"/>
        <v>499356959033.35559</v>
      </c>
      <c r="CM196" s="116">
        <f t="shared" ref="CM196:CM199" si="417">+CL196/CI196</f>
        <v>0.6718002971957151</v>
      </c>
      <c r="CN196" s="12">
        <f t="shared" si="368"/>
        <v>844315339280.26501</v>
      </c>
      <c r="CO196" s="12">
        <f t="shared" si="368"/>
        <v>917106677282.13953</v>
      </c>
      <c r="CP196" s="12">
        <f t="shared" si="368"/>
        <v>911955237970.36902</v>
      </c>
      <c r="CQ196" s="13">
        <f>+CP196/CO196</f>
        <v>0.99438294427531937</v>
      </c>
      <c r="CR196" s="12">
        <f t="shared" si="369"/>
        <v>910061600345.48071</v>
      </c>
      <c r="CS196" s="116">
        <f t="shared" ref="CS196:CS199" si="418">+CR196/CO196</f>
        <v>0.99231814890113224</v>
      </c>
      <c r="CT196" s="12">
        <f t="shared" si="370"/>
        <v>1704822375477.7861</v>
      </c>
      <c r="CU196" s="12">
        <f t="shared" si="370"/>
        <v>1690528362349.7002</v>
      </c>
      <c r="CV196" s="12">
        <f t="shared" si="370"/>
        <v>1534544290380.26</v>
      </c>
      <c r="CW196" s="13">
        <f>+CV196/CU196</f>
        <v>0.90773057971495097</v>
      </c>
      <c r="CX196" s="12">
        <f t="shared" si="371"/>
        <v>1533819499375.4741</v>
      </c>
      <c r="CY196" s="116">
        <f t="shared" ref="CY196:CY199" si="419">+CX196/CU196</f>
        <v>0.90730184333824893</v>
      </c>
      <c r="CZ196" s="12">
        <f t="shared" si="372"/>
        <v>2228992372370.3999</v>
      </c>
      <c r="DA196" s="12">
        <f t="shared" si="372"/>
        <v>2228992372370.3999</v>
      </c>
      <c r="DB196" s="12">
        <f t="shared" si="372"/>
        <v>110826252873.44519</v>
      </c>
      <c r="DC196" s="13">
        <f>+DB196/DA196</f>
        <v>4.9720337425644981E-2</v>
      </c>
      <c r="DD196" s="12">
        <f t="shared" si="373"/>
        <v>110826252873.44519</v>
      </c>
      <c r="DE196" s="116">
        <f t="shared" ref="DE196:DE199" si="420">+DD196/DA196</f>
        <v>4.9720337425644981E-2</v>
      </c>
      <c r="DF196" s="12">
        <f t="shared" si="374"/>
        <v>2228992372370.3999</v>
      </c>
      <c r="DG196" s="12">
        <f t="shared" si="374"/>
        <v>2228992372370.3999</v>
      </c>
      <c r="DH196" s="12">
        <f t="shared" si="374"/>
        <v>197657890400.25598</v>
      </c>
      <c r="DI196" s="13">
        <f>+DH196/DG196</f>
        <v>8.8675893578791687E-2</v>
      </c>
      <c r="DJ196" s="12">
        <f t="shared" si="375"/>
        <v>197657890400.25598</v>
      </c>
      <c r="DK196" s="116">
        <f t="shared" ref="DK196:DK199" si="421">+DJ196/DG196</f>
        <v>8.8675893578791687E-2</v>
      </c>
      <c r="DL196" s="12">
        <f t="shared" si="376"/>
        <v>2228992372370.3999</v>
      </c>
      <c r="DM196" s="12">
        <f t="shared" si="376"/>
        <v>2228992372370.3999</v>
      </c>
      <c r="DN196" s="12">
        <f t="shared" si="376"/>
        <v>233826629008.47116</v>
      </c>
      <c r="DO196" s="13">
        <f>+DN196/DM196</f>
        <v>0.10490239083223535</v>
      </c>
      <c r="DP196" s="12">
        <f t="shared" si="377"/>
        <v>233278906058.67117</v>
      </c>
      <c r="DQ196" s="116">
        <f t="shared" ref="DQ196:DQ199" si="422">+DP196/DM196</f>
        <v>0.10465666412783325</v>
      </c>
      <c r="DR196" s="12">
        <f t="shared" si="378"/>
        <v>2228992372370.3999</v>
      </c>
      <c r="DS196" s="12">
        <f t="shared" si="378"/>
        <v>2228992372370.3999</v>
      </c>
      <c r="DT196" s="12">
        <f t="shared" si="378"/>
        <v>388143981028.47113</v>
      </c>
      <c r="DU196" s="13">
        <f>+DT196/DS196</f>
        <v>0.17413427961429193</v>
      </c>
      <c r="DV196" s="12">
        <f t="shared" si="379"/>
        <v>387596258078.67114</v>
      </c>
      <c r="DW196" s="116">
        <f t="shared" ref="DW196:DW199" si="423">+DV196/DS196</f>
        <v>0.17388855290988983</v>
      </c>
      <c r="DX196" s="12">
        <f t="shared" si="380"/>
        <v>2228992372370.3999</v>
      </c>
      <c r="DY196" s="12">
        <f t="shared" si="380"/>
        <v>2228992372370.3999</v>
      </c>
      <c r="DZ196" s="12">
        <f t="shared" si="380"/>
        <v>608018354726.29675</v>
      </c>
      <c r="EA196" s="13">
        <f>+DZ196/DY196</f>
        <v>0.27277722537906474</v>
      </c>
      <c r="EB196" s="12">
        <f t="shared" si="381"/>
        <v>607470631776.49683</v>
      </c>
      <c r="EC196" s="116">
        <f t="shared" ref="EC196:EC199" si="424">+EB196/DY196</f>
        <v>0.27253149867466264</v>
      </c>
      <c r="ED196" s="12">
        <f t="shared" si="382"/>
        <v>2228992372370.3999</v>
      </c>
      <c r="EE196" s="12">
        <f t="shared" si="382"/>
        <v>2228992372370.3999</v>
      </c>
      <c r="EF196" s="12">
        <f t="shared" si="382"/>
        <v>738882409608.43909</v>
      </c>
      <c r="EG196" s="13">
        <f>+EF196/EE196</f>
        <v>0.33148718621350953</v>
      </c>
      <c r="EH196" s="12">
        <f t="shared" si="383"/>
        <v>731619563043.43921</v>
      </c>
      <c r="EI196" s="116">
        <f t="shared" ref="EI196:EI199" si="425">+EH196/EE196</f>
        <v>0.32822883205535852</v>
      </c>
      <c r="EJ196" s="12">
        <f t="shared" si="384"/>
        <v>2228992372370.3999</v>
      </c>
      <c r="EK196" s="12">
        <f t="shared" si="384"/>
        <v>2228992372370.3999</v>
      </c>
      <c r="EL196" s="12">
        <f t="shared" si="384"/>
        <v>958536626734.65833</v>
      </c>
      <c r="EM196" s="13">
        <f>+EL196/EK196</f>
        <v>0.43003136242916434</v>
      </c>
      <c r="EN196" s="12">
        <f t="shared" si="385"/>
        <v>955126256616.18347</v>
      </c>
      <c r="EO196" s="116">
        <f t="shared" ref="EO196:EO199" si="426">+EN196/EK196</f>
        <v>0.42850135714034043</v>
      </c>
      <c r="EP196" s="12">
        <f t="shared" si="386"/>
        <v>2228992372370.3999</v>
      </c>
      <c r="EQ196" s="12">
        <f t="shared" si="386"/>
        <v>2228992372370.3999</v>
      </c>
      <c r="ER196" s="12">
        <f t="shared" si="386"/>
        <v>1015354326668.869</v>
      </c>
      <c r="ES196" s="13">
        <f>+ER196/EQ196</f>
        <v>0.45552166945690375</v>
      </c>
      <c r="ET196" s="12">
        <f t="shared" si="387"/>
        <v>1011979404508.3943</v>
      </c>
      <c r="EU196" s="116">
        <f t="shared" ref="EU196:EU199" si="427">+ET196/EQ196</f>
        <v>0.45400756729921637</v>
      </c>
      <c r="EV196" s="12">
        <f t="shared" si="388"/>
        <v>2228992372370.3999</v>
      </c>
      <c r="EW196" s="12">
        <f t="shared" si="388"/>
        <v>2176732372370.3999</v>
      </c>
      <c r="EX196" s="12">
        <f t="shared" si="388"/>
        <v>1069415414678.6135</v>
      </c>
      <c r="EY196" s="13">
        <f>+EX196/EW196</f>
        <v>0.4912939359256418</v>
      </c>
      <c r="EZ196" s="12">
        <f t="shared" si="389"/>
        <v>1065954514701.6479</v>
      </c>
      <c r="FA196" s="116">
        <f t="shared" ref="FA196:FA199" si="428">+EZ196/EW196</f>
        <v>0.48970398393113146</v>
      </c>
      <c r="FB196" s="12">
        <f t="shared" si="390"/>
        <v>2228992372370.3999</v>
      </c>
      <c r="FC196" s="12">
        <f t="shared" si="390"/>
        <v>2176732372370.3999</v>
      </c>
      <c r="FD196" s="12">
        <f t="shared" si="390"/>
        <v>1558670434817.1372</v>
      </c>
      <c r="FE196" s="13">
        <f>+FD196/FC196</f>
        <v>0.71605974836483421</v>
      </c>
      <c r="FF196" s="12">
        <f t="shared" si="391"/>
        <v>1555024907149.0847</v>
      </c>
      <c r="FG196" s="116">
        <f t="shared" ref="FG196:FG199" si="429">+FF196/FC196</f>
        <v>0.71438497763310549</v>
      </c>
      <c r="FH196" s="12">
        <f t="shared" si="392"/>
        <v>2228992372370.3999</v>
      </c>
      <c r="FI196" s="12">
        <f t="shared" si="392"/>
        <v>2176732372370.3999</v>
      </c>
      <c r="FJ196" s="12">
        <f t="shared" si="392"/>
        <v>1738006292740.2395</v>
      </c>
      <c r="FK196" s="13">
        <f>+FJ196/FI196</f>
        <v>0.79844739518786123</v>
      </c>
      <c r="FL196" s="12">
        <f t="shared" si="393"/>
        <v>1734651867174.3923</v>
      </c>
      <c r="FM196" s="116">
        <f t="shared" ref="FM196:FM199" si="430">+FL196/FI196</f>
        <v>0.79690635798529774</v>
      </c>
      <c r="FN196" s="12">
        <f t="shared" si="394"/>
        <v>2228992372370.3999</v>
      </c>
      <c r="FO196" s="12">
        <f t="shared" si="394"/>
        <v>2176732372370.3999</v>
      </c>
      <c r="FP196" s="12">
        <f t="shared" si="394"/>
        <v>1884275844409.9666</v>
      </c>
      <c r="FQ196" s="13">
        <f>+FP196/FO196</f>
        <v>0.86564424195062784</v>
      </c>
      <c r="FR196" s="12">
        <f>SUMIF($A$6:$A$154,$A196,FR$6:FR$154)</f>
        <v>1881109409673.1558</v>
      </c>
      <c r="FS196" s="116">
        <f t="shared" ref="FS196:FS199" si="431">+FR196/FO196</f>
        <v>0.86418956852499096</v>
      </c>
      <c r="FT196" s="12">
        <f t="shared" si="395"/>
        <v>2013134816000</v>
      </c>
      <c r="FU196" s="12">
        <f t="shared" si="395"/>
        <v>2013134816000</v>
      </c>
      <c r="FV196" s="12">
        <f t="shared" si="395"/>
        <v>120801994125</v>
      </c>
      <c r="FW196" s="13">
        <f>+FV196/FU196</f>
        <v>6.000690721996832E-2</v>
      </c>
      <c r="FX196" s="12">
        <f>SUMIF($A$6:$A$154,$A196,FX$6:FX$154)</f>
        <v>116973993125</v>
      </c>
      <c r="FY196" s="116">
        <f t="shared" ref="FY196:FY199" si="432">+FX196/FU196</f>
        <v>5.8105394728318084E-2</v>
      </c>
      <c r="FZ196" s="12">
        <f t="shared" si="396"/>
        <v>2013134816000</v>
      </c>
      <c r="GA196" s="12">
        <f t="shared" si="396"/>
        <v>2013134816000</v>
      </c>
      <c r="GB196" s="12">
        <f t="shared" si="396"/>
        <v>447215558853</v>
      </c>
      <c r="GC196" s="13">
        <f>+GB196/GA196</f>
        <v>0.22214883737473448</v>
      </c>
      <c r="GD196" s="12">
        <f>SUMIF($A$6:$A$154,$A196,GD$6:GD$154)</f>
        <v>443901229110</v>
      </c>
      <c r="GE196" s="116">
        <f t="shared" ref="GE196:GE199" si="433">+GD196/GA196</f>
        <v>0.2205024847724853</v>
      </c>
      <c r="GF196" s="12">
        <f t="shared" si="397"/>
        <v>2013134816000</v>
      </c>
      <c r="GG196" s="12">
        <f t="shared" si="397"/>
        <v>2013134816000</v>
      </c>
      <c r="GH196" s="12">
        <f t="shared" si="397"/>
        <v>526195734358</v>
      </c>
      <c r="GI196" s="13">
        <f>+GH196/GG196</f>
        <v>0.26138126973707854</v>
      </c>
      <c r="GJ196" s="12">
        <f>SUMIF($A$6:$A$154,$A196,GJ$6:GJ$154)</f>
        <v>524947667759</v>
      </c>
      <c r="GK196" s="116">
        <f t="shared" ref="GK196:GK199" si="434">+GJ196/GG196</f>
        <v>0.26076130797938574</v>
      </c>
      <c r="GL196" s="12">
        <f t="shared" si="398"/>
        <v>2013134816000</v>
      </c>
      <c r="GM196" s="12">
        <f t="shared" si="398"/>
        <v>2013134816000</v>
      </c>
      <c r="GN196" s="12">
        <f t="shared" si="398"/>
        <v>633616898247</v>
      </c>
      <c r="GO196" s="13">
        <f>+GN196/GM196</f>
        <v>0.31474141384428772</v>
      </c>
      <c r="GP196" s="12">
        <f>SUMIF($A$6:$A$154,$A196,GP$6:GP$154)</f>
        <v>632375776905</v>
      </c>
      <c r="GQ196" s="116">
        <f t="shared" ref="GQ196:GQ199" si="435">+GP196/GM196</f>
        <v>0.31412490205772686</v>
      </c>
      <c r="GR196" s="12">
        <f t="shared" si="399"/>
        <v>2013134816000</v>
      </c>
      <c r="GS196" s="12">
        <f t="shared" si="399"/>
        <v>2013134816000</v>
      </c>
      <c r="GT196" s="12">
        <f t="shared" si="399"/>
        <v>828803108976</v>
      </c>
      <c r="GU196" s="13">
        <f>+GT196/GS196</f>
        <v>0.41169776727759894</v>
      </c>
      <c r="GV196" s="12">
        <f>SUMIF($A$6:$A$154,$A196,GV$6:GV$154)</f>
        <v>827667217159</v>
      </c>
      <c r="GW196" s="116">
        <f t="shared" ref="GW196:GW199" si="436">+GV196/GS196</f>
        <v>0.41113352696543898</v>
      </c>
      <c r="GX196" s="12">
        <f t="shared" si="400"/>
        <v>2013134816000</v>
      </c>
      <c r="GY196" s="12">
        <f t="shared" si="400"/>
        <v>2013134816000</v>
      </c>
      <c r="GZ196" s="12">
        <f t="shared" si="400"/>
        <v>993810215608</v>
      </c>
      <c r="HA196" s="13">
        <f>+GZ196/GY196</f>
        <v>0.49366302132842355</v>
      </c>
      <c r="HB196" s="12">
        <f>SUMIF($A$6:$A$154,$A196,HB$6:HB$154)</f>
        <v>992769140682</v>
      </c>
      <c r="HC196" s="116">
        <f t="shared" ref="HC196:HC199" si="437">+HB196/GY196</f>
        <v>0.49314588014258454</v>
      </c>
    </row>
    <row r="197" spans="1:238" x14ac:dyDescent="0.35">
      <c r="A197" s="144" t="s">
        <v>185</v>
      </c>
      <c r="B197" s="128">
        <f t="shared" si="329"/>
        <v>7078373375586.1904</v>
      </c>
      <c r="C197" s="12">
        <f t="shared" si="329"/>
        <v>6781473208692.8945</v>
      </c>
      <c r="D197" s="116">
        <f t="shared" si="330"/>
        <v>0.95805531141980649</v>
      </c>
      <c r="E197" s="128">
        <f t="shared" si="331"/>
        <v>8224477478717.8789</v>
      </c>
      <c r="F197" s="12">
        <f t="shared" si="331"/>
        <v>7947927758189.4502</v>
      </c>
      <c r="G197" s="116">
        <f t="shared" si="332"/>
        <v>0.96637479751825639</v>
      </c>
      <c r="H197" s="130">
        <f t="shared" si="333"/>
        <v>7711567601480.2686</v>
      </c>
      <c r="I197" s="12">
        <f t="shared" si="333"/>
        <v>7332482480152.7793</v>
      </c>
      <c r="J197" s="127">
        <f t="shared" si="334"/>
        <v>0.95084201540880975</v>
      </c>
      <c r="K197" s="128">
        <f t="shared" si="335"/>
        <v>10044889105165.605</v>
      </c>
      <c r="L197" s="12">
        <f t="shared" si="335"/>
        <v>9754349395257.3828</v>
      </c>
      <c r="M197" s="116">
        <f t="shared" si="336"/>
        <v>0.97107586685463632</v>
      </c>
      <c r="N197" s="130">
        <f t="shared" si="337"/>
        <v>13564524525162.635</v>
      </c>
      <c r="O197" s="12">
        <f t="shared" si="337"/>
        <v>12717958916915.389</v>
      </c>
      <c r="P197" s="127">
        <f t="shared" si="338"/>
        <v>0.93758973219615338</v>
      </c>
      <c r="Q197" s="128">
        <f t="shared" si="339"/>
        <v>14582110152971.641</v>
      </c>
      <c r="R197" s="12">
        <f t="shared" si="339"/>
        <v>13677037754562.508</v>
      </c>
      <c r="S197" s="116">
        <f t="shared" si="340"/>
        <v>0.93793268677066666</v>
      </c>
      <c r="T197" s="130">
        <f t="shared" si="341"/>
        <v>13916262047439.59</v>
      </c>
      <c r="U197" s="12">
        <f t="shared" si="341"/>
        <v>13205286247738.268</v>
      </c>
      <c r="V197" s="127">
        <f t="shared" si="342"/>
        <v>0.94891043318402213</v>
      </c>
      <c r="W197" s="128">
        <f t="shared" si="343"/>
        <v>15630622937644.137</v>
      </c>
      <c r="X197" s="12">
        <f t="shared" si="343"/>
        <v>14539143866541.393</v>
      </c>
      <c r="Y197" s="116">
        <f t="shared" si="344"/>
        <v>0.93017046886377941</v>
      </c>
      <c r="Z197" s="130">
        <f t="shared" si="345"/>
        <v>16373604545704.189</v>
      </c>
      <c r="AA197" s="12">
        <f t="shared" si="345"/>
        <v>14758845999995.361</v>
      </c>
      <c r="AB197" s="127">
        <f t="shared" si="346"/>
        <v>0.90138038687806965</v>
      </c>
      <c r="AC197" s="128">
        <f t="shared" si="347"/>
        <v>15306739703661.055</v>
      </c>
      <c r="AD197" s="12">
        <f t="shared" si="347"/>
        <v>13654964076799.715</v>
      </c>
      <c r="AE197" s="116">
        <f t="shared" si="348"/>
        <v>0.8920883441647427</v>
      </c>
      <c r="AF197" s="130">
        <f t="shared" si="349"/>
        <v>15647562051513.473</v>
      </c>
      <c r="AG197" s="130">
        <f t="shared" si="349"/>
        <v>15170431974350.949</v>
      </c>
      <c r="AH197" s="12">
        <f t="shared" si="349"/>
        <v>12877145469409.551</v>
      </c>
      <c r="AI197" s="127">
        <f t="shared" ref="AI197:AI199" si="438">+AH197/AG197</f>
        <v>0.84883182569759918</v>
      </c>
      <c r="AJ197" s="12">
        <f t="shared" si="350"/>
        <v>10119489826667.957</v>
      </c>
      <c r="AK197" s="116">
        <f t="shared" si="401"/>
        <v>0.66705350538318531</v>
      </c>
      <c r="AL197" s="130">
        <f t="shared" si="351"/>
        <v>18062253635198.711</v>
      </c>
      <c r="AM197" s="12">
        <f t="shared" si="351"/>
        <v>16804805192610.449</v>
      </c>
      <c r="AN197" s="12">
        <f t="shared" si="351"/>
        <v>14515304754751.48</v>
      </c>
      <c r="AO197" s="127">
        <f t="shared" si="402"/>
        <v>0.86375918009060126</v>
      </c>
      <c r="AP197" s="12">
        <f t="shared" si="352"/>
        <v>9951256160622.3457</v>
      </c>
      <c r="AQ197" s="116">
        <f t="shared" si="403"/>
        <v>0.59216730254023986</v>
      </c>
      <c r="AR197" s="130">
        <f t="shared" si="353"/>
        <v>18294709288560.828</v>
      </c>
      <c r="AS197" s="12">
        <f t="shared" si="353"/>
        <v>16950702458369.1</v>
      </c>
      <c r="AT197" s="12">
        <f t="shared" si="353"/>
        <v>14422450248974.922</v>
      </c>
      <c r="AU197" s="127">
        <f t="shared" si="404"/>
        <v>0.85084675897039896</v>
      </c>
      <c r="AV197" s="12">
        <f t="shared" si="354"/>
        <v>10471658769902.596</v>
      </c>
      <c r="AW197" s="116">
        <f t="shared" si="405"/>
        <v>0.61777137529379533</v>
      </c>
      <c r="AX197" s="12">
        <f t="shared" si="355"/>
        <v>16415238173854.008</v>
      </c>
      <c r="AY197" s="12">
        <f t="shared" si="355"/>
        <v>16333877040078.184</v>
      </c>
      <c r="AZ197" s="12">
        <f t="shared" si="355"/>
        <v>14690615888442.746</v>
      </c>
      <c r="BA197" s="127">
        <f t="shared" si="406"/>
        <v>0.89939552332839334</v>
      </c>
      <c r="BB197" s="12">
        <f t="shared" si="356"/>
        <v>11550141484796.135</v>
      </c>
      <c r="BC197" s="116">
        <f t="shared" si="407"/>
        <v>0.70712798048226577</v>
      </c>
      <c r="BD197" s="12">
        <f t="shared" si="357"/>
        <v>15316326241749.666</v>
      </c>
      <c r="BE197" s="12">
        <f t="shared" si="357"/>
        <v>15446842462466.738</v>
      </c>
      <c r="BF197" s="12">
        <f t="shared" si="357"/>
        <v>13613958272105.225</v>
      </c>
      <c r="BG197" s="127">
        <f t="shared" si="408"/>
        <v>0.88134246886927747</v>
      </c>
      <c r="BH197" s="12">
        <f t="shared" si="356"/>
        <v>10883776354872.248</v>
      </c>
      <c r="BI197" s="116">
        <f t="shared" si="409"/>
        <v>0.70459554315505046</v>
      </c>
      <c r="BJ197" s="12">
        <f t="shared" si="358"/>
        <v>16731579321771.922</v>
      </c>
      <c r="BK197" s="12">
        <f t="shared" si="358"/>
        <v>16237697976472.197</v>
      </c>
      <c r="BL197" s="12">
        <f t="shared" si="358"/>
        <v>14968997827206.01</v>
      </c>
      <c r="BM197" s="127">
        <f t="shared" si="410"/>
        <v>0.92186699425592933</v>
      </c>
      <c r="BN197" s="12">
        <f t="shared" si="359"/>
        <v>11339264549156.082</v>
      </c>
      <c r="BO197" s="116">
        <f t="shared" si="411"/>
        <v>0.6983295640543532</v>
      </c>
      <c r="BP197" s="12">
        <f t="shared" si="360"/>
        <v>19745696626325.055</v>
      </c>
      <c r="BQ197" s="12">
        <f t="shared" si="360"/>
        <v>19392098484451.992</v>
      </c>
      <c r="BR197" s="12">
        <f t="shared" si="360"/>
        <v>16941103987747.197</v>
      </c>
      <c r="BS197" s="127">
        <f t="shared" si="412"/>
        <v>0.87360859895230369</v>
      </c>
      <c r="BT197" s="12">
        <f t="shared" si="361"/>
        <v>12979667108926.25</v>
      </c>
      <c r="BU197" s="116">
        <f t="shared" si="413"/>
        <v>0.6693276191502926</v>
      </c>
      <c r="BV197" s="12">
        <f t="shared" si="362"/>
        <v>23297275032738.652</v>
      </c>
      <c r="BW197" s="12">
        <f t="shared" si="362"/>
        <v>20770114697907.945</v>
      </c>
      <c r="BX197" s="12">
        <f t="shared" si="362"/>
        <v>18635246805078.949</v>
      </c>
      <c r="BY197" s="127">
        <f t="shared" si="414"/>
        <v>0.89721443892440189</v>
      </c>
      <c r="BZ197" s="12">
        <f t="shared" si="363"/>
        <v>14183337770458.936</v>
      </c>
      <c r="CA197" s="116">
        <f t="shared" si="415"/>
        <v>0.68287238548025653</v>
      </c>
      <c r="CB197" s="12">
        <f t="shared" si="364"/>
        <v>17854561969283.531</v>
      </c>
      <c r="CC197" s="12">
        <f t="shared" si="364"/>
        <v>17494102063832.178</v>
      </c>
      <c r="CD197" s="12">
        <f t="shared" si="364"/>
        <v>15842141265317.801</v>
      </c>
      <c r="CE197" s="13">
        <f t="shared" ref="CE197:CE199" si="439">+CD197/CC197</f>
        <v>0.9055704149611834</v>
      </c>
      <c r="CF197" s="12">
        <f t="shared" si="365"/>
        <v>12736524589737.754</v>
      </c>
      <c r="CG197" s="116">
        <f t="shared" si="416"/>
        <v>0.72804677503680626</v>
      </c>
      <c r="CH197" s="12">
        <f t="shared" si="366"/>
        <v>20528734339406.586</v>
      </c>
      <c r="CI197" s="12">
        <f t="shared" si="366"/>
        <v>20290987078574.469</v>
      </c>
      <c r="CJ197" s="12">
        <f t="shared" si="366"/>
        <v>19123965261953.727</v>
      </c>
      <c r="CK197" s="13">
        <f t="shared" ref="CK197:CK199" si="440">+CJ197/CI197</f>
        <v>0.94248570500283757</v>
      </c>
      <c r="CL197" s="12">
        <f t="shared" si="367"/>
        <v>14461363462182.334</v>
      </c>
      <c r="CM197" s="116">
        <f t="shared" si="417"/>
        <v>0.71269886507651892</v>
      </c>
      <c r="CN197" s="12">
        <f t="shared" si="368"/>
        <v>19285914722840.391</v>
      </c>
      <c r="CO197" s="12">
        <f t="shared" si="368"/>
        <v>19567618321554.797</v>
      </c>
      <c r="CP197" s="12">
        <f t="shared" si="368"/>
        <v>18441808331786.293</v>
      </c>
      <c r="CQ197" s="13">
        <f t="shared" ref="CQ197:CQ199" si="441">+CP197/CO197</f>
        <v>0.94246566080408656</v>
      </c>
      <c r="CR197" s="12">
        <f t="shared" si="369"/>
        <v>14278000782238.174</v>
      </c>
      <c r="CS197" s="116">
        <f t="shared" si="418"/>
        <v>0.72967494293928348</v>
      </c>
      <c r="CT197" s="12">
        <f t="shared" si="370"/>
        <v>19641527778524.973</v>
      </c>
      <c r="CU197" s="12">
        <f t="shared" si="370"/>
        <v>20151293890170.707</v>
      </c>
      <c r="CV197" s="12">
        <f t="shared" si="370"/>
        <v>19396188199594.832</v>
      </c>
      <c r="CW197" s="13">
        <f t="shared" ref="CW197:CW199" si="442">+CV197/CU197</f>
        <v>0.96252817835463178</v>
      </c>
      <c r="CX197" s="12">
        <f t="shared" si="371"/>
        <v>15236614241052.229</v>
      </c>
      <c r="CY197" s="116">
        <f t="shared" si="419"/>
        <v>0.75611096359843499</v>
      </c>
      <c r="CZ197" s="12">
        <f t="shared" si="372"/>
        <v>18753528755286.008</v>
      </c>
      <c r="DA197" s="12">
        <f t="shared" si="372"/>
        <v>18753528755286.008</v>
      </c>
      <c r="DB197" s="12">
        <f t="shared" si="372"/>
        <v>2013890485711.1045</v>
      </c>
      <c r="DC197" s="13">
        <f t="shared" ref="DC197:DC199" si="443">+DB197/DA197</f>
        <v>0.10738728225446395</v>
      </c>
      <c r="DD197" s="12">
        <f t="shared" si="373"/>
        <v>359089906017.60114</v>
      </c>
      <c r="DE197" s="116">
        <f t="shared" si="420"/>
        <v>1.914785802199415E-2</v>
      </c>
      <c r="DF197" s="12">
        <f t="shared" si="374"/>
        <v>18753528755286.008</v>
      </c>
      <c r="DG197" s="12">
        <f t="shared" si="374"/>
        <v>18753528755286.008</v>
      </c>
      <c r="DH197" s="12">
        <f t="shared" si="374"/>
        <v>3910189596991.9858</v>
      </c>
      <c r="DI197" s="13">
        <f t="shared" ref="DI197:DI199" si="444">+DH197/DG197</f>
        <v>0.2085042046228143</v>
      </c>
      <c r="DJ197" s="12">
        <f t="shared" si="375"/>
        <v>1364568923942.7175</v>
      </c>
      <c r="DK197" s="116">
        <f t="shared" si="421"/>
        <v>7.2763315200510728E-2</v>
      </c>
      <c r="DL197" s="12">
        <f t="shared" si="376"/>
        <v>18753528755286.008</v>
      </c>
      <c r="DM197" s="12">
        <f t="shared" si="376"/>
        <v>18753528755286.008</v>
      </c>
      <c r="DN197" s="12">
        <f t="shared" si="376"/>
        <v>5739163402034.6973</v>
      </c>
      <c r="DO197" s="13">
        <f t="shared" ref="DO197:DO199" si="445">+DN197/DM197</f>
        <v>0.30603111963219265</v>
      </c>
      <c r="DP197" s="12">
        <f t="shared" si="377"/>
        <v>2264671950691.4258</v>
      </c>
      <c r="DQ197" s="116">
        <f t="shared" si="422"/>
        <v>0.12075977701279758</v>
      </c>
      <c r="DR197" s="12">
        <f t="shared" si="378"/>
        <v>18753528755286.008</v>
      </c>
      <c r="DS197" s="12">
        <f t="shared" si="378"/>
        <v>18753691952220.332</v>
      </c>
      <c r="DT197" s="12">
        <f t="shared" si="378"/>
        <v>7415694605019.2432</v>
      </c>
      <c r="DU197" s="13">
        <f t="shared" ref="DU197:DU199" si="446">+DT197/DS197</f>
        <v>0.39542585128904534</v>
      </c>
      <c r="DV197" s="12">
        <f t="shared" si="379"/>
        <v>3484451176177.1694</v>
      </c>
      <c r="DW197" s="116">
        <f t="shared" si="423"/>
        <v>0.18580081111786792</v>
      </c>
      <c r="DX197" s="12">
        <f t="shared" si="380"/>
        <v>18753528755286.008</v>
      </c>
      <c r="DY197" s="12">
        <f t="shared" si="380"/>
        <v>18902035239941.402</v>
      </c>
      <c r="DZ197" s="12">
        <f t="shared" si="380"/>
        <v>10079703078624.971</v>
      </c>
      <c r="EA197" s="13">
        <f t="shared" ref="EA197:EA199" si="447">+DZ197/DY197</f>
        <v>0.53326019926816193</v>
      </c>
      <c r="EB197" s="12">
        <f t="shared" si="381"/>
        <v>5036071867670.4365</v>
      </c>
      <c r="EC197" s="116">
        <f t="shared" si="424"/>
        <v>0.26643013854025854</v>
      </c>
      <c r="ED197" s="12">
        <f t="shared" si="382"/>
        <v>18753528755286.008</v>
      </c>
      <c r="EE197" s="12">
        <f t="shared" si="382"/>
        <v>18902035239941.402</v>
      </c>
      <c r="EF197" s="12">
        <f t="shared" si="382"/>
        <v>10079703078624.971</v>
      </c>
      <c r="EG197" s="13">
        <f t="shared" ref="EG197:EG199" si="448">+EF197/EE197</f>
        <v>0.53326019926816193</v>
      </c>
      <c r="EH197" s="12">
        <f t="shared" si="383"/>
        <v>6105908032939.5713</v>
      </c>
      <c r="EI197" s="116">
        <f t="shared" si="425"/>
        <v>0.32302913180678738</v>
      </c>
      <c r="EJ197" s="12">
        <f t="shared" si="384"/>
        <v>18753528755286.008</v>
      </c>
      <c r="EK197" s="12">
        <f t="shared" si="384"/>
        <v>18902035239941.402</v>
      </c>
      <c r="EL197" s="12">
        <f t="shared" si="384"/>
        <v>10735257362860.445</v>
      </c>
      <c r="EM197" s="13">
        <f t="shared" ref="EM197:EM199" si="449">+EL197/EK197</f>
        <v>0.56794187644810068</v>
      </c>
      <c r="EN197" s="12">
        <f t="shared" si="385"/>
        <v>7112025332015.123</v>
      </c>
      <c r="EO197" s="116">
        <f t="shared" si="426"/>
        <v>0.37625711949721086</v>
      </c>
      <c r="EP197" s="12">
        <f t="shared" si="386"/>
        <v>18753528755286.008</v>
      </c>
      <c r="EQ197" s="12">
        <f t="shared" si="386"/>
        <v>18931436784915.195</v>
      </c>
      <c r="ER197" s="12">
        <f t="shared" si="386"/>
        <v>12337512804753.844</v>
      </c>
      <c r="ES197" s="13">
        <f t="shared" ref="ES197:ES199" si="450">+ER197/EQ197</f>
        <v>0.65169447754670828</v>
      </c>
      <c r="ET197" s="12">
        <f t="shared" si="387"/>
        <v>8642921482202.5928</v>
      </c>
      <c r="EU197" s="116">
        <f t="shared" si="427"/>
        <v>0.4565380631378903</v>
      </c>
      <c r="EV197" s="12">
        <f t="shared" si="388"/>
        <v>18753528755286.008</v>
      </c>
      <c r="EW197" s="12">
        <f t="shared" si="388"/>
        <v>19430134777759.672</v>
      </c>
      <c r="EX197" s="12">
        <f t="shared" si="388"/>
        <v>13686167893865.752</v>
      </c>
      <c r="EY197" s="13">
        <f t="shared" ref="EY197:EY199" si="451">+EX197/EW197</f>
        <v>0.70437843331541683</v>
      </c>
      <c r="EZ197" s="12">
        <f t="shared" si="389"/>
        <v>10156961030263.492</v>
      </c>
      <c r="FA197" s="116">
        <f t="shared" si="428"/>
        <v>0.52274269563428155</v>
      </c>
      <c r="FB197" s="12">
        <f t="shared" si="390"/>
        <v>18753528755286.008</v>
      </c>
      <c r="FC197" s="12">
        <f t="shared" si="390"/>
        <v>19615729518902.781</v>
      </c>
      <c r="FD197" s="12">
        <f t="shared" si="390"/>
        <v>14758613873666.303</v>
      </c>
      <c r="FE197" s="13">
        <f t="shared" ref="FE197:FE199" si="452">+FD197/FC197</f>
        <v>0.75238669351777621</v>
      </c>
      <c r="FF197" s="12">
        <f t="shared" si="391"/>
        <v>11490669622211.707</v>
      </c>
      <c r="FG197" s="116">
        <f t="shared" si="429"/>
        <v>0.58578854337987651</v>
      </c>
      <c r="FH197" s="12">
        <f t="shared" si="392"/>
        <v>18753528755286.008</v>
      </c>
      <c r="FI197" s="12">
        <f t="shared" si="392"/>
        <v>20277909309120.988</v>
      </c>
      <c r="FJ197" s="12">
        <f t="shared" si="392"/>
        <v>16111090398718.346</v>
      </c>
      <c r="FK197" s="13">
        <f t="shared" ref="FK197:FK199" si="453">+FJ197/FI197</f>
        <v>0.79451437291277305</v>
      </c>
      <c r="FL197" s="12">
        <f t="shared" si="393"/>
        <v>13062071197434.561</v>
      </c>
      <c r="FM197" s="116">
        <f t="shared" si="430"/>
        <v>0.64415275748172174</v>
      </c>
      <c r="FN197" s="12">
        <f t="shared" si="394"/>
        <v>18753528755286.008</v>
      </c>
      <c r="FO197" s="12">
        <f t="shared" si="394"/>
        <v>19831198163658.336</v>
      </c>
      <c r="FP197" s="12">
        <f t="shared" si="394"/>
        <v>18863721671902.469</v>
      </c>
      <c r="FQ197" s="13">
        <f t="shared" ref="FQ197:FQ199" si="454">+FP197/FO197</f>
        <v>0.9512144206430847</v>
      </c>
      <c r="FR197" s="12">
        <f>SUMIF($A$6:$A$154,$A197,FR$6:FR$154)</f>
        <v>15933360676332.51</v>
      </c>
      <c r="FS197" s="116">
        <f t="shared" si="431"/>
        <v>0.80344921899530974</v>
      </c>
      <c r="FT197" s="12">
        <f t="shared" si="395"/>
        <v>22016422659000</v>
      </c>
      <c r="FU197" s="12">
        <f t="shared" si="395"/>
        <v>22016422659000</v>
      </c>
      <c r="FV197" s="12">
        <f t="shared" si="395"/>
        <v>3121052637021</v>
      </c>
      <c r="FW197" s="13">
        <f t="shared" ref="FW197:FW199" si="455">+FV197/FU197</f>
        <v>0.14176020715813967</v>
      </c>
      <c r="FX197" s="12">
        <f>SUMIF($A$6:$A$154,$A197,FX$6:FX$154)</f>
        <v>338838780904</v>
      </c>
      <c r="FY197" s="116">
        <f t="shared" si="432"/>
        <v>1.5390274167247036E-2</v>
      </c>
      <c r="FZ197" s="12">
        <f t="shared" si="396"/>
        <v>22016422659000</v>
      </c>
      <c r="GA197" s="12">
        <f t="shared" si="396"/>
        <v>22016422659000</v>
      </c>
      <c r="GB197" s="12">
        <f t="shared" si="396"/>
        <v>5324016708428</v>
      </c>
      <c r="GC197" s="13">
        <f t="shared" ref="GC197:GC199" si="456">+GB197/GA197</f>
        <v>0.24182024440976191</v>
      </c>
      <c r="GD197" s="12">
        <f>SUMIF($A$6:$A$154,$A197,GD$6:GD$154)</f>
        <v>1618307869759</v>
      </c>
      <c r="GE197" s="116">
        <f t="shared" si="433"/>
        <v>7.3504578596807549E-2</v>
      </c>
      <c r="GF197" s="12">
        <f t="shared" si="397"/>
        <v>22016422659000</v>
      </c>
      <c r="GG197" s="12">
        <f t="shared" si="397"/>
        <v>22030627862490</v>
      </c>
      <c r="GH197" s="12">
        <f t="shared" si="397"/>
        <v>6810014423377</v>
      </c>
      <c r="GI197" s="13">
        <f t="shared" ref="GI197:GI199" si="457">+GH197/GG197</f>
        <v>0.3091157667354516</v>
      </c>
      <c r="GJ197" s="12">
        <f>SUMIF($A$6:$A$154,$A197,GJ$6:GJ$154)</f>
        <v>2691458581147</v>
      </c>
      <c r="GK197" s="116">
        <f t="shared" si="434"/>
        <v>0.1221689457943029</v>
      </c>
      <c r="GL197" s="12">
        <f t="shared" si="398"/>
        <v>22016422659000</v>
      </c>
      <c r="GM197" s="12">
        <f t="shared" si="398"/>
        <v>22030911648786</v>
      </c>
      <c r="GN197" s="12">
        <f t="shared" si="398"/>
        <v>8467451169539</v>
      </c>
      <c r="GO197" s="13">
        <f t="shared" ref="GO197:GO199" si="458">+GN197/GM197</f>
        <v>0.38434411178829242</v>
      </c>
      <c r="GP197" s="12">
        <f>SUMIF($A$6:$A$154,$A197,GP$6:GP$154)</f>
        <v>3791709481952</v>
      </c>
      <c r="GQ197" s="116">
        <f t="shared" si="435"/>
        <v>0.17210860550843068</v>
      </c>
      <c r="GR197" s="12">
        <f t="shared" si="399"/>
        <v>22016422659000</v>
      </c>
      <c r="GS197" s="12">
        <f t="shared" si="399"/>
        <v>22037503637031</v>
      </c>
      <c r="GT197" s="12">
        <f t="shared" si="399"/>
        <v>9657757644538</v>
      </c>
      <c r="GU197" s="13">
        <f t="shared" ref="GU197:GU199" si="459">+GT197/GS197</f>
        <v>0.43824190814015179</v>
      </c>
      <c r="GV197" s="12">
        <f>SUMIF($A$6:$A$154,$A197,GV$6:GV$154)</f>
        <v>5142224690495</v>
      </c>
      <c r="GW197" s="116">
        <f t="shared" si="436"/>
        <v>0.23333970921525782</v>
      </c>
      <c r="GX197" s="12">
        <f t="shared" si="400"/>
        <v>22016422659000</v>
      </c>
      <c r="GY197" s="12">
        <f t="shared" si="400"/>
        <v>22049331229252</v>
      </c>
      <c r="GZ197" s="12">
        <f t="shared" si="400"/>
        <v>10863378321180</v>
      </c>
      <c r="HA197" s="13">
        <f t="shared" ref="HA197:HA199" si="460">+GZ197/GY197</f>
        <v>0.4926851616600495</v>
      </c>
      <c r="HB197" s="12">
        <f>SUMIF($A$6:$A$154,$A197,HB$6:HB$154)</f>
        <v>6571598025790</v>
      </c>
      <c r="HC197" s="116">
        <f t="shared" si="437"/>
        <v>0.29804069599497485</v>
      </c>
    </row>
    <row r="198" spans="1:238" ht="15" thickBot="1" x14ac:dyDescent="0.4">
      <c r="A198" s="239" t="s">
        <v>80</v>
      </c>
      <c r="B198" s="240">
        <f t="shared" si="329"/>
        <v>3318842345398.5088</v>
      </c>
      <c r="C198" s="241">
        <f t="shared" si="329"/>
        <v>3208256237078.9238</v>
      </c>
      <c r="D198" s="242">
        <f t="shared" si="330"/>
        <v>0.96667931260039819</v>
      </c>
      <c r="E198" s="240">
        <f t="shared" si="331"/>
        <v>3595608003852.7988</v>
      </c>
      <c r="F198" s="241">
        <f t="shared" si="331"/>
        <v>3594202042314.9175</v>
      </c>
      <c r="G198" s="242">
        <f t="shared" si="332"/>
        <v>0.99960897808204485</v>
      </c>
      <c r="H198" s="243">
        <f t="shared" si="333"/>
        <v>3615641313433.626</v>
      </c>
      <c r="I198" s="241">
        <f t="shared" si="333"/>
        <v>3614478965518.1489</v>
      </c>
      <c r="J198" s="244">
        <f t="shared" si="334"/>
        <v>0.9996785223381649</v>
      </c>
      <c r="K198" s="240">
        <f t="shared" si="335"/>
        <v>4974606438819.1396</v>
      </c>
      <c r="L198" s="241">
        <f t="shared" si="335"/>
        <v>4974235432495.4053</v>
      </c>
      <c r="M198" s="242">
        <f t="shared" si="336"/>
        <v>0.9999254199647154</v>
      </c>
      <c r="N198" s="243">
        <f t="shared" si="337"/>
        <v>6329693413902.3428</v>
      </c>
      <c r="O198" s="241">
        <f t="shared" si="337"/>
        <v>6247428288322.7373</v>
      </c>
      <c r="P198" s="244">
        <f t="shared" si="338"/>
        <v>0.98700330012841997</v>
      </c>
      <c r="Q198" s="240">
        <f t="shared" si="339"/>
        <v>6454891864008.2168</v>
      </c>
      <c r="R198" s="241">
        <f t="shared" si="339"/>
        <v>6008244579552.5586</v>
      </c>
      <c r="S198" s="242">
        <f t="shared" si="340"/>
        <v>0.93080483858356866</v>
      </c>
      <c r="T198" s="243">
        <f t="shared" si="341"/>
        <v>6436238303441.8066</v>
      </c>
      <c r="U198" s="241">
        <f t="shared" si="341"/>
        <v>5936383949165.6582</v>
      </c>
      <c r="V198" s="244">
        <f t="shared" si="342"/>
        <v>0.92233750046065743</v>
      </c>
      <c r="W198" s="240">
        <f t="shared" si="343"/>
        <v>7479078070451.2578</v>
      </c>
      <c r="X198" s="241">
        <f t="shared" si="343"/>
        <v>7168381581719.0527</v>
      </c>
      <c r="Y198" s="242">
        <f t="shared" si="344"/>
        <v>0.95845791609533781</v>
      </c>
      <c r="Z198" s="243">
        <f t="shared" si="345"/>
        <v>1642114987903.5737</v>
      </c>
      <c r="AA198" s="241">
        <f t="shared" si="345"/>
        <v>1620256354065.5515</v>
      </c>
      <c r="AB198" s="244">
        <f t="shared" si="346"/>
        <v>0.98668873130137602</v>
      </c>
      <c r="AC198" s="240">
        <f t="shared" si="347"/>
        <v>2286111935437.7754</v>
      </c>
      <c r="AD198" s="241">
        <f t="shared" si="347"/>
        <v>2076653570493.7627</v>
      </c>
      <c r="AE198" s="242">
        <f t="shared" si="348"/>
        <v>0.9083779049935703</v>
      </c>
      <c r="AF198" s="243">
        <f t="shared" si="349"/>
        <v>2218235661547.8306</v>
      </c>
      <c r="AG198" s="243">
        <f t="shared" si="349"/>
        <v>2179730072740.2251</v>
      </c>
      <c r="AH198" s="241">
        <f t="shared" si="349"/>
        <v>2057272295964.6643</v>
      </c>
      <c r="AI198" s="244">
        <f t="shared" si="438"/>
        <v>0.94381975167153875</v>
      </c>
      <c r="AJ198" s="241">
        <f t="shared" si="350"/>
        <v>2056809388844.2197</v>
      </c>
      <c r="AK198" s="242">
        <f t="shared" si="401"/>
        <v>0.94360738266024058</v>
      </c>
      <c r="AL198" s="243">
        <f t="shared" si="351"/>
        <v>3489156629178.4624</v>
      </c>
      <c r="AM198" s="241">
        <f t="shared" si="351"/>
        <v>2985744503748.2637</v>
      </c>
      <c r="AN198" s="241">
        <f t="shared" si="351"/>
        <v>2698884706904.5488</v>
      </c>
      <c r="AO198" s="244">
        <f t="shared" si="402"/>
        <v>0.9039235284587831</v>
      </c>
      <c r="AP198" s="241">
        <f t="shared" si="352"/>
        <v>2698429879558.6343</v>
      </c>
      <c r="AQ198" s="242">
        <f t="shared" si="403"/>
        <v>0.90377119548275531</v>
      </c>
      <c r="AR198" s="243">
        <f t="shared" si="353"/>
        <v>4095125330091.1104</v>
      </c>
      <c r="AS198" s="241">
        <f t="shared" si="353"/>
        <v>3449656231020.8135</v>
      </c>
      <c r="AT198" s="241">
        <f t="shared" si="353"/>
        <v>3098687774689.7739</v>
      </c>
      <c r="AU198" s="244">
        <f t="shared" si="404"/>
        <v>0.89825987494783444</v>
      </c>
      <c r="AV198" s="241">
        <f t="shared" si="354"/>
        <v>3098668917269.1904</v>
      </c>
      <c r="AW198" s="242">
        <f t="shared" si="405"/>
        <v>0.89825440848412896</v>
      </c>
      <c r="AX198" s="241">
        <f t="shared" si="355"/>
        <v>8204674896637.752</v>
      </c>
      <c r="AY198" s="241">
        <f t="shared" si="355"/>
        <v>6051170646214.6396</v>
      </c>
      <c r="AZ198" s="241">
        <f t="shared" si="355"/>
        <v>4403663467784.9766</v>
      </c>
      <c r="BA198" s="244">
        <f t="shared" si="406"/>
        <v>0.72773744540483665</v>
      </c>
      <c r="BB198" s="241">
        <f t="shared" si="356"/>
        <v>4403660802091.7021</v>
      </c>
      <c r="BC198" s="242">
        <f t="shared" si="407"/>
        <v>0.72773700487961768</v>
      </c>
      <c r="BD198" s="241">
        <f t="shared" si="357"/>
        <v>6604388755770.3604</v>
      </c>
      <c r="BE198" s="241">
        <f t="shared" si="357"/>
        <v>3671982700443.2031</v>
      </c>
      <c r="BF198" s="241">
        <f t="shared" si="357"/>
        <v>3541209995395.4204</v>
      </c>
      <c r="BG198" s="244">
        <f t="shared" si="408"/>
        <v>0.9643863504498541</v>
      </c>
      <c r="BH198" s="241">
        <f t="shared" si="356"/>
        <v>3541039092249.0913</v>
      </c>
      <c r="BI198" s="242">
        <f t="shared" si="409"/>
        <v>0.96433980797940388</v>
      </c>
      <c r="BJ198" s="241">
        <f t="shared" si="358"/>
        <v>7337649164618.7002</v>
      </c>
      <c r="BK198" s="241">
        <f t="shared" si="358"/>
        <v>5314360569548.7861</v>
      </c>
      <c r="BL198" s="241">
        <f t="shared" si="358"/>
        <v>5095815273871.5684</v>
      </c>
      <c r="BM198" s="244">
        <f t="shared" si="410"/>
        <v>0.95887646447448838</v>
      </c>
      <c r="BN198" s="241">
        <f t="shared" si="359"/>
        <v>5095414207054.1426</v>
      </c>
      <c r="BO198" s="242">
        <f t="shared" si="411"/>
        <v>0.95880099597509372</v>
      </c>
      <c r="BP198" s="241">
        <f t="shared" si="360"/>
        <v>7061359901001.6943</v>
      </c>
      <c r="BQ198" s="241">
        <f t="shared" si="360"/>
        <v>6836151305068.4863</v>
      </c>
      <c r="BR198" s="241">
        <f t="shared" si="360"/>
        <v>5987614092432.6982</v>
      </c>
      <c r="BS198" s="244">
        <f t="shared" si="412"/>
        <v>0.87587500996259948</v>
      </c>
      <c r="BT198" s="241">
        <f t="shared" si="361"/>
        <v>5987545968414.2422</v>
      </c>
      <c r="BU198" s="242">
        <f t="shared" si="413"/>
        <v>0.8758650447035794</v>
      </c>
      <c r="BV198" s="241">
        <f t="shared" si="362"/>
        <v>8858491829826.3789</v>
      </c>
      <c r="BW198" s="241">
        <f t="shared" si="362"/>
        <v>6124099155359.5215</v>
      </c>
      <c r="BX198" s="241">
        <f t="shared" si="362"/>
        <v>4970891552713.4209</v>
      </c>
      <c r="BY198" s="244">
        <f t="shared" si="414"/>
        <v>0.81169351223896047</v>
      </c>
      <c r="BZ198" s="241">
        <f t="shared" si="363"/>
        <v>4970260352867.749</v>
      </c>
      <c r="CA198" s="242">
        <f t="shared" si="415"/>
        <v>0.81159044404400482</v>
      </c>
      <c r="CB198" s="241">
        <f t="shared" si="364"/>
        <v>6952882421529.5137</v>
      </c>
      <c r="CC198" s="241">
        <f t="shared" si="364"/>
        <v>6922352475357.9766</v>
      </c>
      <c r="CD198" s="241">
        <f t="shared" si="364"/>
        <v>6466461081983.5918</v>
      </c>
      <c r="CE198" s="245">
        <f t="shared" si="439"/>
        <v>0.93414212942821739</v>
      </c>
      <c r="CF198" s="241">
        <f t="shared" si="365"/>
        <v>6466237393274.6064</v>
      </c>
      <c r="CG198" s="242">
        <f t="shared" si="416"/>
        <v>0.93410981545550631</v>
      </c>
      <c r="CH198" s="241">
        <f t="shared" si="366"/>
        <v>6858031899906.8066</v>
      </c>
      <c r="CI198" s="241">
        <f t="shared" si="366"/>
        <v>8430441707049.3682</v>
      </c>
      <c r="CJ198" s="241">
        <f t="shared" si="366"/>
        <v>7943162045327.8193</v>
      </c>
      <c r="CK198" s="245">
        <f t="shared" si="440"/>
        <v>0.94219998445465847</v>
      </c>
      <c r="CL198" s="241">
        <f t="shared" si="367"/>
        <v>7943159598766.1396</v>
      </c>
      <c r="CM198" s="242">
        <f t="shared" si="417"/>
        <v>0.94219969424902461</v>
      </c>
      <c r="CN198" s="241">
        <f t="shared" si="368"/>
        <v>9986647340079.9375</v>
      </c>
      <c r="CO198" s="241">
        <f t="shared" si="368"/>
        <v>10032765000665.148</v>
      </c>
      <c r="CP198" s="241">
        <f t="shared" si="368"/>
        <v>9481888787380.2285</v>
      </c>
      <c r="CQ198" s="245">
        <f t="shared" si="441"/>
        <v>0.94509228380726573</v>
      </c>
      <c r="CR198" s="241">
        <f t="shared" si="369"/>
        <v>9468114572641.2383</v>
      </c>
      <c r="CS198" s="242">
        <f t="shared" si="418"/>
        <v>0.94371936071596663</v>
      </c>
      <c r="CT198" s="241">
        <f t="shared" si="370"/>
        <v>9028979250187.9863</v>
      </c>
      <c r="CU198" s="241">
        <f t="shared" si="370"/>
        <v>8302160579898.7324</v>
      </c>
      <c r="CV198" s="241">
        <f t="shared" si="370"/>
        <v>8232233910566.6074</v>
      </c>
      <c r="CW198" s="245">
        <f t="shared" si="442"/>
        <v>0.99157729260243022</v>
      </c>
      <c r="CX198" s="241">
        <f t="shared" si="371"/>
        <v>8227567695250.7061</v>
      </c>
      <c r="CY198" s="242">
        <f t="shared" si="419"/>
        <v>0.99101524429331911</v>
      </c>
      <c r="CZ198" s="241">
        <f t="shared" si="372"/>
        <v>8857219990054.7988</v>
      </c>
      <c r="DA198" s="241">
        <f t="shared" si="372"/>
        <v>8857219990054.7988</v>
      </c>
      <c r="DB198" s="241">
        <f t="shared" si="372"/>
        <v>750782220010.86719</v>
      </c>
      <c r="DC198" s="245">
        <f t="shared" si="443"/>
        <v>8.4764996336759407E-2</v>
      </c>
      <c r="DD198" s="241">
        <f t="shared" si="373"/>
        <v>48449483773.267197</v>
      </c>
      <c r="DE198" s="242">
        <f t="shared" si="420"/>
        <v>5.4700553703834831E-3</v>
      </c>
      <c r="DF198" s="241">
        <f t="shared" si="374"/>
        <v>8857219990054.7988</v>
      </c>
      <c r="DG198" s="241">
        <f t="shared" si="374"/>
        <v>8857219990054.7988</v>
      </c>
      <c r="DH198" s="241">
        <f t="shared" si="374"/>
        <v>782060037281.34351</v>
      </c>
      <c r="DI198" s="245">
        <f t="shared" si="444"/>
        <v>8.8296332049951146E-2</v>
      </c>
      <c r="DJ198" s="241">
        <f t="shared" si="375"/>
        <v>77953706073.047989</v>
      </c>
      <c r="DK198" s="242">
        <f t="shared" si="421"/>
        <v>8.8011482339353866E-3</v>
      </c>
      <c r="DL198" s="241">
        <f t="shared" si="376"/>
        <v>8857219990054.7988</v>
      </c>
      <c r="DM198" s="241">
        <f t="shared" si="376"/>
        <v>8857219990054.7988</v>
      </c>
      <c r="DN198" s="241">
        <f t="shared" si="376"/>
        <v>1358234648323.9089</v>
      </c>
      <c r="DO198" s="245">
        <f t="shared" si="445"/>
        <v>0.15334773776071758</v>
      </c>
      <c r="DP198" s="241">
        <f t="shared" si="377"/>
        <v>657145444034.2583</v>
      </c>
      <c r="DQ198" s="242">
        <f t="shared" si="422"/>
        <v>7.4193194339998839E-2</v>
      </c>
      <c r="DR198" s="241">
        <f t="shared" si="378"/>
        <v>8857219990054.7988</v>
      </c>
      <c r="DS198" s="241">
        <f t="shared" si="378"/>
        <v>8857219990054.7988</v>
      </c>
      <c r="DT198" s="241">
        <f t="shared" si="378"/>
        <v>1976688111244.813</v>
      </c>
      <c r="DU198" s="245">
        <f t="shared" si="446"/>
        <v>0.22317252066272583</v>
      </c>
      <c r="DV198" s="241">
        <f t="shared" si="379"/>
        <v>1409214046659.51</v>
      </c>
      <c r="DW198" s="242">
        <f t="shared" si="423"/>
        <v>0.15910342615875248</v>
      </c>
      <c r="DX198" s="241">
        <f t="shared" si="380"/>
        <v>8857219990054.7988</v>
      </c>
      <c r="DY198" s="241">
        <f t="shared" si="380"/>
        <v>8857219990054.7988</v>
      </c>
      <c r="DZ198" s="241">
        <f t="shared" si="380"/>
        <v>2958299767455.3018</v>
      </c>
      <c r="EA198" s="245">
        <f t="shared" si="447"/>
        <v>0.33399867800246419</v>
      </c>
      <c r="EB198" s="241">
        <f t="shared" si="381"/>
        <v>1928485190490.1907</v>
      </c>
      <c r="EC198" s="242">
        <f t="shared" si="424"/>
        <v>0.2177303028100874</v>
      </c>
      <c r="ED198" s="241">
        <f t="shared" si="382"/>
        <v>8857219990054.7988</v>
      </c>
      <c r="EE198" s="241">
        <f t="shared" si="382"/>
        <v>8857219990054.7988</v>
      </c>
      <c r="EF198" s="241">
        <f t="shared" si="382"/>
        <v>3019585241988.5566</v>
      </c>
      <c r="EG198" s="245">
        <f t="shared" si="448"/>
        <v>0.34091794551552906</v>
      </c>
      <c r="EH198" s="241">
        <f t="shared" si="383"/>
        <v>2448123957405.8438</v>
      </c>
      <c r="EI198" s="242">
        <f t="shared" si="425"/>
        <v>0.27639868493214398</v>
      </c>
      <c r="EJ198" s="241">
        <f t="shared" si="384"/>
        <v>8857219990054.7988</v>
      </c>
      <c r="EK198" s="241">
        <f t="shared" si="384"/>
        <v>8857219990054.7988</v>
      </c>
      <c r="EL198" s="241">
        <f t="shared" si="384"/>
        <v>4720647304565.3994</v>
      </c>
      <c r="EM198" s="245">
        <f t="shared" si="449"/>
        <v>0.53297166716711453</v>
      </c>
      <c r="EN198" s="241">
        <f t="shared" si="385"/>
        <v>4435005640374.2383</v>
      </c>
      <c r="EO198" s="242">
        <f t="shared" si="426"/>
        <v>0.50072208270247553</v>
      </c>
      <c r="EP198" s="241">
        <f t="shared" si="386"/>
        <v>8857219990054.7988</v>
      </c>
      <c r="EQ198" s="241">
        <f t="shared" si="386"/>
        <v>8857219990054.7988</v>
      </c>
      <c r="ER198" s="241">
        <f t="shared" si="386"/>
        <v>4980089475062.0674</v>
      </c>
      <c r="ES198" s="245">
        <f t="shared" si="450"/>
        <v>0.56226327003889354</v>
      </c>
      <c r="ET198" s="241">
        <f t="shared" si="387"/>
        <v>4694447810870.9063</v>
      </c>
      <c r="EU198" s="242">
        <f t="shared" si="427"/>
        <v>0.53001368557425454</v>
      </c>
      <c r="EV198" s="241">
        <f t="shared" si="388"/>
        <v>8857219990054.7988</v>
      </c>
      <c r="EW198" s="241">
        <f t="shared" si="388"/>
        <v>8897908616653.9434</v>
      </c>
      <c r="EX198" s="241">
        <f t="shared" si="388"/>
        <v>5309871588235.9834</v>
      </c>
      <c r="EY198" s="245">
        <f t="shared" si="451"/>
        <v>0.59675501480175452</v>
      </c>
      <c r="EZ198" s="241">
        <f t="shared" si="389"/>
        <v>5014598142865.5527</v>
      </c>
      <c r="FA198" s="242">
        <f t="shared" si="428"/>
        <v>0.56357042524350975</v>
      </c>
      <c r="FB198" s="241">
        <f t="shared" si="390"/>
        <v>8857219990054.7988</v>
      </c>
      <c r="FC198" s="241">
        <f t="shared" si="390"/>
        <v>8912818094789.1992</v>
      </c>
      <c r="FD198" s="241">
        <f t="shared" si="390"/>
        <v>6539525653791.5293</v>
      </c>
      <c r="FE198" s="245">
        <f t="shared" si="452"/>
        <v>0.73372143178988536</v>
      </c>
      <c r="FF198" s="241">
        <f t="shared" si="391"/>
        <v>6253886080000.3691</v>
      </c>
      <c r="FG198" s="242">
        <f t="shared" si="429"/>
        <v>0.70167325457440322</v>
      </c>
      <c r="FH198" s="241">
        <f t="shared" si="392"/>
        <v>8857219990054.7988</v>
      </c>
      <c r="FI198" s="241">
        <f t="shared" si="392"/>
        <v>8912818094789.1992</v>
      </c>
      <c r="FJ198" s="241">
        <f t="shared" si="392"/>
        <v>6876144146287.5088</v>
      </c>
      <c r="FK198" s="245">
        <f t="shared" si="453"/>
        <v>0.7714893396408018</v>
      </c>
      <c r="FL198" s="241">
        <f t="shared" si="393"/>
        <v>6497560991152.8564</v>
      </c>
      <c r="FM198" s="242">
        <f t="shared" si="430"/>
        <v>0.72901308228781181</v>
      </c>
      <c r="FN198" s="241">
        <f t="shared" si="394"/>
        <v>8857219990054.7988</v>
      </c>
      <c r="FO198" s="241">
        <f t="shared" si="394"/>
        <v>8375246308204.6201</v>
      </c>
      <c r="FP198" s="241">
        <f t="shared" si="394"/>
        <v>7922556058568.0801</v>
      </c>
      <c r="FQ198" s="245">
        <f t="shared" si="454"/>
        <v>0.94594902251494717</v>
      </c>
      <c r="FR198" s="241">
        <f>SUMIF($A$6:$A$154,$A198,FR$6:FR$154)</f>
        <v>7922425408568.0801</v>
      </c>
      <c r="FS198" s="242">
        <f t="shared" si="431"/>
        <v>0.94593342297372862</v>
      </c>
      <c r="FT198" s="241">
        <f t="shared" si="395"/>
        <v>9262190955000</v>
      </c>
      <c r="FU198" s="241">
        <f t="shared" si="395"/>
        <v>9262190955000</v>
      </c>
      <c r="FV198" s="241">
        <f t="shared" si="395"/>
        <v>1042729417153</v>
      </c>
      <c r="FW198" s="245">
        <f t="shared" si="455"/>
        <v>0.11257913189428516</v>
      </c>
      <c r="FX198" s="241">
        <f>SUMIF($A$6:$A$154,$A198,FX$6:FX$154)</f>
        <v>80588665193</v>
      </c>
      <c r="FY198" s="242">
        <f t="shared" si="432"/>
        <v>8.7008209595911962E-3</v>
      </c>
      <c r="FZ198" s="241">
        <f t="shared" si="396"/>
        <v>9262190955000</v>
      </c>
      <c r="GA198" s="241">
        <f t="shared" si="396"/>
        <v>9262190955000</v>
      </c>
      <c r="GB198" s="241">
        <f t="shared" si="396"/>
        <v>1117789320496</v>
      </c>
      <c r="GC198" s="245">
        <f t="shared" si="456"/>
        <v>0.12068303557190049</v>
      </c>
      <c r="GD198" s="241">
        <f>SUMIF($A$6:$A$154,$A198,GD$6:GD$154)</f>
        <v>431809427496</v>
      </c>
      <c r="GE198" s="242">
        <f t="shared" si="433"/>
        <v>4.6620656990762718E-2</v>
      </c>
      <c r="GF198" s="241">
        <f t="shared" si="397"/>
        <v>9262190955000</v>
      </c>
      <c r="GG198" s="241">
        <f t="shared" si="397"/>
        <v>9262190955000</v>
      </c>
      <c r="GH198" s="241">
        <f t="shared" si="397"/>
        <v>1376566821202</v>
      </c>
      <c r="GI198" s="245">
        <f t="shared" si="457"/>
        <v>0.14862215947500945</v>
      </c>
      <c r="GJ198" s="241">
        <f>SUMIF($A$6:$A$154,$A198,GJ$6:GJ$154)</f>
        <v>691828152015</v>
      </c>
      <c r="GK198" s="242">
        <f t="shared" si="434"/>
        <v>7.4693790635090615E-2</v>
      </c>
      <c r="GL198" s="241">
        <f t="shared" si="398"/>
        <v>9262190955000</v>
      </c>
      <c r="GM198" s="241">
        <f t="shared" si="398"/>
        <v>9262190955000</v>
      </c>
      <c r="GN198" s="241">
        <f t="shared" si="398"/>
        <v>1896876647821</v>
      </c>
      <c r="GO198" s="245">
        <f t="shared" si="458"/>
        <v>0.20479783423132847</v>
      </c>
      <c r="GP198" s="241">
        <f>SUMIF($A$6:$A$154,$A198,GP$6:GP$154)</f>
        <v>1212136342327</v>
      </c>
      <c r="GQ198" s="242">
        <f t="shared" si="435"/>
        <v>0.13086928872618994</v>
      </c>
      <c r="GR198" s="241">
        <f t="shared" si="399"/>
        <v>9262190955000</v>
      </c>
      <c r="GS198" s="241">
        <f t="shared" si="399"/>
        <v>9262190955000</v>
      </c>
      <c r="GT198" s="241">
        <f t="shared" si="399"/>
        <v>2324124988280</v>
      </c>
      <c r="GU198" s="245">
        <f t="shared" si="459"/>
        <v>0.2509260497404634</v>
      </c>
      <c r="GV198" s="241">
        <f>SUMIF($A$6:$A$154,$A198,GV$6:GV$154)</f>
        <v>1633281103410</v>
      </c>
      <c r="GW198" s="242">
        <f t="shared" si="436"/>
        <v>0.17633852631037664</v>
      </c>
      <c r="GX198" s="241">
        <f t="shared" si="400"/>
        <v>9262190955000</v>
      </c>
      <c r="GY198" s="241">
        <f t="shared" si="400"/>
        <v>9262710955000</v>
      </c>
      <c r="GZ198" s="241">
        <f t="shared" si="400"/>
        <v>4779453842137</v>
      </c>
      <c r="HA198" s="245">
        <f t="shared" si="460"/>
        <v>0.51598866307676983</v>
      </c>
      <c r="HB198" s="241">
        <f>SUMIF($A$6:$A$154,$A198,HB$6:HB$154)</f>
        <v>2931461623575</v>
      </c>
      <c r="HC198" s="242">
        <f t="shared" si="437"/>
        <v>0.31647987698381114</v>
      </c>
    </row>
    <row r="199" spans="1:238" s="14" customFormat="1" ht="15" thickBot="1" x14ac:dyDescent="0.4">
      <c r="A199" s="246" t="s">
        <v>152</v>
      </c>
      <c r="B199" s="247">
        <f>SUM(B195:B198)</f>
        <v>14851602760578.66</v>
      </c>
      <c r="C199" s="248">
        <f t="shared" ref="C199" si="461">SUM(C195:C198)</f>
        <v>14341355498508.213</v>
      </c>
      <c r="D199" s="249">
        <f t="shared" ref="D199" si="462">+C199/B199</f>
        <v>0.96564362309603236</v>
      </c>
      <c r="E199" s="247">
        <f t="shared" ref="E199" si="463">SUM(E195:E198)</f>
        <v>15926690710533.217</v>
      </c>
      <c r="F199" s="248">
        <f t="shared" ref="F199" si="464">SUM(F195:F198)</f>
        <v>15564111724389.523</v>
      </c>
      <c r="G199" s="249">
        <f t="shared" ref="G199" si="465">+F199/E199</f>
        <v>0.9772345057279288</v>
      </c>
      <c r="H199" s="250">
        <f>SUM(H195:H198)</f>
        <v>15843034057564.824</v>
      </c>
      <c r="I199" s="248">
        <f t="shared" ref="I199" si="466">SUM(I195:I198)</f>
        <v>15353107015365.504</v>
      </c>
      <c r="J199" s="251">
        <f t="shared" ref="J199" si="467">+I199/H199</f>
        <v>0.96907618575967225</v>
      </c>
      <c r="K199" s="247">
        <f t="shared" ref="K199" si="468">SUM(K195:K198)</f>
        <v>19548237933298.328</v>
      </c>
      <c r="L199" s="248">
        <f t="shared" ref="L199" si="469">SUM(L195:L198)</f>
        <v>19136827355950.508</v>
      </c>
      <c r="M199" s="249">
        <f t="shared" ref="M199" si="470">+L199/K199</f>
        <v>0.97895408380276427</v>
      </c>
      <c r="N199" s="250">
        <f t="shared" ref="N199" si="471">SUM(N195:N198)</f>
        <v>25128574968756.867</v>
      </c>
      <c r="O199" s="248">
        <f t="shared" ref="O199" si="472">SUM(O195:O198)</f>
        <v>24085690726457.715</v>
      </c>
      <c r="P199" s="251">
        <f t="shared" ref="P199" si="473">+O199/N199</f>
        <v>0.9584980746582008</v>
      </c>
      <c r="Q199" s="247">
        <f t="shared" ref="Q199:R199" si="474">SUM(Q195:Q198)</f>
        <v>27533813530311.359</v>
      </c>
      <c r="R199" s="248">
        <f t="shared" si="474"/>
        <v>25975922878060.129</v>
      </c>
      <c r="S199" s="249">
        <f t="shared" ref="S199" si="475">+R199/Q199</f>
        <v>0.94341900185616556</v>
      </c>
      <c r="T199" s="250">
        <f t="shared" ref="T199:U199" si="476">SUM(T195:T198)</f>
        <v>26577582356467.383</v>
      </c>
      <c r="U199" s="248">
        <f t="shared" si="476"/>
        <v>25029816583447.5</v>
      </c>
      <c r="V199" s="251">
        <f t="shared" ref="V199" si="477">+U199/T199</f>
        <v>0.94176423753444793</v>
      </c>
      <c r="W199" s="247">
        <f t="shared" ref="W199:X199" si="478">SUM(W195:W198)</f>
        <v>29716794182480.285</v>
      </c>
      <c r="X199" s="248">
        <f t="shared" si="478"/>
        <v>27778821788351.695</v>
      </c>
      <c r="Y199" s="249">
        <f t="shared" ref="Y199" si="479">+X199/W199</f>
        <v>0.9347852805982978</v>
      </c>
      <c r="Z199" s="250">
        <f t="shared" ref="Z199:AA199" si="480">SUM(Z195:Z198)</f>
        <v>22338461651637.719</v>
      </c>
      <c r="AA199" s="248">
        <f t="shared" si="480"/>
        <v>20537604834409.156</v>
      </c>
      <c r="AB199" s="251">
        <f t="shared" ref="AB199" si="481">+AA199/Z199</f>
        <v>0.91938313186859333</v>
      </c>
      <c r="AC199" s="247">
        <f t="shared" ref="AC199:AD199" si="482">SUM(AC195:AC198)</f>
        <v>21581403171987.633</v>
      </c>
      <c r="AD199" s="248">
        <f t="shared" si="482"/>
        <v>19431531036015.012</v>
      </c>
      <c r="AE199" s="249">
        <f t="shared" si="348"/>
        <v>0.90038311601707499</v>
      </c>
      <c r="AF199" s="250">
        <f>SUM(AF195:AF198)</f>
        <v>22381728619447.113</v>
      </c>
      <c r="AG199" s="250">
        <f>SUM(AG195:AG198)</f>
        <v>21897871191985.41</v>
      </c>
      <c r="AH199" s="248">
        <f>SUM(AH195:AH198)</f>
        <v>19098938540797.168</v>
      </c>
      <c r="AI199" s="251">
        <f t="shared" si="438"/>
        <v>0.87218243149532049</v>
      </c>
      <c r="AJ199" s="248">
        <f>SUM(AJ195:AJ198)</f>
        <v>16191081510342.824</v>
      </c>
      <c r="AK199" s="249">
        <f t="shared" si="401"/>
        <v>0.73939066352115257</v>
      </c>
      <c r="AL199" s="250">
        <f>SUM(AL195:AL198)</f>
        <v>26001224732080.434</v>
      </c>
      <c r="AM199" s="248">
        <f>SUM(AM195:AM198)</f>
        <v>24262184344376.773</v>
      </c>
      <c r="AN199" s="248">
        <f>SUM(AN195:AN198)</f>
        <v>21018988636929.219</v>
      </c>
      <c r="AO199" s="251">
        <f>+AN199/AM199</f>
        <v>0.8663271343827198</v>
      </c>
      <c r="AP199" s="248">
        <f>SUM(AP195:AP198)</f>
        <v>16275872874597.002</v>
      </c>
      <c r="AQ199" s="249">
        <f>+AP199/AM199</f>
        <v>0.67083295731240489</v>
      </c>
      <c r="AR199" s="250">
        <f>SUM(AR195:AR198)</f>
        <v>27047323079129.254</v>
      </c>
      <c r="AS199" s="248">
        <f>SUM(AS195:AS198)</f>
        <v>25620574041460.898</v>
      </c>
      <c r="AT199" s="248">
        <f>SUM(AT195:AT198)</f>
        <v>21925280398547.508</v>
      </c>
      <c r="AU199" s="251">
        <f>+AT199/AS199</f>
        <v>0.85576850710161989</v>
      </c>
      <c r="AV199" s="248">
        <f>SUM(AV195:AV198)</f>
        <v>17785076504142.574</v>
      </c>
      <c r="AW199" s="249">
        <f>+AV199/AS199</f>
        <v>0.69417166357637394</v>
      </c>
      <c r="AX199" s="248">
        <f>SUM(AX195:AX198)</f>
        <v>29756499585743.477</v>
      </c>
      <c r="AY199" s="248">
        <f>SUM(AY195:AY198)</f>
        <v>27541700476069.289</v>
      </c>
      <c r="AZ199" s="248">
        <f>SUM(AZ195:AZ198)</f>
        <v>23576105401629.555</v>
      </c>
      <c r="BA199" s="251">
        <f>+AZ199/AY199</f>
        <v>0.85601487904185869</v>
      </c>
      <c r="BB199" s="248">
        <f>SUM(BB195:BB198)</f>
        <v>20222754519343.93</v>
      </c>
      <c r="BC199" s="249">
        <f>+BB199/AY199</f>
        <v>0.73425947453445295</v>
      </c>
      <c r="BD199" s="248">
        <f>SUM(BD195:BD198)</f>
        <v>27138255276975.527</v>
      </c>
      <c r="BE199" s="248">
        <f>SUM(BE195:BE198)</f>
        <v>24229370373453.523</v>
      </c>
      <c r="BF199" s="248">
        <f>SUM(BF195:BF198)</f>
        <v>21789227844963.234</v>
      </c>
      <c r="BG199" s="251">
        <f>+BF199/BE199</f>
        <v>0.89928989111645308</v>
      </c>
      <c r="BH199" s="248">
        <f>SUM(BH195:BH198)</f>
        <v>18875381190352.582</v>
      </c>
      <c r="BI199" s="249">
        <f>+BH199/BE199</f>
        <v>0.77902895945794182</v>
      </c>
      <c r="BJ199" s="248">
        <f>SUM(BJ195:BJ198)</f>
        <v>29405070695081.867</v>
      </c>
      <c r="BK199" s="248">
        <f>SUM(BK195:BK198)</f>
        <v>26725529479108.52</v>
      </c>
      <c r="BL199" s="248">
        <f>SUM(BL195:BL198)</f>
        <v>24527323080122.859</v>
      </c>
      <c r="BM199" s="251">
        <f>+BL199/BK199</f>
        <v>0.91774881763506277</v>
      </c>
      <c r="BN199" s="248">
        <f>SUM(BN195:BN198)</f>
        <v>20673479220560.984</v>
      </c>
      <c r="BO199" s="249">
        <f>+BN199/BK199</f>
        <v>0.77354797541884235</v>
      </c>
      <c r="BP199" s="248">
        <f>SUM(BP195:BP198)</f>
        <v>31678720827681.57</v>
      </c>
      <c r="BQ199" s="248">
        <f>SUM(BQ195:BQ198)</f>
        <v>30910943768567.594</v>
      </c>
      <c r="BR199" s="248">
        <f>SUM(BR195:BR198)</f>
        <v>27204447304055.949</v>
      </c>
      <c r="BS199" s="251">
        <f>+BR199/BQ199</f>
        <v>0.88009112590471372</v>
      </c>
      <c r="BT199" s="248">
        <f>SUM(BT195:BT198)</f>
        <v>23098953149323.922</v>
      </c>
      <c r="BU199" s="249">
        <f>+BT199/BQ199</f>
        <v>0.74727427678259861</v>
      </c>
      <c r="BV199" s="248">
        <f>SUM(BV195:BV198)</f>
        <v>37396462363686.891</v>
      </c>
      <c r="BW199" s="248">
        <f>SUM(BW195:BW198)</f>
        <v>32297396642322.602</v>
      </c>
      <c r="BX199" s="248">
        <f>SUM(BX195:BX198)</f>
        <v>28514189942469.383</v>
      </c>
      <c r="BY199" s="251">
        <f>+BX199/BW199</f>
        <v>0.88286341646200384</v>
      </c>
      <c r="BZ199" s="248">
        <f>SUM(BZ195:BZ198)</f>
        <v>23919789310965.676</v>
      </c>
      <c r="CA199" s="249">
        <f>+BZ199/BW199</f>
        <v>0.74061044535153386</v>
      </c>
      <c r="CB199" s="248">
        <f>SUM(CB195:CB198)</f>
        <v>30245876120380.266</v>
      </c>
      <c r="CC199" s="248">
        <f>SUM(CC195:CC198)</f>
        <v>29708442761301.797</v>
      </c>
      <c r="CD199" s="248">
        <f>SUM(CD195:CD198)</f>
        <v>26866869535720.039</v>
      </c>
      <c r="CE199" s="252">
        <f t="shared" si="439"/>
        <v>0.90435132368219617</v>
      </c>
      <c r="CF199" s="248">
        <f>SUM(CF195:CF198)</f>
        <v>23546844067343.93</v>
      </c>
      <c r="CG199" s="249">
        <f t="shared" si="416"/>
        <v>0.79259772235574855</v>
      </c>
      <c r="CH199" s="248">
        <f>SUM(CH195:CH198)</f>
        <v>32594021360315.203</v>
      </c>
      <c r="CI199" s="248">
        <f>SUM(CI195:CI198)</f>
        <v>33541995101113.461</v>
      </c>
      <c r="CJ199" s="248">
        <f>SUM(CJ195:CJ198)</f>
        <v>31292816899199.332</v>
      </c>
      <c r="CK199" s="252">
        <f t="shared" si="440"/>
        <v>0.93294441206809831</v>
      </c>
      <c r="CL199" s="248">
        <f>SUM(CL195:CL198)</f>
        <v>26503980389041.961</v>
      </c>
      <c r="CM199" s="249">
        <f t="shared" si="417"/>
        <v>0.79017304454147197</v>
      </c>
      <c r="CN199" s="248">
        <f>SUM(CN195:CN198)</f>
        <v>34254661471549.824</v>
      </c>
      <c r="CO199" s="248">
        <f>SUM(CO195:CO198)</f>
        <v>34863540200203.285</v>
      </c>
      <c r="CP199" s="248">
        <f>SUM(CP195:CP198)</f>
        <v>33012775541562.227</v>
      </c>
      <c r="CQ199" s="252">
        <f t="shared" si="441"/>
        <v>0.94691403546475561</v>
      </c>
      <c r="CR199" s="248">
        <f>SUM(CR195:CR198)</f>
        <v>28610663659373.371</v>
      </c>
      <c r="CS199" s="249">
        <f t="shared" si="418"/>
        <v>0.82064711429410564</v>
      </c>
      <c r="CT199" s="248">
        <f>SUM(CT195:CT198)</f>
        <v>34630330097288.211</v>
      </c>
      <c r="CU199" s="248">
        <f>SUM(CU195:CU198)</f>
        <v>34500104704431.961</v>
      </c>
      <c r="CV199" s="248">
        <f>SUM(CV195:CV198)</f>
        <v>33388098231082.555</v>
      </c>
      <c r="CW199" s="252">
        <f t="shared" si="442"/>
        <v>0.96776802612988722</v>
      </c>
      <c r="CX199" s="248">
        <f>SUM(CX195:CX198)</f>
        <v>28944874568087.352</v>
      </c>
      <c r="CY199" s="249">
        <f t="shared" si="419"/>
        <v>0.83897932531112085</v>
      </c>
      <c r="CZ199" s="248">
        <f>SUM(CZ195:CZ198)</f>
        <v>34707186456555.602</v>
      </c>
      <c r="DA199" s="248">
        <f>SUM(DA195:DA198)</f>
        <v>34707186456555.602</v>
      </c>
      <c r="DB199" s="248">
        <f>SUM(DB195:DB198)</f>
        <v>3266972656914.6738</v>
      </c>
      <c r="DC199" s="252">
        <f t="shared" si="443"/>
        <v>9.4129573453154342E-2</v>
      </c>
      <c r="DD199" s="248">
        <f>SUM(DD195:DD198)</f>
        <v>720656816099.54749</v>
      </c>
      <c r="DE199" s="249">
        <f t="shared" si="420"/>
        <v>2.0763907699681245E-2</v>
      </c>
      <c r="DF199" s="248">
        <f>SUM(DF195:DF198)</f>
        <v>34707186456555.602</v>
      </c>
      <c r="DG199" s="248">
        <f>SUM(DG195:DG198)</f>
        <v>34707186456555.602</v>
      </c>
      <c r="DH199" s="248">
        <f>SUM(DH195:DH198)</f>
        <v>5651187295501.7539</v>
      </c>
      <c r="DI199" s="252">
        <f t="shared" si="444"/>
        <v>0.16282470209953709</v>
      </c>
      <c r="DJ199" s="248">
        <f>SUM(DJ195:DJ198)</f>
        <v>2115213645015.104</v>
      </c>
      <c r="DK199" s="249">
        <f t="shared" si="421"/>
        <v>6.094454379535498E-2</v>
      </c>
      <c r="DL199" s="248">
        <f>SUM(DL195:DL198)</f>
        <v>34707186456555.602</v>
      </c>
      <c r="DM199" s="248">
        <f>SUM(DM195:DM198)</f>
        <v>34712498073306.711</v>
      </c>
      <c r="DN199" s="248">
        <f>SUM(DN195:DN198)</f>
        <v>8720763288527.1143</v>
      </c>
      <c r="DO199" s="252">
        <f t="shared" si="445"/>
        <v>0.25122834058529558</v>
      </c>
      <c r="DP199" s="248">
        <f>SUM(DP195:DP198)</f>
        <v>3910748864609.5425</v>
      </c>
      <c r="DQ199" s="249">
        <f t="shared" si="422"/>
        <v>0.11266111866540766</v>
      </c>
      <c r="DR199" s="248">
        <f>SUM(DR195:DR198)</f>
        <v>34707186456555.602</v>
      </c>
      <c r="DS199" s="248">
        <f>SUM(DS195:DS198)</f>
        <v>34712661270241.039</v>
      </c>
      <c r="DT199" s="248">
        <f>SUM(DT195:DT198)</f>
        <v>11473259741120.748</v>
      </c>
      <c r="DU199" s="252">
        <f t="shared" si="446"/>
        <v>0.33052089126213746</v>
      </c>
      <c r="DV199" s="248">
        <f>SUM(DV195:DV198)</f>
        <v>6354655785058.8984</v>
      </c>
      <c r="DW199" s="249">
        <f t="shared" si="423"/>
        <v>0.18306449440990305</v>
      </c>
      <c r="DX199" s="248">
        <f>SUM(DX195:DX198)</f>
        <v>34707186456555.602</v>
      </c>
      <c r="DY199" s="248">
        <f>SUM(DY195:DY198)</f>
        <v>34713224735430.922</v>
      </c>
      <c r="DZ199" s="248">
        <f>SUM(DZ195:DZ198)</f>
        <v>15657729934213.797</v>
      </c>
      <c r="EA199" s="252">
        <f t="shared" si="447"/>
        <v>0.45105950408094303</v>
      </c>
      <c r="EB199" s="248">
        <f>SUM(EB195:EB198)</f>
        <v>8976822694459.0879</v>
      </c>
      <c r="EC199" s="249">
        <f t="shared" si="424"/>
        <v>0.25859950387428771</v>
      </c>
      <c r="ED199" s="248">
        <f>SUM(ED195:ED198)</f>
        <v>34707186456555.602</v>
      </c>
      <c r="EE199" s="248">
        <f>SUM(EE195:EE198)</f>
        <v>34713224735430.922</v>
      </c>
      <c r="EF199" s="248">
        <f>SUM(EF195:EF198)</f>
        <v>16269125306656.543</v>
      </c>
      <c r="EG199" s="252">
        <f t="shared" si="448"/>
        <v>0.46867225475745133</v>
      </c>
      <c r="EH199" s="248">
        <f>SUM(EH195:EH198)</f>
        <v>11119477129174.625</v>
      </c>
      <c r="EI199" s="249">
        <f t="shared" si="425"/>
        <v>0.32032394610188009</v>
      </c>
      <c r="EJ199" s="248">
        <f>SUM(EJ195:EJ198)</f>
        <v>34707186456555.602</v>
      </c>
      <c r="EK199" s="248">
        <f>SUM(EK195:EK198)</f>
        <v>34713224735430.922</v>
      </c>
      <c r="EL199" s="248">
        <f>SUM(EL195:EL198)</f>
        <v>19142596456904.496</v>
      </c>
      <c r="EM199" s="252">
        <f t="shared" si="449"/>
        <v>0.55144967380014465</v>
      </c>
      <c r="EN199" s="248">
        <f>SUM(EN195:EN198)</f>
        <v>14727908898410.418</v>
      </c>
      <c r="EO199" s="249">
        <f t="shared" si="426"/>
        <v>0.42427371731264163</v>
      </c>
      <c r="EP199" s="248">
        <f>SUM(EP195:EP198)</f>
        <v>34707186456555.602</v>
      </c>
      <c r="EQ199" s="248">
        <f>SUM(EQ195:EQ198)</f>
        <v>34742626280404.711</v>
      </c>
      <c r="ER199" s="248">
        <f>SUM(ER195:ER198)</f>
        <v>21337057734590.969</v>
      </c>
      <c r="ES199" s="252">
        <f t="shared" si="450"/>
        <v>0.61414636770350728</v>
      </c>
      <c r="ET199" s="248">
        <f>SUM(ET195:ET198)</f>
        <v>16843631608587.219</v>
      </c>
      <c r="EU199" s="249">
        <f t="shared" si="427"/>
        <v>0.48481169709634886</v>
      </c>
      <c r="EV199" s="248">
        <f>SUM(EV195:EV198)</f>
        <v>34707186456555.602</v>
      </c>
      <c r="EW199" s="248">
        <f>SUM(EW195:EW198)</f>
        <v>35335592837306.398</v>
      </c>
      <c r="EX199" s="248">
        <f>SUM(EX195:EX198)</f>
        <v>23331436690430.078</v>
      </c>
      <c r="EY199" s="252">
        <f t="shared" si="451"/>
        <v>0.66028145609028399</v>
      </c>
      <c r="EZ199" s="248">
        <f>SUM(EZ195:EZ198)</f>
        <v>19016082915767.188</v>
      </c>
      <c r="FA199" s="249">
        <f t="shared" si="428"/>
        <v>0.53815661175749407</v>
      </c>
      <c r="FB199" s="248">
        <f>SUM(FB195:FB198)</f>
        <v>34707186456555.602</v>
      </c>
      <c r="FC199" s="248">
        <f>SUM(FC195:FC198)</f>
        <v>35537644897960.844</v>
      </c>
      <c r="FD199" s="248">
        <f>SUM(FD195:FD198)</f>
        <v>26422084750571.281</v>
      </c>
      <c r="FE199" s="252">
        <f t="shared" si="452"/>
        <v>0.74349566006517742</v>
      </c>
      <c r="FF199" s="248">
        <f>SUM(FF195:FF198)</f>
        <v>22455013459975.902</v>
      </c>
      <c r="FG199" s="249">
        <f t="shared" si="429"/>
        <v>0.63186554777197335</v>
      </c>
      <c r="FH199" s="248">
        <f>SUM(FH195:FH198)</f>
        <v>34707186456555.602</v>
      </c>
      <c r="FI199" s="248">
        <f>SUM(FI195:FI198)</f>
        <v>36199824688179.055</v>
      </c>
      <c r="FJ199" s="248">
        <f>SUM(FJ195:FJ198)</f>
        <v>28666224698630.918</v>
      </c>
      <c r="FK199" s="252">
        <f t="shared" si="453"/>
        <v>0.79188849519461313</v>
      </c>
      <c r="FL199" s="248">
        <f>SUM(FL195:FL198)</f>
        <v>24776145714558.168</v>
      </c>
      <c r="FM199" s="249">
        <f t="shared" si="430"/>
        <v>0.68442722935751521</v>
      </c>
      <c r="FN199" s="248">
        <f>SUM(FN195:FN198)</f>
        <v>34707186456555.602</v>
      </c>
      <c r="FO199" s="248">
        <f>SUM(FO195:FO198)</f>
        <v>35164458973137.406</v>
      </c>
      <c r="FP199" s="248">
        <f>SUM(FP195:FP198)</f>
        <v>33193600900114.914</v>
      </c>
      <c r="FQ199" s="252">
        <f t="shared" si="454"/>
        <v>0.94395312396166664</v>
      </c>
      <c r="FR199" s="248">
        <f>SUM(FR195:FR198)</f>
        <v>30126565183379.008</v>
      </c>
      <c r="FS199" s="249">
        <f t="shared" si="431"/>
        <v>0.85673336269422173</v>
      </c>
      <c r="FT199" s="248">
        <f>SUM(FT195:FT198)</f>
        <v>38432743135000</v>
      </c>
      <c r="FU199" s="248">
        <f>SUM(FU195:FU198)</f>
        <v>38432743135000</v>
      </c>
      <c r="FV199" s="248">
        <f>SUM(FV195:FV198)</f>
        <v>4656227798106</v>
      </c>
      <c r="FW199" s="252">
        <f t="shared" si="455"/>
        <v>0.12115262711668526</v>
      </c>
      <c r="FX199" s="248">
        <f>SUM(FX195:FX198)</f>
        <v>728246267760</v>
      </c>
      <c r="FY199" s="249">
        <f t="shared" si="432"/>
        <v>1.8948589363031943E-2</v>
      </c>
      <c r="FZ199" s="248">
        <f>SUM(FZ195:FZ198)</f>
        <v>38432743135000</v>
      </c>
      <c r="GA199" s="248">
        <f>SUM(GA195:GA198)</f>
        <v>38432743135000</v>
      </c>
      <c r="GB199" s="248">
        <f>SUM(GB195:GB198)</f>
        <v>7662918252646</v>
      </c>
      <c r="GC199" s="252">
        <f t="shared" si="456"/>
        <v>0.19938514994178283</v>
      </c>
      <c r="GD199" s="248">
        <f>SUM(GD195:GD198)</f>
        <v>2938791216438</v>
      </c>
      <c r="GE199" s="249">
        <f t="shared" si="433"/>
        <v>7.6465819941998789E-2</v>
      </c>
      <c r="GF199" s="248">
        <f>SUM(GF195:GF198)</f>
        <v>38432743135000</v>
      </c>
      <c r="GG199" s="248">
        <f>SUM(GG195:GG198)</f>
        <v>38465852987959</v>
      </c>
      <c r="GH199" s="248">
        <f>SUM(GH195:GH198)</f>
        <v>9870185596134</v>
      </c>
      <c r="GI199" s="252">
        <f t="shared" si="457"/>
        <v>0.2565960411491115</v>
      </c>
      <c r="GJ199" s="248">
        <f>SUM(GJ195:GJ198)</f>
        <v>4629108582230</v>
      </c>
      <c r="GK199" s="249">
        <f t="shared" si="434"/>
        <v>0.12034332330233399</v>
      </c>
      <c r="GL199" s="248">
        <f>SUM(GL195:GL198)</f>
        <v>38432743135000</v>
      </c>
      <c r="GM199" s="248">
        <f>SUM(GM195:GM198)</f>
        <v>38466136774255</v>
      </c>
      <c r="GN199" s="248">
        <f>SUM(GN195:GN198)</f>
        <v>12734315483635</v>
      </c>
      <c r="GO199" s="252">
        <f t="shared" si="458"/>
        <v>0.33105262320384482</v>
      </c>
      <c r="GP199" s="248">
        <f>SUM(GP195:GP198)</f>
        <v>6640490940841</v>
      </c>
      <c r="GQ199" s="249">
        <f t="shared" si="435"/>
        <v>0.17263212523295071</v>
      </c>
      <c r="GR199" s="248">
        <f>SUM(GR195:GR198)</f>
        <v>38432743135000</v>
      </c>
      <c r="GS199" s="248">
        <f>SUM(GS195:GS198)</f>
        <v>38472728762500</v>
      </c>
      <c r="GT199" s="248">
        <f>SUM(GT195:GT198)</f>
        <v>14826164914725</v>
      </c>
      <c r="GU199" s="252">
        <f t="shared" si="459"/>
        <v>0.38536816575319988</v>
      </c>
      <c r="GV199" s="248">
        <f>SUM(GV195:GV198)</f>
        <v>8979972752960</v>
      </c>
      <c r="GW199" s="249">
        <f t="shared" si="436"/>
        <v>0.23341138104331521</v>
      </c>
      <c r="GX199" s="248">
        <f>SUM(GX195:GX198)</f>
        <v>38432743135000</v>
      </c>
      <c r="GY199" s="248">
        <f>SUM(GY195:GY198)</f>
        <v>38485252979182</v>
      </c>
      <c r="GZ199" s="248">
        <f>SUM(GZ195:GZ198)</f>
        <v>19150394599022</v>
      </c>
      <c r="HA199" s="252">
        <f t="shared" si="460"/>
        <v>0.49760344850483662</v>
      </c>
      <c r="HB199" s="248">
        <f>SUM(HB195:HB198)</f>
        <v>12376272982425</v>
      </c>
      <c r="HC199" s="249">
        <f t="shared" si="437"/>
        <v>0.32158481559468383</v>
      </c>
    </row>
    <row r="201" spans="1:238" x14ac:dyDescent="0.35">
      <c r="B201" s="210">
        <f>+B199-B188</f>
        <v>0</v>
      </c>
      <c r="C201" s="210">
        <f t="shared" ref="C201:BN201" si="483">+C199-C188</f>
        <v>0</v>
      </c>
      <c r="D201" s="210">
        <f t="shared" si="483"/>
        <v>0</v>
      </c>
      <c r="E201" s="210">
        <f t="shared" si="483"/>
        <v>-8.5625</v>
      </c>
      <c r="F201" s="210">
        <f t="shared" si="483"/>
        <v>-11.4140625</v>
      </c>
      <c r="G201" s="210">
        <f t="shared" si="483"/>
        <v>-1.9129142714291447E-13</v>
      </c>
      <c r="H201" s="210">
        <f t="shared" si="483"/>
        <v>-16.228515625</v>
      </c>
      <c r="I201" s="210">
        <f t="shared" si="483"/>
        <v>-18.931640625</v>
      </c>
      <c r="J201" s="210">
        <f t="shared" si="483"/>
        <v>-2.0228263508670352E-13</v>
      </c>
      <c r="K201" s="210">
        <f t="shared" si="483"/>
        <v>-23.21875</v>
      </c>
      <c r="L201" s="210">
        <f t="shared" si="483"/>
        <v>-25.80078125</v>
      </c>
      <c r="M201" s="210">
        <f t="shared" si="483"/>
        <v>-1.5709655798445965E-13</v>
      </c>
      <c r="N201" s="210">
        <f t="shared" si="483"/>
        <v>-29.62109375</v>
      </c>
      <c r="O201" s="210">
        <f t="shared" si="483"/>
        <v>-32.09375</v>
      </c>
      <c r="P201" s="210">
        <f t="shared" si="483"/>
        <v>-1.4732659536775827E-13</v>
      </c>
      <c r="Q201" s="210">
        <f t="shared" si="483"/>
        <v>0</v>
      </c>
      <c r="R201" s="210">
        <f t="shared" si="483"/>
        <v>0</v>
      </c>
      <c r="S201" s="210">
        <f t="shared" si="483"/>
        <v>0</v>
      </c>
      <c r="T201" s="210">
        <f t="shared" si="483"/>
        <v>0</v>
      </c>
      <c r="U201" s="210">
        <f t="shared" si="483"/>
        <v>0</v>
      </c>
      <c r="V201" s="210">
        <f t="shared" si="483"/>
        <v>0</v>
      </c>
      <c r="W201" s="210">
        <f t="shared" si="483"/>
        <v>0</v>
      </c>
      <c r="X201" s="210">
        <f t="shared" si="483"/>
        <v>0</v>
      </c>
      <c r="Y201" s="210">
        <f t="shared" si="483"/>
        <v>0</v>
      </c>
      <c r="Z201" s="210">
        <f t="shared" si="483"/>
        <v>0</v>
      </c>
      <c r="AA201" s="210">
        <f t="shared" si="483"/>
        <v>0</v>
      </c>
      <c r="AB201" s="210">
        <f t="shared" si="483"/>
        <v>0</v>
      </c>
      <c r="AC201" s="210">
        <f t="shared" si="483"/>
        <v>0</v>
      </c>
      <c r="AD201" s="210">
        <f t="shared" si="483"/>
        <v>-1.9921875</v>
      </c>
      <c r="AE201" s="210">
        <f t="shared" si="483"/>
        <v>-9.248157795127554E-14</v>
      </c>
      <c r="AF201" s="210">
        <f t="shared" si="483"/>
        <v>0</v>
      </c>
      <c r="AG201" s="210">
        <f t="shared" si="483"/>
        <v>0</v>
      </c>
      <c r="AH201" s="210">
        <f t="shared" si="483"/>
        <v>0</v>
      </c>
      <c r="AI201" s="210">
        <f t="shared" si="483"/>
        <v>0</v>
      </c>
      <c r="AJ201" s="210">
        <f t="shared" si="483"/>
        <v>0</v>
      </c>
      <c r="AK201" s="210">
        <f t="shared" si="483"/>
        <v>0</v>
      </c>
      <c r="AL201" s="210">
        <f t="shared" si="483"/>
        <v>0</v>
      </c>
      <c r="AM201" s="210">
        <f t="shared" si="483"/>
        <v>0</v>
      </c>
      <c r="AN201" s="210">
        <f t="shared" si="483"/>
        <v>0</v>
      </c>
      <c r="AO201" s="210">
        <f t="shared" si="483"/>
        <v>0</v>
      </c>
      <c r="AP201" s="210">
        <f t="shared" si="483"/>
        <v>0</v>
      </c>
      <c r="AQ201" s="210">
        <f t="shared" si="483"/>
        <v>0</v>
      </c>
      <c r="AR201" s="210">
        <f t="shared" si="483"/>
        <v>0</v>
      </c>
      <c r="AS201" s="210">
        <f t="shared" si="483"/>
        <v>0</v>
      </c>
      <c r="AT201" s="210">
        <f t="shared" si="483"/>
        <v>0</v>
      </c>
      <c r="AU201" s="210">
        <f t="shared" si="483"/>
        <v>0</v>
      </c>
      <c r="AV201" s="210">
        <f t="shared" si="483"/>
        <v>0</v>
      </c>
      <c r="AW201" s="210">
        <f t="shared" si="483"/>
        <v>0</v>
      </c>
      <c r="AX201" s="210">
        <f t="shared" si="483"/>
        <v>0</v>
      </c>
      <c r="AY201" s="210">
        <f t="shared" si="483"/>
        <v>0</v>
      </c>
      <c r="AZ201" s="210">
        <f t="shared" si="483"/>
        <v>0</v>
      </c>
      <c r="BA201" s="210">
        <f t="shared" si="483"/>
        <v>0</v>
      </c>
      <c r="BB201" s="210">
        <f t="shared" si="483"/>
        <v>0</v>
      </c>
      <c r="BC201" s="210">
        <f t="shared" si="483"/>
        <v>0</v>
      </c>
      <c r="BD201" s="210">
        <f t="shared" si="483"/>
        <v>0</v>
      </c>
      <c r="BE201" s="210">
        <f t="shared" si="483"/>
        <v>0</v>
      </c>
      <c r="BF201" s="210">
        <f t="shared" si="483"/>
        <v>0</v>
      </c>
      <c r="BG201" s="210">
        <f t="shared" si="483"/>
        <v>0</v>
      </c>
      <c r="BH201" s="210">
        <f t="shared" si="483"/>
        <v>0</v>
      </c>
      <c r="BI201" s="210">
        <f t="shared" si="483"/>
        <v>0</v>
      </c>
      <c r="BJ201" s="210">
        <f t="shared" si="483"/>
        <v>0</v>
      </c>
      <c r="BK201" s="210">
        <f t="shared" si="483"/>
        <v>0</v>
      </c>
      <c r="BL201" s="210">
        <f t="shared" si="483"/>
        <v>0</v>
      </c>
      <c r="BM201" s="210">
        <f t="shared" si="483"/>
        <v>0</v>
      </c>
      <c r="BN201" s="210">
        <f t="shared" si="483"/>
        <v>0</v>
      </c>
      <c r="BO201" s="210">
        <f t="shared" ref="BO201:CY201" si="484">+BO199-BO188</f>
        <v>0</v>
      </c>
      <c r="BP201" s="210">
        <f t="shared" si="484"/>
        <v>0</v>
      </c>
      <c r="BQ201" s="210">
        <f t="shared" si="484"/>
        <v>0</v>
      </c>
      <c r="BR201" s="210">
        <f t="shared" si="484"/>
        <v>0</v>
      </c>
      <c r="BS201" s="210">
        <f t="shared" si="484"/>
        <v>1.2212453270876722E-15</v>
      </c>
      <c r="BT201" s="210">
        <f t="shared" si="484"/>
        <v>0</v>
      </c>
      <c r="BU201" s="210">
        <f t="shared" si="484"/>
        <v>0</v>
      </c>
      <c r="BV201" s="210">
        <f t="shared" si="484"/>
        <v>0</v>
      </c>
      <c r="BW201" s="210">
        <f t="shared" si="484"/>
        <v>0</v>
      </c>
      <c r="BX201" s="210">
        <f t="shared" si="484"/>
        <v>0</v>
      </c>
      <c r="BY201" s="210">
        <f t="shared" si="484"/>
        <v>0</v>
      </c>
      <c r="BZ201" s="210">
        <f t="shared" si="484"/>
        <v>0</v>
      </c>
      <c r="CA201" s="210">
        <f t="shared" si="484"/>
        <v>0</v>
      </c>
      <c r="CB201" s="210">
        <f t="shared" si="484"/>
        <v>0</v>
      </c>
      <c r="CC201" s="210">
        <f t="shared" si="484"/>
        <v>0</v>
      </c>
      <c r="CD201" s="210">
        <f t="shared" si="484"/>
        <v>0</v>
      </c>
      <c r="CE201" s="210">
        <f t="shared" si="484"/>
        <v>0</v>
      </c>
      <c r="CF201" s="210">
        <f t="shared" si="484"/>
        <v>0</v>
      </c>
      <c r="CG201" s="210">
        <f t="shared" si="484"/>
        <v>0</v>
      </c>
      <c r="CH201" s="210">
        <f t="shared" si="484"/>
        <v>0</v>
      </c>
      <c r="CI201" s="210">
        <f t="shared" si="484"/>
        <v>0</v>
      </c>
      <c r="CJ201" s="210">
        <f t="shared" si="484"/>
        <v>0</v>
      </c>
      <c r="CK201" s="210">
        <f t="shared" si="484"/>
        <v>0</v>
      </c>
      <c r="CL201" s="210">
        <f t="shared" si="484"/>
        <v>0</v>
      </c>
      <c r="CM201" s="210">
        <f t="shared" si="484"/>
        <v>0</v>
      </c>
      <c r="CN201" s="210">
        <f t="shared" si="484"/>
        <v>0</v>
      </c>
      <c r="CO201" s="210">
        <f t="shared" si="484"/>
        <v>0</v>
      </c>
      <c r="CP201" s="210">
        <f t="shared" si="484"/>
        <v>0</v>
      </c>
      <c r="CQ201" s="210">
        <f t="shared" si="484"/>
        <v>8.8817841970012523E-16</v>
      </c>
      <c r="CR201" s="210">
        <f t="shared" si="484"/>
        <v>0</v>
      </c>
      <c r="CS201" s="210">
        <f t="shared" si="484"/>
        <v>0</v>
      </c>
      <c r="CT201" s="210">
        <f t="shared" si="484"/>
        <v>0</v>
      </c>
      <c r="CU201" s="210">
        <f t="shared" si="484"/>
        <v>0</v>
      </c>
      <c r="CV201" s="210">
        <f t="shared" si="484"/>
        <v>0</v>
      </c>
      <c r="CW201" s="210">
        <f t="shared" si="484"/>
        <v>0</v>
      </c>
      <c r="CX201" s="210">
        <f t="shared" si="484"/>
        <v>0</v>
      </c>
      <c r="CY201" s="210">
        <f t="shared" si="484"/>
        <v>0</v>
      </c>
      <c r="CZ201" s="210">
        <f t="shared" ref="CZ201:EU201" si="485">+CZ199-CZ188</f>
        <v>0</v>
      </c>
      <c r="DA201" s="210">
        <f t="shared" si="485"/>
        <v>0</v>
      </c>
      <c r="DB201" s="210">
        <f t="shared" si="485"/>
        <v>0</v>
      </c>
      <c r="DC201" s="210">
        <f t="shared" si="485"/>
        <v>0</v>
      </c>
      <c r="DD201" s="210">
        <f t="shared" si="485"/>
        <v>0</v>
      </c>
      <c r="DE201" s="210">
        <f t="shared" si="485"/>
        <v>0</v>
      </c>
      <c r="DF201" s="210">
        <f t="shared" si="485"/>
        <v>0</v>
      </c>
      <c r="DG201" s="210">
        <f t="shared" si="485"/>
        <v>0</v>
      </c>
      <c r="DH201" s="210">
        <f t="shared" si="485"/>
        <v>0</v>
      </c>
      <c r="DI201" s="210">
        <f t="shared" si="485"/>
        <v>0</v>
      </c>
      <c r="DJ201" s="210">
        <f t="shared" si="485"/>
        <v>0</v>
      </c>
      <c r="DK201" s="210">
        <f t="shared" si="485"/>
        <v>0</v>
      </c>
      <c r="DL201" s="210">
        <f t="shared" si="485"/>
        <v>0</v>
      </c>
      <c r="DM201" s="210">
        <f t="shared" si="485"/>
        <v>0</v>
      </c>
      <c r="DN201" s="210">
        <f t="shared" si="485"/>
        <v>0</v>
      </c>
      <c r="DO201" s="210">
        <f t="shared" si="485"/>
        <v>0</v>
      </c>
      <c r="DP201" s="210">
        <f t="shared" si="485"/>
        <v>0</v>
      </c>
      <c r="DQ201" s="210">
        <f t="shared" si="485"/>
        <v>0</v>
      </c>
      <c r="DR201" s="210">
        <f t="shared" si="485"/>
        <v>0</v>
      </c>
      <c r="DS201" s="210">
        <f t="shared" si="485"/>
        <v>0</v>
      </c>
      <c r="DT201" s="210">
        <f t="shared" si="485"/>
        <v>0</v>
      </c>
      <c r="DU201" s="210">
        <f t="shared" si="485"/>
        <v>0</v>
      </c>
      <c r="DV201" s="210">
        <f t="shared" si="485"/>
        <v>0</v>
      </c>
      <c r="DW201" s="210">
        <f t="shared" si="485"/>
        <v>0</v>
      </c>
      <c r="DX201" s="210">
        <f t="shared" si="485"/>
        <v>0</v>
      </c>
      <c r="DY201" s="210">
        <f t="shared" si="485"/>
        <v>0</v>
      </c>
      <c r="DZ201" s="210">
        <f t="shared" si="485"/>
        <v>0</v>
      </c>
      <c r="EA201" s="210">
        <f t="shared" si="485"/>
        <v>0</v>
      </c>
      <c r="EB201" s="210">
        <f t="shared" si="485"/>
        <v>0</v>
      </c>
      <c r="EC201" s="210">
        <f t="shared" si="485"/>
        <v>0</v>
      </c>
      <c r="ED201" s="210">
        <f t="shared" si="485"/>
        <v>0</v>
      </c>
      <c r="EE201" s="210">
        <f t="shared" si="485"/>
        <v>0</v>
      </c>
      <c r="EF201" s="210">
        <f t="shared" si="485"/>
        <v>0</v>
      </c>
      <c r="EG201" s="210">
        <f t="shared" si="485"/>
        <v>0</v>
      </c>
      <c r="EH201" s="210">
        <f t="shared" si="485"/>
        <v>0</v>
      </c>
      <c r="EI201" s="210">
        <f t="shared" si="485"/>
        <v>0</v>
      </c>
      <c r="EJ201" s="210">
        <f t="shared" si="485"/>
        <v>0</v>
      </c>
      <c r="EK201" s="210">
        <f t="shared" si="485"/>
        <v>0</v>
      </c>
      <c r="EL201" s="210">
        <f t="shared" si="485"/>
        <v>0</v>
      </c>
      <c r="EM201" s="210">
        <f t="shared" si="485"/>
        <v>0</v>
      </c>
      <c r="EN201" s="210">
        <f t="shared" si="485"/>
        <v>0</v>
      </c>
      <c r="EO201" s="210">
        <f t="shared" si="485"/>
        <v>0</v>
      </c>
      <c r="EP201" s="210">
        <f t="shared" si="485"/>
        <v>0</v>
      </c>
      <c r="EQ201" s="210">
        <f t="shared" si="485"/>
        <v>0</v>
      </c>
      <c r="ER201" s="210">
        <f t="shared" si="485"/>
        <v>0</v>
      </c>
      <c r="ES201" s="210">
        <f t="shared" si="485"/>
        <v>0</v>
      </c>
      <c r="ET201" s="210">
        <f t="shared" si="485"/>
        <v>0</v>
      </c>
      <c r="EU201" s="210">
        <f t="shared" si="485"/>
        <v>0</v>
      </c>
      <c r="EV201" s="210">
        <f t="shared" ref="EV201:FM201" si="486">+EV199-EV188</f>
        <v>0</v>
      </c>
      <c r="EW201" s="210">
        <f t="shared" si="486"/>
        <v>0</v>
      </c>
      <c r="EX201" s="210">
        <f t="shared" si="486"/>
        <v>0</v>
      </c>
      <c r="EY201" s="210">
        <f t="shared" si="486"/>
        <v>0</v>
      </c>
      <c r="EZ201" s="210">
        <f t="shared" si="486"/>
        <v>0</v>
      </c>
      <c r="FA201" s="210">
        <f t="shared" si="486"/>
        <v>0</v>
      </c>
      <c r="FB201" s="210">
        <f t="shared" si="486"/>
        <v>0</v>
      </c>
      <c r="FC201" s="210">
        <f t="shared" si="486"/>
        <v>0</v>
      </c>
      <c r="FD201" s="210">
        <f t="shared" si="486"/>
        <v>0</v>
      </c>
      <c r="FE201" s="210">
        <f t="shared" si="486"/>
        <v>0</v>
      </c>
      <c r="FF201" s="210">
        <f t="shared" si="486"/>
        <v>0</v>
      </c>
      <c r="FG201" s="210">
        <f t="shared" si="486"/>
        <v>0</v>
      </c>
      <c r="FH201" s="210">
        <f t="shared" si="486"/>
        <v>0</v>
      </c>
      <c r="FI201" s="210">
        <f t="shared" si="486"/>
        <v>0</v>
      </c>
      <c r="FJ201" s="210">
        <f t="shared" si="486"/>
        <v>0</v>
      </c>
      <c r="FK201" s="210">
        <f t="shared" si="486"/>
        <v>0</v>
      </c>
      <c r="FL201" s="210">
        <f t="shared" si="486"/>
        <v>0</v>
      </c>
      <c r="FM201" s="210">
        <f t="shared" si="486"/>
        <v>0</v>
      </c>
      <c r="FN201" s="210">
        <f t="shared" ref="FN201:FS201" si="487">+FN199-FN188</f>
        <v>0</v>
      </c>
      <c r="FO201" s="210">
        <f t="shared" si="487"/>
        <v>0</v>
      </c>
      <c r="FP201" s="210">
        <f t="shared" si="487"/>
        <v>0</v>
      </c>
      <c r="FQ201" s="210">
        <f t="shared" si="487"/>
        <v>0</v>
      </c>
      <c r="FR201" s="210">
        <f t="shared" si="487"/>
        <v>0</v>
      </c>
      <c r="FS201" s="210">
        <f t="shared" si="487"/>
        <v>0</v>
      </c>
      <c r="FT201" s="210">
        <f t="shared" ref="FT201:FY201" si="488">+FT199-FT188</f>
        <v>0</v>
      </c>
      <c r="FU201" s="210">
        <f t="shared" si="488"/>
        <v>0</v>
      </c>
      <c r="FV201" s="210">
        <f t="shared" si="488"/>
        <v>0</v>
      </c>
      <c r="FW201" s="210">
        <f t="shared" si="488"/>
        <v>0</v>
      </c>
      <c r="FX201" s="210">
        <f t="shared" si="488"/>
        <v>0</v>
      </c>
      <c r="FY201" s="210">
        <f t="shared" si="488"/>
        <v>0</v>
      </c>
      <c r="FZ201" s="210">
        <f t="shared" ref="FZ201:GE201" si="489">+FZ199-FZ188</f>
        <v>0</v>
      </c>
      <c r="GA201" s="210">
        <f t="shared" si="489"/>
        <v>0</v>
      </c>
      <c r="GB201" s="210">
        <f t="shared" si="489"/>
        <v>0</v>
      </c>
      <c r="GC201" s="210">
        <f t="shared" si="489"/>
        <v>0</v>
      </c>
      <c r="GD201" s="210">
        <f t="shared" si="489"/>
        <v>0</v>
      </c>
      <c r="GE201" s="210">
        <f t="shared" si="489"/>
        <v>0</v>
      </c>
      <c r="GF201" s="210">
        <f t="shared" ref="GF201:GK201" si="490">+GF199-GF188</f>
        <v>0</v>
      </c>
      <c r="GG201" s="210">
        <f t="shared" si="490"/>
        <v>0</v>
      </c>
      <c r="GH201" s="210">
        <f t="shared" si="490"/>
        <v>0</v>
      </c>
      <c r="GI201" s="210">
        <f t="shared" si="490"/>
        <v>0</v>
      </c>
      <c r="GJ201" s="210">
        <f t="shared" si="490"/>
        <v>0</v>
      </c>
      <c r="GK201" s="210">
        <f t="shared" si="490"/>
        <v>0</v>
      </c>
      <c r="GL201" s="210">
        <f t="shared" ref="GL201:GQ201" si="491">+GL199-GL188</f>
        <v>0</v>
      </c>
      <c r="GM201" s="210">
        <f t="shared" si="491"/>
        <v>0</v>
      </c>
      <c r="GN201" s="210">
        <f t="shared" si="491"/>
        <v>0</v>
      </c>
      <c r="GO201" s="210">
        <f t="shared" si="491"/>
        <v>0</v>
      </c>
      <c r="GP201" s="210">
        <f t="shared" si="491"/>
        <v>0</v>
      </c>
      <c r="GQ201" s="210">
        <f t="shared" si="491"/>
        <v>0</v>
      </c>
      <c r="GR201" s="210">
        <f t="shared" ref="GR201:GW201" si="492">+GR199-GR188</f>
        <v>0</v>
      </c>
      <c r="GS201" s="210">
        <f t="shared" si="492"/>
        <v>0</v>
      </c>
      <c r="GT201" s="210">
        <f t="shared" si="492"/>
        <v>0</v>
      </c>
      <c r="GU201" s="210">
        <f t="shared" si="492"/>
        <v>0</v>
      </c>
      <c r="GV201" s="210">
        <f t="shared" si="492"/>
        <v>0</v>
      </c>
      <c r="GW201" s="210">
        <f t="shared" si="492"/>
        <v>0</v>
      </c>
      <c r="GX201" s="210">
        <f t="shared" ref="GX201:HC201" si="493">+GX199-GX188</f>
        <v>0</v>
      </c>
      <c r="GY201" s="210">
        <f t="shared" si="493"/>
        <v>0</v>
      </c>
      <c r="GZ201" s="210">
        <f t="shared" si="493"/>
        <v>0</v>
      </c>
      <c r="HA201" s="210">
        <f t="shared" si="493"/>
        <v>0</v>
      </c>
      <c r="HB201" s="210">
        <f t="shared" si="493"/>
        <v>0</v>
      </c>
      <c r="HC201" s="210">
        <f t="shared" si="493"/>
        <v>0</v>
      </c>
    </row>
    <row r="202" spans="1:238" x14ac:dyDescent="0.35">
      <c r="Q202" s="15"/>
    </row>
    <row r="203" spans="1:238" hidden="1" x14ac:dyDescent="0.35">
      <c r="Q203" s="15"/>
      <c r="GF203" s="15"/>
      <c r="GG203" s="15"/>
      <c r="GH203" s="15"/>
      <c r="GL203" s="15"/>
      <c r="GM203" s="15"/>
      <c r="GN203" s="15"/>
      <c r="GR203" s="15"/>
      <c r="GS203" s="15"/>
      <c r="GT203" s="15"/>
      <c r="GX203" s="15"/>
      <c r="GY203" s="15"/>
      <c r="GZ203" s="15"/>
    </row>
    <row r="204" spans="1:238" s="149" customFormat="1" ht="15" hidden="1" customHeight="1" x14ac:dyDescent="0.35">
      <c r="A204" s="148"/>
      <c r="B204" s="15"/>
      <c r="E204" s="15"/>
      <c r="H204" s="15"/>
      <c r="K204" s="15"/>
      <c r="N204" s="15"/>
      <c r="Q204" s="15"/>
    </row>
    <row r="205" spans="1:238" ht="15" hidden="1" customHeight="1" x14ac:dyDescent="0.35"/>
    <row r="206" spans="1:238" ht="15" hidden="1" customHeight="1" x14ac:dyDescent="0.35">
      <c r="B206" s="11"/>
      <c r="C206" s="11"/>
      <c r="D206" s="11"/>
      <c r="E206" s="11"/>
      <c r="F206" s="11"/>
      <c r="G206" s="11"/>
      <c r="H206" s="11"/>
      <c r="I206" s="11"/>
      <c r="J206" s="11"/>
      <c r="K206" s="11"/>
      <c r="L206" s="11"/>
      <c r="M206" s="11"/>
      <c r="N206" s="11"/>
      <c r="O206" s="11"/>
      <c r="P206" s="11"/>
      <c r="Q206" s="11"/>
      <c r="R206" s="11"/>
      <c r="S206" s="11"/>
      <c r="T206" s="11"/>
      <c r="U206" s="11"/>
      <c r="V206" s="118">
        <v>2002</v>
      </c>
      <c r="W206" s="118">
        <v>2003</v>
      </c>
      <c r="X206" s="118">
        <v>2004</v>
      </c>
      <c r="Y206" s="118">
        <v>2005</v>
      </c>
      <c r="Z206" s="118">
        <v>2006</v>
      </c>
      <c r="AA206" s="118">
        <v>2007</v>
      </c>
      <c r="AB206" s="118">
        <v>2008</v>
      </c>
      <c r="AC206" s="118">
        <v>2009</v>
      </c>
      <c r="AD206" s="118">
        <v>2010</v>
      </c>
      <c r="AE206" s="118">
        <v>2011</v>
      </c>
      <c r="AF206" s="118">
        <v>2012</v>
      </c>
      <c r="AG206" s="118">
        <f>+AF206+1</f>
        <v>2013</v>
      </c>
      <c r="AH206" s="118">
        <f t="shared" ref="AH206" si="494">+AG206+1</f>
        <v>2014</v>
      </c>
      <c r="AI206" s="118">
        <f t="shared" ref="AI206:AP206" si="495">+AH206+1</f>
        <v>2015</v>
      </c>
      <c r="AJ206" s="118">
        <f t="shared" si="495"/>
        <v>2016</v>
      </c>
      <c r="AK206" s="118">
        <f t="shared" si="495"/>
        <v>2017</v>
      </c>
      <c r="AL206" s="118">
        <f t="shared" si="495"/>
        <v>2018</v>
      </c>
      <c r="AM206" s="118">
        <f t="shared" si="495"/>
        <v>2019</v>
      </c>
      <c r="AN206" s="118">
        <f t="shared" si="495"/>
        <v>2020</v>
      </c>
      <c r="AO206" s="118">
        <f t="shared" si="495"/>
        <v>2021</v>
      </c>
      <c r="AP206" s="118">
        <f t="shared" si="495"/>
        <v>2022</v>
      </c>
      <c r="AQ206" s="118">
        <v>2023</v>
      </c>
      <c r="AR206" s="118">
        <v>2024</v>
      </c>
      <c r="AS206" s="118">
        <v>2025</v>
      </c>
      <c r="AV206" s="118"/>
      <c r="AW206" s="118"/>
    </row>
    <row r="207" spans="1:238" ht="14.4" hidden="1" customHeight="1" x14ac:dyDescent="0.35">
      <c r="U207">
        <v>2025</v>
      </c>
      <c r="V207">
        <v>3.0386747889350589</v>
      </c>
      <c r="W207">
        <v>2.8533743357829282</v>
      </c>
      <c r="X207">
        <v>2.704564672262904</v>
      </c>
      <c r="Y207">
        <v>2.5797031686541736</v>
      </c>
      <c r="Z207">
        <v>2.4690783629545083</v>
      </c>
      <c r="AA207">
        <v>2.3361397099660599</v>
      </c>
      <c r="AB207">
        <v>2.1694638395415473</v>
      </c>
      <c r="AC207">
        <v>2.126805842696629</v>
      </c>
      <c r="AD207">
        <v>2.0616552212389379</v>
      </c>
      <c r="AE207">
        <v>1.9875124819530121</v>
      </c>
      <c r="AF207">
        <v>1.9401483151825754</v>
      </c>
      <c r="AG207">
        <v>1.9033254901960783</v>
      </c>
      <c r="AH207">
        <v>1.8361655874863587</v>
      </c>
      <c r="AI207">
        <v>1.7198021124361158</v>
      </c>
      <c r="AJ207">
        <v>1.6263406293631189</v>
      </c>
      <c r="AK207">
        <v>1.5624079240610813</v>
      </c>
      <c r="AL207">
        <v>1.5142857599999999</v>
      </c>
      <c r="AM207">
        <v>1.4588494797687861</v>
      </c>
      <c r="AN207">
        <v>1.4356141069397041</v>
      </c>
      <c r="AO207">
        <v>1.3592009334889148</v>
      </c>
      <c r="AP207">
        <v>1.2015280171387763</v>
      </c>
      <c r="AQ207">
        <v>1.0995394713912285</v>
      </c>
      <c r="AR207">
        <v>1.0451999999999999</v>
      </c>
      <c r="AS207">
        <v>1</v>
      </c>
      <c r="HF207">
        <v>3.2510781566816198</v>
      </c>
      <c r="HG207">
        <v>3.0386747889350589</v>
      </c>
      <c r="HH207">
        <v>2.8533743357829282</v>
      </c>
      <c r="HI207">
        <v>2.704564672262904</v>
      </c>
      <c r="HJ207">
        <v>2.5797031686541736</v>
      </c>
      <c r="HK207">
        <v>2.4690783629545083</v>
      </c>
      <c r="HL207">
        <v>2.3361397099660599</v>
      </c>
      <c r="HM207">
        <v>2.1694638395415473</v>
      </c>
      <c r="HN207">
        <v>2.126805842696629</v>
      </c>
      <c r="HO207">
        <v>2.0616552212389379</v>
      </c>
      <c r="HP207">
        <v>1.9875124819530121</v>
      </c>
      <c r="HQ207">
        <v>1.9401483151825754</v>
      </c>
      <c r="HR207">
        <v>1.9033254901960783</v>
      </c>
      <c r="HS207">
        <v>1.8361655874863587</v>
      </c>
      <c r="HT207">
        <v>1.7198021124361158</v>
      </c>
      <c r="HU207">
        <v>1.6263406293631189</v>
      </c>
      <c r="HV207">
        <v>1.5624079240610813</v>
      </c>
      <c r="HW207">
        <v>1.5142857599999999</v>
      </c>
      <c r="HX207">
        <v>1.4588494797687861</v>
      </c>
      <c r="HY207">
        <v>1.4356141069397041</v>
      </c>
      <c r="HZ207">
        <v>1.3592009334889148</v>
      </c>
      <c r="IA207">
        <v>1.2015280171387763</v>
      </c>
      <c r="IB207">
        <v>1.0995394713912285</v>
      </c>
      <c r="IC207">
        <v>1.0451999999999999</v>
      </c>
      <c r="ID207">
        <v>1</v>
      </c>
    </row>
    <row r="208" spans="1:238" ht="15" hidden="1" customHeight="1" x14ac:dyDescent="0.35">
      <c r="A208" s="59" t="s">
        <v>187</v>
      </c>
      <c r="U208">
        <v>2024</v>
      </c>
      <c r="V208" s="119">
        <v>2.9218087457513175</v>
      </c>
      <c r="W208" s="119">
        <v>2.7437400185475793</v>
      </c>
      <c r="X208" s="119">
        <v>2.6007507427132071</v>
      </c>
      <c r="Y208" s="119">
        <v>2.4804489677760682</v>
      </c>
      <c r="Z208" s="119">
        <v>2.3740897471057312</v>
      </c>
      <c r="AA208" s="119">
        <v>2.2462766081045809</v>
      </c>
      <c r="AB208" s="119">
        <v>2.0862604329010686</v>
      </c>
      <c r="AC208" s="119">
        <v>2.0453533655892828</v>
      </c>
      <c r="AD208" s="119">
        <v>1.9825078662297984</v>
      </c>
      <c r="AE208" s="119">
        <v>1.9112514918888475</v>
      </c>
      <c r="AF208" s="119">
        <v>1.8657277351511594</v>
      </c>
      <c r="AG208" s="119">
        <v>1.8302214392300953</v>
      </c>
      <c r="AH208" s="119">
        <v>1.7656004623095651</v>
      </c>
      <c r="AI208" s="119">
        <v>1.6536484614681701</v>
      </c>
      <c r="AJ208" s="119">
        <v>1.5637337697098537</v>
      </c>
      <c r="AK208" s="119">
        <v>1.5022901044383261</v>
      </c>
      <c r="AL208" s="119">
        <v>1.4559896340747491</v>
      </c>
      <c r="AM208" s="119">
        <v>1.4026875087425328</v>
      </c>
      <c r="AN208" s="119">
        <v>1.3804620694247938</v>
      </c>
      <c r="AO208" s="119">
        <v>1.3070082081280001</v>
      </c>
      <c r="AP208" s="119">
        <v>1.1554174399999999</v>
      </c>
      <c r="AQ208" s="119">
        <v>1.0572999999999999</v>
      </c>
      <c r="AR208" s="119">
        <v>1</v>
      </c>
      <c r="AS208" s="119">
        <v>1</v>
      </c>
      <c r="AV208" s="119"/>
      <c r="AW208" s="119"/>
    </row>
    <row r="209" spans="1:211" ht="14.4" customHeight="1" x14ac:dyDescent="0.35"/>
    <row r="212" spans="1:211" ht="23.5" x14ac:dyDescent="0.55000000000000004">
      <c r="A212" s="55" t="s">
        <v>188</v>
      </c>
    </row>
    <row r="213" spans="1:211" ht="19" thickBot="1" x14ac:dyDescent="0.5">
      <c r="A213" s="143" t="str">
        <f>+A47</f>
        <v>Inversión</v>
      </c>
    </row>
    <row r="214" spans="1:211" ht="15" thickBot="1" x14ac:dyDescent="0.4">
      <c r="A214" s="164"/>
      <c r="B214" s="488" t="s">
        <v>106</v>
      </c>
      <c r="C214" s="489"/>
      <c r="D214" s="490"/>
      <c r="E214" s="488" t="s">
        <v>107</v>
      </c>
      <c r="F214" s="489"/>
      <c r="G214" s="490"/>
      <c r="H214" s="488" t="s">
        <v>108</v>
      </c>
      <c r="I214" s="489"/>
      <c r="J214" s="490"/>
      <c r="K214" s="488" t="s">
        <v>109</v>
      </c>
      <c r="L214" s="489"/>
      <c r="M214" s="490"/>
      <c r="N214" s="488" t="s">
        <v>110</v>
      </c>
      <c r="O214" s="489"/>
      <c r="P214" s="490"/>
      <c r="Q214" s="488" t="s">
        <v>111</v>
      </c>
      <c r="R214" s="489"/>
      <c r="S214" s="490"/>
      <c r="T214" s="488" t="s">
        <v>112</v>
      </c>
      <c r="U214" s="489"/>
      <c r="V214" s="490"/>
      <c r="W214" s="488" t="s">
        <v>113</v>
      </c>
      <c r="X214" s="489"/>
      <c r="Y214" s="490"/>
      <c r="Z214" s="488" t="s">
        <v>114</v>
      </c>
      <c r="AA214" s="489"/>
      <c r="AB214" s="490"/>
      <c r="AC214" s="488" t="s">
        <v>115</v>
      </c>
      <c r="AD214" s="489"/>
      <c r="AE214" s="490"/>
      <c r="AF214" s="464" t="s">
        <v>116</v>
      </c>
      <c r="AG214" s="465"/>
      <c r="AH214" s="465"/>
      <c r="AI214" s="465"/>
      <c r="AJ214" s="465"/>
      <c r="AK214" s="466"/>
      <c r="AL214" s="464" t="s">
        <v>117</v>
      </c>
      <c r="AM214" s="465"/>
      <c r="AN214" s="465"/>
      <c r="AO214" s="465"/>
      <c r="AP214" s="465"/>
      <c r="AQ214" s="466"/>
      <c r="AR214" s="464" t="s">
        <v>118</v>
      </c>
      <c r="AS214" s="465"/>
      <c r="AT214" s="465"/>
      <c r="AU214" s="465"/>
      <c r="AV214" s="465"/>
      <c r="AW214" s="466"/>
      <c r="AX214" s="491" t="s">
        <v>119</v>
      </c>
      <c r="AY214" s="492"/>
      <c r="AZ214" s="492"/>
      <c r="BA214" s="492"/>
      <c r="BB214" s="492"/>
      <c r="BC214" s="493"/>
      <c r="BD214" s="491" t="s">
        <v>120</v>
      </c>
      <c r="BE214" s="492"/>
      <c r="BF214" s="492"/>
      <c r="BG214" s="492"/>
      <c r="BH214" s="492"/>
      <c r="BI214" s="493"/>
      <c r="BJ214" s="491" t="s">
        <v>121</v>
      </c>
      <c r="BK214" s="492"/>
      <c r="BL214" s="492"/>
      <c r="BM214" s="492"/>
      <c r="BN214" s="492"/>
      <c r="BO214" s="493"/>
      <c r="BP214" s="491" t="s">
        <v>122</v>
      </c>
      <c r="BQ214" s="492"/>
      <c r="BR214" s="492"/>
      <c r="BS214" s="492"/>
      <c r="BT214" s="492"/>
      <c r="BU214" s="493"/>
      <c r="BV214" s="491" t="s">
        <v>123</v>
      </c>
      <c r="BW214" s="492"/>
      <c r="BX214" s="492"/>
      <c r="BY214" s="492"/>
      <c r="BZ214" s="492"/>
      <c r="CA214" s="493"/>
      <c r="CB214" s="491" t="s">
        <v>124</v>
      </c>
      <c r="CC214" s="492"/>
      <c r="CD214" s="492"/>
      <c r="CE214" s="492"/>
      <c r="CF214" s="492"/>
      <c r="CG214" s="493"/>
      <c r="CH214" s="491" t="s">
        <v>126</v>
      </c>
      <c r="CI214" s="492"/>
      <c r="CJ214" s="492"/>
      <c r="CK214" s="492"/>
      <c r="CL214" s="492"/>
      <c r="CM214" s="493"/>
      <c r="CN214" s="491" t="s">
        <v>128</v>
      </c>
      <c r="CO214" s="492"/>
      <c r="CP214" s="492"/>
      <c r="CQ214" s="492"/>
      <c r="CR214" s="492"/>
      <c r="CS214" s="493"/>
      <c r="CT214" s="491" t="s">
        <v>183</v>
      </c>
      <c r="CU214" s="492"/>
      <c r="CV214" s="492"/>
      <c r="CW214" s="492"/>
      <c r="CX214" s="492"/>
      <c r="CY214" s="493"/>
      <c r="CZ214" s="491" t="s">
        <v>183</v>
      </c>
      <c r="DA214" s="492"/>
      <c r="DB214" s="492"/>
      <c r="DC214" s="492"/>
      <c r="DD214" s="492"/>
      <c r="DE214" s="493"/>
      <c r="DF214" s="491" t="s">
        <v>183</v>
      </c>
      <c r="DG214" s="492"/>
      <c r="DH214" s="492"/>
      <c r="DI214" s="492"/>
      <c r="DJ214" s="492"/>
      <c r="DK214" s="493"/>
      <c r="DL214" s="491" t="s">
        <v>183</v>
      </c>
      <c r="DM214" s="492"/>
      <c r="DN214" s="492"/>
      <c r="DO214" s="492"/>
      <c r="DP214" s="492"/>
      <c r="DQ214" s="493"/>
      <c r="DR214" s="491" t="s">
        <v>183</v>
      </c>
      <c r="DS214" s="492"/>
      <c r="DT214" s="492"/>
      <c r="DU214" s="492"/>
      <c r="DV214" s="492"/>
      <c r="DW214" s="493"/>
      <c r="DX214" s="491" t="s">
        <v>183</v>
      </c>
      <c r="DY214" s="492"/>
      <c r="DZ214" s="492"/>
      <c r="EA214" s="492"/>
      <c r="EB214" s="492"/>
      <c r="EC214" s="493"/>
      <c r="ED214" s="491" t="s">
        <v>183</v>
      </c>
      <c r="EE214" s="492"/>
      <c r="EF214" s="492"/>
      <c r="EG214" s="492"/>
      <c r="EH214" s="492"/>
      <c r="EI214" s="493"/>
      <c r="EJ214" s="491" t="s">
        <v>183</v>
      </c>
      <c r="EK214" s="492"/>
      <c r="EL214" s="492"/>
      <c r="EM214" s="492"/>
      <c r="EN214" s="492"/>
      <c r="EO214" s="493"/>
      <c r="EP214" s="491" t="s">
        <v>183</v>
      </c>
      <c r="EQ214" s="492"/>
      <c r="ER214" s="492"/>
      <c r="ES214" s="492"/>
      <c r="ET214" s="492"/>
      <c r="EU214" s="493"/>
      <c r="EV214" s="491" t="s">
        <v>183</v>
      </c>
      <c r="EW214" s="492"/>
      <c r="EX214" s="492"/>
      <c r="EY214" s="492"/>
      <c r="EZ214" s="492"/>
      <c r="FA214" s="493"/>
      <c r="FB214" s="491" t="s">
        <v>183</v>
      </c>
      <c r="FC214" s="492"/>
      <c r="FD214" s="492"/>
      <c r="FE214" s="492"/>
      <c r="FF214" s="492"/>
      <c r="FG214" s="493"/>
      <c r="FH214" s="491" t="s">
        <v>183</v>
      </c>
      <c r="FI214" s="492"/>
      <c r="FJ214" s="492"/>
      <c r="FK214" s="492"/>
      <c r="FL214" s="492"/>
      <c r="FM214" s="493"/>
      <c r="FN214" s="491" t="str">
        <f>+FN4</f>
        <v xml:space="preserve"> 2 0 2 4</v>
      </c>
      <c r="FO214" s="492"/>
      <c r="FP214" s="492"/>
      <c r="FQ214" s="492"/>
      <c r="FR214" s="492"/>
      <c r="FS214" s="493"/>
      <c r="FT214" s="491" t="str">
        <f>+FT4</f>
        <v xml:space="preserve"> 2 0 2 5 - Enero</v>
      </c>
      <c r="FU214" s="492"/>
      <c r="FV214" s="492"/>
      <c r="FW214" s="492"/>
      <c r="FX214" s="492"/>
      <c r="FY214" s="493"/>
      <c r="FZ214" s="491" t="str">
        <f>+FZ4</f>
        <v xml:space="preserve"> 2 0 2 5 - Febrero</v>
      </c>
      <c r="GA214" s="492"/>
      <c r="GB214" s="492"/>
      <c r="GC214" s="492"/>
      <c r="GD214" s="492"/>
      <c r="GE214" s="493"/>
      <c r="GF214" s="491" t="str">
        <f>+GF4</f>
        <v xml:space="preserve"> 2 0 2 5 - Marzo</v>
      </c>
      <c r="GG214" s="492"/>
      <c r="GH214" s="492"/>
      <c r="GI214" s="492"/>
      <c r="GJ214" s="492"/>
      <c r="GK214" s="493"/>
      <c r="GL214" s="491" t="str">
        <f>+GL4</f>
        <v xml:space="preserve"> 2 0 2 5 - Abril</v>
      </c>
      <c r="GM214" s="492"/>
      <c r="GN214" s="492"/>
      <c r="GO214" s="492"/>
      <c r="GP214" s="492"/>
      <c r="GQ214" s="493"/>
      <c r="GR214" s="491" t="str">
        <f>+GR4</f>
        <v xml:space="preserve"> 2 0 2 5 - Mayo</v>
      </c>
      <c r="GS214" s="492"/>
      <c r="GT214" s="492"/>
      <c r="GU214" s="492"/>
      <c r="GV214" s="492"/>
      <c r="GW214" s="493"/>
      <c r="GX214" s="491" t="str">
        <f>+GX4</f>
        <v xml:space="preserve"> 2 0 2 5 - Junio</v>
      </c>
      <c r="GY214" s="492"/>
      <c r="GZ214" s="492"/>
      <c r="HA214" s="492"/>
      <c r="HB214" s="492"/>
      <c r="HC214" s="493"/>
    </row>
    <row r="215" spans="1:211" ht="26.5" thickBot="1" x14ac:dyDescent="0.4">
      <c r="A215" s="158" t="s">
        <v>159</v>
      </c>
      <c r="B215" s="161" t="s">
        <v>97</v>
      </c>
      <c r="C215" s="161" t="s">
        <v>98</v>
      </c>
      <c r="D215" s="161" t="s">
        <v>99</v>
      </c>
      <c r="E215" s="161" t="s">
        <v>97</v>
      </c>
      <c r="F215" s="161" t="s">
        <v>98</v>
      </c>
      <c r="G215" s="161" t="s">
        <v>99</v>
      </c>
      <c r="H215" s="161" t="s">
        <v>97</v>
      </c>
      <c r="I215" s="161" t="s">
        <v>98</v>
      </c>
      <c r="J215" s="161" t="s">
        <v>99</v>
      </c>
      <c r="K215" s="161" t="s">
        <v>97</v>
      </c>
      <c r="L215" s="161" t="s">
        <v>98</v>
      </c>
      <c r="M215" s="161" t="s">
        <v>99</v>
      </c>
      <c r="N215" s="161" t="s">
        <v>97</v>
      </c>
      <c r="O215" s="161" t="s">
        <v>98</v>
      </c>
      <c r="P215" s="161" t="s">
        <v>99</v>
      </c>
      <c r="Q215" s="161" t="s">
        <v>97</v>
      </c>
      <c r="R215" s="161" t="s">
        <v>98</v>
      </c>
      <c r="S215" s="161" t="s">
        <v>99</v>
      </c>
      <c r="T215" s="161" t="s">
        <v>97</v>
      </c>
      <c r="U215" s="161" t="s">
        <v>98</v>
      </c>
      <c r="V215" s="161" t="s">
        <v>99</v>
      </c>
      <c r="W215" s="161" t="s">
        <v>97</v>
      </c>
      <c r="X215" s="161" t="s">
        <v>98</v>
      </c>
      <c r="Y215" s="161" t="s">
        <v>99</v>
      </c>
      <c r="Z215" s="161" t="s">
        <v>97</v>
      </c>
      <c r="AA215" s="161" t="s">
        <v>98</v>
      </c>
      <c r="AB215" s="161" t="s">
        <v>99</v>
      </c>
      <c r="AC215" s="161" t="s">
        <v>97</v>
      </c>
      <c r="AD215" s="161" t="s">
        <v>98</v>
      </c>
      <c r="AE215" s="161" t="s">
        <v>99</v>
      </c>
      <c r="AF215" s="160" t="s">
        <v>96</v>
      </c>
      <c r="AG215" s="161" t="s">
        <v>97</v>
      </c>
      <c r="AH215" s="161" t="s">
        <v>98</v>
      </c>
      <c r="AI215" s="208" t="s">
        <v>99</v>
      </c>
      <c r="AJ215" s="161" t="s">
        <v>100</v>
      </c>
      <c r="AK215" s="208" t="s">
        <v>101</v>
      </c>
      <c r="AL215" s="160" t="s">
        <v>96</v>
      </c>
      <c r="AM215" s="161" t="s">
        <v>97</v>
      </c>
      <c r="AN215" s="161" t="s">
        <v>98</v>
      </c>
      <c r="AO215" s="208" t="s">
        <v>99</v>
      </c>
      <c r="AP215" s="161" t="s">
        <v>100</v>
      </c>
      <c r="AQ215" s="208" t="s">
        <v>101</v>
      </c>
      <c r="AR215" s="160" t="s">
        <v>96</v>
      </c>
      <c r="AS215" s="161" t="s">
        <v>97</v>
      </c>
      <c r="AT215" s="161" t="s">
        <v>98</v>
      </c>
      <c r="AU215" s="208" t="s">
        <v>99</v>
      </c>
      <c r="AV215" s="161" t="s">
        <v>100</v>
      </c>
      <c r="AW215" s="208" t="s">
        <v>101</v>
      </c>
      <c r="AX215" s="160" t="s">
        <v>96</v>
      </c>
      <c r="AY215" s="161" t="s">
        <v>97</v>
      </c>
      <c r="AZ215" s="161" t="s">
        <v>98</v>
      </c>
      <c r="BA215" s="208" t="s">
        <v>99</v>
      </c>
      <c r="BB215" s="161" t="s">
        <v>100</v>
      </c>
      <c r="BC215" s="162" t="s">
        <v>101</v>
      </c>
      <c r="BD215" s="160" t="s">
        <v>96</v>
      </c>
      <c r="BE215" s="161" t="s">
        <v>97</v>
      </c>
      <c r="BF215" s="161" t="s">
        <v>98</v>
      </c>
      <c r="BG215" s="208" t="s">
        <v>99</v>
      </c>
      <c r="BH215" s="161" t="s">
        <v>100</v>
      </c>
      <c r="BI215" s="162" t="s">
        <v>101</v>
      </c>
      <c r="BJ215" s="160" t="s">
        <v>96</v>
      </c>
      <c r="BK215" s="161" t="s">
        <v>97</v>
      </c>
      <c r="BL215" s="161" t="s">
        <v>98</v>
      </c>
      <c r="BM215" s="208" t="s">
        <v>99</v>
      </c>
      <c r="BN215" s="161" t="s">
        <v>100</v>
      </c>
      <c r="BO215" s="162" t="s">
        <v>101</v>
      </c>
      <c r="BP215" s="160" t="s">
        <v>96</v>
      </c>
      <c r="BQ215" s="161" t="s">
        <v>97</v>
      </c>
      <c r="BR215" s="161" t="s">
        <v>98</v>
      </c>
      <c r="BS215" s="208" t="s">
        <v>99</v>
      </c>
      <c r="BT215" s="161" t="s">
        <v>100</v>
      </c>
      <c r="BU215" s="162" t="s">
        <v>101</v>
      </c>
      <c r="BV215" s="160" t="s">
        <v>96</v>
      </c>
      <c r="BW215" s="161" t="s">
        <v>97</v>
      </c>
      <c r="BX215" s="161" t="s">
        <v>98</v>
      </c>
      <c r="BY215" s="208" t="s">
        <v>99</v>
      </c>
      <c r="BZ215" s="161" t="s">
        <v>100</v>
      </c>
      <c r="CA215" s="162" t="s">
        <v>101</v>
      </c>
      <c r="CB215" s="160" t="s">
        <v>140</v>
      </c>
      <c r="CC215" s="161" t="s">
        <v>97</v>
      </c>
      <c r="CD215" s="161" t="s">
        <v>98</v>
      </c>
      <c r="CE215" s="208" t="s">
        <v>99</v>
      </c>
      <c r="CF215" s="161" t="s">
        <v>100</v>
      </c>
      <c r="CG215" s="162" t="s">
        <v>184</v>
      </c>
      <c r="CH215" s="160" t="s">
        <v>140</v>
      </c>
      <c r="CI215" s="161" t="s">
        <v>97</v>
      </c>
      <c r="CJ215" s="161" t="s">
        <v>98</v>
      </c>
      <c r="CK215" s="208" t="s">
        <v>99</v>
      </c>
      <c r="CL215" s="161" t="s">
        <v>100</v>
      </c>
      <c r="CM215" s="162" t="s">
        <v>184</v>
      </c>
      <c r="CN215" s="161" t="s">
        <v>140</v>
      </c>
      <c r="CO215" s="161" t="s">
        <v>97</v>
      </c>
      <c r="CP215" s="161" t="s">
        <v>98</v>
      </c>
      <c r="CQ215" s="208" t="s">
        <v>99</v>
      </c>
      <c r="CR215" s="161" t="s">
        <v>100</v>
      </c>
      <c r="CS215" s="162" t="s">
        <v>184</v>
      </c>
      <c r="CT215" s="161" t="s">
        <v>140</v>
      </c>
      <c r="CU215" s="161" t="s">
        <v>97</v>
      </c>
      <c r="CV215" s="161" t="s">
        <v>98</v>
      </c>
      <c r="CW215" s="208" t="s">
        <v>99</v>
      </c>
      <c r="CX215" s="161" t="s">
        <v>100</v>
      </c>
      <c r="CY215" s="162" t="s">
        <v>184</v>
      </c>
      <c r="CZ215" s="161" t="s">
        <v>140</v>
      </c>
      <c r="DA215" s="161" t="s">
        <v>97</v>
      </c>
      <c r="DB215" s="161" t="s">
        <v>98</v>
      </c>
      <c r="DC215" s="208" t="s">
        <v>99</v>
      </c>
      <c r="DD215" s="161" t="s">
        <v>100</v>
      </c>
      <c r="DE215" s="162" t="s">
        <v>184</v>
      </c>
      <c r="DF215" s="161" t="s">
        <v>140</v>
      </c>
      <c r="DG215" s="161" t="s">
        <v>97</v>
      </c>
      <c r="DH215" s="161" t="s">
        <v>98</v>
      </c>
      <c r="DI215" s="208" t="s">
        <v>99</v>
      </c>
      <c r="DJ215" s="161" t="s">
        <v>100</v>
      </c>
      <c r="DK215" s="162" t="s">
        <v>184</v>
      </c>
      <c r="DL215" s="161" t="s">
        <v>140</v>
      </c>
      <c r="DM215" s="161" t="s">
        <v>97</v>
      </c>
      <c r="DN215" s="161" t="s">
        <v>98</v>
      </c>
      <c r="DO215" s="208" t="s">
        <v>99</v>
      </c>
      <c r="DP215" s="161" t="s">
        <v>100</v>
      </c>
      <c r="DQ215" s="162" t="s">
        <v>184</v>
      </c>
      <c r="DR215" s="161" t="s">
        <v>140</v>
      </c>
      <c r="DS215" s="161" t="s">
        <v>97</v>
      </c>
      <c r="DT215" s="161" t="s">
        <v>98</v>
      </c>
      <c r="DU215" s="208" t="s">
        <v>99</v>
      </c>
      <c r="DV215" s="161" t="s">
        <v>100</v>
      </c>
      <c r="DW215" s="162" t="s">
        <v>184</v>
      </c>
      <c r="DX215" s="161" t="s">
        <v>140</v>
      </c>
      <c r="DY215" s="161" t="s">
        <v>97</v>
      </c>
      <c r="DZ215" s="161" t="s">
        <v>98</v>
      </c>
      <c r="EA215" s="208" t="s">
        <v>99</v>
      </c>
      <c r="EB215" s="161" t="s">
        <v>100</v>
      </c>
      <c r="EC215" s="162" t="s">
        <v>184</v>
      </c>
      <c r="ED215" s="161" t="s">
        <v>140</v>
      </c>
      <c r="EE215" s="161" t="s">
        <v>97</v>
      </c>
      <c r="EF215" s="161" t="s">
        <v>98</v>
      </c>
      <c r="EG215" s="208" t="s">
        <v>99</v>
      </c>
      <c r="EH215" s="161" t="s">
        <v>100</v>
      </c>
      <c r="EI215" s="162" t="s">
        <v>184</v>
      </c>
      <c r="EJ215" s="161" t="s">
        <v>140</v>
      </c>
      <c r="EK215" s="161" t="s">
        <v>97</v>
      </c>
      <c r="EL215" s="161" t="s">
        <v>98</v>
      </c>
      <c r="EM215" s="208" t="s">
        <v>99</v>
      </c>
      <c r="EN215" s="161" t="s">
        <v>100</v>
      </c>
      <c r="EO215" s="162" t="s">
        <v>184</v>
      </c>
      <c r="EP215" s="161" t="s">
        <v>140</v>
      </c>
      <c r="EQ215" s="161" t="s">
        <v>97</v>
      </c>
      <c r="ER215" s="161" t="s">
        <v>98</v>
      </c>
      <c r="ES215" s="208" t="s">
        <v>99</v>
      </c>
      <c r="ET215" s="161" t="s">
        <v>100</v>
      </c>
      <c r="EU215" s="162" t="s">
        <v>184</v>
      </c>
      <c r="EV215" s="161" t="s">
        <v>140</v>
      </c>
      <c r="EW215" s="161" t="s">
        <v>97</v>
      </c>
      <c r="EX215" s="161" t="s">
        <v>98</v>
      </c>
      <c r="EY215" s="208" t="s">
        <v>99</v>
      </c>
      <c r="EZ215" s="161" t="s">
        <v>100</v>
      </c>
      <c r="FA215" s="162" t="s">
        <v>184</v>
      </c>
      <c r="FB215" s="161" t="s">
        <v>140</v>
      </c>
      <c r="FC215" s="161" t="s">
        <v>97</v>
      </c>
      <c r="FD215" s="161" t="s">
        <v>98</v>
      </c>
      <c r="FE215" s="208" t="s">
        <v>99</v>
      </c>
      <c r="FF215" s="161" t="s">
        <v>100</v>
      </c>
      <c r="FG215" s="162" t="s">
        <v>184</v>
      </c>
      <c r="FH215" s="161" t="s">
        <v>140</v>
      </c>
      <c r="FI215" s="161" t="s">
        <v>97</v>
      </c>
      <c r="FJ215" s="161" t="s">
        <v>98</v>
      </c>
      <c r="FK215" s="208" t="s">
        <v>99</v>
      </c>
      <c r="FL215" s="161" t="s">
        <v>100</v>
      </c>
      <c r="FM215" s="162" t="s">
        <v>184</v>
      </c>
      <c r="FN215" s="161" t="s">
        <v>140</v>
      </c>
      <c r="FO215" s="161" t="s">
        <v>97</v>
      </c>
      <c r="FP215" s="161" t="s">
        <v>98</v>
      </c>
      <c r="FQ215" s="208" t="s">
        <v>99</v>
      </c>
      <c r="FR215" s="161" t="s">
        <v>100</v>
      </c>
      <c r="FS215" s="162" t="s">
        <v>184</v>
      </c>
      <c r="FT215" s="161" t="s">
        <v>140</v>
      </c>
      <c r="FU215" s="161" t="s">
        <v>97</v>
      </c>
      <c r="FV215" s="161" t="s">
        <v>98</v>
      </c>
      <c r="FW215" s="208" t="s">
        <v>99</v>
      </c>
      <c r="FX215" s="161" t="s">
        <v>100</v>
      </c>
      <c r="FY215" s="162" t="s">
        <v>184</v>
      </c>
      <c r="FZ215" s="161" t="s">
        <v>140</v>
      </c>
      <c r="GA215" s="161" t="s">
        <v>97</v>
      </c>
      <c r="GB215" s="161" t="s">
        <v>98</v>
      </c>
      <c r="GC215" s="208" t="s">
        <v>99</v>
      </c>
      <c r="GD215" s="161" t="s">
        <v>100</v>
      </c>
      <c r="GE215" s="162" t="s">
        <v>184</v>
      </c>
      <c r="GF215" s="161" t="s">
        <v>140</v>
      </c>
      <c r="GG215" s="161" t="s">
        <v>97</v>
      </c>
      <c r="GH215" s="161" t="s">
        <v>98</v>
      </c>
      <c r="GI215" s="208" t="s">
        <v>99</v>
      </c>
      <c r="GJ215" s="161" t="s">
        <v>100</v>
      </c>
      <c r="GK215" s="162" t="s">
        <v>184</v>
      </c>
      <c r="GL215" s="161" t="s">
        <v>140</v>
      </c>
      <c r="GM215" s="161" t="s">
        <v>97</v>
      </c>
      <c r="GN215" s="161" t="s">
        <v>98</v>
      </c>
      <c r="GO215" s="208" t="s">
        <v>99</v>
      </c>
      <c r="GP215" s="161" t="s">
        <v>100</v>
      </c>
      <c r="GQ215" s="162" t="s">
        <v>184</v>
      </c>
      <c r="GR215" s="161" t="s">
        <v>140</v>
      </c>
      <c r="GS215" s="161" t="s">
        <v>97</v>
      </c>
      <c r="GT215" s="161" t="s">
        <v>98</v>
      </c>
      <c r="GU215" s="208" t="s">
        <v>99</v>
      </c>
      <c r="GV215" s="161" t="s">
        <v>100</v>
      </c>
      <c r="GW215" s="162" t="s">
        <v>184</v>
      </c>
      <c r="GX215" s="161" t="s">
        <v>140</v>
      </c>
      <c r="GY215" s="161" t="s">
        <v>97</v>
      </c>
      <c r="GZ215" s="161" t="s">
        <v>98</v>
      </c>
      <c r="HA215" s="208" t="s">
        <v>99</v>
      </c>
      <c r="HB215" s="161" t="s">
        <v>100</v>
      </c>
      <c r="HC215" s="162" t="s">
        <v>184</v>
      </c>
    </row>
    <row r="216" spans="1:211" x14ac:dyDescent="0.35">
      <c r="A216" s="165" t="s">
        <v>160</v>
      </c>
      <c r="B216" s="91">
        <f>+B60+B82+B117+B143+B160+B181</f>
        <v>268231302645.74347</v>
      </c>
      <c r="C216" s="91">
        <f>+C60+C82+C117+C143+C160+C181</f>
        <v>246387366873.00317</v>
      </c>
      <c r="D216" s="93">
        <f>+C216/B216</f>
        <v>0.91856306271013466</v>
      </c>
      <c r="E216" s="91">
        <f>+E60+E82+E117+E143+E160+E181</f>
        <v>1113455637338.6995</v>
      </c>
      <c r="F216" s="91">
        <f>+F60+F82+F117+F143+F160+F181</f>
        <v>978638321582.96851</v>
      </c>
      <c r="G216" s="93">
        <f>+F216/E216</f>
        <v>0.87891990373504103</v>
      </c>
      <c r="H216" s="91">
        <f>+H60+H82+H117+H143+H160+H181</f>
        <v>256529920100.63837</v>
      </c>
      <c r="I216" s="91">
        <f>+I60+I82+I117+I143+I160+I181</f>
        <v>240125397548.74487</v>
      </c>
      <c r="J216" s="93">
        <f>+I216/H216</f>
        <v>0.93605220574092141</v>
      </c>
      <c r="K216" s="91">
        <f>+K60+K82+K117+K143+K160+K181</f>
        <v>338517038503.10065</v>
      </c>
      <c r="L216" s="91">
        <f>+L60+L82+L117+L143+L160+L181</f>
        <v>315969448730.62415</v>
      </c>
      <c r="M216" s="93">
        <f>+L216/K216</f>
        <v>0.93339304316208005</v>
      </c>
      <c r="N216" s="91">
        <f>+N60+N82+N117+N143+N160+N181</f>
        <v>403964583650.65521</v>
      </c>
      <c r="O216" s="91">
        <f>+O60+O82+O117+O143+O160+O181</f>
        <v>372476655488.16785</v>
      </c>
      <c r="P216" s="93">
        <f>+O216/N216</f>
        <v>0.9220527505705356</v>
      </c>
      <c r="Q216" s="91">
        <f>+Q60+Q82+Q117+Q143+Q160+Q181</f>
        <v>424130220992.54108</v>
      </c>
      <c r="R216" s="91">
        <f>+R60+R82+R117+R143+R160+R181</f>
        <v>401060883812.39111</v>
      </c>
      <c r="S216" s="93">
        <f>+R216/Q216</f>
        <v>0.94560789107137055</v>
      </c>
      <c r="T216" s="91">
        <f>+T60+T82+T117+T143+T160+T181</f>
        <v>501798614988.83344</v>
      </c>
      <c r="U216" s="91">
        <f>+U60+U82+U117+U143+U160+U181</f>
        <v>483197512940.09552</v>
      </c>
      <c r="V216" s="93">
        <f>+U216/T216</f>
        <v>0.96293114111295053</v>
      </c>
      <c r="W216" s="91">
        <f>+W60+W82+W117+W143+W160+W181</f>
        <v>281566454082.14154</v>
      </c>
      <c r="X216" s="91">
        <f>+X60+X82+X117+X143+X160+X181</f>
        <v>267923227859.63052</v>
      </c>
      <c r="Y216" s="93">
        <f>+X216/W216</f>
        <v>0.95154527101964048</v>
      </c>
      <c r="Z216" s="91">
        <f>+Z60+Z82+Z117+Z143+Z160+Z181</f>
        <v>284038880615.99146</v>
      </c>
      <c r="AA216" s="91">
        <f>+AA60+AA82+AA117+AA143+AA160+AA181</f>
        <v>278192647294.58264</v>
      </c>
      <c r="AB216" s="93">
        <f>+AA216/Z216</f>
        <v>0.9794174892228481</v>
      </c>
      <c r="AC216" s="91">
        <f>+AC60+AC82+AC117+AC143+AC160+AC181</f>
        <v>213535170394.29422</v>
      </c>
      <c r="AD216" s="91">
        <f>+AD60+AD82+AD117+AD143+AD160+AD181</f>
        <v>207222108879.12799</v>
      </c>
      <c r="AE216" s="93">
        <f>+AD216/AC216</f>
        <v>0.97043549545721619</v>
      </c>
      <c r="AF216" s="91">
        <f>+AF60+AF82+AF117+AF143+AF160+AF181</f>
        <v>221101637936.77777</v>
      </c>
      <c r="AG216" s="91">
        <f>+AG60+AG82+AG117+AG143+AG160+AG181</f>
        <v>211353488376.96826</v>
      </c>
      <c r="AH216" s="91">
        <f>+AH60+AH82+AH117+AH143+AH160+AH181</f>
        <v>193089377463.96255</v>
      </c>
      <c r="AI216" s="93">
        <f>+AH216/AG216</f>
        <v>0.91358500371458262</v>
      </c>
      <c r="AJ216" s="94">
        <f>+AJ60+AJ82+AJ117+AJ143+AJ160+AJ181</f>
        <v>132843558987.43745</v>
      </c>
      <c r="AK216" s="166">
        <f>+AJ216/AG216</f>
        <v>0.62853733812284573</v>
      </c>
      <c r="AL216" s="91">
        <f>+AL60+AL82+AL117+AL143+AL160+AL181</f>
        <v>239045146266.94901</v>
      </c>
      <c r="AM216" s="91">
        <f>+AM60+AM82+AM117+AM143+AM160+AM181</f>
        <v>223993280482.34406</v>
      </c>
      <c r="AN216" s="91">
        <f>+AN60+AN82+AN117+AN143+AN160+AN181</f>
        <v>200921050933.49326</v>
      </c>
      <c r="AO216" s="93">
        <f>+AN216/AM216</f>
        <v>0.89699588532670549</v>
      </c>
      <c r="AP216" s="94">
        <f>+AP60+AP82+AP117+AP143+AP160+AP181</f>
        <v>118781158973.69365</v>
      </c>
      <c r="AQ216" s="166">
        <f>+AP216/AM216</f>
        <v>0.53028893865883808</v>
      </c>
      <c r="AR216" s="91">
        <f>+AR60+AR82+AR117+AR143+AR160+AR181</f>
        <v>376457506627.10107</v>
      </c>
      <c r="AS216" s="91">
        <f>+AS60+AS82+AS117+AS143+AS160+AS181</f>
        <v>293173395871.56396</v>
      </c>
      <c r="AT216" s="91">
        <f>+AT60+AT82+AT117+AT143+AT160+AT181</f>
        <v>245847472166.60059</v>
      </c>
      <c r="AU216" s="93">
        <f>+AT216/AS216</f>
        <v>0.8385736073893405</v>
      </c>
      <c r="AV216" s="94">
        <f>+AV60+AV82+AV117+AV143+AV160+AV181</f>
        <v>130925782881.22966</v>
      </c>
      <c r="AW216" s="166">
        <f>+AV216/AS216</f>
        <v>0.44658139082506249</v>
      </c>
      <c r="AX216" s="134">
        <f>+AX60+AX82+AX117+AX143+AX160+AX181</f>
        <v>215783811819.65521</v>
      </c>
      <c r="AY216" s="94">
        <f>+AY60+AY82+AY117+AY143+AY160+AY181</f>
        <v>250250323300.45541</v>
      </c>
      <c r="AZ216" s="94">
        <f>+AZ60+AZ82+AZ117+AZ143+AZ160+AZ181</f>
        <v>208812783541.00107</v>
      </c>
      <c r="BA216" s="93">
        <f>+AZ216/AY216</f>
        <v>0.83441563945672259</v>
      </c>
      <c r="BB216" s="94">
        <f>+BB60+BB82+BB117+BB143+BB160+BB181</f>
        <v>132573637105.58948</v>
      </c>
      <c r="BC216" s="166">
        <f>+BB216/AY216</f>
        <v>0.52976409923122847</v>
      </c>
      <c r="BD216" s="134">
        <f>+BD60+BD82+BD117+BD143+BD160+BD181</f>
        <v>226805835805.03644</v>
      </c>
      <c r="BE216" s="134">
        <f>+BE60+BE82+BE117+BE143+BE160+BE181</f>
        <v>233465139337.79947</v>
      </c>
      <c r="BF216" s="94">
        <f>+BF60+BF82+BF117+BF143+BF160+BF181</f>
        <v>185349064965.22098</v>
      </c>
      <c r="BG216" s="92">
        <f>+BF216/BE216</f>
        <v>0.79390467241038676</v>
      </c>
      <c r="BH216" s="94">
        <f>+BH60+BH82+BH117+BH143+BH160+BH181</f>
        <v>95783221864.826309</v>
      </c>
      <c r="BI216" s="166">
        <f>+BH216/BE216</f>
        <v>0.41026776904040513</v>
      </c>
      <c r="BJ216" s="134">
        <f>+BJ60+BJ82+BJ117+BJ143+BJ160+BJ181</f>
        <v>264573419077.26984</v>
      </c>
      <c r="BK216" s="134">
        <f>+BK60+BK82+BK117+BK143+BK160+BK181</f>
        <v>288059490264.70435</v>
      </c>
      <c r="BL216" s="94">
        <f>+BL60+BL82+BL117+BL143+BL160+BL181</f>
        <v>246338499503.58142</v>
      </c>
      <c r="BM216" s="92">
        <f>+BL216/BK216</f>
        <v>0.85516536628324735</v>
      </c>
      <c r="BN216" s="94">
        <f>+BN60+BN82+BN117+BN143+BN160+BN181</f>
        <v>115741485720.48424</v>
      </c>
      <c r="BO216" s="166">
        <f>+BN216/BK216</f>
        <v>0.4017971621560768</v>
      </c>
      <c r="BP216" s="134">
        <f>+BP60+BP82+BP117+BP143+BP160+BP181</f>
        <v>347537302691.69177</v>
      </c>
      <c r="BQ216" s="134">
        <f>+BQ60+BQ82+BQ117+BQ143+BQ160+BQ181</f>
        <v>318926825938.57935</v>
      </c>
      <c r="BR216" s="94">
        <f>+BR60+BR82+BR117+BR143+BR160+BR181</f>
        <v>289537238405.9751</v>
      </c>
      <c r="BS216" s="92">
        <f>+BR216/BQ216</f>
        <v>0.90784849331468831</v>
      </c>
      <c r="BT216" s="94">
        <f>+BT60+BT82+BT117+BT143+BT160+BT181</f>
        <v>169982539483.69104</v>
      </c>
      <c r="BU216" s="166">
        <f>+BT216/BQ216</f>
        <v>0.53298288403129557</v>
      </c>
      <c r="BV216" s="134">
        <f>+BV60+BV82+BV117+BV143+BV160+BV181</f>
        <v>644765770139.00024</v>
      </c>
      <c r="BW216" s="134">
        <f>+BW60+BW82+BW117+BW143+BW160+BW181</f>
        <v>642109121658.85461</v>
      </c>
      <c r="BX216" s="94">
        <f>+BX60+BX82+BX117+BX143+BX160+BX181</f>
        <v>616144863419.922</v>
      </c>
      <c r="BY216" s="92">
        <f>+BX216/BW216</f>
        <v>0.95956410310469453</v>
      </c>
      <c r="BZ216" s="94">
        <f>+BZ60+BZ82+BZ117+BZ143+BZ160+BZ181</f>
        <v>539627952320.93262</v>
      </c>
      <c r="CA216" s="166">
        <f>+BZ216/BW216</f>
        <v>0.84039913796401555</v>
      </c>
      <c r="CB216" s="134">
        <f>+CB60+CB82+CB117+CB143+CB160+CB181</f>
        <v>268721741386.09601</v>
      </c>
      <c r="CC216" s="134">
        <f>+CC60+CC82+CC117+CC143+CC160+CC181</f>
        <v>252299274184.6785</v>
      </c>
      <c r="CD216" s="94">
        <f>+CD60+CD82+CD117+CD143+CD160+CD181</f>
        <v>228854160017.04453</v>
      </c>
      <c r="CE216" s="92">
        <f>+CD216/CC216</f>
        <v>0.90707419098450293</v>
      </c>
      <c r="CF216" s="94">
        <f>+CF60+CF82+CF117+CF143+CF160+CF181</f>
        <v>135270318163.64729</v>
      </c>
      <c r="CG216" s="166">
        <f>+CF216/CC216</f>
        <v>0.53615024696675062</v>
      </c>
      <c r="CH216" s="134">
        <f>+CH60+CH82+CH117+CH143+CH160+CH181</f>
        <v>335719572369.66162</v>
      </c>
      <c r="CI216" s="134">
        <f>+CI60+CI82+CI117+CI143+CI160+CI181</f>
        <v>324625997109.96606</v>
      </c>
      <c r="CJ216" s="94">
        <f>+CJ60+CJ82+CJ117+CJ143+CJ160+CJ181</f>
        <v>293254711943.02563</v>
      </c>
      <c r="CK216" s="92">
        <f>+CJ216/CI216</f>
        <v>0.90336175954412701</v>
      </c>
      <c r="CL216" s="94">
        <f>+CL60+CL82+CL117+CL143+CL160+CL181</f>
        <v>219552080422.00409</v>
      </c>
      <c r="CM216" s="166">
        <f>+CL216/CI216</f>
        <v>0.67632316073450982</v>
      </c>
      <c r="CN216" s="134">
        <f>+CN60+CN82+CN117+CN143+CN160+CN181</f>
        <v>321274799442.80005</v>
      </c>
      <c r="CO216" s="134">
        <f>+CO60+CO82+CO117+CO143+CO160+CO181</f>
        <v>350291542972.86182</v>
      </c>
      <c r="CP216" s="94">
        <f>+CP60+CP82+CP117+CP143+CP160+CP181</f>
        <v>338149011966.99127</v>
      </c>
      <c r="CQ216" s="92">
        <f>+CP216/CO216</f>
        <v>0.96533592874432805</v>
      </c>
      <c r="CR216" s="94">
        <f>+CR60+CR82+CR117+CR143+CR160+CR181</f>
        <v>272748204437.60077</v>
      </c>
      <c r="CS216" s="166">
        <f>+CR216/CO216</f>
        <v>0.77863199928503968</v>
      </c>
      <c r="CT216" s="134">
        <f>+CT60+CT82+CT117+CT143+CT160+CT181</f>
        <v>306311811558.25616</v>
      </c>
      <c r="CU216" s="134">
        <f>+CU60+CU82+CU117+CU143+CU160+CU181</f>
        <v>306750742824.48395</v>
      </c>
      <c r="CV216" s="94">
        <f>+CV60+CV82+CV117+CV143+CV160+CV181</f>
        <v>293287191095.4364</v>
      </c>
      <c r="CW216" s="92">
        <f>+CV216/CU216</f>
        <v>0.95610914710400197</v>
      </c>
      <c r="CX216" s="94">
        <f>+CX60+CX82+CX117+CX143+CX160+CX181</f>
        <v>224930241793.14743</v>
      </c>
      <c r="CY216" s="166">
        <f>+CX216/CU216</f>
        <v>0.73326714622447575</v>
      </c>
      <c r="CZ216" s="134">
        <f>+CZ60+CZ82+CZ117+CZ143+CZ160+CZ181</f>
        <v>257513811079.19995</v>
      </c>
      <c r="DA216" s="134">
        <f>+DA60+DA82+DA117+DA143+DA160+DA181</f>
        <v>257513811079.19995</v>
      </c>
      <c r="DB216" s="94">
        <f>+DB60+DB82+DB117+DB143+DB160+DB181</f>
        <v>16226312178.1644</v>
      </c>
      <c r="DC216" s="92">
        <f>+DB216/DA216</f>
        <v>6.3011424941297217E-2</v>
      </c>
      <c r="DD216" s="94">
        <f>+DD60+DD82+DD117+DD143+DD160+DD181</f>
        <v>48045490.209600002</v>
      </c>
      <c r="DE216" s="166">
        <f>+DD216/DA216</f>
        <v>1.8657442103104643E-4</v>
      </c>
      <c r="DF216" s="134">
        <f>+DF60+DF82+DF117+DF143+DF160+DF181</f>
        <v>257513811079.19995</v>
      </c>
      <c r="DG216" s="134">
        <f>+DG60+DG82+DG117+DG143+DG160+DG181</f>
        <v>257513811079.19995</v>
      </c>
      <c r="DH216" s="94">
        <f>+DH60+DH82+DH117+DH143+DH160+DH181</f>
        <v>40016984864.859596</v>
      </c>
      <c r="DI216" s="92">
        <f>+DH216/DG216</f>
        <v>0.15539743168397335</v>
      </c>
      <c r="DJ216" s="94">
        <f>+DJ60+DJ82+DJ117+DJ143+DJ160+DJ181</f>
        <v>1278732642.9851999</v>
      </c>
      <c r="DK216" s="166">
        <f>+DJ216/DG216</f>
        <v>4.9656856757555341E-3</v>
      </c>
      <c r="DL216" s="134">
        <f>+DL60+DL82+DL117+DL143+DL160+DL181</f>
        <v>257513811079.19995</v>
      </c>
      <c r="DM216" s="134">
        <f>+DM60+DM82+DM117+DM143+DM160+DM181</f>
        <v>257513811079.19995</v>
      </c>
      <c r="DN216" s="94">
        <f>+DN60+DN82+DN117+DN143+DN160+DN181</f>
        <v>56246390008.27079</v>
      </c>
      <c r="DO216" s="92">
        <f>+DN216/DM216</f>
        <v>0.2184208674965859</v>
      </c>
      <c r="DP216" s="94">
        <f>+DP60+DP82+DP117+DP143+DP160+DP181</f>
        <v>8570122611.3671989</v>
      </c>
      <c r="DQ216" s="166">
        <f>+DP216/DM216</f>
        <v>3.3280244564169822E-2</v>
      </c>
      <c r="DR216" s="134">
        <f>+DR60+DR82+DR117+DR143+DR160+DR181</f>
        <v>257513811079.19995</v>
      </c>
      <c r="DS216" s="134">
        <f>+DS60+DS82+DS117+DS143+DS160+DS181</f>
        <v>257513811079.19995</v>
      </c>
      <c r="DT216" s="94">
        <f>+DT60+DT82+DT117+DT143+DT160+DT181</f>
        <v>70654133459.629196</v>
      </c>
      <c r="DU216" s="92">
        <f>+DT216/DS216</f>
        <v>0.27437026838882472</v>
      </c>
      <c r="DV216" s="94">
        <f>+DV60+DV82+DV117+DV143+DV160+DV181</f>
        <v>20728667243.247597</v>
      </c>
      <c r="DW216" s="166">
        <f>+DV216/DS216</f>
        <v>8.0495361225003836E-2</v>
      </c>
      <c r="DX216" s="134">
        <f>+DX60+DX82+DX117+DX143+DX160+DX181</f>
        <v>257513811079.19995</v>
      </c>
      <c r="DY216" s="134">
        <f>+DY60+DY82+DY117+DY143+DY160+DY181</f>
        <v>257513811079.19995</v>
      </c>
      <c r="DZ216" s="94">
        <f>+DZ60+DZ82+DZ117+DZ143+DZ160+DZ181</f>
        <v>108835608220.54439</v>
      </c>
      <c r="EA216" s="92">
        <f>+DZ216/DY216</f>
        <v>0.42263988779643097</v>
      </c>
      <c r="EB216" s="94">
        <f>+EB60+EB82+EB117+EB143+EB160+EB181</f>
        <v>33980440416.374397</v>
      </c>
      <c r="EC216" s="166">
        <f>+EB216/DY216</f>
        <v>0.1319557979199939</v>
      </c>
      <c r="ED216" s="134">
        <f>+ED60+ED82+ED117+ED143+ED160+ED181</f>
        <v>257513811079.19995</v>
      </c>
      <c r="EE216" s="134">
        <f>+EE60+EE82+EE117+EE143+EE160+EE181</f>
        <v>257513811079.19995</v>
      </c>
      <c r="EF216" s="94">
        <f>+EF60+EF82+EF117+EF143+EF160+EF181</f>
        <v>108835608220.54439</v>
      </c>
      <c r="EG216" s="92">
        <f>+EF216/EE216</f>
        <v>0.42263988779643097</v>
      </c>
      <c r="EH216" s="94">
        <f>+EH60+EH82+EH117+EH143+EH160+EH181</f>
        <v>47763164557.726791</v>
      </c>
      <c r="EI216" s="166">
        <f>+EH216/EE216</f>
        <v>0.18547806953560614</v>
      </c>
      <c r="EJ216" s="134">
        <f>+EJ60+EJ82+EJ117+EJ143+EJ160+EJ181</f>
        <v>257513811079.19995</v>
      </c>
      <c r="EK216" s="134">
        <f>+EK60+EK82+EK117+EK143+EK160+EK181</f>
        <v>257513811079.19995</v>
      </c>
      <c r="EL216" s="94">
        <f>+EL60+EL82+EL117+EL143+EL160+EL181</f>
        <v>114293868884.39519</v>
      </c>
      <c r="EM216" s="92">
        <f>+EL216/EK216</f>
        <v>0.44383587973556654</v>
      </c>
      <c r="EN216" s="94">
        <f>+EN60+EN82+EN117+EN143+EN160+EN181</f>
        <v>64854295248.194389</v>
      </c>
      <c r="EO216" s="166">
        <f>+EN216/EK216</f>
        <v>0.25184783284593637</v>
      </c>
      <c r="EP216" s="134">
        <f>+EP60+EP82+EP117+EP143+EP160+EP181</f>
        <v>257513811079.19995</v>
      </c>
      <c r="EQ216" s="134">
        <f>+EQ60+EQ82+EQ117+EQ143+EQ160+EQ181</f>
        <v>257513811079.19995</v>
      </c>
      <c r="ER216" s="94">
        <f>+ER60+ER82+ER117+ER143+ER160+ER181</f>
        <v>139051677743.5188</v>
      </c>
      <c r="ES216" s="92">
        <f>+ER216/EQ216</f>
        <v>0.53997755367284983</v>
      </c>
      <c r="ET216" s="94">
        <f>+ET60+ET82+ET117+ET143+ET160+ET181</f>
        <v>77839406641.479599</v>
      </c>
      <c r="EU216" s="166">
        <f>+ET216/EQ216</f>
        <v>0.30227274535399429</v>
      </c>
      <c r="EV216" s="134">
        <f>+EV60+EV82+EV117+EV143+EV160+EV181</f>
        <v>257513811079.19995</v>
      </c>
      <c r="EW216" s="134">
        <f>+EW60+EW82+EW117+EW143+EW160+EW181</f>
        <v>246423906037.71719</v>
      </c>
      <c r="EX216" s="94">
        <f>+EX60+EX82+EX117+EX143+EX160+EX181</f>
        <v>154618459039.99557</v>
      </c>
      <c r="EY216" s="92">
        <f>+EX216/EW216</f>
        <v>0.6274491039693606</v>
      </c>
      <c r="EZ216" s="94">
        <f>+EZ60+EZ82+EZ117+EZ143+EZ160+EZ181</f>
        <v>88793611172.042389</v>
      </c>
      <c r="FA216" s="166">
        <f>+EZ216/EW216</f>
        <v>0.3603287221591715</v>
      </c>
      <c r="FB216" s="134">
        <f>+FB60+FB82+FB117+FB143+FB160+FB181</f>
        <v>257513811079.19995</v>
      </c>
      <c r="FC216" s="134">
        <f>+FC60+FC82+FC117+FC143+FC160+FC181</f>
        <v>246423906037.71719</v>
      </c>
      <c r="FD216" s="94">
        <f>+FD60+FD82+FD117+FD143+FD160+FD181</f>
        <v>167611839920.85001</v>
      </c>
      <c r="FE216" s="92">
        <f>+FD216/FC216</f>
        <v>0.68017686520720777</v>
      </c>
      <c r="FF216" s="94">
        <f>+FF60+FF82+FF117+FF143+FF160+FF181</f>
        <v>106211338018.1256</v>
      </c>
      <c r="FG216" s="166">
        <f>+FF216/FC216</f>
        <v>0.43101069099143768</v>
      </c>
      <c r="FH216" s="134">
        <f>+FH60+FH82+FH117+FH143+FH160+FH181</f>
        <v>257513811079.19995</v>
      </c>
      <c r="FI216" s="134">
        <f>+FI60+FI82+FI117+FI143+FI160+FI181</f>
        <v>246423906037.71719</v>
      </c>
      <c r="FJ216" s="94">
        <f>+FJ60+FJ82+FJ117+FJ143+FJ160+FJ181</f>
        <v>182468218212.82077</v>
      </c>
      <c r="FK216" s="92">
        <f>+FJ216/FI216</f>
        <v>0.74046475906802856</v>
      </c>
      <c r="FL216" s="94">
        <f>+FL60+FL82+FL117+FL143+FL160+FL181</f>
        <v>121977135247.70279</v>
      </c>
      <c r="FM216" s="166">
        <f>+FL216/FI216</f>
        <v>0.49498905040906699</v>
      </c>
      <c r="FN216" s="134">
        <f>+FN60+FN82+FN117+FN143+FN160+FN181</f>
        <v>257513811079.19995</v>
      </c>
      <c r="FO216" s="134">
        <f>+FO60+FO82+FO117+FO143+FO160+FO181</f>
        <v>226466659829.74799</v>
      </c>
      <c r="FP216" s="94">
        <f>+FP60+FP82+FP117+FP143+FP160+FP181</f>
        <v>205842459787.17719</v>
      </c>
      <c r="FQ216" s="92">
        <f>+FP216/FO216</f>
        <v>0.90893052399820984</v>
      </c>
      <c r="FR216" s="94">
        <f>+FR60+FR82+FR117+FR143+FR160+FR181</f>
        <v>163074292176.36957</v>
      </c>
      <c r="FS216" s="166">
        <f>+FR216/FO216</f>
        <v>0.72008079378644418</v>
      </c>
      <c r="FT216" s="134">
        <f>+FT60+FT82+FT117+FT143+FT160+FT181</f>
        <v>333809520000</v>
      </c>
      <c r="FU216" s="134">
        <f>+FU60+FU82+FU117+FU143+FU160+FU181</f>
        <v>333809520000</v>
      </c>
      <c r="FV216" s="94">
        <f>+FV60+FV82+FV117+FV143+FV160+FV181</f>
        <v>49809041994</v>
      </c>
      <c r="FW216" s="92">
        <f>+FV216/FU216</f>
        <v>0.14921396488033056</v>
      </c>
      <c r="FX216" s="94">
        <f>+FX60+FX82+FX117+FX143+FX160+FX181</f>
        <v>50778075</v>
      </c>
      <c r="FY216" s="166">
        <f>+FX216/FU216</f>
        <v>1.5211691685725439E-4</v>
      </c>
      <c r="FZ216" s="134">
        <f>+FZ60+FZ82+FZ117+FZ143+FZ160+FZ181</f>
        <v>333809520000</v>
      </c>
      <c r="GA216" s="134">
        <f>+GA60+GA82+GA117+GA143+GA160+GA181</f>
        <v>333809520000</v>
      </c>
      <c r="GB216" s="94">
        <f>+GB60+GB82+GB117+GB143+GB160+GB181</f>
        <v>124482092084</v>
      </c>
      <c r="GC216" s="92">
        <f>+GB216/GA216</f>
        <v>0.37291354687547557</v>
      </c>
      <c r="GD216" s="94">
        <f>+GD60+GD82+GD117+GD143+GD160+GD181</f>
        <v>283544305</v>
      </c>
      <c r="GE216" s="166">
        <f>+GD216/GA216</f>
        <v>8.4941946832433062E-4</v>
      </c>
      <c r="GF216" s="134">
        <f>+GF60+GF82+GF117+GF143+GF160+GF181</f>
        <v>333809520000</v>
      </c>
      <c r="GG216" s="134">
        <f>+GG60+GG82+GG117+GG143+GG160+GG181</f>
        <v>333809520000</v>
      </c>
      <c r="GH216" s="94">
        <f>+GH60+GH82+GH117+GH143+GH160+GH181</f>
        <v>150940554686</v>
      </c>
      <c r="GI216" s="92">
        <f>+GH216/GG216</f>
        <v>0.4521757039343875</v>
      </c>
      <c r="GJ216" s="94">
        <f>+GJ60+GJ82+GJ117+GJ143+GJ160+GJ181</f>
        <v>5397479267</v>
      </c>
      <c r="GK216" s="166">
        <f>+GJ216/GG216</f>
        <v>1.6169338930177905E-2</v>
      </c>
      <c r="GL216" s="134">
        <f>+GL60+GL82+GL117+GL143+GL160+GL181</f>
        <v>333809520000</v>
      </c>
      <c r="GM216" s="134">
        <f>+GM60+GM82+GM117+GM143+GM160+GM181</f>
        <v>333809520000</v>
      </c>
      <c r="GN216" s="94">
        <f>+GN60+GN82+GN117+GN143+GN160+GN181</f>
        <v>162322208361</v>
      </c>
      <c r="GO216" s="92">
        <f>+GN216/GM216</f>
        <v>0.48627195641694104</v>
      </c>
      <c r="GP216" s="94">
        <f>+GP60+GP82+GP117+GP143+GP160+GP181</f>
        <v>17517335378</v>
      </c>
      <c r="GQ216" s="166">
        <f>+GP216/GM216</f>
        <v>5.2477039534402734E-2</v>
      </c>
      <c r="GR216" s="134">
        <f>+GR60+GR82+GR117+GR143+GR160+GR181</f>
        <v>333809520000</v>
      </c>
      <c r="GS216" s="134">
        <f>+GS60+GS82+GS117+GS143+GS160+GS181</f>
        <v>333809520000</v>
      </c>
      <c r="GT216" s="94">
        <f>+GT60+GT82+GT117+GT143+GT160+GT181</f>
        <v>182882283400</v>
      </c>
      <c r="GU216" s="92">
        <f>+GT216/GS216</f>
        <v>0.54786419332797942</v>
      </c>
      <c r="GV216" s="94">
        <f>+GV60+GV82+GV117+GV143+GV160+GV181</f>
        <v>36343073533</v>
      </c>
      <c r="GW216" s="166">
        <f>+GV216/GS216</f>
        <v>0.10887368800326605</v>
      </c>
      <c r="GX216" s="134">
        <f>+GX60+GX82+GX117+GX143+GX160+GX181</f>
        <v>333809520000</v>
      </c>
      <c r="GY216" s="134">
        <f>+GY60+GY82+GY117+GY143+GY160+GY181</f>
        <v>333809520000</v>
      </c>
      <c r="GZ216" s="94">
        <f>+GZ60+GZ82+GZ117+GZ143+GZ160+GZ181</f>
        <v>195630565535</v>
      </c>
      <c r="HA216" s="92">
        <f>+GZ216/GY216</f>
        <v>0.58605448261331794</v>
      </c>
      <c r="HB216" s="94">
        <f>+HB60+HB82+HB117+HB143+HB160+HB181</f>
        <v>56380132477</v>
      </c>
      <c r="HC216" s="166">
        <f>+HB216/GY216</f>
        <v>0.16889911491140217</v>
      </c>
    </row>
    <row r="217" spans="1:211" x14ac:dyDescent="0.35">
      <c r="A217" s="145" t="s">
        <v>161</v>
      </c>
      <c r="B217" s="77">
        <f>+B44+B98+B101+B107+B110+B130+B184</f>
        <v>177158872206.16266</v>
      </c>
      <c r="C217" s="77">
        <f>+C44+C98+C101+C107+C110+C130+C184</f>
        <v>176596792270.17029</v>
      </c>
      <c r="D217" s="78">
        <f t="shared" ref="D217:D231" si="496">+C217/B217</f>
        <v>0.99682725494358382</v>
      </c>
      <c r="E217" s="77">
        <f>+E44+E98+E101+E107+E110+E130+E184</f>
        <v>277906356084.31451</v>
      </c>
      <c r="F217" s="77">
        <f>+F44+F98+F101+F107+F110+F130+F184</f>
        <v>275330562991.81464</v>
      </c>
      <c r="G217" s="78">
        <f t="shared" ref="G217:G231" si="497">+F217/E217</f>
        <v>0.99073143511795603</v>
      </c>
      <c r="H217" s="77">
        <f>+H44+H98+H101+H107+H110+H130+H184</f>
        <v>281647412863.59698</v>
      </c>
      <c r="I217" s="77">
        <f>+I44+I98+I101+I107+I110+I130+I184</f>
        <v>276054082057.02686</v>
      </c>
      <c r="J217" s="78">
        <f t="shared" ref="J217:J231" si="498">+I217/H217</f>
        <v>0.98014066328640836</v>
      </c>
      <c r="K217" s="77">
        <f>+K44+K98+K101+K107+K110+K130+K184</f>
        <v>280466046871.1825</v>
      </c>
      <c r="L217" s="77">
        <f>+L44+L98+L101+L107+L110+L130+L184</f>
        <v>278369262801.45215</v>
      </c>
      <c r="M217" s="78">
        <f t="shared" ref="M217:M231" si="499">+L217/K217</f>
        <v>0.99252392903482756</v>
      </c>
      <c r="N217" s="77">
        <f>+N44+N98+N101+N107+N110+N130+N184</f>
        <v>351329670115.43738</v>
      </c>
      <c r="O217" s="77">
        <f>+O44+O98+O101+O107+O110+O130+O184</f>
        <v>331319445126.66809</v>
      </c>
      <c r="P217" s="78">
        <f t="shared" ref="P217:P231" si="500">+O217/N217</f>
        <v>0.94304430655630511</v>
      </c>
      <c r="Q217" s="77">
        <f>+Q44+Q98+Q101+Q107+Q110+Q130+Q184</f>
        <v>383970201480.12347</v>
      </c>
      <c r="R217" s="77">
        <f>+R44+R98+R101+R107+R110+R130+R184</f>
        <v>380557338338.51117</v>
      </c>
      <c r="S217" s="78">
        <f t="shared" ref="S217:S231" si="501">+R217/Q217</f>
        <v>0.9911116458296596</v>
      </c>
      <c r="T217" s="77">
        <f>+T44+T98+T101+T107+T110+T130+T184</f>
        <v>397907784987.34076</v>
      </c>
      <c r="U217" s="77">
        <f>+U44+U98+U101+U107+U110+U130+U184</f>
        <v>356771281144.09735</v>
      </c>
      <c r="V217" s="78">
        <f t="shared" ref="V217:V231" si="502">+U217/T217</f>
        <v>0.89661799694481437</v>
      </c>
      <c r="W217" s="77">
        <f>+W44+W98+W101+W107+W110+W130+W184</f>
        <v>486602390449.43347</v>
      </c>
      <c r="X217" s="77">
        <f>+X44+X98+X101+X107+X110+X130+X184</f>
        <v>482293381952.21545</v>
      </c>
      <c r="Y217" s="78">
        <f t="shared" ref="Y217:Y231" si="503">+X217/W217</f>
        <v>0.99114470339276761</v>
      </c>
      <c r="Z217" s="77">
        <f>+Z44+Z98+Z101+Z107+Z110+Z130+Z184</f>
        <v>437846046309.19244</v>
      </c>
      <c r="AA217" s="77">
        <f>+AA44+AA98+AA101+AA107+AA110+AA130+AA184</f>
        <v>430562520022.40588</v>
      </c>
      <c r="AB217" s="78">
        <f t="shared" ref="AB217:AB231" si="504">+AA217/Z217</f>
        <v>0.98336509750817036</v>
      </c>
      <c r="AC217" s="77">
        <f>+AC44+AC98+AC101+AC107+AC110+AC130+AC184</f>
        <v>417144801326.77985</v>
      </c>
      <c r="AD217" s="77">
        <f>+AD44+AD98+AD101+AD107+AD110+AD130+AD184</f>
        <v>398501338522.98181</v>
      </c>
      <c r="AE217" s="78">
        <f t="shared" ref="AE217:AE231" si="505">+AD217/AC217</f>
        <v>0.95530697555261335</v>
      </c>
      <c r="AF217" s="77">
        <f>+AF44+AF98+AF101+AF107+AF110+AF130+AF184</f>
        <v>433637462857.57501</v>
      </c>
      <c r="AG217" s="77">
        <f>+AG44+AG98+AG101+AG107+AG110+AG130+AG184</f>
        <v>428454226864.80463</v>
      </c>
      <c r="AH217" s="77">
        <f>+AH44+AH98+AH101+AH107+AH110+AH130+AH184</f>
        <v>385335632638.90509</v>
      </c>
      <c r="AI217" s="78">
        <f t="shared" ref="AI217:AI231" si="506">+AH217/AG217</f>
        <v>0.89936242538341149</v>
      </c>
      <c r="AJ217" s="49">
        <f>+AJ44+AJ98+AJ101+AJ107+AJ110+AJ130+AJ184</f>
        <v>306322101527.7193</v>
      </c>
      <c r="AK217" s="86">
        <f t="shared" ref="AK217:AK231" si="507">+AJ217/AG217</f>
        <v>0.7149470872751521</v>
      </c>
      <c r="AL217" s="77">
        <f>+AL44+AL98+AL101+AL107+AL110+AL130+AL184</f>
        <v>541573995556.47058</v>
      </c>
      <c r="AM217" s="77">
        <f>+AM44+AM98+AM101+AM107+AM110+AM130+AM184</f>
        <v>554584504758.26172</v>
      </c>
      <c r="AN217" s="77">
        <f>+AN44+AN98+AN101+AN107+AN110+AN130+AN184</f>
        <v>506770860083.3075</v>
      </c>
      <c r="AO217" s="78">
        <f>+AN217/AM217</f>
        <v>0.91378474467872894</v>
      </c>
      <c r="AP217" s="49">
        <f>+AP44+AP98+AP101+AP107+AP110+AP130+AP184</f>
        <v>381533991214.44159</v>
      </c>
      <c r="AQ217" s="86">
        <f>+AP217/AM217</f>
        <v>0.68796366999245451</v>
      </c>
      <c r="AR217" s="77">
        <f>+AR44+AR98+AR101+AR107+AR110+AR130+AR184</f>
        <v>698013836624.09082</v>
      </c>
      <c r="AS217" s="77">
        <f>+AS44+AS98+AS101+AS107+AS110+AS130+AS184</f>
        <v>649806673026.59863</v>
      </c>
      <c r="AT217" s="77">
        <f>+AT44+AT98+AT101+AT107+AT110+AT130+AT184</f>
        <v>527132558910.26538</v>
      </c>
      <c r="AU217" s="93">
        <f t="shared" ref="AU217:AU231" si="508">+AT217/AS217</f>
        <v>0.8112144439130563</v>
      </c>
      <c r="AV217" s="49">
        <f>+AV44+AV98+AV101+AV107+AV110+AV130+AV184</f>
        <v>407092177401.63287</v>
      </c>
      <c r="AW217" s="166">
        <f t="shared" ref="AW217:AW231" si="509">+AV217/AS217</f>
        <v>0.62648198964397106</v>
      </c>
      <c r="AX217" s="120">
        <f>+AX44+AX98+AX101+AX107+AX110+AX130+AX184</f>
        <v>785107858113.63428</v>
      </c>
      <c r="AY217" s="49">
        <f>+AY44+AY98+AY101+AY107+AY110+AY130+AY184</f>
        <v>801953558554.75452</v>
      </c>
      <c r="AZ217" s="49">
        <f>+AZ44+AZ98+AZ101+AZ107+AZ110+AZ130+AZ184</f>
        <v>734393109041.47412</v>
      </c>
      <c r="BA217" s="93">
        <f t="shared" ref="BA217:BA231" si="510">+AZ217/AY217</f>
        <v>0.91575515964411347</v>
      </c>
      <c r="BB217" s="49">
        <f>+BB44+BB98+BB101+BB107+BB110+BB130+BB184</f>
        <v>540535505841.08325</v>
      </c>
      <c r="BC217" s="166">
        <f t="shared" ref="BC217:BC231" si="511">+BB217/AY217</f>
        <v>0.67402345195052515</v>
      </c>
      <c r="BD217" s="120">
        <f>+BD44+BD98+BD101+BD107+BD110+BD130+BD184</f>
        <v>852658172540.875</v>
      </c>
      <c r="BE217" s="120">
        <f>+BE44+BE98+BE101+BE107+BE110+BE130+BE184</f>
        <v>820226511775.28613</v>
      </c>
      <c r="BF217" s="49">
        <f>+BF44+BF98+BF101+BF107+BF110+BF130+BF184</f>
        <v>677449230280.00952</v>
      </c>
      <c r="BG217" s="52">
        <f t="shared" ref="BG217:BG232" si="512">+BF217/BE217</f>
        <v>0.82592944821272407</v>
      </c>
      <c r="BH217" s="49">
        <f>+BH44+BH98+BH101+BH107+BH110+BH130+BH184</f>
        <v>480698519046.90314</v>
      </c>
      <c r="BI217" s="86">
        <f t="shared" ref="BI217:BI231" si="513">+BH217/BE217</f>
        <v>0.58605581768685622</v>
      </c>
      <c r="BJ217" s="120">
        <f>+BJ44+BJ98+BJ101+BJ107+BJ110+BJ130+BJ184</f>
        <v>885201339499.42786</v>
      </c>
      <c r="BK217" s="120">
        <f>+BK44+BK98+BK101+BK107+BK110+BK130+BK184</f>
        <v>999172353516.85608</v>
      </c>
      <c r="BL217" s="49">
        <f>+BL44+BL98+BL101+BL107+BL110+BL130+BL184</f>
        <v>978429112982.47327</v>
      </c>
      <c r="BM217" s="52">
        <f t="shared" ref="BM217:BM232" si="514">+BL217/BK217</f>
        <v>0.97923957717467724</v>
      </c>
      <c r="BN217" s="49">
        <f>+BN44+BN98+BN101+BN107+BN110+BN130+BN184</f>
        <v>633886802158.13745</v>
      </c>
      <c r="BO217" s="86">
        <f t="shared" ref="BO217:BO231" si="515">+BN217/BK217</f>
        <v>0.63441187091196249</v>
      </c>
      <c r="BP217" s="120">
        <f>+BP44+BP98+BP101+BP107+BP110+BP130+BP184</f>
        <v>1284302251885.6733</v>
      </c>
      <c r="BQ217" s="120">
        <f>+BQ44+BQ98+BQ101+BQ107+BQ110+BQ130+BQ184</f>
        <v>1440361964913.6238</v>
      </c>
      <c r="BR217" s="49">
        <f>+BR44+BR98+BR101+BR107+BR110+BR130+BR184</f>
        <v>1393891066048.1863</v>
      </c>
      <c r="BS217" s="52">
        <f t="shared" ref="BS217:BS232" si="516">+BR217/BQ217</f>
        <v>0.96773665231556971</v>
      </c>
      <c r="BT217" s="49">
        <f>+BT44+BT98+BT101+BT107+BT110+BT130+BT184</f>
        <v>840227607674.16089</v>
      </c>
      <c r="BU217" s="86">
        <f t="shared" ref="BU217:BU231" si="517">+BT217/BQ217</f>
        <v>0.58334476204010843</v>
      </c>
      <c r="BV217" s="120">
        <f>+BV44+BV98+BV101+BV107+BV110+BV130+BV184</f>
        <v>1922689744033.0024</v>
      </c>
      <c r="BW217" s="120">
        <f>+BW44+BW98+BW101+BW107+BW110+BW130+BW184</f>
        <v>1898978696187.5525</v>
      </c>
      <c r="BX217" s="49">
        <f>+BX44+BX98+BX101+BX107+BX110+BX130+BX184</f>
        <v>1813509913016.9141</v>
      </c>
      <c r="BY217" s="52">
        <f t="shared" ref="BY217:BY232" si="518">+BX217/BW217</f>
        <v>0.95499223696283264</v>
      </c>
      <c r="BZ217" s="49">
        <f>+BZ44+BZ98+BZ101+BZ107+BZ110+BZ130+BZ184</f>
        <v>1146897923341.3616</v>
      </c>
      <c r="CA217" s="86">
        <f t="shared" ref="CA217:CA231" si="519">+BZ217/BW217</f>
        <v>0.60395512895637471</v>
      </c>
      <c r="CB217" s="120">
        <f>+CB44+CB98+CB101+CB107+CB110+CB130+CB184</f>
        <v>772142639892.6626</v>
      </c>
      <c r="CC217" s="120">
        <f>+CC44+CC98+CC101+CC107+CC110+CC130+CC184</f>
        <v>674812181946.31274</v>
      </c>
      <c r="CD217" s="49">
        <f>+CD44+CD98+CD101+CD107+CD110+CD130+CD184</f>
        <v>614213663469.1637</v>
      </c>
      <c r="CE217" s="52">
        <f t="shared" ref="CE217:CE231" si="520">+CD217/CC217</f>
        <v>0.91019943015496685</v>
      </c>
      <c r="CF217" s="49">
        <f>+CF44+CF98+CF101+CF107+CF110+CF130+CF184</f>
        <v>444062327585.40448</v>
      </c>
      <c r="CG217" s="86">
        <f t="shared" ref="CG217:CG231" si="521">+CF217/CC217</f>
        <v>0.658053217570298</v>
      </c>
      <c r="CH217" s="120">
        <f>+CH44+CH98+CH101+CH107+CH110+CH130+CH184</f>
        <v>901545579193.08093</v>
      </c>
      <c r="CI217" s="120">
        <f>+CI44+CI98+CI101+CI107+CI110+CI130+CI184</f>
        <v>936379586830.82275</v>
      </c>
      <c r="CJ217" s="49">
        <f>+CJ44+CJ98+CJ101+CJ107+CJ110+CJ130+CJ184</f>
        <v>867202452218.98438</v>
      </c>
      <c r="CK217" s="52">
        <f t="shared" ref="CK217:CK231" si="522">+CJ217/CI217</f>
        <v>0.92612276518546455</v>
      </c>
      <c r="CL217" s="49">
        <f>+CL44+CL98+CL101+CL107+CL110+CL130+CL184</f>
        <v>681928682577.90881</v>
      </c>
      <c r="CM217" s="86">
        <f t="shared" ref="CM217:CM231" si="523">+CL217/CI217</f>
        <v>0.72826094477977332</v>
      </c>
      <c r="CN217" s="120">
        <f>+CN44+CN98+CN101+CN107+CN110+CN130+CN184</f>
        <v>932884964175.53149</v>
      </c>
      <c r="CO217" s="120">
        <f>+CO44+CO98+CO101+CO107+CO110+CO130+CO184</f>
        <v>1022608249635.5446</v>
      </c>
      <c r="CP217" s="49">
        <f>+CP44+CP98+CP101+CP107+CP110+CP130+CP184</f>
        <v>987290029392.24487</v>
      </c>
      <c r="CQ217" s="52">
        <f t="shared" ref="CQ217:CQ231" si="524">+CP217/CO217</f>
        <v>0.96546260969839914</v>
      </c>
      <c r="CR217" s="49">
        <f>+CR44+CR98+CR101+CR107+CR110+CR130+CR184</f>
        <v>719227303484.11792</v>
      </c>
      <c r="CS217" s="86">
        <f t="shared" ref="CS217:CS231" si="525">+CR217/CO217</f>
        <v>0.70332632632334913</v>
      </c>
      <c r="CT217" s="120">
        <f>+CT44+CT98+CT101+CT107+CT110+CT130+CT184</f>
        <v>1184427526171.637</v>
      </c>
      <c r="CU217" s="120">
        <f>+CU44+CU98+CU101+CU107+CU110+CU130+CU184</f>
        <v>1260354734911.499</v>
      </c>
      <c r="CV217" s="49">
        <f>+CV44+CV98+CV101+CV107+CV110+CV130+CV184</f>
        <v>1214885837195.1953</v>
      </c>
      <c r="CW217" s="52">
        <f>+CV217/CU217</f>
        <v>0.96392372999693887</v>
      </c>
      <c r="CX217" s="49">
        <f>+CX44+CX98+CX101+CX107+CX110+CX130+CX184</f>
        <v>770739018231.61865</v>
      </c>
      <c r="CY217" s="86">
        <f t="shared" ref="CY217:CY231" si="526">+CX217/CU217</f>
        <v>0.6115254673008701</v>
      </c>
      <c r="CZ217" s="120">
        <f>+CZ44+CZ98+CZ101+CZ107+CZ110+CZ130+CZ184</f>
        <v>926946282085.19995</v>
      </c>
      <c r="DA217" s="120">
        <f>+DA44+DA98+DA101+DA107+DA110+DA130+DA184</f>
        <v>926946282085.19995</v>
      </c>
      <c r="DB217" s="49">
        <f>+DB44+DB98+DB101+DB107+DB110+DB130+DB184</f>
        <v>48306515893.724396</v>
      </c>
      <c r="DC217" s="52">
        <f>+DB217/DA217</f>
        <v>5.2113608768198628E-2</v>
      </c>
      <c r="DD217" s="49">
        <f>+DD44+DD98+DD101+DD107+DD110+DD130+DD184</f>
        <v>10344599899.139999</v>
      </c>
      <c r="DE217" s="86">
        <f t="shared" ref="DE217:DE231" si="527">+DD217/DA217</f>
        <v>1.1159869885738621E-2</v>
      </c>
      <c r="DF217" s="120">
        <f>+DF44+DF98+DF101+DF107+DF110+DF130+DF184</f>
        <v>926946282085.19995</v>
      </c>
      <c r="DG217" s="120">
        <f>+DG44+DG98+DG101+DG107+DG110+DG130+DG184</f>
        <v>926946282085.19995</v>
      </c>
      <c r="DH217" s="49">
        <f>+DH44+DH98+DH101+DH107+DH110+DH130+DH184</f>
        <v>92847552555.607193</v>
      </c>
      <c r="DI217" s="52">
        <f>+DH217/DG217</f>
        <v>0.10016497649329062</v>
      </c>
      <c r="DJ217" s="49">
        <f>+DJ44+DJ98+DJ101+DJ107+DJ110+DJ130+DJ184</f>
        <v>20526755612.812798</v>
      </c>
      <c r="DK217" s="86">
        <f t="shared" ref="DK217:DK231" si="528">+DJ217/DG217</f>
        <v>2.2144493170237547E-2</v>
      </c>
      <c r="DL217" s="120">
        <f>+DL44+DL98+DL101+DL107+DL110+DL130+DL184</f>
        <v>926946282085.19995</v>
      </c>
      <c r="DM217" s="120">
        <f>+DM44+DM98+DM101+DM107+DM110+DM130+DM184</f>
        <v>926946282085.19995</v>
      </c>
      <c r="DN217" s="49">
        <f>+DN44+DN98+DN101+DN107+DN110+DN130+DN184</f>
        <v>179145926685.492</v>
      </c>
      <c r="DO217" s="52">
        <f>+DN217/DM217</f>
        <v>0.19326462616851606</v>
      </c>
      <c r="DP217" s="49">
        <f>+DP44+DP98+DP101+DP107+DP110+DP130+DP184</f>
        <v>42894780193.43399</v>
      </c>
      <c r="DQ217" s="86">
        <f t="shared" ref="DQ217:DQ231" si="529">+DP217/DM217</f>
        <v>4.627536786375646E-2</v>
      </c>
      <c r="DR217" s="120">
        <f>+DR44+DR98+DR101+DR107+DR110+DR130+DR184</f>
        <v>926946282085.19995</v>
      </c>
      <c r="DS217" s="120">
        <f>+DS44+DS98+DS101+DS107+DS110+DS130+DS184</f>
        <v>927109479019.52637</v>
      </c>
      <c r="DT217" s="49">
        <f>+DT44+DT98+DT101+DT107+DT110+DT130+DT184</f>
        <v>282870558895.32959</v>
      </c>
      <c r="DU217" s="52">
        <f>+DT217/DS217</f>
        <v>0.30511020035571429</v>
      </c>
      <c r="DV217" s="49">
        <f>+DV44+DV98+DV101+DV107+DV110+DV130+DV184</f>
        <v>85017238615.997986</v>
      </c>
      <c r="DW217" s="86">
        <f t="shared" ref="DW217:DW231" si="530">+DV217/DS217</f>
        <v>9.1701401549586989E-2</v>
      </c>
      <c r="DX217" s="120">
        <f>+DX44+DX98+DX101+DX107+DX110+DX130+DX184</f>
        <v>926946282085.19995</v>
      </c>
      <c r="DY217" s="120">
        <f>+DY44+DY98+DY101+DY107+DY110+DY130+DY184</f>
        <v>927109479019.52637</v>
      </c>
      <c r="DZ217" s="49">
        <f>+DZ44+DZ98+DZ101+DZ107+DZ110+DZ130+DZ184</f>
        <v>459290025441.71753</v>
      </c>
      <c r="EA217" s="52">
        <f>+DZ217/DY217</f>
        <v>0.49539998871270752</v>
      </c>
      <c r="EB217" s="49">
        <f>+EB44+EB98+EB101+EB107+EB110+EB130+EB184</f>
        <v>124152296788.99321</v>
      </c>
      <c r="EC217" s="86">
        <f t="shared" ref="EC217:EC231" si="531">+EB217/DY217</f>
        <v>0.13391330754194389</v>
      </c>
      <c r="ED217" s="120">
        <f>+ED44+ED98+ED101+ED107+ED110+ED130+ED184</f>
        <v>926946282085.19995</v>
      </c>
      <c r="EE217" s="120">
        <f>+EE44+EE98+EE101+EE107+EE110+EE130+EE184</f>
        <v>927109479019.52637</v>
      </c>
      <c r="EF217" s="49">
        <f>+EF44+EF98+EF101+EF107+EF110+EF130+EF184</f>
        <v>459290025441.71753</v>
      </c>
      <c r="EG217" s="52">
        <f>+EF217/EE217</f>
        <v>0.49539998871270752</v>
      </c>
      <c r="EH217" s="49">
        <f>+EH44+EH98+EH101+EH107+EH110+EH130+EH184</f>
        <v>186184065941.84277</v>
      </c>
      <c r="EI217" s="86">
        <f t="shared" ref="EI217:EI231" si="532">+EH217/EE217</f>
        <v>0.20082209291910547</v>
      </c>
      <c r="EJ217" s="120">
        <f>+EJ44+EJ98+EJ101+EJ107+EJ110+EJ130+EJ184</f>
        <v>926946282085.19995</v>
      </c>
      <c r="EK217" s="120">
        <f>+EK44+EK98+EK101+EK107+EK110+EK130+EK184</f>
        <v>927109479019.52637</v>
      </c>
      <c r="EL217" s="49">
        <f>+EL44+EL98+EL101+EL107+EL110+EL130+EL184</f>
        <v>505779548344.8396</v>
      </c>
      <c r="EM217" s="52">
        <f>+EL217/EK217</f>
        <v>0.5455445767631798</v>
      </c>
      <c r="EN217" s="49">
        <f>+EN44+EN98+EN101+EN107+EN110+EN130+EN184</f>
        <v>234079171144.93079</v>
      </c>
      <c r="EO217" s="86">
        <f t="shared" ref="EO217:EO231" si="533">+EN217/EK217</f>
        <v>0.2524827719294635</v>
      </c>
      <c r="EP217" s="120">
        <f>+EP44+EP98+EP101+EP107+EP110+EP130+EP184</f>
        <v>926946282085.19995</v>
      </c>
      <c r="EQ217" s="120">
        <f>+EQ44+EQ98+EQ101+EQ107+EQ110+EQ130+EQ184</f>
        <v>936253433411.21277</v>
      </c>
      <c r="ER217" s="49">
        <f>+ER44+ER98+ER101+ER107+ER110+ER130+ER184</f>
        <v>562118153085.99585</v>
      </c>
      <c r="ES217" s="52">
        <f>+ER217/EQ217</f>
        <v>0.60039101916874615</v>
      </c>
      <c r="ET217" s="49">
        <f>+ET44+ET98+ET101+ET107+ET110+ET130+ET184</f>
        <v>298497867400.8396</v>
      </c>
      <c r="EU217" s="86">
        <f t="shared" ref="EU217:EU231" si="534">+ET217/EQ217</f>
        <v>0.31882165314285804</v>
      </c>
      <c r="EV217" s="120">
        <f>+EV44+EV98+EV101+EV107+EV110+EV130+EV184</f>
        <v>926946282085.19995</v>
      </c>
      <c r="EW217" s="120">
        <f>+EW44+EW98+EW101+EW107+EW110+EW130+EW184</f>
        <v>928208132681.82458</v>
      </c>
      <c r="EX217" s="49">
        <f>+EX44+EX98+EX101+EX107+EX110+EX130+EX184</f>
        <v>614735947732.06201</v>
      </c>
      <c r="EY217" s="52">
        <f>+EX217/EW217</f>
        <v>0.6622824408529332</v>
      </c>
      <c r="EZ217" s="49">
        <f>+EZ44+EZ98+EZ101+EZ107+EZ110+EZ130+EZ184</f>
        <v>361886267425.89355</v>
      </c>
      <c r="FA217" s="86">
        <f t="shared" ref="FA217:FA231" si="535">+EZ217/EW217</f>
        <v>0.38987620845371601</v>
      </c>
      <c r="FB217" s="120">
        <f>+FB44+FB98+FB101+FB107+FB110+FB130+FB184</f>
        <v>926946282085.19995</v>
      </c>
      <c r="FC217" s="120">
        <f>+FC44+FC98+FC101+FC107+FC110+FC130+FC184</f>
        <v>932194187573.89063</v>
      </c>
      <c r="FD217" s="49">
        <f>+FD44+FD98+FD101+FD107+FD110+FD130+FD184</f>
        <v>662726648464.63916</v>
      </c>
      <c r="FE217" s="52">
        <f>+FD217/FC217</f>
        <v>0.71093196814436044</v>
      </c>
      <c r="FF217" s="49">
        <f>+FF44+FF98+FF101+FF107+FF110+FF130+FF184</f>
        <v>433496124052.99194</v>
      </c>
      <c r="FG217" s="86">
        <f t="shared" ref="FG217:FG231" si="536">+FF217/FC217</f>
        <v>0.46502770541961863</v>
      </c>
      <c r="FH217" s="120">
        <f>+FH44+FH98+FH101+FH107+FH110+FH130+FH184</f>
        <v>926946282085.19995</v>
      </c>
      <c r="FI217" s="120">
        <f>+FI44+FI98+FI101+FI107+FI110+FI130+FI184</f>
        <v>938322556584.19189</v>
      </c>
      <c r="FJ217" s="49">
        <f>+FJ44+FJ98+FJ101+FJ107+FJ110+FJ130+FJ184</f>
        <v>765519310282.17834</v>
      </c>
      <c r="FK217" s="52">
        <f>+FJ217/FI217</f>
        <v>0.81583811974948661</v>
      </c>
      <c r="FL217" s="49">
        <f>+FL44+FL98+FL101+FL107+FL110+FL130+FL184</f>
        <v>523415973766.0152</v>
      </c>
      <c r="FM217" s="86">
        <f t="shared" ref="FM217:FM231" si="537">+FL217/FI217</f>
        <v>0.55782094344126665</v>
      </c>
      <c r="FN217" s="120">
        <f>+FN44+FN98+FN101+FN107+FN110+FN130+FN184</f>
        <v>926946282085.19995</v>
      </c>
      <c r="FO217" s="120">
        <f>+FO44+FO98+FO101+FO107+FO110+FO130+FO184</f>
        <v>921857122495.42065</v>
      </c>
      <c r="FP217" s="49">
        <f>+FP44+FP98+FP101+FP107+FP110+FP130+FP184</f>
        <v>890983057171.81787</v>
      </c>
      <c r="FQ217" s="52">
        <f>+FP217/FO217</f>
        <v>0.96650883898360707</v>
      </c>
      <c r="FR217" s="49">
        <f>+FR44+FR98+FR101+FR107+FR110+FR130+FR184</f>
        <v>683568526677.58191</v>
      </c>
      <c r="FS217" s="86">
        <f t="shared" ref="FS217:FS231" si="538">+FR217/FO217</f>
        <v>0.74151244265184657</v>
      </c>
      <c r="FT217" s="120">
        <f>+FT44+FT98+FT101+FT107+FT110+FT130+FT184</f>
        <v>1117228726000</v>
      </c>
      <c r="FU217" s="120">
        <f>+FU44+FU98+FU101+FU107+FU110+FU130+FU184</f>
        <v>1117228726000</v>
      </c>
      <c r="FV217" s="49">
        <f>+FV44+FV98+FV101+FV107+FV110+FV130+FV184</f>
        <v>66145405697</v>
      </c>
      <c r="FW217" s="52">
        <f>+FV217/FU217</f>
        <v>5.9204891673184566E-2</v>
      </c>
      <c r="FX217" s="49">
        <f>+FX44+FX98+FX101+FX107+FX110+FX130+FX184</f>
        <v>1005052784</v>
      </c>
      <c r="FY217" s="86">
        <f t="shared" ref="FY217:FY231" si="539">+FX217/FU217</f>
        <v>8.9959447032692929E-4</v>
      </c>
      <c r="FZ217" s="120">
        <f>+FZ44+FZ98+FZ101+FZ107+FZ110+FZ130+FZ184</f>
        <v>1117228726000</v>
      </c>
      <c r="GA217" s="120">
        <f>+GA44+GA98+GA101+GA107+GA110+GA130+GA184</f>
        <v>1117228726000</v>
      </c>
      <c r="GB217" s="49">
        <f>+GB44+GB98+GB101+GB107+GB110+GB130+GB184</f>
        <v>220763079884</v>
      </c>
      <c r="GC217" s="52">
        <f>+GB217/GA217</f>
        <v>0.19759882175102611</v>
      </c>
      <c r="GD217" s="49">
        <f>+GD44+GD98+GD101+GD107+GD110+GD130+GD184</f>
        <v>36555544895</v>
      </c>
      <c r="GE217" s="86">
        <f t="shared" ref="GE217:GE231" si="540">+GD217/GA217</f>
        <v>3.2719839764485253E-2</v>
      </c>
      <c r="GF217" s="120">
        <f>+GF44+GF98+GF101+GF107+GF110+GF130+GF184</f>
        <v>1117228726000</v>
      </c>
      <c r="GG217" s="120">
        <f>+GG44+GG98+GG101+GG107+GG110+GG130+GG184</f>
        <v>1121852666057</v>
      </c>
      <c r="GH217" s="49">
        <f>+GH44+GH98+GH101+GH107+GH110+GH130+GH184</f>
        <v>306493832761</v>
      </c>
      <c r="GI217" s="52">
        <f>+GH217/GG217</f>
        <v>0.27320328420508244</v>
      </c>
      <c r="GJ217" s="49">
        <f>+GJ44+GJ98+GJ101+GJ107+GJ110+GJ130+GJ184</f>
        <v>60826702955</v>
      </c>
      <c r="GK217" s="86">
        <f t="shared" ref="GK217:GK231" si="541">+GJ217/GG217</f>
        <v>5.4219867541777066E-2</v>
      </c>
      <c r="GL217" s="120">
        <f>+GL44+GL98+GL101+GL107+GL110+GL130+GL184</f>
        <v>1117228726000</v>
      </c>
      <c r="GM217" s="120">
        <f>+GM44+GM98+GM101+GM107+GM110+GM130+GM184</f>
        <v>1122136452353</v>
      </c>
      <c r="GN217" s="49">
        <f>+GN44+GN98+GN101+GN107+GN110+GN130+GN184</f>
        <v>425294070082</v>
      </c>
      <c r="GO217" s="52">
        <f>+GN217/GM217</f>
        <v>0.3790038806690611</v>
      </c>
      <c r="GP217" s="49">
        <f>+GP44+GP98+GP101+GP107+GP110+GP130+GP184</f>
        <v>100204559212</v>
      </c>
      <c r="GQ217" s="86">
        <f t="shared" ref="GQ217:GQ231" si="542">+GP217/GM217</f>
        <v>8.9298016299071081E-2</v>
      </c>
      <c r="GR217" s="120">
        <f>+GR44+GR98+GR101+GR107+GR110+GR130+GR184</f>
        <v>1117228726000</v>
      </c>
      <c r="GS217" s="120">
        <f>+GS44+GS98+GS101+GS107+GS110+GS130+GS184</f>
        <v>1128558440598</v>
      </c>
      <c r="GT217" s="49">
        <f>+GT44+GT98+GT101+GT107+GT110+GT130+GT184</f>
        <v>502406840993</v>
      </c>
      <c r="GU217" s="52">
        <f>+GT217/GS217</f>
        <v>0.44517574183113184</v>
      </c>
      <c r="GV217" s="49">
        <f>+GV44+GV98+GV101+GV107+GV110+GV130+GV184</f>
        <v>159528699479</v>
      </c>
      <c r="GW217" s="86">
        <f t="shared" ref="GW217:GW231" si="543">+GV217/GS217</f>
        <v>0.14135617061573613</v>
      </c>
      <c r="GX217" s="120">
        <f>+GX44+GX98+GX101+GX107+GX110+GX130+GX184</f>
        <v>1117228726000</v>
      </c>
      <c r="GY217" s="120">
        <f>+GY44+GY98+GY101+GY107+GY110+GY130+GY184</f>
        <v>1134052883422</v>
      </c>
      <c r="GZ217" s="49">
        <f>+GZ44+GZ98+GZ101+GZ107+GZ110+GZ130+GZ184</f>
        <v>609576703177</v>
      </c>
      <c r="HA217" s="52">
        <f>+GZ217/GY217</f>
        <v>0.53752052667738448</v>
      </c>
      <c r="HB217" s="49">
        <f>+HB44+HB98+HB101+HB107+HB110+HB130+HB184</f>
        <v>225844687064</v>
      </c>
      <c r="HC217" s="86">
        <f t="shared" ref="HC217:HC231" si="544">+HB217/GY217</f>
        <v>0.1991482852038739</v>
      </c>
    </row>
    <row r="218" spans="1:211" x14ac:dyDescent="0.35">
      <c r="A218" s="145" t="s">
        <v>162</v>
      </c>
      <c r="B218" s="77">
        <f>+B36+B75+B126+B178</f>
        <v>10114413588.88365</v>
      </c>
      <c r="C218" s="77">
        <f>+C36+C75+C126+C178</f>
        <v>9354446458.6889172</v>
      </c>
      <c r="D218" s="78">
        <f t="shared" si="496"/>
        <v>0.92486295685693709</v>
      </c>
      <c r="E218" s="77">
        <f>+E36+E75+E126+E178</f>
        <v>13389161726.228607</v>
      </c>
      <c r="F218" s="77">
        <f>+F36+F75+F126+F178</f>
        <v>13389143561.818789</v>
      </c>
      <c r="G218" s="78">
        <f t="shared" si="497"/>
        <v>0.99999864334973387</v>
      </c>
      <c r="H218" s="77">
        <f>+H36+H75+H126+H178</f>
        <v>12065780615.927565</v>
      </c>
      <c r="I218" s="77">
        <f>+I36+I75+I126+I178</f>
        <v>10993115482.987982</v>
      </c>
      <c r="J218" s="78">
        <f t="shared" si="498"/>
        <v>0.91109857148209705</v>
      </c>
      <c r="K218" s="77">
        <f>+K36+K75+K126+K178</f>
        <v>31036408822.078362</v>
      </c>
      <c r="L218" s="77">
        <f>+L36+L75+L126+L178</f>
        <v>30818145169.308693</v>
      </c>
      <c r="M218" s="78">
        <f t="shared" si="499"/>
        <v>0.99296749652896688</v>
      </c>
      <c r="N218" s="77">
        <f>+N36+N75+N126+N178</f>
        <v>56359432089.714264</v>
      </c>
      <c r="O218" s="77">
        <f>+O36+O75+O126+O178</f>
        <v>55522614154.003906</v>
      </c>
      <c r="P218" s="78">
        <f t="shared" si="500"/>
        <v>0.98515212264065599</v>
      </c>
      <c r="Q218" s="77">
        <f>+Q36+Q75+Q126+Q178</f>
        <v>177058895022.03741</v>
      </c>
      <c r="R218" s="77">
        <f>+R36+R75+R126+R178</f>
        <v>168759582814.91483</v>
      </c>
      <c r="S218" s="78">
        <f t="shared" si="501"/>
        <v>0.9531268270589307</v>
      </c>
      <c r="T218" s="77">
        <f>+T36+T75+T126+T178</f>
        <v>242416210443.76736</v>
      </c>
      <c r="U218" s="77">
        <f>+U36+U75+U126+U178</f>
        <v>225972857962.67291</v>
      </c>
      <c r="V218" s="78">
        <f t="shared" si="502"/>
        <v>0.93216892364172665</v>
      </c>
      <c r="W218" s="77">
        <f>+W36+W75+W126+W178</f>
        <v>378150472278.50336</v>
      </c>
      <c r="X218" s="77">
        <f>+X36+X75+X126+X178</f>
        <v>366792520061.40393</v>
      </c>
      <c r="Y218" s="78">
        <f t="shared" si="503"/>
        <v>0.9699644637525815</v>
      </c>
      <c r="Z218" s="77">
        <f>+Z36+Z75+Z126+Z178</f>
        <v>322826790596.5553</v>
      </c>
      <c r="AA218" s="77">
        <f>+AA36+AA75+AA126+AA178</f>
        <v>292697798076.38135</v>
      </c>
      <c r="AB218" s="78">
        <f t="shared" si="504"/>
        <v>0.90667133770249286</v>
      </c>
      <c r="AC218" s="77">
        <f>+AC36+AC75+AC126+AC178</f>
        <v>288505146622.5885</v>
      </c>
      <c r="AD218" s="77">
        <f>+AD36+AD75+AD126+AD178</f>
        <v>276346760166.74237</v>
      </c>
      <c r="AE218" s="78">
        <f t="shared" si="505"/>
        <v>0.95785729787430351</v>
      </c>
      <c r="AF218" s="77">
        <f>+AF36+AF75+AF126+AF178</f>
        <v>247921844695.01215</v>
      </c>
      <c r="AG218" s="77">
        <f>+AG36+AG75+AG126+AG178</f>
        <v>241681272656.85086</v>
      </c>
      <c r="AH218" s="77">
        <f>+AH36+AH75+AH126+AH178</f>
        <v>201305166710.13776</v>
      </c>
      <c r="AI218" s="78">
        <f t="shared" si="506"/>
        <v>0.83293655522891596</v>
      </c>
      <c r="AJ218" s="49">
        <f>+AJ36+AJ75+AJ126+AJ178</f>
        <v>126447726220.04878</v>
      </c>
      <c r="AK218" s="86">
        <f t="shared" si="507"/>
        <v>0.52320034907952728</v>
      </c>
      <c r="AL218" s="77">
        <f>+AL36+AL75+AL126+AL178</f>
        <v>254735373631.3725</v>
      </c>
      <c r="AM218" s="77">
        <f>+AM36+AM75+AM126+AM178</f>
        <v>271455631477.7999</v>
      </c>
      <c r="AN218" s="77">
        <f>+AN36+AN75+AN126+AN178</f>
        <v>253704165145.05963</v>
      </c>
      <c r="AO218" s="78">
        <f t="shared" ref="AO218:AO231" si="545">+AN218/AM218</f>
        <v>0.93460638029094634</v>
      </c>
      <c r="AP218" s="49">
        <f>+AP36+AP75+AP126+AP178</f>
        <v>175019768157.49326</v>
      </c>
      <c r="AQ218" s="86">
        <f t="shared" ref="AQ218:AQ231" si="546">+AP218/AM218</f>
        <v>0.64474539431983258</v>
      </c>
      <c r="AR218" s="77">
        <f>+AR36+AR75+AR126+AR178</f>
        <v>191986168729.51617</v>
      </c>
      <c r="AS218" s="77">
        <f>+AS36+AS75+AS126+AS178</f>
        <v>191986168729.51617</v>
      </c>
      <c r="AT218" s="77">
        <f>+AT36+AT75+AT126+AT178</f>
        <v>185536839582.95819</v>
      </c>
      <c r="AU218" s="93">
        <f t="shared" si="508"/>
        <v>0.96640732408362051</v>
      </c>
      <c r="AV218" s="49">
        <f>+AV36+AV75+AV126+AV178</f>
        <v>121940389280.9351</v>
      </c>
      <c r="AW218" s="166">
        <f t="shared" si="509"/>
        <v>0.63515194916324125</v>
      </c>
      <c r="AX218" s="120">
        <f>+AX36+AX75+AX126+AX178</f>
        <v>153099019791.8092</v>
      </c>
      <c r="AY218" s="49">
        <f>+AY36+AY75+AY126+AY178</f>
        <v>157054564650.41226</v>
      </c>
      <c r="AZ218" s="49">
        <f>+AZ36+AZ75+AZ126+AZ178</f>
        <v>139997762713.50568</v>
      </c>
      <c r="BA218" s="93">
        <f t="shared" si="510"/>
        <v>0.89139569438893218</v>
      </c>
      <c r="BB218" s="49">
        <f>+BB36+BB75+BB126+BB178</f>
        <v>104535704403.33269</v>
      </c>
      <c r="BC218" s="166">
        <f t="shared" si="511"/>
        <v>0.66560118539705415</v>
      </c>
      <c r="BD218" s="120">
        <f>+BD36+BD75+BD126+BD178</f>
        <v>103854859909.87006</v>
      </c>
      <c r="BE218" s="120">
        <f>+BE36+BE75+BE126+BE178</f>
        <v>103236850470.71205</v>
      </c>
      <c r="BF218" s="49">
        <f>+BF36+BF75+BF126+BF178</f>
        <v>99839972455.588287</v>
      </c>
      <c r="BG218" s="52">
        <f t="shared" si="512"/>
        <v>0.96709626456410114</v>
      </c>
      <c r="BH218" s="49">
        <f>+BH36+BH75+BH126+BH178</f>
        <v>64344256297.716072</v>
      </c>
      <c r="BI218" s="86">
        <f t="shared" si="513"/>
        <v>0.62326830007246614</v>
      </c>
      <c r="BJ218" s="120">
        <f>+BJ36+BJ75+BJ126+BJ178</f>
        <v>111419849422.22304</v>
      </c>
      <c r="BK218" s="120">
        <f>+BK36+BK75+BK126+BK178</f>
        <v>114544665270.3452</v>
      </c>
      <c r="BL218" s="49">
        <f>+BL36+BL75+BL126+BL178</f>
        <v>112381385669.39806</v>
      </c>
      <c r="BM218" s="52">
        <f t="shared" si="514"/>
        <v>0.98111409557274942</v>
      </c>
      <c r="BN218" s="49">
        <f>+BN36+BN75+BN126+BN178</f>
        <v>75055728423.875229</v>
      </c>
      <c r="BO218" s="86">
        <f t="shared" si="515"/>
        <v>0.65525293776651006</v>
      </c>
      <c r="BP218" s="120">
        <f>+BP36+BP75+BP126+BP178</f>
        <v>141825489052.95264</v>
      </c>
      <c r="BQ218" s="120">
        <f>+BQ36+BQ75+BQ126+BQ178</f>
        <v>140578020443.86462</v>
      </c>
      <c r="BR218" s="49">
        <f>+BR36+BR75+BR126+BR178</f>
        <v>138211289563.27328</v>
      </c>
      <c r="BS218" s="52">
        <f t="shared" si="516"/>
        <v>0.98316428931693189</v>
      </c>
      <c r="BT218" s="49">
        <f>+BT36+BT75+BT126+BT178</f>
        <v>106932138053.91135</v>
      </c>
      <c r="BU218" s="86">
        <f t="shared" si="517"/>
        <v>0.76066043408692974</v>
      </c>
      <c r="BV218" s="120">
        <f>+BV36+BV75+BV126+BV178</f>
        <v>265498661717.22821</v>
      </c>
      <c r="BW218" s="120">
        <f>+BW36+BW75+BW126+BW178</f>
        <v>265055517718.71399</v>
      </c>
      <c r="BX218" s="49">
        <f>+BX36+BX75+BX126+BX178</f>
        <v>258939104038.74689</v>
      </c>
      <c r="BY218" s="52">
        <f t="shared" si="518"/>
        <v>0.97692402809566092</v>
      </c>
      <c r="BZ218" s="49">
        <f>+BZ36+BZ75+BZ126+BZ178</f>
        <v>171670103287.06274</v>
      </c>
      <c r="CA218" s="86">
        <f t="shared" si="519"/>
        <v>0.64767602185608886</v>
      </c>
      <c r="CB218" s="120">
        <f>+CB36+CB75+CB126+CB178</f>
        <v>151912508594.92239</v>
      </c>
      <c r="CC218" s="120">
        <f>+CC36+CC75+CC126+CC178</f>
        <v>158320378360.22949</v>
      </c>
      <c r="CD218" s="49">
        <f>+CD36+CD75+CD126+CD178</f>
        <v>155286302369.85907</v>
      </c>
      <c r="CE218" s="52">
        <f t="shared" si="520"/>
        <v>0.98083584676972579</v>
      </c>
      <c r="CF218" s="49">
        <f>+CF36+CF75+CF126+CF178</f>
        <v>125606064439.61389</v>
      </c>
      <c r="CG218" s="86">
        <f t="shared" si="521"/>
        <v>0.79336637355565132</v>
      </c>
      <c r="CH218" s="120">
        <f>+CH36+CH75+CH126+CH178</f>
        <v>323460226929.2359</v>
      </c>
      <c r="CI218" s="120">
        <f>+CI36+CI75+CI126+CI178</f>
        <v>364447453535.04492</v>
      </c>
      <c r="CJ218" s="49">
        <f>+CJ36+CJ75+CJ126+CJ178</f>
        <v>358593170079.04742</v>
      </c>
      <c r="CK218" s="52">
        <f t="shared" si="522"/>
        <v>0.98393654997664959</v>
      </c>
      <c r="CL218" s="49">
        <f>+CL36+CL75+CL126+CL178</f>
        <v>264962849717.70316</v>
      </c>
      <c r="CM218" s="86">
        <f t="shared" si="523"/>
        <v>0.72702620678957375</v>
      </c>
      <c r="CN218" s="120">
        <f>+CN36+CN75+CN126+CN178</f>
        <v>393534935900.65753</v>
      </c>
      <c r="CO218" s="120">
        <f>+CO36+CO75+CO126+CO178</f>
        <v>381973556968.30426</v>
      </c>
      <c r="CP218" s="49">
        <f>+CP36+CP75+CP126+CP178</f>
        <v>363426842045.54199</v>
      </c>
      <c r="CQ218" s="52">
        <f t="shared" si="524"/>
        <v>0.95144502915341533</v>
      </c>
      <c r="CR218" s="49">
        <f>+CR36+CR75+CR126+CR178</f>
        <v>251366943764.49365</v>
      </c>
      <c r="CS218" s="86">
        <f t="shared" si="525"/>
        <v>0.65807420220282897</v>
      </c>
      <c r="CT218" s="120">
        <f>+CT36+CT75+CT126+CT178</f>
        <v>255075331628.85486</v>
      </c>
      <c r="CU218" s="120">
        <f>+CU36+CU75+CU126+CU178</f>
        <v>223895723122.1922</v>
      </c>
      <c r="CV218" s="49">
        <f>+CV36+CV75+CV126+CV178</f>
        <v>214104707555.36005</v>
      </c>
      <c r="CW218" s="52">
        <f t="shared" ref="CW218:CW231" si="547">+CV218/CU218</f>
        <v>0.95626975169378892</v>
      </c>
      <c r="CX218" s="49">
        <f>+CX36+CX75+CX126+CX178</f>
        <v>174203079061.79047</v>
      </c>
      <c r="CY218" s="86">
        <f t="shared" si="526"/>
        <v>0.7780545185613853</v>
      </c>
      <c r="CZ218" s="120">
        <f>+CZ36+CZ75+CZ126+CZ178</f>
        <v>200663584290</v>
      </c>
      <c r="DA218" s="120">
        <f>+DA36+DA75+DA126+DA178</f>
        <v>200663584290</v>
      </c>
      <c r="DB218" s="49">
        <f>+DB36+DB75+DB126+DB178</f>
        <v>6828287350.2167997</v>
      </c>
      <c r="DC218" s="52">
        <f t="shared" ref="DC218:DC232" si="548">+DB218/DA218</f>
        <v>3.4028532752352937E-2</v>
      </c>
      <c r="DD218" s="49">
        <f>+DD36+DD75+DD126+DD178</f>
        <v>296133377.26439995</v>
      </c>
      <c r="DE218" s="86">
        <f t="shared" si="527"/>
        <v>1.4757703960696054E-3</v>
      </c>
      <c r="DF218" s="120">
        <f>+DF36+DF75+DF126+DF178</f>
        <v>200663584290</v>
      </c>
      <c r="DG218" s="120">
        <f>+DG36+DG75+DG126+DG178</f>
        <v>200663584290</v>
      </c>
      <c r="DH218" s="49">
        <f>+DH36+DH75+DH126+DH178</f>
        <v>25454354490.193199</v>
      </c>
      <c r="DI218" s="52">
        <f t="shared" ref="DI218:DI232" si="549">+DH218/DG218</f>
        <v>0.12685089115824044</v>
      </c>
      <c r="DJ218" s="49">
        <f>+DJ36+DJ75+DJ126+DJ178</f>
        <v>1904859690.4427998</v>
      </c>
      <c r="DK218" s="86">
        <f t="shared" si="528"/>
        <v>9.4928020805702708E-3</v>
      </c>
      <c r="DL218" s="120">
        <f>+DL36+DL75+DL126+DL178</f>
        <v>200663584290</v>
      </c>
      <c r="DM218" s="120">
        <f>+DM36+DM75+DM126+DM178</f>
        <v>200663584290</v>
      </c>
      <c r="DN218" s="49">
        <f>+DN36+DN75+DN126+DN178</f>
        <v>42234505752.285599</v>
      </c>
      <c r="DO218" s="52">
        <f t="shared" ref="DO218:DO232" si="550">+DN218/DM218</f>
        <v>0.2104741919253674</v>
      </c>
      <c r="DP218" s="49">
        <f>+DP36+DP75+DP126+DP178</f>
        <v>6956011798.8347998</v>
      </c>
      <c r="DQ218" s="86">
        <f t="shared" si="529"/>
        <v>3.4665043104093754E-2</v>
      </c>
      <c r="DR218" s="120">
        <f>+DR36+DR75+DR126+DR178</f>
        <v>200663584290</v>
      </c>
      <c r="DS218" s="120">
        <f>+DS36+DS75+DS126+DS178</f>
        <v>200663584290</v>
      </c>
      <c r="DT218" s="49">
        <f>+DT36+DT75+DT126+DT178</f>
        <v>55133805429.128387</v>
      </c>
      <c r="DU218" s="52">
        <f t="shared" ref="DU218:DU232" si="551">+DT218/DS218</f>
        <v>0.27475740366248386</v>
      </c>
      <c r="DV218" s="49">
        <f>+DV36+DV75+DV126+DV178</f>
        <v>13135278856.049997</v>
      </c>
      <c r="DW218" s="86">
        <f t="shared" si="530"/>
        <v>6.5459205777301507E-2</v>
      </c>
      <c r="DX218" s="120">
        <f>+DX36+DX75+DX126+DX178</f>
        <v>200663584290</v>
      </c>
      <c r="DY218" s="120">
        <f>+DY36+DY75+DY126+DY178</f>
        <v>200663584290</v>
      </c>
      <c r="DZ218" s="49">
        <f>+DZ36+DZ75+DZ126+DZ178</f>
        <v>65572767898.029594</v>
      </c>
      <c r="EA218" s="52">
        <f t="shared" ref="EA218:EA232" si="552">+DZ218/DY218</f>
        <v>0.32677961041134151</v>
      </c>
      <c r="EB218" s="49">
        <f>+EB36+EB75+EB126+EB178</f>
        <v>21764991501.005997</v>
      </c>
      <c r="EC218" s="86">
        <f t="shared" si="531"/>
        <v>0.10846507889319432</v>
      </c>
      <c r="ED218" s="120">
        <f>+ED36+ED75+ED126+ED178</f>
        <v>200663584290</v>
      </c>
      <c r="EE218" s="120">
        <f>+EE36+EE75+EE126+EE178</f>
        <v>200663584290</v>
      </c>
      <c r="EF218" s="49">
        <f>+EF36+EF75+EF126+EF178</f>
        <v>65572767898.029594</v>
      </c>
      <c r="EG218" s="52">
        <f t="shared" ref="EG218:EG232" si="553">+EF218/EE218</f>
        <v>0.32677961041134151</v>
      </c>
      <c r="EH218" s="49">
        <f>+EH36+EH75+EH126+EH178</f>
        <v>29794799171.217598</v>
      </c>
      <c r="EI218" s="86">
        <f t="shared" si="532"/>
        <v>0.14848134641190305</v>
      </c>
      <c r="EJ218" s="120">
        <f>+EJ36+EJ75+EJ126+EJ178</f>
        <v>200663584290</v>
      </c>
      <c r="EK218" s="120">
        <f>+EK36+EK75+EK126+EK178</f>
        <v>200663584290</v>
      </c>
      <c r="EL218" s="49">
        <f>+EL36+EL75+EL126+EL178</f>
        <v>81519932688.339584</v>
      </c>
      <c r="EM218" s="52">
        <f t="shared" ref="EM218:EM232" si="554">+EL218/EK218</f>
        <v>0.40625175203950598</v>
      </c>
      <c r="EN218" s="49">
        <f>+EN36+EN75+EN126+EN178</f>
        <v>38076950264.464798</v>
      </c>
      <c r="EO218" s="86">
        <f t="shared" si="533"/>
        <v>0.18975515861131934</v>
      </c>
      <c r="EP218" s="120">
        <f>+EP36+EP75+EP126+EP178</f>
        <v>200663584290</v>
      </c>
      <c r="EQ218" s="120">
        <f>+EQ36+EQ75+EQ126+EQ178</f>
        <v>200663584290</v>
      </c>
      <c r="ER218" s="49">
        <f>+ER36+ER75+ER126+ER178</f>
        <v>111285204786.05399</v>
      </c>
      <c r="ES218" s="52">
        <f t="shared" ref="ES218:ES232" si="555">+ER218/EQ218</f>
        <v>0.55458595130656119</v>
      </c>
      <c r="ET218" s="49">
        <f>+ET36+ET75+ET126+ET178</f>
        <v>53179827487.597198</v>
      </c>
      <c r="EU218" s="86">
        <f t="shared" si="534"/>
        <v>0.26501982248429018</v>
      </c>
      <c r="EV218" s="120">
        <f>+EV36+EV75+EV126+EV178</f>
        <v>200663584290</v>
      </c>
      <c r="EW218" s="120">
        <f>+EW36+EW75+EW126+EW178</f>
        <v>194002794321.28915</v>
      </c>
      <c r="EX218" s="49">
        <f>+EX36+EX75+EX126+EX178</f>
        <v>132277002742.0452</v>
      </c>
      <c r="EY218" s="52">
        <f t="shared" ref="EY218:EY232" si="556">+EX218/EW218</f>
        <v>0.68183039942703338</v>
      </c>
      <c r="EZ218" s="49">
        <f>+EZ36+EZ75+EZ126+EZ178</f>
        <v>67622260618.988396</v>
      </c>
      <c r="FA218" s="86">
        <f t="shared" si="535"/>
        <v>0.34856333309817578</v>
      </c>
      <c r="FB218" s="120">
        <f>+FB36+FB75+FB126+FB178</f>
        <v>200663584290</v>
      </c>
      <c r="FC218" s="120">
        <f>+FC36+FC75+FC126+FC178</f>
        <v>194002794321.28915</v>
      </c>
      <c r="FD218" s="49">
        <f>+FD36+FD75+FD126+FD178</f>
        <v>140538021174.79797</v>
      </c>
      <c r="FE218" s="52">
        <f t="shared" ref="FE218:FE232" si="557">+FD218/FC218</f>
        <v>0.72441235532954307</v>
      </c>
      <c r="FF218" s="49">
        <f>+FF36+FF75+FF126+FF178</f>
        <v>86719091582.338791</v>
      </c>
      <c r="FG218" s="86">
        <f t="shared" si="536"/>
        <v>0.44699918826283913</v>
      </c>
      <c r="FH218" s="120">
        <f>+FH36+FH75+FH126+FH178</f>
        <v>200663584290</v>
      </c>
      <c r="FI218" s="120">
        <f>+FI36+FI75+FI126+FI178</f>
        <v>194002794321.28915</v>
      </c>
      <c r="FJ218" s="49">
        <f>+FJ36+FJ75+FJ126+FJ178</f>
        <v>164196482958.76801</v>
      </c>
      <c r="FK218" s="52">
        <f t="shared" ref="FK218:FK232" si="558">+FJ218/FI218</f>
        <v>0.84636143274741316</v>
      </c>
      <c r="FL218" s="49">
        <f>+FL36+FL75+FL126+FL178</f>
        <v>117102285555.2784</v>
      </c>
      <c r="FM218" s="86">
        <f t="shared" si="537"/>
        <v>0.60361133438802239</v>
      </c>
      <c r="FN218" s="120">
        <f>+FN36+FN75+FN126+FN178</f>
        <v>200663584290</v>
      </c>
      <c r="FO218" s="120">
        <f>+FO36+FO75+FO126+FO178</f>
        <v>194002794321.28915</v>
      </c>
      <c r="FP218" s="49">
        <f>+FP36+FP75+FP126+FP178</f>
        <v>185633056446.34918</v>
      </c>
      <c r="FQ218" s="52">
        <f t="shared" ref="FQ218:FQ232" si="559">+FP218/FO218</f>
        <v>0.95685764267354423</v>
      </c>
      <c r="FR218" s="49">
        <f>+FR36+FR75+FR126+FR178</f>
        <v>159247973683.71838</v>
      </c>
      <c r="FS218" s="86">
        <f t="shared" si="538"/>
        <v>0.82085402038069044</v>
      </c>
      <c r="FT218" s="120">
        <f>+FT36+FT75+FT126+FT178</f>
        <v>260553993000</v>
      </c>
      <c r="FU218" s="120">
        <f>+FU36+FU75+FU126+FU178</f>
        <v>260553993000</v>
      </c>
      <c r="FV218" s="49">
        <f>+FV36+FV75+FV126+FV178</f>
        <v>38056564765</v>
      </c>
      <c r="FW218" s="52">
        <f t="shared" ref="FW218:FW232" si="560">+FV218/FU218</f>
        <v>0.14606018632383808</v>
      </c>
      <c r="FX218" s="49">
        <f>+FX36+FX75+FX126+FX178</f>
        <v>110433228</v>
      </c>
      <c r="FY218" s="86">
        <f t="shared" si="539"/>
        <v>4.2384009060264142E-4</v>
      </c>
      <c r="FZ218" s="120">
        <f>+FZ36+FZ75+FZ126+FZ178</f>
        <v>260553993000</v>
      </c>
      <c r="GA218" s="120">
        <f>+GA36+GA75+GA126+GA178</f>
        <v>260553993000</v>
      </c>
      <c r="GB218" s="49">
        <f>+GB36+GB75+GB126+GB178</f>
        <v>76160346390</v>
      </c>
      <c r="GC218" s="52">
        <f t="shared" ref="GC218:GC232" si="561">+GB218/GA218</f>
        <v>0.29230158982825488</v>
      </c>
      <c r="GD218" s="49">
        <f>+GD36+GD75+GD126+GD178</f>
        <v>1100839460</v>
      </c>
      <c r="GE218" s="86">
        <f t="shared" si="540"/>
        <v>4.2249955463165749E-3</v>
      </c>
      <c r="GF218" s="120">
        <f>+GF36+GF75+GF126+GF178</f>
        <v>260553993000</v>
      </c>
      <c r="GG218" s="120">
        <f>+GG36+GG75+GG126+GG178</f>
        <v>260553993000</v>
      </c>
      <c r="GH218" s="49">
        <f>+GH36+GH75+GH126+GH178</f>
        <v>82129419747</v>
      </c>
      <c r="GI218" s="52">
        <f t="shared" ref="GI218:GI232" si="562">+GH218/GG218</f>
        <v>0.3152107507598243</v>
      </c>
      <c r="GJ218" s="49">
        <f>+GJ36+GJ75+GJ126+GJ178</f>
        <v>7879374638</v>
      </c>
      <c r="GK218" s="86">
        <f t="shared" si="541"/>
        <v>3.0240851607290471E-2</v>
      </c>
      <c r="GL218" s="120">
        <f>+GL36+GL75+GL126+GL178</f>
        <v>260553993000</v>
      </c>
      <c r="GM218" s="120">
        <f>+GM36+GM75+GM126+GM178</f>
        <v>260553993000</v>
      </c>
      <c r="GN218" s="49">
        <f>+GN36+GN75+GN126+GN178</f>
        <v>91179953731</v>
      </c>
      <c r="GO218" s="52">
        <f t="shared" ref="GO218:GO232" si="563">+GN218/GM218</f>
        <v>0.34994648395582256</v>
      </c>
      <c r="GP218" s="49">
        <f>+GP36+GP75+GP126+GP178</f>
        <v>16534011869</v>
      </c>
      <c r="GQ218" s="86">
        <f t="shared" si="542"/>
        <v>6.3457142524006527E-2</v>
      </c>
      <c r="GR218" s="120">
        <f>+GR36+GR75+GR126+GR178</f>
        <v>260553993000</v>
      </c>
      <c r="GS218" s="120">
        <f>+GS36+GS75+GS126+GS178</f>
        <v>260553993000</v>
      </c>
      <c r="GT218" s="49">
        <f>+GT36+GT75+GT126+GT178</f>
        <v>104201893964</v>
      </c>
      <c r="GU218" s="52">
        <f t="shared" ref="GU218:GU232" si="564">+GT218/GS218</f>
        <v>0.39992437945098003</v>
      </c>
      <c r="GV218" s="49">
        <f>+GV36+GV75+GV126+GV178</f>
        <v>25931634682</v>
      </c>
      <c r="GW218" s="86">
        <f t="shared" si="543"/>
        <v>9.9524994353089799E-2</v>
      </c>
      <c r="GX218" s="120">
        <f>+GX36+GX75+GX126+GX178</f>
        <v>260553993000</v>
      </c>
      <c r="GY218" s="120">
        <f>+GY36+GY75+GY126+GY178</f>
        <v>263411174171</v>
      </c>
      <c r="GZ218" s="49">
        <f>+GZ36+GZ75+GZ126+GZ178</f>
        <v>128147159156</v>
      </c>
      <c r="HA218" s="52">
        <f t="shared" ref="HA218:HA232" si="565">+GZ218/GY218</f>
        <v>0.48649097578833178</v>
      </c>
      <c r="HB218" s="49">
        <f>+HB36+HB75+HB126+HB178</f>
        <v>36717493490</v>
      </c>
      <c r="HC218" s="86">
        <f t="shared" si="544"/>
        <v>0.13939231547619887</v>
      </c>
    </row>
    <row r="219" spans="1:211" x14ac:dyDescent="0.35">
      <c r="A219" s="145" t="s">
        <v>163</v>
      </c>
      <c r="B219" s="77">
        <f>+B27+B120+B154+B147</f>
        <v>2691053133661.6807</v>
      </c>
      <c r="C219" s="77">
        <f>+C27+C120+C154+C147</f>
        <v>2685247922986.0142</v>
      </c>
      <c r="D219" s="78">
        <f t="shared" si="496"/>
        <v>0.99784277366988761</v>
      </c>
      <c r="E219" s="77">
        <f>+E27+E120+E154+E147</f>
        <v>2796458781203.9189</v>
      </c>
      <c r="F219" s="77">
        <f>+F27+F120+F154+F147</f>
        <v>2776534635499.5479</v>
      </c>
      <c r="G219" s="78">
        <f t="shared" si="497"/>
        <v>0.9928752228217026</v>
      </c>
      <c r="H219" s="77">
        <f>+H27+H120+H154+H147</f>
        <v>2989751881095.8384</v>
      </c>
      <c r="I219" s="77">
        <f>+I27+I120+I154+I147</f>
        <v>2967248222216.8848</v>
      </c>
      <c r="J219" s="78">
        <f t="shared" si="498"/>
        <v>0.99247306807590152</v>
      </c>
      <c r="K219" s="77">
        <f>+K27+K120+K154+K147</f>
        <v>3690334837434.1724</v>
      </c>
      <c r="L219" s="77">
        <f>+L27+L120+L154+L147</f>
        <v>3645992045691.1108</v>
      </c>
      <c r="M219" s="78">
        <f t="shared" si="499"/>
        <v>0.98798407361487761</v>
      </c>
      <c r="N219" s="77">
        <f>+N27+N120+N154+N147</f>
        <v>4743518301933.1182</v>
      </c>
      <c r="O219" s="77">
        <f>+O27+O120+O154+O147</f>
        <v>4660196195689.9375</v>
      </c>
      <c r="P219" s="78">
        <f t="shared" si="500"/>
        <v>0.98243453467667141</v>
      </c>
      <c r="Q219" s="77">
        <f>+Q27+Q120+Q154+Q147</f>
        <v>4791641184205.8779</v>
      </c>
      <c r="R219" s="77">
        <f>+R27+R120+R154+R147</f>
        <v>4718820359373.8604</v>
      </c>
      <c r="S219" s="78">
        <f t="shared" si="501"/>
        <v>0.98480252964849535</v>
      </c>
      <c r="T219" s="77">
        <f>+T27+T120+T154+T147</f>
        <v>4449515483722.8223</v>
      </c>
      <c r="U219" s="77">
        <f>+U27+U120+U154+U147</f>
        <v>4365426886794.52</v>
      </c>
      <c r="V219" s="78">
        <f t="shared" si="502"/>
        <v>0.98110162842765369</v>
      </c>
      <c r="W219" s="77">
        <f>+W27+W120+W154+W147</f>
        <v>4469256581773.3564</v>
      </c>
      <c r="X219" s="77">
        <f>+X27+X120+X154+X147</f>
        <v>4347705978744.0981</v>
      </c>
      <c r="Y219" s="78">
        <f t="shared" si="503"/>
        <v>0.97280294814019641</v>
      </c>
      <c r="Z219" s="77">
        <f>+Z27+Z120+Z154+Z147</f>
        <v>4515630979972.7051</v>
      </c>
      <c r="AA219" s="77">
        <f>+AA27+AA120+AA154+AA147</f>
        <v>4354003663575.4287</v>
      </c>
      <c r="AB219" s="78">
        <f t="shared" si="504"/>
        <v>0.96420714688288078</v>
      </c>
      <c r="AC219" s="77">
        <f>+AC27+AC120+AC154+AC147</f>
        <v>4574821737574.9805</v>
      </c>
      <c r="AD219" s="77">
        <f>+AD27+AD120+AD154+AD147</f>
        <v>4345009049902.3853</v>
      </c>
      <c r="AE219" s="78">
        <f t="shared" si="505"/>
        <v>0.94976576119129519</v>
      </c>
      <c r="AF219" s="77">
        <f>+AF27+AF120+AF154+AF147</f>
        <v>4946663602467.6738</v>
      </c>
      <c r="AG219" s="77">
        <f>+AG27+AG120+AG154+AG147</f>
        <v>4913792949696.6748</v>
      </c>
      <c r="AH219" s="77">
        <f>+AH27+AH120+AH154+AH147</f>
        <v>4407378443466.7314</v>
      </c>
      <c r="AI219" s="78">
        <f t="shared" si="506"/>
        <v>0.89694020252497531</v>
      </c>
      <c r="AJ219" s="49">
        <f>+AJ27+AJ120+AJ154+AJ147</f>
        <v>3978758497591.25</v>
      </c>
      <c r="AK219" s="86">
        <f t="shared" si="507"/>
        <v>0.8097122809858841</v>
      </c>
      <c r="AL219" s="77">
        <f>+AL27+AL120+AL154+AL147</f>
        <v>6027811220145.8984</v>
      </c>
      <c r="AM219" s="77">
        <f>+AM27+AM120+AM154+AM147</f>
        <v>5732928604514.5205</v>
      </c>
      <c r="AN219" s="77">
        <f>+AN27+AN120+AN154+AN147</f>
        <v>5321613799573.1221</v>
      </c>
      <c r="AO219" s="78">
        <f t="shared" si="545"/>
        <v>0.92825398093785794</v>
      </c>
      <c r="AP219" s="49">
        <f>+AP27+AP120+AP154+AP147</f>
        <v>4073892559622.292</v>
      </c>
      <c r="AQ219" s="86">
        <f t="shared" si="546"/>
        <v>0.71061281949581856</v>
      </c>
      <c r="AR219" s="77">
        <f>+AR27+AR120+AR154+AR147</f>
        <v>5310752305000.5781</v>
      </c>
      <c r="AS219" s="77">
        <f>+AS27+AS120+AS154+AS147</f>
        <v>5268398850518.2217</v>
      </c>
      <c r="AT219" s="77">
        <f>+AT27+AT120+AT154+AT147</f>
        <v>4634799998980.6221</v>
      </c>
      <c r="AU219" s="93">
        <f t="shared" si="508"/>
        <v>0.87973597491099664</v>
      </c>
      <c r="AV219" s="49">
        <f>+AV27+AV120+AV154+AV147</f>
        <v>4124279951993.9595</v>
      </c>
      <c r="AW219" s="166">
        <f t="shared" si="509"/>
        <v>0.78283365952603956</v>
      </c>
      <c r="AX219" s="120">
        <f>+AX27+AX120+AX154+AX147</f>
        <v>5548259983995.001</v>
      </c>
      <c r="AY219" s="49">
        <f>+AY27+AY120+AY154+AY147</f>
        <v>5577122491243.251</v>
      </c>
      <c r="AZ219" s="49">
        <f>+AZ27+AZ120+AZ154+AZ147</f>
        <v>5367284077320.415</v>
      </c>
      <c r="BA219" s="93">
        <f t="shared" si="510"/>
        <v>0.962375146995192</v>
      </c>
      <c r="BB219" s="49">
        <f>+BB27+BB120+BB154+BB147</f>
        <v>4561136203971.7568</v>
      </c>
      <c r="BC219" s="166">
        <f t="shared" si="511"/>
        <v>0.8178296623632143</v>
      </c>
      <c r="BD219" s="120">
        <f>+BD27+BD120+BD154+BD147</f>
        <v>4799514368742.9678</v>
      </c>
      <c r="BE219" s="120">
        <f>+BE27+BE120+BE154+BE147</f>
        <v>5083644899319.0195</v>
      </c>
      <c r="BF219" s="49">
        <f>+BF27+BF120+BF154+BF147</f>
        <v>4965137494329.0996</v>
      </c>
      <c r="BG219" s="52">
        <f t="shared" si="512"/>
        <v>0.9766884966717887</v>
      </c>
      <c r="BH219" s="49">
        <f>+BH27+BH120+BH154+BH147</f>
        <v>4628675987105.3203</v>
      </c>
      <c r="BI219" s="86">
        <f t="shared" si="513"/>
        <v>0.9105034043045287</v>
      </c>
      <c r="BJ219" s="120">
        <f>+BJ27+BJ120+BJ154+BJ147</f>
        <v>5297925693190.1309</v>
      </c>
      <c r="BK219" s="120">
        <f>+BK27+BK120+BK154+BK147</f>
        <v>5516725442014.085</v>
      </c>
      <c r="BL219" s="49">
        <f>+BL27+BL120+BL154+BL147</f>
        <v>5445085913295.6953</v>
      </c>
      <c r="BM219" s="52">
        <f t="shared" si="514"/>
        <v>0.98701412106304953</v>
      </c>
      <c r="BN219" s="49">
        <f>+BN27+BN120+BN154+BN147</f>
        <v>5038911656044.7686</v>
      </c>
      <c r="BO219" s="86">
        <f t="shared" si="515"/>
        <v>0.91338815190431644</v>
      </c>
      <c r="BP219" s="120">
        <f>+BP27+BP120+BP154+BP147</f>
        <v>5729503994309.0098</v>
      </c>
      <c r="BQ219" s="120">
        <f>+BQ27+BQ120+BQ154+BQ147</f>
        <v>5705568951261.3564</v>
      </c>
      <c r="BR219" s="49">
        <f>+BR27+BR120+BR154+BR147</f>
        <v>5621189258907.0449</v>
      </c>
      <c r="BS219" s="52">
        <f t="shared" si="516"/>
        <v>0.98521099419267255</v>
      </c>
      <c r="BT219" s="49">
        <f>+BT27+BT120+BT154+BT147</f>
        <v>5212364272454.7598</v>
      </c>
      <c r="BU219" s="86">
        <f t="shared" si="517"/>
        <v>0.91355731864434631</v>
      </c>
      <c r="BV219" s="120">
        <f>+BV27+BV120+BV154+BV147</f>
        <v>5981048179018.5127</v>
      </c>
      <c r="BW219" s="120">
        <f>+BW27+BW120+BW154+BW147</f>
        <v>5989045706228.7344</v>
      </c>
      <c r="BX219" s="49">
        <f>+BX27+BX120+BX154+BX147</f>
        <v>5941216158775.4922</v>
      </c>
      <c r="BY219" s="52">
        <f t="shared" si="518"/>
        <v>0.9920138282792702</v>
      </c>
      <c r="BZ219" s="49">
        <f>+BZ27+BZ120+BZ154+BZ147</f>
        <v>5347106276797.6289</v>
      </c>
      <c r="CA219" s="86">
        <f t="shared" si="519"/>
        <v>0.8928144046782821</v>
      </c>
      <c r="CB219" s="120">
        <f>+CB27+CB120+CB154+CB147</f>
        <v>5619065980997.9043</v>
      </c>
      <c r="CC219" s="120">
        <f>+CC27+CC120+CC154+CC147</f>
        <v>5921880792168.3311</v>
      </c>
      <c r="CD219" s="49">
        <f>+CD27+CD120+CD154+CD147</f>
        <v>5848709296704.166</v>
      </c>
      <c r="CE219" s="52">
        <f t="shared" si="520"/>
        <v>0.98764387564826805</v>
      </c>
      <c r="CF219" s="49">
        <f>+CF27+CF120+CF154+CF147</f>
        <v>5233861560177.4521</v>
      </c>
      <c r="CG219" s="86">
        <f t="shared" si="521"/>
        <v>0.88381744649423166</v>
      </c>
      <c r="CH219" s="120">
        <f>+CH27+CH120+CH154+CH147</f>
        <v>6421377040019.5547</v>
      </c>
      <c r="CI219" s="120">
        <f>+CI27+CI120+CI154+CI147</f>
        <v>6557289958872.5313</v>
      </c>
      <c r="CJ219" s="49">
        <f>+CJ27+CJ120+CJ154+CJ147</f>
        <v>6527481048118.3047</v>
      </c>
      <c r="CK219" s="52">
        <f t="shared" si="522"/>
        <v>0.99545408073439046</v>
      </c>
      <c r="CL219" s="49">
        <f>+CL27+CL120+CL154+CL147</f>
        <v>5575148763444.2031</v>
      </c>
      <c r="CM219" s="86">
        <f t="shared" si="523"/>
        <v>0.85022147844790463</v>
      </c>
      <c r="CN219" s="120">
        <f>+CN27+CN120+CN154+CN147</f>
        <v>6458720674027.1797</v>
      </c>
      <c r="CO219" s="120">
        <f>+CO27+CO120+CO154+CO147</f>
        <v>6485563046259.8066</v>
      </c>
      <c r="CP219" s="49">
        <f>+CP27+CP120+CP154+CP147</f>
        <v>6459125210065.8926</v>
      </c>
      <c r="CQ219" s="52">
        <f t="shared" si="524"/>
        <v>0.99592358658680213</v>
      </c>
      <c r="CR219" s="49">
        <f>+CR27+CR120+CR154+CR147</f>
        <v>5633143971208.1211</v>
      </c>
      <c r="CS219" s="86">
        <f t="shared" si="525"/>
        <v>0.86856668126242764</v>
      </c>
      <c r="CT219" s="120">
        <f>+CT27+CT120+CT154+CT147</f>
        <v>6821235747250.1777</v>
      </c>
      <c r="CU219" s="120">
        <f>+CU27+CU120+CU154+CU147</f>
        <v>6884692294442.3301</v>
      </c>
      <c r="CV219" s="49">
        <f>+CV27+CV120+CV154+CV147</f>
        <v>6877451057853.5752</v>
      </c>
      <c r="CW219" s="52">
        <f t="shared" si="547"/>
        <v>0.99894821202182116</v>
      </c>
      <c r="CX219" s="49">
        <f>+CX27+CX120+CX154+CX147</f>
        <v>5904458865264.1152</v>
      </c>
      <c r="CY219" s="86">
        <f t="shared" si="526"/>
        <v>0.8576213159200291</v>
      </c>
      <c r="CZ219" s="120">
        <f>+CZ27+CZ120+CZ154+CZ147</f>
        <v>6787499351490</v>
      </c>
      <c r="DA219" s="120">
        <f>+DA27+DA120+DA154+DA147</f>
        <v>6787499351490</v>
      </c>
      <c r="DB219" s="49">
        <f>+DB27+DB120+DB154+DB147</f>
        <v>1097420609280.0287</v>
      </c>
      <c r="DC219" s="52">
        <f t="shared" si="548"/>
        <v>0.16168260981698976</v>
      </c>
      <c r="DD219" s="49">
        <f>+DD27+DD120+DD154+DD147</f>
        <v>185512111901.79718</v>
      </c>
      <c r="DE219" s="86">
        <f t="shared" si="527"/>
        <v>2.7331437145710128E-2</v>
      </c>
      <c r="DF219" s="120">
        <f>+DF27+DF120+DF154+DF147</f>
        <v>6787499351490</v>
      </c>
      <c r="DG219" s="120">
        <f>+DG27+DG120+DG154+DG147</f>
        <v>6787499351490</v>
      </c>
      <c r="DH219" s="49">
        <f>+DH27+DH120+DH154+DH147</f>
        <v>1692544710220.6187</v>
      </c>
      <c r="DI219" s="52">
        <f t="shared" si="549"/>
        <v>0.24936204374724091</v>
      </c>
      <c r="DJ219" s="49">
        <f>+DJ27+DJ120+DJ154+DJ147</f>
        <v>576631883551.854</v>
      </c>
      <c r="DK219" s="86">
        <f t="shared" si="528"/>
        <v>8.495498175263487E-2</v>
      </c>
      <c r="DL219" s="120">
        <f>+DL27+DL120+DL154+DL147</f>
        <v>6787499351490</v>
      </c>
      <c r="DM219" s="120">
        <f>+DM27+DM120+DM154+DM147</f>
        <v>6787499351490</v>
      </c>
      <c r="DN219" s="49">
        <f>+DN27+DN120+DN154+DN147</f>
        <v>2480082885936.1929</v>
      </c>
      <c r="DO219" s="52">
        <f t="shared" si="550"/>
        <v>0.36538977869541339</v>
      </c>
      <c r="DP219" s="49">
        <f>+DP27+DP120+DP154+DP147</f>
        <v>960299749399.20837</v>
      </c>
      <c r="DQ219" s="86">
        <f t="shared" si="529"/>
        <v>0.14148063958023099</v>
      </c>
      <c r="DR219" s="120">
        <f>+DR27+DR120+DR154+DR147</f>
        <v>6787499351490</v>
      </c>
      <c r="DS219" s="120">
        <f>+DS27+DS120+DS154+DS147</f>
        <v>6787499351490</v>
      </c>
      <c r="DT219" s="49">
        <f>+DT27+DT120+DT154+DT147</f>
        <v>3113274032605.5107</v>
      </c>
      <c r="DU219" s="52">
        <f t="shared" si="551"/>
        <v>0.45867761768877091</v>
      </c>
      <c r="DV219" s="49">
        <f>+DV27+DV120+DV154+DV147</f>
        <v>1547125687333.3713</v>
      </c>
      <c r="DW219" s="86">
        <f t="shared" si="530"/>
        <v>0.22793750794152848</v>
      </c>
      <c r="DX219" s="120">
        <f>+DX27+DX120+DX154+DX147</f>
        <v>6787499351490</v>
      </c>
      <c r="DY219" s="120">
        <f>+DY27+DY120+DY154+DY147</f>
        <v>6801913383630.6885</v>
      </c>
      <c r="DZ219" s="49">
        <f>+DZ27+DZ120+DZ154+DZ147</f>
        <v>4277252329890.8047</v>
      </c>
      <c r="EA219" s="52">
        <f t="shared" si="552"/>
        <v>0.62883075520842868</v>
      </c>
      <c r="EB219" s="49">
        <f>+EB27+EB120+EB154+EB147</f>
        <v>2203301575063.8672</v>
      </c>
      <c r="EC219" s="86">
        <f t="shared" si="531"/>
        <v>0.32392379185043385</v>
      </c>
      <c r="ED219" s="120">
        <f>+ED27+ED120+ED154+ED147</f>
        <v>6787499351490</v>
      </c>
      <c r="EE219" s="120">
        <f>+EE27+EE120+EE154+EE147</f>
        <v>6801913383630.6885</v>
      </c>
      <c r="EF219" s="49">
        <f>+EF27+EF120+EF154+EF147</f>
        <v>4277252329890.8047</v>
      </c>
      <c r="EG219" s="52">
        <f t="shared" si="553"/>
        <v>0.62883075520842868</v>
      </c>
      <c r="EH219" s="49">
        <f>+EH27+EH120+EH154+EH147</f>
        <v>2760327668762.4297</v>
      </c>
      <c r="EI219" s="86">
        <f t="shared" si="532"/>
        <v>0.40581635094109902</v>
      </c>
      <c r="EJ219" s="120">
        <f>+EJ27+EJ120+EJ154+EJ147</f>
        <v>6787499351490</v>
      </c>
      <c r="EK219" s="120">
        <f>+EK27+EK120+EK154+EK147</f>
        <v>6801913383630.6885</v>
      </c>
      <c r="EL219" s="49">
        <f>+EL27+EL120+EL154+EL147</f>
        <v>4529786347660.1113</v>
      </c>
      <c r="EM219" s="52">
        <f t="shared" si="554"/>
        <v>0.66595766399516054</v>
      </c>
      <c r="EN219" s="49">
        <f>+EN27+EN120+EN154+EN147</f>
        <v>3275788818674.7671</v>
      </c>
      <c r="EO219" s="86">
        <f t="shared" si="533"/>
        <v>0.48159813774726934</v>
      </c>
      <c r="EP219" s="120">
        <f>+EP27+EP120+EP154+EP147</f>
        <v>6787499351490</v>
      </c>
      <c r="EQ219" s="120">
        <f>+EQ27+EQ120+EQ154+EQ147</f>
        <v>6801913383630.6885</v>
      </c>
      <c r="ER219" s="49">
        <f>+ER27+ER120+ER154+ER147</f>
        <v>4996367488281.9033</v>
      </c>
      <c r="ES219" s="52">
        <f t="shared" si="555"/>
        <v>0.73455323619763135</v>
      </c>
      <c r="ET219" s="49">
        <f>+ET27+ET120+ET154+ET147</f>
        <v>3707652299113.4321</v>
      </c>
      <c r="EU219" s="86">
        <f t="shared" si="534"/>
        <v>0.54508960787947902</v>
      </c>
      <c r="EV219" s="120">
        <f>+EV27+EV120+EV154+EV147</f>
        <v>6787499351490</v>
      </c>
      <c r="EW219" s="120">
        <f>+EW27+EW120+EW154+EW147</f>
        <v>6786248048241.7451</v>
      </c>
      <c r="EX219" s="49">
        <f>+EX27+EX120+EX154+EX147</f>
        <v>5497244006787.0625</v>
      </c>
      <c r="EY219" s="52">
        <f t="shared" si="556"/>
        <v>0.8100564505907426</v>
      </c>
      <c r="EZ219" s="49">
        <f>+EZ27+EZ120+EZ154+EZ147</f>
        <v>4352689191536.5869</v>
      </c>
      <c r="FA219" s="86">
        <f t="shared" si="535"/>
        <v>0.64139848125126064</v>
      </c>
      <c r="FB219" s="120">
        <f>+FB27+FB120+FB154+FB147</f>
        <v>6787499351490</v>
      </c>
      <c r="FC219" s="120">
        <f>+FC27+FC120+FC154+FC147</f>
        <v>6822239782635.4971</v>
      </c>
      <c r="FD219" s="49">
        <f>+FD27+FD120+FD154+FD147</f>
        <v>5823970039555.6523</v>
      </c>
      <c r="FE219" s="52">
        <f t="shared" si="557"/>
        <v>0.85367419280384726</v>
      </c>
      <c r="FF219" s="49">
        <f>+FF27+FF120+FF154+FF147</f>
        <v>4874012346856.1289</v>
      </c>
      <c r="FG219" s="86">
        <f t="shared" si="536"/>
        <v>0.71442993828241708</v>
      </c>
      <c r="FH219" s="120">
        <f>+FH27+FH120+FH154+FH147</f>
        <v>6787499351490</v>
      </c>
      <c r="FI219" s="120">
        <f>+FI27+FI120+FI154+FI147</f>
        <v>7478291203843.4014</v>
      </c>
      <c r="FJ219" s="49">
        <f>+FJ27+FJ120+FJ154+FJ147</f>
        <v>6309529183299.7461</v>
      </c>
      <c r="FK219" s="52">
        <f t="shared" si="558"/>
        <v>0.84371268934499632</v>
      </c>
      <c r="FL219" s="49">
        <f>+FL27+FL120+FL154+FL147</f>
        <v>5518155187207.5869</v>
      </c>
      <c r="FM219" s="86">
        <f t="shared" si="537"/>
        <v>0.7378898516778245</v>
      </c>
      <c r="FN219" s="120">
        <f>+FN27+FN120+FN154+FN147</f>
        <v>6787499351490</v>
      </c>
      <c r="FO219" s="120">
        <f>+FO27+FO120+FO154+FO147</f>
        <v>7478349720640.5459</v>
      </c>
      <c r="FP219" s="49">
        <f>+FP27+FP120+FP154+FP147</f>
        <v>7452453202591.3301</v>
      </c>
      <c r="FQ219" s="52">
        <f t="shared" si="559"/>
        <v>0.99653713465983806</v>
      </c>
      <c r="FR219" s="49">
        <f>+FR27+FR120+FR154+FR147</f>
        <v>6847413370427.2441</v>
      </c>
      <c r="FS219" s="86">
        <f t="shared" si="538"/>
        <v>0.91563160673378352</v>
      </c>
      <c r="FT219" s="120">
        <f>+FT27+FT120+FT154+FT147</f>
        <v>7682955088000</v>
      </c>
      <c r="FU219" s="120">
        <f>+FU27+FU120+FU154+FU147</f>
        <v>7682955088000</v>
      </c>
      <c r="FV219" s="49">
        <f>+FV27+FV120+FV154+FV147</f>
        <v>1387038601307</v>
      </c>
      <c r="FW219" s="52">
        <f t="shared" si="560"/>
        <v>0.18053451899952067</v>
      </c>
      <c r="FX219" s="49">
        <f>+FX27+FX120+FX154+FX147</f>
        <v>194437271694</v>
      </c>
      <c r="FY219" s="86">
        <f t="shared" si="539"/>
        <v>2.5307615294757013E-2</v>
      </c>
      <c r="FZ219" s="120">
        <f>+FZ27+FZ120+FZ154+FZ147</f>
        <v>7682955088000</v>
      </c>
      <c r="GA219" s="120">
        <f>+GA27+GA120+GA154+GA147</f>
        <v>7682955088000</v>
      </c>
      <c r="GB219" s="49">
        <f>+GB27+GB120+GB154+GB147</f>
        <v>1898027049762</v>
      </c>
      <c r="GC219" s="52">
        <f t="shared" si="561"/>
        <v>0.24704388194674293</v>
      </c>
      <c r="GD219" s="49">
        <f>+GD27+GD120+GD154+GD147</f>
        <v>553046483100</v>
      </c>
      <c r="GE219" s="86">
        <f t="shared" si="540"/>
        <v>7.1983563194818453E-2</v>
      </c>
      <c r="GF219" s="120">
        <f>+GF27+GF120+GF154+GF147</f>
        <v>7682955088000</v>
      </c>
      <c r="GG219" s="120">
        <f>+GG27+GG120+GG154+GG147</f>
        <v>7692536351433</v>
      </c>
      <c r="GH219" s="49">
        <f>+GH27+GH120+GH154+GH147</f>
        <v>2469214872974</v>
      </c>
      <c r="GI219" s="52">
        <f t="shared" si="562"/>
        <v>0.32098839188638006</v>
      </c>
      <c r="GJ219" s="49">
        <f>+GJ27+GJ120+GJ154+GJ147</f>
        <v>1056710328142</v>
      </c>
      <c r="GK219" s="86">
        <f t="shared" si="541"/>
        <v>0.13736825929267807</v>
      </c>
      <c r="GL219" s="120">
        <f>+GL27+GL120+GL154+GL147</f>
        <v>7682955088000</v>
      </c>
      <c r="GM219" s="120">
        <f>+GM27+GM120+GM154+GM147</f>
        <v>7692536351433</v>
      </c>
      <c r="GN219" s="49">
        <f>+GN27+GN120+GN154+GN147</f>
        <v>3203087659795</v>
      </c>
      <c r="GO219" s="52">
        <f t="shared" si="563"/>
        <v>0.4163890183240167</v>
      </c>
      <c r="GP219" s="49">
        <f>+GP27+GP120+GP154+GP147</f>
        <v>1510118251073</v>
      </c>
      <c r="GQ219" s="86">
        <f t="shared" si="542"/>
        <v>0.19630953720377134</v>
      </c>
      <c r="GR219" s="120">
        <f>+GR27+GR120+GR154+GR147</f>
        <v>7682955088000</v>
      </c>
      <c r="GS219" s="120">
        <f>+GS27+GS120+GS154+GS147</f>
        <v>7692536351433</v>
      </c>
      <c r="GT219" s="49">
        <f>+GT27+GT120+GT154+GT147</f>
        <v>3609015279964</v>
      </c>
      <c r="GU219" s="52">
        <f t="shared" si="564"/>
        <v>0.46915804035059211</v>
      </c>
      <c r="GV219" s="49">
        <f>+GV27+GV120+GV154+GV147</f>
        <v>2135411662708</v>
      </c>
      <c r="GW219" s="86">
        <f t="shared" si="543"/>
        <v>0.2775952644422936</v>
      </c>
      <c r="GX219" s="120">
        <f>+GX27+GX120+GX154+GX147</f>
        <v>7682955088000</v>
      </c>
      <c r="GY219" s="120">
        <f>+GY27+GY120+GY154+GY147</f>
        <v>7694389324809</v>
      </c>
      <c r="GZ219" s="49">
        <f>+GZ27+GZ120+GZ154+GZ147</f>
        <v>3971416349788</v>
      </c>
      <c r="HA219" s="52">
        <f t="shared" si="565"/>
        <v>0.516144450474188</v>
      </c>
      <c r="HB219" s="49">
        <f>+HB27+HB120+HB154+HB147</f>
        <v>2738849096831</v>
      </c>
      <c r="HC219" s="86">
        <f t="shared" si="544"/>
        <v>0.3559540570685884</v>
      </c>
    </row>
    <row r="220" spans="1:211" x14ac:dyDescent="0.35">
      <c r="A220" s="145" t="s">
        <v>164</v>
      </c>
      <c r="B220" s="77">
        <f>+B19+B123+B63+B172</f>
        <v>103643155894.6524</v>
      </c>
      <c r="C220" s="77">
        <f>+C19+C123+C63+C172</f>
        <v>102727120397.76707</v>
      </c>
      <c r="D220" s="78">
        <f t="shared" si="496"/>
        <v>0.99116164025518072</v>
      </c>
      <c r="E220" s="77">
        <f>+E19+E123+E63+E172</f>
        <v>84375884791.29454</v>
      </c>
      <c r="F220" s="77">
        <f>+F19+F123+F63+F172</f>
        <v>83976090400.165802</v>
      </c>
      <c r="G220" s="78">
        <f t="shared" si="497"/>
        <v>0.99526174579244253</v>
      </c>
      <c r="H220" s="77">
        <f>+H19+H123+H63+H172</f>
        <v>74095789496.976929</v>
      </c>
      <c r="I220" s="77">
        <f>+I19+I123+I63+I172</f>
        <v>72856231973.14856</v>
      </c>
      <c r="J220" s="78">
        <f t="shared" si="498"/>
        <v>0.98327087770784949</v>
      </c>
      <c r="K220" s="77">
        <f>+K19+K123+K63+K172</f>
        <v>196990040410.68008</v>
      </c>
      <c r="L220" s="77">
        <f>+L19+L123+L63+L172</f>
        <v>195978284581.01508</v>
      </c>
      <c r="M220" s="78">
        <f t="shared" si="499"/>
        <v>0.99486392394480594</v>
      </c>
      <c r="N220" s="77">
        <f>+N19+N123+N63+N172</f>
        <v>281797997732.79681</v>
      </c>
      <c r="O220" s="77">
        <f>+O19+O123+O63+O172</f>
        <v>227359354418.99884</v>
      </c>
      <c r="P220" s="78">
        <f t="shared" si="500"/>
        <v>0.80681678453437011</v>
      </c>
      <c r="Q220" s="77">
        <f>+Q19+Q123+Q63+Q172</f>
        <v>220092200210.43182</v>
      </c>
      <c r="R220" s="77">
        <f>+R19+R123+R63+R172</f>
        <v>213541147012.50244</v>
      </c>
      <c r="S220" s="78">
        <f t="shared" si="501"/>
        <v>0.97023495975020524</v>
      </c>
      <c r="T220" s="77">
        <f>+T19+T123+T63+T172</f>
        <v>199513330309.45389</v>
      </c>
      <c r="U220" s="77">
        <f>+U19+U123+U63+U172</f>
        <v>190727410402.68689</v>
      </c>
      <c r="V220" s="78">
        <f t="shared" si="502"/>
        <v>0.95596324369334296</v>
      </c>
      <c r="W220" s="77">
        <f>+W19+W123+W63+W172</f>
        <v>238042055992.3147</v>
      </c>
      <c r="X220" s="77">
        <f>+X19+X123+X63+X172</f>
        <v>228493698788.48053</v>
      </c>
      <c r="Y220" s="78">
        <f t="shared" si="503"/>
        <v>0.95988794012036915</v>
      </c>
      <c r="Z220" s="77">
        <f>+Z19+Z123+Z63+Z172</f>
        <v>219134957179.78253</v>
      </c>
      <c r="AA220" s="77">
        <f>+AA19+AA123+AA63+AA172</f>
        <v>215382323996.37976</v>
      </c>
      <c r="AB220" s="78">
        <f t="shared" si="504"/>
        <v>0.98287524166979878</v>
      </c>
      <c r="AC220" s="77">
        <f>+AC19+AC123+AC63+AC172</f>
        <v>216518465578.98782</v>
      </c>
      <c r="AD220" s="77">
        <f>+AD19+AD123+AD63+AD172</f>
        <v>203356371933.85883</v>
      </c>
      <c r="AE220" s="78">
        <f t="shared" si="505"/>
        <v>0.93921029502064635</v>
      </c>
      <c r="AF220" s="77">
        <f>+AF19+AF123+AF63+AF172</f>
        <v>211112621363.60181</v>
      </c>
      <c r="AG220" s="77">
        <f>+AG19+AG123+AG63+AG172</f>
        <v>212928463914.47537</v>
      </c>
      <c r="AH220" s="77">
        <f>+AH19+AH123+AH63+AH172</f>
        <v>191849906817.52106</v>
      </c>
      <c r="AI220" s="78">
        <f t="shared" si="506"/>
        <v>0.90100639102238245</v>
      </c>
      <c r="AJ220" s="49">
        <f>+AJ19+AJ123+AJ63+AJ172</f>
        <v>134333817131.95964</v>
      </c>
      <c r="AK220" s="86">
        <f t="shared" si="507"/>
        <v>0.63088708133411431</v>
      </c>
      <c r="AL220" s="77">
        <f>+AL19+AL123+AL63+AL172</f>
        <v>128149907912.34509</v>
      </c>
      <c r="AM220" s="77">
        <f>+AM19+AM123+AM63+AM172</f>
        <v>126099961058.20966</v>
      </c>
      <c r="AN220" s="77">
        <f>+AN19+AN123+AN63+AN172</f>
        <v>110690304493.57274</v>
      </c>
      <c r="AO220" s="78">
        <f t="shared" si="545"/>
        <v>0.87779808625378097</v>
      </c>
      <c r="AP220" s="49">
        <f>+AP19+AP123+AP63+AP172</f>
        <v>73513706224.237457</v>
      </c>
      <c r="AQ220" s="86">
        <f t="shared" si="546"/>
        <v>0.58297961083669503</v>
      </c>
      <c r="AR220" s="77">
        <f>+AR19+AR123+AR63+AR172</f>
        <v>157127182002.72507</v>
      </c>
      <c r="AS220" s="77">
        <f>+AS19+AS123+AS63+AS172</f>
        <v>157127182002.72507</v>
      </c>
      <c r="AT220" s="77">
        <f>+AT19+AT123+AT63+AT172</f>
        <v>151919394150.1391</v>
      </c>
      <c r="AU220" s="93">
        <f t="shared" si="508"/>
        <v>0.96685622572614049</v>
      </c>
      <c r="AV220" s="49">
        <f>+AV19+AV123+AV63+AV172</f>
        <v>107736882240.84546</v>
      </c>
      <c r="AW220" s="166">
        <f t="shared" si="509"/>
        <v>0.68566673740115169</v>
      </c>
      <c r="AX220" s="120">
        <f>+AX19+AX123+AX63+AX172</f>
        <v>208158523976.90002</v>
      </c>
      <c r="AY220" s="49">
        <f>+AY19+AY123+AY63+AY172</f>
        <v>208502484399.38727</v>
      </c>
      <c r="AZ220" s="49">
        <f>+AZ19+AZ123+AZ63+AZ172</f>
        <v>196693010270.69992</v>
      </c>
      <c r="BA220" s="93">
        <f t="shared" si="510"/>
        <v>0.94336051120587006</v>
      </c>
      <c r="BB220" s="49">
        <f>+BB19+BB123+BB63+BB172</f>
        <v>137024932938.02937</v>
      </c>
      <c r="BC220" s="166">
        <f t="shared" si="511"/>
        <v>0.65718609220769575</v>
      </c>
      <c r="BD220" s="120">
        <f>+BD19+BD123+BD63+BD172</f>
        <v>120946912775.61182</v>
      </c>
      <c r="BE220" s="120">
        <f>+BE19+BE123+BE63+BE172</f>
        <v>102849595832.20514</v>
      </c>
      <c r="BF220" s="49">
        <f>+BF19+BF123+BF63+BF172</f>
        <v>101794633899.34921</v>
      </c>
      <c r="BG220" s="52">
        <f t="shared" si="512"/>
        <v>0.98974267303318286</v>
      </c>
      <c r="BH220" s="49">
        <f>+BH19+BH123+BH63+BH172</f>
        <v>80745025573.38504</v>
      </c>
      <c r="BI220" s="86">
        <f t="shared" si="513"/>
        <v>0.78507868621202181</v>
      </c>
      <c r="BJ220" s="120">
        <f>+BJ19+BJ123+BJ63+BJ172</f>
        <v>112979915296.80594</v>
      </c>
      <c r="BK220" s="120">
        <f>+BK19+BK123+BK63+BK172</f>
        <v>122543414199.98383</v>
      </c>
      <c r="BL220" s="49">
        <f>+BL19+BL123+BL63+BL172</f>
        <v>121810462858.38879</v>
      </c>
      <c r="BM220" s="52">
        <f t="shared" si="514"/>
        <v>0.99401884347371861</v>
      </c>
      <c r="BN220" s="49">
        <f>+BN19+BN123+BN63+BN172</f>
        <v>101363237172.31537</v>
      </c>
      <c r="BO220" s="86">
        <f t="shared" si="515"/>
        <v>0.82716184981508989</v>
      </c>
      <c r="BP220" s="120">
        <f>+BP19+BP123+BP63+BP172</f>
        <v>146978055322.78751</v>
      </c>
      <c r="BQ220" s="120">
        <f>+BQ19+BQ123+BQ63+BQ172</f>
        <v>157578055642.78751</v>
      </c>
      <c r="BR220" s="49">
        <f>+BR19+BR123+BR63+BR172</f>
        <v>155013288333.07486</v>
      </c>
      <c r="BS220" s="52">
        <f t="shared" si="516"/>
        <v>0.98372382944280834</v>
      </c>
      <c r="BT220" s="49">
        <f>+BT19+BT123+BT63+BT172</f>
        <v>136729536079.51254</v>
      </c>
      <c r="BU220" s="86">
        <f t="shared" si="517"/>
        <v>0.867694016922405</v>
      </c>
      <c r="BV220" s="120">
        <f>+BV19+BV123+BV63+BV172</f>
        <v>147437010644.1572</v>
      </c>
      <c r="BW220" s="120">
        <f>+BW19+BW123+BW63+BW172</f>
        <v>147437010644.1572</v>
      </c>
      <c r="BX220" s="49">
        <f>+BX19+BX123+BX63+BX172</f>
        <v>145999961716.46411</v>
      </c>
      <c r="BY220" s="52">
        <f t="shared" si="518"/>
        <v>0.99025313304024154</v>
      </c>
      <c r="BZ220" s="49">
        <f>+BZ19+BZ123+BZ63+BZ172</f>
        <v>126843671915.5076</v>
      </c>
      <c r="CA220" s="86">
        <f t="shared" si="519"/>
        <v>0.86032449628029883</v>
      </c>
      <c r="CB220" s="120">
        <f>+CB19+CB123+CB63+CB172</f>
        <v>132604822492.78999</v>
      </c>
      <c r="CC220" s="120">
        <f>+CC19+CC123+CC63+CC172</f>
        <v>127427365540.40077</v>
      </c>
      <c r="CD220" s="49">
        <f>+CD19+CD123+CD63+CD172</f>
        <v>124744718108.31274</v>
      </c>
      <c r="CE220" s="52">
        <f t="shared" si="520"/>
        <v>0.97894763482936875</v>
      </c>
      <c r="CF220" s="49">
        <f>+CF19+CF123+CF63+CF172</f>
        <v>103842053317.36694</v>
      </c>
      <c r="CG220" s="86">
        <f t="shared" si="521"/>
        <v>0.81491171756543834</v>
      </c>
      <c r="CH220" s="120">
        <f>+CH19+CH123+CH63+CH172</f>
        <v>164986284540.13162</v>
      </c>
      <c r="CI220" s="120">
        <f>+CI19+CI123+CI63+CI172</f>
        <v>166408577158.85703</v>
      </c>
      <c r="CJ220" s="49">
        <f>+CJ19+CJ123+CJ63+CJ172</f>
        <v>157101792279.00281</v>
      </c>
      <c r="CK220" s="52">
        <f t="shared" si="522"/>
        <v>0.94407268520197862</v>
      </c>
      <c r="CL220" s="49">
        <f>+CL19+CL123+CL63+CL172</f>
        <v>131075388967.64838</v>
      </c>
      <c r="CM220" s="86">
        <f t="shared" si="523"/>
        <v>0.78767207319200339</v>
      </c>
      <c r="CN220" s="120">
        <f>+CN19+CN123+CN63+CN172</f>
        <v>170706033287.28052</v>
      </c>
      <c r="CO220" s="120">
        <f>+CO19+CO123+CO63+CO172</f>
        <v>179061992155.94241</v>
      </c>
      <c r="CP220" s="49">
        <f>+CP19+CP123+CP63+CP172</f>
        <v>175301992649.49933</v>
      </c>
      <c r="CQ220" s="52">
        <f t="shared" si="524"/>
        <v>0.97900168840315061</v>
      </c>
      <c r="CR220" s="49">
        <f>+CR19+CR123+CR63+CR172</f>
        <v>155944820294.71442</v>
      </c>
      <c r="CS220" s="86">
        <f t="shared" si="525"/>
        <v>0.87089849954815879</v>
      </c>
      <c r="CT220" s="120">
        <f>+CT19+CT123+CT63+CT172</f>
        <v>123829565706.63399</v>
      </c>
      <c r="CU220" s="120">
        <f>+CU19+CU123+CU63+CU172</f>
        <v>127995500851.44292</v>
      </c>
      <c r="CV220" s="49">
        <f>+CV19+CV123+CV63+CV172</f>
        <v>127431359465.23668</v>
      </c>
      <c r="CW220" s="52">
        <f t="shared" si="547"/>
        <v>0.99559249049807619</v>
      </c>
      <c r="CX220" s="49">
        <f>+CX19+CX123+CX63+CX172</f>
        <v>119258611180.92039</v>
      </c>
      <c r="CY220" s="86">
        <f t="shared" si="526"/>
        <v>0.93174065016032925</v>
      </c>
      <c r="CZ220" s="120">
        <f>+CZ19+CZ123+CZ63+CZ172</f>
        <v>128744364184.79999</v>
      </c>
      <c r="DA220" s="120">
        <f>+DA19+DA123+DA63+DA172</f>
        <v>128744364184.79999</v>
      </c>
      <c r="DB220" s="49">
        <f>+DB19+DB123+DB63+DB172</f>
        <v>11606055797.933998</v>
      </c>
      <c r="DC220" s="52">
        <f t="shared" si="548"/>
        <v>9.0148068782837251E-2</v>
      </c>
      <c r="DD220" s="49">
        <f>+DD19+DD123+DD63+DD172</f>
        <v>2349480297.2627997</v>
      </c>
      <c r="DE220" s="86">
        <f t="shared" si="527"/>
        <v>1.824918948599839E-2</v>
      </c>
      <c r="DF220" s="120">
        <f>+DF19+DF123+DF63+DF172</f>
        <v>128744364184.79999</v>
      </c>
      <c r="DG220" s="120">
        <f>+DG19+DG123+DG63+DG172</f>
        <v>128744364184.79999</v>
      </c>
      <c r="DH220" s="49">
        <f>+DH19+DH123+DH63+DH172</f>
        <v>24037325730.506397</v>
      </c>
      <c r="DI220" s="52">
        <f t="shared" si="549"/>
        <v>0.1867058483119553</v>
      </c>
      <c r="DJ220" s="49">
        <f>+DJ19+DJ123+DJ63+DJ172</f>
        <v>4952087248.6331987</v>
      </c>
      <c r="DK220" s="86">
        <f t="shared" si="528"/>
        <v>3.8464497300440742E-2</v>
      </c>
      <c r="DL220" s="120">
        <f>+DL19+DL123+DL63+DL172</f>
        <v>128744364184.79999</v>
      </c>
      <c r="DM220" s="120">
        <f>+DM19+DM123+DM63+DM172</f>
        <v>128744364184.79999</v>
      </c>
      <c r="DN220" s="49">
        <f>+DN19+DN123+DN63+DN172</f>
        <v>33049882189.6152</v>
      </c>
      <c r="DO220" s="52">
        <f t="shared" si="550"/>
        <v>0.25670935111517051</v>
      </c>
      <c r="DP220" s="49">
        <f>+DP19+DP123+DP63+DP172</f>
        <v>10253468543.229599</v>
      </c>
      <c r="DQ220" s="86">
        <f t="shared" si="529"/>
        <v>7.9642076825295005E-2</v>
      </c>
      <c r="DR220" s="120">
        <f>+DR19+DR123+DR63+DR172</f>
        <v>128744364184.79999</v>
      </c>
      <c r="DS220" s="120">
        <f>+DS19+DS123+DS63+DS172</f>
        <v>128744364184.79999</v>
      </c>
      <c r="DT220" s="49">
        <f>+DT19+DT123+DT63+DT172</f>
        <v>41143587614.141998</v>
      </c>
      <c r="DU220" s="52">
        <f t="shared" si="551"/>
        <v>0.31957583444261983</v>
      </c>
      <c r="DV220" s="49">
        <f>+DV19+DV123+DV63+DV172</f>
        <v>17970101339.330399</v>
      </c>
      <c r="DW220" s="86">
        <f t="shared" si="530"/>
        <v>0.13957971250326787</v>
      </c>
      <c r="DX220" s="120">
        <f>+DX19+DX123+DX63+DX172</f>
        <v>128744364184.79999</v>
      </c>
      <c r="DY220" s="120">
        <f>+DY19+DY123+DY63+DY172</f>
        <v>128744364184.79999</v>
      </c>
      <c r="DZ220" s="49">
        <f>+DZ19+DZ123+DZ63+DZ172</f>
        <v>69484323315.061188</v>
      </c>
      <c r="EA220" s="52">
        <f t="shared" si="552"/>
        <v>0.53970768938144131</v>
      </c>
      <c r="EB220" s="49">
        <f>+EB19+EB123+EB63+EB172</f>
        <v>27547478399.500801</v>
      </c>
      <c r="EC220" s="86">
        <f t="shared" si="531"/>
        <v>0.21397036347128237</v>
      </c>
      <c r="ED220" s="120">
        <f>+ED19+ED123+ED63+ED172</f>
        <v>128744364184.79999</v>
      </c>
      <c r="EE220" s="120">
        <f>+EE19+EE123+EE63+EE172</f>
        <v>128744364184.79999</v>
      </c>
      <c r="EF220" s="49">
        <f>+EF19+EF123+EF63+EF172</f>
        <v>69484323315.061188</v>
      </c>
      <c r="EG220" s="52">
        <f t="shared" si="553"/>
        <v>0.53970768938144131</v>
      </c>
      <c r="EH220" s="49">
        <f>+EH19+EH123+EH63+EH172</f>
        <v>38120389535.279999</v>
      </c>
      <c r="EI220" s="86">
        <f t="shared" si="532"/>
        <v>0.296093656422598</v>
      </c>
      <c r="EJ220" s="120">
        <f>+EJ19+EJ123+EJ63+EJ172</f>
        <v>128744364184.79999</v>
      </c>
      <c r="EK220" s="120">
        <f>+EK19+EK123+EK63+EK172</f>
        <v>128744364184.79999</v>
      </c>
      <c r="EL220" s="49">
        <f>+EL19+EL123+EL63+EL172</f>
        <v>73706859881.912384</v>
      </c>
      <c r="EM220" s="52">
        <f t="shared" si="554"/>
        <v>0.57250552557091638</v>
      </c>
      <c r="EN220" s="49">
        <f>+EN19+EN123+EN63+EN172</f>
        <v>47584494255.792</v>
      </c>
      <c r="EO220" s="86">
        <f t="shared" si="533"/>
        <v>0.36960448371541216</v>
      </c>
      <c r="EP220" s="120">
        <f>+EP19+EP123+EP63+EP172</f>
        <v>128744364184.79999</v>
      </c>
      <c r="EQ220" s="120">
        <f>+EQ19+EQ123+EQ63+EQ172</f>
        <v>128744364184.79999</v>
      </c>
      <c r="ER220" s="49">
        <f>+ER19+ER123+ER63+ER172</f>
        <v>88597730722.924805</v>
      </c>
      <c r="ES220" s="52">
        <f t="shared" si="555"/>
        <v>0.68816783774512569</v>
      </c>
      <c r="ET220" s="49">
        <f>+ET19+ET123+ET63+ET172</f>
        <v>58292509802.981995</v>
      </c>
      <c r="EU220" s="86">
        <f t="shared" si="534"/>
        <v>0.4527771772542119</v>
      </c>
      <c r="EV220" s="120">
        <f>+EV19+EV123+EV63+EV172</f>
        <v>128744364184.79999</v>
      </c>
      <c r="EW220" s="120">
        <f>+EW19+EW123+EW63+EW172</f>
        <v>123614129439.09119</v>
      </c>
      <c r="EX220" s="49">
        <f>+EX19+EX123+EX63+EX172</f>
        <v>98358421409.024384</v>
      </c>
      <c r="EY220" s="52">
        <f t="shared" si="556"/>
        <v>0.79568914860569284</v>
      </c>
      <c r="EZ220" s="49">
        <f>+EZ19+EZ123+EZ63+EZ172</f>
        <v>64305348553.14959</v>
      </c>
      <c r="FA220" s="86">
        <f t="shared" si="535"/>
        <v>0.52021034201300576</v>
      </c>
      <c r="FB220" s="120">
        <f>+FB19+FB123+FB63+FB172</f>
        <v>128744364184.79999</v>
      </c>
      <c r="FC220" s="120">
        <f>+FC19+FC123+FC63+FC172</f>
        <v>123614129439.09119</v>
      </c>
      <c r="FD220" s="49">
        <f>+FD19+FD123+FD63+FD172</f>
        <v>103326212129.18158</v>
      </c>
      <c r="FE220" s="52">
        <f t="shared" si="557"/>
        <v>0.83587703604783992</v>
      </c>
      <c r="FF220" s="49">
        <f>+FF19+FF123+FF63+FF172</f>
        <v>73242820074.715195</v>
      </c>
      <c r="FG220" s="86">
        <f t="shared" si="536"/>
        <v>0.59251171696197058</v>
      </c>
      <c r="FH220" s="120">
        <f>+FH19+FH123+FH63+FH172</f>
        <v>128744364184.79999</v>
      </c>
      <c r="FI220" s="120">
        <f>+FI19+FI123+FI63+FI172</f>
        <v>123614129439.09119</v>
      </c>
      <c r="FJ220" s="49">
        <f>+FJ19+FJ123+FJ63+FJ172</f>
        <v>108670919161.83359</v>
      </c>
      <c r="FK220" s="52">
        <f t="shared" si="558"/>
        <v>0.87911405965431633</v>
      </c>
      <c r="FL220" s="49">
        <f>+FL19+FL123+FL63+FL172</f>
        <v>82369840912.58519</v>
      </c>
      <c r="FM220" s="86">
        <f t="shared" si="537"/>
        <v>0.66634648713981814</v>
      </c>
      <c r="FN220" s="120">
        <f>+FN19+FN123+FN63+FN172</f>
        <v>128744364184.79999</v>
      </c>
      <c r="FO220" s="120">
        <f>+FO19+FO123+FO63+FO172</f>
        <v>123614129439.09119</v>
      </c>
      <c r="FP220" s="49">
        <f>+FP19+FP123+FP63+FP172</f>
        <v>117816634165.7448</v>
      </c>
      <c r="FQ220" s="52">
        <f t="shared" si="559"/>
        <v>0.95310005984224477</v>
      </c>
      <c r="FR220" s="49">
        <f>+FR19+FR123+FR63+FR172</f>
        <v>103197132473.19839</v>
      </c>
      <c r="FS220" s="86">
        <f t="shared" si="538"/>
        <v>0.83483282163182704</v>
      </c>
      <c r="FT220" s="120">
        <f>+FT19+FT123+FT63+FT172</f>
        <v>142347725000</v>
      </c>
      <c r="FU220" s="120">
        <f>+FU19+FU123+FU63+FU172</f>
        <v>142347725000</v>
      </c>
      <c r="FV220" s="49">
        <f>+FV19+FV123+FV63+FV172</f>
        <v>27615796930</v>
      </c>
      <c r="FW220" s="52">
        <f t="shared" si="560"/>
        <v>0.19400237643418608</v>
      </c>
      <c r="FX220" s="49">
        <f>+FX19+FX123+FX63+FX172</f>
        <v>10816578</v>
      </c>
      <c r="FY220" s="86">
        <f t="shared" si="539"/>
        <v>7.5987009978557791E-5</v>
      </c>
      <c r="FZ220" s="120">
        <f>+FZ19+FZ123+FZ63+FZ172</f>
        <v>142347725000</v>
      </c>
      <c r="GA220" s="120">
        <f>+GA19+GA123+GA63+GA172</f>
        <v>142347725000</v>
      </c>
      <c r="GB220" s="49">
        <f>+GB19+GB123+GB63+GB172</f>
        <v>61835228012</v>
      </c>
      <c r="GC220" s="52">
        <f t="shared" si="561"/>
        <v>0.43439561827911194</v>
      </c>
      <c r="GD220" s="49">
        <f>+GD19+GD123+GD63+GD172</f>
        <v>795323614</v>
      </c>
      <c r="GE220" s="86">
        <f t="shared" si="540"/>
        <v>5.5871887942009609E-3</v>
      </c>
      <c r="GF220" s="120">
        <f>+GF19+GF123+GF63+GF172</f>
        <v>142347725000</v>
      </c>
      <c r="GG220" s="120">
        <f>+GG19+GG123+GG63+GG172</f>
        <v>142347725000</v>
      </c>
      <c r="GH220" s="49">
        <f>+GH19+GH123+GH63+GH172</f>
        <v>79496723330</v>
      </c>
      <c r="GI220" s="52">
        <f t="shared" si="562"/>
        <v>0.55846852016777926</v>
      </c>
      <c r="GJ220" s="49">
        <f>+GJ19+GJ123+GJ63+GJ172</f>
        <v>5343799886</v>
      </c>
      <c r="GK220" s="86">
        <f t="shared" si="541"/>
        <v>3.7540465687105291E-2</v>
      </c>
      <c r="GL220" s="120">
        <f>+GL19+GL123+GL63+GL172</f>
        <v>142347725000</v>
      </c>
      <c r="GM220" s="120">
        <f>+GM19+GM123+GM63+GM172</f>
        <v>142347725000</v>
      </c>
      <c r="GN220" s="49">
        <f>+GN19+GN123+GN63+GN172</f>
        <v>87136172899</v>
      </c>
      <c r="GO220" s="52">
        <f t="shared" si="563"/>
        <v>0.61213604150681022</v>
      </c>
      <c r="GP220" s="49">
        <f>+GP19+GP123+GP63+GP172</f>
        <v>13670473270</v>
      </c>
      <c r="GQ220" s="86">
        <f t="shared" si="542"/>
        <v>9.603576924042867E-2</v>
      </c>
      <c r="GR220" s="120">
        <f>+GR19+GR123+GR63+GR172</f>
        <v>142347725000</v>
      </c>
      <c r="GS220" s="120">
        <f>+GS19+GS123+GS63+GS172</f>
        <v>142347725000</v>
      </c>
      <c r="GT220" s="49">
        <f>+GT19+GT123+GT63+GT172</f>
        <v>92538541701</v>
      </c>
      <c r="GU220" s="52">
        <f t="shared" si="564"/>
        <v>0.65008795680436759</v>
      </c>
      <c r="GV220" s="49">
        <f>+GV19+GV123+GV63+GV172</f>
        <v>23256630529</v>
      </c>
      <c r="GW220" s="86">
        <f t="shared" si="543"/>
        <v>0.16337901100281019</v>
      </c>
      <c r="GX220" s="120">
        <f>+GX19+GX123+GX63+GX172</f>
        <v>142347725000</v>
      </c>
      <c r="GY220" s="120">
        <f>+GY19+GY123+GY63+GY172</f>
        <v>143970719850</v>
      </c>
      <c r="GZ220" s="49">
        <f>+GZ19+GZ123+GZ63+GZ172</f>
        <v>97249665266</v>
      </c>
      <c r="HA220" s="52">
        <f t="shared" si="565"/>
        <v>0.67548224644095922</v>
      </c>
      <c r="HB220" s="49">
        <f>+HB19+HB123+HB63+HB172</f>
        <v>33300374192</v>
      </c>
      <c r="HC220" s="86">
        <f t="shared" si="544"/>
        <v>0.23129962972120266</v>
      </c>
    </row>
    <row r="221" spans="1:211" x14ac:dyDescent="0.35">
      <c r="A221" s="145" t="s">
        <v>165</v>
      </c>
      <c r="B221" s="77">
        <f>+B13+B57</f>
        <v>63258299119.655121</v>
      </c>
      <c r="C221" s="77">
        <f>+C13+C57</f>
        <v>63169645782.110588</v>
      </c>
      <c r="D221" s="78">
        <f t="shared" si="496"/>
        <v>0.99859855009100318</v>
      </c>
      <c r="E221" s="77">
        <f>+E13+E57</f>
        <v>73207311824.826462</v>
      </c>
      <c r="F221" s="77">
        <f>+F13+F57</f>
        <v>70571272847.827271</v>
      </c>
      <c r="G221" s="78">
        <f t="shared" si="497"/>
        <v>0.96399213533059624</v>
      </c>
      <c r="H221" s="77">
        <f>+H13+H57</f>
        <v>54906891230.959686</v>
      </c>
      <c r="I221" s="77">
        <f>+I13+I57</f>
        <v>54423319459.772102</v>
      </c>
      <c r="J221" s="78">
        <f t="shared" si="498"/>
        <v>0.99119287651610988</v>
      </c>
      <c r="K221" s="77">
        <f>+K13+K57</f>
        <v>85359798147.597961</v>
      </c>
      <c r="L221" s="77">
        <f>+L13+L57</f>
        <v>84689999115.45256</v>
      </c>
      <c r="M221" s="78">
        <f t="shared" si="499"/>
        <v>0.99215322614766221</v>
      </c>
      <c r="N221" s="77">
        <f>+N13+N57</f>
        <v>121159569053.28212</v>
      </c>
      <c r="O221" s="77">
        <f>+O13+O57</f>
        <v>119802802040.49202</v>
      </c>
      <c r="P221" s="78">
        <f t="shared" si="500"/>
        <v>0.98880181711282389</v>
      </c>
      <c r="Q221" s="77">
        <f>+Q13+Q57</f>
        <v>103493806557.01193</v>
      </c>
      <c r="R221" s="77">
        <f>+R13+R57</f>
        <v>102005528156.38437</v>
      </c>
      <c r="S221" s="78">
        <f t="shared" si="501"/>
        <v>0.98561963802338537</v>
      </c>
      <c r="T221" s="77">
        <f>+T13+T57</f>
        <v>85854633168.997131</v>
      </c>
      <c r="U221" s="77">
        <f>+U13+U57</f>
        <v>84989018693.333252</v>
      </c>
      <c r="V221" s="78">
        <f t="shared" si="502"/>
        <v>0.98991767312126311</v>
      </c>
      <c r="W221" s="77">
        <f>+W13+W57</f>
        <v>132822332059.48987</v>
      </c>
      <c r="X221" s="77">
        <f>+X13+X57</f>
        <v>132452758646.52556</v>
      </c>
      <c r="Y221" s="78">
        <f t="shared" si="503"/>
        <v>0.99721753558129977</v>
      </c>
      <c r="Z221" s="77">
        <f>+Z13+Z57</f>
        <v>141747914262.33884</v>
      </c>
      <c r="AA221" s="77">
        <f>+AA13+AA57</f>
        <v>141324940477.59668</v>
      </c>
      <c r="AB221" s="78">
        <f t="shared" si="504"/>
        <v>0.99701601404900153</v>
      </c>
      <c r="AC221" s="77">
        <f>+AC13+AC57</f>
        <v>111086754746.58351</v>
      </c>
      <c r="AD221" s="77">
        <f>+AD13+AD57</f>
        <v>109388691621.65202</v>
      </c>
      <c r="AE221" s="78">
        <f t="shared" si="505"/>
        <v>0.98471408109089875</v>
      </c>
      <c r="AF221" s="77">
        <f>+AF13+AF57</f>
        <v>98016762398.91597</v>
      </c>
      <c r="AG221" s="77">
        <f>+AG13+AG57</f>
        <v>89573740644.187881</v>
      </c>
      <c r="AH221" s="77">
        <f>+AH13+AH57</f>
        <v>72889014117.985001</v>
      </c>
      <c r="AI221" s="78">
        <f t="shared" si="506"/>
        <v>0.81373194413662686</v>
      </c>
      <c r="AJ221" s="49">
        <f>+AJ13+AJ57</f>
        <v>57721008338.805389</v>
      </c>
      <c r="AK221" s="86">
        <f t="shared" si="507"/>
        <v>0.6443965376871944</v>
      </c>
      <c r="AL221" s="77">
        <f>+AL13+AL57</f>
        <v>333386340596.70587</v>
      </c>
      <c r="AM221" s="77">
        <f>+AM13+AM57</f>
        <v>281705367362.49701</v>
      </c>
      <c r="AN221" s="77">
        <f>+AN13+AN57</f>
        <v>267745225997.44034</v>
      </c>
      <c r="AO221" s="78">
        <f t="shared" si="545"/>
        <v>0.95044417685129567</v>
      </c>
      <c r="AP221" s="49">
        <f>+AP13+AP57</f>
        <v>150834006403.33203</v>
      </c>
      <c r="AQ221" s="86">
        <f t="shared" si="546"/>
        <v>0.5354317804290879</v>
      </c>
      <c r="AR221" s="77">
        <f>+AR13+AR57</f>
        <v>227310500409.64075</v>
      </c>
      <c r="AS221" s="77">
        <f>+AS13+AS57</f>
        <v>227310500409.64075</v>
      </c>
      <c r="AT221" s="77">
        <f>+AT13+AT57</f>
        <v>215558834356.52429</v>
      </c>
      <c r="AU221" s="93">
        <f t="shared" si="508"/>
        <v>0.94830126178976093</v>
      </c>
      <c r="AV221" s="49">
        <f>+AV13+AV57</f>
        <v>154391495680.15494</v>
      </c>
      <c r="AW221" s="166">
        <f t="shared" si="509"/>
        <v>0.67920969511713258</v>
      </c>
      <c r="AX221" s="120">
        <f>+AX13+AX57</f>
        <v>187205619345.00848</v>
      </c>
      <c r="AY221" s="49">
        <f>+AY13+AY57</f>
        <v>187205619345.00848</v>
      </c>
      <c r="AZ221" s="49">
        <f>+AZ13+AZ57</f>
        <v>176505347708.44208</v>
      </c>
      <c r="BA221" s="93">
        <f t="shared" si="510"/>
        <v>0.94284214504882746</v>
      </c>
      <c r="BB221" s="49">
        <f>+BB13+BB57</f>
        <v>137144355011.27034</v>
      </c>
      <c r="BC221" s="166">
        <f t="shared" si="511"/>
        <v>0.73258674334193841</v>
      </c>
      <c r="BD221" s="120">
        <f>+BD13+BD57</f>
        <v>144536297288.77826</v>
      </c>
      <c r="BE221" s="120">
        <f>+BE13+BE57</f>
        <v>141118308404.61267</v>
      </c>
      <c r="BF221" s="49">
        <f>+BF13+BF57</f>
        <v>119064887461.20509</v>
      </c>
      <c r="BG221" s="52">
        <f t="shared" si="512"/>
        <v>0.84372388535032405</v>
      </c>
      <c r="BH221" s="49">
        <f>+BH13+BH57</f>
        <v>86384874232.313934</v>
      </c>
      <c r="BI221" s="86">
        <f t="shared" si="513"/>
        <v>0.61214505197038138</v>
      </c>
      <c r="BJ221" s="120">
        <f>+BJ13+BJ57</f>
        <v>188217368897.6459</v>
      </c>
      <c r="BK221" s="120">
        <f>+BK13+BK57</f>
        <v>188217368897.6459</v>
      </c>
      <c r="BL221" s="49">
        <f>+BL13+BL57</f>
        <v>183242340816.05493</v>
      </c>
      <c r="BM221" s="52">
        <f t="shared" si="514"/>
        <v>0.97356764622346603</v>
      </c>
      <c r="BN221" s="49">
        <f>+BN13+BN57</f>
        <v>135944720594.14532</v>
      </c>
      <c r="BO221" s="86">
        <f t="shared" si="515"/>
        <v>0.7222751087763486</v>
      </c>
      <c r="BP221" s="120">
        <f>+BP13+BP57</f>
        <v>183860365750.50143</v>
      </c>
      <c r="BQ221" s="120">
        <f>+BQ13+BQ57</f>
        <v>184334987568.51535</v>
      </c>
      <c r="BR221" s="49">
        <f>+BR13+BR57</f>
        <v>182606031571.17758</v>
      </c>
      <c r="BS221" s="52">
        <f t="shared" si="516"/>
        <v>0.99062057604937781</v>
      </c>
      <c r="BT221" s="49">
        <f>+BT13+BT57</f>
        <v>151989385864.87296</v>
      </c>
      <c r="BU221" s="86">
        <f t="shared" si="517"/>
        <v>0.82452814774721006</v>
      </c>
      <c r="BV221" s="120">
        <f>+BV13+BV57</f>
        <v>202489043052.04532</v>
      </c>
      <c r="BW221" s="120">
        <f>+BW13+BW57</f>
        <v>202489043052.04532</v>
      </c>
      <c r="BX221" s="49">
        <f>+BX13+BX57</f>
        <v>201263946881.53525</v>
      </c>
      <c r="BY221" s="52">
        <f t="shared" si="518"/>
        <v>0.99394981500211255</v>
      </c>
      <c r="BZ221" s="49">
        <f>+BZ13+BZ57</f>
        <v>171163756362.11536</v>
      </c>
      <c r="CA221" s="86">
        <f t="shared" si="519"/>
        <v>0.8452988555934926</v>
      </c>
      <c r="CB221" s="120">
        <f>+CB13+CB57</f>
        <v>160855800186.21524</v>
      </c>
      <c r="CC221" s="120">
        <f>+CC13+CC57</f>
        <v>148231536634.61945</v>
      </c>
      <c r="CD221" s="49">
        <f>+CD13+CD57</f>
        <v>146798698548.83731</v>
      </c>
      <c r="CE221" s="52">
        <f t="shared" si="520"/>
        <v>0.99033378376617665</v>
      </c>
      <c r="CF221" s="49">
        <f>+CF13+CF57</f>
        <v>124139091372.46643</v>
      </c>
      <c r="CG221" s="86">
        <f t="shared" si="521"/>
        <v>0.83746747953143574</v>
      </c>
      <c r="CH221" s="120">
        <f>+CH13+CH57</f>
        <v>133070002581.07071</v>
      </c>
      <c r="CI221" s="120">
        <f>+CI13+CI57</f>
        <v>129739376991.58305</v>
      </c>
      <c r="CJ221" s="49">
        <f>+CJ13+CJ57</f>
        <v>129363210479.57954</v>
      </c>
      <c r="CK221" s="52">
        <f t="shared" si="522"/>
        <v>0.99710059874861345</v>
      </c>
      <c r="CL221" s="49">
        <f>+CL13+CL57</f>
        <v>116146791866.55766</v>
      </c>
      <c r="CM221" s="86">
        <f t="shared" si="523"/>
        <v>0.89523161402334139</v>
      </c>
      <c r="CN221" s="120">
        <f>+CN13+CN57</f>
        <v>122224920886.39465</v>
      </c>
      <c r="CO221" s="120">
        <f>+CO13+CO57</f>
        <v>132949759967.37537</v>
      </c>
      <c r="CP221" s="49">
        <f>+CP13+CP57</f>
        <v>132845353531.56004</v>
      </c>
      <c r="CQ221" s="52">
        <f t="shared" si="524"/>
        <v>0.99921469255874595</v>
      </c>
      <c r="CR221" s="49">
        <f>+CR13+CR57</f>
        <v>117626035206.29468</v>
      </c>
      <c r="CS221" s="86">
        <f t="shared" si="525"/>
        <v>0.88474048569293406</v>
      </c>
      <c r="CT221" s="120">
        <f>+CT13+CT57</f>
        <v>94236364655.584549</v>
      </c>
      <c r="CU221" s="120">
        <f>+CU13+CU57</f>
        <v>95606923071.218216</v>
      </c>
      <c r="CV221" s="49">
        <f>+CV13+CV57</f>
        <v>95510213933.553253</v>
      </c>
      <c r="CW221" s="52">
        <f t="shared" si="547"/>
        <v>0.99898847139351066</v>
      </c>
      <c r="CX221" s="49">
        <f>+CX13+CX57</f>
        <v>86184622590.099091</v>
      </c>
      <c r="CY221" s="86">
        <f t="shared" si="526"/>
        <v>0.90144750841839771</v>
      </c>
      <c r="CZ221" s="120">
        <f>+CZ13+CZ57</f>
        <v>96998518172.399994</v>
      </c>
      <c r="DA221" s="120">
        <f>+DA13+DA57</f>
        <v>96998518172.399994</v>
      </c>
      <c r="DB221" s="49">
        <f>+DB13+DB57</f>
        <v>4674848689.6799994</v>
      </c>
      <c r="DC221" s="52">
        <f t="shared" si="548"/>
        <v>4.8195052643702996E-2</v>
      </c>
      <c r="DD221" s="49">
        <f>+DD13+DD57</f>
        <v>0</v>
      </c>
      <c r="DE221" s="86">
        <f t="shared" si="527"/>
        <v>0</v>
      </c>
      <c r="DF221" s="120">
        <f>+DF13+DF57</f>
        <v>96998518172.399994</v>
      </c>
      <c r="DG221" s="120">
        <f>+DG13+DG57</f>
        <v>96998518172.399994</v>
      </c>
      <c r="DH221" s="49">
        <f>+DH13+DH57</f>
        <v>12357481629.3864</v>
      </c>
      <c r="DI221" s="52">
        <f t="shared" si="549"/>
        <v>0.12739866404374212</v>
      </c>
      <c r="DJ221" s="49">
        <f>+DJ13+DJ57</f>
        <v>825436705.79759991</v>
      </c>
      <c r="DK221" s="86">
        <f t="shared" si="528"/>
        <v>8.5097867611803376E-3</v>
      </c>
      <c r="DL221" s="120">
        <f>+DL13+DL57</f>
        <v>96998518172.399994</v>
      </c>
      <c r="DM221" s="120">
        <f>+DM13+DM57</f>
        <v>96998518172.399994</v>
      </c>
      <c r="DN221" s="49">
        <f>+DN13+DN57</f>
        <v>24259650599.823597</v>
      </c>
      <c r="DO221" s="52">
        <f t="shared" si="550"/>
        <v>0.25010331144137465</v>
      </c>
      <c r="DP221" s="49">
        <f>+DP13+DP57</f>
        <v>3026501612.1911998</v>
      </c>
      <c r="DQ221" s="86">
        <f t="shared" si="529"/>
        <v>3.1201524200731162E-2</v>
      </c>
      <c r="DR221" s="120">
        <f>+DR13+DR57</f>
        <v>96998518172.399994</v>
      </c>
      <c r="DS221" s="120">
        <f>+DS13+DS57</f>
        <v>96998518172.399994</v>
      </c>
      <c r="DT221" s="49">
        <f>+DT13+DT57</f>
        <v>33866227816.886398</v>
      </c>
      <c r="DU221" s="52">
        <f t="shared" si="551"/>
        <v>0.34914170293503216</v>
      </c>
      <c r="DV221" s="49">
        <f>+DV13+DV57</f>
        <v>7764234663.7127991</v>
      </c>
      <c r="DW221" s="86">
        <f t="shared" si="530"/>
        <v>8.0044879138391187E-2</v>
      </c>
      <c r="DX221" s="120">
        <f>+DX13+DX57</f>
        <v>96998518172.399994</v>
      </c>
      <c r="DY221" s="120">
        <f>+DY13+DY57</f>
        <v>96998518172.399994</v>
      </c>
      <c r="DZ221" s="49">
        <f>+DZ13+DZ57</f>
        <v>44963438363.204391</v>
      </c>
      <c r="EA221" s="52">
        <f t="shared" si="552"/>
        <v>0.46354768310263023</v>
      </c>
      <c r="EB221" s="49">
        <f>+EB13+EB57</f>
        <v>13178609215.98</v>
      </c>
      <c r="EC221" s="86">
        <f t="shared" si="531"/>
        <v>0.13586402621694738</v>
      </c>
      <c r="ED221" s="120">
        <f>+ED13+ED57</f>
        <v>96998518172.399994</v>
      </c>
      <c r="EE221" s="120">
        <f>+EE13+EE57</f>
        <v>96998518172.399994</v>
      </c>
      <c r="EF221" s="49">
        <f>+EF13+EF57</f>
        <v>44963438363.204391</v>
      </c>
      <c r="EG221" s="52">
        <f t="shared" si="553"/>
        <v>0.46354768310263023</v>
      </c>
      <c r="EH221" s="49">
        <f>+EH13+EH57</f>
        <v>19900602683.0676</v>
      </c>
      <c r="EI221" s="86">
        <f t="shared" si="532"/>
        <v>0.20516398660541732</v>
      </c>
      <c r="EJ221" s="120">
        <f>+EJ13+EJ57</f>
        <v>96998518172.399994</v>
      </c>
      <c r="EK221" s="120">
        <f>+EK13+EK57</f>
        <v>96998518172.399994</v>
      </c>
      <c r="EL221" s="49">
        <f>+EL13+EL57</f>
        <v>59777094306.898796</v>
      </c>
      <c r="EM221" s="52">
        <f t="shared" si="554"/>
        <v>0.61626811865985598</v>
      </c>
      <c r="EN221" s="49">
        <f>+EN13+EN57</f>
        <v>25740193575.5952</v>
      </c>
      <c r="EO221" s="86">
        <f t="shared" si="533"/>
        <v>0.2653668742634393</v>
      </c>
      <c r="EP221" s="120">
        <f>+EP13+EP57</f>
        <v>96998518172.399994</v>
      </c>
      <c r="EQ221" s="120">
        <f>+EQ13+EQ57</f>
        <v>96998518172.399994</v>
      </c>
      <c r="ER221" s="49">
        <f>+ER13+ER57</f>
        <v>71088668334.839996</v>
      </c>
      <c r="ES221" s="52">
        <f t="shared" si="555"/>
        <v>0.73288406538840922</v>
      </c>
      <c r="ET221" s="49">
        <f>+ET13+ET57</f>
        <v>31623786295.888798</v>
      </c>
      <c r="EU221" s="86">
        <f t="shared" si="534"/>
        <v>0.32602339594180568</v>
      </c>
      <c r="EV221" s="120">
        <f>+EV13+EV57</f>
        <v>96998518172.399994</v>
      </c>
      <c r="EW221" s="120">
        <f>+EW13+EW57</f>
        <v>96357131098.332001</v>
      </c>
      <c r="EX221" s="49">
        <f>+EX13+EX57</f>
        <v>75649044287.294388</v>
      </c>
      <c r="EY221" s="52">
        <f t="shared" si="556"/>
        <v>0.78509025149467027</v>
      </c>
      <c r="EZ221" s="49">
        <f>+EZ13+EZ57</f>
        <v>40015842976.543198</v>
      </c>
      <c r="FA221" s="86">
        <f t="shared" si="535"/>
        <v>0.41528678282987919</v>
      </c>
      <c r="FB221" s="120">
        <f>+FB13+FB57</f>
        <v>96998518172.399994</v>
      </c>
      <c r="FC221" s="120">
        <f>+FC13+FC57</f>
        <v>96357131098.332001</v>
      </c>
      <c r="FD221" s="49">
        <f>+FD13+FD57</f>
        <v>82083270865.51799</v>
      </c>
      <c r="FE221" s="52">
        <f t="shared" si="557"/>
        <v>0.85186503510313516</v>
      </c>
      <c r="FF221" s="49">
        <f>+FF13+FF57</f>
        <v>47307783051.453598</v>
      </c>
      <c r="FG221" s="86">
        <f t="shared" si="536"/>
        <v>0.49096296778674559</v>
      </c>
      <c r="FH221" s="120">
        <f>+FH13+FH57</f>
        <v>96998518172.399994</v>
      </c>
      <c r="FI221" s="120">
        <f>+FI13+FI57</f>
        <v>96357131098.332001</v>
      </c>
      <c r="FJ221" s="49">
        <f>+FJ13+FJ57</f>
        <v>86640229299.311996</v>
      </c>
      <c r="FK221" s="52">
        <f t="shared" si="558"/>
        <v>0.89915741898641677</v>
      </c>
      <c r="FL221" s="49">
        <f>+FL13+FL57</f>
        <v>56773834152.812393</v>
      </c>
      <c r="FM221" s="86">
        <f t="shared" si="537"/>
        <v>0.58920220543796553</v>
      </c>
      <c r="FN221" s="120">
        <f>+FN13+FN57</f>
        <v>96998518172.399994</v>
      </c>
      <c r="FO221" s="120">
        <f>+FO13+FO57</f>
        <v>96357131098.332001</v>
      </c>
      <c r="FP221" s="49">
        <f>+FP13+FP57</f>
        <v>94543643612.371185</v>
      </c>
      <c r="FQ221" s="52">
        <f t="shared" si="559"/>
        <v>0.98117951971701856</v>
      </c>
      <c r="FR221" s="49">
        <f>+FR13+FR57</f>
        <v>78299247739.174789</v>
      </c>
      <c r="FS221" s="86">
        <f t="shared" si="538"/>
        <v>0.81259421951106836</v>
      </c>
      <c r="FT221" s="120">
        <f>+FT13+FT57</f>
        <v>117914121000</v>
      </c>
      <c r="FU221" s="120">
        <f>+FU13+FU57</f>
        <v>117914121000</v>
      </c>
      <c r="FV221" s="49">
        <f>+FV13+FV57</f>
        <v>25280442019</v>
      </c>
      <c r="FW221" s="52">
        <f t="shared" si="560"/>
        <v>0.2143970697029578</v>
      </c>
      <c r="FX221" s="49">
        <f>+FX13+FX57</f>
        <v>0</v>
      </c>
      <c r="FY221" s="86">
        <f t="shared" si="539"/>
        <v>0</v>
      </c>
      <c r="FZ221" s="120">
        <f>+FZ13+FZ57</f>
        <v>117914121000</v>
      </c>
      <c r="GA221" s="120">
        <f>+GA13+GA57</f>
        <v>117914121000</v>
      </c>
      <c r="GB221" s="49">
        <f>+GB13+GB57</f>
        <v>51456824888</v>
      </c>
      <c r="GC221" s="52">
        <f t="shared" si="561"/>
        <v>0.43639238838917349</v>
      </c>
      <c r="GD221" s="49">
        <f>+GD13+GD57</f>
        <v>1137012959</v>
      </c>
      <c r="GE221" s="86">
        <f t="shared" si="540"/>
        <v>9.6427209002389117E-3</v>
      </c>
      <c r="GF221" s="120">
        <f>+GF13+GF57</f>
        <v>117914121000</v>
      </c>
      <c r="GG221" s="120">
        <f>+GG13+GG57</f>
        <v>117914121000</v>
      </c>
      <c r="GH221" s="49">
        <f>+GH13+GH57</f>
        <v>55855166589</v>
      </c>
      <c r="GI221" s="52">
        <f t="shared" si="562"/>
        <v>0.47369361799338688</v>
      </c>
      <c r="GJ221" s="49">
        <f>+GJ13+GJ57</f>
        <v>5259236075</v>
      </c>
      <c r="GK221" s="86">
        <f t="shared" si="541"/>
        <v>4.4602258240130546E-2</v>
      </c>
      <c r="GL221" s="120">
        <f>+GL13+GL57</f>
        <v>117914121000</v>
      </c>
      <c r="GM221" s="120">
        <f>+GM13+GM57</f>
        <v>117914121000</v>
      </c>
      <c r="GN221" s="49">
        <f>+GN13+GN57</f>
        <v>57950983468</v>
      </c>
      <c r="GO221" s="52">
        <f t="shared" si="563"/>
        <v>0.49146771376093285</v>
      </c>
      <c r="GP221" s="49">
        <f>+GP13+GP57</f>
        <v>11245549147</v>
      </c>
      <c r="GQ221" s="86">
        <f t="shared" si="542"/>
        <v>9.5370673602358444E-2</v>
      </c>
      <c r="GR221" s="120">
        <f>+GR13+GR57</f>
        <v>117914121000</v>
      </c>
      <c r="GS221" s="120">
        <f>+GS13+GS57</f>
        <v>118084121000</v>
      </c>
      <c r="GT221" s="49">
        <f>+GT13+GT57</f>
        <v>65820609566</v>
      </c>
      <c r="GU221" s="52">
        <f t="shared" si="564"/>
        <v>0.5574044080490721</v>
      </c>
      <c r="GV221" s="49">
        <f>+GV13+GV57</f>
        <v>18203290783</v>
      </c>
      <c r="GW221" s="86">
        <f t="shared" si="543"/>
        <v>0.15415528039540558</v>
      </c>
      <c r="GX221" s="120">
        <f>+GX13+GX57</f>
        <v>117914121000</v>
      </c>
      <c r="GY221" s="120">
        <f>+GY13+GY57</f>
        <v>118084121000</v>
      </c>
      <c r="GZ221" s="49">
        <f>+GZ13+GZ57</f>
        <v>75969687324</v>
      </c>
      <c r="HA221" s="52">
        <f t="shared" si="565"/>
        <v>0.643352270234539</v>
      </c>
      <c r="HB221" s="49">
        <f>+HB13+HB57</f>
        <v>23906817975</v>
      </c>
      <c r="HC221" s="86">
        <f t="shared" si="544"/>
        <v>0.2024558236327135</v>
      </c>
    </row>
    <row r="222" spans="1:211" x14ac:dyDescent="0.35">
      <c r="A222" s="145" t="s">
        <v>166</v>
      </c>
      <c r="B222" s="77">
        <f>+B91+B133+B23+B175</f>
        <v>227854810035.80997</v>
      </c>
      <c r="C222" s="77">
        <f>+C91+C133+C23+C175</f>
        <v>226508546137.64105</v>
      </c>
      <c r="D222" s="78">
        <f t="shared" si="496"/>
        <v>0.99409157130386083</v>
      </c>
      <c r="E222" s="77">
        <f>+E91+E133+E23+E175</f>
        <v>202879021488.13171</v>
      </c>
      <c r="F222" s="77">
        <f>+F91+F133+F23+F175</f>
        <v>197016388633.30978</v>
      </c>
      <c r="G222" s="78">
        <f t="shared" si="497"/>
        <v>0.97110281382560348</v>
      </c>
      <c r="H222" s="77">
        <f>+H91+H133+H23+H175</f>
        <v>210272844554.784</v>
      </c>
      <c r="I222" s="77">
        <f>+I91+I133+I23+I175</f>
        <v>185345258303.56351</v>
      </c>
      <c r="J222" s="78">
        <f t="shared" si="498"/>
        <v>0.88145123397174607</v>
      </c>
      <c r="K222" s="77">
        <f>+K91+K133+K23+K175</f>
        <v>249275698578.35812</v>
      </c>
      <c r="L222" s="77">
        <f>+L91+L133+L23+L175</f>
        <v>247359813592.85986</v>
      </c>
      <c r="M222" s="78">
        <f t="shared" si="499"/>
        <v>0.99231419269337229</v>
      </c>
      <c r="N222" s="77">
        <f>+N91+N133+N23+N175</f>
        <v>278278696663.47351</v>
      </c>
      <c r="O222" s="77">
        <f>+O91+O133+O23+O175</f>
        <v>254070851850.68936</v>
      </c>
      <c r="P222" s="78">
        <f t="shared" si="500"/>
        <v>0.91300863090479745</v>
      </c>
      <c r="Q222" s="77">
        <f>+Q91+Q133+Q23+Q175</f>
        <v>261604100858.1203</v>
      </c>
      <c r="R222" s="77">
        <f>+R91+R133+R23+R175</f>
        <v>251733195729.1778</v>
      </c>
      <c r="S222" s="78">
        <f t="shared" si="501"/>
        <v>0.96226777372157501</v>
      </c>
      <c r="T222" s="77">
        <f>+T91+T133+T23+T175</f>
        <v>248666101045.41916</v>
      </c>
      <c r="U222" s="77">
        <f>+U91+U133+U23+U175</f>
        <v>223363430450.79666</v>
      </c>
      <c r="V222" s="78">
        <f t="shared" si="502"/>
        <v>0.89824640154710544</v>
      </c>
      <c r="W222" s="77">
        <f>+W91+W133+W23+W175</f>
        <v>208481307026.80078</v>
      </c>
      <c r="X222" s="77">
        <f>+X91+X133+X23+X175</f>
        <v>179690641046.93433</v>
      </c>
      <c r="Y222" s="78">
        <f t="shared" si="503"/>
        <v>0.86190289004584308</v>
      </c>
      <c r="Z222" s="77">
        <f>+Z91+Z133+Z23+Z175</f>
        <v>245199013295.33923</v>
      </c>
      <c r="AA222" s="77">
        <f>+AA91+AA133+AA23+AA175</f>
        <v>202845047310.59265</v>
      </c>
      <c r="AB222" s="78">
        <f t="shared" si="504"/>
        <v>0.82726698033759316</v>
      </c>
      <c r="AC222" s="77">
        <f>+AC91+AC133+AC23+AC175</f>
        <v>808341012779.06152</v>
      </c>
      <c r="AD222" s="77">
        <f>+AD91+AD133+AD23+AD175</f>
        <v>774381463481.40979</v>
      </c>
      <c r="AE222" s="78">
        <f t="shared" si="505"/>
        <v>0.95798858555883559</v>
      </c>
      <c r="AF222" s="77">
        <f>+AF91+AF133+AF23+AF175</f>
        <v>165446409497.21667</v>
      </c>
      <c r="AG222" s="77">
        <f>+AG91+AG133+AG23+AG175</f>
        <v>160002271856.04645</v>
      </c>
      <c r="AH222" s="77">
        <f>+AH91+AH133+AH23+AH175</f>
        <v>110107244820.57864</v>
      </c>
      <c r="AI222" s="78">
        <f t="shared" si="506"/>
        <v>0.6881605088685353</v>
      </c>
      <c r="AJ222" s="49">
        <f>+AJ91+AJ133+AJ23+AJ175</f>
        <v>76553393398.187714</v>
      </c>
      <c r="AK222" s="86">
        <f t="shared" si="507"/>
        <v>0.47845191515194591</v>
      </c>
      <c r="AL222" s="77">
        <f>+AL91+AL133+AL23+AL175</f>
        <v>119553568789.08234</v>
      </c>
      <c r="AM222" s="77">
        <f>+AM91+AM133+AM23+AM175</f>
        <v>116496488150.25143</v>
      </c>
      <c r="AN222" s="77">
        <f>+AN91+AN133+AN23+AN175</f>
        <v>93832708646.698242</v>
      </c>
      <c r="AO222" s="78">
        <f t="shared" si="545"/>
        <v>0.80545525566124732</v>
      </c>
      <c r="AP222" s="49">
        <f>+AP91+AP133+AP23+AP175</f>
        <v>47624831257.561203</v>
      </c>
      <c r="AQ222" s="86">
        <f t="shared" si="546"/>
        <v>0.40880915823090769</v>
      </c>
      <c r="AR222" s="77">
        <f>+AR91+AR133+AR23+AR175</f>
        <v>116150897615.1223</v>
      </c>
      <c r="AS222" s="77">
        <f>+AS91+AS133+AS23+AS175</f>
        <v>113834351008.09308</v>
      </c>
      <c r="AT222" s="77">
        <f>+AT91+AT133+AT23+AT175</f>
        <v>93230856959.019119</v>
      </c>
      <c r="AU222" s="93">
        <f t="shared" si="508"/>
        <v>0.81900459864167763</v>
      </c>
      <c r="AV222" s="49">
        <f>+AV91+AV133+AV23+AV175</f>
        <v>49953691315.758209</v>
      </c>
      <c r="AW222" s="166">
        <f t="shared" si="509"/>
        <v>0.43882791857975051</v>
      </c>
      <c r="AX222" s="120">
        <f>+AX91+AX133+AX23+AX175</f>
        <v>78530508673.969055</v>
      </c>
      <c r="AY222" s="49">
        <f>+AY91+AY133+AY23+AY175</f>
        <v>78880298661.522354</v>
      </c>
      <c r="AZ222" s="49">
        <f>+AZ91+AZ133+AZ23+AZ175</f>
        <v>72975865214.483231</v>
      </c>
      <c r="BA222" s="93">
        <f t="shared" si="510"/>
        <v>0.92514691821369466</v>
      </c>
      <c r="BB222" s="49">
        <f>+BB91+BB133+BB23+BB175</f>
        <v>50590228459.611992</v>
      </c>
      <c r="BC222" s="166">
        <f t="shared" si="511"/>
        <v>0.64135442332306736</v>
      </c>
      <c r="BD222" s="120">
        <f>+BD91+BD133+BD23+BD175</f>
        <v>72858892482.895844</v>
      </c>
      <c r="BE222" s="120">
        <f>+BE91+BE133+BE23+BE175</f>
        <v>72858892482.895844</v>
      </c>
      <c r="BF222" s="49">
        <f>+BF91+BF133+BF23+BF175</f>
        <v>67089894112.563904</v>
      </c>
      <c r="BG222" s="52">
        <f t="shared" si="512"/>
        <v>0.92081957090294431</v>
      </c>
      <c r="BH222" s="49">
        <f>+BH91+BH133+BH23+BH175</f>
        <v>39978462113.873322</v>
      </c>
      <c r="BI222" s="86">
        <f t="shared" si="513"/>
        <v>0.54871081279829437</v>
      </c>
      <c r="BJ222" s="120">
        <f>+BJ91+BJ133+BJ23+BJ175</f>
        <v>104532853724.661</v>
      </c>
      <c r="BK222" s="120">
        <f>+BK91+BK133+BK23+BK175</f>
        <v>123254221143.46915</v>
      </c>
      <c r="BL222" s="49">
        <f>+BL91+BL133+BL23+BL175</f>
        <v>111363911212.52773</v>
      </c>
      <c r="BM222" s="52">
        <f t="shared" si="514"/>
        <v>0.90353020107034732</v>
      </c>
      <c r="BN222" s="49">
        <f>+BN91+BN133+BN23+BN175</f>
        <v>66595246004.054916</v>
      </c>
      <c r="BO222" s="86">
        <f t="shared" si="515"/>
        <v>0.54030803477746525</v>
      </c>
      <c r="BP222" s="120">
        <f>+BP91+BP133+BP23+BP175</f>
        <v>118946298447.9744</v>
      </c>
      <c r="BQ222" s="120">
        <f>+BQ91+BQ133+BQ23+BQ175</f>
        <v>118393040544.2437</v>
      </c>
      <c r="BR222" s="49">
        <f>+BR91+BR133+BR23+BR175</f>
        <v>85131045140.108017</v>
      </c>
      <c r="BS222" s="52">
        <f t="shared" si="516"/>
        <v>0.7190544710125456</v>
      </c>
      <c r="BT222" s="49">
        <f>+BT91+BT133+BT23+BT175</f>
        <v>45312256334.374268</v>
      </c>
      <c r="BU222" s="86">
        <f t="shared" si="517"/>
        <v>0.38272736409232594</v>
      </c>
      <c r="BV222" s="120">
        <f>+BV91+BV133+BV23+BV175</f>
        <v>152905535637.21063</v>
      </c>
      <c r="BW222" s="120">
        <f>+BW91+BW133+BW23+BW175</f>
        <v>151918418238.65225</v>
      </c>
      <c r="BX222" s="49">
        <f>+BX91+BX133+BX23+BX175</f>
        <v>142224210190.53314</v>
      </c>
      <c r="BY222" s="52">
        <f t="shared" si="518"/>
        <v>0.93618806619688311</v>
      </c>
      <c r="BZ222" s="49">
        <f>+BZ91+BZ133+BZ23+BZ175</f>
        <v>92430114553.376297</v>
      </c>
      <c r="CA222" s="86">
        <f t="shared" si="519"/>
        <v>0.60841941105637132</v>
      </c>
      <c r="CB222" s="120">
        <f>+CB91+CB133+CB23+CB175</f>
        <v>136411103500.48599</v>
      </c>
      <c r="CC222" s="120">
        <f>+CC91+CC133+CC23+CC175</f>
        <v>110176832121.04391</v>
      </c>
      <c r="CD222" s="49">
        <f>+CD91+CD133+CD23+CD175</f>
        <v>84399939584.896454</v>
      </c>
      <c r="CE222" s="52">
        <f t="shared" si="520"/>
        <v>0.76604071799933293</v>
      </c>
      <c r="CF222" s="49">
        <f>+CF91+CF133+CF23+CF175</f>
        <v>41883977079.308952</v>
      </c>
      <c r="CG222" s="86">
        <f t="shared" si="521"/>
        <v>0.38015230854789717</v>
      </c>
      <c r="CH222" s="120">
        <f>+CH91+CH133+CH23+CH175</f>
        <v>159738065858.09473</v>
      </c>
      <c r="CI222" s="120">
        <f>+CI91+CI133+CI23+CI175</f>
        <v>155403176562.49759</v>
      </c>
      <c r="CJ222" s="49">
        <f>+CJ91+CJ133+CJ23+CJ175</f>
        <v>143791707193.40829</v>
      </c>
      <c r="CK222" s="52">
        <f t="shared" si="522"/>
        <v>0.92528164722283157</v>
      </c>
      <c r="CL222" s="49">
        <f>+CL91+CL133+CL23+CL175</f>
        <v>90178149824.081238</v>
      </c>
      <c r="CM222" s="86">
        <f t="shared" si="523"/>
        <v>0.58028511269082594</v>
      </c>
      <c r="CN222" s="120">
        <f>+CN91+CN133+CN23+CN175</f>
        <v>151341185262.72943</v>
      </c>
      <c r="CO222" s="120">
        <f>+CO91+CO133+CO23+CO175</f>
        <v>163989689923.5976</v>
      </c>
      <c r="CP222" s="49">
        <f>+CP91+CP133+CP23+CP175</f>
        <v>159302564792.49384</v>
      </c>
      <c r="CQ222" s="52">
        <f t="shared" si="524"/>
        <v>0.97141817187844259</v>
      </c>
      <c r="CR222" s="49">
        <f>+CR91+CR133+CR23+CR175</f>
        <v>113873532742.05206</v>
      </c>
      <c r="CS222" s="86">
        <f t="shared" si="525"/>
        <v>0.69439446342697198</v>
      </c>
      <c r="CT222" s="120">
        <f>+CT91+CT133+CT23+CT175</f>
        <v>111580753171.38821</v>
      </c>
      <c r="CU222" s="120">
        <f>+CU91+CU133+CU23+CU175</f>
        <v>108873686992.823</v>
      </c>
      <c r="CV222" s="49">
        <f>+CV91+CV133+CV23+CV175</f>
        <v>103003872356.22102</v>
      </c>
      <c r="CW222" s="52">
        <f t="shared" si="547"/>
        <v>0.94608601216023014</v>
      </c>
      <c r="CX222" s="49">
        <f>+CX91+CX133+CX23+CX175</f>
        <v>82817826008.313904</v>
      </c>
      <c r="CY222" s="86">
        <f t="shared" si="526"/>
        <v>0.76067806919934011</v>
      </c>
      <c r="CZ222" s="120">
        <f>+CZ91+CZ133+CZ23+CZ175</f>
        <v>100226213879.99998</v>
      </c>
      <c r="DA222" s="120">
        <f>+DA91+DA133+DA23+DA175</f>
        <v>100226213879.99998</v>
      </c>
      <c r="DB222" s="49">
        <f>+DB91+DB133+DB23+DB175</f>
        <v>4939909898.3207998</v>
      </c>
      <c r="DC222" s="52">
        <f t="shared" si="548"/>
        <v>4.9287603582784369E-2</v>
      </c>
      <c r="DD222" s="49">
        <f>+DD91+DD133+DD23+DD175</f>
        <v>32959426.687199999</v>
      </c>
      <c r="DE222" s="86">
        <f t="shared" si="527"/>
        <v>3.288503617093832E-4</v>
      </c>
      <c r="DF222" s="120">
        <f>+DF91+DF133+DF23+DF175</f>
        <v>100226213879.99998</v>
      </c>
      <c r="DG222" s="120">
        <f>+DG91+DG133+DG23+DG175</f>
        <v>100226213879.99998</v>
      </c>
      <c r="DH222" s="49">
        <f>+DH91+DH133+DH23+DH175</f>
        <v>8924622681.4679985</v>
      </c>
      <c r="DI222" s="52">
        <f t="shared" si="549"/>
        <v>8.9044795128681353E-2</v>
      </c>
      <c r="DJ222" s="49">
        <f>+DJ91+DJ133+DJ23+DJ175</f>
        <v>286770834.16799998</v>
      </c>
      <c r="DK222" s="86">
        <f t="shared" si="528"/>
        <v>2.8612358290950541E-3</v>
      </c>
      <c r="DL222" s="120">
        <f>+DL91+DL133+DL23+DL175</f>
        <v>100226213879.99998</v>
      </c>
      <c r="DM222" s="120">
        <f>+DM91+DM133+DM23+DM175</f>
        <v>100226213879.99998</v>
      </c>
      <c r="DN222" s="49">
        <f>+DN91+DN133+DN23+DN175</f>
        <v>16854629803.861198</v>
      </c>
      <c r="DO222" s="52">
        <f t="shared" si="550"/>
        <v>0.168165883468781</v>
      </c>
      <c r="DP222" s="49">
        <f>+DP91+DP133+DP23+DP175</f>
        <v>1203246395.6760001</v>
      </c>
      <c r="DQ222" s="86">
        <f t="shared" si="529"/>
        <v>1.2005306287600936E-2</v>
      </c>
      <c r="DR222" s="120">
        <f>+DR91+DR133+DR23+DR175</f>
        <v>100226213879.99998</v>
      </c>
      <c r="DS222" s="120">
        <f>+DS91+DS133+DS23+DS175</f>
        <v>100226213879.99998</v>
      </c>
      <c r="DT222" s="49">
        <f>+DT91+DT133+DT23+DT175</f>
        <v>25440958485.805199</v>
      </c>
      <c r="DU222" s="52">
        <f t="shared" si="551"/>
        <v>0.25383537400969219</v>
      </c>
      <c r="DV222" s="49">
        <f>+DV91+DV133+DV23+DV175</f>
        <v>2781882438.7379999</v>
      </c>
      <c r="DW222" s="86">
        <f t="shared" si="530"/>
        <v>2.775603638054935E-2</v>
      </c>
      <c r="DX222" s="120">
        <f>+DX91+DX133+DX23+DX175</f>
        <v>100226213879.99998</v>
      </c>
      <c r="DY222" s="120">
        <f>+DY91+DY133+DY23+DY175</f>
        <v>100226213879.99998</v>
      </c>
      <c r="DZ222" s="49">
        <f>+DZ91+DZ133+DZ23+DZ175</f>
        <v>35242954583.304001</v>
      </c>
      <c r="EA222" s="52">
        <f t="shared" si="552"/>
        <v>0.35163410069046508</v>
      </c>
      <c r="EB222" s="49">
        <f>+EB91+EB133+EB23+EB175</f>
        <v>5657894928.9095993</v>
      </c>
      <c r="EC222" s="86">
        <f t="shared" si="531"/>
        <v>5.6451248729037597E-2</v>
      </c>
      <c r="ED222" s="120">
        <f>+ED91+ED133+ED23+ED175</f>
        <v>100226213879.99998</v>
      </c>
      <c r="EE222" s="120">
        <f>+EE91+EE133+EE23+EE175</f>
        <v>100226213879.99998</v>
      </c>
      <c r="EF222" s="49">
        <f>+EF91+EF133+EF23+EF175</f>
        <v>35242954583.304001</v>
      </c>
      <c r="EG222" s="52">
        <f t="shared" si="553"/>
        <v>0.35163410069046508</v>
      </c>
      <c r="EH222" s="49">
        <f>+EH91+EH133+EH23+EH175</f>
        <v>8445951820.7999992</v>
      </c>
      <c r="EI222" s="86">
        <f t="shared" si="532"/>
        <v>8.4268890281660916E-2</v>
      </c>
      <c r="EJ222" s="120">
        <f>+EJ91+EJ133+EJ23+EJ175</f>
        <v>100226213879.99998</v>
      </c>
      <c r="EK222" s="120">
        <f>+EK91+EK133+EK23+EK175</f>
        <v>100226213879.99998</v>
      </c>
      <c r="EL222" s="49">
        <f>+EL91+EL133+EL23+EL175</f>
        <v>37125904566.628799</v>
      </c>
      <c r="EM222" s="52">
        <f t="shared" si="554"/>
        <v>0.37042110171974907</v>
      </c>
      <c r="EN222" s="49">
        <f>+EN91+EN133+EN23+EN175</f>
        <v>12916073979.8064</v>
      </c>
      <c r="EO222" s="86">
        <f t="shared" si="533"/>
        <v>0.12886921973597354</v>
      </c>
      <c r="EP222" s="120">
        <f>+EP91+EP133+EP23+EP175</f>
        <v>100226213879.99998</v>
      </c>
      <c r="EQ222" s="120">
        <f>+EQ91+EQ133+EQ23+EQ175</f>
        <v>100226213879.99998</v>
      </c>
      <c r="ER222" s="49">
        <f>+ER91+ER133+ER23+ER175</f>
        <v>38782044963.651596</v>
      </c>
      <c r="ES222" s="52">
        <f t="shared" si="555"/>
        <v>0.38694512605339976</v>
      </c>
      <c r="ET222" s="49">
        <f>+ET91+ET133+ET23+ET175</f>
        <v>20275920803.236797</v>
      </c>
      <c r="EU222" s="86">
        <f t="shared" si="534"/>
        <v>0.20230157379298983</v>
      </c>
      <c r="EV222" s="120">
        <f>+EV91+EV133+EV23+EV175</f>
        <v>100226213879.99998</v>
      </c>
      <c r="EW222" s="120">
        <f>+EW91+EW133+EW23+EW175</f>
        <v>98564345879.999985</v>
      </c>
      <c r="EX222" s="49">
        <f>+EX91+EX133+EX23+EX175</f>
        <v>43511131590.856796</v>
      </c>
      <c r="EY222" s="52">
        <f t="shared" si="556"/>
        <v>0.44144899661618697</v>
      </c>
      <c r="EZ222" s="49">
        <f>+EZ91+EZ133+EZ23+EZ175</f>
        <v>24607941886.132797</v>
      </c>
      <c r="FA222" s="86">
        <f t="shared" si="535"/>
        <v>0.24966372643605272</v>
      </c>
      <c r="FB222" s="120">
        <f>+FB91+FB133+FB23+FB175</f>
        <v>100226213879.99998</v>
      </c>
      <c r="FC222" s="120">
        <f>+FC91+FC133+FC23+FC175</f>
        <v>98564345879.999985</v>
      </c>
      <c r="FD222" s="49">
        <f>+FD91+FD133+FD23+FD175</f>
        <v>46106315547.505196</v>
      </c>
      <c r="FE222" s="52">
        <f t="shared" si="557"/>
        <v>0.46777884168823747</v>
      </c>
      <c r="FF222" s="49">
        <f>+FF91+FF133+FF23+FF175</f>
        <v>28106193769.960796</v>
      </c>
      <c r="FG222" s="86">
        <f t="shared" si="536"/>
        <v>0.28515578852599999</v>
      </c>
      <c r="FH222" s="120">
        <f>+FH91+FH133+FH23+FH175</f>
        <v>100226213879.99998</v>
      </c>
      <c r="FI222" s="120">
        <f>+FI91+FI133+FI23+FI175</f>
        <v>98564345879.999985</v>
      </c>
      <c r="FJ222" s="49">
        <f>+FJ91+FJ133+FJ23+FJ175</f>
        <v>55222816918.760399</v>
      </c>
      <c r="FK222" s="52">
        <f t="shared" si="558"/>
        <v>0.56027173341152203</v>
      </c>
      <c r="FL222" s="49">
        <f>+FL91+FL133+FL23+FL175</f>
        <v>34175187792.392395</v>
      </c>
      <c r="FM222" s="86">
        <f t="shared" si="537"/>
        <v>0.34672971739699837</v>
      </c>
      <c r="FN222" s="120">
        <f>+FN91+FN133+FN23+FN175</f>
        <v>100226213879.99998</v>
      </c>
      <c r="FO222" s="120">
        <f>+FO91+FO133+FO23+FO175</f>
        <v>82879308548.399994</v>
      </c>
      <c r="FP222" s="49">
        <f>+FP91+FP133+FP23+FP175</f>
        <v>66738503006.38559</v>
      </c>
      <c r="FQ222" s="52">
        <f t="shared" si="559"/>
        <v>0.80524927361588117</v>
      </c>
      <c r="FR222" s="49">
        <f>+FR91+FR133+FR23+FR175</f>
        <v>58914538359.93959</v>
      </c>
      <c r="FS222" s="86">
        <f t="shared" si="538"/>
        <v>0.71084736820088912</v>
      </c>
      <c r="FT222" s="120">
        <f>+FT91+FT133+FT23+FT175</f>
        <v>104351868000</v>
      </c>
      <c r="FU222" s="120">
        <f>+FU91+FU133+FU23+FU175</f>
        <v>104351868000</v>
      </c>
      <c r="FV222" s="49">
        <f>+FV91+FV133+FV23+FV175</f>
        <v>18840532753</v>
      </c>
      <c r="FW222" s="52">
        <f t="shared" si="560"/>
        <v>0.1805481120184643</v>
      </c>
      <c r="FX222" s="49">
        <f>+FX91+FX133+FX23+FX175</f>
        <v>0</v>
      </c>
      <c r="FY222" s="86">
        <f t="shared" si="539"/>
        <v>0</v>
      </c>
      <c r="FZ222" s="120">
        <f>+FZ91+FZ133+FZ23+FZ175</f>
        <v>104351868000</v>
      </c>
      <c r="GA222" s="120">
        <f>+GA91+GA133+GA23+GA175</f>
        <v>104351868000</v>
      </c>
      <c r="GB222" s="49">
        <f>+GB91+GB133+GB23+GB175</f>
        <v>27318860525</v>
      </c>
      <c r="GC222" s="52">
        <f t="shared" si="561"/>
        <v>0.26179560604511654</v>
      </c>
      <c r="GD222" s="49">
        <f>+GD91+GD133+GD23+GD175</f>
        <v>2892894983</v>
      </c>
      <c r="GE222" s="86">
        <f t="shared" si="540"/>
        <v>2.7722503089259505E-2</v>
      </c>
      <c r="GF222" s="120">
        <f>+GF91+GF133+GF23+GF175</f>
        <v>104351868000</v>
      </c>
      <c r="GG222" s="120">
        <f>+GG91+GG133+GG23+GG175</f>
        <v>104351868000</v>
      </c>
      <c r="GH222" s="49">
        <f>+GH91+GH133+GH23+GH175</f>
        <v>46241777080</v>
      </c>
      <c r="GI222" s="52">
        <f t="shared" si="562"/>
        <v>0.44313319891887321</v>
      </c>
      <c r="GJ222" s="49">
        <f>+GJ91+GJ133+GJ23+GJ175</f>
        <v>7725005733</v>
      </c>
      <c r="GK222" s="86">
        <f t="shared" si="541"/>
        <v>7.4028437449725384E-2</v>
      </c>
      <c r="GL222" s="120">
        <f>+GL91+GL133+GL23+GL175</f>
        <v>104351868000</v>
      </c>
      <c r="GM222" s="120">
        <f>+GM91+GM133+GM23+GM175</f>
        <v>104351868000</v>
      </c>
      <c r="GN222" s="49">
        <f>+GN91+GN133+GN23+GN175</f>
        <v>53217697313</v>
      </c>
      <c r="GO222" s="52">
        <f t="shared" si="563"/>
        <v>0.50998317838450191</v>
      </c>
      <c r="GP222" s="49">
        <f>+GP91+GP133+GP23+GP175</f>
        <v>18375455346</v>
      </c>
      <c r="GQ222" s="86">
        <f t="shared" si="542"/>
        <v>0.17609129283627198</v>
      </c>
      <c r="GR222" s="120">
        <f>+GR91+GR133+GR23+GR175</f>
        <v>104351868000</v>
      </c>
      <c r="GS222" s="120">
        <f>+GS91+GS133+GS23+GS175</f>
        <v>104351868000</v>
      </c>
      <c r="GT222" s="49">
        <f>+GT91+GT133+GT23+GT175</f>
        <v>54714809764</v>
      </c>
      <c r="GU222" s="52">
        <f t="shared" si="564"/>
        <v>0.52432995031770779</v>
      </c>
      <c r="GV222" s="49">
        <f>+GV91+GV133+GV23+GV175</f>
        <v>34519673938</v>
      </c>
      <c r="GW222" s="86">
        <f t="shared" si="543"/>
        <v>0.3308007283396211</v>
      </c>
      <c r="GX222" s="120">
        <f>+GX91+GX133+GX23+GX175</f>
        <v>104351868000</v>
      </c>
      <c r="GY222" s="120">
        <f>+GY91+GY133+GY23+GY175</f>
        <v>104351868000</v>
      </c>
      <c r="GZ222" s="49">
        <f>+GZ91+GZ133+GZ23+GZ175</f>
        <v>57527852454</v>
      </c>
      <c r="HA222" s="52">
        <f t="shared" si="565"/>
        <v>0.55128723190657214</v>
      </c>
      <c r="HB222" s="49">
        <f>+HB91+HB133+HB23+HB175</f>
        <v>37789811093</v>
      </c>
      <c r="HC222" s="86">
        <f t="shared" si="544"/>
        <v>0.36213832887974751</v>
      </c>
    </row>
    <row r="223" spans="1:211" x14ac:dyDescent="0.35">
      <c r="A223" s="145" t="s">
        <v>167</v>
      </c>
      <c r="B223" s="77">
        <f>+B40+B94+B140+B163</f>
        <v>46226171591.121643</v>
      </c>
      <c r="C223" s="77">
        <f>+C40+C94+C140+C163</f>
        <v>44283897253.051468</v>
      </c>
      <c r="D223" s="78">
        <f t="shared" si="496"/>
        <v>0.95798323176641309</v>
      </c>
      <c r="E223" s="77">
        <f>+E40+E94+E140+E163</f>
        <v>62771414341.619858</v>
      </c>
      <c r="F223" s="77">
        <f>+F40+F94+F140+F163</f>
        <v>53072786718.568657</v>
      </c>
      <c r="G223" s="78">
        <f t="shared" si="497"/>
        <v>0.84549292500773499</v>
      </c>
      <c r="H223" s="77">
        <f>+H40+H94+H140+H163</f>
        <v>79124884532.221725</v>
      </c>
      <c r="I223" s="77">
        <f>+I40+I94+I140+I163</f>
        <v>72885636010.894333</v>
      </c>
      <c r="J223" s="78">
        <f t="shared" si="498"/>
        <v>0.92114682304798046</v>
      </c>
      <c r="K223" s="77">
        <f>+K40+K94+K140+K163</f>
        <v>120833363174.74039</v>
      </c>
      <c r="L223" s="77">
        <f>+L40+L94+L140+L163</f>
        <v>112014783555.1582</v>
      </c>
      <c r="M223" s="78">
        <f t="shared" si="499"/>
        <v>0.92701866944786271</v>
      </c>
      <c r="N223" s="77">
        <f>+N40+N94+N140+N163</f>
        <v>271394019302.01556</v>
      </c>
      <c r="O223" s="77">
        <f>+O40+O94+O140+O163</f>
        <v>223941773126.62152</v>
      </c>
      <c r="P223" s="78">
        <f t="shared" si="500"/>
        <v>0.82515367767707615</v>
      </c>
      <c r="Q223" s="77">
        <f>+Q40+Q94+Q140+Q163</f>
        <v>256641077275.71063</v>
      </c>
      <c r="R223" s="77">
        <f>+R40+R94+R140+R163</f>
        <v>233326658374.1897</v>
      </c>
      <c r="S223" s="78">
        <f t="shared" si="501"/>
        <v>0.90915554458776626</v>
      </c>
      <c r="T223" s="77">
        <f>+T40+T94+T140+T163</f>
        <v>178095888929.77463</v>
      </c>
      <c r="U223" s="77">
        <f>+U40+U94+U140+U163</f>
        <v>143681156375.28467</v>
      </c>
      <c r="V223" s="78">
        <f t="shared" si="502"/>
        <v>0.80676290305577969</v>
      </c>
      <c r="W223" s="77">
        <f>+W40+W94+W140+W163</f>
        <v>468453645327.99158</v>
      </c>
      <c r="X223" s="77">
        <f>+X40+X94+X140+X163</f>
        <v>421121050180.06219</v>
      </c>
      <c r="Y223" s="78">
        <f t="shared" si="503"/>
        <v>0.8989599171230932</v>
      </c>
      <c r="Z223" s="77">
        <f>+Z40+Z94+Z140+Z163</f>
        <v>528568360253.54181</v>
      </c>
      <c r="AA223" s="77">
        <f>+AA40+AA94+AA140+AA163</f>
        <v>520028690133.09332</v>
      </c>
      <c r="AB223" s="78">
        <f t="shared" si="504"/>
        <v>0.98384377355399744</v>
      </c>
      <c r="AC223" s="77">
        <f>+AC40+AC94+AC140+AC163</f>
        <v>447833871424.59955</v>
      </c>
      <c r="AD223" s="77">
        <f>+AD40+AD94+AD140+AD163</f>
        <v>375814613413.70941</v>
      </c>
      <c r="AE223" s="78">
        <f t="shared" si="505"/>
        <v>0.8391830930925559</v>
      </c>
      <c r="AF223" s="77">
        <f>+AF40+AF94+AF140+AF163</f>
        <v>400538916749.92664</v>
      </c>
      <c r="AG223" s="77">
        <f>+AG40+AG94+AG140+AG163</f>
        <v>399289789802.94653</v>
      </c>
      <c r="AH223" s="77">
        <f>+AH40+AH94+AH140+AH163</f>
        <v>333427137275.20569</v>
      </c>
      <c r="AI223" s="78">
        <f t="shared" si="506"/>
        <v>0.83505049663242148</v>
      </c>
      <c r="AJ223" s="49">
        <f>+AJ40+AJ94+AJ140+AJ163</f>
        <v>262573994465.35434</v>
      </c>
      <c r="AK223" s="86">
        <f t="shared" si="507"/>
        <v>0.65760257630163099</v>
      </c>
      <c r="AL223" s="77">
        <f>+AL40+AL94+AL140+AL163</f>
        <v>849057263906.71362</v>
      </c>
      <c r="AM223" s="77">
        <f>+AM40+AM94+AM140+AM163</f>
        <v>886879459184.90869</v>
      </c>
      <c r="AN223" s="77">
        <f>+AN40+AN94+AN140+AN163</f>
        <v>781128373246.53516</v>
      </c>
      <c r="AO223" s="78">
        <f t="shared" si="545"/>
        <v>0.8807604744442219</v>
      </c>
      <c r="AP223" s="49">
        <f>+AP40+AP94+AP140+AP163</f>
        <v>490794691387.40472</v>
      </c>
      <c r="AQ223" s="86">
        <f t="shared" si="546"/>
        <v>0.55339503729004191</v>
      </c>
      <c r="AR223" s="77">
        <f>+AR40+AR94+AR140+AR163</f>
        <v>816211610844.85718</v>
      </c>
      <c r="AS223" s="77">
        <f>+AS40+AS94+AS140+AS163</f>
        <v>890777337191.89819</v>
      </c>
      <c r="AT223" s="77">
        <f>+AT40+AT94+AT140+AT163</f>
        <v>821497218522.03076</v>
      </c>
      <c r="AU223" s="93">
        <f t="shared" si="508"/>
        <v>0.92222509960988985</v>
      </c>
      <c r="AV223" s="49">
        <f>+AV40+AV94+AV140+AV163</f>
        <v>669814076357.89063</v>
      </c>
      <c r="AW223" s="166">
        <f t="shared" si="509"/>
        <v>0.75194332903599015</v>
      </c>
      <c r="AX223" s="120">
        <f>+AX40+AX94+AX140+AX163</f>
        <v>843789643903.98035</v>
      </c>
      <c r="AY223" s="49">
        <f>+AY40+AY94+AY140+AY163</f>
        <v>867420494529.979</v>
      </c>
      <c r="AZ223" s="49">
        <f>+AZ40+AZ94+AZ140+AZ163</f>
        <v>787875231886.25049</v>
      </c>
      <c r="BA223" s="93">
        <f t="shared" si="510"/>
        <v>0.90829676823945582</v>
      </c>
      <c r="BB223" s="49">
        <f>+BB40+BB94+BB140+BB163</f>
        <v>573625645576.88489</v>
      </c>
      <c r="BC223" s="166">
        <f t="shared" si="511"/>
        <v>0.66130054476947775</v>
      </c>
      <c r="BD223" s="120">
        <f>+BD40+BD94+BD140+BD163</f>
        <v>425136133705.15729</v>
      </c>
      <c r="BE223" s="120">
        <f>+BE40+BE94+BE140+BE163</f>
        <v>425136133705.15729</v>
      </c>
      <c r="BF223" s="49">
        <f>+BF40+BF94+BF140+BF163</f>
        <v>384214027040.86401</v>
      </c>
      <c r="BG223" s="52">
        <f t="shared" si="512"/>
        <v>0.90374352255676815</v>
      </c>
      <c r="BH223" s="49">
        <f>+BH40+BH94+BH140+BH163</f>
        <v>250190638646.65405</v>
      </c>
      <c r="BI223" s="86">
        <f t="shared" si="513"/>
        <v>0.58849535198569503</v>
      </c>
      <c r="BJ223" s="120">
        <f>+BJ40+BJ94+BJ140+BJ163</f>
        <v>543992591388.51599</v>
      </c>
      <c r="BK223" s="120">
        <f>+BK40+BK94+BK140+BK163</f>
        <v>457971450038.0697</v>
      </c>
      <c r="BL223" s="49">
        <f>+BL40+BL94+BL140+BL163</f>
        <v>367919419181.6134</v>
      </c>
      <c r="BM223" s="52">
        <f t="shared" si="514"/>
        <v>0.80336758798180419</v>
      </c>
      <c r="BN223" s="49">
        <f>+BN40+BN94+BN140+BN163</f>
        <v>241884883853.44965</v>
      </c>
      <c r="BO223" s="86">
        <f t="shared" si="515"/>
        <v>0.52816585801001903</v>
      </c>
      <c r="BP223" s="120">
        <f>+BP40+BP94+BP140+BP163</f>
        <v>545089332998.38367</v>
      </c>
      <c r="BQ223" s="120">
        <f>+BQ40+BQ94+BQ140+BQ163</f>
        <v>621100421007.34363</v>
      </c>
      <c r="BR223" s="49">
        <f>+BR40+BR94+BR140+BR163</f>
        <v>534744194746.13477</v>
      </c>
      <c r="BS223" s="52">
        <f t="shared" si="516"/>
        <v>0.86096253787567822</v>
      </c>
      <c r="BT223" s="49">
        <f>+BT40+BT94+BT140+BT163</f>
        <v>344495339899.0304</v>
      </c>
      <c r="BU223" s="86">
        <f t="shared" si="517"/>
        <v>0.55465320622437198</v>
      </c>
      <c r="BV223" s="120">
        <f>+BV40+BV94+BV140+BV163</f>
        <v>593697684974.97156</v>
      </c>
      <c r="BW223" s="120">
        <f>+BW40+BW94+BW140+BW163</f>
        <v>588340678370.6687</v>
      </c>
      <c r="BX223" s="49">
        <f>+BX40+BX94+BX140+BX163</f>
        <v>532675302519.35406</v>
      </c>
      <c r="BY223" s="52">
        <f t="shared" si="518"/>
        <v>0.90538581149025343</v>
      </c>
      <c r="BZ223" s="49">
        <f>+BZ40+BZ94+BZ140+BZ163</f>
        <v>382076146260.1377</v>
      </c>
      <c r="CA223" s="86">
        <f t="shared" si="519"/>
        <v>0.64941310418692588</v>
      </c>
      <c r="CB223" s="120">
        <f>+CB40+CB94+CB140+CB163</f>
        <v>410147592830.37537</v>
      </c>
      <c r="CC223" s="120">
        <f>+CC40+CC94+CC140+CC163</f>
        <v>435562482865.75208</v>
      </c>
      <c r="CD223" s="49">
        <f>+CD40+CD94+CD140+CD163</f>
        <v>359306380503.65625</v>
      </c>
      <c r="CE223" s="52">
        <f t="shared" si="520"/>
        <v>0.8249249984517163</v>
      </c>
      <c r="CF223" s="49">
        <f>+CF40+CF94+CF140+CF163</f>
        <v>242008717388.80969</v>
      </c>
      <c r="CG223" s="86">
        <f t="shared" si="521"/>
        <v>0.55562342237680973</v>
      </c>
      <c r="CH223" s="120">
        <f>+CH40+CH94+CH140+CH163</f>
        <v>569994379780.62634</v>
      </c>
      <c r="CI223" s="120">
        <f>+CI40+CI94+CI140+CI163</f>
        <v>716232620064.88232</v>
      </c>
      <c r="CJ223" s="49">
        <f>+CJ40+CJ94+CJ140+CJ163</f>
        <v>675526265404.13159</v>
      </c>
      <c r="CK223" s="52">
        <f t="shared" si="522"/>
        <v>0.94316601405690903</v>
      </c>
      <c r="CL223" s="49">
        <f>+CL40+CL94+CL140+CL163</f>
        <v>477647608129.96332</v>
      </c>
      <c r="CM223" s="86">
        <f t="shared" si="523"/>
        <v>0.66688893349578804</v>
      </c>
      <c r="CN223" s="120">
        <f>+CN40+CN94+CN140+CN163</f>
        <v>546160516164.81177</v>
      </c>
      <c r="CO223" s="120">
        <f>+CO40+CO94+CO140+CO163</f>
        <v>595792764497.79761</v>
      </c>
      <c r="CP223" s="49">
        <f>+CP40+CP94+CP140+CP163</f>
        <v>580104077209.15552</v>
      </c>
      <c r="CQ223" s="52">
        <f t="shared" si="524"/>
        <v>0.97366754310642512</v>
      </c>
      <c r="CR223" s="49">
        <f>+CR40+CR94+CR140+CR163</f>
        <v>373227708584.12585</v>
      </c>
      <c r="CS223" s="86">
        <f t="shared" si="525"/>
        <v>0.6264388069545036</v>
      </c>
      <c r="CT223" s="120">
        <f>+CT40+CT94+CT140+CT163</f>
        <v>457791375402.62354</v>
      </c>
      <c r="CU223" s="120">
        <f>+CU40+CU94+CU140+CU163</f>
        <v>550381683801.26294</v>
      </c>
      <c r="CV223" s="49">
        <f>+CV40+CV94+CV140+CV163</f>
        <v>508951788660.31641</v>
      </c>
      <c r="CW223" s="52">
        <f t="shared" si="547"/>
        <v>0.924725156449962</v>
      </c>
      <c r="CX223" s="49">
        <f>+CX40+CX94+CX140+CX163</f>
        <v>402020926989.05914</v>
      </c>
      <c r="CY223" s="86">
        <f t="shared" si="526"/>
        <v>0.73044023596945262</v>
      </c>
      <c r="CZ223" s="120">
        <f>+CZ40+CZ94+CZ140+CZ163</f>
        <v>441570280507.19995</v>
      </c>
      <c r="DA223" s="120">
        <f>+DA40+DA94+DA140+DA163</f>
        <v>441570280507.19995</v>
      </c>
      <c r="DB223" s="49">
        <f>+DB40+DB94+DB140+DB163</f>
        <v>23567553284.558399</v>
      </c>
      <c r="DC223" s="52">
        <f t="shared" si="548"/>
        <v>5.3372145556281662E-2</v>
      </c>
      <c r="DD223" s="49">
        <f>+DD40+DD94+DD140+DD163</f>
        <v>562185193.0187999</v>
      </c>
      <c r="DE223" s="86">
        <f t="shared" si="527"/>
        <v>1.2731499782391567E-3</v>
      </c>
      <c r="DF223" s="120">
        <f>+DF40+DF94+DF140+DF163</f>
        <v>441570280507.19995</v>
      </c>
      <c r="DG223" s="120">
        <f>+DG40+DG94+DG140+DG163</f>
        <v>441570280507.19995</v>
      </c>
      <c r="DH223" s="49">
        <f>+DH40+DH94+DH140+DH163</f>
        <v>48285444628.278</v>
      </c>
      <c r="DI223" s="52">
        <f t="shared" si="549"/>
        <v>0.10934939863438271</v>
      </c>
      <c r="DJ223" s="49">
        <f>+DJ40+DJ94+DJ140+DJ163</f>
        <v>2806080557.9507995</v>
      </c>
      <c r="DK223" s="86">
        <f t="shared" si="528"/>
        <v>6.3547767633448E-3</v>
      </c>
      <c r="DL223" s="120">
        <f>+DL40+DL94+DL140+DL163</f>
        <v>441570280507.19995</v>
      </c>
      <c r="DM223" s="120">
        <f>+DM40+DM94+DM140+DM163</f>
        <v>441570280507.19995</v>
      </c>
      <c r="DN223" s="49">
        <f>+DN40+DN94+DN140+DN163</f>
        <v>71963846857.000793</v>
      </c>
      <c r="DO223" s="52">
        <f t="shared" si="550"/>
        <v>0.16297257771592125</v>
      </c>
      <c r="DP223" s="49">
        <f>+DP40+DP94+DP140+DP163</f>
        <v>5585190745.8359995</v>
      </c>
      <c r="DQ223" s="86">
        <f t="shared" si="529"/>
        <v>1.2648475208568596E-2</v>
      </c>
      <c r="DR223" s="120">
        <f>+DR40+DR94+DR140+DR163</f>
        <v>441570280507.19995</v>
      </c>
      <c r="DS223" s="120">
        <f>+DS40+DS94+DS140+DS163</f>
        <v>441570280507.19995</v>
      </c>
      <c r="DT223" s="49">
        <f>+DT40+DT94+DT140+DT163</f>
        <v>114435512363.84279</v>
      </c>
      <c r="DU223" s="52">
        <f t="shared" si="551"/>
        <v>0.25915582958255018</v>
      </c>
      <c r="DV223" s="49">
        <f>+DV40+DV94+DV140+DV163</f>
        <v>16664904353.588398</v>
      </c>
      <c r="DW223" s="86">
        <f t="shared" si="530"/>
        <v>3.7740095040922191E-2</v>
      </c>
      <c r="DX223" s="120">
        <f>+DX40+DX94+DX140+DX163</f>
        <v>441570280507.19995</v>
      </c>
      <c r="DY223" s="120">
        <f>+DY40+DY94+DY140+DY163</f>
        <v>441570280507.19995</v>
      </c>
      <c r="DZ223" s="49">
        <f>+DZ40+DZ94+DZ140+DZ163</f>
        <v>140572624383.34439</v>
      </c>
      <c r="EA223" s="52">
        <f t="shared" si="552"/>
        <v>0.31834711389969167</v>
      </c>
      <c r="EB223" s="49">
        <f>+EB40+EB94+EB140+EB163</f>
        <v>30502312673.289597</v>
      </c>
      <c r="EC223" s="86">
        <f t="shared" si="531"/>
        <v>6.9076914864500821E-2</v>
      </c>
      <c r="ED223" s="120">
        <f>+ED40+ED94+ED140+ED163</f>
        <v>441570280507.19995</v>
      </c>
      <c r="EE223" s="120">
        <f>+EE40+EE94+EE140+EE163</f>
        <v>441570280507.19995</v>
      </c>
      <c r="EF223" s="49">
        <f>+EF40+EF94+EF140+EF163</f>
        <v>140572624383.34439</v>
      </c>
      <c r="EG223" s="52">
        <f t="shared" si="553"/>
        <v>0.31834711389969167</v>
      </c>
      <c r="EH223" s="49">
        <f>+EH40+EH94+EH140+EH163</f>
        <v>48317943648.545998</v>
      </c>
      <c r="EI223" s="86">
        <f t="shared" si="532"/>
        <v>0.10942299738344405</v>
      </c>
      <c r="EJ223" s="120">
        <f>+EJ40+EJ94+EJ140+EJ163</f>
        <v>441570280507.19995</v>
      </c>
      <c r="EK223" s="120">
        <f>+EK40+EK94+EK140+EK163</f>
        <v>441570280507.19995</v>
      </c>
      <c r="EL223" s="49">
        <f>+EL40+EL94+EL140+EL163</f>
        <v>175753538774.17438</v>
      </c>
      <c r="EM223" s="52">
        <f t="shared" si="554"/>
        <v>0.3980194015147463</v>
      </c>
      <c r="EN223" s="49">
        <f>+EN40+EN94+EN140+EN163</f>
        <v>65457399181.917603</v>
      </c>
      <c r="EO223" s="86">
        <f t="shared" si="533"/>
        <v>0.14823778245839236</v>
      </c>
      <c r="EP223" s="120">
        <f>+EP40+EP94+EP140+EP163</f>
        <v>441570280507.19995</v>
      </c>
      <c r="EQ223" s="120">
        <f>+EQ40+EQ94+EQ140+EQ163</f>
        <v>441570280507.19995</v>
      </c>
      <c r="ER223" s="49">
        <f>+ER40+ER94+ER140+ER163</f>
        <v>200926230314.23798</v>
      </c>
      <c r="ES223" s="52">
        <f t="shared" si="555"/>
        <v>0.45502661565775782</v>
      </c>
      <c r="ET223" s="49">
        <f>+ET40+ET94+ET140+ET163</f>
        <v>82322150947.155594</v>
      </c>
      <c r="EU223" s="86">
        <f t="shared" si="534"/>
        <v>0.18643046097350138</v>
      </c>
      <c r="EV223" s="120">
        <f>+EV40+EV94+EV140+EV163</f>
        <v>441570280507.19995</v>
      </c>
      <c r="EW223" s="120">
        <f>+EW40+EW94+EW140+EW163</f>
        <v>482256514917.38757</v>
      </c>
      <c r="EX223" s="49">
        <f>+EX40+EX94+EX140+EX163</f>
        <v>234671198069.95798</v>
      </c>
      <c r="EY223" s="52">
        <f t="shared" si="556"/>
        <v>0.48661073684024375</v>
      </c>
      <c r="EZ223" s="49">
        <f>+EZ40+EZ94+EZ140+EZ163</f>
        <v>96334685368.7556</v>
      </c>
      <c r="FA223" s="86">
        <f t="shared" si="535"/>
        <v>0.19975818343326707</v>
      </c>
      <c r="FB223" s="120">
        <f>+FB40+FB94+FB140+FB163</f>
        <v>441570280507.19995</v>
      </c>
      <c r="FC223" s="120">
        <f>+FC40+FC94+FC140+FC163</f>
        <v>482256514917.38757</v>
      </c>
      <c r="FD223" s="49">
        <f>+FD40+FD94+FD140+FD163</f>
        <v>245577901976.20679</v>
      </c>
      <c r="FE223" s="52">
        <f t="shared" si="557"/>
        <v>0.50922671727571212</v>
      </c>
      <c r="FF223" s="49">
        <f>+FF40+FF94+FF140+FF163</f>
        <v>127610991019.77719</v>
      </c>
      <c r="FG223" s="86">
        <f t="shared" si="536"/>
        <v>0.26461226976194913</v>
      </c>
      <c r="FH223" s="120">
        <f>+FH40+FH94+FH140+FH163</f>
        <v>441570280507.19995</v>
      </c>
      <c r="FI223" s="120">
        <f>+FI40+FI94+FI140+FI163</f>
        <v>482256514917.38757</v>
      </c>
      <c r="FJ223" s="49">
        <f>+FJ40+FJ94+FJ140+FJ163</f>
        <v>290034532341.46558</v>
      </c>
      <c r="FK223" s="52">
        <f t="shared" si="558"/>
        <v>0.60141133063002705</v>
      </c>
      <c r="FL223" s="49">
        <f>+FL40+FL94+FL140+FL163</f>
        <v>175896382874.86197</v>
      </c>
      <c r="FM223" s="86">
        <f t="shared" si="537"/>
        <v>0.36473614649870245</v>
      </c>
      <c r="FN223" s="120">
        <f>+FN40+FN94+FN140+FN163</f>
        <v>441570280507.19995</v>
      </c>
      <c r="FO223" s="120">
        <f>+FO40+FO94+FO140+FO163</f>
        <v>461276105501.35913</v>
      </c>
      <c r="FP223" s="49">
        <f>+FP40+FP94+FP140+FP163</f>
        <v>417923344632.78357</v>
      </c>
      <c r="FQ223" s="52">
        <f t="shared" si="559"/>
        <v>0.90601559380264096</v>
      </c>
      <c r="FR223" s="49">
        <f>+FR40+FR94+FR140+FR163</f>
        <v>277668090996.37915</v>
      </c>
      <c r="FS223" s="86">
        <f t="shared" si="538"/>
        <v>0.60195637208344621</v>
      </c>
      <c r="FT223" s="120">
        <f>+FT40+FT94+FT140+FT163</f>
        <v>843550481000</v>
      </c>
      <c r="FU223" s="120">
        <f>+FU40+FU94+FU140+FU163</f>
        <v>843550481000</v>
      </c>
      <c r="FV223" s="49">
        <f>+FV40+FV94+FV140+FV163</f>
        <v>140911003789</v>
      </c>
      <c r="FW223" s="52">
        <f t="shared" si="560"/>
        <v>0.1670451347759945</v>
      </c>
      <c r="FX223" s="49">
        <f>+FX40+FX94+FX140+FX163</f>
        <v>19073834</v>
      </c>
      <c r="FY223" s="86">
        <f t="shared" si="539"/>
        <v>2.2611372324023369E-5</v>
      </c>
      <c r="FZ223" s="120">
        <f>+FZ40+FZ94+FZ140+FZ163</f>
        <v>843550481000</v>
      </c>
      <c r="GA223" s="120">
        <f>+GA40+GA94+GA140+GA163</f>
        <v>843550481000</v>
      </c>
      <c r="GB223" s="49">
        <f>+GB40+GB94+GB140+GB163</f>
        <v>310248427784</v>
      </c>
      <c r="GC223" s="52">
        <f t="shared" si="561"/>
        <v>0.36778881023956173</v>
      </c>
      <c r="GD223" s="49">
        <f>+GD40+GD94+GD140+GD163</f>
        <v>177134879589</v>
      </c>
      <c r="GE223" s="86">
        <f t="shared" si="540"/>
        <v>0.20998729012520118</v>
      </c>
      <c r="GF223" s="120">
        <f>+GF40+GF94+GF140+GF163</f>
        <v>843550481000</v>
      </c>
      <c r="GG223" s="120">
        <f>+GG40+GG94+GG140+GG163</f>
        <v>843550481000</v>
      </c>
      <c r="GH223" s="49">
        <f>+GH40+GH94+GH140+GH163</f>
        <v>346280513261</v>
      </c>
      <c r="GI223" s="52">
        <f t="shared" si="562"/>
        <v>0.41050360477596598</v>
      </c>
      <c r="GJ223" s="49">
        <f>+GJ40+GJ94+GJ140+GJ163</f>
        <v>190501602607</v>
      </c>
      <c r="GK223" s="86">
        <f t="shared" si="541"/>
        <v>0.22583307922623305</v>
      </c>
      <c r="GL223" s="120">
        <f>+GL40+GL94+GL140+GL163</f>
        <v>843550481000</v>
      </c>
      <c r="GM223" s="120">
        <f>+GM40+GM94+GM140+GM163</f>
        <v>843550481000</v>
      </c>
      <c r="GN223" s="49">
        <f>+GN40+GN94+GN140+GN163</f>
        <v>368103201197</v>
      </c>
      <c r="GO223" s="52">
        <f t="shared" si="563"/>
        <v>0.43637364862933437</v>
      </c>
      <c r="GP223" s="49">
        <f>+GP40+GP94+GP140+GP163</f>
        <v>209175751201</v>
      </c>
      <c r="GQ223" s="86">
        <f t="shared" si="542"/>
        <v>0.24797063828714716</v>
      </c>
      <c r="GR223" s="120">
        <f>+GR40+GR94+GR140+GR163</f>
        <v>843550481000</v>
      </c>
      <c r="GS223" s="120">
        <f>+GS40+GS94+GS140+GS163</f>
        <v>843550481000</v>
      </c>
      <c r="GT223" s="49">
        <f>+GT40+GT94+GT140+GT163</f>
        <v>431123154516</v>
      </c>
      <c r="GU223" s="52">
        <f t="shared" si="564"/>
        <v>0.5110816296434546</v>
      </c>
      <c r="GV223" s="49">
        <f>+GV40+GV94+GV140+GV163</f>
        <v>261670995285</v>
      </c>
      <c r="GW223" s="86">
        <f t="shared" si="543"/>
        <v>0.31020193951498676</v>
      </c>
      <c r="GX223" s="120">
        <f>+GX40+GX94+GX140+GX163</f>
        <v>843550481000</v>
      </c>
      <c r="GY223" s="120">
        <f>+GY40+GY94+GY140+GY163</f>
        <v>843550481000</v>
      </c>
      <c r="GZ223" s="49">
        <f>+GZ40+GZ94+GZ140+GZ163</f>
        <v>548776380313</v>
      </c>
      <c r="HA223" s="52">
        <f t="shared" si="565"/>
        <v>0.65055547080293818</v>
      </c>
      <c r="HB223" s="49">
        <f>+HB40+HB94+HB140+HB163</f>
        <v>359996416673</v>
      </c>
      <c r="HC223" s="86">
        <f t="shared" si="544"/>
        <v>0.42676333519036902</v>
      </c>
    </row>
    <row r="224" spans="1:211" x14ac:dyDescent="0.35">
      <c r="A224" s="145" t="s">
        <v>168</v>
      </c>
      <c r="B224" s="77">
        <f>+B104+B54</f>
        <v>443506430746.3606</v>
      </c>
      <c r="C224" s="77">
        <f>+C104+C54</f>
        <v>441832587677.61877</v>
      </c>
      <c r="D224" s="78">
        <f t="shared" si="496"/>
        <v>0.99622588771503273</v>
      </c>
      <c r="E224" s="77">
        <f>+E104+E54</f>
        <v>553398076497.09119</v>
      </c>
      <c r="F224" s="77">
        <f>+F104+F54</f>
        <v>542807745226.96875</v>
      </c>
      <c r="G224" s="78">
        <f t="shared" si="497"/>
        <v>0.98086308623051732</v>
      </c>
      <c r="H224" s="77">
        <f>+H104+H54</f>
        <v>629791749194.34766</v>
      </c>
      <c r="I224" s="77">
        <f>+I104+I54</f>
        <v>624151469878.19189</v>
      </c>
      <c r="J224" s="78">
        <f t="shared" si="498"/>
        <v>0.99104421529279951</v>
      </c>
      <c r="K224" s="77">
        <f>+K104+K54</f>
        <v>791475294488.33618</v>
      </c>
      <c r="L224" s="77">
        <f>+L104+L54</f>
        <v>789014597602.65222</v>
      </c>
      <c r="M224" s="78">
        <f t="shared" si="499"/>
        <v>0.99689099975347339</v>
      </c>
      <c r="N224" s="77">
        <f>+N104+N54</f>
        <v>1127273155255.363</v>
      </c>
      <c r="O224" s="77">
        <f>+O104+O54</f>
        <v>1107715974242.9875</v>
      </c>
      <c r="P224" s="78">
        <f t="shared" si="500"/>
        <v>0.98265089439839881</v>
      </c>
      <c r="Q224" s="77">
        <f>+Q104+Q54</f>
        <v>1261593785245.1475</v>
      </c>
      <c r="R224" s="77">
        <f>+R104+R54</f>
        <v>1251856785324.9204</v>
      </c>
      <c r="S224" s="78">
        <f t="shared" si="501"/>
        <v>0.9922819848717509</v>
      </c>
      <c r="T224" s="77">
        <f>+T104+T54</f>
        <v>1227637777561.2124</v>
      </c>
      <c r="U224" s="77">
        <f>+U104+U54</f>
        <v>1202143400321.0427</v>
      </c>
      <c r="V224" s="78">
        <f t="shared" si="502"/>
        <v>0.97923298084650345</v>
      </c>
      <c r="W224" s="77">
        <f>+W104+W54</f>
        <v>1357386868475.2275</v>
      </c>
      <c r="X224" s="77">
        <f>+X104+X54</f>
        <v>1353377898656.4082</v>
      </c>
      <c r="Y224" s="78">
        <f t="shared" si="503"/>
        <v>0.99704655326206104</v>
      </c>
      <c r="Z224" s="77">
        <f>+Z104+Z54</f>
        <v>1408088677940.7974</v>
      </c>
      <c r="AA224" s="77">
        <f>+AA104+AA54</f>
        <v>1384649337881.2458</v>
      </c>
      <c r="AB224" s="78">
        <f t="shared" si="504"/>
        <v>0.98335378983813049</v>
      </c>
      <c r="AC224" s="77">
        <f>+AC104+AC54</f>
        <v>1356730944428.7107</v>
      </c>
      <c r="AD224" s="77">
        <f>+AD104+AD54</f>
        <v>1335557144955.8193</v>
      </c>
      <c r="AE224" s="78">
        <f t="shared" si="505"/>
        <v>0.98439351622380278</v>
      </c>
      <c r="AF224" s="77">
        <f>+AF104+AF54</f>
        <v>1387135270685.1519</v>
      </c>
      <c r="AG224" s="77">
        <f>+AG104+AG54</f>
        <v>1353309387621.7859</v>
      </c>
      <c r="AH224" s="77">
        <f>+AH104+AH54</f>
        <v>1301457154097.1785</v>
      </c>
      <c r="AI224" s="78">
        <f t="shared" si="506"/>
        <v>0.96168486378733464</v>
      </c>
      <c r="AJ224" s="49">
        <f>+AJ104+AJ54</f>
        <v>1090385127564.6</v>
      </c>
      <c r="AK224" s="86">
        <f t="shared" si="507"/>
        <v>0.80571755249608434</v>
      </c>
      <c r="AL224" s="77">
        <f>+AL104+AL54</f>
        <v>1846690797363.749</v>
      </c>
      <c r="AM224" s="77">
        <f>+AM104+AM54</f>
        <v>1768993220377.1362</v>
      </c>
      <c r="AN224" s="77">
        <f>+AN104+AN54</f>
        <v>1658835670885.1741</v>
      </c>
      <c r="AO224" s="78">
        <f t="shared" si="545"/>
        <v>0.93772867627583256</v>
      </c>
      <c r="AP224" s="49">
        <f>+AP104+AP54</f>
        <v>1061360480948.1304</v>
      </c>
      <c r="AQ224" s="86">
        <f t="shared" si="546"/>
        <v>0.59997995963028972</v>
      </c>
      <c r="AR224" s="77">
        <f>+AR104+AR54</f>
        <v>1604044494820.0754</v>
      </c>
      <c r="AS224" s="77">
        <f>+AS104+AS54</f>
        <v>1677187754571.2803</v>
      </c>
      <c r="AT224" s="77">
        <f>+AT104+AT54</f>
        <v>1645481337303.0313</v>
      </c>
      <c r="AU224" s="93">
        <f t="shared" si="508"/>
        <v>0.98109548726322904</v>
      </c>
      <c r="AV224" s="49">
        <f>+AV104+AV54</f>
        <v>1297489978342.1592</v>
      </c>
      <c r="AW224" s="166">
        <f t="shared" si="509"/>
        <v>0.77361045285822594</v>
      </c>
      <c r="AX224" s="120">
        <f>+AX104+AX54</f>
        <v>2097555679903.9216</v>
      </c>
      <c r="AY224" s="49">
        <f>+AY104+AY54</f>
        <v>1991581428804.0581</v>
      </c>
      <c r="AZ224" s="49">
        <f>+AZ104+AZ54</f>
        <v>1910787507852.333</v>
      </c>
      <c r="BA224" s="93">
        <f t="shared" si="510"/>
        <v>0.95943227839785505</v>
      </c>
      <c r="BB224" s="49">
        <f>+BB104+BB54</f>
        <v>1609520423048.2869</v>
      </c>
      <c r="BC224" s="166">
        <f t="shared" si="511"/>
        <v>0.80816199617547235</v>
      </c>
      <c r="BD224" s="120">
        <f>+BD104+BD54</f>
        <v>1587311913484.9226</v>
      </c>
      <c r="BE224" s="120">
        <f>+BE104+BE54</f>
        <v>1611594748500.0215</v>
      </c>
      <c r="BF224" s="49">
        <f>+BF104+BF54</f>
        <v>1575644956013.637</v>
      </c>
      <c r="BG224" s="52">
        <f t="shared" si="512"/>
        <v>0.97769303199837021</v>
      </c>
      <c r="BH224" s="49">
        <f>+BH104+BH54</f>
        <v>1318228382186.9375</v>
      </c>
      <c r="BI224" s="86">
        <f t="shared" si="513"/>
        <v>0.8179651760554989</v>
      </c>
      <c r="BJ224" s="120">
        <f>+BJ104+BJ54</f>
        <v>1635235985277.4109</v>
      </c>
      <c r="BK224" s="120">
        <f>+BK104+BK54</f>
        <v>1634590917801.9497</v>
      </c>
      <c r="BL224" s="49">
        <f>+BL104+BL54</f>
        <v>1608282585869.0061</v>
      </c>
      <c r="BM224" s="52">
        <f t="shared" si="514"/>
        <v>0.98390525014765118</v>
      </c>
      <c r="BN224" s="49">
        <f>+BN104+BN54</f>
        <v>1277600962165.0105</v>
      </c>
      <c r="BO224" s="86">
        <f t="shared" si="515"/>
        <v>0.78160287583330812</v>
      </c>
      <c r="BP224" s="120">
        <f>+BP104+BP54</f>
        <v>1726659009068.4104</v>
      </c>
      <c r="BQ224" s="120">
        <f>+BQ104+BQ54</f>
        <v>1714239653490.658</v>
      </c>
      <c r="BR224" s="49">
        <f>+BR104+BR54</f>
        <v>1642796228281.2754</v>
      </c>
      <c r="BS224" s="52">
        <f t="shared" si="516"/>
        <v>0.95832354883174919</v>
      </c>
      <c r="BT224" s="49">
        <f>+BT104+BT54</f>
        <v>1383913807015.6145</v>
      </c>
      <c r="BU224" s="86">
        <f t="shared" si="517"/>
        <v>0.80730474539985686</v>
      </c>
      <c r="BV224" s="120">
        <f>+BV104+BV54</f>
        <v>1863400741527.4839</v>
      </c>
      <c r="BW224" s="120">
        <f>+BW104+BW54</f>
        <v>1889650200021.1316</v>
      </c>
      <c r="BX224" s="49">
        <f>+BX104+BX54</f>
        <v>1826976659533.3389</v>
      </c>
      <c r="BY224" s="52">
        <f t="shared" si="518"/>
        <v>0.96683325808814147</v>
      </c>
      <c r="BZ224" s="49">
        <f>+BZ104+BZ54</f>
        <v>1545836534388.5347</v>
      </c>
      <c r="CA224" s="86">
        <f t="shared" si="519"/>
        <v>0.81805433321534737</v>
      </c>
      <c r="CB224" s="120">
        <f>+CB104+CB54</f>
        <v>1820729114800.7161</v>
      </c>
      <c r="CC224" s="120">
        <f>+CC104+CC54</f>
        <v>2006596678383.5334</v>
      </c>
      <c r="CD224" s="49">
        <f>+CD104+CD54</f>
        <v>1936038677738.718</v>
      </c>
      <c r="CE224" s="52">
        <f t="shared" si="520"/>
        <v>0.9648369792470427</v>
      </c>
      <c r="CF224" s="49">
        <f>+CF104+CF54</f>
        <v>1526079028054.9504</v>
      </c>
      <c r="CG224" s="86">
        <f t="shared" si="521"/>
        <v>0.76053102474201417</v>
      </c>
      <c r="CH224" s="120">
        <f>+CH104+CH54</f>
        <v>1604911053104.7654</v>
      </c>
      <c r="CI224" s="120">
        <f>+CI104+CI54</f>
        <v>1826177256219.9314</v>
      </c>
      <c r="CJ224" s="49">
        <f>+CJ104+CJ54</f>
        <v>1798388051975.3162</v>
      </c>
      <c r="CK224" s="52">
        <f t="shared" si="522"/>
        <v>0.98478285492278161</v>
      </c>
      <c r="CL224" s="49">
        <f>+CL104+CL54</f>
        <v>1332021152278.918</v>
      </c>
      <c r="CM224" s="86">
        <f t="shared" si="523"/>
        <v>0.72940408590791206</v>
      </c>
      <c r="CN224" s="120">
        <f>+CN104+CN54</f>
        <v>1519498882475.1926</v>
      </c>
      <c r="CO224" s="120">
        <f>+CO104+CO54</f>
        <v>1642860110221.1365</v>
      </c>
      <c r="CP224" s="49">
        <f>+CP104+CP54</f>
        <v>1596522169520.2751</v>
      </c>
      <c r="CQ224" s="52">
        <f t="shared" si="524"/>
        <v>0.97179434791035002</v>
      </c>
      <c r="CR224" s="49">
        <f>+CR104+CR54</f>
        <v>1323892927834.5684</v>
      </c>
      <c r="CS224" s="86">
        <f t="shared" si="525"/>
        <v>0.80584641357952647</v>
      </c>
      <c r="CT224" s="120">
        <f>+CT104+CT54</f>
        <v>2079022595209.731</v>
      </c>
      <c r="CU224" s="120">
        <f>+CU104+CU54</f>
        <v>2254005487457.4419</v>
      </c>
      <c r="CV224" s="49">
        <f>+CV104+CV54</f>
        <v>2231515699559.8003</v>
      </c>
      <c r="CW224" s="52">
        <f t="shared" si="547"/>
        <v>0.99002230117770895</v>
      </c>
      <c r="CX224" s="49">
        <f>+CX104+CX54</f>
        <v>1946969194732.5281</v>
      </c>
      <c r="CY224" s="86">
        <f t="shared" si="526"/>
        <v>0.86378192314373814</v>
      </c>
      <c r="CZ224" s="120">
        <f>+CZ104+CZ54</f>
        <v>2153089808313.5999</v>
      </c>
      <c r="DA224" s="120">
        <f>+DA104+DA54</f>
        <v>2153089808313.5999</v>
      </c>
      <c r="DB224" s="49">
        <f>+DB104+DB54</f>
        <v>193127957369.44318</v>
      </c>
      <c r="DC224" s="52">
        <f t="shared" si="548"/>
        <v>8.9698050041261385E-2</v>
      </c>
      <c r="DD224" s="49">
        <f>+DD104+DD54</f>
        <v>69629203368.145203</v>
      </c>
      <c r="DE224" s="86">
        <f t="shared" si="527"/>
        <v>3.2339200668402235E-2</v>
      </c>
      <c r="DF224" s="120">
        <f>+DF104+DF54</f>
        <v>2153089808313.5999</v>
      </c>
      <c r="DG224" s="120">
        <f>+DG104+DG54</f>
        <v>2153089808313.5999</v>
      </c>
      <c r="DH224" s="49">
        <f>+DH104+DH54</f>
        <v>615964706379.0011</v>
      </c>
      <c r="DI224" s="52">
        <f t="shared" si="549"/>
        <v>0.28608407508159323</v>
      </c>
      <c r="DJ224" s="49">
        <f>+DJ104+DJ54</f>
        <v>159867894148.57559</v>
      </c>
      <c r="DK224" s="86">
        <f t="shared" si="528"/>
        <v>7.4250453246904533E-2</v>
      </c>
      <c r="DL224" s="120">
        <f>+DL104+DL54</f>
        <v>2153089808313.5999</v>
      </c>
      <c r="DM224" s="120">
        <f>+DM104+DM54</f>
        <v>2153089808313.5999</v>
      </c>
      <c r="DN224" s="49">
        <f>+DN104+DN54</f>
        <v>806694604319.47913</v>
      </c>
      <c r="DO224" s="52">
        <f t="shared" si="550"/>
        <v>0.37466834927397658</v>
      </c>
      <c r="DP224" s="49">
        <f>+DP104+DP54</f>
        <v>281134411632.43799</v>
      </c>
      <c r="DQ224" s="86">
        <f t="shared" si="529"/>
        <v>0.13057254302487065</v>
      </c>
      <c r="DR224" s="120">
        <f>+DR104+DR54</f>
        <v>2153089808313.5999</v>
      </c>
      <c r="DS224" s="120">
        <f>+DS104+DS54</f>
        <v>2153089808313.5999</v>
      </c>
      <c r="DT224" s="49">
        <f>+DT104+DT54</f>
        <v>1084718626866.7943</v>
      </c>
      <c r="DU224" s="52">
        <f t="shared" si="551"/>
        <v>0.50379627578860564</v>
      </c>
      <c r="DV224" s="49">
        <f>+DV104+DV54</f>
        <v>443985501959.20435</v>
      </c>
      <c r="DW224" s="86">
        <f t="shared" si="530"/>
        <v>0.20620853818771009</v>
      </c>
      <c r="DX224" s="120">
        <f>+DX104+DX54</f>
        <v>2153089808313.5999</v>
      </c>
      <c r="DY224" s="120">
        <f>+DY104+DY54</f>
        <v>2153089808313.5999</v>
      </c>
      <c r="DZ224" s="49">
        <f>+DZ104+DZ54</f>
        <v>1413414805886.5068</v>
      </c>
      <c r="EA224" s="52">
        <f t="shared" si="552"/>
        <v>0.65645882509357989</v>
      </c>
      <c r="EB224" s="49">
        <f>+EB104+EB54</f>
        <v>610413614954.97241</v>
      </c>
      <c r="EC224" s="86">
        <f t="shared" si="531"/>
        <v>0.2835058772736827</v>
      </c>
      <c r="ED224" s="120">
        <f>+ED104+ED54</f>
        <v>2153089808313.5999</v>
      </c>
      <c r="EE224" s="120">
        <f>+EE104+EE54</f>
        <v>2153089808313.5999</v>
      </c>
      <c r="EF224" s="49">
        <f>+EF104+EF54</f>
        <v>1413414805886.5068</v>
      </c>
      <c r="EG224" s="52">
        <f t="shared" si="553"/>
        <v>0.65645882509357989</v>
      </c>
      <c r="EH224" s="49">
        <f>+EH104+EH54</f>
        <v>814942673214.43066</v>
      </c>
      <c r="EI224" s="86">
        <f t="shared" si="532"/>
        <v>0.37849915505973791</v>
      </c>
      <c r="EJ224" s="120">
        <f>+EJ104+EJ54</f>
        <v>2153089808313.5999</v>
      </c>
      <c r="EK224" s="120">
        <f>+EK104+EK54</f>
        <v>2153089808313.5999</v>
      </c>
      <c r="EL224" s="49">
        <f>+EL104+EL54</f>
        <v>1585979698164.4043</v>
      </c>
      <c r="EM224" s="52">
        <f t="shared" si="554"/>
        <v>0.73660638401638123</v>
      </c>
      <c r="EN224" s="49">
        <f>+EN104+EN54</f>
        <v>985498075190.45996</v>
      </c>
      <c r="EO224" s="86">
        <f t="shared" si="533"/>
        <v>0.45771340860247162</v>
      </c>
      <c r="EP224" s="120">
        <f>+EP104+EP54</f>
        <v>2153089808313.5999</v>
      </c>
      <c r="EQ224" s="120">
        <f>+EQ104+EQ54</f>
        <v>2173347398895.7065</v>
      </c>
      <c r="ER224" s="49">
        <f>+ER104+ER54</f>
        <v>1667085612876.2158</v>
      </c>
      <c r="ES224" s="52">
        <f t="shared" si="555"/>
        <v>0.7670589679879406</v>
      </c>
      <c r="ET224" s="49">
        <f>+ET104+ET54</f>
        <v>1157331105761.5789</v>
      </c>
      <c r="EU224" s="86">
        <f t="shared" si="534"/>
        <v>0.53251086611814891</v>
      </c>
      <c r="EV224" s="120">
        <f>+EV104+EV54</f>
        <v>2153089808313.5999</v>
      </c>
      <c r="EW224" s="120">
        <f>+EW104+EW54</f>
        <v>2291310419914.5728</v>
      </c>
      <c r="EX224" s="49">
        <f>+EX104+EX54</f>
        <v>1736642500812.9753</v>
      </c>
      <c r="EY224" s="52">
        <f t="shared" si="556"/>
        <v>0.757925458601861</v>
      </c>
      <c r="EZ224" s="49">
        <f>+EZ104+EZ54</f>
        <v>1311460590982.2456</v>
      </c>
      <c r="FA224" s="86">
        <f t="shared" si="535"/>
        <v>0.57236268799892287</v>
      </c>
      <c r="FB224" s="120">
        <f>+FB104+FB54</f>
        <v>2153089808313.5999</v>
      </c>
      <c r="FC224" s="120">
        <f>+FC104+FC54</f>
        <v>2341723658236.8096</v>
      </c>
      <c r="FD224" s="49">
        <f>+FD104+FD54</f>
        <v>1858176683048.509</v>
      </c>
      <c r="FE224" s="52">
        <f t="shared" si="557"/>
        <v>0.79350809670156164</v>
      </c>
      <c r="FF224" s="49">
        <f>+FF104+FF54</f>
        <v>1475790845637.7632</v>
      </c>
      <c r="FG224" s="86">
        <f t="shared" si="536"/>
        <v>0.63021562789733843</v>
      </c>
      <c r="FH224" s="120">
        <f>+FH104+FH54</f>
        <v>2153089808313.5999</v>
      </c>
      <c r="FI224" s="120">
        <f>+FI104+FI54</f>
        <v>2341723658236.8096</v>
      </c>
      <c r="FJ224" s="49">
        <f>+FJ104+FJ54</f>
        <v>2024058519411.9263</v>
      </c>
      <c r="FK224" s="52">
        <f t="shared" si="558"/>
        <v>0.86434559103183517</v>
      </c>
      <c r="FL224" s="49">
        <f>+FL104+FL54</f>
        <v>1643798933595.5615</v>
      </c>
      <c r="FM224" s="86">
        <f t="shared" si="537"/>
        <v>0.70196110792733446</v>
      </c>
      <c r="FN224" s="120">
        <f>+FN104+FN54</f>
        <v>2153089808313.5999</v>
      </c>
      <c r="FO224" s="120">
        <f>+FO104+FO54</f>
        <v>2327365965392.5664</v>
      </c>
      <c r="FP224" s="49">
        <f>+FP104+FP54</f>
        <v>2252874667429.1519</v>
      </c>
      <c r="FQ224" s="52">
        <f t="shared" si="559"/>
        <v>0.96799330269880879</v>
      </c>
      <c r="FR224" s="49">
        <f>+FR104+FR54</f>
        <v>1911191383807.2119</v>
      </c>
      <c r="FS224" s="86">
        <f t="shared" si="538"/>
        <v>0.82118214850015792</v>
      </c>
      <c r="FT224" s="120">
        <f>+FT104+FT54</f>
        <v>2384735848000</v>
      </c>
      <c r="FU224" s="120">
        <f>+FU104+FU54</f>
        <v>2384735848000</v>
      </c>
      <c r="FV224" s="49">
        <f>+FV104+FV54</f>
        <v>483858036976</v>
      </c>
      <c r="FW224" s="52">
        <f t="shared" si="560"/>
        <v>0.20289795927787807</v>
      </c>
      <c r="FX224" s="49">
        <f>+FX104+FX54</f>
        <v>56111986592</v>
      </c>
      <c r="FY224" s="86">
        <f t="shared" si="539"/>
        <v>2.3529644442196518E-2</v>
      </c>
      <c r="FZ224" s="120">
        <f>+FZ104+FZ54</f>
        <v>2384735848000</v>
      </c>
      <c r="GA224" s="120">
        <f>+GA104+GA54</f>
        <v>2384735848000</v>
      </c>
      <c r="GB224" s="49">
        <f>+GB104+GB54</f>
        <v>810022489288</v>
      </c>
      <c r="GC224" s="52">
        <f t="shared" si="561"/>
        <v>0.33966969128565722</v>
      </c>
      <c r="GD224" s="49">
        <f>+GD104+GD54</f>
        <v>147738624493</v>
      </c>
      <c r="GE224" s="86">
        <f t="shared" si="540"/>
        <v>6.1951777433506335E-2</v>
      </c>
      <c r="GF224" s="120">
        <f>+GF104+GF54</f>
        <v>2384735848000</v>
      </c>
      <c r="GG224" s="120">
        <f>+GG104+GG54</f>
        <v>2384735848000</v>
      </c>
      <c r="GH224" s="49">
        <f>+GH104+GH54</f>
        <v>1038893048658</v>
      </c>
      <c r="GI224" s="52">
        <f t="shared" si="562"/>
        <v>0.43564281953042538</v>
      </c>
      <c r="GJ224" s="49">
        <f>+GJ104+GJ54</f>
        <v>262130462108</v>
      </c>
      <c r="GK224" s="86">
        <f t="shared" si="541"/>
        <v>0.10992012483388475</v>
      </c>
      <c r="GL224" s="120">
        <f>+GL104+GL54</f>
        <v>2384735848000</v>
      </c>
      <c r="GM224" s="120">
        <f>+GM104+GM54</f>
        <v>2384735848000</v>
      </c>
      <c r="GN224" s="49">
        <f>+GN104+GN54</f>
        <v>1256768856031</v>
      </c>
      <c r="GO224" s="52">
        <f t="shared" si="563"/>
        <v>0.52700547823148247</v>
      </c>
      <c r="GP224" s="49">
        <f>+GP104+GP54</f>
        <v>406586331375</v>
      </c>
      <c r="GQ224" s="86">
        <f t="shared" si="542"/>
        <v>0.17049533251910926</v>
      </c>
      <c r="GR224" s="120">
        <f>+GR104+GR54</f>
        <v>2384735848000</v>
      </c>
      <c r="GS224" s="120">
        <f>+GS104+GS54</f>
        <v>2384735848000</v>
      </c>
      <c r="GT224" s="49">
        <f>+GT104+GT54</f>
        <v>1396042156536</v>
      </c>
      <c r="GU224" s="52">
        <f t="shared" si="564"/>
        <v>0.58540746041403913</v>
      </c>
      <c r="GV224" s="49">
        <f>+GV104+GV54</f>
        <v>543125619033</v>
      </c>
      <c r="GW224" s="86">
        <f t="shared" si="543"/>
        <v>0.22775085110097276</v>
      </c>
      <c r="GX224" s="120">
        <f>+GX104+GX54</f>
        <v>2384735848000</v>
      </c>
      <c r="GY224" s="120">
        <f>+GY104+GY54</f>
        <v>2384735848000</v>
      </c>
      <c r="GZ224" s="49">
        <f>+GZ104+GZ54</f>
        <v>1521120458930</v>
      </c>
      <c r="HA224" s="52">
        <f t="shared" si="565"/>
        <v>0.63785700215213104</v>
      </c>
      <c r="HB224" s="49">
        <f>+HB104+HB54</f>
        <v>716512628124</v>
      </c>
      <c r="HC224" s="86">
        <f t="shared" si="544"/>
        <v>0.30045785939978037</v>
      </c>
    </row>
    <row r="225" spans="1:211" x14ac:dyDescent="0.35">
      <c r="A225" s="145" t="s">
        <v>169</v>
      </c>
      <c r="B225" s="77"/>
      <c r="C225" s="77"/>
      <c r="D225" s="78"/>
      <c r="E225" s="77"/>
      <c r="F225" s="77"/>
      <c r="G225" s="78"/>
      <c r="H225" s="77"/>
      <c r="I225" s="77"/>
      <c r="J225" s="78"/>
      <c r="K225" s="77"/>
      <c r="L225" s="77"/>
      <c r="M225" s="78"/>
      <c r="N225" s="77"/>
      <c r="O225" s="77"/>
      <c r="P225" s="78"/>
      <c r="Q225" s="77"/>
      <c r="R225" s="77"/>
      <c r="S225" s="78"/>
      <c r="T225" s="77"/>
      <c r="U225" s="77"/>
      <c r="V225" s="78"/>
      <c r="W225" s="77"/>
      <c r="X225" s="77"/>
      <c r="Y225" s="78"/>
      <c r="Z225" s="77"/>
      <c r="AA225" s="77"/>
      <c r="AB225" s="78"/>
      <c r="AC225" s="77"/>
      <c r="AD225" s="77"/>
      <c r="AE225" s="78"/>
      <c r="AF225" s="77"/>
      <c r="AG225" s="77"/>
      <c r="AH225" s="77"/>
      <c r="AI225" s="78"/>
      <c r="AJ225" s="49"/>
      <c r="AK225" s="86"/>
      <c r="AL225" s="77"/>
      <c r="AM225" s="77"/>
      <c r="AN225" s="77"/>
      <c r="AO225" s="78"/>
      <c r="AP225" s="49"/>
      <c r="AQ225" s="86"/>
      <c r="AR225" s="77"/>
      <c r="AS225" s="77"/>
      <c r="AT225" s="77"/>
      <c r="AU225" s="93"/>
      <c r="AV225" s="49"/>
      <c r="AW225" s="166"/>
      <c r="AX225" s="120"/>
      <c r="AY225" s="49"/>
      <c r="AZ225" s="49"/>
      <c r="BA225" s="93"/>
      <c r="BB225" s="49"/>
      <c r="BC225" s="166"/>
      <c r="BD225" s="120">
        <f>+BD69</f>
        <v>0</v>
      </c>
      <c r="BE225" s="120">
        <f>+BE69</f>
        <v>3417988884.1655879</v>
      </c>
      <c r="BF225" s="49">
        <f>+BF69</f>
        <v>2974036800.9226732</v>
      </c>
      <c r="BG225" s="52">
        <f t="shared" si="512"/>
        <v>0.87011306991090642</v>
      </c>
      <c r="BH225" s="49">
        <f>+BH69</f>
        <v>400274892.27156627</v>
      </c>
      <c r="BI225" s="86">
        <f t="shared" si="513"/>
        <v>0.11710830720541762</v>
      </c>
      <c r="BJ225" s="120">
        <f>+BJ69</f>
        <v>16486528414.69253</v>
      </c>
      <c r="BK225" s="120">
        <f>+BK69</f>
        <v>16486528414.69253</v>
      </c>
      <c r="BL225" s="49">
        <f>+BL69</f>
        <v>11551102100.849762</v>
      </c>
      <c r="BM225" s="52">
        <f t="shared" si="514"/>
        <v>0.70063883737680066</v>
      </c>
      <c r="BN225" s="49">
        <f>+BN69</f>
        <v>11389487684.497456</v>
      </c>
      <c r="BO225" s="86">
        <f t="shared" si="515"/>
        <v>0.6908360206595906</v>
      </c>
      <c r="BP225" s="120">
        <f>+BP69</f>
        <v>20313324241.803841</v>
      </c>
      <c r="BQ225" s="120">
        <f>+BQ69</f>
        <v>20313324241.803841</v>
      </c>
      <c r="BR225" s="49">
        <f>+BR69</f>
        <v>14575940154.256939</v>
      </c>
      <c r="BS225" s="52">
        <f t="shared" si="516"/>
        <v>0.71755562904176751</v>
      </c>
      <c r="BT225" s="49">
        <f>+BT69</f>
        <v>13340567902.105541</v>
      </c>
      <c r="BU225" s="86">
        <f t="shared" si="517"/>
        <v>0.65673977057144084</v>
      </c>
      <c r="BV225" s="120">
        <f>+BV69</f>
        <v>24418251769.359535</v>
      </c>
      <c r="BW225" s="120">
        <f>+BW69</f>
        <v>24418251769.359535</v>
      </c>
      <c r="BX225" s="49">
        <f>+BX69</f>
        <v>23157644391.308971</v>
      </c>
      <c r="BY225" s="52">
        <f t="shared" si="518"/>
        <v>0.94837438036279087</v>
      </c>
      <c r="BZ225" s="49">
        <f>+BZ69</f>
        <v>18924397319.857456</v>
      </c>
      <c r="CA225" s="86">
        <f t="shared" si="519"/>
        <v>0.77501032828255678</v>
      </c>
      <c r="CB225" s="120">
        <f>+CB69</f>
        <v>9826907767.2719002</v>
      </c>
      <c r="CC225" s="120">
        <f>+CC69</f>
        <v>9367511253.0511932</v>
      </c>
      <c r="CD225" s="49">
        <f>+CD69</f>
        <v>9287825085.9562626</v>
      </c>
      <c r="CE225" s="52">
        <f t="shared" si="520"/>
        <v>0.99149334706494474</v>
      </c>
      <c r="CF225" s="49">
        <f>+CF69</f>
        <v>8271431493.6496267</v>
      </c>
      <c r="CG225" s="86">
        <f t="shared" si="521"/>
        <v>0.88299135919964333</v>
      </c>
      <c r="CH225" s="120">
        <f>+CH69</f>
        <v>13025453609.782963</v>
      </c>
      <c r="CI225" s="120">
        <f>+CI69</f>
        <v>13025453609.782963</v>
      </c>
      <c r="CJ225" s="49">
        <f>+CJ69</f>
        <v>13009235626.962976</v>
      </c>
      <c r="CK225" s="52">
        <f t="shared" si="522"/>
        <v>0.99875490072700379</v>
      </c>
      <c r="CL225" s="49">
        <f>+CL69</f>
        <v>12578433388.432859</v>
      </c>
      <c r="CM225" s="86">
        <f t="shared" si="523"/>
        <v>0.9656810246505072</v>
      </c>
      <c r="CN225" s="120">
        <f>+CN69</f>
        <v>11859880545.291121</v>
      </c>
      <c r="CO225" s="120">
        <f>+CO69</f>
        <v>11859880545.291121</v>
      </c>
      <c r="CP225" s="49">
        <f>+CP69</f>
        <v>11721340268.906008</v>
      </c>
      <c r="CQ225" s="52">
        <f t="shared" si="524"/>
        <v>0.98831857742107532</v>
      </c>
      <c r="CR225" s="49">
        <f>+CR69</f>
        <v>10117040772.293055</v>
      </c>
      <c r="CS225" s="86">
        <f t="shared" si="525"/>
        <v>0.853047442902783</v>
      </c>
      <c r="CT225" s="120">
        <f>+CT69</f>
        <v>8575721764.2214346</v>
      </c>
      <c r="CU225" s="120">
        <f>+CU69</f>
        <v>8575721764.2214346</v>
      </c>
      <c r="CV225" s="49">
        <f>+CV69</f>
        <v>8420099335.765049</v>
      </c>
      <c r="CW225" s="52">
        <f t="shared" si="547"/>
        <v>0.98185313927678319</v>
      </c>
      <c r="CX225" s="49">
        <f>+CX69</f>
        <v>7627131152.9533119</v>
      </c>
      <c r="CY225" s="86">
        <f t="shared" si="526"/>
        <v>0.88938649861219665</v>
      </c>
      <c r="CZ225" s="120">
        <f>+CZ69</f>
        <v>8824930888.7999992</v>
      </c>
      <c r="DA225" s="120">
        <f>+DA69</f>
        <v>8824930888.7999992</v>
      </c>
      <c r="DB225" s="49">
        <f>+DB69</f>
        <v>0</v>
      </c>
      <c r="DC225" s="52">
        <f t="shared" si="548"/>
        <v>0</v>
      </c>
      <c r="DD225" s="49">
        <f>+DD69</f>
        <v>0</v>
      </c>
      <c r="DE225" s="86">
        <f t="shared" si="527"/>
        <v>0</v>
      </c>
      <c r="DF225" s="120">
        <f>+DF69</f>
        <v>8824930888.7999992</v>
      </c>
      <c r="DG225" s="120">
        <f>+DG69</f>
        <v>8824930888.7999992</v>
      </c>
      <c r="DH225" s="49">
        <f>+DH69</f>
        <v>1882561382.1455998</v>
      </c>
      <c r="DI225" s="52">
        <f t="shared" si="549"/>
        <v>0.21332307367243164</v>
      </c>
      <c r="DJ225" s="49">
        <f>+DJ69</f>
        <v>0</v>
      </c>
      <c r="DK225" s="86">
        <f t="shared" si="528"/>
        <v>0</v>
      </c>
      <c r="DL225" s="120">
        <f>+DL69</f>
        <v>8824930888.7999992</v>
      </c>
      <c r="DM225" s="120">
        <f>+DM69</f>
        <v>8824930888.7999992</v>
      </c>
      <c r="DN225" s="49">
        <f>+DN69</f>
        <v>2064665990.7431998</v>
      </c>
      <c r="DO225" s="52">
        <f t="shared" si="550"/>
        <v>0.23395831840037787</v>
      </c>
      <c r="DP225" s="49">
        <f>+DP69</f>
        <v>137997969.22079998</v>
      </c>
      <c r="DQ225" s="86">
        <f t="shared" si="529"/>
        <v>1.5637286111321008E-2</v>
      </c>
      <c r="DR225" s="120">
        <f>+DR69</f>
        <v>8824930888.7999992</v>
      </c>
      <c r="DS225" s="120">
        <f>+DS69</f>
        <v>8824930888.7999992</v>
      </c>
      <c r="DT225" s="49">
        <f>+DT69</f>
        <v>2346863531.4071999</v>
      </c>
      <c r="DU225" s="52">
        <f t="shared" si="551"/>
        <v>0.26593562725637648</v>
      </c>
      <c r="DV225" s="49">
        <f>+DV69</f>
        <v>1095924215.5211999</v>
      </c>
      <c r="DW225" s="86">
        <f t="shared" si="530"/>
        <v>0.12418501961438273</v>
      </c>
      <c r="DX225" s="120">
        <f>+DX69</f>
        <v>8824930888.7999992</v>
      </c>
      <c r="DY225" s="120">
        <f>+DY69</f>
        <v>8824930888.7999992</v>
      </c>
      <c r="DZ225" s="49">
        <f>+DZ69</f>
        <v>2542462541.6111999</v>
      </c>
      <c r="EA225" s="52">
        <f t="shared" si="552"/>
        <v>0.28809999462295166</v>
      </c>
      <c r="EB225" s="49">
        <f>+EB69</f>
        <v>1443462796.8695998</v>
      </c>
      <c r="EC225" s="86">
        <f t="shared" si="531"/>
        <v>0.16356647038466265</v>
      </c>
      <c r="ED225" s="120">
        <f>+ED69</f>
        <v>8824930888.7999992</v>
      </c>
      <c r="EE225" s="120">
        <f>+EE69</f>
        <v>8824930888.7999992</v>
      </c>
      <c r="EF225" s="49">
        <f>+EF69</f>
        <v>2542462541.6111999</v>
      </c>
      <c r="EG225" s="52">
        <f t="shared" si="553"/>
        <v>0.28809999462295166</v>
      </c>
      <c r="EH225" s="49">
        <f>+EH69</f>
        <v>1806348017.4167998</v>
      </c>
      <c r="EI225" s="86">
        <f t="shared" si="532"/>
        <v>0.20468693071685054</v>
      </c>
      <c r="EJ225" s="120">
        <f>+EJ69</f>
        <v>8824930888.7999992</v>
      </c>
      <c r="EK225" s="120">
        <f>+EK69</f>
        <v>8824930888.7999992</v>
      </c>
      <c r="EL225" s="49">
        <f>+EL69</f>
        <v>3637958460.3023996</v>
      </c>
      <c r="EM225" s="52">
        <f t="shared" si="554"/>
        <v>0.4122364816385643</v>
      </c>
      <c r="EN225" s="49">
        <f>+EN69</f>
        <v>2247983067.9227996</v>
      </c>
      <c r="EO225" s="86">
        <f t="shared" si="533"/>
        <v>0.25473095441186816</v>
      </c>
      <c r="EP225" s="120">
        <f>+EP69</f>
        <v>8824930888.7999992</v>
      </c>
      <c r="EQ225" s="120">
        <f>+EQ69</f>
        <v>8824930888.7999992</v>
      </c>
      <c r="ER225" s="49">
        <f>+ER69</f>
        <v>5195831950.2803993</v>
      </c>
      <c r="ES225" s="52">
        <f t="shared" si="555"/>
        <v>0.58876743804017717</v>
      </c>
      <c r="ET225" s="49">
        <f>+ET69</f>
        <v>2479505764.1327996</v>
      </c>
      <c r="EU225" s="86">
        <f t="shared" si="534"/>
        <v>0.28096602629258199</v>
      </c>
      <c r="EV225" s="120">
        <f>+EV69</f>
        <v>8824930888.7999992</v>
      </c>
      <c r="EW225" s="120">
        <f>+EW69</f>
        <v>8043647504.1467991</v>
      </c>
      <c r="EX225" s="49">
        <f>+EX69</f>
        <v>5755562891.410799</v>
      </c>
      <c r="EY225" s="52">
        <f t="shared" si="556"/>
        <v>0.71554141183382203</v>
      </c>
      <c r="EZ225" s="49">
        <f>+EZ69</f>
        <v>2885626676.6651998</v>
      </c>
      <c r="FA225" s="86">
        <f t="shared" si="535"/>
        <v>0.35874603843313024</v>
      </c>
      <c r="FB225" s="120">
        <f>+FB69</f>
        <v>8824930888.7999992</v>
      </c>
      <c r="FC225" s="120">
        <f>+FC69</f>
        <v>8043647504.1467991</v>
      </c>
      <c r="FD225" s="49">
        <f>+FD69</f>
        <v>5870708992.4651995</v>
      </c>
      <c r="FE225" s="52">
        <f t="shared" si="557"/>
        <v>0.72985657183990604</v>
      </c>
      <c r="FF225" s="49">
        <f>+FF69</f>
        <v>3526885218.3083997</v>
      </c>
      <c r="FG225" s="86">
        <f t="shared" si="536"/>
        <v>0.43846839589752773</v>
      </c>
      <c r="FH225" s="120">
        <f>+FH69</f>
        <v>8824930888.7999992</v>
      </c>
      <c r="FI225" s="120">
        <f>+FI69</f>
        <v>8043647504.1467991</v>
      </c>
      <c r="FJ225" s="49">
        <f>+FJ69</f>
        <v>6030234761.0855999</v>
      </c>
      <c r="FK225" s="52">
        <f t="shared" si="558"/>
        <v>0.74968908793887223</v>
      </c>
      <c r="FL225" s="49">
        <f>+FL69</f>
        <v>4260329464.4975996</v>
      </c>
      <c r="FM225" s="86">
        <f t="shared" si="537"/>
        <v>0.52965143764706768</v>
      </c>
      <c r="FN225" s="120">
        <f>+FN69</f>
        <v>8824930888.7999992</v>
      </c>
      <c r="FO225" s="120">
        <f>+FO69</f>
        <v>7691797736.1887989</v>
      </c>
      <c r="FP225" s="49">
        <f>+FP69</f>
        <v>7427864299.393199</v>
      </c>
      <c r="FQ225" s="52">
        <f t="shared" si="559"/>
        <v>0.96568637841920479</v>
      </c>
      <c r="FR225" s="49">
        <f>+FR69</f>
        <v>6550944577.5071993</v>
      </c>
      <c r="FS225" s="86">
        <f t="shared" si="538"/>
        <v>0.85167925655220367</v>
      </c>
      <c r="FT225" s="120">
        <f>+FT69</f>
        <v>10506982000</v>
      </c>
      <c r="FU225" s="120">
        <f>+FU69</f>
        <v>10506982000</v>
      </c>
      <c r="FV225" s="49">
        <f>+FV69</f>
        <v>1773924501</v>
      </c>
      <c r="FW225" s="52">
        <f t="shared" si="560"/>
        <v>0.16883292471615541</v>
      </c>
      <c r="FX225" s="49">
        <f>+FX69</f>
        <v>0</v>
      </c>
      <c r="FY225" s="86">
        <f t="shared" si="539"/>
        <v>0</v>
      </c>
      <c r="FZ225" s="120">
        <f>+FZ69</f>
        <v>10506982000</v>
      </c>
      <c r="GA225" s="120">
        <f>+GA69</f>
        <v>10506982000</v>
      </c>
      <c r="GB225" s="49">
        <f>+GB69</f>
        <v>5644322820</v>
      </c>
      <c r="GC225" s="52">
        <f t="shared" si="561"/>
        <v>0.53719734363302418</v>
      </c>
      <c r="GD225" s="49">
        <f>+GD69</f>
        <v>23939462</v>
      </c>
      <c r="GE225" s="86">
        <f t="shared" si="540"/>
        <v>2.2784337119831364E-3</v>
      </c>
      <c r="GF225" s="120">
        <f>+GF69</f>
        <v>10506982000</v>
      </c>
      <c r="GG225" s="120">
        <f>+GG69</f>
        <v>10506982000</v>
      </c>
      <c r="GH225" s="49">
        <f>+GH69</f>
        <v>6163503042</v>
      </c>
      <c r="GI225" s="52">
        <f t="shared" si="562"/>
        <v>0.58661022185057521</v>
      </c>
      <c r="GJ225" s="49">
        <f>+GJ69</f>
        <v>395709094</v>
      </c>
      <c r="GK225" s="86">
        <f t="shared" si="541"/>
        <v>3.7661537252086277E-2</v>
      </c>
      <c r="GL225" s="120">
        <f>+GL69</f>
        <v>10506982000</v>
      </c>
      <c r="GM225" s="120">
        <f>+GM69</f>
        <v>10506982000</v>
      </c>
      <c r="GN225" s="49">
        <f>+GN69</f>
        <v>7471987212</v>
      </c>
      <c r="GO225" s="52">
        <f t="shared" si="563"/>
        <v>0.71114495218512797</v>
      </c>
      <c r="GP225" s="49">
        <f>+GP69</f>
        <v>1367214196</v>
      </c>
      <c r="GQ225" s="86">
        <f t="shared" si="542"/>
        <v>0.13012434931362785</v>
      </c>
      <c r="GR225" s="120">
        <f>+GR69</f>
        <v>10506982000</v>
      </c>
      <c r="GS225" s="120">
        <f>+GS69</f>
        <v>10506982000</v>
      </c>
      <c r="GT225" s="49">
        <f>+GT69</f>
        <v>7610743364</v>
      </c>
      <c r="GU225" s="52">
        <f t="shared" si="564"/>
        <v>0.72435104238305537</v>
      </c>
      <c r="GV225" s="49">
        <f>+GV69</f>
        <v>2135449881</v>
      </c>
      <c r="GW225" s="86">
        <f t="shared" si="543"/>
        <v>0.20324103353370168</v>
      </c>
      <c r="GX225" s="120">
        <f>+GX69</f>
        <v>10506982000</v>
      </c>
      <c r="GY225" s="120">
        <f>+GY69</f>
        <v>10506982000</v>
      </c>
      <c r="GZ225" s="49">
        <f>+GZ69</f>
        <v>7645264877</v>
      </c>
      <c r="HA225" s="52">
        <f t="shared" si="565"/>
        <v>0.7276366207727395</v>
      </c>
      <c r="HB225" s="49">
        <f>+HB69</f>
        <v>2941610034</v>
      </c>
      <c r="HC225" s="86">
        <f t="shared" si="544"/>
        <v>0.27996717173399555</v>
      </c>
    </row>
    <row r="226" spans="1:211" x14ac:dyDescent="0.35">
      <c r="A226" s="145" t="s">
        <v>170</v>
      </c>
      <c r="B226" s="77">
        <f>+B30+B86+B137+B166+B169+B157</f>
        <v>1257270087126.7317</v>
      </c>
      <c r="C226" s="77">
        <f>+C30+C86+C137+C166+C169+C157</f>
        <v>1122331496799.1104</v>
      </c>
      <c r="D226" s="78">
        <f t="shared" si="496"/>
        <v>0.89267334703237899</v>
      </c>
      <c r="E226" s="77">
        <f>+E30+E86+E137+E166+E169+E157</f>
        <v>1242954602589.7803</v>
      </c>
      <c r="F226" s="77">
        <f>+F30+F86+F137+F166+F169+F157</f>
        <v>1203452292373.0046</v>
      </c>
      <c r="G226" s="78">
        <f t="shared" si="497"/>
        <v>0.96821902414257943</v>
      </c>
      <c r="H226" s="77">
        <f>+H30+H86+H137+H166+H169+H157</f>
        <v>1053691774619.7577</v>
      </c>
      <c r="I226" s="77">
        <f>+I30+I86+I137+I166+I169+I157</f>
        <v>905306075502.29407</v>
      </c>
      <c r="J226" s="78">
        <f t="shared" si="498"/>
        <v>0.85917542236579469</v>
      </c>
      <c r="K226" s="77">
        <f>+K30+K86+K137+K166+K169+K157</f>
        <v>1410066844423.5908</v>
      </c>
      <c r="L226" s="77">
        <f>+L30+L86+L137+L166+L169+L157</f>
        <v>1263058623583.8027</v>
      </c>
      <c r="M226" s="78">
        <f t="shared" si="499"/>
        <v>0.8957437929831743</v>
      </c>
      <c r="N226" s="77">
        <f>+N30+N86+N137+N166+N169+N157</f>
        <v>2539299451264.3228</v>
      </c>
      <c r="O226" s="77">
        <f>+O30+O86+O137+O166+O169+O157</f>
        <v>2091875567039.2424</v>
      </c>
      <c r="P226" s="78">
        <f t="shared" si="500"/>
        <v>0.82380026743111889</v>
      </c>
      <c r="Q226" s="77">
        <f>+Q30+Q86+Q137+Q163+Q169+Q157</f>
        <v>3241684157582.8374</v>
      </c>
      <c r="R226" s="77">
        <f>+R30+R86+R137+R163+R169+R157</f>
        <v>2544357584257.0298</v>
      </c>
      <c r="S226" s="78">
        <f t="shared" si="501"/>
        <v>0.78488756478799915</v>
      </c>
      <c r="T226" s="77">
        <f>+T30+T86+T137+T163+T169+T157</f>
        <v>2884045045566.2451</v>
      </c>
      <c r="U226" s="77">
        <f>+U30+U86+U137+U163+U169+U157</f>
        <v>2658570940788.8706</v>
      </c>
      <c r="V226" s="78">
        <f t="shared" si="502"/>
        <v>0.92182018615693795</v>
      </c>
      <c r="W226" s="77">
        <f>+W30+W86+W137+W163+W169+W157</f>
        <v>3602504611776.6426</v>
      </c>
      <c r="X226" s="77">
        <f>+X30+X86+X137+X163+X169+X157</f>
        <v>3136958315595.0874</v>
      </c>
      <c r="Y226" s="78">
        <f t="shared" si="503"/>
        <v>0.87077149196154335</v>
      </c>
      <c r="Z226" s="77">
        <f>+Z30+Z86+Z137+Z163+Z169+Z157</f>
        <v>3501490568419.8716</v>
      </c>
      <c r="AA226" s="77">
        <f>+AA30+AA86+AA137+AA163+AA169+AA157</f>
        <v>2488605138382.7808</v>
      </c>
      <c r="AB226" s="78">
        <f t="shared" si="504"/>
        <v>0.71072735732251913</v>
      </c>
      <c r="AC226" s="77">
        <f>+AC30+AC86+AC137+AC163+AC169+AC157</f>
        <v>3103219589514.4717</v>
      </c>
      <c r="AD226" s="77">
        <f>+AD30+AD86+AD137+AD163+AD169+AD157</f>
        <v>2324878657217.0576</v>
      </c>
      <c r="AE226" s="78">
        <f t="shared" si="505"/>
        <v>0.74918277297315172</v>
      </c>
      <c r="AF226" s="77">
        <f>+AF30+AF86+AF137+AF163+AF169+AF157</f>
        <v>3670814990802.4102</v>
      </c>
      <c r="AG226" s="77">
        <f>+AG30+AG86+AG137+AG163+AG169+AG157</f>
        <v>3166969256988.7344</v>
      </c>
      <c r="AH226" s="77">
        <f>+AH30+AH86+AH137+AH163+AH169+AH157</f>
        <v>2119470970770.5198</v>
      </c>
      <c r="AI226" s="78">
        <f t="shared" si="506"/>
        <v>0.66924267297301998</v>
      </c>
      <c r="AJ226" s="49">
        <f>+AJ30+AJ86+AJ137+AJ163+AJ169+AJ157</f>
        <v>1103345782851.3716</v>
      </c>
      <c r="AK226" s="86">
        <f t="shared" si="507"/>
        <v>0.34839169354629967</v>
      </c>
      <c r="AL226" s="77">
        <f>+AL30+AL86+AL137+AL163+AL169+AL157</f>
        <v>3052204018199.6079</v>
      </c>
      <c r="AM226" s="77">
        <f>+AM30+AM86+AM137+AM163+AM169+AM157</f>
        <v>2357669653320.625</v>
      </c>
      <c r="AN226" s="77">
        <f>+AN30+AN86+AN137+AN163+AN169+AN157</f>
        <v>1696380701099.9849</v>
      </c>
      <c r="AO226" s="78">
        <f t="shared" si="545"/>
        <v>0.71951585698647069</v>
      </c>
      <c r="AP226" s="49">
        <f>+AP30+AP86+AP137+AP163+AP169+AP157</f>
        <v>612909198131.92273</v>
      </c>
      <c r="AQ226" s="86">
        <f t="shared" si="546"/>
        <v>0.25996398489019862</v>
      </c>
      <c r="AR226" s="77">
        <f>+AR30+AR86+AR137+AR163+AR169+AR157</f>
        <v>4105734470843.4043</v>
      </c>
      <c r="AS226" s="77">
        <f>+AS30+AS86+AS137+AS163+AS169+AS157</f>
        <v>3385875145089.9766</v>
      </c>
      <c r="AT226" s="77">
        <f>+AT30+AT86+AT137+AT163+AT169+AT157</f>
        <v>2572528930815.5381</v>
      </c>
      <c r="AU226" s="93">
        <f t="shared" si="508"/>
        <v>0.75978257336100785</v>
      </c>
      <c r="AV226" s="49">
        <f>+AV30+AV86+AV137+AV163+AV169+AV157</f>
        <v>613200432871.90662</v>
      </c>
      <c r="AW226" s="166">
        <f t="shared" si="509"/>
        <v>0.18110544736451331</v>
      </c>
      <c r="AX226" s="120">
        <f>+AX30+AX86+AX137+AX163+AX169+AX157</f>
        <v>2171634783495.0215</v>
      </c>
      <c r="AY226" s="49">
        <f>+AY30+AY86+AY137+AY163+AY169+AY157</f>
        <v>2164836730787.1606</v>
      </c>
      <c r="AZ226" s="49">
        <f>+AZ30+AZ86+AZ137+AZ163+AZ169+AZ157</f>
        <v>1708071299331.8848</v>
      </c>
      <c r="BA226" s="93">
        <f t="shared" si="510"/>
        <v>0.78900698377877643</v>
      </c>
      <c r="BB226" s="49">
        <f>+BB30+BB86+BB137+BB163+BB169+BB157</f>
        <v>822053700048.70947</v>
      </c>
      <c r="BC226" s="166">
        <f t="shared" si="511"/>
        <v>0.37973011468158197</v>
      </c>
      <c r="BD226" s="120">
        <f>+BD30+BD86+BD137+BD163+BD169+BD157</f>
        <v>3323966338129.418</v>
      </c>
      <c r="BE226" s="120">
        <f>+BE30+BE86+BE137+BE163+BE169+BE157</f>
        <v>2939246485567.2617</v>
      </c>
      <c r="BF226" s="49">
        <f>+BF30+BF86+BF137+BF163+BF169+BF157</f>
        <v>1934707803491.1021</v>
      </c>
      <c r="BG226" s="52">
        <f t="shared" si="512"/>
        <v>0.65823258205502688</v>
      </c>
      <c r="BH226" s="49">
        <f>+BH30+BH86+BH137+BH163+BH169+BH157</f>
        <v>974696347542.99561</v>
      </c>
      <c r="BI226" s="86">
        <f t="shared" si="513"/>
        <v>0.33161436181997628</v>
      </c>
      <c r="BJ226" s="120">
        <f>+BJ30+BJ86+BJ137+BJ163+BJ169+BJ157</f>
        <v>3243063045194.6309</v>
      </c>
      <c r="BK226" s="120">
        <f>+BK30+BK86+BK137+BK163+BK169+BK157</f>
        <v>2977599704449.7905</v>
      </c>
      <c r="BL226" s="49">
        <f>+BL30+BL86+BL137+BL163+BL169+BL157</f>
        <v>2347995173016.0591</v>
      </c>
      <c r="BM226" s="52">
        <f t="shared" si="514"/>
        <v>0.78855299774081899</v>
      </c>
      <c r="BN226" s="49">
        <f>+BN30+BN86+BN137+BN163+BN169+BN157</f>
        <v>840086875744.58044</v>
      </c>
      <c r="BO226" s="86">
        <f t="shared" si="515"/>
        <v>0.28213559884800371</v>
      </c>
      <c r="BP226" s="120">
        <f>+BP30+BP86+BP137+BP163+BP169+BP157</f>
        <v>4727133333848.7646</v>
      </c>
      <c r="BQ226" s="120">
        <f>+BQ30+BQ86+BQ137+BQ163+BQ169+BQ157</f>
        <v>4292285406796.166</v>
      </c>
      <c r="BR226" s="49">
        <f>+BR30+BR86+BR137+BR163+BR169+BR157</f>
        <v>2714879182778.9854</v>
      </c>
      <c r="BS226" s="52">
        <f t="shared" si="516"/>
        <v>0.63250201826756358</v>
      </c>
      <c r="BT226" s="49">
        <f>+BT30+BT86+BT137+BT163+BT169+BT157</f>
        <v>1027566752587.5392</v>
      </c>
      <c r="BU226" s="86">
        <f t="shared" si="517"/>
        <v>0.23939851505693147</v>
      </c>
      <c r="BV226" s="120">
        <f>+BV30+BV86+BV137+BV163+BV169+BV157</f>
        <v>7009653990500.1611</v>
      </c>
      <c r="BW226" s="120">
        <f>+BW30+BW86+BW137+BW163+BW169+BW157</f>
        <v>4709300926705.3906</v>
      </c>
      <c r="BX226" s="49">
        <f>+BX30+BX86+BX137+BX163+BX169+BX157</f>
        <v>3119121241938.3931</v>
      </c>
      <c r="BY226" s="52">
        <f t="shared" si="518"/>
        <v>0.66233211478386422</v>
      </c>
      <c r="BZ226" s="49">
        <f>+BZ30+BZ86+BZ137+BZ163+BZ169+BZ157</f>
        <v>1133918202006.2786</v>
      </c>
      <c r="CA226" s="86">
        <f t="shared" si="519"/>
        <v>0.24078270207284536</v>
      </c>
      <c r="CB226" s="120">
        <f>+CB30+CB86+CB137+CB163+CB169+CB157</f>
        <v>3790426049608.6235</v>
      </c>
      <c r="CC226" s="120">
        <f>+CC30+CC86+CC137+CC163+CC169+CC157</f>
        <v>2732412289105.9609</v>
      </c>
      <c r="CD226" s="49">
        <f>+CD30+CD86+CD137+CD163+CD169+CD157</f>
        <v>1879229321762.5994</v>
      </c>
      <c r="CE226" s="52">
        <f t="shared" si="520"/>
        <v>0.68775467350041775</v>
      </c>
      <c r="CF226" s="49">
        <f>+CF30+CF86+CF137+CF163+CF169+CF157</f>
        <v>821738982208.21057</v>
      </c>
      <c r="CG226" s="86">
        <f t="shared" si="521"/>
        <v>0.30073755175397843</v>
      </c>
      <c r="CH226" s="120">
        <f>+CH30+CH86+CH137+CH163+CH169+CH157</f>
        <v>4322599720168.7749</v>
      </c>
      <c r="CI226" s="120">
        <f>+CI30+CI86+CI137+CI163+CI169+CI157</f>
        <v>3638493305944.2959</v>
      </c>
      <c r="CJ226" s="49">
        <f>+CJ30+CJ86+CJ137+CJ163+CJ169+CJ157</f>
        <v>2965415411921.731</v>
      </c>
      <c r="CK226" s="52">
        <f t="shared" si="522"/>
        <v>0.81501191910317905</v>
      </c>
      <c r="CL226" s="49">
        <f>+CL30+CL86+CL137+CL163+CL169+CL157</f>
        <v>1174278891861.8169</v>
      </c>
      <c r="CM226" s="86">
        <f t="shared" si="523"/>
        <v>0.32273768099102135</v>
      </c>
      <c r="CN226" s="120">
        <f>+CN30+CN86+CN137+CN163+CN169+CN157</f>
        <v>4004097389419.9116</v>
      </c>
      <c r="CO226" s="120">
        <f>+CO30+CO86+CO137+CO163+CO169+CO157</f>
        <v>3462670293193.4185</v>
      </c>
      <c r="CP226" s="49">
        <f>+CP30+CP86+CP137+CP163+CP169+CP157</f>
        <v>2691845921875.8228</v>
      </c>
      <c r="CQ226" s="52">
        <f t="shared" si="524"/>
        <v>0.77739019136970466</v>
      </c>
      <c r="CR226" s="49">
        <f>+CR30+CR86+CR137+CR163+CR169+CR157</f>
        <v>1154681380061.5557</v>
      </c>
      <c r="CS226" s="86">
        <f t="shared" si="525"/>
        <v>0.3334655864669866</v>
      </c>
      <c r="CT226" s="120">
        <f>+CT30+CT86+CT137+CT163+CT169+CT157</f>
        <v>3604143299626.2798</v>
      </c>
      <c r="CU226" s="120">
        <f>+CU30+CU86+CU137+CU163+CU169+CU157</f>
        <v>3551906624657.9917</v>
      </c>
      <c r="CV226" s="49">
        <f>+CV30+CV86+CV137+CV163+CV169+CV157</f>
        <v>3126642253801.4414</v>
      </c>
      <c r="CW226" s="52">
        <f t="shared" si="547"/>
        <v>0.88027152293241984</v>
      </c>
      <c r="CX226" s="49">
        <f>+CX30+CX86+CX137+CX163+CX169+CX157</f>
        <v>1475900222804.803</v>
      </c>
      <c r="CY226" s="86">
        <f t="shared" si="526"/>
        <v>0.41552337343522239</v>
      </c>
      <c r="CZ226" s="120">
        <f>+CZ30+CZ86+CZ137+CZ163+CZ169+CZ157</f>
        <v>2747968064025.5996</v>
      </c>
      <c r="DA226" s="120">
        <f>+DA30+DA86+DA137+DA163+DA169+DA157</f>
        <v>2747968064025.5996</v>
      </c>
      <c r="DB226" s="49">
        <f>+DB30+DB86+DB137+DB163+DB169+DB157</f>
        <v>403498009979.40717</v>
      </c>
      <c r="DC226" s="52">
        <f t="shared" si="548"/>
        <v>0.14683504341324408</v>
      </c>
      <c r="DD226" s="49">
        <f>+DD30+DD86+DD137+DD163+DD169+DD157</f>
        <v>7494117.4463999998</v>
      </c>
      <c r="DE226" s="86">
        <f t="shared" si="527"/>
        <v>2.7271486683224371E-6</v>
      </c>
      <c r="DF226" s="120">
        <f>+DF30+DF86+DF137+DF163+DF169+DF157</f>
        <v>2747968064025.5996</v>
      </c>
      <c r="DG226" s="120">
        <f>+DG30+DG86+DG137+DG163+DG169+DG157</f>
        <v>2747968064025.5996</v>
      </c>
      <c r="DH226" s="49">
        <f>+DH30+DH86+DH137+DH163+DH169+DH157</f>
        <v>522417403991.66754</v>
      </c>
      <c r="DI226" s="52">
        <f t="shared" si="549"/>
        <v>0.19011043499041216</v>
      </c>
      <c r="DJ226" s="49">
        <f>+DJ30+DJ86+DJ137+DJ163+DJ169+DJ157</f>
        <v>48282921985.818001</v>
      </c>
      <c r="DK226" s="86">
        <f t="shared" si="528"/>
        <v>1.7570408702307323E-2</v>
      </c>
      <c r="DL226" s="120">
        <f>+DL30+DL86+DL137+DL163+DL169+DL157</f>
        <v>2747968064025.5996</v>
      </c>
      <c r="DM226" s="120">
        <f>+DM30+DM86+DM137+DM163+DM169+DM157</f>
        <v>2747968064025.5996</v>
      </c>
      <c r="DN226" s="49">
        <f>+DN30+DN86+DN137+DN163+DN169+DN157</f>
        <v>718121886646.70996</v>
      </c>
      <c r="DO226" s="52">
        <f t="shared" si="550"/>
        <v>0.26132832329743555</v>
      </c>
      <c r="DP226" s="49">
        <f>+DP30+DP86+DP137+DP163+DP169+DP157</f>
        <v>117766293564.75359</v>
      </c>
      <c r="DQ226" s="86">
        <f t="shared" si="529"/>
        <v>4.2855772272780132E-2</v>
      </c>
      <c r="DR226" s="120">
        <f>+DR30+DR86+DR137+DR163+DR169+DR157</f>
        <v>2747968064025.5996</v>
      </c>
      <c r="DS226" s="120">
        <f>+DS30+DS86+DS137+DS163+DS169+DS157</f>
        <v>2747968064025.5996</v>
      </c>
      <c r="DT226" s="49">
        <f>+DT30+DT86+DT137+DT163+DT169+DT157</f>
        <v>931339102651.72913</v>
      </c>
      <c r="DU226" s="52">
        <f t="shared" si="551"/>
        <v>0.33891918717838959</v>
      </c>
      <c r="DV226" s="49">
        <f>+DV30+DV86+DV137+DV163+DV169+DV157</f>
        <v>178277390304.81122</v>
      </c>
      <c r="DW226" s="86">
        <f t="shared" si="530"/>
        <v>6.4876077942349189E-2</v>
      </c>
      <c r="DX226" s="120">
        <f>+DX30+DX86+DX137+DX163+DX169+DX157</f>
        <v>2747968064025.5996</v>
      </c>
      <c r="DY226" s="120">
        <f>+DY30+DY86+DY137+DY163+DY169+DY157</f>
        <v>2747968064025.5996</v>
      </c>
      <c r="DZ226" s="49">
        <f>+DZ30+DZ86+DZ137+DZ163+DZ169+DZ157</f>
        <v>1165345903999.1963</v>
      </c>
      <c r="EA226" s="52">
        <f t="shared" si="552"/>
        <v>0.42407549027045027</v>
      </c>
      <c r="EB226" s="49">
        <f>+EB30+EB86+EB137+EB163+EB169+EB157</f>
        <v>267034450794.18115</v>
      </c>
      <c r="EC226" s="86">
        <f t="shared" si="531"/>
        <v>9.7175238056803531E-2</v>
      </c>
      <c r="ED226" s="120">
        <f>+ED30+ED86+ED137+ED163+ED169+ED157</f>
        <v>2747968064025.5996</v>
      </c>
      <c r="EE226" s="120">
        <f>+EE30+EE86+EE137+EE163+EE169+EE157</f>
        <v>2747968064025.5996</v>
      </c>
      <c r="EF226" s="49">
        <f>+EF30+EF86+EF137+EF163+EF169+EF157</f>
        <v>1165345903999.1963</v>
      </c>
      <c r="EG226" s="52">
        <f t="shared" si="553"/>
        <v>0.42407549027045027</v>
      </c>
      <c r="EH226" s="49">
        <f>+EH30+EH86+EH137+EH163+EH169+EH157</f>
        <v>350226942897.07794</v>
      </c>
      <c r="EI226" s="86">
        <f t="shared" si="532"/>
        <v>0.1274494225322319</v>
      </c>
      <c r="EJ226" s="120">
        <f>+EJ30+EJ86+EJ137+EJ163+EJ169+EJ157</f>
        <v>2747968064025.5996</v>
      </c>
      <c r="EK226" s="120">
        <f>+EK30+EK86+EK137+EK163+EK169+EK157</f>
        <v>2747968064025.5996</v>
      </c>
      <c r="EL226" s="49">
        <f>+EL30+EL86+EL137+EL163+EL169+EL157</f>
        <v>1243214186265.0586</v>
      </c>
      <c r="EM226" s="52">
        <f t="shared" si="554"/>
        <v>0.45241216684440955</v>
      </c>
      <c r="EN226" s="49">
        <f>+EN30+EN86+EN137+EN163+EN169+EN157</f>
        <v>466687249152.29034</v>
      </c>
      <c r="EO226" s="86">
        <f t="shared" si="533"/>
        <v>0.16982993916917033</v>
      </c>
      <c r="EP226" s="120">
        <f>+EP30+EP86+EP137+EP163+EP169+EP157</f>
        <v>2747968064025.5996</v>
      </c>
      <c r="EQ226" s="120">
        <f>+EQ30+EQ86+EQ137+EQ163+EQ169+EQ157</f>
        <v>2747968064025.5996</v>
      </c>
      <c r="ER226" s="49">
        <f>+ER30+ER86+ER137+ER163+ER169+ER157</f>
        <v>1412295419325.5386</v>
      </c>
      <c r="ES226" s="52">
        <f t="shared" si="555"/>
        <v>0.51394171490356222</v>
      </c>
      <c r="ET226" s="49">
        <f>+ET30+ET86+ET137+ET163+ET169+ET157</f>
        <v>584359510961.44434</v>
      </c>
      <c r="EU226" s="86">
        <f t="shared" si="534"/>
        <v>0.21265149279260348</v>
      </c>
      <c r="EV226" s="120">
        <f>+EV30+EV86+EV137+EV163+EV169+EV157</f>
        <v>2747968064025.5996</v>
      </c>
      <c r="EW226" s="120">
        <f>+EW30+EW86+EW137+EW163+EW169+EW157</f>
        <v>2928072887869.8018</v>
      </c>
      <c r="EX226" s="49">
        <f>+EX30+EX86+EX137+EX163+EX169+EX157</f>
        <v>1560058267115.7585</v>
      </c>
      <c r="EY226" s="52">
        <f t="shared" si="556"/>
        <v>0.53279352217584797</v>
      </c>
      <c r="EZ226" s="49">
        <f>+EZ30+EZ86+EZ137+EZ163+EZ169+EZ157</f>
        <v>694805585077.9679</v>
      </c>
      <c r="FA226" s="86">
        <f t="shared" si="535"/>
        <v>0.23729108245780212</v>
      </c>
      <c r="FB226" s="120">
        <f>+FB30+FB86+FB137+FB163+FB169+FB157</f>
        <v>2747968064025.5996</v>
      </c>
      <c r="FC226" s="120">
        <f>+FC30+FC86+FC137+FC163+FC169+FC157</f>
        <v>2928072887869.8018</v>
      </c>
      <c r="FD226" s="49">
        <f>+FD30+FD86+FD137+FD163+FD169+FD157</f>
        <v>1671101593913.7781</v>
      </c>
      <c r="FE226" s="52">
        <f t="shared" si="557"/>
        <v>0.57071721159561672</v>
      </c>
      <c r="FF226" s="49">
        <f>+FF30+FF86+FF137+FF163+FF169+FF157</f>
        <v>798574491751.81079</v>
      </c>
      <c r="FG226" s="86">
        <f t="shared" si="536"/>
        <v>0.27273040061949433</v>
      </c>
      <c r="FH226" s="120">
        <f>+FH30+FH86+FH137+FH163+FH169+FH157</f>
        <v>2747968064025.5996</v>
      </c>
      <c r="FI226" s="120">
        <f>+FI30+FI86+FI137+FI163+FI169+FI157</f>
        <v>2928072887869.8018</v>
      </c>
      <c r="FJ226" s="49">
        <f>+FJ30+FJ86+FJ137+FJ163+FJ169+FJ157</f>
        <v>1799245028756.76</v>
      </c>
      <c r="FK226" s="52">
        <f t="shared" si="558"/>
        <v>0.61448095647158774</v>
      </c>
      <c r="FL226" s="49">
        <f>+FL30+FL86+FL137+FL163+FL169+FL157</f>
        <v>926314502098.6272</v>
      </c>
      <c r="FM226" s="86">
        <f t="shared" si="537"/>
        <v>0.3163563673350116</v>
      </c>
      <c r="FN226" s="120">
        <f>+FN30+FN86+FN137+FN163+FN169+FN157</f>
        <v>2747968064025.5996</v>
      </c>
      <c r="FO226" s="120">
        <f>+FO30+FO86+FO137+FO163+FO169+FO157</f>
        <v>2855427522081.0293</v>
      </c>
      <c r="FP226" s="49">
        <f>+FP30+FP86+FP137+FP163+FP169+FP157</f>
        <v>2287390023427.7192</v>
      </c>
      <c r="FQ226" s="52">
        <f t="shared" si="559"/>
        <v>0.80106744287477993</v>
      </c>
      <c r="FR226" s="49">
        <f>+FR30+FR86+FR137+FR163+FR169+FR157</f>
        <v>1150647492302.9268</v>
      </c>
      <c r="FS226" s="86">
        <f t="shared" si="538"/>
        <v>0.40296855143580651</v>
      </c>
      <c r="FT226" s="120">
        <f>+FT30+FT86+FT137+FT163+FT169+FT157</f>
        <v>3441572856000</v>
      </c>
      <c r="FU226" s="120">
        <f>+FU30+FU86+FU137+FU163+FU169+FU157</f>
        <v>3441572856000</v>
      </c>
      <c r="FV226" s="49">
        <f>+FV30+FV86+FV137+FV163+FV169+FV157</f>
        <v>328920736023</v>
      </c>
      <c r="FW226" s="52">
        <f t="shared" si="560"/>
        <v>9.5572794703318059E-2</v>
      </c>
      <c r="FX226" s="49">
        <f>+FX30+FX86+FX137+FX163+FX169+FX157</f>
        <v>0</v>
      </c>
      <c r="FY226" s="86">
        <f t="shared" si="539"/>
        <v>0</v>
      </c>
      <c r="FZ226" s="120">
        <f>+FZ30+FZ86+FZ137+FZ163+FZ169+FZ157</f>
        <v>3441572856000</v>
      </c>
      <c r="GA226" s="120">
        <f>+GA30+GA86+GA137+GA163+GA169+GA157</f>
        <v>3441572856000</v>
      </c>
      <c r="GB226" s="49">
        <f>+GB30+GB86+GB137+GB163+GB169+GB157</f>
        <v>520079844708</v>
      </c>
      <c r="GC226" s="52">
        <f t="shared" si="561"/>
        <v>0.15111690685301013</v>
      </c>
      <c r="GD226" s="49">
        <f>+GD30+GD86+GD137+GD163+GD169+GD157</f>
        <v>51562150975</v>
      </c>
      <c r="GE226" s="86">
        <f t="shared" si="540"/>
        <v>1.4982147155509759E-2</v>
      </c>
      <c r="GF226" s="120">
        <f>+GF30+GF86+GF137+GF163+GF169+GF157</f>
        <v>3441572856000</v>
      </c>
      <c r="GG226" s="120">
        <f>+GG30+GG86+GG137+GG163+GG169+GG157</f>
        <v>3441572856000</v>
      </c>
      <c r="GH226" s="49">
        <f>+GH30+GH86+GH137+GH163+GH169+GH157</f>
        <v>640884084701</v>
      </c>
      <c r="GI226" s="52">
        <f t="shared" si="562"/>
        <v>0.18621836919235626</v>
      </c>
      <c r="GJ226" s="49">
        <f>+GJ30+GJ86+GJ137+GJ163+GJ169+GJ157</f>
        <v>107080128701</v>
      </c>
      <c r="GK226" s="86">
        <f t="shared" si="541"/>
        <v>3.1113718401839928E-2</v>
      </c>
      <c r="GL226" s="120">
        <f>+GL30+GL86+GL137+GL163+GL169+GL157</f>
        <v>3441572856000</v>
      </c>
      <c r="GM226" s="120">
        <f>+GM30+GM86+GM137+GM163+GM169+GM157</f>
        <v>3441572856000</v>
      </c>
      <c r="GN226" s="49">
        <f>+GN30+GN86+GN137+GN163+GN169+GN157</f>
        <v>812075604061</v>
      </c>
      <c r="GO226" s="52">
        <f t="shared" si="563"/>
        <v>0.23596060232902999</v>
      </c>
      <c r="GP226" s="49">
        <f>+GP30+GP86+GP137+GP163+GP169+GP157</f>
        <v>168131975683</v>
      </c>
      <c r="GQ226" s="86">
        <f t="shared" si="542"/>
        <v>4.8853237376590933E-2</v>
      </c>
      <c r="GR226" s="120">
        <f>+GR30+GR86+GR137+GR163+GR169+GR157</f>
        <v>3441572856000</v>
      </c>
      <c r="GS226" s="120">
        <f>+GS30+GS86+GS137+GS163+GS169+GS157</f>
        <v>3441572856000</v>
      </c>
      <c r="GT226" s="49">
        <f>+GT30+GT86+GT137+GT163+GT169+GT157</f>
        <v>933072118375</v>
      </c>
      <c r="GU226" s="52">
        <f t="shared" si="564"/>
        <v>0.27111793282199226</v>
      </c>
      <c r="GV226" s="49">
        <f>+GV30+GV86+GV137+GV163+GV169+GV157</f>
        <v>263821765179</v>
      </c>
      <c r="GW226" s="86">
        <f t="shared" si="543"/>
        <v>7.6657323909053984E-2</v>
      </c>
      <c r="GX226" s="120">
        <f>+GX30+GX86+GX137+GX163+GX169+GX157</f>
        <v>3441572856000</v>
      </c>
      <c r="GY226" s="120">
        <f>+GY30+GY86+GY137+GY163+GY169+GY157</f>
        <v>3441572856000</v>
      </c>
      <c r="GZ226" s="49">
        <f>+GZ30+GZ86+GZ137+GZ163+GZ169+GZ157</f>
        <v>1016847210592</v>
      </c>
      <c r="HA226" s="52">
        <f t="shared" si="565"/>
        <v>0.29546002747529804</v>
      </c>
      <c r="HB226" s="49">
        <f>+HB30+HB86+HB137+HB163+HB169+HB157</f>
        <v>365907167831</v>
      </c>
      <c r="HC226" s="86">
        <f t="shared" si="544"/>
        <v>0.10631975063177335</v>
      </c>
    </row>
    <row r="227" spans="1:211" x14ac:dyDescent="0.35">
      <c r="A227" s="145" t="s">
        <v>171</v>
      </c>
      <c r="B227" s="77"/>
      <c r="C227" s="77"/>
      <c r="D227" s="78"/>
      <c r="E227" s="77"/>
      <c r="F227" s="77"/>
      <c r="G227" s="78"/>
      <c r="H227" s="77"/>
      <c r="I227" s="77"/>
      <c r="J227" s="78"/>
      <c r="K227" s="77"/>
      <c r="L227" s="77"/>
      <c r="M227" s="78"/>
      <c r="N227" s="77"/>
      <c r="O227" s="77"/>
      <c r="P227" s="78"/>
      <c r="Q227" s="77"/>
      <c r="R227" s="77"/>
      <c r="S227" s="78"/>
      <c r="T227" s="77"/>
      <c r="U227" s="77"/>
      <c r="V227" s="78"/>
      <c r="W227" s="77"/>
      <c r="X227" s="77"/>
      <c r="Y227" s="78"/>
      <c r="Z227" s="77"/>
      <c r="AA227" s="77"/>
      <c r="AB227" s="78"/>
      <c r="AC227" s="77"/>
      <c r="AD227" s="77"/>
      <c r="AE227" s="78"/>
      <c r="AF227" s="77"/>
      <c r="AG227" s="77"/>
      <c r="AH227" s="77"/>
      <c r="AI227" s="78"/>
      <c r="AJ227" s="49"/>
      <c r="AK227" s="86"/>
      <c r="AL227" s="77">
        <f>+AL51</f>
        <v>22839905882.35294</v>
      </c>
      <c r="AM227" s="77">
        <f>+AM51</f>
        <v>28549882352.941174</v>
      </c>
      <c r="AN227" s="77">
        <f>+AN51</f>
        <v>27393378551.059528</v>
      </c>
      <c r="AO227" s="78">
        <f t="shared" si="545"/>
        <v>0.95949181900000002</v>
      </c>
      <c r="AP227" s="49">
        <f>+AP51</f>
        <v>12264803619.73749</v>
      </c>
      <c r="AQ227" s="86">
        <f t="shared" si="546"/>
        <v>0.42959208966666668</v>
      </c>
      <c r="AR227" s="77">
        <f>+AR51</f>
        <v>44220375843.433975</v>
      </c>
      <c r="AS227" s="77">
        <f>+AS51</f>
        <v>44220375843.433975</v>
      </c>
      <c r="AT227" s="77">
        <f>+AT51</f>
        <v>43515911063.172501</v>
      </c>
      <c r="AU227" s="93">
        <f t="shared" si="508"/>
        <v>0.98406922675746378</v>
      </c>
      <c r="AV227" s="49">
        <f>+AV51</f>
        <v>21481839595.623314</v>
      </c>
      <c r="AW227" s="166">
        <f t="shared" si="509"/>
        <v>0.48579052497612424</v>
      </c>
      <c r="AX227" s="120">
        <f>+AX51</f>
        <v>44317924595.788757</v>
      </c>
      <c r="AY227" s="49">
        <f>+AY51</f>
        <v>44317924595.788757</v>
      </c>
      <c r="AZ227" s="49">
        <f>+AZ51</f>
        <v>43884429784.259674</v>
      </c>
      <c r="BA227" s="93">
        <f t="shared" si="510"/>
        <v>0.99021852184002601</v>
      </c>
      <c r="BB227" s="49">
        <f>+BB51</f>
        <v>34271700230.950584</v>
      </c>
      <c r="BC227" s="166">
        <f t="shared" si="511"/>
        <v>0.7733146473697281</v>
      </c>
      <c r="BD227" s="120">
        <f>+BD51</f>
        <v>40753494026.832779</v>
      </c>
      <c r="BE227" s="120">
        <f>+BE51</f>
        <v>40753494026.832779</v>
      </c>
      <c r="BF227" s="49">
        <f>+BF51</f>
        <v>35880963851.383972</v>
      </c>
      <c r="BG227" s="52">
        <f t="shared" si="512"/>
        <v>0.8804389588720748</v>
      </c>
      <c r="BH227" s="49">
        <f>+BH51</f>
        <v>29598676765.554996</v>
      </c>
      <c r="BI227" s="86">
        <f t="shared" si="513"/>
        <v>0.72628562218657211</v>
      </c>
      <c r="BJ227" s="120">
        <f>+BJ51</f>
        <v>44328637621.460999</v>
      </c>
      <c r="BK227" s="120">
        <f>+BK51</f>
        <v>44328637621.460999</v>
      </c>
      <c r="BL227" s="49">
        <f>+BL51</f>
        <v>42174106228.401329</v>
      </c>
      <c r="BM227" s="52">
        <f t="shared" si="514"/>
        <v>0.951396399513605</v>
      </c>
      <c r="BN227" s="49">
        <f>+BN51</f>
        <v>39564270268.946419</v>
      </c>
      <c r="BO227" s="86">
        <f t="shared" si="515"/>
        <v>0.89252168331453552</v>
      </c>
      <c r="BP227" s="120">
        <f>+BP51</f>
        <v>52919774740.435196</v>
      </c>
      <c r="BQ227" s="120">
        <f>+BQ51</f>
        <v>54434060500.435196</v>
      </c>
      <c r="BR227" s="49">
        <f>+BR51</f>
        <v>53644167913.960815</v>
      </c>
      <c r="BS227" s="52">
        <f t="shared" si="516"/>
        <v>0.98548900120232508</v>
      </c>
      <c r="BT227" s="49">
        <f>+BT51</f>
        <v>48913009507.10482</v>
      </c>
      <c r="BU227" s="86">
        <f t="shared" si="517"/>
        <v>0.8985735963370538</v>
      </c>
      <c r="BV227" s="120">
        <f>+BV51</f>
        <v>54251000041.289246</v>
      </c>
      <c r="BW227" s="120">
        <f>+BW51</f>
        <v>57582917427.864967</v>
      </c>
      <c r="BX227" s="49">
        <f>+BX51</f>
        <v>57390255425.406868</v>
      </c>
      <c r="BY227" s="52">
        <f t="shared" si="518"/>
        <v>0.99665418129084116</v>
      </c>
      <c r="BZ227" s="49">
        <f>+BZ51</f>
        <v>50761953736.702736</v>
      </c>
      <c r="CA227" s="86">
        <f t="shared" si="519"/>
        <v>0.88154536109242887</v>
      </c>
      <c r="CB227" s="120">
        <f>+CB51</f>
        <v>58688384186.806824</v>
      </c>
      <c r="CC227" s="120">
        <f>+CC51</f>
        <v>57085673211.503983</v>
      </c>
      <c r="CD227" s="49">
        <f>+CD51</f>
        <v>55588202361.676262</v>
      </c>
      <c r="CE227" s="52">
        <f t="shared" si="520"/>
        <v>0.97376800928177631</v>
      </c>
      <c r="CF227" s="49">
        <f>+CF51</f>
        <v>46163592827.850479</v>
      </c>
      <c r="CG227" s="86">
        <f t="shared" si="521"/>
        <v>0.80867212788772946</v>
      </c>
      <c r="CH227" s="120">
        <f>+CH51</f>
        <v>131524543547.66115</v>
      </c>
      <c r="CI227" s="120">
        <f>+CI51</f>
        <v>126519496933.02661</v>
      </c>
      <c r="CJ227" s="49">
        <f>+CJ51</f>
        <v>113261217907.90331</v>
      </c>
      <c r="CK227" s="52">
        <f t="shared" si="522"/>
        <v>0.89520762138232646</v>
      </c>
      <c r="CL227" s="49">
        <f>+CL51</f>
        <v>90215801855.145966</v>
      </c>
      <c r="CM227" s="86">
        <f t="shared" si="523"/>
        <v>0.71305849329215965</v>
      </c>
      <c r="CN227" s="120">
        <f>+CN51</f>
        <v>122012974948.75542</v>
      </c>
      <c r="CO227" s="120">
        <f>+CO51</f>
        <v>118083978332.71162</v>
      </c>
      <c r="CP227" s="49">
        <f>+CP51</f>
        <v>115797659111.53868</v>
      </c>
      <c r="CQ227" s="52">
        <f t="shared" si="524"/>
        <v>0.98063819280604647</v>
      </c>
      <c r="CR227" s="49">
        <f>+CR51</f>
        <v>102168945867.31094</v>
      </c>
      <c r="CS227" s="86">
        <f t="shared" si="525"/>
        <v>0.86522276188426916</v>
      </c>
      <c r="CT227" s="120">
        <f>+CT51</f>
        <v>105185022344.72588</v>
      </c>
      <c r="CU227" s="120">
        <f>+CU51</f>
        <v>105185022344.72588</v>
      </c>
      <c r="CV227" s="49">
        <f>+CV51</f>
        <v>103707609270.35417</v>
      </c>
      <c r="CW227" s="52">
        <f t="shared" si="547"/>
        <v>0.98595414973122564</v>
      </c>
      <c r="CX227" s="49">
        <f>+CX51</f>
        <v>91753237679.933456</v>
      </c>
      <c r="CY227" s="86">
        <f t="shared" si="526"/>
        <v>0.87230325796032016</v>
      </c>
      <c r="CZ227" s="120">
        <f>+CZ51</f>
        <v>95663613817.199997</v>
      </c>
      <c r="DA227" s="120">
        <f>+DA51</f>
        <v>95663613817.199997</v>
      </c>
      <c r="DB227" s="49">
        <f>+DB51</f>
        <v>14248301872.552799</v>
      </c>
      <c r="DC227" s="52">
        <f t="shared" si="548"/>
        <v>0.14894170629785472</v>
      </c>
      <c r="DD227" s="49">
        <f>+DD51</f>
        <v>14057281.523999998</v>
      </c>
      <c r="DE227" s="86">
        <f t="shared" si="527"/>
        <v>1.4694491419550102E-4</v>
      </c>
      <c r="DF227" s="120">
        <f>+DF51</f>
        <v>95663613817.199997</v>
      </c>
      <c r="DG227" s="120">
        <f>+DG51</f>
        <v>95663613817.199997</v>
      </c>
      <c r="DH227" s="49">
        <f>+DH51</f>
        <v>34937091657.686394</v>
      </c>
      <c r="DI227" s="52">
        <f t="shared" si="549"/>
        <v>0.36520773430581838</v>
      </c>
      <c r="DJ227" s="49">
        <f>+DJ51</f>
        <v>312243194.32799995</v>
      </c>
      <c r="DK227" s="86">
        <f t="shared" si="528"/>
        <v>3.2639703003971158E-3</v>
      </c>
      <c r="DL227" s="120">
        <f>+DL51</f>
        <v>95663613817.199997</v>
      </c>
      <c r="DM227" s="120">
        <f>+DM51</f>
        <v>95663613817.199997</v>
      </c>
      <c r="DN227" s="49">
        <f>+DN51</f>
        <v>39821996429.139595</v>
      </c>
      <c r="DO227" s="52">
        <f t="shared" si="550"/>
        <v>0.41627108615438624</v>
      </c>
      <c r="DP227" s="49">
        <f>+DP51</f>
        <v>4171162264.1051998</v>
      </c>
      <c r="DQ227" s="86">
        <f t="shared" si="529"/>
        <v>4.3602390686136076E-2</v>
      </c>
      <c r="DR227" s="120">
        <f>+DR51</f>
        <v>95663613817.199997</v>
      </c>
      <c r="DS227" s="120">
        <f>+DS51</f>
        <v>95663613817.199997</v>
      </c>
      <c r="DT227" s="49">
        <f>+DT51</f>
        <v>43065366953.060394</v>
      </c>
      <c r="DU227" s="52">
        <f t="shared" si="551"/>
        <v>0.45017499584902138</v>
      </c>
      <c r="DV227" s="49">
        <f>+DV51</f>
        <v>10999736533.219198</v>
      </c>
      <c r="DW227" s="86">
        <f t="shared" si="530"/>
        <v>0.11498349366393561</v>
      </c>
      <c r="DX227" s="120">
        <f>+DX51</f>
        <v>95663613817.199997</v>
      </c>
      <c r="DY227" s="120">
        <f>+DY51</f>
        <v>95663613817.199997</v>
      </c>
      <c r="DZ227" s="49">
        <f>+DZ51</f>
        <v>60489030725.369995</v>
      </c>
      <c r="EA227" s="52">
        <f t="shared" si="552"/>
        <v>0.63230969761351696</v>
      </c>
      <c r="EB227" s="49">
        <f>+EB51</f>
        <v>19915567872.3456</v>
      </c>
      <c r="EC227" s="86">
        <f t="shared" si="531"/>
        <v>0.20818331105911919</v>
      </c>
      <c r="ED227" s="120">
        <f>+ED51</f>
        <v>95663613817.199997</v>
      </c>
      <c r="EE227" s="120">
        <f>+EE51</f>
        <v>95663613817.199997</v>
      </c>
      <c r="EF227" s="49">
        <f>+EF51</f>
        <v>60489030725.369995</v>
      </c>
      <c r="EG227" s="52">
        <f t="shared" si="553"/>
        <v>0.63230969761351696</v>
      </c>
      <c r="EH227" s="49">
        <f>+EH51</f>
        <v>27825843742.585197</v>
      </c>
      <c r="EI227" s="86">
        <f t="shared" si="532"/>
        <v>0.29087176024686412</v>
      </c>
      <c r="EJ227" s="120">
        <f>+EJ51</f>
        <v>95663613817.199997</v>
      </c>
      <c r="EK227" s="120">
        <f>+EK51</f>
        <v>95663613817.199997</v>
      </c>
      <c r="EL227" s="49">
        <f>+EL51</f>
        <v>69813463714.285187</v>
      </c>
      <c r="EM227" s="52">
        <f t="shared" si="554"/>
        <v>0.72978074869395071</v>
      </c>
      <c r="EN227" s="49">
        <f>+EN51</f>
        <v>36288627657.547195</v>
      </c>
      <c r="EO227" s="86">
        <f t="shared" si="533"/>
        <v>0.37933573915459401</v>
      </c>
      <c r="EP227" s="120">
        <f>+EP51</f>
        <v>95663613817.199997</v>
      </c>
      <c r="EQ227" s="120">
        <f>+EQ51</f>
        <v>95663613817.199997</v>
      </c>
      <c r="ER227" s="49">
        <f>+ER51</f>
        <v>87059782856.763596</v>
      </c>
      <c r="ES227" s="52">
        <f t="shared" si="555"/>
        <v>0.91006161468165803</v>
      </c>
      <c r="ET227" s="49">
        <f>+ET51</f>
        <v>43823949377.613594</v>
      </c>
      <c r="EU227" s="86">
        <f t="shared" si="534"/>
        <v>0.45810468190502535</v>
      </c>
      <c r="EV227" s="120">
        <f>+EV51</f>
        <v>95663613817.199997</v>
      </c>
      <c r="EW227" s="120">
        <f>+EW51</f>
        <v>94098369555.917984</v>
      </c>
      <c r="EX227" s="49">
        <f>+EX51</f>
        <v>89290046080.497589</v>
      </c>
      <c r="EY227" s="52">
        <f t="shared" si="556"/>
        <v>0.94890109681907886</v>
      </c>
      <c r="EZ227" s="49">
        <f>+EZ51</f>
        <v>50130561761.186394</v>
      </c>
      <c r="FA227" s="86">
        <f t="shared" si="535"/>
        <v>0.53274633766524815</v>
      </c>
      <c r="FB227" s="120">
        <f>+FB51</f>
        <v>95663613817.199997</v>
      </c>
      <c r="FC227" s="120">
        <f>+FC51</f>
        <v>94098369555.917984</v>
      </c>
      <c r="FD227" s="49">
        <f>+FD51</f>
        <v>89474326739.054398</v>
      </c>
      <c r="FE227" s="52">
        <f t="shared" si="557"/>
        <v>0.95085947993906794</v>
      </c>
      <c r="FF227" s="49">
        <f>+FF51</f>
        <v>58524893529.725998</v>
      </c>
      <c r="FG227" s="86">
        <f t="shared" si="536"/>
        <v>0.62195438460756292</v>
      </c>
      <c r="FH227" s="120">
        <f>+FH51</f>
        <v>95663613817.199997</v>
      </c>
      <c r="FI227" s="120">
        <f>+FI51</f>
        <v>94098369555.917984</v>
      </c>
      <c r="FJ227" s="49">
        <f>+FJ51</f>
        <v>90320347745.347198</v>
      </c>
      <c r="FK227" s="52">
        <f t="shared" si="558"/>
        <v>0.95985029466078375</v>
      </c>
      <c r="FL227" s="49">
        <f>+FL51</f>
        <v>66496874657.054398</v>
      </c>
      <c r="FM227" s="86">
        <f t="shared" si="537"/>
        <v>0.70667403665839934</v>
      </c>
      <c r="FN227" s="120">
        <f>+FN51</f>
        <v>95663613817.199997</v>
      </c>
      <c r="FO227" s="120">
        <f>+FO51</f>
        <v>94098369555.917984</v>
      </c>
      <c r="FP227" s="49">
        <f>+FP51</f>
        <v>93029318743.077591</v>
      </c>
      <c r="FQ227" s="52">
        <f t="shared" si="559"/>
        <v>0.98863900811580896</v>
      </c>
      <c r="FR227" s="49">
        <f>+FR51</f>
        <v>80385216309.621597</v>
      </c>
      <c r="FS227" s="86">
        <f t="shared" si="538"/>
        <v>0.85426789740339404</v>
      </c>
      <c r="FT227" s="120">
        <f>+FT51</f>
        <v>107158461000</v>
      </c>
      <c r="FU227" s="120">
        <f>+FU51</f>
        <v>107158461000</v>
      </c>
      <c r="FV227" s="49">
        <f>+FV51</f>
        <v>30210379597</v>
      </c>
      <c r="FW227" s="52">
        <f t="shared" si="560"/>
        <v>0.28192248484233084</v>
      </c>
      <c r="FX227" s="49">
        <f>+FX51</f>
        <v>7766170</v>
      </c>
      <c r="FY227" s="86">
        <f t="shared" si="539"/>
        <v>7.2473698553770759E-5</v>
      </c>
      <c r="FZ227" s="120">
        <f>+FZ51</f>
        <v>107158461000</v>
      </c>
      <c r="GA227" s="120">
        <f>+GA51</f>
        <v>107158461000</v>
      </c>
      <c r="GB227" s="49">
        <f>+GB51</f>
        <v>63176684658</v>
      </c>
      <c r="GC227" s="52">
        <f t="shared" si="561"/>
        <v>0.58956319518250644</v>
      </c>
      <c r="GD227" s="49">
        <f>+GD51</f>
        <v>355977459</v>
      </c>
      <c r="GE227" s="86">
        <f t="shared" si="540"/>
        <v>3.3219724852151431E-3</v>
      </c>
      <c r="GF227" s="120">
        <f>+GF51</f>
        <v>107158461000</v>
      </c>
      <c r="GG227" s="120">
        <f>+GG51</f>
        <v>107158461000</v>
      </c>
      <c r="GH227" s="49">
        <f>+GH51</f>
        <v>66859927566</v>
      </c>
      <c r="GI227" s="52">
        <f t="shared" si="562"/>
        <v>0.62393512320039757</v>
      </c>
      <c r="GJ227" s="49">
        <f>+GJ51</f>
        <v>4207733609</v>
      </c>
      <c r="GK227" s="86">
        <f t="shared" si="541"/>
        <v>3.9266461740244667E-2</v>
      </c>
      <c r="GL227" s="120">
        <f>+GL51</f>
        <v>107158461000</v>
      </c>
      <c r="GM227" s="120">
        <f>+GM51</f>
        <v>107158461000</v>
      </c>
      <c r="GN227" s="49">
        <f>+GN51</f>
        <v>67422886127</v>
      </c>
      <c r="GO227" s="52">
        <f t="shared" si="563"/>
        <v>0.62918863800218261</v>
      </c>
      <c r="GP227" s="49">
        <f>+GP51</f>
        <v>11904112141</v>
      </c>
      <c r="GQ227" s="86">
        <f t="shared" si="542"/>
        <v>0.11108886811093713</v>
      </c>
      <c r="GR227" s="120">
        <f>+GR51</f>
        <v>107158461000</v>
      </c>
      <c r="GS227" s="120">
        <f>+GS51</f>
        <v>107158461000</v>
      </c>
      <c r="GT227" s="49">
        <f>+GT51</f>
        <v>77458763468</v>
      </c>
      <c r="GU227" s="52">
        <f t="shared" si="564"/>
        <v>0.7228431870442783</v>
      </c>
      <c r="GV227" s="49">
        <f>+GV51</f>
        <v>20237884418</v>
      </c>
      <c r="GW227" s="86">
        <f t="shared" si="543"/>
        <v>0.1888594165046846</v>
      </c>
      <c r="GX227" s="120">
        <f>+GX51</f>
        <v>107158461000</v>
      </c>
      <c r="GY227" s="120">
        <f>+GY51</f>
        <v>107158461000</v>
      </c>
      <c r="GZ227" s="49">
        <f>+GZ51</f>
        <v>84058947630</v>
      </c>
      <c r="HA227" s="52">
        <f t="shared" si="565"/>
        <v>0.78443593576805848</v>
      </c>
      <c r="HB227" s="49">
        <f>+HB51</f>
        <v>28304024695</v>
      </c>
      <c r="HC227" s="86">
        <f t="shared" si="544"/>
        <v>0.26413242996276326</v>
      </c>
    </row>
    <row r="228" spans="1:211" x14ac:dyDescent="0.35">
      <c r="A228" s="145" t="s">
        <v>172</v>
      </c>
      <c r="B228" s="77">
        <f>+B47</f>
        <v>20055253606.97139</v>
      </c>
      <c r="C228" s="77">
        <f>+C47</f>
        <v>15673850697.329702</v>
      </c>
      <c r="D228" s="78">
        <f t="shared" si="496"/>
        <v>0.78153340787878789</v>
      </c>
      <c r="E228" s="77">
        <f>+E47</f>
        <v>54677001165.606613</v>
      </c>
      <c r="F228" s="77">
        <f>+F47</f>
        <v>52063901838.450119</v>
      </c>
      <c r="G228" s="78">
        <f t="shared" si="497"/>
        <v>0.95220843734202076</v>
      </c>
      <c r="H228" s="77">
        <f>+H47</f>
        <v>52067650586.371452</v>
      </c>
      <c r="I228" s="77">
        <f>+I47</f>
        <v>49665460766.499672</v>
      </c>
      <c r="J228" s="78">
        <f t="shared" si="498"/>
        <v>0.953864063524684</v>
      </c>
      <c r="K228" s="77">
        <f>+K47</f>
        <v>86308601132.191406</v>
      </c>
      <c r="L228" s="77">
        <f>+L47</f>
        <v>83446687922.455017</v>
      </c>
      <c r="M228" s="78">
        <f t="shared" si="499"/>
        <v>0.96684092695057078</v>
      </c>
      <c r="N228" s="77">
        <f>+N47</f>
        <v>118860709488.45969</v>
      </c>
      <c r="O228" s="77">
        <f>+O47</f>
        <v>115153482627.99341</v>
      </c>
      <c r="P228" s="78">
        <f t="shared" si="500"/>
        <v>0.96881032532599665</v>
      </c>
      <c r="Q228" s="77">
        <f>+Q47</f>
        <v>98359412530.675354</v>
      </c>
      <c r="R228" s="77">
        <f>+R47</f>
        <v>96204660370.064896</v>
      </c>
      <c r="S228" s="78">
        <f t="shared" si="501"/>
        <v>0.97809307614623608</v>
      </c>
      <c r="T228" s="77">
        <f>+T47</f>
        <v>78312800311.847214</v>
      </c>
      <c r="U228" s="77">
        <f>+U47</f>
        <v>64505468341.726974</v>
      </c>
      <c r="V228" s="78">
        <f t="shared" si="502"/>
        <v>0.82368997258253507</v>
      </c>
      <c r="W228" s="77">
        <f>+W47</f>
        <v>102877285563.15303</v>
      </c>
      <c r="X228" s="77">
        <f>+X47</f>
        <v>99745403987.827164</v>
      </c>
      <c r="Y228" s="78">
        <f t="shared" si="503"/>
        <v>0.96955711303829739</v>
      </c>
      <c r="Z228" s="77">
        <f>+Z47</f>
        <v>92719615632.808212</v>
      </c>
      <c r="AA228" s="77">
        <f>+AA47</f>
        <v>89487869939.019302</v>
      </c>
      <c r="AB228" s="78">
        <f t="shared" si="504"/>
        <v>0.96514496234985059</v>
      </c>
      <c r="AC228" s="77">
        <f>+AC47</f>
        <v>55731713879.193008</v>
      </c>
      <c r="AD228" s="77">
        <f>+AD47</f>
        <v>52190916222.116318</v>
      </c>
      <c r="AE228" s="78">
        <f t="shared" si="505"/>
        <v>0.93646709547185447</v>
      </c>
      <c r="AF228" s="77">
        <f>+AF47</f>
        <v>53744048478.87252</v>
      </c>
      <c r="AG228" s="77">
        <f>+AG47</f>
        <v>51403922531.847603</v>
      </c>
      <c r="AH228" s="77">
        <f>+AH47</f>
        <v>49054934939.931747</v>
      </c>
      <c r="AI228" s="78">
        <f t="shared" si="506"/>
        <v>0.95430333958540758</v>
      </c>
      <c r="AJ228" s="49">
        <f>+AJ47</f>
        <v>39527376062.538872</v>
      </c>
      <c r="AK228" s="86">
        <f t="shared" si="507"/>
        <v>0.76895641646898549</v>
      </c>
      <c r="AL228" s="77">
        <f>+AL47</f>
        <v>25123896470.588234</v>
      </c>
      <c r="AM228" s="77">
        <f>+AM47</f>
        <v>27027221960.784313</v>
      </c>
      <c r="AN228" s="77">
        <f>+AN47</f>
        <v>26702881583.794743</v>
      </c>
      <c r="AO228" s="78">
        <f t="shared" si="545"/>
        <v>0.98799949260563369</v>
      </c>
      <c r="AP228" s="49">
        <f>+AP47</f>
        <v>22826122964.138962</v>
      </c>
      <c r="AQ228" s="86">
        <f t="shared" si="546"/>
        <v>0.84456045823943648</v>
      </c>
      <c r="AR228" s="77">
        <f>+AR47</f>
        <v>22661955680.756638</v>
      </c>
      <c r="AS228" s="77">
        <f>+AS47</f>
        <v>22661955680.756638</v>
      </c>
      <c r="AT228" s="77">
        <f>+AT47</f>
        <v>20878200841.790771</v>
      </c>
      <c r="AU228" s="93">
        <f t="shared" si="508"/>
        <v>0.92128857438016531</v>
      </c>
      <c r="AV228" s="49">
        <f>+AV47</f>
        <v>17291271674.627567</v>
      </c>
      <c r="AW228" s="166">
        <f t="shared" si="509"/>
        <v>0.76300880286825479</v>
      </c>
      <c r="AX228" s="120">
        <f>+AX47</f>
        <v>26388294493.390938</v>
      </c>
      <c r="AY228" s="49">
        <f>+AY47</f>
        <v>26388294493.390938</v>
      </c>
      <c r="AZ228" s="49">
        <f>+AZ47</f>
        <v>26320167719.500095</v>
      </c>
      <c r="BA228" s="93">
        <f t="shared" si="510"/>
        <v>0.99741829568000673</v>
      </c>
      <c r="BB228" s="49">
        <f>+BB47</f>
        <v>20890430353.961044</v>
      </c>
      <c r="BC228" s="166">
        <f t="shared" si="511"/>
        <v>0.79165519238816828</v>
      </c>
      <c r="BD228" s="120">
        <f>+BD47</f>
        <v>24805049738.505939</v>
      </c>
      <c r="BE228" s="120">
        <f>+BE47</f>
        <v>24805049738.505939</v>
      </c>
      <c r="BF228" s="49">
        <f>+BF47</f>
        <v>24705676562.699635</v>
      </c>
      <c r="BG228" s="52">
        <f t="shared" si="512"/>
        <v>0.995993832834286</v>
      </c>
      <c r="BH228" s="49">
        <f>+BH47</f>
        <v>19745912001.598789</v>
      </c>
      <c r="BI228" s="86">
        <f t="shared" si="513"/>
        <v>0.79604403981284366</v>
      </c>
      <c r="BJ228" s="120">
        <f>+BJ47</f>
        <v>32052798562.113083</v>
      </c>
      <c r="BK228" s="120">
        <f>+BK47</f>
        <v>33068363712.752785</v>
      </c>
      <c r="BL228" s="49">
        <f>+BL47</f>
        <v>31820477887.627193</v>
      </c>
      <c r="BM228" s="52">
        <f t="shared" si="514"/>
        <v>0.96226345409874803</v>
      </c>
      <c r="BN228" s="49">
        <f>+BN47</f>
        <v>28334542966.313362</v>
      </c>
      <c r="BO228" s="86">
        <f t="shared" si="515"/>
        <v>0.85684744526340662</v>
      </c>
      <c r="BP228" s="120">
        <f>+BP47</f>
        <v>40494268108.182716</v>
      </c>
      <c r="BQ228" s="120">
        <f>+BQ47</f>
        <v>47853307730.3424</v>
      </c>
      <c r="BR228" s="49">
        <f>+BR47</f>
        <v>41968402176.942017</v>
      </c>
      <c r="BS228" s="52">
        <f t="shared" si="516"/>
        <v>0.8770219691695641</v>
      </c>
      <c r="BT228" s="49">
        <f>+BT47</f>
        <v>36890092439.148849</v>
      </c>
      <c r="BU228" s="86">
        <f t="shared" si="517"/>
        <v>0.77089953001844236</v>
      </c>
      <c r="BV228" s="120">
        <f>+BV47</f>
        <v>66223763133.256874</v>
      </c>
      <c r="BW228" s="120">
        <f>+BW47</f>
        <v>64524407728.25341</v>
      </c>
      <c r="BX228" s="49">
        <f>+BX47</f>
        <v>63449682164.42984</v>
      </c>
      <c r="BY228" s="52">
        <f t="shared" si="518"/>
        <v>0.98334389106910036</v>
      </c>
      <c r="BZ228" s="49">
        <f>+BZ47</f>
        <v>52651341549.011986</v>
      </c>
      <c r="CA228" s="86">
        <f t="shared" si="519"/>
        <v>0.8159910862065527</v>
      </c>
      <c r="CB228" s="120">
        <f>+CB47</f>
        <v>60388017777.311485</v>
      </c>
      <c r="CC228" s="120">
        <f>+CC47</f>
        <v>59545928083.110458</v>
      </c>
      <c r="CD228" s="49">
        <f>+CD47</f>
        <v>59184833003.868828</v>
      </c>
      <c r="CE228" s="52">
        <f t="shared" si="520"/>
        <v>0.99393585605488188</v>
      </c>
      <c r="CF228" s="49">
        <f>+CF47</f>
        <v>51122981243.508591</v>
      </c>
      <c r="CG228" s="86">
        <f t="shared" si="521"/>
        <v>0.85854705584829161</v>
      </c>
      <c r="CH228" s="120">
        <f>+CH47</f>
        <v>58426310943.548187</v>
      </c>
      <c r="CI228" s="120">
        <f>+CI47</f>
        <v>58426310943.548187</v>
      </c>
      <c r="CJ228" s="49">
        <f>+CJ47</f>
        <v>54576743527.73362</v>
      </c>
      <c r="CK228" s="52">
        <f t="shared" si="522"/>
        <v>0.93411243404475697</v>
      </c>
      <c r="CL228" s="49">
        <f>+CL47</f>
        <v>44851849587.262062</v>
      </c>
      <c r="CM228" s="86">
        <f t="shared" si="523"/>
        <v>0.76766526694793646</v>
      </c>
      <c r="CN228" s="120">
        <f>+CN47</f>
        <v>68349857245.264641</v>
      </c>
      <c r="CO228" s="120">
        <f>+CO47</f>
        <v>74705071751.172379</v>
      </c>
      <c r="CP228" s="49">
        <f>+CP47</f>
        <v>73669750612.017929</v>
      </c>
      <c r="CQ228" s="52">
        <f t="shared" si="524"/>
        <v>0.98614122020251993</v>
      </c>
      <c r="CR228" s="49">
        <f>+CR47</f>
        <v>62897991447.440765</v>
      </c>
      <c r="CS228" s="86">
        <f t="shared" si="525"/>
        <v>0.8419507534500652</v>
      </c>
      <c r="CT228" s="120">
        <f>+CT47</f>
        <v>70071636155.451401</v>
      </c>
      <c r="CU228" s="120">
        <f>+CU47</f>
        <v>70071636155.451401</v>
      </c>
      <c r="CV228" s="49">
        <f>+CV47</f>
        <v>69754516719.733841</v>
      </c>
      <c r="CW228" s="52">
        <f t="shared" si="547"/>
        <v>0.99547435377398574</v>
      </c>
      <c r="CX228" s="49">
        <f>+CX47</f>
        <v>63082572042.651741</v>
      </c>
      <c r="CY228" s="86">
        <f t="shared" si="526"/>
        <v>0.90025829998753459</v>
      </c>
      <c r="CZ228" s="120">
        <f>+CZ47</f>
        <v>75345013614</v>
      </c>
      <c r="DA228" s="120">
        <f>+DA47</f>
        <v>75345013614</v>
      </c>
      <c r="DB228" s="49">
        <f>+DB47</f>
        <v>1530475050.9359999</v>
      </c>
      <c r="DC228" s="52">
        <f t="shared" si="548"/>
        <v>2.0312891026561836E-2</v>
      </c>
      <c r="DD228" s="49">
        <f>+DD47</f>
        <v>0</v>
      </c>
      <c r="DE228" s="86">
        <f t="shared" si="527"/>
        <v>0</v>
      </c>
      <c r="DF228" s="120">
        <f>+DF47</f>
        <v>75345013614</v>
      </c>
      <c r="DG228" s="120">
        <f>+DG47</f>
        <v>75345013614</v>
      </c>
      <c r="DH228" s="49">
        <f>+DH47</f>
        <v>11930159367.905998</v>
      </c>
      <c r="DI228" s="52">
        <f t="shared" si="549"/>
        <v>0.15834039700391311</v>
      </c>
      <c r="DJ228" s="49">
        <f>+DJ47</f>
        <v>19412151.5484</v>
      </c>
      <c r="DK228" s="86">
        <f t="shared" si="528"/>
        <v>2.5764348053409857E-4</v>
      </c>
      <c r="DL228" s="120">
        <f>+DL47</f>
        <v>75345013614</v>
      </c>
      <c r="DM228" s="120">
        <f>+DM47</f>
        <v>75345013614</v>
      </c>
      <c r="DN228" s="49">
        <f>+DN47</f>
        <v>18052273116.461998</v>
      </c>
      <c r="DO228" s="52">
        <f t="shared" si="550"/>
        <v>0.23959479533636543</v>
      </c>
      <c r="DP228" s="49">
        <f>+DP47</f>
        <v>1038455412.1967999</v>
      </c>
      <c r="DQ228" s="86">
        <f t="shared" si="529"/>
        <v>1.3782669381638316E-2</v>
      </c>
      <c r="DR228" s="120">
        <f>+DR47</f>
        <v>75345013614</v>
      </c>
      <c r="DS228" s="120">
        <f>+DS47</f>
        <v>75345013614</v>
      </c>
      <c r="DT228" s="49">
        <f>+DT47</f>
        <v>20185376349.0756</v>
      </c>
      <c r="DU228" s="52">
        <f t="shared" si="551"/>
        <v>0.26790593538793811</v>
      </c>
      <c r="DV228" s="49">
        <f>+DV47</f>
        <v>3868387692.3119998</v>
      </c>
      <c r="DW228" s="86">
        <f t="shared" si="530"/>
        <v>5.1342318579038752E-2</v>
      </c>
      <c r="DX228" s="120">
        <f>+DX47</f>
        <v>75345013614</v>
      </c>
      <c r="DY228" s="120">
        <f>+DY47</f>
        <v>75345013614</v>
      </c>
      <c r="DZ228" s="49">
        <f>+DZ47</f>
        <v>23271177197.221199</v>
      </c>
      <c r="EA228" s="52">
        <f t="shared" si="552"/>
        <v>0.30886154346512901</v>
      </c>
      <c r="EB228" s="49">
        <f>+EB47</f>
        <v>8062289716.4315996</v>
      </c>
      <c r="EC228" s="86">
        <f t="shared" si="531"/>
        <v>0.10700495400711602</v>
      </c>
      <c r="ED228" s="120">
        <f>+ED47</f>
        <v>75345013614</v>
      </c>
      <c r="EE228" s="120">
        <f>+EE47</f>
        <v>75345013614</v>
      </c>
      <c r="EF228" s="49">
        <f>+EF47</f>
        <v>23271177197.221199</v>
      </c>
      <c r="EG228" s="52">
        <f t="shared" si="553"/>
        <v>0.30886154346512901</v>
      </c>
      <c r="EH228" s="49">
        <f>+EH47</f>
        <v>11938488738.118799</v>
      </c>
      <c r="EI228" s="86">
        <f t="shared" si="532"/>
        <v>0.15845094672463483</v>
      </c>
      <c r="EJ228" s="120">
        <f>+EJ47</f>
        <v>75345013614</v>
      </c>
      <c r="EK228" s="120">
        <f>+EK47</f>
        <v>75345013614</v>
      </c>
      <c r="EL228" s="49">
        <f>+EL47</f>
        <v>27916754204.882397</v>
      </c>
      <c r="EM228" s="52">
        <f t="shared" si="554"/>
        <v>0.37051893504064787</v>
      </c>
      <c r="EN228" s="49">
        <f>+EN47</f>
        <v>18434492817.655197</v>
      </c>
      <c r="EO228" s="86">
        <f t="shared" si="533"/>
        <v>0.24466772163712039</v>
      </c>
      <c r="EP228" s="120">
        <f>+EP47</f>
        <v>75345013614</v>
      </c>
      <c r="EQ228" s="120">
        <f>+EQ47</f>
        <v>75345013614</v>
      </c>
      <c r="ER228" s="49">
        <f>+ER47</f>
        <v>45121338678.592796</v>
      </c>
      <c r="ES228" s="52">
        <f t="shared" si="555"/>
        <v>0.59886297067718253</v>
      </c>
      <c r="ET228" s="49">
        <f>+ET47</f>
        <v>22131511588.508396</v>
      </c>
      <c r="EU228" s="86">
        <f t="shared" si="534"/>
        <v>0.29373558417402817</v>
      </c>
      <c r="EV228" s="120">
        <f>+EV47</f>
        <v>75345013614</v>
      </c>
      <c r="EW228" s="120">
        <f>+EW47</f>
        <v>70808687467.923599</v>
      </c>
      <c r="EX228" s="49">
        <f>+EX47</f>
        <v>48045499393.772392</v>
      </c>
      <c r="EY228" s="52">
        <f t="shared" si="556"/>
        <v>0.67852549047088395</v>
      </c>
      <c r="EZ228" s="49">
        <f>+EZ47</f>
        <v>24880321217.263199</v>
      </c>
      <c r="FA228" s="86">
        <f t="shared" si="535"/>
        <v>0.35137385124578119</v>
      </c>
      <c r="FB228" s="120">
        <f>+FB47</f>
        <v>75345013614</v>
      </c>
      <c r="FC228" s="120">
        <f>+FC47</f>
        <v>70808687467.923599</v>
      </c>
      <c r="FD228" s="49">
        <f>+FD47</f>
        <v>48461001054.694794</v>
      </c>
      <c r="FE228" s="52">
        <f t="shared" si="557"/>
        <v>0.68439343797535679</v>
      </c>
      <c r="FF228" s="49">
        <f>+FF47</f>
        <v>29118420257.113197</v>
      </c>
      <c r="FG228" s="86">
        <f t="shared" si="536"/>
        <v>0.41122666297555466</v>
      </c>
      <c r="FH228" s="120">
        <f>+FH47</f>
        <v>75345013614</v>
      </c>
      <c r="FI228" s="120">
        <f>+FI47</f>
        <v>70808687467.923599</v>
      </c>
      <c r="FJ228" s="49">
        <f>+FJ47</f>
        <v>55120696197.309593</v>
      </c>
      <c r="FK228" s="52">
        <f t="shared" si="558"/>
        <v>0.77844538810692288</v>
      </c>
      <c r="FL228" s="49">
        <f>+FL47</f>
        <v>33966092125.040398</v>
      </c>
      <c r="FM228" s="86">
        <f t="shared" si="537"/>
        <v>0.47968820408409729</v>
      </c>
      <c r="FN228" s="120">
        <f>+FN47</f>
        <v>75345013614</v>
      </c>
      <c r="FO228" s="120">
        <f>+FO47</f>
        <v>70808687467.923599</v>
      </c>
      <c r="FP228" s="49">
        <f>+FP47</f>
        <v>69450789651.313187</v>
      </c>
      <c r="FQ228" s="52">
        <f t="shared" si="559"/>
        <v>0.98082300540840361</v>
      </c>
      <c r="FR228" s="49">
        <f>+FR47</f>
        <v>49211972489.627998</v>
      </c>
      <c r="FS228" s="86">
        <f t="shared" si="538"/>
        <v>0.6949990777885986</v>
      </c>
      <c r="FT228" s="120">
        <f>+FT47</f>
        <v>82062242000</v>
      </c>
      <c r="FU228" s="120">
        <f>+FU47</f>
        <v>82062242000</v>
      </c>
      <c r="FV228" s="49">
        <f>+FV47</f>
        <v>9318874718</v>
      </c>
      <c r="FW228" s="52">
        <f t="shared" si="560"/>
        <v>0.11355861710431943</v>
      </c>
      <c r="FX228" s="49">
        <f>+FX47</f>
        <v>0</v>
      </c>
      <c r="FY228" s="86">
        <f t="shared" si="539"/>
        <v>0</v>
      </c>
      <c r="FZ228" s="120">
        <f>+FZ47</f>
        <v>82062242000</v>
      </c>
      <c r="GA228" s="120">
        <f>+GA47</f>
        <v>82062242000</v>
      </c>
      <c r="GB228" s="49">
        <f>+GB47</f>
        <v>28932772164</v>
      </c>
      <c r="GC228" s="52">
        <f t="shared" si="561"/>
        <v>0.35257106628892737</v>
      </c>
      <c r="GD228" s="49">
        <f>+GD47</f>
        <v>158965465</v>
      </c>
      <c r="GE228" s="86">
        <f t="shared" si="540"/>
        <v>1.9371328533773181E-3</v>
      </c>
      <c r="GF228" s="120">
        <f>+GF47</f>
        <v>82062242000</v>
      </c>
      <c r="GG228" s="120">
        <f>+GG47</f>
        <v>82062242000</v>
      </c>
      <c r="GH228" s="49">
        <f>+GH47</f>
        <v>36412322207</v>
      </c>
      <c r="GI228" s="52">
        <f t="shared" si="562"/>
        <v>0.4437159078227475</v>
      </c>
      <c r="GJ228" s="49">
        <f>+GJ47</f>
        <v>1951400982</v>
      </c>
      <c r="GK228" s="86">
        <f t="shared" si="541"/>
        <v>2.3779523133184686E-2</v>
      </c>
      <c r="GL228" s="120">
        <f>+GL47</f>
        <v>82062242000</v>
      </c>
      <c r="GM228" s="120">
        <f>+GM47</f>
        <v>82062242000</v>
      </c>
      <c r="GN228" s="49">
        <f>+GN47</f>
        <v>63910403401</v>
      </c>
      <c r="GO228" s="52">
        <f t="shared" si="563"/>
        <v>0.77880401319037806</v>
      </c>
      <c r="GP228" s="49">
        <f>+GP47</f>
        <v>5707192914</v>
      </c>
      <c r="GQ228" s="86">
        <f t="shared" si="542"/>
        <v>6.9547123925763565E-2</v>
      </c>
      <c r="GR228" s="120">
        <f>+GR47</f>
        <v>82062242000</v>
      </c>
      <c r="GS228" s="120">
        <f>+GS47</f>
        <v>82062242000</v>
      </c>
      <c r="GT228" s="49">
        <f>+GT47</f>
        <v>67864358949</v>
      </c>
      <c r="GU228" s="52">
        <f t="shared" si="564"/>
        <v>0.82698641049802168</v>
      </c>
      <c r="GV228" s="49">
        <f>+GV47</f>
        <v>9603123907</v>
      </c>
      <c r="GW228" s="86">
        <f t="shared" si="543"/>
        <v>0.11702244141708924</v>
      </c>
      <c r="GX228" s="120">
        <f>+GX47</f>
        <v>82062242000</v>
      </c>
      <c r="GY228" s="120">
        <f>+GY47</f>
        <v>82062242000</v>
      </c>
      <c r="GZ228" s="49">
        <f>+GZ47</f>
        <v>70179271637</v>
      </c>
      <c r="HA228" s="52">
        <f t="shared" si="565"/>
        <v>0.85519564085270783</v>
      </c>
      <c r="HB228" s="49">
        <f>+HB47</f>
        <v>16880125601</v>
      </c>
      <c r="HC228" s="86">
        <f t="shared" si="544"/>
        <v>0.20569905463952592</v>
      </c>
    </row>
    <row r="229" spans="1:211" x14ac:dyDescent="0.35">
      <c r="A229" s="145" t="s">
        <v>173</v>
      </c>
      <c r="B229" s="77">
        <f>+B78</f>
        <v>1624202796309.8279</v>
      </c>
      <c r="C229" s="77">
        <f>+C78</f>
        <v>1534707355962.4795</v>
      </c>
      <c r="D229" s="78">
        <f t="shared" si="496"/>
        <v>0.9448988509620343</v>
      </c>
      <c r="E229" s="77">
        <f>+E78</f>
        <v>1620471511842.9329</v>
      </c>
      <c r="F229" s="77">
        <f>+F78</f>
        <v>1580542320352.509</v>
      </c>
      <c r="G229" s="78">
        <f t="shared" si="497"/>
        <v>0.9753595227076759</v>
      </c>
      <c r="H229" s="77">
        <f>+H78</f>
        <v>1843221390171.1443</v>
      </c>
      <c r="I229" s="77">
        <f>+I78</f>
        <v>1722695030674.4749</v>
      </c>
      <c r="J229" s="78">
        <f t="shared" si="498"/>
        <v>0.93461102386323847</v>
      </c>
      <c r="K229" s="77">
        <f>+K78</f>
        <v>2564177763584.752</v>
      </c>
      <c r="L229" s="77">
        <f>+L78</f>
        <v>2514714340818.6035</v>
      </c>
      <c r="M229" s="78">
        <f t="shared" si="499"/>
        <v>0.98070983085938712</v>
      </c>
      <c r="N229" s="77">
        <f>+N78</f>
        <v>2995088730911.0732</v>
      </c>
      <c r="O229" s="77">
        <f>+O78</f>
        <v>2893557434506.2002</v>
      </c>
      <c r="P229" s="78">
        <f t="shared" si="500"/>
        <v>0.96610073839983091</v>
      </c>
      <c r="Q229" s="77">
        <f>+Q78</f>
        <v>2947248200770.6807</v>
      </c>
      <c r="R229" s="77">
        <f>+R78</f>
        <v>2907369263784.666</v>
      </c>
      <c r="S229" s="78">
        <f t="shared" si="501"/>
        <v>0.98646909446731135</v>
      </c>
      <c r="T229" s="77">
        <f>+T78</f>
        <v>2998182949649.4126</v>
      </c>
      <c r="U229" s="77">
        <f>+U78</f>
        <v>2801988632825.583</v>
      </c>
      <c r="V229" s="78">
        <f t="shared" si="502"/>
        <v>0.9345622598358212</v>
      </c>
      <c r="W229" s="77">
        <f>+W78</f>
        <v>3377731905853.2505</v>
      </c>
      <c r="X229" s="77">
        <f>+X78</f>
        <v>3045730233651.9473</v>
      </c>
      <c r="Y229" s="78">
        <f t="shared" si="503"/>
        <v>0.90170869641075435</v>
      </c>
      <c r="Z229" s="77">
        <f>+Z78</f>
        <v>4019648086640.4429</v>
      </c>
      <c r="AA229" s="77">
        <f>+AA78</f>
        <v>3738748883579.0415</v>
      </c>
      <c r="AB229" s="78">
        <f t="shared" si="504"/>
        <v>0.93011845887828148</v>
      </c>
      <c r="AC229" s="77">
        <f>+AC78</f>
        <v>3084702218008.501</v>
      </c>
      <c r="AD229" s="77">
        <f>+AD78</f>
        <v>2680558636334.2935</v>
      </c>
      <c r="AE229" s="78">
        <f t="shared" si="505"/>
        <v>0.86898457189325562</v>
      </c>
      <c r="AF229" s="77">
        <f>+AF78</f>
        <v>3210617386427.3613</v>
      </c>
      <c r="AG229" s="77">
        <f>+AG78</f>
        <v>3363802458540.02</v>
      </c>
      <c r="AH229" s="77">
        <f>+AH78</f>
        <v>3054507233479.9175</v>
      </c>
      <c r="AI229" s="78">
        <f t="shared" si="506"/>
        <v>0.90805190587965001</v>
      </c>
      <c r="AJ229" s="49">
        <f>+AJ78</f>
        <v>2529152930580.0996</v>
      </c>
      <c r="AK229" s="86">
        <f t="shared" si="507"/>
        <v>0.75187320354056086</v>
      </c>
      <c r="AL229" s="77">
        <f>+AL78</f>
        <v>4209946864038.792</v>
      </c>
      <c r="AM229" s="77">
        <f>+AM78</f>
        <v>4031844213097.8623</v>
      </c>
      <c r="AN229" s="77">
        <f>+AN78</f>
        <v>3244059109403.4395</v>
      </c>
      <c r="AO229" s="78">
        <f t="shared" si="545"/>
        <v>0.80460924032351711</v>
      </c>
      <c r="AP229" s="49">
        <f>+AP78</f>
        <v>2533372323784.5918</v>
      </c>
      <c r="AQ229" s="86">
        <f t="shared" si="546"/>
        <v>0.6283408261546094</v>
      </c>
      <c r="AR229" s="77">
        <f>+AR78</f>
        <v>4206483967726.8149</v>
      </c>
      <c r="AS229" s="77">
        <f>+AS78</f>
        <v>3630354222571.7432</v>
      </c>
      <c r="AT229" s="77">
        <f>+AT78</f>
        <v>2914955713799.3848</v>
      </c>
      <c r="AU229" s="93">
        <f t="shared" si="508"/>
        <v>0.80293975052782318</v>
      </c>
      <c r="AV229" s="49">
        <f>+AV78</f>
        <v>2537669806469.9727</v>
      </c>
      <c r="AW229" s="166">
        <f t="shared" si="509"/>
        <v>0.69901438010979744</v>
      </c>
      <c r="AX229" s="120">
        <f>+AX78</f>
        <v>3691387520961.9199</v>
      </c>
      <c r="AY229" s="49">
        <f>+AY78</f>
        <v>3614343825929.0068</v>
      </c>
      <c r="AZ229" s="49">
        <f>+AZ78</f>
        <v>2989422302340.1938</v>
      </c>
      <c r="BA229" s="93">
        <f t="shared" si="510"/>
        <v>0.82709959160341162</v>
      </c>
      <c r="BB229" s="49">
        <f>+BB78</f>
        <v>2615835778888.0215</v>
      </c>
      <c r="BC229" s="166">
        <f t="shared" si="511"/>
        <v>0.72373739325025743</v>
      </c>
      <c r="BD229" s="120">
        <f>+BD78</f>
        <v>3157187443639.7144</v>
      </c>
      <c r="BE229" s="120">
        <f>+BE78</f>
        <v>3388700992042.0923</v>
      </c>
      <c r="BF229" s="49">
        <f>+BF78</f>
        <v>3028573968363.1162</v>
      </c>
      <c r="BG229" s="52">
        <f t="shared" si="512"/>
        <v>0.89372711710927411</v>
      </c>
      <c r="BH229" s="49">
        <f>+BH78</f>
        <v>2654946506325.2163</v>
      </c>
      <c r="BI229" s="86">
        <f t="shared" si="513"/>
        <v>0.78347027741898756</v>
      </c>
      <c r="BJ229" s="120">
        <f>+BJ78</f>
        <v>3612906569861.2803</v>
      </c>
      <c r="BK229" s="120">
        <f>+BK78</f>
        <v>3104798344273.2998</v>
      </c>
      <c r="BL229" s="49">
        <f>+BL78</f>
        <v>2802277188870.7607</v>
      </c>
      <c r="BM229" s="52">
        <f t="shared" si="514"/>
        <v>0.90256334812838024</v>
      </c>
      <c r="BN229" s="49">
        <f>+BN78</f>
        <v>2460976232892.2876</v>
      </c>
      <c r="BO229" s="86">
        <f t="shared" si="515"/>
        <v>0.79263641628496706</v>
      </c>
      <c r="BP229" s="120">
        <f>+BP78</f>
        <v>3809741001268.1885</v>
      </c>
      <c r="BQ229" s="120">
        <f>+BQ78</f>
        <v>3722987630559.876</v>
      </c>
      <c r="BR229" s="49">
        <f>+BR78</f>
        <v>3271109391748.5264</v>
      </c>
      <c r="BS229" s="52">
        <f t="shared" si="516"/>
        <v>0.87862483476922149</v>
      </c>
      <c r="BT229" s="49">
        <f>+BT78</f>
        <v>2921965843652.7725</v>
      </c>
      <c r="BU229" s="86">
        <f t="shared" si="517"/>
        <v>0.78484435985444223</v>
      </c>
      <c r="BV229" s="120">
        <f>+BV78</f>
        <v>3743370349974.0977</v>
      </c>
      <c r="BW229" s="120">
        <f>+BW78</f>
        <v>3521322120606.0425</v>
      </c>
      <c r="BX229" s="49">
        <f>+BX78</f>
        <v>3303183931706.8936</v>
      </c>
      <c r="BY229" s="52">
        <f t="shared" si="518"/>
        <v>0.93805219135657891</v>
      </c>
      <c r="BZ229" s="49">
        <f>+BZ78</f>
        <v>3019996567339.4819</v>
      </c>
      <c r="CA229" s="86">
        <f t="shared" si="519"/>
        <v>0.85763144180053619</v>
      </c>
      <c r="CB229" s="120">
        <f>+CB78</f>
        <v>3902064418599.9443</v>
      </c>
      <c r="CC229" s="120">
        <f>+CC78</f>
        <v>4231007661573.6182</v>
      </c>
      <c r="CD229" s="49">
        <f>+CD78</f>
        <v>3810911347561.356</v>
      </c>
      <c r="CE229" s="52">
        <f t="shared" si="520"/>
        <v>0.9007101032154553</v>
      </c>
      <c r="CF229" s="49">
        <f>+CF78</f>
        <v>3485354266850.0171</v>
      </c>
      <c r="CG229" s="86">
        <f t="shared" si="521"/>
        <v>0.82376458414488574</v>
      </c>
      <c r="CH229" s="120">
        <f>+CH78</f>
        <v>4601869766734.1289</v>
      </c>
      <c r="CI229" s="120">
        <f>+CI78</f>
        <v>4534174112117.4941</v>
      </c>
      <c r="CJ229" s="49">
        <f>+CJ78</f>
        <v>4365042672653.6055</v>
      </c>
      <c r="CK229" s="52">
        <f t="shared" si="522"/>
        <v>0.96269851239018633</v>
      </c>
      <c r="CL229" s="49">
        <f>+CL78</f>
        <v>3865481777633.3784</v>
      </c>
      <c r="CM229" s="86">
        <f t="shared" si="523"/>
        <v>0.85252169018012602</v>
      </c>
      <c r="CN229" s="120">
        <f>+CN78</f>
        <v>3726562494449.8721</v>
      </c>
      <c r="CO229" s="120">
        <f>+CO78</f>
        <v>4264542175215.0869</v>
      </c>
      <c r="CP229" s="49">
        <f>+CP78</f>
        <v>4112967066275.8066</v>
      </c>
      <c r="CQ229" s="52">
        <f t="shared" si="524"/>
        <v>0.96445688594189238</v>
      </c>
      <c r="CR229" s="49">
        <f>+CR78</f>
        <v>3603447329986.3589</v>
      </c>
      <c r="CS229" s="86">
        <f t="shared" si="525"/>
        <v>0.84497870625575766</v>
      </c>
      <c r="CT229" s="120">
        <f>+CT78</f>
        <v>3996172940024.2671</v>
      </c>
      <c r="CU229" s="120">
        <f>+CU78</f>
        <v>4069223510255.8525</v>
      </c>
      <c r="CV229" s="49">
        <f>+CV78</f>
        <v>3919697905282.7002</v>
      </c>
      <c r="CW229" s="52">
        <f t="shared" si="547"/>
        <v>0.96325451167862963</v>
      </c>
      <c r="CX229" s="49">
        <f>+CX78</f>
        <v>3555169321119.834</v>
      </c>
      <c r="CY229" s="86">
        <f t="shared" si="526"/>
        <v>0.87367265822572193</v>
      </c>
      <c r="CZ229" s="120">
        <f>+CZ78</f>
        <v>4153723981118.3994</v>
      </c>
      <c r="DA229" s="120">
        <f>+DA78</f>
        <v>4153723981118.3994</v>
      </c>
      <c r="DB229" s="49">
        <f>+DB78</f>
        <v>169785292224.6312</v>
      </c>
      <c r="DC229" s="52">
        <f t="shared" si="548"/>
        <v>4.0875439243537828E-2</v>
      </c>
      <c r="DD229" s="49">
        <f>+DD78</f>
        <v>90202201902.524399</v>
      </c>
      <c r="DE229" s="86">
        <f t="shared" si="527"/>
        <v>2.1715983611948441E-2</v>
      </c>
      <c r="DF229" s="120">
        <f>+DF78</f>
        <v>4153723981118.3994</v>
      </c>
      <c r="DG229" s="120">
        <f>+DG78</f>
        <v>4153723981118.3994</v>
      </c>
      <c r="DH229" s="49">
        <f>+DH78</f>
        <v>666397601280.12231</v>
      </c>
      <c r="DI229" s="52">
        <f t="shared" si="549"/>
        <v>0.16043377083055319</v>
      </c>
      <c r="DJ229" s="49">
        <f>+DJ78</f>
        <v>545240054206.64514</v>
      </c>
      <c r="DK229" s="86">
        <f t="shared" si="528"/>
        <v>0.13126535530168715</v>
      </c>
      <c r="DL229" s="120">
        <f>+DL78</f>
        <v>4153723981118.3994</v>
      </c>
      <c r="DM229" s="120">
        <f>+DM78</f>
        <v>4153723981118.3994</v>
      </c>
      <c r="DN229" s="49">
        <f>+DN78</f>
        <v>1058416873133.0063</v>
      </c>
      <c r="DO229" s="52">
        <f t="shared" si="550"/>
        <v>0.25481155655605825</v>
      </c>
      <c r="DP229" s="49">
        <f>+DP78</f>
        <v>809190122270.63391</v>
      </c>
      <c r="DQ229" s="86">
        <f t="shared" si="529"/>
        <v>0.19481075920041219</v>
      </c>
      <c r="DR229" s="120">
        <f>+DR78</f>
        <v>4153723981118.3994</v>
      </c>
      <c r="DS229" s="120">
        <f>+DS78</f>
        <v>4153723981118.3994</v>
      </c>
      <c r="DT229" s="49">
        <f>+DT78</f>
        <v>1338980040710.0986</v>
      </c>
      <c r="DU229" s="52">
        <f t="shared" si="551"/>
        <v>0.32235652797265918</v>
      </c>
      <c r="DV229" s="49">
        <f>+DV78</f>
        <v>1102842577209.2507</v>
      </c>
      <c r="DW229" s="86">
        <f t="shared" si="530"/>
        <v>0.2655069480356535</v>
      </c>
      <c r="DX229" s="120">
        <f>+DX78</f>
        <v>4153723981118.3994</v>
      </c>
      <c r="DY229" s="120">
        <f>+DY78</f>
        <v>4287653236698.7798</v>
      </c>
      <c r="DZ229" s="49">
        <f>+DZ78</f>
        <v>1892872919698.2539</v>
      </c>
      <c r="EA229" s="52">
        <f t="shared" si="552"/>
        <v>0.44147061695587247</v>
      </c>
      <c r="EB229" s="49">
        <f>+EB78</f>
        <v>1615466150792.1768</v>
      </c>
      <c r="EC229" s="86">
        <f t="shared" si="531"/>
        <v>0.37677164211068126</v>
      </c>
      <c r="ED229" s="120">
        <f>+ED78</f>
        <v>4153723981118.3994</v>
      </c>
      <c r="EE229" s="120">
        <f>+EE78</f>
        <v>4287653236698.7798</v>
      </c>
      <c r="EF229" s="49">
        <f>+EF78</f>
        <v>1892872919698.2539</v>
      </c>
      <c r="EG229" s="52">
        <f t="shared" si="553"/>
        <v>0.44147061695587247</v>
      </c>
      <c r="EH229" s="49">
        <f>+EH78</f>
        <v>1671183136034.209</v>
      </c>
      <c r="EI229" s="86">
        <f t="shared" si="532"/>
        <v>0.38976639289069787</v>
      </c>
      <c r="EJ229" s="120">
        <f>+EJ78</f>
        <v>4153723981118.3994</v>
      </c>
      <c r="EK229" s="120">
        <f>+EK78</f>
        <v>4287653236698.7798</v>
      </c>
      <c r="EL229" s="49">
        <f>+EL78</f>
        <v>1895957459098.7002</v>
      </c>
      <c r="EM229" s="52">
        <f t="shared" si="554"/>
        <v>0.44219001734348901</v>
      </c>
      <c r="EN229" s="49">
        <f>+EN78</f>
        <v>1711959860552.3386</v>
      </c>
      <c r="EO229" s="86">
        <f t="shared" si="533"/>
        <v>0.39927665929216766</v>
      </c>
      <c r="EP229" s="120">
        <f>+EP78</f>
        <v>4153723981118.3994</v>
      </c>
      <c r="EQ229" s="120">
        <f>+EQ78</f>
        <v>4287653236698.7798</v>
      </c>
      <c r="ER229" s="49">
        <f>+ER78</f>
        <v>2564174175546.6406</v>
      </c>
      <c r="ES229" s="52">
        <f t="shared" si="555"/>
        <v>0.59803674271030638</v>
      </c>
      <c r="ET229" s="49">
        <f>+ET78</f>
        <v>2348721315199.7554</v>
      </c>
      <c r="EU229" s="86">
        <f t="shared" si="534"/>
        <v>0.54778714264871875</v>
      </c>
      <c r="EV229" s="120">
        <f>+EV78</f>
        <v>4153723981118.3994</v>
      </c>
      <c r="EW229" s="120">
        <f>+EW78</f>
        <v>4466536580552.8252</v>
      </c>
      <c r="EX229" s="49">
        <f>+EX78</f>
        <v>3014627537170.376</v>
      </c>
      <c r="EY229" s="52">
        <f t="shared" si="556"/>
        <v>0.67493626947912611</v>
      </c>
      <c r="EZ229" s="49">
        <f>+EZ78</f>
        <v>2786804727629.3794</v>
      </c>
      <c r="FA229" s="86">
        <f t="shared" si="535"/>
        <v>0.62392967736188454</v>
      </c>
      <c r="FB229" s="120">
        <f>+FB78</f>
        <v>4153723981118.3994</v>
      </c>
      <c r="FC229" s="120">
        <f>+FC78</f>
        <v>4561740294087.8809</v>
      </c>
      <c r="FD229" s="49">
        <f>+FD78</f>
        <v>3372711448504.1011</v>
      </c>
      <c r="FE229" s="52">
        <f t="shared" si="557"/>
        <v>0.73934753648190188</v>
      </c>
      <c r="FF229" s="49">
        <f>+FF78</f>
        <v>3117066160205.3374</v>
      </c>
      <c r="FG229" s="86">
        <f t="shared" si="536"/>
        <v>0.68330636100549735</v>
      </c>
      <c r="FH229" s="120">
        <f>+FH78</f>
        <v>4153723981118.3994</v>
      </c>
      <c r="FI229" s="120">
        <f>+FI78</f>
        <v>4561740294087.8809</v>
      </c>
      <c r="FJ229" s="49">
        <f>+FJ78</f>
        <v>3689449837663.6519</v>
      </c>
      <c r="FK229" s="52">
        <f t="shared" si="558"/>
        <v>0.80878121063692787</v>
      </c>
      <c r="FL229" s="49">
        <f>+FL78</f>
        <v>3494910412417.6475</v>
      </c>
      <c r="FM229" s="86">
        <f t="shared" si="537"/>
        <v>0.76613533149774682</v>
      </c>
      <c r="FN229" s="120">
        <f>+FN78</f>
        <v>4153723981118.3994</v>
      </c>
      <c r="FO229" s="120">
        <f>+FO78</f>
        <v>4279019523803.7622</v>
      </c>
      <c r="FP229" s="49">
        <f>+FP78</f>
        <v>4127210802356.3193</v>
      </c>
      <c r="FQ229" s="52">
        <f t="shared" si="559"/>
        <v>0.96452254526932024</v>
      </c>
      <c r="FR229" s="49">
        <f>+FR78</f>
        <v>4013253738217.1826</v>
      </c>
      <c r="FS229" s="86">
        <f t="shared" si="538"/>
        <v>0.93789096214491408</v>
      </c>
      <c r="FT229" s="120">
        <f>+FT78</f>
        <v>4552632071000</v>
      </c>
      <c r="FU229" s="120">
        <f>+FU78</f>
        <v>4552632071000</v>
      </c>
      <c r="FV229" s="49">
        <f>+FV78</f>
        <v>479696649134</v>
      </c>
      <c r="FW229" s="52">
        <f t="shared" si="560"/>
        <v>0.1053668826412834</v>
      </c>
      <c r="FX229" s="49">
        <f>+FX78</f>
        <v>87085601949</v>
      </c>
      <c r="FY229" s="86">
        <f t="shared" si="539"/>
        <v>1.9128627262398425E-2</v>
      </c>
      <c r="FZ229" s="120">
        <f>+FZ78</f>
        <v>4552632071000</v>
      </c>
      <c r="GA229" s="120">
        <f>+GA78</f>
        <v>4552632071000</v>
      </c>
      <c r="GB229" s="49">
        <f>+GB78</f>
        <v>1017530748120</v>
      </c>
      <c r="GC229" s="52">
        <f t="shared" si="561"/>
        <v>0.22350383959240006</v>
      </c>
      <c r="GD229" s="49">
        <f>+GD78</f>
        <v>645046918344</v>
      </c>
      <c r="GE229" s="86">
        <f t="shared" si="540"/>
        <v>0.14168659102783884</v>
      </c>
      <c r="GF229" s="120">
        <f>+GF78</f>
        <v>4552632071000</v>
      </c>
      <c r="GG229" s="120">
        <f>+GG78</f>
        <v>4552632071000</v>
      </c>
      <c r="GH229" s="49">
        <f>+GH78</f>
        <v>1314593441044</v>
      </c>
      <c r="GI229" s="52">
        <f t="shared" si="562"/>
        <v>0.28875459745976034</v>
      </c>
      <c r="GJ229" s="49">
        <f>+GJ78</f>
        <v>969645855036</v>
      </c>
      <c r="GK229" s="86">
        <f t="shared" si="541"/>
        <v>0.21298577172809272</v>
      </c>
      <c r="GL229" s="120">
        <f>+GL78</f>
        <v>4552632071000</v>
      </c>
      <c r="GM229" s="120">
        <f>+GM78</f>
        <v>4552632071000</v>
      </c>
      <c r="GN229" s="49">
        <f>+GN78</f>
        <v>1606833881635</v>
      </c>
      <c r="GO229" s="52">
        <f t="shared" si="563"/>
        <v>0.35294613238579892</v>
      </c>
      <c r="GP229" s="49">
        <f>+GP78</f>
        <v>1269056913785</v>
      </c>
      <c r="GQ229" s="86">
        <f t="shared" si="542"/>
        <v>0.27875235555906624</v>
      </c>
      <c r="GR229" s="120">
        <f>+GR78</f>
        <v>4552632071000</v>
      </c>
      <c r="GS229" s="120">
        <f>+GS78</f>
        <v>4552632071000</v>
      </c>
      <c r="GT229" s="49">
        <f>+GT78</f>
        <v>1879382491655</v>
      </c>
      <c r="GU229" s="52">
        <f t="shared" si="564"/>
        <v>0.41281229459032204</v>
      </c>
      <c r="GV229" s="49">
        <f>+GV78</f>
        <v>1556327146323</v>
      </c>
      <c r="GW229" s="86">
        <f t="shared" si="543"/>
        <v>0.3418521686030182</v>
      </c>
      <c r="GX229" s="120">
        <f>+GX78</f>
        <v>4552632071000</v>
      </c>
      <c r="GY229" s="120">
        <f>+GY78</f>
        <v>4552632071000</v>
      </c>
      <c r="GZ229" s="49">
        <f>+GZ78</f>
        <v>2154103490868</v>
      </c>
      <c r="HA229" s="52">
        <f t="shared" si="565"/>
        <v>0.47315562893595403</v>
      </c>
      <c r="HB229" s="49">
        <f>+HB78</f>
        <v>1852334168255</v>
      </c>
      <c r="HC229" s="86">
        <f t="shared" si="544"/>
        <v>0.40687104500586824</v>
      </c>
    </row>
    <row r="230" spans="1:211" x14ac:dyDescent="0.35">
      <c r="A230" s="145" t="s">
        <v>174</v>
      </c>
      <c r="B230" s="77">
        <f>+B66+B72+B114</f>
        <v>119909139850.86101</v>
      </c>
      <c r="C230" s="77">
        <f>+C66+C72+C114</f>
        <v>93791898437.577881</v>
      </c>
      <c r="D230" s="78">
        <f t="shared" si="496"/>
        <v>0.78219140387657782</v>
      </c>
      <c r="E230" s="77">
        <f>+E66+E72+E114</f>
        <v>116109125965.4357</v>
      </c>
      <c r="F230" s="77">
        <f>+F66+F72+F114</f>
        <v>112902854952.33638</v>
      </c>
      <c r="G230" s="78">
        <f t="shared" si="497"/>
        <v>0.97238571054222056</v>
      </c>
      <c r="H230" s="77">
        <f>+H66+H72+H114</f>
        <v>156191158356.10992</v>
      </c>
      <c r="I230" s="77">
        <f>+I66+I72+I114</f>
        <v>132685607168.94763</v>
      </c>
      <c r="J230" s="78">
        <f t="shared" si="498"/>
        <v>0.84950779906779017</v>
      </c>
      <c r="K230" s="77">
        <f>+K66+K72+K114</f>
        <v>161117653482.61969</v>
      </c>
      <c r="L230" s="77">
        <f>+L66+L72+L114</f>
        <v>155005788876.36807</v>
      </c>
      <c r="M230" s="78">
        <f t="shared" si="499"/>
        <v>0.96206582907495652</v>
      </c>
      <c r="N230" s="77">
        <f>+N66+N72+N114</f>
        <v>236912724138.17599</v>
      </c>
      <c r="O230" s="77">
        <f>+O66+O72+O114</f>
        <v>229115478725.5943</v>
      </c>
      <c r="P230" s="78">
        <f t="shared" si="500"/>
        <v>0.96708811043836518</v>
      </c>
      <c r="Q230" s="77">
        <f>+Q66+Q72+Q114</f>
        <v>368655706556.92767</v>
      </c>
      <c r="R230" s="77">
        <f>+R66+R72+R114</f>
        <v>362763698904.65637</v>
      </c>
      <c r="S230" s="78">
        <f t="shared" si="501"/>
        <v>0.98401758728408162</v>
      </c>
      <c r="T230" s="77">
        <f>+T66+T72+T114</f>
        <v>392173991008.67822</v>
      </c>
      <c r="U230" s="77">
        <f>+U66+U72+U114</f>
        <v>373553245888.60559</v>
      </c>
      <c r="V230" s="78">
        <f t="shared" si="502"/>
        <v>0.9525191737672869</v>
      </c>
      <c r="W230" s="77">
        <f>+W66+W72+W114</f>
        <v>494181616251.51483</v>
      </c>
      <c r="X230" s="77">
        <f>+X66+X72+X114</f>
        <v>445116656562.40326</v>
      </c>
      <c r="Y230" s="78">
        <f t="shared" si="503"/>
        <v>0.90071472091317162</v>
      </c>
      <c r="Z230" s="77">
        <f>+Z66+Z72+Z114</f>
        <v>627579503069.80615</v>
      </c>
      <c r="AA230" s="77">
        <f>+AA66+AA72+AA114</f>
        <v>594104046529.16711</v>
      </c>
      <c r="AB230" s="78">
        <f t="shared" si="504"/>
        <v>0.94665941705091738</v>
      </c>
      <c r="AC230" s="77">
        <f>+AC66+AC72+AC114</f>
        <v>609286510137.95288</v>
      </c>
      <c r="AD230" s="77">
        <f>+AD66+AD72+AD114</f>
        <v>554010856902.98169</v>
      </c>
      <c r="AE230" s="78">
        <f t="shared" si="505"/>
        <v>0.90927806160938007</v>
      </c>
      <c r="AF230" s="77">
        <f>+AF66+AF72+AF114</f>
        <v>589500360360.5271</v>
      </c>
      <c r="AG230" s="77">
        <f>+AG66+AG72+AG114</f>
        <v>567954774173.86292</v>
      </c>
      <c r="AH230" s="77">
        <f>+AH66+AH72+AH114</f>
        <v>449842519903.78979</v>
      </c>
      <c r="AI230" s="78">
        <f t="shared" si="506"/>
        <v>0.79203933193117859</v>
      </c>
      <c r="AJ230" s="49">
        <f>+AJ66+AJ72+AJ114</f>
        <v>275114603701.44769</v>
      </c>
      <c r="AK230" s="86">
        <f t="shared" si="507"/>
        <v>0.4843952656294237</v>
      </c>
      <c r="AL230" s="77">
        <f>+AL66+AL72+AL114</f>
        <v>372165501143.96857</v>
      </c>
      <c r="AM230" s="77">
        <f>+AM66+AM72+AM114</f>
        <v>362858390127.99243</v>
      </c>
      <c r="AN230" s="77">
        <f>+AN66+AN72+AN114</f>
        <v>293077549509.94519</v>
      </c>
      <c r="AO230" s="78">
        <f t="shared" si="545"/>
        <v>0.80769125775641237</v>
      </c>
      <c r="AP230" s="49">
        <f>+AP66+AP72+AP114</f>
        <v>178891088068.33728</v>
      </c>
      <c r="AQ230" s="86">
        <f t="shared" si="546"/>
        <v>0.49300524098460652</v>
      </c>
      <c r="AR230" s="77">
        <f>+AR66+AR72+AR114</f>
        <v>383905355974.56647</v>
      </c>
      <c r="AS230" s="77">
        <f>+AS66+AS72+AS114</f>
        <v>364339886035.50702</v>
      </c>
      <c r="AT230" s="77">
        <f>+AT66+AT72+AT114</f>
        <v>317833664530.7298</v>
      </c>
      <c r="AU230" s="93">
        <f t="shared" si="508"/>
        <v>0.87235484423397736</v>
      </c>
      <c r="AV230" s="49">
        <f>+AV66+AV72+AV114</f>
        <v>197083684539.52081</v>
      </c>
      <c r="AW230" s="166">
        <f t="shared" si="509"/>
        <v>0.54093359550624076</v>
      </c>
      <c r="AX230" s="120">
        <f>+AX66+AX72+AX114</f>
        <v>339402236610.995</v>
      </c>
      <c r="AY230" s="49">
        <f>+AY66+AY72+AY114</f>
        <v>339402236610.995</v>
      </c>
      <c r="AZ230" s="49">
        <f>+AZ66+AZ72+AZ114</f>
        <v>304636421505.55121</v>
      </c>
      <c r="BA230" s="93">
        <f t="shared" si="510"/>
        <v>0.89756751324744355</v>
      </c>
      <c r="BB230" s="49">
        <f>+BB66+BB72+BB114</f>
        <v>194016783256.63974</v>
      </c>
      <c r="BC230" s="166">
        <f t="shared" si="511"/>
        <v>0.57164261848695941</v>
      </c>
      <c r="BD230" s="120">
        <f>+BD66+BD72+BD114</f>
        <v>409019296481.72559</v>
      </c>
      <c r="BE230" s="120">
        <f>+BE66+BE72+BE114</f>
        <v>428816139382.81671</v>
      </c>
      <c r="BF230" s="49">
        <f>+BF66+BF72+BF114</f>
        <v>385298651845.99646</v>
      </c>
      <c r="BG230" s="52">
        <f t="shared" si="512"/>
        <v>0.89851714163684748</v>
      </c>
      <c r="BH230" s="49">
        <f>+BH66+BH72+BH114</f>
        <v>145936986995.60748</v>
      </c>
      <c r="BI230" s="86">
        <f t="shared" si="513"/>
        <v>0.34032531332810978</v>
      </c>
      <c r="BJ230" s="120">
        <f>+BJ66+BJ72+BJ114</f>
        <v>585603606352.61572</v>
      </c>
      <c r="BK230" s="120">
        <f>+BK66+BK72+BK114</f>
        <v>563277954862.05469</v>
      </c>
      <c r="BL230" s="49">
        <f>+BL66+BL72+BL114</f>
        <v>515296014679.47693</v>
      </c>
      <c r="BM230" s="52">
        <f t="shared" si="514"/>
        <v>0.91481658430192181</v>
      </c>
      <c r="BN230" s="49">
        <f>+BN66+BN72+BN114</f>
        <v>237161411533.09351</v>
      </c>
      <c r="BO230" s="86">
        <f t="shared" si="515"/>
        <v>0.42103797864976578</v>
      </c>
      <c r="BP230" s="120">
        <f>+BP66+BP72+BP114</f>
        <v>820553702200.00317</v>
      </c>
      <c r="BQ230" s="120">
        <f>+BQ66+BQ72+BQ114</f>
        <v>804741530294.08313</v>
      </c>
      <c r="BR230" s="49">
        <f>+BR66+BR72+BR114</f>
        <v>753956921197.10571</v>
      </c>
      <c r="BS230" s="52">
        <f t="shared" si="516"/>
        <v>0.93689326673818019</v>
      </c>
      <c r="BT230" s="49">
        <f>+BT66+BT72+BT114</f>
        <v>495771163393.59045</v>
      </c>
      <c r="BU230" s="86">
        <f t="shared" si="517"/>
        <v>0.61606260486198205</v>
      </c>
      <c r="BV230" s="120">
        <f>+BV66+BV72+BV114</f>
        <v>563139217440.83606</v>
      </c>
      <c r="BW230" s="120">
        <f>+BW66+BW72+BW114</f>
        <v>551796662735.63379</v>
      </c>
      <c r="BX230" s="49">
        <f>+BX66+BX72+BX114</f>
        <v>524962327833.22028</v>
      </c>
      <c r="BY230" s="52">
        <f t="shared" si="518"/>
        <v>0.95136916057198073</v>
      </c>
      <c r="BZ230" s="49">
        <f>+BZ66+BZ72+BZ114</f>
        <v>325230510098.07556</v>
      </c>
      <c r="CA230" s="86">
        <f t="shared" si="519"/>
        <v>0.58940282183963433</v>
      </c>
      <c r="CB230" s="120">
        <f>+CB66+CB72+CB114</f>
        <v>532997825180.9165</v>
      </c>
      <c r="CC230" s="120">
        <f>+CC66+CC72+CC114</f>
        <v>541796416919.52856</v>
      </c>
      <c r="CD230" s="49">
        <f>+CD66+CD72+CD114</f>
        <v>502972964386.15845</v>
      </c>
      <c r="CE230" s="52">
        <f t="shared" si="520"/>
        <v>0.92834309840196594</v>
      </c>
      <c r="CF230" s="49">
        <f>+CF66+CF72+CF114</f>
        <v>321800592767.28345</v>
      </c>
      <c r="CG230" s="86">
        <f t="shared" si="521"/>
        <v>0.59395112761530044</v>
      </c>
      <c r="CH230" s="120">
        <f>+CH66+CH72+CH114</f>
        <v>763257746944.44434</v>
      </c>
      <c r="CI230" s="120">
        <f>+CI66+CI72+CI114</f>
        <v>715250839050.92566</v>
      </c>
      <c r="CJ230" s="49">
        <f>+CJ66+CJ72+CJ114</f>
        <v>633762948004.89331</v>
      </c>
      <c r="CK230" s="52">
        <f t="shared" si="522"/>
        <v>0.88607089066241496</v>
      </c>
      <c r="CL230" s="49">
        <f>+CL66+CL72+CL114</f>
        <v>360782131097.13409</v>
      </c>
      <c r="CM230" s="86">
        <f t="shared" si="523"/>
        <v>0.50441343288161666</v>
      </c>
      <c r="CN230" s="120">
        <f>+CN66+CN72+CN114</f>
        <v>709655580258.76196</v>
      </c>
      <c r="CO230" s="120">
        <f>+CO66+CO72+CO114</f>
        <v>647028171470.5365</v>
      </c>
      <c r="CP230" s="49">
        <f>+CP66+CP72+CP114</f>
        <v>610313072801.46204</v>
      </c>
      <c r="CQ230" s="52">
        <f t="shared" si="524"/>
        <v>0.94325579582473196</v>
      </c>
      <c r="CR230" s="49">
        <f>+CR66+CR72+CR114</f>
        <v>352756318584.06976</v>
      </c>
      <c r="CS230" s="86">
        <f t="shared" si="525"/>
        <v>0.54519468260916848</v>
      </c>
      <c r="CT230" s="120">
        <f>+CT66+CT72+CT114</f>
        <v>401000461879.54224</v>
      </c>
      <c r="CU230" s="120">
        <f>+CU66+CU72+CU114</f>
        <v>504969458396.6571</v>
      </c>
      <c r="CV230" s="49">
        <f>+CV66+CV72+CV114</f>
        <v>473113894310.69031</v>
      </c>
      <c r="CW230" s="52">
        <f t="shared" si="547"/>
        <v>0.93691585984801473</v>
      </c>
      <c r="CX230" s="49">
        <f>+CX66+CX72+CX114</f>
        <v>303793480306.284</v>
      </c>
      <c r="CY230" s="86">
        <f t="shared" si="526"/>
        <v>0.60160763241180426</v>
      </c>
      <c r="CZ230" s="120">
        <f>+CZ66+CZ72+CZ114</f>
        <v>549552895366.79993</v>
      </c>
      <c r="DA230" s="120">
        <f>+DA66+DA72+DA114</f>
        <v>549552895366.79993</v>
      </c>
      <c r="DB230" s="49">
        <f>+DB66+DB72+DB114</f>
        <v>11644119112.859999</v>
      </c>
      <c r="DC230" s="52">
        <f t="shared" si="548"/>
        <v>2.1188350040605489E-2</v>
      </c>
      <c r="DD230" s="49">
        <f>+DD66+DD72+DD114</f>
        <v>91433762.581199989</v>
      </c>
      <c r="DE230" s="86">
        <f t="shared" si="527"/>
        <v>1.66378456654609E-4</v>
      </c>
      <c r="DF230" s="120">
        <f>+DF66+DF72+DF114</f>
        <v>549552895366.79993</v>
      </c>
      <c r="DG230" s="120">
        <f>+DG66+DG72+DG114</f>
        <v>549552895366.79993</v>
      </c>
      <c r="DH230" s="49">
        <f>+DH66+DH72+DH114</f>
        <v>100881816812.29079</v>
      </c>
      <c r="DI230" s="52">
        <f t="shared" si="549"/>
        <v>0.18357071296104638</v>
      </c>
      <c r="DJ230" s="49">
        <f>+DJ66+DJ72+DJ114</f>
        <v>1353001022.2091999</v>
      </c>
      <c r="DK230" s="86">
        <f t="shared" si="528"/>
        <v>2.4620032641373625E-3</v>
      </c>
      <c r="DL230" s="120">
        <f>+DL66+DL72+DL114</f>
        <v>549552895366.79993</v>
      </c>
      <c r="DM230" s="120">
        <f>+DM66+DM72+DM114</f>
        <v>549552895366.79993</v>
      </c>
      <c r="DN230" s="49">
        <f>+DN66+DN72+DN114</f>
        <v>179788907409.44638</v>
      </c>
      <c r="DO230" s="52">
        <f t="shared" si="550"/>
        <v>0.32715487248856362</v>
      </c>
      <c r="DP230" s="49">
        <f>+DP66+DP72+DP114</f>
        <v>10621368960.524399</v>
      </c>
      <c r="DQ230" s="86">
        <f t="shared" si="529"/>
        <v>1.9327291421938828E-2</v>
      </c>
      <c r="DR230" s="120">
        <f>+DR66+DR72+DR114</f>
        <v>549552895366.79993</v>
      </c>
      <c r="DS230" s="120">
        <f>+DS66+DS72+DS114</f>
        <v>549552895366.79993</v>
      </c>
      <c r="DT230" s="49">
        <f>+DT66+DT72+DT114</f>
        <v>244840417565.8584</v>
      </c>
      <c r="DU230" s="52">
        <f t="shared" si="551"/>
        <v>0.44552657192796569</v>
      </c>
      <c r="DV230" s="49">
        <f>+DV66+DV72+DV114</f>
        <v>28862854636.121998</v>
      </c>
      <c r="DW230" s="86">
        <f t="shared" si="530"/>
        <v>5.2520612445972906E-2</v>
      </c>
      <c r="DX230" s="120">
        <f>+DX66+DX72+DX114</f>
        <v>549552895366.79993</v>
      </c>
      <c r="DY230" s="120">
        <f>+DY66+DY72+DY114</f>
        <v>549552895366.79993</v>
      </c>
      <c r="DZ230" s="49">
        <f>+DZ66+DZ72+DZ114</f>
        <v>304086572010.82678</v>
      </c>
      <c r="EA230" s="52">
        <f t="shared" si="552"/>
        <v>0.55333449168321414</v>
      </c>
      <c r="EB230" s="49">
        <f>+EB66+EB72+EB114</f>
        <v>48444533104.03199</v>
      </c>
      <c r="EC230" s="86">
        <f t="shared" si="531"/>
        <v>8.8152630097049364E-2</v>
      </c>
      <c r="ED230" s="120">
        <f>+ED66+ED72+ED114</f>
        <v>549552895366.79993</v>
      </c>
      <c r="EE230" s="120">
        <f>+EE66+EE72+EE114</f>
        <v>549552895366.79993</v>
      </c>
      <c r="EF230" s="49">
        <f>+EF66+EF72+EF114</f>
        <v>304086572010.82678</v>
      </c>
      <c r="EG230" s="52">
        <f t="shared" si="553"/>
        <v>0.55333449168321414</v>
      </c>
      <c r="EH230" s="49">
        <f>+EH66+EH72+EH114</f>
        <v>81952196211.209991</v>
      </c>
      <c r="EI230" s="86">
        <f t="shared" si="532"/>
        <v>0.14912521961422998</v>
      </c>
      <c r="EJ230" s="120">
        <f>+EJ66+EJ72+EJ114</f>
        <v>549552895366.79993</v>
      </c>
      <c r="EK230" s="120">
        <f>+EK66+EK72+EK114</f>
        <v>549552895366.79993</v>
      </c>
      <c r="EL230" s="49">
        <f>+EL66+EL72+EL114</f>
        <v>314066201565.58917</v>
      </c>
      <c r="EM230" s="52">
        <f t="shared" si="554"/>
        <v>0.57149403490261874</v>
      </c>
      <c r="EN230" s="49">
        <f>+EN66+EN72+EN114</f>
        <v>117364514681.63759</v>
      </c>
      <c r="EO230" s="86">
        <f t="shared" si="533"/>
        <v>0.21356363631439421</v>
      </c>
      <c r="EP230" s="120">
        <f>+EP66+EP72+EP114</f>
        <v>549552895366.79993</v>
      </c>
      <c r="EQ230" s="120">
        <f>+EQ66+EQ72+EQ114</f>
        <v>549552895366.79993</v>
      </c>
      <c r="ER230" s="49">
        <f>+ER66+ER72+ER114</f>
        <v>327204711894.69958</v>
      </c>
      <c r="ES230" s="52">
        <f t="shared" si="555"/>
        <v>0.59540167043666703</v>
      </c>
      <c r="ET230" s="49">
        <f>+ET66+ET72+ET114</f>
        <v>143632381698.79559</v>
      </c>
      <c r="EU230" s="86">
        <f t="shared" si="534"/>
        <v>0.26136225085835996</v>
      </c>
      <c r="EV230" s="120">
        <f>+EV66+EV72+EV114</f>
        <v>549552895366.79993</v>
      </c>
      <c r="EW230" s="120">
        <f>+EW66+EW72+EW114</f>
        <v>576670779824.28711</v>
      </c>
      <c r="EX230" s="49">
        <f>+EX66+EX72+EX114</f>
        <v>357671493625.28998</v>
      </c>
      <c r="EY230" s="52">
        <f t="shared" si="556"/>
        <v>0.62023516040516791</v>
      </c>
      <c r="EZ230" s="49">
        <f>+EZ66+EZ72+EZ114</f>
        <v>176483663642.8476</v>
      </c>
      <c r="FA230" s="86">
        <f t="shared" si="535"/>
        <v>0.3060388523528495</v>
      </c>
      <c r="FB230" s="120">
        <f>+FB66+FB72+FB114</f>
        <v>549552895366.79993</v>
      </c>
      <c r="FC230" s="120">
        <f>+FC66+FC72+FC114</f>
        <v>576670779824.28711</v>
      </c>
      <c r="FD230" s="49">
        <f>+FD66+FD72+FD114</f>
        <v>412057714215.90356</v>
      </c>
      <c r="FE230" s="52">
        <f t="shared" si="557"/>
        <v>0.7145458529066766</v>
      </c>
      <c r="FF230" s="49">
        <f>+FF66+FF72+FF114</f>
        <v>215152415761.06201</v>
      </c>
      <c r="FG230" s="86">
        <f t="shared" si="536"/>
        <v>0.37309401358365935</v>
      </c>
      <c r="FH230" s="120">
        <f>+FH66+FH72+FH114</f>
        <v>549552895366.79993</v>
      </c>
      <c r="FI230" s="120">
        <f>+FI66+FI72+FI114</f>
        <v>576670779824.28711</v>
      </c>
      <c r="FJ230" s="49">
        <f>+FJ66+FJ72+FJ114</f>
        <v>450187956128.30518</v>
      </c>
      <c r="FK230" s="52">
        <f t="shared" si="558"/>
        <v>0.78066718807129165</v>
      </c>
      <c r="FL230" s="49">
        <f>+FL66+FL72+FL114</f>
        <v>241465147425.90237</v>
      </c>
      <c r="FM230" s="86">
        <f t="shared" si="537"/>
        <v>0.41872270257819783</v>
      </c>
      <c r="FN230" s="120">
        <f>+FN66+FN72+FN114</f>
        <v>549552895366.79993</v>
      </c>
      <c r="FO230" s="120">
        <f>+FO66+FO72+FO114</f>
        <v>573064923293.95911</v>
      </c>
      <c r="FP230" s="49">
        <f>+FP66+FP72+FP114</f>
        <v>555708395101.75073</v>
      </c>
      <c r="FQ230" s="52">
        <f t="shared" si="559"/>
        <v>0.96971280654826408</v>
      </c>
      <c r="FR230" s="49">
        <f>+FR66+FR72+FR114</f>
        <v>319029491751.75</v>
      </c>
      <c r="FS230" s="86">
        <f t="shared" si="538"/>
        <v>0.55670741443740535</v>
      </c>
      <c r="FT230" s="120">
        <f>+FT66+FT72+FT114</f>
        <v>787277110000</v>
      </c>
      <c r="FU230" s="120">
        <f>+FU66+FU72+FU114</f>
        <v>787277110000</v>
      </c>
      <c r="FV230" s="49">
        <f>+FV66+FV72+FV114</f>
        <v>28009545820</v>
      </c>
      <c r="FW230" s="52">
        <f t="shared" si="560"/>
        <v>3.5577746976537906E-2</v>
      </c>
      <c r="FX230" s="49">
        <f>+FX66+FX72+FX114</f>
        <v>0</v>
      </c>
      <c r="FY230" s="86">
        <f t="shared" si="539"/>
        <v>0</v>
      </c>
      <c r="FZ230" s="120">
        <f>+FZ66+FZ72+FZ114</f>
        <v>787277110000</v>
      </c>
      <c r="GA230" s="120">
        <f>+GA66+GA72+GA114</f>
        <v>787277110000</v>
      </c>
      <c r="GB230" s="49">
        <f>+GB66+GB72+GB114</f>
        <v>81320051457</v>
      </c>
      <c r="GC230" s="52">
        <f t="shared" si="561"/>
        <v>0.1032927928731473</v>
      </c>
      <c r="GD230" s="49">
        <f>+GD66+GD72+GD114</f>
        <v>294235321</v>
      </c>
      <c r="GE230" s="86">
        <f t="shared" si="540"/>
        <v>3.7373793453743373E-4</v>
      </c>
      <c r="GF230" s="120">
        <f>+GF66+GF72+GF114</f>
        <v>787277110000</v>
      </c>
      <c r="GG230" s="120">
        <f>+GG66+GG72+GG114</f>
        <v>787277110000</v>
      </c>
      <c r="GH230" s="49">
        <f>+GH66+GH72+GH114</f>
        <v>140149198865</v>
      </c>
      <c r="GI230" s="52">
        <f t="shared" si="562"/>
        <v>0.1780176218574423</v>
      </c>
      <c r="GJ230" s="49">
        <f>+GJ66+GJ72+GJ114</f>
        <v>4380249347</v>
      </c>
      <c r="GK230" s="86">
        <f t="shared" si="541"/>
        <v>5.563796141615244E-3</v>
      </c>
      <c r="GL230" s="120">
        <f>+GL66+GL72+GL114</f>
        <v>787277110000</v>
      </c>
      <c r="GM230" s="120">
        <f>+GM66+GM72+GM114</f>
        <v>787277110000</v>
      </c>
      <c r="GN230" s="49">
        <f>+GN66+GN72+GN114</f>
        <v>173085180836</v>
      </c>
      <c r="GO230" s="52">
        <f t="shared" si="563"/>
        <v>0.21985293188061825</v>
      </c>
      <c r="GP230" s="49">
        <f>+GP66+GP72+GP114</f>
        <v>20937003620</v>
      </c>
      <c r="GQ230" s="86">
        <f t="shared" si="542"/>
        <v>2.6594198350311495E-2</v>
      </c>
      <c r="GR230" s="120">
        <f>+GR66+GR72+GR114</f>
        <v>787277110000</v>
      </c>
      <c r="GS230" s="120">
        <f>+GS66+GS72+GS114</f>
        <v>787277110000</v>
      </c>
      <c r="GT230" s="49">
        <f>+GT66+GT72+GT114</f>
        <v>221343612804</v>
      </c>
      <c r="GU230" s="52">
        <f t="shared" si="564"/>
        <v>0.28115082985710077</v>
      </c>
      <c r="GV230" s="49">
        <f>+GV66+GV72+GV114</f>
        <v>38172624007</v>
      </c>
      <c r="GW230" s="86">
        <f t="shared" si="543"/>
        <v>4.8486896827217546E-2</v>
      </c>
      <c r="GX230" s="120">
        <f>+GX66+GX72+GX114</f>
        <v>787277110000</v>
      </c>
      <c r="GY230" s="120">
        <f>+GY66+GY72+GY114</f>
        <v>787277110000</v>
      </c>
      <c r="GZ230" s="49">
        <f>+GZ66+GZ72+GZ114</f>
        <v>291042665839</v>
      </c>
      <c r="HA230" s="52">
        <f t="shared" si="565"/>
        <v>0.36968262145840874</v>
      </c>
      <c r="HB230" s="49">
        <f>+HB66+HB72+HB114</f>
        <v>54986183736</v>
      </c>
      <c r="HC230" s="86">
        <f t="shared" si="544"/>
        <v>6.9843493526694819E-2</v>
      </c>
    </row>
    <row r="231" spans="1:211" ht="15" thickBot="1" x14ac:dyDescent="0.4">
      <c r="A231" s="233" t="s">
        <v>175</v>
      </c>
      <c r="B231" s="224">
        <f>+B10+B16+B151+B187</f>
        <v>25889509201.7267</v>
      </c>
      <c r="C231" s="224">
        <f>+C10+C16+C151</f>
        <v>18860280960.332508</v>
      </c>
      <c r="D231" s="225">
        <f t="shared" si="496"/>
        <v>0.72849125154812211</v>
      </c>
      <c r="E231" s="224">
        <f>+E10+E16+E151</f>
        <v>12423591857.998869</v>
      </c>
      <c r="F231" s="224">
        <f>+F10+F16+F151</f>
        <v>7629441210.160696</v>
      </c>
      <c r="G231" s="225">
        <f t="shared" si="497"/>
        <v>0.61410913183279747</v>
      </c>
      <c r="H231" s="224">
        <f>+H10+H16+H151</f>
        <v>18208474061.5924</v>
      </c>
      <c r="I231" s="224">
        <f>+I10+I16+I151</f>
        <v>18047573109.346962</v>
      </c>
      <c r="J231" s="225">
        <f t="shared" si="498"/>
        <v>0.9911634027266002</v>
      </c>
      <c r="K231" s="224">
        <f>+K10+K16+K151</f>
        <v>38929716112.204308</v>
      </c>
      <c r="L231" s="224">
        <f>+L10+L16+L151</f>
        <v>37917573216.523712</v>
      </c>
      <c r="M231" s="225">
        <f t="shared" si="499"/>
        <v>0.97400076351023546</v>
      </c>
      <c r="N231" s="224">
        <f>+N10+N16+N151</f>
        <v>39287483564.737907</v>
      </c>
      <c r="O231" s="224">
        <f>+O10+O16+O151</f>
        <v>35851287877.792503</v>
      </c>
      <c r="P231" s="225">
        <f t="shared" si="500"/>
        <v>0.9125371396902211</v>
      </c>
      <c r="Q231" s="224">
        <f>+Q10+Q16+Q151</f>
        <v>45937203683.517273</v>
      </c>
      <c r="R231" s="224">
        <f>+R10+R16+R151</f>
        <v>44681068309.24147</v>
      </c>
      <c r="S231" s="225">
        <f t="shared" si="501"/>
        <v>0.97265538009387986</v>
      </c>
      <c r="T231" s="224">
        <f>+T10+T16+T151</f>
        <v>32141435745.788429</v>
      </c>
      <c r="U231" s="224">
        <f>+U10+U16+U151</f>
        <v>30395004808.948101</v>
      </c>
      <c r="V231" s="225">
        <f t="shared" si="502"/>
        <v>0.94566419027908022</v>
      </c>
      <c r="W231" s="224">
        <f>+W10+W16+W151</f>
        <v>32565410734.310555</v>
      </c>
      <c r="X231" s="224">
        <f>+X10+X16+X151</f>
        <v>31742100808.372452</v>
      </c>
      <c r="Y231" s="225">
        <f t="shared" si="503"/>
        <v>0.97471826986445242</v>
      </c>
      <c r="Z231" s="224">
        <f>+Z10+Z16+Z151</f>
        <v>29085151515.015923</v>
      </c>
      <c r="AA231" s="224">
        <f>+AA10+AA16+AA151</f>
        <v>28213092797.646156</v>
      </c>
      <c r="AB231" s="225">
        <f t="shared" si="504"/>
        <v>0.97001704746425188</v>
      </c>
      <c r="AC231" s="224">
        <f>+AC10+AC16+AC151</f>
        <v>19281767244.345207</v>
      </c>
      <c r="AD231" s="224">
        <f>+AD10+AD16+AD151</f>
        <v>17747467245.577015</v>
      </c>
      <c r="AE231" s="225">
        <f t="shared" si="505"/>
        <v>0.92042741833126529</v>
      </c>
      <c r="AF231" s="224">
        <f>+AF10+AF16+AF151</f>
        <v>11310736792.44915</v>
      </c>
      <c r="AG231" s="224">
        <f>+AG10+AG16+AG151</f>
        <v>9915970681.7422905</v>
      </c>
      <c r="AH231" s="224">
        <f>+AH10+AH16+AH151</f>
        <v>7430732907.1829796</v>
      </c>
      <c r="AI231" s="225">
        <f t="shared" si="506"/>
        <v>0.74937019739930888</v>
      </c>
      <c r="AJ231" s="234">
        <f>+AJ10+AJ16+AJ151</f>
        <v>6409908247.1352844</v>
      </c>
      <c r="AK231" s="235">
        <f t="shared" si="507"/>
        <v>0.6464226703430539</v>
      </c>
      <c r="AL231" s="224">
        <f>+AL10+AL16+AL151</f>
        <v>39969835294.117645</v>
      </c>
      <c r="AM231" s="224">
        <f>+AM10+AM16+AM151</f>
        <v>33719314384.313725</v>
      </c>
      <c r="AN231" s="224">
        <f>+AN10+AN16+AN151</f>
        <v>32448975598.854774</v>
      </c>
      <c r="AO231" s="225">
        <f t="shared" si="545"/>
        <v>0.96232607902461054</v>
      </c>
      <c r="AP231" s="234">
        <f>+AP10+AP16+AP151</f>
        <v>17637429865.029881</v>
      </c>
      <c r="AQ231" s="235">
        <f t="shared" si="546"/>
        <v>0.52306608799954835</v>
      </c>
      <c r="AR231" s="224">
        <f>+AR10+AR16+AR151</f>
        <v>33648659818.143616</v>
      </c>
      <c r="AS231" s="224">
        <f>+AS10+AS16+AS151</f>
        <v>33648659818.143616</v>
      </c>
      <c r="AT231" s="224">
        <f>+AT10+AT16+AT151</f>
        <v>31733316993.116558</v>
      </c>
      <c r="AU231" s="231">
        <f t="shared" si="508"/>
        <v>0.94307818393425913</v>
      </c>
      <c r="AV231" s="234">
        <f>+AV10+AV16+AV151</f>
        <v>21307309256.380215</v>
      </c>
      <c r="AW231" s="227">
        <f t="shared" si="509"/>
        <v>0.63322906087603381</v>
      </c>
      <c r="AX231" s="236">
        <f>+AX10+AX16+AX151</f>
        <v>24616764173.016968</v>
      </c>
      <c r="AY231" s="234">
        <f>+AY10+AY16+AY151</f>
        <v>24616764173.016968</v>
      </c>
      <c r="AZ231" s="234">
        <f>+AZ10+AZ16+AZ151</f>
        <v>22956572212.749512</v>
      </c>
      <c r="BA231" s="231">
        <f t="shared" si="510"/>
        <v>0.93255848134227026</v>
      </c>
      <c r="BB231" s="234">
        <f>+BB10+BB16+BB151</f>
        <v>16386455662.009201</v>
      </c>
      <c r="BC231" s="227">
        <f t="shared" si="511"/>
        <v>0.66566245453051021</v>
      </c>
      <c r="BD231" s="236">
        <f>+BD10+BD16+BD151</f>
        <v>26971232997.357964</v>
      </c>
      <c r="BE231" s="236">
        <f>+BE10+BE16+BE151</f>
        <v>26971232997.357964</v>
      </c>
      <c r="BF231" s="234">
        <f>+BF10+BF16+BF151</f>
        <v>26233010632.466484</v>
      </c>
      <c r="BG231" s="237">
        <f t="shared" si="512"/>
        <v>0.97262926893391211</v>
      </c>
      <c r="BH231" s="234">
        <f>+BH10+BH16+BH151</f>
        <v>13422283281.074078</v>
      </c>
      <c r="BI231" s="235">
        <f t="shared" si="513"/>
        <v>0.49765182342197301</v>
      </c>
      <c r="BJ231" s="236">
        <f>+BJ10+BJ16+BJ151</f>
        <v>53059119991.030624</v>
      </c>
      <c r="BK231" s="236">
        <f>+BK10+BK16+BK151</f>
        <v>53059119991.030624</v>
      </c>
      <c r="BL231" s="234">
        <f>+BL10+BL16+BL151</f>
        <v>43030133034.09153</v>
      </c>
      <c r="BM231" s="237">
        <f t="shared" si="514"/>
        <v>0.81098467221781201</v>
      </c>
      <c r="BN231" s="234">
        <f>+BN10+BN16+BN151</f>
        <v>34767005930.119453</v>
      </c>
      <c r="BO231" s="235">
        <f t="shared" si="515"/>
        <v>0.6552503308761366</v>
      </c>
      <c r="BP231" s="236">
        <f>+BP10+BP16+BP151</f>
        <v>49839122390.291519</v>
      </c>
      <c r="BQ231" s="236">
        <f>+BQ10+BQ16+BQ151</f>
        <v>48401303518.31424</v>
      </c>
      <c r="BR231" s="234">
        <f>+BR10+BR16+BR151</f>
        <v>47850340781.167114</v>
      </c>
      <c r="BS231" s="237">
        <f t="shared" si="516"/>
        <v>0.98861677894814026</v>
      </c>
      <c r="BT231" s="234">
        <f>+BT10+BT16+BT151</f>
        <v>43272796584.06282</v>
      </c>
      <c r="BU231" s="235">
        <f t="shared" si="517"/>
        <v>0.89404196661127366</v>
      </c>
      <c r="BV231" s="236">
        <f>+BV10+BV16+BV151</f>
        <v>62286089136.046249</v>
      </c>
      <c r="BW231" s="236">
        <f>+BW10+BW16+BW151</f>
        <v>66145018814.887405</v>
      </c>
      <c r="BX231" s="234">
        <f>+BX10+BX16+BX151</f>
        <v>65031601526.994591</v>
      </c>
      <c r="BY231" s="237">
        <f t="shared" si="518"/>
        <v>0.98316702742184092</v>
      </c>
      <c r="BZ231" s="234">
        <f>+BZ10+BZ16+BZ151</f>
        <v>58202319182.869972</v>
      </c>
      <c r="CA231" s="235">
        <f t="shared" si="519"/>
        <v>0.87991991272622105</v>
      </c>
      <c r="CB231" s="236">
        <f>+CB10+CB16+CB151</f>
        <v>27579061480.497837</v>
      </c>
      <c r="CC231" s="236">
        <f>+CC10+CC16+CC151</f>
        <v>27579061480.497837</v>
      </c>
      <c r="CD231" s="234">
        <f>+CD10+CD16+CD151</f>
        <v>26614934111.530792</v>
      </c>
      <c r="CE231" s="237">
        <f t="shared" si="520"/>
        <v>0.96504132783311669</v>
      </c>
      <c r="CF231" s="234">
        <f>+CF10+CF16+CF151</f>
        <v>25319604768.211769</v>
      </c>
      <c r="CG231" s="235">
        <f t="shared" si="521"/>
        <v>0.91807347346160373</v>
      </c>
      <c r="CH231" s="236">
        <f>+CH10+CH16+CH151</f>
        <v>23228593082.021935</v>
      </c>
      <c r="CI231" s="236">
        <f>+CI10+CI16+CI151</f>
        <v>28393556629.279812</v>
      </c>
      <c r="CJ231" s="234">
        <f>+CJ10+CJ16+CJ151</f>
        <v>28194622620.094238</v>
      </c>
      <c r="CK231" s="237">
        <f t="shared" si="522"/>
        <v>0.99299369178074615</v>
      </c>
      <c r="CL231" s="234">
        <f>+CL10+CL16+CL151</f>
        <v>24513109530.175713</v>
      </c>
      <c r="CM231" s="235">
        <f t="shared" si="523"/>
        <v>0.86333353197807805</v>
      </c>
      <c r="CN231" s="236">
        <f>+CN10+CN16+CN151</f>
        <v>27029634349.954769</v>
      </c>
      <c r="CO231" s="236">
        <f>+CO10+CO16+CO151</f>
        <v>33638038444.21804</v>
      </c>
      <c r="CP231" s="234">
        <f>+CP10+CP16+CP151</f>
        <v>33426269667.078823</v>
      </c>
      <c r="CQ231" s="237">
        <f t="shared" si="524"/>
        <v>0.99370448495412733</v>
      </c>
      <c r="CR231" s="234">
        <f>+CR10+CR16+CR151</f>
        <v>30880327963.05661</v>
      </c>
      <c r="CS231" s="235">
        <f t="shared" si="525"/>
        <v>0.91801809473122098</v>
      </c>
      <c r="CT231" s="236">
        <f>+CT10+CT16+CT151</f>
        <v>22867625975.601276</v>
      </c>
      <c r="CU231" s="236">
        <f>+CU10+CU16+CU151</f>
        <v>28805139121.113911</v>
      </c>
      <c r="CV231" s="234">
        <f>+CV10+CV16+CV151</f>
        <v>28710193199.447571</v>
      </c>
      <c r="CW231" s="237">
        <f t="shared" si="547"/>
        <v>0.99670385477858203</v>
      </c>
      <c r="CX231" s="234">
        <f>+CX10+CX16+CX151</f>
        <v>27705890094.173592</v>
      </c>
      <c r="CY231" s="235">
        <f t="shared" si="526"/>
        <v>0.96183844062275059</v>
      </c>
      <c r="CZ231" s="236">
        <f>+CZ10+CZ16+CZ151</f>
        <v>29198042452.799995</v>
      </c>
      <c r="DA231" s="236">
        <f>+DA10+DA16+DA151</f>
        <v>29198042452.799995</v>
      </c>
      <c r="DB231" s="234">
        <f>+DB10+DB16+DB151</f>
        <v>6486237728.6459999</v>
      </c>
      <c r="DC231" s="237">
        <f t="shared" si="548"/>
        <v>0.22214632159437769</v>
      </c>
      <c r="DD231" s="234">
        <f>+DD10+DD16+DD151</f>
        <v>0</v>
      </c>
      <c r="DE231" s="235">
        <f t="shared" si="527"/>
        <v>0</v>
      </c>
      <c r="DF231" s="236">
        <f>+DF10+DF16+DF151</f>
        <v>29198042452.799995</v>
      </c>
      <c r="DG231" s="236">
        <f>+DG10+DG16+DG151</f>
        <v>29198042452.799995</v>
      </c>
      <c r="DH231" s="234">
        <f>+DH10+DH16+DH151</f>
        <v>11309779320.247198</v>
      </c>
      <c r="DI231" s="237">
        <f t="shared" si="549"/>
        <v>0.38734717707633953</v>
      </c>
      <c r="DJ231" s="234">
        <f>+DJ10+DJ16+DJ151</f>
        <v>280790388.94919997</v>
      </c>
      <c r="DK231" s="235">
        <f t="shared" si="528"/>
        <v>9.6167539109209398E-3</v>
      </c>
      <c r="DL231" s="236">
        <f>+DL10+DL16+DL151</f>
        <v>29198042452.799995</v>
      </c>
      <c r="DM231" s="236">
        <f>+DM10+DM16+DM151</f>
        <v>29198042452.799995</v>
      </c>
      <c r="DN231" s="234">
        <f>+DN10+DN16+DN151</f>
        <v>12364477157.167198</v>
      </c>
      <c r="DO231" s="237">
        <f t="shared" si="550"/>
        <v>0.42346938761921987</v>
      </c>
      <c r="DP231" s="234">
        <f>+DP10+DP16+DP151</f>
        <v>1823067317.7756</v>
      </c>
      <c r="DQ231" s="235">
        <f t="shared" si="529"/>
        <v>6.243799805150204E-2</v>
      </c>
      <c r="DR231" s="236">
        <f>+DR10+DR16+DR151</f>
        <v>29198042452.799995</v>
      </c>
      <c r="DS231" s="236">
        <f>+DS10+DS16+DS151</f>
        <v>29198042452.799995</v>
      </c>
      <c r="DT231" s="234">
        <f>+DT10+DT16+DT151</f>
        <v>13399993720.947599</v>
      </c>
      <c r="DU231" s="237">
        <f t="shared" si="551"/>
        <v>0.45893466120577492</v>
      </c>
      <c r="DV231" s="234">
        <f>+DV10+DV16+DV151</f>
        <v>3330808782.6935997</v>
      </c>
      <c r="DW231" s="235">
        <f t="shared" si="530"/>
        <v>0.11407644153124334</v>
      </c>
      <c r="DX231" s="236">
        <f>+DX10+DX16+DX151</f>
        <v>29198042452.799995</v>
      </c>
      <c r="DY231" s="236">
        <f>+DY10+DY16+DY151</f>
        <v>29198042452.799995</v>
      </c>
      <c r="DZ231" s="234">
        <f>+DZ10+DZ16+DZ151</f>
        <v>16466134469.974798</v>
      </c>
      <c r="EA231" s="237">
        <f t="shared" si="552"/>
        <v>0.56394652129823697</v>
      </c>
      <c r="EB231" s="234">
        <f>+EB10+EB16+EB151</f>
        <v>5206198651.5084</v>
      </c>
      <c r="EC231" s="235">
        <f t="shared" si="531"/>
        <v>0.17830642790263984</v>
      </c>
      <c r="ED231" s="236">
        <f>+ED10+ED16+ED151</f>
        <v>29198042452.799995</v>
      </c>
      <c r="EE231" s="236">
        <f>+EE10+EE16+EE151</f>
        <v>29198042452.799995</v>
      </c>
      <c r="EF231" s="234">
        <f>+EF10+EF16+EF151</f>
        <v>16466134469.974798</v>
      </c>
      <c r="EG231" s="237">
        <f t="shared" si="553"/>
        <v>0.56394652129823697</v>
      </c>
      <c r="EH231" s="234">
        <f>+EH10+EH16+EH151</f>
        <v>7177817963.6123991</v>
      </c>
      <c r="EI231" s="235">
        <f t="shared" si="532"/>
        <v>0.24583216409852401</v>
      </c>
      <c r="EJ231" s="236">
        <f>+EJ10+EJ16+EJ151</f>
        <v>29198042452.799995</v>
      </c>
      <c r="EK231" s="236">
        <f>+EK10+EK16+EK151</f>
        <v>29198042452.799995</v>
      </c>
      <c r="EL231" s="234">
        <f>+EL10+EL16+EL151</f>
        <v>16928546279.923199</v>
      </c>
      <c r="EM231" s="237">
        <f t="shared" si="554"/>
        <v>0.57978360389361672</v>
      </c>
      <c r="EN231" s="234">
        <f>+EN10+EN16+EN151</f>
        <v>9047132569.7999992</v>
      </c>
      <c r="EO231" s="235">
        <f t="shared" si="533"/>
        <v>0.30985407958170869</v>
      </c>
      <c r="EP231" s="236">
        <f>+EP10+EP16+EP151</f>
        <v>29198042452.799995</v>
      </c>
      <c r="EQ231" s="236">
        <f>+EQ10+EQ16+EQ151</f>
        <v>29198042452.799995</v>
      </c>
      <c r="ER231" s="234">
        <f>+ER10+ER16+ER151</f>
        <v>21158733391.988396</v>
      </c>
      <c r="ES231" s="237">
        <f t="shared" si="555"/>
        <v>0.72466273813364301</v>
      </c>
      <c r="ET231" s="234">
        <f>+ET10+ET16+ET151</f>
        <v>10758433358.150398</v>
      </c>
      <c r="EU231" s="235">
        <f t="shared" si="534"/>
        <v>0.36846420014430453</v>
      </c>
      <c r="EV231" s="236">
        <f>+EV10+EV16+EV151</f>
        <v>29198042452.799995</v>
      </c>
      <c r="EW231" s="236">
        <f>+EW10+EW16+EW151</f>
        <v>38918402452.799995</v>
      </c>
      <c r="EX231" s="234">
        <f>+EX10+EX16+EX151</f>
        <v>23011775117.369999</v>
      </c>
      <c r="EY231" s="237">
        <f t="shared" si="556"/>
        <v>0.59128262382502828</v>
      </c>
      <c r="EZ231" s="234">
        <f>+EZ10+EZ16+EZ151</f>
        <v>13254803737.843199</v>
      </c>
      <c r="FA231" s="235">
        <f t="shared" si="535"/>
        <v>0.34057933785741962</v>
      </c>
      <c r="FB231" s="236">
        <f>+FB10+FB16+FB151</f>
        <v>29198042452.799995</v>
      </c>
      <c r="FC231" s="236">
        <f>+FC10+FC16+FC151</f>
        <v>38918402452.799995</v>
      </c>
      <c r="FD231" s="234">
        <f>+FD10+FD16+FD151</f>
        <v>28820147563.443596</v>
      </c>
      <c r="FE231" s="237">
        <f t="shared" si="557"/>
        <v>0.74052750747918028</v>
      </c>
      <c r="FF231" s="234">
        <f>+FF10+FF16+FF151</f>
        <v>16208821425.0924</v>
      </c>
      <c r="FG231" s="235">
        <f t="shared" si="536"/>
        <v>0.41648218846470797</v>
      </c>
      <c r="FH231" s="236">
        <f>+FH10+FH16+FH151</f>
        <v>29198042452.799995</v>
      </c>
      <c r="FI231" s="236">
        <f>+FI10+FI16+FI151</f>
        <v>38918402452.799995</v>
      </c>
      <c r="FJ231" s="234">
        <f>+FJ10+FJ16+FJ151</f>
        <v>34396085579.075996</v>
      </c>
      <c r="FK231" s="237">
        <f t="shared" si="558"/>
        <v>0.88380003831841147</v>
      </c>
      <c r="FL231" s="234">
        <f>+FL10+FL16+FL151</f>
        <v>20993078140.990799</v>
      </c>
      <c r="FM231" s="235">
        <f t="shared" si="537"/>
        <v>0.53941263818449581</v>
      </c>
      <c r="FN231" s="236">
        <f>+FN10+FN16+FN151</f>
        <v>29198042452.799995</v>
      </c>
      <c r="FO231" s="236">
        <f>+FO10+FO16+FO151</f>
        <v>38918402452.799995</v>
      </c>
      <c r="FP231" s="234">
        <f>+FP10+FP16+FP151</f>
        <v>38695909479.785995</v>
      </c>
      <c r="FQ231" s="237">
        <f t="shared" si="559"/>
        <v>0.99428309080045518</v>
      </c>
      <c r="FR231" s="234">
        <f>+FR10+FR16+FR151</f>
        <v>31707264343.076401</v>
      </c>
      <c r="FS231" s="235">
        <f t="shared" si="538"/>
        <v>0.81471135362071401</v>
      </c>
      <c r="FT231" s="236">
        <f>+FT10+FT16+FT151</f>
        <v>47765567000</v>
      </c>
      <c r="FU231" s="236">
        <f>+FU10+FU16+FU151</f>
        <v>47765567000</v>
      </c>
      <c r="FV231" s="234">
        <f>+FV10+FV16+FV151</f>
        <v>5567100998</v>
      </c>
      <c r="FW231" s="237">
        <f t="shared" si="560"/>
        <v>0.11655050589057175</v>
      </c>
      <c r="FX231" s="234">
        <f>+FX10+FX16+FX151</f>
        <v>0</v>
      </c>
      <c r="FY231" s="235">
        <f t="shared" si="539"/>
        <v>0</v>
      </c>
      <c r="FZ231" s="236">
        <f>+FZ10+FZ16+FZ151</f>
        <v>47765567000</v>
      </c>
      <c r="GA231" s="236">
        <f>+GA10+GA16+GA151</f>
        <v>47765567000</v>
      </c>
      <c r="GB231" s="234">
        <f>+GB10+GB16+GB151</f>
        <v>27017885884</v>
      </c>
      <c r="GC231" s="237">
        <f t="shared" si="561"/>
        <v>0.56563519666792605</v>
      </c>
      <c r="GD231" s="234">
        <f>+GD10+GD16+GD151</f>
        <v>180535335</v>
      </c>
      <c r="GE231" s="235">
        <f t="shared" si="540"/>
        <v>3.779612518783667E-3</v>
      </c>
      <c r="GF231" s="236">
        <f>+GF10+GF16+GF151</f>
        <v>47765567000</v>
      </c>
      <c r="GG231" s="236">
        <f>+GG10+GG16+GG151</f>
        <v>47765567000</v>
      </c>
      <c r="GH231" s="234">
        <f>+GH10+GH16+GH151</f>
        <v>29406036866</v>
      </c>
      <c r="GI231" s="237">
        <f t="shared" si="562"/>
        <v>0.61563253014457042</v>
      </c>
      <c r="GJ231" s="234">
        <f>+GJ10+GJ16+GJ151</f>
        <v>2023512967</v>
      </c>
      <c r="GK231" s="235">
        <f t="shared" si="541"/>
        <v>4.2363423991177575E-2</v>
      </c>
      <c r="GL231" s="236">
        <f>+GL10+GL16+GL151</f>
        <v>47765567000</v>
      </c>
      <c r="GM231" s="236">
        <f>+GM10+GM16+GM151</f>
        <v>47765567000</v>
      </c>
      <c r="GN231" s="234">
        <f>+GN10+GN16+GN151</f>
        <v>31590423390</v>
      </c>
      <c r="GO231" s="237">
        <f t="shared" si="563"/>
        <v>0.6613639358661858</v>
      </c>
      <c r="GP231" s="234">
        <f>+GP10+GP16+GP151</f>
        <v>11177351742</v>
      </c>
      <c r="GQ231" s="235">
        <f t="shared" si="542"/>
        <v>0.23400437687675726</v>
      </c>
      <c r="GR231" s="236">
        <f>+GR10+GR16+GR151</f>
        <v>47765567000</v>
      </c>
      <c r="GS231" s="236">
        <f>+GS10+GS16+GS151</f>
        <v>47765567000</v>
      </c>
      <c r="GT231" s="234">
        <f>+GT10+GT16+GT151</f>
        <v>32279985519</v>
      </c>
      <c r="GU231" s="237">
        <f t="shared" si="564"/>
        <v>0.67580032116021982</v>
      </c>
      <c r="GV231" s="234">
        <f>+GV10+GV16+GV151</f>
        <v>13935416810</v>
      </c>
      <c r="GW231" s="235">
        <f t="shared" si="543"/>
        <v>0.29174607746203451</v>
      </c>
      <c r="GX231" s="236">
        <f>+GX10+GX16+GX151</f>
        <v>47765567000</v>
      </c>
      <c r="GY231" s="236">
        <f>+GY10+GY16+GY151</f>
        <v>47765567000</v>
      </c>
      <c r="GZ231" s="234">
        <f>+GZ10+GZ16+GZ151</f>
        <v>34086647794</v>
      </c>
      <c r="HA231" s="237">
        <f t="shared" si="565"/>
        <v>0.71362384945624113</v>
      </c>
      <c r="HB231" s="234">
        <f>+HB10+HB16+HB151</f>
        <v>20947287719</v>
      </c>
      <c r="HC231" s="235">
        <f t="shared" si="544"/>
        <v>0.43854368396799309</v>
      </c>
    </row>
    <row r="232" spans="1:211" ht="15" thickBot="1" x14ac:dyDescent="0.4">
      <c r="A232" s="238" t="s">
        <v>176</v>
      </c>
      <c r="B232" s="218">
        <f>SUM(B216:B231)</f>
        <v>7078373375586.1895</v>
      </c>
      <c r="C232" s="218">
        <f t="shared" ref="C232" si="566">SUM(C216:C231)</f>
        <v>6781473208692.8955</v>
      </c>
      <c r="D232" s="220">
        <f t="shared" ref="D232" si="567">+C232/B232</f>
        <v>0.95805531141980671</v>
      </c>
      <c r="E232" s="218">
        <f t="shared" ref="E232:F232" si="568">SUM(E216:E231)</f>
        <v>8224477478717.8789</v>
      </c>
      <c r="F232" s="218">
        <f t="shared" si="568"/>
        <v>7947927758189.4512</v>
      </c>
      <c r="G232" s="220">
        <f t="shared" ref="G232" si="569">+F232/E232</f>
        <v>0.9663747975182565</v>
      </c>
      <c r="H232" s="218">
        <f t="shared" ref="H232:I232" si="570">SUM(H216:H231)</f>
        <v>7711567601480.2676</v>
      </c>
      <c r="I232" s="218">
        <f t="shared" si="570"/>
        <v>7332482480152.7773</v>
      </c>
      <c r="J232" s="220">
        <f t="shared" ref="J232" si="571">+I232/H232</f>
        <v>0.95084201540880964</v>
      </c>
      <c r="K232" s="218">
        <f t="shared" ref="K232:L232" si="572">SUM(K216:K231)</f>
        <v>10044889105165.605</v>
      </c>
      <c r="L232" s="218">
        <f t="shared" si="572"/>
        <v>9754349395257.3848</v>
      </c>
      <c r="M232" s="220">
        <f t="shared" ref="M232" si="573">+L232/K232</f>
        <v>0.97107586685463654</v>
      </c>
      <c r="N232" s="218">
        <f t="shared" ref="N232:O232" si="574">SUM(N216:N231)</f>
        <v>13564524525162.625</v>
      </c>
      <c r="O232" s="218">
        <f t="shared" si="574"/>
        <v>12717958916915.391</v>
      </c>
      <c r="P232" s="220">
        <f t="shared" ref="P232" si="575">+O232/N232</f>
        <v>0.93758973219615416</v>
      </c>
      <c r="Q232" s="218">
        <f t="shared" ref="Q232:R232" si="576">SUM(Q216:Q231)</f>
        <v>14582110152971.641</v>
      </c>
      <c r="R232" s="218">
        <f t="shared" si="576"/>
        <v>13677037754562.51</v>
      </c>
      <c r="S232" s="220">
        <f t="shared" ref="S232" si="577">+R232/Q232</f>
        <v>0.93793268677066677</v>
      </c>
      <c r="T232" s="218">
        <f t="shared" ref="T232:U232" si="578">SUM(T216:T231)</f>
        <v>13916262047439.594</v>
      </c>
      <c r="U232" s="218">
        <f t="shared" si="578"/>
        <v>13205286247738.264</v>
      </c>
      <c r="V232" s="220">
        <f t="shared" ref="V232" si="579">+U232/T232</f>
        <v>0.94891043318402157</v>
      </c>
      <c r="W232" s="218">
        <f t="shared" ref="W232:X232" si="580">SUM(W216:W231)</f>
        <v>15630622937644.131</v>
      </c>
      <c r="X232" s="218">
        <f t="shared" si="580"/>
        <v>14539143866541.396</v>
      </c>
      <c r="Y232" s="220">
        <f t="shared" ref="Y232" si="581">+X232/W232</f>
        <v>0.93017046886378008</v>
      </c>
      <c r="Z232" s="218">
        <f t="shared" ref="Z232:AA232" si="582">SUM(Z216:Z231)</f>
        <v>16373604545704.189</v>
      </c>
      <c r="AA232" s="218">
        <f t="shared" si="582"/>
        <v>14758845999995.363</v>
      </c>
      <c r="AB232" s="220">
        <f t="shared" ref="AB232" si="583">+AA232/Z232</f>
        <v>0.90138038687806976</v>
      </c>
      <c r="AC232" s="218">
        <f t="shared" ref="AC232:AD232" si="584">SUM(AC216:AC231)</f>
        <v>15306739703661.053</v>
      </c>
      <c r="AD232" s="218">
        <f t="shared" si="584"/>
        <v>13654964076799.713</v>
      </c>
      <c r="AE232" s="220">
        <f t="shared" ref="AE232" si="585">+AD232/AC232</f>
        <v>0.8920883441647427</v>
      </c>
      <c r="AF232" s="218">
        <f>SUM(AF216:AF231)</f>
        <v>15647562051513.473</v>
      </c>
      <c r="AG232" s="218">
        <f>SUM(AG216:AG231)</f>
        <v>15170431974350.949</v>
      </c>
      <c r="AH232" s="218">
        <f>SUM(AH216:AH231)</f>
        <v>12877145469409.549</v>
      </c>
      <c r="AI232" s="220">
        <f t="shared" ref="AI232" si="586">+AH232/AG232</f>
        <v>0.84883182569759907</v>
      </c>
      <c r="AJ232" s="218">
        <f>SUM(AJ216:AJ231)</f>
        <v>10119489826667.955</v>
      </c>
      <c r="AK232" s="219">
        <f>+AJ232/AG232</f>
        <v>0.6670535053831852</v>
      </c>
      <c r="AL232" s="218">
        <f>SUM(AL216:AL231)</f>
        <v>18062253635198.711</v>
      </c>
      <c r="AM232" s="218">
        <f>SUM(AM216:AM231)</f>
        <v>16804805192610.451</v>
      </c>
      <c r="AN232" s="218">
        <f>SUM(AN216:AN231)</f>
        <v>14515304754751.48</v>
      </c>
      <c r="AO232" s="220">
        <f>+AN232/AM232</f>
        <v>0.86375918009060115</v>
      </c>
      <c r="AP232" s="218">
        <f>SUM(AP216:AP231)</f>
        <v>9951256160622.3438</v>
      </c>
      <c r="AQ232" s="219">
        <f>+AP232/AM232</f>
        <v>0.59216730254023964</v>
      </c>
      <c r="AR232" s="218">
        <f>SUM(AR216:AR231)</f>
        <v>18294709288560.828</v>
      </c>
      <c r="AS232" s="218">
        <f>SUM(AS216:AS231)</f>
        <v>16950702458369.098</v>
      </c>
      <c r="AT232" s="218">
        <f>SUM(AT216:AT231)</f>
        <v>14422450248974.926</v>
      </c>
      <c r="AU232" s="220">
        <f>+AT232/AS232</f>
        <v>0.8508467589703993</v>
      </c>
      <c r="AV232" s="218">
        <f>SUM(AV216:AV231)</f>
        <v>10471658769902.598</v>
      </c>
      <c r="AW232" s="219">
        <f>+AV232/AS232</f>
        <v>0.61777137529379544</v>
      </c>
      <c r="AX232" s="217">
        <f>SUM(AX216:AX231)</f>
        <v>16415238173854.012</v>
      </c>
      <c r="AY232" s="218">
        <f>SUM(AY216:AY231)</f>
        <v>16333877040078.188</v>
      </c>
      <c r="AZ232" s="218">
        <f>SUM(AZ216:AZ231)</f>
        <v>14690615888442.744</v>
      </c>
      <c r="BA232" s="220">
        <f>+AZ232/AY232</f>
        <v>0.89939552332839301</v>
      </c>
      <c r="BB232" s="218">
        <f>SUM(BB216:BB231)</f>
        <v>11550141484796.139</v>
      </c>
      <c r="BC232" s="219">
        <f>+BB232/AY232</f>
        <v>0.70712798048226588</v>
      </c>
      <c r="BD232" s="217">
        <f>SUM(BD216:BD231)</f>
        <v>15316326241749.67</v>
      </c>
      <c r="BE232" s="217">
        <f>SUM(BE216:BE231)</f>
        <v>15446842462466.74</v>
      </c>
      <c r="BF232" s="218">
        <f>SUM(BF216:BF231)</f>
        <v>13613958272105.225</v>
      </c>
      <c r="BG232" s="220">
        <f t="shared" si="512"/>
        <v>0.88134246886927736</v>
      </c>
      <c r="BH232" s="218">
        <f>SUM(BH216:BH231)</f>
        <v>10883776354872.246</v>
      </c>
      <c r="BI232" s="219">
        <f>+BH232/BE232</f>
        <v>0.70459554315505024</v>
      </c>
      <c r="BJ232" s="217">
        <f>SUM(BJ216:BJ231)</f>
        <v>16731579321771.916</v>
      </c>
      <c r="BK232" s="217">
        <f>SUM(BK216:BK231)</f>
        <v>16237697976472.191</v>
      </c>
      <c r="BL232" s="218">
        <f>SUM(BL216:BL231)</f>
        <v>14968997827206.002</v>
      </c>
      <c r="BM232" s="220">
        <f t="shared" si="514"/>
        <v>0.92186699425592911</v>
      </c>
      <c r="BN232" s="218">
        <f>SUM(BN216:BN231)</f>
        <v>11339264549156.078</v>
      </c>
      <c r="BO232" s="219">
        <f>+BN232/BK232</f>
        <v>0.6983295640543532</v>
      </c>
      <c r="BP232" s="217">
        <f>SUM(BP216:BP231)</f>
        <v>19745696626325.059</v>
      </c>
      <c r="BQ232" s="217">
        <f>SUM(BQ216:BQ231)</f>
        <v>19392098484451.992</v>
      </c>
      <c r="BR232" s="218">
        <f>SUM(BR216:BR231)</f>
        <v>16941103987747.195</v>
      </c>
      <c r="BS232" s="220">
        <f t="shared" si="516"/>
        <v>0.87360859895230358</v>
      </c>
      <c r="BT232" s="218">
        <f>SUM(BT216:BT231)</f>
        <v>12979667108926.25</v>
      </c>
      <c r="BU232" s="219">
        <f>+BT232/BQ232</f>
        <v>0.6693276191502926</v>
      </c>
      <c r="BV232" s="217">
        <f>SUM(BV216:BV231)</f>
        <v>23297275032738.66</v>
      </c>
      <c r="BW232" s="217">
        <f>SUM(BW216:BW231)</f>
        <v>20770114697907.938</v>
      </c>
      <c r="BX232" s="218">
        <f>SUM(BX216:BX231)</f>
        <v>18635246805078.945</v>
      </c>
      <c r="BY232" s="220">
        <f t="shared" si="518"/>
        <v>0.897214438924402</v>
      </c>
      <c r="BZ232" s="218">
        <f>SUM(BZ216:BZ231)</f>
        <v>14183337770458.938</v>
      </c>
      <c r="CA232" s="219">
        <f>+BZ232/BW232</f>
        <v>0.68287238548025686</v>
      </c>
      <c r="CB232" s="217">
        <f>SUM(CB216:CB231)</f>
        <v>17854561969283.539</v>
      </c>
      <c r="CC232" s="217">
        <f>SUM(CC216:CC231)</f>
        <v>17494102063832.172</v>
      </c>
      <c r="CD232" s="218">
        <f>SUM(CD216:CD231)</f>
        <v>15842141265317.801</v>
      </c>
      <c r="CE232" s="220">
        <f t="shared" ref="CE232" si="587">+CD232/CC232</f>
        <v>0.90557041496118373</v>
      </c>
      <c r="CF232" s="218">
        <f>SUM(CF216:CF231)</f>
        <v>12736524589737.75</v>
      </c>
      <c r="CG232" s="219">
        <f>+CF232/CC232</f>
        <v>0.72804677503680626</v>
      </c>
      <c r="CH232" s="217">
        <f>SUM(CH216:CH231)</f>
        <v>20528734339406.59</v>
      </c>
      <c r="CI232" s="217">
        <f>SUM(CI216:CI231)</f>
        <v>20290987078574.473</v>
      </c>
      <c r="CJ232" s="218">
        <f>SUM(CJ216:CJ231)</f>
        <v>19123965261953.723</v>
      </c>
      <c r="CK232" s="220">
        <f t="shared" ref="CK232" si="588">+CJ232/CI232</f>
        <v>0.94248570500283724</v>
      </c>
      <c r="CL232" s="218">
        <f>SUM(CL216:CL231)</f>
        <v>14461363462182.336</v>
      </c>
      <c r="CM232" s="219">
        <f>+CL232/CI232</f>
        <v>0.71269886507651892</v>
      </c>
      <c r="CN232" s="217">
        <f>SUM(CN216:CN231)</f>
        <v>19285914722840.387</v>
      </c>
      <c r="CO232" s="217">
        <f>SUM(CO216:CO231)</f>
        <v>19567618321554.801</v>
      </c>
      <c r="CP232" s="218">
        <f>SUM(CP216:CP231)</f>
        <v>18441808331786.285</v>
      </c>
      <c r="CQ232" s="220">
        <f t="shared" ref="CQ232" si="589">+CP232/CO232</f>
        <v>0.942465660804086</v>
      </c>
      <c r="CR232" s="218">
        <f>SUM(CR216:CR231)</f>
        <v>14278000782238.176</v>
      </c>
      <c r="CS232" s="219">
        <f>+CR232/CO232</f>
        <v>0.72967494293928337</v>
      </c>
      <c r="CT232" s="217">
        <f>SUM(CT216:CT231)</f>
        <v>19641527778524.977</v>
      </c>
      <c r="CU232" s="217">
        <f>SUM(CU216:CU231)</f>
        <v>20151293890170.707</v>
      </c>
      <c r="CV232" s="218">
        <f>SUM(CV216:CV231)</f>
        <v>19396188199594.832</v>
      </c>
      <c r="CW232" s="220">
        <f t="shared" ref="CW232" si="590">+CV232/CU232</f>
        <v>0.96252817835463178</v>
      </c>
      <c r="CX232" s="218">
        <f>SUM(CX216:CX231)</f>
        <v>15236614241052.225</v>
      </c>
      <c r="CY232" s="219">
        <f>+CX232/CU232</f>
        <v>0.75611096359843477</v>
      </c>
      <c r="CZ232" s="217">
        <f>SUM(CZ216:CZ231)</f>
        <v>18753528755286</v>
      </c>
      <c r="DA232" s="217">
        <f>SUM(DA216:DA231)</f>
        <v>18753528755286</v>
      </c>
      <c r="DB232" s="218">
        <f>SUM(DB216:DB231)</f>
        <v>2013890485711.1038</v>
      </c>
      <c r="DC232" s="220">
        <f t="shared" si="548"/>
        <v>0.10738728225446395</v>
      </c>
      <c r="DD232" s="218">
        <f>SUM(DD216:DD231)</f>
        <v>359089906017.60114</v>
      </c>
      <c r="DE232" s="219">
        <f>+DD232/DA232</f>
        <v>1.9147858021994157E-2</v>
      </c>
      <c r="DF232" s="217">
        <f>SUM(DF216:DF231)</f>
        <v>18753528755286</v>
      </c>
      <c r="DG232" s="217">
        <f>SUM(DG216:DG231)</f>
        <v>18753528755286</v>
      </c>
      <c r="DH232" s="218">
        <f>SUM(DH216:DH231)</f>
        <v>3910189596991.9844</v>
      </c>
      <c r="DI232" s="220">
        <f t="shared" si="549"/>
        <v>0.20850420462281433</v>
      </c>
      <c r="DJ232" s="218">
        <f>SUM(DJ216:DJ231)</f>
        <v>1364568923942.718</v>
      </c>
      <c r="DK232" s="219">
        <f>+DJ232/DG232</f>
        <v>7.2763315200510797E-2</v>
      </c>
      <c r="DL232" s="217">
        <f>SUM(DL216:DL231)</f>
        <v>18753528755286</v>
      </c>
      <c r="DM232" s="217">
        <f>SUM(DM216:DM231)</f>
        <v>18753528755286</v>
      </c>
      <c r="DN232" s="218">
        <f>SUM(DN216:DN231)</f>
        <v>5739163402034.6953</v>
      </c>
      <c r="DO232" s="220">
        <f t="shared" si="550"/>
        <v>0.30603111963219271</v>
      </c>
      <c r="DP232" s="218">
        <f>SUM(DP216:DP231)</f>
        <v>2264671950691.4253</v>
      </c>
      <c r="DQ232" s="219">
        <f>+DP232/DM232</f>
        <v>0.12075977701279761</v>
      </c>
      <c r="DR232" s="217">
        <f>SUM(DR216:DR231)</f>
        <v>18753528755286</v>
      </c>
      <c r="DS232" s="217">
        <f>SUM(DS216:DS231)</f>
        <v>18753691952220.328</v>
      </c>
      <c r="DT232" s="218">
        <f>SUM(DT216:DT231)</f>
        <v>7415694605019.2451</v>
      </c>
      <c r="DU232" s="220">
        <f t="shared" si="551"/>
        <v>0.3954258512890455</v>
      </c>
      <c r="DV232" s="218">
        <f>SUM(DV216:DV231)</f>
        <v>3484451176177.1709</v>
      </c>
      <c r="DW232" s="219">
        <f>+DV232/DS232</f>
        <v>0.18580081111786803</v>
      </c>
      <c r="DX232" s="217">
        <f>SUM(DX216:DX231)</f>
        <v>18753528755286</v>
      </c>
      <c r="DY232" s="217">
        <f>SUM(DY216:DY231)</f>
        <v>18902035239941.395</v>
      </c>
      <c r="DZ232" s="218">
        <f>SUM(DZ216:DZ231)</f>
        <v>10079703078624.971</v>
      </c>
      <c r="EA232" s="220">
        <f t="shared" si="552"/>
        <v>0.53326019926816215</v>
      </c>
      <c r="EB232" s="218">
        <f>SUM(EB216:EB231)</f>
        <v>5036071867670.4395</v>
      </c>
      <c r="EC232" s="219">
        <f>+EB232/DY232</f>
        <v>0.26643013854025877</v>
      </c>
      <c r="ED232" s="217">
        <f>SUM(ED216:ED231)</f>
        <v>18753528755286</v>
      </c>
      <c r="EE232" s="217">
        <f>SUM(EE216:EE231)</f>
        <v>18902035239941.395</v>
      </c>
      <c r="EF232" s="218">
        <f>SUM(EF216:EF231)</f>
        <v>10079703078624.971</v>
      </c>
      <c r="EG232" s="220">
        <f t="shared" si="553"/>
        <v>0.53326019926816215</v>
      </c>
      <c r="EH232" s="218">
        <f>SUM(EH216:EH231)</f>
        <v>6105908032939.5703</v>
      </c>
      <c r="EI232" s="219">
        <f>+EH232/EE232</f>
        <v>0.3230291318067875</v>
      </c>
      <c r="EJ232" s="217">
        <f>SUM(EJ216:EJ231)</f>
        <v>18753528755286</v>
      </c>
      <c r="EK232" s="217">
        <f>SUM(EK216:EK231)</f>
        <v>18902035239941.395</v>
      </c>
      <c r="EL232" s="218">
        <f>SUM(EL216:EL231)</f>
        <v>10735257362860.447</v>
      </c>
      <c r="EM232" s="220">
        <f t="shared" si="554"/>
        <v>0.56794187644810101</v>
      </c>
      <c r="EN232" s="218">
        <f>SUM(EN216:EN231)</f>
        <v>7112025332015.1191</v>
      </c>
      <c r="EO232" s="219">
        <f>+EN232/EK232</f>
        <v>0.3762571194972108</v>
      </c>
      <c r="EP232" s="217">
        <f>SUM(EP216:EP231)</f>
        <v>18753528755286</v>
      </c>
      <c r="EQ232" s="217">
        <f>SUM(EQ216:EQ231)</f>
        <v>18931436784915.191</v>
      </c>
      <c r="ER232" s="218">
        <f>SUM(ER216:ER231)</f>
        <v>12337512804753.846</v>
      </c>
      <c r="ES232" s="220">
        <f t="shared" si="555"/>
        <v>0.65169447754670851</v>
      </c>
      <c r="ET232" s="218">
        <f>SUM(ET216:ET231)</f>
        <v>8642921482202.5908</v>
      </c>
      <c r="EU232" s="219">
        <f>+ET232/EQ232</f>
        <v>0.4565380631378903</v>
      </c>
      <c r="EV232" s="217">
        <f>SUM(EV216:EV231)</f>
        <v>18753528755286</v>
      </c>
      <c r="EW232" s="217">
        <f>SUM(EW216:EW231)</f>
        <v>19430134777759.66</v>
      </c>
      <c r="EX232" s="218">
        <f>SUM(EX216:EX231)</f>
        <v>13686167893865.748</v>
      </c>
      <c r="EY232" s="220">
        <f t="shared" si="556"/>
        <v>0.70437843331541705</v>
      </c>
      <c r="EZ232" s="218">
        <f>SUM(EZ216:EZ231)</f>
        <v>10156961030263.492</v>
      </c>
      <c r="FA232" s="219">
        <f>+EZ232/EW232</f>
        <v>0.52274269563428177</v>
      </c>
      <c r="FB232" s="217">
        <f>SUM(FB216:FB231)</f>
        <v>18753528755286</v>
      </c>
      <c r="FC232" s="217">
        <f>SUM(FC216:FC231)</f>
        <v>19615729518902.777</v>
      </c>
      <c r="FD232" s="218">
        <f>SUM(FD216:FD231)</f>
        <v>14758613873666.301</v>
      </c>
      <c r="FE232" s="220">
        <f t="shared" si="557"/>
        <v>0.75238669351777632</v>
      </c>
      <c r="FF232" s="218">
        <f>SUM(FF216:FF231)</f>
        <v>11490669622211.703</v>
      </c>
      <c r="FG232" s="219">
        <f>+FF232/FC232</f>
        <v>0.58578854337987651</v>
      </c>
      <c r="FH232" s="217">
        <f>SUM(FH216:FH231)</f>
        <v>18753528755286</v>
      </c>
      <c r="FI232" s="217">
        <f>SUM(FI216:FI231)</f>
        <v>20277909309120.98</v>
      </c>
      <c r="FJ232" s="218">
        <f>SUM(FJ216:FJ231)</f>
        <v>16111090398718.35</v>
      </c>
      <c r="FK232" s="220">
        <f t="shared" si="558"/>
        <v>0.7945143729127736</v>
      </c>
      <c r="FL232" s="218">
        <f>SUM(FL216:FL231)</f>
        <v>13062071197434.557</v>
      </c>
      <c r="FM232" s="219">
        <f>+FL232/FI232</f>
        <v>0.64415275748172185</v>
      </c>
      <c r="FN232" s="217">
        <f>SUM(FN216:FN231)</f>
        <v>18753528755286</v>
      </c>
      <c r="FO232" s="217">
        <f>SUM(FO216:FO231)</f>
        <v>19831198163658.34</v>
      </c>
      <c r="FP232" s="218">
        <f>SUM(FP216:FP231)</f>
        <v>18863721671902.465</v>
      </c>
      <c r="FQ232" s="220">
        <f t="shared" si="559"/>
        <v>0.95121442064308426</v>
      </c>
      <c r="FR232" s="218">
        <f>SUM(FR216:FR231)</f>
        <v>15933360676332.51</v>
      </c>
      <c r="FS232" s="219">
        <f>+FR232/FO232</f>
        <v>0.80344921899530952</v>
      </c>
      <c r="FT232" s="217">
        <f>SUM(FT216:FT231)</f>
        <v>22016422659000</v>
      </c>
      <c r="FU232" s="217">
        <f>SUM(FU216:FU231)</f>
        <v>22016422659000</v>
      </c>
      <c r="FV232" s="218">
        <f>SUM(FV216:FV231)</f>
        <v>3121052637021</v>
      </c>
      <c r="FW232" s="220">
        <f t="shared" si="560"/>
        <v>0.14176020715813967</v>
      </c>
      <c r="FX232" s="218">
        <f>SUM(FX216:FX231)</f>
        <v>338838780904</v>
      </c>
      <c r="FY232" s="219">
        <f>+FX232/FU232</f>
        <v>1.5390274167247036E-2</v>
      </c>
      <c r="FZ232" s="217">
        <f>SUM(FZ216:FZ231)</f>
        <v>22016422659000</v>
      </c>
      <c r="GA232" s="217">
        <f>SUM(GA216:GA231)</f>
        <v>22016422659000</v>
      </c>
      <c r="GB232" s="218">
        <f>SUM(GB216:GB231)</f>
        <v>5324016708428</v>
      </c>
      <c r="GC232" s="220">
        <f t="shared" si="561"/>
        <v>0.24182024440976191</v>
      </c>
      <c r="GD232" s="218">
        <f>SUM(GD216:GD231)</f>
        <v>1618307869759</v>
      </c>
      <c r="GE232" s="219">
        <f>+GD232/GA232</f>
        <v>7.3504578596807549E-2</v>
      </c>
      <c r="GF232" s="217">
        <f>SUM(GF216:GF231)</f>
        <v>22016422659000</v>
      </c>
      <c r="GG232" s="217">
        <f>SUM(GG216:GG231)</f>
        <v>22030627862490</v>
      </c>
      <c r="GH232" s="218">
        <f>SUM(GH216:GH231)</f>
        <v>6810014423377</v>
      </c>
      <c r="GI232" s="220">
        <f t="shared" si="562"/>
        <v>0.3091157667354516</v>
      </c>
      <c r="GJ232" s="218">
        <f>SUM(GJ216:GJ231)</f>
        <v>2691458581147</v>
      </c>
      <c r="GK232" s="219">
        <f>+GJ232/GG232</f>
        <v>0.1221689457943029</v>
      </c>
      <c r="GL232" s="217">
        <f>SUM(GL216:GL231)</f>
        <v>22016422659000</v>
      </c>
      <c r="GM232" s="217">
        <f>SUM(GM216:GM231)</f>
        <v>22030911648786</v>
      </c>
      <c r="GN232" s="218">
        <f>SUM(GN216:GN231)</f>
        <v>8467451169539</v>
      </c>
      <c r="GO232" s="220">
        <f t="shared" si="563"/>
        <v>0.38434411178829242</v>
      </c>
      <c r="GP232" s="218">
        <f>SUM(GP216:GP231)</f>
        <v>3791709481952</v>
      </c>
      <c r="GQ232" s="219">
        <f>+GP232/GM232</f>
        <v>0.17210860550843068</v>
      </c>
      <c r="GR232" s="217">
        <f>SUM(GR216:GR231)</f>
        <v>22016422659000</v>
      </c>
      <c r="GS232" s="217">
        <f>SUM(GS216:GS231)</f>
        <v>22037503637031</v>
      </c>
      <c r="GT232" s="218">
        <f>SUM(GT216:GT231)</f>
        <v>9657757644538</v>
      </c>
      <c r="GU232" s="220">
        <f t="shared" si="564"/>
        <v>0.43824190814015179</v>
      </c>
      <c r="GV232" s="218">
        <f>SUM(GV216:GV231)</f>
        <v>5142224690495</v>
      </c>
      <c r="GW232" s="219">
        <f>+GV232/GS232</f>
        <v>0.23333970921525782</v>
      </c>
      <c r="GX232" s="217">
        <f>SUM(GX216:GX231)</f>
        <v>22016422659000</v>
      </c>
      <c r="GY232" s="217">
        <f>SUM(GY216:GY231)</f>
        <v>22049331229252</v>
      </c>
      <c r="GZ232" s="218">
        <f>SUM(GZ216:GZ231)</f>
        <v>10863378321180</v>
      </c>
      <c r="HA232" s="220">
        <f t="shared" si="565"/>
        <v>0.4926851616600495</v>
      </c>
      <c r="HB232" s="218">
        <f>SUM(HB216:HB231)</f>
        <v>6571598025790</v>
      </c>
      <c r="HC232" s="219">
        <f>+HB232/GY232</f>
        <v>0.29804069599497485</v>
      </c>
    </row>
    <row r="234" spans="1:211" x14ac:dyDescent="0.35">
      <c r="B234" s="210">
        <f t="shared" ref="B234:BM234" si="591">+B232-B197</f>
        <v>0</v>
      </c>
      <c r="C234" s="210">
        <f t="shared" si="591"/>
        <v>0</v>
      </c>
      <c r="D234" s="210">
        <f t="shared" si="591"/>
        <v>0</v>
      </c>
      <c r="E234" s="210">
        <f t="shared" si="591"/>
        <v>0</v>
      </c>
      <c r="F234" s="210">
        <f t="shared" si="591"/>
        <v>0</v>
      </c>
      <c r="G234" s="210">
        <f t="shared" si="591"/>
        <v>0</v>
      </c>
      <c r="H234" s="210">
        <f t="shared" si="591"/>
        <v>0</v>
      </c>
      <c r="I234" s="210">
        <f t="shared" si="591"/>
        <v>0</v>
      </c>
      <c r="J234" s="210">
        <f t="shared" si="591"/>
        <v>0</v>
      </c>
      <c r="K234" s="210">
        <f t="shared" si="591"/>
        <v>0</v>
      </c>
      <c r="L234" s="210">
        <f t="shared" si="591"/>
        <v>0</v>
      </c>
      <c r="M234" s="210">
        <f t="shared" si="591"/>
        <v>0</v>
      </c>
      <c r="N234" s="210">
        <f t="shared" si="591"/>
        <v>0</v>
      </c>
      <c r="O234" s="210">
        <f t="shared" si="591"/>
        <v>0</v>
      </c>
      <c r="P234" s="210">
        <f t="shared" si="591"/>
        <v>0</v>
      </c>
      <c r="Q234" s="210">
        <f t="shared" si="591"/>
        <v>0</v>
      </c>
      <c r="R234" s="210">
        <f t="shared" si="591"/>
        <v>0</v>
      </c>
      <c r="S234" s="210">
        <f t="shared" si="591"/>
        <v>0</v>
      </c>
      <c r="T234" s="210">
        <f t="shared" si="591"/>
        <v>0</v>
      </c>
      <c r="U234" s="210">
        <f t="shared" si="591"/>
        <v>0</v>
      </c>
      <c r="V234" s="210">
        <f t="shared" si="591"/>
        <v>0</v>
      </c>
      <c r="W234" s="210">
        <f t="shared" si="591"/>
        <v>0</v>
      </c>
      <c r="X234" s="210">
        <f t="shared" si="591"/>
        <v>0</v>
      </c>
      <c r="Y234" s="210">
        <f t="shared" si="591"/>
        <v>0</v>
      </c>
      <c r="Z234" s="210">
        <f t="shared" si="591"/>
        <v>0</v>
      </c>
      <c r="AA234" s="210">
        <f t="shared" si="591"/>
        <v>0</v>
      </c>
      <c r="AB234" s="210">
        <f t="shared" si="591"/>
        <v>0</v>
      </c>
      <c r="AC234" s="210">
        <f t="shared" si="591"/>
        <v>0</v>
      </c>
      <c r="AD234" s="210">
        <f t="shared" si="591"/>
        <v>0</v>
      </c>
      <c r="AE234" s="210">
        <f t="shared" si="591"/>
        <v>0</v>
      </c>
      <c r="AF234" s="210">
        <f t="shared" si="591"/>
        <v>0</v>
      </c>
      <c r="AG234" s="210">
        <f t="shared" si="591"/>
        <v>0</v>
      </c>
      <c r="AH234" s="210">
        <f t="shared" si="591"/>
        <v>0</v>
      </c>
      <c r="AI234" s="210">
        <f t="shared" si="591"/>
        <v>0</v>
      </c>
      <c r="AJ234" s="210">
        <f t="shared" si="591"/>
        <v>0</v>
      </c>
      <c r="AK234" s="210">
        <f t="shared" si="591"/>
        <v>0</v>
      </c>
      <c r="AL234" s="210">
        <f t="shared" si="591"/>
        <v>0</v>
      </c>
      <c r="AM234" s="210">
        <f t="shared" si="591"/>
        <v>0</v>
      </c>
      <c r="AN234" s="210">
        <f t="shared" si="591"/>
        <v>0</v>
      </c>
      <c r="AO234" s="210">
        <f t="shared" si="591"/>
        <v>0</v>
      </c>
      <c r="AP234" s="210">
        <f t="shared" si="591"/>
        <v>0</v>
      </c>
      <c r="AQ234" s="210">
        <f t="shared" si="591"/>
        <v>0</v>
      </c>
      <c r="AR234" s="210">
        <f t="shared" si="591"/>
        <v>0</v>
      </c>
      <c r="AS234" s="210">
        <f t="shared" si="591"/>
        <v>0</v>
      </c>
      <c r="AT234" s="210">
        <f t="shared" si="591"/>
        <v>0</v>
      </c>
      <c r="AU234" s="210">
        <f t="shared" si="591"/>
        <v>0</v>
      </c>
      <c r="AV234" s="210">
        <f t="shared" si="591"/>
        <v>0</v>
      </c>
      <c r="AW234" s="210">
        <f t="shared" si="591"/>
        <v>0</v>
      </c>
      <c r="AX234" s="210">
        <f t="shared" si="591"/>
        <v>0</v>
      </c>
      <c r="AY234" s="210">
        <f t="shared" si="591"/>
        <v>0</v>
      </c>
      <c r="AZ234" s="210">
        <f t="shared" si="591"/>
        <v>0</v>
      </c>
      <c r="BA234" s="210">
        <f t="shared" si="591"/>
        <v>0</v>
      </c>
      <c r="BB234" s="210">
        <f t="shared" si="591"/>
        <v>0</v>
      </c>
      <c r="BC234" s="210">
        <f t="shared" si="591"/>
        <v>0</v>
      </c>
      <c r="BD234" s="210">
        <f t="shared" si="591"/>
        <v>0</v>
      </c>
      <c r="BE234" s="210">
        <f t="shared" si="591"/>
        <v>0</v>
      </c>
      <c r="BF234" s="210">
        <f t="shared" si="591"/>
        <v>0</v>
      </c>
      <c r="BG234" s="210">
        <f t="shared" si="591"/>
        <v>0</v>
      </c>
      <c r="BH234" s="210">
        <f t="shared" si="591"/>
        <v>0</v>
      </c>
      <c r="BI234" s="210">
        <f t="shared" si="591"/>
        <v>0</v>
      </c>
      <c r="BJ234" s="210">
        <f t="shared" si="591"/>
        <v>0</v>
      </c>
      <c r="BK234" s="210">
        <f t="shared" si="591"/>
        <v>0</v>
      </c>
      <c r="BL234" s="210">
        <f t="shared" si="591"/>
        <v>0</v>
      </c>
      <c r="BM234" s="210">
        <f t="shared" si="591"/>
        <v>0</v>
      </c>
      <c r="BN234" s="210">
        <f t="shared" ref="BN234:CY234" si="592">+BN232-BN197</f>
        <v>0</v>
      </c>
      <c r="BO234" s="210">
        <f t="shared" si="592"/>
        <v>0</v>
      </c>
      <c r="BP234" s="210">
        <f t="shared" si="592"/>
        <v>0</v>
      </c>
      <c r="BQ234" s="210">
        <f t="shared" si="592"/>
        <v>0</v>
      </c>
      <c r="BR234" s="210">
        <f t="shared" si="592"/>
        <v>0</v>
      </c>
      <c r="BS234" s="210">
        <f t="shared" si="592"/>
        <v>0</v>
      </c>
      <c r="BT234" s="210">
        <f t="shared" si="592"/>
        <v>0</v>
      </c>
      <c r="BU234" s="210">
        <f t="shared" si="592"/>
        <v>0</v>
      </c>
      <c r="BV234" s="210">
        <f t="shared" si="592"/>
        <v>0</v>
      </c>
      <c r="BW234" s="210">
        <f t="shared" si="592"/>
        <v>0</v>
      </c>
      <c r="BX234" s="210">
        <f t="shared" si="592"/>
        <v>0</v>
      </c>
      <c r="BY234" s="210">
        <f t="shared" si="592"/>
        <v>0</v>
      </c>
      <c r="BZ234" s="210">
        <f t="shared" si="592"/>
        <v>0</v>
      </c>
      <c r="CA234" s="210">
        <f t="shared" si="592"/>
        <v>0</v>
      </c>
      <c r="CB234" s="210">
        <f t="shared" si="592"/>
        <v>0</v>
      </c>
      <c r="CC234" s="210">
        <f t="shared" si="592"/>
        <v>0</v>
      </c>
      <c r="CD234" s="210">
        <f t="shared" si="592"/>
        <v>0</v>
      </c>
      <c r="CE234" s="210">
        <f t="shared" si="592"/>
        <v>0</v>
      </c>
      <c r="CF234" s="210">
        <f t="shared" si="592"/>
        <v>0</v>
      </c>
      <c r="CG234" s="210">
        <f t="shared" si="592"/>
        <v>0</v>
      </c>
      <c r="CH234" s="210">
        <f t="shared" si="592"/>
        <v>0</v>
      </c>
      <c r="CI234" s="210">
        <f t="shared" si="592"/>
        <v>0</v>
      </c>
      <c r="CJ234" s="210">
        <f t="shared" si="592"/>
        <v>0</v>
      </c>
      <c r="CK234" s="210">
        <f t="shared" si="592"/>
        <v>0</v>
      </c>
      <c r="CL234" s="210">
        <f t="shared" si="592"/>
        <v>0</v>
      </c>
      <c r="CM234" s="210">
        <f t="shared" si="592"/>
        <v>0</v>
      </c>
      <c r="CN234" s="210">
        <f t="shared" si="592"/>
        <v>0</v>
      </c>
      <c r="CO234" s="210">
        <f t="shared" si="592"/>
        <v>0</v>
      </c>
      <c r="CP234" s="210">
        <f t="shared" si="592"/>
        <v>0</v>
      </c>
      <c r="CQ234" s="210">
        <f t="shared" si="592"/>
        <v>0</v>
      </c>
      <c r="CR234" s="210">
        <f t="shared" si="592"/>
        <v>0</v>
      </c>
      <c r="CS234" s="210">
        <f t="shared" si="592"/>
        <v>0</v>
      </c>
      <c r="CT234" s="210">
        <f t="shared" si="592"/>
        <v>0</v>
      </c>
      <c r="CU234" s="210">
        <f t="shared" si="592"/>
        <v>0</v>
      </c>
      <c r="CV234" s="210">
        <f t="shared" si="592"/>
        <v>0</v>
      </c>
      <c r="CW234" s="210">
        <f t="shared" si="592"/>
        <v>0</v>
      </c>
      <c r="CX234" s="210">
        <f t="shared" si="592"/>
        <v>0</v>
      </c>
      <c r="CY234" s="210">
        <f t="shared" si="592"/>
        <v>0</v>
      </c>
      <c r="CZ234" s="210">
        <f t="shared" ref="CZ234:EU234" si="593">+CZ232-CZ197</f>
        <v>0</v>
      </c>
      <c r="DA234" s="210">
        <f t="shared" si="593"/>
        <v>0</v>
      </c>
      <c r="DB234" s="210">
        <f t="shared" si="593"/>
        <v>0</v>
      </c>
      <c r="DC234" s="210">
        <f t="shared" si="593"/>
        <v>0</v>
      </c>
      <c r="DD234" s="210">
        <f t="shared" si="593"/>
        <v>0</v>
      </c>
      <c r="DE234" s="210">
        <f t="shared" si="593"/>
        <v>0</v>
      </c>
      <c r="DF234" s="210">
        <f t="shared" si="593"/>
        <v>0</v>
      </c>
      <c r="DG234" s="210">
        <f t="shared" si="593"/>
        <v>0</v>
      </c>
      <c r="DH234" s="210">
        <f t="shared" si="593"/>
        <v>0</v>
      </c>
      <c r="DI234" s="210">
        <f t="shared" si="593"/>
        <v>0</v>
      </c>
      <c r="DJ234" s="210">
        <f t="shared" si="593"/>
        <v>0</v>
      </c>
      <c r="DK234" s="210">
        <f t="shared" si="593"/>
        <v>0</v>
      </c>
      <c r="DL234" s="210">
        <f t="shared" si="593"/>
        <v>0</v>
      </c>
      <c r="DM234" s="210">
        <f t="shared" si="593"/>
        <v>0</v>
      </c>
      <c r="DN234" s="210">
        <f t="shared" si="593"/>
        <v>0</v>
      </c>
      <c r="DO234" s="210">
        <f t="shared" si="593"/>
        <v>0</v>
      </c>
      <c r="DP234" s="210">
        <f t="shared" si="593"/>
        <v>0</v>
      </c>
      <c r="DQ234" s="210">
        <f t="shared" si="593"/>
        <v>0</v>
      </c>
      <c r="DR234" s="210">
        <f t="shared" si="593"/>
        <v>0</v>
      </c>
      <c r="DS234" s="210">
        <f t="shared" si="593"/>
        <v>0</v>
      </c>
      <c r="DT234" s="210">
        <f t="shared" si="593"/>
        <v>0</v>
      </c>
      <c r="DU234" s="210">
        <f t="shared" si="593"/>
        <v>0</v>
      </c>
      <c r="DV234" s="210">
        <f t="shared" si="593"/>
        <v>0</v>
      </c>
      <c r="DW234" s="210">
        <f t="shared" si="593"/>
        <v>0</v>
      </c>
      <c r="DX234" s="210">
        <f t="shared" si="593"/>
        <v>0</v>
      </c>
      <c r="DY234" s="210">
        <f t="shared" si="593"/>
        <v>0</v>
      </c>
      <c r="DZ234" s="210">
        <f t="shared" si="593"/>
        <v>0</v>
      </c>
      <c r="EA234" s="210">
        <f t="shared" si="593"/>
        <v>0</v>
      </c>
      <c r="EB234" s="210">
        <f t="shared" si="593"/>
        <v>0</v>
      </c>
      <c r="EC234" s="210">
        <f t="shared" si="593"/>
        <v>0</v>
      </c>
      <c r="ED234" s="210">
        <f t="shared" si="593"/>
        <v>0</v>
      </c>
      <c r="EE234" s="210">
        <f t="shared" si="593"/>
        <v>0</v>
      </c>
      <c r="EF234" s="210">
        <f t="shared" si="593"/>
        <v>0</v>
      </c>
      <c r="EG234" s="210">
        <f t="shared" si="593"/>
        <v>0</v>
      </c>
      <c r="EH234" s="210">
        <f t="shared" si="593"/>
        <v>0</v>
      </c>
      <c r="EI234" s="210">
        <f t="shared" si="593"/>
        <v>0</v>
      </c>
      <c r="EJ234" s="210">
        <f t="shared" si="593"/>
        <v>0</v>
      </c>
      <c r="EK234" s="210">
        <f t="shared" si="593"/>
        <v>0</v>
      </c>
      <c r="EL234" s="210">
        <f t="shared" si="593"/>
        <v>0</v>
      </c>
      <c r="EM234" s="210">
        <f t="shared" si="593"/>
        <v>0</v>
      </c>
      <c r="EN234" s="210">
        <f t="shared" si="593"/>
        <v>0</v>
      </c>
      <c r="EO234" s="210">
        <f t="shared" si="593"/>
        <v>0</v>
      </c>
      <c r="EP234" s="210">
        <f t="shared" si="593"/>
        <v>0</v>
      </c>
      <c r="EQ234" s="210">
        <f t="shared" si="593"/>
        <v>0</v>
      </c>
      <c r="ER234" s="210">
        <f t="shared" si="593"/>
        <v>0</v>
      </c>
      <c r="ES234" s="210">
        <f t="shared" si="593"/>
        <v>0</v>
      </c>
      <c r="ET234" s="210">
        <f t="shared" si="593"/>
        <v>0</v>
      </c>
      <c r="EU234" s="210">
        <f t="shared" si="593"/>
        <v>0</v>
      </c>
      <c r="EV234" s="210">
        <f t="shared" ref="EV234:FM234" si="594">+EV232-EV197</f>
        <v>0</v>
      </c>
      <c r="EW234" s="210">
        <f t="shared" si="594"/>
        <v>0</v>
      </c>
      <c r="EX234" s="210">
        <f t="shared" si="594"/>
        <v>0</v>
      </c>
      <c r="EY234" s="210">
        <f t="shared" si="594"/>
        <v>0</v>
      </c>
      <c r="EZ234" s="210">
        <f t="shared" si="594"/>
        <v>0</v>
      </c>
      <c r="FA234" s="210">
        <f t="shared" si="594"/>
        <v>0</v>
      </c>
      <c r="FB234" s="210">
        <f t="shared" si="594"/>
        <v>0</v>
      </c>
      <c r="FC234" s="210">
        <f t="shared" si="594"/>
        <v>0</v>
      </c>
      <c r="FD234" s="210">
        <f t="shared" si="594"/>
        <v>0</v>
      </c>
      <c r="FE234" s="210">
        <f t="shared" si="594"/>
        <v>0</v>
      </c>
      <c r="FF234" s="210">
        <f t="shared" si="594"/>
        <v>0</v>
      </c>
      <c r="FG234" s="210">
        <f t="shared" si="594"/>
        <v>0</v>
      </c>
      <c r="FH234" s="210">
        <f t="shared" si="594"/>
        <v>0</v>
      </c>
      <c r="FI234" s="210">
        <f t="shared" si="594"/>
        <v>0</v>
      </c>
      <c r="FJ234" s="210">
        <f t="shared" si="594"/>
        <v>0</v>
      </c>
      <c r="FK234" s="210">
        <f t="shared" si="594"/>
        <v>0</v>
      </c>
      <c r="FL234" s="210">
        <f t="shared" si="594"/>
        <v>0</v>
      </c>
      <c r="FM234" s="210">
        <f t="shared" si="594"/>
        <v>0</v>
      </c>
      <c r="FN234" s="210">
        <f>+FN232-FN197</f>
        <v>0</v>
      </c>
      <c r="FO234" s="210">
        <f>+FO232-FO197</f>
        <v>0</v>
      </c>
      <c r="FP234" s="210">
        <f>+FP232-FP197</f>
        <v>0</v>
      </c>
      <c r="FQ234" s="210">
        <f>+FQ232-FQ197</f>
        <v>0</v>
      </c>
      <c r="FR234" s="210">
        <f>+FR232-FR197</f>
        <v>0</v>
      </c>
      <c r="FS234" s="210">
        <f t="shared" ref="FS234:FX234" si="595">+FS232-FS197</f>
        <v>0</v>
      </c>
      <c r="FT234" s="210">
        <f t="shared" si="595"/>
        <v>0</v>
      </c>
      <c r="FU234" s="210">
        <f t="shared" si="595"/>
        <v>0</v>
      </c>
      <c r="FV234" s="210">
        <f t="shared" si="595"/>
        <v>0</v>
      </c>
      <c r="FW234" s="210">
        <f t="shared" si="595"/>
        <v>0</v>
      </c>
      <c r="FX234" s="210">
        <f t="shared" si="595"/>
        <v>0</v>
      </c>
      <c r="FY234" s="210">
        <f t="shared" ref="FY234:GD234" si="596">+FY232-FY197</f>
        <v>0</v>
      </c>
      <c r="FZ234" s="210">
        <f t="shared" si="596"/>
        <v>0</v>
      </c>
      <c r="GA234" s="210">
        <f t="shared" si="596"/>
        <v>0</v>
      </c>
      <c r="GB234" s="210">
        <f t="shared" si="596"/>
        <v>0</v>
      </c>
      <c r="GC234" s="210">
        <f t="shared" si="596"/>
        <v>0</v>
      </c>
      <c r="GD234" s="210">
        <f t="shared" si="596"/>
        <v>0</v>
      </c>
      <c r="GE234" s="210">
        <f t="shared" ref="GE234:GJ234" si="597">+GE232-GE197</f>
        <v>0</v>
      </c>
      <c r="GF234" s="210">
        <f t="shared" si="597"/>
        <v>0</v>
      </c>
      <c r="GG234" s="210">
        <f t="shared" si="597"/>
        <v>0</v>
      </c>
      <c r="GH234" s="210">
        <f t="shared" si="597"/>
        <v>0</v>
      </c>
      <c r="GI234" s="210">
        <f t="shared" si="597"/>
        <v>0</v>
      </c>
      <c r="GJ234" s="210">
        <f t="shared" si="597"/>
        <v>0</v>
      </c>
      <c r="GK234" s="210">
        <f t="shared" ref="GK234:GP234" si="598">+GK232-GK197</f>
        <v>0</v>
      </c>
      <c r="GL234" s="210">
        <f t="shared" si="598"/>
        <v>0</v>
      </c>
      <c r="GM234" s="210">
        <f t="shared" si="598"/>
        <v>0</v>
      </c>
      <c r="GN234" s="210">
        <f t="shared" si="598"/>
        <v>0</v>
      </c>
      <c r="GO234" s="210">
        <f t="shared" si="598"/>
        <v>0</v>
      </c>
      <c r="GP234" s="210">
        <f t="shared" si="598"/>
        <v>0</v>
      </c>
      <c r="GQ234" s="210">
        <f t="shared" ref="GQ234:GV234" si="599">+GQ232-GQ197</f>
        <v>0</v>
      </c>
      <c r="GR234" s="210">
        <f t="shared" si="599"/>
        <v>0</v>
      </c>
      <c r="GS234" s="210">
        <f t="shared" si="599"/>
        <v>0</v>
      </c>
      <c r="GT234" s="210">
        <f t="shared" si="599"/>
        <v>0</v>
      </c>
      <c r="GU234" s="210">
        <f t="shared" si="599"/>
        <v>0</v>
      </c>
      <c r="GV234" s="210">
        <f t="shared" si="599"/>
        <v>0</v>
      </c>
      <c r="GW234" s="210">
        <f t="shared" ref="GW234:HB234" si="600">+GW232-GW197</f>
        <v>0</v>
      </c>
      <c r="GX234" s="210">
        <f t="shared" si="600"/>
        <v>0</v>
      </c>
      <c r="GY234" s="210">
        <f t="shared" si="600"/>
        <v>0</v>
      </c>
      <c r="GZ234" s="210">
        <f t="shared" si="600"/>
        <v>0</v>
      </c>
      <c r="HA234" s="210">
        <f t="shared" si="600"/>
        <v>0</v>
      </c>
      <c r="HB234" s="210">
        <f t="shared" si="600"/>
        <v>0</v>
      </c>
      <c r="HC234" s="210">
        <f t="shared" ref="HC234" si="601">+HC232-HC197</f>
        <v>0</v>
      </c>
    </row>
    <row r="235" spans="1:211" ht="14.4" hidden="1" customHeight="1" x14ac:dyDescent="0.35">
      <c r="AF235" s="15"/>
      <c r="AG235" s="15"/>
      <c r="AH235" s="15"/>
      <c r="AI235" s="15"/>
      <c r="AJ235" s="15"/>
      <c r="AK235" s="15"/>
      <c r="AL235" s="15"/>
      <c r="AM235" s="15"/>
      <c r="AN235" s="15"/>
      <c r="AO235" s="15"/>
      <c r="AP235" s="15"/>
      <c r="AQ235" s="15"/>
      <c r="AR235" s="15"/>
      <c r="AS235" s="15"/>
      <c r="AT235" s="15"/>
      <c r="AU235" s="15"/>
      <c r="AV235" s="15"/>
      <c r="AW235" s="15"/>
      <c r="AX235" s="15"/>
      <c r="AY235" s="15"/>
      <c r="AZ235" s="80"/>
      <c r="BA235" s="15"/>
      <c r="BD235" s="15"/>
      <c r="BE235" s="15"/>
      <c r="BF235" s="80"/>
      <c r="BG235" s="15"/>
      <c r="BJ235" s="15"/>
      <c r="BK235" s="15"/>
      <c r="BL235" s="80"/>
      <c r="BM235" s="15"/>
      <c r="BP235" s="15"/>
      <c r="BQ235" s="15"/>
      <c r="BR235" s="80"/>
      <c r="BS235" s="15"/>
      <c r="BV235" s="15"/>
      <c r="BW235" s="15"/>
      <c r="BX235" s="80"/>
      <c r="BY235" s="15"/>
      <c r="CB235" s="15"/>
      <c r="CC235" s="15"/>
      <c r="CD235" s="80"/>
      <c r="CE235" s="15"/>
      <c r="CH235" s="15"/>
      <c r="CI235" s="15"/>
      <c r="CJ235" s="80"/>
      <c r="CK235" s="15"/>
      <c r="CN235" s="15"/>
      <c r="CO235" s="15"/>
      <c r="CP235" s="80"/>
      <c r="CQ235" s="15"/>
      <c r="CT235" s="15"/>
      <c r="CU235" s="15"/>
      <c r="CV235" s="80"/>
      <c r="CW235" s="15"/>
      <c r="CZ235" s="15"/>
      <c r="DA235" s="15"/>
      <c r="DB235" s="80"/>
      <c r="DC235" s="15"/>
      <c r="DF235" s="15"/>
      <c r="DG235" s="15"/>
      <c r="DH235" s="80"/>
      <c r="DI235" s="15"/>
      <c r="DL235" s="15"/>
      <c r="DM235" s="15"/>
      <c r="DN235" s="80"/>
      <c r="DO235" s="15"/>
      <c r="DR235" s="15"/>
      <c r="DS235" s="15"/>
      <c r="DT235" s="80"/>
      <c r="DU235" s="15"/>
      <c r="DX235" s="15"/>
      <c r="DY235" s="15"/>
      <c r="DZ235" s="80"/>
      <c r="EA235" s="15"/>
      <c r="ED235" s="15"/>
      <c r="EE235" s="15"/>
      <c r="EF235" s="80"/>
      <c r="EG235" s="15"/>
      <c r="EJ235" s="15"/>
      <c r="EK235" s="15"/>
      <c r="EL235" s="80"/>
      <c r="EM235" s="15"/>
      <c r="EP235" s="15"/>
      <c r="EQ235" s="15"/>
      <c r="ER235" s="80"/>
      <c r="ES235" s="15"/>
      <c r="EV235" s="15"/>
      <c r="EW235" s="15"/>
      <c r="EX235" s="80"/>
      <c r="EY235" s="15"/>
      <c r="FB235" s="15"/>
      <c r="FC235" s="15"/>
      <c r="FD235" s="80"/>
      <c r="FE235" s="15"/>
      <c r="FH235" s="15"/>
      <c r="FI235" s="15"/>
      <c r="FJ235" s="80"/>
      <c r="FK235" s="15"/>
      <c r="FN235" s="15"/>
      <c r="FO235" s="15"/>
      <c r="FP235" s="80"/>
      <c r="FQ235" s="15"/>
      <c r="FT235" s="15"/>
      <c r="FU235" s="15"/>
      <c r="FV235" s="80"/>
      <c r="FW235" s="15"/>
      <c r="FZ235" s="15"/>
      <c r="GA235" s="15"/>
      <c r="GB235" s="80"/>
      <c r="GC235" s="15"/>
      <c r="GF235" s="15"/>
      <c r="GG235" s="15"/>
      <c r="GH235" s="80"/>
      <c r="GI235" s="15"/>
      <c r="GL235" s="15"/>
      <c r="GM235" s="15"/>
      <c r="GN235" s="80"/>
      <c r="GO235" s="15"/>
      <c r="GR235" s="15"/>
      <c r="GS235" s="15"/>
      <c r="GT235" s="80"/>
      <c r="GU235" s="15"/>
      <c r="GX235" s="15"/>
      <c r="GY235" s="15"/>
      <c r="GZ235" s="80"/>
      <c r="HA235" s="15"/>
    </row>
    <row r="236" spans="1:211" ht="14.15" hidden="1" customHeight="1" x14ac:dyDescent="0.3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D236" s="15"/>
      <c r="BE236" s="15"/>
      <c r="BF236" s="15"/>
      <c r="BG236" s="15"/>
      <c r="BJ236" s="15"/>
      <c r="BK236" s="15"/>
      <c r="BL236" s="15"/>
      <c r="BM236" s="15"/>
      <c r="BP236" s="15"/>
      <c r="BQ236" s="15"/>
      <c r="BR236" s="15"/>
      <c r="BS236" s="15"/>
      <c r="BV236" s="15"/>
      <c r="BW236" s="15"/>
      <c r="BX236" s="15"/>
      <c r="BY236" s="15"/>
      <c r="CB236" s="15"/>
      <c r="CC236" s="15"/>
      <c r="CD236" s="15"/>
      <c r="CE236" s="15"/>
      <c r="CH236" s="15"/>
      <c r="CI236" s="15"/>
      <c r="CJ236" s="15"/>
      <c r="CK236" s="15"/>
      <c r="CN236" s="15"/>
      <c r="CO236" s="15"/>
      <c r="CP236" s="15"/>
      <c r="CQ236" s="15"/>
      <c r="CT236" s="15"/>
      <c r="CU236" s="15"/>
      <c r="CV236" s="15"/>
      <c r="CW236" s="15"/>
      <c r="CZ236" s="15"/>
      <c r="DA236" s="15"/>
      <c r="DB236" s="15"/>
      <c r="DC236" s="15"/>
      <c r="DF236" s="15"/>
      <c r="DG236" s="15"/>
      <c r="DH236" s="15"/>
      <c r="DI236" s="15"/>
      <c r="DL236" s="15"/>
      <c r="DM236" s="15"/>
      <c r="DN236" s="15"/>
      <c r="DO236" s="15"/>
      <c r="DR236" s="15"/>
      <c r="DS236" s="15"/>
      <c r="DT236" s="15"/>
      <c r="DU236" s="15"/>
      <c r="DX236" s="15"/>
      <c r="DY236" s="15"/>
      <c r="DZ236" s="15"/>
      <c r="EA236" s="15"/>
      <c r="ED236" s="15"/>
      <c r="EE236" s="15"/>
      <c r="EF236" s="15"/>
      <c r="EG236" s="15"/>
      <c r="EJ236" s="15"/>
      <c r="EK236" s="15"/>
      <c r="EL236" s="15"/>
      <c r="EM236" s="15"/>
      <c r="EP236" s="15"/>
      <c r="EQ236" s="15"/>
      <c r="ER236" s="15"/>
      <c r="ES236" s="15"/>
      <c r="EV236" s="15"/>
      <c r="EW236" s="15"/>
      <c r="EX236" s="15"/>
      <c r="EY236" s="15"/>
      <c r="FB236" s="15"/>
      <c r="FC236" s="15"/>
      <c r="FD236" s="15"/>
      <c r="FE236" s="15"/>
      <c r="FH236" s="15"/>
      <c r="FI236" s="15"/>
      <c r="FJ236" s="15"/>
      <c r="FK236" s="15"/>
      <c r="FN236" s="15"/>
      <c r="FO236" s="15"/>
      <c r="FP236" s="15"/>
      <c r="FQ236" s="15"/>
      <c r="FT236" s="15"/>
      <c r="FU236" s="15"/>
      <c r="FV236" s="15"/>
      <c r="FW236" s="15"/>
      <c r="FZ236" s="15"/>
      <c r="GA236" s="15"/>
      <c r="GB236" s="15"/>
      <c r="GC236" s="15"/>
      <c r="GF236" s="15"/>
      <c r="GG236" s="15"/>
      <c r="GH236" s="15"/>
      <c r="GI236" s="15"/>
      <c r="GL236" s="15"/>
      <c r="GM236" s="15"/>
      <c r="GN236" s="15"/>
      <c r="GO236" s="15"/>
      <c r="GR236" s="15"/>
      <c r="GS236" s="15"/>
      <c r="GT236" s="15"/>
      <c r="GU236" s="15"/>
      <c r="GX236" s="15"/>
      <c r="GY236" s="15"/>
      <c r="GZ236" s="15"/>
      <c r="HA236" s="15"/>
    </row>
    <row r="237" spans="1:211" ht="14.15" hidden="1" customHeight="1" x14ac:dyDescent="0.35">
      <c r="AF237" s="11"/>
      <c r="AG237" s="11">
        <v>2012</v>
      </c>
      <c r="AH237" s="11">
        <f>+AG237+1</f>
        <v>2013</v>
      </c>
      <c r="AI237" s="11">
        <f t="shared" ref="AI237:AU237" si="602">+AH237+1</f>
        <v>2014</v>
      </c>
      <c r="AJ237" s="11"/>
      <c r="AK237" s="11"/>
      <c r="AL237" s="11">
        <f>+AI237+1</f>
        <v>2015</v>
      </c>
      <c r="AM237" s="11"/>
      <c r="AN237" s="11">
        <f>+AL237+1</f>
        <v>2016</v>
      </c>
      <c r="AO237" s="11">
        <f t="shared" si="602"/>
        <v>2017</v>
      </c>
      <c r="AP237" s="11"/>
      <c r="AQ237" s="11"/>
      <c r="AR237" s="11">
        <f>+AO237+1</f>
        <v>2018</v>
      </c>
      <c r="AS237" s="11"/>
      <c r="AT237" s="11">
        <f>+AR237+1</f>
        <v>2019</v>
      </c>
      <c r="AU237" s="11">
        <f t="shared" si="602"/>
        <v>2020</v>
      </c>
      <c r="AV237" s="11"/>
      <c r="AW237" s="11"/>
      <c r="AX237">
        <f>+AU237+1</f>
        <v>2021</v>
      </c>
    </row>
    <row r="238" spans="1:211" ht="14.15" hidden="1" customHeight="1" x14ac:dyDescent="0.35">
      <c r="A238" s="59" t="s">
        <v>187</v>
      </c>
      <c r="AG238">
        <v>1.7636464205803368</v>
      </c>
      <c r="AH238">
        <v>1.730082813988951</v>
      </c>
      <c r="AI238">
        <v>1.6689975052951487</v>
      </c>
      <c r="AL238">
        <v>1.5631708394634716</v>
      </c>
      <c r="AN238">
        <v>1.4781757347172308</v>
      </c>
      <c r="AO238">
        <v>1.4200938944348456</v>
      </c>
      <c r="AR238">
        <v>1.3763267052091932</v>
      </c>
      <c r="AT238">
        <v>1.3259409491418048</v>
      </c>
      <c r="AU238">
        <v>1.304931551168</v>
      </c>
      <c r="AX238">
        <v>1.23549664</v>
      </c>
    </row>
    <row r="239" spans="1:211" ht="14.15" customHeight="1" x14ac:dyDescent="0.35"/>
    <row r="240" spans="1:211" ht="14.15" customHeight="1" thickBot="1" x14ac:dyDescent="0.4"/>
    <row r="241" spans="1:211" ht="15" thickBot="1" x14ac:dyDescent="0.4">
      <c r="A241" s="106"/>
      <c r="B241" s="485" t="s">
        <v>106</v>
      </c>
      <c r="C241" s="486"/>
      <c r="D241" s="487"/>
      <c r="E241" s="485" t="s">
        <v>107</v>
      </c>
      <c r="F241" s="486"/>
      <c r="G241" s="487"/>
      <c r="H241" s="485" t="s">
        <v>108</v>
      </c>
      <c r="I241" s="486"/>
      <c r="J241" s="487"/>
      <c r="K241" s="485" t="s">
        <v>109</v>
      </c>
      <c r="L241" s="486"/>
      <c r="M241" s="487"/>
      <c r="N241" s="485" t="s">
        <v>110</v>
      </c>
      <c r="O241" s="486"/>
      <c r="P241" s="487"/>
      <c r="Q241" s="485" t="s">
        <v>111</v>
      </c>
      <c r="R241" s="486"/>
      <c r="S241" s="487"/>
      <c r="T241" s="485" t="s">
        <v>112</v>
      </c>
      <c r="U241" s="486"/>
      <c r="V241" s="487"/>
      <c r="W241" s="485" t="s">
        <v>113</v>
      </c>
      <c r="X241" s="486"/>
      <c r="Y241" s="487"/>
      <c r="Z241" s="485" t="s">
        <v>114</v>
      </c>
      <c r="AA241" s="486"/>
      <c r="AB241" s="487"/>
      <c r="AC241" s="485" t="s">
        <v>115</v>
      </c>
      <c r="AD241" s="486"/>
      <c r="AE241" s="487"/>
      <c r="AF241" s="473" t="s">
        <v>116</v>
      </c>
      <c r="AG241" s="474"/>
      <c r="AH241" s="474"/>
      <c r="AI241" s="474"/>
      <c r="AJ241" s="474"/>
      <c r="AK241" s="475"/>
      <c r="AL241" s="473" t="s">
        <v>117</v>
      </c>
      <c r="AM241" s="474"/>
      <c r="AN241" s="474"/>
      <c r="AO241" s="474"/>
      <c r="AP241" s="474"/>
      <c r="AQ241" s="475"/>
      <c r="AR241" s="473" t="s">
        <v>118</v>
      </c>
      <c r="AS241" s="474"/>
      <c r="AT241" s="474"/>
      <c r="AU241" s="474"/>
      <c r="AV241" s="474"/>
      <c r="AW241" s="475"/>
      <c r="AX241" s="473" t="s">
        <v>119</v>
      </c>
      <c r="AY241" s="474"/>
      <c r="AZ241" s="474"/>
      <c r="BA241" s="474"/>
      <c r="BB241" s="474"/>
      <c r="BC241" s="475"/>
      <c r="BD241" s="473" t="s">
        <v>120</v>
      </c>
      <c r="BE241" s="474"/>
      <c r="BF241" s="474"/>
      <c r="BG241" s="474"/>
      <c r="BH241" s="474"/>
      <c r="BI241" s="475"/>
      <c r="BJ241" s="473" t="s">
        <v>121</v>
      </c>
      <c r="BK241" s="474"/>
      <c r="BL241" s="474"/>
      <c r="BM241" s="474"/>
      <c r="BN241" s="474"/>
      <c r="BO241" s="475"/>
      <c r="BP241" s="473" t="s">
        <v>122</v>
      </c>
      <c r="BQ241" s="474"/>
      <c r="BR241" s="474"/>
      <c r="BS241" s="474"/>
      <c r="BT241" s="474"/>
      <c r="BU241" s="475"/>
      <c r="BV241" s="473" t="s">
        <v>123</v>
      </c>
      <c r="BW241" s="474"/>
      <c r="BX241" s="474"/>
      <c r="BY241" s="474"/>
      <c r="BZ241" s="474"/>
      <c r="CA241" s="475"/>
      <c r="CB241" s="482" t="s">
        <v>124</v>
      </c>
      <c r="CC241" s="483" t="s">
        <v>124</v>
      </c>
      <c r="CD241" s="483"/>
      <c r="CE241" s="483"/>
      <c r="CF241" s="483"/>
      <c r="CG241" s="484"/>
      <c r="CH241" s="482" t="s">
        <v>125</v>
      </c>
      <c r="CI241" s="483" t="s">
        <v>126</v>
      </c>
      <c r="CJ241" s="483"/>
      <c r="CK241" s="483"/>
      <c r="CL241" s="483"/>
      <c r="CM241" s="484"/>
      <c r="CN241" s="482" t="s">
        <v>127</v>
      </c>
      <c r="CO241" s="483" t="s">
        <v>128</v>
      </c>
      <c r="CP241" s="483"/>
      <c r="CQ241" s="483"/>
      <c r="CR241" s="483"/>
      <c r="CS241" s="484"/>
      <c r="CT241" s="482" t="str">
        <f>+CT4</f>
        <v xml:space="preserve">2 0 2 3 </v>
      </c>
      <c r="CU241" s="483" t="s">
        <v>128</v>
      </c>
      <c r="CV241" s="483"/>
      <c r="CW241" s="483"/>
      <c r="CX241" s="483"/>
      <c r="CY241" s="484"/>
      <c r="CZ241" s="482" t="str">
        <f>+CZ4</f>
        <v>2 0 2 4 Enero</v>
      </c>
      <c r="DA241" s="483" t="s">
        <v>128</v>
      </c>
      <c r="DB241" s="483"/>
      <c r="DC241" s="483"/>
      <c r="DD241" s="483"/>
      <c r="DE241" s="484"/>
      <c r="DF241" s="482" t="str">
        <f>+DF4</f>
        <v>2 0 2 4 Febrero</v>
      </c>
      <c r="DG241" s="483" t="s">
        <v>128</v>
      </c>
      <c r="DH241" s="483"/>
      <c r="DI241" s="483"/>
      <c r="DJ241" s="483"/>
      <c r="DK241" s="484"/>
      <c r="DL241" s="482" t="str">
        <f>+DL4</f>
        <v>2 0 2 4 Marzo</v>
      </c>
      <c r="DM241" s="483" t="s">
        <v>128</v>
      </c>
      <c r="DN241" s="483"/>
      <c r="DO241" s="483"/>
      <c r="DP241" s="483"/>
      <c r="DQ241" s="484"/>
      <c r="DR241" s="482" t="str">
        <f>+DR4</f>
        <v>2 0 2 4 Abril</v>
      </c>
      <c r="DS241" s="483" t="s">
        <v>128</v>
      </c>
      <c r="DT241" s="483"/>
      <c r="DU241" s="483"/>
      <c r="DV241" s="483"/>
      <c r="DW241" s="484"/>
      <c r="DX241" s="482" t="str">
        <f>+DX4</f>
        <v>2 0 2 4 Mayo</v>
      </c>
      <c r="DY241" s="483" t="s">
        <v>128</v>
      </c>
      <c r="DZ241" s="483"/>
      <c r="EA241" s="483"/>
      <c r="EB241" s="483"/>
      <c r="EC241" s="484"/>
      <c r="ED241" s="482" t="str">
        <f>+ED4</f>
        <v>2 0 2 4 Junio</v>
      </c>
      <c r="EE241" s="483" t="s">
        <v>128</v>
      </c>
      <c r="EF241" s="483"/>
      <c r="EG241" s="483"/>
      <c r="EH241" s="483"/>
      <c r="EI241" s="484"/>
      <c r="EJ241" s="482" t="str">
        <f>+EJ4</f>
        <v>2 0 2 4 Julio</v>
      </c>
      <c r="EK241" s="483" t="s">
        <v>128</v>
      </c>
      <c r="EL241" s="483"/>
      <c r="EM241" s="483"/>
      <c r="EN241" s="483"/>
      <c r="EO241" s="484"/>
      <c r="EP241" s="482" t="str">
        <f>+EP4</f>
        <v>2 0 2 4 Agosto</v>
      </c>
      <c r="EQ241" s="483" t="s">
        <v>128</v>
      </c>
      <c r="ER241" s="483"/>
      <c r="ES241" s="483"/>
      <c r="ET241" s="483"/>
      <c r="EU241" s="484"/>
      <c r="EV241" s="482" t="str">
        <f>+EV4</f>
        <v>2 0 2 4 Septiembre</v>
      </c>
      <c r="EW241" s="483" t="s">
        <v>128</v>
      </c>
      <c r="EX241" s="483"/>
      <c r="EY241" s="483"/>
      <c r="EZ241" s="483"/>
      <c r="FA241" s="484"/>
      <c r="FB241" s="482" t="str">
        <f>+FB4</f>
        <v>2 0 2 4 Octubre</v>
      </c>
      <c r="FC241" s="483" t="s">
        <v>128</v>
      </c>
      <c r="FD241" s="483"/>
      <c r="FE241" s="483"/>
      <c r="FF241" s="483"/>
      <c r="FG241" s="484"/>
      <c r="FH241" s="461" t="str">
        <f>+FH4</f>
        <v>2 0 2 4 Noviembre</v>
      </c>
      <c r="FI241" s="462" t="s">
        <v>128</v>
      </c>
      <c r="FJ241" s="462"/>
      <c r="FK241" s="462"/>
      <c r="FL241" s="462"/>
      <c r="FM241" s="463"/>
      <c r="FN241" s="461" t="str">
        <f>+FN4</f>
        <v xml:space="preserve"> 2 0 2 4</v>
      </c>
      <c r="FO241" s="462"/>
      <c r="FP241" s="462"/>
      <c r="FQ241" s="462"/>
      <c r="FR241" s="462"/>
      <c r="FS241" s="463"/>
      <c r="FT241" s="461" t="str">
        <f>+FT4</f>
        <v xml:space="preserve"> 2 0 2 5 - Enero</v>
      </c>
      <c r="FU241" s="462"/>
      <c r="FV241" s="462"/>
      <c r="FW241" s="462"/>
      <c r="FX241" s="462"/>
      <c r="FY241" s="463"/>
      <c r="FZ241" s="461" t="str">
        <f>+FZ4</f>
        <v xml:space="preserve"> 2 0 2 5 - Febrero</v>
      </c>
      <c r="GA241" s="462"/>
      <c r="GB241" s="462"/>
      <c r="GC241" s="462"/>
      <c r="GD241" s="462"/>
      <c r="GE241" s="463"/>
      <c r="GF241" s="461" t="str">
        <f>+GF4</f>
        <v xml:space="preserve"> 2 0 2 5 - Marzo</v>
      </c>
      <c r="GG241" s="462"/>
      <c r="GH241" s="462"/>
      <c r="GI241" s="462"/>
      <c r="GJ241" s="462"/>
      <c r="GK241" s="463"/>
      <c r="GL241" s="461" t="str">
        <f>+GL4</f>
        <v xml:space="preserve"> 2 0 2 5 - Abril</v>
      </c>
      <c r="GM241" s="462"/>
      <c r="GN241" s="462"/>
      <c r="GO241" s="462"/>
      <c r="GP241" s="462"/>
      <c r="GQ241" s="463"/>
      <c r="GR241" s="461" t="str">
        <f>+GR4</f>
        <v xml:space="preserve"> 2 0 2 5 - Mayo</v>
      </c>
      <c r="GS241" s="462"/>
      <c r="GT241" s="462"/>
      <c r="GU241" s="462"/>
      <c r="GV241" s="462"/>
      <c r="GW241" s="463"/>
      <c r="GX241" s="461" t="str">
        <f>+GX4</f>
        <v xml:space="preserve"> 2 0 2 5 - Junio</v>
      </c>
      <c r="GY241" s="462"/>
      <c r="GZ241" s="462"/>
      <c r="HA241" s="462"/>
      <c r="HB241" s="462"/>
      <c r="HC241" s="463"/>
    </row>
    <row r="242" spans="1:211" ht="26.5" thickBot="1" x14ac:dyDescent="0.4">
      <c r="A242" s="160" t="s">
        <v>177</v>
      </c>
      <c r="B242" s="159" t="str">
        <f>+B5</f>
        <v>Presupuesto Disponible</v>
      </c>
      <c r="C242" s="159" t="str">
        <f t="shared" ref="C242:BN242" si="603">+C5</f>
        <v>Compromisos</v>
      </c>
      <c r="D242" s="159" t="str">
        <f t="shared" si="603"/>
        <v>% Ejec</v>
      </c>
      <c r="E242" s="159" t="str">
        <f t="shared" si="603"/>
        <v>Presupuesto Disponible</v>
      </c>
      <c r="F242" s="159" t="str">
        <f t="shared" si="603"/>
        <v>Compromisos</v>
      </c>
      <c r="G242" s="159" t="str">
        <f t="shared" si="603"/>
        <v>% Ejec</v>
      </c>
      <c r="H242" s="159" t="str">
        <f t="shared" si="603"/>
        <v>Presupuesto Disponible</v>
      </c>
      <c r="I242" s="159" t="str">
        <f t="shared" si="603"/>
        <v>Compromisos</v>
      </c>
      <c r="J242" s="159" t="str">
        <f t="shared" si="603"/>
        <v>% Ejec</v>
      </c>
      <c r="K242" s="159" t="str">
        <f t="shared" si="603"/>
        <v>Presupuesto Disponible</v>
      </c>
      <c r="L242" s="159" t="str">
        <f t="shared" si="603"/>
        <v>Compromisos</v>
      </c>
      <c r="M242" s="159" t="str">
        <f t="shared" si="603"/>
        <v>% Ejec</v>
      </c>
      <c r="N242" s="159" t="str">
        <f t="shared" si="603"/>
        <v>Presupuesto Disponible</v>
      </c>
      <c r="O242" s="159" t="str">
        <f t="shared" si="603"/>
        <v>Compromisos</v>
      </c>
      <c r="P242" s="159" t="str">
        <f t="shared" si="603"/>
        <v>% Ejec</v>
      </c>
      <c r="Q242" s="159" t="str">
        <f t="shared" si="603"/>
        <v>Presupuesto Disponible</v>
      </c>
      <c r="R242" s="159" t="str">
        <f t="shared" si="603"/>
        <v>Compromisos</v>
      </c>
      <c r="S242" s="159" t="str">
        <f t="shared" si="603"/>
        <v>% Ejec</v>
      </c>
      <c r="T242" s="159" t="str">
        <f t="shared" si="603"/>
        <v>Presupuesto Disponible</v>
      </c>
      <c r="U242" s="159" t="str">
        <f t="shared" si="603"/>
        <v>Compromisos</v>
      </c>
      <c r="V242" s="159" t="str">
        <f t="shared" si="603"/>
        <v>% Ejec</v>
      </c>
      <c r="W242" s="159" t="str">
        <f t="shared" si="603"/>
        <v>Presupuesto Disponible</v>
      </c>
      <c r="X242" s="159" t="str">
        <f t="shared" si="603"/>
        <v>Compromisos</v>
      </c>
      <c r="Y242" s="159" t="str">
        <f t="shared" si="603"/>
        <v>% Ejec</v>
      </c>
      <c r="Z242" s="159" t="str">
        <f t="shared" si="603"/>
        <v>Presupuesto Disponible</v>
      </c>
      <c r="AA242" s="159" t="str">
        <f t="shared" si="603"/>
        <v>Compromisos</v>
      </c>
      <c r="AB242" s="159" t="str">
        <f t="shared" si="603"/>
        <v>% Ejec</v>
      </c>
      <c r="AC242" s="159" t="str">
        <f t="shared" si="603"/>
        <v>Presupuesto Disponible</v>
      </c>
      <c r="AD242" s="159" t="str">
        <f t="shared" si="603"/>
        <v>Compromisos</v>
      </c>
      <c r="AE242" s="159" t="str">
        <f t="shared" si="603"/>
        <v>% Ejec</v>
      </c>
      <c r="AF242" s="159" t="str">
        <f t="shared" si="603"/>
        <v>Presupuesto Inicial</v>
      </c>
      <c r="AG242" s="159" t="str">
        <f t="shared" si="603"/>
        <v>Presupuesto Disponible</v>
      </c>
      <c r="AH242" s="159" t="str">
        <f t="shared" si="603"/>
        <v>Compromisos</v>
      </c>
      <c r="AI242" s="159" t="str">
        <f t="shared" si="603"/>
        <v>% Ejec</v>
      </c>
      <c r="AJ242" s="159" t="str">
        <f t="shared" si="603"/>
        <v>Giros</v>
      </c>
      <c r="AK242" s="159" t="str">
        <f t="shared" si="603"/>
        <v>% Ejec Giros</v>
      </c>
      <c r="AL242" s="159" t="str">
        <f t="shared" si="603"/>
        <v>Presupuesto Inicial</v>
      </c>
      <c r="AM242" s="159" t="str">
        <f t="shared" si="603"/>
        <v>Presupuesto Disponible</v>
      </c>
      <c r="AN242" s="159" t="str">
        <f t="shared" si="603"/>
        <v>Compromisos</v>
      </c>
      <c r="AO242" s="159" t="str">
        <f t="shared" si="603"/>
        <v>% Ejec</v>
      </c>
      <c r="AP242" s="159" t="str">
        <f t="shared" si="603"/>
        <v>Giros</v>
      </c>
      <c r="AQ242" s="159" t="str">
        <f t="shared" si="603"/>
        <v>% Ejec Giros</v>
      </c>
      <c r="AR242" s="159" t="str">
        <f t="shared" si="603"/>
        <v>Presupuesto Inicial</v>
      </c>
      <c r="AS242" s="159" t="str">
        <f t="shared" si="603"/>
        <v>Presupuesto Disponible</v>
      </c>
      <c r="AT242" s="159" t="str">
        <f t="shared" si="603"/>
        <v>Compromisos</v>
      </c>
      <c r="AU242" s="159" t="str">
        <f t="shared" si="603"/>
        <v>% Ejec</v>
      </c>
      <c r="AV242" s="159" t="str">
        <f t="shared" si="603"/>
        <v>Giros</v>
      </c>
      <c r="AW242" s="159" t="str">
        <f t="shared" si="603"/>
        <v>% Ejec Giros</v>
      </c>
      <c r="AX242" s="159" t="str">
        <f t="shared" si="603"/>
        <v>Presupuesto Inicial</v>
      </c>
      <c r="AY242" s="159" t="str">
        <f t="shared" si="603"/>
        <v>Presupuesto Disponible</v>
      </c>
      <c r="AZ242" s="159" t="str">
        <f t="shared" si="603"/>
        <v>Compromisos</v>
      </c>
      <c r="BA242" s="159" t="str">
        <f t="shared" si="603"/>
        <v>% Ejec</v>
      </c>
      <c r="BB242" s="159" t="str">
        <f t="shared" si="603"/>
        <v>Giros</v>
      </c>
      <c r="BC242" s="159" t="str">
        <f t="shared" si="603"/>
        <v>% Ejec Giros</v>
      </c>
      <c r="BD242" s="159" t="str">
        <f t="shared" si="603"/>
        <v>Presupuesto Inicial</v>
      </c>
      <c r="BE242" s="159" t="str">
        <f t="shared" si="603"/>
        <v>Presupuesto Disponible</v>
      </c>
      <c r="BF242" s="159" t="str">
        <f t="shared" si="603"/>
        <v>Compromisos</v>
      </c>
      <c r="BG242" s="159" t="str">
        <f t="shared" si="603"/>
        <v>% Ejec</v>
      </c>
      <c r="BH242" s="159" t="str">
        <f t="shared" si="603"/>
        <v>Giros</v>
      </c>
      <c r="BI242" s="159" t="str">
        <f t="shared" si="603"/>
        <v>% Ejec Giros</v>
      </c>
      <c r="BJ242" s="159" t="str">
        <f t="shared" si="603"/>
        <v>Presupuesto Inicial</v>
      </c>
      <c r="BK242" s="159" t="str">
        <f t="shared" si="603"/>
        <v>Presupuesto Disponible</v>
      </c>
      <c r="BL242" s="159" t="str">
        <f t="shared" si="603"/>
        <v>Compromisos</v>
      </c>
      <c r="BM242" s="159" t="str">
        <f t="shared" si="603"/>
        <v>% Ejec</v>
      </c>
      <c r="BN242" s="159" t="str">
        <f t="shared" si="603"/>
        <v>Giros</v>
      </c>
      <c r="BO242" s="159" t="str">
        <f t="shared" ref="BO242:CS242" si="604">+BO5</f>
        <v>% Ejec Giros</v>
      </c>
      <c r="BP242" s="159" t="str">
        <f t="shared" si="604"/>
        <v>Presupuesto Inicial</v>
      </c>
      <c r="BQ242" s="159" t="str">
        <f t="shared" si="604"/>
        <v>Presupuesto Disponible</v>
      </c>
      <c r="BR242" s="159" t="str">
        <f t="shared" si="604"/>
        <v>Compromisos</v>
      </c>
      <c r="BS242" s="159" t="str">
        <f t="shared" si="604"/>
        <v>% Ejec</v>
      </c>
      <c r="BT242" s="159" t="str">
        <f t="shared" si="604"/>
        <v>Giros</v>
      </c>
      <c r="BU242" s="159" t="str">
        <f t="shared" si="604"/>
        <v>% Ejec Giros</v>
      </c>
      <c r="BV242" s="159" t="str">
        <f t="shared" si="604"/>
        <v>Presupuesto Inicial</v>
      </c>
      <c r="BW242" s="159" t="str">
        <f t="shared" si="604"/>
        <v>Presupuesto Disponible</v>
      </c>
      <c r="BX242" s="159" t="str">
        <f t="shared" si="604"/>
        <v>Compromisos</v>
      </c>
      <c r="BY242" s="159" t="str">
        <f t="shared" si="604"/>
        <v>% Ejec</v>
      </c>
      <c r="BZ242" s="159" t="str">
        <f t="shared" si="604"/>
        <v>Giros</v>
      </c>
      <c r="CA242" s="159" t="str">
        <f t="shared" si="604"/>
        <v>% Ejec Giros</v>
      </c>
      <c r="CB242" s="159" t="str">
        <f t="shared" si="604"/>
        <v>Presupuesto inicial</v>
      </c>
      <c r="CC242" s="159" t="str">
        <f t="shared" si="604"/>
        <v>Presupuesto Disponible</v>
      </c>
      <c r="CD242" s="159" t="str">
        <f t="shared" si="604"/>
        <v>Compromisos</v>
      </c>
      <c r="CE242" s="159" t="str">
        <f t="shared" si="604"/>
        <v>% Ejec</v>
      </c>
      <c r="CF242" s="159" t="str">
        <f t="shared" si="604"/>
        <v>Giros</v>
      </c>
      <c r="CG242" s="159" t="str">
        <f t="shared" si="604"/>
        <v>% ejec Giros</v>
      </c>
      <c r="CH242" s="159" t="str">
        <f t="shared" si="604"/>
        <v>Presupuesto inicial</v>
      </c>
      <c r="CI242" s="159" t="str">
        <f t="shared" si="604"/>
        <v>Presupuesto Disponible</v>
      </c>
      <c r="CJ242" s="159" t="str">
        <f t="shared" si="604"/>
        <v>Compromisos</v>
      </c>
      <c r="CK242" s="159" t="str">
        <f t="shared" si="604"/>
        <v>% Ejec</v>
      </c>
      <c r="CL242" s="159" t="str">
        <f t="shared" si="604"/>
        <v>Giros</v>
      </c>
      <c r="CM242" s="159" t="str">
        <f t="shared" si="604"/>
        <v>% ejec Giros</v>
      </c>
      <c r="CN242" s="159" t="str">
        <f t="shared" si="604"/>
        <v>Presupuesto inicial</v>
      </c>
      <c r="CO242" s="159" t="str">
        <f t="shared" si="604"/>
        <v>Presupuesto Disponible</v>
      </c>
      <c r="CP242" s="159" t="str">
        <f t="shared" si="604"/>
        <v>Compromisos</v>
      </c>
      <c r="CQ242" s="159" t="str">
        <f t="shared" si="604"/>
        <v>% Ejec</v>
      </c>
      <c r="CR242" s="159" t="str">
        <f t="shared" si="604"/>
        <v>Giros</v>
      </c>
      <c r="CS242" s="159" t="str">
        <f t="shared" si="604"/>
        <v>% ejec Giros</v>
      </c>
      <c r="CT242" s="159" t="str">
        <f t="shared" ref="CT242:CY242" si="605">+CT5</f>
        <v>Presupuesto inicial</v>
      </c>
      <c r="CU242" s="159" t="str">
        <f t="shared" si="605"/>
        <v>Presupuesto Disponible</v>
      </c>
      <c r="CV242" s="159" t="str">
        <f t="shared" si="605"/>
        <v>Compromisos</v>
      </c>
      <c r="CW242" s="159" t="str">
        <f t="shared" si="605"/>
        <v>% Ejec</v>
      </c>
      <c r="CX242" s="159" t="str">
        <f t="shared" si="605"/>
        <v>Giros</v>
      </c>
      <c r="CY242" s="159" t="str">
        <f t="shared" si="605"/>
        <v>% ejec Giros</v>
      </c>
      <c r="CZ242" s="159" t="str">
        <f t="shared" ref="CZ242:EU242" si="606">+CZ5</f>
        <v>Presupuesto inicial</v>
      </c>
      <c r="DA242" s="159" t="str">
        <f t="shared" si="606"/>
        <v>Presupuesto Disponible</v>
      </c>
      <c r="DB242" s="159" t="str">
        <f t="shared" si="606"/>
        <v>Compromisos</v>
      </c>
      <c r="DC242" s="159" t="str">
        <f t="shared" si="606"/>
        <v>% Ejec</v>
      </c>
      <c r="DD242" s="159" t="str">
        <f t="shared" si="606"/>
        <v>Giros</v>
      </c>
      <c r="DE242" s="159" t="str">
        <f t="shared" si="606"/>
        <v>% ejec Giros</v>
      </c>
      <c r="DF242" s="159" t="str">
        <f t="shared" si="606"/>
        <v>Presupuesto inicial</v>
      </c>
      <c r="DG242" s="159" t="str">
        <f t="shared" si="606"/>
        <v>Presupuesto Disponible</v>
      </c>
      <c r="DH242" s="159" t="str">
        <f t="shared" si="606"/>
        <v>Compromisos</v>
      </c>
      <c r="DI242" s="159" t="str">
        <f t="shared" si="606"/>
        <v>% Ejec</v>
      </c>
      <c r="DJ242" s="159" t="str">
        <f t="shared" si="606"/>
        <v>Giros</v>
      </c>
      <c r="DK242" s="159" t="str">
        <f t="shared" si="606"/>
        <v>% ejec Giros</v>
      </c>
      <c r="DL242" s="159" t="str">
        <f t="shared" si="606"/>
        <v>Presupuesto inicial</v>
      </c>
      <c r="DM242" s="159" t="str">
        <f t="shared" si="606"/>
        <v>Presupuesto Disponible</v>
      </c>
      <c r="DN242" s="159" t="str">
        <f t="shared" si="606"/>
        <v>Compromisos</v>
      </c>
      <c r="DO242" s="159" t="str">
        <f t="shared" si="606"/>
        <v>% Ejec</v>
      </c>
      <c r="DP242" s="159" t="str">
        <f t="shared" si="606"/>
        <v>Giros</v>
      </c>
      <c r="DQ242" s="159" t="str">
        <f t="shared" si="606"/>
        <v>% ejec Giros</v>
      </c>
      <c r="DR242" s="159" t="str">
        <f t="shared" si="606"/>
        <v>Presupuesto inicial</v>
      </c>
      <c r="DS242" s="159" t="str">
        <f t="shared" si="606"/>
        <v>Presupuesto Disponible</v>
      </c>
      <c r="DT242" s="159" t="str">
        <f t="shared" si="606"/>
        <v>Compromisos</v>
      </c>
      <c r="DU242" s="159" t="str">
        <f t="shared" si="606"/>
        <v>% Ejec</v>
      </c>
      <c r="DV242" s="159" t="str">
        <f t="shared" si="606"/>
        <v>Giros</v>
      </c>
      <c r="DW242" s="159" t="str">
        <f t="shared" si="606"/>
        <v>% ejec Giros</v>
      </c>
      <c r="DX242" s="159" t="str">
        <f t="shared" si="606"/>
        <v>Presupuesto inicial</v>
      </c>
      <c r="DY242" s="159" t="str">
        <f t="shared" si="606"/>
        <v>Presupuesto Disponible</v>
      </c>
      <c r="DZ242" s="159" t="str">
        <f t="shared" si="606"/>
        <v>Compromisos</v>
      </c>
      <c r="EA242" s="159" t="str">
        <f t="shared" si="606"/>
        <v>% Ejec</v>
      </c>
      <c r="EB242" s="159" t="str">
        <f t="shared" si="606"/>
        <v>Giros</v>
      </c>
      <c r="EC242" s="159" t="str">
        <f t="shared" si="606"/>
        <v>% ejec Giros</v>
      </c>
      <c r="ED242" s="159" t="str">
        <f t="shared" si="606"/>
        <v>Presupuesto inicial</v>
      </c>
      <c r="EE242" s="159" t="str">
        <f t="shared" si="606"/>
        <v>Presupuesto Disponible</v>
      </c>
      <c r="EF242" s="159" t="str">
        <f t="shared" si="606"/>
        <v>Compromisos</v>
      </c>
      <c r="EG242" s="159" t="str">
        <f t="shared" si="606"/>
        <v>% Ejec</v>
      </c>
      <c r="EH242" s="159" t="str">
        <f t="shared" si="606"/>
        <v>Giros</v>
      </c>
      <c r="EI242" s="159" t="str">
        <f t="shared" si="606"/>
        <v>% ejec Giros</v>
      </c>
      <c r="EJ242" s="159" t="str">
        <f t="shared" si="606"/>
        <v>Presupuesto inicial</v>
      </c>
      <c r="EK242" s="159" t="str">
        <f t="shared" si="606"/>
        <v>Presupuesto Disponible</v>
      </c>
      <c r="EL242" s="159" t="str">
        <f t="shared" si="606"/>
        <v>Compromisos</v>
      </c>
      <c r="EM242" s="159" t="str">
        <f t="shared" si="606"/>
        <v>% Ejec</v>
      </c>
      <c r="EN242" s="159" t="str">
        <f t="shared" si="606"/>
        <v>Giros</v>
      </c>
      <c r="EO242" s="159" t="str">
        <f t="shared" si="606"/>
        <v>% ejec Giros</v>
      </c>
      <c r="EP242" s="159" t="str">
        <f t="shared" si="606"/>
        <v>Presupuesto inicial</v>
      </c>
      <c r="EQ242" s="159" t="str">
        <f t="shared" si="606"/>
        <v>Presupuesto Disponible</v>
      </c>
      <c r="ER242" s="159" t="str">
        <f t="shared" si="606"/>
        <v>Compromisos</v>
      </c>
      <c r="ES242" s="159" t="str">
        <f t="shared" si="606"/>
        <v>% Ejec</v>
      </c>
      <c r="ET242" s="159" t="str">
        <f t="shared" si="606"/>
        <v>Giros</v>
      </c>
      <c r="EU242" s="159" t="str">
        <f t="shared" si="606"/>
        <v>% ejec Giros</v>
      </c>
      <c r="EV242" s="159" t="str">
        <f t="shared" ref="EV242:FM242" si="607">+EV5</f>
        <v>Presupuesto inicial</v>
      </c>
      <c r="EW242" s="159" t="str">
        <f t="shared" si="607"/>
        <v>Presupuesto Disponible</v>
      </c>
      <c r="EX242" s="159" t="str">
        <f t="shared" si="607"/>
        <v>Compromisos</v>
      </c>
      <c r="EY242" s="159" t="str">
        <f t="shared" si="607"/>
        <v>% Ejec</v>
      </c>
      <c r="EZ242" s="159" t="str">
        <f t="shared" si="607"/>
        <v>Giros</v>
      </c>
      <c r="FA242" s="159" t="str">
        <f t="shared" si="607"/>
        <v>% ejec Giros</v>
      </c>
      <c r="FB242" s="159" t="str">
        <f t="shared" si="607"/>
        <v>Presupuesto inicial</v>
      </c>
      <c r="FC242" s="159" t="str">
        <f t="shared" si="607"/>
        <v>Presupuesto Disponible</v>
      </c>
      <c r="FD242" s="159" t="str">
        <f t="shared" si="607"/>
        <v>Compromisos</v>
      </c>
      <c r="FE242" s="159" t="str">
        <f t="shared" si="607"/>
        <v>% Ejec</v>
      </c>
      <c r="FF242" s="159" t="str">
        <f t="shared" si="607"/>
        <v>Giros</v>
      </c>
      <c r="FG242" s="159" t="str">
        <f t="shared" si="607"/>
        <v>% ejec Giros</v>
      </c>
      <c r="FH242" s="159" t="str">
        <f t="shared" si="607"/>
        <v>Presupuesto inicial</v>
      </c>
      <c r="FI242" s="159" t="str">
        <f t="shared" si="607"/>
        <v>Presupuesto Disponible</v>
      </c>
      <c r="FJ242" s="159" t="str">
        <f t="shared" si="607"/>
        <v>Compromisos</v>
      </c>
      <c r="FK242" s="159" t="str">
        <f t="shared" si="607"/>
        <v>% Ejec</v>
      </c>
      <c r="FL242" s="159" t="str">
        <f t="shared" si="607"/>
        <v>Giros</v>
      </c>
      <c r="FM242" s="159" t="str">
        <f t="shared" si="607"/>
        <v>% ejec Giros</v>
      </c>
      <c r="FN242" s="159" t="str">
        <f>+FN5</f>
        <v>Presupuesto inicial</v>
      </c>
      <c r="FO242" s="159" t="str">
        <f>+FO5</f>
        <v>Presupuesto Disponible</v>
      </c>
      <c r="FP242" s="159" t="str">
        <f>+FP5</f>
        <v>Compromisos</v>
      </c>
      <c r="FQ242" s="159" t="str">
        <f>+FQ5</f>
        <v>% Ejec</v>
      </c>
      <c r="FR242" s="159" t="str">
        <f>+FR5</f>
        <v>Giros</v>
      </c>
      <c r="FS242" s="159" t="str">
        <f>+FS5</f>
        <v>% ejec Giros</v>
      </c>
      <c r="FT242" s="159" t="str">
        <f t="shared" ref="FT242:FY242" si="608">+FT5</f>
        <v>Presupuesto inicial</v>
      </c>
      <c r="FU242" s="159" t="str">
        <f t="shared" si="608"/>
        <v>Presupuesto Disponible</v>
      </c>
      <c r="FV242" s="159" t="str">
        <f t="shared" si="608"/>
        <v>Compromisos</v>
      </c>
      <c r="FW242" s="159" t="str">
        <f t="shared" si="608"/>
        <v>% Ejec</v>
      </c>
      <c r="FX242" s="159" t="str">
        <f t="shared" si="608"/>
        <v>Giros</v>
      </c>
      <c r="FY242" s="159" t="str">
        <f t="shared" si="608"/>
        <v>% ejec Giros</v>
      </c>
      <c r="FZ242" s="159" t="str">
        <f t="shared" ref="FZ242:GE242" si="609">+FZ5</f>
        <v>Presupuesto inicial</v>
      </c>
      <c r="GA242" s="159" t="str">
        <f t="shared" si="609"/>
        <v>Presupuesto Disponible</v>
      </c>
      <c r="GB242" s="159" t="str">
        <f t="shared" si="609"/>
        <v>Compromisos</v>
      </c>
      <c r="GC242" s="159" t="str">
        <f t="shared" si="609"/>
        <v>% Ejec</v>
      </c>
      <c r="GD242" s="159" t="str">
        <f t="shared" si="609"/>
        <v>Giros</v>
      </c>
      <c r="GE242" s="159" t="str">
        <f t="shared" si="609"/>
        <v>% ejec Giros</v>
      </c>
      <c r="GF242" s="159" t="str">
        <f t="shared" ref="GF242:GK242" si="610">+GF5</f>
        <v>Presupuesto inicial</v>
      </c>
      <c r="GG242" s="159" t="str">
        <f t="shared" si="610"/>
        <v>Presupuesto Disponible</v>
      </c>
      <c r="GH242" s="159" t="str">
        <f t="shared" si="610"/>
        <v>Compromisos</v>
      </c>
      <c r="GI242" s="159" t="str">
        <f t="shared" si="610"/>
        <v>% Ejec</v>
      </c>
      <c r="GJ242" s="159" t="str">
        <f t="shared" si="610"/>
        <v>Giros</v>
      </c>
      <c r="GK242" s="159" t="str">
        <f t="shared" si="610"/>
        <v>% ejec Giros</v>
      </c>
      <c r="GL242" s="159" t="str">
        <f t="shared" ref="GL242:GQ242" si="611">+GL5</f>
        <v>Presupuesto inicial</v>
      </c>
      <c r="GM242" s="159" t="str">
        <f t="shared" si="611"/>
        <v>Presupuesto Disponible</v>
      </c>
      <c r="GN242" s="159" t="str">
        <f t="shared" si="611"/>
        <v>Compromisos</v>
      </c>
      <c r="GO242" s="159" t="str">
        <f t="shared" si="611"/>
        <v>% Ejec</v>
      </c>
      <c r="GP242" s="159" t="str">
        <f t="shared" si="611"/>
        <v>Giros</v>
      </c>
      <c r="GQ242" s="159" t="str">
        <f t="shared" si="611"/>
        <v>% ejec Giros</v>
      </c>
      <c r="GR242" s="159" t="str">
        <f t="shared" ref="GR242:GW242" si="612">+GR5</f>
        <v>Presupuesto inicial</v>
      </c>
      <c r="GS242" s="159" t="str">
        <f t="shared" si="612"/>
        <v>Presupuesto Disponible</v>
      </c>
      <c r="GT242" s="159" t="str">
        <f t="shared" si="612"/>
        <v>Compromisos</v>
      </c>
      <c r="GU242" s="159" t="str">
        <f t="shared" si="612"/>
        <v>% Ejec</v>
      </c>
      <c r="GV242" s="159" t="str">
        <f t="shared" si="612"/>
        <v>Giros</v>
      </c>
      <c r="GW242" s="159" t="str">
        <f t="shared" si="612"/>
        <v>% ejec Giros</v>
      </c>
      <c r="GX242" s="159" t="str">
        <f t="shared" ref="GX242:HC242" si="613">+GX5</f>
        <v>Presupuesto inicial</v>
      </c>
      <c r="GY242" s="159" t="str">
        <f t="shared" si="613"/>
        <v>Presupuesto Disponible</v>
      </c>
      <c r="GZ242" s="159" t="str">
        <f t="shared" si="613"/>
        <v>Compromisos</v>
      </c>
      <c r="HA242" s="159" t="str">
        <f t="shared" si="613"/>
        <v>% Ejec</v>
      </c>
      <c r="HB242" s="159" t="str">
        <f t="shared" si="613"/>
        <v>Giros</v>
      </c>
      <c r="HC242" s="159" t="str">
        <f t="shared" si="613"/>
        <v>% ejec Giros</v>
      </c>
    </row>
    <row r="243" spans="1:211" x14ac:dyDescent="0.35">
      <c r="A243" s="51" t="s">
        <v>160</v>
      </c>
      <c r="B243" s="91">
        <f>+B59+B81+B116+B142+B159+B180</f>
        <v>30805726522.565407</v>
      </c>
      <c r="C243" s="91">
        <f>+C59+C81+C116+C142+C159+C180</f>
        <v>29414928567.543621</v>
      </c>
      <c r="D243" s="93">
        <f>+C243/B243</f>
        <v>0.95485261631459928</v>
      </c>
      <c r="E243" s="91">
        <f>+E59+E81+E116+E142+E159+E180</f>
        <v>39719122519.372528</v>
      </c>
      <c r="F243" s="91">
        <f>+F59+F81+F116+F142+F159+F180</f>
        <v>37549260791.435989</v>
      </c>
      <c r="G243" s="93">
        <f>+F243/E243</f>
        <v>0.94536984731024165</v>
      </c>
      <c r="H243" s="91">
        <f>+H59+H81+H116+H142+H159+H180</f>
        <v>34463489215.183296</v>
      </c>
      <c r="I243" s="91">
        <f>+I59+I81+I116+I142+I159+I180</f>
        <v>33455343707.877338</v>
      </c>
      <c r="J243" s="93">
        <f>+I243/H243</f>
        <v>0.97074743358075866</v>
      </c>
      <c r="K243" s="91">
        <f>+K59+K81+K116+K142+K159+K180</f>
        <v>37551572094.790764</v>
      </c>
      <c r="L243" s="91">
        <f>+L59+L81+L116+L142+L159+L180</f>
        <v>37266385506.984962</v>
      </c>
      <c r="M243" s="93">
        <f>+L243/K243</f>
        <v>0.9924054687487941</v>
      </c>
      <c r="N243" s="91">
        <f>+N59+N81+N116+N142+N159+N180</f>
        <v>40540955876.13382</v>
      </c>
      <c r="O243" s="91">
        <f>+O59+O81+O116+O142+O159+O180</f>
        <v>39139840755.902115</v>
      </c>
      <c r="P243" s="93">
        <f>+O243/N243</f>
        <v>0.96543951443787912</v>
      </c>
      <c r="Q243" s="91">
        <f>+Q59+Q81+Q116+Q142+Q159+Q180</f>
        <v>36186643799.131233</v>
      </c>
      <c r="R243" s="91">
        <f>+R59+R81+R116+R142+R159+R180</f>
        <v>33895479523.772362</v>
      </c>
      <c r="S243" s="93">
        <f>+R243/Q243</f>
        <v>0.93668480868032644</v>
      </c>
      <c r="T243" s="91">
        <f>+T59+T81+T116+T142+T159+T180</f>
        <v>36192751587.74028</v>
      </c>
      <c r="U243" s="91">
        <f>+U59+U81+U116+U142+U159+U180</f>
        <v>35098103950.822021</v>
      </c>
      <c r="V243" s="93">
        <f>+U243/T243</f>
        <v>0.96975505898564918</v>
      </c>
      <c r="W243" s="91">
        <f>+W59+W81+W116+W142+W159+W180</f>
        <v>40116513199.989067</v>
      </c>
      <c r="X243" s="91">
        <f>+X59+X81+X116+X142+X159+X180</f>
        <v>37783400037.40097</v>
      </c>
      <c r="Y243" s="93">
        <f>+X243/W243</f>
        <v>0.94184157653590062</v>
      </c>
      <c r="Z243" s="91">
        <f>+Z59+Z81+Z116+Z142+Z159+Z180</f>
        <v>43387531011.689102</v>
      </c>
      <c r="AA243" s="91">
        <f>+AA59+AA81+AA116+AA142+AA159+AA180</f>
        <v>39446399204.955048</v>
      </c>
      <c r="AB243" s="93">
        <f>+AA243/Z243</f>
        <v>0.90916441394943015</v>
      </c>
      <c r="AC243" s="91">
        <f>+AC59+AC81+AC116+AC142+AC159+AC180</f>
        <v>57366448188.345108</v>
      </c>
      <c r="AD243" s="91">
        <f>+AD59+AD81+AD116+AD142+AD159+AD180</f>
        <v>54320442206.865898</v>
      </c>
      <c r="AE243" s="93">
        <f>+AD243/AC243</f>
        <v>0.94690265690707254</v>
      </c>
      <c r="AF243" s="91">
        <f>+AF59+AF81+AF116+AF142+AF159+AF180</f>
        <v>60339805793.39193</v>
      </c>
      <c r="AG243" s="91">
        <f>+AG59+AG81+AG116+AG142+AG159+AG180</f>
        <v>60272409489.682579</v>
      </c>
      <c r="AH243" s="91">
        <f>+AH59+AH81+AH116+AH142+AH159+AH180</f>
        <v>53978087735.869217</v>
      </c>
      <c r="AI243" s="92">
        <f>+AH243/AG243</f>
        <v>0.89556877172977756</v>
      </c>
      <c r="AJ243" s="91">
        <f>+AJ59+AJ81+AJ116+AJ142+AJ159+AJ180</f>
        <v>50222717080.905327</v>
      </c>
      <c r="AK243" s="92">
        <f>+AJ243/AG243</f>
        <v>0.83326214276372079</v>
      </c>
      <c r="AL243" s="91">
        <f>+AL59+AL81+AL116+AL142+AL159+AL180</f>
        <v>58479624296.486267</v>
      </c>
      <c r="AM243" s="91">
        <f>+AM59+AM81+AM116+AM142+AM159+AM180</f>
        <v>58479624296.486267</v>
      </c>
      <c r="AN243" s="91">
        <f>+AN59+AN81+AN116+AN142+AN159+AN180</f>
        <v>55588012595.675133</v>
      </c>
      <c r="AO243" s="92">
        <f>+AN243/AM243</f>
        <v>0.95055351781757469</v>
      </c>
      <c r="AP243" s="91">
        <f>+AP59+AP81+AP116+AP142+AP159+AP180</f>
        <v>48916646181.928925</v>
      </c>
      <c r="AQ243" s="92">
        <f>+AP243/AM243</f>
        <v>0.83647333187241546</v>
      </c>
      <c r="AR243" s="91">
        <f>+AR59+AR81+AR116+AR142+AR159+AR180</f>
        <v>58965147235.570175</v>
      </c>
      <c r="AS243" s="91">
        <f>+AS59+AS81+AS116+AS142+AS159+AS180</f>
        <v>58965147235.570175</v>
      </c>
      <c r="AT243" s="91">
        <f>+AT59+AT81+AT116+AT142+AT159+AT180</f>
        <v>55572138646.763733</v>
      </c>
      <c r="AU243" s="92">
        <f>+AT243/AS243</f>
        <v>0.94245738800157453</v>
      </c>
      <c r="AV243" s="91">
        <f>+AV59+AV81+AV116+AV142+AV159+AV180</f>
        <v>50833148552.237015</v>
      </c>
      <c r="AW243" s="92">
        <f>+AV243/AS243</f>
        <v>0.86208804582738996</v>
      </c>
      <c r="AX243" s="91">
        <f>+AX59+AX81+AX116+AX142+AX159+AX180</f>
        <v>67876738740.923752</v>
      </c>
      <c r="AY243" s="91">
        <f>+AY59+AY81+AY116+AY142+AY159+AY180</f>
        <v>67876738740.923752</v>
      </c>
      <c r="AZ243" s="91">
        <f>+AZ59+AZ81+AZ116+AZ142+AZ159+AZ180</f>
        <v>60354471316.691956</v>
      </c>
      <c r="BA243" s="92">
        <f>+AZ243/AY243</f>
        <v>0.88917753616679696</v>
      </c>
      <c r="BB243" s="91">
        <f>+BB59+BB81+BB116+BB142+BB159+BB180</f>
        <v>56160213941.82106</v>
      </c>
      <c r="BC243" s="92">
        <f>+BB243/AY243</f>
        <v>0.82738527194385303</v>
      </c>
      <c r="BD243" s="91">
        <f>+BD59+BD81+BD116+BD142+BD159+BD180</f>
        <v>76129881458.086823</v>
      </c>
      <c r="BE243" s="91">
        <f>+BE59+BE81+BE116+BE142+BE159+BE180</f>
        <v>74059572605.676392</v>
      </c>
      <c r="BF243" s="91">
        <f>+BF59+BF81+BF116+BF142+BF159+BF180</f>
        <v>69510835668.441956</v>
      </c>
      <c r="BG243" s="92">
        <f>+BF243/BE243</f>
        <v>0.93858002717010292</v>
      </c>
      <c r="BH243" s="91">
        <f>+BH59+BH81+BH116+BH142+BH159+BH180</f>
        <v>63710078990.018387</v>
      </c>
      <c r="BI243" s="92">
        <f>+BH243/BE243</f>
        <v>0.86025447823250389</v>
      </c>
      <c r="BJ243" s="91">
        <f>+BJ59+BJ81+BJ116+BJ142+BJ159+BJ180</f>
        <v>77633856125.869751</v>
      </c>
      <c r="BK243" s="91">
        <f>+BK59+BK81+BK116+BK142+BK159+BK180</f>
        <v>85301653413.862411</v>
      </c>
      <c r="BL243" s="91">
        <f>+BL59+BL81+BL116+BL142+BL159+BL180</f>
        <v>74654804090.708832</v>
      </c>
      <c r="BM243" s="92">
        <f>+BL243/BK243</f>
        <v>0.87518589737648211</v>
      </c>
      <c r="BN243" s="91">
        <f>+BN59+BN81+BN116+BN142+BN159+BN180</f>
        <v>66420308538.482529</v>
      </c>
      <c r="BO243" s="92">
        <f>+BN243/BK243</f>
        <v>0.77865206452948466</v>
      </c>
      <c r="BP243" s="91">
        <f>+BP59+BP81+BP116+BP142+BP159+BP180</f>
        <v>86840693421.605743</v>
      </c>
      <c r="BQ243" s="91">
        <f>+BQ59+BQ81+BQ116+BQ142+BQ159+BQ180</f>
        <v>84195236198.885757</v>
      </c>
      <c r="BR243" s="91">
        <f>+BR59+BR81+BR116+BR142+BR159+BR180</f>
        <v>79155060516.472366</v>
      </c>
      <c r="BS243" s="92">
        <f>+BR243/BQ243</f>
        <v>0.94013704444622614</v>
      </c>
      <c r="BT243" s="91">
        <f>+BT59+BT81+BT116+BT142+BT159+BT180</f>
        <v>73452516702.291534</v>
      </c>
      <c r="BU243" s="92">
        <f>+BT243/BQ243</f>
        <v>0.8724070389063604</v>
      </c>
      <c r="BV243" s="91">
        <f>+BV59+BV81+BV116+BV142+BV159+BV180</f>
        <v>86275388098.621948</v>
      </c>
      <c r="BW243" s="91">
        <f>+BW59+BW81+BW116+BW142+BW159+BW180</f>
        <v>86001124396.42543</v>
      </c>
      <c r="BX243" s="91">
        <f>+BX59+BX81+BX116+BX142+BX159+BX180</f>
        <v>82337872691.479431</v>
      </c>
      <c r="BY243" s="92">
        <f>+BX243/BW243</f>
        <v>0.9574046068507186</v>
      </c>
      <c r="BZ243" s="91">
        <f>+BZ59+BZ81+BZ116+BZ142+BZ159+BZ180</f>
        <v>75493320610.697845</v>
      </c>
      <c r="CA243" s="92">
        <f>+BZ243/BW243</f>
        <v>0.87781783250540457</v>
      </c>
      <c r="CB243" s="91">
        <f>+CB59+CB81+CB116+CB142+CB159+CB180</f>
        <v>90201829392.991119</v>
      </c>
      <c r="CC243" s="91">
        <f>+CC59+CC81+CC116+CC142+CC159+CC180</f>
        <v>89251820229.282623</v>
      </c>
      <c r="CD243" s="91">
        <f>+CD59+CD81+CD116+CD142+CD159+CD180</f>
        <v>81378399112.754852</v>
      </c>
      <c r="CE243" s="92">
        <f>+CD243/CC243</f>
        <v>0.91178419559061741</v>
      </c>
      <c r="CF243" s="91">
        <f>+CF59+CF81+CF116+CF142+CF159+CF180</f>
        <v>72384908088.585175</v>
      </c>
      <c r="CG243" s="92">
        <f>+CF243/CC243</f>
        <v>0.81101884423906034</v>
      </c>
      <c r="CH243" s="91">
        <f>+CH59+CH81+CH116+CH142+CH159+CH180</f>
        <v>84637915130.279572</v>
      </c>
      <c r="CI243" s="91">
        <f>+CI59+CI81+CI116+CI142+CI159+CI180</f>
        <v>84202970831.563141</v>
      </c>
      <c r="CJ243" s="91">
        <f>+CJ59+CJ81+CJ116+CJ142+CJ159+CJ180</f>
        <v>80431416320.484818</v>
      </c>
      <c r="CK243" s="92">
        <f>+CJ243/CI243</f>
        <v>0.95520877145032312</v>
      </c>
      <c r="CL243" s="91">
        <f>+CL59+CL81+CL116+CL142+CL159+CL180</f>
        <v>74848207122.430206</v>
      </c>
      <c r="CM243" s="92">
        <f>+CL243/CI243</f>
        <v>0.88890221310782613</v>
      </c>
      <c r="CN243" s="91">
        <f>+CN59+CN81+CN116+CN142+CN159+CN180</f>
        <v>76224126375.872406</v>
      </c>
      <c r="CO243" s="91">
        <f>+CO59+CO81+CO116+CO142+CO159+CO180</f>
        <v>77255100333.79361</v>
      </c>
      <c r="CP243" s="91">
        <f>+CP59+CP81+CP116+CP142+CP159+CP180</f>
        <v>75888203611.398468</v>
      </c>
      <c r="CQ243" s="92">
        <f>+CP243/CO243</f>
        <v>0.98230671222366894</v>
      </c>
      <c r="CR243" s="91">
        <f>+CR59+CR81+CR116+CR142+CR159+CR180</f>
        <v>73904316960.673172</v>
      </c>
      <c r="CS243" s="92">
        <f>+CR243/CO243</f>
        <v>0.95662702710056924</v>
      </c>
      <c r="CT243" s="91">
        <f>+CT59+CT81+CT116+CT142+CT159+CT180</f>
        <v>79542407239.253677</v>
      </c>
      <c r="CU243" s="91">
        <f>+CU59+CU81+CU116+CU142+CU159+CU180</f>
        <v>84189407400.286484</v>
      </c>
      <c r="CV243" s="91">
        <f>+CV59+CV81+CV116+CV142+CV159+CV180</f>
        <v>81937118945.255005</v>
      </c>
      <c r="CW243" s="92">
        <f>+CV243/CU243</f>
        <v>0.97324736538026979</v>
      </c>
      <c r="CX243" s="91">
        <f>+CX59+CX81+CX116+CX142+CX159+CX180</f>
        <v>79272385828.00676</v>
      </c>
      <c r="CY243" s="92">
        <f>+CX243/CU243</f>
        <v>0.9415957217883566</v>
      </c>
      <c r="CZ243" s="91">
        <f>+CZ59+CZ81+CZ116+CZ142+CZ159+CZ180</f>
        <v>90742257216</v>
      </c>
      <c r="DA243" s="91">
        <f>+DA59+DA81+DA116+DA142+DA159+DA180</f>
        <v>90742257216</v>
      </c>
      <c r="DB243" s="91">
        <f>+DB59+DB81+DB116+DB142+DB159+DB180</f>
        <v>5680220286.9827995</v>
      </c>
      <c r="DC243" s="92">
        <f>+DB243/DA243</f>
        <v>6.2597299882697244E-2</v>
      </c>
      <c r="DD243" s="91">
        <f>+DD59+DD81+DD116+DD142+DD159+DD180</f>
        <v>3546122964.6491995</v>
      </c>
      <c r="DE243" s="92">
        <f>+DD243/DA243</f>
        <v>3.9079069371264596E-2</v>
      </c>
      <c r="DF243" s="91">
        <f>+DF59+DF81+DF116+DF142+DF159+DF180</f>
        <v>90742257216</v>
      </c>
      <c r="DG243" s="91">
        <f>+DG59+DG81+DG116+DG142+DG159+DG180</f>
        <v>90742257216</v>
      </c>
      <c r="DH243" s="91">
        <f>+DH59+DH81+DH116+DH142+DH159+DH180</f>
        <v>12853821774.7836</v>
      </c>
      <c r="DI243" s="92">
        <f>+DH243/DG243</f>
        <v>0.14165199510286336</v>
      </c>
      <c r="DJ243" s="91">
        <f>+DJ59+DJ81+DJ116+DJ142+DJ159+DJ180</f>
        <v>8178129178.0811987</v>
      </c>
      <c r="DK243" s="92">
        <f>+DJ243/DG243</f>
        <v>9.0124815372558328E-2</v>
      </c>
      <c r="DL243" s="91">
        <f>+DL59+DL81+DL116+DL142+DL159+DL180</f>
        <v>90742257216</v>
      </c>
      <c r="DM243" s="91">
        <f>+DM59+DM81+DM116+DM142+DM159+DM180</f>
        <v>90742257216</v>
      </c>
      <c r="DN243" s="91">
        <f>+DN59+DN81+DN116+DN142+DN159+DN180</f>
        <v>17249958709.697998</v>
      </c>
      <c r="DO243" s="92">
        <f>+DN243/DM243</f>
        <v>0.19009840882221765</v>
      </c>
      <c r="DP243" s="91">
        <f>+DP59+DP81+DP116+DP142+DP159+DP180</f>
        <v>13018717521.794399</v>
      </c>
      <c r="DQ243" s="92">
        <f>+DP243/DM243</f>
        <v>0.14346918317014151</v>
      </c>
      <c r="DR243" s="91">
        <f>+DR59+DR81+DR116+DR142+DR159+DR180</f>
        <v>90742257216</v>
      </c>
      <c r="DS243" s="91">
        <f>+DS59+DS81+DS116+DS142+DS159+DS180</f>
        <v>90742257216</v>
      </c>
      <c r="DT243" s="91">
        <f>+DT59+DT81+DT116+DT142+DT159+DT180</f>
        <v>23957852161.214397</v>
      </c>
      <c r="DU243" s="92">
        <f>+DT243/DS243</f>
        <v>0.26402089716796312</v>
      </c>
      <c r="DV243" s="91">
        <f>+DV59+DV81+DV116+DV142+DV159+DV180</f>
        <v>18905490461.675999</v>
      </c>
      <c r="DW243" s="92">
        <f>+DV243/DS243</f>
        <v>0.20834273955378879</v>
      </c>
      <c r="DX243" s="91">
        <f>+DX59+DX81+DX116+DX142+DX159+DX180</f>
        <v>90742257216</v>
      </c>
      <c r="DY243" s="91">
        <f>+DY59+DY81+DY116+DY142+DY159+DY180</f>
        <v>89756784262.766388</v>
      </c>
      <c r="DZ243" s="91">
        <f>+DZ59+DZ81+DZ116+DZ142+DZ159+DZ180</f>
        <v>33927981320.407196</v>
      </c>
      <c r="EA243" s="92">
        <f>+DZ243/DY243</f>
        <v>0.37799907382022224</v>
      </c>
      <c r="EB243" s="91">
        <f>+EB59+EB81+EB116+EB142+EB159+EB180</f>
        <v>25523278088.708397</v>
      </c>
      <c r="EC243" s="92">
        <f>+EB243/DY243</f>
        <v>0.28436043356887691</v>
      </c>
      <c r="ED243" s="91">
        <f>+ED59+ED81+ED116+ED142+ED159+ED180</f>
        <v>90742257216</v>
      </c>
      <c r="EE243" s="91">
        <f>+EE59+EE81+EE116+EE142+EE159+EE180</f>
        <v>89756784262.766388</v>
      </c>
      <c r="EF243" s="91">
        <f>+EF59+EF81+EF116+EF142+EF159+EF180</f>
        <v>43431290924.330399</v>
      </c>
      <c r="EG243" s="92">
        <f>+EF243/EE243</f>
        <v>0.48387752837917686</v>
      </c>
      <c r="EH243" s="91">
        <f>+EH59+EH81+EH116+EH142+EH159+EH180</f>
        <v>34589381084.497192</v>
      </c>
      <c r="EI243" s="92">
        <f>+EH243/EE243</f>
        <v>0.38536787351065821</v>
      </c>
      <c r="EJ243" s="91">
        <f>+EJ59+EJ81+EJ116+EJ142+EJ159+EJ180</f>
        <v>90742257216</v>
      </c>
      <c r="EK243" s="91">
        <f>+EK59+EK81+EK116+EK142+EK159+EK180</f>
        <v>89756784262.766388</v>
      </c>
      <c r="EL243" s="91">
        <f>+EL59+EL81+EL116+EL142+EL159+EL180</f>
        <v>49023080935.452003</v>
      </c>
      <c r="EM243" s="92">
        <f>+EL243/EK243</f>
        <v>0.54617688610517812</v>
      </c>
      <c r="EN243" s="91">
        <f>+EN59+EN81+EN116+EN142+EN159+EN180</f>
        <v>40170796123.723198</v>
      </c>
      <c r="EO243" s="92">
        <f>+EN243/EK243</f>
        <v>0.44755164140151982</v>
      </c>
      <c r="EP243" s="91">
        <f>+EP59+EP81+EP116+EP142+EP159+EP180</f>
        <v>90742257216</v>
      </c>
      <c r="EQ243" s="91">
        <f>+EQ59+EQ81+EQ116+EQ142+EQ159+EQ180</f>
        <v>89756784262.766388</v>
      </c>
      <c r="ER243" s="91">
        <f>+ER59+ER81+ER116+ER142+ER159+ER180</f>
        <v>54004248470.125191</v>
      </c>
      <c r="ES243" s="92">
        <f>+ER243/EQ243</f>
        <v>0.60167316502812429</v>
      </c>
      <c r="ET243" s="91">
        <f>+ET59+ET81+ET116+ET142+ET159+ET180</f>
        <v>46817106594.008392</v>
      </c>
      <c r="EU243" s="92">
        <f>+ET243/EQ243</f>
        <v>0.52159964261809488</v>
      </c>
      <c r="EV243" s="91">
        <f>+EV59+EV81+EV116+EV142+EV159+EV180</f>
        <v>90742257216</v>
      </c>
      <c r="EW243" s="91">
        <f>+EW59+EW81+EW116+EW142+EW159+EW180</f>
        <v>89702015750.365189</v>
      </c>
      <c r="EX243" s="91">
        <f>+EX59+EX81+EX116+EX142+EX159+EX180</f>
        <v>59663325953.992798</v>
      </c>
      <c r="EY243" s="92">
        <f>+EX243/EW243</f>
        <v>0.66512804037795437</v>
      </c>
      <c r="EZ243" s="91">
        <f>+EZ59+EZ81+EZ116+EZ142+EZ159+EZ180</f>
        <v>52587482917.928406</v>
      </c>
      <c r="FA243" s="92">
        <f>+EZ243/EW243</f>
        <v>0.58624639009535651</v>
      </c>
      <c r="FB243" s="91">
        <f>+FB59+FB81+FB116+FB142+FB159+FB180</f>
        <v>90742257216</v>
      </c>
      <c r="FC243" s="91">
        <f>+FC59+FC81+FC116+FC142+FC159+FC180</f>
        <v>89702015750.365189</v>
      </c>
      <c r="FD243" s="91">
        <f>+FD59+FD81+FD116+FD142+FD159+FD180</f>
        <v>64638028367.484001</v>
      </c>
      <c r="FE243" s="92">
        <f>+FD243/FC243</f>
        <v>0.720586129829762</v>
      </c>
      <c r="FF243" s="91">
        <f>+FF59+FF81+FF116+FF142+FF159+FF180</f>
        <v>58577759685.104401</v>
      </c>
      <c r="FG243" s="92">
        <f>+FF243/FC243</f>
        <v>0.65302612427487083</v>
      </c>
      <c r="FH243" s="91">
        <f>+FH59+FH81+FH116+FH142+FH159+FH180</f>
        <v>90742257216</v>
      </c>
      <c r="FI243" s="91">
        <f>+FI59+FI81+FI116+FI142+FI159+FI180</f>
        <v>89702015750.365189</v>
      </c>
      <c r="FJ243" s="91">
        <f>+FJ59+FJ81+FJ116+FJ142+FJ159+FJ180</f>
        <v>70747282936.82399</v>
      </c>
      <c r="FK243" s="92">
        <f>+FJ243/FI243</f>
        <v>0.78869223110558662</v>
      </c>
      <c r="FL243" s="91">
        <f>+FL59+FL81+FL116+FL142+FL159+FL180</f>
        <v>64171279956.888</v>
      </c>
      <c r="FM243" s="92">
        <f>+FL243/FI243</f>
        <v>0.71538280851427527</v>
      </c>
      <c r="FN243" s="91">
        <f>+FN59+FN81+FN116+FN142+FN159+FN180</f>
        <v>90742257216</v>
      </c>
      <c r="FO243" s="91">
        <f>+FO59+FO81+FO116+FO142+FO159+FO180</f>
        <v>89702015750.365189</v>
      </c>
      <c r="FP243" s="91">
        <f>+FP59+FP81+FP116+FP142+FP159+FP180</f>
        <v>84628523089.827591</v>
      </c>
      <c r="FQ243" s="92">
        <f>+FP243/FO243</f>
        <v>0.94344059475032538</v>
      </c>
      <c r="FR243" s="91">
        <f>+FR59+FR81+FR116+FR142+FR159+FR180</f>
        <v>81781367028.940796</v>
      </c>
      <c r="FS243" s="92">
        <f>+FR243/FO243</f>
        <v>0.91170043777536691</v>
      </c>
      <c r="FT243" s="91">
        <f>+FT59+FT81+FT116+FT142+FT159+FT180</f>
        <v>90192973000</v>
      </c>
      <c r="FU243" s="91">
        <f>+FU59+FU81+FU116+FU142+FU159+FU180</f>
        <v>90192973000</v>
      </c>
      <c r="FV243" s="91">
        <f>+FV59+FV81+FV116+FV142+FV159+FV180</f>
        <v>9090817829</v>
      </c>
      <c r="FW243" s="92">
        <f>+FV243/FU243</f>
        <v>0.1007929722972986</v>
      </c>
      <c r="FX243" s="91">
        <f>+FX59+FX81+FX116+FX142+FX159+FX180</f>
        <v>3180010826</v>
      </c>
      <c r="FY243" s="92">
        <f>+FX243/FU243</f>
        <v>3.5257855686828286E-2</v>
      </c>
      <c r="FZ243" s="91">
        <f>+FZ59+FZ81+FZ116+FZ142+FZ159+FZ180</f>
        <v>90192973000</v>
      </c>
      <c r="GA243" s="91">
        <f>+GA59+GA81+GA116+GA142+GA159+GA180</f>
        <v>90192973000</v>
      </c>
      <c r="GB243" s="91">
        <f>+GB59+GB81+GB116+GB142+GB159+GB180</f>
        <v>16588018747</v>
      </c>
      <c r="GC243" s="92">
        <f>+GB243/GA243</f>
        <v>0.18391697485124478</v>
      </c>
      <c r="GD243" s="91">
        <f>+GD59+GD81+GD116+GD142+GD159+GD180</f>
        <v>7518532085</v>
      </c>
      <c r="GE243" s="92">
        <f>+GD243/GA243</f>
        <v>8.3360508417878634E-2</v>
      </c>
      <c r="GF243" s="91">
        <f>+GF59+GF81+GF116+GF142+GF159+GF180</f>
        <v>90192973000</v>
      </c>
      <c r="GG243" s="91">
        <f>+GG59+GG81+GG116+GG142+GG159+GG180</f>
        <v>90192973000</v>
      </c>
      <c r="GH243" s="91">
        <f>+GH59+GH81+GH116+GH142+GH159+GH180</f>
        <v>22119901481</v>
      </c>
      <c r="GI243" s="92">
        <f>+GH243/GG243</f>
        <v>0.24525082991775868</v>
      </c>
      <c r="GJ243" s="91">
        <f>+GJ59+GJ81+GJ116+GJ142+GJ159+GJ180</f>
        <v>12373427482</v>
      </c>
      <c r="GK243" s="92">
        <f>+GJ243/GG243</f>
        <v>0.13718837588378421</v>
      </c>
      <c r="GL243" s="91">
        <f>+GL59+GL81+GL116+GL142+GL159+GL180</f>
        <v>90192973000</v>
      </c>
      <c r="GM243" s="91">
        <f>+GM59+GM81+GM116+GM142+GM159+GM180</f>
        <v>90192973000</v>
      </c>
      <c r="GN243" s="91">
        <f>+GN59+GN81+GN116+GN142+GN159+GN180</f>
        <v>27323772819</v>
      </c>
      <c r="GO243" s="92">
        <f>+GN243/GM243</f>
        <v>0.30294791168487151</v>
      </c>
      <c r="GP243" s="91">
        <f>+GP59+GP81+GP116+GP142+GP159+GP180</f>
        <v>17956001711</v>
      </c>
      <c r="GQ243" s="92">
        <f>+GP243/GM243</f>
        <v>0.19908426470208493</v>
      </c>
      <c r="GR243" s="91">
        <f>+GR59+GR81+GR116+GR142+GR159+GR180</f>
        <v>90192973000</v>
      </c>
      <c r="GS243" s="91">
        <f>+GS59+GS81+GS116+GS142+GS159+GS180</f>
        <v>90192973000</v>
      </c>
      <c r="GT243" s="91">
        <f>+GT59+GT81+GT116+GT142+GT159+GT180</f>
        <v>32410498093</v>
      </c>
      <c r="GU243" s="92">
        <f>+GT243/GS243</f>
        <v>0.35934615541501219</v>
      </c>
      <c r="GV243" s="91">
        <f>+GV59+GV81+GV116+GV142+GV159+GV180</f>
        <v>23778241523</v>
      </c>
      <c r="GW243" s="92">
        <f>+GV243/GS243</f>
        <v>0.26363740690752041</v>
      </c>
      <c r="GX243" s="91">
        <f>+GX59+GX81+GX116+GX142+GX159+GX180</f>
        <v>90192973000</v>
      </c>
      <c r="GY243" s="91">
        <f>+GY59+GY81+GY116+GY142+GY159+GY180</f>
        <v>90192973000</v>
      </c>
      <c r="GZ243" s="91">
        <f>+GZ59+GZ81+GZ116+GZ142+GZ159+GZ180</f>
        <v>41851659324</v>
      </c>
      <c r="HA243" s="92">
        <f>+GZ243/GY243</f>
        <v>0.46402350351617749</v>
      </c>
      <c r="HB243" s="91">
        <f>+HB59+HB81+HB116+HB142+HB159+HB180</f>
        <v>33292873830</v>
      </c>
      <c r="HC243" s="92">
        <f>+HB243/GY243</f>
        <v>0.36912935368035821</v>
      </c>
    </row>
    <row r="244" spans="1:211" x14ac:dyDescent="0.35">
      <c r="A244" s="48" t="s">
        <v>161</v>
      </c>
      <c r="B244" s="77">
        <f>+B43+B96+B100+B106+B109+B129+B183</f>
        <v>101079291337.62535</v>
      </c>
      <c r="C244" s="77">
        <f>+C43+C96+C100+C106+C109+C129+C183</f>
        <v>95347697571.440216</v>
      </c>
      <c r="D244" s="78">
        <f t="shared" ref="D244:D251" si="614">+C244/B244</f>
        <v>0.94329606301808699</v>
      </c>
      <c r="E244" s="77">
        <f>+E43+E96+E100+E106+E109+E129+E183</f>
        <v>95402288050.490814</v>
      </c>
      <c r="F244" s="77">
        <f>+F43+F96+F100+F106+F109+F129+F183</f>
        <v>87463516605.061127</v>
      </c>
      <c r="G244" s="78">
        <f t="shared" ref="G244:G251" si="615">+F244/E244</f>
        <v>0.91678636217584042</v>
      </c>
      <c r="H244" s="77">
        <f>+H43+H96+H100+H106+H109+H129+H183</f>
        <v>91865489103.968994</v>
      </c>
      <c r="I244" s="77">
        <f>+I43+I96+I100+I106+I109+I129+I183</f>
        <v>85921575498.627502</v>
      </c>
      <c r="J244" s="78">
        <f t="shared" ref="J244:J251" si="616">+I244/H244</f>
        <v>0.93529764372544244</v>
      </c>
      <c r="K244" s="77">
        <f>+K43+K96+K100+K106+K109+K129+K183</f>
        <v>90363416453.043365</v>
      </c>
      <c r="L244" s="77">
        <f>+L43+L96+L100+L106+L109+L129+L183</f>
        <v>86028727897.089203</v>
      </c>
      <c r="M244" s="78">
        <f t="shared" ref="M244:M251" si="617">+L244/K244</f>
        <v>0.95203049280228746</v>
      </c>
      <c r="N244" s="77">
        <f>+N43+N96+N100+N106+N109+N129+N183</f>
        <v>105349996400.4745</v>
      </c>
      <c r="O244" s="77">
        <f>+O43+O96+O100+O106+O109+O129+O183</f>
        <v>97805763197.882599</v>
      </c>
      <c r="P244" s="78">
        <f t="shared" ref="P244:P251" si="618">+O244/N244</f>
        <v>0.92838886131601306</v>
      </c>
      <c r="Q244" s="77">
        <f>+Q43+Q96+Q100+Q106+Q109+Q129+Q183</f>
        <v>103890627897.06479</v>
      </c>
      <c r="R244" s="77">
        <f>+R43+R96+R100+R106+R109+R129+R183</f>
        <v>97070578610.578369</v>
      </c>
      <c r="S244" s="78">
        <f t="shared" ref="S244:S251" si="619">+R244/Q244</f>
        <v>0.93435356562438188</v>
      </c>
      <c r="T244" s="77">
        <f>+T43+T96+T100+T106+T109+T129+T183</f>
        <v>103895542690.91037</v>
      </c>
      <c r="U244" s="77">
        <f>+U43+U96+U100+U106+U109+U129+U183</f>
        <v>98579893011.778915</v>
      </c>
      <c r="V244" s="78">
        <f t="shared" ref="V244:V251" si="620">+U244/T244</f>
        <v>0.94883659547411447</v>
      </c>
      <c r="W244" s="77">
        <f>+W43+W96+W100+W106+W109+W129+W183</f>
        <v>112716130422.37378</v>
      </c>
      <c r="X244" s="77">
        <f>+X43+X96+X100+X106+X109+X129+X183</f>
        <v>106854901007.79057</v>
      </c>
      <c r="Y244" s="78">
        <f t="shared" ref="Y244:Y251" si="621">+X244/W244</f>
        <v>0.9480000831059423</v>
      </c>
      <c r="Z244" s="77">
        <f>+Z43+Z96+Z100+Z106+Z109+Z129+Z183</f>
        <v>113855951957.55357</v>
      </c>
      <c r="AA244" s="77">
        <f>+AA43+AA96+AA100+AA106+AA109+AA129+AA183</f>
        <v>108319391684.21745</v>
      </c>
      <c r="AB244" s="78">
        <f t="shared" ref="AB244:AB251" si="622">+AA244/Z244</f>
        <v>0.95137223677686877</v>
      </c>
      <c r="AC244" s="77">
        <f>+AC43+AC96+AC100+AC106+AC109+AC129+AC183</f>
        <v>122794942581.18497</v>
      </c>
      <c r="AD244" s="77">
        <f>+AD43+AD96+AD100+AD106+AD109+AD129+AD183</f>
        <v>114893346895.92471</v>
      </c>
      <c r="AE244" s="78">
        <f t="shared" ref="AE244:AE251" si="623">+AD244/AC244</f>
        <v>0.93565210814740052</v>
      </c>
      <c r="AF244" s="77">
        <f>+AF43+AF96+AF100+AF106+AF109+AF129+AF183</f>
        <v>134618137641.32079</v>
      </c>
      <c r="AG244" s="77">
        <f>+AG43+AG96+AG100+AG106+AG109+AG129+AG183</f>
        <v>135396524561.38742</v>
      </c>
      <c r="AH244" s="77">
        <f>+AH43+AH96+AH100+AH106+AH109+AH129+AH183</f>
        <v>127997528408.26952</v>
      </c>
      <c r="AI244" s="92">
        <f t="shared" ref="AI244:AI251" si="624">+AH244/AG244</f>
        <v>0.94535313090873851</v>
      </c>
      <c r="AJ244" s="77">
        <f>+AJ43+AJ96+AJ100+AJ106+AJ109+AJ129+AJ183</f>
        <v>123769713032.5363</v>
      </c>
      <c r="AK244" s="92">
        <f t="shared" ref="AK244:AK251" si="625">+AJ244/AG244</f>
        <v>0.91412769591748533</v>
      </c>
      <c r="AL244" s="77">
        <f>+AL43+AL96+AL100+AL106+AL109+AL129+AL183</f>
        <v>136273580893.34903</v>
      </c>
      <c r="AM244" s="77">
        <f>+AM43+AM96+AM100+AM106+AM109+AM129+AM183</f>
        <v>137626845316.87845</v>
      </c>
      <c r="AN244" s="77">
        <f>+AN43+AN96+AN100+AN106+AN109+AN129+AN183</f>
        <v>125001921499.85123</v>
      </c>
      <c r="AO244" s="92">
        <f t="shared" ref="AO244:AO251" si="626">+AN244/AM244</f>
        <v>0.90826699698042912</v>
      </c>
      <c r="AP244" s="77">
        <f>+AP43+AP96+AP100+AP106+AP109+AP129+AP183</f>
        <v>120221061062.99913</v>
      </c>
      <c r="AQ244" s="92">
        <f t="shared" ref="AQ244:AQ251" si="627">+AP244/AM244</f>
        <v>0.87352914895489009</v>
      </c>
      <c r="AR244" s="77">
        <f>+AR43+AR96+AR100+AR106+AR109+AR129+AR183</f>
        <v>135847701099.10513</v>
      </c>
      <c r="AS244" s="77">
        <f>+AS43+AS96+AS100+AS106+AS109+AS129+AS183</f>
        <v>137278080650.54048</v>
      </c>
      <c r="AT244" s="77">
        <f>+AT43+AT96+AT100+AT106+AT109+AT129+AT183</f>
        <v>128537168344.81319</v>
      </c>
      <c r="AU244" s="92">
        <f t="shared" ref="AU244:AU251" si="628">+AT244/AS244</f>
        <v>0.93632696302056817</v>
      </c>
      <c r="AV244" s="77">
        <f>+AV43+AV96+AV100+AV106+AV109+AV129+AV183</f>
        <v>123980232090.73538</v>
      </c>
      <c r="AW244" s="92">
        <f t="shared" ref="AW244:AW251" si="629">+AV244/AS244</f>
        <v>0.90313203319285518</v>
      </c>
      <c r="AX244" s="77">
        <f>+AX43+AX96+AX100+AX106+AX109+AX129+AX183</f>
        <v>141184927276.70731</v>
      </c>
      <c r="AY244" s="77">
        <f>+AY43+AY96+AY100+AY106+AY109+AY129+AY183</f>
        <v>141624437832.19995</v>
      </c>
      <c r="AZ244" s="77">
        <f>+AZ43+AZ96+AZ100+AZ106+AZ109+AZ129+AZ183</f>
        <v>130851267634.72426</v>
      </c>
      <c r="BA244" s="92">
        <f t="shared" ref="BA244:BA251" si="630">+AZ244/AY244</f>
        <v>0.92393141775263388</v>
      </c>
      <c r="BB244" s="77">
        <f>+BB43+BB96+BB100+BB106+BB109+BB129+BB183</f>
        <v>125144578713.09991</v>
      </c>
      <c r="BC244" s="92">
        <f t="shared" ref="BC244:BC258" si="631">+BB244/AY244</f>
        <v>0.88363689648939137</v>
      </c>
      <c r="BD244" s="77">
        <f>+BD43+BD96+BD100+BD106+BD109+BD129+BD183</f>
        <v>146245327581.10074</v>
      </c>
      <c r="BE244" s="77">
        <f>+BE43+BE96+BE100+BE106+BE109+BE129+BE183</f>
        <v>145269054693.77972</v>
      </c>
      <c r="BF244" s="77">
        <f>+BF43+BF96+BF100+BF106+BF109+BF129+BF183</f>
        <v>129293980904.02756</v>
      </c>
      <c r="BG244" s="92">
        <f t="shared" ref="BG244:BG258" si="632">+BF244/BE244</f>
        <v>0.89003113000613332</v>
      </c>
      <c r="BH244" s="77">
        <f>+BH43+BH96+BH100+BH106+BH109+BH129+BH183</f>
        <v>123529064128.24634</v>
      </c>
      <c r="BI244" s="92">
        <f t="shared" ref="BI244:BI258" si="633">+BH244/BE244</f>
        <v>0.85034671966882236</v>
      </c>
      <c r="BJ244" s="77">
        <f>+BJ43+BJ96+BJ100+BJ106+BJ109+BJ129+BJ183</f>
        <v>153101933635.56451</v>
      </c>
      <c r="BK244" s="77">
        <f>+BK43+BK96+BK100+BK106+BK109+BK129+BK183</f>
        <v>153101933635.56451</v>
      </c>
      <c r="BL244" s="77">
        <f>+BL43+BL96+BL100+BL106+BL109+BL129+BL183</f>
        <v>140366294641.93018</v>
      </c>
      <c r="BM244" s="92">
        <f t="shared" ref="BM244:BM258" si="634">+BL244/BK244</f>
        <v>0.91681594940564526</v>
      </c>
      <c r="BN244" s="77">
        <f>+BN43+BN96+BN100+BN106+BN109+BN129+BN183</f>
        <v>134122389600.38974</v>
      </c>
      <c r="BO244" s="92">
        <f t="shared" ref="BO244:BO258" si="635">+BN244/BK244</f>
        <v>0.87603328328724672</v>
      </c>
      <c r="BP244" s="77">
        <f>+BP43+BP96+BP100+BP106+BP109+BP129+BP183</f>
        <v>156663678415.18365</v>
      </c>
      <c r="BQ244" s="77">
        <f>+BQ43+BQ96+BQ100+BQ106+BQ109+BQ129+BQ183</f>
        <v>155665764099.34366</v>
      </c>
      <c r="BR244" s="77">
        <f>+BR43+BR96+BR100+BR106+BR109+BR129+BR183</f>
        <v>148373262308.56409</v>
      </c>
      <c r="BS244" s="92">
        <f t="shared" ref="BS244:BS258" si="636">+BR244/BQ244</f>
        <v>0.95315282179756877</v>
      </c>
      <c r="BT244" s="77">
        <f>+BT43+BT96+BT100+BT106+BT109+BT129+BT183</f>
        <v>143822271675.57571</v>
      </c>
      <c r="BU244" s="92">
        <f t="shared" ref="BU244:BU258" si="637">+BT244/BQ244</f>
        <v>0.92391716642196553</v>
      </c>
      <c r="BV244" s="77">
        <f>+BV43+BV96+BV100+BV106+BV109+BV129+BV183</f>
        <v>158251582922.19003</v>
      </c>
      <c r="BW244" s="77">
        <f>+BW43+BW96+BW100+BW106+BW109+BW129+BW183</f>
        <v>158181558147.16113</v>
      </c>
      <c r="BX244" s="77">
        <f>+BX43+BX96+BX100+BX106+BX109+BX129+BX183</f>
        <v>149945649995.1994</v>
      </c>
      <c r="BY244" s="92">
        <f t="shared" ref="BY244:BY258" si="638">+BX244/BW244</f>
        <v>0.9479338283904144</v>
      </c>
      <c r="BZ244" s="77">
        <f>+BZ43+BZ96+BZ100+BZ106+BZ109+BZ129+BZ183</f>
        <v>143686245981.38077</v>
      </c>
      <c r="CA244" s="92">
        <f t="shared" ref="CA244:CA258" si="639">+BZ244/BW244</f>
        <v>0.90836281842479427</v>
      </c>
      <c r="CB244" s="77">
        <f>+CB43+CB96+CB100+CB106+CB109+CB129+CB183</f>
        <v>163178661137.21045</v>
      </c>
      <c r="CC244" s="77">
        <f>+CC43+CC96+CC100+CC106+CC109+CC129+CC183</f>
        <v>160628356561.05981</v>
      </c>
      <c r="CD244" s="77">
        <f>+CD43+CD96+CD100+CD106+CD109+CD129+CD183</f>
        <v>149723057679.40274</v>
      </c>
      <c r="CE244" s="92">
        <f t="shared" ref="CE244:CE258" si="640">+CD244/CC244</f>
        <v>0.93210850739475981</v>
      </c>
      <c r="CF244" s="77">
        <f>+CF43+CF96+CF100+CF106+CF109+CF129+CF183</f>
        <v>142900554786.62094</v>
      </c>
      <c r="CG244" s="92">
        <f t="shared" ref="CG244:CG258" si="641">+CF244/CC244</f>
        <v>0.88963466878464892</v>
      </c>
      <c r="CH244" s="77">
        <f>+CH43+CH96+CH100+CH106+CH109+CH129+CH183</f>
        <v>154885115040.32486</v>
      </c>
      <c r="CI244" s="77">
        <f>+CI43+CI96+CI100+CI106+CI109+CI129+CI183</f>
        <v>155545664553.97644</v>
      </c>
      <c r="CJ244" s="77">
        <f>+CJ43+CJ96+CJ100+CJ106+CJ109+CJ129+CJ183</f>
        <v>150154581884.70648</v>
      </c>
      <c r="CK244" s="92">
        <f t="shared" ref="CK244:CK258" si="642">+CJ244/CI244</f>
        <v>0.96534083617998123</v>
      </c>
      <c r="CL244" s="77">
        <f>+CL43+CL96+CL100+CL106+CL109+CL129+CL183</f>
        <v>144517320152.46976</v>
      </c>
      <c r="CM244" s="92">
        <f t="shared" ref="CM244:CM258" si="643">+CL244/CI244</f>
        <v>0.92909899203471724</v>
      </c>
      <c r="CN244" s="77">
        <f>+CN43+CN96+CN100+CN106+CN109+CN129+CN183</f>
        <v>149929099072.81122</v>
      </c>
      <c r="CO244" s="77">
        <f>+CO43+CO96+CO100+CO106+CO109+CO129+CO183</f>
        <v>150189517668.90021</v>
      </c>
      <c r="CP244" s="77">
        <f>+CP43+CP96+CP100+CP106+CP109+CP129+CP183</f>
        <v>144383278103.54028</v>
      </c>
      <c r="CQ244" s="92">
        <f t="shared" ref="CQ244:CQ258" si="644">+CP244/CO244</f>
        <v>0.96134058051800897</v>
      </c>
      <c r="CR244" s="77">
        <f>+CR43+CR96+CR100+CR106+CR109+CR129+CR183</f>
        <v>139234885475.12317</v>
      </c>
      <c r="CS244" s="92">
        <f t="shared" ref="CS244:CS258" si="645">+CR244/CO244</f>
        <v>0.9270612732246265</v>
      </c>
      <c r="CT244" s="77">
        <f>+CT43+CT96+CT100+CT106+CT109+CT129+CT183</f>
        <v>155682687617.57581</v>
      </c>
      <c r="CU244" s="77">
        <f>+CU43+CU96+CU100+CU106+CU109+CU129+CU183</f>
        <v>160207384903.66635</v>
      </c>
      <c r="CV244" s="77">
        <f>+CV43+CV96+CV100+CV106+CV109+CV129+CV183</f>
        <v>156053131605.95917</v>
      </c>
      <c r="CW244" s="92">
        <f t="shared" ref="CW244:CW258" si="646">+CV244/CU244</f>
        <v>0.97406952681859726</v>
      </c>
      <c r="CX244" s="77">
        <f>+CX43+CX96+CX100+CX106+CX109+CX129+CX183</f>
        <v>150675984684.53308</v>
      </c>
      <c r="CY244" s="92">
        <f t="shared" ref="CY244:CY258" si="647">+CX244/CU244</f>
        <v>0.9405058622930238</v>
      </c>
      <c r="CZ244" s="77">
        <f>+CZ43+CZ96+CZ100+CZ106+CZ109+CZ129+CZ183</f>
        <v>171686642400</v>
      </c>
      <c r="DA244" s="77">
        <f>+DA43+DA96+DA100+DA106+DA109+DA129+DA183</f>
        <v>171686642400</v>
      </c>
      <c r="DB244" s="77">
        <f>+DB43+DB96+DB100+DB106+DB109+DB129+DB183</f>
        <v>7527941399.8151989</v>
      </c>
      <c r="DC244" s="92">
        <f t="shared" ref="DC244:DC258" si="648">+DB244/DA244</f>
        <v>4.3846983635898742E-2</v>
      </c>
      <c r="DD244" s="77">
        <f>+DD43+DD96+DD100+DD106+DD109+DD129+DD183</f>
        <v>5970209712.1211996</v>
      </c>
      <c r="DE244" s="92">
        <f t="shared" ref="DE244:DE258" si="649">+DD244/DA244</f>
        <v>3.477387424358646E-2</v>
      </c>
      <c r="DF244" s="77">
        <f>+DF43+DF96+DF100+DF106+DF109+DF129+DF183</f>
        <v>171686642400</v>
      </c>
      <c r="DG244" s="77">
        <f>+DG43+DG96+DG100+DG106+DG109+DG129+DG183</f>
        <v>171686642400</v>
      </c>
      <c r="DH244" s="77">
        <f>+DH43+DH96+DH100+DH106+DH109+DH129+DH183</f>
        <v>21803645383.197598</v>
      </c>
      <c r="DI244" s="92">
        <f t="shared" ref="DI244:DI258" si="650">+DH244/DG244</f>
        <v>0.12699674871851066</v>
      </c>
      <c r="DJ244" s="77">
        <f>+DJ43+DJ96+DJ100+DJ106+DJ109+DJ129+DJ183</f>
        <v>15128610870.75</v>
      </c>
      <c r="DK244" s="92">
        <f t="shared" ref="DK244:DK258" si="651">+DJ244/DG244</f>
        <v>8.8117576645846268E-2</v>
      </c>
      <c r="DL244" s="77">
        <f>+DL43+DL96+DL100+DL106+DL109+DL129+DL183</f>
        <v>171686642400</v>
      </c>
      <c r="DM244" s="77">
        <f>+DM43+DM96+DM100+DM106+DM109+DM129+DM183</f>
        <v>171686642400</v>
      </c>
      <c r="DN244" s="77">
        <f>+DN43+DN96+DN100+DN106+DN109+DN129+DN183</f>
        <v>34413179897.194794</v>
      </c>
      <c r="DO244" s="92">
        <f t="shared" ref="DO244:DO258" si="652">+DN244/DM244</f>
        <v>0.20044180150613042</v>
      </c>
      <c r="DP244" s="77">
        <f>+DP43+DP96+DP100+DP106+DP109+DP129+DP183</f>
        <v>25198766482.063194</v>
      </c>
      <c r="DQ244" s="92">
        <f t="shared" ref="DQ244:DQ258" si="653">+DP244/DM244</f>
        <v>0.14677185207777815</v>
      </c>
      <c r="DR244" s="77">
        <f>+DR43+DR96+DR100+DR106+DR109+DR129+DR183</f>
        <v>171686642400</v>
      </c>
      <c r="DS244" s="77">
        <f>+DS43+DS96+DS100+DS106+DS109+DS129+DS183</f>
        <v>171686642400</v>
      </c>
      <c r="DT244" s="77">
        <f>+DT43+DT96+DT100+DT106+DT109+DT129+DT183</f>
        <v>47714423459.742004</v>
      </c>
      <c r="DU244" s="92">
        <f t="shared" ref="DU244:DU258" si="654">+DT244/DS244</f>
        <v>0.27791575857471601</v>
      </c>
      <c r="DV244" s="77">
        <f>+DV43+DV96+DV100+DV106+DV109+DV129+DV183</f>
        <v>39038673480.923996</v>
      </c>
      <c r="DW244" s="92">
        <f t="shared" ref="DW244:DW258" si="655">+DV244/DS244</f>
        <v>0.22738328931828419</v>
      </c>
      <c r="DX244" s="77">
        <f>+DX43+DX96+DX100+DX106+DX109+DX129+DX183</f>
        <v>171686642400</v>
      </c>
      <c r="DY244" s="77">
        <f>+DY43+DY96+DY100+DY106+DY109+DY129+DY183</f>
        <v>169760584530.70078</v>
      </c>
      <c r="DZ244" s="77">
        <f>+DZ43+DZ96+DZ100+DZ106+DZ109+DZ129+DZ183</f>
        <v>61075543594.322388</v>
      </c>
      <c r="EA244" s="92">
        <f t="shared" ref="EA244:EA258" si="656">+DZ244/DY244</f>
        <v>0.35977458350042985</v>
      </c>
      <c r="EB244" s="77">
        <f>+EB43+EB96+EB100+EB106+EB109+EB129+EB183</f>
        <v>51484948353.820801</v>
      </c>
      <c r="EC244" s="92">
        <f t="shared" ref="EC244:EC258" si="657">+EB244/DY244</f>
        <v>0.30327975422651704</v>
      </c>
      <c r="ED244" s="77">
        <f>+ED43+ED96+ED100+ED106+ED109+ED129+ED183</f>
        <v>171686642400</v>
      </c>
      <c r="EE244" s="77">
        <f>+EE43+EE96+EE100+EE106+EE109+EE129+EE183</f>
        <v>169760584530.70078</v>
      </c>
      <c r="EF244" s="77">
        <f>+EF43+EF96+EF100+EF106+EF109+EF129+EF183</f>
        <v>80127779140.967987</v>
      </c>
      <c r="EG244" s="92">
        <f t="shared" ref="EG244:EG258" si="658">+EF244/EE244</f>
        <v>0.47200461380643444</v>
      </c>
      <c r="EH244" s="77">
        <f>+EH43+EH96+EH100+EH106+EH109+EH129+EH183</f>
        <v>68256892504.834793</v>
      </c>
      <c r="EI244" s="92">
        <f t="shared" ref="EI244:EI258" si="659">+EH244/EE244</f>
        <v>0.4020773885382723</v>
      </c>
      <c r="EJ244" s="77">
        <f>+EJ43+EJ96+EJ100+EJ106+EJ109+EJ129+EJ183</f>
        <v>171686642400</v>
      </c>
      <c r="EK244" s="77">
        <f>+EK43+EK96+EK100+EK106+EK109+EK129+EK183</f>
        <v>169760584530.70078</v>
      </c>
      <c r="EL244" s="77">
        <f>+EL43+EL96+EL100+EL106+EL109+EL129+EL183</f>
        <v>90937279672.980011</v>
      </c>
      <c r="EM244" s="92">
        <f t="shared" ref="EM244:EM258" si="660">+EL244/EK244</f>
        <v>0.53567958619118816</v>
      </c>
      <c r="EN244" s="77">
        <f>+EN43+EN96+EN100+EN106+EN109+EN129+EN183</f>
        <v>80876809091.816391</v>
      </c>
      <c r="EO244" s="92">
        <f t="shared" ref="EO244:EO258" si="661">+EN244/EK244</f>
        <v>0.47641688626013196</v>
      </c>
      <c r="EP244" s="77">
        <f>+EP43+EP96+EP100+EP106+EP109+EP129+EP183</f>
        <v>171686642400</v>
      </c>
      <c r="EQ244" s="77">
        <f>+EQ43+EQ96+EQ100+EQ106+EQ109+EQ129+EQ183</f>
        <v>169760584530.70078</v>
      </c>
      <c r="ER244" s="77">
        <f>+ER43+ER96+ER100+ER106+ER109+ER129+ER183</f>
        <v>102722868819.57359</v>
      </c>
      <c r="ES244" s="92">
        <f t="shared" ref="ES244:ES258" si="662">+ER244/EQ244</f>
        <v>0.60510435389668693</v>
      </c>
      <c r="ET244" s="77">
        <f>+ET43+ET96+ET100+ET106+ET109+ET129+ET183</f>
        <v>95167420673.956787</v>
      </c>
      <c r="EU244" s="92">
        <f t="shared" ref="EU244:EU258" si="663">+ET244/EQ244</f>
        <v>0.56059786161225189</v>
      </c>
      <c r="EV244" s="77">
        <f>+EV43+EV96+EV100+EV106+EV109+EV129+EV183</f>
        <v>171686642400</v>
      </c>
      <c r="EW244" s="77">
        <f>+EW43+EW96+EW100+EW106+EW109+EW129+EW183</f>
        <v>169694059073.55722</v>
      </c>
      <c r="EX244" s="77">
        <f>+EX43+EX96+EX100+EX106+EX109+EX129+EX183</f>
        <v>114525423393.35759</v>
      </c>
      <c r="EY244" s="92">
        <f t="shared" ref="EY244:EY258" si="664">+EX244/EW244</f>
        <v>0.67489353498058702</v>
      </c>
      <c r="EZ244" s="77">
        <f>+EZ43+EZ96+EZ100+EZ106+EZ109+EZ129+EZ183</f>
        <v>106121802631.40039</v>
      </c>
      <c r="FA244" s="92">
        <f t="shared" ref="FA244:FA258" si="665">+EZ244/EW244</f>
        <v>0.62537134894863833</v>
      </c>
      <c r="FB244" s="77">
        <f>+FB43+FB96+FB100+FB106+FB109+FB129+FB183</f>
        <v>171686642400</v>
      </c>
      <c r="FC244" s="77">
        <f>+FC43+FC96+FC100+FC106+FC109+FC129+FC183</f>
        <v>169694059073.55722</v>
      </c>
      <c r="FD244" s="77">
        <f>+FD43+FD96+FD100+FD106+FD109+FD129+FD183</f>
        <v>126604928054.0304</v>
      </c>
      <c r="FE244" s="92">
        <f t="shared" ref="FE244:FE258" si="666">+FD244/FC244</f>
        <v>0.74607755124268083</v>
      </c>
      <c r="FF244" s="77">
        <f>+FF43+FF96+FF100+FF106+FF109+FF129+FF183</f>
        <v>118020227009.78638</v>
      </c>
      <c r="FG244" s="92">
        <f t="shared" ref="FG244:FG258" si="667">+FF244/FC244</f>
        <v>0.69548826667307306</v>
      </c>
      <c r="FH244" s="77">
        <f>+FH43+FH96+FH100+FH106+FH109+FH129+FH183</f>
        <v>171686642400</v>
      </c>
      <c r="FI244" s="77">
        <f>+FI43+FI96+FI100+FI106+FI109+FI129+FI183</f>
        <v>169694059073.55722</v>
      </c>
      <c r="FJ244" s="77">
        <f>+FJ43+FJ96+FJ100+FJ106+FJ109+FJ129+FJ183</f>
        <v>139849577651.92438</v>
      </c>
      <c r="FK244" s="92">
        <f t="shared" ref="FK244:FK258" si="668">+FJ244/FI244</f>
        <v>0.82412771793798534</v>
      </c>
      <c r="FL244" s="77">
        <f>+FL43+FL96+FL100+FL106+FL109+FL129+FL183</f>
        <v>129370609283.41678</v>
      </c>
      <c r="FM244" s="92">
        <f t="shared" ref="FM244:FM258" si="669">+FL244/FI244</f>
        <v>0.76237559517235987</v>
      </c>
      <c r="FN244" s="77">
        <f>+FN43+FN96+FN100+FN106+FN109+FN129+FN183</f>
        <v>171686642400</v>
      </c>
      <c r="FO244" s="77">
        <f>+FO43+FO96+FO100+FO106+FO109+FO129+FO183</f>
        <v>173064008623.9584</v>
      </c>
      <c r="FP244" s="77">
        <f>+FP43+FP96+FP100+FP106+FP109+FP129+FP183</f>
        <v>167196459766.51801</v>
      </c>
      <c r="FQ244" s="92">
        <f t="shared" ref="FQ244:FQ258" si="670">+FP244/FO244</f>
        <v>0.96609607679786447</v>
      </c>
      <c r="FR244" s="77">
        <f>+FR43+FR96+FR100+FR106+FR109+FR129+FR183</f>
        <v>161827442617.29239</v>
      </c>
      <c r="FS244" s="92">
        <f t="shared" ref="FS244:FS258" si="671">+FR244/FO244</f>
        <v>0.93507277396375721</v>
      </c>
      <c r="FT244" s="77">
        <f>+FT43+FT96+FT100+FT106+FT109+FT129+FT183</f>
        <v>176153292000</v>
      </c>
      <c r="FU244" s="77">
        <f>+FU43+FU96+FU100+FU106+FU109+FU129+FU183</f>
        <v>176153292000</v>
      </c>
      <c r="FV244" s="77">
        <f>+FV43+FV96+FV100+FV106+FV109+FV129+FV183</f>
        <v>9342819775</v>
      </c>
      <c r="FW244" s="92">
        <f t="shared" ref="FW244:FW258" si="672">+FV244/FU244</f>
        <v>5.3038008367166933E-2</v>
      </c>
      <c r="FX244" s="77">
        <f>+FX43+FX96+FX100+FX106+FX109+FX129+FX183</f>
        <v>6130597507</v>
      </c>
      <c r="FY244" s="92">
        <f t="shared" ref="FY244:FY258" si="673">+FX244/FU244</f>
        <v>3.48026280825907E-2</v>
      </c>
      <c r="FZ244" s="77">
        <f>+FZ43+FZ96+FZ100+FZ106+FZ109+FZ129+FZ183</f>
        <v>176153292000</v>
      </c>
      <c r="GA244" s="77">
        <f>+GA43+GA96+GA100+GA106+GA109+GA129+GA183</f>
        <v>176153292000</v>
      </c>
      <c r="GB244" s="77">
        <f>+GB43+GB96+GB100+GB106+GB109+GB129+GB183</f>
        <v>28844136551</v>
      </c>
      <c r="GC244" s="92">
        <f t="shared" ref="GC244:GC258" si="674">+GB244/GA244</f>
        <v>0.16374452173735135</v>
      </c>
      <c r="GD244" s="77">
        <f>+GD43+GD96+GD100+GD106+GD109+GD129+GD183</f>
        <v>15245105441</v>
      </c>
      <c r="GE244" s="92">
        <f t="shared" ref="GE244:GE258" si="675">+GD244/GA244</f>
        <v>8.6544538951903324E-2</v>
      </c>
      <c r="GF244" s="77">
        <f>+GF43+GF96+GF100+GF106+GF109+GF129+GF183</f>
        <v>176153292000</v>
      </c>
      <c r="GG244" s="77">
        <f>+GG43+GG96+GG100+GG106+GG109+GG129+GG183</f>
        <v>176153292000</v>
      </c>
      <c r="GH244" s="77">
        <f>+GH43+GH96+GH100+GH106+GH109+GH129+GH183</f>
        <v>40883286569</v>
      </c>
      <c r="GI244" s="92">
        <f t="shared" ref="GI244:GI258" si="676">+GH244/GG244</f>
        <v>0.23208925649257806</v>
      </c>
      <c r="GJ244" s="77">
        <f>+GJ43+GJ96+GJ100+GJ106+GJ109+GJ129+GJ183</f>
        <v>27698193566</v>
      </c>
      <c r="GK244" s="92">
        <f t="shared" ref="GK244:GK258" si="677">+GJ244/GG244</f>
        <v>0.15723914808245537</v>
      </c>
      <c r="GL244" s="77">
        <f>+GL43+GL96+GL100+GL106+GL109+GL129+GL183</f>
        <v>176153292000</v>
      </c>
      <c r="GM244" s="77">
        <f>+GM43+GM96+GM100+GM106+GM109+GM129+GM183</f>
        <v>176153292000</v>
      </c>
      <c r="GN244" s="77">
        <f>+GN43+GN96+GN100+GN106+GN109+GN129+GN183</f>
        <v>60016886070</v>
      </c>
      <c r="GO244" s="92">
        <f t="shared" ref="GO244:GO258" si="678">+GN244/GM244</f>
        <v>0.34070828531549668</v>
      </c>
      <c r="GP244" s="77">
        <f>+GP43+GP96+GP100+GP106+GP109+GP129+GP183</f>
        <v>38349370003</v>
      </c>
      <c r="GQ244" s="92">
        <f t="shared" ref="GQ244:GQ258" si="679">+GP244/GM244</f>
        <v>0.2177045320447375</v>
      </c>
      <c r="GR244" s="77">
        <f>+GR43+GR96+GR100+GR106+GR109+GR129+GR183</f>
        <v>176153292000</v>
      </c>
      <c r="GS244" s="77">
        <f>+GS43+GS96+GS100+GS106+GS109+GS129+GS183</f>
        <v>176153292000</v>
      </c>
      <c r="GT244" s="77">
        <f>+GT43+GT96+GT100+GT106+GT109+GT129+GT183</f>
        <v>72235403912</v>
      </c>
      <c r="GU244" s="92">
        <f t="shared" ref="GU244:GU258" si="680">+GT244/GS244</f>
        <v>0.41007126856306497</v>
      </c>
      <c r="GV244" s="77">
        <f>+GV43+GV96+GV100+GV106+GV109+GV129+GV183</f>
        <v>50605023728</v>
      </c>
      <c r="GW244" s="92">
        <f t="shared" ref="GW244:GW258" si="681">+GV244/GS244</f>
        <v>0.28727833101183259</v>
      </c>
      <c r="GX244" s="77">
        <f>+GX43+GX96+GX100+GX106+GX109+GX129+GX183</f>
        <v>176153292000</v>
      </c>
      <c r="GY244" s="77">
        <f>+GY43+GY96+GY100+GY106+GY109+GY129+GY183</f>
        <v>176153292000</v>
      </c>
      <c r="GZ244" s="77">
        <f>+GZ43+GZ96+GZ100+GZ106+GZ109+GZ129+GZ183</f>
        <v>102266570564</v>
      </c>
      <c r="HA244" s="92">
        <f t="shared" ref="HA244:HA258" si="682">+GZ244/GY244</f>
        <v>0.58055441032575195</v>
      </c>
      <c r="HB244" s="77">
        <f>+HB43+HB96+HB100+HB106+HB109+HB129+HB183</f>
        <v>69936360707</v>
      </c>
      <c r="HC244" s="92">
        <f t="shared" ref="HC244:HC258" si="683">+HB244/GY244</f>
        <v>0.3970198905337517</v>
      </c>
    </row>
    <row r="245" spans="1:211" x14ac:dyDescent="0.35">
      <c r="A245" s="48" t="s">
        <v>162</v>
      </c>
      <c r="B245" s="77">
        <f>+B35+B74+B125+B177</f>
        <v>2726722201.6770158</v>
      </c>
      <c r="C245" s="77">
        <f>+C35+C74+C125+C177</f>
        <v>1677317671.3297927</v>
      </c>
      <c r="D245" s="78">
        <f t="shared" si="614"/>
        <v>0.61514065140122898</v>
      </c>
      <c r="E245" s="77">
        <f>+E35+E74+E125+E177</f>
        <v>1679911014.6702545</v>
      </c>
      <c r="F245" s="77">
        <f>+F35+F74+F125+F177</f>
        <v>1645412791.37571</v>
      </c>
      <c r="G245" s="78">
        <f t="shared" si="615"/>
        <v>0.97946425555087158</v>
      </c>
      <c r="H245" s="77">
        <f>+H35+H74+H125+H177</f>
        <v>2673591765.0435872</v>
      </c>
      <c r="I245" s="77">
        <f>+I35+I74+I125+I177</f>
        <v>1902400252.0376391</v>
      </c>
      <c r="J245" s="78">
        <f t="shared" si="616"/>
        <v>0.7115522559991968</v>
      </c>
      <c r="K245" s="77">
        <f>+K35+K74+K125+K177</f>
        <v>2224563711.6930218</v>
      </c>
      <c r="L245" s="77">
        <f>+L35+L74+L125+L177</f>
        <v>2037159206.6410277</v>
      </c>
      <c r="M245" s="78">
        <f t="shared" si="617"/>
        <v>0.91575673734722196</v>
      </c>
      <c r="N245" s="77">
        <f>+N35+N74+N125+N177</f>
        <v>2319801250.4840875</v>
      </c>
      <c r="O245" s="77">
        <f>+O35+O74+O125+O177</f>
        <v>2251337618.4254136</v>
      </c>
      <c r="P245" s="78">
        <f t="shared" si="618"/>
        <v>0.97048728547569019</v>
      </c>
      <c r="Q245" s="77">
        <f>+Q35+Q74+Q125+Q177</f>
        <v>19658017352.959415</v>
      </c>
      <c r="R245" s="77">
        <f>+R35+R74+R125+R177</f>
        <v>16144198313.940971</v>
      </c>
      <c r="S245" s="78">
        <f t="shared" si="619"/>
        <v>0.8212526229920406</v>
      </c>
      <c r="T245" s="77">
        <f>+T35+T74+T125+T177</f>
        <v>22852979223.139061</v>
      </c>
      <c r="U245" s="77">
        <f>+U35+U74+U125+U177</f>
        <v>21026855063.725891</v>
      </c>
      <c r="V245" s="78">
        <f t="shared" si="620"/>
        <v>0.92009251215858168</v>
      </c>
      <c r="W245" s="77">
        <f>+W35+W74+W125+W177</f>
        <v>25901968297.51601</v>
      </c>
      <c r="X245" s="77">
        <f>+X35+X74+X125+X177</f>
        <v>23752584428.616112</v>
      </c>
      <c r="Y245" s="78">
        <f t="shared" si="621"/>
        <v>0.91701851209871088</v>
      </c>
      <c r="Z245" s="77">
        <f>+Z35+Z74+Z125+Z177</f>
        <v>31892094562.702385</v>
      </c>
      <c r="AA245" s="77">
        <f>+AA35+AA74+AA125+AA177</f>
        <v>30077088574.894096</v>
      </c>
      <c r="AB245" s="78">
        <f t="shared" si="622"/>
        <v>0.94308915696208528</v>
      </c>
      <c r="AC245" s="77">
        <f>+AC35+AC74+AC125+AC177</f>
        <v>42994283465.866638</v>
      </c>
      <c r="AD245" s="77">
        <f>+AD35+AD74+AD125+AD177</f>
        <v>33727443417.226933</v>
      </c>
      <c r="AE245" s="78">
        <f t="shared" si="623"/>
        <v>0.78446343788944195</v>
      </c>
      <c r="AF245" s="77">
        <f>+AF35+AF74+AF125+AF177</f>
        <v>43609035744.979065</v>
      </c>
      <c r="AG245" s="77">
        <f>+AG35+AG74+AG125+AG177</f>
        <v>42552502994.716393</v>
      </c>
      <c r="AH245" s="77">
        <f>+AH35+AH74+AH125+AH177</f>
        <v>38023679224.612</v>
      </c>
      <c r="AI245" s="92">
        <f t="shared" si="624"/>
        <v>0.89357091942002276</v>
      </c>
      <c r="AJ245" s="77">
        <f>+AJ35+AJ74+AJ125+AJ177</f>
        <v>36628027248.004868</v>
      </c>
      <c r="AK245" s="92">
        <f t="shared" si="625"/>
        <v>0.86077256730474472</v>
      </c>
      <c r="AL245" s="77">
        <f>+AL35+AL74+AL125+AL177</f>
        <v>41598619405.631371</v>
      </c>
      <c r="AM245" s="77">
        <f>+AM35+AM74+AM125+AM177</f>
        <v>41598619405.631371</v>
      </c>
      <c r="AN245" s="77">
        <f>+AN35+AN74+AN125+AN177</f>
        <v>37821712554.880951</v>
      </c>
      <c r="AO245" s="92">
        <f t="shared" si="626"/>
        <v>0.90920595671886351</v>
      </c>
      <c r="AP245" s="77">
        <f>+AP35+AP74+AP125+AP177</f>
        <v>36487772423.754211</v>
      </c>
      <c r="AQ245" s="92">
        <f t="shared" si="627"/>
        <v>0.87713902396517318</v>
      </c>
      <c r="AR245" s="77">
        <f>+AR35+AR74+AR125+AR177</f>
        <v>42203863908.110291</v>
      </c>
      <c r="AS245" s="77">
        <f>+AS35+AS74+AS125+AS177</f>
        <v>42203863908.110291</v>
      </c>
      <c r="AT245" s="77">
        <f>+AT35+AT74+AT125+AT177</f>
        <v>40537118352.137711</v>
      </c>
      <c r="AU245" s="92">
        <f t="shared" si="628"/>
        <v>0.96050727583612827</v>
      </c>
      <c r="AV245" s="77">
        <f>+AV35+AV74+AV125+AV177</f>
        <v>38311559855.219025</v>
      </c>
      <c r="AW245" s="92">
        <f t="shared" si="629"/>
        <v>0.90777375120519987</v>
      </c>
      <c r="AX245" s="77">
        <f>+AX35+AX74+AX125+AX177</f>
        <v>41590628009.845314</v>
      </c>
      <c r="AY245" s="77">
        <f>+AY35+AY74+AY125+AY177</f>
        <v>41590628009.845314</v>
      </c>
      <c r="AZ245" s="77">
        <f>+AZ35+AZ74+AZ125+AZ177</f>
        <v>39178508925.231384</v>
      </c>
      <c r="BA245" s="92">
        <f t="shared" si="630"/>
        <v>0.94200330218521988</v>
      </c>
      <c r="BB245" s="77">
        <f>+BB35+BB74+BB125+BB177</f>
        <v>36851357919.437897</v>
      </c>
      <c r="BC245" s="92">
        <f t="shared" si="631"/>
        <v>0.88604956652047817</v>
      </c>
      <c r="BD245" s="77">
        <f>+BD35+BD74+BD125+BD177</f>
        <v>56891333813.1521</v>
      </c>
      <c r="BE245" s="77">
        <f>+BE35+BE74+BE125+BE177</f>
        <v>57550230895.043732</v>
      </c>
      <c r="BF245" s="77">
        <f>+BF35+BF74+BF125+BF177</f>
        <v>43268944383.452728</v>
      </c>
      <c r="BG245" s="92">
        <f t="shared" si="632"/>
        <v>0.75184658185583542</v>
      </c>
      <c r="BH245" s="77">
        <f>+BH35+BH74+BH125+BH177</f>
        <v>39928368818.83728</v>
      </c>
      <c r="BI245" s="92">
        <f t="shared" si="633"/>
        <v>0.69380032361044686</v>
      </c>
      <c r="BJ245" s="77">
        <f>+BJ35+BJ74+BJ125+BJ177</f>
        <v>59729340963.576721</v>
      </c>
      <c r="BK245" s="77">
        <f>+BK35+BK74+BK125+BK177</f>
        <v>59729340963.576721</v>
      </c>
      <c r="BL245" s="77">
        <f>+BL35+BL74+BL125+BL177</f>
        <v>55499190016.081589</v>
      </c>
      <c r="BM245" s="92">
        <f t="shared" si="634"/>
        <v>0.92917800733688483</v>
      </c>
      <c r="BN245" s="77">
        <f>+BN35+BN74+BN125+BN177</f>
        <v>53949221316.3106</v>
      </c>
      <c r="BO245" s="92">
        <f t="shared" si="635"/>
        <v>0.90322813622218145</v>
      </c>
      <c r="BP245" s="77">
        <f>+BP35+BP74+BP125+BP177</f>
        <v>63366685312.956482</v>
      </c>
      <c r="BQ245" s="77">
        <f>+BQ35+BQ74+BQ125+BQ177</f>
        <v>63366685312.956482</v>
      </c>
      <c r="BR245" s="77">
        <f>+BR35+BR74+BR125+BR177</f>
        <v>62044075741.114357</v>
      </c>
      <c r="BS245" s="92">
        <f t="shared" si="636"/>
        <v>0.97912768254627813</v>
      </c>
      <c r="BT245" s="77">
        <f>+BT35+BT74+BT125+BT177</f>
        <v>60728930972.669022</v>
      </c>
      <c r="BU245" s="92">
        <f t="shared" si="637"/>
        <v>0.95837316837293807</v>
      </c>
      <c r="BV245" s="77">
        <f>+BV35+BV74+BV125+BV177</f>
        <v>66346660989.981033</v>
      </c>
      <c r="BW245" s="77">
        <f>+BW35+BW74+BW125+BW177</f>
        <v>66346660989.981033</v>
      </c>
      <c r="BX245" s="77">
        <f>+BX35+BX74+BX125+BX177</f>
        <v>63524855162.377716</v>
      </c>
      <c r="BY245" s="92">
        <f t="shared" si="638"/>
        <v>0.95746875900763961</v>
      </c>
      <c r="BZ245" s="77">
        <f>+BZ35+BZ74+BZ125+BZ177</f>
        <v>61999111102.554787</v>
      </c>
      <c r="CA245" s="92">
        <f t="shared" si="639"/>
        <v>0.93447221273000058</v>
      </c>
      <c r="CB245" s="77">
        <f>+CB35+CB74+CB125+CB177</f>
        <v>78098392248.797272</v>
      </c>
      <c r="CC245" s="77">
        <f>+CC35+CC74+CC125+CC177</f>
        <v>77573661223.692566</v>
      </c>
      <c r="CD245" s="77">
        <f>+CD35+CD74+CD125+CD177</f>
        <v>65976635656.490913</v>
      </c>
      <c r="CE245" s="92">
        <f t="shared" si="640"/>
        <v>0.85050305239867052</v>
      </c>
      <c r="CF245" s="77">
        <f>+CF35+CF74+CF125+CF177</f>
        <v>63667491159.888863</v>
      </c>
      <c r="CG245" s="92">
        <f t="shared" si="641"/>
        <v>0.82073593221668806</v>
      </c>
      <c r="CH245" s="77">
        <f>+CH35+CH74+CH125+CH177</f>
        <v>74186211787.328827</v>
      </c>
      <c r="CI245" s="77">
        <f>+CI35+CI74+CI125+CI177</f>
        <v>67626611501.570587</v>
      </c>
      <c r="CJ245" s="77">
        <f>+CJ35+CJ74+CJ125+CJ177</f>
        <v>63943673316.657318</v>
      </c>
      <c r="CK245" s="92">
        <f t="shared" si="642"/>
        <v>0.94554010465498872</v>
      </c>
      <c r="CL245" s="77">
        <f>+CL35+CL74+CL125+CL177</f>
        <v>61212745604.352829</v>
      </c>
      <c r="CM245" s="92">
        <f t="shared" si="643"/>
        <v>0.9051576627187834</v>
      </c>
      <c r="CN245" s="77">
        <f>+CN35+CN74+CN125+CN177</f>
        <v>64801045721.347855</v>
      </c>
      <c r="CO245" s="77">
        <f>+CO35+CO74+CO125+CO177</f>
        <v>65318805060.132675</v>
      </c>
      <c r="CP245" s="77">
        <f>+CP35+CP74+CP125+CP177</f>
        <v>63103384018.178085</v>
      </c>
      <c r="CQ245" s="92">
        <f t="shared" si="644"/>
        <v>0.96608295207000394</v>
      </c>
      <c r="CR245" s="77">
        <f>+CR35+CR74+CR125+CR177</f>
        <v>61073100902.55706</v>
      </c>
      <c r="CS245" s="92">
        <f t="shared" si="645"/>
        <v>0.93500027819451059</v>
      </c>
      <c r="CT245" s="77">
        <f>+CT35+CT74+CT125+CT177</f>
        <v>77153982101.800293</v>
      </c>
      <c r="CU245" s="77">
        <f>+CU35+CU74+CU125+CU177</f>
        <v>78656990984.981689</v>
      </c>
      <c r="CV245" s="77">
        <f>+CV35+CV74+CV125+CV177</f>
        <v>72524959856.438202</v>
      </c>
      <c r="CW245" s="92">
        <f t="shared" si="646"/>
        <v>0.92204086309741617</v>
      </c>
      <c r="CX245" s="77">
        <f>+CX35+CX74+CX125+CX177</f>
        <v>70264256863.332672</v>
      </c>
      <c r="CY245" s="92">
        <f t="shared" si="647"/>
        <v>0.89329957812330407</v>
      </c>
      <c r="CZ245" s="77">
        <f>+CZ35+CZ74+CZ125+CZ177</f>
        <v>83596897924.799988</v>
      </c>
      <c r="DA245" s="77">
        <f>+DA35+DA74+DA125+DA177</f>
        <v>83596897924.799988</v>
      </c>
      <c r="DB245" s="77">
        <f>+DB35+DB74+DB125+DB177</f>
        <v>6439978316.959199</v>
      </c>
      <c r="DC245" s="92">
        <f t="shared" si="648"/>
        <v>7.7036091970210593E-2</v>
      </c>
      <c r="DD245" s="77">
        <f>+DD35+DD74+DD125+DD177</f>
        <v>3221328497.6183996</v>
      </c>
      <c r="DE245" s="92">
        <f t="shared" si="649"/>
        <v>3.8534067382693576E-2</v>
      </c>
      <c r="DF245" s="77">
        <f>+DF35+DF74+DF125+DF177</f>
        <v>83596897924.799988</v>
      </c>
      <c r="DG245" s="77">
        <f>+DG35+DG74+DG125+DG177</f>
        <v>83596897924.799988</v>
      </c>
      <c r="DH245" s="77">
        <f>+DH35+DH74+DH125+DH177</f>
        <v>14419793310.265198</v>
      </c>
      <c r="DI245" s="92">
        <f t="shared" si="650"/>
        <v>0.1724919664272303</v>
      </c>
      <c r="DJ245" s="77">
        <f>+DJ35+DJ74+DJ125+DJ177</f>
        <v>7846091145.8123989</v>
      </c>
      <c r="DK245" s="92">
        <f t="shared" si="651"/>
        <v>9.3856247547252164E-2</v>
      </c>
      <c r="DL245" s="77">
        <f>+DL35+DL74+DL125+DL177</f>
        <v>83596897924.799988</v>
      </c>
      <c r="DM245" s="77">
        <f>+DM35+DM74+DM125+DM177</f>
        <v>83596897924.799988</v>
      </c>
      <c r="DN245" s="77">
        <f>+DN35+DN74+DN125+DN177</f>
        <v>19465117409.587196</v>
      </c>
      <c r="DO245" s="92">
        <f t="shared" si="652"/>
        <v>0.23284497263399823</v>
      </c>
      <c r="DP245" s="77">
        <f>+DP35+DP74+DP125+DP177</f>
        <v>12824797589.8536</v>
      </c>
      <c r="DQ245" s="92">
        <f t="shared" si="653"/>
        <v>0.15341236227916269</v>
      </c>
      <c r="DR245" s="77">
        <f>+DR35+DR74+DR125+DR177</f>
        <v>83596897924.799988</v>
      </c>
      <c r="DS245" s="77">
        <f>+DS35+DS74+DS125+DS177</f>
        <v>83596897924.799988</v>
      </c>
      <c r="DT245" s="77">
        <f>+DT35+DT74+DT125+DT177</f>
        <v>24857229791.347198</v>
      </c>
      <c r="DU245" s="92">
        <f t="shared" si="654"/>
        <v>0.29734631796633942</v>
      </c>
      <c r="DV245" s="77">
        <f>+DV35+DV74+DV125+DV177</f>
        <v>18253289425.4412</v>
      </c>
      <c r="DW245" s="92">
        <f t="shared" si="655"/>
        <v>0.21834888469020752</v>
      </c>
      <c r="DX245" s="77">
        <f>+DX35+DX74+DX125+DX177</f>
        <v>83596897924.799988</v>
      </c>
      <c r="DY245" s="77">
        <f>+DY35+DY74+DY125+DY177</f>
        <v>82386713246.947205</v>
      </c>
      <c r="DZ245" s="77">
        <f>+DZ35+DZ74+DZ125+DZ177</f>
        <v>30789380193.748798</v>
      </c>
      <c r="EA245" s="92">
        <f t="shared" si="656"/>
        <v>0.37371778749639201</v>
      </c>
      <c r="EB245" s="77">
        <f>+EB35+EB74+EB125+EB177</f>
        <v>24484150862.714401</v>
      </c>
      <c r="EC245" s="92">
        <f t="shared" si="657"/>
        <v>0.29718567348748615</v>
      </c>
      <c r="ED245" s="77">
        <f>+ED35+ED74+ED125+ED177</f>
        <v>83596897924.799988</v>
      </c>
      <c r="EE245" s="77">
        <f>+EE35+EE74+EE125+EE177</f>
        <v>82386713246.947205</v>
      </c>
      <c r="EF245" s="77">
        <f>+EF35+EF74+EF125+EF177</f>
        <v>39654840236.450394</v>
      </c>
      <c r="EG245" s="92">
        <f t="shared" si="658"/>
        <v>0.48132567344431332</v>
      </c>
      <c r="EH245" s="77">
        <f>+EH35+EH74+EH125+EH177</f>
        <v>33469620360.742798</v>
      </c>
      <c r="EI245" s="92">
        <f t="shared" si="659"/>
        <v>0.40625021974624043</v>
      </c>
      <c r="EJ245" s="77">
        <f>+EJ35+EJ74+EJ125+EJ177</f>
        <v>83596897924.799988</v>
      </c>
      <c r="EK245" s="77">
        <f>+EK35+EK74+EK125+EK177</f>
        <v>82386713246.947205</v>
      </c>
      <c r="EL245" s="77">
        <f>+EL35+EL74+EL125+EL177</f>
        <v>44688950127.853195</v>
      </c>
      <c r="EM245" s="92">
        <f t="shared" si="660"/>
        <v>0.54242909283080454</v>
      </c>
      <c r="EN245" s="77">
        <f>+EN35+EN74+EN125+EN177</f>
        <v>39003316652.866791</v>
      </c>
      <c r="EO245" s="92">
        <f t="shared" si="661"/>
        <v>0.47341755867791019</v>
      </c>
      <c r="EP245" s="77">
        <f>+EP35+EP74+EP125+EP177</f>
        <v>83596897924.799988</v>
      </c>
      <c r="EQ245" s="77">
        <f>+EQ35+EQ74+EQ125+EQ177</f>
        <v>82386713246.947205</v>
      </c>
      <c r="ER245" s="77">
        <f>+ER35+ER74+ER125+ER177</f>
        <v>49685250185.188797</v>
      </c>
      <c r="ES245" s="92">
        <f t="shared" si="662"/>
        <v>0.60307358100645991</v>
      </c>
      <c r="ET245" s="77">
        <f>+ET35+ET74+ET125+ET177</f>
        <v>44849925156.160797</v>
      </c>
      <c r="EU245" s="92">
        <f t="shared" si="663"/>
        <v>0.54438298833122445</v>
      </c>
      <c r="EV245" s="77">
        <f>+EV35+EV74+EV125+EV177</f>
        <v>83596897924.799988</v>
      </c>
      <c r="EW245" s="77">
        <f>+EW35+EW74+EW125+EW177</f>
        <v>82386713246.947205</v>
      </c>
      <c r="EX245" s="77">
        <f>+EX35+EX74+EX125+EX177</f>
        <v>54225819048.913193</v>
      </c>
      <c r="EY245" s="92">
        <f t="shared" si="664"/>
        <v>0.6581864588574603</v>
      </c>
      <c r="EZ245" s="77">
        <f>+EZ35+EZ74+EZ125+EZ177</f>
        <v>49638446412.437988</v>
      </c>
      <c r="FA245" s="92">
        <f t="shared" si="665"/>
        <v>0.60250548245141111</v>
      </c>
      <c r="FB245" s="77">
        <f>+FB35+FB74+FB125+FB177</f>
        <v>83596897924.799988</v>
      </c>
      <c r="FC245" s="77">
        <f>+FC35+FC74+FC125+FC177</f>
        <v>82386713246.947205</v>
      </c>
      <c r="FD245" s="77">
        <f>+FD35+FD74+FD125+FD177</f>
        <v>59706738007.799988</v>
      </c>
      <c r="FE245" s="92">
        <f t="shared" si="666"/>
        <v>0.72471319287655145</v>
      </c>
      <c r="FF245" s="77">
        <f>+FF35+FF74+FF125+FF177</f>
        <v>54890859499.631996</v>
      </c>
      <c r="FG245" s="92">
        <f t="shared" si="667"/>
        <v>0.66625863972873012</v>
      </c>
      <c r="FH245" s="77">
        <f>+FH35+FH74+FH125+FH177</f>
        <v>83596897924.799988</v>
      </c>
      <c r="FI245" s="77">
        <f>+FI35+FI74+FI125+FI177</f>
        <v>82386713246.947205</v>
      </c>
      <c r="FJ245" s="77">
        <f>+FJ35+FJ74+FJ125+FJ177</f>
        <v>65145006780.063599</v>
      </c>
      <c r="FK245" s="92">
        <f t="shared" si="668"/>
        <v>0.79072224406861513</v>
      </c>
      <c r="FL245" s="77">
        <f>+FL35+FL74+FL125+FL177</f>
        <v>61516582659.245995</v>
      </c>
      <c r="FM245" s="92">
        <f t="shared" si="669"/>
        <v>0.74668086921801624</v>
      </c>
      <c r="FN245" s="77">
        <f>+FN35+FN74+FN125+FN177</f>
        <v>83596897924.799988</v>
      </c>
      <c r="FO245" s="77">
        <f>+FO35+FO74+FO125+FO177</f>
        <v>84063107202.422394</v>
      </c>
      <c r="FP245" s="77">
        <f>+FP35+FP74+FP125+FP177</f>
        <v>78593241089.298004</v>
      </c>
      <c r="FQ245" s="92">
        <f t="shared" si="670"/>
        <v>0.93493143074103779</v>
      </c>
      <c r="FR245" s="77">
        <f>+FR35+FR74+FR125+FR177</f>
        <v>77075723153.863205</v>
      </c>
      <c r="FS245" s="92">
        <f t="shared" si="671"/>
        <v>0.91687930316763455</v>
      </c>
      <c r="FT245" s="77">
        <f>+FT35+FT74+FT125+FT177</f>
        <v>85780099000</v>
      </c>
      <c r="FU245" s="77">
        <f>+FU35+FU74+FU125+FU177</f>
        <v>85780099000</v>
      </c>
      <c r="FV245" s="77">
        <f>+FV35+FV74+FV125+FV177</f>
        <v>9940693961</v>
      </c>
      <c r="FW245" s="92">
        <f t="shared" si="672"/>
        <v>0.1158857832630853</v>
      </c>
      <c r="FX245" s="77">
        <f>+FX35+FX74+FX125+FX177</f>
        <v>3286574617</v>
      </c>
      <c r="FY245" s="92">
        <f t="shared" si="673"/>
        <v>3.8313952248994254E-2</v>
      </c>
      <c r="FZ245" s="77">
        <f>+FZ35+FZ74+FZ125+FZ177</f>
        <v>85780099000</v>
      </c>
      <c r="GA245" s="77">
        <f>+GA35+GA74+GA125+GA177</f>
        <v>85780099000</v>
      </c>
      <c r="GB245" s="77">
        <f>+GB35+GB74+GB125+GB177</f>
        <v>15849991747</v>
      </c>
      <c r="GC245" s="92">
        <f t="shared" si="674"/>
        <v>0.18477469636634483</v>
      </c>
      <c r="GD245" s="77">
        <f>+GD35+GD74+GD125+GD177</f>
        <v>7830582119</v>
      </c>
      <c r="GE245" s="92">
        <f t="shared" si="675"/>
        <v>9.1286699482592104E-2</v>
      </c>
      <c r="GF245" s="77">
        <f>+GF35+GF74+GF125+GF177</f>
        <v>85780099000</v>
      </c>
      <c r="GG245" s="77">
        <f>+GG35+GG74+GG125+GG177</f>
        <v>85780099000</v>
      </c>
      <c r="GH245" s="77">
        <f>+GH35+GH74+GH125+GH177</f>
        <v>20995467473</v>
      </c>
      <c r="GI245" s="92">
        <f t="shared" si="676"/>
        <v>0.24475918910981906</v>
      </c>
      <c r="GJ245" s="77">
        <f>+GJ35+GJ74+GJ125+GJ177</f>
        <v>15002384564</v>
      </c>
      <c r="GK245" s="92">
        <f t="shared" si="677"/>
        <v>0.17489353286943629</v>
      </c>
      <c r="GL245" s="77">
        <f>+GL35+GL74+GL125+GL177</f>
        <v>85780099000</v>
      </c>
      <c r="GM245" s="77">
        <f>+GM35+GM74+GM125+GM177</f>
        <v>85780099000</v>
      </c>
      <c r="GN245" s="77">
        <f>+GN35+GN74+GN125+GN177</f>
        <v>26557145956</v>
      </c>
      <c r="GO245" s="92">
        <f t="shared" si="678"/>
        <v>0.30959565523467164</v>
      </c>
      <c r="GP245" s="77">
        <f>+GP35+GP74+GP125+GP177</f>
        <v>19747354208</v>
      </c>
      <c r="GQ245" s="92">
        <f t="shared" si="679"/>
        <v>0.23020903960486219</v>
      </c>
      <c r="GR245" s="77">
        <f>+GR35+GR74+GR125+GR177</f>
        <v>85780099000</v>
      </c>
      <c r="GS245" s="77">
        <f>+GS35+GS74+GS125+GS177</f>
        <v>85780099000</v>
      </c>
      <c r="GT245" s="77">
        <f>+GT35+GT74+GT125+GT177</f>
        <v>34076745092</v>
      </c>
      <c r="GU245" s="92">
        <f t="shared" si="680"/>
        <v>0.39725700353878118</v>
      </c>
      <c r="GV245" s="77">
        <f>+GV35+GV74+GV125+GV177</f>
        <v>25219290656</v>
      </c>
      <c r="GW245" s="92">
        <f t="shared" si="681"/>
        <v>0.29399931860652201</v>
      </c>
      <c r="GX245" s="77">
        <f>+GX35+GX74+GX125+GX177</f>
        <v>85780099000</v>
      </c>
      <c r="GY245" s="77">
        <f>+GY35+GY74+GY125+GY177</f>
        <v>85780099000</v>
      </c>
      <c r="GZ245" s="77">
        <f>+GZ35+GZ74+GZ125+GZ177</f>
        <v>43037605821</v>
      </c>
      <c r="HA245" s="92">
        <f t="shared" si="682"/>
        <v>0.5017201696281558</v>
      </c>
      <c r="HB245" s="77">
        <f>+HB35+HB74+HB125+HB177</f>
        <v>34482414913</v>
      </c>
      <c r="HC245" s="92">
        <f t="shared" si="683"/>
        <v>0.40198618694762756</v>
      </c>
    </row>
    <row r="246" spans="1:211" x14ac:dyDescent="0.35">
      <c r="A246" s="48" t="s">
        <v>163</v>
      </c>
      <c r="B246" s="77">
        <f>+B26+B119+B153+B145</f>
        <v>400618422829.43701</v>
      </c>
      <c r="C246" s="77">
        <f>+C26+C119+C153+C145</f>
        <v>384325340294.86682</v>
      </c>
      <c r="D246" s="78">
        <f t="shared" si="614"/>
        <v>0.95933017153954758</v>
      </c>
      <c r="E246" s="77">
        <f>+E26+E119+E153+E145</f>
        <v>387807146887.17474</v>
      </c>
      <c r="F246" s="77">
        <f>+F26+F119+F153+F145</f>
        <v>369758224798.96637</v>
      </c>
      <c r="G246" s="78">
        <f t="shared" si="615"/>
        <v>0.95345902665001847</v>
      </c>
      <c r="H246" s="77">
        <f>+H26+H119+H153+H145</f>
        <v>397913741533.93506</v>
      </c>
      <c r="I246" s="77">
        <f>+I26+I119+I153+I145</f>
        <v>378969272260.44055</v>
      </c>
      <c r="J246" s="78">
        <f t="shared" si="616"/>
        <v>0.95239051257575413</v>
      </c>
      <c r="K246" s="77">
        <f>+K26+K119+K153+K145</f>
        <v>404149514623.12958</v>
      </c>
      <c r="L246" s="77">
        <f>+L26+L119+L153+L145</f>
        <v>396726806242.89203</v>
      </c>
      <c r="M246" s="78">
        <f t="shared" si="617"/>
        <v>0.98163375653894014</v>
      </c>
      <c r="N246" s="77">
        <f>+N26+N119+N153+N145</f>
        <v>431210820922.6485</v>
      </c>
      <c r="O246" s="77">
        <f>+O26+O119+O153+O145</f>
        <v>419154608199.9527</v>
      </c>
      <c r="P246" s="78">
        <f t="shared" si="618"/>
        <v>0.97204102462711972</v>
      </c>
      <c r="Q246" s="77">
        <f>+Q26+Q119+Q153+Q145</f>
        <v>458076931807.35925</v>
      </c>
      <c r="R246" s="77">
        <f>+R26+R119+R153+R145</f>
        <v>439158237217.31012</v>
      </c>
      <c r="S246" s="78">
        <f t="shared" si="619"/>
        <v>0.95869974391549306</v>
      </c>
      <c r="T246" s="77">
        <f>+T26+T119+T153+T145</f>
        <v>485257448009.21228</v>
      </c>
      <c r="U246" s="77">
        <f>+U26+U119+U153+U145</f>
        <v>458926204539.84137</v>
      </c>
      <c r="V246" s="78">
        <f t="shared" si="620"/>
        <v>0.94573757996421104</v>
      </c>
      <c r="W246" s="77">
        <f>+W26+W119+W153+W145</f>
        <v>518930930535.26099</v>
      </c>
      <c r="X246" s="77">
        <f>+X26+X119+X153+X145</f>
        <v>502217001391.20325</v>
      </c>
      <c r="Y246" s="78">
        <f t="shared" si="621"/>
        <v>0.96779161125196789</v>
      </c>
      <c r="Z246" s="77">
        <f>+Z26+Z119+Z153+Z145</f>
        <v>541246353348.59497</v>
      </c>
      <c r="AA246" s="77">
        <f>+AA26+AA119+AA153+AA145</f>
        <v>523084255576.17993</v>
      </c>
      <c r="AB246" s="78">
        <f t="shared" si="622"/>
        <v>0.96644393507679194</v>
      </c>
      <c r="AC246" s="77">
        <f>+AC26+AC119+AC153+AC145</f>
        <v>548333135093.75598</v>
      </c>
      <c r="AD246" s="77">
        <f>+AD26+AD119+AD153+AD145</f>
        <v>525791383606.88275</v>
      </c>
      <c r="AE246" s="78">
        <f t="shared" si="623"/>
        <v>0.95889040795789415</v>
      </c>
      <c r="AF246" s="77">
        <f>+AF26+AF119+AF153+AF145</f>
        <v>534486054096.44159</v>
      </c>
      <c r="AG246" s="77">
        <f>+AG26+AG119+AG153+AG145</f>
        <v>576752108343.86304</v>
      </c>
      <c r="AH246" s="77">
        <f>+AH26+AH119+AH153+AH145</f>
        <v>470469543416.97656</v>
      </c>
      <c r="AI246" s="92">
        <f t="shared" si="624"/>
        <v>0.81572227757939952</v>
      </c>
      <c r="AJ246" s="77">
        <f>+AJ26+AJ119+AJ153+AJ145</f>
        <v>425662250634.67792</v>
      </c>
      <c r="AK246" s="92">
        <f t="shared" si="625"/>
        <v>0.73803328063587337</v>
      </c>
      <c r="AL246" s="77">
        <f>+AL26+AL119+AL153+AL145</f>
        <v>543390740673.44312</v>
      </c>
      <c r="AM246" s="77">
        <f>+AM26+AM119+AM153+AM145</f>
        <v>546558331184.31659</v>
      </c>
      <c r="AN246" s="77">
        <f>+AN26+AN119+AN153+AN145</f>
        <v>525199071289.45496</v>
      </c>
      <c r="AO246" s="92">
        <f t="shared" si="626"/>
        <v>0.96092043854023945</v>
      </c>
      <c r="AP246" s="77">
        <f>+AP26+AP119+AP153+AP145</f>
        <v>495729360726.31335</v>
      </c>
      <c r="AQ246" s="92">
        <f t="shared" si="627"/>
        <v>0.90700174609384532</v>
      </c>
      <c r="AR246" s="77">
        <f>+AR26+AR119+AR153+AR145</f>
        <v>542869841987.44214</v>
      </c>
      <c r="AS246" s="77">
        <f>+AS26+AS119+AS153+AS145</f>
        <v>549548428473.04187</v>
      </c>
      <c r="AT246" s="77">
        <f>+AT26+AT119+AT153+AT145</f>
        <v>509476203322.41809</v>
      </c>
      <c r="AU246" s="92">
        <f t="shared" si="628"/>
        <v>0.92708153990728859</v>
      </c>
      <c r="AV246" s="77">
        <f>+AV26+AV119+AV153+AV145</f>
        <v>474463050067.21533</v>
      </c>
      <c r="AW246" s="92">
        <f t="shared" si="629"/>
        <v>0.86336895073204667</v>
      </c>
      <c r="AX246" s="77">
        <f>+AX26+AX119+AX153+AX145</f>
        <v>526399374664.72559</v>
      </c>
      <c r="AY246" s="77">
        <f>+AY26+AY119+AY153+AY145</f>
        <v>546128847512.07239</v>
      </c>
      <c r="AZ246" s="77">
        <f>+AZ26+AZ119+AZ153+AZ145</f>
        <v>529102757321.46484</v>
      </c>
      <c r="BA246" s="92">
        <f t="shared" si="630"/>
        <v>0.96882404167410119</v>
      </c>
      <c r="BB246" s="77">
        <f>+BB26+BB119+BB153+BB145</f>
        <v>506334267017.11096</v>
      </c>
      <c r="BC246" s="92">
        <f t="shared" si="631"/>
        <v>0.92713334833666383</v>
      </c>
      <c r="BD246" s="77">
        <f>+BD26+BD119+BD153+BD145</f>
        <v>542013652737.47058</v>
      </c>
      <c r="BE246" s="77">
        <f>+BE26+BE119+BE153+BE145</f>
        <v>556196892646.77979</v>
      </c>
      <c r="BF246" s="77">
        <f>+BF26+BF119+BF153+BF145</f>
        <v>528818310800.15503</v>
      </c>
      <c r="BG246" s="92">
        <f t="shared" si="632"/>
        <v>0.95077537791277833</v>
      </c>
      <c r="BH246" s="77">
        <f>+BH26+BH119+BH153+BH145</f>
        <v>505990754125.13062</v>
      </c>
      <c r="BI246" s="92">
        <f t="shared" si="633"/>
        <v>0.90973315531711674</v>
      </c>
      <c r="BJ246" s="77">
        <f>+BJ26+BJ119+BJ153+BJ145</f>
        <v>561879279476.39551</v>
      </c>
      <c r="BK246" s="77">
        <f>+BK26+BK119+BK153+BK145</f>
        <v>578434523188.4281</v>
      </c>
      <c r="BL246" s="77">
        <f>+BL26+BL119+BL153+BL145</f>
        <v>553764118717.80371</v>
      </c>
      <c r="BM246" s="92">
        <f t="shared" si="634"/>
        <v>0.95734970254777152</v>
      </c>
      <c r="BN246" s="77">
        <f>+BN26+BN119+BN153+BN145</f>
        <v>535662361084.38721</v>
      </c>
      <c r="BO246" s="92">
        <f t="shared" si="635"/>
        <v>0.9260553089599951</v>
      </c>
      <c r="BP246" s="77">
        <f>+BP26+BP119+BP153+BP145</f>
        <v>575841118098.16797</v>
      </c>
      <c r="BQ246" s="77">
        <f>+BQ26+BQ119+BQ153+BQ145</f>
        <v>608018433565.27295</v>
      </c>
      <c r="BR246" s="77">
        <f>+BR26+BR119+BR153+BR145</f>
        <v>585846965443.03906</v>
      </c>
      <c r="BS246" s="92">
        <f t="shared" si="636"/>
        <v>0.96353487509872726</v>
      </c>
      <c r="BT246" s="77">
        <f>+BT26+BT119+BT153+BT145</f>
        <v>561853149352.57544</v>
      </c>
      <c r="BU246" s="92">
        <f t="shared" si="637"/>
        <v>0.9240725582249284</v>
      </c>
      <c r="BV246" s="77">
        <f>+BV26+BV119+BV153+BV145</f>
        <v>598862991021.354</v>
      </c>
      <c r="BW246" s="77">
        <f>+BW26+BW119+BW153+BW145</f>
        <v>652197033944.34766</v>
      </c>
      <c r="BX246" s="77">
        <f>+BX26+BX119+BX153+BX145</f>
        <v>588280476866.68347</v>
      </c>
      <c r="BY246" s="92">
        <f t="shared" si="638"/>
        <v>0.90199808684944405</v>
      </c>
      <c r="BZ246" s="77">
        <f>+BZ26+BZ119+BZ153+BZ145</f>
        <v>559238561178.7644</v>
      </c>
      <c r="CA246" s="92">
        <f t="shared" si="639"/>
        <v>0.85746872811826458</v>
      </c>
      <c r="CB246" s="77">
        <f>+CB26+CB119+CB153+CB145</f>
        <v>636557861515.98999</v>
      </c>
      <c r="CC246" s="77">
        <f>+CC26+CC119+CC153+CC145</f>
        <v>672453722650.86011</v>
      </c>
      <c r="CD246" s="77">
        <f>+CD26+CD119+CD153+CD145</f>
        <v>599258111374.84521</v>
      </c>
      <c r="CE246" s="92">
        <f t="shared" si="640"/>
        <v>0.89115145204717938</v>
      </c>
      <c r="CF246" s="77">
        <f>+CF26+CF119+CF153+CF145</f>
        <v>529051941897.67505</v>
      </c>
      <c r="CG246" s="92">
        <f t="shared" si="641"/>
        <v>0.78674847662693415</v>
      </c>
      <c r="CH246" s="77">
        <f>+CH26+CH119+CH153+CH145</f>
        <v>621248404870.30286</v>
      </c>
      <c r="CI246" s="77">
        <f>+CI26+CI119+CI153+CI145</f>
        <v>670330399937.05688</v>
      </c>
      <c r="CJ246" s="77">
        <f>+CJ26+CJ119+CJ153+CJ145</f>
        <v>597471921030.38647</v>
      </c>
      <c r="CK246" s="92">
        <f t="shared" si="642"/>
        <v>0.89130960058873698</v>
      </c>
      <c r="CL246" s="77">
        <f>+CL26+CL119+CL153+CL145</f>
        <v>570250160675.29077</v>
      </c>
      <c r="CM246" s="92">
        <f t="shared" si="643"/>
        <v>0.85070013343992235</v>
      </c>
      <c r="CN246" s="77">
        <f>+CN26+CN119+CN153+CN145</f>
        <v>563324077150.41943</v>
      </c>
      <c r="CO246" s="77">
        <f>+CO26+CO119+CO153+CO145</f>
        <v>638492546190.22095</v>
      </c>
      <c r="CP246" s="77">
        <f>+CP26+CP119+CP153+CP145</f>
        <v>611640405391.83228</v>
      </c>
      <c r="CQ246" s="92">
        <f t="shared" si="644"/>
        <v>0.95794447255710202</v>
      </c>
      <c r="CR246" s="77">
        <f>+CR26+CR119+CR153+CR145</f>
        <v>498103497235.17963</v>
      </c>
      <c r="CS246" s="92">
        <f t="shared" si="645"/>
        <v>0.78012421633937701</v>
      </c>
      <c r="CT246" s="77">
        <f>+CT26+CT119+CT153+CT145</f>
        <v>606113410439.16772</v>
      </c>
      <c r="CU246" s="77">
        <f>+CU26+CU119+CU153+CU145</f>
        <v>667387886901.65552</v>
      </c>
      <c r="CV246" s="77">
        <f>+CV26+CV119+CV153+CV145</f>
        <v>624264204873.55237</v>
      </c>
      <c r="CW246" s="92">
        <f t="shared" si="646"/>
        <v>0.93538438009670122</v>
      </c>
      <c r="CX246" s="77">
        <f>+CX26+CX119+CX153+CX145</f>
        <v>514444515231.3252</v>
      </c>
      <c r="CY246" s="92">
        <f t="shared" si="647"/>
        <v>0.7708328624596873</v>
      </c>
      <c r="CZ246" s="77">
        <f>+CZ26+CZ119+CZ153+CZ145</f>
        <v>658472965784.3999</v>
      </c>
      <c r="DA246" s="77">
        <f>+DA26+DA119+DA153+DA145</f>
        <v>658472965784.3999</v>
      </c>
      <c r="DB246" s="77">
        <f>+DB26+DB119+DB153+DB145</f>
        <v>56544824527.120789</v>
      </c>
      <c r="DC246" s="92">
        <f t="shared" si="648"/>
        <v>8.5872659114808583E-2</v>
      </c>
      <c r="DD246" s="77">
        <f>+DD26+DD119+DD153+DD145</f>
        <v>6723634687.1615992</v>
      </c>
      <c r="DE246" s="92">
        <f t="shared" si="649"/>
        <v>1.0210950238711974E-2</v>
      </c>
      <c r="DF246" s="77">
        <f>+DF26+DF119+DF153+DF145</f>
        <v>658472965784.3999</v>
      </c>
      <c r="DG246" s="77">
        <f>+DG26+DG119+DG153+DG145</f>
        <v>658472965784.3999</v>
      </c>
      <c r="DH246" s="77">
        <f>+DH26+DH119+DH153+DH145</f>
        <v>168264914176.74118</v>
      </c>
      <c r="DI246" s="92">
        <f t="shared" si="650"/>
        <v>0.25553807509211429</v>
      </c>
      <c r="DJ246" s="77">
        <f>+DJ26+DJ119+DJ153+DJ145</f>
        <v>51448630798.827591</v>
      </c>
      <c r="DK246" s="92">
        <f t="shared" si="651"/>
        <v>7.8133246879072527E-2</v>
      </c>
      <c r="DL246" s="77">
        <f>+DL26+DL119+DL153+DL145</f>
        <v>658472965784.3999</v>
      </c>
      <c r="DM246" s="77">
        <f>+DM26+DM119+DM153+DM145</f>
        <v>663784582535.50549</v>
      </c>
      <c r="DN246" s="77">
        <f>+DN26+DN119+DN153+DN145</f>
        <v>218822003818.1424</v>
      </c>
      <c r="DO246" s="92">
        <f t="shared" si="652"/>
        <v>0.32965815955274574</v>
      </c>
      <c r="DP246" s="77">
        <f>+DP26+DP119+DP153+DP145</f>
        <v>91447657421.920792</v>
      </c>
      <c r="DQ246" s="92">
        <f t="shared" si="653"/>
        <v>0.13776707056468776</v>
      </c>
      <c r="DR246" s="77">
        <f>+DR26+DR119+DR153+DR145</f>
        <v>658472965784.3999</v>
      </c>
      <c r="DS246" s="77">
        <f>+DS26+DS119+DS153+DS145</f>
        <v>663784582535.50549</v>
      </c>
      <c r="DT246" s="77">
        <f>+DT26+DT119+DT153+DT145</f>
        <v>263907915943.38599</v>
      </c>
      <c r="DU246" s="92">
        <f t="shared" si="654"/>
        <v>0.3975806653045752</v>
      </c>
      <c r="DV246" s="77">
        <f>+DV26+DV119+DV153+DV145</f>
        <v>153638648525.70001</v>
      </c>
      <c r="DW246" s="92">
        <f t="shared" si="655"/>
        <v>0.23145859751492792</v>
      </c>
      <c r="DX246" s="77">
        <f>+DX26+DX119+DX153+DX145</f>
        <v>658472965784.3999</v>
      </c>
      <c r="DY246" s="77">
        <f>+DY26+DY119+DY153+DY145</f>
        <v>662858515563.45703</v>
      </c>
      <c r="DZ246" s="77">
        <f>+DZ26+DZ119+DZ153+DZ145</f>
        <v>320335847435.76001</v>
      </c>
      <c r="EA246" s="92">
        <f t="shared" si="656"/>
        <v>0.48326428629111201</v>
      </c>
      <c r="EB246" s="77">
        <f>+EB26+EB119+EB153+EB145</f>
        <v>201744274085.26559</v>
      </c>
      <c r="EC246" s="92">
        <f t="shared" si="657"/>
        <v>0.30435495561790388</v>
      </c>
      <c r="ED246" s="77">
        <f>+ED26+ED119+ED153+ED145</f>
        <v>658472965784.3999</v>
      </c>
      <c r="EE246" s="77">
        <f>+EE26+EE119+EE153+EE145</f>
        <v>662858515563.45703</v>
      </c>
      <c r="EF246" s="77">
        <f>+EF26+EF119+EF153+EF145</f>
        <v>374542363387.20239</v>
      </c>
      <c r="EG246" s="92">
        <f t="shared" si="658"/>
        <v>0.56504118841835493</v>
      </c>
      <c r="EH246" s="77">
        <f>+EH26+EH119+EH153+EH145</f>
        <v>251882648331.81839</v>
      </c>
      <c r="EI246" s="92">
        <f t="shared" si="659"/>
        <v>0.37999458771033179</v>
      </c>
      <c r="EJ246" s="77">
        <f>+EJ26+EJ119+EJ153+EJ145</f>
        <v>658472965784.3999</v>
      </c>
      <c r="EK246" s="77">
        <f>+EK26+EK119+EK153+EK145</f>
        <v>662858515563.45703</v>
      </c>
      <c r="EL246" s="77">
        <f>+EL26+EL119+EL153+EL145</f>
        <v>410815314135.93835</v>
      </c>
      <c r="EM246" s="92">
        <f t="shared" si="660"/>
        <v>0.61976319906930433</v>
      </c>
      <c r="EN246" s="77">
        <f>+EN26+EN119+EN153+EN145</f>
        <v>301308605450.47076</v>
      </c>
      <c r="EO246" s="92">
        <f t="shared" si="661"/>
        <v>0.45455945480966786</v>
      </c>
      <c r="EP246" s="77">
        <f>+EP26+EP119+EP153+EP145</f>
        <v>658472965784.3999</v>
      </c>
      <c r="EQ246" s="77">
        <f>+EQ26+EQ119+EQ153+EQ145</f>
        <v>662858515563.45703</v>
      </c>
      <c r="ER246" s="77">
        <f>+ER26+ER119+ER153+ER145</f>
        <v>465126682076.34717</v>
      </c>
      <c r="ES246" s="92">
        <f t="shared" si="662"/>
        <v>0.70169828274887647</v>
      </c>
      <c r="ET246" s="77">
        <f>+ET26+ET119+ET153+ET145</f>
        <v>346352246586.60596</v>
      </c>
      <c r="EU246" s="92">
        <f t="shared" si="663"/>
        <v>0.52251308304034128</v>
      </c>
      <c r="EV246" s="77">
        <f>+EV26+EV119+EV153+EV145</f>
        <v>658472965784.3999</v>
      </c>
      <c r="EW246" s="77">
        <f>+EW26+EW119+EW153+EW145</f>
        <v>701856064522.61035</v>
      </c>
      <c r="EX246" s="77">
        <f>+EX26+EX119+EX153+EX145</f>
        <v>506430391551.30237</v>
      </c>
      <c r="EY246" s="92">
        <f t="shared" si="664"/>
        <v>0.72155875990865315</v>
      </c>
      <c r="EZ246" s="77">
        <f>+EZ26+EZ119+EZ153+EZ145</f>
        <v>402209438514.49915</v>
      </c>
      <c r="FA246" s="92">
        <f t="shared" si="665"/>
        <v>0.57306541732039407</v>
      </c>
      <c r="FB246" s="77">
        <f>+FB26+FB119+FB153+FB145</f>
        <v>658472965784.3999</v>
      </c>
      <c r="FC246" s="77">
        <f>+FC26+FC119+FC153+FC145</f>
        <v>703403905898.69385</v>
      </c>
      <c r="FD246" s="77">
        <f>+FD26+FD119+FD153+FD145</f>
        <v>550031059914.81958</v>
      </c>
      <c r="FE246" s="92">
        <f t="shared" si="666"/>
        <v>0.78195622074642923</v>
      </c>
      <c r="FF246" s="77">
        <f>+FF26+FF119+FF153+FF145</f>
        <v>447807457514.25842</v>
      </c>
      <c r="FG246" s="92">
        <f t="shared" si="667"/>
        <v>0.63662918809375058</v>
      </c>
      <c r="FH246" s="77">
        <f>+FH26+FH119+FH153+FH145</f>
        <v>658472965784.3999</v>
      </c>
      <c r="FI246" s="77">
        <f>+FI26+FI119+FI153+FI145</f>
        <v>703403905898.69385</v>
      </c>
      <c r="FJ246" s="77">
        <f>+FJ26+FJ119+FJ153+FJ145</f>
        <v>591680020447.44836</v>
      </c>
      <c r="FK246" s="92">
        <f t="shared" si="668"/>
        <v>0.84116681111046276</v>
      </c>
      <c r="FL246" s="77">
        <f>+FL26+FL119+FL153+FL145</f>
        <v>493447585978.96313</v>
      </c>
      <c r="FM246" s="92">
        <f t="shared" si="669"/>
        <v>0.70151385546902378</v>
      </c>
      <c r="FN246" s="77">
        <f>+FN26+FN119+FN153+FN145</f>
        <v>658472965784.3999</v>
      </c>
      <c r="FO246" s="77">
        <f>+FO26+FO119+FO153+FO145</f>
        <v>707637680872.97998</v>
      </c>
      <c r="FP246" s="77">
        <f>+FP26+FP119+FP153+FP145</f>
        <v>675140038948.89233</v>
      </c>
      <c r="FQ246" s="92">
        <f t="shared" si="670"/>
        <v>0.95407587413378436</v>
      </c>
      <c r="FR246" s="77">
        <f>+FR26+FR119+FR153+FR145</f>
        <v>627892732746.64551</v>
      </c>
      <c r="FS246" s="92">
        <f t="shared" si="671"/>
        <v>0.88730822243954444</v>
      </c>
      <c r="FT246" s="77">
        <f>+FT26+FT119+FT153+FT145</f>
        <v>668858735000</v>
      </c>
      <c r="FU246" s="77">
        <f>+FU26+FU119+FU153+FU145</f>
        <v>668858735000</v>
      </c>
      <c r="FV246" s="77">
        <f>+FV26+FV119+FV153+FV145</f>
        <v>20179333794</v>
      </c>
      <c r="FW246" s="92">
        <f t="shared" si="672"/>
        <v>3.0169799298502099E-2</v>
      </c>
      <c r="FX246" s="77">
        <f>+FX26+FX119+FX153+FX145</f>
        <v>5189146865</v>
      </c>
      <c r="FY246" s="92">
        <f t="shared" si="673"/>
        <v>7.7582105061392371E-3</v>
      </c>
      <c r="FZ246" s="77">
        <f>+FZ26+FZ119+FZ153+FZ145</f>
        <v>668858735000</v>
      </c>
      <c r="GA246" s="77">
        <f>+GA26+GA119+GA153+GA145</f>
        <v>668858735000</v>
      </c>
      <c r="GB246" s="77">
        <f>+GB26+GB119+GB153+GB145</f>
        <v>149548316183</v>
      </c>
      <c r="GC246" s="92">
        <f t="shared" si="674"/>
        <v>0.22358729632648067</v>
      </c>
      <c r="GD246" s="77">
        <f>+GD26+GD119+GD153+GD145</f>
        <v>44489714972</v>
      </c>
      <c r="GE246" s="92">
        <f t="shared" si="675"/>
        <v>6.6515861487553118E-2</v>
      </c>
      <c r="GF246" s="77">
        <f>+GF26+GF119+GF153+GF145</f>
        <v>668858735000</v>
      </c>
      <c r="GG246" s="77">
        <f>+GG26+GG119+GG153+GG145</f>
        <v>687763384469</v>
      </c>
      <c r="GH246" s="77">
        <f>+GH26+GH119+GH153+GH145</f>
        <v>234491068255</v>
      </c>
      <c r="GI246" s="92">
        <f t="shared" si="676"/>
        <v>0.3409472989552112</v>
      </c>
      <c r="GJ246" s="77">
        <f>+GJ26+GJ119+GJ153+GJ145</f>
        <v>82325808492</v>
      </c>
      <c r="GK246" s="92">
        <f t="shared" si="677"/>
        <v>0.11970077260737151</v>
      </c>
      <c r="GL246" s="77">
        <f>+GL26+GL119+GL153+GL145</f>
        <v>668858735000</v>
      </c>
      <c r="GM246" s="77">
        <f>+GM26+GM119+GM153+GM145</f>
        <v>687763384469</v>
      </c>
      <c r="GN246" s="77">
        <f>+GN26+GN119+GN153+GN145</f>
        <v>289436971176</v>
      </c>
      <c r="GO246" s="92">
        <f t="shared" si="678"/>
        <v>0.42083800579099595</v>
      </c>
      <c r="GP246" s="77">
        <f>+GP26+GP119+GP153+GP145</f>
        <v>122508858096</v>
      </c>
      <c r="GQ246" s="92">
        <f t="shared" si="679"/>
        <v>0.17812646160363008</v>
      </c>
      <c r="GR246" s="77">
        <f>+GR26+GR119+GR153+GR145</f>
        <v>668858735000</v>
      </c>
      <c r="GS246" s="77">
        <f>+GS26+GS119+GS153+GS145</f>
        <v>687763384469</v>
      </c>
      <c r="GT246" s="77">
        <f>+GT26+GT119+GT153+GT145</f>
        <v>330742011334</v>
      </c>
      <c r="GU246" s="92">
        <f t="shared" si="680"/>
        <v>0.48089505606547411</v>
      </c>
      <c r="GV246" s="77">
        <f>+GV26+GV119+GV153+GV145</f>
        <v>187726528963</v>
      </c>
      <c r="GW246" s="92">
        <f t="shared" si="681"/>
        <v>0.27295220013484378</v>
      </c>
      <c r="GX246" s="77">
        <f>+GX26+GX119+GX153+GX145</f>
        <v>668858735000</v>
      </c>
      <c r="GY246" s="77">
        <f>+GY26+GY119+GY153+GY145</f>
        <v>687940008930</v>
      </c>
      <c r="GZ246" s="77">
        <f>+GZ26+GZ119+GZ153+GZ145</f>
        <v>384934400047</v>
      </c>
      <c r="HA246" s="92">
        <f t="shared" si="682"/>
        <v>0.55954646488102167</v>
      </c>
      <c r="HB246" s="77">
        <f>+HB26+HB119+HB153+HB145</f>
        <v>235600839975</v>
      </c>
      <c r="HC246" s="92">
        <f t="shared" si="683"/>
        <v>0.34247294374032128</v>
      </c>
    </row>
    <row r="247" spans="1:211" x14ac:dyDescent="0.35">
      <c r="A247" s="48" t="s">
        <v>164</v>
      </c>
      <c r="B247" s="77">
        <f>+B18+B122+B62+B171</f>
        <v>211209198096.50546</v>
      </c>
      <c r="C247" s="77">
        <f>+C18+C122+C62+C171</f>
        <v>210553983422.37045</v>
      </c>
      <c r="D247" s="78">
        <f t="shared" si="614"/>
        <v>0.99689779289898339</v>
      </c>
      <c r="E247" s="77">
        <f>+E18+E122+E62+E171</f>
        <v>189864069693.6824</v>
      </c>
      <c r="F247" s="77">
        <f>+F18+F122+F62+F171</f>
        <v>189158073380.90143</v>
      </c>
      <c r="G247" s="78">
        <f t="shared" si="615"/>
        <v>0.99628156968340564</v>
      </c>
      <c r="H247" s="77">
        <f>+H18+H122+H62+H171</f>
        <v>200699631593.26328</v>
      </c>
      <c r="I247" s="77">
        <f>+I18+I122+I62+I171</f>
        <v>197926292926.94141</v>
      </c>
      <c r="J247" s="78">
        <f t="shared" si="616"/>
        <v>0.9861816454554222</v>
      </c>
      <c r="K247" s="77">
        <f>+K18+K122+K62+K171</f>
        <v>199517514454.95395</v>
      </c>
      <c r="L247" s="77">
        <f>+L18+L122+L62+L171</f>
        <v>198399354272.60385</v>
      </c>
      <c r="M247" s="78">
        <f t="shared" si="617"/>
        <v>0.99439567906905457</v>
      </c>
      <c r="N247" s="77">
        <f>+N18+N122+N62+N171</f>
        <v>216103003670.72766</v>
      </c>
      <c r="O247" s="77">
        <f>+O18+O122+O62+O171</f>
        <v>210755337481.21341</v>
      </c>
      <c r="P247" s="78">
        <f t="shared" si="618"/>
        <v>0.97525408671476688</v>
      </c>
      <c r="Q247" s="77">
        <f>+Q18+Q122+Q62+Q171</f>
        <v>187675099454.17645</v>
      </c>
      <c r="R247" s="77">
        <f>+R18+R122+R62+R171</f>
        <v>186192794608.15509</v>
      </c>
      <c r="S247" s="78">
        <f t="shared" si="619"/>
        <v>0.99210175004391943</v>
      </c>
      <c r="T247" s="77">
        <f>+T18+T122+T62+T171</f>
        <v>183815787273.42914</v>
      </c>
      <c r="U247" s="77">
        <f>+U18+U122+U62+U171</f>
        <v>179851987610.76971</v>
      </c>
      <c r="V247" s="78">
        <f t="shared" si="620"/>
        <v>0.97843602162004073</v>
      </c>
      <c r="W247" s="77">
        <f>+W18+W122+W62+W171</f>
        <v>205362218981.9173</v>
      </c>
      <c r="X247" s="77">
        <f>+X18+X122+X62+X171</f>
        <v>204085764732.18542</v>
      </c>
      <c r="Y247" s="78">
        <f t="shared" si="621"/>
        <v>0.993784376424934</v>
      </c>
      <c r="Z247" s="77">
        <f>+Z18+Z122+Z62+Z171</f>
        <v>210514873803.45911</v>
      </c>
      <c r="AA247" s="77">
        <f>+AA18+AA122+AA62+AA171</f>
        <v>205012154505.84067</v>
      </c>
      <c r="AB247" s="78">
        <f t="shared" si="622"/>
        <v>0.97386066267813509</v>
      </c>
      <c r="AC247" s="77">
        <f>+AC18+AC122+AC62+AC171</f>
        <v>201062375524.89145</v>
      </c>
      <c r="AD247" s="77">
        <f>+AD18+AD122+AD62+AD171</f>
        <v>197324305934.38187</v>
      </c>
      <c r="AE247" s="78">
        <f t="shared" si="623"/>
        <v>0.9814084083073672</v>
      </c>
      <c r="AF247" s="77">
        <f>+AF18+AF122+AF62+AF171</f>
        <v>207085663101.64706</v>
      </c>
      <c r="AG247" s="77">
        <f>+AG18+AG122+AG62+AG171</f>
        <v>205557898481.35181</v>
      </c>
      <c r="AH247" s="77">
        <f>+AH18+AH122+AH62+AH171</f>
        <v>188757354794.29553</v>
      </c>
      <c r="AI247" s="92">
        <f t="shared" si="624"/>
        <v>0.91826855688262243</v>
      </c>
      <c r="AJ247" s="77">
        <f>+AJ18+AJ122+AJ62+AJ171</f>
        <v>179126620102.23856</v>
      </c>
      <c r="AK247" s="92">
        <f t="shared" si="625"/>
        <v>0.87141686807276297</v>
      </c>
      <c r="AL247" s="77">
        <f>+AL18+AL122+AL62+AL171</f>
        <v>203096108910.77643</v>
      </c>
      <c r="AM247" s="77">
        <f>+AM18+AM122+AM62+AM171</f>
        <v>203096108910.77643</v>
      </c>
      <c r="AN247" s="77">
        <f>+AN18+AN122+AN62+AN171</f>
        <v>187394736067.81241</v>
      </c>
      <c r="AO247" s="92">
        <f t="shared" si="626"/>
        <v>0.92268993764985474</v>
      </c>
      <c r="AP247" s="77">
        <f>+AP18+AP122+AP62+AP171</f>
        <v>177630437631.80002</v>
      </c>
      <c r="AQ247" s="92">
        <f t="shared" si="627"/>
        <v>0.87461270717813744</v>
      </c>
      <c r="AR247" s="77">
        <f>+AR18+AR122+AR62+AR171</f>
        <v>198702754114.77164</v>
      </c>
      <c r="AS247" s="77">
        <f>+AS18+AS122+AS62+AS171</f>
        <v>198702754114.77164</v>
      </c>
      <c r="AT247" s="77">
        <f>+AT18+AT122+AT62+AT171</f>
        <v>189331513406.34286</v>
      </c>
      <c r="AU247" s="92">
        <f t="shared" si="628"/>
        <v>0.95283789220648696</v>
      </c>
      <c r="AV247" s="77">
        <f>+AV18+AV122+AV62+AV171</f>
        <v>179995446353.55234</v>
      </c>
      <c r="AW247" s="92">
        <f t="shared" si="629"/>
        <v>0.90585280086045572</v>
      </c>
      <c r="AX247" s="77">
        <f>+AX18+AX122+AX62+AX171</f>
        <v>197724725333.04587</v>
      </c>
      <c r="AY247" s="77">
        <f>+AY18+AY122+AY62+AY171</f>
        <v>197724725333.04587</v>
      </c>
      <c r="AZ247" s="77">
        <f>+AZ18+AZ122+AZ62+AZ171</f>
        <v>182605802805.39398</v>
      </c>
      <c r="BA247" s="92">
        <f t="shared" si="630"/>
        <v>0.9235354986474974</v>
      </c>
      <c r="BB247" s="77">
        <f>+BB18+BB122+BB62+BB171</f>
        <v>175617351298.50909</v>
      </c>
      <c r="BC247" s="92">
        <f t="shared" si="631"/>
        <v>0.88819115061457643</v>
      </c>
      <c r="BD247" s="77">
        <f>+BD18+BD122+BD62+BD171</f>
        <v>223340168977.4888</v>
      </c>
      <c r="BE247" s="77">
        <f>+BE18+BE122+BE62+BE171</f>
        <v>204488678647.15244</v>
      </c>
      <c r="BF247" s="77">
        <f>+BF18+BF122+BF62+BF171</f>
        <v>196728808376.83655</v>
      </c>
      <c r="BG247" s="92">
        <f t="shared" si="632"/>
        <v>0.96205232327944357</v>
      </c>
      <c r="BH247" s="77">
        <f>+BH18+BH122+BH62+BH171</f>
        <v>188329515583.57339</v>
      </c>
      <c r="BI247" s="92">
        <f t="shared" si="633"/>
        <v>0.9209777129448723</v>
      </c>
      <c r="BJ247" s="77">
        <f>+BJ18+BJ122+BJ62+BJ171</f>
        <v>175187824255.7309</v>
      </c>
      <c r="BK247" s="77">
        <f>+BK18+BK122+BK62+BK171</f>
        <v>175187824255.7309</v>
      </c>
      <c r="BL247" s="77">
        <f>+BL18+BL122+BL62+BL171</f>
        <v>163943050980.41321</v>
      </c>
      <c r="BM247" s="92">
        <f t="shared" si="634"/>
        <v>0.93581304338306581</v>
      </c>
      <c r="BN247" s="77">
        <f>+BN18+BN122+BN62+BN171</f>
        <v>158191991068.90912</v>
      </c>
      <c r="BO247" s="92">
        <f t="shared" si="635"/>
        <v>0.90298507753591328</v>
      </c>
      <c r="BP247" s="77">
        <f>+BP18+BP122+BP62+BP171</f>
        <v>186475435800.87552</v>
      </c>
      <c r="BQ247" s="77">
        <f>+BQ18+BQ122+BQ62+BQ171</f>
        <v>186234664365.03552</v>
      </c>
      <c r="BR247" s="77">
        <f>+BR18+BR122+BR62+BR171</f>
        <v>169194248071.17929</v>
      </c>
      <c r="BS247" s="92">
        <f t="shared" si="636"/>
        <v>0.90850029798719112</v>
      </c>
      <c r="BT247" s="77">
        <f>+BT18+BT122+BT62+BT171</f>
        <v>163953728189.66064</v>
      </c>
      <c r="BU247" s="92">
        <f t="shared" si="637"/>
        <v>0.88036096152485133</v>
      </c>
      <c r="BV247" s="77">
        <f>+BV18+BV122+BV62+BV171</f>
        <v>186093087726.35468</v>
      </c>
      <c r="BW247" s="77">
        <f>+BW18+BW122+BW62+BW171</f>
        <v>186093087726.35468</v>
      </c>
      <c r="BX247" s="77">
        <f>+BX18+BX122+BX62+BX171</f>
        <v>176557254052.51846</v>
      </c>
      <c r="BY247" s="92">
        <f t="shared" si="638"/>
        <v>0.94875772232949129</v>
      </c>
      <c r="BZ247" s="77">
        <f>+BZ18+BZ122+BZ62+BZ171</f>
        <v>171760314766.30688</v>
      </c>
      <c r="CA247" s="92">
        <f t="shared" si="639"/>
        <v>0.92298062687248339</v>
      </c>
      <c r="CB247" s="77">
        <f>+CB18+CB122+CB62+CB171</f>
        <v>192587483142.09418</v>
      </c>
      <c r="CC247" s="77">
        <f>+CC18+CC122+CC62+CC171</f>
        <v>191751237924.80182</v>
      </c>
      <c r="CD247" s="77">
        <f>+CD18+CD122+CD62+CD171</f>
        <v>181179603388.55536</v>
      </c>
      <c r="CE247" s="92">
        <f t="shared" si="640"/>
        <v>0.94486797242794185</v>
      </c>
      <c r="CF247" s="77">
        <f>+CF18+CF122+CF62+CF171</f>
        <v>175126555924.46857</v>
      </c>
      <c r="CG247" s="92">
        <f t="shared" si="641"/>
        <v>0.91330078397275916</v>
      </c>
      <c r="CH247" s="77">
        <f>+CH18+CH122+CH62+CH171</f>
        <v>217264072005.72043</v>
      </c>
      <c r="CI247" s="77">
        <f>+CI18+CI122+CI62+CI171</f>
        <v>217240965589.85114</v>
      </c>
      <c r="CJ247" s="77">
        <f>+CJ18+CJ122+CJ62+CJ171</f>
        <v>193873955509.3566</v>
      </c>
      <c r="CK247" s="92">
        <f t="shared" si="642"/>
        <v>0.89243736780008964</v>
      </c>
      <c r="CL247" s="77">
        <f>+CL18+CL122+CL62+CL171</f>
        <v>187713951649.44858</v>
      </c>
      <c r="CM247" s="92">
        <f t="shared" si="643"/>
        <v>0.86408174047546227</v>
      </c>
      <c r="CN247" s="77">
        <f>+CN18+CN122+CN62+CN171</f>
        <v>197852272326.71454</v>
      </c>
      <c r="CO247" s="77">
        <f>+CO18+CO122+CO62+CO171</f>
        <v>197852272326.71454</v>
      </c>
      <c r="CP247" s="77">
        <f>+CP18+CP122+CP62+CP171</f>
        <v>193882240169.41312</v>
      </c>
      <c r="CQ247" s="92">
        <f t="shared" si="644"/>
        <v>0.97993436157889713</v>
      </c>
      <c r="CR247" s="77">
        <f>+CR18+CR122+CR62+CR171</f>
        <v>188550002498.45935</v>
      </c>
      <c r="CS247" s="92">
        <f t="shared" si="645"/>
        <v>0.95298376046500843</v>
      </c>
      <c r="CT247" s="77">
        <f>+CT18+CT122+CT62+CT171</f>
        <v>201304840938.75107</v>
      </c>
      <c r="CU247" s="77">
        <f>+CU18+CU122+CU62+CU171</f>
        <v>205969398546.06308</v>
      </c>
      <c r="CV247" s="77">
        <f>+CV18+CV122+CV62+CV171</f>
        <v>204879649492.87537</v>
      </c>
      <c r="CW247" s="92">
        <f t="shared" si="646"/>
        <v>0.99470917009575088</v>
      </c>
      <c r="CX247" s="77">
        <f>+CX18+CX122+CX62+CX171</f>
        <v>199950695270.73956</v>
      </c>
      <c r="CY247" s="92">
        <f t="shared" si="647"/>
        <v>0.97077865295616961</v>
      </c>
      <c r="CZ247" s="77">
        <f>+CZ18+CZ122+CZ62+CZ171</f>
        <v>231068388532.79996</v>
      </c>
      <c r="DA247" s="77">
        <f>+DA18+DA122+DA62+DA171</f>
        <v>231068388532.79996</v>
      </c>
      <c r="DB247" s="77">
        <f>+DB18+DB122+DB62+DB171</f>
        <v>10954816512.9312</v>
      </c>
      <c r="DC247" s="92">
        <f t="shared" si="648"/>
        <v>4.7409412349695652E-2</v>
      </c>
      <c r="DD247" s="77">
        <f>+DD18+DD122+DD62+DD171</f>
        <v>9646905109.3428001</v>
      </c>
      <c r="DE247" s="92">
        <f t="shared" si="649"/>
        <v>4.1749133971103233E-2</v>
      </c>
      <c r="DF247" s="77">
        <f>+DF18+DF122+DF62+DF171</f>
        <v>231068388532.79996</v>
      </c>
      <c r="DG247" s="77">
        <f>+DG18+DG122+DG62+DG171</f>
        <v>231068388532.79996</v>
      </c>
      <c r="DH247" s="77">
        <f>+DH18+DH122+DH62+DH171</f>
        <v>27902719658.548798</v>
      </c>
      <c r="DI247" s="92">
        <f t="shared" si="650"/>
        <v>0.12075524408908071</v>
      </c>
      <c r="DJ247" s="77">
        <f>+DJ18+DJ122+DJ62+DJ171</f>
        <v>22975396981.539597</v>
      </c>
      <c r="DK247" s="92">
        <f t="shared" si="651"/>
        <v>9.9431155976916583E-2</v>
      </c>
      <c r="DL247" s="77">
        <f>+DL18+DL122+DL62+DL171</f>
        <v>231068388532.79996</v>
      </c>
      <c r="DM247" s="77">
        <f>+DM18+DM122+DM62+DM171</f>
        <v>231068388532.79996</v>
      </c>
      <c r="DN247" s="77">
        <f>+DN18+DN122+DN62+DN171</f>
        <v>45121518169.743591</v>
      </c>
      <c r="DO247" s="92">
        <f t="shared" si="652"/>
        <v>0.19527343595655289</v>
      </c>
      <c r="DP247" s="77">
        <f>+DP18+DP122+DP62+DP171</f>
        <v>35722205004.236397</v>
      </c>
      <c r="DQ247" s="92">
        <f t="shared" si="653"/>
        <v>0.15459581135723227</v>
      </c>
      <c r="DR247" s="77">
        <f>+DR18+DR122+DR62+DR171</f>
        <v>231068388532.79996</v>
      </c>
      <c r="DS247" s="77">
        <f>+DS18+DS122+DS62+DS171</f>
        <v>231068388532.79996</v>
      </c>
      <c r="DT247" s="77">
        <f>+DT18+DT122+DT62+DT171</f>
        <v>61750876066.729195</v>
      </c>
      <c r="DU247" s="92">
        <f t="shared" si="654"/>
        <v>0.26724069206880591</v>
      </c>
      <c r="DV247" s="77">
        <f>+DV18+DV122+DV62+DV171</f>
        <v>50608332493.523987</v>
      </c>
      <c r="DW247" s="92">
        <f t="shared" si="655"/>
        <v>0.21901884898608784</v>
      </c>
      <c r="DX247" s="77">
        <f>+DX18+DX122+DX62+DX171</f>
        <v>231068388532.79996</v>
      </c>
      <c r="DY247" s="77">
        <f>+DY18+DY122+DY62+DY171</f>
        <v>227611200477.02396</v>
      </c>
      <c r="DZ247" s="77">
        <f>+DZ18+DZ122+DZ62+DZ171</f>
        <v>78461725173.499191</v>
      </c>
      <c r="EA247" s="92">
        <f t="shared" si="656"/>
        <v>0.34471820810689607</v>
      </c>
      <c r="EB247" s="77">
        <f>+EB18+EB122+EB62+EB171</f>
        <v>67402450102.649994</v>
      </c>
      <c r="EC247" s="92">
        <f t="shared" si="657"/>
        <v>0.29612975970158323</v>
      </c>
      <c r="ED247" s="77">
        <f>+ED18+ED122+ED62+ED171</f>
        <v>231068388532.79996</v>
      </c>
      <c r="EE247" s="77">
        <f>+EE18+EE122+EE62+EE171</f>
        <v>227611200477.02396</v>
      </c>
      <c r="EF247" s="77">
        <f>+EF18+EF122+EF62+EF171</f>
        <v>101893024899.41638</v>
      </c>
      <c r="EG247" s="92">
        <f t="shared" si="658"/>
        <v>0.44766261364058796</v>
      </c>
      <c r="EH247" s="77">
        <f>+EH18+EH122+EH62+EH171</f>
        <v>94243792376.135986</v>
      </c>
      <c r="EI247" s="92">
        <f t="shared" si="659"/>
        <v>0.41405604020637532</v>
      </c>
      <c r="EJ247" s="77">
        <f>+EJ18+EJ122+EJ62+EJ171</f>
        <v>231068388532.79996</v>
      </c>
      <c r="EK247" s="77">
        <f>+EK18+EK122+EK62+EK171</f>
        <v>227611200477.02396</v>
      </c>
      <c r="EL247" s="77">
        <f>+EL18+EL122+EL62+EL171</f>
        <v>117150718284.77159</v>
      </c>
      <c r="EM247" s="92">
        <f t="shared" si="660"/>
        <v>0.51469663197263127</v>
      </c>
      <c r="EN247" s="77">
        <f>+EN18+EN122+EN62+EN171</f>
        <v>109642871452.81079</v>
      </c>
      <c r="EO247" s="92">
        <f t="shared" si="661"/>
        <v>0.48171123047997194</v>
      </c>
      <c r="EP247" s="77">
        <f>+EP18+EP122+EP62+EP171</f>
        <v>231068388532.79996</v>
      </c>
      <c r="EQ247" s="77">
        <f>+EQ18+EQ122+EQ62+EQ171</f>
        <v>227611200477.02396</v>
      </c>
      <c r="ER247" s="77">
        <f>+ER18+ER122+ER62+ER171</f>
        <v>131310129362.16238</v>
      </c>
      <c r="ES247" s="92">
        <f t="shared" si="662"/>
        <v>0.57690539431699617</v>
      </c>
      <c r="ET247" s="77">
        <f>+ET18+ET122+ET62+ET171</f>
        <v>123023440289.58359</v>
      </c>
      <c r="EU247" s="92">
        <f t="shared" si="663"/>
        <v>0.5404981830057265</v>
      </c>
      <c r="EV247" s="77">
        <f>+EV18+EV122+EV62+EV171</f>
        <v>231068388532.79996</v>
      </c>
      <c r="EW247" s="77">
        <f>+EW18+EW122+EW62+EW171</f>
        <v>227611200477.02396</v>
      </c>
      <c r="EX247" s="77">
        <f>+EX18+EX122+EX62+EX171</f>
        <v>146589019592.69879</v>
      </c>
      <c r="EY247" s="92">
        <f t="shared" si="664"/>
        <v>0.64403254007482869</v>
      </c>
      <c r="EZ247" s="77">
        <f>+EZ18+EZ122+EZ62+EZ171</f>
        <v>138060855502.67398</v>
      </c>
      <c r="FA247" s="92">
        <f t="shared" si="665"/>
        <v>0.6065644186811906</v>
      </c>
      <c r="FB247" s="77">
        <f>+FB18+FB122+FB62+FB171</f>
        <v>231068388532.79996</v>
      </c>
      <c r="FC247" s="77">
        <f>+FC18+FC122+FC62+FC171</f>
        <v>227611200477.02396</v>
      </c>
      <c r="FD247" s="77">
        <f>+FD18+FD122+FD62+FD171</f>
        <v>160814679017.53799</v>
      </c>
      <c r="FE247" s="92">
        <f t="shared" si="666"/>
        <v>0.70653236167862188</v>
      </c>
      <c r="FF247" s="77">
        <f>+FF18+FF122+FF62+FF171</f>
        <v>152591431694.19238</v>
      </c>
      <c r="FG247" s="92">
        <f t="shared" si="667"/>
        <v>0.67040387895847686</v>
      </c>
      <c r="FH247" s="77">
        <f>+FH18+FH122+FH62+FH171</f>
        <v>231068388532.79996</v>
      </c>
      <c r="FI247" s="77">
        <f>+FI18+FI122+FI62+FI171</f>
        <v>227611200477.02396</v>
      </c>
      <c r="FJ247" s="77">
        <f>+FJ18+FJ122+FJ62+FJ171</f>
        <v>174584351641.97037</v>
      </c>
      <c r="FK247" s="92">
        <f t="shared" si="668"/>
        <v>0.76702882492636237</v>
      </c>
      <c r="FL247" s="77">
        <f>+FL18+FL122+FL62+FL171</f>
        <v>167605517370.17398</v>
      </c>
      <c r="FM247" s="92">
        <f t="shared" si="669"/>
        <v>0.73636761731808009</v>
      </c>
      <c r="FN247" s="77">
        <f>+FN18+FN122+FN62+FN171</f>
        <v>231068388532.79996</v>
      </c>
      <c r="FO247" s="77">
        <f>+FO18+FO122+FO62+FO171</f>
        <v>227611200477.02396</v>
      </c>
      <c r="FP247" s="77">
        <f>+FP18+FP122+FP62+FP171</f>
        <v>216399382884.23517</v>
      </c>
      <c r="FQ247" s="92">
        <f t="shared" si="670"/>
        <v>0.95074136259862763</v>
      </c>
      <c r="FR247" s="77">
        <f>+FR18+FR122+FR62+FR171</f>
        <v>209565117451.99677</v>
      </c>
      <c r="FS247" s="92">
        <f t="shared" si="671"/>
        <v>0.9207153119565008</v>
      </c>
      <c r="FT247" s="77">
        <f>+FT18+FT122+FT62+FT171</f>
        <v>232676017000</v>
      </c>
      <c r="FU247" s="77">
        <f>+FU18+FU122+FU62+FU171</f>
        <v>232676017000</v>
      </c>
      <c r="FV247" s="77">
        <f>+FV18+FV122+FV62+FV171</f>
        <v>18824178854</v>
      </c>
      <c r="FW247" s="92">
        <f t="shared" si="672"/>
        <v>8.0902961537286419E-2</v>
      </c>
      <c r="FX247" s="77">
        <f>+FX18+FX122+FX62+FX171</f>
        <v>8697017282</v>
      </c>
      <c r="FY247" s="92">
        <f t="shared" si="673"/>
        <v>3.7378228294152036E-2</v>
      </c>
      <c r="FZ247" s="77">
        <f>+FZ18+FZ122+FZ62+FZ171</f>
        <v>232676017000</v>
      </c>
      <c r="GA247" s="77">
        <f>+GA18+GA122+GA62+GA171</f>
        <v>232676017000</v>
      </c>
      <c r="GB247" s="77">
        <f>+GB18+GB122+GB62+GB171</f>
        <v>34234243125</v>
      </c>
      <c r="GC247" s="92">
        <f t="shared" si="674"/>
        <v>0.1471326678460376</v>
      </c>
      <c r="GD247" s="77">
        <f>+GD18+GD122+GD62+GD171</f>
        <v>22626300197</v>
      </c>
      <c r="GE247" s="92">
        <f t="shared" si="675"/>
        <v>9.7243800580444004E-2</v>
      </c>
      <c r="GF247" s="77">
        <f>+GF18+GF122+GF62+GF171</f>
        <v>232676017000</v>
      </c>
      <c r="GG247" s="77">
        <f>+GG18+GG122+GG62+GG171</f>
        <v>232676017000</v>
      </c>
      <c r="GH247" s="77">
        <f>+GH18+GH122+GH62+GH171</f>
        <v>48844402912</v>
      </c>
      <c r="GI247" s="92">
        <f t="shared" si="676"/>
        <v>0.20992452742561774</v>
      </c>
      <c r="GJ247" s="77">
        <f>+GJ18+GJ122+GJ62+GJ171</f>
        <v>36373298459</v>
      </c>
      <c r="GK247" s="92">
        <f t="shared" si="677"/>
        <v>0.15632594595686242</v>
      </c>
      <c r="GL247" s="77">
        <f>+GL18+GL122+GL62+GL171</f>
        <v>232676017000</v>
      </c>
      <c r="GM247" s="77">
        <f>+GM18+GM122+GM62+GM171</f>
        <v>232676017000</v>
      </c>
      <c r="GN247" s="77">
        <f>+GN18+GN122+GN62+GN171</f>
        <v>63399453477</v>
      </c>
      <c r="GO247" s="92">
        <f t="shared" si="678"/>
        <v>0.27247953740328984</v>
      </c>
      <c r="GP247" s="77">
        <f>+GP18+GP122+GP62+GP171</f>
        <v>50551298016</v>
      </c>
      <c r="GQ247" s="92">
        <f t="shared" si="679"/>
        <v>0.21726045798695273</v>
      </c>
      <c r="GR247" s="77">
        <f>+GR18+GR122+GR62+GR171</f>
        <v>232676017000</v>
      </c>
      <c r="GS247" s="77">
        <f>+GS18+GS122+GS62+GS171</f>
        <v>232676017000</v>
      </c>
      <c r="GT247" s="77">
        <f>+GT18+GT122+GT62+GT171</f>
        <v>82143345514</v>
      </c>
      <c r="GU247" s="92">
        <f t="shared" si="680"/>
        <v>0.35303744052830333</v>
      </c>
      <c r="GV247" s="77">
        <f>+GV18+GV122+GV62+GV171</f>
        <v>65413666807</v>
      </c>
      <c r="GW247" s="92">
        <f t="shared" si="681"/>
        <v>0.28113626685899473</v>
      </c>
      <c r="GX247" s="77">
        <f>+GX18+GX122+GX62+GX171</f>
        <v>232676017000</v>
      </c>
      <c r="GY247" s="77">
        <f>+GY18+GY122+GY62+GY171</f>
        <v>232676017000</v>
      </c>
      <c r="GZ247" s="77">
        <f>+GZ18+GZ122+GZ62+GZ171</f>
        <v>107796002641</v>
      </c>
      <c r="HA247" s="92">
        <f t="shared" si="682"/>
        <v>0.46328798314009301</v>
      </c>
      <c r="HB247" s="77">
        <f>+HB18+HB122+HB62+HB171</f>
        <v>90927391468</v>
      </c>
      <c r="HC247" s="92">
        <f t="shared" si="683"/>
        <v>0.39078970252443335</v>
      </c>
    </row>
    <row r="248" spans="1:211" x14ac:dyDescent="0.35">
      <c r="A248" s="48" t="s">
        <v>165</v>
      </c>
      <c r="B248" s="77">
        <f>+B12+B56</f>
        <v>79334707497.220352</v>
      </c>
      <c r="C248" s="77">
        <f>+C12+C56</f>
        <v>71672839157.659592</v>
      </c>
      <c r="D248" s="78">
        <f t="shared" si="614"/>
        <v>0.90342350049214959</v>
      </c>
      <c r="E248" s="77">
        <f>+E12+E56</f>
        <v>70700472988.266449</v>
      </c>
      <c r="F248" s="77">
        <f>+F12+F56</f>
        <v>64501703840.563675</v>
      </c>
      <c r="G248" s="78">
        <f t="shared" si="615"/>
        <v>0.91232351233730036</v>
      </c>
      <c r="H248" s="77">
        <f>+H12+H56</f>
        <v>74081157215.209457</v>
      </c>
      <c r="I248" s="77">
        <f>+I12+I56</f>
        <v>70282274043.028687</v>
      </c>
      <c r="J248" s="78">
        <f t="shared" si="616"/>
        <v>0.94871998069435082</v>
      </c>
      <c r="K248" s="77">
        <f>+K12+K56</f>
        <v>86579041759.97113</v>
      </c>
      <c r="L248" s="77">
        <f>+L12+L56</f>
        <v>78446395151.911179</v>
      </c>
      <c r="M248" s="78">
        <f t="shared" si="617"/>
        <v>0.90606679812180602</v>
      </c>
      <c r="N248" s="77">
        <f>+N12+N56</f>
        <v>92744452951.331375</v>
      </c>
      <c r="O248" s="77">
        <f>+O12+O56</f>
        <v>87042905173.61647</v>
      </c>
      <c r="P248" s="78">
        <f t="shared" si="618"/>
        <v>0.93852411010816084</v>
      </c>
      <c r="Q248" s="77">
        <f>+Q12+Q56</f>
        <v>110311052630.00824</v>
      </c>
      <c r="R248" s="77">
        <f>+R12+R56</f>
        <v>109189058577.06062</v>
      </c>
      <c r="S248" s="78">
        <f t="shared" si="619"/>
        <v>0.9898288156427002</v>
      </c>
      <c r="T248" s="77">
        <f>+T12+T56</f>
        <v>113363360892.6134</v>
      </c>
      <c r="U248" s="77">
        <f>+U12+U56</f>
        <v>112429369431.77191</v>
      </c>
      <c r="V248" s="78">
        <f t="shared" si="620"/>
        <v>0.99176108176850686</v>
      </c>
      <c r="W248" s="77">
        <f>+W12+W56</f>
        <v>131908339177.60388</v>
      </c>
      <c r="X248" s="77">
        <f>+X12+X56</f>
        <v>130148067372.85849</v>
      </c>
      <c r="Y248" s="78">
        <f t="shared" si="621"/>
        <v>0.98665534100633834</v>
      </c>
      <c r="Z248" s="77">
        <f>+Z12+Z56</f>
        <v>124307200183.59491</v>
      </c>
      <c r="AA248" s="77">
        <f>+AA12+AA56</f>
        <v>123482648272.01599</v>
      </c>
      <c r="AB248" s="78">
        <f t="shared" si="622"/>
        <v>0.99336682098574258</v>
      </c>
      <c r="AC248" s="77">
        <f>+AC12+AC56</f>
        <v>122401655455.66771</v>
      </c>
      <c r="AD248" s="77">
        <f>+AD12+AD56</f>
        <v>121892694165.59486</v>
      </c>
      <c r="AE248" s="78">
        <f t="shared" si="623"/>
        <v>0.99584187576403171</v>
      </c>
      <c r="AF248" s="77">
        <f>+AF12+AF56</f>
        <v>127834610832.7097</v>
      </c>
      <c r="AG248" s="77">
        <f>+AG12+AG56</f>
        <v>127831685255.90317</v>
      </c>
      <c r="AH248" s="77">
        <f>+AH12+AH56</f>
        <v>120986507987.88541</v>
      </c>
      <c r="AI248" s="92">
        <f t="shared" si="624"/>
        <v>0.94645163869728721</v>
      </c>
      <c r="AJ248" s="77">
        <f>+AJ12+AJ56</f>
        <v>109586564180.90097</v>
      </c>
      <c r="AK248" s="92">
        <f t="shared" si="625"/>
        <v>0.85727231055056707</v>
      </c>
      <c r="AL248" s="77">
        <f>+AL12+AL56</f>
        <v>147805401790.21176</v>
      </c>
      <c r="AM248" s="77">
        <f>+AM12+AM56</f>
        <v>147805401790.21176</v>
      </c>
      <c r="AN248" s="77">
        <f>+AN12+AN56</f>
        <v>129542705904.22304</v>
      </c>
      <c r="AO248" s="92">
        <f t="shared" si="626"/>
        <v>0.8764409442091301</v>
      </c>
      <c r="AP248" s="77">
        <f>+AP12+AP56</f>
        <v>109205573824.92679</v>
      </c>
      <c r="AQ248" s="92">
        <f t="shared" si="627"/>
        <v>0.7388469738063308</v>
      </c>
      <c r="AR248" s="77">
        <f>+AR12+AR56</f>
        <v>144916734094.74283</v>
      </c>
      <c r="AS248" s="77">
        <f>+AS12+AS56</f>
        <v>146929777513.27173</v>
      </c>
      <c r="AT248" s="77">
        <f>+AT12+AT56</f>
        <v>134812795877.92352</v>
      </c>
      <c r="AU248" s="92">
        <f t="shared" si="628"/>
        <v>0.9175321582838869</v>
      </c>
      <c r="AV248" s="77">
        <f>+AV12+AV56</f>
        <v>123368817878.89127</v>
      </c>
      <c r="AW248" s="92">
        <f t="shared" si="629"/>
        <v>0.83964476069357508</v>
      </c>
      <c r="AX248" s="77">
        <f>+AX12+AX56</f>
        <v>141291312515.58051</v>
      </c>
      <c r="AY248" s="77">
        <f>+AY12+AY56</f>
        <v>141291312515.58051</v>
      </c>
      <c r="AZ248" s="77">
        <f>+AZ12+AZ56</f>
        <v>124497798637.17795</v>
      </c>
      <c r="BA248" s="92">
        <f t="shared" si="630"/>
        <v>0.88114262951198297</v>
      </c>
      <c r="BB248" s="77">
        <f>+BB12+BB56</f>
        <v>112809714332.87398</v>
      </c>
      <c r="BC248" s="92">
        <f t="shared" si="631"/>
        <v>0.79841932475808941</v>
      </c>
      <c r="BD248" s="77">
        <f>+BD12+BD56</f>
        <v>147705182972.91721</v>
      </c>
      <c r="BE248" s="77">
        <f>+BE12+BE56</f>
        <v>137483022779.57907</v>
      </c>
      <c r="BF248" s="77">
        <f>+BF12+BF56</f>
        <v>108398181245.02621</v>
      </c>
      <c r="BG248" s="92">
        <f t="shared" si="632"/>
        <v>0.78844775924672972</v>
      </c>
      <c r="BH248" s="77">
        <f>+BH12+BH56</f>
        <v>96064052735.939819</v>
      </c>
      <c r="BI248" s="92">
        <f t="shared" si="633"/>
        <v>0.69873392942454726</v>
      </c>
      <c r="BJ248" s="77">
        <f>+BJ12+BJ56</f>
        <v>121182242854.13388</v>
      </c>
      <c r="BK248" s="77">
        <f>+BK12+BK56</f>
        <v>121182242854.13388</v>
      </c>
      <c r="BL248" s="77">
        <f>+BL12+BL56</f>
        <v>103601485973.03148</v>
      </c>
      <c r="BM248" s="92">
        <f t="shared" si="634"/>
        <v>0.85492299476364519</v>
      </c>
      <c r="BN248" s="77">
        <f>+BN12+BN56</f>
        <v>92716775844.070923</v>
      </c>
      <c r="BO248" s="92">
        <f t="shared" si="635"/>
        <v>0.76510199564199666</v>
      </c>
      <c r="BP248" s="77">
        <f>+BP12+BP56</f>
        <v>124825423568.31456</v>
      </c>
      <c r="BQ248" s="77">
        <f>+BQ12+BQ56</f>
        <v>123087708642.31238</v>
      </c>
      <c r="BR248" s="77">
        <f>+BR12+BR56</f>
        <v>119160024213.16934</v>
      </c>
      <c r="BS248" s="92">
        <f t="shared" si="636"/>
        <v>0.9680903603416916</v>
      </c>
      <c r="BT248" s="77">
        <f>+BT12+BT56</f>
        <v>114474298346.54205</v>
      </c>
      <c r="BU248" s="92">
        <f t="shared" si="637"/>
        <v>0.93002217369404017</v>
      </c>
      <c r="BV248" s="77">
        <f>+BV12+BV56</f>
        <v>142322336886.66913</v>
      </c>
      <c r="BW248" s="77">
        <f>+BW12+BW56</f>
        <v>142303371843.43213</v>
      </c>
      <c r="BX248" s="77">
        <f>+BX12+BX56</f>
        <v>138980506116.03415</v>
      </c>
      <c r="BY248" s="92">
        <f t="shared" si="638"/>
        <v>0.97664942380245268</v>
      </c>
      <c r="BZ248" s="77">
        <f>+BZ12+BZ56</f>
        <v>133591773582.39481</v>
      </c>
      <c r="CA248" s="92">
        <f t="shared" si="639"/>
        <v>0.93878150497640933</v>
      </c>
      <c r="CB248" s="77">
        <f>+CB12+CB56</f>
        <v>154009947983.23184</v>
      </c>
      <c r="CC248" s="77">
        <f>+CC12+CC56</f>
        <v>151360990057.1449</v>
      </c>
      <c r="CD248" s="77">
        <f>+CD12+CD56</f>
        <v>145957619887.3067</v>
      </c>
      <c r="CE248" s="92">
        <f t="shared" si="640"/>
        <v>0.96430143481620856</v>
      </c>
      <c r="CF248" s="77">
        <f>+CF12+CF56</f>
        <v>139545226105.71915</v>
      </c>
      <c r="CG248" s="92">
        <f t="shared" si="641"/>
        <v>0.92193653102450757</v>
      </c>
      <c r="CH248" s="77">
        <f>+CH12+CH56</f>
        <v>145822777377.17993</v>
      </c>
      <c r="CI248" s="77">
        <f>+CI12+CI56</f>
        <v>153733910112.52521</v>
      </c>
      <c r="CJ248" s="77">
        <f>+CJ12+CJ56</f>
        <v>148451340213.4538</v>
      </c>
      <c r="CK248" s="92">
        <f t="shared" si="642"/>
        <v>0.96563822584617254</v>
      </c>
      <c r="CL248" s="77">
        <f>+CL12+CL56</f>
        <v>143344440967.56284</v>
      </c>
      <c r="CM248" s="92">
        <f t="shared" si="643"/>
        <v>0.93241914462880815</v>
      </c>
      <c r="CN248" s="77">
        <f>+CN12+CN56</f>
        <v>144451884344.0354</v>
      </c>
      <c r="CO248" s="77">
        <f>+CO12+CO56</f>
        <v>145003880016.13293</v>
      </c>
      <c r="CP248" s="77">
        <f>+CP12+CP56</f>
        <v>135696994752.29782</v>
      </c>
      <c r="CQ248" s="92">
        <f t="shared" si="644"/>
        <v>0.93581630186171816</v>
      </c>
      <c r="CR248" s="77">
        <f>+CR12+CR56</f>
        <v>130354233679.63661</v>
      </c>
      <c r="CS248" s="92">
        <f t="shared" si="645"/>
        <v>0.89897065971706125</v>
      </c>
      <c r="CT248" s="77">
        <f>+CT12+CT56</f>
        <v>144956319425.20779</v>
      </c>
      <c r="CU248" s="77">
        <f>+CU12+CU56</f>
        <v>158052309840.59906</v>
      </c>
      <c r="CV248" s="77">
        <f>+CV12+CV56</f>
        <v>157841857264.4769</v>
      </c>
      <c r="CW248" s="92">
        <f t="shared" si="646"/>
        <v>0.99866846250880859</v>
      </c>
      <c r="CX248" s="77">
        <f>+CX12+CX56</f>
        <v>153533561431.39453</v>
      </c>
      <c r="CY248" s="92">
        <f t="shared" si="647"/>
        <v>0.9714097920254261</v>
      </c>
      <c r="CZ248" s="77">
        <f>+CZ12+CZ56</f>
        <v>175977290829.59998</v>
      </c>
      <c r="DA248" s="77">
        <f>+DA12+DA56</f>
        <v>175977290829.59998</v>
      </c>
      <c r="DB248" s="77">
        <f>+DB12+DB56</f>
        <v>18923044849.659599</v>
      </c>
      <c r="DC248" s="92">
        <f t="shared" si="648"/>
        <v>0.10753117496269968</v>
      </c>
      <c r="DD248" s="77">
        <f>+DD12+DD56</f>
        <v>5306950935.4523993</v>
      </c>
      <c r="DE248" s="92">
        <f t="shared" si="649"/>
        <v>3.015702145676942E-2</v>
      </c>
      <c r="DF248" s="77">
        <f>+DF12+DF56</f>
        <v>175977290829.59998</v>
      </c>
      <c r="DG248" s="77">
        <f>+DG12+DG56</f>
        <v>175977290829.59998</v>
      </c>
      <c r="DH248" s="77">
        <f>+DH12+DH56</f>
        <v>26918354492.936398</v>
      </c>
      <c r="DI248" s="92">
        <f t="shared" si="650"/>
        <v>0.15296493295263663</v>
      </c>
      <c r="DJ248" s="77">
        <f>+DJ12+DJ56</f>
        <v>13590589773.695999</v>
      </c>
      <c r="DK248" s="92">
        <f t="shared" si="651"/>
        <v>7.7229224916616435E-2</v>
      </c>
      <c r="DL248" s="77">
        <f>+DL12+DL56</f>
        <v>175977290829.59998</v>
      </c>
      <c r="DM248" s="77">
        <f>+DM12+DM56</f>
        <v>175977290829.59998</v>
      </c>
      <c r="DN248" s="77">
        <f>+DN12+DN56</f>
        <v>39891190387.448402</v>
      </c>
      <c r="DO248" s="92">
        <f t="shared" si="652"/>
        <v>0.22668373969954633</v>
      </c>
      <c r="DP248" s="77">
        <f>+DP12+DP56</f>
        <v>22901289029.018398</v>
      </c>
      <c r="DQ248" s="92">
        <f t="shared" si="653"/>
        <v>0.13013775198524835</v>
      </c>
      <c r="DR248" s="77">
        <f>+DR12+DR56</f>
        <v>175977290829.59998</v>
      </c>
      <c r="DS248" s="77">
        <f>+DS12+DS56</f>
        <v>175977290829.59998</v>
      </c>
      <c r="DT248" s="77">
        <f>+DT12+DT56</f>
        <v>47606888747.573997</v>
      </c>
      <c r="DU248" s="92">
        <f t="shared" si="654"/>
        <v>0.27052859220154762</v>
      </c>
      <c r="DV248" s="77">
        <f>+DV12+DV56</f>
        <v>32938334015.012398</v>
      </c>
      <c r="DW248" s="92">
        <f t="shared" si="655"/>
        <v>0.18717377600105695</v>
      </c>
      <c r="DX248" s="77">
        <f>+DX12+DX56</f>
        <v>175977290829.59998</v>
      </c>
      <c r="DY248" s="77">
        <f>+DY12+DY56</f>
        <v>173140693687.44717</v>
      </c>
      <c r="DZ248" s="77">
        <f>+DZ12+DZ56</f>
        <v>61025452476.299995</v>
      </c>
      <c r="EA248" s="92">
        <f t="shared" si="656"/>
        <v>0.35246163785425788</v>
      </c>
      <c r="EB248" s="77">
        <f>+EB12+EB56</f>
        <v>47629152972.944397</v>
      </c>
      <c r="EC248" s="92">
        <f t="shared" si="657"/>
        <v>0.27508930430257106</v>
      </c>
      <c r="ED248" s="77">
        <f>+ED12+ED56</f>
        <v>175977290829.59998</v>
      </c>
      <c r="EE248" s="77">
        <f>+EE12+EE56</f>
        <v>173140693687.44717</v>
      </c>
      <c r="EF248" s="77">
        <f>+EF12+EF56</f>
        <v>75136687973.708389</v>
      </c>
      <c r="EG248" s="92">
        <f t="shared" si="658"/>
        <v>0.43396319128387467</v>
      </c>
      <c r="EH248" s="77">
        <f>+EH12+EH56</f>
        <v>62798035024.46759</v>
      </c>
      <c r="EI248" s="92">
        <f t="shared" si="659"/>
        <v>0.36269945376232771</v>
      </c>
      <c r="EJ248" s="77">
        <f>+EJ12+EJ56</f>
        <v>175977290829.59998</v>
      </c>
      <c r="EK248" s="77">
        <f>+EK12+EK56</f>
        <v>173140693687.44717</v>
      </c>
      <c r="EL248" s="77">
        <f>+EL12+EL56</f>
        <v>88492312444.598389</v>
      </c>
      <c r="EM248" s="92">
        <f t="shared" si="660"/>
        <v>0.51110060009545955</v>
      </c>
      <c r="EN248" s="77">
        <f>+EN12+EN56</f>
        <v>73355035601.156387</v>
      </c>
      <c r="EO248" s="92">
        <f t="shared" si="661"/>
        <v>0.42367299124708707</v>
      </c>
      <c r="EP248" s="77">
        <f>+EP12+EP56</f>
        <v>175977290829.59998</v>
      </c>
      <c r="EQ248" s="77">
        <f>+EQ12+EQ56</f>
        <v>173140693687.44717</v>
      </c>
      <c r="ER248" s="77">
        <f>+ER12+ER56</f>
        <v>100454557201.1436</v>
      </c>
      <c r="ES248" s="92">
        <f t="shared" si="662"/>
        <v>0.58019033574212042</v>
      </c>
      <c r="ET248" s="77">
        <f>+ET12+ET56</f>
        <v>83052041893.797592</v>
      </c>
      <c r="EU248" s="92">
        <f t="shared" si="663"/>
        <v>0.47967950298110029</v>
      </c>
      <c r="EV248" s="77">
        <f>+EV12+EV56</f>
        <v>175977290829.59998</v>
      </c>
      <c r="EW248" s="77">
        <f>+EW12+EW56</f>
        <v>168587968906.28159</v>
      </c>
      <c r="EX248" s="77">
        <f>+EX12+EX56</f>
        <v>112404547134.01678</v>
      </c>
      <c r="EY248" s="92">
        <f t="shared" si="664"/>
        <v>0.66674121447244383</v>
      </c>
      <c r="EZ248" s="77">
        <f>+EZ12+EZ56</f>
        <v>94254648219.466797</v>
      </c>
      <c r="FA248" s="92">
        <f t="shared" si="665"/>
        <v>0.55908288610952517</v>
      </c>
      <c r="FB248" s="77">
        <f>+FB12+FB56</f>
        <v>175977290829.59998</v>
      </c>
      <c r="FC248" s="77">
        <f>+FC12+FC56</f>
        <v>168587968906.28159</v>
      </c>
      <c r="FD248" s="77">
        <f>+FD12+FD56</f>
        <v>121973401479.74278</v>
      </c>
      <c r="FE248" s="92">
        <f t="shared" si="666"/>
        <v>0.7235000354476544</v>
      </c>
      <c r="FF248" s="77">
        <f>+FF12+FF56</f>
        <v>104674697180.8356</v>
      </c>
      <c r="FG248" s="92">
        <f t="shared" si="667"/>
        <v>0.6208906712615091</v>
      </c>
      <c r="FH248" s="77">
        <f>+FH12+FH56</f>
        <v>175977290829.59998</v>
      </c>
      <c r="FI248" s="77">
        <f>+FI12+FI56</f>
        <v>168587968906.28159</v>
      </c>
      <c r="FJ248" s="77">
        <f>+FJ12+FJ56</f>
        <v>130234127587.82399</v>
      </c>
      <c r="FK248" s="92">
        <f t="shared" si="668"/>
        <v>0.772499535006685</v>
      </c>
      <c r="FL248" s="77">
        <f>+FL12+FL56</f>
        <v>115002064342.88519</v>
      </c>
      <c r="FM248" s="92">
        <f t="shared" si="669"/>
        <v>0.68214870307154063</v>
      </c>
      <c r="FN248" s="77">
        <f>+FN12+FN56</f>
        <v>175977290829.59998</v>
      </c>
      <c r="FO248" s="77">
        <f>+FO12+FO56</f>
        <v>155315185602.50159</v>
      </c>
      <c r="FP248" s="77">
        <f>+FP12+FP56</f>
        <v>153005305341.14279</v>
      </c>
      <c r="FQ248" s="92">
        <f t="shared" si="670"/>
        <v>0.9851277886808153</v>
      </c>
      <c r="FR248" s="77">
        <f>+FR12+FR56</f>
        <v>148082787727.60199</v>
      </c>
      <c r="FS248" s="92">
        <f t="shared" si="671"/>
        <v>0.95343405831925876</v>
      </c>
      <c r="FT248" s="77">
        <f>+FT12+FT56</f>
        <v>174104775000</v>
      </c>
      <c r="FU248" s="77">
        <f>+FU12+FU56</f>
        <v>174104775000</v>
      </c>
      <c r="FV248" s="77">
        <f>+FV12+FV56</f>
        <v>29734550319</v>
      </c>
      <c r="FW248" s="92">
        <f t="shared" si="672"/>
        <v>0.17078538092364209</v>
      </c>
      <c r="FX248" s="77">
        <f>+FX12+FX56</f>
        <v>4212905519</v>
      </c>
      <c r="FY248" s="92">
        <f t="shared" si="673"/>
        <v>2.4197530016049244E-2</v>
      </c>
      <c r="FZ248" s="77">
        <f>+FZ12+FZ56</f>
        <v>174104775000</v>
      </c>
      <c r="GA248" s="77">
        <f>+GA12+GA56</f>
        <v>174104775000</v>
      </c>
      <c r="GB248" s="77">
        <f>+GB12+GB56</f>
        <v>39132430129</v>
      </c>
      <c r="GC248" s="92">
        <f t="shared" si="674"/>
        <v>0.22476368111672984</v>
      </c>
      <c r="GD248" s="77">
        <f>+GD12+GD56</f>
        <v>12156302595</v>
      </c>
      <c r="GE248" s="92">
        <f t="shared" si="675"/>
        <v>6.9821764480612322E-2</v>
      </c>
      <c r="GF248" s="77">
        <f>+GF12+GF56</f>
        <v>174104775000</v>
      </c>
      <c r="GG248" s="77">
        <f>+GG12+GG56</f>
        <v>174104775000</v>
      </c>
      <c r="GH248" s="77">
        <f>+GH12+GH56</f>
        <v>45830344230</v>
      </c>
      <c r="GI248" s="92">
        <f t="shared" si="676"/>
        <v>0.26323427505075608</v>
      </c>
      <c r="GJ248" s="77">
        <f>+GJ12+GJ56</f>
        <v>21717798874</v>
      </c>
      <c r="GK248" s="92">
        <f t="shared" si="677"/>
        <v>0.12473982332764853</v>
      </c>
      <c r="GL248" s="77">
        <f>+GL12+GL56</f>
        <v>174104775000</v>
      </c>
      <c r="GM248" s="77">
        <f>+GM12+GM56</f>
        <v>174104775000</v>
      </c>
      <c r="GN248" s="77">
        <f>+GN12+GN56</f>
        <v>56001047163</v>
      </c>
      <c r="GO248" s="92">
        <f t="shared" si="678"/>
        <v>0.32165141457493052</v>
      </c>
      <c r="GP248" s="77">
        <f>+GP12+GP56</f>
        <v>32003132081</v>
      </c>
      <c r="GQ248" s="92">
        <f t="shared" si="679"/>
        <v>0.18381536107209007</v>
      </c>
      <c r="GR248" s="77">
        <f>+GR12+GR56</f>
        <v>174104775000</v>
      </c>
      <c r="GS248" s="77">
        <f>+GS12+GS56</f>
        <v>174104775000</v>
      </c>
      <c r="GT248" s="77">
        <f>+GT12+GT56</f>
        <v>67583383987</v>
      </c>
      <c r="GU248" s="92">
        <f t="shared" si="680"/>
        <v>0.38817651030536066</v>
      </c>
      <c r="GV248" s="77">
        <f>+GV12+GV56</f>
        <v>46606296224</v>
      </c>
      <c r="GW248" s="92">
        <f t="shared" si="681"/>
        <v>0.26769108557763566</v>
      </c>
      <c r="GX248" s="77">
        <f>+GX12+GX56</f>
        <v>174104775000</v>
      </c>
      <c r="GY248" s="77">
        <f>+GY12+GY56</f>
        <v>174104775000</v>
      </c>
      <c r="GZ248" s="77">
        <f>+GZ12+GZ56</f>
        <v>82506742478</v>
      </c>
      <c r="HA248" s="92">
        <f t="shared" si="682"/>
        <v>0.47389132479565826</v>
      </c>
      <c r="HB248" s="77">
        <f>+HB12+HB56</f>
        <v>61496159177</v>
      </c>
      <c r="HC248" s="92">
        <f t="shared" si="683"/>
        <v>0.35321351282295388</v>
      </c>
    </row>
    <row r="249" spans="1:211" x14ac:dyDescent="0.35">
      <c r="A249" s="48" t="s">
        <v>166</v>
      </c>
      <c r="B249" s="77">
        <f>+B89+B132+B21+B174</f>
        <v>1438466656646.2754</v>
      </c>
      <c r="C249" s="77">
        <f>+C89+C132+C21+C174</f>
        <v>1427060572949.4561</v>
      </c>
      <c r="D249" s="78">
        <f t="shared" si="614"/>
        <v>0.99207066521554821</v>
      </c>
      <c r="E249" s="77">
        <f>+E89+E132+E21+E174</f>
        <v>1370654916118.5227</v>
      </c>
      <c r="F249" s="77">
        <f>+F89+F132+F21+F174</f>
        <v>1355608052099.7349</v>
      </c>
      <c r="G249" s="78">
        <f t="shared" si="615"/>
        <v>0.98902213544646367</v>
      </c>
      <c r="H249" s="77">
        <f>+H89+H132+H21+H174</f>
        <v>1399584613697.2249</v>
      </c>
      <c r="I249" s="77">
        <f>+I89+I132+I21+I174</f>
        <v>1392559331471.2593</v>
      </c>
      <c r="J249" s="78">
        <f t="shared" si="616"/>
        <v>0.99498045194466156</v>
      </c>
      <c r="K249" s="77">
        <f>+K89+K132+K21+K174</f>
        <v>1485808519736.5129</v>
      </c>
      <c r="L249" s="77">
        <f>+L89+L132+L21+L174</f>
        <v>1455987825586.2585</v>
      </c>
      <c r="M249" s="78">
        <f t="shared" si="617"/>
        <v>0.97992965193419224</v>
      </c>
      <c r="N249" s="77">
        <f>+N89+N132+N21+N174</f>
        <v>1578565283193.4082</v>
      </c>
      <c r="O249" s="77">
        <f>+O89+O132+O21+O174</f>
        <v>1552402574805.1118</v>
      </c>
      <c r="P249" s="78">
        <f t="shared" si="618"/>
        <v>0.98342627405604044</v>
      </c>
      <c r="Q249" s="77">
        <f>+Q89+Q132+Q21+Q174</f>
        <v>2487670961887.7471</v>
      </c>
      <c r="R249" s="77">
        <f>+R89+R132+R21+R174</f>
        <v>2451074719404.4531</v>
      </c>
      <c r="S249" s="78">
        <f t="shared" si="619"/>
        <v>0.9852889537869095</v>
      </c>
      <c r="T249" s="77">
        <f>+T89+T132+T21+T174</f>
        <v>2405870825290.2734</v>
      </c>
      <c r="U249" s="77">
        <f>+U89+U132+U21+U174</f>
        <v>2338856915468.4829</v>
      </c>
      <c r="V249" s="78">
        <f t="shared" si="620"/>
        <v>0.97214567419108833</v>
      </c>
      <c r="W249" s="77">
        <f>+W89+W132+W21+W174</f>
        <v>2560946026686.1743</v>
      </c>
      <c r="X249" s="77">
        <f>+X89+X132+X21+X174</f>
        <v>2519765528517.5859</v>
      </c>
      <c r="Y249" s="78">
        <f t="shared" si="621"/>
        <v>0.98391981020315555</v>
      </c>
      <c r="Z249" s="77">
        <f>+Z89+Z132+Z21+Z174</f>
        <v>966398314422.17261</v>
      </c>
      <c r="AA249" s="77">
        <f>+AA89+AA132+AA21+AA174</f>
        <v>866567748772.96326</v>
      </c>
      <c r="AB249" s="78">
        <f t="shared" si="622"/>
        <v>0.89669832391119197</v>
      </c>
      <c r="AC249" s="77">
        <f>+AC89+AC132+AC21+AC174</f>
        <v>1067884419732.6284</v>
      </c>
      <c r="AD249" s="77">
        <f>+AD89+AD132+AD21+AD174</f>
        <v>917838442762.83606</v>
      </c>
      <c r="AE249" s="78">
        <f t="shared" si="623"/>
        <v>0.85949230628595541</v>
      </c>
      <c r="AF249" s="77">
        <f>+AF89+AF132+AF21+AF174</f>
        <v>1116105539761.2903</v>
      </c>
      <c r="AG249" s="77">
        <f>+AG89+AG132+AG21+AG174</f>
        <v>1056151230458.8259</v>
      </c>
      <c r="AH249" s="77">
        <f>+AH89+AH132+AH21+AH174</f>
        <v>961574347342.26721</v>
      </c>
      <c r="AI249" s="92">
        <f t="shared" si="624"/>
        <v>0.91045138197162212</v>
      </c>
      <c r="AJ249" s="77">
        <f>+AJ89+AJ132+AJ21+AJ174</f>
        <v>926127969373.5332</v>
      </c>
      <c r="AK249" s="92">
        <f t="shared" si="625"/>
        <v>0.87688954258112595</v>
      </c>
      <c r="AL249" s="77">
        <f>+AL89+AL132+AL21+AL174</f>
        <v>1135204169765.5371</v>
      </c>
      <c r="AM249" s="77">
        <f>+AM89+AM132+AM21+AM174</f>
        <v>1123674556823.3127</v>
      </c>
      <c r="AN249" s="77">
        <f>+AN89+AN132+AN21+AN174</f>
        <v>927119084420.69824</v>
      </c>
      <c r="AO249" s="92">
        <f t="shared" si="626"/>
        <v>0.82507793630365078</v>
      </c>
      <c r="AP249" s="77">
        <f>+AP89+AP132+AP21+AP174</f>
        <v>886025071892.38025</v>
      </c>
      <c r="AQ249" s="92">
        <f t="shared" si="627"/>
        <v>0.78850683813400557</v>
      </c>
      <c r="AR249" s="77">
        <f>+AR89+AR132+AR21+AR174</f>
        <v>1185379156331.0295</v>
      </c>
      <c r="AS249" s="77">
        <f>+AS89+AS132+AS21+AS174</f>
        <v>1735229790087.9092</v>
      </c>
      <c r="AT249" s="77">
        <f>+AT89+AT132+AT21+AT174</f>
        <v>1510115974522.7363</v>
      </c>
      <c r="AU249" s="92">
        <f t="shared" si="628"/>
        <v>0.87026858526110928</v>
      </c>
      <c r="AV249" s="77">
        <f>+AV89+AV132+AV21+AV174</f>
        <v>1469694918433.9487</v>
      </c>
      <c r="AW249" s="92">
        <f t="shared" si="629"/>
        <v>0.846974231787187</v>
      </c>
      <c r="AX249" s="77">
        <f>+AX89+AX132+AX21+AX174</f>
        <v>1211052513075.042</v>
      </c>
      <c r="AY249" s="77">
        <f>+AY89+AY132+AY21+AY174</f>
        <v>1208955932700.0752</v>
      </c>
      <c r="AZ249" s="77">
        <f>+AZ89+AZ132+AZ21+AZ174</f>
        <v>999628350826.50562</v>
      </c>
      <c r="BA249" s="92">
        <f t="shared" si="630"/>
        <v>0.82685259552342938</v>
      </c>
      <c r="BB249" s="77">
        <f>+BB89+BB132+BB21+BB174</f>
        <v>966934411660.21313</v>
      </c>
      <c r="BC249" s="92">
        <f t="shared" si="631"/>
        <v>0.79980947651306644</v>
      </c>
      <c r="BD249" s="77">
        <f>+BD89+BD132+BD21+BD174</f>
        <v>1694336272209.3489</v>
      </c>
      <c r="BE249" s="77">
        <f>+BE89+BE132+BE21+BE174</f>
        <v>1687430390033.7339</v>
      </c>
      <c r="BF249" s="77">
        <f>+BF89+BF132+BF21+BF174</f>
        <v>1508531111561.6414</v>
      </c>
      <c r="BG249" s="92">
        <f t="shared" si="632"/>
        <v>0.89398123944625885</v>
      </c>
      <c r="BH249" s="77">
        <f>+BH89+BH132+BH21+BH174</f>
        <v>1469334463001.1123</v>
      </c>
      <c r="BI249" s="92">
        <f t="shared" si="633"/>
        <v>0.87075263766687194</v>
      </c>
      <c r="BJ249" s="77">
        <f>+BJ89+BJ132+BJ21+BJ174</f>
        <v>1721596439626.751</v>
      </c>
      <c r="BK249" s="77">
        <f>+BK89+BK132+BK21+BK174</f>
        <v>1480247327961.6353</v>
      </c>
      <c r="BL249" s="77">
        <f>+BL89+BL132+BL21+BL174</f>
        <v>1287970832797.0303</v>
      </c>
      <c r="BM249" s="92">
        <f t="shared" si="634"/>
        <v>0.87010515639343999</v>
      </c>
      <c r="BN249" s="77">
        <f>+BN89+BN132+BN21+BN174</f>
        <v>1183508285272.8291</v>
      </c>
      <c r="BO249" s="92">
        <f t="shared" si="635"/>
        <v>0.79953414737966211</v>
      </c>
      <c r="BP249" s="77">
        <f>+BP89+BP132+BP21+BP174</f>
        <v>1172432147194.1768</v>
      </c>
      <c r="BQ249" s="77">
        <f>+BQ89+BQ132+BQ21+BQ174</f>
        <v>1031938165389.6779</v>
      </c>
      <c r="BR249" s="77">
        <f>+BR89+BR132+BR21+BR174</f>
        <v>910028047428.62964</v>
      </c>
      <c r="BS249" s="92">
        <f t="shared" si="636"/>
        <v>0.88186296228804284</v>
      </c>
      <c r="BT249" s="77">
        <f>+BT89+BT132+BT21+BT174</f>
        <v>889612941848.98169</v>
      </c>
      <c r="BU249" s="92">
        <f t="shared" si="637"/>
        <v>0.86207969787903749</v>
      </c>
      <c r="BV249" s="77">
        <f>+BV89+BV132+BV21+BV174</f>
        <v>1702206892620.5168</v>
      </c>
      <c r="BW249" s="77">
        <f>+BW89+BW132+BW21+BW174</f>
        <v>1808536753882.4155</v>
      </c>
      <c r="BX249" s="77">
        <f>+BX89+BX132+BX21+BX174</f>
        <v>1632504799857.3984</v>
      </c>
      <c r="BY249" s="92">
        <f t="shared" si="638"/>
        <v>0.90266608978383966</v>
      </c>
      <c r="BZ249" s="77">
        <f>+BZ89+BZ132+BZ21+BZ174</f>
        <v>1602994971150.626</v>
      </c>
      <c r="CA249" s="92">
        <f t="shared" si="639"/>
        <v>0.88634912600446214</v>
      </c>
      <c r="CB249" s="77">
        <f>+CB89+CB132+CB21+CB174</f>
        <v>1490211089979.1062</v>
      </c>
      <c r="CC249" s="77">
        <f>+CC89+CC132+CC21+CC174</f>
        <v>1320399230139.7251</v>
      </c>
      <c r="CD249" s="77">
        <f>+CD89+CD132+CD21+CD174</f>
        <v>1081543198020.2605</v>
      </c>
      <c r="CE249" s="92">
        <f t="shared" si="640"/>
        <v>0.81910317223209173</v>
      </c>
      <c r="CF249" s="77">
        <f>+CF89+CF132+CF21+CF174</f>
        <v>1049421848899.9556</v>
      </c>
      <c r="CG249" s="92">
        <f t="shared" si="641"/>
        <v>0.79477617446725213</v>
      </c>
      <c r="CH249" s="77">
        <f>+CH89+CH132+CH21+CH174</f>
        <v>1389147235827.8086</v>
      </c>
      <c r="CI249" s="77">
        <f>+CI89+CI132+CI21+CI174</f>
        <v>996638994864.59998</v>
      </c>
      <c r="CJ249" s="77">
        <f>+CJ89+CJ132+CJ21+CJ174</f>
        <v>860694752333.11584</v>
      </c>
      <c r="CK249" s="92">
        <f t="shared" si="642"/>
        <v>0.86359730731792905</v>
      </c>
      <c r="CL249" s="77">
        <f>+CL89+CL132+CL21+CL174</f>
        <v>828958521551.07031</v>
      </c>
      <c r="CM249" s="92">
        <f t="shared" si="643"/>
        <v>0.83175405118850465</v>
      </c>
      <c r="CN249" s="77">
        <f>+CN89+CN132+CN21+CN174</f>
        <v>1301063637400.2874</v>
      </c>
      <c r="CO249" s="77">
        <f>+CO89+CO132+CO21+CO174</f>
        <v>1400725240928.6797</v>
      </c>
      <c r="CP249" s="77">
        <f>+CP89+CP132+CP21+CP174</f>
        <v>1319674980086.8032</v>
      </c>
      <c r="CQ249" s="92">
        <f t="shared" si="644"/>
        <v>0.94213693130271559</v>
      </c>
      <c r="CR249" s="77">
        <f>+CR89+CR132+CR21+CR174</f>
        <v>1271239527181.5886</v>
      </c>
      <c r="CS249" s="92">
        <f t="shared" si="645"/>
        <v>0.90755809207718552</v>
      </c>
      <c r="CT249" s="77">
        <f>+CT89+CT132+CT21+CT174</f>
        <v>1286486876665.6445</v>
      </c>
      <c r="CU249" s="77">
        <f>+CU89+CU132+CU21+CU174</f>
        <v>1193609616210.751</v>
      </c>
      <c r="CV249" s="77">
        <f>+CV89+CV132+CV21+CV174</f>
        <v>1147379106202.0054</v>
      </c>
      <c r="CW249" s="92">
        <f t="shared" si="646"/>
        <v>0.96126831639015309</v>
      </c>
      <c r="CX249" s="77">
        <f>+CX89+CX132+CX21+CX174</f>
        <v>1120330711730.0625</v>
      </c>
      <c r="CY249" s="92">
        <f t="shared" si="647"/>
        <v>0.93860731055994617</v>
      </c>
      <c r="CZ249" s="77">
        <f>+CZ89+CZ132+CZ21+CZ174</f>
        <v>1412194480788</v>
      </c>
      <c r="DA249" s="77">
        <f>+DA89+DA132+DA21+DA174</f>
        <v>1412194480788</v>
      </c>
      <c r="DB249" s="77">
        <f>+DB89+DB132+DB21+DB174</f>
        <v>160979141731.9176</v>
      </c>
      <c r="DC249" s="92">
        <f t="shared" si="648"/>
        <v>0.1139921901139932</v>
      </c>
      <c r="DD249" s="77">
        <f>+DD89+DD132+DD21+DD174</f>
        <v>80913319473.667191</v>
      </c>
      <c r="DE249" s="92">
        <f t="shared" si="649"/>
        <v>5.7296158974164672E-2</v>
      </c>
      <c r="DF249" s="77">
        <f>+DF89+DF132+DF21+DF174</f>
        <v>1412194480788</v>
      </c>
      <c r="DG249" s="77">
        <f>+DG89+DG132+DG21+DG174</f>
        <v>1412194480788</v>
      </c>
      <c r="DH249" s="77">
        <f>+DH89+DH132+DH21+DH174</f>
        <v>245338610536.25037</v>
      </c>
      <c r="DI249" s="92">
        <f t="shared" si="650"/>
        <v>0.1737286286513117</v>
      </c>
      <c r="DJ249" s="77">
        <f>+DJ89+DJ132+DJ21+DJ174</f>
        <v>162089234029.56958</v>
      </c>
      <c r="DK249" s="92">
        <f t="shared" si="651"/>
        <v>0.11477826619115825</v>
      </c>
      <c r="DL249" s="77">
        <f>+DL89+DL132+DL21+DL174</f>
        <v>1412194480788</v>
      </c>
      <c r="DM249" s="77">
        <f>+DM89+DM132+DM21+DM174</f>
        <v>1412194480788</v>
      </c>
      <c r="DN249" s="77">
        <f>+DN89+DN132+DN21+DN174</f>
        <v>315297239531.38318</v>
      </c>
      <c r="DO249" s="92">
        <f t="shared" si="652"/>
        <v>0.22326757668352332</v>
      </c>
      <c r="DP249" s="77">
        <f>+DP89+DP132+DP21+DP174</f>
        <v>226897211481.2052</v>
      </c>
      <c r="DQ249" s="92">
        <f t="shared" si="653"/>
        <v>0.16066994636220167</v>
      </c>
      <c r="DR249" s="77">
        <f>+DR89+DR132+DR21+DR174</f>
        <v>1412194480788</v>
      </c>
      <c r="DS249" s="77">
        <f>+DS89+DS132+DS21+DS174</f>
        <v>1412194480788</v>
      </c>
      <c r="DT249" s="77">
        <f>+DT89+DT132+DT21+DT174</f>
        <v>390021515210.79236</v>
      </c>
      <c r="DU249" s="92">
        <f t="shared" si="654"/>
        <v>0.27618116379633606</v>
      </c>
      <c r="DV249" s="77">
        <f>+DV89+DV132+DV21+DV174</f>
        <v>297277790590.63794</v>
      </c>
      <c r="DW249" s="92">
        <f t="shared" si="655"/>
        <v>0.21050768476644796</v>
      </c>
      <c r="DX249" s="77">
        <f>+DX89+DX132+DX21+DX174</f>
        <v>1412194480788</v>
      </c>
      <c r="DY249" s="77">
        <f>+DY89+DY132+DY21+DY174</f>
        <v>1308450668703.5002</v>
      </c>
      <c r="DZ249" s="77">
        <f>+DZ89+DZ132+DZ21+DZ174</f>
        <v>459302528789.90997</v>
      </c>
      <c r="EA249" s="92">
        <f t="shared" si="656"/>
        <v>0.35102777641973876</v>
      </c>
      <c r="EB249" s="77">
        <f>+EB89+EB132+EB21+EB174</f>
        <v>386431606279.35236</v>
      </c>
      <c r="EC249" s="92">
        <f t="shared" si="657"/>
        <v>0.29533525070704764</v>
      </c>
      <c r="ED249" s="77">
        <f>+ED89+ED132+ED21+ED174</f>
        <v>1412194480788</v>
      </c>
      <c r="EE249" s="77">
        <f>+EE89+EE132+EE21+EE174</f>
        <v>1308450668703.5002</v>
      </c>
      <c r="EF249" s="77">
        <f>+EF89+EF132+EF21+EF174</f>
        <v>570993604986.71387</v>
      </c>
      <c r="EG249" s="92">
        <f t="shared" si="658"/>
        <v>0.43638909639023094</v>
      </c>
      <c r="EH249" s="77">
        <f>+EH89+EH132+EH21+EH174</f>
        <v>493746929931.5592</v>
      </c>
      <c r="EI249" s="92">
        <f t="shared" si="659"/>
        <v>0.37735234635998655</v>
      </c>
      <c r="EJ249" s="77">
        <f>+EJ89+EJ132+EJ21+EJ174</f>
        <v>1412194480788</v>
      </c>
      <c r="EK249" s="77">
        <f>+EK89+EK132+EK21+EK174</f>
        <v>1308450668703.5002</v>
      </c>
      <c r="EL249" s="77">
        <f>+EL89+EL132+EL21+EL174</f>
        <v>671118478360.93311</v>
      </c>
      <c r="EM249" s="92">
        <f t="shared" si="660"/>
        <v>0.51291079932415173</v>
      </c>
      <c r="EN249" s="77">
        <f>+EN89+EN132+EN21+EN174</f>
        <v>608581356206.92798</v>
      </c>
      <c r="EO249" s="92">
        <f t="shared" si="661"/>
        <v>0.46511601145035969</v>
      </c>
      <c r="EP249" s="77">
        <f>+EP89+EP132+EP21+EP174</f>
        <v>1412194480788</v>
      </c>
      <c r="EQ249" s="77">
        <f>+EQ89+EQ132+EQ21+EQ174</f>
        <v>1308450668703.5002</v>
      </c>
      <c r="ER249" s="77">
        <f>+ER89+ER132+ER21+ER174</f>
        <v>734347934562.77759</v>
      </c>
      <c r="ES249" s="92">
        <f t="shared" si="662"/>
        <v>0.56123471226501664</v>
      </c>
      <c r="ET249" s="77">
        <f>+ET89+ET132+ET21+ET174</f>
        <v>676557968870.6123</v>
      </c>
      <c r="EU249" s="92">
        <f t="shared" si="663"/>
        <v>0.51706799885775656</v>
      </c>
      <c r="EV249" s="77">
        <f>+EV89+EV132+EV21+EV174</f>
        <v>1412194480788</v>
      </c>
      <c r="EW249" s="77">
        <f>+EW89+EW132+EW21+EW174</f>
        <v>1377069964601.0889</v>
      </c>
      <c r="EX249" s="77">
        <f>+EX89+EX132+EX21+EX174</f>
        <v>798648932558.724</v>
      </c>
      <c r="EY249" s="92">
        <f t="shared" si="664"/>
        <v>0.57996249507197517</v>
      </c>
      <c r="EZ249" s="77">
        <f>+EZ89+EZ132+EZ21+EZ174</f>
        <v>741986601658.86353</v>
      </c>
      <c r="FA249" s="92">
        <f t="shared" si="665"/>
        <v>0.53881547105981864</v>
      </c>
      <c r="FB249" s="77">
        <f>+FB89+FB132+FB21+FB174</f>
        <v>1412194480788</v>
      </c>
      <c r="FC249" s="77">
        <f>+FC89+FC132+FC21+FC174</f>
        <v>1377069964601.0889</v>
      </c>
      <c r="FD249" s="77">
        <f>+FD89+FD132+FD21+FD174</f>
        <v>901782433096.00671</v>
      </c>
      <c r="FE249" s="92">
        <f t="shared" si="666"/>
        <v>0.65485593054615499</v>
      </c>
      <c r="FF249" s="77">
        <f>+FF89+FF132+FF21+FF174</f>
        <v>841749116302.77002</v>
      </c>
      <c r="FG249" s="92">
        <f t="shared" si="667"/>
        <v>0.61126096563046373</v>
      </c>
      <c r="FH249" s="77">
        <f>+FH89+FH132+FH21+FH174</f>
        <v>1412194480788</v>
      </c>
      <c r="FI249" s="77">
        <f>+FI89+FI132+FI21+FI174</f>
        <v>1377069964601.0889</v>
      </c>
      <c r="FJ249" s="77">
        <f>+FJ89+FJ132+FJ21+FJ174</f>
        <v>1087291873205.304</v>
      </c>
      <c r="FK249" s="92">
        <f t="shared" si="668"/>
        <v>0.78956908592532682</v>
      </c>
      <c r="FL249" s="77">
        <f>+FL89+FL132+FL21+FL174</f>
        <v>936132508064.89429</v>
      </c>
      <c r="FM249" s="92">
        <f t="shared" si="669"/>
        <v>0.67980025135184341</v>
      </c>
      <c r="FN249" s="77">
        <f>+FN89+FN132+FN21+FN174</f>
        <v>1412194480788</v>
      </c>
      <c r="FO249" s="77">
        <f>+FO89+FO132+FO21+FO174</f>
        <v>1327578946270.0127</v>
      </c>
      <c r="FP249" s="77">
        <f>+FP89+FP132+FP21+FP174</f>
        <v>1216969233728.7729</v>
      </c>
      <c r="FQ249" s="92">
        <f t="shared" si="670"/>
        <v>0.91668313748722019</v>
      </c>
      <c r="FR249" s="77">
        <f>+FR89+FR132+FR21+FR174</f>
        <v>1196379637572.0383</v>
      </c>
      <c r="FS249" s="92">
        <f t="shared" si="671"/>
        <v>0.90117400621138644</v>
      </c>
      <c r="FT249" s="77">
        <f>+FT89+FT132+FT21+FT174</f>
        <v>1637324791000</v>
      </c>
      <c r="FU249" s="77">
        <f>+FU89+FU132+FU21+FU174</f>
        <v>1637324791000</v>
      </c>
      <c r="FV249" s="77">
        <f>+FV89+FV132+FV21+FV174</f>
        <v>138223101530</v>
      </c>
      <c r="FW249" s="92">
        <f t="shared" si="672"/>
        <v>8.4420087138349573E-2</v>
      </c>
      <c r="FX249" s="77">
        <f>+FX89+FX132+FX21+FX174</f>
        <v>72763553431</v>
      </c>
      <c r="FY249" s="92">
        <f t="shared" si="673"/>
        <v>4.4440512860346719E-2</v>
      </c>
      <c r="FZ249" s="77">
        <f>+FZ89+FZ132+FZ21+FZ174</f>
        <v>1637324791000</v>
      </c>
      <c r="GA249" s="77">
        <f>+GA89+GA132+GA21+GA174</f>
        <v>1637324791000</v>
      </c>
      <c r="GB249" s="77">
        <f>+GB89+GB132+GB21+GB174</f>
        <v>226894569810</v>
      </c>
      <c r="GC249" s="92">
        <f t="shared" si="674"/>
        <v>0.13857639672787439</v>
      </c>
      <c r="GD249" s="77">
        <f>+GD89+GD132+GD21+GD174</f>
        <v>145537468862</v>
      </c>
      <c r="GE249" s="92">
        <f t="shared" si="675"/>
        <v>8.8887354336773125E-2</v>
      </c>
      <c r="GF249" s="77">
        <f>+GF89+GF132+GF21+GF174</f>
        <v>1637324791000</v>
      </c>
      <c r="GG249" s="77">
        <f>+GG89+GG132+GG21+GG174</f>
        <v>1637324791000</v>
      </c>
      <c r="GH249" s="77">
        <f>+GH89+GH132+GH21+GH174</f>
        <v>359789889646</v>
      </c>
      <c r="GI249" s="92">
        <f t="shared" si="676"/>
        <v>0.219742528558587</v>
      </c>
      <c r="GJ249" s="77">
        <f>+GJ89+GJ132+GJ21+GJ174</f>
        <v>230440873860</v>
      </c>
      <c r="GK249" s="92">
        <f t="shared" si="677"/>
        <v>0.14074231033859672</v>
      </c>
      <c r="GL249" s="77">
        <f>+GL89+GL132+GL21+GL174</f>
        <v>1637324791000</v>
      </c>
      <c r="GM249" s="77">
        <f>+GM89+GM132+GM21+GM174</f>
        <v>1634651918363</v>
      </c>
      <c r="GN249" s="77">
        <f>+GN89+GN132+GN21+GN174</f>
        <v>425213441621</v>
      </c>
      <c r="GO249" s="92">
        <f t="shared" si="678"/>
        <v>0.26012476224713593</v>
      </c>
      <c r="GP249" s="77">
        <f>+GP89+GP132+GP21+GP174</f>
        <v>319052112867</v>
      </c>
      <c r="GQ249" s="92">
        <f t="shared" si="679"/>
        <v>0.19518045969475289</v>
      </c>
      <c r="GR249" s="77">
        <f>+GR89+GR132+GR21+GR174</f>
        <v>1637324791000</v>
      </c>
      <c r="GS249" s="77">
        <f>+GS89+GS132+GS21+GS174</f>
        <v>1634651918363</v>
      </c>
      <c r="GT249" s="77">
        <f>+GT89+GT132+GT21+GT174</f>
        <v>484337748511</v>
      </c>
      <c r="GU249" s="92">
        <f t="shared" si="680"/>
        <v>0.29629411807501715</v>
      </c>
      <c r="GV249" s="77">
        <f>+GV89+GV132+GV21+GV174</f>
        <v>390147398099</v>
      </c>
      <c r="GW249" s="92">
        <f t="shared" si="681"/>
        <v>0.23867307389190712</v>
      </c>
      <c r="GX249" s="77">
        <f>+GX89+GX132+GX21+GX174</f>
        <v>1637324791000</v>
      </c>
      <c r="GY249" s="77">
        <f>+GY89+GY132+GY21+GY174</f>
        <v>1634651918363</v>
      </c>
      <c r="GZ249" s="77">
        <f>+GZ89+GZ132+GZ21+GZ174</f>
        <v>629089986334</v>
      </c>
      <c r="HA249" s="92">
        <f t="shared" si="682"/>
        <v>0.38484644912293842</v>
      </c>
      <c r="HB249" s="77">
        <f>+HB89+HB132+HB21+HB174</f>
        <v>546506581400</v>
      </c>
      <c r="HC249" s="92">
        <f t="shared" si="683"/>
        <v>0.33432596582842639</v>
      </c>
    </row>
    <row r="250" spans="1:211" x14ac:dyDescent="0.35">
      <c r="A250" s="48" t="s">
        <v>167</v>
      </c>
      <c r="B250" s="77">
        <f>+B39+B93+B139+B162</f>
        <v>25065857223.109261</v>
      </c>
      <c r="C250" s="77">
        <f>+C39+C93+C139+C162</f>
        <v>24521043593.22356</v>
      </c>
      <c r="D250" s="78">
        <f t="shared" si="614"/>
        <v>0.97826471183345709</v>
      </c>
      <c r="E250" s="77">
        <f>+E39+E93+E139+E162</f>
        <v>28081192501.399055</v>
      </c>
      <c r="F250" s="77">
        <f>+F39+F93+F139+F162</f>
        <v>25462771259.939396</v>
      </c>
      <c r="G250" s="78">
        <f t="shared" si="615"/>
        <v>0.90675534020397441</v>
      </c>
      <c r="H250" s="77">
        <f>+H39+H93+H139+H162</f>
        <v>21474203581.097462</v>
      </c>
      <c r="I250" s="77">
        <f>+I39+I93+I139+I162</f>
        <v>20773138834.093933</v>
      </c>
      <c r="J250" s="78">
        <f t="shared" si="616"/>
        <v>0.96735316658632053</v>
      </c>
      <c r="K250" s="77">
        <f>+K39+K93+K139+K162</f>
        <v>23174824572.627785</v>
      </c>
      <c r="L250" s="77">
        <f>+L39+L93+L139+L162</f>
        <v>21284525120.045959</v>
      </c>
      <c r="M250" s="78">
        <f t="shared" si="617"/>
        <v>0.91843306314324846</v>
      </c>
      <c r="N250" s="77">
        <f>+N39+N93+N139+N162</f>
        <v>21498937947.387009</v>
      </c>
      <c r="O250" s="77">
        <f>+O39+O93+O139+O162</f>
        <v>20325738315.847977</v>
      </c>
      <c r="P250" s="78">
        <f t="shared" si="618"/>
        <v>0.94542987963358338</v>
      </c>
      <c r="Q250" s="77">
        <f>+Q39+Q93+Q139+Q162</f>
        <v>431333577672.24792</v>
      </c>
      <c r="R250" s="77">
        <f>+R39+R93+R139+R162</f>
        <v>429564677154.10748</v>
      </c>
      <c r="S250" s="78">
        <f t="shared" si="619"/>
        <v>0.99589899648507185</v>
      </c>
      <c r="T250" s="77">
        <f>+T39+T93+T139+T162</f>
        <v>380484455879.69165</v>
      </c>
      <c r="U250" s="77">
        <f>+U39+U93+U139+U162</f>
        <v>377299191488.5675</v>
      </c>
      <c r="V250" s="78">
        <f t="shared" si="620"/>
        <v>0.99162839810693526</v>
      </c>
      <c r="W250" s="77">
        <f>+W39+W93+W139+W162</f>
        <v>332569063458.96167</v>
      </c>
      <c r="X250" s="77">
        <f>+X39+X93+X139+X162</f>
        <v>323783715954.77893</v>
      </c>
      <c r="Y250" s="78">
        <f t="shared" si="621"/>
        <v>0.97358338922806376</v>
      </c>
      <c r="Z250" s="77">
        <f>+Z39+Z93+Z139+Z162</f>
        <v>307483651366.2749</v>
      </c>
      <c r="AA250" s="77">
        <f>+AA39+AA93+AA139+AA162</f>
        <v>303537990787.48932</v>
      </c>
      <c r="AB250" s="78">
        <f t="shared" si="622"/>
        <v>0.98716790124855935</v>
      </c>
      <c r="AC250" s="77">
        <f>+AC39+AC93+AC139+AC162</f>
        <v>321108279643.09674</v>
      </c>
      <c r="AD250" s="77">
        <f>+AD39+AD93+AD139+AD162</f>
        <v>317638700695.68695</v>
      </c>
      <c r="AE250" s="78">
        <f t="shared" si="623"/>
        <v>0.98919498758715863</v>
      </c>
      <c r="AF250" s="77">
        <f>+AF39+AF93+AF139+AF162</f>
        <v>333839962489.64508</v>
      </c>
      <c r="AG250" s="77">
        <f>+AG39+AG93+AG139+AG162</f>
        <v>340354335448.23456</v>
      </c>
      <c r="AH250" s="77">
        <f>+AH39+AH93+AH139+AH162</f>
        <v>317395862834.95099</v>
      </c>
      <c r="AI250" s="92">
        <f t="shared" si="624"/>
        <v>0.93254537926467695</v>
      </c>
      <c r="AJ250" s="77">
        <f>+AJ39+AJ93+AJ139+AJ162</f>
        <v>315384562525.45422</v>
      </c>
      <c r="AK250" s="92">
        <f t="shared" si="625"/>
        <v>0.92663594870946475</v>
      </c>
      <c r="AL250" s="77">
        <f>+AL39+AL93+AL139+AL162</f>
        <v>361063100930.90198</v>
      </c>
      <c r="AM250" s="77">
        <f>+AM39+AM93+AM139+AM162</f>
        <v>361063100930.90198</v>
      </c>
      <c r="AN250" s="77">
        <f>+AN39+AN93+AN139+AN162</f>
        <v>326652973596.83881</v>
      </c>
      <c r="AO250" s="92">
        <f t="shared" si="626"/>
        <v>0.90469774605783282</v>
      </c>
      <c r="AP250" s="77">
        <f>+AP39+AP93+AP139+AP162</f>
        <v>319405208465.48364</v>
      </c>
      <c r="AQ250" s="92">
        <f t="shared" si="627"/>
        <v>0.88462434306353954</v>
      </c>
      <c r="AR250" s="77">
        <f>+AR39+AR93+AR139+AR162</f>
        <v>394643278036.50488</v>
      </c>
      <c r="AS250" s="77">
        <f>+AS39+AS93+AS139+AS162</f>
        <v>394643278036.50488</v>
      </c>
      <c r="AT250" s="77">
        <f>+AT39+AT93+AT139+AT162</f>
        <v>318102432363.36847</v>
      </c>
      <c r="AU250" s="92">
        <f t="shared" si="628"/>
        <v>0.80605055265617287</v>
      </c>
      <c r="AV250" s="77">
        <f>+AV39+AV93+AV139+AV162</f>
        <v>285928426323.56799</v>
      </c>
      <c r="AW250" s="92">
        <f t="shared" si="629"/>
        <v>0.72452374647344009</v>
      </c>
      <c r="AX250" s="77">
        <f>+AX39+AX93+AX139+AX162</f>
        <v>380650892289.59509</v>
      </c>
      <c r="AY250" s="77">
        <f>+AY39+AY93+AY139+AY162</f>
        <v>380852453097.17255</v>
      </c>
      <c r="AZ250" s="77">
        <f>+AZ39+AZ93+AZ139+AZ162</f>
        <v>344057175312.24182</v>
      </c>
      <c r="BA250" s="92">
        <f t="shared" si="630"/>
        <v>0.90338705321259249</v>
      </c>
      <c r="BB250" s="77">
        <f>+BB39+BB93+BB139+BB162</f>
        <v>256112410017.08496</v>
      </c>
      <c r="BC250" s="92">
        <f t="shared" si="631"/>
        <v>0.67247147270373286</v>
      </c>
      <c r="BD250" s="77">
        <f>+BD39+BD93+BD139+BD162</f>
        <v>387982211261.59076</v>
      </c>
      <c r="BE250" s="77">
        <f>+BE39+BE93+BE139+BE162</f>
        <v>387815630996.96118</v>
      </c>
      <c r="BF250" s="77">
        <f>+BF39+BF93+BF139+BF162</f>
        <v>382301485197.74255</v>
      </c>
      <c r="BG250" s="92">
        <f t="shared" si="632"/>
        <v>0.98578152771964511</v>
      </c>
      <c r="BH250" s="77">
        <f>+BH39+BH93+BH139+BH162</f>
        <v>345346848245.83893</v>
      </c>
      <c r="BI250" s="92">
        <f t="shared" si="633"/>
        <v>0.89049233873852029</v>
      </c>
      <c r="BJ250" s="77">
        <f>+BJ39+BJ93+BJ139+BJ162</f>
        <v>403228400976.65869</v>
      </c>
      <c r="BK250" s="77">
        <f>+BK39+BK93+BK139+BK162</f>
        <v>403228400976.65869</v>
      </c>
      <c r="BL250" s="77">
        <f>+BL39+BL93+BL139+BL162</f>
        <v>370416964942.9375</v>
      </c>
      <c r="BM250" s="92">
        <f t="shared" si="634"/>
        <v>0.91862816221712384</v>
      </c>
      <c r="BN250" s="77">
        <f>+BN39+BN93+BN139+BN162</f>
        <v>353650283841.34875</v>
      </c>
      <c r="BO250" s="92">
        <f t="shared" si="635"/>
        <v>0.87704706063554339</v>
      </c>
      <c r="BP250" s="77">
        <f>+BP39+BP93+BP139+BP162</f>
        <v>413619655086.63074</v>
      </c>
      <c r="BQ250" s="77">
        <f>+BQ39+BQ93+BQ139+BQ162</f>
        <v>413766540805.35071</v>
      </c>
      <c r="BR250" s="77">
        <f>+BR39+BR93+BR139+BR162</f>
        <v>398117944150.56879</v>
      </c>
      <c r="BS250" s="92">
        <f t="shared" si="636"/>
        <v>0.96218013031134986</v>
      </c>
      <c r="BT250" s="77">
        <f>+BT39+BT93+BT139+BT162</f>
        <v>367902699248.81055</v>
      </c>
      <c r="BU250" s="92">
        <f t="shared" si="637"/>
        <v>0.88915526744315454</v>
      </c>
      <c r="BV250" s="77">
        <f>+BV39+BV93+BV139+BV162</f>
        <v>397287141060.46057</v>
      </c>
      <c r="BW250" s="77">
        <f>+BW39+BW93+BW139+BW162</f>
        <v>396013565464.62244</v>
      </c>
      <c r="BX250" s="77">
        <f>+BX39+BX93+BX139+BX162</f>
        <v>374523723343.86591</v>
      </c>
      <c r="BY250" s="92">
        <f t="shared" si="638"/>
        <v>0.94573458084562434</v>
      </c>
      <c r="BZ250" s="77">
        <f>+BZ39+BZ93+BZ139+BZ162</f>
        <v>372086003610.07617</v>
      </c>
      <c r="CA250" s="92">
        <f t="shared" si="639"/>
        <v>0.93957893380123658</v>
      </c>
      <c r="CB250" s="77">
        <f>+CB39+CB93+CB139+CB162</f>
        <v>496291618752.90643</v>
      </c>
      <c r="CC250" s="77">
        <f>+CC39+CC93+CC139+CC162</f>
        <v>495638260436.41663</v>
      </c>
      <c r="CD250" s="77">
        <f>+CD39+CD93+CD139+CD162</f>
        <v>352557599132.98193</v>
      </c>
      <c r="CE250" s="92">
        <f t="shared" si="640"/>
        <v>0.71132038681305576</v>
      </c>
      <c r="CF250" s="77">
        <f>+CF39+CF93+CF139+CF162</f>
        <v>345930264301.43091</v>
      </c>
      <c r="CG250" s="92">
        <f t="shared" si="641"/>
        <v>0.69794907277100504</v>
      </c>
      <c r="CH250" s="77">
        <f>+CH39+CH93+CH139+CH162</f>
        <v>359255756700.53485</v>
      </c>
      <c r="CI250" s="77">
        <f>+CI39+CI93+CI139+CI162</f>
        <v>359278451781.42566</v>
      </c>
      <c r="CJ250" s="77">
        <f>+CJ39+CJ93+CJ139+CJ162</f>
        <v>315426774005.47485</v>
      </c>
      <c r="CK250" s="92">
        <f t="shared" si="642"/>
        <v>0.87794514934441747</v>
      </c>
      <c r="CL250" s="77">
        <f>+CL39+CL93+CL139+CL162</f>
        <v>311381801783.7561</v>
      </c>
      <c r="CM250" s="92">
        <f t="shared" si="643"/>
        <v>0.86668654977725057</v>
      </c>
      <c r="CN250" s="77">
        <f>+CN39+CN93+CN139+CN162</f>
        <v>330853028747.72137</v>
      </c>
      <c r="CO250" s="77">
        <f>+CO39+CO93+CO139+CO162</f>
        <v>330853028747.72137</v>
      </c>
      <c r="CP250" s="77">
        <f>+CP39+CP93+CP139+CP162</f>
        <v>326649223370.40875</v>
      </c>
      <c r="CQ250" s="92">
        <f t="shared" si="644"/>
        <v>0.98729403991487086</v>
      </c>
      <c r="CR250" s="77">
        <f>+CR39+CR93+CR139+CR162</f>
        <v>323058677345.14709</v>
      </c>
      <c r="CS250" s="92">
        <f t="shared" si="645"/>
        <v>0.97644165014273587</v>
      </c>
      <c r="CT250" s="77">
        <f>+CT39+CT93+CT139+CT162</f>
        <v>329379442664.16406</v>
      </c>
      <c r="CU250" s="77">
        <f>+CU39+CU93+CU139+CU162</f>
        <v>380131841544.9696</v>
      </c>
      <c r="CV250" s="77">
        <f>+CV39+CV93+CV139+CV162</f>
        <v>375564029675.69299</v>
      </c>
      <c r="CW250" s="92">
        <f t="shared" si="646"/>
        <v>0.98798361155247705</v>
      </c>
      <c r="CX250" s="77">
        <f>+CX39+CX93+CX139+CX162</f>
        <v>293264036724.96021</v>
      </c>
      <c r="CY250" s="92">
        <f t="shared" si="647"/>
        <v>0.77147979904300401</v>
      </c>
      <c r="CZ250" s="77">
        <f>+CZ39+CZ93+CZ139+CZ162</f>
        <v>427299463577.99994</v>
      </c>
      <c r="DA250" s="77">
        <f>+DA39+DA93+DA139+DA162</f>
        <v>427299463577.99994</v>
      </c>
      <c r="DB250" s="77">
        <f>+DB39+DB93+DB139+DB162</f>
        <v>6650748884.9099998</v>
      </c>
      <c r="DC250" s="92">
        <f t="shared" si="648"/>
        <v>1.5564608551622863E-2</v>
      </c>
      <c r="DD250" s="77">
        <f>+DD39+DD93+DD139+DD162</f>
        <v>3018788565.0623999</v>
      </c>
      <c r="DE250" s="92">
        <f t="shared" si="649"/>
        <v>7.06480775750224E-3</v>
      </c>
      <c r="DF250" s="77">
        <f>+DF39+DF93+DF139+DF162</f>
        <v>427299463577.99994</v>
      </c>
      <c r="DG250" s="77">
        <f>+DG39+DG93+DG139+DG162</f>
        <v>427299463577.99994</v>
      </c>
      <c r="DH250" s="77">
        <f>+DH39+DH93+DH139+DH162</f>
        <v>12508789474.334398</v>
      </c>
      <c r="DI250" s="92">
        <f t="shared" si="650"/>
        <v>2.9274058454442742E-2</v>
      </c>
      <c r="DJ250" s="77">
        <f>+DJ39+DJ93+DJ139+DJ162</f>
        <v>7607049307.9775982</v>
      </c>
      <c r="DK250" s="92">
        <f t="shared" si="651"/>
        <v>1.7802618435978905E-2</v>
      </c>
      <c r="DL250" s="77">
        <f>+DL39+DL93+DL139+DL162</f>
        <v>427299463577.99994</v>
      </c>
      <c r="DM250" s="77">
        <f>+DM39+DM93+DM139+DM162</f>
        <v>427299463577.99994</v>
      </c>
      <c r="DN250" s="77">
        <f>+DN39+DN93+DN139+DN162</f>
        <v>349236330062.05322</v>
      </c>
      <c r="DO250" s="92">
        <f t="shared" si="652"/>
        <v>0.81731048089252534</v>
      </c>
      <c r="DP250" s="77">
        <f>+DP39+DP93+DP139+DP162</f>
        <v>37040310844.414795</v>
      </c>
      <c r="DQ250" s="92">
        <f t="shared" si="653"/>
        <v>8.6684664975371292E-2</v>
      </c>
      <c r="DR250" s="77">
        <f>+DR39+DR93+DR139+DR162</f>
        <v>427299463577.99994</v>
      </c>
      <c r="DS250" s="77">
        <f>+DS39+DS93+DS139+DS162</f>
        <v>427299463577.99994</v>
      </c>
      <c r="DT250" s="77">
        <f>+DT39+DT93+DT139+DT162</f>
        <v>351246938957.8656</v>
      </c>
      <c r="DU250" s="92">
        <f t="shared" si="654"/>
        <v>0.82201586685059902</v>
      </c>
      <c r="DV250" s="77">
        <f>+DV39+DV93+DV139+DV162</f>
        <v>65731498286.173187</v>
      </c>
      <c r="DW250" s="92">
        <f t="shared" si="655"/>
        <v>0.15383005102737382</v>
      </c>
      <c r="DX250" s="77">
        <f>+DX39+DX93+DX139+DX162</f>
        <v>427299463577.99994</v>
      </c>
      <c r="DY250" s="77">
        <f>+DY39+DY93+DY139+DY162</f>
        <v>416761369574.98676</v>
      </c>
      <c r="DZ250" s="77">
        <f>+DZ39+DZ93+DZ139+DZ162</f>
        <v>358351957991.02435</v>
      </c>
      <c r="EA250" s="92">
        <f t="shared" si="656"/>
        <v>0.85984926663541705</v>
      </c>
      <c r="EB250" s="77">
        <f>+EB39+EB93+EB139+EB162</f>
        <v>95555845091.023193</v>
      </c>
      <c r="EC250" s="92">
        <f t="shared" si="657"/>
        <v>0.22928191542433754</v>
      </c>
      <c r="ED250" s="77">
        <f>+ED39+ED93+ED139+ED162</f>
        <v>427299463577.99994</v>
      </c>
      <c r="EE250" s="77">
        <f>+EE39+EE93+EE139+EE162</f>
        <v>416761369574.98676</v>
      </c>
      <c r="EF250" s="77">
        <f>+EF39+EF93+EF139+EF162</f>
        <v>364871177110.19037</v>
      </c>
      <c r="EG250" s="92">
        <f t="shared" si="658"/>
        <v>0.87549183716879997</v>
      </c>
      <c r="EH250" s="77">
        <f>+EH39+EH93+EH139+EH162</f>
        <v>104313126264.7968</v>
      </c>
      <c r="EI250" s="92">
        <f t="shared" si="659"/>
        <v>0.25029461432851929</v>
      </c>
      <c r="EJ250" s="77">
        <f>+EJ39+EJ93+EJ139+EJ162</f>
        <v>427299463577.99994</v>
      </c>
      <c r="EK250" s="77">
        <f>+EK39+EK93+EK139+EK162</f>
        <v>416761369574.98676</v>
      </c>
      <c r="EL250" s="77">
        <f>+EL39+EL93+EL139+EL162</f>
        <v>369309072680.30872</v>
      </c>
      <c r="EM250" s="92">
        <f t="shared" si="660"/>
        <v>0.88614036626506465</v>
      </c>
      <c r="EN250" s="77">
        <f>+EN39+EN93+EN139+EN162</f>
        <v>158321991989.53799</v>
      </c>
      <c r="EO250" s="92">
        <f t="shared" si="661"/>
        <v>0.37988643753377327</v>
      </c>
      <c r="EP250" s="77">
        <f>+EP39+EP93+EP139+EP162</f>
        <v>427299463577.99994</v>
      </c>
      <c r="EQ250" s="77">
        <f>+EQ39+EQ93+EQ139+EQ162</f>
        <v>416761369574.98676</v>
      </c>
      <c r="ER250" s="77">
        <f>+ER39+ER93+ER139+ER162</f>
        <v>375654608735.18756</v>
      </c>
      <c r="ES250" s="92">
        <f t="shared" si="662"/>
        <v>0.90136619216478753</v>
      </c>
      <c r="ET250" s="77">
        <f>+ET39+ET93+ET139+ET162</f>
        <v>163006265890.41599</v>
      </c>
      <c r="EU250" s="92">
        <f t="shared" si="663"/>
        <v>0.39112614025779252</v>
      </c>
      <c r="EV250" s="77">
        <f>+EV39+EV93+EV139+EV162</f>
        <v>427299463577.99994</v>
      </c>
      <c r="EW250" s="77">
        <f>+EW39+EW93+EW139+EW162</f>
        <v>416593038806.39636</v>
      </c>
      <c r="EX250" s="77">
        <f>+EX39+EX93+EX139+EX162</f>
        <v>379889545071.95636</v>
      </c>
      <c r="EY250" s="92">
        <f t="shared" si="664"/>
        <v>0.9118960464639515</v>
      </c>
      <c r="EZ250" s="77">
        <f>+EZ39+EZ93+EZ139+EZ162</f>
        <v>168029211943.13278</v>
      </c>
      <c r="FA250" s="92">
        <f t="shared" si="665"/>
        <v>0.40334138185448926</v>
      </c>
      <c r="FB250" s="77">
        <f>+FB39+FB93+FB139+FB162</f>
        <v>427299463577.99994</v>
      </c>
      <c r="FC250" s="77">
        <f>+FC39+FC93+FC139+FC162</f>
        <v>416593038806.39636</v>
      </c>
      <c r="FD250" s="77">
        <f>+FD39+FD93+FD139+FD162</f>
        <v>380317643168.67352</v>
      </c>
      <c r="FE250" s="92">
        <f t="shared" si="666"/>
        <v>0.9129236634830542</v>
      </c>
      <c r="FF250" s="77">
        <f>+FF39+FF93+FF139+FF162</f>
        <v>246086312480.01837</v>
      </c>
      <c r="FG250" s="92">
        <f t="shared" si="667"/>
        <v>0.59071153273490551</v>
      </c>
      <c r="FH250" s="77">
        <f>+FH39+FH93+FH139+FH162</f>
        <v>427299463577.99994</v>
      </c>
      <c r="FI250" s="77">
        <f>+FI39+FI93+FI139+FI162</f>
        <v>416593038806.39636</v>
      </c>
      <c r="FJ250" s="77">
        <f>+FJ39+FJ93+FJ139+FJ162</f>
        <v>385044740510.61719</v>
      </c>
      <c r="FK250" s="92">
        <f t="shared" si="668"/>
        <v>0.92427070220335428</v>
      </c>
      <c r="FL250" s="77">
        <f>+FL39+FL93+FL139+FL162</f>
        <v>274936248216.2868</v>
      </c>
      <c r="FM250" s="92">
        <f t="shared" si="669"/>
        <v>0.65996361582042218</v>
      </c>
      <c r="FN250" s="77">
        <f>+FN39+FN93+FN139+FN162</f>
        <v>427299463577.99994</v>
      </c>
      <c r="FO250" s="77">
        <f>+FO39+FO93+FO139+FO162</f>
        <v>401654104822.7915</v>
      </c>
      <c r="FP250" s="77">
        <f>+FP39+FP93+FP139+FP162</f>
        <v>367094498369.508</v>
      </c>
      <c r="FQ250" s="92">
        <f t="shared" si="670"/>
        <v>0.91395679506740979</v>
      </c>
      <c r="FR250" s="77">
        <f>+FR39+FR93+FR139+FR162</f>
        <v>359834524862.81036</v>
      </c>
      <c r="FS250" s="92">
        <f t="shared" si="671"/>
        <v>0.8958816069403005</v>
      </c>
      <c r="FT250" s="77">
        <f>+FT39+FT93+FT139+FT162</f>
        <v>401926924000</v>
      </c>
      <c r="FU250" s="77">
        <f>+FU39+FU93+FU139+FU162</f>
        <v>401926924000</v>
      </c>
      <c r="FV250" s="77">
        <f>+FV39+FV93+FV139+FV162</f>
        <v>5240559986</v>
      </c>
      <c r="FW250" s="92">
        <f t="shared" si="672"/>
        <v>1.3038589039633484E-2</v>
      </c>
      <c r="FX250" s="77">
        <f>+FX39+FX93+FX139+FX162</f>
        <v>2752283909</v>
      </c>
      <c r="FY250" s="92">
        <f t="shared" si="673"/>
        <v>6.8477221720035855E-3</v>
      </c>
      <c r="FZ250" s="77">
        <f>+FZ39+FZ93+FZ139+FZ162</f>
        <v>401926924000</v>
      </c>
      <c r="GA250" s="77">
        <f>+GA39+GA93+GA139+GA162</f>
        <v>401926924000</v>
      </c>
      <c r="GB250" s="77">
        <f>+GB39+GB93+GB139+GB162</f>
        <v>12070938453</v>
      </c>
      <c r="GC250" s="92">
        <f t="shared" si="674"/>
        <v>3.0032669453614408E-2</v>
      </c>
      <c r="GD250" s="77">
        <f>+GD39+GD93+GD139+GD162</f>
        <v>7337018089</v>
      </c>
      <c r="GE250" s="92">
        <f t="shared" si="675"/>
        <v>1.8254607121069601E-2</v>
      </c>
      <c r="GF250" s="77">
        <f>+GF39+GF93+GF139+GF162</f>
        <v>401926924000</v>
      </c>
      <c r="GG250" s="77">
        <f>+GG39+GG93+GG139+GG162</f>
        <v>401926924000</v>
      </c>
      <c r="GH250" s="77">
        <f>+GH39+GH93+GH139+GH162</f>
        <v>19009006380</v>
      </c>
      <c r="GI250" s="92">
        <f t="shared" si="676"/>
        <v>4.729468280159306E-2</v>
      </c>
      <c r="GJ250" s="77">
        <f>+GJ39+GJ93+GJ139+GJ162</f>
        <v>12147893731</v>
      </c>
      <c r="GK250" s="92">
        <f t="shared" si="677"/>
        <v>3.0224135298286214E-2</v>
      </c>
      <c r="GL250" s="77">
        <f>+GL39+GL93+GL139+GL162</f>
        <v>401926924000</v>
      </c>
      <c r="GM250" s="77">
        <f>+GM39+GM93+GM139+GM162</f>
        <v>401926924000</v>
      </c>
      <c r="GN250" s="77">
        <f>+GN39+GN93+GN139+GN162</f>
        <v>321264621543</v>
      </c>
      <c r="GO250" s="92">
        <f t="shared" si="678"/>
        <v>0.79931102486431094</v>
      </c>
      <c r="GP250" s="77">
        <f>+GP39+GP93+GP139+GP162</f>
        <v>16947984667</v>
      </c>
      <c r="GQ250" s="92">
        <f t="shared" si="679"/>
        <v>4.2166830970995113E-2</v>
      </c>
      <c r="GR250" s="77">
        <f>+GR39+GR93+GR139+GR162</f>
        <v>401926924000</v>
      </c>
      <c r="GS250" s="77">
        <f>+GS39+GS93+GS139+GS162</f>
        <v>401926924000</v>
      </c>
      <c r="GT250" s="77">
        <f>+GT39+GT93+GT139+GT162</f>
        <v>326567534573</v>
      </c>
      <c r="GU250" s="92">
        <f t="shared" si="680"/>
        <v>0.81250474917923143</v>
      </c>
      <c r="GV250" s="77">
        <f>+GV39+GV93+GV139+GV162</f>
        <v>93061611709</v>
      </c>
      <c r="GW250" s="92">
        <f t="shared" si="681"/>
        <v>0.23153863588645782</v>
      </c>
      <c r="GX250" s="77">
        <f>+GX39+GX93+GX139+GX162</f>
        <v>401926924000</v>
      </c>
      <c r="GY250" s="77">
        <f>+GY39+GY93+GY139+GY162</f>
        <v>401926924000</v>
      </c>
      <c r="GZ250" s="77">
        <f>+GZ39+GZ93+GZ139+GZ162</f>
        <v>335088494936</v>
      </c>
      <c r="HA250" s="92">
        <f t="shared" si="682"/>
        <v>0.83370502180142581</v>
      </c>
      <c r="HB250" s="77">
        <f>+HB39+HB93+HB139+HB162</f>
        <v>124992984018</v>
      </c>
      <c r="HC250" s="92">
        <f t="shared" si="683"/>
        <v>0.3109843520161889</v>
      </c>
    </row>
    <row r="251" spans="1:211" x14ac:dyDescent="0.35">
      <c r="A251" s="48" t="s">
        <v>168</v>
      </c>
      <c r="B251" s="77">
        <f>+B103+B53</f>
        <v>38345384330.166145</v>
      </c>
      <c r="C251" s="77">
        <f>+C103+C53</f>
        <v>37581876284.717781</v>
      </c>
      <c r="D251" s="78">
        <f t="shared" si="614"/>
        <v>0.98008865841911208</v>
      </c>
      <c r="E251" s="77">
        <f>+E103+E53</f>
        <v>28119281499.184086</v>
      </c>
      <c r="F251" s="77">
        <f>+F103+F53</f>
        <v>26923128112.282658</v>
      </c>
      <c r="G251" s="78">
        <f t="shared" si="615"/>
        <v>0.95746145267132321</v>
      </c>
      <c r="H251" s="77">
        <f>+H103+H53</f>
        <v>27697789087.531063</v>
      </c>
      <c r="I251" s="77">
        <f>+I103+I53</f>
        <v>27071231934.530453</v>
      </c>
      <c r="J251" s="78">
        <f t="shared" si="616"/>
        <v>0.97737880265386701</v>
      </c>
      <c r="K251" s="77">
        <f>+K103+K53</f>
        <v>27130385143.342957</v>
      </c>
      <c r="L251" s="77">
        <f>+L103+L53</f>
        <v>26972864889.816635</v>
      </c>
      <c r="M251" s="78">
        <f t="shared" si="617"/>
        <v>0.99419395439120872</v>
      </c>
      <c r="N251" s="77">
        <f>+N103+N53</f>
        <v>29350095286.823235</v>
      </c>
      <c r="O251" s="77">
        <f>+O103+O53</f>
        <v>27044670272.687057</v>
      </c>
      <c r="P251" s="78">
        <f t="shared" si="618"/>
        <v>0.92145085078578259</v>
      </c>
      <c r="Q251" s="77">
        <f>+Q103+Q53</f>
        <v>27582847757.404312</v>
      </c>
      <c r="R251" s="77">
        <f>+R103+R53</f>
        <v>26841927827.00589</v>
      </c>
      <c r="S251" s="78">
        <f t="shared" si="619"/>
        <v>0.97313838161617916</v>
      </c>
      <c r="T251" s="77">
        <f>+T103+T53</f>
        <v>29089606065.651176</v>
      </c>
      <c r="U251" s="77">
        <f>+U103+U53</f>
        <v>27388868382.707664</v>
      </c>
      <c r="V251" s="78">
        <f t="shared" si="620"/>
        <v>0.94153452339281651</v>
      </c>
      <c r="W251" s="77">
        <f>+W103+W53</f>
        <v>43686676278.7146</v>
      </c>
      <c r="X251" s="77">
        <f>+X103+X53</f>
        <v>42016372901.845734</v>
      </c>
      <c r="Y251" s="78">
        <f t="shared" si="621"/>
        <v>0.96176629766447386</v>
      </c>
      <c r="Z251" s="77">
        <f>+Z103+Z53</f>
        <v>50341525125.578979</v>
      </c>
      <c r="AA251" s="77">
        <f>+AA103+AA53</f>
        <v>49660693172.4767</v>
      </c>
      <c r="AB251" s="78">
        <f t="shared" si="622"/>
        <v>0.98647573844050385</v>
      </c>
      <c r="AC251" s="77">
        <f>+AC103+AC53</f>
        <v>49676146626.539246</v>
      </c>
      <c r="AD251" s="77">
        <f>+AD103+AD53</f>
        <v>47006178730.100098</v>
      </c>
      <c r="AE251" s="78">
        <f t="shared" si="623"/>
        <v>0.94625251599099014</v>
      </c>
      <c r="AF251" s="77">
        <f>+AF103+AF53</f>
        <v>55252108302.9291</v>
      </c>
      <c r="AG251" s="77">
        <f>+AG103+AG53</f>
        <v>55252108302.9291</v>
      </c>
      <c r="AH251" s="77">
        <f>+AH103+AH53</f>
        <v>53393059425.135788</v>
      </c>
      <c r="AI251" s="92">
        <f t="shared" si="624"/>
        <v>0.96635334044448118</v>
      </c>
      <c r="AJ251" s="77">
        <f>+AJ103+AJ53</f>
        <v>51857430621.240799</v>
      </c>
      <c r="AK251" s="92">
        <f t="shared" si="625"/>
        <v>0.93856021451568139</v>
      </c>
      <c r="AL251" s="77">
        <f>+AL103+AL53</f>
        <v>54842369284.721565</v>
      </c>
      <c r="AM251" s="77">
        <f>+AM103+AM53</f>
        <v>54842369284.721565</v>
      </c>
      <c r="AN251" s="77">
        <f>+AN103+AN53</f>
        <v>50663006495.476639</v>
      </c>
      <c r="AO251" s="92">
        <f t="shared" si="626"/>
        <v>0.9237931759011504</v>
      </c>
      <c r="AP251" s="77">
        <f>+AP103+AP53</f>
        <v>43706851571.66066</v>
      </c>
      <c r="AQ251" s="92">
        <f t="shared" si="627"/>
        <v>0.79695410941767741</v>
      </c>
      <c r="AR251" s="77">
        <f>+AR103+AR53</f>
        <v>56143561153.750748</v>
      </c>
      <c r="AS251" s="77">
        <f>+AS103+AS53</f>
        <v>56143561153.750748</v>
      </c>
      <c r="AT251" s="77">
        <f>+AT103+AT53</f>
        <v>53452571868.2659</v>
      </c>
      <c r="AU251" s="92">
        <f t="shared" si="628"/>
        <v>0.95206949416486963</v>
      </c>
      <c r="AV251" s="77">
        <f>+AV103+AV53</f>
        <v>48261349991.582344</v>
      </c>
      <c r="AW251" s="92">
        <f t="shared" si="629"/>
        <v>0.8596061418230535</v>
      </c>
      <c r="AX251" s="77">
        <f>+AX103+AX53</f>
        <v>55673449462.000946</v>
      </c>
      <c r="AY251" s="77">
        <f>+AY103+AY53</f>
        <v>55673449462.000946</v>
      </c>
      <c r="AZ251" s="77">
        <f>+AZ103+AZ53</f>
        <v>50883864656.973282</v>
      </c>
      <c r="BA251" s="92">
        <f t="shared" si="630"/>
        <v>0.91397003686116629</v>
      </c>
      <c r="BB251" s="77">
        <f>+BB103+BB53</f>
        <v>48810046492.412384</v>
      </c>
      <c r="BC251" s="92">
        <f t="shared" si="631"/>
        <v>0.87672035708380036</v>
      </c>
      <c r="BD251" s="77">
        <f>+BD103+BD53</f>
        <v>56185809358.387451</v>
      </c>
      <c r="BE251" s="77">
        <f>+BE103+BE53</f>
        <v>55732884017.160034</v>
      </c>
      <c r="BF251" s="77">
        <f>+BF103+BF53</f>
        <v>54935531086.48085</v>
      </c>
      <c r="BG251" s="92">
        <f t="shared" si="632"/>
        <v>0.9856933129383062</v>
      </c>
      <c r="BH251" s="77">
        <f>+BH103+BH53</f>
        <v>53047452330.585403</v>
      </c>
      <c r="BI251" s="92">
        <f t="shared" si="633"/>
        <v>0.95181602865289028</v>
      </c>
      <c r="BJ251" s="77">
        <f>+BJ103+BJ53</f>
        <v>62429692763.745438</v>
      </c>
      <c r="BK251" s="77">
        <f>+BK103+BK53</f>
        <v>62429692763.745438</v>
      </c>
      <c r="BL251" s="77">
        <f>+BL103+BL53</f>
        <v>58547704895.153084</v>
      </c>
      <c r="BM251" s="92">
        <f t="shared" si="634"/>
        <v>0.93781824486493826</v>
      </c>
      <c r="BN251" s="77">
        <f>+BN103+BN53</f>
        <v>56200326848.196632</v>
      </c>
      <c r="BO251" s="92">
        <f t="shared" si="635"/>
        <v>0.90021789889111292</v>
      </c>
      <c r="BP251" s="77">
        <f>+BP103+BP53</f>
        <v>63742750610.023674</v>
      </c>
      <c r="BQ251" s="77">
        <f>+BQ103+BQ53</f>
        <v>63742750610.023674</v>
      </c>
      <c r="BR251" s="77">
        <f>+BR103+BR53</f>
        <v>60395246021.452652</v>
      </c>
      <c r="BS251" s="92">
        <f t="shared" si="636"/>
        <v>0.9474841522128381</v>
      </c>
      <c r="BT251" s="77">
        <f>+BT103+BT53</f>
        <v>58971157772.06131</v>
      </c>
      <c r="BU251" s="92">
        <f t="shared" si="637"/>
        <v>0.92514297245886312</v>
      </c>
      <c r="BV251" s="77">
        <f>+BV103+BV53</f>
        <v>64416250086.672829</v>
      </c>
      <c r="BW251" s="77">
        <f>+BW103+BW53</f>
        <v>64416250086.672829</v>
      </c>
      <c r="BX251" s="77">
        <f>+BX103+BX53</f>
        <v>60235733825.538765</v>
      </c>
      <c r="BY251" s="92">
        <f t="shared" si="638"/>
        <v>0.93510152709123662</v>
      </c>
      <c r="BZ251" s="77">
        <f>+BZ103+BZ53</f>
        <v>56425651629.537506</v>
      </c>
      <c r="CA251" s="92">
        <f t="shared" si="639"/>
        <v>0.87595368487945391</v>
      </c>
      <c r="CB251" s="77">
        <f>+CB103+CB53</f>
        <v>65798754031.450287</v>
      </c>
      <c r="CC251" s="77">
        <f>+CC103+CC53</f>
        <v>65798754031.450287</v>
      </c>
      <c r="CD251" s="77">
        <f>+CD103+CD53</f>
        <v>59820714352.335526</v>
      </c>
      <c r="CE251" s="92">
        <f t="shared" si="640"/>
        <v>0.90914661277237263</v>
      </c>
      <c r="CF251" s="77">
        <f>+CF103+CF53</f>
        <v>48542128092.650597</v>
      </c>
      <c r="CG251" s="92">
        <f t="shared" si="641"/>
        <v>0.7377362809856336</v>
      </c>
      <c r="CH251" s="77">
        <f>+CH103+CH53</f>
        <v>61337221875.539795</v>
      </c>
      <c r="CI251" s="77">
        <f>+CI103+CI53</f>
        <v>58202904522.914352</v>
      </c>
      <c r="CJ251" s="77">
        <f>+CJ103+CJ53</f>
        <v>55208399716.087112</v>
      </c>
      <c r="CK251" s="92">
        <f t="shared" si="642"/>
        <v>0.94855059500255168</v>
      </c>
      <c r="CL251" s="77">
        <f>+CL103+CL53</f>
        <v>52185989909.250931</v>
      </c>
      <c r="CM251" s="92">
        <f t="shared" si="643"/>
        <v>0.89662174657804961</v>
      </c>
      <c r="CN251" s="77">
        <f>+CN103+CN53</f>
        <v>61016578507.429649</v>
      </c>
      <c r="CO251" s="77">
        <f>+CO103+CO53</f>
        <v>61016578507.429649</v>
      </c>
      <c r="CP251" s="77">
        <f>+CP103+CP53</f>
        <v>58374867856.931442</v>
      </c>
      <c r="CQ251" s="92">
        <f t="shared" si="644"/>
        <v>0.95670503467878754</v>
      </c>
      <c r="CR251" s="77">
        <f>+CR103+CR53</f>
        <v>55526176383.87117</v>
      </c>
      <c r="CS251" s="92">
        <f t="shared" si="645"/>
        <v>0.91001786304864762</v>
      </c>
      <c r="CT251" s="77">
        <f>+CT103+CT53</f>
        <v>63430871858.050072</v>
      </c>
      <c r="CU251" s="77">
        <f>+CU103+CU53</f>
        <v>64328553475.125412</v>
      </c>
      <c r="CV251" s="77">
        <f>+CV103+CV53</f>
        <v>63283006908.169022</v>
      </c>
      <c r="CW251" s="92">
        <f t="shared" si="646"/>
        <v>0.98374677323716464</v>
      </c>
      <c r="CX251" s="77">
        <f>+CX103+CX53</f>
        <v>61158557630.267639</v>
      </c>
      <c r="CY251" s="92">
        <f t="shared" si="647"/>
        <v>0.95072179190095507</v>
      </c>
      <c r="CZ251" s="77">
        <f>+CZ103+CZ53</f>
        <v>90086104695.599991</v>
      </c>
      <c r="DA251" s="77">
        <f>+DA103+DA53</f>
        <v>90086104695.599991</v>
      </c>
      <c r="DB251" s="77">
        <f>+DB103+DB53</f>
        <v>3694973530.8095999</v>
      </c>
      <c r="DC251" s="92">
        <f t="shared" si="648"/>
        <v>4.1016020653738744E-2</v>
      </c>
      <c r="DD251" s="77">
        <f>+DD103+DD53</f>
        <v>3472889223.6791997</v>
      </c>
      <c r="DE251" s="92">
        <f t="shared" si="649"/>
        <v>3.8550775787387588E-2</v>
      </c>
      <c r="DF251" s="77">
        <f>+DF103+DF53</f>
        <v>90086104695.599991</v>
      </c>
      <c r="DG251" s="77">
        <f>+DG103+DG53</f>
        <v>90086104695.599991</v>
      </c>
      <c r="DH251" s="77">
        <f>+DH103+DH53</f>
        <v>8389203803.0735998</v>
      </c>
      <c r="DI251" s="92">
        <f t="shared" si="650"/>
        <v>9.3124281834813832E-2</v>
      </c>
      <c r="DJ251" s="77">
        <f>+DJ103+DJ53</f>
        <v>7425397696.3764</v>
      </c>
      <c r="DK251" s="92">
        <f t="shared" si="651"/>
        <v>8.242556076174834E-2</v>
      </c>
      <c r="DL251" s="77">
        <f>+DL103+DL53</f>
        <v>90086104695.599991</v>
      </c>
      <c r="DM251" s="77">
        <f>+DM103+DM53</f>
        <v>90086104695.599991</v>
      </c>
      <c r="DN251" s="77">
        <f>+DN103+DN53</f>
        <v>14620418651.732399</v>
      </c>
      <c r="DO251" s="92">
        <f t="shared" si="652"/>
        <v>0.16229382656886587</v>
      </c>
      <c r="DP251" s="77">
        <f>+DP103+DP53</f>
        <v>11685018642.788399</v>
      </c>
      <c r="DQ251" s="92">
        <f t="shared" si="653"/>
        <v>0.12970944500566381</v>
      </c>
      <c r="DR251" s="77">
        <f>+DR103+DR53</f>
        <v>90086104695.599991</v>
      </c>
      <c r="DS251" s="77">
        <f>+DS103+DS53</f>
        <v>90086104695.599991</v>
      </c>
      <c r="DT251" s="77">
        <f>+DT103+DT53</f>
        <v>25238571247.562397</v>
      </c>
      <c r="DU251" s="92">
        <f t="shared" si="654"/>
        <v>0.28016053455572604</v>
      </c>
      <c r="DV251" s="77">
        <f>+DV103+DV53</f>
        <v>17653411324.879196</v>
      </c>
      <c r="DW251" s="92">
        <f t="shared" si="655"/>
        <v>0.19596153462878529</v>
      </c>
      <c r="DX251" s="77">
        <f>+DX103+DX53</f>
        <v>90086104695.599991</v>
      </c>
      <c r="DY251" s="77">
        <f>+DY103+DY53</f>
        <v>88730979652.442398</v>
      </c>
      <c r="DZ251" s="77">
        <f>+DZ103+DZ53</f>
        <v>38480495204.252396</v>
      </c>
      <c r="EA251" s="92">
        <f t="shared" si="656"/>
        <v>0.43367598729304896</v>
      </c>
      <c r="EB251" s="77">
        <f>+EB103+EB53</f>
        <v>23582668193.510399</v>
      </c>
      <c r="EC251" s="92">
        <f t="shared" si="657"/>
        <v>0.26577716470485591</v>
      </c>
      <c r="ED251" s="77">
        <f>+ED103+ED53</f>
        <v>90086104695.599991</v>
      </c>
      <c r="EE251" s="77">
        <f>+EE103+EE53</f>
        <v>88730979652.442398</v>
      </c>
      <c r="EF251" s="77">
        <f>+EF103+EF53</f>
        <v>44047093020.028793</v>
      </c>
      <c r="EG251" s="92">
        <f t="shared" si="658"/>
        <v>0.49641166132235259</v>
      </c>
      <c r="EH251" s="77">
        <f>+EH103+EH53</f>
        <v>38327239602.974396</v>
      </c>
      <c r="EI251" s="92">
        <f t="shared" si="659"/>
        <v>0.43194879345524506</v>
      </c>
      <c r="EJ251" s="77">
        <f>+EJ103+EJ53</f>
        <v>90086104695.599991</v>
      </c>
      <c r="EK251" s="77">
        <f>+EK103+EK53</f>
        <v>88730979652.442398</v>
      </c>
      <c r="EL251" s="77">
        <f>+EL103+EL53</f>
        <v>48550877410.744797</v>
      </c>
      <c r="EM251" s="92">
        <f t="shared" si="660"/>
        <v>0.54716940578045781</v>
      </c>
      <c r="EN251" s="77">
        <f>+EN103+EN53</f>
        <v>44805352188.261597</v>
      </c>
      <c r="EO251" s="92">
        <f t="shared" si="661"/>
        <v>0.50495725803730929</v>
      </c>
      <c r="EP251" s="77">
        <f>+EP103+EP53</f>
        <v>90086104695.599991</v>
      </c>
      <c r="EQ251" s="77">
        <f>+EQ103+EQ53</f>
        <v>88730979652.442398</v>
      </c>
      <c r="ER251" s="77">
        <f>+ER103+ER53</f>
        <v>53642340319.261192</v>
      </c>
      <c r="ES251" s="92">
        <f t="shared" si="662"/>
        <v>0.6045502994487072</v>
      </c>
      <c r="ET251" s="77">
        <f>+ET103+ET53</f>
        <v>49806054145.114792</v>
      </c>
      <c r="EU251" s="92">
        <f t="shared" si="663"/>
        <v>0.56131527387846025</v>
      </c>
      <c r="EV251" s="77">
        <f>+EV103+EV53</f>
        <v>90086104695.599991</v>
      </c>
      <c r="EW251" s="77">
        <f>+EW103+EW53</f>
        <v>88730979652.442398</v>
      </c>
      <c r="EX251" s="77">
        <f>+EX103+EX53</f>
        <v>58642896095.487595</v>
      </c>
      <c r="EY251" s="92">
        <f t="shared" si="664"/>
        <v>0.66090666783113106</v>
      </c>
      <c r="EZ251" s="77">
        <f>+EZ103+EZ53</f>
        <v>54715707840.502792</v>
      </c>
      <c r="FA251" s="92">
        <f t="shared" si="665"/>
        <v>0.61664717390502399</v>
      </c>
      <c r="FB251" s="77">
        <f>+FB103+FB53</f>
        <v>90086104695.599991</v>
      </c>
      <c r="FC251" s="77">
        <f>+FC103+FC53</f>
        <v>88730979652.442398</v>
      </c>
      <c r="FD251" s="77">
        <f>+FD103+FD53</f>
        <v>63706906703.715591</v>
      </c>
      <c r="FE251" s="92">
        <f t="shared" si="666"/>
        <v>0.7179781734998798</v>
      </c>
      <c r="FF251" s="77">
        <f>+FF103+FF53</f>
        <v>61755084578.116791</v>
      </c>
      <c r="FG251" s="92">
        <f t="shared" si="667"/>
        <v>0.69598109724484403</v>
      </c>
      <c r="FH251" s="77">
        <f>+FH103+FH53</f>
        <v>90086104695.599991</v>
      </c>
      <c r="FI251" s="77">
        <f>+FI103+FI53</f>
        <v>88730979652.442398</v>
      </c>
      <c r="FJ251" s="77">
        <f>+FJ103+FJ53</f>
        <v>68768822544.052795</v>
      </c>
      <c r="FK251" s="92">
        <f t="shared" si="668"/>
        <v>0.7750260710906044</v>
      </c>
      <c r="FL251" s="77">
        <f>+FL103+FL53</f>
        <v>67021543262.543999</v>
      </c>
      <c r="FM251" s="92">
        <f t="shared" si="669"/>
        <v>0.7553341969745645</v>
      </c>
      <c r="FN251" s="77">
        <f>+FN103+FN53</f>
        <v>90086104695.599991</v>
      </c>
      <c r="FO251" s="77">
        <f>+FO103+FO53</f>
        <v>88730979652.442398</v>
      </c>
      <c r="FP251" s="77">
        <f>+FP103+FP53</f>
        <v>82572318532.407593</v>
      </c>
      <c r="FQ251" s="92">
        <f t="shared" si="670"/>
        <v>0.93059176012528921</v>
      </c>
      <c r="FR251" s="77">
        <f>+FR103+FR53</f>
        <v>81869268075.098389</v>
      </c>
      <c r="FS251" s="92">
        <f t="shared" si="671"/>
        <v>0.92266836673931463</v>
      </c>
      <c r="FT251" s="77">
        <f>+FT103+FT53</f>
        <v>93241499000</v>
      </c>
      <c r="FU251" s="77">
        <f>+FU103+FU53</f>
        <v>93241499000</v>
      </c>
      <c r="FV251" s="77">
        <f>+FV103+FV53</f>
        <v>3658912546</v>
      </c>
      <c r="FW251" s="92">
        <f t="shared" si="672"/>
        <v>3.9241245424422019E-2</v>
      </c>
      <c r="FX251" s="77">
        <f>+FX103+FX53</f>
        <v>3518874399</v>
      </c>
      <c r="FY251" s="92">
        <f t="shared" si="673"/>
        <v>3.7739358941451598E-2</v>
      </c>
      <c r="FZ251" s="77">
        <f>+FZ103+FZ53</f>
        <v>93241499000</v>
      </c>
      <c r="GA251" s="77">
        <f>+GA103+GA53</f>
        <v>93241499000</v>
      </c>
      <c r="GB251" s="77">
        <f>+GB103+GB53</f>
        <v>9614589718</v>
      </c>
      <c r="GC251" s="92">
        <f t="shared" si="674"/>
        <v>0.10311492008510073</v>
      </c>
      <c r="GD251" s="77">
        <f>+GD103+GD53</f>
        <v>7817768919</v>
      </c>
      <c r="GE251" s="92">
        <f t="shared" si="675"/>
        <v>8.3844307554514969E-2</v>
      </c>
      <c r="GF251" s="77">
        <f>+GF103+GF53</f>
        <v>93241499000</v>
      </c>
      <c r="GG251" s="77">
        <f>+GG103+GG53</f>
        <v>93241499000</v>
      </c>
      <c r="GH251" s="77">
        <f>+GH103+GH53</f>
        <v>14165851299</v>
      </c>
      <c r="GI251" s="92">
        <f t="shared" si="676"/>
        <v>0.15192646462065137</v>
      </c>
      <c r="GJ251" s="77">
        <f>+GJ103+GJ53</f>
        <v>12466806615</v>
      </c>
      <c r="GK251" s="92">
        <f t="shared" si="677"/>
        <v>0.13370448511343647</v>
      </c>
      <c r="GL251" s="77">
        <f>+GL103+GL53</f>
        <v>93241499000</v>
      </c>
      <c r="GM251" s="77">
        <f>+GM103+GM53</f>
        <v>93241499000</v>
      </c>
      <c r="GN251" s="77">
        <f>+GN103+GN53</f>
        <v>19071762058</v>
      </c>
      <c r="GO251" s="92">
        <f t="shared" si="678"/>
        <v>0.20454156424490774</v>
      </c>
      <c r="GP251" s="77">
        <f>+GP103+GP53</f>
        <v>18149304204</v>
      </c>
      <c r="GQ251" s="92">
        <f t="shared" si="679"/>
        <v>0.19464835291847893</v>
      </c>
      <c r="GR251" s="77">
        <f>+GR103+GR53</f>
        <v>93241499000</v>
      </c>
      <c r="GS251" s="77">
        <f>+GS103+GS53</f>
        <v>93241499000</v>
      </c>
      <c r="GT251" s="77">
        <f>+GT103+GT53</f>
        <v>26872122156</v>
      </c>
      <c r="GU251" s="92">
        <f t="shared" si="680"/>
        <v>0.28819916500913395</v>
      </c>
      <c r="GV251" s="77">
        <f>+GV103+GV53</f>
        <v>23996740062</v>
      </c>
      <c r="GW251" s="92">
        <f t="shared" si="681"/>
        <v>0.25736115698869233</v>
      </c>
      <c r="GX251" s="77">
        <f>+GX103+GX53</f>
        <v>93241499000</v>
      </c>
      <c r="GY251" s="77">
        <f>+GY103+GY53</f>
        <v>93241499000</v>
      </c>
      <c r="GZ251" s="77">
        <f>+GZ103+GZ53</f>
        <v>37150882645</v>
      </c>
      <c r="HA251" s="92">
        <f t="shared" si="682"/>
        <v>0.39843720921946996</v>
      </c>
      <c r="HB251" s="77">
        <f>+HB103+HB53</f>
        <v>32368605198</v>
      </c>
      <c r="HC251" s="92">
        <f t="shared" si="683"/>
        <v>0.34714805687540479</v>
      </c>
    </row>
    <row r="252" spans="1:211" x14ac:dyDescent="0.35">
      <c r="A252" s="48" t="s">
        <v>169</v>
      </c>
      <c r="B252" s="77"/>
      <c r="C252" s="77"/>
      <c r="D252" s="78"/>
      <c r="E252" s="77"/>
      <c r="F252" s="77"/>
      <c r="G252" s="78"/>
      <c r="H252" s="77"/>
      <c r="I252" s="77"/>
      <c r="J252" s="78"/>
      <c r="K252" s="77"/>
      <c r="L252" s="77"/>
      <c r="M252" s="78"/>
      <c r="N252" s="77"/>
      <c r="O252" s="77"/>
      <c r="P252" s="78"/>
      <c r="Q252" s="77"/>
      <c r="R252" s="77"/>
      <c r="S252" s="78"/>
      <c r="T252" s="77"/>
      <c r="U252" s="77"/>
      <c r="V252" s="78"/>
      <c r="W252" s="77"/>
      <c r="X252" s="77"/>
      <c r="Y252" s="78"/>
      <c r="Z252" s="77"/>
      <c r="AA252" s="77"/>
      <c r="AB252" s="78"/>
      <c r="AC252" s="77"/>
      <c r="AD252" s="77"/>
      <c r="AE252" s="78"/>
      <c r="AF252" s="77"/>
      <c r="AG252" s="77"/>
      <c r="AH252" s="77"/>
      <c r="AI252" s="92"/>
      <c r="AJ252" s="77"/>
      <c r="AK252" s="92"/>
      <c r="AL252" s="77"/>
      <c r="AM252" s="77"/>
      <c r="AN252" s="77"/>
      <c r="AO252" s="92"/>
      <c r="AP252" s="77"/>
      <c r="AQ252" s="92"/>
      <c r="AR252" s="77"/>
      <c r="AS252" s="77"/>
      <c r="AT252" s="77"/>
      <c r="AU252" s="92"/>
      <c r="AV252" s="77"/>
      <c r="AW252" s="92"/>
      <c r="AX252" s="77"/>
      <c r="AY252" s="77"/>
      <c r="AZ252" s="77"/>
      <c r="BA252" s="92"/>
      <c r="BB252" s="77"/>
      <c r="BC252" s="92"/>
      <c r="BD252" s="77">
        <f>+BD68</f>
        <v>0</v>
      </c>
      <c r="BE252" s="77">
        <f t="shared" ref="BE252:BH252" si="684">+BE68</f>
        <v>10222160193.338123</v>
      </c>
      <c r="BF252" s="77">
        <f t="shared" si="684"/>
        <v>5619036023.3526754</v>
      </c>
      <c r="BG252" s="92">
        <f t="shared" si="632"/>
        <v>0.54969164218485378</v>
      </c>
      <c r="BH252" s="77">
        <f t="shared" si="684"/>
        <v>4914779738.5942497</v>
      </c>
      <c r="BI252" s="92">
        <f t="shared" si="633"/>
        <v>0.48079658757424454</v>
      </c>
      <c r="BJ252" s="77">
        <f>+BJ68</f>
        <v>31112493038.767479</v>
      </c>
      <c r="BK252" s="77">
        <f t="shared" ref="BK252:BL252" si="685">+BK68</f>
        <v>29645802911.35815</v>
      </c>
      <c r="BL252" s="77">
        <f t="shared" si="685"/>
        <v>23920118578.4342</v>
      </c>
      <c r="BM252" s="92">
        <f t="shared" si="634"/>
        <v>0.80686357694396338</v>
      </c>
      <c r="BN252" s="77">
        <f t="shared" ref="BN252" si="686">+BN68</f>
        <v>23689336357.034077</v>
      </c>
      <c r="BO252" s="92">
        <f t="shared" si="635"/>
        <v>0.79907892620975418</v>
      </c>
      <c r="BP252" s="77">
        <f>+BP68</f>
        <v>34108138915.393917</v>
      </c>
      <c r="BQ252" s="77">
        <f t="shared" ref="BQ252:BR252" si="687">+BQ68</f>
        <v>34108138915.393917</v>
      </c>
      <c r="BR252" s="77">
        <f t="shared" si="687"/>
        <v>29994369946.661812</v>
      </c>
      <c r="BS252" s="92">
        <f t="shared" si="636"/>
        <v>0.87939040066253948</v>
      </c>
      <c r="BT252" s="77">
        <f t="shared" ref="BT252" si="688">+BT68</f>
        <v>29370567276.658607</v>
      </c>
      <c r="BU252" s="92">
        <f t="shared" si="637"/>
        <v>0.86110143240336356</v>
      </c>
      <c r="BV252" s="77">
        <f>+BV68</f>
        <v>31265125469.038612</v>
      </c>
      <c r="BW252" s="77">
        <f t="shared" ref="BW252:BX252" si="689">+BW68</f>
        <v>31265125469.038612</v>
      </c>
      <c r="BX252" s="77">
        <f t="shared" si="689"/>
        <v>28273165502.552345</v>
      </c>
      <c r="BY252" s="92">
        <f t="shared" si="638"/>
        <v>0.90430359956657902</v>
      </c>
      <c r="BZ252" s="77">
        <f t="shared" ref="BZ252" si="690">+BZ68</f>
        <v>27889491774.426941</v>
      </c>
      <c r="CA252" s="92">
        <f t="shared" si="639"/>
        <v>0.89203197991466532</v>
      </c>
      <c r="CB252" s="77">
        <f>+CB68</f>
        <v>33382989468.701706</v>
      </c>
      <c r="CC252" s="77">
        <f t="shared" ref="CC252:CD252" si="691">+CC68</f>
        <v>33072896821.60273</v>
      </c>
      <c r="CD252" s="77">
        <f t="shared" si="691"/>
        <v>30263348174.296326</v>
      </c>
      <c r="CE252" s="92">
        <f t="shared" si="640"/>
        <v>0.91504981669851038</v>
      </c>
      <c r="CF252" s="77">
        <f t="shared" ref="CF252" si="692">+CF68</f>
        <v>29683270588.958557</v>
      </c>
      <c r="CG252" s="92">
        <f t="shared" si="641"/>
        <v>0.89751045241280114</v>
      </c>
      <c r="CH252" s="77">
        <f>+CH68</f>
        <v>31916249338.238506</v>
      </c>
      <c r="CI252" s="77">
        <f t="shared" ref="CI252:CJ252" si="693">+CI68</f>
        <v>31916249338.238506</v>
      </c>
      <c r="CJ252" s="77">
        <f t="shared" si="693"/>
        <v>31128057161.623684</v>
      </c>
      <c r="CK252" s="92">
        <f t="shared" si="642"/>
        <v>0.97530436085199712</v>
      </c>
      <c r="CL252" s="77">
        <f t="shared" ref="CL252" si="694">+CL68</f>
        <v>30698113096.738155</v>
      </c>
      <c r="CM252" s="92">
        <f t="shared" si="643"/>
        <v>0.96183335239078627</v>
      </c>
      <c r="CN252" s="77">
        <f>+CN68</f>
        <v>29608555637.044891</v>
      </c>
      <c r="CO252" s="77">
        <f t="shared" ref="CO252:CP252" si="695">+CO68</f>
        <v>29608555637.044891</v>
      </c>
      <c r="CP252" s="77">
        <f t="shared" si="695"/>
        <v>28714735490.702305</v>
      </c>
      <c r="CQ252" s="92">
        <f t="shared" si="644"/>
        <v>0.9698120989993757</v>
      </c>
      <c r="CR252" s="77">
        <f t="shared" ref="CR252" si="696">+CR68</f>
        <v>28123518339.541309</v>
      </c>
      <c r="CS252" s="92">
        <f t="shared" si="645"/>
        <v>0.94984431811845726</v>
      </c>
      <c r="CT252" s="77">
        <f>+CT68</f>
        <v>29489362742.450188</v>
      </c>
      <c r="CU252" s="77">
        <f t="shared" ref="CU252:CV252" si="697">+CU68</f>
        <v>30606970945.974789</v>
      </c>
      <c r="CV252" s="77">
        <f t="shared" si="697"/>
        <v>30373539828.932377</v>
      </c>
      <c r="CW252" s="92">
        <f t="shared" si="646"/>
        <v>0.99237326955828309</v>
      </c>
      <c r="CX252" s="77">
        <f t="shared" ref="CX252" si="698">+CX68</f>
        <v>29944482361.185291</v>
      </c>
      <c r="CY252" s="92">
        <f t="shared" si="647"/>
        <v>0.97835497717304742</v>
      </c>
      <c r="CZ252" s="77">
        <f>+CZ68</f>
        <v>33553528819.199997</v>
      </c>
      <c r="DA252" s="77">
        <f t="shared" ref="DA252:DB252" si="699">+DA68</f>
        <v>33553528819.199997</v>
      </c>
      <c r="DB252" s="77">
        <f t="shared" si="699"/>
        <v>1438066428.2243998</v>
      </c>
      <c r="DC252" s="92">
        <f t="shared" si="648"/>
        <v>4.2858872936235234E-2</v>
      </c>
      <c r="DD252" s="77">
        <f t="shared" ref="DD252" si="700">+DD68</f>
        <v>1275111219.3923998</v>
      </c>
      <c r="DE252" s="92">
        <f t="shared" si="649"/>
        <v>3.8002298544013519E-2</v>
      </c>
      <c r="DF252" s="77">
        <f>+DF68</f>
        <v>33553528819.199997</v>
      </c>
      <c r="DG252" s="77">
        <f t="shared" ref="DG252:DH252" si="701">+DG68</f>
        <v>33553528819.199997</v>
      </c>
      <c r="DH252" s="77">
        <f t="shared" si="701"/>
        <v>3394440043.4099998</v>
      </c>
      <c r="DI252" s="92">
        <f t="shared" si="650"/>
        <v>0.10116491954395072</v>
      </c>
      <c r="DJ252" s="77">
        <f t="shared" ref="DJ252" si="702">+DJ68</f>
        <v>3057641940.3971996</v>
      </c>
      <c r="DK252" s="92">
        <f t="shared" si="651"/>
        <v>9.1127283716506025E-2</v>
      </c>
      <c r="DL252" s="77">
        <f>+DL68</f>
        <v>33553528819.199997</v>
      </c>
      <c r="DM252" s="77">
        <f t="shared" ref="DM252:DN252" si="703">+DM68</f>
        <v>33553528819.199997</v>
      </c>
      <c r="DN252" s="77">
        <f t="shared" si="703"/>
        <v>5930973556.3259993</v>
      </c>
      <c r="DO252" s="92">
        <f t="shared" si="652"/>
        <v>0.17676154386873844</v>
      </c>
      <c r="DP252" s="77">
        <f t="shared" ref="DP252" si="704">+DP68</f>
        <v>5052239296.1664</v>
      </c>
      <c r="DQ252" s="92">
        <f t="shared" si="653"/>
        <v>0.1505725172273209</v>
      </c>
      <c r="DR252" s="77">
        <f>+DR68</f>
        <v>33553528819.199997</v>
      </c>
      <c r="DS252" s="77">
        <f t="shared" ref="DS252:DT252" si="705">+DS68</f>
        <v>33553528819.199997</v>
      </c>
      <c r="DT252" s="77">
        <f t="shared" si="705"/>
        <v>8822576177.5787983</v>
      </c>
      <c r="DU252" s="92">
        <f t="shared" si="654"/>
        <v>0.26294033706911757</v>
      </c>
      <c r="DV252" s="77">
        <f t="shared" ref="DV252" si="706">+DV68</f>
        <v>7243551151.8395996</v>
      </c>
      <c r="DW252" s="92">
        <f t="shared" si="655"/>
        <v>0.21588045748841461</v>
      </c>
      <c r="DX252" s="77">
        <f>+DX68</f>
        <v>33553528819.199997</v>
      </c>
      <c r="DY252" s="77">
        <f t="shared" ref="DY252:DZ252" si="707">+DY68</f>
        <v>33197874427.083595</v>
      </c>
      <c r="DZ252" s="77">
        <f t="shared" si="707"/>
        <v>11535454998.334799</v>
      </c>
      <c r="EA252" s="92">
        <f t="shared" si="656"/>
        <v>0.34747571034017488</v>
      </c>
      <c r="EB252" s="77">
        <f t="shared" ref="EB252" si="708">+EB68</f>
        <v>9106238414.4888</v>
      </c>
      <c r="EC252" s="92">
        <f t="shared" si="657"/>
        <v>0.27430185129743484</v>
      </c>
      <c r="ED252" s="77">
        <f>+ED68</f>
        <v>33553528819.199997</v>
      </c>
      <c r="EE252" s="77">
        <f t="shared" ref="EE252:EF252" si="709">+EE68</f>
        <v>33197874427.083595</v>
      </c>
      <c r="EF252" s="77">
        <f t="shared" si="709"/>
        <v>15349557853.952398</v>
      </c>
      <c r="EG252" s="92">
        <f t="shared" si="658"/>
        <v>0.46236568210613727</v>
      </c>
      <c r="EH252" s="77">
        <f t="shared" ref="EH252" si="710">+EH68</f>
        <v>12593367358.306799</v>
      </c>
      <c r="EI252" s="92">
        <f t="shared" si="659"/>
        <v>0.37934258068139559</v>
      </c>
      <c r="EJ252" s="77">
        <f>+EJ68</f>
        <v>33553528819.199997</v>
      </c>
      <c r="EK252" s="77">
        <f t="shared" ref="EK252:EL252" si="711">+EK68</f>
        <v>33197874427.083595</v>
      </c>
      <c r="EL252" s="77">
        <f t="shared" si="711"/>
        <v>17489216874.667198</v>
      </c>
      <c r="EM252" s="92">
        <f t="shared" si="660"/>
        <v>0.5268173693795013</v>
      </c>
      <c r="EN252" s="77">
        <f t="shared" ref="EN252" si="712">+EN68</f>
        <v>14851920362.4168</v>
      </c>
      <c r="EO252" s="92">
        <f t="shared" si="661"/>
        <v>0.44737564132420055</v>
      </c>
      <c r="EP252" s="77">
        <f>+EP68</f>
        <v>33553528819.199997</v>
      </c>
      <c r="EQ252" s="77">
        <f t="shared" ref="EQ252:ER252" si="713">+EQ68</f>
        <v>33197874427.083595</v>
      </c>
      <c r="ER252" s="77">
        <f t="shared" si="713"/>
        <v>19716012233.501999</v>
      </c>
      <c r="ES252" s="92">
        <f t="shared" si="662"/>
        <v>0.59389381319598034</v>
      </c>
      <c r="ET252" s="77">
        <f t="shared" ref="ET252" si="714">+ET68</f>
        <v>17278266391.214397</v>
      </c>
      <c r="EU252" s="92">
        <f t="shared" si="663"/>
        <v>0.5204630323295153</v>
      </c>
      <c r="EV252" s="77">
        <f>+EV68</f>
        <v>33553528819.199997</v>
      </c>
      <c r="EW252" s="77">
        <f t="shared" ref="EW252:EX252" si="715">+EW68</f>
        <v>33127716547.707596</v>
      </c>
      <c r="EX252" s="77">
        <f t="shared" si="715"/>
        <v>21577689331.255199</v>
      </c>
      <c r="EY252" s="92">
        <f t="shared" si="664"/>
        <v>0.65134852564259682</v>
      </c>
      <c r="EZ252" s="77">
        <f t="shared" ref="EZ252" si="716">+EZ68</f>
        <v>19356882286.949997</v>
      </c>
      <c r="FA252" s="92">
        <f t="shared" si="665"/>
        <v>0.58431079181307088</v>
      </c>
      <c r="FB252" s="77">
        <f>+FB68</f>
        <v>33553528819.199997</v>
      </c>
      <c r="FC252" s="77">
        <f t="shared" ref="FC252:FD252" si="717">+FC68</f>
        <v>33127716547.707596</v>
      </c>
      <c r="FD252" s="77">
        <f t="shared" si="717"/>
        <v>23418205424.780399</v>
      </c>
      <c r="FE252" s="92">
        <f t="shared" si="666"/>
        <v>0.70690671936460148</v>
      </c>
      <c r="FF252" s="77">
        <f t="shared" ref="FF252" si="718">+FF68</f>
        <v>21528743084.549999</v>
      </c>
      <c r="FG252" s="92">
        <f t="shared" si="667"/>
        <v>0.64987102426894461</v>
      </c>
      <c r="FH252" s="77">
        <f>+FH68</f>
        <v>33553528819.199997</v>
      </c>
      <c r="FI252" s="77">
        <f t="shared" ref="FI252:FJ252" si="719">+FI68</f>
        <v>33127716547.707596</v>
      </c>
      <c r="FJ252" s="77">
        <f t="shared" si="719"/>
        <v>25481961829.178398</v>
      </c>
      <c r="FK252" s="92">
        <f t="shared" si="668"/>
        <v>0.76920369058584337</v>
      </c>
      <c r="FL252" s="77">
        <f t="shared" ref="FL252" si="720">+FL68</f>
        <v>23775622334.521198</v>
      </c>
      <c r="FM252" s="92">
        <f t="shared" si="669"/>
        <v>0.71769577900975023</v>
      </c>
      <c r="FN252" s="77">
        <f>+FN68</f>
        <v>33553528819.199997</v>
      </c>
      <c r="FO252" s="77">
        <f t="shared" ref="FO252:FP252" si="721">+FO68</f>
        <v>31990838136.207596</v>
      </c>
      <c r="FP252" s="77">
        <f t="shared" si="721"/>
        <v>30786181196.097599</v>
      </c>
      <c r="FQ252" s="92">
        <f t="shared" si="670"/>
        <v>0.96234368930939163</v>
      </c>
      <c r="FR252" s="77">
        <f t="shared" ref="FR252" si="722">+FR68</f>
        <v>30087865081.934399</v>
      </c>
      <c r="FS252" s="92">
        <f t="shared" si="671"/>
        <v>0.94051506102556937</v>
      </c>
      <c r="FT252" s="77">
        <f>+FT68</f>
        <v>33557193000</v>
      </c>
      <c r="FU252" s="77">
        <f t="shared" ref="FU252:FV252" si="723">+FU68</f>
        <v>33557193000</v>
      </c>
      <c r="FV252" s="77">
        <f t="shared" si="723"/>
        <v>3188293145</v>
      </c>
      <c r="FW252" s="92">
        <f t="shared" si="672"/>
        <v>9.5010722291343025E-2</v>
      </c>
      <c r="FX252" s="77">
        <f t="shared" ref="FX252" si="724">+FX68</f>
        <v>1344388125</v>
      </c>
      <c r="FY252" s="92">
        <f t="shared" si="673"/>
        <v>4.0062591796638056E-2</v>
      </c>
      <c r="FZ252" s="77">
        <f>+FZ68</f>
        <v>33557193000</v>
      </c>
      <c r="GA252" s="77">
        <f t="shared" ref="GA252:GB252" si="725">+GA68</f>
        <v>33557193000</v>
      </c>
      <c r="GB252" s="77">
        <f t="shared" si="725"/>
        <v>5391927724</v>
      </c>
      <c r="GC252" s="92">
        <f t="shared" si="674"/>
        <v>0.16067874699770032</v>
      </c>
      <c r="GD252" s="77">
        <f t="shared" ref="GD252" si="726">+GD68</f>
        <v>3074240918</v>
      </c>
      <c r="GE252" s="92">
        <f t="shared" si="675"/>
        <v>9.1611980716027108E-2</v>
      </c>
      <c r="GF252" s="77">
        <f>+GF68</f>
        <v>33557193000</v>
      </c>
      <c r="GG252" s="77">
        <f t="shared" ref="GG252:GH252" si="727">+GG68</f>
        <v>33557193000</v>
      </c>
      <c r="GH252" s="77">
        <f t="shared" si="727"/>
        <v>7744726311</v>
      </c>
      <c r="GI252" s="92">
        <f t="shared" si="676"/>
        <v>0.2307918398001883</v>
      </c>
      <c r="GJ252" s="77">
        <f t="shared" ref="GJ252" si="728">+GJ68</f>
        <v>5019713448</v>
      </c>
      <c r="GK252" s="92">
        <f t="shared" si="677"/>
        <v>0.14958680983835568</v>
      </c>
      <c r="GL252" s="77">
        <f>+GL68</f>
        <v>33557193000</v>
      </c>
      <c r="GM252" s="77">
        <f t="shared" ref="GM252:GN252" si="729">+GM68</f>
        <v>36230065637</v>
      </c>
      <c r="GN252" s="77">
        <f t="shared" si="729"/>
        <v>9854708240</v>
      </c>
      <c r="GO252" s="92">
        <f t="shared" si="678"/>
        <v>0.2720035988545344</v>
      </c>
      <c r="GP252" s="77">
        <f t="shared" ref="GP252" si="730">+GP68</f>
        <v>7038069035</v>
      </c>
      <c r="GQ252" s="92">
        <f t="shared" si="679"/>
        <v>0.19426045499107136</v>
      </c>
      <c r="GR252" s="77">
        <f>+GR68</f>
        <v>33557193000</v>
      </c>
      <c r="GS252" s="77">
        <f t="shared" ref="GS252:GT252" si="731">+GS68</f>
        <v>36230065637</v>
      </c>
      <c r="GT252" s="77">
        <f t="shared" si="731"/>
        <v>12184674853</v>
      </c>
      <c r="GU252" s="92">
        <f t="shared" si="680"/>
        <v>0.33631390500591268</v>
      </c>
      <c r="GV252" s="77">
        <f t="shared" ref="GV252" si="732">+GV68</f>
        <v>9116637367</v>
      </c>
      <c r="GW252" s="92">
        <f t="shared" si="681"/>
        <v>0.25163182033238224</v>
      </c>
      <c r="GX252" s="77">
        <f>+GX68</f>
        <v>33557193000</v>
      </c>
      <c r="GY252" s="77">
        <f t="shared" ref="GY252:GZ252" si="733">+GY68</f>
        <v>36230065637</v>
      </c>
      <c r="GZ252" s="77">
        <f t="shared" si="733"/>
        <v>18090143402</v>
      </c>
      <c r="HA252" s="92">
        <f t="shared" si="682"/>
        <v>0.49931301762604091</v>
      </c>
      <c r="HB252" s="77">
        <f t="shared" ref="HB252" si="734">+HB68</f>
        <v>13054947322</v>
      </c>
      <c r="HC252" s="92">
        <f t="shared" si="683"/>
        <v>0.36033463071255434</v>
      </c>
    </row>
    <row r="253" spans="1:211" x14ac:dyDescent="0.35">
      <c r="A253" s="48" t="s">
        <v>170</v>
      </c>
      <c r="B253" s="77">
        <f>+B29+B84+B136+B165+B168+B156</f>
        <v>169513493451.27231</v>
      </c>
      <c r="C253" s="77">
        <f>+C29+C84+C136+C165+C168+C156</f>
        <v>166863336439.27686</v>
      </c>
      <c r="D253" s="78">
        <f t="shared" ref="D253" si="735">+C253/B253</f>
        <v>0.98436609996031221</v>
      </c>
      <c r="E253" s="77">
        <f>+E29+E84+E136+E165+E168+E156</f>
        <v>148374537212.38684</v>
      </c>
      <c r="F253" s="77">
        <f>+F29+F84+F136+F165+F168+F156</f>
        <v>143203329548.61172</v>
      </c>
      <c r="G253" s="78">
        <f t="shared" ref="G253" si="736">+F253/E253</f>
        <v>0.9651476071236339</v>
      </c>
      <c r="H253" s="77">
        <f>+H29+H84+H136+H165+H168+H156</f>
        <v>147978807883.711</v>
      </c>
      <c r="I253" s="77">
        <f>+I29+I84+I136+I165+I168+I156</f>
        <v>141196832494.52594</v>
      </c>
      <c r="J253" s="78">
        <f t="shared" ref="J253" si="737">+I253/H253</f>
        <v>0.95416927946524166</v>
      </c>
      <c r="K253" s="77">
        <f>+K29+K84+K136+K165+K168+K156</f>
        <v>175491326444.89429</v>
      </c>
      <c r="L253" s="77">
        <f>+L29+L84+L136+L165+L168+L156</f>
        <v>154552359938.88696</v>
      </c>
      <c r="M253" s="78">
        <f t="shared" ref="M253" si="738">+L253/K253</f>
        <v>0.88068375269485277</v>
      </c>
      <c r="N253" s="77">
        <f>+N29+N84+N136+N165+N168+N156</f>
        <v>151536001246.58701</v>
      </c>
      <c r="O253" s="77">
        <f>+O29+O84+O136+O165+O168+O156</f>
        <v>142767071845.73267</v>
      </c>
      <c r="P253" s="78">
        <f t="shared" ref="P253" si="739">+O253/N253</f>
        <v>0.94213302892568018</v>
      </c>
      <c r="Q253" s="77">
        <f>+Q29+Q84+Q136+Q165+Q168+Q156</f>
        <v>199397725259.38278</v>
      </c>
      <c r="R253" s="77">
        <f>+R29+R84+R136+R165+R168+R156</f>
        <v>163620059668.51114</v>
      </c>
      <c r="S253" s="78">
        <f t="shared" ref="S253" si="740">+R253/Q253</f>
        <v>0.82057134531333831</v>
      </c>
      <c r="T253" s="77">
        <f>+T29+T84+T136+T165+T168+T156</f>
        <v>194412278366.34814</v>
      </c>
      <c r="U253" s="77">
        <f>+U29+U84+U136+U165+U168+U156</f>
        <v>173568546850.71783</v>
      </c>
      <c r="V253" s="78">
        <f t="shared" ref="V253" si="741">+U253/T253</f>
        <v>0.89278593054522704</v>
      </c>
      <c r="W253" s="77">
        <f>+W29+W84+W136+W165+W168+W156</f>
        <v>186725403657.89999</v>
      </c>
      <c r="X253" s="77">
        <f>+X29+X84+X136+X165+X168+X156</f>
        <v>176682397734.97177</v>
      </c>
      <c r="Y253" s="78">
        <f t="shared" ref="Y253" si="742">+X253/W253</f>
        <v>0.94621510664222186</v>
      </c>
      <c r="Z253" s="77">
        <f>+Z29+Z84+Z136+Z165+Z168+Z156</f>
        <v>175515907566.64731</v>
      </c>
      <c r="AA253" s="77">
        <f>+AA29+AA84+AA136+AA165+AA168+AA156</f>
        <v>166739746868.37006</v>
      </c>
      <c r="AB253" s="78">
        <f t="shared" ref="AB253" si="743">+AA253/Z253</f>
        <v>0.949997918593534</v>
      </c>
      <c r="AC253" s="77">
        <f>+AC29+AC84+AC136+AC165+AC168+AC156</f>
        <v>172255278645.00571</v>
      </c>
      <c r="AD253" s="77">
        <f>+AD29+AD84+AD136+AD165+AD168+AD156</f>
        <v>164148233420.83362</v>
      </c>
      <c r="AE253" s="78">
        <f t="shared" ref="AE253" si="744">+AD253/AC253</f>
        <v>0.95293586769622551</v>
      </c>
      <c r="AF253" s="77">
        <f>+AF29+AF84+AF136+AF165+AF168+AF156</f>
        <v>181245689117.58228</v>
      </c>
      <c r="AG253" s="77">
        <f>+AG29+AG84+AG136+AG165+AG168+AG156</f>
        <v>184944873110.32098</v>
      </c>
      <c r="AH253" s="77">
        <f>+AH29+AH84+AH136+AH165+AH168+AH156</f>
        <v>179267476650.3949</v>
      </c>
      <c r="AI253" s="92">
        <f t="shared" ref="AI253" si="745">+AH253/AG253</f>
        <v>0.96930222306546732</v>
      </c>
      <c r="AJ253" s="77">
        <f>+AJ29+AJ84+AJ136+AJ165+AJ168+AJ156</f>
        <v>166441947820.12323</v>
      </c>
      <c r="AK253" s="92">
        <f t="shared" ref="AK253" si="746">+AJ253/AG253</f>
        <v>0.89995437570653491</v>
      </c>
      <c r="AL253" s="77">
        <f>+AL29+AL84+AL136+AL165+AL168+AL156</f>
        <v>180573647266.98038</v>
      </c>
      <c r="AM253" s="77">
        <f>+AM29+AM84+AM136+AM165+AM168+AM156</f>
        <v>180573647266.98038</v>
      </c>
      <c r="AN253" s="77">
        <f>+AN29+AN84+AN136+AN165+AN168+AN156</f>
        <v>169890471402.27307</v>
      </c>
      <c r="AO253" s="92">
        <f t="shared" ref="AO253:AO258" si="747">+AN253/AM253</f>
        <v>0.94083756945490449</v>
      </c>
      <c r="AP253" s="77">
        <f>+AP29+AP84+AP136+AP165+AP168+AP156</f>
        <v>158449008321.18127</v>
      </c>
      <c r="AQ253" s="92">
        <f t="shared" ref="AQ253:AQ258" si="748">+AP253/AM253</f>
        <v>0.87747581510004313</v>
      </c>
      <c r="AR253" s="77">
        <f>+AR29+AR84+AR136+AR165+AR168+AR156</f>
        <v>186174638543.16074</v>
      </c>
      <c r="AS253" s="77">
        <f>+AS29+AS84+AS136+AS165+AS168+AS156</f>
        <v>186174638543.16074</v>
      </c>
      <c r="AT253" s="77">
        <f>+AT29+AT84+AT136+AT165+AT168+AT156</f>
        <v>173813363203.2663</v>
      </c>
      <c r="AU253" s="92">
        <f t="shared" ref="AU253:AU258" si="749">+AT253/AS253</f>
        <v>0.93360387087831653</v>
      </c>
      <c r="AV253" s="77">
        <f>+AV29+AV84+AV136+AV165+AV168+AV156</f>
        <v>158976439979.66589</v>
      </c>
      <c r="AW253" s="92">
        <f t="shared" ref="AW253:AW258" si="750">+AV253/AS253</f>
        <v>0.85391029209819302</v>
      </c>
      <c r="AX253" s="77">
        <f>+AX29+AX84+AX136+AX165+AX168+AX156</f>
        <v>180034925074.83148</v>
      </c>
      <c r="AY253" s="77">
        <f>+AY29+AY84+AY136+AY165+AY168+AY156</f>
        <v>180034925074.83148</v>
      </c>
      <c r="AZ253" s="77">
        <f>+AZ29+AZ84+AZ136+AZ165+AZ168+AZ156</f>
        <v>165369533954.59802</v>
      </c>
      <c r="BA253" s="92">
        <f t="shared" ref="BA253:BA258" si="751">+AZ253/AY253</f>
        <v>0.91854141015062607</v>
      </c>
      <c r="BB253" s="77">
        <f>+BB29+BB84+BB136+BB165+BB168+BB156</f>
        <v>155551783467.08795</v>
      </c>
      <c r="BC253" s="92">
        <f t="shared" si="631"/>
        <v>0.86400893272476376</v>
      </c>
      <c r="BD253" s="77">
        <f>+BD29+BD84+BD136+BD165+BD168+BD156</f>
        <v>182345989548.23532</v>
      </c>
      <c r="BE253" s="77">
        <f>+BE29+BE84+BE136+BE165+BE168+BE156</f>
        <v>187974942434.03201</v>
      </c>
      <c r="BF253" s="77">
        <f>+BF29+BF84+BF136+BF165+BF168+BF156</f>
        <v>170642297610.52307</v>
      </c>
      <c r="BG253" s="92">
        <f t="shared" si="632"/>
        <v>0.90779279089503295</v>
      </c>
      <c r="BH253" s="77">
        <f>+BH29+BH84+BH136+BH165+BH168+BH156</f>
        <v>156588783745.45105</v>
      </c>
      <c r="BI253" s="92">
        <f t="shared" si="633"/>
        <v>0.83303009282955021</v>
      </c>
      <c r="BJ253" s="77">
        <f>+BJ29+BJ84+BJ136+BJ165+BJ168+BJ156</f>
        <v>190854700974.1976</v>
      </c>
      <c r="BK253" s="77">
        <f>+BK29+BK84+BK136+BK165+BK168+BK156</f>
        <v>190854700974.1976</v>
      </c>
      <c r="BL253" s="77">
        <f>+BL29+BL84+BL136+BL165+BL168+BL156</f>
        <v>173642011734.9183</v>
      </c>
      <c r="BM253" s="92">
        <f t="shared" si="634"/>
        <v>0.90981260010144394</v>
      </c>
      <c r="BN253" s="77">
        <f>+BN29+BN84+BN136+BN165+BN168+BN156</f>
        <v>155144180611.40274</v>
      </c>
      <c r="BO253" s="92">
        <f t="shared" si="635"/>
        <v>0.81289158621446422</v>
      </c>
      <c r="BP253" s="77">
        <f>+BP29+BP84+BP136+BP165+BP168+BP156</f>
        <v>206694297382.68478</v>
      </c>
      <c r="BQ253" s="77">
        <f>+BQ29+BQ84+BQ136+BQ165+BQ168+BQ156</f>
        <v>200964240066.84479</v>
      </c>
      <c r="BR253" s="77">
        <f>+BR29+BR84+BR136+BR165+BR168+BR156</f>
        <v>183601380135.74014</v>
      </c>
      <c r="BS253" s="92">
        <f t="shared" si="636"/>
        <v>0.91360224124784883</v>
      </c>
      <c r="BT253" s="77">
        <f>+BT29+BT84+BT136+BT165+BT168+BT156</f>
        <v>169067000774.68073</v>
      </c>
      <c r="BU253" s="92">
        <f t="shared" si="637"/>
        <v>0.84127902913695296</v>
      </c>
      <c r="BV253" s="77">
        <f>+BV29+BV84+BV136+BV165+BV168+BV156</f>
        <v>236240847484.12482</v>
      </c>
      <c r="BW253" s="77">
        <f>+BW29+BW84+BW136+BW165+BW168+BW156</f>
        <v>235620836455.22311</v>
      </c>
      <c r="BX253" s="77">
        <f>+BX29+BX84+BX136+BX165+BX168+BX156</f>
        <v>210026746169.772</v>
      </c>
      <c r="BY253" s="92">
        <f t="shared" si="638"/>
        <v>0.89137594675199727</v>
      </c>
      <c r="BZ253" s="77">
        <f>+BZ29+BZ84+BZ136+BZ165+BZ168+BZ156</f>
        <v>188463935035.6373</v>
      </c>
      <c r="CA253" s="92">
        <f t="shared" si="639"/>
        <v>0.79986107286166341</v>
      </c>
      <c r="CB253" s="77">
        <f>+CB29+CB84+CB136+CB165+CB168+CB156</f>
        <v>253329836322.05234</v>
      </c>
      <c r="CC253" s="77">
        <f>+CC29+CC84+CC136+CC165+CC168+CC156</f>
        <v>248113130492.53699</v>
      </c>
      <c r="CD253" s="77">
        <f>+CD29+CD84+CD136+CD165+CD168+CD156</f>
        <v>226809416031.78314</v>
      </c>
      <c r="CE253" s="92">
        <f t="shared" si="640"/>
        <v>0.91413709375854801</v>
      </c>
      <c r="CF253" s="77">
        <f>+CF29+CF84+CF136+CF165+CF168+CF156</f>
        <v>200366360371.29413</v>
      </c>
      <c r="CG253" s="92">
        <f t="shared" si="641"/>
        <v>0.80756048651492451</v>
      </c>
      <c r="CH253" s="77">
        <f>+CH29+CH84+CH136+CH165+CH168+CH156</f>
        <v>238323041956.86163</v>
      </c>
      <c r="CI253" s="77">
        <f>+CI29+CI84+CI136+CI165+CI168+CI156</f>
        <v>232197123349.62708</v>
      </c>
      <c r="CJ253" s="77">
        <f>+CJ29+CJ84+CJ136+CJ165+CJ168+CJ156</f>
        <v>211413320024.22903</v>
      </c>
      <c r="CK253" s="92">
        <f t="shared" si="642"/>
        <v>0.91049069417581385</v>
      </c>
      <c r="CL253" s="77">
        <f>+CL29+CL84+CL136+CL165+CL168+CL156</f>
        <v>199012598954.21323</v>
      </c>
      <c r="CM253" s="92">
        <f t="shared" si="643"/>
        <v>0.85708468771403867</v>
      </c>
      <c r="CN253" s="77">
        <f>+CN29+CN84+CN136+CN165+CN168+CN156</f>
        <v>251025975227.56824</v>
      </c>
      <c r="CO253" s="77">
        <f>+CO29+CO84+CO136+CO165+CO168+CO156</f>
        <v>256900453567.70673</v>
      </c>
      <c r="CP253" s="77">
        <f>+CP29+CP84+CP136+CP165+CP168+CP156</f>
        <v>239887712039.86621</v>
      </c>
      <c r="CQ253" s="92">
        <f t="shared" si="644"/>
        <v>0.93377691128382234</v>
      </c>
      <c r="CR253" s="77">
        <f>+CR29+CR84+CR136+CR165+CR168+CR156</f>
        <v>226053160121.57895</v>
      </c>
      <c r="CS253" s="92">
        <f t="shared" si="645"/>
        <v>0.87992511100025017</v>
      </c>
      <c r="CT253" s="77">
        <f>+CT29+CT84+CT136+CT165+CT168+CT156</f>
        <v>287503643528.53137</v>
      </c>
      <c r="CU253" s="77">
        <f>+CU29+CU84+CU136+CU165+CU168+CU156</f>
        <v>287503643528.53137</v>
      </c>
      <c r="CV253" s="77">
        <f>+CV29+CV84+CV136+CV165+CV168+CV156</f>
        <v>274847835211.07239</v>
      </c>
      <c r="CW253" s="92">
        <f t="shared" si="646"/>
        <v>0.95598035502390755</v>
      </c>
      <c r="CX253" s="77">
        <f>+CX29+CX84+CX136+CX165+CX168+CX156</f>
        <v>259141359177.93369</v>
      </c>
      <c r="CY253" s="92">
        <f t="shared" si="647"/>
        <v>0.90134982637956351</v>
      </c>
      <c r="CZ253" s="77">
        <f>+CZ29+CZ84+CZ136+CZ165+CZ168+CZ156</f>
        <v>339638368165.20001</v>
      </c>
      <c r="DA253" s="77">
        <f>+DA29+DA84+DA136+DA165+DA168+DA156</f>
        <v>339638368165.20001</v>
      </c>
      <c r="DB253" s="77">
        <f>+DB29+DB84+DB136+DB165+DB168+DB156</f>
        <v>23366954853.855598</v>
      </c>
      <c r="DC253" s="92">
        <f t="shared" si="648"/>
        <v>6.8799514554521463E-2</v>
      </c>
      <c r="DD253" s="77">
        <f>+DD29+DD84+DD136+DD165+DD168+DD156</f>
        <v>12532152675.244799</v>
      </c>
      <c r="DE253" s="92">
        <f t="shared" si="649"/>
        <v>3.6898518688999127E-2</v>
      </c>
      <c r="DF253" s="77">
        <f>+DF29+DF84+DF136+DF165+DF168+DF156</f>
        <v>339638368165.20001</v>
      </c>
      <c r="DG253" s="77">
        <f>+DG29+DG84+DG136+DG165+DG168+DG156</f>
        <v>339638368165.20001</v>
      </c>
      <c r="DH253" s="77">
        <f>+DH29+DH84+DH136+DH165+DH168+DH156</f>
        <v>42313886266.376396</v>
      </c>
      <c r="DI253" s="92">
        <f t="shared" si="650"/>
        <v>0.12458511826848412</v>
      </c>
      <c r="DJ253" s="77">
        <f>+DJ29+DJ84+DJ136+DJ165+DJ168+DJ156</f>
        <v>32855491598.888397</v>
      </c>
      <c r="DK253" s="92">
        <f t="shared" si="651"/>
        <v>9.6736690193104144E-2</v>
      </c>
      <c r="DL253" s="77">
        <f>+DL29+DL84+DL136+DL165+DL168+DL156</f>
        <v>339638368165.20001</v>
      </c>
      <c r="DM253" s="77">
        <f>+DM29+DM84+DM136+DM165+DM168+DM156</f>
        <v>339638368165.20001</v>
      </c>
      <c r="DN253" s="77">
        <f>+DN29+DN84+DN136+DN165+DN168+DN156</f>
        <v>61686211854.711594</v>
      </c>
      <c r="DO253" s="92">
        <f t="shared" si="652"/>
        <v>0.18162321350191929</v>
      </c>
      <c r="DP253" s="77">
        <f>+DP29+DP84+DP136+DP165+DP168+DP156</f>
        <v>49684537869.891594</v>
      </c>
      <c r="DQ253" s="92">
        <f t="shared" si="653"/>
        <v>0.14628658752042129</v>
      </c>
      <c r="DR253" s="77">
        <f>+DR29+DR84+DR136+DR165+DR168+DR156</f>
        <v>339638368165.20001</v>
      </c>
      <c r="DS253" s="77">
        <f>+DS29+DS84+DS136+DS165+DS168+DS156</f>
        <v>339638368165.20001</v>
      </c>
      <c r="DT253" s="77">
        <f>+DT29+DT84+DT136+DT165+DT168+DT156</f>
        <v>85797525311.518799</v>
      </c>
      <c r="DU253" s="92">
        <f t="shared" si="654"/>
        <v>0.25261434912379188</v>
      </c>
      <c r="DV253" s="77">
        <f>+DV29+DV84+DV136+DV165+DV168+DV156</f>
        <v>69175033529.830795</v>
      </c>
      <c r="DW253" s="92">
        <f t="shared" si="655"/>
        <v>0.20367261185339366</v>
      </c>
      <c r="DX253" s="77">
        <f>+DX29+DX84+DX136+DX165+DX168+DX156</f>
        <v>339638368165.20001</v>
      </c>
      <c r="DY253" s="77">
        <f>+DY29+DY84+DY136+DY165+DY168+DY156</f>
        <v>328808507389.08118</v>
      </c>
      <c r="DZ253" s="77">
        <f>+DZ29+DZ84+DZ136+DZ165+DZ168+DZ156</f>
        <v>120885961060.64398</v>
      </c>
      <c r="EA253" s="92">
        <f t="shared" si="656"/>
        <v>0.36764851986508629</v>
      </c>
      <c r="EB253" s="77">
        <f>+EB29+EB84+EB136+EB165+EB168+EB156</f>
        <v>91879111802.165985</v>
      </c>
      <c r="EC253" s="92">
        <f t="shared" si="657"/>
        <v>0.27943045796392624</v>
      </c>
      <c r="ED253" s="77">
        <f>+ED29+ED84+ED136+ED165+ED168+ED156</f>
        <v>339638368165.20001</v>
      </c>
      <c r="EE253" s="77">
        <f>+EE29+EE84+EE136+EE165+EE168+EE156</f>
        <v>328808507389.08118</v>
      </c>
      <c r="EF253" s="77">
        <f>+EF29+EF84+EF136+EF165+EF168+EF156</f>
        <v>155567456981.99158</v>
      </c>
      <c r="EG253" s="92">
        <f t="shared" si="658"/>
        <v>0.47312479296013965</v>
      </c>
      <c r="EH253" s="77">
        <f>+EH29+EH84+EH136+EH165+EH168+EH156</f>
        <v>129194252301.73799</v>
      </c>
      <c r="EI253" s="92">
        <f t="shared" si="659"/>
        <v>0.39291639175522192</v>
      </c>
      <c r="EJ253" s="77">
        <f>+EJ29+EJ84+EJ136+EJ165+EJ168+EJ156</f>
        <v>339638368165.20001</v>
      </c>
      <c r="EK253" s="77">
        <f>+EK29+EK84+EK136+EK165+EK168+EK156</f>
        <v>328808507389.08118</v>
      </c>
      <c r="EL253" s="77">
        <f>+EL29+EL84+EL136+EL165+EL168+EL156</f>
        <v>174338915822.40115</v>
      </c>
      <c r="EM253" s="92">
        <f t="shared" si="660"/>
        <v>0.53021412738601925</v>
      </c>
      <c r="EN253" s="77">
        <f>+EN29+EN84+EN136+EN165+EN168+EN156</f>
        <v>156212806769.85361</v>
      </c>
      <c r="EO253" s="92">
        <f t="shared" si="661"/>
        <v>0.47508748484115715</v>
      </c>
      <c r="EP253" s="77">
        <f>+EP29+EP84+EP136+EP165+EP168+EP156</f>
        <v>339638368165.20001</v>
      </c>
      <c r="EQ253" s="77">
        <f>+EQ29+EQ84+EQ136+EQ165+EQ168+EQ156</f>
        <v>328808507389.08118</v>
      </c>
      <c r="ER253" s="77">
        <f>+ER29+ER84+ER136+ER165+ER168+ER156</f>
        <v>192886545580.32599</v>
      </c>
      <c r="ES253" s="92">
        <f t="shared" si="662"/>
        <v>0.58662273404040033</v>
      </c>
      <c r="ET253" s="77">
        <f>+ET29+ET84+ET136+ET165+ET168+ET156</f>
        <v>176449227670.48196</v>
      </c>
      <c r="EU253" s="92">
        <f t="shared" si="663"/>
        <v>0.53663218470709606</v>
      </c>
      <c r="EV253" s="77">
        <f>+EV29+EV84+EV136+EV165+EV168+EV156</f>
        <v>339638368165.20001</v>
      </c>
      <c r="EW253" s="77">
        <f>+EW29+EW84+EW136+EW165+EW168+EW156</f>
        <v>328808507389.08118</v>
      </c>
      <c r="EX253" s="77">
        <f>+EX29+EX84+EX136+EX165+EX168+EX156</f>
        <v>212806047809.14441</v>
      </c>
      <c r="EY253" s="92">
        <f t="shared" si="664"/>
        <v>0.64720359427114726</v>
      </c>
      <c r="EZ253" s="77">
        <f>+EZ29+EZ84+EZ136+EZ165+EZ168+EZ156</f>
        <v>196990680296.20197</v>
      </c>
      <c r="FA253" s="92">
        <f t="shared" si="665"/>
        <v>0.59910457262926486</v>
      </c>
      <c r="FB253" s="77">
        <f>+FB29+FB84+FB136+FB165+FB168+FB156</f>
        <v>339638368165.20001</v>
      </c>
      <c r="FC253" s="77">
        <f>+FC29+FC84+FC136+FC165+FC168+FC156</f>
        <v>328808507389.08118</v>
      </c>
      <c r="FD253" s="77">
        <f>+FD29+FD84+FD136+FD165+FD168+FD156</f>
        <v>232126254549.64917</v>
      </c>
      <c r="FE253" s="92">
        <f t="shared" si="666"/>
        <v>0.7059618268178588</v>
      </c>
      <c r="FF253" s="77">
        <f>+FF29+FF84+FF136+FF165+FF168+FF156</f>
        <v>216380040913.68597</v>
      </c>
      <c r="FG253" s="92">
        <f t="shared" si="667"/>
        <v>0.6580731217445116</v>
      </c>
      <c r="FH253" s="77">
        <f>+FH29+FH84+FH136+FH165+FH168+FH156</f>
        <v>339638368165.20001</v>
      </c>
      <c r="FI253" s="77">
        <f>+FI29+FI84+FI136+FI165+FI168+FI156</f>
        <v>328808507389.08118</v>
      </c>
      <c r="FJ253" s="77">
        <f>+FJ29+FJ84+FJ136+FJ165+FJ168+FJ156</f>
        <v>251901525253.16998</v>
      </c>
      <c r="FK253" s="92">
        <f t="shared" si="668"/>
        <v>0.76610403804148941</v>
      </c>
      <c r="FL253" s="77">
        <f>+FL29+FL84+FL136+FL165+FL168+FL156</f>
        <v>237737969593.00436</v>
      </c>
      <c r="FM253" s="92">
        <f t="shared" si="669"/>
        <v>0.72302864509429354</v>
      </c>
      <c r="FN253" s="77">
        <f>+FN29+FN84+FN136+FN165+FN168+FN156</f>
        <v>339638368165.20001</v>
      </c>
      <c r="FO253" s="77">
        <f>+FO29+FO84+FO136+FO165+FO168+FO156</f>
        <v>317473345119.26276</v>
      </c>
      <c r="FP253" s="77">
        <f>+FP29+FP84+FP136+FP165+FP168+FP156</f>
        <v>300099440458.24078</v>
      </c>
      <c r="FQ253" s="92">
        <f t="shared" si="670"/>
        <v>0.94527444609721412</v>
      </c>
      <c r="FR253" s="77">
        <f>+FR29+FR84+FR136+FR165+FR168+FR156</f>
        <v>289412927851.41357</v>
      </c>
      <c r="FS253" s="92">
        <f t="shared" si="671"/>
        <v>0.9116133127418683</v>
      </c>
      <c r="FT253" s="77">
        <f>+FT29+FT84+FT136+FT165+FT168+FT156</f>
        <v>342603462000</v>
      </c>
      <c r="FU253" s="77">
        <f>+FU29+FU84+FU136+FU165+FU168+FU156</f>
        <v>342603462000</v>
      </c>
      <c r="FV253" s="77">
        <f>+FV29+FV84+FV136+FV165+FV168+FV156</f>
        <v>31666857732</v>
      </c>
      <c r="FW253" s="92">
        <f t="shared" si="672"/>
        <v>9.2430057615705011E-2</v>
      </c>
      <c r="FX253" s="77">
        <f>+FX29+FX84+FX136+FX165+FX168+FX156</f>
        <v>18562166313</v>
      </c>
      <c r="FY253" s="92">
        <f t="shared" si="673"/>
        <v>5.4179739470933894E-2</v>
      </c>
      <c r="FZ253" s="77">
        <f>+FZ29+FZ84+FZ136+FZ165+FZ168+FZ156</f>
        <v>342603462000</v>
      </c>
      <c r="GA253" s="77">
        <f>+GA29+GA84+GA136+GA165+GA168+GA156</f>
        <v>342603462000</v>
      </c>
      <c r="GB253" s="77">
        <f>+GB29+GB84+GB136+GB165+GB168+GB156</f>
        <v>49063457640</v>
      </c>
      <c r="GC253" s="92">
        <f t="shared" si="674"/>
        <v>0.14320771119353137</v>
      </c>
      <c r="GD253" s="77">
        <f>+GD29+GD84+GD136+GD165+GD168+GD156</f>
        <v>35011280350</v>
      </c>
      <c r="GE253" s="92">
        <f t="shared" si="675"/>
        <v>0.10219184635676565</v>
      </c>
      <c r="GF253" s="77">
        <f>+GF29+GF84+GF136+GF165+GF168+GF156</f>
        <v>342603462000</v>
      </c>
      <c r="GG253" s="77">
        <f>+GG29+GG84+GG136+GG165+GG168+GG156</f>
        <v>342603462000</v>
      </c>
      <c r="GH253" s="77">
        <f>+GH29+GH84+GH136+GH165+GH168+GH156</f>
        <v>68458105382</v>
      </c>
      <c r="GI253" s="92">
        <f t="shared" si="676"/>
        <v>0.19981731936497477</v>
      </c>
      <c r="GJ253" s="77">
        <f>+GJ29+GJ84+GJ136+GJ165+GJ168+GJ156</f>
        <v>54315717866</v>
      </c>
      <c r="GK253" s="92">
        <f t="shared" si="677"/>
        <v>0.15853814654680867</v>
      </c>
      <c r="GL253" s="77">
        <f>+GL29+GL84+GL136+GL165+GL168+GL156</f>
        <v>342603462000</v>
      </c>
      <c r="GM253" s="77">
        <f>+GM29+GM84+GM136+GM165+GM168+GM156</f>
        <v>342603462000</v>
      </c>
      <c r="GN253" s="77">
        <f>+GN29+GN84+GN136+GN165+GN168+GN156</f>
        <v>86958266656</v>
      </c>
      <c r="GO253" s="92">
        <f t="shared" si="678"/>
        <v>0.2538160768965026</v>
      </c>
      <c r="GP253" s="77">
        <f>+GP29+GP84+GP136+GP165+GP168+GP156</f>
        <v>73265764281</v>
      </c>
      <c r="GQ253" s="92">
        <f t="shared" si="679"/>
        <v>0.21385004066596386</v>
      </c>
      <c r="GR253" s="77">
        <f>+GR29+GR84+GR136+GR165+GR168+GR156</f>
        <v>342603462000</v>
      </c>
      <c r="GS253" s="77">
        <f>+GS29+GS84+GS136+GS165+GS168+GS156</f>
        <v>342603462000</v>
      </c>
      <c r="GT253" s="77">
        <f>+GT29+GT84+GT136+GT165+GT168+GT156</f>
        <v>111647981803</v>
      </c>
      <c r="GU253" s="92">
        <f t="shared" si="680"/>
        <v>0.32588106714169746</v>
      </c>
      <c r="GV253" s="77">
        <f>+GV29+GV84+GV136+GV165+GV168+GV156</f>
        <v>93077744519</v>
      </c>
      <c r="GW253" s="92">
        <f t="shared" si="681"/>
        <v>0.27167776990823284</v>
      </c>
      <c r="GX253" s="77">
        <f>+GX29+GX84+GX136+GX165+GX168+GX156</f>
        <v>342603462000</v>
      </c>
      <c r="GY253" s="77">
        <f>+GY29+GY84+GY136+GY165+GY168+GY156</f>
        <v>342603462000</v>
      </c>
      <c r="GZ253" s="77">
        <f>+GZ29+GZ84+GZ136+GZ165+GZ168+GZ156</f>
        <v>154506488500</v>
      </c>
      <c r="HA253" s="92">
        <f t="shared" si="682"/>
        <v>0.45097760424849415</v>
      </c>
      <c r="HB253" s="77">
        <f>+HB29+HB84+HB136+HB165+HB168+HB156</f>
        <v>130926387488</v>
      </c>
      <c r="HC253" s="92">
        <f t="shared" si="683"/>
        <v>0.38215138493842776</v>
      </c>
    </row>
    <row r="254" spans="1:211" x14ac:dyDescent="0.35">
      <c r="A254" s="48" t="s">
        <v>171</v>
      </c>
      <c r="B254" s="77"/>
      <c r="C254" s="77"/>
      <c r="D254" s="78"/>
      <c r="E254" s="77"/>
      <c r="F254" s="77"/>
      <c r="G254" s="78"/>
      <c r="H254" s="77"/>
      <c r="I254" s="77"/>
      <c r="J254" s="78"/>
      <c r="K254" s="77"/>
      <c r="L254" s="77"/>
      <c r="M254" s="78"/>
      <c r="N254" s="77"/>
      <c r="O254" s="77"/>
      <c r="P254" s="78"/>
      <c r="Q254" s="77"/>
      <c r="R254" s="77"/>
      <c r="S254" s="78"/>
      <c r="T254" s="77"/>
      <c r="U254" s="77"/>
      <c r="V254" s="78"/>
      <c r="W254" s="77"/>
      <c r="X254" s="77"/>
      <c r="Y254" s="78"/>
      <c r="Z254" s="77"/>
      <c r="AA254" s="77"/>
      <c r="AB254" s="78"/>
      <c r="AC254" s="77"/>
      <c r="AD254" s="77"/>
      <c r="AE254" s="78"/>
      <c r="AF254" s="77"/>
      <c r="AG254" s="77"/>
      <c r="AH254" s="77"/>
      <c r="AI254" s="92"/>
      <c r="AJ254" s="77"/>
      <c r="AK254" s="92"/>
      <c r="AL254" s="77">
        <f>+AL50</f>
        <v>19540721447.482353</v>
      </c>
      <c r="AM254" s="77">
        <f>+AM50</f>
        <v>19540721447.482353</v>
      </c>
      <c r="AN254" s="77">
        <f>+AN50</f>
        <v>12508745306.840328</v>
      </c>
      <c r="AO254" s="92">
        <f t="shared" si="747"/>
        <v>0.64013733272125262</v>
      </c>
      <c r="AP254" s="77">
        <f>+AP50</f>
        <v>10005426250.51716</v>
      </c>
      <c r="AQ254" s="92">
        <f t="shared" si="748"/>
        <v>0.51202952139754643</v>
      </c>
      <c r="AR254" s="77">
        <f>+AR50</f>
        <v>19423828090.753582</v>
      </c>
      <c r="AS254" s="77">
        <f>+AS50</f>
        <v>19423828090.753582</v>
      </c>
      <c r="AT254" s="77">
        <f>+AT50</f>
        <v>17452752851.42646</v>
      </c>
      <c r="AU254" s="92">
        <f t="shared" si="749"/>
        <v>0.8985228230955451</v>
      </c>
      <c r="AV254" s="77">
        <f>+AV50</f>
        <v>16147494476.108078</v>
      </c>
      <c r="AW254" s="92">
        <f t="shared" si="750"/>
        <v>0.83132400063789935</v>
      </c>
      <c r="AX254" s="77">
        <f>+AX50</f>
        <v>19601692227.99482</v>
      </c>
      <c r="AY254" s="77">
        <f>+AY50</f>
        <v>19601692227.99482</v>
      </c>
      <c r="AZ254" s="77">
        <f>+AZ50</f>
        <v>18645515953.002735</v>
      </c>
      <c r="BA254" s="92">
        <f t="shared" si="751"/>
        <v>0.95121970777469467</v>
      </c>
      <c r="BB254" s="77">
        <f>+BB50</f>
        <v>17674987477.074409</v>
      </c>
      <c r="BC254" s="92">
        <f t="shared" si="631"/>
        <v>0.90170722361568756</v>
      </c>
      <c r="BD254" s="77">
        <f>+BD50</f>
        <v>20662293395.757446</v>
      </c>
      <c r="BE254" s="77">
        <f>+BE50</f>
        <v>20455670461.799873</v>
      </c>
      <c r="BF254" s="77">
        <f>+BF50</f>
        <v>20078047345.899876</v>
      </c>
      <c r="BG254" s="92">
        <f t="shared" si="632"/>
        <v>0.98153944078219324</v>
      </c>
      <c r="BH254" s="77">
        <f>+BH50</f>
        <v>19585127583.991955</v>
      </c>
      <c r="BI254" s="92">
        <f t="shared" si="633"/>
        <v>0.9574424666532626</v>
      </c>
      <c r="BJ254" s="77">
        <f>+BJ50</f>
        <v>21578022112.410732</v>
      </c>
      <c r="BK254" s="77">
        <f>+BK50</f>
        <v>21578022112.410732</v>
      </c>
      <c r="BL254" s="77">
        <f>+BL50</f>
        <v>20512284870.078934</v>
      </c>
      <c r="BM254" s="92">
        <f t="shared" si="634"/>
        <v>0.95061005884692118</v>
      </c>
      <c r="BN254" s="77">
        <f>+BN50</f>
        <v>20097091755.457661</v>
      </c>
      <c r="BO254" s="92">
        <f t="shared" si="635"/>
        <v>0.93136857728487976</v>
      </c>
      <c r="BP254" s="77">
        <f>+BP50</f>
        <v>22412885990.901119</v>
      </c>
      <c r="BQ254" s="77">
        <f>+BQ50</f>
        <v>22412885990.901119</v>
      </c>
      <c r="BR254" s="77">
        <f>+BR50</f>
        <v>21433675795.082916</v>
      </c>
      <c r="BS254" s="92">
        <f t="shared" si="636"/>
        <v>0.95631039232449899</v>
      </c>
      <c r="BT254" s="77">
        <f>+BT50</f>
        <v>21040872694.710423</v>
      </c>
      <c r="BU254" s="92">
        <f t="shared" si="637"/>
        <v>0.93878462163472887</v>
      </c>
      <c r="BV254" s="77">
        <f>+BV50</f>
        <v>22710160773.671215</v>
      </c>
      <c r="BW254" s="77">
        <f>+BW50</f>
        <v>22710160773.671215</v>
      </c>
      <c r="BX254" s="77">
        <f>+BX50</f>
        <v>21476921741.561092</v>
      </c>
      <c r="BY254" s="92">
        <f t="shared" si="638"/>
        <v>0.94569659614475887</v>
      </c>
      <c r="BZ254" s="77">
        <f>+BZ50</f>
        <v>21048518776.605053</v>
      </c>
      <c r="CA254" s="92">
        <f t="shared" si="639"/>
        <v>0.9268326625414044</v>
      </c>
      <c r="CB254" s="77">
        <f>+CB50</f>
        <v>24044830781.681</v>
      </c>
      <c r="CC254" s="77">
        <f>+CC50</f>
        <v>23446074037.888874</v>
      </c>
      <c r="CD254" s="77">
        <f>+CD50</f>
        <v>22474216643.524593</v>
      </c>
      <c r="CE254" s="92">
        <f t="shared" si="640"/>
        <v>0.95854924825393972</v>
      </c>
      <c r="CF254" s="77">
        <f>+CF50</f>
        <v>21021878055.745201</v>
      </c>
      <c r="CG254" s="92">
        <f t="shared" si="641"/>
        <v>0.89660546246564898</v>
      </c>
      <c r="CH254" s="77">
        <f>+CH50</f>
        <v>22891844254.745392</v>
      </c>
      <c r="CI254" s="77">
        <f>+CI50</f>
        <v>27701165934.957523</v>
      </c>
      <c r="CJ254" s="77">
        <f>+CJ50</f>
        <v>26311888043.221581</v>
      </c>
      <c r="CK254" s="92">
        <f t="shared" si="642"/>
        <v>0.94984767446258489</v>
      </c>
      <c r="CL254" s="77">
        <f>+CL50</f>
        <v>25758804647.089691</v>
      </c>
      <c r="CM254" s="92">
        <f t="shared" si="643"/>
        <v>0.92988160525703123</v>
      </c>
      <c r="CN254" s="77">
        <f>+CN50</f>
        <v>30657566493.80014</v>
      </c>
      <c r="CO254" s="77">
        <f>+CO50</f>
        <v>30657566493.80014</v>
      </c>
      <c r="CP254" s="77">
        <f>+CP50</f>
        <v>28328603339.532219</v>
      </c>
      <c r="CQ254" s="92">
        <f t="shared" si="644"/>
        <v>0.92403300650953801</v>
      </c>
      <c r="CR254" s="77">
        <f>+CR50</f>
        <v>27936510470.348564</v>
      </c>
      <c r="CS254" s="92">
        <f t="shared" si="645"/>
        <v>0.91124357427384672</v>
      </c>
      <c r="CT254" s="77">
        <f>+CT50</f>
        <v>30551622328.063896</v>
      </c>
      <c r="CU254" s="77">
        <f>+CU50</f>
        <v>31227560919.483242</v>
      </c>
      <c r="CV254" s="77">
        <f>+CV50</f>
        <v>30555658837.521465</v>
      </c>
      <c r="CW254" s="92">
        <f t="shared" si="646"/>
        <v>0.97848368357380833</v>
      </c>
      <c r="CX254" s="77">
        <f>+CX50</f>
        <v>30178156067.422199</v>
      </c>
      <c r="CY254" s="92">
        <f t="shared" si="647"/>
        <v>0.96639491458308846</v>
      </c>
      <c r="CZ254" s="77">
        <f>+CZ50</f>
        <v>34358240841.599998</v>
      </c>
      <c r="DA254" s="77">
        <f>+DA50</f>
        <v>34358240841.599998</v>
      </c>
      <c r="DB254" s="77">
        <f>+DB50</f>
        <v>2643443906.2199998</v>
      </c>
      <c r="DC254" s="92">
        <f t="shared" si="648"/>
        <v>7.6937696502185057E-2</v>
      </c>
      <c r="DD254" s="77">
        <f>+DD50</f>
        <v>1379983351.4531999</v>
      </c>
      <c r="DE254" s="92">
        <f t="shared" si="649"/>
        <v>4.0164552015781743E-2</v>
      </c>
      <c r="DF254" s="77">
        <f>+DF50</f>
        <v>34358240841.599998</v>
      </c>
      <c r="DG254" s="77">
        <f>+DG50</f>
        <v>34358240841.599998</v>
      </c>
      <c r="DH254" s="77">
        <f>+DH50</f>
        <v>5147526650.5259991</v>
      </c>
      <c r="DI254" s="92">
        <f t="shared" si="650"/>
        <v>0.14981927259481567</v>
      </c>
      <c r="DJ254" s="77">
        <f>+DJ50</f>
        <v>3279508849.0631995</v>
      </c>
      <c r="DK254" s="92">
        <f t="shared" si="651"/>
        <v>9.5450429612579629E-2</v>
      </c>
      <c r="DL254" s="77">
        <f>+DL50</f>
        <v>34358240841.599998</v>
      </c>
      <c r="DM254" s="77">
        <f>+DM50</f>
        <v>34358240841.599998</v>
      </c>
      <c r="DN254" s="77">
        <f>+DN50</f>
        <v>6892701361.2131996</v>
      </c>
      <c r="DO254" s="92">
        <f t="shared" si="652"/>
        <v>0.20061275526271152</v>
      </c>
      <c r="DP254" s="77">
        <f>+DP50</f>
        <v>5101478297.1203995</v>
      </c>
      <c r="DQ254" s="92">
        <f t="shared" si="653"/>
        <v>0.1484790307117142</v>
      </c>
      <c r="DR254" s="77">
        <f>+DR50</f>
        <v>34358240841.599998</v>
      </c>
      <c r="DS254" s="77">
        <f>+DS50</f>
        <v>34358240841.599998</v>
      </c>
      <c r="DT254" s="77">
        <f>+DT50</f>
        <v>9355326003.9875984</v>
      </c>
      <c r="DU254" s="92">
        <f t="shared" si="654"/>
        <v>0.27228768920731328</v>
      </c>
      <c r="DV254" s="77">
        <f>+DV50</f>
        <v>7955187321.9779997</v>
      </c>
      <c r="DW254" s="92">
        <f t="shared" si="655"/>
        <v>0.23153651430099068</v>
      </c>
      <c r="DX254" s="77">
        <f>+DX50</f>
        <v>34358240841.599998</v>
      </c>
      <c r="DY254" s="77">
        <f>+DY50</f>
        <v>33822796699.676395</v>
      </c>
      <c r="DZ254" s="77">
        <f>+DZ50</f>
        <v>11576566673.552399</v>
      </c>
      <c r="EA254" s="92">
        <f t="shared" si="656"/>
        <v>0.34227112489675221</v>
      </c>
      <c r="EB254" s="77">
        <f>+EB50</f>
        <v>10201664880.6852</v>
      </c>
      <c r="EC254" s="92">
        <f t="shared" si="657"/>
        <v>0.3016209739031665</v>
      </c>
      <c r="ED254" s="77">
        <f>+ED50</f>
        <v>34358240841.599998</v>
      </c>
      <c r="EE254" s="77">
        <f>+EE50</f>
        <v>33822796699.676395</v>
      </c>
      <c r="EF254" s="77">
        <f>+EF50</f>
        <v>15129258222.686399</v>
      </c>
      <c r="EG254" s="92">
        <f t="shared" si="658"/>
        <v>0.44730949829560224</v>
      </c>
      <c r="EH254" s="77">
        <f>+EH50</f>
        <v>13918648183.970398</v>
      </c>
      <c r="EI254" s="92">
        <f t="shared" si="659"/>
        <v>0.41151677395451947</v>
      </c>
      <c r="EJ254" s="77">
        <f>+EJ50</f>
        <v>34358240841.599998</v>
      </c>
      <c r="EK254" s="77">
        <f>+EK50</f>
        <v>33822796699.676395</v>
      </c>
      <c r="EL254" s="77">
        <f>+EL50</f>
        <v>18610987395.7332</v>
      </c>
      <c r="EM254" s="92">
        <f t="shared" si="660"/>
        <v>0.55024980816891655</v>
      </c>
      <c r="EN254" s="77">
        <f>+EN50</f>
        <v>16899865423.334398</v>
      </c>
      <c r="EO254" s="92">
        <f t="shared" si="661"/>
        <v>0.49965901913415961</v>
      </c>
      <c r="EP254" s="77">
        <f>+EP50</f>
        <v>34358240841.599998</v>
      </c>
      <c r="EQ254" s="77">
        <f>+EQ50</f>
        <v>33822796699.676395</v>
      </c>
      <c r="ER254" s="77">
        <f>+ER50</f>
        <v>20776376531.289597</v>
      </c>
      <c r="ES254" s="92">
        <f t="shared" si="662"/>
        <v>0.61427139558475297</v>
      </c>
      <c r="ET254" s="77">
        <f>+ET50</f>
        <v>19062813503.697598</v>
      </c>
      <c r="EU254" s="92">
        <f t="shared" si="663"/>
        <v>0.56360843465910027</v>
      </c>
      <c r="EV254" s="77">
        <f>+EV50</f>
        <v>34358240841.599998</v>
      </c>
      <c r="EW254" s="77">
        <f>+EW50</f>
        <v>33822796699.676395</v>
      </c>
      <c r="EX254" s="77">
        <f>+EX50</f>
        <v>22959099403.702797</v>
      </c>
      <c r="EY254" s="92">
        <f t="shared" si="664"/>
        <v>0.67880546980085954</v>
      </c>
      <c r="EZ254" s="77">
        <f>+EZ50</f>
        <v>21314166248.341198</v>
      </c>
      <c r="FA254" s="92">
        <f t="shared" si="665"/>
        <v>0.6301716099232304</v>
      </c>
      <c r="FB254" s="77">
        <f>+FB50</f>
        <v>34358240841.599998</v>
      </c>
      <c r="FC254" s="77">
        <f>+FC50</f>
        <v>33822796699.676395</v>
      </c>
      <c r="FD254" s="77">
        <f>+FD50</f>
        <v>24869323715.885998</v>
      </c>
      <c r="FE254" s="92">
        <f t="shared" si="666"/>
        <v>0.73528289031533389</v>
      </c>
      <c r="FF254" s="77">
        <f>+FF50</f>
        <v>23540620786.269596</v>
      </c>
      <c r="FG254" s="92">
        <f t="shared" si="667"/>
        <v>0.69599864834639247</v>
      </c>
      <c r="FH254" s="77">
        <f>+FH50</f>
        <v>34358240841.599998</v>
      </c>
      <c r="FI254" s="77">
        <f>+FI50</f>
        <v>33822796699.676395</v>
      </c>
      <c r="FJ254" s="77">
        <f>+FJ50</f>
        <v>26801338403.657997</v>
      </c>
      <c r="FK254" s="92">
        <f t="shared" si="668"/>
        <v>0.79240456197740805</v>
      </c>
      <c r="FL254" s="77">
        <f>+FL50</f>
        <v>25774512532.594799</v>
      </c>
      <c r="FM254" s="92">
        <f t="shared" si="669"/>
        <v>0.76204557421596664</v>
      </c>
      <c r="FN254" s="77">
        <f>+FN50</f>
        <v>34358240841.599998</v>
      </c>
      <c r="FO254" s="77">
        <f>+FO50</f>
        <v>33822796699.676395</v>
      </c>
      <c r="FP254" s="77">
        <f>+FP50</f>
        <v>32374235228.025597</v>
      </c>
      <c r="FQ254" s="92">
        <f t="shared" si="670"/>
        <v>0.9571720374127235</v>
      </c>
      <c r="FR254" s="77">
        <f>+FR50</f>
        <v>32055887120.836796</v>
      </c>
      <c r="FS254" s="92">
        <f t="shared" si="671"/>
        <v>0.94775980252228798</v>
      </c>
      <c r="FT254" s="77">
        <f>+FT50</f>
        <v>34284374000</v>
      </c>
      <c r="FU254" s="77">
        <f>+FU50</f>
        <v>34284374000</v>
      </c>
      <c r="FV254" s="77">
        <f>+FV50</f>
        <v>3089784965</v>
      </c>
      <c r="FW254" s="92">
        <f t="shared" si="672"/>
        <v>9.0122251174835508E-2</v>
      </c>
      <c r="FX254" s="77">
        <f>+FX50</f>
        <v>1248709847</v>
      </c>
      <c r="FY254" s="92">
        <f t="shared" si="673"/>
        <v>3.6422127672507597E-2</v>
      </c>
      <c r="FZ254" s="77">
        <f>+FZ50</f>
        <v>34284374000</v>
      </c>
      <c r="GA254" s="77">
        <f>+GA50</f>
        <v>34284374000</v>
      </c>
      <c r="GB254" s="77">
        <f>+GB50</f>
        <v>5600338705</v>
      </c>
      <c r="GC254" s="92">
        <f t="shared" si="674"/>
        <v>0.16334959783719546</v>
      </c>
      <c r="GD254" s="77">
        <f>+GD50</f>
        <v>3289021929</v>
      </c>
      <c r="GE254" s="92">
        <f t="shared" si="675"/>
        <v>9.593355646511148E-2</v>
      </c>
      <c r="GF254" s="77">
        <f>+GF50</f>
        <v>34284374000</v>
      </c>
      <c r="GG254" s="77">
        <f>+GG50</f>
        <v>34284374000</v>
      </c>
      <c r="GH254" s="77">
        <f>+GH50</f>
        <v>7555017893</v>
      </c>
      <c r="GI254" s="92">
        <f t="shared" si="676"/>
        <v>0.22036330291461645</v>
      </c>
      <c r="GJ254" s="77">
        <f>+GJ50</f>
        <v>5487493400</v>
      </c>
      <c r="GK254" s="92">
        <f t="shared" si="677"/>
        <v>0.16005814777309335</v>
      </c>
      <c r="GL254" s="77">
        <f>+GL50</f>
        <v>34284374000</v>
      </c>
      <c r="GM254" s="77">
        <f>+GM50</f>
        <v>34284374000</v>
      </c>
      <c r="GN254" s="77">
        <f>+GN50</f>
        <v>9458034336</v>
      </c>
      <c r="GO254" s="92">
        <f t="shared" si="678"/>
        <v>0.27587011902273612</v>
      </c>
      <c r="GP254" s="77">
        <f>+GP50</f>
        <v>7560112118</v>
      </c>
      <c r="GQ254" s="92">
        <f t="shared" si="679"/>
        <v>0.22051189028564441</v>
      </c>
      <c r="GR254" s="77">
        <f>+GR50</f>
        <v>34284374000</v>
      </c>
      <c r="GS254" s="77">
        <f>+GS50</f>
        <v>34284374000</v>
      </c>
      <c r="GT254" s="77">
        <f>+GT50</f>
        <v>12940991370</v>
      </c>
      <c r="GU254" s="92">
        <f t="shared" si="680"/>
        <v>0.37746033717868088</v>
      </c>
      <c r="GV254" s="77">
        <f>+GV50</f>
        <v>9754007285</v>
      </c>
      <c r="GW254" s="92">
        <f t="shared" si="681"/>
        <v>0.28450300084230795</v>
      </c>
      <c r="GX254" s="77">
        <f>+GX50</f>
        <v>34284374000</v>
      </c>
      <c r="GY254" s="77">
        <f>+GY50</f>
        <v>34284374000</v>
      </c>
      <c r="GZ254" s="77">
        <f>+GZ50</f>
        <v>16515941924</v>
      </c>
      <c r="HA254" s="92">
        <f t="shared" si="682"/>
        <v>0.4817338045606433</v>
      </c>
      <c r="HB254" s="77">
        <f>+HB50</f>
        <v>14443086406</v>
      </c>
      <c r="HC254" s="92">
        <f t="shared" si="683"/>
        <v>0.42127315511142188</v>
      </c>
    </row>
    <row r="255" spans="1:211" x14ac:dyDescent="0.35">
      <c r="A255" s="48" t="s">
        <v>172</v>
      </c>
      <c r="B255" s="77">
        <f>+B46</f>
        <v>48608592285.063782</v>
      </c>
      <c r="C255" s="77">
        <f>+C46</f>
        <v>48061565679.945343</v>
      </c>
      <c r="D255" s="78">
        <f t="shared" ref="D255:D259" si="752">+C255/B255</f>
        <v>0.98874629814600645</v>
      </c>
      <c r="E255" s="77">
        <f>+E46</f>
        <v>49096054184.667259</v>
      </c>
      <c r="F255" s="77">
        <f>+F46</f>
        <v>45799566673.591805</v>
      </c>
      <c r="G255" s="78">
        <f t="shared" ref="G255:G259" si="753">+F255/E255</f>
        <v>0.9328563656322314</v>
      </c>
      <c r="H255" s="77">
        <f>+H46</f>
        <v>50066404752.221382</v>
      </c>
      <c r="I255" s="77">
        <f>+I46</f>
        <v>50013164815.166481</v>
      </c>
      <c r="J255" s="78">
        <f t="shared" ref="J255:J259" si="754">+I255/H255</f>
        <v>0.99893661353719354</v>
      </c>
      <c r="K255" s="77">
        <f>+K46</f>
        <v>52800974797.009407</v>
      </c>
      <c r="L255" s="77">
        <f>+L46</f>
        <v>51812883216.92469</v>
      </c>
      <c r="M255" s="78">
        <f t="shared" ref="M255:M259" si="755">+L255/K255</f>
        <v>0.98128648980661093</v>
      </c>
      <c r="N255" s="77">
        <f>+N46</f>
        <v>54810050672.089584</v>
      </c>
      <c r="O255" s="77">
        <f>+O46</f>
        <v>54513100274.035576</v>
      </c>
      <c r="P255" s="78">
        <f t="shared" ref="P255:P259" si="756">+O255/N255</f>
        <v>0.99458219077682364</v>
      </c>
      <c r="Q255" s="77">
        <f>+Q46</f>
        <v>66008890534.352936</v>
      </c>
      <c r="R255" s="77">
        <f>+R46</f>
        <v>65119672477.359192</v>
      </c>
      <c r="S255" s="78">
        <f t="shared" ref="S255:S259" si="757">+R255/Q255</f>
        <v>0.98652881377348756</v>
      </c>
      <c r="T255" s="77">
        <f>+T46</f>
        <v>67648939537.115417</v>
      </c>
      <c r="U255" s="77">
        <f>+U46</f>
        <v>66180497121.029045</v>
      </c>
      <c r="V255" s="78">
        <f t="shared" ref="V255:V259" si="758">+U255/T255</f>
        <v>0.97829319386033076</v>
      </c>
      <c r="W255" s="77">
        <f>+W46</f>
        <v>65267626127.646736</v>
      </c>
      <c r="X255" s="77">
        <f>+X46</f>
        <v>64423279099.508537</v>
      </c>
      <c r="Y255" s="78">
        <f t="shared" ref="Y255:Y259" si="759">+X255/W255</f>
        <v>0.98706331027748928</v>
      </c>
      <c r="Z255" s="77">
        <f>+Z46</f>
        <v>66957031832.761192</v>
      </c>
      <c r="AA255" s="77">
        <f>+AA46</f>
        <v>65685697288.419983</v>
      </c>
      <c r="AB255" s="78">
        <f t="shared" ref="AB255:AB259" si="760">+AA255/Z255</f>
        <v>0.98101268067681635</v>
      </c>
      <c r="AC255" s="77">
        <f>+AC46</f>
        <v>81020677921.203903</v>
      </c>
      <c r="AD255" s="77">
        <f>+AD46</f>
        <v>79355785642.22908</v>
      </c>
      <c r="AE255" s="78">
        <f t="shared" ref="AE255:AE259" si="761">+AD255/AC255</f>
        <v>0.97945102013841456</v>
      </c>
      <c r="AF255" s="77">
        <f>+AF46</f>
        <v>80329986208.345215</v>
      </c>
      <c r="AG255" s="77">
        <f t="shared" ref="AG255:AH255" si="762">+AG46</f>
        <v>85644506869.048965</v>
      </c>
      <c r="AH255" s="77">
        <f t="shared" si="762"/>
        <v>80849484389.709518</v>
      </c>
      <c r="AI255" s="92">
        <f t="shared" ref="AI255:AI258" si="763">+AH255/AG255</f>
        <v>0.94401249239871188</v>
      </c>
      <c r="AJ255" s="77">
        <f t="shared" ref="AJ255" si="764">+AJ46</f>
        <v>78050652094.509048</v>
      </c>
      <c r="AK255" s="92">
        <f t="shared" ref="AK255:AK258" si="765">+AJ255/AG255</f>
        <v>0.91133284489394084</v>
      </c>
      <c r="AL255" s="77">
        <f>+AL46</f>
        <v>92203310619.450974</v>
      </c>
      <c r="AM255" s="77">
        <f t="shared" ref="AM255:AN255" si="766">+AM46</f>
        <v>94585517561.294113</v>
      </c>
      <c r="AN255" s="77">
        <f t="shared" si="766"/>
        <v>87186671507.759628</v>
      </c>
      <c r="AO255" s="92">
        <f t="shared" si="747"/>
        <v>0.92177612128897191</v>
      </c>
      <c r="AP255" s="77">
        <f t="shared" ref="AP255" si="767">+AP46</f>
        <v>84315566024.510742</v>
      </c>
      <c r="AQ255" s="92">
        <f t="shared" si="748"/>
        <v>0.89142152200913682</v>
      </c>
      <c r="AR255" s="77">
        <f>+AR46</f>
        <v>98468777245.53801</v>
      </c>
      <c r="AS255" s="77">
        <f t="shared" ref="AS255:AT255" si="768">+AS46</f>
        <v>98468777245.53801</v>
      </c>
      <c r="AT255" s="77">
        <f t="shared" si="768"/>
        <v>92344834883.387711</v>
      </c>
      <c r="AU255" s="92">
        <f t="shared" si="749"/>
        <v>0.93780828265105931</v>
      </c>
      <c r="AV255" s="77">
        <f t="shared" ref="AV255" si="769">+AV46</f>
        <v>90004182690.569534</v>
      </c>
      <c r="AW255" s="92">
        <f t="shared" si="750"/>
        <v>0.91403778139885417</v>
      </c>
      <c r="AX255" s="77">
        <f>+AX46</f>
        <v>96709062934.12088</v>
      </c>
      <c r="AY255" s="77">
        <f t="shared" ref="AY255:AZ255" si="770">+AY46</f>
        <v>96709062934.12088</v>
      </c>
      <c r="AZ255" s="77">
        <f t="shared" si="770"/>
        <v>93635119512.240097</v>
      </c>
      <c r="BA255" s="92">
        <f t="shared" si="751"/>
        <v>0.96821452583017187</v>
      </c>
      <c r="BB255" s="77">
        <f t="shared" ref="BB255" si="771">+BB46</f>
        <v>91269911445.769852</v>
      </c>
      <c r="BC255" s="92">
        <f t="shared" si="631"/>
        <v>0.94375758255401332</v>
      </c>
      <c r="BD255" s="77">
        <f>+BD46</f>
        <v>97622381086.618408</v>
      </c>
      <c r="BE255" s="77">
        <f t="shared" ref="BE255:BF255" si="772">+BE46</f>
        <v>96644950368.37117</v>
      </c>
      <c r="BF255" s="77">
        <f t="shared" si="772"/>
        <v>90609156051.356369</v>
      </c>
      <c r="BG255" s="92">
        <f t="shared" si="632"/>
        <v>0.93754671822988356</v>
      </c>
      <c r="BH255" s="77">
        <f t="shared" ref="BH255" si="773">+BH46</f>
        <v>88477153869.989578</v>
      </c>
      <c r="BI255" s="92">
        <f t="shared" si="633"/>
        <v>0.91548656740730605</v>
      </c>
      <c r="BJ255" s="77">
        <f>+BJ46</f>
        <v>104928505408.08684</v>
      </c>
      <c r="BK255" s="77">
        <f t="shared" ref="BK255:BL255" si="774">+BK46</f>
        <v>104928505408.08684</v>
      </c>
      <c r="BL255" s="77">
        <f t="shared" si="774"/>
        <v>96914259283.917511</v>
      </c>
      <c r="BM255" s="92">
        <f t="shared" si="634"/>
        <v>0.92362184048080731</v>
      </c>
      <c r="BN255" s="77">
        <f t="shared" ref="BN255" si="775">+BN46</f>
        <v>93841435395.238861</v>
      </c>
      <c r="BO255" s="92">
        <f t="shared" si="635"/>
        <v>0.89433691093065448</v>
      </c>
      <c r="BP255" s="77">
        <f>+BP46</f>
        <v>106280679094.18752</v>
      </c>
      <c r="BQ255" s="77">
        <f t="shared" ref="BQ255:BR255" si="776">+BQ46</f>
        <v>106280679094.18752</v>
      </c>
      <c r="BR255" s="77">
        <f t="shared" si="776"/>
        <v>101059842141.26306</v>
      </c>
      <c r="BS255" s="92">
        <f t="shared" si="636"/>
        <v>0.95087689505354334</v>
      </c>
      <c r="BT255" s="77">
        <f t="shared" ref="BT255" si="777">+BT46</f>
        <v>98128917571.32518</v>
      </c>
      <c r="BU255" s="92">
        <f t="shared" si="637"/>
        <v>0.92329968539589291</v>
      </c>
      <c r="BV255" s="77">
        <f>+BV46</f>
        <v>108329575744.86566</v>
      </c>
      <c r="BW255" s="77">
        <f t="shared" ref="BW255:BX255" si="778">+BW46</f>
        <v>108329575744.86566</v>
      </c>
      <c r="BX255" s="77">
        <f t="shared" si="778"/>
        <v>102852963098.9119</v>
      </c>
      <c r="BY255" s="92">
        <f t="shared" si="638"/>
        <v>0.94944489897336892</v>
      </c>
      <c r="BZ255" s="77">
        <f t="shared" ref="BZ255" si="779">+BZ46</f>
        <v>99841208620.927963</v>
      </c>
      <c r="CA255" s="92">
        <f t="shared" si="639"/>
        <v>0.92164312409079097</v>
      </c>
      <c r="CB255" s="77">
        <f>+CB46</f>
        <v>112175950485.41978</v>
      </c>
      <c r="CC255" s="77">
        <f t="shared" ref="CC255:CD255" si="780">+CC46</f>
        <v>111546620329.36063</v>
      </c>
      <c r="CD255" s="77">
        <f t="shared" si="780"/>
        <v>101949090471.96042</v>
      </c>
      <c r="CE255" s="92">
        <f t="shared" si="640"/>
        <v>0.91395947426231428</v>
      </c>
      <c r="CF255" s="77">
        <f t="shared" ref="CF255" si="781">+CF46</f>
        <v>98013599412.609238</v>
      </c>
      <c r="CG255" s="92">
        <f t="shared" si="641"/>
        <v>0.87867834205292095</v>
      </c>
      <c r="CH255" s="77">
        <f>+CH46</f>
        <v>107777623267.25601</v>
      </c>
      <c r="CI255" s="77">
        <f t="shared" ref="CI255:CJ255" si="782">+CI46</f>
        <v>108266935603.31201</v>
      </c>
      <c r="CJ255" s="77">
        <f t="shared" si="782"/>
        <v>105615303313.27902</v>
      </c>
      <c r="CK255" s="92">
        <f t="shared" si="642"/>
        <v>0.97550838328196043</v>
      </c>
      <c r="CL255" s="77">
        <f t="shared" ref="CL255" si="783">+CL46</f>
        <v>102935871391.21187</v>
      </c>
      <c r="CM255" s="92">
        <f t="shared" si="643"/>
        <v>0.95075999720142568</v>
      </c>
      <c r="CN255" s="77">
        <f>+CN46</f>
        <v>100588990261.91249</v>
      </c>
      <c r="CO255" s="77">
        <f t="shared" ref="CO255:CP255" si="784">+CO46</f>
        <v>102499015780.94904</v>
      </c>
      <c r="CP255" s="77">
        <f t="shared" si="784"/>
        <v>101373847170.22559</v>
      </c>
      <c r="CQ255" s="92">
        <f t="shared" si="644"/>
        <v>0.98902263985511774</v>
      </c>
      <c r="CR255" s="77">
        <f t="shared" ref="CR255" si="785">+CR46</f>
        <v>99404094462.434998</v>
      </c>
      <c r="CS255" s="92">
        <f t="shared" si="645"/>
        <v>0.96980535573992044</v>
      </c>
      <c r="CT255" s="77">
        <f>+CT46</f>
        <v>113864011756.5609</v>
      </c>
      <c r="CU255" s="77">
        <f t="shared" ref="CU255:CV255" si="786">+CU46</f>
        <v>117943222929.04095</v>
      </c>
      <c r="CV255" s="77">
        <f t="shared" si="786"/>
        <v>116032598919.45102</v>
      </c>
      <c r="CW255" s="92">
        <f t="shared" si="646"/>
        <v>0.98380047651623492</v>
      </c>
      <c r="CX255" s="77">
        <f t="shared" ref="CX255" si="787">+CX46</f>
        <v>113965416796.40489</v>
      </c>
      <c r="CY255" s="92">
        <f t="shared" si="647"/>
        <v>0.96627355066404064</v>
      </c>
      <c r="CZ255" s="77">
        <f>+CZ46</f>
        <v>129095001609.59999</v>
      </c>
      <c r="DA255" s="77">
        <f t="shared" ref="DA255:DB255" si="788">+DA46</f>
        <v>129095001609.59999</v>
      </c>
      <c r="DB255" s="77">
        <f t="shared" si="788"/>
        <v>7412985899.3423996</v>
      </c>
      <c r="DC255" s="92">
        <f t="shared" si="648"/>
        <v>5.742271820686156E-2</v>
      </c>
      <c r="DD255" s="77">
        <f t="shared" ref="DD255" si="789">+DD46</f>
        <v>5846335289.0591993</v>
      </c>
      <c r="DE255" s="92">
        <f t="shared" si="649"/>
        <v>4.5287077084047563E-2</v>
      </c>
      <c r="DF255" s="77">
        <f>+DF46</f>
        <v>129095001609.59999</v>
      </c>
      <c r="DG255" s="77">
        <f t="shared" ref="DG255:DH255" si="790">+DG46</f>
        <v>129095001609.59999</v>
      </c>
      <c r="DH255" s="77">
        <f t="shared" si="790"/>
        <v>16642164509.957998</v>
      </c>
      <c r="DI255" s="92">
        <f t="shared" si="650"/>
        <v>0.12891408886833636</v>
      </c>
      <c r="DJ255" s="77">
        <f t="shared" ref="DJ255" si="791">+DJ46</f>
        <v>13917182062.071598</v>
      </c>
      <c r="DK255" s="92">
        <f t="shared" si="651"/>
        <v>0.10780573909560774</v>
      </c>
      <c r="DL255" s="77">
        <f>+DL46</f>
        <v>129095001609.59999</v>
      </c>
      <c r="DM255" s="77">
        <f t="shared" ref="DM255:DN255" si="792">+DM46</f>
        <v>129095001609.59999</v>
      </c>
      <c r="DN255" s="77">
        <f t="shared" si="792"/>
        <v>26822084725.831196</v>
      </c>
      <c r="DO255" s="92">
        <f t="shared" si="652"/>
        <v>0.20777012580970916</v>
      </c>
      <c r="DP255" s="77">
        <f t="shared" ref="DP255" si="793">+DP46</f>
        <v>22508338165.357197</v>
      </c>
      <c r="DQ255" s="92">
        <f t="shared" si="653"/>
        <v>0.17435483856629344</v>
      </c>
      <c r="DR255" s="77">
        <f>+DR46</f>
        <v>129095001609.59999</v>
      </c>
      <c r="DS255" s="77">
        <f t="shared" ref="DS255:DT255" si="794">+DS46</f>
        <v>129095001609.59999</v>
      </c>
      <c r="DT255" s="77">
        <f t="shared" si="794"/>
        <v>37739523237.436798</v>
      </c>
      <c r="DU255" s="92">
        <f t="shared" si="654"/>
        <v>0.29233915153094775</v>
      </c>
      <c r="DV255" s="77">
        <f t="shared" ref="DV255" si="795">+DV46</f>
        <v>32251349681.225998</v>
      </c>
      <c r="DW255" s="92">
        <f t="shared" si="655"/>
        <v>0.24982647878775552</v>
      </c>
      <c r="DX255" s="77">
        <f>+DX46</f>
        <v>129095001609.59999</v>
      </c>
      <c r="DY255" s="77">
        <f t="shared" ref="DY255:DZ255" si="796">+DY46</f>
        <v>127790016521.43478</v>
      </c>
      <c r="DZ255" s="77">
        <f t="shared" si="796"/>
        <v>45641890344.757195</v>
      </c>
      <c r="EA255" s="92">
        <f t="shared" si="656"/>
        <v>0.35716319308168709</v>
      </c>
      <c r="EB255" s="77">
        <f t="shared" ref="EB255" si="797">+EB46</f>
        <v>40184454614.413193</v>
      </c>
      <c r="EC255" s="92">
        <f t="shared" si="657"/>
        <v>0.31445691696638034</v>
      </c>
      <c r="ED255" s="77">
        <f>+ED46</f>
        <v>129095001609.59999</v>
      </c>
      <c r="EE255" s="77">
        <f t="shared" ref="EE255:EF255" si="798">+EE46</f>
        <v>127790016521.43478</v>
      </c>
      <c r="EF255" s="77">
        <f t="shared" si="798"/>
        <v>60041604221.663994</v>
      </c>
      <c r="EG255" s="92">
        <f t="shared" si="658"/>
        <v>0.4698458131241649</v>
      </c>
      <c r="EH255" s="77">
        <f t="shared" ref="EH255" si="799">+EH46</f>
        <v>56233840736.080795</v>
      </c>
      <c r="EI255" s="92">
        <f t="shared" si="659"/>
        <v>0.44004877897991701</v>
      </c>
      <c r="EJ255" s="77">
        <f>+EJ46</f>
        <v>129095001609.59999</v>
      </c>
      <c r="EK255" s="77">
        <f t="shared" ref="EK255:EL255" si="800">+EK46</f>
        <v>127790016521.43478</v>
      </c>
      <c r="EL255" s="77">
        <f t="shared" si="800"/>
        <v>68327073155.983192</v>
      </c>
      <c r="EM255" s="92">
        <f t="shared" si="660"/>
        <v>0.5346824033356502</v>
      </c>
      <c r="EN255" s="77">
        <f t="shared" ref="EN255" si="801">+EN46</f>
        <v>64586457458.437195</v>
      </c>
      <c r="EO255" s="92">
        <f t="shared" si="661"/>
        <v>0.50541082329075226</v>
      </c>
      <c r="EP255" s="77">
        <f>+EP46</f>
        <v>129095001609.59999</v>
      </c>
      <c r="EQ255" s="77">
        <f t="shared" ref="EQ255:ER255" si="802">+EQ46</f>
        <v>127790016521.43478</v>
      </c>
      <c r="ER255" s="77">
        <f t="shared" si="802"/>
        <v>75990454802.511597</v>
      </c>
      <c r="ES255" s="92">
        <f t="shared" si="662"/>
        <v>0.59465095060665696</v>
      </c>
      <c r="ET255" s="77">
        <f t="shared" ref="ET255" si="803">+ET46</f>
        <v>72893087553.764389</v>
      </c>
      <c r="EU255" s="92">
        <f t="shared" si="663"/>
        <v>0.57041300672762418</v>
      </c>
      <c r="EV255" s="77">
        <f>+EV46</f>
        <v>129095001609.59999</v>
      </c>
      <c r="EW255" s="77">
        <f t="shared" ref="EW255:EX255" si="804">+EW46</f>
        <v>127790016521.43478</v>
      </c>
      <c r="EX255" s="77">
        <f t="shared" si="804"/>
        <v>84692695269.764389</v>
      </c>
      <c r="EY255" s="92">
        <f t="shared" si="664"/>
        <v>0.66274891869630914</v>
      </c>
      <c r="EZ255" s="77">
        <f t="shared" ref="EZ255" si="805">+EZ46</f>
        <v>80789310808.252792</v>
      </c>
      <c r="FA255" s="92">
        <f t="shared" si="665"/>
        <v>0.63220361814963566</v>
      </c>
      <c r="FB255" s="77">
        <f>+FB46</f>
        <v>129095001609.59999</v>
      </c>
      <c r="FC255" s="77">
        <f t="shared" ref="FC255:FD255" si="806">+FC46</f>
        <v>127790016521.43478</v>
      </c>
      <c r="FD255" s="77">
        <f t="shared" si="806"/>
        <v>93174215732.582397</v>
      </c>
      <c r="FE255" s="92">
        <f t="shared" si="666"/>
        <v>0.7291196782727849</v>
      </c>
      <c r="FF255" s="77">
        <f t="shared" ref="FF255" si="807">+FF46</f>
        <v>88886767380.325195</v>
      </c>
      <c r="FG255" s="92">
        <f t="shared" si="667"/>
        <v>0.69556894818474202</v>
      </c>
      <c r="FH255" s="77">
        <f>+FH46</f>
        <v>129095001609.59999</v>
      </c>
      <c r="FI255" s="77">
        <f t="shared" ref="FI255:FJ255" si="808">+FI46</f>
        <v>127790016521.43478</v>
      </c>
      <c r="FJ255" s="77">
        <f t="shared" si="808"/>
        <v>101990444695.90079</v>
      </c>
      <c r="FK255" s="92">
        <f t="shared" si="668"/>
        <v>0.79810964480776536</v>
      </c>
      <c r="FL255" s="77">
        <f t="shared" ref="FL255" si="809">+FL46</f>
        <v>97944088006.814392</v>
      </c>
      <c r="FM255" s="92">
        <f t="shared" si="669"/>
        <v>0.76644553833660234</v>
      </c>
      <c r="FN255" s="77">
        <f>+FN46</f>
        <v>129095001609.59999</v>
      </c>
      <c r="FO255" s="77">
        <f t="shared" ref="FO255:FP255" si="810">+FO46</f>
        <v>127790016521.43478</v>
      </c>
      <c r="FP255" s="77">
        <f t="shared" si="810"/>
        <v>125299408913.6088</v>
      </c>
      <c r="FQ255" s="92">
        <f t="shared" si="670"/>
        <v>0.98051015505261929</v>
      </c>
      <c r="FR255" s="77">
        <f t="shared" ref="FR255" si="811">+FR46</f>
        <v>121478387719.27559</v>
      </c>
      <c r="FS255" s="92">
        <f t="shared" si="671"/>
        <v>0.95060937486379837</v>
      </c>
      <c r="FT255" s="77">
        <f>+FT46</f>
        <v>131201709000</v>
      </c>
      <c r="FU255" s="77">
        <f t="shared" ref="FU255:FV255" si="812">+FU46</f>
        <v>131201709000</v>
      </c>
      <c r="FV255" s="77">
        <f t="shared" si="812"/>
        <v>9309264568</v>
      </c>
      <c r="FW255" s="92">
        <f t="shared" si="672"/>
        <v>7.0953836188216116E-2</v>
      </c>
      <c r="FX255" s="77">
        <f t="shared" ref="FX255" si="813">+FX46</f>
        <v>5914606405</v>
      </c>
      <c r="FY255" s="92">
        <f t="shared" si="673"/>
        <v>4.5080254289980325E-2</v>
      </c>
      <c r="FZ255" s="77">
        <f>+FZ46</f>
        <v>131201709000</v>
      </c>
      <c r="GA255" s="77">
        <f t="shared" ref="GA255:GB255" si="814">+GA46</f>
        <v>131201709000</v>
      </c>
      <c r="GB255" s="77">
        <f t="shared" si="814"/>
        <v>18244785549</v>
      </c>
      <c r="GC255" s="92">
        <f t="shared" si="674"/>
        <v>0.1390590540935713</v>
      </c>
      <c r="GD255" s="77">
        <f t="shared" ref="GD255" si="815">+GD46</f>
        <v>13983496572</v>
      </c>
      <c r="GE255" s="92">
        <f t="shared" si="675"/>
        <v>0.10658014044618885</v>
      </c>
      <c r="GF255" s="77">
        <f>+GF46</f>
        <v>131201709000</v>
      </c>
      <c r="GG255" s="77">
        <f t="shared" ref="GG255:GH255" si="816">+GG46</f>
        <v>131201709000</v>
      </c>
      <c r="GH255" s="77">
        <f t="shared" si="816"/>
        <v>28541388589</v>
      </c>
      <c r="GI255" s="92">
        <f t="shared" si="676"/>
        <v>0.21753823792798307</v>
      </c>
      <c r="GJ255" s="77">
        <f t="shared" ref="GJ255" si="817">+GJ46</f>
        <v>22253018498</v>
      </c>
      <c r="GK255" s="92">
        <f t="shared" si="677"/>
        <v>0.16960921216353972</v>
      </c>
      <c r="GL255" s="77">
        <f>+GL46</f>
        <v>131201709000</v>
      </c>
      <c r="GM255" s="77">
        <f t="shared" ref="GM255:GN255" si="818">+GM46</f>
        <v>131201709000</v>
      </c>
      <c r="GN255" s="77">
        <f t="shared" si="818"/>
        <v>34906153050</v>
      </c>
      <c r="GO255" s="92">
        <f t="shared" si="678"/>
        <v>0.2660495302694571</v>
      </c>
      <c r="GP255" s="77">
        <f t="shared" ref="GP255" si="819">+GP46</f>
        <v>30350456267</v>
      </c>
      <c r="GQ255" s="92">
        <f t="shared" si="679"/>
        <v>0.23132668391537492</v>
      </c>
      <c r="GR255" s="77">
        <f>+GR46</f>
        <v>131201709000</v>
      </c>
      <c r="GS255" s="77">
        <f t="shared" ref="GS255:GT255" si="820">+GS46</f>
        <v>131201709000</v>
      </c>
      <c r="GT255" s="77">
        <f t="shared" si="820"/>
        <v>46158405811</v>
      </c>
      <c r="GU255" s="92">
        <f t="shared" si="680"/>
        <v>0.35181253478184493</v>
      </c>
      <c r="GV255" s="77">
        <f t="shared" ref="GV255" si="821">+GV46</f>
        <v>38731345727</v>
      </c>
      <c r="GW255" s="92">
        <f t="shared" si="681"/>
        <v>0.29520458248756498</v>
      </c>
      <c r="GX255" s="77">
        <f>+GX46</f>
        <v>131201709000</v>
      </c>
      <c r="GY255" s="77">
        <f t="shared" ref="GY255:GZ255" si="822">+GY46</f>
        <v>131201709000</v>
      </c>
      <c r="GZ255" s="77">
        <f t="shared" si="822"/>
        <v>62180127920</v>
      </c>
      <c r="HA255" s="92">
        <f t="shared" si="682"/>
        <v>0.47392772848713427</v>
      </c>
      <c r="HB255" s="77">
        <f t="shared" ref="HB255" si="823">+HB46</f>
        <v>56464625993</v>
      </c>
      <c r="HC255" s="92">
        <f t="shared" si="683"/>
        <v>0.43036501904864671</v>
      </c>
    </row>
    <row r="256" spans="1:211" x14ac:dyDescent="0.35">
      <c r="A256" s="48" t="s">
        <v>173</v>
      </c>
      <c r="B256" s="77">
        <f>+B77+B33</f>
        <v>64591113445.35453</v>
      </c>
      <c r="C256" s="77">
        <f>+C77+C33</f>
        <v>63607300761.431946</v>
      </c>
      <c r="D256" s="78">
        <f t="shared" si="752"/>
        <v>0.98476860621461637</v>
      </c>
      <c r="E256" s="77">
        <f>+E77+E33</f>
        <v>62701428428.015518</v>
      </c>
      <c r="F256" s="77">
        <f>+F77+F33</f>
        <v>62164232473.011238</v>
      </c>
      <c r="G256" s="78">
        <f t="shared" si="753"/>
        <v>0.99143247660424505</v>
      </c>
      <c r="H256" s="77">
        <f>+H77+H33</f>
        <v>62552423212.488983</v>
      </c>
      <c r="I256" s="77">
        <f>+I77+I33</f>
        <v>61372782762.160278</v>
      </c>
      <c r="J256" s="78">
        <f t="shared" si="754"/>
        <v>0.98114157070587826</v>
      </c>
      <c r="K256" s="77">
        <f>+K77+K33</f>
        <v>66184456422.06604</v>
      </c>
      <c r="L256" s="77">
        <f>+L77+L33</f>
        <v>64686376174.212601</v>
      </c>
      <c r="M256" s="78">
        <f t="shared" si="755"/>
        <v>0.97736507438695264</v>
      </c>
      <c r="N256" s="77">
        <f>+N77+N33</f>
        <v>70407117048.793335</v>
      </c>
      <c r="O256" s="77">
        <f>+O77+O33</f>
        <v>70071140180.85556</v>
      </c>
      <c r="P256" s="78">
        <f t="shared" si="756"/>
        <v>0.99522808372192062</v>
      </c>
      <c r="Q256" s="77">
        <f>+Q77+Q33</f>
        <v>80097806878.354599</v>
      </c>
      <c r="R256" s="77">
        <f>+R77+R33</f>
        <v>78100159265.220642</v>
      </c>
      <c r="S256" s="78">
        <f t="shared" si="757"/>
        <v>0.9750598962569873</v>
      </c>
      <c r="T256" s="77">
        <f>+T77+T33</f>
        <v>77785039045.853394</v>
      </c>
      <c r="U256" s="77">
        <f>+U77+U33</f>
        <v>76370124641.98468</v>
      </c>
      <c r="V256" s="78">
        <f t="shared" si="758"/>
        <v>0.9818099415874223</v>
      </c>
      <c r="W256" s="77">
        <f>+W77+W33</f>
        <v>74643254099.288086</v>
      </c>
      <c r="X256" s="77">
        <f>+X77+X33</f>
        <v>73197041335.042953</v>
      </c>
      <c r="Y256" s="78">
        <f t="shared" si="759"/>
        <v>0.98062500380380757</v>
      </c>
      <c r="Z256" s="77">
        <f>+Z77+Z33</f>
        <v>82101419444.827209</v>
      </c>
      <c r="AA256" s="77">
        <f>+AA77+AA33</f>
        <v>81404359492.207504</v>
      </c>
      <c r="AB256" s="78">
        <f t="shared" si="760"/>
        <v>0.99150976977824201</v>
      </c>
      <c r="AC256" s="77">
        <f>+AC77+AC33</f>
        <v>91567008501.560318</v>
      </c>
      <c r="AD256" s="77">
        <f>+AD77+AD33</f>
        <v>76639341515.410431</v>
      </c>
      <c r="AE256" s="78">
        <f t="shared" si="761"/>
        <v>0.83697548679996991</v>
      </c>
      <c r="AF256" s="77">
        <f>+AF77+AF33</f>
        <v>99797005630.109528</v>
      </c>
      <c r="AG256" s="77">
        <f>+AG77+AG33</f>
        <v>126188699716.67242</v>
      </c>
      <c r="AH256" s="77">
        <f>+AH77+AH33</f>
        <v>115378836729.44189</v>
      </c>
      <c r="AI256" s="92">
        <f t="shared" si="763"/>
        <v>0.9143357288608126</v>
      </c>
      <c r="AJ256" s="77">
        <f>+AJ77+AJ33</f>
        <v>107807464797.12918</v>
      </c>
      <c r="AK256" s="92">
        <f t="shared" si="765"/>
        <v>0.85433533303050069</v>
      </c>
      <c r="AL256" s="77">
        <f>+AL77+AL33</f>
        <v>95521808098.070587</v>
      </c>
      <c r="AM256" s="77">
        <f>+AM77+AM33</f>
        <v>103126086392.70587</v>
      </c>
      <c r="AN256" s="77">
        <f>+AN77+AN33</f>
        <v>80417538587.578537</v>
      </c>
      <c r="AO256" s="92">
        <f t="shared" si="747"/>
        <v>0.779798219834962</v>
      </c>
      <c r="AP256" s="77">
        <f>+AP77+AP33</f>
        <v>66794822690.080963</v>
      </c>
      <c r="AQ256" s="92">
        <f t="shared" si="748"/>
        <v>0.6477005481981073</v>
      </c>
      <c r="AR256" s="77">
        <f>+AR77+AR33</f>
        <v>136368039211.78378</v>
      </c>
      <c r="AS256" s="77">
        <f>+AS77+AS33</f>
        <v>136368039211.78378</v>
      </c>
      <c r="AT256" s="77">
        <f>+AT77+AT33</f>
        <v>73192267870.06044</v>
      </c>
      <c r="AU256" s="92">
        <f t="shared" si="749"/>
        <v>0.53672596814559004</v>
      </c>
      <c r="AV256" s="77">
        <f>+AV77+AV33</f>
        <v>63763321858.724525</v>
      </c>
      <c r="AW256" s="92">
        <f t="shared" si="750"/>
        <v>0.4675825965327412</v>
      </c>
      <c r="AX256" s="77">
        <f>+AX77+AX33</f>
        <v>127182126497.04123</v>
      </c>
      <c r="AY256" s="77">
        <f>+AY77+AY33</f>
        <v>128974437186.33975</v>
      </c>
      <c r="AZ256" s="77">
        <f>+AZ77+AZ33</f>
        <v>90125623028.261078</v>
      </c>
      <c r="BA256" s="92">
        <f t="shared" si="751"/>
        <v>0.69878671304492168</v>
      </c>
      <c r="BB256" s="77">
        <f>+BB77+BB33</f>
        <v>79989831959.299347</v>
      </c>
      <c r="BC256" s="92">
        <f t="shared" si="631"/>
        <v>0.62019911623054103</v>
      </c>
      <c r="BD256" s="77">
        <f>+BD77+BD33</f>
        <v>128027391624.46346</v>
      </c>
      <c r="BE256" s="77">
        <f>+BE77+BE33</f>
        <v>127093809456.56798</v>
      </c>
      <c r="BF256" s="77">
        <f>+BF77+BF33</f>
        <v>88814739808.713913</v>
      </c>
      <c r="BG256" s="92">
        <f t="shared" si="632"/>
        <v>0.69881247708657868</v>
      </c>
      <c r="BH256" s="77">
        <f>+BH77+BH33</f>
        <v>76721448960.057953</v>
      </c>
      <c r="BI256" s="92">
        <f t="shared" si="633"/>
        <v>0.60365999955549465</v>
      </c>
      <c r="BJ256" s="77">
        <f>+BJ77+BJ33</f>
        <v>134927287517.64886</v>
      </c>
      <c r="BK256" s="77">
        <f>+BK77+BK33</f>
        <v>176445576696.27139</v>
      </c>
      <c r="BL256" s="77">
        <f>+BL77+BL33</f>
        <v>145471180406.67612</v>
      </c>
      <c r="BM256" s="92">
        <f t="shared" si="634"/>
        <v>0.82445354046526331</v>
      </c>
      <c r="BN256" s="77">
        <f>+BN77+BN33</f>
        <v>133870811146.74222</v>
      </c>
      <c r="BO256" s="92">
        <f t="shared" si="635"/>
        <v>0.75870879652134204</v>
      </c>
      <c r="BP256" s="77">
        <f>+BP77+BP33</f>
        <v>136459458462.38783</v>
      </c>
      <c r="BQ256" s="77">
        <f>+BQ77+BQ33</f>
        <v>133137115504.94783</v>
      </c>
      <c r="BR256" s="77">
        <f>+BR77+BR33</f>
        <v>109630470625.25615</v>
      </c>
      <c r="BS256" s="92">
        <f t="shared" si="636"/>
        <v>0.82344033224290414</v>
      </c>
      <c r="BT256" s="77">
        <f>+BT77+BT33</f>
        <v>100898423650.99005</v>
      </c>
      <c r="BU256" s="92">
        <f t="shared" si="637"/>
        <v>0.7578534600837159</v>
      </c>
      <c r="BV256" s="77">
        <f>+BV77+BV33</f>
        <v>133027818659.47931</v>
      </c>
      <c r="BW256" s="77">
        <f>+BW77+BW33</f>
        <v>133027818659.47931</v>
      </c>
      <c r="BX256" s="77">
        <f>+BX77+BX33</f>
        <v>113509504897.24968</v>
      </c>
      <c r="BY256" s="92">
        <f t="shared" si="638"/>
        <v>0.85327645030253385</v>
      </c>
      <c r="BZ256" s="77">
        <f>+BZ77+BZ33</f>
        <v>106008345748.91687</v>
      </c>
      <c r="CA256" s="92">
        <f t="shared" si="639"/>
        <v>0.79688855171168305</v>
      </c>
      <c r="CB256" s="77">
        <f>+CB77+CB33</f>
        <v>137276745787.84618</v>
      </c>
      <c r="CC256" s="77">
        <f>+CC77+CC33</f>
        <v>137276745787.84618</v>
      </c>
      <c r="CD256" s="77">
        <f>+CD77+CD33</f>
        <v>124566667376.54401</v>
      </c>
      <c r="CE256" s="92">
        <f t="shared" si="640"/>
        <v>0.90741273521339938</v>
      </c>
      <c r="CF256" s="77">
        <f>+CF77+CF33</f>
        <v>118048035966.03825</v>
      </c>
      <c r="CG256" s="92">
        <f t="shared" si="641"/>
        <v>0.85992740641211829</v>
      </c>
      <c r="CH256" s="77">
        <f>+CH77+CH33</f>
        <v>128957882872.89801</v>
      </c>
      <c r="CI256" s="77">
        <f>+CI77+CI33</f>
        <v>128957882872.89801</v>
      </c>
      <c r="CJ256" s="77">
        <f>+CJ77+CJ33</f>
        <v>113373153283.33167</v>
      </c>
      <c r="CK256" s="92">
        <f t="shared" si="642"/>
        <v>0.87914868604870955</v>
      </c>
      <c r="CL256" s="77">
        <f>+CL77+CL33</f>
        <v>108446332827.98228</v>
      </c>
      <c r="CM256" s="92">
        <f t="shared" si="643"/>
        <v>0.84094380593133589</v>
      </c>
      <c r="CN256" s="77">
        <f>+CN77+CN33</f>
        <v>118856887663.35252</v>
      </c>
      <c r="CO256" s="77">
        <f>+CO77+CO33</f>
        <v>118856887663.35252</v>
      </c>
      <c r="CP256" s="77">
        <f>+CP77+CP33</f>
        <v>114730626557.68187</v>
      </c>
      <c r="CQ256" s="92">
        <f t="shared" si="644"/>
        <v>0.9652837863518875</v>
      </c>
      <c r="CR256" s="77">
        <f>+CR77+CR33</f>
        <v>108287157262.06367</v>
      </c>
      <c r="CS256" s="92">
        <f t="shared" si="645"/>
        <v>0.9110717888623644</v>
      </c>
      <c r="CT256" s="77">
        <f>+CT77+CT33</f>
        <v>119267709484.10782</v>
      </c>
      <c r="CU256" s="77">
        <f>+CU77+CU33</f>
        <v>120479654875.65936</v>
      </c>
      <c r="CV256" s="77">
        <f>+CV77+CV33</f>
        <v>119204768746.26315</v>
      </c>
      <c r="CW256" s="92">
        <f t="shared" si="646"/>
        <v>0.98941824550616486</v>
      </c>
      <c r="CX256" s="77">
        <f>+CX77+CX33</f>
        <v>112396044453.04404</v>
      </c>
      <c r="CY256" s="92">
        <f t="shared" si="647"/>
        <v>0.9329047677721356</v>
      </c>
      <c r="CZ256" s="77">
        <f>+CZ77+CZ33</f>
        <v>135429066208.79999</v>
      </c>
      <c r="DA256" s="77">
        <f>+DA77+DA33</f>
        <v>135429066208.79999</v>
      </c>
      <c r="DB256" s="77">
        <f>+DB77+DB33</f>
        <v>5325273012.3839998</v>
      </c>
      <c r="DC256" s="92">
        <f t="shared" si="648"/>
        <v>3.9321492508658906E-2</v>
      </c>
      <c r="DD256" s="77">
        <f>+DD77+DD33</f>
        <v>4789777026.4499989</v>
      </c>
      <c r="DE256" s="92">
        <f t="shared" si="649"/>
        <v>3.5367422670295023E-2</v>
      </c>
      <c r="DF256" s="77">
        <f>+DF77+DF33</f>
        <v>135429066208.79999</v>
      </c>
      <c r="DG256" s="77">
        <f>+DG77+DG33</f>
        <v>135429066208.79999</v>
      </c>
      <c r="DH256" s="77">
        <f>+DH77+DH33</f>
        <v>15481695130.6992</v>
      </c>
      <c r="DI256" s="92">
        <f t="shared" si="650"/>
        <v>0.11431589660989054</v>
      </c>
      <c r="DJ256" s="77">
        <f>+DJ77+DJ33</f>
        <v>11402911818.167997</v>
      </c>
      <c r="DK256" s="92">
        <f t="shared" si="651"/>
        <v>8.4198408343061082E-2</v>
      </c>
      <c r="DL256" s="77">
        <f>+DL77+DL33</f>
        <v>135429066208.79999</v>
      </c>
      <c r="DM256" s="77">
        <f>+DM77+DM33</f>
        <v>135429066208.79999</v>
      </c>
      <c r="DN256" s="77">
        <f>+DN77+DN33</f>
        <v>23612891163.264</v>
      </c>
      <c r="DO256" s="92">
        <f t="shared" si="652"/>
        <v>0.17435615429008747</v>
      </c>
      <c r="DP256" s="77">
        <f>+DP77+DP33</f>
        <v>18619936770.224396</v>
      </c>
      <c r="DQ256" s="92">
        <f t="shared" si="653"/>
        <v>0.13748848228427421</v>
      </c>
      <c r="DR256" s="77">
        <f>+DR77+DR33</f>
        <v>135429066208.79999</v>
      </c>
      <c r="DS256" s="77">
        <f>+DS77+DS33</f>
        <v>135429066208.79999</v>
      </c>
      <c r="DT256" s="77">
        <f>+DT77+DT33</f>
        <v>34632048841.9776</v>
      </c>
      <c r="DU256" s="92">
        <f t="shared" si="654"/>
        <v>0.25572094537359558</v>
      </c>
      <c r="DV256" s="77">
        <f>+DV77+DV33</f>
        <v>26872068651.277195</v>
      </c>
      <c r="DW256" s="92">
        <f t="shared" si="655"/>
        <v>0.19842172292502366</v>
      </c>
      <c r="DX256" s="77">
        <f>+DX77+DX33</f>
        <v>135429066208.79999</v>
      </c>
      <c r="DY256" s="77">
        <f>+DY77+DY33</f>
        <v>133295234211.53159</v>
      </c>
      <c r="DZ256" s="77">
        <f>+DZ77+DZ33</f>
        <v>42292518827.831993</v>
      </c>
      <c r="EA256" s="92">
        <f t="shared" si="656"/>
        <v>0.31728455318002058</v>
      </c>
      <c r="EB256" s="77">
        <f>+EB77+EB33</f>
        <v>34952460696.566399</v>
      </c>
      <c r="EC256" s="92">
        <f t="shared" si="657"/>
        <v>0.26221838239992085</v>
      </c>
      <c r="ED256" s="77">
        <f>+ED77+ED33</f>
        <v>135429066208.79999</v>
      </c>
      <c r="EE256" s="77">
        <f>+EE77+EE33</f>
        <v>133295234211.53159</v>
      </c>
      <c r="EF256" s="77">
        <f>+EF77+EF33</f>
        <v>54901881088.688393</v>
      </c>
      <c r="EG256" s="92">
        <f t="shared" si="658"/>
        <v>0.41188180067685226</v>
      </c>
      <c r="EH256" s="77">
        <f>+EH77+EH33</f>
        <v>47897664097.264793</v>
      </c>
      <c r="EI256" s="92">
        <f t="shared" si="659"/>
        <v>0.35933515838423796</v>
      </c>
      <c r="EJ256" s="77">
        <f>+EJ77+EJ33</f>
        <v>135429066208.79999</v>
      </c>
      <c r="EK256" s="77">
        <f>+EK77+EK33</f>
        <v>133295234211.53159</v>
      </c>
      <c r="EL256" s="77">
        <f>+EL77+EL33</f>
        <v>64559494034.770798</v>
      </c>
      <c r="EM256" s="92">
        <f t="shared" si="660"/>
        <v>0.4843346006828626</v>
      </c>
      <c r="EN256" s="77">
        <f>+EN77+EN33</f>
        <v>58020919987.711197</v>
      </c>
      <c r="EO256" s="92">
        <f t="shared" si="661"/>
        <v>0.43528127866623839</v>
      </c>
      <c r="EP256" s="77">
        <f>+EP77+EP33</f>
        <v>135429066208.79999</v>
      </c>
      <c r="EQ256" s="77">
        <f>+EQ77+EQ33</f>
        <v>133295234211.53159</v>
      </c>
      <c r="ER256" s="77">
        <f>+ER77+ER33</f>
        <v>75827365310.564392</v>
      </c>
      <c r="ES256" s="92">
        <f t="shared" si="662"/>
        <v>0.56886779005340049</v>
      </c>
      <c r="ET256" s="77">
        <f>+ET77+ET33</f>
        <v>64965528950.337601</v>
      </c>
      <c r="EU256" s="92">
        <f t="shared" si="663"/>
        <v>0.48738073296184903</v>
      </c>
      <c r="EV256" s="77">
        <f>+EV77+EV33</f>
        <v>135429066208.79999</v>
      </c>
      <c r="EW256" s="77">
        <f>+EW77+EW33</f>
        <v>133295234211.53159</v>
      </c>
      <c r="EX256" s="77">
        <f>+EX77+EX33</f>
        <v>82837526895.80159</v>
      </c>
      <c r="EY256" s="92">
        <f t="shared" si="664"/>
        <v>0.62145902954297205</v>
      </c>
      <c r="EZ256" s="77">
        <f>+EZ77+EZ33</f>
        <v>76426642289.431198</v>
      </c>
      <c r="FA256" s="92">
        <f t="shared" si="665"/>
        <v>0.57336365205785733</v>
      </c>
      <c r="FB256" s="77">
        <f>+FB77+FB33</f>
        <v>135429066208.79999</v>
      </c>
      <c r="FC256" s="77">
        <f>+FC77+FC33</f>
        <v>133295234211.53159</v>
      </c>
      <c r="FD256" s="77">
        <f>+FD77+FD33</f>
        <v>90562494704.104797</v>
      </c>
      <c r="FE256" s="92">
        <f t="shared" si="666"/>
        <v>0.67941284802716595</v>
      </c>
      <c r="FF256" s="77">
        <f>+FF77+FF33</f>
        <v>84413264655.704391</v>
      </c>
      <c r="FG256" s="92">
        <f t="shared" si="667"/>
        <v>0.63328044063260036</v>
      </c>
      <c r="FH256" s="77">
        <f>+FH77+FH33</f>
        <v>135429066208.79999</v>
      </c>
      <c r="FI256" s="77">
        <f>+FI77+FI33</f>
        <v>133295234211.53159</v>
      </c>
      <c r="FJ256" s="77">
        <f>+FJ77+FJ33</f>
        <v>98892481761.543594</v>
      </c>
      <c r="FK256" s="92">
        <f t="shared" si="668"/>
        <v>0.74190560785246928</v>
      </c>
      <c r="FL256" s="77">
        <f>+FL77+FL33</f>
        <v>93043352251.527588</v>
      </c>
      <c r="FM256" s="92">
        <f t="shared" si="669"/>
        <v>0.6980245978177535</v>
      </c>
      <c r="FN256" s="77">
        <f>+FN77+FN33</f>
        <v>135429066208.79999</v>
      </c>
      <c r="FO256" s="77">
        <f>+FO77+FO33</f>
        <v>133295234211.53159</v>
      </c>
      <c r="FP256" s="77">
        <f>+FP77+FP33</f>
        <v>120456202829.91359</v>
      </c>
      <c r="FQ256" s="92">
        <f t="shared" si="670"/>
        <v>0.90367974175848464</v>
      </c>
      <c r="FR256" s="77">
        <f>+FR77+FR33</f>
        <v>113580931831.16159</v>
      </c>
      <c r="FS256" s="92">
        <f t="shared" si="671"/>
        <v>0.85210047083090323</v>
      </c>
      <c r="FT256" s="77">
        <f>+FT77+FT33</f>
        <v>136682429000</v>
      </c>
      <c r="FU256" s="77">
        <f>+FU77+FU33</f>
        <v>136682429000</v>
      </c>
      <c r="FV256" s="77">
        <f>+FV77+FV33</f>
        <v>10836841462</v>
      </c>
      <c r="FW256" s="92">
        <f t="shared" si="672"/>
        <v>7.9284817670309329E-2</v>
      </c>
      <c r="FX256" s="77">
        <f>+FX77+FX33</f>
        <v>4416855069</v>
      </c>
      <c r="FY256" s="92">
        <f t="shared" si="673"/>
        <v>3.231472473319888E-2</v>
      </c>
      <c r="FZ256" s="77">
        <f>+FZ77+FZ33</f>
        <v>136682429000</v>
      </c>
      <c r="GA256" s="77">
        <f>+GA77+GA33</f>
        <v>136682429000</v>
      </c>
      <c r="GB256" s="77">
        <f>+GB77+GB33</f>
        <v>17940573633</v>
      </c>
      <c r="GC256" s="92">
        <f t="shared" si="674"/>
        <v>0.13125735154296972</v>
      </c>
      <c r="GD256" s="77">
        <f>+GD77+GD33</f>
        <v>11042229045</v>
      </c>
      <c r="GE256" s="92">
        <f t="shared" si="675"/>
        <v>8.0787480335164363E-2</v>
      </c>
      <c r="GF256" s="77">
        <f>+GF77+GF33</f>
        <v>136682429000</v>
      </c>
      <c r="GG256" s="77">
        <f>+GG77+GG33</f>
        <v>136682429000</v>
      </c>
      <c r="GH256" s="77">
        <f>+GH77+GH33</f>
        <v>24699360352</v>
      </c>
      <c r="GI256" s="92">
        <f t="shared" si="676"/>
        <v>0.18070618537222513</v>
      </c>
      <c r="GJ256" s="77">
        <f>+GJ77+GJ33</f>
        <v>18369482202</v>
      </c>
      <c r="GK256" s="92">
        <f t="shared" si="677"/>
        <v>0.13439534500809902</v>
      </c>
      <c r="GL256" s="77">
        <f>+GL77+GL33</f>
        <v>136682429000</v>
      </c>
      <c r="GM256" s="77">
        <f>+GM77+GM33</f>
        <v>136682429000</v>
      </c>
      <c r="GN256" s="77">
        <f>+GN77+GN33</f>
        <v>33156276333</v>
      </c>
      <c r="GO256" s="92">
        <f t="shared" si="678"/>
        <v>0.24257892236462961</v>
      </c>
      <c r="GP256" s="77">
        <f>+GP77+GP33</f>
        <v>26814858260</v>
      </c>
      <c r="GQ256" s="92">
        <f t="shared" si="679"/>
        <v>0.19618365327704265</v>
      </c>
      <c r="GR256" s="77">
        <f>+GR77+GR33</f>
        <v>136682429000</v>
      </c>
      <c r="GS256" s="77">
        <f>+GS77+GS33</f>
        <v>136682429000</v>
      </c>
      <c r="GT256" s="77">
        <f>+GT77+GT33</f>
        <v>41900120445</v>
      </c>
      <c r="GU256" s="92">
        <f t="shared" si="680"/>
        <v>0.30655089137316982</v>
      </c>
      <c r="GV256" s="77">
        <f>+GV77+GV33</f>
        <v>35340825160</v>
      </c>
      <c r="GW256" s="92">
        <f t="shared" si="681"/>
        <v>0.25856158263034673</v>
      </c>
      <c r="GX256" s="77">
        <f>+GX77+GX33</f>
        <v>136682429000</v>
      </c>
      <c r="GY256" s="77">
        <f>+GY77+GY33</f>
        <v>136682429000</v>
      </c>
      <c r="GZ256" s="77">
        <f>+GZ77+GZ33</f>
        <v>55216902943</v>
      </c>
      <c r="HA256" s="92">
        <f t="shared" si="682"/>
        <v>0.40397952646129809</v>
      </c>
      <c r="HB256" s="77">
        <f>+HB77+HB33</f>
        <v>48109872526</v>
      </c>
      <c r="HC256" s="92">
        <f t="shared" si="683"/>
        <v>0.35198286186441713</v>
      </c>
    </row>
    <row r="257" spans="1:211" x14ac:dyDescent="0.35">
      <c r="A257" s="48" t="s">
        <v>174</v>
      </c>
      <c r="B257" s="77">
        <f>+B65+B71+B112</f>
        <v>5013813401.7428474</v>
      </c>
      <c r="C257" s="77">
        <f>+C65+C71+C112</f>
        <v>4831261935.4073048</v>
      </c>
      <c r="D257" s="78">
        <f t="shared" si="752"/>
        <v>0.96359029510909078</v>
      </c>
      <c r="E257" s="77">
        <f>+E65+E71+E112</f>
        <v>4459910204.5195446</v>
      </c>
      <c r="F257" s="77">
        <f>+F65+F71+F112</f>
        <v>4382234050.489768</v>
      </c>
      <c r="G257" s="78">
        <f t="shared" si="753"/>
        <v>0.98258347131046231</v>
      </c>
      <c r="H257" s="77">
        <f>+H65+H71+H112</f>
        <v>4842441908.746562</v>
      </c>
      <c r="I257" s="77">
        <f>+I65+I71+I112</f>
        <v>4370040876.4821844</v>
      </c>
      <c r="J257" s="78">
        <f t="shared" si="754"/>
        <v>0.90244569967662125</v>
      </c>
      <c r="K257" s="77">
        <f>+K65+K71+K112</f>
        <v>4758223058.660284</v>
      </c>
      <c r="L257" s="77">
        <f>+L65+L71+L112</f>
        <v>4513566196.830513</v>
      </c>
      <c r="M257" s="78">
        <f t="shared" si="755"/>
        <v>0.94858230502992513</v>
      </c>
      <c r="N257" s="77">
        <f>+N65+N71+N112</f>
        <v>4793939431.5317612</v>
      </c>
      <c r="O257" s="77">
        <f>+O65+O71+O112</f>
        <v>4646401517.6631451</v>
      </c>
      <c r="P257" s="78">
        <f t="shared" si="756"/>
        <v>0.96922407636229257</v>
      </c>
      <c r="Q257" s="77">
        <f>+Q65+Q71+Q112</f>
        <v>59900188150.39769</v>
      </c>
      <c r="R257" s="77">
        <f>+R65+R71+R112</f>
        <v>53068601042.731659</v>
      </c>
      <c r="S257" s="78">
        <f t="shared" si="757"/>
        <v>0.88595048999657144</v>
      </c>
      <c r="T257" s="77">
        <f>+T65+T71+T112</f>
        <v>65313802239.768471</v>
      </c>
      <c r="U257" s="77">
        <f>+U65+U71+U112</f>
        <v>62708345011.29409</v>
      </c>
      <c r="V257" s="78">
        <f t="shared" si="758"/>
        <v>0.96010862728662327</v>
      </c>
      <c r="W257" s="77">
        <f>+W65+W71+W112</f>
        <v>74076494156.295517</v>
      </c>
      <c r="X257" s="77">
        <f>+X65+X71+X112</f>
        <v>71147638374.859573</v>
      </c>
      <c r="Y257" s="78">
        <f t="shared" si="759"/>
        <v>0.96046173870949814</v>
      </c>
      <c r="Z257" s="77">
        <f>+Z65+Z71+Z112</f>
        <v>73179571905.080963</v>
      </c>
      <c r="AA257" s="77">
        <f>+AA65+AA71+AA112</f>
        <v>70964888597.378494</v>
      </c>
      <c r="AB257" s="78">
        <f t="shared" si="760"/>
        <v>0.96973631779952107</v>
      </c>
      <c r="AC257" s="77">
        <f>+AC65+AC71+AC112</f>
        <v>80211195563.539612</v>
      </c>
      <c r="AD257" s="77">
        <f>+AD65+AD71+AD112</f>
        <v>69729891871.989319</v>
      </c>
      <c r="AE257" s="78">
        <f t="shared" si="761"/>
        <v>0.86932866892318683</v>
      </c>
      <c r="AF257" s="77">
        <f>+AF65+AF71+AF112</f>
        <v>102835085817.00223</v>
      </c>
      <c r="AG257" s="77">
        <f>+AG65+AG71+AG112</f>
        <v>103369202934.43521</v>
      </c>
      <c r="AH257" s="77">
        <f>+AH65+AH71+AH112</f>
        <v>79057257227.120972</v>
      </c>
      <c r="AI257" s="92">
        <f t="shared" si="763"/>
        <v>0.76480474825045552</v>
      </c>
      <c r="AJ257" s="77">
        <f>+AJ65+AJ71+AJ112</f>
        <v>75618241704.613998</v>
      </c>
      <c r="AK257" s="92">
        <f t="shared" si="765"/>
        <v>0.73153550146436719</v>
      </c>
      <c r="AL257" s="77">
        <f>+AL65+AL71+AL112</f>
        <v>96608983811.419617</v>
      </c>
      <c r="AM257" s="77">
        <f>+AM65+AM71+AM112</f>
        <v>96774103862.263733</v>
      </c>
      <c r="AN257" s="77">
        <f>+AN65+AN71+AN112</f>
        <v>78901508642.939224</v>
      </c>
      <c r="AO257" s="92">
        <f t="shared" si="747"/>
        <v>0.81531634491018234</v>
      </c>
      <c r="AP257" s="77">
        <f>+AP65+AP71+AP112</f>
        <v>75711447044.983536</v>
      </c>
      <c r="AQ257" s="92">
        <f t="shared" si="748"/>
        <v>0.78235234451503499</v>
      </c>
      <c r="AR257" s="77">
        <f>+AR65+AR71+AR112</f>
        <v>102045956483.60159</v>
      </c>
      <c r="AS257" s="77">
        <f>+AS65+AS71+AS112</f>
        <v>104800204864.83113</v>
      </c>
      <c r="AT257" s="77">
        <f>+AT65+AT71+AT112</f>
        <v>89465842263.293823</v>
      </c>
      <c r="AU257" s="92">
        <f t="shared" si="749"/>
        <v>0.85368003219731092</v>
      </c>
      <c r="AV257" s="77">
        <f>+AV65+AV71+AV112</f>
        <v>81620133142.068695</v>
      </c>
      <c r="AW257" s="92">
        <f t="shared" si="750"/>
        <v>0.77881654188882976</v>
      </c>
      <c r="AX257" s="77">
        <f>+AX65+AX71+AX112</f>
        <v>106676704055.9929</v>
      </c>
      <c r="AY257" s="77">
        <f>+AY65+AY71+AY112</f>
        <v>106676704055.9929</v>
      </c>
      <c r="AZ257" s="77">
        <f>+AZ65+AZ71+AZ112</f>
        <v>90207855165.050354</v>
      </c>
      <c r="BA257" s="92">
        <f t="shared" si="751"/>
        <v>0.8456190689740628</v>
      </c>
      <c r="BB257" s="77">
        <f>+BB65+BB71+BB112</f>
        <v>85672435451.33313</v>
      </c>
      <c r="BC257" s="92">
        <f t="shared" si="631"/>
        <v>0.80310350989439105</v>
      </c>
      <c r="BD257" s="77">
        <f>+BD65+BD71+BD112</f>
        <v>110886005342.07059</v>
      </c>
      <c r="BE257" s="77">
        <f>+BE65+BE71+BE112</f>
        <v>138562830056.38895</v>
      </c>
      <c r="BF257" s="77">
        <f>+BF65+BF71+BF112</f>
        <v>123357462044.14233</v>
      </c>
      <c r="BG257" s="92">
        <f t="shared" si="632"/>
        <v>0.8902637308572674</v>
      </c>
      <c r="BH257" s="77">
        <f>+BH65+BH71+BH112</f>
        <v>112771810296.49506</v>
      </c>
      <c r="BI257" s="92">
        <f t="shared" si="633"/>
        <v>0.8138676891241462</v>
      </c>
      <c r="BJ257" s="77">
        <f>+BJ65+BJ71+BJ112</f>
        <v>200633493439.67941</v>
      </c>
      <c r="BK257" s="77">
        <f>+BK65+BK71+BK112</f>
        <v>207524649829.54324</v>
      </c>
      <c r="BL257" s="77">
        <f>+BL65+BL71+BL112</f>
        <v>199477113956.27032</v>
      </c>
      <c r="BM257" s="92">
        <f t="shared" si="634"/>
        <v>0.96122130127730365</v>
      </c>
      <c r="BN257" s="77">
        <f>+BN65+BN71+BN112</f>
        <v>192424519702.14963</v>
      </c>
      <c r="BO257" s="92">
        <f t="shared" si="635"/>
        <v>0.92723693238467542</v>
      </c>
      <c r="BP257" s="77">
        <f>+BP65+BP71+BP112</f>
        <v>226600162155.04514</v>
      </c>
      <c r="BQ257" s="77">
        <f>+BQ65+BQ71+BQ112</f>
        <v>226368476433.76514</v>
      </c>
      <c r="BR257" s="77">
        <f>+BR65+BR71+BR112</f>
        <v>206837647721.15521</v>
      </c>
      <c r="BS257" s="92">
        <f t="shared" si="636"/>
        <v>0.91372107538867231</v>
      </c>
      <c r="BT257" s="77">
        <f>+BT65+BT71+BT112</f>
        <v>195484076118.57733</v>
      </c>
      <c r="BU257" s="92">
        <f t="shared" si="637"/>
        <v>0.86356580738738808</v>
      </c>
      <c r="BV257" s="77">
        <f>+BV65+BV71+BV112</f>
        <v>241108173312.31812</v>
      </c>
      <c r="BW257" s="77">
        <f>+BW65+BW71+BW112</f>
        <v>241008971547.69385</v>
      </c>
      <c r="BX257" s="77">
        <f>+BX65+BX71+BX112</f>
        <v>217100453105.77866</v>
      </c>
      <c r="BY257" s="92">
        <f t="shared" si="638"/>
        <v>0.90079822220566641</v>
      </c>
      <c r="BZ257" s="77">
        <f>+BZ65+BZ71+BZ112</f>
        <v>207654967058.31427</v>
      </c>
      <c r="CA257" s="92">
        <f t="shared" si="639"/>
        <v>0.8616067929953426</v>
      </c>
      <c r="CB257" s="77">
        <f>+CB65+CB71+CB112</f>
        <v>221141150020.66895</v>
      </c>
      <c r="CC257" s="77">
        <f>+CC65+CC71+CC112</f>
        <v>223532132870.89819</v>
      </c>
      <c r="CD257" s="77">
        <f>+CD65+CD71+CD112</f>
        <v>214250068928.75854</v>
      </c>
      <c r="CE257" s="92">
        <f t="shared" si="640"/>
        <v>0.95847548259426063</v>
      </c>
      <c r="CF257" s="77">
        <f>+CF65+CF71+CF112</f>
        <v>203189073282.69043</v>
      </c>
      <c r="CG257" s="92">
        <f t="shared" si="641"/>
        <v>0.90899268339215922</v>
      </c>
      <c r="CH257" s="77">
        <f>+CH65+CH71+CH112</f>
        <v>210507179704.33792</v>
      </c>
      <c r="CI257" s="77">
        <f>+CI65+CI71+CI112</f>
        <v>215597387200.25391</v>
      </c>
      <c r="CJ257" s="77">
        <f>+CJ65+CJ71+CJ112</f>
        <v>209760812837.1012</v>
      </c>
      <c r="CK257" s="92">
        <f t="shared" si="642"/>
        <v>0.97292836226381763</v>
      </c>
      <c r="CL257" s="77">
        <f>+CL65+CL71+CL112</f>
        <v>203133794280.80142</v>
      </c>
      <c r="CM257" s="92">
        <f t="shared" si="643"/>
        <v>0.94219042688176968</v>
      </c>
      <c r="CN257" s="77">
        <f>+CN65+CN71+CN112</f>
        <v>197769909984.19574</v>
      </c>
      <c r="CO257" s="77">
        <f>+CO65+CO71+CO112</f>
        <v>203044617979.43497</v>
      </c>
      <c r="CP257" s="77">
        <f>+CP65+CP71+CP112</f>
        <v>200329372391.67871</v>
      </c>
      <c r="CQ257" s="92">
        <f t="shared" si="644"/>
        <v>0.98662734518759188</v>
      </c>
      <c r="CR257" s="77">
        <f>+CR65+CR71+CR112</f>
        <v>195059267905.65222</v>
      </c>
      <c r="CS257" s="92">
        <f t="shared" si="645"/>
        <v>0.96067194416061041</v>
      </c>
      <c r="CT257" s="77">
        <f>+CT65+CT71+CT112</f>
        <v>208950910876.22699</v>
      </c>
      <c r="CU257" s="77">
        <f>+CU65+CU71+CU112</f>
        <v>218725736510.51361</v>
      </c>
      <c r="CV257" s="77">
        <f>+CV65+CV71+CV112</f>
        <v>216587448920.31946</v>
      </c>
      <c r="CW257" s="92">
        <f t="shared" si="646"/>
        <v>0.99022388666140637</v>
      </c>
      <c r="CX257" s="77">
        <f>+CX65+CX71+CX112</f>
        <v>208859195201.41144</v>
      </c>
      <c r="CY257" s="92">
        <f t="shared" si="647"/>
        <v>0.95489080770050161</v>
      </c>
      <c r="CZ257" s="77">
        <f>+CZ65+CZ71+CZ112</f>
        <v>254368261820.39996</v>
      </c>
      <c r="DA257" s="77">
        <f>+DA65+DA71+DA112</f>
        <v>254368261820.39996</v>
      </c>
      <c r="DB257" s="77">
        <f>+DB65+DB71+DB112</f>
        <v>18117928971.386398</v>
      </c>
      <c r="DC257" s="92">
        <f t="shared" si="648"/>
        <v>7.1227160345101542E-2</v>
      </c>
      <c r="DD257" s="77">
        <f>+DD65+DD71+DD112</f>
        <v>15133407464.962799</v>
      </c>
      <c r="DE257" s="92">
        <f t="shared" si="649"/>
        <v>5.9494086867047664E-2</v>
      </c>
      <c r="DF257" s="77">
        <f>+DF65+DF71+DF112</f>
        <v>254368261820.39996</v>
      </c>
      <c r="DG257" s="77">
        <f>+DG65+DG71+DG112</f>
        <v>254368261820.39996</v>
      </c>
      <c r="DH257" s="77">
        <f>+DH65+DH71+DH112</f>
        <v>33389427375.064796</v>
      </c>
      <c r="DI257" s="92">
        <f t="shared" si="650"/>
        <v>0.13126412523367337</v>
      </c>
      <c r="DJ257" s="77">
        <f>+DJ65+DJ71+DJ112</f>
        <v>29764324156.709999</v>
      </c>
      <c r="DK257" s="92">
        <f t="shared" si="651"/>
        <v>0.11701272770313416</v>
      </c>
      <c r="DL257" s="77">
        <f>+DL65+DL71+DL112</f>
        <v>254368261820.39996</v>
      </c>
      <c r="DM257" s="77">
        <f>+DM65+DM71+DM112</f>
        <v>254368261820.39996</v>
      </c>
      <c r="DN257" s="77">
        <f>+DN65+DN71+DN112</f>
        <v>61649638253.938797</v>
      </c>
      <c r="DO257" s="92">
        <f t="shared" si="652"/>
        <v>0.24236372027209641</v>
      </c>
      <c r="DP257" s="77">
        <f>+DP65+DP71+DP112</f>
        <v>50568745576.970398</v>
      </c>
      <c r="DQ257" s="92">
        <f t="shared" si="653"/>
        <v>0.19880131748777338</v>
      </c>
      <c r="DR257" s="77">
        <f>+DR65+DR71+DR112</f>
        <v>254368261820.39996</v>
      </c>
      <c r="DS257" s="77">
        <f>+DS65+DS71+DS112</f>
        <v>254368261820.39996</v>
      </c>
      <c r="DT257" s="77">
        <f>+DT65+DT71+DT112</f>
        <v>83461543805.702393</v>
      </c>
      <c r="DU257" s="92">
        <f t="shared" si="654"/>
        <v>0.32811304055154294</v>
      </c>
      <c r="DV257" s="77">
        <f>+DV65+DV71+DV112</f>
        <v>65681112397.711197</v>
      </c>
      <c r="DW257" s="92">
        <f t="shared" si="655"/>
        <v>0.25821268710043005</v>
      </c>
      <c r="DX257" s="77">
        <f>+DX65+DX71+DX112</f>
        <v>254368261820.39996</v>
      </c>
      <c r="DY257" s="77">
        <f>+DY65+DY71+DY112</f>
        <v>248726814485.83798</v>
      </c>
      <c r="DZ257" s="77">
        <f>+DZ65+DZ71+DZ112</f>
        <v>99500042683.095581</v>
      </c>
      <c r="EA257" s="92">
        <f t="shared" si="656"/>
        <v>0.40003745832060628</v>
      </c>
      <c r="EB257" s="77">
        <f>+EB65+EB71+EB112</f>
        <v>81311225753.862</v>
      </c>
      <c r="EC257" s="92">
        <f t="shared" si="657"/>
        <v>0.32690977015062322</v>
      </c>
      <c r="ED257" s="77">
        <f>+ED65+ED71+ED112</f>
        <v>254368261820.39996</v>
      </c>
      <c r="EE257" s="77">
        <f>+EE65+EE71+EE112</f>
        <v>248726814485.83798</v>
      </c>
      <c r="EF257" s="77">
        <f>+EF65+EF71+EF112</f>
        <v>124322647384.6344</v>
      </c>
      <c r="EG257" s="92">
        <f t="shared" si="658"/>
        <v>0.49983612599884397</v>
      </c>
      <c r="EH257" s="77">
        <f>+EH65+EH71+EH112</f>
        <v>108235022969.01839</v>
      </c>
      <c r="EI257" s="92">
        <f t="shared" si="659"/>
        <v>0.43515623031139283</v>
      </c>
      <c r="EJ257" s="77">
        <f>+EJ65+EJ71+EJ112</f>
        <v>254368261820.39996</v>
      </c>
      <c r="EK257" s="77">
        <f>+EK65+EK71+EK112</f>
        <v>248726814485.83798</v>
      </c>
      <c r="EL257" s="77">
        <f>+EL65+EL71+EL112</f>
        <v>139130251063.23718</v>
      </c>
      <c r="EM257" s="92">
        <f t="shared" si="660"/>
        <v>0.55936973000214651</v>
      </c>
      <c r="EN257" s="77">
        <f>+EN65+EN71+EN112</f>
        <v>128442008702.66998</v>
      </c>
      <c r="EO257" s="92">
        <f t="shared" si="661"/>
        <v>0.51639791619645903</v>
      </c>
      <c r="EP257" s="77">
        <f>+EP65+EP71+EP112</f>
        <v>254368261820.39996</v>
      </c>
      <c r="EQ257" s="77">
        <f>+EQ65+EQ71+EQ112</f>
        <v>248726814485.83798</v>
      </c>
      <c r="ER257" s="77">
        <f>+ER65+ER71+ER112</f>
        <v>154341595314.8472</v>
      </c>
      <c r="ES257" s="92">
        <f t="shared" si="662"/>
        <v>0.62052656298396447</v>
      </c>
      <c r="ET257" s="77">
        <f>+ET65+ET71+ET112</f>
        <v>143209630643.55481</v>
      </c>
      <c r="EU257" s="92">
        <f t="shared" si="663"/>
        <v>0.57577077461308013</v>
      </c>
      <c r="EV257" s="77">
        <f>+EV65+EV71+EV112</f>
        <v>254368261820.39996</v>
      </c>
      <c r="EW257" s="77">
        <f>+EW65+EW71+EW112</f>
        <v>248726814485.83798</v>
      </c>
      <c r="EX257" s="77">
        <f>+EX65+EX71+EX112</f>
        <v>168398363539.0368</v>
      </c>
      <c r="EY257" s="92">
        <f t="shared" si="664"/>
        <v>0.6770414516309623</v>
      </c>
      <c r="EZ257" s="77">
        <f>+EZ65+EZ71+EZ112</f>
        <v>158637015963.55078</v>
      </c>
      <c r="FA257" s="92">
        <f t="shared" si="665"/>
        <v>0.6377961953618928</v>
      </c>
      <c r="FB257" s="77">
        <f>+FB65+FB71+FB112</f>
        <v>254368261820.39996</v>
      </c>
      <c r="FC257" s="77">
        <f>+FC65+FC71+FC112</f>
        <v>248726814485.83798</v>
      </c>
      <c r="FD257" s="77">
        <f>+FD65+FD71+FD112</f>
        <v>185832329991.98398</v>
      </c>
      <c r="FE257" s="92">
        <f t="shared" si="666"/>
        <v>0.74713428214859767</v>
      </c>
      <c r="FF257" s="77">
        <f>+FF65+FF71+FF112</f>
        <v>174729427106.69159</v>
      </c>
      <c r="FG257" s="92">
        <f t="shared" si="667"/>
        <v>0.70249533596885405</v>
      </c>
      <c r="FH257" s="77">
        <f>+FH65+FH71+FH112</f>
        <v>254368261820.39996</v>
      </c>
      <c r="FI257" s="77">
        <f>+FI65+FI71+FI112</f>
        <v>248726814485.83798</v>
      </c>
      <c r="FJ257" s="77">
        <f>+FJ65+FJ71+FJ112</f>
        <v>201074025859.69919</v>
      </c>
      <c r="FK257" s="92">
        <f t="shared" si="668"/>
        <v>0.80841314305156253</v>
      </c>
      <c r="FL257" s="77">
        <f>+FL65+FL71+FL112</f>
        <v>190053527972.24039</v>
      </c>
      <c r="FM257" s="92">
        <f t="shared" si="669"/>
        <v>0.7641055041255379</v>
      </c>
      <c r="FN257" s="77">
        <f>+FN65+FN71+FN112</f>
        <v>254368261820.39996</v>
      </c>
      <c r="FO257" s="77">
        <f>+FO65+FO71+FO112</f>
        <v>248726814485.83798</v>
      </c>
      <c r="FP257" s="77">
        <f>+FP65+FP71+FP112</f>
        <v>247071689554.96558</v>
      </c>
      <c r="FQ257" s="92">
        <f t="shared" si="670"/>
        <v>0.99334561119076026</v>
      </c>
      <c r="FR257" s="77">
        <f>+FR65+FR71+FR112</f>
        <v>239238193290.7356</v>
      </c>
      <c r="FS257" s="92">
        <f t="shared" si="671"/>
        <v>0.96185123339147394</v>
      </c>
      <c r="FT257" s="77">
        <f>+FT65+FT71+FT112</f>
        <v>258384336000</v>
      </c>
      <c r="FU257" s="77">
        <f>+FU65+FU71+FU112</f>
        <v>258384336000</v>
      </c>
      <c r="FV257" s="77">
        <f>+FV65+FV71+FV112</f>
        <v>11430688673</v>
      </c>
      <c r="FW257" s="92">
        <f t="shared" si="672"/>
        <v>4.4239093011427755E-2</v>
      </c>
      <c r="FX257" s="77">
        <f>+FX65+FX71+FX112</f>
        <v>9769760001</v>
      </c>
      <c r="FY257" s="92">
        <f t="shared" si="673"/>
        <v>3.7810960804528025E-2</v>
      </c>
      <c r="FZ257" s="77">
        <f>+FZ65+FZ71+FZ112</f>
        <v>258384336000</v>
      </c>
      <c r="GA257" s="77">
        <f>+GA65+GA71+GA112</f>
        <v>258384336000</v>
      </c>
      <c r="GB257" s="77">
        <f>+GB65+GB71+GB112</f>
        <v>29487008869</v>
      </c>
      <c r="GC257" s="92">
        <f t="shared" si="674"/>
        <v>0.11412072931928814</v>
      </c>
      <c r="GD257" s="77">
        <f>+GD65+GD71+GD112</f>
        <v>23733867839</v>
      </c>
      <c r="GE257" s="92">
        <f t="shared" si="675"/>
        <v>9.185490191247507E-2</v>
      </c>
      <c r="GF257" s="77">
        <f>+GF65+GF71+GF112</f>
        <v>258384336000</v>
      </c>
      <c r="GG257" s="77">
        <f>+GG65+GG71+GG112</f>
        <v>258384336000</v>
      </c>
      <c r="GH257" s="77">
        <f>+GH65+GH71+GH112</f>
        <v>47254431040</v>
      </c>
      <c r="GI257" s="92">
        <f t="shared" si="676"/>
        <v>0.18288427143664002</v>
      </c>
      <c r="GJ257" s="77">
        <f>+GJ65+GJ71+GJ112</f>
        <v>40673986052</v>
      </c>
      <c r="GK257" s="92">
        <f t="shared" si="677"/>
        <v>0.15741660923284451</v>
      </c>
      <c r="GL257" s="77">
        <f>+GL65+GL71+GL112</f>
        <v>258384336000</v>
      </c>
      <c r="GM257" s="77">
        <f>+GM65+GM71+GM112</f>
        <v>258384336000</v>
      </c>
      <c r="GN257" s="77">
        <f>+GN65+GN71+GN112</f>
        <v>67300926860</v>
      </c>
      <c r="GO257" s="92">
        <f t="shared" si="678"/>
        <v>0.26046829270641236</v>
      </c>
      <c r="GP257" s="77">
        <f>+GP65+GP71+GP112</f>
        <v>55596736644</v>
      </c>
      <c r="GQ257" s="92">
        <f t="shared" si="679"/>
        <v>0.21517069302529238</v>
      </c>
      <c r="GR257" s="77">
        <f>+GR65+GR71+GR112</f>
        <v>258384336000</v>
      </c>
      <c r="GS257" s="77">
        <f>+GS65+GS71+GS112</f>
        <v>258384336000</v>
      </c>
      <c r="GT257" s="77">
        <f>+GT65+GT71+GT112</f>
        <v>84320133749</v>
      </c>
      <c r="GU257" s="92">
        <f t="shared" si="680"/>
        <v>0.32633608930922192</v>
      </c>
      <c r="GV257" s="77">
        <f>+GV65+GV71+GV112</f>
        <v>71137312011</v>
      </c>
      <c r="GW257" s="92">
        <f t="shared" si="681"/>
        <v>0.27531588451631217</v>
      </c>
      <c r="GX257" s="77">
        <f>+GX65+GX71+GX112</f>
        <v>258384336000</v>
      </c>
      <c r="GY257" s="77">
        <f>+GY65+GY71+GY112</f>
        <v>258384336000</v>
      </c>
      <c r="GZ257" s="77">
        <f>+GZ65+GZ71+GZ112</f>
        <v>118651745554</v>
      </c>
      <c r="HA257" s="92">
        <f t="shared" si="682"/>
        <v>0.45920641858878009</v>
      </c>
      <c r="HB257" s="77">
        <f>+HB65+HB71+HB112</f>
        <v>100552075656</v>
      </c>
      <c r="HC257" s="92">
        <f t="shared" si="683"/>
        <v>0.38915701010606152</v>
      </c>
    </row>
    <row r="258" spans="1:211" ht="15" thickBot="1" x14ac:dyDescent="0.4">
      <c r="A258" s="223" t="s">
        <v>175</v>
      </c>
      <c r="B258" s="224">
        <f>+B7+B9+B15+B150+B186</f>
        <v>353510064659.50372</v>
      </c>
      <c r="C258" s="224">
        <f>+C7+C9+C15+C150+C186</f>
        <v>322266780771.88434</v>
      </c>
      <c r="D258" s="225">
        <f t="shared" si="752"/>
        <v>0.91161981790331059</v>
      </c>
      <c r="E258" s="224">
        <f>+E7+E9+E15+E150+E186</f>
        <v>326419540088.47424</v>
      </c>
      <c r="F258" s="224">
        <f>+F7+F9+F15+F150+F186</f>
        <v>319757429984.43323</v>
      </c>
      <c r="G258" s="225">
        <f t="shared" si="753"/>
        <v>0.97959034528927014</v>
      </c>
      <c r="H258" s="224">
        <f>+H7+H9+H15+H150+H186</f>
        <v>331671343474.30701</v>
      </c>
      <c r="I258" s="224">
        <f>+I7+I9+I15+I150+I186</f>
        <v>326158500594.0072</v>
      </c>
      <c r="J258" s="225">
        <f t="shared" si="754"/>
        <v>0.98337859755216728</v>
      </c>
      <c r="K258" s="224">
        <f>+K7+K9+K15+K150+K186</f>
        <v>349943104476.22046</v>
      </c>
      <c r="L258" s="224">
        <f>+L7+L9+L15+L150+L186</f>
        <v>346444579292.67816</v>
      </c>
      <c r="M258" s="225">
        <f t="shared" si="755"/>
        <v>0.99000258859571266</v>
      </c>
      <c r="N258" s="224">
        <f>+N7+N9+N15+N150+N186</f>
        <v>367155310527.78528</v>
      </c>
      <c r="O258" s="224">
        <f>+O7+O9+O15+O150+O186</f>
        <v>358720283691.98859</v>
      </c>
      <c r="P258" s="225">
        <f t="shared" si="756"/>
        <v>0.97702599800702505</v>
      </c>
      <c r="Q258" s="224">
        <f>+Q7+Q9+Q15+Q150+Q186</f>
        <v>373067248931.90955</v>
      </c>
      <c r="R258" s="224">
        <f>+R7+R9+R15+R150+R186</f>
        <v>363785037125.61609</v>
      </c>
      <c r="S258" s="225">
        <f t="shared" si="757"/>
        <v>0.9751191994664008</v>
      </c>
      <c r="T258" s="224">
        <f>+T7+T9+T15+T150+T186</f>
        <v>375420352164.18512</v>
      </c>
      <c r="U258" s="224">
        <f>+U7+U9+U15+U150+U186</f>
        <v>363280589176.49829</v>
      </c>
      <c r="V258" s="225">
        <f t="shared" si="758"/>
        <v>0.96766354589540826</v>
      </c>
      <c r="W258" s="224">
        <f>+W7+W9+W15+W150+W186</f>
        <v>390753823251.15686</v>
      </c>
      <c r="X258" s="224">
        <f>+X7+X9+X15+X150+X186</f>
        <v>382782003067.88177</v>
      </c>
      <c r="Y258" s="225">
        <f t="shared" si="759"/>
        <v>0.97959886836948185</v>
      </c>
      <c r="Z258" s="224">
        <f>+Z7+Z9+Z15+Z150+Z186</f>
        <v>389385883387.83716</v>
      </c>
      <c r="AA258" s="224">
        <f>+AA7+AA9+AA15+AA150+AA186</f>
        <v>378626882951.70776</v>
      </c>
      <c r="AB258" s="225">
        <f t="shared" si="760"/>
        <v>0.97236931050884245</v>
      </c>
      <c r="AC258" s="224">
        <f>+AC7+AC9+AC15+AC150+AC186</f>
        <v>384642156889.65881</v>
      </c>
      <c r="AD258" s="224">
        <f>+AD7+AD9+AD15+AD150+AD186</f>
        <v>377607269404.75195</v>
      </c>
      <c r="AE258" s="225">
        <f t="shared" si="761"/>
        <v>0.98171056562860082</v>
      </c>
      <c r="AF258" s="224">
        <f>+AF7+AF9+AF15+AF150+AF186</f>
        <v>400778790867.1709</v>
      </c>
      <c r="AG258" s="224">
        <f>+AG7+AG9+AG15+AG150+AG186</f>
        <v>409667627945.61658</v>
      </c>
      <c r="AH258" s="224">
        <f>+AH7+AH9+AH15+AH150+AH186</f>
        <v>397270203151.03809</v>
      </c>
      <c r="AI258" s="226">
        <f t="shared" si="763"/>
        <v>0.96973784612479985</v>
      </c>
      <c r="AJ258" s="224">
        <f>+AJ7+AJ9+AJ15+AJ150+AJ186</f>
        <v>388682650104.99878</v>
      </c>
      <c r="AK258" s="226">
        <f t="shared" si="765"/>
        <v>0.9487756014653822</v>
      </c>
      <c r="AL258" s="224">
        <f>+AL7+AL9+AL15+AL150+AL186</f>
        <v>435453603212.5647</v>
      </c>
      <c r="AM258" s="224">
        <f>+AM7+AM9+AM15+AM150+AM186</f>
        <v>454130936247.85883</v>
      </c>
      <c r="AN258" s="224">
        <f>+AN7+AN9+AN15+AN150+AN186</f>
        <v>441502559265.46124</v>
      </c>
      <c r="AO258" s="226">
        <f t="shared" si="747"/>
        <v>0.97219221159708624</v>
      </c>
      <c r="AP258" s="224">
        <f>+AP7+AP9+AP15+AP150+AP186</f>
        <v>424931804050.42358</v>
      </c>
      <c r="AQ258" s="226">
        <f t="shared" si="748"/>
        <v>0.93570327439331569</v>
      </c>
      <c r="AR258" s="224">
        <f>+AR7+AR9+AR15+AR150+AR186</f>
        <v>462556164841.33459</v>
      </c>
      <c r="AS258" s="224">
        <f>+AS7+AS9+AS15+AS150+AS186</f>
        <v>462556164841.33459</v>
      </c>
      <c r="AT258" s="224">
        <f>+AT7+AT9+AT15+AT150+AT186</f>
        <v>457975199466.74756</v>
      </c>
      <c r="AU258" s="226">
        <f t="shared" si="749"/>
        <v>0.99009641266772785</v>
      </c>
      <c r="AV258" s="224">
        <f>+AV7+AV9+AV15+AV150+AV186</f>
        <v>449613855473.67938</v>
      </c>
      <c r="AW258" s="226">
        <f t="shared" si="750"/>
        <v>0.97202002621217976</v>
      </c>
      <c r="AX258" s="224">
        <f>+AX7+AX9+AX15+AX150+AX186</f>
        <v>474628562069.14075</v>
      </c>
      <c r="AY258" s="224">
        <f>+AY7+AY9+AY15+AY150+AY186</f>
        <v>474628562069.14075</v>
      </c>
      <c r="AZ258" s="224">
        <f>+AZ7+AZ9+AZ15+AZ150+AZ186</f>
        <v>466503205011.74341</v>
      </c>
      <c r="BA258" s="226">
        <f t="shared" si="751"/>
        <v>0.98288059820509988</v>
      </c>
      <c r="BB258" s="224">
        <f>+BB7+BB9+BB15+BB150+BB186</f>
        <v>458146204658.86438</v>
      </c>
      <c r="BC258" s="226">
        <f t="shared" si="631"/>
        <v>0.96527314467038894</v>
      </c>
      <c r="BD258" s="224">
        <f>+BD7+BD9+BD15+BD150+BD186</f>
        <v>477360466779.04822</v>
      </c>
      <c r="BE258" s="224">
        <f>+BE7+BE9+BE15+BE150+BE186</f>
        <v>477360466779.04822</v>
      </c>
      <c r="BF258" s="224">
        <f>+BF7+BF9+BF15+BF150+BF186</f>
        <v>460238422786.94269</v>
      </c>
      <c r="BG258" s="226">
        <f t="shared" si="632"/>
        <v>0.96413183498911181</v>
      </c>
      <c r="BH258" s="224">
        <f>+BH7+BH9+BH15+BH150+BH186</f>
        <v>453584413394.6344</v>
      </c>
      <c r="BI258" s="226">
        <f t="shared" si="633"/>
        <v>0.95019266353403575</v>
      </c>
      <c r="BJ258" s="224">
        <f>+BJ7+BJ9+BJ15+BJ150+BJ186</f>
        <v>501679250626.43201</v>
      </c>
      <c r="BK258" s="224">
        <f>+BK7+BK9+BK15+BK150+BK186</f>
        <v>509491290246.73743</v>
      </c>
      <c r="BL258" s="224">
        <f>+BL7+BL9+BL15+BL150+BL186</f>
        <v>497122461301.85126</v>
      </c>
      <c r="BM258" s="226">
        <f t="shared" si="634"/>
        <v>0.97572317882235793</v>
      </c>
      <c r="BN258" s="224">
        <f>+BN7+BN9+BN15+BN150+BN186</f>
        <v>489151188103.01086</v>
      </c>
      <c r="BO258" s="226">
        <f t="shared" si="635"/>
        <v>0.96007762540184693</v>
      </c>
      <c r="BP258" s="224">
        <f>+BP7+BP9+BP15+BP150+BP186</f>
        <v>530320667523.9657</v>
      </c>
      <c r="BQ258" s="224">
        <f>+BQ7+BQ9+BQ15+BQ150+BQ186</f>
        <v>540140358729.8949</v>
      </c>
      <c r="BR258" s="224">
        <f>+BR7+BR9+BR15+BR150+BR186</f>
        <v>531924584154.90015</v>
      </c>
      <c r="BS258" s="226">
        <f t="shared" si="636"/>
        <v>0.98478955619181352</v>
      </c>
      <c r="BT258" s="224">
        <f>+BT7+BT9+BT15+BT150+BT186</f>
        <v>524373870985.49695</v>
      </c>
      <c r="BU258" s="226">
        <f t="shared" si="637"/>
        <v>0.97081038754172744</v>
      </c>
      <c r="BV258" s="224">
        <f>+BV7+BV9+BV15+BV150+BV186</f>
        <v>541888648701.31885</v>
      </c>
      <c r="BW258" s="224">
        <f>+BW7+BW9+BW15+BW150+BW186</f>
        <v>547068074359.52307</v>
      </c>
      <c r="BX258" s="224">
        <f>+BX7+BX9+BX15+BX150+BX186</f>
        <v>536904571123.00037</v>
      </c>
      <c r="BY258" s="226">
        <f t="shared" si="638"/>
        <v>0.98142186738200443</v>
      </c>
      <c r="BZ258" s="224">
        <f>+BZ7+BZ9+BZ15+BZ150+BZ186</f>
        <v>528263186553.62299</v>
      </c>
      <c r="CA258" s="226">
        <f t="shared" si="639"/>
        <v>0.9656260551707101</v>
      </c>
      <c r="CB258" s="224">
        <f>+CB7+CB9+CB15+CB150+CB186</f>
        <v>587592702174.42371</v>
      </c>
      <c r="CC258" s="224">
        <f>+CC7+CC9+CC15+CC150+CC186</f>
        <v>587592702174.42371</v>
      </c>
      <c r="CD258" s="224">
        <f>+CD7+CD9+CD15+CD150+CD186</f>
        <v>571755458393.64746</v>
      </c>
      <c r="CE258" s="226">
        <f t="shared" si="640"/>
        <v>0.97304724221017458</v>
      </c>
      <c r="CF258" s="224">
        <f>+CF7+CF9+CF15+CF150+CF186</f>
        <v>559290122216.2627</v>
      </c>
      <c r="CG258" s="226">
        <f t="shared" si="641"/>
        <v>0.95183299613248162</v>
      </c>
      <c r="CH258" s="224">
        <f>+CH7+CH9+CH15+CH150+CH186</f>
        <v>560646956517.68677</v>
      </c>
      <c r="CI258" s="224">
        <f>+CI7+CI9+CI15+CI150+CI186</f>
        <v>569817089688.46484</v>
      </c>
      <c r="CJ258" s="224">
        <f>+CJ7+CJ9+CJ15+CJ150+CJ186</f>
        <v>560977206974.0387</v>
      </c>
      <c r="CK258" s="226">
        <f t="shared" si="642"/>
        <v>0.98448645561111692</v>
      </c>
      <c r="CL258" s="224">
        <f>+CL7+CL9+CL15+CL150+CL186</f>
        <v>555701714446.46082</v>
      </c>
      <c r="CM258" s="226">
        <f t="shared" si="643"/>
        <v>0.97522823464329356</v>
      </c>
      <c r="CN258" s="224">
        <f>+CN7+CN9+CN15+CN150+CN186</f>
        <v>519760434434.71704</v>
      </c>
      <c r="CO258" s="224">
        <f>+CO7+CO9+CO15+CO150+CO186</f>
        <v>537776133799.18542</v>
      </c>
      <c r="CP258" s="224">
        <f>+CP7+CP9+CP15+CP150+CP186</f>
        <v>534464710074.84277</v>
      </c>
      <c r="CQ258" s="226">
        <f t="shared" si="644"/>
        <v>0.99384237507724882</v>
      </c>
      <c r="CR258" s="224">
        <f>+CR7+CR9+CR15+CR150+CR186</f>
        <v>528578577924.62463</v>
      </c>
      <c r="CS258" s="226">
        <f t="shared" si="645"/>
        <v>0.98289705456137755</v>
      </c>
      <c r="CT258" s="224">
        <f>+CT7+CT9+CT15+CT150+CT186</f>
        <v>521322593431.91174</v>
      </c>
      <c r="CU258" s="224">
        <f>+CU7+CU9+CU15+CU150+CU186</f>
        <v>557101692495.52148</v>
      </c>
      <c r="CV258" s="224">
        <f>+CV7+CV9+CV15+CV150+CV186</f>
        <v>553802915252.87122</v>
      </c>
      <c r="CW258" s="226">
        <f t="shared" si="646"/>
        <v>0.99407868027132806</v>
      </c>
      <c r="CX258" s="224">
        <f>+CX7+CX9+CX15+CX150+CX186</f>
        <v>549493772956.91943</v>
      </c>
      <c r="CY258" s="226">
        <f t="shared" si="647"/>
        <v>0.98634375080692616</v>
      </c>
      <c r="CZ258" s="224">
        <f>+CZ7+CZ9+CZ15+CZ150+CZ186</f>
        <v>599878379630.3999</v>
      </c>
      <c r="DA258" s="224">
        <f>+DA7+DA9+DA15+DA150+DA186</f>
        <v>599878379630.3999</v>
      </c>
      <c r="DB258" s="224">
        <f>+DB7+DB9+DB15+DB150+DB186</f>
        <v>55773355206.737991</v>
      </c>
      <c r="DC258" s="226">
        <f t="shared" si="648"/>
        <v>9.2974437987082242E-2</v>
      </c>
      <c r="DD258" s="224">
        <f>+DD7+DD9+DD15+DD150+DD186</f>
        <v>39514257239.917191</v>
      </c>
      <c r="DE258" s="226">
        <f t="shared" si="649"/>
        <v>6.5870447380122141E-2</v>
      </c>
      <c r="DF258" s="224">
        <f>+DF7+DF9+DF15+DF150+DF186</f>
        <v>599878379630.3999</v>
      </c>
      <c r="DG258" s="224">
        <f>+DG7+DG9+DG15+DG150+DG186</f>
        <v>599878379630.3999</v>
      </c>
      <c r="DH258" s="224">
        <f>+DH7+DH9+DH15+DH150+DH186</f>
        <v>106510778242.0032</v>
      </c>
      <c r="DI258" s="226">
        <f t="shared" si="650"/>
        <v>0.17755395403252766</v>
      </c>
      <c r="DJ258" s="224">
        <f>+DJ7+DJ9+DJ15+DJ150+DJ186</f>
        <v>84466934391.153595</v>
      </c>
      <c r="DK258" s="226">
        <f t="shared" si="651"/>
        <v>0.14080676560338079</v>
      </c>
      <c r="DL258" s="224">
        <f>+DL7+DL9+DL15+DL150+DL186</f>
        <v>599878379630.3999</v>
      </c>
      <c r="DM258" s="224">
        <f>+DM7+DM9+DM15+DM150+DM186</f>
        <v>599878379630.3999</v>
      </c>
      <c r="DN258" s="224">
        <f>+DN7+DN9+DN15+DN150+DN186</f>
        <v>148827151607.76837</v>
      </c>
      <c r="DO258" s="226">
        <f t="shared" si="652"/>
        <v>0.24809554179876345</v>
      </c>
      <c r="DP258" s="224">
        <f>+DP7+DP9+DP15+DP150+DP186</f>
        <v>127381313832.162</v>
      </c>
      <c r="DQ258" s="226">
        <f t="shared" si="653"/>
        <v>0.21234523222964766</v>
      </c>
      <c r="DR258" s="224">
        <f>+DR7+DR9+DR15+DR150+DR186</f>
        <v>599878379630.3999</v>
      </c>
      <c r="DS258" s="224">
        <f>+DS7+DS9+DS15+DS150+DS186</f>
        <v>599878379630.3999</v>
      </c>
      <c r="DT258" s="224">
        <f>+DT7+DT9+DT15+DT150+DT186</f>
        <v>196622288863.80597</v>
      </c>
      <c r="DU258" s="226">
        <f t="shared" si="654"/>
        <v>0.32777025400540338</v>
      </c>
      <c r="DV258" s="224">
        <f>+DV7+DV9+DV15+DV150+DV186</f>
        <v>170170532805.71759</v>
      </c>
      <c r="DW258" s="226">
        <f t="shared" si="655"/>
        <v>0.28367505578474744</v>
      </c>
      <c r="DX258" s="224">
        <f>+DX7+DX9+DX15+DX150+DX186</f>
        <v>599878379630.3999</v>
      </c>
      <c r="DY258" s="224">
        <f>+DY7+DY9+DY15+DY150+DY186</f>
        <v>599878379630.3999</v>
      </c>
      <c r="DZ258" s="224">
        <f>+DZ7+DZ9+DZ15+DZ150+DZ186</f>
        <v>238525386639.78958</v>
      </c>
      <c r="EA258" s="226">
        <f t="shared" si="656"/>
        <v>0.39762290947500234</v>
      </c>
      <c r="EB258" s="224">
        <f>+EB7+EB9+EB15+EB150+EB186</f>
        <v>213321474329.79242</v>
      </c>
      <c r="EC258" s="226">
        <f t="shared" si="657"/>
        <v>0.35560787248446113</v>
      </c>
      <c r="ED258" s="224">
        <f>+ED7+ED9+ED15+ED150+ED186</f>
        <v>599878379630.3999</v>
      </c>
      <c r="EE258" s="224">
        <f>+EE7+EE9+EE15+EE150+EE186</f>
        <v>599878379630.3999</v>
      </c>
      <c r="EF258" s="224">
        <f>+EF7+EF9+EF15+EF150+EF186</f>
        <v>310944309001.94995</v>
      </c>
      <c r="EG258" s="226">
        <f t="shared" si="658"/>
        <v>0.51834558397242214</v>
      </c>
      <c r="EH258" s="224">
        <f>+EH7+EH9+EH15+EH150+EH186</f>
        <v>284125114657.56598</v>
      </c>
      <c r="EI258" s="226">
        <f t="shared" si="659"/>
        <v>0.47363786444949491</v>
      </c>
      <c r="EJ258" s="224">
        <f>+EJ7+EJ9+EJ15+EJ150+EJ186</f>
        <v>599878379630.3999</v>
      </c>
      <c r="EK258" s="224">
        <f>+EK7+EK9+EK15+EK150+EK186</f>
        <v>599878379630.3999</v>
      </c>
      <c r="EL258" s="224">
        <f>+EL7+EL9+EL15+EL150+EL186</f>
        <v>355613140343.61957</v>
      </c>
      <c r="EM258" s="226">
        <f t="shared" si="660"/>
        <v>0.59280872993409384</v>
      </c>
      <c r="EN258" s="224">
        <f>+EN7+EN9+EN15+EN150+EN186</f>
        <v>330671555942.87878</v>
      </c>
      <c r="EO258" s="226">
        <f t="shared" si="661"/>
        <v>0.55123099476699566</v>
      </c>
      <c r="EP258" s="224">
        <f>+EP7+EP9+EP15+EP150+EP186</f>
        <v>599878379630.3999</v>
      </c>
      <c r="EQ258" s="224">
        <f>+EQ7+EQ9+EQ15+EQ150+EQ186</f>
        <v>599878379630.3999</v>
      </c>
      <c r="ER258" s="224">
        <f>+ER7+ER9+ER15+ER150+ER186</f>
        <v>397614158601.37915</v>
      </c>
      <c r="ES258" s="226">
        <f t="shared" si="662"/>
        <v>0.66282461929426295</v>
      </c>
      <c r="ET258" s="224">
        <f>+ET7+ET9+ET15+ET150+ET186</f>
        <v>371791886192.01721</v>
      </c>
      <c r="EU258" s="226">
        <f t="shared" si="663"/>
        <v>0.61977877319247199</v>
      </c>
      <c r="EV258" s="224">
        <f>+EV7+EV9+EV15+EV150+EV186</f>
        <v>599878379630.3999</v>
      </c>
      <c r="EW258" s="224">
        <f>+EW7+EW9+EW15+EW150+EW186</f>
        <v>603013979630.3999</v>
      </c>
      <c r="EX258" s="224">
        <f>+EX7+EX9+EX15+EX150+EX186</f>
        <v>441690471000.57361</v>
      </c>
      <c r="EY258" s="226">
        <f t="shared" si="664"/>
        <v>0.73247136205912688</v>
      </c>
      <c r="EZ258" s="224">
        <f>+EZ7+EZ9+EZ15+EZ150+EZ186</f>
        <v>417450334402.85754</v>
      </c>
      <c r="FA258" s="226">
        <f t="shared" si="665"/>
        <v>0.69227306248973153</v>
      </c>
      <c r="FB258" s="224">
        <f>+FB7+FB9+FB15+FB150+FB186</f>
        <v>599878379630.3999</v>
      </c>
      <c r="FC258" s="224">
        <f>+FC7+FC9+FC15+FC150+FC186</f>
        <v>603013979630.3999</v>
      </c>
      <c r="FD258" s="224">
        <f>+FD7+FD9+FD15+FD150+FD186</f>
        <v>485716146367.5144</v>
      </c>
      <c r="FE258" s="226">
        <f t="shared" si="666"/>
        <v>0.80548073970892042</v>
      </c>
      <c r="FF258" s="224">
        <f>+FF7+FF9+FF15+FF150+FF186</f>
        <v>459801040742.79956</v>
      </c>
      <c r="FG258" s="226">
        <f t="shared" si="667"/>
        <v>0.76250477812242656</v>
      </c>
      <c r="FH258" s="224">
        <f>+FH7+FH9+FH15+FH150+FH186</f>
        <v>599878379630.3999</v>
      </c>
      <c r="FI258" s="224">
        <f>+FI7+FI9+FI15+FI150+FI186</f>
        <v>603013979630.3999</v>
      </c>
      <c r="FJ258" s="224">
        <f>+FJ7+FJ9+FJ15+FJ150+FJ186</f>
        <v>521496279775.64514</v>
      </c>
      <c r="FK258" s="226">
        <f t="shared" si="668"/>
        <v>0.86481623543003316</v>
      </c>
      <c r="FL258" s="224">
        <f>+FL7+FL9+FL15+FL150+FL186</f>
        <v>504328646970.36121</v>
      </c>
      <c r="FM258" s="226">
        <f t="shared" si="669"/>
        <v>0.83634652596192705</v>
      </c>
      <c r="FN258" s="224">
        <f>+FN7+FN9+FN15+FN150+FN186</f>
        <v>599878379630.3999</v>
      </c>
      <c r="FO258" s="224">
        <f>+FO7+FO9+FO15+FO150+FO186</f>
        <v>632825854455.59985</v>
      </c>
      <c r="FP258" s="224">
        <f>+FP7+FP9+FP15+FP150+FP186</f>
        <v>625361165302.94153</v>
      </c>
      <c r="FQ258" s="226">
        <f t="shared" si="670"/>
        <v>0.98820419693648587</v>
      </c>
      <c r="FR258" s="224">
        <f>+FR7+FR9+FR15+FR150+FR186</f>
        <v>619506894673.61755</v>
      </c>
      <c r="FS258" s="226">
        <f t="shared" si="671"/>
        <v>0.97895319907016098</v>
      </c>
      <c r="FT258" s="224">
        <f>+FT7+FT9+FT15+FT150+FT186</f>
        <v>644022097000</v>
      </c>
      <c r="FU258" s="224">
        <f>+FU7+FU9+FU15+FU150+FU186</f>
        <v>644022097000</v>
      </c>
      <c r="FV258" s="224">
        <f>+FV7+FV9+FV15+FV150+FV186</f>
        <v>57887050668</v>
      </c>
      <c r="FW258" s="226">
        <f t="shared" si="672"/>
        <v>8.9883640542228166E-2</v>
      </c>
      <c r="FX258" s="224">
        <f>+FX7+FX9+FX15+FX150+FX186</f>
        <v>40857378423</v>
      </c>
      <c r="FY258" s="226">
        <f t="shared" si="673"/>
        <v>6.3440957403981743E-2</v>
      </c>
      <c r="FZ258" s="224">
        <f>+FZ7+FZ9+FZ15+FZ150+FZ186</f>
        <v>644022097000</v>
      </c>
      <c r="GA258" s="224">
        <f>+GA7+GA9+GA15+GA150+GA186</f>
        <v>644022097000</v>
      </c>
      <c r="GB258" s="224">
        <f>+GB7+GB9+GB15+GB150+GB186</f>
        <v>115391338286</v>
      </c>
      <c r="GC258" s="226">
        <f t="shared" si="674"/>
        <v>0.17917294891513638</v>
      </c>
      <c r="GD258" s="224">
        <f>+GD7+GD9+GD15+GD150+GD186</f>
        <v>84079760141</v>
      </c>
      <c r="GE258" s="226">
        <f t="shared" si="675"/>
        <v>0.13055415417058275</v>
      </c>
      <c r="GF258" s="224">
        <f>+GF7+GF9+GF15+GF150+GF186</f>
        <v>644022097000</v>
      </c>
      <c r="GG258" s="224">
        <f>+GG7+GG9+GG15+GG150+GG186</f>
        <v>644022097000</v>
      </c>
      <c r="GH258" s="224">
        <f>+GH7+GH9+GH15+GH150+GH186</f>
        <v>167026369385</v>
      </c>
      <c r="GI258" s="226">
        <f t="shared" si="676"/>
        <v>0.25934881763070933</v>
      </c>
      <c r="GJ258" s="224">
        <f>+GJ7+GJ9+GJ15+GJ150+GJ186</f>
        <v>124208284200</v>
      </c>
      <c r="GK258" s="226">
        <f t="shared" si="677"/>
        <v>0.19286338897157437</v>
      </c>
      <c r="GL258" s="224">
        <f>+GL7+GL9+GL15+GL150+GL186</f>
        <v>644022097000</v>
      </c>
      <c r="GM258" s="224">
        <f>+GM7+GM9+GM15+GM150+GM186</f>
        <v>644022097000</v>
      </c>
      <c r="GN258" s="224">
        <f>+GN7+GN9+GN15+GN150+GN186</f>
        <v>206451300670</v>
      </c>
      <c r="GO258" s="226">
        <f t="shared" si="678"/>
        <v>0.32056555455425623</v>
      </c>
      <c r="GP258" s="224">
        <f>+GP7+GP9+GP15+GP150+GP186</f>
        <v>168377927199</v>
      </c>
      <c r="GQ258" s="226">
        <f t="shared" si="679"/>
        <v>0.26144743788038066</v>
      </c>
      <c r="GR258" s="224">
        <f>+GR7+GR9+GR15+GR150+GR186</f>
        <v>644022097000</v>
      </c>
      <c r="GS258" s="224">
        <f>+GS7+GS9+GS15+GS150+GS186</f>
        <v>644022097000</v>
      </c>
      <c r="GT258" s="224">
        <f>+GT7+GT9+GT15+GT150+GT186</f>
        <v>249358071728</v>
      </c>
      <c r="GU258" s="226">
        <f t="shared" si="680"/>
        <v>0.38718868947131796</v>
      </c>
      <c r="GV258" s="224">
        <f>+GV7+GV9+GV15+GV150+GV186</f>
        <v>213087072056</v>
      </c>
      <c r="GW258" s="226">
        <f t="shared" si="681"/>
        <v>0.33086919385003649</v>
      </c>
      <c r="GX258" s="224">
        <f>+GX7+GX9+GX15+GX150+GX186</f>
        <v>644022097000</v>
      </c>
      <c r="GY258" s="224">
        <f>+GY7+GY9+GY15+GY150+GY186</f>
        <v>644022097000</v>
      </c>
      <c r="GZ258" s="224">
        <f>+GZ7+GZ9+GZ15+GZ150+GZ186</f>
        <v>324868525064</v>
      </c>
      <c r="HA258" s="226">
        <f t="shared" si="682"/>
        <v>0.50443692316973399</v>
      </c>
      <c r="HB258" s="224">
        <f>+HB7+HB9+HB15+HB150+HB186</f>
        <v>287288986301</v>
      </c>
      <c r="HC258" s="226">
        <f t="shared" si="683"/>
        <v>0.44608560426615301</v>
      </c>
    </row>
    <row r="259" spans="1:211" ht="15" thickBot="1" x14ac:dyDescent="0.4">
      <c r="A259" s="228" t="s">
        <v>178</v>
      </c>
      <c r="B259" s="229">
        <f t="shared" ref="B259:C259" si="824">SUM(B243:B258)</f>
        <v>2968889043927.519</v>
      </c>
      <c r="C259" s="229">
        <f t="shared" si="824"/>
        <v>2887785845100.5537</v>
      </c>
      <c r="D259" s="230">
        <f t="shared" si="752"/>
        <v>0.97268230721089033</v>
      </c>
      <c r="E259" s="229">
        <f t="shared" ref="E259:F259" si="825">SUM(E243:E258)</f>
        <v>2803079871390.8267</v>
      </c>
      <c r="F259" s="229">
        <f t="shared" si="825"/>
        <v>2733376936410.3989</v>
      </c>
      <c r="G259" s="230">
        <f t="shared" si="753"/>
        <v>0.97513344671629254</v>
      </c>
      <c r="H259" s="229">
        <f t="shared" ref="H259:I259" si="826">SUM(H243:H258)</f>
        <v>2847565128023.9321</v>
      </c>
      <c r="I259" s="229">
        <f t="shared" si="826"/>
        <v>2791972182471.1792</v>
      </c>
      <c r="J259" s="230">
        <f t="shared" si="754"/>
        <v>0.98047702403515113</v>
      </c>
      <c r="K259" s="229">
        <f t="shared" ref="K259:L259" si="827">SUM(K243:K258)</f>
        <v>3005677437748.916</v>
      </c>
      <c r="L259" s="229">
        <f t="shared" si="827"/>
        <v>2925159808693.7759</v>
      </c>
      <c r="M259" s="230">
        <f t="shared" si="755"/>
        <v>0.97321148701989679</v>
      </c>
      <c r="N259" s="229">
        <f t="shared" ref="N259:O259" si="828">SUM(N243:N258)</f>
        <v>3166385766426.2051</v>
      </c>
      <c r="O259" s="229">
        <f t="shared" si="828"/>
        <v>3086640773330.915</v>
      </c>
      <c r="P259" s="230">
        <f t="shared" si="756"/>
        <v>0.9748151365696367</v>
      </c>
      <c r="Q259" s="229">
        <f t="shared" ref="Q259:R259" si="829">SUM(Q243:Q258)</f>
        <v>4640857620012.4961</v>
      </c>
      <c r="R259" s="229">
        <f t="shared" si="829"/>
        <v>4512825200815.8223</v>
      </c>
      <c r="S259" s="230">
        <f t="shared" si="757"/>
        <v>0.97241190536754085</v>
      </c>
      <c r="T259" s="229">
        <f t="shared" ref="T259:U259" si="830">SUM(T243:T258)</f>
        <v>4541403168265.9316</v>
      </c>
      <c r="U259" s="229">
        <f t="shared" si="830"/>
        <v>4391565491749.9912</v>
      </c>
      <c r="V259" s="230">
        <f t="shared" si="758"/>
        <v>0.96700630378668762</v>
      </c>
      <c r="W259" s="229">
        <f t="shared" ref="W259:X259" si="831">SUM(W243:W258)</f>
        <v>4763604468330.7988</v>
      </c>
      <c r="X259" s="229">
        <f t="shared" si="831"/>
        <v>4658639695956.5293</v>
      </c>
      <c r="Y259" s="230">
        <f t="shared" si="759"/>
        <v>0.97796526284411478</v>
      </c>
      <c r="Z259" s="229">
        <f t="shared" ref="Z259:AA259" si="832">SUM(Z243:Z258)</f>
        <v>3176567309918.7744</v>
      </c>
      <c r="AA259" s="229">
        <f t="shared" si="832"/>
        <v>3012609945749.1162</v>
      </c>
      <c r="AB259" s="230">
        <f t="shared" si="760"/>
        <v>0.94838536439706334</v>
      </c>
      <c r="AC259" s="229">
        <f t="shared" ref="AC259:AD259" si="833">SUM(AC243:AC258)</f>
        <v>3343318003832.9448</v>
      </c>
      <c r="AD259" s="229">
        <f t="shared" si="833"/>
        <v>3097913460270.7144</v>
      </c>
      <c r="AE259" s="230">
        <f t="shared" si="761"/>
        <v>0.92659850385727993</v>
      </c>
      <c r="AF259" s="229">
        <f t="shared" ref="AF259:AH259" si="834">SUM(AF243:AF258)</f>
        <v>3478157475404.5645</v>
      </c>
      <c r="AG259" s="229">
        <f t="shared" si="834"/>
        <v>3509935713912.9878</v>
      </c>
      <c r="AH259" s="229">
        <f t="shared" si="834"/>
        <v>3184399229317.9678</v>
      </c>
      <c r="AI259" s="220">
        <f>+AH259/AG259</f>
        <v>0.90725286411810047</v>
      </c>
      <c r="AJ259" s="229">
        <f t="shared" ref="AJ259" si="835">SUM(AJ243:AJ258)</f>
        <v>3034966811320.8662</v>
      </c>
      <c r="AK259" s="220">
        <f>+AJ259/AG259</f>
        <v>0.86467874590711202</v>
      </c>
      <c r="AL259" s="229">
        <f t="shared" ref="AL259:AN259" si="836">SUM(AL243:AL258)</f>
        <v>3601655790407.0273</v>
      </c>
      <c r="AM259" s="229">
        <f t="shared" si="836"/>
        <v>3623475970721.8223</v>
      </c>
      <c r="AN259" s="229">
        <f t="shared" si="836"/>
        <v>3235390719137.7637</v>
      </c>
      <c r="AO259" s="220">
        <f>+AN259/AM259</f>
        <v>0.89289697110734556</v>
      </c>
      <c r="AP259" s="229">
        <f t="shared" ref="AP259" si="837">SUM(AP243:AP258)</f>
        <v>3057536058162.9443</v>
      </c>
      <c r="AQ259" s="220">
        <f>+AP259/AM259</f>
        <v>0.84381298037250718</v>
      </c>
      <c r="AR259" s="229">
        <f t="shared" ref="AR259:AT259" si="838">SUM(AR243:AR258)</f>
        <v>3764709442377.1992</v>
      </c>
      <c r="AS259" s="229">
        <f t="shared" si="838"/>
        <v>4327436333970.8726</v>
      </c>
      <c r="AT259" s="229">
        <f t="shared" si="838"/>
        <v>3844182177242.9526</v>
      </c>
      <c r="AU259" s="220">
        <f>+AT259/AS259</f>
        <v>0.88832784137473741</v>
      </c>
      <c r="AV259" s="229">
        <f t="shared" ref="AV259" si="839">SUM(AV243:AV258)</f>
        <v>3654962377167.7651</v>
      </c>
      <c r="AW259" s="220">
        <f>+AV259/AS259</f>
        <v>0.84460222984123201</v>
      </c>
      <c r="AX259" s="229">
        <f t="shared" ref="AX259:AZ259" si="840">SUM(AX243:AX258)</f>
        <v>3768277634226.5879</v>
      </c>
      <c r="AY259" s="229">
        <f t="shared" si="840"/>
        <v>3788343908751.3369</v>
      </c>
      <c r="AZ259" s="229">
        <f t="shared" si="840"/>
        <v>3385646850061.3008</v>
      </c>
      <c r="BA259" s="220">
        <f>+AZ259/AY259</f>
        <v>0.89370102915952854</v>
      </c>
      <c r="BB259" s="229">
        <f t="shared" ref="BB259" si="841">SUM(BB243:BB258)</f>
        <v>3173079505851.9927</v>
      </c>
      <c r="BC259" s="220">
        <f>+BB259/AY259</f>
        <v>0.83759014025151179</v>
      </c>
      <c r="BD259" s="229">
        <f t="shared" ref="BD259:BF259" si="842">SUM(BD243:BD258)</f>
        <v>4347734368145.7378</v>
      </c>
      <c r="BE259" s="229">
        <f t="shared" si="842"/>
        <v>4364341187065.4126</v>
      </c>
      <c r="BF259" s="229">
        <f t="shared" si="842"/>
        <v>3981146350894.7358</v>
      </c>
      <c r="BG259" s="220">
        <f>+BF259/BE259</f>
        <v>0.91219869855584379</v>
      </c>
      <c r="BH259" s="229">
        <f t="shared" ref="BH259" si="843">SUM(BH243:BH258)</f>
        <v>3797924115548.4976</v>
      </c>
      <c r="BI259" s="220">
        <f>+BH259/BE259</f>
        <v>0.87021705058357857</v>
      </c>
      <c r="BJ259" s="229">
        <f t="shared" ref="BJ259:BL259" si="844">SUM(BJ243:BJ258)</f>
        <v>4521682763795.6494</v>
      </c>
      <c r="BK259" s="229">
        <f t="shared" si="844"/>
        <v>4359311488191.9414</v>
      </c>
      <c r="BL259" s="229">
        <f t="shared" si="844"/>
        <v>3965823877187.2368</v>
      </c>
      <c r="BM259" s="220">
        <f>+BL259/BK259</f>
        <v>0.90973629389169741</v>
      </c>
      <c r="BN259" s="229">
        <f t="shared" ref="BN259" si="845">SUM(BN243:BN258)</f>
        <v>3742640506485.9604</v>
      </c>
      <c r="BO259" s="220">
        <f>+BN259/BK259</f>
        <v>0.85853936260889907</v>
      </c>
      <c r="BP259" s="229">
        <f t="shared" ref="BP259:BR259" si="846">SUM(BP243:BP258)</f>
        <v>4106683877032.5</v>
      </c>
      <c r="BQ259" s="229">
        <f t="shared" si="846"/>
        <v>3993427843724.7935</v>
      </c>
      <c r="BR259" s="229">
        <f t="shared" si="846"/>
        <v>3716796844414.249</v>
      </c>
      <c r="BS259" s="220">
        <f>+BR259/BQ259</f>
        <v>0.93072843428353469</v>
      </c>
      <c r="BT259" s="229">
        <f t="shared" ref="BT259" si="847">SUM(BT243:BT258)</f>
        <v>3573135423181.6074</v>
      </c>
      <c r="BU259" s="220">
        <f>+BT259/BQ259</f>
        <v>0.89475397152758707</v>
      </c>
      <c r="BV259" s="229">
        <f t="shared" ref="BV259:BX259" si="848">SUM(BV243:BV258)</f>
        <v>4716632681557.6387</v>
      </c>
      <c r="BW259" s="229">
        <f t="shared" si="848"/>
        <v>4879119969490.9082</v>
      </c>
      <c r="BX259" s="229">
        <f t="shared" si="848"/>
        <v>4497035197549.9209</v>
      </c>
      <c r="BY259" s="220">
        <f>+BX259/BW259</f>
        <v>0.92168981817824525</v>
      </c>
      <c r="BZ259" s="229">
        <f t="shared" ref="BZ259" si="849">SUM(BZ243:BZ258)</f>
        <v>4356445607180.7905</v>
      </c>
      <c r="CA259" s="220">
        <f>+BZ259/BW259</f>
        <v>0.89287527964501889</v>
      </c>
      <c r="CB259" s="229">
        <f t="shared" ref="CB259:CD259" si="850">SUM(CB243:CB258)</f>
        <v>4735879843224.5713</v>
      </c>
      <c r="CC259" s="229">
        <f t="shared" si="850"/>
        <v>4589436335768.9912</v>
      </c>
      <c r="CD259" s="229">
        <f t="shared" si="850"/>
        <v>4009463204625.4482</v>
      </c>
      <c r="CE259" s="220">
        <f>+CD259/CC259</f>
        <v>0.8736286792730148</v>
      </c>
      <c r="CF259" s="229">
        <f t="shared" ref="CF259" si="851">SUM(CF243:CF258)</f>
        <v>3796183259150.5928</v>
      </c>
      <c r="CG259" s="220">
        <f>+CF259/CC259</f>
        <v>0.82715675333897332</v>
      </c>
      <c r="CH259" s="229">
        <f t="shared" ref="CH259:CJ259" si="852">SUM(CH243:CH258)</f>
        <v>4408805488527.0439</v>
      </c>
      <c r="CI259" s="229">
        <f t="shared" si="852"/>
        <v>4077254707683.2349</v>
      </c>
      <c r="CJ259" s="229">
        <f t="shared" si="852"/>
        <v>3724236555966.5469</v>
      </c>
      <c r="CK259" s="220">
        <f>+CJ259/CI259</f>
        <v>0.91341768493112396</v>
      </c>
      <c r="CL259" s="229">
        <f t="shared" ref="CL259" si="853">SUM(CL243:CL258)</f>
        <v>3600100369060.1304</v>
      </c>
      <c r="CM259" s="220">
        <f>+CL259/CI259</f>
        <v>0.88297166283873596</v>
      </c>
      <c r="CN259" s="229">
        <f t="shared" ref="CN259:CP259" si="854">SUM(CN243:CN258)</f>
        <v>4137784069349.2305</v>
      </c>
      <c r="CO259" s="229">
        <f t="shared" si="854"/>
        <v>4346050200701.1997</v>
      </c>
      <c r="CP259" s="229">
        <f t="shared" si="854"/>
        <v>4177123184425.3325</v>
      </c>
      <c r="CQ259" s="220">
        <f>+CP259/CO259</f>
        <v>0.96113091002754358</v>
      </c>
      <c r="CR259" s="229">
        <f t="shared" ref="CR259" si="855">SUM(CR243:CR258)</f>
        <v>3954486704148.4805</v>
      </c>
      <c r="CS259" s="220">
        <f>+CR259/CO259</f>
        <v>0.90990359557063016</v>
      </c>
      <c r="CT259" s="229">
        <f t="shared" ref="CT259:CV259" si="856">SUM(CT243:CT258)</f>
        <v>4255000693097.4683</v>
      </c>
      <c r="CU259" s="229">
        <f t="shared" si="856"/>
        <v>4356121872012.8228</v>
      </c>
      <c r="CV259" s="229">
        <f t="shared" si="856"/>
        <v>4225131830540.8555</v>
      </c>
      <c r="CW259" s="220">
        <f>+CV259/CU259</f>
        <v>0.96992966557856175</v>
      </c>
      <c r="CX259" s="229">
        <f t="shared" ref="CX259" si="857">SUM(CX243:CX258)</f>
        <v>3946873132408.9429</v>
      </c>
      <c r="CY259" s="220">
        <f>+CX259/CU259</f>
        <v>0.90605204545969709</v>
      </c>
      <c r="CZ259" s="229">
        <f t="shared" ref="CZ259:DB259" si="858">SUM(CZ243:CZ258)</f>
        <v>4867445338844.4004</v>
      </c>
      <c r="DA259" s="229">
        <f t="shared" si="858"/>
        <v>4867445338844.4004</v>
      </c>
      <c r="DB259" s="229">
        <f t="shared" si="858"/>
        <v>391473698319.25671</v>
      </c>
      <c r="DC259" s="220">
        <f>+DB259/DA259</f>
        <v>8.042693262420858E-2</v>
      </c>
      <c r="DD259" s="229">
        <f t="shared" ref="DD259" si="859">SUM(DD243:DD258)</f>
        <v>202291173435.23395</v>
      </c>
      <c r="DE259" s="220">
        <f>+DD259/DA259</f>
        <v>4.1560029821158855E-2</v>
      </c>
      <c r="DF259" s="229">
        <f t="shared" ref="DF259:DH259" si="860">SUM(DF243:DF258)</f>
        <v>4867445338844.4004</v>
      </c>
      <c r="DG259" s="229">
        <f t="shared" si="860"/>
        <v>4867445338844.4004</v>
      </c>
      <c r="DH259" s="229">
        <f t="shared" si="860"/>
        <v>761279770828.1687</v>
      </c>
      <c r="DI259" s="220">
        <f>+DH259/DG259</f>
        <v>0.15640232562096057</v>
      </c>
      <c r="DJ259" s="229">
        <f t="shared" ref="DJ259" si="861">SUM(DJ243:DJ258)</f>
        <v>475033124599.0824</v>
      </c>
      <c r="DK259" s="220">
        <f>+DJ259/DG259</f>
        <v>9.7593931011018181E-2</v>
      </c>
      <c r="DL259" s="229">
        <f t="shared" ref="DL259:DN259" si="862">SUM(DL243:DL258)</f>
        <v>4867445338844.4004</v>
      </c>
      <c r="DM259" s="229">
        <f t="shared" si="862"/>
        <v>4872756955595.5059</v>
      </c>
      <c r="DN259" s="229">
        <f t="shared" si="862"/>
        <v>1389538609160.0361</v>
      </c>
      <c r="DO259" s="220">
        <f>+DN259/DM259</f>
        <v>0.28516476849197148</v>
      </c>
      <c r="DP259" s="229">
        <f t="shared" ref="DP259" si="863">SUM(DP243:DP258)</f>
        <v>755652563825.18762</v>
      </c>
      <c r="DQ259" s="220">
        <f>+DP259/DM259</f>
        <v>0.15507700685901302</v>
      </c>
      <c r="DR259" s="229">
        <f t="shared" ref="DR259:DT259" si="864">SUM(DR243:DR258)</f>
        <v>4867445338844.4004</v>
      </c>
      <c r="DS259" s="229">
        <f t="shared" si="864"/>
        <v>4872756955595.5059</v>
      </c>
      <c r="DT259" s="229">
        <f t="shared" si="864"/>
        <v>1692733043828.2212</v>
      </c>
      <c r="DU259" s="220">
        <f>+DT259/DS259</f>
        <v>0.34738712791419124</v>
      </c>
      <c r="DV259" s="229">
        <f t="shared" ref="DV259" si="865">SUM(DV243:DV258)</f>
        <v>1073394304143.5483</v>
      </c>
      <c r="DW259" s="220">
        <f>+DV259/DS259</f>
        <v>0.22028480261280906</v>
      </c>
      <c r="DX259" s="229">
        <f t="shared" ref="DX259:DZ259" si="866">SUM(DX243:DX258)</f>
        <v>4867445338844.4004</v>
      </c>
      <c r="DY259" s="229">
        <f t="shared" si="866"/>
        <v>4724977133064.3164</v>
      </c>
      <c r="DZ259" s="229">
        <f t="shared" si="866"/>
        <v>2011708733407.23</v>
      </c>
      <c r="EA259" s="220">
        <f>+DZ259/DY259</f>
        <v>0.42576052259168606</v>
      </c>
      <c r="EB259" s="229">
        <f t="shared" ref="EB259" si="867">SUM(EB243:EB258)</f>
        <v>1404795004521.9636</v>
      </c>
      <c r="EC259" s="220">
        <f>+EB259/DY259</f>
        <v>0.29731255093099335</v>
      </c>
      <c r="ED259" s="229">
        <f t="shared" ref="ED259:EF259" si="868">SUM(ED243:ED258)</f>
        <v>4867445338844.4004</v>
      </c>
      <c r="EE259" s="229">
        <f t="shared" si="868"/>
        <v>4724977133064.3164</v>
      </c>
      <c r="EF259" s="229">
        <f t="shared" si="868"/>
        <v>2430954576434.5762</v>
      </c>
      <c r="EG259" s="220">
        <f>+EF259/EE259</f>
        <v>0.51449023095229574</v>
      </c>
      <c r="EH259" s="229">
        <f t="shared" ref="EH259" si="869">SUM(EH243:EH258)</f>
        <v>1833825575785.7725</v>
      </c>
      <c r="EI259" s="220">
        <f>+EH259/EE259</f>
        <v>0.38811311126842873</v>
      </c>
      <c r="EJ259" s="229">
        <f t="shared" ref="EJ259:EL259" si="870">SUM(EJ243:EJ258)</f>
        <v>4867445338844.4004</v>
      </c>
      <c r="EK259" s="229">
        <f t="shared" si="870"/>
        <v>4724977133064.3164</v>
      </c>
      <c r="EL259" s="229">
        <f t="shared" si="870"/>
        <v>2728155162743.9927</v>
      </c>
      <c r="EM259" s="220">
        <f>+EL259/EK259</f>
        <v>0.57739013034644815</v>
      </c>
      <c r="EN259" s="229">
        <f t="shared" ref="EN259" si="871">SUM(EN243:EN258)</f>
        <v>2225751669404.874</v>
      </c>
      <c r="EO259" s="220">
        <f>+EN259/EK259</f>
        <v>0.47106083410003607</v>
      </c>
      <c r="EP259" s="229">
        <f t="shared" ref="EP259:ER259" si="872">SUM(EP243:EP258)</f>
        <v>4867445338844.4004</v>
      </c>
      <c r="EQ259" s="229">
        <f t="shared" si="872"/>
        <v>4724977133064.3164</v>
      </c>
      <c r="ER259" s="229">
        <f t="shared" si="872"/>
        <v>3004101128106.1875</v>
      </c>
      <c r="ES259" s="220">
        <f>+ER259/EQ259</f>
        <v>0.63579167549492899</v>
      </c>
      <c r="ET259" s="229">
        <f t="shared" ref="ET259" si="873">SUM(ET243:ET258)</f>
        <v>2494282911005.3242</v>
      </c>
      <c r="EU259" s="220">
        <f>+ET259/EQ259</f>
        <v>0.52789311794778837</v>
      </c>
      <c r="EV259" s="229">
        <f t="shared" ref="EV259:EX259" si="874">SUM(EV243:EV258)</f>
        <v>4867445338844.4004</v>
      </c>
      <c r="EW259" s="229">
        <f t="shared" si="874"/>
        <v>4830817070522.3818</v>
      </c>
      <c r="EX259" s="229">
        <f t="shared" si="874"/>
        <v>3265981793649.728</v>
      </c>
      <c r="EY259" s="220">
        <f>+EX259/EW259</f>
        <v>0.67607233848259962</v>
      </c>
      <c r="EZ259" s="229">
        <f t="shared" ref="EZ259" si="875">SUM(EZ243:EZ258)</f>
        <v>2778569227936.4907</v>
      </c>
      <c r="FA259" s="220">
        <f>+EZ259/EW259</f>
        <v>0.5751758320329089</v>
      </c>
      <c r="FB259" s="229">
        <f t="shared" ref="FB259:FD259" si="876">SUM(FB243:FB258)</f>
        <v>4867445338844.4004</v>
      </c>
      <c r="FC259" s="229">
        <f t="shared" si="876"/>
        <v>4832364911898.4658</v>
      </c>
      <c r="FD259" s="229">
        <f t="shared" si="876"/>
        <v>3565274788296.3125</v>
      </c>
      <c r="FE259" s="220">
        <f>+FD259/FC259</f>
        <v>0.73779088568368101</v>
      </c>
      <c r="FF259" s="229">
        <f t="shared" ref="FF259" si="877">SUM(FF243:FF258)</f>
        <v>3155432850614.7402</v>
      </c>
      <c r="FG259" s="220">
        <f>+FF259/FC259</f>
        <v>0.65297900885864224</v>
      </c>
      <c r="FH259" s="229">
        <f t="shared" ref="FH259:FJ259" si="878">SUM(FH243:FH258)</f>
        <v>4867445338844.4004</v>
      </c>
      <c r="FI259" s="229">
        <f t="shared" si="878"/>
        <v>4832364911898.4658</v>
      </c>
      <c r="FJ259" s="229">
        <f t="shared" si="878"/>
        <v>3940983860884.8232</v>
      </c>
      <c r="FK259" s="220">
        <f>+FJ259/FI259</f>
        <v>0.81553937517863273</v>
      </c>
      <c r="FL259" s="229">
        <f t="shared" ref="FL259" si="879">SUM(FL243:FL258)</f>
        <v>3481861658796.3613</v>
      </c>
      <c r="FM259" s="220">
        <f>+FL259/FI259</f>
        <v>0.72052953828531563</v>
      </c>
      <c r="FN259" s="229">
        <f t="shared" ref="FN259:FP259" si="880">SUM(FN243:FN258)</f>
        <v>4867445338844.4004</v>
      </c>
      <c r="FO259" s="229">
        <f t="shared" si="880"/>
        <v>4781282128904.0488</v>
      </c>
      <c r="FP259" s="229">
        <f t="shared" si="880"/>
        <v>4523047325234.3955</v>
      </c>
      <c r="FQ259" s="220">
        <f>+FP259/FO259</f>
        <v>0.94599046935369924</v>
      </c>
      <c r="FR259" s="229">
        <f t="shared" ref="FR259" si="881">SUM(FR243:FR258)</f>
        <v>4389669688805.2632</v>
      </c>
      <c r="FS259" s="220">
        <f>+FR259/FO259</f>
        <v>0.91809468056038979</v>
      </c>
      <c r="FT259" s="229">
        <f t="shared" ref="FT259:FV259" si="882">SUM(FT243:FT258)</f>
        <v>5140994705000</v>
      </c>
      <c r="FU259" s="229">
        <f t="shared" si="882"/>
        <v>5140994705000</v>
      </c>
      <c r="FV259" s="229">
        <f t="shared" si="882"/>
        <v>371643749807</v>
      </c>
      <c r="FW259" s="220">
        <f>+FV259/FU259</f>
        <v>7.2290241700803309E-2</v>
      </c>
      <c r="FX259" s="229">
        <f t="shared" ref="FX259" si="883">SUM(FX243:FX258)</f>
        <v>191844828538</v>
      </c>
      <c r="FY259" s="220">
        <f>+FX259/FU259</f>
        <v>3.7316674991206784E-2</v>
      </c>
      <c r="FZ259" s="229">
        <f t="shared" ref="FZ259:GB259" si="884">SUM(FZ243:FZ258)</f>
        <v>5140994705000</v>
      </c>
      <c r="GA259" s="229">
        <f t="shared" si="884"/>
        <v>5140994705000</v>
      </c>
      <c r="GB259" s="229">
        <f t="shared" si="884"/>
        <v>773896664869</v>
      </c>
      <c r="GC259" s="220">
        <f>+GB259/GA259</f>
        <v>0.15053442169787257</v>
      </c>
      <c r="GD259" s="229">
        <f t="shared" ref="GD259" si="885">SUM(GD243:GD258)</f>
        <v>444772690073</v>
      </c>
      <c r="GE259" s="220">
        <f>+GD259/GA259</f>
        <v>8.6514909194601086E-2</v>
      </c>
      <c r="GF259" s="229">
        <f t="shared" ref="GF259:GH259" si="886">SUM(GF243:GF258)</f>
        <v>5140994705000</v>
      </c>
      <c r="GG259" s="229">
        <f t="shared" si="886"/>
        <v>5159899354469</v>
      </c>
      <c r="GH259" s="229">
        <f t="shared" si="886"/>
        <v>1157408617197</v>
      </c>
      <c r="GI259" s="220">
        <f>+GH259/GG259</f>
        <v>0.22430837070389092</v>
      </c>
      <c r="GJ259" s="229">
        <f t="shared" ref="GJ259" si="887">SUM(GJ243:GJ258)</f>
        <v>720874181309</v>
      </c>
      <c r="GK259" s="220">
        <f>+GJ259/GG259</f>
        <v>0.13970702368150831</v>
      </c>
      <c r="GL259" s="229">
        <f t="shared" ref="GL259:GN259" si="888">SUM(GL243:GL258)</f>
        <v>5140994705000</v>
      </c>
      <c r="GM259" s="229">
        <f t="shared" si="888"/>
        <v>5159899354469</v>
      </c>
      <c r="GN259" s="229">
        <f t="shared" si="888"/>
        <v>1736370768028</v>
      </c>
      <c r="GO259" s="220">
        <f>+GN259/GM259</f>
        <v>0.33651252645540952</v>
      </c>
      <c r="GP259" s="229">
        <f t="shared" ref="GP259" si="889">SUM(GP243:GP258)</f>
        <v>1004269339657</v>
      </c>
      <c r="GQ259" s="220">
        <f>+GP259/GM259</f>
        <v>0.19462963725972682</v>
      </c>
      <c r="GR259" s="229">
        <f t="shared" ref="GR259:GT259" si="890">SUM(GR243:GR258)</f>
        <v>5140994705000</v>
      </c>
      <c r="GS259" s="229">
        <f t="shared" si="890"/>
        <v>5159899354469</v>
      </c>
      <c r="GT259" s="229">
        <f t="shared" si="890"/>
        <v>2015479172931</v>
      </c>
      <c r="GU259" s="220">
        <f>+GT259/GS259</f>
        <v>0.39060435765774948</v>
      </c>
      <c r="GV259" s="229">
        <f t="shared" ref="GV259" si="891">SUM(GV243:GV258)</f>
        <v>1376799741896</v>
      </c>
      <c r="GW259" s="220">
        <f>+GV259/GS259</f>
        <v>0.26682685985019278</v>
      </c>
      <c r="GX259" s="229">
        <f t="shared" ref="GX259:GZ259" si="892">SUM(GX243:GX258)</f>
        <v>5140994705000</v>
      </c>
      <c r="GY259" s="229">
        <f t="shared" si="892"/>
        <v>5160075978930</v>
      </c>
      <c r="GZ259" s="229">
        <f t="shared" si="892"/>
        <v>2513752220097</v>
      </c>
      <c r="HA259" s="220">
        <f>+GZ259/GY259</f>
        <v>0.48715410981569596</v>
      </c>
      <c r="HB259" s="229">
        <f t="shared" ref="HB259" si="893">SUM(HB243:HB258)</f>
        <v>1880444192378</v>
      </c>
      <c r="HC259" s="220">
        <f>+HB259/GY259</f>
        <v>0.3644218031006457</v>
      </c>
    </row>
    <row r="260" spans="1:211" x14ac:dyDescent="0.35">
      <c r="A260"/>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row>
    <row r="261" spans="1:211" x14ac:dyDescent="0.35">
      <c r="A261"/>
      <c r="B261" s="221">
        <f>+B259-B195</f>
        <v>0</v>
      </c>
      <c r="C261" s="221">
        <f t="shared" ref="C261:BN261" si="894">+C259-C195</f>
        <v>0</v>
      </c>
      <c r="D261" s="221">
        <f t="shared" si="894"/>
        <v>0</v>
      </c>
      <c r="E261" s="221">
        <f t="shared" si="894"/>
        <v>0</v>
      </c>
      <c r="F261" s="221">
        <f t="shared" si="894"/>
        <v>0</v>
      </c>
      <c r="G261" s="221">
        <f t="shared" si="894"/>
        <v>0</v>
      </c>
      <c r="H261" s="221">
        <f t="shared" si="894"/>
        <v>0</v>
      </c>
      <c r="I261" s="221">
        <f t="shared" si="894"/>
        <v>0</v>
      </c>
      <c r="J261" s="221">
        <f t="shared" si="894"/>
        <v>0</v>
      </c>
      <c r="K261" s="221">
        <f t="shared" si="894"/>
        <v>0</v>
      </c>
      <c r="L261" s="221">
        <f t="shared" si="894"/>
        <v>0</v>
      </c>
      <c r="M261" s="221">
        <f t="shared" si="894"/>
        <v>0</v>
      </c>
      <c r="N261" s="221">
        <f t="shared" si="894"/>
        <v>0</v>
      </c>
      <c r="O261" s="221">
        <f t="shared" si="894"/>
        <v>0</v>
      </c>
      <c r="P261" s="221">
        <f t="shared" si="894"/>
        <v>0</v>
      </c>
      <c r="Q261" s="221">
        <f t="shared" si="894"/>
        <v>0</v>
      </c>
      <c r="R261" s="221">
        <f t="shared" si="894"/>
        <v>0</v>
      </c>
      <c r="S261" s="221">
        <f t="shared" si="894"/>
        <v>0</v>
      </c>
      <c r="T261" s="221">
        <f t="shared" si="894"/>
        <v>0</v>
      </c>
      <c r="U261" s="221">
        <f t="shared" si="894"/>
        <v>0</v>
      </c>
      <c r="V261" s="221">
        <f t="shared" si="894"/>
        <v>0</v>
      </c>
      <c r="W261" s="221">
        <f t="shared" si="894"/>
        <v>0</v>
      </c>
      <c r="X261" s="221">
        <f t="shared" si="894"/>
        <v>0</v>
      </c>
      <c r="Y261" s="221">
        <f t="shared" si="894"/>
        <v>0</v>
      </c>
      <c r="Z261" s="221">
        <f t="shared" si="894"/>
        <v>0</v>
      </c>
      <c r="AA261" s="221">
        <f t="shared" si="894"/>
        <v>0</v>
      </c>
      <c r="AB261" s="221">
        <f t="shared" si="894"/>
        <v>0</v>
      </c>
      <c r="AC261" s="221">
        <f t="shared" si="894"/>
        <v>0</v>
      </c>
      <c r="AD261" s="221">
        <f t="shared" si="894"/>
        <v>0</v>
      </c>
      <c r="AE261" s="221">
        <f t="shared" si="894"/>
        <v>0</v>
      </c>
      <c r="AF261" s="221">
        <f t="shared" si="894"/>
        <v>0</v>
      </c>
      <c r="AG261" s="221">
        <f t="shared" si="894"/>
        <v>0</v>
      </c>
      <c r="AH261" s="221">
        <f t="shared" si="894"/>
        <v>0</v>
      </c>
      <c r="AI261" s="221">
        <f t="shared" si="894"/>
        <v>0</v>
      </c>
      <c r="AJ261" s="221">
        <f t="shared" si="894"/>
        <v>0</v>
      </c>
      <c r="AK261" s="221">
        <f t="shared" si="894"/>
        <v>0</v>
      </c>
      <c r="AL261" s="221">
        <f t="shared" si="894"/>
        <v>0</v>
      </c>
      <c r="AM261" s="221">
        <f t="shared" si="894"/>
        <v>0</v>
      </c>
      <c r="AN261" s="221">
        <f t="shared" si="894"/>
        <v>0</v>
      </c>
      <c r="AO261" s="221">
        <f t="shared" si="894"/>
        <v>0</v>
      </c>
      <c r="AP261" s="221">
        <f t="shared" si="894"/>
        <v>0</v>
      </c>
      <c r="AQ261" s="221">
        <f t="shared" si="894"/>
        <v>0</v>
      </c>
      <c r="AR261" s="221">
        <f t="shared" si="894"/>
        <v>0</v>
      </c>
      <c r="AS261" s="221">
        <f t="shared" si="894"/>
        <v>0</v>
      </c>
      <c r="AT261" s="221">
        <f t="shared" si="894"/>
        <v>0</v>
      </c>
      <c r="AU261" s="221">
        <f t="shared" si="894"/>
        <v>0</v>
      </c>
      <c r="AV261" s="221">
        <f t="shared" si="894"/>
        <v>0</v>
      </c>
      <c r="AW261" s="221">
        <f t="shared" si="894"/>
        <v>0</v>
      </c>
      <c r="AX261" s="221">
        <f t="shared" si="894"/>
        <v>0</v>
      </c>
      <c r="AY261" s="221">
        <f t="shared" si="894"/>
        <v>0</v>
      </c>
      <c r="AZ261" s="221">
        <f t="shared" si="894"/>
        <v>0</v>
      </c>
      <c r="BA261" s="221">
        <f t="shared" si="894"/>
        <v>0</v>
      </c>
      <c r="BB261" s="221">
        <f t="shared" si="894"/>
        <v>0</v>
      </c>
      <c r="BC261" s="221">
        <f t="shared" si="894"/>
        <v>0</v>
      </c>
      <c r="BD261" s="221">
        <f t="shared" si="894"/>
        <v>0</v>
      </c>
      <c r="BE261" s="221">
        <f t="shared" si="894"/>
        <v>0</v>
      </c>
      <c r="BF261" s="221">
        <f t="shared" si="894"/>
        <v>0</v>
      </c>
      <c r="BG261" s="221">
        <f t="shared" si="894"/>
        <v>0</v>
      </c>
      <c r="BH261" s="221">
        <f t="shared" si="894"/>
        <v>0</v>
      </c>
      <c r="BI261" s="221">
        <f t="shared" si="894"/>
        <v>0</v>
      </c>
      <c r="BJ261" s="221">
        <f t="shared" si="894"/>
        <v>0</v>
      </c>
      <c r="BK261" s="221">
        <f t="shared" si="894"/>
        <v>0</v>
      </c>
      <c r="BL261" s="221">
        <f t="shared" si="894"/>
        <v>0</v>
      </c>
      <c r="BM261" s="221">
        <f t="shared" si="894"/>
        <v>0</v>
      </c>
      <c r="BN261" s="221">
        <f t="shared" si="894"/>
        <v>0</v>
      </c>
      <c r="BO261" s="221">
        <f t="shared" ref="BO261:CS261" si="895">+BO259-BO195</f>
        <v>0</v>
      </c>
      <c r="BP261" s="221">
        <f t="shared" si="895"/>
        <v>0</v>
      </c>
      <c r="BQ261" s="221">
        <f t="shared" si="895"/>
        <v>0</v>
      </c>
      <c r="BR261" s="221">
        <f t="shared" si="895"/>
        <v>0</v>
      </c>
      <c r="BS261" s="221">
        <f t="shared" si="895"/>
        <v>0</v>
      </c>
      <c r="BT261" s="221">
        <f t="shared" si="895"/>
        <v>0</v>
      </c>
      <c r="BU261" s="221">
        <f t="shared" si="895"/>
        <v>0</v>
      </c>
      <c r="BV261" s="221">
        <f t="shared" si="895"/>
        <v>0</v>
      </c>
      <c r="BW261" s="221">
        <f t="shared" si="895"/>
        <v>0</v>
      </c>
      <c r="BX261" s="221">
        <f t="shared" si="895"/>
        <v>0</v>
      </c>
      <c r="BY261" s="221">
        <f t="shared" si="895"/>
        <v>0</v>
      </c>
      <c r="BZ261" s="221">
        <f t="shared" si="895"/>
        <v>0</v>
      </c>
      <c r="CA261" s="221">
        <f t="shared" si="895"/>
        <v>0</v>
      </c>
      <c r="CB261" s="221">
        <f t="shared" si="895"/>
        <v>0</v>
      </c>
      <c r="CC261" s="221">
        <f t="shared" si="895"/>
        <v>0</v>
      </c>
      <c r="CD261" s="221">
        <f t="shared" si="895"/>
        <v>0</v>
      </c>
      <c r="CE261" s="221">
        <f t="shared" si="895"/>
        <v>0</v>
      </c>
      <c r="CF261" s="221">
        <f t="shared" si="895"/>
        <v>0</v>
      </c>
      <c r="CG261" s="221">
        <f t="shared" si="895"/>
        <v>0</v>
      </c>
      <c r="CH261" s="221">
        <f t="shared" si="895"/>
        <v>0</v>
      </c>
      <c r="CI261" s="221">
        <f t="shared" si="895"/>
        <v>0</v>
      </c>
      <c r="CJ261" s="221">
        <f t="shared" si="895"/>
        <v>0</v>
      </c>
      <c r="CK261" s="221">
        <f t="shared" si="895"/>
        <v>0</v>
      </c>
      <c r="CL261" s="221">
        <f t="shared" si="895"/>
        <v>0</v>
      </c>
      <c r="CM261" s="221">
        <f t="shared" si="895"/>
        <v>0</v>
      </c>
      <c r="CN261" s="221">
        <f t="shared" si="895"/>
        <v>0</v>
      </c>
      <c r="CO261" s="221">
        <f t="shared" si="895"/>
        <v>0</v>
      </c>
      <c r="CP261" s="221">
        <f t="shared" si="895"/>
        <v>0</v>
      </c>
      <c r="CQ261" s="221">
        <f t="shared" si="895"/>
        <v>0</v>
      </c>
      <c r="CR261" s="221">
        <f t="shared" si="895"/>
        <v>0</v>
      </c>
      <c r="CS261" s="221">
        <f t="shared" si="895"/>
        <v>0</v>
      </c>
      <c r="CT261" s="221">
        <f t="shared" ref="CT261:CY261" si="896">+CT259-CT195</f>
        <v>0</v>
      </c>
      <c r="CU261" s="221">
        <f t="shared" si="896"/>
        <v>0</v>
      </c>
      <c r="CV261" s="221">
        <f t="shared" si="896"/>
        <v>0</v>
      </c>
      <c r="CW261" s="221">
        <f t="shared" si="896"/>
        <v>0</v>
      </c>
      <c r="CX261" s="221">
        <f t="shared" si="896"/>
        <v>0</v>
      </c>
      <c r="CY261" s="221">
        <f t="shared" si="896"/>
        <v>0</v>
      </c>
      <c r="CZ261" s="221">
        <f t="shared" ref="CZ261:EU261" si="897">+CZ259-CZ195</f>
        <v>0</v>
      </c>
      <c r="DA261" s="221">
        <f t="shared" si="897"/>
        <v>0</v>
      </c>
      <c r="DB261" s="221">
        <f t="shared" si="897"/>
        <v>0</v>
      </c>
      <c r="DC261" s="221">
        <f t="shared" si="897"/>
        <v>0</v>
      </c>
      <c r="DD261" s="221">
        <f t="shared" si="897"/>
        <v>0</v>
      </c>
      <c r="DE261" s="221">
        <f t="shared" si="897"/>
        <v>0</v>
      </c>
      <c r="DF261" s="221">
        <f t="shared" si="897"/>
        <v>0</v>
      </c>
      <c r="DG261" s="221">
        <f t="shared" si="897"/>
        <v>0</v>
      </c>
      <c r="DH261" s="221">
        <f t="shared" si="897"/>
        <v>0</v>
      </c>
      <c r="DI261" s="221">
        <f t="shared" si="897"/>
        <v>0</v>
      </c>
      <c r="DJ261" s="221">
        <f t="shared" si="897"/>
        <v>0</v>
      </c>
      <c r="DK261" s="221">
        <f t="shared" si="897"/>
        <v>0</v>
      </c>
      <c r="DL261" s="221">
        <f t="shared" si="897"/>
        <v>0</v>
      </c>
      <c r="DM261" s="221">
        <f t="shared" si="897"/>
        <v>0</v>
      </c>
      <c r="DN261" s="221">
        <f t="shared" si="897"/>
        <v>0</v>
      </c>
      <c r="DO261" s="221">
        <f t="shared" si="897"/>
        <v>0</v>
      </c>
      <c r="DP261" s="221">
        <f t="shared" si="897"/>
        <v>0</v>
      </c>
      <c r="DQ261" s="221">
        <f t="shared" si="897"/>
        <v>0</v>
      </c>
      <c r="DR261" s="221">
        <f t="shared" si="897"/>
        <v>0</v>
      </c>
      <c r="DS261" s="221">
        <f t="shared" si="897"/>
        <v>0</v>
      </c>
      <c r="DT261" s="221">
        <f t="shared" si="897"/>
        <v>0</v>
      </c>
      <c r="DU261" s="221">
        <f t="shared" si="897"/>
        <v>0</v>
      </c>
      <c r="DV261" s="221">
        <f t="shared" si="897"/>
        <v>0</v>
      </c>
      <c r="DW261" s="221">
        <f t="shared" si="897"/>
        <v>0</v>
      </c>
      <c r="DX261" s="221">
        <f t="shared" si="897"/>
        <v>0</v>
      </c>
      <c r="DY261" s="221">
        <f t="shared" si="897"/>
        <v>0</v>
      </c>
      <c r="DZ261" s="221">
        <f t="shared" si="897"/>
        <v>0</v>
      </c>
      <c r="EA261" s="221">
        <f t="shared" si="897"/>
        <v>0</v>
      </c>
      <c r="EB261" s="221">
        <f t="shared" si="897"/>
        <v>0</v>
      </c>
      <c r="EC261" s="221">
        <f t="shared" si="897"/>
        <v>0</v>
      </c>
      <c r="ED261" s="221">
        <f t="shared" si="897"/>
        <v>0</v>
      </c>
      <c r="EE261" s="221">
        <f t="shared" si="897"/>
        <v>0</v>
      </c>
      <c r="EF261" s="221">
        <f t="shared" si="897"/>
        <v>0</v>
      </c>
      <c r="EG261" s="221">
        <f t="shared" si="897"/>
        <v>0</v>
      </c>
      <c r="EH261" s="221">
        <f t="shared" si="897"/>
        <v>0</v>
      </c>
      <c r="EI261" s="221">
        <f t="shared" si="897"/>
        <v>0</v>
      </c>
      <c r="EJ261" s="221">
        <f t="shared" si="897"/>
        <v>0</v>
      </c>
      <c r="EK261" s="221">
        <f t="shared" si="897"/>
        <v>0</v>
      </c>
      <c r="EL261" s="221">
        <f t="shared" si="897"/>
        <v>0</v>
      </c>
      <c r="EM261" s="221">
        <f t="shared" si="897"/>
        <v>0</v>
      </c>
      <c r="EN261" s="221">
        <f t="shared" si="897"/>
        <v>0</v>
      </c>
      <c r="EO261" s="221">
        <f t="shared" si="897"/>
        <v>0</v>
      </c>
      <c r="EP261" s="221">
        <f t="shared" si="897"/>
        <v>0</v>
      </c>
      <c r="EQ261" s="221">
        <f t="shared" si="897"/>
        <v>0</v>
      </c>
      <c r="ER261" s="221">
        <f t="shared" si="897"/>
        <v>0</v>
      </c>
      <c r="ES261" s="221">
        <f t="shared" si="897"/>
        <v>0</v>
      </c>
      <c r="ET261" s="221">
        <f t="shared" si="897"/>
        <v>0</v>
      </c>
      <c r="EU261" s="221">
        <f t="shared" si="897"/>
        <v>0</v>
      </c>
      <c r="EV261" s="221">
        <f t="shared" ref="EV261:FM261" si="898">+EV259-EV195</f>
        <v>0</v>
      </c>
      <c r="EW261" s="221">
        <f t="shared" si="898"/>
        <v>0</v>
      </c>
      <c r="EX261" s="221">
        <f t="shared" si="898"/>
        <v>0</v>
      </c>
      <c r="EY261" s="221">
        <f t="shared" si="898"/>
        <v>0</v>
      </c>
      <c r="EZ261" s="221">
        <f t="shared" si="898"/>
        <v>0</v>
      </c>
      <c r="FA261" s="221">
        <f t="shared" si="898"/>
        <v>0</v>
      </c>
      <c r="FB261" s="221">
        <f t="shared" si="898"/>
        <v>0</v>
      </c>
      <c r="FC261" s="221">
        <f t="shared" si="898"/>
        <v>0</v>
      </c>
      <c r="FD261" s="221">
        <f t="shared" si="898"/>
        <v>0</v>
      </c>
      <c r="FE261" s="221">
        <f t="shared" si="898"/>
        <v>0</v>
      </c>
      <c r="FF261" s="221">
        <f t="shared" si="898"/>
        <v>0</v>
      </c>
      <c r="FG261" s="221">
        <f t="shared" si="898"/>
        <v>0</v>
      </c>
      <c r="FH261" s="221">
        <f t="shared" si="898"/>
        <v>0</v>
      </c>
      <c r="FI261" s="221">
        <f t="shared" si="898"/>
        <v>0</v>
      </c>
      <c r="FJ261" s="221">
        <f t="shared" si="898"/>
        <v>0</v>
      </c>
      <c r="FK261" s="221">
        <f t="shared" si="898"/>
        <v>0</v>
      </c>
      <c r="FL261" s="221">
        <f t="shared" si="898"/>
        <v>0</v>
      </c>
      <c r="FM261" s="221">
        <f t="shared" si="898"/>
        <v>0</v>
      </c>
      <c r="FN261" s="221">
        <f t="shared" ref="FN261:FT261" si="899">+FN259-FN195</f>
        <v>0</v>
      </c>
      <c r="FO261" s="221">
        <f t="shared" si="899"/>
        <v>0</v>
      </c>
      <c r="FP261" s="221">
        <f t="shared" si="899"/>
        <v>0</v>
      </c>
      <c r="FQ261" s="221">
        <f t="shared" si="899"/>
        <v>0</v>
      </c>
      <c r="FR261" s="221">
        <f t="shared" si="899"/>
        <v>0</v>
      </c>
      <c r="FS261" s="221">
        <f t="shared" si="899"/>
        <v>0</v>
      </c>
      <c r="FT261" s="221">
        <f t="shared" si="899"/>
        <v>0</v>
      </c>
      <c r="FU261" s="221">
        <f t="shared" ref="FU261:FY261" si="900">+FU259-FU195</f>
        <v>0</v>
      </c>
      <c r="FV261" s="221">
        <f t="shared" si="900"/>
        <v>0</v>
      </c>
      <c r="FW261" s="221">
        <f t="shared" si="900"/>
        <v>0</v>
      </c>
      <c r="FX261" s="221">
        <f t="shared" si="900"/>
        <v>0</v>
      </c>
      <c r="FY261" s="221">
        <f t="shared" si="900"/>
        <v>0</v>
      </c>
      <c r="FZ261" s="221">
        <f>+FZ259-FZ195</f>
        <v>0</v>
      </c>
      <c r="GA261" s="221">
        <f t="shared" ref="GA261:GE261" si="901">+GA259-GA195</f>
        <v>0</v>
      </c>
      <c r="GB261" s="221">
        <f t="shared" si="901"/>
        <v>0</v>
      </c>
      <c r="GC261" s="221">
        <f t="shared" si="901"/>
        <v>0</v>
      </c>
      <c r="GD261" s="221">
        <f t="shared" si="901"/>
        <v>0</v>
      </c>
      <c r="GE261" s="221">
        <f t="shared" si="901"/>
        <v>0</v>
      </c>
      <c r="GF261" s="221">
        <f>+GF259-GF195</f>
        <v>0</v>
      </c>
      <c r="GG261" s="221">
        <f t="shared" ref="GG261:GK261" si="902">+GG259-GG195</f>
        <v>0</v>
      </c>
      <c r="GH261" s="221">
        <f t="shared" si="902"/>
        <v>0</v>
      </c>
      <c r="GI261" s="221">
        <f t="shared" si="902"/>
        <v>0</v>
      </c>
      <c r="GJ261" s="221">
        <f t="shared" si="902"/>
        <v>0</v>
      </c>
      <c r="GK261" s="221">
        <f t="shared" si="902"/>
        <v>0</v>
      </c>
      <c r="GL261" s="221">
        <f>+GL259-GL195</f>
        <v>0</v>
      </c>
      <c r="GM261" s="221">
        <f t="shared" ref="GM261:GQ261" si="903">+GM259-GM195</f>
        <v>0</v>
      </c>
      <c r="GN261" s="221">
        <f t="shared" si="903"/>
        <v>0</v>
      </c>
      <c r="GO261" s="221">
        <f t="shared" si="903"/>
        <v>0</v>
      </c>
      <c r="GP261" s="221">
        <f t="shared" si="903"/>
        <v>0</v>
      </c>
      <c r="GQ261" s="221">
        <f t="shared" si="903"/>
        <v>0</v>
      </c>
      <c r="GR261" s="221">
        <f>+GR259-GR195</f>
        <v>0</v>
      </c>
      <c r="GS261" s="221">
        <f t="shared" ref="GS261:GW261" si="904">+GS259-GS195</f>
        <v>0</v>
      </c>
      <c r="GT261" s="221">
        <f t="shared" si="904"/>
        <v>0</v>
      </c>
      <c r="GU261" s="221">
        <f t="shared" si="904"/>
        <v>0</v>
      </c>
      <c r="GV261" s="221">
        <f t="shared" si="904"/>
        <v>0</v>
      </c>
      <c r="GW261" s="221">
        <f t="shared" si="904"/>
        <v>0</v>
      </c>
      <c r="GX261" s="221">
        <f>+GX259-GX195</f>
        <v>0</v>
      </c>
      <c r="GY261" s="221">
        <f t="shared" ref="GY261:HC261" si="905">+GY259-GY195</f>
        <v>0</v>
      </c>
      <c r="GZ261" s="221">
        <f t="shared" si="905"/>
        <v>0</v>
      </c>
      <c r="HA261" s="221">
        <f t="shared" si="905"/>
        <v>0</v>
      </c>
      <c r="HB261" s="221">
        <f t="shared" si="905"/>
        <v>0</v>
      </c>
      <c r="HC261" s="221">
        <f t="shared" si="905"/>
        <v>0</v>
      </c>
    </row>
    <row r="262" spans="1:211" ht="15" thickBot="1" x14ac:dyDescent="0.4">
      <c r="A262"/>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row>
    <row r="263" spans="1:211" ht="15" thickBot="1" x14ac:dyDescent="0.4">
      <c r="A263" s="106"/>
      <c r="B263" s="485" t="s">
        <v>106</v>
      </c>
      <c r="C263" s="486"/>
      <c r="D263" s="487"/>
      <c r="E263" s="485" t="s">
        <v>107</v>
      </c>
      <c r="F263" s="486"/>
      <c r="G263" s="487"/>
      <c r="H263" s="485" t="s">
        <v>108</v>
      </c>
      <c r="I263" s="486"/>
      <c r="J263" s="487"/>
      <c r="K263" s="485" t="s">
        <v>109</v>
      </c>
      <c r="L263" s="486"/>
      <c r="M263" s="487"/>
      <c r="N263" s="485" t="s">
        <v>110</v>
      </c>
      <c r="O263" s="486"/>
      <c r="P263" s="487"/>
      <c r="Q263" s="485" t="s">
        <v>111</v>
      </c>
      <c r="R263" s="486"/>
      <c r="S263" s="487"/>
      <c r="T263" s="485" t="s">
        <v>112</v>
      </c>
      <c r="U263" s="486"/>
      <c r="V263" s="487"/>
      <c r="W263" s="485" t="s">
        <v>113</v>
      </c>
      <c r="X263" s="486"/>
      <c r="Y263" s="487"/>
      <c r="Z263" s="485" t="s">
        <v>114</v>
      </c>
      <c r="AA263" s="486"/>
      <c r="AB263" s="487"/>
      <c r="AC263" s="485" t="s">
        <v>115</v>
      </c>
      <c r="AD263" s="486"/>
      <c r="AE263" s="487"/>
      <c r="AF263" s="473" t="s">
        <v>116</v>
      </c>
      <c r="AG263" s="474"/>
      <c r="AH263" s="474"/>
      <c r="AI263" s="474"/>
      <c r="AJ263" s="474"/>
      <c r="AK263" s="475"/>
      <c r="AL263" s="473" t="s">
        <v>117</v>
      </c>
      <c r="AM263" s="474"/>
      <c r="AN263" s="474"/>
      <c r="AO263" s="474"/>
      <c r="AP263" s="474"/>
      <c r="AQ263" s="475"/>
      <c r="AR263" s="473" t="s">
        <v>118</v>
      </c>
      <c r="AS263" s="474"/>
      <c r="AT263" s="474"/>
      <c r="AU263" s="474"/>
      <c r="AV263" s="474"/>
      <c r="AW263" s="475"/>
      <c r="AX263" s="473" t="s">
        <v>119</v>
      </c>
      <c r="AY263" s="474"/>
      <c r="AZ263" s="474"/>
      <c r="BA263" s="474"/>
      <c r="BB263" s="474"/>
      <c r="BC263" s="475"/>
      <c r="BD263" s="473" t="s">
        <v>120</v>
      </c>
      <c r="BE263" s="474"/>
      <c r="BF263" s="474"/>
      <c r="BG263" s="474"/>
      <c r="BH263" s="474"/>
      <c r="BI263" s="475"/>
      <c r="BJ263" s="473" t="s">
        <v>121</v>
      </c>
      <c r="BK263" s="474"/>
      <c r="BL263" s="474"/>
      <c r="BM263" s="474"/>
      <c r="BN263" s="474"/>
      <c r="BO263" s="475"/>
      <c r="BP263" s="473" t="s">
        <v>122</v>
      </c>
      <c r="BQ263" s="474"/>
      <c r="BR263" s="474"/>
      <c r="BS263" s="474"/>
      <c r="BT263" s="474"/>
      <c r="BU263" s="475"/>
      <c r="BV263" s="473" t="s">
        <v>123</v>
      </c>
      <c r="BW263" s="474"/>
      <c r="BX263" s="474"/>
      <c r="BY263" s="474"/>
      <c r="BZ263" s="474"/>
      <c r="CA263" s="475"/>
      <c r="CB263" s="482" t="s">
        <v>124</v>
      </c>
      <c r="CC263" s="483" t="s">
        <v>124</v>
      </c>
      <c r="CD263" s="483"/>
      <c r="CE263" s="483"/>
      <c r="CF263" s="483"/>
      <c r="CG263" s="484"/>
      <c r="CH263" s="482" t="s">
        <v>125</v>
      </c>
      <c r="CI263" s="483" t="s">
        <v>126</v>
      </c>
      <c r="CJ263" s="483"/>
      <c r="CK263" s="483"/>
      <c r="CL263" s="483"/>
      <c r="CM263" s="484"/>
      <c r="CN263" s="482" t="s">
        <v>127</v>
      </c>
      <c r="CO263" s="483" t="s">
        <v>128</v>
      </c>
      <c r="CP263" s="483"/>
      <c r="CQ263" s="483"/>
      <c r="CR263" s="483"/>
      <c r="CS263" s="484"/>
      <c r="CT263" s="482" t="str">
        <f>+CT4</f>
        <v xml:space="preserve">2 0 2 3 </v>
      </c>
      <c r="CU263" s="483" t="s">
        <v>128</v>
      </c>
      <c r="CV263" s="483"/>
      <c r="CW263" s="483"/>
      <c r="CX263" s="483"/>
      <c r="CY263" s="484"/>
      <c r="CZ263" s="482" t="str">
        <f>+CZ4</f>
        <v>2 0 2 4 Enero</v>
      </c>
      <c r="DA263" s="483" t="s">
        <v>128</v>
      </c>
      <c r="DB263" s="483"/>
      <c r="DC263" s="483"/>
      <c r="DD263" s="483"/>
      <c r="DE263" s="484"/>
      <c r="DF263" s="482" t="str">
        <f>+DF4</f>
        <v>2 0 2 4 Febrero</v>
      </c>
      <c r="DG263" s="483" t="s">
        <v>128</v>
      </c>
      <c r="DH263" s="483"/>
      <c r="DI263" s="483"/>
      <c r="DJ263" s="483"/>
      <c r="DK263" s="484"/>
      <c r="DL263" s="482" t="str">
        <f>+DL4</f>
        <v>2 0 2 4 Marzo</v>
      </c>
      <c r="DM263" s="483" t="s">
        <v>128</v>
      </c>
      <c r="DN263" s="483"/>
      <c r="DO263" s="483"/>
      <c r="DP263" s="483"/>
      <c r="DQ263" s="484"/>
      <c r="DR263" s="482" t="str">
        <f>+DR4</f>
        <v>2 0 2 4 Abril</v>
      </c>
      <c r="DS263" s="483" t="s">
        <v>128</v>
      </c>
      <c r="DT263" s="483"/>
      <c r="DU263" s="483"/>
      <c r="DV263" s="483"/>
      <c r="DW263" s="484"/>
      <c r="DX263" s="482" t="str">
        <f>+DX4</f>
        <v>2 0 2 4 Mayo</v>
      </c>
      <c r="DY263" s="483" t="s">
        <v>128</v>
      </c>
      <c r="DZ263" s="483"/>
      <c r="EA263" s="483"/>
      <c r="EB263" s="483"/>
      <c r="EC263" s="484"/>
      <c r="ED263" s="482" t="str">
        <f>+ED4</f>
        <v>2 0 2 4 Junio</v>
      </c>
      <c r="EE263" s="483" t="s">
        <v>128</v>
      </c>
      <c r="EF263" s="483"/>
      <c r="EG263" s="483"/>
      <c r="EH263" s="483"/>
      <c r="EI263" s="484"/>
      <c r="EJ263" s="482" t="str">
        <f>+EJ4</f>
        <v>2 0 2 4 Julio</v>
      </c>
      <c r="EK263" s="483" t="s">
        <v>128</v>
      </c>
      <c r="EL263" s="483"/>
      <c r="EM263" s="483"/>
      <c r="EN263" s="483"/>
      <c r="EO263" s="484"/>
      <c r="EP263" s="482" t="str">
        <f>+EP4</f>
        <v>2 0 2 4 Agosto</v>
      </c>
      <c r="EQ263" s="483" t="s">
        <v>128</v>
      </c>
      <c r="ER263" s="483"/>
      <c r="ES263" s="483"/>
      <c r="ET263" s="483"/>
      <c r="EU263" s="484"/>
      <c r="EV263" s="482" t="str">
        <f>+EV4</f>
        <v>2 0 2 4 Septiembre</v>
      </c>
      <c r="EW263" s="483" t="s">
        <v>128</v>
      </c>
      <c r="EX263" s="483"/>
      <c r="EY263" s="483"/>
      <c r="EZ263" s="483"/>
      <c r="FA263" s="484"/>
      <c r="FB263" s="482" t="str">
        <f>+FB4</f>
        <v>2 0 2 4 Octubre</v>
      </c>
      <c r="FC263" s="483" t="s">
        <v>128</v>
      </c>
      <c r="FD263" s="483"/>
      <c r="FE263" s="483"/>
      <c r="FF263" s="483"/>
      <c r="FG263" s="484"/>
      <c r="FH263" s="461" t="str">
        <f>+FH4</f>
        <v>2 0 2 4 Noviembre</v>
      </c>
      <c r="FI263" s="462" t="s">
        <v>128</v>
      </c>
      <c r="FJ263" s="462"/>
      <c r="FK263" s="462"/>
      <c r="FL263" s="462"/>
      <c r="FM263" s="463"/>
      <c r="FN263" s="461" t="str">
        <f>+FN4</f>
        <v xml:space="preserve"> 2 0 2 4</v>
      </c>
      <c r="FO263" s="462"/>
      <c r="FP263" s="462"/>
      <c r="FQ263" s="462"/>
      <c r="FR263" s="462"/>
      <c r="FS263" s="463"/>
      <c r="FT263" s="461" t="str">
        <f>+FT4</f>
        <v xml:space="preserve"> 2 0 2 5 - Enero</v>
      </c>
      <c r="FU263" s="462"/>
      <c r="FV263" s="462"/>
      <c r="FW263" s="462"/>
      <c r="FX263" s="462"/>
      <c r="FY263" s="463"/>
      <c r="FZ263" s="461" t="str">
        <f>+FZ4</f>
        <v xml:space="preserve"> 2 0 2 5 - Febrero</v>
      </c>
      <c r="GA263" s="462"/>
      <c r="GB263" s="462"/>
      <c r="GC263" s="462"/>
      <c r="GD263" s="462"/>
      <c r="GE263" s="463"/>
      <c r="GF263" s="461" t="str">
        <f>+GF4</f>
        <v xml:space="preserve"> 2 0 2 5 - Marzo</v>
      </c>
      <c r="GG263" s="462"/>
      <c r="GH263" s="462"/>
      <c r="GI263" s="462"/>
      <c r="GJ263" s="462"/>
      <c r="GK263" s="463"/>
      <c r="GL263" s="461" t="str">
        <f>+GL4</f>
        <v xml:space="preserve"> 2 0 2 5 - Abril</v>
      </c>
      <c r="GM263" s="462"/>
      <c r="GN263" s="462"/>
      <c r="GO263" s="462"/>
      <c r="GP263" s="462"/>
      <c r="GQ263" s="463"/>
      <c r="GR263" s="461" t="str">
        <f>+GR4</f>
        <v xml:space="preserve"> 2 0 2 5 - Mayo</v>
      </c>
      <c r="GS263" s="462"/>
      <c r="GT263" s="462"/>
      <c r="GU263" s="462"/>
      <c r="GV263" s="462"/>
      <c r="GW263" s="463"/>
      <c r="GX263" s="461" t="str">
        <f>+GX4</f>
        <v xml:space="preserve"> 2 0 2 5 - Junio</v>
      </c>
      <c r="GY263" s="462"/>
      <c r="GZ263" s="462"/>
      <c r="HA263" s="462"/>
      <c r="HB263" s="462"/>
      <c r="HC263" s="463"/>
    </row>
    <row r="264" spans="1:211" ht="26.5" thickBot="1" x14ac:dyDescent="0.4">
      <c r="A264" s="160" t="s">
        <v>179</v>
      </c>
      <c r="B264" s="159" t="str">
        <f>+B5</f>
        <v>Presupuesto Disponible</v>
      </c>
      <c r="C264" s="159" t="str">
        <f t="shared" ref="C264:BN264" si="906">+C5</f>
        <v>Compromisos</v>
      </c>
      <c r="D264" s="159" t="str">
        <f t="shared" si="906"/>
        <v>% Ejec</v>
      </c>
      <c r="E264" s="159" t="str">
        <f t="shared" si="906"/>
        <v>Presupuesto Disponible</v>
      </c>
      <c r="F264" s="159" t="str">
        <f t="shared" si="906"/>
        <v>Compromisos</v>
      </c>
      <c r="G264" s="159" t="str">
        <f t="shared" si="906"/>
        <v>% Ejec</v>
      </c>
      <c r="H264" s="159" t="str">
        <f t="shared" si="906"/>
        <v>Presupuesto Disponible</v>
      </c>
      <c r="I264" s="159" t="str">
        <f t="shared" si="906"/>
        <v>Compromisos</v>
      </c>
      <c r="J264" s="159" t="str">
        <f t="shared" si="906"/>
        <v>% Ejec</v>
      </c>
      <c r="K264" s="159" t="str">
        <f t="shared" si="906"/>
        <v>Presupuesto Disponible</v>
      </c>
      <c r="L264" s="159" t="str">
        <f t="shared" si="906"/>
        <v>Compromisos</v>
      </c>
      <c r="M264" s="159" t="str">
        <f t="shared" si="906"/>
        <v>% Ejec</v>
      </c>
      <c r="N264" s="159" t="str">
        <f t="shared" si="906"/>
        <v>Presupuesto Disponible</v>
      </c>
      <c r="O264" s="159" t="str">
        <f t="shared" si="906"/>
        <v>Compromisos</v>
      </c>
      <c r="P264" s="159" t="str">
        <f t="shared" si="906"/>
        <v>% Ejec</v>
      </c>
      <c r="Q264" s="159" t="str">
        <f t="shared" si="906"/>
        <v>Presupuesto Disponible</v>
      </c>
      <c r="R264" s="159" t="str">
        <f t="shared" si="906"/>
        <v>Compromisos</v>
      </c>
      <c r="S264" s="159" t="str">
        <f t="shared" si="906"/>
        <v>% Ejec</v>
      </c>
      <c r="T264" s="159" t="str">
        <f t="shared" si="906"/>
        <v>Presupuesto Disponible</v>
      </c>
      <c r="U264" s="159" t="str">
        <f t="shared" si="906"/>
        <v>Compromisos</v>
      </c>
      <c r="V264" s="159" t="str">
        <f t="shared" si="906"/>
        <v>% Ejec</v>
      </c>
      <c r="W264" s="159" t="str">
        <f t="shared" si="906"/>
        <v>Presupuesto Disponible</v>
      </c>
      <c r="X264" s="159" t="str">
        <f t="shared" si="906"/>
        <v>Compromisos</v>
      </c>
      <c r="Y264" s="159" t="str">
        <f t="shared" si="906"/>
        <v>% Ejec</v>
      </c>
      <c r="Z264" s="159" t="str">
        <f t="shared" si="906"/>
        <v>Presupuesto Disponible</v>
      </c>
      <c r="AA264" s="159" t="str">
        <f t="shared" si="906"/>
        <v>Compromisos</v>
      </c>
      <c r="AB264" s="159" t="str">
        <f t="shared" si="906"/>
        <v>% Ejec</v>
      </c>
      <c r="AC264" s="159" t="str">
        <f t="shared" si="906"/>
        <v>Presupuesto Disponible</v>
      </c>
      <c r="AD264" s="159" t="str">
        <f t="shared" si="906"/>
        <v>Compromisos</v>
      </c>
      <c r="AE264" s="159" t="str">
        <f t="shared" si="906"/>
        <v>% Ejec</v>
      </c>
      <c r="AF264" s="159" t="str">
        <f t="shared" si="906"/>
        <v>Presupuesto Inicial</v>
      </c>
      <c r="AG264" s="159" t="str">
        <f t="shared" si="906"/>
        <v>Presupuesto Disponible</v>
      </c>
      <c r="AH264" s="159" t="str">
        <f t="shared" si="906"/>
        <v>Compromisos</v>
      </c>
      <c r="AI264" s="159" t="str">
        <f t="shared" si="906"/>
        <v>% Ejec</v>
      </c>
      <c r="AJ264" s="159" t="str">
        <f t="shared" si="906"/>
        <v>Giros</v>
      </c>
      <c r="AK264" s="159" t="str">
        <f t="shared" si="906"/>
        <v>% Ejec Giros</v>
      </c>
      <c r="AL264" s="159" t="str">
        <f t="shared" si="906"/>
        <v>Presupuesto Inicial</v>
      </c>
      <c r="AM264" s="159" t="str">
        <f t="shared" si="906"/>
        <v>Presupuesto Disponible</v>
      </c>
      <c r="AN264" s="159" t="str">
        <f t="shared" si="906"/>
        <v>Compromisos</v>
      </c>
      <c r="AO264" s="159" t="str">
        <f t="shared" si="906"/>
        <v>% Ejec</v>
      </c>
      <c r="AP264" s="159" t="str">
        <f t="shared" si="906"/>
        <v>Giros</v>
      </c>
      <c r="AQ264" s="159" t="str">
        <f t="shared" si="906"/>
        <v>% Ejec Giros</v>
      </c>
      <c r="AR264" s="159" t="str">
        <f t="shared" si="906"/>
        <v>Presupuesto Inicial</v>
      </c>
      <c r="AS264" s="159" t="str">
        <f t="shared" si="906"/>
        <v>Presupuesto Disponible</v>
      </c>
      <c r="AT264" s="159" t="str">
        <f t="shared" si="906"/>
        <v>Compromisos</v>
      </c>
      <c r="AU264" s="159" t="str">
        <f t="shared" si="906"/>
        <v>% Ejec</v>
      </c>
      <c r="AV264" s="159" t="str">
        <f t="shared" si="906"/>
        <v>Giros</v>
      </c>
      <c r="AW264" s="159" t="str">
        <f t="shared" si="906"/>
        <v>% Ejec Giros</v>
      </c>
      <c r="AX264" s="159" t="str">
        <f t="shared" si="906"/>
        <v>Presupuesto Inicial</v>
      </c>
      <c r="AY264" s="159" t="str">
        <f t="shared" si="906"/>
        <v>Presupuesto Disponible</v>
      </c>
      <c r="AZ264" s="159" t="str">
        <f t="shared" si="906"/>
        <v>Compromisos</v>
      </c>
      <c r="BA264" s="159" t="str">
        <f t="shared" si="906"/>
        <v>% Ejec</v>
      </c>
      <c r="BB264" s="159" t="str">
        <f t="shared" si="906"/>
        <v>Giros</v>
      </c>
      <c r="BC264" s="159" t="str">
        <f t="shared" si="906"/>
        <v>% Ejec Giros</v>
      </c>
      <c r="BD264" s="159" t="str">
        <f t="shared" si="906"/>
        <v>Presupuesto Inicial</v>
      </c>
      <c r="BE264" s="159" t="str">
        <f t="shared" si="906"/>
        <v>Presupuesto Disponible</v>
      </c>
      <c r="BF264" s="159" t="str">
        <f t="shared" si="906"/>
        <v>Compromisos</v>
      </c>
      <c r="BG264" s="159" t="str">
        <f t="shared" si="906"/>
        <v>% Ejec</v>
      </c>
      <c r="BH264" s="159" t="str">
        <f t="shared" si="906"/>
        <v>Giros</v>
      </c>
      <c r="BI264" s="159" t="str">
        <f t="shared" si="906"/>
        <v>% Ejec Giros</v>
      </c>
      <c r="BJ264" s="159" t="str">
        <f t="shared" si="906"/>
        <v>Presupuesto Inicial</v>
      </c>
      <c r="BK264" s="159" t="str">
        <f t="shared" si="906"/>
        <v>Presupuesto Disponible</v>
      </c>
      <c r="BL264" s="159" t="str">
        <f t="shared" si="906"/>
        <v>Compromisos</v>
      </c>
      <c r="BM264" s="159" t="str">
        <f t="shared" si="906"/>
        <v>% Ejec</v>
      </c>
      <c r="BN264" s="159" t="str">
        <f t="shared" si="906"/>
        <v>Giros</v>
      </c>
      <c r="BO264" s="159" t="str">
        <f t="shared" ref="BO264:CS264" si="907">+BO5</f>
        <v>% Ejec Giros</v>
      </c>
      <c r="BP264" s="159" t="str">
        <f t="shared" si="907"/>
        <v>Presupuesto Inicial</v>
      </c>
      <c r="BQ264" s="159" t="str">
        <f t="shared" si="907"/>
        <v>Presupuesto Disponible</v>
      </c>
      <c r="BR264" s="159" t="str">
        <f t="shared" si="907"/>
        <v>Compromisos</v>
      </c>
      <c r="BS264" s="159" t="str">
        <f t="shared" si="907"/>
        <v>% Ejec</v>
      </c>
      <c r="BT264" s="159" t="str">
        <f t="shared" si="907"/>
        <v>Giros</v>
      </c>
      <c r="BU264" s="159" t="str">
        <f t="shared" si="907"/>
        <v>% Ejec Giros</v>
      </c>
      <c r="BV264" s="159" t="str">
        <f t="shared" si="907"/>
        <v>Presupuesto Inicial</v>
      </c>
      <c r="BW264" s="159" t="str">
        <f t="shared" si="907"/>
        <v>Presupuesto Disponible</v>
      </c>
      <c r="BX264" s="159" t="str">
        <f t="shared" si="907"/>
        <v>Compromisos</v>
      </c>
      <c r="BY264" s="159" t="str">
        <f t="shared" si="907"/>
        <v>% Ejec</v>
      </c>
      <c r="BZ264" s="159" t="str">
        <f t="shared" si="907"/>
        <v>Giros</v>
      </c>
      <c r="CA264" s="159" t="str">
        <f t="shared" si="907"/>
        <v>% Ejec Giros</v>
      </c>
      <c r="CB264" s="159" t="str">
        <f t="shared" si="907"/>
        <v>Presupuesto inicial</v>
      </c>
      <c r="CC264" s="159" t="str">
        <f t="shared" si="907"/>
        <v>Presupuesto Disponible</v>
      </c>
      <c r="CD264" s="159" t="str">
        <f t="shared" si="907"/>
        <v>Compromisos</v>
      </c>
      <c r="CE264" s="159" t="str">
        <f t="shared" si="907"/>
        <v>% Ejec</v>
      </c>
      <c r="CF264" s="159" t="str">
        <f t="shared" si="907"/>
        <v>Giros</v>
      </c>
      <c r="CG264" s="159" t="str">
        <f t="shared" si="907"/>
        <v>% ejec Giros</v>
      </c>
      <c r="CH264" s="159" t="str">
        <f t="shared" si="907"/>
        <v>Presupuesto inicial</v>
      </c>
      <c r="CI264" s="159" t="str">
        <f t="shared" si="907"/>
        <v>Presupuesto Disponible</v>
      </c>
      <c r="CJ264" s="159" t="str">
        <f t="shared" si="907"/>
        <v>Compromisos</v>
      </c>
      <c r="CK264" s="159" t="str">
        <f t="shared" si="907"/>
        <v>% Ejec</v>
      </c>
      <c r="CL264" s="159" t="str">
        <f t="shared" si="907"/>
        <v>Giros</v>
      </c>
      <c r="CM264" s="159" t="str">
        <f t="shared" si="907"/>
        <v>% ejec Giros</v>
      </c>
      <c r="CN264" s="159" t="str">
        <f t="shared" si="907"/>
        <v>Presupuesto inicial</v>
      </c>
      <c r="CO264" s="159" t="str">
        <f t="shared" si="907"/>
        <v>Presupuesto Disponible</v>
      </c>
      <c r="CP264" s="159" t="str">
        <f t="shared" si="907"/>
        <v>Compromisos</v>
      </c>
      <c r="CQ264" s="159" t="str">
        <f t="shared" si="907"/>
        <v>% Ejec</v>
      </c>
      <c r="CR264" s="159" t="str">
        <f t="shared" si="907"/>
        <v>Giros</v>
      </c>
      <c r="CS264" s="159" t="str">
        <f t="shared" si="907"/>
        <v>% ejec Giros</v>
      </c>
      <c r="CT264" s="159" t="str">
        <f t="shared" ref="CT264:CY264" si="908">+CT5</f>
        <v>Presupuesto inicial</v>
      </c>
      <c r="CU264" s="159" t="str">
        <f t="shared" si="908"/>
        <v>Presupuesto Disponible</v>
      </c>
      <c r="CV264" s="159" t="str">
        <f t="shared" si="908"/>
        <v>Compromisos</v>
      </c>
      <c r="CW264" s="159" t="str">
        <f t="shared" si="908"/>
        <v>% Ejec</v>
      </c>
      <c r="CX264" s="159" t="str">
        <f t="shared" si="908"/>
        <v>Giros</v>
      </c>
      <c r="CY264" s="159" t="str">
        <f t="shared" si="908"/>
        <v>% ejec Giros</v>
      </c>
      <c r="CZ264" s="159" t="str">
        <f t="shared" ref="CZ264:EU264" si="909">+CZ5</f>
        <v>Presupuesto inicial</v>
      </c>
      <c r="DA264" s="159" t="str">
        <f t="shared" si="909"/>
        <v>Presupuesto Disponible</v>
      </c>
      <c r="DB264" s="159" t="str">
        <f t="shared" si="909"/>
        <v>Compromisos</v>
      </c>
      <c r="DC264" s="159" t="str">
        <f t="shared" si="909"/>
        <v>% Ejec</v>
      </c>
      <c r="DD264" s="159" t="str">
        <f t="shared" si="909"/>
        <v>Giros</v>
      </c>
      <c r="DE264" s="159" t="str">
        <f t="shared" si="909"/>
        <v>% ejec Giros</v>
      </c>
      <c r="DF264" s="159" t="str">
        <f t="shared" si="909"/>
        <v>Presupuesto inicial</v>
      </c>
      <c r="DG264" s="159" t="str">
        <f t="shared" si="909"/>
        <v>Presupuesto Disponible</v>
      </c>
      <c r="DH264" s="159" t="str">
        <f t="shared" si="909"/>
        <v>Compromisos</v>
      </c>
      <c r="DI264" s="159" t="str">
        <f t="shared" si="909"/>
        <v>% Ejec</v>
      </c>
      <c r="DJ264" s="159" t="str">
        <f t="shared" si="909"/>
        <v>Giros</v>
      </c>
      <c r="DK264" s="159" t="str">
        <f t="shared" si="909"/>
        <v>% ejec Giros</v>
      </c>
      <c r="DL264" s="159" t="str">
        <f t="shared" si="909"/>
        <v>Presupuesto inicial</v>
      </c>
      <c r="DM264" s="159" t="str">
        <f t="shared" si="909"/>
        <v>Presupuesto Disponible</v>
      </c>
      <c r="DN264" s="159" t="str">
        <f t="shared" si="909"/>
        <v>Compromisos</v>
      </c>
      <c r="DO264" s="159" t="str">
        <f t="shared" si="909"/>
        <v>% Ejec</v>
      </c>
      <c r="DP264" s="159" t="str">
        <f t="shared" si="909"/>
        <v>Giros</v>
      </c>
      <c r="DQ264" s="159" t="str">
        <f t="shared" si="909"/>
        <v>% ejec Giros</v>
      </c>
      <c r="DR264" s="159" t="str">
        <f t="shared" si="909"/>
        <v>Presupuesto inicial</v>
      </c>
      <c r="DS264" s="159" t="str">
        <f t="shared" si="909"/>
        <v>Presupuesto Disponible</v>
      </c>
      <c r="DT264" s="159" t="str">
        <f t="shared" si="909"/>
        <v>Compromisos</v>
      </c>
      <c r="DU264" s="159" t="str">
        <f t="shared" si="909"/>
        <v>% Ejec</v>
      </c>
      <c r="DV264" s="159" t="str">
        <f t="shared" si="909"/>
        <v>Giros</v>
      </c>
      <c r="DW264" s="159" t="str">
        <f t="shared" si="909"/>
        <v>% ejec Giros</v>
      </c>
      <c r="DX264" s="159" t="str">
        <f t="shared" si="909"/>
        <v>Presupuesto inicial</v>
      </c>
      <c r="DY264" s="159" t="str">
        <f t="shared" si="909"/>
        <v>Presupuesto Disponible</v>
      </c>
      <c r="DZ264" s="159" t="str">
        <f t="shared" si="909"/>
        <v>Compromisos</v>
      </c>
      <c r="EA264" s="159" t="str">
        <f t="shared" si="909"/>
        <v>% Ejec</v>
      </c>
      <c r="EB264" s="159" t="str">
        <f t="shared" si="909"/>
        <v>Giros</v>
      </c>
      <c r="EC264" s="159" t="str">
        <f t="shared" si="909"/>
        <v>% ejec Giros</v>
      </c>
      <c r="ED264" s="159" t="str">
        <f t="shared" si="909"/>
        <v>Presupuesto inicial</v>
      </c>
      <c r="EE264" s="159" t="str">
        <f t="shared" si="909"/>
        <v>Presupuesto Disponible</v>
      </c>
      <c r="EF264" s="159" t="str">
        <f t="shared" si="909"/>
        <v>Compromisos</v>
      </c>
      <c r="EG264" s="159" t="str">
        <f t="shared" si="909"/>
        <v>% Ejec</v>
      </c>
      <c r="EH264" s="159" t="str">
        <f t="shared" si="909"/>
        <v>Giros</v>
      </c>
      <c r="EI264" s="159" t="str">
        <f t="shared" si="909"/>
        <v>% ejec Giros</v>
      </c>
      <c r="EJ264" s="159" t="str">
        <f t="shared" si="909"/>
        <v>Presupuesto inicial</v>
      </c>
      <c r="EK264" s="159" t="str">
        <f t="shared" si="909"/>
        <v>Presupuesto Disponible</v>
      </c>
      <c r="EL264" s="159" t="str">
        <f t="shared" si="909"/>
        <v>Compromisos</v>
      </c>
      <c r="EM264" s="159" t="str">
        <f t="shared" si="909"/>
        <v>% Ejec</v>
      </c>
      <c r="EN264" s="159" t="str">
        <f t="shared" si="909"/>
        <v>Giros</v>
      </c>
      <c r="EO264" s="159" t="str">
        <f t="shared" si="909"/>
        <v>% ejec Giros</v>
      </c>
      <c r="EP264" s="159" t="str">
        <f t="shared" si="909"/>
        <v>Presupuesto inicial</v>
      </c>
      <c r="EQ264" s="159" t="str">
        <f t="shared" si="909"/>
        <v>Presupuesto Disponible</v>
      </c>
      <c r="ER264" s="159" t="str">
        <f t="shared" si="909"/>
        <v>Compromisos</v>
      </c>
      <c r="ES264" s="159" t="str">
        <f t="shared" si="909"/>
        <v>% Ejec</v>
      </c>
      <c r="ET264" s="159" t="str">
        <f t="shared" si="909"/>
        <v>Giros</v>
      </c>
      <c r="EU264" s="159" t="str">
        <f t="shared" si="909"/>
        <v>% ejec Giros</v>
      </c>
      <c r="EV264" s="159" t="str">
        <f t="shared" ref="EV264:FM264" si="910">+EV5</f>
        <v>Presupuesto inicial</v>
      </c>
      <c r="EW264" s="159" t="str">
        <f t="shared" si="910"/>
        <v>Presupuesto Disponible</v>
      </c>
      <c r="EX264" s="159" t="str">
        <f t="shared" si="910"/>
        <v>Compromisos</v>
      </c>
      <c r="EY264" s="159" t="str">
        <f t="shared" si="910"/>
        <v>% Ejec</v>
      </c>
      <c r="EZ264" s="159" t="str">
        <f t="shared" si="910"/>
        <v>Giros</v>
      </c>
      <c r="FA264" s="159" t="str">
        <f t="shared" si="910"/>
        <v>% ejec Giros</v>
      </c>
      <c r="FB264" s="159" t="str">
        <f t="shared" si="910"/>
        <v>Presupuesto inicial</v>
      </c>
      <c r="FC264" s="159" t="str">
        <f t="shared" si="910"/>
        <v>Presupuesto Disponible</v>
      </c>
      <c r="FD264" s="159" t="str">
        <f t="shared" si="910"/>
        <v>Compromisos</v>
      </c>
      <c r="FE264" s="159" t="str">
        <f t="shared" si="910"/>
        <v>% Ejec</v>
      </c>
      <c r="FF264" s="159" t="str">
        <f t="shared" si="910"/>
        <v>Giros</v>
      </c>
      <c r="FG264" s="159" t="str">
        <f t="shared" si="910"/>
        <v>% ejec Giros</v>
      </c>
      <c r="FH264" s="159" t="str">
        <f t="shared" si="910"/>
        <v>Presupuesto inicial</v>
      </c>
      <c r="FI264" s="159" t="str">
        <f t="shared" si="910"/>
        <v>Presupuesto Disponible</v>
      </c>
      <c r="FJ264" s="159" t="str">
        <f t="shared" si="910"/>
        <v>Compromisos</v>
      </c>
      <c r="FK264" s="159" t="str">
        <f t="shared" si="910"/>
        <v>% Ejec</v>
      </c>
      <c r="FL264" s="159" t="str">
        <f t="shared" si="910"/>
        <v>Giros</v>
      </c>
      <c r="FM264" s="159" t="str">
        <f t="shared" si="910"/>
        <v>% ejec Giros</v>
      </c>
      <c r="FN264" s="159" t="str">
        <f>+FN5</f>
        <v>Presupuesto inicial</v>
      </c>
      <c r="FO264" s="159" t="str">
        <f>+FO5</f>
        <v>Presupuesto Disponible</v>
      </c>
      <c r="FP264" s="159" t="str">
        <f>+FP5</f>
        <v>Compromisos</v>
      </c>
      <c r="FQ264" s="159" t="str">
        <f>+FQ5</f>
        <v>% Ejec</v>
      </c>
      <c r="FR264" s="159" t="str">
        <f>+FR5</f>
        <v>Giros</v>
      </c>
      <c r="FS264" s="159" t="str">
        <f>+FS5</f>
        <v>% ejec Giros</v>
      </c>
      <c r="FT264" s="159" t="str">
        <f t="shared" ref="FT264:FY264" si="911">+FT5</f>
        <v>Presupuesto inicial</v>
      </c>
      <c r="FU264" s="159" t="str">
        <f t="shared" si="911"/>
        <v>Presupuesto Disponible</v>
      </c>
      <c r="FV264" s="159" t="str">
        <f t="shared" si="911"/>
        <v>Compromisos</v>
      </c>
      <c r="FW264" s="159" t="str">
        <f t="shared" si="911"/>
        <v>% Ejec</v>
      </c>
      <c r="FX264" s="159" t="str">
        <f t="shared" si="911"/>
        <v>Giros</v>
      </c>
      <c r="FY264" s="159" t="str">
        <f t="shared" si="911"/>
        <v>% ejec Giros</v>
      </c>
      <c r="FZ264" s="159" t="str">
        <f t="shared" ref="FZ264:GE264" si="912">+FZ5</f>
        <v>Presupuesto inicial</v>
      </c>
      <c r="GA264" s="159" t="str">
        <f t="shared" si="912"/>
        <v>Presupuesto Disponible</v>
      </c>
      <c r="GB264" s="159" t="str">
        <f t="shared" si="912"/>
        <v>Compromisos</v>
      </c>
      <c r="GC264" s="159" t="str">
        <f t="shared" si="912"/>
        <v>% Ejec</v>
      </c>
      <c r="GD264" s="159" t="str">
        <f t="shared" si="912"/>
        <v>Giros</v>
      </c>
      <c r="GE264" s="159" t="str">
        <f t="shared" si="912"/>
        <v>% ejec Giros</v>
      </c>
      <c r="GF264" s="159" t="str">
        <f t="shared" ref="GF264:GK264" si="913">+GF5</f>
        <v>Presupuesto inicial</v>
      </c>
      <c r="GG264" s="159" t="str">
        <f t="shared" si="913"/>
        <v>Presupuesto Disponible</v>
      </c>
      <c r="GH264" s="159" t="str">
        <f t="shared" si="913"/>
        <v>Compromisos</v>
      </c>
      <c r="GI264" s="159" t="str">
        <f t="shared" si="913"/>
        <v>% Ejec</v>
      </c>
      <c r="GJ264" s="159" t="str">
        <f t="shared" si="913"/>
        <v>Giros</v>
      </c>
      <c r="GK264" s="159" t="str">
        <f t="shared" si="913"/>
        <v>% ejec Giros</v>
      </c>
      <c r="GL264" s="159" t="str">
        <f t="shared" ref="GL264:GQ264" si="914">+GL5</f>
        <v>Presupuesto inicial</v>
      </c>
      <c r="GM264" s="159" t="str">
        <f t="shared" si="914"/>
        <v>Presupuesto Disponible</v>
      </c>
      <c r="GN264" s="159" t="str">
        <f t="shared" si="914"/>
        <v>Compromisos</v>
      </c>
      <c r="GO264" s="159" t="str">
        <f t="shared" si="914"/>
        <v>% Ejec</v>
      </c>
      <c r="GP264" s="159" t="str">
        <f t="shared" si="914"/>
        <v>Giros</v>
      </c>
      <c r="GQ264" s="159" t="str">
        <f t="shared" si="914"/>
        <v>% ejec Giros</v>
      </c>
      <c r="GR264" s="159" t="str">
        <f t="shared" ref="GR264:GW264" si="915">+GR5</f>
        <v>Presupuesto inicial</v>
      </c>
      <c r="GS264" s="159" t="str">
        <f t="shared" si="915"/>
        <v>Presupuesto Disponible</v>
      </c>
      <c r="GT264" s="159" t="str">
        <f t="shared" si="915"/>
        <v>Compromisos</v>
      </c>
      <c r="GU264" s="159" t="str">
        <f t="shared" si="915"/>
        <v>% Ejec</v>
      </c>
      <c r="GV264" s="159" t="str">
        <f t="shared" si="915"/>
        <v>Giros</v>
      </c>
      <c r="GW264" s="159" t="str">
        <f t="shared" si="915"/>
        <v>% ejec Giros</v>
      </c>
      <c r="GX264" s="159" t="str">
        <f t="shared" ref="GX264:HC264" si="916">+GX5</f>
        <v>Presupuesto inicial</v>
      </c>
      <c r="GY264" s="159" t="str">
        <f t="shared" si="916"/>
        <v>Presupuesto Disponible</v>
      </c>
      <c r="GZ264" s="159" t="str">
        <f t="shared" si="916"/>
        <v>Compromisos</v>
      </c>
      <c r="HA264" s="159" t="str">
        <f t="shared" si="916"/>
        <v>% Ejec</v>
      </c>
      <c r="HB264" s="159" t="str">
        <f t="shared" si="916"/>
        <v>Giros</v>
      </c>
      <c r="HC264" s="159" t="str">
        <f t="shared" si="916"/>
        <v>% ejec Giros</v>
      </c>
    </row>
    <row r="265" spans="1:211" x14ac:dyDescent="0.35">
      <c r="A265" s="51" t="s">
        <v>160</v>
      </c>
      <c r="B265" s="91">
        <v>0</v>
      </c>
      <c r="C265" s="91">
        <v>0</v>
      </c>
      <c r="D265" s="93">
        <v>0</v>
      </c>
      <c r="E265" s="91">
        <v>0</v>
      </c>
      <c r="F265" s="91">
        <v>0</v>
      </c>
      <c r="G265" s="93">
        <v>0</v>
      </c>
      <c r="H265" s="91">
        <v>0</v>
      </c>
      <c r="I265" s="91">
        <v>0</v>
      </c>
      <c r="J265" s="93">
        <v>0</v>
      </c>
      <c r="K265" s="91">
        <v>0</v>
      </c>
      <c r="L265" s="91">
        <v>0</v>
      </c>
      <c r="M265" s="93">
        <v>0</v>
      </c>
      <c r="N265" s="91">
        <v>0</v>
      </c>
      <c r="O265" s="91">
        <v>0</v>
      </c>
      <c r="P265" s="93">
        <v>0</v>
      </c>
      <c r="Q265" s="91">
        <v>0</v>
      </c>
      <c r="R265" s="91">
        <v>0</v>
      </c>
      <c r="S265" s="93">
        <v>0</v>
      </c>
      <c r="T265" s="91">
        <v>0</v>
      </c>
      <c r="U265" s="91">
        <v>0</v>
      </c>
      <c r="V265" s="93">
        <v>0</v>
      </c>
      <c r="W265" s="91">
        <v>0</v>
      </c>
      <c r="X265" s="91">
        <v>0</v>
      </c>
      <c r="Y265" s="93">
        <v>0</v>
      </c>
      <c r="Z265" s="91">
        <v>0</v>
      </c>
      <c r="AA265" s="91">
        <v>0</v>
      </c>
      <c r="AB265" s="93">
        <v>0</v>
      </c>
      <c r="AC265" s="91">
        <v>0</v>
      </c>
      <c r="AD265" s="91">
        <v>0</v>
      </c>
      <c r="AE265" s="93">
        <v>0</v>
      </c>
      <c r="AF265" s="91">
        <v>0</v>
      </c>
      <c r="AG265" s="91">
        <v>0</v>
      </c>
      <c r="AH265" s="91">
        <v>0</v>
      </c>
      <c r="AI265" s="93">
        <v>0</v>
      </c>
      <c r="AJ265" s="91">
        <v>0</v>
      </c>
      <c r="AK265" s="93">
        <v>0</v>
      </c>
      <c r="AL265" s="91">
        <v>0</v>
      </c>
      <c r="AM265" s="91">
        <v>0</v>
      </c>
      <c r="AN265" s="91">
        <v>0</v>
      </c>
      <c r="AO265" s="93">
        <v>0</v>
      </c>
      <c r="AP265" s="91">
        <v>0</v>
      </c>
      <c r="AQ265" s="93">
        <v>0</v>
      </c>
      <c r="AR265" s="91">
        <v>0</v>
      </c>
      <c r="AS265" s="91">
        <v>0</v>
      </c>
      <c r="AT265" s="91">
        <v>0</v>
      </c>
      <c r="AU265" s="93">
        <v>0</v>
      </c>
      <c r="AV265" s="91">
        <v>0</v>
      </c>
      <c r="AW265" s="93">
        <v>0</v>
      </c>
      <c r="AX265" s="91">
        <v>0</v>
      </c>
      <c r="AY265" s="91">
        <v>0</v>
      </c>
      <c r="AZ265" s="91">
        <v>0</v>
      </c>
      <c r="BA265" s="93">
        <v>0</v>
      </c>
      <c r="BB265" s="91">
        <v>0</v>
      </c>
      <c r="BC265" s="93">
        <v>0</v>
      </c>
      <c r="BD265" s="91">
        <v>0</v>
      </c>
      <c r="BE265" s="91">
        <v>0</v>
      </c>
      <c r="BF265" s="91">
        <v>0</v>
      </c>
      <c r="BG265" s="93">
        <v>0</v>
      </c>
      <c r="BH265" s="91">
        <v>0</v>
      </c>
      <c r="BI265" s="92">
        <v>0</v>
      </c>
      <c r="BJ265" s="91">
        <v>0</v>
      </c>
      <c r="BK265" s="91">
        <v>0</v>
      </c>
      <c r="BL265" s="91">
        <v>0</v>
      </c>
      <c r="BM265" s="92">
        <v>0</v>
      </c>
      <c r="BN265" s="91">
        <v>0</v>
      </c>
      <c r="BO265" s="92">
        <v>0</v>
      </c>
      <c r="BP265" s="91">
        <v>0</v>
      </c>
      <c r="BQ265" s="91">
        <v>0</v>
      </c>
      <c r="BR265" s="91">
        <v>0</v>
      </c>
      <c r="BS265" s="92">
        <v>0</v>
      </c>
      <c r="BT265" s="91">
        <v>0</v>
      </c>
      <c r="BU265" s="92">
        <v>0</v>
      </c>
      <c r="BV265" s="91">
        <v>0</v>
      </c>
      <c r="BW265" s="91">
        <v>0</v>
      </c>
      <c r="BX265" s="91">
        <v>0</v>
      </c>
      <c r="BY265" s="92">
        <v>0</v>
      </c>
      <c r="BZ265" s="91">
        <v>0</v>
      </c>
      <c r="CA265" s="92">
        <v>0</v>
      </c>
      <c r="CB265" s="91">
        <v>0</v>
      </c>
      <c r="CC265" s="91">
        <v>0</v>
      </c>
      <c r="CD265" s="91">
        <v>0</v>
      </c>
      <c r="CE265" s="92">
        <v>0</v>
      </c>
      <c r="CF265" s="91">
        <v>0</v>
      </c>
      <c r="CG265" s="92">
        <v>0</v>
      </c>
      <c r="CH265" s="91">
        <v>0</v>
      </c>
      <c r="CI265" s="91">
        <v>0</v>
      </c>
      <c r="CJ265" s="91">
        <v>0</v>
      </c>
      <c r="CK265" s="92">
        <v>0</v>
      </c>
      <c r="CL265" s="91">
        <v>0</v>
      </c>
      <c r="CM265" s="92">
        <v>0</v>
      </c>
      <c r="CN265" s="91">
        <v>0</v>
      </c>
      <c r="CO265" s="91">
        <v>0</v>
      </c>
      <c r="CP265" s="91">
        <v>0</v>
      </c>
      <c r="CQ265" s="92">
        <v>0</v>
      </c>
      <c r="CR265" s="91">
        <v>0</v>
      </c>
      <c r="CS265" s="92">
        <v>0</v>
      </c>
      <c r="CT265" s="91">
        <v>0</v>
      </c>
      <c r="CU265" s="91">
        <v>0</v>
      </c>
      <c r="CV265" s="91">
        <v>0</v>
      </c>
      <c r="CW265" s="92">
        <v>0</v>
      </c>
      <c r="CX265" s="91">
        <v>0</v>
      </c>
      <c r="CY265" s="92">
        <v>0</v>
      </c>
      <c r="CZ265" s="91">
        <v>0</v>
      </c>
      <c r="DA265" s="91">
        <v>0</v>
      </c>
      <c r="DB265" s="91">
        <v>0</v>
      </c>
      <c r="DC265" s="92">
        <v>0</v>
      </c>
      <c r="DD265" s="91">
        <v>0</v>
      </c>
      <c r="DE265" s="92">
        <v>0</v>
      </c>
      <c r="DF265" s="91">
        <v>0</v>
      </c>
      <c r="DG265" s="91">
        <v>0</v>
      </c>
      <c r="DH265" s="91">
        <v>0</v>
      </c>
      <c r="DI265" s="92">
        <v>0</v>
      </c>
      <c r="DJ265" s="91">
        <v>0</v>
      </c>
      <c r="DK265" s="92">
        <v>0</v>
      </c>
      <c r="DL265" s="91">
        <v>0</v>
      </c>
      <c r="DM265" s="91">
        <v>0</v>
      </c>
      <c r="DN265" s="91">
        <v>0</v>
      </c>
      <c r="DO265" s="92">
        <v>0</v>
      </c>
      <c r="DP265" s="91">
        <v>0</v>
      </c>
      <c r="DQ265" s="92">
        <v>0</v>
      </c>
      <c r="DR265" s="91">
        <v>0</v>
      </c>
      <c r="DS265" s="91">
        <v>0</v>
      </c>
      <c r="DT265" s="91">
        <v>0</v>
      </c>
      <c r="DU265" s="92">
        <v>0</v>
      </c>
      <c r="DV265" s="91">
        <v>0</v>
      </c>
      <c r="DW265" s="92">
        <v>0</v>
      </c>
      <c r="DX265" s="91">
        <v>0</v>
      </c>
      <c r="DY265" s="91">
        <v>0</v>
      </c>
      <c r="DZ265" s="91">
        <v>0</v>
      </c>
      <c r="EA265" s="92">
        <v>0</v>
      </c>
      <c r="EB265" s="91">
        <v>0</v>
      </c>
      <c r="EC265" s="92">
        <v>0</v>
      </c>
      <c r="ED265" s="91">
        <v>0</v>
      </c>
      <c r="EE265" s="91">
        <v>0</v>
      </c>
      <c r="EF265" s="91">
        <v>0</v>
      </c>
      <c r="EG265" s="92">
        <v>0</v>
      </c>
      <c r="EH265" s="91">
        <v>0</v>
      </c>
      <c r="EI265" s="92">
        <v>0</v>
      </c>
      <c r="EJ265" s="91">
        <v>0</v>
      </c>
      <c r="EK265" s="91">
        <v>0</v>
      </c>
      <c r="EL265" s="91">
        <v>0</v>
      </c>
      <c r="EM265" s="92">
        <v>0</v>
      </c>
      <c r="EN265" s="91">
        <v>0</v>
      </c>
      <c r="EO265" s="92">
        <v>0</v>
      </c>
      <c r="EP265" s="91">
        <v>0</v>
      </c>
      <c r="EQ265" s="91">
        <v>0</v>
      </c>
      <c r="ER265" s="91">
        <v>0</v>
      </c>
      <c r="ES265" s="92">
        <v>0</v>
      </c>
      <c r="ET265" s="91">
        <v>0</v>
      </c>
      <c r="EU265" s="92">
        <v>0</v>
      </c>
      <c r="EV265" s="91">
        <v>0</v>
      </c>
      <c r="EW265" s="91">
        <v>0</v>
      </c>
      <c r="EX265" s="91">
        <v>0</v>
      </c>
      <c r="EY265" s="92">
        <v>0</v>
      </c>
      <c r="EZ265" s="91">
        <v>0</v>
      </c>
      <c r="FA265" s="92">
        <v>0</v>
      </c>
      <c r="FB265" s="91">
        <v>0</v>
      </c>
      <c r="FC265" s="91">
        <v>0</v>
      </c>
      <c r="FD265" s="91">
        <v>0</v>
      </c>
      <c r="FE265" s="92">
        <v>0</v>
      </c>
      <c r="FF265" s="91">
        <v>0</v>
      </c>
      <c r="FG265" s="92">
        <v>0</v>
      </c>
      <c r="FH265" s="91">
        <v>0</v>
      </c>
      <c r="FI265" s="91">
        <v>0</v>
      </c>
      <c r="FJ265" s="91">
        <v>0</v>
      </c>
      <c r="FK265" s="92">
        <v>0</v>
      </c>
      <c r="FL265" s="91">
        <v>0</v>
      </c>
      <c r="FM265" s="92">
        <v>0</v>
      </c>
      <c r="FN265" s="91">
        <v>0</v>
      </c>
      <c r="FO265" s="91">
        <v>0</v>
      </c>
      <c r="FP265" s="91">
        <v>0</v>
      </c>
      <c r="FQ265" s="92">
        <v>0</v>
      </c>
      <c r="FR265" s="91">
        <v>0</v>
      </c>
      <c r="FS265" s="92">
        <v>0</v>
      </c>
      <c r="FT265" s="91">
        <v>0</v>
      </c>
      <c r="FU265" s="91">
        <v>0</v>
      </c>
      <c r="FV265" s="91">
        <v>0</v>
      </c>
      <c r="FW265" s="92">
        <v>0</v>
      </c>
      <c r="FX265" s="91">
        <v>0</v>
      </c>
      <c r="FY265" s="92">
        <v>0</v>
      </c>
      <c r="FZ265" s="91">
        <v>0</v>
      </c>
      <c r="GA265" s="91">
        <v>0</v>
      </c>
      <c r="GB265" s="91">
        <v>0</v>
      </c>
      <c r="GC265" s="92">
        <v>0</v>
      </c>
      <c r="GD265" s="91">
        <v>0</v>
      </c>
      <c r="GE265" s="92">
        <v>0</v>
      </c>
      <c r="GF265" s="91">
        <v>0</v>
      </c>
      <c r="GG265" s="91">
        <v>0</v>
      </c>
      <c r="GH265" s="91">
        <v>0</v>
      </c>
      <c r="GI265" s="92">
        <v>0</v>
      </c>
      <c r="GJ265" s="91">
        <v>0</v>
      </c>
      <c r="GK265" s="92">
        <v>0</v>
      </c>
      <c r="GL265" s="91">
        <v>0</v>
      </c>
      <c r="GM265" s="91">
        <v>0</v>
      </c>
      <c r="GN265" s="91">
        <v>0</v>
      </c>
      <c r="GO265" s="92">
        <v>0</v>
      </c>
      <c r="GP265" s="91">
        <v>0</v>
      </c>
      <c r="GQ265" s="92">
        <v>0</v>
      </c>
      <c r="GR265" s="91">
        <v>0</v>
      </c>
      <c r="GS265" s="91">
        <v>0</v>
      </c>
      <c r="GT265" s="91">
        <v>0</v>
      </c>
      <c r="GU265" s="92">
        <v>0</v>
      </c>
      <c r="GV265" s="91">
        <v>0</v>
      </c>
      <c r="GW265" s="92">
        <v>0</v>
      </c>
      <c r="GX265" s="91">
        <v>0</v>
      </c>
      <c r="GY265" s="91">
        <v>0</v>
      </c>
      <c r="GZ265" s="91">
        <v>0</v>
      </c>
      <c r="HA265" s="92">
        <v>0</v>
      </c>
      <c r="HB265" s="91">
        <v>0</v>
      </c>
      <c r="HC265" s="92">
        <v>0</v>
      </c>
    </row>
    <row r="266" spans="1:211" x14ac:dyDescent="0.35">
      <c r="A266" s="48" t="s">
        <v>161</v>
      </c>
      <c r="B266" s="77">
        <f>+B127</f>
        <v>0</v>
      </c>
      <c r="C266" s="77">
        <f>+C127</f>
        <v>0</v>
      </c>
      <c r="D266" s="93">
        <v>0</v>
      </c>
      <c r="E266" s="77">
        <f>+E127</f>
        <v>0</v>
      </c>
      <c r="F266" s="77">
        <f>+F127</f>
        <v>0</v>
      </c>
      <c r="G266" s="93">
        <v>0</v>
      </c>
      <c r="H266" s="77">
        <f>+H127</f>
        <v>0</v>
      </c>
      <c r="I266" s="77">
        <f>+I127</f>
        <v>0</v>
      </c>
      <c r="J266" s="93">
        <v>0</v>
      </c>
      <c r="K266" s="77">
        <f>+K127</f>
        <v>0</v>
      </c>
      <c r="L266" s="77">
        <f>+L127</f>
        <v>0</v>
      </c>
      <c r="M266" s="93">
        <v>0</v>
      </c>
      <c r="N266" s="77">
        <f>+N127</f>
        <v>0</v>
      </c>
      <c r="O266" s="77">
        <f>+O127</f>
        <v>0</v>
      </c>
      <c r="P266" s="93">
        <v>0</v>
      </c>
      <c r="Q266" s="77">
        <f>+Q127</f>
        <v>0</v>
      </c>
      <c r="R266" s="77">
        <f>+R127</f>
        <v>0</v>
      </c>
      <c r="S266" s="93">
        <v>0</v>
      </c>
      <c r="T266" s="77">
        <f>+T127</f>
        <v>0</v>
      </c>
      <c r="U266" s="77">
        <f>+U127</f>
        <v>0</v>
      </c>
      <c r="V266" s="93">
        <v>0</v>
      </c>
      <c r="W266" s="77">
        <f>+W127</f>
        <v>0</v>
      </c>
      <c r="X266" s="77">
        <f>+X127</f>
        <v>0</v>
      </c>
      <c r="Y266" s="93">
        <v>0</v>
      </c>
      <c r="Z266" s="77">
        <f>+Z127</f>
        <v>0</v>
      </c>
      <c r="AA266" s="77">
        <f>+AA127</f>
        <v>0</v>
      </c>
      <c r="AB266" s="93">
        <v>0</v>
      </c>
      <c r="AC266" s="77">
        <f>+AC127</f>
        <v>0</v>
      </c>
      <c r="AD266" s="77">
        <f>+AD127</f>
        <v>0</v>
      </c>
      <c r="AE266" s="93">
        <v>0</v>
      </c>
      <c r="AF266" s="77">
        <f>+AF127</f>
        <v>0</v>
      </c>
      <c r="AG266" s="77">
        <f>+AG127</f>
        <v>0</v>
      </c>
      <c r="AH266" s="77">
        <f>+AH127</f>
        <v>0</v>
      </c>
      <c r="AI266" s="93">
        <v>0</v>
      </c>
      <c r="AJ266" s="77">
        <v>0</v>
      </c>
      <c r="AK266" s="93">
        <v>0</v>
      </c>
      <c r="AL266" s="77">
        <f>+AL127</f>
        <v>0</v>
      </c>
      <c r="AM266" s="77">
        <f>+AM127</f>
        <v>0</v>
      </c>
      <c r="AN266" s="77">
        <f>+AN127</f>
        <v>0</v>
      </c>
      <c r="AO266" s="93">
        <v>0</v>
      </c>
      <c r="AP266" s="77">
        <f>+AP127</f>
        <v>0</v>
      </c>
      <c r="AQ266" s="93">
        <v>0</v>
      </c>
      <c r="AR266" s="77">
        <f>+AR127</f>
        <v>0</v>
      </c>
      <c r="AS266" s="77">
        <f>+AS127</f>
        <v>0</v>
      </c>
      <c r="AT266" s="77">
        <f>+AT127</f>
        <v>0</v>
      </c>
      <c r="AU266" s="93">
        <v>0</v>
      </c>
      <c r="AV266" s="77">
        <f>+AV127</f>
        <v>0</v>
      </c>
      <c r="AW266" s="93">
        <v>0</v>
      </c>
      <c r="AX266" s="77">
        <f>+AX127</f>
        <v>0</v>
      </c>
      <c r="AY266" s="77">
        <f>+AY127</f>
        <v>0</v>
      </c>
      <c r="AZ266" s="77">
        <f>+AZ127</f>
        <v>0</v>
      </c>
      <c r="BA266" s="93">
        <v>0</v>
      </c>
      <c r="BB266" s="77">
        <f>+BB127</f>
        <v>0</v>
      </c>
      <c r="BC266" s="93">
        <v>0</v>
      </c>
      <c r="BD266" s="77">
        <f>+BD127</f>
        <v>0</v>
      </c>
      <c r="BE266" s="77">
        <f>+BE127</f>
        <v>130107250.34904951</v>
      </c>
      <c r="BF266" s="77">
        <f>+BF127</f>
        <v>130107250.34904951</v>
      </c>
      <c r="BG266" s="92">
        <f t="shared" ref="BG266:BG271" si="917">+BF266/BE266</f>
        <v>1</v>
      </c>
      <c r="BH266" s="77">
        <f>+BH127</f>
        <v>130107250.34904951</v>
      </c>
      <c r="BI266" s="92">
        <f t="shared" ref="BI266:BI271" si="918">+BH266/BE266</f>
        <v>1</v>
      </c>
      <c r="BJ266" s="77">
        <f>+BJ127</f>
        <v>0</v>
      </c>
      <c r="BK266" s="77">
        <f>+BK127</f>
        <v>0</v>
      </c>
      <c r="BL266" s="77">
        <f>+BL127</f>
        <v>0</v>
      </c>
      <c r="BM266" s="92">
        <v>0</v>
      </c>
      <c r="BN266" s="77">
        <f>+BN127</f>
        <v>0</v>
      </c>
      <c r="BO266" s="92">
        <v>0</v>
      </c>
      <c r="BP266" s="77">
        <f>+BP127</f>
        <v>0</v>
      </c>
      <c r="BQ266" s="77">
        <f>+BQ127</f>
        <v>0</v>
      </c>
      <c r="BR266" s="77">
        <f>+BR127</f>
        <v>0</v>
      </c>
      <c r="BS266" s="92">
        <v>0</v>
      </c>
      <c r="BT266" s="77">
        <f>+BT127</f>
        <v>0</v>
      </c>
      <c r="BU266" s="92">
        <v>0</v>
      </c>
      <c r="BV266" s="77">
        <f>+BV127</f>
        <v>0</v>
      </c>
      <c r="BW266" s="77">
        <f>+BW127</f>
        <v>0</v>
      </c>
      <c r="BX266" s="77">
        <f>+BX127</f>
        <v>0</v>
      </c>
      <c r="BY266" s="92">
        <v>0</v>
      </c>
      <c r="BZ266" s="77">
        <f>+BZ127</f>
        <v>0</v>
      </c>
      <c r="CA266" s="92">
        <v>0</v>
      </c>
      <c r="CB266" s="77">
        <f>+CB127</f>
        <v>0</v>
      </c>
      <c r="CC266" s="77">
        <f>+CC127</f>
        <v>0</v>
      </c>
      <c r="CD266" s="77">
        <f>+CD127</f>
        <v>0</v>
      </c>
      <c r="CE266" s="92">
        <v>0</v>
      </c>
      <c r="CF266" s="77">
        <f>+CF127</f>
        <v>0</v>
      </c>
      <c r="CG266" s="92">
        <v>0</v>
      </c>
      <c r="CH266" s="77">
        <f>+CH127</f>
        <v>0</v>
      </c>
      <c r="CI266" s="77">
        <f>+CI127</f>
        <v>0</v>
      </c>
      <c r="CJ266" s="77">
        <f>+CJ127</f>
        <v>0</v>
      </c>
      <c r="CK266" s="92">
        <v>0</v>
      </c>
      <c r="CL266" s="77">
        <f>+CL127</f>
        <v>0</v>
      </c>
      <c r="CM266" s="92">
        <v>0</v>
      </c>
      <c r="CN266" s="77">
        <f>+CN127</f>
        <v>0</v>
      </c>
      <c r="CO266" s="77">
        <f>+CO127</f>
        <v>0</v>
      </c>
      <c r="CP266" s="77">
        <f>+CP127</f>
        <v>0</v>
      </c>
      <c r="CQ266" s="92">
        <v>0</v>
      </c>
      <c r="CR266" s="77">
        <f>+CR127</f>
        <v>0</v>
      </c>
      <c r="CS266" s="92">
        <v>0</v>
      </c>
      <c r="CT266" s="77">
        <f>+CT127</f>
        <v>0</v>
      </c>
      <c r="CU266" s="77">
        <f>+CU127</f>
        <v>0</v>
      </c>
      <c r="CV266" s="77">
        <f>+CV127</f>
        <v>0</v>
      </c>
      <c r="CW266" s="92">
        <v>0</v>
      </c>
      <c r="CX266" s="77">
        <f>+CX127</f>
        <v>0</v>
      </c>
      <c r="CY266" s="92">
        <v>0</v>
      </c>
      <c r="CZ266" s="77">
        <f>+CZ127</f>
        <v>0</v>
      </c>
      <c r="DA266" s="77">
        <f>+DA127</f>
        <v>0</v>
      </c>
      <c r="DB266" s="77">
        <f>+DB127</f>
        <v>0</v>
      </c>
      <c r="DC266" s="92">
        <v>0</v>
      </c>
      <c r="DD266" s="77">
        <f>+DD127</f>
        <v>0</v>
      </c>
      <c r="DE266" s="92">
        <v>0</v>
      </c>
      <c r="DF266" s="77">
        <f>+DF127</f>
        <v>0</v>
      </c>
      <c r="DG266" s="77">
        <f>+DG127</f>
        <v>0</v>
      </c>
      <c r="DH266" s="77">
        <f>+DH127</f>
        <v>0</v>
      </c>
      <c r="DI266" s="92">
        <v>0</v>
      </c>
      <c r="DJ266" s="77">
        <f>+DJ127</f>
        <v>0</v>
      </c>
      <c r="DK266" s="92">
        <v>0</v>
      </c>
      <c r="DL266" s="77">
        <f>+DL127</f>
        <v>0</v>
      </c>
      <c r="DM266" s="77">
        <f>+DM127</f>
        <v>0</v>
      </c>
      <c r="DN266" s="77">
        <f>+DN127</f>
        <v>0</v>
      </c>
      <c r="DO266" s="92">
        <v>0</v>
      </c>
      <c r="DP266" s="77">
        <f>+DP127</f>
        <v>0</v>
      </c>
      <c r="DQ266" s="92">
        <v>0</v>
      </c>
      <c r="DR266" s="77">
        <f>+DR127</f>
        <v>0</v>
      </c>
      <c r="DS266" s="77">
        <f>+DS127</f>
        <v>0</v>
      </c>
      <c r="DT266" s="77">
        <f>+DT127</f>
        <v>0</v>
      </c>
      <c r="DU266" s="92">
        <v>0</v>
      </c>
      <c r="DV266" s="77">
        <f>+DV127</f>
        <v>0</v>
      </c>
      <c r="DW266" s="92">
        <v>0</v>
      </c>
      <c r="DX266" s="77">
        <f>+DX127</f>
        <v>0</v>
      </c>
      <c r="DY266" s="77">
        <f>+DY127</f>
        <v>0</v>
      </c>
      <c r="DZ266" s="77">
        <f>+DZ127</f>
        <v>0</v>
      </c>
      <c r="EA266" s="92">
        <v>0</v>
      </c>
      <c r="EB266" s="77">
        <f>+EB127</f>
        <v>0</v>
      </c>
      <c r="EC266" s="92">
        <v>0</v>
      </c>
      <c r="ED266" s="77">
        <f>+ED127</f>
        <v>0</v>
      </c>
      <c r="EE266" s="77">
        <f>+EE127</f>
        <v>0</v>
      </c>
      <c r="EF266" s="77">
        <f>+EF127</f>
        <v>0</v>
      </c>
      <c r="EG266" s="92">
        <v>0</v>
      </c>
      <c r="EH266" s="77">
        <f>+EH127</f>
        <v>0</v>
      </c>
      <c r="EI266" s="92">
        <v>0</v>
      </c>
      <c r="EJ266" s="77">
        <f>+EJ127</f>
        <v>0</v>
      </c>
      <c r="EK266" s="77">
        <f>+EK127</f>
        <v>0</v>
      </c>
      <c r="EL266" s="77">
        <f>+EL127</f>
        <v>0</v>
      </c>
      <c r="EM266" s="92">
        <v>0</v>
      </c>
      <c r="EN266" s="77">
        <f>+EN127</f>
        <v>0</v>
      </c>
      <c r="EO266" s="92">
        <v>0</v>
      </c>
      <c r="EP266" s="77">
        <f>+EP127</f>
        <v>0</v>
      </c>
      <c r="EQ266" s="77">
        <f>+EQ127</f>
        <v>0</v>
      </c>
      <c r="ER266" s="77">
        <f>+ER127</f>
        <v>0</v>
      </c>
      <c r="ES266" s="92">
        <v>0</v>
      </c>
      <c r="ET266" s="77">
        <f>+ET127</f>
        <v>0</v>
      </c>
      <c r="EU266" s="92">
        <v>0</v>
      </c>
      <c r="EV266" s="77">
        <f>+EV127</f>
        <v>0</v>
      </c>
      <c r="EW266" s="77">
        <f>+EW127</f>
        <v>0</v>
      </c>
      <c r="EX266" s="77">
        <f>+EX127</f>
        <v>0</v>
      </c>
      <c r="EY266" s="92">
        <v>0</v>
      </c>
      <c r="EZ266" s="77">
        <f>+EZ127</f>
        <v>0</v>
      </c>
      <c r="FA266" s="92">
        <v>0</v>
      </c>
      <c r="FB266" s="77">
        <f>+FB127</f>
        <v>0</v>
      </c>
      <c r="FC266" s="77">
        <f>+FC127</f>
        <v>0</v>
      </c>
      <c r="FD266" s="77">
        <f>+FD127</f>
        <v>0</v>
      </c>
      <c r="FE266" s="92">
        <v>0</v>
      </c>
      <c r="FF266" s="77">
        <f>+FF127</f>
        <v>0</v>
      </c>
      <c r="FG266" s="92">
        <v>0</v>
      </c>
      <c r="FH266" s="77">
        <f>+FH127</f>
        <v>0</v>
      </c>
      <c r="FI266" s="77">
        <f>+FI127</f>
        <v>0</v>
      </c>
      <c r="FJ266" s="77">
        <f>+FJ127</f>
        <v>0</v>
      </c>
      <c r="FK266" s="92">
        <v>0</v>
      </c>
      <c r="FL266" s="77">
        <f>+FL127</f>
        <v>0</v>
      </c>
      <c r="FM266" s="92">
        <v>0</v>
      </c>
      <c r="FN266" s="77">
        <f>+FN127</f>
        <v>0</v>
      </c>
      <c r="FO266" s="77">
        <f>+FO127</f>
        <v>0</v>
      </c>
      <c r="FP266" s="77">
        <f>+FP127</f>
        <v>0</v>
      </c>
      <c r="FQ266" s="92">
        <v>0</v>
      </c>
      <c r="FR266" s="77">
        <f>+FR127</f>
        <v>0</v>
      </c>
      <c r="FS266" s="92">
        <v>0</v>
      </c>
      <c r="FT266" s="77">
        <f>+FT127</f>
        <v>0</v>
      </c>
      <c r="FU266" s="77">
        <f>+FU127</f>
        <v>0</v>
      </c>
      <c r="FV266" s="77">
        <f>+FV127</f>
        <v>0</v>
      </c>
      <c r="FW266" s="92">
        <v>0</v>
      </c>
      <c r="FX266" s="77">
        <f>+FX127</f>
        <v>0</v>
      </c>
      <c r="FY266" s="92">
        <v>0</v>
      </c>
      <c r="FZ266" s="77">
        <f>+FZ127</f>
        <v>0</v>
      </c>
      <c r="GA266" s="77">
        <f>+GA127</f>
        <v>0</v>
      </c>
      <c r="GB266" s="77">
        <f>+GB127</f>
        <v>0</v>
      </c>
      <c r="GC266" s="92">
        <v>0</v>
      </c>
      <c r="GD266" s="77">
        <f>+GD127</f>
        <v>0</v>
      </c>
      <c r="GE266" s="92">
        <v>0</v>
      </c>
      <c r="GF266" s="77">
        <f>+GF127</f>
        <v>0</v>
      </c>
      <c r="GG266" s="77">
        <f>+GG127</f>
        <v>0</v>
      </c>
      <c r="GH266" s="77">
        <f>+GH127</f>
        <v>0</v>
      </c>
      <c r="GI266" s="92">
        <v>0</v>
      </c>
      <c r="GJ266" s="77">
        <f>+GJ127</f>
        <v>0</v>
      </c>
      <c r="GK266" s="92">
        <v>0</v>
      </c>
      <c r="GL266" s="77">
        <f>+GL127</f>
        <v>0</v>
      </c>
      <c r="GM266" s="77">
        <f>+GM127</f>
        <v>0</v>
      </c>
      <c r="GN266" s="77">
        <f>+GN127</f>
        <v>0</v>
      </c>
      <c r="GO266" s="92">
        <v>0</v>
      </c>
      <c r="GP266" s="77">
        <f>+GP127</f>
        <v>0</v>
      </c>
      <c r="GQ266" s="92">
        <v>0</v>
      </c>
      <c r="GR266" s="77">
        <f>+GR127</f>
        <v>0</v>
      </c>
      <c r="GS266" s="77">
        <f>+GS127</f>
        <v>0</v>
      </c>
      <c r="GT266" s="77">
        <f>+GT127</f>
        <v>0</v>
      </c>
      <c r="GU266" s="92">
        <v>0</v>
      </c>
      <c r="GV266" s="77">
        <f>+GV127</f>
        <v>0</v>
      </c>
      <c r="GW266" s="92">
        <v>0</v>
      </c>
      <c r="GX266" s="77">
        <f>+GX127</f>
        <v>0</v>
      </c>
      <c r="GY266" s="77">
        <f>+GY127</f>
        <v>0</v>
      </c>
      <c r="GZ266" s="77">
        <f>+GZ127</f>
        <v>0</v>
      </c>
      <c r="HA266" s="92">
        <v>0</v>
      </c>
      <c r="HB266" s="77">
        <f>+HB127</f>
        <v>0</v>
      </c>
      <c r="HC266" s="92">
        <v>0</v>
      </c>
    </row>
    <row r="267" spans="1:211" x14ac:dyDescent="0.35">
      <c r="A267" s="48" t="s">
        <v>162</v>
      </c>
      <c r="B267" s="77">
        <f>+B37</f>
        <v>0</v>
      </c>
      <c r="C267" s="77">
        <f>+C37</f>
        <v>0</v>
      </c>
      <c r="D267" s="93">
        <v>0</v>
      </c>
      <c r="E267" s="77">
        <f>+E37</f>
        <v>0</v>
      </c>
      <c r="F267" s="77">
        <f>+F37</f>
        <v>0</v>
      </c>
      <c r="G267" s="93">
        <v>0</v>
      </c>
      <c r="H267" s="77">
        <f>+H37</f>
        <v>0</v>
      </c>
      <c r="I267" s="77">
        <f>+I37</f>
        <v>0</v>
      </c>
      <c r="J267" s="93">
        <v>0</v>
      </c>
      <c r="K267" s="77">
        <f>+K37</f>
        <v>0</v>
      </c>
      <c r="L267" s="77">
        <f>+L37</f>
        <v>0</v>
      </c>
      <c r="M267" s="93">
        <v>0</v>
      </c>
      <c r="N267" s="77">
        <f>+N37</f>
        <v>0</v>
      </c>
      <c r="O267" s="77">
        <f>+O37</f>
        <v>0</v>
      </c>
      <c r="P267" s="93">
        <v>0</v>
      </c>
      <c r="Q267" s="77">
        <f>+Q37</f>
        <v>0</v>
      </c>
      <c r="R267" s="77">
        <f>+R37</f>
        <v>0</v>
      </c>
      <c r="S267" s="93">
        <v>0</v>
      </c>
      <c r="T267" s="77">
        <f>+T37</f>
        <v>0</v>
      </c>
      <c r="U267" s="77">
        <f>+U37</f>
        <v>0</v>
      </c>
      <c r="V267" s="93">
        <v>0</v>
      </c>
      <c r="W267" s="77">
        <f>+W37</f>
        <v>0</v>
      </c>
      <c r="X267" s="77">
        <f>+X37</f>
        <v>0</v>
      </c>
      <c r="Y267" s="93">
        <v>0</v>
      </c>
      <c r="Z267" s="77">
        <f>+Z37</f>
        <v>0</v>
      </c>
      <c r="AA267" s="77">
        <f>+AA37</f>
        <v>0</v>
      </c>
      <c r="AB267" s="93">
        <v>0</v>
      </c>
      <c r="AC267" s="77">
        <f>+AC37</f>
        <v>0</v>
      </c>
      <c r="AD267" s="77">
        <f>+AD37</f>
        <v>0</v>
      </c>
      <c r="AE267" s="93">
        <v>0</v>
      </c>
      <c r="AF267" s="77">
        <f>+AF37</f>
        <v>58204449455.477264</v>
      </c>
      <c r="AG267" s="77">
        <f>+AG37</f>
        <v>58204449455.477264</v>
      </c>
      <c r="AH267" s="77">
        <f>+AH37</f>
        <v>0</v>
      </c>
      <c r="AI267" s="92">
        <f t="shared" ref="AI267:AI271" si="919">+AH267/AG267</f>
        <v>0</v>
      </c>
      <c r="AJ267" s="77">
        <f>+AJ37</f>
        <v>0</v>
      </c>
      <c r="AK267" s="92">
        <f t="shared" ref="AK267:AK271" si="920">+AJ267/AG267</f>
        <v>0</v>
      </c>
      <c r="AL267" s="77">
        <f>+AL37</f>
        <v>0</v>
      </c>
      <c r="AM267" s="77">
        <f>+AM37</f>
        <v>0</v>
      </c>
      <c r="AN267" s="77">
        <f>+AN37</f>
        <v>0</v>
      </c>
      <c r="AO267" s="93">
        <v>0</v>
      </c>
      <c r="AP267" s="77">
        <f>+AP37</f>
        <v>0</v>
      </c>
      <c r="AQ267" s="93">
        <v>0</v>
      </c>
      <c r="AR267" s="77">
        <f>+AR37</f>
        <v>0</v>
      </c>
      <c r="AS267" s="77">
        <f>+AS37</f>
        <v>0</v>
      </c>
      <c r="AT267" s="77">
        <f>+AT37</f>
        <v>0</v>
      </c>
      <c r="AU267" s="93">
        <v>0</v>
      </c>
      <c r="AV267" s="77">
        <f>+AV37</f>
        <v>0</v>
      </c>
      <c r="AW267" s="93">
        <v>0</v>
      </c>
      <c r="AX267" s="77">
        <f>+AX37</f>
        <v>0</v>
      </c>
      <c r="AY267" s="77">
        <f>+AY37</f>
        <v>0</v>
      </c>
      <c r="AZ267" s="77">
        <f>+AZ37</f>
        <v>0</v>
      </c>
      <c r="BA267" s="93">
        <v>0</v>
      </c>
      <c r="BB267" s="77">
        <f>+BB37</f>
        <v>0</v>
      </c>
      <c r="BC267" s="93">
        <v>0</v>
      </c>
      <c r="BD267" s="77">
        <f>+BD37</f>
        <v>0</v>
      </c>
      <c r="BE267" s="77">
        <f>+BE37</f>
        <v>0</v>
      </c>
      <c r="BF267" s="77">
        <f>+BF37</f>
        <v>0</v>
      </c>
      <c r="BG267" s="93">
        <v>0</v>
      </c>
      <c r="BH267" s="77">
        <f>+BH37</f>
        <v>0</v>
      </c>
      <c r="BI267" s="92">
        <v>0</v>
      </c>
      <c r="BJ267" s="77">
        <f>+BJ37</f>
        <v>0</v>
      </c>
      <c r="BK267" s="77">
        <f>+BK37</f>
        <v>0</v>
      </c>
      <c r="BL267" s="77">
        <f>+BL37</f>
        <v>0</v>
      </c>
      <c r="BM267" s="92">
        <v>0</v>
      </c>
      <c r="BN267" s="77">
        <f>+BN37</f>
        <v>0</v>
      </c>
      <c r="BO267" s="92">
        <v>0</v>
      </c>
      <c r="BP267" s="77">
        <f>+BP37</f>
        <v>0</v>
      </c>
      <c r="BQ267" s="77">
        <f>+BQ37</f>
        <v>0</v>
      </c>
      <c r="BR267" s="77">
        <f>+BR37</f>
        <v>0</v>
      </c>
      <c r="BS267" s="92">
        <v>0</v>
      </c>
      <c r="BT267" s="77">
        <f>+BT37</f>
        <v>0</v>
      </c>
      <c r="BU267" s="92">
        <v>0</v>
      </c>
      <c r="BV267" s="77">
        <f>+BV37</f>
        <v>0</v>
      </c>
      <c r="BW267" s="77">
        <f>+BW37</f>
        <v>0</v>
      </c>
      <c r="BX267" s="77">
        <f>+BX37</f>
        <v>0</v>
      </c>
      <c r="BY267" s="92">
        <v>0</v>
      </c>
      <c r="BZ267" s="77">
        <f>+BZ37</f>
        <v>0</v>
      </c>
      <c r="CA267" s="92">
        <v>0</v>
      </c>
      <c r="CB267" s="91">
        <v>0</v>
      </c>
      <c r="CC267" s="91">
        <v>0</v>
      </c>
      <c r="CD267" s="91">
        <v>0</v>
      </c>
      <c r="CE267" s="92">
        <v>0</v>
      </c>
      <c r="CF267" s="91">
        <v>0</v>
      </c>
      <c r="CG267" s="92">
        <v>0</v>
      </c>
      <c r="CH267" s="77">
        <f>+CH37</f>
        <v>0</v>
      </c>
      <c r="CI267" s="77">
        <f>+CI37</f>
        <v>0</v>
      </c>
      <c r="CJ267" s="77">
        <f>+CJ37</f>
        <v>0</v>
      </c>
      <c r="CK267" s="92">
        <v>0</v>
      </c>
      <c r="CL267" s="77">
        <f>+CL37</f>
        <v>0</v>
      </c>
      <c r="CM267" s="92">
        <v>0</v>
      </c>
      <c r="CN267" s="77">
        <f>+CN37</f>
        <v>0</v>
      </c>
      <c r="CO267" s="77">
        <f>+CO37</f>
        <v>0</v>
      </c>
      <c r="CP267" s="77">
        <f>+CP37</f>
        <v>0</v>
      </c>
      <c r="CQ267" s="92">
        <v>0</v>
      </c>
      <c r="CR267" s="77">
        <f>+CR37</f>
        <v>0</v>
      </c>
      <c r="CS267" s="92">
        <v>0</v>
      </c>
      <c r="CT267" s="77">
        <f>+CT37</f>
        <v>0</v>
      </c>
      <c r="CU267" s="77">
        <f>+CU37</f>
        <v>0</v>
      </c>
      <c r="CV267" s="77">
        <f>+CV37</f>
        <v>0</v>
      </c>
      <c r="CW267" s="92">
        <v>0</v>
      </c>
      <c r="CX267" s="77">
        <f>+CX37</f>
        <v>0</v>
      </c>
      <c r="CY267" s="92">
        <v>0</v>
      </c>
      <c r="CZ267" s="77">
        <f>+CZ37</f>
        <v>0</v>
      </c>
      <c r="DA267" s="77">
        <f>+DA37</f>
        <v>0</v>
      </c>
      <c r="DB267" s="77">
        <f>+DB37</f>
        <v>0</v>
      </c>
      <c r="DC267" s="92">
        <v>0</v>
      </c>
      <c r="DD267" s="77">
        <f>+DD37</f>
        <v>0</v>
      </c>
      <c r="DE267" s="92">
        <v>0</v>
      </c>
      <c r="DF267" s="77">
        <f>+DF37</f>
        <v>0</v>
      </c>
      <c r="DG267" s="77">
        <f>+DG37</f>
        <v>0</v>
      </c>
      <c r="DH267" s="77">
        <f>+DH37</f>
        <v>0</v>
      </c>
      <c r="DI267" s="92">
        <v>0</v>
      </c>
      <c r="DJ267" s="77">
        <f>+DJ37</f>
        <v>0</v>
      </c>
      <c r="DK267" s="92">
        <v>0</v>
      </c>
      <c r="DL267" s="77">
        <f>+DL37</f>
        <v>0</v>
      </c>
      <c r="DM267" s="77">
        <f>+DM37</f>
        <v>0</v>
      </c>
      <c r="DN267" s="77">
        <f>+DN37</f>
        <v>0</v>
      </c>
      <c r="DO267" s="92">
        <v>0</v>
      </c>
      <c r="DP267" s="77">
        <f>+DP37</f>
        <v>0</v>
      </c>
      <c r="DQ267" s="92">
        <v>0</v>
      </c>
      <c r="DR267" s="77">
        <f>+DR37</f>
        <v>0</v>
      </c>
      <c r="DS267" s="77">
        <f>+DS37</f>
        <v>0</v>
      </c>
      <c r="DT267" s="77">
        <f>+DT37</f>
        <v>0</v>
      </c>
      <c r="DU267" s="92">
        <v>0</v>
      </c>
      <c r="DV267" s="77">
        <f>+DV37</f>
        <v>0</v>
      </c>
      <c r="DW267" s="92">
        <v>0</v>
      </c>
      <c r="DX267" s="77">
        <f>+DX37</f>
        <v>0</v>
      </c>
      <c r="DY267" s="77">
        <f>+DY37</f>
        <v>0</v>
      </c>
      <c r="DZ267" s="77">
        <f>+DZ37</f>
        <v>0</v>
      </c>
      <c r="EA267" s="92">
        <v>0</v>
      </c>
      <c r="EB267" s="77">
        <f>+EB37</f>
        <v>0</v>
      </c>
      <c r="EC267" s="92">
        <v>0</v>
      </c>
      <c r="ED267" s="77">
        <f>+ED37</f>
        <v>0</v>
      </c>
      <c r="EE267" s="77">
        <f>+EE37</f>
        <v>0</v>
      </c>
      <c r="EF267" s="77">
        <f>+EF37</f>
        <v>0</v>
      </c>
      <c r="EG267" s="92">
        <v>0</v>
      </c>
      <c r="EH267" s="77">
        <f>+EH37</f>
        <v>0</v>
      </c>
      <c r="EI267" s="92">
        <v>0</v>
      </c>
      <c r="EJ267" s="77">
        <f>+EJ37</f>
        <v>0</v>
      </c>
      <c r="EK267" s="77">
        <f>+EK37</f>
        <v>0</v>
      </c>
      <c r="EL267" s="77">
        <f>+EL37</f>
        <v>0</v>
      </c>
      <c r="EM267" s="92">
        <v>0</v>
      </c>
      <c r="EN267" s="77">
        <f>+EN37</f>
        <v>0</v>
      </c>
      <c r="EO267" s="92">
        <v>0</v>
      </c>
      <c r="EP267" s="77">
        <f>+EP37</f>
        <v>0</v>
      </c>
      <c r="EQ267" s="77">
        <f>+EQ37</f>
        <v>0</v>
      </c>
      <c r="ER267" s="77">
        <f>+ER37</f>
        <v>0</v>
      </c>
      <c r="ES267" s="92">
        <v>0</v>
      </c>
      <c r="ET267" s="77">
        <f>+ET37</f>
        <v>0</v>
      </c>
      <c r="EU267" s="92">
        <v>0</v>
      </c>
      <c r="EV267" s="77">
        <f>+EV37</f>
        <v>0</v>
      </c>
      <c r="EW267" s="77">
        <f>+EW37</f>
        <v>0</v>
      </c>
      <c r="EX267" s="77">
        <f>+EX37</f>
        <v>0</v>
      </c>
      <c r="EY267" s="92">
        <v>0</v>
      </c>
      <c r="EZ267" s="77">
        <f>+EZ37</f>
        <v>0</v>
      </c>
      <c r="FA267" s="92">
        <v>0</v>
      </c>
      <c r="FB267" s="77">
        <f>+FB37</f>
        <v>0</v>
      </c>
      <c r="FC267" s="77">
        <f>+FC37</f>
        <v>0</v>
      </c>
      <c r="FD267" s="77">
        <f>+FD37</f>
        <v>0</v>
      </c>
      <c r="FE267" s="92">
        <v>0</v>
      </c>
      <c r="FF267" s="77">
        <f>+FF37</f>
        <v>0</v>
      </c>
      <c r="FG267" s="92">
        <v>0</v>
      </c>
      <c r="FH267" s="77">
        <f>+FH37</f>
        <v>0</v>
      </c>
      <c r="FI267" s="77">
        <f>+FI37</f>
        <v>0</v>
      </c>
      <c r="FJ267" s="77">
        <f>+FJ37</f>
        <v>0</v>
      </c>
      <c r="FK267" s="92">
        <v>0</v>
      </c>
      <c r="FL267" s="77">
        <f>+FL37</f>
        <v>0</v>
      </c>
      <c r="FM267" s="92">
        <v>0</v>
      </c>
      <c r="FN267" s="77">
        <f>+FN37</f>
        <v>0</v>
      </c>
      <c r="FO267" s="77">
        <f>+FO37</f>
        <v>0</v>
      </c>
      <c r="FP267" s="77">
        <f>+FP37</f>
        <v>0</v>
      </c>
      <c r="FQ267" s="92">
        <v>0</v>
      </c>
      <c r="FR267" s="77">
        <f>+FR37</f>
        <v>0</v>
      </c>
      <c r="FS267" s="92">
        <v>0</v>
      </c>
      <c r="FT267" s="77">
        <f>+FT37</f>
        <v>0</v>
      </c>
      <c r="FU267" s="77">
        <f>+FU37</f>
        <v>0</v>
      </c>
      <c r="FV267" s="77">
        <f>+FV37</f>
        <v>0</v>
      </c>
      <c r="FW267" s="92">
        <v>0</v>
      </c>
      <c r="FX267" s="77">
        <f>+FX37</f>
        <v>0</v>
      </c>
      <c r="FY267" s="92">
        <v>0</v>
      </c>
      <c r="FZ267" s="77">
        <f>+FZ37</f>
        <v>0</v>
      </c>
      <c r="GA267" s="77">
        <f>+GA37</f>
        <v>0</v>
      </c>
      <c r="GB267" s="77">
        <f>+GB37</f>
        <v>0</v>
      </c>
      <c r="GC267" s="92">
        <v>0</v>
      </c>
      <c r="GD267" s="77">
        <f>+GD37</f>
        <v>0</v>
      </c>
      <c r="GE267" s="92">
        <v>0</v>
      </c>
      <c r="GF267" s="77">
        <f>+GF37</f>
        <v>0</v>
      </c>
      <c r="GG267" s="77">
        <f>+GG37</f>
        <v>0</v>
      </c>
      <c r="GH267" s="77">
        <f>+GH37</f>
        <v>0</v>
      </c>
      <c r="GI267" s="92">
        <v>0</v>
      </c>
      <c r="GJ267" s="77">
        <f>+GJ37</f>
        <v>0</v>
      </c>
      <c r="GK267" s="92">
        <v>0</v>
      </c>
      <c r="GL267" s="77">
        <f>+GL37</f>
        <v>0</v>
      </c>
      <c r="GM267" s="77">
        <f>+GM37</f>
        <v>0</v>
      </c>
      <c r="GN267" s="77">
        <f>+GN37</f>
        <v>0</v>
      </c>
      <c r="GO267" s="92">
        <v>0</v>
      </c>
      <c r="GP267" s="77">
        <f>+GP37</f>
        <v>0</v>
      </c>
      <c r="GQ267" s="92">
        <v>0</v>
      </c>
      <c r="GR267" s="77">
        <f>+GR37</f>
        <v>0</v>
      </c>
      <c r="GS267" s="77">
        <f>+GS37</f>
        <v>0</v>
      </c>
      <c r="GT267" s="77">
        <f>+GT37</f>
        <v>0</v>
      </c>
      <c r="GU267" s="92">
        <v>0</v>
      </c>
      <c r="GV267" s="77">
        <f>+GV37</f>
        <v>0</v>
      </c>
      <c r="GW267" s="92">
        <v>0</v>
      </c>
      <c r="GX267" s="77">
        <f>+GX37</f>
        <v>0</v>
      </c>
      <c r="GY267" s="77">
        <f>+GY37</f>
        <v>0</v>
      </c>
      <c r="GZ267" s="77">
        <f>+GZ37</f>
        <v>0</v>
      </c>
      <c r="HA267" s="92">
        <v>0</v>
      </c>
      <c r="HB267" s="77">
        <f>+HB37</f>
        <v>0</v>
      </c>
      <c r="HC267" s="92">
        <v>0</v>
      </c>
    </row>
    <row r="268" spans="1:211" x14ac:dyDescent="0.35">
      <c r="A268" s="48" t="s">
        <v>163</v>
      </c>
      <c r="B268" s="77">
        <f>+B148</f>
        <v>697286125.91672921</v>
      </c>
      <c r="C268" s="77">
        <f>+C148</f>
        <v>456625559.15302551</v>
      </c>
      <c r="D268" s="78">
        <f t="shared" ref="D268:D271" si="921">+C268/B268</f>
        <v>0.65486109959909955</v>
      </c>
      <c r="E268" s="77">
        <f>+E148</f>
        <v>599075697.48447978</v>
      </c>
      <c r="F268" s="77">
        <f>+F148</f>
        <v>436194099.20004886</v>
      </c>
      <c r="G268" s="78">
        <f t="shared" ref="G268:G271" si="922">+F268/E268</f>
        <v>0.72811182465192437</v>
      </c>
      <c r="H268" s="77">
        <f>+H148</f>
        <v>552367171.524315</v>
      </c>
      <c r="I268" s="77">
        <f>+I148</f>
        <v>348272572.50199878</v>
      </c>
      <c r="J268" s="78">
        <f t="shared" ref="J268:J271" si="923">+I268/H268</f>
        <v>0.63050918022681213</v>
      </c>
      <c r="K268" s="77">
        <f>+K148</f>
        <v>968596203.44360828</v>
      </c>
      <c r="L268" s="77">
        <f>+L148</f>
        <v>641389689.84214234</v>
      </c>
      <c r="M268" s="78">
        <f t="shared" ref="M268:M271" si="924">+L268/K268</f>
        <v>0.66218480679754599</v>
      </c>
      <c r="N268" s="77">
        <f>+N148</f>
        <v>502159263.67458349</v>
      </c>
      <c r="O268" s="77">
        <f>+O148</f>
        <v>407414141.85602504</v>
      </c>
      <c r="P268" s="78">
        <f t="shared" ref="P268:P271" si="925">+O268/N268</f>
        <v>0.81132455642607326</v>
      </c>
      <c r="Q268" s="77">
        <f>+Q148</f>
        <v>590218067.89063227</v>
      </c>
      <c r="R268" s="77">
        <f>+R148</f>
        <v>504813626.55891395</v>
      </c>
      <c r="S268" s="78">
        <f t="shared" ref="S268:S271" si="926">+R268/Q268</f>
        <v>0.85530019161063053</v>
      </c>
      <c r="T268" s="77">
        <f>+T148</f>
        <v>575502350.57054436</v>
      </c>
      <c r="U268" s="77">
        <f>+U148</f>
        <v>391634573.63218111</v>
      </c>
      <c r="V268" s="78">
        <f t="shared" ref="V268:V271" si="927">+U268/T268</f>
        <v>0.68050907740675692</v>
      </c>
      <c r="W268" s="77">
        <f>+W148</f>
        <v>586753829.91235948</v>
      </c>
      <c r="X268" s="77">
        <f>+X148</f>
        <v>474738517.94328535</v>
      </c>
      <c r="Y268" s="78">
        <f t="shared" ref="Y268:Y271" si="928">+X268/W268</f>
        <v>0.80909317288000437</v>
      </c>
      <c r="Z268" s="77">
        <f>+Z148</f>
        <v>535100551.01734507</v>
      </c>
      <c r="AA268" s="77">
        <f>+AA148</f>
        <v>347353856.63999999</v>
      </c>
      <c r="AB268" s="78">
        <f t="shared" ref="AB268:AB271" si="929">+AA268/Z268</f>
        <v>0.64913754242936794</v>
      </c>
      <c r="AC268" s="77">
        <f>+AC148</f>
        <v>577389943.63017797</v>
      </c>
      <c r="AD268" s="77">
        <f>+AD148</f>
        <v>526875646.37836987</v>
      </c>
      <c r="AE268" s="78">
        <f t="shared" ref="AE268:AE271" si="930">+AD268/AC268</f>
        <v>0.91251268261755036</v>
      </c>
      <c r="AF268" s="77">
        <f>+AF148</f>
        <v>586177010.46611154</v>
      </c>
      <c r="AG268" s="77">
        <f>+AG148</f>
        <v>586177010.46611154</v>
      </c>
      <c r="AH268" s="77">
        <f>+AH148</f>
        <v>412674610.42643642</v>
      </c>
      <c r="AI268" s="92">
        <f t="shared" si="919"/>
        <v>0.70401022738556251</v>
      </c>
      <c r="AJ268" s="77">
        <f>+AJ148</f>
        <v>412674610.42643642</v>
      </c>
      <c r="AK268" s="92">
        <f t="shared" si="920"/>
        <v>0.70401022738556251</v>
      </c>
      <c r="AL268" s="77">
        <f>+AL148</f>
        <v>536404706.27450979</v>
      </c>
      <c r="AM268" s="77">
        <f>+AM148</f>
        <v>536404706.27450979</v>
      </c>
      <c r="AN268" s="77">
        <f>+AN148</f>
        <v>204110950.64219606</v>
      </c>
      <c r="AO268" s="92">
        <f t="shared" ref="AO268:AO271" si="931">+AN268/AM268</f>
        <v>0.380516703628138</v>
      </c>
      <c r="AP268" s="77">
        <f>+AP148</f>
        <v>204110950.64219606</v>
      </c>
      <c r="AQ268" s="92">
        <f t="shared" ref="AQ268:AQ271" si="932">+AP268/AM268</f>
        <v>0.380516703628138</v>
      </c>
      <c r="AR268" s="77">
        <f>+AR148</f>
        <v>490175420.57300836</v>
      </c>
      <c r="AS268" s="77">
        <f>+AS148</f>
        <v>490175420.57300836</v>
      </c>
      <c r="AT268" s="77">
        <f>+AT148</f>
        <v>142247748.06256822</v>
      </c>
      <c r="AU268" s="92">
        <f t="shared" ref="AU268:AU271" si="933">+AT268/AS268</f>
        <v>0.29019763556541156</v>
      </c>
      <c r="AV268" s="77">
        <f>+AV148</f>
        <v>123390327.4790833</v>
      </c>
      <c r="AW268" s="92">
        <f t="shared" ref="AW268:AW271" si="934">+AV268/AS268</f>
        <v>0.25172687633917201</v>
      </c>
      <c r="AX268" s="77">
        <f>+AX148</f>
        <v>461001555.24906301</v>
      </c>
      <c r="AY268" s="77">
        <f>+AY148</f>
        <v>461001555.24906301</v>
      </c>
      <c r="AZ268" s="77">
        <f>+AZ148</f>
        <v>98028720.408858597</v>
      </c>
      <c r="BA268" s="92">
        <f t="shared" ref="BA268:BA271" si="935">+AZ268/AY268</f>
        <v>0.21264292775736321</v>
      </c>
      <c r="BB268" s="77">
        <f>+BB148</f>
        <v>95363027.134582624</v>
      </c>
      <c r="BC268" s="92">
        <f t="shared" ref="BC268:BC271" si="936">+BB268/AY268</f>
        <v>0.20686053235343493</v>
      </c>
      <c r="BD268" s="77">
        <f>+BD148</f>
        <v>435948737.40393084</v>
      </c>
      <c r="BE268" s="77">
        <f>+BE148</f>
        <v>2247202413.0231876</v>
      </c>
      <c r="BF268" s="77">
        <f>+BF148</f>
        <v>2109034946.9560266</v>
      </c>
      <c r="BG268" s="92">
        <f t="shared" si="917"/>
        <v>0.93851578955841242</v>
      </c>
      <c r="BH268" s="77">
        <f>+BH148</f>
        <v>2109034946.9560266</v>
      </c>
      <c r="BI268" s="92">
        <f t="shared" si="918"/>
        <v>0.93851578955841242</v>
      </c>
      <c r="BJ268" s="77">
        <f>+BJ148</f>
        <v>294257658.78596783</v>
      </c>
      <c r="BK268" s="77">
        <f>+BK148</f>
        <v>294257658.78596783</v>
      </c>
      <c r="BL268" s="77">
        <f>+BL148</f>
        <v>178426984.92777547</v>
      </c>
      <c r="BM268" s="92">
        <f t="shared" ref="BM268:BM271" si="937">+BL268/BK268</f>
        <v>0.606363095743777</v>
      </c>
      <c r="BN268" s="77">
        <f>+BN148</f>
        <v>178426984.92777547</v>
      </c>
      <c r="BO268" s="92">
        <f t="shared" ref="BO268:BO271" si="938">+BN268/BK268</f>
        <v>0.606363095743777</v>
      </c>
      <c r="BP268" s="77">
        <f>+BP148</f>
        <v>285194522.89535999</v>
      </c>
      <c r="BQ268" s="77">
        <f>+BQ148</f>
        <v>285194522.89535999</v>
      </c>
      <c r="BR268" s="77">
        <f>+BR148</f>
        <v>182774291.23199999</v>
      </c>
      <c r="BS268" s="92">
        <f t="shared" ref="BS268:BS271" si="939">+BR268/BQ268</f>
        <v>0.6408758814034492</v>
      </c>
      <c r="BT268" s="77">
        <f>+BT148</f>
        <v>182774291.23199999</v>
      </c>
      <c r="BU268" s="92">
        <f t="shared" ref="BU268:BU271" si="940">+BT268/BQ268</f>
        <v>0.6408758814034492</v>
      </c>
      <c r="BV268" s="77">
        <f>+BV148</f>
        <v>217580105.6601156</v>
      </c>
      <c r="BW268" s="77">
        <f>+BW148</f>
        <v>1141401323.7499931</v>
      </c>
      <c r="BX268" s="77">
        <f>+BX148</f>
        <v>121860400.29317272</v>
      </c>
      <c r="BY268" s="92">
        <f t="shared" ref="BY268:BY271" si="941">+BX268/BW268</f>
        <v>0.10676385050335233</v>
      </c>
      <c r="BZ268" s="77">
        <f>+BZ148</f>
        <v>58035735.553288326</v>
      </c>
      <c r="CA268" s="92">
        <f t="shared" ref="CA268:CA271" si="942">+BZ268/BW268</f>
        <v>5.0846038414092631E-2</v>
      </c>
      <c r="CB268" s="77">
        <f>+CB148</f>
        <v>306072927.59954494</v>
      </c>
      <c r="CC268" s="77">
        <f>+CC148</f>
        <v>1300402840.8989186</v>
      </c>
      <c r="CD268" s="77">
        <f>+CD148</f>
        <v>241777446.73228031</v>
      </c>
      <c r="CE268" s="92">
        <f t="shared" ref="CE268:CE271" si="943">+CD268/CC268</f>
        <v>0.18592503732547128</v>
      </c>
      <c r="CF268" s="77">
        <f>+CF148</f>
        <v>18088737.747440271</v>
      </c>
      <c r="CG268" s="92">
        <f t="shared" ref="CG268:CG271" si="944">+CF268/CC268</f>
        <v>1.3910103222272431E-2</v>
      </c>
      <c r="CH268" s="77">
        <f>+CH148</f>
        <v>296736670.19649941</v>
      </c>
      <c r="CI268" s="77">
        <f>+CI148</f>
        <v>326487755.94211996</v>
      </c>
      <c r="CJ268" s="77">
        <f>+CJ148</f>
        <v>57426239.439906649</v>
      </c>
      <c r="CK268" s="92">
        <f t="shared" ref="CK268:CK272" si="945">+CJ268/CI268</f>
        <v>0.17589094351852883</v>
      </c>
      <c r="CL268" s="77">
        <f>+CL148</f>
        <v>54979677.759626605</v>
      </c>
      <c r="CM268" s="92">
        <f t="shared" ref="CM268:CM272" si="946">+CL268/CI268</f>
        <v>0.16839736485975129</v>
      </c>
      <c r="CN268" s="77">
        <f>+CN148</f>
        <v>253081450.83399189</v>
      </c>
      <c r="CO268" s="77">
        <f>+CO148</f>
        <v>1527194087.885406</v>
      </c>
      <c r="CP268" s="77">
        <f>+CP148</f>
        <v>1301971582.8601904</v>
      </c>
      <c r="CQ268" s="92">
        <f t="shared" ref="CQ268:CQ272" si="947">+CP268/CO268</f>
        <v>0.85252529013056566</v>
      </c>
      <c r="CR268" s="77">
        <f>+CR148</f>
        <v>2282903.2325636749</v>
      </c>
      <c r="CS268" s="92">
        <f t="shared" ref="CS268:CS272" si="948">+CR268/CO268</f>
        <v>1.4948350381087739E-3</v>
      </c>
      <c r="CT268" s="77">
        <f>+CT148</f>
        <v>219907894.27824572</v>
      </c>
      <c r="CU268" s="77">
        <f>+CU148</f>
        <v>540208075.57956731</v>
      </c>
      <c r="CV268" s="77">
        <f>+CV148</f>
        <v>290852908.92983627</v>
      </c>
      <c r="CW268" s="92">
        <f t="shared" ref="CW268" si="949">+CV268/CU268</f>
        <v>0.53840903547728713</v>
      </c>
      <c r="CX268" s="77">
        <f>+CX148</f>
        <v>23585121.661341853</v>
      </c>
      <c r="CY268" s="92">
        <f t="shared" ref="CY268" si="950">+CX268/CU268</f>
        <v>4.3659328187640165E-2</v>
      </c>
      <c r="CZ268" s="77">
        <f>+CZ148</f>
        <v>209039999.99999997</v>
      </c>
      <c r="DA268" s="77">
        <f>+DA148</f>
        <v>209039999.99999997</v>
      </c>
      <c r="DB268" s="77">
        <f>+DB148</f>
        <v>0</v>
      </c>
      <c r="DC268" s="92">
        <f t="shared" ref="DC268" si="951">+DB268/DA268</f>
        <v>0</v>
      </c>
      <c r="DD268" s="77">
        <f>+DD148</f>
        <v>0</v>
      </c>
      <c r="DE268" s="92">
        <f t="shared" ref="DE268" si="952">+DD268/DA268</f>
        <v>0</v>
      </c>
      <c r="DF268" s="77">
        <f>+DF148</f>
        <v>209039999.99999997</v>
      </c>
      <c r="DG268" s="77">
        <f>+DG148</f>
        <v>209039999.99999997</v>
      </c>
      <c r="DH268" s="77">
        <f>+DH148</f>
        <v>0</v>
      </c>
      <c r="DI268" s="92">
        <f t="shared" ref="DI268" si="953">+DH268/DG268</f>
        <v>0</v>
      </c>
      <c r="DJ268" s="77">
        <f>+DJ148</f>
        <v>0</v>
      </c>
      <c r="DK268" s="92">
        <f t="shared" ref="DK268" si="954">+DJ268/DG268</f>
        <v>0</v>
      </c>
      <c r="DL268" s="77">
        <f>+DL148</f>
        <v>209039999.99999997</v>
      </c>
      <c r="DM268" s="77">
        <f>+DM148</f>
        <v>209039999.99999997</v>
      </c>
      <c r="DN268" s="77">
        <f>+DN148</f>
        <v>0</v>
      </c>
      <c r="DO268" s="92">
        <f t="shared" ref="DO268" si="955">+DN268/DM268</f>
        <v>0</v>
      </c>
      <c r="DP268" s="77">
        <f>+DP148</f>
        <v>0</v>
      </c>
      <c r="DQ268" s="92">
        <f t="shared" ref="DQ268" si="956">+DP268/DM268</f>
        <v>0</v>
      </c>
      <c r="DR268" s="77">
        <f>+DR148</f>
        <v>209039999.99999997</v>
      </c>
      <c r="DS268" s="77">
        <f>+DS148</f>
        <v>209039999.99999997</v>
      </c>
      <c r="DT268" s="77">
        <f>+DT148</f>
        <v>0</v>
      </c>
      <c r="DU268" s="92">
        <f t="shared" ref="DU268" si="957">+DT268/DS268</f>
        <v>0</v>
      </c>
      <c r="DV268" s="77">
        <f>+DV148</f>
        <v>0</v>
      </c>
      <c r="DW268" s="92">
        <f t="shared" ref="DW268" si="958">+DV268/DS268</f>
        <v>0</v>
      </c>
      <c r="DX268" s="77">
        <f>+DX148</f>
        <v>209039999.99999997</v>
      </c>
      <c r="DY268" s="77">
        <f>+DY148</f>
        <v>209039999.99999997</v>
      </c>
      <c r="DZ268" s="77">
        <f>+DZ148</f>
        <v>0</v>
      </c>
      <c r="EA268" s="92">
        <f t="shared" ref="EA268" si="959">+DZ268/DY268</f>
        <v>0</v>
      </c>
      <c r="EB268" s="77">
        <f>+EB148</f>
        <v>0</v>
      </c>
      <c r="EC268" s="92">
        <f t="shared" ref="EC268" si="960">+EB268/DY268</f>
        <v>0</v>
      </c>
      <c r="ED268" s="77">
        <f>+ED148</f>
        <v>209039999.99999997</v>
      </c>
      <c r="EE268" s="77">
        <f>+EE148</f>
        <v>209039999.99999997</v>
      </c>
      <c r="EF268" s="77">
        <f>+EF148</f>
        <v>2090399.9999999998</v>
      </c>
      <c r="EG268" s="92">
        <f t="shared" ref="EG268" si="961">+EF268/EE268</f>
        <v>0.01</v>
      </c>
      <c r="EH268" s="77">
        <f>+EH148</f>
        <v>0</v>
      </c>
      <c r="EI268" s="92">
        <f t="shared" ref="EI268" si="962">+EH268/EE268</f>
        <v>0</v>
      </c>
      <c r="EJ268" s="77">
        <f>+EJ148</f>
        <v>209039999.99999997</v>
      </c>
      <c r="EK268" s="77">
        <f>+EK148</f>
        <v>209039999.99999997</v>
      </c>
      <c r="EL268" s="77">
        <f>+EL148</f>
        <v>2090399.9999999998</v>
      </c>
      <c r="EM268" s="92">
        <f t="shared" ref="EM268" si="963">+EL268/EK268</f>
        <v>0.01</v>
      </c>
      <c r="EN268" s="77">
        <f>+EN148</f>
        <v>0</v>
      </c>
      <c r="EO268" s="92">
        <f t="shared" ref="EO268" si="964">+EN268/EK268</f>
        <v>0</v>
      </c>
      <c r="EP268" s="77">
        <f>+EP148</f>
        <v>209039999.99999997</v>
      </c>
      <c r="EQ268" s="77">
        <f>+EQ148</f>
        <v>209039999.99999997</v>
      </c>
      <c r="ER268" s="77">
        <f>+ER148</f>
        <v>2090399.9999999998</v>
      </c>
      <c r="ES268" s="92">
        <f t="shared" ref="ES268" si="965">+ER268/EQ268</f>
        <v>0.01</v>
      </c>
      <c r="ET268" s="77">
        <f>+ET148</f>
        <v>0</v>
      </c>
      <c r="EU268" s="92">
        <f t="shared" ref="EU268" si="966">+ET268/EQ268</f>
        <v>0</v>
      </c>
      <c r="EV268" s="77">
        <f>+EV148</f>
        <v>209039999.99999997</v>
      </c>
      <c r="EW268" s="77">
        <f>+EW148</f>
        <v>209039999.99999997</v>
      </c>
      <c r="EX268" s="77">
        <f>+EX148</f>
        <v>2090399.9999999998</v>
      </c>
      <c r="EY268" s="92">
        <f t="shared" ref="EY268" si="967">+EX268/EW268</f>
        <v>0.01</v>
      </c>
      <c r="EZ268" s="77">
        <f>+EZ148</f>
        <v>2090399.9999999998</v>
      </c>
      <c r="FA268" s="92">
        <f t="shared" ref="FA268" si="968">+EZ268/EW268</f>
        <v>0.01</v>
      </c>
      <c r="FB268" s="77">
        <f>+FB148</f>
        <v>209039999.99999997</v>
      </c>
      <c r="FC268" s="77">
        <f>+FC148</f>
        <v>209039999.99999997</v>
      </c>
      <c r="FD268" s="77">
        <f>+FD148</f>
        <v>2090399.9999999998</v>
      </c>
      <c r="FE268" s="92">
        <f t="shared" ref="FE268" si="969">+FD268/FC268</f>
        <v>0.01</v>
      </c>
      <c r="FF268" s="77">
        <f>+FF148</f>
        <v>2090399.9999999998</v>
      </c>
      <c r="FG268" s="92">
        <f t="shared" ref="FG268" si="970">+FF268/FC268</f>
        <v>0.01</v>
      </c>
      <c r="FH268" s="77">
        <f>+FH148</f>
        <v>209039999.99999997</v>
      </c>
      <c r="FI268" s="77">
        <f>+FI148</f>
        <v>209039999.99999997</v>
      </c>
      <c r="FJ268" s="77">
        <f>+FJ148</f>
        <v>18813600</v>
      </c>
      <c r="FK268" s="92">
        <f t="shared" ref="FK268" si="971">+FJ268/FI268</f>
        <v>9.0000000000000011E-2</v>
      </c>
      <c r="FL268" s="77">
        <f>+FL148</f>
        <v>2090399.9999999998</v>
      </c>
      <c r="FM268" s="92">
        <f t="shared" ref="FM268" si="972">+FL268/FI268</f>
        <v>0.01</v>
      </c>
      <c r="FN268" s="77">
        <f>+FN148</f>
        <v>209039999.99999997</v>
      </c>
      <c r="FO268" s="77">
        <f>+FO148</f>
        <v>209039999.99999997</v>
      </c>
      <c r="FP268" s="77">
        <f>+FP148</f>
        <v>149463600</v>
      </c>
      <c r="FQ268" s="92">
        <f t="shared" ref="FQ268" si="973">+FP268/FO268</f>
        <v>0.71500000000000008</v>
      </c>
      <c r="FR268" s="77">
        <f>+FR148</f>
        <v>18813600</v>
      </c>
      <c r="FS268" s="92">
        <f t="shared" ref="FS268" si="974">+FR268/FO268</f>
        <v>9.0000000000000011E-2</v>
      </c>
      <c r="FT268" s="77">
        <f>+FT148</f>
        <v>230000000</v>
      </c>
      <c r="FU268" s="77">
        <f>+FU148</f>
        <v>230000000</v>
      </c>
      <c r="FV268" s="77">
        <f>+FV148</f>
        <v>0</v>
      </c>
      <c r="FW268" s="92">
        <f t="shared" ref="FW268" si="975">+FV268/FU268</f>
        <v>0</v>
      </c>
      <c r="FX268" s="77">
        <f>+FX148</f>
        <v>0</v>
      </c>
      <c r="FY268" s="92">
        <f t="shared" ref="FY268" si="976">+FX268/FU268</f>
        <v>0</v>
      </c>
      <c r="FZ268" s="77">
        <f>+FZ148</f>
        <v>230000000</v>
      </c>
      <c r="GA268" s="77">
        <f>+GA148</f>
        <v>230000000</v>
      </c>
      <c r="GB268" s="77">
        <f>+GB148</f>
        <v>0</v>
      </c>
      <c r="GC268" s="92">
        <f t="shared" ref="GC268" si="977">+GB268/GA268</f>
        <v>0</v>
      </c>
      <c r="GD268" s="77">
        <f>+GD148</f>
        <v>0</v>
      </c>
      <c r="GE268" s="92">
        <f t="shared" ref="GE268" si="978">+GD268/GA268</f>
        <v>0</v>
      </c>
      <c r="GF268" s="77">
        <f>+GF148</f>
        <v>230000000</v>
      </c>
      <c r="GG268" s="77">
        <f>+GG148</f>
        <v>230000000</v>
      </c>
      <c r="GH268" s="77">
        <f>+GH148</f>
        <v>0</v>
      </c>
      <c r="GI268" s="92">
        <f t="shared" ref="GI268" si="979">+GH268/GG268</f>
        <v>0</v>
      </c>
      <c r="GJ268" s="77">
        <f>+GJ148</f>
        <v>0</v>
      </c>
      <c r="GK268" s="92">
        <f t="shared" ref="GK268" si="980">+GJ268/GG268</f>
        <v>0</v>
      </c>
      <c r="GL268" s="77">
        <f>+GL148</f>
        <v>230000000</v>
      </c>
      <c r="GM268" s="77">
        <f>+GM148</f>
        <v>230000000</v>
      </c>
      <c r="GN268" s="77">
        <f>+GN148</f>
        <v>0</v>
      </c>
      <c r="GO268" s="92">
        <f t="shared" ref="GO268" si="981">+GN268/GM268</f>
        <v>0</v>
      </c>
      <c r="GP268" s="77">
        <f>+GP148</f>
        <v>0</v>
      </c>
      <c r="GQ268" s="92">
        <f t="shared" ref="GQ268" si="982">+GP268/GM268</f>
        <v>0</v>
      </c>
      <c r="GR268" s="77">
        <f>+GR148</f>
        <v>230000000</v>
      </c>
      <c r="GS268" s="77">
        <f>+GS148</f>
        <v>230000000</v>
      </c>
      <c r="GT268" s="77">
        <f>+GT148</f>
        <v>0</v>
      </c>
      <c r="GU268" s="92">
        <f t="shared" ref="GU268" si="983">+GT268/GS268</f>
        <v>0</v>
      </c>
      <c r="GV268" s="77">
        <f>+GV148</f>
        <v>0</v>
      </c>
      <c r="GW268" s="92">
        <f t="shared" ref="GW268" si="984">+GV268/GS268</f>
        <v>0</v>
      </c>
      <c r="GX268" s="77">
        <f>+GX148</f>
        <v>230000000</v>
      </c>
      <c r="GY268" s="77">
        <f>+GY148</f>
        <v>750000000</v>
      </c>
      <c r="GZ268" s="77">
        <f>+GZ148</f>
        <v>0</v>
      </c>
      <c r="HA268" s="92">
        <f t="shared" ref="HA268" si="985">+GZ268/GY268</f>
        <v>0</v>
      </c>
      <c r="HB268" s="77">
        <f>+HB148</f>
        <v>0</v>
      </c>
      <c r="HC268" s="92">
        <f t="shared" ref="HC268" si="986">+HB268/GY268</f>
        <v>0</v>
      </c>
    </row>
    <row r="269" spans="1:211" x14ac:dyDescent="0.35">
      <c r="A269" s="48" t="s">
        <v>164</v>
      </c>
      <c r="B269" s="77">
        <v>0</v>
      </c>
      <c r="C269" s="77">
        <v>0</v>
      </c>
      <c r="D269" s="93">
        <v>0</v>
      </c>
      <c r="E269" s="77">
        <v>0</v>
      </c>
      <c r="F269" s="77">
        <v>0</v>
      </c>
      <c r="G269" s="93">
        <v>0</v>
      </c>
      <c r="H269" s="77">
        <v>0</v>
      </c>
      <c r="I269" s="77">
        <v>0</v>
      </c>
      <c r="J269" s="93">
        <v>0</v>
      </c>
      <c r="K269" s="77">
        <v>0</v>
      </c>
      <c r="L269" s="77">
        <v>0</v>
      </c>
      <c r="M269" s="93">
        <v>0</v>
      </c>
      <c r="N269" s="77">
        <v>0</v>
      </c>
      <c r="O269" s="77">
        <v>0</v>
      </c>
      <c r="P269" s="93">
        <v>0</v>
      </c>
      <c r="Q269" s="77">
        <v>0</v>
      </c>
      <c r="R269" s="77">
        <v>0</v>
      </c>
      <c r="S269" s="93">
        <v>0</v>
      </c>
      <c r="T269" s="77">
        <v>0</v>
      </c>
      <c r="U269" s="77">
        <v>0</v>
      </c>
      <c r="V269" s="93">
        <v>0</v>
      </c>
      <c r="W269" s="77">
        <v>0</v>
      </c>
      <c r="X269" s="77">
        <v>0</v>
      </c>
      <c r="Y269" s="93">
        <v>0</v>
      </c>
      <c r="Z269" s="77">
        <v>0</v>
      </c>
      <c r="AA269" s="77">
        <v>0</v>
      </c>
      <c r="AB269" s="93">
        <v>0</v>
      </c>
      <c r="AC269" s="77">
        <v>0</v>
      </c>
      <c r="AD269" s="77">
        <v>0</v>
      </c>
      <c r="AE269" s="93">
        <v>0</v>
      </c>
      <c r="AF269" s="77">
        <v>0</v>
      </c>
      <c r="AG269" s="77">
        <v>0</v>
      </c>
      <c r="AH269" s="77">
        <v>0</v>
      </c>
      <c r="AI269" s="93">
        <v>0</v>
      </c>
      <c r="AJ269" s="77">
        <v>0</v>
      </c>
      <c r="AK269" s="93">
        <v>0</v>
      </c>
      <c r="AL269" s="77">
        <v>0</v>
      </c>
      <c r="AM269" s="77">
        <v>0</v>
      </c>
      <c r="AN269" s="77">
        <v>0</v>
      </c>
      <c r="AO269" s="93">
        <v>0</v>
      </c>
      <c r="AP269" s="77">
        <v>0</v>
      </c>
      <c r="AQ269" s="93">
        <v>0</v>
      </c>
      <c r="AR269" s="77">
        <v>0</v>
      </c>
      <c r="AS269" s="77">
        <v>0</v>
      </c>
      <c r="AT269" s="77">
        <v>0</v>
      </c>
      <c r="AU269" s="93">
        <v>0</v>
      </c>
      <c r="AV269" s="77">
        <v>0</v>
      </c>
      <c r="AW269" s="93">
        <v>0</v>
      </c>
      <c r="AX269" s="77">
        <v>0</v>
      </c>
      <c r="AY269" s="77">
        <v>0</v>
      </c>
      <c r="AZ269" s="77">
        <v>0</v>
      </c>
      <c r="BA269" s="93">
        <v>0</v>
      </c>
      <c r="BB269" s="77">
        <v>0</v>
      </c>
      <c r="BC269" s="93">
        <v>0</v>
      </c>
      <c r="BD269" s="77">
        <v>0</v>
      </c>
      <c r="BE269" s="77">
        <v>0</v>
      </c>
      <c r="BF269" s="77">
        <v>0</v>
      </c>
      <c r="BG269" s="93">
        <v>0</v>
      </c>
      <c r="BH269" s="77">
        <v>0</v>
      </c>
      <c r="BI269" s="92">
        <v>0</v>
      </c>
      <c r="BJ269" s="77">
        <v>0</v>
      </c>
      <c r="BK269" s="77">
        <v>0</v>
      </c>
      <c r="BL269" s="77">
        <v>0</v>
      </c>
      <c r="BM269" s="92">
        <v>0</v>
      </c>
      <c r="BN269" s="77">
        <v>0</v>
      </c>
      <c r="BO269" s="92">
        <v>0</v>
      </c>
      <c r="BP269" s="77">
        <v>0</v>
      </c>
      <c r="BQ269" s="77">
        <v>0</v>
      </c>
      <c r="BR269" s="77">
        <v>0</v>
      </c>
      <c r="BS269" s="92">
        <v>0</v>
      </c>
      <c r="BT269" s="77">
        <v>0</v>
      </c>
      <c r="BU269" s="92">
        <v>0</v>
      </c>
      <c r="BV269" s="77">
        <v>0</v>
      </c>
      <c r="BW269" s="77">
        <v>0</v>
      </c>
      <c r="BX269" s="77">
        <v>0</v>
      </c>
      <c r="BY269" s="92">
        <v>0</v>
      </c>
      <c r="BZ269" s="77">
        <v>0</v>
      </c>
      <c r="CA269" s="92">
        <v>0</v>
      </c>
      <c r="CB269" s="77">
        <v>0</v>
      </c>
      <c r="CC269" s="77">
        <v>0</v>
      </c>
      <c r="CD269" s="77">
        <v>0</v>
      </c>
      <c r="CE269" s="92">
        <v>0</v>
      </c>
      <c r="CF269" s="77">
        <v>0</v>
      </c>
      <c r="CG269" s="92">
        <v>0</v>
      </c>
      <c r="CH269" s="77">
        <v>0</v>
      </c>
      <c r="CI269" s="77">
        <v>0</v>
      </c>
      <c r="CJ269" s="77">
        <v>0</v>
      </c>
      <c r="CK269" s="92">
        <v>0</v>
      </c>
      <c r="CL269" s="77">
        <v>0</v>
      </c>
      <c r="CM269" s="92">
        <v>0</v>
      </c>
      <c r="CN269" s="77">
        <v>0</v>
      </c>
      <c r="CO269" s="77">
        <v>0</v>
      </c>
      <c r="CP269" s="77">
        <v>0</v>
      </c>
      <c r="CQ269" s="92">
        <v>0</v>
      </c>
      <c r="CR269" s="77">
        <v>0</v>
      </c>
      <c r="CS269" s="92">
        <v>0</v>
      </c>
      <c r="CT269" s="77">
        <v>0</v>
      </c>
      <c r="CU269" s="77">
        <v>0</v>
      </c>
      <c r="CV269" s="77">
        <v>0</v>
      </c>
      <c r="CW269" s="92">
        <v>0</v>
      </c>
      <c r="CX269" s="77">
        <v>0</v>
      </c>
      <c r="CY269" s="92">
        <v>0</v>
      </c>
      <c r="CZ269" s="77">
        <v>0</v>
      </c>
      <c r="DA269" s="77">
        <v>0</v>
      </c>
      <c r="DB269" s="77">
        <v>0</v>
      </c>
      <c r="DC269" s="92">
        <v>0</v>
      </c>
      <c r="DD269" s="77">
        <v>0</v>
      </c>
      <c r="DE269" s="92">
        <v>0</v>
      </c>
      <c r="DF269" s="77">
        <v>0</v>
      </c>
      <c r="DG269" s="77">
        <v>0</v>
      </c>
      <c r="DH269" s="77">
        <v>0</v>
      </c>
      <c r="DI269" s="92">
        <v>0</v>
      </c>
      <c r="DJ269" s="77">
        <v>0</v>
      </c>
      <c r="DK269" s="92">
        <v>0</v>
      </c>
      <c r="DL269" s="77">
        <v>0</v>
      </c>
      <c r="DM269" s="77">
        <v>0</v>
      </c>
      <c r="DN269" s="77">
        <v>0</v>
      </c>
      <c r="DO269" s="92">
        <v>0</v>
      </c>
      <c r="DP269" s="77">
        <v>0</v>
      </c>
      <c r="DQ269" s="92">
        <v>0</v>
      </c>
      <c r="DR269" s="77">
        <v>0</v>
      </c>
      <c r="DS269" s="77">
        <v>0</v>
      </c>
      <c r="DT269" s="77">
        <v>0</v>
      </c>
      <c r="DU269" s="92">
        <v>0</v>
      </c>
      <c r="DV269" s="77">
        <v>0</v>
      </c>
      <c r="DW269" s="92">
        <v>0</v>
      </c>
      <c r="DX269" s="77">
        <v>0</v>
      </c>
      <c r="DY269" s="77">
        <v>0</v>
      </c>
      <c r="DZ269" s="77">
        <v>0</v>
      </c>
      <c r="EA269" s="92">
        <v>0</v>
      </c>
      <c r="EB269" s="77">
        <v>0</v>
      </c>
      <c r="EC269" s="92">
        <v>0</v>
      </c>
      <c r="ED269" s="77">
        <v>0</v>
      </c>
      <c r="EE269" s="77">
        <v>0</v>
      </c>
      <c r="EF269" s="77">
        <v>0</v>
      </c>
      <c r="EG269" s="92">
        <v>0</v>
      </c>
      <c r="EH269" s="77">
        <v>0</v>
      </c>
      <c r="EI269" s="92">
        <v>0</v>
      </c>
      <c r="EJ269" s="77">
        <v>0</v>
      </c>
      <c r="EK269" s="77">
        <v>0</v>
      </c>
      <c r="EL269" s="77">
        <v>0</v>
      </c>
      <c r="EM269" s="92">
        <v>0</v>
      </c>
      <c r="EN269" s="77">
        <v>0</v>
      </c>
      <c r="EO269" s="92">
        <v>0</v>
      </c>
      <c r="EP269" s="77">
        <v>0</v>
      </c>
      <c r="EQ269" s="77">
        <v>0</v>
      </c>
      <c r="ER269" s="77">
        <v>0</v>
      </c>
      <c r="ES269" s="92">
        <v>0</v>
      </c>
      <c r="ET269" s="77">
        <v>0</v>
      </c>
      <c r="EU269" s="92">
        <v>0</v>
      </c>
      <c r="EV269" s="77">
        <v>0</v>
      </c>
      <c r="EW269" s="77">
        <v>0</v>
      </c>
      <c r="EX269" s="77">
        <v>0</v>
      </c>
      <c r="EY269" s="92">
        <v>0</v>
      </c>
      <c r="EZ269" s="77">
        <v>0</v>
      </c>
      <c r="FA269" s="92">
        <v>0</v>
      </c>
      <c r="FB269" s="77">
        <v>0</v>
      </c>
      <c r="FC269" s="77">
        <v>0</v>
      </c>
      <c r="FD269" s="77">
        <v>0</v>
      </c>
      <c r="FE269" s="92">
        <v>0</v>
      </c>
      <c r="FF269" s="77">
        <v>0</v>
      </c>
      <c r="FG269" s="92">
        <v>0</v>
      </c>
      <c r="FH269" s="77">
        <v>0</v>
      </c>
      <c r="FI269" s="77">
        <v>0</v>
      </c>
      <c r="FJ269" s="77">
        <v>0</v>
      </c>
      <c r="FK269" s="92">
        <v>0</v>
      </c>
      <c r="FL269" s="77">
        <v>0</v>
      </c>
      <c r="FM269" s="92">
        <v>0</v>
      </c>
      <c r="FN269" s="77">
        <v>0</v>
      </c>
      <c r="FO269" s="77">
        <v>0</v>
      </c>
      <c r="FP269" s="77">
        <v>0</v>
      </c>
      <c r="FQ269" s="92">
        <v>0</v>
      </c>
      <c r="FR269" s="77">
        <v>0</v>
      </c>
      <c r="FS269" s="92">
        <v>0</v>
      </c>
      <c r="FT269" s="77">
        <v>0</v>
      </c>
      <c r="FU269" s="77">
        <v>0</v>
      </c>
      <c r="FV269" s="77">
        <v>0</v>
      </c>
      <c r="FW269" s="92">
        <v>0</v>
      </c>
      <c r="FX269" s="77">
        <v>0</v>
      </c>
      <c r="FY269" s="92">
        <v>0</v>
      </c>
      <c r="FZ269" s="77">
        <v>0</v>
      </c>
      <c r="GA269" s="77">
        <v>0</v>
      </c>
      <c r="GB269" s="77">
        <v>0</v>
      </c>
      <c r="GC269" s="92">
        <v>0</v>
      </c>
      <c r="GD269" s="77">
        <v>0</v>
      </c>
      <c r="GE269" s="92">
        <v>0</v>
      </c>
      <c r="GF269" s="77">
        <v>0</v>
      </c>
      <c r="GG269" s="77">
        <v>0</v>
      </c>
      <c r="GH269" s="77">
        <v>0</v>
      </c>
      <c r="GI269" s="92">
        <v>0</v>
      </c>
      <c r="GJ269" s="77">
        <v>0</v>
      </c>
      <c r="GK269" s="92">
        <v>0</v>
      </c>
      <c r="GL269" s="77">
        <v>0</v>
      </c>
      <c r="GM269" s="77">
        <v>0</v>
      </c>
      <c r="GN269" s="77">
        <v>0</v>
      </c>
      <c r="GO269" s="92">
        <v>0</v>
      </c>
      <c r="GP269" s="77">
        <v>0</v>
      </c>
      <c r="GQ269" s="92">
        <v>0</v>
      </c>
      <c r="GR269" s="77">
        <v>0</v>
      </c>
      <c r="GS269" s="77">
        <v>0</v>
      </c>
      <c r="GT269" s="77">
        <v>0</v>
      </c>
      <c r="GU269" s="92">
        <v>0</v>
      </c>
      <c r="GV269" s="77">
        <v>0</v>
      </c>
      <c r="GW269" s="92">
        <v>0</v>
      </c>
      <c r="GX269" s="77">
        <v>0</v>
      </c>
      <c r="GY269" s="77">
        <v>0</v>
      </c>
      <c r="GZ269" s="77">
        <v>0</v>
      </c>
      <c r="HA269" s="92">
        <v>0</v>
      </c>
      <c r="HB269" s="77">
        <v>0</v>
      </c>
      <c r="HC269" s="92">
        <v>0</v>
      </c>
    </row>
    <row r="270" spans="1:211" x14ac:dyDescent="0.35">
      <c r="A270" s="48" t="s">
        <v>165</v>
      </c>
      <c r="B270" s="77">
        <v>0</v>
      </c>
      <c r="C270" s="77">
        <v>0</v>
      </c>
      <c r="D270" s="93">
        <v>0</v>
      </c>
      <c r="E270" s="77">
        <v>0</v>
      </c>
      <c r="F270" s="77">
        <v>0</v>
      </c>
      <c r="G270" s="93">
        <v>0</v>
      </c>
      <c r="H270" s="77">
        <v>0</v>
      </c>
      <c r="I270" s="77">
        <v>0</v>
      </c>
      <c r="J270" s="93">
        <v>0</v>
      </c>
      <c r="K270" s="77">
        <v>0</v>
      </c>
      <c r="L270" s="77">
        <v>0</v>
      </c>
      <c r="M270" s="93">
        <v>0</v>
      </c>
      <c r="N270" s="77">
        <v>0</v>
      </c>
      <c r="O270" s="77">
        <v>0</v>
      </c>
      <c r="P270" s="93">
        <v>0</v>
      </c>
      <c r="Q270" s="77">
        <v>0</v>
      </c>
      <c r="R270" s="77">
        <v>0</v>
      </c>
      <c r="S270" s="93">
        <v>0</v>
      </c>
      <c r="T270" s="77">
        <v>0</v>
      </c>
      <c r="U270" s="77">
        <v>0</v>
      </c>
      <c r="V270" s="93">
        <v>0</v>
      </c>
      <c r="W270" s="77">
        <v>0</v>
      </c>
      <c r="X270" s="77">
        <v>0</v>
      </c>
      <c r="Y270" s="93">
        <v>0</v>
      </c>
      <c r="Z270" s="77">
        <v>0</v>
      </c>
      <c r="AA270" s="77">
        <v>0</v>
      </c>
      <c r="AB270" s="93">
        <v>0</v>
      </c>
      <c r="AC270" s="77">
        <v>0</v>
      </c>
      <c r="AD270" s="77">
        <v>0</v>
      </c>
      <c r="AE270" s="93">
        <v>0</v>
      </c>
      <c r="AF270" s="77">
        <v>0</v>
      </c>
      <c r="AG270" s="77">
        <v>0</v>
      </c>
      <c r="AH270" s="77">
        <v>0</v>
      </c>
      <c r="AI270" s="93">
        <v>0</v>
      </c>
      <c r="AJ270" s="77">
        <v>0</v>
      </c>
      <c r="AK270" s="93">
        <v>0</v>
      </c>
      <c r="AL270" s="77">
        <v>0</v>
      </c>
      <c r="AM270" s="77">
        <v>0</v>
      </c>
      <c r="AN270" s="77">
        <v>0</v>
      </c>
      <c r="AO270" s="93">
        <v>0</v>
      </c>
      <c r="AP270" s="77">
        <v>0</v>
      </c>
      <c r="AQ270" s="93">
        <v>0</v>
      </c>
      <c r="AR270" s="77">
        <v>0</v>
      </c>
      <c r="AS270" s="77">
        <v>0</v>
      </c>
      <c r="AT270" s="77">
        <v>0</v>
      </c>
      <c r="AU270" s="93">
        <v>0</v>
      </c>
      <c r="AV270" s="77">
        <v>0</v>
      </c>
      <c r="AW270" s="93">
        <v>0</v>
      </c>
      <c r="AX270" s="77">
        <v>0</v>
      </c>
      <c r="AY270" s="77">
        <v>0</v>
      </c>
      <c r="AZ270" s="77">
        <v>0</v>
      </c>
      <c r="BA270" s="93">
        <v>0</v>
      </c>
      <c r="BB270" s="77">
        <v>0</v>
      </c>
      <c r="BC270" s="93">
        <v>0</v>
      </c>
      <c r="BD270" s="77">
        <v>0</v>
      </c>
      <c r="BE270" s="77">
        <v>0</v>
      </c>
      <c r="BF270" s="77">
        <v>0</v>
      </c>
      <c r="BG270" s="93">
        <v>0</v>
      </c>
      <c r="BH270" s="77">
        <v>0</v>
      </c>
      <c r="BI270" s="92">
        <v>0</v>
      </c>
      <c r="BJ270" s="77">
        <v>0</v>
      </c>
      <c r="BK270" s="77">
        <v>0</v>
      </c>
      <c r="BL270" s="77">
        <v>0</v>
      </c>
      <c r="BM270" s="92">
        <v>0</v>
      </c>
      <c r="BN270" s="77">
        <v>0</v>
      </c>
      <c r="BO270" s="92">
        <v>0</v>
      </c>
      <c r="BP270" s="77">
        <v>0</v>
      </c>
      <c r="BQ270" s="77">
        <v>0</v>
      </c>
      <c r="BR270" s="77">
        <v>0</v>
      </c>
      <c r="BS270" s="92">
        <v>0</v>
      </c>
      <c r="BT270" s="77">
        <v>0</v>
      </c>
      <c r="BU270" s="92">
        <v>0</v>
      </c>
      <c r="BV270" s="77">
        <v>0</v>
      </c>
      <c r="BW270" s="77">
        <v>0</v>
      </c>
      <c r="BX270" s="77">
        <v>0</v>
      </c>
      <c r="BY270" s="92">
        <v>0</v>
      </c>
      <c r="BZ270" s="77">
        <v>0</v>
      </c>
      <c r="CA270" s="92">
        <v>0</v>
      </c>
      <c r="CB270" s="77">
        <v>0</v>
      </c>
      <c r="CC270" s="77">
        <v>0</v>
      </c>
      <c r="CD270" s="77">
        <v>0</v>
      </c>
      <c r="CE270" s="92">
        <v>0</v>
      </c>
      <c r="CF270" s="77">
        <v>0</v>
      </c>
      <c r="CG270" s="92">
        <v>0</v>
      </c>
      <c r="CH270" s="77">
        <v>0</v>
      </c>
      <c r="CI270" s="77">
        <v>0</v>
      </c>
      <c r="CJ270" s="77">
        <v>0</v>
      </c>
      <c r="CK270" s="92">
        <v>0</v>
      </c>
      <c r="CL270" s="77">
        <v>0</v>
      </c>
      <c r="CM270" s="92">
        <v>0</v>
      </c>
      <c r="CN270" s="77">
        <v>0</v>
      </c>
      <c r="CO270" s="77">
        <v>0</v>
      </c>
      <c r="CP270" s="77">
        <v>0</v>
      </c>
      <c r="CQ270" s="92">
        <v>0</v>
      </c>
      <c r="CR270" s="77">
        <v>0</v>
      </c>
      <c r="CS270" s="92">
        <v>0</v>
      </c>
      <c r="CT270" s="77">
        <v>0</v>
      </c>
      <c r="CU270" s="77">
        <v>0</v>
      </c>
      <c r="CV270" s="77">
        <v>0</v>
      </c>
      <c r="CW270" s="92">
        <v>0</v>
      </c>
      <c r="CX270" s="77">
        <v>0</v>
      </c>
      <c r="CY270" s="92">
        <v>0</v>
      </c>
      <c r="CZ270" s="77">
        <v>0</v>
      </c>
      <c r="DA270" s="77">
        <v>0</v>
      </c>
      <c r="DB270" s="77">
        <v>0</v>
      </c>
      <c r="DC270" s="92">
        <v>0</v>
      </c>
      <c r="DD270" s="77">
        <v>0</v>
      </c>
      <c r="DE270" s="92">
        <v>0</v>
      </c>
      <c r="DF270" s="77">
        <v>0</v>
      </c>
      <c r="DG270" s="77">
        <v>0</v>
      </c>
      <c r="DH270" s="77">
        <v>0</v>
      </c>
      <c r="DI270" s="92">
        <v>0</v>
      </c>
      <c r="DJ270" s="77">
        <v>0</v>
      </c>
      <c r="DK270" s="92">
        <v>0</v>
      </c>
      <c r="DL270" s="77">
        <v>0</v>
      </c>
      <c r="DM270" s="77">
        <v>0</v>
      </c>
      <c r="DN270" s="77">
        <v>0</v>
      </c>
      <c r="DO270" s="92">
        <v>0</v>
      </c>
      <c r="DP270" s="77">
        <v>0</v>
      </c>
      <c r="DQ270" s="92">
        <v>0</v>
      </c>
      <c r="DR270" s="77">
        <v>0</v>
      </c>
      <c r="DS270" s="77">
        <v>0</v>
      </c>
      <c r="DT270" s="77">
        <v>0</v>
      </c>
      <c r="DU270" s="92">
        <v>0</v>
      </c>
      <c r="DV270" s="77">
        <v>0</v>
      </c>
      <c r="DW270" s="92">
        <v>0</v>
      </c>
      <c r="DX270" s="77">
        <v>0</v>
      </c>
      <c r="DY270" s="77">
        <v>0</v>
      </c>
      <c r="DZ270" s="77">
        <v>0</v>
      </c>
      <c r="EA270" s="92">
        <v>0</v>
      </c>
      <c r="EB270" s="77">
        <v>0</v>
      </c>
      <c r="EC270" s="92">
        <v>0</v>
      </c>
      <c r="ED270" s="77">
        <v>0</v>
      </c>
      <c r="EE270" s="77">
        <v>0</v>
      </c>
      <c r="EF270" s="77">
        <v>0</v>
      </c>
      <c r="EG270" s="92">
        <v>0</v>
      </c>
      <c r="EH270" s="77">
        <v>0</v>
      </c>
      <c r="EI270" s="92">
        <v>0</v>
      </c>
      <c r="EJ270" s="77">
        <v>0</v>
      </c>
      <c r="EK270" s="77">
        <v>0</v>
      </c>
      <c r="EL270" s="77">
        <v>0</v>
      </c>
      <c r="EM270" s="92">
        <v>0</v>
      </c>
      <c r="EN270" s="77">
        <v>0</v>
      </c>
      <c r="EO270" s="92">
        <v>0</v>
      </c>
      <c r="EP270" s="77">
        <v>0</v>
      </c>
      <c r="EQ270" s="77">
        <v>0</v>
      </c>
      <c r="ER270" s="77">
        <v>0</v>
      </c>
      <c r="ES270" s="92">
        <v>0</v>
      </c>
      <c r="ET270" s="77">
        <v>0</v>
      </c>
      <c r="EU270" s="92">
        <v>0</v>
      </c>
      <c r="EV270" s="77">
        <v>0</v>
      </c>
      <c r="EW270" s="77">
        <v>0</v>
      </c>
      <c r="EX270" s="77">
        <v>0</v>
      </c>
      <c r="EY270" s="92">
        <v>0</v>
      </c>
      <c r="EZ270" s="77">
        <v>0</v>
      </c>
      <c r="FA270" s="92">
        <v>0</v>
      </c>
      <c r="FB270" s="77">
        <v>0</v>
      </c>
      <c r="FC270" s="77">
        <v>0</v>
      </c>
      <c r="FD270" s="77">
        <v>0</v>
      </c>
      <c r="FE270" s="92">
        <v>0</v>
      </c>
      <c r="FF270" s="77">
        <v>0</v>
      </c>
      <c r="FG270" s="92">
        <v>0</v>
      </c>
      <c r="FH270" s="77">
        <v>0</v>
      </c>
      <c r="FI270" s="77">
        <v>0</v>
      </c>
      <c r="FJ270" s="77">
        <v>0</v>
      </c>
      <c r="FK270" s="92">
        <v>0</v>
      </c>
      <c r="FL270" s="77">
        <v>0</v>
      </c>
      <c r="FM270" s="92">
        <v>0</v>
      </c>
      <c r="FN270" s="77">
        <v>0</v>
      </c>
      <c r="FO270" s="77">
        <v>0</v>
      </c>
      <c r="FP270" s="77">
        <v>0</v>
      </c>
      <c r="FQ270" s="92">
        <v>0</v>
      </c>
      <c r="FR270" s="77">
        <v>0</v>
      </c>
      <c r="FS270" s="92">
        <v>0</v>
      </c>
      <c r="FT270" s="77">
        <v>0</v>
      </c>
      <c r="FU270" s="77">
        <v>0</v>
      </c>
      <c r="FV270" s="77">
        <v>0</v>
      </c>
      <c r="FW270" s="92">
        <v>0</v>
      </c>
      <c r="FX270" s="77">
        <v>0</v>
      </c>
      <c r="FY270" s="92">
        <v>0</v>
      </c>
      <c r="FZ270" s="77">
        <v>0</v>
      </c>
      <c r="GA270" s="77">
        <v>0</v>
      </c>
      <c r="GB270" s="77">
        <v>0</v>
      </c>
      <c r="GC270" s="92">
        <v>0</v>
      </c>
      <c r="GD270" s="77">
        <v>0</v>
      </c>
      <c r="GE270" s="92">
        <v>0</v>
      </c>
      <c r="GF270" s="77">
        <v>0</v>
      </c>
      <c r="GG270" s="77">
        <v>0</v>
      </c>
      <c r="GH270" s="77">
        <v>0</v>
      </c>
      <c r="GI270" s="92">
        <v>0</v>
      </c>
      <c r="GJ270" s="77">
        <v>0</v>
      </c>
      <c r="GK270" s="92">
        <v>0</v>
      </c>
      <c r="GL270" s="77">
        <v>0</v>
      </c>
      <c r="GM270" s="77">
        <v>0</v>
      </c>
      <c r="GN270" s="77">
        <v>0</v>
      </c>
      <c r="GO270" s="92">
        <v>0</v>
      </c>
      <c r="GP270" s="77">
        <v>0</v>
      </c>
      <c r="GQ270" s="92">
        <v>0</v>
      </c>
      <c r="GR270" s="77">
        <v>0</v>
      </c>
      <c r="GS270" s="77">
        <v>0</v>
      </c>
      <c r="GT270" s="77">
        <v>0</v>
      </c>
      <c r="GU270" s="92">
        <v>0</v>
      </c>
      <c r="GV270" s="77">
        <v>0</v>
      </c>
      <c r="GW270" s="92">
        <v>0</v>
      </c>
      <c r="GX270" s="77">
        <v>0</v>
      </c>
      <c r="GY270" s="77">
        <v>0</v>
      </c>
      <c r="GZ270" s="77">
        <v>0</v>
      </c>
      <c r="HA270" s="92">
        <v>0</v>
      </c>
      <c r="HB270" s="77">
        <v>0</v>
      </c>
      <c r="HC270" s="92">
        <v>0</v>
      </c>
    </row>
    <row r="271" spans="1:211" x14ac:dyDescent="0.35">
      <c r="A271" s="48" t="s">
        <v>166</v>
      </c>
      <c r="B271" s="77">
        <f>+B24+B134</f>
        <v>3202179566341.0015</v>
      </c>
      <c r="C271" s="77">
        <f>+C24+C134</f>
        <v>3091834118588.1802</v>
      </c>
      <c r="D271" s="78">
        <f t="shared" si="921"/>
        <v>0.96554051842916844</v>
      </c>
      <c r="E271" s="77">
        <f>+E24+E134</f>
        <v>3453351717776.3105</v>
      </c>
      <c r="F271" s="77">
        <f>+F24+F134</f>
        <v>3453351717776.3105</v>
      </c>
      <c r="G271" s="78">
        <f t="shared" si="922"/>
        <v>1</v>
      </c>
      <c r="H271" s="77">
        <f>+H24+H134</f>
        <v>3607023558853.563</v>
      </c>
      <c r="I271" s="77">
        <f>+I24+I134</f>
        <v>3607023558853.563</v>
      </c>
      <c r="J271" s="78">
        <f t="shared" si="923"/>
        <v>1</v>
      </c>
      <c r="K271" s="77">
        <f>+K24+K134</f>
        <v>4966541898254.4844</v>
      </c>
      <c r="L271" s="77">
        <f>+L24+L134</f>
        <v>4966541898251.9043</v>
      </c>
      <c r="M271" s="78">
        <f t="shared" si="924"/>
        <v>0.99999999999948053</v>
      </c>
      <c r="N271" s="77">
        <f>+N24+N134</f>
        <v>6321480630086.7314</v>
      </c>
      <c r="O271" s="77">
        <f>+O24+O134</f>
        <v>6240319237509.3955</v>
      </c>
      <c r="P271" s="78">
        <f t="shared" si="925"/>
        <v>0.98716101538126166</v>
      </c>
      <c r="Q271" s="77">
        <f>+Q24+Q134</f>
        <v>6444310620418.4521</v>
      </c>
      <c r="R271" s="77">
        <f>+R24+R134</f>
        <v>5998108169132.2158</v>
      </c>
      <c r="S271" s="78">
        <f t="shared" si="926"/>
        <v>0.93076025077492885</v>
      </c>
      <c r="T271" s="77">
        <f>+T24+T134</f>
        <v>6425938092068.3516</v>
      </c>
      <c r="U271" s="77">
        <f>+U24+U134</f>
        <v>5927854770008.583</v>
      </c>
      <c r="V271" s="78">
        <f t="shared" si="927"/>
        <v>0.92248862112839813</v>
      </c>
      <c r="W271" s="77">
        <f>+W24+W134</f>
        <v>7470490616743.5791</v>
      </c>
      <c r="X271" s="77">
        <f>+X24+X134</f>
        <v>7160281622391.9014</v>
      </c>
      <c r="Y271" s="78">
        <f t="shared" si="928"/>
        <v>0.95847541878221387</v>
      </c>
      <c r="Z271" s="77">
        <f>+Z24+Z134</f>
        <v>1633572873280.5911</v>
      </c>
      <c r="AA271" s="77">
        <f>+AA24+AA134</f>
        <v>1613088975409.7732</v>
      </c>
      <c r="AB271" s="78">
        <f t="shared" si="929"/>
        <v>0.98746067701915163</v>
      </c>
      <c r="AC271" s="77">
        <f>+AC24+AC134</f>
        <v>2277822032480.6348</v>
      </c>
      <c r="AD271" s="77">
        <f>+AD24+AD134</f>
        <v>2068934468639.8606</v>
      </c>
      <c r="AE271" s="78">
        <f t="shared" si="930"/>
        <v>0.90829504638108727</v>
      </c>
      <c r="AF271" s="77">
        <f>+AF24+AF134</f>
        <v>2152715444396.438</v>
      </c>
      <c r="AG271" s="77">
        <f>+AG24+AG134</f>
        <v>2115619864197.3367</v>
      </c>
      <c r="AH271" s="77">
        <f>+AH24+AH134</f>
        <v>2051610705435.187</v>
      </c>
      <c r="AI271" s="92">
        <f t="shared" si="919"/>
        <v>0.96974448961962523</v>
      </c>
      <c r="AJ271" s="77">
        <f>+AJ24+AJ134</f>
        <v>2051610705435.187</v>
      </c>
      <c r="AK271" s="92">
        <f t="shared" si="920"/>
        <v>0.96974448961962523</v>
      </c>
      <c r="AL271" s="77">
        <f>+AL24+AL134</f>
        <v>3483062850929.4272</v>
      </c>
      <c r="AM271" s="77">
        <f>+AM24+AM134</f>
        <v>2979650725499.2285</v>
      </c>
      <c r="AN271" s="77">
        <f>+AN24+AN134</f>
        <v>2693461771836.1836</v>
      </c>
      <c r="AO271" s="92">
        <f t="shared" si="931"/>
        <v>0.90395218096742025</v>
      </c>
      <c r="AP271" s="77">
        <f>+AP24+AP134</f>
        <v>2693461771836.1836</v>
      </c>
      <c r="AQ271" s="92">
        <f t="shared" si="932"/>
        <v>0.90395218096742025</v>
      </c>
      <c r="AR271" s="77">
        <f>+AR24+AR134</f>
        <v>4088062924951.4385</v>
      </c>
      <c r="AS271" s="77">
        <f>+AS24+AS134</f>
        <v>3442714421564.5967</v>
      </c>
      <c r="AT271" s="77">
        <f>+AT24+AT134</f>
        <v>3092374394385.8242</v>
      </c>
      <c r="AU271" s="92">
        <f t="shared" si="933"/>
        <v>0.8982372673770731</v>
      </c>
      <c r="AV271" s="77">
        <f>+AV24+AV134</f>
        <v>3092374394385.8242</v>
      </c>
      <c r="AW271" s="92">
        <f t="shared" si="934"/>
        <v>0.8982372673770731</v>
      </c>
      <c r="AX271" s="77">
        <f>+AX24+AX134</f>
        <v>8199039466273.7422</v>
      </c>
      <c r="AY271" s="77">
        <f>+AY24+AY134</f>
        <v>6045535215850.6299</v>
      </c>
      <c r="AZ271" s="77">
        <f>+AZ24+AZ134</f>
        <v>4398684625115.583</v>
      </c>
      <c r="BA271" s="92">
        <f t="shared" si="935"/>
        <v>0.7275922590911037</v>
      </c>
      <c r="BB271" s="77">
        <f>+BB24+BB134</f>
        <v>4398684625115.583</v>
      </c>
      <c r="BC271" s="92">
        <f t="shared" si="936"/>
        <v>0.7275922590911037</v>
      </c>
      <c r="BD271" s="77">
        <f>+BD24+BD134</f>
        <v>6599058492663.9287</v>
      </c>
      <c r="BE271" s="77">
        <f>+BE24+BE134</f>
        <v>3664518355046.2241</v>
      </c>
      <c r="BF271" s="77">
        <f>+BF24+BF134</f>
        <v>3533883817464.5083</v>
      </c>
      <c r="BG271" s="92">
        <f t="shared" si="917"/>
        <v>0.96435151227941718</v>
      </c>
      <c r="BH271" s="77">
        <f>+BH24+BH134</f>
        <v>3533883817464.5083</v>
      </c>
      <c r="BI271" s="92">
        <f t="shared" si="918"/>
        <v>0.96435151227941718</v>
      </c>
      <c r="BJ271" s="77">
        <f>+BJ24+BJ134</f>
        <v>7332041612270.8887</v>
      </c>
      <c r="BK271" s="77">
        <f>+BK24+BK134</f>
        <v>5308753017200.9746</v>
      </c>
      <c r="BL271" s="77">
        <f>+BL24+BL134</f>
        <v>5090924240405.626</v>
      </c>
      <c r="BM271" s="92">
        <f t="shared" si="937"/>
        <v>0.95896799566874591</v>
      </c>
      <c r="BN271" s="77">
        <f>+BN24+BN134</f>
        <v>5090924240405.626</v>
      </c>
      <c r="BO271" s="92">
        <f t="shared" si="938"/>
        <v>0.95896799566874591</v>
      </c>
      <c r="BP271" s="77">
        <f>+BP24+BP134</f>
        <v>7055552810454.957</v>
      </c>
      <c r="BQ271" s="77">
        <f>+BQ24+BQ134</f>
        <v>6829920850508.9688</v>
      </c>
      <c r="BR271" s="77">
        <f>+BR24+BR134</f>
        <v>5981596041286.8213</v>
      </c>
      <c r="BS271" s="92">
        <f t="shared" si="939"/>
        <v>0.87579287845496334</v>
      </c>
      <c r="BT271" s="77">
        <f>+BT24+BT134</f>
        <v>5981596041286.8213</v>
      </c>
      <c r="BU271" s="92">
        <f t="shared" si="940"/>
        <v>0.87579287845496334</v>
      </c>
      <c r="BV271" s="77">
        <f>+BV24+BV134</f>
        <v>8736423968007.5391</v>
      </c>
      <c r="BW271" s="77">
        <f>+BW24+BW134</f>
        <v>6000477395232.2783</v>
      </c>
      <c r="BX271" s="77">
        <f>+BX24+BX134</f>
        <v>4965864736638.4365</v>
      </c>
      <c r="BY271" s="92">
        <f t="shared" si="941"/>
        <v>0.82757827578587317</v>
      </c>
      <c r="BZ271" s="77">
        <f>+BZ24+BZ134</f>
        <v>4965864736638.4365</v>
      </c>
      <c r="CA271" s="92">
        <f t="shared" si="942"/>
        <v>0.82757827578587317</v>
      </c>
      <c r="CB271" s="77">
        <f>+CB24+CB134</f>
        <v>6832078558031.041</v>
      </c>
      <c r="CC271" s="77">
        <f>+CC24+CC134</f>
        <v>6831072089884.1836</v>
      </c>
      <c r="CD271" s="77">
        <f>+CD24+CD134</f>
        <v>6376361695083.1836</v>
      </c>
      <c r="CE271" s="92">
        <f t="shared" si="943"/>
        <v>0.93343498812223646</v>
      </c>
      <c r="CF271" s="77">
        <f>+CF24+CF134</f>
        <v>6376361695083.1836</v>
      </c>
      <c r="CG271" s="92">
        <f t="shared" si="944"/>
        <v>0.93343498812223646</v>
      </c>
      <c r="CH271" s="77">
        <f>+CH24+CH134</f>
        <v>6608904859239.4414</v>
      </c>
      <c r="CI271" s="77">
        <f>+CI24+CI134</f>
        <v>8179039515354.1328</v>
      </c>
      <c r="CJ271" s="77">
        <f>+CJ24+CJ134</f>
        <v>7692566237335.4639</v>
      </c>
      <c r="CK271" s="92">
        <f t="shared" si="945"/>
        <v>0.94052195528516092</v>
      </c>
      <c r="CL271" s="77">
        <f>+CL24+CL134</f>
        <v>7692566237335.4639</v>
      </c>
      <c r="CM271" s="92">
        <f t="shared" si="946"/>
        <v>0.94052195528516092</v>
      </c>
      <c r="CN271" s="77">
        <f>+CN24+CN134</f>
        <v>9741741287731.2637</v>
      </c>
      <c r="CO271" s="77">
        <f>+CO24+CO134</f>
        <v>9797762626451.0723</v>
      </c>
      <c r="CP271" s="77">
        <f>+CP24+CP134</f>
        <v>9249209219495.0098</v>
      </c>
      <c r="CQ271" s="92">
        <f t="shared" si="947"/>
        <v>0.94401238039028113</v>
      </c>
      <c r="CR271" s="77">
        <f>+CR24+CR134</f>
        <v>9236734693435.6465</v>
      </c>
      <c r="CS271" s="92">
        <f t="shared" si="948"/>
        <v>0.94273917889163639</v>
      </c>
      <c r="CT271" s="77">
        <f>+CT24+CT134</f>
        <v>5535104711245.041</v>
      </c>
      <c r="CU271" s="77">
        <f>+CU24+CU134</f>
        <v>4808823644741.3428</v>
      </c>
      <c r="CV271" s="77">
        <f>+CV24+CV134</f>
        <v>4739918188510.1465</v>
      </c>
      <c r="CW271" s="92">
        <f t="shared" ref="CW271:CW272" si="987">+CV271/CU271</f>
        <v>0.98567103696835556</v>
      </c>
      <c r="CX271" s="77">
        <f>+CX24+CX134</f>
        <v>4739918188510.1465</v>
      </c>
      <c r="CY271" s="92">
        <f t="shared" ref="CY271:CY272" si="988">+CX271/CU271</f>
        <v>0.98567103696835556</v>
      </c>
      <c r="CZ271" s="77">
        <f>+CZ24+CZ134</f>
        <v>5397286115488.7998</v>
      </c>
      <c r="DA271" s="77">
        <f>+DA24+DA134</f>
        <v>5397286115488.7998</v>
      </c>
      <c r="DB271" s="77">
        <f>+DB24+DB134</f>
        <v>750782220010.86719</v>
      </c>
      <c r="DC271" s="92">
        <f t="shared" ref="DC271:DC272" si="989">+DB271/DA271</f>
        <v>0.13910365393754437</v>
      </c>
      <c r="DD271" s="77">
        <f>+DD24+DD134</f>
        <v>48449483773.267197</v>
      </c>
      <c r="DE271" s="92">
        <f t="shared" ref="DE271:DE272" si="990">+DD271/DA271</f>
        <v>8.9766380244749016E-3</v>
      </c>
      <c r="DF271" s="77">
        <f>+DF24+DF134</f>
        <v>5397286115488.7998</v>
      </c>
      <c r="DG271" s="77">
        <f>+DG24+DG134</f>
        <v>5397286115488.7998</v>
      </c>
      <c r="DH271" s="77">
        <f>+DH24+DH134</f>
        <v>780286442310.64795</v>
      </c>
      <c r="DI271" s="92">
        <f t="shared" ref="DI271:DI272" si="991">+DH271/DG271</f>
        <v>0.14457014610943636</v>
      </c>
      <c r="DJ271" s="77">
        <f>+DJ24+DJ134</f>
        <v>77953706073.047989</v>
      </c>
      <c r="DK271" s="92">
        <f t="shared" ref="DK271:DK272" si="992">+DJ271/DG271</f>
        <v>1.4443130196366881E-2</v>
      </c>
      <c r="DL271" s="77">
        <f>+DL24+DL134</f>
        <v>5397286115488.7998</v>
      </c>
      <c r="DM271" s="77">
        <f>+DM24+DM134</f>
        <v>5397286115488.7998</v>
      </c>
      <c r="DN271" s="77">
        <f>+DN24+DN134</f>
        <v>935132611091.40588</v>
      </c>
      <c r="DO271" s="92">
        <f t="shared" ref="DO271:DO272" si="993">+DN271/DM271</f>
        <v>0.17325978113478546</v>
      </c>
      <c r="DP271" s="77">
        <f>+DP24+DP134</f>
        <v>234043406801.75519</v>
      </c>
      <c r="DQ271" s="92">
        <f t="shared" ref="DQ271:DQ272" si="994">+DP271/DM271</f>
        <v>4.3363164707928267E-2</v>
      </c>
      <c r="DR271" s="77">
        <f>+DR24+DR134</f>
        <v>5397286115488.7998</v>
      </c>
      <c r="DS271" s="77">
        <f>+DS24+DS134</f>
        <v>5397286115488.7998</v>
      </c>
      <c r="DT271" s="77">
        <f>+DT24+DT134</f>
        <v>1130345495713.1687</v>
      </c>
      <c r="DU271" s="92">
        <f t="shared" ref="DU271:DU272" si="995">+DT271/DS271</f>
        <v>0.209428492676972</v>
      </c>
      <c r="DV271" s="77">
        <f>+DV24+DV134</f>
        <v>562871431127.8656</v>
      </c>
      <c r="DW271" s="92">
        <f t="shared" ref="DW271:DW272" si="996">+DV271/DS271</f>
        <v>0.10428786228556085</v>
      </c>
      <c r="DX271" s="77">
        <f>+DX24+DX134</f>
        <v>5397286115488.7998</v>
      </c>
      <c r="DY271" s="77">
        <f>+DY24+DY134</f>
        <v>5397286115488.7998</v>
      </c>
      <c r="DZ271" s="77">
        <f>+DZ24+DZ134</f>
        <v>1184203979777.083</v>
      </c>
      <c r="EA271" s="92">
        <f t="shared" ref="EA271:EA272" si="997">+DZ271/DY271</f>
        <v>0.2194073010839146</v>
      </c>
      <c r="EB271" s="77">
        <f>+EB24+EB134</f>
        <v>616729915191.77991</v>
      </c>
      <c r="EC271" s="92">
        <f t="shared" ref="EC271:EC272" si="998">+EB271/DY271</f>
        <v>0.11426667069250346</v>
      </c>
      <c r="ED271" s="77">
        <f>+ED24+ED134</f>
        <v>5397286115488.7998</v>
      </c>
      <c r="EE271" s="77">
        <f>+EE24+EE134</f>
        <v>5397286115488.7998</v>
      </c>
      <c r="EF271" s="77">
        <f>+EF24+EF134</f>
        <v>1229908822916.0615</v>
      </c>
      <c r="EG271" s="92">
        <f t="shared" ref="EG271:EG272" si="999">+EF271/EE271</f>
        <v>0.22787541675556997</v>
      </c>
      <c r="EH271" s="77">
        <f>+EH24+EH134</f>
        <v>662434758330.7583</v>
      </c>
      <c r="EI271" s="92">
        <f t="shared" ref="EI271:EI272" si="1000">+EH271/EE271</f>
        <v>0.12273478636415878</v>
      </c>
      <c r="EJ271" s="77">
        <f>+EJ24+EJ134</f>
        <v>5397286115488.7998</v>
      </c>
      <c r="EK271" s="77">
        <f>+EK24+EK134</f>
        <v>5397286115488.7998</v>
      </c>
      <c r="EL271" s="77">
        <f>+EL24+EL134</f>
        <v>2645923291122.4307</v>
      </c>
      <c r="EM271" s="92">
        <f t="shared" ref="EM271:EM272" si="1001">+EL271/EK271</f>
        <v>0.49023217122570595</v>
      </c>
      <c r="EN271" s="77">
        <f>+EN24+EN134</f>
        <v>2360283717331.2695</v>
      </c>
      <c r="EO271" s="92">
        <f t="shared" ref="EO271:EO272" si="1002">+EN271/EK271</f>
        <v>0.43730935637409929</v>
      </c>
      <c r="EP271" s="77">
        <f>+EP24+EP134</f>
        <v>5397286115488.7998</v>
      </c>
      <c r="EQ271" s="77">
        <f>+EQ24+EQ134</f>
        <v>5397286115488.7998</v>
      </c>
      <c r="ER271" s="77">
        <f>+ER24+ER134</f>
        <v>2730763835068.3076</v>
      </c>
      <c r="ES271" s="92">
        <f t="shared" ref="ES271:ES272" si="1003">+ER271/EQ271</f>
        <v>0.50595128304051351</v>
      </c>
      <c r="ET271" s="77">
        <f>+ET24+ET134</f>
        <v>2445124261277.1465</v>
      </c>
      <c r="EU271" s="92">
        <f t="shared" ref="EU271:EU272" si="1004">+ET271/EQ271</f>
        <v>0.45302846818890685</v>
      </c>
      <c r="EV271" s="77">
        <f>+EV24+EV134</f>
        <v>5397286115488.7998</v>
      </c>
      <c r="EW271" s="77">
        <f>+EW24+EW134</f>
        <v>5432748742087.9443</v>
      </c>
      <c r="EX271" s="77">
        <f>+EX24+EX134</f>
        <v>2835491933283.5313</v>
      </c>
      <c r="EY271" s="92">
        <f t="shared" ref="EY271:EY272" si="1005">+EX271/EW271</f>
        <v>0.52192583678990079</v>
      </c>
      <c r="EZ271" s="77">
        <f>+EZ24+EZ134</f>
        <v>2549852359492.3701</v>
      </c>
      <c r="FA271" s="92">
        <f t="shared" ref="FA271:FA272" si="1006">+EZ271/EW271</f>
        <v>0.46934847911121996</v>
      </c>
      <c r="FB271" s="77">
        <f>+FB24+FB134</f>
        <v>5397286115488.7998</v>
      </c>
      <c r="FC271" s="77">
        <f>+FC24+FC134</f>
        <v>5435003755612.1416</v>
      </c>
      <c r="FD271" s="77">
        <f>+FD24+FD134</f>
        <v>3818442402138.4053</v>
      </c>
      <c r="FE271" s="92">
        <f t="shared" ref="FE271:FE272" si="1007">+FD271/FC271</f>
        <v>0.70256481390569636</v>
      </c>
      <c r="FF271" s="77">
        <f>+FF24+FF134</f>
        <v>3532802828347.2441</v>
      </c>
      <c r="FG271" s="92">
        <f t="shared" ref="FG271:FG272" si="1008">+FF271/FC271</f>
        <v>0.65000927086743965</v>
      </c>
      <c r="FH271" s="77">
        <f>+FH24+FH134</f>
        <v>5397286115488.7998</v>
      </c>
      <c r="FI271" s="77">
        <f>+FI24+FI134</f>
        <v>5435003755612.1416</v>
      </c>
      <c r="FJ271" s="77">
        <f>+FJ24+FJ134</f>
        <v>3883817784803.4702</v>
      </c>
      <c r="FK271" s="92">
        <f t="shared" ref="FK271:FK272" si="1009">+FJ271/FI271</f>
        <v>0.71459339486068818</v>
      </c>
      <c r="FL271" s="77">
        <f>+FL24+FL134</f>
        <v>3598178211012.3091</v>
      </c>
      <c r="FM271" s="92">
        <f t="shared" ref="FM271:FM272" si="1010">+FL271/FI271</f>
        <v>0.66203785182243136</v>
      </c>
      <c r="FN271" s="77">
        <f>+FN24+FN134</f>
        <v>5397286115488.7998</v>
      </c>
      <c r="FO271" s="77">
        <f>+FO24+FO134</f>
        <v>5059437969027.5615</v>
      </c>
      <c r="FP271" s="77">
        <f>+FP24+FP134</f>
        <v>4609324680330.6143</v>
      </c>
      <c r="FQ271" s="92">
        <f t="shared" ref="FQ271:FQ272" si="1011">+FP271/FO271</f>
        <v>0.91103492295934596</v>
      </c>
      <c r="FR271" s="77">
        <f>+FR24+FR134</f>
        <v>4609324680330.6143</v>
      </c>
      <c r="FS271" s="92">
        <f t="shared" ref="FS271:FS272" si="1012">+FR271/FO271</f>
        <v>0.91103492295934596</v>
      </c>
      <c r="FT271" s="77">
        <f>+FT24+FT134</f>
        <v>5924196675000</v>
      </c>
      <c r="FU271" s="77">
        <f>+FU24+FU134</f>
        <v>5924196675000</v>
      </c>
      <c r="FV271" s="77">
        <f>+FV24+FV134</f>
        <v>766568558193</v>
      </c>
      <c r="FW271" s="92">
        <f t="shared" ref="FW271:FW272" si="1013">+FV271/FU271</f>
        <v>0.12939620344272246</v>
      </c>
      <c r="FX271" s="77">
        <f>+FX24+FX134</f>
        <v>80588665193</v>
      </c>
      <c r="FY271" s="92">
        <f t="shared" ref="FY271:FY272" si="1014">+FX271/FU271</f>
        <v>1.3603306847168439E-2</v>
      </c>
      <c r="FZ271" s="77">
        <f>+FZ24+FZ134</f>
        <v>5924196675000</v>
      </c>
      <c r="GA271" s="77">
        <f>+GA24+GA134</f>
        <v>5924196675000</v>
      </c>
      <c r="GB271" s="77">
        <f>+GB24+GB134</f>
        <v>841628461536</v>
      </c>
      <c r="GC271" s="92">
        <f t="shared" ref="GC271:GC272" si="1015">+GB271/GA271</f>
        <v>0.14206625939473894</v>
      </c>
      <c r="GD271" s="77">
        <f>+GD24+GD134</f>
        <v>155648568536</v>
      </c>
      <c r="GE271" s="92">
        <f t="shared" ref="GE271:GE272" si="1016">+GD271/GA271</f>
        <v>2.6273362799184921E-2</v>
      </c>
      <c r="GF271" s="77">
        <f>+GF24+GF134</f>
        <v>5924196675000</v>
      </c>
      <c r="GG271" s="77">
        <f>+GG24+GG134</f>
        <v>5924196675000</v>
      </c>
      <c r="GH271" s="77">
        <f>+GH24+GH134</f>
        <v>947039270714</v>
      </c>
      <c r="GI271" s="92">
        <f t="shared" ref="GI271:GI272" si="1017">+GH271/GG271</f>
        <v>0.15985952571603304</v>
      </c>
      <c r="GJ271" s="77">
        <f>+GJ24+GJ134</f>
        <v>262300601527</v>
      </c>
      <c r="GK271" s="92">
        <f t="shared" ref="GK271:GK272" si="1018">+GJ271/GG271</f>
        <v>4.4276146778499718E-2</v>
      </c>
      <c r="GL271" s="77">
        <f>+GL24+GL134</f>
        <v>5924196675000</v>
      </c>
      <c r="GM271" s="77">
        <f>+GM24+GM134</f>
        <v>5924196675000</v>
      </c>
      <c r="GN271" s="77">
        <f>+GN24+GN134</f>
        <v>1172843102440</v>
      </c>
      <c r="GO271" s="92">
        <f t="shared" ref="GO271:GO272" si="1019">+GN271/GM271</f>
        <v>0.19797504485112322</v>
      </c>
      <c r="GP271" s="77">
        <f>+GP24+GP134</f>
        <v>488102796946</v>
      </c>
      <c r="GQ271" s="92">
        <f t="shared" ref="GQ271:GQ272" si="1020">+GP271/GM271</f>
        <v>8.2391389706183246E-2</v>
      </c>
      <c r="GR271" s="77">
        <f>+GR24+GR134</f>
        <v>5924196675000</v>
      </c>
      <c r="GS271" s="77">
        <f>+GS24+GS134</f>
        <v>5924196675000</v>
      </c>
      <c r="GT271" s="77">
        <f>+GT24+GT134</f>
        <v>1270150254843</v>
      </c>
      <c r="GU271" s="92">
        <f t="shared" ref="GU271:GU272" si="1021">+GT271/GS271</f>
        <v>0.21440041992579525</v>
      </c>
      <c r="GV271" s="77">
        <f>+GV24+GV134</f>
        <v>585409949349</v>
      </c>
      <c r="GW271" s="92">
        <f t="shared" ref="GW271:GW272" si="1022">+GV271/GS271</f>
        <v>9.8816764780855285E-2</v>
      </c>
      <c r="GX271" s="77">
        <f>+GX24+GX134</f>
        <v>5924196675000</v>
      </c>
      <c r="GY271" s="77">
        <f>+GY24+GY134</f>
        <v>5924196675000</v>
      </c>
      <c r="GZ271" s="77">
        <f>+GZ24+GZ134</f>
        <v>2268519018604</v>
      </c>
      <c r="HA271" s="92">
        <f t="shared" ref="HA271:HA272" si="1023">+GZ271/GY271</f>
        <v>0.38292432595580567</v>
      </c>
      <c r="HB271" s="77">
        <f>+HB24+HB134</f>
        <v>1583778713110</v>
      </c>
      <c r="HC271" s="92">
        <f t="shared" ref="HC271:HC272" si="1024">+HB271/GY271</f>
        <v>0.26734067081086565</v>
      </c>
    </row>
    <row r="272" spans="1:211" x14ac:dyDescent="0.35">
      <c r="A272" s="48" t="s">
        <v>167</v>
      </c>
      <c r="B272" s="77">
        <f>+B41</f>
        <v>0</v>
      </c>
      <c r="C272" s="77">
        <f>+C41</f>
        <v>0</v>
      </c>
      <c r="D272" s="93">
        <v>0</v>
      </c>
      <c r="E272" s="77">
        <f>+E41</f>
        <v>0</v>
      </c>
      <c r="F272" s="77">
        <f>+F41</f>
        <v>0</v>
      </c>
      <c r="G272" s="93">
        <v>0</v>
      </c>
      <c r="H272" s="77">
        <f>+H41</f>
        <v>0</v>
      </c>
      <c r="I272" s="77">
        <f>+I41</f>
        <v>0</v>
      </c>
      <c r="J272" s="93">
        <v>0</v>
      </c>
      <c r="K272" s="77">
        <f>+K41</f>
        <v>0</v>
      </c>
      <c r="L272" s="77">
        <f>+L41</f>
        <v>0</v>
      </c>
      <c r="M272" s="93">
        <v>0</v>
      </c>
      <c r="N272" s="77">
        <f>+N41</f>
        <v>0</v>
      </c>
      <c r="O272" s="77">
        <f>+O41</f>
        <v>0</v>
      </c>
      <c r="P272" s="93">
        <v>0</v>
      </c>
      <c r="Q272" s="77">
        <f>+Q41</f>
        <v>0</v>
      </c>
      <c r="R272" s="77">
        <f>+R41</f>
        <v>0</v>
      </c>
      <c r="S272" s="93">
        <v>0</v>
      </c>
      <c r="T272" s="77">
        <f>+T41</f>
        <v>0</v>
      </c>
      <c r="U272" s="77">
        <f>+U41</f>
        <v>0</v>
      </c>
      <c r="V272" s="93">
        <v>0</v>
      </c>
      <c r="W272" s="77">
        <f>+W41</f>
        <v>0</v>
      </c>
      <c r="X272" s="77">
        <f>+X41</f>
        <v>0</v>
      </c>
      <c r="Y272" s="93">
        <v>0</v>
      </c>
      <c r="Z272" s="77">
        <f>+Z41</f>
        <v>0</v>
      </c>
      <c r="AA272" s="77">
        <f>+AA41</f>
        <v>0</v>
      </c>
      <c r="AB272" s="93">
        <v>0</v>
      </c>
      <c r="AC272" s="77">
        <f>+AC41</f>
        <v>0</v>
      </c>
      <c r="AD272" s="77">
        <f>+AD41</f>
        <v>0</v>
      </c>
      <c r="AE272" s="93">
        <v>0</v>
      </c>
      <c r="AF272" s="77">
        <f>+AF41</f>
        <v>0</v>
      </c>
      <c r="AG272" s="77">
        <f>+AG41</f>
        <v>0</v>
      </c>
      <c r="AH272" s="77">
        <f>+AH41</f>
        <v>0</v>
      </c>
      <c r="AI272" s="93">
        <v>0</v>
      </c>
      <c r="AJ272" s="77">
        <f>+AJ41</f>
        <v>0</v>
      </c>
      <c r="AK272" s="93">
        <v>0</v>
      </c>
      <c r="AL272" s="77">
        <f>+AL41</f>
        <v>0</v>
      </c>
      <c r="AM272" s="77">
        <f>+AM41</f>
        <v>0</v>
      </c>
      <c r="AN272" s="77">
        <f>+AN41</f>
        <v>0</v>
      </c>
      <c r="AO272" s="93">
        <v>0</v>
      </c>
      <c r="AP272" s="77">
        <f>+AP41</f>
        <v>0</v>
      </c>
      <c r="AQ272" s="93">
        <v>0</v>
      </c>
      <c r="AR272" s="77">
        <f>+AR41</f>
        <v>0</v>
      </c>
      <c r="AS272" s="77">
        <f>+AS41</f>
        <v>0</v>
      </c>
      <c r="AT272" s="77">
        <f>+AT41</f>
        <v>0</v>
      </c>
      <c r="AU272" s="93">
        <v>0</v>
      </c>
      <c r="AV272" s="77">
        <f>+AV41</f>
        <v>0</v>
      </c>
      <c r="AW272" s="93">
        <v>0</v>
      </c>
      <c r="AX272" s="77">
        <f>+AX41</f>
        <v>0</v>
      </c>
      <c r="AY272" s="77">
        <f>+AY41</f>
        <v>0</v>
      </c>
      <c r="AZ272" s="77">
        <f>+AZ41</f>
        <v>0</v>
      </c>
      <c r="BA272" s="93">
        <v>0</v>
      </c>
      <c r="BB272" s="77">
        <f>+BB41</f>
        <v>0</v>
      </c>
      <c r="BC272" s="93">
        <v>0</v>
      </c>
      <c r="BD272" s="77">
        <f>+BD41</f>
        <v>0</v>
      </c>
      <c r="BE272" s="77">
        <f>+BE41</f>
        <v>0</v>
      </c>
      <c r="BF272" s="77">
        <f>+BF41</f>
        <v>0</v>
      </c>
      <c r="BG272" s="93">
        <v>0</v>
      </c>
      <c r="BH272" s="77">
        <f>+BH41</f>
        <v>0</v>
      </c>
      <c r="BI272" s="92">
        <v>0</v>
      </c>
      <c r="BJ272" s="77">
        <f>+BJ41</f>
        <v>0</v>
      </c>
      <c r="BK272" s="77">
        <f>+BK41</f>
        <v>0</v>
      </c>
      <c r="BL272" s="77">
        <f>+BL41</f>
        <v>0</v>
      </c>
      <c r="BM272" s="92">
        <v>0</v>
      </c>
      <c r="BN272" s="77">
        <f>+BN41</f>
        <v>0</v>
      </c>
      <c r="BO272" s="92">
        <v>0</v>
      </c>
      <c r="BP272" s="77">
        <f>+BP41</f>
        <v>0</v>
      </c>
      <c r="BQ272" s="77">
        <f>+BQ41</f>
        <v>0</v>
      </c>
      <c r="BR272" s="77">
        <f>+BR41</f>
        <v>0</v>
      </c>
      <c r="BS272" s="92">
        <v>0</v>
      </c>
      <c r="BT272" s="77">
        <f>+BT41</f>
        <v>0</v>
      </c>
      <c r="BU272" s="92">
        <v>0</v>
      </c>
      <c r="BV272" s="77">
        <f>+BV41</f>
        <v>0</v>
      </c>
      <c r="BW272" s="77">
        <f>+BW41</f>
        <v>0</v>
      </c>
      <c r="BX272" s="77">
        <f>+BX41</f>
        <v>0</v>
      </c>
      <c r="BY272" s="92">
        <v>0</v>
      </c>
      <c r="BZ272" s="77">
        <f>+BZ41</f>
        <v>0</v>
      </c>
      <c r="CA272" s="92">
        <v>0</v>
      </c>
      <c r="CB272" s="77">
        <f>+CB41</f>
        <v>0</v>
      </c>
      <c r="CC272" s="77">
        <f>+CC41</f>
        <v>0</v>
      </c>
      <c r="CD272" s="77">
        <f>+CD41</f>
        <v>0</v>
      </c>
      <c r="CE272" s="92">
        <v>0</v>
      </c>
      <c r="CF272" s="77">
        <f>+CF41</f>
        <v>0</v>
      </c>
      <c r="CG272" s="92">
        <v>0</v>
      </c>
      <c r="CH272" s="77">
        <f>+CH41</f>
        <v>243507851196.94934</v>
      </c>
      <c r="CI272" s="77">
        <f>+CI41</f>
        <v>243507851196.94934</v>
      </c>
      <c r="CJ272" s="77">
        <f>+CJ41</f>
        <v>243507851196.94934</v>
      </c>
      <c r="CK272" s="92">
        <f t="shared" si="945"/>
        <v>1</v>
      </c>
      <c r="CL272" s="77">
        <f>+CL41</f>
        <v>243507851196.94934</v>
      </c>
      <c r="CM272" s="92">
        <f t="shared" si="946"/>
        <v>1</v>
      </c>
      <c r="CN272" s="77">
        <f>+CN41</f>
        <v>222740766928.73581</v>
      </c>
      <c r="CO272" s="77">
        <f>+CO41</f>
        <v>219288016164.00146</v>
      </c>
      <c r="CP272" s="77">
        <f>+CP41</f>
        <v>217578741364.5289</v>
      </c>
      <c r="CQ272" s="92">
        <f t="shared" si="947"/>
        <v>0.99220534332257249</v>
      </c>
      <c r="CR272" s="77">
        <f>+CR41</f>
        <v>217578741364.5289</v>
      </c>
      <c r="CS272" s="92">
        <f t="shared" si="948"/>
        <v>0.99220534332257249</v>
      </c>
      <c r="CT272" s="77">
        <f>+CT41</f>
        <v>199312800880.27371</v>
      </c>
      <c r="CU272" s="77">
        <f>+CU41</f>
        <v>198454896913.41791</v>
      </c>
      <c r="CV272" s="77">
        <f>+CV41</f>
        <v>198449584395.00104</v>
      </c>
      <c r="CW272" s="92">
        <f t="shared" si="987"/>
        <v>0.99997323060050669</v>
      </c>
      <c r="CX272" s="77">
        <f>+CX41</f>
        <v>195150965980.82733</v>
      </c>
      <c r="CY272" s="92">
        <f t="shared" si="988"/>
        <v>0.98335172886143485</v>
      </c>
      <c r="CZ272" s="77">
        <f>+CZ41</f>
        <v>238316481577.19998</v>
      </c>
      <c r="DA272" s="77">
        <f>+DA41</f>
        <v>238316481577.19998</v>
      </c>
      <c r="DB272" s="77">
        <f>+DB41</f>
        <v>0</v>
      </c>
      <c r="DC272" s="92">
        <f t="shared" si="989"/>
        <v>0</v>
      </c>
      <c r="DD272" s="77">
        <f>+DD41</f>
        <v>0</v>
      </c>
      <c r="DE272" s="92">
        <f t="shared" si="990"/>
        <v>0</v>
      </c>
      <c r="DF272" s="77">
        <f>+DF41</f>
        <v>238316481577.19998</v>
      </c>
      <c r="DG272" s="77">
        <f>+DG41</f>
        <v>238316481577.19998</v>
      </c>
      <c r="DH272" s="77">
        <f>+DH41</f>
        <v>1773594970.6955998</v>
      </c>
      <c r="DI272" s="92">
        <f t="shared" si="991"/>
        <v>7.4421834317030368E-3</v>
      </c>
      <c r="DJ272" s="77">
        <f>+DJ41</f>
        <v>0</v>
      </c>
      <c r="DK272" s="92">
        <f t="shared" si="992"/>
        <v>0</v>
      </c>
      <c r="DL272" s="77">
        <f>+DL41</f>
        <v>238316481577.19998</v>
      </c>
      <c r="DM272" s="77">
        <f>+DM41</f>
        <v>238316481577.19998</v>
      </c>
      <c r="DN272" s="77">
        <f>+DN41</f>
        <v>5022037232.5031996</v>
      </c>
      <c r="DO272" s="92">
        <f t="shared" si="993"/>
        <v>2.1072974891484231E-2</v>
      </c>
      <c r="DP272" s="77">
        <f>+DP41</f>
        <v>5022037232.5031996</v>
      </c>
      <c r="DQ272" s="92">
        <f t="shared" si="994"/>
        <v>2.1072974891484231E-2</v>
      </c>
      <c r="DR272" s="77">
        <f>+DR41</f>
        <v>238316481577.19998</v>
      </c>
      <c r="DS272" s="77">
        <f>+DS41</f>
        <v>238316481577.19998</v>
      </c>
      <c r="DT272" s="77">
        <f>+DT41</f>
        <v>9416977873.3055992</v>
      </c>
      <c r="DU272" s="92">
        <f t="shared" si="995"/>
        <v>3.9514589217594979E-2</v>
      </c>
      <c r="DV272" s="77">
        <f>+DV41</f>
        <v>9416977873.3055992</v>
      </c>
      <c r="DW272" s="92">
        <f t="shared" si="996"/>
        <v>3.9514589217594979E-2</v>
      </c>
      <c r="DX272" s="77">
        <f>+DX41</f>
        <v>238316481577.19998</v>
      </c>
      <c r="DY272" s="77">
        <f>+DY41</f>
        <v>238316481577.19998</v>
      </c>
      <c r="DZ272" s="77">
        <f>+DZ41</f>
        <v>56749637640.071999</v>
      </c>
      <c r="EA272" s="92">
        <f t="shared" si="997"/>
        <v>0.23812720490206038</v>
      </c>
      <c r="EB272" s="77">
        <f>+EB41</f>
        <v>56749637640.071999</v>
      </c>
      <c r="EC272" s="92">
        <f t="shared" si="998"/>
        <v>0.23812720490206038</v>
      </c>
      <c r="ED272" s="77">
        <f>+ED41</f>
        <v>238316481577.19998</v>
      </c>
      <c r="EE272" s="77">
        <f>+EE41</f>
        <v>238316481577.19998</v>
      </c>
      <c r="EF272" s="77">
        <f>+EF41</f>
        <v>72328178634.347992</v>
      </c>
      <c r="EG272" s="92">
        <f t="shared" si="999"/>
        <v>0.30349633460377384</v>
      </c>
      <c r="EH272" s="77">
        <f>+EH41</f>
        <v>68343049036.937996</v>
      </c>
      <c r="EI272" s="92">
        <f t="shared" si="1000"/>
        <v>0.28677432876080383</v>
      </c>
      <c r="EJ272" s="77">
        <f>+EJ41</f>
        <v>238316481577.19998</v>
      </c>
      <c r="EK272" s="77">
        <f>+EK41</f>
        <v>238316481577.19998</v>
      </c>
      <c r="EL272" s="77">
        <f>+EL41</f>
        <v>91336574205.583191</v>
      </c>
      <c r="EM272" s="92">
        <f t="shared" si="1001"/>
        <v>0.38325748014199229</v>
      </c>
      <c r="EN272" s="77">
        <f>+EN41</f>
        <v>91336574205.583191</v>
      </c>
      <c r="EO272" s="92">
        <f t="shared" si="1002"/>
        <v>0.38325748014199229</v>
      </c>
      <c r="EP272" s="77">
        <f>+EP41</f>
        <v>238316481577.19998</v>
      </c>
      <c r="EQ272" s="77">
        <f>+EQ41</f>
        <v>238316481577.19998</v>
      </c>
      <c r="ER272" s="77">
        <f>+ER41</f>
        <v>108482954567.31718</v>
      </c>
      <c r="ES272" s="92">
        <f t="shared" si="1003"/>
        <v>0.45520542200592756</v>
      </c>
      <c r="ET272" s="77">
        <f>+ET41</f>
        <v>108482954567.31718</v>
      </c>
      <c r="EU272" s="92">
        <f t="shared" si="1004"/>
        <v>0.45520542200592756</v>
      </c>
      <c r="EV272" s="77">
        <f>+EV41</f>
        <v>238316481577.19998</v>
      </c>
      <c r="EW272" s="77">
        <f>+EW41</f>
        <v>243542481577.19998</v>
      </c>
      <c r="EX272" s="77">
        <f>+EX41</f>
        <v>140715492687.72839</v>
      </c>
      <c r="EY272" s="92">
        <f t="shared" si="1005"/>
        <v>0.57778623169331267</v>
      </c>
      <c r="EZ272" s="77">
        <f>+EZ41</f>
        <v>131081621108.45879</v>
      </c>
      <c r="FA272" s="92">
        <f t="shared" si="1006"/>
        <v>0.53822897861417873</v>
      </c>
      <c r="FB272" s="77">
        <f>+FB41</f>
        <v>238316481577.19998</v>
      </c>
      <c r="FC272" s="77">
        <f>+FC41</f>
        <v>256196946188.25839</v>
      </c>
      <c r="FD272" s="77">
        <f>+FD41</f>
        <v>159553376647.1268</v>
      </c>
      <c r="FE272" s="92">
        <f t="shared" si="1007"/>
        <v>0.62277626264086672</v>
      </c>
      <c r="FF272" s="77">
        <f>+FF41</f>
        <v>159553376647.1268</v>
      </c>
      <c r="FG272" s="92">
        <f t="shared" si="1008"/>
        <v>0.62277626264086672</v>
      </c>
      <c r="FH272" s="77">
        <f>+FH41</f>
        <v>238316481577.19998</v>
      </c>
      <c r="FI272" s="77">
        <f>+FI41</f>
        <v>256196946188.25839</v>
      </c>
      <c r="FJ272" s="77">
        <f>+FJ41</f>
        <v>182122220051.41318</v>
      </c>
      <c r="FK272" s="92">
        <f t="shared" si="1009"/>
        <v>0.71086803633321338</v>
      </c>
      <c r="FL272" s="77">
        <f>+FL41</f>
        <v>180374223387.47757</v>
      </c>
      <c r="FM272" s="92">
        <f t="shared" si="1010"/>
        <v>0.70404517333682481</v>
      </c>
      <c r="FN272" s="77">
        <f>+FN41</f>
        <v>238316481577.19998</v>
      </c>
      <c r="FO272" s="77">
        <f>+FO41</f>
        <v>256196946188.25839</v>
      </c>
      <c r="FP272" s="77">
        <f>+FP41</f>
        <v>253973266646.92319</v>
      </c>
      <c r="FQ272" s="92">
        <f t="shared" si="1011"/>
        <v>0.99132042916818686</v>
      </c>
      <c r="FR272" s="77">
        <f>+FR41</f>
        <v>253973266646.92319</v>
      </c>
      <c r="FS272" s="92">
        <f t="shared" si="1012"/>
        <v>0.99132042916818686</v>
      </c>
      <c r="FT272" s="77">
        <f>+FT41</f>
        <v>242027022000</v>
      </c>
      <c r="FU272" s="77">
        <f>+FU41</f>
        <v>242027022000</v>
      </c>
      <c r="FV272" s="77">
        <f>+FV41</f>
        <v>0</v>
      </c>
      <c r="FW272" s="92">
        <f t="shared" si="1013"/>
        <v>0</v>
      </c>
      <c r="FX272" s="77">
        <f>+FX41</f>
        <v>0</v>
      </c>
      <c r="FY272" s="92">
        <f t="shared" si="1014"/>
        <v>0</v>
      </c>
      <c r="FZ272" s="77">
        <f>+FZ41</f>
        <v>242027022000</v>
      </c>
      <c r="GA272" s="77">
        <f>+GA41</f>
        <v>242027022000</v>
      </c>
      <c r="GB272" s="77">
        <f>+GB41</f>
        <v>0</v>
      </c>
      <c r="GC272" s="92">
        <f t="shared" si="1015"/>
        <v>0</v>
      </c>
      <c r="GD272" s="77">
        <f>+GD41</f>
        <v>0</v>
      </c>
      <c r="GE272" s="92">
        <f t="shared" si="1016"/>
        <v>0</v>
      </c>
      <c r="GF272" s="77">
        <f>+GF41</f>
        <v>242027022000</v>
      </c>
      <c r="GG272" s="77">
        <f>+GG41</f>
        <v>242027022000</v>
      </c>
      <c r="GH272" s="77">
        <f>+GH41</f>
        <v>2630170495</v>
      </c>
      <c r="GI272" s="92">
        <f t="shared" si="1017"/>
        <v>1.0867259669046376E-2</v>
      </c>
      <c r="GJ272" s="77">
        <f>+GJ41</f>
        <v>2630170495</v>
      </c>
      <c r="GK272" s="92">
        <f t="shared" si="1018"/>
        <v>1.0867259669046376E-2</v>
      </c>
      <c r="GL272" s="77">
        <f>+GL41</f>
        <v>242027022000</v>
      </c>
      <c r="GM272" s="77">
        <f>+GM41</f>
        <v>242027022000</v>
      </c>
      <c r="GN272" s="77">
        <f>+GN41</f>
        <v>26813228838</v>
      </c>
      <c r="GO272" s="92">
        <f t="shared" si="1019"/>
        <v>0.11078609576909143</v>
      </c>
      <c r="GP272" s="77">
        <f>+GP41</f>
        <v>26813228838</v>
      </c>
      <c r="GQ272" s="92">
        <f t="shared" si="1020"/>
        <v>0.11078609576909143</v>
      </c>
      <c r="GR272" s="77">
        <f>+GR41</f>
        <v>242027022000</v>
      </c>
      <c r="GS272" s="77">
        <f>+GS41</f>
        <v>242027022000</v>
      </c>
      <c r="GT272" s="77">
        <f>+GT41</f>
        <v>56205932650</v>
      </c>
      <c r="GU272" s="92">
        <f t="shared" si="1021"/>
        <v>0.23222998897205785</v>
      </c>
      <c r="GV272" s="77">
        <f>+GV41</f>
        <v>50102353274</v>
      </c>
      <c r="GW272" s="92">
        <f t="shared" si="1022"/>
        <v>0.20701140252843336</v>
      </c>
      <c r="GX272" s="77">
        <f>+GX41</f>
        <v>242027022000</v>
      </c>
      <c r="GY272" s="77">
        <f>+GY41</f>
        <v>242027022000</v>
      </c>
      <c r="GZ272" s="77">
        <f>+GZ41</f>
        <v>68528338610</v>
      </c>
      <c r="HA272" s="92">
        <f t="shared" si="1023"/>
        <v>0.28314333682129095</v>
      </c>
      <c r="HB272" s="77">
        <f>+HB41</f>
        <v>67505572975</v>
      </c>
      <c r="HC272" s="92">
        <f t="shared" si="1024"/>
        <v>0.2789175044057684</v>
      </c>
    </row>
    <row r="273" spans="1:211" x14ac:dyDescent="0.35">
      <c r="A273" s="48" t="s">
        <v>168</v>
      </c>
      <c r="B273" s="77">
        <v>0</v>
      </c>
      <c r="C273" s="77">
        <v>0</v>
      </c>
      <c r="D273" s="93">
        <v>0</v>
      </c>
      <c r="E273" s="77">
        <v>0</v>
      </c>
      <c r="F273" s="77">
        <v>0</v>
      </c>
      <c r="G273" s="93">
        <v>0</v>
      </c>
      <c r="H273" s="77">
        <v>0</v>
      </c>
      <c r="I273" s="77">
        <v>0</v>
      </c>
      <c r="J273" s="93">
        <v>0</v>
      </c>
      <c r="K273" s="77">
        <v>0</v>
      </c>
      <c r="L273" s="77">
        <v>0</v>
      </c>
      <c r="M273" s="93">
        <v>0</v>
      </c>
      <c r="N273" s="77">
        <v>0</v>
      </c>
      <c r="O273" s="77">
        <v>0</v>
      </c>
      <c r="P273" s="93">
        <v>0</v>
      </c>
      <c r="Q273" s="77">
        <v>0</v>
      </c>
      <c r="R273" s="77">
        <v>0</v>
      </c>
      <c r="S273" s="93">
        <v>0</v>
      </c>
      <c r="T273" s="77">
        <v>0</v>
      </c>
      <c r="U273" s="77">
        <v>0</v>
      </c>
      <c r="V273" s="93">
        <v>0</v>
      </c>
      <c r="W273" s="77">
        <v>0</v>
      </c>
      <c r="X273" s="77">
        <v>0</v>
      </c>
      <c r="Y273" s="93">
        <v>0</v>
      </c>
      <c r="Z273" s="77">
        <v>0</v>
      </c>
      <c r="AA273" s="77">
        <v>0</v>
      </c>
      <c r="AB273" s="93">
        <v>0</v>
      </c>
      <c r="AC273" s="77">
        <v>0</v>
      </c>
      <c r="AD273" s="77">
        <v>0</v>
      </c>
      <c r="AE273" s="93">
        <v>0</v>
      </c>
      <c r="AF273" s="77">
        <v>0</v>
      </c>
      <c r="AG273" s="77">
        <v>0</v>
      </c>
      <c r="AH273" s="77">
        <v>0</v>
      </c>
      <c r="AI273" s="93">
        <v>0</v>
      </c>
      <c r="AJ273" s="77">
        <v>0</v>
      </c>
      <c r="AK273" s="93">
        <v>0</v>
      </c>
      <c r="AL273" s="77">
        <v>0</v>
      </c>
      <c r="AM273" s="77">
        <v>0</v>
      </c>
      <c r="AN273" s="77">
        <v>0</v>
      </c>
      <c r="AO273" s="93">
        <v>0</v>
      </c>
      <c r="AP273" s="77">
        <v>0</v>
      </c>
      <c r="AQ273" s="93">
        <v>0</v>
      </c>
      <c r="AR273" s="77">
        <v>0</v>
      </c>
      <c r="AS273" s="77">
        <v>0</v>
      </c>
      <c r="AT273" s="77">
        <v>0</v>
      </c>
      <c r="AU273" s="93">
        <v>0</v>
      </c>
      <c r="AV273" s="77">
        <v>0</v>
      </c>
      <c r="AW273" s="93">
        <v>0</v>
      </c>
      <c r="AX273" s="77">
        <v>0</v>
      </c>
      <c r="AY273" s="77">
        <v>0</v>
      </c>
      <c r="AZ273" s="77">
        <v>0</v>
      </c>
      <c r="BA273" s="93">
        <v>0</v>
      </c>
      <c r="BB273" s="77">
        <v>0</v>
      </c>
      <c r="BC273" s="93">
        <v>0</v>
      </c>
      <c r="BD273" s="77">
        <v>0</v>
      </c>
      <c r="BE273" s="77">
        <v>0</v>
      </c>
      <c r="BF273" s="77">
        <v>0</v>
      </c>
      <c r="BG273" s="93">
        <v>0</v>
      </c>
      <c r="BH273" s="77">
        <v>0</v>
      </c>
      <c r="BI273" s="92">
        <v>0</v>
      </c>
      <c r="BJ273" s="77">
        <v>0</v>
      </c>
      <c r="BK273" s="77">
        <v>0</v>
      </c>
      <c r="BL273" s="77">
        <v>0</v>
      </c>
      <c r="BM273" s="92">
        <v>0</v>
      </c>
      <c r="BN273" s="77">
        <v>0</v>
      </c>
      <c r="BO273" s="92">
        <v>0</v>
      </c>
      <c r="BP273" s="77">
        <v>0</v>
      </c>
      <c r="BQ273" s="77">
        <v>0</v>
      </c>
      <c r="BR273" s="77">
        <v>0</v>
      </c>
      <c r="BS273" s="92">
        <v>0</v>
      </c>
      <c r="BT273" s="77">
        <v>0</v>
      </c>
      <c r="BU273" s="92">
        <v>0</v>
      </c>
      <c r="BV273" s="77">
        <v>0</v>
      </c>
      <c r="BW273" s="77">
        <v>0</v>
      </c>
      <c r="BX273" s="77">
        <v>0</v>
      </c>
      <c r="BY273" s="92">
        <v>0</v>
      </c>
      <c r="BZ273" s="77">
        <v>0</v>
      </c>
      <c r="CA273" s="92">
        <v>0</v>
      </c>
      <c r="CB273" s="77">
        <v>0</v>
      </c>
      <c r="CC273" s="77">
        <v>0</v>
      </c>
      <c r="CD273" s="77">
        <v>0</v>
      </c>
      <c r="CE273" s="92">
        <v>0</v>
      </c>
      <c r="CF273" s="77">
        <v>0</v>
      </c>
      <c r="CG273" s="92">
        <v>0</v>
      </c>
      <c r="CH273" s="77">
        <v>0</v>
      </c>
      <c r="CI273" s="77">
        <v>0</v>
      </c>
      <c r="CJ273" s="77">
        <v>0</v>
      </c>
      <c r="CK273" s="92">
        <v>0</v>
      </c>
      <c r="CL273" s="77">
        <v>0</v>
      </c>
      <c r="CM273" s="92">
        <v>0</v>
      </c>
      <c r="CN273" s="77">
        <v>0</v>
      </c>
      <c r="CO273" s="77">
        <v>0</v>
      </c>
      <c r="CP273" s="77">
        <v>0</v>
      </c>
      <c r="CQ273" s="92">
        <v>0</v>
      </c>
      <c r="CR273" s="77">
        <v>0</v>
      </c>
      <c r="CS273" s="92">
        <v>0</v>
      </c>
      <c r="CT273" s="77">
        <v>0</v>
      </c>
      <c r="CU273" s="77">
        <v>0</v>
      </c>
      <c r="CV273" s="77">
        <v>0</v>
      </c>
      <c r="CW273" s="92">
        <v>0</v>
      </c>
      <c r="CX273" s="77">
        <v>0</v>
      </c>
      <c r="CY273" s="92">
        <v>0</v>
      </c>
      <c r="CZ273" s="77">
        <v>0</v>
      </c>
      <c r="DA273" s="77">
        <v>0</v>
      </c>
      <c r="DB273" s="77">
        <v>0</v>
      </c>
      <c r="DC273" s="92">
        <v>0</v>
      </c>
      <c r="DD273" s="77">
        <v>0</v>
      </c>
      <c r="DE273" s="92">
        <v>0</v>
      </c>
      <c r="DF273" s="77">
        <v>0</v>
      </c>
      <c r="DG273" s="77">
        <v>0</v>
      </c>
      <c r="DH273" s="77">
        <v>0</v>
      </c>
      <c r="DI273" s="92">
        <v>0</v>
      </c>
      <c r="DJ273" s="77">
        <v>0</v>
      </c>
      <c r="DK273" s="92">
        <v>0</v>
      </c>
      <c r="DL273" s="77">
        <v>0</v>
      </c>
      <c r="DM273" s="77">
        <v>0</v>
      </c>
      <c r="DN273" s="77">
        <v>0</v>
      </c>
      <c r="DO273" s="92">
        <v>0</v>
      </c>
      <c r="DP273" s="77">
        <v>0</v>
      </c>
      <c r="DQ273" s="92">
        <v>0</v>
      </c>
      <c r="DR273" s="77">
        <v>0</v>
      </c>
      <c r="DS273" s="77">
        <v>0</v>
      </c>
      <c r="DT273" s="77">
        <v>0</v>
      </c>
      <c r="DU273" s="92">
        <v>0</v>
      </c>
      <c r="DV273" s="77">
        <v>0</v>
      </c>
      <c r="DW273" s="92">
        <v>0</v>
      </c>
      <c r="DX273" s="77">
        <v>0</v>
      </c>
      <c r="DY273" s="77">
        <v>0</v>
      </c>
      <c r="DZ273" s="77">
        <v>0</v>
      </c>
      <c r="EA273" s="92">
        <v>0</v>
      </c>
      <c r="EB273" s="77">
        <v>0</v>
      </c>
      <c r="EC273" s="92">
        <v>0</v>
      </c>
      <c r="ED273" s="77">
        <v>0</v>
      </c>
      <c r="EE273" s="77">
        <v>0</v>
      </c>
      <c r="EF273" s="77">
        <v>0</v>
      </c>
      <c r="EG273" s="92">
        <v>0</v>
      </c>
      <c r="EH273" s="77">
        <v>0</v>
      </c>
      <c r="EI273" s="92">
        <v>0</v>
      </c>
      <c r="EJ273" s="77">
        <v>0</v>
      </c>
      <c r="EK273" s="77">
        <v>0</v>
      </c>
      <c r="EL273" s="77">
        <v>0</v>
      </c>
      <c r="EM273" s="92">
        <v>0</v>
      </c>
      <c r="EN273" s="77">
        <v>0</v>
      </c>
      <c r="EO273" s="92">
        <v>0</v>
      </c>
      <c r="EP273" s="77">
        <v>0</v>
      </c>
      <c r="EQ273" s="77">
        <v>0</v>
      </c>
      <c r="ER273" s="77">
        <v>0</v>
      </c>
      <c r="ES273" s="92">
        <v>0</v>
      </c>
      <c r="ET273" s="77">
        <v>0</v>
      </c>
      <c r="EU273" s="92">
        <v>0</v>
      </c>
      <c r="EV273" s="77">
        <v>0</v>
      </c>
      <c r="EW273" s="77">
        <v>0</v>
      </c>
      <c r="EX273" s="77">
        <v>0</v>
      </c>
      <c r="EY273" s="92">
        <v>0</v>
      </c>
      <c r="EZ273" s="77">
        <v>0</v>
      </c>
      <c r="FA273" s="92">
        <v>0</v>
      </c>
      <c r="FB273" s="77">
        <v>0</v>
      </c>
      <c r="FC273" s="77">
        <v>0</v>
      </c>
      <c r="FD273" s="77">
        <v>0</v>
      </c>
      <c r="FE273" s="92">
        <v>0</v>
      </c>
      <c r="FF273" s="77">
        <v>0</v>
      </c>
      <c r="FG273" s="92">
        <v>0</v>
      </c>
      <c r="FH273" s="77">
        <v>0</v>
      </c>
      <c r="FI273" s="77">
        <v>0</v>
      </c>
      <c r="FJ273" s="77">
        <v>0</v>
      </c>
      <c r="FK273" s="92">
        <v>0</v>
      </c>
      <c r="FL273" s="77">
        <v>0</v>
      </c>
      <c r="FM273" s="92">
        <v>0</v>
      </c>
      <c r="FN273" s="77">
        <v>0</v>
      </c>
      <c r="FO273" s="77">
        <v>0</v>
      </c>
      <c r="FP273" s="77">
        <v>0</v>
      </c>
      <c r="FQ273" s="92">
        <v>0</v>
      </c>
      <c r="FR273" s="77">
        <v>0</v>
      </c>
      <c r="FS273" s="92">
        <v>0</v>
      </c>
      <c r="FT273" s="77">
        <v>0</v>
      </c>
      <c r="FU273" s="77">
        <v>0</v>
      </c>
      <c r="FV273" s="77">
        <v>0</v>
      </c>
      <c r="FW273" s="92">
        <v>0</v>
      </c>
      <c r="FX273" s="77">
        <v>0</v>
      </c>
      <c r="FY273" s="92">
        <v>0</v>
      </c>
      <c r="FZ273" s="77">
        <v>0</v>
      </c>
      <c r="GA273" s="77">
        <v>0</v>
      </c>
      <c r="GB273" s="77">
        <v>0</v>
      </c>
      <c r="GC273" s="92">
        <v>0</v>
      </c>
      <c r="GD273" s="77">
        <v>0</v>
      </c>
      <c r="GE273" s="92">
        <v>0</v>
      </c>
      <c r="GF273" s="77">
        <v>0</v>
      </c>
      <c r="GG273" s="77">
        <v>0</v>
      </c>
      <c r="GH273" s="77">
        <v>0</v>
      </c>
      <c r="GI273" s="92">
        <v>0</v>
      </c>
      <c r="GJ273" s="77">
        <v>0</v>
      </c>
      <c r="GK273" s="92">
        <v>0</v>
      </c>
      <c r="GL273" s="77">
        <v>0</v>
      </c>
      <c r="GM273" s="77">
        <v>0</v>
      </c>
      <c r="GN273" s="77">
        <v>0</v>
      </c>
      <c r="GO273" s="92">
        <v>0</v>
      </c>
      <c r="GP273" s="77">
        <v>0</v>
      </c>
      <c r="GQ273" s="92">
        <v>0</v>
      </c>
      <c r="GR273" s="77">
        <v>0</v>
      </c>
      <c r="GS273" s="77">
        <v>0</v>
      </c>
      <c r="GT273" s="77">
        <v>0</v>
      </c>
      <c r="GU273" s="92">
        <v>0</v>
      </c>
      <c r="GV273" s="77">
        <v>0</v>
      </c>
      <c r="GW273" s="92">
        <v>0</v>
      </c>
      <c r="GX273" s="77">
        <v>0</v>
      </c>
      <c r="GY273" s="77">
        <v>0</v>
      </c>
      <c r="GZ273" s="77">
        <v>0</v>
      </c>
      <c r="HA273" s="92">
        <v>0</v>
      </c>
      <c r="HB273" s="77">
        <v>0</v>
      </c>
      <c r="HC273" s="92">
        <v>0</v>
      </c>
    </row>
    <row r="274" spans="1:211" x14ac:dyDescent="0.35">
      <c r="A274" s="48" t="s">
        <v>169</v>
      </c>
      <c r="B274" s="77">
        <v>0</v>
      </c>
      <c r="C274" s="77">
        <v>0</v>
      </c>
      <c r="D274" s="93">
        <v>0</v>
      </c>
      <c r="E274" s="77">
        <v>0</v>
      </c>
      <c r="F274" s="77">
        <v>0</v>
      </c>
      <c r="G274" s="93">
        <v>0</v>
      </c>
      <c r="H274" s="77">
        <v>0</v>
      </c>
      <c r="I274" s="77">
        <v>0</v>
      </c>
      <c r="J274" s="93">
        <v>0</v>
      </c>
      <c r="K274" s="77">
        <v>0</v>
      </c>
      <c r="L274" s="77">
        <v>0</v>
      </c>
      <c r="M274" s="93">
        <v>0</v>
      </c>
      <c r="N274" s="77">
        <v>0</v>
      </c>
      <c r="O274" s="77">
        <v>0</v>
      </c>
      <c r="P274" s="93">
        <v>0</v>
      </c>
      <c r="Q274" s="77">
        <v>0</v>
      </c>
      <c r="R274" s="77">
        <v>0</v>
      </c>
      <c r="S274" s="93">
        <v>0</v>
      </c>
      <c r="T274" s="77">
        <v>0</v>
      </c>
      <c r="U274" s="77">
        <v>0</v>
      </c>
      <c r="V274" s="93">
        <v>0</v>
      </c>
      <c r="W274" s="77">
        <v>0</v>
      </c>
      <c r="X274" s="77">
        <v>0</v>
      </c>
      <c r="Y274" s="93">
        <v>0</v>
      </c>
      <c r="Z274" s="77">
        <v>0</v>
      </c>
      <c r="AA274" s="77">
        <v>0</v>
      </c>
      <c r="AB274" s="93">
        <v>0</v>
      </c>
      <c r="AC274" s="77">
        <v>0</v>
      </c>
      <c r="AD274" s="77">
        <v>0</v>
      </c>
      <c r="AE274" s="93">
        <v>0</v>
      </c>
      <c r="AF274" s="77">
        <v>0</v>
      </c>
      <c r="AG274" s="77">
        <v>0</v>
      </c>
      <c r="AH274" s="77">
        <v>0</v>
      </c>
      <c r="AI274" s="93">
        <v>0</v>
      </c>
      <c r="AJ274" s="77">
        <v>0</v>
      </c>
      <c r="AK274" s="93">
        <v>0</v>
      </c>
      <c r="AL274" s="77">
        <v>0</v>
      </c>
      <c r="AM274" s="77">
        <v>0</v>
      </c>
      <c r="AN274" s="77">
        <v>0</v>
      </c>
      <c r="AO274" s="93">
        <v>0</v>
      </c>
      <c r="AP274" s="77">
        <v>0</v>
      </c>
      <c r="AQ274" s="93">
        <v>0</v>
      </c>
      <c r="AR274" s="77">
        <v>0</v>
      </c>
      <c r="AS274" s="77">
        <v>0</v>
      </c>
      <c r="AT274" s="77">
        <v>0</v>
      </c>
      <c r="AU274" s="93">
        <v>0</v>
      </c>
      <c r="AV274" s="77">
        <v>0</v>
      </c>
      <c r="AW274" s="93">
        <v>0</v>
      </c>
      <c r="AX274" s="77">
        <v>0</v>
      </c>
      <c r="AY274" s="77">
        <v>0</v>
      </c>
      <c r="AZ274" s="77">
        <v>0</v>
      </c>
      <c r="BA274" s="93">
        <v>0</v>
      </c>
      <c r="BB274" s="77">
        <v>0</v>
      </c>
      <c r="BC274" s="93">
        <v>0</v>
      </c>
      <c r="BD274" s="77">
        <v>0</v>
      </c>
      <c r="BE274" s="77">
        <v>0</v>
      </c>
      <c r="BF274" s="77">
        <v>0</v>
      </c>
      <c r="BG274" s="93">
        <v>0</v>
      </c>
      <c r="BH274" s="77">
        <v>0</v>
      </c>
      <c r="BI274" s="92">
        <v>0</v>
      </c>
      <c r="BJ274" s="77">
        <v>0</v>
      </c>
      <c r="BK274" s="77">
        <v>0</v>
      </c>
      <c r="BL274" s="77">
        <v>0</v>
      </c>
      <c r="BM274" s="92">
        <v>0</v>
      </c>
      <c r="BN274" s="77">
        <v>0</v>
      </c>
      <c r="BO274" s="92">
        <v>0</v>
      </c>
      <c r="BP274" s="77">
        <v>0</v>
      </c>
      <c r="BQ274" s="77">
        <v>0</v>
      </c>
      <c r="BR274" s="77">
        <v>0</v>
      </c>
      <c r="BS274" s="92">
        <v>0</v>
      </c>
      <c r="BT274" s="77">
        <v>0</v>
      </c>
      <c r="BU274" s="92">
        <v>0</v>
      </c>
      <c r="BV274" s="77">
        <v>0</v>
      </c>
      <c r="BW274" s="77">
        <v>0</v>
      </c>
      <c r="BX274" s="77">
        <v>0</v>
      </c>
      <c r="BY274" s="92">
        <v>0</v>
      </c>
      <c r="BZ274" s="77">
        <v>0</v>
      </c>
      <c r="CA274" s="92"/>
      <c r="CB274" s="77">
        <v>0</v>
      </c>
      <c r="CC274" s="77">
        <v>0</v>
      </c>
      <c r="CD274" s="77">
        <v>0</v>
      </c>
      <c r="CE274" s="92">
        <v>0</v>
      </c>
      <c r="CF274" s="77">
        <v>0</v>
      </c>
      <c r="CG274" s="92">
        <v>0</v>
      </c>
      <c r="CH274" s="77">
        <v>0</v>
      </c>
      <c r="CI274" s="77">
        <v>0</v>
      </c>
      <c r="CJ274" s="77">
        <v>0</v>
      </c>
      <c r="CK274" s="92">
        <v>0</v>
      </c>
      <c r="CL274" s="77">
        <v>0</v>
      </c>
      <c r="CM274" s="92">
        <v>0</v>
      </c>
      <c r="CN274" s="77">
        <v>0</v>
      </c>
      <c r="CO274" s="77">
        <v>0</v>
      </c>
      <c r="CP274" s="77">
        <v>0</v>
      </c>
      <c r="CQ274" s="92">
        <v>0</v>
      </c>
      <c r="CR274" s="77">
        <v>0</v>
      </c>
      <c r="CS274" s="92">
        <v>0</v>
      </c>
      <c r="CT274" s="77">
        <v>0</v>
      </c>
      <c r="CU274" s="77">
        <v>0</v>
      </c>
      <c r="CV274" s="77">
        <v>0</v>
      </c>
      <c r="CW274" s="92">
        <v>0</v>
      </c>
      <c r="CX274" s="77">
        <v>0</v>
      </c>
      <c r="CY274" s="92">
        <v>0</v>
      </c>
      <c r="CZ274" s="77">
        <v>0</v>
      </c>
      <c r="DA274" s="77">
        <v>0</v>
      </c>
      <c r="DB274" s="77">
        <v>0</v>
      </c>
      <c r="DC274" s="92">
        <v>0</v>
      </c>
      <c r="DD274" s="77">
        <v>0</v>
      </c>
      <c r="DE274" s="92">
        <v>0</v>
      </c>
      <c r="DF274" s="77">
        <v>0</v>
      </c>
      <c r="DG274" s="77">
        <v>0</v>
      </c>
      <c r="DH274" s="77">
        <v>0</v>
      </c>
      <c r="DI274" s="92">
        <v>0</v>
      </c>
      <c r="DJ274" s="77">
        <v>0</v>
      </c>
      <c r="DK274" s="92">
        <v>0</v>
      </c>
      <c r="DL274" s="77">
        <v>0</v>
      </c>
      <c r="DM274" s="77">
        <v>0</v>
      </c>
      <c r="DN274" s="77">
        <v>0</v>
      </c>
      <c r="DO274" s="92">
        <v>0</v>
      </c>
      <c r="DP274" s="77">
        <v>0</v>
      </c>
      <c r="DQ274" s="92">
        <v>0</v>
      </c>
      <c r="DR274" s="77">
        <v>0</v>
      </c>
      <c r="DS274" s="77">
        <v>0</v>
      </c>
      <c r="DT274" s="77">
        <v>0</v>
      </c>
      <c r="DU274" s="92">
        <v>0</v>
      </c>
      <c r="DV274" s="77">
        <v>0</v>
      </c>
      <c r="DW274" s="92">
        <v>0</v>
      </c>
      <c r="DX274" s="77">
        <v>0</v>
      </c>
      <c r="DY274" s="77">
        <v>0</v>
      </c>
      <c r="DZ274" s="77">
        <v>0</v>
      </c>
      <c r="EA274" s="92">
        <v>0</v>
      </c>
      <c r="EB274" s="77">
        <v>0</v>
      </c>
      <c r="EC274" s="92">
        <v>0</v>
      </c>
      <c r="ED274" s="77">
        <v>0</v>
      </c>
      <c r="EE274" s="77">
        <v>0</v>
      </c>
      <c r="EF274" s="77">
        <v>0</v>
      </c>
      <c r="EG274" s="92">
        <v>0</v>
      </c>
      <c r="EH274" s="77">
        <v>0</v>
      </c>
      <c r="EI274" s="92">
        <v>0</v>
      </c>
      <c r="EJ274" s="77">
        <v>0</v>
      </c>
      <c r="EK274" s="77">
        <v>0</v>
      </c>
      <c r="EL274" s="77">
        <v>0</v>
      </c>
      <c r="EM274" s="92">
        <v>0</v>
      </c>
      <c r="EN274" s="77">
        <v>0</v>
      </c>
      <c r="EO274" s="92">
        <v>0</v>
      </c>
      <c r="EP274" s="77">
        <v>0</v>
      </c>
      <c r="EQ274" s="77">
        <v>0</v>
      </c>
      <c r="ER274" s="77">
        <v>0</v>
      </c>
      <c r="ES274" s="92">
        <v>0</v>
      </c>
      <c r="ET274" s="77">
        <v>0</v>
      </c>
      <c r="EU274" s="92">
        <v>0</v>
      </c>
      <c r="EV274" s="77">
        <v>0</v>
      </c>
      <c r="EW274" s="77">
        <v>0</v>
      </c>
      <c r="EX274" s="77">
        <v>0</v>
      </c>
      <c r="EY274" s="92">
        <v>0</v>
      </c>
      <c r="EZ274" s="77">
        <v>0</v>
      </c>
      <c r="FA274" s="92">
        <v>0</v>
      </c>
      <c r="FB274" s="77">
        <v>0</v>
      </c>
      <c r="FC274" s="77">
        <v>0</v>
      </c>
      <c r="FD274" s="77">
        <v>0</v>
      </c>
      <c r="FE274" s="92">
        <v>0</v>
      </c>
      <c r="FF274" s="77">
        <v>0</v>
      </c>
      <c r="FG274" s="92">
        <v>0</v>
      </c>
      <c r="FH274" s="77">
        <v>0</v>
      </c>
      <c r="FI274" s="77">
        <v>0</v>
      </c>
      <c r="FJ274" s="77">
        <v>0</v>
      </c>
      <c r="FK274" s="92">
        <v>0</v>
      </c>
      <c r="FL274" s="77">
        <v>0</v>
      </c>
      <c r="FM274" s="92">
        <v>0</v>
      </c>
      <c r="FN274" s="77">
        <v>0</v>
      </c>
      <c r="FO274" s="77">
        <v>0</v>
      </c>
      <c r="FP274" s="77">
        <v>0</v>
      </c>
      <c r="FQ274" s="92">
        <v>0</v>
      </c>
      <c r="FR274" s="77">
        <v>0</v>
      </c>
      <c r="FS274" s="92">
        <v>0</v>
      </c>
      <c r="FT274" s="77">
        <v>0</v>
      </c>
      <c r="FU274" s="77">
        <v>0</v>
      </c>
      <c r="FV274" s="77">
        <v>0</v>
      </c>
      <c r="FW274" s="92">
        <v>0</v>
      </c>
      <c r="FX274" s="77">
        <v>0</v>
      </c>
      <c r="FY274" s="92">
        <v>0</v>
      </c>
      <c r="FZ274" s="77">
        <v>0</v>
      </c>
      <c r="GA274" s="77">
        <v>0</v>
      </c>
      <c r="GB274" s="77">
        <v>0</v>
      </c>
      <c r="GC274" s="92">
        <v>0</v>
      </c>
      <c r="GD274" s="77">
        <v>0</v>
      </c>
      <c r="GE274" s="92">
        <v>0</v>
      </c>
      <c r="GF274" s="77">
        <v>0</v>
      </c>
      <c r="GG274" s="77">
        <v>0</v>
      </c>
      <c r="GH274" s="77">
        <v>0</v>
      </c>
      <c r="GI274" s="92">
        <v>0</v>
      </c>
      <c r="GJ274" s="77">
        <v>0</v>
      </c>
      <c r="GK274" s="92">
        <v>0</v>
      </c>
      <c r="GL274" s="77">
        <v>0</v>
      </c>
      <c r="GM274" s="77">
        <v>0</v>
      </c>
      <c r="GN274" s="77">
        <v>0</v>
      </c>
      <c r="GO274" s="92">
        <v>0</v>
      </c>
      <c r="GP274" s="77">
        <v>0</v>
      </c>
      <c r="GQ274" s="92">
        <v>0</v>
      </c>
      <c r="GR274" s="77">
        <v>0</v>
      </c>
      <c r="GS274" s="77">
        <v>0</v>
      </c>
      <c r="GT274" s="77">
        <v>0</v>
      </c>
      <c r="GU274" s="92">
        <v>0</v>
      </c>
      <c r="GV274" s="77">
        <v>0</v>
      </c>
      <c r="GW274" s="92">
        <v>0</v>
      </c>
      <c r="GX274" s="77">
        <v>0</v>
      </c>
      <c r="GY274" s="77">
        <v>0</v>
      </c>
      <c r="GZ274" s="77">
        <v>0</v>
      </c>
      <c r="HA274" s="92">
        <v>0</v>
      </c>
      <c r="HB274" s="77">
        <v>0</v>
      </c>
      <c r="HC274" s="92">
        <v>0</v>
      </c>
    </row>
    <row r="275" spans="1:211" x14ac:dyDescent="0.35">
      <c r="A275" s="48" t="s">
        <v>170</v>
      </c>
      <c r="B275" s="77">
        <f>+B87</f>
        <v>0</v>
      </c>
      <c r="C275" s="77">
        <f>+C87</f>
        <v>0</v>
      </c>
      <c r="D275" s="93">
        <v>0</v>
      </c>
      <c r="E275" s="77">
        <f>+E87</f>
        <v>0</v>
      </c>
      <c r="F275" s="77">
        <f>+F87</f>
        <v>0</v>
      </c>
      <c r="G275" s="93">
        <v>0</v>
      </c>
      <c r="H275" s="77">
        <f>+H87</f>
        <v>0</v>
      </c>
      <c r="I275" s="77">
        <f>+I87</f>
        <v>0</v>
      </c>
      <c r="J275" s="93">
        <v>0</v>
      </c>
      <c r="K275" s="77">
        <f>+K87</f>
        <v>0</v>
      </c>
      <c r="L275" s="77">
        <f>+L87</f>
        <v>0</v>
      </c>
      <c r="M275" s="93">
        <v>0</v>
      </c>
      <c r="N275" s="77">
        <f>+N87</f>
        <v>0</v>
      </c>
      <c r="O275" s="77">
        <f>+O87</f>
        <v>0</v>
      </c>
      <c r="P275" s="93">
        <v>0</v>
      </c>
      <c r="Q275" s="77">
        <f>+Q87</f>
        <v>0</v>
      </c>
      <c r="R275" s="77">
        <f>+R87</f>
        <v>0</v>
      </c>
      <c r="S275" s="93">
        <v>0</v>
      </c>
      <c r="T275" s="77">
        <f>+T87</f>
        <v>0</v>
      </c>
      <c r="U275" s="77">
        <f>+U87</f>
        <v>0</v>
      </c>
      <c r="V275" s="93">
        <v>0</v>
      </c>
      <c r="W275" s="77">
        <f>+W87</f>
        <v>0</v>
      </c>
      <c r="X275" s="77">
        <f>+X87</f>
        <v>0</v>
      </c>
      <c r="Y275" s="93">
        <v>0</v>
      </c>
      <c r="Z275" s="77">
        <f>+Z87</f>
        <v>0</v>
      </c>
      <c r="AA275" s="77">
        <f>+AA87</f>
        <v>0</v>
      </c>
      <c r="AB275" s="93">
        <v>0</v>
      </c>
      <c r="AC275" s="77">
        <f>+AC87</f>
        <v>0</v>
      </c>
      <c r="AD275" s="77">
        <f>+AD87</f>
        <v>0</v>
      </c>
      <c r="AE275" s="93">
        <v>0</v>
      </c>
      <c r="AF275" s="77">
        <f>+AF87</f>
        <v>0</v>
      </c>
      <c r="AG275" s="77">
        <f>+AG87</f>
        <v>0</v>
      </c>
      <c r="AH275" s="77">
        <f>+AH87</f>
        <v>0</v>
      </c>
      <c r="AI275" s="93">
        <v>0</v>
      </c>
      <c r="AJ275" s="77">
        <f>+AJ87</f>
        <v>0</v>
      </c>
      <c r="AK275" s="93">
        <v>0</v>
      </c>
      <c r="AL275" s="77">
        <f>+AL87</f>
        <v>0</v>
      </c>
      <c r="AM275" s="77">
        <f>+AM87</f>
        <v>0</v>
      </c>
      <c r="AN275" s="77">
        <f>+AN87</f>
        <v>0</v>
      </c>
      <c r="AO275" s="93">
        <v>0</v>
      </c>
      <c r="AP275" s="77">
        <f>+AP87</f>
        <v>0</v>
      </c>
      <c r="AQ275" s="93">
        <v>0</v>
      </c>
      <c r="AR275" s="77">
        <f>+AR87</f>
        <v>0</v>
      </c>
      <c r="AS275" s="77">
        <f>+AS87</f>
        <v>0</v>
      </c>
      <c r="AT275" s="77">
        <f>+AT87</f>
        <v>0</v>
      </c>
      <c r="AU275" s="93">
        <v>0</v>
      </c>
      <c r="AV275" s="77">
        <f>+AV87</f>
        <v>0</v>
      </c>
      <c r="AW275" s="93">
        <v>0</v>
      </c>
      <c r="AX275" s="77">
        <f>+AX87</f>
        <v>0</v>
      </c>
      <c r="AY275" s="77">
        <f>+AY87</f>
        <v>0</v>
      </c>
      <c r="AZ275" s="77">
        <f>+AZ87</f>
        <v>0</v>
      </c>
      <c r="BA275" s="93">
        <v>0</v>
      </c>
      <c r="BB275" s="77">
        <f>+BB87</f>
        <v>0</v>
      </c>
      <c r="BC275" s="93">
        <v>0</v>
      </c>
      <c r="BD275" s="77">
        <f>+BD87</f>
        <v>0</v>
      </c>
      <c r="BE275" s="77">
        <f>+BE87</f>
        <v>130107250.34904951</v>
      </c>
      <c r="BF275" s="77">
        <f>+BF87</f>
        <v>130107250.34904951</v>
      </c>
      <c r="BG275" s="92">
        <f t="shared" ref="BG275" si="1025">+BF275/BE275</f>
        <v>1</v>
      </c>
      <c r="BH275" s="77">
        <f>+BH87</f>
        <v>0</v>
      </c>
      <c r="BI275" s="92">
        <v>0</v>
      </c>
      <c r="BJ275" s="77">
        <f>+BJ87</f>
        <v>0</v>
      </c>
      <c r="BK275" s="77">
        <f>+BK87</f>
        <v>0</v>
      </c>
      <c r="BL275" s="77">
        <f>+BL87</f>
        <v>0</v>
      </c>
      <c r="BM275" s="92">
        <v>0</v>
      </c>
      <c r="BN275" s="77">
        <f>+BN87</f>
        <v>0</v>
      </c>
      <c r="BO275" s="92">
        <v>0</v>
      </c>
      <c r="BP275" s="77">
        <f>+BP87</f>
        <v>0</v>
      </c>
      <c r="BQ275" s="77">
        <f>+BQ87</f>
        <v>0</v>
      </c>
      <c r="BR275" s="77">
        <f>+BR87</f>
        <v>0</v>
      </c>
      <c r="BS275" s="92">
        <v>0</v>
      </c>
      <c r="BT275" s="77">
        <f>+BT87</f>
        <v>0</v>
      </c>
      <c r="BU275" s="92">
        <v>0</v>
      </c>
      <c r="BV275" s="77">
        <f>+BV87</f>
        <v>116707958381.50288</v>
      </c>
      <c r="BW275" s="77">
        <f>+BW87</f>
        <v>116707958381.50288</v>
      </c>
      <c r="BX275" s="77">
        <f>+BX87</f>
        <v>0</v>
      </c>
      <c r="BY275" s="92">
        <v>0</v>
      </c>
      <c r="BZ275" s="77">
        <f>+BZ87</f>
        <v>0</v>
      </c>
      <c r="CA275" s="92">
        <f t="shared" ref="CA275" si="1026">+BZ275/BW275</f>
        <v>0</v>
      </c>
      <c r="CB275" s="77">
        <f>+CB87</f>
        <v>114849128555.17633</v>
      </c>
      <c r="CC275" s="77">
        <f>+CC87</f>
        <v>83808757082.272369</v>
      </c>
      <c r="CD275" s="77">
        <f>+CD87</f>
        <v>83808757082.272369</v>
      </c>
      <c r="CE275" s="92">
        <f t="shared" ref="CE275" si="1027">+CD275/CC275</f>
        <v>1</v>
      </c>
      <c r="CF275" s="77">
        <f>+CF87</f>
        <v>83808757082.272369</v>
      </c>
      <c r="CG275" s="92">
        <f t="shared" ref="CG275" si="1028">+CF275/CC275</f>
        <v>1</v>
      </c>
      <c r="CH275" s="77">
        <f t="shared" ref="CH275:CJ275" si="1029">+CH87+CH31</f>
        <v>2718401866.9778295</v>
      </c>
      <c r="CI275" s="77">
        <f t="shared" si="1029"/>
        <v>2718401866.9778295</v>
      </c>
      <c r="CJ275" s="77">
        <f t="shared" si="1029"/>
        <v>2718401748.7273483</v>
      </c>
      <c r="CK275" s="92">
        <f t="shared" ref="CK275" si="1030">+CJ275/CI275</f>
        <v>0.99999995650000006</v>
      </c>
      <c r="CL275" s="77">
        <f>+CL87</f>
        <v>2718401748.7273483</v>
      </c>
      <c r="CM275" s="92">
        <f t="shared" ref="CM275" si="1031">+CL275/CI275</f>
        <v>0.99999995650000006</v>
      </c>
      <c r="CN275" s="77">
        <f t="shared" ref="CN275:CP275" si="1032">+CN87+CN31</f>
        <v>18022920257.081646</v>
      </c>
      <c r="CO275" s="77">
        <f t="shared" si="1032"/>
        <v>9625024560.570509</v>
      </c>
      <c r="CP275" s="77">
        <f t="shared" si="1032"/>
        <v>9264566155.4288769</v>
      </c>
      <c r="CQ275" s="92">
        <f t="shared" ref="CQ275" si="1033">+CP275/CO275</f>
        <v>0.96254987165245565</v>
      </c>
      <c r="CR275" s="77">
        <f>+CR87</f>
        <v>9264566155.4288769</v>
      </c>
      <c r="CS275" s="92">
        <f t="shared" ref="CS275" si="1034">+CR275/CO275</f>
        <v>0.96254987165245565</v>
      </c>
      <c r="CT275" s="77">
        <f>+CT87+CT31</f>
        <v>3289890269849.7822</v>
      </c>
      <c r="CU275" s="77">
        <f t="shared" ref="CU275:CX275" si="1035">+CU87+CU31</f>
        <v>3289890269849.7822</v>
      </c>
      <c r="CV275" s="77">
        <f t="shared" si="1035"/>
        <v>3289124274811.6997</v>
      </c>
      <c r="CW275" s="92">
        <f t="shared" ref="CW275" si="1036">+CV275/CU275</f>
        <v>0.99976716699486834</v>
      </c>
      <c r="CX275" s="77">
        <f t="shared" si="1035"/>
        <v>3289124274811.6997</v>
      </c>
      <c r="CY275" s="92">
        <f t="shared" ref="CY275" si="1037">+CX275/CU275</f>
        <v>0.99976716699486834</v>
      </c>
      <c r="CZ275" s="77">
        <f>+CZ87+CZ31</f>
        <v>3216828058735.1997</v>
      </c>
      <c r="DA275" s="77">
        <f t="shared" ref="DA275:DB275" si="1038">+DA87+DA31</f>
        <v>3216828058735.1997</v>
      </c>
      <c r="DB275" s="77">
        <f t="shared" si="1038"/>
        <v>0</v>
      </c>
      <c r="DC275" s="92">
        <f t="shared" ref="DC275" si="1039">+DB275/DA275</f>
        <v>0</v>
      </c>
      <c r="DD275" s="77">
        <f t="shared" ref="DD275" si="1040">+DD87+DD31</f>
        <v>0</v>
      </c>
      <c r="DE275" s="92">
        <f t="shared" ref="DE275" si="1041">+DD275/DA275</f>
        <v>0</v>
      </c>
      <c r="DF275" s="77">
        <f>+DF87+DF31</f>
        <v>3216828058735.1997</v>
      </c>
      <c r="DG275" s="77">
        <f t="shared" ref="DG275:DH275" si="1042">+DG87+DG31</f>
        <v>3216828058735.1997</v>
      </c>
      <c r="DH275" s="77">
        <f t="shared" si="1042"/>
        <v>0</v>
      </c>
      <c r="DI275" s="92">
        <f t="shared" ref="DI275" si="1043">+DH275/DG275</f>
        <v>0</v>
      </c>
      <c r="DJ275" s="77">
        <f t="shared" ref="DJ275" si="1044">+DJ87+DJ31</f>
        <v>0</v>
      </c>
      <c r="DK275" s="92">
        <f t="shared" ref="DK275" si="1045">+DJ275/DG275</f>
        <v>0</v>
      </c>
      <c r="DL275" s="77">
        <f>+DL87+DL31</f>
        <v>3216828058735.1997</v>
      </c>
      <c r="DM275" s="77">
        <f t="shared" ref="DM275:DN275" si="1046">+DM87+DM31</f>
        <v>3216828058735.1997</v>
      </c>
      <c r="DN275" s="77">
        <f t="shared" si="1046"/>
        <v>418079999999.99994</v>
      </c>
      <c r="DO275" s="92">
        <f t="shared" ref="DO275" si="1047">+DN275/DM275</f>
        <v>0.12996653609281861</v>
      </c>
      <c r="DP275" s="77">
        <f t="shared" ref="DP275" si="1048">+DP87+DP31</f>
        <v>418079999999.99994</v>
      </c>
      <c r="DQ275" s="92">
        <f t="shared" ref="DQ275" si="1049">+DP275/DM275</f>
        <v>0.12996653609281861</v>
      </c>
      <c r="DR275" s="77">
        <f>+DR87+DR31</f>
        <v>3216828058735.1997</v>
      </c>
      <c r="DS275" s="77">
        <f t="shared" ref="DS275:DT275" si="1050">+DS87+DS31</f>
        <v>3216828058735.1997</v>
      </c>
      <c r="DT275" s="77">
        <f t="shared" si="1050"/>
        <v>836159999999.99988</v>
      </c>
      <c r="DU275" s="92">
        <f t="shared" ref="DU275" si="1051">+DT275/DS275</f>
        <v>0.25993307218563722</v>
      </c>
      <c r="DV275" s="77">
        <f t="shared" ref="DV275" si="1052">+DV87+DV31</f>
        <v>836159999999.99988</v>
      </c>
      <c r="DW275" s="92">
        <f t="shared" ref="DW275" si="1053">+DV275/DS275</f>
        <v>0.25993307218563722</v>
      </c>
      <c r="DX275" s="77">
        <f>+DX87+DX31</f>
        <v>3216828058735.1997</v>
      </c>
      <c r="DY275" s="77">
        <f t="shared" ref="DY275:DZ275" si="1054">+DY87+DY31</f>
        <v>3216828058735.1997</v>
      </c>
      <c r="DZ275" s="77">
        <f t="shared" si="1054"/>
        <v>1716224639511.6262</v>
      </c>
      <c r="EA275" s="92">
        <f t="shared" ref="EA275" si="1055">+DZ275/DY275</f>
        <v>0.53351457030824823</v>
      </c>
      <c r="EB275" s="77">
        <f t="shared" ref="EB275" si="1056">+EB87+EB31</f>
        <v>1254240000000</v>
      </c>
      <c r="EC275" s="92">
        <f t="shared" ref="EC275" si="1057">+EB275/DY275</f>
        <v>0.38989960827845588</v>
      </c>
      <c r="ED275" s="77">
        <f>+ED87+ED31</f>
        <v>3216828058735.1997</v>
      </c>
      <c r="EE275" s="77">
        <f t="shared" ref="EE275:EF275" si="1058">+EE87+EE31</f>
        <v>3216828058735.1997</v>
      </c>
      <c r="EF275" s="77">
        <f t="shared" si="1058"/>
        <v>1716224639511.6262</v>
      </c>
      <c r="EG275" s="92">
        <f t="shared" ref="EG275" si="1059">+EF275/EE275</f>
        <v>0.53351457030824823</v>
      </c>
      <c r="EH275" s="77">
        <f t="shared" ref="EH275" si="1060">+EH87+EH31</f>
        <v>1716224639511.6262</v>
      </c>
      <c r="EI275" s="92">
        <f t="shared" ref="EI275" si="1061">+EH275/EE275</f>
        <v>0.53351457030824823</v>
      </c>
      <c r="EJ275" s="77">
        <f>+EJ87+EJ31</f>
        <v>3216828058735.1997</v>
      </c>
      <c r="EK275" s="77">
        <f t="shared" ref="EK275:EL275" si="1062">+EK87+EK31</f>
        <v>3216828058735.1997</v>
      </c>
      <c r="EL275" s="77">
        <f t="shared" si="1062"/>
        <v>1982263838310.865</v>
      </c>
      <c r="EM275" s="92">
        <f t="shared" ref="EM275" si="1063">+EL275/EK275</f>
        <v>0.61621690749932601</v>
      </c>
      <c r="EN275" s="77">
        <f t="shared" ref="EN275" si="1064">+EN87+EN31</f>
        <v>1982263838310.865</v>
      </c>
      <c r="EO275" s="92">
        <f t="shared" ref="EO275" si="1065">+EN275/EK275</f>
        <v>0.61621690749932601</v>
      </c>
      <c r="EP275" s="77">
        <f>+EP87+EP31</f>
        <v>3216828058735.1997</v>
      </c>
      <c r="EQ275" s="77">
        <f t="shared" ref="EQ275:ER275" si="1066">+EQ87+EQ31</f>
        <v>3216828058735.1997</v>
      </c>
      <c r="ER275" s="77">
        <f t="shared" si="1066"/>
        <v>2139043838310.865</v>
      </c>
      <c r="ES275" s="92">
        <f t="shared" ref="ES275" si="1067">+ER275/EQ275</f>
        <v>0.66495435853413298</v>
      </c>
      <c r="ET275" s="77">
        <f t="shared" ref="ET275" si="1068">+ET87+ET31</f>
        <v>2139043838310.865</v>
      </c>
      <c r="EU275" s="92">
        <f t="shared" ref="EU275" si="1069">+ET275/EQ275</f>
        <v>0.66495435853413298</v>
      </c>
      <c r="EV275" s="77">
        <f>+EV87+EV31</f>
        <v>3216828058735.1997</v>
      </c>
      <c r="EW275" s="77">
        <f t="shared" ref="EW275:EX275" si="1070">+EW87+EW31</f>
        <v>3216828058735.1997</v>
      </c>
      <c r="EX275" s="77">
        <f t="shared" si="1070"/>
        <v>2331865315149.1465</v>
      </c>
      <c r="EY275" s="92">
        <f t="shared" ref="EY275" si="1071">+EX275/EW275</f>
        <v>0.72489585161912418</v>
      </c>
      <c r="EZ275" s="77">
        <f t="shared" ref="EZ275" si="1072">+EZ87+EZ31</f>
        <v>2331865315149.1465</v>
      </c>
      <c r="FA275" s="92">
        <f t="shared" ref="FA275" si="1073">+EZ275/EW275</f>
        <v>0.72489585161912418</v>
      </c>
      <c r="FB275" s="77">
        <f>+FB87+FB31</f>
        <v>3216828058735.1997</v>
      </c>
      <c r="FC275" s="77">
        <f t="shared" ref="FC275:FD275" si="1074">+FC87+FC31</f>
        <v>3216828058735.1997</v>
      </c>
      <c r="FD275" s="77">
        <f t="shared" si="1074"/>
        <v>2558673715149.146</v>
      </c>
      <c r="FE275" s="92">
        <f t="shared" ref="FE275" si="1075">+FD275/FC275</f>
        <v>0.79540269744947811</v>
      </c>
      <c r="FF275" s="77">
        <f t="shared" ref="FF275" si="1076">+FF87+FF31</f>
        <v>2558673715149.146</v>
      </c>
      <c r="FG275" s="92">
        <f t="shared" ref="FG275" si="1077">+FF275/FC275</f>
        <v>0.79540269744947811</v>
      </c>
      <c r="FH275" s="77">
        <f>+FH87+FH31</f>
        <v>3216828058735.1997</v>
      </c>
      <c r="FI275" s="77">
        <f t="shared" ref="FI275:FJ275" si="1078">+FI87+FI31</f>
        <v>3216828058735.1997</v>
      </c>
      <c r="FJ275" s="77">
        <f t="shared" si="1078"/>
        <v>2806632576628.7012</v>
      </c>
      <c r="FK275" s="92">
        <f t="shared" ref="FK275" si="1079">+FJ275/FI275</f>
        <v>0.8724844863894341</v>
      </c>
      <c r="FL275" s="77">
        <f t="shared" ref="FL275" si="1080">+FL87+FL31</f>
        <v>2715453715149.146</v>
      </c>
      <c r="FM275" s="92">
        <f t="shared" ref="FM275" si="1081">+FL275/FI275</f>
        <v>0.84414014848428509</v>
      </c>
      <c r="FN275" s="77">
        <f>+FN87+FN31</f>
        <v>3216828058735.1997</v>
      </c>
      <c r="FO275" s="77">
        <f>+FO87+FO31</f>
        <v>3054822058735.1997</v>
      </c>
      <c r="FP275" s="77">
        <f>+FP87+FP31</f>
        <v>3054822058663.0811</v>
      </c>
      <c r="FQ275" s="92">
        <f t="shared" ref="FQ275" si="1082">+FP275/FO275</f>
        <v>0.99999999997639188</v>
      </c>
      <c r="FR275" s="77">
        <f>+FR87+FR31</f>
        <v>3054822058663.0811</v>
      </c>
      <c r="FS275" s="92">
        <f t="shared" ref="FS275" si="1083">+FR275/FO275</f>
        <v>0.99999999997639188</v>
      </c>
      <c r="FT275" s="77">
        <f t="shared" ref="FT275:FV275" si="1084">+FT87+FT31</f>
        <v>3091399023000</v>
      </c>
      <c r="FU275" s="77">
        <f t="shared" si="1084"/>
        <v>3091399023000</v>
      </c>
      <c r="FV275" s="77">
        <f t="shared" si="1084"/>
        <v>276160858960</v>
      </c>
      <c r="FW275" s="92">
        <f t="shared" ref="FW275" si="1085">+FV275/FU275</f>
        <v>8.9332000464955832E-2</v>
      </c>
      <c r="FX275" s="77">
        <f t="shared" ref="FX275" si="1086">+FX87+FX31</f>
        <v>0</v>
      </c>
      <c r="FY275" s="92">
        <f t="shared" ref="FY275" si="1087">+FX275/FU275</f>
        <v>0</v>
      </c>
      <c r="FZ275" s="77">
        <f t="shared" ref="FZ275:GB275" si="1088">+FZ87+FZ31</f>
        <v>3091399023000</v>
      </c>
      <c r="GA275" s="77">
        <f t="shared" si="1088"/>
        <v>3091399023000</v>
      </c>
      <c r="GB275" s="77">
        <f t="shared" si="1088"/>
        <v>276160858960</v>
      </c>
      <c r="GC275" s="92">
        <f t="shared" ref="GC275" si="1089">+GB275/GA275</f>
        <v>8.9332000464955832E-2</v>
      </c>
      <c r="GD275" s="77">
        <f t="shared" ref="GD275" si="1090">+GD87+GD31</f>
        <v>276160858960</v>
      </c>
      <c r="GE275" s="92">
        <f t="shared" ref="GE275" si="1091">+GD275/GA275</f>
        <v>8.9332000464955832E-2</v>
      </c>
      <c r="GF275" s="77">
        <f t="shared" ref="GF275:GH275" si="1092">+GF87+GF31</f>
        <v>3091399023000</v>
      </c>
      <c r="GG275" s="77">
        <f t="shared" si="1092"/>
        <v>3091399023000</v>
      </c>
      <c r="GH275" s="77">
        <f t="shared" si="1092"/>
        <v>426160858960</v>
      </c>
      <c r="GI275" s="92">
        <f t="shared" ref="GI275" si="1093">+GH275/GG275</f>
        <v>0.13785372117587036</v>
      </c>
      <c r="GJ275" s="77">
        <f t="shared" ref="GJ275" si="1094">+GJ87+GJ31</f>
        <v>426160858960</v>
      </c>
      <c r="GK275" s="92">
        <f t="shared" ref="GK275" si="1095">+GJ275/GG275</f>
        <v>0.13785372117587036</v>
      </c>
      <c r="GL275" s="77">
        <f t="shared" ref="GL275:GN275" si="1096">+GL87+GL31</f>
        <v>3091399023000</v>
      </c>
      <c r="GM275" s="77">
        <f t="shared" si="1096"/>
        <v>3091399023000</v>
      </c>
      <c r="GN275" s="77">
        <f t="shared" si="1096"/>
        <v>696160858960</v>
      </c>
      <c r="GO275" s="92">
        <f t="shared" ref="GO275" si="1097">+GN275/GM275</f>
        <v>0.22519281845551647</v>
      </c>
      <c r="GP275" s="77">
        <f t="shared" ref="GP275" si="1098">+GP87+GP31</f>
        <v>696160858960</v>
      </c>
      <c r="GQ275" s="92">
        <f t="shared" ref="GQ275" si="1099">+GP275/GM275</f>
        <v>0.22519281845551647</v>
      </c>
      <c r="GR275" s="77">
        <f t="shared" ref="GR275:GT275" si="1100">+GR87+GR31</f>
        <v>3091399023000</v>
      </c>
      <c r="GS275" s="77">
        <f t="shared" si="1100"/>
        <v>3091399023000</v>
      </c>
      <c r="GT275" s="77">
        <f t="shared" si="1100"/>
        <v>996160858960</v>
      </c>
      <c r="GU275" s="92">
        <f t="shared" ref="GU275" si="1101">+GT275/GS275</f>
        <v>0.3222362598773455</v>
      </c>
      <c r="GV275" s="77">
        <f t="shared" ref="GV275" si="1102">+GV87+GV31</f>
        <v>996160858960</v>
      </c>
      <c r="GW275" s="92">
        <f t="shared" ref="GW275" si="1103">+GV275/GS275</f>
        <v>0.3222362598773455</v>
      </c>
      <c r="GX275" s="77">
        <f t="shared" ref="GX275:GZ275" si="1104">+GX87+GX31</f>
        <v>3091399023000</v>
      </c>
      <c r="GY275" s="77">
        <f t="shared" si="1104"/>
        <v>3091399023000</v>
      </c>
      <c r="GZ275" s="77">
        <f t="shared" si="1104"/>
        <v>2440483030260</v>
      </c>
      <c r="HA275" s="92">
        <f t="shared" ref="HA275" si="1105">+GZ275/GY275</f>
        <v>0.78944290662668037</v>
      </c>
      <c r="HB275" s="77">
        <f t="shared" ref="HB275" si="1106">+HB87+HB31</f>
        <v>1278253882827</v>
      </c>
      <c r="HC275" s="92">
        <f t="shared" ref="HC275" si="1107">+HB275/GY275</f>
        <v>0.4134871860011583</v>
      </c>
    </row>
    <row r="276" spans="1:211" x14ac:dyDescent="0.35">
      <c r="A276" s="48" t="s">
        <v>171</v>
      </c>
      <c r="B276" s="77">
        <v>0</v>
      </c>
      <c r="C276" s="77">
        <v>0</v>
      </c>
      <c r="D276" s="93">
        <v>0</v>
      </c>
      <c r="E276" s="77">
        <v>0</v>
      </c>
      <c r="F276" s="77">
        <v>0</v>
      </c>
      <c r="G276" s="93">
        <v>0</v>
      </c>
      <c r="H276" s="77">
        <v>0</v>
      </c>
      <c r="I276" s="77">
        <v>0</v>
      </c>
      <c r="J276" s="93">
        <v>0</v>
      </c>
      <c r="K276" s="77">
        <v>0</v>
      </c>
      <c r="L276" s="77">
        <v>0</v>
      </c>
      <c r="M276" s="93">
        <v>0</v>
      </c>
      <c r="N276" s="77">
        <v>0</v>
      </c>
      <c r="O276" s="77">
        <v>0</v>
      </c>
      <c r="P276" s="93">
        <v>0</v>
      </c>
      <c r="Q276" s="77">
        <v>0</v>
      </c>
      <c r="R276" s="77">
        <v>0</v>
      </c>
      <c r="S276" s="93">
        <v>0</v>
      </c>
      <c r="T276" s="77">
        <v>0</v>
      </c>
      <c r="U276" s="77">
        <v>0</v>
      </c>
      <c r="V276" s="93">
        <v>0</v>
      </c>
      <c r="W276" s="77">
        <v>0</v>
      </c>
      <c r="X276" s="77">
        <v>0</v>
      </c>
      <c r="Y276" s="93">
        <v>0</v>
      </c>
      <c r="Z276" s="77">
        <v>0</v>
      </c>
      <c r="AA276" s="77">
        <v>0</v>
      </c>
      <c r="AB276" s="93">
        <v>0</v>
      </c>
      <c r="AC276" s="77">
        <v>0</v>
      </c>
      <c r="AD276" s="77">
        <v>0</v>
      </c>
      <c r="AE276" s="93">
        <v>0</v>
      </c>
      <c r="AF276" s="77">
        <v>0</v>
      </c>
      <c r="AG276" s="77">
        <v>0</v>
      </c>
      <c r="AH276" s="77">
        <v>0</v>
      </c>
      <c r="AI276" s="93">
        <v>0</v>
      </c>
      <c r="AJ276" s="77">
        <v>0</v>
      </c>
      <c r="AK276" s="93">
        <v>0</v>
      </c>
      <c r="AL276" s="77">
        <v>0</v>
      </c>
      <c r="AM276" s="77">
        <v>0</v>
      </c>
      <c r="AN276" s="77">
        <v>0</v>
      </c>
      <c r="AO276" s="93">
        <v>0</v>
      </c>
      <c r="AP276" s="77">
        <v>0</v>
      </c>
      <c r="AQ276" s="93">
        <v>0</v>
      </c>
      <c r="AR276" s="77">
        <v>0</v>
      </c>
      <c r="AS276" s="77">
        <v>0</v>
      </c>
      <c r="AT276" s="77">
        <v>0</v>
      </c>
      <c r="AU276" s="93">
        <v>0</v>
      </c>
      <c r="AV276" s="77">
        <v>0</v>
      </c>
      <c r="AW276" s="93">
        <v>0</v>
      </c>
      <c r="AX276" s="77">
        <v>0</v>
      </c>
      <c r="AY276" s="77">
        <v>0</v>
      </c>
      <c r="AZ276" s="77">
        <v>0</v>
      </c>
      <c r="BA276" s="93">
        <v>0</v>
      </c>
      <c r="BB276" s="77">
        <v>0</v>
      </c>
      <c r="BC276" s="93">
        <v>0</v>
      </c>
      <c r="BD276" s="77">
        <v>0</v>
      </c>
      <c r="BE276" s="77">
        <v>0</v>
      </c>
      <c r="BF276" s="77">
        <v>0</v>
      </c>
      <c r="BG276" s="93">
        <v>0</v>
      </c>
      <c r="BH276" s="77">
        <v>0</v>
      </c>
      <c r="BI276" s="92">
        <v>0</v>
      </c>
      <c r="BJ276" s="77">
        <v>0</v>
      </c>
      <c r="BK276" s="77">
        <v>0</v>
      </c>
      <c r="BL276" s="77">
        <v>0</v>
      </c>
      <c r="BM276" s="92">
        <v>0</v>
      </c>
      <c r="BN276" s="77">
        <v>0</v>
      </c>
      <c r="BO276" s="92">
        <v>0</v>
      </c>
      <c r="BP276" s="77">
        <v>0</v>
      </c>
      <c r="BQ276" s="77">
        <v>0</v>
      </c>
      <c r="BR276" s="77">
        <v>0</v>
      </c>
      <c r="BS276" s="92">
        <v>0</v>
      </c>
      <c r="BT276" s="77">
        <v>0</v>
      </c>
      <c r="BU276" s="92">
        <v>0</v>
      </c>
      <c r="BV276" s="77">
        <v>0</v>
      </c>
      <c r="BW276" s="77">
        <v>0</v>
      </c>
      <c r="BX276" s="77">
        <v>0</v>
      </c>
      <c r="BY276" s="92">
        <v>0</v>
      </c>
      <c r="BZ276" s="77">
        <v>0</v>
      </c>
      <c r="CA276" s="92"/>
      <c r="CB276" s="77">
        <v>0</v>
      </c>
      <c r="CC276" s="77">
        <v>0</v>
      </c>
      <c r="CD276" s="77">
        <v>0</v>
      </c>
      <c r="CE276" s="92">
        <v>0</v>
      </c>
      <c r="CF276" s="77">
        <v>0</v>
      </c>
      <c r="CG276" s="92">
        <v>0</v>
      </c>
      <c r="CH276" s="77">
        <v>0</v>
      </c>
      <c r="CI276" s="77">
        <v>0</v>
      </c>
      <c r="CJ276" s="77">
        <v>0</v>
      </c>
      <c r="CK276" s="92">
        <v>0</v>
      </c>
      <c r="CL276" s="77">
        <v>0</v>
      </c>
      <c r="CM276" s="92">
        <v>0</v>
      </c>
      <c r="CN276" s="77">
        <v>0</v>
      </c>
      <c r="CO276" s="77">
        <v>0</v>
      </c>
      <c r="CP276" s="77">
        <v>0</v>
      </c>
      <c r="CQ276" s="92">
        <v>0</v>
      </c>
      <c r="CR276" s="77">
        <v>0</v>
      </c>
      <c r="CS276" s="92">
        <v>0</v>
      </c>
      <c r="CT276" s="77">
        <v>0</v>
      </c>
      <c r="CU276" s="77">
        <v>0</v>
      </c>
      <c r="CV276" s="77">
        <v>0</v>
      </c>
      <c r="CW276" s="92">
        <v>0</v>
      </c>
      <c r="CX276" s="77">
        <v>0</v>
      </c>
      <c r="CY276" s="92">
        <v>0</v>
      </c>
      <c r="CZ276" s="77">
        <v>0</v>
      </c>
      <c r="DA276" s="77">
        <v>0</v>
      </c>
      <c r="DB276" s="77">
        <v>0</v>
      </c>
      <c r="DC276" s="92">
        <v>0</v>
      </c>
      <c r="DD276" s="77">
        <v>0</v>
      </c>
      <c r="DE276" s="92">
        <v>0</v>
      </c>
      <c r="DF276" s="77">
        <v>0</v>
      </c>
      <c r="DG276" s="77">
        <v>0</v>
      </c>
      <c r="DH276" s="77">
        <v>0</v>
      </c>
      <c r="DI276" s="92">
        <v>0</v>
      </c>
      <c r="DJ276" s="77">
        <v>0</v>
      </c>
      <c r="DK276" s="92">
        <v>0</v>
      </c>
      <c r="DL276" s="77">
        <v>0</v>
      </c>
      <c r="DM276" s="77">
        <v>0</v>
      </c>
      <c r="DN276" s="77">
        <v>0</v>
      </c>
      <c r="DO276" s="92">
        <v>0</v>
      </c>
      <c r="DP276" s="77">
        <v>0</v>
      </c>
      <c r="DQ276" s="92">
        <v>0</v>
      </c>
      <c r="DR276" s="77">
        <v>0</v>
      </c>
      <c r="DS276" s="77">
        <v>0</v>
      </c>
      <c r="DT276" s="77">
        <v>0</v>
      </c>
      <c r="DU276" s="92">
        <v>0</v>
      </c>
      <c r="DV276" s="77">
        <v>0</v>
      </c>
      <c r="DW276" s="92">
        <v>0</v>
      </c>
      <c r="DX276" s="77">
        <v>0</v>
      </c>
      <c r="DY276" s="77">
        <v>0</v>
      </c>
      <c r="DZ276" s="77">
        <v>0</v>
      </c>
      <c r="EA276" s="92">
        <v>0</v>
      </c>
      <c r="EB276" s="77">
        <v>0</v>
      </c>
      <c r="EC276" s="92">
        <v>0</v>
      </c>
      <c r="ED276" s="77">
        <v>0</v>
      </c>
      <c r="EE276" s="77">
        <v>0</v>
      </c>
      <c r="EF276" s="77">
        <v>0</v>
      </c>
      <c r="EG276" s="92">
        <v>0</v>
      </c>
      <c r="EH276" s="77">
        <v>0</v>
      </c>
      <c r="EI276" s="92">
        <v>0</v>
      </c>
      <c r="EJ276" s="77">
        <v>0</v>
      </c>
      <c r="EK276" s="77">
        <v>0</v>
      </c>
      <c r="EL276" s="77">
        <v>0</v>
      </c>
      <c r="EM276" s="92">
        <v>0</v>
      </c>
      <c r="EN276" s="77">
        <v>0</v>
      </c>
      <c r="EO276" s="92">
        <v>0</v>
      </c>
      <c r="EP276" s="77">
        <v>0</v>
      </c>
      <c r="EQ276" s="77">
        <v>0</v>
      </c>
      <c r="ER276" s="77">
        <v>0</v>
      </c>
      <c r="ES276" s="92">
        <v>0</v>
      </c>
      <c r="ET276" s="77">
        <v>0</v>
      </c>
      <c r="EU276" s="92">
        <v>0</v>
      </c>
      <c r="EV276" s="77">
        <v>0</v>
      </c>
      <c r="EW276" s="77">
        <v>0</v>
      </c>
      <c r="EX276" s="77">
        <v>0</v>
      </c>
      <c r="EY276" s="92">
        <v>0</v>
      </c>
      <c r="EZ276" s="77">
        <v>0</v>
      </c>
      <c r="FA276" s="92">
        <v>0</v>
      </c>
      <c r="FB276" s="77">
        <v>0</v>
      </c>
      <c r="FC276" s="77">
        <v>0</v>
      </c>
      <c r="FD276" s="77">
        <v>0</v>
      </c>
      <c r="FE276" s="92">
        <v>0</v>
      </c>
      <c r="FF276" s="77">
        <v>0</v>
      </c>
      <c r="FG276" s="92">
        <v>0</v>
      </c>
      <c r="FH276" s="77">
        <v>0</v>
      </c>
      <c r="FI276" s="77">
        <v>0</v>
      </c>
      <c r="FJ276" s="77">
        <v>0</v>
      </c>
      <c r="FK276" s="92">
        <v>0</v>
      </c>
      <c r="FL276" s="77">
        <v>0</v>
      </c>
      <c r="FM276" s="92">
        <v>0</v>
      </c>
      <c r="FN276" s="77">
        <v>0</v>
      </c>
      <c r="FO276" s="77">
        <v>0</v>
      </c>
      <c r="FP276" s="77">
        <v>0</v>
      </c>
      <c r="FQ276" s="92">
        <v>0</v>
      </c>
      <c r="FR276" s="77">
        <v>0</v>
      </c>
      <c r="FS276" s="92">
        <v>0</v>
      </c>
      <c r="FT276" s="77">
        <v>0</v>
      </c>
      <c r="FU276" s="77">
        <v>0</v>
      </c>
      <c r="FV276" s="77">
        <v>0</v>
      </c>
      <c r="FW276" s="92">
        <v>0</v>
      </c>
      <c r="FX276" s="77">
        <v>0</v>
      </c>
      <c r="FY276" s="92">
        <v>0</v>
      </c>
      <c r="FZ276" s="77">
        <v>0</v>
      </c>
      <c r="GA276" s="77">
        <v>0</v>
      </c>
      <c r="GB276" s="77">
        <v>0</v>
      </c>
      <c r="GC276" s="92">
        <v>0</v>
      </c>
      <c r="GD276" s="77">
        <v>0</v>
      </c>
      <c r="GE276" s="92">
        <v>0</v>
      </c>
      <c r="GF276" s="77">
        <v>0</v>
      </c>
      <c r="GG276" s="77">
        <v>0</v>
      </c>
      <c r="GH276" s="77">
        <v>0</v>
      </c>
      <c r="GI276" s="92">
        <v>0</v>
      </c>
      <c r="GJ276" s="77">
        <v>0</v>
      </c>
      <c r="GK276" s="92">
        <v>0</v>
      </c>
      <c r="GL276" s="77">
        <v>0</v>
      </c>
      <c r="GM276" s="77">
        <v>0</v>
      </c>
      <c r="GN276" s="77">
        <v>0</v>
      </c>
      <c r="GO276" s="92">
        <v>0</v>
      </c>
      <c r="GP276" s="77">
        <v>0</v>
      </c>
      <c r="GQ276" s="92">
        <v>0</v>
      </c>
      <c r="GR276" s="77">
        <v>0</v>
      </c>
      <c r="GS276" s="77">
        <v>0</v>
      </c>
      <c r="GT276" s="77">
        <v>0</v>
      </c>
      <c r="GU276" s="92">
        <v>0</v>
      </c>
      <c r="GV276" s="77">
        <v>0</v>
      </c>
      <c r="GW276" s="92">
        <v>0</v>
      </c>
      <c r="GX276" s="77">
        <v>0</v>
      </c>
      <c r="GY276" s="77">
        <v>0</v>
      </c>
      <c r="GZ276" s="77">
        <v>0</v>
      </c>
      <c r="HA276" s="92">
        <v>0</v>
      </c>
      <c r="HB276" s="77">
        <v>0</v>
      </c>
      <c r="HC276" s="92">
        <v>0</v>
      </c>
    </row>
    <row r="277" spans="1:211" x14ac:dyDescent="0.35">
      <c r="A277" s="48" t="s">
        <v>172</v>
      </c>
      <c r="B277" s="77">
        <f>+B48</f>
        <v>0</v>
      </c>
      <c r="C277" s="77">
        <f>+C48</f>
        <v>0</v>
      </c>
      <c r="D277" s="93">
        <v>0</v>
      </c>
      <c r="E277" s="77">
        <f>+E48</f>
        <v>0</v>
      </c>
      <c r="F277" s="77">
        <f>+F48</f>
        <v>0</v>
      </c>
      <c r="G277" s="93">
        <v>0</v>
      </c>
      <c r="H277" s="77">
        <f>+H48</f>
        <v>0</v>
      </c>
      <c r="I277" s="77">
        <f>+I48</f>
        <v>0</v>
      </c>
      <c r="J277" s="93">
        <v>0</v>
      </c>
      <c r="K277" s="77">
        <f>+K48</f>
        <v>0</v>
      </c>
      <c r="L277" s="77">
        <f>+L48</f>
        <v>0</v>
      </c>
      <c r="M277" s="93">
        <v>0</v>
      </c>
      <c r="N277" s="77">
        <f>+N48</f>
        <v>0</v>
      </c>
      <c r="O277" s="77">
        <f>+O48</f>
        <v>0</v>
      </c>
      <c r="P277" s="93">
        <v>0</v>
      </c>
      <c r="Q277" s="77">
        <f>+Q48</f>
        <v>0</v>
      </c>
      <c r="R277" s="77">
        <f>+R48</f>
        <v>0</v>
      </c>
      <c r="S277" s="93">
        <v>0</v>
      </c>
      <c r="T277" s="77">
        <f>+T48</f>
        <v>0</v>
      </c>
      <c r="U277" s="77">
        <f>+U48</f>
        <v>0</v>
      </c>
      <c r="V277" s="93">
        <v>0</v>
      </c>
      <c r="W277" s="77">
        <f>+W48</f>
        <v>0</v>
      </c>
      <c r="X277" s="77">
        <f>+X48</f>
        <v>0</v>
      </c>
      <c r="Y277" s="93">
        <v>0</v>
      </c>
      <c r="Z277" s="77">
        <f>+Z48</f>
        <v>0</v>
      </c>
      <c r="AA277" s="77">
        <f>+AA48</f>
        <v>0</v>
      </c>
      <c r="AB277" s="93">
        <v>0</v>
      </c>
      <c r="AC277" s="77">
        <f>+AC48</f>
        <v>0</v>
      </c>
      <c r="AD277" s="77">
        <f>+AD48</f>
        <v>0</v>
      </c>
      <c r="AE277" s="93">
        <v>0</v>
      </c>
      <c r="AF277" s="77">
        <f>+AF48</f>
        <v>0</v>
      </c>
      <c r="AG277" s="77">
        <f>+AG48</f>
        <v>0</v>
      </c>
      <c r="AH277" s="77">
        <f>+AH48</f>
        <v>0</v>
      </c>
      <c r="AI277" s="93">
        <v>0</v>
      </c>
      <c r="AJ277" s="77">
        <f>+AJ48</f>
        <v>0</v>
      </c>
      <c r="AK277" s="93">
        <v>0</v>
      </c>
      <c r="AL277" s="77">
        <f>+AL48</f>
        <v>0</v>
      </c>
      <c r="AM277" s="77">
        <f>+AM48</f>
        <v>0</v>
      </c>
      <c r="AN277" s="77">
        <f>+AN48</f>
        <v>0</v>
      </c>
      <c r="AO277" s="93">
        <v>0</v>
      </c>
      <c r="AP277" s="77">
        <f>+AP48</f>
        <v>0</v>
      </c>
      <c r="AQ277" s="93">
        <v>0</v>
      </c>
      <c r="AR277" s="77">
        <f>+AR48</f>
        <v>0</v>
      </c>
      <c r="AS277" s="77">
        <f>+AS48</f>
        <v>0</v>
      </c>
      <c r="AT277" s="77">
        <f>+AT48</f>
        <v>0</v>
      </c>
      <c r="AU277" s="93">
        <v>0</v>
      </c>
      <c r="AV277" s="77">
        <f>+AV48</f>
        <v>0</v>
      </c>
      <c r="AW277" s="93">
        <v>0</v>
      </c>
      <c r="AX277" s="77">
        <f>+AX48</f>
        <v>0</v>
      </c>
      <c r="AY277" s="77">
        <f>+AY48</f>
        <v>0</v>
      </c>
      <c r="AZ277" s="77">
        <f>+AZ48</f>
        <v>0</v>
      </c>
      <c r="BA277" s="93">
        <v>0</v>
      </c>
      <c r="BB277" s="77">
        <f>+BB48</f>
        <v>0</v>
      </c>
      <c r="BC277" s="93">
        <v>0</v>
      </c>
      <c r="BD277" s="77">
        <f>+BD48</f>
        <v>0</v>
      </c>
      <c r="BE277" s="77">
        <f>+BE48</f>
        <v>0</v>
      </c>
      <c r="BF277" s="77">
        <f>+BF48</f>
        <v>0</v>
      </c>
      <c r="BG277" s="93">
        <v>0</v>
      </c>
      <c r="BH277" s="77">
        <f>+BH48</f>
        <v>0</v>
      </c>
      <c r="BI277" s="92">
        <v>0</v>
      </c>
      <c r="BJ277" s="77">
        <f>+BJ48</f>
        <v>0</v>
      </c>
      <c r="BK277" s="77">
        <f>+BK48</f>
        <v>0</v>
      </c>
      <c r="BL277" s="77">
        <f>+BL48</f>
        <v>0</v>
      </c>
      <c r="BM277" s="92">
        <v>0</v>
      </c>
      <c r="BN277" s="77">
        <f>+BN48</f>
        <v>0</v>
      </c>
      <c r="BO277" s="92">
        <v>0</v>
      </c>
      <c r="BP277" s="77">
        <f>+BP48</f>
        <v>0</v>
      </c>
      <c r="BQ277" s="77">
        <f>+BQ48</f>
        <v>0</v>
      </c>
      <c r="BR277" s="77">
        <f>+BR48</f>
        <v>0</v>
      </c>
      <c r="BS277" s="92">
        <v>0</v>
      </c>
      <c r="BT277" s="77">
        <f>+BT48</f>
        <v>0</v>
      </c>
      <c r="BU277" s="92">
        <v>0</v>
      </c>
      <c r="BV277" s="77">
        <f>+BV48</f>
        <v>0</v>
      </c>
      <c r="BW277" s="77">
        <f>+BW48</f>
        <v>0</v>
      </c>
      <c r="BX277" s="77">
        <f>+BX48</f>
        <v>0</v>
      </c>
      <c r="BY277" s="92">
        <v>0</v>
      </c>
      <c r="BZ277" s="77">
        <f>+BZ48</f>
        <v>0</v>
      </c>
      <c r="CA277" s="92">
        <v>0</v>
      </c>
      <c r="CB277" s="77">
        <f>+CB48</f>
        <v>0</v>
      </c>
      <c r="CC277" s="77">
        <f>+CC48</f>
        <v>522563534.92605233</v>
      </c>
      <c r="CD277" s="77">
        <f>+CD48</f>
        <v>522563534.92605233</v>
      </c>
      <c r="CE277" s="92">
        <f t="shared" ref="CE277:CE278" si="1108">+CD277/CC277</f>
        <v>1</v>
      </c>
      <c r="CF277" s="77">
        <f>+CF48</f>
        <v>522563534.92605233</v>
      </c>
      <c r="CG277" s="92">
        <f t="shared" ref="CG277:CG278" si="1109">+CF277/CC277</f>
        <v>1</v>
      </c>
      <c r="CH277" s="77">
        <f>+CH48</f>
        <v>0</v>
      </c>
      <c r="CI277" s="77">
        <f>+CI48</f>
        <v>0</v>
      </c>
      <c r="CJ277" s="77">
        <f>+CJ48</f>
        <v>0</v>
      </c>
      <c r="CK277" s="92">
        <v>0</v>
      </c>
      <c r="CL277" s="77">
        <f>+CL48</f>
        <v>0</v>
      </c>
      <c r="CM277" s="92">
        <v>0</v>
      </c>
      <c r="CN277" s="77">
        <f>+CN48</f>
        <v>0</v>
      </c>
      <c r="CO277" s="77">
        <f>+CO48</f>
        <v>0</v>
      </c>
      <c r="CP277" s="77">
        <f>+CP48</f>
        <v>0</v>
      </c>
      <c r="CQ277" s="92">
        <v>0</v>
      </c>
      <c r="CR277" s="77">
        <f>+CR48</f>
        <v>0</v>
      </c>
      <c r="CS277" s="92">
        <v>0</v>
      </c>
      <c r="CT277" s="77">
        <f>+CT48</f>
        <v>0</v>
      </c>
      <c r="CU277" s="77">
        <f>+CU48</f>
        <v>0</v>
      </c>
      <c r="CV277" s="77">
        <f>+CV48</f>
        <v>0</v>
      </c>
      <c r="CW277" s="92">
        <v>0</v>
      </c>
      <c r="CX277" s="77">
        <f>+CX48</f>
        <v>0</v>
      </c>
      <c r="CY277" s="92">
        <v>0</v>
      </c>
      <c r="CZ277" s="77">
        <f>+CZ48</f>
        <v>0</v>
      </c>
      <c r="DA277" s="77">
        <f>+DA48</f>
        <v>0</v>
      </c>
      <c r="DB277" s="77">
        <f>+DB48</f>
        <v>0</v>
      </c>
      <c r="DC277" s="92">
        <v>0</v>
      </c>
      <c r="DD277" s="77">
        <f>+DD48</f>
        <v>0</v>
      </c>
      <c r="DE277" s="92">
        <v>0</v>
      </c>
      <c r="DF277" s="77">
        <f>+DF48</f>
        <v>0</v>
      </c>
      <c r="DG277" s="77">
        <f>+DG48</f>
        <v>0</v>
      </c>
      <c r="DH277" s="77">
        <f>+DH48</f>
        <v>0</v>
      </c>
      <c r="DI277" s="92">
        <v>0</v>
      </c>
      <c r="DJ277" s="77">
        <f>+DJ48</f>
        <v>0</v>
      </c>
      <c r="DK277" s="92">
        <v>0</v>
      </c>
      <c r="DL277" s="77">
        <f>+DL48</f>
        <v>0</v>
      </c>
      <c r="DM277" s="77">
        <f>+DM48</f>
        <v>0</v>
      </c>
      <c r="DN277" s="77">
        <f>+DN48</f>
        <v>0</v>
      </c>
      <c r="DO277" s="92">
        <v>0</v>
      </c>
      <c r="DP277" s="77">
        <f>+DP48</f>
        <v>0</v>
      </c>
      <c r="DQ277" s="92">
        <v>0</v>
      </c>
      <c r="DR277" s="77">
        <f>+DR48</f>
        <v>0</v>
      </c>
      <c r="DS277" s="77">
        <f>+DS48</f>
        <v>0</v>
      </c>
      <c r="DT277" s="77">
        <f>+DT48</f>
        <v>0</v>
      </c>
      <c r="DU277" s="92">
        <v>0</v>
      </c>
      <c r="DV277" s="77">
        <f>+DV48</f>
        <v>0</v>
      </c>
      <c r="DW277" s="92">
        <v>0</v>
      </c>
      <c r="DX277" s="77">
        <f>+DX48</f>
        <v>0</v>
      </c>
      <c r="DY277" s="77">
        <f>+DY48</f>
        <v>0</v>
      </c>
      <c r="DZ277" s="77">
        <f>+DZ48</f>
        <v>0</v>
      </c>
      <c r="EA277" s="92">
        <v>0</v>
      </c>
      <c r="EB277" s="77">
        <f>+EB48</f>
        <v>0</v>
      </c>
      <c r="EC277" s="92">
        <v>0</v>
      </c>
      <c r="ED277" s="77">
        <f>+ED48</f>
        <v>0</v>
      </c>
      <c r="EE277" s="77">
        <f>+EE48</f>
        <v>0</v>
      </c>
      <c r="EF277" s="77">
        <f>+EF48</f>
        <v>0</v>
      </c>
      <c r="EG277" s="92">
        <v>0</v>
      </c>
      <c r="EH277" s="77">
        <f>+EH48</f>
        <v>0</v>
      </c>
      <c r="EI277" s="92">
        <v>0</v>
      </c>
      <c r="EJ277" s="77">
        <f>+EJ48</f>
        <v>0</v>
      </c>
      <c r="EK277" s="77">
        <f>+EK48</f>
        <v>0</v>
      </c>
      <c r="EL277" s="77">
        <f>+EL48</f>
        <v>0</v>
      </c>
      <c r="EM277" s="92">
        <v>0</v>
      </c>
      <c r="EN277" s="77">
        <f>+EN48</f>
        <v>0</v>
      </c>
      <c r="EO277" s="92">
        <v>0</v>
      </c>
      <c r="EP277" s="77">
        <f>+EP48</f>
        <v>0</v>
      </c>
      <c r="EQ277" s="77">
        <f>+EQ48</f>
        <v>0</v>
      </c>
      <c r="ER277" s="77">
        <f>+ER48</f>
        <v>0</v>
      </c>
      <c r="ES277" s="92">
        <v>0</v>
      </c>
      <c r="ET277" s="77">
        <f>+ET48</f>
        <v>0</v>
      </c>
      <c r="EU277" s="92">
        <v>0</v>
      </c>
      <c r="EV277" s="77">
        <f>+EV48</f>
        <v>0</v>
      </c>
      <c r="EW277" s="77">
        <f>+EW48</f>
        <v>0</v>
      </c>
      <c r="EX277" s="77">
        <f>+EX48</f>
        <v>0</v>
      </c>
      <c r="EY277" s="92">
        <v>0</v>
      </c>
      <c r="EZ277" s="77">
        <f>+EZ48</f>
        <v>0</v>
      </c>
      <c r="FA277" s="92">
        <v>0</v>
      </c>
      <c r="FB277" s="77">
        <f>+FB48</f>
        <v>0</v>
      </c>
      <c r="FC277" s="77">
        <f>+FC48</f>
        <v>0</v>
      </c>
      <c r="FD277" s="77">
        <f>+FD48</f>
        <v>0</v>
      </c>
      <c r="FE277" s="92">
        <v>0</v>
      </c>
      <c r="FF277" s="77">
        <f>+FF48</f>
        <v>0</v>
      </c>
      <c r="FG277" s="92">
        <v>0</v>
      </c>
      <c r="FH277" s="77">
        <f>+FH48</f>
        <v>0</v>
      </c>
      <c r="FI277" s="77">
        <f>+FI48</f>
        <v>0</v>
      </c>
      <c r="FJ277" s="77">
        <f>+FJ48</f>
        <v>0</v>
      </c>
      <c r="FK277" s="92">
        <v>0</v>
      </c>
      <c r="FL277" s="77">
        <f>+FL48</f>
        <v>0</v>
      </c>
      <c r="FM277" s="92">
        <v>0</v>
      </c>
      <c r="FN277" s="77">
        <f>+FN48</f>
        <v>0</v>
      </c>
      <c r="FO277" s="77">
        <f>+FO48</f>
        <v>0</v>
      </c>
      <c r="FP277" s="77">
        <f>+FP48</f>
        <v>0</v>
      </c>
      <c r="FQ277" s="92">
        <v>0</v>
      </c>
      <c r="FR277" s="77">
        <f>+FR48</f>
        <v>0</v>
      </c>
      <c r="FS277" s="92">
        <v>0</v>
      </c>
      <c r="FT277" s="77">
        <f>+FT48</f>
        <v>0</v>
      </c>
      <c r="FU277" s="77">
        <f>+FU48</f>
        <v>0</v>
      </c>
      <c r="FV277" s="77">
        <f>+FV48</f>
        <v>0</v>
      </c>
      <c r="FW277" s="92">
        <v>0</v>
      </c>
      <c r="FX277" s="77">
        <f>+FX48</f>
        <v>0</v>
      </c>
      <c r="FY277" s="92">
        <v>0</v>
      </c>
      <c r="FZ277" s="77">
        <f>+FZ48</f>
        <v>0</v>
      </c>
      <c r="GA277" s="77">
        <f>+GA48</f>
        <v>0</v>
      </c>
      <c r="GB277" s="77">
        <f>+GB48</f>
        <v>0</v>
      </c>
      <c r="GC277" s="92">
        <v>0</v>
      </c>
      <c r="GD277" s="77">
        <f>+GD48</f>
        <v>0</v>
      </c>
      <c r="GE277" s="92">
        <v>0</v>
      </c>
      <c r="GF277" s="77">
        <f>+GF48</f>
        <v>0</v>
      </c>
      <c r="GG277" s="77">
        <f>+GG48</f>
        <v>0</v>
      </c>
      <c r="GH277" s="77">
        <f>+GH48</f>
        <v>0</v>
      </c>
      <c r="GI277" s="92">
        <v>0</v>
      </c>
      <c r="GJ277" s="77">
        <f>+GJ48</f>
        <v>0</v>
      </c>
      <c r="GK277" s="92">
        <v>0</v>
      </c>
      <c r="GL277" s="77">
        <f>+GL48</f>
        <v>0</v>
      </c>
      <c r="GM277" s="77">
        <f>+GM48</f>
        <v>0</v>
      </c>
      <c r="GN277" s="77">
        <f>+GN48</f>
        <v>0</v>
      </c>
      <c r="GO277" s="92">
        <v>0</v>
      </c>
      <c r="GP277" s="77">
        <f>+GP48</f>
        <v>0</v>
      </c>
      <c r="GQ277" s="92">
        <v>0</v>
      </c>
      <c r="GR277" s="77">
        <f>+GR48</f>
        <v>0</v>
      </c>
      <c r="GS277" s="77">
        <f>+GS48</f>
        <v>0</v>
      </c>
      <c r="GT277" s="77">
        <f>+GT48</f>
        <v>0</v>
      </c>
      <c r="GU277" s="92">
        <v>0</v>
      </c>
      <c r="GV277" s="77">
        <f>+GV48</f>
        <v>0</v>
      </c>
      <c r="GW277" s="92">
        <v>0</v>
      </c>
      <c r="GX277" s="77">
        <f>+GX48</f>
        <v>0</v>
      </c>
      <c r="GY277" s="77">
        <f>+GY48</f>
        <v>0</v>
      </c>
      <c r="GZ277" s="77">
        <f>+GZ48</f>
        <v>0</v>
      </c>
      <c r="HA277" s="92">
        <v>0</v>
      </c>
      <c r="HB277" s="77">
        <f>+HB48</f>
        <v>0</v>
      </c>
      <c r="HC277" s="92">
        <v>0</v>
      </c>
    </row>
    <row r="278" spans="1:211" x14ac:dyDescent="0.35">
      <c r="A278" s="48" t="s">
        <v>173</v>
      </c>
      <c r="B278" s="77">
        <f>+B79</f>
        <v>115965492931.59067</v>
      </c>
      <c r="C278" s="77">
        <f>+C79</f>
        <v>115965492931.59067</v>
      </c>
      <c r="D278" s="78">
        <f t="shared" ref="D278:D281" si="1110">+C278/B278</f>
        <v>1</v>
      </c>
      <c r="E278" s="77">
        <f>+E79</f>
        <v>141657210379.00391</v>
      </c>
      <c r="F278" s="77">
        <f>+F79</f>
        <v>140414130439.40692</v>
      </c>
      <c r="G278" s="78">
        <f t="shared" ref="G278:G281" si="1111">+F278/E278</f>
        <v>0.9912247323219826</v>
      </c>
      <c r="H278" s="77">
        <f>+H79</f>
        <v>8065387408.5383701</v>
      </c>
      <c r="I278" s="77">
        <f>+I79</f>
        <v>7107134092.0841351</v>
      </c>
      <c r="J278" s="78">
        <f t="shared" ref="J278:J281" si="1112">+I278/H278</f>
        <v>0.88118942489485541</v>
      </c>
      <c r="K278" s="77">
        <f>+K79</f>
        <v>7095944361.2115841</v>
      </c>
      <c r="L278" s="77">
        <f>+L79</f>
        <v>7052144553.6590996</v>
      </c>
      <c r="M278" s="78">
        <f t="shared" ref="M278:M281" si="1113">+L278/K278</f>
        <v>0.99382748717818215</v>
      </c>
      <c r="N278" s="77">
        <f>+N79</f>
        <v>7710624551.9368725</v>
      </c>
      <c r="O278" s="77">
        <f>+O79</f>
        <v>6701636671.4850149</v>
      </c>
      <c r="P278" s="78">
        <f t="shared" ref="P278:P281" si="1114">+O278/N278</f>
        <v>0.86914317074374936</v>
      </c>
      <c r="Q278" s="77">
        <f>+Q79</f>
        <v>9991025521.8741531</v>
      </c>
      <c r="R278" s="77">
        <f>+R79</f>
        <v>9631596793.7845287</v>
      </c>
      <c r="S278" s="78">
        <f t="shared" ref="S278:S281" si="1115">+R278/Q278</f>
        <v>0.964024841363612</v>
      </c>
      <c r="T278" s="77">
        <f>+T79</f>
        <v>9724709022.8843403</v>
      </c>
      <c r="U278" s="77">
        <f>+U79</f>
        <v>8137544583.4431324</v>
      </c>
      <c r="V278" s="78">
        <f t="shared" ref="V278:V281" si="1116">+U278/T278</f>
        <v>0.83679054707896483</v>
      </c>
      <c r="W278" s="77">
        <f>+W79</f>
        <v>8000699877.7665091</v>
      </c>
      <c r="X278" s="77">
        <f>+X79</f>
        <v>7625220809.2081785</v>
      </c>
      <c r="Y278" s="78">
        <f t="shared" ref="Y278:Y281" si="1117">+X278/W278</f>
        <v>0.95306922215620593</v>
      </c>
      <c r="Z278" s="77">
        <f>+Z79</f>
        <v>8007014071.9652634</v>
      </c>
      <c r="AA278" s="77">
        <f>+AA79</f>
        <v>6820024799.1385307</v>
      </c>
      <c r="AB278" s="78">
        <f t="shared" ref="AB278:AB281" si="1118">+AA278/Z278</f>
        <v>0.8517563148811359</v>
      </c>
      <c r="AC278" s="77">
        <f>+AC79</f>
        <v>7712513013.5104532</v>
      </c>
      <c r="AD278" s="77">
        <f>+AD79</f>
        <v>7192226207.5237427</v>
      </c>
      <c r="AE278" s="78">
        <f t="shared" ref="AE278:AE281" si="1119">+AD278/AC278</f>
        <v>0.93253991207855413</v>
      </c>
      <c r="AF278" s="77">
        <f>+AF79</f>
        <v>6729590685.4490204</v>
      </c>
      <c r="AG278" s="77">
        <f>+AG79</f>
        <v>5319582076.945138</v>
      </c>
      <c r="AH278" s="77">
        <f>+AH79</f>
        <v>5248915919.0508614</v>
      </c>
      <c r="AI278" s="92">
        <f t="shared" ref="AI278" si="1120">+AH278/AG278</f>
        <v>0.9867158440508812</v>
      </c>
      <c r="AJ278" s="77">
        <f>+AJ79</f>
        <v>4786008798.6060953</v>
      </c>
      <c r="AK278" s="92">
        <f t="shared" ref="AK278" si="1121">+AJ278/AG278</f>
        <v>0.8996963914418149</v>
      </c>
      <c r="AL278" s="77">
        <f>+AL79</f>
        <v>5557373542.7607841</v>
      </c>
      <c r="AM278" s="77">
        <f>+AM79</f>
        <v>5557373542.7607841</v>
      </c>
      <c r="AN278" s="77">
        <f>+AN79</f>
        <v>5218824117.7232151</v>
      </c>
      <c r="AO278" s="92">
        <f t="shared" ref="AO278" si="1122">+AN278/AM278</f>
        <v>0.93908103847390745</v>
      </c>
      <c r="AP278" s="77">
        <f>+AP79</f>
        <v>4763996771.808423</v>
      </c>
      <c r="AQ278" s="92">
        <f t="shared" ref="AQ278" si="1123">+AP278/AM278</f>
        <v>0.8572388980427923</v>
      </c>
      <c r="AR278" s="77">
        <f>+AR79</f>
        <v>6572229719.0984364</v>
      </c>
      <c r="AS278" s="77">
        <f>+AS79</f>
        <v>6451634035.643507</v>
      </c>
      <c r="AT278" s="77">
        <f>+AT79</f>
        <v>6171132555.8872776</v>
      </c>
      <c r="AU278" s="92">
        <f t="shared" ref="AU278" si="1124">+AT278/AS278</f>
        <v>0.95652241304969632</v>
      </c>
      <c r="AV278" s="77">
        <f>+AV79</f>
        <v>6171132555.8872776</v>
      </c>
      <c r="AW278" s="92">
        <f t="shared" ref="AW278" si="1125">+AV278/AS278</f>
        <v>0.95652241304969632</v>
      </c>
      <c r="AX278" s="77">
        <f>+AX79</f>
        <v>5174428808.7604771</v>
      </c>
      <c r="AY278" s="77">
        <f>+AY79</f>
        <v>5174428808.7604771</v>
      </c>
      <c r="AZ278" s="77">
        <f>+AZ79</f>
        <v>4880813948.9840012</v>
      </c>
      <c r="BA278" s="92">
        <f t="shared" ref="BA278" si="1126">+AZ278/AY278</f>
        <v>0.9432565659654305</v>
      </c>
      <c r="BB278" s="77">
        <f>+BB79</f>
        <v>4880813948.9840012</v>
      </c>
      <c r="BC278" s="92">
        <f t="shared" ref="BC278" si="1127">+BB278/AY278</f>
        <v>0.9432565659654305</v>
      </c>
      <c r="BD278" s="77">
        <f>+BD79</f>
        <v>4894314369.0272579</v>
      </c>
      <c r="BE278" s="77">
        <f>+BE79</f>
        <v>4956928483.2577381</v>
      </c>
      <c r="BF278" s="77">
        <f>+BF79</f>
        <v>4956928483.2577381</v>
      </c>
      <c r="BG278" s="92">
        <f t="shared" ref="BG278" si="1128">+BF278/BE278</f>
        <v>1</v>
      </c>
      <c r="BH278" s="77">
        <f>+BH79</f>
        <v>4916132587.2780161</v>
      </c>
      <c r="BI278" s="92">
        <f t="shared" ref="BI278" si="1129">+BH278/BE278</f>
        <v>0.99176992443657153</v>
      </c>
      <c r="BJ278" s="77">
        <f>+BJ79</f>
        <v>5313294689.025836</v>
      </c>
      <c r="BK278" s="77">
        <f>+BK79</f>
        <v>5313294689.025836</v>
      </c>
      <c r="BL278" s="77">
        <f>+BL79</f>
        <v>4712606481.0150766</v>
      </c>
      <c r="BM278" s="92">
        <f t="shared" ref="BM278" si="1130">+BL278/BK278</f>
        <v>0.88694619004448771</v>
      </c>
      <c r="BN278" s="77">
        <f>+BN79</f>
        <v>4311539663.5893164</v>
      </c>
      <c r="BO278" s="92">
        <f t="shared" ref="BO278" si="1131">+BN278/BK278</f>
        <v>0.81146255119153088</v>
      </c>
      <c r="BP278" s="77">
        <f>+BP79</f>
        <v>5521896023.8415995</v>
      </c>
      <c r="BQ278" s="77">
        <f>+BQ79</f>
        <v>5945260036.6223993</v>
      </c>
      <c r="BR278" s="77">
        <f>+BR79</f>
        <v>5835276854.64501</v>
      </c>
      <c r="BS278" s="92">
        <f t="shared" ref="BS278" si="1132">+BR278/BQ278</f>
        <v>0.98150069445240407</v>
      </c>
      <c r="BT278" s="77">
        <f>+BT79</f>
        <v>5767152836.1884356</v>
      </c>
      <c r="BU278" s="92">
        <f t="shared" ref="BU278" si="1133">+BT278/BQ278</f>
        <v>0.97004215133790017</v>
      </c>
      <c r="BV278" s="77">
        <f>+BV79</f>
        <v>5142323331.6781502</v>
      </c>
      <c r="BW278" s="77">
        <f>+BW79</f>
        <v>5772400421.9902887</v>
      </c>
      <c r="BX278" s="77">
        <f>+BX79</f>
        <v>4904955674.6912498</v>
      </c>
      <c r="BY278" s="92">
        <f t="shared" ref="BY278" si="1134">+BX278/BW278</f>
        <v>0.84972547226722894</v>
      </c>
      <c r="BZ278" s="77">
        <f>+BZ79</f>
        <v>4337580493.7589245</v>
      </c>
      <c r="CA278" s="92">
        <f t="shared" ref="CA278" si="1135">+BZ278/BW278</f>
        <v>0.75143444263406678</v>
      </c>
      <c r="CB278" s="77">
        <f>+CB79</f>
        <v>5648662015.6960182</v>
      </c>
      <c r="CC278" s="77">
        <f>+CC79</f>
        <v>5648662015.6960182</v>
      </c>
      <c r="CD278" s="77">
        <f>+CD79</f>
        <v>5526288836.4775991</v>
      </c>
      <c r="CE278" s="92">
        <f t="shared" si="1108"/>
        <v>0.9783358999213656</v>
      </c>
      <c r="CF278" s="77">
        <f>+CF79</f>
        <v>5526288836.4775982</v>
      </c>
      <c r="CG278" s="92">
        <f t="shared" si="1109"/>
        <v>0.97833589992136549</v>
      </c>
      <c r="CH278" s="77">
        <f>+CH79</f>
        <v>2604050933.2424736</v>
      </c>
      <c r="CI278" s="77">
        <f>+CI79</f>
        <v>4849450875.3661613</v>
      </c>
      <c r="CJ278" s="77">
        <f>+CJ79</f>
        <v>4312128807.2390308</v>
      </c>
      <c r="CK278" s="92">
        <f t="shared" ref="CK278" si="1136">+CJ278/CI278</f>
        <v>0.88919939969769057</v>
      </c>
      <c r="CL278" s="77">
        <f>+CL79</f>
        <v>4312128807.2390308</v>
      </c>
      <c r="CM278" s="92">
        <f t="shared" ref="CM278" si="1137">+CL278/CI278</f>
        <v>0.88919939969769057</v>
      </c>
      <c r="CN278" s="77">
        <f>+CN79</f>
        <v>3889283712.021328</v>
      </c>
      <c r="CO278" s="77">
        <f>+CO79</f>
        <v>4562139401.6190424</v>
      </c>
      <c r="CP278" s="77">
        <f>+CP79</f>
        <v>4534288782.3994255</v>
      </c>
      <c r="CQ278" s="92">
        <f t="shared" ref="CQ278" si="1138">+CP278/CO278</f>
        <v>0.99389527220283247</v>
      </c>
      <c r="CR278" s="77">
        <f>+CR79</f>
        <v>4534288782.3994255</v>
      </c>
      <c r="CS278" s="92">
        <f t="shared" ref="CS278" si="1139">+CR278/CO278</f>
        <v>0.99389527220283247</v>
      </c>
      <c r="CT278" s="77">
        <f>+CT79</f>
        <v>4451560318.6114435</v>
      </c>
      <c r="CU278" s="77">
        <f>+CU79</f>
        <v>4451560318.6114435</v>
      </c>
      <c r="CV278" s="77">
        <f>+CV79</f>
        <v>4451009940.8304205</v>
      </c>
      <c r="CW278" s="92">
        <f t="shared" ref="CW278" si="1140">+CV278/CU278</f>
        <v>0.99987636295104843</v>
      </c>
      <c r="CX278" s="77">
        <f>+CX79</f>
        <v>3350680826.3714962</v>
      </c>
      <c r="CY278" s="92">
        <f t="shared" ref="CY278" si="1141">+CX278/CU278</f>
        <v>0.75269806237662307</v>
      </c>
      <c r="CZ278" s="77">
        <f>+CZ79</f>
        <v>4580294253.5999994</v>
      </c>
      <c r="DA278" s="77">
        <f>+DA79</f>
        <v>4580294253.5999994</v>
      </c>
      <c r="DB278" s="77">
        <f>+DB79</f>
        <v>0</v>
      </c>
      <c r="DC278" s="92">
        <f t="shared" ref="DC278" si="1142">+DB278/DA278</f>
        <v>0</v>
      </c>
      <c r="DD278" s="77">
        <f>+DD79</f>
        <v>0</v>
      </c>
      <c r="DE278" s="92">
        <f t="shared" ref="DE278" si="1143">+DD278/DA278</f>
        <v>0</v>
      </c>
      <c r="DF278" s="77">
        <f>+DF79</f>
        <v>4580294253.5999994</v>
      </c>
      <c r="DG278" s="77">
        <f>+DG79</f>
        <v>4580294253.5999994</v>
      </c>
      <c r="DH278" s="77">
        <f>+DH79</f>
        <v>0</v>
      </c>
      <c r="DI278" s="92">
        <f t="shared" ref="DI278" si="1144">+DH278/DG278</f>
        <v>0</v>
      </c>
      <c r="DJ278" s="77">
        <f>+DJ79</f>
        <v>0</v>
      </c>
      <c r="DK278" s="92">
        <f t="shared" ref="DK278" si="1145">+DJ278/DG278</f>
        <v>0</v>
      </c>
      <c r="DL278" s="77">
        <f>+DL79</f>
        <v>4580294253.5999994</v>
      </c>
      <c r="DM278" s="77">
        <f>+DM79</f>
        <v>4580294253.5999994</v>
      </c>
      <c r="DN278" s="77">
        <f>+DN79</f>
        <v>0</v>
      </c>
      <c r="DO278" s="92">
        <f t="shared" ref="DO278" si="1146">+DN278/DM278</f>
        <v>0</v>
      </c>
      <c r="DP278" s="77">
        <f>+DP79</f>
        <v>0</v>
      </c>
      <c r="DQ278" s="92">
        <f t="shared" ref="DQ278" si="1147">+DP278/DM278</f>
        <v>0</v>
      </c>
      <c r="DR278" s="77">
        <f>+DR79</f>
        <v>4580294253.5999994</v>
      </c>
      <c r="DS278" s="77">
        <f>+DS79</f>
        <v>4580294253.5999994</v>
      </c>
      <c r="DT278" s="77">
        <f>+DT79</f>
        <v>765637658.33879995</v>
      </c>
      <c r="DU278" s="92">
        <f t="shared" ref="DU278" si="1148">+DT278/DS278</f>
        <v>0.16715905484391694</v>
      </c>
      <c r="DV278" s="77">
        <f>+DV79</f>
        <v>765637658.33879995</v>
      </c>
      <c r="DW278" s="92">
        <f t="shared" ref="DW278" si="1149">+DV278/DS278</f>
        <v>0.16715905484391694</v>
      </c>
      <c r="DX278" s="77">
        <f>+DX79</f>
        <v>4580294253.5999994</v>
      </c>
      <c r="DY278" s="77">
        <f>+DY79</f>
        <v>4580294253.5999994</v>
      </c>
      <c r="DZ278" s="77">
        <f>+DZ79</f>
        <v>1121510526.5207999</v>
      </c>
      <c r="EA278" s="92">
        <f t="shared" ref="EA278" si="1150">+DZ278/DY278</f>
        <v>0.24485556263974087</v>
      </c>
      <c r="EB278" s="77">
        <f>+EB79</f>
        <v>765637658.33879995</v>
      </c>
      <c r="EC278" s="92">
        <f t="shared" ref="EC278" si="1151">+EB278/DY278</f>
        <v>0.16715905484391694</v>
      </c>
      <c r="ED278" s="77">
        <f>+ED79</f>
        <v>4580294253.5999994</v>
      </c>
      <c r="EE278" s="77">
        <f>+EE79</f>
        <v>4580294253.5999994</v>
      </c>
      <c r="EF278" s="77">
        <f>+EF79</f>
        <v>1121510526.5207999</v>
      </c>
      <c r="EG278" s="92">
        <f t="shared" ref="EG278" si="1152">+EF278/EE278</f>
        <v>0.24485556263974087</v>
      </c>
      <c r="EH278" s="77">
        <f>+EH79</f>
        <v>1121510526.5207999</v>
      </c>
      <c r="EI278" s="92">
        <f t="shared" ref="EI278" si="1153">+EH278/EE278</f>
        <v>0.24485556263974087</v>
      </c>
      <c r="EJ278" s="77">
        <f>+EJ79</f>
        <v>4580294253.5999994</v>
      </c>
      <c r="EK278" s="77">
        <f>+EK79</f>
        <v>4580294253.5999994</v>
      </c>
      <c r="EL278" s="77">
        <f>+EL79</f>
        <v>1121510526.5207999</v>
      </c>
      <c r="EM278" s="92">
        <f t="shared" ref="EM278" si="1154">+EL278/EK278</f>
        <v>0.24485556263974087</v>
      </c>
      <c r="EN278" s="77">
        <f>+EN79</f>
        <v>1121510526.5207999</v>
      </c>
      <c r="EO278" s="92">
        <f t="shared" ref="EO278" si="1155">+EN278/EK278</f>
        <v>0.24485556263974087</v>
      </c>
      <c r="EP278" s="77">
        <f>+EP79</f>
        <v>4580294253.5999994</v>
      </c>
      <c r="EQ278" s="77">
        <f>+EQ79</f>
        <v>4580294253.5999994</v>
      </c>
      <c r="ER278" s="77">
        <f>+ER79</f>
        <v>1796756715.5771999</v>
      </c>
      <c r="ES278" s="92">
        <f t="shared" ref="ES278" si="1156">+ER278/EQ278</f>
        <v>0.39227975673505977</v>
      </c>
      <c r="ET278" s="77">
        <f>+ET79</f>
        <v>1796756715.5771999</v>
      </c>
      <c r="EU278" s="92">
        <f t="shared" ref="EU278" si="1157">+ET278/EQ278</f>
        <v>0.39227975673505977</v>
      </c>
      <c r="EV278" s="77">
        <f>+EV79</f>
        <v>4580294253.5999994</v>
      </c>
      <c r="EW278" s="77">
        <f>+EW79</f>
        <v>4580294253.5999994</v>
      </c>
      <c r="EX278" s="77">
        <f>+EX79</f>
        <v>1796756715.5771999</v>
      </c>
      <c r="EY278" s="92">
        <f t="shared" ref="EY278" si="1158">+EX278/EW278</f>
        <v>0.39227975673505977</v>
      </c>
      <c r="EZ278" s="77">
        <f>+EZ79</f>
        <v>1796756715.5771999</v>
      </c>
      <c r="FA278" s="92">
        <f t="shared" ref="FA278" si="1159">+EZ278/EW278</f>
        <v>0.39227975673505977</v>
      </c>
      <c r="FB278" s="77">
        <f>+FB79</f>
        <v>4580294253.5999994</v>
      </c>
      <c r="FC278" s="77">
        <f>+FC79</f>
        <v>4580294253.5999994</v>
      </c>
      <c r="FD278" s="77">
        <f>+FD79</f>
        <v>2854069456.8515997</v>
      </c>
      <c r="FE278" s="92">
        <f t="shared" ref="FE278" si="1160">+FD278/FC278</f>
        <v>0.62311923619500442</v>
      </c>
      <c r="FF278" s="77">
        <f>+FF79</f>
        <v>2854069456.8515997</v>
      </c>
      <c r="FG278" s="92">
        <f t="shared" ref="FG278" si="1161">+FF278/FC278</f>
        <v>0.62311923619500442</v>
      </c>
      <c r="FH278" s="77">
        <f>+FH79</f>
        <v>4580294253.5999994</v>
      </c>
      <c r="FI278" s="77">
        <f>+FI79</f>
        <v>4580294253.5999994</v>
      </c>
      <c r="FJ278" s="77">
        <f>+FJ79</f>
        <v>3552751203.9239998</v>
      </c>
      <c r="FK278" s="92">
        <f t="shared" ref="FK278" si="1162">+FJ278/FI278</f>
        <v>0.775660035625795</v>
      </c>
      <c r="FL278" s="77">
        <f>+FL79</f>
        <v>3552751203.9239998</v>
      </c>
      <c r="FM278" s="92">
        <f t="shared" ref="FM278" si="1163">+FL278/FI278</f>
        <v>0.775660035625795</v>
      </c>
      <c r="FN278" s="77">
        <f>+FN79</f>
        <v>4580294253.5999994</v>
      </c>
      <c r="FO278" s="77">
        <f>+FO79</f>
        <v>4580294253.5999994</v>
      </c>
      <c r="FP278" s="77">
        <f>+FP79</f>
        <v>4286589327.4619994</v>
      </c>
      <c r="FQ278" s="92">
        <f t="shared" ref="FQ278" si="1164">+FP278/FO278</f>
        <v>0.93587640665069605</v>
      </c>
      <c r="FR278" s="77">
        <f>+FR79</f>
        <v>4286589327.4619994</v>
      </c>
      <c r="FS278" s="92">
        <f t="shared" ref="FS278" si="1165">+FR278/FO278</f>
        <v>0.93587640665069605</v>
      </c>
      <c r="FT278" s="77">
        <f>+FT79</f>
        <v>4338235000</v>
      </c>
      <c r="FU278" s="77">
        <f>+FU79</f>
        <v>4338235000</v>
      </c>
      <c r="FV278" s="77">
        <f>+FV79</f>
        <v>0</v>
      </c>
      <c r="FW278" s="92">
        <f t="shared" ref="FW278" si="1166">+FV278/FU278</f>
        <v>0</v>
      </c>
      <c r="FX278" s="77">
        <f>+FX79</f>
        <v>0</v>
      </c>
      <c r="FY278" s="92">
        <f t="shared" ref="FY278" si="1167">+FX278/FU278</f>
        <v>0</v>
      </c>
      <c r="FZ278" s="77">
        <f>+FZ79</f>
        <v>4338235000</v>
      </c>
      <c r="GA278" s="77">
        <f>+GA79</f>
        <v>4338235000</v>
      </c>
      <c r="GB278" s="77">
        <f>+GB79</f>
        <v>0</v>
      </c>
      <c r="GC278" s="92">
        <f t="shared" ref="GC278" si="1168">+GB278/GA278</f>
        <v>0</v>
      </c>
      <c r="GD278" s="77">
        <f>+GD79</f>
        <v>0</v>
      </c>
      <c r="GE278" s="92">
        <f t="shared" ref="GE278" si="1169">+GD278/GA278</f>
        <v>0</v>
      </c>
      <c r="GF278" s="77">
        <f>+GF79</f>
        <v>4338235000</v>
      </c>
      <c r="GG278" s="77">
        <f>+GG79</f>
        <v>4338235000</v>
      </c>
      <c r="GH278" s="77">
        <f>+GH79</f>
        <v>736521033</v>
      </c>
      <c r="GI278" s="92">
        <f t="shared" ref="GI278" si="1170">+GH278/GG278</f>
        <v>0.169774351320295</v>
      </c>
      <c r="GJ278" s="77">
        <f>+GJ79</f>
        <v>736521033</v>
      </c>
      <c r="GK278" s="92">
        <f t="shared" ref="GK278" si="1171">+GJ278/GG278</f>
        <v>0.169774351320295</v>
      </c>
      <c r="GL278" s="77">
        <f>+GL79</f>
        <v>4338235000</v>
      </c>
      <c r="GM278" s="77">
        <f>+GM79</f>
        <v>4338235000</v>
      </c>
      <c r="GN278" s="77">
        <f>+GN79</f>
        <v>1059457583</v>
      </c>
      <c r="GO278" s="92">
        <f t="shared" ref="GO278" si="1172">+GN278/GM278</f>
        <v>0.24421396789247241</v>
      </c>
      <c r="GP278" s="77">
        <f>+GP79</f>
        <v>1059457583</v>
      </c>
      <c r="GQ278" s="92">
        <f t="shared" ref="GQ278" si="1173">+GP278/GM278</f>
        <v>0.24421396789247241</v>
      </c>
      <c r="GR278" s="77">
        <f>+GR79</f>
        <v>4338235000</v>
      </c>
      <c r="GS278" s="77">
        <f>+GS79</f>
        <v>4338235000</v>
      </c>
      <c r="GT278" s="77">
        <f>+GT79</f>
        <v>1607941827</v>
      </c>
      <c r="GU278" s="92">
        <f t="shared" ref="GU278" si="1174">+GT278/GS278</f>
        <v>0.3706442428775758</v>
      </c>
      <c r="GV278" s="77">
        <f>+GV79</f>
        <v>1607941827</v>
      </c>
      <c r="GW278" s="92">
        <f t="shared" ref="GW278" si="1175">+GV278/GS278</f>
        <v>0.3706442428775758</v>
      </c>
      <c r="GX278" s="77">
        <f>+GX79</f>
        <v>4338235000</v>
      </c>
      <c r="GY278" s="77">
        <f>+GY79</f>
        <v>4338235000</v>
      </c>
      <c r="GZ278" s="77">
        <f>+GZ79</f>
        <v>1923454663</v>
      </c>
      <c r="HA278" s="92">
        <f t="shared" ref="HA278" si="1176">+GZ278/GY278</f>
        <v>0.44337263034390711</v>
      </c>
      <c r="HB278" s="77">
        <f>+HB79</f>
        <v>1923454663</v>
      </c>
      <c r="HC278" s="92">
        <f t="shared" ref="HC278" si="1177">+HB278/GY278</f>
        <v>0.44337263034390711</v>
      </c>
    </row>
    <row r="279" spans="1:211" x14ac:dyDescent="0.35">
      <c r="A279" s="48" t="s">
        <v>174</v>
      </c>
      <c r="B279" s="77">
        <v>0</v>
      </c>
      <c r="C279" s="77">
        <v>0</v>
      </c>
      <c r="D279" s="93">
        <v>0</v>
      </c>
      <c r="E279" s="77">
        <v>0</v>
      </c>
      <c r="F279" s="77">
        <v>0</v>
      </c>
      <c r="G279" s="93">
        <v>0</v>
      </c>
      <c r="H279" s="77">
        <v>0</v>
      </c>
      <c r="I279" s="77">
        <v>0</v>
      </c>
      <c r="J279" s="93">
        <v>0</v>
      </c>
      <c r="K279" s="77">
        <v>0</v>
      </c>
      <c r="L279" s="77">
        <v>0</v>
      </c>
      <c r="M279" s="93">
        <v>0</v>
      </c>
      <c r="N279" s="77">
        <v>0</v>
      </c>
      <c r="O279" s="77">
        <v>0</v>
      </c>
      <c r="P279" s="93">
        <v>0</v>
      </c>
      <c r="Q279" s="77">
        <v>0</v>
      </c>
      <c r="R279" s="77">
        <v>0</v>
      </c>
      <c r="S279" s="93">
        <v>0</v>
      </c>
      <c r="T279" s="77">
        <v>0</v>
      </c>
      <c r="U279" s="77">
        <v>0</v>
      </c>
      <c r="V279" s="93">
        <v>0</v>
      </c>
      <c r="W279" s="77">
        <v>0</v>
      </c>
      <c r="X279" s="77">
        <v>0</v>
      </c>
      <c r="Y279" s="93">
        <v>0</v>
      </c>
      <c r="Z279" s="77">
        <v>0</v>
      </c>
      <c r="AA279" s="77">
        <v>0</v>
      </c>
      <c r="AB279" s="93">
        <v>0</v>
      </c>
      <c r="AC279" s="77">
        <v>0</v>
      </c>
      <c r="AD279" s="77">
        <v>0</v>
      </c>
      <c r="AE279" s="93">
        <v>0</v>
      </c>
      <c r="AF279" s="77">
        <v>0</v>
      </c>
      <c r="AG279" s="77">
        <v>0</v>
      </c>
      <c r="AH279" s="77">
        <v>0</v>
      </c>
      <c r="AI279" s="93">
        <v>0</v>
      </c>
      <c r="AJ279" s="77">
        <v>0</v>
      </c>
      <c r="AK279" s="93">
        <v>0</v>
      </c>
      <c r="AL279" s="77">
        <v>0</v>
      </c>
      <c r="AM279" s="77">
        <v>0</v>
      </c>
      <c r="AN279" s="77">
        <v>0</v>
      </c>
      <c r="AO279" s="93">
        <v>0</v>
      </c>
      <c r="AP279" s="77">
        <v>0</v>
      </c>
      <c r="AQ279" s="93">
        <v>0</v>
      </c>
      <c r="AR279" s="77">
        <v>0</v>
      </c>
      <c r="AS279" s="77">
        <v>0</v>
      </c>
      <c r="AT279" s="77">
        <v>0</v>
      </c>
      <c r="AU279" s="93">
        <v>0</v>
      </c>
      <c r="AV279" s="77">
        <v>0</v>
      </c>
      <c r="AW279" s="93">
        <v>0</v>
      </c>
      <c r="AX279" s="77">
        <v>0</v>
      </c>
      <c r="AY279" s="77">
        <v>0</v>
      </c>
      <c r="AZ279" s="77">
        <v>0</v>
      </c>
      <c r="BA279" s="93">
        <v>0</v>
      </c>
      <c r="BB279" s="77">
        <v>0</v>
      </c>
      <c r="BC279" s="93">
        <v>0</v>
      </c>
      <c r="BD279" s="77">
        <v>0</v>
      </c>
      <c r="BE279" s="77">
        <v>0</v>
      </c>
      <c r="BF279" s="77">
        <v>0</v>
      </c>
      <c r="BG279" s="93">
        <v>0</v>
      </c>
      <c r="BH279" s="77">
        <v>0</v>
      </c>
      <c r="BI279" s="92">
        <v>0</v>
      </c>
      <c r="BJ279" s="77">
        <v>0</v>
      </c>
      <c r="BK279" s="77">
        <v>0</v>
      </c>
      <c r="BL279" s="77">
        <v>0</v>
      </c>
      <c r="BM279" s="92">
        <v>0</v>
      </c>
      <c r="BN279" s="77">
        <v>0</v>
      </c>
      <c r="BO279" s="92">
        <v>0</v>
      </c>
      <c r="BP279" s="77">
        <v>0</v>
      </c>
      <c r="BQ279" s="77">
        <v>0</v>
      </c>
      <c r="BR279" s="77">
        <v>0</v>
      </c>
      <c r="BS279" s="92">
        <v>0</v>
      </c>
      <c r="BT279" s="77">
        <v>0</v>
      </c>
      <c r="BU279" s="92">
        <v>0</v>
      </c>
      <c r="BV279" s="77">
        <v>0</v>
      </c>
      <c r="BW279" s="77">
        <v>0</v>
      </c>
      <c r="BX279" s="77">
        <v>0</v>
      </c>
      <c r="BY279" s="92">
        <v>0</v>
      </c>
      <c r="BZ279" s="77">
        <v>0</v>
      </c>
      <c r="CA279" s="92">
        <v>0</v>
      </c>
      <c r="CB279" s="77">
        <v>0</v>
      </c>
      <c r="CC279" s="77">
        <v>0</v>
      </c>
      <c r="CD279" s="77">
        <v>0</v>
      </c>
      <c r="CE279" s="92">
        <v>0</v>
      </c>
      <c r="CF279" s="77">
        <v>0</v>
      </c>
      <c r="CG279" s="92">
        <v>0</v>
      </c>
      <c r="CH279" s="77">
        <v>0</v>
      </c>
      <c r="CI279" s="77">
        <v>0</v>
      </c>
      <c r="CJ279" s="77">
        <v>0</v>
      </c>
      <c r="CK279" s="92">
        <v>0</v>
      </c>
      <c r="CL279" s="77">
        <v>0</v>
      </c>
      <c r="CM279" s="92">
        <v>0</v>
      </c>
      <c r="CN279" s="77">
        <v>0</v>
      </c>
      <c r="CO279" s="77">
        <v>0</v>
      </c>
      <c r="CP279" s="77">
        <v>0</v>
      </c>
      <c r="CQ279" s="92">
        <v>0</v>
      </c>
      <c r="CR279" s="77">
        <v>0</v>
      </c>
      <c r="CS279" s="92">
        <v>0</v>
      </c>
      <c r="CT279" s="77">
        <v>0</v>
      </c>
      <c r="CU279" s="77">
        <v>0</v>
      </c>
      <c r="CV279" s="77">
        <v>0</v>
      </c>
      <c r="CW279" s="92">
        <v>0</v>
      </c>
      <c r="CX279" s="77">
        <v>0</v>
      </c>
      <c r="CY279" s="92">
        <v>0</v>
      </c>
      <c r="CZ279" s="77">
        <v>0</v>
      </c>
      <c r="DA279" s="77">
        <v>0</v>
      </c>
      <c r="DB279" s="77">
        <v>0</v>
      </c>
      <c r="DC279" s="92">
        <v>0</v>
      </c>
      <c r="DD279" s="77">
        <v>0</v>
      </c>
      <c r="DE279" s="92">
        <v>0</v>
      </c>
      <c r="DF279" s="77">
        <v>0</v>
      </c>
      <c r="DG279" s="77">
        <v>0</v>
      </c>
      <c r="DH279" s="77">
        <v>0</v>
      </c>
      <c r="DI279" s="92">
        <v>0</v>
      </c>
      <c r="DJ279" s="77">
        <v>0</v>
      </c>
      <c r="DK279" s="92">
        <v>0</v>
      </c>
      <c r="DL279" s="77">
        <v>0</v>
      </c>
      <c r="DM279" s="77">
        <v>0</v>
      </c>
      <c r="DN279" s="77">
        <v>0</v>
      </c>
      <c r="DO279" s="92">
        <v>0</v>
      </c>
      <c r="DP279" s="77">
        <v>0</v>
      </c>
      <c r="DQ279" s="92">
        <v>0</v>
      </c>
      <c r="DR279" s="77">
        <v>0</v>
      </c>
      <c r="DS279" s="77">
        <v>0</v>
      </c>
      <c r="DT279" s="77">
        <v>0</v>
      </c>
      <c r="DU279" s="92">
        <v>0</v>
      </c>
      <c r="DV279" s="77">
        <v>0</v>
      </c>
      <c r="DW279" s="92">
        <v>0</v>
      </c>
      <c r="DX279" s="77">
        <v>0</v>
      </c>
      <c r="DY279" s="77">
        <v>0</v>
      </c>
      <c r="DZ279" s="77">
        <v>0</v>
      </c>
      <c r="EA279" s="92">
        <v>0</v>
      </c>
      <c r="EB279" s="77">
        <v>0</v>
      </c>
      <c r="EC279" s="92">
        <v>0</v>
      </c>
      <c r="ED279" s="77">
        <v>0</v>
      </c>
      <c r="EE279" s="77">
        <v>0</v>
      </c>
      <c r="EF279" s="77">
        <v>0</v>
      </c>
      <c r="EG279" s="92">
        <v>0</v>
      </c>
      <c r="EH279" s="77">
        <v>0</v>
      </c>
      <c r="EI279" s="92">
        <v>0</v>
      </c>
      <c r="EJ279" s="77">
        <v>0</v>
      </c>
      <c r="EK279" s="77">
        <v>0</v>
      </c>
      <c r="EL279" s="77">
        <v>0</v>
      </c>
      <c r="EM279" s="92">
        <v>0</v>
      </c>
      <c r="EN279" s="77">
        <v>0</v>
      </c>
      <c r="EO279" s="92">
        <v>0</v>
      </c>
      <c r="EP279" s="77">
        <v>0</v>
      </c>
      <c r="EQ279" s="77">
        <v>0</v>
      </c>
      <c r="ER279" s="77">
        <v>0</v>
      </c>
      <c r="ES279" s="92">
        <v>0</v>
      </c>
      <c r="ET279" s="77">
        <v>0</v>
      </c>
      <c r="EU279" s="92">
        <v>0</v>
      </c>
      <c r="EV279" s="77">
        <v>0</v>
      </c>
      <c r="EW279" s="77">
        <v>0</v>
      </c>
      <c r="EX279" s="77">
        <v>0</v>
      </c>
      <c r="EY279" s="92">
        <v>0</v>
      </c>
      <c r="EZ279" s="77">
        <v>0</v>
      </c>
      <c r="FA279" s="92">
        <v>0</v>
      </c>
      <c r="FB279" s="77">
        <v>0</v>
      </c>
      <c r="FC279" s="77">
        <v>0</v>
      </c>
      <c r="FD279" s="77">
        <v>0</v>
      </c>
      <c r="FE279" s="92">
        <v>0</v>
      </c>
      <c r="FF279" s="77">
        <v>0</v>
      </c>
      <c r="FG279" s="92">
        <v>0</v>
      </c>
      <c r="FH279" s="77">
        <v>0</v>
      </c>
      <c r="FI279" s="77">
        <v>0</v>
      </c>
      <c r="FJ279" s="77">
        <v>0</v>
      </c>
      <c r="FK279" s="92">
        <v>0</v>
      </c>
      <c r="FL279" s="77">
        <v>0</v>
      </c>
      <c r="FM279" s="92">
        <v>0</v>
      </c>
      <c r="FN279" s="77">
        <v>0</v>
      </c>
      <c r="FO279" s="77">
        <v>0</v>
      </c>
      <c r="FP279" s="77">
        <v>0</v>
      </c>
      <c r="FQ279" s="92">
        <v>0</v>
      </c>
      <c r="FR279" s="77">
        <v>0</v>
      </c>
      <c r="FS279" s="92">
        <v>0</v>
      </c>
      <c r="FT279" s="77">
        <v>0</v>
      </c>
      <c r="FU279" s="77">
        <v>0</v>
      </c>
      <c r="FV279" s="77">
        <v>0</v>
      </c>
      <c r="FW279" s="92">
        <v>0</v>
      </c>
      <c r="FX279" s="77">
        <v>0</v>
      </c>
      <c r="FY279" s="92">
        <v>0</v>
      </c>
      <c r="FZ279" s="77">
        <v>0</v>
      </c>
      <c r="GA279" s="77">
        <v>0</v>
      </c>
      <c r="GB279" s="77">
        <v>0</v>
      </c>
      <c r="GC279" s="92">
        <v>0</v>
      </c>
      <c r="GD279" s="77">
        <v>0</v>
      </c>
      <c r="GE279" s="92">
        <v>0</v>
      </c>
      <c r="GF279" s="77">
        <v>0</v>
      </c>
      <c r="GG279" s="77">
        <v>0</v>
      </c>
      <c r="GH279" s="77">
        <v>0</v>
      </c>
      <c r="GI279" s="92">
        <v>0</v>
      </c>
      <c r="GJ279" s="77">
        <v>0</v>
      </c>
      <c r="GK279" s="92">
        <v>0</v>
      </c>
      <c r="GL279" s="77">
        <v>0</v>
      </c>
      <c r="GM279" s="77">
        <v>0</v>
      </c>
      <c r="GN279" s="77">
        <v>0</v>
      </c>
      <c r="GO279" s="92">
        <v>0</v>
      </c>
      <c r="GP279" s="77">
        <v>0</v>
      </c>
      <c r="GQ279" s="92">
        <v>0</v>
      </c>
      <c r="GR279" s="77">
        <v>0</v>
      </c>
      <c r="GS279" s="77">
        <v>0</v>
      </c>
      <c r="GT279" s="77">
        <v>0</v>
      </c>
      <c r="GU279" s="92">
        <v>0</v>
      </c>
      <c r="GV279" s="77">
        <v>0</v>
      </c>
      <c r="GW279" s="92">
        <v>0</v>
      </c>
      <c r="GX279" s="77">
        <v>0</v>
      </c>
      <c r="GY279" s="77">
        <v>0</v>
      </c>
      <c r="GZ279" s="77">
        <v>0</v>
      </c>
      <c r="HA279" s="92">
        <v>0</v>
      </c>
      <c r="HB279" s="77">
        <v>0</v>
      </c>
      <c r="HC279" s="92">
        <v>0</v>
      </c>
    </row>
    <row r="280" spans="1:211" ht="15" thickBot="1" x14ac:dyDescent="0.4">
      <c r="A280" s="223" t="s">
        <v>175</v>
      </c>
      <c r="B280" s="224">
        <v>0</v>
      </c>
      <c r="C280" s="224">
        <v>0</v>
      </c>
      <c r="D280" s="231">
        <v>0</v>
      </c>
      <c r="E280" s="224">
        <v>0</v>
      </c>
      <c r="F280" s="224">
        <v>0</v>
      </c>
      <c r="G280" s="231">
        <v>0</v>
      </c>
      <c r="H280" s="224">
        <v>0</v>
      </c>
      <c r="I280" s="224">
        <v>0</v>
      </c>
      <c r="J280" s="231">
        <v>0</v>
      </c>
      <c r="K280" s="224">
        <v>0</v>
      </c>
      <c r="L280" s="224">
        <v>0</v>
      </c>
      <c r="M280" s="231">
        <v>0</v>
      </c>
      <c r="N280" s="224">
        <v>0</v>
      </c>
      <c r="O280" s="224">
        <v>0</v>
      </c>
      <c r="P280" s="231">
        <v>0</v>
      </c>
      <c r="Q280" s="224">
        <v>0</v>
      </c>
      <c r="R280" s="224">
        <v>0</v>
      </c>
      <c r="S280" s="231">
        <v>0</v>
      </c>
      <c r="T280" s="224">
        <v>0</v>
      </c>
      <c r="U280" s="224">
        <v>0</v>
      </c>
      <c r="V280" s="231">
        <v>0</v>
      </c>
      <c r="W280" s="224">
        <v>0</v>
      </c>
      <c r="X280" s="224">
        <v>0</v>
      </c>
      <c r="Y280" s="231">
        <v>0</v>
      </c>
      <c r="Z280" s="224">
        <v>0</v>
      </c>
      <c r="AA280" s="224">
        <v>0</v>
      </c>
      <c r="AB280" s="231">
        <v>0</v>
      </c>
      <c r="AC280" s="224">
        <v>0</v>
      </c>
      <c r="AD280" s="224">
        <v>0</v>
      </c>
      <c r="AE280" s="231">
        <v>0</v>
      </c>
      <c r="AF280" s="224">
        <v>0</v>
      </c>
      <c r="AG280" s="224">
        <v>0</v>
      </c>
      <c r="AH280" s="224">
        <v>0</v>
      </c>
      <c r="AI280" s="231">
        <v>0</v>
      </c>
      <c r="AJ280" s="224">
        <v>0</v>
      </c>
      <c r="AK280" s="231">
        <v>0</v>
      </c>
      <c r="AL280" s="224">
        <v>0</v>
      </c>
      <c r="AM280" s="224">
        <v>0</v>
      </c>
      <c r="AN280" s="224">
        <v>0</v>
      </c>
      <c r="AO280" s="231">
        <v>0</v>
      </c>
      <c r="AP280" s="224">
        <v>0</v>
      </c>
      <c r="AQ280" s="231">
        <v>0</v>
      </c>
      <c r="AR280" s="224">
        <v>0</v>
      </c>
      <c r="AS280" s="224">
        <v>0</v>
      </c>
      <c r="AT280" s="224">
        <v>0</v>
      </c>
      <c r="AU280" s="231">
        <v>0</v>
      </c>
      <c r="AV280" s="224">
        <v>0</v>
      </c>
      <c r="AW280" s="231">
        <v>0</v>
      </c>
      <c r="AX280" s="224">
        <v>0</v>
      </c>
      <c r="AY280" s="224">
        <v>0</v>
      </c>
      <c r="AZ280" s="224">
        <v>0</v>
      </c>
      <c r="BA280" s="231">
        <v>0</v>
      </c>
      <c r="BB280" s="224">
        <v>0</v>
      </c>
      <c r="BC280" s="231">
        <v>0</v>
      </c>
      <c r="BD280" s="224">
        <v>0</v>
      </c>
      <c r="BE280" s="224">
        <v>0</v>
      </c>
      <c r="BF280" s="224">
        <v>0</v>
      </c>
      <c r="BG280" s="231">
        <v>0</v>
      </c>
      <c r="BH280" s="224">
        <v>0</v>
      </c>
      <c r="BI280" s="226">
        <v>0</v>
      </c>
      <c r="BJ280" s="224">
        <v>0</v>
      </c>
      <c r="BK280" s="224">
        <v>0</v>
      </c>
      <c r="BL280" s="224">
        <v>0</v>
      </c>
      <c r="BM280" s="226">
        <v>0</v>
      </c>
      <c r="BN280" s="224">
        <v>0</v>
      </c>
      <c r="BO280" s="226">
        <v>0</v>
      </c>
      <c r="BP280" s="224">
        <v>0</v>
      </c>
      <c r="BQ280" s="224">
        <v>0</v>
      </c>
      <c r="BR280" s="224">
        <v>0</v>
      </c>
      <c r="BS280" s="226">
        <v>0</v>
      </c>
      <c r="BT280" s="224">
        <v>0</v>
      </c>
      <c r="BU280" s="226">
        <v>0</v>
      </c>
      <c r="BV280" s="224">
        <v>0</v>
      </c>
      <c r="BW280" s="224">
        <v>0</v>
      </c>
      <c r="BX280" s="224">
        <v>0</v>
      </c>
      <c r="BY280" s="226">
        <v>0</v>
      </c>
      <c r="BZ280" s="224">
        <v>0</v>
      </c>
      <c r="CA280" s="226">
        <v>0</v>
      </c>
      <c r="CB280" s="224">
        <v>0</v>
      </c>
      <c r="CC280" s="224">
        <v>0</v>
      </c>
      <c r="CD280" s="224">
        <v>0</v>
      </c>
      <c r="CE280" s="226">
        <v>0</v>
      </c>
      <c r="CF280" s="224">
        <v>0</v>
      </c>
      <c r="CG280" s="226">
        <v>0</v>
      </c>
      <c r="CH280" s="224">
        <v>0</v>
      </c>
      <c r="CI280" s="224">
        <v>0</v>
      </c>
      <c r="CJ280" s="224">
        <v>0</v>
      </c>
      <c r="CK280" s="226">
        <v>0</v>
      </c>
      <c r="CL280" s="224">
        <v>0</v>
      </c>
      <c r="CM280" s="226">
        <v>0</v>
      </c>
      <c r="CN280" s="224">
        <v>0</v>
      </c>
      <c r="CO280" s="224">
        <v>0</v>
      </c>
      <c r="CP280" s="224">
        <v>0</v>
      </c>
      <c r="CQ280" s="226">
        <v>0</v>
      </c>
      <c r="CR280" s="224">
        <v>0</v>
      </c>
      <c r="CS280" s="226">
        <v>0</v>
      </c>
      <c r="CT280" s="224">
        <v>0</v>
      </c>
      <c r="CU280" s="224">
        <v>0</v>
      </c>
      <c r="CV280" s="224">
        <v>0</v>
      </c>
      <c r="CW280" s="226">
        <v>0</v>
      </c>
      <c r="CX280" s="224">
        <v>0</v>
      </c>
      <c r="CY280" s="226">
        <v>0</v>
      </c>
      <c r="CZ280" s="224">
        <v>0</v>
      </c>
      <c r="DA280" s="224">
        <v>0</v>
      </c>
      <c r="DB280" s="224">
        <v>0</v>
      </c>
      <c r="DC280" s="226">
        <v>0</v>
      </c>
      <c r="DD280" s="224">
        <v>0</v>
      </c>
      <c r="DE280" s="226">
        <v>0</v>
      </c>
      <c r="DF280" s="224">
        <v>0</v>
      </c>
      <c r="DG280" s="224">
        <v>0</v>
      </c>
      <c r="DH280" s="224">
        <v>0</v>
      </c>
      <c r="DI280" s="226">
        <v>0</v>
      </c>
      <c r="DJ280" s="224">
        <v>0</v>
      </c>
      <c r="DK280" s="226">
        <v>0</v>
      </c>
      <c r="DL280" s="224">
        <v>0</v>
      </c>
      <c r="DM280" s="224">
        <v>0</v>
      </c>
      <c r="DN280" s="224">
        <v>0</v>
      </c>
      <c r="DO280" s="226">
        <v>0</v>
      </c>
      <c r="DP280" s="224">
        <v>0</v>
      </c>
      <c r="DQ280" s="226">
        <v>0</v>
      </c>
      <c r="DR280" s="224">
        <v>0</v>
      </c>
      <c r="DS280" s="224">
        <v>0</v>
      </c>
      <c r="DT280" s="224">
        <v>0</v>
      </c>
      <c r="DU280" s="226">
        <v>0</v>
      </c>
      <c r="DV280" s="224">
        <v>0</v>
      </c>
      <c r="DW280" s="226">
        <v>0</v>
      </c>
      <c r="DX280" s="224">
        <v>0</v>
      </c>
      <c r="DY280" s="224">
        <v>0</v>
      </c>
      <c r="DZ280" s="224">
        <v>0</v>
      </c>
      <c r="EA280" s="226">
        <v>0</v>
      </c>
      <c r="EB280" s="224">
        <v>0</v>
      </c>
      <c r="EC280" s="226">
        <v>0</v>
      </c>
      <c r="ED280" s="224">
        <v>0</v>
      </c>
      <c r="EE280" s="224">
        <v>0</v>
      </c>
      <c r="EF280" s="224">
        <v>0</v>
      </c>
      <c r="EG280" s="226">
        <v>0</v>
      </c>
      <c r="EH280" s="224">
        <v>0</v>
      </c>
      <c r="EI280" s="226">
        <v>0</v>
      </c>
      <c r="EJ280" s="224">
        <v>0</v>
      </c>
      <c r="EK280" s="224">
        <v>0</v>
      </c>
      <c r="EL280" s="224">
        <v>0</v>
      </c>
      <c r="EM280" s="226">
        <v>0</v>
      </c>
      <c r="EN280" s="224">
        <v>0</v>
      </c>
      <c r="EO280" s="226">
        <v>0</v>
      </c>
      <c r="EP280" s="224">
        <v>0</v>
      </c>
      <c r="EQ280" s="224">
        <v>0</v>
      </c>
      <c r="ER280" s="224">
        <v>0</v>
      </c>
      <c r="ES280" s="226">
        <v>0</v>
      </c>
      <c r="ET280" s="224">
        <v>0</v>
      </c>
      <c r="EU280" s="226">
        <v>0</v>
      </c>
      <c r="EV280" s="224">
        <v>0</v>
      </c>
      <c r="EW280" s="224">
        <v>0</v>
      </c>
      <c r="EX280" s="224">
        <v>0</v>
      </c>
      <c r="EY280" s="226">
        <v>0</v>
      </c>
      <c r="EZ280" s="224">
        <v>0</v>
      </c>
      <c r="FA280" s="226">
        <v>0</v>
      </c>
      <c r="FB280" s="224">
        <v>0</v>
      </c>
      <c r="FC280" s="224">
        <v>0</v>
      </c>
      <c r="FD280" s="224">
        <v>0</v>
      </c>
      <c r="FE280" s="226">
        <v>0</v>
      </c>
      <c r="FF280" s="224">
        <v>0</v>
      </c>
      <c r="FG280" s="226">
        <v>0</v>
      </c>
      <c r="FH280" s="224">
        <v>0</v>
      </c>
      <c r="FI280" s="224">
        <v>0</v>
      </c>
      <c r="FJ280" s="224">
        <v>0</v>
      </c>
      <c r="FK280" s="226">
        <v>0</v>
      </c>
      <c r="FL280" s="224">
        <v>0</v>
      </c>
      <c r="FM280" s="226">
        <v>0</v>
      </c>
      <c r="FN280" s="224">
        <v>0</v>
      </c>
      <c r="FO280" s="224">
        <v>0</v>
      </c>
      <c r="FP280" s="224">
        <v>0</v>
      </c>
      <c r="FQ280" s="226">
        <v>0</v>
      </c>
      <c r="FR280" s="224">
        <v>0</v>
      </c>
      <c r="FS280" s="226">
        <v>0</v>
      </c>
      <c r="FT280" s="224">
        <v>0</v>
      </c>
      <c r="FU280" s="224">
        <v>0</v>
      </c>
      <c r="FV280" s="224">
        <v>0</v>
      </c>
      <c r="FW280" s="226">
        <v>0</v>
      </c>
      <c r="FX280" s="224">
        <v>0</v>
      </c>
      <c r="FY280" s="226">
        <v>0</v>
      </c>
      <c r="FZ280" s="224">
        <v>0</v>
      </c>
      <c r="GA280" s="224">
        <v>0</v>
      </c>
      <c r="GB280" s="224">
        <v>0</v>
      </c>
      <c r="GC280" s="226">
        <v>0</v>
      </c>
      <c r="GD280" s="224">
        <v>0</v>
      </c>
      <c r="GE280" s="226">
        <v>0</v>
      </c>
      <c r="GF280" s="224">
        <v>0</v>
      </c>
      <c r="GG280" s="224">
        <v>0</v>
      </c>
      <c r="GH280" s="224">
        <v>0</v>
      </c>
      <c r="GI280" s="226">
        <v>0</v>
      </c>
      <c r="GJ280" s="224">
        <v>0</v>
      </c>
      <c r="GK280" s="226">
        <v>0</v>
      </c>
      <c r="GL280" s="224">
        <v>0</v>
      </c>
      <c r="GM280" s="224">
        <v>0</v>
      </c>
      <c r="GN280" s="224">
        <v>0</v>
      </c>
      <c r="GO280" s="226">
        <v>0</v>
      </c>
      <c r="GP280" s="224">
        <v>0</v>
      </c>
      <c r="GQ280" s="226">
        <v>0</v>
      </c>
      <c r="GR280" s="224">
        <v>0</v>
      </c>
      <c r="GS280" s="224">
        <v>0</v>
      </c>
      <c r="GT280" s="224">
        <v>0</v>
      </c>
      <c r="GU280" s="226">
        <v>0</v>
      </c>
      <c r="GV280" s="224">
        <v>0</v>
      </c>
      <c r="GW280" s="226">
        <v>0</v>
      </c>
      <c r="GX280" s="224">
        <v>0</v>
      </c>
      <c r="GY280" s="224">
        <v>0</v>
      </c>
      <c r="GZ280" s="224">
        <v>0</v>
      </c>
      <c r="HA280" s="226">
        <v>0</v>
      </c>
      <c r="HB280" s="224">
        <v>0</v>
      </c>
      <c r="HC280" s="226">
        <v>0</v>
      </c>
    </row>
    <row r="281" spans="1:211" ht="15" thickBot="1" x14ac:dyDescent="0.4">
      <c r="A281" s="228" t="s">
        <v>180</v>
      </c>
      <c r="B281" s="229">
        <f t="shared" ref="B281:C281" si="1178">SUM(B265:B280)</f>
        <v>3318842345398.5088</v>
      </c>
      <c r="C281" s="229">
        <f t="shared" si="1178"/>
        <v>3208256237078.9238</v>
      </c>
      <c r="D281" s="230">
        <f t="shared" si="1110"/>
        <v>0.96667931260039819</v>
      </c>
      <c r="E281" s="229">
        <f t="shared" ref="E281:F281" si="1179">SUM(E265:E280)</f>
        <v>3595608003852.7988</v>
      </c>
      <c r="F281" s="229">
        <f t="shared" si="1179"/>
        <v>3594202042314.9175</v>
      </c>
      <c r="G281" s="230">
        <f t="shared" si="1111"/>
        <v>0.99960897808204485</v>
      </c>
      <c r="H281" s="229">
        <f t="shared" ref="H281:I281" si="1180">SUM(H265:H280)</f>
        <v>3615641313433.626</v>
      </c>
      <c r="I281" s="229">
        <f t="shared" si="1180"/>
        <v>3614478965518.1489</v>
      </c>
      <c r="J281" s="230">
        <f t="shared" si="1112"/>
        <v>0.9996785223381649</v>
      </c>
      <c r="K281" s="229">
        <f t="shared" ref="K281:L281" si="1181">SUM(K265:K280)</f>
        <v>4974606438819.1396</v>
      </c>
      <c r="L281" s="229">
        <f t="shared" si="1181"/>
        <v>4974235432495.4053</v>
      </c>
      <c r="M281" s="230">
        <f t="shared" si="1113"/>
        <v>0.9999254199647154</v>
      </c>
      <c r="N281" s="229">
        <f t="shared" ref="N281:O281" si="1182">SUM(N265:N280)</f>
        <v>6329693413902.3428</v>
      </c>
      <c r="O281" s="229">
        <f t="shared" si="1182"/>
        <v>6247428288322.7373</v>
      </c>
      <c r="P281" s="230">
        <f t="shared" si="1114"/>
        <v>0.98700330012841997</v>
      </c>
      <c r="Q281" s="229">
        <f t="shared" ref="Q281:R281" si="1183">SUM(Q265:Q280)</f>
        <v>6454891864008.2168</v>
      </c>
      <c r="R281" s="229">
        <f t="shared" si="1183"/>
        <v>6008244579552.5586</v>
      </c>
      <c r="S281" s="230">
        <f t="shared" si="1115"/>
        <v>0.93080483858356866</v>
      </c>
      <c r="T281" s="229">
        <f t="shared" ref="T281:U281" si="1184">SUM(T265:T280)</f>
        <v>6436238303441.8066</v>
      </c>
      <c r="U281" s="229">
        <f t="shared" si="1184"/>
        <v>5936383949165.6582</v>
      </c>
      <c r="V281" s="230">
        <f t="shared" si="1116"/>
        <v>0.92233750046065743</v>
      </c>
      <c r="W281" s="229">
        <f t="shared" ref="W281:X281" si="1185">SUM(W265:W280)</f>
        <v>7479078070451.2578</v>
      </c>
      <c r="X281" s="229">
        <f t="shared" si="1185"/>
        <v>7168381581719.0527</v>
      </c>
      <c r="Y281" s="230">
        <f t="shared" si="1117"/>
        <v>0.95845791609533781</v>
      </c>
      <c r="Z281" s="229">
        <f t="shared" ref="Z281:AA281" si="1186">SUM(Z265:Z280)</f>
        <v>1642114987903.5737</v>
      </c>
      <c r="AA281" s="229">
        <f t="shared" si="1186"/>
        <v>1620256354065.5515</v>
      </c>
      <c r="AB281" s="230">
        <f t="shared" si="1118"/>
        <v>0.98668873130137602</v>
      </c>
      <c r="AC281" s="229">
        <f t="shared" ref="AC281:AD281" si="1187">SUM(AC265:AC280)</f>
        <v>2286111935437.7754</v>
      </c>
      <c r="AD281" s="229">
        <f t="shared" si="1187"/>
        <v>2076653570493.7627</v>
      </c>
      <c r="AE281" s="230">
        <f t="shared" si="1119"/>
        <v>0.9083779049935703</v>
      </c>
      <c r="AF281" s="229">
        <f t="shared" ref="AF281:AG281" si="1188">SUM(AF265:AF280)</f>
        <v>2218235661547.8306</v>
      </c>
      <c r="AG281" s="229">
        <f t="shared" si="1188"/>
        <v>2179730072740.2251</v>
      </c>
      <c r="AH281" s="218">
        <f>SUM(AH265:AH280)</f>
        <v>2057272295964.6643</v>
      </c>
      <c r="AI281" s="220">
        <f>+AH281/AG281</f>
        <v>0.94381975167153875</v>
      </c>
      <c r="AJ281" s="218">
        <f>SUM(AJ265:AJ280)</f>
        <v>2056809388844.2197</v>
      </c>
      <c r="AK281" s="220">
        <f>+AJ281/AG281</f>
        <v>0.94360738266024058</v>
      </c>
      <c r="AL281" s="218">
        <f>SUM(AL265:AL280)</f>
        <v>3489156629178.4624</v>
      </c>
      <c r="AM281" s="218">
        <f>SUM(AM265:AM280)</f>
        <v>2985744503748.2637</v>
      </c>
      <c r="AN281" s="218">
        <f>SUM(AN265:AN280)</f>
        <v>2698884706904.5488</v>
      </c>
      <c r="AO281" s="220">
        <f>+AN281/AM281</f>
        <v>0.9039235284587831</v>
      </c>
      <c r="AP281" s="218">
        <f>SUM(AP265:AP280)</f>
        <v>2698429879558.6343</v>
      </c>
      <c r="AQ281" s="220">
        <f>+AP281/AM281</f>
        <v>0.90377119548275531</v>
      </c>
      <c r="AR281" s="218">
        <f>SUM(AR265:AR280)</f>
        <v>4095125330091.1104</v>
      </c>
      <c r="AS281" s="218">
        <f>SUM(AS265:AS280)</f>
        <v>3449656231020.8135</v>
      </c>
      <c r="AT281" s="218">
        <f>SUM(AT265:AT280)</f>
        <v>3098687774689.7739</v>
      </c>
      <c r="AU281" s="220">
        <f>+AT281/AS281</f>
        <v>0.89825987494783444</v>
      </c>
      <c r="AV281" s="218">
        <f>SUM(AV265:AV280)</f>
        <v>3098668917269.1904</v>
      </c>
      <c r="AW281" s="220">
        <f>+AV281/AS281</f>
        <v>0.89825440848412896</v>
      </c>
      <c r="AX281" s="218">
        <f>SUM(AX265:AX280)</f>
        <v>8204674896637.752</v>
      </c>
      <c r="AY281" s="218">
        <f>SUM(AY265:AY280)</f>
        <v>6051170646214.6396</v>
      </c>
      <c r="AZ281" s="218">
        <f>SUM(AZ265:AZ280)</f>
        <v>4403663467784.9766</v>
      </c>
      <c r="BA281" s="220">
        <f>+AZ281/AY281</f>
        <v>0.72773744540483665</v>
      </c>
      <c r="BB281" s="218">
        <f>SUM(BB265:BB280)</f>
        <v>4403660802091.7021</v>
      </c>
      <c r="BC281" s="220">
        <f>+BB281/AY281</f>
        <v>0.72773700487961768</v>
      </c>
      <c r="BD281" s="218">
        <f>SUM(BD265:BD280)</f>
        <v>6604388755770.3604</v>
      </c>
      <c r="BE281" s="218">
        <f>SUM(BE265:BE280)</f>
        <v>3671982700443.2031</v>
      </c>
      <c r="BF281" s="218">
        <f>SUM(BF265:BF280)</f>
        <v>3541209995395.4204</v>
      </c>
      <c r="BG281" s="220">
        <f>+BF281/BE281</f>
        <v>0.9643863504498541</v>
      </c>
      <c r="BH281" s="218">
        <f>SUM(BH265:BH280)</f>
        <v>3541039092249.0913</v>
      </c>
      <c r="BI281" s="220">
        <f>+BH281/BE281</f>
        <v>0.96433980797940388</v>
      </c>
      <c r="BJ281" s="218">
        <f>SUM(BJ265:BJ280)</f>
        <v>7337649164618.7002</v>
      </c>
      <c r="BK281" s="218">
        <f>SUM(BK265:BK280)</f>
        <v>5314360569548.7861</v>
      </c>
      <c r="BL281" s="218">
        <f>SUM(BL265:BL280)</f>
        <v>5095815273871.5684</v>
      </c>
      <c r="BM281" s="220">
        <f>+BL281/BK281</f>
        <v>0.95887646447448838</v>
      </c>
      <c r="BN281" s="218">
        <f>SUM(BN265:BN280)</f>
        <v>5095414207054.1426</v>
      </c>
      <c r="BO281" s="220">
        <f>+BN281/BK281</f>
        <v>0.95880099597509372</v>
      </c>
      <c r="BP281" s="218">
        <f>SUM(BP265:BP280)</f>
        <v>7061359901001.6943</v>
      </c>
      <c r="BQ281" s="218">
        <f>SUM(BQ265:BQ280)</f>
        <v>6836151305068.4863</v>
      </c>
      <c r="BR281" s="218">
        <f>SUM(BR265:BR280)</f>
        <v>5987614092432.6982</v>
      </c>
      <c r="BS281" s="220">
        <f>+BR281/BQ281</f>
        <v>0.87587500996259948</v>
      </c>
      <c r="BT281" s="218">
        <f>SUM(BT265:BT280)</f>
        <v>5987545968414.2422</v>
      </c>
      <c r="BU281" s="220">
        <f>+BT281/BQ281</f>
        <v>0.8758650447035794</v>
      </c>
      <c r="BV281" s="218">
        <f>SUM(BV265:BV280)</f>
        <v>8858491829826.3789</v>
      </c>
      <c r="BW281" s="218">
        <f>SUM(BW265:BW280)</f>
        <v>6124099155359.5215</v>
      </c>
      <c r="BX281" s="218">
        <f>SUM(BX265:BX280)</f>
        <v>4970891552713.4209</v>
      </c>
      <c r="BY281" s="220">
        <f>+BX281/BW281</f>
        <v>0.81169351223896047</v>
      </c>
      <c r="BZ281" s="218">
        <f>SUM(BZ265:BZ280)</f>
        <v>4970260352867.749</v>
      </c>
      <c r="CA281" s="220">
        <f>+BZ281/BW281</f>
        <v>0.81159044404400482</v>
      </c>
      <c r="CB281" s="218">
        <f>SUM(CB265:CB280)</f>
        <v>6952882421529.5137</v>
      </c>
      <c r="CC281" s="218">
        <f>SUM(CC265:CC280)</f>
        <v>6922352475357.9766</v>
      </c>
      <c r="CD281" s="218">
        <f>SUM(CD265:CD280)</f>
        <v>6466461081983.5918</v>
      </c>
      <c r="CE281" s="220">
        <f>+CD281/CC281</f>
        <v>0.93414212942821739</v>
      </c>
      <c r="CF281" s="218">
        <f>SUM(CF265:CF280)</f>
        <v>6466237393274.6064</v>
      </c>
      <c r="CG281" s="220">
        <f>+CF281/CC281</f>
        <v>0.93410981545550631</v>
      </c>
      <c r="CH281" s="218">
        <f t="shared" ref="CH281:CJ281" si="1189">SUM(CH265:CH280)</f>
        <v>6858031899906.8066</v>
      </c>
      <c r="CI281" s="218">
        <f t="shared" si="1189"/>
        <v>8430441707049.3682</v>
      </c>
      <c r="CJ281" s="218">
        <f t="shared" si="1189"/>
        <v>7943162045327.8193</v>
      </c>
      <c r="CK281" s="220">
        <f t="shared" ref="CK281" si="1190">+CJ281/CI281</f>
        <v>0.94219998445465847</v>
      </c>
      <c r="CL281" s="218">
        <f>SUM(CL265:CL280)</f>
        <v>7943159598766.1396</v>
      </c>
      <c r="CM281" s="220">
        <f>+CL281/CI281</f>
        <v>0.94219969424902461</v>
      </c>
      <c r="CN281" s="218">
        <f t="shared" ref="CN281:CP281" si="1191">SUM(CN265:CN280)</f>
        <v>9986647340079.9375</v>
      </c>
      <c r="CO281" s="218">
        <f t="shared" si="1191"/>
        <v>10032765000665.148</v>
      </c>
      <c r="CP281" s="218">
        <f t="shared" si="1191"/>
        <v>9481888787380.2285</v>
      </c>
      <c r="CQ281" s="220">
        <f t="shared" ref="CQ281" si="1192">+CP281/CO281</f>
        <v>0.94509228380726573</v>
      </c>
      <c r="CR281" s="218">
        <f>SUM(CR265:CR280)</f>
        <v>9468114572641.2383</v>
      </c>
      <c r="CS281" s="220">
        <f>+CR281/CO281</f>
        <v>0.94371936071596663</v>
      </c>
      <c r="CT281" s="218">
        <f t="shared" ref="CT281:CV281" si="1193">SUM(CT265:CT280)</f>
        <v>9028979250187.9863</v>
      </c>
      <c r="CU281" s="218">
        <f t="shared" si="1193"/>
        <v>8302160579898.7334</v>
      </c>
      <c r="CV281" s="218">
        <f t="shared" si="1193"/>
        <v>8232233910566.6074</v>
      </c>
      <c r="CW281" s="220">
        <f t="shared" ref="CW281" si="1194">+CV281/CU281</f>
        <v>0.9915772926024301</v>
      </c>
      <c r="CX281" s="218">
        <f>SUM(CX265:CX280)</f>
        <v>8227567695250.7051</v>
      </c>
      <c r="CY281" s="220">
        <f>+CX281/CU281</f>
        <v>0.99101524429331889</v>
      </c>
      <c r="CZ281" s="218">
        <f t="shared" ref="CZ281:DB281" si="1195">SUM(CZ265:CZ280)</f>
        <v>8857219990054.7988</v>
      </c>
      <c r="DA281" s="218">
        <f t="shared" si="1195"/>
        <v>8857219990054.7988</v>
      </c>
      <c r="DB281" s="218">
        <f t="shared" si="1195"/>
        <v>750782220010.86719</v>
      </c>
      <c r="DC281" s="220">
        <f t="shared" ref="DC281" si="1196">+DB281/DA281</f>
        <v>8.4764996336759407E-2</v>
      </c>
      <c r="DD281" s="218">
        <f>SUM(DD265:DD280)</f>
        <v>48449483773.267197</v>
      </c>
      <c r="DE281" s="220">
        <f>+DD281/DA281</f>
        <v>5.4700553703834831E-3</v>
      </c>
      <c r="DF281" s="218">
        <f t="shared" ref="DF281:DH281" si="1197">SUM(DF265:DF280)</f>
        <v>8857219990054.7988</v>
      </c>
      <c r="DG281" s="218">
        <f t="shared" si="1197"/>
        <v>8857219990054.7988</v>
      </c>
      <c r="DH281" s="218">
        <f t="shared" si="1197"/>
        <v>782060037281.34351</v>
      </c>
      <c r="DI281" s="220">
        <f t="shared" ref="DI281" si="1198">+DH281/DG281</f>
        <v>8.8296332049951146E-2</v>
      </c>
      <c r="DJ281" s="218">
        <f>SUM(DJ265:DJ280)</f>
        <v>77953706073.047989</v>
      </c>
      <c r="DK281" s="220">
        <f>+DJ281/DG281</f>
        <v>8.8011482339353866E-3</v>
      </c>
      <c r="DL281" s="218">
        <f t="shared" ref="DL281:DN281" si="1199">SUM(DL265:DL280)</f>
        <v>8857219990054.7988</v>
      </c>
      <c r="DM281" s="218">
        <f t="shared" si="1199"/>
        <v>8857219990054.7988</v>
      </c>
      <c r="DN281" s="218">
        <f t="shared" si="1199"/>
        <v>1358234648323.9089</v>
      </c>
      <c r="DO281" s="220">
        <f t="shared" ref="DO281" si="1200">+DN281/DM281</f>
        <v>0.15334773776071758</v>
      </c>
      <c r="DP281" s="218">
        <f>SUM(DP265:DP280)</f>
        <v>657145444034.2583</v>
      </c>
      <c r="DQ281" s="220">
        <f>+DP281/DM281</f>
        <v>7.4193194339998839E-2</v>
      </c>
      <c r="DR281" s="218">
        <f t="shared" ref="DR281:DT281" si="1201">SUM(DR265:DR280)</f>
        <v>8857219990054.7988</v>
      </c>
      <c r="DS281" s="218">
        <f t="shared" si="1201"/>
        <v>8857219990054.7988</v>
      </c>
      <c r="DT281" s="218">
        <f t="shared" si="1201"/>
        <v>1976688111244.813</v>
      </c>
      <c r="DU281" s="220">
        <f t="shared" ref="DU281" si="1202">+DT281/DS281</f>
        <v>0.22317252066272583</v>
      </c>
      <c r="DV281" s="218">
        <f>SUM(DV265:DV280)</f>
        <v>1409214046659.5098</v>
      </c>
      <c r="DW281" s="220">
        <f>+DV281/DS281</f>
        <v>0.15910342615875245</v>
      </c>
      <c r="DX281" s="218">
        <f t="shared" ref="DX281:DZ281" si="1203">SUM(DX265:DX280)</f>
        <v>8857219990054.7988</v>
      </c>
      <c r="DY281" s="218">
        <f t="shared" si="1203"/>
        <v>8857219990054.7988</v>
      </c>
      <c r="DZ281" s="218">
        <f t="shared" si="1203"/>
        <v>2958299767455.3022</v>
      </c>
      <c r="EA281" s="220">
        <f t="shared" ref="EA281" si="1204">+DZ281/DY281</f>
        <v>0.33399867800246424</v>
      </c>
      <c r="EB281" s="218">
        <f>SUM(EB265:EB280)</f>
        <v>1928485190490.1909</v>
      </c>
      <c r="EC281" s="220">
        <f>+EB281/DY281</f>
        <v>0.21773030281008743</v>
      </c>
      <c r="ED281" s="218">
        <f t="shared" ref="ED281:EF281" si="1205">SUM(ED265:ED280)</f>
        <v>8857219990054.7988</v>
      </c>
      <c r="EE281" s="218">
        <f t="shared" si="1205"/>
        <v>8857219990054.7988</v>
      </c>
      <c r="EF281" s="218">
        <f t="shared" si="1205"/>
        <v>3019585241988.5566</v>
      </c>
      <c r="EG281" s="220">
        <f t="shared" ref="EG281" si="1206">+EF281/EE281</f>
        <v>0.34091794551552906</v>
      </c>
      <c r="EH281" s="218">
        <f>SUM(EH265:EH280)</f>
        <v>2448123957405.8433</v>
      </c>
      <c r="EI281" s="220">
        <f>+EH281/EE281</f>
        <v>0.27639868493214392</v>
      </c>
      <c r="EJ281" s="218">
        <f t="shared" ref="EJ281:EL281" si="1207">SUM(EJ265:EJ280)</f>
        <v>8857219990054.7988</v>
      </c>
      <c r="EK281" s="218">
        <f t="shared" si="1207"/>
        <v>8857219990054.7988</v>
      </c>
      <c r="EL281" s="218">
        <f t="shared" si="1207"/>
        <v>4720647304565.3994</v>
      </c>
      <c r="EM281" s="220">
        <f t="shared" ref="EM281" si="1208">+EL281/EK281</f>
        <v>0.53297166716711453</v>
      </c>
      <c r="EN281" s="218">
        <f>SUM(EN265:EN280)</f>
        <v>4435005640374.2383</v>
      </c>
      <c r="EO281" s="220">
        <f>+EN281/EK281</f>
        <v>0.50072208270247553</v>
      </c>
      <c r="EP281" s="218">
        <f t="shared" ref="EP281:ER281" si="1209">SUM(EP265:EP280)</f>
        <v>8857219990054.7988</v>
      </c>
      <c r="EQ281" s="218">
        <f t="shared" si="1209"/>
        <v>8857219990054.7988</v>
      </c>
      <c r="ER281" s="218">
        <f t="shared" si="1209"/>
        <v>4980089475062.0674</v>
      </c>
      <c r="ES281" s="220">
        <f t="shared" ref="ES281" si="1210">+ER281/EQ281</f>
        <v>0.56226327003889354</v>
      </c>
      <c r="ET281" s="218">
        <f>SUM(ET265:ET280)</f>
        <v>4694447810870.9063</v>
      </c>
      <c r="EU281" s="220">
        <f>+ET281/EQ281</f>
        <v>0.53001368557425454</v>
      </c>
      <c r="EV281" s="218">
        <f t="shared" ref="EV281:EX281" si="1211">SUM(EV265:EV280)</f>
        <v>8857219990054.7988</v>
      </c>
      <c r="EW281" s="218">
        <f t="shared" si="1211"/>
        <v>8897908616653.9434</v>
      </c>
      <c r="EX281" s="218">
        <f t="shared" si="1211"/>
        <v>5309871588235.9834</v>
      </c>
      <c r="EY281" s="220">
        <f t="shared" ref="EY281" si="1212">+EX281/EW281</f>
        <v>0.59675501480175452</v>
      </c>
      <c r="EZ281" s="218">
        <f>SUM(EZ265:EZ280)</f>
        <v>5014598142865.5527</v>
      </c>
      <c r="FA281" s="220">
        <f>+EZ281/EW281</f>
        <v>0.56357042524350975</v>
      </c>
      <c r="FB281" s="218">
        <f t="shared" ref="FB281:FD281" si="1213">SUM(FB265:FB280)</f>
        <v>8857219990054.7988</v>
      </c>
      <c r="FC281" s="218">
        <f t="shared" si="1213"/>
        <v>8912818094789.1992</v>
      </c>
      <c r="FD281" s="218">
        <f t="shared" si="1213"/>
        <v>6539525653791.5293</v>
      </c>
      <c r="FE281" s="220">
        <f t="shared" ref="FE281" si="1214">+FD281/FC281</f>
        <v>0.73372143178988536</v>
      </c>
      <c r="FF281" s="218">
        <f>SUM(FF265:FF280)</f>
        <v>6253886080000.3691</v>
      </c>
      <c r="FG281" s="220">
        <f>+FF281/FC281</f>
        <v>0.70167325457440322</v>
      </c>
      <c r="FH281" s="218">
        <f t="shared" ref="FH281:FJ281" si="1215">SUM(FH265:FH280)</f>
        <v>8857219990054.7988</v>
      </c>
      <c r="FI281" s="218">
        <f t="shared" si="1215"/>
        <v>8912818094789.1992</v>
      </c>
      <c r="FJ281" s="218">
        <f t="shared" si="1215"/>
        <v>6876144146287.5078</v>
      </c>
      <c r="FK281" s="220">
        <f t="shared" ref="FK281" si="1216">+FJ281/FI281</f>
        <v>0.77148933964080169</v>
      </c>
      <c r="FL281" s="218">
        <f>SUM(FL265:FL280)</f>
        <v>6497560991152.8564</v>
      </c>
      <c r="FM281" s="220">
        <f>+FL281/FI281</f>
        <v>0.72901308228781181</v>
      </c>
      <c r="FN281" s="218">
        <f t="shared" ref="FN281:FP281" si="1217">SUM(FN265:FN280)</f>
        <v>8857219990054.7988</v>
      </c>
      <c r="FO281" s="218">
        <f t="shared" si="1217"/>
        <v>8375246308204.6191</v>
      </c>
      <c r="FP281" s="218">
        <f t="shared" si="1217"/>
        <v>7922556058568.0801</v>
      </c>
      <c r="FQ281" s="220">
        <f t="shared" ref="FQ281" si="1218">+FP281/FO281</f>
        <v>0.94594902251494728</v>
      </c>
      <c r="FR281" s="218">
        <f>SUM(FR265:FR280)</f>
        <v>7922425408568.0801</v>
      </c>
      <c r="FS281" s="220">
        <f>+FR281/FO281</f>
        <v>0.94593342297372873</v>
      </c>
      <c r="FT281" s="218">
        <f t="shared" ref="FT281:FV281" si="1219">SUM(FT265:FT280)</f>
        <v>9262190955000</v>
      </c>
      <c r="FU281" s="218">
        <f t="shared" si="1219"/>
        <v>9262190955000</v>
      </c>
      <c r="FV281" s="218">
        <f t="shared" si="1219"/>
        <v>1042729417153</v>
      </c>
      <c r="FW281" s="220">
        <f t="shared" ref="FW281" si="1220">+FV281/FU281</f>
        <v>0.11257913189428516</v>
      </c>
      <c r="FX281" s="218">
        <f>SUM(FX265:FX280)</f>
        <v>80588665193</v>
      </c>
      <c r="FY281" s="220">
        <f>+FX281/FU281</f>
        <v>8.7008209595911962E-3</v>
      </c>
      <c r="FZ281" s="218">
        <f t="shared" ref="FZ281:GB281" si="1221">SUM(FZ265:FZ280)</f>
        <v>9262190955000</v>
      </c>
      <c r="GA281" s="218">
        <f t="shared" si="1221"/>
        <v>9262190955000</v>
      </c>
      <c r="GB281" s="218">
        <f t="shared" si="1221"/>
        <v>1117789320496</v>
      </c>
      <c r="GC281" s="220">
        <f t="shared" ref="GC281" si="1222">+GB281/GA281</f>
        <v>0.12068303557190049</v>
      </c>
      <c r="GD281" s="218">
        <f>SUM(GD265:GD280)</f>
        <v>431809427496</v>
      </c>
      <c r="GE281" s="220">
        <f>+GD281/GA281</f>
        <v>4.6620656990762718E-2</v>
      </c>
      <c r="GF281" s="218">
        <f t="shared" ref="GF281:GH281" si="1223">SUM(GF265:GF280)</f>
        <v>9262190955000</v>
      </c>
      <c r="GG281" s="218">
        <f t="shared" si="1223"/>
        <v>9262190955000</v>
      </c>
      <c r="GH281" s="218">
        <f t="shared" si="1223"/>
        <v>1376566821202</v>
      </c>
      <c r="GI281" s="220">
        <f t="shared" ref="GI281" si="1224">+GH281/GG281</f>
        <v>0.14862215947500945</v>
      </c>
      <c r="GJ281" s="218">
        <f>SUM(GJ265:GJ280)</f>
        <v>691828152015</v>
      </c>
      <c r="GK281" s="220">
        <f>+GJ281/GG281</f>
        <v>7.4693790635090615E-2</v>
      </c>
      <c r="GL281" s="218">
        <f t="shared" ref="GL281:GN281" si="1225">SUM(GL265:GL280)</f>
        <v>9262190955000</v>
      </c>
      <c r="GM281" s="218">
        <f t="shared" si="1225"/>
        <v>9262190955000</v>
      </c>
      <c r="GN281" s="218">
        <f t="shared" si="1225"/>
        <v>1896876647821</v>
      </c>
      <c r="GO281" s="220">
        <f t="shared" ref="GO281" si="1226">+GN281/GM281</f>
        <v>0.20479783423132847</v>
      </c>
      <c r="GP281" s="218">
        <f>SUM(GP265:GP280)</f>
        <v>1212136342327</v>
      </c>
      <c r="GQ281" s="220">
        <f>+GP281/GM281</f>
        <v>0.13086928872618994</v>
      </c>
      <c r="GR281" s="218">
        <f t="shared" ref="GR281:GT281" si="1227">SUM(GR265:GR280)</f>
        <v>9262190955000</v>
      </c>
      <c r="GS281" s="218">
        <f t="shared" si="1227"/>
        <v>9262190955000</v>
      </c>
      <c r="GT281" s="218">
        <f t="shared" si="1227"/>
        <v>2324124988280</v>
      </c>
      <c r="GU281" s="220">
        <f t="shared" ref="GU281" si="1228">+GT281/GS281</f>
        <v>0.2509260497404634</v>
      </c>
      <c r="GV281" s="218">
        <f>SUM(GV265:GV280)</f>
        <v>1633281103410</v>
      </c>
      <c r="GW281" s="220">
        <f>+GV281/GS281</f>
        <v>0.17633852631037664</v>
      </c>
      <c r="GX281" s="218">
        <f t="shared" ref="GX281:GZ281" si="1229">SUM(GX265:GX280)</f>
        <v>9262190955000</v>
      </c>
      <c r="GY281" s="218">
        <f t="shared" si="1229"/>
        <v>9262710955000</v>
      </c>
      <c r="GZ281" s="218">
        <f t="shared" si="1229"/>
        <v>4779453842137</v>
      </c>
      <c r="HA281" s="220">
        <f t="shared" ref="HA281" si="1230">+GZ281/GY281</f>
        <v>0.51598866307676983</v>
      </c>
      <c r="HB281" s="218">
        <f>SUM(HB265:HB280)</f>
        <v>2931461623575</v>
      </c>
      <c r="HC281" s="220">
        <f>+HB281/GY281</f>
        <v>0.31647987698381114</v>
      </c>
    </row>
    <row r="282" spans="1:211" x14ac:dyDescent="0.35">
      <c r="A282"/>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row>
    <row r="283" spans="1:211" x14ac:dyDescent="0.35">
      <c r="A283"/>
      <c r="B283" s="221">
        <f>+B281-B198</f>
        <v>0</v>
      </c>
      <c r="C283" s="221">
        <f t="shared" ref="C283:BN283" si="1231">+C281-C198</f>
        <v>0</v>
      </c>
      <c r="D283" s="221">
        <f t="shared" si="1231"/>
        <v>0</v>
      </c>
      <c r="E283" s="221">
        <f t="shared" si="1231"/>
        <v>0</v>
      </c>
      <c r="F283" s="221">
        <f t="shared" si="1231"/>
        <v>0</v>
      </c>
      <c r="G283" s="221">
        <f t="shared" si="1231"/>
        <v>0</v>
      </c>
      <c r="H283" s="221">
        <f t="shared" si="1231"/>
        <v>0</v>
      </c>
      <c r="I283" s="221">
        <f t="shared" si="1231"/>
        <v>0</v>
      </c>
      <c r="J283" s="221">
        <f t="shared" si="1231"/>
        <v>0</v>
      </c>
      <c r="K283" s="221">
        <f t="shared" si="1231"/>
        <v>0</v>
      </c>
      <c r="L283" s="221">
        <f t="shared" si="1231"/>
        <v>0</v>
      </c>
      <c r="M283" s="221">
        <f t="shared" si="1231"/>
        <v>0</v>
      </c>
      <c r="N283" s="221">
        <f t="shared" si="1231"/>
        <v>0</v>
      </c>
      <c r="O283" s="221">
        <f t="shared" si="1231"/>
        <v>0</v>
      </c>
      <c r="P283" s="221">
        <f t="shared" si="1231"/>
        <v>0</v>
      </c>
      <c r="Q283" s="221">
        <f t="shared" si="1231"/>
        <v>0</v>
      </c>
      <c r="R283" s="221">
        <f t="shared" si="1231"/>
        <v>0</v>
      </c>
      <c r="S283" s="221">
        <f t="shared" si="1231"/>
        <v>0</v>
      </c>
      <c r="T283" s="221">
        <f t="shared" si="1231"/>
        <v>0</v>
      </c>
      <c r="U283" s="221">
        <f t="shared" si="1231"/>
        <v>0</v>
      </c>
      <c r="V283" s="221">
        <f t="shared" si="1231"/>
        <v>0</v>
      </c>
      <c r="W283" s="221">
        <f t="shared" si="1231"/>
        <v>0</v>
      </c>
      <c r="X283" s="221">
        <f t="shared" si="1231"/>
        <v>0</v>
      </c>
      <c r="Y283" s="221">
        <f t="shared" si="1231"/>
        <v>0</v>
      </c>
      <c r="Z283" s="221">
        <f t="shared" si="1231"/>
        <v>0</v>
      </c>
      <c r="AA283" s="221">
        <f t="shared" si="1231"/>
        <v>0</v>
      </c>
      <c r="AB283" s="221">
        <f t="shared" si="1231"/>
        <v>0</v>
      </c>
      <c r="AC283" s="221">
        <f t="shared" si="1231"/>
        <v>0</v>
      </c>
      <c r="AD283" s="221">
        <f t="shared" si="1231"/>
        <v>0</v>
      </c>
      <c r="AE283" s="221">
        <f t="shared" si="1231"/>
        <v>0</v>
      </c>
      <c r="AF283" s="221">
        <f t="shared" si="1231"/>
        <v>0</v>
      </c>
      <c r="AG283" s="221">
        <f t="shared" si="1231"/>
        <v>0</v>
      </c>
      <c r="AH283" s="221">
        <f t="shared" si="1231"/>
        <v>0</v>
      </c>
      <c r="AI283" s="221">
        <f t="shared" si="1231"/>
        <v>0</v>
      </c>
      <c r="AJ283" s="221">
        <f t="shared" si="1231"/>
        <v>0</v>
      </c>
      <c r="AK283" s="221">
        <f t="shared" si="1231"/>
        <v>0</v>
      </c>
      <c r="AL283" s="221">
        <f t="shared" si="1231"/>
        <v>0</v>
      </c>
      <c r="AM283" s="221">
        <f t="shared" si="1231"/>
        <v>0</v>
      </c>
      <c r="AN283" s="221">
        <f t="shared" si="1231"/>
        <v>0</v>
      </c>
      <c r="AO283" s="221">
        <f t="shared" si="1231"/>
        <v>0</v>
      </c>
      <c r="AP283" s="221">
        <f t="shared" si="1231"/>
        <v>0</v>
      </c>
      <c r="AQ283" s="221">
        <f t="shared" si="1231"/>
        <v>0</v>
      </c>
      <c r="AR283" s="221">
        <f t="shared" si="1231"/>
        <v>0</v>
      </c>
      <c r="AS283" s="221">
        <f t="shared" si="1231"/>
        <v>0</v>
      </c>
      <c r="AT283" s="221">
        <f t="shared" si="1231"/>
        <v>0</v>
      </c>
      <c r="AU283" s="221">
        <f t="shared" si="1231"/>
        <v>0</v>
      </c>
      <c r="AV283" s="221">
        <f t="shared" si="1231"/>
        <v>0</v>
      </c>
      <c r="AW283" s="221">
        <f t="shared" si="1231"/>
        <v>0</v>
      </c>
      <c r="AX283" s="221">
        <f t="shared" si="1231"/>
        <v>0</v>
      </c>
      <c r="AY283" s="221">
        <f t="shared" si="1231"/>
        <v>0</v>
      </c>
      <c r="AZ283" s="221">
        <f t="shared" si="1231"/>
        <v>0</v>
      </c>
      <c r="BA283" s="221">
        <f t="shared" si="1231"/>
        <v>0</v>
      </c>
      <c r="BB283" s="221">
        <f t="shared" si="1231"/>
        <v>0</v>
      </c>
      <c r="BC283" s="221">
        <f t="shared" si="1231"/>
        <v>0</v>
      </c>
      <c r="BD283" s="221">
        <f t="shared" si="1231"/>
        <v>0</v>
      </c>
      <c r="BE283" s="221">
        <f t="shared" si="1231"/>
        <v>0</v>
      </c>
      <c r="BF283" s="221">
        <f t="shared" si="1231"/>
        <v>0</v>
      </c>
      <c r="BG283" s="221">
        <f t="shared" si="1231"/>
        <v>0</v>
      </c>
      <c r="BH283" s="221">
        <f t="shared" si="1231"/>
        <v>0</v>
      </c>
      <c r="BI283" s="221">
        <f t="shared" si="1231"/>
        <v>0</v>
      </c>
      <c r="BJ283" s="221">
        <f t="shared" si="1231"/>
        <v>0</v>
      </c>
      <c r="BK283" s="221">
        <f t="shared" si="1231"/>
        <v>0</v>
      </c>
      <c r="BL283" s="221">
        <f t="shared" si="1231"/>
        <v>0</v>
      </c>
      <c r="BM283" s="221">
        <f t="shared" si="1231"/>
        <v>0</v>
      </c>
      <c r="BN283" s="221">
        <f t="shared" si="1231"/>
        <v>0</v>
      </c>
      <c r="BO283" s="221">
        <f t="shared" ref="BO283:CY283" si="1232">+BO281-BO198</f>
        <v>0</v>
      </c>
      <c r="BP283" s="221">
        <f t="shared" si="1232"/>
        <v>0</v>
      </c>
      <c r="BQ283" s="221">
        <f t="shared" si="1232"/>
        <v>0</v>
      </c>
      <c r="BR283" s="221">
        <f t="shared" si="1232"/>
        <v>0</v>
      </c>
      <c r="BS283" s="221">
        <f t="shared" si="1232"/>
        <v>0</v>
      </c>
      <c r="BT283" s="221">
        <f t="shared" si="1232"/>
        <v>0</v>
      </c>
      <c r="BU283" s="221">
        <f t="shared" si="1232"/>
        <v>0</v>
      </c>
      <c r="BV283" s="221">
        <f t="shared" si="1232"/>
        <v>0</v>
      </c>
      <c r="BW283" s="221">
        <f t="shared" si="1232"/>
        <v>0</v>
      </c>
      <c r="BX283" s="221">
        <f t="shared" si="1232"/>
        <v>0</v>
      </c>
      <c r="BY283" s="221">
        <f t="shared" si="1232"/>
        <v>0</v>
      </c>
      <c r="BZ283" s="221">
        <f t="shared" si="1232"/>
        <v>0</v>
      </c>
      <c r="CA283" s="221">
        <f t="shared" si="1232"/>
        <v>0</v>
      </c>
      <c r="CB283" s="221">
        <f t="shared" si="1232"/>
        <v>0</v>
      </c>
      <c r="CC283" s="221">
        <f t="shared" si="1232"/>
        <v>0</v>
      </c>
      <c r="CD283" s="221">
        <f t="shared" si="1232"/>
        <v>0</v>
      </c>
      <c r="CE283" s="221">
        <f t="shared" si="1232"/>
        <v>0</v>
      </c>
      <c r="CF283" s="221">
        <f t="shared" si="1232"/>
        <v>0</v>
      </c>
      <c r="CG283" s="221">
        <f t="shared" si="1232"/>
        <v>0</v>
      </c>
      <c r="CH283" s="221">
        <f t="shared" si="1232"/>
        <v>0</v>
      </c>
      <c r="CI283" s="221">
        <f t="shared" si="1232"/>
        <v>0</v>
      </c>
      <c r="CJ283" s="221">
        <f t="shared" si="1232"/>
        <v>0</v>
      </c>
      <c r="CK283" s="221">
        <f t="shared" si="1232"/>
        <v>0</v>
      </c>
      <c r="CL283" s="221">
        <f t="shared" si="1232"/>
        <v>0</v>
      </c>
      <c r="CM283" s="221">
        <f t="shared" si="1232"/>
        <v>0</v>
      </c>
      <c r="CN283" s="221">
        <f t="shared" si="1232"/>
        <v>0</v>
      </c>
      <c r="CO283" s="221">
        <f t="shared" si="1232"/>
        <v>0</v>
      </c>
      <c r="CP283" s="221">
        <f t="shared" si="1232"/>
        <v>0</v>
      </c>
      <c r="CQ283" s="221">
        <f t="shared" si="1232"/>
        <v>0</v>
      </c>
      <c r="CR283" s="221">
        <f t="shared" si="1232"/>
        <v>0</v>
      </c>
      <c r="CS283" s="221">
        <f t="shared" si="1232"/>
        <v>0</v>
      </c>
      <c r="CT283" s="221">
        <f t="shared" si="1232"/>
        <v>0</v>
      </c>
      <c r="CU283" s="221">
        <f t="shared" si="1232"/>
        <v>0</v>
      </c>
      <c r="CV283" s="221">
        <f t="shared" si="1232"/>
        <v>0</v>
      </c>
      <c r="CW283" s="221">
        <f t="shared" si="1232"/>
        <v>0</v>
      </c>
      <c r="CX283" s="221">
        <f t="shared" si="1232"/>
        <v>0</v>
      </c>
      <c r="CY283" s="221">
        <f t="shared" si="1232"/>
        <v>0</v>
      </c>
      <c r="CZ283" s="221">
        <f t="shared" ref="CZ283:EU283" si="1233">+CZ281-CZ198</f>
        <v>0</v>
      </c>
      <c r="DA283" s="221">
        <f t="shared" si="1233"/>
        <v>0</v>
      </c>
      <c r="DB283" s="221">
        <f t="shared" si="1233"/>
        <v>0</v>
      </c>
      <c r="DC283" s="221">
        <f t="shared" si="1233"/>
        <v>0</v>
      </c>
      <c r="DD283" s="221">
        <f t="shared" si="1233"/>
        <v>0</v>
      </c>
      <c r="DE283" s="221">
        <f t="shared" si="1233"/>
        <v>0</v>
      </c>
      <c r="DF283" s="221">
        <f t="shared" si="1233"/>
        <v>0</v>
      </c>
      <c r="DG283" s="221">
        <f t="shared" si="1233"/>
        <v>0</v>
      </c>
      <c r="DH283" s="221">
        <f t="shared" si="1233"/>
        <v>0</v>
      </c>
      <c r="DI283" s="221">
        <f t="shared" si="1233"/>
        <v>0</v>
      </c>
      <c r="DJ283" s="221">
        <f t="shared" si="1233"/>
        <v>0</v>
      </c>
      <c r="DK283" s="221">
        <f t="shared" si="1233"/>
        <v>0</v>
      </c>
      <c r="DL283" s="221">
        <f t="shared" si="1233"/>
        <v>0</v>
      </c>
      <c r="DM283" s="221">
        <f t="shared" si="1233"/>
        <v>0</v>
      </c>
      <c r="DN283" s="221">
        <f t="shared" si="1233"/>
        <v>0</v>
      </c>
      <c r="DO283" s="221">
        <f t="shared" si="1233"/>
        <v>0</v>
      </c>
      <c r="DP283" s="221">
        <f t="shared" si="1233"/>
        <v>0</v>
      </c>
      <c r="DQ283" s="221">
        <f t="shared" si="1233"/>
        <v>0</v>
      </c>
      <c r="DR283" s="221">
        <f t="shared" si="1233"/>
        <v>0</v>
      </c>
      <c r="DS283" s="221">
        <f t="shared" si="1233"/>
        <v>0</v>
      </c>
      <c r="DT283" s="221">
        <f t="shared" si="1233"/>
        <v>0</v>
      </c>
      <c r="DU283" s="221">
        <f t="shared" si="1233"/>
        <v>0</v>
      </c>
      <c r="DV283" s="221">
        <f t="shared" si="1233"/>
        <v>0</v>
      </c>
      <c r="DW283" s="221">
        <f t="shared" si="1233"/>
        <v>0</v>
      </c>
      <c r="DX283" s="221">
        <f t="shared" si="1233"/>
        <v>0</v>
      </c>
      <c r="DY283" s="221">
        <f t="shared" si="1233"/>
        <v>0</v>
      </c>
      <c r="DZ283" s="221">
        <f t="shared" si="1233"/>
        <v>0</v>
      </c>
      <c r="EA283" s="221">
        <f t="shared" si="1233"/>
        <v>0</v>
      </c>
      <c r="EB283" s="221">
        <f t="shared" si="1233"/>
        <v>0</v>
      </c>
      <c r="EC283" s="221">
        <f t="shared" si="1233"/>
        <v>0</v>
      </c>
      <c r="ED283" s="221">
        <f t="shared" si="1233"/>
        <v>0</v>
      </c>
      <c r="EE283" s="221">
        <f t="shared" si="1233"/>
        <v>0</v>
      </c>
      <c r="EF283" s="221">
        <f t="shared" si="1233"/>
        <v>0</v>
      </c>
      <c r="EG283" s="221">
        <f t="shared" si="1233"/>
        <v>0</v>
      </c>
      <c r="EH283" s="221">
        <f t="shared" si="1233"/>
        <v>0</v>
      </c>
      <c r="EI283" s="221">
        <f t="shared" si="1233"/>
        <v>0</v>
      </c>
      <c r="EJ283" s="221">
        <f t="shared" si="1233"/>
        <v>0</v>
      </c>
      <c r="EK283" s="221">
        <f t="shared" si="1233"/>
        <v>0</v>
      </c>
      <c r="EL283" s="221">
        <f t="shared" si="1233"/>
        <v>0</v>
      </c>
      <c r="EM283" s="221">
        <f t="shared" si="1233"/>
        <v>0</v>
      </c>
      <c r="EN283" s="221">
        <f t="shared" si="1233"/>
        <v>0</v>
      </c>
      <c r="EO283" s="221">
        <f t="shared" si="1233"/>
        <v>0</v>
      </c>
      <c r="EP283" s="221">
        <f t="shared" si="1233"/>
        <v>0</v>
      </c>
      <c r="EQ283" s="221">
        <f t="shared" si="1233"/>
        <v>0</v>
      </c>
      <c r="ER283" s="221">
        <f t="shared" si="1233"/>
        <v>0</v>
      </c>
      <c r="ES283" s="221">
        <f t="shared" si="1233"/>
        <v>0</v>
      </c>
      <c r="ET283" s="221">
        <f t="shared" si="1233"/>
        <v>0</v>
      </c>
      <c r="EU283" s="221">
        <f t="shared" si="1233"/>
        <v>0</v>
      </c>
      <c r="EV283" s="221">
        <f t="shared" ref="EV283:FM283" si="1234">+EV281-EV198</f>
        <v>0</v>
      </c>
      <c r="EW283" s="221">
        <f t="shared" si="1234"/>
        <v>0</v>
      </c>
      <c r="EX283" s="221">
        <f t="shared" si="1234"/>
        <v>0</v>
      </c>
      <c r="EY283" s="221">
        <f t="shared" si="1234"/>
        <v>0</v>
      </c>
      <c r="EZ283" s="221">
        <f t="shared" si="1234"/>
        <v>0</v>
      </c>
      <c r="FA283" s="221">
        <f t="shared" si="1234"/>
        <v>0</v>
      </c>
      <c r="FB283" s="221">
        <f t="shared" si="1234"/>
        <v>0</v>
      </c>
      <c r="FC283" s="221">
        <f t="shared" si="1234"/>
        <v>0</v>
      </c>
      <c r="FD283" s="221">
        <f t="shared" si="1234"/>
        <v>0</v>
      </c>
      <c r="FE283" s="221">
        <f t="shared" si="1234"/>
        <v>0</v>
      </c>
      <c r="FF283" s="221">
        <f t="shared" si="1234"/>
        <v>0</v>
      </c>
      <c r="FG283" s="221">
        <f t="shared" si="1234"/>
        <v>0</v>
      </c>
      <c r="FH283" s="221">
        <f t="shared" si="1234"/>
        <v>0</v>
      </c>
      <c r="FI283" s="221">
        <f t="shared" si="1234"/>
        <v>0</v>
      </c>
      <c r="FJ283" s="221">
        <f t="shared" si="1234"/>
        <v>0</v>
      </c>
      <c r="FK283" s="221">
        <f t="shared" si="1234"/>
        <v>0</v>
      </c>
      <c r="FL283" s="221">
        <f t="shared" si="1234"/>
        <v>0</v>
      </c>
      <c r="FM283" s="221">
        <f t="shared" si="1234"/>
        <v>0</v>
      </c>
      <c r="FN283" s="221">
        <f t="shared" ref="FN283:FS283" si="1235">+FN281-FN198</f>
        <v>0</v>
      </c>
      <c r="FO283" s="221">
        <f t="shared" si="1235"/>
        <v>0</v>
      </c>
      <c r="FP283" s="221">
        <f t="shared" si="1235"/>
        <v>0</v>
      </c>
      <c r="FQ283" s="221">
        <f t="shared" si="1235"/>
        <v>0</v>
      </c>
      <c r="FR283" s="221">
        <f t="shared" si="1235"/>
        <v>0</v>
      </c>
      <c r="FS283" s="221">
        <f t="shared" si="1235"/>
        <v>0</v>
      </c>
      <c r="FT283" s="221">
        <f t="shared" ref="FT283:FY283" si="1236">+FT281-FT198</f>
        <v>0</v>
      </c>
      <c r="FU283" s="221">
        <f t="shared" si="1236"/>
        <v>0</v>
      </c>
      <c r="FV283" s="221">
        <f t="shared" si="1236"/>
        <v>0</v>
      </c>
      <c r="FW283" s="221">
        <f t="shared" si="1236"/>
        <v>0</v>
      </c>
      <c r="FX283" s="221">
        <f t="shared" si="1236"/>
        <v>0</v>
      </c>
      <c r="FY283" s="221">
        <f t="shared" si="1236"/>
        <v>0</v>
      </c>
      <c r="FZ283" s="221">
        <f t="shared" ref="FZ283:GE283" si="1237">+FZ281-FZ198</f>
        <v>0</v>
      </c>
      <c r="GA283" s="221">
        <f t="shared" si="1237"/>
        <v>0</v>
      </c>
      <c r="GB283" s="221">
        <f t="shared" si="1237"/>
        <v>0</v>
      </c>
      <c r="GC283" s="221">
        <f t="shared" si="1237"/>
        <v>0</v>
      </c>
      <c r="GD283" s="221">
        <f t="shared" si="1237"/>
        <v>0</v>
      </c>
      <c r="GE283" s="221">
        <f t="shared" si="1237"/>
        <v>0</v>
      </c>
      <c r="GF283" s="221">
        <f t="shared" ref="GF283:GK283" si="1238">+GF281-GF198</f>
        <v>0</v>
      </c>
      <c r="GG283" s="221">
        <f t="shared" si="1238"/>
        <v>0</v>
      </c>
      <c r="GH283" s="221">
        <f t="shared" si="1238"/>
        <v>0</v>
      </c>
      <c r="GI283" s="221">
        <f t="shared" si="1238"/>
        <v>0</v>
      </c>
      <c r="GJ283" s="221">
        <f t="shared" si="1238"/>
        <v>0</v>
      </c>
      <c r="GK283" s="221">
        <f t="shared" si="1238"/>
        <v>0</v>
      </c>
      <c r="GL283" s="221">
        <f t="shared" ref="GL283:GQ283" si="1239">+GL281-GL198</f>
        <v>0</v>
      </c>
      <c r="GM283" s="221">
        <f t="shared" si="1239"/>
        <v>0</v>
      </c>
      <c r="GN283" s="221">
        <f t="shared" si="1239"/>
        <v>0</v>
      </c>
      <c r="GO283" s="221">
        <f t="shared" si="1239"/>
        <v>0</v>
      </c>
      <c r="GP283" s="221">
        <f t="shared" si="1239"/>
        <v>0</v>
      </c>
      <c r="GQ283" s="221">
        <f t="shared" si="1239"/>
        <v>0</v>
      </c>
      <c r="GR283" s="221">
        <f t="shared" ref="GR283:GW283" si="1240">+GR281-GR198</f>
        <v>0</v>
      </c>
      <c r="GS283" s="221">
        <f t="shared" si="1240"/>
        <v>0</v>
      </c>
      <c r="GT283" s="221">
        <f t="shared" si="1240"/>
        <v>0</v>
      </c>
      <c r="GU283" s="221">
        <f t="shared" si="1240"/>
        <v>0</v>
      </c>
      <c r="GV283" s="221">
        <f t="shared" si="1240"/>
        <v>0</v>
      </c>
      <c r="GW283" s="221">
        <f t="shared" si="1240"/>
        <v>0</v>
      </c>
      <c r="GX283" s="221">
        <f t="shared" ref="GX283:HC283" si="1241">+GX281-GX198</f>
        <v>0</v>
      </c>
      <c r="GY283" s="221">
        <f t="shared" si="1241"/>
        <v>0</v>
      </c>
      <c r="GZ283" s="221">
        <f t="shared" si="1241"/>
        <v>0</v>
      </c>
      <c r="HA283" s="221">
        <f t="shared" si="1241"/>
        <v>0</v>
      </c>
      <c r="HB283" s="221">
        <f t="shared" si="1241"/>
        <v>0</v>
      </c>
      <c r="HC283" s="221">
        <f t="shared" si="1241"/>
        <v>0</v>
      </c>
    </row>
    <row r="284" spans="1:211" x14ac:dyDescent="0.35">
      <c r="A284"/>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row>
    <row r="285" spans="1:211" ht="15" thickBot="1" x14ac:dyDescent="0.4">
      <c r="A285"/>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row>
    <row r="286" spans="1:211" ht="15" thickBot="1" x14ac:dyDescent="0.4">
      <c r="A286" s="106"/>
      <c r="B286" s="485" t="s">
        <v>106</v>
      </c>
      <c r="C286" s="486"/>
      <c r="D286" s="487"/>
      <c r="E286" s="485" t="s">
        <v>107</v>
      </c>
      <c r="F286" s="486"/>
      <c r="G286" s="487"/>
      <c r="H286" s="485" t="s">
        <v>108</v>
      </c>
      <c r="I286" s="486"/>
      <c r="J286" s="487"/>
      <c r="K286" s="485" t="s">
        <v>109</v>
      </c>
      <c r="L286" s="486"/>
      <c r="M286" s="487"/>
      <c r="N286" s="485" t="s">
        <v>110</v>
      </c>
      <c r="O286" s="486"/>
      <c r="P286" s="487"/>
      <c r="Q286" s="485" t="s">
        <v>111</v>
      </c>
      <c r="R286" s="486"/>
      <c r="S286" s="487"/>
      <c r="T286" s="485" t="s">
        <v>112</v>
      </c>
      <c r="U286" s="486"/>
      <c r="V286" s="487"/>
      <c r="W286" s="485" t="s">
        <v>113</v>
      </c>
      <c r="X286" s="486"/>
      <c r="Y286" s="487"/>
      <c r="Z286" s="485" t="s">
        <v>114</v>
      </c>
      <c r="AA286" s="486"/>
      <c r="AB286" s="487"/>
      <c r="AC286" s="485" t="s">
        <v>115</v>
      </c>
      <c r="AD286" s="486"/>
      <c r="AE286" s="487"/>
      <c r="AF286" s="473" t="s">
        <v>116</v>
      </c>
      <c r="AG286" s="474"/>
      <c r="AH286" s="474"/>
      <c r="AI286" s="474"/>
      <c r="AJ286" s="474"/>
      <c r="AK286" s="475"/>
      <c r="AL286" s="473" t="s">
        <v>117</v>
      </c>
      <c r="AM286" s="474"/>
      <c r="AN286" s="474"/>
      <c r="AO286" s="474"/>
      <c r="AP286" s="474"/>
      <c r="AQ286" s="475"/>
      <c r="AR286" s="473" t="s">
        <v>118</v>
      </c>
      <c r="AS286" s="474"/>
      <c r="AT286" s="474"/>
      <c r="AU286" s="474"/>
      <c r="AV286" s="474"/>
      <c r="AW286" s="475"/>
      <c r="AX286" s="473" t="s">
        <v>119</v>
      </c>
      <c r="AY286" s="474"/>
      <c r="AZ286" s="474"/>
      <c r="BA286" s="474"/>
      <c r="BB286" s="474"/>
      <c r="BC286" s="475"/>
      <c r="BD286" s="473" t="s">
        <v>120</v>
      </c>
      <c r="BE286" s="474"/>
      <c r="BF286" s="474"/>
      <c r="BG286" s="474"/>
      <c r="BH286" s="474"/>
      <c r="BI286" s="475"/>
      <c r="BJ286" s="473" t="s">
        <v>121</v>
      </c>
      <c r="BK286" s="474"/>
      <c r="BL286" s="474"/>
      <c r="BM286" s="474"/>
      <c r="BN286" s="474"/>
      <c r="BO286" s="475"/>
      <c r="BP286" s="473" t="s">
        <v>122</v>
      </c>
      <c r="BQ286" s="474"/>
      <c r="BR286" s="474"/>
      <c r="BS286" s="474"/>
      <c r="BT286" s="474"/>
      <c r="BU286" s="475"/>
      <c r="BV286" s="473" t="s">
        <v>123</v>
      </c>
      <c r="BW286" s="474"/>
      <c r="BX286" s="474"/>
      <c r="BY286" s="474"/>
      <c r="BZ286" s="474"/>
      <c r="CA286" s="475"/>
      <c r="CB286" s="482" t="s">
        <v>124</v>
      </c>
      <c r="CC286" s="483" t="s">
        <v>124</v>
      </c>
      <c r="CD286" s="483"/>
      <c r="CE286" s="483"/>
      <c r="CF286" s="483"/>
      <c r="CG286" s="484"/>
      <c r="CH286" s="482" t="s">
        <v>125</v>
      </c>
      <c r="CI286" s="483" t="s">
        <v>126</v>
      </c>
      <c r="CJ286" s="483"/>
      <c r="CK286" s="483"/>
      <c r="CL286" s="483"/>
      <c r="CM286" s="484"/>
      <c r="CN286" s="482" t="s">
        <v>127</v>
      </c>
      <c r="CO286" s="483" t="s">
        <v>128</v>
      </c>
      <c r="CP286" s="483"/>
      <c r="CQ286" s="483"/>
      <c r="CR286" s="483"/>
      <c r="CS286" s="484"/>
      <c r="CT286" s="482" t="str">
        <f>+CT4</f>
        <v xml:space="preserve">2 0 2 3 </v>
      </c>
      <c r="CU286" s="483" t="s">
        <v>128</v>
      </c>
      <c r="CV286" s="483"/>
      <c r="CW286" s="483"/>
      <c r="CX286" s="483"/>
      <c r="CY286" s="484"/>
      <c r="CZ286" s="482" t="str">
        <f>+CZ4</f>
        <v>2 0 2 4 Enero</v>
      </c>
      <c r="DA286" s="483" t="s">
        <v>128</v>
      </c>
      <c r="DB286" s="483"/>
      <c r="DC286" s="483"/>
      <c r="DD286" s="483"/>
      <c r="DE286" s="484"/>
      <c r="DF286" s="482" t="str">
        <f>+DF4</f>
        <v>2 0 2 4 Febrero</v>
      </c>
      <c r="DG286" s="483" t="s">
        <v>128</v>
      </c>
      <c r="DH286" s="483"/>
      <c r="DI286" s="483"/>
      <c r="DJ286" s="483"/>
      <c r="DK286" s="484"/>
      <c r="DL286" s="482" t="str">
        <f>+DL4</f>
        <v>2 0 2 4 Marzo</v>
      </c>
      <c r="DM286" s="483" t="s">
        <v>128</v>
      </c>
      <c r="DN286" s="483"/>
      <c r="DO286" s="483"/>
      <c r="DP286" s="483"/>
      <c r="DQ286" s="484"/>
      <c r="DR286" s="482" t="str">
        <f>+DR4</f>
        <v>2 0 2 4 Abril</v>
      </c>
      <c r="DS286" s="483" t="s">
        <v>128</v>
      </c>
      <c r="DT286" s="483"/>
      <c r="DU286" s="483"/>
      <c r="DV286" s="483"/>
      <c r="DW286" s="484"/>
      <c r="DX286" s="482" t="str">
        <f>+DX4</f>
        <v>2 0 2 4 Mayo</v>
      </c>
      <c r="DY286" s="483" t="s">
        <v>128</v>
      </c>
      <c r="DZ286" s="483"/>
      <c r="EA286" s="483"/>
      <c r="EB286" s="483"/>
      <c r="EC286" s="484"/>
      <c r="ED286" s="482" t="str">
        <f>+ED4</f>
        <v>2 0 2 4 Junio</v>
      </c>
      <c r="EE286" s="483" t="s">
        <v>128</v>
      </c>
      <c r="EF286" s="483"/>
      <c r="EG286" s="483"/>
      <c r="EH286" s="483"/>
      <c r="EI286" s="484"/>
      <c r="EJ286" s="482" t="str">
        <f>+EJ4</f>
        <v>2 0 2 4 Julio</v>
      </c>
      <c r="EK286" s="483" t="s">
        <v>128</v>
      </c>
      <c r="EL286" s="483"/>
      <c r="EM286" s="483"/>
      <c r="EN286" s="483"/>
      <c r="EO286" s="484"/>
      <c r="EP286" s="482" t="str">
        <f>+EP4</f>
        <v>2 0 2 4 Agosto</v>
      </c>
      <c r="EQ286" s="483" t="s">
        <v>128</v>
      </c>
      <c r="ER286" s="483"/>
      <c r="ES286" s="483"/>
      <c r="ET286" s="483"/>
      <c r="EU286" s="484"/>
      <c r="EV286" s="482" t="str">
        <f>+EV4</f>
        <v>2 0 2 4 Septiembre</v>
      </c>
      <c r="EW286" s="483" t="s">
        <v>128</v>
      </c>
      <c r="EX286" s="483"/>
      <c r="EY286" s="483"/>
      <c r="EZ286" s="483"/>
      <c r="FA286" s="484"/>
      <c r="FB286" s="482" t="str">
        <f>+FB4</f>
        <v>2 0 2 4 Octubre</v>
      </c>
      <c r="FC286" s="483" t="s">
        <v>128</v>
      </c>
      <c r="FD286" s="483"/>
      <c r="FE286" s="483"/>
      <c r="FF286" s="483"/>
      <c r="FG286" s="484"/>
      <c r="FH286" s="461" t="str">
        <f>+FH4</f>
        <v>2 0 2 4 Noviembre</v>
      </c>
      <c r="FI286" s="462" t="s">
        <v>128</v>
      </c>
      <c r="FJ286" s="462"/>
      <c r="FK286" s="462"/>
      <c r="FL286" s="462"/>
      <c r="FM286" s="463"/>
      <c r="FN286" s="461" t="str">
        <f>+FN4</f>
        <v xml:space="preserve"> 2 0 2 4</v>
      </c>
      <c r="FO286" s="462"/>
      <c r="FP286" s="462"/>
      <c r="FQ286" s="462"/>
      <c r="FR286" s="462"/>
      <c r="FS286" s="463"/>
      <c r="FT286" s="461" t="str">
        <f>+FT4</f>
        <v xml:space="preserve"> 2 0 2 5 - Enero</v>
      </c>
      <c r="FU286" s="462"/>
      <c r="FV286" s="462"/>
      <c r="FW286" s="462"/>
      <c r="FX286" s="462"/>
      <c r="FY286" s="463"/>
      <c r="FZ286" s="461" t="str">
        <f>+FZ4</f>
        <v xml:space="preserve"> 2 0 2 5 - Febrero</v>
      </c>
      <c r="GA286" s="462"/>
      <c r="GB286" s="462"/>
      <c r="GC286" s="462"/>
      <c r="GD286" s="462"/>
      <c r="GE286" s="463"/>
      <c r="GF286" s="461" t="str">
        <f>+GF4</f>
        <v xml:space="preserve"> 2 0 2 5 - Marzo</v>
      </c>
      <c r="GG286" s="462"/>
      <c r="GH286" s="462"/>
      <c r="GI286" s="462"/>
      <c r="GJ286" s="462"/>
      <c r="GK286" s="463"/>
      <c r="GL286" s="461" t="str">
        <f>+GL4</f>
        <v xml:space="preserve"> 2 0 2 5 - Abril</v>
      </c>
      <c r="GM286" s="462"/>
      <c r="GN286" s="462"/>
      <c r="GO286" s="462"/>
      <c r="GP286" s="462"/>
      <c r="GQ286" s="463"/>
      <c r="GR286" s="461" t="str">
        <f>+GR4</f>
        <v xml:space="preserve"> 2 0 2 5 - Mayo</v>
      </c>
      <c r="GS286" s="462"/>
      <c r="GT286" s="462"/>
      <c r="GU286" s="462"/>
      <c r="GV286" s="462"/>
      <c r="GW286" s="463"/>
      <c r="GX286" s="461" t="str">
        <f>+GX4</f>
        <v xml:space="preserve"> 2 0 2 5 - Junio</v>
      </c>
      <c r="GY286" s="462"/>
      <c r="GZ286" s="462"/>
      <c r="HA286" s="462"/>
      <c r="HB286" s="462"/>
      <c r="HC286" s="463"/>
    </row>
    <row r="287" spans="1:211" ht="26.5" thickBot="1" x14ac:dyDescent="0.4">
      <c r="A287" s="160" t="s">
        <v>181</v>
      </c>
      <c r="B287" s="159" t="str">
        <f>+B5</f>
        <v>Presupuesto Disponible</v>
      </c>
      <c r="C287" s="159" t="str">
        <f t="shared" ref="C287:BN287" si="1242">+C5</f>
        <v>Compromisos</v>
      </c>
      <c r="D287" s="159" t="str">
        <f t="shared" si="1242"/>
        <v>% Ejec</v>
      </c>
      <c r="E287" s="159" t="str">
        <f t="shared" si="1242"/>
        <v>Presupuesto Disponible</v>
      </c>
      <c r="F287" s="159" t="str">
        <f t="shared" si="1242"/>
        <v>Compromisos</v>
      </c>
      <c r="G287" s="159" t="str">
        <f t="shared" si="1242"/>
        <v>% Ejec</v>
      </c>
      <c r="H287" s="159" t="str">
        <f t="shared" si="1242"/>
        <v>Presupuesto Disponible</v>
      </c>
      <c r="I287" s="159" t="str">
        <f t="shared" si="1242"/>
        <v>Compromisos</v>
      </c>
      <c r="J287" s="159" t="str">
        <f t="shared" si="1242"/>
        <v>% Ejec</v>
      </c>
      <c r="K287" s="159" t="str">
        <f t="shared" si="1242"/>
        <v>Presupuesto Disponible</v>
      </c>
      <c r="L287" s="159" t="str">
        <f t="shared" si="1242"/>
        <v>Compromisos</v>
      </c>
      <c r="M287" s="159" t="str">
        <f t="shared" si="1242"/>
        <v>% Ejec</v>
      </c>
      <c r="N287" s="159" t="str">
        <f t="shared" si="1242"/>
        <v>Presupuesto Disponible</v>
      </c>
      <c r="O287" s="159" t="str">
        <f t="shared" si="1242"/>
        <v>Compromisos</v>
      </c>
      <c r="P287" s="159" t="str">
        <f t="shared" si="1242"/>
        <v>% Ejec</v>
      </c>
      <c r="Q287" s="159" t="str">
        <f t="shared" si="1242"/>
        <v>Presupuesto Disponible</v>
      </c>
      <c r="R287" s="159" t="str">
        <f t="shared" si="1242"/>
        <v>Compromisos</v>
      </c>
      <c r="S287" s="159" t="str">
        <f t="shared" si="1242"/>
        <v>% Ejec</v>
      </c>
      <c r="T287" s="159" t="str">
        <f t="shared" si="1242"/>
        <v>Presupuesto Disponible</v>
      </c>
      <c r="U287" s="159" t="str">
        <f t="shared" si="1242"/>
        <v>Compromisos</v>
      </c>
      <c r="V287" s="159" t="str">
        <f t="shared" si="1242"/>
        <v>% Ejec</v>
      </c>
      <c r="W287" s="159" t="str">
        <f t="shared" si="1242"/>
        <v>Presupuesto Disponible</v>
      </c>
      <c r="X287" s="159" t="str">
        <f t="shared" si="1242"/>
        <v>Compromisos</v>
      </c>
      <c r="Y287" s="159" t="str">
        <f t="shared" si="1242"/>
        <v>% Ejec</v>
      </c>
      <c r="Z287" s="159" t="str">
        <f t="shared" si="1242"/>
        <v>Presupuesto Disponible</v>
      </c>
      <c r="AA287" s="159" t="str">
        <f t="shared" si="1242"/>
        <v>Compromisos</v>
      </c>
      <c r="AB287" s="159" t="str">
        <f t="shared" si="1242"/>
        <v>% Ejec</v>
      </c>
      <c r="AC287" s="159" t="str">
        <f t="shared" si="1242"/>
        <v>Presupuesto Disponible</v>
      </c>
      <c r="AD287" s="159" t="str">
        <f t="shared" si="1242"/>
        <v>Compromisos</v>
      </c>
      <c r="AE287" s="159" t="str">
        <f t="shared" si="1242"/>
        <v>% Ejec</v>
      </c>
      <c r="AF287" s="159" t="str">
        <f t="shared" si="1242"/>
        <v>Presupuesto Inicial</v>
      </c>
      <c r="AG287" s="159" t="str">
        <f t="shared" si="1242"/>
        <v>Presupuesto Disponible</v>
      </c>
      <c r="AH287" s="159" t="str">
        <f t="shared" si="1242"/>
        <v>Compromisos</v>
      </c>
      <c r="AI287" s="159" t="str">
        <f t="shared" si="1242"/>
        <v>% Ejec</v>
      </c>
      <c r="AJ287" s="159" t="str">
        <f t="shared" si="1242"/>
        <v>Giros</v>
      </c>
      <c r="AK287" s="159" t="str">
        <f t="shared" si="1242"/>
        <v>% Ejec Giros</v>
      </c>
      <c r="AL287" s="159" t="str">
        <f t="shared" si="1242"/>
        <v>Presupuesto Inicial</v>
      </c>
      <c r="AM287" s="159" t="str">
        <f t="shared" si="1242"/>
        <v>Presupuesto Disponible</v>
      </c>
      <c r="AN287" s="159" t="str">
        <f t="shared" si="1242"/>
        <v>Compromisos</v>
      </c>
      <c r="AO287" s="159" t="str">
        <f t="shared" si="1242"/>
        <v>% Ejec</v>
      </c>
      <c r="AP287" s="159" t="str">
        <f t="shared" si="1242"/>
        <v>Giros</v>
      </c>
      <c r="AQ287" s="159" t="str">
        <f t="shared" si="1242"/>
        <v>% Ejec Giros</v>
      </c>
      <c r="AR287" s="159" t="str">
        <f t="shared" si="1242"/>
        <v>Presupuesto Inicial</v>
      </c>
      <c r="AS287" s="159" t="str">
        <f t="shared" si="1242"/>
        <v>Presupuesto Disponible</v>
      </c>
      <c r="AT287" s="159" t="str">
        <f t="shared" si="1242"/>
        <v>Compromisos</v>
      </c>
      <c r="AU287" s="159" t="str">
        <f t="shared" si="1242"/>
        <v>% Ejec</v>
      </c>
      <c r="AV287" s="159" t="str">
        <f t="shared" si="1242"/>
        <v>Giros</v>
      </c>
      <c r="AW287" s="159" t="str">
        <f t="shared" si="1242"/>
        <v>% Ejec Giros</v>
      </c>
      <c r="AX287" s="159" t="str">
        <f t="shared" si="1242"/>
        <v>Presupuesto Inicial</v>
      </c>
      <c r="AY287" s="159" t="str">
        <f t="shared" si="1242"/>
        <v>Presupuesto Disponible</v>
      </c>
      <c r="AZ287" s="159" t="str">
        <f t="shared" si="1242"/>
        <v>Compromisos</v>
      </c>
      <c r="BA287" s="159" t="str">
        <f t="shared" si="1242"/>
        <v>% Ejec</v>
      </c>
      <c r="BB287" s="159" t="str">
        <f t="shared" si="1242"/>
        <v>Giros</v>
      </c>
      <c r="BC287" s="159" t="str">
        <f t="shared" si="1242"/>
        <v>% Ejec Giros</v>
      </c>
      <c r="BD287" s="159" t="str">
        <f t="shared" si="1242"/>
        <v>Presupuesto Inicial</v>
      </c>
      <c r="BE287" s="159" t="str">
        <f t="shared" si="1242"/>
        <v>Presupuesto Disponible</v>
      </c>
      <c r="BF287" s="159" t="str">
        <f t="shared" si="1242"/>
        <v>Compromisos</v>
      </c>
      <c r="BG287" s="159" t="str">
        <f t="shared" si="1242"/>
        <v>% Ejec</v>
      </c>
      <c r="BH287" s="159" t="str">
        <f t="shared" si="1242"/>
        <v>Giros</v>
      </c>
      <c r="BI287" s="159" t="str">
        <f t="shared" si="1242"/>
        <v>% Ejec Giros</v>
      </c>
      <c r="BJ287" s="159" t="str">
        <f t="shared" si="1242"/>
        <v>Presupuesto Inicial</v>
      </c>
      <c r="BK287" s="159" t="str">
        <f t="shared" si="1242"/>
        <v>Presupuesto Disponible</v>
      </c>
      <c r="BL287" s="159" t="str">
        <f t="shared" si="1242"/>
        <v>Compromisos</v>
      </c>
      <c r="BM287" s="159" t="str">
        <f t="shared" si="1242"/>
        <v>% Ejec</v>
      </c>
      <c r="BN287" s="159" t="str">
        <f t="shared" si="1242"/>
        <v>Giros</v>
      </c>
      <c r="BO287" s="159" t="str">
        <f t="shared" ref="BO287:CS287" si="1243">+BO5</f>
        <v>% Ejec Giros</v>
      </c>
      <c r="BP287" s="159" t="str">
        <f t="shared" si="1243"/>
        <v>Presupuesto Inicial</v>
      </c>
      <c r="BQ287" s="159" t="str">
        <f t="shared" si="1243"/>
        <v>Presupuesto Disponible</v>
      </c>
      <c r="BR287" s="159" t="str">
        <f t="shared" si="1243"/>
        <v>Compromisos</v>
      </c>
      <c r="BS287" s="159" t="str">
        <f t="shared" si="1243"/>
        <v>% Ejec</v>
      </c>
      <c r="BT287" s="159" t="str">
        <f t="shared" si="1243"/>
        <v>Giros</v>
      </c>
      <c r="BU287" s="159" t="str">
        <f t="shared" si="1243"/>
        <v>% Ejec Giros</v>
      </c>
      <c r="BV287" s="159" t="str">
        <f t="shared" si="1243"/>
        <v>Presupuesto Inicial</v>
      </c>
      <c r="BW287" s="159" t="str">
        <f t="shared" si="1243"/>
        <v>Presupuesto Disponible</v>
      </c>
      <c r="BX287" s="159" t="str">
        <f t="shared" si="1243"/>
        <v>Compromisos</v>
      </c>
      <c r="BY287" s="159" t="str">
        <f t="shared" si="1243"/>
        <v>% Ejec</v>
      </c>
      <c r="BZ287" s="159" t="str">
        <f t="shared" si="1243"/>
        <v>Giros</v>
      </c>
      <c r="CA287" s="159" t="str">
        <f t="shared" si="1243"/>
        <v>% Ejec Giros</v>
      </c>
      <c r="CB287" s="159" t="str">
        <f t="shared" si="1243"/>
        <v>Presupuesto inicial</v>
      </c>
      <c r="CC287" s="159" t="str">
        <f t="shared" si="1243"/>
        <v>Presupuesto Disponible</v>
      </c>
      <c r="CD287" s="159" t="str">
        <f t="shared" si="1243"/>
        <v>Compromisos</v>
      </c>
      <c r="CE287" s="159" t="str">
        <f t="shared" si="1243"/>
        <v>% Ejec</v>
      </c>
      <c r="CF287" s="159" t="str">
        <f t="shared" si="1243"/>
        <v>Giros</v>
      </c>
      <c r="CG287" s="159" t="str">
        <f t="shared" si="1243"/>
        <v>% ejec Giros</v>
      </c>
      <c r="CH287" s="159" t="str">
        <f t="shared" si="1243"/>
        <v>Presupuesto inicial</v>
      </c>
      <c r="CI287" s="159" t="str">
        <f t="shared" si="1243"/>
        <v>Presupuesto Disponible</v>
      </c>
      <c r="CJ287" s="159" t="str">
        <f t="shared" si="1243"/>
        <v>Compromisos</v>
      </c>
      <c r="CK287" s="159" t="str">
        <f t="shared" si="1243"/>
        <v>% Ejec</v>
      </c>
      <c r="CL287" s="159" t="str">
        <f t="shared" si="1243"/>
        <v>Giros</v>
      </c>
      <c r="CM287" s="159" t="str">
        <f t="shared" si="1243"/>
        <v>% ejec Giros</v>
      </c>
      <c r="CN287" s="159" t="str">
        <f t="shared" si="1243"/>
        <v>Presupuesto inicial</v>
      </c>
      <c r="CO287" s="159" t="str">
        <f t="shared" si="1243"/>
        <v>Presupuesto Disponible</v>
      </c>
      <c r="CP287" s="159" t="str">
        <f t="shared" si="1243"/>
        <v>Compromisos</v>
      </c>
      <c r="CQ287" s="159" t="str">
        <f t="shared" si="1243"/>
        <v>% Ejec</v>
      </c>
      <c r="CR287" s="159" t="str">
        <f t="shared" si="1243"/>
        <v>Giros</v>
      </c>
      <c r="CS287" s="159" t="str">
        <f t="shared" si="1243"/>
        <v>% ejec Giros</v>
      </c>
      <c r="CT287" s="159" t="str">
        <f t="shared" ref="CT287:CY287" si="1244">+CT5</f>
        <v>Presupuesto inicial</v>
      </c>
      <c r="CU287" s="159" t="str">
        <f t="shared" si="1244"/>
        <v>Presupuesto Disponible</v>
      </c>
      <c r="CV287" s="159" t="str">
        <f t="shared" si="1244"/>
        <v>Compromisos</v>
      </c>
      <c r="CW287" s="159" t="str">
        <f t="shared" si="1244"/>
        <v>% Ejec</v>
      </c>
      <c r="CX287" s="159" t="str">
        <f t="shared" si="1244"/>
        <v>Giros</v>
      </c>
      <c r="CY287" s="159" t="str">
        <f t="shared" si="1244"/>
        <v>% ejec Giros</v>
      </c>
      <c r="CZ287" s="159" t="str">
        <f t="shared" ref="CZ287:EU287" si="1245">+CZ5</f>
        <v>Presupuesto inicial</v>
      </c>
      <c r="DA287" s="159" t="str">
        <f t="shared" si="1245"/>
        <v>Presupuesto Disponible</v>
      </c>
      <c r="DB287" s="159" t="str">
        <f t="shared" si="1245"/>
        <v>Compromisos</v>
      </c>
      <c r="DC287" s="159" t="str">
        <f t="shared" si="1245"/>
        <v>% Ejec</v>
      </c>
      <c r="DD287" s="159" t="str">
        <f t="shared" si="1245"/>
        <v>Giros</v>
      </c>
      <c r="DE287" s="159" t="str">
        <f t="shared" si="1245"/>
        <v>% ejec Giros</v>
      </c>
      <c r="DF287" s="159" t="str">
        <f t="shared" si="1245"/>
        <v>Presupuesto inicial</v>
      </c>
      <c r="DG287" s="159" t="str">
        <f t="shared" si="1245"/>
        <v>Presupuesto Disponible</v>
      </c>
      <c r="DH287" s="159" t="str">
        <f t="shared" si="1245"/>
        <v>Compromisos</v>
      </c>
      <c r="DI287" s="159" t="str">
        <f t="shared" si="1245"/>
        <v>% Ejec</v>
      </c>
      <c r="DJ287" s="159" t="str">
        <f t="shared" si="1245"/>
        <v>Giros</v>
      </c>
      <c r="DK287" s="159" t="str">
        <f t="shared" si="1245"/>
        <v>% ejec Giros</v>
      </c>
      <c r="DL287" s="159" t="str">
        <f t="shared" si="1245"/>
        <v>Presupuesto inicial</v>
      </c>
      <c r="DM287" s="159" t="str">
        <f t="shared" si="1245"/>
        <v>Presupuesto Disponible</v>
      </c>
      <c r="DN287" s="159" t="str">
        <f t="shared" si="1245"/>
        <v>Compromisos</v>
      </c>
      <c r="DO287" s="159" t="str">
        <f t="shared" si="1245"/>
        <v>% Ejec</v>
      </c>
      <c r="DP287" s="159" t="str">
        <f t="shared" si="1245"/>
        <v>Giros</v>
      </c>
      <c r="DQ287" s="159" t="str">
        <f t="shared" si="1245"/>
        <v>% ejec Giros</v>
      </c>
      <c r="DR287" s="159" t="str">
        <f t="shared" si="1245"/>
        <v>Presupuesto inicial</v>
      </c>
      <c r="DS287" s="159" t="str">
        <f t="shared" si="1245"/>
        <v>Presupuesto Disponible</v>
      </c>
      <c r="DT287" s="159" t="str">
        <f t="shared" si="1245"/>
        <v>Compromisos</v>
      </c>
      <c r="DU287" s="159" t="str">
        <f t="shared" si="1245"/>
        <v>% Ejec</v>
      </c>
      <c r="DV287" s="159" t="str">
        <f t="shared" si="1245"/>
        <v>Giros</v>
      </c>
      <c r="DW287" s="159" t="str">
        <f t="shared" si="1245"/>
        <v>% ejec Giros</v>
      </c>
      <c r="DX287" s="159" t="str">
        <f t="shared" si="1245"/>
        <v>Presupuesto inicial</v>
      </c>
      <c r="DY287" s="159" t="str">
        <f t="shared" si="1245"/>
        <v>Presupuesto Disponible</v>
      </c>
      <c r="DZ287" s="159" t="str">
        <f t="shared" si="1245"/>
        <v>Compromisos</v>
      </c>
      <c r="EA287" s="159" t="str">
        <f t="shared" si="1245"/>
        <v>% Ejec</v>
      </c>
      <c r="EB287" s="159" t="str">
        <f t="shared" si="1245"/>
        <v>Giros</v>
      </c>
      <c r="EC287" s="159" t="str">
        <f t="shared" si="1245"/>
        <v>% ejec Giros</v>
      </c>
      <c r="ED287" s="159" t="str">
        <f t="shared" si="1245"/>
        <v>Presupuesto inicial</v>
      </c>
      <c r="EE287" s="159" t="str">
        <f t="shared" si="1245"/>
        <v>Presupuesto Disponible</v>
      </c>
      <c r="EF287" s="159" t="str">
        <f t="shared" si="1245"/>
        <v>Compromisos</v>
      </c>
      <c r="EG287" s="159" t="str">
        <f t="shared" si="1245"/>
        <v>% Ejec</v>
      </c>
      <c r="EH287" s="159" t="str">
        <f t="shared" si="1245"/>
        <v>Giros</v>
      </c>
      <c r="EI287" s="159" t="str">
        <f t="shared" si="1245"/>
        <v>% ejec Giros</v>
      </c>
      <c r="EJ287" s="159" t="str">
        <f t="shared" si="1245"/>
        <v>Presupuesto inicial</v>
      </c>
      <c r="EK287" s="159" t="str">
        <f t="shared" si="1245"/>
        <v>Presupuesto Disponible</v>
      </c>
      <c r="EL287" s="159" t="str">
        <f t="shared" si="1245"/>
        <v>Compromisos</v>
      </c>
      <c r="EM287" s="159" t="str">
        <f t="shared" si="1245"/>
        <v>% Ejec</v>
      </c>
      <c r="EN287" s="159" t="str">
        <f t="shared" si="1245"/>
        <v>Giros</v>
      </c>
      <c r="EO287" s="159" t="str">
        <f t="shared" si="1245"/>
        <v>% ejec Giros</v>
      </c>
      <c r="EP287" s="159" t="str">
        <f t="shared" si="1245"/>
        <v>Presupuesto inicial</v>
      </c>
      <c r="EQ287" s="159" t="str">
        <f t="shared" si="1245"/>
        <v>Presupuesto Disponible</v>
      </c>
      <c r="ER287" s="159" t="str">
        <f t="shared" si="1245"/>
        <v>Compromisos</v>
      </c>
      <c r="ES287" s="159" t="str">
        <f t="shared" si="1245"/>
        <v>% Ejec</v>
      </c>
      <c r="ET287" s="159" t="str">
        <f t="shared" si="1245"/>
        <v>Giros</v>
      </c>
      <c r="EU287" s="159" t="str">
        <f t="shared" si="1245"/>
        <v>% ejec Giros</v>
      </c>
      <c r="EV287" s="159" t="str">
        <f t="shared" ref="EV287:FM287" si="1246">+EV5</f>
        <v>Presupuesto inicial</v>
      </c>
      <c r="EW287" s="159" t="str">
        <f t="shared" si="1246"/>
        <v>Presupuesto Disponible</v>
      </c>
      <c r="EX287" s="159" t="str">
        <f t="shared" si="1246"/>
        <v>Compromisos</v>
      </c>
      <c r="EY287" s="159" t="str">
        <f t="shared" si="1246"/>
        <v>% Ejec</v>
      </c>
      <c r="EZ287" s="159" t="str">
        <f t="shared" si="1246"/>
        <v>Giros</v>
      </c>
      <c r="FA287" s="159" t="str">
        <f t="shared" si="1246"/>
        <v>% ejec Giros</v>
      </c>
      <c r="FB287" s="159" t="str">
        <f t="shared" si="1246"/>
        <v>Presupuesto inicial</v>
      </c>
      <c r="FC287" s="159" t="str">
        <f t="shared" si="1246"/>
        <v>Presupuesto Disponible</v>
      </c>
      <c r="FD287" s="159" t="str">
        <f t="shared" si="1246"/>
        <v>Compromisos</v>
      </c>
      <c r="FE287" s="159" t="str">
        <f t="shared" si="1246"/>
        <v>% Ejec</v>
      </c>
      <c r="FF287" s="159" t="str">
        <f t="shared" si="1246"/>
        <v>Giros</v>
      </c>
      <c r="FG287" s="159" t="str">
        <f t="shared" si="1246"/>
        <v>% ejec Giros</v>
      </c>
      <c r="FH287" s="159" t="str">
        <f t="shared" si="1246"/>
        <v>Presupuesto inicial</v>
      </c>
      <c r="FI287" s="159" t="str">
        <f t="shared" si="1246"/>
        <v>Presupuesto Disponible</v>
      </c>
      <c r="FJ287" s="159" t="str">
        <f t="shared" si="1246"/>
        <v>Compromisos</v>
      </c>
      <c r="FK287" s="159" t="str">
        <f t="shared" si="1246"/>
        <v>% Ejec</v>
      </c>
      <c r="FL287" s="159" t="str">
        <f t="shared" si="1246"/>
        <v>Giros</v>
      </c>
      <c r="FM287" s="159" t="str">
        <f t="shared" si="1246"/>
        <v>% ejec Giros</v>
      </c>
      <c r="FN287" s="159" t="str">
        <f>+FN5</f>
        <v>Presupuesto inicial</v>
      </c>
      <c r="FO287" s="159" t="str">
        <f>+FO5</f>
        <v>Presupuesto Disponible</v>
      </c>
      <c r="FP287" s="159" t="str">
        <f>+FP5</f>
        <v>Compromisos</v>
      </c>
      <c r="FQ287" s="159" t="str">
        <f>+FQ5</f>
        <v>% Ejec</v>
      </c>
      <c r="FR287" s="159" t="str">
        <f>+FR5</f>
        <v>Giros</v>
      </c>
      <c r="FS287" s="159" t="str">
        <f>+FS5</f>
        <v>% ejec Giros</v>
      </c>
      <c r="FT287" s="159" t="str">
        <f t="shared" ref="FT287:FY287" si="1247">+FT5</f>
        <v>Presupuesto inicial</v>
      </c>
      <c r="FU287" s="159" t="str">
        <f t="shared" si="1247"/>
        <v>Presupuesto Disponible</v>
      </c>
      <c r="FV287" s="159" t="str">
        <f t="shared" si="1247"/>
        <v>Compromisos</v>
      </c>
      <c r="FW287" s="159" t="str">
        <f t="shared" si="1247"/>
        <v>% Ejec</v>
      </c>
      <c r="FX287" s="159" t="str">
        <f t="shared" si="1247"/>
        <v>Giros</v>
      </c>
      <c r="FY287" s="159" t="str">
        <f t="shared" si="1247"/>
        <v>% ejec Giros</v>
      </c>
      <c r="FZ287" s="159" t="str">
        <f t="shared" ref="FZ287:GE287" si="1248">+FZ5</f>
        <v>Presupuesto inicial</v>
      </c>
      <c r="GA287" s="159" t="str">
        <f t="shared" si="1248"/>
        <v>Presupuesto Disponible</v>
      </c>
      <c r="GB287" s="159" t="str">
        <f t="shared" si="1248"/>
        <v>Compromisos</v>
      </c>
      <c r="GC287" s="159" t="str">
        <f t="shared" si="1248"/>
        <v>% Ejec</v>
      </c>
      <c r="GD287" s="159" t="str">
        <f t="shared" si="1248"/>
        <v>Giros</v>
      </c>
      <c r="GE287" s="159" t="str">
        <f t="shared" si="1248"/>
        <v>% ejec Giros</v>
      </c>
      <c r="GF287" s="159" t="str">
        <f t="shared" ref="GF287:GK287" si="1249">+GF5</f>
        <v>Presupuesto inicial</v>
      </c>
      <c r="GG287" s="159" t="str">
        <f t="shared" si="1249"/>
        <v>Presupuesto Disponible</v>
      </c>
      <c r="GH287" s="159" t="str">
        <f t="shared" si="1249"/>
        <v>Compromisos</v>
      </c>
      <c r="GI287" s="159" t="str">
        <f t="shared" si="1249"/>
        <v>% Ejec</v>
      </c>
      <c r="GJ287" s="159" t="str">
        <f t="shared" si="1249"/>
        <v>Giros</v>
      </c>
      <c r="GK287" s="159" t="str">
        <f t="shared" si="1249"/>
        <v>% ejec Giros</v>
      </c>
      <c r="GL287" s="159" t="str">
        <f t="shared" ref="GL287:GQ287" si="1250">+GL5</f>
        <v>Presupuesto inicial</v>
      </c>
      <c r="GM287" s="159" t="str">
        <f t="shared" si="1250"/>
        <v>Presupuesto Disponible</v>
      </c>
      <c r="GN287" s="159" t="str">
        <f t="shared" si="1250"/>
        <v>Compromisos</v>
      </c>
      <c r="GO287" s="159" t="str">
        <f t="shared" si="1250"/>
        <v>% Ejec</v>
      </c>
      <c r="GP287" s="159" t="str">
        <f t="shared" si="1250"/>
        <v>Giros</v>
      </c>
      <c r="GQ287" s="159" t="str">
        <f t="shared" si="1250"/>
        <v>% ejec Giros</v>
      </c>
      <c r="GR287" s="159" t="str">
        <f t="shared" ref="GR287:GW287" si="1251">+GR5</f>
        <v>Presupuesto inicial</v>
      </c>
      <c r="GS287" s="159" t="str">
        <f t="shared" si="1251"/>
        <v>Presupuesto Disponible</v>
      </c>
      <c r="GT287" s="159" t="str">
        <f t="shared" si="1251"/>
        <v>Compromisos</v>
      </c>
      <c r="GU287" s="159" t="str">
        <f t="shared" si="1251"/>
        <v>% Ejec</v>
      </c>
      <c r="GV287" s="159" t="str">
        <f t="shared" si="1251"/>
        <v>Giros</v>
      </c>
      <c r="GW287" s="159" t="str">
        <f t="shared" si="1251"/>
        <v>% ejec Giros</v>
      </c>
      <c r="GX287" s="159" t="str">
        <f t="shared" ref="GX287:HC287" si="1252">+GX5</f>
        <v>Presupuesto inicial</v>
      </c>
      <c r="GY287" s="159" t="str">
        <f t="shared" si="1252"/>
        <v>Presupuesto Disponible</v>
      </c>
      <c r="GZ287" s="159" t="str">
        <f t="shared" si="1252"/>
        <v>Compromisos</v>
      </c>
      <c r="HA287" s="159" t="str">
        <f t="shared" si="1252"/>
        <v>% Ejec</v>
      </c>
      <c r="HB287" s="159" t="str">
        <f t="shared" si="1252"/>
        <v>Giros</v>
      </c>
      <c r="HC287" s="159" t="str">
        <f t="shared" si="1252"/>
        <v>% ejec Giros</v>
      </c>
    </row>
    <row r="288" spans="1:211" x14ac:dyDescent="0.35">
      <c r="A288" s="51" t="s">
        <v>160</v>
      </c>
      <c r="B288" s="91">
        <v>0</v>
      </c>
      <c r="C288" s="91">
        <v>1</v>
      </c>
      <c r="D288" s="93">
        <v>0</v>
      </c>
      <c r="E288" s="91">
        <v>0</v>
      </c>
      <c r="F288" s="91">
        <v>1</v>
      </c>
      <c r="G288" s="93">
        <v>0</v>
      </c>
      <c r="H288" s="91">
        <v>0</v>
      </c>
      <c r="I288" s="91">
        <v>1</v>
      </c>
      <c r="J288" s="93">
        <v>0</v>
      </c>
      <c r="K288" s="91">
        <v>0</v>
      </c>
      <c r="L288" s="91">
        <v>1</v>
      </c>
      <c r="M288" s="93">
        <v>0</v>
      </c>
      <c r="N288" s="91">
        <v>0</v>
      </c>
      <c r="O288" s="91">
        <v>1</v>
      </c>
      <c r="P288" s="93">
        <v>0</v>
      </c>
      <c r="Q288" s="91">
        <v>0</v>
      </c>
      <c r="R288" s="91">
        <v>0</v>
      </c>
      <c r="S288" s="93">
        <v>0</v>
      </c>
      <c r="T288" s="91">
        <v>0</v>
      </c>
      <c r="U288" s="91">
        <v>0</v>
      </c>
      <c r="V288" s="93">
        <v>0</v>
      </c>
      <c r="W288" s="91">
        <v>0</v>
      </c>
      <c r="X288" s="91">
        <v>0</v>
      </c>
      <c r="Y288" s="93">
        <v>0</v>
      </c>
      <c r="Z288" s="91">
        <v>0</v>
      </c>
      <c r="AA288" s="91">
        <v>0</v>
      </c>
      <c r="AB288" s="93">
        <v>0</v>
      </c>
      <c r="AC288" s="91">
        <v>0</v>
      </c>
      <c r="AD288" s="91">
        <v>0</v>
      </c>
      <c r="AE288" s="93">
        <v>0</v>
      </c>
      <c r="AF288" s="91">
        <v>0</v>
      </c>
      <c r="AG288" s="91">
        <v>0</v>
      </c>
      <c r="AH288" s="91">
        <v>0</v>
      </c>
      <c r="AI288" s="92">
        <v>0</v>
      </c>
      <c r="AJ288" s="91">
        <v>0</v>
      </c>
      <c r="AK288" s="92">
        <v>0</v>
      </c>
      <c r="AL288" s="91">
        <v>0</v>
      </c>
      <c r="AM288" s="91">
        <v>0</v>
      </c>
      <c r="AN288" s="91">
        <v>0</v>
      </c>
      <c r="AO288" s="92">
        <v>0</v>
      </c>
      <c r="AP288" s="91">
        <v>0</v>
      </c>
      <c r="AQ288" s="92">
        <v>0</v>
      </c>
      <c r="AR288" s="91">
        <v>0</v>
      </c>
      <c r="AS288" s="91">
        <v>0</v>
      </c>
      <c r="AT288" s="91">
        <v>0</v>
      </c>
      <c r="AU288" s="92">
        <v>0</v>
      </c>
      <c r="AV288" s="91">
        <v>0</v>
      </c>
      <c r="AW288" s="92">
        <v>0</v>
      </c>
      <c r="AX288" s="91">
        <v>0</v>
      </c>
      <c r="AY288" s="91">
        <v>0</v>
      </c>
      <c r="AZ288" s="91">
        <v>0</v>
      </c>
      <c r="BA288" s="92">
        <v>0</v>
      </c>
      <c r="BB288" s="91">
        <v>0</v>
      </c>
      <c r="BC288" s="92">
        <v>0</v>
      </c>
      <c r="BD288" s="91">
        <v>0</v>
      </c>
      <c r="BE288" s="91">
        <v>0</v>
      </c>
      <c r="BF288" s="91">
        <v>0</v>
      </c>
      <c r="BG288" s="92">
        <v>0</v>
      </c>
      <c r="BH288" s="91">
        <v>0</v>
      </c>
      <c r="BI288" s="92">
        <v>0</v>
      </c>
      <c r="BJ288" s="91">
        <v>0</v>
      </c>
      <c r="BK288" s="91">
        <v>0</v>
      </c>
      <c r="BL288" s="91">
        <v>0</v>
      </c>
      <c r="BM288" s="92">
        <v>0</v>
      </c>
      <c r="BN288" s="91">
        <v>0</v>
      </c>
      <c r="BO288" s="92">
        <v>0</v>
      </c>
      <c r="BP288" s="91">
        <v>0</v>
      </c>
      <c r="BQ288" s="91">
        <v>0</v>
      </c>
      <c r="BR288" s="91">
        <v>0</v>
      </c>
      <c r="BS288" s="92">
        <v>0</v>
      </c>
      <c r="BT288" s="91">
        <v>0</v>
      </c>
      <c r="BU288" s="92">
        <v>0</v>
      </c>
      <c r="BV288" s="91">
        <v>0</v>
      </c>
      <c r="BW288" s="91">
        <v>0</v>
      </c>
      <c r="BX288" s="91">
        <v>0</v>
      </c>
      <c r="BY288" s="92">
        <v>0</v>
      </c>
      <c r="BZ288" s="91">
        <v>0</v>
      </c>
      <c r="CA288" s="92">
        <v>0</v>
      </c>
      <c r="CB288" s="91">
        <v>0</v>
      </c>
      <c r="CC288" s="91">
        <v>0</v>
      </c>
      <c r="CD288" s="91">
        <v>0</v>
      </c>
      <c r="CE288" s="92">
        <v>0</v>
      </c>
      <c r="CF288" s="91">
        <v>0</v>
      </c>
      <c r="CG288" s="92">
        <v>0</v>
      </c>
      <c r="CH288" s="91">
        <v>0</v>
      </c>
      <c r="CI288" s="91">
        <v>0</v>
      </c>
      <c r="CJ288" s="91">
        <v>0</v>
      </c>
      <c r="CK288" s="92">
        <v>0</v>
      </c>
      <c r="CL288" s="91">
        <v>0</v>
      </c>
      <c r="CM288" s="92">
        <v>0</v>
      </c>
      <c r="CN288" s="91">
        <v>0</v>
      </c>
      <c r="CO288" s="91">
        <v>0</v>
      </c>
      <c r="CP288" s="91">
        <v>0</v>
      </c>
      <c r="CQ288" s="92">
        <v>0</v>
      </c>
      <c r="CR288" s="91">
        <v>0</v>
      </c>
      <c r="CS288" s="92">
        <v>0</v>
      </c>
      <c r="CT288" s="91">
        <v>0</v>
      </c>
      <c r="CU288" s="91">
        <v>0</v>
      </c>
      <c r="CV288" s="91">
        <v>0</v>
      </c>
      <c r="CW288" s="92">
        <v>0</v>
      </c>
      <c r="CX288" s="91">
        <v>0</v>
      </c>
      <c r="CY288" s="92">
        <v>0</v>
      </c>
      <c r="CZ288" s="91">
        <v>0</v>
      </c>
      <c r="DA288" s="91">
        <v>0</v>
      </c>
      <c r="DB288" s="91">
        <v>0</v>
      </c>
      <c r="DC288" s="92">
        <v>0</v>
      </c>
      <c r="DD288" s="91">
        <v>0</v>
      </c>
      <c r="DE288" s="92">
        <v>0</v>
      </c>
      <c r="DF288" s="91">
        <v>0</v>
      </c>
      <c r="DG288" s="91">
        <v>0</v>
      </c>
      <c r="DH288" s="91">
        <v>0</v>
      </c>
      <c r="DI288" s="92">
        <v>0</v>
      </c>
      <c r="DJ288" s="91">
        <v>0</v>
      </c>
      <c r="DK288" s="92">
        <v>0</v>
      </c>
      <c r="DL288" s="91">
        <v>0</v>
      </c>
      <c r="DM288" s="91">
        <v>0</v>
      </c>
      <c r="DN288" s="91">
        <v>0</v>
      </c>
      <c r="DO288" s="92">
        <v>0</v>
      </c>
      <c r="DP288" s="91">
        <v>0</v>
      </c>
      <c r="DQ288" s="92">
        <v>0</v>
      </c>
      <c r="DR288" s="91">
        <v>0</v>
      </c>
      <c r="DS288" s="91">
        <v>0</v>
      </c>
      <c r="DT288" s="91">
        <v>0</v>
      </c>
      <c r="DU288" s="92">
        <v>0</v>
      </c>
      <c r="DV288" s="91">
        <v>0</v>
      </c>
      <c r="DW288" s="92">
        <v>0</v>
      </c>
      <c r="DX288" s="91">
        <v>0</v>
      </c>
      <c r="DY288" s="91">
        <v>0</v>
      </c>
      <c r="DZ288" s="91">
        <v>0</v>
      </c>
      <c r="EA288" s="92">
        <v>0</v>
      </c>
      <c r="EB288" s="91">
        <v>0</v>
      </c>
      <c r="EC288" s="92">
        <v>0</v>
      </c>
      <c r="ED288" s="91">
        <v>0</v>
      </c>
      <c r="EE288" s="91">
        <v>0</v>
      </c>
      <c r="EF288" s="91">
        <v>0</v>
      </c>
      <c r="EG288" s="92">
        <v>0</v>
      </c>
      <c r="EH288" s="91">
        <v>0</v>
      </c>
      <c r="EI288" s="92">
        <v>0</v>
      </c>
      <c r="EJ288" s="91">
        <v>0</v>
      </c>
      <c r="EK288" s="91">
        <v>0</v>
      </c>
      <c r="EL288" s="91">
        <v>0</v>
      </c>
      <c r="EM288" s="92">
        <v>0</v>
      </c>
      <c r="EN288" s="91">
        <v>0</v>
      </c>
      <c r="EO288" s="92">
        <v>0</v>
      </c>
      <c r="EP288" s="91">
        <v>0</v>
      </c>
      <c r="EQ288" s="91">
        <v>0</v>
      </c>
      <c r="ER288" s="91">
        <v>0</v>
      </c>
      <c r="ES288" s="92">
        <v>0</v>
      </c>
      <c r="ET288" s="91">
        <v>0</v>
      </c>
      <c r="EU288" s="92">
        <v>0</v>
      </c>
      <c r="EV288" s="91">
        <v>0</v>
      </c>
      <c r="EW288" s="91">
        <v>0</v>
      </c>
      <c r="EX288" s="91">
        <v>0</v>
      </c>
      <c r="EY288" s="92">
        <v>0</v>
      </c>
      <c r="EZ288" s="91">
        <v>0</v>
      </c>
      <c r="FA288" s="92">
        <v>0</v>
      </c>
      <c r="FB288" s="91">
        <v>0</v>
      </c>
      <c r="FC288" s="91">
        <v>0</v>
      </c>
      <c r="FD288" s="91">
        <v>0</v>
      </c>
      <c r="FE288" s="92">
        <v>0</v>
      </c>
      <c r="FF288" s="91">
        <v>0</v>
      </c>
      <c r="FG288" s="92">
        <v>0</v>
      </c>
      <c r="FH288" s="91">
        <v>0</v>
      </c>
      <c r="FI288" s="91">
        <v>0</v>
      </c>
      <c r="FJ288" s="91">
        <v>0</v>
      </c>
      <c r="FK288" s="92">
        <v>0</v>
      </c>
      <c r="FL288" s="91">
        <v>0</v>
      </c>
      <c r="FM288" s="92">
        <v>0</v>
      </c>
      <c r="FN288" s="91">
        <v>0</v>
      </c>
      <c r="FO288" s="91">
        <v>0</v>
      </c>
      <c r="FP288" s="91">
        <v>0</v>
      </c>
      <c r="FQ288" s="92">
        <v>0</v>
      </c>
      <c r="FR288" s="91">
        <v>0</v>
      </c>
      <c r="FS288" s="92">
        <v>0</v>
      </c>
      <c r="FT288" s="91">
        <v>0</v>
      </c>
      <c r="FU288" s="91">
        <v>0</v>
      </c>
      <c r="FV288" s="91">
        <v>0</v>
      </c>
      <c r="FW288" s="92">
        <v>0</v>
      </c>
      <c r="FX288" s="91">
        <v>0</v>
      </c>
      <c r="FY288" s="92">
        <v>0</v>
      </c>
      <c r="FZ288" s="91">
        <v>0</v>
      </c>
      <c r="GA288" s="91">
        <v>0</v>
      </c>
      <c r="GB288" s="91">
        <v>0</v>
      </c>
      <c r="GC288" s="92">
        <v>0</v>
      </c>
      <c r="GD288" s="91">
        <v>0</v>
      </c>
      <c r="GE288" s="92">
        <v>0</v>
      </c>
      <c r="GF288" s="91">
        <v>0</v>
      </c>
      <c r="GG288" s="91">
        <v>0</v>
      </c>
      <c r="GH288" s="91">
        <v>0</v>
      </c>
      <c r="GI288" s="92">
        <v>0</v>
      </c>
      <c r="GJ288" s="91">
        <v>0</v>
      </c>
      <c r="GK288" s="92">
        <v>0</v>
      </c>
      <c r="GL288" s="91">
        <v>0</v>
      </c>
      <c r="GM288" s="91">
        <v>0</v>
      </c>
      <c r="GN288" s="91">
        <v>0</v>
      </c>
      <c r="GO288" s="92">
        <v>0</v>
      </c>
      <c r="GP288" s="91">
        <v>0</v>
      </c>
      <c r="GQ288" s="92">
        <v>0</v>
      </c>
      <c r="GR288" s="91">
        <v>0</v>
      </c>
      <c r="GS288" s="91">
        <v>0</v>
      </c>
      <c r="GT288" s="91">
        <v>0</v>
      </c>
      <c r="GU288" s="92">
        <v>0</v>
      </c>
      <c r="GV288" s="91">
        <v>0</v>
      </c>
      <c r="GW288" s="92">
        <v>0</v>
      </c>
      <c r="GX288" s="91">
        <v>0</v>
      </c>
      <c r="GY288" s="91">
        <v>0</v>
      </c>
      <c r="GZ288" s="91">
        <v>0</v>
      </c>
      <c r="HA288" s="92">
        <v>0</v>
      </c>
      <c r="HB288" s="91">
        <v>0</v>
      </c>
      <c r="HC288" s="92">
        <v>0</v>
      </c>
    </row>
    <row r="289" spans="1:211" x14ac:dyDescent="0.35">
      <c r="A289" s="48" t="s">
        <v>161</v>
      </c>
      <c r="B289" s="77">
        <f>+B97</f>
        <v>540251059.23431206</v>
      </c>
      <c r="C289" s="77">
        <f>+C97</f>
        <v>528567975.04670167</v>
      </c>
      <c r="D289" s="78">
        <f t="shared" ref="D289:D294" si="1253">+C289/B289</f>
        <v>0.9783747130377336</v>
      </c>
      <c r="E289" s="77">
        <f>+E97</f>
        <v>0</v>
      </c>
      <c r="F289" s="77">
        <f>+F97</f>
        <v>0</v>
      </c>
      <c r="G289" s="78">
        <v>0</v>
      </c>
      <c r="H289" s="77">
        <f>+H97</f>
        <v>0</v>
      </c>
      <c r="I289" s="77">
        <f>+I97</f>
        <v>0</v>
      </c>
      <c r="J289" s="78">
        <v>0</v>
      </c>
      <c r="K289" s="77">
        <f>+K97</f>
        <v>0</v>
      </c>
      <c r="L289" s="77">
        <f>+L97</f>
        <v>0</v>
      </c>
      <c r="M289" s="78">
        <v>0</v>
      </c>
      <c r="N289" s="77">
        <f>+N97</f>
        <v>0</v>
      </c>
      <c r="O289" s="77">
        <f>+O97</f>
        <v>0</v>
      </c>
      <c r="P289" s="78">
        <v>0</v>
      </c>
      <c r="Q289" s="77">
        <f>+Q97</f>
        <v>0</v>
      </c>
      <c r="R289" s="77">
        <f>+R97</f>
        <v>0</v>
      </c>
      <c r="S289" s="78">
        <v>0</v>
      </c>
      <c r="T289" s="77">
        <f>+T97</f>
        <v>0</v>
      </c>
      <c r="U289" s="77">
        <f>+U97</f>
        <v>0</v>
      </c>
      <c r="V289" s="78">
        <v>0</v>
      </c>
      <c r="W289" s="77">
        <f>+W97</f>
        <v>0</v>
      </c>
      <c r="X289" s="77">
        <f>+X97</f>
        <v>0</v>
      </c>
      <c r="Y289" s="78">
        <v>0</v>
      </c>
      <c r="Z289" s="77">
        <f>+Z97</f>
        <v>0</v>
      </c>
      <c r="AA289" s="77">
        <f>+AA97</f>
        <v>0</v>
      </c>
      <c r="AB289" s="78">
        <v>0</v>
      </c>
      <c r="AC289" s="92">
        <v>0</v>
      </c>
      <c r="AD289" s="91">
        <v>0</v>
      </c>
      <c r="AE289" s="92">
        <v>0</v>
      </c>
      <c r="AF289" s="77">
        <f>+AF97</f>
        <v>0</v>
      </c>
      <c r="AG289" s="77">
        <f>+AG97</f>
        <v>0</v>
      </c>
      <c r="AH289" s="77">
        <f>+AH97</f>
        <v>0</v>
      </c>
      <c r="AI289" s="92">
        <v>0</v>
      </c>
      <c r="AJ289" s="91">
        <v>0</v>
      </c>
      <c r="AK289" s="92">
        <v>0</v>
      </c>
      <c r="AL289" s="77">
        <f>+AL97</f>
        <v>0</v>
      </c>
      <c r="AM289" s="77">
        <f>+AM97</f>
        <v>0</v>
      </c>
      <c r="AN289" s="77">
        <f>+AN97</f>
        <v>0</v>
      </c>
      <c r="AO289" s="92">
        <v>0</v>
      </c>
      <c r="AP289" s="91">
        <v>0</v>
      </c>
      <c r="AQ289" s="92">
        <v>0</v>
      </c>
      <c r="AR289" s="77">
        <f>+AR97</f>
        <v>0</v>
      </c>
      <c r="AS289" s="77">
        <f>+AS97</f>
        <v>0</v>
      </c>
      <c r="AT289" s="77">
        <f>+AT97</f>
        <v>0</v>
      </c>
      <c r="AU289" s="92">
        <v>0</v>
      </c>
      <c r="AV289" s="91">
        <v>0</v>
      </c>
      <c r="AW289" s="92">
        <v>0</v>
      </c>
      <c r="AX289" s="77">
        <f>+AX97</f>
        <v>0</v>
      </c>
      <c r="AY289" s="77">
        <f>+AY97</f>
        <v>0</v>
      </c>
      <c r="AZ289" s="77">
        <f>+AZ97</f>
        <v>0</v>
      </c>
      <c r="BA289" s="92">
        <v>0</v>
      </c>
      <c r="BB289" s="91">
        <v>0</v>
      </c>
      <c r="BC289" s="92">
        <v>0</v>
      </c>
      <c r="BD289" s="77">
        <f>+BD97</f>
        <v>0</v>
      </c>
      <c r="BE289" s="77">
        <f>+BE97</f>
        <v>0</v>
      </c>
      <c r="BF289" s="77">
        <f>+BF97</f>
        <v>0</v>
      </c>
      <c r="BG289" s="92">
        <v>0</v>
      </c>
      <c r="BH289" s="91">
        <v>0</v>
      </c>
      <c r="BI289" s="92">
        <v>0</v>
      </c>
      <c r="BJ289" s="77">
        <f>+BJ97</f>
        <v>0</v>
      </c>
      <c r="BK289" s="77">
        <f>+BK97</f>
        <v>0</v>
      </c>
      <c r="BL289" s="77">
        <f>+BL97</f>
        <v>0</v>
      </c>
      <c r="BM289" s="92">
        <v>0</v>
      </c>
      <c r="BN289" s="91">
        <v>0</v>
      </c>
      <c r="BO289" s="92">
        <v>0</v>
      </c>
      <c r="BP289" s="77">
        <f>+BP97</f>
        <v>0</v>
      </c>
      <c r="BQ289" s="77">
        <f>+BQ97</f>
        <v>0</v>
      </c>
      <c r="BR289" s="77">
        <f>+BR97</f>
        <v>0</v>
      </c>
      <c r="BS289" s="92">
        <v>0</v>
      </c>
      <c r="BT289" s="91">
        <v>0</v>
      </c>
      <c r="BU289" s="92">
        <v>0</v>
      </c>
      <c r="BV289" s="77">
        <f>+BV97</f>
        <v>0</v>
      </c>
      <c r="BW289" s="77">
        <f>+BW97</f>
        <v>0</v>
      </c>
      <c r="BX289" s="77">
        <f>+BX97</f>
        <v>0</v>
      </c>
      <c r="BY289" s="92">
        <v>0</v>
      </c>
      <c r="BZ289" s="91">
        <v>0</v>
      </c>
      <c r="CA289" s="92">
        <v>0</v>
      </c>
      <c r="CB289" s="91">
        <v>0</v>
      </c>
      <c r="CC289" s="91">
        <v>0</v>
      </c>
      <c r="CD289" s="91">
        <v>0</v>
      </c>
      <c r="CE289" s="92">
        <v>0</v>
      </c>
      <c r="CF289" s="91">
        <v>0</v>
      </c>
      <c r="CG289" s="92">
        <v>0</v>
      </c>
      <c r="CH289" s="77">
        <f>+CH97</f>
        <v>0</v>
      </c>
      <c r="CI289" s="77">
        <f>+CI97</f>
        <v>0</v>
      </c>
      <c r="CJ289" s="77">
        <f>+CJ97</f>
        <v>0</v>
      </c>
      <c r="CK289" s="92">
        <v>0</v>
      </c>
      <c r="CL289" s="91">
        <v>0</v>
      </c>
      <c r="CM289" s="92">
        <v>0</v>
      </c>
      <c r="CN289" s="77">
        <f>+CN97</f>
        <v>0</v>
      </c>
      <c r="CO289" s="77">
        <f>+CO97</f>
        <v>0</v>
      </c>
      <c r="CP289" s="77">
        <f>+CP97</f>
        <v>0</v>
      </c>
      <c r="CQ289" s="92">
        <v>0</v>
      </c>
      <c r="CR289" s="91">
        <v>0</v>
      </c>
      <c r="CS289" s="92">
        <v>0</v>
      </c>
      <c r="CT289" s="77">
        <f>+CT97</f>
        <v>0</v>
      </c>
      <c r="CU289" s="77">
        <f>+CU97</f>
        <v>0</v>
      </c>
      <c r="CV289" s="77">
        <f>+CV97</f>
        <v>0</v>
      </c>
      <c r="CW289" s="92">
        <v>0</v>
      </c>
      <c r="CX289" s="91">
        <v>0</v>
      </c>
      <c r="CY289" s="92">
        <v>0</v>
      </c>
      <c r="CZ289" s="77">
        <f>+CZ97</f>
        <v>0</v>
      </c>
      <c r="DA289" s="77">
        <f>+DA97</f>
        <v>0</v>
      </c>
      <c r="DB289" s="77">
        <f>+DB97</f>
        <v>0</v>
      </c>
      <c r="DC289" s="92">
        <v>0</v>
      </c>
      <c r="DD289" s="91">
        <v>0</v>
      </c>
      <c r="DE289" s="92">
        <v>0</v>
      </c>
      <c r="DF289" s="77">
        <f>+DF97</f>
        <v>0</v>
      </c>
      <c r="DG289" s="77">
        <f>+DG97</f>
        <v>0</v>
      </c>
      <c r="DH289" s="77">
        <f>+DH97</f>
        <v>0</v>
      </c>
      <c r="DI289" s="92">
        <v>0</v>
      </c>
      <c r="DJ289" s="91">
        <v>0</v>
      </c>
      <c r="DK289" s="92">
        <v>0</v>
      </c>
      <c r="DL289" s="77">
        <f>+DL97</f>
        <v>0</v>
      </c>
      <c r="DM289" s="77">
        <f>+DM97</f>
        <v>0</v>
      </c>
      <c r="DN289" s="77">
        <f>+DN97</f>
        <v>0</v>
      </c>
      <c r="DO289" s="92">
        <v>0</v>
      </c>
      <c r="DP289" s="91">
        <v>0</v>
      </c>
      <c r="DQ289" s="92">
        <v>0</v>
      </c>
      <c r="DR289" s="77">
        <f>+DR97</f>
        <v>0</v>
      </c>
      <c r="DS289" s="77">
        <f>+DS97</f>
        <v>0</v>
      </c>
      <c r="DT289" s="77">
        <f>+DT97</f>
        <v>0</v>
      </c>
      <c r="DU289" s="92">
        <v>0</v>
      </c>
      <c r="DV289" s="91">
        <v>0</v>
      </c>
      <c r="DW289" s="92">
        <v>0</v>
      </c>
      <c r="DX289" s="77">
        <f>+DX97</f>
        <v>0</v>
      </c>
      <c r="DY289" s="77">
        <f>+DY97</f>
        <v>0</v>
      </c>
      <c r="DZ289" s="77">
        <f>+DZ97</f>
        <v>0</v>
      </c>
      <c r="EA289" s="92">
        <v>0</v>
      </c>
      <c r="EB289" s="91">
        <v>0</v>
      </c>
      <c r="EC289" s="92">
        <v>0</v>
      </c>
      <c r="ED289" s="77">
        <f>+ED97</f>
        <v>0</v>
      </c>
      <c r="EE289" s="77">
        <f>+EE97</f>
        <v>0</v>
      </c>
      <c r="EF289" s="77">
        <f>+EF97</f>
        <v>0</v>
      </c>
      <c r="EG289" s="92">
        <v>0</v>
      </c>
      <c r="EH289" s="91">
        <v>0</v>
      </c>
      <c r="EI289" s="92">
        <v>0</v>
      </c>
      <c r="EJ289" s="77">
        <f>+EJ97</f>
        <v>0</v>
      </c>
      <c r="EK289" s="77">
        <f>+EK97</f>
        <v>0</v>
      </c>
      <c r="EL289" s="77">
        <f>+EL97</f>
        <v>0</v>
      </c>
      <c r="EM289" s="92">
        <v>0</v>
      </c>
      <c r="EN289" s="91">
        <v>0</v>
      </c>
      <c r="EO289" s="92">
        <v>0</v>
      </c>
      <c r="EP289" s="77">
        <f>+EP97</f>
        <v>0</v>
      </c>
      <c r="EQ289" s="77">
        <f>+EQ97</f>
        <v>0</v>
      </c>
      <c r="ER289" s="77">
        <f>+ER97</f>
        <v>0</v>
      </c>
      <c r="ES289" s="92">
        <v>0</v>
      </c>
      <c r="ET289" s="91">
        <v>0</v>
      </c>
      <c r="EU289" s="92">
        <v>0</v>
      </c>
      <c r="EV289" s="77">
        <f>+EV97</f>
        <v>0</v>
      </c>
      <c r="EW289" s="77">
        <f>+EW97</f>
        <v>0</v>
      </c>
      <c r="EX289" s="77">
        <f>+EX97</f>
        <v>0</v>
      </c>
      <c r="EY289" s="92">
        <v>0</v>
      </c>
      <c r="EZ289" s="91">
        <v>0</v>
      </c>
      <c r="FA289" s="92">
        <v>0</v>
      </c>
      <c r="FB289" s="77">
        <f>+FB97</f>
        <v>0</v>
      </c>
      <c r="FC289" s="77">
        <f>+FC97</f>
        <v>0</v>
      </c>
      <c r="FD289" s="77">
        <f>+FD97</f>
        <v>0</v>
      </c>
      <c r="FE289" s="92">
        <v>0</v>
      </c>
      <c r="FF289" s="91">
        <v>0</v>
      </c>
      <c r="FG289" s="92">
        <v>0</v>
      </c>
      <c r="FH289" s="77">
        <f>+FH97</f>
        <v>0</v>
      </c>
      <c r="FI289" s="77">
        <f>+FI97</f>
        <v>0</v>
      </c>
      <c r="FJ289" s="77">
        <f>+FJ97</f>
        <v>0</v>
      </c>
      <c r="FK289" s="92">
        <v>0</v>
      </c>
      <c r="FL289" s="91">
        <v>0</v>
      </c>
      <c r="FM289" s="92">
        <v>0</v>
      </c>
      <c r="FN289" s="77">
        <f>+FN97</f>
        <v>0</v>
      </c>
      <c r="FO289" s="77">
        <f>+FO97</f>
        <v>0</v>
      </c>
      <c r="FP289" s="77">
        <f>+FP97</f>
        <v>0</v>
      </c>
      <c r="FQ289" s="92">
        <v>0</v>
      </c>
      <c r="FR289" s="91">
        <v>0</v>
      </c>
      <c r="FS289" s="92">
        <v>0</v>
      </c>
      <c r="FT289" s="77">
        <f>+FT97</f>
        <v>0</v>
      </c>
      <c r="FU289" s="77">
        <f>+FU97</f>
        <v>0</v>
      </c>
      <c r="FV289" s="77">
        <f>+FV97</f>
        <v>0</v>
      </c>
      <c r="FW289" s="92">
        <v>0</v>
      </c>
      <c r="FX289" s="91">
        <v>0</v>
      </c>
      <c r="FY289" s="92">
        <v>0</v>
      </c>
      <c r="FZ289" s="77">
        <f>+FZ97</f>
        <v>0</v>
      </c>
      <c r="GA289" s="77">
        <f>+GA97</f>
        <v>0</v>
      </c>
      <c r="GB289" s="77">
        <f>+GB97</f>
        <v>0</v>
      </c>
      <c r="GC289" s="92">
        <v>0</v>
      </c>
      <c r="GD289" s="91">
        <v>0</v>
      </c>
      <c r="GE289" s="92">
        <v>0</v>
      </c>
      <c r="GF289" s="77">
        <f>+GF97</f>
        <v>0</v>
      </c>
      <c r="GG289" s="77">
        <f>+GG97</f>
        <v>0</v>
      </c>
      <c r="GH289" s="77">
        <f>+GH97</f>
        <v>0</v>
      </c>
      <c r="GI289" s="92">
        <v>0</v>
      </c>
      <c r="GJ289" s="91">
        <v>0</v>
      </c>
      <c r="GK289" s="92">
        <v>0</v>
      </c>
      <c r="GL289" s="77">
        <f>+GL97</f>
        <v>0</v>
      </c>
      <c r="GM289" s="77">
        <f>+GM97</f>
        <v>0</v>
      </c>
      <c r="GN289" s="77">
        <f>+GN97</f>
        <v>0</v>
      </c>
      <c r="GO289" s="92">
        <v>0</v>
      </c>
      <c r="GP289" s="91">
        <v>0</v>
      </c>
      <c r="GQ289" s="92">
        <v>0</v>
      </c>
      <c r="GR289" s="77">
        <f>+GR97</f>
        <v>0</v>
      </c>
      <c r="GS289" s="77">
        <f>+GS97</f>
        <v>0</v>
      </c>
      <c r="GT289" s="77">
        <f>+GT97</f>
        <v>0</v>
      </c>
      <c r="GU289" s="92">
        <v>0</v>
      </c>
      <c r="GV289" s="91">
        <v>0</v>
      </c>
      <c r="GW289" s="92">
        <v>0</v>
      </c>
      <c r="GX289" s="77">
        <f>+GX97</f>
        <v>0</v>
      </c>
      <c r="GY289" s="77">
        <f>+GY97</f>
        <v>0</v>
      </c>
      <c r="GZ289" s="77">
        <f>+GZ97</f>
        <v>0</v>
      </c>
      <c r="HA289" s="92">
        <v>0</v>
      </c>
      <c r="HB289" s="91">
        <v>0</v>
      </c>
      <c r="HC289" s="92">
        <v>0</v>
      </c>
    </row>
    <row r="290" spans="1:211" x14ac:dyDescent="0.35">
      <c r="A290" s="48" t="s">
        <v>162</v>
      </c>
      <c r="B290" s="77">
        <v>0</v>
      </c>
      <c r="C290" s="77">
        <v>1</v>
      </c>
      <c r="D290" s="78">
        <v>0</v>
      </c>
      <c r="E290" s="77">
        <v>0</v>
      </c>
      <c r="F290" s="77">
        <v>1</v>
      </c>
      <c r="G290" s="78">
        <v>0</v>
      </c>
      <c r="H290" s="77">
        <v>0</v>
      </c>
      <c r="I290" s="77">
        <v>1</v>
      </c>
      <c r="J290" s="78">
        <v>0</v>
      </c>
      <c r="K290" s="77">
        <v>0</v>
      </c>
      <c r="L290" s="77">
        <v>1</v>
      </c>
      <c r="M290" s="78">
        <v>0</v>
      </c>
      <c r="N290" s="77">
        <v>0</v>
      </c>
      <c r="O290" s="77">
        <v>1</v>
      </c>
      <c r="P290" s="78">
        <v>0</v>
      </c>
      <c r="Q290" s="77">
        <v>0</v>
      </c>
      <c r="R290" s="77">
        <v>0</v>
      </c>
      <c r="S290" s="78">
        <v>0</v>
      </c>
      <c r="T290" s="77">
        <v>0</v>
      </c>
      <c r="U290" s="77">
        <v>0</v>
      </c>
      <c r="V290" s="78">
        <v>0</v>
      </c>
      <c r="W290" s="77">
        <v>0</v>
      </c>
      <c r="X290" s="77">
        <v>0</v>
      </c>
      <c r="Y290" s="78">
        <v>0</v>
      </c>
      <c r="Z290" s="77">
        <v>0</v>
      </c>
      <c r="AA290" s="77">
        <v>0</v>
      </c>
      <c r="AB290" s="78">
        <v>0</v>
      </c>
      <c r="AC290" s="77">
        <v>0</v>
      </c>
      <c r="AD290" s="77">
        <v>0</v>
      </c>
      <c r="AE290" s="78">
        <v>0</v>
      </c>
      <c r="AF290" s="77">
        <v>0</v>
      </c>
      <c r="AG290" s="77">
        <v>0</v>
      </c>
      <c r="AH290" s="77">
        <v>0</v>
      </c>
      <c r="AI290" s="92">
        <v>0</v>
      </c>
      <c r="AJ290" s="91">
        <v>0</v>
      </c>
      <c r="AK290" s="92">
        <v>0</v>
      </c>
      <c r="AL290" s="77">
        <v>0</v>
      </c>
      <c r="AM290" s="77">
        <v>0</v>
      </c>
      <c r="AN290" s="77">
        <v>0</v>
      </c>
      <c r="AO290" s="92">
        <v>0</v>
      </c>
      <c r="AP290" s="91">
        <v>0</v>
      </c>
      <c r="AQ290" s="92">
        <v>0</v>
      </c>
      <c r="AR290" s="77">
        <v>0</v>
      </c>
      <c r="AS290" s="77">
        <v>0</v>
      </c>
      <c r="AT290" s="77">
        <v>0</v>
      </c>
      <c r="AU290" s="92">
        <v>0</v>
      </c>
      <c r="AV290" s="91">
        <v>0</v>
      </c>
      <c r="AW290" s="92">
        <v>0</v>
      </c>
      <c r="AX290" s="77">
        <v>0</v>
      </c>
      <c r="AY290" s="77">
        <v>0</v>
      </c>
      <c r="AZ290" s="77">
        <v>0</v>
      </c>
      <c r="BA290" s="92">
        <v>0</v>
      </c>
      <c r="BB290" s="91">
        <v>0</v>
      </c>
      <c r="BC290" s="92">
        <v>0</v>
      </c>
      <c r="BD290" s="77">
        <v>0</v>
      </c>
      <c r="BE290" s="77">
        <v>0</v>
      </c>
      <c r="BF290" s="77">
        <v>0</v>
      </c>
      <c r="BG290" s="92">
        <v>0</v>
      </c>
      <c r="BH290" s="91">
        <v>0</v>
      </c>
      <c r="BI290" s="92">
        <v>0</v>
      </c>
      <c r="BJ290" s="77">
        <v>0</v>
      </c>
      <c r="BK290" s="77">
        <v>0</v>
      </c>
      <c r="BL290" s="77">
        <v>0</v>
      </c>
      <c r="BM290" s="92">
        <v>0</v>
      </c>
      <c r="BN290" s="91">
        <v>0</v>
      </c>
      <c r="BO290" s="92">
        <v>0</v>
      </c>
      <c r="BP290" s="77">
        <v>0</v>
      </c>
      <c r="BQ290" s="77">
        <v>0</v>
      </c>
      <c r="BR290" s="77">
        <v>0</v>
      </c>
      <c r="BS290" s="92">
        <v>0</v>
      </c>
      <c r="BT290" s="91">
        <v>0</v>
      </c>
      <c r="BU290" s="92">
        <v>0</v>
      </c>
      <c r="BV290" s="77">
        <v>0</v>
      </c>
      <c r="BW290" s="77">
        <v>0</v>
      </c>
      <c r="BX290" s="77">
        <v>0</v>
      </c>
      <c r="BY290" s="92">
        <v>0</v>
      </c>
      <c r="BZ290" s="91">
        <v>0</v>
      </c>
      <c r="CA290" s="92">
        <v>0</v>
      </c>
      <c r="CB290" s="77">
        <v>0</v>
      </c>
      <c r="CC290" s="77">
        <v>0</v>
      </c>
      <c r="CD290" s="77">
        <v>0</v>
      </c>
      <c r="CE290" s="92">
        <v>0</v>
      </c>
      <c r="CF290" s="91">
        <v>0</v>
      </c>
      <c r="CG290" s="92">
        <v>0</v>
      </c>
      <c r="CH290" s="77">
        <v>0</v>
      </c>
      <c r="CI290" s="77">
        <v>0</v>
      </c>
      <c r="CJ290" s="77">
        <v>0</v>
      </c>
      <c r="CK290" s="92">
        <v>0</v>
      </c>
      <c r="CL290" s="91">
        <v>0</v>
      </c>
      <c r="CM290" s="92">
        <v>0</v>
      </c>
      <c r="CN290" s="77">
        <v>0</v>
      </c>
      <c r="CO290" s="77">
        <v>0</v>
      </c>
      <c r="CP290" s="77">
        <v>0</v>
      </c>
      <c r="CQ290" s="92">
        <v>0</v>
      </c>
      <c r="CR290" s="91">
        <v>0</v>
      </c>
      <c r="CS290" s="92">
        <v>0</v>
      </c>
      <c r="CT290" s="77">
        <v>0</v>
      </c>
      <c r="CU290" s="77">
        <v>0</v>
      </c>
      <c r="CV290" s="77">
        <v>0</v>
      </c>
      <c r="CW290" s="92">
        <v>0</v>
      </c>
      <c r="CX290" s="91">
        <v>0</v>
      </c>
      <c r="CY290" s="92">
        <v>0</v>
      </c>
      <c r="CZ290" s="77">
        <v>0</v>
      </c>
      <c r="DA290" s="77">
        <v>0</v>
      </c>
      <c r="DB290" s="77">
        <v>0</v>
      </c>
      <c r="DC290" s="92">
        <v>0</v>
      </c>
      <c r="DD290" s="91">
        <v>0</v>
      </c>
      <c r="DE290" s="92">
        <v>0</v>
      </c>
      <c r="DF290" s="77">
        <v>0</v>
      </c>
      <c r="DG290" s="77">
        <v>0</v>
      </c>
      <c r="DH290" s="77">
        <v>0</v>
      </c>
      <c r="DI290" s="92">
        <v>0</v>
      </c>
      <c r="DJ290" s="91">
        <v>0</v>
      </c>
      <c r="DK290" s="92">
        <v>0</v>
      </c>
      <c r="DL290" s="77">
        <v>0</v>
      </c>
      <c r="DM290" s="77">
        <v>0</v>
      </c>
      <c r="DN290" s="77">
        <v>0</v>
      </c>
      <c r="DO290" s="92">
        <v>0</v>
      </c>
      <c r="DP290" s="91">
        <v>0</v>
      </c>
      <c r="DQ290" s="92">
        <v>0</v>
      </c>
      <c r="DR290" s="77">
        <v>0</v>
      </c>
      <c r="DS290" s="77">
        <v>0</v>
      </c>
      <c r="DT290" s="77">
        <v>0</v>
      </c>
      <c r="DU290" s="92">
        <v>0</v>
      </c>
      <c r="DV290" s="91">
        <v>0</v>
      </c>
      <c r="DW290" s="92">
        <v>0</v>
      </c>
      <c r="DX290" s="77">
        <v>0</v>
      </c>
      <c r="DY290" s="77">
        <v>0</v>
      </c>
      <c r="DZ290" s="77">
        <v>0</v>
      </c>
      <c r="EA290" s="92">
        <v>0</v>
      </c>
      <c r="EB290" s="91">
        <v>0</v>
      </c>
      <c r="EC290" s="92">
        <v>0</v>
      </c>
      <c r="ED290" s="77">
        <v>0</v>
      </c>
      <c r="EE290" s="77">
        <v>0</v>
      </c>
      <c r="EF290" s="77">
        <v>0</v>
      </c>
      <c r="EG290" s="92">
        <v>0</v>
      </c>
      <c r="EH290" s="91">
        <v>0</v>
      </c>
      <c r="EI290" s="92">
        <v>0</v>
      </c>
      <c r="EJ290" s="77">
        <v>0</v>
      </c>
      <c r="EK290" s="77">
        <v>0</v>
      </c>
      <c r="EL290" s="77">
        <v>0</v>
      </c>
      <c r="EM290" s="92">
        <v>0</v>
      </c>
      <c r="EN290" s="91">
        <v>0</v>
      </c>
      <c r="EO290" s="92">
        <v>0</v>
      </c>
      <c r="EP290" s="77">
        <v>0</v>
      </c>
      <c r="EQ290" s="77">
        <v>0</v>
      </c>
      <c r="ER290" s="77">
        <v>0</v>
      </c>
      <c r="ES290" s="92">
        <v>0</v>
      </c>
      <c r="ET290" s="91">
        <v>0</v>
      </c>
      <c r="EU290" s="92">
        <v>0</v>
      </c>
      <c r="EV290" s="77">
        <v>0</v>
      </c>
      <c r="EW290" s="77">
        <v>0</v>
      </c>
      <c r="EX290" s="77">
        <v>0</v>
      </c>
      <c r="EY290" s="92">
        <v>0</v>
      </c>
      <c r="EZ290" s="91">
        <v>0</v>
      </c>
      <c r="FA290" s="92">
        <v>0</v>
      </c>
      <c r="FB290" s="77">
        <v>0</v>
      </c>
      <c r="FC290" s="77">
        <v>0</v>
      </c>
      <c r="FD290" s="77">
        <v>0</v>
      </c>
      <c r="FE290" s="92">
        <v>0</v>
      </c>
      <c r="FF290" s="91">
        <v>0</v>
      </c>
      <c r="FG290" s="92">
        <v>0</v>
      </c>
      <c r="FH290" s="77">
        <v>0</v>
      </c>
      <c r="FI290" s="77">
        <v>0</v>
      </c>
      <c r="FJ290" s="77">
        <v>0</v>
      </c>
      <c r="FK290" s="92">
        <v>0</v>
      </c>
      <c r="FL290" s="91">
        <v>0</v>
      </c>
      <c r="FM290" s="92">
        <v>0</v>
      </c>
      <c r="FN290" s="77">
        <v>0</v>
      </c>
      <c r="FO290" s="77">
        <v>0</v>
      </c>
      <c r="FP290" s="77">
        <v>0</v>
      </c>
      <c r="FQ290" s="92">
        <v>0</v>
      </c>
      <c r="FR290" s="91">
        <v>0</v>
      </c>
      <c r="FS290" s="92">
        <v>0</v>
      </c>
      <c r="FT290" s="77">
        <v>0</v>
      </c>
      <c r="FU290" s="77">
        <v>0</v>
      </c>
      <c r="FV290" s="77">
        <v>0</v>
      </c>
      <c r="FW290" s="92">
        <v>0</v>
      </c>
      <c r="FX290" s="91">
        <v>0</v>
      </c>
      <c r="FY290" s="92">
        <v>0</v>
      </c>
      <c r="FZ290" s="77">
        <v>0</v>
      </c>
      <c r="GA290" s="77">
        <v>0</v>
      </c>
      <c r="GB290" s="77">
        <v>0</v>
      </c>
      <c r="GC290" s="92">
        <v>0</v>
      </c>
      <c r="GD290" s="91">
        <v>0</v>
      </c>
      <c r="GE290" s="92">
        <v>0</v>
      </c>
      <c r="GF290" s="77">
        <v>0</v>
      </c>
      <c r="GG290" s="77">
        <v>0</v>
      </c>
      <c r="GH290" s="77">
        <v>0</v>
      </c>
      <c r="GI290" s="92">
        <v>0</v>
      </c>
      <c r="GJ290" s="91">
        <v>0</v>
      </c>
      <c r="GK290" s="92">
        <v>0</v>
      </c>
      <c r="GL290" s="77">
        <v>0</v>
      </c>
      <c r="GM290" s="77">
        <v>0</v>
      </c>
      <c r="GN290" s="77">
        <v>0</v>
      </c>
      <c r="GO290" s="92">
        <v>0</v>
      </c>
      <c r="GP290" s="91">
        <v>0</v>
      </c>
      <c r="GQ290" s="92">
        <v>0</v>
      </c>
      <c r="GR290" s="77">
        <v>0</v>
      </c>
      <c r="GS290" s="77">
        <v>0</v>
      </c>
      <c r="GT290" s="77">
        <v>0</v>
      </c>
      <c r="GU290" s="92">
        <v>0</v>
      </c>
      <c r="GV290" s="91">
        <v>0</v>
      </c>
      <c r="GW290" s="92">
        <v>0</v>
      </c>
      <c r="GX290" s="77">
        <v>0</v>
      </c>
      <c r="GY290" s="77">
        <v>0</v>
      </c>
      <c r="GZ290" s="77">
        <v>0</v>
      </c>
      <c r="HA290" s="92">
        <v>0</v>
      </c>
      <c r="HB290" s="91">
        <v>0</v>
      </c>
      <c r="HC290" s="92">
        <v>0</v>
      </c>
    </row>
    <row r="291" spans="1:211" x14ac:dyDescent="0.35">
      <c r="A291" s="48" t="s">
        <v>163</v>
      </c>
      <c r="B291" s="77">
        <f>+B146</f>
        <v>1703095174.9787993</v>
      </c>
      <c r="C291" s="77">
        <f>+C146</f>
        <v>1687949410.9907169</v>
      </c>
      <c r="D291" s="78">
        <f t="shared" si="1253"/>
        <v>0.99110691862052225</v>
      </c>
      <c r="E291" s="77">
        <f>+E146</f>
        <v>1320218757.6138763</v>
      </c>
      <c r="F291" s="77">
        <f>+F146</f>
        <v>1312470125.7075012</v>
      </c>
      <c r="G291" s="78">
        <f t="shared" ref="G291" si="1254">+F291/E291</f>
        <v>0.99413079698975049</v>
      </c>
      <c r="H291" s="77">
        <f>+H146</f>
        <v>614805265.41546416</v>
      </c>
      <c r="I291" s="77">
        <f>+I146</f>
        <v>591967264.11366081</v>
      </c>
      <c r="J291" s="78">
        <f t="shared" ref="J291" si="1255">+I291/H291</f>
        <v>0.96285327633560491</v>
      </c>
      <c r="K291" s="77">
        <f>+K146</f>
        <v>0</v>
      </c>
      <c r="L291" s="77">
        <f>+L146</f>
        <v>0</v>
      </c>
      <c r="M291" s="78">
        <v>0</v>
      </c>
      <c r="N291" s="77">
        <f>+N146</f>
        <v>0</v>
      </c>
      <c r="O291" s="77">
        <f>+O146</f>
        <v>0</v>
      </c>
      <c r="P291" s="78">
        <v>0</v>
      </c>
      <c r="Q291" s="77">
        <f>+Q146</f>
        <v>0</v>
      </c>
      <c r="R291" s="77">
        <f>+R146</f>
        <v>0</v>
      </c>
      <c r="S291" s="78">
        <v>0</v>
      </c>
      <c r="T291" s="77">
        <f>+T146</f>
        <v>0</v>
      </c>
      <c r="U291" s="77">
        <f>+U146</f>
        <v>0</v>
      </c>
      <c r="V291" s="78">
        <v>0</v>
      </c>
      <c r="W291" s="77">
        <f>+W146</f>
        <v>0</v>
      </c>
      <c r="X291" s="77">
        <f>+X146</f>
        <v>0</v>
      </c>
      <c r="Y291" s="78">
        <v>0</v>
      </c>
      <c r="Z291" s="77">
        <f>+Z146</f>
        <v>0</v>
      </c>
      <c r="AA291" s="77">
        <f>+AA146</f>
        <v>0</v>
      </c>
      <c r="AB291" s="78">
        <v>0</v>
      </c>
      <c r="AC291" s="92">
        <v>0</v>
      </c>
      <c r="AD291" s="91">
        <v>0</v>
      </c>
      <c r="AE291" s="92">
        <v>0</v>
      </c>
      <c r="AF291" s="77">
        <f>+AF146</f>
        <v>0</v>
      </c>
      <c r="AG291" s="77">
        <f>+AG146</f>
        <v>0</v>
      </c>
      <c r="AH291" s="77">
        <f>+AH146</f>
        <v>0</v>
      </c>
      <c r="AI291" s="92">
        <v>0</v>
      </c>
      <c r="AJ291" s="91">
        <v>0</v>
      </c>
      <c r="AK291" s="92">
        <v>0</v>
      </c>
      <c r="AL291" s="77">
        <f>+AL146</f>
        <v>0</v>
      </c>
      <c r="AM291" s="77">
        <f>+AM146</f>
        <v>0</v>
      </c>
      <c r="AN291" s="77">
        <f>+AN146</f>
        <v>0</v>
      </c>
      <c r="AO291" s="92">
        <v>0</v>
      </c>
      <c r="AP291" s="91">
        <v>0</v>
      </c>
      <c r="AQ291" s="92">
        <v>0</v>
      </c>
      <c r="AR291" s="77">
        <f>+AR146</f>
        <v>0</v>
      </c>
      <c r="AS291" s="77">
        <f>+AS146</f>
        <v>0</v>
      </c>
      <c r="AT291" s="77">
        <f>+AT146</f>
        <v>0</v>
      </c>
      <c r="AU291" s="92">
        <v>0</v>
      </c>
      <c r="AV291" s="91">
        <v>0</v>
      </c>
      <c r="AW291" s="92">
        <v>0</v>
      </c>
      <c r="AX291" s="77">
        <f>+AX146</f>
        <v>0</v>
      </c>
      <c r="AY291" s="77">
        <f>+AY146</f>
        <v>0</v>
      </c>
      <c r="AZ291" s="77">
        <f>+AZ146</f>
        <v>0</v>
      </c>
      <c r="BA291" s="92">
        <v>0</v>
      </c>
      <c r="BB291" s="91">
        <v>0</v>
      </c>
      <c r="BC291" s="92">
        <v>0</v>
      </c>
      <c r="BD291" s="77">
        <f>+BD146</f>
        <v>0</v>
      </c>
      <c r="BE291" s="77">
        <f>+BE146</f>
        <v>0</v>
      </c>
      <c r="BF291" s="77">
        <f>+BF146</f>
        <v>0</v>
      </c>
      <c r="BG291" s="92">
        <v>0</v>
      </c>
      <c r="BH291" s="91">
        <v>0</v>
      </c>
      <c r="BI291" s="92">
        <v>0</v>
      </c>
      <c r="BJ291" s="77">
        <f>+BJ146</f>
        <v>0</v>
      </c>
      <c r="BK291" s="77">
        <f>+BK146</f>
        <v>0</v>
      </c>
      <c r="BL291" s="77">
        <f>+BL146</f>
        <v>0</v>
      </c>
      <c r="BM291" s="92">
        <v>0</v>
      </c>
      <c r="BN291" s="91">
        <v>0</v>
      </c>
      <c r="BO291" s="92">
        <v>0</v>
      </c>
      <c r="BP291" s="77">
        <f>+BP146</f>
        <v>0</v>
      </c>
      <c r="BQ291" s="77">
        <f>+BQ146</f>
        <v>0</v>
      </c>
      <c r="BR291" s="77">
        <f>+BR146</f>
        <v>0</v>
      </c>
      <c r="BS291" s="92">
        <v>0</v>
      </c>
      <c r="BT291" s="91">
        <v>0</v>
      </c>
      <c r="BU291" s="92">
        <v>0</v>
      </c>
      <c r="BV291" s="77">
        <f>+BV146</f>
        <v>0</v>
      </c>
      <c r="BW291" s="77">
        <f>+BW146</f>
        <v>0</v>
      </c>
      <c r="BX291" s="77">
        <f>+BX146</f>
        <v>0</v>
      </c>
      <c r="BY291" s="92">
        <v>0</v>
      </c>
      <c r="BZ291" s="91">
        <v>0</v>
      </c>
      <c r="CA291" s="92">
        <v>0</v>
      </c>
      <c r="CB291" s="91">
        <v>0</v>
      </c>
      <c r="CC291" s="91">
        <v>0</v>
      </c>
      <c r="CD291" s="91">
        <v>0</v>
      </c>
      <c r="CE291" s="92">
        <v>0</v>
      </c>
      <c r="CF291" s="91">
        <v>0</v>
      </c>
      <c r="CG291" s="92">
        <v>0</v>
      </c>
      <c r="CH291" s="77">
        <f>+CH146</f>
        <v>0</v>
      </c>
      <c r="CI291" s="77">
        <f>+CI146</f>
        <v>0</v>
      </c>
      <c r="CJ291" s="77">
        <f>+CJ146</f>
        <v>0</v>
      </c>
      <c r="CK291" s="92">
        <v>0</v>
      </c>
      <c r="CL291" s="91">
        <v>0</v>
      </c>
      <c r="CM291" s="92">
        <v>0</v>
      </c>
      <c r="CN291" s="77">
        <f>+CN146</f>
        <v>0</v>
      </c>
      <c r="CO291" s="77">
        <f>+CO146</f>
        <v>0</v>
      </c>
      <c r="CP291" s="77">
        <f>+CP146</f>
        <v>0</v>
      </c>
      <c r="CQ291" s="92">
        <v>0</v>
      </c>
      <c r="CR291" s="91">
        <v>0</v>
      </c>
      <c r="CS291" s="92">
        <v>0</v>
      </c>
      <c r="CT291" s="77">
        <f>+CT146</f>
        <v>0</v>
      </c>
      <c r="CU291" s="77">
        <f>+CU146</f>
        <v>0</v>
      </c>
      <c r="CV291" s="77">
        <f>+CV146</f>
        <v>0</v>
      </c>
      <c r="CW291" s="92">
        <v>0</v>
      </c>
      <c r="CX291" s="91">
        <v>0</v>
      </c>
      <c r="CY291" s="92">
        <v>0</v>
      </c>
      <c r="CZ291" s="77">
        <f>+CZ146</f>
        <v>0</v>
      </c>
      <c r="DA291" s="77">
        <f>+DA146</f>
        <v>0</v>
      </c>
      <c r="DB291" s="77">
        <f>+DB146</f>
        <v>0</v>
      </c>
      <c r="DC291" s="92">
        <v>0</v>
      </c>
      <c r="DD291" s="91">
        <v>0</v>
      </c>
      <c r="DE291" s="92">
        <v>0</v>
      </c>
      <c r="DF291" s="77">
        <f>+DF146</f>
        <v>0</v>
      </c>
      <c r="DG291" s="77">
        <f>+DG146</f>
        <v>0</v>
      </c>
      <c r="DH291" s="77">
        <f>+DH146</f>
        <v>0</v>
      </c>
      <c r="DI291" s="92">
        <v>0</v>
      </c>
      <c r="DJ291" s="91">
        <v>0</v>
      </c>
      <c r="DK291" s="92">
        <v>0</v>
      </c>
      <c r="DL291" s="77">
        <f>+DL146</f>
        <v>0</v>
      </c>
      <c r="DM291" s="77">
        <f>+DM146</f>
        <v>0</v>
      </c>
      <c r="DN291" s="77">
        <f>+DN146</f>
        <v>0</v>
      </c>
      <c r="DO291" s="92">
        <v>0</v>
      </c>
      <c r="DP291" s="91">
        <v>0</v>
      </c>
      <c r="DQ291" s="92">
        <v>0</v>
      </c>
      <c r="DR291" s="77">
        <f>+DR146</f>
        <v>0</v>
      </c>
      <c r="DS291" s="77">
        <f>+DS146</f>
        <v>0</v>
      </c>
      <c r="DT291" s="77">
        <f>+DT146</f>
        <v>0</v>
      </c>
      <c r="DU291" s="92">
        <v>0</v>
      </c>
      <c r="DV291" s="91">
        <v>0</v>
      </c>
      <c r="DW291" s="92">
        <v>0</v>
      </c>
      <c r="DX291" s="77">
        <f>+DX146</f>
        <v>0</v>
      </c>
      <c r="DY291" s="77">
        <f>+DY146</f>
        <v>0</v>
      </c>
      <c r="DZ291" s="77">
        <f>+DZ146</f>
        <v>0</v>
      </c>
      <c r="EA291" s="92">
        <v>0</v>
      </c>
      <c r="EB291" s="91">
        <v>0</v>
      </c>
      <c r="EC291" s="92">
        <v>0</v>
      </c>
      <c r="ED291" s="77">
        <f>+ED146</f>
        <v>0</v>
      </c>
      <c r="EE291" s="77">
        <f>+EE146</f>
        <v>0</v>
      </c>
      <c r="EF291" s="77">
        <f>+EF146</f>
        <v>0</v>
      </c>
      <c r="EG291" s="92">
        <v>0</v>
      </c>
      <c r="EH291" s="91">
        <v>0</v>
      </c>
      <c r="EI291" s="92">
        <v>0</v>
      </c>
      <c r="EJ291" s="77">
        <f>+EJ146</f>
        <v>0</v>
      </c>
      <c r="EK291" s="77">
        <f>+EK146</f>
        <v>0</v>
      </c>
      <c r="EL291" s="77">
        <f>+EL146</f>
        <v>0</v>
      </c>
      <c r="EM291" s="92">
        <v>0</v>
      </c>
      <c r="EN291" s="91">
        <v>0</v>
      </c>
      <c r="EO291" s="92">
        <v>0</v>
      </c>
      <c r="EP291" s="77">
        <f>+EP146</f>
        <v>0</v>
      </c>
      <c r="EQ291" s="77">
        <f>+EQ146</f>
        <v>0</v>
      </c>
      <c r="ER291" s="77">
        <f>+ER146</f>
        <v>0</v>
      </c>
      <c r="ES291" s="92">
        <v>0</v>
      </c>
      <c r="ET291" s="91">
        <v>0</v>
      </c>
      <c r="EU291" s="92">
        <v>0</v>
      </c>
      <c r="EV291" s="77">
        <f>+EV146</f>
        <v>0</v>
      </c>
      <c r="EW291" s="77">
        <f>+EW146</f>
        <v>0</v>
      </c>
      <c r="EX291" s="77">
        <f>+EX146</f>
        <v>0</v>
      </c>
      <c r="EY291" s="92">
        <v>0</v>
      </c>
      <c r="EZ291" s="91">
        <v>0</v>
      </c>
      <c r="FA291" s="92">
        <v>0</v>
      </c>
      <c r="FB291" s="77">
        <f>+FB146</f>
        <v>0</v>
      </c>
      <c r="FC291" s="77">
        <f>+FC146</f>
        <v>0</v>
      </c>
      <c r="FD291" s="77">
        <f>+FD146</f>
        <v>0</v>
      </c>
      <c r="FE291" s="92">
        <v>0</v>
      </c>
      <c r="FF291" s="91">
        <v>0</v>
      </c>
      <c r="FG291" s="92">
        <v>0</v>
      </c>
      <c r="FH291" s="77">
        <f>+FH146</f>
        <v>0</v>
      </c>
      <c r="FI291" s="77">
        <f>+FI146</f>
        <v>0</v>
      </c>
      <c r="FJ291" s="77">
        <f>+FJ146</f>
        <v>0</v>
      </c>
      <c r="FK291" s="92">
        <v>0</v>
      </c>
      <c r="FL291" s="91">
        <v>0</v>
      </c>
      <c r="FM291" s="92">
        <v>0</v>
      </c>
      <c r="FN291" s="77">
        <f>+FN146</f>
        <v>0</v>
      </c>
      <c r="FO291" s="77">
        <f>+FO146</f>
        <v>0</v>
      </c>
      <c r="FP291" s="77">
        <f>+FP146</f>
        <v>0</v>
      </c>
      <c r="FQ291" s="92">
        <v>0</v>
      </c>
      <c r="FR291" s="91">
        <v>0</v>
      </c>
      <c r="FS291" s="92">
        <v>0</v>
      </c>
      <c r="FT291" s="77">
        <f>+FT146</f>
        <v>0</v>
      </c>
      <c r="FU291" s="77">
        <f>+FU146</f>
        <v>0</v>
      </c>
      <c r="FV291" s="77">
        <f>+FV146</f>
        <v>0</v>
      </c>
      <c r="FW291" s="92">
        <v>0</v>
      </c>
      <c r="FX291" s="91">
        <v>0</v>
      </c>
      <c r="FY291" s="92">
        <v>0</v>
      </c>
      <c r="FZ291" s="77">
        <f>+FZ146</f>
        <v>0</v>
      </c>
      <c r="GA291" s="77">
        <f>+GA146</f>
        <v>0</v>
      </c>
      <c r="GB291" s="77">
        <f>+GB146</f>
        <v>0</v>
      </c>
      <c r="GC291" s="92">
        <v>0</v>
      </c>
      <c r="GD291" s="91">
        <v>0</v>
      </c>
      <c r="GE291" s="92">
        <v>0</v>
      </c>
      <c r="GF291" s="77">
        <f>+GF146</f>
        <v>0</v>
      </c>
      <c r="GG291" s="77">
        <f>+GG146</f>
        <v>0</v>
      </c>
      <c r="GH291" s="77">
        <f>+GH146</f>
        <v>0</v>
      </c>
      <c r="GI291" s="92">
        <v>0</v>
      </c>
      <c r="GJ291" s="91">
        <v>0</v>
      </c>
      <c r="GK291" s="92">
        <v>0</v>
      </c>
      <c r="GL291" s="77">
        <f>+GL146</f>
        <v>0</v>
      </c>
      <c r="GM291" s="77">
        <f>+GM146</f>
        <v>0</v>
      </c>
      <c r="GN291" s="77">
        <f>+GN146</f>
        <v>0</v>
      </c>
      <c r="GO291" s="92">
        <v>0</v>
      </c>
      <c r="GP291" s="91">
        <v>0</v>
      </c>
      <c r="GQ291" s="92">
        <v>0</v>
      </c>
      <c r="GR291" s="77">
        <f>+GR146</f>
        <v>0</v>
      </c>
      <c r="GS291" s="77">
        <f>+GS146</f>
        <v>0</v>
      </c>
      <c r="GT291" s="77">
        <f>+GT146</f>
        <v>0</v>
      </c>
      <c r="GU291" s="92">
        <v>0</v>
      </c>
      <c r="GV291" s="91">
        <v>0</v>
      </c>
      <c r="GW291" s="92">
        <v>0</v>
      </c>
      <c r="GX291" s="77">
        <f>+GX146</f>
        <v>0</v>
      </c>
      <c r="GY291" s="77">
        <f>+GY146</f>
        <v>0</v>
      </c>
      <c r="GZ291" s="77">
        <f>+GZ146</f>
        <v>0</v>
      </c>
      <c r="HA291" s="92">
        <v>0</v>
      </c>
      <c r="HB291" s="91">
        <v>0</v>
      </c>
      <c r="HC291" s="92">
        <v>0</v>
      </c>
    </row>
    <row r="292" spans="1:211" x14ac:dyDescent="0.35">
      <c r="A292" s="48" t="s">
        <v>164</v>
      </c>
      <c r="B292" s="77">
        <v>0</v>
      </c>
      <c r="C292" s="77">
        <v>0</v>
      </c>
      <c r="D292" s="78">
        <v>0</v>
      </c>
      <c r="E292" s="77">
        <v>0</v>
      </c>
      <c r="F292" s="77">
        <v>0</v>
      </c>
      <c r="G292" s="78">
        <v>0</v>
      </c>
      <c r="H292" s="77">
        <v>0</v>
      </c>
      <c r="I292" s="77">
        <v>0</v>
      </c>
      <c r="J292" s="78">
        <v>0</v>
      </c>
      <c r="K292" s="77">
        <v>0</v>
      </c>
      <c r="L292" s="77">
        <v>0</v>
      </c>
      <c r="M292" s="78">
        <v>0</v>
      </c>
      <c r="N292" s="77">
        <v>0</v>
      </c>
      <c r="O292" s="77">
        <v>0</v>
      </c>
      <c r="P292" s="78">
        <v>0</v>
      </c>
      <c r="Q292" s="77">
        <v>0</v>
      </c>
      <c r="R292" s="77">
        <v>0</v>
      </c>
      <c r="S292" s="78">
        <v>0</v>
      </c>
      <c r="T292" s="77">
        <v>0</v>
      </c>
      <c r="U292" s="77">
        <v>0</v>
      </c>
      <c r="V292" s="78">
        <v>0</v>
      </c>
      <c r="W292" s="77">
        <v>0</v>
      </c>
      <c r="X292" s="77">
        <v>0</v>
      </c>
      <c r="Y292" s="78">
        <v>0</v>
      </c>
      <c r="Z292" s="77">
        <v>0</v>
      </c>
      <c r="AA292" s="77">
        <v>0</v>
      </c>
      <c r="AB292" s="78">
        <v>0</v>
      </c>
      <c r="AC292" s="77">
        <v>0</v>
      </c>
      <c r="AD292" s="77">
        <v>0</v>
      </c>
      <c r="AE292" s="78">
        <v>0</v>
      </c>
      <c r="AF292" s="77">
        <v>0</v>
      </c>
      <c r="AG292" s="77">
        <v>0</v>
      </c>
      <c r="AH292" s="77">
        <v>0</v>
      </c>
      <c r="AI292" s="92">
        <v>0</v>
      </c>
      <c r="AJ292" s="91">
        <v>0</v>
      </c>
      <c r="AK292" s="92">
        <v>0</v>
      </c>
      <c r="AL292" s="77">
        <v>0</v>
      </c>
      <c r="AM292" s="77">
        <v>0</v>
      </c>
      <c r="AN292" s="77">
        <v>0</v>
      </c>
      <c r="AO292" s="92">
        <v>0</v>
      </c>
      <c r="AP292" s="91">
        <v>0</v>
      </c>
      <c r="AQ292" s="92">
        <v>0</v>
      </c>
      <c r="AR292" s="77">
        <v>0</v>
      </c>
      <c r="AS292" s="77">
        <v>0</v>
      </c>
      <c r="AT292" s="77">
        <v>0</v>
      </c>
      <c r="AU292" s="92">
        <v>0</v>
      </c>
      <c r="AV292" s="91">
        <v>0</v>
      </c>
      <c r="AW292" s="92">
        <v>0</v>
      </c>
      <c r="AX292" s="77">
        <v>0</v>
      </c>
      <c r="AY292" s="77">
        <v>0</v>
      </c>
      <c r="AZ292" s="77">
        <v>0</v>
      </c>
      <c r="BA292" s="92">
        <v>0</v>
      </c>
      <c r="BB292" s="91">
        <v>0</v>
      </c>
      <c r="BC292" s="92">
        <v>0</v>
      </c>
      <c r="BD292" s="77">
        <v>0</v>
      </c>
      <c r="BE292" s="77">
        <v>0</v>
      </c>
      <c r="BF292" s="77">
        <v>0</v>
      </c>
      <c r="BG292" s="92">
        <v>0</v>
      </c>
      <c r="BH292" s="91">
        <v>0</v>
      </c>
      <c r="BI292" s="92">
        <v>0</v>
      </c>
      <c r="BJ292" s="77">
        <v>0</v>
      </c>
      <c r="BK292" s="77">
        <v>0</v>
      </c>
      <c r="BL292" s="77">
        <v>0</v>
      </c>
      <c r="BM292" s="92">
        <v>0</v>
      </c>
      <c r="BN292" s="91">
        <v>0</v>
      </c>
      <c r="BO292" s="92">
        <v>0</v>
      </c>
      <c r="BP292" s="77">
        <v>0</v>
      </c>
      <c r="BQ292" s="77">
        <v>0</v>
      </c>
      <c r="BR292" s="77">
        <v>0</v>
      </c>
      <c r="BS292" s="92">
        <v>0</v>
      </c>
      <c r="BT292" s="91">
        <v>0</v>
      </c>
      <c r="BU292" s="92">
        <v>0</v>
      </c>
      <c r="BV292" s="77">
        <v>0</v>
      </c>
      <c r="BW292" s="77">
        <v>0</v>
      </c>
      <c r="BX292" s="77">
        <v>0</v>
      </c>
      <c r="BY292" s="92">
        <v>0</v>
      </c>
      <c r="BZ292" s="91">
        <v>0</v>
      </c>
      <c r="CA292" s="92">
        <v>0</v>
      </c>
      <c r="CB292" s="77">
        <v>0</v>
      </c>
      <c r="CC292" s="77">
        <v>0</v>
      </c>
      <c r="CD292" s="77">
        <v>0</v>
      </c>
      <c r="CE292" s="92">
        <v>0</v>
      </c>
      <c r="CF292" s="91">
        <v>0</v>
      </c>
      <c r="CG292" s="92">
        <v>0</v>
      </c>
      <c r="CH292" s="77">
        <v>0</v>
      </c>
      <c r="CI292" s="77">
        <v>0</v>
      </c>
      <c r="CJ292" s="77">
        <v>0</v>
      </c>
      <c r="CK292" s="92">
        <v>0</v>
      </c>
      <c r="CL292" s="91">
        <v>0</v>
      </c>
      <c r="CM292" s="92">
        <v>0</v>
      </c>
      <c r="CN292" s="77">
        <v>0</v>
      </c>
      <c r="CO292" s="77">
        <v>0</v>
      </c>
      <c r="CP292" s="77">
        <v>0</v>
      </c>
      <c r="CQ292" s="92">
        <v>0</v>
      </c>
      <c r="CR292" s="91">
        <v>0</v>
      </c>
      <c r="CS292" s="92">
        <v>0</v>
      </c>
      <c r="CT292" s="77">
        <v>0</v>
      </c>
      <c r="CU292" s="77">
        <v>0</v>
      </c>
      <c r="CV292" s="77">
        <v>0</v>
      </c>
      <c r="CW292" s="92">
        <v>0</v>
      </c>
      <c r="CX292" s="91">
        <v>0</v>
      </c>
      <c r="CY292" s="92">
        <v>0</v>
      </c>
      <c r="CZ292" s="77">
        <v>0</v>
      </c>
      <c r="DA292" s="77">
        <v>0</v>
      </c>
      <c r="DB292" s="77">
        <v>0</v>
      </c>
      <c r="DC292" s="92">
        <v>0</v>
      </c>
      <c r="DD292" s="91">
        <v>0</v>
      </c>
      <c r="DE292" s="92">
        <v>0</v>
      </c>
      <c r="DF292" s="77">
        <v>0</v>
      </c>
      <c r="DG292" s="77">
        <v>0</v>
      </c>
      <c r="DH292" s="77">
        <v>0</v>
      </c>
      <c r="DI292" s="92">
        <v>0</v>
      </c>
      <c r="DJ292" s="91">
        <v>0</v>
      </c>
      <c r="DK292" s="92">
        <v>0</v>
      </c>
      <c r="DL292" s="77">
        <v>0</v>
      </c>
      <c r="DM292" s="77">
        <v>0</v>
      </c>
      <c r="DN292" s="77">
        <v>0</v>
      </c>
      <c r="DO292" s="92">
        <v>0</v>
      </c>
      <c r="DP292" s="91">
        <v>0</v>
      </c>
      <c r="DQ292" s="92">
        <v>0</v>
      </c>
      <c r="DR292" s="77">
        <v>0</v>
      </c>
      <c r="DS292" s="77">
        <v>0</v>
      </c>
      <c r="DT292" s="77">
        <v>0</v>
      </c>
      <c r="DU292" s="92">
        <v>0</v>
      </c>
      <c r="DV292" s="91">
        <v>0</v>
      </c>
      <c r="DW292" s="92">
        <v>0</v>
      </c>
      <c r="DX292" s="77">
        <v>0</v>
      </c>
      <c r="DY292" s="77">
        <v>0</v>
      </c>
      <c r="DZ292" s="77">
        <v>0</v>
      </c>
      <c r="EA292" s="92">
        <v>0</v>
      </c>
      <c r="EB292" s="91">
        <v>0</v>
      </c>
      <c r="EC292" s="92">
        <v>0</v>
      </c>
      <c r="ED292" s="77">
        <v>0</v>
      </c>
      <c r="EE292" s="77">
        <v>0</v>
      </c>
      <c r="EF292" s="77">
        <v>0</v>
      </c>
      <c r="EG292" s="92">
        <v>0</v>
      </c>
      <c r="EH292" s="91">
        <v>0</v>
      </c>
      <c r="EI292" s="92">
        <v>0</v>
      </c>
      <c r="EJ292" s="77">
        <v>0</v>
      </c>
      <c r="EK292" s="77">
        <v>0</v>
      </c>
      <c r="EL292" s="77">
        <v>0</v>
      </c>
      <c r="EM292" s="92">
        <v>0</v>
      </c>
      <c r="EN292" s="91">
        <v>0</v>
      </c>
      <c r="EO292" s="92">
        <v>0</v>
      </c>
      <c r="EP292" s="77">
        <v>0</v>
      </c>
      <c r="EQ292" s="77">
        <v>0</v>
      </c>
      <c r="ER292" s="77">
        <v>0</v>
      </c>
      <c r="ES292" s="92">
        <v>0</v>
      </c>
      <c r="ET292" s="91">
        <v>0</v>
      </c>
      <c r="EU292" s="92">
        <v>0</v>
      </c>
      <c r="EV292" s="77">
        <v>0</v>
      </c>
      <c r="EW292" s="77">
        <v>0</v>
      </c>
      <c r="EX292" s="77">
        <v>0</v>
      </c>
      <c r="EY292" s="92">
        <v>0</v>
      </c>
      <c r="EZ292" s="91">
        <v>0</v>
      </c>
      <c r="FA292" s="92">
        <v>0</v>
      </c>
      <c r="FB292" s="77">
        <v>0</v>
      </c>
      <c r="FC292" s="77">
        <v>0</v>
      </c>
      <c r="FD292" s="77">
        <v>0</v>
      </c>
      <c r="FE292" s="92">
        <v>0</v>
      </c>
      <c r="FF292" s="91">
        <v>0</v>
      </c>
      <c r="FG292" s="92">
        <v>0</v>
      </c>
      <c r="FH292" s="77">
        <v>0</v>
      </c>
      <c r="FI292" s="77">
        <v>0</v>
      </c>
      <c r="FJ292" s="77">
        <v>0</v>
      </c>
      <c r="FK292" s="92">
        <v>0</v>
      </c>
      <c r="FL292" s="91">
        <v>0</v>
      </c>
      <c r="FM292" s="92">
        <v>0</v>
      </c>
      <c r="FN292" s="77">
        <v>0</v>
      </c>
      <c r="FO292" s="77">
        <v>0</v>
      </c>
      <c r="FP292" s="77">
        <v>0</v>
      </c>
      <c r="FQ292" s="92">
        <v>0</v>
      </c>
      <c r="FR292" s="91">
        <v>0</v>
      </c>
      <c r="FS292" s="92">
        <v>0</v>
      </c>
      <c r="FT292" s="77">
        <v>0</v>
      </c>
      <c r="FU292" s="77">
        <v>0</v>
      </c>
      <c r="FV292" s="77">
        <v>0</v>
      </c>
      <c r="FW292" s="92">
        <v>0</v>
      </c>
      <c r="FX292" s="91">
        <v>0</v>
      </c>
      <c r="FY292" s="92">
        <v>0</v>
      </c>
      <c r="FZ292" s="77">
        <v>0</v>
      </c>
      <c r="GA292" s="77">
        <v>0</v>
      </c>
      <c r="GB292" s="77">
        <v>0</v>
      </c>
      <c r="GC292" s="92">
        <v>0</v>
      </c>
      <c r="GD292" s="91">
        <v>0</v>
      </c>
      <c r="GE292" s="92">
        <v>0</v>
      </c>
      <c r="GF292" s="77">
        <v>0</v>
      </c>
      <c r="GG292" s="77">
        <v>0</v>
      </c>
      <c r="GH292" s="77">
        <v>0</v>
      </c>
      <c r="GI292" s="92">
        <v>0</v>
      </c>
      <c r="GJ292" s="91">
        <v>0</v>
      </c>
      <c r="GK292" s="92">
        <v>0</v>
      </c>
      <c r="GL292" s="77">
        <v>0</v>
      </c>
      <c r="GM292" s="77">
        <v>0</v>
      </c>
      <c r="GN292" s="77">
        <v>0</v>
      </c>
      <c r="GO292" s="92">
        <v>0</v>
      </c>
      <c r="GP292" s="91">
        <v>0</v>
      </c>
      <c r="GQ292" s="92">
        <v>0</v>
      </c>
      <c r="GR292" s="77">
        <v>0</v>
      </c>
      <c r="GS292" s="77">
        <v>0</v>
      </c>
      <c r="GT292" s="77">
        <v>0</v>
      </c>
      <c r="GU292" s="92">
        <v>0</v>
      </c>
      <c r="GV292" s="91">
        <v>0</v>
      </c>
      <c r="GW292" s="92">
        <v>0</v>
      </c>
      <c r="GX292" s="77">
        <v>0</v>
      </c>
      <c r="GY292" s="77">
        <v>0</v>
      </c>
      <c r="GZ292" s="77">
        <v>0</v>
      </c>
      <c r="HA292" s="92">
        <v>0</v>
      </c>
      <c r="HB292" s="91">
        <v>0</v>
      </c>
      <c r="HC292" s="92">
        <v>0</v>
      </c>
    </row>
    <row r="293" spans="1:211" x14ac:dyDescent="0.35">
      <c r="A293" s="48" t="s">
        <v>165</v>
      </c>
      <c r="B293" s="77">
        <v>0</v>
      </c>
      <c r="C293" s="77">
        <v>0</v>
      </c>
      <c r="D293" s="78">
        <v>0</v>
      </c>
      <c r="E293" s="77">
        <v>0</v>
      </c>
      <c r="F293" s="77">
        <v>0</v>
      </c>
      <c r="G293" s="78">
        <v>0</v>
      </c>
      <c r="H293" s="77">
        <v>0</v>
      </c>
      <c r="I293" s="77">
        <v>0</v>
      </c>
      <c r="J293" s="78">
        <v>0</v>
      </c>
      <c r="K293" s="77">
        <v>0</v>
      </c>
      <c r="L293" s="77">
        <v>0</v>
      </c>
      <c r="M293" s="78">
        <v>0</v>
      </c>
      <c r="N293" s="77">
        <v>0</v>
      </c>
      <c r="O293" s="77">
        <v>0</v>
      </c>
      <c r="P293" s="78">
        <v>0</v>
      </c>
      <c r="Q293" s="77">
        <v>0</v>
      </c>
      <c r="R293" s="77">
        <v>0</v>
      </c>
      <c r="S293" s="78">
        <v>0</v>
      </c>
      <c r="T293" s="77">
        <v>0</v>
      </c>
      <c r="U293" s="77">
        <v>0</v>
      </c>
      <c r="V293" s="78">
        <v>0</v>
      </c>
      <c r="W293" s="77">
        <v>0</v>
      </c>
      <c r="X293" s="77">
        <v>0</v>
      </c>
      <c r="Y293" s="78">
        <v>0</v>
      </c>
      <c r="Z293" s="77">
        <v>0</v>
      </c>
      <c r="AA293" s="77">
        <v>0</v>
      </c>
      <c r="AB293" s="78">
        <v>0</v>
      </c>
      <c r="AC293" s="77">
        <v>0</v>
      </c>
      <c r="AD293" s="77">
        <v>0</v>
      </c>
      <c r="AE293" s="78">
        <v>0</v>
      </c>
      <c r="AF293" s="77">
        <v>0</v>
      </c>
      <c r="AG293" s="77">
        <v>0</v>
      </c>
      <c r="AH293" s="77">
        <v>0</v>
      </c>
      <c r="AI293" s="92">
        <v>0</v>
      </c>
      <c r="AJ293" s="91">
        <v>0</v>
      </c>
      <c r="AK293" s="92">
        <v>0</v>
      </c>
      <c r="AL293" s="77">
        <v>0</v>
      </c>
      <c r="AM293" s="77">
        <v>0</v>
      </c>
      <c r="AN293" s="77">
        <v>0</v>
      </c>
      <c r="AO293" s="92">
        <v>0</v>
      </c>
      <c r="AP293" s="91">
        <v>0</v>
      </c>
      <c r="AQ293" s="92">
        <v>0</v>
      </c>
      <c r="AR293" s="77">
        <v>0</v>
      </c>
      <c r="AS293" s="77">
        <v>0</v>
      </c>
      <c r="AT293" s="77">
        <v>0</v>
      </c>
      <c r="AU293" s="92">
        <v>0</v>
      </c>
      <c r="AV293" s="91">
        <v>0</v>
      </c>
      <c r="AW293" s="92">
        <v>0</v>
      </c>
      <c r="AX293" s="77">
        <v>0</v>
      </c>
      <c r="AY293" s="77">
        <v>0</v>
      </c>
      <c r="AZ293" s="77">
        <v>0</v>
      </c>
      <c r="BA293" s="92">
        <v>0</v>
      </c>
      <c r="BB293" s="91">
        <v>0</v>
      </c>
      <c r="BC293" s="92">
        <v>0</v>
      </c>
      <c r="BD293" s="77">
        <v>0</v>
      </c>
      <c r="BE293" s="77">
        <v>0</v>
      </c>
      <c r="BF293" s="77">
        <v>0</v>
      </c>
      <c r="BG293" s="92">
        <v>0</v>
      </c>
      <c r="BH293" s="91">
        <v>0</v>
      </c>
      <c r="BI293" s="92">
        <v>0</v>
      </c>
      <c r="BJ293" s="77">
        <v>0</v>
      </c>
      <c r="BK293" s="77">
        <v>0</v>
      </c>
      <c r="BL293" s="77">
        <v>0</v>
      </c>
      <c r="BM293" s="92">
        <v>0</v>
      </c>
      <c r="BN293" s="91">
        <v>0</v>
      </c>
      <c r="BO293" s="92">
        <v>0</v>
      </c>
      <c r="BP293" s="77">
        <v>0</v>
      </c>
      <c r="BQ293" s="77">
        <v>0</v>
      </c>
      <c r="BR293" s="77">
        <v>0</v>
      </c>
      <c r="BS293" s="92">
        <v>0</v>
      </c>
      <c r="BT293" s="91">
        <v>0</v>
      </c>
      <c r="BU293" s="92">
        <v>0</v>
      </c>
      <c r="BV293" s="77">
        <v>0</v>
      </c>
      <c r="BW293" s="77">
        <v>0</v>
      </c>
      <c r="BX293" s="77">
        <v>0</v>
      </c>
      <c r="BY293" s="92">
        <v>0</v>
      </c>
      <c r="BZ293" s="91">
        <v>0</v>
      </c>
      <c r="CA293" s="92">
        <v>0</v>
      </c>
      <c r="CB293" s="77">
        <v>0</v>
      </c>
      <c r="CC293" s="77">
        <v>0</v>
      </c>
      <c r="CD293" s="77">
        <v>0</v>
      </c>
      <c r="CE293" s="92">
        <v>0</v>
      </c>
      <c r="CF293" s="91">
        <v>0</v>
      </c>
      <c r="CG293" s="92">
        <v>0</v>
      </c>
      <c r="CH293" s="77">
        <v>0</v>
      </c>
      <c r="CI293" s="77">
        <v>0</v>
      </c>
      <c r="CJ293" s="77">
        <v>0</v>
      </c>
      <c r="CK293" s="92">
        <v>0</v>
      </c>
      <c r="CL293" s="91">
        <v>0</v>
      </c>
      <c r="CM293" s="92">
        <v>0</v>
      </c>
      <c r="CN293" s="77">
        <v>0</v>
      </c>
      <c r="CO293" s="77">
        <v>0</v>
      </c>
      <c r="CP293" s="77">
        <v>0</v>
      </c>
      <c r="CQ293" s="92">
        <v>0</v>
      </c>
      <c r="CR293" s="91">
        <v>0</v>
      </c>
      <c r="CS293" s="92">
        <v>0</v>
      </c>
      <c r="CT293" s="77">
        <v>0</v>
      </c>
      <c r="CU293" s="77">
        <v>0</v>
      </c>
      <c r="CV293" s="77">
        <v>0</v>
      </c>
      <c r="CW293" s="92">
        <v>0</v>
      </c>
      <c r="CX293" s="91">
        <v>0</v>
      </c>
      <c r="CY293" s="92">
        <v>0</v>
      </c>
      <c r="CZ293" s="77">
        <v>0</v>
      </c>
      <c r="DA293" s="77">
        <v>0</v>
      </c>
      <c r="DB293" s="77">
        <v>0</v>
      </c>
      <c r="DC293" s="92">
        <v>0</v>
      </c>
      <c r="DD293" s="91">
        <v>0</v>
      </c>
      <c r="DE293" s="92">
        <v>0</v>
      </c>
      <c r="DF293" s="77">
        <v>0</v>
      </c>
      <c r="DG293" s="77">
        <v>0</v>
      </c>
      <c r="DH293" s="77">
        <v>0</v>
      </c>
      <c r="DI293" s="92">
        <v>0</v>
      </c>
      <c r="DJ293" s="91">
        <v>0</v>
      </c>
      <c r="DK293" s="92">
        <v>0</v>
      </c>
      <c r="DL293" s="77">
        <v>0</v>
      </c>
      <c r="DM293" s="77">
        <v>0</v>
      </c>
      <c r="DN293" s="77">
        <v>0</v>
      </c>
      <c r="DO293" s="92">
        <v>0</v>
      </c>
      <c r="DP293" s="91">
        <v>0</v>
      </c>
      <c r="DQ293" s="92">
        <v>0</v>
      </c>
      <c r="DR293" s="77">
        <v>0</v>
      </c>
      <c r="DS293" s="77">
        <v>0</v>
      </c>
      <c r="DT293" s="77">
        <v>0</v>
      </c>
      <c r="DU293" s="92">
        <v>0</v>
      </c>
      <c r="DV293" s="91">
        <v>0</v>
      </c>
      <c r="DW293" s="92">
        <v>0</v>
      </c>
      <c r="DX293" s="77">
        <v>0</v>
      </c>
      <c r="DY293" s="77">
        <v>0</v>
      </c>
      <c r="DZ293" s="77">
        <v>0</v>
      </c>
      <c r="EA293" s="92">
        <v>0</v>
      </c>
      <c r="EB293" s="91">
        <v>0</v>
      </c>
      <c r="EC293" s="92">
        <v>0</v>
      </c>
      <c r="ED293" s="77">
        <v>0</v>
      </c>
      <c r="EE293" s="77">
        <v>0</v>
      </c>
      <c r="EF293" s="77">
        <v>0</v>
      </c>
      <c r="EG293" s="92">
        <v>0</v>
      </c>
      <c r="EH293" s="91">
        <v>0</v>
      </c>
      <c r="EI293" s="92">
        <v>0</v>
      </c>
      <c r="EJ293" s="77">
        <v>0</v>
      </c>
      <c r="EK293" s="77">
        <v>0</v>
      </c>
      <c r="EL293" s="77">
        <v>0</v>
      </c>
      <c r="EM293" s="92">
        <v>0</v>
      </c>
      <c r="EN293" s="91">
        <v>0</v>
      </c>
      <c r="EO293" s="92">
        <v>0</v>
      </c>
      <c r="EP293" s="77">
        <v>0</v>
      </c>
      <c r="EQ293" s="77">
        <v>0</v>
      </c>
      <c r="ER293" s="77">
        <v>0</v>
      </c>
      <c r="ES293" s="92">
        <v>0</v>
      </c>
      <c r="ET293" s="91">
        <v>0</v>
      </c>
      <c r="EU293" s="92">
        <v>0</v>
      </c>
      <c r="EV293" s="77">
        <v>0</v>
      </c>
      <c r="EW293" s="77">
        <v>0</v>
      </c>
      <c r="EX293" s="77">
        <v>0</v>
      </c>
      <c r="EY293" s="92">
        <v>0</v>
      </c>
      <c r="EZ293" s="91">
        <v>0</v>
      </c>
      <c r="FA293" s="92">
        <v>0</v>
      </c>
      <c r="FB293" s="77">
        <v>0</v>
      </c>
      <c r="FC293" s="77">
        <v>0</v>
      </c>
      <c r="FD293" s="77">
        <v>0</v>
      </c>
      <c r="FE293" s="92">
        <v>0</v>
      </c>
      <c r="FF293" s="91">
        <v>0</v>
      </c>
      <c r="FG293" s="92">
        <v>0</v>
      </c>
      <c r="FH293" s="77">
        <v>0</v>
      </c>
      <c r="FI293" s="77">
        <v>0</v>
      </c>
      <c r="FJ293" s="77">
        <v>0</v>
      </c>
      <c r="FK293" s="92">
        <v>0</v>
      </c>
      <c r="FL293" s="91">
        <v>0</v>
      </c>
      <c r="FM293" s="92">
        <v>0</v>
      </c>
      <c r="FN293" s="77">
        <v>0</v>
      </c>
      <c r="FO293" s="77">
        <v>0</v>
      </c>
      <c r="FP293" s="77">
        <v>0</v>
      </c>
      <c r="FQ293" s="92">
        <v>0</v>
      </c>
      <c r="FR293" s="91">
        <v>0</v>
      </c>
      <c r="FS293" s="92">
        <v>0</v>
      </c>
      <c r="FT293" s="77">
        <v>0</v>
      </c>
      <c r="FU293" s="77">
        <v>0</v>
      </c>
      <c r="FV293" s="77">
        <v>0</v>
      </c>
      <c r="FW293" s="92">
        <v>0</v>
      </c>
      <c r="FX293" s="91">
        <v>0</v>
      </c>
      <c r="FY293" s="92">
        <v>0</v>
      </c>
      <c r="FZ293" s="77">
        <v>0</v>
      </c>
      <c r="GA293" s="77">
        <v>0</v>
      </c>
      <c r="GB293" s="77">
        <v>0</v>
      </c>
      <c r="GC293" s="92">
        <v>0</v>
      </c>
      <c r="GD293" s="91">
        <v>0</v>
      </c>
      <c r="GE293" s="92">
        <v>0</v>
      </c>
      <c r="GF293" s="77">
        <v>0</v>
      </c>
      <c r="GG293" s="77">
        <v>0</v>
      </c>
      <c r="GH293" s="77">
        <v>0</v>
      </c>
      <c r="GI293" s="92">
        <v>0</v>
      </c>
      <c r="GJ293" s="91">
        <v>0</v>
      </c>
      <c r="GK293" s="92">
        <v>0</v>
      </c>
      <c r="GL293" s="77">
        <v>0</v>
      </c>
      <c r="GM293" s="77">
        <v>0</v>
      </c>
      <c r="GN293" s="77">
        <v>0</v>
      </c>
      <c r="GO293" s="92">
        <v>0</v>
      </c>
      <c r="GP293" s="91">
        <v>0</v>
      </c>
      <c r="GQ293" s="92">
        <v>0</v>
      </c>
      <c r="GR293" s="77">
        <v>0</v>
      </c>
      <c r="GS293" s="77">
        <v>0</v>
      </c>
      <c r="GT293" s="77">
        <v>0</v>
      </c>
      <c r="GU293" s="92">
        <v>0</v>
      </c>
      <c r="GV293" s="91">
        <v>0</v>
      </c>
      <c r="GW293" s="92">
        <v>0</v>
      </c>
      <c r="GX293" s="77">
        <v>0</v>
      </c>
      <c r="GY293" s="77">
        <v>0</v>
      </c>
      <c r="GZ293" s="77">
        <v>0</v>
      </c>
      <c r="HA293" s="92">
        <v>0</v>
      </c>
      <c r="HB293" s="91">
        <v>0</v>
      </c>
      <c r="HC293" s="92">
        <v>0</v>
      </c>
    </row>
    <row r="294" spans="1:211" x14ac:dyDescent="0.35">
      <c r="A294" s="48" t="s">
        <v>166</v>
      </c>
      <c r="B294" s="77">
        <f>+B22+B90</f>
        <v>1433814553709.9646</v>
      </c>
      <c r="C294" s="77">
        <f>+C22+C90</f>
        <v>1413243701510.5505</v>
      </c>
      <c r="D294" s="78">
        <f t="shared" si="1253"/>
        <v>0.98565305942376757</v>
      </c>
      <c r="E294" s="77">
        <f>+E22+E90</f>
        <v>1263167919512.8418</v>
      </c>
      <c r="F294" s="77">
        <f>+F22+F90</f>
        <v>1248662097865.3167</v>
      </c>
      <c r="G294" s="78">
        <f t="shared" ref="G294" si="1256">+F294/E294</f>
        <v>0.98851631566678833</v>
      </c>
      <c r="H294" s="77">
        <f>+H22+H90</f>
        <v>1631820353442.5828</v>
      </c>
      <c r="I294" s="77">
        <f>+I22+I90</f>
        <v>1582701387594.7478</v>
      </c>
      <c r="J294" s="78">
        <f t="shared" ref="J294" si="1257">+I294/H294</f>
        <v>0.96989928104266454</v>
      </c>
      <c r="K294" s="77">
        <f>+K22+K90</f>
        <v>1514117994078.7026</v>
      </c>
      <c r="L294" s="77">
        <f>+L22+L90</f>
        <v>1475342230873.1897</v>
      </c>
      <c r="M294" s="78">
        <f t="shared" ref="M294" si="1258">+L294/K294</f>
        <v>0.97439052745086296</v>
      </c>
      <c r="N294" s="77">
        <f>+N22+N90</f>
        <v>2035473450181.2434</v>
      </c>
      <c r="O294" s="77">
        <f>+O22+O90</f>
        <v>2002728491897.0164</v>
      </c>
      <c r="P294" s="78">
        <f t="shared" ref="P294" si="1259">+O294/N294</f>
        <v>0.98391285414147189</v>
      </c>
      <c r="Q294" s="77">
        <f>+Q22+Q90</f>
        <v>1826659952837.7542</v>
      </c>
      <c r="R294" s="77">
        <f>+R22+R90</f>
        <v>1750334207649.9099</v>
      </c>
      <c r="S294" s="78">
        <f t="shared" ref="S294" si="1260">+R294/Q294</f>
        <v>0.95821567935002316</v>
      </c>
      <c r="T294" s="77">
        <f>+T22+T90</f>
        <v>1658319271593.3716</v>
      </c>
      <c r="U294" s="77">
        <f>+U22+U90</f>
        <v>1472280921217.9988</v>
      </c>
      <c r="V294" s="78">
        <f t="shared" ref="V294" si="1261">+U294/T294</f>
        <v>0.88781511886030207</v>
      </c>
      <c r="W294" s="77">
        <f>+W22+W90</f>
        <v>1820719939957.1025</v>
      </c>
      <c r="X294" s="77">
        <f>+X22+X90</f>
        <v>1389887878037.7302</v>
      </c>
      <c r="Y294" s="78">
        <f t="shared" ref="Y294" si="1262">+X294/W294</f>
        <v>0.76337268985502349</v>
      </c>
      <c r="Z294" s="77">
        <f>+Z22+Z90</f>
        <v>1132659330429.9949</v>
      </c>
      <c r="AA294" s="77">
        <f>+AA22+AA90</f>
        <v>1132418314572.5586</v>
      </c>
      <c r="AB294" s="78">
        <f t="shared" ref="AB294" si="1263">+AA294/Z294</f>
        <v>0.99978721240274004</v>
      </c>
      <c r="AC294" s="77">
        <f>+AC22+AC90</f>
        <v>631519692930.38147</v>
      </c>
      <c r="AD294" s="77">
        <f>+AD22+AD90</f>
        <v>601999928450.82141</v>
      </c>
      <c r="AE294" s="78">
        <f t="shared" ref="AE294" si="1264">+AD294/AC294</f>
        <v>0.95325598740621642</v>
      </c>
      <c r="AF294" s="77">
        <f>+AF22+AF90</f>
        <v>1037773430981.2458</v>
      </c>
      <c r="AG294" s="77">
        <f>+AG22+AG90</f>
        <v>1037773430981.2458</v>
      </c>
      <c r="AH294" s="77">
        <f>+AH22+AH90</f>
        <v>980121546104.98291</v>
      </c>
      <c r="AI294" s="92">
        <f t="shared" ref="AI294" si="1265">+AH294/AG294</f>
        <v>0.94444655918609199</v>
      </c>
      <c r="AJ294" s="77">
        <f>+AJ22+AJ90</f>
        <v>979815483509.78198</v>
      </c>
      <c r="AK294" s="92">
        <f t="shared" ref="AK294" si="1266">+AJ294/AG294</f>
        <v>0.94415163682051206</v>
      </c>
      <c r="AL294" s="77">
        <f>+AL22+AL90</f>
        <v>825606173562.90186</v>
      </c>
      <c r="AM294" s="77">
        <f>+AM22+AM90</f>
        <v>825606173562.90186</v>
      </c>
      <c r="AN294" s="77">
        <f>+AN22+AN90</f>
        <v>569408456135.4259</v>
      </c>
      <c r="AO294" s="92">
        <f t="shared" ref="AO294" si="1267">+AN294/AM294</f>
        <v>0.6896853177322364</v>
      </c>
      <c r="AP294" s="77">
        <f>+AP22+AP90</f>
        <v>568650776253.07544</v>
      </c>
      <c r="AQ294" s="92">
        <f t="shared" ref="AQ294" si="1268">+AP294/AM294</f>
        <v>0.68876759217904593</v>
      </c>
      <c r="AR294" s="77">
        <f>+AR22+AR90</f>
        <v>892779018100.11499</v>
      </c>
      <c r="AS294" s="77">
        <f>+AS22+AS90</f>
        <v>892779018100.11499</v>
      </c>
      <c r="AT294" s="77">
        <f>+AT22+AT90</f>
        <v>559960197639.85986</v>
      </c>
      <c r="AU294" s="92">
        <f t="shared" ref="AU294" si="1269">+AT294/AS294</f>
        <v>0.6272103020873937</v>
      </c>
      <c r="AV294" s="77">
        <f>+AV22+AV90</f>
        <v>559786439803.02197</v>
      </c>
      <c r="AW294" s="92">
        <f t="shared" ref="AW294" si="1270">+AV294/AS294</f>
        <v>0.62701567628043009</v>
      </c>
      <c r="AX294" s="77">
        <f>+AX22+AX90</f>
        <v>1368308881025.1294</v>
      </c>
      <c r="AY294" s="77">
        <f>+AY22+AY90</f>
        <v>1368308881025.1294</v>
      </c>
      <c r="AZ294" s="77">
        <f>+AZ22+AZ90</f>
        <v>1096179195340.5341</v>
      </c>
      <c r="BA294" s="92">
        <f t="shared" ref="BA294" si="1271">+AZ294/AY294</f>
        <v>0.80111969639434244</v>
      </c>
      <c r="BB294" s="77">
        <f>+BB22+BB90</f>
        <v>1095872726604.0979</v>
      </c>
      <c r="BC294" s="92">
        <f t="shared" ref="BC294" si="1272">+BB294/AY294</f>
        <v>0.80089572011187715</v>
      </c>
      <c r="BD294" s="77">
        <f>+BD22+BD90</f>
        <v>869805911309.76611</v>
      </c>
      <c r="BE294" s="77">
        <f>+BE22+BE90</f>
        <v>746204023478.16907</v>
      </c>
      <c r="BF294" s="77">
        <f>+BF22+BF90</f>
        <v>652913226567.85303</v>
      </c>
      <c r="BG294" s="92">
        <f t="shared" ref="BG294" si="1273">+BF294/BE294</f>
        <v>0.87497950429766702</v>
      </c>
      <c r="BH294" s="77">
        <f>+BH22+BH90</f>
        <v>652641627682.74927</v>
      </c>
      <c r="BI294" s="92">
        <f t="shared" ref="BI294" si="1274">+BH294/BE294</f>
        <v>0.87461553026836891</v>
      </c>
      <c r="BJ294" s="77">
        <f>+BJ22+BJ90</f>
        <v>814159444895.59583</v>
      </c>
      <c r="BK294" s="77">
        <f>+BK22+BK90</f>
        <v>814159444895.59583</v>
      </c>
      <c r="BL294" s="77">
        <f>+BL22+BL90</f>
        <v>496686101858.04321</v>
      </c>
      <c r="BM294" s="92">
        <f t="shared" ref="BM294" si="1275">+BL294/BK294</f>
        <v>0.61005998882901369</v>
      </c>
      <c r="BN294" s="77">
        <f>+BN22+BN90</f>
        <v>496159957864.7998</v>
      </c>
      <c r="BO294" s="92">
        <f t="shared" ref="BO294" si="1276">+BN294/BK294</f>
        <v>0.60941374687168937</v>
      </c>
      <c r="BP294" s="77">
        <f>+BP22+BP90</f>
        <v>764980423322.31934</v>
      </c>
      <c r="BQ294" s="77">
        <f>+BQ22+BQ90</f>
        <v>689266135322.31934</v>
      </c>
      <c r="BR294" s="77">
        <f>+BR22+BR90</f>
        <v>558932379461.80127</v>
      </c>
      <c r="BS294" s="92">
        <f t="shared" ref="BS294" si="1277">+BR294/BQ294</f>
        <v>0.81090938727234796</v>
      </c>
      <c r="BT294" s="77">
        <f>+BT22+BT90</f>
        <v>558604648801.82178</v>
      </c>
      <c r="BU294" s="92">
        <f t="shared" ref="BU294" si="1278">+BT294/BQ294</f>
        <v>0.81043390959662231</v>
      </c>
      <c r="BV294" s="77">
        <f>+BV22+BV90</f>
        <v>524062819564.22656</v>
      </c>
      <c r="BW294" s="77">
        <f>+BW22+BW90</f>
        <v>524062819564.22656</v>
      </c>
      <c r="BX294" s="77">
        <f>+BX22+BX90</f>
        <v>411016387127.08911</v>
      </c>
      <c r="BY294" s="92">
        <f t="shared" ref="BY294" si="1279">+BX294/BW294</f>
        <v>0.78428839403043549</v>
      </c>
      <c r="BZ294" s="77">
        <f>+BZ22+BZ90</f>
        <v>409745580458.1994</v>
      </c>
      <c r="CA294" s="92">
        <f t="shared" ref="CA294" si="1280">+BZ294/BW294</f>
        <v>0.7818634811737164</v>
      </c>
      <c r="CB294" s="77">
        <f>+CB22+CB90</f>
        <v>702551886342.6521</v>
      </c>
      <c r="CC294" s="77">
        <f>+CC22+CC90</f>
        <v>702551886342.6521</v>
      </c>
      <c r="CD294" s="77">
        <f>+CD22+CD90</f>
        <v>548803983793.19373</v>
      </c>
      <c r="CE294" s="92">
        <f t="shared" ref="CE294" si="1281">+CD294/CC294</f>
        <v>0.78115793930916633</v>
      </c>
      <c r="CF294" s="77">
        <f>+CF22+CF90</f>
        <v>547898825180.97742</v>
      </c>
      <c r="CG294" s="92">
        <f t="shared" ref="CG294" si="1282">+CF294/CC294</f>
        <v>0.77986955245858303</v>
      </c>
      <c r="CH294" s="77">
        <f>+CH22+CH90</f>
        <v>798449632474.76501</v>
      </c>
      <c r="CI294" s="77">
        <f>+CI22+CI90</f>
        <v>743311607806.38696</v>
      </c>
      <c r="CJ294" s="77">
        <f>+CJ22+CJ90</f>
        <v>501453035951.23737</v>
      </c>
      <c r="CK294" s="92">
        <f t="shared" ref="CK294" si="1283">+CJ294/CI294</f>
        <v>0.67462021403256844</v>
      </c>
      <c r="CL294" s="77">
        <f>+CL22+CL90</f>
        <v>499356959033.35559</v>
      </c>
      <c r="CM294" s="92">
        <f t="shared" ref="CM294" si="1284">+CL294/CI294</f>
        <v>0.6718002971957151</v>
      </c>
      <c r="CN294" s="77">
        <f>+CN22+CN90</f>
        <v>844315339280.26501</v>
      </c>
      <c r="CO294" s="77">
        <f>+CO22+CO90</f>
        <v>917106677282.13953</v>
      </c>
      <c r="CP294" s="77">
        <f>+CP22+CP90</f>
        <v>911955237970.36902</v>
      </c>
      <c r="CQ294" s="92">
        <f t="shared" ref="CQ294" si="1285">+CP294/CO294</f>
        <v>0.99438294427531937</v>
      </c>
      <c r="CR294" s="77">
        <f>+CR22+CR90</f>
        <v>910061600345.48071</v>
      </c>
      <c r="CS294" s="92">
        <f t="shared" ref="CS294" si="1286">+CR294/CO294</f>
        <v>0.99231814890113224</v>
      </c>
      <c r="CT294" s="77">
        <f>+CT22+CT90</f>
        <v>1704822375477.7861</v>
      </c>
      <c r="CU294" s="77">
        <f>+CU22+CU90</f>
        <v>1690528362349.7002</v>
      </c>
      <c r="CV294" s="77">
        <f>+CV22+CV90</f>
        <v>1534544290380.26</v>
      </c>
      <c r="CW294" s="92">
        <f t="shared" ref="CW294" si="1287">+CV294/CU294</f>
        <v>0.90773057971495097</v>
      </c>
      <c r="CX294" s="77">
        <f>+CX22+CX90</f>
        <v>1533819499375.4741</v>
      </c>
      <c r="CY294" s="92">
        <f t="shared" ref="CY294" si="1288">+CX294/CU294</f>
        <v>0.90730184333824893</v>
      </c>
      <c r="CZ294" s="77">
        <f>+CZ22+CZ90</f>
        <v>2228992372370.3999</v>
      </c>
      <c r="DA294" s="77">
        <f>+DA22+DA90</f>
        <v>2228992372370.3999</v>
      </c>
      <c r="DB294" s="77">
        <f>+DB22+DB90</f>
        <v>110826252873.44519</v>
      </c>
      <c r="DC294" s="92">
        <f t="shared" ref="DC294" si="1289">+DB294/DA294</f>
        <v>4.9720337425644981E-2</v>
      </c>
      <c r="DD294" s="77">
        <f>+DD22+DD90</f>
        <v>110826252873.44519</v>
      </c>
      <c r="DE294" s="92">
        <f t="shared" ref="DE294" si="1290">+DD294/DA294</f>
        <v>4.9720337425644981E-2</v>
      </c>
      <c r="DF294" s="77">
        <f>+DF22+DF90</f>
        <v>2228992372370.3999</v>
      </c>
      <c r="DG294" s="77">
        <f>+DG22+DG90</f>
        <v>2228992372370.3999</v>
      </c>
      <c r="DH294" s="77">
        <f>+DH22+DH90</f>
        <v>197657890400.25598</v>
      </c>
      <c r="DI294" s="92">
        <f t="shared" ref="DI294" si="1291">+DH294/DG294</f>
        <v>8.8675893578791687E-2</v>
      </c>
      <c r="DJ294" s="77">
        <f>+DJ22+DJ90</f>
        <v>197657890400.25598</v>
      </c>
      <c r="DK294" s="92">
        <f t="shared" ref="DK294" si="1292">+DJ294/DG294</f>
        <v>8.8675893578791687E-2</v>
      </c>
      <c r="DL294" s="77">
        <f>+DL22+DL90</f>
        <v>2228992372370.3999</v>
      </c>
      <c r="DM294" s="77">
        <f>+DM22+DM90</f>
        <v>2228992372370.3999</v>
      </c>
      <c r="DN294" s="77">
        <f>+DN22+DN90</f>
        <v>233826629008.47116</v>
      </c>
      <c r="DO294" s="92">
        <f t="shared" ref="DO294" si="1293">+DN294/DM294</f>
        <v>0.10490239083223535</v>
      </c>
      <c r="DP294" s="77">
        <f>+DP22+DP90</f>
        <v>233278906058.67117</v>
      </c>
      <c r="DQ294" s="92">
        <f t="shared" ref="DQ294" si="1294">+DP294/DM294</f>
        <v>0.10465666412783325</v>
      </c>
      <c r="DR294" s="77">
        <f>+DR22+DR90</f>
        <v>2228992372370.3999</v>
      </c>
      <c r="DS294" s="77">
        <f>+DS22+DS90</f>
        <v>2228992372370.3999</v>
      </c>
      <c r="DT294" s="77">
        <f>+DT22+DT90</f>
        <v>388143981028.47113</v>
      </c>
      <c r="DU294" s="92">
        <f t="shared" ref="DU294" si="1295">+DT294/DS294</f>
        <v>0.17413427961429193</v>
      </c>
      <c r="DV294" s="77">
        <f>+DV22+DV90</f>
        <v>387596258078.67114</v>
      </c>
      <c r="DW294" s="92">
        <f t="shared" ref="DW294" si="1296">+DV294/DS294</f>
        <v>0.17388855290988983</v>
      </c>
      <c r="DX294" s="77">
        <f>+DX22+DX90</f>
        <v>2228992372370.3999</v>
      </c>
      <c r="DY294" s="77">
        <f>+DY22+DY90</f>
        <v>2228992372370.3999</v>
      </c>
      <c r="DZ294" s="77">
        <f>+DZ22+DZ90</f>
        <v>608018354726.29675</v>
      </c>
      <c r="EA294" s="92">
        <f t="shared" ref="EA294" si="1297">+DZ294/DY294</f>
        <v>0.27277722537906474</v>
      </c>
      <c r="EB294" s="77">
        <f>+EB22+EB90</f>
        <v>607470631776.49683</v>
      </c>
      <c r="EC294" s="92">
        <f t="shared" ref="EC294" si="1298">+EB294/DY294</f>
        <v>0.27253149867466264</v>
      </c>
      <c r="ED294" s="77">
        <f>+ED22+ED90</f>
        <v>2228992372370.3999</v>
      </c>
      <c r="EE294" s="77">
        <f>+EE22+EE90</f>
        <v>2228992372370.3999</v>
      </c>
      <c r="EF294" s="77">
        <f>+EF22+EF90</f>
        <v>738882409608.43909</v>
      </c>
      <c r="EG294" s="92">
        <f t="shared" ref="EG294" si="1299">+EF294/EE294</f>
        <v>0.33148718621350953</v>
      </c>
      <c r="EH294" s="77">
        <f>+EH22+EH90</f>
        <v>731619563043.43921</v>
      </c>
      <c r="EI294" s="92">
        <f t="shared" ref="EI294" si="1300">+EH294/EE294</f>
        <v>0.32822883205535852</v>
      </c>
      <c r="EJ294" s="77">
        <f>+EJ22+EJ90</f>
        <v>2228992372370.3999</v>
      </c>
      <c r="EK294" s="77">
        <f>+EK22+EK90</f>
        <v>2228992372370.3999</v>
      </c>
      <c r="EL294" s="77">
        <f>+EL22+EL90</f>
        <v>958536626734.65833</v>
      </c>
      <c r="EM294" s="92">
        <f t="shared" ref="EM294" si="1301">+EL294/EK294</f>
        <v>0.43003136242916434</v>
      </c>
      <c r="EN294" s="77">
        <f>+EN22+EN90</f>
        <v>955126256616.18347</v>
      </c>
      <c r="EO294" s="92">
        <f t="shared" ref="EO294" si="1302">+EN294/EK294</f>
        <v>0.42850135714034043</v>
      </c>
      <c r="EP294" s="77">
        <f>+EP22+EP90</f>
        <v>2228992372370.3999</v>
      </c>
      <c r="EQ294" s="77">
        <f>+EQ22+EQ90</f>
        <v>2228992372370.3999</v>
      </c>
      <c r="ER294" s="77">
        <f>+ER22+ER90</f>
        <v>1015354326668.869</v>
      </c>
      <c r="ES294" s="92">
        <f t="shared" ref="ES294" si="1303">+ER294/EQ294</f>
        <v>0.45552166945690375</v>
      </c>
      <c r="ET294" s="77">
        <f>+ET22+ET90</f>
        <v>1011979404508.3943</v>
      </c>
      <c r="EU294" s="92">
        <f t="shared" ref="EU294" si="1304">+ET294/EQ294</f>
        <v>0.45400756729921637</v>
      </c>
      <c r="EV294" s="77">
        <f>+EV22+EV90</f>
        <v>2228992372370.3999</v>
      </c>
      <c r="EW294" s="77">
        <f>+EW22+EW90</f>
        <v>2176732372370.3999</v>
      </c>
      <c r="EX294" s="77">
        <f>+EX22+EX90</f>
        <v>1069415414678.6135</v>
      </c>
      <c r="EY294" s="92">
        <f t="shared" ref="EY294" si="1305">+EX294/EW294</f>
        <v>0.4912939359256418</v>
      </c>
      <c r="EZ294" s="77">
        <f>+EZ22+EZ90</f>
        <v>1065954514701.6479</v>
      </c>
      <c r="FA294" s="92">
        <f t="shared" ref="FA294" si="1306">+EZ294/EW294</f>
        <v>0.48970398393113146</v>
      </c>
      <c r="FB294" s="77">
        <f>+FB22+FB90</f>
        <v>2228992372370.3999</v>
      </c>
      <c r="FC294" s="77">
        <f>+FC22+FC90</f>
        <v>2176732372370.3999</v>
      </c>
      <c r="FD294" s="77">
        <f>+FD22+FD90</f>
        <v>1558670434817.1372</v>
      </c>
      <c r="FE294" s="92">
        <f t="shared" ref="FE294" si="1307">+FD294/FC294</f>
        <v>0.71605974836483421</v>
      </c>
      <c r="FF294" s="77">
        <f>+FF22+FF90</f>
        <v>1555024907149.0847</v>
      </c>
      <c r="FG294" s="92">
        <f t="shared" ref="FG294" si="1308">+FF294/FC294</f>
        <v>0.71438497763310549</v>
      </c>
      <c r="FH294" s="77">
        <f>+FH22+FH90</f>
        <v>2228992372370.3999</v>
      </c>
      <c r="FI294" s="77">
        <f>+FI22+FI90</f>
        <v>2176732372370.3999</v>
      </c>
      <c r="FJ294" s="77">
        <f>+FJ22+FJ90</f>
        <v>1738006292740.2395</v>
      </c>
      <c r="FK294" s="92">
        <f t="shared" ref="FK294" si="1309">+FJ294/FI294</f>
        <v>0.79844739518786123</v>
      </c>
      <c r="FL294" s="77">
        <f>+FL22+FL90</f>
        <v>1734651867174.3923</v>
      </c>
      <c r="FM294" s="92">
        <f t="shared" ref="FM294" si="1310">+FL294/FI294</f>
        <v>0.79690635798529774</v>
      </c>
      <c r="FN294" s="77">
        <f>+FN22+FN90</f>
        <v>2228992372370.3999</v>
      </c>
      <c r="FO294" s="77">
        <f>+FO22+FO90</f>
        <v>2176732372370.3999</v>
      </c>
      <c r="FP294" s="77">
        <f>+FP22+FP90</f>
        <v>1884275844409.9666</v>
      </c>
      <c r="FQ294" s="92">
        <f t="shared" ref="FQ294" si="1311">+FP294/FO294</f>
        <v>0.86564424195062784</v>
      </c>
      <c r="FR294" s="77">
        <f>+FR22+FR90</f>
        <v>1881109409673.1558</v>
      </c>
      <c r="FS294" s="92">
        <f t="shared" ref="FS294" si="1312">+FR294/FO294</f>
        <v>0.86418956852499096</v>
      </c>
      <c r="FT294" s="77">
        <f>+FT22+FT90</f>
        <v>2013134816000</v>
      </c>
      <c r="FU294" s="77">
        <f>+FU22+FU90</f>
        <v>2013134816000</v>
      </c>
      <c r="FV294" s="77">
        <f>+FV22+FV90</f>
        <v>120801994125</v>
      </c>
      <c r="FW294" s="92">
        <f t="shared" ref="FW294" si="1313">+FV294/FU294</f>
        <v>6.000690721996832E-2</v>
      </c>
      <c r="FX294" s="77">
        <f>+FX22+FX90</f>
        <v>116973993125</v>
      </c>
      <c r="FY294" s="92">
        <f t="shared" ref="FY294" si="1314">+FX294/FU294</f>
        <v>5.8105394728318084E-2</v>
      </c>
      <c r="FZ294" s="77">
        <f>+FZ22+FZ90</f>
        <v>2013134816000</v>
      </c>
      <c r="GA294" s="77">
        <f>+GA22+GA90</f>
        <v>2013134816000</v>
      </c>
      <c r="GB294" s="77">
        <f>+GB22+GB90</f>
        <v>447215558853</v>
      </c>
      <c r="GC294" s="92">
        <f t="shared" ref="GC294" si="1315">+GB294/GA294</f>
        <v>0.22214883737473448</v>
      </c>
      <c r="GD294" s="77">
        <f>+GD22+GD90</f>
        <v>443901229110</v>
      </c>
      <c r="GE294" s="92">
        <f t="shared" ref="GE294" si="1316">+GD294/GA294</f>
        <v>0.2205024847724853</v>
      </c>
      <c r="GF294" s="77">
        <f>+GF22+GF90</f>
        <v>2013134816000</v>
      </c>
      <c r="GG294" s="77">
        <f>+GG22+GG90</f>
        <v>2013134816000</v>
      </c>
      <c r="GH294" s="77">
        <f>+GH22+GH90</f>
        <v>526195734358</v>
      </c>
      <c r="GI294" s="92">
        <f t="shared" ref="GI294" si="1317">+GH294/GG294</f>
        <v>0.26138126973707854</v>
      </c>
      <c r="GJ294" s="77">
        <f>+GJ22+GJ90</f>
        <v>524947667759</v>
      </c>
      <c r="GK294" s="92">
        <f t="shared" ref="GK294" si="1318">+GJ294/GG294</f>
        <v>0.26076130797938574</v>
      </c>
      <c r="GL294" s="77">
        <f>+GL22+GL90</f>
        <v>2013134816000</v>
      </c>
      <c r="GM294" s="77">
        <f>+GM22+GM90</f>
        <v>2013134816000</v>
      </c>
      <c r="GN294" s="77">
        <f>+GN22+GN90</f>
        <v>633616898247</v>
      </c>
      <c r="GO294" s="92">
        <f t="shared" ref="GO294" si="1319">+GN294/GM294</f>
        <v>0.31474141384428772</v>
      </c>
      <c r="GP294" s="77">
        <f>+GP22+GP90</f>
        <v>632375776905</v>
      </c>
      <c r="GQ294" s="92">
        <f t="shared" ref="GQ294" si="1320">+GP294/GM294</f>
        <v>0.31412490205772686</v>
      </c>
      <c r="GR294" s="77">
        <f>+GR22+GR90</f>
        <v>2013134816000</v>
      </c>
      <c r="GS294" s="77">
        <f>+GS22+GS90</f>
        <v>2013134816000</v>
      </c>
      <c r="GT294" s="77">
        <f>+GT22+GT90</f>
        <v>828803108976</v>
      </c>
      <c r="GU294" s="92">
        <f t="shared" ref="GU294" si="1321">+GT294/GS294</f>
        <v>0.41169776727759894</v>
      </c>
      <c r="GV294" s="77">
        <f>+GV22+GV90</f>
        <v>827667217159</v>
      </c>
      <c r="GW294" s="92">
        <f t="shared" ref="GW294" si="1322">+GV294/GS294</f>
        <v>0.41113352696543898</v>
      </c>
      <c r="GX294" s="77">
        <f>+GX22+GX90</f>
        <v>2013134816000</v>
      </c>
      <c r="GY294" s="77">
        <f>+GY22+GY90</f>
        <v>2013134816000</v>
      </c>
      <c r="GZ294" s="77">
        <f>+GZ22+GZ90</f>
        <v>993810215608</v>
      </c>
      <c r="HA294" s="92">
        <f t="shared" ref="HA294" si="1323">+GZ294/GY294</f>
        <v>0.49366302132842355</v>
      </c>
      <c r="HB294" s="77">
        <f>+HB22+HB90</f>
        <v>992769140682</v>
      </c>
      <c r="HC294" s="92">
        <f t="shared" ref="HC294" si="1324">+HB294/GY294</f>
        <v>0.49314588014258454</v>
      </c>
    </row>
    <row r="295" spans="1:211" x14ac:dyDescent="0.35">
      <c r="A295" s="48" t="s">
        <v>167</v>
      </c>
      <c r="B295" s="77">
        <v>0</v>
      </c>
      <c r="C295" s="77">
        <v>0</v>
      </c>
      <c r="D295" s="78">
        <v>0</v>
      </c>
      <c r="E295" s="77">
        <v>0</v>
      </c>
      <c r="F295" s="77">
        <v>0</v>
      </c>
      <c r="G295" s="78">
        <v>0</v>
      </c>
      <c r="H295" s="77">
        <v>0</v>
      </c>
      <c r="I295" s="77">
        <v>0</v>
      </c>
      <c r="J295" s="78">
        <v>0</v>
      </c>
      <c r="K295" s="77">
        <v>0</v>
      </c>
      <c r="L295" s="77">
        <v>0</v>
      </c>
      <c r="M295" s="78">
        <v>0</v>
      </c>
      <c r="N295" s="77">
        <v>0</v>
      </c>
      <c r="O295" s="77">
        <v>0</v>
      </c>
      <c r="P295" s="78">
        <v>0</v>
      </c>
      <c r="Q295" s="77">
        <v>0</v>
      </c>
      <c r="R295" s="77">
        <v>0</v>
      </c>
      <c r="S295" s="78">
        <v>0</v>
      </c>
      <c r="T295" s="77">
        <v>0</v>
      </c>
      <c r="U295" s="77">
        <v>0</v>
      </c>
      <c r="V295" s="78">
        <v>0</v>
      </c>
      <c r="W295" s="77">
        <v>0</v>
      </c>
      <c r="X295" s="77">
        <v>0</v>
      </c>
      <c r="Y295" s="78">
        <v>0</v>
      </c>
      <c r="Z295" s="77">
        <v>0</v>
      </c>
      <c r="AA295" s="77">
        <v>0</v>
      </c>
      <c r="AB295" s="78">
        <v>0</v>
      </c>
      <c r="AC295" s="77">
        <v>0</v>
      </c>
      <c r="AD295" s="77">
        <v>0</v>
      </c>
      <c r="AE295" s="78">
        <v>0</v>
      </c>
      <c r="AF295" s="77">
        <v>0</v>
      </c>
      <c r="AG295" s="77">
        <v>0</v>
      </c>
      <c r="AH295" s="77">
        <v>0</v>
      </c>
      <c r="AI295" s="92">
        <v>0</v>
      </c>
      <c r="AJ295" s="91">
        <v>0</v>
      </c>
      <c r="AK295" s="92">
        <v>0</v>
      </c>
      <c r="AL295" s="77">
        <v>0</v>
      </c>
      <c r="AM295" s="77">
        <v>0</v>
      </c>
      <c r="AN295" s="77">
        <v>0</v>
      </c>
      <c r="AO295" s="92">
        <v>0</v>
      </c>
      <c r="AP295" s="91">
        <v>0</v>
      </c>
      <c r="AQ295" s="92">
        <v>0</v>
      </c>
      <c r="AR295" s="91">
        <v>0</v>
      </c>
      <c r="AS295" s="92">
        <v>0</v>
      </c>
      <c r="AT295" s="77">
        <v>0</v>
      </c>
      <c r="AU295" s="92">
        <v>0</v>
      </c>
      <c r="AV295" s="91">
        <v>0</v>
      </c>
      <c r="AW295" s="92">
        <v>0</v>
      </c>
      <c r="AX295" s="77">
        <v>0</v>
      </c>
      <c r="AY295" s="77">
        <v>0</v>
      </c>
      <c r="AZ295" s="77">
        <v>0</v>
      </c>
      <c r="BA295" s="92">
        <v>0</v>
      </c>
      <c r="BB295" s="91">
        <v>0</v>
      </c>
      <c r="BC295" s="92">
        <v>0</v>
      </c>
      <c r="BD295" s="77">
        <v>0</v>
      </c>
      <c r="BE295" s="77">
        <v>0</v>
      </c>
      <c r="BF295" s="77">
        <v>0</v>
      </c>
      <c r="BG295" s="92">
        <v>0</v>
      </c>
      <c r="BH295" s="91">
        <v>0</v>
      </c>
      <c r="BI295" s="92">
        <v>0</v>
      </c>
      <c r="BJ295" s="77">
        <v>0</v>
      </c>
      <c r="BK295" s="77">
        <v>0</v>
      </c>
      <c r="BL295" s="77">
        <v>0</v>
      </c>
      <c r="BM295" s="92">
        <v>0</v>
      </c>
      <c r="BN295" s="91">
        <v>0</v>
      </c>
      <c r="BO295" s="92">
        <v>0</v>
      </c>
      <c r="BP295" s="77">
        <v>0</v>
      </c>
      <c r="BQ295" s="77">
        <v>0</v>
      </c>
      <c r="BR295" s="77">
        <v>0</v>
      </c>
      <c r="BS295" s="92">
        <v>0</v>
      </c>
      <c r="BT295" s="91">
        <v>0</v>
      </c>
      <c r="BU295" s="92">
        <v>0</v>
      </c>
      <c r="BV295" s="77">
        <v>0</v>
      </c>
      <c r="BW295" s="77">
        <v>0</v>
      </c>
      <c r="BX295" s="77">
        <v>0</v>
      </c>
      <c r="BY295" s="92">
        <v>0</v>
      </c>
      <c r="BZ295" s="91">
        <v>0</v>
      </c>
      <c r="CA295" s="92">
        <v>0</v>
      </c>
      <c r="CB295" s="77">
        <v>0</v>
      </c>
      <c r="CC295" s="77">
        <v>0</v>
      </c>
      <c r="CD295" s="77">
        <v>0</v>
      </c>
      <c r="CE295" s="92">
        <v>0</v>
      </c>
      <c r="CF295" s="91">
        <v>0</v>
      </c>
      <c r="CG295" s="92">
        <v>0</v>
      </c>
      <c r="CH295" s="77">
        <v>0</v>
      </c>
      <c r="CI295" s="77">
        <v>0</v>
      </c>
      <c r="CJ295" s="77">
        <v>0</v>
      </c>
      <c r="CK295" s="92">
        <v>0</v>
      </c>
      <c r="CL295" s="91">
        <v>0</v>
      </c>
      <c r="CM295" s="92">
        <v>0</v>
      </c>
      <c r="CN295" s="77">
        <v>0</v>
      </c>
      <c r="CO295" s="77">
        <v>0</v>
      </c>
      <c r="CP295" s="77">
        <v>0</v>
      </c>
      <c r="CQ295" s="92">
        <v>0</v>
      </c>
      <c r="CR295" s="91">
        <v>0</v>
      </c>
      <c r="CS295" s="92">
        <v>0</v>
      </c>
      <c r="CT295" s="77">
        <v>0</v>
      </c>
      <c r="CU295" s="77">
        <v>0</v>
      </c>
      <c r="CV295" s="77">
        <v>0</v>
      </c>
      <c r="CW295" s="92">
        <v>0</v>
      </c>
      <c r="CX295" s="91">
        <v>0</v>
      </c>
      <c r="CY295" s="92">
        <v>0</v>
      </c>
      <c r="CZ295" s="77">
        <v>0</v>
      </c>
      <c r="DA295" s="77">
        <v>0</v>
      </c>
      <c r="DB295" s="77">
        <v>0</v>
      </c>
      <c r="DC295" s="92">
        <v>0</v>
      </c>
      <c r="DD295" s="91">
        <v>0</v>
      </c>
      <c r="DE295" s="92">
        <v>0</v>
      </c>
      <c r="DF295" s="77">
        <v>0</v>
      </c>
      <c r="DG295" s="77">
        <v>0</v>
      </c>
      <c r="DH295" s="77">
        <v>0</v>
      </c>
      <c r="DI295" s="92">
        <v>0</v>
      </c>
      <c r="DJ295" s="91">
        <v>0</v>
      </c>
      <c r="DK295" s="92">
        <v>0</v>
      </c>
      <c r="DL295" s="77">
        <v>0</v>
      </c>
      <c r="DM295" s="77">
        <v>0</v>
      </c>
      <c r="DN295" s="77">
        <v>0</v>
      </c>
      <c r="DO295" s="92">
        <v>0</v>
      </c>
      <c r="DP295" s="91">
        <v>0</v>
      </c>
      <c r="DQ295" s="92">
        <v>0</v>
      </c>
      <c r="DR295" s="77">
        <v>0</v>
      </c>
      <c r="DS295" s="77">
        <v>0</v>
      </c>
      <c r="DT295" s="77">
        <v>0</v>
      </c>
      <c r="DU295" s="92">
        <v>0</v>
      </c>
      <c r="DV295" s="91">
        <v>0</v>
      </c>
      <c r="DW295" s="92">
        <v>0</v>
      </c>
      <c r="DX295" s="77">
        <v>0</v>
      </c>
      <c r="DY295" s="77">
        <v>0</v>
      </c>
      <c r="DZ295" s="77">
        <v>0</v>
      </c>
      <c r="EA295" s="92">
        <v>0</v>
      </c>
      <c r="EB295" s="91">
        <v>0</v>
      </c>
      <c r="EC295" s="92">
        <v>0</v>
      </c>
      <c r="ED295" s="77">
        <v>0</v>
      </c>
      <c r="EE295" s="77">
        <v>0</v>
      </c>
      <c r="EF295" s="77">
        <v>0</v>
      </c>
      <c r="EG295" s="92">
        <v>0</v>
      </c>
      <c r="EH295" s="91">
        <v>0</v>
      </c>
      <c r="EI295" s="92">
        <v>0</v>
      </c>
      <c r="EJ295" s="77">
        <v>0</v>
      </c>
      <c r="EK295" s="77">
        <v>0</v>
      </c>
      <c r="EL295" s="77">
        <v>0</v>
      </c>
      <c r="EM295" s="92">
        <v>0</v>
      </c>
      <c r="EN295" s="91">
        <v>0</v>
      </c>
      <c r="EO295" s="92">
        <v>0</v>
      </c>
      <c r="EP295" s="77">
        <v>0</v>
      </c>
      <c r="EQ295" s="77">
        <v>0</v>
      </c>
      <c r="ER295" s="77">
        <v>0</v>
      </c>
      <c r="ES295" s="92">
        <v>0</v>
      </c>
      <c r="ET295" s="91">
        <v>0</v>
      </c>
      <c r="EU295" s="92">
        <v>0</v>
      </c>
      <c r="EV295" s="77">
        <v>0</v>
      </c>
      <c r="EW295" s="77">
        <v>0</v>
      </c>
      <c r="EX295" s="77">
        <v>0</v>
      </c>
      <c r="EY295" s="92">
        <v>0</v>
      </c>
      <c r="EZ295" s="91">
        <v>0</v>
      </c>
      <c r="FA295" s="92">
        <v>0</v>
      </c>
      <c r="FB295" s="77">
        <v>0</v>
      </c>
      <c r="FC295" s="77">
        <v>0</v>
      </c>
      <c r="FD295" s="77">
        <v>0</v>
      </c>
      <c r="FE295" s="92">
        <v>0</v>
      </c>
      <c r="FF295" s="91">
        <v>0</v>
      </c>
      <c r="FG295" s="92">
        <v>0</v>
      </c>
      <c r="FH295" s="77">
        <v>0</v>
      </c>
      <c r="FI295" s="77">
        <v>0</v>
      </c>
      <c r="FJ295" s="77">
        <v>0</v>
      </c>
      <c r="FK295" s="92">
        <v>0</v>
      </c>
      <c r="FL295" s="91">
        <v>0</v>
      </c>
      <c r="FM295" s="92">
        <v>0</v>
      </c>
      <c r="FN295" s="77">
        <v>0</v>
      </c>
      <c r="FO295" s="77">
        <v>0</v>
      </c>
      <c r="FP295" s="77">
        <v>0</v>
      </c>
      <c r="FQ295" s="92">
        <v>0</v>
      </c>
      <c r="FR295" s="91">
        <v>0</v>
      </c>
      <c r="FS295" s="92">
        <v>0</v>
      </c>
      <c r="FT295" s="77">
        <v>0</v>
      </c>
      <c r="FU295" s="77">
        <v>0</v>
      </c>
      <c r="FV295" s="77">
        <v>0</v>
      </c>
      <c r="FW295" s="92">
        <v>0</v>
      </c>
      <c r="FX295" s="91">
        <v>0</v>
      </c>
      <c r="FY295" s="92">
        <v>0</v>
      </c>
      <c r="FZ295" s="77">
        <v>0</v>
      </c>
      <c r="GA295" s="77">
        <v>0</v>
      </c>
      <c r="GB295" s="77">
        <v>0</v>
      </c>
      <c r="GC295" s="92">
        <v>0</v>
      </c>
      <c r="GD295" s="91">
        <v>0</v>
      </c>
      <c r="GE295" s="92">
        <v>0</v>
      </c>
      <c r="GF295" s="77">
        <v>0</v>
      </c>
      <c r="GG295" s="77">
        <v>0</v>
      </c>
      <c r="GH295" s="77">
        <v>0</v>
      </c>
      <c r="GI295" s="92">
        <v>0</v>
      </c>
      <c r="GJ295" s="91">
        <v>0</v>
      </c>
      <c r="GK295" s="92">
        <v>0</v>
      </c>
      <c r="GL295" s="77">
        <v>0</v>
      </c>
      <c r="GM295" s="77">
        <v>0</v>
      </c>
      <c r="GN295" s="77">
        <v>0</v>
      </c>
      <c r="GO295" s="92">
        <v>0</v>
      </c>
      <c r="GP295" s="91">
        <v>0</v>
      </c>
      <c r="GQ295" s="92">
        <v>0</v>
      </c>
      <c r="GR295" s="77">
        <v>0</v>
      </c>
      <c r="GS295" s="77">
        <v>0</v>
      </c>
      <c r="GT295" s="77">
        <v>0</v>
      </c>
      <c r="GU295" s="92">
        <v>0</v>
      </c>
      <c r="GV295" s="91">
        <v>0</v>
      </c>
      <c r="GW295" s="92">
        <v>0</v>
      </c>
      <c r="GX295" s="77">
        <v>0</v>
      </c>
      <c r="GY295" s="77">
        <v>0</v>
      </c>
      <c r="GZ295" s="77">
        <v>0</v>
      </c>
      <c r="HA295" s="92">
        <v>0</v>
      </c>
      <c r="HB295" s="91">
        <v>0</v>
      </c>
      <c r="HC295" s="92">
        <v>0</v>
      </c>
    </row>
    <row r="296" spans="1:211" x14ac:dyDescent="0.35">
      <c r="A296" s="48" t="s">
        <v>168</v>
      </c>
      <c r="B296" s="77">
        <v>0</v>
      </c>
      <c r="C296" s="77">
        <v>0</v>
      </c>
      <c r="D296" s="78">
        <v>0</v>
      </c>
      <c r="E296" s="77">
        <v>0</v>
      </c>
      <c r="F296" s="77">
        <v>0</v>
      </c>
      <c r="G296" s="78">
        <v>0</v>
      </c>
      <c r="H296" s="77">
        <v>0</v>
      </c>
      <c r="I296" s="77">
        <v>0</v>
      </c>
      <c r="J296" s="78">
        <v>0</v>
      </c>
      <c r="K296" s="77">
        <v>0</v>
      </c>
      <c r="L296" s="77">
        <v>0</v>
      </c>
      <c r="M296" s="78">
        <v>0</v>
      </c>
      <c r="N296" s="77">
        <v>0</v>
      </c>
      <c r="O296" s="77">
        <v>0</v>
      </c>
      <c r="P296" s="78">
        <v>0</v>
      </c>
      <c r="Q296" s="77">
        <v>0</v>
      </c>
      <c r="R296" s="77">
        <v>0</v>
      </c>
      <c r="S296" s="78">
        <v>0</v>
      </c>
      <c r="T296" s="77">
        <v>0</v>
      </c>
      <c r="U296" s="77">
        <v>0</v>
      </c>
      <c r="V296" s="78">
        <v>0</v>
      </c>
      <c r="W296" s="77">
        <v>0</v>
      </c>
      <c r="X296" s="77">
        <v>0</v>
      </c>
      <c r="Y296" s="78">
        <v>0</v>
      </c>
      <c r="Z296" s="77">
        <v>0</v>
      </c>
      <c r="AA296" s="77">
        <v>0</v>
      </c>
      <c r="AB296" s="78">
        <v>0</v>
      </c>
      <c r="AC296" s="77">
        <v>0</v>
      </c>
      <c r="AD296" s="77">
        <v>0</v>
      </c>
      <c r="AE296" s="78">
        <v>0</v>
      </c>
      <c r="AF296" s="77">
        <v>0</v>
      </c>
      <c r="AG296" s="77">
        <v>0</v>
      </c>
      <c r="AH296" s="77">
        <v>0</v>
      </c>
      <c r="AI296" s="92">
        <v>0</v>
      </c>
      <c r="AJ296" s="91">
        <v>0</v>
      </c>
      <c r="AK296" s="92">
        <v>0</v>
      </c>
      <c r="AL296" s="77">
        <v>0</v>
      </c>
      <c r="AM296" s="77">
        <v>0</v>
      </c>
      <c r="AN296" s="77">
        <v>0</v>
      </c>
      <c r="AO296" s="92">
        <v>0</v>
      </c>
      <c r="AP296" s="91">
        <v>0</v>
      </c>
      <c r="AQ296" s="92">
        <v>0</v>
      </c>
      <c r="AR296" s="91">
        <v>0</v>
      </c>
      <c r="AS296" s="92">
        <v>0</v>
      </c>
      <c r="AT296" s="77">
        <v>0</v>
      </c>
      <c r="AU296" s="92">
        <v>0</v>
      </c>
      <c r="AV296" s="91">
        <v>0</v>
      </c>
      <c r="AW296" s="92">
        <v>0</v>
      </c>
      <c r="AX296" s="77">
        <v>0</v>
      </c>
      <c r="AY296" s="77">
        <v>0</v>
      </c>
      <c r="AZ296" s="77">
        <v>0</v>
      </c>
      <c r="BA296" s="92">
        <v>0</v>
      </c>
      <c r="BB296" s="91">
        <v>0</v>
      </c>
      <c r="BC296" s="92">
        <v>0</v>
      </c>
      <c r="BD296" s="77">
        <v>0</v>
      </c>
      <c r="BE296" s="77">
        <v>0</v>
      </c>
      <c r="BF296" s="77">
        <v>0</v>
      </c>
      <c r="BG296" s="92">
        <v>0</v>
      </c>
      <c r="BH296" s="91">
        <v>0</v>
      </c>
      <c r="BI296" s="92">
        <v>0</v>
      </c>
      <c r="BJ296" s="77">
        <v>0</v>
      </c>
      <c r="BK296" s="77">
        <v>0</v>
      </c>
      <c r="BL296" s="77">
        <v>0</v>
      </c>
      <c r="BM296" s="92">
        <v>0</v>
      </c>
      <c r="BN296" s="91">
        <v>0</v>
      </c>
      <c r="BO296" s="92">
        <v>0</v>
      </c>
      <c r="BP296" s="77">
        <v>0</v>
      </c>
      <c r="BQ296" s="77">
        <v>0</v>
      </c>
      <c r="BR296" s="77">
        <v>0</v>
      </c>
      <c r="BS296" s="92">
        <v>0</v>
      </c>
      <c r="BT296" s="91">
        <v>0</v>
      </c>
      <c r="BU296" s="92">
        <v>0</v>
      </c>
      <c r="BV296" s="77">
        <v>0</v>
      </c>
      <c r="BW296" s="77">
        <v>0</v>
      </c>
      <c r="BX296" s="77">
        <v>0</v>
      </c>
      <c r="BY296" s="92">
        <v>0</v>
      </c>
      <c r="BZ296" s="91">
        <v>0</v>
      </c>
      <c r="CA296" s="92">
        <v>0</v>
      </c>
      <c r="CB296" s="77">
        <v>0</v>
      </c>
      <c r="CC296" s="77">
        <v>0</v>
      </c>
      <c r="CD296" s="77">
        <v>0</v>
      </c>
      <c r="CE296" s="92">
        <v>0</v>
      </c>
      <c r="CF296" s="91">
        <v>0</v>
      </c>
      <c r="CG296" s="92">
        <v>0</v>
      </c>
      <c r="CH296" s="77">
        <v>0</v>
      </c>
      <c r="CI296" s="77">
        <v>0</v>
      </c>
      <c r="CJ296" s="77">
        <v>0</v>
      </c>
      <c r="CK296" s="92">
        <v>0</v>
      </c>
      <c r="CL296" s="91">
        <v>0</v>
      </c>
      <c r="CM296" s="92">
        <v>0</v>
      </c>
      <c r="CN296" s="77">
        <v>0</v>
      </c>
      <c r="CO296" s="77">
        <v>0</v>
      </c>
      <c r="CP296" s="77">
        <v>0</v>
      </c>
      <c r="CQ296" s="92">
        <v>0</v>
      </c>
      <c r="CR296" s="91">
        <v>0</v>
      </c>
      <c r="CS296" s="92">
        <v>0</v>
      </c>
      <c r="CT296" s="77">
        <v>0</v>
      </c>
      <c r="CU296" s="77">
        <v>0</v>
      </c>
      <c r="CV296" s="77">
        <v>0</v>
      </c>
      <c r="CW296" s="92">
        <v>0</v>
      </c>
      <c r="CX296" s="91">
        <v>0</v>
      </c>
      <c r="CY296" s="92">
        <v>0</v>
      </c>
      <c r="CZ296" s="77">
        <v>0</v>
      </c>
      <c r="DA296" s="77">
        <v>0</v>
      </c>
      <c r="DB296" s="77">
        <v>0</v>
      </c>
      <c r="DC296" s="92">
        <v>0</v>
      </c>
      <c r="DD296" s="91">
        <v>0</v>
      </c>
      <c r="DE296" s="92">
        <v>0</v>
      </c>
      <c r="DF296" s="77">
        <v>0</v>
      </c>
      <c r="DG296" s="77">
        <v>0</v>
      </c>
      <c r="DH296" s="77">
        <v>0</v>
      </c>
      <c r="DI296" s="92">
        <v>0</v>
      </c>
      <c r="DJ296" s="91">
        <v>0</v>
      </c>
      <c r="DK296" s="92">
        <v>0</v>
      </c>
      <c r="DL296" s="77">
        <v>0</v>
      </c>
      <c r="DM296" s="77">
        <v>0</v>
      </c>
      <c r="DN296" s="77">
        <v>0</v>
      </c>
      <c r="DO296" s="92">
        <v>0</v>
      </c>
      <c r="DP296" s="91">
        <v>0</v>
      </c>
      <c r="DQ296" s="92">
        <v>0</v>
      </c>
      <c r="DR296" s="77">
        <v>0</v>
      </c>
      <c r="DS296" s="77">
        <v>0</v>
      </c>
      <c r="DT296" s="77">
        <v>0</v>
      </c>
      <c r="DU296" s="92">
        <v>0</v>
      </c>
      <c r="DV296" s="91">
        <v>0</v>
      </c>
      <c r="DW296" s="92">
        <v>0</v>
      </c>
      <c r="DX296" s="77">
        <v>0</v>
      </c>
      <c r="DY296" s="77">
        <v>0</v>
      </c>
      <c r="DZ296" s="77">
        <v>0</v>
      </c>
      <c r="EA296" s="92">
        <v>0</v>
      </c>
      <c r="EB296" s="91">
        <v>0</v>
      </c>
      <c r="EC296" s="92">
        <v>0</v>
      </c>
      <c r="ED296" s="77">
        <v>0</v>
      </c>
      <c r="EE296" s="77">
        <v>0</v>
      </c>
      <c r="EF296" s="77">
        <v>0</v>
      </c>
      <c r="EG296" s="92">
        <v>0</v>
      </c>
      <c r="EH296" s="91">
        <v>0</v>
      </c>
      <c r="EI296" s="92">
        <v>0</v>
      </c>
      <c r="EJ296" s="77">
        <v>0</v>
      </c>
      <c r="EK296" s="77">
        <v>0</v>
      </c>
      <c r="EL296" s="77">
        <v>0</v>
      </c>
      <c r="EM296" s="92">
        <v>0</v>
      </c>
      <c r="EN296" s="91">
        <v>0</v>
      </c>
      <c r="EO296" s="92">
        <v>0</v>
      </c>
      <c r="EP296" s="77">
        <v>0</v>
      </c>
      <c r="EQ296" s="77">
        <v>0</v>
      </c>
      <c r="ER296" s="77">
        <v>0</v>
      </c>
      <c r="ES296" s="92">
        <v>0</v>
      </c>
      <c r="ET296" s="91">
        <v>0</v>
      </c>
      <c r="EU296" s="92">
        <v>0</v>
      </c>
      <c r="EV296" s="77">
        <v>0</v>
      </c>
      <c r="EW296" s="77">
        <v>0</v>
      </c>
      <c r="EX296" s="77">
        <v>0</v>
      </c>
      <c r="EY296" s="92">
        <v>0</v>
      </c>
      <c r="EZ296" s="91">
        <v>0</v>
      </c>
      <c r="FA296" s="92">
        <v>0</v>
      </c>
      <c r="FB296" s="77">
        <v>0</v>
      </c>
      <c r="FC296" s="77">
        <v>0</v>
      </c>
      <c r="FD296" s="77">
        <v>0</v>
      </c>
      <c r="FE296" s="92">
        <v>0</v>
      </c>
      <c r="FF296" s="91">
        <v>0</v>
      </c>
      <c r="FG296" s="92">
        <v>0</v>
      </c>
      <c r="FH296" s="77">
        <v>0</v>
      </c>
      <c r="FI296" s="77">
        <v>0</v>
      </c>
      <c r="FJ296" s="77">
        <v>0</v>
      </c>
      <c r="FK296" s="92">
        <v>0</v>
      </c>
      <c r="FL296" s="91">
        <v>0</v>
      </c>
      <c r="FM296" s="92">
        <v>0</v>
      </c>
      <c r="FN296" s="77">
        <v>0</v>
      </c>
      <c r="FO296" s="77">
        <v>0</v>
      </c>
      <c r="FP296" s="77">
        <v>0</v>
      </c>
      <c r="FQ296" s="92">
        <v>0</v>
      </c>
      <c r="FR296" s="91">
        <v>0</v>
      </c>
      <c r="FS296" s="92">
        <v>0</v>
      </c>
      <c r="FT296" s="77">
        <v>0</v>
      </c>
      <c r="FU296" s="77">
        <v>0</v>
      </c>
      <c r="FV296" s="77">
        <v>0</v>
      </c>
      <c r="FW296" s="92">
        <v>0</v>
      </c>
      <c r="FX296" s="91">
        <v>0</v>
      </c>
      <c r="FY296" s="92">
        <v>0</v>
      </c>
      <c r="FZ296" s="77">
        <v>0</v>
      </c>
      <c r="GA296" s="77">
        <v>0</v>
      </c>
      <c r="GB296" s="77">
        <v>0</v>
      </c>
      <c r="GC296" s="92">
        <v>0</v>
      </c>
      <c r="GD296" s="91">
        <v>0</v>
      </c>
      <c r="GE296" s="92">
        <v>0</v>
      </c>
      <c r="GF296" s="77">
        <v>0</v>
      </c>
      <c r="GG296" s="77">
        <v>0</v>
      </c>
      <c r="GH296" s="77">
        <v>0</v>
      </c>
      <c r="GI296" s="92">
        <v>0</v>
      </c>
      <c r="GJ296" s="91">
        <v>0</v>
      </c>
      <c r="GK296" s="92">
        <v>0</v>
      </c>
      <c r="GL296" s="77">
        <v>0</v>
      </c>
      <c r="GM296" s="77">
        <v>0</v>
      </c>
      <c r="GN296" s="77">
        <v>0</v>
      </c>
      <c r="GO296" s="92">
        <v>0</v>
      </c>
      <c r="GP296" s="91">
        <v>0</v>
      </c>
      <c r="GQ296" s="92">
        <v>0</v>
      </c>
      <c r="GR296" s="77">
        <v>0</v>
      </c>
      <c r="GS296" s="77">
        <v>0</v>
      </c>
      <c r="GT296" s="77">
        <v>0</v>
      </c>
      <c r="GU296" s="92">
        <v>0</v>
      </c>
      <c r="GV296" s="91">
        <v>0</v>
      </c>
      <c r="GW296" s="92">
        <v>0</v>
      </c>
      <c r="GX296" s="77">
        <v>0</v>
      </c>
      <c r="GY296" s="77">
        <v>0</v>
      </c>
      <c r="GZ296" s="77">
        <v>0</v>
      </c>
      <c r="HA296" s="92">
        <v>0</v>
      </c>
      <c r="HB296" s="91">
        <v>0</v>
      </c>
      <c r="HC296" s="92">
        <v>0</v>
      </c>
    </row>
    <row r="297" spans="1:211" x14ac:dyDescent="0.35">
      <c r="A297" s="48" t="s">
        <v>169</v>
      </c>
      <c r="B297" s="77">
        <v>0</v>
      </c>
      <c r="C297" s="77">
        <v>0</v>
      </c>
      <c r="D297" s="78">
        <v>0</v>
      </c>
      <c r="E297" s="77">
        <v>0</v>
      </c>
      <c r="F297" s="77">
        <v>0</v>
      </c>
      <c r="G297" s="78">
        <v>0</v>
      </c>
      <c r="H297" s="77">
        <v>0</v>
      </c>
      <c r="I297" s="77">
        <v>0</v>
      </c>
      <c r="J297" s="78">
        <v>0</v>
      </c>
      <c r="K297" s="77">
        <v>0</v>
      </c>
      <c r="L297" s="77">
        <v>0</v>
      </c>
      <c r="M297" s="78">
        <v>0</v>
      </c>
      <c r="N297" s="77">
        <v>0</v>
      </c>
      <c r="O297" s="77">
        <v>0</v>
      </c>
      <c r="P297" s="78">
        <v>0</v>
      </c>
      <c r="Q297" s="77">
        <v>0</v>
      </c>
      <c r="R297" s="77">
        <v>0</v>
      </c>
      <c r="S297" s="78">
        <v>0</v>
      </c>
      <c r="T297" s="77">
        <v>0</v>
      </c>
      <c r="U297" s="77">
        <v>0</v>
      </c>
      <c r="V297" s="78">
        <v>0</v>
      </c>
      <c r="W297" s="77">
        <v>0</v>
      </c>
      <c r="X297" s="77">
        <v>0</v>
      </c>
      <c r="Y297" s="78">
        <v>0</v>
      </c>
      <c r="Z297" s="77">
        <v>0</v>
      </c>
      <c r="AA297" s="77">
        <v>0</v>
      </c>
      <c r="AB297" s="78">
        <v>0</v>
      </c>
      <c r="AC297" s="77">
        <v>0</v>
      </c>
      <c r="AD297" s="77">
        <v>0</v>
      </c>
      <c r="AE297" s="78">
        <v>0</v>
      </c>
      <c r="AF297" s="77">
        <v>0</v>
      </c>
      <c r="AG297" s="77">
        <v>0</v>
      </c>
      <c r="AH297" s="77">
        <v>0</v>
      </c>
      <c r="AI297" s="92">
        <v>0</v>
      </c>
      <c r="AJ297" s="91">
        <v>0</v>
      </c>
      <c r="AK297" s="92">
        <v>0</v>
      </c>
      <c r="AL297" s="77">
        <v>0</v>
      </c>
      <c r="AM297" s="77">
        <v>0</v>
      </c>
      <c r="AN297" s="77">
        <v>0</v>
      </c>
      <c r="AO297" s="92">
        <v>0</v>
      </c>
      <c r="AP297" s="91">
        <v>0</v>
      </c>
      <c r="AQ297" s="92">
        <v>0</v>
      </c>
      <c r="AR297" s="91">
        <v>0</v>
      </c>
      <c r="AS297" s="92">
        <v>0</v>
      </c>
      <c r="AT297" s="77">
        <v>0</v>
      </c>
      <c r="AU297" s="92">
        <v>0</v>
      </c>
      <c r="AV297" s="91">
        <v>0</v>
      </c>
      <c r="AW297" s="92">
        <v>0</v>
      </c>
      <c r="AX297" s="77">
        <v>0</v>
      </c>
      <c r="AY297" s="77">
        <v>0</v>
      </c>
      <c r="AZ297" s="77">
        <v>0</v>
      </c>
      <c r="BA297" s="92">
        <v>0</v>
      </c>
      <c r="BB297" s="91">
        <v>0</v>
      </c>
      <c r="BC297" s="92">
        <v>0</v>
      </c>
      <c r="BD297" s="77">
        <v>0</v>
      </c>
      <c r="BE297" s="77">
        <v>0</v>
      </c>
      <c r="BF297" s="77">
        <v>0</v>
      </c>
      <c r="BG297" s="92">
        <v>0</v>
      </c>
      <c r="BH297" s="91">
        <v>0</v>
      </c>
      <c r="BI297" s="92">
        <v>0</v>
      </c>
      <c r="BJ297" s="77">
        <v>0</v>
      </c>
      <c r="BK297" s="77">
        <v>0</v>
      </c>
      <c r="BL297" s="77">
        <v>0</v>
      </c>
      <c r="BM297" s="92">
        <v>0</v>
      </c>
      <c r="BN297" s="91">
        <v>0</v>
      </c>
      <c r="BO297" s="92">
        <v>0</v>
      </c>
      <c r="BP297" s="77">
        <v>0</v>
      </c>
      <c r="BQ297" s="77">
        <v>0</v>
      </c>
      <c r="BR297" s="77">
        <v>0</v>
      </c>
      <c r="BS297" s="92">
        <v>0</v>
      </c>
      <c r="BT297" s="91">
        <v>0</v>
      </c>
      <c r="BU297" s="92">
        <v>0</v>
      </c>
      <c r="BV297" s="77">
        <v>0</v>
      </c>
      <c r="BW297" s="77">
        <v>0</v>
      </c>
      <c r="BX297" s="77">
        <v>0</v>
      </c>
      <c r="BY297" s="92">
        <v>0</v>
      </c>
      <c r="BZ297" s="91">
        <v>0</v>
      </c>
      <c r="CA297" s="92">
        <v>0</v>
      </c>
      <c r="CB297" s="77">
        <v>0</v>
      </c>
      <c r="CC297" s="77">
        <v>0</v>
      </c>
      <c r="CD297" s="77">
        <v>0</v>
      </c>
      <c r="CE297" s="92">
        <v>0</v>
      </c>
      <c r="CF297" s="91">
        <v>0</v>
      </c>
      <c r="CG297" s="92">
        <v>0</v>
      </c>
      <c r="CH297" s="77">
        <v>0</v>
      </c>
      <c r="CI297" s="77">
        <v>0</v>
      </c>
      <c r="CJ297" s="77">
        <v>0</v>
      </c>
      <c r="CK297" s="92">
        <v>0</v>
      </c>
      <c r="CL297" s="91">
        <v>0</v>
      </c>
      <c r="CM297" s="92">
        <v>0</v>
      </c>
      <c r="CN297" s="77">
        <v>0</v>
      </c>
      <c r="CO297" s="77">
        <v>0</v>
      </c>
      <c r="CP297" s="77">
        <v>0</v>
      </c>
      <c r="CQ297" s="92">
        <v>0</v>
      </c>
      <c r="CR297" s="91">
        <v>0</v>
      </c>
      <c r="CS297" s="92">
        <v>0</v>
      </c>
      <c r="CT297" s="77">
        <v>0</v>
      </c>
      <c r="CU297" s="77">
        <v>0</v>
      </c>
      <c r="CV297" s="77">
        <v>0</v>
      </c>
      <c r="CW297" s="92">
        <v>0</v>
      </c>
      <c r="CX297" s="91">
        <v>0</v>
      </c>
      <c r="CY297" s="92">
        <v>0</v>
      </c>
      <c r="CZ297" s="77">
        <v>0</v>
      </c>
      <c r="DA297" s="77">
        <v>0</v>
      </c>
      <c r="DB297" s="77">
        <v>0</v>
      </c>
      <c r="DC297" s="92">
        <v>0</v>
      </c>
      <c r="DD297" s="91">
        <v>0</v>
      </c>
      <c r="DE297" s="92">
        <v>0</v>
      </c>
      <c r="DF297" s="77">
        <v>0</v>
      </c>
      <c r="DG297" s="77">
        <v>0</v>
      </c>
      <c r="DH297" s="77">
        <v>0</v>
      </c>
      <c r="DI297" s="92">
        <v>0</v>
      </c>
      <c r="DJ297" s="91">
        <v>0</v>
      </c>
      <c r="DK297" s="92">
        <v>0</v>
      </c>
      <c r="DL297" s="77">
        <v>0</v>
      </c>
      <c r="DM297" s="77">
        <v>0</v>
      </c>
      <c r="DN297" s="77">
        <v>0</v>
      </c>
      <c r="DO297" s="92">
        <v>0</v>
      </c>
      <c r="DP297" s="91">
        <v>0</v>
      </c>
      <c r="DQ297" s="92">
        <v>0</v>
      </c>
      <c r="DR297" s="77">
        <v>0</v>
      </c>
      <c r="DS297" s="77">
        <v>0</v>
      </c>
      <c r="DT297" s="77">
        <v>0</v>
      </c>
      <c r="DU297" s="92">
        <v>0</v>
      </c>
      <c r="DV297" s="91">
        <v>0</v>
      </c>
      <c r="DW297" s="92">
        <v>0</v>
      </c>
      <c r="DX297" s="77">
        <v>0</v>
      </c>
      <c r="DY297" s="77">
        <v>0</v>
      </c>
      <c r="DZ297" s="77">
        <v>0</v>
      </c>
      <c r="EA297" s="92">
        <v>0</v>
      </c>
      <c r="EB297" s="91">
        <v>0</v>
      </c>
      <c r="EC297" s="92">
        <v>0</v>
      </c>
      <c r="ED297" s="77">
        <v>0</v>
      </c>
      <c r="EE297" s="77">
        <v>0</v>
      </c>
      <c r="EF297" s="77">
        <v>0</v>
      </c>
      <c r="EG297" s="92">
        <v>0</v>
      </c>
      <c r="EH297" s="91">
        <v>0</v>
      </c>
      <c r="EI297" s="92">
        <v>0</v>
      </c>
      <c r="EJ297" s="77">
        <v>0</v>
      </c>
      <c r="EK297" s="77">
        <v>0</v>
      </c>
      <c r="EL297" s="77">
        <v>0</v>
      </c>
      <c r="EM297" s="92">
        <v>0</v>
      </c>
      <c r="EN297" s="91">
        <v>0</v>
      </c>
      <c r="EO297" s="92">
        <v>0</v>
      </c>
      <c r="EP297" s="77">
        <v>0</v>
      </c>
      <c r="EQ297" s="77">
        <v>0</v>
      </c>
      <c r="ER297" s="77">
        <v>0</v>
      </c>
      <c r="ES297" s="92">
        <v>0</v>
      </c>
      <c r="ET297" s="91">
        <v>0</v>
      </c>
      <c r="EU297" s="92">
        <v>0</v>
      </c>
      <c r="EV297" s="77">
        <v>0</v>
      </c>
      <c r="EW297" s="77">
        <v>0</v>
      </c>
      <c r="EX297" s="77">
        <v>0</v>
      </c>
      <c r="EY297" s="92">
        <v>0</v>
      </c>
      <c r="EZ297" s="91">
        <v>0</v>
      </c>
      <c r="FA297" s="92">
        <v>0</v>
      </c>
      <c r="FB297" s="77">
        <v>0</v>
      </c>
      <c r="FC297" s="77">
        <v>0</v>
      </c>
      <c r="FD297" s="77">
        <v>0</v>
      </c>
      <c r="FE297" s="92">
        <v>0</v>
      </c>
      <c r="FF297" s="91">
        <v>0</v>
      </c>
      <c r="FG297" s="92">
        <v>0</v>
      </c>
      <c r="FH297" s="77">
        <v>0</v>
      </c>
      <c r="FI297" s="77">
        <v>0</v>
      </c>
      <c r="FJ297" s="77">
        <v>0</v>
      </c>
      <c r="FK297" s="92">
        <v>0</v>
      </c>
      <c r="FL297" s="91">
        <v>0</v>
      </c>
      <c r="FM297" s="92">
        <v>0</v>
      </c>
      <c r="FN297" s="77">
        <v>0</v>
      </c>
      <c r="FO297" s="77">
        <v>0</v>
      </c>
      <c r="FP297" s="77">
        <v>0</v>
      </c>
      <c r="FQ297" s="92">
        <v>0</v>
      </c>
      <c r="FR297" s="91">
        <v>0</v>
      </c>
      <c r="FS297" s="92">
        <v>0</v>
      </c>
      <c r="FT297" s="77">
        <v>0</v>
      </c>
      <c r="FU297" s="77">
        <v>0</v>
      </c>
      <c r="FV297" s="77">
        <v>0</v>
      </c>
      <c r="FW297" s="92">
        <v>0</v>
      </c>
      <c r="FX297" s="91">
        <v>0</v>
      </c>
      <c r="FY297" s="92">
        <v>0</v>
      </c>
      <c r="FZ297" s="77">
        <v>0</v>
      </c>
      <c r="GA297" s="77">
        <v>0</v>
      </c>
      <c r="GB297" s="77">
        <v>0</v>
      </c>
      <c r="GC297" s="92">
        <v>0</v>
      </c>
      <c r="GD297" s="91">
        <v>0</v>
      </c>
      <c r="GE297" s="92">
        <v>0</v>
      </c>
      <c r="GF297" s="77">
        <v>0</v>
      </c>
      <c r="GG297" s="77">
        <v>0</v>
      </c>
      <c r="GH297" s="77">
        <v>0</v>
      </c>
      <c r="GI297" s="92">
        <v>0</v>
      </c>
      <c r="GJ297" s="91">
        <v>0</v>
      </c>
      <c r="GK297" s="92">
        <v>0</v>
      </c>
      <c r="GL297" s="77">
        <v>0</v>
      </c>
      <c r="GM297" s="77">
        <v>0</v>
      </c>
      <c r="GN297" s="77">
        <v>0</v>
      </c>
      <c r="GO297" s="92">
        <v>0</v>
      </c>
      <c r="GP297" s="91">
        <v>0</v>
      </c>
      <c r="GQ297" s="92">
        <v>0</v>
      </c>
      <c r="GR297" s="77">
        <v>0</v>
      </c>
      <c r="GS297" s="77">
        <v>0</v>
      </c>
      <c r="GT297" s="77">
        <v>0</v>
      </c>
      <c r="GU297" s="92">
        <v>0</v>
      </c>
      <c r="GV297" s="91">
        <v>0</v>
      </c>
      <c r="GW297" s="92">
        <v>0</v>
      </c>
      <c r="GX297" s="77">
        <v>0</v>
      </c>
      <c r="GY297" s="77">
        <v>0</v>
      </c>
      <c r="GZ297" s="77">
        <v>0</v>
      </c>
      <c r="HA297" s="92">
        <v>0</v>
      </c>
      <c r="HB297" s="91">
        <v>0</v>
      </c>
      <c r="HC297" s="92">
        <v>0</v>
      </c>
    </row>
    <row r="298" spans="1:211" x14ac:dyDescent="0.35">
      <c r="A298" s="48" t="s">
        <v>170</v>
      </c>
      <c r="B298" s="77">
        <f>+B85</f>
        <v>22211181215.021656</v>
      </c>
      <c r="C298" s="77">
        <f>+C85</f>
        <v>21151074232.012497</v>
      </c>
      <c r="D298" s="78">
        <f t="shared" ref="D298" si="1325">+C298/B298</f>
        <v>0.95227147206866258</v>
      </c>
      <c r="E298" s="77">
        <f>+E85</f>
        <v>24331475033.654835</v>
      </c>
      <c r="F298" s="77">
        <f>+F85</f>
        <v>23924676219.952812</v>
      </c>
      <c r="G298" s="78">
        <f t="shared" ref="G298" si="1326">+F298/E298</f>
        <v>0.9832809637254073</v>
      </c>
      <c r="H298" s="77">
        <f>+H85</f>
        <v>23892077057.911976</v>
      </c>
      <c r="I298" s="77">
        <f>+I85</f>
        <v>20735002418.017021</v>
      </c>
      <c r="J298" s="78">
        <f t="shared" ref="J298" si="1327">+I298/H298</f>
        <v>0.86786102220235917</v>
      </c>
      <c r="K298" s="77">
        <f>+K85</f>
        <v>8946957485.9644279</v>
      </c>
      <c r="L298" s="77">
        <f>+L85</f>
        <v>7740488630.7547026</v>
      </c>
      <c r="M298" s="78">
        <f t="shared" ref="M298" si="1328">+L298/K298</f>
        <v>0.86515316999076186</v>
      </c>
      <c r="N298" s="77">
        <f>+N85</f>
        <v>32497813084.441208</v>
      </c>
      <c r="O298" s="77">
        <f>+O85</f>
        <v>30934255991.654709</v>
      </c>
      <c r="P298" s="78">
        <f t="shared" ref="P298" si="1329">+O298/N298</f>
        <v>0.9518873135024869</v>
      </c>
      <c r="Q298" s="77">
        <f>+Q85</f>
        <v>29293940481.251064</v>
      </c>
      <c r="R298" s="77">
        <f>+R85</f>
        <v>27481135479.330448</v>
      </c>
      <c r="S298" s="78">
        <f t="shared" ref="S298" si="1330">+R298/Q298</f>
        <v>0.93811672406855395</v>
      </c>
      <c r="T298" s="77">
        <f>+T85</f>
        <v>25359565726.685158</v>
      </c>
      <c r="U298" s="77">
        <f>+U85</f>
        <v>24299973575.581631</v>
      </c>
      <c r="V298" s="78">
        <f t="shared" ref="V298" si="1331">+U298/T298</f>
        <v>0.95821725961227533</v>
      </c>
      <c r="W298" s="77">
        <f>+W85</f>
        <v>22768766096.989773</v>
      </c>
      <c r="X298" s="77">
        <f>+X85</f>
        <v>22768766096.989773</v>
      </c>
      <c r="Y298" s="78">
        <f t="shared" ref="Y298" si="1332">+X298/W298</f>
        <v>1</v>
      </c>
      <c r="Z298" s="77">
        <f>+Z85</f>
        <v>13515477681.183716</v>
      </c>
      <c r="AA298" s="77">
        <f>+AA85</f>
        <v>13474220026.568562</v>
      </c>
      <c r="AB298" s="78">
        <f t="shared" ref="AB298" si="1333">+AA298/Z298</f>
        <v>0.99694737725233395</v>
      </c>
      <c r="AC298" s="77">
        <f>+AC85</f>
        <v>13713836125.475784</v>
      </c>
      <c r="AD298" s="77">
        <f>+AD85</f>
        <v>0</v>
      </c>
      <c r="AE298" s="78">
        <f t="shared" ref="AE298" si="1334">+AD298/AC298</f>
        <v>0</v>
      </c>
      <c r="AF298" s="77">
        <f>+AF85</f>
        <v>0</v>
      </c>
      <c r="AG298" s="77">
        <f>+AG85</f>
        <v>0</v>
      </c>
      <c r="AH298" s="77">
        <f>+AH85</f>
        <v>0</v>
      </c>
      <c r="AI298" s="92">
        <v>0</v>
      </c>
      <c r="AJ298" s="91">
        <v>0</v>
      </c>
      <c r="AK298" s="92">
        <v>0</v>
      </c>
      <c r="AL298" s="77">
        <f>+AL85</f>
        <v>22552503733.333332</v>
      </c>
      <c r="AM298" s="77">
        <f>+AM85</f>
        <v>22552503733.333332</v>
      </c>
      <c r="AN298" s="77">
        <f>+AN85</f>
        <v>0</v>
      </c>
      <c r="AO298" s="92">
        <v>0</v>
      </c>
      <c r="AP298" s="91">
        <v>0</v>
      </c>
      <c r="AQ298" s="92">
        <v>0</v>
      </c>
      <c r="AR298" s="91">
        <v>0</v>
      </c>
      <c r="AS298" s="92">
        <v>0</v>
      </c>
      <c r="AT298" s="77">
        <f>+AT85</f>
        <v>0</v>
      </c>
      <c r="AU298" s="92">
        <v>0</v>
      </c>
      <c r="AV298" s="91">
        <v>0</v>
      </c>
      <c r="AW298" s="92">
        <v>0</v>
      </c>
      <c r="AX298" s="77">
        <f>+AX85</f>
        <v>0</v>
      </c>
      <c r="AY298" s="77">
        <f>+AY85</f>
        <v>0</v>
      </c>
      <c r="AZ298" s="77">
        <f>+AZ85</f>
        <v>0</v>
      </c>
      <c r="BA298" s="92">
        <v>0</v>
      </c>
      <c r="BB298" s="91">
        <v>0</v>
      </c>
      <c r="BC298" s="92">
        <v>0</v>
      </c>
      <c r="BD298" s="77">
        <f>+BD85</f>
        <v>0</v>
      </c>
      <c r="BE298" s="77">
        <f>+BE85</f>
        <v>0</v>
      </c>
      <c r="BF298" s="77">
        <f>+BF85</f>
        <v>0</v>
      </c>
      <c r="BG298" s="92">
        <v>0</v>
      </c>
      <c r="BH298" s="91">
        <v>0</v>
      </c>
      <c r="BI298" s="92">
        <v>0</v>
      </c>
      <c r="BJ298" s="77">
        <f>+BJ85</f>
        <v>0</v>
      </c>
      <c r="BK298" s="77">
        <f>+BK85</f>
        <v>0</v>
      </c>
      <c r="BL298" s="77">
        <f>+BL85</f>
        <v>0</v>
      </c>
      <c r="BM298" s="92">
        <v>0</v>
      </c>
      <c r="BN298" s="91">
        <v>0</v>
      </c>
      <c r="BO298" s="92">
        <v>0</v>
      </c>
      <c r="BP298" s="77">
        <f>+BP85</f>
        <v>0</v>
      </c>
      <c r="BQ298" s="77">
        <f>+BQ85</f>
        <v>0</v>
      </c>
      <c r="BR298" s="77">
        <f>+BR85</f>
        <v>0</v>
      </c>
      <c r="BS298" s="92">
        <v>0</v>
      </c>
      <c r="BT298" s="91">
        <v>0</v>
      </c>
      <c r="BU298" s="92">
        <v>0</v>
      </c>
      <c r="BV298" s="77">
        <f>+BV85</f>
        <v>0</v>
      </c>
      <c r="BW298" s="77">
        <f>+BW85</f>
        <v>0</v>
      </c>
      <c r="BX298" s="77">
        <f>+BX85</f>
        <v>0</v>
      </c>
      <c r="BY298" s="92">
        <v>0</v>
      </c>
      <c r="BZ298" s="91">
        <v>0</v>
      </c>
      <c r="CA298" s="92">
        <v>0</v>
      </c>
      <c r="CB298" s="77">
        <f>+CB85</f>
        <v>0</v>
      </c>
      <c r="CC298" s="77">
        <f>+CC85</f>
        <v>0</v>
      </c>
      <c r="CD298" s="77">
        <f>+CD85</f>
        <v>0</v>
      </c>
      <c r="CE298" s="92">
        <v>0</v>
      </c>
      <c r="CF298" s="91">
        <v>0</v>
      </c>
      <c r="CG298" s="92">
        <v>0</v>
      </c>
      <c r="CH298" s="77">
        <f>+CH85</f>
        <v>0</v>
      </c>
      <c r="CI298" s="77">
        <f>+CI85</f>
        <v>0</v>
      </c>
      <c r="CJ298" s="77">
        <f>+CJ85</f>
        <v>0</v>
      </c>
      <c r="CK298" s="92">
        <v>0</v>
      </c>
      <c r="CL298" s="91">
        <v>0</v>
      </c>
      <c r="CM298" s="92">
        <v>0</v>
      </c>
      <c r="CN298" s="77">
        <f>+CN85</f>
        <v>0</v>
      </c>
      <c r="CO298" s="77">
        <f>+CO85</f>
        <v>0</v>
      </c>
      <c r="CP298" s="77">
        <f>+CP85</f>
        <v>0</v>
      </c>
      <c r="CQ298" s="92">
        <v>0</v>
      </c>
      <c r="CR298" s="91">
        <v>0</v>
      </c>
      <c r="CS298" s="92">
        <v>0</v>
      </c>
      <c r="CT298" s="77">
        <f>+CT85</f>
        <v>0</v>
      </c>
      <c r="CU298" s="77">
        <f>+CU85</f>
        <v>0</v>
      </c>
      <c r="CV298" s="77">
        <f>+CV85</f>
        <v>0</v>
      </c>
      <c r="CW298" s="92">
        <v>0</v>
      </c>
      <c r="CX298" s="91">
        <v>0</v>
      </c>
      <c r="CY298" s="92">
        <v>0</v>
      </c>
      <c r="CZ298" s="77">
        <f>+CZ85</f>
        <v>0</v>
      </c>
      <c r="DA298" s="77">
        <f>+DA85</f>
        <v>0</v>
      </c>
      <c r="DB298" s="77">
        <f>+DB85</f>
        <v>0</v>
      </c>
      <c r="DC298" s="92">
        <v>0</v>
      </c>
      <c r="DD298" s="91">
        <v>0</v>
      </c>
      <c r="DE298" s="92">
        <v>0</v>
      </c>
      <c r="DF298" s="77">
        <f>+DF85</f>
        <v>0</v>
      </c>
      <c r="DG298" s="77">
        <f>+DG85</f>
        <v>0</v>
      </c>
      <c r="DH298" s="77">
        <f>+DH85</f>
        <v>0</v>
      </c>
      <c r="DI298" s="92">
        <v>0</v>
      </c>
      <c r="DJ298" s="91">
        <v>0</v>
      </c>
      <c r="DK298" s="92">
        <v>0</v>
      </c>
      <c r="DL298" s="77">
        <f>+DL85</f>
        <v>0</v>
      </c>
      <c r="DM298" s="77">
        <f>+DM85</f>
        <v>0</v>
      </c>
      <c r="DN298" s="77">
        <f>+DN85</f>
        <v>0</v>
      </c>
      <c r="DO298" s="92">
        <v>0</v>
      </c>
      <c r="DP298" s="91">
        <v>0</v>
      </c>
      <c r="DQ298" s="92">
        <v>0</v>
      </c>
      <c r="DR298" s="77">
        <f>+DR85</f>
        <v>0</v>
      </c>
      <c r="DS298" s="77">
        <f>+DS85</f>
        <v>0</v>
      </c>
      <c r="DT298" s="77">
        <f>+DT85</f>
        <v>0</v>
      </c>
      <c r="DU298" s="92">
        <v>0</v>
      </c>
      <c r="DV298" s="91">
        <v>0</v>
      </c>
      <c r="DW298" s="92">
        <v>0</v>
      </c>
      <c r="DX298" s="77">
        <f>+DX85</f>
        <v>0</v>
      </c>
      <c r="DY298" s="77">
        <f>+DY85</f>
        <v>0</v>
      </c>
      <c r="DZ298" s="77">
        <f>+DZ85</f>
        <v>0</v>
      </c>
      <c r="EA298" s="92">
        <v>0</v>
      </c>
      <c r="EB298" s="91">
        <v>0</v>
      </c>
      <c r="EC298" s="92">
        <v>0</v>
      </c>
      <c r="ED298" s="77">
        <f>+ED85</f>
        <v>0</v>
      </c>
      <c r="EE298" s="77">
        <f>+EE85</f>
        <v>0</v>
      </c>
      <c r="EF298" s="77">
        <f>+EF85</f>
        <v>0</v>
      </c>
      <c r="EG298" s="92">
        <v>0</v>
      </c>
      <c r="EH298" s="91">
        <v>0</v>
      </c>
      <c r="EI298" s="92">
        <v>0</v>
      </c>
      <c r="EJ298" s="77">
        <f>+EJ85</f>
        <v>0</v>
      </c>
      <c r="EK298" s="77">
        <f>+EK85</f>
        <v>0</v>
      </c>
      <c r="EL298" s="77">
        <f>+EL85</f>
        <v>0</v>
      </c>
      <c r="EM298" s="92">
        <v>0</v>
      </c>
      <c r="EN298" s="91">
        <v>0</v>
      </c>
      <c r="EO298" s="92">
        <v>0</v>
      </c>
      <c r="EP298" s="77">
        <f>+EP85</f>
        <v>0</v>
      </c>
      <c r="EQ298" s="77">
        <f>+EQ85</f>
        <v>0</v>
      </c>
      <c r="ER298" s="77">
        <f>+ER85</f>
        <v>0</v>
      </c>
      <c r="ES298" s="92">
        <v>0</v>
      </c>
      <c r="ET298" s="91">
        <v>0</v>
      </c>
      <c r="EU298" s="92">
        <v>0</v>
      </c>
      <c r="EV298" s="77">
        <f>+EV85</f>
        <v>0</v>
      </c>
      <c r="EW298" s="77">
        <f>+EW85</f>
        <v>0</v>
      </c>
      <c r="EX298" s="77">
        <f>+EX85</f>
        <v>0</v>
      </c>
      <c r="EY298" s="92">
        <v>0</v>
      </c>
      <c r="EZ298" s="91">
        <v>0</v>
      </c>
      <c r="FA298" s="92">
        <v>0</v>
      </c>
      <c r="FB298" s="77">
        <f>+FB85</f>
        <v>0</v>
      </c>
      <c r="FC298" s="77">
        <f>+FC85</f>
        <v>0</v>
      </c>
      <c r="FD298" s="77">
        <f>+FD85</f>
        <v>0</v>
      </c>
      <c r="FE298" s="92">
        <v>0</v>
      </c>
      <c r="FF298" s="91">
        <v>0</v>
      </c>
      <c r="FG298" s="92">
        <v>0</v>
      </c>
      <c r="FH298" s="77">
        <f>+FH85</f>
        <v>0</v>
      </c>
      <c r="FI298" s="77">
        <f>+FI85</f>
        <v>0</v>
      </c>
      <c r="FJ298" s="77">
        <f>+FJ85</f>
        <v>0</v>
      </c>
      <c r="FK298" s="92">
        <v>0</v>
      </c>
      <c r="FL298" s="91">
        <v>0</v>
      </c>
      <c r="FM298" s="92">
        <v>0</v>
      </c>
      <c r="FN298" s="77">
        <f>+FN85</f>
        <v>0</v>
      </c>
      <c r="FO298" s="77">
        <f>+FO85</f>
        <v>0</v>
      </c>
      <c r="FP298" s="77">
        <f>+FP85</f>
        <v>0</v>
      </c>
      <c r="FQ298" s="92">
        <v>0</v>
      </c>
      <c r="FR298" s="91">
        <v>0</v>
      </c>
      <c r="FS298" s="92">
        <v>0</v>
      </c>
      <c r="FT298" s="77">
        <f>+FT85</f>
        <v>0</v>
      </c>
      <c r="FU298" s="77">
        <f>+FU85</f>
        <v>0</v>
      </c>
      <c r="FV298" s="77">
        <f>+FV85</f>
        <v>0</v>
      </c>
      <c r="FW298" s="92">
        <v>0</v>
      </c>
      <c r="FX298" s="91">
        <v>0</v>
      </c>
      <c r="FY298" s="92">
        <v>0</v>
      </c>
      <c r="FZ298" s="77">
        <f>+FZ85</f>
        <v>0</v>
      </c>
      <c r="GA298" s="77">
        <f>+GA85</f>
        <v>0</v>
      </c>
      <c r="GB298" s="77">
        <f>+GB85</f>
        <v>0</v>
      </c>
      <c r="GC298" s="92">
        <v>0</v>
      </c>
      <c r="GD298" s="91">
        <v>0</v>
      </c>
      <c r="GE298" s="92">
        <v>0</v>
      </c>
      <c r="GF298" s="77">
        <f>+GF85</f>
        <v>0</v>
      </c>
      <c r="GG298" s="77">
        <f>+GG85</f>
        <v>0</v>
      </c>
      <c r="GH298" s="77">
        <f>+GH85</f>
        <v>0</v>
      </c>
      <c r="GI298" s="92">
        <v>0</v>
      </c>
      <c r="GJ298" s="91">
        <v>0</v>
      </c>
      <c r="GK298" s="92">
        <v>0</v>
      </c>
      <c r="GL298" s="77">
        <f>+GL85</f>
        <v>0</v>
      </c>
      <c r="GM298" s="77">
        <f>+GM85</f>
        <v>0</v>
      </c>
      <c r="GN298" s="77">
        <f>+GN85</f>
        <v>0</v>
      </c>
      <c r="GO298" s="92">
        <v>0</v>
      </c>
      <c r="GP298" s="91">
        <v>0</v>
      </c>
      <c r="GQ298" s="92">
        <v>0</v>
      </c>
      <c r="GR298" s="77">
        <f>+GR85</f>
        <v>0</v>
      </c>
      <c r="GS298" s="77">
        <f>+GS85</f>
        <v>0</v>
      </c>
      <c r="GT298" s="77">
        <f>+GT85</f>
        <v>0</v>
      </c>
      <c r="GU298" s="92">
        <v>0</v>
      </c>
      <c r="GV298" s="91">
        <v>0</v>
      </c>
      <c r="GW298" s="92">
        <v>0</v>
      </c>
      <c r="GX298" s="77">
        <f>+GX85</f>
        <v>0</v>
      </c>
      <c r="GY298" s="77">
        <f>+GY85</f>
        <v>0</v>
      </c>
      <c r="GZ298" s="77">
        <f>+GZ85</f>
        <v>0</v>
      </c>
      <c r="HA298" s="92">
        <v>0</v>
      </c>
      <c r="HB298" s="91">
        <v>0</v>
      </c>
      <c r="HC298" s="92">
        <v>0</v>
      </c>
    </row>
    <row r="299" spans="1:211" x14ac:dyDescent="0.35">
      <c r="A299" s="48" t="s">
        <v>171</v>
      </c>
      <c r="B299" s="77">
        <v>0</v>
      </c>
      <c r="C299" s="77">
        <v>1</v>
      </c>
      <c r="D299" s="78">
        <v>0</v>
      </c>
      <c r="E299" s="77">
        <v>0</v>
      </c>
      <c r="F299" s="77">
        <v>1</v>
      </c>
      <c r="G299" s="78">
        <v>0</v>
      </c>
      <c r="H299" s="77">
        <v>0</v>
      </c>
      <c r="I299" s="77">
        <v>1</v>
      </c>
      <c r="J299" s="78">
        <v>0</v>
      </c>
      <c r="K299" s="77">
        <v>0</v>
      </c>
      <c r="L299" s="77">
        <v>1</v>
      </c>
      <c r="M299" s="78">
        <v>0</v>
      </c>
      <c r="N299" s="77">
        <v>0</v>
      </c>
      <c r="O299" s="77">
        <v>1</v>
      </c>
      <c r="P299" s="78">
        <v>0</v>
      </c>
      <c r="Q299" s="77">
        <v>0</v>
      </c>
      <c r="R299" s="77">
        <v>0</v>
      </c>
      <c r="S299" s="78">
        <v>0</v>
      </c>
      <c r="T299" s="77">
        <v>0</v>
      </c>
      <c r="U299" s="77">
        <v>0</v>
      </c>
      <c r="V299" s="78">
        <v>0</v>
      </c>
      <c r="W299" s="77">
        <v>0</v>
      </c>
      <c r="X299" s="77">
        <v>0</v>
      </c>
      <c r="Y299" s="78">
        <v>0</v>
      </c>
      <c r="Z299" s="77">
        <v>0</v>
      </c>
      <c r="AA299" s="77">
        <v>0</v>
      </c>
      <c r="AB299" s="78">
        <v>0</v>
      </c>
      <c r="AC299" s="77">
        <v>0</v>
      </c>
      <c r="AD299" s="77">
        <v>0</v>
      </c>
      <c r="AE299" s="78">
        <v>0</v>
      </c>
      <c r="AF299" s="77">
        <v>0</v>
      </c>
      <c r="AG299" s="77">
        <v>0</v>
      </c>
      <c r="AH299" s="77">
        <v>0</v>
      </c>
      <c r="AI299" s="92">
        <v>0</v>
      </c>
      <c r="AJ299" s="91">
        <v>0</v>
      </c>
      <c r="AK299" s="92">
        <v>0</v>
      </c>
      <c r="AL299" s="77">
        <v>0</v>
      </c>
      <c r="AM299" s="77">
        <v>0</v>
      </c>
      <c r="AN299" s="77">
        <v>0</v>
      </c>
      <c r="AO299" s="92">
        <v>0</v>
      </c>
      <c r="AP299" s="91">
        <v>0</v>
      </c>
      <c r="AQ299" s="92">
        <v>0</v>
      </c>
      <c r="AR299" s="91">
        <v>0</v>
      </c>
      <c r="AS299" s="92">
        <v>0</v>
      </c>
      <c r="AT299" s="77">
        <v>0</v>
      </c>
      <c r="AU299" s="92">
        <v>0</v>
      </c>
      <c r="AV299" s="91">
        <v>0</v>
      </c>
      <c r="AW299" s="92">
        <v>0</v>
      </c>
      <c r="AX299" s="77">
        <v>0</v>
      </c>
      <c r="AY299" s="77">
        <v>0</v>
      </c>
      <c r="AZ299" s="77">
        <v>0</v>
      </c>
      <c r="BA299" s="92">
        <v>0</v>
      </c>
      <c r="BB299" s="91">
        <v>0</v>
      </c>
      <c r="BC299" s="92">
        <v>0</v>
      </c>
      <c r="BD299" s="77">
        <v>0</v>
      </c>
      <c r="BE299" s="77">
        <v>0</v>
      </c>
      <c r="BF299" s="77">
        <v>0</v>
      </c>
      <c r="BG299" s="92">
        <v>0</v>
      </c>
      <c r="BH299" s="91">
        <v>0</v>
      </c>
      <c r="BI299" s="92">
        <v>0</v>
      </c>
      <c r="BJ299" s="77">
        <v>0</v>
      </c>
      <c r="BK299" s="77">
        <v>0</v>
      </c>
      <c r="BL299" s="77">
        <v>0</v>
      </c>
      <c r="BM299" s="92">
        <v>0</v>
      </c>
      <c r="BN299" s="91">
        <v>0</v>
      </c>
      <c r="BO299" s="92">
        <v>0</v>
      </c>
      <c r="BP299" s="77">
        <v>0</v>
      </c>
      <c r="BQ299" s="77">
        <v>0</v>
      </c>
      <c r="BR299" s="77">
        <v>0</v>
      </c>
      <c r="BS299" s="92">
        <v>0</v>
      </c>
      <c r="BT299" s="91">
        <v>0</v>
      </c>
      <c r="BU299" s="92">
        <v>0</v>
      </c>
      <c r="BV299" s="77">
        <v>0</v>
      </c>
      <c r="BW299" s="77">
        <v>0</v>
      </c>
      <c r="BX299" s="77">
        <v>0</v>
      </c>
      <c r="BY299" s="92">
        <v>0</v>
      </c>
      <c r="BZ299" s="91">
        <v>0</v>
      </c>
      <c r="CA299" s="92">
        <v>0</v>
      </c>
      <c r="CB299" s="77">
        <v>0</v>
      </c>
      <c r="CC299" s="77">
        <v>0</v>
      </c>
      <c r="CD299" s="77">
        <v>0</v>
      </c>
      <c r="CE299" s="92">
        <v>0</v>
      </c>
      <c r="CF299" s="91">
        <v>0</v>
      </c>
      <c r="CG299" s="92">
        <v>0</v>
      </c>
      <c r="CH299" s="77">
        <v>0</v>
      </c>
      <c r="CI299" s="77">
        <v>0</v>
      </c>
      <c r="CJ299" s="77">
        <v>0</v>
      </c>
      <c r="CK299" s="92">
        <v>0</v>
      </c>
      <c r="CL299" s="91">
        <v>0</v>
      </c>
      <c r="CM299" s="92">
        <v>0</v>
      </c>
      <c r="CN299" s="77">
        <v>0</v>
      </c>
      <c r="CO299" s="77">
        <v>0</v>
      </c>
      <c r="CP299" s="77">
        <v>0</v>
      </c>
      <c r="CQ299" s="92">
        <v>0</v>
      </c>
      <c r="CR299" s="91">
        <v>0</v>
      </c>
      <c r="CS299" s="92">
        <v>0</v>
      </c>
      <c r="CT299" s="77">
        <v>0</v>
      </c>
      <c r="CU299" s="77">
        <v>0</v>
      </c>
      <c r="CV299" s="77">
        <v>0</v>
      </c>
      <c r="CW299" s="92">
        <v>0</v>
      </c>
      <c r="CX299" s="91">
        <v>0</v>
      </c>
      <c r="CY299" s="92">
        <v>0</v>
      </c>
      <c r="CZ299" s="77">
        <v>0</v>
      </c>
      <c r="DA299" s="77">
        <v>0</v>
      </c>
      <c r="DB299" s="77">
        <v>0</v>
      </c>
      <c r="DC299" s="92">
        <v>0</v>
      </c>
      <c r="DD299" s="91">
        <v>0</v>
      </c>
      <c r="DE299" s="92">
        <v>0</v>
      </c>
      <c r="DF299" s="77">
        <v>0</v>
      </c>
      <c r="DG299" s="77">
        <v>0</v>
      </c>
      <c r="DH299" s="77">
        <v>0</v>
      </c>
      <c r="DI299" s="92">
        <v>0</v>
      </c>
      <c r="DJ299" s="91">
        <v>0</v>
      </c>
      <c r="DK299" s="92">
        <v>0</v>
      </c>
      <c r="DL299" s="77">
        <v>0</v>
      </c>
      <c r="DM299" s="77">
        <v>0</v>
      </c>
      <c r="DN299" s="77">
        <v>0</v>
      </c>
      <c r="DO299" s="92">
        <v>0</v>
      </c>
      <c r="DP299" s="91">
        <v>0</v>
      </c>
      <c r="DQ299" s="92">
        <v>0</v>
      </c>
      <c r="DR299" s="77">
        <v>0</v>
      </c>
      <c r="DS299" s="77">
        <v>0</v>
      </c>
      <c r="DT299" s="77">
        <v>0</v>
      </c>
      <c r="DU299" s="92">
        <v>0</v>
      </c>
      <c r="DV299" s="91">
        <v>0</v>
      </c>
      <c r="DW299" s="92">
        <v>0</v>
      </c>
      <c r="DX299" s="77">
        <v>0</v>
      </c>
      <c r="DY299" s="77">
        <v>0</v>
      </c>
      <c r="DZ299" s="77">
        <v>0</v>
      </c>
      <c r="EA299" s="92">
        <v>0</v>
      </c>
      <c r="EB299" s="91">
        <v>0</v>
      </c>
      <c r="EC299" s="92">
        <v>0</v>
      </c>
      <c r="ED299" s="77">
        <v>0</v>
      </c>
      <c r="EE299" s="77">
        <v>0</v>
      </c>
      <c r="EF299" s="77">
        <v>0</v>
      </c>
      <c r="EG299" s="92">
        <v>0</v>
      </c>
      <c r="EH299" s="91">
        <v>0</v>
      </c>
      <c r="EI299" s="92">
        <v>0</v>
      </c>
      <c r="EJ299" s="77">
        <v>0</v>
      </c>
      <c r="EK299" s="77">
        <v>0</v>
      </c>
      <c r="EL299" s="77">
        <v>0</v>
      </c>
      <c r="EM299" s="92">
        <v>0</v>
      </c>
      <c r="EN299" s="91">
        <v>0</v>
      </c>
      <c r="EO299" s="92">
        <v>0</v>
      </c>
      <c r="EP299" s="77">
        <v>0</v>
      </c>
      <c r="EQ299" s="77">
        <v>0</v>
      </c>
      <c r="ER299" s="77">
        <v>0</v>
      </c>
      <c r="ES299" s="92">
        <v>0</v>
      </c>
      <c r="ET299" s="91">
        <v>0</v>
      </c>
      <c r="EU299" s="92">
        <v>0</v>
      </c>
      <c r="EV299" s="77">
        <v>0</v>
      </c>
      <c r="EW299" s="77">
        <v>0</v>
      </c>
      <c r="EX299" s="77">
        <v>0</v>
      </c>
      <c r="EY299" s="92">
        <v>0</v>
      </c>
      <c r="EZ299" s="91">
        <v>0</v>
      </c>
      <c r="FA299" s="92">
        <v>0</v>
      </c>
      <c r="FB299" s="77">
        <v>0</v>
      </c>
      <c r="FC299" s="77">
        <v>0</v>
      </c>
      <c r="FD299" s="77">
        <v>0</v>
      </c>
      <c r="FE299" s="92">
        <v>0</v>
      </c>
      <c r="FF299" s="91">
        <v>0</v>
      </c>
      <c r="FG299" s="92">
        <v>0</v>
      </c>
      <c r="FH299" s="77">
        <v>0</v>
      </c>
      <c r="FI299" s="77">
        <v>0</v>
      </c>
      <c r="FJ299" s="77">
        <v>0</v>
      </c>
      <c r="FK299" s="92">
        <v>0</v>
      </c>
      <c r="FL299" s="91">
        <v>0</v>
      </c>
      <c r="FM299" s="92">
        <v>0</v>
      </c>
      <c r="FN299" s="77">
        <v>0</v>
      </c>
      <c r="FO299" s="77">
        <v>0</v>
      </c>
      <c r="FP299" s="77">
        <v>0</v>
      </c>
      <c r="FQ299" s="92">
        <v>0</v>
      </c>
      <c r="FR299" s="91">
        <v>0</v>
      </c>
      <c r="FS299" s="92">
        <v>0</v>
      </c>
      <c r="FT299" s="77">
        <v>0</v>
      </c>
      <c r="FU299" s="77">
        <v>0</v>
      </c>
      <c r="FV299" s="77">
        <v>0</v>
      </c>
      <c r="FW299" s="92">
        <v>0</v>
      </c>
      <c r="FX299" s="91">
        <v>0</v>
      </c>
      <c r="FY299" s="92">
        <v>0</v>
      </c>
      <c r="FZ299" s="77">
        <v>0</v>
      </c>
      <c r="GA299" s="77">
        <v>0</v>
      </c>
      <c r="GB299" s="77">
        <v>0</v>
      </c>
      <c r="GC299" s="92">
        <v>0</v>
      </c>
      <c r="GD299" s="91">
        <v>0</v>
      </c>
      <c r="GE299" s="92">
        <v>0</v>
      </c>
      <c r="GF299" s="77">
        <v>0</v>
      </c>
      <c r="GG299" s="77">
        <v>0</v>
      </c>
      <c r="GH299" s="77">
        <v>0</v>
      </c>
      <c r="GI299" s="92">
        <v>0</v>
      </c>
      <c r="GJ299" s="91">
        <v>0</v>
      </c>
      <c r="GK299" s="92">
        <v>0</v>
      </c>
      <c r="GL299" s="77">
        <v>0</v>
      </c>
      <c r="GM299" s="77">
        <v>0</v>
      </c>
      <c r="GN299" s="77">
        <v>0</v>
      </c>
      <c r="GO299" s="92">
        <v>0</v>
      </c>
      <c r="GP299" s="91">
        <v>0</v>
      </c>
      <c r="GQ299" s="92">
        <v>0</v>
      </c>
      <c r="GR299" s="77">
        <v>0</v>
      </c>
      <c r="GS299" s="77">
        <v>0</v>
      </c>
      <c r="GT299" s="77">
        <v>0</v>
      </c>
      <c r="GU299" s="92">
        <v>0</v>
      </c>
      <c r="GV299" s="91">
        <v>0</v>
      </c>
      <c r="GW299" s="92">
        <v>0</v>
      </c>
      <c r="GX299" s="77">
        <v>0</v>
      </c>
      <c r="GY299" s="77">
        <v>0</v>
      </c>
      <c r="GZ299" s="77">
        <v>0</v>
      </c>
      <c r="HA299" s="92">
        <v>0</v>
      </c>
      <c r="HB299" s="91">
        <v>0</v>
      </c>
      <c r="HC299" s="92">
        <v>0</v>
      </c>
    </row>
    <row r="300" spans="1:211" x14ac:dyDescent="0.35">
      <c r="A300" s="48" t="s">
        <v>172</v>
      </c>
      <c r="B300" s="77">
        <f>+B71</f>
        <v>0</v>
      </c>
      <c r="C300" s="77">
        <f>+C71</f>
        <v>0</v>
      </c>
      <c r="D300" s="78">
        <v>0</v>
      </c>
      <c r="E300" s="77">
        <f>+E71</f>
        <v>0</v>
      </c>
      <c r="F300" s="77">
        <f>+F71</f>
        <v>0</v>
      </c>
      <c r="G300" s="78">
        <v>0</v>
      </c>
      <c r="H300" s="77">
        <f>+H71</f>
        <v>0</v>
      </c>
      <c r="I300" s="77">
        <f>+I71</f>
        <v>0</v>
      </c>
      <c r="J300" s="78">
        <v>0</v>
      </c>
      <c r="K300" s="77">
        <f>+K71</f>
        <v>0</v>
      </c>
      <c r="L300" s="77">
        <f>+L71</f>
        <v>0</v>
      </c>
      <c r="M300" s="78">
        <v>0</v>
      </c>
      <c r="N300" s="77">
        <f>+N71</f>
        <v>0</v>
      </c>
      <c r="O300" s="77">
        <f>+O71</f>
        <v>0</v>
      </c>
      <c r="P300" s="78">
        <v>0</v>
      </c>
      <c r="Q300" s="77">
        <f>+Q71</f>
        <v>0</v>
      </c>
      <c r="R300" s="77">
        <f>+R71</f>
        <v>0</v>
      </c>
      <c r="S300" s="78">
        <v>0</v>
      </c>
      <c r="T300" s="77">
        <f>+T71</f>
        <v>0</v>
      </c>
      <c r="U300" s="77">
        <f>+U71</f>
        <v>0</v>
      </c>
      <c r="V300" s="78">
        <v>0</v>
      </c>
      <c r="W300" s="77">
        <f>+W71</f>
        <v>0</v>
      </c>
      <c r="X300" s="77">
        <f>+X71</f>
        <v>0</v>
      </c>
      <c r="Y300" s="78">
        <v>0</v>
      </c>
      <c r="Z300" s="77">
        <f>+Z71</f>
        <v>0</v>
      </c>
      <c r="AA300" s="77">
        <f>+AA71</f>
        <v>0</v>
      </c>
      <c r="AB300" s="78">
        <v>0</v>
      </c>
      <c r="AC300" s="77">
        <f>+AC71</f>
        <v>0</v>
      </c>
      <c r="AD300" s="77">
        <f>+AD71</f>
        <v>0</v>
      </c>
      <c r="AE300" s="78">
        <v>0</v>
      </c>
      <c r="AF300" s="77">
        <f>+AF71</f>
        <v>0</v>
      </c>
      <c r="AG300" s="77">
        <f>+AG71</f>
        <v>0</v>
      </c>
      <c r="AH300" s="77">
        <f>+AH71</f>
        <v>0</v>
      </c>
      <c r="AI300" s="92">
        <v>0</v>
      </c>
      <c r="AJ300" s="91">
        <v>0</v>
      </c>
      <c r="AK300" s="92">
        <v>0</v>
      </c>
      <c r="AL300" s="77">
        <f>+AL71</f>
        <v>0</v>
      </c>
      <c r="AM300" s="77">
        <f>+AM71</f>
        <v>0</v>
      </c>
      <c r="AN300" s="77">
        <f>+AN71</f>
        <v>0</v>
      </c>
      <c r="AO300" s="92">
        <v>0</v>
      </c>
      <c r="AP300" s="91">
        <v>0</v>
      </c>
      <c r="AQ300" s="92">
        <v>0</v>
      </c>
      <c r="AR300" s="91">
        <v>0</v>
      </c>
      <c r="AS300" s="92">
        <v>0</v>
      </c>
      <c r="AT300" s="77">
        <f>+AT71</f>
        <v>0</v>
      </c>
      <c r="AU300" s="92">
        <v>0</v>
      </c>
      <c r="AV300" s="91">
        <v>0</v>
      </c>
      <c r="AW300" s="92">
        <v>0</v>
      </c>
      <c r="AX300" s="77">
        <f>+AX71</f>
        <v>0</v>
      </c>
      <c r="AY300" s="77">
        <f>+AY71</f>
        <v>0</v>
      </c>
      <c r="AZ300" s="77">
        <f>+AZ71</f>
        <v>0</v>
      </c>
      <c r="BA300" s="92">
        <v>0</v>
      </c>
      <c r="BB300" s="91">
        <v>0</v>
      </c>
      <c r="BC300" s="92">
        <v>0</v>
      </c>
      <c r="BD300" s="77">
        <f>+BD71</f>
        <v>0</v>
      </c>
      <c r="BE300" s="77">
        <v>0</v>
      </c>
      <c r="BF300" s="77">
        <v>0</v>
      </c>
      <c r="BG300" s="92">
        <v>0</v>
      </c>
      <c r="BH300" s="77">
        <v>0</v>
      </c>
      <c r="BI300" s="92">
        <v>0</v>
      </c>
      <c r="BJ300" s="77">
        <v>0</v>
      </c>
      <c r="BK300" s="77">
        <v>0</v>
      </c>
      <c r="BL300" s="77">
        <v>0</v>
      </c>
      <c r="BM300" s="92">
        <v>0</v>
      </c>
      <c r="BN300" s="77">
        <v>0</v>
      </c>
      <c r="BO300" s="92">
        <v>0</v>
      </c>
      <c r="BP300" s="77">
        <v>0</v>
      </c>
      <c r="BQ300" s="77">
        <v>0</v>
      </c>
      <c r="BR300" s="77">
        <v>0</v>
      </c>
      <c r="BS300" s="92">
        <v>0</v>
      </c>
      <c r="BT300" s="77">
        <v>0</v>
      </c>
      <c r="BU300" s="92">
        <v>0</v>
      </c>
      <c r="BV300" s="77">
        <v>0</v>
      </c>
      <c r="BW300" s="77">
        <v>0</v>
      </c>
      <c r="BX300" s="77">
        <v>0</v>
      </c>
      <c r="BY300" s="92">
        <v>0</v>
      </c>
      <c r="BZ300" s="77">
        <v>0</v>
      </c>
      <c r="CA300" s="92">
        <v>0</v>
      </c>
      <c r="CB300" s="77">
        <v>0</v>
      </c>
      <c r="CC300" s="77">
        <v>0</v>
      </c>
      <c r="CD300" s="77">
        <v>0</v>
      </c>
      <c r="CE300" s="92">
        <v>0</v>
      </c>
      <c r="CF300" s="77">
        <v>0</v>
      </c>
      <c r="CG300" s="92">
        <v>0</v>
      </c>
      <c r="CH300" s="77">
        <v>0</v>
      </c>
      <c r="CI300" s="77">
        <v>0</v>
      </c>
      <c r="CJ300" s="77">
        <v>0</v>
      </c>
      <c r="CK300" s="92">
        <v>0</v>
      </c>
      <c r="CL300" s="77">
        <v>0</v>
      </c>
      <c r="CM300" s="92">
        <v>0</v>
      </c>
      <c r="CN300" s="77">
        <v>0</v>
      </c>
      <c r="CO300" s="77">
        <v>0</v>
      </c>
      <c r="CP300" s="77">
        <v>0</v>
      </c>
      <c r="CQ300" s="92">
        <v>0</v>
      </c>
      <c r="CR300" s="77">
        <v>0</v>
      </c>
      <c r="CS300" s="92">
        <v>0</v>
      </c>
      <c r="CT300" s="77">
        <v>0</v>
      </c>
      <c r="CU300" s="77">
        <v>0</v>
      </c>
      <c r="CV300" s="77">
        <v>0</v>
      </c>
      <c r="CW300" s="92">
        <v>0</v>
      </c>
      <c r="CX300" s="77">
        <v>0</v>
      </c>
      <c r="CY300" s="92">
        <v>0</v>
      </c>
      <c r="CZ300" s="77">
        <v>0</v>
      </c>
      <c r="DA300" s="77">
        <v>0</v>
      </c>
      <c r="DB300" s="77">
        <v>0</v>
      </c>
      <c r="DC300" s="92">
        <v>0</v>
      </c>
      <c r="DD300" s="77">
        <v>0</v>
      </c>
      <c r="DE300" s="92">
        <v>0</v>
      </c>
      <c r="DF300" s="77">
        <v>0</v>
      </c>
      <c r="DG300" s="77">
        <v>0</v>
      </c>
      <c r="DH300" s="77">
        <v>0</v>
      </c>
      <c r="DI300" s="92">
        <v>0</v>
      </c>
      <c r="DJ300" s="77">
        <v>0</v>
      </c>
      <c r="DK300" s="92">
        <v>0</v>
      </c>
      <c r="DL300" s="77">
        <v>0</v>
      </c>
      <c r="DM300" s="77">
        <v>0</v>
      </c>
      <c r="DN300" s="77">
        <v>0</v>
      </c>
      <c r="DO300" s="92">
        <v>0</v>
      </c>
      <c r="DP300" s="77">
        <v>0</v>
      </c>
      <c r="DQ300" s="92">
        <v>0</v>
      </c>
      <c r="DR300" s="77">
        <v>0</v>
      </c>
      <c r="DS300" s="77">
        <v>0</v>
      </c>
      <c r="DT300" s="77">
        <v>0</v>
      </c>
      <c r="DU300" s="92">
        <v>0</v>
      </c>
      <c r="DV300" s="77">
        <v>0</v>
      </c>
      <c r="DW300" s="92">
        <v>0</v>
      </c>
      <c r="DX300" s="77">
        <v>0</v>
      </c>
      <c r="DY300" s="77">
        <v>0</v>
      </c>
      <c r="DZ300" s="77">
        <v>0</v>
      </c>
      <c r="EA300" s="92">
        <v>0</v>
      </c>
      <c r="EB300" s="77">
        <v>0</v>
      </c>
      <c r="EC300" s="92">
        <v>0</v>
      </c>
      <c r="ED300" s="77">
        <v>0</v>
      </c>
      <c r="EE300" s="77">
        <v>0</v>
      </c>
      <c r="EF300" s="77">
        <v>0</v>
      </c>
      <c r="EG300" s="92">
        <v>0</v>
      </c>
      <c r="EH300" s="77">
        <v>0</v>
      </c>
      <c r="EI300" s="92">
        <v>0</v>
      </c>
      <c r="EJ300" s="77">
        <v>0</v>
      </c>
      <c r="EK300" s="77">
        <v>0</v>
      </c>
      <c r="EL300" s="77">
        <v>0</v>
      </c>
      <c r="EM300" s="92">
        <v>0</v>
      </c>
      <c r="EN300" s="77">
        <v>0</v>
      </c>
      <c r="EO300" s="92">
        <v>0</v>
      </c>
      <c r="EP300" s="77">
        <v>0</v>
      </c>
      <c r="EQ300" s="77">
        <v>0</v>
      </c>
      <c r="ER300" s="77">
        <v>0</v>
      </c>
      <c r="ES300" s="92">
        <v>0</v>
      </c>
      <c r="ET300" s="77">
        <v>0</v>
      </c>
      <c r="EU300" s="92">
        <v>0</v>
      </c>
      <c r="EV300" s="77">
        <v>0</v>
      </c>
      <c r="EW300" s="77">
        <v>0</v>
      </c>
      <c r="EX300" s="77">
        <v>0</v>
      </c>
      <c r="EY300" s="92">
        <v>0</v>
      </c>
      <c r="EZ300" s="77">
        <v>0</v>
      </c>
      <c r="FA300" s="92">
        <v>0</v>
      </c>
      <c r="FB300" s="77">
        <v>0</v>
      </c>
      <c r="FC300" s="77">
        <v>0</v>
      </c>
      <c r="FD300" s="77">
        <v>0</v>
      </c>
      <c r="FE300" s="92">
        <v>0</v>
      </c>
      <c r="FF300" s="77">
        <v>0</v>
      </c>
      <c r="FG300" s="92">
        <v>0</v>
      </c>
      <c r="FH300" s="77">
        <v>0</v>
      </c>
      <c r="FI300" s="77">
        <v>0</v>
      </c>
      <c r="FJ300" s="77">
        <v>0</v>
      </c>
      <c r="FK300" s="92">
        <v>0</v>
      </c>
      <c r="FL300" s="77">
        <v>0</v>
      </c>
      <c r="FM300" s="92">
        <v>0</v>
      </c>
      <c r="FN300" s="77">
        <v>0</v>
      </c>
      <c r="FO300" s="77">
        <v>0</v>
      </c>
      <c r="FP300" s="77">
        <v>0</v>
      </c>
      <c r="FQ300" s="92">
        <v>0</v>
      </c>
      <c r="FR300" s="77">
        <v>0</v>
      </c>
      <c r="FS300" s="92">
        <v>0</v>
      </c>
      <c r="FT300" s="77">
        <v>0</v>
      </c>
      <c r="FU300" s="77">
        <v>0</v>
      </c>
      <c r="FV300" s="77">
        <v>0</v>
      </c>
      <c r="FW300" s="92">
        <v>0</v>
      </c>
      <c r="FX300" s="77">
        <v>0</v>
      </c>
      <c r="FY300" s="92">
        <v>0</v>
      </c>
      <c r="FZ300" s="77">
        <v>0</v>
      </c>
      <c r="GA300" s="77">
        <v>0</v>
      </c>
      <c r="GB300" s="77">
        <v>0</v>
      </c>
      <c r="GC300" s="92">
        <v>0</v>
      </c>
      <c r="GD300" s="77">
        <v>0</v>
      </c>
      <c r="GE300" s="92">
        <v>0</v>
      </c>
      <c r="GF300" s="77">
        <v>0</v>
      </c>
      <c r="GG300" s="77">
        <v>0</v>
      </c>
      <c r="GH300" s="77">
        <v>0</v>
      </c>
      <c r="GI300" s="92">
        <v>0</v>
      </c>
      <c r="GJ300" s="77">
        <v>0</v>
      </c>
      <c r="GK300" s="92">
        <v>0</v>
      </c>
      <c r="GL300" s="77">
        <v>0</v>
      </c>
      <c r="GM300" s="77">
        <v>0</v>
      </c>
      <c r="GN300" s="77">
        <v>0</v>
      </c>
      <c r="GO300" s="92">
        <v>0</v>
      </c>
      <c r="GP300" s="77">
        <v>0</v>
      </c>
      <c r="GQ300" s="92">
        <v>0</v>
      </c>
      <c r="GR300" s="77">
        <v>0</v>
      </c>
      <c r="GS300" s="77">
        <v>0</v>
      </c>
      <c r="GT300" s="77">
        <v>0</v>
      </c>
      <c r="GU300" s="92">
        <v>0</v>
      </c>
      <c r="GV300" s="77">
        <v>0</v>
      </c>
      <c r="GW300" s="92">
        <v>0</v>
      </c>
      <c r="GX300" s="77">
        <v>0</v>
      </c>
      <c r="GY300" s="77">
        <v>0</v>
      </c>
      <c r="GZ300" s="77">
        <v>0</v>
      </c>
      <c r="HA300" s="92">
        <v>0</v>
      </c>
      <c r="HB300" s="77">
        <v>0</v>
      </c>
      <c r="HC300" s="92">
        <v>0</v>
      </c>
    </row>
    <row r="301" spans="1:211" x14ac:dyDescent="0.35">
      <c r="A301" s="48" t="s">
        <v>173</v>
      </c>
      <c r="B301" s="77">
        <v>0</v>
      </c>
      <c r="C301" s="77">
        <v>1</v>
      </c>
      <c r="D301" s="78">
        <v>0</v>
      </c>
      <c r="E301" s="77">
        <v>0</v>
      </c>
      <c r="F301" s="77">
        <v>1</v>
      </c>
      <c r="G301" s="78">
        <v>0</v>
      </c>
      <c r="H301" s="77">
        <v>0</v>
      </c>
      <c r="I301" s="77">
        <v>1</v>
      </c>
      <c r="J301" s="78">
        <v>0</v>
      </c>
      <c r="K301" s="77">
        <v>0</v>
      </c>
      <c r="L301" s="77">
        <v>1</v>
      </c>
      <c r="M301" s="78">
        <v>0</v>
      </c>
      <c r="N301" s="77">
        <v>0</v>
      </c>
      <c r="O301" s="77">
        <v>1</v>
      </c>
      <c r="P301" s="78">
        <v>0</v>
      </c>
      <c r="Q301" s="77">
        <v>0</v>
      </c>
      <c r="R301" s="77">
        <v>0</v>
      </c>
      <c r="S301" s="78">
        <v>0</v>
      </c>
      <c r="T301" s="77">
        <v>0</v>
      </c>
      <c r="U301" s="77">
        <v>0</v>
      </c>
      <c r="V301" s="78">
        <v>0</v>
      </c>
      <c r="W301" s="77">
        <v>0</v>
      </c>
      <c r="X301" s="77">
        <v>0</v>
      </c>
      <c r="Y301" s="78">
        <v>0</v>
      </c>
      <c r="Z301" s="77">
        <v>0</v>
      </c>
      <c r="AA301" s="77">
        <v>0</v>
      </c>
      <c r="AB301" s="78">
        <v>0</v>
      </c>
      <c r="AC301" s="77">
        <v>0</v>
      </c>
      <c r="AD301" s="77">
        <v>0</v>
      </c>
      <c r="AE301" s="78">
        <v>0</v>
      </c>
      <c r="AF301" s="77">
        <v>0</v>
      </c>
      <c r="AG301" s="77">
        <v>0</v>
      </c>
      <c r="AH301" s="77">
        <v>0</v>
      </c>
      <c r="AI301" s="92">
        <v>0</v>
      </c>
      <c r="AJ301" s="91">
        <v>0</v>
      </c>
      <c r="AK301" s="92">
        <v>0</v>
      </c>
      <c r="AL301" s="77">
        <v>0</v>
      </c>
      <c r="AM301" s="77">
        <v>0</v>
      </c>
      <c r="AN301" s="77">
        <v>0</v>
      </c>
      <c r="AO301" s="92">
        <v>0</v>
      </c>
      <c r="AP301" s="91">
        <v>0</v>
      </c>
      <c r="AQ301" s="92">
        <v>0</v>
      </c>
      <c r="AR301" s="91">
        <v>0</v>
      </c>
      <c r="AS301" s="92">
        <v>0</v>
      </c>
      <c r="AT301" s="77">
        <v>0</v>
      </c>
      <c r="AU301" s="92">
        <v>0</v>
      </c>
      <c r="AV301" s="91">
        <v>0</v>
      </c>
      <c r="AW301" s="92">
        <v>0</v>
      </c>
      <c r="AX301" s="77">
        <v>0</v>
      </c>
      <c r="AY301" s="77">
        <v>0</v>
      </c>
      <c r="AZ301" s="77">
        <v>0</v>
      </c>
      <c r="BA301" s="92">
        <v>0</v>
      </c>
      <c r="BB301" s="91">
        <v>0</v>
      </c>
      <c r="BC301" s="92">
        <v>0</v>
      </c>
      <c r="BD301" s="77">
        <v>0</v>
      </c>
      <c r="BE301" s="77">
        <v>0</v>
      </c>
      <c r="BF301" s="77">
        <v>0</v>
      </c>
      <c r="BG301" s="92">
        <v>0</v>
      </c>
      <c r="BH301" s="91">
        <v>0</v>
      </c>
      <c r="BI301" s="92">
        <v>0</v>
      </c>
      <c r="BJ301" s="77">
        <v>0</v>
      </c>
      <c r="BK301" s="77">
        <v>0</v>
      </c>
      <c r="BL301" s="77">
        <v>0</v>
      </c>
      <c r="BM301" s="92">
        <v>0</v>
      </c>
      <c r="BN301" s="91">
        <v>0</v>
      </c>
      <c r="BO301" s="92">
        <v>0</v>
      </c>
      <c r="BP301" s="77">
        <v>0</v>
      </c>
      <c r="BQ301" s="77">
        <v>0</v>
      </c>
      <c r="BR301" s="77">
        <v>0</v>
      </c>
      <c r="BS301" s="92">
        <v>0</v>
      </c>
      <c r="BT301" s="91">
        <v>0</v>
      </c>
      <c r="BU301" s="92">
        <v>0</v>
      </c>
      <c r="BV301" s="77">
        <v>0</v>
      </c>
      <c r="BW301" s="77">
        <v>0</v>
      </c>
      <c r="BX301" s="77">
        <v>0</v>
      </c>
      <c r="BY301" s="92">
        <v>0</v>
      </c>
      <c r="BZ301" s="91">
        <v>0</v>
      </c>
      <c r="CA301" s="92">
        <v>0</v>
      </c>
      <c r="CB301" s="77">
        <v>0</v>
      </c>
      <c r="CC301" s="77">
        <v>0</v>
      </c>
      <c r="CD301" s="77">
        <v>0</v>
      </c>
      <c r="CE301" s="92">
        <v>0</v>
      </c>
      <c r="CF301" s="91">
        <v>0</v>
      </c>
      <c r="CG301" s="92">
        <v>0</v>
      </c>
      <c r="CH301" s="77">
        <v>0</v>
      </c>
      <c r="CI301" s="77">
        <v>0</v>
      </c>
      <c r="CJ301" s="77">
        <v>0</v>
      </c>
      <c r="CK301" s="92">
        <v>0</v>
      </c>
      <c r="CL301" s="91">
        <v>0</v>
      </c>
      <c r="CM301" s="92">
        <v>0</v>
      </c>
      <c r="CN301" s="77">
        <v>0</v>
      </c>
      <c r="CO301" s="77">
        <v>0</v>
      </c>
      <c r="CP301" s="77">
        <v>0</v>
      </c>
      <c r="CQ301" s="92">
        <v>0</v>
      </c>
      <c r="CR301" s="91">
        <v>0</v>
      </c>
      <c r="CS301" s="92">
        <v>0</v>
      </c>
      <c r="CT301" s="77">
        <v>0</v>
      </c>
      <c r="CU301" s="77">
        <v>0</v>
      </c>
      <c r="CV301" s="77">
        <v>0</v>
      </c>
      <c r="CW301" s="92">
        <v>0</v>
      </c>
      <c r="CX301" s="91">
        <v>0</v>
      </c>
      <c r="CY301" s="92">
        <v>0</v>
      </c>
      <c r="CZ301" s="77">
        <v>0</v>
      </c>
      <c r="DA301" s="77">
        <v>0</v>
      </c>
      <c r="DB301" s="77">
        <v>0</v>
      </c>
      <c r="DC301" s="92">
        <v>0</v>
      </c>
      <c r="DD301" s="91">
        <v>0</v>
      </c>
      <c r="DE301" s="92">
        <v>0</v>
      </c>
      <c r="DF301" s="77">
        <v>0</v>
      </c>
      <c r="DG301" s="77">
        <v>0</v>
      </c>
      <c r="DH301" s="77">
        <v>0</v>
      </c>
      <c r="DI301" s="92">
        <v>0</v>
      </c>
      <c r="DJ301" s="91">
        <v>0</v>
      </c>
      <c r="DK301" s="92">
        <v>0</v>
      </c>
      <c r="DL301" s="77">
        <v>0</v>
      </c>
      <c r="DM301" s="77">
        <v>0</v>
      </c>
      <c r="DN301" s="77">
        <v>0</v>
      </c>
      <c r="DO301" s="92">
        <v>0</v>
      </c>
      <c r="DP301" s="91">
        <v>0</v>
      </c>
      <c r="DQ301" s="92">
        <v>0</v>
      </c>
      <c r="DR301" s="77">
        <v>0</v>
      </c>
      <c r="DS301" s="77">
        <v>0</v>
      </c>
      <c r="DT301" s="77">
        <v>0</v>
      </c>
      <c r="DU301" s="92">
        <v>0</v>
      </c>
      <c r="DV301" s="91">
        <v>0</v>
      </c>
      <c r="DW301" s="92">
        <v>0</v>
      </c>
      <c r="DX301" s="77">
        <v>0</v>
      </c>
      <c r="DY301" s="77">
        <v>0</v>
      </c>
      <c r="DZ301" s="77">
        <v>0</v>
      </c>
      <c r="EA301" s="92">
        <v>0</v>
      </c>
      <c r="EB301" s="91">
        <v>0</v>
      </c>
      <c r="EC301" s="92">
        <v>0</v>
      </c>
      <c r="ED301" s="77">
        <v>0</v>
      </c>
      <c r="EE301" s="77">
        <v>0</v>
      </c>
      <c r="EF301" s="77">
        <v>0</v>
      </c>
      <c r="EG301" s="92">
        <v>0</v>
      </c>
      <c r="EH301" s="91">
        <v>0</v>
      </c>
      <c r="EI301" s="92">
        <v>0</v>
      </c>
      <c r="EJ301" s="77">
        <v>0</v>
      </c>
      <c r="EK301" s="77">
        <v>0</v>
      </c>
      <c r="EL301" s="77">
        <v>0</v>
      </c>
      <c r="EM301" s="92">
        <v>0</v>
      </c>
      <c r="EN301" s="91">
        <v>0</v>
      </c>
      <c r="EO301" s="92">
        <v>0</v>
      </c>
      <c r="EP301" s="77">
        <v>0</v>
      </c>
      <c r="EQ301" s="77">
        <v>0</v>
      </c>
      <c r="ER301" s="77">
        <v>0</v>
      </c>
      <c r="ES301" s="92">
        <v>0</v>
      </c>
      <c r="ET301" s="91">
        <v>0</v>
      </c>
      <c r="EU301" s="92">
        <v>0</v>
      </c>
      <c r="EV301" s="77">
        <v>0</v>
      </c>
      <c r="EW301" s="77">
        <v>0</v>
      </c>
      <c r="EX301" s="77">
        <v>0</v>
      </c>
      <c r="EY301" s="92">
        <v>0</v>
      </c>
      <c r="EZ301" s="91">
        <v>0</v>
      </c>
      <c r="FA301" s="92">
        <v>0</v>
      </c>
      <c r="FB301" s="77">
        <v>0</v>
      </c>
      <c r="FC301" s="77">
        <v>0</v>
      </c>
      <c r="FD301" s="77">
        <v>0</v>
      </c>
      <c r="FE301" s="92">
        <v>0</v>
      </c>
      <c r="FF301" s="91">
        <v>0</v>
      </c>
      <c r="FG301" s="92">
        <v>0</v>
      </c>
      <c r="FH301" s="77">
        <v>0</v>
      </c>
      <c r="FI301" s="77">
        <v>0</v>
      </c>
      <c r="FJ301" s="77">
        <v>0</v>
      </c>
      <c r="FK301" s="92">
        <v>0</v>
      </c>
      <c r="FL301" s="91">
        <v>0</v>
      </c>
      <c r="FM301" s="92">
        <v>0</v>
      </c>
      <c r="FN301" s="77">
        <v>0</v>
      </c>
      <c r="FO301" s="77">
        <v>0</v>
      </c>
      <c r="FP301" s="77">
        <v>0</v>
      </c>
      <c r="FQ301" s="92">
        <v>0</v>
      </c>
      <c r="FR301" s="91">
        <v>0</v>
      </c>
      <c r="FS301" s="92">
        <v>0</v>
      </c>
      <c r="FT301" s="77">
        <v>0</v>
      </c>
      <c r="FU301" s="77">
        <v>0</v>
      </c>
      <c r="FV301" s="77">
        <v>0</v>
      </c>
      <c r="FW301" s="92">
        <v>0</v>
      </c>
      <c r="FX301" s="91">
        <v>0</v>
      </c>
      <c r="FY301" s="92">
        <v>0</v>
      </c>
      <c r="FZ301" s="77">
        <v>0</v>
      </c>
      <c r="GA301" s="77">
        <v>0</v>
      </c>
      <c r="GB301" s="77">
        <v>0</v>
      </c>
      <c r="GC301" s="92">
        <v>0</v>
      </c>
      <c r="GD301" s="91">
        <v>0</v>
      </c>
      <c r="GE301" s="92">
        <v>0</v>
      </c>
      <c r="GF301" s="77">
        <v>0</v>
      </c>
      <c r="GG301" s="77">
        <v>0</v>
      </c>
      <c r="GH301" s="77">
        <v>0</v>
      </c>
      <c r="GI301" s="92">
        <v>0</v>
      </c>
      <c r="GJ301" s="91">
        <v>0</v>
      </c>
      <c r="GK301" s="92">
        <v>0</v>
      </c>
      <c r="GL301" s="77">
        <v>0</v>
      </c>
      <c r="GM301" s="77">
        <v>0</v>
      </c>
      <c r="GN301" s="77">
        <v>0</v>
      </c>
      <c r="GO301" s="92">
        <v>0</v>
      </c>
      <c r="GP301" s="91">
        <v>0</v>
      </c>
      <c r="GQ301" s="92">
        <v>0</v>
      </c>
      <c r="GR301" s="77">
        <v>0</v>
      </c>
      <c r="GS301" s="77">
        <v>0</v>
      </c>
      <c r="GT301" s="77">
        <v>0</v>
      </c>
      <c r="GU301" s="92">
        <v>0</v>
      </c>
      <c r="GV301" s="91">
        <v>0</v>
      </c>
      <c r="GW301" s="92">
        <v>0</v>
      </c>
      <c r="GX301" s="77">
        <v>0</v>
      </c>
      <c r="GY301" s="77">
        <v>0</v>
      </c>
      <c r="GZ301" s="77">
        <v>0</v>
      </c>
      <c r="HA301" s="92">
        <v>0</v>
      </c>
      <c r="HB301" s="91">
        <v>0</v>
      </c>
      <c r="HC301" s="92">
        <v>0</v>
      </c>
    </row>
    <row r="302" spans="1:211" x14ac:dyDescent="0.35">
      <c r="A302" s="48" t="s">
        <v>174</v>
      </c>
      <c r="B302" s="77">
        <f>+B113</f>
        <v>27228914507.242229</v>
      </c>
      <c r="C302" s="77">
        <f>+C113</f>
        <v>27228914507.242229</v>
      </c>
      <c r="D302" s="78">
        <f t="shared" ref="D302:D304" si="1335">+C302/B302</f>
        <v>1</v>
      </c>
      <c r="E302" s="77">
        <f>+E113</f>
        <v>14705743267.603041</v>
      </c>
      <c r="F302" s="77">
        <f>+F113</f>
        <v>14705743263.779518</v>
      </c>
      <c r="G302" s="78">
        <f t="shared" ref="G302" si="1336">+F302/E302</f>
        <v>0.99999999973999798</v>
      </c>
      <c r="H302" s="77">
        <f>+H113</f>
        <v>11932778861.089567</v>
      </c>
      <c r="I302" s="77">
        <f>+I113</f>
        <v>10145029946.517641</v>
      </c>
      <c r="J302" s="78">
        <f t="shared" ref="J302" si="1337">+I302/H302</f>
        <v>0.85018167726199789</v>
      </c>
      <c r="K302" s="77">
        <f>+K113</f>
        <v>0</v>
      </c>
      <c r="L302" s="77">
        <f>+L113</f>
        <v>0</v>
      </c>
      <c r="M302" s="78">
        <v>0</v>
      </c>
      <c r="N302" s="77">
        <f>+N113</f>
        <v>0</v>
      </c>
      <c r="O302" s="77">
        <f>+O113</f>
        <v>0</v>
      </c>
      <c r="P302" s="78">
        <v>0</v>
      </c>
      <c r="Q302" s="77">
        <f>+Q113</f>
        <v>0</v>
      </c>
      <c r="R302" s="77">
        <f>+R113</f>
        <v>0</v>
      </c>
      <c r="S302" s="78">
        <v>0</v>
      </c>
      <c r="T302" s="77">
        <f>+T113</f>
        <v>0</v>
      </c>
      <c r="U302" s="77">
        <f>+U113</f>
        <v>0</v>
      </c>
      <c r="V302" s="78">
        <v>0</v>
      </c>
      <c r="W302" s="77">
        <f>+W113</f>
        <v>0</v>
      </c>
      <c r="X302" s="77">
        <f>+X113</f>
        <v>0</v>
      </c>
      <c r="Y302" s="78">
        <v>0</v>
      </c>
      <c r="Z302" s="77">
        <f>+Z113</f>
        <v>0</v>
      </c>
      <c r="AA302" s="77">
        <f>+AA113</f>
        <v>0</v>
      </c>
      <c r="AB302" s="78">
        <v>0</v>
      </c>
      <c r="AC302" s="92">
        <v>0</v>
      </c>
      <c r="AD302" s="91">
        <v>0</v>
      </c>
      <c r="AE302" s="92">
        <v>0</v>
      </c>
      <c r="AF302" s="77">
        <f>+AF113</f>
        <v>0</v>
      </c>
      <c r="AG302" s="77">
        <f>+AG113</f>
        <v>0</v>
      </c>
      <c r="AH302" s="77">
        <f>+AH113</f>
        <v>0</v>
      </c>
      <c r="AI302" s="92">
        <v>0</v>
      </c>
      <c r="AJ302" s="91">
        <v>0</v>
      </c>
      <c r="AK302" s="92">
        <v>0</v>
      </c>
      <c r="AL302" s="77">
        <f>+AL113</f>
        <v>0</v>
      </c>
      <c r="AM302" s="77">
        <f>+AM113</f>
        <v>0</v>
      </c>
      <c r="AN302" s="77">
        <f>+AN113</f>
        <v>0</v>
      </c>
      <c r="AO302" s="92">
        <v>0</v>
      </c>
      <c r="AP302" s="91">
        <v>0</v>
      </c>
      <c r="AQ302" s="92">
        <v>0</v>
      </c>
      <c r="AR302" s="91">
        <v>0</v>
      </c>
      <c r="AS302" s="92">
        <v>0</v>
      </c>
      <c r="AT302" s="77">
        <f>+AT113</f>
        <v>0</v>
      </c>
      <c r="AU302" s="92">
        <v>0</v>
      </c>
      <c r="AV302" s="91">
        <v>0</v>
      </c>
      <c r="AW302" s="92">
        <v>0</v>
      </c>
      <c r="AX302" s="77">
        <f>+AX113</f>
        <v>0</v>
      </c>
      <c r="AY302" s="77">
        <f>+AY113</f>
        <v>0</v>
      </c>
      <c r="AZ302" s="77">
        <f>+AZ113</f>
        <v>0</v>
      </c>
      <c r="BA302" s="92">
        <v>0</v>
      </c>
      <c r="BB302" s="91">
        <v>0</v>
      </c>
      <c r="BC302" s="92">
        <v>0</v>
      </c>
      <c r="BD302" s="77">
        <f>+BD113</f>
        <v>0</v>
      </c>
      <c r="BE302" s="77">
        <f>+BE113</f>
        <v>0</v>
      </c>
      <c r="BF302" s="77">
        <f>+BF113</f>
        <v>0</v>
      </c>
      <c r="BG302" s="92">
        <v>0</v>
      </c>
      <c r="BH302" s="91">
        <v>0</v>
      </c>
      <c r="BI302" s="92">
        <v>0</v>
      </c>
      <c r="BJ302" s="77">
        <f>+BJ113</f>
        <v>0</v>
      </c>
      <c r="BK302" s="77">
        <f>+BK113</f>
        <v>0</v>
      </c>
      <c r="BL302" s="77">
        <f>+BL113</f>
        <v>0</v>
      </c>
      <c r="BM302" s="92">
        <v>0</v>
      </c>
      <c r="BN302" s="91">
        <v>0</v>
      </c>
      <c r="BO302" s="92">
        <v>0</v>
      </c>
      <c r="BP302" s="77">
        <f>+BP113</f>
        <v>0</v>
      </c>
      <c r="BQ302" s="77">
        <f>+BQ113</f>
        <v>0</v>
      </c>
      <c r="BR302" s="77">
        <f>+BR113</f>
        <v>0</v>
      </c>
      <c r="BS302" s="92">
        <v>0</v>
      </c>
      <c r="BT302" s="91">
        <v>0</v>
      </c>
      <c r="BU302" s="92">
        <v>0</v>
      </c>
      <c r="BV302" s="77">
        <f>+BV113</f>
        <v>0</v>
      </c>
      <c r="BW302" s="77">
        <f>+BW113</f>
        <v>0</v>
      </c>
      <c r="BX302" s="77">
        <f>+BX113</f>
        <v>0</v>
      </c>
      <c r="BY302" s="92">
        <v>0</v>
      </c>
      <c r="BZ302" s="91">
        <v>0</v>
      </c>
      <c r="CA302" s="92">
        <v>0</v>
      </c>
      <c r="CB302" s="77">
        <f>+CB113</f>
        <v>0</v>
      </c>
      <c r="CC302" s="77">
        <f>+CC113</f>
        <v>0</v>
      </c>
      <c r="CD302" s="77">
        <f>+CD113</f>
        <v>0</v>
      </c>
      <c r="CE302" s="92">
        <v>0</v>
      </c>
      <c r="CF302" s="91">
        <v>0</v>
      </c>
      <c r="CG302" s="92">
        <v>0</v>
      </c>
      <c r="CH302" s="77">
        <f>+CH113</f>
        <v>0</v>
      </c>
      <c r="CI302" s="77">
        <f>+CI113</f>
        <v>0</v>
      </c>
      <c r="CJ302" s="77">
        <f>+CJ113</f>
        <v>0</v>
      </c>
      <c r="CK302" s="92">
        <v>0</v>
      </c>
      <c r="CL302" s="91">
        <v>0</v>
      </c>
      <c r="CM302" s="92">
        <v>0</v>
      </c>
      <c r="CN302" s="77">
        <f>+CN113</f>
        <v>0</v>
      </c>
      <c r="CO302" s="77">
        <f>+CO113</f>
        <v>0</v>
      </c>
      <c r="CP302" s="77">
        <f>+CP113</f>
        <v>0</v>
      </c>
      <c r="CQ302" s="92">
        <v>0</v>
      </c>
      <c r="CR302" s="91">
        <v>0</v>
      </c>
      <c r="CS302" s="92">
        <v>0</v>
      </c>
      <c r="CT302" s="77">
        <f>+CT113</f>
        <v>0</v>
      </c>
      <c r="CU302" s="77">
        <f>+CU113</f>
        <v>0</v>
      </c>
      <c r="CV302" s="77">
        <f>+CV113</f>
        <v>0</v>
      </c>
      <c r="CW302" s="92">
        <v>0</v>
      </c>
      <c r="CX302" s="91">
        <v>0</v>
      </c>
      <c r="CY302" s="92">
        <v>0</v>
      </c>
      <c r="CZ302" s="77">
        <f>+CZ113</f>
        <v>0</v>
      </c>
      <c r="DA302" s="77">
        <f>+DA113</f>
        <v>0</v>
      </c>
      <c r="DB302" s="77">
        <f>+DB113</f>
        <v>0</v>
      </c>
      <c r="DC302" s="92">
        <v>0</v>
      </c>
      <c r="DD302" s="91">
        <v>0</v>
      </c>
      <c r="DE302" s="92">
        <v>0</v>
      </c>
      <c r="DF302" s="77">
        <f>+DF113</f>
        <v>0</v>
      </c>
      <c r="DG302" s="77">
        <f>+DG113</f>
        <v>0</v>
      </c>
      <c r="DH302" s="77">
        <f>+DH113</f>
        <v>0</v>
      </c>
      <c r="DI302" s="92">
        <v>0</v>
      </c>
      <c r="DJ302" s="91">
        <v>0</v>
      </c>
      <c r="DK302" s="92">
        <v>0</v>
      </c>
      <c r="DL302" s="77">
        <f>+DL113</f>
        <v>0</v>
      </c>
      <c r="DM302" s="77">
        <f>+DM113</f>
        <v>0</v>
      </c>
      <c r="DN302" s="77">
        <f>+DN113</f>
        <v>0</v>
      </c>
      <c r="DO302" s="92">
        <v>0</v>
      </c>
      <c r="DP302" s="91">
        <v>0</v>
      </c>
      <c r="DQ302" s="92">
        <v>0</v>
      </c>
      <c r="DR302" s="77">
        <f>+DR113</f>
        <v>0</v>
      </c>
      <c r="DS302" s="77">
        <f>+DS113</f>
        <v>0</v>
      </c>
      <c r="DT302" s="77">
        <f>+DT113</f>
        <v>0</v>
      </c>
      <c r="DU302" s="92">
        <v>0</v>
      </c>
      <c r="DV302" s="91">
        <v>0</v>
      </c>
      <c r="DW302" s="92">
        <v>0</v>
      </c>
      <c r="DX302" s="77">
        <f>+DX113</f>
        <v>0</v>
      </c>
      <c r="DY302" s="77">
        <f>+DY113</f>
        <v>0</v>
      </c>
      <c r="DZ302" s="77">
        <f>+DZ113</f>
        <v>0</v>
      </c>
      <c r="EA302" s="92">
        <v>0</v>
      </c>
      <c r="EB302" s="91">
        <v>0</v>
      </c>
      <c r="EC302" s="92">
        <v>0</v>
      </c>
      <c r="ED302" s="77">
        <f>+ED113</f>
        <v>0</v>
      </c>
      <c r="EE302" s="77">
        <f>+EE113</f>
        <v>0</v>
      </c>
      <c r="EF302" s="77">
        <f>+EF113</f>
        <v>0</v>
      </c>
      <c r="EG302" s="92">
        <v>0</v>
      </c>
      <c r="EH302" s="91">
        <v>0</v>
      </c>
      <c r="EI302" s="92">
        <v>0</v>
      </c>
      <c r="EJ302" s="77">
        <f>+EJ113</f>
        <v>0</v>
      </c>
      <c r="EK302" s="77">
        <f>+EK113</f>
        <v>0</v>
      </c>
      <c r="EL302" s="77">
        <f>+EL113</f>
        <v>0</v>
      </c>
      <c r="EM302" s="92">
        <v>0</v>
      </c>
      <c r="EN302" s="91">
        <v>0</v>
      </c>
      <c r="EO302" s="92">
        <v>0</v>
      </c>
      <c r="EP302" s="77">
        <f>+EP113</f>
        <v>0</v>
      </c>
      <c r="EQ302" s="77">
        <f>+EQ113</f>
        <v>0</v>
      </c>
      <c r="ER302" s="77">
        <f>+ER113</f>
        <v>0</v>
      </c>
      <c r="ES302" s="92">
        <v>0</v>
      </c>
      <c r="ET302" s="91">
        <v>0</v>
      </c>
      <c r="EU302" s="92">
        <v>0</v>
      </c>
      <c r="EV302" s="77">
        <f>+EV113</f>
        <v>0</v>
      </c>
      <c r="EW302" s="77">
        <f>+EW113</f>
        <v>0</v>
      </c>
      <c r="EX302" s="77">
        <f>+EX113</f>
        <v>0</v>
      </c>
      <c r="EY302" s="92">
        <v>0</v>
      </c>
      <c r="EZ302" s="91">
        <v>0</v>
      </c>
      <c r="FA302" s="92">
        <v>0</v>
      </c>
      <c r="FB302" s="77">
        <f>+FB113</f>
        <v>0</v>
      </c>
      <c r="FC302" s="77">
        <f>+FC113</f>
        <v>0</v>
      </c>
      <c r="FD302" s="77">
        <f>+FD113</f>
        <v>0</v>
      </c>
      <c r="FE302" s="92">
        <v>0</v>
      </c>
      <c r="FF302" s="91">
        <v>0</v>
      </c>
      <c r="FG302" s="92">
        <v>0</v>
      </c>
      <c r="FH302" s="77">
        <f>+FH113</f>
        <v>0</v>
      </c>
      <c r="FI302" s="77">
        <f>+FI113</f>
        <v>0</v>
      </c>
      <c r="FJ302" s="77">
        <f>+FJ113</f>
        <v>0</v>
      </c>
      <c r="FK302" s="92">
        <v>0</v>
      </c>
      <c r="FL302" s="91">
        <v>0</v>
      </c>
      <c r="FM302" s="92">
        <v>0</v>
      </c>
      <c r="FN302" s="77">
        <f>+FN113</f>
        <v>0</v>
      </c>
      <c r="FO302" s="77">
        <f>+FO113</f>
        <v>0</v>
      </c>
      <c r="FP302" s="77">
        <f>+FP113</f>
        <v>0</v>
      </c>
      <c r="FQ302" s="92">
        <v>0</v>
      </c>
      <c r="FR302" s="91">
        <v>0</v>
      </c>
      <c r="FS302" s="92">
        <v>0</v>
      </c>
      <c r="FT302" s="77">
        <f>+FT113</f>
        <v>0</v>
      </c>
      <c r="FU302" s="77">
        <f>+FU113</f>
        <v>0</v>
      </c>
      <c r="FV302" s="77">
        <f>+FV113</f>
        <v>0</v>
      </c>
      <c r="FW302" s="92">
        <v>0</v>
      </c>
      <c r="FX302" s="91">
        <v>0</v>
      </c>
      <c r="FY302" s="92">
        <v>0</v>
      </c>
      <c r="FZ302" s="77">
        <f>+FZ113</f>
        <v>0</v>
      </c>
      <c r="GA302" s="77">
        <f>+GA113</f>
        <v>0</v>
      </c>
      <c r="GB302" s="77">
        <f>+GB113</f>
        <v>0</v>
      </c>
      <c r="GC302" s="92">
        <v>0</v>
      </c>
      <c r="GD302" s="91">
        <v>0</v>
      </c>
      <c r="GE302" s="92">
        <v>0</v>
      </c>
      <c r="GF302" s="77">
        <f>+GF113</f>
        <v>0</v>
      </c>
      <c r="GG302" s="77">
        <f>+GG113</f>
        <v>0</v>
      </c>
      <c r="GH302" s="77">
        <f>+GH113</f>
        <v>0</v>
      </c>
      <c r="GI302" s="92">
        <v>0</v>
      </c>
      <c r="GJ302" s="91">
        <v>0</v>
      </c>
      <c r="GK302" s="92">
        <v>0</v>
      </c>
      <c r="GL302" s="77">
        <f>+GL113</f>
        <v>0</v>
      </c>
      <c r="GM302" s="77">
        <f>+GM113</f>
        <v>0</v>
      </c>
      <c r="GN302" s="77">
        <f>+GN113</f>
        <v>0</v>
      </c>
      <c r="GO302" s="92">
        <v>0</v>
      </c>
      <c r="GP302" s="91">
        <v>0</v>
      </c>
      <c r="GQ302" s="92">
        <v>0</v>
      </c>
      <c r="GR302" s="77">
        <f>+GR113</f>
        <v>0</v>
      </c>
      <c r="GS302" s="77">
        <f>+GS113</f>
        <v>0</v>
      </c>
      <c r="GT302" s="77">
        <f>+GT113</f>
        <v>0</v>
      </c>
      <c r="GU302" s="92">
        <v>0</v>
      </c>
      <c r="GV302" s="91">
        <v>0</v>
      </c>
      <c r="GW302" s="92">
        <v>0</v>
      </c>
      <c r="GX302" s="77">
        <f>+GX113</f>
        <v>0</v>
      </c>
      <c r="GY302" s="77">
        <f>+GY113</f>
        <v>0</v>
      </c>
      <c r="GZ302" s="77">
        <f>+GZ113</f>
        <v>0</v>
      </c>
      <c r="HA302" s="92">
        <v>0</v>
      </c>
      <c r="HB302" s="91">
        <v>0</v>
      </c>
      <c r="HC302" s="92">
        <v>0</v>
      </c>
    </row>
    <row r="303" spans="1:211" ht="15" thickBot="1" x14ac:dyDescent="0.4">
      <c r="A303" s="223" t="s">
        <v>175</v>
      </c>
      <c r="B303" s="224">
        <v>0</v>
      </c>
      <c r="C303" s="224">
        <v>1</v>
      </c>
      <c r="D303" s="225">
        <v>0</v>
      </c>
      <c r="E303" s="224">
        <v>0</v>
      </c>
      <c r="F303" s="224">
        <v>1</v>
      </c>
      <c r="G303" s="225">
        <v>0</v>
      </c>
      <c r="H303" s="224">
        <v>0</v>
      </c>
      <c r="I303" s="224">
        <v>1</v>
      </c>
      <c r="J303" s="225">
        <v>0</v>
      </c>
      <c r="K303" s="224">
        <v>0</v>
      </c>
      <c r="L303" s="224">
        <v>1</v>
      </c>
      <c r="M303" s="225">
        <v>0</v>
      </c>
      <c r="N303" s="224">
        <v>0</v>
      </c>
      <c r="O303" s="224">
        <v>1</v>
      </c>
      <c r="P303" s="225">
        <v>0</v>
      </c>
      <c r="Q303" s="224">
        <v>0</v>
      </c>
      <c r="R303" s="224">
        <v>0</v>
      </c>
      <c r="S303" s="225">
        <v>0</v>
      </c>
      <c r="T303" s="224">
        <v>0</v>
      </c>
      <c r="U303" s="224">
        <v>0</v>
      </c>
      <c r="V303" s="225">
        <v>0</v>
      </c>
      <c r="W303" s="224">
        <v>0</v>
      </c>
      <c r="X303" s="224">
        <v>0</v>
      </c>
      <c r="Y303" s="225">
        <v>0</v>
      </c>
      <c r="Z303" s="224">
        <v>0</v>
      </c>
      <c r="AA303" s="224">
        <v>0</v>
      </c>
      <c r="AB303" s="225">
        <v>0</v>
      </c>
      <c r="AC303" s="224">
        <v>0</v>
      </c>
      <c r="AD303" s="224">
        <v>0</v>
      </c>
      <c r="AE303" s="225">
        <v>0</v>
      </c>
      <c r="AF303" s="224">
        <v>0</v>
      </c>
      <c r="AG303" s="224">
        <v>0</v>
      </c>
      <c r="AH303" s="224">
        <v>0</v>
      </c>
      <c r="AI303" s="226">
        <v>0</v>
      </c>
      <c r="AJ303" s="232">
        <v>0</v>
      </c>
      <c r="AK303" s="226">
        <v>0</v>
      </c>
      <c r="AL303" s="224">
        <v>0</v>
      </c>
      <c r="AM303" s="224">
        <v>0</v>
      </c>
      <c r="AN303" s="224">
        <v>0</v>
      </c>
      <c r="AO303" s="226">
        <v>0</v>
      </c>
      <c r="AP303" s="232">
        <v>0</v>
      </c>
      <c r="AQ303" s="226">
        <v>0</v>
      </c>
      <c r="AR303" s="232">
        <v>0</v>
      </c>
      <c r="AS303" s="226">
        <v>0</v>
      </c>
      <c r="AT303" s="224">
        <v>0</v>
      </c>
      <c r="AU303" s="226">
        <v>0</v>
      </c>
      <c r="AV303" s="232">
        <v>0</v>
      </c>
      <c r="AW303" s="226">
        <v>0</v>
      </c>
      <c r="AX303" s="224">
        <v>0</v>
      </c>
      <c r="AY303" s="224">
        <v>0</v>
      </c>
      <c r="AZ303" s="224">
        <v>0</v>
      </c>
      <c r="BA303" s="226">
        <v>0</v>
      </c>
      <c r="BB303" s="232">
        <v>0</v>
      </c>
      <c r="BC303" s="226">
        <v>0</v>
      </c>
      <c r="BD303" s="224">
        <v>0</v>
      </c>
      <c r="BE303" s="224">
        <v>0</v>
      </c>
      <c r="BF303" s="224">
        <v>0</v>
      </c>
      <c r="BG303" s="226">
        <v>0</v>
      </c>
      <c r="BH303" s="232">
        <v>0</v>
      </c>
      <c r="BI303" s="226">
        <v>0</v>
      </c>
      <c r="BJ303" s="224">
        <v>0</v>
      </c>
      <c r="BK303" s="224">
        <v>0</v>
      </c>
      <c r="BL303" s="224">
        <v>0</v>
      </c>
      <c r="BM303" s="226">
        <v>0</v>
      </c>
      <c r="BN303" s="232">
        <v>0</v>
      </c>
      <c r="BO303" s="226">
        <v>0</v>
      </c>
      <c r="BP303" s="224">
        <v>0</v>
      </c>
      <c r="BQ303" s="224">
        <v>0</v>
      </c>
      <c r="BR303" s="224">
        <v>0</v>
      </c>
      <c r="BS303" s="226">
        <v>0</v>
      </c>
      <c r="BT303" s="232">
        <v>0</v>
      </c>
      <c r="BU303" s="226">
        <v>0</v>
      </c>
      <c r="BV303" s="224">
        <v>0</v>
      </c>
      <c r="BW303" s="224">
        <v>0</v>
      </c>
      <c r="BX303" s="224">
        <v>0</v>
      </c>
      <c r="BY303" s="226">
        <v>0</v>
      </c>
      <c r="BZ303" s="232">
        <v>0</v>
      </c>
      <c r="CA303" s="226">
        <v>0</v>
      </c>
      <c r="CB303" s="224">
        <v>0</v>
      </c>
      <c r="CC303" s="224">
        <v>0</v>
      </c>
      <c r="CD303" s="224">
        <v>0</v>
      </c>
      <c r="CE303" s="226">
        <v>0</v>
      </c>
      <c r="CF303" s="232">
        <v>0</v>
      </c>
      <c r="CG303" s="226">
        <v>0</v>
      </c>
      <c r="CH303" s="224">
        <v>0</v>
      </c>
      <c r="CI303" s="224">
        <v>0</v>
      </c>
      <c r="CJ303" s="224">
        <v>0</v>
      </c>
      <c r="CK303" s="226">
        <v>0</v>
      </c>
      <c r="CL303" s="232">
        <v>0</v>
      </c>
      <c r="CM303" s="226">
        <v>0</v>
      </c>
      <c r="CN303" s="224">
        <v>0</v>
      </c>
      <c r="CO303" s="224">
        <v>0</v>
      </c>
      <c r="CP303" s="224">
        <v>0</v>
      </c>
      <c r="CQ303" s="226">
        <v>0</v>
      </c>
      <c r="CR303" s="232">
        <v>0</v>
      </c>
      <c r="CS303" s="226">
        <v>0</v>
      </c>
      <c r="CT303" s="224">
        <v>0</v>
      </c>
      <c r="CU303" s="224">
        <v>0</v>
      </c>
      <c r="CV303" s="224">
        <v>0</v>
      </c>
      <c r="CW303" s="226">
        <v>0</v>
      </c>
      <c r="CX303" s="232">
        <v>0</v>
      </c>
      <c r="CY303" s="226">
        <v>0</v>
      </c>
      <c r="CZ303" s="224">
        <v>0</v>
      </c>
      <c r="DA303" s="224">
        <v>0</v>
      </c>
      <c r="DB303" s="224">
        <v>0</v>
      </c>
      <c r="DC303" s="226">
        <v>0</v>
      </c>
      <c r="DD303" s="232">
        <v>0</v>
      </c>
      <c r="DE303" s="226">
        <v>0</v>
      </c>
      <c r="DF303" s="224">
        <v>0</v>
      </c>
      <c r="DG303" s="224">
        <v>0</v>
      </c>
      <c r="DH303" s="224">
        <v>0</v>
      </c>
      <c r="DI303" s="226">
        <v>0</v>
      </c>
      <c r="DJ303" s="232">
        <v>0</v>
      </c>
      <c r="DK303" s="226">
        <v>0</v>
      </c>
      <c r="DL303" s="224">
        <v>0</v>
      </c>
      <c r="DM303" s="224">
        <v>0</v>
      </c>
      <c r="DN303" s="224">
        <v>0</v>
      </c>
      <c r="DO303" s="226">
        <v>0</v>
      </c>
      <c r="DP303" s="232">
        <v>0</v>
      </c>
      <c r="DQ303" s="226">
        <v>0</v>
      </c>
      <c r="DR303" s="224">
        <v>0</v>
      </c>
      <c r="DS303" s="224">
        <v>0</v>
      </c>
      <c r="DT303" s="224">
        <v>0</v>
      </c>
      <c r="DU303" s="226">
        <v>0</v>
      </c>
      <c r="DV303" s="232">
        <v>0</v>
      </c>
      <c r="DW303" s="226">
        <v>0</v>
      </c>
      <c r="DX303" s="224">
        <v>0</v>
      </c>
      <c r="DY303" s="224">
        <v>0</v>
      </c>
      <c r="DZ303" s="224">
        <v>0</v>
      </c>
      <c r="EA303" s="226">
        <v>0</v>
      </c>
      <c r="EB303" s="232">
        <v>0</v>
      </c>
      <c r="EC303" s="226">
        <v>0</v>
      </c>
      <c r="ED303" s="224">
        <v>0</v>
      </c>
      <c r="EE303" s="224">
        <v>0</v>
      </c>
      <c r="EF303" s="224">
        <v>0</v>
      </c>
      <c r="EG303" s="226">
        <v>0</v>
      </c>
      <c r="EH303" s="232">
        <v>0</v>
      </c>
      <c r="EI303" s="226">
        <v>0</v>
      </c>
      <c r="EJ303" s="224">
        <v>0</v>
      </c>
      <c r="EK303" s="224">
        <v>0</v>
      </c>
      <c r="EL303" s="224">
        <v>0</v>
      </c>
      <c r="EM303" s="226">
        <v>0</v>
      </c>
      <c r="EN303" s="232">
        <v>0</v>
      </c>
      <c r="EO303" s="226">
        <v>0</v>
      </c>
      <c r="EP303" s="224">
        <v>0</v>
      </c>
      <c r="EQ303" s="224">
        <v>0</v>
      </c>
      <c r="ER303" s="224">
        <v>0</v>
      </c>
      <c r="ES303" s="226">
        <v>0</v>
      </c>
      <c r="ET303" s="232">
        <v>0</v>
      </c>
      <c r="EU303" s="226">
        <v>0</v>
      </c>
      <c r="EV303" s="224">
        <v>0</v>
      </c>
      <c r="EW303" s="224">
        <v>0</v>
      </c>
      <c r="EX303" s="224">
        <v>0</v>
      </c>
      <c r="EY303" s="226">
        <v>0</v>
      </c>
      <c r="EZ303" s="232">
        <v>0</v>
      </c>
      <c r="FA303" s="226">
        <v>0</v>
      </c>
      <c r="FB303" s="224">
        <v>0</v>
      </c>
      <c r="FC303" s="224">
        <v>0</v>
      </c>
      <c r="FD303" s="224">
        <v>0</v>
      </c>
      <c r="FE303" s="226">
        <v>0</v>
      </c>
      <c r="FF303" s="232">
        <v>0</v>
      </c>
      <c r="FG303" s="226">
        <v>0</v>
      </c>
      <c r="FH303" s="224">
        <v>0</v>
      </c>
      <c r="FI303" s="224">
        <v>0</v>
      </c>
      <c r="FJ303" s="224">
        <v>0</v>
      </c>
      <c r="FK303" s="226">
        <v>0</v>
      </c>
      <c r="FL303" s="232">
        <v>0</v>
      </c>
      <c r="FM303" s="226">
        <v>0</v>
      </c>
      <c r="FN303" s="224">
        <v>0</v>
      </c>
      <c r="FO303" s="224">
        <v>0</v>
      </c>
      <c r="FP303" s="224">
        <v>0</v>
      </c>
      <c r="FQ303" s="226">
        <v>0</v>
      </c>
      <c r="FR303" s="232">
        <v>0</v>
      </c>
      <c r="FS303" s="226">
        <v>0</v>
      </c>
      <c r="FT303" s="224">
        <v>0</v>
      </c>
      <c r="FU303" s="224">
        <v>0</v>
      </c>
      <c r="FV303" s="224">
        <v>0</v>
      </c>
      <c r="FW303" s="226">
        <v>0</v>
      </c>
      <c r="FX303" s="232">
        <v>0</v>
      </c>
      <c r="FY303" s="226">
        <v>0</v>
      </c>
      <c r="FZ303" s="224">
        <v>0</v>
      </c>
      <c r="GA303" s="224">
        <v>0</v>
      </c>
      <c r="GB303" s="224">
        <v>0</v>
      </c>
      <c r="GC303" s="226">
        <v>0</v>
      </c>
      <c r="GD303" s="232">
        <v>0</v>
      </c>
      <c r="GE303" s="226">
        <v>0</v>
      </c>
      <c r="GF303" s="224">
        <v>0</v>
      </c>
      <c r="GG303" s="224">
        <v>0</v>
      </c>
      <c r="GH303" s="224">
        <v>0</v>
      </c>
      <c r="GI303" s="226">
        <v>0</v>
      </c>
      <c r="GJ303" s="232">
        <v>0</v>
      </c>
      <c r="GK303" s="226">
        <v>0</v>
      </c>
      <c r="GL303" s="224">
        <v>0</v>
      </c>
      <c r="GM303" s="224">
        <v>0</v>
      </c>
      <c r="GN303" s="224">
        <v>0</v>
      </c>
      <c r="GO303" s="226">
        <v>0</v>
      </c>
      <c r="GP303" s="232">
        <v>0</v>
      </c>
      <c r="GQ303" s="226">
        <v>0</v>
      </c>
      <c r="GR303" s="224">
        <v>0</v>
      </c>
      <c r="GS303" s="224">
        <v>0</v>
      </c>
      <c r="GT303" s="224">
        <v>0</v>
      </c>
      <c r="GU303" s="226">
        <v>0</v>
      </c>
      <c r="GV303" s="232">
        <v>0</v>
      </c>
      <c r="GW303" s="226">
        <v>0</v>
      </c>
      <c r="GX303" s="224">
        <v>0</v>
      </c>
      <c r="GY303" s="224">
        <v>0</v>
      </c>
      <c r="GZ303" s="224">
        <v>0</v>
      </c>
      <c r="HA303" s="226">
        <v>0</v>
      </c>
      <c r="HB303" s="232">
        <v>0</v>
      </c>
      <c r="HC303" s="226">
        <v>0</v>
      </c>
    </row>
    <row r="304" spans="1:211" ht="15" thickBot="1" x14ac:dyDescent="0.4">
      <c r="A304" s="228" t="s">
        <v>182</v>
      </c>
      <c r="B304" s="229">
        <f t="shared" ref="B304:C304" si="1338">SUM(B288:B303)</f>
        <v>1485497995666.4417</v>
      </c>
      <c r="C304" s="229">
        <f t="shared" si="1338"/>
        <v>1463840207640.8425</v>
      </c>
      <c r="D304" s="230">
        <f t="shared" si="1335"/>
        <v>0.98542052019674198</v>
      </c>
      <c r="E304" s="229">
        <f t="shared" ref="E304:F304" si="1339">SUM(E288:E303)</f>
        <v>1303525356571.7134</v>
      </c>
      <c r="F304" s="229">
        <f t="shared" si="1339"/>
        <v>1288604987479.7566</v>
      </c>
      <c r="G304" s="230">
        <f t="shared" ref="G304" si="1340">+F304/E304</f>
        <v>0.98855383286812504</v>
      </c>
      <c r="H304" s="229">
        <f t="shared" ref="H304:I304" si="1341">SUM(H288:H303)</f>
        <v>1668260014626.9998</v>
      </c>
      <c r="I304" s="229">
        <f t="shared" si="1341"/>
        <v>1614173387228.3962</v>
      </c>
      <c r="J304" s="230">
        <f t="shared" ref="J304" si="1342">+I304/H304</f>
        <v>0.96757901830387238</v>
      </c>
      <c r="K304" s="229">
        <f t="shared" ref="K304:L304" si="1343">SUM(K288:K303)</f>
        <v>1523064951564.667</v>
      </c>
      <c r="L304" s="229">
        <f t="shared" si="1343"/>
        <v>1483082719508.9443</v>
      </c>
      <c r="M304" s="230">
        <f t="shared" ref="M304" si="1344">+L304/K304</f>
        <v>0.97374883322300321</v>
      </c>
      <c r="N304" s="229">
        <f t="shared" ref="N304:O304" si="1345">SUM(N288:N303)</f>
        <v>2067971263265.6846</v>
      </c>
      <c r="O304" s="229">
        <f t="shared" si="1345"/>
        <v>2033662747893.6711</v>
      </c>
      <c r="P304" s="230">
        <f t="shared" ref="P304" si="1346">+O304/N304</f>
        <v>0.98340957827536035</v>
      </c>
      <c r="Q304" s="229">
        <f t="shared" ref="Q304:R304" si="1347">SUM(Q288:Q303)</f>
        <v>1855953893319.0051</v>
      </c>
      <c r="R304" s="229">
        <f t="shared" si="1347"/>
        <v>1777815343129.2405</v>
      </c>
      <c r="S304" s="230">
        <f t="shared" ref="S304" si="1348">+R304/Q304</f>
        <v>0.95789844215901865</v>
      </c>
      <c r="T304" s="229">
        <f t="shared" ref="T304:U304" si="1349">SUM(T288:T303)</f>
        <v>1683678837320.0566</v>
      </c>
      <c r="U304" s="229">
        <f t="shared" si="1349"/>
        <v>1496580894793.5803</v>
      </c>
      <c r="V304" s="230">
        <f t="shared" ref="V304" si="1350">+U304/T304</f>
        <v>0.88887551569853807</v>
      </c>
      <c r="W304" s="229">
        <f t="shared" ref="W304:X304" si="1351">SUM(W288:W303)</f>
        <v>1843488706054.0923</v>
      </c>
      <c r="X304" s="229">
        <f t="shared" si="1351"/>
        <v>1412656644134.72</v>
      </c>
      <c r="Y304" s="230">
        <f t="shared" ref="Y304" si="1352">+X304/W304</f>
        <v>0.7662952528515623</v>
      </c>
      <c r="Z304" s="229">
        <f t="shared" ref="Z304:AA304" si="1353">SUM(Z288:Z303)</f>
        <v>1146174808111.1787</v>
      </c>
      <c r="AA304" s="229">
        <f t="shared" si="1353"/>
        <v>1145892534599.1272</v>
      </c>
      <c r="AB304" s="230">
        <f t="shared" ref="AB304" si="1354">+AA304/Z304</f>
        <v>0.99975372560096942</v>
      </c>
      <c r="AC304" s="229">
        <f t="shared" ref="AC304:AD304" si="1355">SUM(AC288:AC303)</f>
        <v>645233529055.8573</v>
      </c>
      <c r="AD304" s="229">
        <f t="shared" si="1355"/>
        <v>601999928450.82141</v>
      </c>
      <c r="AE304" s="230">
        <f t="shared" ref="AE304" si="1356">+AD304/AC304</f>
        <v>0.93299542156729243</v>
      </c>
      <c r="AF304" s="229">
        <f t="shared" ref="AF304:AH304" si="1357">SUM(AF288:AF303)</f>
        <v>1037773430981.2458</v>
      </c>
      <c r="AG304" s="229">
        <f t="shared" si="1357"/>
        <v>1037773430981.2458</v>
      </c>
      <c r="AH304" s="229">
        <f t="shared" si="1357"/>
        <v>980121546104.98291</v>
      </c>
      <c r="AI304" s="220">
        <f>+AH304/AG304</f>
        <v>0.94444655918609199</v>
      </c>
      <c r="AJ304" s="229">
        <f t="shared" ref="AJ304" si="1358">SUM(AJ288:AJ303)</f>
        <v>979815483509.78198</v>
      </c>
      <c r="AK304" s="220">
        <f>+AJ304/AG304</f>
        <v>0.94415163682051206</v>
      </c>
      <c r="AL304" s="229">
        <f t="shared" ref="AL304:AN304" si="1359">SUM(AL288:AL303)</f>
        <v>848158677296.23523</v>
      </c>
      <c r="AM304" s="229">
        <f t="shared" si="1359"/>
        <v>848158677296.23523</v>
      </c>
      <c r="AN304" s="229">
        <f t="shared" si="1359"/>
        <v>569408456135.4259</v>
      </c>
      <c r="AO304" s="220">
        <f>+AN304/AM304</f>
        <v>0.67134661399750017</v>
      </c>
      <c r="AP304" s="229">
        <f t="shared" ref="AP304" si="1360">SUM(AP288:AP303)</f>
        <v>568650776253.07544</v>
      </c>
      <c r="AQ304" s="220">
        <f>+AP304/AM304</f>
        <v>0.67045329072836157</v>
      </c>
      <c r="AR304" s="229">
        <f t="shared" ref="AR304:AT304" si="1361">SUM(AR288:AR303)</f>
        <v>892779018100.11499</v>
      </c>
      <c r="AS304" s="229">
        <f t="shared" si="1361"/>
        <v>892779018100.11499</v>
      </c>
      <c r="AT304" s="229">
        <f t="shared" si="1361"/>
        <v>559960197639.85986</v>
      </c>
      <c r="AU304" s="220">
        <f>+AT304/AS304</f>
        <v>0.6272103020873937</v>
      </c>
      <c r="AV304" s="229">
        <f t="shared" ref="AV304" si="1362">SUM(AV288:AV303)</f>
        <v>559786439803.02197</v>
      </c>
      <c r="AW304" s="220">
        <f>+AV304/AS304</f>
        <v>0.62701567628043009</v>
      </c>
      <c r="AX304" s="229">
        <f t="shared" ref="AX304:AZ304" si="1363">SUM(AX288:AX303)</f>
        <v>1368308881025.1294</v>
      </c>
      <c r="AY304" s="229">
        <f t="shared" si="1363"/>
        <v>1368308881025.1294</v>
      </c>
      <c r="AZ304" s="229">
        <f t="shared" si="1363"/>
        <v>1096179195340.5341</v>
      </c>
      <c r="BA304" s="220">
        <f>+AZ304/AY304</f>
        <v>0.80111969639434244</v>
      </c>
      <c r="BB304" s="229">
        <f t="shared" ref="BB304" si="1364">SUM(BB288:BB303)</f>
        <v>1095872726604.0979</v>
      </c>
      <c r="BC304" s="220">
        <f>+BB304/AY304</f>
        <v>0.80089572011187715</v>
      </c>
      <c r="BD304" s="229">
        <f t="shared" ref="BD304:BF304" si="1365">SUM(BD288:BD303)</f>
        <v>869805911309.76611</v>
      </c>
      <c r="BE304" s="229">
        <f t="shared" si="1365"/>
        <v>746204023478.16907</v>
      </c>
      <c r="BF304" s="229">
        <f t="shared" si="1365"/>
        <v>652913226567.85303</v>
      </c>
      <c r="BG304" s="220">
        <f>+BF304/BE304</f>
        <v>0.87497950429766702</v>
      </c>
      <c r="BH304" s="229">
        <f t="shared" ref="BH304" si="1366">SUM(BH288:BH303)</f>
        <v>652641627682.74927</v>
      </c>
      <c r="BI304" s="220">
        <f>+BH304/BE304</f>
        <v>0.87461553026836891</v>
      </c>
      <c r="BJ304" s="229">
        <f t="shared" ref="BJ304:BL304" si="1367">SUM(BJ288:BJ303)</f>
        <v>814159444895.59583</v>
      </c>
      <c r="BK304" s="229">
        <f t="shared" si="1367"/>
        <v>814159444895.59583</v>
      </c>
      <c r="BL304" s="229">
        <f t="shared" si="1367"/>
        <v>496686101858.04321</v>
      </c>
      <c r="BM304" s="220">
        <f>+BL304/BK304</f>
        <v>0.61005998882901369</v>
      </c>
      <c r="BN304" s="229">
        <f t="shared" ref="BN304" si="1368">SUM(BN288:BN303)</f>
        <v>496159957864.7998</v>
      </c>
      <c r="BO304" s="220">
        <f>+BN304/BK304</f>
        <v>0.60941374687168937</v>
      </c>
      <c r="BP304" s="229">
        <f t="shared" ref="BP304:BR304" si="1369">SUM(BP288:BP303)</f>
        <v>764980423322.31934</v>
      </c>
      <c r="BQ304" s="229">
        <f t="shared" si="1369"/>
        <v>689266135322.31934</v>
      </c>
      <c r="BR304" s="229">
        <f t="shared" si="1369"/>
        <v>558932379461.80127</v>
      </c>
      <c r="BS304" s="220">
        <f>+BR304/BQ304</f>
        <v>0.81090938727234796</v>
      </c>
      <c r="BT304" s="229">
        <f t="shared" ref="BT304" si="1370">SUM(BT288:BT303)</f>
        <v>558604648801.82178</v>
      </c>
      <c r="BU304" s="220">
        <f>+BT304/BQ304</f>
        <v>0.81043390959662231</v>
      </c>
      <c r="BV304" s="229">
        <f t="shared" ref="BV304:BX304" si="1371">SUM(BV288:BV303)</f>
        <v>524062819564.22656</v>
      </c>
      <c r="BW304" s="229">
        <f t="shared" si="1371"/>
        <v>524062819564.22656</v>
      </c>
      <c r="BX304" s="229">
        <f t="shared" si="1371"/>
        <v>411016387127.08911</v>
      </c>
      <c r="BY304" s="220">
        <f>+BX304/BW304</f>
        <v>0.78428839403043549</v>
      </c>
      <c r="BZ304" s="229">
        <f t="shared" ref="BZ304" si="1372">SUM(BZ288:BZ303)</f>
        <v>409745580458.1994</v>
      </c>
      <c r="CA304" s="220">
        <f>+BZ304/BW304</f>
        <v>0.7818634811737164</v>
      </c>
      <c r="CB304" s="229">
        <f t="shared" ref="CB304:CD304" si="1373">SUM(CB288:CB303)</f>
        <v>702551886342.6521</v>
      </c>
      <c r="CC304" s="229">
        <f t="shared" si="1373"/>
        <v>702551886342.6521</v>
      </c>
      <c r="CD304" s="229">
        <f t="shared" si="1373"/>
        <v>548803983793.19373</v>
      </c>
      <c r="CE304" s="220">
        <f>+CD304/CC304</f>
        <v>0.78115793930916633</v>
      </c>
      <c r="CF304" s="229">
        <f t="shared" ref="CF304" si="1374">SUM(CF288:CF303)</f>
        <v>547898825180.97742</v>
      </c>
      <c r="CG304" s="220">
        <f>+CF304/CC304</f>
        <v>0.77986955245858303</v>
      </c>
      <c r="CH304" s="229">
        <f t="shared" ref="CH304:CJ304" si="1375">SUM(CH288:CH303)</f>
        <v>798449632474.76501</v>
      </c>
      <c r="CI304" s="229">
        <f t="shared" si="1375"/>
        <v>743311607806.38696</v>
      </c>
      <c r="CJ304" s="229">
        <f t="shared" si="1375"/>
        <v>501453035951.23737</v>
      </c>
      <c r="CK304" s="220">
        <f>+CJ304/CI304</f>
        <v>0.67462021403256844</v>
      </c>
      <c r="CL304" s="229">
        <f t="shared" ref="CL304" si="1376">SUM(CL288:CL303)</f>
        <v>499356959033.35559</v>
      </c>
      <c r="CM304" s="220">
        <f>+CL304/CI304</f>
        <v>0.6718002971957151</v>
      </c>
      <c r="CN304" s="229">
        <f t="shared" ref="CN304:CP304" si="1377">SUM(CN288:CN303)</f>
        <v>844315339280.26501</v>
      </c>
      <c r="CO304" s="229">
        <f t="shared" si="1377"/>
        <v>917106677282.13953</v>
      </c>
      <c r="CP304" s="229">
        <f t="shared" si="1377"/>
        <v>911955237970.36902</v>
      </c>
      <c r="CQ304" s="220">
        <f>+CP304/CO304</f>
        <v>0.99438294427531937</v>
      </c>
      <c r="CR304" s="229">
        <f t="shared" ref="CR304" si="1378">SUM(CR288:CR303)</f>
        <v>910061600345.48071</v>
      </c>
      <c r="CS304" s="220">
        <f>+CR304/CO304</f>
        <v>0.99231814890113224</v>
      </c>
      <c r="CT304" s="229">
        <f t="shared" ref="CT304:CV304" si="1379">SUM(CT288:CT303)</f>
        <v>1704822375477.7861</v>
      </c>
      <c r="CU304" s="229">
        <f t="shared" si="1379"/>
        <v>1690528362349.7002</v>
      </c>
      <c r="CV304" s="229">
        <f t="shared" si="1379"/>
        <v>1534544290380.26</v>
      </c>
      <c r="CW304" s="220">
        <f>+CV304/CU304</f>
        <v>0.90773057971495097</v>
      </c>
      <c r="CX304" s="229">
        <f t="shared" ref="CX304" si="1380">SUM(CX288:CX303)</f>
        <v>1533819499375.4741</v>
      </c>
      <c r="CY304" s="220">
        <f>+CX304/CU304</f>
        <v>0.90730184333824893</v>
      </c>
      <c r="CZ304" s="229">
        <f t="shared" ref="CZ304:DB304" si="1381">SUM(CZ288:CZ303)</f>
        <v>2228992372370.3999</v>
      </c>
      <c r="DA304" s="229">
        <f t="shared" si="1381"/>
        <v>2228992372370.3999</v>
      </c>
      <c r="DB304" s="229">
        <f t="shared" si="1381"/>
        <v>110826252873.44519</v>
      </c>
      <c r="DC304" s="220">
        <f>+DB304/DA304</f>
        <v>4.9720337425644981E-2</v>
      </c>
      <c r="DD304" s="229">
        <f t="shared" ref="DD304" si="1382">SUM(DD288:DD303)</f>
        <v>110826252873.44519</v>
      </c>
      <c r="DE304" s="220">
        <f>+DD304/DA304</f>
        <v>4.9720337425644981E-2</v>
      </c>
      <c r="DF304" s="229">
        <f t="shared" ref="DF304:DH304" si="1383">SUM(DF288:DF303)</f>
        <v>2228992372370.3999</v>
      </c>
      <c r="DG304" s="229">
        <f t="shared" si="1383"/>
        <v>2228992372370.3999</v>
      </c>
      <c r="DH304" s="229">
        <f t="shared" si="1383"/>
        <v>197657890400.25598</v>
      </c>
      <c r="DI304" s="220">
        <f>+DH304/DG304</f>
        <v>8.8675893578791687E-2</v>
      </c>
      <c r="DJ304" s="229">
        <f t="shared" ref="DJ304" si="1384">SUM(DJ288:DJ303)</f>
        <v>197657890400.25598</v>
      </c>
      <c r="DK304" s="220">
        <f>+DJ304/DG304</f>
        <v>8.8675893578791687E-2</v>
      </c>
      <c r="DL304" s="229">
        <f t="shared" ref="DL304:DN304" si="1385">SUM(DL288:DL303)</f>
        <v>2228992372370.3999</v>
      </c>
      <c r="DM304" s="229">
        <f t="shared" si="1385"/>
        <v>2228992372370.3999</v>
      </c>
      <c r="DN304" s="229">
        <f t="shared" si="1385"/>
        <v>233826629008.47116</v>
      </c>
      <c r="DO304" s="220">
        <f>+DN304/DM304</f>
        <v>0.10490239083223535</v>
      </c>
      <c r="DP304" s="229">
        <f t="shared" ref="DP304" si="1386">SUM(DP288:DP303)</f>
        <v>233278906058.67117</v>
      </c>
      <c r="DQ304" s="220">
        <f>+DP304/DM304</f>
        <v>0.10465666412783325</v>
      </c>
      <c r="DR304" s="229">
        <f t="shared" ref="DR304:DT304" si="1387">SUM(DR288:DR303)</f>
        <v>2228992372370.3999</v>
      </c>
      <c r="DS304" s="229">
        <f t="shared" si="1387"/>
        <v>2228992372370.3999</v>
      </c>
      <c r="DT304" s="229">
        <f t="shared" si="1387"/>
        <v>388143981028.47113</v>
      </c>
      <c r="DU304" s="220">
        <f>+DT304/DS304</f>
        <v>0.17413427961429193</v>
      </c>
      <c r="DV304" s="229">
        <f t="shared" ref="DV304" si="1388">SUM(DV288:DV303)</f>
        <v>387596258078.67114</v>
      </c>
      <c r="DW304" s="220">
        <f>+DV304/DS304</f>
        <v>0.17388855290988983</v>
      </c>
      <c r="DX304" s="229">
        <f t="shared" ref="DX304:DZ304" si="1389">SUM(DX288:DX303)</f>
        <v>2228992372370.3999</v>
      </c>
      <c r="DY304" s="229">
        <f t="shared" si="1389"/>
        <v>2228992372370.3999</v>
      </c>
      <c r="DZ304" s="229">
        <f t="shared" si="1389"/>
        <v>608018354726.29675</v>
      </c>
      <c r="EA304" s="220">
        <f>+DZ304/DY304</f>
        <v>0.27277722537906474</v>
      </c>
      <c r="EB304" s="229">
        <f t="shared" ref="EB304" si="1390">SUM(EB288:EB303)</f>
        <v>607470631776.49683</v>
      </c>
      <c r="EC304" s="220">
        <f>+EB304/DY304</f>
        <v>0.27253149867466264</v>
      </c>
      <c r="ED304" s="229">
        <f t="shared" ref="ED304:EF304" si="1391">SUM(ED288:ED303)</f>
        <v>2228992372370.3999</v>
      </c>
      <c r="EE304" s="229">
        <f t="shared" si="1391"/>
        <v>2228992372370.3999</v>
      </c>
      <c r="EF304" s="229">
        <f t="shared" si="1391"/>
        <v>738882409608.43909</v>
      </c>
      <c r="EG304" s="220">
        <f>+EF304/EE304</f>
        <v>0.33148718621350953</v>
      </c>
      <c r="EH304" s="229">
        <f t="shared" ref="EH304" si="1392">SUM(EH288:EH303)</f>
        <v>731619563043.43921</v>
      </c>
      <c r="EI304" s="220">
        <f>+EH304/EE304</f>
        <v>0.32822883205535852</v>
      </c>
      <c r="EJ304" s="229">
        <f t="shared" ref="EJ304:EL304" si="1393">SUM(EJ288:EJ303)</f>
        <v>2228992372370.3999</v>
      </c>
      <c r="EK304" s="229">
        <f t="shared" si="1393"/>
        <v>2228992372370.3999</v>
      </c>
      <c r="EL304" s="229">
        <f t="shared" si="1393"/>
        <v>958536626734.65833</v>
      </c>
      <c r="EM304" s="220">
        <f>+EL304/EK304</f>
        <v>0.43003136242916434</v>
      </c>
      <c r="EN304" s="229">
        <f t="shared" ref="EN304" si="1394">SUM(EN288:EN303)</f>
        <v>955126256616.18347</v>
      </c>
      <c r="EO304" s="220">
        <f>+EN304/EK304</f>
        <v>0.42850135714034043</v>
      </c>
      <c r="EP304" s="229">
        <f t="shared" ref="EP304:ER304" si="1395">SUM(EP288:EP303)</f>
        <v>2228992372370.3999</v>
      </c>
      <c r="EQ304" s="229">
        <f t="shared" si="1395"/>
        <v>2228992372370.3999</v>
      </c>
      <c r="ER304" s="229">
        <f t="shared" si="1395"/>
        <v>1015354326668.869</v>
      </c>
      <c r="ES304" s="220">
        <f>+ER304/EQ304</f>
        <v>0.45552166945690375</v>
      </c>
      <c r="ET304" s="229">
        <f t="shared" ref="ET304" si="1396">SUM(ET288:ET303)</f>
        <v>1011979404508.3943</v>
      </c>
      <c r="EU304" s="220">
        <f>+ET304/EQ304</f>
        <v>0.45400756729921637</v>
      </c>
      <c r="EV304" s="229">
        <f t="shared" ref="EV304:EX304" si="1397">SUM(EV288:EV303)</f>
        <v>2228992372370.3999</v>
      </c>
      <c r="EW304" s="229">
        <f t="shared" si="1397"/>
        <v>2176732372370.3999</v>
      </c>
      <c r="EX304" s="229">
        <f t="shared" si="1397"/>
        <v>1069415414678.6135</v>
      </c>
      <c r="EY304" s="220">
        <f>+EX304/EW304</f>
        <v>0.4912939359256418</v>
      </c>
      <c r="EZ304" s="229">
        <f t="shared" ref="EZ304" si="1398">SUM(EZ288:EZ303)</f>
        <v>1065954514701.6479</v>
      </c>
      <c r="FA304" s="220">
        <f>+EZ304/EW304</f>
        <v>0.48970398393113146</v>
      </c>
      <c r="FB304" s="229">
        <f t="shared" ref="FB304:FD304" si="1399">SUM(FB288:FB303)</f>
        <v>2228992372370.3999</v>
      </c>
      <c r="FC304" s="229">
        <f t="shared" si="1399"/>
        <v>2176732372370.3999</v>
      </c>
      <c r="FD304" s="229">
        <f t="shared" si="1399"/>
        <v>1558670434817.1372</v>
      </c>
      <c r="FE304" s="220">
        <f>+FD304/FC304</f>
        <v>0.71605974836483421</v>
      </c>
      <c r="FF304" s="229">
        <f t="shared" ref="FF304" si="1400">SUM(FF288:FF303)</f>
        <v>1555024907149.0847</v>
      </c>
      <c r="FG304" s="220">
        <f>+FF304/FC304</f>
        <v>0.71438497763310549</v>
      </c>
      <c r="FH304" s="229">
        <f t="shared" ref="FH304:FJ304" si="1401">SUM(FH288:FH303)</f>
        <v>2228992372370.3999</v>
      </c>
      <c r="FI304" s="229">
        <f t="shared" si="1401"/>
        <v>2176732372370.3999</v>
      </c>
      <c r="FJ304" s="229">
        <f t="shared" si="1401"/>
        <v>1738006292740.2395</v>
      </c>
      <c r="FK304" s="220">
        <f>+FJ304/FI304</f>
        <v>0.79844739518786123</v>
      </c>
      <c r="FL304" s="229">
        <f t="shared" ref="FL304" si="1402">SUM(FL288:FL303)</f>
        <v>1734651867174.3923</v>
      </c>
      <c r="FM304" s="220">
        <f>+FL304/FI304</f>
        <v>0.79690635798529774</v>
      </c>
      <c r="FN304" s="229">
        <f t="shared" ref="FN304:FP304" si="1403">SUM(FN288:FN303)</f>
        <v>2228992372370.3999</v>
      </c>
      <c r="FO304" s="229">
        <f t="shared" si="1403"/>
        <v>2176732372370.3999</v>
      </c>
      <c r="FP304" s="229">
        <f t="shared" si="1403"/>
        <v>1884275844409.9666</v>
      </c>
      <c r="FQ304" s="220">
        <f>+FP304/FO304</f>
        <v>0.86564424195062784</v>
      </c>
      <c r="FR304" s="229">
        <f t="shared" ref="FR304" si="1404">SUM(FR288:FR303)</f>
        <v>1881109409673.1558</v>
      </c>
      <c r="FS304" s="220">
        <f>+FR304/FO304</f>
        <v>0.86418956852499096</v>
      </c>
      <c r="FT304" s="229">
        <f t="shared" ref="FT304:FV304" si="1405">SUM(FT288:FT303)</f>
        <v>2013134816000</v>
      </c>
      <c r="FU304" s="229">
        <f t="shared" si="1405"/>
        <v>2013134816000</v>
      </c>
      <c r="FV304" s="229">
        <f t="shared" si="1405"/>
        <v>120801994125</v>
      </c>
      <c r="FW304" s="220">
        <f>+FV304/FU304</f>
        <v>6.000690721996832E-2</v>
      </c>
      <c r="FX304" s="229">
        <f t="shared" ref="FX304" si="1406">SUM(FX288:FX303)</f>
        <v>116973993125</v>
      </c>
      <c r="FY304" s="220">
        <f>+FX304/FU304</f>
        <v>5.8105394728318084E-2</v>
      </c>
      <c r="FZ304" s="229">
        <f t="shared" ref="FZ304:GB304" si="1407">SUM(FZ288:FZ303)</f>
        <v>2013134816000</v>
      </c>
      <c r="GA304" s="229">
        <f t="shared" si="1407"/>
        <v>2013134816000</v>
      </c>
      <c r="GB304" s="229">
        <f t="shared" si="1407"/>
        <v>447215558853</v>
      </c>
      <c r="GC304" s="220">
        <f>+GB304/GA304</f>
        <v>0.22214883737473448</v>
      </c>
      <c r="GD304" s="229">
        <f t="shared" ref="GD304" si="1408">SUM(GD288:GD303)</f>
        <v>443901229110</v>
      </c>
      <c r="GE304" s="220">
        <f>+GD304/GA304</f>
        <v>0.2205024847724853</v>
      </c>
      <c r="GF304" s="229">
        <f t="shared" ref="GF304:GH304" si="1409">SUM(GF288:GF303)</f>
        <v>2013134816000</v>
      </c>
      <c r="GG304" s="229">
        <f t="shared" si="1409"/>
        <v>2013134816000</v>
      </c>
      <c r="GH304" s="229">
        <f t="shared" si="1409"/>
        <v>526195734358</v>
      </c>
      <c r="GI304" s="220">
        <f>+GH304/GG304</f>
        <v>0.26138126973707854</v>
      </c>
      <c r="GJ304" s="229">
        <f t="shared" ref="GJ304" si="1410">SUM(GJ288:GJ303)</f>
        <v>524947667759</v>
      </c>
      <c r="GK304" s="220">
        <f>+GJ304/GG304</f>
        <v>0.26076130797938574</v>
      </c>
      <c r="GL304" s="229">
        <f t="shared" ref="GL304:GN304" si="1411">SUM(GL288:GL303)</f>
        <v>2013134816000</v>
      </c>
      <c r="GM304" s="229">
        <f t="shared" si="1411"/>
        <v>2013134816000</v>
      </c>
      <c r="GN304" s="229">
        <f t="shared" si="1411"/>
        <v>633616898247</v>
      </c>
      <c r="GO304" s="220">
        <f>+GN304/GM304</f>
        <v>0.31474141384428772</v>
      </c>
      <c r="GP304" s="229">
        <f t="shared" ref="GP304" si="1412">SUM(GP288:GP303)</f>
        <v>632375776905</v>
      </c>
      <c r="GQ304" s="220">
        <f>+GP304/GM304</f>
        <v>0.31412490205772686</v>
      </c>
      <c r="GR304" s="229">
        <f t="shared" ref="GR304:GT304" si="1413">SUM(GR288:GR303)</f>
        <v>2013134816000</v>
      </c>
      <c r="GS304" s="229">
        <f t="shared" si="1413"/>
        <v>2013134816000</v>
      </c>
      <c r="GT304" s="229">
        <f t="shared" si="1413"/>
        <v>828803108976</v>
      </c>
      <c r="GU304" s="220">
        <f>+GT304/GS304</f>
        <v>0.41169776727759894</v>
      </c>
      <c r="GV304" s="229">
        <f t="shared" ref="GV304" si="1414">SUM(GV288:GV303)</f>
        <v>827667217159</v>
      </c>
      <c r="GW304" s="220">
        <f>+GV304/GS304</f>
        <v>0.41113352696543898</v>
      </c>
      <c r="GX304" s="229">
        <f t="shared" ref="GX304:GZ304" si="1415">SUM(GX288:GX303)</f>
        <v>2013134816000</v>
      </c>
      <c r="GY304" s="229">
        <f t="shared" si="1415"/>
        <v>2013134816000</v>
      </c>
      <c r="GZ304" s="229">
        <f t="shared" si="1415"/>
        <v>993810215608</v>
      </c>
      <c r="HA304" s="220">
        <f>+GZ304/GY304</f>
        <v>0.49366302132842355</v>
      </c>
      <c r="HB304" s="229">
        <f t="shared" ref="HB304" si="1416">SUM(HB288:HB303)</f>
        <v>992769140682</v>
      </c>
      <c r="HC304" s="220">
        <f>+HB304/GY304</f>
        <v>0.49314588014258454</v>
      </c>
    </row>
    <row r="305" spans="1:211" x14ac:dyDescent="0.35">
      <c r="A305"/>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row>
    <row r="306" spans="1:211" x14ac:dyDescent="0.35">
      <c r="A306"/>
      <c r="B306" s="221">
        <f>+B304-B196</f>
        <v>0</v>
      </c>
      <c r="C306" s="221">
        <f t="shared" ref="C306:BN306" si="1417">+C304-C196</f>
        <v>5</v>
      </c>
      <c r="D306" s="221">
        <f t="shared" si="1417"/>
        <v>3.3658631437560871E-12</v>
      </c>
      <c r="E306" s="221">
        <f t="shared" si="1417"/>
        <v>0</v>
      </c>
      <c r="F306" s="221">
        <f t="shared" si="1417"/>
        <v>5</v>
      </c>
      <c r="G306" s="221">
        <f t="shared" si="1417"/>
        <v>3.8358205500799158E-12</v>
      </c>
      <c r="H306" s="221">
        <f t="shared" si="1417"/>
        <v>0</v>
      </c>
      <c r="I306" s="221">
        <f t="shared" si="1417"/>
        <v>5</v>
      </c>
      <c r="J306" s="221">
        <f t="shared" si="1417"/>
        <v>2.9971580772780726E-12</v>
      </c>
      <c r="K306" s="221">
        <f t="shared" si="1417"/>
        <v>0</v>
      </c>
      <c r="L306" s="221">
        <f t="shared" si="1417"/>
        <v>5</v>
      </c>
      <c r="M306" s="221">
        <f t="shared" si="1417"/>
        <v>3.2829294838165879E-12</v>
      </c>
      <c r="N306" s="221">
        <f t="shared" si="1417"/>
        <v>0</v>
      </c>
      <c r="O306" s="221">
        <f t="shared" si="1417"/>
        <v>5</v>
      </c>
      <c r="P306" s="221">
        <f t="shared" si="1417"/>
        <v>2.4178437030286659E-12</v>
      </c>
      <c r="Q306" s="221">
        <f t="shared" si="1417"/>
        <v>0</v>
      </c>
      <c r="R306" s="221">
        <f t="shared" si="1417"/>
        <v>0</v>
      </c>
      <c r="S306" s="221">
        <f t="shared" si="1417"/>
        <v>0</v>
      </c>
      <c r="T306" s="221">
        <f t="shared" si="1417"/>
        <v>0</v>
      </c>
      <c r="U306" s="221">
        <f t="shared" si="1417"/>
        <v>0</v>
      </c>
      <c r="V306" s="221">
        <f t="shared" si="1417"/>
        <v>0</v>
      </c>
      <c r="W306" s="221">
        <f t="shared" si="1417"/>
        <v>0</v>
      </c>
      <c r="X306" s="221">
        <f t="shared" si="1417"/>
        <v>0</v>
      </c>
      <c r="Y306" s="221">
        <f t="shared" si="1417"/>
        <v>0</v>
      </c>
      <c r="Z306" s="221">
        <f t="shared" si="1417"/>
        <v>0</v>
      </c>
      <c r="AA306" s="221">
        <f t="shared" si="1417"/>
        <v>0</v>
      </c>
      <c r="AB306" s="221">
        <f t="shared" si="1417"/>
        <v>0</v>
      </c>
      <c r="AC306" s="221">
        <f t="shared" si="1417"/>
        <v>0</v>
      </c>
      <c r="AD306" s="221">
        <f t="shared" si="1417"/>
        <v>0</v>
      </c>
      <c r="AE306" s="221">
        <f t="shared" si="1417"/>
        <v>0</v>
      </c>
      <c r="AF306" s="221">
        <f t="shared" si="1417"/>
        <v>0</v>
      </c>
      <c r="AG306" s="221">
        <f t="shared" si="1417"/>
        <v>0</v>
      </c>
      <c r="AH306" s="221">
        <f t="shared" si="1417"/>
        <v>0</v>
      </c>
      <c r="AI306" s="221">
        <f t="shared" si="1417"/>
        <v>0</v>
      </c>
      <c r="AJ306" s="221">
        <f t="shared" si="1417"/>
        <v>0</v>
      </c>
      <c r="AK306" s="221">
        <f t="shared" si="1417"/>
        <v>0</v>
      </c>
      <c r="AL306" s="221">
        <f t="shared" si="1417"/>
        <v>0</v>
      </c>
      <c r="AM306" s="221">
        <f t="shared" si="1417"/>
        <v>0</v>
      </c>
      <c r="AN306" s="221">
        <f t="shared" si="1417"/>
        <v>0</v>
      </c>
      <c r="AO306" s="221">
        <f t="shared" si="1417"/>
        <v>0</v>
      </c>
      <c r="AP306" s="221">
        <f t="shared" si="1417"/>
        <v>0</v>
      </c>
      <c r="AQ306" s="221">
        <f t="shared" si="1417"/>
        <v>0</v>
      </c>
      <c r="AR306" s="221">
        <f t="shared" si="1417"/>
        <v>0</v>
      </c>
      <c r="AS306" s="221">
        <f t="shared" si="1417"/>
        <v>0</v>
      </c>
      <c r="AT306" s="221">
        <f t="shared" si="1417"/>
        <v>0</v>
      </c>
      <c r="AU306" s="221">
        <f t="shared" si="1417"/>
        <v>0</v>
      </c>
      <c r="AV306" s="221">
        <f t="shared" si="1417"/>
        <v>0</v>
      </c>
      <c r="AW306" s="221">
        <f t="shared" si="1417"/>
        <v>0</v>
      </c>
      <c r="AX306" s="221">
        <f t="shared" si="1417"/>
        <v>0</v>
      </c>
      <c r="AY306" s="221">
        <f t="shared" si="1417"/>
        <v>0</v>
      </c>
      <c r="AZ306" s="221">
        <f t="shared" si="1417"/>
        <v>0</v>
      </c>
      <c r="BA306" s="221">
        <f t="shared" si="1417"/>
        <v>0</v>
      </c>
      <c r="BB306" s="221">
        <f t="shared" si="1417"/>
        <v>0</v>
      </c>
      <c r="BC306" s="221">
        <f t="shared" si="1417"/>
        <v>0</v>
      </c>
      <c r="BD306" s="221">
        <f t="shared" si="1417"/>
        <v>0</v>
      </c>
      <c r="BE306" s="221">
        <f t="shared" si="1417"/>
        <v>0</v>
      </c>
      <c r="BF306" s="221">
        <f t="shared" si="1417"/>
        <v>0</v>
      </c>
      <c r="BG306" s="221">
        <f t="shared" si="1417"/>
        <v>0</v>
      </c>
      <c r="BH306" s="221">
        <f t="shared" si="1417"/>
        <v>0</v>
      </c>
      <c r="BI306" s="221">
        <f t="shared" si="1417"/>
        <v>0</v>
      </c>
      <c r="BJ306" s="221">
        <f t="shared" si="1417"/>
        <v>0</v>
      </c>
      <c r="BK306" s="221">
        <f t="shared" si="1417"/>
        <v>0</v>
      </c>
      <c r="BL306" s="221">
        <f t="shared" si="1417"/>
        <v>0</v>
      </c>
      <c r="BM306" s="221">
        <f t="shared" si="1417"/>
        <v>0</v>
      </c>
      <c r="BN306" s="221">
        <f t="shared" si="1417"/>
        <v>0</v>
      </c>
      <c r="BO306" s="221">
        <f t="shared" ref="BO306:CS306" si="1418">+BO304-BO196</f>
        <v>0</v>
      </c>
      <c r="BP306" s="221">
        <f t="shared" si="1418"/>
        <v>0</v>
      </c>
      <c r="BQ306" s="221">
        <f t="shared" si="1418"/>
        <v>0</v>
      </c>
      <c r="BR306" s="221">
        <f t="shared" si="1418"/>
        <v>0</v>
      </c>
      <c r="BS306" s="221">
        <f t="shared" si="1418"/>
        <v>0</v>
      </c>
      <c r="BT306" s="221">
        <f t="shared" si="1418"/>
        <v>0</v>
      </c>
      <c r="BU306" s="221">
        <f t="shared" si="1418"/>
        <v>0</v>
      </c>
      <c r="BV306" s="221">
        <f t="shared" si="1418"/>
        <v>0</v>
      </c>
      <c r="BW306" s="221">
        <f t="shared" si="1418"/>
        <v>0</v>
      </c>
      <c r="BX306" s="221">
        <f t="shared" si="1418"/>
        <v>0</v>
      </c>
      <c r="BY306" s="221">
        <f t="shared" si="1418"/>
        <v>0</v>
      </c>
      <c r="BZ306" s="221">
        <f t="shared" si="1418"/>
        <v>0</v>
      </c>
      <c r="CA306" s="221">
        <f t="shared" si="1418"/>
        <v>0</v>
      </c>
      <c r="CB306" s="221">
        <f t="shared" si="1418"/>
        <v>0</v>
      </c>
      <c r="CC306" s="221">
        <f t="shared" si="1418"/>
        <v>0</v>
      </c>
      <c r="CD306" s="221">
        <f t="shared" si="1418"/>
        <v>0</v>
      </c>
      <c r="CE306" s="221">
        <f t="shared" si="1418"/>
        <v>0</v>
      </c>
      <c r="CF306" s="221">
        <f t="shared" si="1418"/>
        <v>0</v>
      </c>
      <c r="CG306" s="221">
        <f t="shared" si="1418"/>
        <v>0</v>
      </c>
      <c r="CH306" s="221">
        <f t="shared" si="1418"/>
        <v>0</v>
      </c>
      <c r="CI306" s="221">
        <f t="shared" si="1418"/>
        <v>0</v>
      </c>
      <c r="CJ306" s="221">
        <f t="shared" si="1418"/>
        <v>0</v>
      </c>
      <c r="CK306" s="221">
        <f t="shared" si="1418"/>
        <v>0</v>
      </c>
      <c r="CL306" s="221">
        <f t="shared" si="1418"/>
        <v>0</v>
      </c>
      <c r="CM306" s="221">
        <f t="shared" si="1418"/>
        <v>0</v>
      </c>
      <c r="CN306" s="221">
        <f t="shared" si="1418"/>
        <v>0</v>
      </c>
      <c r="CO306" s="221">
        <f t="shared" si="1418"/>
        <v>0</v>
      </c>
      <c r="CP306" s="221">
        <f t="shared" si="1418"/>
        <v>0</v>
      </c>
      <c r="CQ306" s="221">
        <f t="shared" si="1418"/>
        <v>0</v>
      </c>
      <c r="CR306" s="221">
        <f t="shared" si="1418"/>
        <v>0</v>
      </c>
      <c r="CS306" s="221">
        <f t="shared" si="1418"/>
        <v>0</v>
      </c>
      <c r="CT306" s="221">
        <f t="shared" ref="CT306:CY306" si="1419">+CT304-CT196</f>
        <v>0</v>
      </c>
      <c r="CU306" s="221">
        <f t="shared" si="1419"/>
        <v>0</v>
      </c>
      <c r="CV306" s="221">
        <f t="shared" si="1419"/>
        <v>0</v>
      </c>
      <c r="CW306" s="221">
        <f t="shared" si="1419"/>
        <v>0</v>
      </c>
      <c r="CX306" s="221">
        <f t="shared" si="1419"/>
        <v>0</v>
      </c>
      <c r="CY306" s="221">
        <f t="shared" si="1419"/>
        <v>0</v>
      </c>
      <c r="CZ306" s="221">
        <f t="shared" ref="CZ306:EU306" si="1420">+CZ304-CZ196</f>
        <v>0</v>
      </c>
      <c r="DA306" s="221">
        <f t="shared" si="1420"/>
        <v>0</v>
      </c>
      <c r="DB306" s="221">
        <f t="shared" si="1420"/>
        <v>0</v>
      </c>
      <c r="DC306" s="221">
        <f t="shared" si="1420"/>
        <v>0</v>
      </c>
      <c r="DD306" s="221">
        <f t="shared" si="1420"/>
        <v>0</v>
      </c>
      <c r="DE306" s="221">
        <f t="shared" si="1420"/>
        <v>0</v>
      </c>
      <c r="DF306" s="221">
        <f t="shared" si="1420"/>
        <v>0</v>
      </c>
      <c r="DG306" s="221">
        <f t="shared" si="1420"/>
        <v>0</v>
      </c>
      <c r="DH306" s="221">
        <f t="shared" si="1420"/>
        <v>0</v>
      </c>
      <c r="DI306" s="221">
        <f t="shared" si="1420"/>
        <v>0</v>
      </c>
      <c r="DJ306" s="221">
        <f t="shared" si="1420"/>
        <v>0</v>
      </c>
      <c r="DK306" s="221">
        <f t="shared" si="1420"/>
        <v>0</v>
      </c>
      <c r="DL306" s="221">
        <f t="shared" si="1420"/>
        <v>0</v>
      </c>
      <c r="DM306" s="221">
        <f t="shared" si="1420"/>
        <v>0</v>
      </c>
      <c r="DN306" s="221">
        <f t="shared" si="1420"/>
        <v>0</v>
      </c>
      <c r="DO306" s="221">
        <f t="shared" si="1420"/>
        <v>0</v>
      </c>
      <c r="DP306" s="221">
        <f t="shared" si="1420"/>
        <v>0</v>
      </c>
      <c r="DQ306" s="221">
        <f t="shared" si="1420"/>
        <v>0</v>
      </c>
      <c r="DR306" s="221">
        <f t="shared" si="1420"/>
        <v>0</v>
      </c>
      <c r="DS306" s="221">
        <f t="shared" si="1420"/>
        <v>0</v>
      </c>
      <c r="DT306" s="221">
        <f t="shared" si="1420"/>
        <v>0</v>
      </c>
      <c r="DU306" s="221">
        <f t="shared" si="1420"/>
        <v>0</v>
      </c>
      <c r="DV306" s="221">
        <f t="shared" si="1420"/>
        <v>0</v>
      </c>
      <c r="DW306" s="221">
        <f t="shared" si="1420"/>
        <v>0</v>
      </c>
      <c r="DX306" s="221">
        <f t="shared" si="1420"/>
        <v>0</v>
      </c>
      <c r="DY306" s="221">
        <f t="shared" si="1420"/>
        <v>0</v>
      </c>
      <c r="DZ306" s="221">
        <f t="shared" si="1420"/>
        <v>0</v>
      </c>
      <c r="EA306" s="221">
        <f t="shared" si="1420"/>
        <v>0</v>
      </c>
      <c r="EB306" s="221">
        <f t="shared" si="1420"/>
        <v>0</v>
      </c>
      <c r="EC306" s="221">
        <f t="shared" si="1420"/>
        <v>0</v>
      </c>
      <c r="ED306" s="221">
        <f t="shared" si="1420"/>
        <v>0</v>
      </c>
      <c r="EE306" s="221">
        <f t="shared" si="1420"/>
        <v>0</v>
      </c>
      <c r="EF306" s="221">
        <f t="shared" si="1420"/>
        <v>0</v>
      </c>
      <c r="EG306" s="221">
        <f t="shared" si="1420"/>
        <v>0</v>
      </c>
      <c r="EH306" s="221">
        <f t="shared" si="1420"/>
        <v>0</v>
      </c>
      <c r="EI306" s="221">
        <f t="shared" si="1420"/>
        <v>0</v>
      </c>
      <c r="EJ306" s="221">
        <f t="shared" si="1420"/>
        <v>0</v>
      </c>
      <c r="EK306" s="221">
        <f t="shared" si="1420"/>
        <v>0</v>
      </c>
      <c r="EL306" s="221">
        <f t="shared" si="1420"/>
        <v>0</v>
      </c>
      <c r="EM306" s="221">
        <f t="shared" si="1420"/>
        <v>0</v>
      </c>
      <c r="EN306" s="221">
        <f t="shared" si="1420"/>
        <v>0</v>
      </c>
      <c r="EO306" s="221">
        <f t="shared" si="1420"/>
        <v>0</v>
      </c>
      <c r="EP306" s="221">
        <f t="shared" si="1420"/>
        <v>0</v>
      </c>
      <c r="EQ306" s="221">
        <f t="shared" si="1420"/>
        <v>0</v>
      </c>
      <c r="ER306" s="221">
        <f t="shared" si="1420"/>
        <v>0</v>
      </c>
      <c r="ES306" s="221">
        <f t="shared" si="1420"/>
        <v>0</v>
      </c>
      <c r="ET306" s="221">
        <f t="shared" si="1420"/>
        <v>0</v>
      </c>
      <c r="EU306" s="221">
        <f t="shared" si="1420"/>
        <v>0</v>
      </c>
      <c r="EV306" s="221">
        <f t="shared" ref="EV306:FM306" si="1421">+EV304-EV196</f>
        <v>0</v>
      </c>
      <c r="EW306" s="221">
        <f t="shared" si="1421"/>
        <v>0</v>
      </c>
      <c r="EX306" s="221">
        <f t="shared" si="1421"/>
        <v>0</v>
      </c>
      <c r="EY306" s="221">
        <f t="shared" si="1421"/>
        <v>0</v>
      </c>
      <c r="EZ306" s="221">
        <f t="shared" si="1421"/>
        <v>0</v>
      </c>
      <c r="FA306" s="221">
        <f t="shared" si="1421"/>
        <v>0</v>
      </c>
      <c r="FB306" s="221">
        <f t="shared" si="1421"/>
        <v>0</v>
      </c>
      <c r="FC306" s="221">
        <f t="shared" si="1421"/>
        <v>0</v>
      </c>
      <c r="FD306" s="221">
        <f t="shared" si="1421"/>
        <v>0</v>
      </c>
      <c r="FE306" s="221">
        <f t="shared" si="1421"/>
        <v>0</v>
      </c>
      <c r="FF306" s="221">
        <f t="shared" si="1421"/>
        <v>0</v>
      </c>
      <c r="FG306" s="221">
        <f t="shared" si="1421"/>
        <v>0</v>
      </c>
      <c r="FH306" s="221">
        <f t="shared" si="1421"/>
        <v>0</v>
      </c>
      <c r="FI306" s="221">
        <f t="shared" si="1421"/>
        <v>0</v>
      </c>
      <c r="FJ306" s="221">
        <f t="shared" si="1421"/>
        <v>0</v>
      </c>
      <c r="FK306" s="221">
        <f t="shared" si="1421"/>
        <v>0</v>
      </c>
      <c r="FL306" s="221">
        <f t="shared" si="1421"/>
        <v>0</v>
      </c>
      <c r="FM306" s="221">
        <f t="shared" si="1421"/>
        <v>0</v>
      </c>
      <c r="FN306" s="221">
        <f t="shared" ref="FN306:FS306" si="1422">+FN304-FN196</f>
        <v>0</v>
      </c>
      <c r="FO306" s="221">
        <f t="shared" si="1422"/>
        <v>0</v>
      </c>
      <c r="FP306" s="221">
        <f t="shared" si="1422"/>
        <v>0</v>
      </c>
      <c r="FQ306" s="221">
        <f t="shared" si="1422"/>
        <v>0</v>
      </c>
      <c r="FR306" s="221">
        <f t="shared" si="1422"/>
        <v>0</v>
      </c>
      <c r="FS306" s="221">
        <f t="shared" si="1422"/>
        <v>0</v>
      </c>
      <c r="FT306" s="221">
        <f t="shared" ref="FT306:FY306" si="1423">+FT304-FT196</f>
        <v>0</v>
      </c>
      <c r="FU306" s="221">
        <f t="shared" si="1423"/>
        <v>0</v>
      </c>
      <c r="FV306" s="221">
        <f t="shared" si="1423"/>
        <v>0</v>
      </c>
      <c r="FW306" s="221">
        <f t="shared" si="1423"/>
        <v>0</v>
      </c>
      <c r="FX306" s="221">
        <f t="shared" si="1423"/>
        <v>0</v>
      </c>
      <c r="FY306" s="221">
        <f t="shared" si="1423"/>
        <v>0</v>
      </c>
      <c r="FZ306" s="221">
        <f t="shared" ref="FZ306:GE306" si="1424">+FZ304-FZ196</f>
        <v>0</v>
      </c>
      <c r="GA306" s="221">
        <f t="shared" si="1424"/>
        <v>0</v>
      </c>
      <c r="GB306" s="221">
        <f t="shared" si="1424"/>
        <v>0</v>
      </c>
      <c r="GC306" s="221">
        <f t="shared" si="1424"/>
        <v>0</v>
      </c>
      <c r="GD306" s="221">
        <f t="shared" si="1424"/>
        <v>0</v>
      </c>
      <c r="GE306" s="221">
        <f t="shared" si="1424"/>
        <v>0</v>
      </c>
      <c r="GF306" s="221">
        <f t="shared" ref="GF306:GK306" si="1425">+GF304-GF196</f>
        <v>0</v>
      </c>
      <c r="GG306" s="221">
        <f t="shared" si="1425"/>
        <v>0</v>
      </c>
      <c r="GH306" s="221">
        <f t="shared" si="1425"/>
        <v>0</v>
      </c>
      <c r="GI306" s="221">
        <f t="shared" si="1425"/>
        <v>0</v>
      </c>
      <c r="GJ306" s="221">
        <f t="shared" si="1425"/>
        <v>0</v>
      </c>
      <c r="GK306" s="221">
        <f t="shared" si="1425"/>
        <v>0</v>
      </c>
      <c r="GL306" s="221">
        <f t="shared" ref="GL306:GQ306" si="1426">+GL304-GL196</f>
        <v>0</v>
      </c>
      <c r="GM306" s="221">
        <f t="shared" si="1426"/>
        <v>0</v>
      </c>
      <c r="GN306" s="221">
        <f t="shared" si="1426"/>
        <v>0</v>
      </c>
      <c r="GO306" s="221">
        <f t="shared" si="1426"/>
        <v>0</v>
      </c>
      <c r="GP306" s="221">
        <f t="shared" si="1426"/>
        <v>0</v>
      </c>
      <c r="GQ306" s="221">
        <f t="shared" si="1426"/>
        <v>0</v>
      </c>
      <c r="GR306" s="221">
        <f t="shared" ref="GR306:GW306" si="1427">+GR304-GR196</f>
        <v>0</v>
      </c>
      <c r="GS306" s="221">
        <f t="shared" si="1427"/>
        <v>0</v>
      </c>
      <c r="GT306" s="221">
        <f t="shared" si="1427"/>
        <v>0</v>
      </c>
      <c r="GU306" s="221">
        <f t="shared" si="1427"/>
        <v>0</v>
      </c>
      <c r="GV306" s="221">
        <f t="shared" si="1427"/>
        <v>0</v>
      </c>
      <c r="GW306" s="221">
        <f t="shared" si="1427"/>
        <v>0</v>
      </c>
      <c r="GX306" s="221">
        <f t="shared" ref="GX306:HC306" si="1428">+GX304-GX196</f>
        <v>0</v>
      </c>
      <c r="GY306" s="221">
        <f t="shared" si="1428"/>
        <v>0</v>
      </c>
      <c r="GZ306" s="221">
        <f t="shared" si="1428"/>
        <v>0</v>
      </c>
      <c r="HA306" s="221">
        <f t="shared" si="1428"/>
        <v>0</v>
      </c>
      <c r="HB306" s="221">
        <f t="shared" si="1428"/>
        <v>0</v>
      </c>
      <c r="HC306" s="221">
        <f t="shared" si="1428"/>
        <v>0</v>
      </c>
    </row>
    <row r="307" spans="1:211" x14ac:dyDescent="0.35">
      <c r="A307"/>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row>
    <row r="309" spans="1:211" ht="23.5" x14ac:dyDescent="0.55000000000000004">
      <c r="A309" s="2" t="s">
        <v>253</v>
      </c>
    </row>
    <row r="310" spans="1:211" ht="19" thickBot="1" x14ac:dyDescent="0.5">
      <c r="A310" s="10" t="s">
        <v>158</v>
      </c>
    </row>
    <row r="311" spans="1:211" ht="15" thickBot="1" x14ac:dyDescent="0.4">
      <c r="A311" s="106"/>
      <c r="B311" s="485" t="str">
        <f>+B286</f>
        <v>2 0 0 2</v>
      </c>
      <c r="C311" s="486"/>
      <c r="D311" s="487"/>
      <c r="E311" s="485" t="str">
        <f t="shared" ref="E311" si="1429">+E286</f>
        <v>2 0 0 3</v>
      </c>
      <c r="F311" s="486"/>
      <c r="G311" s="487"/>
      <c r="H311" s="485" t="str">
        <f t="shared" ref="H311" si="1430">+H286</f>
        <v>2 0 0 4</v>
      </c>
      <c r="I311" s="486"/>
      <c r="J311" s="487"/>
      <c r="K311" s="485" t="str">
        <f t="shared" ref="K311" si="1431">+K286</f>
        <v>2 0 0 5</v>
      </c>
      <c r="L311" s="486"/>
      <c r="M311" s="487"/>
      <c r="N311" s="485" t="str">
        <f t="shared" ref="N311" si="1432">+N286</f>
        <v>2 0 0 6</v>
      </c>
      <c r="O311" s="486"/>
      <c r="P311" s="487"/>
      <c r="Q311" s="485" t="str">
        <f t="shared" ref="Q311" si="1433">+Q286</f>
        <v>2 0 0 7</v>
      </c>
      <c r="R311" s="486"/>
      <c r="S311" s="487"/>
      <c r="T311" s="485" t="str">
        <f t="shared" ref="T311" si="1434">+T286</f>
        <v>2 0 0 8</v>
      </c>
      <c r="U311" s="486"/>
      <c r="V311" s="487"/>
      <c r="W311" s="485" t="str">
        <f t="shared" ref="W311" si="1435">+W286</f>
        <v>2 0 0 9</v>
      </c>
      <c r="X311" s="486"/>
      <c r="Y311" s="487"/>
      <c r="Z311" s="485" t="str">
        <f t="shared" ref="Z311" si="1436">+Z286</f>
        <v>2 0 1 0</v>
      </c>
      <c r="AA311" s="486"/>
      <c r="AB311" s="487"/>
      <c r="AC311" s="485" t="str">
        <f t="shared" ref="AC311" si="1437">+AC286</f>
        <v>2 0 1 1</v>
      </c>
      <c r="AD311" s="486"/>
      <c r="AE311" s="487"/>
      <c r="AF311" s="482" t="str">
        <f>+AF286</f>
        <v>2 0 1 2</v>
      </c>
      <c r="AG311" s="483"/>
      <c r="AH311" s="483"/>
      <c r="AI311" s="483"/>
      <c r="AJ311" s="483"/>
      <c r="AK311" s="484"/>
      <c r="AL311" s="482" t="str">
        <f t="shared" ref="AL311" si="1438">+AL286</f>
        <v>2 0 1 3</v>
      </c>
      <c r="AM311" s="483"/>
      <c r="AN311" s="483"/>
      <c r="AO311" s="483"/>
      <c r="AP311" s="483"/>
      <c r="AQ311" s="484"/>
      <c r="AR311" s="482" t="str">
        <f t="shared" ref="AR311" si="1439">+AR286</f>
        <v>2 0 1 4</v>
      </c>
      <c r="AS311" s="483"/>
      <c r="AT311" s="483"/>
      <c r="AU311" s="483"/>
      <c r="AV311" s="483"/>
      <c r="AW311" s="484"/>
      <c r="AX311" s="482" t="str">
        <f t="shared" ref="AX311" si="1440">+AX286</f>
        <v>2 0 1 5</v>
      </c>
      <c r="AY311" s="483"/>
      <c r="AZ311" s="483"/>
      <c r="BA311" s="483"/>
      <c r="BB311" s="483"/>
      <c r="BC311" s="484"/>
      <c r="BD311" s="482" t="str">
        <f t="shared" ref="BD311" si="1441">+BD286</f>
        <v>2 0 1 6</v>
      </c>
      <c r="BE311" s="483"/>
      <c r="BF311" s="483"/>
      <c r="BG311" s="483"/>
      <c r="BH311" s="483"/>
      <c r="BI311" s="484"/>
      <c r="BJ311" s="482" t="str">
        <f t="shared" ref="BJ311" si="1442">+BJ286</f>
        <v>2 0 1 7</v>
      </c>
      <c r="BK311" s="483"/>
      <c r="BL311" s="483"/>
      <c r="BM311" s="483"/>
      <c r="BN311" s="483"/>
      <c r="BO311" s="484"/>
      <c r="BP311" s="482" t="str">
        <f t="shared" ref="BP311" si="1443">+BP286</f>
        <v>2 0 1 8</v>
      </c>
      <c r="BQ311" s="483"/>
      <c r="BR311" s="483"/>
      <c r="BS311" s="483"/>
      <c r="BT311" s="483"/>
      <c r="BU311" s="484"/>
      <c r="BV311" s="482" t="str">
        <f t="shared" ref="BV311" si="1444">+BV286</f>
        <v>2 0 1 9</v>
      </c>
      <c r="BW311" s="483"/>
      <c r="BX311" s="483"/>
      <c r="BY311" s="483"/>
      <c r="BZ311" s="483"/>
      <c r="CA311" s="484"/>
      <c r="CB311" s="482" t="str">
        <f t="shared" ref="CB311" si="1445">+CB286</f>
        <v>2 0 2 0</v>
      </c>
      <c r="CC311" s="483"/>
      <c r="CD311" s="483"/>
      <c r="CE311" s="483"/>
      <c r="CF311" s="483"/>
      <c r="CG311" s="484"/>
      <c r="CH311" s="482" t="str">
        <f t="shared" ref="CH311:CT311" si="1446">+CH286</f>
        <v xml:space="preserve"> 2 0 2 1</v>
      </c>
      <c r="CI311" s="483"/>
      <c r="CJ311" s="483"/>
      <c r="CK311" s="483"/>
      <c r="CL311" s="483"/>
      <c r="CM311" s="484"/>
      <c r="CN311" s="482" t="str">
        <f t="shared" si="1446"/>
        <v xml:space="preserve"> 2 0 2 2</v>
      </c>
      <c r="CO311" s="483"/>
      <c r="CP311" s="483"/>
      <c r="CQ311" s="483"/>
      <c r="CR311" s="483"/>
      <c r="CS311" s="484"/>
      <c r="CT311" s="482" t="str">
        <f t="shared" si="1446"/>
        <v xml:space="preserve">2 0 2 3 </v>
      </c>
      <c r="CU311" s="483"/>
      <c r="CV311" s="483"/>
      <c r="CW311" s="483"/>
      <c r="CX311" s="483"/>
      <c r="CY311" s="484"/>
      <c r="CZ311" s="482" t="str">
        <f t="shared" ref="CZ311" si="1447">+CZ286</f>
        <v>2 0 2 4 Enero</v>
      </c>
      <c r="DA311" s="483"/>
      <c r="DB311" s="483"/>
      <c r="DC311" s="483"/>
      <c r="DD311" s="483"/>
      <c r="DE311" s="484"/>
      <c r="DF311" s="482" t="str">
        <f t="shared" ref="DF311" si="1448">+DF286</f>
        <v>2 0 2 4 Febrero</v>
      </c>
      <c r="DG311" s="483"/>
      <c r="DH311" s="483"/>
      <c r="DI311" s="483"/>
      <c r="DJ311" s="483"/>
      <c r="DK311" s="484"/>
      <c r="DL311" s="482" t="str">
        <f t="shared" ref="DL311" si="1449">+DL286</f>
        <v>2 0 2 4 Marzo</v>
      </c>
      <c r="DM311" s="483"/>
      <c r="DN311" s="483"/>
      <c r="DO311" s="483"/>
      <c r="DP311" s="483"/>
      <c r="DQ311" s="484"/>
      <c r="DR311" s="482" t="str">
        <f t="shared" ref="DR311" si="1450">+DR286</f>
        <v>2 0 2 4 Abril</v>
      </c>
      <c r="DS311" s="483"/>
      <c r="DT311" s="483"/>
      <c r="DU311" s="483"/>
      <c r="DV311" s="483"/>
      <c r="DW311" s="484"/>
      <c r="DX311" s="482" t="str">
        <f t="shared" ref="DX311" si="1451">+DX286</f>
        <v>2 0 2 4 Mayo</v>
      </c>
      <c r="DY311" s="483"/>
      <c r="DZ311" s="483"/>
      <c r="EA311" s="483"/>
      <c r="EB311" s="483"/>
      <c r="EC311" s="484"/>
      <c r="ED311" s="482" t="str">
        <f t="shared" ref="ED311" si="1452">+ED286</f>
        <v>2 0 2 4 Junio</v>
      </c>
      <c r="EE311" s="483"/>
      <c r="EF311" s="483"/>
      <c r="EG311" s="483"/>
      <c r="EH311" s="483"/>
      <c r="EI311" s="484"/>
      <c r="EJ311" s="482" t="str">
        <f t="shared" ref="EJ311" si="1453">+EJ286</f>
        <v>2 0 2 4 Julio</v>
      </c>
      <c r="EK311" s="483"/>
      <c r="EL311" s="483"/>
      <c r="EM311" s="483"/>
      <c r="EN311" s="483"/>
      <c r="EO311" s="484"/>
      <c r="EP311" s="482" t="str">
        <f t="shared" ref="EP311" si="1454">+EP286</f>
        <v>2 0 2 4 Agosto</v>
      </c>
      <c r="EQ311" s="483"/>
      <c r="ER311" s="483"/>
      <c r="ES311" s="483"/>
      <c r="ET311" s="483"/>
      <c r="EU311" s="484"/>
      <c r="EV311" s="482" t="str">
        <f t="shared" ref="EV311" si="1455">+EV286</f>
        <v>2 0 2 4 Septiembre</v>
      </c>
      <c r="EW311" s="483"/>
      <c r="EX311" s="483"/>
      <c r="EY311" s="483"/>
      <c r="EZ311" s="483"/>
      <c r="FA311" s="484"/>
      <c r="FB311" s="482" t="str">
        <f t="shared" ref="FB311" si="1456">+FB286</f>
        <v>2 0 2 4 Octubre</v>
      </c>
      <c r="FC311" s="483"/>
      <c r="FD311" s="483"/>
      <c r="FE311" s="483"/>
      <c r="FF311" s="483"/>
      <c r="FG311" s="484"/>
      <c r="FH311" s="461" t="str">
        <f t="shared" ref="FH311" si="1457">+FH286</f>
        <v>2 0 2 4 Noviembre</v>
      </c>
      <c r="FI311" s="462"/>
      <c r="FJ311" s="462"/>
      <c r="FK311" s="462"/>
      <c r="FL311" s="462"/>
      <c r="FM311" s="463"/>
      <c r="FN311" s="461" t="str">
        <f t="shared" ref="FN311:FT311" si="1458">+FN286</f>
        <v xml:space="preserve"> 2 0 2 4</v>
      </c>
      <c r="FO311" s="462"/>
      <c r="FP311" s="462"/>
      <c r="FQ311" s="462"/>
      <c r="FR311" s="462"/>
      <c r="FS311" s="463"/>
      <c r="FT311" s="461" t="str">
        <f t="shared" si="1458"/>
        <v xml:space="preserve"> 2 0 2 5 - Enero</v>
      </c>
      <c r="FU311" s="462"/>
      <c r="FV311" s="462"/>
      <c r="FW311" s="462"/>
      <c r="FX311" s="462"/>
      <c r="FY311" s="463"/>
      <c r="FZ311" s="461" t="str">
        <f t="shared" ref="FZ311" si="1459">+FZ286</f>
        <v xml:space="preserve"> 2 0 2 5 - Febrero</v>
      </c>
      <c r="GA311" s="462"/>
      <c r="GB311" s="462"/>
      <c r="GC311" s="462"/>
      <c r="GD311" s="462"/>
      <c r="GE311" s="463"/>
      <c r="GF311" s="461" t="str">
        <f t="shared" ref="GF311" si="1460">+GF286</f>
        <v xml:space="preserve"> 2 0 2 5 - Marzo</v>
      </c>
      <c r="GG311" s="462"/>
      <c r="GH311" s="462"/>
      <c r="GI311" s="462"/>
      <c r="GJ311" s="462"/>
      <c r="GK311" s="463"/>
      <c r="GL311" s="461" t="str">
        <f t="shared" ref="GL311" si="1461">+GL286</f>
        <v xml:space="preserve"> 2 0 2 5 - Abril</v>
      </c>
      <c r="GM311" s="462"/>
      <c r="GN311" s="462"/>
      <c r="GO311" s="462"/>
      <c r="GP311" s="462"/>
      <c r="GQ311" s="463"/>
      <c r="GR311" s="461" t="str">
        <f t="shared" ref="GR311" si="1462">+GR286</f>
        <v xml:space="preserve"> 2 0 2 5 - Mayo</v>
      </c>
      <c r="GS311" s="462"/>
      <c r="GT311" s="462"/>
      <c r="GU311" s="462"/>
      <c r="GV311" s="462"/>
      <c r="GW311" s="463"/>
      <c r="GX311" s="461" t="str">
        <f t="shared" ref="GX311" si="1463">+GX286</f>
        <v xml:space="preserve"> 2 0 2 5 - Junio</v>
      </c>
      <c r="GY311" s="462"/>
      <c r="GZ311" s="462"/>
      <c r="HA311" s="462"/>
      <c r="HB311" s="462"/>
      <c r="HC311" s="463"/>
    </row>
    <row r="312" spans="1:211" ht="26.4" customHeight="1" thickBot="1" x14ac:dyDescent="0.4">
      <c r="A312" s="160" t="s">
        <v>181</v>
      </c>
      <c r="B312" s="159" t="str">
        <f>+B242</f>
        <v>Presupuesto Disponible</v>
      </c>
      <c r="C312" s="159" t="str">
        <f t="shared" ref="C312:BN312" si="1464">+C242</f>
        <v>Compromisos</v>
      </c>
      <c r="D312" s="159" t="str">
        <f t="shared" si="1464"/>
        <v>% Ejec</v>
      </c>
      <c r="E312" s="159" t="str">
        <f t="shared" si="1464"/>
        <v>Presupuesto Disponible</v>
      </c>
      <c r="F312" s="159" t="str">
        <f t="shared" si="1464"/>
        <v>Compromisos</v>
      </c>
      <c r="G312" s="159" t="str">
        <f t="shared" si="1464"/>
        <v>% Ejec</v>
      </c>
      <c r="H312" s="159" t="str">
        <f t="shared" si="1464"/>
        <v>Presupuesto Disponible</v>
      </c>
      <c r="I312" s="159" t="str">
        <f t="shared" si="1464"/>
        <v>Compromisos</v>
      </c>
      <c r="J312" s="159" t="str">
        <f t="shared" si="1464"/>
        <v>% Ejec</v>
      </c>
      <c r="K312" s="159" t="str">
        <f t="shared" si="1464"/>
        <v>Presupuesto Disponible</v>
      </c>
      <c r="L312" s="159" t="str">
        <f t="shared" si="1464"/>
        <v>Compromisos</v>
      </c>
      <c r="M312" s="159" t="str">
        <f t="shared" si="1464"/>
        <v>% Ejec</v>
      </c>
      <c r="N312" s="159" t="str">
        <f t="shared" si="1464"/>
        <v>Presupuesto Disponible</v>
      </c>
      <c r="O312" s="159" t="str">
        <f t="shared" si="1464"/>
        <v>Compromisos</v>
      </c>
      <c r="P312" s="159" t="str">
        <f t="shared" si="1464"/>
        <v>% Ejec</v>
      </c>
      <c r="Q312" s="159" t="str">
        <f t="shared" si="1464"/>
        <v>Presupuesto Disponible</v>
      </c>
      <c r="R312" s="159" t="str">
        <f t="shared" si="1464"/>
        <v>Compromisos</v>
      </c>
      <c r="S312" s="159" t="str">
        <f t="shared" si="1464"/>
        <v>% Ejec</v>
      </c>
      <c r="T312" s="159" t="str">
        <f t="shared" si="1464"/>
        <v>Presupuesto Disponible</v>
      </c>
      <c r="U312" s="159" t="str">
        <f t="shared" si="1464"/>
        <v>Compromisos</v>
      </c>
      <c r="V312" s="159" t="str">
        <f t="shared" si="1464"/>
        <v>% Ejec</v>
      </c>
      <c r="W312" s="159" t="str">
        <f t="shared" si="1464"/>
        <v>Presupuesto Disponible</v>
      </c>
      <c r="X312" s="159" t="str">
        <f t="shared" si="1464"/>
        <v>Compromisos</v>
      </c>
      <c r="Y312" s="159" t="str">
        <f t="shared" si="1464"/>
        <v>% Ejec</v>
      </c>
      <c r="Z312" s="159" t="str">
        <f t="shared" si="1464"/>
        <v>Presupuesto Disponible</v>
      </c>
      <c r="AA312" s="159" t="str">
        <f t="shared" si="1464"/>
        <v>Compromisos</v>
      </c>
      <c r="AB312" s="159" t="str">
        <f t="shared" si="1464"/>
        <v>% Ejec</v>
      </c>
      <c r="AC312" s="159" t="str">
        <f t="shared" si="1464"/>
        <v>Presupuesto Disponible</v>
      </c>
      <c r="AD312" s="159" t="str">
        <f t="shared" si="1464"/>
        <v>Compromisos</v>
      </c>
      <c r="AE312" s="159" t="str">
        <f t="shared" si="1464"/>
        <v>% Ejec</v>
      </c>
      <c r="AF312" s="159" t="str">
        <f t="shared" si="1464"/>
        <v>Presupuesto Inicial</v>
      </c>
      <c r="AG312" s="159" t="str">
        <f t="shared" si="1464"/>
        <v>Presupuesto Disponible</v>
      </c>
      <c r="AH312" s="159" t="str">
        <f t="shared" si="1464"/>
        <v>Compromisos</v>
      </c>
      <c r="AI312" s="159" t="str">
        <f t="shared" si="1464"/>
        <v>% Ejec</v>
      </c>
      <c r="AJ312" s="159" t="str">
        <f t="shared" si="1464"/>
        <v>Giros</v>
      </c>
      <c r="AK312" s="159" t="str">
        <f t="shared" si="1464"/>
        <v>% Ejec Giros</v>
      </c>
      <c r="AL312" s="159" t="str">
        <f t="shared" si="1464"/>
        <v>Presupuesto Inicial</v>
      </c>
      <c r="AM312" s="159" t="str">
        <f t="shared" si="1464"/>
        <v>Presupuesto Disponible</v>
      </c>
      <c r="AN312" s="159" t="str">
        <f t="shared" si="1464"/>
        <v>Compromisos</v>
      </c>
      <c r="AO312" s="159" t="str">
        <f t="shared" si="1464"/>
        <v>% Ejec</v>
      </c>
      <c r="AP312" s="159" t="str">
        <f t="shared" si="1464"/>
        <v>Giros</v>
      </c>
      <c r="AQ312" s="159" t="str">
        <f t="shared" si="1464"/>
        <v>% Ejec Giros</v>
      </c>
      <c r="AR312" s="159" t="str">
        <f t="shared" si="1464"/>
        <v>Presupuesto Inicial</v>
      </c>
      <c r="AS312" s="159" t="str">
        <f t="shared" si="1464"/>
        <v>Presupuesto Disponible</v>
      </c>
      <c r="AT312" s="159" t="str">
        <f t="shared" si="1464"/>
        <v>Compromisos</v>
      </c>
      <c r="AU312" s="159" t="str">
        <f t="shared" si="1464"/>
        <v>% Ejec</v>
      </c>
      <c r="AV312" s="159" t="str">
        <f t="shared" si="1464"/>
        <v>Giros</v>
      </c>
      <c r="AW312" s="159" t="str">
        <f t="shared" si="1464"/>
        <v>% Ejec Giros</v>
      </c>
      <c r="AX312" s="159" t="str">
        <f t="shared" si="1464"/>
        <v>Presupuesto Inicial</v>
      </c>
      <c r="AY312" s="159" t="str">
        <f t="shared" si="1464"/>
        <v>Presupuesto Disponible</v>
      </c>
      <c r="AZ312" s="159" t="str">
        <f t="shared" si="1464"/>
        <v>Compromisos</v>
      </c>
      <c r="BA312" s="159" t="str">
        <f t="shared" si="1464"/>
        <v>% Ejec</v>
      </c>
      <c r="BB312" s="159" t="str">
        <f t="shared" si="1464"/>
        <v>Giros</v>
      </c>
      <c r="BC312" s="159" t="str">
        <f t="shared" si="1464"/>
        <v>% Ejec Giros</v>
      </c>
      <c r="BD312" s="159" t="str">
        <f t="shared" si="1464"/>
        <v>Presupuesto Inicial</v>
      </c>
      <c r="BE312" s="159" t="str">
        <f t="shared" si="1464"/>
        <v>Presupuesto Disponible</v>
      </c>
      <c r="BF312" s="159" t="str">
        <f t="shared" si="1464"/>
        <v>Compromisos</v>
      </c>
      <c r="BG312" s="159" t="str">
        <f t="shared" si="1464"/>
        <v>% Ejec</v>
      </c>
      <c r="BH312" s="159" t="str">
        <f t="shared" si="1464"/>
        <v>Giros</v>
      </c>
      <c r="BI312" s="159" t="str">
        <f t="shared" si="1464"/>
        <v>% Ejec Giros</v>
      </c>
      <c r="BJ312" s="159" t="str">
        <f t="shared" si="1464"/>
        <v>Presupuesto Inicial</v>
      </c>
      <c r="BK312" s="159" t="str">
        <f t="shared" si="1464"/>
        <v>Presupuesto Disponible</v>
      </c>
      <c r="BL312" s="159" t="str">
        <f t="shared" si="1464"/>
        <v>Compromisos</v>
      </c>
      <c r="BM312" s="159" t="str">
        <f t="shared" si="1464"/>
        <v>% Ejec</v>
      </c>
      <c r="BN312" s="159" t="str">
        <f t="shared" si="1464"/>
        <v>Giros</v>
      </c>
      <c r="BO312" s="159" t="str">
        <f t="shared" ref="BO312:CY312" si="1465">+BO242</f>
        <v>% Ejec Giros</v>
      </c>
      <c r="BP312" s="159" t="str">
        <f t="shared" si="1465"/>
        <v>Presupuesto Inicial</v>
      </c>
      <c r="BQ312" s="159" t="str">
        <f t="shared" si="1465"/>
        <v>Presupuesto Disponible</v>
      </c>
      <c r="BR312" s="159" t="str">
        <f t="shared" si="1465"/>
        <v>Compromisos</v>
      </c>
      <c r="BS312" s="159" t="str">
        <f t="shared" si="1465"/>
        <v>% Ejec</v>
      </c>
      <c r="BT312" s="159" t="str">
        <f t="shared" si="1465"/>
        <v>Giros</v>
      </c>
      <c r="BU312" s="159" t="str">
        <f t="shared" si="1465"/>
        <v>% Ejec Giros</v>
      </c>
      <c r="BV312" s="159" t="str">
        <f t="shared" si="1465"/>
        <v>Presupuesto Inicial</v>
      </c>
      <c r="BW312" s="159" t="str">
        <f t="shared" si="1465"/>
        <v>Presupuesto Disponible</v>
      </c>
      <c r="BX312" s="159" t="str">
        <f t="shared" si="1465"/>
        <v>Compromisos</v>
      </c>
      <c r="BY312" s="159" t="str">
        <f t="shared" si="1465"/>
        <v>% Ejec</v>
      </c>
      <c r="BZ312" s="159" t="str">
        <f t="shared" si="1465"/>
        <v>Giros</v>
      </c>
      <c r="CA312" s="159" t="str">
        <f t="shared" si="1465"/>
        <v>% Ejec Giros</v>
      </c>
      <c r="CB312" s="159" t="str">
        <f t="shared" si="1465"/>
        <v>Presupuesto inicial</v>
      </c>
      <c r="CC312" s="159" t="str">
        <f t="shared" si="1465"/>
        <v>Presupuesto Disponible</v>
      </c>
      <c r="CD312" s="159" t="str">
        <f t="shared" si="1465"/>
        <v>Compromisos</v>
      </c>
      <c r="CE312" s="159" t="str">
        <f t="shared" si="1465"/>
        <v>% Ejec</v>
      </c>
      <c r="CF312" s="159" t="str">
        <f t="shared" si="1465"/>
        <v>Giros</v>
      </c>
      <c r="CG312" s="159" t="str">
        <f t="shared" si="1465"/>
        <v>% ejec Giros</v>
      </c>
      <c r="CH312" s="159" t="str">
        <f t="shared" si="1465"/>
        <v>Presupuesto inicial</v>
      </c>
      <c r="CI312" s="159" t="str">
        <f t="shared" si="1465"/>
        <v>Presupuesto Disponible</v>
      </c>
      <c r="CJ312" s="159" t="str">
        <f t="shared" si="1465"/>
        <v>Compromisos</v>
      </c>
      <c r="CK312" s="159" t="str">
        <f t="shared" si="1465"/>
        <v>% Ejec</v>
      </c>
      <c r="CL312" s="159" t="str">
        <f t="shared" si="1465"/>
        <v>Giros</v>
      </c>
      <c r="CM312" s="159" t="str">
        <f t="shared" si="1465"/>
        <v>% ejec Giros</v>
      </c>
      <c r="CN312" s="159" t="str">
        <f t="shared" si="1465"/>
        <v>Presupuesto inicial</v>
      </c>
      <c r="CO312" s="159" t="str">
        <f t="shared" si="1465"/>
        <v>Presupuesto Disponible</v>
      </c>
      <c r="CP312" s="159" t="str">
        <f t="shared" si="1465"/>
        <v>Compromisos</v>
      </c>
      <c r="CQ312" s="159" t="str">
        <f t="shared" si="1465"/>
        <v>% Ejec</v>
      </c>
      <c r="CR312" s="159" t="str">
        <f t="shared" si="1465"/>
        <v>Giros</v>
      </c>
      <c r="CS312" s="159" t="str">
        <f t="shared" si="1465"/>
        <v>% ejec Giros</v>
      </c>
      <c r="CT312" s="159" t="str">
        <f t="shared" si="1465"/>
        <v>Presupuesto inicial</v>
      </c>
      <c r="CU312" s="159" t="str">
        <f t="shared" si="1465"/>
        <v>Presupuesto Disponible</v>
      </c>
      <c r="CV312" s="159" t="str">
        <f t="shared" si="1465"/>
        <v>Compromisos</v>
      </c>
      <c r="CW312" s="159" t="str">
        <f t="shared" si="1465"/>
        <v>% Ejec</v>
      </c>
      <c r="CX312" s="159" t="str">
        <f t="shared" si="1465"/>
        <v>Giros</v>
      </c>
      <c r="CY312" s="159" t="str">
        <f t="shared" si="1465"/>
        <v>% ejec Giros</v>
      </c>
      <c r="CZ312" s="159" t="str">
        <f t="shared" ref="CZ312:EU312" si="1466">+CZ242</f>
        <v>Presupuesto inicial</v>
      </c>
      <c r="DA312" s="159" t="str">
        <f t="shared" si="1466"/>
        <v>Presupuesto Disponible</v>
      </c>
      <c r="DB312" s="159" t="str">
        <f t="shared" si="1466"/>
        <v>Compromisos</v>
      </c>
      <c r="DC312" s="159" t="str">
        <f t="shared" si="1466"/>
        <v>% Ejec</v>
      </c>
      <c r="DD312" s="159" t="str">
        <f t="shared" si="1466"/>
        <v>Giros</v>
      </c>
      <c r="DE312" s="159" t="str">
        <f t="shared" si="1466"/>
        <v>% ejec Giros</v>
      </c>
      <c r="DF312" s="159" t="str">
        <f t="shared" si="1466"/>
        <v>Presupuesto inicial</v>
      </c>
      <c r="DG312" s="159" t="str">
        <f t="shared" si="1466"/>
        <v>Presupuesto Disponible</v>
      </c>
      <c r="DH312" s="159" t="str">
        <f t="shared" si="1466"/>
        <v>Compromisos</v>
      </c>
      <c r="DI312" s="159" t="str">
        <f t="shared" si="1466"/>
        <v>% Ejec</v>
      </c>
      <c r="DJ312" s="159" t="str">
        <f t="shared" si="1466"/>
        <v>Giros</v>
      </c>
      <c r="DK312" s="159" t="str">
        <f t="shared" si="1466"/>
        <v>% ejec Giros</v>
      </c>
      <c r="DL312" s="159" t="str">
        <f t="shared" si="1466"/>
        <v>Presupuesto inicial</v>
      </c>
      <c r="DM312" s="159" t="str">
        <f t="shared" si="1466"/>
        <v>Presupuesto Disponible</v>
      </c>
      <c r="DN312" s="159" t="str">
        <f t="shared" si="1466"/>
        <v>Compromisos</v>
      </c>
      <c r="DO312" s="159" t="str">
        <f t="shared" si="1466"/>
        <v>% Ejec</v>
      </c>
      <c r="DP312" s="159" t="str">
        <f t="shared" si="1466"/>
        <v>Giros</v>
      </c>
      <c r="DQ312" s="159" t="str">
        <f t="shared" si="1466"/>
        <v>% ejec Giros</v>
      </c>
      <c r="DR312" s="159" t="str">
        <f t="shared" si="1466"/>
        <v>Presupuesto inicial</v>
      </c>
      <c r="DS312" s="159" t="str">
        <f t="shared" si="1466"/>
        <v>Presupuesto Disponible</v>
      </c>
      <c r="DT312" s="159" t="str">
        <f t="shared" si="1466"/>
        <v>Compromisos</v>
      </c>
      <c r="DU312" s="159" t="str">
        <f t="shared" si="1466"/>
        <v>% Ejec</v>
      </c>
      <c r="DV312" s="159" t="str">
        <f t="shared" si="1466"/>
        <v>Giros</v>
      </c>
      <c r="DW312" s="159" t="str">
        <f t="shared" si="1466"/>
        <v>% ejec Giros</v>
      </c>
      <c r="DX312" s="159" t="str">
        <f t="shared" si="1466"/>
        <v>Presupuesto inicial</v>
      </c>
      <c r="DY312" s="159" t="str">
        <f t="shared" si="1466"/>
        <v>Presupuesto Disponible</v>
      </c>
      <c r="DZ312" s="159" t="str">
        <f t="shared" si="1466"/>
        <v>Compromisos</v>
      </c>
      <c r="EA312" s="159" t="str">
        <f t="shared" si="1466"/>
        <v>% Ejec</v>
      </c>
      <c r="EB312" s="159" t="str">
        <f t="shared" si="1466"/>
        <v>Giros</v>
      </c>
      <c r="EC312" s="159" t="str">
        <f t="shared" si="1466"/>
        <v>% ejec Giros</v>
      </c>
      <c r="ED312" s="159" t="str">
        <f t="shared" si="1466"/>
        <v>Presupuesto inicial</v>
      </c>
      <c r="EE312" s="159" t="str">
        <f t="shared" si="1466"/>
        <v>Presupuesto Disponible</v>
      </c>
      <c r="EF312" s="159" t="str">
        <f t="shared" si="1466"/>
        <v>Compromisos</v>
      </c>
      <c r="EG312" s="159" t="str">
        <f t="shared" si="1466"/>
        <v>% Ejec</v>
      </c>
      <c r="EH312" s="159" t="str">
        <f t="shared" si="1466"/>
        <v>Giros</v>
      </c>
      <c r="EI312" s="159" t="str">
        <f t="shared" si="1466"/>
        <v>% ejec Giros</v>
      </c>
      <c r="EJ312" s="159" t="str">
        <f t="shared" si="1466"/>
        <v>Presupuesto inicial</v>
      </c>
      <c r="EK312" s="159" t="str">
        <f t="shared" si="1466"/>
        <v>Presupuesto Disponible</v>
      </c>
      <c r="EL312" s="159" t="str">
        <f t="shared" si="1466"/>
        <v>Compromisos</v>
      </c>
      <c r="EM312" s="159" t="str">
        <f t="shared" si="1466"/>
        <v>% Ejec</v>
      </c>
      <c r="EN312" s="159" t="str">
        <f t="shared" si="1466"/>
        <v>Giros</v>
      </c>
      <c r="EO312" s="159" t="str">
        <f t="shared" si="1466"/>
        <v>% ejec Giros</v>
      </c>
      <c r="EP312" s="159" t="str">
        <f t="shared" si="1466"/>
        <v>Presupuesto inicial</v>
      </c>
      <c r="EQ312" s="159" t="str">
        <f t="shared" si="1466"/>
        <v>Presupuesto Disponible</v>
      </c>
      <c r="ER312" s="159" t="str">
        <f t="shared" si="1466"/>
        <v>Compromisos</v>
      </c>
      <c r="ES312" s="159" t="str">
        <f t="shared" si="1466"/>
        <v>% Ejec</v>
      </c>
      <c r="ET312" s="159" t="str">
        <f t="shared" si="1466"/>
        <v>Giros</v>
      </c>
      <c r="EU312" s="159" t="str">
        <f t="shared" si="1466"/>
        <v>% ejec Giros</v>
      </c>
      <c r="EV312" s="159" t="str">
        <f t="shared" ref="EV312:FM312" si="1467">+EV242</f>
        <v>Presupuesto inicial</v>
      </c>
      <c r="EW312" s="159" t="str">
        <f t="shared" si="1467"/>
        <v>Presupuesto Disponible</v>
      </c>
      <c r="EX312" s="159" t="str">
        <f t="shared" si="1467"/>
        <v>Compromisos</v>
      </c>
      <c r="EY312" s="159" t="str">
        <f t="shared" si="1467"/>
        <v>% Ejec</v>
      </c>
      <c r="EZ312" s="159" t="str">
        <f t="shared" si="1467"/>
        <v>Giros</v>
      </c>
      <c r="FA312" s="159" t="str">
        <f t="shared" si="1467"/>
        <v>% ejec Giros</v>
      </c>
      <c r="FB312" s="159" t="str">
        <f t="shared" si="1467"/>
        <v>Presupuesto inicial</v>
      </c>
      <c r="FC312" s="159" t="str">
        <f t="shared" si="1467"/>
        <v>Presupuesto Disponible</v>
      </c>
      <c r="FD312" s="159" t="str">
        <f t="shared" si="1467"/>
        <v>Compromisos</v>
      </c>
      <c r="FE312" s="159" t="str">
        <f t="shared" si="1467"/>
        <v>% Ejec</v>
      </c>
      <c r="FF312" s="159" t="str">
        <f t="shared" si="1467"/>
        <v>Giros</v>
      </c>
      <c r="FG312" s="159" t="str">
        <f t="shared" si="1467"/>
        <v>% ejec Giros</v>
      </c>
      <c r="FH312" s="159" t="str">
        <f t="shared" si="1467"/>
        <v>Presupuesto inicial</v>
      </c>
      <c r="FI312" s="159" t="str">
        <f t="shared" si="1467"/>
        <v>Presupuesto Disponible</v>
      </c>
      <c r="FJ312" s="159" t="str">
        <f t="shared" si="1467"/>
        <v>Compromisos</v>
      </c>
      <c r="FK312" s="159" t="str">
        <f t="shared" si="1467"/>
        <v>% Ejec</v>
      </c>
      <c r="FL312" s="159" t="str">
        <f t="shared" si="1467"/>
        <v>Giros</v>
      </c>
      <c r="FM312" s="159" t="str">
        <f t="shared" si="1467"/>
        <v>% ejec Giros</v>
      </c>
      <c r="FN312" s="159" t="str">
        <f t="shared" ref="FN312:FY312" si="1468">+FN242</f>
        <v>Presupuesto inicial</v>
      </c>
      <c r="FO312" s="159" t="str">
        <f t="shared" si="1468"/>
        <v>Presupuesto Disponible</v>
      </c>
      <c r="FP312" s="159" t="str">
        <f t="shared" si="1468"/>
        <v>Compromisos</v>
      </c>
      <c r="FQ312" s="159" t="str">
        <f t="shared" si="1468"/>
        <v>% Ejec</v>
      </c>
      <c r="FR312" s="159" t="str">
        <f t="shared" si="1468"/>
        <v>Giros</v>
      </c>
      <c r="FS312" s="159" t="str">
        <f t="shared" si="1468"/>
        <v>% ejec Giros</v>
      </c>
      <c r="FT312" s="159" t="str">
        <f t="shared" si="1468"/>
        <v>Presupuesto inicial</v>
      </c>
      <c r="FU312" s="159" t="str">
        <f t="shared" si="1468"/>
        <v>Presupuesto Disponible</v>
      </c>
      <c r="FV312" s="159" t="str">
        <f t="shared" si="1468"/>
        <v>Compromisos</v>
      </c>
      <c r="FW312" s="159" t="str">
        <f t="shared" si="1468"/>
        <v>% Ejec</v>
      </c>
      <c r="FX312" s="159" t="str">
        <f t="shared" si="1468"/>
        <v>Giros</v>
      </c>
      <c r="FY312" s="159" t="str">
        <f t="shared" si="1468"/>
        <v>% ejec Giros</v>
      </c>
      <c r="FZ312" s="159" t="str">
        <f t="shared" ref="FZ312:GE312" si="1469">+FZ242</f>
        <v>Presupuesto inicial</v>
      </c>
      <c r="GA312" s="159" t="str">
        <f t="shared" si="1469"/>
        <v>Presupuesto Disponible</v>
      </c>
      <c r="GB312" s="159" t="str">
        <f t="shared" si="1469"/>
        <v>Compromisos</v>
      </c>
      <c r="GC312" s="159" t="str">
        <f t="shared" si="1469"/>
        <v>% Ejec</v>
      </c>
      <c r="GD312" s="159" t="str">
        <f t="shared" si="1469"/>
        <v>Giros</v>
      </c>
      <c r="GE312" s="159" t="str">
        <f t="shared" si="1469"/>
        <v>% ejec Giros</v>
      </c>
      <c r="GF312" s="159" t="str">
        <f t="shared" ref="GF312:GK312" si="1470">+GF242</f>
        <v>Presupuesto inicial</v>
      </c>
      <c r="GG312" s="159" t="str">
        <f t="shared" si="1470"/>
        <v>Presupuesto Disponible</v>
      </c>
      <c r="GH312" s="159" t="str">
        <f t="shared" si="1470"/>
        <v>Compromisos</v>
      </c>
      <c r="GI312" s="159" t="str">
        <f t="shared" si="1470"/>
        <v>% Ejec</v>
      </c>
      <c r="GJ312" s="159" t="str">
        <f t="shared" si="1470"/>
        <v>Giros</v>
      </c>
      <c r="GK312" s="159" t="str">
        <f t="shared" si="1470"/>
        <v>% ejec Giros</v>
      </c>
      <c r="GL312" s="159" t="str">
        <f t="shared" ref="GL312:GQ312" si="1471">+GL242</f>
        <v>Presupuesto inicial</v>
      </c>
      <c r="GM312" s="159" t="str">
        <f t="shared" si="1471"/>
        <v>Presupuesto Disponible</v>
      </c>
      <c r="GN312" s="159" t="str">
        <f t="shared" si="1471"/>
        <v>Compromisos</v>
      </c>
      <c r="GO312" s="159" t="str">
        <f t="shared" si="1471"/>
        <v>% Ejec</v>
      </c>
      <c r="GP312" s="159" t="str">
        <f t="shared" si="1471"/>
        <v>Giros</v>
      </c>
      <c r="GQ312" s="159" t="str">
        <f t="shared" si="1471"/>
        <v>% ejec Giros</v>
      </c>
      <c r="GR312" s="159" t="str">
        <f t="shared" ref="GR312:GW312" si="1472">+GR242</f>
        <v>Presupuesto inicial</v>
      </c>
      <c r="GS312" s="159" t="str">
        <f t="shared" si="1472"/>
        <v>Presupuesto Disponible</v>
      </c>
      <c r="GT312" s="159" t="str">
        <f t="shared" si="1472"/>
        <v>Compromisos</v>
      </c>
      <c r="GU312" s="159" t="str">
        <f t="shared" si="1472"/>
        <v>% Ejec</v>
      </c>
      <c r="GV312" s="159" t="str">
        <f t="shared" si="1472"/>
        <v>Giros</v>
      </c>
      <c r="GW312" s="159" t="str">
        <f t="shared" si="1472"/>
        <v>% ejec Giros</v>
      </c>
      <c r="GX312" s="159" t="str">
        <f t="shared" ref="GX312:HC312" si="1473">+GX242</f>
        <v>Presupuesto inicial</v>
      </c>
      <c r="GY312" s="159" t="str">
        <f t="shared" si="1473"/>
        <v>Presupuesto Disponible</v>
      </c>
      <c r="GZ312" s="159" t="str">
        <f t="shared" si="1473"/>
        <v>Compromisos</v>
      </c>
      <c r="HA312" s="159" t="str">
        <f t="shared" si="1473"/>
        <v>% Ejec</v>
      </c>
      <c r="HB312" s="159" t="str">
        <f t="shared" si="1473"/>
        <v>Giros</v>
      </c>
      <c r="HC312" s="159" t="str">
        <f t="shared" si="1473"/>
        <v>% ejec Giros</v>
      </c>
    </row>
    <row r="313" spans="1:211" x14ac:dyDescent="0.35">
      <c r="A313" s="51" t="s">
        <v>160</v>
      </c>
      <c r="B313" s="91">
        <f>+B216+B243+B265+B288</f>
        <v>299037029168.3089</v>
      </c>
      <c r="C313" s="91">
        <f>+C216+C243+C265+C288</f>
        <v>275802295441.54681</v>
      </c>
      <c r="D313" s="78">
        <f>+IFERROR((C313/B313),"0")</f>
        <v>0.92230148289199088</v>
      </c>
      <c r="E313" s="91">
        <f>+E216+E243+E265+E288</f>
        <v>1153174759858.072</v>
      </c>
      <c r="F313" s="91">
        <f>+F216+F243+F265+F288</f>
        <v>1016187582375.4045</v>
      </c>
      <c r="G313" s="78">
        <f>+IFERROR((F313/E313),"0")</f>
        <v>0.88120865782778035</v>
      </c>
      <c r="H313" s="91">
        <f>+H216+H243+H265+H288</f>
        <v>290993409315.82166</v>
      </c>
      <c r="I313" s="91">
        <f>+I216+I243+I265+I288</f>
        <v>273580741257.62222</v>
      </c>
      <c r="J313" s="78">
        <f>+IFERROR((I313/H313),"0")</f>
        <v>0.94016129747013932</v>
      </c>
      <c r="K313" s="91">
        <f>+K216+K243+K265+K288</f>
        <v>376068610597.89142</v>
      </c>
      <c r="L313" s="91">
        <f>+L216+L243+L265+L288</f>
        <v>353235834238.60913</v>
      </c>
      <c r="M313" s="78">
        <f>+IFERROR((L313/K313),"0")</f>
        <v>0.93928560981736375</v>
      </c>
      <c r="N313" s="91">
        <f>+N216+N243+N265+N288</f>
        <v>444505539526.78906</v>
      </c>
      <c r="O313" s="91">
        <f>+O216+O243+O265+O288</f>
        <v>411616496245.06995</v>
      </c>
      <c r="P313" s="78">
        <f>+IFERROR((O313/N313),"0")</f>
        <v>0.92600982359695205</v>
      </c>
      <c r="Q313" s="91">
        <f>+Q216+Q243+Q265+Q288</f>
        <v>460316864791.6723</v>
      </c>
      <c r="R313" s="91">
        <f>+R216+R243+R265+R288</f>
        <v>434956363336.16345</v>
      </c>
      <c r="S313" s="78">
        <f>+IFERROR((R313/Q313),"0")</f>
        <v>0.94490642556190862</v>
      </c>
      <c r="T313" s="91">
        <f>+T216+T243+T265+T288</f>
        <v>537991366576.57373</v>
      </c>
      <c r="U313" s="91">
        <f>+U216+U243+U265+U288</f>
        <v>518295616890.91754</v>
      </c>
      <c r="V313" s="78">
        <f>+IFERROR((U313/T313),"0")</f>
        <v>0.96339021235417388</v>
      </c>
      <c r="W313" s="91">
        <f>+W216+W243+W265+W288</f>
        <v>321682967282.13062</v>
      </c>
      <c r="X313" s="91">
        <f>+X216+X243+X265+X288</f>
        <v>305706627897.03149</v>
      </c>
      <c r="Y313" s="78">
        <f>+IFERROR((X313/W313),"0")</f>
        <v>0.95033514046428469</v>
      </c>
      <c r="Z313" s="91">
        <f>+Z216+Z243+Z265+Z288</f>
        <v>327426411627.68054</v>
      </c>
      <c r="AA313" s="91">
        <f>+AA216+AA243+AA265+AA288</f>
        <v>317639046499.53772</v>
      </c>
      <c r="AB313" s="78">
        <f>+IFERROR((AA313/Z313),"0")</f>
        <v>0.97010819903168921</v>
      </c>
      <c r="AC313" s="91">
        <f>+AC216+AC243+AC265+AC288</f>
        <v>270901618582.63934</v>
      </c>
      <c r="AD313" s="91">
        <f>+AD216+AD243+AD265+AD288</f>
        <v>261542551085.9939</v>
      </c>
      <c r="AE313" s="78">
        <f>+IFERROR((AD313/AC313),"0")</f>
        <v>0.9654521536430376</v>
      </c>
      <c r="AF313" s="91">
        <f>+AF216+AF243+AF265+AF288</f>
        <v>281441443730.16968</v>
      </c>
      <c r="AG313" s="91">
        <f>+AG216+AG243+AG265+AG288</f>
        <v>271625897866.65085</v>
      </c>
      <c r="AH313" s="91">
        <f>+AH216+AH243+AH265+AH288</f>
        <v>247067465199.83179</v>
      </c>
      <c r="AI313" s="78">
        <f>+IFERROR((AH313/AG313),"0")</f>
        <v>0.90958729318632381</v>
      </c>
      <c r="AJ313" s="91">
        <f>+AJ216+AJ243+AJ265+AJ288</f>
        <v>183066276068.34277</v>
      </c>
      <c r="AK313" s="78">
        <f>+IFERROR((AJ313/AG313),"0")</f>
        <v>0.67396473423979397</v>
      </c>
      <c r="AL313" s="91">
        <f>+AL216+AL243+AL265+AL288</f>
        <v>297524770563.4353</v>
      </c>
      <c r="AM313" s="91">
        <f>+AM216+AM243+AM265+AM288</f>
        <v>282472904778.83032</v>
      </c>
      <c r="AN313" s="91">
        <f>+AN216+AN243+AN265+AN288</f>
        <v>256509063529.1684</v>
      </c>
      <c r="AO313" s="78">
        <f>+IFERROR((AN313/AM313),"0")</f>
        <v>0.9080837814515661</v>
      </c>
      <c r="AP313" s="91">
        <f>+AP216+AP243+AP265+AP288</f>
        <v>167697805155.62256</v>
      </c>
      <c r="AQ313" s="78">
        <f>+IFERROR((AP313/AM313),"0")</f>
        <v>0.59367749018946092</v>
      </c>
      <c r="AR313" s="91">
        <f>+AR216+AR243+AR265+AR288</f>
        <v>435422653862.67126</v>
      </c>
      <c r="AS313" s="91">
        <f>+AS216+AS243+AS265+AS288</f>
        <v>352138543107.13416</v>
      </c>
      <c r="AT313" s="91">
        <f>+AT216+AT243+AT265+AT288</f>
        <v>301419610813.36432</v>
      </c>
      <c r="AU313" s="78">
        <f>+IFERROR((AT313/AS313),"0")</f>
        <v>0.85596881316584772</v>
      </c>
      <c r="AV313" s="91">
        <f>+AV216+AV243+AV265+AV288</f>
        <v>181758931433.46667</v>
      </c>
      <c r="AW313" s="78">
        <f>+IFERROR((AV313/AS313),"0")</f>
        <v>0.5161574470936815</v>
      </c>
      <c r="AX313" s="91">
        <f>+AX216+AX243+AX265+AX288</f>
        <v>283660550560.57898</v>
      </c>
      <c r="AY313" s="91">
        <f>+AY216+AY243+AY265+AY288</f>
        <v>318127062041.37915</v>
      </c>
      <c r="AZ313" s="91">
        <f>+AZ216+AZ243+AZ265+AZ288</f>
        <v>269167254857.69302</v>
      </c>
      <c r="BA313" s="78">
        <f>+IFERROR((AZ313/AY313),"0")</f>
        <v>0.84609983548863299</v>
      </c>
      <c r="BB313" s="91">
        <f>+BB216+BB243+BB265+BB288</f>
        <v>188733851047.41052</v>
      </c>
      <c r="BC313" s="78">
        <f>+IFERROR((BB313/AY313),"0")</f>
        <v>0.59326562737646538</v>
      </c>
      <c r="BD313" s="91">
        <f>+BD216+BD243+BD265+BD288</f>
        <v>302935717263.12329</v>
      </c>
      <c r="BE313" s="91">
        <f>+BE216+BE243+BE265+BE288</f>
        <v>307524711943.47583</v>
      </c>
      <c r="BF313" s="91">
        <f>+BF216+BF243+BF265+BF288</f>
        <v>254859900633.66293</v>
      </c>
      <c r="BG313" s="78">
        <f>+IFERROR((BF313/BE313),"0")</f>
        <v>0.82874608360094038</v>
      </c>
      <c r="BH313" s="91">
        <f>+BH216+BH243+BH265+BH288</f>
        <v>159493300854.8447</v>
      </c>
      <c r="BI313" s="78">
        <f>+IFERROR((BH313/BE313),"0")</f>
        <v>0.51863572149011605</v>
      </c>
      <c r="BJ313" s="91">
        <f>+BJ216+BJ243+BJ265+BJ288</f>
        <v>342207275203.13959</v>
      </c>
      <c r="BK313" s="91">
        <f>+BK216+BK243+BK265+BK288</f>
        <v>373361143678.56677</v>
      </c>
      <c r="BL313" s="91">
        <f>+BL216+BL243+BL265+BL288</f>
        <v>320993303594.29028</v>
      </c>
      <c r="BM313" s="78">
        <f>+IFERROR((BL313/BK313),"0")</f>
        <v>0.85973944806275582</v>
      </c>
      <c r="BN313" s="91">
        <f>+BN216+BN243+BN265+BN288</f>
        <v>182161794258.96677</v>
      </c>
      <c r="BO313" s="78">
        <f>+IFERROR((BN313/BK313),"0")</f>
        <v>0.48789703305546195</v>
      </c>
      <c r="BP313" s="91">
        <f>+BP216+BP243+BP265+BP288</f>
        <v>434377996113.29749</v>
      </c>
      <c r="BQ313" s="91">
        <f>+BQ216+BQ243+BQ265+BQ288</f>
        <v>403122062137.46509</v>
      </c>
      <c r="BR313" s="91">
        <f>+BR216+BR243+BR265+BR288</f>
        <v>368692298922.44745</v>
      </c>
      <c r="BS313" s="78">
        <f>+IFERROR((BR313/BQ313),"0")</f>
        <v>0.91459221300749094</v>
      </c>
      <c r="BT313" s="91">
        <f>+BT216+BT243+BT265+BT288</f>
        <v>243435056185.98257</v>
      </c>
      <c r="BU313" s="78">
        <f>+IFERROR((BT313/BQ313),"0")</f>
        <v>0.60387430768542494</v>
      </c>
      <c r="BV313" s="91">
        <f>+BV216+BV243+BV265+BV288</f>
        <v>731041158237.62219</v>
      </c>
      <c r="BW313" s="91">
        <f>+BW216+BW243+BW265+BW288</f>
        <v>728110246055.28003</v>
      </c>
      <c r="BX313" s="91">
        <f>+BX216+BX243+BX265+BX288</f>
        <v>698482736111.40137</v>
      </c>
      <c r="BY313" s="78">
        <f>+IFERROR((BX313/BW313),"0")</f>
        <v>0.95930903306965787</v>
      </c>
      <c r="BZ313" s="91">
        <f>+BZ216+BZ243+BZ265+BZ288</f>
        <v>615121272931.63049</v>
      </c>
      <c r="CA313" s="78">
        <f>+IFERROR((BZ313/BW313),"0")</f>
        <v>0.84481886673646522</v>
      </c>
      <c r="CB313" s="91">
        <f>+CB216+CB243+CB265+CB288</f>
        <v>358923570779.08716</v>
      </c>
      <c r="CC313" s="91">
        <f>+CC216+CC243+CC265+CC288</f>
        <v>341551094413.96112</v>
      </c>
      <c r="CD313" s="91">
        <f>+CD216+CD243+CD265+CD288</f>
        <v>310232559129.79938</v>
      </c>
      <c r="CE313" s="78">
        <f>+IFERROR((CD313/CC313),"0")</f>
        <v>0.90830497750885975</v>
      </c>
      <c r="CF313" s="91">
        <f>+CF216+CF243+CF265+CF288</f>
        <v>207655226252.23248</v>
      </c>
      <c r="CG313" s="78">
        <f>+IFERROR((CF313/CC313),"0")</f>
        <v>0.60797704837845912</v>
      </c>
      <c r="CH313" s="91">
        <f>+CH216+CH243+CH265+CH288</f>
        <v>420357487499.94116</v>
      </c>
      <c r="CI313" s="91">
        <f>+CI216+CI243+CI265+CI288</f>
        <v>408828967941.52917</v>
      </c>
      <c r="CJ313" s="91">
        <f>+CJ216+CJ243+CJ265+CJ288</f>
        <v>373686128263.51044</v>
      </c>
      <c r="CK313" s="78">
        <f>+IFERROR((CJ313/CI313),"0")</f>
        <v>0.91404024070269674</v>
      </c>
      <c r="CL313" s="91">
        <f>+CL216+CL243+CL265+CL288</f>
        <v>294400287544.43433</v>
      </c>
      <c r="CM313" s="78">
        <f>+IFERROR((CL313/CI313),"0")</f>
        <v>0.72010623177401545</v>
      </c>
      <c r="CN313" s="91">
        <f>+CN216+CN243+CN265+CN288</f>
        <v>397498925818.67249</v>
      </c>
      <c r="CO313" s="91">
        <f>+CO216+CO243+CO265+CO288</f>
        <v>427546643306.6554</v>
      </c>
      <c r="CP313" s="91">
        <f>+CP216+CP243+CP265+CP288</f>
        <v>414037215578.38977</v>
      </c>
      <c r="CQ313" s="78">
        <f>+IFERROR((CP313/CO313),"0")</f>
        <v>0.968402446985004</v>
      </c>
      <c r="CR313" s="91">
        <f>+CR216+CR243+CR265+CR288</f>
        <v>346652521398.27393</v>
      </c>
      <c r="CS313" s="78">
        <f>+IFERROR((CR313/CO313),"0")</f>
        <v>0.8107946274990151</v>
      </c>
      <c r="CT313" s="91">
        <f t="shared" ref="CT313:CU328" si="1474">+CT216+CT243+CT265+CT288</f>
        <v>385854218797.50983</v>
      </c>
      <c r="CU313" s="91">
        <f t="shared" si="1474"/>
        <v>390940150224.77045</v>
      </c>
      <c r="CV313" s="91">
        <f t="shared" ref="CV313" si="1475">+CV216+CV243+CV265+CV288</f>
        <v>375224310040.69141</v>
      </c>
      <c r="CW313" s="78">
        <f>+IFERROR((CV313/CU313),"0")</f>
        <v>0.95979988196391897</v>
      </c>
      <c r="CX313" s="91">
        <f>+CX216+CX243+CX265+CX288</f>
        <v>304202627621.15417</v>
      </c>
      <c r="CY313" s="78">
        <f>+IFERROR((CX313/CU313),"0")</f>
        <v>0.77813094266795912</v>
      </c>
      <c r="CZ313" s="91">
        <f t="shared" ref="CZ313:DB328" si="1476">+CZ216+CZ243+CZ265+CZ288</f>
        <v>348256068295.19995</v>
      </c>
      <c r="DA313" s="91">
        <f t="shared" si="1476"/>
        <v>348256068295.19995</v>
      </c>
      <c r="DB313" s="91">
        <f t="shared" si="1476"/>
        <v>21906532465.147202</v>
      </c>
      <c r="DC313" s="78">
        <f>+IFERROR((DB313/DA313),"0")</f>
        <v>6.2903519735880334E-2</v>
      </c>
      <c r="DD313" s="91">
        <f>+DD216+DD243+DD265+DD288</f>
        <v>3594168454.8587995</v>
      </c>
      <c r="DE313" s="78">
        <f>+IFERROR((DD313/DA313),"0")</f>
        <v>1.0320476172757442E-2</v>
      </c>
      <c r="DF313" s="91">
        <f t="shared" ref="DF313:DH328" si="1477">+DF216+DF243+DF265+DF288</f>
        <v>348256068295.19995</v>
      </c>
      <c r="DG313" s="91">
        <f t="shared" si="1477"/>
        <v>348256068295.19995</v>
      </c>
      <c r="DH313" s="91">
        <f t="shared" si="1477"/>
        <v>52870806639.643196</v>
      </c>
      <c r="DI313" s="78">
        <f>+IFERROR((DH313/DG313),"0")</f>
        <v>0.15181589483410565</v>
      </c>
      <c r="DJ313" s="91">
        <f>+DJ216+DJ243+DJ265+DJ288</f>
        <v>9456861821.0663986</v>
      </c>
      <c r="DK313" s="78">
        <f>+IFERROR((DJ313/DG313),"0")</f>
        <v>2.7154908936289579E-2</v>
      </c>
      <c r="DL313" s="91">
        <f t="shared" ref="DL313:DN328" si="1478">+DL216+DL243+DL265+DL288</f>
        <v>348256068295.19995</v>
      </c>
      <c r="DM313" s="91">
        <f t="shared" si="1478"/>
        <v>348256068295.19995</v>
      </c>
      <c r="DN313" s="91">
        <f t="shared" si="1478"/>
        <v>73496348717.968781</v>
      </c>
      <c r="DO313" s="78">
        <f>+IFERROR((DN313/DM313),"0")</f>
        <v>0.21104111430922562</v>
      </c>
      <c r="DP313" s="91">
        <f>+DP216+DP243+DP265+DP288</f>
        <v>21588840133.161598</v>
      </c>
      <c r="DQ313" s="78">
        <f>+IFERROR((DP313/DM313),"0")</f>
        <v>6.1991281986396786E-2</v>
      </c>
      <c r="DR313" s="91">
        <f t="shared" ref="DR313:DT328" si="1479">+DR216+DR243+DR265+DR288</f>
        <v>348256068295.19995</v>
      </c>
      <c r="DS313" s="91">
        <f t="shared" si="1479"/>
        <v>348256068295.19995</v>
      </c>
      <c r="DT313" s="91">
        <f t="shared" si="1479"/>
        <v>94611985620.843597</v>
      </c>
      <c r="DU313" s="78">
        <f>+IFERROR((DT313/DS313),"0")</f>
        <v>0.2716736167268895</v>
      </c>
      <c r="DV313" s="91">
        <f>+DV216+DV243+DV265+DV288</f>
        <v>39634157704.923599</v>
      </c>
      <c r="DW313" s="78">
        <f>+IFERROR((DV313/DS313),"0")</f>
        <v>0.11380751496719829</v>
      </c>
      <c r="DX313" s="91">
        <f t="shared" ref="DX313:DZ328" si="1480">+DX216+DX243+DX265+DX288</f>
        <v>348256068295.19995</v>
      </c>
      <c r="DY313" s="91">
        <f t="shared" si="1480"/>
        <v>347270595341.96631</v>
      </c>
      <c r="DZ313" s="91">
        <f t="shared" si="1480"/>
        <v>142763589540.9516</v>
      </c>
      <c r="EA313" s="78">
        <f>+IFERROR((DZ313/DY313),"0")</f>
        <v>0.41110186539222709</v>
      </c>
      <c r="EB313" s="91">
        <f>+EB216+EB243+EB265+EB288</f>
        <v>59503718505.082794</v>
      </c>
      <c r="EC313" s="78">
        <f>+IFERROR((EB313/DY313),"0")</f>
        <v>0.17134683818100968</v>
      </c>
      <c r="ED313" s="91">
        <f t="shared" ref="ED313:EF328" si="1481">+ED216+ED243+ED265+ED288</f>
        <v>348256068295.19995</v>
      </c>
      <c r="EE313" s="91">
        <f t="shared" si="1481"/>
        <v>347270595341.96631</v>
      </c>
      <c r="EF313" s="91">
        <f t="shared" si="1481"/>
        <v>152266899144.87479</v>
      </c>
      <c r="EG313" s="78">
        <f>+IFERROR((EF313/EE313),"0")</f>
        <v>0.4384675846077139</v>
      </c>
      <c r="EH313" s="91">
        <f>+EH216+EH243+EH265+EH288</f>
        <v>82352545642.223984</v>
      </c>
      <c r="EI313" s="78">
        <f>+IFERROR((EH313/EE313),"0")</f>
        <v>0.23714229406935336</v>
      </c>
      <c r="EJ313" s="91">
        <f t="shared" ref="EJ313:EL328" si="1482">+EJ216+EJ243+EJ265+EJ288</f>
        <v>348256068295.19995</v>
      </c>
      <c r="EK313" s="91">
        <f t="shared" si="1482"/>
        <v>347270595341.96631</v>
      </c>
      <c r="EL313" s="91">
        <f t="shared" si="1482"/>
        <v>163316949819.8472</v>
      </c>
      <c r="EM313" s="78">
        <f>+IFERROR((EL313/EK313),"0")</f>
        <v>0.47028729760152826</v>
      </c>
      <c r="EN313" s="91">
        <f>+EN216+EN243+EN265+EN288</f>
        <v>105025091371.91759</v>
      </c>
      <c r="EO313" s="78">
        <f>+IFERROR((EN313/EK313),"0")</f>
        <v>0.30243013022308057</v>
      </c>
      <c r="EP313" s="91">
        <f t="shared" ref="EP313:ER328" si="1483">+EP216+EP243+EP265+EP288</f>
        <v>348256068295.19995</v>
      </c>
      <c r="EQ313" s="91">
        <f t="shared" si="1483"/>
        <v>347270595341.96631</v>
      </c>
      <c r="ER313" s="91">
        <f t="shared" si="1483"/>
        <v>193055926213.64398</v>
      </c>
      <c r="ES313" s="78">
        <f>+IFERROR((ER313/EQ313),"0")</f>
        <v>0.55592361922706657</v>
      </c>
      <c r="ET313" s="91">
        <f>+ET216+ET243+ET265+ET288</f>
        <v>124656513235.48799</v>
      </c>
      <c r="EU313" s="78">
        <f>+IFERROR((ET313/EQ313),"0")</f>
        <v>0.35896074965038577</v>
      </c>
      <c r="EV313" s="91">
        <f t="shared" ref="EV313:EX313" si="1484">+EV216+EV243+EV265+EV288</f>
        <v>348256068295.19995</v>
      </c>
      <c r="EW313" s="91">
        <f t="shared" si="1484"/>
        <v>336125921788.0824</v>
      </c>
      <c r="EX313" s="91">
        <f t="shared" si="1484"/>
        <v>214281784993.98837</v>
      </c>
      <c r="EY313" s="78">
        <f>+IFERROR((EX313/EW313),"0")</f>
        <v>0.63750449192992265</v>
      </c>
      <c r="EZ313" s="91">
        <f>+EZ216+EZ243+EZ265+EZ288</f>
        <v>141381094089.97079</v>
      </c>
      <c r="FA313" s="78">
        <f>+IFERROR((EZ313/EW313),"0")</f>
        <v>0.4206194313662826</v>
      </c>
      <c r="FB313" s="91">
        <f t="shared" ref="FB313:FD313" si="1485">+FB216+FB243+FB265+FB288</f>
        <v>348256068295.19995</v>
      </c>
      <c r="FC313" s="91">
        <f t="shared" si="1485"/>
        <v>336125921788.0824</v>
      </c>
      <c r="FD313" s="91">
        <f t="shared" si="1485"/>
        <v>232249868288.33401</v>
      </c>
      <c r="FE313" s="78">
        <f>+IFERROR((FD313/FC313),"0")</f>
        <v>0.69096089659743887</v>
      </c>
      <c r="FF313" s="91">
        <f>+FF216+FF243+FF265+FF288</f>
        <v>164789097703.22998</v>
      </c>
      <c r="FG313" s="78">
        <f>+IFERROR((FF313/FC313),"0")</f>
        <v>0.49026000978027723</v>
      </c>
      <c r="FH313" s="91">
        <f t="shared" ref="FH313:FJ313" si="1486">+FH216+FH243+FH265+FH288</f>
        <v>348256068295.19995</v>
      </c>
      <c r="FI313" s="91">
        <f t="shared" si="1486"/>
        <v>336125921788.0824</v>
      </c>
      <c r="FJ313" s="91">
        <f t="shared" si="1486"/>
        <v>253215501149.64478</v>
      </c>
      <c r="FK313" s="78">
        <f>+IFERROR((FJ313/FI313),"0")</f>
        <v>0.7533352375878043</v>
      </c>
      <c r="FL313" s="91">
        <f>+FL216+FL243+FL265+FL288</f>
        <v>186148415204.59079</v>
      </c>
      <c r="FM313" s="78">
        <f>+IFERROR((FL313/FI313),"0")</f>
        <v>0.55380559230404114</v>
      </c>
      <c r="FN313" s="91">
        <f t="shared" ref="FN313:FP328" si="1487">+FN216+FN243+FN265+FN288</f>
        <v>348256068295.19995</v>
      </c>
      <c r="FO313" s="91">
        <f t="shared" si="1487"/>
        <v>316168675580.11316</v>
      </c>
      <c r="FP313" s="91">
        <f t="shared" si="1487"/>
        <v>290470982877.00476</v>
      </c>
      <c r="FQ313" s="78">
        <f>+IFERROR((FP313/FO313),"0")</f>
        <v>0.91872157273025956</v>
      </c>
      <c r="FR313" s="91">
        <f>+FR216+FR243+FR265+FR288</f>
        <v>244855659205.31036</v>
      </c>
      <c r="FS313" s="78">
        <f>+IFERROR((FR313/FO313),"0")</f>
        <v>0.77444629439030888</v>
      </c>
      <c r="FT313" s="91">
        <f t="shared" ref="FT313:FV328" si="1488">+FT216+FT243+FT265+FT288</f>
        <v>424002493000</v>
      </c>
      <c r="FU313" s="91">
        <f t="shared" si="1488"/>
        <v>424002493000</v>
      </c>
      <c r="FV313" s="91">
        <f t="shared" si="1488"/>
        <v>58899859823</v>
      </c>
      <c r="FW313" s="78">
        <f>+IFERROR((FV313/FU313),"0")</f>
        <v>0.13891394695879772</v>
      </c>
      <c r="FX313" s="91">
        <f>+FX216+FX243+FX265+FX288</f>
        <v>3230788901</v>
      </c>
      <c r="FY313" s="78">
        <f>+IFERROR((FX313/FU313),"0")</f>
        <v>7.6197403419512441E-3</v>
      </c>
      <c r="FZ313" s="91">
        <f t="shared" ref="FZ313:GB313" si="1489">+FZ216+FZ243+FZ265+FZ288</f>
        <v>424002493000</v>
      </c>
      <c r="GA313" s="91">
        <f t="shared" si="1489"/>
        <v>424002493000</v>
      </c>
      <c r="GB313" s="91">
        <f t="shared" si="1489"/>
        <v>141070110831</v>
      </c>
      <c r="GC313" s="78">
        <f>+IFERROR((GB313/GA313),"0")</f>
        <v>0.33271056930082721</v>
      </c>
      <c r="GD313" s="91">
        <f>+GD216+GD243+GD265+GD288</f>
        <v>7802076390</v>
      </c>
      <c r="GE313" s="78">
        <f>+IFERROR((GD313/GA313),"0")</f>
        <v>1.8401015368558222E-2</v>
      </c>
      <c r="GF313" s="91">
        <f t="shared" ref="GF313:GH313" si="1490">+GF216+GF243+GF265+GF288</f>
        <v>424002493000</v>
      </c>
      <c r="GG313" s="91">
        <f t="shared" si="1490"/>
        <v>424002493000</v>
      </c>
      <c r="GH313" s="91">
        <f t="shared" si="1490"/>
        <v>173060456167</v>
      </c>
      <c r="GI313" s="78">
        <f>+IFERROR((GH313/GG313),"0")</f>
        <v>0.40815905336433955</v>
      </c>
      <c r="GJ313" s="91">
        <f>+GJ216+GJ243+GJ265+GJ288</f>
        <v>17770906749</v>
      </c>
      <c r="GK313" s="78">
        <f>+IFERROR((GJ313/GG313),"0")</f>
        <v>4.1912269485170218E-2</v>
      </c>
      <c r="GL313" s="91">
        <f t="shared" ref="GL313:GN313" si="1491">+GL216+GL243+GL265+GL288</f>
        <v>424002493000</v>
      </c>
      <c r="GM313" s="91">
        <f t="shared" si="1491"/>
        <v>424002493000</v>
      </c>
      <c r="GN313" s="91">
        <f t="shared" si="1491"/>
        <v>189645981180</v>
      </c>
      <c r="GO313" s="78">
        <f>+IFERROR((GN313/GM313),"0")</f>
        <v>0.4472756276458969</v>
      </c>
      <c r="GP313" s="91">
        <f>+GP216+GP243+GP265+GP288</f>
        <v>35473337089</v>
      </c>
      <c r="GQ313" s="78">
        <f>+IFERROR((GP313/GM313),"0")</f>
        <v>8.3663038955292174E-2</v>
      </c>
      <c r="GR313" s="91">
        <f t="shared" ref="GR313:GT313" si="1492">+GR216+GR243+GR265+GR288</f>
        <v>424002493000</v>
      </c>
      <c r="GS313" s="91">
        <f t="shared" si="1492"/>
        <v>424002493000</v>
      </c>
      <c r="GT313" s="91">
        <f t="shared" si="1492"/>
        <v>215292781493</v>
      </c>
      <c r="GU313" s="78">
        <f>+IFERROR((GT313/GS313),"0")</f>
        <v>0.5077630085844802</v>
      </c>
      <c r="GV313" s="91">
        <f>+GV216+GV243+GV265+GV288</f>
        <v>60121315056</v>
      </c>
      <c r="GW313" s="78">
        <f>+IFERROR((GV313/GS313),"0")</f>
        <v>0.14179472066453155</v>
      </c>
      <c r="GX313" s="91">
        <f t="shared" ref="GX313:GZ313" si="1493">+GX216+GX243+GX265+GX288</f>
        <v>424002493000</v>
      </c>
      <c r="GY313" s="91">
        <f t="shared" si="1493"/>
        <v>424002493000</v>
      </c>
      <c r="GZ313" s="91">
        <f t="shared" si="1493"/>
        <v>237482224859</v>
      </c>
      <c r="HA313" s="78">
        <f>+IFERROR((GZ313/GY313),"0")</f>
        <v>0.56009629372391445</v>
      </c>
      <c r="HB313" s="91">
        <f>+HB216+HB243+HB265+HB288</f>
        <v>89673006307</v>
      </c>
      <c r="HC313" s="78">
        <f>+IFERROR((HB313/GY313),"0")</f>
        <v>0.21149169589198619</v>
      </c>
    </row>
    <row r="314" spans="1:211" x14ac:dyDescent="0.35">
      <c r="A314" s="48" t="s">
        <v>161</v>
      </c>
      <c r="B314" s="91">
        <f t="shared" ref="B314:C328" si="1494">+B217+B244+B266+B289</f>
        <v>278778414603.02234</v>
      </c>
      <c r="C314" s="91">
        <f t="shared" si="1494"/>
        <v>272473057816.6572</v>
      </c>
      <c r="D314" s="78">
        <f t="shared" ref="D314:D328" si="1495">+IFERROR((C314/B314),"0")</f>
        <v>0.97738219153249761</v>
      </c>
      <c r="E314" s="91">
        <f t="shared" ref="E314:F328" si="1496">+E217+E244+E266+E289</f>
        <v>373308644134.8053</v>
      </c>
      <c r="F314" s="91">
        <f t="shared" si="1496"/>
        <v>362794079596.87573</v>
      </c>
      <c r="G314" s="78">
        <f t="shared" ref="G314:G328" si="1497">+IFERROR((F314/E314),"0")</f>
        <v>0.97183412518534484</v>
      </c>
      <c r="H314" s="91">
        <f t="shared" ref="H314:I328" si="1498">+H217+H244+H266+H289</f>
        <v>373512901967.56598</v>
      </c>
      <c r="I314" s="91">
        <f t="shared" si="1498"/>
        <v>361975657555.65436</v>
      </c>
      <c r="J314" s="78">
        <f t="shared" ref="J314:J328" si="1499">+IFERROR((I314/H314),"0")</f>
        <v>0.9691115237221084</v>
      </c>
      <c r="K314" s="91">
        <f t="shared" ref="K314:L328" si="1500">+K217+K244+K266+K289</f>
        <v>370829463324.22583</v>
      </c>
      <c r="L314" s="91">
        <f t="shared" si="1500"/>
        <v>364397990698.54138</v>
      </c>
      <c r="M314" s="78">
        <f t="shared" ref="M314:M328" si="1501">+IFERROR((L314/K314),"0")</f>
        <v>0.98265652203567966</v>
      </c>
      <c r="N314" s="91">
        <f t="shared" ref="N314:O328" si="1502">+N217+N244+N266+N289</f>
        <v>456679666515.91187</v>
      </c>
      <c r="O314" s="91">
        <f t="shared" si="1502"/>
        <v>429125208324.55066</v>
      </c>
      <c r="P314" s="78">
        <f t="shared" ref="P314:P328" si="1503">+IFERROR((O314/N314),"0")</f>
        <v>0.93966348797269883</v>
      </c>
      <c r="Q314" s="91">
        <f t="shared" ref="Q314:R328" si="1504">+Q217+Q244+Q266+Q289</f>
        <v>487860829377.18823</v>
      </c>
      <c r="R314" s="91">
        <f t="shared" si="1504"/>
        <v>477627916949.08954</v>
      </c>
      <c r="S314" s="78">
        <f t="shared" ref="S314:S328" si="1505">+IFERROR((R314/Q314),"0")</f>
        <v>0.97902493536699342</v>
      </c>
      <c r="T314" s="91">
        <f t="shared" ref="T314:U328" si="1506">+T217+T244+T266+T289</f>
        <v>501803327678.2511</v>
      </c>
      <c r="U314" s="91">
        <f t="shared" si="1506"/>
        <v>455351174155.87628</v>
      </c>
      <c r="V314" s="78">
        <f t="shared" ref="V314:V328" si="1507">+IFERROR((U314/T314),"0")</f>
        <v>0.90742956261908403</v>
      </c>
      <c r="W314" s="91">
        <f t="shared" ref="W314:X328" si="1508">+W217+W244+W266+W289</f>
        <v>599318520871.80725</v>
      </c>
      <c r="X314" s="91">
        <f t="shared" si="1508"/>
        <v>589148282960.00598</v>
      </c>
      <c r="Y314" s="78">
        <f t="shared" ref="Y314:Y328" si="1509">+IFERROR((X314/W314),"0")</f>
        <v>0.98303032935306756</v>
      </c>
      <c r="Z314" s="91">
        <f t="shared" ref="Z314:AA328" si="1510">+Z217+Z244+Z266+Z289</f>
        <v>551701998266.74597</v>
      </c>
      <c r="AA314" s="91">
        <f t="shared" si="1510"/>
        <v>538881911706.62335</v>
      </c>
      <c r="AB314" s="78">
        <f t="shared" ref="AB314:AB328" si="1511">+IFERROR((AA314/Z314),"0")</f>
        <v>0.97676266063853523</v>
      </c>
      <c r="AC314" s="91">
        <f t="shared" ref="AC314:AD328" si="1512">+AC217+AC244+AC266+AC289</f>
        <v>539939743907.96484</v>
      </c>
      <c r="AD314" s="91">
        <f t="shared" si="1512"/>
        <v>513394685418.90649</v>
      </c>
      <c r="AE314" s="78">
        <f t="shared" ref="AE314:AE328" si="1513">+IFERROR((AD314/AC314),"0")</f>
        <v>0.95083699840850566</v>
      </c>
      <c r="AF314" s="91">
        <f t="shared" ref="AF314:AJ328" si="1514">+AF217+AF244+AF266+AF289</f>
        <v>568255600498.89575</v>
      </c>
      <c r="AG314" s="91">
        <f t="shared" si="1514"/>
        <v>563850751426.19202</v>
      </c>
      <c r="AH314" s="91">
        <f t="shared" si="1514"/>
        <v>513333161047.17462</v>
      </c>
      <c r="AI314" s="78">
        <f t="shared" ref="AI314:AI328" si="1515">+IFERROR((AH314/AG314),"0")</f>
        <v>0.91040609549381768</v>
      </c>
      <c r="AJ314" s="91">
        <f t="shared" si="1514"/>
        <v>430091814560.25562</v>
      </c>
      <c r="AK314" s="78">
        <f t="shared" ref="AK314:AK328" si="1516">+IFERROR((AJ314/AG314),"0")</f>
        <v>0.76277598898713994</v>
      </c>
      <c r="AL314" s="91">
        <f t="shared" ref="AL314:AN328" si="1517">+AL217+AL244+AL266+AL289</f>
        <v>677847576449.81958</v>
      </c>
      <c r="AM314" s="91">
        <f t="shared" si="1517"/>
        <v>692211350075.14014</v>
      </c>
      <c r="AN314" s="91">
        <f t="shared" si="1517"/>
        <v>631772781583.15869</v>
      </c>
      <c r="AO314" s="78">
        <f t="shared" ref="AO314:AO328" si="1518">+IFERROR((AN314/AM314),"0")</f>
        <v>0.91268769504368752</v>
      </c>
      <c r="AP314" s="91">
        <f t="shared" ref="AP314:AP328" si="1519">+AP217+AP244+AP266+AP289</f>
        <v>501755052277.44073</v>
      </c>
      <c r="AQ314" s="78">
        <f t="shared" ref="AQ314:AQ328" si="1520">+IFERROR((AP314/AM314),"0")</f>
        <v>0.72485816972370476</v>
      </c>
      <c r="AR314" s="91">
        <f t="shared" ref="AR314:AT328" si="1521">+AR217+AR244+AR266+AR289</f>
        <v>833861537723.19592</v>
      </c>
      <c r="AS314" s="91">
        <f t="shared" si="1521"/>
        <v>787084753677.13916</v>
      </c>
      <c r="AT314" s="91">
        <f t="shared" si="1521"/>
        <v>655669727255.07861</v>
      </c>
      <c r="AU314" s="78">
        <f t="shared" ref="AU314:AU328" si="1522">+IFERROR((AT314/AS314),"0")</f>
        <v>0.83303573623029836</v>
      </c>
      <c r="AV314" s="91">
        <f t="shared" ref="AV314:AV328" si="1523">+AV217+AV244+AV266+AV289</f>
        <v>531072409492.36829</v>
      </c>
      <c r="AW314" s="78">
        <f t="shared" ref="AW314:AW328" si="1524">+IFERROR((AV314/AS314),"0")</f>
        <v>0.67473344771484833</v>
      </c>
      <c r="AX314" s="91">
        <f t="shared" ref="AX314:AZ328" si="1525">+AX217+AX244+AX266+AX289</f>
        <v>926292785390.34155</v>
      </c>
      <c r="AY314" s="91">
        <f t="shared" si="1525"/>
        <v>943577996386.95447</v>
      </c>
      <c r="AZ314" s="91">
        <f t="shared" si="1525"/>
        <v>865244376676.19836</v>
      </c>
      <c r="BA314" s="78">
        <f t="shared" ref="BA314:BA328" si="1526">+IFERROR((AZ314/AY314),"0")</f>
        <v>0.91698235862779487</v>
      </c>
      <c r="BB314" s="91">
        <f t="shared" ref="BB314:BB328" si="1527">+BB217+BB244+BB266+BB289</f>
        <v>665680084554.18311</v>
      </c>
      <c r="BC314" s="78">
        <f t="shared" ref="BC314:BC328" si="1528">+IFERROR((BB314/AY314),"0")</f>
        <v>0.70548495948732626</v>
      </c>
      <c r="BD314" s="91">
        <f t="shared" ref="BD314:BF328" si="1529">+BD217+BD244+BD266+BD289</f>
        <v>998903500121.97571</v>
      </c>
      <c r="BE314" s="91">
        <f t="shared" si="1529"/>
        <v>965625673719.41492</v>
      </c>
      <c r="BF314" s="91">
        <f t="shared" si="1529"/>
        <v>806873318434.38611</v>
      </c>
      <c r="BG314" s="78">
        <f t="shared" ref="BG314:BG328" si="1530">+IFERROR((BF314/BE314),"0")</f>
        <v>0.83559638107638179</v>
      </c>
      <c r="BH314" s="91">
        <f t="shared" ref="BH314:BH328" si="1531">+BH217+BH244+BH266+BH289</f>
        <v>604357690425.49841</v>
      </c>
      <c r="BI314" s="78">
        <f t="shared" ref="BI314:BI328" si="1532">+IFERROR((BH314/BE314),"0")</f>
        <v>0.62587160519212603</v>
      </c>
      <c r="BJ314" s="91">
        <f t="shared" ref="BJ314:BL328" si="1533">+BJ217+BJ244+BJ266+BJ289</f>
        <v>1038303273134.9924</v>
      </c>
      <c r="BK314" s="91">
        <f t="shared" si="1533"/>
        <v>1152274287152.4207</v>
      </c>
      <c r="BL314" s="91">
        <f t="shared" si="1533"/>
        <v>1118795407624.4033</v>
      </c>
      <c r="BM314" s="78">
        <f t="shared" ref="BM314:BM328" si="1534">+IFERROR((BL314/BK314),"0")</f>
        <v>0.97094539043238337</v>
      </c>
      <c r="BN314" s="91">
        <f t="shared" ref="BN314:BN328" si="1535">+BN217+BN244+BN266+BN289</f>
        <v>768009191758.52722</v>
      </c>
      <c r="BO314" s="78">
        <f t="shared" ref="BO314:BO328" si="1536">+IFERROR((BN314/BK314),"0")</f>
        <v>0.66651595051772294</v>
      </c>
      <c r="BP314" s="91">
        <f t="shared" ref="BP314:BR328" si="1537">+BP217+BP244+BP266+BP289</f>
        <v>1440965930300.8569</v>
      </c>
      <c r="BQ314" s="91">
        <f t="shared" si="1537"/>
        <v>1596027729012.9675</v>
      </c>
      <c r="BR314" s="91">
        <f t="shared" si="1537"/>
        <v>1542264328356.7505</v>
      </c>
      <c r="BS314" s="78">
        <f t="shared" ref="BS314:BS328" si="1538">+IFERROR((BR314/BQ314),"0")</f>
        <v>0.96631424399533083</v>
      </c>
      <c r="BT314" s="91">
        <f t="shared" ref="BT314:BT328" si="1539">+BT217+BT244+BT266+BT289</f>
        <v>984049879349.73657</v>
      </c>
      <c r="BU314" s="78">
        <f t="shared" ref="BU314:BU328" si="1540">+IFERROR((BT314/BQ314),"0")</f>
        <v>0.61656189392041649</v>
      </c>
      <c r="BV314" s="91">
        <f t="shared" ref="BV314:BX328" si="1541">+BV217+BV244+BV266+BV289</f>
        <v>2080941326955.1924</v>
      </c>
      <c r="BW314" s="91">
        <f t="shared" si="1541"/>
        <v>2057160254334.7136</v>
      </c>
      <c r="BX314" s="91">
        <f t="shared" si="1541"/>
        <v>1963455563012.1135</v>
      </c>
      <c r="BY314" s="78">
        <f t="shared" ref="BY314:BY328" si="1542">+IFERROR((BX314/BW314),"0")</f>
        <v>0.95444949360403419</v>
      </c>
      <c r="BZ314" s="91">
        <f t="shared" ref="BZ314:BZ328" si="1543">+BZ217+BZ244+BZ266+BZ289</f>
        <v>1290584169322.7424</v>
      </c>
      <c r="CA314" s="78">
        <f t="shared" ref="CA314:CA328" si="1544">+IFERROR((BZ314/BW314),"0")</f>
        <v>0.62736199895137379</v>
      </c>
      <c r="CB314" s="91">
        <f t="shared" ref="CB314:CD314" si="1545">+CB217+CB244+CB266+CB289</f>
        <v>935321301029.87305</v>
      </c>
      <c r="CC314" s="91">
        <f t="shared" si="1545"/>
        <v>835440538507.37256</v>
      </c>
      <c r="CD314" s="91">
        <f t="shared" si="1545"/>
        <v>763936721148.56641</v>
      </c>
      <c r="CE314" s="78">
        <f t="shared" ref="CE314:CE328" si="1546">+IFERROR((CD314/CC314),"0")</f>
        <v>0.91441184134234454</v>
      </c>
      <c r="CF314" s="91">
        <f t="shared" ref="CF314:CF328" si="1547">+CF217+CF244+CF266+CF289</f>
        <v>586962882372.02539</v>
      </c>
      <c r="CG314" s="78">
        <f t="shared" ref="CG314:CG328" si="1548">+IFERROR((CF314/CC314),"0")</f>
        <v>0.70257888541141889</v>
      </c>
      <c r="CH314" s="91">
        <f t="shared" ref="CH314:CJ328" si="1549">+CH217+CH244+CH266+CH289</f>
        <v>1056430694233.4058</v>
      </c>
      <c r="CI314" s="91">
        <f t="shared" si="1549"/>
        <v>1091925251384.7992</v>
      </c>
      <c r="CJ314" s="91">
        <f t="shared" si="1549"/>
        <v>1017357034103.6909</v>
      </c>
      <c r="CK314" s="78">
        <f t="shared" ref="CK314:CK328" si="1550">+IFERROR((CJ314/CI314),"0")</f>
        <v>0.93170941217217984</v>
      </c>
      <c r="CL314" s="91">
        <f t="shared" ref="CL314:CL328" si="1551">+CL217+CL244+CL266+CL289</f>
        <v>826446002730.37854</v>
      </c>
      <c r="CM314" s="78">
        <f t="shared" ref="CM314:CM328" si="1552">+IFERROR((CL314/CI314),"0")</f>
        <v>0.75687049244649751</v>
      </c>
      <c r="CN314" s="91">
        <f t="shared" ref="CN314:CP328" si="1553">+CN217+CN244+CN266+CN289</f>
        <v>1082814063248.3428</v>
      </c>
      <c r="CO314" s="91">
        <f t="shared" si="1553"/>
        <v>1172797767304.4448</v>
      </c>
      <c r="CP314" s="91">
        <f t="shared" si="1553"/>
        <v>1131673307495.7852</v>
      </c>
      <c r="CQ314" s="78">
        <f t="shared" ref="CQ314:CQ328" si="1554">+IFERROR((CP314/CO314),"0")</f>
        <v>0.96493473900178028</v>
      </c>
      <c r="CR314" s="91">
        <f t="shared" ref="CR314:CR328" si="1555">+CR217+CR244+CR266+CR289</f>
        <v>858462188959.24109</v>
      </c>
      <c r="CS314" s="78">
        <f t="shared" ref="CS314:CS328" si="1556">+IFERROR((CR314/CO314),"0")</f>
        <v>0.73197802118290878</v>
      </c>
      <c r="CT314" s="91">
        <f t="shared" si="1474"/>
        <v>1340110213789.2129</v>
      </c>
      <c r="CU314" s="91">
        <f t="shared" si="1474"/>
        <v>1420562119815.1653</v>
      </c>
      <c r="CV314" s="91">
        <f t="shared" ref="CV314" si="1557">+CV217+CV244+CV266+CV289</f>
        <v>1370938968801.1545</v>
      </c>
      <c r="CW314" s="78">
        <f t="shared" ref="CW314:CW328" si="1558">+IFERROR((CV314/CU314),"0")</f>
        <v>0.96506794717258304</v>
      </c>
      <c r="CX314" s="91">
        <f t="shared" ref="CX314:CX328" si="1559">+CX217+CX244+CX266+CX289</f>
        <v>921415002916.15173</v>
      </c>
      <c r="CY314" s="78">
        <f t="shared" ref="CY314:CY328" si="1560">+IFERROR((CX314/CU314),"0")</f>
        <v>0.64862704000303806</v>
      </c>
      <c r="CZ314" s="91">
        <f t="shared" ref="CZ314:DA314" si="1561">+CZ217+CZ244+CZ266+CZ289</f>
        <v>1098632924485.2</v>
      </c>
      <c r="DA314" s="91">
        <f t="shared" si="1561"/>
        <v>1098632924485.2</v>
      </c>
      <c r="DB314" s="91">
        <f t="shared" si="1476"/>
        <v>55834457293.539597</v>
      </c>
      <c r="DC314" s="78">
        <f t="shared" ref="DC314:DC328" si="1562">+IFERROR((DB314/DA314),"0")</f>
        <v>5.0821758613963479E-2</v>
      </c>
      <c r="DD314" s="91">
        <f t="shared" ref="DD314:DD328" si="1563">+DD217+DD244+DD266+DD289</f>
        <v>16314809611.2612</v>
      </c>
      <c r="DE314" s="78">
        <f t="shared" ref="DE314:DE328" si="1564">+IFERROR((DD314/DA314),"0")</f>
        <v>1.4850100745802819E-2</v>
      </c>
      <c r="DF314" s="91">
        <f t="shared" ref="DF314:DG314" si="1565">+DF217+DF244+DF266+DF289</f>
        <v>1098632924485.2</v>
      </c>
      <c r="DG314" s="91">
        <f t="shared" si="1565"/>
        <v>1098632924485.2</v>
      </c>
      <c r="DH314" s="91">
        <f t="shared" si="1477"/>
        <v>114651197938.80479</v>
      </c>
      <c r="DI314" s="78">
        <f t="shared" ref="DI314:DI328" si="1566">+IFERROR((DH314/DG314),"0")</f>
        <v>0.10435805753093402</v>
      </c>
      <c r="DJ314" s="91">
        <f t="shared" ref="DJ314:DJ328" si="1567">+DJ217+DJ244+DJ266+DJ289</f>
        <v>35655366483.562798</v>
      </c>
      <c r="DK314" s="78">
        <f t="shared" ref="DK314:DK328" si="1568">+IFERROR((DJ314/DG314),"0")</f>
        <v>3.2454303606703101E-2</v>
      </c>
      <c r="DL314" s="91">
        <f t="shared" ref="DL314:DM314" si="1569">+DL217+DL244+DL266+DL289</f>
        <v>1098632924485.2</v>
      </c>
      <c r="DM314" s="91">
        <f t="shared" si="1569"/>
        <v>1098632924485.2</v>
      </c>
      <c r="DN314" s="91">
        <f t="shared" si="1478"/>
        <v>213559106582.6868</v>
      </c>
      <c r="DO314" s="78">
        <f t="shared" ref="DO314:DO328" si="1570">+IFERROR((DN314/DM314),"0")</f>
        <v>0.19438622475542214</v>
      </c>
      <c r="DP314" s="91">
        <f t="shared" ref="DP314:DP328" si="1571">+DP217+DP244+DP266+DP289</f>
        <v>68093546675.497185</v>
      </c>
      <c r="DQ314" s="78">
        <f t="shared" ref="DQ314:DQ328" si="1572">+IFERROR((DP314/DM314),"0")</f>
        <v>6.1980253056228604E-2</v>
      </c>
      <c r="DR314" s="91">
        <f t="shared" ref="DR314:DS314" si="1573">+DR217+DR244+DR266+DR289</f>
        <v>1098632924485.2</v>
      </c>
      <c r="DS314" s="91">
        <f t="shared" si="1573"/>
        <v>1098796121419.5264</v>
      </c>
      <c r="DT314" s="91">
        <f t="shared" si="1479"/>
        <v>330584982355.07159</v>
      </c>
      <c r="DU314" s="78">
        <f t="shared" ref="DU314:DU328" si="1574">+IFERROR((DT314/DS314),"0")</f>
        <v>0.30086107505366089</v>
      </c>
      <c r="DV314" s="91">
        <f t="shared" ref="DV314:DV328" si="1575">+DV217+DV244+DV266+DV289</f>
        <v>124055912096.92198</v>
      </c>
      <c r="DW314" s="78">
        <f t="shared" ref="DW314:DW328" si="1576">+IFERROR((DV314/DS314),"0")</f>
        <v>0.11290166544877779</v>
      </c>
      <c r="DX314" s="91">
        <f t="shared" ref="DX314:DY314" si="1577">+DX217+DX244+DX266+DX289</f>
        <v>1098632924485.2</v>
      </c>
      <c r="DY314" s="91">
        <f t="shared" si="1577"/>
        <v>1096870063550.2272</v>
      </c>
      <c r="DZ314" s="91">
        <f t="shared" si="1480"/>
        <v>520365569036.03992</v>
      </c>
      <c r="EA314" s="78">
        <f t="shared" ref="EA314:EA328" si="1578">+IFERROR((DZ314/DY314),"0")</f>
        <v>0.47440949145040795</v>
      </c>
      <c r="EB314" s="91">
        <f t="shared" ref="EB314:EB328" si="1579">+EB217+EB244+EB266+EB289</f>
        <v>175637245142.81403</v>
      </c>
      <c r="EC314" s="78">
        <f t="shared" ref="EC314:EC328" si="1580">+IFERROR((EB314/DY314),"0")</f>
        <v>0.16012584441800781</v>
      </c>
      <c r="ED314" s="91">
        <f t="shared" ref="ED314:EE314" si="1581">+ED217+ED244+ED266+ED289</f>
        <v>1098632924485.2</v>
      </c>
      <c r="EE314" s="91">
        <f t="shared" si="1581"/>
        <v>1096870063550.2272</v>
      </c>
      <c r="EF314" s="91">
        <f t="shared" si="1481"/>
        <v>539417804582.68555</v>
      </c>
      <c r="EG314" s="78">
        <f t="shared" ref="EG314:EG328" si="1582">+IFERROR((EF314/EE314),"0")</f>
        <v>0.49177912909461485</v>
      </c>
      <c r="EH314" s="91">
        <f t="shared" ref="EH314:EH328" si="1583">+EH217+EH244+EH266+EH289</f>
        <v>254440958446.67755</v>
      </c>
      <c r="EI314" s="78">
        <f t="shared" ref="EI314:EI328" si="1584">+IFERROR((EH314/EE314),"0")</f>
        <v>0.23197000893900899</v>
      </c>
      <c r="EJ314" s="91">
        <f t="shared" ref="EJ314:EK314" si="1585">+EJ217+EJ244+EJ266+EJ289</f>
        <v>1098632924485.2</v>
      </c>
      <c r="EK314" s="91">
        <f t="shared" si="1585"/>
        <v>1096870063550.2272</v>
      </c>
      <c r="EL314" s="91">
        <f t="shared" si="1482"/>
        <v>596716828017.81958</v>
      </c>
      <c r="EM314" s="78">
        <f t="shared" ref="EM314:EM328" si="1586">+IFERROR((EL314/EK314),"0")</f>
        <v>0.54401779011675533</v>
      </c>
      <c r="EN314" s="91">
        <f t="shared" ref="EN314:EN328" si="1587">+EN217+EN244+EN266+EN289</f>
        <v>314955980236.74719</v>
      </c>
      <c r="EO314" s="78">
        <f t="shared" ref="EO314:EO328" si="1588">+IFERROR((EN314/EK314),"0")</f>
        <v>0.28714064746860962</v>
      </c>
      <c r="EP314" s="91">
        <f t="shared" ref="EP314:EQ314" si="1589">+EP217+EP244+EP266+EP289</f>
        <v>1098632924485.2</v>
      </c>
      <c r="EQ314" s="91">
        <f t="shared" si="1589"/>
        <v>1106014017941.9136</v>
      </c>
      <c r="ER314" s="91">
        <f t="shared" si="1483"/>
        <v>664841021905.56946</v>
      </c>
      <c r="ES314" s="78">
        <f t="shared" ref="ES314:ES328" si="1590">+IFERROR((ER314/EQ314),"0")</f>
        <v>0.60111446249362643</v>
      </c>
      <c r="ET314" s="91">
        <f t="shared" ref="ET314:ET328" si="1591">+ET217+ET244+ET266+ET289</f>
        <v>393665288074.79639</v>
      </c>
      <c r="EU314" s="78">
        <f t="shared" ref="EU314:EU328" si="1592">+IFERROR((ET314/EQ314),"0")</f>
        <v>0.35593155393033288</v>
      </c>
      <c r="EV314" s="91">
        <f t="shared" ref="EV314:EX314" si="1593">+EV217+EV244+EV266+EV289</f>
        <v>1098632924485.2</v>
      </c>
      <c r="EW314" s="91">
        <f t="shared" si="1593"/>
        <v>1097902191755.3818</v>
      </c>
      <c r="EX314" s="91">
        <f t="shared" si="1593"/>
        <v>729261371125.41956</v>
      </c>
      <c r="EY314" s="78">
        <f t="shared" ref="EY314:EY328" si="1594">+IFERROR((EX314/EW314),"0")</f>
        <v>0.66423163793802009</v>
      </c>
      <c r="EZ314" s="91">
        <f t="shared" ref="EZ314:EZ328" si="1595">+EZ217+EZ244+EZ266+EZ289</f>
        <v>468008070057.29395</v>
      </c>
      <c r="FA314" s="78">
        <f t="shared" ref="FA314:FA328" si="1596">+IFERROR((EZ314/EW314),"0")</f>
        <v>0.42627482991815407</v>
      </c>
      <c r="FB314" s="91">
        <f t="shared" ref="FB314:FD314" si="1597">+FB217+FB244+FB266+FB289</f>
        <v>1098632924485.2</v>
      </c>
      <c r="FC314" s="91">
        <f t="shared" si="1597"/>
        <v>1101888246647.4478</v>
      </c>
      <c r="FD314" s="91">
        <f t="shared" si="1597"/>
        <v>789331576518.66956</v>
      </c>
      <c r="FE314" s="78">
        <f t="shared" ref="FE314:FE328" si="1598">+IFERROR((FD314/FC314),"0")</f>
        <v>0.71634449221166652</v>
      </c>
      <c r="FF314" s="91">
        <f t="shared" ref="FF314:FF328" si="1599">+FF217+FF244+FF266+FF289</f>
        <v>551516351062.77832</v>
      </c>
      <c r="FG314" s="78">
        <f t="shared" ref="FG314:FG328" si="1600">+IFERROR((FF314/FC314),"0")</f>
        <v>0.50051931558467522</v>
      </c>
      <c r="FH314" s="91">
        <f t="shared" ref="FH314:FJ314" si="1601">+FH217+FH244+FH266+FH289</f>
        <v>1098632924485.2</v>
      </c>
      <c r="FI314" s="91">
        <f t="shared" si="1601"/>
        <v>1108016615657.749</v>
      </c>
      <c r="FJ314" s="91">
        <f t="shared" si="1601"/>
        <v>905368887934.10278</v>
      </c>
      <c r="FK314" s="78">
        <f t="shared" ref="FK314:FK328" si="1602">+IFERROR((FJ314/FI314),"0")</f>
        <v>0.81710768154559754</v>
      </c>
      <c r="FL314" s="91">
        <f t="shared" ref="FL314:FL328" si="1603">+FL217+FL244+FL266+FL289</f>
        <v>652786583049.43201</v>
      </c>
      <c r="FM314" s="78">
        <f t="shared" ref="FM314:FM328" si="1604">+IFERROR((FL314/FI314),"0")</f>
        <v>0.58914873100699849</v>
      </c>
      <c r="FN314" s="91">
        <f t="shared" ref="FN314:FO314" si="1605">+FN217+FN244+FN266+FN289</f>
        <v>1098632924485.2</v>
      </c>
      <c r="FO314" s="91">
        <f t="shared" si="1605"/>
        <v>1094921131119.379</v>
      </c>
      <c r="FP314" s="91">
        <f t="shared" si="1487"/>
        <v>1058179516938.3359</v>
      </c>
      <c r="FQ314" s="78">
        <f t="shared" ref="FQ314:FQ328" si="1606">+IFERROR((FP314/FO314),"0")</f>
        <v>0.96644359750050601</v>
      </c>
      <c r="FR314" s="91">
        <f t="shared" ref="FR314:FR328" si="1607">+FR217+FR244+FR266+FR289</f>
        <v>845395969294.87427</v>
      </c>
      <c r="FS314" s="78">
        <f t="shared" ref="FS314:FS328" si="1608">+IFERROR((FR314/FO314),"0")</f>
        <v>0.77210672555985305</v>
      </c>
      <c r="FT314" s="91">
        <f t="shared" ref="FT314:FU314" si="1609">+FT217+FT244+FT266+FT289</f>
        <v>1293382018000</v>
      </c>
      <c r="FU314" s="91">
        <f t="shared" si="1609"/>
        <v>1293382018000</v>
      </c>
      <c r="FV314" s="91">
        <f t="shared" si="1488"/>
        <v>75488225472</v>
      </c>
      <c r="FW314" s="78">
        <f t="shared" ref="FW314:FW328" si="1610">+IFERROR((FV314/FU314),"0")</f>
        <v>5.8364987622705609E-2</v>
      </c>
      <c r="FX314" s="91">
        <f t="shared" ref="FX314:FX328" si="1611">+FX217+FX244+FX266+FX289</f>
        <v>7135650291</v>
      </c>
      <c r="FY314" s="78">
        <f t="shared" ref="FY314:FY328" si="1612">+IFERROR((FX314/FU314),"0")</f>
        <v>5.5170477026069186E-3</v>
      </c>
      <c r="FZ314" s="91">
        <f t="shared" ref="FZ314:GB314" si="1613">+FZ217+FZ244+FZ266+FZ289</f>
        <v>1293382018000</v>
      </c>
      <c r="GA314" s="91">
        <f t="shared" si="1613"/>
        <v>1293382018000</v>
      </c>
      <c r="GB314" s="91">
        <f t="shared" si="1613"/>
        <v>249607216435</v>
      </c>
      <c r="GC314" s="78">
        <f t="shared" ref="GC314:GC328" si="1614">+IFERROR((GB314/GA314),"0")</f>
        <v>0.19298800583371031</v>
      </c>
      <c r="GD314" s="91">
        <f t="shared" ref="GD314:GD328" si="1615">+GD217+GD244+GD266+GD289</f>
        <v>51800650336</v>
      </c>
      <c r="GE314" s="78">
        <f t="shared" ref="GE314:GE328" si="1616">+IFERROR((GD314/GA314),"0")</f>
        <v>4.00505416149987E-2</v>
      </c>
      <c r="GF314" s="91">
        <f t="shared" ref="GF314:GH314" si="1617">+GF217+GF244+GF266+GF289</f>
        <v>1293382018000</v>
      </c>
      <c r="GG314" s="91">
        <f t="shared" si="1617"/>
        <v>1298005958057</v>
      </c>
      <c r="GH314" s="91">
        <f t="shared" si="1617"/>
        <v>347377119330</v>
      </c>
      <c r="GI314" s="78">
        <f t="shared" ref="GI314:GI328" si="1618">+IFERROR((GH314/GG314),"0")</f>
        <v>0.26762367088822364</v>
      </c>
      <c r="GJ314" s="91">
        <f t="shared" ref="GJ314:GJ328" si="1619">+GJ217+GJ244+GJ266+GJ289</f>
        <v>88524896521</v>
      </c>
      <c r="GK314" s="78">
        <f t="shared" ref="GK314:GK328" si="1620">+IFERROR((GJ314/GG314),"0")</f>
        <v>6.8200685806954181E-2</v>
      </c>
      <c r="GL314" s="91">
        <f t="shared" ref="GL314:GN314" si="1621">+GL217+GL244+GL266+GL289</f>
        <v>1293382018000</v>
      </c>
      <c r="GM314" s="91">
        <f t="shared" si="1621"/>
        <v>1298289744353</v>
      </c>
      <c r="GN314" s="91">
        <f t="shared" si="1621"/>
        <v>485310956152</v>
      </c>
      <c r="GO314" s="78">
        <f t="shared" ref="GO314:GO328" si="1622">+IFERROR((GN314/GM314),"0")</f>
        <v>0.37380789478072457</v>
      </c>
      <c r="GP314" s="91">
        <f t="shared" ref="GP314:GP328" si="1623">+GP217+GP244+GP266+GP289</f>
        <v>138553929215</v>
      </c>
      <c r="GQ314" s="78">
        <f t="shared" ref="GQ314:GQ328" si="1624">+IFERROR((GP314/GM314),"0")</f>
        <v>0.10672034483646643</v>
      </c>
      <c r="GR314" s="91">
        <f t="shared" ref="GR314:GT314" si="1625">+GR217+GR244+GR266+GR289</f>
        <v>1293382018000</v>
      </c>
      <c r="GS314" s="91">
        <f t="shared" si="1625"/>
        <v>1304711732598</v>
      </c>
      <c r="GT314" s="91">
        <f t="shared" si="1625"/>
        <v>574642244905</v>
      </c>
      <c r="GU314" s="78">
        <f t="shared" ref="GU314:GU328" si="1626">+IFERROR((GT314/GS314),"0")</f>
        <v>0.4404361749401508</v>
      </c>
      <c r="GV314" s="91">
        <f t="shared" ref="GV314:GV328" si="1627">+GV217+GV244+GV266+GV289</f>
        <v>210133723207</v>
      </c>
      <c r="GW314" s="78">
        <f t="shared" ref="GW314:GW328" si="1628">+IFERROR((GV314/GS314),"0")</f>
        <v>0.16105758686523988</v>
      </c>
      <c r="GX314" s="91">
        <f t="shared" ref="GX314:GZ314" si="1629">+GX217+GX244+GX266+GX289</f>
        <v>1293382018000</v>
      </c>
      <c r="GY314" s="91">
        <f t="shared" si="1629"/>
        <v>1310206175422</v>
      </c>
      <c r="GZ314" s="91">
        <f t="shared" si="1629"/>
        <v>711843273741</v>
      </c>
      <c r="HA314" s="78">
        <f t="shared" ref="HA314:HA328" si="1630">+IFERROR((GZ314/GY314),"0")</f>
        <v>0.54330630330888552</v>
      </c>
      <c r="HB314" s="91">
        <f t="shared" ref="HB314:HB328" si="1631">+HB217+HB244+HB266+HB289</f>
        <v>295781047771</v>
      </c>
      <c r="HC314" s="78">
        <f t="shared" ref="HC314:HC328" si="1632">+IFERROR((HB314/GY314),"0")</f>
        <v>0.22575152927800302</v>
      </c>
    </row>
    <row r="315" spans="1:211" x14ac:dyDescent="0.35">
      <c r="A315" s="48" t="s">
        <v>162</v>
      </c>
      <c r="B315" s="91">
        <f t="shared" si="1494"/>
        <v>12841135790.560665</v>
      </c>
      <c r="C315" s="91">
        <f t="shared" si="1494"/>
        <v>11031764131.018709</v>
      </c>
      <c r="D315" s="78">
        <f t="shared" si="1495"/>
        <v>0.8590956680894225</v>
      </c>
      <c r="E315" s="91">
        <f t="shared" si="1496"/>
        <v>15069072740.898861</v>
      </c>
      <c r="F315" s="91">
        <f t="shared" si="1496"/>
        <v>15034556354.194498</v>
      </c>
      <c r="G315" s="78">
        <f t="shared" si="1497"/>
        <v>0.9977094551670268</v>
      </c>
      <c r="H315" s="91">
        <f t="shared" si="1498"/>
        <v>14739372380.971151</v>
      </c>
      <c r="I315" s="91">
        <f t="shared" si="1498"/>
        <v>12895515736.025621</v>
      </c>
      <c r="J315" s="78">
        <f t="shared" si="1499"/>
        <v>0.87490263511314847</v>
      </c>
      <c r="K315" s="91">
        <f t="shared" si="1500"/>
        <v>33260972533.771385</v>
      </c>
      <c r="L315" s="91">
        <f t="shared" si="1500"/>
        <v>32855304376.949722</v>
      </c>
      <c r="M315" s="78">
        <f t="shared" si="1501"/>
        <v>0.9878034787945611</v>
      </c>
      <c r="N315" s="91">
        <f t="shared" si="1502"/>
        <v>58679233340.198349</v>
      </c>
      <c r="O315" s="91">
        <f t="shared" si="1502"/>
        <v>57773951773.429321</v>
      </c>
      <c r="P315" s="78">
        <f t="shared" si="1503"/>
        <v>0.98457236887331889</v>
      </c>
      <c r="Q315" s="91">
        <f t="shared" si="1504"/>
        <v>196716912374.99683</v>
      </c>
      <c r="R315" s="91">
        <f t="shared" si="1504"/>
        <v>184903781128.8558</v>
      </c>
      <c r="S315" s="78">
        <f t="shared" si="1505"/>
        <v>0.93994857328981496</v>
      </c>
      <c r="T315" s="91">
        <f t="shared" si="1506"/>
        <v>265269189666.90643</v>
      </c>
      <c r="U315" s="91">
        <f t="shared" si="1506"/>
        <v>246999713026.3988</v>
      </c>
      <c r="V315" s="78">
        <f t="shared" si="1507"/>
        <v>0.93112853903821902</v>
      </c>
      <c r="W315" s="91">
        <f t="shared" si="1508"/>
        <v>404052440576.01935</v>
      </c>
      <c r="X315" s="91">
        <f t="shared" si="1508"/>
        <v>390545104490.02002</v>
      </c>
      <c r="Y315" s="78">
        <f t="shared" si="1509"/>
        <v>0.96657033907098</v>
      </c>
      <c r="Z315" s="91">
        <f t="shared" si="1510"/>
        <v>354718885159.25769</v>
      </c>
      <c r="AA315" s="91">
        <f t="shared" si="1510"/>
        <v>322774886651.27545</v>
      </c>
      <c r="AB315" s="78">
        <f t="shared" si="1511"/>
        <v>0.90994559397749464</v>
      </c>
      <c r="AC315" s="91">
        <f t="shared" si="1512"/>
        <v>331499430088.45514</v>
      </c>
      <c r="AD315" s="91">
        <f t="shared" si="1512"/>
        <v>310074203583.9693</v>
      </c>
      <c r="AE315" s="78">
        <f t="shared" si="1513"/>
        <v>0.93536873804347453</v>
      </c>
      <c r="AF315" s="91">
        <f t="shared" si="1514"/>
        <v>349735329895.46851</v>
      </c>
      <c r="AG315" s="91">
        <f t="shared" si="1514"/>
        <v>342438225107.04456</v>
      </c>
      <c r="AH315" s="91">
        <f t="shared" si="1514"/>
        <v>239328845934.74976</v>
      </c>
      <c r="AI315" s="78">
        <f t="shared" si="1515"/>
        <v>0.69889640930108399</v>
      </c>
      <c r="AJ315" s="91">
        <f t="shared" si="1514"/>
        <v>163075753468.05365</v>
      </c>
      <c r="AK315" s="78">
        <f t="shared" si="1516"/>
        <v>0.47621947992831976</v>
      </c>
      <c r="AL315" s="91">
        <f t="shared" si="1517"/>
        <v>296333993037.00385</v>
      </c>
      <c r="AM315" s="91">
        <f t="shared" si="1517"/>
        <v>313054250883.43127</v>
      </c>
      <c r="AN315" s="91">
        <f t="shared" si="1517"/>
        <v>291525877699.94055</v>
      </c>
      <c r="AO315" s="78">
        <f t="shared" si="1518"/>
        <v>0.93123117439632841</v>
      </c>
      <c r="AP315" s="91">
        <f t="shared" si="1519"/>
        <v>211507540581.24747</v>
      </c>
      <c r="AQ315" s="78">
        <f t="shared" si="1520"/>
        <v>0.67562583796379849</v>
      </c>
      <c r="AR315" s="91">
        <f t="shared" si="1521"/>
        <v>234190032637.62646</v>
      </c>
      <c r="AS315" s="91">
        <f t="shared" si="1521"/>
        <v>234190032637.62646</v>
      </c>
      <c r="AT315" s="91">
        <f t="shared" si="1521"/>
        <v>226073957935.09589</v>
      </c>
      <c r="AU315" s="78">
        <f t="shared" si="1522"/>
        <v>0.96534406434329778</v>
      </c>
      <c r="AV315" s="91">
        <f t="shared" si="1523"/>
        <v>160251949136.15411</v>
      </c>
      <c r="AW315" s="78">
        <f t="shared" si="1524"/>
        <v>0.68428168069868156</v>
      </c>
      <c r="AX315" s="91">
        <f t="shared" si="1525"/>
        <v>194689647801.65451</v>
      </c>
      <c r="AY315" s="91">
        <f t="shared" si="1525"/>
        <v>198645192660.25757</v>
      </c>
      <c r="AZ315" s="91">
        <f t="shared" si="1525"/>
        <v>179176271638.73706</v>
      </c>
      <c r="BA315" s="78">
        <f t="shared" si="1526"/>
        <v>0.90199148159191467</v>
      </c>
      <c r="BB315" s="91">
        <f t="shared" si="1527"/>
        <v>141387062322.77057</v>
      </c>
      <c r="BC315" s="78">
        <f t="shared" si="1528"/>
        <v>0.71175677814959537</v>
      </c>
      <c r="BD315" s="91">
        <f t="shared" si="1529"/>
        <v>160746193723.02216</v>
      </c>
      <c r="BE315" s="91">
        <f t="shared" si="1529"/>
        <v>160787081365.7558</v>
      </c>
      <c r="BF315" s="91">
        <f t="shared" si="1529"/>
        <v>143108916839.04102</v>
      </c>
      <c r="BG315" s="78">
        <f t="shared" si="1530"/>
        <v>0.89005233270886497</v>
      </c>
      <c r="BH315" s="91">
        <f t="shared" si="1531"/>
        <v>104272625116.55334</v>
      </c>
      <c r="BI315" s="78">
        <f t="shared" si="1532"/>
        <v>0.64851370042196177</v>
      </c>
      <c r="BJ315" s="91">
        <f t="shared" si="1533"/>
        <v>171149190385.79974</v>
      </c>
      <c r="BK315" s="91">
        <f t="shared" si="1533"/>
        <v>174274006233.92194</v>
      </c>
      <c r="BL315" s="91">
        <f t="shared" si="1533"/>
        <v>167880575685.47964</v>
      </c>
      <c r="BM315" s="78">
        <f t="shared" si="1534"/>
        <v>0.96331391762543972</v>
      </c>
      <c r="BN315" s="91">
        <f t="shared" si="1535"/>
        <v>129004949740.18582</v>
      </c>
      <c r="BO315" s="78">
        <f t="shared" si="1536"/>
        <v>0.74024206207222298</v>
      </c>
      <c r="BP315" s="91">
        <f t="shared" si="1537"/>
        <v>205192174365.90912</v>
      </c>
      <c r="BQ315" s="91">
        <f t="shared" si="1537"/>
        <v>203944705756.82111</v>
      </c>
      <c r="BR315" s="91">
        <f t="shared" si="1537"/>
        <v>200255365304.38763</v>
      </c>
      <c r="BS315" s="78">
        <f t="shared" si="1538"/>
        <v>0.98191009450947675</v>
      </c>
      <c r="BT315" s="91">
        <f t="shared" si="1539"/>
        <v>167661069026.58038</v>
      </c>
      <c r="BU315" s="78">
        <f t="shared" si="1540"/>
        <v>0.82209081331336697</v>
      </c>
      <c r="BV315" s="91">
        <f t="shared" si="1541"/>
        <v>331845322707.20923</v>
      </c>
      <c r="BW315" s="91">
        <f t="shared" si="1541"/>
        <v>331402178708.69501</v>
      </c>
      <c r="BX315" s="91">
        <f t="shared" si="1541"/>
        <v>322463959201.12463</v>
      </c>
      <c r="BY315" s="78">
        <f t="shared" si="1542"/>
        <v>0.97302908646407205</v>
      </c>
      <c r="BZ315" s="91">
        <f t="shared" si="1543"/>
        <v>233669214389.61752</v>
      </c>
      <c r="CA315" s="78">
        <f t="shared" si="1544"/>
        <v>0.70509257150965965</v>
      </c>
      <c r="CB315" s="91">
        <f t="shared" ref="CB315:CD315" si="1633">+CB218+CB245+CB267+CB290</f>
        <v>230010900843.71967</v>
      </c>
      <c r="CC315" s="91">
        <f t="shared" si="1633"/>
        <v>235894039583.92206</v>
      </c>
      <c r="CD315" s="91">
        <f t="shared" si="1633"/>
        <v>221262938026.34998</v>
      </c>
      <c r="CE315" s="78">
        <f t="shared" si="1546"/>
        <v>0.93797595910698328</v>
      </c>
      <c r="CF315" s="91">
        <f t="shared" si="1547"/>
        <v>189273555599.50275</v>
      </c>
      <c r="CG315" s="78">
        <f t="shared" si="1548"/>
        <v>0.80236684205056596</v>
      </c>
      <c r="CH315" s="91">
        <f t="shared" si="1549"/>
        <v>397646438716.5647</v>
      </c>
      <c r="CI315" s="91">
        <f t="shared" si="1549"/>
        <v>432074065036.61548</v>
      </c>
      <c r="CJ315" s="91">
        <f t="shared" si="1549"/>
        <v>422536843395.70471</v>
      </c>
      <c r="CK315" s="78">
        <f t="shared" si="1550"/>
        <v>0.97792688241979409</v>
      </c>
      <c r="CL315" s="91">
        <f t="shared" si="1551"/>
        <v>326175595322.05597</v>
      </c>
      <c r="CM315" s="78">
        <f t="shared" si="1552"/>
        <v>0.75490667391576649</v>
      </c>
      <c r="CN315" s="91">
        <f t="shared" si="1553"/>
        <v>458335981622.00537</v>
      </c>
      <c r="CO315" s="91">
        <f t="shared" si="1553"/>
        <v>447292362028.43695</v>
      </c>
      <c r="CP315" s="91">
        <f t="shared" si="1553"/>
        <v>426530226063.72009</v>
      </c>
      <c r="CQ315" s="78">
        <f t="shared" si="1554"/>
        <v>0.9535826279917633</v>
      </c>
      <c r="CR315" s="91">
        <f t="shared" si="1555"/>
        <v>312440044667.05072</v>
      </c>
      <c r="CS315" s="78">
        <f t="shared" si="1556"/>
        <v>0.69851415134870354</v>
      </c>
      <c r="CT315" s="91">
        <f t="shared" si="1474"/>
        <v>332229313730.65515</v>
      </c>
      <c r="CU315" s="91">
        <f t="shared" si="1474"/>
        <v>302552714107.17389</v>
      </c>
      <c r="CV315" s="91">
        <f t="shared" ref="CV315" si="1634">+CV218+CV245+CV267+CV290</f>
        <v>286629667411.79822</v>
      </c>
      <c r="CW315" s="78">
        <f t="shared" si="1558"/>
        <v>0.94737100031522037</v>
      </c>
      <c r="CX315" s="91">
        <f t="shared" si="1559"/>
        <v>244467335925.12314</v>
      </c>
      <c r="CY315" s="78">
        <f t="shared" si="1560"/>
        <v>0.80801567636416893</v>
      </c>
      <c r="CZ315" s="91">
        <f t="shared" ref="CZ315:DA315" si="1635">+CZ218+CZ245+CZ267+CZ290</f>
        <v>284260482214.79999</v>
      </c>
      <c r="DA315" s="91">
        <f t="shared" si="1635"/>
        <v>284260482214.79999</v>
      </c>
      <c r="DB315" s="91">
        <f t="shared" si="1476"/>
        <v>13268265667.175999</v>
      </c>
      <c r="DC315" s="78">
        <f t="shared" si="1562"/>
        <v>4.6676434106482312E-2</v>
      </c>
      <c r="DD315" s="91">
        <f t="shared" si="1563"/>
        <v>3517461874.8827996</v>
      </c>
      <c r="DE315" s="78">
        <f t="shared" si="1564"/>
        <v>1.237407974360941E-2</v>
      </c>
      <c r="DF315" s="91">
        <f t="shared" ref="DF315:DG315" si="1636">+DF218+DF245+DF267+DF290</f>
        <v>284260482214.79999</v>
      </c>
      <c r="DG315" s="91">
        <f t="shared" si="1636"/>
        <v>284260482214.79999</v>
      </c>
      <c r="DH315" s="91">
        <f t="shared" si="1477"/>
        <v>39874147800.458397</v>
      </c>
      <c r="DI315" s="78">
        <f t="shared" si="1566"/>
        <v>0.14027327150710911</v>
      </c>
      <c r="DJ315" s="91">
        <f t="shared" si="1567"/>
        <v>9750950836.2551994</v>
      </c>
      <c r="DK315" s="78">
        <f t="shared" si="1568"/>
        <v>3.4302871648852491E-2</v>
      </c>
      <c r="DL315" s="91">
        <f t="shared" ref="DL315:DM315" si="1637">+DL218+DL245+DL267+DL290</f>
        <v>284260482214.79999</v>
      </c>
      <c r="DM315" s="91">
        <f t="shared" si="1637"/>
        <v>284260482214.79999</v>
      </c>
      <c r="DN315" s="91">
        <f t="shared" si="1478"/>
        <v>61699623161.872795</v>
      </c>
      <c r="DO315" s="78">
        <f t="shared" si="1570"/>
        <v>0.21705311509058015</v>
      </c>
      <c r="DP315" s="91">
        <f t="shared" si="1571"/>
        <v>19780809388.6884</v>
      </c>
      <c r="DQ315" s="78">
        <f t="shared" si="1572"/>
        <v>6.9586912801129816E-2</v>
      </c>
      <c r="DR315" s="91">
        <f t="shared" ref="DR315:DS315" si="1638">+DR218+DR245+DR267+DR290</f>
        <v>284260482214.79999</v>
      </c>
      <c r="DS315" s="91">
        <f t="shared" si="1638"/>
        <v>284260482214.79999</v>
      </c>
      <c r="DT315" s="91">
        <f t="shared" si="1479"/>
        <v>79991035220.475586</v>
      </c>
      <c r="DU315" s="78">
        <f t="shared" si="1574"/>
        <v>0.28140047676423335</v>
      </c>
      <c r="DV315" s="91">
        <f t="shared" si="1575"/>
        <v>31388568281.491196</v>
      </c>
      <c r="DW315" s="78">
        <f t="shared" si="1576"/>
        <v>0.11042184983620967</v>
      </c>
      <c r="DX315" s="91">
        <f t="shared" ref="DX315:DY315" si="1639">+DX218+DX245+DX267+DX290</f>
        <v>284260482214.79999</v>
      </c>
      <c r="DY315" s="91">
        <f t="shared" si="1639"/>
        <v>283050297536.9472</v>
      </c>
      <c r="DZ315" s="91">
        <f t="shared" si="1480"/>
        <v>96362148091.778397</v>
      </c>
      <c r="EA315" s="78">
        <f t="shared" si="1578"/>
        <v>0.34044178342260895</v>
      </c>
      <c r="EB315" s="91">
        <f t="shared" si="1579"/>
        <v>46249142363.720398</v>
      </c>
      <c r="EC315" s="78">
        <f t="shared" si="1580"/>
        <v>0.16339549107056986</v>
      </c>
      <c r="ED315" s="91">
        <f t="shared" ref="ED315:EE315" si="1640">+ED218+ED245+ED267+ED290</f>
        <v>284260482214.79999</v>
      </c>
      <c r="EE315" s="91">
        <f t="shared" si="1640"/>
        <v>283050297536.9472</v>
      </c>
      <c r="EF315" s="91">
        <f t="shared" si="1481"/>
        <v>105227608134.47998</v>
      </c>
      <c r="EG315" s="78">
        <f t="shared" si="1582"/>
        <v>0.37176293065279103</v>
      </c>
      <c r="EH315" s="91">
        <f t="shared" si="1583"/>
        <v>63264419531.960396</v>
      </c>
      <c r="EI315" s="78">
        <f t="shared" si="1584"/>
        <v>0.22350946133063981</v>
      </c>
      <c r="EJ315" s="91">
        <f t="shared" ref="EJ315:EK315" si="1641">+EJ218+EJ245+EJ267+EJ290</f>
        <v>284260482214.79999</v>
      </c>
      <c r="EK315" s="91">
        <f t="shared" si="1641"/>
        <v>283050297536.9472</v>
      </c>
      <c r="EL315" s="91">
        <f t="shared" si="1482"/>
        <v>126208882816.19278</v>
      </c>
      <c r="EM315" s="78">
        <f t="shared" si="1586"/>
        <v>0.44588853611686607</v>
      </c>
      <c r="EN315" s="91">
        <f t="shared" si="1587"/>
        <v>77080266917.331589</v>
      </c>
      <c r="EO315" s="78">
        <f t="shared" si="1588"/>
        <v>0.27232003494810009</v>
      </c>
      <c r="EP315" s="91">
        <f t="shared" ref="EP315:EQ315" si="1642">+EP218+EP245+EP267+EP290</f>
        <v>284260482214.79999</v>
      </c>
      <c r="EQ315" s="91">
        <f t="shared" si="1642"/>
        <v>283050297536.9472</v>
      </c>
      <c r="ER315" s="91">
        <f t="shared" si="1483"/>
        <v>160970454971.2428</v>
      </c>
      <c r="ES315" s="78">
        <f t="shared" si="1590"/>
        <v>0.56869911945678475</v>
      </c>
      <c r="ET315" s="91">
        <f t="shared" si="1591"/>
        <v>98029752643.757996</v>
      </c>
      <c r="EU315" s="78">
        <f t="shared" si="1592"/>
        <v>0.34633333190883486</v>
      </c>
      <c r="EV315" s="91">
        <f t="shared" ref="EV315:EX315" si="1643">+EV218+EV245+EV267+EV290</f>
        <v>284260482214.79999</v>
      </c>
      <c r="EW315" s="91">
        <f t="shared" si="1643"/>
        <v>276389507568.23633</v>
      </c>
      <c r="EX315" s="91">
        <f t="shared" si="1643"/>
        <v>186502821790.95837</v>
      </c>
      <c r="EY315" s="78">
        <f t="shared" si="1594"/>
        <v>0.67478256838282358</v>
      </c>
      <c r="EZ315" s="91">
        <f t="shared" si="1595"/>
        <v>117260707031.42639</v>
      </c>
      <c r="FA315" s="78">
        <f t="shared" si="1596"/>
        <v>0.42425889485864987</v>
      </c>
      <c r="FB315" s="91">
        <f t="shared" ref="FB315:FD315" si="1644">+FB218+FB245+FB267+FB290</f>
        <v>284260482214.79999</v>
      </c>
      <c r="FC315" s="91">
        <f t="shared" si="1644"/>
        <v>276389507568.23633</v>
      </c>
      <c r="FD315" s="91">
        <f t="shared" si="1644"/>
        <v>200244759182.59796</v>
      </c>
      <c r="FE315" s="78">
        <f t="shared" si="1598"/>
        <v>0.72450202956116416</v>
      </c>
      <c r="FF315" s="91">
        <f t="shared" si="1599"/>
        <v>141609951081.97079</v>
      </c>
      <c r="FG315" s="78">
        <f t="shared" si="1600"/>
        <v>0.51235646507677024</v>
      </c>
      <c r="FH315" s="91">
        <f t="shared" ref="FH315:FJ315" si="1645">+FH218+FH245+FH267+FH290</f>
        <v>284260482214.79999</v>
      </c>
      <c r="FI315" s="91">
        <f t="shared" si="1645"/>
        <v>276389507568.23633</v>
      </c>
      <c r="FJ315" s="91">
        <f t="shared" si="1645"/>
        <v>229341489738.8316</v>
      </c>
      <c r="FK315" s="78">
        <f t="shared" si="1602"/>
        <v>0.82977639692856542</v>
      </c>
      <c r="FL315" s="91">
        <f t="shared" si="1603"/>
        <v>178618868214.52438</v>
      </c>
      <c r="FM315" s="78">
        <f t="shared" si="1604"/>
        <v>0.64625777507283311</v>
      </c>
      <c r="FN315" s="91">
        <f t="shared" ref="FN315:FO315" si="1646">+FN218+FN245+FN267+FN290</f>
        <v>284260482214.79999</v>
      </c>
      <c r="FO315" s="91">
        <f t="shared" si="1646"/>
        <v>278065901523.71155</v>
      </c>
      <c r="FP315" s="91">
        <f t="shared" si="1487"/>
        <v>264226297535.64719</v>
      </c>
      <c r="FQ315" s="78">
        <f t="shared" si="1606"/>
        <v>0.95022905033580962</v>
      </c>
      <c r="FR315" s="91">
        <f t="shared" si="1607"/>
        <v>236323696837.5816</v>
      </c>
      <c r="FS315" s="78">
        <f t="shared" si="1608"/>
        <v>0.84988377051124886</v>
      </c>
      <c r="FT315" s="91">
        <f t="shared" ref="FT315:FU315" si="1647">+FT218+FT245+FT267+FT290</f>
        <v>346334092000</v>
      </c>
      <c r="FU315" s="91">
        <f t="shared" si="1647"/>
        <v>346334092000</v>
      </c>
      <c r="FV315" s="91">
        <f t="shared" si="1488"/>
        <v>47997258726</v>
      </c>
      <c r="FW315" s="78">
        <f t="shared" si="1610"/>
        <v>0.13858658397972556</v>
      </c>
      <c r="FX315" s="91">
        <f t="shared" si="1611"/>
        <v>3397007845</v>
      </c>
      <c r="FY315" s="78">
        <f t="shared" si="1612"/>
        <v>9.8084708478540419E-3</v>
      </c>
      <c r="FZ315" s="91">
        <f t="shared" ref="FZ315:GB315" si="1648">+FZ218+FZ245+FZ267+FZ290</f>
        <v>346334092000</v>
      </c>
      <c r="GA315" s="91">
        <f t="shared" si="1648"/>
        <v>346334092000</v>
      </c>
      <c r="GB315" s="91">
        <f t="shared" si="1648"/>
        <v>92010338137</v>
      </c>
      <c r="GC315" s="78">
        <f t="shared" si="1614"/>
        <v>0.26566930678311623</v>
      </c>
      <c r="GD315" s="91">
        <f t="shared" si="1615"/>
        <v>8931421579</v>
      </c>
      <c r="GE315" s="78">
        <f t="shared" si="1616"/>
        <v>2.5788456248771491E-2</v>
      </c>
      <c r="GF315" s="91">
        <f t="shared" ref="GF315:GH315" si="1649">+GF218+GF245+GF267+GF290</f>
        <v>346334092000</v>
      </c>
      <c r="GG315" s="91">
        <f t="shared" si="1649"/>
        <v>346334092000</v>
      </c>
      <c r="GH315" s="91">
        <f t="shared" si="1649"/>
        <v>103124887220</v>
      </c>
      <c r="GI315" s="78">
        <f t="shared" si="1618"/>
        <v>0.29776129350846581</v>
      </c>
      <c r="GJ315" s="91">
        <f t="shared" si="1619"/>
        <v>22881759202</v>
      </c>
      <c r="GK315" s="78">
        <f t="shared" si="1620"/>
        <v>6.6068457395756466E-2</v>
      </c>
      <c r="GL315" s="91">
        <f t="shared" ref="GL315:GN315" si="1650">+GL218+GL245+GL267+GL290</f>
        <v>346334092000</v>
      </c>
      <c r="GM315" s="91">
        <f t="shared" si="1650"/>
        <v>346334092000</v>
      </c>
      <c r="GN315" s="91">
        <f t="shared" si="1650"/>
        <v>117737099687</v>
      </c>
      <c r="GO315" s="78">
        <f t="shared" si="1622"/>
        <v>0.33995238241518538</v>
      </c>
      <c r="GP315" s="91">
        <f t="shared" si="1623"/>
        <v>36281366077</v>
      </c>
      <c r="GQ315" s="78">
        <f t="shared" si="1624"/>
        <v>0.10475828662284856</v>
      </c>
      <c r="GR315" s="91">
        <f t="shared" ref="GR315:GT315" si="1651">+GR218+GR245+GR267+GR290</f>
        <v>346334092000</v>
      </c>
      <c r="GS315" s="91">
        <f t="shared" si="1651"/>
        <v>346334092000</v>
      </c>
      <c r="GT315" s="91">
        <f t="shared" si="1651"/>
        <v>138278639056</v>
      </c>
      <c r="GU315" s="78">
        <f t="shared" si="1626"/>
        <v>0.39926372323750331</v>
      </c>
      <c r="GV315" s="91">
        <f t="shared" si="1627"/>
        <v>51150925338</v>
      </c>
      <c r="GW315" s="78">
        <f t="shared" si="1628"/>
        <v>0.14769243490473355</v>
      </c>
      <c r="GX315" s="91">
        <f t="shared" ref="GX315:GZ315" si="1652">+GX218+GX245+GX267+GX290</f>
        <v>346334092000</v>
      </c>
      <c r="GY315" s="91">
        <f t="shared" si="1652"/>
        <v>349191273171</v>
      </c>
      <c r="GZ315" s="91">
        <f t="shared" si="1652"/>
        <v>171184764977</v>
      </c>
      <c r="HA315" s="78">
        <f t="shared" si="1630"/>
        <v>0.49023208232689802</v>
      </c>
      <c r="HB315" s="91">
        <f t="shared" si="1631"/>
        <v>71199908403</v>
      </c>
      <c r="HC315" s="78">
        <f t="shared" si="1632"/>
        <v>0.20389944959515982</v>
      </c>
    </row>
    <row r="316" spans="1:211" x14ac:dyDescent="0.35">
      <c r="A316" s="48" t="s">
        <v>163</v>
      </c>
      <c r="B316" s="91">
        <f t="shared" si="1494"/>
        <v>3094071937792.0132</v>
      </c>
      <c r="C316" s="91">
        <f t="shared" si="1494"/>
        <v>3071717838251.0244</v>
      </c>
      <c r="D316" s="78">
        <f t="shared" si="1495"/>
        <v>0.99277518429098288</v>
      </c>
      <c r="E316" s="91">
        <f t="shared" si="1496"/>
        <v>3186185222546.1919</v>
      </c>
      <c r="F316" s="91">
        <f t="shared" si="1496"/>
        <v>3148041524523.4219</v>
      </c>
      <c r="G316" s="78">
        <f t="shared" si="1497"/>
        <v>0.98802841160869859</v>
      </c>
      <c r="H316" s="91">
        <f t="shared" si="1498"/>
        <v>3388832795066.7134</v>
      </c>
      <c r="I316" s="91">
        <f t="shared" si="1498"/>
        <v>3347157734313.9409</v>
      </c>
      <c r="J316" s="78">
        <f t="shared" si="1499"/>
        <v>0.9877022375333947</v>
      </c>
      <c r="K316" s="91">
        <f t="shared" si="1500"/>
        <v>4095452948260.7456</v>
      </c>
      <c r="L316" s="91">
        <f t="shared" si="1500"/>
        <v>4043360241623.8452</v>
      </c>
      <c r="M316" s="78">
        <f t="shared" si="1501"/>
        <v>0.98728035523908941</v>
      </c>
      <c r="N316" s="91">
        <f t="shared" si="1502"/>
        <v>5175231282119.4414</v>
      </c>
      <c r="O316" s="91">
        <f t="shared" si="1502"/>
        <v>5079758218031.7471</v>
      </c>
      <c r="P316" s="78">
        <f t="shared" si="1503"/>
        <v>0.9815519232120975</v>
      </c>
      <c r="Q316" s="91">
        <f t="shared" si="1504"/>
        <v>5250308334081.1279</v>
      </c>
      <c r="R316" s="91">
        <f t="shared" si="1504"/>
        <v>5158483410217.7295</v>
      </c>
      <c r="S316" s="78">
        <f t="shared" si="1505"/>
        <v>0.98251056547149074</v>
      </c>
      <c r="T316" s="91">
        <f t="shared" si="1506"/>
        <v>4935348434082.6045</v>
      </c>
      <c r="U316" s="91">
        <f t="shared" si="1506"/>
        <v>4824744725907.9932</v>
      </c>
      <c r="V316" s="78">
        <f t="shared" si="1507"/>
        <v>0.97758948336640172</v>
      </c>
      <c r="W316" s="91">
        <f t="shared" si="1508"/>
        <v>4988774266138.5293</v>
      </c>
      <c r="X316" s="91">
        <f t="shared" si="1508"/>
        <v>4850397718653.2451</v>
      </c>
      <c r="Y316" s="78">
        <f t="shared" si="1509"/>
        <v>0.97226241555475468</v>
      </c>
      <c r="Z316" s="91">
        <f t="shared" si="1510"/>
        <v>5057412433872.3174</v>
      </c>
      <c r="AA316" s="91">
        <f t="shared" si="1510"/>
        <v>4877435273008.248</v>
      </c>
      <c r="AB316" s="78">
        <f t="shared" si="1511"/>
        <v>0.96441319286940852</v>
      </c>
      <c r="AC316" s="91">
        <f t="shared" si="1512"/>
        <v>5123732262612.3662</v>
      </c>
      <c r="AD316" s="91">
        <f t="shared" si="1512"/>
        <v>4871327309155.6455</v>
      </c>
      <c r="AE316" s="78">
        <f t="shared" si="1513"/>
        <v>0.95073806738527156</v>
      </c>
      <c r="AF316" s="91">
        <f t="shared" si="1514"/>
        <v>5481735833574.5811</v>
      </c>
      <c r="AG316" s="91">
        <f t="shared" si="1514"/>
        <v>5491131235051.0039</v>
      </c>
      <c r="AH316" s="91">
        <f t="shared" si="1514"/>
        <v>4878260661494.1348</v>
      </c>
      <c r="AI316" s="78">
        <f t="shared" si="1515"/>
        <v>0.88838901360710665</v>
      </c>
      <c r="AJ316" s="91">
        <f t="shared" si="1514"/>
        <v>4404833422836.3545</v>
      </c>
      <c r="AK316" s="78">
        <f t="shared" si="1516"/>
        <v>0.80217230918092242</v>
      </c>
      <c r="AL316" s="91">
        <f t="shared" si="1517"/>
        <v>6571738365525.6162</v>
      </c>
      <c r="AM316" s="91">
        <f t="shared" si="1517"/>
        <v>6280023340405.1113</v>
      </c>
      <c r="AN316" s="91">
        <f t="shared" si="1517"/>
        <v>5847016981813.2197</v>
      </c>
      <c r="AO316" s="78">
        <f t="shared" si="1518"/>
        <v>0.93105019915993503</v>
      </c>
      <c r="AP316" s="91">
        <f t="shared" si="1519"/>
        <v>4569826031299.248</v>
      </c>
      <c r="AQ316" s="78">
        <f t="shared" si="1520"/>
        <v>0.72767659984595823</v>
      </c>
      <c r="AR316" s="91">
        <f t="shared" si="1521"/>
        <v>5854112322408.5938</v>
      </c>
      <c r="AS316" s="91">
        <f t="shared" si="1521"/>
        <v>5818437454411.8369</v>
      </c>
      <c r="AT316" s="91">
        <f t="shared" si="1521"/>
        <v>5144418450051.1025</v>
      </c>
      <c r="AU316" s="78">
        <f t="shared" si="1522"/>
        <v>0.8841580734274872</v>
      </c>
      <c r="AV316" s="91">
        <f t="shared" si="1523"/>
        <v>4598866392388.6543</v>
      </c>
      <c r="AW316" s="78">
        <f t="shared" si="1524"/>
        <v>0.79039543321060513</v>
      </c>
      <c r="AX316" s="91">
        <f t="shared" si="1525"/>
        <v>6075120360214.9756</v>
      </c>
      <c r="AY316" s="91">
        <f t="shared" si="1525"/>
        <v>6123712340310.5723</v>
      </c>
      <c r="AZ316" s="91">
        <f t="shared" si="1525"/>
        <v>5896484863362.2891</v>
      </c>
      <c r="BA316" s="78">
        <f t="shared" si="1526"/>
        <v>0.96289383558197006</v>
      </c>
      <c r="BB316" s="91">
        <f t="shared" si="1527"/>
        <v>5067565834016.0029</v>
      </c>
      <c r="BC316" s="78">
        <f t="shared" si="1528"/>
        <v>0.82753165929394301</v>
      </c>
      <c r="BD316" s="91">
        <f t="shared" si="1529"/>
        <v>5341963970217.8428</v>
      </c>
      <c r="BE316" s="91">
        <f t="shared" si="1529"/>
        <v>5642088994378.8223</v>
      </c>
      <c r="BF316" s="91">
        <f t="shared" si="1529"/>
        <v>5496064840076.2109</v>
      </c>
      <c r="BG316" s="78">
        <f t="shared" si="1530"/>
        <v>0.97411877862116425</v>
      </c>
      <c r="BH316" s="91">
        <f t="shared" si="1531"/>
        <v>5136775776177.4072</v>
      </c>
      <c r="BI316" s="78">
        <f t="shared" si="1532"/>
        <v>0.91043863031851224</v>
      </c>
      <c r="BJ316" s="91">
        <f t="shared" si="1533"/>
        <v>5860099230325.3125</v>
      </c>
      <c r="BK316" s="91">
        <f t="shared" si="1533"/>
        <v>6095454222861.2988</v>
      </c>
      <c r="BL316" s="91">
        <f t="shared" si="1533"/>
        <v>5999028458998.4268</v>
      </c>
      <c r="BM316" s="78">
        <f t="shared" si="1534"/>
        <v>0.984180709043598</v>
      </c>
      <c r="BN316" s="91">
        <f t="shared" si="1535"/>
        <v>5574752444114.084</v>
      </c>
      <c r="BO316" s="78">
        <f t="shared" si="1536"/>
        <v>0.91457539344741567</v>
      </c>
      <c r="BP316" s="91">
        <f t="shared" si="1537"/>
        <v>6305630306930.0732</v>
      </c>
      <c r="BQ316" s="91">
        <f t="shared" si="1537"/>
        <v>6313872579349.5244</v>
      </c>
      <c r="BR316" s="91">
        <f t="shared" si="1537"/>
        <v>6207218998641.3164</v>
      </c>
      <c r="BS316" s="78">
        <f t="shared" si="1538"/>
        <v>0.98310805620990283</v>
      </c>
      <c r="BT316" s="91">
        <f t="shared" si="1539"/>
        <v>5774400196098.5674</v>
      </c>
      <c r="BU316" s="78">
        <f t="shared" si="1540"/>
        <v>0.91455760684569676</v>
      </c>
      <c r="BV316" s="91">
        <f t="shared" si="1541"/>
        <v>6580128750145.5273</v>
      </c>
      <c r="BW316" s="91">
        <f t="shared" si="1541"/>
        <v>6642384141496.832</v>
      </c>
      <c r="BX316" s="91">
        <f t="shared" si="1541"/>
        <v>6529618496042.4688</v>
      </c>
      <c r="BY316" s="78">
        <f t="shared" si="1542"/>
        <v>0.98302331767446505</v>
      </c>
      <c r="BZ316" s="91">
        <f t="shared" si="1543"/>
        <v>5906402873711.9473</v>
      </c>
      <c r="CA316" s="78">
        <f t="shared" si="1544"/>
        <v>0.88919923146464774</v>
      </c>
      <c r="CB316" s="91">
        <f t="shared" ref="CB316:CD316" si="1653">+CB219+CB246+CB268+CB291</f>
        <v>6255929915441.4941</v>
      </c>
      <c r="CC316" s="91">
        <f t="shared" si="1653"/>
        <v>6595634917660.0898</v>
      </c>
      <c r="CD316" s="91">
        <f t="shared" si="1653"/>
        <v>6448209185525.7441</v>
      </c>
      <c r="CE316" s="78">
        <f t="shared" si="1546"/>
        <v>0.97764798476950154</v>
      </c>
      <c r="CF316" s="91">
        <f t="shared" si="1547"/>
        <v>5762931590812.874</v>
      </c>
      <c r="CG316" s="78">
        <f t="shared" si="1548"/>
        <v>0.8737493300883562</v>
      </c>
      <c r="CH316" s="91">
        <f t="shared" si="1549"/>
        <v>7042922181560.0537</v>
      </c>
      <c r="CI316" s="91">
        <f t="shared" si="1549"/>
        <v>7227946846565.5303</v>
      </c>
      <c r="CJ316" s="91">
        <f t="shared" si="1549"/>
        <v>7125010395388.1309</v>
      </c>
      <c r="CK316" s="78">
        <f t="shared" si="1550"/>
        <v>0.98575854895414583</v>
      </c>
      <c r="CL316" s="91">
        <f t="shared" si="1551"/>
        <v>6145453903797.2539</v>
      </c>
      <c r="CM316" s="78">
        <f t="shared" si="1552"/>
        <v>0.8502350714874668</v>
      </c>
      <c r="CN316" s="91">
        <f t="shared" si="1553"/>
        <v>7022297832628.4336</v>
      </c>
      <c r="CO316" s="91">
        <f t="shared" si="1553"/>
        <v>7125582786537.9131</v>
      </c>
      <c r="CP316" s="91">
        <f t="shared" si="1553"/>
        <v>7072067587040.585</v>
      </c>
      <c r="CQ316" s="78">
        <f t="shared" si="1554"/>
        <v>0.99248970910864553</v>
      </c>
      <c r="CR316" s="91">
        <f t="shared" si="1555"/>
        <v>6131249751346.5332</v>
      </c>
      <c r="CS316" s="78">
        <f t="shared" si="1556"/>
        <v>0.860455900243004</v>
      </c>
      <c r="CT316" s="91">
        <f t="shared" si="1474"/>
        <v>7427569065583.624</v>
      </c>
      <c r="CU316" s="91">
        <f t="shared" si="1474"/>
        <v>7552620389419.5645</v>
      </c>
      <c r="CV316" s="91">
        <f t="shared" ref="CV316" si="1654">+CV219+CV246+CV268+CV291</f>
        <v>7502006115636.0576</v>
      </c>
      <c r="CW316" s="78">
        <f t="shared" si="1558"/>
        <v>0.99329844859481986</v>
      </c>
      <c r="CX316" s="91">
        <f t="shared" si="1559"/>
        <v>6418926965617.1016</v>
      </c>
      <c r="CY316" s="78">
        <f t="shared" si="1560"/>
        <v>0.84989402811894932</v>
      </c>
      <c r="CZ316" s="91">
        <f t="shared" ref="CZ316:DA316" si="1655">+CZ219+CZ246+CZ268+CZ291</f>
        <v>7446181357274.4004</v>
      </c>
      <c r="DA316" s="91">
        <f t="shared" si="1655"/>
        <v>7446181357274.4004</v>
      </c>
      <c r="DB316" s="91">
        <f t="shared" si="1476"/>
        <v>1153965433807.1494</v>
      </c>
      <c r="DC316" s="78">
        <f t="shared" si="1562"/>
        <v>0.15497412410991113</v>
      </c>
      <c r="DD316" s="91">
        <f t="shared" si="1563"/>
        <v>192235746588.95877</v>
      </c>
      <c r="DE316" s="78">
        <f t="shared" si="1564"/>
        <v>2.5816688765061817E-2</v>
      </c>
      <c r="DF316" s="91">
        <f t="shared" ref="DF316:DG316" si="1656">+DF219+DF246+DF268+DF291</f>
        <v>7446181357274.4004</v>
      </c>
      <c r="DG316" s="91">
        <f t="shared" si="1656"/>
        <v>7446181357274.4004</v>
      </c>
      <c r="DH316" s="91">
        <f t="shared" si="1477"/>
        <v>1860809624397.3599</v>
      </c>
      <c r="DI316" s="78">
        <f t="shared" si="1566"/>
        <v>0.24990119567521391</v>
      </c>
      <c r="DJ316" s="91">
        <f t="shared" si="1567"/>
        <v>628080514350.68164</v>
      </c>
      <c r="DK316" s="78">
        <f t="shared" si="1568"/>
        <v>8.4349344209443775E-2</v>
      </c>
      <c r="DL316" s="91">
        <f t="shared" ref="DL316:DM316" si="1657">+DL219+DL246+DL268+DL291</f>
        <v>7446181357274.4004</v>
      </c>
      <c r="DM316" s="91">
        <f t="shared" si="1657"/>
        <v>7451492974025.5059</v>
      </c>
      <c r="DN316" s="91">
        <f t="shared" si="1478"/>
        <v>2698904889754.3354</v>
      </c>
      <c r="DO316" s="78">
        <f t="shared" si="1570"/>
        <v>0.36219652882478814</v>
      </c>
      <c r="DP316" s="91">
        <f t="shared" si="1571"/>
        <v>1051747406821.1292</v>
      </c>
      <c r="DQ316" s="78">
        <f t="shared" si="1572"/>
        <v>0.14114586304883081</v>
      </c>
      <c r="DR316" s="91">
        <f t="shared" ref="DR316:DS316" si="1658">+DR219+DR246+DR268+DR291</f>
        <v>7446181357274.4004</v>
      </c>
      <c r="DS316" s="91">
        <f t="shared" si="1658"/>
        <v>7451492974025.5059</v>
      </c>
      <c r="DT316" s="91">
        <f t="shared" si="1479"/>
        <v>3377181948548.8965</v>
      </c>
      <c r="DU316" s="78">
        <f t="shared" si="1574"/>
        <v>0.45322218786505114</v>
      </c>
      <c r="DV316" s="91">
        <f t="shared" si="1575"/>
        <v>1700764335859.0713</v>
      </c>
      <c r="DW316" s="78">
        <f t="shared" si="1576"/>
        <v>0.22824477481058009</v>
      </c>
      <c r="DX316" s="91">
        <f t="shared" ref="DX316:DY316" si="1659">+DX219+DX246+DX268+DX291</f>
        <v>7446181357274.4004</v>
      </c>
      <c r="DY316" s="91">
        <f t="shared" si="1659"/>
        <v>7464980939194.1455</v>
      </c>
      <c r="DZ316" s="91">
        <f t="shared" si="1480"/>
        <v>4597588177326.5645</v>
      </c>
      <c r="EA316" s="78">
        <f t="shared" si="1578"/>
        <v>0.61588746371573189</v>
      </c>
      <c r="EB316" s="91">
        <f t="shared" si="1579"/>
        <v>2405045849149.1328</v>
      </c>
      <c r="EC316" s="78">
        <f t="shared" si="1580"/>
        <v>0.32217709177550302</v>
      </c>
      <c r="ED316" s="91">
        <f t="shared" ref="ED316:EE316" si="1660">+ED219+ED246+ED268+ED291</f>
        <v>7446181357274.4004</v>
      </c>
      <c r="EE316" s="91">
        <f t="shared" si="1660"/>
        <v>7464980939194.1455</v>
      </c>
      <c r="EF316" s="91">
        <f t="shared" si="1481"/>
        <v>4651796783678.0068</v>
      </c>
      <c r="EG316" s="78">
        <f t="shared" si="1582"/>
        <v>0.62314918438092815</v>
      </c>
      <c r="EH316" s="91">
        <f t="shared" si="1583"/>
        <v>3012210317094.248</v>
      </c>
      <c r="EI316" s="78">
        <f t="shared" si="1584"/>
        <v>0.40351212436175626</v>
      </c>
      <c r="EJ316" s="91">
        <f t="shared" ref="EJ316:EK316" si="1661">+EJ219+EJ246+EJ268+EJ291</f>
        <v>7446181357274.4004</v>
      </c>
      <c r="EK316" s="91">
        <f t="shared" si="1661"/>
        <v>7464980939194.1455</v>
      </c>
      <c r="EL316" s="91">
        <f t="shared" si="1482"/>
        <v>4940603752196.0498</v>
      </c>
      <c r="EM316" s="78">
        <f t="shared" si="1586"/>
        <v>0.66183742362366893</v>
      </c>
      <c r="EN316" s="91">
        <f t="shared" si="1587"/>
        <v>3577097424125.2378</v>
      </c>
      <c r="EO316" s="78">
        <f t="shared" si="1588"/>
        <v>0.47918373178209217</v>
      </c>
      <c r="EP316" s="91">
        <f t="shared" ref="EP316:EQ316" si="1662">+EP219+EP246+EP268+EP291</f>
        <v>7446181357274.4004</v>
      </c>
      <c r="EQ316" s="91">
        <f t="shared" si="1662"/>
        <v>7464980939194.1455</v>
      </c>
      <c r="ER316" s="91">
        <f t="shared" si="1483"/>
        <v>5461496260758.25</v>
      </c>
      <c r="ES316" s="78">
        <f t="shared" si="1590"/>
        <v>0.73161556677033202</v>
      </c>
      <c r="ET316" s="91">
        <f t="shared" si="1591"/>
        <v>4054004545700.0381</v>
      </c>
      <c r="EU316" s="78">
        <f t="shared" si="1592"/>
        <v>0.54306964461421292</v>
      </c>
      <c r="EV316" s="91">
        <f t="shared" ref="EV316:EX316" si="1663">+EV219+EV246+EV268+EV291</f>
        <v>7446181357274.4004</v>
      </c>
      <c r="EW316" s="91">
        <f t="shared" si="1663"/>
        <v>7488313152764.3555</v>
      </c>
      <c r="EX316" s="91">
        <f t="shared" si="1663"/>
        <v>6003676488738.3652</v>
      </c>
      <c r="EY316" s="78">
        <f t="shared" si="1594"/>
        <v>0.80173950611588307</v>
      </c>
      <c r="EZ316" s="91">
        <f t="shared" si="1595"/>
        <v>4754900720451.0859</v>
      </c>
      <c r="FA316" s="78">
        <f t="shared" si="1596"/>
        <v>0.63497621205862442</v>
      </c>
      <c r="FB316" s="91">
        <f t="shared" ref="FB316:FD316" si="1664">+FB219+FB246+FB268+FB291</f>
        <v>7446181357274.4004</v>
      </c>
      <c r="FC316" s="91">
        <f t="shared" si="1664"/>
        <v>7525852728534.1914</v>
      </c>
      <c r="FD316" s="91">
        <f t="shared" si="1664"/>
        <v>6374003189870.4717</v>
      </c>
      <c r="FE316" s="78">
        <f t="shared" si="1598"/>
        <v>0.84694763766815495</v>
      </c>
      <c r="FF316" s="91">
        <f t="shared" si="1599"/>
        <v>5321821894770.3877</v>
      </c>
      <c r="FG316" s="78">
        <f t="shared" si="1600"/>
        <v>0.70713872390735955</v>
      </c>
      <c r="FH316" s="91">
        <f t="shared" ref="FH316:FJ316" si="1665">+FH219+FH246+FH268+FH291</f>
        <v>7446181357274.4004</v>
      </c>
      <c r="FI316" s="91">
        <f t="shared" si="1665"/>
        <v>8181904149742.0957</v>
      </c>
      <c r="FJ316" s="91">
        <f t="shared" si="1665"/>
        <v>6901228017347.1943</v>
      </c>
      <c r="FK316" s="78">
        <f t="shared" si="1602"/>
        <v>0.84347456179436298</v>
      </c>
      <c r="FL316" s="91">
        <f t="shared" si="1603"/>
        <v>6011604863586.5498</v>
      </c>
      <c r="FM316" s="78">
        <f t="shared" si="1604"/>
        <v>0.73474398545429587</v>
      </c>
      <c r="FN316" s="91">
        <f t="shared" ref="FN316:FO316" si="1666">+FN219+FN246+FN268+FN291</f>
        <v>7446181357274.4004</v>
      </c>
      <c r="FO316" s="91">
        <f t="shared" si="1666"/>
        <v>8186196441513.5254</v>
      </c>
      <c r="FP316" s="91">
        <f t="shared" si="1487"/>
        <v>8127742705140.2227</v>
      </c>
      <c r="FQ316" s="78">
        <f t="shared" si="1606"/>
        <v>0.99285947548523579</v>
      </c>
      <c r="FR316" s="91">
        <f t="shared" si="1607"/>
        <v>7475324916773.8896</v>
      </c>
      <c r="FS316" s="78">
        <f t="shared" si="1608"/>
        <v>0.91316217124540389</v>
      </c>
      <c r="FT316" s="91">
        <f t="shared" ref="FT316:FU316" si="1667">+FT219+FT246+FT268+FT291</f>
        <v>8352043823000</v>
      </c>
      <c r="FU316" s="91">
        <f t="shared" si="1667"/>
        <v>8352043823000</v>
      </c>
      <c r="FV316" s="91">
        <f t="shared" si="1488"/>
        <v>1407217935101</v>
      </c>
      <c r="FW316" s="78">
        <f t="shared" si="1610"/>
        <v>0.16848785338335742</v>
      </c>
      <c r="FX316" s="91">
        <f t="shared" si="1611"/>
        <v>199626418559</v>
      </c>
      <c r="FY316" s="78">
        <f t="shared" si="1612"/>
        <v>2.3901505163235061E-2</v>
      </c>
      <c r="FZ316" s="91">
        <f t="shared" ref="FZ316:GB316" si="1668">+FZ219+FZ246+FZ268+FZ291</f>
        <v>8352043823000</v>
      </c>
      <c r="GA316" s="91">
        <f t="shared" si="1668"/>
        <v>8352043823000</v>
      </c>
      <c r="GB316" s="91">
        <f t="shared" si="1668"/>
        <v>2047575365945</v>
      </c>
      <c r="GC316" s="78">
        <f t="shared" si="1614"/>
        <v>0.24515859942046186</v>
      </c>
      <c r="GD316" s="91">
        <f t="shared" si="1615"/>
        <v>597536198072</v>
      </c>
      <c r="GE316" s="78">
        <f t="shared" si="1616"/>
        <v>7.1543709627875124E-2</v>
      </c>
      <c r="GF316" s="91">
        <f t="shared" ref="GF316:GH316" si="1669">+GF219+GF246+GF268+GF291</f>
        <v>8352043823000</v>
      </c>
      <c r="GG316" s="91">
        <f t="shared" si="1669"/>
        <v>8380529735902</v>
      </c>
      <c r="GH316" s="91">
        <f t="shared" si="1669"/>
        <v>2703705941229</v>
      </c>
      <c r="GI316" s="78">
        <f t="shared" si="1618"/>
        <v>0.32261754643580404</v>
      </c>
      <c r="GJ316" s="91">
        <f t="shared" si="1619"/>
        <v>1139036136634</v>
      </c>
      <c r="GK316" s="78">
        <f t="shared" si="1620"/>
        <v>0.13591457491695244</v>
      </c>
      <c r="GL316" s="91">
        <f t="shared" ref="GL316:GN316" si="1670">+GL219+GL246+GL268+GL291</f>
        <v>8352043823000</v>
      </c>
      <c r="GM316" s="91">
        <f t="shared" si="1670"/>
        <v>8380529735902</v>
      </c>
      <c r="GN316" s="91">
        <f t="shared" si="1670"/>
        <v>3492524630971</v>
      </c>
      <c r="GO316" s="78">
        <f t="shared" si="1622"/>
        <v>0.41674270494013088</v>
      </c>
      <c r="GP316" s="91">
        <f t="shared" si="1623"/>
        <v>1632627109169</v>
      </c>
      <c r="GQ316" s="78">
        <f t="shared" si="1624"/>
        <v>0.19481192247011098</v>
      </c>
      <c r="GR316" s="91">
        <f t="shared" ref="GR316:GT316" si="1671">+GR219+GR246+GR268+GR291</f>
        <v>8352043823000</v>
      </c>
      <c r="GS316" s="91">
        <f t="shared" si="1671"/>
        <v>8380529735902</v>
      </c>
      <c r="GT316" s="91">
        <f t="shared" si="1671"/>
        <v>3939757291298</v>
      </c>
      <c r="GU316" s="78">
        <f t="shared" si="1626"/>
        <v>0.47010838401063942</v>
      </c>
      <c r="GV316" s="91">
        <f t="shared" si="1627"/>
        <v>2323138191671</v>
      </c>
      <c r="GW316" s="78">
        <f t="shared" si="1628"/>
        <v>0.27720660446066175</v>
      </c>
      <c r="GX316" s="91">
        <f t="shared" ref="GX316:GZ316" si="1672">+GX219+GX246+GX268+GX291</f>
        <v>8352043823000</v>
      </c>
      <c r="GY316" s="91">
        <f t="shared" si="1672"/>
        <v>8383079333739</v>
      </c>
      <c r="GZ316" s="91">
        <f t="shared" si="1672"/>
        <v>4356350749835</v>
      </c>
      <c r="HA316" s="78">
        <f t="shared" si="1630"/>
        <v>0.5196599693745223</v>
      </c>
      <c r="HB316" s="91">
        <f t="shared" si="1631"/>
        <v>2974449936806</v>
      </c>
      <c r="HC316" s="78">
        <f t="shared" si="1632"/>
        <v>0.35481591171812799</v>
      </c>
    </row>
    <row r="317" spans="1:211" x14ac:dyDescent="0.35">
      <c r="A317" s="48" t="s">
        <v>164</v>
      </c>
      <c r="B317" s="91">
        <f t="shared" si="1494"/>
        <v>314852353991.15784</v>
      </c>
      <c r="C317" s="91">
        <f t="shared" si="1494"/>
        <v>313281103820.13751</v>
      </c>
      <c r="D317" s="78">
        <f t="shared" si="1495"/>
        <v>0.99500956511487781</v>
      </c>
      <c r="E317" s="91">
        <f t="shared" si="1496"/>
        <v>274239954484.97693</v>
      </c>
      <c r="F317" s="91">
        <f t="shared" si="1496"/>
        <v>273134163781.06723</v>
      </c>
      <c r="G317" s="78">
        <f t="shared" si="1497"/>
        <v>0.99596779868933982</v>
      </c>
      <c r="H317" s="91">
        <f t="shared" si="1498"/>
        <v>274795421090.2402</v>
      </c>
      <c r="I317" s="91">
        <f t="shared" si="1498"/>
        <v>270782524900.08997</v>
      </c>
      <c r="J317" s="78">
        <f t="shared" si="1499"/>
        <v>0.98539678654677276</v>
      </c>
      <c r="K317" s="91">
        <f t="shared" si="1500"/>
        <v>396507554865.63403</v>
      </c>
      <c r="L317" s="91">
        <f t="shared" si="1500"/>
        <v>394377638853.6189</v>
      </c>
      <c r="M317" s="78">
        <f t="shared" si="1501"/>
        <v>0.99462830913086409</v>
      </c>
      <c r="N317" s="91">
        <f t="shared" si="1502"/>
        <v>497901001403.52448</v>
      </c>
      <c r="O317" s="91">
        <f t="shared" si="1502"/>
        <v>438114691900.21228</v>
      </c>
      <c r="P317" s="78">
        <f t="shared" si="1503"/>
        <v>0.87992329934107061</v>
      </c>
      <c r="Q317" s="91">
        <f t="shared" si="1504"/>
        <v>407767299664.60828</v>
      </c>
      <c r="R317" s="91">
        <f t="shared" si="1504"/>
        <v>399733941620.65753</v>
      </c>
      <c r="S317" s="78">
        <f t="shared" si="1505"/>
        <v>0.98029916069641132</v>
      </c>
      <c r="T317" s="91">
        <f t="shared" si="1506"/>
        <v>383329117582.88306</v>
      </c>
      <c r="U317" s="91">
        <f t="shared" si="1506"/>
        <v>370579398013.4566</v>
      </c>
      <c r="V317" s="78">
        <f t="shared" si="1507"/>
        <v>0.9667394962067557</v>
      </c>
      <c r="W317" s="91">
        <f t="shared" si="1508"/>
        <v>443404274974.23199</v>
      </c>
      <c r="X317" s="91">
        <f t="shared" si="1508"/>
        <v>432579463520.66595</v>
      </c>
      <c r="Y317" s="78">
        <f t="shared" si="1509"/>
        <v>0.97558703859092222</v>
      </c>
      <c r="Z317" s="91">
        <f t="shared" si="1510"/>
        <v>429649830983.24164</v>
      </c>
      <c r="AA317" s="91">
        <f t="shared" si="1510"/>
        <v>420394478502.22046</v>
      </c>
      <c r="AB317" s="78">
        <f t="shared" si="1511"/>
        <v>0.97845838212052694</v>
      </c>
      <c r="AC317" s="91">
        <f t="shared" si="1512"/>
        <v>417580841103.87927</v>
      </c>
      <c r="AD317" s="91">
        <f t="shared" si="1512"/>
        <v>400680677868.24072</v>
      </c>
      <c r="AE317" s="78">
        <f t="shared" si="1513"/>
        <v>0.95952840367157943</v>
      </c>
      <c r="AF317" s="91">
        <f t="shared" si="1514"/>
        <v>418198284465.2489</v>
      </c>
      <c r="AG317" s="91">
        <f t="shared" si="1514"/>
        <v>418486362395.82715</v>
      </c>
      <c r="AH317" s="91">
        <f t="shared" si="1514"/>
        <v>380607261611.81659</v>
      </c>
      <c r="AI317" s="78">
        <f t="shared" si="1515"/>
        <v>0.90948545953289051</v>
      </c>
      <c r="AJ317" s="91">
        <f t="shared" si="1514"/>
        <v>313460437234.19818</v>
      </c>
      <c r="AK317" s="78">
        <f t="shared" si="1516"/>
        <v>0.74903381663297852</v>
      </c>
      <c r="AL317" s="91">
        <f t="shared" si="1517"/>
        <v>331246016823.12152</v>
      </c>
      <c r="AM317" s="91">
        <f t="shared" si="1517"/>
        <v>329196069968.98608</v>
      </c>
      <c r="AN317" s="91">
        <f t="shared" si="1517"/>
        <v>298085040561.38513</v>
      </c>
      <c r="AO317" s="78">
        <f t="shared" si="1518"/>
        <v>0.90549392217673819</v>
      </c>
      <c r="AP317" s="91">
        <f t="shared" si="1519"/>
        <v>251144143856.03748</v>
      </c>
      <c r="AQ317" s="78">
        <f t="shared" si="1520"/>
        <v>0.76290140365192705</v>
      </c>
      <c r="AR317" s="91">
        <f t="shared" si="1521"/>
        <v>355829936117.4967</v>
      </c>
      <c r="AS317" s="91">
        <f t="shared" si="1521"/>
        <v>355829936117.4967</v>
      </c>
      <c r="AT317" s="91">
        <f t="shared" si="1521"/>
        <v>341250907556.48193</v>
      </c>
      <c r="AU317" s="78">
        <f t="shared" si="1522"/>
        <v>0.95902809999605909</v>
      </c>
      <c r="AV317" s="91">
        <f t="shared" si="1523"/>
        <v>287732328594.39783</v>
      </c>
      <c r="AW317" s="78">
        <f t="shared" si="1524"/>
        <v>0.80862316345240626</v>
      </c>
      <c r="AX317" s="91">
        <f t="shared" si="1525"/>
        <v>405883249309.94592</v>
      </c>
      <c r="AY317" s="91">
        <f t="shared" si="1525"/>
        <v>406227209732.43311</v>
      </c>
      <c r="AZ317" s="91">
        <f t="shared" si="1525"/>
        <v>379298813076.09387</v>
      </c>
      <c r="BA317" s="78">
        <f t="shared" si="1526"/>
        <v>0.93371099716812178</v>
      </c>
      <c r="BB317" s="91">
        <f t="shared" si="1527"/>
        <v>312642284236.53845</v>
      </c>
      <c r="BC317" s="78">
        <f t="shared" si="1528"/>
        <v>0.76962418259098009</v>
      </c>
      <c r="BD317" s="91">
        <f t="shared" si="1529"/>
        <v>344287081753.10059</v>
      </c>
      <c r="BE317" s="91">
        <f t="shared" si="1529"/>
        <v>307338274479.35754</v>
      </c>
      <c r="BF317" s="91">
        <f t="shared" si="1529"/>
        <v>298523442276.18579</v>
      </c>
      <c r="BG317" s="78">
        <f t="shared" si="1530"/>
        <v>0.97131879451687431</v>
      </c>
      <c r="BH317" s="91">
        <f t="shared" si="1531"/>
        <v>269074541156.95844</v>
      </c>
      <c r="BI317" s="78">
        <f t="shared" si="1532"/>
        <v>0.87549961557108602</v>
      </c>
      <c r="BJ317" s="91">
        <f t="shared" si="1533"/>
        <v>288167739552.53687</v>
      </c>
      <c r="BK317" s="91">
        <f t="shared" si="1533"/>
        <v>297731238455.71472</v>
      </c>
      <c r="BL317" s="91">
        <f t="shared" si="1533"/>
        <v>285753513838.802</v>
      </c>
      <c r="BM317" s="78">
        <f t="shared" si="1534"/>
        <v>0.95977001043276711</v>
      </c>
      <c r="BN317" s="91">
        <f t="shared" si="1535"/>
        <v>259555228241.22449</v>
      </c>
      <c r="BO317" s="78">
        <f t="shared" si="1536"/>
        <v>0.87177694079901313</v>
      </c>
      <c r="BP317" s="91">
        <f t="shared" si="1537"/>
        <v>333453491123.66302</v>
      </c>
      <c r="BQ317" s="91">
        <f t="shared" si="1537"/>
        <v>343812720007.823</v>
      </c>
      <c r="BR317" s="91">
        <f t="shared" si="1537"/>
        <v>324207536404.25415</v>
      </c>
      <c r="BS317" s="78">
        <f t="shared" si="1538"/>
        <v>0.94297714289592671</v>
      </c>
      <c r="BT317" s="91">
        <f t="shared" si="1539"/>
        <v>300683264269.17322</v>
      </c>
      <c r="BU317" s="78">
        <f t="shared" si="1540"/>
        <v>0.87455538079664874</v>
      </c>
      <c r="BV317" s="91">
        <f t="shared" si="1541"/>
        <v>333530098370.51184</v>
      </c>
      <c r="BW317" s="91">
        <f t="shared" si="1541"/>
        <v>333530098370.51184</v>
      </c>
      <c r="BX317" s="91">
        <f t="shared" si="1541"/>
        <v>322557215768.98254</v>
      </c>
      <c r="BY317" s="78">
        <f t="shared" si="1542"/>
        <v>0.96710077244860904</v>
      </c>
      <c r="BZ317" s="91">
        <f t="shared" si="1543"/>
        <v>298603986681.81445</v>
      </c>
      <c r="CA317" s="78">
        <f t="shared" si="1544"/>
        <v>0.89528347858459634</v>
      </c>
      <c r="CB317" s="91">
        <f t="shared" ref="CB317:CD317" si="1673">+CB220+CB247+CB269+CB292</f>
        <v>325192305634.88416</v>
      </c>
      <c r="CC317" s="91">
        <f t="shared" si="1673"/>
        <v>319178603465.20258</v>
      </c>
      <c r="CD317" s="91">
        <f t="shared" si="1673"/>
        <v>305924321496.8681</v>
      </c>
      <c r="CE317" s="78">
        <f t="shared" si="1546"/>
        <v>0.95847377667413258</v>
      </c>
      <c r="CF317" s="91">
        <f t="shared" si="1547"/>
        <v>278968609241.83551</v>
      </c>
      <c r="CG317" s="78">
        <f t="shared" si="1548"/>
        <v>0.87402039551892818</v>
      </c>
      <c r="CH317" s="91">
        <f t="shared" si="1549"/>
        <v>382250356545.85205</v>
      </c>
      <c r="CI317" s="91">
        <f t="shared" si="1549"/>
        <v>383649542748.70813</v>
      </c>
      <c r="CJ317" s="91">
        <f t="shared" si="1549"/>
        <v>350975747788.35938</v>
      </c>
      <c r="CK317" s="78">
        <f t="shared" si="1550"/>
        <v>0.91483426586083483</v>
      </c>
      <c r="CL317" s="91">
        <f t="shared" si="1551"/>
        <v>318789340617.09692</v>
      </c>
      <c r="CM317" s="78">
        <f t="shared" si="1552"/>
        <v>0.83093893018375142</v>
      </c>
      <c r="CN317" s="91">
        <f t="shared" si="1553"/>
        <v>368558305613.99506</v>
      </c>
      <c r="CO317" s="91">
        <f t="shared" si="1553"/>
        <v>376914264482.65698</v>
      </c>
      <c r="CP317" s="91">
        <f t="shared" si="1553"/>
        <v>369184232818.91248</v>
      </c>
      <c r="CQ317" s="78">
        <f t="shared" si="1554"/>
        <v>0.97949127323595842</v>
      </c>
      <c r="CR317" s="91">
        <f t="shared" si="1555"/>
        <v>344494822793.17377</v>
      </c>
      <c r="CS317" s="78">
        <f t="shared" si="1556"/>
        <v>0.91398722536017218</v>
      </c>
      <c r="CT317" s="91">
        <f t="shared" si="1474"/>
        <v>325134406645.38507</v>
      </c>
      <c r="CU317" s="91">
        <f t="shared" si="1474"/>
        <v>333964899397.50598</v>
      </c>
      <c r="CV317" s="91">
        <f t="shared" ref="CV317" si="1674">+CV220+CV247+CV269+CV292</f>
        <v>332311008958.11206</v>
      </c>
      <c r="CW317" s="78">
        <f t="shared" si="1558"/>
        <v>0.99504771177337004</v>
      </c>
      <c r="CX317" s="91">
        <f t="shared" si="1559"/>
        <v>319209306451.65997</v>
      </c>
      <c r="CY317" s="78">
        <f t="shared" si="1560"/>
        <v>0.95581693473635687</v>
      </c>
      <c r="CZ317" s="91">
        <f t="shared" ref="CZ317:DA317" si="1675">+CZ220+CZ247+CZ269+CZ292</f>
        <v>359812752717.59998</v>
      </c>
      <c r="DA317" s="91">
        <f t="shared" si="1675"/>
        <v>359812752717.59998</v>
      </c>
      <c r="DB317" s="91">
        <f t="shared" si="1476"/>
        <v>22560872310.865196</v>
      </c>
      <c r="DC317" s="78">
        <f t="shared" si="1562"/>
        <v>6.2701702873139017E-2</v>
      </c>
      <c r="DD317" s="91">
        <f t="shared" si="1563"/>
        <v>11996385406.6056</v>
      </c>
      <c r="DE317" s="78">
        <f t="shared" si="1564"/>
        <v>3.3340634304924142E-2</v>
      </c>
      <c r="DF317" s="91">
        <f t="shared" ref="DF317:DG317" si="1676">+DF220+DF247+DF269+DF292</f>
        <v>359812752717.59998</v>
      </c>
      <c r="DG317" s="91">
        <f t="shared" si="1676"/>
        <v>359812752717.59998</v>
      </c>
      <c r="DH317" s="91">
        <f t="shared" si="1477"/>
        <v>51940045389.055191</v>
      </c>
      <c r="DI317" s="78">
        <f t="shared" si="1566"/>
        <v>0.14435298637072067</v>
      </c>
      <c r="DJ317" s="91">
        <f t="shared" si="1567"/>
        <v>27927484230.172794</v>
      </c>
      <c r="DK317" s="78">
        <f t="shared" si="1568"/>
        <v>7.7616715970297359E-2</v>
      </c>
      <c r="DL317" s="91">
        <f t="shared" ref="DL317:DM317" si="1677">+DL220+DL247+DL269+DL292</f>
        <v>359812752717.59998</v>
      </c>
      <c r="DM317" s="91">
        <f t="shared" si="1677"/>
        <v>359812752717.59998</v>
      </c>
      <c r="DN317" s="91">
        <f t="shared" si="1478"/>
        <v>78171400359.358795</v>
      </c>
      <c r="DO317" s="78">
        <f t="shared" si="1570"/>
        <v>0.21725578031613524</v>
      </c>
      <c r="DP317" s="91">
        <f t="shared" si="1571"/>
        <v>45975673547.465996</v>
      </c>
      <c r="DQ317" s="78">
        <f t="shared" si="1572"/>
        <v>0.12777666494647599</v>
      </c>
      <c r="DR317" s="91">
        <f t="shared" ref="DR317:DS317" si="1678">+DR220+DR247+DR269+DR292</f>
        <v>359812752717.59998</v>
      </c>
      <c r="DS317" s="91">
        <f t="shared" si="1678"/>
        <v>359812752717.59998</v>
      </c>
      <c r="DT317" s="91">
        <f t="shared" si="1479"/>
        <v>102894463680.87119</v>
      </c>
      <c r="DU317" s="78">
        <f t="shared" si="1574"/>
        <v>0.28596669490930521</v>
      </c>
      <c r="DV317" s="91">
        <f t="shared" si="1575"/>
        <v>68578433832.854385</v>
      </c>
      <c r="DW317" s="78">
        <f t="shared" si="1576"/>
        <v>0.19059478385603068</v>
      </c>
      <c r="DX317" s="91">
        <f t="shared" ref="DX317:DY317" si="1679">+DX220+DX247+DX269+DX292</f>
        <v>359812752717.59998</v>
      </c>
      <c r="DY317" s="91">
        <f t="shared" si="1679"/>
        <v>356355564661.82397</v>
      </c>
      <c r="DZ317" s="91">
        <f t="shared" si="1480"/>
        <v>147946048488.56036</v>
      </c>
      <c r="EA317" s="78">
        <f t="shared" si="1578"/>
        <v>0.4151641314453976</v>
      </c>
      <c r="EB317" s="91">
        <f t="shared" si="1579"/>
        <v>94949928502.150787</v>
      </c>
      <c r="EC317" s="78">
        <f t="shared" si="1580"/>
        <v>0.26644716097602356</v>
      </c>
      <c r="ED317" s="91">
        <f t="shared" ref="ED317:EE317" si="1680">+ED220+ED247+ED269+ED292</f>
        <v>359812752717.59998</v>
      </c>
      <c r="EE317" s="91">
        <f t="shared" si="1680"/>
        <v>356355564661.82397</v>
      </c>
      <c r="EF317" s="91">
        <f t="shared" si="1481"/>
        <v>171377348214.47757</v>
      </c>
      <c r="EG317" s="78">
        <f t="shared" si="1582"/>
        <v>0.4809167169232002</v>
      </c>
      <c r="EH317" s="91">
        <f t="shared" si="1583"/>
        <v>132364181911.41599</v>
      </c>
      <c r="EI317" s="78">
        <f t="shared" si="1584"/>
        <v>0.37143851545303519</v>
      </c>
      <c r="EJ317" s="91">
        <f t="shared" ref="EJ317:EK317" si="1681">+EJ220+EJ247+EJ269+EJ292</f>
        <v>359812752717.59998</v>
      </c>
      <c r="EK317" s="91">
        <f t="shared" si="1681"/>
        <v>356355564661.82397</v>
      </c>
      <c r="EL317" s="91">
        <f t="shared" si="1482"/>
        <v>190857578166.68396</v>
      </c>
      <c r="EM317" s="78">
        <f t="shared" si="1586"/>
        <v>0.53558186567903021</v>
      </c>
      <c r="EN317" s="91">
        <f t="shared" si="1587"/>
        <v>157227365708.60278</v>
      </c>
      <c r="EO317" s="78">
        <f t="shared" si="1588"/>
        <v>0.44120923397901524</v>
      </c>
      <c r="EP317" s="91">
        <f t="shared" ref="EP317:EQ317" si="1682">+EP220+EP247+EP269+EP292</f>
        <v>359812752717.59998</v>
      </c>
      <c r="EQ317" s="91">
        <f t="shared" si="1682"/>
        <v>356355564661.82397</v>
      </c>
      <c r="ER317" s="91">
        <f t="shared" si="1483"/>
        <v>219907860085.08719</v>
      </c>
      <c r="ES317" s="78">
        <f t="shared" si="1590"/>
        <v>0.61710236037362409</v>
      </c>
      <c r="ET317" s="91">
        <f t="shared" si="1591"/>
        <v>181315950092.56558</v>
      </c>
      <c r="EU317" s="78">
        <f t="shared" si="1592"/>
        <v>0.50880628246855542</v>
      </c>
      <c r="EV317" s="91">
        <f t="shared" ref="EV317:EX317" si="1683">+EV220+EV247+EV269+EV292</f>
        <v>359812752717.59998</v>
      </c>
      <c r="EW317" s="91">
        <f t="shared" si="1683"/>
        <v>351225329916.11511</v>
      </c>
      <c r="EX317" s="91">
        <f t="shared" si="1683"/>
        <v>244947441001.72318</v>
      </c>
      <c r="EY317" s="78">
        <f t="shared" si="1594"/>
        <v>0.69740824518614641</v>
      </c>
      <c r="EZ317" s="91">
        <f t="shared" si="1595"/>
        <v>202366204055.82358</v>
      </c>
      <c r="FA317" s="78">
        <f t="shared" si="1596"/>
        <v>0.57617200930284751</v>
      </c>
      <c r="FB317" s="91">
        <f t="shared" ref="FB317:FD317" si="1684">+FB220+FB247+FB269+FB292</f>
        <v>359812752717.59998</v>
      </c>
      <c r="FC317" s="91">
        <f t="shared" si="1684"/>
        <v>351225329916.11511</v>
      </c>
      <c r="FD317" s="91">
        <f t="shared" si="1684"/>
        <v>264140891146.71957</v>
      </c>
      <c r="FE317" s="78">
        <f t="shared" si="1598"/>
        <v>0.75205535776649612</v>
      </c>
      <c r="FF317" s="91">
        <f t="shared" si="1599"/>
        <v>225834251768.90759</v>
      </c>
      <c r="FG317" s="78">
        <f t="shared" si="1600"/>
        <v>0.64298964947330173</v>
      </c>
      <c r="FH317" s="91">
        <f t="shared" ref="FH317:FJ317" si="1685">+FH220+FH247+FH269+FH292</f>
        <v>359812752717.59998</v>
      </c>
      <c r="FI317" s="91">
        <f t="shared" si="1685"/>
        <v>351225329916.11511</v>
      </c>
      <c r="FJ317" s="91">
        <f t="shared" si="1685"/>
        <v>283255270803.80396</v>
      </c>
      <c r="FK317" s="78">
        <f t="shared" si="1602"/>
        <v>0.80647734282563055</v>
      </c>
      <c r="FL317" s="91">
        <f t="shared" si="1603"/>
        <v>249975358282.75916</v>
      </c>
      <c r="FM317" s="78">
        <f t="shared" si="1604"/>
        <v>0.71172360587564121</v>
      </c>
      <c r="FN317" s="91">
        <f t="shared" ref="FN317:FO317" si="1686">+FN220+FN247+FN269+FN292</f>
        <v>359812752717.59998</v>
      </c>
      <c r="FO317" s="91">
        <f t="shared" si="1686"/>
        <v>351225329916.11511</v>
      </c>
      <c r="FP317" s="91">
        <f t="shared" si="1487"/>
        <v>334216017049.97998</v>
      </c>
      <c r="FQ317" s="78">
        <f t="shared" si="1606"/>
        <v>0.9515715086090244</v>
      </c>
      <c r="FR317" s="91">
        <f t="shared" si="1607"/>
        <v>312762249925.19519</v>
      </c>
      <c r="FS317" s="78">
        <f t="shared" si="1608"/>
        <v>0.89048887789469444</v>
      </c>
      <c r="FT317" s="91">
        <f t="shared" ref="FT317:FU317" si="1687">+FT220+FT247+FT269+FT292</f>
        <v>375023742000</v>
      </c>
      <c r="FU317" s="91">
        <f t="shared" si="1687"/>
        <v>375023742000</v>
      </c>
      <c r="FV317" s="91">
        <f t="shared" si="1488"/>
        <v>46439975784</v>
      </c>
      <c r="FW317" s="78">
        <f t="shared" si="1610"/>
        <v>0.12383209536637817</v>
      </c>
      <c r="FX317" s="91">
        <f t="shared" si="1611"/>
        <v>8707833860</v>
      </c>
      <c r="FY317" s="78">
        <f t="shared" si="1612"/>
        <v>2.3219420225400023E-2</v>
      </c>
      <c r="FZ317" s="91">
        <f t="shared" ref="FZ317:GB317" si="1688">+FZ220+FZ247+FZ269+FZ292</f>
        <v>375023742000</v>
      </c>
      <c r="GA317" s="91">
        <f t="shared" si="1688"/>
        <v>375023742000</v>
      </c>
      <c r="GB317" s="91">
        <f t="shared" si="1688"/>
        <v>96069471137</v>
      </c>
      <c r="GC317" s="78">
        <f t="shared" si="1614"/>
        <v>0.25616903779121269</v>
      </c>
      <c r="GD317" s="91">
        <f t="shared" si="1615"/>
        <v>23421623811</v>
      </c>
      <c r="GE317" s="78">
        <f t="shared" si="1616"/>
        <v>6.2453709426748771E-2</v>
      </c>
      <c r="GF317" s="91">
        <f t="shared" ref="GF317:GH317" si="1689">+GF220+GF247+GF269+GF292</f>
        <v>375023742000</v>
      </c>
      <c r="GG317" s="91">
        <f t="shared" si="1689"/>
        <v>375023742000</v>
      </c>
      <c r="GH317" s="91">
        <f t="shared" si="1689"/>
        <v>128341126242</v>
      </c>
      <c r="GI317" s="78">
        <f t="shared" si="1618"/>
        <v>0.34222133659473752</v>
      </c>
      <c r="GJ317" s="91">
        <f t="shared" si="1619"/>
        <v>41717098345</v>
      </c>
      <c r="GK317" s="78">
        <f t="shared" si="1620"/>
        <v>0.11123855285140853</v>
      </c>
      <c r="GL317" s="91">
        <f t="shared" ref="GL317:GN317" si="1690">+GL220+GL247+GL269+GL292</f>
        <v>375023742000</v>
      </c>
      <c r="GM317" s="91">
        <f t="shared" si="1690"/>
        <v>375023742000</v>
      </c>
      <c r="GN317" s="91">
        <f t="shared" si="1690"/>
        <v>150535626376</v>
      </c>
      <c r="GO317" s="78">
        <f t="shared" si="1622"/>
        <v>0.4014029233807816</v>
      </c>
      <c r="GP317" s="91">
        <f t="shared" si="1623"/>
        <v>64221771286</v>
      </c>
      <c r="GQ317" s="78">
        <f t="shared" si="1624"/>
        <v>0.17124721475900584</v>
      </c>
      <c r="GR317" s="91">
        <f t="shared" ref="GR317:GT317" si="1691">+GR220+GR247+GR269+GR292</f>
        <v>375023742000</v>
      </c>
      <c r="GS317" s="91">
        <f t="shared" si="1691"/>
        <v>375023742000</v>
      </c>
      <c r="GT317" s="91">
        <f t="shared" si="1691"/>
        <v>174681887215</v>
      </c>
      <c r="GU317" s="78">
        <f t="shared" si="1626"/>
        <v>0.46578887588135687</v>
      </c>
      <c r="GV317" s="91">
        <f t="shared" si="1627"/>
        <v>88670297336</v>
      </c>
      <c r="GW317" s="78">
        <f t="shared" si="1628"/>
        <v>0.23643915679343844</v>
      </c>
      <c r="GX317" s="91">
        <f t="shared" ref="GX317:GZ317" si="1692">+GX220+GX247+GX269+GX292</f>
        <v>375023742000</v>
      </c>
      <c r="GY317" s="91">
        <f t="shared" si="1692"/>
        <v>376646736850</v>
      </c>
      <c r="GZ317" s="91">
        <f t="shared" si="1692"/>
        <v>205045667907</v>
      </c>
      <c r="HA317" s="78">
        <f t="shared" si="1630"/>
        <v>0.54439783448504875</v>
      </c>
      <c r="HB317" s="91">
        <f t="shared" si="1631"/>
        <v>124227765660</v>
      </c>
      <c r="HC317" s="78">
        <f t="shared" si="1632"/>
        <v>0.32982567882825931</v>
      </c>
    </row>
    <row r="318" spans="1:211" x14ac:dyDescent="0.35">
      <c r="A318" s="48" t="s">
        <v>165</v>
      </c>
      <c r="B318" s="91">
        <f t="shared" si="1494"/>
        <v>142593006616.87549</v>
      </c>
      <c r="C318" s="91">
        <f t="shared" si="1494"/>
        <v>134842484939.77017</v>
      </c>
      <c r="D318" s="78">
        <f t="shared" si="1495"/>
        <v>0.94564584995441103</v>
      </c>
      <c r="E318" s="91">
        <f t="shared" si="1496"/>
        <v>143907784813.0929</v>
      </c>
      <c r="F318" s="91">
        <f t="shared" si="1496"/>
        <v>135072976688.39095</v>
      </c>
      <c r="G318" s="78">
        <f t="shared" si="1497"/>
        <v>0.93860785129743618</v>
      </c>
      <c r="H318" s="91">
        <f t="shared" si="1498"/>
        <v>128988048446.16914</v>
      </c>
      <c r="I318" s="91">
        <f t="shared" si="1498"/>
        <v>124705593502.80078</v>
      </c>
      <c r="J318" s="78">
        <f t="shared" si="1499"/>
        <v>0.96679959891667355</v>
      </c>
      <c r="K318" s="91">
        <f t="shared" si="1500"/>
        <v>171938839907.56909</v>
      </c>
      <c r="L318" s="91">
        <f t="shared" si="1500"/>
        <v>163136394267.36374</v>
      </c>
      <c r="M318" s="78">
        <f t="shared" si="1501"/>
        <v>0.94880478637091326</v>
      </c>
      <c r="N318" s="91">
        <f t="shared" si="1502"/>
        <v>213904022004.61349</v>
      </c>
      <c r="O318" s="91">
        <f t="shared" si="1502"/>
        <v>206845707214.10849</v>
      </c>
      <c r="P318" s="78">
        <f t="shared" si="1503"/>
        <v>0.96700242134599612</v>
      </c>
      <c r="Q318" s="91">
        <f t="shared" si="1504"/>
        <v>213804859187.02017</v>
      </c>
      <c r="R318" s="91">
        <f t="shared" si="1504"/>
        <v>211194586733.44501</v>
      </c>
      <c r="S318" s="78">
        <f t="shared" si="1505"/>
        <v>0.98779133241638861</v>
      </c>
      <c r="T318" s="91">
        <f t="shared" si="1506"/>
        <v>199217994061.61053</v>
      </c>
      <c r="U318" s="91">
        <f t="shared" si="1506"/>
        <v>197418388125.10516</v>
      </c>
      <c r="V318" s="78">
        <f t="shared" si="1507"/>
        <v>0.99096664964938452</v>
      </c>
      <c r="W318" s="91">
        <f t="shared" si="1508"/>
        <v>264730671237.09375</v>
      </c>
      <c r="X318" s="91">
        <f t="shared" si="1508"/>
        <v>262600826019.38403</v>
      </c>
      <c r="Y318" s="78">
        <f t="shared" si="1509"/>
        <v>0.99195467148646999</v>
      </c>
      <c r="Z318" s="91">
        <f t="shared" si="1510"/>
        <v>266055114445.93375</v>
      </c>
      <c r="AA318" s="91">
        <f t="shared" si="1510"/>
        <v>264807588749.61267</v>
      </c>
      <c r="AB318" s="78">
        <f t="shared" si="1511"/>
        <v>0.9953110253154912</v>
      </c>
      <c r="AC318" s="91">
        <f t="shared" si="1512"/>
        <v>233488410202.25122</v>
      </c>
      <c r="AD318" s="91">
        <f t="shared" si="1512"/>
        <v>231281385787.24689</v>
      </c>
      <c r="AE318" s="78">
        <f t="shared" si="1513"/>
        <v>0.99054760613988257</v>
      </c>
      <c r="AF318" s="91">
        <f t="shared" si="1514"/>
        <v>225851373231.62567</v>
      </c>
      <c r="AG318" s="91">
        <f t="shared" si="1514"/>
        <v>217405425900.09106</v>
      </c>
      <c r="AH318" s="91">
        <f t="shared" si="1514"/>
        <v>193875522105.87042</v>
      </c>
      <c r="AI318" s="78">
        <f t="shared" si="1515"/>
        <v>0.89176947310857901</v>
      </c>
      <c r="AJ318" s="91">
        <f t="shared" si="1514"/>
        <v>167307572519.70636</v>
      </c>
      <c r="AK318" s="78">
        <f t="shared" si="1516"/>
        <v>0.76956484331993058</v>
      </c>
      <c r="AL318" s="91">
        <f t="shared" si="1517"/>
        <v>481191742386.9176</v>
      </c>
      <c r="AM318" s="91">
        <f t="shared" si="1517"/>
        <v>429510769152.70874</v>
      </c>
      <c r="AN318" s="91">
        <f t="shared" si="1517"/>
        <v>397287931901.66339</v>
      </c>
      <c r="AO318" s="78">
        <f t="shared" si="1518"/>
        <v>0.92497781297868042</v>
      </c>
      <c r="AP318" s="91">
        <f t="shared" si="1519"/>
        <v>260039580228.25882</v>
      </c>
      <c r="AQ318" s="78">
        <f t="shared" si="1520"/>
        <v>0.6054320378071919</v>
      </c>
      <c r="AR318" s="91">
        <f t="shared" si="1521"/>
        <v>372227234504.38354</v>
      </c>
      <c r="AS318" s="91">
        <f t="shared" si="1521"/>
        <v>374240277922.91248</v>
      </c>
      <c r="AT318" s="91">
        <f t="shared" si="1521"/>
        <v>350371630234.44781</v>
      </c>
      <c r="AU318" s="78">
        <f t="shared" si="1522"/>
        <v>0.93622106145030914</v>
      </c>
      <c r="AV318" s="91">
        <f t="shared" si="1523"/>
        <v>277760313559.0462</v>
      </c>
      <c r="AW318" s="78">
        <f t="shared" si="1524"/>
        <v>0.74219780698287208</v>
      </c>
      <c r="AX318" s="91">
        <f t="shared" si="1525"/>
        <v>328496931860.58899</v>
      </c>
      <c r="AY318" s="91">
        <f t="shared" si="1525"/>
        <v>328496931860.58899</v>
      </c>
      <c r="AZ318" s="91">
        <f t="shared" si="1525"/>
        <v>301003146345.62</v>
      </c>
      <c r="BA318" s="78">
        <f t="shared" si="1526"/>
        <v>0.91630428522042606</v>
      </c>
      <c r="BB318" s="91">
        <f t="shared" si="1527"/>
        <v>249954069344.14432</v>
      </c>
      <c r="BC318" s="78">
        <f t="shared" si="1528"/>
        <v>0.76090229497249151</v>
      </c>
      <c r="BD318" s="91">
        <f t="shared" si="1529"/>
        <v>292241480261.69543</v>
      </c>
      <c r="BE318" s="91">
        <f t="shared" si="1529"/>
        <v>278601331184.19177</v>
      </c>
      <c r="BF318" s="91">
        <f t="shared" si="1529"/>
        <v>227463068706.23132</v>
      </c>
      <c r="BG318" s="78">
        <f t="shared" si="1530"/>
        <v>0.81644645321471421</v>
      </c>
      <c r="BH318" s="91">
        <f t="shared" si="1531"/>
        <v>182448926968.25375</v>
      </c>
      <c r="BI318" s="78">
        <f t="shared" si="1532"/>
        <v>0.65487457002720217</v>
      </c>
      <c r="BJ318" s="91">
        <f t="shared" si="1533"/>
        <v>309399611751.77979</v>
      </c>
      <c r="BK318" s="91">
        <f t="shared" si="1533"/>
        <v>309399611751.77979</v>
      </c>
      <c r="BL318" s="91">
        <f t="shared" si="1533"/>
        <v>286843826789.08643</v>
      </c>
      <c r="BM318" s="78">
        <f t="shared" si="1534"/>
        <v>0.92709821180774765</v>
      </c>
      <c r="BN318" s="91">
        <f t="shared" si="1535"/>
        <v>228661496438.21625</v>
      </c>
      <c r="BO318" s="78">
        <f t="shared" si="1536"/>
        <v>0.7390490736027916</v>
      </c>
      <c r="BP318" s="91">
        <f t="shared" si="1537"/>
        <v>308685789318.81598</v>
      </c>
      <c r="BQ318" s="91">
        <f t="shared" si="1537"/>
        <v>307422696210.82776</v>
      </c>
      <c r="BR318" s="91">
        <f t="shared" si="1537"/>
        <v>301766055784.34692</v>
      </c>
      <c r="BS318" s="78">
        <f t="shared" si="1538"/>
        <v>0.98159979566830169</v>
      </c>
      <c r="BT318" s="91">
        <f t="shared" si="1539"/>
        <v>266463684211.41501</v>
      </c>
      <c r="BU318" s="78">
        <f t="shared" si="1540"/>
        <v>0.8667664668085423</v>
      </c>
      <c r="BV318" s="91">
        <f t="shared" si="1541"/>
        <v>344811379938.71448</v>
      </c>
      <c r="BW318" s="91">
        <f t="shared" si="1541"/>
        <v>344792414895.47742</v>
      </c>
      <c r="BX318" s="91">
        <f t="shared" si="1541"/>
        <v>340244452997.5694</v>
      </c>
      <c r="BY318" s="78">
        <f t="shared" si="1542"/>
        <v>0.98680956511387663</v>
      </c>
      <c r="BZ318" s="91">
        <f t="shared" si="1543"/>
        <v>304755529944.51013</v>
      </c>
      <c r="CA318" s="78">
        <f t="shared" si="1544"/>
        <v>0.88388118989478259</v>
      </c>
      <c r="CB318" s="91">
        <f t="shared" ref="CB318:CD318" si="1693">+CB221+CB248+CB270+CB293</f>
        <v>314865748169.44708</v>
      </c>
      <c r="CC318" s="91">
        <f t="shared" si="1693"/>
        <v>299592526691.76434</v>
      </c>
      <c r="CD318" s="91">
        <f t="shared" si="1693"/>
        <v>292756318436.14404</v>
      </c>
      <c r="CE318" s="78">
        <f t="shared" si="1546"/>
        <v>0.97718164624762571</v>
      </c>
      <c r="CF318" s="91">
        <f t="shared" si="1547"/>
        <v>263684317478.18558</v>
      </c>
      <c r="CG318" s="78">
        <f t="shared" si="1548"/>
        <v>0.8801431744306395</v>
      </c>
      <c r="CH318" s="91">
        <f t="shared" si="1549"/>
        <v>278892779958.25061</v>
      </c>
      <c r="CI318" s="91">
        <f t="shared" si="1549"/>
        <v>283473287104.10828</v>
      </c>
      <c r="CJ318" s="91">
        <f t="shared" si="1549"/>
        <v>277814550693.03333</v>
      </c>
      <c r="CK318" s="78">
        <f t="shared" si="1550"/>
        <v>0.98003784953113859</v>
      </c>
      <c r="CL318" s="91">
        <f t="shared" si="1551"/>
        <v>259491232834.12048</v>
      </c>
      <c r="CM318" s="78">
        <f t="shared" si="1552"/>
        <v>0.91539924444034071</v>
      </c>
      <c r="CN318" s="91">
        <f t="shared" si="1553"/>
        <v>266676805230.43005</v>
      </c>
      <c r="CO318" s="91">
        <f t="shared" si="1553"/>
        <v>277953639983.5083</v>
      </c>
      <c r="CP318" s="91">
        <f t="shared" si="1553"/>
        <v>268542348283.85785</v>
      </c>
      <c r="CQ318" s="78">
        <f t="shared" si="1554"/>
        <v>0.96614078628288935</v>
      </c>
      <c r="CR318" s="91">
        <f t="shared" si="1555"/>
        <v>247980268885.93127</v>
      </c>
      <c r="CS318" s="78">
        <f t="shared" si="1556"/>
        <v>0.89216413535956784</v>
      </c>
      <c r="CT318" s="91">
        <f t="shared" si="1474"/>
        <v>239192684080.79236</v>
      </c>
      <c r="CU318" s="91">
        <f t="shared" si="1474"/>
        <v>253659232911.81726</v>
      </c>
      <c r="CV318" s="91">
        <f t="shared" ref="CV318" si="1694">+CV221+CV248+CV270+CV293</f>
        <v>253352071198.03015</v>
      </c>
      <c r="CW318" s="78">
        <f t="shared" si="1558"/>
        <v>0.99878907733709854</v>
      </c>
      <c r="CX318" s="91">
        <f t="shared" si="1559"/>
        <v>239718184021.49362</v>
      </c>
      <c r="CY318" s="78">
        <f t="shared" si="1560"/>
        <v>0.94504024659267916</v>
      </c>
      <c r="CZ318" s="91">
        <f t="shared" ref="CZ318:DA318" si="1695">+CZ221+CZ248+CZ270+CZ293</f>
        <v>272975809001.99997</v>
      </c>
      <c r="DA318" s="91">
        <f t="shared" si="1695"/>
        <v>272975809001.99997</v>
      </c>
      <c r="DB318" s="91">
        <f t="shared" si="1476"/>
        <v>23597893539.3396</v>
      </c>
      <c r="DC318" s="78">
        <f t="shared" si="1562"/>
        <v>8.6446830675632177E-2</v>
      </c>
      <c r="DD318" s="91">
        <f t="shared" si="1563"/>
        <v>5306950935.4523993</v>
      </c>
      <c r="DE318" s="78">
        <f t="shared" si="1564"/>
        <v>1.944110342544499E-2</v>
      </c>
      <c r="DF318" s="91">
        <f t="shared" ref="DF318:DG318" si="1696">+DF221+DF248+DF270+DF293</f>
        <v>272975809001.99997</v>
      </c>
      <c r="DG318" s="91">
        <f t="shared" si="1696"/>
        <v>272975809001.99997</v>
      </c>
      <c r="DH318" s="91">
        <f t="shared" si="1477"/>
        <v>39275836122.3228</v>
      </c>
      <c r="DI318" s="78">
        <f t="shared" si="1566"/>
        <v>0.14388028106195683</v>
      </c>
      <c r="DJ318" s="91">
        <f t="shared" si="1567"/>
        <v>14416026479.493599</v>
      </c>
      <c r="DK318" s="78">
        <f t="shared" si="1568"/>
        <v>5.2810637441459071E-2</v>
      </c>
      <c r="DL318" s="91">
        <f t="shared" ref="DL318:DM318" si="1697">+DL221+DL248+DL270+DL293</f>
        <v>272975809001.99997</v>
      </c>
      <c r="DM318" s="91">
        <f t="shared" si="1697"/>
        <v>272975809001.99997</v>
      </c>
      <c r="DN318" s="91">
        <f t="shared" si="1478"/>
        <v>64150840987.272003</v>
      </c>
      <c r="DO318" s="78">
        <f t="shared" si="1570"/>
        <v>0.23500558976931907</v>
      </c>
      <c r="DP318" s="91">
        <f t="shared" si="1571"/>
        <v>25927790641.209599</v>
      </c>
      <c r="DQ318" s="78">
        <f t="shared" si="1572"/>
        <v>9.4982008610952184E-2</v>
      </c>
      <c r="DR318" s="91">
        <f t="shared" ref="DR318:DS318" si="1698">+DR221+DR248+DR270+DR293</f>
        <v>272975809001.99997</v>
      </c>
      <c r="DS318" s="91">
        <f t="shared" si="1698"/>
        <v>272975809001.99997</v>
      </c>
      <c r="DT318" s="91">
        <f t="shared" si="1479"/>
        <v>81473116564.460388</v>
      </c>
      <c r="DU318" s="78">
        <f t="shared" si="1574"/>
        <v>0.29846277170979452</v>
      </c>
      <c r="DV318" s="91">
        <f t="shared" si="1575"/>
        <v>40702568678.725197</v>
      </c>
      <c r="DW318" s="78">
        <f t="shared" si="1576"/>
        <v>0.1491068707792601</v>
      </c>
      <c r="DX318" s="91">
        <f t="shared" ref="DX318:DY318" si="1699">+DX221+DX248+DX270+DX293</f>
        <v>272975809001.99997</v>
      </c>
      <c r="DY318" s="91">
        <f t="shared" si="1699"/>
        <v>270139211859.84717</v>
      </c>
      <c r="DZ318" s="91">
        <f t="shared" si="1480"/>
        <v>105988890839.50439</v>
      </c>
      <c r="EA318" s="78">
        <f t="shared" si="1578"/>
        <v>0.39234915253433567</v>
      </c>
      <c r="EB318" s="91">
        <f t="shared" si="1579"/>
        <v>60807762188.924393</v>
      </c>
      <c r="EC318" s="78">
        <f t="shared" si="1580"/>
        <v>0.22509787368622552</v>
      </c>
      <c r="ED318" s="91">
        <f t="shared" ref="ED318:EE318" si="1700">+ED221+ED248+ED270+ED293</f>
        <v>272975809001.99997</v>
      </c>
      <c r="EE318" s="91">
        <f t="shared" si="1700"/>
        <v>270139211859.84717</v>
      </c>
      <c r="EF318" s="91">
        <f t="shared" si="1481"/>
        <v>120100126336.91278</v>
      </c>
      <c r="EG318" s="78">
        <f t="shared" si="1582"/>
        <v>0.44458605439044063</v>
      </c>
      <c r="EH318" s="91">
        <f t="shared" si="1583"/>
        <v>82698637707.535187</v>
      </c>
      <c r="EI318" s="78">
        <f t="shared" si="1584"/>
        <v>0.30613340854211363</v>
      </c>
      <c r="EJ318" s="91">
        <f t="shared" ref="EJ318:EK318" si="1701">+EJ221+EJ248+EJ270+EJ293</f>
        <v>272975809001.99997</v>
      </c>
      <c r="EK318" s="91">
        <f t="shared" si="1701"/>
        <v>270139211859.84717</v>
      </c>
      <c r="EL318" s="91">
        <f t="shared" si="1482"/>
        <v>148269406751.49719</v>
      </c>
      <c r="EM318" s="78">
        <f t="shared" si="1586"/>
        <v>0.54886295747550295</v>
      </c>
      <c r="EN318" s="91">
        <f t="shared" si="1587"/>
        <v>99095229176.751587</v>
      </c>
      <c r="EO318" s="78">
        <f t="shared" si="1588"/>
        <v>0.36683022984520991</v>
      </c>
      <c r="EP318" s="91">
        <f t="shared" ref="EP318:EQ318" si="1702">+EP221+EP248+EP270+EP293</f>
        <v>272975809001.99997</v>
      </c>
      <c r="EQ318" s="91">
        <f t="shared" si="1702"/>
        <v>270139211859.84717</v>
      </c>
      <c r="ER318" s="91">
        <f t="shared" si="1483"/>
        <v>171543225535.98358</v>
      </c>
      <c r="ES318" s="78">
        <f t="shared" si="1590"/>
        <v>0.63501786488139733</v>
      </c>
      <c r="ET318" s="91">
        <f t="shared" si="1591"/>
        <v>114675828189.68639</v>
      </c>
      <c r="EU318" s="78">
        <f t="shared" si="1592"/>
        <v>0.42450641430457037</v>
      </c>
      <c r="EV318" s="91">
        <f t="shared" ref="EV318:EX318" si="1703">+EV221+EV248+EV270+EV293</f>
        <v>272975809001.99997</v>
      </c>
      <c r="EW318" s="91">
        <f t="shared" si="1703"/>
        <v>264945100004.61359</v>
      </c>
      <c r="EX318" s="91">
        <f t="shared" si="1703"/>
        <v>188053591421.31116</v>
      </c>
      <c r="EY318" s="78">
        <f t="shared" si="1594"/>
        <v>0.70978323969017165</v>
      </c>
      <c r="EZ318" s="91">
        <f t="shared" si="1595"/>
        <v>134270491196.00999</v>
      </c>
      <c r="FA318" s="78">
        <f t="shared" si="1596"/>
        <v>0.50678608962261196</v>
      </c>
      <c r="FB318" s="91">
        <f t="shared" ref="FB318:FD318" si="1704">+FB221+FB248+FB270+FB293</f>
        <v>272975809001.99997</v>
      </c>
      <c r="FC318" s="91">
        <f t="shared" si="1704"/>
        <v>264945100004.61359</v>
      </c>
      <c r="FD318" s="91">
        <f t="shared" si="1704"/>
        <v>204056672345.26077</v>
      </c>
      <c r="FE318" s="78">
        <f t="shared" si="1598"/>
        <v>0.77018473767473883</v>
      </c>
      <c r="FF318" s="91">
        <f t="shared" si="1599"/>
        <v>151982480232.28918</v>
      </c>
      <c r="FG318" s="78">
        <f t="shared" si="1600"/>
        <v>0.57363763371975041</v>
      </c>
      <c r="FH318" s="91">
        <f t="shared" ref="FH318:FJ318" si="1705">+FH221+FH248+FH270+FH293</f>
        <v>272975809001.99997</v>
      </c>
      <c r="FI318" s="91">
        <f t="shared" si="1705"/>
        <v>264945100004.61359</v>
      </c>
      <c r="FJ318" s="91">
        <f t="shared" si="1705"/>
        <v>216874356887.13599</v>
      </c>
      <c r="FK318" s="78">
        <f t="shared" si="1602"/>
        <v>0.81856338118108041</v>
      </c>
      <c r="FL318" s="91">
        <f t="shared" si="1603"/>
        <v>171775898495.69757</v>
      </c>
      <c r="FM318" s="78">
        <f t="shared" si="1604"/>
        <v>0.64834525527253151</v>
      </c>
      <c r="FN318" s="91">
        <f t="shared" ref="FN318:FO318" si="1706">+FN221+FN248+FN270+FN293</f>
        <v>272975809001.99997</v>
      </c>
      <c r="FO318" s="91">
        <f t="shared" si="1706"/>
        <v>251672316700.83359</v>
      </c>
      <c r="FP318" s="91">
        <f t="shared" si="1487"/>
        <v>247548948953.51398</v>
      </c>
      <c r="FQ318" s="78">
        <f t="shared" si="1606"/>
        <v>0.98361612512105923</v>
      </c>
      <c r="FR318" s="91">
        <f t="shared" si="1607"/>
        <v>226382035466.77679</v>
      </c>
      <c r="FS318" s="78">
        <f t="shared" si="1608"/>
        <v>0.89951107231185978</v>
      </c>
      <c r="FT318" s="91">
        <f t="shared" ref="FT318:FU318" si="1707">+FT221+FT248+FT270+FT293</f>
        <v>292018896000</v>
      </c>
      <c r="FU318" s="91">
        <f t="shared" si="1707"/>
        <v>292018896000</v>
      </c>
      <c r="FV318" s="91">
        <f t="shared" si="1488"/>
        <v>55014992338</v>
      </c>
      <c r="FW318" s="78">
        <f t="shared" si="1610"/>
        <v>0.18839531650718933</v>
      </c>
      <c r="FX318" s="91">
        <f t="shared" si="1611"/>
        <v>4212905519</v>
      </c>
      <c r="FY318" s="78">
        <f t="shared" si="1612"/>
        <v>1.4426825033267711E-2</v>
      </c>
      <c r="FZ318" s="91">
        <f t="shared" ref="FZ318:GB318" si="1708">+FZ221+FZ248+FZ270+FZ293</f>
        <v>292018896000</v>
      </c>
      <c r="GA318" s="91">
        <f t="shared" si="1708"/>
        <v>292018896000</v>
      </c>
      <c r="GB318" s="91">
        <f t="shared" si="1708"/>
        <v>90589255017</v>
      </c>
      <c r="GC318" s="78">
        <f t="shared" si="1614"/>
        <v>0.31021709984479906</v>
      </c>
      <c r="GD318" s="91">
        <f t="shared" si="1615"/>
        <v>13293315554</v>
      </c>
      <c r="GE318" s="78">
        <f t="shared" si="1616"/>
        <v>4.5522107425541393E-2</v>
      </c>
      <c r="GF318" s="91">
        <f t="shared" ref="GF318:GH318" si="1709">+GF221+GF248+GF270+GF293</f>
        <v>292018896000</v>
      </c>
      <c r="GG318" s="91">
        <f t="shared" si="1709"/>
        <v>292018896000</v>
      </c>
      <c r="GH318" s="91">
        <f t="shared" si="1709"/>
        <v>101685510819</v>
      </c>
      <c r="GI318" s="78">
        <f t="shared" si="1618"/>
        <v>0.34821551691298769</v>
      </c>
      <c r="GJ318" s="91">
        <f t="shared" si="1619"/>
        <v>26977034949</v>
      </c>
      <c r="GK318" s="78">
        <f t="shared" si="1620"/>
        <v>9.2381127791812484E-2</v>
      </c>
      <c r="GL318" s="91">
        <f t="shared" ref="GL318:GN318" si="1710">+GL221+GL248+GL270+GL293</f>
        <v>292018896000</v>
      </c>
      <c r="GM318" s="91">
        <f t="shared" si="1710"/>
        <v>292018896000</v>
      </c>
      <c r="GN318" s="91">
        <f t="shared" si="1710"/>
        <v>113952030631</v>
      </c>
      <c r="GO318" s="78">
        <f t="shared" si="1622"/>
        <v>0.39022142810580313</v>
      </c>
      <c r="GP318" s="91">
        <f t="shared" si="1623"/>
        <v>43248681228</v>
      </c>
      <c r="GQ318" s="78">
        <f t="shared" si="1624"/>
        <v>0.14810233796651295</v>
      </c>
      <c r="GR318" s="91">
        <f t="shared" ref="GR318:GT318" si="1711">+GR221+GR248+GR270+GR293</f>
        <v>292018896000</v>
      </c>
      <c r="GS318" s="91">
        <f t="shared" si="1711"/>
        <v>292188896000</v>
      </c>
      <c r="GT318" s="91">
        <f t="shared" si="1711"/>
        <v>133403993553</v>
      </c>
      <c r="GU318" s="78">
        <f t="shared" si="1626"/>
        <v>0.45656763613973889</v>
      </c>
      <c r="GV318" s="91">
        <f t="shared" si="1627"/>
        <v>64809587007</v>
      </c>
      <c r="GW318" s="78">
        <f t="shared" si="1628"/>
        <v>0.22180715247645824</v>
      </c>
      <c r="GX318" s="91">
        <f t="shared" ref="GX318:GZ318" si="1712">+GX221+GX248+GX270+GX293</f>
        <v>292018896000</v>
      </c>
      <c r="GY318" s="91">
        <f t="shared" si="1712"/>
        <v>292188896000</v>
      </c>
      <c r="GZ318" s="91">
        <f t="shared" si="1712"/>
        <v>158476429802</v>
      </c>
      <c r="HA318" s="78">
        <f t="shared" si="1630"/>
        <v>0.5423766336486654</v>
      </c>
      <c r="HB318" s="91">
        <f t="shared" si="1631"/>
        <v>85402977152</v>
      </c>
      <c r="HC318" s="78">
        <f t="shared" si="1632"/>
        <v>0.29228686757487182</v>
      </c>
    </row>
    <row r="319" spans="1:211" x14ac:dyDescent="0.35">
      <c r="A319" s="48" t="s">
        <v>166</v>
      </c>
      <c r="B319" s="91">
        <f t="shared" si="1494"/>
        <v>6302315586733.0518</v>
      </c>
      <c r="C319" s="91">
        <f t="shared" si="1494"/>
        <v>6158646939185.8281</v>
      </c>
      <c r="D319" s="78">
        <f t="shared" si="1495"/>
        <v>0.97720383158062418</v>
      </c>
      <c r="E319" s="91">
        <f t="shared" si="1496"/>
        <v>6290053574895.8066</v>
      </c>
      <c r="F319" s="91">
        <f t="shared" si="1496"/>
        <v>6254638256374.6719</v>
      </c>
      <c r="G319" s="78">
        <f t="shared" si="1497"/>
        <v>0.99436963165743442</v>
      </c>
      <c r="H319" s="91">
        <f t="shared" si="1498"/>
        <v>6848701370548.1553</v>
      </c>
      <c r="I319" s="91">
        <f t="shared" si="1498"/>
        <v>6767629536223.1338</v>
      </c>
      <c r="J319" s="78">
        <f t="shared" si="1499"/>
        <v>0.9881624515453894</v>
      </c>
      <c r="K319" s="91">
        <f t="shared" si="1500"/>
        <v>8215744110648.0586</v>
      </c>
      <c r="L319" s="91">
        <f t="shared" si="1500"/>
        <v>8145231768304.2119</v>
      </c>
      <c r="M319" s="78">
        <f t="shared" si="1501"/>
        <v>0.9914174125442321</v>
      </c>
      <c r="N319" s="91">
        <f t="shared" si="1502"/>
        <v>10213798060124.857</v>
      </c>
      <c r="O319" s="91">
        <f t="shared" si="1502"/>
        <v>10049521156062.213</v>
      </c>
      <c r="P319" s="78">
        <f t="shared" si="1503"/>
        <v>0.983916178575726</v>
      </c>
      <c r="Q319" s="91">
        <f t="shared" si="1504"/>
        <v>11020245636002.074</v>
      </c>
      <c r="R319" s="91">
        <f t="shared" si="1504"/>
        <v>10451250291915.756</v>
      </c>
      <c r="S319" s="78">
        <f t="shared" si="1505"/>
        <v>0.94836817954152808</v>
      </c>
      <c r="T319" s="91">
        <f t="shared" si="1506"/>
        <v>10738794289997.414</v>
      </c>
      <c r="U319" s="91">
        <f t="shared" si="1506"/>
        <v>9962356037145.8613</v>
      </c>
      <c r="V319" s="78">
        <f t="shared" si="1507"/>
        <v>0.9276978185926551</v>
      </c>
      <c r="W319" s="91">
        <f t="shared" si="1508"/>
        <v>12060637890413.656</v>
      </c>
      <c r="X319" s="91">
        <f t="shared" si="1508"/>
        <v>11249625669994.152</v>
      </c>
      <c r="Y319" s="78">
        <f t="shared" si="1509"/>
        <v>0.93275544562496704</v>
      </c>
      <c r="Z319" s="91">
        <f t="shared" si="1510"/>
        <v>3977829531428.0977</v>
      </c>
      <c r="AA319" s="91">
        <f t="shared" si="1510"/>
        <v>3814920086065.8877</v>
      </c>
      <c r="AB319" s="78">
        <f t="shared" si="1511"/>
        <v>0.9590456443457186</v>
      </c>
      <c r="AC319" s="91">
        <f t="shared" si="1512"/>
        <v>4785567157922.7061</v>
      </c>
      <c r="AD319" s="91">
        <f t="shared" si="1512"/>
        <v>4363154303334.9277</v>
      </c>
      <c r="AE319" s="78">
        <f t="shared" si="1513"/>
        <v>0.91173191376314588</v>
      </c>
      <c r="AF319" s="91">
        <f t="shared" si="1514"/>
        <v>4472040824636.1904</v>
      </c>
      <c r="AG319" s="91">
        <f t="shared" si="1514"/>
        <v>4369546797493.4551</v>
      </c>
      <c r="AH319" s="91">
        <f t="shared" si="1514"/>
        <v>4103413843703.0156</v>
      </c>
      <c r="AI319" s="78">
        <f t="shared" si="1515"/>
        <v>0.93909369412335764</v>
      </c>
      <c r="AJ319" s="91">
        <f t="shared" si="1514"/>
        <v>4034107551716.6904</v>
      </c>
      <c r="AK319" s="78">
        <f t="shared" si="1516"/>
        <v>0.92323248581084294</v>
      </c>
      <c r="AL319" s="91">
        <f t="shared" si="1517"/>
        <v>5563426763046.9492</v>
      </c>
      <c r="AM319" s="91">
        <f t="shared" si="1517"/>
        <v>5045427944035.6953</v>
      </c>
      <c r="AN319" s="91">
        <f t="shared" si="1517"/>
        <v>4283822021039.0059</v>
      </c>
      <c r="AO319" s="78">
        <f t="shared" si="1518"/>
        <v>0.84905028246474123</v>
      </c>
      <c r="AP319" s="91">
        <f t="shared" si="1519"/>
        <v>4195762451239.2002</v>
      </c>
      <c r="AQ319" s="78">
        <f t="shared" si="1520"/>
        <v>0.83159694237613635</v>
      </c>
      <c r="AR319" s="91">
        <f t="shared" si="1521"/>
        <v>6282371996997.7051</v>
      </c>
      <c r="AS319" s="91">
        <f t="shared" si="1521"/>
        <v>6184557580760.7139</v>
      </c>
      <c r="AT319" s="91">
        <f t="shared" si="1521"/>
        <v>5255681423507.4395</v>
      </c>
      <c r="AU319" s="78">
        <f t="shared" si="1522"/>
        <v>0.84980717777729531</v>
      </c>
      <c r="AV319" s="91">
        <f t="shared" si="1523"/>
        <v>5171809443938.5527</v>
      </c>
      <c r="AW319" s="78">
        <f t="shared" si="1524"/>
        <v>0.83624566129472577</v>
      </c>
      <c r="AX319" s="91">
        <f t="shared" si="1525"/>
        <v>10856931369047.883</v>
      </c>
      <c r="AY319" s="91">
        <f t="shared" si="1525"/>
        <v>8701680328237.3574</v>
      </c>
      <c r="AZ319" s="91">
        <f t="shared" si="1525"/>
        <v>6567468036497.1064</v>
      </c>
      <c r="BA319" s="78">
        <f t="shared" si="1526"/>
        <v>0.7547356129810201</v>
      </c>
      <c r="BB319" s="91">
        <f t="shared" si="1527"/>
        <v>6512081991839.5059</v>
      </c>
      <c r="BC319" s="78">
        <f t="shared" si="1528"/>
        <v>0.74837063029165718</v>
      </c>
      <c r="BD319" s="91">
        <f t="shared" si="1529"/>
        <v>9236059568665.9395</v>
      </c>
      <c r="BE319" s="91">
        <f t="shared" si="1529"/>
        <v>6171011661041.0225</v>
      </c>
      <c r="BF319" s="91">
        <f t="shared" si="1529"/>
        <v>5762418049706.5664</v>
      </c>
      <c r="BG319" s="78">
        <f t="shared" si="1530"/>
        <v>0.93378822893594593</v>
      </c>
      <c r="BH319" s="91">
        <f t="shared" si="1531"/>
        <v>5695838370262.2432</v>
      </c>
      <c r="BI319" s="78">
        <f t="shared" si="1532"/>
        <v>0.92299912609489065</v>
      </c>
      <c r="BJ319" s="91">
        <f t="shared" si="1533"/>
        <v>9972330350517.8965</v>
      </c>
      <c r="BK319" s="91">
        <f t="shared" si="1533"/>
        <v>7726414011201.6748</v>
      </c>
      <c r="BL319" s="91">
        <f t="shared" si="1533"/>
        <v>6986945086273.2266</v>
      </c>
      <c r="BM319" s="78">
        <f t="shared" si="1534"/>
        <v>0.90429338579884877</v>
      </c>
      <c r="BN319" s="91">
        <f t="shared" si="1535"/>
        <v>6837187729547.3096</v>
      </c>
      <c r="BO319" s="78">
        <f t="shared" si="1536"/>
        <v>0.88491086804756069</v>
      </c>
      <c r="BP319" s="91">
        <f t="shared" si="1537"/>
        <v>9111911679419.4277</v>
      </c>
      <c r="BQ319" s="91">
        <f t="shared" si="1537"/>
        <v>8669518191765.21</v>
      </c>
      <c r="BR319" s="91">
        <f t="shared" si="1537"/>
        <v>7535687513317.3594</v>
      </c>
      <c r="BS319" s="78">
        <f t="shared" si="1538"/>
        <v>0.86921641394964422</v>
      </c>
      <c r="BT319" s="91">
        <f t="shared" si="1539"/>
        <v>7475125888272</v>
      </c>
      <c r="BU319" s="78">
        <f t="shared" si="1540"/>
        <v>0.8622308325475676</v>
      </c>
      <c r="BV319" s="91">
        <f t="shared" si="1541"/>
        <v>11115599215829.492</v>
      </c>
      <c r="BW319" s="91">
        <f t="shared" si="1541"/>
        <v>8484995386917.5723</v>
      </c>
      <c r="BX319" s="91">
        <f t="shared" si="1541"/>
        <v>7151610133813.457</v>
      </c>
      <c r="BY319" s="78">
        <f t="shared" si="1542"/>
        <v>0.84285374448641781</v>
      </c>
      <c r="BZ319" s="91">
        <f t="shared" si="1543"/>
        <v>7071035402800.6377</v>
      </c>
      <c r="CA319" s="78">
        <f t="shared" si="1544"/>
        <v>0.8333576013138414</v>
      </c>
      <c r="CB319" s="91">
        <f t="shared" ref="CB319:CD319" si="1713">+CB222+CB249+CB271+CB294</f>
        <v>9161252637853.2852</v>
      </c>
      <c r="CC319" s="91">
        <f t="shared" si="1713"/>
        <v>8964200038487.6055</v>
      </c>
      <c r="CD319" s="91">
        <f t="shared" si="1713"/>
        <v>8091108816481.5342</v>
      </c>
      <c r="CE319" s="78">
        <f t="shared" si="1546"/>
        <v>0.9026024387834416</v>
      </c>
      <c r="CF319" s="91">
        <f t="shared" si="1547"/>
        <v>8015566346243.4258</v>
      </c>
      <c r="CG319" s="78">
        <f t="shared" si="1548"/>
        <v>0.89417530976871995</v>
      </c>
      <c r="CH319" s="91">
        <f t="shared" si="1549"/>
        <v>8956239793400.1094</v>
      </c>
      <c r="CI319" s="91">
        <f t="shared" si="1549"/>
        <v>10074393294587.617</v>
      </c>
      <c r="CJ319" s="91">
        <f t="shared" si="1549"/>
        <v>9198505732813.2266</v>
      </c>
      <c r="CK319" s="78">
        <f t="shared" si="1550"/>
        <v>0.913058033753263</v>
      </c>
      <c r="CL319" s="91">
        <f t="shared" si="1551"/>
        <v>9111059867743.9707</v>
      </c>
      <c r="CM319" s="78">
        <f t="shared" si="1552"/>
        <v>0.90437802072297602</v>
      </c>
      <c r="CN319" s="91">
        <f t="shared" si="1553"/>
        <v>12038461449674.547</v>
      </c>
      <c r="CO319" s="91">
        <f t="shared" si="1553"/>
        <v>12279584234585.488</v>
      </c>
      <c r="CP319" s="91">
        <f t="shared" si="1553"/>
        <v>11640142002344.676</v>
      </c>
      <c r="CQ319" s="78">
        <f t="shared" si="1554"/>
        <v>0.94792639392139832</v>
      </c>
      <c r="CR319" s="91">
        <f t="shared" si="1555"/>
        <v>11531909353704.768</v>
      </c>
      <c r="CS319" s="78">
        <f t="shared" si="1556"/>
        <v>0.93911236190107383</v>
      </c>
      <c r="CT319" s="91">
        <f t="shared" si="1474"/>
        <v>8637994716559.8604</v>
      </c>
      <c r="CU319" s="91">
        <f t="shared" si="1474"/>
        <v>7801835310294.6172</v>
      </c>
      <c r="CV319" s="91">
        <f t="shared" ref="CV319" si="1714">+CV222+CV249+CV271+CV294</f>
        <v>7524845457448.6328</v>
      </c>
      <c r="CW319" s="78">
        <f t="shared" si="1558"/>
        <v>0.9644968341640725</v>
      </c>
      <c r="CX319" s="91">
        <f t="shared" si="1559"/>
        <v>7476886225623.998</v>
      </c>
      <c r="CY319" s="78">
        <f t="shared" si="1560"/>
        <v>0.95834966110578557</v>
      </c>
      <c r="CZ319" s="91">
        <f t="shared" ref="CZ319:DA319" si="1715">+CZ222+CZ249+CZ271+CZ294</f>
        <v>9138699182527.1992</v>
      </c>
      <c r="DA319" s="91">
        <f t="shared" si="1715"/>
        <v>9138699182527.1992</v>
      </c>
      <c r="DB319" s="91">
        <f t="shared" si="1476"/>
        <v>1027527524514.5508</v>
      </c>
      <c r="DC319" s="78">
        <f t="shared" si="1562"/>
        <v>0.11243695672565077</v>
      </c>
      <c r="DD319" s="91">
        <f t="shared" si="1563"/>
        <v>240222015547.06677</v>
      </c>
      <c r="DE319" s="78">
        <f t="shared" si="1564"/>
        <v>2.6286237324274878E-2</v>
      </c>
      <c r="DF319" s="91">
        <f t="shared" ref="DF319:DG319" si="1716">+DF222+DF249+DF271+DF294</f>
        <v>9138699182527.1992</v>
      </c>
      <c r="DG319" s="91">
        <f t="shared" si="1716"/>
        <v>9138699182527.1992</v>
      </c>
      <c r="DH319" s="91">
        <f t="shared" si="1477"/>
        <v>1232207565928.6223</v>
      </c>
      <c r="DI319" s="78">
        <f t="shared" si="1566"/>
        <v>0.13483402192344293</v>
      </c>
      <c r="DJ319" s="91">
        <f t="shared" si="1567"/>
        <v>437987601337.04156</v>
      </c>
      <c r="DK319" s="78">
        <f t="shared" si="1568"/>
        <v>4.7926689848206742E-2</v>
      </c>
      <c r="DL319" s="91">
        <f t="shared" ref="DL319:DM319" si="1717">+DL222+DL249+DL271+DL294</f>
        <v>9138699182527.1992</v>
      </c>
      <c r="DM319" s="91">
        <f t="shared" si="1717"/>
        <v>9138699182527.1992</v>
      </c>
      <c r="DN319" s="91">
        <f t="shared" si="1478"/>
        <v>1501111109435.1216</v>
      </c>
      <c r="DO319" s="78">
        <f t="shared" si="1570"/>
        <v>0.16425872867171093</v>
      </c>
      <c r="DP319" s="91">
        <f t="shared" si="1571"/>
        <v>695422770737.3075</v>
      </c>
      <c r="DQ319" s="78">
        <f t="shared" si="1572"/>
        <v>7.6096472468086707E-2</v>
      </c>
      <c r="DR319" s="91">
        <f t="shared" ref="DR319:DS319" si="1718">+DR222+DR249+DR271+DR294</f>
        <v>9138699182527.1992</v>
      </c>
      <c r="DS319" s="91">
        <f t="shared" si="1718"/>
        <v>9138699182527.1992</v>
      </c>
      <c r="DT319" s="91">
        <f t="shared" si="1479"/>
        <v>1933951950438.2373</v>
      </c>
      <c r="DU319" s="78">
        <f t="shared" si="1574"/>
        <v>0.21162223548575387</v>
      </c>
      <c r="DV319" s="91">
        <f t="shared" si="1575"/>
        <v>1250527362235.9126</v>
      </c>
      <c r="DW319" s="78">
        <f t="shared" si="1576"/>
        <v>0.13683866130826008</v>
      </c>
      <c r="DX319" s="91">
        <f t="shared" ref="DX319:DY319" si="1719">+DX222+DX249+DX271+DX294</f>
        <v>9138699182527.1992</v>
      </c>
      <c r="DY319" s="91">
        <f t="shared" si="1719"/>
        <v>9034955370442.6992</v>
      </c>
      <c r="DZ319" s="91">
        <f t="shared" si="1480"/>
        <v>2286767817876.5938</v>
      </c>
      <c r="EA319" s="78">
        <f t="shared" si="1578"/>
        <v>0.25310228154060549</v>
      </c>
      <c r="EB319" s="91">
        <f t="shared" si="1579"/>
        <v>1616290048176.5386</v>
      </c>
      <c r="EC319" s="78">
        <f t="shared" si="1580"/>
        <v>0.17889297532826029</v>
      </c>
      <c r="ED319" s="91">
        <f t="shared" ref="ED319:EE319" si="1720">+ED222+ED249+ED271+ED294</f>
        <v>9138699182527.1992</v>
      </c>
      <c r="EE319" s="91">
        <f t="shared" si="1720"/>
        <v>9034955370442.6992</v>
      </c>
      <c r="EF319" s="91">
        <f t="shared" si="1481"/>
        <v>2575027792094.5186</v>
      </c>
      <c r="EG319" s="78">
        <f t="shared" si="1582"/>
        <v>0.28500725089562295</v>
      </c>
      <c r="EH319" s="91">
        <f t="shared" si="1583"/>
        <v>1896247203126.5566</v>
      </c>
      <c r="EI319" s="78">
        <f t="shared" si="1584"/>
        <v>0.2098789784097897</v>
      </c>
      <c r="EJ319" s="91">
        <f t="shared" ref="EJ319:EK319" si="1721">+EJ222+EJ249+EJ271+EJ294</f>
        <v>9138699182527.1992</v>
      </c>
      <c r="EK319" s="91">
        <f t="shared" si="1721"/>
        <v>9034955370442.6992</v>
      </c>
      <c r="EL319" s="91">
        <f t="shared" si="1482"/>
        <v>4312704300784.6509</v>
      </c>
      <c r="EM319" s="78">
        <f t="shared" si="1586"/>
        <v>0.47733542933630835</v>
      </c>
      <c r="EN319" s="91">
        <f t="shared" si="1587"/>
        <v>3936907404134.1875</v>
      </c>
      <c r="EO319" s="78">
        <f t="shared" si="1588"/>
        <v>0.43574176547828203</v>
      </c>
      <c r="EP319" s="91">
        <f t="shared" ref="EP319:EQ319" si="1722">+EP222+EP249+EP271+EP294</f>
        <v>9138699182527.1992</v>
      </c>
      <c r="EQ319" s="91">
        <f t="shared" si="1722"/>
        <v>9034955370442.6992</v>
      </c>
      <c r="ER319" s="91">
        <f t="shared" si="1483"/>
        <v>4519248141263.6055</v>
      </c>
      <c r="ES319" s="78">
        <f t="shared" si="1590"/>
        <v>0.50019595625763114</v>
      </c>
      <c r="ET319" s="91">
        <f t="shared" si="1591"/>
        <v>4153937555459.3896</v>
      </c>
      <c r="EU319" s="78">
        <f t="shared" si="1592"/>
        <v>0.45976293021310771</v>
      </c>
      <c r="EV319" s="91">
        <f t="shared" ref="EV319:EX319" si="1723">+EV222+EV249+EV271+EV294</f>
        <v>9138699182527.1992</v>
      </c>
      <c r="EW319" s="91">
        <f t="shared" si="1723"/>
        <v>9085115424939.4336</v>
      </c>
      <c r="EX319" s="91">
        <f t="shared" si="1723"/>
        <v>4747067412111.7256</v>
      </c>
      <c r="EY319" s="78">
        <f t="shared" si="1594"/>
        <v>0.52251041292008371</v>
      </c>
      <c r="EZ319" s="91">
        <f t="shared" si="1595"/>
        <v>4382401417739.0142</v>
      </c>
      <c r="FA319" s="78">
        <f t="shared" si="1596"/>
        <v>0.48237157292563837</v>
      </c>
      <c r="FB319" s="91">
        <f t="shared" ref="FB319:FD319" si="1724">+FB222+FB249+FB271+FB294</f>
        <v>9138699182527.1992</v>
      </c>
      <c r="FC319" s="91">
        <f t="shared" si="1724"/>
        <v>9087370438463.6309</v>
      </c>
      <c r="FD319" s="91">
        <f t="shared" si="1724"/>
        <v>6325001585599.0547</v>
      </c>
      <c r="FE319" s="78">
        <f t="shared" si="1598"/>
        <v>0.69602110186105715</v>
      </c>
      <c r="FF319" s="91">
        <f t="shared" si="1599"/>
        <v>5957683045569.0596</v>
      </c>
      <c r="FG319" s="78">
        <f t="shared" si="1600"/>
        <v>0.65560032860026163</v>
      </c>
      <c r="FH319" s="91">
        <f t="shared" ref="FH319:FJ319" si="1725">+FH222+FH249+FH271+FH294</f>
        <v>9138699182527.1992</v>
      </c>
      <c r="FI319" s="91">
        <f t="shared" si="1725"/>
        <v>9087370438463.6309</v>
      </c>
      <c r="FJ319" s="91">
        <f t="shared" si="1725"/>
        <v>6764338767667.7744</v>
      </c>
      <c r="FK319" s="78">
        <f t="shared" si="1602"/>
        <v>0.74436701061912436</v>
      </c>
      <c r="FL319" s="91">
        <f t="shared" si="1603"/>
        <v>6303137774043.9883</v>
      </c>
      <c r="FM319" s="78">
        <f t="shared" si="1604"/>
        <v>0.69361514606745112</v>
      </c>
      <c r="FN319" s="91">
        <f t="shared" ref="FN319:FO319" si="1726">+FN222+FN249+FN271+FN294</f>
        <v>9138699182527.1992</v>
      </c>
      <c r="FO319" s="91">
        <f t="shared" si="1726"/>
        <v>8646628596216.375</v>
      </c>
      <c r="FP319" s="91">
        <f t="shared" si="1487"/>
        <v>7777308261475.7393</v>
      </c>
      <c r="FQ319" s="78">
        <f t="shared" si="1606"/>
        <v>0.8994613536285071</v>
      </c>
      <c r="FR319" s="91">
        <f t="shared" si="1607"/>
        <v>7745728265935.748</v>
      </c>
      <c r="FS319" s="78">
        <f t="shared" si="1608"/>
        <v>0.89580906358406021</v>
      </c>
      <c r="FT319" s="91">
        <f t="shared" ref="FT319:FU319" si="1727">+FT222+FT249+FT271+FT294</f>
        <v>9679008150000</v>
      </c>
      <c r="FU319" s="91">
        <f t="shared" si="1727"/>
        <v>9679008150000</v>
      </c>
      <c r="FV319" s="91">
        <f t="shared" si="1488"/>
        <v>1044434186601</v>
      </c>
      <c r="FW319" s="78">
        <f t="shared" si="1610"/>
        <v>0.10790715023842604</v>
      </c>
      <c r="FX319" s="91">
        <f t="shared" si="1611"/>
        <v>270326211749</v>
      </c>
      <c r="FY319" s="78">
        <f t="shared" si="1612"/>
        <v>2.7929123269619317E-2</v>
      </c>
      <c r="FZ319" s="91">
        <f t="shared" ref="FZ319:GB319" si="1728">+FZ222+FZ249+FZ271+FZ294</f>
        <v>9679008150000</v>
      </c>
      <c r="GA319" s="91">
        <f t="shared" si="1728"/>
        <v>9679008150000</v>
      </c>
      <c r="GB319" s="91">
        <f t="shared" si="1728"/>
        <v>1543057450724</v>
      </c>
      <c r="GC319" s="78">
        <f t="shared" si="1614"/>
        <v>0.15942309654156039</v>
      </c>
      <c r="GD319" s="91">
        <f t="shared" si="1615"/>
        <v>747980161491</v>
      </c>
      <c r="GE319" s="78">
        <f t="shared" si="1616"/>
        <v>7.7278596101915675E-2</v>
      </c>
      <c r="GF319" s="91">
        <f t="shared" ref="GF319:GH319" si="1729">+GF222+GF249+GF271+GF294</f>
        <v>9679008150000</v>
      </c>
      <c r="GG319" s="91">
        <f t="shared" si="1729"/>
        <v>9679008150000</v>
      </c>
      <c r="GH319" s="91">
        <f t="shared" si="1729"/>
        <v>1879266671798</v>
      </c>
      <c r="GI319" s="78">
        <f t="shared" si="1618"/>
        <v>0.19415901326604421</v>
      </c>
      <c r="GJ319" s="91">
        <f t="shared" si="1619"/>
        <v>1025414148879</v>
      </c>
      <c r="GK319" s="78">
        <f t="shared" si="1620"/>
        <v>0.10594206895868767</v>
      </c>
      <c r="GL319" s="91">
        <f t="shared" ref="GL319:GN319" si="1730">+GL222+GL249+GL271+GL294</f>
        <v>9679008150000</v>
      </c>
      <c r="GM319" s="91">
        <f t="shared" si="1730"/>
        <v>9676335277363</v>
      </c>
      <c r="GN319" s="91">
        <f t="shared" si="1730"/>
        <v>2284891139621</v>
      </c>
      <c r="GO319" s="78">
        <f t="shared" si="1622"/>
        <v>0.23613186956908336</v>
      </c>
      <c r="GP319" s="91">
        <f t="shared" si="1623"/>
        <v>1457906142064</v>
      </c>
      <c r="GQ319" s="78">
        <f t="shared" si="1624"/>
        <v>0.15066717928580389</v>
      </c>
      <c r="GR319" s="91">
        <f t="shared" ref="GR319:GT319" si="1731">+GR222+GR249+GR271+GR294</f>
        <v>9679008150000</v>
      </c>
      <c r="GS319" s="91">
        <f t="shared" si="1731"/>
        <v>9676335277363</v>
      </c>
      <c r="GT319" s="91">
        <f t="shared" si="1731"/>
        <v>2638005922094</v>
      </c>
      <c r="GU319" s="78">
        <f t="shared" si="1626"/>
        <v>0.27262448504294806</v>
      </c>
      <c r="GV319" s="91">
        <f t="shared" si="1627"/>
        <v>1837744238545</v>
      </c>
      <c r="GW319" s="78">
        <f t="shared" si="1628"/>
        <v>0.18992151324523174</v>
      </c>
      <c r="GX319" s="91">
        <f t="shared" ref="GX319:GZ319" si="1732">+GX222+GX249+GX271+GX294</f>
        <v>9679008150000</v>
      </c>
      <c r="GY319" s="91">
        <f t="shared" si="1732"/>
        <v>9676335277363</v>
      </c>
      <c r="GZ319" s="91">
        <f t="shared" si="1732"/>
        <v>3948947073000</v>
      </c>
      <c r="HA319" s="78">
        <f t="shared" si="1630"/>
        <v>0.40810358051960444</v>
      </c>
      <c r="HB319" s="91">
        <f t="shared" si="1631"/>
        <v>3160844246285</v>
      </c>
      <c r="HC319" s="78">
        <f t="shared" si="1632"/>
        <v>0.32665716468915029</v>
      </c>
    </row>
    <row r="320" spans="1:211" x14ac:dyDescent="0.35">
      <c r="A320" s="48" t="s">
        <v>167</v>
      </c>
      <c r="B320" s="91">
        <f t="shared" si="1494"/>
        <v>71292028814.230896</v>
      </c>
      <c r="C320" s="91">
        <f t="shared" si="1494"/>
        <v>68804940846.275024</v>
      </c>
      <c r="D320" s="78">
        <f t="shared" si="1495"/>
        <v>0.96511408064376181</v>
      </c>
      <c r="E320" s="91">
        <f t="shared" si="1496"/>
        <v>90852606843.018921</v>
      </c>
      <c r="F320" s="91">
        <f t="shared" si="1496"/>
        <v>78535557978.508057</v>
      </c>
      <c r="G320" s="78">
        <f t="shared" si="1497"/>
        <v>0.86442822839642819</v>
      </c>
      <c r="H320" s="91">
        <f t="shared" si="1498"/>
        <v>100599088113.31918</v>
      </c>
      <c r="I320" s="91">
        <f t="shared" si="1498"/>
        <v>93658774844.988266</v>
      </c>
      <c r="J320" s="78">
        <f t="shared" si="1499"/>
        <v>0.93101017714481615</v>
      </c>
      <c r="K320" s="91">
        <f t="shared" si="1500"/>
        <v>144008187747.36816</v>
      </c>
      <c r="L320" s="91">
        <f t="shared" si="1500"/>
        <v>133299308675.20416</v>
      </c>
      <c r="M320" s="78">
        <f t="shared" si="1501"/>
        <v>0.92563701245271934</v>
      </c>
      <c r="N320" s="91">
        <f t="shared" si="1502"/>
        <v>292892957249.40259</v>
      </c>
      <c r="O320" s="91">
        <f t="shared" si="1502"/>
        <v>244267511442.46948</v>
      </c>
      <c r="P320" s="78">
        <f t="shared" si="1503"/>
        <v>0.83398219518973327</v>
      </c>
      <c r="Q320" s="91">
        <f t="shared" si="1504"/>
        <v>687974654947.9585</v>
      </c>
      <c r="R320" s="91">
        <f t="shared" si="1504"/>
        <v>662891335528.29712</v>
      </c>
      <c r="S320" s="78">
        <f t="shared" si="1505"/>
        <v>0.96354034376228759</v>
      </c>
      <c r="T320" s="91">
        <f t="shared" si="1506"/>
        <v>558580344809.46631</v>
      </c>
      <c r="U320" s="91">
        <f t="shared" si="1506"/>
        <v>520980347863.85217</v>
      </c>
      <c r="V320" s="78">
        <f t="shared" si="1507"/>
        <v>0.93268650195982172</v>
      </c>
      <c r="W320" s="91">
        <f t="shared" si="1508"/>
        <v>801022708786.95325</v>
      </c>
      <c r="X320" s="91">
        <f t="shared" si="1508"/>
        <v>744904766134.84106</v>
      </c>
      <c r="Y320" s="78">
        <f t="shared" si="1509"/>
        <v>0.92994213268048831</v>
      </c>
      <c r="Z320" s="91">
        <f t="shared" si="1510"/>
        <v>836052011619.81665</v>
      </c>
      <c r="AA320" s="91">
        <f t="shared" si="1510"/>
        <v>823566680920.58264</v>
      </c>
      <c r="AB320" s="78">
        <f t="shared" si="1511"/>
        <v>0.98506632299700569</v>
      </c>
      <c r="AC320" s="91">
        <f t="shared" si="1512"/>
        <v>768942151067.69629</v>
      </c>
      <c r="AD320" s="91">
        <f t="shared" si="1512"/>
        <v>693453314109.39636</v>
      </c>
      <c r="AE320" s="78">
        <f t="shared" si="1513"/>
        <v>0.9018276773441517</v>
      </c>
      <c r="AF320" s="91">
        <f t="shared" si="1514"/>
        <v>734378879239.57178</v>
      </c>
      <c r="AG320" s="91">
        <f t="shared" si="1514"/>
        <v>739644125251.18115</v>
      </c>
      <c r="AH320" s="91">
        <f t="shared" si="1514"/>
        <v>650823000110.15674</v>
      </c>
      <c r="AI320" s="78">
        <f t="shared" si="1515"/>
        <v>0.87991370159147686</v>
      </c>
      <c r="AJ320" s="91">
        <f t="shared" si="1514"/>
        <v>577958556990.80859</v>
      </c>
      <c r="AK320" s="78">
        <f t="shared" si="1516"/>
        <v>0.78140086192739711</v>
      </c>
      <c r="AL320" s="91">
        <f t="shared" si="1517"/>
        <v>1210120364837.6157</v>
      </c>
      <c r="AM320" s="91">
        <f t="shared" si="1517"/>
        <v>1247942560115.8105</v>
      </c>
      <c r="AN320" s="91">
        <f t="shared" si="1517"/>
        <v>1107781346843.374</v>
      </c>
      <c r="AO320" s="78">
        <f t="shared" si="1518"/>
        <v>0.88768616621310725</v>
      </c>
      <c r="AP320" s="91">
        <f t="shared" si="1519"/>
        <v>810199899852.88843</v>
      </c>
      <c r="AQ320" s="78">
        <f t="shared" si="1520"/>
        <v>0.64922851880113852</v>
      </c>
      <c r="AR320" s="91">
        <f t="shared" si="1521"/>
        <v>1210854888881.3621</v>
      </c>
      <c r="AS320" s="91">
        <f t="shared" si="1521"/>
        <v>1285420615228.4031</v>
      </c>
      <c r="AT320" s="91">
        <f t="shared" si="1521"/>
        <v>1139599650885.3992</v>
      </c>
      <c r="AU320" s="78">
        <f t="shared" si="1522"/>
        <v>0.88655778302023469</v>
      </c>
      <c r="AV320" s="91">
        <f t="shared" si="1523"/>
        <v>955742502681.45862</v>
      </c>
      <c r="AW320" s="78">
        <f t="shared" si="1524"/>
        <v>0.74352510871442279</v>
      </c>
      <c r="AX320" s="91">
        <f t="shared" si="1525"/>
        <v>1224440536193.5754</v>
      </c>
      <c r="AY320" s="91">
        <f t="shared" si="1525"/>
        <v>1248272947627.1516</v>
      </c>
      <c r="AZ320" s="91">
        <f t="shared" si="1525"/>
        <v>1131932407198.4922</v>
      </c>
      <c r="BA320" s="78">
        <f t="shared" si="1526"/>
        <v>0.90679879696999621</v>
      </c>
      <c r="BB320" s="91">
        <f t="shared" si="1527"/>
        <v>829738055593.96985</v>
      </c>
      <c r="BC320" s="78">
        <f t="shared" si="1528"/>
        <v>0.664708834050456</v>
      </c>
      <c r="BD320" s="91">
        <f t="shared" si="1529"/>
        <v>813118344966.74805</v>
      </c>
      <c r="BE320" s="91">
        <f t="shared" si="1529"/>
        <v>812951764702.11841</v>
      </c>
      <c r="BF320" s="91">
        <f t="shared" si="1529"/>
        <v>766515512238.60657</v>
      </c>
      <c r="BG320" s="78">
        <f t="shared" si="1530"/>
        <v>0.94287944933543877</v>
      </c>
      <c r="BH320" s="91">
        <f t="shared" si="1531"/>
        <v>595537486892.49292</v>
      </c>
      <c r="BI320" s="78">
        <f t="shared" si="1532"/>
        <v>0.73256189696655571</v>
      </c>
      <c r="BJ320" s="91">
        <f t="shared" si="1533"/>
        <v>947220992365.17468</v>
      </c>
      <c r="BK320" s="91">
        <f t="shared" si="1533"/>
        <v>861199851014.72839</v>
      </c>
      <c r="BL320" s="91">
        <f t="shared" si="1533"/>
        <v>738336384124.5509</v>
      </c>
      <c r="BM320" s="78">
        <f t="shared" si="1534"/>
        <v>0.85733454697488531</v>
      </c>
      <c r="BN320" s="91">
        <f t="shared" si="1535"/>
        <v>595535167694.79834</v>
      </c>
      <c r="BO320" s="78">
        <f t="shared" si="1536"/>
        <v>0.6915179641439736</v>
      </c>
      <c r="BP320" s="91">
        <f t="shared" si="1537"/>
        <v>958708988085.0144</v>
      </c>
      <c r="BQ320" s="91">
        <f t="shared" si="1537"/>
        <v>1034866961812.6943</v>
      </c>
      <c r="BR320" s="91">
        <f t="shared" si="1537"/>
        <v>932862138896.70361</v>
      </c>
      <c r="BS320" s="78">
        <f t="shared" si="1538"/>
        <v>0.9014319456702754</v>
      </c>
      <c r="BT320" s="91">
        <f t="shared" si="1539"/>
        <v>712398039147.84094</v>
      </c>
      <c r="BU320" s="78">
        <f t="shared" si="1540"/>
        <v>0.68839577011907871</v>
      </c>
      <c r="BV320" s="91">
        <f t="shared" si="1541"/>
        <v>990984826035.43213</v>
      </c>
      <c r="BW320" s="91">
        <f t="shared" si="1541"/>
        <v>984354243835.29114</v>
      </c>
      <c r="BX320" s="91">
        <f t="shared" si="1541"/>
        <v>907199025863.21997</v>
      </c>
      <c r="BY320" s="78">
        <f t="shared" si="1542"/>
        <v>0.92161844330405374</v>
      </c>
      <c r="BZ320" s="91">
        <f t="shared" si="1543"/>
        <v>754162149870.21387</v>
      </c>
      <c r="CA320" s="78">
        <f t="shared" si="1544"/>
        <v>0.76614913238125426</v>
      </c>
      <c r="CB320" s="91">
        <f t="shared" ref="CB320:CD320" si="1733">+CB223+CB250+CB272+CB295</f>
        <v>906439211583.28174</v>
      </c>
      <c r="CC320" s="91">
        <f t="shared" si="1733"/>
        <v>931200743302.1687</v>
      </c>
      <c r="CD320" s="91">
        <f t="shared" si="1733"/>
        <v>711863979636.63818</v>
      </c>
      <c r="CE320" s="78">
        <f t="shared" si="1546"/>
        <v>0.7644581308131998</v>
      </c>
      <c r="CF320" s="91">
        <f t="shared" si="1547"/>
        <v>587938981690.2406</v>
      </c>
      <c r="CG320" s="78">
        <f t="shared" si="1548"/>
        <v>0.63137726845591458</v>
      </c>
      <c r="CH320" s="91">
        <f t="shared" si="1549"/>
        <v>1172757987678.1104</v>
      </c>
      <c r="CI320" s="91">
        <f t="shared" si="1549"/>
        <v>1319018923043.2573</v>
      </c>
      <c r="CJ320" s="91">
        <f t="shared" si="1549"/>
        <v>1234460890606.5557</v>
      </c>
      <c r="CK320" s="78">
        <f t="shared" si="1550"/>
        <v>0.93589323780010047</v>
      </c>
      <c r="CL320" s="91">
        <f t="shared" si="1551"/>
        <v>1032537261110.6688</v>
      </c>
      <c r="CM320" s="78">
        <f t="shared" si="1552"/>
        <v>0.78280701138721021</v>
      </c>
      <c r="CN320" s="91">
        <f t="shared" si="1553"/>
        <v>1099754311841.269</v>
      </c>
      <c r="CO320" s="91">
        <f t="shared" si="1553"/>
        <v>1145933809409.5205</v>
      </c>
      <c r="CP320" s="91">
        <f t="shared" si="1553"/>
        <v>1124332041944.093</v>
      </c>
      <c r="CQ320" s="78">
        <f t="shared" si="1554"/>
        <v>0.98114920138663286</v>
      </c>
      <c r="CR320" s="91">
        <f t="shared" si="1555"/>
        <v>913865127293.80188</v>
      </c>
      <c r="CS320" s="78">
        <f t="shared" si="1556"/>
        <v>0.79748509014207414</v>
      </c>
      <c r="CT320" s="91">
        <f t="shared" si="1474"/>
        <v>986483618947.06128</v>
      </c>
      <c r="CU320" s="91">
        <f t="shared" si="1474"/>
        <v>1128968422259.6504</v>
      </c>
      <c r="CV320" s="91">
        <f t="shared" ref="CV320" si="1734">+CV223+CV250+CV272+CV295</f>
        <v>1082965402731.0105</v>
      </c>
      <c r="CW320" s="78">
        <f t="shared" si="1558"/>
        <v>0.95925216452328754</v>
      </c>
      <c r="CX320" s="91">
        <f t="shared" si="1559"/>
        <v>890435929694.84668</v>
      </c>
      <c r="CY320" s="78">
        <f t="shared" si="1560"/>
        <v>0.78871641769450318</v>
      </c>
      <c r="CZ320" s="91">
        <f t="shared" ref="CZ320:DA320" si="1735">+CZ223+CZ250+CZ272+CZ295</f>
        <v>1107186225662.3999</v>
      </c>
      <c r="DA320" s="91">
        <f t="shared" si="1735"/>
        <v>1107186225662.3999</v>
      </c>
      <c r="DB320" s="91">
        <f t="shared" si="1476"/>
        <v>30218302169.468399</v>
      </c>
      <c r="DC320" s="78">
        <f t="shared" si="1562"/>
        <v>2.7292881241716676E-2</v>
      </c>
      <c r="DD320" s="91">
        <f t="shared" si="1563"/>
        <v>3580973758.0811996</v>
      </c>
      <c r="DE320" s="78">
        <f t="shared" si="1564"/>
        <v>3.2343012178812094E-3</v>
      </c>
      <c r="DF320" s="91">
        <f t="shared" ref="DF320:DG320" si="1736">+DF223+DF250+DF272+DF295</f>
        <v>1107186225662.3999</v>
      </c>
      <c r="DG320" s="91">
        <f t="shared" si="1736"/>
        <v>1107186225662.3999</v>
      </c>
      <c r="DH320" s="91">
        <f t="shared" si="1477"/>
        <v>62567829073.307999</v>
      </c>
      <c r="DI320" s="78">
        <f t="shared" si="1566"/>
        <v>5.6510664261448289E-2</v>
      </c>
      <c r="DJ320" s="91">
        <f t="shared" si="1567"/>
        <v>10413129865.928398</v>
      </c>
      <c r="DK320" s="78">
        <f t="shared" si="1568"/>
        <v>9.4050392107240151E-3</v>
      </c>
      <c r="DL320" s="91">
        <f t="shared" ref="DL320:DM320" si="1737">+DL223+DL250+DL272+DL295</f>
        <v>1107186225662.3999</v>
      </c>
      <c r="DM320" s="91">
        <f t="shared" si="1737"/>
        <v>1107186225662.3999</v>
      </c>
      <c r="DN320" s="91">
        <f t="shared" si="1478"/>
        <v>426222214151.55719</v>
      </c>
      <c r="DO320" s="78">
        <f t="shared" si="1570"/>
        <v>0.38495982362547893</v>
      </c>
      <c r="DP320" s="91">
        <f t="shared" si="1571"/>
        <v>47647538822.75399</v>
      </c>
      <c r="DQ320" s="78">
        <f t="shared" si="1572"/>
        <v>4.3034800938069606E-2</v>
      </c>
      <c r="DR320" s="91">
        <f t="shared" ref="DR320:DS320" si="1738">+DR223+DR250+DR272+DR295</f>
        <v>1107186225662.3999</v>
      </c>
      <c r="DS320" s="91">
        <f t="shared" si="1738"/>
        <v>1107186225662.3999</v>
      </c>
      <c r="DT320" s="91">
        <f t="shared" si="1479"/>
        <v>475099429195.01398</v>
      </c>
      <c r="DU320" s="78">
        <f t="shared" si="1574"/>
        <v>0.42910525635448066</v>
      </c>
      <c r="DV320" s="91">
        <f t="shared" si="1575"/>
        <v>91813380513.067184</v>
      </c>
      <c r="DW320" s="78">
        <f t="shared" si="1576"/>
        <v>8.2924966356168042E-2</v>
      </c>
      <c r="DX320" s="91">
        <f t="shared" ref="DX320:DY320" si="1739">+DX223+DX250+DX272+DX295</f>
        <v>1107186225662.3999</v>
      </c>
      <c r="DY320" s="91">
        <f t="shared" si="1739"/>
        <v>1096648131659.3867</v>
      </c>
      <c r="DZ320" s="91">
        <f t="shared" si="1480"/>
        <v>555674220014.4408</v>
      </c>
      <c r="EA320" s="78">
        <f t="shared" si="1578"/>
        <v>0.5067023815320103</v>
      </c>
      <c r="EB320" s="91">
        <f t="shared" si="1579"/>
        <v>182807795404.3848</v>
      </c>
      <c r="EC320" s="78">
        <f t="shared" si="1580"/>
        <v>0.16669685574330048</v>
      </c>
      <c r="ED320" s="91">
        <f t="shared" ref="ED320:EE320" si="1740">+ED223+ED250+ED272+ED295</f>
        <v>1107186225662.3999</v>
      </c>
      <c r="EE320" s="91">
        <f t="shared" si="1740"/>
        <v>1096648131659.3867</v>
      </c>
      <c r="EF320" s="91">
        <f t="shared" si="1481"/>
        <v>577771980127.88281</v>
      </c>
      <c r="EG320" s="78">
        <f t="shared" si="1582"/>
        <v>0.5268526553304117</v>
      </c>
      <c r="EH320" s="91">
        <f t="shared" si="1583"/>
        <v>220974118950.28079</v>
      </c>
      <c r="EI320" s="78">
        <f t="shared" si="1584"/>
        <v>0.20149956268645175</v>
      </c>
      <c r="EJ320" s="91">
        <f t="shared" ref="EJ320:EK320" si="1741">+EJ223+EJ250+EJ272+EJ295</f>
        <v>1107186225662.3999</v>
      </c>
      <c r="EK320" s="91">
        <f t="shared" si="1741"/>
        <v>1096648131659.3867</v>
      </c>
      <c r="EL320" s="91">
        <f t="shared" si="1482"/>
        <v>636399185660.06628</v>
      </c>
      <c r="EM320" s="78">
        <f t="shared" si="1586"/>
        <v>0.58031301680795511</v>
      </c>
      <c r="EN320" s="91">
        <f t="shared" si="1587"/>
        <v>315115965377.03882</v>
      </c>
      <c r="EO320" s="78">
        <f t="shared" si="1588"/>
        <v>0.28734464253381159</v>
      </c>
      <c r="EP320" s="91">
        <f t="shared" ref="EP320:EQ320" si="1742">+EP223+EP250+EP272+EP295</f>
        <v>1107186225662.3999</v>
      </c>
      <c r="EQ320" s="91">
        <f t="shared" si="1742"/>
        <v>1096648131659.3867</v>
      </c>
      <c r="ER320" s="91">
        <f t="shared" si="1483"/>
        <v>685063793616.74268</v>
      </c>
      <c r="ES320" s="78">
        <f t="shared" si="1590"/>
        <v>0.62468878926565297</v>
      </c>
      <c r="ET320" s="91">
        <f t="shared" si="1591"/>
        <v>353811371404.88879</v>
      </c>
      <c r="EU320" s="78">
        <f t="shared" si="1592"/>
        <v>0.32262980366320526</v>
      </c>
      <c r="EV320" s="91">
        <f t="shared" ref="EV320:EX320" si="1743">+EV223+EV250+EV272+EV295</f>
        <v>1107186225662.3999</v>
      </c>
      <c r="EW320" s="91">
        <f t="shared" si="1743"/>
        <v>1142392035300.9839</v>
      </c>
      <c r="EX320" s="91">
        <f t="shared" si="1743"/>
        <v>755276235829.6427</v>
      </c>
      <c r="EY320" s="78">
        <f t="shared" si="1594"/>
        <v>0.66113576818718933</v>
      </c>
      <c r="EZ320" s="91">
        <f t="shared" si="1595"/>
        <v>395445518420.34717</v>
      </c>
      <c r="FA320" s="78">
        <f t="shared" si="1596"/>
        <v>0.34615570329686329</v>
      </c>
      <c r="FB320" s="91">
        <f t="shared" ref="FB320:FD320" si="1744">+FB223+FB250+FB272+FB295</f>
        <v>1107186225662.3999</v>
      </c>
      <c r="FC320" s="91">
        <f t="shared" si="1744"/>
        <v>1155046499912.0422</v>
      </c>
      <c r="FD320" s="91">
        <f t="shared" si="1744"/>
        <v>785448921792.0072</v>
      </c>
      <c r="FE320" s="78">
        <f t="shared" si="1598"/>
        <v>0.68001497935522059</v>
      </c>
      <c r="FF320" s="91">
        <f t="shared" si="1599"/>
        <v>533250680146.92236</v>
      </c>
      <c r="FG320" s="78">
        <f t="shared" si="1600"/>
        <v>0.46167031386834195</v>
      </c>
      <c r="FH320" s="91">
        <f t="shared" ref="FH320:FJ320" si="1745">+FH223+FH250+FH272+FH295</f>
        <v>1107186225662.3999</v>
      </c>
      <c r="FI320" s="91">
        <f t="shared" si="1745"/>
        <v>1155046499912.0422</v>
      </c>
      <c r="FJ320" s="91">
        <f t="shared" si="1745"/>
        <v>857201492903.49597</v>
      </c>
      <c r="FK320" s="78">
        <f t="shared" si="1602"/>
        <v>0.7421359165789192</v>
      </c>
      <c r="FL320" s="91">
        <f t="shared" si="1603"/>
        <v>631206854478.62634</v>
      </c>
      <c r="FM320" s="78">
        <f t="shared" si="1604"/>
        <v>0.54647744010885557</v>
      </c>
      <c r="FN320" s="91">
        <f t="shared" ref="FN320:FO320" si="1746">+FN223+FN250+FN272+FN295</f>
        <v>1107186225662.3999</v>
      </c>
      <c r="FO320" s="91">
        <f t="shared" si="1746"/>
        <v>1119127156512.4089</v>
      </c>
      <c r="FP320" s="91">
        <f t="shared" si="1487"/>
        <v>1038991109649.2147</v>
      </c>
      <c r="FQ320" s="78">
        <f t="shared" si="1606"/>
        <v>0.92839415396466107</v>
      </c>
      <c r="FR320" s="91">
        <f t="shared" si="1607"/>
        <v>891475882506.11267</v>
      </c>
      <c r="FS320" s="78">
        <f t="shared" si="1608"/>
        <v>0.79658140481932627</v>
      </c>
      <c r="FT320" s="91">
        <f t="shared" ref="FT320:FU320" si="1747">+FT223+FT250+FT272+FT295</f>
        <v>1487504427000</v>
      </c>
      <c r="FU320" s="91">
        <f t="shared" si="1747"/>
        <v>1487504427000</v>
      </c>
      <c r="FV320" s="91">
        <f t="shared" si="1488"/>
        <v>146151563775</v>
      </c>
      <c r="FW320" s="78">
        <f t="shared" si="1610"/>
        <v>9.825285970392611E-2</v>
      </c>
      <c r="FX320" s="91">
        <f t="shared" si="1611"/>
        <v>2771357743</v>
      </c>
      <c r="FY320" s="78">
        <f t="shared" si="1612"/>
        <v>1.863092097540359E-3</v>
      </c>
      <c r="FZ320" s="91">
        <f t="shared" ref="FZ320:GB320" si="1748">+FZ223+FZ250+FZ272+FZ295</f>
        <v>1487504427000</v>
      </c>
      <c r="GA320" s="91">
        <f t="shared" si="1748"/>
        <v>1487504427000</v>
      </c>
      <c r="GB320" s="91">
        <f t="shared" si="1748"/>
        <v>322319366237</v>
      </c>
      <c r="GC320" s="78">
        <f t="shared" si="1614"/>
        <v>0.21668464334392196</v>
      </c>
      <c r="GD320" s="91">
        <f t="shared" si="1615"/>
        <v>184471897678</v>
      </c>
      <c r="GE320" s="78">
        <f t="shared" si="1616"/>
        <v>0.12401435204468135</v>
      </c>
      <c r="GF320" s="91">
        <f t="shared" ref="GF320:GH320" si="1749">+GF223+GF250+GF272+GF295</f>
        <v>1487504427000</v>
      </c>
      <c r="GG320" s="91">
        <f t="shared" si="1749"/>
        <v>1487504427000</v>
      </c>
      <c r="GH320" s="91">
        <f t="shared" si="1749"/>
        <v>367919690136</v>
      </c>
      <c r="GI320" s="78">
        <f t="shared" si="1618"/>
        <v>0.24734023204086908</v>
      </c>
      <c r="GJ320" s="91">
        <f t="shared" si="1619"/>
        <v>205279666833</v>
      </c>
      <c r="GK320" s="78">
        <f t="shared" si="1620"/>
        <v>0.13800272665205318</v>
      </c>
      <c r="GL320" s="91">
        <f t="shared" ref="GL320:GN320" si="1750">+GL223+GL250+GL272+GL295</f>
        <v>1487504427000</v>
      </c>
      <c r="GM320" s="91">
        <f t="shared" si="1750"/>
        <v>1487504427000</v>
      </c>
      <c r="GN320" s="91">
        <f t="shared" si="1750"/>
        <v>716181051578</v>
      </c>
      <c r="GO320" s="78">
        <f t="shared" si="1622"/>
        <v>0.48146482025764081</v>
      </c>
      <c r="GP320" s="91">
        <f t="shared" si="1623"/>
        <v>252936964706</v>
      </c>
      <c r="GQ320" s="78">
        <f t="shared" si="1624"/>
        <v>0.17004115087988239</v>
      </c>
      <c r="GR320" s="91">
        <f t="shared" ref="GR320:GT320" si="1751">+GR223+GR250+GR272+GR295</f>
        <v>1487504427000</v>
      </c>
      <c r="GS320" s="91">
        <f t="shared" si="1751"/>
        <v>1487504427000</v>
      </c>
      <c r="GT320" s="91">
        <f t="shared" si="1751"/>
        <v>813896621739</v>
      </c>
      <c r="GU320" s="78">
        <f t="shared" si="1626"/>
        <v>0.54715576435659241</v>
      </c>
      <c r="GV320" s="91">
        <f t="shared" si="1627"/>
        <v>404834960268</v>
      </c>
      <c r="GW320" s="78">
        <f t="shared" si="1628"/>
        <v>0.27215714650642853</v>
      </c>
      <c r="GX320" s="91">
        <f t="shared" ref="GX320:GZ320" si="1752">+GX223+GX250+GX272+GX295</f>
        <v>1487504427000</v>
      </c>
      <c r="GY320" s="91">
        <f t="shared" si="1752"/>
        <v>1487504427000</v>
      </c>
      <c r="GZ320" s="91">
        <f t="shared" si="1752"/>
        <v>952393213859</v>
      </c>
      <c r="HA320" s="78">
        <f t="shared" si="1630"/>
        <v>0.64026243994432164</v>
      </c>
      <c r="HB320" s="91">
        <f t="shared" si="1631"/>
        <v>552494973666</v>
      </c>
      <c r="HC320" s="78">
        <f t="shared" si="1632"/>
        <v>0.37142408697248203</v>
      </c>
    </row>
    <row r="321" spans="1:211" x14ac:dyDescent="0.35">
      <c r="A321" s="48" t="s">
        <v>168</v>
      </c>
      <c r="B321" s="91">
        <f t="shared" si="1494"/>
        <v>481851815076.52673</v>
      </c>
      <c r="C321" s="91">
        <f t="shared" si="1494"/>
        <v>479414463962.33655</v>
      </c>
      <c r="D321" s="78">
        <f t="shared" si="1495"/>
        <v>0.99494169983814817</v>
      </c>
      <c r="E321" s="91">
        <f t="shared" si="1496"/>
        <v>581517357996.27527</v>
      </c>
      <c r="F321" s="91">
        <f t="shared" si="1496"/>
        <v>569730873339.25146</v>
      </c>
      <c r="G321" s="78">
        <f t="shared" si="1497"/>
        <v>0.97973149985129193</v>
      </c>
      <c r="H321" s="91">
        <f t="shared" si="1498"/>
        <v>657489538281.87866</v>
      </c>
      <c r="I321" s="91">
        <f t="shared" si="1498"/>
        <v>651222701812.72229</v>
      </c>
      <c r="J321" s="78">
        <f t="shared" si="1499"/>
        <v>0.99046853812224511</v>
      </c>
      <c r="K321" s="91">
        <f t="shared" si="1500"/>
        <v>818605679631.6792</v>
      </c>
      <c r="L321" s="91">
        <f t="shared" si="1500"/>
        <v>815987462492.46887</v>
      </c>
      <c r="M321" s="78">
        <f t="shared" si="1501"/>
        <v>0.99680161376306553</v>
      </c>
      <c r="N321" s="91">
        <f t="shared" si="1502"/>
        <v>1156623250542.1863</v>
      </c>
      <c r="O321" s="91">
        <f t="shared" si="1502"/>
        <v>1134760644515.6746</v>
      </c>
      <c r="P321" s="78">
        <f t="shared" si="1503"/>
        <v>0.98109790200373093</v>
      </c>
      <c r="Q321" s="91">
        <f t="shared" si="1504"/>
        <v>1289176633002.5518</v>
      </c>
      <c r="R321" s="91">
        <f t="shared" si="1504"/>
        <v>1278698713151.9263</v>
      </c>
      <c r="S321" s="78">
        <f t="shared" si="1505"/>
        <v>0.99187239391221205</v>
      </c>
      <c r="T321" s="91">
        <f t="shared" si="1506"/>
        <v>1256727383626.8635</v>
      </c>
      <c r="U321" s="91">
        <f t="shared" si="1506"/>
        <v>1229532268703.7505</v>
      </c>
      <c r="V321" s="78">
        <f t="shared" si="1507"/>
        <v>0.97836037053268543</v>
      </c>
      <c r="W321" s="91">
        <f t="shared" si="1508"/>
        <v>1401073544753.9421</v>
      </c>
      <c r="X321" s="91">
        <f t="shared" si="1508"/>
        <v>1395394271558.2539</v>
      </c>
      <c r="Y321" s="78">
        <f t="shared" si="1509"/>
        <v>0.9959464845960776</v>
      </c>
      <c r="Z321" s="91">
        <f t="shared" si="1510"/>
        <v>1458430203066.3765</v>
      </c>
      <c r="AA321" s="91">
        <f t="shared" si="1510"/>
        <v>1434310031053.7227</v>
      </c>
      <c r="AB321" s="78">
        <f t="shared" si="1511"/>
        <v>0.98346155204277808</v>
      </c>
      <c r="AC321" s="91">
        <f t="shared" si="1512"/>
        <v>1406407091055.25</v>
      </c>
      <c r="AD321" s="91">
        <f t="shared" si="1512"/>
        <v>1382563323685.9194</v>
      </c>
      <c r="AE321" s="78">
        <f t="shared" si="1513"/>
        <v>0.98304632597419561</v>
      </c>
      <c r="AF321" s="91">
        <f t="shared" si="1514"/>
        <v>1442387378988.0811</v>
      </c>
      <c r="AG321" s="91">
        <f t="shared" si="1514"/>
        <v>1408561495924.7151</v>
      </c>
      <c r="AH321" s="91">
        <f t="shared" si="1514"/>
        <v>1354850213522.3142</v>
      </c>
      <c r="AI321" s="78">
        <f t="shared" si="1515"/>
        <v>0.96186798903860449</v>
      </c>
      <c r="AJ321" s="91">
        <f t="shared" si="1514"/>
        <v>1142242558185.8408</v>
      </c>
      <c r="AK321" s="78">
        <f t="shared" si="1516"/>
        <v>0.81092842697362177</v>
      </c>
      <c r="AL321" s="91">
        <f t="shared" si="1517"/>
        <v>1901533166648.4707</v>
      </c>
      <c r="AM321" s="91">
        <f t="shared" si="1517"/>
        <v>1823835589661.8579</v>
      </c>
      <c r="AN321" s="91">
        <f t="shared" si="1517"/>
        <v>1709498677380.6506</v>
      </c>
      <c r="AO321" s="78">
        <f t="shared" si="1518"/>
        <v>0.93730963858293526</v>
      </c>
      <c r="AP321" s="91">
        <f t="shared" si="1519"/>
        <v>1105067332519.791</v>
      </c>
      <c r="AQ321" s="78">
        <f t="shared" si="1520"/>
        <v>0.60590293268960294</v>
      </c>
      <c r="AR321" s="91">
        <f t="shared" si="1521"/>
        <v>1660188055973.8262</v>
      </c>
      <c r="AS321" s="91">
        <f t="shared" si="1521"/>
        <v>1733331315725.031</v>
      </c>
      <c r="AT321" s="91">
        <f t="shared" si="1521"/>
        <v>1698933909171.2971</v>
      </c>
      <c r="AU321" s="78">
        <f t="shared" si="1522"/>
        <v>0.98015531927354238</v>
      </c>
      <c r="AV321" s="91">
        <f t="shared" si="1523"/>
        <v>1345751328333.7415</v>
      </c>
      <c r="AW321" s="78">
        <f t="shared" si="1524"/>
        <v>0.77639590084416743</v>
      </c>
      <c r="AX321" s="91">
        <f t="shared" si="1525"/>
        <v>2153229129365.9226</v>
      </c>
      <c r="AY321" s="91">
        <f t="shared" si="1525"/>
        <v>2047254878266.0591</v>
      </c>
      <c r="AZ321" s="91">
        <f t="shared" si="1525"/>
        <v>1961671372509.3064</v>
      </c>
      <c r="BA321" s="78">
        <f t="shared" si="1526"/>
        <v>0.95819596931221462</v>
      </c>
      <c r="BB321" s="91">
        <f t="shared" si="1527"/>
        <v>1658330469540.6992</v>
      </c>
      <c r="BC321" s="78">
        <f t="shared" si="1528"/>
        <v>0.81002638564731966</v>
      </c>
      <c r="BD321" s="91">
        <f t="shared" si="1529"/>
        <v>1643497722843.3101</v>
      </c>
      <c r="BE321" s="91">
        <f t="shared" si="1529"/>
        <v>1667327632517.1816</v>
      </c>
      <c r="BF321" s="91">
        <f t="shared" si="1529"/>
        <v>1630580487100.1179</v>
      </c>
      <c r="BG321" s="78">
        <f t="shared" si="1530"/>
        <v>0.97796045318244607</v>
      </c>
      <c r="BH321" s="91">
        <f t="shared" si="1531"/>
        <v>1371275834517.5229</v>
      </c>
      <c r="BI321" s="78">
        <f t="shared" si="1532"/>
        <v>0.82243933812054304</v>
      </c>
      <c r="BJ321" s="91">
        <f t="shared" si="1533"/>
        <v>1697665678041.1563</v>
      </c>
      <c r="BK321" s="91">
        <f t="shared" si="1533"/>
        <v>1697020610565.6951</v>
      </c>
      <c r="BL321" s="91">
        <f t="shared" si="1533"/>
        <v>1666830290764.1592</v>
      </c>
      <c r="BM321" s="78">
        <f t="shared" si="1534"/>
        <v>0.98220980958417936</v>
      </c>
      <c r="BN321" s="91">
        <f t="shared" si="1535"/>
        <v>1333801289013.207</v>
      </c>
      <c r="BO321" s="78">
        <f t="shared" si="1536"/>
        <v>0.78596646423085559</v>
      </c>
      <c r="BP321" s="91">
        <f t="shared" si="1537"/>
        <v>1790401759678.4341</v>
      </c>
      <c r="BQ321" s="91">
        <f t="shared" si="1537"/>
        <v>1777982404100.6816</v>
      </c>
      <c r="BR321" s="91">
        <f t="shared" si="1537"/>
        <v>1703191474302.728</v>
      </c>
      <c r="BS321" s="78">
        <f t="shared" si="1538"/>
        <v>0.9579349437736514</v>
      </c>
      <c r="BT321" s="91">
        <f t="shared" si="1539"/>
        <v>1442884964787.6758</v>
      </c>
      <c r="BU321" s="78">
        <f t="shared" si="1540"/>
        <v>0.81152938378909267</v>
      </c>
      <c r="BV321" s="91">
        <f t="shared" si="1541"/>
        <v>1927816991614.1567</v>
      </c>
      <c r="BW321" s="91">
        <f t="shared" si="1541"/>
        <v>1954066450107.8044</v>
      </c>
      <c r="BX321" s="91">
        <f t="shared" si="1541"/>
        <v>1887212393358.8777</v>
      </c>
      <c r="BY321" s="78">
        <f t="shared" si="1542"/>
        <v>0.9657872142755235</v>
      </c>
      <c r="BZ321" s="91">
        <f t="shared" si="1543"/>
        <v>1602262186018.0723</v>
      </c>
      <c r="CA321" s="78">
        <f t="shared" si="1544"/>
        <v>0.81996299866346745</v>
      </c>
      <c r="CB321" s="91">
        <f t="shared" ref="CB321:CD321" si="1753">+CB224+CB251+CB273+CB296</f>
        <v>1886527868832.1663</v>
      </c>
      <c r="CC321" s="91">
        <f t="shared" si="1753"/>
        <v>2072395432414.9836</v>
      </c>
      <c r="CD321" s="91">
        <f t="shared" si="1753"/>
        <v>1995859392091.0535</v>
      </c>
      <c r="CE321" s="78">
        <f t="shared" si="1546"/>
        <v>0.96306880476244727</v>
      </c>
      <c r="CF321" s="91">
        <f t="shared" si="1547"/>
        <v>1574621156147.6011</v>
      </c>
      <c r="CG321" s="78">
        <f t="shared" si="1548"/>
        <v>0.75980728943832831</v>
      </c>
      <c r="CH321" s="91">
        <f t="shared" si="1549"/>
        <v>1666248274980.3052</v>
      </c>
      <c r="CI321" s="91">
        <f t="shared" si="1549"/>
        <v>1884380160742.8457</v>
      </c>
      <c r="CJ321" s="91">
        <f t="shared" si="1549"/>
        <v>1853596451691.4033</v>
      </c>
      <c r="CK321" s="78">
        <f t="shared" si="1550"/>
        <v>0.98366374806275447</v>
      </c>
      <c r="CL321" s="91">
        <f t="shared" si="1551"/>
        <v>1384207142188.1689</v>
      </c>
      <c r="CM321" s="78">
        <f t="shared" si="1552"/>
        <v>0.73456894262912298</v>
      </c>
      <c r="CN321" s="91">
        <f t="shared" si="1553"/>
        <v>1580515460982.6223</v>
      </c>
      <c r="CO321" s="91">
        <f t="shared" si="1553"/>
        <v>1703876688728.5662</v>
      </c>
      <c r="CP321" s="91">
        <f t="shared" si="1553"/>
        <v>1654897037377.2065</v>
      </c>
      <c r="CQ321" s="78">
        <f t="shared" si="1554"/>
        <v>0.97125399292368497</v>
      </c>
      <c r="CR321" s="91">
        <f t="shared" si="1555"/>
        <v>1379419104218.4395</v>
      </c>
      <c r="CS321" s="78">
        <f t="shared" si="1556"/>
        <v>0.80957683930036206</v>
      </c>
      <c r="CT321" s="91">
        <f t="shared" si="1474"/>
        <v>2142453467067.781</v>
      </c>
      <c r="CU321" s="91">
        <f t="shared" si="1474"/>
        <v>2318334040932.5674</v>
      </c>
      <c r="CV321" s="91">
        <f t="shared" ref="CV321" si="1754">+CV224+CV251+CV273+CV296</f>
        <v>2294798706467.9692</v>
      </c>
      <c r="CW321" s="78">
        <f t="shared" si="1558"/>
        <v>0.98984816939705078</v>
      </c>
      <c r="CX321" s="91">
        <f t="shared" si="1559"/>
        <v>2008127752362.7957</v>
      </c>
      <c r="CY321" s="78">
        <f t="shared" si="1560"/>
        <v>0.86619430889045268</v>
      </c>
      <c r="CZ321" s="91">
        <f t="shared" ref="CZ321:DA321" si="1755">+CZ224+CZ251+CZ273+CZ296</f>
        <v>2243175913009.1997</v>
      </c>
      <c r="DA321" s="91">
        <f t="shared" si="1755"/>
        <v>2243175913009.1997</v>
      </c>
      <c r="DB321" s="91">
        <f t="shared" si="1476"/>
        <v>196822930900.25278</v>
      </c>
      <c r="DC321" s="78">
        <f t="shared" si="1562"/>
        <v>8.7742976268061226E-2</v>
      </c>
      <c r="DD321" s="91">
        <f t="shared" si="1563"/>
        <v>73102092591.824402</v>
      </c>
      <c r="DE321" s="78">
        <f t="shared" si="1564"/>
        <v>3.258865796831717E-2</v>
      </c>
      <c r="DF321" s="91">
        <f t="shared" ref="DF321:DG321" si="1756">+DF224+DF251+DF273+DF296</f>
        <v>2243175913009.1997</v>
      </c>
      <c r="DG321" s="91">
        <f t="shared" si="1756"/>
        <v>2243175913009.1997</v>
      </c>
      <c r="DH321" s="91">
        <f t="shared" si="1477"/>
        <v>624353910182.07471</v>
      </c>
      <c r="DI321" s="78">
        <f t="shared" si="1566"/>
        <v>0.27833479601896655</v>
      </c>
      <c r="DJ321" s="91">
        <f t="shared" si="1567"/>
        <v>167293291844.952</v>
      </c>
      <c r="DK321" s="78">
        <f t="shared" si="1568"/>
        <v>7.457876614791642E-2</v>
      </c>
      <c r="DL321" s="91">
        <f t="shared" ref="DL321:DM321" si="1757">+DL224+DL251+DL273+DL296</f>
        <v>2243175913009.1997</v>
      </c>
      <c r="DM321" s="91">
        <f t="shared" si="1757"/>
        <v>2243175913009.1997</v>
      </c>
      <c r="DN321" s="91">
        <f t="shared" si="1478"/>
        <v>821315022971.21155</v>
      </c>
      <c r="DO321" s="78">
        <f t="shared" si="1570"/>
        <v>0.36613937329124807</v>
      </c>
      <c r="DP321" s="91">
        <f t="shared" si="1571"/>
        <v>292819430275.22638</v>
      </c>
      <c r="DQ321" s="78">
        <f t="shared" si="1572"/>
        <v>0.13053788094684551</v>
      </c>
      <c r="DR321" s="91">
        <f t="shared" ref="DR321:DS321" si="1758">+DR224+DR251+DR273+DR296</f>
        <v>2243175913009.1997</v>
      </c>
      <c r="DS321" s="91">
        <f t="shared" si="1758"/>
        <v>2243175913009.1997</v>
      </c>
      <c r="DT321" s="91">
        <f t="shared" si="1479"/>
        <v>1109957198114.3567</v>
      </c>
      <c r="DU321" s="78">
        <f t="shared" si="1574"/>
        <v>0.4948150484664216</v>
      </c>
      <c r="DV321" s="91">
        <f t="shared" si="1575"/>
        <v>461638913284.08356</v>
      </c>
      <c r="DW321" s="78">
        <f t="shared" si="1576"/>
        <v>0.20579701779375797</v>
      </c>
      <c r="DX321" s="91">
        <f t="shared" ref="DX321:DY321" si="1759">+DX224+DX251+DX273+DX296</f>
        <v>2243175913009.1997</v>
      </c>
      <c r="DY321" s="91">
        <f t="shared" si="1759"/>
        <v>2241820787966.0425</v>
      </c>
      <c r="DZ321" s="91">
        <f t="shared" si="1480"/>
        <v>1451895301090.7593</v>
      </c>
      <c r="EA321" s="78">
        <f t="shared" si="1578"/>
        <v>0.64764110890774362</v>
      </c>
      <c r="EB321" s="91">
        <f t="shared" si="1579"/>
        <v>633996283148.48279</v>
      </c>
      <c r="EC321" s="78">
        <f t="shared" si="1580"/>
        <v>0.28280417710092448</v>
      </c>
      <c r="ED321" s="91">
        <f t="shared" ref="ED321:EE321" si="1760">+ED224+ED251+ED273+ED296</f>
        <v>2243175913009.1997</v>
      </c>
      <c r="EE321" s="91">
        <f t="shared" si="1760"/>
        <v>2241820787966.0425</v>
      </c>
      <c r="EF321" s="91">
        <f t="shared" si="1481"/>
        <v>1457461898906.5356</v>
      </c>
      <c r="EG321" s="78">
        <f t="shared" si="1582"/>
        <v>0.65012417885055862</v>
      </c>
      <c r="EH321" s="91">
        <f t="shared" si="1583"/>
        <v>853269912817.40503</v>
      </c>
      <c r="EI321" s="78">
        <f t="shared" si="1584"/>
        <v>0.38061468490153449</v>
      </c>
      <c r="EJ321" s="91">
        <f t="shared" ref="EJ321:EK321" si="1761">+EJ224+EJ251+EJ273+EJ296</f>
        <v>2243175913009.1997</v>
      </c>
      <c r="EK321" s="91">
        <f t="shared" si="1761"/>
        <v>2241820787966.0425</v>
      </c>
      <c r="EL321" s="91">
        <f t="shared" si="1482"/>
        <v>1634530575575.1492</v>
      </c>
      <c r="EM321" s="78">
        <f t="shared" si="1586"/>
        <v>0.72910849268113209</v>
      </c>
      <c r="EN321" s="91">
        <f t="shared" si="1587"/>
        <v>1030303427378.7216</v>
      </c>
      <c r="EO321" s="78">
        <f t="shared" si="1588"/>
        <v>0.45958331411205017</v>
      </c>
      <c r="EP321" s="91">
        <f t="shared" ref="EP321:EQ321" si="1762">+EP224+EP251+EP273+EP296</f>
        <v>2243175913009.1997</v>
      </c>
      <c r="EQ321" s="91">
        <f t="shared" si="1762"/>
        <v>2262078378548.1489</v>
      </c>
      <c r="ER321" s="91">
        <f t="shared" si="1483"/>
        <v>1720727953195.4771</v>
      </c>
      <c r="ES321" s="78">
        <f t="shared" si="1590"/>
        <v>0.76068449683864525</v>
      </c>
      <c r="ET321" s="91">
        <f t="shared" si="1591"/>
        <v>1207137159906.6936</v>
      </c>
      <c r="EU321" s="78">
        <f t="shared" si="1592"/>
        <v>0.5336407311763709</v>
      </c>
      <c r="EV321" s="91">
        <f t="shared" ref="EV321:EX321" si="1763">+EV224+EV251+EV273+EV296</f>
        <v>2243175913009.1997</v>
      </c>
      <c r="EW321" s="91">
        <f t="shared" si="1763"/>
        <v>2380041399567.0151</v>
      </c>
      <c r="EX321" s="91">
        <f t="shared" si="1763"/>
        <v>1795285396908.4629</v>
      </c>
      <c r="EY321" s="78">
        <f t="shared" si="1594"/>
        <v>0.75430847431270187</v>
      </c>
      <c r="EZ321" s="91">
        <f t="shared" si="1595"/>
        <v>1366176298822.7483</v>
      </c>
      <c r="FA321" s="78">
        <f t="shared" si="1596"/>
        <v>0.57401367012829585</v>
      </c>
      <c r="FB321" s="91">
        <f t="shared" ref="FB321:FD321" si="1764">+FB224+FB251+FB273+FB296</f>
        <v>2243175913009.1997</v>
      </c>
      <c r="FC321" s="91">
        <f t="shared" si="1764"/>
        <v>2430454637889.252</v>
      </c>
      <c r="FD321" s="91">
        <f t="shared" si="1764"/>
        <v>1921883589752.2246</v>
      </c>
      <c r="FE321" s="78">
        <f t="shared" si="1598"/>
        <v>0.79075065207606587</v>
      </c>
      <c r="FF321" s="91">
        <f t="shared" si="1599"/>
        <v>1537545930215.8799</v>
      </c>
      <c r="FG321" s="78">
        <f t="shared" si="1600"/>
        <v>0.63261659207561849</v>
      </c>
      <c r="FH321" s="91">
        <f t="shared" ref="FH321:FJ321" si="1765">+FH224+FH251+FH273+FH296</f>
        <v>2243175913009.1997</v>
      </c>
      <c r="FI321" s="91">
        <f t="shared" si="1765"/>
        <v>2430454637889.252</v>
      </c>
      <c r="FJ321" s="91">
        <f t="shared" si="1765"/>
        <v>2092827341955.979</v>
      </c>
      <c r="FK321" s="78">
        <f t="shared" si="1602"/>
        <v>0.86108471613916315</v>
      </c>
      <c r="FL321" s="91">
        <f t="shared" si="1603"/>
        <v>1710820476858.1055</v>
      </c>
      <c r="FM321" s="78">
        <f t="shared" si="1604"/>
        <v>0.70390965138270645</v>
      </c>
      <c r="FN321" s="91">
        <f t="shared" ref="FN321:FO321" si="1766">+FN224+FN251+FN273+FN296</f>
        <v>2243175913009.1997</v>
      </c>
      <c r="FO321" s="91">
        <f t="shared" si="1766"/>
        <v>2416096945045.0088</v>
      </c>
      <c r="FP321" s="91">
        <f t="shared" si="1487"/>
        <v>2335446985961.5596</v>
      </c>
      <c r="FQ321" s="78">
        <f t="shared" si="1606"/>
        <v>0.96661973384435251</v>
      </c>
      <c r="FR321" s="91">
        <f t="shared" si="1607"/>
        <v>1993060651882.3103</v>
      </c>
      <c r="FS321" s="78">
        <f t="shared" si="1608"/>
        <v>0.82490922227675023</v>
      </c>
      <c r="FT321" s="91">
        <f t="shared" ref="FT321:FU321" si="1767">+FT224+FT251+FT273+FT296</f>
        <v>2477977347000</v>
      </c>
      <c r="FU321" s="91">
        <f t="shared" si="1767"/>
        <v>2477977347000</v>
      </c>
      <c r="FV321" s="91">
        <f t="shared" si="1488"/>
        <v>487516949522</v>
      </c>
      <c r="FW321" s="78">
        <f t="shared" si="1610"/>
        <v>0.19673987339400806</v>
      </c>
      <c r="FX321" s="91">
        <f t="shared" si="1611"/>
        <v>59630860991</v>
      </c>
      <c r="FY321" s="78">
        <f t="shared" si="1612"/>
        <v>2.4064328539239063E-2</v>
      </c>
      <c r="FZ321" s="91">
        <f t="shared" ref="FZ321:GB321" si="1768">+FZ224+FZ251+FZ273+FZ296</f>
        <v>2477977347000</v>
      </c>
      <c r="GA321" s="91">
        <f t="shared" si="1768"/>
        <v>2477977347000</v>
      </c>
      <c r="GB321" s="91">
        <f t="shared" si="1768"/>
        <v>819637079006</v>
      </c>
      <c r="GC321" s="78">
        <f t="shared" si="1614"/>
        <v>0.33076859237567519</v>
      </c>
      <c r="GD321" s="91">
        <f t="shared" si="1615"/>
        <v>155556393412</v>
      </c>
      <c r="GE321" s="78">
        <f t="shared" si="1616"/>
        <v>6.2775551035737537E-2</v>
      </c>
      <c r="GF321" s="91">
        <f t="shared" ref="GF321:GH321" si="1769">+GF224+GF251+GF273+GF296</f>
        <v>2477977347000</v>
      </c>
      <c r="GG321" s="91">
        <f t="shared" si="1769"/>
        <v>2477977347000</v>
      </c>
      <c r="GH321" s="91">
        <f t="shared" si="1769"/>
        <v>1053058899957</v>
      </c>
      <c r="GI321" s="78">
        <f t="shared" si="1618"/>
        <v>0.4249671213628734</v>
      </c>
      <c r="GJ321" s="91">
        <f t="shared" si="1619"/>
        <v>274597268723</v>
      </c>
      <c r="GK321" s="78">
        <f t="shared" si="1620"/>
        <v>0.11081508434911451</v>
      </c>
      <c r="GL321" s="91">
        <f t="shared" ref="GL321:GN321" si="1770">+GL224+GL251+GL273+GL296</f>
        <v>2477977347000</v>
      </c>
      <c r="GM321" s="91">
        <f t="shared" si="1770"/>
        <v>2477977347000</v>
      </c>
      <c r="GN321" s="91">
        <f t="shared" si="1770"/>
        <v>1275840618089</v>
      </c>
      <c r="GO321" s="78">
        <f t="shared" si="1622"/>
        <v>0.51487178429359548</v>
      </c>
      <c r="GP321" s="91">
        <f t="shared" si="1623"/>
        <v>424735635579</v>
      </c>
      <c r="GQ321" s="78">
        <f t="shared" si="1624"/>
        <v>0.17140416400223049</v>
      </c>
      <c r="GR321" s="91">
        <f t="shared" ref="GR321:GT321" si="1771">+GR224+GR251+GR273+GR296</f>
        <v>2477977347000</v>
      </c>
      <c r="GS321" s="91">
        <f t="shared" si="1771"/>
        <v>2477977347000</v>
      </c>
      <c r="GT321" s="91">
        <f t="shared" si="1771"/>
        <v>1422914278692</v>
      </c>
      <c r="GU321" s="78">
        <f t="shared" si="1626"/>
        <v>0.57422408659815727</v>
      </c>
      <c r="GV321" s="91">
        <f t="shared" si="1627"/>
        <v>567122359095</v>
      </c>
      <c r="GW321" s="78">
        <f t="shared" si="1628"/>
        <v>0.22886502969108863</v>
      </c>
      <c r="GX321" s="91">
        <f t="shared" ref="GX321:GZ321" si="1772">+GX224+GX251+GX273+GX296</f>
        <v>2477977347000</v>
      </c>
      <c r="GY321" s="91">
        <f t="shared" si="1772"/>
        <v>2477977347000</v>
      </c>
      <c r="GZ321" s="91">
        <f t="shared" si="1772"/>
        <v>1558271341575</v>
      </c>
      <c r="HA321" s="78">
        <f t="shared" si="1630"/>
        <v>0.62884809801088148</v>
      </c>
      <c r="HB321" s="91">
        <f t="shared" si="1631"/>
        <v>748881233322</v>
      </c>
      <c r="HC321" s="78">
        <f t="shared" si="1632"/>
        <v>0.3022147213043106</v>
      </c>
    </row>
    <row r="322" spans="1:211" x14ac:dyDescent="0.35">
      <c r="A322" s="48" t="s">
        <v>169</v>
      </c>
      <c r="B322" s="91">
        <f t="shared" si="1494"/>
        <v>0</v>
      </c>
      <c r="C322" s="91">
        <f t="shared" si="1494"/>
        <v>0</v>
      </c>
      <c r="D322" s="391" t="str">
        <f t="shared" si="1495"/>
        <v>0</v>
      </c>
      <c r="E322" s="91">
        <f t="shared" si="1496"/>
        <v>0</v>
      </c>
      <c r="F322" s="91">
        <f t="shared" si="1496"/>
        <v>0</v>
      </c>
      <c r="G322" s="391" t="str">
        <f t="shared" si="1497"/>
        <v>0</v>
      </c>
      <c r="H322" s="91">
        <f t="shared" si="1498"/>
        <v>0</v>
      </c>
      <c r="I322" s="91">
        <f t="shared" si="1498"/>
        <v>0</v>
      </c>
      <c r="J322" s="391" t="str">
        <f t="shared" si="1499"/>
        <v>0</v>
      </c>
      <c r="K322" s="91">
        <f t="shared" si="1500"/>
        <v>0</v>
      </c>
      <c r="L322" s="91">
        <f t="shared" si="1500"/>
        <v>0</v>
      </c>
      <c r="M322" s="391" t="str">
        <f t="shared" si="1501"/>
        <v>0</v>
      </c>
      <c r="N322" s="91">
        <f t="shared" si="1502"/>
        <v>0</v>
      </c>
      <c r="O322" s="91">
        <f t="shared" si="1502"/>
        <v>0</v>
      </c>
      <c r="P322" s="391" t="str">
        <f t="shared" si="1503"/>
        <v>0</v>
      </c>
      <c r="Q322" s="91">
        <f t="shared" si="1504"/>
        <v>0</v>
      </c>
      <c r="R322" s="91">
        <f t="shared" si="1504"/>
        <v>0</v>
      </c>
      <c r="S322" s="391" t="str">
        <f t="shared" si="1505"/>
        <v>0</v>
      </c>
      <c r="T322" s="91">
        <f t="shared" si="1506"/>
        <v>0</v>
      </c>
      <c r="U322" s="91">
        <f t="shared" si="1506"/>
        <v>0</v>
      </c>
      <c r="V322" s="391" t="str">
        <f t="shared" si="1507"/>
        <v>0</v>
      </c>
      <c r="W322" s="91">
        <f t="shared" si="1508"/>
        <v>0</v>
      </c>
      <c r="X322" s="91">
        <f t="shared" si="1508"/>
        <v>0</v>
      </c>
      <c r="Y322" s="391" t="str">
        <f t="shared" si="1509"/>
        <v>0</v>
      </c>
      <c r="Z322" s="91">
        <f t="shared" si="1510"/>
        <v>0</v>
      </c>
      <c r="AA322" s="91">
        <f t="shared" si="1510"/>
        <v>0</v>
      </c>
      <c r="AB322" s="391" t="str">
        <f t="shared" si="1511"/>
        <v>0</v>
      </c>
      <c r="AC322" s="91">
        <f t="shared" si="1512"/>
        <v>0</v>
      </c>
      <c r="AD322" s="91">
        <f t="shared" si="1512"/>
        <v>0</v>
      </c>
      <c r="AE322" s="391" t="str">
        <f t="shared" si="1513"/>
        <v>0</v>
      </c>
      <c r="AF322" s="91">
        <f t="shared" si="1514"/>
        <v>0</v>
      </c>
      <c r="AG322" s="91">
        <f t="shared" si="1514"/>
        <v>0</v>
      </c>
      <c r="AH322" s="91">
        <f t="shared" si="1514"/>
        <v>0</v>
      </c>
      <c r="AI322" s="391" t="str">
        <f t="shared" si="1515"/>
        <v>0</v>
      </c>
      <c r="AJ322" s="91">
        <f t="shared" si="1514"/>
        <v>0</v>
      </c>
      <c r="AK322" s="391" t="str">
        <f t="shared" si="1516"/>
        <v>0</v>
      </c>
      <c r="AL322" s="91">
        <f t="shared" si="1517"/>
        <v>0</v>
      </c>
      <c r="AM322" s="91">
        <f t="shared" si="1517"/>
        <v>0</v>
      </c>
      <c r="AN322" s="91">
        <f t="shared" si="1517"/>
        <v>0</v>
      </c>
      <c r="AO322" s="391" t="str">
        <f t="shared" si="1518"/>
        <v>0</v>
      </c>
      <c r="AP322" s="91">
        <f t="shared" si="1519"/>
        <v>0</v>
      </c>
      <c r="AQ322" s="391" t="str">
        <f t="shared" si="1520"/>
        <v>0</v>
      </c>
      <c r="AR322" s="91">
        <f t="shared" si="1521"/>
        <v>0</v>
      </c>
      <c r="AS322" s="91">
        <f t="shared" si="1521"/>
        <v>0</v>
      </c>
      <c r="AT322" s="91">
        <f t="shared" si="1521"/>
        <v>0</v>
      </c>
      <c r="AU322" s="391" t="str">
        <f t="shared" si="1522"/>
        <v>0</v>
      </c>
      <c r="AV322" s="91">
        <f t="shared" si="1523"/>
        <v>0</v>
      </c>
      <c r="AW322" s="391" t="str">
        <f t="shared" si="1524"/>
        <v>0</v>
      </c>
      <c r="AX322" s="91">
        <f t="shared" si="1525"/>
        <v>0</v>
      </c>
      <c r="AY322" s="91">
        <f t="shared" si="1525"/>
        <v>0</v>
      </c>
      <c r="AZ322" s="91">
        <f t="shared" si="1525"/>
        <v>0</v>
      </c>
      <c r="BA322" s="391" t="str">
        <f t="shared" si="1526"/>
        <v>0</v>
      </c>
      <c r="BB322" s="91">
        <f t="shared" si="1527"/>
        <v>0</v>
      </c>
      <c r="BC322" s="391" t="str">
        <f t="shared" si="1528"/>
        <v>0</v>
      </c>
      <c r="BD322" s="91">
        <f t="shared" si="1529"/>
        <v>0</v>
      </c>
      <c r="BE322" s="91">
        <f t="shared" si="1529"/>
        <v>13640149077.503712</v>
      </c>
      <c r="BF322" s="91">
        <f t="shared" si="1529"/>
        <v>8593072824.2753487</v>
      </c>
      <c r="BG322" s="391">
        <f t="shared" si="1530"/>
        <v>0.62998379089915124</v>
      </c>
      <c r="BH322" s="91">
        <f t="shared" si="1531"/>
        <v>5315054630.8658161</v>
      </c>
      <c r="BI322" s="391">
        <f t="shared" si="1532"/>
        <v>0.38966250300238847</v>
      </c>
      <c r="BJ322" s="91">
        <f t="shared" si="1533"/>
        <v>47599021453.460007</v>
      </c>
      <c r="BK322" s="91">
        <f t="shared" si="1533"/>
        <v>46132331326.050682</v>
      </c>
      <c r="BL322" s="91">
        <f t="shared" si="1533"/>
        <v>35471220679.283966</v>
      </c>
      <c r="BM322" s="391">
        <f t="shared" si="1534"/>
        <v>0.76890154171015324</v>
      </c>
      <c r="BN322" s="91">
        <f t="shared" si="1535"/>
        <v>35078824041.531532</v>
      </c>
      <c r="BO322" s="391">
        <f t="shared" si="1536"/>
        <v>0.76039564949804972</v>
      </c>
      <c r="BP322" s="91">
        <f t="shared" si="1537"/>
        <v>54421463157.197754</v>
      </c>
      <c r="BQ322" s="91">
        <f t="shared" si="1537"/>
        <v>54421463157.197754</v>
      </c>
      <c r="BR322" s="91">
        <f t="shared" si="1537"/>
        <v>44570310100.918747</v>
      </c>
      <c r="BS322" s="391">
        <f t="shared" si="1538"/>
        <v>0.81898404627924637</v>
      </c>
      <c r="BT322" s="91">
        <f t="shared" si="1539"/>
        <v>42711135178.764145</v>
      </c>
      <c r="BU322" s="391">
        <f t="shared" si="1540"/>
        <v>0.78482151527958677</v>
      </c>
      <c r="BV322" s="91">
        <f t="shared" si="1541"/>
        <v>55683377238.398148</v>
      </c>
      <c r="BW322" s="91">
        <f t="shared" si="1541"/>
        <v>55683377238.398148</v>
      </c>
      <c r="BX322" s="91">
        <f t="shared" si="1541"/>
        <v>51430809893.861313</v>
      </c>
      <c r="BY322" s="391">
        <f t="shared" si="1542"/>
        <v>0.9236295003025724</v>
      </c>
      <c r="BZ322" s="91">
        <f t="shared" si="1543"/>
        <v>46813889094.284393</v>
      </c>
      <c r="CA322" s="391">
        <f t="shared" si="1544"/>
        <v>0.8407156931925901</v>
      </c>
      <c r="CB322" s="91">
        <f t="shared" ref="CB322:CD322" si="1773">+CB225+CB252+CB274+CB297</f>
        <v>43209897235.973602</v>
      </c>
      <c r="CC322" s="91">
        <f t="shared" si="1773"/>
        <v>42440408074.653923</v>
      </c>
      <c r="CD322" s="91">
        <f t="shared" si="1773"/>
        <v>39551173260.252586</v>
      </c>
      <c r="CE322" s="391">
        <f t="shared" si="1546"/>
        <v>0.93192254868711233</v>
      </c>
      <c r="CF322" s="91">
        <f t="shared" si="1547"/>
        <v>37954702082.608185</v>
      </c>
      <c r="CG322" s="391">
        <f t="shared" si="1548"/>
        <v>0.89430577613308404</v>
      </c>
      <c r="CH322" s="91">
        <f t="shared" si="1549"/>
        <v>44941702948.021469</v>
      </c>
      <c r="CI322" s="91">
        <f t="shared" si="1549"/>
        <v>44941702948.021469</v>
      </c>
      <c r="CJ322" s="91">
        <f t="shared" si="1549"/>
        <v>44137292788.586662</v>
      </c>
      <c r="CK322" s="391">
        <f t="shared" si="1550"/>
        <v>0.98210103074275645</v>
      </c>
      <c r="CL322" s="91">
        <f t="shared" si="1551"/>
        <v>43276546485.171013</v>
      </c>
      <c r="CM322" s="391">
        <f t="shared" si="1552"/>
        <v>0.96294852322849589</v>
      </c>
      <c r="CN322" s="91">
        <f t="shared" si="1553"/>
        <v>41468436182.336014</v>
      </c>
      <c r="CO322" s="91">
        <f t="shared" si="1553"/>
        <v>41468436182.336014</v>
      </c>
      <c r="CP322" s="91">
        <f t="shared" si="1553"/>
        <v>40436075759.608315</v>
      </c>
      <c r="CQ322" s="391">
        <f t="shared" si="1554"/>
        <v>0.97510491067981375</v>
      </c>
      <c r="CR322" s="91">
        <f t="shared" si="1555"/>
        <v>38240559111.834366</v>
      </c>
      <c r="CS322" s="391">
        <f t="shared" si="1556"/>
        <v>0.92216062702946577</v>
      </c>
      <c r="CT322" s="91">
        <f t="shared" si="1474"/>
        <v>38065084506.671623</v>
      </c>
      <c r="CU322" s="91">
        <f t="shared" si="1474"/>
        <v>39182692710.19622</v>
      </c>
      <c r="CV322" s="91">
        <f t="shared" ref="CV322" si="1774">+CV225+CV252+CV274+CV297</f>
        <v>38793639164.697426</v>
      </c>
      <c r="CW322" s="391">
        <f t="shared" si="1558"/>
        <v>0.9900707807812924</v>
      </c>
      <c r="CX322" s="91">
        <f t="shared" si="1559"/>
        <v>37571613514.138603</v>
      </c>
      <c r="CY322" s="391">
        <f t="shared" si="1560"/>
        <v>0.95888288719783732</v>
      </c>
      <c r="CZ322" s="91">
        <f t="shared" ref="CZ322:DA322" si="1775">+CZ225+CZ252+CZ274+CZ297</f>
        <v>42378459708</v>
      </c>
      <c r="DA322" s="91">
        <f t="shared" si="1775"/>
        <v>42378459708</v>
      </c>
      <c r="DB322" s="91">
        <f t="shared" si="1476"/>
        <v>1438066428.2243998</v>
      </c>
      <c r="DC322" s="391">
        <f t="shared" si="1562"/>
        <v>3.3933900338358185E-2</v>
      </c>
      <c r="DD322" s="91">
        <f t="shared" si="1563"/>
        <v>1275111219.3923998</v>
      </c>
      <c r="DE322" s="391">
        <f t="shared" si="1564"/>
        <v>3.008866363190851E-2</v>
      </c>
      <c r="DF322" s="91">
        <f t="shared" ref="DF322:DG322" si="1776">+DF225+DF252+DF274+DF297</f>
        <v>42378459708</v>
      </c>
      <c r="DG322" s="91">
        <f t="shared" si="1776"/>
        <v>42378459708</v>
      </c>
      <c r="DH322" s="91">
        <f t="shared" si="1477"/>
        <v>5277001425.5555992</v>
      </c>
      <c r="DI322" s="391">
        <f t="shared" si="1566"/>
        <v>0.12452084058542204</v>
      </c>
      <c r="DJ322" s="91">
        <f t="shared" si="1567"/>
        <v>3057641940.3971996</v>
      </c>
      <c r="DK322" s="391">
        <f t="shared" si="1568"/>
        <v>7.2150851198114513E-2</v>
      </c>
      <c r="DL322" s="91">
        <f t="shared" ref="DL322:DM322" si="1777">+DL225+DL252+DL274+DL297</f>
        <v>42378459708</v>
      </c>
      <c r="DM322" s="91">
        <f t="shared" si="1777"/>
        <v>42378459708</v>
      </c>
      <c r="DN322" s="91">
        <f t="shared" si="1478"/>
        <v>7995639547.0691986</v>
      </c>
      <c r="DO322" s="391">
        <f t="shared" si="1570"/>
        <v>0.18867225477663646</v>
      </c>
      <c r="DP322" s="91">
        <f t="shared" si="1571"/>
        <v>5190237265.3872004</v>
      </c>
      <c r="DQ322" s="391">
        <f t="shared" si="1572"/>
        <v>0.1224734759391789</v>
      </c>
      <c r="DR322" s="91">
        <f t="shared" ref="DR322:DS322" si="1778">+DR225+DR252+DR274+DR297</f>
        <v>42378459708</v>
      </c>
      <c r="DS322" s="91">
        <f t="shared" si="1778"/>
        <v>42378459708</v>
      </c>
      <c r="DT322" s="91">
        <f t="shared" si="1479"/>
        <v>11169439708.985998</v>
      </c>
      <c r="DU322" s="391">
        <f t="shared" si="1574"/>
        <v>0.26356407915593699</v>
      </c>
      <c r="DV322" s="91">
        <f t="shared" si="1575"/>
        <v>8339475367.3607998</v>
      </c>
      <c r="DW322" s="391">
        <f t="shared" si="1576"/>
        <v>0.1967857120061047</v>
      </c>
      <c r="DX322" s="91">
        <f t="shared" ref="DX322:DY322" si="1779">+DX225+DX252+DX274+DX297</f>
        <v>42378459708</v>
      </c>
      <c r="DY322" s="91">
        <f t="shared" si="1779"/>
        <v>42022805315.883591</v>
      </c>
      <c r="DZ322" s="91">
        <f t="shared" si="1480"/>
        <v>14077917539.945999</v>
      </c>
      <c r="EA322" s="391">
        <f t="shared" si="1578"/>
        <v>0.33500660972352769</v>
      </c>
      <c r="EB322" s="91">
        <f t="shared" si="1579"/>
        <v>10549701211.3584</v>
      </c>
      <c r="EC322" s="391">
        <f t="shared" si="1580"/>
        <v>0.25104704771746572</v>
      </c>
      <c r="ED322" s="91">
        <f t="shared" ref="ED322:EE322" si="1780">+ED225+ED252+ED274+ED297</f>
        <v>42378459708</v>
      </c>
      <c r="EE322" s="91">
        <f t="shared" si="1780"/>
        <v>42022805315.883591</v>
      </c>
      <c r="EF322" s="91">
        <f t="shared" si="1481"/>
        <v>17892020395.563599</v>
      </c>
      <c r="EG322" s="391">
        <f t="shared" si="1582"/>
        <v>0.42576929981399536</v>
      </c>
      <c r="EH322" s="91">
        <f t="shared" si="1583"/>
        <v>14399715375.723598</v>
      </c>
      <c r="EI322" s="391">
        <f t="shared" si="1584"/>
        <v>0.34266430495255057</v>
      </c>
      <c r="EJ322" s="91">
        <f t="shared" ref="EJ322:EK322" si="1781">+EJ225+EJ252+EJ274+EJ297</f>
        <v>42378459708</v>
      </c>
      <c r="EK322" s="91">
        <f t="shared" si="1781"/>
        <v>42022805315.883591</v>
      </c>
      <c r="EL322" s="91">
        <f t="shared" si="1482"/>
        <v>21127175334.969597</v>
      </c>
      <c r="EM322" s="391">
        <f t="shared" si="1586"/>
        <v>0.50275499639201959</v>
      </c>
      <c r="EN322" s="91">
        <f t="shared" si="1587"/>
        <v>17099903430.3396</v>
      </c>
      <c r="EO322" s="391">
        <f t="shared" si="1588"/>
        <v>0.40691960714665221</v>
      </c>
      <c r="EP322" s="91">
        <f t="shared" ref="EP322:EQ322" si="1782">+EP225+EP252+EP274+EP297</f>
        <v>42378459708</v>
      </c>
      <c r="EQ322" s="91">
        <f t="shared" si="1782"/>
        <v>42022805315.883591</v>
      </c>
      <c r="ER322" s="91">
        <f t="shared" si="1483"/>
        <v>24911844183.782398</v>
      </c>
      <c r="ES322" s="391">
        <f t="shared" si="1590"/>
        <v>0.5928172571183945</v>
      </c>
      <c r="ET322" s="91">
        <f t="shared" si="1591"/>
        <v>19757772155.347198</v>
      </c>
      <c r="EU322" s="391">
        <f t="shared" si="1592"/>
        <v>0.47016785306999115</v>
      </c>
      <c r="EV322" s="91">
        <f t="shared" ref="EV322:EX322" si="1783">+EV225+EV252+EV274+EV297</f>
        <v>42378459708</v>
      </c>
      <c r="EW322" s="91">
        <f t="shared" si="1783"/>
        <v>41171364051.854393</v>
      </c>
      <c r="EX322" s="91">
        <f t="shared" si="1783"/>
        <v>27333252222.666</v>
      </c>
      <c r="EY322" s="391">
        <f t="shared" si="1594"/>
        <v>0.66388988686992234</v>
      </c>
      <c r="EZ322" s="91">
        <f t="shared" si="1595"/>
        <v>22242508963.615196</v>
      </c>
      <c r="FA322" s="391">
        <f t="shared" si="1596"/>
        <v>0.54024221630357605</v>
      </c>
      <c r="FB322" s="91">
        <f t="shared" ref="FB322:FD322" si="1784">+FB225+FB252+FB274+FB297</f>
        <v>42378459708</v>
      </c>
      <c r="FC322" s="91">
        <f t="shared" si="1784"/>
        <v>41171364051.854393</v>
      </c>
      <c r="FD322" s="91">
        <f t="shared" si="1784"/>
        <v>29288914417.245598</v>
      </c>
      <c r="FE322" s="391">
        <f t="shared" si="1598"/>
        <v>0.71139043098880272</v>
      </c>
      <c r="FF322" s="91">
        <f t="shared" si="1599"/>
        <v>25055628302.858398</v>
      </c>
      <c r="FG322" s="391">
        <f t="shared" si="1600"/>
        <v>0.60856930247201446</v>
      </c>
      <c r="FH322" s="91">
        <f t="shared" ref="FH322:FJ322" si="1785">+FH225+FH252+FH274+FH297</f>
        <v>42378459708</v>
      </c>
      <c r="FI322" s="91">
        <f t="shared" si="1785"/>
        <v>41171364051.854393</v>
      </c>
      <c r="FJ322" s="91">
        <f t="shared" si="1785"/>
        <v>31512196590.264</v>
      </c>
      <c r="FK322" s="391">
        <f t="shared" si="1602"/>
        <v>0.76539112356285077</v>
      </c>
      <c r="FL322" s="91">
        <f t="shared" si="1603"/>
        <v>28035951799.018799</v>
      </c>
      <c r="FM322" s="391">
        <f t="shared" si="1604"/>
        <v>0.68095756467306157</v>
      </c>
      <c r="FN322" s="91">
        <f t="shared" ref="FN322:FO322" si="1786">+FN225+FN252+FN274+FN297</f>
        <v>42378459708</v>
      </c>
      <c r="FO322" s="91">
        <f t="shared" si="1786"/>
        <v>39682635872.396393</v>
      </c>
      <c r="FP322" s="91">
        <f t="shared" si="1487"/>
        <v>38214045495.490799</v>
      </c>
      <c r="FQ322" s="391">
        <f t="shared" si="1606"/>
        <v>0.96299161220973328</v>
      </c>
      <c r="FR322" s="91">
        <f t="shared" si="1607"/>
        <v>36638809659.441597</v>
      </c>
      <c r="FS322" s="391">
        <f t="shared" si="1608"/>
        <v>0.92329576536340652</v>
      </c>
      <c r="FT322" s="91">
        <f t="shared" ref="FT322:FU322" si="1787">+FT225+FT252+FT274+FT297</f>
        <v>44064175000</v>
      </c>
      <c r="FU322" s="91">
        <f t="shared" si="1787"/>
        <v>44064175000</v>
      </c>
      <c r="FV322" s="91">
        <f t="shared" si="1488"/>
        <v>4962217646</v>
      </c>
      <c r="FW322" s="391">
        <f t="shared" si="1610"/>
        <v>0.11261342453364893</v>
      </c>
      <c r="FX322" s="91">
        <f t="shared" si="1611"/>
        <v>1344388125</v>
      </c>
      <c r="FY322" s="391">
        <f t="shared" si="1612"/>
        <v>3.0509776365948076E-2</v>
      </c>
      <c r="FZ322" s="91">
        <f t="shared" ref="FZ322:GB322" si="1788">+FZ225+FZ252+FZ274+FZ297</f>
        <v>44064175000</v>
      </c>
      <c r="GA322" s="91">
        <f t="shared" si="1788"/>
        <v>44064175000</v>
      </c>
      <c r="GB322" s="91">
        <f t="shared" si="1788"/>
        <v>11036250544</v>
      </c>
      <c r="GC322" s="391">
        <f t="shared" si="1614"/>
        <v>0.25045857647397235</v>
      </c>
      <c r="GD322" s="91">
        <f t="shared" si="1615"/>
        <v>3098180380</v>
      </c>
      <c r="GE322" s="391">
        <f t="shared" si="1616"/>
        <v>7.0310640786988524E-2</v>
      </c>
      <c r="GF322" s="91">
        <f t="shared" ref="GF322:GH322" si="1789">+GF225+GF252+GF274+GF297</f>
        <v>44064175000</v>
      </c>
      <c r="GG322" s="91">
        <f t="shared" si="1789"/>
        <v>44064175000</v>
      </c>
      <c r="GH322" s="91">
        <f t="shared" si="1789"/>
        <v>13908229353</v>
      </c>
      <c r="GI322" s="391">
        <f t="shared" si="1618"/>
        <v>0.31563575972998476</v>
      </c>
      <c r="GJ322" s="91">
        <f t="shared" si="1619"/>
        <v>5415422542</v>
      </c>
      <c r="GK322" s="391">
        <f t="shared" si="1620"/>
        <v>0.12289853473938862</v>
      </c>
      <c r="GL322" s="91">
        <f t="shared" ref="GL322:GN322" si="1790">+GL225+GL252+GL274+GL297</f>
        <v>44064175000</v>
      </c>
      <c r="GM322" s="91">
        <f t="shared" si="1790"/>
        <v>46737047637</v>
      </c>
      <c r="GN322" s="91">
        <f t="shared" si="1790"/>
        <v>17326695452</v>
      </c>
      <c r="GO322" s="391">
        <f t="shared" si="1622"/>
        <v>0.3707272138063572</v>
      </c>
      <c r="GP322" s="91">
        <f t="shared" si="1623"/>
        <v>8405283231</v>
      </c>
      <c r="GQ322" s="391">
        <f t="shared" si="1624"/>
        <v>0.17984198095443768</v>
      </c>
      <c r="GR322" s="91">
        <f t="shared" ref="GR322:GT322" si="1791">+GR225+GR252+GR274+GR297</f>
        <v>44064175000</v>
      </c>
      <c r="GS322" s="91">
        <f t="shared" si="1791"/>
        <v>46737047637</v>
      </c>
      <c r="GT322" s="91">
        <f t="shared" si="1791"/>
        <v>19795418217</v>
      </c>
      <c r="GU322" s="391">
        <f t="shared" si="1626"/>
        <v>0.42354875238907252</v>
      </c>
      <c r="GV322" s="91">
        <f t="shared" si="1627"/>
        <v>11252087248</v>
      </c>
      <c r="GW322" s="391">
        <f t="shared" si="1628"/>
        <v>0.24075306030011481</v>
      </c>
      <c r="GX322" s="91">
        <f t="shared" ref="GX322:GZ322" si="1792">+GX225+GX252+GX274+GX297</f>
        <v>44064175000</v>
      </c>
      <c r="GY322" s="91">
        <f t="shared" si="1792"/>
        <v>46737047637</v>
      </c>
      <c r="GZ322" s="91">
        <f t="shared" si="1792"/>
        <v>25735408279</v>
      </c>
      <c r="HA322" s="391">
        <f t="shared" si="1630"/>
        <v>0.55064257543358863</v>
      </c>
      <c r="HB322" s="91">
        <f t="shared" si="1631"/>
        <v>15996557356</v>
      </c>
      <c r="HC322" s="391">
        <f t="shared" si="1632"/>
        <v>0.34226717699934717</v>
      </c>
    </row>
    <row r="323" spans="1:211" x14ac:dyDescent="0.35">
      <c r="A323" s="48" t="s">
        <v>170</v>
      </c>
      <c r="B323" s="91">
        <f t="shared" si="1494"/>
        <v>1448994761793.0256</v>
      </c>
      <c r="C323" s="91">
        <f t="shared" si="1494"/>
        <v>1310345907470.3997</v>
      </c>
      <c r="D323" s="78">
        <f t="shared" si="1495"/>
        <v>0.90431376428783072</v>
      </c>
      <c r="E323" s="91">
        <f t="shared" si="1496"/>
        <v>1415660614835.8218</v>
      </c>
      <c r="F323" s="91">
        <f t="shared" si="1496"/>
        <v>1370580298141.5693</v>
      </c>
      <c r="G323" s="78">
        <f t="shared" si="1497"/>
        <v>0.96815598581904427</v>
      </c>
      <c r="H323" s="91">
        <f t="shared" si="1498"/>
        <v>1225562659561.3806</v>
      </c>
      <c r="I323" s="91">
        <f t="shared" si="1498"/>
        <v>1067237910414.837</v>
      </c>
      <c r="J323" s="78">
        <f t="shared" si="1499"/>
        <v>0.87081464345265969</v>
      </c>
      <c r="K323" s="91">
        <f t="shared" si="1500"/>
        <v>1594505128354.4495</v>
      </c>
      <c r="L323" s="91">
        <f t="shared" si="1500"/>
        <v>1425351472153.4443</v>
      </c>
      <c r="M323" s="78">
        <f t="shared" si="1501"/>
        <v>0.89391463646430913</v>
      </c>
      <c r="N323" s="91">
        <f t="shared" si="1502"/>
        <v>2723333265595.3511</v>
      </c>
      <c r="O323" s="91">
        <f t="shared" si="1502"/>
        <v>2265576894876.6299</v>
      </c>
      <c r="P323" s="78">
        <f t="shared" si="1503"/>
        <v>0.83191320118558809</v>
      </c>
      <c r="Q323" s="91">
        <f t="shared" si="1504"/>
        <v>3470375823323.4712</v>
      </c>
      <c r="R323" s="91">
        <f t="shared" si="1504"/>
        <v>2735458779404.8716</v>
      </c>
      <c r="S323" s="78">
        <f t="shared" si="1505"/>
        <v>0.78823128060672332</v>
      </c>
      <c r="T323" s="91">
        <f t="shared" si="1506"/>
        <v>3103816889659.2783</v>
      </c>
      <c r="U323" s="91">
        <f t="shared" si="1506"/>
        <v>2856439461215.1699</v>
      </c>
      <c r="V323" s="78">
        <f t="shared" si="1507"/>
        <v>0.92029896181431492</v>
      </c>
      <c r="W323" s="91">
        <f t="shared" si="1508"/>
        <v>3811998781531.5322</v>
      </c>
      <c r="X323" s="91">
        <f t="shared" si="1508"/>
        <v>3336409479427.0488</v>
      </c>
      <c r="Y323" s="78">
        <f t="shared" si="1509"/>
        <v>0.8752388630320056</v>
      </c>
      <c r="Z323" s="91">
        <f t="shared" si="1510"/>
        <v>3690521953667.7026</v>
      </c>
      <c r="AA323" s="91">
        <f t="shared" si="1510"/>
        <v>2668819105277.7192</v>
      </c>
      <c r="AB323" s="78">
        <f t="shared" si="1511"/>
        <v>0.72315491921824282</v>
      </c>
      <c r="AC323" s="91">
        <f t="shared" si="1512"/>
        <v>3289188704284.9531</v>
      </c>
      <c r="AD323" s="91">
        <f t="shared" si="1512"/>
        <v>2489026890637.8911</v>
      </c>
      <c r="AE323" s="78">
        <f t="shared" si="1513"/>
        <v>0.75672973319996495</v>
      </c>
      <c r="AF323" s="91">
        <f t="shared" si="1514"/>
        <v>3852060679919.9922</v>
      </c>
      <c r="AG323" s="91">
        <f t="shared" si="1514"/>
        <v>3351914130099.0552</v>
      </c>
      <c r="AH323" s="91">
        <f t="shared" si="1514"/>
        <v>2298738447420.9146</v>
      </c>
      <c r="AI323" s="78">
        <f t="shared" si="1515"/>
        <v>0.68579872818907284</v>
      </c>
      <c r="AJ323" s="91">
        <f t="shared" si="1514"/>
        <v>1269787730671.4949</v>
      </c>
      <c r="AK323" s="78">
        <f t="shared" si="1516"/>
        <v>0.37882465999627812</v>
      </c>
      <c r="AL323" s="91">
        <f t="shared" si="1517"/>
        <v>3255330169199.9219</v>
      </c>
      <c r="AM323" s="91">
        <f t="shared" si="1517"/>
        <v>2560795804320.939</v>
      </c>
      <c r="AN323" s="91">
        <f t="shared" si="1517"/>
        <v>1866271172502.2578</v>
      </c>
      <c r="AO323" s="78">
        <f t="shared" si="1518"/>
        <v>0.72878562568449212</v>
      </c>
      <c r="AP323" s="91">
        <f t="shared" si="1519"/>
        <v>771358206453.104</v>
      </c>
      <c r="AQ323" s="78">
        <f t="shared" si="1520"/>
        <v>0.30121816239762605</v>
      </c>
      <c r="AR323" s="91">
        <f t="shared" si="1521"/>
        <v>4291909109386.5649</v>
      </c>
      <c r="AS323" s="91">
        <f t="shared" si="1521"/>
        <v>3572049783633.1372</v>
      </c>
      <c r="AT323" s="91">
        <f t="shared" si="1521"/>
        <v>2746342294018.8042</v>
      </c>
      <c r="AU323" s="78">
        <f t="shared" si="1522"/>
        <v>0.76884211037660721</v>
      </c>
      <c r="AV323" s="91">
        <f t="shared" si="1523"/>
        <v>772176872851.57251</v>
      </c>
      <c r="AW323" s="78">
        <f t="shared" si="1524"/>
        <v>0.21617192358002085</v>
      </c>
      <c r="AX323" s="91">
        <f t="shared" si="1525"/>
        <v>2351669708569.853</v>
      </c>
      <c r="AY323" s="91">
        <f t="shared" si="1525"/>
        <v>2344871655861.9922</v>
      </c>
      <c r="AZ323" s="91">
        <f t="shared" si="1525"/>
        <v>1873440833286.4829</v>
      </c>
      <c r="BA323" s="78">
        <f t="shared" si="1526"/>
        <v>0.79895239835537701</v>
      </c>
      <c r="BB323" s="91">
        <f t="shared" si="1527"/>
        <v>977605483515.79736</v>
      </c>
      <c r="BC323" s="78">
        <f t="shared" si="1528"/>
        <v>0.41691214999842813</v>
      </c>
      <c r="BD323" s="91">
        <f t="shared" si="1529"/>
        <v>3506312327677.6533</v>
      </c>
      <c r="BE323" s="91">
        <f t="shared" si="1529"/>
        <v>3127351535251.6431</v>
      </c>
      <c r="BF323" s="91">
        <f t="shared" si="1529"/>
        <v>2105480208351.9741</v>
      </c>
      <c r="BG323" s="78">
        <f t="shared" si="1530"/>
        <v>0.67324705413475561</v>
      </c>
      <c r="BH323" s="91">
        <f t="shared" si="1531"/>
        <v>1131285131288.4468</v>
      </c>
      <c r="BI323" s="78">
        <f t="shared" si="1532"/>
        <v>0.36173903654147971</v>
      </c>
      <c r="BJ323" s="91">
        <f t="shared" si="1533"/>
        <v>3433917746168.8286</v>
      </c>
      <c r="BK323" s="91">
        <f t="shared" si="1533"/>
        <v>3168454405423.9883</v>
      </c>
      <c r="BL323" s="91">
        <f t="shared" si="1533"/>
        <v>2521637184750.9775</v>
      </c>
      <c r="BM323" s="78">
        <f t="shared" si="1534"/>
        <v>0.79585717895585228</v>
      </c>
      <c r="BN323" s="91">
        <f t="shared" si="1535"/>
        <v>995231056355.98315</v>
      </c>
      <c r="BO323" s="78">
        <f t="shared" si="1536"/>
        <v>0.31410616313502099</v>
      </c>
      <c r="BP323" s="91">
        <f t="shared" si="1537"/>
        <v>4933827631231.4492</v>
      </c>
      <c r="BQ323" s="91">
        <f t="shared" si="1537"/>
        <v>4493249646863.0107</v>
      </c>
      <c r="BR323" s="91">
        <f t="shared" si="1537"/>
        <v>2898480562914.7256</v>
      </c>
      <c r="BS323" s="78">
        <f t="shared" si="1538"/>
        <v>0.64507445406206554</v>
      </c>
      <c r="BT323" s="91">
        <f t="shared" si="1539"/>
        <v>1196633753362.22</v>
      </c>
      <c r="BU323" s="78">
        <f t="shared" si="1540"/>
        <v>0.26631810992243821</v>
      </c>
      <c r="BV323" s="91">
        <f t="shared" si="1541"/>
        <v>7362602796365.7891</v>
      </c>
      <c r="BW323" s="91">
        <f t="shared" si="1541"/>
        <v>5061629721542.1162</v>
      </c>
      <c r="BX323" s="91">
        <f t="shared" si="1541"/>
        <v>3329147988108.165</v>
      </c>
      <c r="BY323" s="78">
        <f t="shared" si="1542"/>
        <v>0.65772254614742554</v>
      </c>
      <c r="BZ323" s="91">
        <f t="shared" si="1543"/>
        <v>1322382137041.9158</v>
      </c>
      <c r="CA323" s="78">
        <f t="shared" si="1544"/>
        <v>0.26125619806085465</v>
      </c>
      <c r="CB323" s="91">
        <f t="shared" ref="CB323:CD323" si="1793">+CB226+CB253+CB275+CB298</f>
        <v>4158605014485.8521</v>
      </c>
      <c r="CC323" s="91">
        <f t="shared" si="1793"/>
        <v>3064334176680.7705</v>
      </c>
      <c r="CD323" s="91">
        <f t="shared" si="1793"/>
        <v>2189847494876.655</v>
      </c>
      <c r="CE323" s="78">
        <f t="shared" si="1546"/>
        <v>0.71462424416408032</v>
      </c>
      <c r="CF323" s="91">
        <f t="shared" si="1547"/>
        <v>1105914099661.7771</v>
      </c>
      <c r="CG323" s="78">
        <f t="shared" si="1548"/>
        <v>0.36089866049129232</v>
      </c>
      <c r="CH323" s="91">
        <f t="shared" si="1549"/>
        <v>4563641163992.6143</v>
      </c>
      <c r="CI323" s="91">
        <f t="shared" si="1549"/>
        <v>3873408831160.9009</v>
      </c>
      <c r="CJ323" s="91">
        <f t="shared" si="1549"/>
        <v>3179547133694.6875</v>
      </c>
      <c r="CK323" s="78">
        <f t="shared" si="1550"/>
        <v>0.82086535976160935</v>
      </c>
      <c r="CL323" s="91">
        <f t="shared" si="1551"/>
        <v>1376009892564.7573</v>
      </c>
      <c r="CM323" s="78">
        <f t="shared" si="1552"/>
        <v>0.35524519939516763</v>
      </c>
      <c r="CN323" s="91">
        <f t="shared" si="1553"/>
        <v>4273146284904.5615</v>
      </c>
      <c r="CO323" s="91">
        <f t="shared" si="1553"/>
        <v>3729195771321.6953</v>
      </c>
      <c r="CP323" s="91">
        <f t="shared" si="1553"/>
        <v>2940998200071.1177</v>
      </c>
      <c r="CQ323" s="78">
        <f t="shared" si="1554"/>
        <v>0.78864140699933649</v>
      </c>
      <c r="CR323" s="91">
        <f t="shared" si="1555"/>
        <v>1389999106338.5635</v>
      </c>
      <c r="CS323" s="78">
        <f t="shared" si="1556"/>
        <v>0.37273428148448273</v>
      </c>
      <c r="CT323" s="91">
        <f t="shared" si="1474"/>
        <v>7181537213004.5938</v>
      </c>
      <c r="CU323" s="91">
        <f t="shared" si="1474"/>
        <v>7129300538036.3047</v>
      </c>
      <c r="CV323" s="91">
        <f t="shared" ref="CV323" si="1794">+CV226+CV253+CV275+CV298</f>
        <v>6690614363824.2129</v>
      </c>
      <c r="CW323" s="78">
        <f t="shared" si="1558"/>
        <v>0.93846715089767785</v>
      </c>
      <c r="CX323" s="91">
        <f t="shared" si="1559"/>
        <v>5024165856794.4365</v>
      </c>
      <c r="CY323" s="78">
        <f t="shared" si="1560"/>
        <v>0.70472072680755482</v>
      </c>
      <c r="CZ323" s="91">
        <f t="shared" ref="CZ323:DA323" si="1795">+CZ226+CZ253+CZ275+CZ298</f>
        <v>6304434490926</v>
      </c>
      <c r="DA323" s="91">
        <f t="shared" si="1795"/>
        <v>6304434490926</v>
      </c>
      <c r="DB323" s="91">
        <f t="shared" si="1476"/>
        <v>426864964833.26276</v>
      </c>
      <c r="DC323" s="78">
        <f t="shared" si="1562"/>
        <v>6.7708684331267352E-2</v>
      </c>
      <c r="DD323" s="91">
        <f t="shared" si="1563"/>
        <v>12539646792.691198</v>
      </c>
      <c r="DE323" s="78">
        <f t="shared" si="1564"/>
        <v>1.9890200795550446E-3</v>
      </c>
      <c r="DF323" s="91">
        <f t="shared" ref="DF323:DG323" si="1796">+DF226+DF253+DF275+DF298</f>
        <v>6304434490926</v>
      </c>
      <c r="DG323" s="91">
        <f t="shared" si="1796"/>
        <v>6304434490926</v>
      </c>
      <c r="DH323" s="91">
        <f t="shared" si="1477"/>
        <v>564731290258.04395</v>
      </c>
      <c r="DI323" s="78">
        <f t="shared" si="1566"/>
        <v>8.9576835332473376E-2</v>
      </c>
      <c r="DJ323" s="91">
        <f t="shared" si="1567"/>
        <v>81138413584.70639</v>
      </c>
      <c r="DK323" s="78">
        <f t="shared" si="1568"/>
        <v>1.2870054197801446E-2</v>
      </c>
      <c r="DL323" s="91">
        <f t="shared" ref="DL323:DM323" si="1797">+DL226+DL253+DL275+DL298</f>
        <v>6304434490926</v>
      </c>
      <c r="DM323" s="91">
        <f t="shared" si="1797"/>
        <v>6304434490926</v>
      </c>
      <c r="DN323" s="91">
        <f t="shared" si="1478"/>
        <v>1197888098501.4214</v>
      </c>
      <c r="DO323" s="78">
        <f t="shared" si="1570"/>
        <v>0.19000722431576486</v>
      </c>
      <c r="DP323" s="91">
        <f t="shared" si="1571"/>
        <v>585530831434.64514</v>
      </c>
      <c r="DQ323" s="78">
        <f t="shared" si="1572"/>
        <v>9.2876027544960965E-2</v>
      </c>
      <c r="DR323" s="91">
        <f t="shared" ref="DR323:DS323" si="1798">+DR226+DR253+DR275+DR298</f>
        <v>6304434490926</v>
      </c>
      <c r="DS323" s="91">
        <f t="shared" si="1798"/>
        <v>6304434490926</v>
      </c>
      <c r="DT323" s="91">
        <f t="shared" si="1479"/>
        <v>1853296627963.2478</v>
      </c>
      <c r="DU323" s="78">
        <f t="shared" si="1574"/>
        <v>0.29396714814480279</v>
      </c>
      <c r="DV323" s="91">
        <f t="shared" si="1575"/>
        <v>1083612423834.6418</v>
      </c>
      <c r="DW323" s="78">
        <f t="shared" si="1576"/>
        <v>0.17188098716772932</v>
      </c>
      <c r="DX323" s="91">
        <f t="shared" ref="DX323:DY323" si="1799">+DX226+DX253+DX275+DX298</f>
        <v>6304434490926</v>
      </c>
      <c r="DY323" s="91">
        <f t="shared" si="1799"/>
        <v>6293604630149.8809</v>
      </c>
      <c r="DZ323" s="91">
        <f t="shared" si="1480"/>
        <v>3002456504571.4668</v>
      </c>
      <c r="EA323" s="78">
        <f t="shared" si="1578"/>
        <v>0.47706468407437341</v>
      </c>
      <c r="EB323" s="91">
        <f t="shared" si="1579"/>
        <v>1613153562596.3472</v>
      </c>
      <c r="EC323" s="78">
        <f t="shared" si="1580"/>
        <v>0.25631631749926598</v>
      </c>
      <c r="ED323" s="91">
        <f t="shared" ref="ED323:EE323" si="1800">+ED226+ED253+ED275+ED298</f>
        <v>6304434490926</v>
      </c>
      <c r="EE323" s="91">
        <f t="shared" si="1800"/>
        <v>6293604630149.8809</v>
      </c>
      <c r="EF323" s="91">
        <f t="shared" si="1481"/>
        <v>3037138000492.8145</v>
      </c>
      <c r="EG323" s="78">
        <f t="shared" si="1582"/>
        <v>0.4825752774400901</v>
      </c>
      <c r="EH323" s="91">
        <f t="shared" si="1583"/>
        <v>2195645834710.4421</v>
      </c>
      <c r="EI323" s="78">
        <f t="shared" si="1584"/>
        <v>0.34886936243056521</v>
      </c>
      <c r="EJ323" s="91">
        <f t="shared" ref="EJ323:EK323" si="1801">+EJ226+EJ253+EJ275+EJ298</f>
        <v>6304434490926</v>
      </c>
      <c r="EK323" s="91">
        <f t="shared" si="1801"/>
        <v>6293604630149.8809</v>
      </c>
      <c r="EL323" s="91">
        <f t="shared" si="1482"/>
        <v>3399816940398.3247</v>
      </c>
      <c r="EM323" s="78">
        <f t="shared" si="1586"/>
        <v>0.54020186207937226</v>
      </c>
      <c r="EN323" s="91">
        <f t="shared" si="1587"/>
        <v>2605163894233.0088</v>
      </c>
      <c r="EO323" s="78">
        <f t="shared" si="1588"/>
        <v>0.41393828295994617</v>
      </c>
      <c r="EP323" s="91">
        <f t="shared" ref="EP323:EQ323" si="1802">+EP226+EP253+EP275+EP298</f>
        <v>6304434490926</v>
      </c>
      <c r="EQ323" s="91">
        <f t="shared" si="1802"/>
        <v>6293604630149.8809</v>
      </c>
      <c r="ER323" s="91">
        <f t="shared" si="1483"/>
        <v>3744225803216.7295</v>
      </c>
      <c r="ES323" s="78">
        <f t="shared" si="1590"/>
        <v>0.59492548757826269</v>
      </c>
      <c r="ET323" s="91">
        <f t="shared" si="1591"/>
        <v>2899852576942.791</v>
      </c>
      <c r="EU323" s="78">
        <f t="shared" si="1592"/>
        <v>0.46076179667386125</v>
      </c>
      <c r="EV323" s="91">
        <f t="shared" ref="EV323:EX323" si="1803">+EV226+EV253+EV275+EV298</f>
        <v>6304434490926</v>
      </c>
      <c r="EW323" s="91">
        <f t="shared" si="1803"/>
        <v>6473709453994.082</v>
      </c>
      <c r="EX323" s="91">
        <f t="shared" si="1803"/>
        <v>4104729630074.0493</v>
      </c>
      <c r="EY323" s="78">
        <f t="shared" si="1594"/>
        <v>0.63406145413918069</v>
      </c>
      <c r="EZ323" s="91">
        <f t="shared" si="1595"/>
        <v>3223661580523.3164</v>
      </c>
      <c r="FA323" s="78">
        <f t="shared" si="1596"/>
        <v>0.49796204223135393</v>
      </c>
      <c r="FB323" s="91">
        <f t="shared" ref="FB323:FD323" si="1804">+FB226+FB253+FB275+FB298</f>
        <v>6304434490926</v>
      </c>
      <c r="FC323" s="91">
        <f t="shared" si="1804"/>
        <v>6473709453994.082</v>
      </c>
      <c r="FD323" s="91">
        <f t="shared" si="1804"/>
        <v>4461901563612.5732</v>
      </c>
      <c r="FE323" s="78">
        <f t="shared" si="1598"/>
        <v>0.68923413930165112</v>
      </c>
      <c r="FF323" s="91">
        <f t="shared" si="1599"/>
        <v>3573628247814.6426</v>
      </c>
      <c r="FG323" s="78">
        <f t="shared" si="1600"/>
        <v>0.55202172312657971</v>
      </c>
      <c r="FH323" s="91">
        <f t="shared" ref="FH323:FJ323" si="1805">+FH226+FH253+FH275+FH298</f>
        <v>6304434490926</v>
      </c>
      <c r="FI323" s="91">
        <f t="shared" si="1805"/>
        <v>6473709453994.082</v>
      </c>
      <c r="FJ323" s="91">
        <f t="shared" si="1805"/>
        <v>4857779130638.6309</v>
      </c>
      <c r="FK323" s="78">
        <f t="shared" si="1602"/>
        <v>0.75038572014404026</v>
      </c>
      <c r="FL323" s="91">
        <f t="shared" si="1603"/>
        <v>3879506186840.7773</v>
      </c>
      <c r="FM323" s="78">
        <f t="shared" si="1604"/>
        <v>0.5992709766187051</v>
      </c>
      <c r="FN323" s="91">
        <f t="shared" ref="FN323:FO323" si="1806">+FN226+FN253+FN275+FN298</f>
        <v>6304434490926</v>
      </c>
      <c r="FO323" s="91">
        <f t="shared" si="1806"/>
        <v>6227722925935.4922</v>
      </c>
      <c r="FP323" s="91">
        <f t="shared" si="1487"/>
        <v>5642311522549.041</v>
      </c>
      <c r="FQ323" s="78">
        <f t="shared" si="1606"/>
        <v>0.90599912514596748</v>
      </c>
      <c r="FR323" s="91">
        <f t="shared" si="1607"/>
        <v>4494882478817.4219</v>
      </c>
      <c r="FS323" s="78">
        <f t="shared" si="1608"/>
        <v>0.72175376654898737</v>
      </c>
      <c r="FT323" s="91">
        <f t="shared" ref="FT323:FU323" si="1807">+FT226+FT253+FT275+FT298</f>
        <v>6875575341000</v>
      </c>
      <c r="FU323" s="91">
        <f t="shared" si="1807"/>
        <v>6875575341000</v>
      </c>
      <c r="FV323" s="91">
        <f t="shared" si="1488"/>
        <v>636748452715</v>
      </c>
      <c r="FW323" s="78">
        <f t="shared" si="1610"/>
        <v>9.2610206584164897E-2</v>
      </c>
      <c r="FX323" s="91">
        <f t="shared" si="1611"/>
        <v>18562166313</v>
      </c>
      <c r="FY323" s="78">
        <f t="shared" si="1612"/>
        <v>2.6997255345761763E-3</v>
      </c>
      <c r="FZ323" s="91">
        <f t="shared" ref="FZ323:GB323" si="1808">+FZ226+FZ253+FZ275+FZ298</f>
        <v>6875575341000</v>
      </c>
      <c r="GA323" s="91">
        <f t="shared" si="1808"/>
        <v>6875575341000</v>
      </c>
      <c r="GB323" s="91">
        <f t="shared" si="1808"/>
        <v>845304161308</v>
      </c>
      <c r="GC323" s="78">
        <f t="shared" si="1614"/>
        <v>0.12294304394678583</v>
      </c>
      <c r="GD323" s="91">
        <f t="shared" si="1615"/>
        <v>362734290285</v>
      </c>
      <c r="GE323" s="78">
        <f t="shared" si="1616"/>
        <v>5.2756936299129122E-2</v>
      </c>
      <c r="GF323" s="91">
        <f t="shared" ref="GF323:GH323" si="1809">+GF226+GF253+GF275+GF298</f>
        <v>6875575341000</v>
      </c>
      <c r="GG323" s="91">
        <f t="shared" si="1809"/>
        <v>6875575341000</v>
      </c>
      <c r="GH323" s="91">
        <f t="shared" si="1809"/>
        <v>1135503049043</v>
      </c>
      <c r="GI323" s="78">
        <f t="shared" si="1618"/>
        <v>0.16515025910222222</v>
      </c>
      <c r="GJ323" s="91">
        <f t="shared" si="1619"/>
        <v>587556705527</v>
      </c>
      <c r="GK323" s="78">
        <f t="shared" si="1620"/>
        <v>8.5455642093443251E-2</v>
      </c>
      <c r="GL323" s="91">
        <f t="shared" ref="GL323:GN323" si="1810">+GL226+GL253+GL275+GL298</f>
        <v>6875575341000</v>
      </c>
      <c r="GM323" s="91">
        <f t="shared" si="1810"/>
        <v>6875575341000</v>
      </c>
      <c r="GN323" s="91">
        <f t="shared" si="1810"/>
        <v>1595194729677</v>
      </c>
      <c r="GO323" s="78">
        <f t="shared" si="1622"/>
        <v>0.23200890842758057</v>
      </c>
      <c r="GP323" s="91">
        <f t="shared" si="1623"/>
        <v>937558598924</v>
      </c>
      <c r="GQ323" s="78">
        <f t="shared" si="1624"/>
        <v>0.13636074836286199</v>
      </c>
      <c r="GR323" s="91">
        <f t="shared" ref="GR323:GT323" si="1811">+GR226+GR253+GR275+GR298</f>
        <v>6875575341000</v>
      </c>
      <c r="GS323" s="91">
        <f t="shared" si="1811"/>
        <v>6875575341000</v>
      </c>
      <c r="GT323" s="91">
        <f t="shared" si="1811"/>
        <v>2040880959138</v>
      </c>
      <c r="GU323" s="78">
        <f t="shared" si="1626"/>
        <v>0.29683057168582627</v>
      </c>
      <c r="GV323" s="91">
        <f t="shared" si="1627"/>
        <v>1353060368658</v>
      </c>
      <c r="GW323" s="78">
        <f t="shared" si="1628"/>
        <v>0.19679231214143131</v>
      </c>
      <c r="GX323" s="91">
        <f t="shared" ref="GX323:GZ323" si="1812">+GX226+GX253+GX275+GX298</f>
        <v>6875575341000</v>
      </c>
      <c r="GY323" s="91">
        <f t="shared" si="1812"/>
        <v>6875575341000</v>
      </c>
      <c r="GZ323" s="91">
        <f t="shared" si="1812"/>
        <v>3611836729352</v>
      </c>
      <c r="HA323" s="78">
        <f t="shared" si="1630"/>
        <v>0.52531410830656189</v>
      </c>
      <c r="HB323" s="91">
        <f t="shared" si="1631"/>
        <v>1775087438146</v>
      </c>
      <c r="HC323" s="78">
        <f t="shared" si="1632"/>
        <v>0.25817293100708383</v>
      </c>
    </row>
    <row r="324" spans="1:211" x14ac:dyDescent="0.35">
      <c r="A324" s="48" t="s">
        <v>171</v>
      </c>
      <c r="B324" s="91">
        <f t="shared" si="1494"/>
        <v>0</v>
      </c>
      <c r="C324" s="91">
        <f t="shared" si="1494"/>
        <v>1</v>
      </c>
      <c r="D324" s="391" t="str">
        <f t="shared" si="1495"/>
        <v>0</v>
      </c>
      <c r="E324" s="91">
        <f t="shared" si="1496"/>
        <v>0</v>
      </c>
      <c r="F324" s="91">
        <f t="shared" si="1496"/>
        <v>1</v>
      </c>
      <c r="G324" s="391" t="str">
        <f t="shared" si="1497"/>
        <v>0</v>
      </c>
      <c r="H324" s="91">
        <f t="shared" si="1498"/>
        <v>0</v>
      </c>
      <c r="I324" s="91">
        <f t="shared" si="1498"/>
        <v>1</v>
      </c>
      <c r="J324" s="391" t="str">
        <f t="shared" si="1499"/>
        <v>0</v>
      </c>
      <c r="K324" s="91">
        <f t="shared" si="1500"/>
        <v>0</v>
      </c>
      <c r="L324" s="91">
        <f t="shared" si="1500"/>
        <v>1</v>
      </c>
      <c r="M324" s="391" t="str">
        <f t="shared" si="1501"/>
        <v>0</v>
      </c>
      <c r="N324" s="91">
        <f t="shared" si="1502"/>
        <v>0</v>
      </c>
      <c r="O324" s="91">
        <f t="shared" si="1502"/>
        <v>1</v>
      </c>
      <c r="P324" s="391" t="str">
        <f t="shared" si="1503"/>
        <v>0</v>
      </c>
      <c r="Q324" s="91">
        <f t="shared" si="1504"/>
        <v>0</v>
      </c>
      <c r="R324" s="91">
        <f t="shared" si="1504"/>
        <v>0</v>
      </c>
      <c r="S324" s="391" t="str">
        <f t="shared" si="1505"/>
        <v>0</v>
      </c>
      <c r="T324" s="91">
        <f t="shared" si="1506"/>
        <v>0</v>
      </c>
      <c r="U324" s="91">
        <f t="shared" si="1506"/>
        <v>0</v>
      </c>
      <c r="V324" s="391" t="str">
        <f t="shared" si="1507"/>
        <v>0</v>
      </c>
      <c r="W324" s="91">
        <f t="shared" si="1508"/>
        <v>0</v>
      </c>
      <c r="X324" s="91">
        <f t="shared" si="1508"/>
        <v>0</v>
      </c>
      <c r="Y324" s="391" t="str">
        <f t="shared" si="1509"/>
        <v>0</v>
      </c>
      <c r="Z324" s="91">
        <f t="shared" si="1510"/>
        <v>0</v>
      </c>
      <c r="AA324" s="91">
        <f t="shared" si="1510"/>
        <v>0</v>
      </c>
      <c r="AB324" s="391" t="str">
        <f t="shared" si="1511"/>
        <v>0</v>
      </c>
      <c r="AC324" s="91">
        <f t="shared" si="1512"/>
        <v>0</v>
      </c>
      <c r="AD324" s="91">
        <f t="shared" si="1512"/>
        <v>0</v>
      </c>
      <c r="AE324" s="391" t="str">
        <f t="shared" si="1513"/>
        <v>0</v>
      </c>
      <c r="AF324" s="91">
        <f t="shared" si="1514"/>
        <v>0</v>
      </c>
      <c r="AG324" s="91">
        <f t="shared" si="1514"/>
        <v>0</v>
      </c>
      <c r="AH324" s="91">
        <f t="shared" si="1514"/>
        <v>0</v>
      </c>
      <c r="AI324" s="391" t="str">
        <f t="shared" si="1515"/>
        <v>0</v>
      </c>
      <c r="AJ324" s="91">
        <f t="shared" si="1514"/>
        <v>0</v>
      </c>
      <c r="AK324" s="393" t="str">
        <f t="shared" si="1516"/>
        <v>0</v>
      </c>
      <c r="AL324" s="91">
        <f t="shared" si="1517"/>
        <v>42380627329.835297</v>
      </c>
      <c r="AM324" s="91">
        <f t="shared" si="1517"/>
        <v>48090603800.423523</v>
      </c>
      <c r="AN324" s="91">
        <f t="shared" si="1517"/>
        <v>39902123857.899857</v>
      </c>
      <c r="AO324" s="391">
        <f t="shared" si="1518"/>
        <v>0.82972806961405732</v>
      </c>
      <c r="AP324" s="91">
        <f t="shared" si="1519"/>
        <v>22270229870.25465</v>
      </c>
      <c r="AQ324" s="393">
        <f t="shared" si="1520"/>
        <v>0.46308900513448165</v>
      </c>
      <c r="AR324" s="91">
        <f t="shared" si="1521"/>
        <v>63644203934.187561</v>
      </c>
      <c r="AS324" s="91">
        <f t="shared" si="1521"/>
        <v>63644203934.187561</v>
      </c>
      <c r="AT324" s="91">
        <f t="shared" si="1521"/>
        <v>60968663914.598961</v>
      </c>
      <c r="AU324" s="391">
        <f t="shared" si="1522"/>
        <v>0.95796097909630085</v>
      </c>
      <c r="AV324" s="91">
        <f t="shared" si="1523"/>
        <v>37629334071.731392</v>
      </c>
      <c r="AW324" s="393">
        <f t="shared" si="1524"/>
        <v>0.59124526265805266</v>
      </c>
      <c r="AX324" s="91">
        <f t="shared" si="1525"/>
        <v>63919616823.783577</v>
      </c>
      <c r="AY324" s="91">
        <f t="shared" si="1525"/>
        <v>63919616823.783577</v>
      </c>
      <c r="AZ324" s="91">
        <f t="shared" si="1525"/>
        <v>62529945737.262405</v>
      </c>
      <c r="BA324" s="391">
        <f t="shared" si="1526"/>
        <v>0.97825908296114672</v>
      </c>
      <c r="BB324" s="91">
        <f t="shared" si="1527"/>
        <v>51946687708.024994</v>
      </c>
      <c r="BC324" s="393">
        <f t="shared" si="1528"/>
        <v>0.81268772075455209</v>
      </c>
      <c r="BD324" s="91">
        <f t="shared" si="1529"/>
        <v>61415787422.590225</v>
      </c>
      <c r="BE324" s="91">
        <f t="shared" si="1529"/>
        <v>61209164488.632652</v>
      </c>
      <c r="BF324" s="91">
        <f t="shared" si="1529"/>
        <v>55959011197.283844</v>
      </c>
      <c r="BG324" s="391">
        <f t="shared" si="1530"/>
        <v>0.91422602587029544</v>
      </c>
      <c r="BH324" s="91">
        <f t="shared" si="1531"/>
        <v>49183804349.546951</v>
      </c>
      <c r="BI324" s="393">
        <f t="shared" si="1532"/>
        <v>0.80353660698441709</v>
      </c>
      <c r="BJ324" s="91">
        <f t="shared" si="1533"/>
        <v>65906659733.871735</v>
      </c>
      <c r="BK324" s="91">
        <f t="shared" si="1533"/>
        <v>65906659733.871735</v>
      </c>
      <c r="BL324" s="91">
        <f t="shared" si="1533"/>
        <v>62686391098.480263</v>
      </c>
      <c r="BM324" s="391">
        <f t="shared" si="1534"/>
        <v>0.95113894941126165</v>
      </c>
      <c r="BN324" s="91">
        <f t="shared" si="1535"/>
        <v>59661362024.404083</v>
      </c>
      <c r="BO324" s="393">
        <f t="shared" si="1536"/>
        <v>0.90524026350772602</v>
      </c>
      <c r="BP324" s="91">
        <f t="shared" si="1537"/>
        <v>75332660731.336319</v>
      </c>
      <c r="BQ324" s="91">
        <f t="shared" si="1537"/>
        <v>76846946491.336319</v>
      </c>
      <c r="BR324" s="91">
        <f t="shared" si="1537"/>
        <v>75077843709.043732</v>
      </c>
      <c r="BS324" s="391">
        <f t="shared" si="1538"/>
        <v>0.97697887992866395</v>
      </c>
      <c r="BT324" s="91">
        <f t="shared" si="1539"/>
        <v>69953882201.815247</v>
      </c>
      <c r="BU324" s="393">
        <f t="shared" si="1540"/>
        <v>0.91030138991536647</v>
      </c>
      <c r="BV324" s="91">
        <f t="shared" si="1541"/>
        <v>76961160814.960464</v>
      </c>
      <c r="BW324" s="91">
        <f t="shared" si="1541"/>
        <v>80293078201.536179</v>
      </c>
      <c r="BX324" s="91">
        <f t="shared" si="1541"/>
        <v>78867177166.967957</v>
      </c>
      <c r="BY324" s="391">
        <f t="shared" si="1542"/>
        <v>0.98224129568193663</v>
      </c>
      <c r="BZ324" s="91">
        <f t="shared" si="1543"/>
        <v>71810472513.307785</v>
      </c>
      <c r="CA324" s="393">
        <f t="shared" si="1544"/>
        <v>0.8943544589617427</v>
      </c>
      <c r="CB324" s="91">
        <f t="shared" ref="CB324:CD324" si="1813">+CB227+CB254+CB276+CB299</f>
        <v>82733214968.487823</v>
      </c>
      <c r="CC324" s="91">
        <f t="shared" si="1813"/>
        <v>80531747249.392853</v>
      </c>
      <c r="CD324" s="91">
        <f t="shared" si="1813"/>
        <v>78062419005.200851</v>
      </c>
      <c r="CE324" s="391">
        <f t="shared" si="1546"/>
        <v>0.96933720764129305</v>
      </c>
      <c r="CF324" s="91">
        <f t="shared" si="1547"/>
        <v>67185470883.59568</v>
      </c>
      <c r="CG324" s="393">
        <f t="shared" si="1548"/>
        <v>0.83427310568009816</v>
      </c>
      <c r="CH324" s="91">
        <f t="shared" si="1549"/>
        <v>154416387802.40656</v>
      </c>
      <c r="CI324" s="91">
        <f t="shared" si="1549"/>
        <v>154220662867.98413</v>
      </c>
      <c r="CJ324" s="91">
        <f t="shared" si="1549"/>
        <v>139573105951.12488</v>
      </c>
      <c r="CK324" s="391">
        <f t="shared" si="1550"/>
        <v>0.90502208559823238</v>
      </c>
      <c r="CL324" s="91">
        <f t="shared" si="1551"/>
        <v>115974606502.23566</v>
      </c>
      <c r="CM324" s="393">
        <f t="shared" si="1552"/>
        <v>0.75200433162132208</v>
      </c>
      <c r="CN324" s="91">
        <f t="shared" si="1553"/>
        <v>152670541442.55554</v>
      </c>
      <c r="CO324" s="91">
        <f t="shared" si="1553"/>
        <v>148741544826.51178</v>
      </c>
      <c r="CP324" s="91">
        <f t="shared" si="1553"/>
        <v>144126262451.07089</v>
      </c>
      <c r="CQ324" s="391">
        <f t="shared" si="1554"/>
        <v>0.96897112786596351</v>
      </c>
      <c r="CR324" s="91">
        <f t="shared" si="1555"/>
        <v>130105456337.65952</v>
      </c>
      <c r="CS324" s="393">
        <f t="shared" si="1556"/>
        <v>0.87470824973218542</v>
      </c>
      <c r="CT324" s="91">
        <f t="shared" si="1474"/>
        <v>135736644672.78976</v>
      </c>
      <c r="CU324" s="91">
        <f t="shared" si="1474"/>
        <v>136412583264.20912</v>
      </c>
      <c r="CV324" s="91">
        <f t="shared" ref="CV324" si="1814">+CV227+CV254+CV276+CV299</f>
        <v>134263268107.87564</v>
      </c>
      <c r="CW324" s="391">
        <f t="shared" si="1558"/>
        <v>0.98424401103693926</v>
      </c>
      <c r="CX324" s="91">
        <f t="shared" si="1559"/>
        <v>121931393747.35565</v>
      </c>
      <c r="CY324" s="393">
        <f t="shared" si="1560"/>
        <v>0.89384271472371613</v>
      </c>
      <c r="CZ324" s="91">
        <f t="shared" ref="CZ324:DA324" si="1815">+CZ227+CZ254+CZ276+CZ299</f>
        <v>130021854658.79999</v>
      </c>
      <c r="DA324" s="91">
        <f t="shared" si="1815"/>
        <v>130021854658.79999</v>
      </c>
      <c r="DB324" s="91">
        <f t="shared" si="1476"/>
        <v>16891745778.772799</v>
      </c>
      <c r="DC324" s="391">
        <f t="shared" si="1562"/>
        <v>0.12991466567754847</v>
      </c>
      <c r="DD324" s="91">
        <f t="shared" si="1563"/>
        <v>1394040632.9771998</v>
      </c>
      <c r="DE324" s="393">
        <f t="shared" si="1564"/>
        <v>1.0721587048849637E-2</v>
      </c>
      <c r="DF324" s="91">
        <f t="shared" ref="DF324:DG324" si="1816">+DF227+DF254+DF276+DF299</f>
        <v>130021854658.79999</v>
      </c>
      <c r="DG324" s="91">
        <f t="shared" si="1816"/>
        <v>130021854658.79999</v>
      </c>
      <c r="DH324" s="91">
        <f t="shared" si="1477"/>
        <v>40084618308.212395</v>
      </c>
      <c r="DI324" s="391">
        <f t="shared" si="1566"/>
        <v>0.30829139003901629</v>
      </c>
      <c r="DJ324" s="91">
        <f t="shared" si="1567"/>
        <v>3591752043.3911996</v>
      </c>
      <c r="DK324" s="393">
        <f t="shared" si="1568"/>
        <v>2.7624217888727882E-2</v>
      </c>
      <c r="DL324" s="91">
        <f t="shared" ref="DL324:DM324" si="1817">+DL227+DL254+DL276+DL299</f>
        <v>130021854658.79999</v>
      </c>
      <c r="DM324" s="91">
        <f t="shared" si="1817"/>
        <v>130021854658.79999</v>
      </c>
      <c r="DN324" s="91">
        <f t="shared" si="1478"/>
        <v>46714697790.352798</v>
      </c>
      <c r="DO324" s="391">
        <f t="shared" si="1570"/>
        <v>0.3592834290276839</v>
      </c>
      <c r="DP324" s="91">
        <f t="shared" si="1571"/>
        <v>9272640561.2255993</v>
      </c>
      <c r="DQ324" s="393">
        <f t="shared" si="1572"/>
        <v>7.131601518497506E-2</v>
      </c>
      <c r="DR324" s="91">
        <f t="shared" ref="DR324:DS324" si="1818">+DR227+DR254+DR276+DR299</f>
        <v>130021854658.79999</v>
      </c>
      <c r="DS324" s="91">
        <f t="shared" si="1818"/>
        <v>130021854658.79999</v>
      </c>
      <c r="DT324" s="91">
        <f t="shared" si="1479"/>
        <v>52420692957.047989</v>
      </c>
      <c r="DU324" s="391">
        <f t="shared" si="1574"/>
        <v>0.4031683219302557</v>
      </c>
      <c r="DV324" s="91">
        <f t="shared" si="1575"/>
        <v>18954923855.197197</v>
      </c>
      <c r="DW324" s="393">
        <f t="shared" si="1576"/>
        <v>0.14578259866341872</v>
      </c>
      <c r="DX324" s="91">
        <f t="shared" ref="DX324:DY324" si="1819">+DX227+DX254+DX276+DX299</f>
        <v>130021854658.79999</v>
      </c>
      <c r="DY324" s="91">
        <f t="shared" si="1819"/>
        <v>129486410516.87639</v>
      </c>
      <c r="DZ324" s="91">
        <f t="shared" si="1480"/>
        <v>72065597398.922394</v>
      </c>
      <c r="EA324" s="391">
        <f t="shared" si="1578"/>
        <v>0.55654950284941174</v>
      </c>
      <c r="EB324" s="91">
        <f t="shared" si="1579"/>
        <v>30117232753.0308</v>
      </c>
      <c r="EC324" s="393">
        <f t="shared" si="1580"/>
        <v>0.23258991142630772</v>
      </c>
      <c r="ED324" s="91">
        <f t="shared" ref="ED324:EE324" si="1820">+ED227+ED254+ED276+ED299</f>
        <v>130021854658.79999</v>
      </c>
      <c r="EE324" s="91">
        <f t="shared" si="1820"/>
        <v>129486410516.87639</v>
      </c>
      <c r="EF324" s="91">
        <f t="shared" si="1481"/>
        <v>75618288948.056396</v>
      </c>
      <c r="EG324" s="391">
        <f t="shared" si="1582"/>
        <v>0.58398629359025145</v>
      </c>
      <c r="EH324" s="91">
        <f t="shared" si="1583"/>
        <v>41744491926.555595</v>
      </c>
      <c r="EI324" s="393">
        <f t="shared" si="1584"/>
        <v>0.32238511948800141</v>
      </c>
      <c r="EJ324" s="91">
        <f t="shared" ref="EJ324:EK324" si="1821">+EJ227+EJ254+EJ276+EJ299</f>
        <v>130021854658.79999</v>
      </c>
      <c r="EK324" s="91">
        <f t="shared" si="1821"/>
        <v>129486410516.87639</v>
      </c>
      <c r="EL324" s="91">
        <f t="shared" si="1482"/>
        <v>88424451110.018387</v>
      </c>
      <c r="EM324" s="391">
        <f t="shared" si="1586"/>
        <v>0.68288595503613669</v>
      </c>
      <c r="EN324" s="91">
        <f t="shared" si="1587"/>
        <v>53188493080.881592</v>
      </c>
      <c r="EO324" s="393">
        <f t="shared" si="1588"/>
        <v>0.41076505919475897</v>
      </c>
      <c r="EP324" s="91">
        <f t="shared" ref="EP324:EQ324" si="1822">+EP227+EP254+EP276+EP299</f>
        <v>130021854658.79999</v>
      </c>
      <c r="EQ324" s="91">
        <f t="shared" si="1822"/>
        <v>129486410516.87639</v>
      </c>
      <c r="ER324" s="91">
        <f t="shared" si="1483"/>
        <v>107836159388.05319</v>
      </c>
      <c r="ES324" s="391">
        <f t="shared" si="1590"/>
        <v>0.83279904785065106</v>
      </c>
      <c r="ET324" s="91">
        <f t="shared" si="1591"/>
        <v>62886762881.311188</v>
      </c>
      <c r="EU324" s="393">
        <f t="shared" si="1592"/>
        <v>0.48566303313439174</v>
      </c>
      <c r="EV324" s="91">
        <f t="shared" ref="EV324:EX324" si="1823">+EV227+EV254+EV276+EV299</f>
        <v>130021854658.79999</v>
      </c>
      <c r="EW324" s="91">
        <f t="shared" si="1823"/>
        <v>127921166255.59438</v>
      </c>
      <c r="EX324" s="91">
        <f t="shared" si="1823"/>
        <v>112249145484.20038</v>
      </c>
      <c r="EY324" s="391">
        <f t="shared" si="1594"/>
        <v>0.87748688328809998</v>
      </c>
      <c r="EZ324" s="91">
        <f t="shared" si="1595"/>
        <v>71444728009.527588</v>
      </c>
      <c r="FA324" s="393">
        <f t="shared" si="1596"/>
        <v>0.5585059150162579</v>
      </c>
      <c r="FB324" s="91">
        <f t="shared" ref="FB324:FD324" si="1824">+FB227+FB254+FB276+FB299</f>
        <v>130021854658.79999</v>
      </c>
      <c r="FC324" s="91">
        <f t="shared" si="1824"/>
        <v>127921166255.59438</v>
      </c>
      <c r="FD324" s="91">
        <f t="shared" si="1824"/>
        <v>114343650454.9404</v>
      </c>
      <c r="FE324" s="391">
        <f t="shared" si="1598"/>
        <v>0.89386028756550528</v>
      </c>
      <c r="FF324" s="91">
        <f t="shared" si="1599"/>
        <v>82065514315.99559</v>
      </c>
      <c r="FG324" s="393">
        <f t="shared" si="1600"/>
        <v>0.64153194282190673</v>
      </c>
      <c r="FH324" s="91">
        <f t="shared" ref="FH324:FJ324" si="1825">+FH227+FH254+FH276+FH299</f>
        <v>130021854658.79999</v>
      </c>
      <c r="FI324" s="91">
        <f t="shared" si="1825"/>
        <v>127921166255.59438</v>
      </c>
      <c r="FJ324" s="91">
        <f t="shared" si="1825"/>
        <v>117121686149.00519</v>
      </c>
      <c r="FK324" s="391">
        <f t="shared" si="1602"/>
        <v>0.91557706654259885</v>
      </c>
      <c r="FL324" s="91">
        <f t="shared" si="1603"/>
        <v>92271387189.6492</v>
      </c>
      <c r="FM324" s="393">
        <f t="shared" si="1604"/>
        <v>0.72131446179348679</v>
      </c>
      <c r="FN324" s="91">
        <f t="shared" ref="FN324:FO324" si="1826">+FN227+FN254+FN276+FN299</f>
        <v>130021854658.79999</v>
      </c>
      <c r="FO324" s="91">
        <f t="shared" si="1826"/>
        <v>127921166255.59438</v>
      </c>
      <c r="FP324" s="91">
        <f t="shared" si="1487"/>
        <v>125403553971.10318</v>
      </c>
      <c r="FQ324" s="391">
        <f t="shared" si="1606"/>
        <v>0.98031903274348786</v>
      </c>
      <c r="FR324" s="91">
        <f t="shared" si="1607"/>
        <v>112441103430.45839</v>
      </c>
      <c r="FS324" s="393">
        <f t="shared" si="1608"/>
        <v>0.87898747894304008</v>
      </c>
      <c r="FT324" s="91">
        <f t="shared" ref="FT324:FU324" si="1827">+FT227+FT254+FT276+FT299</f>
        <v>141442835000</v>
      </c>
      <c r="FU324" s="91">
        <f t="shared" si="1827"/>
        <v>141442835000</v>
      </c>
      <c r="FV324" s="91">
        <f t="shared" si="1488"/>
        <v>33300164562</v>
      </c>
      <c r="FW324" s="391">
        <f t="shared" si="1610"/>
        <v>0.23543196487824922</v>
      </c>
      <c r="FX324" s="91">
        <f t="shared" si="1611"/>
        <v>1256476017</v>
      </c>
      <c r="FY324" s="410">
        <f t="shared" si="1612"/>
        <v>8.8832779475892156E-3</v>
      </c>
      <c r="FZ324" s="91">
        <f t="shared" ref="FZ324:GB324" si="1828">+FZ227+FZ254+FZ276+FZ299</f>
        <v>141442835000</v>
      </c>
      <c r="GA324" s="91">
        <f t="shared" si="1828"/>
        <v>141442835000</v>
      </c>
      <c r="GB324" s="91">
        <f t="shared" si="1828"/>
        <v>68777023363</v>
      </c>
      <c r="GC324" s="391">
        <f t="shared" si="1614"/>
        <v>0.48625314504619482</v>
      </c>
      <c r="GD324" s="91">
        <f t="shared" si="1615"/>
        <v>3644999388</v>
      </c>
      <c r="GE324" s="410">
        <f t="shared" si="1616"/>
        <v>2.5770123937348965E-2</v>
      </c>
      <c r="GF324" s="91">
        <f t="shared" ref="GF324:GH324" si="1829">+GF227+GF254+GF276+GF299</f>
        <v>141442835000</v>
      </c>
      <c r="GG324" s="91">
        <f t="shared" si="1829"/>
        <v>141442835000</v>
      </c>
      <c r="GH324" s="91">
        <f t="shared" si="1829"/>
        <v>74414945459</v>
      </c>
      <c r="GI324" s="391">
        <f t="shared" si="1618"/>
        <v>0.52611322064493404</v>
      </c>
      <c r="GJ324" s="91">
        <f t="shared" si="1619"/>
        <v>9695227009</v>
      </c>
      <c r="GK324" s="410">
        <f t="shared" si="1620"/>
        <v>6.8545197139183472E-2</v>
      </c>
      <c r="GL324" s="91">
        <f t="shared" ref="GL324:GN324" si="1830">+GL227+GL254+GL276+GL299</f>
        <v>141442835000</v>
      </c>
      <c r="GM324" s="91">
        <f t="shared" si="1830"/>
        <v>141442835000</v>
      </c>
      <c r="GN324" s="91">
        <f t="shared" si="1830"/>
        <v>76880920463</v>
      </c>
      <c r="GO324" s="391">
        <f t="shared" si="1622"/>
        <v>0.54354764921814525</v>
      </c>
      <c r="GP324" s="91">
        <f t="shared" si="1623"/>
        <v>19464224259</v>
      </c>
      <c r="GQ324" s="410">
        <f t="shared" si="1624"/>
        <v>0.13761194944233124</v>
      </c>
      <c r="GR324" s="91">
        <f t="shared" ref="GR324:GT324" si="1831">+GR227+GR254+GR276+GR299</f>
        <v>141442835000</v>
      </c>
      <c r="GS324" s="91">
        <f t="shared" si="1831"/>
        <v>141442835000</v>
      </c>
      <c r="GT324" s="91">
        <f t="shared" si="1831"/>
        <v>90399754838</v>
      </c>
      <c r="GU324" s="391">
        <f t="shared" si="1626"/>
        <v>0.63912572763406506</v>
      </c>
      <c r="GV324" s="91">
        <f t="shared" si="1627"/>
        <v>29991891703</v>
      </c>
      <c r="GW324" s="410">
        <f t="shared" si="1628"/>
        <v>0.21204249549296716</v>
      </c>
      <c r="GX324" s="91">
        <f t="shared" ref="GX324:GZ324" si="1832">+GX227+GX254+GX276+GX299</f>
        <v>141442835000</v>
      </c>
      <c r="GY324" s="91">
        <f t="shared" si="1832"/>
        <v>141442835000</v>
      </c>
      <c r="GZ324" s="91">
        <f t="shared" si="1832"/>
        <v>100574889554</v>
      </c>
      <c r="HA324" s="391">
        <f t="shared" si="1630"/>
        <v>0.71106386939995936</v>
      </c>
      <c r="HB324" s="91">
        <f t="shared" si="1631"/>
        <v>42747111101</v>
      </c>
      <c r="HC324" s="410">
        <f t="shared" si="1632"/>
        <v>0.30222182057507546</v>
      </c>
    </row>
    <row r="325" spans="1:211" x14ac:dyDescent="0.35">
      <c r="A325" s="48" t="s">
        <v>172</v>
      </c>
      <c r="B325" s="91">
        <f t="shared" si="1494"/>
        <v>68663845892.035172</v>
      </c>
      <c r="C325" s="91">
        <f t="shared" si="1494"/>
        <v>63735416377.275047</v>
      </c>
      <c r="D325" s="78">
        <f t="shared" si="1495"/>
        <v>0.9282238061277629</v>
      </c>
      <c r="E325" s="91">
        <f t="shared" si="1496"/>
        <v>103773055350.27386</v>
      </c>
      <c r="F325" s="91">
        <f t="shared" si="1496"/>
        <v>97863468512.041931</v>
      </c>
      <c r="G325" s="78">
        <f t="shared" si="1497"/>
        <v>0.94305278168514162</v>
      </c>
      <c r="H325" s="91">
        <f t="shared" si="1498"/>
        <v>102134055338.59283</v>
      </c>
      <c r="I325" s="91">
        <f t="shared" si="1498"/>
        <v>99678625581.666153</v>
      </c>
      <c r="J325" s="78">
        <f t="shared" si="1499"/>
        <v>0.97595875588424952</v>
      </c>
      <c r="K325" s="91">
        <f t="shared" si="1500"/>
        <v>139109575929.20081</v>
      </c>
      <c r="L325" s="91">
        <f t="shared" si="1500"/>
        <v>135259571139.3797</v>
      </c>
      <c r="M325" s="78">
        <f t="shared" si="1501"/>
        <v>0.97232394129516608</v>
      </c>
      <c r="N325" s="91">
        <f t="shared" si="1502"/>
        <v>173670760160.54926</v>
      </c>
      <c r="O325" s="91">
        <f t="shared" si="1502"/>
        <v>169666582902.02899</v>
      </c>
      <c r="P325" s="78">
        <f t="shared" si="1503"/>
        <v>0.97694386058529015</v>
      </c>
      <c r="Q325" s="91">
        <f t="shared" si="1504"/>
        <v>164368303065.02829</v>
      </c>
      <c r="R325" s="91">
        <f t="shared" si="1504"/>
        <v>161324332847.42407</v>
      </c>
      <c r="S325" s="78">
        <f t="shared" si="1505"/>
        <v>0.98148079550106482</v>
      </c>
      <c r="T325" s="91">
        <f t="shared" si="1506"/>
        <v>145961739848.96265</v>
      </c>
      <c r="U325" s="91">
        <f t="shared" si="1506"/>
        <v>130685965462.75601</v>
      </c>
      <c r="V325" s="78">
        <f t="shared" si="1507"/>
        <v>0.89534398259424963</v>
      </c>
      <c r="W325" s="91">
        <f t="shared" si="1508"/>
        <v>168144911690.79977</v>
      </c>
      <c r="X325" s="91">
        <f t="shared" si="1508"/>
        <v>164168683087.33569</v>
      </c>
      <c r="Y325" s="78">
        <f t="shared" si="1509"/>
        <v>0.97635237032461664</v>
      </c>
      <c r="Z325" s="91">
        <f t="shared" si="1510"/>
        <v>159676647465.5694</v>
      </c>
      <c r="AA325" s="91">
        <f t="shared" si="1510"/>
        <v>155173567227.43927</v>
      </c>
      <c r="AB325" s="78">
        <f t="shared" si="1511"/>
        <v>0.97179875511163205</v>
      </c>
      <c r="AC325" s="91">
        <f t="shared" si="1512"/>
        <v>136752391800.39691</v>
      </c>
      <c r="AD325" s="91">
        <f t="shared" si="1512"/>
        <v>131546701864.3454</v>
      </c>
      <c r="AE325" s="78">
        <f t="shared" si="1513"/>
        <v>0.96193346333825214</v>
      </c>
      <c r="AF325" s="91">
        <f t="shared" si="1514"/>
        <v>134074034687.21774</v>
      </c>
      <c r="AG325" s="91">
        <f t="shared" si="1514"/>
        <v>137048429400.89658</v>
      </c>
      <c r="AH325" s="91">
        <f t="shared" si="1514"/>
        <v>129904419329.64127</v>
      </c>
      <c r="AI325" s="78">
        <f t="shared" si="1515"/>
        <v>0.94787236816587284</v>
      </c>
      <c r="AJ325" s="91">
        <f t="shared" si="1514"/>
        <v>117578028157.04791</v>
      </c>
      <c r="AK325" s="78">
        <f t="shared" si="1516"/>
        <v>0.85793050435555529</v>
      </c>
      <c r="AL325" s="91">
        <f t="shared" si="1517"/>
        <v>117327207090.03922</v>
      </c>
      <c r="AM325" s="91">
        <f t="shared" si="1517"/>
        <v>121612739522.07843</v>
      </c>
      <c r="AN325" s="91">
        <f t="shared" si="1517"/>
        <v>113889553091.55437</v>
      </c>
      <c r="AO325" s="78">
        <f t="shared" si="1518"/>
        <v>0.93649360699483342</v>
      </c>
      <c r="AP325" s="91">
        <f t="shared" si="1519"/>
        <v>107141688988.6497</v>
      </c>
      <c r="AQ325" s="78">
        <f t="shared" si="1520"/>
        <v>0.88100711660391839</v>
      </c>
      <c r="AR325" s="91">
        <f t="shared" si="1521"/>
        <v>121130732926.29465</v>
      </c>
      <c r="AS325" s="91">
        <f t="shared" si="1521"/>
        <v>121130732926.29465</v>
      </c>
      <c r="AT325" s="91">
        <f t="shared" si="1521"/>
        <v>113223035725.17848</v>
      </c>
      <c r="AU325" s="78">
        <f t="shared" si="1522"/>
        <v>0.93471766404709344</v>
      </c>
      <c r="AV325" s="91">
        <f t="shared" si="1523"/>
        <v>107295454365.1971</v>
      </c>
      <c r="AW325" s="78">
        <f t="shared" si="1524"/>
        <v>0.88578225998586169</v>
      </c>
      <c r="AX325" s="91">
        <f t="shared" si="1525"/>
        <v>123097357427.51181</v>
      </c>
      <c r="AY325" s="91">
        <f t="shared" si="1525"/>
        <v>123097357427.51181</v>
      </c>
      <c r="AZ325" s="91">
        <f t="shared" si="1525"/>
        <v>119955287231.74019</v>
      </c>
      <c r="BA325" s="78">
        <f t="shared" si="1526"/>
        <v>0.97447491756578208</v>
      </c>
      <c r="BB325" s="91">
        <f t="shared" si="1527"/>
        <v>112160341799.7309</v>
      </c>
      <c r="BC325" s="78">
        <f t="shared" si="1528"/>
        <v>0.91115149946073071</v>
      </c>
      <c r="BD325" s="91">
        <f t="shared" si="1529"/>
        <v>122427430825.12434</v>
      </c>
      <c r="BE325" s="91">
        <f t="shared" si="1529"/>
        <v>121450000106.87711</v>
      </c>
      <c r="BF325" s="91">
        <f t="shared" si="1529"/>
        <v>115314832614.056</v>
      </c>
      <c r="BG325" s="78">
        <f t="shared" si="1530"/>
        <v>0.94948400586725312</v>
      </c>
      <c r="BH325" s="91">
        <f t="shared" si="1531"/>
        <v>108223065871.58836</v>
      </c>
      <c r="BI325" s="78">
        <f t="shared" si="1532"/>
        <v>0.89109152553603199</v>
      </c>
      <c r="BJ325" s="91">
        <f t="shared" si="1533"/>
        <v>136981303970.19992</v>
      </c>
      <c r="BK325" s="91">
        <f t="shared" si="1533"/>
        <v>137996869120.83963</v>
      </c>
      <c r="BL325" s="91">
        <f t="shared" si="1533"/>
        <v>128734737171.54471</v>
      </c>
      <c r="BM325" s="78">
        <f t="shared" si="1534"/>
        <v>0.93288157906550506</v>
      </c>
      <c r="BN325" s="91">
        <f t="shared" si="1535"/>
        <v>122175978361.55222</v>
      </c>
      <c r="BO325" s="78">
        <f t="shared" si="1536"/>
        <v>0.88535326301183292</v>
      </c>
      <c r="BP325" s="91">
        <f t="shared" si="1537"/>
        <v>146774947202.37024</v>
      </c>
      <c r="BQ325" s="91">
        <f t="shared" si="1537"/>
        <v>154133986824.52991</v>
      </c>
      <c r="BR325" s="91">
        <f t="shared" si="1537"/>
        <v>143028244318.20508</v>
      </c>
      <c r="BS325" s="78">
        <f t="shared" si="1538"/>
        <v>0.92794747780729314</v>
      </c>
      <c r="BT325" s="91">
        <f t="shared" si="1539"/>
        <v>135019010010.47403</v>
      </c>
      <c r="BU325" s="78">
        <f t="shared" si="1540"/>
        <v>0.87598467276515168</v>
      </c>
      <c r="BV325" s="91">
        <f t="shared" si="1541"/>
        <v>174553338878.12253</v>
      </c>
      <c r="BW325" s="91">
        <f t="shared" si="1541"/>
        <v>172853983473.11908</v>
      </c>
      <c r="BX325" s="91">
        <f t="shared" si="1541"/>
        <v>166302645263.34174</v>
      </c>
      <c r="BY325" s="78">
        <f t="shared" si="1542"/>
        <v>0.96209900357433098</v>
      </c>
      <c r="BZ325" s="91">
        <f t="shared" si="1543"/>
        <v>152492550169.93994</v>
      </c>
      <c r="CA325" s="78">
        <f t="shared" si="1544"/>
        <v>0.88220443119642888</v>
      </c>
      <c r="CB325" s="91">
        <f t="shared" ref="CB325:CD325" si="1833">+CB228+CB255+CB277+CB300</f>
        <v>172563968262.73126</v>
      </c>
      <c r="CC325" s="91">
        <f t="shared" si="1833"/>
        <v>171615111947.39713</v>
      </c>
      <c r="CD325" s="91">
        <f t="shared" si="1833"/>
        <v>161656487010.75531</v>
      </c>
      <c r="CE325" s="78">
        <f t="shared" si="1546"/>
        <v>0.94197116545485637</v>
      </c>
      <c r="CF325" s="91">
        <f t="shared" si="1547"/>
        <v>149659144191.04388</v>
      </c>
      <c r="CG325" s="78">
        <f t="shared" si="1548"/>
        <v>0.87206273674148749</v>
      </c>
      <c r="CH325" s="91">
        <f t="shared" si="1549"/>
        <v>166203934210.8042</v>
      </c>
      <c r="CI325" s="91">
        <f t="shared" si="1549"/>
        <v>166693246546.8602</v>
      </c>
      <c r="CJ325" s="91">
        <f t="shared" si="1549"/>
        <v>160192046841.01263</v>
      </c>
      <c r="CK325" s="78">
        <f t="shared" si="1550"/>
        <v>0.9609990216129124</v>
      </c>
      <c r="CL325" s="91">
        <f t="shared" si="1551"/>
        <v>147787720978.47394</v>
      </c>
      <c r="CM325" s="78">
        <f t="shared" si="1552"/>
        <v>0.88658493394289006</v>
      </c>
      <c r="CN325" s="91">
        <f t="shared" si="1553"/>
        <v>168938847507.17712</v>
      </c>
      <c r="CO325" s="91">
        <f t="shared" si="1553"/>
        <v>177204087532.1214</v>
      </c>
      <c r="CP325" s="91">
        <f t="shared" si="1553"/>
        <v>175043597782.24353</v>
      </c>
      <c r="CQ325" s="78">
        <f t="shared" si="1554"/>
        <v>0.98780790116093542</v>
      </c>
      <c r="CR325" s="91">
        <f t="shared" si="1555"/>
        <v>162302085909.87576</v>
      </c>
      <c r="CS325" s="78">
        <f t="shared" si="1556"/>
        <v>0.91590486523317705</v>
      </c>
      <c r="CT325" s="91">
        <f t="shared" si="1474"/>
        <v>183935647912.0123</v>
      </c>
      <c r="CU325" s="91">
        <f t="shared" si="1474"/>
        <v>188014859084.49237</v>
      </c>
      <c r="CV325" s="91">
        <f t="shared" ref="CV325" si="1834">+CV228+CV255+CV277+CV300</f>
        <v>185787115639.18488</v>
      </c>
      <c r="CW325" s="78">
        <f t="shared" si="1558"/>
        <v>0.98815123732158661</v>
      </c>
      <c r="CX325" s="91">
        <f t="shared" si="1559"/>
        <v>177047988839.05664</v>
      </c>
      <c r="CY325" s="78">
        <f t="shared" si="1560"/>
        <v>0.94167019405361307</v>
      </c>
      <c r="CZ325" s="91">
        <f t="shared" ref="CZ325:DA325" si="1835">+CZ228+CZ255+CZ277+CZ300</f>
        <v>204440015223.59998</v>
      </c>
      <c r="DA325" s="91">
        <f t="shared" si="1835"/>
        <v>204440015223.59998</v>
      </c>
      <c r="DB325" s="91">
        <f t="shared" si="1476"/>
        <v>8943460950.2784004</v>
      </c>
      <c r="DC325" s="78">
        <f t="shared" si="1562"/>
        <v>4.374613717621164E-2</v>
      </c>
      <c r="DD325" s="91">
        <f t="shared" si="1563"/>
        <v>5846335289.0591993</v>
      </c>
      <c r="DE325" s="78">
        <f t="shared" si="1564"/>
        <v>2.8596824758914979E-2</v>
      </c>
      <c r="DF325" s="91">
        <f t="shared" ref="DF325:DG325" si="1836">+DF228+DF255+DF277+DF300</f>
        <v>204440015223.59998</v>
      </c>
      <c r="DG325" s="91">
        <f t="shared" si="1836"/>
        <v>204440015223.59998</v>
      </c>
      <c r="DH325" s="91">
        <f t="shared" si="1477"/>
        <v>28572323877.863998</v>
      </c>
      <c r="DI325" s="78">
        <f t="shared" si="1566"/>
        <v>0.13975895984264089</v>
      </c>
      <c r="DJ325" s="91">
        <f t="shared" si="1567"/>
        <v>13936594213.619999</v>
      </c>
      <c r="DK325" s="78">
        <f t="shared" si="1568"/>
        <v>6.816960074267886E-2</v>
      </c>
      <c r="DL325" s="91">
        <f t="shared" ref="DL325:DM325" si="1837">+DL228+DL255+DL277+DL300</f>
        <v>204440015223.59998</v>
      </c>
      <c r="DM325" s="91">
        <f t="shared" si="1837"/>
        <v>204440015223.59998</v>
      </c>
      <c r="DN325" s="91">
        <f t="shared" si="1478"/>
        <v>44874357842.293198</v>
      </c>
      <c r="DO325" s="78">
        <f t="shared" si="1570"/>
        <v>0.21949889699046074</v>
      </c>
      <c r="DP325" s="91">
        <f t="shared" si="1571"/>
        <v>23546793577.553997</v>
      </c>
      <c r="DQ325" s="78">
        <f t="shared" si="1572"/>
        <v>0.11517702907525426</v>
      </c>
      <c r="DR325" s="91">
        <f t="shared" ref="DR325:DS325" si="1838">+DR228+DR255+DR277+DR300</f>
        <v>204440015223.59998</v>
      </c>
      <c r="DS325" s="91">
        <f t="shared" si="1838"/>
        <v>204440015223.59998</v>
      </c>
      <c r="DT325" s="91">
        <f t="shared" si="1479"/>
        <v>57924899586.512398</v>
      </c>
      <c r="DU325" s="78">
        <f t="shared" si="1574"/>
        <v>0.28333445154148917</v>
      </c>
      <c r="DV325" s="91">
        <f t="shared" si="1575"/>
        <v>36119737373.537994</v>
      </c>
      <c r="DW325" s="78">
        <f t="shared" si="1576"/>
        <v>0.17667645609414157</v>
      </c>
      <c r="DX325" s="91">
        <f t="shared" ref="DX325:DY325" si="1839">+DX228+DX255+DX277+DX300</f>
        <v>204440015223.59998</v>
      </c>
      <c r="DY325" s="91">
        <f t="shared" si="1839"/>
        <v>203135030135.43478</v>
      </c>
      <c r="DZ325" s="91">
        <f t="shared" si="1480"/>
        <v>68913067541.978394</v>
      </c>
      <c r="EA325" s="78">
        <f t="shared" si="1578"/>
        <v>0.33924758076454103</v>
      </c>
      <c r="EB325" s="91">
        <f t="shared" si="1579"/>
        <v>48246744330.844795</v>
      </c>
      <c r="EC325" s="78">
        <f t="shared" si="1580"/>
        <v>0.23751070555717341</v>
      </c>
      <c r="ED325" s="91">
        <f t="shared" ref="ED325:EE325" si="1840">+ED228+ED255+ED277+ED300</f>
        <v>204440015223.59998</v>
      </c>
      <c r="EE325" s="91">
        <f t="shared" si="1840"/>
        <v>203135030135.43478</v>
      </c>
      <c r="EF325" s="91">
        <f t="shared" si="1481"/>
        <v>83312781418.885193</v>
      </c>
      <c r="EG325" s="78">
        <f t="shared" si="1582"/>
        <v>0.41013497949289518</v>
      </c>
      <c r="EH325" s="91">
        <f t="shared" si="1583"/>
        <v>68172329474.199593</v>
      </c>
      <c r="EI325" s="78">
        <f t="shared" si="1584"/>
        <v>0.33560105033950832</v>
      </c>
      <c r="EJ325" s="91">
        <f t="shared" ref="EJ325:EK325" si="1841">+EJ228+EJ255+EJ277+EJ300</f>
        <v>204440015223.59998</v>
      </c>
      <c r="EK325" s="91">
        <f t="shared" si="1841"/>
        <v>203135030135.43478</v>
      </c>
      <c r="EL325" s="91">
        <f t="shared" si="1482"/>
        <v>96243827360.865585</v>
      </c>
      <c r="EM325" s="78">
        <f t="shared" si="1586"/>
        <v>0.47379237001465291</v>
      </c>
      <c r="EN325" s="91">
        <f t="shared" si="1587"/>
        <v>83020950276.092392</v>
      </c>
      <c r="EO325" s="78">
        <f t="shared" si="1588"/>
        <v>0.40869834326822124</v>
      </c>
      <c r="EP325" s="91">
        <f t="shared" ref="EP325:EQ325" si="1842">+EP228+EP255+EP277+EP300</f>
        <v>204440015223.59998</v>
      </c>
      <c r="EQ325" s="91">
        <f t="shared" si="1842"/>
        <v>203135030135.43478</v>
      </c>
      <c r="ER325" s="91">
        <f t="shared" si="1483"/>
        <v>121111793481.1044</v>
      </c>
      <c r="ES325" s="78">
        <f t="shared" si="1590"/>
        <v>0.59621323510945601</v>
      </c>
      <c r="ET325" s="91">
        <f t="shared" si="1591"/>
        <v>95024599142.272781</v>
      </c>
      <c r="EU325" s="78">
        <f t="shared" si="1592"/>
        <v>0.46779031208412308</v>
      </c>
      <c r="EV325" s="91">
        <f t="shared" ref="EV325:EX325" si="1843">+EV228+EV255+EV277+EV300</f>
        <v>204440015223.59998</v>
      </c>
      <c r="EW325" s="91">
        <f t="shared" si="1843"/>
        <v>198598703989.3584</v>
      </c>
      <c r="EX325" s="91">
        <f t="shared" si="1843"/>
        <v>132738194663.53677</v>
      </c>
      <c r="EY325" s="78">
        <f t="shared" si="1594"/>
        <v>0.66837392186934586</v>
      </c>
      <c r="EZ325" s="91">
        <f t="shared" si="1595"/>
        <v>105669632025.51599</v>
      </c>
      <c r="FA325" s="78">
        <f t="shared" si="1596"/>
        <v>0.53207614099625811</v>
      </c>
      <c r="FB325" s="91">
        <f t="shared" ref="FB325:FD325" si="1844">+FB228+FB255+FB277+FB300</f>
        <v>204440015223.59998</v>
      </c>
      <c r="FC325" s="91">
        <f t="shared" si="1844"/>
        <v>198598703989.3584</v>
      </c>
      <c r="FD325" s="91">
        <f t="shared" si="1844"/>
        <v>141635216787.27719</v>
      </c>
      <c r="FE325" s="78">
        <f t="shared" si="1598"/>
        <v>0.71317291574504182</v>
      </c>
      <c r="FF325" s="91">
        <f t="shared" si="1599"/>
        <v>118005187637.43839</v>
      </c>
      <c r="FG325" s="78">
        <f t="shared" si="1600"/>
        <v>0.59418911235071059</v>
      </c>
      <c r="FH325" s="91">
        <f t="shared" ref="FH325:FJ325" si="1845">+FH228+FH255+FH277+FH300</f>
        <v>204440015223.59998</v>
      </c>
      <c r="FI325" s="91">
        <f t="shared" si="1845"/>
        <v>198598703989.3584</v>
      </c>
      <c r="FJ325" s="91">
        <f t="shared" si="1845"/>
        <v>157111140893.21039</v>
      </c>
      <c r="FK325" s="78">
        <f t="shared" si="1602"/>
        <v>0.7910985204698463</v>
      </c>
      <c r="FL325" s="91">
        <f t="shared" si="1603"/>
        <v>131910180131.8548</v>
      </c>
      <c r="FM325" s="78">
        <f t="shared" si="1604"/>
        <v>0.66420463720107159</v>
      </c>
      <c r="FN325" s="91">
        <f t="shared" ref="FN325:FO325" si="1846">+FN228+FN255+FN277+FN300</f>
        <v>204440015223.59998</v>
      </c>
      <c r="FO325" s="91">
        <f t="shared" si="1846"/>
        <v>198598703989.3584</v>
      </c>
      <c r="FP325" s="91">
        <f t="shared" si="1487"/>
        <v>194750198564.922</v>
      </c>
      <c r="FQ325" s="78">
        <f t="shared" si="1606"/>
        <v>0.98062169919979625</v>
      </c>
      <c r="FR325" s="91">
        <f t="shared" si="1607"/>
        <v>170690360208.90359</v>
      </c>
      <c r="FS325" s="78">
        <f t="shared" si="1608"/>
        <v>0.859473686283722</v>
      </c>
      <c r="FT325" s="91">
        <f t="shared" ref="FT325:FU325" si="1847">+FT228+FT255+FT277+FT300</f>
        <v>213263951000</v>
      </c>
      <c r="FU325" s="91">
        <f t="shared" si="1847"/>
        <v>213263951000</v>
      </c>
      <c r="FV325" s="91">
        <f t="shared" si="1488"/>
        <v>18628139286</v>
      </c>
      <c r="FW325" s="78">
        <f t="shared" si="1610"/>
        <v>8.7347811004401768E-2</v>
      </c>
      <c r="FX325" s="91">
        <f t="shared" si="1611"/>
        <v>5914606405</v>
      </c>
      <c r="FY325" s="78">
        <f t="shared" si="1612"/>
        <v>2.7733737358171705E-2</v>
      </c>
      <c r="FZ325" s="91">
        <f t="shared" ref="FZ325:GB325" si="1848">+FZ228+FZ255+FZ277+FZ300</f>
        <v>213263951000</v>
      </c>
      <c r="GA325" s="91">
        <f t="shared" si="1848"/>
        <v>213263951000</v>
      </c>
      <c r="GB325" s="91">
        <f t="shared" si="1848"/>
        <v>47177557713</v>
      </c>
      <c r="GC325" s="78">
        <f t="shared" si="1614"/>
        <v>0.22121674803352021</v>
      </c>
      <c r="GD325" s="91">
        <f t="shared" si="1615"/>
        <v>14142462037</v>
      </c>
      <c r="GE325" s="78">
        <f t="shared" si="1616"/>
        <v>6.6314358196430487E-2</v>
      </c>
      <c r="GF325" s="91">
        <f t="shared" ref="GF325:GH325" si="1849">+GF228+GF255+GF277+GF300</f>
        <v>213263951000</v>
      </c>
      <c r="GG325" s="91">
        <f t="shared" si="1849"/>
        <v>213263951000</v>
      </c>
      <c r="GH325" s="91">
        <f t="shared" si="1849"/>
        <v>64953710796</v>
      </c>
      <c r="GI325" s="78">
        <f t="shared" si="1618"/>
        <v>0.30456957442376187</v>
      </c>
      <c r="GJ325" s="91">
        <f t="shared" si="1619"/>
        <v>24204419480</v>
      </c>
      <c r="GK325" s="78">
        <f t="shared" si="1620"/>
        <v>0.11349512829760901</v>
      </c>
      <c r="GL325" s="91">
        <f t="shared" ref="GL325:GN325" si="1850">+GL228+GL255+GL277+GL300</f>
        <v>213263951000</v>
      </c>
      <c r="GM325" s="91">
        <f t="shared" si="1850"/>
        <v>213263951000</v>
      </c>
      <c r="GN325" s="91">
        <f t="shared" si="1850"/>
        <v>98816556451</v>
      </c>
      <c r="GO325" s="78">
        <f t="shared" si="1622"/>
        <v>0.4633533046145244</v>
      </c>
      <c r="GP325" s="91">
        <f t="shared" si="1623"/>
        <v>36057649181</v>
      </c>
      <c r="GQ325" s="78">
        <f t="shared" si="1624"/>
        <v>0.16907521881651719</v>
      </c>
      <c r="GR325" s="91">
        <f t="shared" ref="GR325:GT325" si="1851">+GR228+GR255+GR277+GR300</f>
        <v>213263951000</v>
      </c>
      <c r="GS325" s="91">
        <f t="shared" si="1851"/>
        <v>213263951000</v>
      </c>
      <c r="GT325" s="91">
        <f t="shared" si="1851"/>
        <v>114022764760</v>
      </c>
      <c r="GU325" s="78">
        <f t="shared" si="1626"/>
        <v>0.5346555956848047</v>
      </c>
      <c r="GV325" s="91">
        <f t="shared" si="1627"/>
        <v>48334469634</v>
      </c>
      <c r="GW325" s="78">
        <f t="shared" si="1628"/>
        <v>0.22664153696561684</v>
      </c>
      <c r="GX325" s="91">
        <f t="shared" ref="GX325:GZ325" si="1852">+GX228+GX255+GX277+GX300</f>
        <v>213263951000</v>
      </c>
      <c r="GY325" s="91">
        <f t="shared" si="1852"/>
        <v>213263951000</v>
      </c>
      <c r="GZ325" s="91">
        <f t="shared" si="1852"/>
        <v>132359399557</v>
      </c>
      <c r="HA325" s="78">
        <f t="shared" si="1630"/>
        <v>0.6206365348497177</v>
      </c>
      <c r="HB325" s="91">
        <f t="shared" si="1631"/>
        <v>73344751594</v>
      </c>
      <c r="HC325" s="78">
        <f t="shared" si="1632"/>
        <v>0.34391537458667826</v>
      </c>
    </row>
    <row r="326" spans="1:211" x14ac:dyDescent="0.35">
      <c r="A326" s="48" t="s">
        <v>173</v>
      </c>
      <c r="B326" s="91">
        <f t="shared" si="1494"/>
        <v>1804759402686.7729</v>
      </c>
      <c r="C326" s="91">
        <f t="shared" si="1494"/>
        <v>1714280149656.502</v>
      </c>
      <c r="D326" s="78">
        <f t="shared" si="1495"/>
        <v>0.94986630744487432</v>
      </c>
      <c r="E326" s="91">
        <f t="shared" si="1496"/>
        <v>1824830150649.9524</v>
      </c>
      <c r="F326" s="91">
        <f t="shared" si="1496"/>
        <v>1783120683265.9272</v>
      </c>
      <c r="G326" s="78">
        <f t="shared" si="1497"/>
        <v>0.97714337009985863</v>
      </c>
      <c r="H326" s="91">
        <f t="shared" si="1498"/>
        <v>1913839200792.1716</v>
      </c>
      <c r="I326" s="91">
        <f t="shared" si="1498"/>
        <v>1791174947529.7195</v>
      </c>
      <c r="J326" s="78">
        <f t="shared" si="1499"/>
        <v>0.93590670877068494</v>
      </c>
      <c r="K326" s="91">
        <f t="shared" si="1500"/>
        <v>2637458164368.0293</v>
      </c>
      <c r="L326" s="91">
        <f t="shared" si="1500"/>
        <v>2586452861547.4751</v>
      </c>
      <c r="M326" s="78">
        <f t="shared" si="1501"/>
        <v>0.98066118981160189</v>
      </c>
      <c r="N326" s="91">
        <f t="shared" si="1502"/>
        <v>3073206472511.8037</v>
      </c>
      <c r="O326" s="91">
        <f t="shared" si="1502"/>
        <v>2970330211359.5405</v>
      </c>
      <c r="P326" s="78">
        <f t="shared" si="1503"/>
        <v>0.96652478052729729</v>
      </c>
      <c r="Q326" s="91">
        <f t="shared" si="1504"/>
        <v>3037337033170.9092</v>
      </c>
      <c r="R326" s="91">
        <f t="shared" si="1504"/>
        <v>2995101019843.6714</v>
      </c>
      <c r="S326" s="78">
        <f t="shared" si="1505"/>
        <v>0.98609439358688999</v>
      </c>
      <c r="T326" s="91">
        <f t="shared" si="1506"/>
        <v>3085692697718.1504</v>
      </c>
      <c r="U326" s="91">
        <f t="shared" si="1506"/>
        <v>2886496302051.0112</v>
      </c>
      <c r="V326" s="78">
        <f t="shared" si="1507"/>
        <v>0.9354451608825326</v>
      </c>
      <c r="W326" s="91">
        <f t="shared" si="1508"/>
        <v>3460375859830.3052</v>
      </c>
      <c r="X326" s="91">
        <f t="shared" si="1508"/>
        <v>3126552495796.1982</v>
      </c>
      <c r="Y326" s="78">
        <f t="shared" si="1509"/>
        <v>0.90352973851503016</v>
      </c>
      <c r="Z326" s="91">
        <f t="shared" si="1510"/>
        <v>4109756520157.2354</v>
      </c>
      <c r="AA326" s="91">
        <f t="shared" si="1510"/>
        <v>3826973267870.3877</v>
      </c>
      <c r="AB326" s="78">
        <f t="shared" si="1511"/>
        <v>0.93119221275034836</v>
      </c>
      <c r="AC326" s="91">
        <f t="shared" si="1512"/>
        <v>3183981739523.5718</v>
      </c>
      <c r="AD326" s="91">
        <f t="shared" si="1512"/>
        <v>2764390204057.228</v>
      </c>
      <c r="AE326" s="78">
        <f t="shared" si="1513"/>
        <v>0.8682179830814204</v>
      </c>
      <c r="AF326" s="91">
        <f t="shared" si="1514"/>
        <v>3317143982742.9199</v>
      </c>
      <c r="AG326" s="91">
        <f t="shared" si="1514"/>
        <v>3495310740333.6377</v>
      </c>
      <c r="AH326" s="91">
        <f t="shared" si="1514"/>
        <v>3175134986128.4102</v>
      </c>
      <c r="AI326" s="78">
        <f t="shared" si="1515"/>
        <v>0.90839848643194854</v>
      </c>
      <c r="AJ326" s="91">
        <f t="shared" si="1514"/>
        <v>2641746404175.835</v>
      </c>
      <c r="AK326" s="78">
        <f t="shared" si="1516"/>
        <v>0.75579729541404739</v>
      </c>
      <c r="AL326" s="91">
        <f t="shared" si="1517"/>
        <v>4311026045679.6235</v>
      </c>
      <c r="AM326" s="91">
        <f t="shared" si="1517"/>
        <v>4140527673033.3291</v>
      </c>
      <c r="AN326" s="91">
        <f t="shared" si="1517"/>
        <v>3329695472108.7412</v>
      </c>
      <c r="AO326" s="78">
        <f t="shared" si="1518"/>
        <v>0.80417177109926752</v>
      </c>
      <c r="AP326" s="91">
        <f t="shared" si="1519"/>
        <v>2604931143246.4814</v>
      </c>
      <c r="AQ326" s="78">
        <f t="shared" si="1520"/>
        <v>0.62913023386174405</v>
      </c>
      <c r="AR326" s="91">
        <f t="shared" si="1521"/>
        <v>4349424236657.6973</v>
      </c>
      <c r="AS326" s="91">
        <f t="shared" si="1521"/>
        <v>3773173895819.1704</v>
      </c>
      <c r="AT326" s="91">
        <f t="shared" si="1521"/>
        <v>2994319114225.3325</v>
      </c>
      <c r="AU326" s="78">
        <f t="shared" si="1522"/>
        <v>0.79358100021394706</v>
      </c>
      <c r="AV326" s="91">
        <f t="shared" si="1523"/>
        <v>2607604260884.5845</v>
      </c>
      <c r="AW326" s="78">
        <f t="shared" si="1524"/>
        <v>0.69109040104775332</v>
      </c>
      <c r="AX326" s="91">
        <f t="shared" si="1525"/>
        <v>3823744076267.7212</v>
      </c>
      <c r="AY326" s="91">
        <f t="shared" si="1525"/>
        <v>3748492691924.1069</v>
      </c>
      <c r="AZ326" s="91">
        <f t="shared" si="1525"/>
        <v>3084428739317.439</v>
      </c>
      <c r="BA326" s="78">
        <f t="shared" si="1526"/>
        <v>0.82284507209061597</v>
      </c>
      <c r="BB326" s="91">
        <f t="shared" si="1527"/>
        <v>2700706424796.3047</v>
      </c>
      <c r="BC326" s="78">
        <f t="shared" si="1528"/>
        <v>0.72047797521782764</v>
      </c>
      <c r="BD326" s="91">
        <f t="shared" si="1529"/>
        <v>3290109149633.2051</v>
      </c>
      <c r="BE326" s="91">
        <f t="shared" si="1529"/>
        <v>3520751729981.918</v>
      </c>
      <c r="BF326" s="91">
        <f t="shared" si="1529"/>
        <v>3122345636655.0879</v>
      </c>
      <c r="BG326" s="78">
        <f t="shared" si="1530"/>
        <v>0.88684061703809025</v>
      </c>
      <c r="BH326" s="91">
        <f t="shared" si="1531"/>
        <v>2736584087872.5522</v>
      </c>
      <c r="BI326" s="78">
        <f t="shared" si="1532"/>
        <v>0.77727266724558475</v>
      </c>
      <c r="BJ326" s="91">
        <f t="shared" si="1533"/>
        <v>3753147152067.9551</v>
      </c>
      <c r="BK326" s="91">
        <f t="shared" si="1533"/>
        <v>3286557215658.5972</v>
      </c>
      <c r="BL326" s="91">
        <f t="shared" si="1533"/>
        <v>2952460975758.4521</v>
      </c>
      <c r="BM326" s="78">
        <f t="shared" si="1534"/>
        <v>0.89834461475115535</v>
      </c>
      <c r="BN326" s="91">
        <f t="shared" si="1535"/>
        <v>2599158583702.6191</v>
      </c>
      <c r="BO326" s="78">
        <f t="shared" si="1536"/>
        <v>0.79084537805065125</v>
      </c>
      <c r="BP326" s="91">
        <f t="shared" si="1537"/>
        <v>3951722355754.418</v>
      </c>
      <c r="BQ326" s="91">
        <f t="shared" si="1537"/>
        <v>3862070006101.4463</v>
      </c>
      <c r="BR326" s="91">
        <f t="shared" si="1537"/>
        <v>3386575139228.4277</v>
      </c>
      <c r="BS326" s="78">
        <f t="shared" si="1538"/>
        <v>0.87688082657180899</v>
      </c>
      <c r="BT326" s="91">
        <f t="shared" si="1539"/>
        <v>3028631420139.9512</v>
      </c>
      <c r="BU326" s="78">
        <f t="shared" si="1540"/>
        <v>0.78419899570831264</v>
      </c>
      <c r="BV326" s="91">
        <f t="shared" si="1541"/>
        <v>3881540491965.2554</v>
      </c>
      <c r="BW326" s="91">
        <f t="shared" si="1541"/>
        <v>3660122339687.5122</v>
      </c>
      <c r="BX326" s="91">
        <f t="shared" si="1541"/>
        <v>3421598392278.8345</v>
      </c>
      <c r="BY326" s="78">
        <f t="shared" si="1542"/>
        <v>0.93483170089089374</v>
      </c>
      <c r="BZ326" s="91">
        <f t="shared" si="1543"/>
        <v>3130342493582.1577</v>
      </c>
      <c r="CA326" s="78">
        <f t="shared" si="1544"/>
        <v>0.85525624639350573</v>
      </c>
      <c r="CB326" s="91">
        <f t="shared" ref="CB326:CD326" si="1853">+CB229+CB256+CB278+CB301</f>
        <v>4044989826403.4863</v>
      </c>
      <c r="CC326" s="91">
        <f t="shared" si="1853"/>
        <v>4373933069377.1602</v>
      </c>
      <c r="CD326" s="91">
        <f t="shared" si="1853"/>
        <v>3941004303774.3774</v>
      </c>
      <c r="CE326" s="78">
        <f t="shared" si="1546"/>
        <v>0.90102071551258767</v>
      </c>
      <c r="CF326" s="91">
        <f t="shared" si="1547"/>
        <v>3608928591652.5327</v>
      </c>
      <c r="CG326" s="78">
        <f t="shared" si="1548"/>
        <v>0.82509918062519361</v>
      </c>
      <c r="CH326" s="91">
        <f t="shared" si="1549"/>
        <v>4733431700540.2695</v>
      </c>
      <c r="CI326" s="91">
        <f t="shared" si="1549"/>
        <v>4667981445865.7588</v>
      </c>
      <c r="CJ326" s="91">
        <f t="shared" si="1549"/>
        <v>4482727954744.1768</v>
      </c>
      <c r="CK326" s="78">
        <f t="shared" si="1550"/>
        <v>0.9603140043999846</v>
      </c>
      <c r="CL326" s="91">
        <f t="shared" si="1551"/>
        <v>3978240239268.6001</v>
      </c>
      <c r="CM326" s="78">
        <f t="shared" si="1552"/>
        <v>0.85223994255417734</v>
      </c>
      <c r="CN326" s="91">
        <f t="shared" si="1553"/>
        <v>3849308665825.2461</v>
      </c>
      <c r="CO326" s="91">
        <f t="shared" si="1553"/>
        <v>4387961202280.0586</v>
      </c>
      <c r="CP326" s="91">
        <f t="shared" si="1553"/>
        <v>4232231981615.8877</v>
      </c>
      <c r="CQ326" s="78">
        <f t="shared" si="1554"/>
        <v>0.9645098911578226</v>
      </c>
      <c r="CR326" s="91">
        <f t="shared" si="1555"/>
        <v>3716268776030.8218</v>
      </c>
      <c r="CS326" s="78">
        <f t="shared" si="1556"/>
        <v>0.84692380007821988</v>
      </c>
      <c r="CT326" s="91">
        <f t="shared" si="1474"/>
        <v>4119892209826.9863</v>
      </c>
      <c r="CU326" s="91">
        <f t="shared" si="1474"/>
        <v>4194154725450.123</v>
      </c>
      <c r="CV326" s="91">
        <f t="shared" ref="CV326" si="1854">+CV229+CV256+CV278+CV301</f>
        <v>4043353683969.7939</v>
      </c>
      <c r="CW326" s="78">
        <f t="shared" si="1558"/>
        <v>0.96404495032925974</v>
      </c>
      <c r="CX326" s="91">
        <f t="shared" si="1559"/>
        <v>3670916046399.2495</v>
      </c>
      <c r="CY326" s="78">
        <f t="shared" si="1560"/>
        <v>0.87524573762721192</v>
      </c>
      <c r="CZ326" s="91">
        <f t="shared" ref="CZ326:DA326" si="1855">+CZ229+CZ256+CZ278+CZ301</f>
        <v>4293733341580.7993</v>
      </c>
      <c r="DA326" s="91">
        <f t="shared" si="1855"/>
        <v>4293733341580.7993</v>
      </c>
      <c r="DB326" s="91">
        <f t="shared" si="1476"/>
        <v>175110565237.0152</v>
      </c>
      <c r="DC326" s="78">
        <f t="shared" si="1562"/>
        <v>4.0782822617611771E-2</v>
      </c>
      <c r="DD326" s="91">
        <f t="shared" si="1563"/>
        <v>94991978928.974396</v>
      </c>
      <c r="DE326" s="78">
        <f t="shared" si="1564"/>
        <v>2.2123399701855201E-2</v>
      </c>
      <c r="DF326" s="91">
        <f t="shared" ref="DF326:DG326" si="1856">+DF229+DF256+DF278+DF301</f>
        <v>4293733341580.7993</v>
      </c>
      <c r="DG326" s="91">
        <f t="shared" si="1856"/>
        <v>4293733341580.7993</v>
      </c>
      <c r="DH326" s="91">
        <f t="shared" si="1477"/>
        <v>681879296410.82153</v>
      </c>
      <c r="DI326" s="78">
        <f t="shared" si="1566"/>
        <v>0.15880802140353176</v>
      </c>
      <c r="DJ326" s="91">
        <f t="shared" si="1567"/>
        <v>556642966024.81311</v>
      </c>
      <c r="DK326" s="78">
        <f t="shared" si="1568"/>
        <v>0.12964078617417751</v>
      </c>
      <c r="DL326" s="91">
        <f t="shared" ref="DL326:DM326" si="1857">+DL229+DL256+DL278+DL301</f>
        <v>4293733341580.7993</v>
      </c>
      <c r="DM326" s="91">
        <f t="shared" si="1857"/>
        <v>4293733341580.7993</v>
      </c>
      <c r="DN326" s="91">
        <f t="shared" si="1478"/>
        <v>1082029764296.2704</v>
      </c>
      <c r="DO326" s="78">
        <f t="shared" si="1570"/>
        <v>0.25200208727864448</v>
      </c>
      <c r="DP326" s="91">
        <f t="shared" si="1571"/>
        <v>827810059040.85828</v>
      </c>
      <c r="DQ326" s="78">
        <f t="shared" si="1572"/>
        <v>0.19279493931872541</v>
      </c>
      <c r="DR326" s="91">
        <f t="shared" ref="DR326:DS326" si="1858">+DR229+DR256+DR278+DR301</f>
        <v>4293733341580.7993</v>
      </c>
      <c r="DS326" s="91">
        <f t="shared" si="1858"/>
        <v>4293733341580.7993</v>
      </c>
      <c r="DT326" s="91">
        <f t="shared" si="1479"/>
        <v>1374377727210.415</v>
      </c>
      <c r="DU326" s="78">
        <f t="shared" si="1574"/>
        <v>0.32008921324965611</v>
      </c>
      <c r="DV326" s="91">
        <f t="shared" si="1575"/>
        <v>1130480283518.8667</v>
      </c>
      <c r="DW326" s="78">
        <f t="shared" si="1576"/>
        <v>0.26328609477706044</v>
      </c>
      <c r="DX326" s="91">
        <f t="shared" ref="DX326:DY326" si="1859">+DX229+DX256+DX278+DX301</f>
        <v>4293733341580.7993</v>
      </c>
      <c r="DY326" s="91">
        <f t="shared" si="1859"/>
        <v>4425528765163.9111</v>
      </c>
      <c r="DZ326" s="91">
        <f t="shared" si="1480"/>
        <v>1936286949052.6067</v>
      </c>
      <c r="EA326" s="78">
        <f t="shared" si="1578"/>
        <v>0.43752668930644523</v>
      </c>
      <c r="EB326" s="91">
        <f t="shared" si="1579"/>
        <v>1651184249147.082</v>
      </c>
      <c r="EC326" s="78">
        <f t="shared" si="1580"/>
        <v>0.37310439876576557</v>
      </c>
      <c r="ED326" s="91">
        <f t="shared" ref="ED326:EE326" si="1860">+ED229+ED256+ED278+ED301</f>
        <v>4293733341580.7993</v>
      </c>
      <c r="EE326" s="91">
        <f t="shared" si="1860"/>
        <v>4425528765163.9111</v>
      </c>
      <c r="EF326" s="91">
        <f t="shared" si="1481"/>
        <v>1948896311313.4631</v>
      </c>
      <c r="EG326" s="78">
        <f t="shared" si="1582"/>
        <v>0.44037592222977689</v>
      </c>
      <c r="EH326" s="91">
        <f t="shared" si="1583"/>
        <v>1720202310657.9946</v>
      </c>
      <c r="EI326" s="78">
        <f t="shared" si="1584"/>
        <v>0.38869983722595519</v>
      </c>
      <c r="EJ326" s="91">
        <f t="shared" ref="EJ326:EK326" si="1861">+EJ229+EJ256+EJ278+EJ301</f>
        <v>4293733341580.7993</v>
      </c>
      <c r="EK326" s="91">
        <f t="shared" si="1861"/>
        <v>4425528765163.9111</v>
      </c>
      <c r="EL326" s="91">
        <f t="shared" si="1482"/>
        <v>1961638463659.9917</v>
      </c>
      <c r="EM326" s="78">
        <f t="shared" si="1586"/>
        <v>0.44325516062651493</v>
      </c>
      <c r="EN326" s="91">
        <f t="shared" si="1587"/>
        <v>1771102291066.5706</v>
      </c>
      <c r="EO326" s="78">
        <f t="shared" si="1588"/>
        <v>0.40020128329252269</v>
      </c>
      <c r="EP326" s="91">
        <f t="shared" ref="EP326:EQ326" si="1862">+EP229+EP256+EP278+EP301</f>
        <v>4293733341580.7993</v>
      </c>
      <c r="EQ326" s="91">
        <f t="shared" si="1862"/>
        <v>4425528765163.9111</v>
      </c>
      <c r="ER326" s="91">
        <f t="shared" si="1483"/>
        <v>2641798297572.7822</v>
      </c>
      <c r="ES326" s="78">
        <f t="shared" si="1590"/>
        <v>0.59694523248114884</v>
      </c>
      <c r="ET326" s="91">
        <f t="shared" si="1591"/>
        <v>2415483600865.6699</v>
      </c>
      <c r="EU326" s="78">
        <f t="shared" si="1592"/>
        <v>0.54580677904060715</v>
      </c>
      <c r="EV326" s="91">
        <f t="shared" ref="EV326:EX326" si="1863">+EV229+EV256+EV278+EV301</f>
        <v>4293733341580.7993</v>
      </c>
      <c r="EW326" s="91">
        <f t="shared" si="1863"/>
        <v>4604412109017.9561</v>
      </c>
      <c r="EX326" s="91">
        <f t="shared" si="1863"/>
        <v>3099261820781.7549</v>
      </c>
      <c r="EY326" s="78">
        <f t="shared" si="1594"/>
        <v>0.67310695641506679</v>
      </c>
      <c r="EZ326" s="91">
        <f t="shared" si="1595"/>
        <v>2865028126634.3877</v>
      </c>
      <c r="FA326" s="78">
        <f t="shared" si="1596"/>
        <v>0.62223538180326998</v>
      </c>
      <c r="FB326" s="91">
        <f t="shared" ref="FB326:FD326" si="1864">+FB229+FB256+FB278+FB301</f>
        <v>4293733341580.7993</v>
      </c>
      <c r="FC326" s="91">
        <f t="shared" si="1864"/>
        <v>4699615822553.0117</v>
      </c>
      <c r="FD326" s="91">
        <f t="shared" si="1864"/>
        <v>3466128012665.0576</v>
      </c>
      <c r="FE326" s="78">
        <f t="shared" si="1598"/>
        <v>0.73753433121733847</v>
      </c>
      <c r="FF326" s="91">
        <f t="shared" si="1599"/>
        <v>3204333494317.8936</v>
      </c>
      <c r="FG326" s="78">
        <f t="shared" si="1600"/>
        <v>0.68182881650465987</v>
      </c>
      <c r="FH326" s="91">
        <f t="shared" ref="FH326:FJ326" si="1865">+FH229+FH256+FH278+FH301</f>
        <v>4293733341580.7993</v>
      </c>
      <c r="FI326" s="91">
        <f t="shared" si="1865"/>
        <v>4699615822553.0117</v>
      </c>
      <c r="FJ326" s="91">
        <f t="shared" si="1865"/>
        <v>3791895070629.1191</v>
      </c>
      <c r="FK326" s="78">
        <f t="shared" si="1602"/>
        <v>0.80685213723900018</v>
      </c>
      <c r="FL326" s="91">
        <f t="shared" si="1603"/>
        <v>3591506515873.0986</v>
      </c>
      <c r="FM326" s="78">
        <f t="shared" si="1604"/>
        <v>0.76421278918966074</v>
      </c>
      <c r="FN326" s="91">
        <f t="shared" ref="FN326:FO326" si="1866">+FN229+FN256+FN278+FN301</f>
        <v>4293733341580.7993</v>
      </c>
      <c r="FO326" s="91">
        <f t="shared" si="1866"/>
        <v>4416895052268.8936</v>
      </c>
      <c r="FP326" s="91">
        <f t="shared" si="1487"/>
        <v>4251953594513.6948</v>
      </c>
      <c r="FQ326" s="78">
        <f t="shared" si="1606"/>
        <v>0.96265669530217368</v>
      </c>
      <c r="FR326" s="91">
        <f t="shared" si="1607"/>
        <v>4131121259375.8062</v>
      </c>
      <c r="FS326" s="78">
        <f t="shared" si="1608"/>
        <v>0.93529984536393052</v>
      </c>
      <c r="FT326" s="91">
        <f t="shared" ref="FT326:FU326" si="1867">+FT229+FT256+FT278+FT301</f>
        <v>4693652735000</v>
      </c>
      <c r="FU326" s="91">
        <f t="shared" si="1867"/>
        <v>4693652735000</v>
      </c>
      <c r="FV326" s="91">
        <f t="shared" si="1488"/>
        <v>490533490596</v>
      </c>
      <c r="FW326" s="78">
        <f t="shared" si="1610"/>
        <v>0.1045099666062108</v>
      </c>
      <c r="FX326" s="91">
        <f t="shared" si="1611"/>
        <v>91502457018</v>
      </c>
      <c r="FY326" s="78">
        <f t="shared" si="1612"/>
        <v>1.9494935433905722E-2</v>
      </c>
      <c r="FZ326" s="91">
        <f t="shared" ref="FZ326:GB326" si="1868">+FZ229+FZ256+FZ278+FZ301</f>
        <v>4693652735000</v>
      </c>
      <c r="GA326" s="91">
        <f t="shared" si="1868"/>
        <v>4693652735000</v>
      </c>
      <c r="GB326" s="91">
        <f t="shared" si="1868"/>
        <v>1035471321753</v>
      </c>
      <c r="GC326" s="78">
        <f t="shared" si="1614"/>
        <v>0.22061097831793472</v>
      </c>
      <c r="GD326" s="91">
        <f t="shared" si="1615"/>
        <v>656089147389</v>
      </c>
      <c r="GE326" s="78">
        <f t="shared" si="1616"/>
        <v>0.13978220895990509</v>
      </c>
      <c r="GF326" s="91">
        <f t="shared" ref="GF326:GH326" si="1869">+GF229+GF256+GF278+GF301</f>
        <v>4693652735000</v>
      </c>
      <c r="GG326" s="91">
        <f t="shared" si="1869"/>
        <v>4693652735000</v>
      </c>
      <c r="GH326" s="91">
        <f t="shared" si="1869"/>
        <v>1340029322429</v>
      </c>
      <c r="GI326" s="78">
        <f t="shared" si="1618"/>
        <v>0.28549818192482873</v>
      </c>
      <c r="GJ326" s="91">
        <f t="shared" si="1619"/>
        <v>988751858271</v>
      </c>
      <c r="GK326" s="78">
        <f t="shared" si="1620"/>
        <v>0.21065722457436981</v>
      </c>
      <c r="GL326" s="91">
        <f t="shared" ref="GL326:GN326" si="1870">+GL229+GL256+GL278+GL301</f>
        <v>4693652735000</v>
      </c>
      <c r="GM326" s="91">
        <f t="shared" si="1870"/>
        <v>4693652735000</v>
      </c>
      <c r="GN326" s="91">
        <f t="shared" si="1870"/>
        <v>1641049615551</v>
      </c>
      <c r="GO326" s="78">
        <f t="shared" si="1622"/>
        <v>0.34963166390940936</v>
      </c>
      <c r="GP326" s="91">
        <f t="shared" si="1623"/>
        <v>1296931229628</v>
      </c>
      <c r="GQ326" s="78">
        <f t="shared" si="1624"/>
        <v>0.27631597454088175</v>
      </c>
      <c r="GR326" s="91">
        <f t="shared" ref="GR326:GT326" si="1871">+GR229+GR256+GR278+GR301</f>
        <v>4693652735000</v>
      </c>
      <c r="GS326" s="91">
        <f t="shared" si="1871"/>
        <v>4693652735000</v>
      </c>
      <c r="GT326" s="91">
        <f t="shared" si="1871"/>
        <v>1922890553927</v>
      </c>
      <c r="GU326" s="78">
        <f t="shared" si="1626"/>
        <v>0.40967891373561532</v>
      </c>
      <c r="GV326" s="91">
        <f t="shared" si="1627"/>
        <v>1593275913310</v>
      </c>
      <c r="GW326" s="78">
        <f t="shared" si="1628"/>
        <v>0.33945330071590818</v>
      </c>
      <c r="GX326" s="91">
        <f t="shared" ref="GX326:GZ326" si="1872">+GX229+GX256+GX278+GX301</f>
        <v>4693652735000</v>
      </c>
      <c r="GY326" s="91">
        <f t="shared" si="1872"/>
        <v>4693652735000</v>
      </c>
      <c r="GZ326" s="91">
        <f t="shared" si="1872"/>
        <v>2211243848474</v>
      </c>
      <c r="HA326" s="78">
        <f t="shared" si="1630"/>
        <v>0.47111364502640396</v>
      </c>
      <c r="HB326" s="91">
        <f t="shared" si="1631"/>
        <v>1902367495444</v>
      </c>
      <c r="HC326" s="78">
        <f t="shared" si="1632"/>
        <v>0.40530640054776018</v>
      </c>
    </row>
    <row r="327" spans="1:211" x14ac:dyDescent="0.35">
      <c r="A327" s="48" t="s">
        <v>174</v>
      </c>
      <c r="B327" s="91">
        <f t="shared" si="1494"/>
        <v>152151867759.84607</v>
      </c>
      <c r="C327" s="91">
        <f t="shared" si="1494"/>
        <v>125852074880.22742</v>
      </c>
      <c r="D327" s="78">
        <f t="shared" si="1495"/>
        <v>0.82714774871426622</v>
      </c>
      <c r="E327" s="91">
        <f t="shared" si="1496"/>
        <v>135274779437.55829</v>
      </c>
      <c r="F327" s="91">
        <f t="shared" si="1496"/>
        <v>131990832266.60565</v>
      </c>
      <c r="G327" s="78">
        <f t="shared" si="1497"/>
        <v>0.97572387709958541</v>
      </c>
      <c r="H327" s="91">
        <f t="shared" si="1498"/>
        <v>172966379125.94604</v>
      </c>
      <c r="I327" s="91">
        <f t="shared" si="1498"/>
        <v>147200677991.94745</v>
      </c>
      <c r="J327" s="78">
        <f t="shared" si="1499"/>
        <v>0.85103636172416364</v>
      </c>
      <c r="K327" s="91">
        <f t="shared" si="1500"/>
        <v>165875876541.27997</v>
      </c>
      <c r="L327" s="91">
        <f t="shared" si="1500"/>
        <v>159519355073.19858</v>
      </c>
      <c r="M327" s="78">
        <f t="shared" si="1501"/>
        <v>0.96167904820988537</v>
      </c>
      <c r="N327" s="91">
        <f t="shared" si="1502"/>
        <v>241706663569.70776</v>
      </c>
      <c r="O327" s="91">
        <f t="shared" si="1502"/>
        <v>233761880243.25745</v>
      </c>
      <c r="P327" s="78">
        <f t="shared" si="1503"/>
        <v>0.96713047456319279</v>
      </c>
      <c r="Q327" s="91">
        <f t="shared" si="1504"/>
        <v>428555894707.32538</v>
      </c>
      <c r="R327" s="91">
        <f t="shared" si="1504"/>
        <v>415832299947.38806</v>
      </c>
      <c r="S327" s="78">
        <f t="shared" si="1505"/>
        <v>0.9703105361119192</v>
      </c>
      <c r="T327" s="91">
        <f t="shared" si="1506"/>
        <v>457487793248.44672</v>
      </c>
      <c r="U327" s="91">
        <f t="shared" si="1506"/>
        <v>436261590899.89966</v>
      </c>
      <c r="V327" s="78">
        <f t="shared" si="1507"/>
        <v>0.9536026913465212</v>
      </c>
      <c r="W327" s="91">
        <f t="shared" si="1508"/>
        <v>568258110407.8103</v>
      </c>
      <c r="X327" s="91">
        <f t="shared" si="1508"/>
        <v>516264294937.26282</v>
      </c>
      <c r="Y327" s="78">
        <f t="shared" si="1509"/>
        <v>0.90850317044620066</v>
      </c>
      <c r="Z327" s="91">
        <f t="shared" si="1510"/>
        <v>700759074974.88708</v>
      </c>
      <c r="AA327" s="91">
        <f t="shared" si="1510"/>
        <v>665068935126.54565</v>
      </c>
      <c r="AB327" s="78">
        <f t="shared" si="1511"/>
        <v>0.9490693148003535</v>
      </c>
      <c r="AC327" s="91">
        <f t="shared" si="1512"/>
        <v>689497705701.49243</v>
      </c>
      <c r="AD327" s="91">
        <f t="shared" si="1512"/>
        <v>623740748774.97095</v>
      </c>
      <c r="AE327" s="78">
        <f t="shared" si="1513"/>
        <v>0.90463063708149605</v>
      </c>
      <c r="AF327" s="91">
        <f t="shared" si="1514"/>
        <v>692335446177.5293</v>
      </c>
      <c r="AG327" s="91">
        <f t="shared" si="1514"/>
        <v>671323977108.2981</v>
      </c>
      <c r="AH327" s="91">
        <f t="shared" si="1514"/>
        <v>528899777130.91077</v>
      </c>
      <c r="AI327" s="78">
        <f t="shared" si="1515"/>
        <v>0.78784580197645548</v>
      </c>
      <c r="AJ327" s="91">
        <f t="shared" si="1514"/>
        <v>350732845406.06171</v>
      </c>
      <c r="AK327" s="78">
        <f t="shared" si="1516"/>
        <v>0.52244945416195288</v>
      </c>
      <c r="AL327" s="91">
        <f t="shared" si="1517"/>
        <v>468774484955.38818</v>
      </c>
      <c r="AM327" s="91">
        <f t="shared" si="1517"/>
        <v>459632493990.25616</v>
      </c>
      <c r="AN327" s="91">
        <f t="shared" si="1517"/>
        <v>371979058152.8844</v>
      </c>
      <c r="AO327" s="78">
        <f t="shared" si="1518"/>
        <v>0.80929669467792253</v>
      </c>
      <c r="AP327" s="91">
        <f t="shared" si="1519"/>
        <v>254602535113.3208</v>
      </c>
      <c r="AQ327" s="78">
        <f t="shared" si="1520"/>
        <v>0.55392631818306159</v>
      </c>
      <c r="AR327" s="91">
        <f t="shared" si="1521"/>
        <v>485951312458.16809</v>
      </c>
      <c r="AS327" s="91">
        <f t="shared" si="1521"/>
        <v>469140090900.33813</v>
      </c>
      <c r="AT327" s="91">
        <f t="shared" si="1521"/>
        <v>407299506794.02362</v>
      </c>
      <c r="AU327" s="78">
        <f t="shared" si="1522"/>
        <v>0.86818311778122659</v>
      </c>
      <c r="AV327" s="91">
        <f t="shared" si="1523"/>
        <v>278703817681.58948</v>
      </c>
      <c r="AW327" s="78">
        <f t="shared" si="1524"/>
        <v>0.59407375981601196</v>
      </c>
      <c r="AX327" s="91">
        <f t="shared" si="1525"/>
        <v>446078940666.98792</v>
      </c>
      <c r="AY327" s="91">
        <f t="shared" si="1525"/>
        <v>446078940666.98792</v>
      </c>
      <c r="AZ327" s="91">
        <f t="shared" si="1525"/>
        <v>394844276670.60156</v>
      </c>
      <c r="BA327" s="78">
        <f t="shared" si="1526"/>
        <v>0.88514440085474766</v>
      </c>
      <c r="BB327" s="91">
        <f t="shared" si="1527"/>
        <v>279689218707.9729</v>
      </c>
      <c r="BC327" s="78">
        <f t="shared" si="1528"/>
        <v>0.62699489532004105</v>
      </c>
      <c r="BD327" s="91">
        <f t="shared" si="1529"/>
        <v>519905301823.79614</v>
      </c>
      <c r="BE327" s="91">
        <f t="shared" si="1529"/>
        <v>567378969439.20569</v>
      </c>
      <c r="BF327" s="91">
        <f t="shared" si="1529"/>
        <v>508656113890.13879</v>
      </c>
      <c r="BG327" s="78">
        <f t="shared" si="1530"/>
        <v>0.89650152946784711</v>
      </c>
      <c r="BH327" s="91">
        <f t="shared" si="1531"/>
        <v>258708797292.10254</v>
      </c>
      <c r="BI327" s="78">
        <f t="shared" si="1532"/>
        <v>0.45597177764239116</v>
      </c>
      <c r="BJ327" s="91">
        <f t="shared" si="1533"/>
        <v>786237099792.29517</v>
      </c>
      <c r="BK327" s="91">
        <f t="shared" si="1533"/>
        <v>770802604691.5979</v>
      </c>
      <c r="BL327" s="91">
        <f t="shared" si="1533"/>
        <v>714773128635.74731</v>
      </c>
      <c r="BM327" s="78">
        <f t="shared" si="1534"/>
        <v>0.92731021442478356</v>
      </c>
      <c r="BN327" s="91">
        <f t="shared" si="1535"/>
        <v>429585931235.24316</v>
      </c>
      <c r="BO327" s="78">
        <f t="shared" si="1536"/>
        <v>0.55732288477037872</v>
      </c>
      <c r="BP327" s="91">
        <f t="shared" si="1537"/>
        <v>1047153864355.0483</v>
      </c>
      <c r="BQ327" s="91">
        <f t="shared" si="1537"/>
        <v>1031110006727.8483</v>
      </c>
      <c r="BR327" s="91">
        <f t="shared" si="1537"/>
        <v>960794568918.26099</v>
      </c>
      <c r="BS327" s="78">
        <f t="shared" si="1538"/>
        <v>0.93180607563616991</v>
      </c>
      <c r="BT327" s="91">
        <f t="shared" si="1539"/>
        <v>691255239512.16772</v>
      </c>
      <c r="BU327" s="78">
        <f t="shared" si="1540"/>
        <v>0.67039911842754329</v>
      </c>
      <c r="BV327" s="91">
        <f t="shared" si="1541"/>
        <v>804247390753.15417</v>
      </c>
      <c r="BW327" s="91">
        <f t="shared" si="1541"/>
        <v>792805634283.32764</v>
      </c>
      <c r="BX327" s="91">
        <f t="shared" si="1541"/>
        <v>742062780938.9989</v>
      </c>
      <c r="BY327" s="78">
        <f t="shared" si="1542"/>
        <v>0.93599584671191349</v>
      </c>
      <c r="BZ327" s="91">
        <f t="shared" si="1543"/>
        <v>532885477156.38983</v>
      </c>
      <c r="CA327" s="78">
        <f t="shared" si="1544"/>
        <v>0.6721514758634406</v>
      </c>
      <c r="CB327" s="91">
        <f t="shared" ref="CB327:CD327" si="1873">+CB230+CB257+CB279+CB302</f>
        <v>754138975201.58545</v>
      </c>
      <c r="CC327" s="91">
        <f t="shared" si="1873"/>
        <v>765328549790.42676</v>
      </c>
      <c r="CD327" s="91">
        <f t="shared" si="1873"/>
        <v>717223033314.91699</v>
      </c>
      <c r="CE327" s="78">
        <f t="shared" si="1546"/>
        <v>0.93714396713844961</v>
      </c>
      <c r="CF327" s="91">
        <f t="shared" si="1547"/>
        <v>524989666049.97388</v>
      </c>
      <c r="CG327" s="78">
        <f t="shared" si="1548"/>
        <v>0.68596639468596077</v>
      </c>
      <c r="CH327" s="91">
        <f t="shared" si="1549"/>
        <v>973764926648.78223</v>
      </c>
      <c r="CI327" s="91">
        <f t="shared" si="1549"/>
        <v>930848226251.17957</v>
      </c>
      <c r="CJ327" s="91">
        <f t="shared" si="1549"/>
        <v>843523760841.99451</v>
      </c>
      <c r="CK327" s="78">
        <f t="shared" si="1550"/>
        <v>0.90618828833045284</v>
      </c>
      <c r="CL327" s="91">
        <f t="shared" si="1551"/>
        <v>563915925377.93555</v>
      </c>
      <c r="CM327" s="78">
        <f t="shared" si="1552"/>
        <v>0.60580866942079636</v>
      </c>
      <c r="CN327" s="91">
        <f t="shared" si="1553"/>
        <v>907425490242.95776</v>
      </c>
      <c r="CO327" s="91">
        <f t="shared" si="1553"/>
        <v>850072789449.97144</v>
      </c>
      <c r="CP327" s="91">
        <f t="shared" si="1553"/>
        <v>810642445193.14075</v>
      </c>
      <c r="CQ327" s="78">
        <f t="shared" si="1554"/>
        <v>0.95361533183253211</v>
      </c>
      <c r="CR327" s="91">
        <f t="shared" si="1555"/>
        <v>547815586489.72198</v>
      </c>
      <c r="CS327" s="78">
        <f t="shared" si="1556"/>
        <v>0.64443373942621895</v>
      </c>
      <c r="CT327" s="91">
        <f t="shared" si="1474"/>
        <v>609951372755.76929</v>
      </c>
      <c r="CU327" s="91">
        <f t="shared" si="1474"/>
        <v>723695194907.17065</v>
      </c>
      <c r="CV327" s="91">
        <f t="shared" ref="CV327" si="1874">+CV230+CV257+CV279+CV302</f>
        <v>689701343231.00977</v>
      </c>
      <c r="CW327" s="78">
        <f t="shared" si="1558"/>
        <v>0.95302739065371112</v>
      </c>
      <c r="CX327" s="91">
        <f t="shared" si="1559"/>
        <v>512652675507.69543</v>
      </c>
      <c r="CY327" s="78">
        <f t="shared" si="1560"/>
        <v>0.70838203585620607</v>
      </c>
      <c r="CZ327" s="91">
        <f t="shared" ref="CZ327:DA327" si="1875">+CZ230+CZ257+CZ279+CZ302</f>
        <v>803921157187.19995</v>
      </c>
      <c r="DA327" s="91">
        <f t="shared" si="1875"/>
        <v>803921157187.19995</v>
      </c>
      <c r="DB327" s="91">
        <f t="shared" si="1476"/>
        <v>29762048084.246399</v>
      </c>
      <c r="DC327" s="78">
        <f t="shared" si="1562"/>
        <v>3.7021103149442368E-2</v>
      </c>
      <c r="DD327" s="91">
        <f t="shared" si="1563"/>
        <v>15224841227.543999</v>
      </c>
      <c r="DE327" s="78">
        <f t="shared" si="1564"/>
        <v>1.8938226829125191E-2</v>
      </c>
      <c r="DF327" s="91">
        <f t="shared" ref="DF327:DG327" si="1876">+DF230+DF257+DF279+DF302</f>
        <v>803921157187.19995</v>
      </c>
      <c r="DG327" s="91">
        <f t="shared" si="1876"/>
        <v>803921157187.19995</v>
      </c>
      <c r="DH327" s="91">
        <f t="shared" si="1477"/>
        <v>134271244187.35559</v>
      </c>
      <c r="DI327" s="78">
        <f t="shared" si="1566"/>
        <v>0.16702041361512443</v>
      </c>
      <c r="DJ327" s="91">
        <f t="shared" si="1567"/>
        <v>31117325178.919197</v>
      </c>
      <c r="DK327" s="78">
        <f t="shared" si="1568"/>
        <v>3.8706936495854979E-2</v>
      </c>
      <c r="DL327" s="91">
        <f t="shared" ref="DL327:DM327" si="1877">+DL230+DL257+DL279+DL302</f>
        <v>803921157187.19995</v>
      </c>
      <c r="DM327" s="91">
        <f t="shared" si="1877"/>
        <v>803921157187.19995</v>
      </c>
      <c r="DN327" s="91">
        <f t="shared" si="1478"/>
        <v>241438545663.38519</v>
      </c>
      <c r="DO327" s="78">
        <f t="shared" si="1570"/>
        <v>0.30032614952956654</v>
      </c>
      <c r="DP327" s="91">
        <f t="shared" si="1571"/>
        <v>61190114537.494797</v>
      </c>
      <c r="DQ327" s="78">
        <f t="shared" si="1572"/>
        <v>7.6114571672164802E-2</v>
      </c>
      <c r="DR327" s="91">
        <f t="shared" ref="DR327:DS327" si="1878">+DR230+DR257+DR279+DR302</f>
        <v>803921157187.19995</v>
      </c>
      <c r="DS327" s="91">
        <f t="shared" si="1878"/>
        <v>803921157187.19995</v>
      </c>
      <c r="DT327" s="91">
        <f t="shared" si="1479"/>
        <v>328301961371.56079</v>
      </c>
      <c r="DU327" s="78">
        <f t="shared" si="1574"/>
        <v>0.40837581948986179</v>
      </c>
      <c r="DV327" s="91">
        <f t="shared" si="1575"/>
        <v>94543967033.833191</v>
      </c>
      <c r="DW327" s="78">
        <f t="shared" si="1576"/>
        <v>0.11760353137691812</v>
      </c>
      <c r="DX327" s="91">
        <f t="shared" ref="DX327:DY327" si="1879">+DX230+DX257+DX279+DX302</f>
        <v>803921157187.19995</v>
      </c>
      <c r="DY327" s="91">
        <f t="shared" si="1879"/>
        <v>798279709852.63794</v>
      </c>
      <c r="DZ327" s="91">
        <f t="shared" si="1480"/>
        <v>403586614693.92236</v>
      </c>
      <c r="EA327" s="78">
        <f t="shared" si="1578"/>
        <v>0.50557042815033371</v>
      </c>
      <c r="EB327" s="91">
        <f t="shared" si="1579"/>
        <v>129755758857.89398</v>
      </c>
      <c r="EC327" s="78">
        <f t="shared" si="1580"/>
        <v>0.16254422761396106</v>
      </c>
      <c r="ED327" s="91">
        <f t="shared" ref="ED327:EE327" si="1880">+ED230+ED257+ED279+ED302</f>
        <v>803921157187.19995</v>
      </c>
      <c r="EE327" s="91">
        <f t="shared" si="1880"/>
        <v>798279709852.63794</v>
      </c>
      <c r="EF327" s="91">
        <f t="shared" si="1481"/>
        <v>428409219395.46118</v>
      </c>
      <c r="EG327" s="78">
        <f t="shared" si="1582"/>
        <v>0.53666554981654901</v>
      </c>
      <c r="EH327" s="91">
        <f t="shared" si="1583"/>
        <v>190187219180.22839</v>
      </c>
      <c r="EI327" s="78">
        <f t="shared" si="1584"/>
        <v>0.23824634001450051</v>
      </c>
      <c r="EJ327" s="91">
        <f t="shared" ref="EJ327:EK327" si="1881">+EJ230+EJ257+EJ279+EJ302</f>
        <v>803921157187.19995</v>
      </c>
      <c r="EK327" s="91">
        <f t="shared" si="1881"/>
        <v>798279709852.63794</v>
      </c>
      <c r="EL327" s="91">
        <f t="shared" si="1482"/>
        <v>453196452628.82635</v>
      </c>
      <c r="EM327" s="78">
        <f t="shared" si="1586"/>
        <v>0.56771636186580043</v>
      </c>
      <c r="EN327" s="91">
        <f t="shared" si="1587"/>
        <v>245806523384.30756</v>
      </c>
      <c r="EO327" s="78">
        <f t="shared" si="1588"/>
        <v>0.30792029454147513</v>
      </c>
      <c r="EP327" s="91">
        <f t="shared" ref="EP327:EQ327" si="1882">+EP230+EP257+EP279+EP302</f>
        <v>803921157187.19995</v>
      </c>
      <c r="EQ327" s="91">
        <f t="shared" si="1882"/>
        <v>798279709852.63794</v>
      </c>
      <c r="ER327" s="91">
        <f t="shared" si="1483"/>
        <v>481546307209.54675</v>
      </c>
      <c r="ES327" s="78">
        <f t="shared" si="1590"/>
        <v>0.60323004739584318</v>
      </c>
      <c r="ET327" s="91">
        <f t="shared" si="1591"/>
        <v>286842012342.3504</v>
      </c>
      <c r="EU327" s="78">
        <f t="shared" si="1592"/>
        <v>0.35932519491858472</v>
      </c>
      <c r="EV327" s="91">
        <f t="shared" ref="EV327:EX327" si="1883">+EV230+EV257+EV279+EV302</f>
        <v>803921157187.19995</v>
      </c>
      <c r="EW327" s="91">
        <f t="shared" si="1883"/>
        <v>825397594310.12512</v>
      </c>
      <c r="EX327" s="91">
        <f t="shared" si="1883"/>
        <v>526069857164.32678</v>
      </c>
      <c r="EY327" s="78">
        <f t="shared" si="1594"/>
        <v>0.63735327167269107</v>
      </c>
      <c r="EZ327" s="91">
        <f t="shared" si="1595"/>
        <v>335120679606.39838</v>
      </c>
      <c r="FA327" s="78">
        <f t="shared" si="1596"/>
        <v>0.40601121437298993</v>
      </c>
      <c r="FB327" s="91">
        <f t="shared" ref="FB327:FD327" si="1884">+FB230+FB257+FB279+FB302</f>
        <v>803921157187.19995</v>
      </c>
      <c r="FC327" s="91">
        <f t="shared" si="1884"/>
        <v>825397594310.12512</v>
      </c>
      <c r="FD327" s="91">
        <f t="shared" si="1884"/>
        <v>597890044207.88757</v>
      </c>
      <c r="FE327" s="78">
        <f t="shared" si="1598"/>
        <v>0.72436610953247271</v>
      </c>
      <c r="FF327" s="91">
        <f t="shared" si="1599"/>
        <v>389881842867.7536</v>
      </c>
      <c r="FG327" s="78">
        <f t="shared" si="1600"/>
        <v>0.47235640805764695</v>
      </c>
      <c r="FH327" s="91">
        <f t="shared" ref="FH327:FJ327" si="1885">+FH230+FH257+FH279+FH302</f>
        <v>803921157187.19995</v>
      </c>
      <c r="FI327" s="91">
        <f t="shared" si="1885"/>
        <v>825397594310.12512</v>
      </c>
      <c r="FJ327" s="91">
        <f t="shared" si="1885"/>
        <v>651261981988.00439</v>
      </c>
      <c r="FK327" s="78">
        <f t="shared" si="1602"/>
        <v>0.7890282046827809</v>
      </c>
      <c r="FL327" s="91">
        <f t="shared" si="1603"/>
        <v>431518675398.14276</v>
      </c>
      <c r="FM327" s="78">
        <f t="shared" si="1604"/>
        <v>0.52280098509229367</v>
      </c>
      <c r="FN327" s="91">
        <f t="shared" ref="FN327:FO327" si="1886">+FN230+FN257+FN279+FN302</f>
        <v>803921157187.19995</v>
      </c>
      <c r="FO327" s="91">
        <f t="shared" si="1886"/>
        <v>821791737779.79712</v>
      </c>
      <c r="FP327" s="91">
        <f t="shared" si="1487"/>
        <v>802780084656.71631</v>
      </c>
      <c r="FQ327" s="78">
        <f t="shared" si="1606"/>
        <v>0.97686560688180701</v>
      </c>
      <c r="FR327" s="91">
        <f t="shared" si="1607"/>
        <v>558267685042.4856</v>
      </c>
      <c r="FS327" s="78">
        <f t="shared" si="1608"/>
        <v>0.67932988295883301</v>
      </c>
      <c r="FT327" s="91">
        <f t="shared" ref="FT327:FU327" si="1887">+FT230+FT257+FT279+FT302</f>
        <v>1045661446000</v>
      </c>
      <c r="FU327" s="91">
        <f t="shared" si="1887"/>
        <v>1045661446000</v>
      </c>
      <c r="FV327" s="91">
        <f t="shared" si="1488"/>
        <v>39440234493</v>
      </c>
      <c r="FW327" s="78">
        <f t="shared" si="1610"/>
        <v>3.77179771176148E-2</v>
      </c>
      <c r="FX327" s="91">
        <f t="shared" si="1611"/>
        <v>9769760001</v>
      </c>
      <c r="FY327" s="78">
        <f t="shared" si="1612"/>
        <v>9.3431387743830047E-3</v>
      </c>
      <c r="FZ327" s="91">
        <f t="shared" ref="FZ327:GB327" si="1888">+FZ230+FZ257+FZ279+FZ302</f>
        <v>1045661446000</v>
      </c>
      <c r="GA327" s="91">
        <f t="shared" si="1888"/>
        <v>1045661446000</v>
      </c>
      <c r="GB327" s="91">
        <f t="shared" si="1888"/>
        <v>110807060326</v>
      </c>
      <c r="GC327" s="78">
        <f t="shared" si="1614"/>
        <v>0.10596839039047826</v>
      </c>
      <c r="GD327" s="91">
        <f t="shared" si="1615"/>
        <v>24028103160</v>
      </c>
      <c r="GE327" s="78">
        <f t="shared" si="1616"/>
        <v>2.2978855395228946E-2</v>
      </c>
      <c r="GF327" s="91">
        <f t="shared" ref="GF327:GH327" si="1889">+GF230+GF257+GF279+GF302</f>
        <v>1045661446000</v>
      </c>
      <c r="GG327" s="91">
        <f t="shared" si="1889"/>
        <v>1045661446000</v>
      </c>
      <c r="GH327" s="91">
        <f t="shared" si="1889"/>
        <v>187403629905</v>
      </c>
      <c r="GI327" s="78">
        <f t="shared" si="1618"/>
        <v>0.17922017745024521</v>
      </c>
      <c r="GJ327" s="91">
        <f t="shared" si="1619"/>
        <v>45054235399</v>
      </c>
      <c r="GK327" s="78">
        <f t="shared" si="1620"/>
        <v>4.3086828505868043E-2</v>
      </c>
      <c r="GL327" s="91">
        <f t="shared" ref="GL327:GN327" si="1890">+GL230+GL257+GL279+GL302</f>
        <v>1045661446000</v>
      </c>
      <c r="GM327" s="91">
        <f t="shared" si="1890"/>
        <v>1045661446000</v>
      </c>
      <c r="GN327" s="91">
        <f t="shared" si="1890"/>
        <v>240386107696</v>
      </c>
      <c r="GO327" s="78">
        <f t="shared" si="1622"/>
        <v>0.2298890416353746</v>
      </c>
      <c r="GP327" s="91">
        <f t="shared" si="1623"/>
        <v>76533740264</v>
      </c>
      <c r="GQ327" s="78">
        <f t="shared" si="1624"/>
        <v>7.3191701345370244E-2</v>
      </c>
      <c r="GR327" s="91">
        <f t="shared" ref="GR327:GT327" si="1891">+GR230+GR257+GR279+GR302</f>
        <v>1045661446000</v>
      </c>
      <c r="GS327" s="91">
        <f t="shared" si="1891"/>
        <v>1045661446000</v>
      </c>
      <c r="GT327" s="91">
        <f t="shared" si="1891"/>
        <v>305663746553</v>
      </c>
      <c r="GU327" s="78">
        <f t="shared" si="1626"/>
        <v>0.29231616764896962</v>
      </c>
      <c r="GV327" s="91">
        <f t="shared" si="1627"/>
        <v>109309936018</v>
      </c>
      <c r="GW327" s="78">
        <f t="shared" si="1628"/>
        <v>0.10453664179371494</v>
      </c>
      <c r="GX327" s="91">
        <f t="shared" ref="GX327:GZ327" si="1892">+GX230+GX257+GX279+GX302</f>
        <v>1045661446000</v>
      </c>
      <c r="GY327" s="91">
        <f t="shared" si="1892"/>
        <v>1045661446000</v>
      </c>
      <c r="GZ327" s="91">
        <f t="shared" si="1892"/>
        <v>409694411393</v>
      </c>
      <c r="HA327" s="78">
        <f t="shared" si="1630"/>
        <v>0.39180407096409292</v>
      </c>
      <c r="HB327" s="91">
        <f t="shared" si="1631"/>
        <v>155538259392</v>
      </c>
      <c r="HC327" s="78">
        <f t="shared" si="1632"/>
        <v>0.14874628876008114</v>
      </c>
    </row>
    <row r="328" spans="1:211" ht="15" thickBot="1" x14ac:dyDescent="0.4">
      <c r="A328" s="223" t="s">
        <v>175</v>
      </c>
      <c r="B328" s="91">
        <f t="shared" si="1494"/>
        <v>379399573861.23041</v>
      </c>
      <c r="C328" s="91">
        <f t="shared" si="1494"/>
        <v>341127061733.21686</v>
      </c>
      <c r="D328" s="78">
        <f t="shared" si="1495"/>
        <v>0.89912347096622691</v>
      </c>
      <c r="E328" s="91">
        <f t="shared" si="1496"/>
        <v>338843131946.47308</v>
      </c>
      <c r="F328" s="91">
        <f t="shared" si="1496"/>
        <v>327386871195.59393</v>
      </c>
      <c r="G328" s="78">
        <f t="shared" si="1497"/>
        <v>0.96619007537479351</v>
      </c>
      <c r="H328" s="91">
        <f t="shared" si="1498"/>
        <v>349879817535.89941</v>
      </c>
      <c r="I328" s="91">
        <f t="shared" si="1498"/>
        <v>344206073704.35419</v>
      </c>
      <c r="J328" s="78">
        <f t="shared" si="1499"/>
        <v>0.98378373502220351</v>
      </c>
      <c r="K328" s="91">
        <f t="shared" si="1500"/>
        <v>388872820588.42474</v>
      </c>
      <c r="L328" s="91">
        <f t="shared" si="1500"/>
        <v>384362152510.2019</v>
      </c>
      <c r="M328" s="78">
        <f t="shared" si="1501"/>
        <v>0.9884006599602474</v>
      </c>
      <c r="N328" s="91">
        <f t="shared" si="1502"/>
        <v>406442794092.52319</v>
      </c>
      <c r="O328" s="91">
        <f t="shared" si="1502"/>
        <v>394571571570.78107</v>
      </c>
      <c r="P328" s="78">
        <f t="shared" si="1503"/>
        <v>0.97079239023477493</v>
      </c>
      <c r="Q328" s="91">
        <f t="shared" si="1504"/>
        <v>419004452615.42682</v>
      </c>
      <c r="R328" s="91">
        <f t="shared" si="1504"/>
        <v>408466105434.85754</v>
      </c>
      <c r="S328" s="78">
        <f t="shared" si="1505"/>
        <v>0.97484908068449183</v>
      </c>
      <c r="T328" s="91">
        <f t="shared" si="1506"/>
        <v>407561787909.97357</v>
      </c>
      <c r="U328" s="91">
        <f t="shared" si="1506"/>
        <v>393675593985.44641</v>
      </c>
      <c r="V328" s="78">
        <f t="shared" si="1507"/>
        <v>0.9659286166258686</v>
      </c>
      <c r="W328" s="91">
        <f t="shared" si="1508"/>
        <v>423319233985.46741</v>
      </c>
      <c r="X328" s="91">
        <f t="shared" si="1508"/>
        <v>414524103876.25421</v>
      </c>
      <c r="Y328" s="78">
        <f t="shared" si="1509"/>
        <v>0.97922341012854819</v>
      </c>
      <c r="Z328" s="91">
        <f t="shared" si="1510"/>
        <v>418471034902.85309</v>
      </c>
      <c r="AA328" s="91">
        <f t="shared" si="1510"/>
        <v>406839975749.35394</v>
      </c>
      <c r="AB328" s="78">
        <f t="shared" si="1511"/>
        <v>0.9722058202757109</v>
      </c>
      <c r="AC328" s="91">
        <f t="shared" si="1512"/>
        <v>403923924134.00403</v>
      </c>
      <c r="AD328" s="91">
        <f t="shared" si="1512"/>
        <v>395354736650.32898</v>
      </c>
      <c r="AE328" s="78">
        <f t="shared" si="1513"/>
        <v>0.97878514499469915</v>
      </c>
      <c r="AF328" s="91">
        <f t="shared" si="1514"/>
        <v>412089527659.62006</v>
      </c>
      <c r="AG328" s="91">
        <f t="shared" si="1514"/>
        <v>419583598627.35889</v>
      </c>
      <c r="AH328" s="91">
        <f t="shared" si="1514"/>
        <v>404700936058.22107</v>
      </c>
      <c r="AI328" s="78">
        <f t="shared" si="1515"/>
        <v>0.9645299229573665</v>
      </c>
      <c r="AJ328" s="91">
        <f t="shared" si="1514"/>
        <v>395092558352.13403</v>
      </c>
      <c r="AK328" s="78">
        <f t="shared" si="1516"/>
        <v>0.94163012959671033</v>
      </c>
      <c r="AL328" s="91">
        <f t="shared" si="1517"/>
        <v>475423438506.68237</v>
      </c>
      <c r="AM328" s="91">
        <f t="shared" si="1517"/>
        <v>487850250632.17255</v>
      </c>
      <c r="AN328" s="91">
        <f t="shared" si="1517"/>
        <v>473951534864.31604</v>
      </c>
      <c r="AO328" s="78">
        <f t="shared" si="1518"/>
        <v>0.97151028261265404</v>
      </c>
      <c r="AP328" s="91">
        <f t="shared" si="1519"/>
        <v>442569233915.45349</v>
      </c>
      <c r="AQ328" s="78">
        <f t="shared" si="1520"/>
        <v>0.90718254903417106</v>
      </c>
      <c r="AR328" s="91">
        <f t="shared" si="1521"/>
        <v>496204824659.47821</v>
      </c>
      <c r="AS328" s="91">
        <f t="shared" si="1521"/>
        <v>496204824659.47821</v>
      </c>
      <c r="AT328" s="91">
        <f t="shared" si="1521"/>
        <v>489708516459.86414</v>
      </c>
      <c r="AU328" s="78">
        <f t="shared" si="1522"/>
        <v>0.98690801081172042</v>
      </c>
      <c r="AV328" s="91">
        <f t="shared" si="1523"/>
        <v>470921164730.05957</v>
      </c>
      <c r="AW328" s="78">
        <f t="shared" si="1524"/>
        <v>0.94904592081149231</v>
      </c>
      <c r="AX328" s="91">
        <f t="shared" si="1525"/>
        <v>499245326242.15771</v>
      </c>
      <c r="AY328" s="91">
        <f t="shared" si="1525"/>
        <v>499245326242.15771</v>
      </c>
      <c r="AZ328" s="91">
        <f t="shared" si="1525"/>
        <v>489459777224.49292</v>
      </c>
      <c r="BA328" s="78">
        <f t="shared" si="1526"/>
        <v>0.98039931772357081</v>
      </c>
      <c r="BB328" s="91">
        <f t="shared" si="1527"/>
        <v>474532660320.8736</v>
      </c>
      <c r="BC328" s="78">
        <f t="shared" si="1528"/>
        <v>0.95049995538807042</v>
      </c>
      <c r="BD328" s="91">
        <f t="shared" si="1529"/>
        <v>504331699776.40619</v>
      </c>
      <c r="BE328" s="91">
        <f t="shared" si="1529"/>
        <v>504331699776.40619</v>
      </c>
      <c r="BF328" s="91">
        <f t="shared" si="1529"/>
        <v>486471433419.40918</v>
      </c>
      <c r="BG328" s="78">
        <f t="shared" si="1530"/>
        <v>0.9645862705736814</v>
      </c>
      <c r="BH328" s="91">
        <f t="shared" si="1531"/>
        <v>467006696675.7085</v>
      </c>
      <c r="BI328" s="78">
        <f t="shared" si="1532"/>
        <v>0.92599116193321651</v>
      </c>
      <c r="BJ328" s="91">
        <f t="shared" si="1533"/>
        <v>554738370617.46265</v>
      </c>
      <c r="BK328" s="91">
        <f t="shared" si="1533"/>
        <v>562550410237.76807</v>
      </c>
      <c r="BL328" s="91">
        <f t="shared" si="1533"/>
        <v>540152594335.94281</v>
      </c>
      <c r="BM328" s="78">
        <f t="shared" si="1534"/>
        <v>0.96018522874712942</v>
      </c>
      <c r="BN328" s="91">
        <f t="shared" si="1535"/>
        <v>523918194033.13031</v>
      </c>
      <c r="BO328" s="78">
        <f t="shared" si="1536"/>
        <v>0.93132665890633792</v>
      </c>
      <c r="BP328" s="91">
        <f t="shared" si="1537"/>
        <v>580159789914.2572</v>
      </c>
      <c r="BQ328" s="91">
        <f t="shared" si="1537"/>
        <v>588541662248.20911</v>
      </c>
      <c r="BR328" s="91">
        <f t="shared" si="1537"/>
        <v>579774924936.06726</v>
      </c>
      <c r="BS328" s="78">
        <f t="shared" si="1538"/>
        <v>0.98510430463214238</v>
      </c>
      <c r="BT328" s="91">
        <f t="shared" si="1539"/>
        <v>567646667569.55981</v>
      </c>
      <c r="BU328" s="78">
        <f t="shared" si="1540"/>
        <v>0.96449699992549187</v>
      </c>
      <c r="BV328" s="91">
        <f t="shared" si="1541"/>
        <v>604174737837.36511</v>
      </c>
      <c r="BW328" s="91">
        <f t="shared" si="1541"/>
        <v>613213093174.41052</v>
      </c>
      <c r="BX328" s="91">
        <f t="shared" si="1541"/>
        <v>601936172649.995</v>
      </c>
      <c r="BY328" s="78">
        <f t="shared" si="1542"/>
        <v>0.98161011131377107</v>
      </c>
      <c r="BZ328" s="91">
        <f t="shared" si="1543"/>
        <v>586465505736.49292</v>
      </c>
      <c r="CA328" s="78">
        <f t="shared" si="1544"/>
        <v>0.9563812519079562</v>
      </c>
      <c r="CB328" s="91">
        <f t="shared" ref="CB328:CD328" si="1893">+CB231+CB258+CB280+CB303</f>
        <v>615171763654.92151</v>
      </c>
      <c r="CC328" s="91">
        <f t="shared" si="1893"/>
        <v>615171763654.92151</v>
      </c>
      <c r="CD328" s="91">
        <f t="shared" si="1893"/>
        <v>598370392505.17822</v>
      </c>
      <c r="CE328" s="78">
        <f t="shared" si="1546"/>
        <v>0.97268832520868442</v>
      </c>
      <c r="CF328" s="91">
        <f t="shared" si="1547"/>
        <v>584609726984.47449</v>
      </c>
      <c r="CG328" s="78">
        <f t="shared" si="1548"/>
        <v>0.95031950671976761</v>
      </c>
      <c r="CH328" s="91">
        <f t="shared" si="1549"/>
        <v>583875549599.70874</v>
      </c>
      <c r="CI328" s="91">
        <f t="shared" si="1549"/>
        <v>598210646317.74463</v>
      </c>
      <c r="CJ328" s="91">
        <f t="shared" si="1549"/>
        <v>589171829594.13293</v>
      </c>
      <c r="CK328" s="78">
        <f t="shared" si="1550"/>
        <v>0.98489024429897787</v>
      </c>
      <c r="CL328" s="91">
        <f t="shared" si="1551"/>
        <v>580214823976.63647</v>
      </c>
      <c r="CM328" s="78">
        <f t="shared" si="1552"/>
        <v>0.96991724829392367</v>
      </c>
      <c r="CN328" s="91">
        <f t="shared" si="1553"/>
        <v>546790068784.67181</v>
      </c>
      <c r="CO328" s="91">
        <f t="shared" si="1553"/>
        <v>571414172243.40344</v>
      </c>
      <c r="CP328" s="91">
        <f t="shared" si="1553"/>
        <v>567890979741.92163</v>
      </c>
      <c r="CQ328" s="78">
        <f t="shared" si="1554"/>
        <v>0.9938342577544943</v>
      </c>
      <c r="CR328" s="91">
        <f t="shared" si="1555"/>
        <v>559458905887.68127</v>
      </c>
      <c r="CS328" s="78">
        <f t="shared" si="1556"/>
        <v>0.97907775666678842</v>
      </c>
      <c r="CT328" s="91">
        <f t="shared" si="1474"/>
        <v>544190219407.513</v>
      </c>
      <c r="CU328" s="91">
        <f t="shared" si="1474"/>
        <v>585906831616.63538</v>
      </c>
      <c r="CV328" s="91">
        <f t="shared" ref="CV328" si="1894">+CV231+CV258+CV280+CV303</f>
        <v>582513108452.31885</v>
      </c>
      <c r="CW328" s="78">
        <f t="shared" si="1558"/>
        <v>0.99420774262871703</v>
      </c>
      <c r="CX328" s="91">
        <f t="shared" si="1559"/>
        <v>577199663051.09302</v>
      </c>
      <c r="CY328" s="78">
        <f t="shared" si="1560"/>
        <v>0.9851389878122474</v>
      </c>
      <c r="CZ328" s="91">
        <f t="shared" ref="CZ328:DA328" si="1895">+CZ231+CZ258+CZ280+CZ303</f>
        <v>629076422083.19995</v>
      </c>
      <c r="DA328" s="91">
        <f t="shared" si="1895"/>
        <v>629076422083.19995</v>
      </c>
      <c r="DB328" s="91">
        <f t="shared" si="1476"/>
        <v>62259592935.383987</v>
      </c>
      <c r="DC328" s="78">
        <f t="shared" si="1562"/>
        <v>9.8969840149484581E-2</v>
      </c>
      <c r="DD328" s="91">
        <f t="shared" si="1563"/>
        <v>39514257239.917191</v>
      </c>
      <c r="DE328" s="78">
        <f t="shared" si="1564"/>
        <v>6.2813127074553027E-2</v>
      </c>
      <c r="DF328" s="91">
        <f t="shared" ref="DF328:DG328" si="1896">+DF231+DF258+DF280+DF303</f>
        <v>629076422083.19995</v>
      </c>
      <c r="DG328" s="91">
        <f t="shared" si="1896"/>
        <v>629076422083.19995</v>
      </c>
      <c r="DH328" s="91">
        <f t="shared" si="1477"/>
        <v>117820557562.2504</v>
      </c>
      <c r="DI328" s="78">
        <f t="shared" si="1566"/>
        <v>0.18729132650065808</v>
      </c>
      <c r="DJ328" s="91">
        <f t="shared" si="1567"/>
        <v>84747724780.102798</v>
      </c>
      <c r="DK328" s="78">
        <f t="shared" si="1568"/>
        <v>0.13471769375723686</v>
      </c>
      <c r="DL328" s="91">
        <f t="shared" ref="DL328:DM328" si="1897">+DL231+DL258+DL280+DL303</f>
        <v>629076422083.19995</v>
      </c>
      <c r="DM328" s="91">
        <f t="shared" si="1897"/>
        <v>629076422083.19995</v>
      </c>
      <c r="DN328" s="91">
        <f t="shared" si="1478"/>
        <v>161191628764.93558</v>
      </c>
      <c r="DO328" s="78">
        <f t="shared" si="1570"/>
        <v>0.2562353684011015</v>
      </c>
      <c r="DP328" s="91">
        <f t="shared" si="1571"/>
        <v>129204381149.93761</v>
      </c>
      <c r="DQ328" s="78">
        <f t="shared" si="1572"/>
        <v>0.20538741655914325</v>
      </c>
      <c r="DR328" s="91">
        <f t="shared" ref="DR328:DS328" si="1898">+DR231+DR258+DR280+DR303</f>
        <v>629076422083.19995</v>
      </c>
      <c r="DS328" s="91">
        <f t="shared" si="1898"/>
        <v>629076422083.19995</v>
      </c>
      <c r="DT328" s="91">
        <f t="shared" si="1479"/>
        <v>210022282584.75357</v>
      </c>
      <c r="DU328" s="78">
        <f t="shared" si="1574"/>
        <v>0.33385813744101284</v>
      </c>
      <c r="DV328" s="91">
        <f t="shared" si="1575"/>
        <v>173501341588.41119</v>
      </c>
      <c r="DW328" s="78">
        <f t="shared" si="1576"/>
        <v>0.2758032816010777</v>
      </c>
      <c r="DX328" s="91">
        <f t="shared" ref="DX328:DY328" si="1899">+DX231+DX258+DX280+DX303</f>
        <v>629076422083.19995</v>
      </c>
      <c r="DY328" s="91">
        <f t="shared" si="1899"/>
        <v>629076422083.19995</v>
      </c>
      <c r="DZ328" s="91">
        <f t="shared" si="1480"/>
        <v>254991521109.76437</v>
      </c>
      <c r="EA328" s="78">
        <f t="shared" si="1578"/>
        <v>0.40534267723046197</v>
      </c>
      <c r="EB328" s="91">
        <f t="shared" si="1579"/>
        <v>218527672981.30081</v>
      </c>
      <c r="EC328" s="78">
        <f t="shared" si="1580"/>
        <v>0.3473785780392814</v>
      </c>
      <c r="ED328" s="91">
        <f t="shared" ref="ED328:EE328" si="1900">+ED231+ED258+ED280+ED303</f>
        <v>629076422083.19995</v>
      </c>
      <c r="EE328" s="91">
        <f t="shared" si="1900"/>
        <v>629076422083.19995</v>
      </c>
      <c r="EF328" s="91">
        <f t="shared" si="1481"/>
        <v>327410443471.92474</v>
      </c>
      <c r="EG328" s="78">
        <f t="shared" si="1582"/>
        <v>0.52046211235782469</v>
      </c>
      <c r="EH328" s="91">
        <f t="shared" si="1583"/>
        <v>291302932621.17841</v>
      </c>
      <c r="EI328" s="78">
        <f t="shared" si="1584"/>
        <v>0.46306445829987164</v>
      </c>
      <c r="EJ328" s="91">
        <f t="shared" ref="EJ328:EK328" si="1901">+EJ231+EJ258+EJ280+EJ303</f>
        <v>629076422083.19995</v>
      </c>
      <c r="EK328" s="91">
        <f t="shared" si="1901"/>
        <v>629076422083.19995</v>
      </c>
      <c r="EL328" s="91">
        <f t="shared" si="1482"/>
        <v>372541686623.54279</v>
      </c>
      <c r="EM328" s="78">
        <f t="shared" si="1586"/>
        <v>0.59220417988304674</v>
      </c>
      <c r="EN328" s="91">
        <f t="shared" si="1587"/>
        <v>339718688512.67877</v>
      </c>
      <c r="EO328" s="78">
        <f t="shared" si="1588"/>
        <v>0.54002769232344316</v>
      </c>
      <c r="EP328" s="91">
        <f t="shared" ref="EP328:EQ328" si="1902">+EP231+EP258+EP280+EP303</f>
        <v>629076422083.19995</v>
      </c>
      <c r="EQ328" s="91">
        <f t="shared" si="1902"/>
        <v>629076422083.19995</v>
      </c>
      <c r="ER328" s="91">
        <f t="shared" si="1483"/>
        <v>418772891993.36755</v>
      </c>
      <c r="ES328" s="78">
        <f t="shared" si="1590"/>
        <v>0.66569478252990666</v>
      </c>
      <c r="ET328" s="91">
        <f t="shared" si="1591"/>
        <v>382550319550.1676</v>
      </c>
      <c r="EU328" s="78">
        <f t="shared" si="1592"/>
        <v>0.60811422288462835</v>
      </c>
      <c r="EV328" s="91">
        <f t="shared" ref="EV328:EX328" si="1903">+EV231+EV258+EV280+EV303</f>
        <v>629076422083.19995</v>
      </c>
      <c r="EW328" s="91">
        <f t="shared" si="1903"/>
        <v>641932382083.19995</v>
      </c>
      <c r="EX328" s="91">
        <f t="shared" si="1903"/>
        <v>464702246117.9436</v>
      </c>
      <c r="EY328" s="78">
        <f t="shared" si="1594"/>
        <v>0.72391151948105681</v>
      </c>
      <c r="EZ328" s="91">
        <f t="shared" si="1595"/>
        <v>430705138140.70074</v>
      </c>
      <c r="FA328" s="78">
        <f t="shared" si="1596"/>
        <v>0.6709509446197055</v>
      </c>
      <c r="FB328" s="91">
        <f t="shared" ref="FB328:FD328" si="1904">+FB231+FB258+FB280+FB303</f>
        <v>629076422083.19995</v>
      </c>
      <c r="FC328" s="91">
        <f t="shared" si="1904"/>
        <v>641932382083.19995</v>
      </c>
      <c r="FD328" s="91">
        <f t="shared" si="1904"/>
        <v>514536293930.95801</v>
      </c>
      <c r="FE328" s="78">
        <f t="shared" si="1598"/>
        <v>0.80154282334407878</v>
      </c>
      <c r="FF328" s="91">
        <f t="shared" si="1599"/>
        <v>476009862167.89197</v>
      </c>
      <c r="FG328" s="78">
        <f t="shared" si="1600"/>
        <v>0.74152648386913278</v>
      </c>
      <c r="FH328" s="91">
        <f t="shared" ref="FH328:FJ328" si="1905">+FH231+FH258+FH280+FH303</f>
        <v>629076422083.19995</v>
      </c>
      <c r="FI328" s="91">
        <f t="shared" si="1905"/>
        <v>641932382083.19995</v>
      </c>
      <c r="FJ328" s="91">
        <f t="shared" si="1905"/>
        <v>555892365354.72119</v>
      </c>
      <c r="FK328" s="78">
        <f t="shared" si="1602"/>
        <v>0.86596716549917363</v>
      </c>
      <c r="FL328" s="91">
        <f t="shared" si="1603"/>
        <v>525321725111.35199</v>
      </c>
      <c r="FM328" s="78">
        <f t="shared" si="1604"/>
        <v>0.81834432998468953</v>
      </c>
      <c r="FN328" s="91">
        <f t="shared" ref="FN328:FO328" si="1906">+FN231+FN258+FN280+FN303</f>
        <v>629076422083.19995</v>
      </c>
      <c r="FO328" s="91">
        <f t="shared" si="1906"/>
        <v>671744256908.3999</v>
      </c>
      <c r="FP328" s="91">
        <f t="shared" si="1487"/>
        <v>664057074782.72754</v>
      </c>
      <c r="FQ328" s="78">
        <f t="shared" si="1606"/>
        <v>0.98855638578727645</v>
      </c>
      <c r="FR328" s="91">
        <f t="shared" si="1607"/>
        <v>651214159016.69397</v>
      </c>
      <c r="FS328" s="78">
        <f t="shared" si="1608"/>
        <v>0.96943762796545141</v>
      </c>
      <c r="FT328" s="91">
        <f t="shared" ref="FT328:FU328" si="1907">+FT231+FT258+FT280+FT303</f>
        <v>691787664000</v>
      </c>
      <c r="FU328" s="91">
        <f t="shared" si="1907"/>
        <v>691787664000</v>
      </c>
      <c r="FV328" s="91">
        <f t="shared" si="1488"/>
        <v>63454151666</v>
      </c>
      <c r="FW328" s="78">
        <f t="shared" si="1610"/>
        <v>9.1724896190111885E-2</v>
      </c>
      <c r="FX328" s="91">
        <f t="shared" si="1611"/>
        <v>40857378423</v>
      </c>
      <c r="FY328" s="78">
        <f t="shared" si="1612"/>
        <v>5.9060576748012086E-2</v>
      </c>
      <c r="FZ328" s="91">
        <f t="shared" ref="FZ328:GB328" si="1908">+FZ231+FZ258+FZ280+FZ303</f>
        <v>691787664000</v>
      </c>
      <c r="GA328" s="91">
        <f t="shared" si="1908"/>
        <v>691787664000</v>
      </c>
      <c r="GB328" s="91">
        <f t="shared" si="1908"/>
        <v>142409224170</v>
      </c>
      <c r="GC328" s="78">
        <f t="shared" si="1614"/>
        <v>0.20585684246893424</v>
      </c>
      <c r="GD328" s="91">
        <f t="shared" si="1615"/>
        <v>84260295476</v>
      </c>
      <c r="GE328" s="78">
        <f t="shared" si="1616"/>
        <v>0.12180080660704004</v>
      </c>
      <c r="GF328" s="91">
        <f t="shared" ref="GF328:GH328" si="1909">+GF231+GF258+GF280+GF303</f>
        <v>691787664000</v>
      </c>
      <c r="GG328" s="91">
        <f t="shared" si="1909"/>
        <v>691787664000</v>
      </c>
      <c r="GH328" s="91">
        <f t="shared" si="1909"/>
        <v>196432406251</v>
      </c>
      <c r="GI328" s="78">
        <f t="shared" si="1618"/>
        <v>0.28394898676741942</v>
      </c>
      <c r="GJ328" s="91">
        <f t="shared" si="1619"/>
        <v>126231797167</v>
      </c>
      <c r="GK328" s="78">
        <f t="shared" si="1620"/>
        <v>0.18247188224940653</v>
      </c>
      <c r="GL328" s="91">
        <f t="shared" ref="GL328:GN328" si="1910">+GL231+GL258+GL280+GL303</f>
        <v>691787664000</v>
      </c>
      <c r="GM328" s="91">
        <f t="shared" si="1910"/>
        <v>691787664000</v>
      </c>
      <c r="GN328" s="91">
        <f t="shared" si="1910"/>
        <v>238041724060</v>
      </c>
      <c r="GO328" s="78">
        <f t="shared" si="1622"/>
        <v>0.34409651464961655</v>
      </c>
      <c r="GP328" s="91">
        <f t="shared" si="1623"/>
        <v>179555278941</v>
      </c>
      <c r="GQ328" s="78">
        <f t="shared" si="1624"/>
        <v>0.25955258858301933</v>
      </c>
      <c r="GR328" s="91">
        <f t="shared" ref="GR328:GT328" si="1911">+GR231+GR258+GR280+GR303</f>
        <v>691787664000</v>
      </c>
      <c r="GS328" s="91">
        <f t="shared" si="1911"/>
        <v>691787664000</v>
      </c>
      <c r="GT328" s="91">
        <f t="shared" si="1911"/>
        <v>281638057247</v>
      </c>
      <c r="GU328" s="78">
        <f t="shared" si="1626"/>
        <v>0.40711633338260855</v>
      </c>
      <c r="GV328" s="91">
        <f t="shared" si="1627"/>
        <v>227022488866</v>
      </c>
      <c r="GW328" s="78">
        <f t="shared" si="1628"/>
        <v>0.32816787676341103</v>
      </c>
      <c r="GX328" s="91">
        <f t="shared" ref="GX328:GZ328" si="1912">+GX231+GX258+GX280+GX303</f>
        <v>691787664000</v>
      </c>
      <c r="GY328" s="91">
        <f t="shared" si="1912"/>
        <v>691787664000</v>
      </c>
      <c r="GZ328" s="91">
        <f t="shared" si="1912"/>
        <v>358955172858</v>
      </c>
      <c r="HA328" s="78">
        <f t="shared" si="1630"/>
        <v>0.5188805634123016</v>
      </c>
      <c r="HB328" s="91">
        <f t="shared" si="1631"/>
        <v>308236274020</v>
      </c>
      <c r="HC328" s="78">
        <f t="shared" si="1632"/>
        <v>0.44556486052055416</v>
      </c>
    </row>
    <row r="329" spans="1:211" ht="15" thickBot="1" x14ac:dyDescent="0.4">
      <c r="A329" s="228" t="s">
        <v>182</v>
      </c>
      <c r="B329" s="229">
        <f t="shared" ref="B329" si="1913">SUM(B313:B328)</f>
        <v>14851602760578.658</v>
      </c>
      <c r="C329" s="229">
        <f t="shared" ref="C329" si="1914">SUM(C313:C328)</f>
        <v>14341355498513.215</v>
      </c>
      <c r="D329" s="392">
        <f>+C329/B329</f>
        <v>0.9656436230963692</v>
      </c>
      <c r="E329" s="229">
        <f t="shared" ref="E329:F329" si="1915">SUM(E313:E328)</f>
        <v>15926690710533.219</v>
      </c>
      <c r="F329" s="229">
        <f t="shared" si="1915"/>
        <v>15564111724394.523</v>
      </c>
      <c r="G329" s="392">
        <f>+F329/E329</f>
        <v>0.97723450572824266</v>
      </c>
      <c r="H329" s="229">
        <f t="shared" ref="H329:I329" si="1916">SUM(H313:H328)</f>
        <v>15843034057564.824</v>
      </c>
      <c r="I329" s="229">
        <f t="shared" si="1916"/>
        <v>15353107015370.502</v>
      </c>
      <c r="J329" s="392">
        <f>+I329/H329</f>
        <v>0.96907618575998777</v>
      </c>
      <c r="K329" s="229">
        <f t="shared" ref="K329:L329" si="1917">SUM(K313:K328)</f>
        <v>19548237933298.328</v>
      </c>
      <c r="L329" s="229">
        <f t="shared" si="1917"/>
        <v>19136827355955.516</v>
      </c>
      <c r="M329" s="392">
        <f>+L329/K329</f>
        <v>0.97895408380302051</v>
      </c>
      <c r="N329" s="229">
        <f t="shared" ref="N329:O329" si="1918">SUM(N313:N328)</f>
        <v>25128574968756.863</v>
      </c>
      <c r="O329" s="229">
        <f t="shared" si="1918"/>
        <v>24085690726462.707</v>
      </c>
      <c r="P329" s="392">
        <f>+O329/N329</f>
        <v>0.95849807465839953</v>
      </c>
      <c r="Q329" s="229">
        <f t="shared" ref="Q329:R329" si="1919">SUM(Q313:Q328)</f>
        <v>27533813530311.355</v>
      </c>
      <c r="R329" s="229">
        <f t="shared" si="1919"/>
        <v>25975922878060.133</v>
      </c>
      <c r="S329" s="392">
        <f>+R329/Q329</f>
        <v>0.9434190018561659</v>
      </c>
      <c r="T329" s="229">
        <f t="shared" ref="T329:U329" si="1920">SUM(T313:T328)</f>
        <v>26577582356467.379</v>
      </c>
      <c r="U329" s="229">
        <f t="shared" si="1920"/>
        <v>25029816583447.496</v>
      </c>
      <c r="V329" s="392">
        <f>+U329/T329</f>
        <v>0.94176423753444793</v>
      </c>
      <c r="W329" s="229">
        <f t="shared" ref="W329:X329" si="1921">SUM(W313:W328)</f>
        <v>29716794182480.277</v>
      </c>
      <c r="X329" s="229">
        <f t="shared" si="1921"/>
        <v>27778821788351.699</v>
      </c>
      <c r="Y329" s="392">
        <f>+X329/W329</f>
        <v>0.93478528059829813</v>
      </c>
      <c r="Z329" s="229">
        <f t="shared" ref="Z329:AA329" si="1922">SUM(Z313:Z328)</f>
        <v>22338461651637.715</v>
      </c>
      <c r="AA329" s="229">
        <f t="shared" si="1922"/>
        <v>20537604834409.16</v>
      </c>
      <c r="AB329" s="392">
        <f>+AA329/Z329</f>
        <v>0.91938313186859366</v>
      </c>
      <c r="AC329" s="229">
        <f t="shared" ref="AC329:AD329" si="1923">SUM(AC313:AC328)</f>
        <v>21581403171987.625</v>
      </c>
      <c r="AD329" s="229">
        <f t="shared" si="1923"/>
        <v>19431531036015.012</v>
      </c>
      <c r="AE329" s="392">
        <f>+AD329/AC329</f>
        <v>0.90038311601707532</v>
      </c>
      <c r="AF329" s="229">
        <f t="shared" ref="AF329:AJ329" si="1924">SUM(AF313:AF328)</f>
        <v>22381728619447.113</v>
      </c>
      <c r="AG329" s="229">
        <f t="shared" si="1924"/>
        <v>21897871191985.406</v>
      </c>
      <c r="AH329" s="229">
        <f t="shared" si="1924"/>
        <v>19098938540797.164</v>
      </c>
      <c r="AI329" s="392">
        <f>+AH329/AG329</f>
        <v>0.87218243149532049</v>
      </c>
      <c r="AJ329" s="229">
        <f t="shared" si="1924"/>
        <v>16191081510342.826</v>
      </c>
      <c r="AK329" s="220">
        <f>+AJ329/AG329</f>
        <v>0.73939066352115279</v>
      </c>
      <c r="AL329" s="229">
        <f t="shared" ref="AL329:AN329" si="1925">SUM(AL313:AL328)</f>
        <v>26001224732080.441</v>
      </c>
      <c r="AM329" s="229">
        <f t="shared" si="1925"/>
        <v>24262184344376.77</v>
      </c>
      <c r="AN329" s="229">
        <f t="shared" si="1925"/>
        <v>21018988636929.219</v>
      </c>
      <c r="AO329" s="392">
        <f>+AN329/AM329</f>
        <v>0.86632713438272002</v>
      </c>
      <c r="AP329" s="229">
        <f t="shared" ref="AP329" si="1926">SUM(AP313:AP328)</f>
        <v>16275872874596.996</v>
      </c>
      <c r="AQ329" s="220">
        <f>+AP329/AM329</f>
        <v>0.67083295731240478</v>
      </c>
      <c r="AR329" s="229">
        <f t="shared" ref="AR329:AT329" si="1927">SUM(AR313:AR328)</f>
        <v>27047323079129.246</v>
      </c>
      <c r="AS329" s="229">
        <f t="shared" si="1927"/>
        <v>25620574041460.898</v>
      </c>
      <c r="AT329" s="229">
        <f t="shared" si="1927"/>
        <v>21925280398547.508</v>
      </c>
      <c r="AU329" s="392">
        <f>+AT329/AS329</f>
        <v>0.85576850710161989</v>
      </c>
      <c r="AV329" s="229">
        <f t="shared" ref="AV329" si="1928">SUM(AV313:AV328)</f>
        <v>17785076504142.574</v>
      </c>
      <c r="AW329" s="220">
        <f>+AV329/AS329</f>
        <v>0.69417166357637394</v>
      </c>
      <c r="AX329" s="229">
        <f t="shared" ref="AX329:AZ329" si="1929">SUM(AX313:AX328)</f>
        <v>29756499585743.48</v>
      </c>
      <c r="AY329" s="229">
        <f t="shared" si="1929"/>
        <v>27541700476069.293</v>
      </c>
      <c r="AZ329" s="229">
        <f t="shared" si="1929"/>
        <v>23576105401629.551</v>
      </c>
      <c r="BA329" s="392">
        <f>+AZ329/AY329</f>
        <v>0.85601487904185847</v>
      </c>
      <c r="BB329" s="229">
        <f t="shared" ref="BB329" si="1930">SUM(BB313:BB328)</f>
        <v>20222754519343.93</v>
      </c>
      <c r="BC329" s="220">
        <f>+BB329/AY329</f>
        <v>0.73425947453445284</v>
      </c>
      <c r="BD329" s="229">
        <f t="shared" ref="BD329:BF329" si="1931">SUM(BD313:BD328)</f>
        <v>27138255276975.531</v>
      </c>
      <c r="BE329" s="229">
        <f t="shared" si="1931"/>
        <v>24229370373453.531</v>
      </c>
      <c r="BF329" s="229">
        <f t="shared" si="1931"/>
        <v>21789227844963.238</v>
      </c>
      <c r="BG329" s="392">
        <f>+BF329/BE329</f>
        <v>0.89928989111645297</v>
      </c>
      <c r="BH329" s="229">
        <f t="shared" ref="BH329" si="1932">SUM(BH313:BH328)</f>
        <v>18875381190352.582</v>
      </c>
      <c r="BI329" s="220">
        <f>+BH329/BE329</f>
        <v>0.77902895945794159</v>
      </c>
      <c r="BJ329" s="229">
        <f t="shared" ref="BJ329:BL329" si="1933">SUM(BJ313:BJ328)</f>
        <v>29405070695081.859</v>
      </c>
      <c r="BK329" s="229">
        <f t="shared" si="1933"/>
        <v>26725529479108.516</v>
      </c>
      <c r="BL329" s="229">
        <f t="shared" si="1933"/>
        <v>24527323080122.852</v>
      </c>
      <c r="BM329" s="392">
        <f>+BL329/BK329</f>
        <v>0.91774881763506266</v>
      </c>
      <c r="BN329" s="229">
        <f t="shared" ref="BN329" si="1934">SUM(BN313:BN328)</f>
        <v>20673479220560.98</v>
      </c>
      <c r="BO329" s="220">
        <f>+BN329/BK329</f>
        <v>0.77354797541884235</v>
      </c>
      <c r="BP329" s="229">
        <f t="shared" ref="BP329:BR329" si="1935">SUM(BP313:BP328)</f>
        <v>31678720827681.57</v>
      </c>
      <c r="BQ329" s="229">
        <f t="shared" si="1935"/>
        <v>30910943768567.598</v>
      </c>
      <c r="BR329" s="229">
        <f t="shared" si="1935"/>
        <v>27204447304055.945</v>
      </c>
      <c r="BS329" s="392">
        <f>+BR329/BQ329</f>
        <v>0.8800911259047135</v>
      </c>
      <c r="BT329" s="229">
        <f t="shared" ref="BT329" si="1936">SUM(BT313:BT328)</f>
        <v>23098953149323.922</v>
      </c>
      <c r="BU329" s="220">
        <f>+BT329/BQ329</f>
        <v>0.7472742767825985</v>
      </c>
      <c r="BV329" s="229">
        <f t="shared" ref="BV329:BX329" si="1937">SUM(BV313:BV328)</f>
        <v>37396462363686.906</v>
      </c>
      <c r="BW329" s="229">
        <f t="shared" si="1937"/>
        <v>32297396642322.594</v>
      </c>
      <c r="BX329" s="229">
        <f t="shared" si="1937"/>
        <v>28514189942469.379</v>
      </c>
      <c r="BY329" s="392">
        <f>+BX329/BW329</f>
        <v>0.88286341646200395</v>
      </c>
      <c r="BZ329" s="229">
        <f t="shared" ref="BZ329" si="1938">SUM(BZ313:BZ328)</f>
        <v>23919789310965.676</v>
      </c>
      <c r="CA329" s="220">
        <f>+BZ329/BW329</f>
        <v>0.74061044535153397</v>
      </c>
      <c r="CB329" s="229">
        <f t="shared" ref="CB329:CD329" si="1939">SUM(CB313:CB328)</f>
        <v>30245876120380.273</v>
      </c>
      <c r="CC329" s="229">
        <f t="shared" si="1939"/>
        <v>29708442761301.793</v>
      </c>
      <c r="CD329" s="229">
        <f t="shared" si="1939"/>
        <v>26866869535720.039</v>
      </c>
      <c r="CE329" s="392">
        <f>+CD329/CC329</f>
        <v>0.90435132368219628</v>
      </c>
      <c r="CF329" s="229">
        <f t="shared" ref="CF329" si="1940">SUM(CF313:CF328)</f>
        <v>23546844067343.922</v>
      </c>
      <c r="CG329" s="220">
        <f>+CF329/CC329</f>
        <v>0.79259772235574844</v>
      </c>
      <c r="CH329" s="229">
        <f t="shared" ref="CH329:CJ329" si="1941">SUM(CH313:CH328)</f>
        <v>32594021360315.191</v>
      </c>
      <c r="CI329" s="229">
        <f t="shared" si="1941"/>
        <v>33541995101113.457</v>
      </c>
      <c r="CJ329" s="229">
        <f t="shared" si="1941"/>
        <v>31292816899199.328</v>
      </c>
      <c r="CK329" s="392">
        <f>+CJ329/CI329</f>
        <v>0.93294441206809831</v>
      </c>
      <c r="CL329" s="229">
        <f t="shared" ref="CL329" si="1942">SUM(CL313:CL328)</f>
        <v>26503980389041.957</v>
      </c>
      <c r="CM329" s="220">
        <f>+CL329/CI329</f>
        <v>0.79017304454147197</v>
      </c>
      <c r="CN329" s="229">
        <f t="shared" ref="CN329:CP329" si="1943">SUM(CN313:CN328)</f>
        <v>34254661471549.816</v>
      </c>
      <c r="CO329" s="229">
        <f t="shared" si="1943"/>
        <v>34863540200203.285</v>
      </c>
      <c r="CP329" s="229">
        <f t="shared" si="1943"/>
        <v>33012775541562.215</v>
      </c>
      <c r="CQ329" s="392">
        <f>+CP329/CO329</f>
        <v>0.94691403546475528</v>
      </c>
      <c r="CR329" s="229">
        <f t="shared" ref="CR329" si="1944">SUM(CR313:CR328)</f>
        <v>28610663659373.367</v>
      </c>
      <c r="CS329" s="220">
        <f>+CR329/CO329</f>
        <v>0.82064711429410553</v>
      </c>
      <c r="CT329" s="229">
        <f t="shared" ref="CT329:CU329" si="1945">SUM(CT313:CT328)</f>
        <v>34630330097288.219</v>
      </c>
      <c r="CU329" s="229">
        <f t="shared" si="1945"/>
        <v>34500104704431.965</v>
      </c>
      <c r="CV329" s="229">
        <f t="shared" ref="CV329" si="1946">SUM(CV313:CV328)</f>
        <v>33388098231082.547</v>
      </c>
      <c r="CW329" s="392">
        <f>+CV329/CU329</f>
        <v>0.96776802612988688</v>
      </c>
      <c r="CX329" s="229">
        <f t="shared" ref="CX329" si="1947">SUM(CX313:CX328)</f>
        <v>28944874568087.352</v>
      </c>
      <c r="CY329" s="220">
        <f>+CX329/CU329</f>
        <v>0.83897932531112074</v>
      </c>
      <c r="CZ329" s="229">
        <f t="shared" ref="CZ329:DB329" si="1948">SUM(CZ313:CZ328)</f>
        <v>34707186456555.598</v>
      </c>
      <c r="DA329" s="229">
        <f t="shared" si="1948"/>
        <v>34707186456555.598</v>
      </c>
      <c r="DB329" s="229">
        <f t="shared" si="1948"/>
        <v>3266972656914.6729</v>
      </c>
      <c r="DC329" s="392">
        <f>+DB329/DA329</f>
        <v>9.4129573453154314E-2</v>
      </c>
      <c r="DD329" s="229">
        <f t="shared" ref="DD329" si="1949">SUM(DD313:DD328)</f>
        <v>720656816099.54749</v>
      </c>
      <c r="DE329" s="220">
        <f>+DD329/DA329</f>
        <v>2.0763907699681249E-2</v>
      </c>
      <c r="DF329" s="229">
        <f t="shared" ref="DF329:DH329" si="1950">SUM(DF313:DF328)</f>
        <v>34707186456555.598</v>
      </c>
      <c r="DG329" s="229">
        <f t="shared" si="1950"/>
        <v>34707186456555.598</v>
      </c>
      <c r="DH329" s="229">
        <f t="shared" si="1950"/>
        <v>5651187295501.752</v>
      </c>
      <c r="DI329" s="392">
        <f>+DH329/DG329</f>
        <v>0.16282470209953703</v>
      </c>
      <c r="DJ329" s="229">
        <f t="shared" ref="DJ329" si="1951">SUM(DJ313:DJ328)</f>
        <v>2115213645015.1045</v>
      </c>
      <c r="DK329" s="220">
        <f>+DJ329/DG329</f>
        <v>6.0944543795355001E-2</v>
      </c>
      <c r="DL329" s="229">
        <f t="shared" ref="DL329:DN329" si="1952">SUM(DL313:DL328)</f>
        <v>34707186456555.598</v>
      </c>
      <c r="DM329" s="229">
        <f t="shared" si="1952"/>
        <v>34712498073306.703</v>
      </c>
      <c r="DN329" s="229">
        <f t="shared" si="1952"/>
        <v>8720763288527.1133</v>
      </c>
      <c r="DO329" s="392">
        <f>+DN329/DM329</f>
        <v>0.25122834058529558</v>
      </c>
      <c r="DP329" s="229">
        <f t="shared" ref="DP329" si="1953">SUM(DP313:DP328)</f>
        <v>3910748864609.5425</v>
      </c>
      <c r="DQ329" s="220">
        <f>+DP329/DM329</f>
        <v>0.11266111866540769</v>
      </c>
      <c r="DR329" s="229">
        <f t="shared" ref="DR329:DT329" si="1954">SUM(DR313:DR328)</f>
        <v>34707186456555.598</v>
      </c>
      <c r="DS329" s="229">
        <f t="shared" si="1954"/>
        <v>34712661270241.027</v>
      </c>
      <c r="DT329" s="229">
        <f t="shared" si="1954"/>
        <v>11473259741120.748</v>
      </c>
      <c r="DU329" s="392">
        <f>+DT329/DS329</f>
        <v>0.33052089126213757</v>
      </c>
      <c r="DV329" s="229">
        <f t="shared" ref="DV329" si="1955">SUM(DV313:DV328)</f>
        <v>6354655785058.9004</v>
      </c>
      <c r="DW329" s="220">
        <f>+DV329/DS329</f>
        <v>0.18306449440990316</v>
      </c>
      <c r="DX329" s="229">
        <f t="shared" ref="DX329:DZ329" si="1956">SUM(DX313:DX328)</f>
        <v>34707186456555.598</v>
      </c>
      <c r="DY329" s="229">
        <f t="shared" si="1956"/>
        <v>34713224735430.906</v>
      </c>
      <c r="DZ329" s="229">
        <f t="shared" si="1956"/>
        <v>15657729934213.797</v>
      </c>
      <c r="EA329" s="392">
        <f>+DZ329/DY329</f>
        <v>0.45105950408094325</v>
      </c>
      <c r="EB329" s="229">
        <f t="shared" ref="EB329" si="1957">SUM(EB313:EB328)</f>
        <v>8976822694459.0879</v>
      </c>
      <c r="EC329" s="220">
        <f>+EB329/DY329</f>
        <v>0.25859950387428782</v>
      </c>
      <c r="ED329" s="229">
        <f t="shared" ref="ED329:EF329" si="1958">SUM(ED313:ED328)</f>
        <v>34707186456555.598</v>
      </c>
      <c r="EE329" s="229">
        <f t="shared" si="1958"/>
        <v>34713224735430.906</v>
      </c>
      <c r="EF329" s="229">
        <f t="shared" si="1958"/>
        <v>16269125306656.543</v>
      </c>
      <c r="EG329" s="392">
        <f>+EF329/EE329</f>
        <v>0.46867225475745156</v>
      </c>
      <c r="EH329" s="229">
        <f t="shared" ref="EH329" si="1959">SUM(EH313:EH328)</f>
        <v>11119477129174.623</v>
      </c>
      <c r="EI329" s="220">
        <f>+EH329/EE329</f>
        <v>0.32032394610188014</v>
      </c>
      <c r="EJ329" s="229">
        <f t="shared" ref="EJ329:EL329" si="1960">SUM(EJ313:EJ328)</f>
        <v>34707186456555.598</v>
      </c>
      <c r="EK329" s="229">
        <f t="shared" si="1960"/>
        <v>34713224735430.906</v>
      </c>
      <c r="EL329" s="229">
        <f t="shared" si="1960"/>
        <v>19142596456904.492</v>
      </c>
      <c r="EM329" s="392">
        <f>+EL329/EK329</f>
        <v>0.55144967380014487</v>
      </c>
      <c r="EN329" s="229">
        <f t="shared" ref="EN329" si="1961">SUM(EN313:EN328)</f>
        <v>14727908898410.412</v>
      </c>
      <c r="EO329" s="220">
        <f>+EN329/EK329</f>
        <v>0.42427371731264163</v>
      </c>
      <c r="EP329" s="229">
        <f t="shared" ref="EP329:ER329" si="1962">SUM(EP313:EP328)</f>
        <v>34707186456555.598</v>
      </c>
      <c r="EQ329" s="229">
        <f t="shared" si="1962"/>
        <v>34742626280404.695</v>
      </c>
      <c r="ER329" s="229">
        <f t="shared" si="1962"/>
        <v>21337057734590.969</v>
      </c>
      <c r="ES329" s="392">
        <f>+ER329/EQ329</f>
        <v>0.61414636770350761</v>
      </c>
      <c r="ET329" s="229">
        <f t="shared" ref="ET329" si="1963">SUM(ET313:ET328)</f>
        <v>16843631608587.215</v>
      </c>
      <c r="EU329" s="220">
        <f>+ET329/EQ329</f>
        <v>0.48481169709634897</v>
      </c>
      <c r="EV329" s="229">
        <f t="shared" ref="EV329:EX329" si="1964">SUM(EV313:EV328)</f>
        <v>34707186456555.598</v>
      </c>
      <c r="EW329" s="229">
        <f t="shared" si="1964"/>
        <v>35335592837306.391</v>
      </c>
      <c r="EX329" s="229">
        <f t="shared" si="1964"/>
        <v>23331436690430.074</v>
      </c>
      <c r="EY329" s="392">
        <f>+EX329/EW329</f>
        <v>0.66028145609028399</v>
      </c>
      <c r="EZ329" s="229">
        <f t="shared" ref="EZ329" si="1965">SUM(EZ313:EZ328)</f>
        <v>19016082915767.18</v>
      </c>
      <c r="FA329" s="220">
        <f>+EZ329/EW329</f>
        <v>0.53815661175749396</v>
      </c>
      <c r="FB329" s="229">
        <f t="shared" ref="FB329:FD329" si="1966">SUM(FB313:FB328)</f>
        <v>34707186456555.598</v>
      </c>
      <c r="FC329" s="229">
        <f t="shared" si="1966"/>
        <v>35537644897960.836</v>
      </c>
      <c r="FD329" s="229">
        <f t="shared" si="1966"/>
        <v>26422084750571.281</v>
      </c>
      <c r="FE329" s="392">
        <f>+FD329/FC329</f>
        <v>0.74349566006517753</v>
      </c>
      <c r="FF329" s="229">
        <f t="shared" ref="FF329" si="1967">SUM(FF313:FF328)</f>
        <v>22455013459975.902</v>
      </c>
      <c r="FG329" s="220">
        <f>+FF329/FC329</f>
        <v>0.63186554777197346</v>
      </c>
      <c r="FH329" s="229">
        <f t="shared" ref="FH329:FJ329" si="1968">SUM(FH313:FH328)</f>
        <v>34707186456555.598</v>
      </c>
      <c r="FI329" s="229">
        <f t="shared" si="1968"/>
        <v>36199824688179.055</v>
      </c>
      <c r="FJ329" s="229">
        <f t="shared" si="1968"/>
        <v>28666224698630.922</v>
      </c>
      <c r="FK329" s="392">
        <f>+FJ329/FI329</f>
        <v>0.79188849519461324</v>
      </c>
      <c r="FL329" s="229">
        <f t="shared" ref="FL329" si="1969">SUM(FL313:FL328)</f>
        <v>24776145714558.168</v>
      </c>
      <c r="FM329" s="220">
        <f>+FL329/FI329</f>
        <v>0.68442722935751521</v>
      </c>
      <c r="FN329" s="229">
        <f t="shared" ref="FN329:FP329" si="1970">SUM(FN313:FN328)</f>
        <v>34707186456555.598</v>
      </c>
      <c r="FO329" s="229">
        <f t="shared" si="1970"/>
        <v>35164458973137.402</v>
      </c>
      <c r="FP329" s="229">
        <f t="shared" si="1970"/>
        <v>33193600900114.91</v>
      </c>
      <c r="FQ329" s="392">
        <f>+FP329/FO329</f>
        <v>0.94395312396166664</v>
      </c>
      <c r="FR329" s="229">
        <f t="shared" ref="FR329" si="1971">SUM(FR313:FR328)</f>
        <v>30126565183379.004</v>
      </c>
      <c r="FS329" s="220">
        <f>+FR329/FO329</f>
        <v>0.85673336269422162</v>
      </c>
      <c r="FT329" s="229">
        <f t="shared" ref="FT329:FV329" si="1972">SUM(FT313:FT328)</f>
        <v>38432743135000</v>
      </c>
      <c r="FU329" s="229">
        <f t="shared" si="1972"/>
        <v>38432743135000</v>
      </c>
      <c r="FV329" s="229">
        <f t="shared" si="1972"/>
        <v>4656227798106</v>
      </c>
      <c r="FW329" s="392">
        <f>+FV329/FU329</f>
        <v>0.12115262711668526</v>
      </c>
      <c r="FX329" s="229">
        <f t="shared" ref="FX329" si="1973">SUM(FX313:FX328)</f>
        <v>728246267760</v>
      </c>
      <c r="FY329" s="220">
        <f>+FX329/FU329</f>
        <v>1.8948589363031943E-2</v>
      </c>
      <c r="FZ329" s="229">
        <f t="shared" ref="FZ329:GB329" si="1974">SUM(FZ313:FZ328)</f>
        <v>38432743135000</v>
      </c>
      <c r="GA329" s="229">
        <f t="shared" si="1974"/>
        <v>38432743135000</v>
      </c>
      <c r="GB329" s="229">
        <f t="shared" si="1974"/>
        <v>7662918252646</v>
      </c>
      <c r="GC329" s="392">
        <f>+GB329/GA329</f>
        <v>0.19938514994178283</v>
      </c>
      <c r="GD329" s="229">
        <f t="shared" ref="GD329" si="1975">SUM(GD313:GD328)</f>
        <v>2938791216438</v>
      </c>
      <c r="GE329" s="220">
        <f>+GD329/GA329</f>
        <v>7.6465819941998789E-2</v>
      </c>
      <c r="GF329" s="229">
        <f t="shared" ref="GF329:GH329" si="1976">SUM(GF313:GF328)</f>
        <v>38432743135000</v>
      </c>
      <c r="GG329" s="229">
        <f t="shared" si="1976"/>
        <v>38465852987959</v>
      </c>
      <c r="GH329" s="229">
        <f t="shared" si="1976"/>
        <v>9870185596134</v>
      </c>
      <c r="GI329" s="392">
        <f>+GH329/GG329</f>
        <v>0.2565960411491115</v>
      </c>
      <c r="GJ329" s="229">
        <f t="shared" ref="GJ329" si="1977">SUM(GJ313:GJ328)</f>
        <v>4629108582230</v>
      </c>
      <c r="GK329" s="220">
        <f>+GJ329/GG329</f>
        <v>0.12034332330233399</v>
      </c>
      <c r="GL329" s="229">
        <f t="shared" ref="GL329:GN329" si="1978">SUM(GL313:GL328)</f>
        <v>38432743135000</v>
      </c>
      <c r="GM329" s="229">
        <f t="shared" si="1978"/>
        <v>38466136774255</v>
      </c>
      <c r="GN329" s="229">
        <f t="shared" si="1978"/>
        <v>12734315483635</v>
      </c>
      <c r="GO329" s="392">
        <f>+GN329/GM329</f>
        <v>0.33105262320384482</v>
      </c>
      <c r="GP329" s="229">
        <f t="shared" ref="GP329" si="1979">SUM(GP313:GP328)</f>
        <v>6640490940841</v>
      </c>
      <c r="GQ329" s="220">
        <f>+GP329/GM329</f>
        <v>0.17263212523295071</v>
      </c>
      <c r="GR329" s="229">
        <f t="shared" ref="GR329:GT329" si="1980">SUM(GR313:GR328)</f>
        <v>38432743135000</v>
      </c>
      <c r="GS329" s="229">
        <f t="shared" si="1980"/>
        <v>38472728762500</v>
      </c>
      <c r="GT329" s="229">
        <f t="shared" si="1980"/>
        <v>14826164914725</v>
      </c>
      <c r="GU329" s="392">
        <f>+GT329/GS329</f>
        <v>0.38536816575319988</v>
      </c>
      <c r="GV329" s="229">
        <f t="shared" ref="GV329" si="1981">SUM(GV313:GV328)</f>
        <v>8979972752960</v>
      </c>
      <c r="GW329" s="220">
        <f>+GV329/GS329</f>
        <v>0.23341138104331521</v>
      </c>
      <c r="GX329" s="229">
        <f t="shared" ref="GX329:GZ329" si="1982">SUM(GX313:GX328)</f>
        <v>38432743135000</v>
      </c>
      <c r="GY329" s="229">
        <f t="shared" si="1982"/>
        <v>38485252979182</v>
      </c>
      <c r="GZ329" s="229">
        <f t="shared" si="1982"/>
        <v>19150394599022</v>
      </c>
      <c r="HA329" s="392">
        <f>+GZ329/GY329</f>
        <v>0.49760344850483662</v>
      </c>
      <c r="HB329" s="229">
        <f t="shared" ref="HB329" si="1983">SUM(HB313:HB328)</f>
        <v>12376272982425</v>
      </c>
      <c r="HC329" s="220">
        <f>+HB329/GY329</f>
        <v>0.32158481559468383</v>
      </c>
    </row>
    <row r="330" spans="1:211" x14ac:dyDescent="0.35">
      <c r="A330"/>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row>
    <row r="331" spans="1:211" x14ac:dyDescent="0.35">
      <c r="A331"/>
      <c r="B331" s="221">
        <f>+B329-B199</f>
        <v>0</v>
      </c>
      <c r="C331" s="221">
        <f t="shared" ref="C331:BN331" si="1984">+C329-C199</f>
        <v>5.001953125</v>
      </c>
      <c r="D331" s="221">
        <f t="shared" si="1984"/>
        <v>3.3684166567127249E-13</v>
      </c>
      <c r="E331" s="221">
        <f t="shared" si="1984"/>
        <v>0</v>
      </c>
      <c r="F331" s="221">
        <f t="shared" si="1984"/>
        <v>5</v>
      </c>
      <c r="G331" s="221">
        <f t="shared" si="1984"/>
        <v>3.1386004906153175E-13</v>
      </c>
      <c r="H331" s="221">
        <f t="shared" si="1984"/>
        <v>0</v>
      </c>
      <c r="I331" s="221">
        <f t="shared" si="1984"/>
        <v>4.998046875</v>
      </c>
      <c r="J331" s="221">
        <f t="shared" si="1984"/>
        <v>3.1552538359846949E-13</v>
      </c>
      <c r="K331" s="221">
        <f t="shared" si="1984"/>
        <v>0</v>
      </c>
      <c r="L331" s="221">
        <f t="shared" si="1984"/>
        <v>5.0078125</v>
      </c>
      <c r="M331" s="221">
        <f t="shared" si="1984"/>
        <v>2.5623947408348613E-13</v>
      </c>
      <c r="N331" s="221">
        <f t="shared" si="1984"/>
        <v>0</v>
      </c>
      <c r="O331" s="221">
        <f t="shared" si="1984"/>
        <v>4.9921875</v>
      </c>
      <c r="P331" s="221">
        <f t="shared" si="1984"/>
        <v>1.9872992140790302E-13</v>
      </c>
      <c r="Q331" s="221">
        <f t="shared" si="1984"/>
        <v>0</v>
      </c>
      <c r="R331" s="221">
        <f t="shared" si="1984"/>
        <v>0</v>
      </c>
      <c r="S331" s="221">
        <f t="shared" si="1984"/>
        <v>0</v>
      </c>
      <c r="T331" s="221">
        <f t="shared" si="1984"/>
        <v>0</v>
      </c>
      <c r="U331" s="221">
        <f t="shared" si="1984"/>
        <v>0</v>
      </c>
      <c r="V331" s="221">
        <f t="shared" si="1984"/>
        <v>0</v>
      </c>
      <c r="W331" s="221">
        <f t="shared" si="1984"/>
        <v>0</v>
      </c>
      <c r="X331" s="221">
        <f t="shared" si="1984"/>
        <v>0</v>
      </c>
      <c r="Y331" s="221">
        <f t="shared" si="1984"/>
        <v>0</v>
      </c>
      <c r="Z331" s="221">
        <f t="shared" si="1984"/>
        <v>0</v>
      </c>
      <c r="AA331" s="221">
        <f t="shared" si="1984"/>
        <v>0</v>
      </c>
      <c r="AB331" s="221">
        <f t="shared" si="1984"/>
        <v>0</v>
      </c>
      <c r="AC331" s="221">
        <f t="shared" si="1984"/>
        <v>0</v>
      </c>
      <c r="AD331" s="221">
        <f t="shared" si="1984"/>
        <v>0</v>
      </c>
      <c r="AE331" s="221">
        <f t="shared" si="1984"/>
        <v>0</v>
      </c>
      <c r="AF331" s="221">
        <f t="shared" si="1984"/>
        <v>0</v>
      </c>
      <c r="AG331" s="221">
        <f t="shared" si="1984"/>
        <v>0</v>
      </c>
      <c r="AH331" s="221">
        <f t="shared" si="1984"/>
        <v>0</v>
      </c>
      <c r="AI331" s="221">
        <f t="shared" si="1984"/>
        <v>0</v>
      </c>
      <c r="AJ331" s="221">
        <f t="shared" si="1984"/>
        <v>0</v>
      </c>
      <c r="AK331" s="221">
        <f t="shared" si="1984"/>
        <v>0</v>
      </c>
      <c r="AL331" s="221">
        <f t="shared" si="1984"/>
        <v>0</v>
      </c>
      <c r="AM331" s="221">
        <f t="shared" si="1984"/>
        <v>0</v>
      </c>
      <c r="AN331" s="221">
        <f t="shared" si="1984"/>
        <v>0</v>
      </c>
      <c r="AO331" s="221">
        <f t="shared" si="1984"/>
        <v>0</v>
      </c>
      <c r="AP331" s="221">
        <f t="shared" si="1984"/>
        <v>0</v>
      </c>
      <c r="AQ331" s="221">
        <f t="shared" si="1984"/>
        <v>0</v>
      </c>
      <c r="AR331" s="221">
        <f t="shared" si="1984"/>
        <v>0</v>
      </c>
      <c r="AS331" s="221">
        <f t="shared" si="1984"/>
        <v>0</v>
      </c>
      <c r="AT331" s="221">
        <f t="shared" si="1984"/>
        <v>0</v>
      </c>
      <c r="AU331" s="221">
        <f t="shared" si="1984"/>
        <v>0</v>
      </c>
      <c r="AV331" s="221">
        <f t="shared" si="1984"/>
        <v>0</v>
      </c>
      <c r="AW331" s="221">
        <f t="shared" si="1984"/>
        <v>0</v>
      </c>
      <c r="AX331" s="221">
        <f t="shared" si="1984"/>
        <v>0</v>
      </c>
      <c r="AY331" s="221">
        <f t="shared" si="1984"/>
        <v>0</v>
      </c>
      <c r="AZ331" s="221">
        <f t="shared" si="1984"/>
        <v>0</v>
      </c>
      <c r="BA331" s="221">
        <f t="shared" si="1984"/>
        <v>0</v>
      </c>
      <c r="BB331" s="221">
        <f t="shared" si="1984"/>
        <v>0</v>
      </c>
      <c r="BC331" s="221">
        <f t="shared" si="1984"/>
        <v>0</v>
      </c>
      <c r="BD331" s="221">
        <f t="shared" si="1984"/>
        <v>0</v>
      </c>
      <c r="BE331" s="221">
        <f t="shared" si="1984"/>
        <v>0</v>
      </c>
      <c r="BF331" s="221">
        <f t="shared" si="1984"/>
        <v>0</v>
      </c>
      <c r="BG331" s="221">
        <f t="shared" si="1984"/>
        <v>0</v>
      </c>
      <c r="BH331" s="221">
        <f t="shared" si="1984"/>
        <v>0</v>
      </c>
      <c r="BI331" s="221">
        <f t="shared" si="1984"/>
        <v>0</v>
      </c>
      <c r="BJ331" s="221">
        <f t="shared" si="1984"/>
        <v>0</v>
      </c>
      <c r="BK331" s="221">
        <f t="shared" si="1984"/>
        <v>0</v>
      </c>
      <c r="BL331" s="221">
        <f t="shared" si="1984"/>
        <v>0</v>
      </c>
      <c r="BM331" s="221">
        <f t="shared" si="1984"/>
        <v>0</v>
      </c>
      <c r="BN331" s="221">
        <f t="shared" si="1984"/>
        <v>0</v>
      </c>
      <c r="BO331" s="221">
        <f t="shared" ref="BO331:CY331" si="1985">+BO329-BO199</f>
        <v>0</v>
      </c>
      <c r="BP331" s="221">
        <f t="shared" si="1985"/>
        <v>0</v>
      </c>
      <c r="BQ331" s="221">
        <f t="shared" si="1985"/>
        <v>0</v>
      </c>
      <c r="BR331" s="221">
        <f t="shared" si="1985"/>
        <v>0</v>
      </c>
      <c r="BS331" s="221">
        <f t="shared" si="1985"/>
        <v>0</v>
      </c>
      <c r="BT331" s="221">
        <f t="shared" si="1985"/>
        <v>0</v>
      </c>
      <c r="BU331" s="221">
        <f t="shared" si="1985"/>
        <v>0</v>
      </c>
      <c r="BV331" s="221">
        <f t="shared" si="1985"/>
        <v>0</v>
      </c>
      <c r="BW331" s="221">
        <f t="shared" si="1985"/>
        <v>0</v>
      </c>
      <c r="BX331" s="221">
        <f t="shared" si="1985"/>
        <v>0</v>
      </c>
      <c r="BY331" s="221">
        <f t="shared" si="1985"/>
        <v>0</v>
      </c>
      <c r="BZ331" s="221">
        <f t="shared" si="1985"/>
        <v>0</v>
      </c>
      <c r="CA331" s="221">
        <f t="shared" si="1985"/>
        <v>0</v>
      </c>
      <c r="CB331" s="221">
        <f t="shared" si="1985"/>
        <v>0</v>
      </c>
      <c r="CC331" s="221">
        <f t="shared" si="1985"/>
        <v>0</v>
      </c>
      <c r="CD331" s="221">
        <f t="shared" si="1985"/>
        <v>0</v>
      </c>
      <c r="CE331" s="221">
        <f t="shared" si="1985"/>
        <v>0</v>
      </c>
      <c r="CF331" s="221">
        <f t="shared" si="1985"/>
        <v>0</v>
      </c>
      <c r="CG331" s="221">
        <f t="shared" si="1985"/>
        <v>0</v>
      </c>
      <c r="CH331" s="221">
        <f t="shared" si="1985"/>
        <v>0</v>
      </c>
      <c r="CI331" s="221">
        <f t="shared" si="1985"/>
        <v>0</v>
      </c>
      <c r="CJ331" s="221">
        <f t="shared" si="1985"/>
        <v>0</v>
      </c>
      <c r="CK331" s="221">
        <f t="shared" si="1985"/>
        <v>0</v>
      </c>
      <c r="CL331" s="221">
        <f t="shared" si="1985"/>
        <v>0</v>
      </c>
      <c r="CM331" s="221">
        <f t="shared" si="1985"/>
        <v>0</v>
      </c>
      <c r="CN331" s="221">
        <f t="shared" si="1985"/>
        <v>0</v>
      </c>
      <c r="CO331" s="221">
        <f t="shared" si="1985"/>
        <v>0</v>
      </c>
      <c r="CP331" s="221">
        <f t="shared" si="1985"/>
        <v>0</v>
      </c>
      <c r="CQ331" s="221">
        <f t="shared" si="1985"/>
        <v>0</v>
      </c>
      <c r="CR331" s="221">
        <f t="shared" si="1985"/>
        <v>0</v>
      </c>
      <c r="CS331" s="221">
        <f t="shared" si="1985"/>
        <v>0</v>
      </c>
      <c r="CT331" s="221">
        <f t="shared" si="1985"/>
        <v>0</v>
      </c>
      <c r="CU331" s="221">
        <f t="shared" si="1985"/>
        <v>0</v>
      </c>
      <c r="CV331" s="221">
        <f t="shared" si="1985"/>
        <v>0</v>
      </c>
      <c r="CW331" s="221">
        <f t="shared" si="1985"/>
        <v>0</v>
      </c>
      <c r="CX331" s="221">
        <f t="shared" si="1985"/>
        <v>0</v>
      </c>
      <c r="CY331" s="221">
        <f t="shared" si="1985"/>
        <v>0</v>
      </c>
      <c r="CZ331" s="221">
        <f t="shared" ref="CZ331:EU331" si="1986">+CZ329-CZ199</f>
        <v>0</v>
      </c>
      <c r="DA331" s="221">
        <f t="shared" si="1986"/>
        <v>0</v>
      </c>
      <c r="DB331" s="221">
        <f t="shared" si="1986"/>
        <v>0</v>
      </c>
      <c r="DC331" s="221">
        <f t="shared" si="1986"/>
        <v>0</v>
      </c>
      <c r="DD331" s="221">
        <f t="shared" si="1986"/>
        <v>0</v>
      </c>
      <c r="DE331" s="221">
        <f t="shared" si="1986"/>
        <v>0</v>
      </c>
      <c r="DF331" s="221">
        <f t="shared" si="1986"/>
        <v>0</v>
      </c>
      <c r="DG331" s="221">
        <f t="shared" si="1986"/>
        <v>0</v>
      </c>
      <c r="DH331" s="221">
        <f t="shared" si="1986"/>
        <v>0</v>
      </c>
      <c r="DI331" s="221">
        <f t="shared" si="1986"/>
        <v>0</v>
      </c>
      <c r="DJ331" s="221">
        <f t="shared" si="1986"/>
        <v>0</v>
      </c>
      <c r="DK331" s="221">
        <f t="shared" si="1986"/>
        <v>0</v>
      </c>
      <c r="DL331" s="221">
        <f t="shared" si="1986"/>
        <v>0</v>
      </c>
      <c r="DM331" s="221">
        <f t="shared" si="1986"/>
        <v>0</v>
      </c>
      <c r="DN331" s="221">
        <f t="shared" si="1986"/>
        <v>0</v>
      </c>
      <c r="DO331" s="221">
        <f t="shared" si="1986"/>
        <v>0</v>
      </c>
      <c r="DP331" s="221">
        <f t="shared" si="1986"/>
        <v>0</v>
      </c>
      <c r="DQ331" s="221">
        <f t="shared" si="1986"/>
        <v>0</v>
      </c>
      <c r="DR331" s="221">
        <f t="shared" si="1986"/>
        <v>0</v>
      </c>
      <c r="DS331" s="221">
        <f t="shared" si="1986"/>
        <v>0</v>
      </c>
      <c r="DT331" s="221">
        <f t="shared" si="1986"/>
        <v>0</v>
      </c>
      <c r="DU331" s="221">
        <f t="shared" si="1986"/>
        <v>0</v>
      </c>
      <c r="DV331" s="221">
        <f t="shared" si="1986"/>
        <v>0</v>
      </c>
      <c r="DW331" s="221">
        <f t="shared" si="1986"/>
        <v>0</v>
      </c>
      <c r="DX331" s="221">
        <f t="shared" si="1986"/>
        <v>0</v>
      </c>
      <c r="DY331" s="221">
        <f t="shared" si="1986"/>
        <v>0</v>
      </c>
      <c r="DZ331" s="221">
        <f t="shared" si="1986"/>
        <v>0</v>
      </c>
      <c r="EA331" s="221">
        <f t="shared" si="1986"/>
        <v>0</v>
      </c>
      <c r="EB331" s="221">
        <f t="shared" si="1986"/>
        <v>0</v>
      </c>
      <c r="EC331" s="221">
        <f t="shared" si="1986"/>
        <v>0</v>
      </c>
      <c r="ED331" s="221">
        <f t="shared" si="1986"/>
        <v>0</v>
      </c>
      <c r="EE331" s="221">
        <f t="shared" si="1986"/>
        <v>0</v>
      </c>
      <c r="EF331" s="221">
        <f t="shared" si="1986"/>
        <v>0</v>
      </c>
      <c r="EG331" s="221">
        <f t="shared" si="1986"/>
        <v>0</v>
      </c>
      <c r="EH331" s="221">
        <f t="shared" si="1986"/>
        <v>0</v>
      </c>
      <c r="EI331" s="221">
        <f t="shared" si="1986"/>
        <v>0</v>
      </c>
      <c r="EJ331" s="221">
        <f t="shared" si="1986"/>
        <v>0</v>
      </c>
      <c r="EK331" s="221">
        <f t="shared" si="1986"/>
        <v>0</v>
      </c>
      <c r="EL331" s="221">
        <f t="shared" si="1986"/>
        <v>0</v>
      </c>
      <c r="EM331" s="221">
        <f t="shared" si="1986"/>
        <v>0</v>
      </c>
      <c r="EN331" s="221">
        <f t="shared" si="1986"/>
        <v>0</v>
      </c>
      <c r="EO331" s="221">
        <f t="shared" si="1986"/>
        <v>0</v>
      </c>
      <c r="EP331" s="221">
        <f t="shared" si="1986"/>
        <v>0</v>
      </c>
      <c r="EQ331" s="221">
        <f t="shared" si="1986"/>
        <v>0</v>
      </c>
      <c r="ER331" s="221">
        <f t="shared" si="1986"/>
        <v>0</v>
      </c>
      <c r="ES331" s="221">
        <f t="shared" si="1986"/>
        <v>0</v>
      </c>
      <c r="ET331" s="221">
        <f t="shared" si="1986"/>
        <v>0</v>
      </c>
      <c r="EU331" s="221">
        <f t="shared" si="1986"/>
        <v>0</v>
      </c>
      <c r="EV331" s="221">
        <f t="shared" ref="EV331:FM331" si="1987">+EV329-EV199</f>
        <v>0</v>
      </c>
      <c r="EW331" s="221">
        <f t="shared" si="1987"/>
        <v>0</v>
      </c>
      <c r="EX331" s="221">
        <f t="shared" si="1987"/>
        <v>0</v>
      </c>
      <c r="EY331" s="221">
        <f t="shared" si="1987"/>
        <v>0</v>
      </c>
      <c r="EZ331" s="221">
        <f t="shared" si="1987"/>
        <v>0</v>
      </c>
      <c r="FA331" s="221">
        <f t="shared" si="1987"/>
        <v>0</v>
      </c>
      <c r="FB331" s="221">
        <f t="shared" si="1987"/>
        <v>0</v>
      </c>
      <c r="FC331" s="221">
        <f t="shared" si="1987"/>
        <v>0</v>
      </c>
      <c r="FD331" s="221">
        <f t="shared" si="1987"/>
        <v>0</v>
      </c>
      <c r="FE331" s="221">
        <f t="shared" si="1987"/>
        <v>0</v>
      </c>
      <c r="FF331" s="221">
        <f t="shared" si="1987"/>
        <v>0</v>
      </c>
      <c r="FG331" s="221">
        <f t="shared" si="1987"/>
        <v>0</v>
      </c>
      <c r="FH331" s="221">
        <f t="shared" si="1987"/>
        <v>0</v>
      </c>
      <c r="FI331" s="221">
        <f t="shared" si="1987"/>
        <v>0</v>
      </c>
      <c r="FJ331" s="221">
        <f t="shared" si="1987"/>
        <v>0</v>
      </c>
      <c r="FK331" s="221">
        <f t="shared" si="1987"/>
        <v>0</v>
      </c>
      <c r="FL331" s="221">
        <f t="shared" si="1987"/>
        <v>0</v>
      </c>
      <c r="FM331" s="221">
        <f t="shared" si="1987"/>
        <v>0</v>
      </c>
      <c r="FN331" s="221">
        <f t="shared" ref="FN331:FY331" si="1988">+FN329-FN199</f>
        <v>0</v>
      </c>
      <c r="FO331" s="221">
        <f t="shared" si="1988"/>
        <v>0</v>
      </c>
      <c r="FP331" s="221">
        <f t="shared" si="1988"/>
        <v>0</v>
      </c>
      <c r="FQ331" s="221">
        <f t="shared" si="1988"/>
        <v>0</v>
      </c>
      <c r="FR331" s="221">
        <f t="shared" si="1988"/>
        <v>0</v>
      </c>
      <c r="FS331" s="221">
        <f t="shared" si="1988"/>
        <v>0</v>
      </c>
      <c r="FT331" s="221">
        <f t="shared" si="1988"/>
        <v>0</v>
      </c>
      <c r="FU331" s="221">
        <f t="shared" si="1988"/>
        <v>0</v>
      </c>
      <c r="FV331" s="221">
        <f t="shared" si="1988"/>
        <v>0</v>
      </c>
      <c r="FW331" s="221">
        <f t="shared" si="1988"/>
        <v>0</v>
      </c>
      <c r="FX331" s="221">
        <f t="shared" si="1988"/>
        <v>0</v>
      </c>
      <c r="FY331" s="221">
        <f t="shared" si="1988"/>
        <v>0</v>
      </c>
      <c r="FZ331" s="221">
        <f t="shared" ref="FZ331:GE331" si="1989">+FZ329-FZ199</f>
        <v>0</v>
      </c>
      <c r="GA331" s="221">
        <f t="shared" si="1989"/>
        <v>0</v>
      </c>
      <c r="GB331" s="221">
        <f t="shared" si="1989"/>
        <v>0</v>
      </c>
      <c r="GC331" s="221">
        <f t="shared" si="1989"/>
        <v>0</v>
      </c>
      <c r="GD331" s="221">
        <f t="shared" si="1989"/>
        <v>0</v>
      </c>
      <c r="GE331" s="221">
        <f t="shared" si="1989"/>
        <v>0</v>
      </c>
      <c r="GF331" s="221">
        <f t="shared" ref="GF331:GK331" si="1990">+GF329-GF199</f>
        <v>0</v>
      </c>
      <c r="GG331" s="221">
        <f t="shared" si="1990"/>
        <v>0</v>
      </c>
      <c r="GH331" s="221">
        <f t="shared" si="1990"/>
        <v>0</v>
      </c>
      <c r="GI331" s="221">
        <f t="shared" si="1990"/>
        <v>0</v>
      </c>
      <c r="GJ331" s="221">
        <f t="shared" si="1990"/>
        <v>0</v>
      </c>
      <c r="GK331" s="221">
        <f t="shared" si="1990"/>
        <v>0</v>
      </c>
      <c r="GL331" s="221">
        <f t="shared" ref="GL331:GQ331" si="1991">+GL329-GL199</f>
        <v>0</v>
      </c>
      <c r="GM331" s="221">
        <f t="shared" si="1991"/>
        <v>0</v>
      </c>
      <c r="GN331" s="221">
        <f t="shared" si="1991"/>
        <v>0</v>
      </c>
      <c r="GO331" s="221">
        <f t="shared" si="1991"/>
        <v>0</v>
      </c>
      <c r="GP331" s="221">
        <f t="shared" si="1991"/>
        <v>0</v>
      </c>
      <c r="GQ331" s="221">
        <f t="shared" si="1991"/>
        <v>0</v>
      </c>
      <c r="GR331" s="221">
        <f t="shared" ref="GR331:GW331" si="1992">+GR329-GR199</f>
        <v>0</v>
      </c>
      <c r="GS331" s="221">
        <f t="shared" si="1992"/>
        <v>0</v>
      </c>
      <c r="GT331" s="221">
        <f t="shared" si="1992"/>
        <v>0</v>
      </c>
      <c r="GU331" s="221">
        <f t="shared" si="1992"/>
        <v>0</v>
      </c>
      <c r="GV331" s="221">
        <f t="shared" si="1992"/>
        <v>0</v>
      </c>
      <c r="GW331" s="221">
        <f t="shared" si="1992"/>
        <v>0</v>
      </c>
      <c r="GX331" s="221">
        <f t="shared" ref="GX331:HC331" si="1993">+GX329-GX199</f>
        <v>0</v>
      </c>
      <c r="GY331" s="221">
        <f t="shared" si="1993"/>
        <v>0</v>
      </c>
      <c r="GZ331" s="221">
        <f t="shared" si="1993"/>
        <v>0</v>
      </c>
      <c r="HA331" s="221">
        <f t="shared" si="1993"/>
        <v>0</v>
      </c>
      <c r="HB331" s="221">
        <f t="shared" si="1993"/>
        <v>0</v>
      </c>
      <c r="HC331" s="221">
        <f t="shared" si="1993"/>
        <v>0</v>
      </c>
    </row>
  </sheetData>
  <autoFilter ref="A5:DC199" xr:uid="{B25D1DBC-F27B-49D0-9169-89F10C6EEF39}"/>
  <mergeCells count="280">
    <mergeCell ref="DL286:DQ286"/>
    <mergeCell ref="DL311:DQ311"/>
    <mergeCell ref="DR4:DW4"/>
    <mergeCell ref="DR311:DW311"/>
    <mergeCell ref="DX4:EC4"/>
    <mergeCell ref="DX193:EC193"/>
    <mergeCell ref="DX214:EC214"/>
    <mergeCell ref="DX241:EC241"/>
    <mergeCell ref="DX263:EC263"/>
    <mergeCell ref="DX286:EC286"/>
    <mergeCell ref="DX311:EC311"/>
    <mergeCell ref="CZ311:DE311"/>
    <mergeCell ref="DF4:DK4"/>
    <mergeCell ref="DF193:DK193"/>
    <mergeCell ref="DF214:DK214"/>
    <mergeCell ref="DF241:DK241"/>
    <mergeCell ref="DF263:DK263"/>
    <mergeCell ref="DF286:DK286"/>
    <mergeCell ref="DF311:DK311"/>
    <mergeCell ref="CZ4:DE4"/>
    <mergeCell ref="CZ193:DE193"/>
    <mergeCell ref="CZ214:DE214"/>
    <mergeCell ref="CZ241:DE241"/>
    <mergeCell ref="CZ263:DE263"/>
    <mergeCell ref="CZ286:DE286"/>
    <mergeCell ref="CT214:CY214"/>
    <mergeCell ref="CT193:CY193"/>
    <mergeCell ref="CT4:CY4"/>
    <mergeCell ref="CN4:CS4"/>
    <mergeCell ref="CN193:CS193"/>
    <mergeCell ref="CT241:CY241"/>
    <mergeCell ref="CT263:CY263"/>
    <mergeCell ref="CT286:CY286"/>
    <mergeCell ref="GF4:GK4"/>
    <mergeCell ref="GF193:GK193"/>
    <mergeCell ref="GF214:GK214"/>
    <mergeCell ref="GF241:GK241"/>
    <mergeCell ref="GF263:GK263"/>
    <mergeCell ref="GF286:GK286"/>
    <mergeCell ref="DR193:DW193"/>
    <mergeCell ref="DR214:DW214"/>
    <mergeCell ref="DR241:DW241"/>
    <mergeCell ref="DR263:DW263"/>
    <mergeCell ref="DR286:DW286"/>
    <mergeCell ref="DL4:DQ4"/>
    <mergeCell ref="DL193:DQ193"/>
    <mergeCell ref="DL214:DQ214"/>
    <mergeCell ref="DL241:DQ241"/>
    <mergeCell ref="DL263:DQ263"/>
    <mergeCell ref="CB286:CG286"/>
    <mergeCell ref="CH286:CM286"/>
    <mergeCell ref="CN263:CS263"/>
    <mergeCell ref="CB263:CG263"/>
    <mergeCell ref="CH263:CM263"/>
    <mergeCell ref="CN241:CS241"/>
    <mergeCell ref="CH4:CM4"/>
    <mergeCell ref="CB4:CG4"/>
    <mergeCell ref="CH193:CM193"/>
    <mergeCell ref="CB193:CG193"/>
    <mergeCell ref="CB214:CG214"/>
    <mergeCell ref="CH214:CM214"/>
    <mergeCell ref="CN214:CS214"/>
    <mergeCell ref="BJ241:BO241"/>
    <mergeCell ref="BP241:BU241"/>
    <mergeCell ref="BV241:CA241"/>
    <mergeCell ref="CB241:CG241"/>
    <mergeCell ref="CH241:CM241"/>
    <mergeCell ref="CN286:CS286"/>
    <mergeCell ref="B286:D286"/>
    <mergeCell ref="E286:G286"/>
    <mergeCell ref="H286:J286"/>
    <mergeCell ref="K286:M286"/>
    <mergeCell ref="N286:P286"/>
    <mergeCell ref="Q286:S286"/>
    <mergeCell ref="T286:V286"/>
    <mergeCell ref="W286:Y286"/>
    <mergeCell ref="Z286:AB286"/>
    <mergeCell ref="AC286:AE286"/>
    <mergeCell ref="AF286:AK286"/>
    <mergeCell ref="AL286:AQ286"/>
    <mergeCell ref="AR286:AW286"/>
    <mergeCell ref="AX286:BC286"/>
    <mergeCell ref="BD286:BI286"/>
    <mergeCell ref="BJ263:BO263"/>
    <mergeCell ref="BP263:BU263"/>
    <mergeCell ref="BV263:CA263"/>
    <mergeCell ref="AC263:AE263"/>
    <mergeCell ref="AF263:AK263"/>
    <mergeCell ref="AL263:AQ263"/>
    <mergeCell ref="AR263:AW263"/>
    <mergeCell ref="AX263:BC263"/>
    <mergeCell ref="BD263:BI263"/>
    <mergeCell ref="BJ286:BO286"/>
    <mergeCell ref="BP286:BU286"/>
    <mergeCell ref="BV286:CA286"/>
    <mergeCell ref="B263:D263"/>
    <mergeCell ref="E263:G263"/>
    <mergeCell ref="H263:J263"/>
    <mergeCell ref="K263:M263"/>
    <mergeCell ref="N263:P263"/>
    <mergeCell ref="Q263:S263"/>
    <mergeCell ref="T263:V263"/>
    <mergeCell ref="W263:Y263"/>
    <mergeCell ref="Z263:AB263"/>
    <mergeCell ref="AF241:AK241"/>
    <mergeCell ref="AL241:AQ241"/>
    <mergeCell ref="AR241:AW241"/>
    <mergeCell ref="AX241:BC241"/>
    <mergeCell ref="BD241:BI241"/>
    <mergeCell ref="Q241:S241"/>
    <mergeCell ref="T241:V241"/>
    <mergeCell ref="W241:Y241"/>
    <mergeCell ref="Z241:AB241"/>
    <mergeCell ref="AC241:AE241"/>
    <mergeCell ref="B241:D241"/>
    <mergeCell ref="E241:G241"/>
    <mergeCell ref="H241:J241"/>
    <mergeCell ref="K241:M241"/>
    <mergeCell ref="N241:P241"/>
    <mergeCell ref="AL4:AQ4"/>
    <mergeCell ref="AR4:AW4"/>
    <mergeCell ref="AX4:BC4"/>
    <mergeCell ref="AL193:AQ193"/>
    <mergeCell ref="AR193:AW193"/>
    <mergeCell ref="AX193:BC193"/>
    <mergeCell ref="AF4:AK4"/>
    <mergeCell ref="AF193:AK193"/>
    <mergeCell ref="Q214:S214"/>
    <mergeCell ref="T214:V214"/>
    <mergeCell ref="W214:Y214"/>
    <mergeCell ref="Z214:AB214"/>
    <mergeCell ref="AC214:AE214"/>
    <mergeCell ref="AF214:AK214"/>
    <mergeCell ref="W4:Y4"/>
    <mergeCell ref="Z4:AB4"/>
    <mergeCell ref="AC4:AE4"/>
    <mergeCell ref="B214:D214"/>
    <mergeCell ref="E214:G214"/>
    <mergeCell ref="H214:J214"/>
    <mergeCell ref="K214:M214"/>
    <mergeCell ref="N214:P214"/>
    <mergeCell ref="BV214:CA214"/>
    <mergeCell ref="BP214:BU214"/>
    <mergeCell ref="BJ214:BO214"/>
    <mergeCell ref="BD214:BI214"/>
    <mergeCell ref="AL214:AQ214"/>
    <mergeCell ref="AR214:AW214"/>
    <mergeCell ref="AX214:BC214"/>
    <mergeCell ref="AC193:AE193"/>
    <mergeCell ref="BD4:BI4"/>
    <mergeCell ref="BD193:BI193"/>
    <mergeCell ref="BV193:CA193"/>
    <mergeCell ref="BP193:BU193"/>
    <mergeCell ref="BJ193:BO193"/>
    <mergeCell ref="BV4:CA4"/>
    <mergeCell ref="BP4:BU4"/>
    <mergeCell ref="BJ4:BO4"/>
    <mergeCell ref="B4:D4"/>
    <mergeCell ref="E4:G4"/>
    <mergeCell ref="H4:J4"/>
    <mergeCell ref="K4:M4"/>
    <mergeCell ref="B193:D193"/>
    <mergeCell ref="E193:G193"/>
    <mergeCell ref="H193:J193"/>
    <mergeCell ref="K193:M193"/>
    <mergeCell ref="Z193:AB193"/>
    <mergeCell ref="Q4:S4"/>
    <mergeCell ref="T4:V4"/>
    <mergeCell ref="N4:P4"/>
    <mergeCell ref="N193:P193"/>
    <mergeCell ref="Q193:S193"/>
    <mergeCell ref="T193:V193"/>
    <mergeCell ref="W193:Y193"/>
    <mergeCell ref="B311:D311"/>
    <mergeCell ref="E311:G311"/>
    <mergeCell ref="H311:J311"/>
    <mergeCell ref="K311:M311"/>
    <mergeCell ref="N311:P311"/>
    <mergeCell ref="Q311:S311"/>
    <mergeCell ref="T311:V311"/>
    <mergeCell ref="W311:Y311"/>
    <mergeCell ref="Z311:AB311"/>
    <mergeCell ref="CB311:CG311"/>
    <mergeCell ref="CH311:CM311"/>
    <mergeCell ref="CN311:CS311"/>
    <mergeCell ref="CT311:CY311"/>
    <mergeCell ref="AC311:AE311"/>
    <mergeCell ref="AF311:AK311"/>
    <mergeCell ref="AL311:AQ311"/>
    <mergeCell ref="AR311:AW311"/>
    <mergeCell ref="AX311:BC311"/>
    <mergeCell ref="BD311:BI311"/>
    <mergeCell ref="BJ311:BO311"/>
    <mergeCell ref="BP311:BU311"/>
    <mergeCell ref="BV311:CA311"/>
    <mergeCell ref="ED4:EI4"/>
    <mergeCell ref="ED193:EI193"/>
    <mergeCell ref="ED214:EI214"/>
    <mergeCell ref="ED241:EI241"/>
    <mergeCell ref="ED263:EI263"/>
    <mergeCell ref="ED286:EI286"/>
    <mergeCell ref="ED311:EI311"/>
    <mergeCell ref="EJ4:EO4"/>
    <mergeCell ref="EJ193:EO193"/>
    <mergeCell ref="EJ214:EO214"/>
    <mergeCell ref="EJ241:EO241"/>
    <mergeCell ref="EJ263:EO263"/>
    <mergeCell ref="EJ286:EO286"/>
    <mergeCell ref="EJ311:EO311"/>
    <mergeCell ref="EP4:EU4"/>
    <mergeCell ref="EP193:EU193"/>
    <mergeCell ref="EP214:EU214"/>
    <mergeCell ref="EP241:EU241"/>
    <mergeCell ref="EP263:EU263"/>
    <mergeCell ref="EP286:EU286"/>
    <mergeCell ref="EP311:EU311"/>
    <mergeCell ref="EV4:FA4"/>
    <mergeCell ref="EV193:FA193"/>
    <mergeCell ref="EV214:FA214"/>
    <mergeCell ref="EV241:FA241"/>
    <mergeCell ref="EV263:FA263"/>
    <mergeCell ref="EV286:FA286"/>
    <mergeCell ref="EV311:FA311"/>
    <mergeCell ref="FB4:FG4"/>
    <mergeCell ref="FB193:FG193"/>
    <mergeCell ref="FB214:FG214"/>
    <mergeCell ref="FB241:FG241"/>
    <mergeCell ref="FB263:FG263"/>
    <mergeCell ref="FB286:FG286"/>
    <mergeCell ref="FB311:FG311"/>
    <mergeCell ref="FH4:FM4"/>
    <mergeCell ref="FH193:FM193"/>
    <mergeCell ref="FH214:FM214"/>
    <mergeCell ref="FH241:FM241"/>
    <mergeCell ref="FH263:FM263"/>
    <mergeCell ref="FH286:FM286"/>
    <mergeCell ref="FH311:FM311"/>
    <mergeCell ref="FN4:FS4"/>
    <mergeCell ref="FT4:FY4"/>
    <mergeCell ref="FT311:FY311"/>
    <mergeCell ref="FT286:FY286"/>
    <mergeCell ref="FN286:FS286"/>
    <mergeCell ref="FN311:FS311"/>
    <mergeCell ref="FZ4:GE4"/>
    <mergeCell ref="FZ193:GE193"/>
    <mergeCell ref="FZ214:GE214"/>
    <mergeCell ref="FT193:FY193"/>
    <mergeCell ref="FT214:FY214"/>
    <mergeCell ref="FN193:FS193"/>
    <mergeCell ref="FN214:FS214"/>
    <mergeCell ref="FN241:FS241"/>
    <mergeCell ref="FN263:FS263"/>
    <mergeCell ref="FT241:FY241"/>
    <mergeCell ref="FT263:FY263"/>
    <mergeCell ref="FZ241:GE241"/>
    <mergeCell ref="FZ263:GE263"/>
    <mergeCell ref="GX4:HC4"/>
    <mergeCell ref="GX193:HC193"/>
    <mergeCell ref="GX214:HC214"/>
    <mergeCell ref="GX241:HC241"/>
    <mergeCell ref="GX263:HC263"/>
    <mergeCell ref="GX286:HC286"/>
    <mergeCell ref="GX311:HC311"/>
    <mergeCell ref="FZ286:GE286"/>
    <mergeCell ref="FZ311:GE311"/>
    <mergeCell ref="GF311:GK311"/>
    <mergeCell ref="GR4:GW4"/>
    <mergeCell ref="GR193:GW193"/>
    <mergeCell ref="GR214:GW214"/>
    <mergeCell ref="GR241:GW241"/>
    <mergeCell ref="GR263:GW263"/>
    <mergeCell ref="GR286:GW286"/>
    <mergeCell ref="GR311:GW311"/>
    <mergeCell ref="GL4:GQ4"/>
    <mergeCell ref="GL193:GQ193"/>
    <mergeCell ref="GL214:GQ214"/>
    <mergeCell ref="GL241:GQ241"/>
    <mergeCell ref="GL263:GQ263"/>
    <mergeCell ref="GL286:GQ286"/>
    <mergeCell ref="GL311:GQ311"/>
  </mergeCells>
  <pageMargins left="0.7" right="0.7" top="0.75" bottom="0.75"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E4CF-05D1-45B5-9E43-8C8DB0AAC34D}">
  <sheetPr codeName="Hoja8"/>
  <dimension ref="A1:AF306"/>
  <sheetViews>
    <sheetView zoomScale="53" zoomScaleNormal="36" workbookViewId="0">
      <pane xSplit="1" ySplit="5" topLeftCell="Q6" activePane="bottomRight" state="frozen"/>
      <selection activeCell="B3" sqref="B3:V3"/>
      <selection pane="topRight" activeCell="B3" sqref="B3:V3"/>
      <selection pane="bottomLeft" activeCell="B3" sqref="B3:V3"/>
      <selection pane="bottomRight" activeCell="Z189" sqref="Z189"/>
    </sheetView>
  </sheetViews>
  <sheetFormatPr baseColWidth="10" defaultColWidth="11.453125" defaultRowHeight="14.5" x14ac:dyDescent="0.35"/>
  <cols>
    <col min="1" max="1" width="58.90625" customWidth="1"/>
    <col min="2" max="2" width="21.54296875" bestFit="1" customWidth="1"/>
    <col min="3" max="3" width="23" bestFit="1" customWidth="1"/>
    <col min="4" max="4" width="15" bestFit="1" customWidth="1"/>
    <col min="5" max="5" width="21.54296875" bestFit="1" customWidth="1"/>
    <col min="6" max="6" width="23" bestFit="1" customWidth="1"/>
    <col min="7" max="7" width="15" bestFit="1" customWidth="1"/>
    <col min="8" max="8" width="21.54296875" bestFit="1" customWidth="1"/>
    <col min="9" max="9" width="21.54296875" customWidth="1"/>
    <col min="10" max="10" width="23" bestFit="1" customWidth="1"/>
    <col min="11" max="11" width="15" bestFit="1" customWidth="1"/>
    <col min="12" max="12" width="14.90625" bestFit="1" customWidth="1"/>
    <col min="13" max="13" width="21.453125" bestFit="1" customWidth="1"/>
    <col min="14" max="14" width="21.54296875" bestFit="1" customWidth="1"/>
    <col min="15" max="15" width="21.54296875" customWidth="1"/>
    <col min="16" max="16" width="23" bestFit="1" customWidth="1"/>
    <col min="17" max="17" width="15" bestFit="1" customWidth="1"/>
    <col min="18" max="18" width="16.453125" customWidth="1"/>
    <col min="19" max="31" width="21.36328125" customWidth="1"/>
    <col min="32" max="32" width="15.08984375" customWidth="1"/>
  </cols>
  <sheetData>
    <row r="1" spans="1:32" ht="23.5" x14ac:dyDescent="0.55000000000000004">
      <c r="A1" s="2" t="s">
        <v>104</v>
      </c>
    </row>
    <row r="2" spans="1:32" ht="18.5" x14ac:dyDescent="0.45">
      <c r="A2" s="10" t="str">
        <f>+'Serie Gasto $Corrientes'!A2</f>
        <v>Corte: junio 30 de 2025</v>
      </c>
    </row>
    <row r="3" spans="1:32" ht="19" thickBot="1" x14ac:dyDescent="0.5">
      <c r="A3" s="10" t="str">
        <f>+'Serie Gasto Constantes'!A3</f>
        <v>Millones de pesos 2025 - Constantes</v>
      </c>
    </row>
    <row r="4" spans="1:32" ht="15" thickBot="1" x14ac:dyDescent="0.4">
      <c r="A4" s="106"/>
      <c r="B4" s="488" t="s">
        <v>189</v>
      </c>
      <c r="C4" s="489"/>
      <c r="D4" s="490"/>
      <c r="E4" s="488" t="s">
        <v>190</v>
      </c>
      <c r="F4" s="489"/>
      <c r="G4" s="490"/>
      <c r="H4" s="488" t="s">
        <v>191</v>
      </c>
      <c r="I4" s="497"/>
      <c r="J4" s="489"/>
      <c r="K4" s="498"/>
      <c r="L4" s="498"/>
      <c r="M4" s="490"/>
      <c r="N4" s="473" t="s">
        <v>192</v>
      </c>
      <c r="O4" s="474"/>
      <c r="P4" s="474"/>
      <c r="Q4" s="474"/>
      <c r="R4" s="474"/>
      <c r="S4" s="475"/>
      <c r="T4" s="473" t="s">
        <v>193</v>
      </c>
      <c r="U4" s="474"/>
      <c r="V4" s="474"/>
      <c r="W4" s="474"/>
      <c r="X4" s="474"/>
      <c r="Y4" s="475"/>
      <c r="Z4" s="473" t="s">
        <v>291</v>
      </c>
      <c r="AA4" s="474"/>
      <c r="AB4" s="474"/>
      <c r="AC4" s="474"/>
      <c r="AD4" s="474"/>
      <c r="AE4" s="475"/>
    </row>
    <row r="5" spans="1:32" s="42" customFormat="1" ht="25.5" customHeight="1" thickBot="1" x14ac:dyDescent="0.3">
      <c r="A5" s="342" t="s">
        <v>138</v>
      </c>
      <c r="B5" s="342" t="s">
        <v>97</v>
      </c>
      <c r="C5" s="342" t="s">
        <v>98</v>
      </c>
      <c r="D5" s="343" t="s">
        <v>99</v>
      </c>
      <c r="E5" s="342" t="s">
        <v>97</v>
      </c>
      <c r="F5" s="342" t="s">
        <v>98</v>
      </c>
      <c r="G5" s="343" t="s">
        <v>99</v>
      </c>
      <c r="H5" s="342" t="s">
        <v>96</v>
      </c>
      <c r="I5" s="342" t="s">
        <v>97</v>
      </c>
      <c r="J5" s="342" t="s">
        <v>98</v>
      </c>
      <c r="K5" s="343" t="s">
        <v>99</v>
      </c>
      <c r="L5" s="342" t="s">
        <v>100</v>
      </c>
      <c r="M5" s="343" t="s">
        <v>101</v>
      </c>
      <c r="N5" s="342" t="s">
        <v>96</v>
      </c>
      <c r="O5" s="342" t="s">
        <v>97</v>
      </c>
      <c r="P5" s="342" t="s">
        <v>98</v>
      </c>
      <c r="Q5" s="343" t="s">
        <v>99</v>
      </c>
      <c r="R5" s="342" t="s">
        <v>100</v>
      </c>
      <c r="S5" s="343" t="s">
        <v>101</v>
      </c>
      <c r="T5" s="342" t="s">
        <v>96</v>
      </c>
      <c r="U5" s="342" t="s">
        <v>97</v>
      </c>
      <c r="V5" s="342" t="s">
        <v>98</v>
      </c>
      <c r="W5" s="343" t="s">
        <v>99</v>
      </c>
      <c r="X5" s="342" t="s">
        <v>100</v>
      </c>
      <c r="Y5" s="343" t="s">
        <v>101</v>
      </c>
      <c r="Z5" s="342" t="s">
        <v>96</v>
      </c>
      <c r="AA5" s="342" t="s">
        <v>97</v>
      </c>
      <c r="AB5" s="342" t="s">
        <v>98</v>
      </c>
      <c r="AC5" s="343" t="s">
        <v>99</v>
      </c>
      <c r="AD5" s="342" t="s">
        <v>100</v>
      </c>
      <c r="AE5" s="343" t="s">
        <v>101</v>
      </c>
    </row>
    <row r="6" spans="1:32" s="42" customFormat="1" ht="13" x14ac:dyDescent="0.25">
      <c r="A6" s="43" t="str">
        <f>+'Serie Gasto Constantes'!A6</f>
        <v>0100-CONCEJO DE BOGOTA</v>
      </c>
      <c r="B6" s="40">
        <f>+'Serie Gasto Constantes'!H6+'Serie Gasto Constantes'!K6+'Serie Gasto Constantes'!N6+'Serie Gasto Constantes'!Q6</f>
        <v>279739879268.72803</v>
      </c>
      <c r="C6" s="40">
        <f>+'Serie Gasto Constantes'!I6+'Serie Gasto Constantes'!L6+'Serie Gasto Constantes'!O6+'Serie Gasto Constantes'!R6</f>
        <v>273695454386.349</v>
      </c>
      <c r="D6" s="4">
        <f t="shared" ref="D6" si="0">+C6/B6</f>
        <v>0.97839269503447335</v>
      </c>
      <c r="E6" s="40">
        <f>+'Serie Gasto Constantes'!T6+'Serie Gasto Constantes'!W6+'Serie Gasto Constantes'!Z6+'Serie Gasto Constantes'!AC6</f>
        <v>326059255297.06091</v>
      </c>
      <c r="F6" s="40">
        <f>+'Serie Gasto Constantes'!U6+'Serie Gasto Constantes'!X6+'Serie Gasto Constantes'!AA6+'Serie Gasto Constantes'!AD6</f>
        <v>319569190524.6178</v>
      </c>
      <c r="G6" s="4">
        <f>+F6/E6</f>
        <v>0.98009544379738511</v>
      </c>
      <c r="H6" s="40">
        <f>+'Serie Gasto Constantes'!ACJ6+'Serie Gasto Constantes'!AL6+'Serie Gasto Constantes'!AR6+'Serie Gasto Constantes'!AX6</f>
        <v>277417590077.62207</v>
      </c>
      <c r="I6" s="40">
        <f>+'Serie Gasto Constantes'!AG6+'Serie Gasto Constantes'!AM6+'Serie Gasto Constantes'!AS6+'Serie Gasto Constantes'!AY6</f>
        <v>364562319612.75891</v>
      </c>
      <c r="J6" s="40">
        <f>+'Serie Gasto Constantes'!AH6+'Serie Gasto Constantes'!AN6+'Serie Gasto Constantes'!AT6+'Serie Gasto Constantes'!AZ6</f>
        <v>354920457515.02161</v>
      </c>
      <c r="K6" s="4">
        <f>+J6/I6</f>
        <v>0.97355222528762997</v>
      </c>
      <c r="L6" s="40">
        <f>+'Serie Gasto Constantes'!AJ6+'Serie Gasto Constantes'!AP6+'Serie Gasto Constantes'!AV6+'Serie Gasto Constantes'!BB6</f>
        <v>354920457515.02161</v>
      </c>
      <c r="M6" s="4">
        <f>+L6/I6</f>
        <v>0.97355222528762997</v>
      </c>
      <c r="N6" s="40">
        <f>+'Serie Gasto Constantes'!BD6+'Serie Gasto Constantes'!BJ6+'Serie Gasto Constantes'!BP6+'Serie Gasto Constantes'!BV6</f>
        <v>403447056231.82294</v>
      </c>
      <c r="O6" s="40">
        <f>+'Serie Gasto Constantes'!BE6+'Serie Gasto Constantes'!BK6+'Serie Gasto Constantes'!BQ6+'Serie Gasto Constantes'!BW6</f>
        <v>403447056231.82294</v>
      </c>
      <c r="P6" s="40">
        <f>+'Serie Gasto Constantes'!BF6+'Serie Gasto Constantes'!BL6+'Serie Gasto Constantes'!BR6+'Serie Gasto Constantes'!BX6</f>
        <v>376296682360.0827</v>
      </c>
      <c r="Q6" s="4">
        <f>+P6/O6</f>
        <v>0.93270399807765736</v>
      </c>
      <c r="R6" s="40">
        <f>+'Serie Gasto Constantes'!BH6+'Serie Gasto Constantes'!BN6+'Serie Gasto Constantes'!BT6+'Serie Gasto Constantes'!BZ6</f>
        <v>376294420437.08325</v>
      </c>
      <c r="S6" s="4">
        <f>+R6/O6</f>
        <v>0.9326983915848982</v>
      </c>
      <c r="T6" s="40">
        <f>+'Serie Gasto Constantes'!CB6+'Serie Gasto Constantes'!CH6+'Serie Gasto Constantes'!CN6+'Serie Gasto Constantes'!CT6</f>
        <v>418011629004.44098</v>
      </c>
      <c r="U6" s="40">
        <f>+'Serie Gasto Constantes'!CC6+'Serie Gasto Constantes'!CI6+'Serie Gasto Constantes'!CO6+'Serie Gasto Constantes'!CU6</f>
        <v>421031198643.73273</v>
      </c>
      <c r="V6" s="40">
        <f>+'Serie Gasto Constantes'!CD6+'Serie Gasto Constantes'!CJ6+'Serie Gasto Constantes'!CP6+'Serie Gasto Constantes'!CV6</f>
        <v>399291285148.31726</v>
      </c>
      <c r="W6" s="4">
        <f t="shared" ref="W6:W70" si="1">+V6/U6</f>
        <v>0.9483650770644878</v>
      </c>
      <c r="X6" s="40">
        <f>+'Serie Gasto Constantes'!CF6+'Serie Gasto Constantes'!CL6+'Serie Gasto Constantes'!CR6+'Serie Gasto Constantes'!CX6</f>
        <v>398857782903.36523</v>
      </c>
      <c r="Y6" s="4">
        <f>+X6/U6</f>
        <v>0.94733545682173981</v>
      </c>
      <c r="Z6" s="40">
        <f>+'Serie Gasto Constantes'!FN6+'Serie Gasto Constantes'!GX6</f>
        <v>240977325552</v>
      </c>
      <c r="AA6" s="40">
        <f>+'Serie Gasto Constantes'!FO6+'Serie Gasto Constantes'!GY6</f>
        <v>240977325552</v>
      </c>
      <c r="AB6" s="40">
        <f>+'Serie Gasto Constantes'!FP6+'Serie Gasto Constantes'!GZ6</f>
        <v>173806595254.77478</v>
      </c>
      <c r="AC6" s="4">
        <f>+IFERROR((AB6/AA6),"0")</f>
        <v>0.72125705128746398</v>
      </c>
      <c r="AD6" s="40">
        <f>+'Serie Gasto Constantes'!FR6+'Serie Gasto Constantes'!HB6</f>
        <v>173128615332.63519</v>
      </c>
      <c r="AE6" s="4">
        <f>+IFERROR((AD6/AA6),"0")</f>
        <v>0.71844359188589357</v>
      </c>
      <c r="AF6" s="445">
        <f>+Z6-'Serie Gasto Constantes'!FT6-'Serie Gasto Constantes'!FN6</f>
        <v>0</v>
      </c>
    </row>
    <row r="7" spans="1:32" s="42" customFormat="1" x14ac:dyDescent="0.25">
      <c r="A7" s="44" t="str">
        <f>+'Serie Gasto Constantes'!A7</f>
        <v>Funcionamiento</v>
      </c>
      <c r="B7" s="41">
        <f>+'Serie Gasto Constantes'!H7+'Serie Gasto Constantes'!K7+'Serie Gasto Constantes'!N7+'Serie Gasto Constantes'!Q7</f>
        <v>279739879268.72803</v>
      </c>
      <c r="C7" s="41">
        <f>+'Serie Gasto Constantes'!I7+'Serie Gasto Constantes'!L7+'Serie Gasto Constantes'!O7+'Serie Gasto Constantes'!R7</f>
        <v>273695454386.349</v>
      </c>
      <c r="D7" s="7">
        <f t="shared" ref="D7:D66" si="2">+C7/B7</f>
        <v>0.97839269503447335</v>
      </c>
      <c r="E7" s="41">
        <f>+'Serie Gasto Constantes'!T7+'Serie Gasto Constantes'!W7+'Serie Gasto Constantes'!Z7+'Serie Gasto Constantes'!AC7</f>
        <v>326059255297.06091</v>
      </c>
      <c r="F7" s="41">
        <f>+'Serie Gasto Constantes'!U7+'Serie Gasto Constantes'!X7+'Serie Gasto Constantes'!AA7+'Serie Gasto Constantes'!AD7</f>
        <v>319569190524.6178</v>
      </c>
      <c r="G7" s="7">
        <f t="shared" ref="G7:G66" si="3">+F7/E7</f>
        <v>0.98009544379738511</v>
      </c>
      <c r="H7" s="41">
        <f>+'Serie Gasto Constantes'!ACJ7+'Serie Gasto Constantes'!AL7+'Serie Gasto Constantes'!AR7+'Serie Gasto Constantes'!AX7</f>
        <v>277417590077.62207</v>
      </c>
      <c r="I7" s="41">
        <f>+'Serie Gasto Constantes'!AG7+'Serie Gasto Constantes'!AM7+'Serie Gasto Constantes'!AS7+'Serie Gasto Constantes'!AY7</f>
        <v>364562319612.75891</v>
      </c>
      <c r="J7" s="41">
        <f>+'Serie Gasto Constantes'!AH7+'Serie Gasto Constantes'!AN7+'Serie Gasto Constantes'!AT7+'Serie Gasto Constantes'!AZ7</f>
        <v>354920457515.02161</v>
      </c>
      <c r="K7" s="7">
        <f t="shared" ref="K7:K66" si="4">+J7/I7</f>
        <v>0.97355222528762997</v>
      </c>
      <c r="L7" s="41">
        <f>+'Serie Gasto Constantes'!AJ7+'Serie Gasto Constantes'!AP7+'Serie Gasto Constantes'!AV7+'Serie Gasto Constantes'!BB7</f>
        <v>354920457515.02161</v>
      </c>
      <c r="M7" s="7">
        <f t="shared" ref="M7:M66" si="5">+L7/I7</f>
        <v>0.97355222528762997</v>
      </c>
      <c r="N7" s="41">
        <f>+'Serie Gasto Constantes'!BD7+'Serie Gasto Constantes'!BJ7+'Serie Gasto Constantes'!BP7+'Serie Gasto Constantes'!BV7</f>
        <v>403447056231.82294</v>
      </c>
      <c r="O7" s="41">
        <f>+'Serie Gasto Constantes'!BE7+'Serie Gasto Constantes'!BK7+'Serie Gasto Constantes'!BQ7+'Serie Gasto Constantes'!BW7</f>
        <v>403447056231.82294</v>
      </c>
      <c r="P7" s="41">
        <f>+'Serie Gasto Constantes'!BF7+'Serie Gasto Constantes'!BL7+'Serie Gasto Constantes'!BR7+'Serie Gasto Constantes'!BX7</f>
        <v>376296682360.0827</v>
      </c>
      <c r="Q7" s="7">
        <f t="shared" ref="Q7:Q70" si="6">+P7/O7</f>
        <v>0.93270399807765736</v>
      </c>
      <c r="R7" s="41">
        <f>+'Serie Gasto Constantes'!BH7+'Serie Gasto Constantes'!BN7+'Serie Gasto Constantes'!BT7+'Serie Gasto Constantes'!BZ7</f>
        <v>376294420437.08325</v>
      </c>
      <c r="S7" s="7">
        <f t="shared" ref="S7:S70" si="7">+R7/O7</f>
        <v>0.9326983915848982</v>
      </c>
      <c r="T7" s="41">
        <f>+'Serie Gasto Constantes'!CB7+'Serie Gasto Constantes'!CH7+'Serie Gasto Constantes'!CN7+'Serie Gasto Constantes'!CT7</f>
        <v>418011629004.44098</v>
      </c>
      <c r="U7" s="41">
        <f>+'Serie Gasto Constantes'!CC7+'Serie Gasto Constantes'!CI7+'Serie Gasto Constantes'!CO7+'Serie Gasto Constantes'!CU7</f>
        <v>421031198643.73273</v>
      </c>
      <c r="V7" s="41">
        <f>+'Serie Gasto Constantes'!CD7+'Serie Gasto Constantes'!CJ7+'Serie Gasto Constantes'!CP7+'Serie Gasto Constantes'!CV7</f>
        <v>399291285148.31726</v>
      </c>
      <c r="W7" s="7">
        <f t="shared" si="1"/>
        <v>0.9483650770644878</v>
      </c>
      <c r="X7" s="41">
        <f>+'Serie Gasto Constantes'!CF7+'Serie Gasto Constantes'!CL7+'Serie Gasto Constantes'!CR7+'Serie Gasto Constantes'!CX7</f>
        <v>398857782903.36523</v>
      </c>
      <c r="Y7" s="7">
        <f t="shared" ref="Y7:Y70" si="8">+X7/U7</f>
        <v>0.94733545682173981</v>
      </c>
      <c r="Z7" s="41">
        <f>+'Serie Gasto Constantes'!FN7+'Serie Gasto Constantes'!GX7</f>
        <v>240977325552</v>
      </c>
      <c r="AA7" s="41">
        <f>+'Serie Gasto Constantes'!FO7+'Serie Gasto Constantes'!GY7</f>
        <v>240977325552</v>
      </c>
      <c r="AB7" s="41">
        <f>+'Serie Gasto Constantes'!FP7+'Serie Gasto Constantes'!GZ7</f>
        <v>173806595254.77478</v>
      </c>
      <c r="AC7" s="7">
        <f t="shared" ref="AC7:AC70" si="9">+IFERROR((AB7/AA7),"0")</f>
        <v>0.72125705128746398</v>
      </c>
      <c r="AD7" s="41">
        <f>+'Serie Gasto Constantes'!FR7+'Serie Gasto Constantes'!HB7</f>
        <v>173128615332.63519</v>
      </c>
      <c r="AE7" s="7">
        <f t="shared" ref="AE7:AE70" si="10">+IFERROR((AD7/AA7),"0")</f>
        <v>0.71844359188589357</v>
      </c>
      <c r="AF7" s="445">
        <f>+Z7-'Serie Gasto Constantes'!FT7-'Serie Gasto Constantes'!FN7</f>
        <v>0</v>
      </c>
    </row>
    <row r="8" spans="1:32" s="42" customFormat="1" ht="13" x14ac:dyDescent="0.25">
      <c r="A8" s="43" t="str">
        <f>+'Serie Gasto Constantes'!A8</f>
        <v>0102-PERSONERÍA DE BOGOTÁ</v>
      </c>
      <c r="B8" s="40">
        <f>+'Serie Gasto Constantes'!H8+'Serie Gasto Constantes'!K8+'Serie Gasto Constantes'!N8+'Serie Gasto Constantes'!Q8</f>
        <v>582688586091.81714</v>
      </c>
      <c r="C8" s="40">
        <f>+'Serie Gasto Constantes'!I8+'Serie Gasto Constantes'!L8+'Serie Gasto Constantes'!O8+'Serie Gasto Constantes'!R8</f>
        <v>577654269219.448</v>
      </c>
      <c r="D8" s="4">
        <f t="shared" si="2"/>
        <v>0.99136019309021461</v>
      </c>
      <c r="E8" s="40">
        <f>+'Serie Gasto Constantes'!T8+'Serie Gasto Constantes'!W8+'Serie Gasto Constantes'!Z8+'Serie Gasto Constantes'!AC8</f>
        <v>602412804405.13391</v>
      </c>
      <c r="F8" s="40">
        <f>+'Serie Gasto Constantes'!U8+'Serie Gasto Constantes'!X8+'Serie Gasto Constantes'!AA8+'Serie Gasto Constantes'!AD8</f>
        <v>594787166669.24792</v>
      </c>
      <c r="G8" s="4">
        <f t="shared" si="3"/>
        <v>0.98734150788276143</v>
      </c>
      <c r="H8" s="40">
        <f>+'Serie Gasto Constantes'!ACJ8+'Serie Gasto Constantes'!AL8+'Serie Gasto Constantes'!AR8+'Serie Gasto Constantes'!AX8</f>
        <v>532051039690.93384</v>
      </c>
      <c r="I8" s="40">
        <f>+'Serie Gasto Constantes'!AG8+'Serie Gasto Constantes'!AM8+'Serie Gasto Constantes'!AS8+'Serie Gasto Constantes'!AY8</f>
        <v>702882645535.51929</v>
      </c>
      <c r="J8" s="40">
        <f>+'Serie Gasto Constantes'!AH8+'Serie Gasto Constantes'!AN8+'Serie Gasto Constantes'!AT8+'Serie Gasto Constantes'!AZ8</f>
        <v>702002622258.05493</v>
      </c>
      <c r="K8" s="4">
        <f t="shared" si="4"/>
        <v>0.99874797979000618</v>
      </c>
      <c r="L8" s="40">
        <f>+'Serie Gasto Constantes'!AJ8+'Serie Gasto Constantes'!AP8+'Serie Gasto Constantes'!AV8+'Serie Gasto Constantes'!BB8</f>
        <v>669667096668.24585</v>
      </c>
      <c r="M8" s="4">
        <f t="shared" si="5"/>
        <v>0.95274381992748325</v>
      </c>
      <c r="N8" s="40">
        <f>+'Serie Gasto Constantes'!BD8+'Serie Gasto Constantes'!BJ8+'Serie Gasto Constantes'!BP8+'Serie Gasto Constantes'!BV8</f>
        <v>851063080718.4541</v>
      </c>
      <c r="O8" s="40">
        <f>+'Serie Gasto Constantes'!BE8+'Serie Gasto Constantes'!BK8+'Serie Gasto Constantes'!BQ8+'Serie Gasto Constantes'!BW8</f>
        <v>869542811570.2887</v>
      </c>
      <c r="P8" s="40">
        <f>+'Serie Gasto Constantes'!BF8+'Serie Gasto Constantes'!BL8+'Serie Gasto Constantes'!BR8+'Serie Gasto Constantes'!BX8</f>
        <v>857058316399.43384</v>
      </c>
      <c r="Q8" s="4">
        <f t="shared" si="6"/>
        <v>0.98564246060719041</v>
      </c>
      <c r="R8" s="40">
        <f>+'Serie Gasto Constantes'!BH8+'Serie Gasto Constantes'!BN8+'Serie Gasto Constantes'!BT8+'Serie Gasto Constantes'!BZ8</f>
        <v>827955199995.14917</v>
      </c>
      <c r="S8" s="4">
        <f t="shared" si="7"/>
        <v>0.95217301434527724</v>
      </c>
      <c r="T8" s="40">
        <f>+'Serie Gasto Constantes'!CB8+'Serie Gasto Constantes'!CH8+'Serie Gasto Constantes'!CN8+'Serie Gasto Constantes'!CT8</f>
        <v>851748321454.61438</v>
      </c>
      <c r="U8" s="40">
        <f>+'Serie Gasto Constantes'!CC8+'Serie Gasto Constantes'!CI8+'Serie Gasto Constantes'!CO8+'Serie Gasto Constantes'!CU8</f>
        <v>872388679325.33789</v>
      </c>
      <c r="V8" s="40">
        <f>+'Serie Gasto Constantes'!CD8+'Serie Gasto Constantes'!CJ8+'Serie Gasto Constantes'!CP8+'Serie Gasto Constantes'!CV8</f>
        <v>869064487513.22656</v>
      </c>
      <c r="W8" s="4">
        <f t="shared" si="1"/>
        <v>0.99618955186960689</v>
      </c>
      <c r="X8" s="40">
        <f>+'Serie Gasto Constantes'!CF8+'Serie Gasto Constantes'!CL8+'Serie Gasto Constantes'!CR8+'Serie Gasto Constantes'!CX8</f>
        <v>848061776027.77612</v>
      </c>
      <c r="Y8" s="4">
        <f t="shared" si="8"/>
        <v>0.97211460456321486</v>
      </c>
      <c r="Z8" s="40">
        <f>+'Serie Gasto Constantes'!FN8+'Serie Gasto Constantes'!GX8</f>
        <v>491474961013.19995</v>
      </c>
      <c r="AA8" s="40">
        <f>+'Serie Gasto Constantes'!FO8+'Serie Gasto Constantes'!GY8</f>
        <v>511537575013.19995</v>
      </c>
      <c r="AB8" s="40">
        <f>+'Serie Gasto Constantes'!FP8+'Serie Gasto Constantes'!GZ8</f>
        <v>378015300576.65637</v>
      </c>
      <c r="AC8" s="4">
        <f t="shared" si="9"/>
        <v>0.73897856001468099</v>
      </c>
      <c r="AD8" s="40">
        <f>+'Serie Gasto Constantes'!FR8+'Serie Gasto Constantes'!HB8</f>
        <v>344321633388.31757</v>
      </c>
      <c r="AE8" s="4">
        <f t="shared" si="10"/>
        <v>0.67311112654712124</v>
      </c>
      <c r="AF8" s="445">
        <f>+Z8-'Serie Gasto Constantes'!FT8-'Serie Gasto Constantes'!FN8</f>
        <v>0</v>
      </c>
    </row>
    <row r="9" spans="1:32" s="42" customFormat="1" x14ac:dyDescent="0.25">
      <c r="A9" s="44" t="str">
        <f>+'Serie Gasto Constantes'!A9</f>
        <v>Funcionamiento</v>
      </c>
      <c r="B9" s="41">
        <f>+'Serie Gasto Constantes'!H9+'Serie Gasto Constantes'!K9+'Serie Gasto Constantes'!N9+'Serie Gasto Constantes'!Q9</f>
        <v>537088835016.21289</v>
      </c>
      <c r="C9" s="41">
        <f>+'Serie Gasto Constantes'!I9+'Serie Gasto Constantes'!L9+'Serie Gasto Constantes'!O9+'Serie Gasto Constantes'!R9</f>
        <v>533430093320.65338</v>
      </c>
      <c r="D9" s="7">
        <f t="shared" si="2"/>
        <v>0.99318782767947678</v>
      </c>
      <c r="E9" s="41">
        <f>+'Serie Gasto Constantes'!T9+'Serie Gasto Constantes'!W9+'Serie Gasto Constantes'!Z9+'Serie Gasto Constantes'!AC9</f>
        <v>554269256633.80078</v>
      </c>
      <c r="F9" s="41">
        <f>+'Serie Gasto Constantes'!U9+'Serie Gasto Constantes'!X9+'Serie Gasto Constantes'!AA9+'Serie Gasto Constantes'!AD9</f>
        <v>549166309675.94507</v>
      </c>
      <c r="G9" s="7">
        <f t="shared" si="3"/>
        <v>0.99079337903594544</v>
      </c>
      <c r="H9" s="41">
        <f>+'Serie Gasto Constantes'!ACJ9+'Serie Gasto Constantes'!AL9+'Serie Gasto Constantes'!AR9+'Serie Gasto Constantes'!AX9</f>
        <v>487356637775.81018</v>
      </c>
      <c r="I9" s="41">
        <f>+'Serie Gasto Constantes'!AG9+'Serie Gasto Constantes'!AM9+'Serie Gasto Constantes'!AS9+'Serie Gasto Constantes'!AY9</f>
        <v>653687067757.30322</v>
      </c>
      <c r="J9" s="41">
        <f>+'Serie Gasto Constantes'!AH9+'Serie Gasto Constantes'!AN9+'Serie Gasto Constantes'!AT9+'Serie Gasto Constantes'!AZ9</f>
        <v>652963991899.4491</v>
      </c>
      <c r="K9" s="7">
        <f t="shared" si="4"/>
        <v>0.99889385014096288</v>
      </c>
      <c r="L9" s="41">
        <f>+'Serie Gasto Constantes'!AJ9+'Serie Gasto Constantes'!AP9+'Serie Gasto Constantes'!AV9+'Serie Gasto Constantes'!BB9</f>
        <v>629535918432.10767</v>
      </c>
      <c r="M9" s="7">
        <f t="shared" si="5"/>
        <v>0.963053958818469</v>
      </c>
      <c r="N9" s="41">
        <f>+'Serie Gasto Constantes'!BD9+'Serie Gasto Constantes'!BJ9+'Serie Gasto Constantes'!BP9+'Serie Gasto Constantes'!BV9</f>
        <v>754430025446.26379</v>
      </c>
      <c r="O9" s="41">
        <f>+'Serie Gasto Constantes'!BE9+'Serie Gasto Constantes'!BK9+'Serie Gasto Constantes'!BQ9+'Serie Gasto Constantes'!BW9</f>
        <v>772909756298.09839</v>
      </c>
      <c r="P9" s="41">
        <f>+'Serie Gasto Constantes'!BF9+'Serie Gasto Constantes'!BL9+'Serie Gasto Constantes'!BR9+'Serie Gasto Constantes'!BX9</f>
        <v>769708663633.95459</v>
      </c>
      <c r="Q9" s="7">
        <f t="shared" si="6"/>
        <v>0.99585838755681433</v>
      </c>
      <c r="R9" s="41">
        <f>+'Serie Gasto Constantes'!BH9+'Serie Gasto Constantes'!BN9+'Serie Gasto Constantes'!BT9+'Serie Gasto Constantes'!BZ9</f>
        <v>753054749917.59595</v>
      </c>
      <c r="S9" s="7">
        <f t="shared" si="7"/>
        <v>0.97431135236848443</v>
      </c>
      <c r="T9" s="41">
        <f>+'Serie Gasto Constantes'!CB9+'Serie Gasto Constantes'!CH9+'Serie Gasto Constantes'!CN9+'Serie Gasto Constantes'!CT9</f>
        <v>816273339983.65662</v>
      </c>
      <c r="U9" s="41">
        <f>+'Serie Gasto Constantes'!CC9+'Serie Gasto Constantes'!CI9+'Serie Gasto Constantes'!CO9+'Serie Gasto Constantes'!CU9</f>
        <v>834785757310.46338</v>
      </c>
      <c r="V9" s="41">
        <f>+'Serie Gasto Constantes'!CD9+'Serie Gasto Constantes'!CJ9+'Serie Gasto Constantes'!CP9+'Serie Gasto Constantes'!CV9</f>
        <v>832562749904.31628</v>
      </c>
      <c r="W9" s="7">
        <f t="shared" si="1"/>
        <v>0.99733703242217586</v>
      </c>
      <c r="X9" s="41">
        <f>+'Serie Gasto Constantes'!CF9+'Serie Gasto Constantes'!CL9+'Serie Gasto Constantes'!CR9+'Serie Gasto Constantes'!CX9</f>
        <v>815542474250.92603</v>
      </c>
      <c r="Y9" s="7">
        <f t="shared" si="8"/>
        <v>0.97694823744773041</v>
      </c>
      <c r="Z9" s="41">
        <f>+'Serie Gasto Constantes'!FN9+'Serie Gasto Constantes'!GX9</f>
        <v>476851778009.19995</v>
      </c>
      <c r="AA9" s="41">
        <f>+'Serie Gasto Constantes'!FO9+'Serie Gasto Constantes'!GY9</f>
        <v>491688392009.19995</v>
      </c>
      <c r="AB9" s="41">
        <f>+'Serie Gasto Constantes'!FP9+'Serie Gasto Constantes'!GZ9</f>
        <v>358462702072.51318</v>
      </c>
      <c r="AC9" s="7">
        <f t="shared" si="9"/>
        <v>0.72904446779334586</v>
      </c>
      <c r="AD9" s="41">
        <f>+'Serie Gasto Constantes'!FR9+'Serie Gasto Constantes'!HB9</f>
        <v>333314481329.82874</v>
      </c>
      <c r="AE9" s="7">
        <f t="shared" si="10"/>
        <v>0.67789780427354918</v>
      </c>
      <c r="AF9" s="445">
        <f>+Z9-'Serie Gasto Constantes'!FT9-'Serie Gasto Constantes'!FN9</f>
        <v>0</v>
      </c>
    </row>
    <row r="10" spans="1:32" s="42" customFormat="1" x14ac:dyDescent="0.25">
      <c r="A10" s="44" t="str">
        <f>+'Serie Gasto Constantes'!A10</f>
        <v>Inversión</v>
      </c>
      <c r="B10" s="41">
        <f>+'Serie Gasto Constantes'!H10+'Serie Gasto Constantes'!K10+'Serie Gasto Constantes'!N10+'Serie Gasto Constantes'!Q10</f>
        <v>45599751075.604347</v>
      </c>
      <c r="C10" s="41">
        <f>+'Serie Gasto Constantes'!I10+'Serie Gasto Constantes'!L10+'Serie Gasto Constantes'!O10+'Serie Gasto Constantes'!R10</f>
        <v>44224175898.794563</v>
      </c>
      <c r="D10" s="7">
        <f t="shared" si="2"/>
        <v>0.96983371302775134</v>
      </c>
      <c r="E10" s="41">
        <f>+'Serie Gasto Constantes'!T10+'Serie Gasto Constantes'!W10+'Serie Gasto Constantes'!Z10+'Serie Gasto Constantes'!AC10</f>
        <v>48143547771.333023</v>
      </c>
      <c r="F10" s="41">
        <f>+'Serie Gasto Constantes'!U10+'Serie Gasto Constantes'!X10+'Serie Gasto Constantes'!AA10+'Serie Gasto Constantes'!AD10</f>
        <v>45620856993.302902</v>
      </c>
      <c r="G10" s="7">
        <f t="shared" si="3"/>
        <v>0.94760064650797815</v>
      </c>
      <c r="H10" s="41">
        <f>+'Serie Gasto Constantes'!ACJ10+'Serie Gasto Constantes'!AL10+'Serie Gasto Constantes'!AR10+'Serie Gasto Constantes'!AX10</f>
        <v>44694401915.123627</v>
      </c>
      <c r="I10" s="41">
        <f>+'Serie Gasto Constantes'!AG10+'Serie Gasto Constantes'!AM10+'Serie Gasto Constantes'!AS10+'Serie Gasto Constantes'!AY10</f>
        <v>49195577778.216003</v>
      </c>
      <c r="J10" s="41">
        <f>+'Serie Gasto Constantes'!AH10+'Serie Gasto Constantes'!AN10+'Serie Gasto Constantes'!AT10+'Serie Gasto Constantes'!AZ10</f>
        <v>49038630358.605751</v>
      </c>
      <c r="K10" s="7">
        <f t="shared" si="4"/>
        <v>0.99680972504647058</v>
      </c>
      <c r="L10" s="41">
        <f>+'Serie Gasto Constantes'!AJ10+'Serie Gasto Constantes'!AP10+'Serie Gasto Constantes'!AV10+'Serie Gasto Constantes'!BB10</f>
        <v>40131178236.138107</v>
      </c>
      <c r="M10" s="7">
        <f t="shared" si="5"/>
        <v>0.81574767587968755</v>
      </c>
      <c r="N10" s="41">
        <f>+'Serie Gasto Constantes'!BD10+'Serie Gasto Constantes'!BJ10+'Serie Gasto Constantes'!BP10+'Serie Gasto Constantes'!BV10</f>
        <v>96633055272.190323</v>
      </c>
      <c r="O10" s="41">
        <f>+'Serie Gasto Constantes'!BE10+'Serie Gasto Constantes'!BK10+'Serie Gasto Constantes'!BQ10+'Serie Gasto Constantes'!BW10</f>
        <v>96633055272.190323</v>
      </c>
      <c r="P10" s="41">
        <f>+'Serie Gasto Constantes'!BF10+'Serie Gasto Constantes'!BL10+'Serie Gasto Constantes'!BR10+'Serie Gasto Constantes'!BX10</f>
        <v>87349652765.479309</v>
      </c>
      <c r="Q10" s="7">
        <f t="shared" si="6"/>
        <v>0.90393139820983548</v>
      </c>
      <c r="R10" s="41">
        <f>+'Serie Gasto Constantes'!BH10+'Serie Gasto Constantes'!BN10+'Serie Gasto Constantes'!BT10+'Serie Gasto Constantes'!BZ10</f>
        <v>74900450077.553192</v>
      </c>
      <c r="S10" s="7">
        <f t="shared" si="7"/>
        <v>0.77510174822246902</v>
      </c>
      <c r="T10" s="41">
        <f>+'Serie Gasto Constantes'!CB10+'Serie Gasto Constantes'!CH10+'Serie Gasto Constantes'!CN10+'Serie Gasto Constantes'!CT10</f>
        <v>35474981470.957718</v>
      </c>
      <c r="U10" s="41">
        <f>+'Serie Gasto Constantes'!CC10+'Serie Gasto Constantes'!CI10+'Serie Gasto Constantes'!CO10+'Serie Gasto Constantes'!CU10</f>
        <v>37602922014.874725</v>
      </c>
      <c r="V10" s="41">
        <f>+'Serie Gasto Constantes'!CD10+'Serie Gasto Constantes'!CJ10+'Serie Gasto Constantes'!CP10+'Serie Gasto Constantes'!CV10</f>
        <v>36501737608.910332</v>
      </c>
      <c r="W10" s="7">
        <f t="shared" si="1"/>
        <v>0.97071545648689761</v>
      </c>
      <c r="X10" s="41">
        <f>+'Serie Gasto Constantes'!CF10+'Serie Gasto Constantes'!CL10+'Serie Gasto Constantes'!CR10+'Serie Gasto Constantes'!CX10</f>
        <v>32519301776.850071</v>
      </c>
      <c r="Y10" s="7">
        <f t="shared" si="8"/>
        <v>0.86480784030523727</v>
      </c>
      <c r="Z10" s="41">
        <f>+'Serie Gasto Constantes'!FN10+'Serie Gasto Constantes'!GX10</f>
        <v>14623183004</v>
      </c>
      <c r="AA10" s="41">
        <f>+'Serie Gasto Constantes'!FO10+'Serie Gasto Constantes'!GY10</f>
        <v>19849183004</v>
      </c>
      <c r="AB10" s="41">
        <f>+'Serie Gasto Constantes'!FP10+'Serie Gasto Constantes'!GZ10</f>
        <v>19552598504.143196</v>
      </c>
      <c r="AC10" s="7">
        <f t="shared" si="9"/>
        <v>0.98505810038644737</v>
      </c>
      <c r="AD10" s="41">
        <f>+'Serie Gasto Constantes'!FR10+'Serie Gasto Constantes'!HB10</f>
        <v>11007152058.4888</v>
      </c>
      <c r="AE10" s="7">
        <f t="shared" si="10"/>
        <v>0.55453930049769018</v>
      </c>
      <c r="AF10" s="445">
        <f>+Z10-'Serie Gasto Constantes'!FT10-'Serie Gasto Constantes'!FN10</f>
        <v>0</v>
      </c>
    </row>
    <row r="11" spans="1:32" s="42" customFormat="1" ht="13" x14ac:dyDescent="0.25">
      <c r="A11" s="43" t="str">
        <f>+'Serie Gasto Constantes'!A11</f>
        <v>0104-SECRETARÍA GENERAL</v>
      </c>
      <c r="B11" s="40">
        <f>+'Serie Gasto Constantes'!H11+'Serie Gasto Constantes'!K11+'Serie Gasto Constantes'!N11+'Serie Gasto Constantes'!Q11</f>
        <v>689088611674.12036</v>
      </c>
      <c r="C11" s="40">
        <f>+'Serie Gasto Constantes'!I11+'Serie Gasto Constantes'!L11+'Serie Gasto Constantes'!O11+'Serie Gasto Constantes'!R11</f>
        <v>666999080532.37988</v>
      </c>
      <c r="D11" s="4">
        <f t="shared" si="2"/>
        <v>0.96794384529433075</v>
      </c>
      <c r="E11" s="40">
        <f>+'Serie Gasto Constantes'!T11+'Serie Gasto Constantes'!W11+'Serie Gasto Constantes'!Z11+'Serie Gasto Constantes'!AC11</f>
        <v>897121710025.94019</v>
      </c>
      <c r="F11" s="40">
        <f>+'Serie Gasto Constantes'!U11+'Serie Gasto Constantes'!X11+'Serie Gasto Constantes'!AA11+'Serie Gasto Constantes'!AD11</f>
        <v>891116497667.10913</v>
      </c>
      <c r="G11" s="4">
        <f t="shared" si="3"/>
        <v>0.99330613417140756</v>
      </c>
      <c r="H11" s="40">
        <f>+'Serie Gasto Constantes'!ACJ11+'Serie Gasto Constantes'!AL11+'Serie Gasto Constantes'!AR11+'Serie Gasto Constantes'!AX11</f>
        <v>1122521204947.8606</v>
      </c>
      <c r="I11" s="40">
        <f>+'Serie Gasto Constantes'!AG11+'Serie Gasto Constantes'!AM11+'Serie Gasto Constantes'!AS11+'Serie Gasto Constantes'!AY11</f>
        <v>1270737407883.8374</v>
      </c>
      <c r="J11" s="40">
        <f>+'Serie Gasto Constantes'!AH11+'Serie Gasto Constantes'!AN11+'Serie Gasto Constantes'!AT11+'Serie Gasto Constantes'!AZ11</f>
        <v>1171085655704.8601</v>
      </c>
      <c r="K11" s="4">
        <f t="shared" si="4"/>
        <v>0.92157958712734545</v>
      </c>
      <c r="L11" s="40">
        <f>+'Serie Gasto Constantes'!AJ11+'Serie Gasto Constantes'!AP11+'Serie Gasto Constantes'!AV11+'Serie Gasto Constantes'!BB11</f>
        <v>892536692218.9325</v>
      </c>
      <c r="M11" s="4">
        <f t="shared" si="5"/>
        <v>0.70237697157690226</v>
      </c>
      <c r="N11" s="40">
        <f>+'Serie Gasto Constantes'!BD11+'Serie Gasto Constantes'!BJ11+'Serie Gasto Constantes'!BP11+'Serie Gasto Constantes'!BV11</f>
        <v>1178707480890.1274</v>
      </c>
      <c r="O11" s="40">
        <f>+'Serie Gasto Constantes'!BE11+'Serie Gasto Constantes'!BK11+'Serie Gasto Constantes'!BQ11+'Serie Gasto Constantes'!BW11</f>
        <v>1163711902818.4407</v>
      </c>
      <c r="P11" s="40">
        <f>+'Serie Gasto Constantes'!BF11+'Serie Gasto Constantes'!BL11+'Serie Gasto Constantes'!BR11+'Serie Gasto Constantes'!BX11</f>
        <v>1084800120548.7393</v>
      </c>
      <c r="Q11" s="4">
        <f t="shared" si="6"/>
        <v>0.93218958912546845</v>
      </c>
      <c r="R11" s="40">
        <f>+'Serie Gasto Constantes'!BH11+'Serie Gasto Constantes'!BN11+'Serie Gasto Constantes'!BT11+'Serie Gasto Constantes'!BZ11</f>
        <v>915109248936.08691</v>
      </c>
      <c r="S11" s="4">
        <f t="shared" si="7"/>
        <v>0.78637096236598336</v>
      </c>
      <c r="T11" s="40">
        <f>+'Serie Gasto Constantes'!CB11+'Serie Gasto Constantes'!CH11+'Serie Gasto Constantes'!CN11+'Serie Gasto Constantes'!CT11</f>
        <v>1016473987966.0901</v>
      </c>
      <c r="U11" s="40">
        <f>+'Serie Gasto Constantes'!CC11+'Serie Gasto Constantes'!CI11+'Serie Gasto Constantes'!CO11+'Serie Gasto Constantes'!CU11</f>
        <v>1030621844148.26</v>
      </c>
      <c r="V11" s="40">
        <f>+'Serie Gasto Constantes'!CD11+'Serie Gasto Constantes'!CJ11+'Serie Gasto Constantes'!CP11+'Serie Gasto Constantes'!CV11</f>
        <v>1010286658911.5823</v>
      </c>
      <c r="W11" s="4">
        <f t="shared" si="1"/>
        <v>0.98026901394324373</v>
      </c>
      <c r="X11" s="40">
        <f>+'Serie Gasto Constantes'!CF11+'Serie Gasto Constantes'!CL11+'Serie Gasto Constantes'!CR11+'Serie Gasto Constantes'!CX11</f>
        <v>933150450735.65613</v>
      </c>
      <c r="Y11" s="4">
        <f t="shared" si="8"/>
        <v>0.90542467737702814</v>
      </c>
      <c r="Z11" s="40">
        <f>+'Serie Gasto Constantes'!FN11+'Serie Gasto Constantes'!GX11</f>
        <v>515066925802</v>
      </c>
      <c r="AA11" s="40">
        <f>+'Serie Gasto Constantes'!FO11+'Serie Gasto Constantes'!GY11</f>
        <v>495110280959.25757</v>
      </c>
      <c r="AB11" s="40">
        <f>+'Serie Gasto Constantes'!FP11+'Serie Gasto Constantes'!GZ11</f>
        <v>368658936787.75879</v>
      </c>
      <c r="AC11" s="4">
        <f t="shared" si="9"/>
        <v>0.74459963964694076</v>
      </c>
      <c r="AD11" s="40">
        <f>+'Serie Gasto Constantes'!FR11+'Serie Gasto Constantes'!HB11</f>
        <v>278937495920.02319</v>
      </c>
      <c r="AE11" s="4">
        <f t="shared" si="10"/>
        <v>0.56338457642122131</v>
      </c>
      <c r="AF11" s="445">
        <f>+Z11-'Serie Gasto Constantes'!FT11-'Serie Gasto Constantes'!FN11</f>
        <v>0</v>
      </c>
    </row>
    <row r="12" spans="1:32" s="42" customFormat="1" x14ac:dyDescent="0.25">
      <c r="A12" s="44" t="str">
        <f>+'Serie Gasto Constantes'!A12</f>
        <v>Funcionamiento</v>
      </c>
      <c r="B12" s="41">
        <f>+'Serie Gasto Constantes'!H12+'Serie Gasto Constantes'!K12+'Serie Gasto Constantes'!N12+'Serie Gasto Constantes'!Q12</f>
        <v>334321763863.4104</v>
      </c>
      <c r="C12" s="41">
        <f>+'Serie Gasto Constantes'!I12+'Serie Gasto Constantes'!L12+'Serie Gasto Constantes'!O12+'Serie Gasto Constantes'!R12</f>
        <v>316199943071.62543</v>
      </c>
      <c r="D12" s="7">
        <f t="shared" si="2"/>
        <v>0.94579527045332057</v>
      </c>
      <c r="E12" s="41">
        <f>+'Serie Gasto Constantes'!T12+'Serie Gasto Constantes'!W12+'Serie Gasto Constantes'!Z12+'Serie Gasto Constantes'!AC12</f>
        <v>451250432270.99805</v>
      </c>
      <c r="F12" s="41">
        <f>+'Serie Gasto Constantes'!U12+'Serie Gasto Constantes'!X12+'Serie Gasto Constantes'!AA12+'Serie Gasto Constantes'!AD12</f>
        <v>448542164275.20911</v>
      </c>
      <c r="G12" s="7">
        <f t="shared" si="3"/>
        <v>0.99399830381954624</v>
      </c>
      <c r="H12" s="41">
        <f>+'Serie Gasto Constantes'!ACJ12+'Serie Gasto Constantes'!AL12+'Serie Gasto Constantes'!AR12+'Serie Gasto Constantes'!AX12</f>
        <v>392587553131.48999</v>
      </c>
      <c r="I12" s="41">
        <f>+'Serie Gasto Constantes'!AG12+'Serie Gasto Constantes'!AM12+'Serie Gasto Constantes'!AS12+'Serie Gasto Constantes'!AY12</f>
        <v>509294076614.43848</v>
      </c>
      <c r="J12" s="41">
        <f>+'Serie Gasto Constantes'!AH12+'Serie Gasto Constantes'!AN12+'Serie Gasto Constantes'!AT12+'Serie Gasto Constantes'!AZ12</f>
        <v>459317985682.31958</v>
      </c>
      <c r="K12" s="7">
        <f t="shared" si="4"/>
        <v>0.9018718394206785</v>
      </c>
      <c r="L12" s="41">
        <f>+'Serie Gasto Constantes'!AJ12+'Serie Gasto Constantes'!AP12+'Serie Gasto Constantes'!AV12+'Serie Gasto Constantes'!BB12</f>
        <v>409366738187.51477</v>
      </c>
      <c r="M12" s="7">
        <f t="shared" si="5"/>
        <v>0.80379245898323337</v>
      </c>
      <c r="N12" s="41">
        <f>+'Serie Gasto Constantes'!BD12+'Serie Gasto Constantes'!BJ12+'Serie Gasto Constantes'!BP12+'Serie Gasto Constantes'!BV12</f>
        <v>481230244492.9729</v>
      </c>
      <c r="O12" s="41">
        <f>+'Serie Gasto Constantes'!BE12+'Serie Gasto Constantes'!BK12+'Serie Gasto Constantes'!BQ12+'Serie Gasto Constantes'!BW12</f>
        <v>469178033487.43774</v>
      </c>
      <c r="P12" s="41">
        <f>+'Serie Gasto Constantes'!BF12+'Serie Gasto Constantes'!BL12+'Serie Gasto Constantes'!BR12+'Serie Gasto Constantes'!BX12</f>
        <v>419400753676.90216</v>
      </c>
      <c r="Q12" s="7">
        <f t="shared" si="6"/>
        <v>0.89390534880642836</v>
      </c>
      <c r="R12" s="41">
        <f>+'Serie Gasto Constantes'!BH12+'Serie Gasto Constantes'!BN12+'Serie Gasto Constantes'!BT12+'Serie Gasto Constantes'!BZ12</f>
        <v>388155416278.948</v>
      </c>
      <c r="S12" s="7">
        <f t="shared" si="7"/>
        <v>0.82730944028593545</v>
      </c>
      <c r="T12" s="41">
        <f>+'Serie Gasto Constantes'!CB12+'Serie Gasto Constantes'!CH12+'Serie Gasto Constantes'!CN12+'Serie Gasto Constantes'!CT12</f>
        <v>528047904811.85889</v>
      </c>
      <c r="U12" s="41">
        <f>+'Serie Gasto Constantes'!CC12+'Serie Gasto Constantes'!CI12+'Serie Gasto Constantes'!CO12+'Serie Gasto Constantes'!CU12</f>
        <v>545122103468.98694</v>
      </c>
      <c r="V12" s="41">
        <f>+'Serie Gasto Constantes'!CD12+'Serie Gasto Constantes'!CJ12+'Serie Gasto Constantes'!CP12+'Serie Gasto Constantes'!CV12</f>
        <v>526619625605.72595</v>
      </c>
      <c r="W12" s="7">
        <f t="shared" si="1"/>
        <v>0.96605810377983758</v>
      </c>
      <c r="X12" s="41">
        <f>+'Serie Gasto Constantes'!CF12+'Serie Gasto Constantes'!CL12+'Serie Gasto Constantes'!CR12+'Serie Gasto Constantes'!CX12</f>
        <v>507690926961.47992</v>
      </c>
      <c r="Y12" s="7">
        <f t="shared" si="8"/>
        <v>0.9313343262558853</v>
      </c>
      <c r="Z12" s="41">
        <f>+'Serie Gasto Constantes'!FN12+'Serie Gasto Constantes'!GX12</f>
        <v>309592819607.59998</v>
      </c>
      <c r="AA12" s="41">
        <f>+'Serie Gasto Constantes'!FO12+'Serie Gasto Constantes'!GY12</f>
        <v>289930088737.26678</v>
      </c>
      <c r="AB12" s="41">
        <f>+'Serie Gasto Constantes'!FP12+'Serie Gasto Constantes'!GZ12</f>
        <v>206045086123.94958</v>
      </c>
      <c r="AC12" s="7">
        <f t="shared" si="9"/>
        <v>0.71067162094606406</v>
      </c>
      <c r="AD12" s="41">
        <f>+'Serie Gasto Constantes'!FR12+'Serie Gasto Constantes'!HB12</f>
        <v>181472499786.09119</v>
      </c>
      <c r="AE12" s="7">
        <f t="shared" si="10"/>
        <v>0.62591813280387287</v>
      </c>
      <c r="AF12" s="445">
        <f>+Z12-'Serie Gasto Constantes'!FT12-'Serie Gasto Constantes'!FN12</f>
        <v>0</v>
      </c>
    </row>
    <row r="13" spans="1:32" s="42" customFormat="1" x14ac:dyDescent="0.25">
      <c r="A13" s="44" t="str">
        <f>+'Serie Gasto Constantes'!A13</f>
        <v>Inversión</v>
      </c>
      <c r="B13" s="41">
        <f>+'Serie Gasto Constantes'!H13+'Serie Gasto Constantes'!K13+'Serie Gasto Constantes'!N13+'Serie Gasto Constantes'!Q13</f>
        <v>354766847810.70996</v>
      </c>
      <c r="C13" s="41">
        <f>+'Serie Gasto Constantes'!I13+'Serie Gasto Constantes'!L13+'Serie Gasto Constantes'!O13+'Serie Gasto Constantes'!R13</f>
        <v>350799137460.75446</v>
      </c>
      <c r="D13" s="7">
        <f t="shared" si="2"/>
        <v>0.98881600585161633</v>
      </c>
      <c r="E13" s="41">
        <f>+'Serie Gasto Constantes'!T13+'Serie Gasto Constantes'!W13+'Serie Gasto Constantes'!Z13+'Serie Gasto Constantes'!AC13</f>
        <v>445871277754.94202</v>
      </c>
      <c r="F13" s="41">
        <f>+'Serie Gasto Constantes'!U13+'Serie Gasto Constantes'!X13+'Serie Gasto Constantes'!AA13+'Serie Gasto Constantes'!AD13</f>
        <v>442574333391.8999</v>
      </c>
      <c r="G13" s="7">
        <f t="shared" si="3"/>
        <v>0.99260561393493896</v>
      </c>
      <c r="H13" s="41">
        <f>+'Serie Gasto Constantes'!ACJ13+'Serie Gasto Constantes'!AL13+'Serie Gasto Constantes'!AR13+'Serie Gasto Constantes'!AX13</f>
        <v>729933651816.37061</v>
      </c>
      <c r="I13" s="41">
        <f>+'Serie Gasto Constantes'!AG13+'Serie Gasto Constantes'!AM13+'Serie Gasto Constantes'!AS13+'Serie Gasto Constantes'!AY13</f>
        <v>761443331269.39893</v>
      </c>
      <c r="J13" s="41">
        <f>+'Serie Gasto Constantes'!AH13+'Serie Gasto Constantes'!AN13+'Serie Gasto Constantes'!AT13+'Serie Gasto Constantes'!AZ13</f>
        <v>711767670022.54053</v>
      </c>
      <c r="K13" s="7">
        <f t="shared" si="4"/>
        <v>0.93476118417894039</v>
      </c>
      <c r="L13" s="41">
        <f>+'Serie Gasto Constantes'!AJ13+'Serie Gasto Constantes'!AP13+'Serie Gasto Constantes'!AV13+'Serie Gasto Constantes'!BB13</f>
        <v>483169954031.41772</v>
      </c>
      <c r="M13" s="7">
        <f t="shared" si="5"/>
        <v>0.63454486261758591</v>
      </c>
      <c r="N13" s="41">
        <f>+'Serie Gasto Constantes'!BD13+'Serie Gasto Constantes'!BJ13+'Serie Gasto Constantes'!BP13+'Serie Gasto Constantes'!BV13</f>
        <v>697477236397.15454</v>
      </c>
      <c r="O13" s="41">
        <f>+'Serie Gasto Constantes'!BE13+'Serie Gasto Constantes'!BK13+'Serie Gasto Constantes'!BQ13+'Serie Gasto Constantes'!BW13</f>
        <v>694533869331.00281</v>
      </c>
      <c r="P13" s="41">
        <f>+'Serie Gasto Constantes'!BF13+'Serie Gasto Constantes'!BL13+'Serie Gasto Constantes'!BR13+'Serie Gasto Constantes'!BX13</f>
        <v>665399366871.83716</v>
      </c>
      <c r="Q13" s="7">
        <f t="shared" si="6"/>
        <v>0.95805171821609081</v>
      </c>
      <c r="R13" s="41">
        <f>+'Serie Gasto Constantes'!BH13+'Serie Gasto Constantes'!BN13+'Serie Gasto Constantes'!BT13+'Serie Gasto Constantes'!BZ13</f>
        <v>526953832657.13873</v>
      </c>
      <c r="S13" s="7">
        <f t="shared" si="7"/>
        <v>0.7587158177969312</v>
      </c>
      <c r="T13" s="41">
        <f>+'Serie Gasto Constantes'!CB13+'Serie Gasto Constantes'!CH13+'Serie Gasto Constantes'!CN13+'Serie Gasto Constantes'!CT13</f>
        <v>488426083154.2312</v>
      </c>
      <c r="U13" s="41">
        <f>+'Serie Gasto Constantes'!CC13+'Serie Gasto Constantes'!CI13+'Serie Gasto Constantes'!CO13+'Serie Gasto Constantes'!CU13</f>
        <v>485499740679.27295</v>
      </c>
      <c r="V13" s="41">
        <f>+'Serie Gasto Constantes'!CD13+'Serie Gasto Constantes'!CJ13+'Serie Gasto Constantes'!CP13+'Serie Gasto Constantes'!CV13</f>
        <v>483667033305.85632</v>
      </c>
      <c r="W13" s="7">
        <f t="shared" si="1"/>
        <v>0.99622511152971482</v>
      </c>
      <c r="X13" s="41">
        <f>+'Serie Gasto Constantes'!CF13+'Serie Gasto Constantes'!CL13+'Serie Gasto Constantes'!CR13+'Serie Gasto Constantes'!CX13</f>
        <v>425459523774.17627</v>
      </c>
      <c r="Y13" s="7">
        <f t="shared" si="8"/>
        <v>0.87633316380129644</v>
      </c>
      <c r="Z13" s="41">
        <f>+'Serie Gasto Constantes'!FN13+'Serie Gasto Constantes'!GX13</f>
        <v>205474106194.39999</v>
      </c>
      <c r="AA13" s="41">
        <f>+'Serie Gasto Constantes'!FO13+'Serie Gasto Constantes'!GY13</f>
        <v>205180192221.99078</v>
      </c>
      <c r="AB13" s="41">
        <f>+'Serie Gasto Constantes'!FP13+'Serie Gasto Constantes'!GZ13</f>
        <v>162613850663.8092</v>
      </c>
      <c r="AC13" s="7">
        <f t="shared" si="9"/>
        <v>0.79254166253958991</v>
      </c>
      <c r="AD13" s="41">
        <f>+'Serie Gasto Constantes'!FR13+'Serie Gasto Constantes'!HB13</f>
        <v>97464996133.931992</v>
      </c>
      <c r="AE13" s="7">
        <f t="shared" si="10"/>
        <v>0.4750214680980589</v>
      </c>
      <c r="AF13" s="445">
        <f>+Z13-'Serie Gasto Constantes'!FT13-'Serie Gasto Constantes'!FN13</f>
        <v>0</v>
      </c>
    </row>
    <row r="14" spans="1:32" s="42" customFormat="1" ht="13" x14ac:dyDescent="0.25">
      <c r="A14" s="43" t="str">
        <f>+'Serie Gasto Constantes'!A14</f>
        <v>0105-VEEDURÍA DISTRITAL</v>
      </c>
      <c r="B14" s="40">
        <f>+'Serie Gasto Constantes'!H14+'Serie Gasto Constantes'!K14+'Serie Gasto Constantes'!N14+'Serie Gasto Constantes'!Q14</f>
        <v>98946904285.44075</v>
      </c>
      <c r="C14" s="40">
        <f>+'Serie Gasto Constantes'!I14+'Serie Gasto Constantes'!L14+'Serie Gasto Constantes'!O14+'Serie Gasto Constantes'!R14</f>
        <v>96015740954.004395</v>
      </c>
      <c r="D14" s="4">
        <f t="shared" si="2"/>
        <v>0.97037640184294627</v>
      </c>
      <c r="E14" s="40">
        <f>+'Serie Gasto Constantes'!T14+'Serie Gasto Constantes'!W14+'Serie Gasto Constantes'!Z14+'Serie Gasto Constantes'!AC14</f>
        <v>83240018001.281845</v>
      </c>
      <c r="F14" s="40">
        <f>+'Serie Gasto Constantes'!U14+'Serie Gasto Constantes'!X14+'Serie Gasto Constantes'!AA14+'Serie Gasto Constantes'!AD14</f>
        <v>80234330317.303452</v>
      </c>
      <c r="G14" s="4">
        <f t="shared" si="3"/>
        <v>0.96389131386381843</v>
      </c>
      <c r="H14" s="40">
        <f>+'Serie Gasto Constantes'!ACJ14+'Serie Gasto Constantes'!AL14+'Serie Gasto Constantes'!AR14+'Serie Gasto Constantes'!AX14</f>
        <v>94083443612.521317</v>
      </c>
      <c r="I14" s="40">
        <f>+'Serie Gasto Constantes'!AG14+'Serie Gasto Constantes'!AM14+'Serie Gasto Constantes'!AS14+'Serie Gasto Constantes'!AY14</f>
        <v>117237101820.4225</v>
      </c>
      <c r="J14" s="40">
        <f>+'Serie Gasto Constantes'!AH14+'Serie Gasto Constantes'!AN14+'Serie Gasto Constantes'!AT14+'Serie Gasto Constantes'!AZ14</f>
        <v>110215274815.29839</v>
      </c>
      <c r="K14" s="4">
        <f t="shared" si="4"/>
        <v>0.94010576092302445</v>
      </c>
      <c r="L14" s="40">
        <f>+'Serie Gasto Constantes'!AJ14+'Serie Gasto Constantes'!AP14+'Serie Gasto Constantes'!AV14+'Serie Gasto Constantes'!BB14</f>
        <v>103426974305.31398</v>
      </c>
      <c r="M14" s="4">
        <f t="shared" si="5"/>
        <v>0.88220343815508051</v>
      </c>
      <c r="N14" s="40">
        <f>+'Serie Gasto Constantes'!BD14+'Serie Gasto Constantes'!BJ14+'Serie Gasto Constantes'!BP14+'Serie Gasto Constantes'!BV14</f>
        <v>127549756139.9799</v>
      </c>
      <c r="O14" s="40">
        <f>+'Serie Gasto Constantes'!BE14+'Serie Gasto Constantes'!BK14+'Serie Gasto Constantes'!BQ14+'Serie Gasto Constantes'!BW14</f>
        <v>127549756139.9799</v>
      </c>
      <c r="P14" s="40">
        <f>+'Serie Gasto Constantes'!BF14+'Serie Gasto Constantes'!BL14+'Serie Gasto Constantes'!BR14+'Serie Gasto Constantes'!BX14</f>
        <v>120300059318.9061</v>
      </c>
      <c r="Q14" s="4">
        <f t="shared" si="6"/>
        <v>0.94316181355048923</v>
      </c>
      <c r="R14" s="40">
        <f>+'Serie Gasto Constantes'!BH14+'Serie Gasto Constantes'!BN14+'Serie Gasto Constantes'!BT14+'Serie Gasto Constantes'!BZ14</f>
        <v>116381717848.84177</v>
      </c>
      <c r="S14" s="4">
        <f t="shared" si="7"/>
        <v>0.91244171193175994</v>
      </c>
      <c r="T14" s="40">
        <f>+'Serie Gasto Constantes'!CB14+'Serie Gasto Constantes'!CH14+'Serie Gasto Constantes'!CN14+'Serie Gasto Constantes'!CT14</f>
        <v>120443572013.0824</v>
      </c>
      <c r="U14" s="40">
        <f>+'Serie Gasto Constantes'!CC14+'Serie Gasto Constantes'!CI14+'Serie Gasto Constantes'!CO14+'Serie Gasto Constantes'!CU14</f>
        <v>122520560292.04053</v>
      </c>
      <c r="V14" s="40">
        <f>+'Serie Gasto Constantes'!CD14+'Serie Gasto Constantes'!CJ14+'Serie Gasto Constantes'!CP14+'Serie Gasto Constantes'!CV14</f>
        <v>117133288309.05238</v>
      </c>
      <c r="W14" s="4">
        <f t="shared" si="1"/>
        <v>0.95602964947150892</v>
      </c>
      <c r="X14" s="40">
        <f>+'Serie Gasto Constantes'!CF14+'Serie Gasto Constantes'!CL14+'Serie Gasto Constantes'!CR14+'Serie Gasto Constantes'!CX14</f>
        <v>113215215312.55486</v>
      </c>
      <c r="Y14" s="4">
        <f t="shared" si="8"/>
        <v>0.92405074742308224</v>
      </c>
      <c r="Z14" s="40">
        <f>+'Serie Gasto Constantes'!FN14+'Serie Gasto Constantes'!GX14</f>
        <v>69866600544</v>
      </c>
      <c r="AA14" s="40">
        <f>+'Serie Gasto Constantes'!FO14+'Serie Gasto Constantes'!GY14</f>
        <v>69866600544</v>
      </c>
      <c r="AB14" s="40">
        <f>+'Serie Gasto Constantes'!FP14+'Serie Gasto Constantes'!GZ14</f>
        <v>53275622488.403595</v>
      </c>
      <c r="AC14" s="4">
        <f t="shared" si="9"/>
        <v>0.76253348629510209</v>
      </c>
      <c r="AD14" s="40">
        <f>+'Serie Gasto Constantes'!FR14+'Serie Gasto Constantes'!HB14</f>
        <v>43034894669.450798</v>
      </c>
      <c r="AE14" s="4">
        <f t="shared" si="10"/>
        <v>0.61595804482212702</v>
      </c>
      <c r="AF14" s="445">
        <f>+Z14-'Serie Gasto Constantes'!FT14-'Serie Gasto Constantes'!FN14</f>
        <v>0</v>
      </c>
    </row>
    <row r="15" spans="1:32" s="42" customFormat="1" x14ac:dyDescent="0.25">
      <c r="A15" s="44" t="str">
        <f>+'Serie Gasto Constantes'!A15</f>
        <v>Funcionamiento</v>
      </c>
      <c r="B15" s="41">
        <f>+'Serie Gasto Constantes'!H15+'Serie Gasto Constantes'!K15+'Serie Gasto Constantes'!N15+'Serie Gasto Constantes'!Q15</f>
        <v>66198306012.706604</v>
      </c>
      <c r="C15" s="41">
        <f>+'Serie Gasto Constantes'!I15+'Serie Gasto Constantes'!L15+'Serie Gasto Constantes'!O15+'Serie Gasto Constantes'!R15</f>
        <v>63545199246.016914</v>
      </c>
      <c r="D15" s="7">
        <f t="shared" si="2"/>
        <v>0.95992183295173095</v>
      </c>
      <c r="E15" s="41">
        <f>+'Serie Gasto Constantes'!T15+'Serie Gasto Constantes'!W15+'Serie Gasto Constantes'!Z15+'Serie Gasto Constantes'!AC15</f>
        <v>67539453845.627213</v>
      </c>
      <c r="F15" s="41">
        <f>+'Serie Gasto Constantes'!U15+'Serie Gasto Constantes'!X15+'Serie Gasto Constantes'!AA15+'Serie Gasto Constantes'!AD15</f>
        <v>64652821420.400551</v>
      </c>
      <c r="G15" s="7">
        <f t="shared" si="3"/>
        <v>0.95726005673921277</v>
      </c>
      <c r="H15" s="41">
        <f>+'Serie Gasto Constantes'!ACJ15+'Serie Gasto Constantes'!AL15+'Serie Gasto Constantes'!AR15+'Serie Gasto Constantes'!AX15</f>
        <v>87004964976.642975</v>
      </c>
      <c r="I15" s="41">
        <f>+'Serie Gasto Constantes'!AG15+'Serie Gasto Constantes'!AM15+'Serie Gasto Constantes'!AS15+'Serie Gasto Constantes'!AY15</f>
        <v>109188549026.95288</v>
      </c>
      <c r="J15" s="41">
        <f>+'Serie Gasto Constantes'!AH15+'Serie Gasto Constantes'!AN15+'Serie Gasto Constantes'!AT15+'Serie Gasto Constantes'!AZ15</f>
        <v>102307913790.26396</v>
      </c>
      <c r="K15" s="7">
        <f t="shared" si="4"/>
        <v>0.93698391179288909</v>
      </c>
      <c r="L15" s="41">
        <f>+'Serie Gasto Constantes'!AJ15+'Serie Gasto Constantes'!AP15+'Serie Gasto Constantes'!AV15+'Serie Gasto Constantes'!BB15</f>
        <v>96779091152.455048</v>
      </c>
      <c r="M15" s="7">
        <f t="shared" si="5"/>
        <v>0.88634835809170254</v>
      </c>
      <c r="N15" s="41">
        <f>+'Serie Gasto Constantes'!BD15+'Serie Gasto Constantes'!BJ15+'Serie Gasto Constantes'!BP15+'Serie Gasto Constantes'!BV15</f>
        <v>116192567611.10551</v>
      </c>
      <c r="O15" s="41">
        <f>+'Serie Gasto Constantes'!BE15+'Serie Gasto Constantes'!BK15+'Serie Gasto Constantes'!BQ15+'Serie Gasto Constantes'!BW15</f>
        <v>116192567611.10551</v>
      </c>
      <c r="P15" s="41">
        <f>+'Serie Gasto Constantes'!BF15+'Serie Gasto Constantes'!BL15+'Serie Gasto Constantes'!BR15+'Serie Gasto Constantes'!BX15</f>
        <v>109709672303.84348</v>
      </c>
      <c r="Q15" s="7">
        <f t="shared" si="6"/>
        <v>0.94420559386414304</v>
      </c>
      <c r="R15" s="41">
        <f>+'Serie Gasto Constantes'!BH15+'Serie Gasto Constantes'!BN15+'Serie Gasto Constantes'!BT15+'Serie Gasto Constantes'!BZ15</f>
        <v>106087572305.11581</v>
      </c>
      <c r="S15" s="7">
        <f t="shared" si="7"/>
        <v>0.91303234351605911</v>
      </c>
      <c r="T15" s="41">
        <f>+'Serie Gasto Constantes'!CB15+'Serie Gasto Constantes'!CH15+'Serie Gasto Constantes'!CN15+'Serie Gasto Constantes'!CT15</f>
        <v>110375800073.54015</v>
      </c>
      <c r="U15" s="41">
        <f>+'Serie Gasto Constantes'!CC15+'Serie Gasto Constantes'!CI15+'Serie Gasto Constantes'!CO15+'Serie Gasto Constantes'!CU15</f>
        <v>112452788352.49826</v>
      </c>
      <c r="V15" s="41">
        <f>+'Serie Gasto Constantes'!CD15+'Serie Gasto Constantes'!CJ15+'Serie Gasto Constantes'!CP15+'Serie Gasto Constantes'!CV15</f>
        <v>107324866709.39529</v>
      </c>
      <c r="W15" s="7">
        <f t="shared" si="1"/>
        <v>0.95439933755107242</v>
      </c>
      <c r="X15" s="41">
        <f>+'Serie Gasto Constantes'!CF15+'Serie Gasto Constantes'!CL15+'Serie Gasto Constantes'!CR15+'Serie Gasto Constantes'!CX15</f>
        <v>103843571782.94647</v>
      </c>
      <c r="Y15" s="7">
        <f t="shared" si="8"/>
        <v>0.92344150202336428</v>
      </c>
      <c r="Z15" s="41">
        <f>+'Serie Gasto Constantes'!FN15+'Serie Gasto Constantes'!GX15</f>
        <v>63460393892.799995</v>
      </c>
      <c r="AA15" s="41">
        <f>+'Serie Gasto Constantes'!FO15+'Serie Gasto Constantes'!GY15</f>
        <v>63460393892.799995</v>
      </c>
      <c r="AB15" s="41">
        <f>+'Serie Gasto Constantes'!FP15+'Serie Gasto Constantes'!GZ15</f>
        <v>47653120124.115601</v>
      </c>
      <c r="AC15" s="7">
        <f t="shared" si="9"/>
        <v>0.75091119359601333</v>
      </c>
      <c r="AD15" s="41">
        <f>+'Serie Gasto Constantes'!FR15+'Serie Gasto Constantes'!HB15</f>
        <v>39616305882.112793</v>
      </c>
      <c r="AE15" s="7">
        <f t="shared" si="10"/>
        <v>0.62426820024209662</v>
      </c>
      <c r="AF15" s="445">
        <f>+Z15-'Serie Gasto Constantes'!FT15-'Serie Gasto Constantes'!FN15</f>
        <v>0</v>
      </c>
    </row>
    <row r="16" spans="1:32" s="42" customFormat="1" x14ac:dyDescent="0.25">
      <c r="A16" s="44" t="str">
        <f>+'Serie Gasto Constantes'!A16</f>
        <v>Inversión</v>
      </c>
      <c r="B16" s="41">
        <f>+'Serie Gasto Constantes'!H16+'Serie Gasto Constantes'!K16+'Serie Gasto Constantes'!N16+'Serie Gasto Constantes'!Q16</f>
        <v>32748598272.734138</v>
      </c>
      <c r="C16" s="41">
        <f>+'Serie Gasto Constantes'!I16+'Serie Gasto Constantes'!L16+'Serie Gasto Constantes'!O16+'Serie Gasto Constantes'!R16</f>
        <v>32470541707.987503</v>
      </c>
      <c r="D16" s="7">
        <f t="shared" si="2"/>
        <v>0.99150935980737409</v>
      </c>
      <c r="E16" s="41">
        <f>+'Serie Gasto Constantes'!T16+'Serie Gasto Constantes'!W16+'Serie Gasto Constantes'!Z16+'Serie Gasto Constantes'!AC16</f>
        <v>15700564155.654625</v>
      </c>
      <c r="F16" s="41">
        <f>+'Serie Gasto Constantes'!U16+'Serie Gasto Constantes'!X16+'Serie Gasto Constantes'!AA16+'Serie Gasto Constantes'!AD16</f>
        <v>15581508896.902914</v>
      </c>
      <c r="G16" s="7">
        <f t="shared" si="3"/>
        <v>0.9924171349786286</v>
      </c>
      <c r="H16" s="41">
        <f>+'Serie Gasto Constantes'!ACJ16+'Serie Gasto Constantes'!AL16+'Serie Gasto Constantes'!AR16+'Serie Gasto Constantes'!AX16</f>
        <v>7078478635.8783398</v>
      </c>
      <c r="I16" s="41">
        <f>+'Serie Gasto Constantes'!AG16+'Serie Gasto Constantes'!AM16+'Serie Gasto Constantes'!AS16+'Serie Gasto Constantes'!AY16</f>
        <v>8048552793.4696274</v>
      </c>
      <c r="J16" s="41">
        <f>+'Serie Gasto Constantes'!AH16+'Serie Gasto Constantes'!AN16+'Serie Gasto Constantes'!AT16+'Serie Gasto Constantes'!AZ16</f>
        <v>7907361025.0344276</v>
      </c>
      <c r="K16" s="7">
        <f t="shared" si="4"/>
        <v>0.98245749614144806</v>
      </c>
      <c r="L16" s="41">
        <f>+'Serie Gasto Constantes'!AJ16+'Serie Gasto Constantes'!AP16+'Serie Gasto Constantes'!AV16+'Serie Gasto Constantes'!BB16</f>
        <v>6647883152.8589363</v>
      </c>
      <c r="M16" s="7">
        <f t="shared" si="5"/>
        <v>0.82597248517184907</v>
      </c>
      <c r="N16" s="41">
        <f>+'Serie Gasto Constantes'!BD16+'Serie Gasto Constantes'!BJ16+'Serie Gasto Constantes'!BP16+'Serie Gasto Constantes'!BV16</f>
        <v>11357188528.874395</v>
      </c>
      <c r="O16" s="41">
        <f>+'Serie Gasto Constantes'!BE16+'Serie Gasto Constantes'!BK16+'Serie Gasto Constantes'!BQ16+'Serie Gasto Constantes'!BW16</f>
        <v>11357188528.874395</v>
      </c>
      <c r="P16" s="41">
        <f>+'Serie Gasto Constantes'!BF16+'Serie Gasto Constantes'!BL16+'Serie Gasto Constantes'!BR16+'Serie Gasto Constantes'!BX16</f>
        <v>10590387015.062626</v>
      </c>
      <c r="Q16" s="7">
        <f t="shared" si="6"/>
        <v>0.93248315708925134</v>
      </c>
      <c r="R16" s="41">
        <f>+'Serie Gasto Constantes'!BH16+'Serie Gasto Constantes'!BN16+'Serie Gasto Constantes'!BT16+'Serie Gasto Constantes'!BZ16</f>
        <v>10294145543.725948</v>
      </c>
      <c r="S16" s="7">
        <f t="shared" si="7"/>
        <v>0.9063991072750287</v>
      </c>
      <c r="T16" s="41">
        <f>+'Serie Gasto Constantes'!CB16+'Serie Gasto Constantes'!CH16+'Serie Gasto Constantes'!CN16+'Serie Gasto Constantes'!CT16</f>
        <v>10067771939.542267</v>
      </c>
      <c r="U16" s="41">
        <f>+'Serie Gasto Constantes'!CC16+'Serie Gasto Constantes'!CI16+'Serie Gasto Constantes'!CO16+'Serie Gasto Constantes'!CU16</f>
        <v>10067771939.542267</v>
      </c>
      <c r="V16" s="41">
        <f>+'Serie Gasto Constantes'!CD16+'Serie Gasto Constantes'!CJ16+'Serie Gasto Constantes'!CP16+'Serie Gasto Constantes'!CV16</f>
        <v>9808421599.6570778</v>
      </c>
      <c r="W16" s="7">
        <f t="shared" si="1"/>
        <v>0.97423954958032344</v>
      </c>
      <c r="X16" s="41">
        <f>+'Serie Gasto Constantes'!CF16+'Serie Gasto Constantes'!CL16+'Serie Gasto Constantes'!CR16+'Serie Gasto Constantes'!CX16</f>
        <v>9371643529.6083717</v>
      </c>
      <c r="Y16" s="7">
        <f t="shared" si="8"/>
        <v>0.93085576291217176</v>
      </c>
      <c r="Z16" s="41">
        <f>+'Serie Gasto Constantes'!FN16+'Serie Gasto Constantes'!GX16</f>
        <v>6406206651.1999998</v>
      </c>
      <c r="AA16" s="41">
        <f>+'Serie Gasto Constantes'!FO16+'Serie Gasto Constantes'!GY16</f>
        <v>6406206651.1999998</v>
      </c>
      <c r="AB16" s="41">
        <f>+'Serie Gasto Constantes'!FP16+'Serie Gasto Constantes'!GZ16</f>
        <v>5622502364.2880001</v>
      </c>
      <c r="AC16" s="7">
        <f t="shared" si="9"/>
        <v>0.87766484448871196</v>
      </c>
      <c r="AD16" s="41">
        <f>+'Serie Gasto Constantes'!FR16+'Serie Gasto Constantes'!HB16</f>
        <v>3418588787.3379998</v>
      </c>
      <c r="AE16" s="7">
        <f t="shared" si="10"/>
        <v>0.53363698261242254</v>
      </c>
      <c r="AF16" s="445">
        <f>+Z16-'Serie Gasto Constantes'!FT16-'Serie Gasto Constantes'!FN16</f>
        <v>0</v>
      </c>
    </row>
    <row r="17" spans="1:32" s="42" customFormat="1" ht="13" x14ac:dyDescent="0.25">
      <c r="A17" s="43" t="str">
        <f>+'Serie Gasto Constantes'!A17</f>
        <v>0110-SECRETARÍA DISTRITAL DE GOBIERNO</v>
      </c>
      <c r="B17" s="40">
        <f>+'Serie Gasto Constantes'!H17+'Serie Gasto Constantes'!K17+'Serie Gasto Constantes'!N17+'Serie Gasto Constantes'!Q17</f>
        <v>1226542567604.4692</v>
      </c>
      <c r="C17" s="40">
        <f>+'Serie Gasto Constantes'!I17+'Serie Gasto Constantes'!L17+'Serie Gasto Constantes'!O17+'Serie Gasto Constantes'!R17</f>
        <v>1172470550548.6426</v>
      </c>
      <c r="D17" s="4">
        <f t="shared" si="2"/>
        <v>0.95591509134376529</v>
      </c>
      <c r="E17" s="40">
        <f>+'Serie Gasto Constantes'!T17+'Serie Gasto Constantes'!W17+'Serie Gasto Constantes'!Z17+'Serie Gasto Constantes'!AC17</f>
        <v>1256286453281.9165</v>
      </c>
      <c r="F17" s="40">
        <f>+'Serie Gasto Constantes'!U17+'Serie Gasto Constantes'!X17+'Serie Gasto Constantes'!AA17+'Serie Gasto Constantes'!AD17</f>
        <v>1225497433118.9961</v>
      </c>
      <c r="G17" s="4">
        <f t="shared" si="3"/>
        <v>0.97549203839419951</v>
      </c>
      <c r="H17" s="40">
        <f>+'Serie Gasto Constantes'!ACJ17+'Serie Gasto Constantes'!AL17+'Serie Gasto Constantes'!AR17+'Serie Gasto Constantes'!AX17</f>
        <v>833859538867.01428</v>
      </c>
      <c r="I17" s="40">
        <f>+'Serie Gasto Constantes'!AG17+'Serie Gasto Constantes'!AM17+'Serie Gasto Constantes'!AS17+'Serie Gasto Constantes'!AY17</f>
        <v>1160177603230.8159</v>
      </c>
      <c r="J17" s="40">
        <f>+'Serie Gasto Constantes'!AH17+'Serie Gasto Constantes'!AN17+'Serie Gasto Constantes'!AT17+'Serie Gasto Constantes'!AZ17</f>
        <v>1069426277964.3811</v>
      </c>
      <c r="K17" s="4">
        <f t="shared" si="4"/>
        <v>0.9217780751725303</v>
      </c>
      <c r="L17" s="40">
        <f>+'Serie Gasto Constantes'!AJ17+'Serie Gasto Constantes'!AP17+'Serie Gasto Constantes'!AV17+'Serie Gasto Constantes'!BB17</f>
        <v>894557433488.59619</v>
      </c>
      <c r="M17" s="4">
        <f t="shared" si="5"/>
        <v>0.77105214839302938</v>
      </c>
      <c r="N17" s="40">
        <f>+'Serie Gasto Constantes'!BD17+'Serie Gasto Constantes'!BJ17+'Serie Gasto Constantes'!BP17+'Serie Gasto Constantes'!BV17</f>
        <v>896209448403.85413</v>
      </c>
      <c r="O17" s="40">
        <f>+'Serie Gasto Constantes'!BE17+'Serie Gasto Constantes'!BK17+'Serie Gasto Constantes'!BQ17+'Serie Gasto Constantes'!BW17</f>
        <v>859260641130.11096</v>
      </c>
      <c r="P17" s="40">
        <f>+'Serie Gasto Constantes'!BF17+'Serie Gasto Constantes'!BL17+'Serie Gasto Constantes'!BR17+'Serie Gasto Constantes'!BX17</f>
        <v>818440306268.7821</v>
      </c>
      <c r="Q17" s="4">
        <f t="shared" si="6"/>
        <v>0.95249365220820381</v>
      </c>
      <c r="R17" s="40">
        <f>+'Serie Gasto Constantes'!BH17+'Serie Gasto Constantes'!BN17+'Serie Gasto Constantes'!BT17+'Serie Gasto Constantes'!BZ17</f>
        <v>764394233447.82568</v>
      </c>
      <c r="S17" s="4">
        <f t="shared" si="7"/>
        <v>0.88959530654457097</v>
      </c>
      <c r="T17" s="40">
        <f>+'Serie Gasto Constantes'!CB17+'Serie Gasto Constantes'!CH17+'Serie Gasto Constantes'!CN17+'Serie Gasto Constantes'!CT17</f>
        <v>1014671919488.974</v>
      </c>
      <c r="U17" s="40">
        <f>+'Serie Gasto Constantes'!CC17+'Serie Gasto Constantes'!CI17+'Serie Gasto Constantes'!CO17+'Serie Gasto Constantes'!CU17</f>
        <v>1019962495133.2897</v>
      </c>
      <c r="V17" s="40">
        <f>+'Serie Gasto Constantes'!CD17+'Serie Gasto Constantes'!CJ17+'Serie Gasto Constantes'!CP17+'Serie Gasto Constantes'!CV17</f>
        <v>975106812005.7085</v>
      </c>
      <c r="W17" s="4">
        <f t="shared" si="1"/>
        <v>0.95602222303113271</v>
      </c>
      <c r="X17" s="40">
        <f>+'Serie Gasto Constantes'!CF17+'Serie Gasto Constantes'!CL17+'Serie Gasto Constantes'!CR17+'Serie Gasto Constantes'!CX17</f>
        <v>917028540298.2583</v>
      </c>
      <c r="Y17" s="4">
        <f t="shared" si="8"/>
        <v>0.89908064725303471</v>
      </c>
      <c r="Z17" s="40">
        <f>+'Serie Gasto Constantes'!FN17+'Serie Gasto Constantes'!GX17</f>
        <v>546829926830.39996</v>
      </c>
      <c r="AA17" s="40">
        <f>+'Serie Gasto Constantes'!FO17+'Serie Gasto Constantes'!GY17</f>
        <v>539604338266.26837</v>
      </c>
      <c r="AB17" s="40">
        <f>+'Serie Gasto Constantes'!FP17+'Serie Gasto Constantes'!GZ17</f>
        <v>398225832656.64441</v>
      </c>
      <c r="AC17" s="4">
        <f t="shared" si="9"/>
        <v>0.73799598041804371</v>
      </c>
      <c r="AD17" s="40">
        <f>+'Serie Gasto Constantes'!FR17+'Serie Gasto Constantes'!HB17</f>
        <v>332675134280.172</v>
      </c>
      <c r="AE17" s="4">
        <f t="shared" si="10"/>
        <v>0.61651678959633027</v>
      </c>
      <c r="AF17" s="445">
        <f>+Z17-'Serie Gasto Constantes'!FT17-'Serie Gasto Constantes'!FN17</f>
        <v>0</v>
      </c>
    </row>
    <row r="18" spans="1:32" s="42" customFormat="1" x14ac:dyDescent="0.25">
      <c r="A18" s="44" t="str">
        <f>+'Serie Gasto Constantes'!A18</f>
        <v>Funcionamiento</v>
      </c>
      <c r="B18" s="41">
        <f>+'Serie Gasto Constantes'!H18+'Serie Gasto Constantes'!K18+'Serie Gasto Constantes'!N18+'Serie Gasto Constantes'!Q18</f>
        <v>694617547413.92566</v>
      </c>
      <c r="C18" s="41">
        <f>+'Serie Gasto Constantes'!I18+'Serie Gasto Constantes'!L18+'Serie Gasto Constantes'!O18+'Serie Gasto Constantes'!R18</f>
        <v>686993680750.45068</v>
      </c>
      <c r="D18" s="7">
        <f t="shared" si="2"/>
        <v>0.98902436788149284</v>
      </c>
      <c r="E18" s="41">
        <f>+'Serie Gasto Constantes'!T18+'Serie Gasto Constantes'!W18+'Serie Gasto Constantes'!Z18+'Serie Gasto Constantes'!AC18</f>
        <v>671895392745.73291</v>
      </c>
      <c r="F18" s="41">
        <f>+'Serie Gasto Constantes'!U18+'Serie Gasto Constantes'!X18+'Serie Gasto Constantes'!AA18+'Serie Gasto Constantes'!AD18</f>
        <v>662410833468.94751</v>
      </c>
      <c r="G18" s="7">
        <f t="shared" si="3"/>
        <v>0.98588387511034081</v>
      </c>
      <c r="H18" s="41">
        <f>+'Serie Gasto Constantes'!ACJ18+'Serie Gasto Constantes'!AL18+'Serie Gasto Constantes'!AR18+'Serie Gasto Constantes'!AX18</f>
        <v>493115374535.2041</v>
      </c>
      <c r="I18" s="41">
        <f>+'Serie Gasto Constantes'!AG18+'Serie Gasto Constantes'!AM18+'Serie Gasto Constantes'!AS18+'Serie Gasto Constantes'!AY18</f>
        <v>665149100186.51331</v>
      </c>
      <c r="J18" s="41">
        <f>+'Serie Gasto Constantes'!AH18+'Serie Gasto Constantes'!AN18+'Serie Gasto Constantes'!AT18+'Serie Gasto Constantes'!AZ18</f>
        <v>617776947534.08276</v>
      </c>
      <c r="K18" s="7">
        <f t="shared" si="4"/>
        <v>0.92877964859435724</v>
      </c>
      <c r="L18" s="41">
        <f>+'Serie Gasto Constantes'!AJ18+'Serie Gasto Constantes'!AP18+'Serie Gasto Constantes'!AV18+'Serie Gasto Constantes'!BB18</f>
        <v>588144562416.12939</v>
      </c>
      <c r="M18" s="7">
        <f t="shared" si="5"/>
        <v>0.88422965956235799</v>
      </c>
      <c r="N18" s="41">
        <f>+'Serie Gasto Constantes'!BD18+'Serie Gasto Constantes'!BJ18+'Serie Gasto Constantes'!BP18+'Serie Gasto Constantes'!BV18</f>
        <v>620980751004.19434</v>
      </c>
      <c r="O18" s="41">
        <f>+'Serie Gasto Constantes'!BE18+'Serie Gasto Constantes'!BK18+'Serie Gasto Constantes'!BQ18+'Serie Gasto Constantes'!BW18</f>
        <v>602129260673.85803</v>
      </c>
      <c r="P18" s="41">
        <f>+'Serie Gasto Constantes'!BF18+'Serie Gasto Constantes'!BL18+'Serie Gasto Constantes'!BR18+'Serie Gasto Constantes'!BX18</f>
        <v>563441443661.94043</v>
      </c>
      <c r="Q18" s="7">
        <f t="shared" si="6"/>
        <v>0.93574831927513191</v>
      </c>
      <c r="R18" s="41">
        <f>+'Serie Gasto Constantes'!BH18+'Serie Gasto Constantes'!BN18+'Serie Gasto Constantes'!BT18+'Serie Gasto Constantes'!BZ18</f>
        <v>544991010671.41437</v>
      </c>
      <c r="S18" s="7">
        <f t="shared" si="7"/>
        <v>0.9051063388972348</v>
      </c>
      <c r="T18" s="41">
        <f>+'Serie Gasto Constantes'!CB18+'Serie Gasto Constantes'!CH18+'Serie Gasto Constantes'!CN18+'Serie Gasto Constantes'!CT18</f>
        <v>658966538735.44385</v>
      </c>
      <c r="U18" s="41">
        <f>+'Serie Gasto Constantes'!CC18+'Serie Gasto Constantes'!CI18+'Serie Gasto Constantes'!CO18+'Serie Gasto Constantes'!CU18</f>
        <v>662265157149.61743</v>
      </c>
      <c r="V18" s="41">
        <f>+'Serie Gasto Constantes'!CD18+'Serie Gasto Constantes'!CJ18+'Serie Gasto Constantes'!CP18+'Serie Gasto Constantes'!CV18</f>
        <v>628834002170.04126</v>
      </c>
      <c r="W18" s="7">
        <f t="shared" si="1"/>
        <v>0.94951998513184122</v>
      </c>
      <c r="X18" s="41">
        <f>+'Serie Gasto Constantes'!CF18+'Serie Gasto Constantes'!CL18+'Serie Gasto Constantes'!CR18+'Serie Gasto Constantes'!CX18</f>
        <v>611722908790.13721</v>
      </c>
      <c r="Y18" s="7">
        <f t="shared" si="8"/>
        <v>0.92368276087932277</v>
      </c>
      <c r="Z18" s="41">
        <f>+'Serie Gasto Constantes'!FN18+'Serie Gasto Constantes'!GX18</f>
        <v>382961124927.59998</v>
      </c>
      <c r="AA18" s="41">
        <f>+'Serie Gasto Constantes'!FO18+'Serie Gasto Constantes'!GY18</f>
        <v>379957573379.06995</v>
      </c>
      <c r="AB18" s="41">
        <f>+'Serie Gasto Constantes'!FP18+'Serie Gasto Constantes'!GZ18</f>
        <v>268084891511.76117</v>
      </c>
      <c r="AC18" s="7">
        <f t="shared" si="9"/>
        <v>0.70556533227540796</v>
      </c>
      <c r="AD18" s="41">
        <f>+'Serie Gasto Constantes'!FR18+'Serie Gasto Constantes'!HB18</f>
        <v>248464847111.41397</v>
      </c>
      <c r="AE18" s="7">
        <f t="shared" si="10"/>
        <v>0.65392787121400409</v>
      </c>
      <c r="AF18" s="445">
        <f>+Z18-'Serie Gasto Constantes'!FT18-'Serie Gasto Constantes'!FN18</f>
        <v>0</v>
      </c>
    </row>
    <row r="19" spans="1:32" s="42" customFormat="1" x14ac:dyDescent="0.25">
      <c r="A19" s="44" t="str">
        <f>+'Serie Gasto Constantes'!A19</f>
        <v>Inversión</v>
      </c>
      <c r="B19" s="41">
        <f>+'Serie Gasto Constantes'!H19+'Serie Gasto Constantes'!K19+'Serie Gasto Constantes'!N19+'Serie Gasto Constantes'!Q19</f>
        <v>531925020190.5437</v>
      </c>
      <c r="C19" s="41">
        <f>+'Serie Gasto Constantes'!I19+'Serie Gasto Constantes'!L19+'Serie Gasto Constantes'!O19+'Serie Gasto Constantes'!R19</f>
        <v>485476869798.19208</v>
      </c>
      <c r="D19" s="7">
        <f t="shared" si="2"/>
        <v>0.91267913967326975</v>
      </c>
      <c r="E19" s="41">
        <f>+'Serie Gasto Constantes'!T19+'Serie Gasto Constantes'!W19+'Serie Gasto Constantes'!Z19+'Serie Gasto Constantes'!AC19</f>
        <v>584391060536.18359</v>
      </c>
      <c r="F19" s="41">
        <f>+'Serie Gasto Constantes'!U19+'Serie Gasto Constantes'!X19+'Serie Gasto Constantes'!AA19+'Serie Gasto Constantes'!AD19</f>
        <v>563086599650.04858</v>
      </c>
      <c r="G19" s="7">
        <f t="shared" si="3"/>
        <v>0.96354417046251872</v>
      </c>
      <c r="H19" s="41">
        <f>+'Serie Gasto Constantes'!ACJ19+'Serie Gasto Constantes'!AL19+'Serie Gasto Constantes'!AR19+'Serie Gasto Constantes'!AX19</f>
        <v>340744164331.81018</v>
      </c>
      <c r="I19" s="41">
        <f>+'Serie Gasto Constantes'!AG19+'Serie Gasto Constantes'!AM19+'Serie Gasto Constantes'!AS19+'Serie Gasto Constantes'!AY19</f>
        <v>495028503044.30249</v>
      </c>
      <c r="J19" s="41">
        <f>+'Serie Gasto Constantes'!AH19+'Serie Gasto Constantes'!AN19+'Serie Gasto Constantes'!AT19+'Serie Gasto Constantes'!AZ19</f>
        <v>451649330430.29828</v>
      </c>
      <c r="K19" s="7">
        <f t="shared" si="4"/>
        <v>0.91237035373269815</v>
      </c>
      <c r="L19" s="41">
        <f>+'Serie Gasto Constantes'!AJ19+'Serie Gasto Constantes'!AP19+'Serie Gasto Constantes'!AV19+'Serie Gasto Constantes'!BB19</f>
        <v>306412871072.46674</v>
      </c>
      <c r="M19" s="7">
        <f t="shared" si="5"/>
        <v>0.61898025909236254</v>
      </c>
      <c r="N19" s="41">
        <f>+'Serie Gasto Constantes'!BD19+'Serie Gasto Constantes'!BJ19+'Serie Gasto Constantes'!BP19+'Serie Gasto Constantes'!BV19</f>
        <v>275228697399.65967</v>
      </c>
      <c r="O19" s="41">
        <f>+'Serie Gasto Constantes'!BE19+'Serie Gasto Constantes'!BK19+'Serie Gasto Constantes'!BQ19+'Serie Gasto Constantes'!BW19</f>
        <v>257131380456.25299</v>
      </c>
      <c r="P19" s="41">
        <f>+'Serie Gasto Constantes'!BF19+'Serie Gasto Constantes'!BL19+'Serie Gasto Constantes'!BR19+'Serie Gasto Constantes'!BX19</f>
        <v>254998862606.84161</v>
      </c>
      <c r="Q19" s="7">
        <f t="shared" si="6"/>
        <v>0.99170650487844991</v>
      </c>
      <c r="R19" s="41">
        <f>+'Serie Gasto Constantes'!BH19+'Serie Gasto Constantes'!BN19+'Serie Gasto Constantes'!BT19+'Serie Gasto Constantes'!BZ19</f>
        <v>219403222776.41125</v>
      </c>
      <c r="S19" s="7">
        <f t="shared" si="7"/>
        <v>0.85327283813863164</v>
      </c>
      <c r="T19" s="41">
        <f>+'Serie Gasto Constantes'!CB19+'Serie Gasto Constantes'!CH19+'Serie Gasto Constantes'!CN19+'Serie Gasto Constantes'!CT19</f>
        <v>355705380753.53021</v>
      </c>
      <c r="U19" s="41">
        <f>+'Serie Gasto Constantes'!CC19+'Serie Gasto Constantes'!CI19+'Serie Gasto Constantes'!CO19+'Serie Gasto Constantes'!CU19</f>
        <v>357697337983.67224</v>
      </c>
      <c r="V19" s="41">
        <f>+'Serie Gasto Constantes'!CD19+'Serie Gasto Constantes'!CJ19+'Serie Gasto Constantes'!CP19+'Serie Gasto Constantes'!CV19</f>
        <v>346272809835.66736</v>
      </c>
      <c r="W19" s="7">
        <f t="shared" si="1"/>
        <v>0.96806090810626499</v>
      </c>
      <c r="X19" s="41">
        <f>+'Serie Gasto Constantes'!CF19+'Serie Gasto Constantes'!CL19+'Serie Gasto Constantes'!CR19+'Serie Gasto Constantes'!CX19</f>
        <v>305305631508.12103</v>
      </c>
      <c r="Y19" s="7">
        <f t="shared" si="8"/>
        <v>0.85353062236671517</v>
      </c>
      <c r="Z19" s="41">
        <f>+'Serie Gasto Constantes'!FN19+'Serie Gasto Constantes'!GX19</f>
        <v>163868801902.79999</v>
      </c>
      <c r="AA19" s="41">
        <f>+'Serie Gasto Constantes'!FO19+'Serie Gasto Constantes'!GY19</f>
        <v>159646764887.19839</v>
      </c>
      <c r="AB19" s="41">
        <f>+'Serie Gasto Constantes'!FP19+'Serie Gasto Constantes'!GZ19</f>
        <v>130140941144.88319</v>
      </c>
      <c r="AC19" s="7">
        <f t="shared" si="9"/>
        <v>0.81518057216403272</v>
      </c>
      <c r="AD19" s="41">
        <f>+'Serie Gasto Constantes'!FR19+'Serie Gasto Constantes'!HB19</f>
        <v>84210287168.757996</v>
      </c>
      <c r="AE19" s="7">
        <f t="shared" si="10"/>
        <v>0.52747882005788505</v>
      </c>
      <c r="AF19" s="445">
        <f>+Z19-'Serie Gasto Constantes'!FT19-'Serie Gasto Constantes'!FN19</f>
        <v>0</v>
      </c>
    </row>
    <row r="20" spans="1:32" s="42" customFormat="1" ht="13" x14ac:dyDescent="0.25">
      <c r="A20" s="43" t="str">
        <f>+'Serie Gasto Constantes'!A20</f>
        <v>0111-SECRETARÍA DISTRITAL DE HACIENDA</v>
      </c>
      <c r="B20" s="40">
        <f>+'Serie Gasto Constantes'!H20+'Serie Gasto Constantes'!K20+'Serie Gasto Constantes'!N20+'Serie Gasto Constantes'!Q20</f>
        <v>34782290477174.727</v>
      </c>
      <c r="C20" s="40">
        <f>+'Serie Gasto Constantes'!I20+'Serie Gasto Constantes'!L20+'Serie Gasto Constantes'!O20+'Serie Gasto Constantes'!R20</f>
        <v>33941029466595.996</v>
      </c>
      <c r="D20" s="4">
        <f t="shared" si="2"/>
        <v>0.9758135246690901</v>
      </c>
      <c r="E20" s="40">
        <f>+'Serie Gasto Constantes'!T20+'Serie Gasto Constantes'!W20+'Serie Gasto Constantes'!Z20+'Serie Gasto Constantes'!AC20</f>
        <v>27859495851394.008</v>
      </c>
      <c r="F20" s="40">
        <f>+'Serie Gasto Constantes'!U20+'Serie Gasto Constantes'!X20+'Serie Gasto Constantes'!AA20+'Serie Gasto Constantes'!AD20</f>
        <v>26014077024253.016</v>
      </c>
      <c r="G20" s="4">
        <f t="shared" si="3"/>
        <v>0.93375979102476636</v>
      </c>
      <c r="H20" s="40">
        <f>+'Serie Gasto Constantes'!ACJ20+'Serie Gasto Constantes'!AL20+'Serie Gasto Constantes'!AR20+'Serie Gasto Constantes'!AX20</f>
        <v>19267797516732.809</v>
      </c>
      <c r="I20" s="40">
        <f>+'Serie Gasto Constantes'!AG20+'Serie Gasto Constantes'!AM20+'Serie Gasto Constantes'!AS20+'Serie Gasto Constantes'!AY20</f>
        <v>19259646227930.211</v>
      </c>
      <c r="J20" s="40">
        <f>+'Serie Gasto Constantes'!AH20+'Serie Gasto Constantes'!AN20+'Serie Gasto Constantes'!AT20+'Serie Gasto Constantes'!AZ20</f>
        <v>15835777880065.025</v>
      </c>
      <c r="K20" s="4">
        <f t="shared" si="4"/>
        <v>0.82222579234607573</v>
      </c>
      <c r="L20" s="40">
        <f>+'Serie Gasto Constantes'!AJ20+'Serie Gasto Constantes'!AP20+'Serie Gasto Constantes'!AV20+'Serie Gasto Constantes'!BB20</f>
        <v>15623649309093.227</v>
      </c>
      <c r="M20" s="4">
        <f t="shared" si="5"/>
        <v>0.81121164554081548</v>
      </c>
      <c r="N20" s="40">
        <f>+'Serie Gasto Constantes'!BD20+'Serie Gasto Constantes'!BJ20+'Serie Gasto Constantes'!BP20+'Serie Gasto Constantes'!BV20</f>
        <v>34169093073474.797</v>
      </c>
      <c r="O20" s="40">
        <f>+'Serie Gasto Constantes'!BE20+'Serie Gasto Constantes'!BK20+'Serie Gasto Constantes'!BQ20+'Serie Gasto Constantes'!BW20</f>
        <v>26023132647002.516</v>
      </c>
      <c r="P20" s="40">
        <f>+'Serie Gasto Constantes'!BF20+'Serie Gasto Constantes'!BL20+'Serie Gasto Constantes'!BR20+'Serie Gasto Constantes'!BX20</f>
        <v>22810561624869.832</v>
      </c>
      <c r="Q20" s="4">
        <f t="shared" si="6"/>
        <v>0.87654941218221383</v>
      </c>
      <c r="R20" s="40">
        <f>+'Serie Gasto Constantes'!BH20+'Serie Gasto Constantes'!BN20+'Serie Gasto Constantes'!BT20+'Serie Gasto Constantes'!BZ20</f>
        <v>22502578254168.238</v>
      </c>
      <c r="S20" s="4">
        <f t="shared" si="7"/>
        <v>0.86471442771361373</v>
      </c>
      <c r="T20" s="40">
        <f>+'Serie Gasto Constantes'!CB20+'Serie Gasto Constantes'!CH20+'Serie Gasto Constantes'!CN20+'Serie Gasto Constantes'!CT20</f>
        <v>34648583975876.73</v>
      </c>
      <c r="U20" s="40">
        <f>+'Serie Gasto Constantes'!CC20+'Serie Gasto Constantes'!CI20+'Serie Gasto Constantes'!CO20+'Serie Gasto Constantes'!CU20</f>
        <v>35313129210746.445</v>
      </c>
      <c r="V20" s="40">
        <f>+'Serie Gasto Constantes'!CD20+'Serie Gasto Constantes'!CJ20+'Serie Gasto Constantes'!CP20+'Serie Gasto Constantes'!CV20</f>
        <v>32882950353934.5</v>
      </c>
      <c r="W20" s="4">
        <f t="shared" si="1"/>
        <v>0.93118200195998502</v>
      </c>
      <c r="X20" s="40">
        <f>+'Serie Gasto Constantes'!CF20+'Serie Gasto Constantes'!CL20+'Serie Gasto Constantes'!CR20+'Serie Gasto Constantes'!CX20</f>
        <v>32637346786764.824</v>
      </c>
      <c r="Y20" s="4">
        <f t="shared" si="8"/>
        <v>0.9242269806220591</v>
      </c>
      <c r="Z20" s="40">
        <f>+'Serie Gasto Constantes'!FN20+'Serie Gasto Constantes'!GX20</f>
        <v>16794243004941.199</v>
      </c>
      <c r="AA20" s="40">
        <f>+'Serie Gasto Constantes'!FO20+'Serie Gasto Constantes'!GY20</f>
        <v>16332149094531.359</v>
      </c>
      <c r="AB20" s="40">
        <f>+'Serie Gasto Constantes'!FP20+'Serie Gasto Constantes'!GZ20</f>
        <v>10516467144783.816</v>
      </c>
      <c r="AC20" s="4">
        <f t="shared" si="9"/>
        <v>0.64391202186031593</v>
      </c>
      <c r="AD20" s="40">
        <f>+'Serie Gasto Constantes'!FR20+'Serie Gasto Constantes'!HB20</f>
        <v>9732253193572.1016</v>
      </c>
      <c r="AE20" s="4">
        <f t="shared" si="10"/>
        <v>0.59589544139239092</v>
      </c>
      <c r="AF20" s="445">
        <f>+Z20-'Serie Gasto Constantes'!FT20-'Serie Gasto Constantes'!FN20</f>
        <v>0</v>
      </c>
    </row>
    <row r="21" spans="1:32" s="42" customFormat="1" x14ac:dyDescent="0.25">
      <c r="A21" s="44" t="str">
        <f>+'Serie Gasto Constantes'!A21</f>
        <v>Funcionamiento</v>
      </c>
      <c r="B21" s="41">
        <f>+'Serie Gasto Constantes'!H21+'Serie Gasto Constantes'!K21+'Serie Gasto Constantes'!N21+'Serie Gasto Constantes'!Q21</f>
        <v>6228193251446.5449</v>
      </c>
      <c r="C21" s="41">
        <f>+'Serie Gasto Constantes'!I21+'Serie Gasto Constantes'!L21+'Serie Gasto Constantes'!O21+'Serie Gasto Constantes'!R21</f>
        <v>6135688328045.6182</v>
      </c>
      <c r="D21" s="7">
        <f t="shared" si="2"/>
        <v>0.98514739031589271</v>
      </c>
      <c r="E21" s="41">
        <f>+'Serie Gasto Constantes'!T21+'Serie Gasto Constantes'!W21+'Serie Gasto Constantes'!Z21+'Serie Gasto Constantes'!AC21</f>
        <v>4451343217237.2422</v>
      </c>
      <c r="F21" s="41">
        <f>+'Serie Gasto Constantes'!U21+'Serie Gasto Constantes'!X21+'Serie Gasto Constantes'!AA21+'Serie Gasto Constantes'!AD21</f>
        <v>4135547773497.2085</v>
      </c>
      <c r="G21" s="7">
        <f t="shared" si="3"/>
        <v>0.92905614590284624</v>
      </c>
      <c r="H21" s="41">
        <f>+'Serie Gasto Constantes'!ACJ21+'Serie Gasto Constantes'!AL21+'Serie Gasto Constantes'!AR21+'Serie Gasto Constantes'!AX21</f>
        <v>1292967153101.8394</v>
      </c>
      <c r="I21" s="41">
        <f>+'Serie Gasto Constantes'!AG21+'Serie Gasto Constantes'!AM21+'Serie Gasto Constantes'!AS21+'Serie Gasto Constantes'!AY21</f>
        <v>1619627058116.4976</v>
      </c>
      <c r="J21" s="41">
        <f>+'Serie Gasto Constantes'!AH21+'Serie Gasto Constantes'!AN21+'Serie Gasto Constantes'!AT21+'Serie Gasto Constantes'!AZ21</f>
        <v>1167486908307.3252</v>
      </c>
      <c r="K21" s="7">
        <f t="shared" si="4"/>
        <v>0.72083687566014321</v>
      </c>
      <c r="L21" s="41">
        <f>+'Serie Gasto Constantes'!AJ21+'Serie Gasto Constantes'!AP21+'Serie Gasto Constantes'!AV21+'Serie Gasto Constantes'!BB21</f>
        <v>1052390547727.8115</v>
      </c>
      <c r="M21" s="7">
        <f t="shared" si="5"/>
        <v>0.64977337989874118</v>
      </c>
      <c r="N21" s="41">
        <f>+'Serie Gasto Constantes'!BD21+'Serie Gasto Constantes'!BJ21+'Serie Gasto Constantes'!BP21+'Serie Gasto Constantes'!BV21</f>
        <v>2470785970663.8125</v>
      </c>
      <c r="O21" s="41">
        <f>+'Serie Gasto Constantes'!BE21+'Serie Gasto Constantes'!BK21+'Serie Gasto Constantes'!BQ21+'Serie Gasto Constantes'!BW21</f>
        <v>2349288461405.2813</v>
      </c>
      <c r="P21" s="41">
        <f>+'Serie Gasto Constantes'!BF21+'Serie Gasto Constantes'!BL21+'Serie Gasto Constantes'!BR21+'Serie Gasto Constantes'!BX21</f>
        <v>1839030165873.4778</v>
      </c>
      <c r="Q21" s="7">
        <f t="shared" si="6"/>
        <v>0.78280304700148207</v>
      </c>
      <c r="R21" s="41">
        <f>+'Serie Gasto Constantes'!BH21+'Serie Gasto Constantes'!BN21+'Serie Gasto Constantes'!BT21+'Serie Gasto Constantes'!BZ21</f>
        <v>1662086655732.4629</v>
      </c>
      <c r="S21" s="7">
        <f t="shared" si="7"/>
        <v>0.70748513136536983</v>
      </c>
      <c r="T21" s="41">
        <f>+'Serie Gasto Constantes'!CB21+'Serie Gasto Constantes'!CH21+'Serie Gasto Constantes'!CN21+'Serie Gasto Constantes'!CT21</f>
        <v>2312584101537.4551</v>
      </c>
      <c r="U21" s="41">
        <f>+'Serie Gasto Constantes'!CC21+'Serie Gasto Constantes'!CI21+'Serie Gasto Constantes'!CO21+'Serie Gasto Constantes'!CU21</f>
        <v>2145555845744.333</v>
      </c>
      <c r="V21" s="41">
        <f>+'Serie Gasto Constantes'!CD21+'Serie Gasto Constantes'!CJ21+'Serie Gasto Constantes'!CP21+'Serie Gasto Constantes'!CV21</f>
        <v>1732372322654.4944</v>
      </c>
      <c r="W21" s="7">
        <f t="shared" si="1"/>
        <v>0.80742355231191965</v>
      </c>
      <c r="X21" s="41">
        <f>+'Serie Gasto Constantes'!CF21+'Serie Gasto Constantes'!CL21+'Serie Gasto Constantes'!CR21+'Serie Gasto Constantes'!CX21</f>
        <v>1613798502784.9272</v>
      </c>
      <c r="Y21" s="7">
        <f t="shared" si="8"/>
        <v>0.75215870329633427</v>
      </c>
      <c r="Z21" s="41">
        <f>+'Serie Gasto Constantes'!FN21+'Serie Gasto Constantes'!GX21</f>
        <v>1540385307447.6001</v>
      </c>
      <c r="AA21" s="41">
        <f>+'Serie Gasto Constantes'!FO21+'Serie Gasto Constantes'!GY21</f>
        <v>1469033700830.5984</v>
      </c>
      <c r="AB21" s="41">
        <f>+'Serie Gasto Constantes'!FP21+'Serie Gasto Constantes'!GZ21</f>
        <v>908224441804.6759</v>
      </c>
      <c r="AC21" s="7">
        <f t="shared" si="9"/>
        <v>0.61824615819988449</v>
      </c>
      <c r="AD21" s="41">
        <f>+'Serie Gasto Constantes'!FR21+'Serie Gasto Constantes'!HB21</f>
        <v>822204430349.88428</v>
      </c>
      <c r="AE21" s="7">
        <f t="shared" si="10"/>
        <v>0.55969065235535853</v>
      </c>
      <c r="AF21" s="445">
        <f>+Z21-'Serie Gasto Constantes'!FT21-'Serie Gasto Constantes'!FN21</f>
        <v>0</v>
      </c>
    </row>
    <row r="22" spans="1:32" s="42" customFormat="1" x14ac:dyDescent="0.25">
      <c r="A22" s="44" t="str">
        <f>+'Serie Gasto Constantes'!A22</f>
        <v>Servicio de la deuda</v>
      </c>
      <c r="B22" s="41">
        <f>+'Serie Gasto Constantes'!H22+'Serie Gasto Constantes'!K22+'Serie Gasto Constantes'!N22+'Serie Gasto Constantes'!Q22</f>
        <v>6764374309058.1094</v>
      </c>
      <c r="C22" s="41">
        <f>+'Serie Gasto Constantes'!I22+'Serie Gasto Constantes'!L22+'Serie Gasto Constantes'!O22+'Serie Gasto Constantes'!R22</f>
        <v>6567408876532.6904</v>
      </c>
      <c r="D22" s="7">
        <f t="shared" si="2"/>
        <v>0.97088194361721458</v>
      </c>
      <c r="E22" s="41">
        <f>+'Serie Gasto Constantes'!T22+'Serie Gasto Constantes'!W22+'Serie Gasto Constantes'!Z22+'Serie Gasto Constantes'!AC22</f>
        <v>4387815260062.4443</v>
      </c>
      <c r="F22" s="41">
        <f>+'Serie Gasto Constantes'!U22+'Serie Gasto Constantes'!X22+'Serie Gasto Constantes'!AA22+'Serie Gasto Constantes'!AD22</f>
        <v>3989350161561.6274</v>
      </c>
      <c r="G22" s="7">
        <f t="shared" si="3"/>
        <v>0.90918826913074136</v>
      </c>
      <c r="H22" s="41">
        <f>+'Serie Gasto Constantes'!ACJ22+'Serie Gasto Constantes'!AL22+'Serie Gasto Constantes'!AR22+'Serie Gasto Constantes'!AX22</f>
        <v>2003962112806.2671</v>
      </c>
      <c r="I22" s="41">
        <f>+'Serie Gasto Constantes'!AG22+'Serie Gasto Constantes'!AM22+'Serie Gasto Constantes'!AS22+'Serie Gasto Constantes'!AY22</f>
        <v>2750713296510.127</v>
      </c>
      <c r="J22" s="41">
        <f>+'Serie Gasto Constantes'!AH22+'Serie Gasto Constantes'!AN22+'Serie Gasto Constantes'!AT22+'Serie Gasto Constantes'!AZ22</f>
        <v>2195630946760.4045</v>
      </c>
      <c r="K22" s="7">
        <f t="shared" si="4"/>
        <v>0.79820421471988223</v>
      </c>
      <c r="L22" s="41">
        <f>+'Serie Gasto Constantes'!AJ22+'Serie Gasto Constantes'!AP22+'Serie Gasto Constantes'!AV22+'Serie Gasto Constantes'!BB22</f>
        <v>2194086977709.5791</v>
      </c>
      <c r="M22" s="7">
        <f t="shared" si="5"/>
        <v>0.79764291701837908</v>
      </c>
      <c r="N22" s="41">
        <f>+'Serie Gasto Constantes'!BD22+'Serie Gasto Constantes'!BJ22+'Serie Gasto Constantes'!BP22+'Serie Gasto Constantes'!BV22</f>
        <v>1670077313424.7095</v>
      </c>
      <c r="O22" s="41">
        <f>+'Serie Gasto Constantes'!BE22+'Serie Gasto Constantes'!BK22+'Serie Gasto Constantes'!BQ22+'Serie Gasto Constantes'!BW22</f>
        <v>1546475425593.1123</v>
      </c>
      <c r="P22" s="41">
        <f>+'Serie Gasto Constantes'!BF22+'Serie Gasto Constantes'!BL22+'Serie Gasto Constantes'!BR22+'Serie Gasto Constantes'!BX22</f>
        <v>1117431889345.0039</v>
      </c>
      <c r="Q22" s="7">
        <f t="shared" si="6"/>
        <v>0.7225668580646476</v>
      </c>
      <c r="R22" s="41">
        <f>+'Serie Gasto Constantes'!BH22+'Serie Gasto Constantes'!BN22+'Serie Gasto Constantes'!BT22+'Serie Gasto Constantes'!BZ22</f>
        <v>1115035609137.7878</v>
      </c>
      <c r="S22" s="7">
        <f t="shared" si="7"/>
        <v>0.72101734737242495</v>
      </c>
      <c r="T22" s="41">
        <f>+'Serie Gasto Constantes'!CB22+'Serie Gasto Constantes'!CH22+'Serie Gasto Constantes'!CN22+'Serie Gasto Constantes'!CT22</f>
        <v>3319193463862.6377</v>
      </c>
      <c r="U22" s="41">
        <f>+'Serie Gasto Constantes'!CC22+'Serie Gasto Constantes'!CI22+'Serie Gasto Constantes'!CO22+'Serie Gasto Constantes'!CU22</f>
        <v>3285408565428.9746</v>
      </c>
      <c r="V22" s="41">
        <f>+'Serie Gasto Constantes'!CD22+'Serie Gasto Constantes'!CJ22+'Serie Gasto Constantes'!CP22+'Serie Gasto Constantes'!CV22</f>
        <v>2856690533119.8047</v>
      </c>
      <c r="W22" s="7">
        <f t="shared" si="1"/>
        <v>0.86950845723713133</v>
      </c>
      <c r="X22" s="41">
        <f>+'Serie Gasto Constantes'!CF22+'Serie Gasto Constantes'!CL22+'Serie Gasto Constantes'!CR22+'Serie Gasto Constantes'!CX22</f>
        <v>2851070868960.0322</v>
      </c>
      <c r="Y22" s="7">
        <f t="shared" si="8"/>
        <v>0.86779796551354305</v>
      </c>
      <c r="Z22" s="41">
        <f>+'Serie Gasto Constantes'!FN22+'Serie Gasto Constantes'!GX22</f>
        <v>3833132959004.7998</v>
      </c>
      <c r="AA22" s="41">
        <f>+'Serie Gasto Constantes'!FO22+'Serie Gasto Constantes'!GY22</f>
        <v>3780872959004.7998</v>
      </c>
      <c r="AB22" s="41">
        <f>+'Serie Gasto Constantes'!FP22+'Serie Gasto Constantes'!GZ22</f>
        <v>2670050043424.7666</v>
      </c>
      <c r="AC22" s="7">
        <f t="shared" si="9"/>
        <v>0.70619935458703598</v>
      </c>
      <c r="AD22" s="41">
        <f>+'Serie Gasto Constantes'!FR22+'Serie Gasto Constantes'!HB22</f>
        <v>2665842533761.9561</v>
      </c>
      <c r="AE22" s="7">
        <f t="shared" si="10"/>
        <v>0.70508651379380338</v>
      </c>
      <c r="AF22" s="445">
        <f>+Z22-'Serie Gasto Constantes'!FT22-'Serie Gasto Constantes'!FN22</f>
        <v>0</v>
      </c>
    </row>
    <row r="23" spans="1:32" s="42" customFormat="1" x14ac:dyDescent="0.25">
      <c r="A23" s="44" t="str">
        <f>+'Serie Gasto Constantes'!A23</f>
        <v>Inversión</v>
      </c>
      <c r="B23" s="41">
        <f>+'Serie Gasto Constantes'!H23+'Serie Gasto Constantes'!K23+'Serie Gasto Constantes'!N23+'Serie Gasto Constantes'!Q23</f>
        <v>450366209056.8407</v>
      </c>
      <c r="C23" s="41">
        <f>+'Serie Gasto Constantes'!I23+'Serie Gasto Constantes'!L23+'Serie Gasto Constantes'!O23+'Serie Gasto Constantes'!R23</f>
        <v>425939398270.60437</v>
      </c>
      <c r="D23" s="7">
        <f t="shared" si="2"/>
        <v>0.94576233674948418</v>
      </c>
      <c r="E23" s="41">
        <f>+'Serie Gasto Constantes'!T23+'Serie Gasto Constantes'!W23+'Serie Gasto Constantes'!Z23+'Serie Gasto Constantes'!AC23</f>
        <v>1212513759521.1685</v>
      </c>
      <c r="F23" s="41">
        <f>+'Serie Gasto Constantes'!U23+'Serie Gasto Constantes'!X23+'Serie Gasto Constantes'!AA23+'Serie Gasto Constantes'!AD23</f>
        <v>1119019252744.0605</v>
      </c>
      <c r="G23" s="7">
        <f t="shared" si="3"/>
        <v>0.92289200345732192</v>
      </c>
      <c r="H23" s="41">
        <f>+'Serie Gasto Constantes'!ACJ23+'Serie Gasto Constantes'!AL23+'Serie Gasto Constantes'!AR23+'Serie Gasto Constantes'!AX23</f>
        <v>200703008670.0946</v>
      </c>
      <c r="I23" s="41">
        <f>+'Serie Gasto Constantes'!AG23+'Serie Gasto Constantes'!AM23+'Serie Gasto Constantes'!AS23+'Serie Gasto Constantes'!AY23</f>
        <v>305785646191.79407</v>
      </c>
      <c r="J23" s="41">
        <f>+'Serie Gasto Constantes'!AH23+'Serie Gasto Constantes'!AN23+'Serie Gasto Constantes'!AT23+'Serie Gasto Constantes'!AZ23</f>
        <v>236528528224.51862</v>
      </c>
      <c r="K23" s="7">
        <f t="shared" si="4"/>
        <v>0.77351089290883135</v>
      </c>
      <c r="L23" s="41">
        <f>+'Serie Gasto Constantes'!AJ23+'Serie Gasto Constantes'!AP23+'Serie Gasto Constantes'!AV23+'Serie Gasto Constantes'!BB23</f>
        <v>141040286883.05951</v>
      </c>
      <c r="M23" s="7">
        <f t="shared" si="5"/>
        <v>0.46123906939240894</v>
      </c>
      <c r="N23" s="41">
        <f>+'Serie Gasto Constantes'!BD23+'Serie Gasto Constantes'!BJ23+'Serie Gasto Constantes'!BP23+'Serie Gasto Constantes'!BV23</f>
        <v>305152905988.96631</v>
      </c>
      <c r="O23" s="41">
        <f>+'Serie Gasto Constantes'!BE23+'Serie Gasto Constantes'!BK23+'Serie Gasto Constantes'!BQ23+'Serie Gasto Constantes'!BW23</f>
        <v>323699142015.68091</v>
      </c>
      <c r="P23" s="41">
        <f>+'Serie Gasto Constantes'!BF23+'Serie Gasto Constantes'!BL23+'Serie Gasto Constantes'!BR23+'Serie Gasto Constantes'!BX23</f>
        <v>281830733855.95862</v>
      </c>
      <c r="Q23" s="7">
        <f t="shared" si="6"/>
        <v>0.87065641293020768</v>
      </c>
      <c r="R23" s="41">
        <f>+'Serie Gasto Constantes'!BH23+'Serie Gasto Constantes'!BN23+'Serie Gasto Constantes'!BT23+'Serie Gasto Constantes'!BZ23</f>
        <v>153187153502.5965</v>
      </c>
      <c r="S23" s="7">
        <f t="shared" si="7"/>
        <v>0.4732392942060244</v>
      </c>
      <c r="T23" s="41">
        <f>+'Serie Gasto Constantes'!CB23+'Serie Gasto Constantes'!CH23+'Serie Gasto Constantes'!CN23+'Serie Gasto Constantes'!CT23</f>
        <v>298976994229.85077</v>
      </c>
      <c r="U23" s="41">
        <f>+'Serie Gasto Constantes'!CC23+'Serie Gasto Constantes'!CI23+'Serie Gasto Constantes'!CO23+'Serie Gasto Constantes'!CU23</f>
        <v>269124867886.88904</v>
      </c>
      <c r="V23" s="41">
        <f>+'Serie Gasto Constantes'!CD23+'Serie Gasto Constantes'!CJ23+'Serie Gasto Constantes'!CP23+'Serie Gasto Constantes'!CV23</f>
        <v>239490102480.87979</v>
      </c>
      <c r="W23" s="7">
        <f t="shared" si="1"/>
        <v>0.88988470059011981</v>
      </c>
      <c r="X23" s="41">
        <f>+'Serie Gasto Constantes'!CF23+'Serie Gasto Constantes'!CL23+'Serie Gasto Constantes'!CR23+'Serie Gasto Constantes'!CX23</f>
        <v>130554545399.90886</v>
      </c>
      <c r="Y23" s="7">
        <f t="shared" si="8"/>
        <v>0.48510769898372919</v>
      </c>
      <c r="Z23" s="41">
        <f>+'Serie Gasto Constantes'!FN23+'Serie Gasto Constantes'!GX23</f>
        <v>99241948000</v>
      </c>
      <c r="AA23" s="41">
        <f>+'Serie Gasto Constantes'!FO23+'Serie Gasto Constantes'!GY23</f>
        <v>98607790668.399994</v>
      </c>
      <c r="AB23" s="41">
        <f>+'Serie Gasto Constantes'!FP23+'Serie Gasto Constantes'!GZ23</f>
        <v>60348960619.758392</v>
      </c>
      <c r="AC23" s="7">
        <f t="shared" si="9"/>
        <v>0.61201006746719366</v>
      </c>
      <c r="AD23" s="41">
        <f>+'Serie Gasto Constantes'!FR23+'Serie Gasto Constantes'!HB23</f>
        <v>51102836019.647995</v>
      </c>
      <c r="AE23" s="7">
        <f t="shared" si="10"/>
        <v>0.51824339307527445</v>
      </c>
      <c r="AF23" s="445">
        <f>+Z23-'Serie Gasto Constantes'!FT23-'Serie Gasto Constantes'!FN23</f>
        <v>0</v>
      </c>
    </row>
    <row r="24" spans="1:32" s="42" customFormat="1" x14ac:dyDescent="0.25">
      <c r="A24" s="44" t="str">
        <f>+'Serie Gasto Constantes'!A24</f>
        <v>Transferencias</v>
      </c>
      <c r="B24" s="41">
        <f>+'Serie Gasto Constantes'!H24+'Serie Gasto Constantes'!K24+'Serie Gasto Constantes'!N24+'Serie Gasto Constantes'!Q24</f>
        <v>21339356707613.23</v>
      </c>
      <c r="C24" s="41">
        <f>+'Serie Gasto Constantes'!I24+'Serie Gasto Constantes'!L24+'Serie Gasto Constantes'!O24+'Serie Gasto Constantes'!R24</f>
        <v>20811992863747.078</v>
      </c>
      <c r="D24" s="7">
        <f t="shared" si="2"/>
        <v>0.97528679748448066</v>
      </c>
      <c r="E24" s="41">
        <f>+'Serie Gasto Constantes'!T24+'Serie Gasto Constantes'!W24+'Serie Gasto Constantes'!Z24+'Serie Gasto Constantes'!AC24</f>
        <v>17807823614573.156</v>
      </c>
      <c r="F24" s="41">
        <f>+'Serie Gasto Constantes'!U24+'Serie Gasto Constantes'!X24+'Serie Gasto Constantes'!AA24+'Serie Gasto Constantes'!AD24</f>
        <v>16770159836450.119</v>
      </c>
      <c r="G24" s="7">
        <f t="shared" si="3"/>
        <v>0.94172989352422287</v>
      </c>
      <c r="H24" s="41">
        <f>+'Serie Gasto Constantes'!ACJ24+'Serie Gasto Constantes'!AL24+'Serie Gasto Constantes'!AR24+'Serie Gasto Constantes'!AX24</f>
        <v>15770165242154.607</v>
      </c>
      <c r="I24" s="41">
        <f>+'Serie Gasto Constantes'!AG24+'Serie Gasto Constantes'!AM24+'Serie Gasto Constantes'!AS24+'Serie Gasto Constantes'!AY24</f>
        <v>14583520227111.793</v>
      </c>
      <c r="J24" s="41">
        <f>+'Serie Gasto Constantes'!AH24+'Serie Gasto Constantes'!AN24+'Serie Gasto Constantes'!AT24+'Serie Gasto Constantes'!AZ24</f>
        <v>12236131496772.777</v>
      </c>
      <c r="K24" s="7">
        <f t="shared" si="4"/>
        <v>0.83903826416511873</v>
      </c>
      <c r="L24" s="41">
        <f>+'Serie Gasto Constantes'!AJ24+'Serie Gasto Constantes'!AP24+'Serie Gasto Constantes'!AV24+'Serie Gasto Constantes'!BB24</f>
        <v>12236131496772.777</v>
      </c>
      <c r="M24" s="7">
        <f t="shared" si="5"/>
        <v>0.83903826416511873</v>
      </c>
      <c r="N24" s="41">
        <f>+'Serie Gasto Constantes'!BD24+'Serie Gasto Constantes'!BJ24+'Serie Gasto Constantes'!BP24+'Serie Gasto Constantes'!BV24</f>
        <v>29723076883397.313</v>
      </c>
      <c r="O24" s="41">
        <f>+'Serie Gasto Constantes'!BE24+'Serie Gasto Constantes'!BK24+'Serie Gasto Constantes'!BQ24+'Serie Gasto Constantes'!BW24</f>
        <v>21803669617988.445</v>
      </c>
      <c r="P24" s="41">
        <f>+'Serie Gasto Constantes'!BF24+'Serie Gasto Constantes'!BL24+'Serie Gasto Constantes'!BR24+'Serie Gasto Constantes'!BX24</f>
        <v>19572268835795.395</v>
      </c>
      <c r="Q24" s="7">
        <f t="shared" si="6"/>
        <v>0.8976593930614275</v>
      </c>
      <c r="R24" s="41">
        <f>+'Serie Gasto Constantes'!BH24+'Serie Gasto Constantes'!BN24+'Serie Gasto Constantes'!BT24+'Serie Gasto Constantes'!BZ24</f>
        <v>19572268835795.395</v>
      </c>
      <c r="S24" s="7">
        <f t="shared" si="7"/>
        <v>0.8976593930614275</v>
      </c>
      <c r="T24" s="41">
        <f>+'Serie Gasto Constantes'!CB24+'Serie Gasto Constantes'!CH24+'Serie Gasto Constantes'!CN24+'Serie Gasto Constantes'!CT24</f>
        <v>28717829416246.789</v>
      </c>
      <c r="U24" s="41">
        <f>+'Serie Gasto Constantes'!CC24+'Serie Gasto Constantes'!CI24+'Serie Gasto Constantes'!CO24+'Serie Gasto Constantes'!CU24</f>
        <v>29613039931686.25</v>
      </c>
      <c r="V24" s="41">
        <f>+'Serie Gasto Constantes'!CD24+'Serie Gasto Constantes'!CJ24+'Serie Gasto Constantes'!CP24+'Serie Gasto Constantes'!CV24</f>
        <v>28054397395679.32</v>
      </c>
      <c r="W24" s="7">
        <f t="shared" si="1"/>
        <v>0.94736634470481473</v>
      </c>
      <c r="X24" s="41">
        <f>+'Serie Gasto Constantes'!CF24+'Serie Gasto Constantes'!CL24+'Serie Gasto Constantes'!CR24+'Serie Gasto Constantes'!CX24</f>
        <v>28041922869619.961</v>
      </c>
      <c r="Y24" s="7">
        <f t="shared" si="8"/>
        <v>0.94694509359084145</v>
      </c>
      <c r="Z24" s="41">
        <f>+'Serie Gasto Constantes'!FN24+'Serie Gasto Constantes'!GX24</f>
        <v>11321482790488.801</v>
      </c>
      <c r="AA24" s="41">
        <f>+'Serie Gasto Constantes'!FO24+'Serie Gasto Constantes'!GY24</f>
        <v>10983634644027.563</v>
      </c>
      <c r="AB24" s="41">
        <f>+'Serie Gasto Constantes'!FP24+'Serie Gasto Constantes'!GZ24</f>
        <v>6877843698934.6143</v>
      </c>
      <c r="AC24" s="7">
        <f t="shared" si="9"/>
        <v>0.62619013849613936</v>
      </c>
      <c r="AD24" s="41">
        <f>+'Serie Gasto Constantes'!FR24+'Serie Gasto Constantes'!HB24</f>
        <v>6193103393440.6143</v>
      </c>
      <c r="AE24" s="7">
        <f t="shared" si="10"/>
        <v>0.56384827009956695</v>
      </c>
      <c r="AF24" s="445">
        <f>+Z24-'Serie Gasto Constantes'!FT24-'Serie Gasto Constantes'!FN24</f>
        <v>0</v>
      </c>
    </row>
    <row r="25" spans="1:32" s="42" customFormat="1" ht="13" x14ac:dyDescent="0.25">
      <c r="A25" s="43" t="str">
        <f>+'Serie Gasto Constantes'!A25</f>
        <v>0112-SECRETARÍA DE EDUCACIÓN DEL DISTRITO</v>
      </c>
      <c r="B25" s="40">
        <f>+'Serie Gasto Constantes'!H25+'Serie Gasto Constantes'!K25+'Serie Gasto Constantes'!N25+'Serie Gasto Constantes'!Q25</f>
        <v>16587508570262.121</v>
      </c>
      <c r="C25" s="40">
        <f>+'Serie Gasto Constantes'!I25+'Serie Gasto Constantes'!L25+'Serie Gasto Constantes'!O25+'Serie Gasto Constantes'!R25</f>
        <v>16397501437646.645</v>
      </c>
      <c r="D25" s="4">
        <f t="shared" si="2"/>
        <v>0.98854516747885102</v>
      </c>
      <c r="E25" s="40">
        <f>+'Serie Gasto Constantes'!T25+'Serie Gasto Constantes'!W25+'Serie Gasto Constantes'!Z25+'Serie Gasto Constantes'!AC25</f>
        <v>17812468336606.094</v>
      </c>
      <c r="F25" s="40">
        <f>+'Serie Gasto Constantes'!U25+'Serie Gasto Constantes'!X25+'Serie Gasto Constantes'!AA25+'Serie Gasto Constantes'!AD25</f>
        <v>17494545494951.605</v>
      </c>
      <c r="G25" s="4">
        <f t="shared" si="3"/>
        <v>0.98215166839055479</v>
      </c>
      <c r="H25" s="40">
        <f>+'Serie Gasto Constantes'!ACJ25+'Serie Gasto Constantes'!AL25+'Serie Gasto Constantes'!AR25+'Serie Gasto Constantes'!AX25</f>
        <v>17040887639344.748</v>
      </c>
      <c r="I25" s="40">
        <f>+'Serie Gasto Constantes'!AG25+'Serie Gasto Constantes'!AM25+'Serie Gasto Constantes'!AS25+'Serie Gasto Constantes'!AY25</f>
        <v>21530998374502.242</v>
      </c>
      <c r="J25" s="40">
        <f>+'Serie Gasto Constantes'!AH25+'Serie Gasto Constantes'!AN25+'Serie Gasto Constantes'!AT25+'Serie Gasto Constantes'!AZ25</f>
        <v>19983399098852.156</v>
      </c>
      <c r="K25" s="4">
        <f t="shared" si="4"/>
        <v>0.92812227056396945</v>
      </c>
      <c r="L25" s="40">
        <f>+'Serie Gasto Constantes'!AJ25+'Serie Gasto Constantes'!AP25+'Serie Gasto Constantes'!AV25+'Serie Gasto Constantes'!BB25</f>
        <v>17149674019845.16</v>
      </c>
      <c r="M25" s="4">
        <f t="shared" si="5"/>
        <v>0.79651085943856659</v>
      </c>
      <c r="N25" s="40">
        <f>+'Serie Gasto Constantes'!BD25+'Serie Gasto Constantes'!BJ25+'Serie Gasto Constantes'!BP25+'Serie Gasto Constantes'!BV25</f>
        <v>22150045109949.945</v>
      </c>
      <c r="O25" s="40">
        <f>+'Serie Gasto Constantes'!BE25+'Serie Gasto Constantes'!BK25+'Serie Gasto Constantes'!BQ25+'Serie Gasto Constantes'!BW25</f>
        <v>22540994183339.469</v>
      </c>
      <c r="P25" s="40">
        <f>+'Serie Gasto Constantes'!BF25+'Serie Gasto Constantes'!BL25+'Serie Gasto Constantes'!BR25+'Serie Gasto Constantes'!BX25</f>
        <v>22302276161598</v>
      </c>
      <c r="Q25" s="4">
        <f t="shared" si="6"/>
        <v>0.98940960545928758</v>
      </c>
      <c r="R25" s="40">
        <f>+'Serie Gasto Constantes'!BH25+'Serie Gasto Constantes'!BN25+'Serie Gasto Constantes'!BT25+'Serie Gasto Constantes'!BZ25</f>
        <v>20660166868406.391</v>
      </c>
      <c r="S25" s="4">
        <f t="shared" si="7"/>
        <v>0.91655970008974863</v>
      </c>
      <c r="T25" s="40">
        <f>+'Serie Gasto Constantes'!CB25+'Serie Gasto Constantes'!CH25+'Serie Gasto Constantes'!CN25+'Serie Gasto Constantes'!CT25</f>
        <v>24562588254961.555</v>
      </c>
      <c r="U25" s="40">
        <f>+'Serie Gasto Constantes'!CC25+'Serie Gasto Constantes'!CI25+'Serie Gasto Constantes'!CO25+'Serie Gasto Constantes'!CU25</f>
        <v>25203515316078.992</v>
      </c>
      <c r="V25" s="40">
        <f>+'Serie Gasto Constantes'!CD25+'Serie Gasto Constantes'!CJ25+'Serie Gasto Constantes'!CP25+'Serie Gasto Constantes'!CV25</f>
        <v>25095506213222.086</v>
      </c>
      <c r="W25" s="4">
        <f t="shared" si="1"/>
        <v>0.99571452229967305</v>
      </c>
      <c r="X25" s="40">
        <f>+'Serie Gasto Constantes'!CF25+'Serie Gasto Constantes'!CL25+'Serie Gasto Constantes'!CR25+'Serie Gasto Constantes'!CX25</f>
        <v>22170056281965.078</v>
      </c>
      <c r="Y25" s="4">
        <f t="shared" si="8"/>
        <v>0.87964143112295645</v>
      </c>
      <c r="Z25" s="40">
        <f>+'Serie Gasto Constantes'!FN25+'Serie Gasto Constantes'!GX25</f>
        <v>13475504538860</v>
      </c>
      <c r="AA25" s="40">
        <f>+'Serie Gasto Constantes'!FO25+'Serie Gasto Constantes'!GY25</f>
        <v>14095299232989.867</v>
      </c>
      <c r="AB25" s="40">
        <f>+'Serie Gasto Constantes'!FP25+'Serie Gasto Constantes'!GZ25</f>
        <v>10596309373065.309</v>
      </c>
      <c r="AC25" s="4">
        <f t="shared" si="9"/>
        <v>0.75176193125895352</v>
      </c>
      <c r="AD25" s="40">
        <f>+'Serie Gasto Constantes'!FR25+'Serie Gasto Constantes'!HB25</f>
        <v>9298052102085.1133</v>
      </c>
      <c r="AE25" s="4">
        <f t="shared" si="10"/>
        <v>0.6596562405942501</v>
      </c>
      <c r="AF25" s="445">
        <f>+Z25-'Serie Gasto Constantes'!FT25-'Serie Gasto Constantes'!FN25</f>
        <v>0</v>
      </c>
    </row>
    <row r="26" spans="1:32" s="42" customFormat="1" x14ac:dyDescent="0.25">
      <c r="A26" s="44" t="str">
        <f>+'Serie Gasto Constantes'!A26</f>
        <v>Funcionamiento</v>
      </c>
      <c r="B26" s="41">
        <f>+'Serie Gasto Constantes'!H26+'Serie Gasto Constantes'!K26+'Serie Gasto Constantes'!N26+'Serie Gasto Constantes'!Q26</f>
        <v>468712632916.04614</v>
      </c>
      <c r="C26" s="41">
        <f>+'Serie Gasto Constantes'!I26+'Serie Gasto Constantes'!L26+'Serie Gasto Constantes'!O26+'Serie Gasto Constantes'!R26</f>
        <v>460940427332.34576</v>
      </c>
      <c r="D26" s="7">
        <f t="shared" si="2"/>
        <v>0.98341797289450805</v>
      </c>
      <c r="E26" s="41">
        <f>+'Serie Gasto Constantes'!T26+'Serie Gasto Constantes'!W26+'Serie Gasto Constantes'!Z26+'Serie Gasto Constantes'!AC26</f>
        <v>537943856361.60815</v>
      </c>
      <c r="F26" s="41">
        <f>+'Serie Gasto Constantes'!U26+'Serie Gasto Constantes'!X26+'Serie Gasto Constantes'!AA26+'Serie Gasto Constantes'!AD26</f>
        <v>522972655504.27173</v>
      </c>
      <c r="G26" s="7">
        <f t="shared" si="3"/>
        <v>0.97216958483624227</v>
      </c>
      <c r="H26" s="41">
        <f>+'Serie Gasto Constantes'!ACJ26+'Serie Gasto Constantes'!AL26+'Serie Gasto Constantes'!AR26+'Serie Gasto Constantes'!AX26</f>
        <v>441747448125.93542</v>
      </c>
      <c r="I26" s="41">
        <f>+'Serie Gasto Constantes'!AG26+'Serie Gasto Constantes'!AM26+'Serie Gasto Constantes'!AS26+'Serie Gasto Constantes'!AY26</f>
        <v>590621489043.78406</v>
      </c>
      <c r="J26" s="41">
        <f>+'Serie Gasto Constantes'!AH26+'Serie Gasto Constantes'!AN26+'Serie Gasto Constantes'!AT26+'Serie Gasto Constantes'!AZ26</f>
        <v>545594382059.37781</v>
      </c>
      <c r="K26" s="7">
        <f t="shared" si="4"/>
        <v>0.92376317519820506</v>
      </c>
      <c r="L26" s="41">
        <f>+'Serie Gasto Constantes'!AJ26+'Serie Gasto Constantes'!AP26+'Serie Gasto Constantes'!AV26+'Serie Gasto Constantes'!BB26</f>
        <v>518787408679.16626</v>
      </c>
      <c r="M26" s="7">
        <f t="shared" si="5"/>
        <v>0.87837543723490807</v>
      </c>
      <c r="N26" s="41">
        <f>+'Serie Gasto Constantes'!BD26+'Serie Gasto Constantes'!BJ26+'Serie Gasto Constantes'!BP26+'Serie Gasto Constantes'!BV26</f>
        <v>606667766593.80969</v>
      </c>
      <c r="O26" s="41">
        <f>+'Serie Gasto Constantes'!BE26+'Serie Gasto Constantes'!BK26+'Serie Gasto Constantes'!BQ26+'Serie Gasto Constantes'!BW26</f>
        <v>604572506724.33655</v>
      </c>
      <c r="P26" s="41">
        <f>+'Serie Gasto Constantes'!BF26+'Serie Gasto Constantes'!BL26+'Serie Gasto Constantes'!BR26+'Serie Gasto Constantes'!BX26</f>
        <v>576260706547.03455</v>
      </c>
      <c r="Q26" s="7">
        <f t="shared" si="6"/>
        <v>0.95317054635729381</v>
      </c>
      <c r="R26" s="41">
        <f>+'Serie Gasto Constantes'!BH26+'Serie Gasto Constantes'!BN26+'Serie Gasto Constantes'!BT26+'Serie Gasto Constantes'!BZ26</f>
        <v>558650343153.71265</v>
      </c>
      <c r="S26" s="7">
        <f t="shared" si="7"/>
        <v>0.92404192539380103</v>
      </c>
      <c r="T26" s="41">
        <f>+'Serie Gasto Constantes'!CB26+'Serie Gasto Constantes'!CH26+'Serie Gasto Constantes'!CN26+'Serie Gasto Constantes'!CT26</f>
        <v>629707460150.25171</v>
      </c>
      <c r="U26" s="41">
        <f>+'Serie Gasto Constantes'!CC26+'Serie Gasto Constantes'!CI26+'Serie Gasto Constantes'!CO26+'Serie Gasto Constantes'!CU26</f>
        <v>623102741316.49841</v>
      </c>
      <c r="V26" s="41">
        <f>+'Serie Gasto Constantes'!CD26+'Serie Gasto Constantes'!CJ26+'Serie Gasto Constantes'!CP26+'Serie Gasto Constantes'!CV26</f>
        <v>599661834162.47961</v>
      </c>
      <c r="W26" s="7">
        <f t="shared" si="1"/>
        <v>0.96238034982081355</v>
      </c>
      <c r="X26" s="41">
        <f>+'Serie Gasto Constantes'!CF26+'Serie Gasto Constantes'!CL26+'Serie Gasto Constantes'!CR26+'Serie Gasto Constantes'!CX26</f>
        <v>561592223469.18518</v>
      </c>
      <c r="Y26" s="7">
        <f t="shared" si="8"/>
        <v>0.9012835062844482</v>
      </c>
      <c r="Z26" s="41">
        <f>+'Serie Gasto Constantes'!FN26+'Serie Gasto Constantes'!GX26</f>
        <v>332573367151.19995</v>
      </c>
      <c r="AA26" s="41">
        <f>+'Serie Gasto Constantes'!FO26+'Serie Gasto Constantes'!GY26</f>
        <v>331169048016.19678</v>
      </c>
      <c r="AB26" s="41">
        <f>+'Serie Gasto Constantes'!FP26+'Serie Gasto Constantes'!GZ26</f>
        <v>252531787147.16479</v>
      </c>
      <c r="AC26" s="7">
        <f t="shared" si="9"/>
        <v>0.76254646580019159</v>
      </c>
      <c r="AD26" s="41">
        <f>+'Serie Gasto Constantes'!FR26+'Serie Gasto Constantes'!HB26</f>
        <v>226533369710.05679</v>
      </c>
      <c r="AE26" s="7">
        <f t="shared" si="10"/>
        <v>0.68404149200253017</v>
      </c>
      <c r="AF26" s="445">
        <f>+Z26-'Serie Gasto Constantes'!FT26-'Serie Gasto Constantes'!FN26</f>
        <v>0</v>
      </c>
    </row>
    <row r="27" spans="1:32" s="42" customFormat="1" x14ac:dyDescent="0.25">
      <c r="A27" s="44" t="str">
        <f>+'Serie Gasto Constantes'!A27</f>
        <v>Inversión</v>
      </c>
      <c r="B27" s="41">
        <f>+'Serie Gasto Constantes'!H27+'Serie Gasto Constantes'!K27+'Serie Gasto Constantes'!N27+'Serie Gasto Constantes'!Q27</f>
        <v>16118795937346.074</v>
      </c>
      <c r="C27" s="41">
        <f>+'Serie Gasto Constantes'!I27+'Serie Gasto Constantes'!L27+'Serie Gasto Constantes'!O27+'Serie Gasto Constantes'!R27</f>
        <v>15936561010314.301</v>
      </c>
      <c r="D27" s="7">
        <f t="shared" si="2"/>
        <v>0.98869425931439781</v>
      </c>
      <c r="E27" s="41">
        <f>+'Serie Gasto Constantes'!T27+'Serie Gasto Constantes'!W27+'Serie Gasto Constantes'!Z27+'Serie Gasto Constantes'!AC27</f>
        <v>17274524480244.49</v>
      </c>
      <c r="F27" s="41">
        <f>+'Serie Gasto Constantes'!U27+'Serie Gasto Constantes'!X27+'Serie Gasto Constantes'!AA27+'Serie Gasto Constantes'!AD27</f>
        <v>16971572839447.332</v>
      </c>
      <c r="G27" s="7">
        <f t="shared" si="3"/>
        <v>0.98246251923497985</v>
      </c>
      <c r="H27" s="41">
        <f>+'Serie Gasto Constantes'!ACJ27+'Serie Gasto Constantes'!AL27+'Serie Gasto Constantes'!AR27+'Serie Gasto Constantes'!AX27</f>
        <v>16599140191218.813</v>
      </c>
      <c r="I27" s="41">
        <f>+'Serie Gasto Constantes'!AG27+'Serie Gasto Constantes'!AM27+'Serie Gasto Constantes'!AS27+'Serie Gasto Constantes'!AY27</f>
        <v>20940376885458.457</v>
      </c>
      <c r="J27" s="41">
        <f>+'Serie Gasto Constantes'!AH27+'Serie Gasto Constantes'!AN27+'Serie Gasto Constantes'!AT27+'Serie Gasto Constantes'!AZ27</f>
        <v>19437804716792.781</v>
      </c>
      <c r="K27" s="7">
        <f t="shared" si="4"/>
        <v>0.92824521846552333</v>
      </c>
      <c r="L27" s="41">
        <f>+'Serie Gasto Constantes'!AJ27+'Serie Gasto Constantes'!AP27+'Serie Gasto Constantes'!AV27+'Serie Gasto Constantes'!BB27</f>
        <v>16630886611165.996</v>
      </c>
      <c r="M27" s="7">
        <f t="shared" si="5"/>
        <v>0.79420187621909122</v>
      </c>
      <c r="N27" s="41">
        <f>+'Serie Gasto Constantes'!BD27+'Serie Gasto Constantes'!BJ27+'Serie Gasto Constantes'!BP27+'Serie Gasto Constantes'!BV27</f>
        <v>21543377343356.133</v>
      </c>
      <c r="O27" s="41">
        <f>+'Serie Gasto Constantes'!BE27+'Serie Gasto Constantes'!BK27+'Serie Gasto Constantes'!BQ27+'Serie Gasto Constantes'!BW27</f>
        <v>21936421676615.137</v>
      </c>
      <c r="P27" s="41">
        <f>+'Serie Gasto Constantes'!BF27+'Serie Gasto Constantes'!BL27+'Serie Gasto Constantes'!BR27+'Serie Gasto Constantes'!BX27</f>
        <v>21726015455050.969</v>
      </c>
      <c r="Q27" s="7">
        <f t="shared" si="6"/>
        <v>0.9904083617343814</v>
      </c>
      <c r="R27" s="41">
        <f>+'Serie Gasto Constantes'!BH27+'Serie Gasto Constantes'!BN27+'Serie Gasto Constantes'!BT27+'Serie Gasto Constantes'!BZ27</f>
        <v>20101516525252.676</v>
      </c>
      <c r="S27" s="7">
        <f t="shared" si="7"/>
        <v>0.91635348834862507</v>
      </c>
      <c r="T27" s="41">
        <f>+'Serie Gasto Constantes'!CB27+'Serie Gasto Constantes'!CH27+'Serie Gasto Constantes'!CN27+'Serie Gasto Constantes'!CT27</f>
        <v>23932880794811.301</v>
      </c>
      <c r="U27" s="41">
        <f>+'Serie Gasto Constantes'!CC27+'Serie Gasto Constantes'!CI27+'Serie Gasto Constantes'!CO27+'Serie Gasto Constantes'!CU27</f>
        <v>24580412574762.492</v>
      </c>
      <c r="V27" s="41">
        <f>+'Serie Gasto Constantes'!CD27+'Serie Gasto Constantes'!CJ27+'Serie Gasto Constantes'!CP27+'Serie Gasto Constantes'!CV27</f>
        <v>24495844379059.605</v>
      </c>
      <c r="W27" s="7">
        <f t="shared" si="1"/>
        <v>0.99655952903777878</v>
      </c>
      <c r="X27" s="41">
        <f>+'Serie Gasto Constantes'!CF27+'Serie Gasto Constantes'!CL27+'Serie Gasto Constantes'!CR27+'Serie Gasto Constantes'!CX27</f>
        <v>21608464058495.895</v>
      </c>
      <c r="Y27" s="7">
        <f t="shared" si="8"/>
        <v>0.87909281395390437</v>
      </c>
      <c r="Z27" s="41">
        <f>+'Serie Gasto Constantes'!FN27+'Serie Gasto Constantes'!GX27</f>
        <v>13142931171708.801</v>
      </c>
      <c r="AA27" s="41">
        <f>+'Serie Gasto Constantes'!FO27+'Serie Gasto Constantes'!GY27</f>
        <v>13764130184973.672</v>
      </c>
      <c r="AB27" s="41">
        <f>+'Serie Gasto Constantes'!FP27+'Serie Gasto Constantes'!GZ27</f>
        <v>10343777585918.145</v>
      </c>
      <c r="AC27" s="7">
        <f t="shared" si="9"/>
        <v>0.75150245216442857</v>
      </c>
      <c r="AD27" s="41">
        <f>+'Serie Gasto Constantes'!FR27+'Serie Gasto Constantes'!HB27</f>
        <v>9071518732375.0566</v>
      </c>
      <c r="AE27" s="7">
        <f t="shared" si="10"/>
        <v>0.65906952422452758</v>
      </c>
      <c r="AF27" s="445">
        <f>+Z27-'Serie Gasto Constantes'!FT27-'Serie Gasto Constantes'!FN27</f>
        <v>0</v>
      </c>
    </row>
    <row r="28" spans="1:32" s="42" customFormat="1" ht="13" x14ac:dyDescent="0.25">
      <c r="A28" s="43" t="str">
        <f>+'Serie Gasto Constantes'!A28</f>
        <v>0113-SECRETARÍA DISTRITAL DE MOVILIDAD</v>
      </c>
      <c r="B28" s="40">
        <f>+'Serie Gasto Constantes'!H28+'Serie Gasto Constantes'!K28+'Serie Gasto Constantes'!N28+'Serie Gasto Constantes'!Q28</f>
        <v>363492277153.41052</v>
      </c>
      <c r="C28" s="40">
        <f>+'Serie Gasto Constantes'!I28+'Serie Gasto Constantes'!L28+'Serie Gasto Constantes'!O28+'Serie Gasto Constantes'!R28</f>
        <v>314733958513.76349</v>
      </c>
      <c r="D28" s="4">
        <f t="shared" si="2"/>
        <v>0.86586147298235783</v>
      </c>
      <c r="E28" s="40">
        <f>+'Serie Gasto Constantes'!T28+'Serie Gasto Constantes'!W28+'Serie Gasto Constantes'!Z28+'Serie Gasto Constantes'!AC28</f>
        <v>2184300578899.2246</v>
      </c>
      <c r="F28" s="40">
        <f>+'Serie Gasto Constantes'!U28+'Serie Gasto Constantes'!X28+'Serie Gasto Constantes'!AA28+'Serie Gasto Constantes'!AD28</f>
        <v>1967153520385.3503</v>
      </c>
      <c r="G28" s="4">
        <f t="shared" si="3"/>
        <v>0.90058737308795422</v>
      </c>
      <c r="H28" s="40">
        <f>+'Serie Gasto Constantes'!ACJ28+'Serie Gasto Constantes'!AL28+'Serie Gasto Constantes'!AR28+'Serie Gasto Constantes'!AX28</f>
        <v>1367689570380.595</v>
      </c>
      <c r="I28" s="40">
        <f>+'Serie Gasto Constantes'!AG28+'Serie Gasto Constantes'!AM28+'Serie Gasto Constantes'!AS28+'Serie Gasto Constantes'!AY28</f>
        <v>1958723720459.0276</v>
      </c>
      <c r="J28" s="40">
        <f>+'Serie Gasto Constantes'!AH28+'Serie Gasto Constantes'!AN28+'Serie Gasto Constantes'!AT28+'Serie Gasto Constantes'!AZ28</f>
        <v>1581460816086.52</v>
      </c>
      <c r="K28" s="4">
        <f t="shared" si="4"/>
        <v>0.80739350811348942</v>
      </c>
      <c r="L28" s="40">
        <f>+'Serie Gasto Constantes'!AJ28+'Serie Gasto Constantes'!AP28+'Serie Gasto Constantes'!AV28+'Serie Gasto Constantes'!BB28</f>
        <v>983657299911.69312</v>
      </c>
      <c r="M28" s="4">
        <f t="shared" si="5"/>
        <v>0.50219297884500658</v>
      </c>
      <c r="N28" s="40">
        <f>+'Serie Gasto Constantes'!BD28+'Serie Gasto Constantes'!BJ28+'Serie Gasto Constantes'!BP28+'Serie Gasto Constantes'!BV28</f>
        <v>2646491493613.1406</v>
      </c>
      <c r="O28" s="40">
        <f>+'Serie Gasto Constantes'!BE28+'Serie Gasto Constantes'!BK28+'Serie Gasto Constantes'!BQ28+'Serie Gasto Constantes'!BW28</f>
        <v>2642891122206.9648</v>
      </c>
      <c r="P28" s="40">
        <f>+'Serie Gasto Constantes'!BF28+'Serie Gasto Constantes'!BL28+'Serie Gasto Constantes'!BR28+'Serie Gasto Constantes'!BX28</f>
        <v>2394352188189.0986</v>
      </c>
      <c r="Q28" s="4">
        <f t="shared" si="6"/>
        <v>0.90595945026659974</v>
      </c>
      <c r="R28" s="40">
        <f>+'Serie Gasto Constantes'!BH28+'Serie Gasto Constantes'!BN28+'Serie Gasto Constantes'!BT28+'Serie Gasto Constantes'!BZ28</f>
        <v>1027688949947.6233</v>
      </c>
      <c r="S28" s="4">
        <f t="shared" si="7"/>
        <v>0.38885027889058266</v>
      </c>
      <c r="T28" s="40">
        <f>+'Serie Gasto Constantes'!CB28+'Serie Gasto Constantes'!CH28+'Serie Gasto Constantes'!CN28+'Serie Gasto Constantes'!CT28</f>
        <v>5992649438094.9238</v>
      </c>
      <c r="U28" s="40">
        <f>+'Serie Gasto Constantes'!CC28+'Serie Gasto Constantes'!CI28+'Serie Gasto Constantes'!CO28+'Serie Gasto Constantes'!CU28</f>
        <v>5611702916993.748</v>
      </c>
      <c r="V28" s="40">
        <f>+'Serie Gasto Constantes'!CD28+'Serie Gasto Constantes'!CJ28+'Serie Gasto Constantes'!CP28+'Serie Gasto Constantes'!CV28</f>
        <v>5569042322246.8516</v>
      </c>
      <c r="W28" s="4">
        <f t="shared" si="1"/>
        <v>0.99239792352198319</v>
      </c>
      <c r="X28" s="40">
        <f>+'Serie Gasto Constantes'!CF28+'Serie Gasto Constantes'!CL28+'Serie Gasto Constantes'!CR28+'Serie Gasto Constantes'!CX28</f>
        <v>4951239331129.3838</v>
      </c>
      <c r="Y28" s="4">
        <f t="shared" si="8"/>
        <v>0.88230603158547427</v>
      </c>
      <c r="Z28" s="40">
        <f>+'Serie Gasto Constantes'!FN28+'Serie Gasto Constantes'!GX28</f>
        <v>7784773293290</v>
      </c>
      <c r="AA28" s="40">
        <f>+'Serie Gasto Constantes'!FO28+'Serie Gasto Constantes'!GY28</f>
        <v>7576143149077.3594</v>
      </c>
      <c r="AB28" s="40">
        <f>+'Serie Gasto Constantes'!FP28+'Serie Gasto Constantes'!GZ28</f>
        <v>6584175914468.0488</v>
      </c>
      <c r="AC28" s="4">
        <f t="shared" si="9"/>
        <v>0.86906698895596834</v>
      </c>
      <c r="AD28" s="40">
        <f>+'Serie Gasto Constantes'!FR28+'Serie Gasto Constantes'!HB28</f>
        <v>4940952901341.9336</v>
      </c>
      <c r="AE28" s="4">
        <f t="shared" si="10"/>
        <v>0.6521725902108455</v>
      </c>
      <c r="AF28" s="445">
        <f>+Z28-'Serie Gasto Constantes'!FT28-'Serie Gasto Constantes'!FN28</f>
        <v>0</v>
      </c>
    </row>
    <row r="29" spans="1:32" s="42" customFormat="1" x14ac:dyDescent="0.25">
      <c r="A29" s="44" t="str">
        <f>+'Serie Gasto Constantes'!A29</f>
        <v>Funcionamiento</v>
      </c>
      <c r="B29" s="41">
        <f>+'Serie Gasto Constantes'!H29+'Serie Gasto Constantes'!K29+'Serie Gasto Constantes'!N29+'Serie Gasto Constantes'!Q29</f>
        <v>61926137577.494873</v>
      </c>
      <c r="C29" s="41">
        <f>+'Serie Gasto Constantes'!I29+'Serie Gasto Constantes'!L29+'Serie Gasto Constantes'!O29+'Serie Gasto Constantes'!R29</f>
        <v>36169554163.002846</v>
      </c>
      <c r="D29" s="7">
        <f t="shared" si="2"/>
        <v>0.5840757324439938</v>
      </c>
      <c r="E29" s="41">
        <f>+'Serie Gasto Constantes'!T29+'Serie Gasto Constantes'!W29+'Serie Gasto Constantes'!Z29+'Serie Gasto Constantes'!AC29</f>
        <v>228429178493.54254</v>
      </c>
      <c r="F29" s="41">
        <f>+'Serie Gasto Constantes'!U29+'Serie Gasto Constantes'!X29+'Serie Gasto Constantes'!AA29+'Serie Gasto Constantes'!AD29</f>
        <v>213742287718.10721</v>
      </c>
      <c r="G29" s="7">
        <f t="shared" si="3"/>
        <v>0.93570483914404778</v>
      </c>
      <c r="H29" s="41">
        <f>+'Serie Gasto Constantes'!ACJ29+'Serie Gasto Constantes'!AL29+'Serie Gasto Constantes'!AR29+'Serie Gasto Constantes'!AX29</f>
        <v>176028879061.71033</v>
      </c>
      <c r="I29" s="41">
        <f>+'Serie Gasto Constantes'!AG29+'Serie Gasto Constantes'!AM29+'Serie Gasto Constantes'!AS29+'Serie Gasto Constantes'!AY29</f>
        <v>239122066052.38077</v>
      </c>
      <c r="J29" s="41">
        <f>+'Serie Gasto Constantes'!AH29+'Serie Gasto Constantes'!AN29+'Serie Gasto Constantes'!AT29+'Serie Gasto Constantes'!AZ29</f>
        <v>223139391059.40833</v>
      </c>
      <c r="K29" s="7">
        <f t="shared" si="4"/>
        <v>0.93316101998938328</v>
      </c>
      <c r="L29" s="41">
        <f>+'Serie Gasto Constantes'!AJ29+'Serie Gasto Constantes'!AP29+'Serie Gasto Constantes'!AV29+'Serie Gasto Constantes'!BB29</f>
        <v>207342451890.95209</v>
      </c>
      <c r="M29" s="7">
        <f t="shared" si="5"/>
        <v>0.86709878060995338</v>
      </c>
      <c r="N29" s="41">
        <f>+'Serie Gasto Constantes'!BD29+'Serie Gasto Constantes'!BJ29+'Serie Gasto Constantes'!BP29+'Serie Gasto Constantes'!BV29</f>
        <v>274188612067.08496</v>
      </c>
      <c r="O29" s="41">
        <f>+'Serie Gasto Constantes'!BE29+'Serie Gasto Constantes'!BK29+'Serie Gasto Constantes'!BQ29+'Serie Gasto Constantes'!BW29</f>
        <v>270057555900.53513</v>
      </c>
      <c r="P29" s="41">
        <f>+'Serie Gasto Constantes'!BF29+'Serie Gasto Constantes'!BL29+'Serie Gasto Constantes'!BR29+'Serie Gasto Constantes'!BX29</f>
        <v>243167012573.09326</v>
      </c>
      <c r="Q29" s="7">
        <f t="shared" si="6"/>
        <v>0.90042662114091743</v>
      </c>
      <c r="R29" s="41">
        <f>+'Serie Gasto Constantes'!BH29+'Serie Gasto Constantes'!BN29+'Serie Gasto Constantes'!BT29+'Serie Gasto Constantes'!BZ29</f>
        <v>214807904987.68518</v>
      </c>
      <c r="S29" s="7">
        <f t="shared" si="7"/>
        <v>0.79541527461205741</v>
      </c>
      <c r="T29" s="41">
        <f>+'Serie Gasto Constantes'!CB29+'Serie Gasto Constantes'!CH29+'Serie Gasto Constantes'!CN29+'Serie Gasto Constantes'!CT29</f>
        <v>440537761754.53485</v>
      </c>
      <c r="U29" s="41">
        <f>+'Serie Gasto Constantes'!CC29+'Serie Gasto Constantes'!CI29+'Serie Gasto Constantes'!CO29+'Serie Gasto Constantes'!CU29</f>
        <v>442749814548.7063</v>
      </c>
      <c r="V29" s="41">
        <f>+'Serie Gasto Constantes'!CD29+'Serie Gasto Constantes'!CJ29+'Serie Gasto Constantes'!CP29+'Serie Gasto Constantes'!CV29</f>
        <v>427973523140.57648</v>
      </c>
      <c r="W29" s="7">
        <f t="shared" si="1"/>
        <v>0.96662609238314134</v>
      </c>
      <c r="X29" s="41">
        <f>+'Serie Gasto Constantes'!CF29+'Serie Gasto Constantes'!CL29+'Serie Gasto Constantes'!CR29+'Serie Gasto Constantes'!CX29</f>
        <v>402036690902.97345</v>
      </c>
      <c r="Y29" s="7">
        <f t="shared" si="8"/>
        <v>0.90804485443493266</v>
      </c>
      <c r="Z29" s="41">
        <f>+'Serie Gasto Constantes'!FN29+'Serie Gasto Constantes'!GX29</f>
        <v>333054481768.40002</v>
      </c>
      <c r="AA29" s="41">
        <f>+'Serie Gasto Constantes'!FO29+'Serie Gasto Constantes'!GY29</f>
        <v>315252864360.22278</v>
      </c>
      <c r="AB29" s="41">
        <f>+'Serie Gasto Constantes'!FP29+'Serie Gasto Constantes'!GZ29</f>
        <v>221497712806.95438</v>
      </c>
      <c r="AC29" s="7">
        <f t="shared" si="9"/>
        <v>0.7026033316349527</v>
      </c>
      <c r="AD29" s="41">
        <f>+'Serie Gasto Constantes'!FR29+'Serie Gasto Constantes'!HB29</f>
        <v>207346531146.16199</v>
      </c>
      <c r="AE29" s="7">
        <f t="shared" si="10"/>
        <v>0.65771497926578093</v>
      </c>
      <c r="AF29" s="445">
        <f>+Z29-'Serie Gasto Constantes'!FT29-'Serie Gasto Constantes'!FN29</f>
        <v>0</v>
      </c>
    </row>
    <row r="30" spans="1:32" s="42" customFormat="1" x14ac:dyDescent="0.25">
      <c r="A30" s="44" t="str">
        <f>+'Serie Gasto Constantes'!A30</f>
        <v>Inversión</v>
      </c>
      <c r="B30" s="41">
        <f>+'Serie Gasto Constantes'!H30+'Serie Gasto Constantes'!K30+'Serie Gasto Constantes'!N30+'Serie Gasto Constantes'!Q30</f>
        <v>301566139575.91565</v>
      </c>
      <c r="C30" s="41">
        <f>+'Serie Gasto Constantes'!I30+'Serie Gasto Constantes'!L30+'Serie Gasto Constantes'!O30+'Serie Gasto Constantes'!R30</f>
        <v>278564404350.76068</v>
      </c>
      <c r="D30" s="7">
        <f t="shared" si="2"/>
        <v>0.92372573639234934</v>
      </c>
      <c r="E30" s="41">
        <f>+'Serie Gasto Constantes'!T30+'Serie Gasto Constantes'!W30+'Serie Gasto Constantes'!Z30+'Serie Gasto Constantes'!AC30</f>
        <v>1955871400405.6821</v>
      </c>
      <c r="F30" s="41">
        <f>+'Serie Gasto Constantes'!U30+'Serie Gasto Constantes'!X30+'Serie Gasto Constantes'!AA30+'Serie Gasto Constantes'!AD30</f>
        <v>1753411232667.2432</v>
      </c>
      <c r="G30" s="7">
        <f t="shared" si="3"/>
        <v>0.89648595112314378</v>
      </c>
      <c r="H30" s="41">
        <f>+'Serie Gasto Constantes'!ACJ30+'Serie Gasto Constantes'!AL30+'Serie Gasto Constantes'!AR30+'Serie Gasto Constantes'!AX30</f>
        <v>1191660691318.8845</v>
      </c>
      <c r="I30" s="41">
        <f>+'Serie Gasto Constantes'!AG30+'Serie Gasto Constantes'!AM30+'Serie Gasto Constantes'!AS30+'Serie Gasto Constantes'!AY30</f>
        <v>1719601654406.6465</v>
      </c>
      <c r="J30" s="41">
        <f>+'Serie Gasto Constantes'!AH30+'Serie Gasto Constantes'!AN30+'Serie Gasto Constantes'!AT30+'Serie Gasto Constantes'!AZ30</f>
        <v>1358321425027.1118</v>
      </c>
      <c r="K30" s="7">
        <f t="shared" si="4"/>
        <v>0.78990469772245275</v>
      </c>
      <c r="L30" s="41">
        <f>+'Serie Gasto Constantes'!AJ30+'Serie Gasto Constantes'!AP30+'Serie Gasto Constantes'!AV30+'Serie Gasto Constantes'!BB30</f>
        <v>776314848020.74121</v>
      </c>
      <c r="M30" s="7">
        <f t="shared" si="5"/>
        <v>0.45145039610270143</v>
      </c>
      <c r="N30" s="41">
        <f>+'Serie Gasto Constantes'!BD30+'Serie Gasto Constantes'!BJ30+'Serie Gasto Constantes'!BP30+'Serie Gasto Constantes'!BV30</f>
        <v>2372302881546.0552</v>
      </c>
      <c r="O30" s="41">
        <f>+'Serie Gasto Constantes'!BE30+'Serie Gasto Constantes'!BK30+'Serie Gasto Constantes'!BQ30+'Serie Gasto Constantes'!BW30</f>
        <v>2372833566306.4297</v>
      </c>
      <c r="P30" s="41">
        <f>+'Serie Gasto Constantes'!BF30+'Serie Gasto Constantes'!BL30+'Serie Gasto Constantes'!BR30+'Serie Gasto Constantes'!BX30</f>
        <v>2151185175616.0056</v>
      </c>
      <c r="Q30" s="7">
        <f t="shared" si="6"/>
        <v>0.90658915406551521</v>
      </c>
      <c r="R30" s="41">
        <f>+'Serie Gasto Constantes'!BH30+'Serie Gasto Constantes'!BN30+'Serie Gasto Constantes'!BT30+'Serie Gasto Constantes'!BZ30</f>
        <v>812881044959.93799</v>
      </c>
      <c r="S30" s="7">
        <f t="shared" si="7"/>
        <v>0.34257819701416087</v>
      </c>
      <c r="T30" s="41">
        <f>+'Serie Gasto Constantes'!CB30+'Serie Gasto Constantes'!CH30+'Serie Gasto Constantes'!CN30+'Serie Gasto Constantes'!CT30</f>
        <v>2263980669644.833</v>
      </c>
      <c r="U30" s="41">
        <f>+'Serie Gasto Constantes'!CC30+'Serie Gasto Constantes'!CI30+'Serie Gasto Constantes'!CO30+'Serie Gasto Constantes'!CU30</f>
        <v>1880822095749.4854</v>
      </c>
      <c r="V30" s="41">
        <f>+'Serie Gasto Constantes'!CD30+'Serie Gasto Constantes'!CJ30+'Serie Gasto Constantes'!CP30+'Serie Gasto Constantes'!CV30</f>
        <v>1852937792410.7188</v>
      </c>
      <c r="W30" s="7">
        <f t="shared" si="1"/>
        <v>0.98517440676511459</v>
      </c>
      <c r="X30" s="41">
        <f>+'Serie Gasto Constantes'!CF30+'Serie Gasto Constantes'!CL30+'Serie Gasto Constantes'!CR30+'Serie Gasto Constantes'!CX30</f>
        <v>1261071633530.8545</v>
      </c>
      <c r="Y30" s="7">
        <f t="shared" si="8"/>
        <v>0.67048958877119758</v>
      </c>
      <c r="Z30" s="41">
        <f>+'Serie Gasto Constantes'!FN30+'Serie Gasto Constantes'!GX30</f>
        <v>1144397277296.7998</v>
      </c>
      <c r="AA30" s="41">
        <f>+'Serie Gasto Constantes'!FO30+'Serie Gasto Constantes'!GY30</f>
        <v>1115574750492.3364</v>
      </c>
      <c r="AB30" s="41">
        <f>+'Serie Gasto Constantes'!FP30+'Serie Gasto Constantes'!GZ30</f>
        <v>867943637176.29517</v>
      </c>
      <c r="AC30" s="7">
        <f t="shared" si="9"/>
        <v>0.77802373780264011</v>
      </c>
      <c r="AD30" s="41">
        <f>+'Serie Gasto Constantes'!FR30+'Serie Gasto Constantes'!HB30</f>
        <v>401100953143.97198</v>
      </c>
      <c r="AE30" s="7">
        <f t="shared" si="10"/>
        <v>0.35954646066250079</v>
      </c>
      <c r="AF30" s="445">
        <f>+Z30-'Serie Gasto Constantes'!FT30-'Serie Gasto Constantes'!FN30</f>
        <v>0</v>
      </c>
    </row>
    <row r="31" spans="1:32" s="42" customFormat="1" x14ac:dyDescent="0.25">
      <c r="A31" s="44" t="str">
        <f>+'Serie Gasto Constantes'!A31</f>
        <v>Transferencias</v>
      </c>
      <c r="B31" s="41"/>
      <c r="C31" s="41"/>
      <c r="D31" s="7"/>
      <c r="E31" s="41"/>
      <c r="F31" s="41"/>
      <c r="G31" s="7"/>
      <c r="H31" s="41">
        <f>+'Serie Gasto Constantes'!ACJ31+'Serie Gasto Constantes'!AL31+'Serie Gasto Constantes'!AR31+'Serie Gasto Constantes'!AX31</f>
        <v>0</v>
      </c>
      <c r="I31" s="41">
        <f>+'Serie Gasto Constantes'!AG31+'Serie Gasto Constantes'!AM31+'Serie Gasto Constantes'!AS31+'Serie Gasto Constantes'!AY31</f>
        <v>0</v>
      </c>
      <c r="J31" s="41">
        <f>+'Serie Gasto Constantes'!AH31+'Serie Gasto Constantes'!AN31+'Serie Gasto Constantes'!AT31+'Serie Gasto Constantes'!AZ31</f>
        <v>0</v>
      </c>
      <c r="K31" s="7"/>
      <c r="L31" s="41"/>
      <c r="M31" s="7"/>
      <c r="N31" s="41"/>
      <c r="O31" s="41"/>
      <c r="P31" s="41"/>
      <c r="Q31" s="7"/>
      <c r="R31" s="41"/>
      <c r="S31" s="7"/>
      <c r="T31" s="41">
        <f>+'Serie Gasto Constantes'!CB31+'Serie Gasto Constantes'!CH31+'Serie Gasto Constantes'!CN31+'Serie Gasto Constantes'!CT31</f>
        <v>3288131006695.5562</v>
      </c>
      <c r="U31" s="41">
        <f>+'Serie Gasto Constantes'!CC31+'Serie Gasto Constantes'!CI31+'Serie Gasto Constantes'!CO31+'Serie Gasto Constantes'!CU31</f>
        <v>3288131006695.5562</v>
      </c>
      <c r="V31" s="41">
        <f>+'Serie Gasto Constantes'!CD31+'Serie Gasto Constantes'!CJ31+'Serie Gasto Constantes'!CP31+'Serie Gasto Constantes'!CV31</f>
        <v>3288131006695.5562</v>
      </c>
      <c r="W31" s="7">
        <f t="shared" si="1"/>
        <v>1</v>
      </c>
      <c r="X31" s="41">
        <f>+'Serie Gasto Constantes'!CF31+'Serie Gasto Constantes'!CL31+'Serie Gasto Constantes'!CR31+'Serie Gasto Constantes'!CX31</f>
        <v>3288131006695.5562</v>
      </c>
      <c r="Y31" s="7">
        <f t="shared" si="8"/>
        <v>1</v>
      </c>
      <c r="Z31" s="41">
        <f>+'Serie Gasto Constantes'!FN31+'Serie Gasto Constantes'!GX31</f>
        <v>6307321534224.7998</v>
      </c>
      <c r="AA31" s="41">
        <f>+'Serie Gasto Constantes'!FO31+'Serie Gasto Constantes'!GY31</f>
        <v>6145315534224.7998</v>
      </c>
      <c r="AB31" s="41">
        <f>+'Serie Gasto Constantes'!FP31+'Serie Gasto Constantes'!GZ31</f>
        <v>5494734564484.7998</v>
      </c>
      <c r="AC31" s="7">
        <f t="shared" si="9"/>
        <v>0.89413383802397906</v>
      </c>
      <c r="AD31" s="41">
        <f>+'Serie Gasto Constantes'!FR31+'Serie Gasto Constantes'!HB31</f>
        <v>4332505417051.7998</v>
      </c>
      <c r="AE31" s="7">
        <f t="shared" si="10"/>
        <v>0.70500943245680281</v>
      </c>
      <c r="AF31" s="445">
        <f>+Z31-'Serie Gasto Constantes'!FT31-'Serie Gasto Constantes'!FN31</f>
        <v>0</v>
      </c>
    </row>
    <row r="32" spans="1:32" s="42" customFormat="1" ht="13" x14ac:dyDescent="0.25">
      <c r="A32" s="43" t="str">
        <f>+'Serie Gasto Constantes'!A32</f>
        <v>0114-SECRETARÍA DISTRITAL DE SALUD</v>
      </c>
      <c r="B32" s="40">
        <f>+'Serie Gasto Constantes'!H32+'Serie Gasto Constantes'!K32+'Serie Gasto Constantes'!N32+'Serie Gasto Constantes'!Q32</f>
        <v>200054357263.15134</v>
      </c>
      <c r="C32" s="40">
        <f>+'Serie Gasto Constantes'!I32+'Serie Gasto Constantes'!L32+'Serie Gasto Constantes'!O32+'Serie Gasto Constantes'!R32</f>
        <v>197996814065.22751</v>
      </c>
      <c r="D32" s="4">
        <f t="shared" si="2"/>
        <v>0.98971507931108271</v>
      </c>
      <c r="E32" s="40">
        <f>+'Serie Gasto Constantes'!T32+'Serie Gasto Constantes'!W32+'Serie Gasto Constantes'!Z32+'Serie Gasto Constantes'!AC32</f>
        <v>221595526175.65289</v>
      </c>
      <c r="F32" s="40">
        <f>+'Serie Gasto Constantes'!U32+'Serie Gasto Constantes'!X32+'Serie Gasto Constantes'!AA32+'Serie Gasto Constantes'!AD32</f>
        <v>219122504909.47687</v>
      </c>
      <c r="G32" s="4">
        <f t="shared" si="3"/>
        <v>0.98883993143338222</v>
      </c>
      <c r="H32" s="40">
        <f>+'Serie Gasto Constantes'!ACJ32+'Serie Gasto Constantes'!AL32+'Serie Gasto Constantes'!AR32+'Serie Gasto Constantes'!AX32</f>
        <v>244098508552.21014</v>
      </c>
      <c r="I32" s="40">
        <f>+'Serie Gasto Constantes'!AG32+'Serie Gasto Constantes'!AM32+'Serie Gasto Constantes'!AS32+'Serie Gasto Constantes'!AY32</f>
        <v>311199529746.91785</v>
      </c>
      <c r="J32" s="40">
        <f>+'Serie Gasto Constantes'!AH32+'Serie Gasto Constantes'!AN32+'Serie Gasto Constantes'!AT32+'Serie Gasto Constantes'!AZ32</f>
        <v>221056368481.84265</v>
      </c>
      <c r="K32" s="4">
        <f t="shared" si="4"/>
        <v>0.71033644768556081</v>
      </c>
      <c r="L32" s="40">
        <f>+'Serie Gasto Constantes'!AJ32+'Serie Gasto Constantes'!AP32+'Serie Gasto Constantes'!AV32+'Serie Gasto Constantes'!BB32</f>
        <v>208504045628.7778</v>
      </c>
      <c r="M32" s="4">
        <f t="shared" si="5"/>
        <v>0.67000115905812307</v>
      </c>
      <c r="N32" s="40">
        <f>+'Serie Gasto Constantes'!BD32+'Serie Gasto Constantes'!BJ32+'Serie Gasto Constantes'!BP32+'Serie Gasto Constantes'!BV32</f>
        <v>391921347288.72479</v>
      </c>
      <c r="O32" s="40">
        <f>+'Serie Gasto Constantes'!BE32+'Serie Gasto Constantes'!BK32+'Serie Gasto Constantes'!BQ32+'Serie Gasto Constantes'!BW32</f>
        <v>390987765120.82935</v>
      </c>
      <c r="P32" s="40">
        <f>+'Serie Gasto Constantes'!BF32+'Serie Gasto Constantes'!BL32+'Serie Gasto Constantes'!BR32+'Serie Gasto Constantes'!BX32</f>
        <v>313235033747.06671</v>
      </c>
      <c r="Q32" s="4">
        <f t="shared" si="6"/>
        <v>0.80113768687944942</v>
      </c>
      <c r="R32" s="40">
        <f>+'Serie Gasto Constantes'!BH32+'Serie Gasto Constantes'!BN32+'Serie Gasto Constantes'!BT32+'Serie Gasto Constantes'!BZ32</f>
        <v>306466559741.82031</v>
      </c>
      <c r="S32" s="4">
        <f t="shared" si="7"/>
        <v>0.78382646998458139</v>
      </c>
      <c r="T32" s="40">
        <f>+'Serie Gasto Constantes'!CB32+'Serie Gasto Constantes'!CH32+'Serie Gasto Constantes'!CN32+'Serie Gasto Constantes'!CT32</f>
        <v>386651095877.66919</v>
      </c>
      <c r="U32" s="40">
        <f>+'Serie Gasto Constantes'!CC32+'Serie Gasto Constantes'!CI32+'Serie Gasto Constantes'!CO32+'Serie Gasto Constantes'!CU32</f>
        <v>387131761756.66687</v>
      </c>
      <c r="V32" s="40">
        <f>+'Serie Gasto Constantes'!CD32+'Serie Gasto Constantes'!CJ32+'Serie Gasto Constantes'!CP32+'Serie Gasto Constantes'!CV32</f>
        <v>370108271429.35419</v>
      </c>
      <c r="W32" s="4">
        <f t="shared" si="1"/>
        <v>0.95602662450100684</v>
      </c>
      <c r="X32" s="40">
        <f>+'Serie Gasto Constantes'!CF32+'Serie Gasto Constantes'!CL32+'Serie Gasto Constantes'!CR32+'Serie Gasto Constantes'!CX32</f>
        <v>368764855776.66986</v>
      </c>
      <c r="Y32" s="4">
        <f t="shared" si="8"/>
        <v>0.9525564477152314</v>
      </c>
      <c r="Z32" s="40">
        <f>+'Serie Gasto Constantes'!FN32+'Serie Gasto Constantes'!GX32</f>
        <v>211305966953.20001</v>
      </c>
      <c r="AA32" s="40">
        <f>+'Serie Gasto Constantes'!FO32+'Serie Gasto Constantes'!GY32</f>
        <v>209172134955.93158</v>
      </c>
      <c r="AB32" s="40">
        <f>+'Serie Gasto Constantes'!FP32+'Serie Gasto Constantes'!GZ32</f>
        <v>141458986904.2196</v>
      </c>
      <c r="AC32" s="4">
        <f t="shared" si="9"/>
        <v>0.67628026521803297</v>
      </c>
      <c r="AD32" s="40">
        <f>+'Serie Gasto Constantes'!FR32+'Serie Gasto Constantes'!HB32</f>
        <v>136815963856.39679</v>
      </c>
      <c r="AE32" s="4">
        <f t="shared" si="10"/>
        <v>0.65408312577208816</v>
      </c>
      <c r="AF32" s="445">
        <f>+Z32-'Serie Gasto Constantes'!FT32-'Serie Gasto Constantes'!FN32</f>
        <v>0</v>
      </c>
    </row>
    <row r="33" spans="1:32" s="42" customFormat="1" x14ac:dyDescent="0.25">
      <c r="A33" s="44" t="str">
        <f>+'Serie Gasto Constantes'!A33</f>
        <v>Funcionamiento</v>
      </c>
      <c r="B33" s="41">
        <f>+'Serie Gasto Constantes'!H33+'Serie Gasto Constantes'!K33+'Serie Gasto Constantes'!N33+'Serie Gasto Constantes'!Q33</f>
        <v>200054357263.15134</v>
      </c>
      <c r="C33" s="41">
        <f>+'Serie Gasto Constantes'!I33+'Serie Gasto Constantes'!L33+'Serie Gasto Constantes'!O33+'Serie Gasto Constantes'!R33</f>
        <v>197996814065.22751</v>
      </c>
      <c r="D33" s="7">
        <f t="shared" si="2"/>
        <v>0.98971507931108271</v>
      </c>
      <c r="E33" s="41">
        <f>+'Serie Gasto Constantes'!T33+'Serie Gasto Constantes'!W33+'Serie Gasto Constantes'!Z33+'Serie Gasto Constantes'!AC33</f>
        <v>221595526175.65289</v>
      </c>
      <c r="F33" s="41">
        <f>+'Serie Gasto Constantes'!U33+'Serie Gasto Constantes'!X33+'Serie Gasto Constantes'!AA33+'Serie Gasto Constantes'!AD33</f>
        <v>219122504909.47687</v>
      </c>
      <c r="G33" s="7">
        <f t="shared" si="3"/>
        <v>0.98883993143338222</v>
      </c>
      <c r="H33" s="41">
        <f>+'Serie Gasto Constantes'!ACJ33+'Serie Gasto Constantes'!AL33+'Serie Gasto Constantes'!AR33+'Serie Gasto Constantes'!AX33</f>
        <v>244098508552.21014</v>
      </c>
      <c r="I33" s="41">
        <f>+'Serie Gasto Constantes'!AG33+'Serie Gasto Constantes'!AM33+'Serie Gasto Constantes'!AS33+'Serie Gasto Constantes'!AY33</f>
        <v>311199529746.91785</v>
      </c>
      <c r="J33" s="41">
        <f>+'Serie Gasto Constantes'!AH33+'Serie Gasto Constantes'!AN33+'Serie Gasto Constantes'!AT33+'Serie Gasto Constantes'!AZ33</f>
        <v>221056368481.84265</v>
      </c>
      <c r="K33" s="7">
        <f t="shared" si="4"/>
        <v>0.71033644768556081</v>
      </c>
      <c r="L33" s="41">
        <f>+'Serie Gasto Constantes'!AJ33+'Serie Gasto Constantes'!AP33+'Serie Gasto Constantes'!AV33+'Serie Gasto Constantes'!BB33</f>
        <v>208504045628.7778</v>
      </c>
      <c r="M33" s="7">
        <f t="shared" si="5"/>
        <v>0.67000115905812307</v>
      </c>
      <c r="N33" s="41">
        <f>+'Serie Gasto Constantes'!BD33+'Serie Gasto Constantes'!BJ33+'Serie Gasto Constantes'!BP33+'Serie Gasto Constantes'!BV33</f>
        <v>391921347288.72479</v>
      </c>
      <c r="O33" s="41">
        <f>+'Serie Gasto Constantes'!BE33+'Serie Gasto Constantes'!BK33+'Serie Gasto Constantes'!BQ33+'Serie Gasto Constantes'!BW33</f>
        <v>390987765120.82935</v>
      </c>
      <c r="P33" s="41">
        <f>+'Serie Gasto Constantes'!BF33+'Serie Gasto Constantes'!BL33+'Serie Gasto Constantes'!BR33+'Serie Gasto Constantes'!BX33</f>
        <v>313235033747.06671</v>
      </c>
      <c r="Q33" s="7">
        <f t="shared" si="6"/>
        <v>0.80113768687944942</v>
      </c>
      <c r="R33" s="41">
        <f>+'Serie Gasto Constantes'!BH33+'Serie Gasto Constantes'!BN33+'Serie Gasto Constantes'!BT33+'Serie Gasto Constantes'!BZ33</f>
        <v>306466559741.82031</v>
      </c>
      <c r="S33" s="7">
        <f t="shared" si="7"/>
        <v>0.78382646998458139</v>
      </c>
      <c r="T33" s="41">
        <f>+'Serie Gasto Constantes'!CB33+'Serie Gasto Constantes'!CH33+'Serie Gasto Constantes'!CN33+'Serie Gasto Constantes'!CT33</f>
        <v>386651095877.66919</v>
      </c>
      <c r="U33" s="41">
        <f>+'Serie Gasto Constantes'!CC33+'Serie Gasto Constantes'!CI33+'Serie Gasto Constantes'!CO33+'Serie Gasto Constantes'!CU33</f>
        <v>387131761756.66687</v>
      </c>
      <c r="V33" s="41">
        <f>+'Serie Gasto Constantes'!CD33+'Serie Gasto Constantes'!CJ33+'Serie Gasto Constantes'!CP33+'Serie Gasto Constantes'!CV33</f>
        <v>370108271429.35419</v>
      </c>
      <c r="W33" s="7">
        <f t="shared" si="1"/>
        <v>0.95602662450100684</v>
      </c>
      <c r="X33" s="41">
        <f>+'Serie Gasto Constantes'!CF33+'Serie Gasto Constantes'!CL33+'Serie Gasto Constantes'!CR33+'Serie Gasto Constantes'!CX33</f>
        <v>368764855776.66986</v>
      </c>
      <c r="Y33" s="7">
        <f t="shared" si="8"/>
        <v>0.9525564477152314</v>
      </c>
      <c r="Z33" s="41">
        <f>+'Serie Gasto Constantes'!FN33+'Serie Gasto Constantes'!GX33</f>
        <v>211305966953.20001</v>
      </c>
      <c r="AA33" s="41">
        <f>+'Serie Gasto Constantes'!FO33+'Serie Gasto Constantes'!GY33</f>
        <v>209172134955.93158</v>
      </c>
      <c r="AB33" s="41">
        <f>+'Serie Gasto Constantes'!FP33+'Serie Gasto Constantes'!GZ33</f>
        <v>141458986904.2196</v>
      </c>
      <c r="AC33" s="7">
        <f t="shared" si="9"/>
        <v>0.67628026521803297</v>
      </c>
      <c r="AD33" s="41">
        <f>+'Serie Gasto Constantes'!FR33+'Serie Gasto Constantes'!HB33</f>
        <v>136815963856.39679</v>
      </c>
      <c r="AE33" s="7">
        <f t="shared" si="10"/>
        <v>0.65408312577208816</v>
      </c>
      <c r="AF33" s="445">
        <f>+Z33-'Serie Gasto Constantes'!FT33-'Serie Gasto Constantes'!FN33</f>
        <v>0</v>
      </c>
    </row>
    <row r="34" spans="1:32" s="42" customFormat="1" ht="13" x14ac:dyDescent="0.25">
      <c r="A34" s="43" t="str">
        <f>+'Serie Gasto Constantes'!A34</f>
        <v>0117-SECRETARÍA DISTRITAL DE DESARROLLO ECONÓMICO</v>
      </c>
      <c r="B34" s="40">
        <f>+'Serie Gasto Constantes'!H34+'Serie Gasto Constantes'!K34+'Serie Gasto Constantes'!N34+'Serie Gasto Constantes'!Q34</f>
        <v>65199108768.557022</v>
      </c>
      <c r="C34" s="40">
        <f>+'Serie Gasto Constantes'!I34+'Serie Gasto Constantes'!L34+'Serie Gasto Constantes'!O34+'Serie Gasto Constantes'!R34</f>
        <v>61284831575.911835</v>
      </c>
      <c r="D34" s="4">
        <f t="shared" si="2"/>
        <v>0.93996425309216969</v>
      </c>
      <c r="E34" s="40">
        <f>+'Serie Gasto Constantes'!T34+'Serie Gasto Constantes'!W34+'Serie Gasto Constantes'!Z34+'Serie Gasto Constantes'!AC34</f>
        <v>639027061008.79358</v>
      </c>
      <c r="F34" s="40">
        <f>+'Serie Gasto Constantes'!U34+'Serie Gasto Constantes'!X34+'Serie Gasto Constantes'!AA34+'Serie Gasto Constantes'!AD34</f>
        <v>603675647776.81287</v>
      </c>
      <c r="G34" s="4">
        <f t="shared" si="3"/>
        <v>0.94467931737323685</v>
      </c>
      <c r="H34" s="40">
        <f>+'Serie Gasto Constantes'!ACJ34+'Serie Gasto Constantes'!AL34+'Serie Gasto Constantes'!AR34+'Serie Gasto Constantes'!AX34</f>
        <v>350687340083.47394</v>
      </c>
      <c r="I34" s="40">
        <f>+'Serie Gasto Constantes'!AG34+'Serie Gasto Constantes'!AM34+'Serie Gasto Constantes'!AS34+'Serie Gasto Constantes'!AY34</f>
        <v>540194991062.94415</v>
      </c>
      <c r="J34" s="40">
        <f>+'Serie Gasto Constantes'!AH34+'Serie Gasto Constantes'!AN34+'Serie Gasto Constantes'!AT34+'Serie Gasto Constantes'!AZ34</f>
        <v>433458443721.63165</v>
      </c>
      <c r="K34" s="4">
        <f t="shared" si="4"/>
        <v>0.80241107543169454</v>
      </c>
      <c r="L34" s="40">
        <f>+'Serie Gasto Constantes'!AJ34+'Serie Gasto Constantes'!AP34+'Serie Gasto Constantes'!AV34+'Serie Gasto Constantes'!BB34</f>
        <v>343350529255.99097</v>
      </c>
      <c r="M34" s="4">
        <f t="shared" si="5"/>
        <v>0.63560480000078967</v>
      </c>
      <c r="N34" s="40">
        <f>+'Serie Gasto Constantes'!BD34+'Serie Gasto Constantes'!BJ34+'Serie Gasto Constantes'!BP34+'Serie Gasto Constantes'!BV34</f>
        <v>416776488864.64941</v>
      </c>
      <c r="O34" s="40">
        <f>+'Serie Gasto Constantes'!BE34+'Serie Gasto Constantes'!BK34+'Serie Gasto Constantes'!BQ34+'Serie Gasto Constantes'!BW34</f>
        <v>419120100750.74097</v>
      </c>
      <c r="P34" s="40">
        <f>+'Serie Gasto Constantes'!BF34+'Serie Gasto Constantes'!BL34+'Serie Gasto Constantes'!BR34+'Serie Gasto Constantes'!BX34</f>
        <v>396417799764.90454</v>
      </c>
      <c r="Q34" s="4">
        <f t="shared" si="6"/>
        <v>0.94583342353380007</v>
      </c>
      <c r="R34" s="40">
        <f>+'Serie Gasto Constantes'!BH34+'Serie Gasto Constantes'!BN34+'Serie Gasto Constantes'!BT34+'Serie Gasto Constantes'!BZ34</f>
        <v>306358379582.79651</v>
      </c>
      <c r="S34" s="4">
        <f t="shared" si="7"/>
        <v>0.73095606494185761</v>
      </c>
      <c r="T34" s="40">
        <f>+'Serie Gasto Constantes'!CB34+'Serie Gasto Constantes'!CH34+'Serie Gasto Constantes'!CN34+'Serie Gasto Constantes'!CT34</f>
        <v>930592993893.18127</v>
      </c>
      <c r="U34" s="40">
        <f>+'Serie Gasto Constantes'!CC34+'Serie Gasto Constantes'!CI34+'Serie Gasto Constantes'!CO34+'Serie Gasto Constantes'!CU34</f>
        <v>927334675276.5249</v>
      </c>
      <c r="V34" s="40">
        <f>+'Serie Gasto Constantes'!CD34+'Serie Gasto Constantes'!CJ34+'Serie Gasto Constantes'!CP34+'Serie Gasto Constantes'!CV34</f>
        <v>893348081574.58179</v>
      </c>
      <c r="W34" s="4">
        <f t="shared" si="1"/>
        <v>0.96335023955422727</v>
      </c>
      <c r="X34" s="40">
        <f>+'Serie Gasto Constantes'!CF34+'Serie Gasto Constantes'!CL34+'Serie Gasto Constantes'!CR34+'Serie Gasto Constantes'!CX34</f>
        <v>689203922593.92212</v>
      </c>
      <c r="Y34" s="4">
        <f t="shared" si="8"/>
        <v>0.74320948085803673</v>
      </c>
      <c r="Z34" s="40">
        <f>+'Serie Gasto Constantes'!FN34+'Serie Gasto Constantes'!GX34</f>
        <v>398579867997.59998</v>
      </c>
      <c r="AA34" s="40">
        <f>+'Serie Gasto Constantes'!FO34+'Serie Gasto Constantes'!GY34</f>
        <v>392428056000.00122</v>
      </c>
      <c r="AB34" s="40">
        <f>+'Serie Gasto Constantes'!FP34+'Serie Gasto Constantes'!GZ34</f>
        <v>268343261159.42239</v>
      </c>
      <c r="AC34" s="4">
        <f t="shared" si="9"/>
        <v>0.68380243730438472</v>
      </c>
      <c r="AD34" s="40">
        <f>+'Serie Gasto Constantes'!FR34+'Serie Gasto Constantes'!HB34</f>
        <v>188565639763.80197</v>
      </c>
      <c r="AE34" s="4">
        <f t="shared" si="10"/>
        <v>0.48051008810593648</v>
      </c>
      <c r="AF34" s="445">
        <f>+Z34-'Serie Gasto Constantes'!FT34-'Serie Gasto Constantes'!FN34</f>
        <v>0</v>
      </c>
    </row>
    <row r="35" spans="1:32" s="42" customFormat="1" x14ac:dyDescent="0.25">
      <c r="A35" s="44" t="str">
        <f>+'Serie Gasto Constantes'!A35</f>
        <v>Funcionamiento</v>
      </c>
      <c r="B35" s="41">
        <f>+'Serie Gasto Constantes'!H35+'Serie Gasto Constantes'!K35+'Serie Gasto Constantes'!N35+'Serie Gasto Constantes'!Q35</f>
        <v>11810979611.241163</v>
      </c>
      <c r="C35" s="41">
        <f>+'Serie Gasto Constantes'!I35+'Serie Gasto Constantes'!L35+'Serie Gasto Constantes'!O35+'Serie Gasto Constantes'!R35</f>
        <v>9310335463.695982</v>
      </c>
      <c r="D35" s="7">
        <f t="shared" si="2"/>
        <v>0.78827800657913427</v>
      </c>
      <c r="E35" s="41">
        <f>+'Serie Gasto Constantes'!T35+'Serie Gasto Constantes'!W35+'Serie Gasto Constantes'!Z35+'Serie Gasto Constantes'!AC35</f>
        <v>65641207925.079178</v>
      </c>
      <c r="F35" s="41">
        <f>+'Serie Gasto Constantes'!U35+'Serie Gasto Constantes'!X35+'Serie Gasto Constantes'!AA35+'Serie Gasto Constantes'!AD35</f>
        <v>61615124627.778473</v>
      </c>
      <c r="G35" s="7">
        <f t="shared" si="3"/>
        <v>0.93866530759312117</v>
      </c>
      <c r="H35" s="41">
        <f>+'Serie Gasto Constantes'!ACJ35+'Serie Gasto Constantes'!AL35+'Serie Gasto Constantes'!AR35+'Serie Gasto Constantes'!AX35</f>
        <v>56504324616.32737</v>
      </c>
      <c r="I35" s="41">
        <f>+'Serie Gasto Constantes'!AG35+'Serie Gasto Constantes'!AM35+'Serie Gasto Constantes'!AS35+'Serie Gasto Constantes'!AY35</f>
        <v>75626703851.975922</v>
      </c>
      <c r="J35" s="41">
        <f>+'Serie Gasto Constantes'!AH35+'Serie Gasto Constantes'!AN35+'Serie Gasto Constantes'!AT35+'Serie Gasto Constantes'!AZ35</f>
        <v>68150440909.423058</v>
      </c>
      <c r="K35" s="7">
        <f t="shared" si="4"/>
        <v>0.90114255201196991</v>
      </c>
      <c r="L35" s="41">
        <f>+'Serie Gasto Constantes'!AJ35+'Serie Gasto Constantes'!AP35+'Serie Gasto Constantes'!AV35+'Serie Gasto Constantes'!BB35</f>
        <v>63880247224.684776</v>
      </c>
      <c r="M35" s="7">
        <f t="shared" si="5"/>
        <v>0.84467845312573087</v>
      </c>
      <c r="N35" s="41">
        <f>+'Serie Gasto Constantes'!BD35+'Serie Gasto Constantes'!BJ35+'Serie Gasto Constantes'!BP35+'Serie Gasto Constantes'!BV35</f>
        <v>131909608564.48431</v>
      </c>
      <c r="O35" s="41">
        <f>+'Serie Gasto Constantes'!BE35+'Serie Gasto Constantes'!BK35+'Serie Gasto Constantes'!BQ35+'Serie Gasto Constantes'!BW35</f>
        <v>131909608564.48431</v>
      </c>
      <c r="P35" s="41">
        <f>+'Serie Gasto Constantes'!BF35+'Serie Gasto Constantes'!BL35+'Serie Gasto Constantes'!BR35+'Serie Gasto Constantes'!BX35</f>
        <v>116034888319.9146</v>
      </c>
      <c r="Q35" s="7">
        <f t="shared" si="6"/>
        <v>0.87965455725835673</v>
      </c>
      <c r="R35" s="41">
        <f>+'Serie Gasto Constantes'!BH35+'Serie Gasto Constantes'!BN35+'Serie Gasto Constantes'!BT35+'Serie Gasto Constantes'!BZ35</f>
        <v>111337960463.13089</v>
      </c>
      <c r="S35" s="7">
        <f t="shared" si="7"/>
        <v>0.84404738725839723</v>
      </c>
      <c r="T35" s="41">
        <f>+'Serie Gasto Constantes'!CB35+'Serie Gasto Constantes'!CH35+'Serie Gasto Constantes'!CN35+'Serie Gasto Constantes'!CT35</f>
        <v>166669683426.49091</v>
      </c>
      <c r="U35" s="41">
        <f>+'Serie Gasto Constantes'!CC35+'Serie Gasto Constantes'!CI35+'Serie Gasto Constantes'!CO35+'Serie Gasto Constantes'!CU35</f>
        <v>160110083140.73267</v>
      </c>
      <c r="V35" s="41">
        <f>+'Serie Gasto Constantes'!CD35+'Serie Gasto Constantes'!CJ35+'Serie Gasto Constantes'!CP35+'Serie Gasto Constantes'!CV35</f>
        <v>143116588827.13834</v>
      </c>
      <c r="W35" s="7">
        <f t="shared" si="1"/>
        <v>0.89386368440857356</v>
      </c>
      <c r="X35" s="41">
        <f>+'Serie Gasto Constantes'!CF35+'Serie Gasto Constantes'!CL35+'Serie Gasto Constantes'!CR35+'Serie Gasto Constantes'!CX35</f>
        <v>137351548233.9743</v>
      </c>
      <c r="Y35" s="7">
        <f t="shared" si="8"/>
        <v>0.85785695403858986</v>
      </c>
      <c r="Z35" s="41">
        <f>+'Serie Gasto Constantes'!FN35+'Serie Gasto Constantes'!GX35</f>
        <v>89168609759.600006</v>
      </c>
      <c r="AA35" s="41">
        <f>+'Serie Gasto Constantes'!FO35+'Serie Gasto Constantes'!GY35</f>
        <v>88640264703.873199</v>
      </c>
      <c r="AB35" s="41">
        <f>+'Serie Gasto Constantes'!FP35+'Serie Gasto Constantes'!GZ35</f>
        <v>62017739106.723999</v>
      </c>
      <c r="AC35" s="7">
        <f t="shared" si="9"/>
        <v>0.6996565196856197</v>
      </c>
      <c r="AD35" s="41">
        <f>+'Serie Gasto Constantes'!FR35+'Serie Gasto Constantes'!HB35</f>
        <v>57366090923.4888</v>
      </c>
      <c r="AE35" s="7">
        <f t="shared" si="10"/>
        <v>0.64717869599256905</v>
      </c>
      <c r="AF35" s="445">
        <f>+Z35-'Serie Gasto Constantes'!FT35-'Serie Gasto Constantes'!FN35</f>
        <v>0</v>
      </c>
    </row>
    <row r="36" spans="1:32" s="42" customFormat="1" x14ac:dyDescent="0.25">
      <c r="A36" s="44" t="str">
        <f>+'Serie Gasto Constantes'!A36</f>
        <v>Inversión</v>
      </c>
      <c r="B36" s="41">
        <f>+'Serie Gasto Constantes'!H36+'Serie Gasto Constantes'!K36+'Serie Gasto Constantes'!N36+'Serie Gasto Constantes'!Q36</f>
        <v>53388129157.315857</v>
      </c>
      <c r="C36" s="41">
        <f>+'Serie Gasto Constantes'!I36+'Serie Gasto Constantes'!L36+'Serie Gasto Constantes'!O36+'Serie Gasto Constantes'!R36</f>
        <v>51974496112.215851</v>
      </c>
      <c r="D36" s="7">
        <f t="shared" si="2"/>
        <v>0.97352158490261886</v>
      </c>
      <c r="E36" s="41">
        <f>+'Serie Gasto Constantes'!T36+'Serie Gasto Constantes'!W36+'Serie Gasto Constantes'!Z36+'Serie Gasto Constantes'!AC36</f>
        <v>573385853083.71436</v>
      </c>
      <c r="F36" s="41">
        <f>+'Serie Gasto Constantes'!U36+'Serie Gasto Constantes'!X36+'Serie Gasto Constantes'!AA36+'Serie Gasto Constantes'!AD36</f>
        <v>542060523149.03436</v>
      </c>
      <c r="G36" s="7">
        <f t="shared" si="3"/>
        <v>0.94536780116528873</v>
      </c>
      <c r="H36" s="41">
        <f>+'Serie Gasto Constantes'!ACJ36+'Serie Gasto Constantes'!AL36+'Serie Gasto Constantes'!AR36+'Serie Gasto Constantes'!AX36</f>
        <v>294183015467.14661</v>
      </c>
      <c r="I36" s="41">
        <f>+'Serie Gasto Constantes'!AG36+'Serie Gasto Constantes'!AM36+'Serie Gasto Constantes'!AS36+'Serie Gasto Constantes'!AY36</f>
        <v>406363837755.49097</v>
      </c>
      <c r="J36" s="41">
        <f>+'Serie Gasto Constantes'!AH36+'Serie Gasto Constantes'!AN36+'Serie Gasto Constantes'!AT36+'Serie Gasto Constantes'!AZ36</f>
        <v>365308002812.20856</v>
      </c>
      <c r="K36" s="7">
        <f t="shared" si="4"/>
        <v>0.89896779405852123</v>
      </c>
      <c r="L36" s="41">
        <f>+'Serie Gasto Constantes'!AJ36+'Serie Gasto Constantes'!AP36+'Serie Gasto Constantes'!AV36+'Serie Gasto Constantes'!BB36</f>
        <v>279470282031.30621</v>
      </c>
      <c r="M36" s="7">
        <f t="shared" si="5"/>
        <v>0.68773413395968419</v>
      </c>
      <c r="N36" s="41">
        <f>+'Serie Gasto Constantes'!BD36+'Serie Gasto Constantes'!BJ36+'Serie Gasto Constantes'!BP36+'Serie Gasto Constantes'!BV36</f>
        <v>284866880300.16504</v>
      </c>
      <c r="O36" s="41">
        <f>+'Serie Gasto Constantes'!BE36+'Serie Gasto Constantes'!BK36+'Serie Gasto Constantes'!BQ36+'Serie Gasto Constantes'!BW36</f>
        <v>287210492186.25665</v>
      </c>
      <c r="P36" s="41">
        <f>+'Serie Gasto Constantes'!BF36+'Serie Gasto Constantes'!BL36+'Serie Gasto Constantes'!BR36+'Serie Gasto Constantes'!BX36</f>
        <v>280382911444.98993</v>
      </c>
      <c r="Q36" s="7">
        <f t="shared" si="6"/>
        <v>0.97622795501203685</v>
      </c>
      <c r="R36" s="41">
        <f>+'Serie Gasto Constantes'!BH36+'Serie Gasto Constantes'!BN36+'Serie Gasto Constantes'!BT36+'Serie Gasto Constantes'!BZ36</f>
        <v>195020419119.66559</v>
      </c>
      <c r="S36" s="7">
        <f t="shared" si="7"/>
        <v>0.67901565028200439</v>
      </c>
      <c r="T36" s="41">
        <f>+'Serie Gasto Constantes'!CB36+'Serie Gasto Constantes'!CH36+'Serie Gasto Constantes'!CN36+'Serie Gasto Constantes'!CT36</f>
        <v>763923310466.69019</v>
      </c>
      <c r="U36" s="41">
        <f>+'Serie Gasto Constantes'!CC36+'Serie Gasto Constantes'!CI36+'Serie Gasto Constantes'!CO36+'Serie Gasto Constantes'!CU36</f>
        <v>767224592135.79211</v>
      </c>
      <c r="V36" s="41">
        <f>+'Serie Gasto Constantes'!CD36+'Serie Gasto Constantes'!CJ36+'Serie Gasto Constantes'!CP36+'Serie Gasto Constantes'!CV36</f>
        <v>750231492747.44336</v>
      </c>
      <c r="W36" s="7">
        <f t="shared" si="1"/>
        <v>0.97785120607116682</v>
      </c>
      <c r="X36" s="41">
        <f>+'Serie Gasto Constantes'!CF36+'Serie Gasto Constantes'!CL36+'Serie Gasto Constantes'!CR36+'Serie Gasto Constantes'!CX36</f>
        <v>551852374359.94775</v>
      </c>
      <c r="Y36" s="7">
        <f t="shared" si="8"/>
        <v>0.71928400108201263</v>
      </c>
      <c r="Z36" s="41">
        <f>+'Serie Gasto Constantes'!FN36+'Serie Gasto Constantes'!GX36</f>
        <v>309411258238</v>
      </c>
      <c r="AA36" s="41">
        <f>+'Serie Gasto Constantes'!FO36+'Serie Gasto Constantes'!GY36</f>
        <v>303787791296.12799</v>
      </c>
      <c r="AB36" s="41">
        <f>+'Serie Gasto Constantes'!FP36+'Serie Gasto Constantes'!GZ36</f>
        <v>206325522052.69839</v>
      </c>
      <c r="AC36" s="7">
        <f t="shared" si="9"/>
        <v>0.67917647767344025</v>
      </c>
      <c r="AD36" s="41">
        <f>+'Serie Gasto Constantes'!FR36+'Serie Gasto Constantes'!HB36</f>
        <v>131199548840.31319</v>
      </c>
      <c r="AE36" s="7">
        <f t="shared" si="10"/>
        <v>0.43187893852002018</v>
      </c>
      <c r="AF36" s="445">
        <f>+Z36-'Serie Gasto Constantes'!FT36-'Serie Gasto Constantes'!FN36</f>
        <v>0</v>
      </c>
    </row>
    <row r="37" spans="1:32" s="42" customFormat="1" x14ac:dyDescent="0.25">
      <c r="A37" s="44" t="str">
        <f>+'Serie Gasto Constantes'!A37</f>
        <v>Transferencias</v>
      </c>
      <c r="B37" s="41"/>
      <c r="C37" s="41"/>
      <c r="D37" s="7"/>
      <c r="E37" s="41"/>
      <c r="F37" s="41"/>
      <c r="G37" s="7"/>
      <c r="H37" s="41">
        <f>+'Serie Gasto Constantes'!ACJ37+'Serie Gasto Constantes'!AL37+'Serie Gasto Constantes'!AR37+'Serie Gasto Constantes'!AX37</f>
        <v>0</v>
      </c>
      <c r="I37" s="41">
        <f>+'Serie Gasto Constantes'!AG37+'Serie Gasto Constantes'!AM37+'Serie Gasto Constantes'!AS37+'Serie Gasto Constantes'!AY37</f>
        <v>58204449455.477264</v>
      </c>
      <c r="J37" s="41">
        <f>+'Serie Gasto Constantes'!AH37+'Serie Gasto Constantes'!AN37+'Serie Gasto Constantes'!AT37+'Serie Gasto Constantes'!AZ37</f>
        <v>0</v>
      </c>
      <c r="K37" s="7"/>
      <c r="L37" s="41">
        <f>+'Serie Gasto Constantes'!AJ37+'Serie Gasto Constantes'!AP37+'Serie Gasto Constantes'!AV37+'Serie Gasto Constantes'!BB37</f>
        <v>0</v>
      </c>
      <c r="M37" s="7"/>
      <c r="N37" s="41"/>
      <c r="O37" s="41"/>
      <c r="P37" s="41"/>
      <c r="Q37" s="7"/>
      <c r="R37" s="41"/>
      <c r="S37" s="7"/>
      <c r="T37" s="41"/>
      <c r="U37" s="41"/>
      <c r="V37" s="41"/>
      <c r="W37" s="7"/>
      <c r="X37" s="41"/>
      <c r="Y37" s="7"/>
      <c r="Z37" s="41">
        <f>+'Serie Gasto Constantes'!FN37+'Serie Gasto Constantes'!GX37</f>
        <v>0</v>
      </c>
      <c r="AA37" s="41">
        <f>+'Serie Gasto Constantes'!FO37+'Serie Gasto Constantes'!GY37</f>
        <v>0</v>
      </c>
      <c r="AB37" s="41">
        <f>+'Serie Gasto Constantes'!FP37+'Serie Gasto Constantes'!GZ37</f>
        <v>0</v>
      </c>
      <c r="AC37" s="7" t="str">
        <f t="shared" si="9"/>
        <v>0</v>
      </c>
      <c r="AD37" s="41">
        <f>+'Serie Gasto Constantes'!FR37+'Serie Gasto Constantes'!HB37</f>
        <v>0</v>
      </c>
      <c r="AE37" s="7" t="str">
        <f t="shared" si="10"/>
        <v>0</v>
      </c>
      <c r="AF37" s="445">
        <f>+Z37-'Serie Gasto Constantes'!FT37-'Serie Gasto Constantes'!FN37</f>
        <v>0</v>
      </c>
    </row>
    <row r="38" spans="1:32" s="42" customFormat="1" ht="13" x14ac:dyDescent="0.25">
      <c r="A38" s="43" t="str">
        <f>+'Serie Gasto Constantes'!A38</f>
        <v>0118-SECRETARÍA DISTRITAL DEL HABITAT</v>
      </c>
      <c r="B38" s="40">
        <f>+'Serie Gasto Constantes'!H38+'Serie Gasto Constantes'!K38+'Serie Gasto Constantes'!N38+'Serie Gasto Constantes'!Q38</f>
        <v>45539962359.27578</v>
      </c>
      <c r="C38" s="40">
        <f>+'Serie Gasto Constantes'!I38+'Serie Gasto Constantes'!L38+'Serie Gasto Constantes'!O38+'Serie Gasto Constantes'!R38</f>
        <v>44236898787.865898</v>
      </c>
      <c r="D38" s="4">
        <f t="shared" si="2"/>
        <v>0.97138637135600381</v>
      </c>
      <c r="E38" s="40">
        <f>+'Serie Gasto Constantes'!T38+'Serie Gasto Constantes'!W38+'Serie Gasto Constantes'!Z38+'Serie Gasto Constantes'!AC38</f>
        <v>989781241173.32275</v>
      </c>
      <c r="F38" s="40">
        <f>+'Serie Gasto Constantes'!U38+'Serie Gasto Constantes'!X38+'Serie Gasto Constantes'!AA38+'Serie Gasto Constantes'!AD38</f>
        <v>897579474864.60645</v>
      </c>
      <c r="G38" s="4">
        <f t="shared" si="3"/>
        <v>0.9068463186881407</v>
      </c>
      <c r="H38" s="40">
        <f>+'Serie Gasto Constantes'!ACJ38+'Serie Gasto Constantes'!AL38+'Serie Gasto Constantes'!AR38+'Serie Gasto Constantes'!AX38</f>
        <v>1210388424055.9937</v>
      </c>
      <c r="I38" s="40">
        <f>+'Serie Gasto Constantes'!AG38+'Serie Gasto Constantes'!AM38+'Serie Gasto Constantes'!AS38+'Serie Gasto Constantes'!AY38</f>
        <v>1402861446755.5186</v>
      </c>
      <c r="J38" s="40">
        <f>+'Serie Gasto Constantes'!AH38+'Serie Gasto Constantes'!AN38+'Serie Gasto Constantes'!AT38+'Serie Gasto Constantes'!AZ38</f>
        <v>1303979738318.4802</v>
      </c>
      <c r="K38" s="4">
        <f t="shared" si="4"/>
        <v>0.92951427336909997</v>
      </c>
      <c r="L38" s="40">
        <f>+'Serie Gasto Constantes'!AJ38+'Serie Gasto Constantes'!AP38+'Serie Gasto Constantes'!AV38+'Serie Gasto Constantes'!BB38</f>
        <v>995219659605.0293</v>
      </c>
      <c r="M38" s="4">
        <f t="shared" si="5"/>
        <v>0.70942120614030224</v>
      </c>
      <c r="N38" s="40">
        <f>+'Serie Gasto Constantes'!BD38+'Serie Gasto Constantes'!BJ38+'Serie Gasto Constantes'!BP38+'Serie Gasto Constantes'!BV38</f>
        <v>1081954412440.8022</v>
      </c>
      <c r="O38" s="40">
        <f>+'Serie Gasto Constantes'!BE38+'Serie Gasto Constantes'!BK38+'Serie Gasto Constantes'!BQ38+'Serie Gasto Constantes'!BW38</f>
        <v>982657251984.45569</v>
      </c>
      <c r="P38" s="40">
        <f>+'Serie Gasto Constantes'!BF38+'Serie Gasto Constantes'!BL38+'Serie Gasto Constantes'!BR38+'Serie Gasto Constantes'!BX38</f>
        <v>836283567373.03662</v>
      </c>
      <c r="Q38" s="4">
        <f t="shared" si="6"/>
        <v>0.85104299152545759</v>
      </c>
      <c r="R38" s="40">
        <f>+'Serie Gasto Constantes'!BH38+'Serie Gasto Constantes'!BN38+'Serie Gasto Constantes'!BT38+'Serie Gasto Constantes'!BZ38</f>
        <v>653077779429.24585</v>
      </c>
      <c r="S38" s="4">
        <f t="shared" si="7"/>
        <v>0.66460383629222597</v>
      </c>
      <c r="T38" s="40">
        <f>+'Serie Gasto Constantes'!CB38+'Serie Gasto Constantes'!CH38+'Serie Gasto Constantes'!CN38+'Serie Gasto Constantes'!CT38</f>
        <v>1593573005815.2563</v>
      </c>
      <c r="U38" s="40">
        <f>+'Serie Gasto Constantes'!CC38+'Serie Gasto Constantes'!CI38+'Serie Gasto Constantes'!CO38+'Serie Gasto Constantes'!CU38</f>
        <v>1902508671233.3215</v>
      </c>
      <c r="V38" s="40">
        <f>+'Serie Gasto Constantes'!CD38+'Serie Gasto Constantes'!CJ38+'Serie Gasto Constantes'!CP38+'Serie Gasto Constantes'!CV38</f>
        <v>1877895476991.4412</v>
      </c>
      <c r="W38" s="4">
        <f t="shared" si="1"/>
        <v>0.98706276895656686</v>
      </c>
      <c r="X38" s="40">
        <f>+'Serie Gasto Constantes'!CF38+'Serie Gasto Constantes'!CL38+'Serie Gasto Constantes'!CR38+'Serie Gasto Constantes'!CX38</f>
        <v>1646905913072.4956</v>
      </c>
      <c r="Y38" s="4">
        <f t="shared" si="8"/>
        <v>0.8656496225086171</v>
      </c>
      <c r="Z38" s="40">
        <f>+'Serie Gasto Constantes'!FN38+'Serie Gasto Constantes'!GX38</f>
        <v>1263673797556.3999</v>
      </c>
      <c r="AA38" s="40">
        <f>+'Serie Gasto Constantes'!FO38+'Serie Gasto Constantes'!GY38</f>
        <v>1313962009537.5188</v>
      </c>
      <c r="AB38" s="40">
        <f>+'Serie Gasto Constantes'!FP38+'Serie Gasto Constantes'!GZ38</f>
        <v>951919382944.07117</v>
      </c>
      <c r="AC38" s="4">
        <f t="shared" si="9"/>
        <v>0.72446492062515766</v>
      </c>
      <c r="AD38" s="40">
        <f>+'Serie Gasto Constantes'!FR38+'Serie Gasto Constantes'!HB38</f>
        <v>814594251998.06348</v>
      </c>
      <c r="AE38" s="4">
        <f t="shared" si="10"/>
        <v>0.61995266688477546</v>
      </c>
      <c r="AF38" s="445">
        <f>+Z38-'Serie Gasto Constantes'!FT38-'Serie Gasto Constantes'!FN38</f>
        <v>0</v>
      </c>
    </row>
    <row r="39" spans="1:32" s="42" customFormat="1" x14ac:dyDescent="0.25">
      <c r="A39" s="44" t="str">
        <f>+'Serie Gasto Constantes'!A39</f>
        <v>Funcionamiento</v>
      </c>
      <c r="B39" s="41">
        <f>+'Serie Gasto Constantes'!H39+'Serie Gasto Constantes'!K39+'Serie Gasto Constantes'!N39+'Serie Gasto Constantes'!Q39</f>
        <v>12177759056.65941</v>
      </c>
      <c r="C39" s="41">
        <f>+'Serie Gasto Constantes'!I39+'Serie Gasto Constantes'!L39+'Serie Gasto Constantes'!O39+'Serie Gasto Constantes'!R39</f>
        <v>11343130786.295368</v>
      </c>
      <c r="D39" s="7">
        <f t="shared" si="2"/>
        <v>0.9314629016323307</v>
      </c>
      <c r="E39" s="41">
        <f>+'Serie Gasto Constantes'!T39+'Serie Gasto Constantes'!W39+'Serie Gasto Constantes'!Z39+'Serie Gasto Constantes'!AC39</f>
        <v>73279682078.588913</v>
      </c>
      <c r="F39" s="41">
        <f>+'Serie Gasto Constantes'!U39+'Serie Gasto Constantes'!X39+'Serie Gasto Constantes'!AA39+'Serie Gasto Constantes'!AD39</f>
        <v>69990746373.604294</v>
      </c>
      <c r="G39" s="7">
        <f t="shared" si="3"/>
        <v>0.95511804074890239</v>
      </c>
      <c r="H39" s="41">
        <f>+'Serie Gasto Constantes'!ACJ39+'Serie Gasto Constantes'!AL39+'Serie Gasto Constantes'!AR39+'Serie Gasto Constantes'!AX39</f>
        <v>72800635672.825012</v>
      </c>
      <c r="I39" s="41">
        <f>+'Serie Gasto Constantes'!AG39+'Serie Gasto Constantes'!AM39+'Serie Gasto Constantes'!AS39+'Serie Gasto Constantes'!AY39</f>
        <v>97899441958.117004</v>
      </c>
      <c r="J39" s="41">
        <f>+'Serie Gasto Constantes'!AH39+'Serie Gasto Constantes'!AN39+'Serie Gasto Constantes'!AT39+'Serie Gasto Constantes'!AZ39</f>
        <v>90907273530.14325</v>
      </c>
      <c r="K39" s="7">
        <f t="shared" si="4"/>
        <v>0.92857805633902268</v>
      </c>
      <c r="L39" s="41">
        <f>+'Serie Gasto Constantes'!AJ39+'Serie Gasto Constantes'!AP39+'Serie Gasto Constantes'!AV39+'Serie Gasto Constantes'!BB39</f>
        <v>86605857136.996887</v>
      </c>
      <c r="M39" s="7">
        <f t="shared" si="5"/>
        <v>0.88464096837291784</v>
      </c>
      <c r="N39" s="41">
        <f>+'Serie Gasto Constantes'!BD39+'Serie Gasto Constantes'!BJ39+'Serie Gasto Constantes'!BP39+'Serie Gasto Constantes'!BV39</f>
        <v>102516528478.52213</v>
      </c>
      <c r="O39" s="41">
        <f>+'Serie Gasto Constantes'!BE39+'Serie Gasto Constantes'!BK39+'Serie Gasto Constantes'!BQ39+'Serie Gasto Constantes'!BW39</f>
        <v>102281814185.72212</v>
      </c>
      <c r="P39" s="41">
        <f>+'Serie Gasto Constantes'!BF39+'Serie Gasto Constantes'!BL39+'Serie Gasto Constantes'!BR39+'Serie Gasto Constantes'!BX39</f>
        <v>90048241216.2827</v>
      </c>
      <c r="Q39" s="7">
        <f t="shared" si="6"/>
        <v>0.88039346909484961</v>
      </c>
      <c r="R39" s="41">
        <f>+'Serie Gasto Constantes'!BH39+'Serie Gasto Constantes'!BN39+'Serie Gasto Constantes'!BT39+'Serie Gasto Constantes'!BZ39</f>
        <v>86372663528.070526</v>
      </c>
      <c r="S39" s="7">
        <f t="shared" si="7"/>
        <v>0.84445768014278721</v>
      </c>
      <c r="T39" s="41">
        <f>+'Serie Gasto Constantes'!CB39+'Serie Gasto Constantes'!CH39+'Serie Gasto Constantes'!CN39+'Serie Gasto Constantes'!CT39</f>
        <v>113673793271.1257</v>
      </c>
      <c r="U39" s="41">
        <f>+'Serie Gasto Constantes'!CC39+'Serie Gasto Constantes'!CI39+'Serie Gasto Constantes'!CO39+'Serie Gasto Constantes'!CU39</f>
        <v>113673793271.1257</v>
      </c>
      <c r="V39" s="41">
        <f>+'Serie Gasto Constantes'!CD39+'Serie Gasto Constantes'!CJ39+'Serie Gasto Constantes'!CP39+'Serie Gasto Constantes'!CV39</f>
        <v>107405247857.03072</v>
      </c>
      <c r="W39" s="7">
        <f t="shared" si="1"/>
        <v>0.94485496407123715</v>
      </c>
      <c r="X39" s="41">
        <f>+'Serie Gasto Constantes'!CF39+'Serie Gasto Constantes'!CL39+'Serie Gasto Constantes'!CR39+'Serie Gasto Constantes'!CX39</f>
        <v>104962518178.06487</v>
      </c>
      <c r="Y39" s="7">
        <f t="shared" si="8"/>
        <v>0.92336602094131415</v>
      </c>
      <c r="Z39" s="41">
        <f>+'Serie Gasto Constantes'!FN39+'Serie Gasto Constantes'!GX39</f>
        <v>76053892378</v>
      </c>
      <c r="AA39" s="41">
        <f>+'Serie Gasto Constantes'!FO39+'Serie Gasto Constantes'!GY39</f>
        <v>61114958394.395203</v>
      </c>
      <c r="AB39" s="41">
        <f>+'Serie Gasto Constantes'!FP39+'Serie Gasto Constantes'!GZ39</f>
        <v>41520538971.543198</v>
      </c>
      <c r="AC39" s="7">
        <f t="shared" si="9"/>
        <v>0.67938423034827766</v>
      </c>
      <c r="AD39" s="41">
        <f>+'Serie Gasto Constantes'!FR39+'Serie Gasto Constantes'!HB39</f>
        <v>39122009059.251602</v>
      </c>
      <c r="AE39" s="7">
        <f t="shared" si="10"/>
        <v>0.64013802982216295</v>
      </c>
      <c r="AF39" s="445">
        <f>+Z39-'Serie Gasto Constantes'!FT39-'Serie Gasto Constantes'!FN39</f>
        <v>0</v>
      </c>
    </row>
    <row r="40" spans="1:32" s="42" customFormat="1" x14ac:dyDescent="0.25">
      <c r="A40" s="44" t="str">
        <f>+'Serie Gasto Constantes'!A40</f>
        <v>Inversión</v>
      </c>
      <c r="B40" s="41">
        <f>+'Serie Gasto Constantes'!H40+'Serie Gasto Constantes'!K40+'Serie Gasto Constantes'!N40+'Serie Gasto Constantes'!Q40</f>
        <v>33362203302.616371</v>
      </c>
      <c r="C40" s="41">
        <f>+'Serie Gasto Constantes'!I40+'Serie Gasto Constantes'!L40+'Serie Gasto Constantes'!O40+'Serie Gasto Constantes'!R40</f>
        <v>32893768001.570534</v>
      </c>
      <c r="D40" s="7">
        <f t="shared" si="2"/>
        <v>0.98595910177763646</v>
      </c>
      <c r="E40" s="41">
        <f>+'Serie Gasto Constantes'!T40+'Serie Gasto Constantes'!W40+'Serie Gasto Constantes'!Z40+'Serie Gasto Constantes'!AC40</f>
        <v>916501559094.73389</v>
      </c>
      <c r="F40" s="41">
        <f>+'Serie Gasto Constantes'!U40+'Serie Gasto Constantes'!X40+'Serie Gasto Constantes'!AA40+'Serie Gasto Constantes'!AD40</f>
        <v>827588728491.00195</v>
      </c>
      <c r="G40" s="7">
        <f t="shared" si="3"/>
        <v>0.9029867110192864</v>
      </c>
      <c r="H40" s="41">
        <f>+'Serie Gasto Constantes'!ACJ40+'Serie Gasto Constantes'!AL40+'Serie Gasto Constantes'!AR40+'Serie Gasto Constantes'!AX40</f>
        <v>1137587788383.1685</v>
      </c>
      <c r="I40" s="41">
        <f>+'Serie Gasto Constantes'!AG40+'Serie Gasto Constantes'!AM40+'Serie Gasto Constantes'!AS40+'Serie Gasto Constantes'!AY40</f>
        <v>1304962004797.4019</v>
      </c>
      <c r="J40" s="41">
        <f>+'Serie Gasto Constantes'!AH40+'Serie Gasto Constantes'!AN40+'Serie Gasto Constantes'!AT40+'Serie Gasto Constantes'!AZ40</f>
        <v>1213072464788.3372</v>
      </c>
      <c r="K40" s="7">
        <f t="shared" si="4"/>
        <v>0.92958450922612823</v>
      </c>
      <c r="L40" s="41">
        <f>+'Serie Gasto Constantes'!AJ40+'Serie Gasto Constantes'!AP40+'Serie Gasto Constantes'!AV40+'Serie Gasto Constantes'!BB40</f>
        <v>908613802468.03247</v>
      </c>
      <c r="M40" s="7">
        <f t="shared" si="5"/>
        <v>0.6962760594773767</v>
      </c>
      <c r="N40" s="41">
        <f>+'Serie Gasto Constantes'!BD40+'Serie Gasto Constantes'!BJ40+'Serie Gasto Constantes'!BP40+'Serie Gasto Constantes'!BV40</f>
        <v>979437883962.28003</v>
      </c>
      <c r="O40" s="41">
        <f>+'Serie Gasto Constantes'!BE40+'Serie Gasto Constantes'!BK40+'Serie Gasto Constantes'!BQ40+'Serie Gasto Constantes'!BW40</f>
        <v>880375437798.73364</v>
      </c>
      <c r="P40" s="41">
        <f>+'Serie Gasto Constantes'!BF40+'Serie Gasto Constantes'!BL40+'Serie Gasto Constantes'!BR40+'Serie Gasto Constantes'!BX40</f>
        <v>746235326156.75391</v>
      </c>
      <c r="Q40" s="7">
        <f t="shared" si="6"/>
        <v>0.84763305984844384</v>
      </c>
      <c r="R40" s="41">
        <f>+'Serie Gasto Constantes'!BH40+'Serie Gasto Constantes'!BN40+'Serie Gasto Constantes'!BT40+'Serie Gasto Constantes'!BZ40</f>
        <v>566705115901.17542</v>
      </c>
      <c r="S40" s="7">
        <f t="shared" si="7"/>
        <v>0.64370845842558855</v>
      </c>
      <c r="T40" s="41">
        <f>+'Serie Gasto Constantes'!CB40+'Serie Gasto Constantes'!CH40+'Serie Gasto Constantes'!CN40+'Serie Gasto Constantes'!CT40</f>
        <v>814337793538.17163</v>
      </c>
      <c r="U40" s="41">
        <f>+'Serie Gasto Constantes'!CC40+'Serie Gasto Constantes'!CI40+'Serie Gasto Constantes'!CO40+'Serie Gasto Constantes'!CU40</f>
        <v>1127584113687.8271</v>
      </c>
      <c r="V40" s="41">
        <f>+'Serie Gasto Constantes'!CD40+'Serie Gasto Constantes'!CJ40+'Serie Gasto Constantes'!CP40+'Serie Gasto Constantes'!CV40</f>
        <v>1110954052177.9312</v>
      </c>
      <c r="W40" s="7">
        <f t="shared" si="1"/>
        <v>0.98525160002874956</v>
      </c>
      <c r="X40" s="41">
        <f>+'Serie Gasto Constantes'!CF40+'Serie Gasto Constantes'!CL40+'Serie Gasto Constantes'!CR40+'Serie Gasto Constantes'!CX40</f>
        <v>885705836352.12512</v>
      </c>
      <c r="Y40" s="7">
        <f t="shared" si="8"/>
        <v>0.78548981455172728</v>
      </c>
      <c r="Z40" s="41">
        <f>+'Serie Gasto Constantes'!FN40+'Serie Gasto Constantes'!GX40</f>
        <v>707276401601.19995</v>
      </c>
      <c r="AA40" s="41">
        <f>+'Serie Gasto Constantes'!FO40+'Serie Gasto Constantes'!GY40</f>
        <v>754623082954.86523</v>
      </c>
      <c r="AB40" s="41">
        <f>+'Serie Gasto Constantes'!FP40+'Serie Gasto Constantes'!GZ40</f>
        <v>587897238715.60474</v>
      </c>
      <c r="AC40" s="7">
        <f t="shared" si="9"/>
        <v>0.77906076820972026</v>
      </c>
      <c r="AD40" s="41">
        <f>+'Serie Gasto Constantes'!FR40+'Serie Gasto Constantes'!HB40</f>
        <v>453993403316.88879</v>
      </c>
      <c r="AE40" s="7">
        <f t="shared" si="10"/>
        <v>0.601616109514162</v>
      </c>
      <c r="AF40" s="445">
        <f>+Z40-'Serie Gasto Constantes'!FT40-'Serie Gasto Constantes'!FN40</f>
        <v>0</v>
      </c>
    </row>
    <row r="41" spans="1:32" s="42" customFormat="1" x14ac:dyDescent="0.25">
      <c r="A41" s="44" t="str">
        <f>+'Serie Gasto Constantes'!A41</f>
        <v>Transferencias</v>
      </c>
      <c r="B41" s="41"/>
      <c r="C41" s="41"/>
      <c r="D41" s="7"/>
      <c r="E41" s="41"/>
      <c r="F41" s="41"/>
      <c r="G41" s="7"/>
      <c r="H41" s="41">
        <f>+'Serie Gasto Constantes'!ACJ41+'Serie Gasto Constantes'!AL41+'Serie Gasto Constantes'!AR41+'Serie Gasto Constantes'!AX41</f>
        <v>0</v>
      </c>
      <c r="I41" s="41">
        <f>+'Serie Gasto Constantes'!AG41+'Serie Gasto Constantes'!AM41+'Serie Gasto Constantes'!AS41+'Serie Gasto Constantes'!AY41</f>
        <v>0</v>
      </c>
      <c r="J41" s="41">
        <f>+'Serie Gasto Constantes'!AH41+'Serie Gasto Constantes'!AN41+'Serie Gasto Constantes'!AT41+'Serie Gasto Constantes'!AZ41</f>
        <v>0</v>
      </c>
      <c r="K41" s="7"/>
      <c r="L41" s="41"/>
      <c r="M41" s="7"/>
      <c r="N41" s="41"/>
      <c r="O41" s="41"/>
      <c r="P41" s="41"/>
      <c r="Q41" s="7"/>
      <c r="R41" s="41"/>
      <c r="S41" s="7"/>
      <c r="T41" s="41">
        <f>+'Serie Gasto Constantes'!CB41+'Serie Gasto Constantes'!CH41+'Serie Gasto Constantes'!CN41+'Serie Gasto Constantes'!CT41</f>
        <v>665561419005.95886</v>
      </c>
      <c r="U41" s="41">
        <f>+'Serie Gasto Constantes'!CC41+'Serie Gasto Constantes'!CI41+'Serie Gasto Constantes'!CO41+'Serie Gasto Constantes'!CU41</f>
        <v>661250764274.36865</v>
      </c>
      <c r="V41" s="41">
        <f>+'Serie Gasto Constantes'!CD41+'Serie Gasto Constantes'!CJ41+'Serie Gasto Constantes'!CP41+'Serie Gasto Constantes'!CV41</f>
        <v>659536176956.47925</v>
      </c>
      <c r="W41" s="7">
        <f t="shared" si="1"/>
        <v>0.99740705431203402</v>
      </c>
      <c r="X41" s="41">
        <f>+'Serie Gasto Constantes'!CF41+'Serie Gasto Constantes'!CL41+'Serie Gasto Constantes'!CR41+'Serie Gasto Constantes'!CX41</f>
        <v>656237558542.30566</v>
      </c>
      <c r="Y41" s="7">
        <f t="shared" si="8"/>
        <v>0.99241860122828851</v>
      </c>
      <c r="Z41" s="41">
        <f>+'Serie Gasto Constantes'!FN41+'Serie Gasto Constantes'!GX41</f>
        <v>480343503577.19995</v>
      </c>
      <c r="AA41" s="41">
        <f>+'Serie Gasto Constantes'!FO41+'Serie Gasto Constantes'!GY41</f>
        <v>498223968188.25842</v>
      </c>
      <c r="AB41" s="41">
        <f>+'Serie Gasto Constantes'!FP41+'Serie Gasto Constantes'!GZ41</f>
        <v>322501605256.92322</v>
      </c>
      <c r="AC41" s="7">
        <f t="shared" si="9"/>
        <v>0.64730247007117703</v>
      </c>
      <c r="AD41" s="41">
        <f>+'Serie Gasto Constantes'!FR41+'Serie Gasto Constantes'!HB41</f>
        <v>321478839621.92322</v>
      </c>
      <c r="AE41" s="7">
        <f t="shared" si="10"/>
        <v>0.64524964704317389</v>
      </c>
      <c r="AF41" s="445">
        <f>+Z41-'Serie Gasto Constantes'!FT41-'Serie Gasto Constantes'!FN41</f>
        <v>0</v>
      </c>
    </row>
    <row r="42" spans="1:32" s="42" customFormat="1" ht="13" x14ac:dyDescent="0.25">
      <c r="A42" s="43" t="str">
        <f>+'Serie Gasto Constantes'!A42</f>
        <v>0119-SECRETARÍA DISTRITAL DE CULTURA, RECREACIÓN Y DEPORTE</v>
      </c>
      <c r="B42" s="40">
        <f>+'Serie Gasto Constantes'!H42+'Serie Gasto Constantes'!K42+'Serie Gasto Constantes'!N42+'Serie Gasto Constantes'!Q42</f>
        <v>113556996418.04175</v>
      </c>
      <c r="C42" s="40">
        <f>+'Serie Gasto Constantes'!I42+'Serie Gasto Constantes'!L42+'Serie Gasto Constantes'!O42+'Serie Gasto Constantes'!R42</f>
        <v>111606709454.72211</v>
      </c>
      <c r="D42" s="4">
        <f t="shared" si="2"/>
        <v>0.98282547949630528</v>
      </c>
      <c r="E42" s="40">
        <f>+'Serie Gasto Constantes'!T42+'Serie Gasto Constantes'!W42+'Serie Gasto Constantes'!Z42+'Serie Gasto Constantes'!AC42</f>
        <v>268712222273.71771</v>
      </c>
      <c r="F42" s="40">
        <f>+'Serie Gasto Constantes'!U42+'Serie Gasto Constantes'!X42+'Serie Gasto Constantes'!AA42+'Serie Gasto Constantes'!AD42</f>
        <v>264962696554.05652</v>
      </c>
      <c r="G42" s="4">
        <f t="shared" si="3"/>
        <v>0.98604631494639705</v>
      </c>
      <c r="H42" s="40">
        <f>+'Serie Gasto Constantes'!ACJ42+'Serie Gasto Constantes'!AL42+'Serie Gasto Constantes'!AR42+'Serie Gasto Constantes'!AX42</f>
        <v>374578721280.06525</v>
      </c>
      <c r="I42" s="40">
        <f>+'Serie Gasto Constantes'!AG42+'Serie Gasto Constantes'!AM42+'Serie Gasto Constantes'!AS42+'Serie Gasto Constantes'!AY42</f>
        <v>418737322676.33704</v>
      </c>
      <c r="J42" s="40">
        <f>+'Serie Gasto Constantes'!AH42+'Serie Gasto Constantes'!AN42+'Serie Gasto Constantes'!AT42+'Serie Gasto Constantes'!AZ42</f>
        <v>391369509234.87366</v>
      </c>
      <c r="K42" s="4">
        <f t="shared" si="4"/>
        <v>0.93464204894241698</v>
      </c>
      <c r="L42" s="40">
        <f>+'Serie Gasto Constantes'!AJ42+'Serie Gasto Constantes'!AP42+'Serie Gasto Constantes'!AV42+'Serie Gasto Constantes'!BB42</f>
        <v>366381322231.2843</v>
      </c>
      <c r="M42" s="4">
        <f t="shared" si="5"/>
        <v>0.87496695992986206</v>
      </c>
      <c r="N42" s="40">
        <f>+'Serie Gasto Constantes'!BD42+'Serie Gasto Constantes'!BJ42+'Serie Gasto Constantes'!BP42+'Serie Gasto Constantes'!BV42</f>
        <v>717479460115.86084</v>
      </c>
      <c r="O42" s="40">
        <f>+'Serie Gasto Constantes'!BE42+'Serie Gasto Constantes'!BK42+'Serie Gasto Constantes'!BQ42+'Serie Gasto Constantes'!BW42</f>
        <v>743239565586.76465</v>
      </c>
      <c r="P42" s="40">
        <f>+'Serie Gasto Constantes'!BF42+'Serie Gasto Constantes'!BL42+'Serie Gasto Constantes'!BR42+'Serie Gasto Constantes'!BX42</f>
        <v>724042043163.66882</v>
      </c>
      <c r="Q42" s="4">
        <f t="shared" si="6"/>
        <v>0.97417047838681736</v>
      </c>
      <c r="R42" s="40">
        <f>+'Serie Gasto Constantes'!BH42+'Serie Gasto Constantes'!BN42+'Serie Gasto Constantes'!BT42+'Serie Gasto Constantes'!BZ42</f>
        <v>546877380494.4682</v>
      </c>
      <c r="S42" s="4">
        <f t="shared" si="7"/>
        <v>0.73580229823034971</v>
      </c>
      <c r="T42" s="40">
        <f>+'Serie Gasto Constantes'!CB42+'Serie Gasto Constantes'!CH42+'Serie Gasto Constantes'!CN42+'Serie Gasto Constantes'!CT42</f>
        <v>852452021971.78052</v>
      </c>
      <c r="U42" s="40">
        <f>+'Serie Gasto Constantes'!CC42+'Serie Gasto Constantes'!CI42+'Serie Gasto Constantes'!CO42+'Serie Gasto Constantes'!CU42</f>
        <v>925399448589.47961</v>
      </c>
      <c r="V42" s="40">
        <f>+'Serie Gasto Constantes'!CD42+'Serie Gasto Constantes'!CJ42+'Serie Gasto Constantes'!CP42+'Serie Gasto Constantes'!CV42</f>
        <v>836748230993.52234</v>
      </c>
      <c r="W42" s="4">
        <f t="shared" si="1"/>
        <v>0.90420221480455598</v>
      </c>
      <c r="X42" s="40">
        <f>+'Serie Gasto Constantes'!CF42+'Serie Gasto Constantes'!CL42+'Serie Gasto Constantes'!CR42+'Serie Gasto Constantes'!CX42</f>
        <v>750976572283.45398</v>
      </c>
      <c r="Y42" s="4">
        <f t="shared" si="8"/>
        <v>0.81151612250052019</v>
      </c>
      <c r="Z42" s="40">
        <f>+'Serie Gasto Constantes'!FN42+'Serie Gasto Constantes'!GX42</f>
        <v>534939942659.19995</v>
      </c>
      <c r="AA42" s="40">
        <f>+'Serie Gasto Constantes'!FO42+'Serie Gasto Constantes'!GY42</f>
        <v>548634647987.85797</v>
      </c>
      <c r="AB42" s="40">
        <f>+'Serie Gasto Constantes'!FP42+'Serie Gasto Constantes'!GZ42</f>
        <v>412140714068.11438</v>
      </c>
      <c r="AC42" s="4">
        <f t="shared" si="9"/>
        <v>0.75121160426097555</v>
      </c>
      <c r="AD42" s="40">
        <f>+'Serie Gasto Constantes'!FR42+'Serie Gasto Constantes'!HB42</f>
        <v>281374752872.20239</v>
      </c>
      <c r="AE42" s="4">
        <f t="shared" si="10"/>
        <v>0.51286362227423443</v>
      </c>
      <c r="AF42" s="445">
        <f>+Z42-'Serie Gasto Constantes'!FT42-'Serie Gasto Constantes'!FN42</f>
        <v>0</v>
      </c>
    </row>
    <row r="43" spans="1:32" s="42" customFormat="1" x14ac:dyDescent="0.25">
      <c r="A43" s="44" t="str">
        <f>+'Serie Gasto Constantes'!A43</f>
        <v>Funcionamiento</v>
      </c>
      <c r="B43" s="41">
        <f>+'Serie Gasto Constantes'!H43+'Serie Gasto Constantes'!K43+'Serie Gasto Constantes'!N43+'Serie Gasto Constantes'!Q43</f>
        <v>22133370468.988239</v>
      </c>
      <c r="C43" s="41">
        <f>+'Serie Gasto Constantes'!I43+'Serie Gasto Constantes'!L43+'Serie Gasto Constantes'!O43+'Serie Gasto Constantes'!R43</f>
        <v>20698930661.487278</v>
      </c>
      <c r="D43" s="7">
        <f t="shared" si="2"/>
        <v>0.93519108129009088</v>
      </c>
      <c r="E43" s="41">
        <f>+'Serie Gasto Constantes'!T43+'Serie Gasto Constantes'!W43+'Serie Gasto Constantes'!Z43+'Serie Gasto Constantes'!AC43</f>
        <v>81693430465.093765</v>
      </c>
      <c r="F43" s="41">
        <f>+'Serie Gasto Constantes'!U43+'Serie Gasto Constantes'!X43+'Serie Gasto Constantes'!AA43+'Serie Gasto Constantes'!AD43</f>
        <v>79565512916.133728</v>
      </c>
      <c r="G43" s="7">
        <f t="shared" si="3"/>
        <v>0.97395240306539388</v>
      </c>
      <c r="H43" s="41">
        <f>+'Serie Gasto Constantes'!ACJ43+'Serie Gasto Constantes'!AL43+'Serie Gasto Constantes'!AR43+'Serie Gasto Constantes'!AX43</f>
        <v>64567833600.861832</v>
      </c>
      <c r="I43" s="41">
        <f>+'Serie Gasto Constantes'!AG43+'Serie Gasto Constantes'!AM43+'Serie Gasto Constantes'!AS43+'Serie Gasto Constantes'!AY43</f>
        <v>86173419382.491821</v>
      </c>
      <c r="J43" s="41">
        <f>+'Serie Gasto Constantes'!AH43+'Serie Gasto Constantes'!AN43+'Serie Gasto Constantes'!AT43+'Serie Gasto Constantes'!AZ43</f>
        <v>82956461917.497299</v>
      </c>
      <c r="K43" s="7">
        <f t="shared" si="4"/>
        <v>0.96266879638701996</v>
      </c>
      <c r="L43" s="41">
        <f>+'Serie Gasto Constantes'!AJ43+'Serie Gasto Constantes'!AP43+'Serie Gasto Constantes'!AV43+'Serie Gasto Constantes'!BB43</f>
        <v>80221538853.673264</v>
      </c>
      <c r="M43" s="7">
        <f t="shared" si="5"/>
        <v>0.9309313640857122</v>
      </c>
      <c r="N43" s="41">
        <f>+'Serie Gasto Constantes'!BD43+'Serie Gasto Constantes'!BJ43+'Serie Gasto Constantes'!BP43+'Serie Gasto Constantes'!BV43</f>
        <v>121077328393.15593</v>
      </c>
      <c r="O43" s="41">
        <f>+'Serie Gasto Constantes'!BE43+'Serie Gasto Constantes'!BK43+'Serie Gasto Constantes'!BQ43+'Serie Gasto Constantes'!BW43</f>
        <v>121077328393.15593</v>
      </c>
      <c r="P43" s="41">
        <f>+'Serie Gasto Constantes'!BF43+'Serie Gasto Constantes'!BL43+'Serie Gasto Constantes'!BR43+'Serie Gasto Constantes'!BX43</f>
        <v>116416229801.52655</v>
      </c>
      <c r="Q43" s="7">
        <f t="shared" si="6"/>
        <v>0.96150312652675896</v>
      </c>
      <c r="R43" s="41">
        <f>+'Serie Gasto Constantes'!BH43+'Serie Gasto Constantes'!BN43+'Serie Gasto Constantes'!BT43+'Serie Gasto Constantes'!BZ43</f>
        <v>114482971320.39388</v>
      </c>
      <c r="S43" s="7">
        <f t="shared" si="7"/>
        <v>0.94553598794855132</v>
      </c>
      <c r="T43" s="41">
        <f>+'Serie Gasto Constantes'!CB43+'Serie Gasto Constantes'!CH43+'Serie Gasto Constantes'!CN43+'Serie Gasto Constantes'!CT43</f>
        <v>132477341278.50578</v>
      </c>
      <c r="U43" s="41">
        <f>+'Serie Gasto Constantes'!CC43+'Serie Gasto Constantes'!CI43+'Serie Gasto Constantes'!CO43+'Serie Gasto Constantes'!CU43</f>
        <v>131903172041.75169</v>
      </c>
      <c r="V43" s="41">
        <f>+'Serie Gasto Constantes'!CD43+'Serie Gasto Constantes'!CJ43+'Serie Gasto Constantes'!CP43+'Serie Gasto Constantes'!CV43</f>
        <v>123540506570.59166</v>
      </c>
      <c r="W43" s="7">
        <f t="shared" si="1"/>
        <v>0.93659996691730074</v>
      </c>
      <c r="X43" s="41">
        <f>+'Serie Gasto Constantes'!CF43+'Serie Gasto Constantes'!CL43+'Serie Gasto Constantes'!CR43+'Serie Gasto Constantes'!CX43</f>
        <v>119365292772.53127</v>
      </c>
      <c r="Y43" s="7">
        <f t="shared" si="8"/>
        <v>0.90494633999209828</v>
      </c>
      <c r="Z43" s="41">
        <f>+'Serie Gasto Constantes'!FN43+'Serie Gasto Constantes'!GX43</f>
        <v>75530365200</v>
      </c>
      <c r="AA43" s="41">
        <f>+'Serie Gasto Constantes'!FO43+'Serie Gasto Constantes'!GY43</f>
        <v>74499202369.785599</v>
      </c>
      <c r="AB43" s="41">
        <f>+'Serie Gasto Constantes'!FP43+'Serie Gasto Constantes'!GZ43</f>
        <v>64369967285.715591</v>
      </c>
      <c r="AC43" s="7">
        <f t="shared" si="9"/>
        <v>0.86403565727063292</v>
      </c>
      <c r="AD43" s="41">
        <f>+'Serie Gasto Constantes'!FR43+'Serie Gasto Constantes'!HB43</f>
        <v>47267355582.725601</v>
      </c>
      <c r="AE43" s="7">
        <f t="shared" si="10"/>
        <v>0.6344679416580663</v>
      </c>
      <c r="AF43" s="445">
        <f>+Z43-'Serie Gasto Constantes'!FT43-'Serie Gasto Constantes'!FN43</f>
        <v>0</v>
      </c>
    </row>
    <row r="44" spans="1:32" s="42" customFormat="1" x14ac:dyDescent="0.25">
      <c r="A44" s="44" t="str">
        <f>+'Serie Gasto Constantes'!A44</f>
        <v>Inversión</v>
      </c>
      <c r="B44" s="41">
        <f>+'Serie Gasto Constantes'!H44+'Serie Gasto Constantes'!K44+'Serie Gasto Constantes'!N44+'Serie Gasto Constantes'!Q44</f>
        <v>91423625949.053513</v>
      </c>
      <c r="C44" s="41">
        <f>+'Serie Gasto Constantes'!I44+'Serie Gasto Constantes'!L44+'Serie Gasto Constantes'!O44+'Serie Gasto Constantes'!R44</f>
        <v>90907778793.234818</v>
      </c>
      <c r="D44" s="7">
        <f t="shared" si="2"/>
        <v>0.99435761653004051</v>
      </c>
      <c r="E44" s="41">
        <f>+'Serie Gasto Constantes'!T44+'Serie Gasto Constantes'!W44+'Serie Gasto Constantes'!Z44+'Serie Gasto Constantes'!AC44</f>
        <v>187018791808.62396</v>
      </c>
      <c r="F44" s="41">
        <f>+'Serie Gasto Constantes'!U44+'Serie Gasto Constantes'!X44+'Serie Gasto Constantes'!AA44+'Serie Gasto Constantes'!AD44</f>
        <v>185397183637.92279</v>
      </c>
      <c r="G44" s="7">
        <f t="shared" si="3"/>
        <v>0.99132916989240016</v>
      </c>
      <c r="H44" s="41">
        <f>+'Serie Gasto Constantes'!ACJ44+'Serie Gasto Constantes'!AL44+'Serie Gasto Constantes'!AR44+'Serie Gasto Constantes'!AX44</f>
        <v>310010887679.20343</v>
      </c>
      <c r="I44" s="41">
        <f>+'Serie Gasto Constantes'!AG44+'Serie Gasto Constantes'!AM44+'Serie Gasto Constantes'!AS44+'Serie Gasto Constantes'!AY44</f>
        <v>332563903293.84521</v>
      </c>
      <c r="J44" s="41">
        <f>+'Serie Gasto Constantes'!AH44+'Serie Gasto Constantes'!AN44+'Serie Gasto Constantes'!AT44+'Serie Gasto Constantes'!AZ44</f>
        <v>308413047317.3764</v>
      </c>
      <c r="K44" s="7">
        <f t="shared" si="4"/>
        <v>0.92737980358881666</v>
      </c>
      <c r="L44" s="41">
        <f>+'Serie Gasto Constantes'!AJ44+'Serie Gasto Constantes'!AP44+'Serie Gasto Constantes'!AV44+'Serie Gasto Constantes'!BB44</f>
        <v>286159783377.61102</v>
      </c>
      <c r="M44" s="7">
        <f t="shared" si="5"/>
        <v>0.86046555426903126</v>
      </c>
      <c r="N44" s="41">
        <f>+'Serie Gasto Constantes'!BD44+'Serie Gasto Constantes'!BJ44+'Serie Gasto Constantes'!BP44+'Serie Gasto Constantes'!BV44</f>
        <v>596402131722.70483</v>
      </c>
      <c r="O44" s="41">
        <f>+'Serie Gasto Constantes'!BE44+'Serie Gasto Constantes'!BK44+'Serie Gasto Constantes'!BQ44+'Serie Gasto Constantes'!BW44</f>
        <v>622162237193.60876</v>
      </c>
      <c r="P44" s="41">
        <f>+'Serie Gasto Constantes'!BF44+'Serie Gasto Constantes'!BL44+'Serie Gasto Constantes'!BR44+'Serie Gasto Constantes'!BX44</f>
        <v>607625813362.14221</v>
      </c>
      <c r="Q44" s="7">
        <f t="shared" si="6"/>
        <v>0.97663563784096552</v>
      </c>
      <c r="R44" s="41">
        <f>+'Serie Gasto Constantes'!BH44+'Serie Gasto Constantes'!BN44+'Serie Gasto Constantes'!BT44+'Serie Gasto Constantes'!BZ44</f>
        <v>432394409174.07434</v>
      </c>
      <c r="S44" s="7">
        <f t="shared" si="7"/>
        <v>0.69498658601408947</v>
      </c>
      <c r="T44" s="41">
        <f>+'Serie Gasto Constantes'!CB44+'Serie Gasto Constantes'!CH44+'Serie Gasto Constantes'!CN44+'Serie Gasto Constantes'!CT44</f>
        <v>719974680693.27478</v>
      </c>
      <c r="U44" s="41">
        <f>+'Serie Gasto Constantes'!CC44+'Serie Gasto Constantes'!CI44+'Serie Gasto Constantes'!CO44+'Serie Gasto Constantes'!CU44</f>
        <v>793496276547.72791</v>
      </c>
      <c r="V44" s="41">
        <f>+'Serie Gasto Constantes'!CD44+'Serie Gasto Constantes'!CJ44+'Serie Gasto Constantes'!CP44+'Serie Gasto Constantes'!CV44</f>
        <v>713207724422.93066</v>
      </c>
      <c r="W44" s="7">
        <f t="shared" si="1"/>
        <v>0.89881672479408548</v>
      </c>
      <c r="X44" s="41">
        <f>+'Serie Gasto Constantes'!CF44+'Serie Gasto Constantes'!CL44+'Serie Gasto Constantes'!CR44+'Serie Gasto Constantes'!CX44</f>
        <v>631611279510.92273</v>
      </c>
      <c r="Y44" s="7">
        <f t="shared" si="8"/>
        <v>0.79598518377285921</v>
      </c>
      <c r="Z44" s="41">
        <f>+'Serie Gasto Constantes'!FN44+'Serie Gasto Constantes'!GX44</f>
        <v>459409577459.19995</v>
      </c>
      <c r="AA44" s="41">
        <f>+'Serie Gasto Constantes'!FO44+'Serie Gasto Constantes'!GY44</f>
        <v>474135445618.07239</v>
      </c>
      <c r="AB44" s="41">
        <f>+'Serie Gasto Constantes'!FP44+'Serie Gasto Constantes'!GZ44</f>
        <v>347770746782.3988</v>
      </c>
      <c r="AC44" s="7">
        <f t="shared" si="9"/>
        <v>0.73348396538683713</v>
      </c>
      <c r="AD44" s="41">
        <f>+'Serie Gasto Constantes'!FR44+'Serie Gasto Constantes'!HB44</f>
        <v>234107397289.47678</v>
      </c>
      <c r="AE44" s="7">
        <f t="shared" si="10"/>
        <v>0.4937563716298401</v>
      </c>
      <c r="AF44" s="445">
        <f>+Z44-'Serie Gasto Constantes'!FT44-'Serie Gasto Constantes'!FN44</f>
        <v>0</v>
      </c>
    </row>
    <row r="45" spans="1:32" s="42" customFormat="1" ht="13" x14ac:dyDescent="0.25">
      <c r="A45" s="43" t="str">
        <f>+'Serie Gasto Constantes'!A45</f>
        <v xml:space="preserve">0120-SECRETARÍA DISTRITAL DE PLANEACIÓN </v>
      </c>
      <c r="B45" s="40">
        <f>+'Serie Gasto Constantes'!H45+'Serie Gasto Constantes'!K45+'Serie Gasto Constantes'!N45+'Serie Gasto Constantes'!Q45</f>
        <v>579282694493.37122</v>
      </c>
      <c r="C45" s="40">
        <f>+'Serie Gasto Constantes'!I45+'Serie Gasto Constantes'!L45+'Serie Gasto Constantes'!O45+'Serie Gasto Constantes'!R45</f>
        <v>565929112470.4989</v>
      </c>
      <c r="D45" s="4">
        <f t="shared" si="2"/>
        <v>0.97694807362655456</v>
      </c>
      <c r="E45" s="40">
        <f>+'Serie Gasto Constantes'!T45+'Serie Gasto Constantes'!W45+'Serie Gasto Constantes'!Z45+'Serie Gasto Constantes'!AC45</f>
        <v>610535690805.72876</v>
      </c>
      <c r="F45" s="40">
        <f>+'Serie Gasto Constantes'!U45+'Serie Gasto Constantes'!X45+'Serie Gasto Constantes'!AA45+'Serie Gasto Constantes'!AD45</f>
        <v>581574917641.87634</v>
      </c>
      <c r="G45" s="4">
        <f t="shared" si="3"/>
        <v>0.95256497924694183</v>
      </c>
      <c r="H45" s="40">
        <f>+'Serie Gasto Constantes'!ACJ45+'Serie Gasto Constantes'!AL45+'Serie Gasto Constantes'!AR45+'Serie Gasto Constantes'!AX45</f>
        <v>361555297443.8457</v>
      </c>
      <c r="I45" s="40">
        <f>+'Serie Gasto Constantes'!AG45+'Serie Gasto Constantes'!AM45+'Serie Gasto Constantes'!AS45+'Serie Gasto Constantes'!AY45</f>
        <v>502889259276.78149</v>
      </c>
      <c r="J45" s="40">
        <f>+'Serie Gasto Constantes'!AH45+'Serie Gasto Constantes'!AN45+'Serie Gasto Constantes'!AT45+'Serie Gasto Constantes'!AZ45</f>
        <v>476972295378.11432</v>
      </c>
      <c r="K45" s="4">
        <f t="shared" si="4"/>
        <v>0.94846387465912663</v>
      </c>
      <c r="L45" s="40">
        <f>+'Serie Gasto Constantes'!AJ45+'Serie Gasto Constantes'!AP45+'Serie Gasto Constantes'!AV45+'Serie Gasto Constantes'!BB45</f>
        <v>444175513310.62561</v>
      </c>
      <c r="M45" s="4">
        <f t="shared" si="5"/>
        <v>0.88324716648235102</v>
      </c>
      <c r="N45" s="40">
        <f>+'Serie Gasto Constantes'!BD45+'Serie Gasto Constantes'!BJ45+'Serie Gasto Constantes'!BP45+'Serie Gasto Constantes'!BV45</f>
        <v>580737020875.81702</v>
      </c>
      <c r="O45" s="40">
        <f>+'Serie Gasto Constantes'!BE45+'Serie Gasto Constantes'!BK45+'Serie Gasto Constantes'!BQ45+'Serie Gasto Constantes'!BW45</f>
        <v>586434839525.36572</v>
      </c>
      <c r="P45" s="40">
        <f>+'Serie Gasto Constantes'!BF45+'Serie Gasto Constantes'!BL45+'Serie Gasto Constantes'!BR45+'Serie Gasto Constantes'!BX45</f>
        <v>553380459367.14746</v>
      </c>
      <c r="Q45" s="4">
        <f t="shared" si="6"/>
        <v>0.9436350333739193</v>
      </c>
      <c r="R45" s="40">
        <f>+'Serie Gasto Constantes'!BH45+'Serie Gasto Constantes'!BN45+'Serie Gasto Constantes'!BT45+'Serie Gasto Constantes'!BZ45</f>
        <v>517910604413.55457</v>
      </c>
      <c r="S45" s="4">
        <f t="shared" si="7"/>
        <v>0.88315115253508536</v>
      </c>
      <c r="T45" s="40">
        <f>+'Serie Gasto Constantes'!CB45+'Serie Gasto Constantes'!CH45+'Serie Gasto Constantes'!CN45+'Serie Gasto Constantes'!CT45</f>
        <v>691642397892.72498</v>
      </c>
      <c r="U45" s="40">
        <f>+'Serie Gasto Constantes'!CC45+'Serie Gasto Constantes'!CI45+'Serie Gasto Constantes'!CO45+'Serie Gasto Constantes'!CU45</f>
        <v>703527305110.87109</v>
      </c>
      <c r="V45" s="40">
        <f>+'Serie Gasto Constantes'!CD45+'Serie Gasto Constantes'!CJ45+'Serie Gasto Constantes'!CP45+'Serie Gasto Constantes'!CV45</f>
        <v>682679247273.19629</v>
      </c>
      <c r="W45" s="4">
        <f t="shared" si="1"/>
        <v>0.97036638423807975</v>
      </c>
      <c r="X45" s="40">
        <f>+'Serie Gasto Constantes'!CF45+'Serie Gasto Constantes'!CL45+'Serie Gasto Constantes'!CR45+'Serie Gasto Constantes'!CX45</f>
        <v>636796939918.4502</v>
      </c>
      <c r="Y45" s="4">
        <f t="shared" si="8"/>
        <v>0.90514886244265291</v>
      </c>
      <c r="Z45" s="40">
        <f>+'Serie Gasto Constantes'!FN45+'Serie Gasto Constantes'!GX45</f>
        <v>417703966223.59998</v>
      </c>
      <c r="AA45" s="40">
        <f>+'Serie Gasto Constantes'!FO45+'Serie Gasto Constantes'!GY45</f>
        <v>411862654989.3584</v>
      </c>
      <c r="AB45" s="40">
        <f>+'Serie Gasto Constantes'!FP45+'Serie Gasto Constantes'!GZ45</f>
        <v>327109598121.922</v>
      </c>
      <c r="AC45" s="4">
        <f t="shared" si="9"/>
        <v>0.7942200977905457</v>
      </c>
      <c r="AD45" s="40">
        <f>+'Serie Gasto Constantes'!FR45+'Serie Gasto Constantes'!HB45</f>
        <v>244035111802.90359</v>
      </c>
      <c r="AE45" s="4">
        <f t="shared" si="10"/>
        <v>0.59251575457650785</v>
      </c>
      <c r="AF45" s="445">
        <f>+Z45-'Serie Gasto Constantes'!FT45-'Serie Gasto Constantes'!FN45</f>
        <v>0</v>
      </c>
    </row>
    <row r="46" spans="1:32" s="42" customFormat="1" x14ac:dyDescent="0.25">
      <c r="A46" s="44" t="str">
        <f>+'Serie Gasto Constantes'!A46</f>
        <v>Funcionamiento</v>
      </c>
      <c r="B46" s="41">
        <f>+'Serie Gasto Constantes'!H46+'Serie Gasto Constantes'!K46+'Serie Gasto Constantes'!N46+'Serie Gasto Constantes'!Q46</f>
        <v>223686320755.67331</v>
      </c>
      <c r="C46" s="41">
        <f>+'Serie Gasto Constantes'!I46+'Serie Gasto Constantes'!L46+'Serie Gasto Constantes'!O46+'Serie Gasto Constantes'!R46</f>
        <v>221458820783.48593</v>
      </c>
      <c r="D46" s="7">
        <f t="shared" si="2"/>
        <v>0.99004185877499229</v>
      </c>
      <c r="E46" s="41">
        <f>+'Serie Gasto Constantes'!T46+'Serie Gasto Constantes'!W46+'Serie Gasto Constantes'!Z46+'Serie Gasto Constantes'!AC46</f>
        <v>280894275418.72723</v>
      </c>
      <c r="F46" s="41">
        <f>+'Serie Gasto Constantes'!U46+'Serie Gasto Constantes'!X46+'Serie Gasto Constantes'!AA46+'Serie Gasto Constantes'!AD46</f>
        <v>275645259151.18665</v>
      </c>
      <c r="G46" s="7">
        <f t="shared" si="3"/>
        <v>0.98131319600687517</v>
      </c>
      <c r="H46" s="41">
        <f>+'Serie Gasto Constantes'!ACJ46+'Serie Gasto Constantes'!AL46+'Serie Gasto Constantes'!AR46+'Serie Gasto Constantes'!AX46</f>
        <v>287381150799.10986</v>
      </c>
      <c r="I46" s="41">
        <f>+'Serie Gasto Constantes'!AG46+'Serie Gasto Constantes'!AM46+'Serie Gasto Constantes'!AS46+'Serie Gasto Constantes'!AY46</f>
        <v>375407864610.00195</v>
      </c>
      <c r="J46" s="41">
        <f>+'Serie Gasto Constantes'!AH46+'Serie Gasto Constantes'!AN46+'Serie Gasto Constantes'!AT46+'Serie Gasto Constantes'!AZ46</f>
        <v>354016110293.09698</v>
      </c>
      <c r="K46" s="7">
        <f t="shared" si="4"/>
        <v>0.94301729842786297</v>
      </c>
      <c r="L46" s="41">
        <f>+'Serie Gasto Constantes'!AJ46+'Serie Gasto Constantes'!AP46+'Serie Gasto Constantes'!AV46+'Serie Gasto Constantes'!BB46</f>
        <v>343640312255.35913</v>
      </c>
      <c r="M46" s="7">
        <f t="shared" si="5"/>
        <v>0.91537856462425204</v>
      </c>
      <c r="N46" s="41">
        <f>+'Serie Gasto Constantes'!BD46+'Serie Gasto Constantes'!BJ46+'Serie Gasto Constantes'!BP46+'Serie Gasto Constantes'!BV46</f>
        <v>417161141333.75842</v>
      </c>
      <c r="O46" s="41">
        <f>+'Serie Gasto Constantes'!BE46+'Serie Gasto Constantes'!BK46+'Serie Gasto Constantes'!BQ46+'Serie Gasto Constantes'!BW46</f>
        <v>416183710615.51117</v>
      </c>
      <c r="P46" s="41">
        <f>+'Serie Gasto Constantes'!BF46+'Serie Gasto Constantes'!BL46+'Serie Gasto Constantes'!BR46+'Serie Gasto Constantes'!BX46</f>
        <v>391436220575.44885</v>
      </c>
      <c r="Q46" s="7">
        <f t="shared" si="6"/>
        <v>0.94053710078305985</v>
      </c>
      <c r="R46" s="41">
        <f>+'Serie Gasto Constantes'!BH46+'Serie Gasto Constantes'!BN46+'Serie Gasto Constantes'!BT46+'Serie Gasto Constantes'!BZ46</f>
        <v>380288715457.48163</v>
      </c>
      <c r="S46" s="7">
        <f t="shared" si="7"/>
        <v>0.91375204208510963</v>
      </c>
      <c r="T46" s="41">
        <f>+'Serie Gasto Constantes'!CB46+'Serie Gasto Constantes'!CH46+'Serie Gasto Constantes'!CN46+'Serie Gasto Constantes'!CT46</f>
        <v>434406575771.14917</v>
      </c>
      <c r="U46" s="41">
        <f>+'Serie Gasto Constantes'!CC46+'Serie Gasto Constantes'!CI46+'Serie Gasto Constantes'!CO46+'Serie Gasto Constantes'!CU46</f>
        <v>440255794642.66266</v>
      </c>
      <c r="V46" s="41">
        <f>+'Serie Gasto Constantes'!CD46+'Serie Gasto Constantes'!CJ46+'Serie Gasto Constantes'!CP46+'Serie Gasto Constantes'!CV46</f>
        <v>424970839874.91602</v>
      </c>
      <c r="W46" s="7">
        <f t="shared" si="1"/>
        <v>0.96528165000042121</v>
      </c>
      <c r="X46" s="41">
        <f>+'Serie Gasto Constantes'!CF46+'Serie Gasto Constantes'!CL46+'Serie Gasto Constantes'!CR46+'Serie Gasto Constantes'!CX46</f>
        <v>414318982062.66101</v>
      </c>
      <c r="Y46" s="7">
        <f t="shared" si="8"/>
        <v>0.941086947870718</v>
      </c>
      <c r="Z46" s="41">
        <f>+'Serie Gasto Constantes'!FN46+'Serie Gasto Constantes'!GX46</f>
        <v>260296710609.59998</v>
      </c>
      <c r="AA46" s="41">
        <f>+'Serie Gasto Constantes'!FO46+'Serie Gasto Constantes'!GY46</f>
        <v>258991725521.43478</v>
      </c>
      <c r="AB46" s="41">
        <f>+'Serie Gasto Constantes'!FP46+'Serie Gasto Constantes'!GZ46</f>
        <v>187479536833.6088</v>
      </c>
      <c r="AC46" s="7">
        <f t="shared" si="9"/>
        <v>0.72388234201749635</v>
      </c>
      <c r="AD46" s="41">
        <f>+'Serie Gasto Constantes'!FR46+'Serie Gasto Constantes'!HB46</f>
        <v>177943013712.27557</v>
      </c>
      <c r="AE46" s="7">
        <f t="shared" si="10"/>
        <v>0.68706061305247601</v>
      </c>
      <c r="AF46" s="445">
        <f>+Z46-'Serie Gasto Constantes'!FT46-'Serie Gasto Constantes'!FN46</f>
        <v>0</v>
      </c>
    </row>
    <row r="47" spans="1:32" s="42" customFormat="1" x14ac:dyDescent="0.25">
      <c r="A47" s="44" t="str">
        <f>+'Serie Gasto Constantes'!A47</f>
        <v>Inversión</v>
      </c>
      <c r="B47" s="41">
        <f>+'Serie Gasto Constantes'!H47+'Serie Gasto Constantes'!K47+'Serie Gasto Constantes'!N47+'Serie Gasto Constantes'!Q47</f>
        <v>355596373737.69788</v>
      </c>
      <c r="C47" s="41">
        <f>+'Serie Gasto Constantes'!I47+'Serie Gasto Constantes'!L47+'Serie Gasto Constantes'!O47+'Serie Gasto Constantes'!R47</f>
        <v>344470291687.013</v>
      </c>
      <c r="D47" s="7">
        <f t="shared" si="2"/>
        <v>0.96871148618941794</v>
      </c>
      <c r="E47" s="41">
        <f>+'Serie Gasto Constantes'!T47+'Serie Gasto Constantes'!W47+'Serie Gasto Constantes'!Z47+'Serie Gasto Constantes'!AC47</f>
        <v>329641415387.00146</v>
      </c>
      <c r="F47" s="41">
        <f>+'Serie Gasto Constantes'!U47+'Serie Gasto Constantes'!X47+'Serie Gasto Constantes'!AA47+'Serie Gasto Constantes'!AD47</f>
        <v>305929658490.68976</v>
      </c>
      <c r="G47" s="7">
        <f t="shared" si="3"/>
        <v>0.92806802850159487</v>
      </c>
      <c r="H47" s="41">
        <f>+'Serie Gasto Constantes'!ACJ47+'Serie Gasto Constantes'!AL47+'Serie Gasto Constantes'!AR47+'Serie Gasto Constantes'!AX47</f>
        <v>74174146644.735809</v>
      </c>
      <c r="I47" s="41">
        <f>+'Serie Gasto Constantes'!AG47+'Serie Gasto Constantes'!AM47+'Serie Gasto Constantes'!AS47+'Serie Gasto Constantes'!AY47</f>
        <v>127481394666.77948</v>
      </c>
      <c r="J47" s="41">
        <f>+'Serie Gasto Constantes'!AH47+'Serie Gasto Constantes'!AN47+'Serie Gasto Constantes'!AT47+'Serie Gasto Constantes'!AZ47</f>
        <v>122956185085.01735</v>
      </c>
      <c r="K47" s="7">
        <f t="shared" si="4"/>
        <v>0.96450298026947012</v>
      </c>
      <c r="L47" s="41">
        <f>+'Serie Gasto Constantes'!AJ47+'Serie Gasto Constantes'!AP47+'Serie Gasto Constantes'!AV47+'Serie Gasto Constantes'!BB47</f>
        <v>100535201055.26645</v>
      </c>
      <c r="M47" s="7">
        <f t="shared" si="5"/>
        <v>0.7886264604968668</v>
      </c>
      <c r="N47" s="41">
        <f>+'Serie Gasto Constantes'!BD47+'Serie Gasto Constantes'!BJ47+'Serie Gasto Constantes'!BP47+'Serie Gasto Constantes'!BV47</f>
        <v>163575879542.05859</v>
      </c>
      <c r="O47" s="41">
        <f>+'Serie Gasto Constantes'!BE47+'Serie Gasto Constantes'!BK47+'Serie Gasto Constantes'!BQ47+'Serie Gasto Constantes'!BW47</f>
        <v>170251128909.85455</v>
      </c>
      <c r="P47" s="41">
        <f>+'Serie Gasto Constantes'!BF47+'Serie Gasto Constantes'!BL47+'Serie Gasto Constantes'!BR47+'Serie Gasto Constantes'!BX47</f>
        <v>161944238791.69867</v>
      </c>
      <c r="Q47" s="7">
        <f t="shared" si="6"/>
        <v>0.95120801740730743</v>
      </c>
      <c r="R47" s="41">
        <f>+'Serie Gasto Constantes'!BH47+'Serie Gasto Constantes'!BN47+'Serie Gasto Constantes'!BT47+'Serie Gasto Constantes'!BZ47</f>
        <v>137621888956.073</v>
      </c>
      <c r="S47" s="7">
        <f t="shared" si="7"/>
        <v>0.80834641060701418</v>
      </c>
      <c r="T47" s="41">
        <f>+'Serie Gasto Constantes'!CB47+'Serie Gasto Constantes'!CH47+'Serie Gasto Constantes'!CN47+'Serie Gasto Constantes'!CT47</f>
        <v>257235822121.57574</v>
      </c>
      <c r="U47" s="41">
        <f>+'Serie Gasto Constantes'!CC47+'Serie Gasto Constantes'!CI47+'Serie Gasto Constantes'!CO47+'Serie Gasto Constantes'!CU47</f>
        <v>262748946933.28241</v>
      </c>
      <c r="V47" s="41">
        <f>+'Serie Gasto Constantes'!CD47+'Serie Gasto Constantes'!CJ47+'Serie Gasto Constantes'!CP47+'Serie Gasto Constantes'!CV47</f>
        <v>257185843863.35419</v>
      </c>
      <c r="W47" s="7">
        <f t="shared" si="1"/>
        <v>0.97882730593268252</v>
      </c>
      <c r="X47" s="41">
        <f>+'Serie Gasto Constantes'!CF47+'Serie Gasto Constantes'!CL47+'Serie Gasto Constantes'!CR47+'Serie Gasto Constantes'!CX47</f>
        <v>221955394320.86316</v>
      </c>
      <c r="Y47" s="7">
        <f t="shared" si="8"/>
        <v>0.84474323079674374</v>
      </c>
      <c r="Z47" s="41">
        <f>+'Serie Gasto Constantes'!FN47+'Serie Gasto Constantes'!GX47</f>
        <v>157407255614</v>
      </c>
      <c r="AA47" s="41">
        <f>+'Serie Gasto Constantes'!FO47+'Serie Gasto Constantes'!GY47</f>
        <v>152870929467.92358</v>
      </c>
      <c r="AB47" s="41">
        <f>+'Serie Gasto Constantes'!FP47+'Serie Gasto Constantes'!GZ47</f>
        <v>139630061288.31317</v>
      </c>
      <c r="AC47" s="7">
        <f t="shared" si="9"/>
        <v>0.91338530991015721</v>
      </c>
      <c r="AD47" s="41">
        <f>+'Serie Gasto Constantes'!FR47+'Serie Gasto Constantes'!HB47</f>
        <v>66092098090.627998</v>
      </c>
      <c r="AE47" s="7">
        <f t="shared" si="10"/>
        <v>0.43233921793152891</v>
      </c>
      <c r="AF47" s="445">
        <f>+Z47-'Serie Gasto Constantes'!FT47-'Serie Gasto Constantes'!FN47</f>
        <v>0</v>
      </c>
    </row>
    <row r="48" spans="1:32" s="42" customFormat="1" x14ac:dyDescent="0.25">
      <c r="A48" s="44" t="str">
        <f>+'Serie Gasto Constantes'!A48</f>
        <v>Transferencias</v>
      </c>
      <c r="B48" s="41"/>
      <c r="C48" s="41"/>
      <c r="D48" s="7"/>
      <c r="E48" s="41"/>
      <c r="F48" s="41"/>
      <c r="G48" s="7"/>
      <c r="H48" s="41">
        <f>+'Serie Gasto Constantes'!ACJ48+'Serie Gasto Constantes'!AL48+'Serie Gasto Constantes'!AR48+'Serie Gasto Constantes'!AX48</f>
        <v>0</v>
      </c>
      <c r="I48" s="41">
        <f>+'Serie Gasto Constantes'!AG48+'Serie Gasto Constantes'!AM48+'Serie Gasto Constantes'!AS48+'Serie Gasto Constantes'!AY48</f>
        <v>0</v>
      </c>
      <c r="J48" s="41">
        <f>+'Serie Gasto Constantes'!AH48+'Serie Gasto Constantes'!AN48+'Serie Gasto Constantes'!AT48+'Serie Gasto Constantes'!AZ48</f>
        <v>0</v>
      </c>
      <c r="K48" s="7"/>
      <c r="L48" s="41"/>
      <c r="M48" s="7"/>
      <c r="N48" s="41"/>
      <c r="O48" s="41"/>
      <c r="P48" s="41"/>
      <c r="Q48" s="7"/>
      <c r="R48" s="41"/>
      <c r="S48" s="7"/>
      <c r="T48" s="41">
        <f>+'Serie Gasto Constantes'!CB48+'Serie Gasto Constantes'!CH48+'Serie Gasto Constantes'!CN48+'Serie Gasto Constantes'!CT48</f>
        <v>0</v>
      </c>
      <c r="U48" s="41">
        <f>+'Serie Gasto Constantes'!CC48+'Serie Gasto Constantes'!CI48+'Serie Gasto Constantes'!CO48+'Serie Gasto Constantes'!CU48</f>
        <v>522563534.92605233</v>
      </c>
      <c r="V48" s="41">
        <f>+'Serie Gasto Constantes'!CD48+'Serie Gasto Constantes'!CJ48+'Serie Gasto Constantes'!CP48+'Serie Gasto Constantes'!CV48</f>
        <v>522563534.92605233</v>
      </c>
      <c r="W48" s="7">
        <f t="shared" si="1"/>
        <v>1</v>
      </c>
      <c r="X48" s="41">
        <f>+'Serie Gasto Constantes'!CF48+'Serie Gasto Constantes'!CL48+'Serie Gasto Constantes'!CR48+'Serie Gasto Constantes'!CX48</f>
        <v>522563534.92605233</v>
      </c>
      <c r="Y48" s="7">
        <f t="shared" si="8"/>
        <v>1</v>
      </c>
      <c r="Z48" s="41">
        <f>+'Serie Gasto Constantes'!FN48+'Serie Gasto Constantes'!GX48</f>
        <v>0</v>
      </c>
      <c r="AA48" s="41">
        <f>+'Serie Gasto Constantes'!FO48+'Serie Gasto Constantes'!GY48</f>
        <v>0</v>
      </c>
      <c r="AB48" s="41">
        <f>+'Serie Gasto Constantes'!FP48+'Serie Gasto Constantes'!GZ48</f>
        <v>0</v>
      </c>
      <c r="AC48" s="7" t="str">
        <f t="shared" si="9"/>
        <v>0</v>
      </c>
      <c r="AD48" s="41">
        <f>+'Serie Gasto Constantes'!FR48+'Serie Gasto Constantes'!HB48</f>
        <v>0</v>
      </c>
      <c r="AE48" s="7" t="str">
        <f t="shared" si="10"/>
        <v>0</v>
      </c>
      <c r="AF48" s="445">
        <f>+Z48-'Serie Gasto Constantes'!FT48-'Serie Gasto Constantes'!FN48</f>
        <v>0</v>
      </c>
    </row>
    <row r="49" spans="1:32" s="42" customFormat="1" ht="13" x14ac:dyDescent="0.25">
      <c r="A49" s="43" t="str">
        <f>+'Serie Gasto Constantes'!A49</f>
        <v>0121-SECRETARÍA DISTRITAL DE LA MUJER</v>
      </c>
      <c r="B49" s="40"/>
      <c r="C49" s="40"/>
      <c r="D49" s="4"/>
      <c r="E49" s="40"/>
      <c r="F49" s="40"/>
      <c r="G49" s="4"/>
      <c r="H49" s="40">
        <f>+'Serie Gasto Constantes'!ACJ49+'Serie Gasto Constantes'!AL49+'Serie Gasto Constantes'!AR49+'Serie Gasto Constantes'!AX49</f>
        <v>169944448087.80643</v>
      </c>
      <c r="I49" s="40">
        <f>+'Serie Gasto Constantes'!AG49+'Serie Gasto Constantes'!AM49+'Serie Gasto Constantes'!AS49+'Serie Gasto Constantes'!AY49</f>
        <v>175654424558.39465</v>
      </c>
      <c r="J49" s="40">
        <f>+'Serie Gasto Constantes'!AH49+'Serie Gasto Constantes'!AN49+'Serie Gasto Constantes'!AT49+'Serie Gasto Constantes'!AZ49</f>
        <v>163400733509.76123</v>
      </c>
      <c r="K49" s="4">
        <f t="shared" si="4"/>
        <v>0.93023978143767283</v>
      </c>
      <c r="L49" s="40">
        <f>+'Serie Gasto Constantes'!AJ49+'Serie Gasto Constantes'!AP49+'Serie Gasto Constantes'!AV49+'Serie Gasto Constantes'!BB49</f>
        <v>111846251650.01103</v>
      </c>
      <c r="M49" s="4">
        <f t="shared" si="5"/>
        <v>0.63674030375949231</v>
      </c>
      <c r="N49" s="40">
        <f>+'Serie Gasto Constantes'!BD49+'Serie Gasto Constantes'!BJ49+'Serie Gasto Constantes'!BP49+'Serie Gasto Constantes'!BV49</f>
        <v>279616268702.75873</v>
      </c>
      <c r="O49" s="40">
        <f>+'Serie Gasto Constantes'!BE49+'Serie Gasto Constantes'!BK49+'Serie Gasto Constantes'!BQ49+'Serie Gasto Constantes'!BW49</f>
        <v>284255848915.37689</v>
      </c>
      <c r="P49" s="40">
        <f>+'Serie Gasto Constantes'!BF49+'Serie Gasto Constantes'!BL49+'Serie Gasto Constantes'!BR49+'Serie Gasto Constantes'!BX49</f>
        <v>272590423171.77579</v>
      </c>
      <c r="Q49" s="4">
        <f t="shared" si="6"/>
        <v>0.95896152783447597</v>
      </c>
      <c r="R49" s="40">
        <f>+'Serie Gasto Constantes'!BH49+'Serie Gasto Constantes'!BN49+'Serie Gasto Constantes'!BT49+'Serie Gasto Constantes'!BZ49</f>
        <v>250609521089.07404</v>
      </c>
      <c r="S49" s="4">
        <f t="shared" si="7"/>
        <v>0.88163364815645573</v>
      </c>
      <c r="T49" s="40">
        <f>+'Serie Gasto Constantes'!CB49+'Serie Gasto Constantes'!CH49+'Serie Gasto Constantes'!CN49+'Serie Gasto Constantes'!CT49</f>
        <v>525556788886.23975</v>
      </c>
      <c r="U49" s="40">
        <f>+'Serie Gasto Constantes'!CC49+'Serie Gasto Constantes'!CI49+'Serie Gasto Constantes'!CO49+'Serie Gasto Constantes'!CU49</f>
        <v>519906538208.09784</v>
      </c>
      <c r="V49" s="40">
        <f>+'Serie Gasto Constantes'!CD49+'Serie Gasto Constantes'!CJ49+'Serie Gasto Constantes'!CP49+'Serie Gasto Constantes'!CV49</f>
        <v>496025055515.27222</v>
      </c>
      <c r="W49" s="4">
        <f t="shared" si="1"/>
        <v>0.95406581580001826</v>
      </c>
      <c r="X49" s="40">
        <f>+'Serie Gasto Constantes'!CF49+'Serie Gasto Constantes'!CL49+'Serie Gasto Constantes'!CR49+'Serie Gasto Constantes'!CX49</f>
        <v>435196927470.8465</v>
      </c>
      <c r="Y49" s="4">
        <f t="shared" si="8"/>
        <v>0.83706761790453676</v>
      </c>
      <c r="Z49" s="40">
        <f>+'Serie Gasto Constantes'!FN49+'Serie Gasto Constantes'!GX49</f>
        <v>271464689658.79999</v>
      </c>
      <c r="AA49" s="40">
        <f>+'Serie Gasto Constantes'!FO49+'Serie Gasto Constantes'!GY49</f>
        <v>269364001255.59439</v>
      </c>
      <c r="AB49" s="40">
        <f>+'Serie Gasto Constantes'!FP49+'Serie Gasto Constantes'!GZ49</f>
        <v>225978443525.10321</v>
      </c>
      <c r="AC49" s="4">
        <f t="shared" si="9"/>
        <v>0.83893334844947065</v>
      </c>
      <c r="AD49" s="40">
        <f>+'Serie Gasto Constantes'!FR49+'Serie Gasto Constantes'!HB49</f>
        <v>155188214531.45837</v>
      </c>
      <c r="AE49" s="4">
        <f t="shared" si="10"/>
        <v>0.5761282643860165</v>
      </c>
      <c r="AF49" s="445">
        <f>+Z49-'Serie Gasto Constantes'!FT49-'Serie Gasto Constantes'!FN49</f>
        <v>0</v>
      </c>
    </row>
    <row r="50" spans="1:32" s="42" customFormat="1" x14ac:dyDescent="0.25">
      <c r="A50" s="44" t="str">
        <f>+'Serie Gasto Constantes'!A50</f>
        <v>Funcionamiento</v>
      </c>
      <c r="B50" s="41"/>
      <c r="C50" s="41"/>
      <c r="D50" s="7"/>
      <c r="E50" s="41"/>
      <c r="F50" s="41"/>
      <c r="G50" s="7"/>
      <c r="H50" s="41">
        <f>+'Serie Gasto Constantes'!ACJ50+'Serie Gasto Constantes'!AL50+'Serie Gasto Constantes'!AR50+'Serie Gasto Constantes'!AX50</f>
        <v>58566241766.230751</v>
      </c>
      <c r="I50" s="41">
        <f>+'Serie Gasto Constantes'!AG50+'Serie Gasto Constantes'!AM50+'Serie Gasto Constantes'!AS50+'Serie Gasto Constantes'!AY50</f>
        <v>58566241766.230751</v>
      </c>
      <c r="J50" s="41">
        <f>+'Serie Gasto Constantes'!AH50+'Serie Gasto Constantes'!AN50+'Serie Gasto Constantes'!AT50+'Serie Gasto Constantes'!AZ50</f>
        <v>48607014111.269524</v>
      </c>
      <c r="K50" s="7">
        <f t="shared" si="4"/>
        <v>0.8299493470195024</v>
      </c>
      <c r="L50" s="41">
        <f>+'Serie Gasto Constantes'!AJ50+'Serie Gasto Constantes'!AP50+'Serie Gasto Constantes'!AV50+'Serie Gasto Constantes'!BB50</f>
        <v>43827908203.699646</v>
      </c>
      <c r="M50" s="7">
        <f t="shared" si="5"/>
        <v>0.74834762965737689</v>
      </c>
      <c r="N50" s="41">
        <f>+'Serie Gasto Constantes'!BD50+'Serie Gasto Constantes'!BJ50+'Serie Gasto Constantes'!BP50+'Serie Gasto Constantes'!BV50</f>
        <v>87363362272.740524</v>
      </c>
      <c r="O50" s="41">
        <f>+'Serie Gasto Constantes'!BE50+'Serie Gasto Constantes'!BK50+'Serie Gasto Constantes'!BQ50+'Serie Gasto Constantes'!BW50</f>
        <v>87156739338.782944</v>
      </c>
      <c r="P50" s="41">
        <f>+'Serie Gasto Constantes'!BF50+'Serie Gasto Constantes'!BL50+'Serie Gasto Constantes'!BR50+'Serie Gasto Constantes'!BX50</f>
        <v>83500929752.622818</v>
      </c>
      <c r="Q50" s="7">
        <f t="shared" si="6"/>
        <v>0.95805476875460205</v>
      </c>
      <c r="R50" s="41">
        <f>+'Serie Gasto Constantes'!BH50+'Serie Gasto Constantes'!BN50+'Serie Gasto Constantes'!BT50+'Serie Gasto Constantes'!BZ50</f>
        <v>81771610810.765091</v>
      </c>
      <c r="S50" s="7">
        <f t="shared" si="7"/>
        <v>0.93821328598485576</v>
      </c>
      <c r="T50" s="41">
        <f>+'Serie Gasto Constantes'!CB50+'Serie Gasto Constantes'!CH50+'Serie Gasto Constantes'!CN50+'Serie Gasto Constantes'!CT50</f>
        <v>108145863858.29044</v>
      </c>
      <c r="U50" s="41">
        <f>+'Serie Gasto Constantes'!CC50+'Serie Gasto Constantes'!CI50+'Serie Gasto Constantes'!CO50+'Serie Gasto Constantes'!CU50</f>
        <v>113032367386.12979</v>
      </c>
      <c r="V50" s="41">
        <f>+'Serie Gasto Constantes'!CD50+'Serie Gasto Constantes'!CJ50+'Serie Gasto Constantes'!CP50+'Serie Gasto Constantes'!CV50</f>
        <v>107670366863.79985</v>
      </c>
      <c r="W50" s="7">
        <f t="shared" si="1"/>
        <v>0.95256225587125132</v>
      </c>
      <c r="X50" s="41">
        <f>+'Serie Gasto Constantes'!CF50+'Serie Gasto Constantes'!CL50+'Serie Gasto Constantes'!CR50+'Serie Gasto Constantes'!CX50</f>
        <v>104895349240.60565</v>
      </c>
      <c r="Y50" s="7">
        <f t="shared" si="8"/>
        <v>0.92801161000435139</v>
      </c>
      <c r="Z50" s="41">
        <f>+'Serie Gasto Constantes'!FN50+'Serie Gasto Constantes'!GX50</f>
        <v>68642614841.599998</v>
      </c>
      <c r="AA50" s="41">
        <f>+'Serie Gasto Constantes'!FO50+'Serie Gasto Constantes'!GY50</f>
        <v>68107170699.676392</v>
      </c>
      <c r="AB50" s="41">
        <f>+'Serie Gasto Constantes'!FP50+'Serie Gasto Constantes'!GZ50</f>
        <v>48890177152.025597</v>
      </c>
      <c r="AC50" s="7">
        <f t="shared" si="9"/>
        <v>0.71784184616345981</v>
      </c>
      <c r="AD50" s="41">
        <f>+'Serie Gasto Constantes'!FR50+'Serie Gasto Constantes'!HB50</f>
        <v>46498973526.836792</v>
      </c>
      <c r="AE50" s="7">
        <f t="shared" si="10"/>
        <v>0.68273242081773522</v>
      </c>
      <c r="AF50" s="445">
        <f>+Z50-'Serie Gasto Constantes'!FT50-'Serie Gasto Constantes'!FN50</f>
        <v>0</v>
      </c>
    </row>
    <row r="51" spans="1:32" s="42" customFormat="1" x14ac:dyDescent="0.25">
      <c r="A51" s="44" t="str">
        <f>+'Serie Gasto Constantes'!A51</f>
        <v>Inversión</v>
      </c>
      <c r="B51" s="41"/>
      <c r="C51" s="41"/>
      <c r="D51" s="7"/>
      <c r="E51" s="41"/>
      <c r="F51" s="41"/>
      <c r="G51" s="7"/>
      <c r="H51" s="41">
        <f>+'Serie Gasto Constantes'!ACJ51+'Serie Gasto Constantes'!AL51+'Serie Gasto Constantes'!AR51+'Serie Gasto Constantes'!AX51</f>
        <v>111378206321.57567</v>
      </c>
      <c r="I51" s="41">
        <f>+'Serie Gasto Constantes'!AG51+'Serie Gasto Constantes'!AM51+'Serie Gasto Constantes'!AS51+'Serie Gasto Constantes'!AY51</f>
        <v>117088182792.16391</v>
      </c>
      <c r="J51" s="41">
        <f>+'Serie Gasto Constantes'!AH51+'Serie Gasto Constantes'!AN51+'Serie Gasto Constantes'!AT51+'Serie Gasto Constantes'!AZ51</f>
        <v>114793719398.4917</v>
      </c>
      <c r="K51" s="7">
        <f t="shared" si="4"/>
        <v>0.9804039712722763</v>
      </c>
      <c r="L51" s="41">
        <f>+'Serie Gasto Constantes'!AJ51+'Serie Gasto Constantes'!AP51+'Serie Gasto Constantes'!AV51+'Serie Gasto Constantes'!BB51</f>
        <v>68018343446.311386</v>
      </c>
      <c r="M51" s="7">
        <f t="shared" si="5"/>
        <v>0.58091552729148255</v>
      </c>
      <c r="N51" s="41">
        <f>+'Serie Gasto Constantes'!BD51+'Serie Gasto Constantes'!BJ51+'Serie Gasto Constantes'!BP51+'Serie Gasto Constantes'!BV51</f>
        <v>192252906430.01822</v>
      </c>
      <c r="O51" s="41">
        <f>+'Serie Gasto Constantes'!BE51+'Serie Gasto Constantes'!BK51+'Serie Gasto Constantes'!BQ51+'Serie Gasto Constantes'!BW51</f>
        <v>197099109576.59393</v>
      </c>
      <c r="P51" s="41">
        <f>+'Serie Gasto Constantes'!BF51+'Serie Gasto Constantes'!BL51+'Serie Gasto Constantes'!BR51+'Serie Gasto Constantes'!BX51</f>
        <v>189089493419.15298</v>
      </c>
      <c r="Q51" s="7">
        <f t="shared" si="6"/>
        <v>0.95936249445952793</v>
      </c>
      <c r="R51" s="41">
        <f>+'Serie Gasto Constantes'!BH51+'Serie Gasto Constantes'!BN51+'Serie Gasto Constantes'!BT51+'Serie Gasto Constantes'!BZ51</f>
        <v>168837910278.30896</v>
      </c>
      <c r="S51" s="7">
        <f t="shared" si="7"/>
        <v>0.8566142720837483</v>
      </c>
      <c r="T51" s="41">
        <f>+'Serie Gasto Constantes'!CB51+'Serie Gasto Constantes'!CH51+'Serie Gasto Constantes'!CN51+'Serie Gasto Constantes'!CT51</f>
        <v>417410925027.94928</v>
      </c>
      <c r="U51" s="41">
        <f>+'Serie Gasto Constantes'!CC51+'Serie Gasto Constantes'!CI51+'Serie Gasto Constantes'!CO51+'Serie Gasto Constantes'!CU51</f>
        <v>406874170821.96808</v>
      </c>
      <c r="V51" s="41">
        <f>+'Serie Gasto Constantes'!CD51+'Serie Gasto Constantes'!CJ51+'Serie Gasto Constantes'!CP51+'Serie Gasto Constantes'!CV51</f>
        <v>388354688651.47241</v>
      </c>
      <c r="W51" s="7">
        <f t="shared" si="1"/>
        <v>0.95448351480979343</v>
      </c>
      <c r="X51" s="41">
        <f>+'Serie Gasto Constantes'!CF51+'Serie Gasto Constantes'!CL51+'Serie Gasto Constantes'!CR51+'Serie Gasto Constantes'!CX51</f>
        <v>330301578230.24084</v>
      </c>
      <c r="Y51" s="7">
        <f t="shared" si="8"/>
        <v>0.81180276831769604</v>
      </c>
      <c r="Z51" s="41">
        <f>+'Serie Gasto Constantes'!FN51+'Serie Gasto Constantes'!GX51</f>
        <v>202822074817.20001</v>
      </c>
      <c r="AA51" s="41">
        <f>+'Serie Gasto Constantes'!FO51+'Serie Gasto Constantes'!GY51</f>
        <v>201256830555.91797</v>
      </c>
      <c r="AB51" s="41">
        <f>+'Serie Gasto Constantes'!FP51+'Serie Gasto Constantes'!GZ51</f>
        <v>177088266373.07758</v>
      </c>
      <c r="AC51" s="7">
        <f t="shared" si="9"/>
        <v>0.87991183148377516</v>
      </c>
      <c r="AD51" s="41">
        <f>+'Serie Gasto Constantes'!FR51+'Serie Gasto Constantes'!HB51</f>
        <v>108689241004.6216</v>
      </c>
      <c r="AE51" s="7">
        <f t="shared" si="10"/>
        <v>0.54005243302498973</v>
      </c>
      <c r="AF51" s="445">
        <f>+Z51-'Serie Gasto Constantes'!FT51-'Serie Gasto Constantes'!FN51</f>
        <v>0</v>
      </c>
    </row>
    <row r="52" spans="1:32" s="42" customFormat="1" ht="13" x14ac:dyDescent="0.25">
      <c r="A52" s="43" t="str">
        <f>+'Serie Gasto Constantes'!A52</f>
        <v>0122-SECRETARÍA DISTRITAL DE INTEGRACIÓN SOCIAL</v>
      </c>
      <c r="B52" s="40">
        <f>+'Serie Gasto Constantes'!H52+'Serie Gasto Constantes'!K52+'Serie Gasto Constantes'!N52+'Serie Gasto Constantes'!Q52</f>
        <v>2987310797492.688</v>
      </c>
      <c r="C52" s="40">
        <f>+'Serie Gasto Constantes'!I52+'Serie Gasto Constantes'!L52+'Serie Gasto Constantes'!O52+'Serie Gasto Constantes'!R52</f>
        <v>2971611219742.4395</v>
      </c>
      <c r="D52" s="4">
        <f t="shared" si="2"/>
        <v>0.99474457838018548</v>
      </c>
      <c r="E52" s="40">
        <f>+'Serie Gasto Constantes'!T52+'Serie Gasto Constantes'!W52+'Serie Gasto Constantes'!Z52+'Serie Gasto Constantes'!AC52</f>
        <v>4399333597700.9502</v>
      </c>
      <c r="F52" s="40">
        <f>+'Serie Gasto Constantes'!U52+'Serie Gasto Constantes'!X52+'Serie Gasto Constantes'!AA52+'Serie Gasto Constantes'!AD52</f>
        <v>4366771395102.8193</v>
      </c>
      <c r="G52" s="4">
        <f t="shared" si="3"/>
        <v>0.99259837839641274</v>
      </c>
      <c r="H52" s="40">
        <f>+'Serie Gasto Constantes'!ACJ52+'Serie Gasto Constantes'!AL52+'Serie Gasto Constantes'!AR52+'Serie Gasto Constantes'!AX52</f>
        <v>5173728896871.4043</v>
      </c>
      <c r="I52" s="40">
        <f>+'Serie Gasto Constantes'!AG52+'Serie Gasto Constantes'!AM52+'Serie Gasto Constantes'!AS52+'Serie Gasto Constantes'!AY52</f>
        <v>6285825897688.7178</v>
      </c>
      <c r="J52" s="40">
        <f>+'Serie Gasto Constantes'!AH52+'Serie Gasto Constantes'!AN52+'Serie Gasto Constantes'!AT52+'Serie Gasto Constantes'!AZ52</f>
        <v>6127685969608.0742</v>
      </c>
      <c r="K52" s="4">
        <f t="shared" si="4"/>
        <v>0.97484182179802481</v>
      </c>
      <c r="L52" s="40">
        <f>+'Serie Gasto Constantes'!AJ52+'Serie Gasto Constantes'!AP52+'Serie Gasto Constantes'!AV52+'Serie Gasto Constantes'!BB52</f>
        <v>4746733427418.2461</v>
      </c>
      <c r="M52" s="4">
        <f t="shared" si="5"/>
        <v>0.7551487274191937</v>
      </c>
      <c r="N52" s="40">
        <f>+'Serie Gasto Constantes'!BD52+'Serie Gasto Constantes'!BJ52+'Serie Gasto Constantes'!BP52+'Serie Gasto Constantes'!BV52</f>
        <v>6396270586772.5361</v>
      </c>
      <c r="O52" s="40">
        <f>+'Serie Gasto Constantes'!BE52+'Serie Gasto Constantes'!BK52+'Serie Gasto Constantes'!BQ52+'Serie Gasto Constantes'!BW52</f>
        <v>6426089557986.4492</v>
      </c>
      <c r="P52" s="40">
        <f>+'Serie Gasto Constantes'!BF52+'Serie Gasto Constantes'!BL52+'Serie Gasto Constantes'!BR52+'Serie Gasto Constantes'!BX52</f>
        <v>6258827407519.0791</v>
      </c>
      <c r="Q52" s="4">
        <f t="shared" si="6"/>
        <v>0.97397139442921488</v>
      </c>
      <c r="R52" s="40">
        <f>+'Serie Gasto Constantes'!BH52+'Serie Gasto Constantes'!BN52+'Serie Gasto Constantes'!BT52+'Serie Gasto Constantes'!BZ52</f>
        <v>5248956022894.4717</v>
      </c>
      <c r="S52" s="4">
        <f t="shared" si="7"/>
        <v>0.81681961876348008</v>
      </c>
      <c r="T52" s="40">
        <f>+'Serie Gasto Constantes'!CB52+'Serie Gasto Constantes'!CH52+'Serie Gasto Constantes'!CN52+'Serie Gasto Constantes'!CT52</f>
        <v>6718449722783.2734</v>
      </c>
      <c r="U52" s="40">
        <f>+'Serie Gasto Constantes'!CC52+'Serie Gasto Constantes'!CI52+'Serie Gasto Constantes'!CO52+'Serie Gasto Constantes'!CU52</f>
        <v>7435573254073.8652</v>
      </c>
      <c r="V52" s="40">
        <f>+'Serie Gasto Constantes'!CD52+'Serie Gasto Constantes'!CJ52+'Serie Gasto Constantes'!CP52+'Serie Gasto Constantes'!CV52</f>
        <v>7265261667861.4307</v>
      </c>
      <c r="W52" s="4">
        <f t="shared" si="1"/>
        <v>0.97709502947615734</v>
      </c>
      <c r="X52" s="40">
        <f>+'Serie Gasto Constantes'!CF52+'Serie Gasto Constantes'!CL52+'Serie Gasto Constantes'!CR52+'Serie Gasto Constantes'!CX52</f>
        <v>5883492025896.9258</v>
      </c>
      <c r="Y52" s="4">
        <f t="shared" si="8"/>
        <v>0.79126273454080065</v>
      </c>
      <c r="Z52" s="40">
        <f>+'Serie Gasto Constantes'!FN52+'Serie Gasto Constantes'!GX52</f>
        <v>4481278483646.4004</v>
      </c>
      <c r="AA52" s="40">
        <f>+'Serie Gasto Constantes'!FO52+'Serie Gasto Constantes'!GY52</f>
        <v>4655900004403.3398</v>
      </c>
      <c r="AB52" s="40">
        <f>+'Serie Gasto Constantes'!FP52+'Serie Gasto Constantes'!GZ52</f>
        <v>3710491484021.2656</v>
      </c>
      <c r="AC52" s="4">
        <f t="shared" si="9"/>
        <v>0.79694398086557927</v>
      </c>
      <c r="AD52" s="40">
        <f>+'Serie Gasto Constantes'!FR52+'Serie Gasto Constantes'!HB52</f>
        <v>2605467147282.0576</v>
      </c>
      <c r="AE52" s="4">
        <f t="shared" si="10"/>
        <v>0.55960547795655502</v>
      </c>
      <c r="AF52" s="445">
        <f>+Z52-'Serie Gasto Constantes'!FT52-'Serie Gasto Constantes'!FN52</f>
        <v>0</v>
      </c>
    </row>
    <row r="53" spans="1:32" s="42" customFormat="1" x14ac:dyDescent="0.25">
      <c r="A53" s="44" t="str">
        <f>+'Serie Gasto Constantes'!A53</f>
        <v>Funcionamiento</v>
      </c>
      <c r="B53" s="41">
        <f>+'Serie Gasto Constantes'!H53+'Serie Gasto Constantes'!K53+'Serie Gasto Constantes'!N53+'Serie Gasto Constantes'!Q53</f>
        <v>50443709799.658272</v>
      </c>
      <c r="C53" s="41">
        <f>+'Serie Gasto Constantes'!I53+'Serie Gasto Constantes'!L53+'Serie Gasto Constantes'!O53+'Serie Gasto Constantes'!R53</f>
        <v>49866664797.961075</v>
      </c>
      <c r="D53" s="7">
        <f t="shared" si="2"/>
        <v>0.98856061530785533</v>
      </c>
      <c r="E53" s="41">
        <f>+'Serie Gasto Constantes'!T53+'Serie Gasto Constantes'!W53+'Serie Gasto Constantes'!Z53+'Serie Gasto Constantes'!AC53</f>
        <v>102660899275.11093</v>
      </c>
      <c r="F53" s="41">
        <f>+'Serie Gasto Constantes'!U53+'Serie Gasto Constantes'!X53+'Serie Gasto Constantes'!AA53+'Serie Gasto Constantes'!AD53</f>
        <v>100561317938.23865</v>
      </c>
      <c r="G53" s="7">
        <f t="shared" si="3"/>
        <v>0.97954838354526952</v>
      </c>
      <c r="H53" s="41">
        <f>+'Serie Gasto Constantes'!ACJ53+'Serie Gasto Constantes'!AL53+'Serie Gasto Constantes'!AR53+'Serie Gasto Constantes'!AX53</f>
        <v>106761226309.99655</v>
      </c>
      <c r="I53" s="41">
        <f>+'Serie Gasto Constantes'!AG53+'Serie Gasto Constantes'!AM53+'Serie Gasto Constantes'!AS53+'Serie Gasto Constantes'!AY53</f>
        <v>143180421625.60571</v>
      </c>
      <c r="J53" s="41">
        <f>+'Serie Gasto Constantes'!AH53+'Serie Gasto Constantes'!AN53+'Serie Gasto Constantes'!AT53+'Serie Gasto Constantes'!AZ53</f>
        <v>134126594200.29837</v>
      </c>
      <c r="K53" s="7">
        <f t="shared" si="4"/>
        <v>0.93676630280513018</v>
      </c>
      <c r="L53" s="41">
        <f>+'Serie Gasto Constantes'!AJ53+'Serie Gasto Constantes'!AP53+'Serie Gasto Constantes'!AV53+'Serie Gasto Constantes'!BB53</f>
        <v>119959413656.70894</v>
      </c>
      <c r="M53" s="7">
        <f t="shared" si="5"/>
        <v>0.83781994978603946</v>
      </c>
      <c r="N53" s="41">
        <f>+'Serie Gasto Constantes'!BD53+'Serie Gasto Constantes'!BJ53+'Serie Gasto Constantes'!BP53+'Serie Gasto Constantes'!BV53</f>
        <v>162077419897.85254</v>
      </c>
      <c r="O53" s="41">
        <f>+'Serie Gasto Constantes'!BE53+'Serie Gasto Constantes'!BK53+'Serie Gasto Constantes'!BQ53+'Serie Gasto Constantes'!BW53</f>
        <v>161823569090.76599</v>
      </c>
      <c r="P53" s="41">
        <f>+'Serie Gasto Constantes'!BF53+'Serie Gasto Constantes'!BL53+'Serie Gasto Constantes'!BR53+'Serie Gasto Constantes'!BX53</f>
        <v>157757356827.41855</v>
      </c>
      <c r="Q53" s="7">
        <f t="shared" si="6"/>
        <v>0.97487255851422527</v>
      </c>
      <c r="R53" s="41">
        <f>+'Serie Gasto Constantes'!BH53+'Serie Gasto Constantes'!BN53+'Serie Gasto Constantes'!BT53+'Serie Gasto Constantes'!BZ53</f>
        <v>150700303439.19693</v>
      </c>
      <c r="S53" s="7">
        <f t="shared" si="7"/>
        <v>0.93126300628476388</v>
      </c>
      <c r="T53" s="41">
        <f>+'Serie Gasto Constantes'!CB53+'Serie Gasto Constantes'!CH53+'Serie Gasto Constantes'!CN53+'Serie Gasto Constantes'!CT53</f>
        <v>154817220902.66223</v>
      </c>
      <c r="U53" s="41">
        <f>+'Serie Gasto Constantes'!CC53+'Serie Gasto Constantes'!CI53+'Serie Gasto Constantes'!CO53+'Serie Gasto Constantes'!CU53</f>
        <v>152758640489.3992</v>
      </c>
      <c r="V53" s="41">
        <f>+'Serie Gasto Constantes'!CD53+'Serie Gasto Constantes'!CJ53+'Serie Gasto Constantes'!CP53+'Serie Gasto Constantes'!CV53</f>
        <v>144637718659.2525</v>
      </c>
      <c r="W53" s="7">
        <f t="shared" si="1"/>
        <v>0.94683821612885943</v>
      </c>
      <c r="X53" s="41">
        <f>+'Serie Gasto Constantes'!CF53+'Serie Gasto Constantes'!CL53+'Serie Gasto Constantes'!CR53+'Serie Gasto Constantes'!CX53</f>
        <v>129667237941.72533</v>
      </c>
      <c r="Y53" s="7">
        <f t="shared" si="8"/>
        <v>0.84883733925822469</v>
      </c>
      <c r="Z53" s="41">
        <f>+'Serie Gasto Constantes'!FN53+'Serie Gasto Constantes'!GX53</f>
        <v>119362629302.79999</v>
      </c>
      <c r="AA53" s="41">
        <f>+'Serie Gasto Constantes'!FO53+'Serie Gasto Constantes'!GY53</f>
        <v>119362629302.79999</v>
      </c>
      <c r="AB53" s="41">
        <f>+'Serie Gasto Constantes'!FP53+'Serie Gasto Constantes'!GZ53</f>
        <v>78100467887.075592</v>
      </c>
      <c r="AC53" s="7">
        <f t="shared" si="9"/>
        <v>0.65431256284535888</v>
      </c>
      <c r="AD53" s="41">
        <f>+'Serie Gasto Constantes'!FR53+'Serie Gasto Constantes'!HB53</f>
        <v>73287665102.06839</v>
      </c>
      <c r="AE53" s="7">
        <f t="shared" si="10"/>
        <v>0.61399171189628965</v>
      </c>
      <c r="AF53" s="445">
        <f>+Z53-'Serie Gasto Constantes'!FT53-'Serie Gasto Constantes'!FN53</f>
        <v>0</v>
      </c>
    </row>
    <row r="54" spans="1:32" s="42" customFormat="1" x14ac:dyDescent="0.25">
      <c r="A54" s="44" t="str">
        <f>+'Serie Gasto Constantes'!A54</f>
        <v>Inversión</v>
      </c>
      <c r="B54" s="41">
        <f>+'Serie Gasto Constantes'!H54+'Serie Gasto Constantes'!K54+'Serie Gasto Constantes'!N54+'Serie Gasto Constantes'!Q54</f>
        <v>2936867087693.0298</v>
      </c>
      <c r="C54" s="41">
        <f>+'Serie Gasto Constantes'!I54+'Serie Gasto Constantes'!L54+'Serie Gasto Constantes'!O54+'Serie Gasto Constantes'!R54</f>
        <v>2921744554944.478</v>
      </c>
      <c r="D54" s="7">
        <f t="shared" si="2"/>
        <v>0.99485079429984324</v>
      </c>
      <c r="E54" s="41">
        <f>+'Serie Gasto Constantes'!T54+'Serie Gasto Constantes'!W54+'Serie Gasto Constantes'!Z54+'Serie Gasto Constantes'!AC54</f>
        <v>4296672698425.8398</v>
      </c>
      <c r="F54" s="41">
        <f>+'Serie Gasto Constantes'!U54+'Serie Gasto Constantes'!X54+'Serie Gasto Constantes'!AA54+'Serie Gasto Constantes'!AD54</f>
        <v>4266210077164.5801</v>
      </c>
      <c r="G54" s="7">
        <f t="shared" si="3"/>
        <v>0.99291018343742588</v>
      </c>
      <c r="H54" s="41">
        <f>+'Serie Gasto Constantes'!ACJ54+'Serie Gasto Constantes'!AL54+'Serie Gasto Constantes'!AR54+'Serie Gasto Constantes'!AX54</f>
        <v>5066967670561.4082</v>
      </c>
      <c r="I54" s="41">
        <f>+'Serie Gasto Constantes'!AG54+'Serie Gasto Constantes'!AM54+'Serie Gasto Constantes'!AS54+'Serie Gasto Constantes'!AY54</f>
        <v>6142645476063.1113</v>
      </c>
      <c r="J54" s="41">
        <f>+'Serie Gasto Constantes'!AH54+'Serie Gasto Constantes'!AN54+'Serie Gasto Constantes'!AT54+'Serie Gasto Constantes'!AZ54</f>
        <v>5993559375407.7764</v>
      </c>
      <c r="K54" s="7">
        <f t="shared" si="4"/>
        <v>0.97572933335705292</v>
      </c>
      <c r="L54" s="41">
        <f>+'Serie Gasto Constantes'!AJ54+'Serie Gasto Constantes'!AP54+'Serie Gasto Constantes'!AV54+'Serie Gasto Constantes'!BB54</f>
        <v>4626774013761.5361</v>
      </c>
      <c r="M54" s="7">
        <f t="shared" si="5"/>
        <v>0.75322172373309193</v>
      </c>
      <c r="N54" s="41">
        <f>+'Serie Gasto Constantes'!BD54+'Serie Gasto Constantes'!BJ54+'Serie Gasto Constantes'!BP54+'Serie Gasto Constantes'!BV54</f>
        <v>6234193166874.6826</v>
      </c>
      <c r="O54" s="41">
        <f>+'Serie Gasto Constantes'!BE54+'Serie Gasto Constantes'!BK54+'Serie Gasto Constantes'!BQ54+'Serie Gasto Constantes'!BW54</f>
        <v>6264265988895.6836</v>
      </c>
      <c r="P54" s="41">
        <f>+'Serie Gasto Constantes'!BF54+'Serie Gasto Constantes'!BL54+'Serie Gasto Constantes'!BR54+'Serie Gasto Constantes'!BX54</f>
        <v>6101070050691.6602</v>
      </c>
      <c r="Q54" s="7">
        <f t="shared" si="6"/>
        <v>0.97394811483207899</v>
      </c>
      <c r="R54" s="41">
        <f>+'Serie Gasto Constantes'!BH54+'Serie Gasto Constantes'!BN54+'Serie Gasto Constantes'!BT54+'Serie Gasto Constantes'!BZ54</f>
        <v>5098255719455.2744</v>
      </c>
      <c r="S54" s="7">
        <f t="shared" si="7"/>
        <v>0.81386322491616248</v>
      </c>
      <c r="T54" s="41">
        <f>+'Serie Gasto Constantes'!CB54+'Serie Gasto Constantes'!CH54+'Serie Gasto Constantes'!CN54+'Serie Gasto Constantes'!CT54</f>
        <v>6563632501880.6104</v>
      </c>
      <c r="U54" s="41">
        <f>+'Serie Gasto Constantes'!CC54+'Serie Gasto Constantes'!CI54+'Serie Gasto Constantes'!CO54+'Serie Gasto Constantes'!CU54</f>
        <v>7282814613584.4658</v>
      </c>
      <c r="V54" s="41">
        <f>+'Serie Gasto Constantes'!CD54+'Serie Gasto Constantes'!CJ54+'Serie Gasto Constantes'!CP54+'Serie Gasto Constantes'!CV54</f>
        <v>7120623949202.1777</v>
      </c>
      <c r="W54" s="7">
        <f t="shared" si="1"/>
        <v>0.97772967279988732</v>
      </c>
      <c r="X54" s="41">
        <f>+'Serie Gasto Constantes'!CF54+'Serie Gasto Constantes'!CL54+'Serie Gasto Constantes'!CR54+'Serie Gasto Constantes'!CX54</f>
        <v>5753824787955.2012</v>
      </c>
      <c r="Y54" s="7">
        <f t="shared" si="8"/>
        <v>0.79005509452660305</v>
      </c>
      <c r="Z54" s="41">
        <f>+'Serie Gasto Constantes'!FN54+'Serie Gasto Constantes'!GX54</f>
        <v>4361915854343.5996</v>
      </c>
      <c r="AA54" s="41">
        <f>+'Serie Gasto Constantes'!FO54+'Serie Gasto Constantes'!GY54</f>
        <v>4536537375100.54</v>
      </c>
      <c r="AB54" s="41">
        <f>+'Serie Gasto Constantes'!FP54+'Serie Gasto Constantes'!GZ54</f>
        <v>3632391016134.1904</v>
      </c>
      <c r="AC54" s="7">
        <f t="shared" si="9"/>
        <v>0.80069681252294067</v>
      </c>
      <c r="AD54" s="41">
        <f>+'Serie Gasto Constantes'!FR54+'Serie Gasto Constantes'!HB54</f>
        <v>2532179482179.9893</v>
      </c>
      <c r="AE54" s="7">
        <f t="shared" si="10"/>
        <v>0.55817450024290172</v>
      </c>
      <c r="AF54" s="445">
        <f>+Z54-'Serie Gasto Constantes'!FT54-'Serie Gasto Constantes'!FN54</f>
        <v>0</v>
      </c>
    </row>
    <row r="55" spans="1:32" s="42" customFormat="1" ht="13" x14ac:dyDescent="0.25">
      <c r="A55" s="43" t="str">
        <f>+'Serie Gasto Constantes'!A55</f>
        <v>0125-DEPARTAMENTO ADMINISTRATIVO DEL SERVICIO CIVIL</v>
      </c>
      <c r="B55" s="40">
        <f>+'Serie Gasto Constantes'!H55+'Serie Gasto Constantes'!K55+'Serie Gasto Constantes'!N55+'Serie Gasto Constantes'!Q55</f>
        <v>39547157871.251564</v>
      </c>
      <c r="C55" s="40">
        <f>+'Serie Gasto Constantes'!I55+'Serie Gasto Constantes'!L55+'Serie Gasto Constantes'!O55+'Serie Gasto Constantes'!R55</f>
        <v>38883201185.338135</v>
      </c>
      <c r="D55" s="4">
        <f t="shared" si="2"/>
        <v>0.9832110138464315</v>
      </c>
      <c r="E55" s="40">
        <f>+'Serie Gasto Constantes'!T55+'Serie Gasto Constantes'!W55+'Serie Gasto Constantes'!Z55+'Serie Gasto Constantes'!AC55</f>
        <v>66370479920.949219</v>
      </c>
      <c r="F55" s="40">
        <f>+'Serie Gasto Constantes'!U55+'Serie Gasto Constantes'!X55+'Serie Gasto Constantes'!AA55+'Serie Gasto Constantes'!AD55</f>
        <v>64991691014.239716</v>
      </c>
      <c r="G55" s="4">
        <f t="shared" si="3"/>
        <v>0.97922587107473513</v>
      </c>
      <c r="H55" s="40">
        <f>+'Serie Gasto Constantes'!ACJ55+'Serie Gasto Constantes'!AL55+'Serie Gasto Constantes'!AR55+'Serie Gasto Constantes'!AX55</f>
        <v>59394703804.029602</v>
      </c>
      <c r="I55" s="40">
        <f>+'Serie Gasto Constantes'!AG55+'Serie Gasto Constantes'!AM55+'Serie Gasto Constantes'!AS55+'Serie Gasto Constantes'!AY55</f>
        <v>78915996952.463882</v>
      </c>
      <c r="J55" s="40">
        <f>+'Serie Gasto Constantes'!AH55+'Serie Gasto Constantes'!AN55+'Serie Gasto Constantes'!AT55+'Serie Gasto Constantes'!AZ55</f>
        <v>71452574882.741531</v>
      </c>
      <c r="K55" s="4">
        <f t="shared" si="4"/>
        <v>0.90542573929316206</v>
      </c>
      <c r="L55" s="40">
        <f>+'Serie Gasto Constantes'!AJ55+'Serie Gasto Constantes'!AP55+'Serie Gasto Constantes'!AV55+'Serie Gasto Constantes'!BB55</f>
        <v>62524843432.223175</v>
      </c>
      <c r="M55" s="4">
        <f t="shared" si="5"/>
        <v>0.79229618641054311</v>
      </c>
      <c r="N55" s="40">
        <f>+'Serie Gasto Constantes'!BD55+'Serie Gasto Constantes'!BJ55+'Serie Gasto Constantes'!BP55+'Serie Gasto Constantes'!BV55</f>
        <v>76430780380.878265</v>
      </c>
      <c r="O55" s="40">
        <f>+'Serie Gasto Constantes'!BE55+'Serie Gasto Constantes'!BK55+'Serie Gasto Constantes'!BQ55+'Serie Gasto Constantes'!BW55</f>
        <v>76504151223.83609</v>
      </c>
      <c r="P55" s="40">
        <f>+'Serie Gasto Constantes'!BF55+'Serie Gasto Constantes'!BL55+'Serie Gasto Constantes'!BR55+'Serie Gasto Constantes'!BX55</f>
        <v>71517283728.494766</v>
      </c>
      <c r="Q55" s="4">
        <f t="shared" si="6"/>
        <v>0.93481572678650171</v>
      </c>
      <c r="R55" s="40">
        <f>+'Serie Gasto Constantes'!BH55+'Serie Gasto Constantes'!BN55+'Serie Gasto Constantes'!BT55+'Serie Gasto Constantes'!BZ55</f>
        <v>67220388626.308411</v>
      </c>
      <c r="S55" s="4">
        <f t="shared" si="7"/>
        <v>0.87865021114520681</v>
      </c>
      <c r="T55" s="40">
        <f>+'Serie Gasto Constantes'!CB55+'Serie Gasto Constantes'!CH55+'Serie Gasto Constantes'!CN55+'Serie Gasto Constantes'!CT55</f>
        <v>83154029472.829956</v>
      </c>
      <c r="U55" s="40">
        <f>+'Serie Gasto Constantes'!CC55+'Serie Gasto Constantes'!CI55+'Serie Gasto Constantes'!CO55+'Serie Gasto Constantes'!CU55</f>
        <v>84056842542.938293</v>
      </c>
      <c r="V55" s="40">
        <f>+'Serie Gasto Constantes'!CD55+'Serie Gasto Constantes'!CJ55+'Serie Gasto Constantes'!CP55+'Serie Gasto Constantes'!CV55</f>
        <v>82178629699.483093</v>
      </c>
      <c r="W55" s="4">
        <f t="shared" si="1"/>
        <v>0.97765544378501057</v>
      </c>
      <c r="X55" s="40">
        <f>+'Serie Gasto Constantes'!CF55+'Serie Gasto Constantes'!CL55+'Serie Gasto Constantes'!CR55+'Serie Gasto Constantes'!CX55</f>
        <v>77723552484.074783</v>
      </c>
      <c r="Y55" s="4">
        <f t="shared" si="8"/>
        <v>0.92465467572579463</v>
      </c>
      <c r="Z55" s="40">
        <f>+'Serie Gasto Constantes'!FN55+'Serie Gasto Constantes'!GX55</f>
        <v>49927779200</v>
      </c>
      <c r="AA55" s="40">
        <f>+'Serie Gasto Constantes'!FO55+'Serie Gasto Constantes'!GY55</f>
        <v>48750931741.575996</v>
      </c>
      <c r="AB55" s="40">
        <f>+'Serie Gasto Constantes'!FP55+'Serie Gasto Constantes'!GZ55</f>
        <v>37366441967.755203</v>
      </c>
      <c r="AC55" s="4">
        <f t="shared" si="9"/>
        <v>0.76647646789257529</v>
      </c>
      <c r="AD55" s="40">
        <f>+'Serie Gasto Constantes'!FR55+'Serie Gasto Constantes'!HB55</f>
        <v>32847516698.753597</v>
      </c>
      <c r="AE55" s="4">
        <f t="shared" si="10"/>
        <v>0.67378233656897324</v>
      </c>
      <c r="AF55" s="445">
        <f>+Z55-'Serie Gasto Constantes'!FT55-'Serie Gasto Constantes'!FN55</f>
        <v>0</v>
      </c>
    </row>
    <row r="56" spans="1:32" s="42" customFormat="1" x14ac:dyDescent="0.25">
      <c r="A56" s="44" t="str">
        <f>+'Serie Gasto Constantes'!A56</f>
        <v>Funcionamiento</v>
      </c>
      <c r="B56" s="41">
        <f>+'Serie Gasto Constantes'!H56+'Serie Gasto Constantes'!K56+'Serie Gasto Constantes'!N56+'Serie Gasto Constantes'!Q56</f>
        <v>29393940693.109837</v>
      </c>
      <c r="C56" s="41">
        <f>+'Serie Gasto Constantes'!I56+'Serie Gasto Constantes'!L56+'Serie Gasto Constantes'!O56+'Serie Gasto Constantes'!R56</f>
        <v>28760689873.991554</v>
      </c>
      <c r="D56" s="7">
        <f t="shared" si="2"/>
        <v>0.97845641638425429</v>
      </c>
      <c r="E56" s="41">
        <f>+'Serie Gasto Constantes'!T56+'Serie Gasto Constantes'!W56+'Serie Gasto Constantes'!Z56+'Serie Gasto Constantes'!AC56</f>
        <v>40730123438.481873</v>
      </c>
      <c r="F56" s="41">
        <f>+'Serie Gasto Constantes'!U56+'Serie Gasto Constantes'!X56+'Serie Gasto Constantes'!AA56+'Serie Gasto Constantes'!AD56</f>
        <v>39410614967.032158</v>
      </c>
      <c r="G56" s="7">
        <f t="shared" si="3"/>
        <v>0.96760362208470396</v>
      </c>
      <c r="H56" s="41">
        <f>+'Serie Gasto Constantes'!ACJ56+'Serie Gasto Constantes'!AL56+'Serie Gasto Constantes'!AR56+'Serie Gasto Constantes'!AX56</f>
        <v>41425895269.04512</v>
      </c>
      <c r="I56" s="41">
        <f>+'Serie Gasto Constantes'!AG56+'Serie Gasto Constantes'!AM56+'Serie Gasto Constantes'!AS56+'Serie Gasto Constantes'!AY56</f>
        <v>54564100460.528732</v>
      </c>
      <c r="J56" s="41">
        <f>+'Serie Gasto Constantes'!AH56+'Serie Gasto Constantes'!AN56+'Serie Gasto Constantes'!AT56+'Serie Gasto Constantes'!AZ56</f>
        <v>50521822724.89032</v>
      </c>
      <c r="K56" s="7">
        <f t="shared" si="4"/>
        <v>0.92591689954528678</v>
      </c>
      <c r="L56" s="41">
        <f>+'Serie Gasto Constantes'!AJ56+'Serie Gasto Constantes'!AP56+'Serie Gasto Constantes'!AV56+'Serie Gasto Constantes'!BB56</f>
        <v>45603932030.078217</v>
      </c>
      <c r="M56" s="7">
        <f t="shared" si="5"/>
        <v>0.83578638051712706</v>
      </c>
      <c r="N56" s="41">
        <f>+'Serie Gasto Constantes'!BD56+'Serie Gasto Constantes'!BJ56+'Serie Gasto Constantes'!BP56+'Serie Gasto Constantes'!BV56</f>
        <v>54804941789.061859</v>
      </c>
      <c r="O56" s="41">
        <f>+'Serie Gasto Constantes'!BE56+'Serie Gasto Constantes'!BK56+'Serie Gasto Constantes'!BQ56+'Serie Gasto Constantes'!BW56</f>
        <v>54878312632.019684</v>
      </c>
      <c r="P56" s="41">
        <f>+'Serie Gasto Constantes'!BF56+'Serie Gasto Constantes'!BL56+'Serie Gasto Constantes'!BR56+'Serie Gasto Constantes'!BX56</f>
        <v>50739443870.359039</v>
      </c>
      <c r="Q56" s="7">
        <f t="shared" si="6"/>
        <v>0.92458097628814939</v>
      </c>
      <c r="R56" s="41">
        <f>+'Serie Gasto Constantes'!BH56+'Serie Gasto Constantes'!BN56+'Serie Gasto Constantes'!BT56+'Serie Gasto Constantes'!BZ56</f>
        <v>48691484229.999573</v>
      </c>
      <c r="S56" s="7">
        <f t="shared" si="7"/>
        <v>0.8872627800438182</v>
      </c>
      <c r="T56" s="41">
        <f>+'Serie Gasto Constantes'!CB56+'Serie Gasto Constantes'!CH56+'Serie Gasto Constantes'!CN56+'Serie Gasto Constantes'!CT56</f>
        <v>61193024317.796043</v>
      </c>
      <c r="U56" s="41">
        <f>+'Serie Gasto Constantes'!CC56+'Serie Gasto Constantes'!CI56+'Serie Gasto Constantes'!CO56+'Serie Gasto Constantes'!CU56</f>
        <v>63028986557.415176</v>
      </c>
      <c r="V56" s="41">
        <f>+'Serie Gasto Constantes'!CD56+'Serie Gasto Constantes'!CJ56+'Serie Gasto Constantes'!CP56+'Serie Gasto Constantes'!CV56</f>
        <v>61328186511.809212</v>
      </c>
      <c r="W56" s="7">
        <f t="shared" si="1"/>
        <v>0.97301558951679079</v>
      </c>
      <c r="X56" s="41">
        <f>+'Serie Gasto Constantes'!CF56+'Serie Gasto Constantes'!CL56+'Serie Gasto Constantes'!CR56+'Serie Gasto Constantes'!CX56</f>
        <v>59086535222.833206</v>
      </c>
      <c r="Y56" s="7">
        <f t="shared" si="8"/>
        <v>0.93745018681221126</v>
      </c>
      <c r="Z56" s="41">
        <f>+'Serie Gasto Constantes'!FN56+'Serie Gasto Constantes'!GX56</f>
        <v>40489246222</v>
      </c>
      <c r="AA56" s="41">
        <f>+'Serie Gasto Constantes'!FO56+'Serie Gasto Constantes'!GY56</f>
        <v>39489871865.234802</v>
      </c>
      <c r="AB56" s="41">
        <f>+'Serie Gasto Constantes'!FP56+'Serie Gasto Constantes'!GZ56</f>
        <v>29466961695.193199</v>
      </c>
      <c r="AC56" s="7">
        <f t="shared" si="9"/>
        <v>0.74619035979032022</v>
      </c>
      <c r="AD56" s="41">
        <f>+'Serie Gasto Constantes'!FR56+'Serie Gasto Constantes'!HB56</f>
        <v>28106447118.510799</v>
      </c>
      <c r="AE56" s="7">
        <f t="shared" si="10"/>
        <v>0.71173811893916317</v>
      </c>
      <c r="AF56" s="445">
        <f>+Z56-'Serie Gasto Constantes'!FT56-'Serie Gasto Constantes'!FN56</f>
        <v>0</v>
      </c>
    </row>
    <row r="57" spans="1:32" s="42" customFormat="1" x14ac:dyDescent="0.25">
      <c r="A57" s="44" t="str">
        <f>+'Serie Gasto Constantes'!A57</f>
        <v>Inversión</v>
      </c>
      <c r="B57" s="41">
        <f>+'Serie Gasto Constantes'!H57+'Serie Gasto Constantes'!K57+'Serie Gasto Constantes'!N57+'Serie Gasto Constantes'!Q57</f>
        <v>10153217178.141727</v>
      </c>
      <c r="C57" s="41">
        <f>+'Serie Gasto Constantes'!I57+'Serie Gasto Constantes'!L57+'Serie Gasto Constantes'!O57+'Serie Gasto Constantes'!R57</f>
        <v>10122511311.346586</v>
      </c>
      <c r="D57" s="7">
        <f t="shared" si="2"/>
        <v>0.99697575002519934</v>
      </c>
      <c r="E57" s="41">
        <f>+'Serie Gasto Constantes'!T57+'Serie Gasto Constantes'!W57+'Serie Gasto Constantes'!Z57+'Serie Gasto Constantes'!AC57</f>
        <v>25640356482.467339</v>
      </c>
      <c r="F57" s="41">
        <f>+'Serie Gasto Constantes'!U57+'Serie Gasto Constantes'!X57+'Serie Gasto Constantes'!AA57+'Serie Gasto Constantes'!AD57</f>
        <v>25581076047.207558</v>
      </c>
      <c r="G57" s="7">
        <f t="shared" si="3"/>
        <v>0.99768800268824986</v>
      </c>
      <c r="H57" s="41">
        <f>+'Serie Gasto Constantes'!ACJ57+'Serie Gasto Constantes'!AL57+'Serie Gasto Constantes'!AR57+'Serie Gasto Constantes'!AX57</f>
        <v>17968808534.984489</v>
      </c>
      <c r="I57" s="41">
        <f>+'Serie Gasto Constantes'!AG57+'Serie Gasto Constantes'!AM57+'Serie Gasto Constantes'!AS57+'Serie Gasto Constantes'!AY57</f>
        <v>24351896491.935162</v>
      </c>
      <c r="J57" s="41">
        <f>+'Serie Gasto Constantes'!AH57+'Serie Gasto Constantes'!AN57+'Serie Gasto Constantes'!AT57+'Serie Gasto Constantes'!AZ57</f>
        <v>20930752157.851212</v>
      </c>
      <c r="K57" s="7">
        <f t="shared" si="4"/>
        <v>0.85951220122765548</v>
      </c>
      <c r="L57" s="41">
        <f>+'Serie Gasto Constantes'!AJ57+'Serie Gasto Constantes'!AP57+'Serie Gasto Constantes'!AV57+'Serie Gasto Constantes'!BB57</f>
        <v>16920911402.144976</v>
      </c>
      <c r="M57" s="7">
        <f t="shared" si="5"/>
        <v>0.69484984086347557</v>
      </c>
      <c r="N57" s="41">
        <f>+'Serie Gasto Constantes'!BD57+'Serie Gasto Constantes'!BJ57+'Serie Gasto Constantes'!BP57+'Serie Gasto Constantes'!BV57</f>
        <v>21625838591.816399</v>
      </c>
      <c r="O57" s="41">
        <f>+'Serie Gasto Constantes'!BE57+'Serie Gasto Constantes'!BK57+'Serie Gasto Constantes'!BQ57+'Serie Gasto Constantes'!BW57</f>
        <v>21625838591.816399</v>
      </c>
      <c r="P57" s="41">
        <f>+'Serie Gasto Constantes'!BF57+'Serie Gasto Constantes'!BL57+'Serie Gasto Constantes'!BR57+'Serie Gasto Constantes'!BX57</f>
        <v>20777839858.135723</v>
      </c>
      <c r="Q57" s="7">
        <f t="shared" si="6"/>
        <v>0.96078770633192589</v>
      </c>
      <c r="R57" s="41">
        <f>+'Serie Gasto Constantes'!BH57+'Serie Gasto Constantes'!BN57+'Serie Gasto Constantes'!BT57+'Serie Gasto Constantes'!BZ57</f>
        <v>18528904396.308842</v>
      </c>
      <c r="S57" s="7">
        <f t="shared" si="7"/>
        <v>0.8567947234804808</v>
      </c>
      <c r="T57" s="41">
        <f>+'Serie Gasto Constantes'!CB57+'Serie Gasto Constantes'!CH57+'Serie Gasto Constantes'!CN57+'Serie Gasto Constantes'!CT57</f>
        <v>21961005155.033913</v>
      </c>
      <c r="U57" s="41">
        <f>+'Serie Gasto Constantes'!CC57+'Serie Gasto Constantes'!CI57+'Serie Gasto Constantes'!CO57+'Serie Gasto Constantes'!CU57</f>
        <v>21027855985.523102</v>
      </c>
      <c r="V57" s="41">
        <f>+'Serie Gasto Constantes'!CD57+'Serie Gasto Constantes'!CJ57+'Serie Gasto Constantes'!CP57+'Serie Gasto Constantes'!CV57</f>
        <v>20850443187.673866</v>
      </c>
      <c r="W57" s="7">
        <f t="shared" si="1"/>
        <v>0.99156296305379976</v>
      </c>
      <c r="X57" s="41">
        <f>+'Serie Gasto Constantes'!CF57+'Serie Gasto Constantes'!CL57+'Serie Gasto Constantes'!CR57+'Serie Gasto Constantes'!CX57</f>
        <v>18637017261.241577</v>
      </c>
      <c r="Y57" s="7">
        <f t="shared" si="8"/>
        <v>0.88630135540553789</v>
      </c>
      <c r="Z57" s="41">
        <f>+'Serie Gasto Constantes'!FN57+'Serie Gasto Constantes'!GX57</f>
        <v>9438532978</v>
      </c>
      <c r="AA57" s="41">
        <f>+'Serie Gasto Constantes'!FO57+'Serie Gasto Constantes'!GY57</f>
        <v>9261059876.3411999</v>
      </c>
      <c r="AB57" s="41">
        <f>+'Serie Gasto Constantes'!FP57+'Serie Gasto Constantes'!GZ57</f>
        <v>7899480272.5619993</v>
      </c>
      <c r="AC57" s="7">
        <f t="shared" si="9"/>
        <v>0.85297799366813676</v>
      </c>
      <c r="AD57" s="41">
        <f>+'Serie Gasto Constantes'!FR57+'Serie Gasto Constantes'!HB57</f>
        <v>4741069580.2427998</v>
      </c>
      <c r="AE57" s="7">
        <f t="shared" si="10"/>
        <v>0.51193596019766485</v>
      </c>
      <c r="AF57" s="445">
        <f>+Z57-'Serie Gasto Constantes'!FT57-'Serie Gasto Constantes'!FN57</f>
        <v>0</v>
      </c>
    </row>
    <row r="58" spans="1:32" s="42" customFormat="1" ht="13" x14ac:dyDescent="0.25">
      <c r="A58" s="43" t="str">
        <f>+'Serie Gasto Constantes'!A58</f>
        <v>0126-SECRETARÍA DISTRITAL DE AMBIENTE</v>
      </c>
      <c r="B58" s="40">
        <f>+'Serie Gasto Constantes'!H58+'Serie Gasto Constantes'!K58+'Serie Gasto Constantes'!N58+'Serie Gasto Constantes'!Q58</f>
        <v>350013153924.56915</v>
      </c>
      <c r="C58" s="40">
        <f>+'Serie Gasto Constantes'!I58+'Serie Gasto Constantes'!L58+'Serie Gasto Constantes'!O58+'Serie Gasto Constantes'!R58</f>
        <v>342033443674.06628</v>
      </c>
      <c r="D58" s="4">
        <f t="shared" si="2"/>
        <v>0.97720168467662061</v>
      </c>
      <c r="E58" s="40">
        <f>+'Serie Gasto Constantes'!T58+'Serie Gasto Constantes'!W58+'Serie Gasto Constantes'!Z58+'Serie Gasto Constantes'!AC58</f>
        <v>942051013717.58813</v>
      </c>
      <c r="F58" s="40">
        <f>+'Serie Gasto Constantes'!U58+'Serie Gasto Constantes'!X58+'Serie Gasto Constantes'!AA58+'Serie Gasto Constantes'!AD58</f>
        <v>925404711307.31885</v>
      </c>
      <c r="G58" s="4">
        <f t="shared" si="3"/>
        <v>0.98232972294719112</v>
      </c>
      <c r="H58" s="40">
        <f>+'Serie Gasto Constantes'!ACJ58+'Serie Gasto Constantes'!AL58+'Serie Gasto Constantes'!AR58+'Serie Gasto Constantes'!AX58</f>
        <v>575312349168.38147</v>
      </c>
      <c r="I58" s="40">
        <f>+'Serie Gasto Constantes'!AG58+'Serie Gasto Constantes'!AM58+'Serie Gasto Constantes'!AS58+'Serie Gasto Constantes'!AY58</f>
        <v>604363770243.88977</v>
      </c>
      <c r="J58" s="40">
        <f>+'Serie Gasto Constantes'!AH58+'Serie Gasto Constantes'!AN58+'Serie Gasto Constantes'!AT58+'Serie Gasto Constantes'!AZ58</f>
        <v>538934448508.97192</v>
      </c>
      <c r="K58" s="4">
        <f t="shared" si="4"/>
        <v>0.89173851088308287</v>
      </c>
      <c r="L58" s="40">
        <f>+'Serie Gasto Constantes'!AJ58+'Serie Gasto Constantes'!AP58+'Serie Gasto Constantes'!AV58+'Serie Gasto Constantes'!BB58</f>
        <v>406621663936.15308</v>
      </c>
      <c r="M58" s="4">
        <f t="shared" si="5"/>
        <v>0.67280946336684233</v>
      </c>
      <c r="N58" s="40">
        <f>+'Serie Gasto Constantes'!BD58+'Serie Gasto Constantes'!BJ58+'Serie Gasto Constantes'!BP58+'Serie Gasto Constantes'!BV58</f>
        <v>1195822142113.5415</v>
      </c>
      <c r="O58" s="40">
        <f>+'Serie Gasto Constantes'!BE58+'Serie Gasto Constantes'!BK58+'Serie Gasto Constantes'!BQ58+'Serie Gasto Constantes'!BW58</f>
        <v>1153585220053.4512</v>
      </c>
      <c r="P58" s="40">
        <f>+'Serie Gasto Constantes'!BF58+'Serie Gasto Constantes'!BL58+'Serie Gasto Constantes'!BR58+'Serie Gasto Constantes'!BX58</f>
        <v>1035988904745.1418</v>
      </c>
      <c r="Q58" s="4">
        <f t="shared" si="6"/>
        <v>0.89806014045250981</v>
      </c>
      <c r="R58" s="40">
        <f>+'Serie Gasto Constantes'!BH58+'Serie Gasto Constantes'!BN58+'Serie Gasto Constantes'!BT58+'Serie Gasto Constantes'!BZ58</f>
        <v>746388140179.50854</v>
      </c>
      <c r="S58" s="4">
        <f t="shared" si="7"/>
        <v>0.64701603939145891</v>
      </c>
      <c r="T58" s="40">
        <f>+'Serie Gasto Constantes'!CB58+'Serie Gasto Constantes'!CH58+'Serie Gasto Constantes'!CN58+'Serie Gasto Constantes'!CT58</f>
        <v>863526280165.22278</v>
      </c>
      <c r="U58" s="40">
        <f>+'Serie Gasto Constantes'!CC58+'Serie Gasto Constantes'!CI58+'Serie Gasto Constantes'!CO58+'Serie Gasto Constantes'!CU58</f>
        <v>867371767550.89966</v>
      </c>
      <c r="V58" s="40">
        <f>+'Serie Gasto Constantes'!CD58+'Serie Gasto Constantes'!CJ58+'Serie Gasto Constantes'!CP58+'Serie Gasto Constantes'!CV58</f>
        <v>810337298948.87549</v>
      </c>
      <c r="W58" s="4">
        <f t="shared" si="1"/>
        <v>0.9342444949954205</v>
      </c>
      <c r="X58" s="40">
        <f>+'Serie Gasto Constantes'!CF58+'Serie Gasto Constantes'!CL58+'Serie Gasto Constantes'!CR58+'Serie Gasto Constantes'!CX58</f>
        <v>615764493290.47717</v>
      </c>
      <c r="Y58" s="4">
        <f t="shared" si="8"/>
        <v>0.70991991707217117</v>
      </c>
      <c r="Z58" s="40">
        <f>+'Serie Gasto Constantes'!FN58+'Serie Gasto Constantes'!GX58</f>
        <v>437728896191.19995</v>
      </c>
      <c r="AA58" s="40">
        <f>+'Serie Gasto Constantes'!FO58+'Serie Gasto Constantes'!GY58</f>
        <v>414978579772.81714</v>
      </c>
      <c r="AB58" s="40">
        <f>+'Serie Gasto Constantes'!FP58+'Serie Gasto Constantes'!GZ58</f>
        <v>285338551814.45679</v>
      </c>
      <c r="AC58" s="4">
        <f t="shared" si="9"/>
        <v>0.68759826584463068</v>
      </c>
      <c r="AD58" s="40">
        <f>+'Serie Gasto Constantes'!FR58+'Serie Gasto Constantes'!HB58</f>
        <v>169142566625.3844</v>
      </c>
      <c r="AE58" s="4">
        <f t="shared" si="10"/>
        <v>0.40759348763972986</v>
      </c>
      <c r="AF58" s="445">
        <f>+Z58-'Serie Gasto Constantes'!FT58-'Serie Gasto Constantes'!FN58</f>
        <v>0</v>
      </c>
    </row>
    <row r="59" spans="1:32" s="42" customFormat="1" x14ac:dyDescent="0.25">
      <c r="A59" s="44" t="str">
        <f>+'Serie Gasto Constantes'!A59</f>
        <v>Funcionamiento</v>
      </c>
      <c r="B59" s="41">
        <f>+'Serie Gasto Constantes'!H59+'Serie Gasto Constantes'!K59+'Serie Gasto Constantes'!N59+'Serie Gasto Constantes'!Q59</f>
        <v>26144956415.102634</v>
      </c>
      <c r="C59" s="41">
        <f>+'Serie Gasto Constantes'!I59+'Serie Gasto Constantes'!L59+'Serie Gasto Constantes'!O59+'Serie Gasto Constantes'!R59</f>
        <v>24417003629.492439</v>
      </c>
      <c r="D59" s="7">
        <f t="shared" si="2"/>
        <v>0.93390875248841332</v>
      </c>
      <c r="E59" s="41">
        <f>+'Serie Gasto Constantes'!T59+'Serie Gasto Constantes'!W59+'Serie Gasto Constantes'!Z59+'Serie Gasto Constantes'!AC59</f>
        <v>117965209915.89621</v>
      </c>
      <c r="F59" s="41">
        <f>+'Serie Gasto Constantes'!U59+'Serie Gasto Constantes'!X59+'Serie Gasto Constantes'!AA59+'Serie Gasto Constantes'!AD59</f>
        <v>113569312595.58945</v>
      </c>
      <c r="G59" s="7">
        <f t="shared" si="3"/>
        <v>0.96273564618381269</v>
      </c>
      <c r="H59" s="41">
        <f>+'Serie Gasto Constantes'!ACJ59+'Serie Gasto Constantes'!AL59+'Serie Gasto Constantes'!AR59+'Serie Gasto Constantes'!AX59</f>
        <v>120038184327.52922</v>
      </c>
      <c r="I59" s="41">
        <f>+'Serie Gasto Constantes'!AG59+'Serie Gasto Constantes'!AM59+'Serie Gasto Constantes'!AS59+'Serie Gasto Constantes'!AY59</f>
        <v>161944082215.65674</v>
      </c>
      <c r="J59" s="41">
        <f>+'Serie Gasto Constantes'!AH59+'Serie Gasto Constantes'!AN59+'Serie Gasto Constantes'!AT59+'Serie Gasto Constantes'!AZ59</f>
        <v>149707258879.7326</v>
      </c>
      <c r="K59" s="7">
        <f t="shared" si="4"/>
        <v>0.92443797162264518</v>
      </c>
      <c r="L59" s="41">
        <f>+'Serie Gasto Constantes'!AJ59+'Serie Gasto Constantes'!AP59+'Serie Gasto Constantes'!AV59+'Serie Gasto Constantes'!BB59</f>
        <v>134657947392.60056</v>
      </c>
      <c r="M59" s="7">
        <f t="shared" si="5"/>
        <v>0.83150891067004262</v>
      </c>
      <c r="N59" s="41">
        <f>+'Serie Gasto Constantes'!BD59+'Serie Gasto Constantes'!BJ59+'Serie Gasto Constantes'!BP59+'Serie Gasto Constantes'!BV59</f>
        <v>162521420841.11105</v>
      </c>
      <c r="O59" s="41">
        <f>+'Serie Gasto Constantes'!BE59+'Serie Gasto Constantes'!BK59+'Serie Gasto Constantes'!BQ59+'Serie Gasto Constantes'!BW59</f>
        <v>158364875537.06039</v>
      </c>
      <c r="P59" s="41">
        <f>+'Serie Gasto Constantes'!BF59+'Serie Gasto Constantes'!BL59+'Serie Gasto Constantes'!BR59+'Serie Gasto Constantes'!BX59</f>
        <v>145237727591.17194</v>
      </c>
      <c r="Q59" s="7">
        <f t="shared" si="6"/>
        <v>0.91710821038206514</v>
      </c>
      <c r="R59" s="41">
        <f>+'Serie Gasto Constantes'!BH59+'Serie Gasto Constantes'!BN59+'Serie Gasto Constantes'!BT59+'Serie Gasto Constantes'!BZ59</f>
        <v>125943500638.77895</v>
      </c>
      <c r="S59" s="7">
        <f t="shared" si="7"/>
        <v>0.79527420592267484</v>
      </c>
      <c r="T59" s="41">
        <f>+'Serie Gasto Constantes'!CB59+'Serie Gasto Constantes'!CH59+'Serie Gasto Constantes'!CN59+'Serie Gasto Constantes'!CT59</f>
        <v>150246509192.00888</v>
      </c>
      <c r="U59" s="41">
        <f>+'Serie Gasto Constantes'!CC59+'Serie Gasto Constantes'!CI59+'Serie Gasto Constantes'!CO59+'Serie Gasto Constantes'!CU59</f>
        <v>153599943828.63751</v>
      </c>
      <c r="V59" s="41">
        <f>+'Serie Gasto Constantes'!CD59+'Serie Gasto Constantes'!CJ59+'Serie Gasto Constantes'!CP59+'Serie Gasto Constantes'!CV59</f>
        <v>146027280093.63928</v>
      </c>
      <c r="W59" s="7">
        <f t="shared" si="1"/>
        <v>0.95069878577920175</v>
      </c>
      <c r="X59" s="41">
        <f>+'Serie Gasto Constantes'!CF59+'Serie Gasto Constantes'!CL59+'Serie Gasto Constantes'!CR59+'Serie Gasto Constantes'!CX59</f>
        <v>133310972379.32811</v>
      </c>
      <c r="Y59" s="7">
        <f t="shared" si="8"/>
        <v>0.86791029382182183</v>
      </c>
      <c r="Z59" s="41">
        <f>+'Serie Gasto Constantes'!FN59+'Serie Gasto Constantes'!GX59</f>
        <v>79372631200</v>
      </c>
      <c r="AA59" s="41">
        <f>+'Serie Gasto Constantes'!FO59+'Serie Gasto Constantes'!GY59</f>
        <v>78966214248.155197</v>
      </c>
      <c r="AB59" s="41">
        <f>+'Serie Gasto Constantes'!FP59+'Serie Gasto Constantes'!GZ59</f>
        <v>55904968200.965195</v>
      </c>
      <c r="AC59" s="7">
        <f t="shared" si="9"/>
        <v>0.70796059724075278</v>
      </c>
      <c r="AD59" s="41">
        <f>+'Serie Gasto Constantes'!FR59+'Serie Gasto Constantes'!HB59</f>
        <v>47884448928.870796</v>
      </c>
      <c r="AE59" s="7">
        <f t="shared" si="10"/>
        <v>0.60639159905008955</v>
      </c>
      <c r="AF59" s="445">
        <f>+Z59-'Serie Gasto Constantes'!FT59-'Serie Gasto Constantes'!FN59</f>
        <v>0</v>
      </c>
    </row>
    <row r="60" spans="1:32" s="42" customFormat="1" x14ac:dyDescent="0.25">
      <c r="A60" s="44" t="str">
        <f>+'Serie Gasto Constantes'!A60</f>
        <v>Inversión</v>
      </c>
      <c r="B60" s="41">
        <f>+'Serie Gasto Constantes'!H60+'Serie Gasto Constantes'!K60+'Serie Gasto Constantes'!N60+'Serie Gasto Constantes'!Q60</f>
        <v>323868197509.46649</v>
      </c>
      <c r="C60" s="41">
        <f>+'Serie Gasto Constantes'!I60+'Serie Gasto Constantes'!L60+'Serie Gasto Constantes'!O60+'Serie Gasto Constantes'!R60</f>
        <v>317616440044.57385</v>
      </c>
      <c r="D60" s="7">
        <f t="shared" si="2"/>
        <v>0.98069659968787182</v>
      </c>
      <c r="E60" s="41">
        <f>+'Serie Gasto Constantes'!T60+'Serie Gasto Constantes'!W60+'Serie Gasto Constantes'!Z60+'Serie Gasto Constantes'!AC60</f>
        <v>824085803801.69177</v>
      </c>
      <c r="F60" s="41">
        <f>+'Serie Gasto Constantes'!U60+'Serie Gasto Constantes'!X60+'Serie Gasto Constantes'!AA60+'Serie Gasto Constantes'!AD60</f>
        <v>811835398711.72937</v>
      </c>
      <c r="G60" s="7">
        <f t="shared" si="3"/>
        <v>0.98513455148305118</v>
      </c>
      <c r="H60" s="41">
        <f>+'Serie Gasto Constantes'!ACJ60+'Serie Gasto Constantes'!AL60+'Serie Gasto Constantes'!AR60+'Serie Gasto Constantes'!AX60</f>
        <v>455274164840.85223</v>
      </c>
      <c r="I60" s="41">
        <f>+'Serie Gasto Constantes'!AG60+'Serie Gasto Constantes'!AM60+'Serie Gasto Constantes'!AS60+'Serie Gasto Constantes'!AY60</f>
        <v>442419688028.23303</v>
      </c>
      <c r="J60" s="41">
        <f>+'Serie Gasto Constantes'!AH60+'Serie Gasto Constantes'!AN60+'Serie Gasto Constantes'!AT60+'Serie Gasto Constantes'!AZ60</f>
        <v>389227189629.23926</v>
      </c>
      <c r="K60" s="7">
        <f t="shared" si="4"/>
        <v>0.8797691426526224</v>
      </c>
      <c r="L60" s="41">
        <f>+'Serie Gasto Constantes'!AJ60+'Serie Gasto Constantes'!AP60+'Serie Gasto Constantes'!AV60+'Serie Gasto Constantes'!BB60</f>
        <v>271963716543.55249</v>
      </c>
      <c r="M60" s="7">
        <f t="shared" si="5"/>
        <v>0.61471883802376603</v>
      </c>
      <c r="N60" s="41">
        <f>+'Serie Gasto Constantes'!BD60+'Serie Gasto Constantes'!BJ60+'Serie Gasto Constantes'!BP60+'Serie Gasto Constantes'!BV60</f>
        <v>1033300721272.4307</v>
      </c>
      <c r="O60" s="41">
        <f>+'Serie Gasto Constantes'!BE60+'Serie Gasto Constantes'!BK60+'Serie Gasto Constantes'!BQ60+'Serie Gasto Constantes'!BW60</f>
        <v>995220344516.39087</v>
      </c>
      <c r="P60" s="41">
        <f>+'Serie Gasto Constantes'!BF60+'Serie Gasto Constantes'!BL60+'Serie Gasto Constantes'!BR60+'Serie Gasto Constantes'!BX60</f>
        <v>890751177153.96997</v>
      </c>
      <c r="Q60" s="7">
        <f t="shared" si="6"/>
        <v>0.89502910793771429</v>
      </c>
      <c r="R60" s="41">
        <f>+'Serie Gasto Constantes'!BH60+'Serie Gasto Constantes'!BN60+'Serie Gasto Constantes'!BT60+'Serie Gasto Constantes'!BZ60</f>
        <v>620444639540.72974</v>
      </c>
      <c r="S60" s="7">
        <f t="shared" si="7"/>
        <v>0.62342439336107369</v>
      </c>
      <c r="T60" s="41">
        <f>+'Serie Gasto Constantes'!CB60+'Serie Gasto Constantes'!CH60+'Serie Gasto Constantes'!CN60+'Serie Gasto Constantes'!CT60</f>
        <v>713279770973.21399</v>
      </c>
      <c r="U60" s="41">
        <f>+'Serie Gasto Constantes'!CC60+'Serie Gasto Constantes'!CI60+'Serie Gasto Constantes'!CO60+'Serie Gasto Constantes'!CU60</f>
        <v>713771823722.26221</v>
      </c>
      <c r="V60" s="41">
        <f>+'Serie Gasto Constantes'!CD60+'Serie Gasto Constantes'!CJ60+'Serie Gasto Constantes'!CP60+'Serie Gasto Constantes'!CV60</f>
        <v>664310018855.23621</v>
      </c>
      <c r="W60" s="7">
        <f t="shared" si="1"/>
        <v>0.93070361812674718</v>
      </c>
      <c r="X60" s="41">
        <f>+'Serie Gasto Constantes'!CF60+'Serie Gasto Constantes'!CL60+'Serie Gasto Constantes'!CR60+'Serie Gasto Constantes'!CX60</f>
        <v>482453520911.14905</v>
      </c>
      <c r="Y60" s="7">
        <f t="shared" si="8"/>
        <v>0.67592121862585308</v>
      </c>
      <c r="Z60" s="41">
        <f>+'Serie Gasto Constantes'!FN60+'Serie Gasto Constantes'!GX60</f>
        <v>358356264991.19995</v>
      </c>
      <c r="AA60" s="41">
        <f>+'Serie Gasto Constantes'!FO60+'Serie Gasto Constantes'!GY60</f>
        <v>336012365524.66199</v>
      </c>
      <c r="AB60" s="41">
        <f>+'Serie Gasto Constantes'!FP60+'Serie Gasto Constantes'!GZ60</f>
        <v>229433583613.49158</v>
      </c>
      <c r="AC60" s="7">
        <f t="shared" si="9"/>
        <v>0.68281291748071715</v>
      </c>
      <c r="AD60" s="41">
        <f>+'Serie Gasto Constantes'!FR60+'Serie Gasto Constantes'!HB60</f>
        <v>121258117696.5136</v>
      </c>
      <c r="AE60" s="7">
        <f t="shared" si="10"/>
        <v>0.3608739741085919</v>
      </c>
      <c r="AF60" s="445">
        <f>+Z60-'Serie Gasto Constantes'!FT60-'Serie Gasto Constantes'!FN60</f>
        <v>0</v>
      </c>
    </row>
    <row r="61" spans="1:32" s="42" customFormat="1" ht="13" x14ac:dyDescent="0.25">
      <c r="A61" s="43" t="str">
        <f>+'Serie Gasto Constantes'!A61</f>
        <v>0127-DEPARTAMENTO ADTIVO DE LA DEFENSORÍA ESPACIO PUBLICO</v>
      </c>
      <c r="B61" s="40">
        <f>+'Serie Gasto Constantes'!H61+'Serie Gasto Constantes'!K61+'Serie Gasto Constantes'!N61+'Serie Gasto Constantes'!Q61</f>
        <v>135453579640.68866</v>
      </c>
      <c r="C61" s="40">
        <f>+'Serie Gasto Constantes'!I61+'Serie Gasto Constantes'!L61+'Serie Gasto Constantes'!O61+'Serie Gasto Constantes'!R61</f>
        <v>117398331080.49496</v>
      </c>
      <c r="D61" s="4">
        <f t="shared" si="2"/>
        <v>0.86670526826911476</v>
      </c>
      <c r="E61" s="40">
        <f>+'Serie Gasto Constantes'!T61+'Serie Gasto Constantes'!W61+'Serie Gasto Constantes'!Z61+'Serie Gasto Constantes'!AC61</f>
        <v>139156525133.022</v>
      </c>
      <c r="F61" s="40">
        <f>+'Serie Gasto Constantes'!U61+'Serie Gasto Constantes'!X61+'Serie Gasto Constantes'!AA61+'Serie Gasto Constantes'!AD61</f>
        <v>128952115251.2113</v>
      </c>
      <c r="G61" s="4">
        <f t="shared" si="3"/>
        <v>0.92666955522167471</v>
      </c>
      <c r="H61" s="40">
        <f>+'Serie Gasto Constantes'!ACJ61+'Serie Gasto Constantes'!AL61+'Serie Gasto Constantes'!AR61+'Serie Gasto Constantes'!AX61</f>
        <v>127720752743.28137</v>
      </c>
      <c r="I61" s="40">
        <f>+'Serie Gasto Constantes'!AG61+'Serie Gasto Constantes'!AM61+'Serie Gasto Constantes'!AS61+'Serie Gasto Constantes'!AY61</f>
        <v>160918067785.94296</v>
      </c>
      <c r="J61" s="40">
        <f>+'Serie Gasto Constantes'!AH61+'Serie Gasto Constantes'!AN61+'Serie Gasto Constantes'!AT61+'Serie Gasto Constantes'!AZ61</f>
        <v>154497694910.33307</v>
      </c>
      <c r="K61" s="4">
        <f t="shared" si="4"/>
        <v>0.96010160348090667</v>
      </c>
      <c r="L61" s="40">
        <f>+'Serie Gasto Constantes'!AJ61+'Serie Gasto Constantes'!AP61+'Serie Gasto Constantes'!AV61+'Serie Gasto Constantes'!BB61</f>
        <v>123928716765.02692</v>
      </c>
      <c r="M61" s="4">
        <f t="shared" si="5"/>
        <v>0.7701355010667903</v>
      </c>
      <c r="N61" s="40">
        <f>+'Serie Gasto Constantes'!BD61+'Serie Gasto Constantes'!BJ61+'Serie Gasto Constantes'!BP61+'Serie Gasto Constantes'!BV61</f>
        <v>200365495089.33881</v>
      </c>
      <c r="O61" s="40">
        <f>+'Serie Gasto Constantes'!BE61+'Serie Gasto Constantes'!BK61+'Serie Gasto Constantes'!BQ61+'Serie Gasto Constantes'!BW61</f>
        <v>220372753520.1106</v>
      </c>
      <c r="P61" s="40">
        <f>+'Serie Gasto Constantes'!BF61+'Serie Gasto Constantes'!BL61+'Serie Gasto Constantes'!BR61+'Serie Gasto Constantes'!BX61</f>
        <v>213504069766.80695</v>
      </c>
      <c r="Q61" s="4">
        <f t="shared" si="6"/>
        <v>0.96883152003327477</v>
      </c>
      <c r="R61" s="40">
        <f>+'Serie Gasto Constantes'!BH61+'Serie Gasto Constantes'!BN61+'Serie Gasto Constantes'!BT61+'Serie Gasto Constantes'!BZ61</f>
        <v>181272607616.91</v>
      </c>
      <c r="S61" s="4">
        <f t="shared" si="7"/>
        <v>0.82257268524063509</v>
      </c>
      <c r="T61" s="40">
        <f>+'Serie Gasto Constantes'!CB61+'Serie Gasto Constantes'!CH61+'Serie Gasto Constantes'!CN61+'Serie Gasto Constantes'!CT61</f>
        <v>191566702015.50049</v>
      </c>
      <c r="U61" s="40">
        <f>+'Serie Gasto Constantes'!CC61+'Serie Gasto Constantes'!CI61+'Serie Gasto Constantes'!CO61+'Serie Gasto Constantes'!CU61</f>
        <v>190521103822.70496</v>
      </c>
      <c r="V61" s="40">
        <f>+'Serie Gasto Constantes'!CD61+'Serie Gasto Constantes'!CJ61+'Serie Gasto Constantes'!CP61+'Serie Gasto Constantes'!CV61</f>
        <v>186495093559.51831</v>
      </c>
      <c r="W61" s="4">
        <f t="shared" si="1"/>
        <v>0.97886842883855441</v>
      </c>
      <c r="X61" s="40">
        <f>+'Serie Gasto Constantes'!CF61+'Serie Gasto Constantes'!CL61+'Serie Gasto Constantes'!CR61+'Serie Gasto Constantes'!CX61</f>
        <v>170463165371.08405</v>
      </c>
      <c r="Y61" s="4">
        <f t="shared" si="8"/>
        <v>0.89472064748120284</v>
      </c>
      <c r="Z61" s="40">
        <f>+'Serie Gasto Constantes'!FN61+'Serie Gasto Constantes'!GX61</f>
        <v>97452303227.600006</v>
      </c>
      <c r="AA61" s="40">
        <f>+'Serie Gasto Constantes'!FO61+'Serie Gasto Constantes'!GY61</f>
        <v>97214506418.417603</v>
      </c>
      <c r="AB61" s="40">
        <f>+'Serie Gasto Constantes'!FP61+'Serie Gasto Constantes'!GZ61</f>
        <v>79303946976.619598</v>
      </c>
      <c r="AC61" s="4">
        <f t="shared" si="9"/>
        <v>0.81576248132444573</v>
      </c>
      <c r="AD61" s="40">
        <f>+'Serie Gasto Constantes'!FR61+'Serie Gasto Constantes'!HB61</f>
        <v>56863818544.1036</v>
      </c>
      <c r="AE61" s="4">
        <f t="shared" si="10"/>
        <v>0.5849314123898135</v>
      </c>
      <c r="AF61" s="445">
        <f>+Z61-'Serie Gasto Constantes'!FT61-'Serie Gasto Constantes'!FN61</f>
        <v>0</v>
      </c>
    </row>
    <row r="62" spans="1:32" s="42" customFormat="1" x14ac:dyDescent="0.25">
      <c r="A62" s="44" t="str">
        <f>+'Serie Gasto Constantes'!A62</f>
        <v>Funcionamiento</v>
      </c>
      <c r="B62" s="41">
        <f>+'Serie Gasto Constantes'!H62+'Serie Gasto Constantes'!K62+'Serie Gasto Constantes'!N62+'Serie Gasto Constantes'!Q62</f>
        <v>52168337603.432205</v>
      </c>
      <c r="C62" s="41">
        <f>+'Serie Gasto Constantes'!I62+'Serie Gasto Constantes'!L62+'Serie Gasto Constantes'!O62+'Serie Gasto Constantes'!R62</f>
        <v>50483516218.87484</v>
      </c>
      <c r="D62" s="7">
        <f t="shared" si="2"/>
        <v>0.96770413890960327</v>
      </c>
      <c r="E62" s="41">
        <f>+'Serie Gasto Constantes'!T62+'Serie Gasto Constantes'!W62+'Serie Gasto Constantes'!Z62+'Serie Gasto Constantes'!AC62</f>
        <v>57335013857.974495</v>
      </c>
      <c r="F62" s="41">
        <f>+'Serie Gasto Constantes'!U62+'Serie Gasto Constantes'!X62+'Serie Gasto Constantes'!AA62+'Serie Gasto Constantes'!AD62</f>
        <v>54053424881.916389</v>
      </c>
      <c r="G62" s="7">
        <f t="shared" si="3"/>
        <v>0.94276466062802422</v>
      </c>
      <c r="H62" s="41">
        <f>+'Serie Gasto Constantes'!ACJ62+'Serie Gasto Constantes'!AL62+'Serie Gasto Constantes'!AR62+'Serie Gasto Constantes'!AX62</f>
        <v>49793079440.617386</v>
      </c>
      <c r="I62" s="41">
        <f>+'Serie Gasto Constantes'!AG62+'Serie Gasto Constantes'!AM62+'Serie Gasto Constantes'!AS62+'Serie Gasto Constantes'!AY62</f>
        <v>64482880291.807045</v>
      </c>
      <c r="J62" s="41">
        <f>+'Serie Gasto Constantes'!AH62+'Serie Gasto Constantes'!AN62+'Serie Gasto Constantes'!AT62+'Serie Gasto Constantes'!AZ62</f>
        <v>59379691190.208252</v>
      </c>
      <c r="K62" s="7">
        <f t="shared" si="4"/>
        <v>0.9208597835812371</v>
      </c>
      <c r="L62" s="41">
        <f>+'Serie Gasto Constantes'!AJ62+'Serie Gasto Constantes'!AP62+'Serie Gasto Constantes'!AV62+'Serie Gasto Constantes'!BB62</f>
        <v>56781030766.293022</v>
      </c>
      <c r="M62" s="7">
        <f t="shared" si="5"/>
        <v>0.88055977818204578</v>
      </c>
      <c r="N62" s="41">
        <f>+'Serie Gasto Constantes'!BD62+'Serie Gasto Constantes'!BJ62+'Serie Gasto Constantes'!BP62+'Serie Gasto Constantes'!BV62</f>
        <v>61832139857.144073</v>
      </c>
      <c r="O62" s="41">
        <f>+'Serie Gasto Constantes'!BE62+'Serie Gasto Constantes'!BK62+'Serie Gasto Constantes'!BQ62+'Serie Gasto Constantes'!BW62</f>
        <v>61832139857.144073</v>
      </c>
      <c r="P62" s="41">
        <f>+'Serie Gasto Constantes'!BF62+'Serie Gasto Constantes'!BL62+'Serie Gasto Constantes'!BR62+'Serie Gasto Constantes'!BX62</f>
        <v>58218760354.045029</v>
      </c>
      <c r="Q62" s="7">
        <f t="shared" si="6"/>
        <v>0.94156146768578064</v>
      </c>
      <c r="R62" s="41">
        <f>+'Serie Gasto Constantes'!BH62+'Serie Gasto Constantes'!BN62+'Serie Gasto Constantes'!BT62+'Serie Gasto Constantes'!BZ62</f>
        <v>56505155614.433228</v>
      </c>
      <c r="S62" s="7">
        <f t="shared" si="7"/>
        <v>0.9138476485688799</v>
      </c>
      <c r="T62" s="41">
        <f>+'Serie Gasto Constantes'!CB62+'Serie Gasto Constantes'!CH62+'Serie Gasto Constantes'!CN62+'Serie Gasto Constantes'!CT62</f>
        <v>63580769890.735588</v>
      </c>
      <c r="U62" s="41">
        <f>+'Serie Gasto Constantes'!CC62+'Serie Gasto Constantes'!CI62+'Serie Gasto Constantes'!CO62+'Serie Gasto Constantes'!CU62</f>
        <v>63954603375.541588</v>
      </c>
      <c r="V62" s="41">
        <f>+'Serie Gasto Constantes'!CD62+'Serie Gasto Constantes'!CJ62+'Serie Gasto Constantes'!CP62+'Serie Gasto Constantes'!CV62</f>
        <v>62306178595.333267</v>
      </c>
      <c r="W62" s="7">
        <f t="shared" si="1"/>
        <v>0.97422508008487263</v>
      </c>
      <c r="X62" s="41">
        <f>+'Serie Gasto Constantes'!CF62+'Serie Gasto Constantes'!CL62+'Serie Gasto Constantes'!CR62+'Serie Gasto Constantes'!CX62</f>
        <v>60332638163.025841</v>
      </c>
      <c r="Y62" s="7">
        <f t="shared" si="8"/>
        <v>0.9433666222390974</v>
      </c>
      <c r="Z62" s="41">
        <f>+'Serie Gasto Constantes'!FN62+'Serie Gasto Constantes'!GX62</f>
        <v>35625989068.800003</v>
      </c>
      <c r="AA62" s="41">
        <f>+'Serie Gasto Constantes'!FO62+'Serie Gasto Constantes'!GY62</f>
        <v>35444065095.847198</v>
      </c>
      <c r="AB62" s="41">
        <f>+'Serie Gasto Constantes'!FP62+'Serie Gasto Constantes'!GZ62</f>
        <v>25149853587.565598</v>
      </c>
      <c r="AC62" s="7">
        <f t="shared" si="9"/>
        <v>0.70956459197205002</v>
      </c>
      <c r="AD62" s="41">
        <f>+'Serie Gasto Constantes'!FR62+'Serie Gasto Constantes'!HB62</f>
        <v>23987883745.523201</v>
      </c>
      <c r="AE62" s="7">
        <f t="shared" si="10"/>
        <v>0.67678139289767136</v>
      </c>
      <c r="AF62" s="445">
        <f>+Z62-'Serie Gasto Constantes'!FT62-'Serie Gasto Constantes'!FN62</f>
        <v>0</v>
      </c>
    </row>
    <row r="63" spans="1:32" s="42" customFormat="1" x14ac:dyDescent="0.25">
      <c r="A63" s="44" t="str">
        <f>+'Serie Gasto Constantes'!A63</f>
        <v>Inversión</v>
      </c>
      <c r="B63" s="41">
        <f>+'Serie Gasto Constantes'!H63+'Serie Gasto Constantes'!K63+'Serie Gasto Constantes'!N63+'Serie Gasto Constantes'!Q63</f>
        <v>83285242037.256454</v>
      </c>
      <c r="C63" s="41">
        <f>+'Serie Gasto Constantes'!I63+'Serie Gasto Constantes'!L63+'Serie Gasto Constantes'!O63+'Serie Gasto Constantes'!R63</f>
        <v>66914814861.620132</v>
      </c>
      <c r="D63" s="7">
        <f t="shared" si="2"/>
        <v>0.80344144082197366</v>
      </c>
      <c r="E63" s="41">
        <f>+'Serie Gasto Constantes'!T63+'Serie Gasto Constantes'!W63+'Serie Gasto Constantes'!Z63+'Serie Gasto Constantes'!AC63</f>
        <v>81821511275.047531</v>
      </c>
      <c r="F63" s="41">
        <f>+'Serie Gasto Constantes'!U63+'Serie Gasto Constantes'!X63+'Serie Gasto Constantes'!AA63+'Serie Gasto Constantes'!AD63</f>
        <v>74898690369.294922</v>
      </c>
      <c r="G63" s="7">
        <f t="shared" si="3"/>
        <v>0.91539118750225523</v>
      </c>
      <c r="H63" s="41">
        <f>+'Serie Gasto Constantes'!ACJ63+'Serie Gasto Constantes'!AL63+'Serie Gasto Constantes'!AR63+'Serie Gasto Constantes'!AX63</f>
        <v>77927673302.664001</v>
      </c>
      <c r="I63" s="41">
        <f>+'Serie Gasto Constantes'!AG63+'Serie Gasto Constantes'!AM63+'Serie Gasto Constantes'!AS63+'Serie Gasto Constantes'!AY63</f>
        <v>96435187494.135925</v>
      </c>
      <c r="J63" s="41">
        <f>+'Serie Gasto Constantes'!AH63+'Serie Gasto Constantes'!AN63+'Serie Gasto Constantes'!AT63+'Serie Gasto Constantes'!AZ63</f>
        <v>95118003720.124832</v>
      </c>
      <c r="K63" s="7">
        <f t="shared" si="4"/>
        <v>0.9863412535586018</v>
      </c>
      <c r="L63" s="41">
        <f>+'Serie Gasto Constantes'!AJ63+'Serie Gasto Constantes'!AP63+'Serie Gasto Constantes'!AV63+'Serie Gasto Constantes'!BB63</f>
        <v>67147685998.733894</v>
      </c>
      <c r="M63" s="7">
        <f t="shared" si="5"/>
        <v>0.69629859954196738</v>
      </c>
      <c r="N63" s="41">
        <f>+'Serie Gasto Constantes'!BD63+'Serie Gasto Constantes'!BJ63+'Serie Gasto Constantes'!BP63+'Serie Gasto Constantes'!BV63</f>
        <v>138533355232.19476</v>
      </c>
      <c r="O63" s="41">
        <f>+'Serie Gasto Constantes'!BE63+'Serie Gasto Constantes'!BK63+'Serie Gasto Constantes'!BQ63+'Serie Gasto Constantes'!BW63</f>
        <v>158540613662.96652</v>
      </c>
      <c r="P63" s="41">
        <f>+'Serie Gasto Constantes'!BF63+'Serie Gasto Constantes'!BL63+'Serie Gasto Constantes'!BR63+'Serie Gasto Constantes'!BX63</f>
        <v>155285309412.76193</v>
      </c>
      <c r="Q63" s="7">
        <f t="shared" si="6"/>
        <v>0.97946706414846563</v>
      </c>
      <c r="R63" s="41">
        <f>+'Serie Gasto Constantes'!BH63+'Serie Gasto Constantes'!BN63+'Serie Gasto Constantes'!BT63+'Serie Gasto Constantes'!BZ63</f>
        <v>124767452002.47681</v>
      </c>
      <c r="S63" s="7">
        <f t="shared" si="7"/>
        <v>0.78697470080261978</v>
      </c>
      <c r="T63" s="41">
        <f>+'Serie Gasto Constantes'!CB63+'Serie Gasto Constantes'!CH63+'Serie Gasto Constantes'!CN63+'Serie Gasto Constantes'!CT63</f>
        <v>127985932124.76491</v>
      </c>
      <c r="U63" s="41">
        <f>+'Serie Gasto Constantes'!CC63+'Serie Gasto Constantes'!CI63+'Serie Gasto Constantes'!CO63+'Serie Gasto Constantes'!CU63</f>
        <v>126566500447.16341</v>
      </c>
      <c r="V63" s="41">
        <f>+'Serie Gasto Constantes'!CD63+'Serie Gasto Constantes'!CJ63+'Serie Gasto Constantes'!CP63+'Serie Gasto Constantes'!CV63</f>
        <v>124188914964.18503</v>
      </c>
      <c r="W63" s="7">
        <f t="shared" si="1"/>
        <v>0.98121473316732077</v>
      </c>
      <c r="X63" s="41">
        <f>+'Serie Gasto Constantes'!CF63+'Serie Gasto Constantes'!CL63+'Serie Gasto Constantes'!CR63+'Serie Gasto Constantes'!CX63</f>
        <v>110130527208.05821</v>
      </c>
      <c r="Y63" s="7">
        <f t="shared" si="8"/>
        <v>0.87013962477404061</v>
      </c>
      <c r="Z63" s="41">
        <f>+'Serie Gasto Constantes'!FN63+'Serie Gasto Constantes'!GX63</f>
        <v>61826314158.800003</v>
      </c>
      <c r="AA63" s="41">
        <f>+'Serie Gasto Constantes'!FO63+'Serie Gasto Constantes'!GY63</f>
        <v>61770441322.570396</v>
      </c>
      <c r="AB63" s="41">
        <f>+'Serie Gasto Constantes'!FP63+'Serie Gasto Constantes'!GZ63</f>
        <v>54154093389.054001</v>
      </c>
      <c r="AC63" s="7">
        <f t="shared" si="9"/>
        <v>0.87669914978034247</v>
      </c>
      <c r="AD63" s="41">
        <f>+'Serie Gasto Constantes'!FR63+'Serie Gasto Constantes'!HB63</f>
        <v>32875934798.580399</v>
      </c>
      <c r="AE63" s="7">
        <f t="shared" si="10"/>
        <v>0.5322276172012359</v>
      </c>
      <c r="AF63" s="445">
        <f>+Z63-'Serie Gasto Constantes'!FT63-'Serie Gasto Constantes'!FN63</f>
        <v>0</v>
      </c>
    </row>
    <row r="64" spans="1:32" s="42" customFormat="1" ht="13" x14ac:dyDescent="0.25">
      <c r="A64" s="43" t="str">
        <f>+'Serie Gasto Constantes'!A64</f>
        <v>0131-UNIDAD ADMINISTRATIVA ESPECIAL CUERPO OFICIAL DE BOMBEROS</v>
      </c>
      <c r="B64" s="40">
        <f>+'Serie Gasto Constantes'!H64+'Serie Gasto Constantes'!K64+'Serie Gasto Constantes'!N64+'Serie Gasto Constantes'!Q64</f>
        <v>97148928444.985352</v>
      </c>
      <c r="C64" s="40">
        <f>+'Serie Gasto Constantes'!I64+'Serie Gasto Constantes'!L64+'Serie Gasto Constantes'!O64+'Serie Gasto Constantes'!R64</f>
        <v>92254528354.86113</v>
      </c>
      <c r="D64" s="4">
        <f t="shared" si="2"/>
        <v>0.94961961836876174</v>
      </c>
      <c r="E64" s="40">
        <f>+'Serie Gasto Constantes'!T64+'Serie Gasto Constantes'!W64+'Serie Gasto Constantes'!Z64+'Serie Gasto Constantes'!AC64</f>
        <v>534850913575.55066</v>
      </c>
      <c r="F64" s="40">
        <f>+'Serie Gasto Constantes'!U64+'Serie Gasto Constantes'!X64+'Serie Gasto Constantes'!AA64+'Serie Gasto Constantes'!AD64</f>
        <v>514408948089.69495</v>
      </c>
      <c r="G64" s="4">
        <f t="shared" si="3"/>
        <v>0.96178006811431171</v>
      </c>
      <c r="H64" s="40">
        <f>+'Serie Gasto Constantes'!ACJ64+'Serie Gasto Constantes'!AL64+'Serie Gasto Constantes'!AR64+'Serie Gasto Constantes'!AX64</f>
        <v>442273027620.07813</v>
      </c>
      <c r="I64" s="40">
        <f>+'Serie Gasto Constantes'!AG64+'Serie Gasto Constantes'!AM64+'Serie Gasto Constantes'!AS64+'Serie Gasto Constantes'!AY64</f>
        <v>602039289639.87317</v>
      </c>
      <c r="J64" s="40">
        <f>+'Serie Gasto Constantes'!AH64+'Serie Gasto Constantes'!AN64+'Serie Gasto Constantes'!AT64+'Serie Gasto Constantes'!AZ64</f>
        <v>515026730390.17078</v>
      </c>
      <c r="K64" s="4">
        <f t="shared" si="4"/>
        <v>0.85547029779111028</v>
      </c>
      <c r="L64" s="40">
        <f>+'Serie Gasto Constantes'!AJ64+'Serie Gasto Constantes'!AP64+'Serie Gasto Constantes'!AV64+'Serie Gasto Constantes'!BB64</f>
        <v>410386077319.03131</v>
      </c>
      <c r="M64" s="4">
        <f t="shared" si="5"/>
        <v>0.68165995871218865</v>
      </c>
      <c r="N64" s="40">
        <f>+'Serie Gasto Constantes'!BD64+'Serie Gasto Constantes'!BJ64+'Serie Gasto Constantes'!BP64+'Serie Gasto Constantes'!BV64</f>
        <v>669473143861.00317</v>
      </c>
      <c r="O64" s="40">
        <f>+'Serie Gasto Constantes'!BE64+'Serie Gasto Constantes'!BK64+'Serie Gasto Constantes'!BQ64+'Serie Gasto Constantes'!BW64</f>
        <v>671886355937.3186</v>
      </c>
      <c r="P64" s="40">
        <f>+'Serie Gasto Constantes'!BF64+'Serie Gasto Constantes'!BL64+'Serie Gasto Constantes'!BR64+'Serie Gasto Constantes'!BX64</f>
        <v>610525349632.75378</v>
      </c>
      <c r="Q64" s="4">
        <f t="shared" si="6"/>
        <v>0.90867353420361863</v>
      </c>
      <c r="R64" s="40">
        <f>+'Serie Gasto Constantes'!BH64+'Serie Gasto Constantes'!BN64+'Serie Gasto Constantes'!BT64+'Serie Gasto Constantes'!BZ64</f>
        <v>457908488396.85358</v>
      </c>
      <c r="S64" s="4">
        <f t="shared" si="7"/>
        <v>0.68152669621940143</v>
      </c>
      <c r="T64" s="40">
        <f>+'Serie Gasto Constantes'!CB64+'Serie Gasto Constantes'!CH64+'Serie Gasto Constantes'!CN64+'Serie Gasto Constantes'!CT64</f>
        <v>642875363275.83313</v>
      </c>
      <c r="U64" s="40">
        <f>+'Serie Gasto Constantes'!CC64+'Serie Gasto Constantes'!CI64+'Serie Gasto Constantes'!CO64+'Serie Gasto Constantes'!CU64</f>
        <v>659235483058.21741</v>
      </c>
      <c r="V64" s="40">
        <f>+'Serie Gasto Constantes'!CD64+'Serie Gasto Constantes'!CJ64+'Serie Gasto Constantes'!CP64+'Serie Gasto Constantes'!CV64</f>
        <v>645859884944.95178</v>
      </c>
      <c r="W64" s="4">
        <f t="shared" si="1"/>
        <v>0.97971043965774451</v>
      </c>
      <c r="X64" s="40">
        <f>+'Serie Gasto Constantes'!CF64+'Serie Gasto Constantes'!CL64+'Serie Gasto Constantes'!CR64+'Serie Gasto Constantes'!CX64</f>
        <v>557096117333.46033</v>
      </c>
      <c r="Y64" s="4">
        <f t="shared" si="8"/>
        <v>0.84506391365505862</v>
      </c>
      <c r="Z64" s="40">
        <f>+'Serie Gasto Constantes'!FN64+'Serie Gasto Constantes'!GX64</f>
        <v>363580166630.79999</v>
      </c>
      <c r="AA64" s="40">
        <f>+'Serie Gasto Constantes'!FO64+'Serie Gasto Constantes'!GY64</f>
        <v>359864553673.55676</v>
      </c>
      <c r="AB64" s="40">
        <f>+'Serie Gasto Constantes'!FP64+'Serie Gasto Constantes'!GZ64</f>
        <v>248143669639.31238</v>
      </c>
      <c r="AC64" s="4">
        <f t="shared" si="9"/>
        <v>0.68954740639560308</v>
      </c>
      <c r="AD64" s="40">
        <f>+'Serie Gasto Constantes'!FR64+'Serie Gasto Constantes'!HB64</f>
        <v>209547048937.59998</v>
      </c>
      <c r="AE64" s="4">
        <f t="shared" si="10"/>
        <v>0.58229421819545468</v>
      </c>
      <c r="AF64" s="445">
        <f>+Z64-'Serie Gasto Constantes'!FT64-'Serie Gasto Constantes'!FN64</f>
        <v>0</v>
      </c>
    </row>
    <row r="65" spans="1:32" s="42" customFormat="1" x14ac:dyDescent="0.25">
      <c r="A65" s="44" t="str">
        <f>+'Serie Gasto Constantes'!A65</f>
        <v>Funcionamiento</v>
      </c>
      <c r="B65" s="41">
        <f>+'Serie Gasto Constantes'!H65+'Serie Gasto Constantes'!K65+'Serie Gasto Constantes'!N65+'Serie Gasto Constantes'!Q65</f>
        <v>49602045222.064255</v>
      </c>
      <c r="C65" s="41">
        <f>+'Serie Gasto Constantes'!I65+'Serie Gasto Constantes'!L65+'Serie Gasto Constantes'!O65+'Serie Gasto Constantes'!R65</f>
        <v>44928000370.350098</v>
      </c>
      <c r="D65" s="7">
        <f t="shared" si="2"/>
        <v>0.90576911031009211</v>
      </c>
      <c r="E65" s="41">
        <f>+'Serie Gasto Constantes'!T65+'Serie Gasto Constantes'!W65+'Serie Gasto Constantes'!Z65+'Serie Gasto Constantes'!AC65</f>
        <v>245287780974.62469</v>
      </c>
      <c r="F65" s="41">
        <f>+'Serie Gasto Constantes'!U65+'Serie Gasto Constantes'!X65+'Serie Gasto Constantes'!AA65+'Serie Gasto Constantes'!AD65</f>
        <v>229668775323.87885</v>
      </c>
      <c r="G65" s="7">
        <f t="shared" si="3"/>
        <v>0.93632375168185955</v>
      </c>
      <c r="H65" s="41">
        <f>+'Serie Gasto Constantes'!ACJ65+'Serie Gasto Constantes'!AL65+'Serie Gasto Constantes'!AR65+'Serie Gasto Constantes'!AX65</f>
        <v>258283751395.00381</v>
      </c>
      <c r="I65" s="41">
        <f>+'Serie Gasto Constantes'!AG65+'Serie Gasto Constantes'!AM65+'Serie Gasto Constantes'!AS65+'Serie Gasto Constantes'!AY65</f>
        <v>348559426784.35034</v>
      </c>
      <c r="J65" s="41">
        <f>+'Serie Gasto Constantes'!AH65+'Serie Gasto Constantes'!AN65+'Serie Gasto Constantes'!AT65+'Serie Gasto Constantes'!AZ65</f>
        <v>283295364071.0495</v>
      </c>
      <c r="K65" s="7">
        <f t="shared" si="4"/>
        <v>0.81276058629256653</v>
      </c>
      <c r="L65" s="41">
        <f>+'Serie Gasto Constantes'!AJ65+'Serie Gasto Constantes'!AP65+'Serie Gasto Constantes'!AV65+'Serie Gasto Constantes'!BB65</f>
        <v>273219833959.1239</v>
      </c>
      <c r="M65" s="7">
        <f t="shared" si="5"/>
        <v>0.78385438167524246</v>
      </c>
      <c r="N65" s="41">
        <f>+'Serie Gasto Constantes'!BD65+'Serie Gasto Constantes'!BJ65+'Serie Gasto Constantes'!BP65+'Serie Gasto Constantes'!BV65</f>
        <v>407645258708.5899</v>
      </c>
      <c r="O65" s="41">
        <f>+'Serie Gasto Constantes'!BE65+'Serie Gasto Constantes'!BK65+'Serie Gasto Constantes'!BQ65+'Serie Gasto Constantes'!BW65</f>
        <v>414536415098.45374</v>
      </c>
      <c r="P65" s="41">
        <f>+'Serie Gasto Constantes'!BF65+'Serie Gasto Constantes'!BL65+'Serie Gasto Constantes'!BR65+'Serie Gasto Constantes'!BX65</f>
        <v>378292264387.15356</v>
      </c>
      <c r="Q65" s="7">
        <f t="shared" si="6"/>
        <v>0.91256702815193669</v>
      </c>
      <c r="R65" s="41">
        <f>+'Serie Gasto Constantes'!BH65+'Serie Gasto Constantes'!BN65+'Serie Gasto Constantes'!BT65+'Serie Gasto Constantes'!BZ65</f>
        <v>363839742517.89886</v>
      </c>
      <c r="S65" s="7">
        <f t="shared" si="7"/>
        <v>0.87770272831516083</v>
      </c>
      <c r="T65" s="41">
        <f>+'Serie Gasto Constantes'!CB65+'Serie Gasto Constantes'!CH65+'Serie Gasto Constantes'!CN65+'Serie Gasto Constantes'!CT65</f>
        <v>397612976951.1311</v>
      </c>
      <c r="U65" s="41">
        <f>+'Serie Gasto Constantes'!CC65+'Serie Gasto Constantes'!CI65+'Serie Gasto Constantes'!CO65+'Serie Gasto Constantes'!CU65</f>
        <v>425349845799.41803</v>
      </c>
      <c r="V65" s="41">
        <f>+'Serie Gasto Constantes'!CD65+'Serie Gasto Constantes'!CJ65+'Serie Gasto Constantes'!CP65+'Serie Gasto Constantes'!CV65</f>
        <v>419830947428.59741</v>
      </c>
      <c r="W65" s="7">
        <f t="shared" si="1"/>
        <v>0.98702503733027525</v>
      </c>
      <c r="X65" s="41">
        <f>+'Serie Gasto Constantes'!CF65+'Serie Gasto Constantes'!CL65+'Serie Gasto Constantes'!CR65+'Serie Gasto Constantes'!CX65</f>
        <v>407641109322.17468</v>
      </c>
      <c r="Y65" s="7">
        <f t="shared" si="8"/>
        <v>0.95836665593715942</v>
      </c>
      <c r="Z65" s="41">
        <f>+'Serie Gasto Constantes'!FN65+'Serie Gasto Constantes'!GX65</f>
        <v>248920425178.79999</v>
      </c>
      <c r="AA65" s="41">
        <f>+'Serie Gasto Constantes'!FO65+'Serie Gasto Constantes'!GY65</f>
        <v>246978089400.23761</v>
      </c>
      <c r="AB65" s="41">
        <f>+'Serie Gasto Constantes'!FP65+'Serie Gasto Constantes'!GZ65</f>
        <v>174632195811.25159</v>
      </c>
      <c r="AC65" s="7">
        <f t="shared" si="9"/>
        <v>0.70707566098405317</v>
      </c>
      <c r="AD65" s="41">
        <f>+'Serie Gasto Constantes'!FR65+'Serie Gasto Constantes'!HB65</f>
        <v>168672559510.28717</v>
      </c>
      <c r="AE65" s="7">
        <f t="shared" si="10"/>
        <v>0.68294543827710452</v>
      </c>
      <c r="AF65" s="445">
        <f>+Z65-'Serie Gasto Constantes'!FT65-'Serie Gasto Constantes'!FN65</f>
        <v>0</v>
      </c>
    </row>
    <row r="66" spans="1:32" s="42" customFormat="1" x14ac:dyDescent="0.25">
      <c r="A66" s="44" t="str">
        <f>+'Serie Gasto Constantes'!A66</f>
        <v>Inversión</v>
      </c>
      <c r="B66" s="41">
        <f>+'Serie Gasto Constantes'!H66+'Serie Gasto Constantes'!K66+'Serie Gasto Constantes'!N66+'Serie Gasto Constantes'!Q66</f>
        <v>47546883222.921089</v>
      </c>
      <c r="C66" s="41">
        <f>+'Serie Gasto Constantes'!I66+'Serie Gasto Constantes'!L66+'Serie Gasto Constantes'!O66+'Serie Gasto Constantes'!R66</f>
        <v>47326527984.511024</v>
      </c>
      <c r="D66" s="7">
        <f t="shared" si="2"/>
        <v>0.99536551665485751</v>
      </c>
      <c r="E66" s="41">
        <f>+'Serie Gasto Constantes'!T66+'Serie Gasto Constantes'!W66+'Serie Gasto Constantes'!Z66+'Serie Gasto Constantes'!AC66</f>
        <v>289563132600.92596</v>
      </c>
      <c r="F66" s="41">
        <f>+'Serie Gasto Constantes'!U66+'Serie Gasto Constantes'!X66+'Serie Gasto Constantes'!AA66+'Serie Gasto Constantes'!AD66</f>
        <v>284740172765.81604</v>
      </c>
      <c r="G66" s="7">
        <f t="shared" si="3"/>
        <v>0.98334401278301931</v>
      </c>
      <c r="H66" s="41">
        <f>+'Serie Gasto Constantes'!ACJ66+'Serie Gasto Constantes'!AL66+'Serie Gasto Constantes'!AR66+'Serie Gasto Constantes'!AX66</f>
        <v>183989276225.07431</v>
      </c>
      <c r="I66" s="41">
        <f>+'Serie Gasto Constantes'!AG66+'Serie Gasto Constantes'!AM66+'Serie Gasto Constantes'!AS66+'Serie Gasto Constantes'!AY66</f>
        <v>253479862855.52283</v>
      </c>
      <c r="J66" s="41">
        <f>+'Serie Gasto Constantes'!AH66+'Serie Gasto Constantes'!AN66+'Serie Gasto Constantes'!AT66+'Serie Gasto Constantes'!AZ66</f>
        <v>231731366319.12128</v>
      </c>
      <c r="K66" s="7">
        <f t="shared" si="4"/>
        <v>0.91420029862964836</v>
      </c>
      <c r="L66" s="41">
        <f>+'Serie Gasto Constantes'!AJ66+'Serie Gasto Constantes'!AP66+'Serie Gasto Constantes'!AV66+'Serie Gasto Constantes'!BB66</f>
        <v>137166243359.90736</v>
      </c>
      <c r="M66" s="7">
        <f t="shared" si="5"/>
        <v>0.54113270306639183</v>
      </c>
      <c r="N66" s="41">
        <f>+'Serie Gasto Constantes'!BD66+'Serie Gasto Constantes'!BJ66+'Serie Gasto Constantes'!BP66+'Serie Gasto Constantes'!BV66</f>
        <v>261827885152.41318</v>
      </c>
      <c r="O66" s="41">
        <f>+'Serie Gasto Constantes'!BE66+'Serie Gasto Constantes'!BK66+'Serie Gasto Constantes'!BQ66+'Serie Gasto Constantes'!BW66</f>
        <v>257349940838.86496</v>
      </c>
      <c r="P66" s="41">
        <f>+'Serie Gasto Constantes'!BF66+'Serie Gasto Constantes'!BL66+'Serie Gasto Constantes'!BR66+'Serie Gasto Constantes'!BX66</f>
        <v>232233085245.60022</v>
      </c>
      <c r="Q66" s="7">
        <f t="shared" si="6"/>
        <v>0.90240193756643916</v>
      </c>
      <c r="R66" s="41">
        <f>+'Serie Gasto Constantes'!BH66+'Serie Gasto Constantes'!BN66+'Serie Gasto Constantes'!BT66+'Serie Gasto Constantes'!BZ66</f>
        <v>94068745878.954742</v>
      </c>
      <c r="S66" s="7">
        <f t="shared" si="7"/>
        <v>0.36552853119890244</v>
      </c>
      <c r="T66" s="41">
        <f>+'Serie Gasto Constantes'!CB66+'Serie Gasto Constantes'!CH66+'Serie Gasto Constantes'!CN66+'Serie Gasto Constantes'!CT66</f>
        <v>245262386324.70209</v>
      </c>
      <c r="U66" s="41">
        <f>+'Serie Gasto Constantes'!CC66+'Serie Gasto Constantes'!CI66+'Serie Gasto Constantes'!CO66+'Serie Gasto Constantes'!CU66</f>
        <v>233885637258.79932</v>
      </c>
      <c r="V66" s="41">
        <f>+'Serie Gasto Constantes'!CD66+'Serie Gasto Constantes'!CJ66+'Serie Gasto Constantes'!CP66+'Serie Gasto Constantes'!CV66</f>
        <v>226028937516.35446</v>
      </c>
      <c r="W66" s="7">
        <f t="shared" si="1"/>
        <v>0.96640794264014063</v>
      </c>
      <c r="X66" s="41">
        <f>+'Serie Gasto Constantes'!CF66+'Serie Gasto Constantes'!CL66+'Serie Gasto Constantes'!CR66+'Serie Gasto Constantes'!CX66</f>
        <v>149455008011.28564</v>
      </c>
      <c r="Y66" s="7">
        <f t="shared" si="8"/>
        <v>0.63900891804617554</v>
      </c>
      <c r="Z66" s="41">
        <f>+'Serie Gasto Constantes'!FN66+'Serie Gasto Constantes'!GX66</f>
        <v>114659741452</v>
      </c>
      <c r="AA66" s="41">
        <f>+'Serie Gasto Constantes'!FO66+'Serie Gasto Constantes'!GY66</f>
        <v>112886464273.3192</v>
      </c>
      <c r="AB66" s="41">
        <f>+'Serie Gasto Constantes'!FP66+'Serie Gasto Constantes'!GZ66</f>
        <v>73511473828.060791</v>
      </c>
      <c r="AC66" s="7">
        <f t="shared" si="9"/>
        <v>0.65119830177403548</v>
      </c>
      <c r="AD66" s="41">
        <f>+'Serie Gasto Constantes'!FR66+'Serie Gasto Constantes'!HB66</f>
        <v>40874489427.312798</v>
      </c>
      <c r="AE66" s="7">
        <f t="shared" si="10"/>
        <v>0.36208494694588034</v>
      </c>
      <c r="AF66" s="445">
        <f>+Z66-'Serie Gasto Constantes'!FT66-'Serie Gasto Constantes'!FN66</f>
        <v>0</v>
      </c>
    </row>
    <row r="67" spans="1:32" s="42" customFormat="1" ht="13" x14ac:dyDescent="0.25">
      <c r="A67" s="43" t="str">
        <f>+'Serie Gasto Constantes'!A67</f>
        <v>0136-SECRETARIA JURIDICA DISTRITAL</v>
      </c>
      <c r="B67" s="40"/>
      <c r="C67" s="40"/>
      <c r="D67" s="4"/>
      <c r="E67" s="40"/>
      <c r="F67" s="40"/>
      <c r="G67" s="4"/>
      <c r="H67" s="40">
        <f>+'Serie Gasto Constantes'!ACJ67+'Serie Gasto Constantes'!AL67+'Serie Gasto Constantes'!AR67+'Serie Gasto Constantes'!AX67</f>
        <v>0</v>
      </c>
      <c r="I67" s="40">
        <f>+'Serie Gasto Constantes'!AG67+'Serie Gasto Constantes'!AM67+'Serie Gasto Constantes'!AS67+'Serie Gasto Constantes'!AY67</f>
        <v>0</v>
      </c>
      <c r="J67" s="40">
        <f>+'Serie Gasto Constantes'!AH67+'Serie Gasto Constantes'!AN67+'Serie Gasto Constantes'!AT67+'Serie Gasto Constantes'!AZ67</f>
        <v>0</v>
      </c>
      <c r="K67" s="4"/>
      <c r="L67" s="40"/>
      <c r="M67" s="4"/>
      <c r="N67" s="40">
        <f>+'Serie Gasto Constantes'!BD67+'Serie Gasto Constantes'!BJ67+'Serie Gasto Constantes'!BP67+'Serie Gasto Constantes'!BV67</f>
        <v>157703861849.05591</v>
      </c>
      <c r="O67" s="40">
        <f>+'Serie Gasto Constantes'!BE67+'Serie Gasto Constantes'!BK67+'Serie Gasto Constantes'!BQ67+'Serie Gasto Constantes'!BW67</f>
        <v>169877320799.1503</v>
      </c>
      <c r="P67" s="40">
        <f>+'Serie Gasto Constantes'!BF67+'Serie Gasto Constantes'!BL67+'Serie Gasto Constantes'!BR67+'Serie Gasto Constantes'!BX67</f>
        <v>140065413498.33936</v>
      </c>
      <c r="Q67" s="4">
        <f t="shared" si="6"/>
        <v>0.82450919781070586</v>
      </c>
      <c r="R67" s="40">
        <f>+'Serie Gasto Constantes'!BH67+'Serie Gasto Constantes'!BN67+'Serie Gasto Constantes'!BT67+'Serie Gasto Constantes'!BZ67</f>
        <v>129918902945.44589</v>
      </c>
      <c r="S67" s="4">
        <f t="shared" si="7"/>
        <v>0.76478073903138533</v>
      </c>
      <c r="T67" s="40">
        <f>+'Serie Gasto Constantes'!CB67+'Serie Gasto Constantes'!CH67+'Serie Gasto Constantes'!CN67+'Serie Gasto Constantes'!CT67</f>
        <v>167685120873.00272</v>
      </c>
      <c r="U67" s="40">
        <f>+'Serie Gasto Constantes'!CC67+'Serie Gasto Constantes'!CI67+'Serie Gasto Constantes'!CO67+'Serie Gasto Constantes'!CU67</f>
        <v>168033239915.20761</v>
      </c>
      <c r="V67" s="40">
        <f>+'Serie Gasto Constantes'!CD67+'Serie Gasto Constantes'!CJ67+'Serie Gasto Constantes'!CP67+'Serie Gasto Constantes'!CV67</f>
        <v>162918180973.14499</v>
      </c>
      <c r="W67" s="4">
        <f t="shared" si="1"/>
        <v>0.96955924348870637</v>
      </c>
      <c r="X67" s="40">
        <f>+'Serie Gasto Constantes'!CF67+'Serie Gasto Constantes'!CL67+'Serie Gasto Constantes'!CR67+'Serie Gasto Constantes'!CX67</f>
        <v>157043421193.75217</v>
      </c>
      <c r="Y67" s="4">
        <f t="shared" si="8"/>
        <v>0.93459735272020528</v>
      </c>
      <c r="Z67" s="40">
        <f>+'Serie Gasto Constantes'!FN67+'Serie Gasto Constantes'!GX67</f>
        <v>86442634708</v>
      </c>
      <c r="AA67" s="40">
        <f>+'Serie Gasto Constantes'!FO67+'Serie Gasto Constantes'!GY67</f>
        <v>86419683509.396393</v>
      </c>
      <c r="AB67" s="40">
        <f>+'Serie Gasto Constantes'!FP67+'Serie Gasto Constantes'!GZ67</f>
        <v>63949453774.490799</v>
      </c>
      <c r="AC67" s="4">
        <f t="shared" si="9"/>
        <v>0.7399871323011451</v>
      </c>
      <c r="AD67" s="40">
        <f>+'Serie Gasto Constantes'!FR67+'Serie Gasto Constantes'!HB67</f>
        <v>52635367015.441597</v>
      </c>
      <c r="AE67" s="4">
        <f t="shared" si="10"/>
        <v>0.60906688011323906</v>
      </c>
      <c r="AF67" s="445">
        <f>+Z67-'Serie Gasto Constantes'!FT67-'Serie Gasto Constantes'!FN67</f>
        <v>0</v>
      </c>
    </row>
    <row r="68" spans="1:32" s="42" customFormat="1" x14ac:dyDescent="0.25">
      <c r="A68" s="44" t="str">
        <f>+'Serie Gasto Constantes'!A68</f>
        <v>Funcionamiento</v>
      </c>
      <c r="B68" s="41"/>
      <c r="C68" s="41"/>
      <c r="D68" s="7"/>
      <c r="E68" s="41"/>
      <c r="F68" s="41"/>
      <c r="G68" s="7"/>
      <c r="H68" s="41">
        <f>+'Serie Gasto Constantes'!ACJ68+'Serie Gasto Constantes'!AL68+'Serie Gasto Constantes'!AR68+'Serie Gasto Constantes'!AX68</f>
        <v>0</v>
      </c>
      <c r="I68" s="41">
        <f>+'Serie Gasto Constantes'!AG68+'Serie Gasto Constantes'!AM68+'Serie Gasto Constantes'!AS68+'Serie Gasto Constantes'!AY68</f>
        <v>0</v>
      </c>
      <c r="J68" s="41">
        <f>+'Serie Gasto Constantes'!AH68+'Serie Gasto Constantes'!AN68+'Serie Gasto Constantes'!AT68+'Serie Gasto Constantes'!AZ68</f>
        <v>0</v>
      </c>
      <c r="K68" s="7"/>
      <c r="L68" s="41"/>
      <c r="M68" s="7"/>
      <c r="N68" s="41">
        <f>+'Serie Gasto Constantes'!BD68+'Serie Gasto Constantes'!BJ68+'Serie Gasto Constantes'!BP68+'Serie Gasto Constantes'!BV68</f>
        <v>96485757423.200012</v>
      </c>
      <c r="O68" s="41">
        <f>+'Serie Gasto Constantes'!BE68+'Serie Gasto Constantes'!BK68+'Serie Gasto Constantes'!BQ68+'Serie Gasto Constantes'!BW68</f>
        <v>105241227489.12881</v>
      </c>
      <c r="P68" s="41">
        <f>+'Serie Gasto Constantes'!BF68+'Serie Gasto Constantes'!BL68+'Serie Gasto Constantes'!BR68+'Serie Gasto Constantes'!BX68</f>
        <v>87806690051.001038</v>
      </c>
      <c r="Q68" s="7">
        <f t="shared" si="6"/>
        <v>0.8343373803775832</v>
      </c>
      <c r="R68" s="41">
        <f>+'Serie Gasto Constantes'!BH68+'Serie Gasto Constantes'!BN68+'Serie Gasto Constantes'!BT68+'Serie Gasto Constantes'!BZ68</f>
        <v>85864175146.713867</v>
      </c>
      <c r="S68" s="7">
        <f t="shared" si="7"/>
        <v>0.81587964332308316</v>
      </c>
      <c r="T68" s="41">
        <f>+'Serie Gasto Constantes'!CB68+'Serie Gasto Constantes'!CH68+'Serie Gasto Constantes'!CN68+'Serie Gasto Constantes'!CT68</f>
        <v>124397157186.4353</v>
      </c>
      <c r="U68" s="41">
        <f>+'Serie Gasto Constantes'!CC68+'Serie Gasto Constantes'!CI68+'Serie Gasto Constantes'!CO68+'Serie Gasto Constantes'!CU68</f>
        <v>125204672742.86092</v>
      </c>
      <c r="V68" s="41">
        <f>+'Serie Gasto Constantes'!CD68+'Serie Gasto Constantes'!CJ68+'Serie Gasto Constantes'!CP68+'Serie Gasto Constantes'!CV68</f>
        <v>120479680655.55469</v>
      </c>
      <c r="W68" s="7">
        <f t="shared" si="1"/>
        <v>0.96226185505863526</v>
      </c>
      <c r="X68" s="41">
        <f>+'Serie Gasto Constantes'!CF68+'Serie Gasto Constantes'!CL68+'Serie Gasto Constantes'!CR68+'Serie Gasto Constantes'!CX68</f>
        <v>118449384386.42331</v>
      </c>
      <c r="Y68" s="7">
        <f t="shared" si="8"/>
        <v>0.94604603639425444</v>
      </c>
      <c r="Z68" s="41">
        <f>+'Serie Gasto Constantes'!FN68+'Serie Gasto Constantes'!GX68</f>
        <v>67110721819.199997</v>
      </c>
      <c r="AA68" s="41">
        <f>+'Serie Gasto Constantes'!FO68+'Serie Gasto Constantes'!GY68</f>
        <v>68220903773.207596</v>
      </c>
      <c r="AB68" s="41">
        <f>+'Serie Gasto Constantes'!FP68+'Serie Gasto Constantes'!GZ68</f>
        <v>48876324598.097595</v>
      </c>
      <c r="AC68" s="7">
        <f t="shared" si="9"/>
        <v>0.71644205653711668</v>
      </c>
      <c r="AD68" s="41">
        <f>+'Serie Gasto Constantes'!FR68+'Serie Gasto Constantes'!HB68</f>
        <v>43142812403.934402</v>
      </c>
      <c r="AE68" s="7">
        <f t="shared" si="10"/>
        <v>0.63239872264603281</v>
      </c>
      <c r="AF68" s="445">
        <f>+Z68-'Serie Gasto Constantes'!FT68-'Serie Gasto Constantes'!FN68</f>
        <v>0</v>
      </c>
    </row>
    <row r="69" spans="1:32" s="42" customFormat="1" x14ac:dyDescent="0.25">
      <c r="A69" s="44" t="str">
        <f>+'Serie Gasto Constantes'!A69</f>
        <v>Inversión</v>
      </c>
      <c r="B69" s="41"/>
      <c r="C69" s="41"/>
      <c r="D69" s="7"/>
      <c r="E69" s="41"/>
      <c r="F69" s="41"/>
      <c r="G69" s="7"/>
      <c r="H69" s="41">
        <f>+'Serie Gasto Constantes'!ACJ69+'Serie Gasto Constantes'!AL69+'Serie Gasto Constantes'!AR69+'Serie Gasto Constantes'!AX69</f>
        <v>0</v>
      </c>
      <c r="I69" s="41">
        <f>+'Serie Gasto Constantes'!AG69+'Serie Gasto Constantes'!AM69+'Serie Gasto Constantes'!AS69+'Serie Gasto Constantes'!AY69</f>
        <v>0</v>
      </c>
      <c r="J69" s="41">
        <f>+'Serie Gasto Constantes'!AH69+'Serie Gasto Constantes'!AN69+'Serie Gasto Constantes'!AT69+'Serie Gasto Constantes'!AZ69</f>
        <v>0</v>
      </c>
      <c r="K69" s="7"/>
      <c r="L69" s="41"/>
      <c r="M69" s="7"/>
      <c r="N69" s="41">
        <f>+'Serie Gasto Constantes'!BD69+'Serie Gasto Constantes'!BJ69+'Serie Gasto Constantes'!BP69+'Serie Gasto Constantes'!BV69</f>
        <v>61218104425.855904</v>
      </c>
      <c r="O69" s="41">
        <f>+'Serie Gasto Constantes'!BE69+'Serie Gasto Constantes'!BK69+'Serie Gasto Constantes'!BQ69+'Serie Gasto Constantes'!BW69</f>
        <v>64636093310.021492</v>
      </c>
      <c r="P69" s="41">
        <f>+'Serie Gasto Constantes'!BF69+'Serie Gasto Constantes'!BL69+'Serie Gasto Constantes'!BR69+'Serie Gasto Constantes'!BX69</f>
        <v>52258723447.338348</v>
      </c>
      <c r="Q69" s="7">
        <f t="shared" si="6"/>
        <v>0.80850683838028159</v>
      </c>
      <c r="R69" s="41">
        <f>+'Serie Gasto Constantes'!BH69+'Serie Gasto Constantes'!BN69+'Serie Gasto Constantes'!BT69+'Serie Gasto Constantes'!BZ69</f>
        <v>44054727798.732025</v>
      </c>
      <c r="S69" s="7">
        <f t="shared" si="7"/>
        <v>0.68158091776103014</v>
      </c>
      <c r="T69" s="41">
        <f>+'Serie Gasto Constantes'!CB69+'Serie Gasto Constantes'!CH69+'Serie Gasto Constantes'!CN69+'Serie Gasto Constantes'!CT69</f>
        <v>43287963686.567421</v>
      </c>
      <c r="U69" s="41">
        <f>+'Serie Gasto Constantes'!CC69+'Serie Gasto Constantes'!CI69+'Serie Gasto Constantes'!CO69+'Serie Gasto Constantes'!CU69</f>
        <v>42828567172.34671</v>
      </c>
      <c r="V69" s="41">
        <f>+'Serie Gasto Constantes'!CD69+'Serie Gasto Constantes'!CJ69+'Serie Gasto Constantes'!CP69+'Serie Gasto Constantes'!CV69</f>
        <v>42438500317.590302</v>
      </c>
      <c r="W69" s="7">
        <f t="shared" si="1"/>
        <v>0.99089236739611819</v>
      </c>
      <c r="X69" s="41">
        <f>+'Serie Gasto Constantes'!CF69+'Serie Gasto Constantes'!CL69+'Serie Gasto Constantes'!CR69+'Serie Gasto Constantes'!CX69</f>
        <v>38594036807.328857</v>
      </c>
      <c r="Y69" s="7">
        <f t="shared" si="8"/>
        <v>0.90112836724194734</v>
      </c>
      <c r="Z69" s="41">
        <f>+'Serie Gasto Constantes'!FN69+'Serie Gasto Constantes'!GX69</f>
        <v>19331912888.799999</v>
      </c>
      <c r="AA69" s="41">
        <f>+'Serie Gasto Constantes'!FO69+'Serie Gasto Constantes'!GY69</f>
        <v>18198779736.188797</v>
      </c>
      <c r="AB69" s="41">
        <f>+'Serie Gasto Constantes'!FP69+'Serie Gasto Constantes'!GZ69</f>
        <v>15073129176.3932</v>
      </c>
      <c r="AC69" s="7">
        <f t="shared" si="9"/>
        <v>0.82824944281400636</v>
      </c>
      <c r="AD69" s="41">
        <f>+'Serie Gasto Constantes'!FR69+'Serie Gasto Constantes'!HB69</f>
        <v>9492554611.5071983</v>
      </c>
      <c r="AE69" s="7">
        <f t="shared" si="10"/>
        <v>0.52160390691640612</v>
      </c>
      <c r="AF69" s="445">
        <f>+Z69-'Serie Gasto Constantes'!FT69-'Serie Gasto Constantes'!FN69</f>
        <v>0</v>
      </c>
    </row>
    <row r="70" spans="1:32" s="42" customFormat="1" ht="13" x14ac:dyDescent="0.25">
      <c r="A70" s="43" t="str">
        <f>+'Serie Gasto Constantes'!A70</f>
        <v>0137-SECRETARÍA DISTRITAL DE SEGURIDAD, CONVIVENCIA Y JUSTICIA</v>
      </c>
      <c r="B70" s="40"/>
      <c r="C70" s="40"/>
      <c r="D70" s="4"/>
      <c r="E70" s="40"/>
      <c r="F70" s="40"/>
      <c r="G70" s="4"/>
      <c r="H70" s="40">
        <f>+'Serie Gasto Constantes'!ACJ70+'Serie Gasto Constantes'!AL70+'Serie Gasto Constantes'!AR70+'Serie Gasto Constantes'!AX70</f>
        <v>0</v>
      </c>
      <c r="I70" s="40">
        <f>+'Serie Gasto Constantes'!AG70+'Serie Gasto Constantes'!AM70+'Serie Gasto Constantes'!AS70+'Serie Gasto Constantes'!AY70</f>
        <v>0</v>
      </c>
      <c r="J70" s="40">
        <f>+'Serie Gasto Constantes'!AH70+'Serie Gasto Constantes'!AN70+'Serie Gasto Constantes'!AT70+'Serie Gasto Constantes'!AZ70</f>
        <v>0</v>
      </c>
      <c r="K70" s="4"/>
      <c r="L70" s="40"/>
      <c r="M70" s="4"/>
      <c r="N70" s="40">
        <f>+'Serie Gasto Constantes'!BD70+'Serie Gasto Constantes'!BJ70+'Serie Gasto Constantes'!BP70+'Serie Gasto Constantes'!BV70</f>
        <v>2102775278203.6091</v>
      </c>
      <c r="O70" s="40">
        <f>+'Serie Gasto Constantes'!BE70+'Serie Gasto Constantes'!BK70+'Serie Gasto Constantes'!BQ70+'Serie Gasto Constantes'!BW70</f>
        <v>2405336254187.2437</v>
      </c>
      <c r="P70" s="40">
        <f>+'Serie Gasto Constantes'!BF70+'Serie Gasto Constantes'!BL70+'Serie Gasto Constantes'!BR70+'Serie Gasto Constantes'!BX70</f>
        <v>2234343865904.6782</v>
      </c>
      <c r="Q70" s="4">
        <f t="shared" si="6"/>
        <v>0.92891123310310586</v>
      </c>
      <c r="R70" s="40">
        <f>+'Serie Gasto Constantes'!BH70+'Serie Gasto Constantes'!BN70+'Serie Gasto Constantes'!BT70+'Serie Gasto Constantes'!BZ70</f>
        <v>1376894192071.6543</v>
      </c>
      <c r="S70" s="4">
        <f t="shared" si="7"/>
        <v>0.5724331430479781</v>
      </c>
      <c r="T70" s="40">
        <f>+'Serie Gasto Constantes'!CB70+'Serie Gasto Constantes'!CH70+'Serie Gasto Constantes'!CN70+'Serie Gasto Constantes'!CT70</f>
        <v>2602405401573.2612</v>
      </c>
      <c r="U70" s="40">
        <f>+'Serie Gasto Constantes'!CC70+'Serie Gasto Constantes'!CI70+'Serie Gasto Constantes'!CO70+'Serie Gasto Constantes'!CU70</f>
        <v>2610709277340.5313</v>
      </c>
      <c r="V70" s="40">
        <f>+'Serie Gasto Constantes'!CD70+'Serie Gasto Constantes'!CJ70+'Serie Gasto Constantes'!CP70+'Serie Gasto Constantes'!CV70</f>
        <v>2415230697636.1099</v>
      </c>
      <c r="W70" s="4">
        <f t="shared" si="1"/>
        <v>0.92512434019327083</v>
      </c>
      <c r="X70" s="40">
        <f>+'Serie Gasto Constantes'!CF70+'Serie Gasto Constantes'!CL70+'Serie Gasto Constantes'!CR70+'Serie Gasto Constantes'!CX70</f>
        <v>1592277736091.8665</v>
      </c>
      <c r="Y70" s="4">
        <f t="shared" si="8"/>
        <v>0.60990235485503108</v>
      </c>
      <c r="Z70" s="40">
        <f>+'Serie Gasto Constantes'!FN70+'Serie Gasto Constantes'!GX70</f>
        <v>1486002436556.3999</v>
      </c>
      <c r="AA70" s="40">
        <f>+'Serie Gasto Constantes'!FO70+'Serie Gasto Constantes'!GY70</f>
        <v>1507588630106.2402</v>
      </c>
      <c r="AB70" s="40">
        <f>+'Serie Gasto Constantes'!FP70+'Serie Gasto Constantes'!GZ70</f>
        <v>964330826410.40393</v>
      </c>
      <c r="AC70" s="4">
        <f t="shared" si="9"/>
        <v>0.63965116687199164</v>
      </c>
      <c r="AD70" s="40">
        <f>+'Serie Gasto Constantes'!FR70+'Serie Gasto Constantes'!HB70</f>
        <v>504258895496.88556</v>
      </c>
      <c r="AE70" s="4">
        <f t="shared" si="10"/>
        <v>0.33448043148305667</v>
      </c>
      <c r="AF70" s="445">
        <f>+Z70-'Serie Gasto Constantes'!FT70-'Serie Gasto Constantes'!FN70</f>
        <v>0</v>
      </c>
    </row>
    <row r="71" spans="1:32" s="42" customFormat="1" x14ac:dyDescent="0.25">
      <c r="A71" s="44" t="str">
        <f>+'Serie Gasto Constantes'!A71</f>
        <v>Funcionamiento</v>
      </c>
      <c r="B71" s="41"/>
      <c r="C71" s="41"/>
      <c r="D71" s="7"/>
      <c r="E71" s="41"/>
      <c r="F71" s="41"/>
      <c r="G71" s="7"/>
      <c r="H71" s="41">
        <f>+'Serie Gasto Constantes'!ACJ71+'Serie Gasto Constantes'!AL71+'Serie Gasto Constantes'!AR71+'Serie Gasto Constantes'!AX71</f>
        <v>0</v>
      </c>
      <c r="I71" s="41">
        <f>+'Serie Gasto Constantes'!AG71+'Serie Gasto Constantes'!AM71+'Serie Gasto Constantes'!AS71+'Serie Gasto Constantes'!AY71</f>
        <v>0</v>
      </c>
      <c r="J71" s="41">
        <f>+'Serie Gasto Constantes'!AH71+'Serie Gasto Constantes'!AN71+'Serie Gasto Constantes'!AT71+'Serie Gasto Constantes'!AZ71</f>
        <v>0</v>
      </c>
      <c r="K71" s="7"/>
      <c r="L71" s="41"/>
      <c r="M71" s="7"/>
      <c r="N71" s="41">
        <f>+'Serie Gasto Constantes'!BD71+'Serie Gasto Constantes'!BJ71+'Serie Gasto Constantes'!BP71+'Serie Gasto Constantes'!BV71</f>
        <v>329514653542.31165</v>
      </c>
      <c r="O71" s="41">
        <f>+'Serie Gasto Constantes'!BE71+'Serie Gasto Constantes'!BK71+'Serie Gasto Constantes'!BQ71+'Serie Gasto Constantes'!BW71</f>
        <v>364239914639.66132</v>
      </c>
      <c r="P71" s="41">
        <f>+'Serie Gasto Constantes'!BF71+'Serie Gasto Constantes'!BL71+'Serie Gasto Constantes'!BR71+'Serie Gasto Constantes'!BX71</f>
        <v>337249042482.61975</v>
      </c>
      <c r="Q71" s="7">
        <f t="shared" ref="Q71:Q72" si="11">+P71/O71</f>
        <v>0.92589809333844331</v>
      </c>
      <c r="R71" s="41">
        <f>+'Serie Gasto Constantes'!BH71+'Serie Gasto Constantes'!BN71+'Serie Gasto Constantes'!BT71+'Serie Gasto Constantes'!BZ71</f>
        <v>317048872818.38318</v>
      </c>
      <c r="S71" s="7">
        <f t="shared" ref="S71:S72" si="12">+R71/O71</f>
        <v>0.87043967471834127</v>
      </c>
      <c r="T71" s="41">
        <f>+'Serie Gasto Constantes'!CB71+'Serie Gasto Constantes'!CH71+'Serie Gasto Constantes'!CN71+'Serie Gasto Constantes'!CT71</f>
        <v>440756173634.29846</v>
      </c>
      <c r="U71" s="41">
        <f>+'Serie Gasto Constantes'!CC71+'Serie Gasto Constantes'!CI71+'Serie Gasto Constantes'!CO71+'Serie Gasto Constantes'!CU71</f>
        <v>435550028761.68262</v>
      </c>
      <c r="V71" s="41">
        <f>+'Serie Gasto Constantes'!CD71+'Serie Gasto Constantes'!CJ71+'Serie Gasto Constantes'!CP71+'Serie Gasto Constantes'!CV71</f>
        <v>421096755649.2605</v>
      </c>
      <c r="W71" s="7">
        <f t="shared" ref="W71:W135" si="13">+V71/U71</f>
        <v>0.96681604371944507</v>
      </c>
      <c r="X71" s="41">
        <f>+'Serie Gasto Constantes'!CF71+'Serie Gasto Constantes'!CL71+'Serie Gasto Constantes'!CR71+'Serie Gasto Constantes'!CX71</f>
        <v>402600221348.38086</v>
      </c>
      <c r="Y71" s="7">
        <f t="shared" ref="Y71:Y134" si="14">+X71/U71</f>
        <v>0.92434897201825073</v>
      </c>
      <c r="Z71" s="41">
        <f>+'Serie Gasto Constantes'!FN71+'Serie Gasto Constantes'!GX71</f>
        <v>263832172641.59998</v>
      </c>
      <c r="AA71" s="41">
        <f>+'Serie Gasto Constantes'!FO71+'Serie Gasto Constantes'!GY71</f>
        <v>260133061085.6004</v>
      </c>
      <c r="AB71" s="41">
        <f>+'Serie Gasto Constantes'!FP71+'Serie Gasto Constantes'!GZ71</f>
        <v>191091239297.71399</v>
      </c>
      <c r="AC71" s="7">
        <f t="shared" ref="AC71:AC134" si="15">+IFERROR((AB71/AA71),"0")</f>
        <v>0.7345903611799377</v>
      </c>
      <c r="AD71" s="41">
        <f>+'Serie Gasto Constantes'!FR71+'Serie Gasto Constantes'!HB71</f>
        <v>171117709436.44839</v>
      </c>
      <c r="AE71" s="7">
        <f t="shared" ref="AE71:AE134" si="16">+IFERROR((AD71/AA71),"0")</f>
        <v>0.65780838745498682</v>
      </c>
      <c r="AF71" s="445">
        <f>+Z71-'Serie Gasto Constantes'!FT71-'Serie Gasto Constantes'!FN71</f>
        <v>0</v>
      </c>
    </row>
    <row r="72" spans="1:32" s="42" customFormat="1" x14ac:dyDescent="0.25">
      <c r="A72" s="44" t="str">
        <f>+'Serie Gasto Constantes'!A72</f>
        <v>Inversión</v>
      </c>
      <c r="B72" s="41"/>
      <c r="C72" s="41"/>
      <c r="D72" s="7"/>
      <c r="E72" s="41"/>
      <c r="F72" s="41"/>
      <c r="G72" s="7"/>
      <c r="H72" s="41">
        <f>+'Serie Gasto Constantes'!ACJ72+'Serie Gasto Constantes'!AL72+'Serie Gasto Constantes'!AR72+'Serie Gasto Constantes'!AX72</f>
        <v>0</v>
      </c>
      <c r="I72" s="41">
        <f>+'Serie Gasto Constantes'!AG72+'Serie Gasto Constantes'!AM72+'Serie Gasto Constantes'!AS72+'Serie Gasto Constantes'!AY72</f>
        <v>0</v>
      </c>
      <c r="J72" s="41">
        <f>+'Serie Gasto Constantes'!AH72+'Serie Gasto Constantes'!AN72+'Serie Gasto Constantes'!AT72+'Serie Gasto Constantes'!AZ72</f>
        <v>0</v>
      </c>
      <c r="K72" s="7"/>
      <c r="L72" s="41"/>
      <c r="M72" s="7"/>
      <c r="N72" s="41">
        <f>+'Serie Gasto Constantes'!BD72+'Serie Gasto Constantes'!BJ72+'Serie Gasto Constantes'!BP72+'Serie Gasto Constantes'!BV72</f>
        <v>1773260624661.2974</v>
      </c>
      <c r="O72" s="41">
        <f>+'Serie Gasto Constantes'!BE72+'Serie Gasto Constantes'!BK72+'Serie Gasto Constantes'!BQ72+'Serie Gasto Constantes'!BW72</f>
        <v>2041096339547.5823</v>
      </c>
      <c r="P72" s="41">
        <f>+'Serie Gasto Constantes'!BF72+'Serie Gasto Constantes'!BL72+'Serie Gasto Constantes'!BR72+'Serie Gasto Constantes'!BX72</f>
        <v>1897094823422.0583</v>
      </c>
      <c r="Q72" s="7">
        <f t="shared" si="11"/>
        <v>0.92944893715431265</v>
      </c>
      <c r="R72" s="41">
        <f>+'Serie Gasto Constantes'!BH72+'Serie Gasto Constantes'!BN72+'Serie Gasto Constantes'!BT72+'Serie Gasto Constantes'!BZ72</f>
        <v>1059845319253.2712</v>
      </c>
      <c r="S72" s="7">
        <f t="shared" si="12"/>
        <v>0.51925296161581014</v>
      </c>
      <c r="T72" s="41">
        <f>+'Serie Gasto Constantes'!CB72+'Serie Gasto Constantes'!CH72+'Serie Gasto Constantes'!CN72+'Serie Gasto Constantes'!CT72</f>
        <v>2161649227938.9629</v>
      </c>
      <c r="U72" s="41">
        <f>+'Serie Gasto Constantes'!CC72+'Serie Gasto Constantes'!CI72+'Serie Gasto Constantes'!CO72+'Serie Gasto Constantes'!CU72</f>
        <v>2175159248578.8486</v>
      </c>
      <c r="V72" s="41">
        <f>+'Serie Gasto Constantes'!CD72+'Serie Gasto Constantes'!CJ72+'Serie Gasto Constantes'!CP72+'Serie Gasto Constantes'!CV72</f>
        <v>1994133941986.8496</v>
      </c>
      <c r="W72" s="7">
        <f t="shared" si="13"/>
        <v>0.91677606744872919</v>
      </c>
      <c r="X72" s="41">
        <f>+'Serie Gasto Constantes'!CF72+'Serie Gasto Constantes'!CL72+'Serie Gasto Constantes'!CR72+'Serie Gasto Constantes'!CX72</f>
        <v>1189677514743.4858</v>
      </c>
      <c r="Y72" s="7">
        <f t="shared" si="14"/>
        <v>0.54693812212635362</v>
      </c>
      <c r="Z72" s="41">
        <f>+'Serie Gasto Constantes'!FN72+'Serie Gasto Constantes'!GX72</f>
        <v>1222170263914.7998</v>
      </c>
      <c r="AA72" s="41">
        <f>+'Serie Gasto Constantes'!FO72+'Serie Gasto Constantes'!GY72</f>
        <v>1247455569020.6399</v>
      </c>
      <c r="AB72" s="41">
        <f>+'Serie Gasto Constantes'!FP72+'Serie Gasto Constantes'!GZ72</f>
        <v>773239587112.68994</v>
      </c>
      <c r="AC72" s="7">
        <f t="shared" si="15"/>
        <v>0.61985340906349851</v>
      </c>
      <c r="AD72" s="41">
        <f>+'Serie Gasto Constantes'!FR72+'Serie Gasto Constantes'!HB72</f>
        <v>333141186060.43719</v>
      </c>
      <c r="AE72" s="7">
        <f t="shared" si="16"/>
        <v>0.26705655442460507</v>
      </c>
      <c r="AF72" s="445">
        <f>+Z72-'Serie Gasto Constantes'!FT72-'Serie Gasto Constantes'!FN72</f>
        <v>0</v>
      </c>
    </row>
    <row r="73" spans="1:32" s="42" customFormat="1" ht="13" x14ac:dyDescent="0.25">
      <c r="A73" s="43" t="str">
        <f>+'Serie Gasto Constantes'!A73</f>
        <v>0200-INSTITUTO PARA LA ECONOMÍA SOCIAL</v>
      </c>
      <c r="B73" s="40">
        <f>+'Serie Gasto Constantes'!H73+'Serie Gasto Constantes'!K73+'Serie Gasto Constantes'!N73+'Serie Gasto Constantes'!Q73</f>
        <v>118317675518.78421</v>
      </c>
      <c r="C73" s="40">
        <f>+'Serie Gasto Constantes'!I73+'Serie Gasto Constantes'!L73+'Serie Gasto Constantes'!O73+'Serie Gasto Constantes'!R73</f>
        <v>111981207693.26401</v>
      </c>
      <c r="D73" s="4">
        <f t="shared" ref="D73:D135" si="17">+C73/B73</f>
        <v>0.94644529823851875</v>
      </c>
      <c r="E73" s="40">
        <f>+'Serie Gasto Constantes'!T73+'Serie Gasto Constantes'!W73+'Serie Gasto Constantes'!Z73+'Serie Gasto Constantes'!AC73</f>
        <v>573133792949.93567</v>
      </c>
      <c r="F73" s="40">
        <f>+'Serie Gasto Constantes'!U73+'Serie Gasto Constantes'!X73+'Serie Gasto Constantes'!AA73+'Serie Gasto Constantes'!AD73</f>
        <v>529375335352.78308</v>
      </c>
      <c r="G73" s="4">
        <f t="shared" ref="G73:G135" si="18">+F73/E73</f>
        <v>0.92365053651447315</v>
      </c>
      <c r="H73" s="40">
        <f>+'Serie Gasto Constantes'!ACJ73+'Serie Gasto Constantes'!AL73+'Serie Gasto Constantes'!AR73+'Serie Gasto Constantes'!AX73</f>
        <v>297138713902.49072</v>
      </c>
      <c r="I73" s="40">
        <f>+'Serie Gasto Constantes'!AG73+'Serie Gasto Constantes'!AM73+'Serie Gasto Constantes'!AS73+'Serie Gasto Constantes'!AY73</f>
        <v>439726595681.47388</v>
      </c>
      <c r="J73" s="40">
        <f>+'Serie Gasto Constantes'!AH73+'Serie Gasto Constantes'!AN73+'Serie Gasto Constantes'!AT73+'Serie Gasto Constantes'!AZ73</f>
        <v>396929935768.66284</v>
      </c>
      <c r="K73" s="4">
        <f t="shared" ref="K73:K133" si="19">+J73/I73</f>
        <v>0.90267438828327817</v>
      </c>
      <c r="L73" s="40">
        <f>+'Serie Gasto Constantes'!AJ73+'Serie Gasto Constantes'!AP73+'Serie Gasto Constantes'!AV73+'Serie Gasto Constantes'!BB73</f>
        <v>252293481505.7937</v>
      </c>
      <c r="M73" s="4">
        <f t="shared" ref="M73:M133" si="20">+L73/I73</f>
        <v>0.57375078965782711</v>
      </c>
      <c r="N73" s="40">
        <f>+'Serie Gasto Constantes'!BD73+'Serie Gasto Constantes'!BJ73+'Serie Gasto Constantes'!BP73+'Serie Gasto Constantes'!BV73</f>
        <v>335454819147.11896</v>
      </c>
      <c r="O73" s="40">
        <f>+'Serie Gasto Constantes'!BE73+'Serie Gasto Constantes'!BK73+'Serie Gasto Constantes'!BQ73+'Serie Gasto Constantes'!BW73</f>
        <v>332925477281.64526</v>
      </c>
      <c r="P73" s="40">
        <f>+'Serie Gasto Constantes'!BF73+'Serie Gasto Constantes'!BL73+'Serie Gasto Constantes'!BR73+'Serie Gasto Constantes'!BX73</f>
        <v>323761604956.99402</v>
      </c>
      <c r="Q73" s="4">
        <f t="shared" ref="Q73:Q133" si="21">+P73/O73</f>
        <v>0.97247470395034119</v>
      </c>
      <c r="R73" s="40">
        <f>+'Serie Gasto Constantes'!BH73+'Serie Gasto Constantes'!BN73+'Serie Gasto Constantes'!BT73+'Serie Gasto Constantes'!BZ73</f>
        <v>231198596789.09763</v>
      </c>
      <c r="S73" s="4">
        <f t="shared" ref="S73:S133" si="22">+R73/O73</f>
        <v>0.694445491756434</v>
      </c>
      <c r="T73" s="40">
        <f>+'Serie Gasto Constantes'!CB73+'Serie Gasto Constantes'!CH73+'Serie Gasto Constantes'!CN73+'Serie Gasto Constantes'!CT73</f>
        <v>342788353757.11438</v>
      </c>
      <c r="U73" s="40">
        <f>+'Serie Gasto Constantes'!CC73+'Serie Gasto Constantes'!CI73+'Serie Gasto Constantes'!CO73+'Serie Gasto Constantes'!CU73</f>
        <v>340822354079.56354</v>
      </c>
      <c r="V73" s="40">
        <f>+'Serie Gasto Constantes'!CD73+'Serie Gasto Constantes'!CJ73+'Serie Gasto Constantes'!CP73+'Serie Gasto Constantes'!CV73</f>
        <v>321163836641.34351</v>
      </c>
      <c r="W73" s="4">
        <f t="shared" si="13"/>
        <v>0.94232034019214939</v>
      </c>
      <c r="X73" s="40">
        <f>+'Serie Gasto Constantes'!CF73+'Serie Gasto Constantes'!CL73+'Serie Gasto Constantes'!CR73+'Serie Gasto Constantes'!CX73</f>
        <v>257285782169.14575</v>
      </c>
      <c r="Y73" s="4">
        <f t="shared" si="14"/>
        <v>0.75489702799565628</v>
      </c>
      <c r="Z73" s="40">
        <f>+'Serie Gasto Constantes'!FN73+'Serie Gasto Constantes'!GX73</f>
        <v>166744833086</v>
      </c>
      <c r="AA73" s="40">
        <f>+'Serie Gasto Constantes'!FO73+'Serie Gasto Constantes'!GY73</f>
        <v>170596880516.7016</v>
      </c>
      <c r="AB73" s="40">
        <f>+'Serie Gasto Constantes'!FP73+'Serie Gasto Constantes'!GZ73</f>
        <v>117686221671.4124</v>
      </c>
      <c r="AC73" s="4">
        <f t="shared" si="15"/>
        <v>0.68984978690680576</v>
      </c>
      <c r="AD73" s="40">
        <f>+'Serie Gasto Constantes'!FR73+'Serie Gasto Constantes'!HB73</f>
        <v>79699217560.913193</v>
      </c>
      <c r="AE73" s="4">
        <f t="shared" si="16"/>
        <v>0.46717863374477447</v>
      </c>
      <c r="AF73" s="445">
        <f>+Z73-'Serie Gasto Constantes'!FT73-'Serie Gasto Constantes'!FN73</f>
        <v>0</v>
      </c>
    </row>
    <row r="74" spans="1:32" s="42" customFormat="1" x14ac:dyDescent="0.25">
      <c r="A74" s="44" t="str">
        <f>+'Serie Gasto Constantes'!A74</f>
        <v>Funcionamiento</v>
      </c>
      <c r="B74" s="41">
        <f>+'Serie Gasto Constantes'!H74+'Serie Gasto Constantes'!K74+'Serie Gasto Constantes'!N74+'Serie Gasto Constantes'!Q74</f>
        <v>4268157365.2849927</v>
      </c>
      <c r="C74" s="41">
        <f>+'Serie Gasto Constantes'!I74+'Serie Gasto Constantes'!L74+'Serie Gasto Constantes'!O74+'Serie Gasto Constantes'!R74</f>
        <v>3841301202.1391492</v>
      </c>
      <c r="D74" s="7">
        <f t="shared" si="17"/>
        <v>0.89999052832079884</v>
      </c>
      <c r="E74" s="41">
        <f>+'Serie Gasto Constantes'!T74+'Serie Gasto Constantes'!W74+'Serie Gasto Constantes'!Z74+'Serie Gasto Constantes'!AC74</f>
        <v>34018155742.525589</v>
      </c>
      <c r="F74" s="41">
        <f>+'Serie Gasto Constantes'!U74+'Serie Gasto Constantes'!X74+'Serie Gasto Constantes'!AA74+'Serie Gasto Constantes'!AD74</f>
        <v>24371107465.709572</v>
      </c>
      <c r="G74" s="7">
        <f t="shared" si="18"/>
        <v>0.7164147183688625</v>
      </c>
      <c r="H74" s="41">
        <f>+'Serie Gasto Constantes'!ACJ74+'Serie Gasto Constantes'!AL74+'Serie Gasto Constantes'!AR74+'Serie Gasto Constantes'!AX74</f>
        <v>46519756043.201813</v>
      </c>
      <c r="I74" s="41">
        <f>+'Serie Gasto Constantes'!AG74+'Serie Gasto Constantes'!AM74+'Serie Gasto Constantes'!AS74+'Serie Gasto Constantes'!AY74</f>
        <v>62452403294.133377</v>
      </c>
      <c r="J74" s="41">
        <f>+'Serie Gasto Constantes'!AH74+'Serie Gasto Constantes'!AN74+'Serie Gasto Constantes'!AT74+'Serie Gasto Constantes'!AZ74</f>
        <v>58313709537.117958</v>
      </c>
      <c r="K74" s="7">
        <f t="shared" si="19"/>
        <v>0.93373043247794119</v>
      </c>
      <c r="L74" s="41">
        <f>+'Serie Gasto Constantes'!AJ74+'Serie Gasto Constantes'!AP74+'Serie Gasto Constantes'!AV74+'Serie Gasto Constantes'!BB74</f>
        <v>56322416771.337769</v>
      </c>
      <c r="M74" s="7">
        <f t="shared" si="20"/>
        <v>0.90184546631576235</v>
      </c>
      <c r="N74" s="41">
        <f>+'Serie Gasto Constantes'!BD74+'Serie Gasto Constantes'!BJ74+'Serie Gasto Constantes'!BP74+'Serie Gasto Constantes'!BV74</f>
        <v>72991642298.593842</v>
      </c>
      <c r="O74" s="41">
        <f>+'Serie Gasto Constantes'!BE74+'Serie Gasto Constantes'!BK74+'Serie Gasto Constantes'!BQ74+'Serie Gasto Constantes'!BW74</f>
        <v>73650539380.485474</v>
      </c>
      <c r="P74" s="41">
        <f>+'Serie Gasto Constantes'!BF74+'Serie Gasto Constantes'!BL74+'Serie Gasto Constantes'!BR74+'Serie Gasto Constantes'!BX74</f>
        <v>70850051511.167084</v>
      </c>
      <c r="Q74" s="7">
        <f t="shared" si="21"/>
        <v>0.9619760032597886</v>
      </c>
      <c r="R74" s="41">
        <f>+'Serie Gasto Constantes'!BH74+'Serie Gasto Constantes'!BN74+'Serie Gasto Constantes'!BT74+'Serie Gasto Constantes'!BZ74</f>
        <v>68870621299.624008</v>
      </c>
      <c r="S74" s="7">
        <f t="shared" si="22"/>
        <v>0.93510002613602095</v>
      </c>
      <c r="T74" s="41">
        <f>+'Serie Gasto Constantes'!CB74+'Serie Gasto Constantes'!CH74+'Serie Gasto Constantes'!CN74+'Serie Gasto Constantes'!CT74</f>
        <v>78157381087.584808</v>
      </c>
      <c r="U74" s="41">
        <f>+'Serie Gasto Constantes'!CC74+'Serie Gasto Constantes'!CI74+'Serie Gasto Constantes'!CO74+'Serie Gasto Constantes'!CU74</f>
        <v>79697237246.709625</v>
      </c>
      <c r="V74" s="41">
        <f>+'Serie Gasto Constantes'!CD74+'Serie Gasto Constantes'!CJ74+'Serie Gasto Constantes'!CP74+'Serie Gasto Constantes'!CV74</f>
        <v>76194304118.920395</v>
      </c>
      <c r="W74" s="7">
        <f t="shared" si="13"/>
        <v>0.95604699423964223</v>
      </c>
      <c r="X74" s="41">
        <f>+'Serie Gasto Constantes'!CF74+'Serie Gasto Constantes'!CL74+'Serie Gasto Constantes'!CR74+'Serie Gasto Constantes'!CX74</f>
        <v>73752135929.616318</v>
      </c>
      <c r="Y74" s="7">
        <f t="shared" si="14"/>
        <v>0.92540392211225919</v>
      </c>
      <c r="Z74" s="41">
        <f>+'Serie Gasto Constantes'!FN74+'Serie Gasto Constantes'!GX74</f>
        <v>44519993567.199997</v>
      </c>
      <c r="AA74" s="41">
        <f>+'Serie Gasto Constantes'!FO74+'Serie Gasto Constantes'!GY74</f>
        <v>45537149863.485992</v>
      </c>
      <c r="AB74" s="41">
        <f>+'Serie Gasto Constantes'!FP74+'Serie Gasto Constantes'!GZ74</f>
        <v>33692052642.743599</v>
      </c>
      <c r="AC74" s="7">
        <f t="shared" si="15"/>
        <v>0.73988057539278729</v>
      </c>
      <c r="AD74" s="41">
        <f>+'Serie Gasto Constantes'!FR74+'Serie Gasto Constantes'!HB74</f>
        <v>29683975119.939999</v>
      </c>
      <c r="AE74" s="7">
        <f t="shared" si="16"/>
        <v>0.65186282428585018</v>
      </c>
      <c r="AF74" s="445">
        <f>+Z74-'Serie Gasto Constantes'!FT74-'Serie Gasto Constantes'!FN74</f>
        <v>0</v>
      </c>
    </row>
    <row r="75" spans="1:32" s="42" customFormat="1" x14ac:dyDescent="0.25">
      <c r="A75" s="44" t="str">
        <f>+'Serie Gasto Constantes'!A75</f>
        <v>Inversión</v>
      </c>
      <c r="B75" s="41">
        <f>+'Serie Gasto Constantes'!H75+'Serie Gasto Constantes'!K75+'Serie Gasto Constantes'!N75+'Serie Gasto Constantes'!Q75</f>
        <v>114049518153.49922</v>
      </c>
      <c r="C75" s="41">
        <f>+'Serie Gasto Constantes'!I75+'Serie Gasto Constantes'!L75+'Serie Gasto Constantes'!O75+'Serie Gasto Constantes'!R75</f>
        <v>108139906491.12486</v>
      </c>
      <c r="D75" s="7">
        <f t="shared" si="17"/>
        <v>0.94818380859425799</v>
      </c>
      <c r="E75" s="41">
        <f>+'Serie Gasto Constantes'!T75+'Serie Gasto Constantes'!W75+'Serie Gasto Constantes'!Z75+'Serie Gasto Constantes'!AC75</f>
        <v>539115637207.4101</v>
      </c>
      <c r="F75" s="41">
        <f>+'Serie Gasto Constantes'!U75+'Serie Gasto Constantes'!X75+'Serie Gasto Constantes'!AA75+'Serie Gasto Constantes'!AD75</f>
        <v>505004227887.07349</v>
      </c>
      <c r="G75" s="7">
        <f t="shared" si="18"/>
        <v>0.93672710089243216</v>
      </c>
      <c r="H75" s="41">
        <f>+'Serie Gasto Constantes'!ACJ75+'Serie Gasto Constantes'!AL75+'Serie Gasto Constantes'!AR75+'Serie Gasto Constantes'!AX75</f>
        <v>250618957859.28894</v>
      </c>
      <c r="I75" s="41">
        <f>+'Serie Gasto Constantes'!AG75+'Serie Gasto Constantes'!AM75+'Serie Gasto Constantes'!AS75+'Serie Gasto Constantes'!AY75</f>
        <v>377274192387.34058</v>
      </c>
      <c r="J75" s="41">
        <f>+'Serie Gasto Constantes'!AH75+'Serie Gasto Constantes'!AN75+'Serie Gasto Constantes'!AT75+'Serie Gasto Constantes'!AZ75</f>
        <v>338616226231.54492</v>
      </c>
      <c r="K75" s="7">
        <f t="shared" si="19"/>
        <v>0.89753349967785179</v>
      </c>
      <c r="L75" s="41">
        <f>+'Serie Gasto Constantes'!AJ75+'Serie Gasto Constantes'!AP75+'Serie Gasto Constantes'!AV75+'Serie Gasto Constantes'!BB75</f>
        <v>195971064734.45593</v>
      </c>
      <c r="M75" s="7">
        <f t="shared" si="20"/>
        <v>0.51943935919490614</v>
      </c>
      <c r="N75" s="41">
        <f>+'Serie Gasto Constantes'!BD75+'Serie Gasto Constantes'!BJ75+'Serie Gasto Constantes'!BP75+'Serie Gasto Constantes'!BV75</f>
        <v>262463176848.52509</v>
      </c>
      <c r="O75" s="41">
        <f>+'Serie Gasto Constantes'!BE75+'Serie Gasto Constantes'!BK75+'Serie Gasto Constantes'!BQ75+'Serie Gasto Constantes'!BW75</f>
        <v>259274937901.15979</v>
      </c>
      <c r="P75" s="41">
        <f>+'Serie Gasto Constantes'!BF75+'Serie Gasto Constantes'!BL75+'Serie Gasto Constantes'!BR75+'Serie Gasto Constantes'!BX75</f>
        <v>252911553445.82693</v>
      </c>
      <c r="Q75" s="7">
        <f t="shared" si="21"/>
        <v>0.97545700133285274</v>
      </c>
      <c r="R75" s="41">
        <f>+'Serie Gasto Constantes'!BH75+'Serie Gasto Constantes'!BN75+'Serie Gasto Constantes'!BT75+'Serie Gasto Constantes'!BZ75</f>
        <v>162327975489.47363</v>
      </c>
      <c r="S75" s="7">
        <f t="shared" si="22"/>
        <v>0.62608432887314369</v>
      </c>
      <c r="T75" s="41">
        <f>+'Serie Gasto Constantes'!CB75+'Serie Gasto Constantes'!CH75+'Serie Gasto Constantes'!CN75+'Serie Gasto Constantes'!CT75</f>
        <v>264630972669.52954</v>
      </c>
      <c r="U75" s="41">
        <f>+'Serie Gasto Constantes'!CC75+'Serie Gasto Constantes'!CI75+'Serie Gasto Constantes'!CO75+'Serie Gasto Constantes'!CU75</f>
        <v>261125116832.85394</v>
      </c>
      <c r="V75" s="41">
        <f>+'Serie Gasto Constantes'!CD75+'Serie Gasto Constantes'!CJ75+'Serie Gasto Constantes'!CP75+'Serie Gasto Constantes'!CV75</f>
        <v>244969532522.42313</v>
      </c>
      <c r="W75" s="7">
        <f t="shared" si="13"/>
        <v>0.93813086804372026</v>
      </c>
      <c r="X75" s="41">
        <f>+'Serie Gasto Constantes'!CF75+'Serie Gasto Constantes'!CL75+'Serie Gasto Constantes'!CR75+'Serie Gasto Constantes'!CX75</f>
        <v>183533646239.52942</v>
      </c>
      <c r="Y75" s="7">
        <f t="shared" si="14"/>
        <v>0.70285711487880043</v>
      </c>
      <c r="Z75" s="41">
        <f>+'Serie Gasto Constantes'!FN75+'Serie Gasto Constantes'!GX75</f>
        <v>122224839518.79999</v>
      </c>
      <c r="AA75" s="41">
        <f>+'Serie Gasto Constantes'!FO75+'Serie Gasto Constantes'!GY75</f>
        <v>125059730653.21559</v>
      </c>
      <c r="AB75" s="41">
        <f>+'Serie Gasto Constantes'!FP75+'Serie Gasto Constantes'!GZ75</f>
        <v>83994169028.668793</v>
      </c>
      <c r="AC75" s="7">
        <f t="shared" si="15"/>
        <v>0.67163241588597722</v>
      </c>
      <c r="AD75" s="41">
        <f>+'Serie Gasto Constantes'!FR75+'Serie Gasto Constantes'!HB75</f>
        <v>50015242440.973198</v>
      </c>
      <c r="AE75" s="7">
        <f t="shared" si="16"/>
        <v>0.39993083448790545</v>
      </c>
      <c r="AF75" s="445">
        <f>+Z75-'Serie Gasto Constantes'!FT75-'Serie Gasto Constantes'!FN75</f>
        <v>0</v>
      </c>
    </row>
    <row r="76" spans="1:32" s="42" customFormat="1" ht="13" x14ac:dyDescent="0.25">
      <c r="A76" s="43" t="str">
        <f>+'Serie Gasto Constantes'!A76</f>
        <v xml:space="preserve">0201-FONDO FINANCIERO DE SALUD </v>
      </c>
      <c r="B76" s="40">
        <f>+'Serie Gasto Constantes'!H76+'Serie Gasto Constantes'!K76+'Serie Gasto Constantes'!N76+'Serie Gasto Constantes'!Q76</f>
        <v>10461786513579.762</v>
      </c>
      <c r="C76" s="40">
        <f>+'Serie Gasto Constantes'!I76+'Serie Gasto Constantes'!L76+'Serie Gasto Constantes'!O76+'Serie Gasto Constantes'!R76</f>
        <v>10145062226212.18</v>
      </c>
      <c r="D76" s="4">
        <f t="shared" si="17"/>
        <v>0.96972560212766123</v>
      </c>
      <c r="E76" s="40">
        <f>+'Serie Gasto Constantes'!T76+'Serie Gasto Constantes'!W76+'Serie Gasto Constantes'!Z76+'Serie Gasto Constantes'!AC76</f>
        <v>13618211291053.609</v>
      </c>
      <c r="F76" s="40">
        <f>+'Serie Gasto Constantes'!U76+'Serie Gasto Constantes'!X76+'Serie Gasto Constantes'!AA76+'Serie Gasto Constantes'!AD76</f>
        <v>12385289764865.346</v>
      </c>
      <c r="G76" s="4">
        <f t="shared" si="18"/>
        <v>0.90946523740616192</v>
      </c>
      <c r="H76" s="40">
        <f>+'Serie Gasto Constantes'!ACJ76+'Serie Gasto Constantes'!AL76+'Serie Gasto Constantes'!AR76+'Serie Gasto Constantes'!AX76</f>
        <v>12240095850052.832</v>
      </c>
      <c r="I76" s="40">
        <f>+'Serie Gasto Constantes'!AG76+'Serie Gasto Constantes'!AM76+'Serie Gasto Constantes'!AS76+'Serie Gasto Constantes'!AY76</f>
        <v>14846305471363.324</v>
      </c>
      <c r="J76" s="40">
        <f>+'Serie Gasto Constantes'!AH76+'Serie Gasto Constantes'!AN76+'Serie Gasto Constantes'!AT76+'Serie Gasto Constantes'!AZ76</f>
        <v>12362521943298.08</v>
      </c>
      <c r="K76" s="4">
        <f t="shared" si="19"/>
        <v>0.83270022748379025</v>
      </c>
      <c r="L76" s="40">
        <f>+'Serie Gasto Constantes'!AJ76+'Serie Gasto Constantes'!AP76+'Serie Gasto Constantes'!AV76+'Serie Gasto Constantes'!BB76</f>
        <v>10346484187474.426</v>
      </c>
      <c r="M76" s="4">
        <f t="shared" si="20"/>
        <v>0.69690632510771833</v>
      </c>
      <c r="N76" s="40">
        <f>+'Serie Gasto Constantes'!BD76+'Serie Gasto Constantes'!BJ76+'Serie Gasto Constantes'!BP76+'Serie Gasto Constantes'!BV76</f>
        <v>14484597802132.107</v>
      </c>
      <c r="O76" s="40">
        <f>+'Serie Gasto Constantes'!BE76+'Serie Gasto Constantes'!BK76+'Serie Gasto Constantes'!BQ76+'Serie Gasto Constantes'!BW76</f>
        <v>13938513526308.643</v>
      </c>
      <c r="P76" s="40">
        <f>+'Serie Gasto Constantes'!BF76+'Serie Gasto Constantes'!BL76+'Serie Gasto Constantes'!BR76+'Serie Gasto Constantes'!BX76</f>
        <v>12569745110173.734</v>
      </c>
      <c r="Q76" s="4">
        <f t="shared" si="21"/>
        <v>0.90179954171214971</v>
      </c>
      <c r="R76" s="40">
        <f>+'Serie Gasto Constantes'!BH76+'Serie Gasto Constantes'!BN76+'Serie Gasto Constantes'!BT76+'Serie Gasto Constantes'!BZ76</f>
        <v>11188250025555.459</v>
      </c>
      <c r="S76" s="4">
        <f t="shared" si="22"/>
        <v>0.80268602562517721</v>
      </c>
      <c r="T76" s="40">
        <f>+'Serie Gasto Constantes'!CB76+'Serie Gasto Constantes'!CH76+'Serie Gasto Constantes'!CN76+'Serie Gasto Constantes'!CT76</f>
        <v>16360971306718.318</v>
      </c>
      <c r="U76" s="40">
        <f>+'Serie Gasto Constantes'!CC76+'Serie Gasto Constantes'!CI76+'Serie Gasto Constantes'!CO76+'Serie Gasto Constantes'!CU76</f>
        <v>17236898681216.434</v>
      </c>
      <c r="V76" s="40">
        <f>+'Serie Gasto Constantes'!CD76+'Serie Gasto Constantes'!CJ76+'Serie Gasto Constantes'!CP76+'Serie Gasto Constantes'!CV76</f>
        <v>16329209652674.881</v>
      </c>
      <c r="W76" s="4">
        <f t="shared" si="13"/>
        <v>0.94734035133996064</v>
      </c>
      <c r="X76" s="40">
        <f>+'Serie Gasto Constantes'!CF76+'Serie Gasto Constantes'!CL76+'Serie Gasto Constantes'!CR76+'Serie Gasto Constantes'!CX76</f>
        <v>14605588797574.535</v>
      </c>
      <c r="Y76" s="4">
        <f t="shared" si="14"/>
        <v>0.84734435513568829</v>
      </c>
      <c r="Z76" s="40">
        <f>+'Serie Gasto Constantes'!FN76+'Serie Gasto Constantes'!GX76</f>
        <v>8776080109627.5996</v>
      </c>
      <c r="AA76" s="40">
        <f>+'Serie Gasto Constantes'!FO76+'Serie Gasto Constantes'!GY76</f>
        <v>8901375652312.9609</v>
      </c>
      <c r="AB76" s="40">
        <f>+'Serie Gasto Constantes'!FP76+'Serie Gasto Constantes'!GZ76</f>
        <v>6321738456083.4746</v>
      </c>
      <c r="AC76" s="4">
        <f t="shared" si="15"/>
        <v>0.71019791805335331</v>
      </c>
      <c r="AD76" s="40">
        <f>+'Serie Gasto Constantes'!FR76+'Serie Gasto Constantes'!HB76</f>
        <v>5896672790963.4102</v>
      </c>
      <c r="AE76" s="4">
        <f t="shared" si="16"/>
        <v>0.66244511200144673</v>
      </c>
      <c r="AF76" s="445">
        <f>+Z76-'Serie Gasto Constantes'!FT76-'Serie Gasto Constantes'!FN76</f>
        <v>0</v>
      </c>
    </row>
    <row r="77" spans="1:32" s="42" customFormat="1" x14ac:dyDescent="0.25">
      <c r="A77" s="44" t="str">
        <f>+'Serie Gasto Constantes'!A77</f>
        <v>Funcionamiento</v>
      </c>
      <c r="B77" s="41">
        <f>+'Serie Gasto Constantes'!H77+'Serie Gasto Constantes'!K77+'Serie Gasto Constantes'!N77+'Serie Gasto Constantes'!Q77</f>
        <v>79187446298.55162</v>
      </c>
      <c r="C77" s="41">
        <f>+'Serie Gasto Constantes'!I77+'Serie Gasto Constantes'!L77+'Serie Gasto Constantes'!O77+'Serie Gasto Constantes'!R77</f>
        <v>76233644317.221558</v>
      </c>
      <c r="D77" s="7">
        <f t="shared" si="17"/>
        <v>0.96269860793093809</v>
      </c>
      <c r="E77" s="41">
        <f>+'Serie Gasto Constantes'!T77+'Serie Gasto Constantes'!W77+'Serie Gasto Constantes'!Z77+'Serie Gasto Constantes'!AC77</f>
        <v>104501194915.8761</v>
      </c>
      <c r="F77" s="41">
        <f>+'Serie Gasto Constantes'!U77+'Serie Gasto Constantes'!X77+'Serie Gasto Constantes'!AA77+'Serie Gasto Constantes'!AD77</f>
        <v>88488362075.168716</v>
      </c>
      <c r="G77" s="7">
        <f t="shared" si="18"/>
        <v>0.84676890198626165</v>
      </c>
      <c r="H77" s="41">
        <f>+'Serie Gasto Constantes'!ACJ77+'Serie Gasto Constantes'!AL77+'Serie Gasto Constantes'!AR77+'Serie Gasto Constantes'!AX77</f>
        <v>114973465254.68546</v>
      </c>
      <c r="I77" s="41">
        <f>+'Serie Gasto Constantes'!AG77+'Serie Gasto Constantes'!AM77+'Serie Gasto Constantes'!AS77+'Serie Gasto Constantes'!AY77</f>
        <v>183457732760.58401</v>
      </c>
      <c r="J77" s="41">
        <f>+'Serie Gasto Constantes'!AH77+'Serie Gasto Constantes'!AN77+'Serie Gasto Constantes'!AT77+'Serie Gasto Constantes'!AZ77</f>
        <v>138057897733.49933</v>
      </c>
      <c r="K77" s="7">
        <f t="shared" si="19"/>
        <v>0.75253245342166974</v>
      </c>
      <c r="L77" s="41">
        <f>+'Serie Gasto Constantes'!AJ77+'Serie Gasto Constantes'!AP77+'Serie Gasto Constantes'!AV77+'Serie Gasto Constantes'!BB77</f>
        <v>109851395676.45622</v>
      </c>
      <c r="M77" s="7">
        <f t="shared" si="20"/>
        <v>0.59878313126116345</v>
      </c>
      <c r="N77" s="41">
        <f>+'Serie Gasto Constantes'!BD77+'Serie Gasto Constantes'!BJ77+'Serie Gasto Constantes'!BP77+'Serie Gasto Constantes'!BV77</f>
        <v>140520608975.25464</v>
      </c>
      <c r="O77" s="41">
        <f>+'Serie Gasto Constantes'!BE77+'Serie Gasto Constantes'!BK77+'Serie Gasto Constantes'!BQ77+'Serie Gasto Constantes'!BW77</f>
        <v>178716555196.43716</v>
      </c>
      <c r="P77" s="41">
        <f>+'Serie Gasto Constantes'!BF77+'Serie Gasto Constantes'!BL77+'Serie Gasto Constantes'!BR77+'Serie Gasto Constantes'!BX77</f>
        <v>144190861990.82916</v>
      </c>
      <c r="Q77" s="7">
        <f t="shared" si="21"/>
        <v>0.80681312278172035</v>
      </c>
      <c r="R77" s="41">
        <f>+'Serie Gasto Constantes'!BH77+'Serie Gasto Constantes'!BN77+'Serie Gasto Constantes'!BT77+'Serie Gasto Constantes'!BZ77</f>
        <v>111032469764.88676</v>
      </c>
      <c r="S77" s="7">
        <f t="shared" si="22"/>
        <v>0.62127691328229151</v>
      </c>
      <c r="T77" s="41">
        <f>+'Serie Gasto Constantes'!CB77+'Serie Gasto Constantes'!CH77+'Serie Gasto Constantes'!CN77+'Serie Gasto Constantes'!CT77</f>
        <v>117708129930.53537</v>
      </c>
      <c r="U77" s="41">
        <f>+'Serie Gasto Constantes'!CC77+'Serie Gasto Constantes'!CI77+'Serie Gasto Constantes'!CO77+'Serie Gasto Constantes'!CU77</f>
        <v>118439409443.08929</v>
      </c>
      <c r="V77" s="41">
        <f>+'Serie Gasto Constantes'!CD77+'Serie Gasto Constantes'!CJ77+'Serie Gasto Constantes'!CP77+'Serie Gasto Constantes'!CV77</f>
        <v>101766944534.46655</v>
      </c>
      <c r="W77" s="7">
        <f t="shared" si="13"/>
        <v>0.85923211718955805</v>
      </c>
      <c r="X77" s="41">
        <f>+'Serie Gasto Constantes'!CF77+'Serie Gasto Constantes'!CL77+'Serie Gasto Constantes'!CR77+'Serie Gasto Constantes'!CX77</f>
        <v>78412714732.458405</v>
      </c>
      <c r="Y77" s="7">
        <f t="shared" si="14"/>
        <v>0.66204918701605053</v>
      </c>
      <c r="Z77" s="41">
        <f>+'Serie Gasto Constantes'!FN77+'Serie Gasto Constantes'!GX77</f>
        <v>60805528255.599998</v>
      </c>
      <c r="AA77" s="41">
        <f>+'Serie Gasto Constantes'!FO77+'Serie Gasto Constantes'!GY77</f>
        <v>60805528255.599998</v>
      </c>
      <c r="AB77" s="41">
        <f>+'Serie Gasto Constantes'!FP77+'Serie Gasto Constantes'!GZ77</f>
        <v>34214118868.693996</v>
      </c>
      <c r="AC77" s="7">
        <f t="shared" si="15"/>
        <v>0.56268105631568099</v>
      </c>
      <c r="AD77" s="41">
        <f>+'Serie Gasto Constantes'!FR77+'Serie Gasto Constantes'!HB77</f>
        <v>24874840500.764797</v>
      </c>
      <c r="AE77" s="7">
        <f t="shared" si="16"/>
        <v>0.40908846965693291</v>
      </c>
      <c r="AF77" s="445">
        <f>+Z77-'Serie Gasto Constantes'!FT77-'Serie Gasto Constantes'!FN77</f>
        <v>0</v>
      </c>
    </row>
    <row r="78" spans="1:32" s="42" customFormat="1" x14ac:dyDescent="0.25">
      <c r="A78" s="44" t="str">
        <f>+'Serie Gasto Constantes'!A78</f>
        <v>Inversión</v>
      </c>
      <c r="B78" s="41">
        <f>+'Serie Gasto Constantes'!H78+'Serie Gasto Constantes'!K78+'Serie Gasto Constantes'!N78+'Serie Gasto Constantes'!Q78</f>
        <v>10349736085437.65</v>
      </c>
      <c r="C78" s="41">
        <f>+'Serie Gasto Constantes'!I78+'Serie Gasto Constantes'!L78+'Serie Gasto Constantes'!O78+'Serie Gasto Constantes'!R78</f>
        <v>10038336069783.945</v>
      </c>
      <c r="D78" s="7">
        <f t="shared" ref="D78:D79" si="23">+C78/B78</f>
        <v>0.96991227475917452</v>
      </c>
      <c r="E78" s="41">
        <f>+'Serie Gasto Constantes'!T78+'Serie Gasto Constantes'!W78+'Serie Gasto Constantes'!Z78+'Serie Gasto Constantes'!AC78</f>
        <v>13480265160151.605</v>
      </c>
      <c r="F78" s="41">
        <f>+'Serie Gasto Constantes'!U78+'Serie Gasto Constantes'!X78+'Serie Gasto Constantes'!AA78+'Serie Gasto Constantes'!AD78</f>
        <v>12267026386390.865</v>
      </c>
      <c r="G78" s="7">
        <f t="shared" ref="G78:G79" si="24">+F78/E78</f>
        <v>0.90999889398710498</v>
      </c>
      <c r="H78" s="41">
        <f>+'Serie Gasto Constantes'!ACJ78+'Serie Gasto Constantes'!AL78+'Serie Gasto Constantes'!AR78+'Serie Gasto Constantes'!AX78</f>
        <v>12107818352727.527</v>
      </c>
      <c r="I78" s="41">
        <f>+'Serie Gasto Constantes'!AG78+'Serie Gasto Constantes'!AM78+'Serie Gasto Constantes'!AS78+'Serie Gasto Constantes'!AY78</f>
        <v>14640344720138.633</v>
      </c>
      <c r="J78" s="41">
        <f>+'Serie Gasto Constantes'!AH78+'Serie Gasto Constantes'!AN78+'Serie Gasto Constantes'!AT78+'Serie Gasto Constantes'!AZ78</f>
        <v>12202944359022.936</v>
      </c>
      <c r="K78" s="7">
        <f t="shared" si="19"/>
        <v>0.83351482443149627</v>
      </c>
      <c r="L78" s="41">
        <f>+'Serie Gasto Constantes'!AJ78+'Serie Gasto Constantes'!AP78+'Serie Gasto Constantes'!AV78+'Serie Gasto Constantes'!BB78</f>
        <v>10216030839722.686</v>
      </c>
      <c r="M78" s="7">
        <f t="shared" si="20"/>
        <v>0.69779988347336863</v>
      </c>
      <c r="N78" s="41">
        <f>+'Serie Gasto Constantes'!BD78+'Serie Gasto Constantes'!BJ78+'Serie Gasto Constantes'!BP78+'Serie Gasto Constantes'!BV78</f>
        <v>14323205364743.281</v>
      </c>
      <c r="O78" s="41">
        <f>+'Serie Gasto Constantes'!BE78+'Serie Gasto Constantes'!BK78+'Serie Gasto Constantes'!BQ78+'Serie Gasto Constantes'!BW78</f>
        <v>13737809087481.313</v>
      </c>
      <c r="P78" s="41">
        <f>+'Serie Gasto Constantes'!BF78+'Serie Gasto Constantes'!BL78+'Serie Gasto Constantes'!BR78+'Serie Gasto Constantes'!BX78</f>
        <v>12405144480689.297</v>
      </c>
      <c r="Q78" s="7">
        <f t="shared" si="21"/>
        <v>0.90299293007307713</v>
      </c>
      <c r="R78" s="41">
        <f>+'Serie Gasto Constantes'!BH78+'Serie Gasto Constantes'!BN78+'Serie Gasto Constantes'!BT78+'Serie Gasto Constantes'!BZ78</f>
        <v>11057885150209.758</v>
      </c>
      <c r="S78" s="7">
        <f t="shared" si="22"/>
        <v>0.80492348378071021</v>
      </c>
      <c r="T78" s="41">
        <f>+'Serie Gasto Constantes'!CB78+'Serie Gasto Constantes'!CH78+'Serie Gasto Constantes'!CN78+'Serie Gasto Constantes'!CT78</f>
        <v>16226669619808.213</v>
      </c>
      <c r="U78" s="41">
        <f>+'Serie Gasto Constantes'!CC78+'Serie Gasto Constantes'!CI78+'Serie Gasto Constantes'!CO78+'Serie Gasto Constantes'!CU78</f>
        <v>17098947459162.051</v>
      </c>
      <c r="V78" s="41">
        <f>+'Serie Gasto Constantes'!CD78+'Serie Gasto Constantes'!CJ78+'Serie Gasto Constantes'!CP78+'Serie Gasto Constantes'!CV78</f>
        <v>16208618991773.469</v>
      </c>
      <c r="W78" s="7">
        <f t="shared" si="13"/>
        <v>0.94793080278683928</v>
      </c>
      <c r="X78" s="41">
        <f>+'Serie Gasto Constantes'!CF78+'Serie Gasto Constantes'!CL78+'Serie Gasto Constantes'!CR78+'Serie Gasto Constantes'!CX78</f>
        <v>14509452695589.588</v>
      </c>
      <c r="Y78" s="7">
        <f t="shared" si="14"/>
        <v>0.84855823612786496</v>
      </c>
      <c r="Z78" s="41">
        <f>+'Serie Gasto Constantes'!FN78+'Serie Gasto Constantes'!GX78</f>
        <v>8706356052118.3994</v>
      </c>
      <c r="AA78" s="41">
        <f>+'Serie Gasto Constantes'!FO78+'Serie Gasto Constantes'!GY78</f>
        <v>8831651594803.7617</v>
      </c>
      <c r="AB78" s="41">
        <f>+'Serie Gasto Constantes'!FP78+'Serie Gasto Constantes'!GZ78</f>
        <v>6281314293224.3193</v>
      </c>
      <c r="AC78" s="7">
        <f t="shared" si="15"/>
        <v>0.71122759155490545</v>
      </c>
      <c r="AD78" s="41">
        <f>+'Serie Gasto Constantes'!FR78+'Serie Gasto Constantes'!HB78</f>
        <v>5865587906472.1826</v>
      </c>
      <c r="AE78" s="7">
        <f t="shared" si="16"/>
        <v>0.6641552651288114</v>
      </c>
      <c r="AF78" s="445">
        <f>+Z78-'Serie Gasto Constantes'!FT78-'Serie Gasto Constantes'!FN78</f>
        <v>0</v>
      </c>
    </row>
    <row r="79" spans="1:32" s="42" customFormat="1" x14ac:dyDescent="0.25">
      <c r="A79" s="44" t="str">
        <f>+'Serie Gasto Constantes'!A79</f>
        <v>Transferencias</v>
      </c>
      <c r="B79" s="41">
        <f>+'Serie Gasto Constantes'!H79+'Serie Gasto Constantes'!K79+'Serie Gasto Constantes'!N79+'Serie Gasto Constantes'!Q79</f>
        <v>32862981843.560982</v>
      </c>
      <c r="C79" s="41">
        <f>+'Serie Gasto Constantes'!I79+'Serie Gasto Constantes'!L79+'Serie Gasto Constantes'!O79+'Serie Gasto Constantes'!R79</f>
        <v>30492512111.012779</v>
      </c>
      <c r="D79" s="7">
        <f t="shared" si="23"/>
        <v>0.92786808744768057</v>
      </c>
      <c r="E79" s="41">
        <f>+'Serie Gasto Constantes'!T79+'Serie Gasto Constantes'!W79+'Serie Gasto Constantes'!Z79+'Serie Gasto Constantes'!AC79</f>
        <v>33444935986.126564</v>
      </c>
      <c r="F79" s="41">
        <f>+'Serie Gasto Constantes'!U79+'Serie Gasto Constantes'!X79+'Serie Gasto Constantes'!AA79+'Serie Gasto Constantes'!AD79</f>
        <v>29775016399.313583</v>
      </c>
      <c r="G79" s="7">
        <f t="shared" si="24"/>
        <v>0.89026979784517102</v>
      </c>
      <c r="H79" s="41">
        <f>+'Serie Gasto Constantes'!ACJ79+'Serie Gasto Constantes'!AL79+'Serie Gasto Constantes'!AR79+'Serie Gasto Constantes'!AX79</f>
        <v>17304032070.619698</v>
      </c>
      <c r="I79" s="41">
        <f>+'Serie Gasto Constantes'!AG79+'Serie Gasto Constantes'!AM79+'Serie Gasto Constantes'!AS79+'Serie Gasto Constantes'!AY79</f>
        <v>22503018464.109901</v>
      </c>
      <c r="J79" s="41">
        <f>+'Serie Gasto Constantes'!AH79+'Serie Gasto Constantes'!AN79+'Serie Gasto Constantes'!AT79+'Serie Gasto Constantes'!AZ79</f>
        <v>21519686541.645355</v>
      </c>
      <c r="K79" s="7">
        <f t="shared" si="19"/>
        <v>0.95630222123165998</v>
      </c>
      <c r="L79" s="41">
        <f>+'Serie Gasto Constantes'!AJ79+'Serie Gasto Constantes'!AP79+'Serie Gasto Constantes'!AV79+'Serie Gasto Constantes'!BB79</f>
        <v>20601952075.285797</v>
      </c>
      <c r="M79" s="7">
        <f t="shared" si="20"/>
        <v>0.91551949389118092</v>
      </c>
      <c r="N79" s="41">
        <f>+'Serie Gasto Constantes'!BD79+'Serie Gasto Constantes'!BJ79+'Serie Gasto Constantes'!BP79+'Serie Gasto Constantes'!BV79</f>
        <v>20871828413.572842</v>
      </c>
      <c r="O79" s="41">
        <f>+'Serie Gasto Constantes'!BE79+'Serie Gasto Constantes'!BK79+'Serie Gasto Constantes'!BQ79+'Serie Gasto Constantes'!BW79</f>
        <v>21987883630.896259</v>
      </c>
      <c r="P79" s="41">
        <f>+'Serie Gasto Constantes'!BF79+'Serie Gasto Constantes'!BL79+'Serie Gasto Constantes'!BR79+'Serie Gasto Constantes'!BX79</f>
        <v>20409767493.609077</v>
      </c>
      <c r="Q79" s="7">
        <f t="shared" si="21"/>
        <v>0.9282279202592425</v>
      </c>
      <c r="R79" s="41">
        <f>+'Serie Gasto Constantes'!BH79+'Serie Gasto Constantes'!BN79+'Serie Gasto Constantes'!BT79+'Serie Gasto Constantes'!BZ79</f>
        <v>19332405580.81469</v>
      </c>
      <c r="S79" s="7">
        <f t="shared" si="22"/>
        <v>0.87922993887641709</v>
      </c>
      <c r="T79" s="41">
        <f>+'Serie Gasto Constantes'!CB79+'Serie Gasto Constantes'!CH79+'Serie Gasto Constantes'!CN79+'Serie Gasto Constantes'!CT79</f>
        <v>16593556979.571262</v>
      </c>
      <c r="U79" s="41">
        <f>+'Serie Gasto Constantes'!CC79+'Serie Gasto Constantes'!CI79+'Serie Gasto Constantes'!CO79+'Serie Gasto Constantes'!CU79</f>
        <v>19511812611.292664</v>
      </c>
      <c r="V79" s="41">
        <f>+'Serie Gasto Constantes'!CD79+'Serie Gasto Constantes'!CJ79+'Serie Gasto Constantes'!CP79+'Serie Gasto Constantes'!CV79</f>
        <v>18823716366.946476</v>
      </c>
      <c r="W79" s="7">
        <f t="shared" si="13"/>
        <v>0.96473437614156132</v>
      </c>
      <c r="X79" s="41">
        <f>+'Serie Gasto Constantes'!CF79+'Serie Gasto Constantes'!CL79+'Serie Gasto Constantes'!CR79+'Serie Gasto Constantes'!CX79</f>
        <v>17723387252.487549</v>
      </c>
      <c r="Y79" s="7">
        <f t="shared" si="14"/>
        <v>0.90834140351624504</v>
      </c>
      <c r="Z79" s="41">
        <f>+'Serie Gasto Constantes'!FN79+'Serie Gasto Constantes'!GX79</f>
        <v>8918529253.5999985</v>
      </c>
      <c r="AA79" s="41">
        <f>+'Serie Gasto Constantes'!FO79+'Serie Gasto Constantes'!GY79</f>
        <v>8918529253.5999985</v>
      </c>
      <c r="AB79" s="41">
        <f>+'Serie Gasto Constantes'!FP79+'Serie Gasto Constantes'!GZ79</f>
        <v>6210043990.4619999</v>
      </c>
      <c r="AC79" s="7">
        <f t="shared" si="15"/>
        <v>0.69630808106115616</v>
      </c>
      <c r="AD79" s="41">
        <f>+'Serie Gasto Constantes'!FR79+'Serie Gasto Constantes'!HB79</f>
        <v>6210043990.4619999</v>
      </c>
      <c r="AE79" s="7">
        <f t="shared" si="16"/>
        <v>0.69630808106115616</v>
      </c>
      <c r="AF79" s="445">
        <f>+Z79-'Serie Gasto Constantes'!FT79-'Serie Gasto Constantes'!FN79</f>
        <v>0</v>
      </c>
    </row>
    <row r="80" spans="1:32" s="42" customFormat="1" ht="13" x14ac:dyDescent="0.25">
      <c r="A80" s="43" t="str">
        <f>+'Serie Gasto Constantes'!A80</f>
        <v>0203-INSTITUTO DISTRITAL DE GESTIÓN DE RIESGOS Y CAMBIO CLIMATICO</v>
      </c>
      <c r="B80" s="40">
        <f>+'Serie Gasto Constantes'!H80+'Serie Gasto Constantes'!K80+'Serie Gasto Constantes'!N80+'Serie Gasto Constantes'!Q80</f>
        <v>66369886534.187325</v>
      </c>
      <c r="C80" s="40">
        <f>+'Serie Gasto Constantes'!I80+'Serie Gasto Constantes'!L80+'Serie Gasto Constantes'!O80+'Serie Gasto Constantes'!R80</f>
        <v>50428452870.143288</v>
      </c>
      <c r="D80" s="4">
        <f t="shared" si="17"/>
        <v>0.7598092373439187</v>
      </c>
      <c r="E80" s="40">
        <f>+'Serie Gasto Constantes'!T80+'Serie Gasto Constantes'!W80+'Serie Gasto Constantes'!Z80+'Serie Gasto Constantes'!AC80</f>
        <v>329081337794.81586</v>
      </c>
      <c r="F80" s="40">
        <f>+'Serie Gasto Constantes'!U80+'Serie Gasto Constantes'!X80+'Serie Gasto Constantes'!AA80+'Serie Gasto Constantes'!AD80</f>
        <v>297404198232.61456</v>
      </c>
      <c r="G80" s="4">
        <f t="shared" si="18"/>
        <v>0.90374069895767783</v>
      </c>
      <c r="H80" s="40">
        <f>+'Serie Gasto Constantes'!ACJ80+'Serie Gasto Constantes'!AL80+'Serie Gasto Constantes'!AR80+'Serie Gasto Constantes'!AX80</f>
        <v>273639502180.1113</v>
      </c>
      <c r="I80" s="40">
        <f>+'Serie Gasto Constantes'!AG80+'Serie Gasto Constantes'!AM80+'Serie Gasto Constantes'!AS80+'Serie Gasto Constantes'!AY80</f>
        <v>365986363296.11334</v>
      </c>
      <c r="J80" s="40">
        <f>+'Serie Gasto Constantes'!AH80+'Serie Gasto Constantes'!AN80+'Serie Gasto Constantes'!AT80+'Serie Gasto Constantes'!AZ80</f>
        <v>293571078272.02191</v>
      </c>
      <c r="K80" s="4">
        <f t="shared" si="19"/>
        <v>0.80213665784727217</v>
      </c>
      <c r="L80" s="40">
        <f>+'Serie Gasto Constantes'!AJ80+'Serie Gasto Constantes'!AP80+'Serie Gasto Constantes'!AV80+'Serie Gasto Constantes'!BB80</f>
        <v>162500259876.12799</v>
      </c>
      <c r="M80" s="4">
        <f t="shared" si="20"/>
        <v>0.4440063242046311</v>
      </c>
      <c r="N80" s="40">
        <f>+'Serie Gasto Constantes'!BD80+'Serie Gasto Constantes'!BJ80+'Serie Gasto Constantes'!BP80+'Serie Gasto Constantes'!BV80</f>
        <v>239436625228.62766</v>
      </c>
      <c r="O80" s="40">
        <f>+'Serie Gasto Constantes'!BE80+'Serie Gasto Constantes'!BK80+'Serie Gasto Constantes'!BQ80+'Serie Gasto Constantes'!BW80</f>
        <v>240937506526.08002</v>
      </c>
      <c r="P80" s="40">
        <f>+'Serie Gasto Constantes'!BF80+'Serie Gasto Constantes'!BL80+'Serie Gasto Constantes'!BR80+'Serie Gasto Constantes'!BX80</f>
        <v>222938891760.60294</v>
      </c>
      <c r="Q80" s="4">
        <f t="shared" si="21"/>
        <v>0.9252975801692841</v>
      </c>
      <c r="R80" s="40">
        <f>+'Serie Gasto Constantes'!BH80+'Serie Gasto Constantes'!BN80+'Serie Gasto Constantes'!BT80+'Serie Gasto Constantes'!BZ80</f>
        <v>175210546447.78641</v>
      </c>
      <c r="S80" s="4">
        <f t="shared" si="22"/>
        <v>0.72720328592269601</v>
      </c>
      <c r="T80" s="40">
        <f>+'Serie Gasto Constantes'!CB80+'Serie Gasto Constantes'!CH80+'Serie Gasto Constantes'!CN80+'Serie Gasto Constantes'!CT80</f>
        <v>222992542289.97412</v>
      </c>
      <c r="U80" s="40">
        <f>+'Serie Gasto Constantes'!CC80+'Serie Gasto Constantes'!CI80+'Serie Gasto Constantes'!CO80+'Serie Gasto Constantes'!CU80</f>
        <v>224122716105.29556</v>
      </c>
      <c r="V80" s="40">
        <f>+'Serie Gasto Constantes'!CD80+'Serie Gasto Constantes'!CJ80+'Serie Gasto Constantes'!CP80+'Serie Gasto Constantes'!CV80</f>
        <v>215860170000.88712</v>
      </c>
      <c r="W80" s="4">
        <f t="shared" si="13"/>
        <v>0.96313383021591348</v>
      </c>
      <c r="X80" s="40">
        <f>+'Serie Gasto Constantes'!CF80+'Serie Gasto Constantes'!CL80+'Serie Gasto Constantes'!CR80+'Serie Gasto Constantes'!CX80</f>
        <v>184289519527.91879</v>
      </c>
      <c r="Y80" s="4">
        <f t="shared" si="14"/>
        <v>0.82227059679812797</v>
      </c>
      <c r="Z80" s="40">
        <f>+'Serie Gasto Constantes'!FN80+'Serie Gasto Constantes'!GX80</f>
        <v>114821912600</v>
      </c>
      <c r="AA80" s="40">
        <f>+'Serie Gasto Constantes'!FO80+'Serie Gasto Constantes'!GY80</f>
        <v>113174226725.43799</v>
      </c>
      <c r="AB80" s="40">
        <f>+'Serie Gasto Constantes'!FP80+'Serie Gasto Constantes'!GZ80</f>
        <v>79318002493.151596</v>
      </c>
      <c r="AC80" s="4">
        <f t="shared" si="15"/>
        <v>0.70084863655024576</v>
      </c>
      <c r="AD80" s="40">
        <f>+'Serie Gasto Constantes'!FR80+'Serie Gasto Constantes'!HB80</f>
        <v>61136695746.605995</v>
      </c>
      <c r="AE80" s="4">
        <f t="shared" si="16"/>
        <v>0.54019980975813819</v>
      </c>
      <c r="AF80" s="445">
        <f>+Z80-'Serie Gasto Constantes'!FT80-'Serie Gasto Constantes'!FN80</f>
        <v>0</v>
      </c>
    </row>
    <row r="81" spans="1:32" s="42" customFormat="1" x14ac:dyDescent="0.25">
      <c r="A81" s="44" t="str">
        <f>+'Serie Gasto Constantes'!A81</f>
        <v>Funcionamiento</v>
      </c>
      <c r="B81" s="41">
        <f>+'Serie Gasto Constantes'!H81+'Serie Gasto Constantes'!K81+'Serie Gasto Constantes'!N81+'Serie Gasto Constantes'!Q81</f>
        <v>1524710708.6992528</v>
      </c>
      <c r="C81" s="41">
        <f>+'Serie Gasto Constantes'!I81+'Serie Gasto Constantes'!L81+'Serie Gasto Constantes'!O81+'Serie Gasto Constantes'!R81</f>
        <v>1505832367.8379843</v>
      </c>
      <c r="D81" s="7">
        <f t="shared" si="17"/>
        <v>0.98761841131333439</v>
      </c>
      <c r="E81" s="41">
        <f>+'Serie Gasto Constantes'!T81+'Serie Gasto Constantes'!W81+'Serie Gasto Constantes'!Z81+'Serie Gasto Constantes'!AC81</f>
        <v>18696173874.074356</v>
      </c>
      <c r="F81" s="41">
        <f>+'Serie Gasto Constantes'!U81+'Serie Gasto Constantes'!X81+'Serie Gasto Constantes'!AA81+'Serie Gasto Constantes'!AD81</f>
        <v>14391024353.113098</v>
      </c>
      <c r="G81" s="7">
        <f t="shared" si="18"/>
        <v>0.76973098613876656</v>
      </c>
      <c r="H81" s="41">
        <f>+'Serie Gasto Constantes'!ACJ81+'Serie Gasto Constantes'!AL81+'Serie Gasto Constantes'!AR81+'Serie Gasto Constantes'!AX81</f>
        <v>34099207901.8643</v>
      </c>
      <c r="I81" s="41">
        <f>+'Serie Gasto Constantes'!AG81+'Serie Gasto Constantes'!AM81+'Serie Gasto Constantes'!AS81+'Serie Gasto Constantes'!AY81</f>
        <v>42138616565.136314</v>
      </c>
      <c r="J81" s="41">
        <f>+'Serie Gasto Constantes'!AH81+'Serie Gasto Constantes'!AN81+'Serie Gasto Constantes'!AT81+'Serie Gasto Constantes'!AZ81</f>
        <v>37727379569.059097</v>
      </c>
      <c r="K81" s="7">
        <f t="shared" si="19"/>
        <v>0.89531604604867632</v>
      </c>
      <c r="L81" s="41">
        <f>+'Serie Gasto Constantes'!AJ81+'Serie Gasto Constantes'!AP81+'Serie Gasto Constantes'!AV81+'Serie Gasto Constantes'!BB81</f>
        <v>35476370016.145737</v>
      </c>
      <c r="M81" s="7">
        <f t="shared" si="20"/>
        <v>0.84189688480417191</v>
      </c>
      <c r="N81" s="41">
        <f>+'Serie Gasto Constantes'!BD81+'Serie Gasto Constantes'!BJ81+'Serie Gasto Constantes'!BP81+'Serie Gasto Constantes'!BV81</f>
        <v>103279604991.63925</v>
      </c>
      <c r="O81" s="41">
        <f>+'Serie Gasto Constantes'!BE81+'Serie Gasto Constantes'!BK81+'Serie Gasto Constantes'!BQ81+'Serie Gasto Constantes'!BW81</f>
        <v>103244776419.15926</v>
      </c>
      <c r="P81" s="41">
        <f>+'Serie Gasto Constantes'!BF81+'Serie Gasto Constantes'!BL81+'Serie Gasto Constantes'!BR81+'Serie Gasto Constantes'!BX81</f>
        <v>99429169939.727005</v>
      </c>
      <c r="Q81" s="7">
        <f t="shared" si="21"/>
        <v>0.96304310385697944</v>
      </c>
      <c r="R81" s="41">
        <f>+'Serie Gasto Constantes'!BH81+'Serie Gasto Constantes'!BN81+'Serie Gasto Constantes'!BT81+'Serie Gasto Constantes'!BZ81</f>
        <v>95987391941.23703</v>
      </c>
      <c r="S81" s="7">
        <f t="shared" si="22"/>
        <v>0.92970700572338627</v>
      </c>
      <c r="T81" s="41">
        <f>+'Serie Gasto Constantes'!CB81+'Serie Gasto Constantes'!CH81+'Serie Gasto Constantes'!CN81+'Serie Gasto Constantes'!CT81</f>
        <v>104248804956.25104</v>
      </c>
      <c r="U81" s="41">
        <f>+'Serie Gasto Constantes'!CC81+'Serie Gasto Constantes'!CI81+'Serie Gasto Constantes'!CO81+'Serie Gasto Constantes'!CU81</f>
        <v>105021520142.19574</v>
      </c>
      <c r="V81" s="41">
        <f>+'Serie Gasto Constantes'!CD81+'Serie Gasto Constantes'!CJ81+'Serie Gasto Constantes'!CP81+'Serie Gasto Constantes'!CV81</f>
        <v>100018984197.62959</v>
      </c>
      <c r="W81" s="7">
        <f t="shared" si="13"/>
        <v>0.95236656317873825</v>
      </c>
      <c r="X81" s="41">
        <f>+'Serie Gasto Constantes'!CF81+'Serie Gasto Constantes'!CL81+'Serie Gasto Constantes'!CR81+'Serie Gasto Constantes'!CX81</f>
        <v>97748808201.261841</v>
      </c>
      <c r="Y81" s="7">
        <f t="shared" si="14"/>
        <v>0.93075026974388786</v>
      </c>
      <c r="Z81" s="41">
        <f>+'Serie Gasto Constantes'!FN81+'Serie Gasto Constantes'!GX81</f>
        <v>58690547800</v>
      </c>
      <c r="AA81" s="41">
        <f>+'Serie Gasto Constantes'!FO81+'Serie Gasto Constantes'!GY81</f>
        <v>58366072677.106003</v>
      </c>
      <c r="AB81" s="41">
        <f>+'Serie Gasto Constantes'!FP81+'Serie Gasto Constantes'!GZ81</f>
        <v>41664296175.395599</v>
      </c>
      <c r="AC81" s="7">
        <f t="shared" si="15"/>
        <v>0.71384443503491635</v>
      </c>
      <c r="AD81" s="41">
        <f>+'Serie Gasto Constantes'!FR81+'Serie Gasto Constantes'!HB81</f>
        <v>40603908811.913193</v>
      </c>
      <c r="AE81" s="7">
        <f t="shared" si="16"/>
        <v>0.69567656259044497</v>
      </c>
      <c r="AF81" s="445">
        <f>+Z81-'Serie Gasto Constantes'!FT81-'Serie Gasto Constantes'!FN81</f>
        <v>0</v>
      </c>
    </row>
    <row r="82" spans="1:32" s="42" customFormat="1" x14ac:dyDescent="0.25">
      <c r="A82" s="44" t="str">
        <f>+'Serie Gasto Constantes'!A82</f>
        <v>Inversión</v>
      </c>
      <c r="B82" s="41">
        <f>+'Serie Gasto Constantes'!H82+'Serie Gasto Constantes'!K82+'Serie Gasto Constantes'!N82+'Serie Gasto Constantes'!Q82</f>
        <v>64845175825.488068</v>
      </c>
      <c r="C82" s="41">
        <f>+'Serie Gasto Constantes'!I82+'Serie Gasto Constantes'!L82+'Serie Gasto Constantes'!O82+'Serie Gasto Constantes'!R82</f>
        <v>48922620502.305298</v>
      </c>
      <c r="D82" s="7">
        <f t="shared" si="17"/>
        <v>0.75445273884315311</v>
      </c>
      <c r="E82" s="41">
        <f>+'Serie Gasto Constantes'!T82+'Serie Gasto Constantes'!W82+'Serie Gasto Constantes'!Z82+'Serie Gasto Constantes'!AC82</f>
        <v>310385163920.74152</v>
      </c>
      <c r="F82" s="41">
        <f>+'Serie Gasto Constantes'!U82+'Serie Gasto Constantes'!X82+'Serie Gasto Constantes'!AA82+'Serie Gasto Constantes'!AD82</f>
        <v>283013173879.5014</v>
      </c>
      <c r="G82" s="7">
        <f t="shared" si="18"/>
        <v>0.91181282734174207</v>
      </c>
      <c r="H82" s="41">
        <f>+'Serie Gasto Constantes'!ACJ82+'Serie Gasto Constantes'!AL82+'Serie Gasto Constantes'!AR82+'Serie Gasto Constantes'!AX82</f>
        <v>239540294278.24695</v>
      </c>
      <c r="I82" s="41">
        <f>+'Serie Gasto Constantes'!AG82+'Serie Gasto Constantes'!AM82+'Serie Gasto Constantes'!AS82+'Serie Gasto Constantes'!AY82</f>
        <v>323847746730.97705</v>
      </c>
      <c r="J82" s="41">
        <f>+'Serie Gasto Constantes'!AH82+'Serie Gasto Constantes'!AN82+'Serie Gasto Constantes'!AT82+'Serie Gasto Constantes'!AZ82</f>
        <v>255843698702.96283</v>
      </c>
      <c r="K82" s="7">
        <f t="shared" si="19"/>
        <v>0.79001228597552742</v>
      </c>
      <c r="L82" s="41">
        <f>+'Serie Gasto Constantes'!AJ82+'Serie Gasto Constantes'!AP82+'Serie Gasto Constantes'!AV82+'Serie Gasto Constantes'!BB82</f>
        <v>127023889859.98224</v>
      </c>
      <c r="M82" s="7">
        <f t="shared" si="20"/>
        <v>0.39223336009653331</v>
      </c>
      <c r="N82" s="41">
        <f>+'Serie Gasto Constantes'!BD82+'Serie Gasto Constantes'!BJ82+'Serie Gasto Constantes'!BP82+'Serie Gasto Constantes'!BV82</f>
        <v>136157020236.98839</v>
      </c>
      <c r="O82" s="41">
        <f>+'Serie Gasto Constantes'!BE82+'Serie Gasto Constantes'!BK82+'Serie Gasto Constantes'!BQ82+'Serie Gasto Constantes'!BW82</f>
        <v>137692730106.92075</v>
      </c>
      <c r="P82" s="41">
        <f>+'Serie Gasto Constantes'!BF82+'Serie Gasto Constantes'!BL82+'Serie Gasto Constantes'!BR82+'Serie Gasto Constantes'!BX82</f>
        <v>123509721820.87593</v>
      </c>
      <c r="Q82" s="7">
        <f t="shared" si="21"/>
        <v>0.89699522788870933</v>
      </c>
      <c r="R82" s="41">
        <f>+'Serie Gasto Constantes'!BH82+'Serie Gasto Constantes'!BN82+'Serie Gasto Constantes'!BT82+'Serie Gasto Constantes'!BZ82</f>
        <v>79223154506.549362</v>
      </c>
      <c r="S82" s="7">
        <f t="shared" si="22"/>
        <v>0.57536192684269705</v>
      </c>
      <c r="T82" s="41">
        <f>+'Serie Gasto Constantes'!CB82+'Serie Gasto Constantes'!CH82+'Serie Gasto Constantes'!CN82+'Serie Gasto Constantes'!CT82</f>
        <v>118743737333.72307</v>
      </c>
      <c r="U82" s="41">
        <f>+'Serie Gasto Constantes'!CC82+'Serie Gasto Constantes'!CI82+'Serie Gasto Constantes'!CO82+'Serie Gasto Constantes'!CU82</f>
        <v>119101195963.09981</v>
      </c>
      <c r="V82" s="41">
        <f>+'Serie Gasto Constantes'!CD82+'Serie Gasto Constantes'!CJ82+'Serie Gasto Constantes'!CP82+'Serie Gasto Constantes'!CV82</f>
        <v>115841185803.25752</v>
      </c>
      <c r="W82" s="7">
        <f t="shared" si="13"/>
        <v>0.97262823321394432</v>
      </c>
      <c r="X82" s="41">
        <f>+'Serie Gasto Constantes'!CF82+'Serie Gasto Constantes'!CL82+'Serie Gasto Constantes'!CR82+'Serie Gasto Constantes'!CX82</f>
        <v>86540711326.656967</v>
      </c>
      <c r="Y82" s="7">
        <f t="shared" si="14"/>
        <v>0.72661496491999289</v>
      </c>
      <c r="Z82" s="41">
        <f>+'Serie Gasto Constantes'!FN82+'Serie Gasto Constantes'!GX82</f>
        <v>56131364800</v>
      </c>
      <c r="AA82" s="41">
        <f>+'Serie Gasto Constantes'!FO82+'Serie Gasto Constantes'!GY82</f>
        <v>54808154048.332001</v>
      </c>
      <c r="AB82" s="41">
        <f>+'Serie Gasto Constantes'!FP82+'Serie Gasto Constantes'!GZ82</f>
        <v>37653706317.755997</v>
      </c>
      <c r="AC82" s="7">
        <f t="shared" si="15"/>
        <v>0.68700920458936576</v>
      </c>
      <c r="AD82" s="41">
        <f>+'Serie Gasto Constantes'!FR82+'Serie Gasto Constantes'!HB82</f>
        <v>20532786934.692799</v>
      </c>
      <c r="AE82" s="7">
        <f t="shared" si="16"/>
        <v>0.37463014931293204</v>
      </c>
      <c r="AF82" s="445">
        <f>+Z82-'Serie Gasto Constantes'!FT82-'Serie Gasto Constantes'!FN82</f>
        <v>0</v>
      </c>
    </row>
    <row r="83" spans="1:32" s="42" customFormat="1" ht="13" x14ac:dyDescent="0.25">
      <c r="A83" s="43" t="str">
        <f>+'Serie Gasto Constantes'!A83</f>
        <v xml:space="preserve">0204-INSTITUTO DE DESARROLLO URBANO  </v>
      </c>
      <c r="B83" s="40">
        <f>+'Serie Gasto Constantes'!H83+'Serie Gasto Constantes'!K83+'Serie Gasto Constantes'!N83+'Serie Gasto Constantes'!Q83</f>
        <v>7386975645833.7627</v>
      </c>
      <c r="C83" s="40">
        <f>+'Serie Gasto Constantes'!I83+'Serie Gasto Constantes'!L83+'Serie Gasto Constantes'!O83+'Serie Gasto Constantes'!R83</f>
        <v>6112241647497.7832</v>
      </c>
      <c r="D83" s="4">
        <f t="shared" si="17"/>
        <v>0.82743492608440827</v>
      </c>
      <c r="E83" s="40">
        <f>+'Serie Gasto Constantes'!T83+'Serie Gasto Constantes'!W83+'Serie Gasto Constantes'!Z83+'Serie Gasto Constantes'!AC83</f>
        <v>10125344594459.859</v>
      </c>
      <c r="F83" s="40">
        <f>+'Serie Gasto Constantes'!U83+'Serie Gasto Constantes'!X83+'Serie Gasto Constantes'!AA83+'Serie Gasto Constantes'!AD83</f>
        <v>8023712191595.1035</v>
      </c>
      <c r="G83" s="4">
        <f t="shared" si="18"/>
        <v>0.79243843177301088</v>
      </c>
      <c r="H83" s="40">
        <f>+'Serie Gasto Constantes'!ACJ83+'Serie Gasto Constantes'!AL83+'Serie Gasto Constantes'!AR83+'Serie Gasto Constantes'!AX83</f>
        <v>7441625562692.3496</v>
      </c>
      <c r="I83" s="40">
        <f>+'Serie Gasto Constantes'!AG83+'Serie Gasto Constantes'!AM83+'Serie Gasto Constantes'!AS83+'Serie Gasto Constantes'!AY83</f>
        <v>8093877981455.6943</v>
      </c>
      <c r="J83" s="40">
        <f>+'Serie Gasto Constantes'!AH83+'Serie Gasto Constantes'!AN83+'Serie Gasto Constantes'!AT83+'Serie Gasto Constantes'!AZ83</f>
        <v>5970328844570.5674</v>
      </c>
      <c r="K83" s="4">
        <f t="shared" si="19"/>
        <v>0.73763514328354085</v>
      </c>
      <c r="L83" s="40">
        <f>+'Serie Gasto Constantes'!AJ83+'Serie Gasto Constantes'!AP83+'Serie Gasto Constantes'!AV83+'Serie Gasto Constantes'!BB83</f>
        <v>2144916414706.5225</v>
      </c>
      <c r="M83" s="4">
        <f t="shared" si="20"/>
        <v>0.26500478752223006</v>
      </c>
      <c r="N83" s="40">
        <f>+'Serie Gasto Constantes'!BD83+'Serie Gasto Constantes'!BJ83+'Serie Gasto Constantes'!BP83+'Serie Gasto Constantes'!BV83</f>
        <v>15581497957852.422</v>
      </c>
      <c r="O83" s="40">
        <f>+'Serie Gasto Constantes'!BE83+'Serie Gasto Constantes'!BK83+'Serie Gasto Constantes'!BQ83+'Serie Gasto Constantes'!BW83</f>
        <v>12187733549063.252</v>
      </c>
      <c r="P83" s="40">
        <f>+'Serie Gasto Constantes'!BF83+'Serie Gasto Constantes'!BL83+'Serie Gasto Constantes'!BR83+'Serie Gasto Constantes'!BX83</f>
        <v>7688811454919.1875</v>
      </c>
      <c r="Q83" s="4">
        <f t="shared" si="21"/>
        <v>0.63086474806549642</v>
      </c>
      <c r="R83" s="40">
        <f>+'Serie Gasto Constantes'!BH83+'Serie Gasto Constantes'!BN83+'Serie Gasto Constantes'!BT83+'Serie Gasto Constantes'!BZ83</f>
        <v>3180639787765.4834</v>
      </c>
      <c r="S83" s="4">
        <f t="shared" si="22"/>
        <v>0.26097057135040069</v>
      </c>
      <c r="T83" s="40">
        <f>+'Serie Gasto Constantes'!CB83+'Serie Gasto Constantes'!CH83+'Serie Gasto Constantes'!CN83+'Serie Gasto Constantes'!CT83</f>
        <v>13154712755418.625</v>
      </c>
      <c r="U83" s="40">
        <f>+'Serie Gasto Constantes'!CC83+'Serie Gasto Constantes'!CI83+'Serie Gasto Constantes'!CO83+'Serie Gasto Constantes'!CU83</f>
        <v>11176560741360.563</v>
      </c>
      <c r="V83" s="40">
        <f>+'Serie Gasto Constantes'!CD83+'Serie Gasto Constantes'!CJ83+'Serie Gasto Constantes'!CP83+'Serie Gasto Constantes'!CV83</f>
        <v>8486036163061.9551</v>
      </c>
      <c r="W83" s="4">
        <f t="shared" si="13"/>
        <v>0.75927079532240072</v>
      </c>
      <c r="X83" s="40">
        <f>+'Serie Gasto Constantes'!CF83+'Serie Gasto Constantes'!CL83+'Serie Gasto Constantes'!CR83+'Serie Gasto Constantes'!CX83</f>
        <v>3288193259782.5952</v>
      </c>
      <c r="Y83" s="4">
        <f t="shared" si="14"/>
        <v>0.29420439219858896</v>
      </c>
      <c r="Z83" s="40">
        <f>+'Serie Gasto Constantes'!FN83+'Serie Gasto Constantes'!GX83</f>
        <v>4949319200124.7998</v>
      </c>
      <c r="AA83" s="40">
        <f>+'Serie Gasto Constantes'!FO83+'Serie Gasto Constantes'!GY83</f>
        <v>5052826934994.5137</v>
      </c>
      <c r="AB83" s="40">
        <f>+'Serie Gasto Constantes'!FP83+'Serie Gasto Constantes'!GZ83</f>
        <v>2344612413886.3213</v>
      </c>
      <c r="AC83" s="4">
        <f t="shared" si="15"/>
        <v>0.46401993261399266</v>
      </c>
      <c r="AD83" s="40">
        <f>+'Serie Gasto Constantes'!FR83+'Serie Gasto Constantes'!HB83</f>
        <v>1147221504706.7202</v>
      </c>
      <c r="AE83" s="4">
        <f t="shared" si="16"/>
        <v>0.22704547760410596</v>
      </c>
      <c r="AF83" s="445">
        <f>+Z83-'Serie Gasto Constantes'!FT83-'Serie Gasto Constantes'!FN83</f>
        <v>0</v>
      </c>
    </row>
    <row r="84" spans="1:32" s="42" customFormat="1" x14ac:dyDescent="0.25">
      <c r="A84" s="44" t="s">
        <v>76</v>
      </c>
      <c r="B84" s="41">
        <f>+'Serie Gasto Constantes'!H84+'Serie Gasto Constantes'!K84+'Serie Gasto Constantes'!N84+'Serie Gasto Constantes'!Q84</f>
        <v>322642729561.29785</v>
      </c>
      <c r="C84" s="41">
        <f>+'Serie Gasto Constantes'!I84+'Serie Gasto Constantes'!L84+'Serie Gasto Constantes'!O84+'Serie Gasto Constantes'!R84</f>
        <v>301912945927.10846</v>
      </c>
      <c r="D84" s="7">
        <f t="shared" si="17"/>
        <v>0.93575003638738119</v>
      </c>
      <c r="E84" s="41">
        <f>+'Serie Gasto Constantes'!T84+'Serie Gasto Constantes'!W84+'Serie Gasto Constantes'!Z84+'Serie Gasto Constantes'!AC84</f>
        <v>348210067023.09076</v>
      </c>
      <c r="F84" s="41">
        <f>+'Serie Gasto Constantes'!U84+'Serie Gasto Constantes'!X84+'Serie Gasto Constantes'!AA84+'Serie Gasto Constantes'!AD84</f>
        <v>329270490446.80847</v>
      </c>
      <c r="G84" s="7">
        <f t="shared" si="18"/>
        <v>0.94560876215268541</v>
      </c>
      <c r="H84" s="41">
        <f>+'Serie Gasto Constantes'!ACJ84+'Serie Gasto Constantes'!AL84+'Serie Gasto Constantes'!AR84+'Serie Gasto Constantes'!AX84</f>
        <v>278257109028.40918</v>
      </c>
      <c r="I84" s="41">
        <f>+'Serie Gasto Constantes'!AG84+'Serie Gasto Constantes'!AM84+'Serie Gasto Constantes'!AS84+'Serie Gasto Constantes'!AY84</f>
        <v>370294679559.62439</v>
      </c>
      <c r="J84" s="41">
        <f>+'Serie Gasto Constantes'!AH84+'Serie Gasto Constantes'!AN84+'Serie Gasto Constantes'!AT84+'Serie Gasto Constantes'!AZ84</f>
        <v>352977644820.59296</v>
      </c>
      <c r="K84" s="7">
        <f t="shared" si="19"/>
        <v>0.95323444895393628</v>
      </c>
      <c r="L84" s="41">
        <f>+'Serie Gasto Constantes'!AJ84+'Serie Gasto Constantes'!AP84+'Serie Gasto Constantes'!AV84+'Serie Gasto Constantes'!BB84</f>
        <v>324304962282.5567</v>
      </c>
      <c r="M84" s="7">
        <f t="shared" si="20"/>
        <v>0.87580238168217461</v>
      </c>
      <c r="N84" s="41">
        <f>+'Serie Gasto Constantes'!BD84+'Serie Gasto Constantes'!BJ84+'Serie Gasto Constantes'!BP84+'Serie Gasto Constantes'!BV84</f>
        <v>395466904249.56165</v>
      </c>
      <c r="O84" s="41">
        <f>+'Serie Gasto Constantes'!BE84+'Serie Gasto Constantes'!BK84+'Serie Gasto Constantes'!BQ84+'Serie Gasto Constantes'!BW84</f>
        <v>392841344207.05371</v>
      </c>
      <c r="P84" s="41">
        <f>+'Serie Gasto Constantes'!BF84+'Serie Gasto Constantes'!BL84+'Serie Gasto Constantes'!BR84+'Serie Gasto Constantes'!BX84</f>
        <v>362724781768.8645</v>
      </c>
      <c r="Q84" s="7">
        <f t="shared" si="21"/>
        <v>0.92333657624815635</v>
      </c>
      <c r="R84" s="41">
        <f>+'Serie Gasto Constantes'!BH84+'Serie Gasto Constantes'!BN84+'Serie Gasto Constantes'!BT84+'Serie Gasto Constantes'!BZ84</f>
        <v>332001687936.42816</v>
      </c>
      <c r="S84" s="7">
        <f t="shared" si="22"/>
        <v>0.84512919231189942</v>
      </c>
      <c r="T84" s="41">
        <f>+'Serie Gasto Constantes'!CB84+'Serie Gasto Constantes'!CH84+'Serie Gasto Constantes'!CN84+'Serie Gasto Constantes'!CT84</f>
        <v>422712777763.11316</v>
      </c>
      <c r="U84" s="41">
        <f>+'Serie Gasto Constantes'!CC84+'Serie Gasto Constantes'!CI84+'Serie Gasto Constantes'!CO84+'Serie Gasto Constantes'!CU84</f>
        <v>416917927502.57886</v>
      </c>
      <c r="V84" s="41">
        <f>+'Serie Gasto Constantes'!CD84+'Serie Gasto Constantes'!CJ84+'Serie Gasto Constantes'!CP84+'Serie Gasto Constantes'!CV84</f>
        <v>385162316547.43335</v>
      </c>
      <c r="W84" s="7">
        <f t="shared" si="13"/>
        <v>0.92383246471225666</v>
      </c>
      <c r="X84" s="41">
        <f>+'Serie Gasto Constantes'!CF84+'Serie Gasto Constantes'!CL84+'Serie Gasto Constantes'!CR84+'Serie Gasto Constantes'!CX84</f>
        <v>355595496769.4339</v>
      </c>
      <c r="Y84" s="7">
        <f t="shared" si="14"/>
        <v>0.85291486240354664</v>
      </c>
      <c r="Z84" s="41">
        <f>+'Serie Gasto Constantes'!FN84+'Serie Gasto Constantes'!GX84</f>
        <v>248775215627.59998</v>
      </c>
      <c r="AA84" s="41">
        <f>+'Serie Gasto Constantes'!FO84+'Serie Gasto Constantes'!GY84</f>
        <v>246041014932.74838</v>
      </c>
      <c r="AB84" s="41">
        <f>+'Serie Gasto Constantes'!FP84+'Serie Gasto Constantes'!GZ84</f>
        <v>164158215620.59717</v>
      </c>
      <c r="AC84" s="7">
        <f t="shared" si="15"/>
        <v>0.66719857933226034</v>
      </c>
      <c r="AD84" s="41">
        <f>+'Serie Gasto Constantes'!FR84+'Serie Gasto Constantes'!HB84</f>
        <v>150075900192.8808</v>
      </c>
      <c r="AE84" s="7">
        <f t="shared" si="16"/>
        <v>0.60996293741473062</v>
      </c>
      <c r="AF84" s="445">
        <f>+Z84-'Serie Gasto Constantes'!FT84-'Serie Gasto Constantes'!FN84</f>
        <v>0</v>
      </c>
    </row>
    <row r="85" spans="1:32" s="42" customFormat="1" x14ac:dyDescent="0.25">
      <c r="A85" s="44" t="s">
        <v>79</v>
      </c>
      <c r="B85" s="41">
        <f>+'Serie Gasto Constantes'!H85+'Serie Gasto Constantes'!K85+'Serie Gasto Constantes'!N85+'Serie Gasto Constantes'!Q85</f>
        <v>94630788109.56868</v>
      </c>
      <c r="C85" s="41">
        <f>+'Serie Gasto Constantes'!I85+'Serie Gasto Constantes'!L85+'Serie Gasto Constantes'!O85+'Serie Gasto Constantes'!R85</f>
        <v>86890882519.756882</v>
      </c>
      <c r="D85" s="7">
        <f t="shared" ref="D85:D86" si="25">+C85/B85</f>
        <v>0.91820943538111388</v>
      </c>
      <c r="E85" s="41">
        <f>+'Serie Gasto Constantes'!T85+'Serie Gasto Constantes'!W85+'Serie Gasto Constantes'!Z85+'Serie Gasto Constantes'!AC85</f>
        <v>75357645630.334427</v>
      </c>
      <c r="F85" s="41">
        <f>+'Serie Gasto Constantes'!U85+'Serie Gasto Constantes'!X85+'Serie Gasto Constantes'!AA85+'Serie Gasto Constantes'!AD85</f>
        <v>60542959699.139969</v>
      </c>
      <c r="G85" s="7">
        <f t="shared" ref="G85:G86" si="26">+F85/E85</f>
        <v>0.80340832297405318</v>
      </c>
      <c r="H85" s="41">
        <f>+'Serie Gasto Constantes'!ACJ85+'Serie Gasto Constantes'!AL85+'Serie Gasto Constantes'!AR85+'Serie Gasto Constantes'!AX85</f>
        <v>22552503733.333332</v>
      </c>
      <c r="I85" s="41">
        <f>+'Serie Gasto Constantes'!AG85+'Serie Gasto Constantes'!AM85+'Serie Gasto Constantes'!AS85+'Serie Gasto Constantes'!AY85</f>
        <v>22552503733.333332</v>
      </c>
      <c r="J85" s="41">
        <f>+'Serie Gasto Constantes'!AH85+'Serie Gasto Constantes'!AN85+'Serie Gasto Constantes'!AT85+'Serie Gasto Constantes'!AZ85</f>
        <v>0</v>
      </c>
      <c r="K85" s="7">
        <f t="shared" si="19"/>
        <v>0</v>
      </c>
      <c r="L85" s="41"/>
      <c r="M85" s="7">
        <f t="shared" si="20"/>
        <v>0</v>
      </c>
      <c r="N85" s="41"/>
      <c r="O85" s="41"/>
      <c r="P85" s="41"/>
      <c r="Q85" s="7"/>
      <c r="R85" s="41"/>
      <c r="S85" s="7"/>
      <c r="T85" s="41">
        <f>+'Serie Gasto Constantes'!CB85+'Serie Gasto Constantes'!CH85+'Serie Gasto Constantes'!CN85+'Serie Gasto Constantes'!CT85</f>
        <v>0</v>
      </c>
      <c r="U85" s="41"/>
      <c r="V85" s="41"/>
      <c r="W85" s="7"/>
      <c r="X85" s="41"/>
      <c r="Y85" s="7"/>
      <c r="Z85" s="41">
        <f>+'Serie Gasto Constantes'!FN85+'Serie Gasto Constantes'!GX85</f>
        <v>0</v>
      </c>
      <c r="AA85" s="41">
        <f>+'Serie Gasto Constantes'!FO85+'Serie Gasto Constantes'!GY85</f>
        <v>0</v>
      </c>
      <c r="AB85" s="41">
        <f>+'Serie Gasto Constantes'!FP85+'Serie Gasto Constantes'!GZ85</f>
        <v>0</v>
      </c>
      <c r="AC85" s="7" t="str">
        <f t="shared" si="15"/>
        <v>0</v>
      </c>
      <c r="AD85" s="41">
        <f>+'Serie Gasto Constantes'!FR85+'Serie Gasto Constantes'!HB85</f>
        <v>0</v>
      </c>
      <c r="AE85" s="7" t="str">
        <f t="shared" si="16"/>
        <v>0</v>
      </c>
      <c r="AF85" s="445">
        <f>+Z85-'Serie Gasto Constantes'!FT85-'Serie Gasto Constantes'!FN85</f>
        <v>0</v>
      </c>
    </row>
    <row r="86" spans="1:32" s="42" customFormat="1" x14ac:dyDescent="0.25">
      <c r="A86" s="44" t="str">
        <f>+'Serie Gasto Constantes'!A86</f>
        <v>Inversión</v>
      </c>
      <c r="B86" s="41">
        <f>+'Serie Gasto Constantes'!H86+'Serie Gasto Constantes'!K86+'Serie Gasto Constantes'!N86+'Serie Gasto Constantes'!Q86</f>
        <v>6969702128162.8965</v>
      </c>
      <c r="C86" s="41">
        <f>+'Serie Gasto Constantes'!I86+'Serie Gasto Constantes'!L86+'Serie Gasto Constantes'!O86+'Serie Gasto Constantes'!R86</f>
        <v>5723437819050.918</v>
      </c>
      <c r="D86" s="7">
        <f t="shared" si="25"/>
        <v>0.8211882966883014</v>
      </c>
      <c r="E86" s="41">
        <f>+'Serie Gasto Constantes'!T86+'Serie Gasto Constantes'!W86+'Serie Gasto Constantes'!Z86+'Serie Gasto Constantes'!AC86</f>
        <v>9701776881806.4336</v>
      </c>
      <c r="F86" s="41">
        <f>+'Serie Gasto Constantes'!U86+'Serie Gasto Constantes'!X86+'Serie Gasto Constantes'!AA86+'Serie Gasto Constantes'!AD86</f>
        <v>7633898741449.1553</v>
      </c>
      <c r="G86" s="7">
        <f t="shared" si="26"/>
        <v>0.78685573111507723</v>
      </c>
      <c r="H86" s="41">
        <f>+'Serie Gasto Constantes'!ACJ86+'Serie Gasto Constantes'!AL86+'Serie Gasto Constantes'!AR86+'Serie Gasto Constantes'!AX86</f>
        <v>7140815949930.6074</v>
      </c>
      <c r="I86" s="41">
        <f>+'Serie Gasto Constantes'!AG86+'Serie Gasto Constantes'!AM86+'Serie Gasto Constantes'!AS86+'Serie Gasto Constantes'!AY86</f>
        <v>7701030798162.7363</v>
      </c>
      <c r="J86" s="41">
        <f>+'Serie Gasto Constantes'!AH86+'Serie Gasto Constantes'!AN86+'Serie Gasto Constantes'!AT86+'Serie Gasto Constantes'!AZ86</f>
        <v>5617351199749.9736</v>
      </c>
      <c r="K86" s="7">
        <f t="shared" si="19"/>
        <v>0.72942848132617855</v>
      </c>
      <c r="L86" s="41">
        <f>+'Serie Gasto Constantes'!AJ86+'Serie Gasto Constantes'!AP86+'Serie Gasto Constantes'!AV86+'Serie Gasto Constantes'!BB86</f>
        <v>1820611452423.9661</v>
      </c>
      <c r="M86" s="7">
        <f t="shared" si="20"/>
        <v>0.23641139740128245</v>
      </c>
      <c r="N86" s="41">
        <f>+'Serie Gasto Constantes'!BD86+'Serie Gasto Constantes'!BJ86+'Serie Gasto Constantes'!BP86+'Serie Gasto Constantes'!BV86</f>
        <v>15069323095221.355</v>
      </c>
      <c r="O86" s="41">
        <f>+'Serie Gasto Constantes'!BE86+'Serie Gasto Constantes'!BK86+'Serie Gasto Constantes'!BQ86+'Serie Gasto Constantes'!BW86</f>
        <v>11678054139224.348</v>
      </c>
      <c r="P86" s="41">
        <f>+'Serie Gasto Constantes'!BF86+'Serie Gasto Constantes'!BL86+'Serie Gasto Constantes'!BR86+'Serie Gasto Constantes'!BX86</f>
        <v>7325956565899.9736</v>
      </c>
      <c r="Q86" s="7">
        <f t="shared" si="21"/>
        <v>0.62732681991030415</v>
      </c>
      <c r="R86" s="41">
        <f>+'Serie Gasto Constantes'!BH86+'Serie Gasto Constantes'!BN86+'Serie Gasto Constantes'!BT86+'Serie Gasto Constantes'!BZ86</f>
        <v>2848638099829.0552</v>
      </c>
      <c r="S86" s="7">
        <f t="shared" si="22"/>
        <v>0.24393088659017476</v>
      </c>
      <c r="T86" s="41">
        <f>+'Serie Gasto Constantes'!CB86+'Serie Gasto Constantes'!CH86+'Serie Gasto Constantes'!CN86+'Serie Gasto Constantes'!CT86</f>
        <v>12594650263822.049</v>
      </c>
      <c r="U86" s="41">
        <f>+'Serie Gasto Constantes'!CC86+'Serie Gasto Constantes'!CI86+'Serie Gasto Constantes'!CO86+'Serie Gasto Constantes'!CU86</f>
        <v>10661731367193.938</v>
      </c>
      <c r="V86" s="41">
        <f>+'Serie Gasto Constantes'!CD86+'Serie Gasto Constantes'!CJ86+'Serie Gasto Constantes'!CP86+'Serie Gasto Constantes'!CV86</f>
        <v>8004088853411.9502</v>
      </c>
      <c r="W86" s="7">
        <f t="shared" ref="W86:W87" si="27">+V86/U86</f>
        <v>0.75073068132634324</v>
      </c>
      <c r="X86" s="41">
        <f>+'Serie Gasto Constantes'!CF86+'Serie Gasto Constantes'!CL86+'Serie Gasto Constantes'!CR86+'Serie Gasto Constantes'!CX86</f>
        <v>2835812769910.5889</v>
      </c>
      <c r="Y86" s="7">
        <f t="shared" si="14"/>
        <v>0.26598051219301605</v>
      </c>
      <c r="Z86" s="41">
        <f>+'Serie Gasto Constantes'!FN86+'Serie Gasto Constantes'!GX86</f>
        <v>4699638436986.7998</v>
      </c>
      <c r="AA86" s="41">
        <f>+'Serie Gasto Constantes'!FO86+'Serie Gasto Constantes'!GY86</f>
        <v>4805880372551.3643</v>
      </c>
      <c r="AB86" s="41">
        <f>+'Serie Gasto Constantes'!FP86+'Serie Gasto Constantes'!GZ86</f>
        <v>2179883673827.4426</v>
      </c>
      <c r="AC86" s="7">
        <f t="shared" si="15"/>
        <v>0.45358675306979762</v>
      </c>
      <c r="AD86" s="41">
        <f>+'Serie Gasto Constantes'!FR86+'Serie Gasto Constantes'!HB86</f>
        <v>996575080075.55835</v>
      </c>
      <c r="AE86" s="7">
        <f t="shared" si="16"/>
        <v>0.20736576918715369</v>
      </c>
      <c r="AF86" s="445">
        <f>+Z86-'Serie Gasto Constantes'!FT86-'Serie Gasto Constantes'!FN86</f>
        <v>0</v>
      </c>
    </row>
    <row r="87" spans="1:32" s="42" customFormat="1" x14ac:dyDescent="0.25">
      <c r="A87" s="44" t="s">
        <v>80</v>
      </c>
      <c r="B87" s="41">
        <f>+'Serie Gasto Constantes'!H87+'Serie Gasto Constantes'!K87+'Serie Gasto Constantes'!N87+'Serie Gasto Constantes'!Q87</f>
        <v>0</v>
      </c>
      <c r="C87" s="41">
        <f>+'Serie Gasto Constantes'!I87+'Serie Gasto Constantes'!L87+'Serie Gasto Constantes'!O87+'Serie Gasto Constantes'!R87</f>
        <v>0</v>
      </c>
      <c r="D87" s="7">
        <v>0</v>
      </c>
      <c r="E87" s="41">
        <f>+'Serie Gasto Constantes'!T87+'Serie Gasto Constantes'!W87+'Serie Gasto Constantes'!Z87+'Serie Gasto Constantes'!AC87</f>
        <v>0</v>
      </c>
      <c r="F87" s="41">
        <f>+'Serie Gasto Constantes'!U87+'Serie Gasto Constantes'!X87+'Serie Gasto Constantes'!AA87+'Serie Gasto Constantes'!AD87</f>
        <v>0</v>
      </c>
      <c r="G87" s="7">
        <v>0</v>
      </c>
      <c r="H87" s="41">
        <f>+'Serie Gasto Constantes'!ACJ87+'Serie Gasto Constantes'!AL87+'Serie Gasto Constantes'!AR87+'Serie Gasto Constantes'!AX87</f>
        <v>0</v>
      </c>
      <c r="I87" s="41">
        <f>+'Serie Gasto Constantes'!AG87+'Serie Gasto Constantes'!AM87+'Serie Gasto Constantes'!AS87+'Serie Gasto Constantes'!AY87</f>
        <v>0</v>
      </c>
      <c r="J87" s="41">
        <f>+'Serie Gasto Constantes'!AH87+'Serie Gasto Constantes'!AN87+'Serie Gasto Constantes'!AT87+'Serie Gasto Constantes'!AZ87</f>
        <v>0</v>
      </c>
      <c r="K87" s="7"/>
      <c r="L87" s="41"/>
      <c r="M87" s="7"/>
      <c r="N87" s="41">
        <f>+'Serie Gasto Constantes'!BD87+'Serie Gasto Constantes'!BJ87+'Serie Gasto Constantes'!BP87+'Serie Gasto Constantes'!BV87</f>
        <v>116707958381.50288</v>
      </c>
      <c r="O87" s="41">
        <f>+'Serie Gasto Constantes'!BE87+'Serie Gasto Constantes'!BK87+'Serie Gasto Constantes'!BQ87+'Serie Gasto Constantes'!BW87</f>
        <v>116838065631.85193</v>
      </c>
      <c r="P87" s="41">
        <f>+'Serie Gasto Constantes'!BF87+'Serie Gasto Constantes'!BL87+'Serie Gasto Constantes'!BR87+'Serie Gasto Constantes'!BX87</f>
        <v>130107250.34904951</v>
      </c>
      <c r="Q87" s="7">
        <f t="shared" ref="Q87" si="28">+P87/O87</f>
        <v>1.1135690208960477E-3</v>
      </c>
      <c r="R87" s="41">
        <f>+'Serie Gasto Constantes'!BH87+'Serie Gasto Constantes'!BN87+'Serie Gasto Constantes'!BT87+'Serie Gasto Constantes'!BZ87</f>
        <v>0</v>
      </c>
      <c r="S87" s="7">
        <f t="shared" ref="S87" si="29">+R87/O87</f>
        <v>0</v>
      </c>
      <c r="T87" s="41">
        <f>+'Serie Gasto Constantes'!CB87+'Serie Gasto Constantes'!CH87+'Serie Gasto Constantes'!CN87+'Serie Gasto Constantes'!CT87</f>
        <v>137349713833.46178</v>
      </c>
      <c r="U87" s="41">
        <f>+'Serie Gasto Constantes'!CC87+'Serie Gasto Constantes'!CI87+'Serie Gasto Constantes'!CO87+'Serie Gasto Constantes'!CU87</f>
        <v>97911446664.046677</v>
      </c>
      <c r="V87" s="41">
        <f>+'Serie Gasto Constantes'!CD87+'Serie Gasto Constantes'!CJ87+'Serie Gasto Constantes'!CP87+'Serie Gasto Constantes'!CV87</f>
        <v>96784993102.572311</v>
      </c>
      <c r="W87" s="7">
        <f t="shared" si="27"/>
        <v>0.98849518008512893</v>
      </c>
      <c r="X87" s="41">
        <f>+'Serie Gasto Constantes'!CF87+'Serie Gasto Constantes'!CL87+'Serie Gasto Constantes'!CR87+'Serie Gasto Constantes'!CX87</f>
        <v>96784993102.572311</v>
      </c>
      <c r="Y87" s="7">
        <f t="shared" si="14"/>
        <v>0.98849518008512893</v>
      </c>
      <c r="Z87" s="41">
        <f>+'Serie Gasto Constantes'!FN87+'Serie Gasto Constantes'!GX87</f>
        <v>905547510.39999998</v>
      </c>
      <c r="AA87" s="41">
        <f>+'Serie Gasto Constantes'!FO87+'Serie Gasto Constantes'!GY87</f>
        <v>905547510.39999998</v>
      </c>
      <c r="AB87" s="41">
        <f>+'Serie Gasto Constantes'!FP87+'Serie Gasto Constantes'!GZ87</f>
        <v>570524438.28119993</v>
      </c>
      <c r="AC87" s="7">
        <f t="shared" si="15"/>
        <v>0.630032584407622</v>
      </c>
      <c r="AD87" s="41">
        <f>+'Serie Gasto Constantes'!FR87+'Serie Gasto Constantes'!HB87</f>
        <v>570524438.28119993</v>
      </c>
      <c r="AE87" s="7">
        <f t="shared" si="16"/>
        <v>0.630032584407622</v>
      </c>
      <c r="AF87" s="445">
        <f>+Z87-'Serie Gasto Constantes'!FT87-'Serie Gasto Constantes'!FN87</f>
        <v>0</v>
      </c>
    </row>
    <row r="88" spans="1:32" s="42" customFormat="1" ht="13" x14ac:dyDescent="0.25">
      <c r="A88" s="43" t="str">
        <f>+'Serie Gasto Constantes'!A88</f>
        <v>0206-FONDO DE PRESTACIONES ECONÓMICAS, CESANTÍAS Y PENSIONES</v>
      </c>
      <c r="B88" s="40">
        <f>+'Serie Gasto Constantes'!H88+'Serie Gasto Constantes'!K88+'Serie Gasto Constantes'!N88+'Serie Gasto Constantes'!Q88</f>
        <v>1248231057443.0225</v>
      </c>
      <c r="C88" s="40">
        <f>+'Serie Gasto Constantes'!I88+'Serie Gasto Constantes'!L88+'Serie Gasto Constantes'!O88+'Serie Gasto Constantes'!R88</f>
        <v>1209768113866.8525</v>
      </c>
      <c r="D88" s="4">
        <f t="shared" si="17"/>
        <v>0.96918603863698083</v>
      </c>
      <c r="E88" s="40">
        <f>+'Serie Gasto Constantes'!T88+'Serie Gasto Constantes'!W88+'Serie Gasto Constantes'!Z88+'Serie Gasto Constantes'!AC88</f>
        <v>3265807146344.4204</v>
      </c>
      <c r="F88" s="40">
        <f>+'Serie Gasto Constantes'!U88+'Serie Gasto Constantes'!X88+'Serie Gasto Constantes'!AA88+'Serie Gasto Constantes'!AD88</f>
        <v>2985409139197.2925</v>
      </c>
      <c r="G88" s="4">
        <f t="shared" si="18"/>
        <v>0.91414128434956998</v>
      </c>
      <c r="H88" s="40">
        <f>+'Serie Gasto Constantes'!ACJ88+'Serie Gasto Constantes'!AL88+'Serie Gasto Constantes'!AR88+'Serie Gasto Constantes'!AX88</f>
        <v>3158350726397.2388</v>
      </c>
      <c r="I88" s="40">
        <f>+'Serie Gasto Constantes'!AG88+'Serie Gasto Constantes'!AM88+'Serie Gasto Constantes'!AS88+'Serie Gasto Constantes'!AY88</f>
        <v>4649884999190.4375</v>
      </c>
      <c r="J88" s="40">
        <f>+'Serie Gasto Constantes'!AH88+'Serie Gasto Constantes'!AN88+'Serie Gasto Constantes'!AT88+'Serie Gasto Constantes'!AZ88</f>
        <v>4024805703205.9009</v>
      </c>
      <c r="K88" s="4">
        <f t="shared" si="19"/>
        <v>0.86557102033848898</v>
      </c>
      <c r="L88" s="40">
        <f>+'Serie Gasto Constantes'!AJ88+'Serie Gasto Constantes'!AP88+'Serie Gasto Constantes'!AV88+'Serie Gasto Constantes'!BB88</f>
        <v>3992404091369.7686</v>
      </c>
      <c r="M88" s="4">
        <f t="shared" si="20"/>
        <v>0.85860275943703146</v>
      </c>
      <c r="N88" s="40">
        <f>+'Serie Gasto Constantes'!BD88+'Serie Gasto Constantes'!BJ88+'Serie Gasto Constantes'!BP88+'Serie Gasto Constantes'!BV88</f>
        <v>4869123655705.1807</v>
      </c>
      <c r="O88" s="40">
        <f>+'Serie Gasto Constantes'!BE88+'Serie Gasto Constantes'!BK88+'Serie Gasto Constantes'!BQ88+'Serie Gasto Constantes'!BW88</f>
        <v>4631540014699.0342</v>
      </c>
      <c r="P88" s="40">
        <f>+'Serie Gasto Constantes'!BF88+'Serie Gasto Constantes'!BL88+'Serie Gasto Constantes'!BR88+'Serie Gasto Constantes'!BX88</f>
        <v>4257849670992.0264</v>
      </c>
      <c r="Q88" s="4">
        <f t="shared" si="21"/>
        <v>0.91931617938719445</v>
      </c>
      <c r="R88" s="40">
        <f>+'Serie Gasto Constantes'!BH88+'Serie Gasto Constantes'!BN88+'Serie Gasto Constantes'!BT88+'Serie Gasto Constantes'!BZ88</f>
        <v>4250762969122.9263</v>
      </c>
      <c r="S88" s="4">
        <f t="shared" si="22"/>
        <v>0.91778608316723109</v>
      </c>
      <c r="T88" s="40">
        <f>+'Serie Gasto Constantes'!CB88+'Serie Gasto Constantes'!CH88+'Serie Gasto Constantes'!CN88+'Serie Gasto Constantes'!CT88</f>
        <v>3615064318025.6045</v>
      </c>
      <c r="U88" s="40">
        <f>+'Serie Gasto Constantes'!CC88+'Serie Gasto Constantes'!CI88+'Serie Gasto Constantes'!CO88+'Serie Gasto Constantes'!CU88</f>
        <v>3260150580215.2217</v>
      </c>
      <c r="V88" s="40">
        <f>+'Serie Gasto Constantes'!CD88+'Serie Gasto Constantes'!CJ88+'Serie Gasto Constantes'!CP88+'Serie Gasto Constantes'!CV88</f>
        <v>3049948940505.6924</v>
      </c>
      <c r="W88" s="4">
        <f t="shared" si="13"/>
        <v>0.93552394757923951</v>
      </c>
      <c r="X88" s="40">
        <f>+'Serie Gasto Constantes'!CF88+'Serie Gasto Constantes'!CL88+'Serie Gasto Constantes'!CR88+'Serie Gasto Constantes'!CX88</f>
        <v>3041864119568.54</v>
      </c>
      <c r="Y88" s="4">
        <f t="shared" si="14"/>
        <v>0.93304405570362603</v>
      </c>
      <c r="Z88" s="40">
        <f>+'Serie Gasto Constantes'!FN88+'Serie Gasto Constantes'!GX88</f>
        <v>1762568934578</v>
      </c>
      <c r="AA88" s="40">
        <f>+'Serie Gasto Constantes'!FO88+'Serie Gasto Constantes'!GY88</f>
        <v>1747936134578</v>
      </c>
      <c r="AB88" s="40">
        <f>+'Serie Gasto Constantes'!FP88+'Serie Gasto Constantes'!GZ88</f>
        <v>1030696494491.4155</v>
      </c>
      <c r="AC88" s="4">
        <f t="shared" si="15"/>
        <v>0.58966484764630955</v>
      </c>
      <c r="AD88" s="40">
        <f>+'Serie Gasto Constantes'!FR88+'Serie Gasto Constantes'!HB88</f>
        <v>1020494324925.4252</v>
      </c>
      <c r="AE88" s="4">
        <f t="shared" si="16"/>
        <v>0.58382815295010804</v>
      </c>
      <c r="AF88" s="445">
        <f>+Z88-'Serie Gasto Constantes'!FT88-'Serie Gasto Constantes'!FN88</f>
        <v>0</v>
      </c>
    </row>
    <row r="89" spans="1:32" s="42" customFormat="1" x14ac:dyDescent="0.25">
      <c r="A89" s="44" t="str">
        <f>+'Serie Gasto Constantes'!A89</f>
        <v>Funcionamiento</v>
      </c>
      <c r="B89" s="41">
        <f>+'Serie Gasto Constantes'!H89+'Serie Gasto Constantes'!K89+'Serie Gasto Constantes'!N89+'Serie Gasto Constantes'!Q89</f>
        <v>594813506542.55701</v>
      </c>
      <c r="C89" s="41">
        <f>+'Serie Gasto Constantes'!I89+'Serie Gasto Constantes'!L89+'Serie Gasto Constantes'!O89+'Serie Gasto Constantes'!R89</f>
        <v>591105359425.95691</v>
      </c>
      <c r="D89" s="7">
        <f t="shared" si="17"/>
        <v>0.99376586598015526</v>
      </c>
      <c r="E89" s="41">
        <f>+'Serie Gasto Constantes'!T89+'Serie Gasto Constantes'!W89+'Serie Gasto Constantes'!Z89+'Serie Gasto Constantes'!AC89</f>
        <v>2281642462482.7803</v>
      </c>
      <c r="F89" s="41">
        <f>+'Serie Gasto Constantes'!U89+'Serie Gasto Constantes'!X89+'Serie Gasto Constantes'!AA89+'Serie Gasto Constantes'!AD89</f>
        <v>2257413210013.9883</v>
      </c>
      <c r="G89" s="7">
        <f t="shared" si="18"/>
        <v>0.98938078473415736</v>
      </c>
      <c r="H89" s="41">
        <f>+'Serie Gasto Constantes'!ACJ89+'Serie Gasto Constantes'!AL89+'Serie Gasto Constantes'!AR89+'Serie Gasto Constantes'!AX89</f>
        <v>2038179578271.4063</v>
      </c>
      <c r="I89" s="41">
        <f>+'Serie Gasto Constantes'!AG89+'Serie Gasto Constantes'!AM89+'Serie Gasto Constantes'!AS89+'Serie Gasto Constantes'!AY89</f>
        <v>3228146456091.2222</v>
      </c>
      <c r="J89" s="41">
        <f>+'Serie Gasto Constantes'!AH89+'Serie Gasto Constantes'!AN89+'Serie Gasto Constantes'!AT89+'Serie Gasto Constantes'!AZ89</f>
        <v>2983157123236.5771</v>
      </c>
      <c r="K89" s="7">
        <f t="shared" si="19"/>
        <v>0.92410835871700547</v>
      </c>
      <c r="L89" s="41">
        <f>+'Serie Gasto Constantes'!AJ89+'Serie Gasto Constantes'!AP89+'Serie Gasto Constantes'!AV89+'Serie Gasto Constantes'!BB89</f>
        <v>2969253748420.9941</v>
      </c>
      <c r="M89" s="7">
        <f t="shared" si="20"/>
        <v>0.9198014367713333</v>
      </c>
      <c r="N89" s="41">
        <f>+'Serie Gasto Constantes'!BD89+'Serie Gasto Constantes'!BJ89+'Serie Gasto Constantes'!BP89+'Serie Gasto Constantes'!BV89</f>
        <v>3533646331957.5928</v>
      </c>
      <c r="O89" s="41">
        <f>+'Serie Gasto Constantes'!BE89+'Serie Gasto Constantes'!BK89+'Serie Gasto Constantes'!BQ89+'Serie Gasto Constantes'!BW89</f>
        <v>3372320794320.4658</v>
      </c>
      <c r="P89" s="41">
        <f>+'Serie Gasto Constantes'!BF89+'Serie Gasto Constantes'!BL89+'Serie Gasto Constantes'!BR89+'Serie Gasto Constantes'!BX89</f>
        <v>3229727232885.7046</v>
      </c>
      <c r="Q89" s="7">
        <f t="shared" si="21"/>
        <v>0.9577164895834015</v>
      </c>
      <c r="R89" s="41">
        <f>+'Serie Gasto Constantes'!BH89+'Serie Gasto Constantes'!BN89+'Serie Gasto Constantes'!BT89+'Serie Gasto Constantes'!BZ89</f>
        <v>3226232069085.5254</v>
      </c>
      <c r="S89" s="7">
        <f t="shared" si="22"/>
        <v>0.95668006273869988</v>
      </c>
      <c r="T89" s="41">
        <f>+'Serie Gasto Constantes'!CB89+'Serie Gasto Constantes'!CH89+'Serie Gasto Constantes'!CN89+'Serie Gasto Constantes'!CT89</f>
        <v>2857542428626.1504</v>
      </c>
      <c r="U89" s="41">
        <f>+'Serie Gasto Constantes'!CC89+'Serie Gasto Constantes'!CI89+'Serie Gasto Constantes'!CO89+'Serie Gasto Constantes'!CU89</f>
        <v>2469509822908.8105</v>
      </c>
      <c r="V89" s="41">
        <f>+'Serie Gasto Constantes'!CD89+'Serie Gasto Constantes'!CJ89+'Serie Gasto Constantes'!CP89+'Serie Gasto Constantes'!CV89</f>
        <v>2389889176750.6846</v>
      </c>
      <c r="W89" s="7">
        <f t="shared" si="13"/>
        <v>0.96775852218950009</v>
      </c>
      <c r="X89" s="41">
        <f>+'Serie Gasto Constantes'!CF89+'Serie Gasto Constantes'!CL89+'Serie Gasto Constantes'!CR89+'Serie Gasto Constantes'!CX89</f>
        <v>2383183310813.6602</v>
      </c>
      <c r="Y89" s="7">
        <f t="shared" si="14"/>
        <v>0.96504305781887223</v>
      </c>
      <c r="Z89" s="41">
        <f>+'Serie Gasto Constantes'!FN89+'Serie Gasto Constantes'!GX89</f>
        <v>1341706091186.3999</v>
      </c>
      <c r="AA89" s="41">
        <f>+'Serie Gasto Constantes'!FO89+'Serie Gasto Constantes'!GY89</f>
        <v>1327073291186.3999</v>
      </c>
      <c r="AB89" s="41">
        <f>+'Serie Gasto Constantes'!FP89+'Serie Gasto Constantes'!GZ89</f>
        <v>816502921115.02637</v>
      </c>
      <c r="AC89" s="7">
        <f t="shared" si="15"/>
        <v>0.61526588360848933</v>
      </c>
      <c r="AD89" s="41">
        <f>+'Serie Gasto Constantes'!FR89+'Serie Gasto Constantes'!HB89</f>
        <v>807013625456.3324</v>
      </c>
      <c r="AE89" s="7">
        <f t="shared" si="16"/>
        <v>0.60811533983542421</v>
      </c>
      <c r="AF89" s="445">
        <f>+Z89-'Serie Gasto Constantes'!FT89-'Serie Gasto Constantes'!FN89</f>
        <v>0</v>
      </c>
    </row>
    <row r="90" spans="1:32" s="42" customFormat="1" x14ac:dyDescent="0.25">
      <c r="A90" s="44" t="str">
        <f>+'Serie Gasto Constantes'!A90</f>
        <v>Servicio de la deuda</v>
      </c>
      <c r="B90" s="41">
        <f>+'Serie Gasto Constantes'!H90+'Serie Gasto Constantes'!K90+'Serie Gasto Constantes'!N90+'Serie Gasto Constantes'!Q90</f>
        <v>243697441482.17365</v>
      </c>
      <c r="C90" s="41">
        <f>+'Serie Gasto Constantes'!I90+'Serie Gasto Constantes'!L90+'Serie Gasto Constantes'!O90+'Serie Gasto Constantes'!R90</f>
        <v>243697441482.17365</v>
      </c>
      <c r="D90" s="7">
        <f t="shared" si="17"/>
        <v>1</v>
      </c>
      <c r="E90" s="41">
        <f>+'Serie Gasto Constantes'!T90+'Serie Gasto Constantes'!W90+'Serie Gasto Constantes'!Z90+'Serie Gasto Constantes'!AC90</f>
        <v>855402974848.40649</v>
      </c>
      <c r="F90" s="41">
        <f>+'Serie Gasto Constantes'!U90+'Serie Gasto Constantes'!X90+'Serie Gasto Constantes'!AA90+'Serie Gasto Constantes'!AD90</f>
        <v>607236880717.48132</v>
      </c>
      <c r="G90" s="7">
        <f t="shared" si="18"/>
        <v>0.70988399452912254</v>
      </c>
      <c r="H90" s="41">
        <f>+'Serie Gasto Constantes'!ACJ90+'Serie Gasto Constantes'!AL90+'Serie Gasto Constantes'!AR90+'Serie Gasto Constantes'!AX90</f>
        <v>1082731959881.8792</v>
      </c>
      <c r="I90" s="41">
        <f>+'Serie Gasto Constantes'!AG90+'Serie Gasto Constantes'!AM90+'Serie Gasto Constantes'!AS90+'Serie Gasto Constantes'!AY90</f>
        <v>1373754207159.2654</v>
      </c>
      <c r="J90" s="41">
        <f>+'Serie Gasto Constantes'!AH90+'Serie Gasto Constantes'!AN90+'Serie Gasto Constantes'!AT90+'Serie Gasto Constantes'!AZ90</f>
        <v>1010038448460.3984</v>
      </c>
      <c r="K90" s="7">
        <f t="shared" si="19"/>
        <v>0.73523956701761006</v>
      </c>
      <c r="L90" s="41">
        <f>+'Serie Gasto Constantes'!AJ90+'Serie Gasto Constantes'!AP90+'Serie Gasto Constantes'!AV90+'Serie Gasto Constantes'!BB90</f>
        <v>1010038448460.3984</v>
      </c>
      <c r="M90" s="7">
        <f t="shared" si="20"/>
        <v>0.73523956701761006</v>
      </c>
      <c r="N90" s="41">
        <f>+'Serie Gasto Constantes'!BD90+'Serie Gasto Constantes'!BJ90+'Serie Gasto Constantes'!BP90+'Serie Gasto Constantes'!BV90</f>
        <v>1302931285667.1985</v>
      </c>
      <c r="O90" s="41">
        <f>+'Serie Gasto Constantes'!BE90+'Serie Gasto Constantes'!BK90+'Serie Gasto Constantes'!BQ90+'Serie Gasto Constantes'!BW90</f>
        <v>1227216997667.1985</v>
      </c>
      <c r="P90" s="41">
        <f>+'Serie Gasto Constantes'!BF90+'Serie Gasto Constantes'!BL90+'Serie Gasto Constantes'!BR90+'Serie Gasto Constantes'!BX90</f>
        <v>1002116205669.7827</v>
      </c>
      <c r="Q90" s="7">
        <f t="shared" si="21"/>
        <v>0.81657621070657671</v>
      </c>
      <c r="R90" s="41">
        <f>+'Serie Gasto Constantes'!BH90+'Serie Gasto Constantes'!BN90+'Serie Gasto Constantes'!BT90+'Serie Gasto Constantes'!BZ90</f>
        <v>1002116205669.7827</v>
      </c>
      <c r="S90" s="7">
        <f t="shared" si="22"/>
        <v>0.81657621070657671</v>
      </c>
      <c r="T90" s="41">
        <f>+'Serie Gasto Constantes'!CB90+'Serie Gasto Constantes'!CH90+'Serie Gasto Constantes'!CN90+'Serie Gasto Constantes'!CT90</f>
        <v>730945769712.83069</v>
      </c>
      <c r="U90" s="41">
        <f>+'Serie Gasto Constantes'!CC90+'Serie Gasto Constantes'!CI90+'Serie Gasto Constantes'!CO90+'Serie Gasto Constantes'!CU90</f>
        <v>768089968351.90405</v>
      </c>
      <c r="V90" s="41">
        <f>+'Serie Gasto Constantes'!CD90+'Serie Gasto Constantes'!CJ90+'Serie Gasto Constantes'!CP90+'Serie Gasto Constantes'!CV90</f>
        <v>640066014975.25586</v>
      </c>
      <c r="W90" s="7">
        <f t="shared" si="13"/>
        <v>0.83332166978908728</v>
      </c>
      <c r="X90" s="41">
        <f>+'Serie Gasto Constantes'!CF90+'Serie Gasto Constantes'!CL90+'Serie Gasto Constantes'!CR90+'Serie Gasto Constantes'!CX90</f>
        <v>640066014975.25586</v>
      </c>
      <c r="Y90" s="7">
        <f t="shared" si="14"/>
        <v>0.83332166978908728</v>
      </c>
      <c r="Z90" s="41">
        <f>+'Serie Gasto Constantes'!FN90+'Serie Gasto Constantes'!GX90</f>
        <v>408994229365.59998</v>
      </c>
      <c r="AA90" s="41">
        <f>+'Serie Gasto Constantes'!FO90+'Serie Gasto Constantes'!GY90</f>
        <v>408994229365.59998</v>
      </c>
      <c r="AB90" s="41">
        <f>+'Serie Gasto Constantes'!FP90+'Serie Gasto Constantes'!GZ90</f>
        <v>208036016593.19998</v>
      </c>
      <c r="AC90" s="7">
        <f t="shared" si="15"/>
        <v>0.50865269399005764</v>
      </c>
      <c r="AD90" s="41">
        <f>+'Serie Gasto Constantes'!FR90+'Serie Gasto Constantes'!HB90</f>
        <v>208036016593.19998</v>
      </c>
      <c r="AE90" s="7">
        <f t="shared" si="16"/>
        <v>0.50865269399005764</v>
      </c>
      <c r="AF90" s="445">
        <f>+Z90-'Serie Gasto Constantes'!FT90-'Serie Gasto Constantes'!FN90</f>
        <v>0</v>
      </c>
    </row>
    <row r="91" spans="1:32" s="42" customFormat="1" x14ac:dyDescent="0.25">
      <c r="A91" s="44" t="str">
        <f>+'Serie Gasto Constantes'!A91</f>
        <v>Inversión</v>
      </c>
      <c r="B91" s="41">
        <f>+'Serie Gasto Constantes'!H91+'Serie Gasto Constantes'!K91+'Serie Gasto Constantes'!N91+'Serie Gasto Constantes'!Q91</f>
        <v>409720109418.29199</v>
      </c>
      <c r="C91" s="41">
        <f>+'Serie Gasto Constantes'!I91+'Serie Gasto Constantes'!L91+'Serie Gasto Constantes'!O91+'Serie Gasto Constantes'!R91</f>
        <v>374965312958.72211</v>
      </c>
      <c r="D91" s="7">
        <f t="shared" si="17"/>
        <v>0.91517429664627958</v>
      </c>
      <c r="E91" s="41">
        <f>+'Serie Gasto Constantes'!T91+'Serie Gasto Constantes'!W91+'Serie Gasto Constantes'!Z91+'Serie Gasto Constantes'!AC91</f>
        <v>128761709013.23338</v>
      </c>
      <c r="F91" s="41">
        <f>+'Serie Gasto Constantes'!U91+'Serie Gasto Constantes'!X91+'Serie Gasto Constantes'!AA91+'Serie Gasto Constantes'!AD91</f>
        <v>120759048465.82231</v>
      </c>
      <c r="G91" s="7">
        <f t="shared" si="18"/>
        <v>0.93784906546566105</v>
      </c>
      <c r="H91" s="41">
        <f>+'Serie Gasto Constantes'!ACJ91+'Serie Gasto Constantes'!AL91+'Serie Gasto Constantes'!AR91+'Serie Gasto Constantes'!AX91</f>
        <v>37439188243.953278</v>
      </c>
      <c r="I91" s="41">
        <f>+'Serie Gasto Constantes'!AG91+'Serie Gasto Constantes'!AM91+'Serie Gasto Constantes'!AS91+'Serie Gasto Constantes'!AY91</f>
        <v>47984335939.949036</v>
      </c>
      <c r="J91" s="41">
        <f>+'Serie Gasto Constantes'!AH91+'Serie Gasto Constantes'!AN91+'Serie Gasto Constantes'!AT91+'Serie Gasto Constantes'!AZ91</f>
        <v>31610131508.924931</v>
      </c>
      <c r="K91" s="7">
        <f t="shared" si="19"/>
        <v>0.65875938240520959</v>
      </c>
      <c r="L91" s="41">
        <f>+'Serie Gasto Constantes'!AJ91+'Serie Gasto Constantes'!AP91+'Serie Gasto Constantes'!AV91+'Serie Gasto Constantes'!BB91</f>
        <v>13111894488.375608</v>
      </c>
      <c r="M91" s="7">
        <f t="shared" si="20"/>
        <v>0.27325364062107171</v>
      </c>
      <c r="N91" s="41">
        <f>+'Serie Gasto Constantes'!BD91+'Serie Gasto Constantes'!BJ91+'Serie Gasto Constantes'!BP91+'Serie Gasto Constantes'!BV91</f>
        <v>32546038080.389912</v>
      </c>
      <c r="O91" s="41">
        <f>+'Serie Gasto Constantes'!BE91+'Serie Gasto Constantes'!BK91+'Serie Gasto Constantes'!BQ91+'Serie Gasto Constantes'!BW91</f>
        <v>32002222711.369816</v>
      </c>
      <c r="P91" s="41">
        <f>+'Serie Gasto Constantes'!BF91+'Serie Gasto Constantes'!BL91+'Serie Gasto Constantes'!BR91+'Serie Gasto Constantes'!BX91</f>
        <v>26006232436.539215</v>
      </c>
      <c r="Q91" s="7">
        <f t="shared" si="21"/>
        <v>0.81263831800344499</v>
      </c>
      <c r="R91" s="41">
        <f>+'Serie Gasto Constantes'!BH91+'Serie Gasto Constantes'!BN91+'Serie Gasto Constantes'!BT91+'Serie Gasto Constantes'!BZ91</f>
        <v>22414694367.618774</v>
      </c>
      <c r="S91" s="7">
        <f t="shared" si="22"/>
        <v>0.70041054866027275</v>
      </c>
      <c r="T91" s="41">
        <f>+'Serie Gasto Constantes'!CB91+'Serie Gasto Constantes'!CH91+'Serie Gasto Constantes'!CN91+'Serie Gasto Constantes'!CT91</f>
        <v>26576119686.623169</v>
      </c>
      <c r="U91" s="41">
        <f>+'Serie Gasto Constantes'!CC91+'Serie Gasto Constantes'!CI91+'Serie Gasto Constantes'!CO91+'Serie Gasto Constantes'!CU91</f>
        <v>22550788954.507301</v>
      </c>
      <c r="V91" s="41">
        <f>+'Serie Gasto Constantes'!CD91+'Serie Gasto Constantes'!CJ91+'Serie Gasto Constantes'!CP91+'Serie Gasto Constantes'!CV91</f>
        <v>19993748779.751755</v>
      </c>
      <c r="W91" s="7">
        <f t="shared" si="13"/>
        <v>0.88660972439084162</v>
      </c>
      <c r="X91" s="41">
        <f>+'Serie Gasto Constantes'!CF91+'Serie Gasto Constantes'!CL91+'Serie Gasto Constantes'!CR91+'Serie Gasto Constantes'!CX91</f>
        <v>18614793779.624355</v>
      </c>
      <c r="Y91" s="7">
        <f t="shared" si="14"/>
        <v>0.82546086601124236</v>
      </c>
      <c r="Z91" s="41">
        <f>+'Serie Gasto Constantes'!FN91+'Serie Gasto Constantes'!GX91</f>
        <v>11868614026</v>
      </c>
      <c r="AA91" s="41">
        <f>+'Serie Gasto Constantes'!FO91+'Serie Gasto Constantes'!GY91</f>
        <v>11868614026</v>
      </c>
      <c r="AB91" s="41">
        <f>+'Serie Gasto Constantes'!FP91+'Serie Gasto Constantes'!GZ91</f>
        <v>6157556783.1891994</v>
      </c>
      <c r="AC91" s="7">
        <f t="shared" si="15"/>
        <v>0.51881009608199724</v>
      </c>
      <c r="AD91" s="41">
        <f>+'Serie Gasto Constantes'!FR91+'Serie Gasto Constantes'!HB91</f>
        <v>5444682875.8927994</v>
      </c>
      <c r="AE91" s="7">
        <f t="shared" si="16"/>
        <v>0.45874630887527351</v>
      </c>
      <c r="AF91" s="445">
        <f>+Z91-'Serie Gasto Constantes'!FT91-'Serie Gasto Constantes'!FN91</f>
        <v>0</v>
      </c>
    </row>
    <row r="92" spans="1:32" s="42" customFormat="1" ht="13" x14ac:dyDescent="0.25">
      <c r="A92" s="43" t="str">
        <f>+'Serie Gasto Constantes'!A92</f>
        <v>0208-CAJA DE LA VIVIENDA POPULAR</v>
      </c>
      <c r="B92" s="40">
        <f>+'Serie Gasto Constantes'!H92+'Serie Gasto Constantes'!K92+'Serie Gasto Constantes'!N92+'Serie Gasto Constantes'!Q92</f>
        <v>410674244088.38031</v>
      </c>
      <c r="C92" s="40">
        <f>+'Serie Gasto Constantes'!I92+'Serie Gasto Constantes'!L92+'Serie Gasto Constantes'!O92+'Serie Gasto Constantes'!R92</f>
        <v>381477647433.03003</v>
      </c>
      <c r="D92" s="4">
        <f t="shared" si="17"/>
        <v>0.92890570305873155</v>
      </c>
      <c r="E92" s="40">
        <f>+'Serie Gasto Constantes'!T92+'Serie Gasto Constantes'!W92+'Serie Gasto Constantes'!Z92+'Serie Gasto Constantes'!AC92</f>
        <v>447359601495.08667</v>
      </c>
      <c r="F92" s="40">
        <f>+'Serie Gasto Constantes'!U92+'Serie Gasto Constantes'!X92+'Serie Gasto Constantes'!AA92+'Serie Gasto Constantes'!AD92</f>
        <v>426042385414.03613</v>
      </c>
      <c r="G92" s="4">
        <f t="shared" si="18"/>
        <v>0.95234881287937512</v>
      </c>
      <c r="H92" s="40">
        <f>+'Serie Gasto Constantes'!ACJ92+'Serie Gasto Constantes'!AL92+'Serie Gasto Constantes'!AR92+'Serie Gasto Constantes'!AX92</f>
        <v>569968217289.36438</v>
      </c>
      <c r="I92" s="40">
        <f>+'Serie Gasto Constantes'!AG92+'Serie Gasto Constantes'!AM92+'Serie Gasto Constantes'!AS92+'Serie Gasto Constantes'!AY92</f>
        <v>890464469958.23718</v>
      </c>
      <c r="J92" s="40">
        <f>+'Serie Gasto Constantes'!AH92+'Serie Gasto Constantes'!AN92+'Serie Gasto Constantes'!AT92+'Serie Gasto Constantes'!AZ92</f>
        <v>812651850880.35327</v>
      </c>
      <c r="K92" s="4">
        <f t="shared" si="19"/>
        <v>0.91261569472667081</v>
      </c>
      <c r="L92" s="40">
        <f>+'Serie Gasto Constantes'!AJ92+'Serie Gasto Constantes'!AP92+'Serie Gasto Constantes'!AV92+'Serie Gasto Constantes'!BB92</f>
        <v>523456948019.67938</v>
      </c>
      <c r="M92" s="4">
        <f t="shared" si="20"/>
        <v>0.58784709068092245</v>
      </c>
      <c r="N92" s="40">
        <f>+'Serie Gasto Constantes'!BD92+'Serie Gasto Constantes'!BJ92+'Serie Gasto Constantes'!BP92+'Serie Gasto Constantes'!BV92</f>
        <v>554358891842.91406</v>
      </c>
      <c r="O92" s="40">
        <f>+'Serie Gasto Constantes'!BE92+'Serie Gasto Constantes'!BK92+'Serie Gasto Constantes'!BQ92+'Serie Gasto Constantes'!BW92</f>
        <v>568889389684.99805</v>
      </c>
      <c r="P92" s="40">
        <f>+'Serie Gasto Constantes'!BF92+'Serie Gasto Constantes'!BL92+'Serie Gasto Constantes'!BR92+'Serie Gasto Constantes'!BX92</f>
        <v>519332634673.60577</v>
      </c>
      <c r="Q92" s="4">
        <f t="shared" si="21"/>
        <v>0.91288859326620142</v>
      </c>
      <c r="R92" s="40">
        <f>+'Serie Gasto Constantes'!BH92+'Serie Gasto Constantes'!BN92+'Serie Gasto Constantes'!BT92+'Serie Gasto Constantes'!BZ92</f>
        <v>364407315898.80042</v>
      </c>
      <c r="S92" s="4">
        <f t="shared" si="22"/>
        <v>0.64055917109049587</v>
      </c>
      <c r="T92" s="40">
        <f>+'Serie Gasto Constantes'!CB92+'Serie Gasto Constantes'!CH92+'Serie Gasto Constantes'!CN92+'Serie Gasto Constantes'!CT92</f>
        <v>516671697216.91711</v>
      </c>
      <c r="U92" s="40">
        <f>+'Serie Gasto Constantes'!CC92+'Serie Gasto Constantes'!CI92+'Serie Gasto Constantes'!CO92+'Serie Gasto Constantes'!CU92</f>
        <v>513910975403.42102</v>
      </c>
      <c r="V92" s="40">
        <f>+'Serie Gasto Constantes'!CD92+'Serie Gasto Constantes'!CJ92+'Serie Gasto Constantes'!CP92+'Serie Gasto Constantes'!CV92</f>
        <v>494311870551.11487</v>
      </c>
      <c r="W92" s="4">
        <f t="shared" si="13"/>
        <v>0.96186284047169679</v>
      </c>
      <c r="X92" s="40">
        <f>+'Serie Gasto Constantes'!CF92+'Serie Gasto Constantes'!CL92+'Serie Gasto Constantes'!CR92+'Serie Gasto Constantes'!CX92</f>
        <v>351409512272.56824</v>
      </c>
      <c r="Y92" s="4">
        <f t="shared" si="14"/>
        <v>0.68379452685693498</v>
      </c>
      <c r="Z92" s="40">
        <f>+'Serie Gasto Constantes'!FN92+'Serie Gasto Constantes'!GX92</f>
        <v>199389891266.39999</v>
      </c>
      <c r="AA92" s="40">
        <f>+'Serie Gasto Constantes'!FO92+'Serie Gasto Constantes'!GY92</f>
        <v>195866855334.69119</v>
      </c>
      <c r="AB92" s="40">
        <f>+'Serie Gasto Constantes'!FP92+'Serie Gasto Constantes'!GZ92</f>
        <v>132363781829.5448</v>
      </c>
      <c r="AC92" s="4">
        <f t="shared" si="15"/>
        <v>0.67578448432924343</v>
      </c>
      <c r="AD92" s="40">
        <f>+'Serie Gasto Constantes'!FR92+'Serie Gasto Constantes'!HB92</f>
        <v>93090394403.371185</v>
      </c>
      <c r="AE92" s="4">
        <f t="shared" si="16"/>
        <v>0.47527384990329891</v>
      </c>
      <c r="AF92" s="445">
        <f>+Z92-'Serie Gasto Constantes'!FT92-'Serie Gasto Constantes'!FN92</f>
        <v>0</v>
      </c>
    </row>
    <row r="93" spans="1:32" s="42" customFormat="1" x14ac:dyDescent="0.25">
      <c r="A93" s="44" t="str">
        <f>+'Serie Gasto Constantes'!A93</f>
        <v>Funcionamiento</v>
      </c>
      <c r="B93" s="41">
        <f>+'Serie Gasto Constantes'!H93+'Serie Gasto Constantes'!K93+'Serie Gasto Constantes'!N93+'Serie Gasto Constantes'!Q93</f>
        <v>52991005849.669746</v>
      </c>
      <c r="C93" s="41">
        <f>+'Serie Gasto Constantes'!I93+'Serie Gasto Constantes'!L93+'Serie Gasto Constantes'!O93+'Serie Gasto Constantes'!R93</f>
        <v>50512629316.358597</v>
      </c>
      <c r="D93" s="7">
        <f t="shared" si="17"/>
        <v>0.95323024174438098</v>
      </c>
      <c r="E93" s="41">
        <f>+'Serie Gasto Constantes'!T93+'Serie Gasto Constantes'!W93+'Serie Gasto Constantes'!Z93+'Serie Gasto Constantes'!AC93</f>
        <v>60566125074.233101</v>
      </c>
      <c r="F93" s="41">
        <f>+'Serie Gasto Constantes'!U93+'Serie Gasto Constantes'!X93+'Serie Gasto Constantes'!AA93+'Serie Gasto Constantes'!AD93</f>
        <v>57917106722.449791</v>
      </c>
      <c r="G93" s="7">
        <f t="shared" si="18"/>
        <v>0.95626237688911864</v>
      </c>
      <c r="H93" s="41">
        <f>+'Serie Gasto Constantes'!ACJ93+'Serie Gasto Constantes'!AL93+'Serie Gasto Constantes'!AR93+'Serie Gasto Constantes'!AX93</f>
        <v>49441395737.954605</v>
      </c>
      <c r="I93" s="41">
        <f>+'Serie Gasto Constantes'!AG93+'Serie Gasto Constantes'!AM93+'Serie Gasto Constantes'!AS93+'Serie Gasto Constantes'!AY93</f>
        <v>67313644983.590118</v>
      </c>
      <c r="J93" s="41">
        <f>+'Serie Gasto Constantes'!AH93+'Serie Gasto Constantes'!AN93+'Serie Gasto Constantes'!AT93+'Serie Gasto Constantes'!AZ93</f>
        <v>63124184671.66787</v>
      </c>
      <c r="K93" s="7">
        <f t="shared" si="19"/>
        <v>0.93776209395667753</v>
      </c>
      <c r="L93" s="41">
        <f>+'Serie Gasto Constantes'!AJ93+'Serie Gasto Constantes'!AP93+'Serie Gasto Constantes'!AV93+'Serie Gasto Constantes'!BB93</f>
        <v>60150493225.240311</v>
      </c>
      <c r="M93" s="7">
        <f t="shared" si="20"/>
        <v>0.89358544229634185</v>
      </c>
      <c r="N93" s="41">
        <f>+'Serie Gasto Constantes'!BD93+'Serie Gasto Constantes'!BJ93+'Serie Gasto Constantes'!BP93+'Serie Gasto Constantes'!BV93</f>
        <v>65331307010.647072</v>
      </c>
      <c r="O93" s="41">
        <f>+'Serie Gasto Constantes'!BE93+'Serie Gasto Constantes'!BK93+'Serie Gasto Constantes'!BQ93+'Serie Gasto Constantes'!BW93</f>
        <v>65546326757.537453</v>
      </c>
      <c r="P93" s="41">
        <f>+'Serie Gasto Constantes'!BF93+'Serie Gasto Constantes'!BL93+'Serie Gasto Constantes'!BR93+'Serie Gasto Constantes'!BX93</f>
        <v>63851639370.363571</v>
      </c>
      <c r="Q93" s="7">
        <f t="shared" si="21"/>
        <v>0.97414519667222998</v>
      </c>
      <c r="R93" s="41">
        <f>+'Serie Gasto Constantes'!BH93+'Serie Gasto Constantes'!BN93+'Serie Gasto Constantes'!BT93+'Serie Gasto Constantes'!BZ93</f>
        <v>60172980988.834824</v>
      </c>
      <c r="S93" s="7">
        <f t="shared" si="22"/>
        <v>0.91802216791523372</v>
      </c>
      <c r="T93" s="41">
        <f>+'Serie Gasto Constantes'!CB93+'Serie Gasto Constantes'!CH93+'Serie Gasto Constantes'!CN93+'Serie Gasto Constantes'!CT93</f>
        <v>61836499324.496269</v>
      </c>
      <c r="U93" s="41">
        <f>+'Serie Gasto Constantes'!CC93+'Serie Gasto Constantes'!CI93+'Serie Gasto Constantes'!CO93+'Serie Gasto Constantes'!CU93</f>
        <v>62206819971.191689</v>
      </c>
      <c r="V93" s="41">
        <f>+'Serie Gasto Constantes'!CD93+'Serie Gasto Constantes'!CJ93+'Serie Gasto Constantes'!CP93+'Serie Gasto Constantes'!CV93</f>
        <v>60501999285.561096</v>
      </c>
      <c r="W93" s="7">
        <f t="shared" si="13"/>
        <v>0.97259431222460646</v>
      </c>
      <c r="X93" s="41">
        <f>+'Serie Gasto Constantes'!CF93+'Serie Gasto Constantes'!CL93+'Serie Gasto Constantes'!CR93+'Serie Gasto Constantes'!CX93</f>
        <v>57329045595.165825</v>
      </c>
      <c r="Y93" s="7">
        <f t="shared" si="14"/>
        <v>0.92158778766886351</v>
      </c>
      <c r="Z93" s="41">
        <f>+'Serie Gasto Constantes'!FN93+'Serie Gasto Constantes'!GX93</f>
        <v>32390097400</v>
      </c>
      <c r="AA93" s="41">
        <f>+'Serie Gasto Constantes'!FO93+'Serie Gasto Constantes'!GY93</f>
        <v>32135672628.3964</v>
      </c>
      <c r="AB93" s="41">
        <f>+'Serie Gasto Constantes'!FP93+'Serie Gasto Constantes'!GZ93</f>
        <v>24833182621.877197</v>
      </c>
      <c r="AC93" s="7">
        <f t="shared" si="15"/>
        <v>0.77276062987813665</v>
      </c>
      <c r="AD93" s="41">
        <f>+'Serie Gasto Constantes'!FR93+'Serie Gasto Constantes'!HB93</f>
        <v>23003158728.043198</v>
      </c>
      <c r="AE93" s="7">
        <f t="shared" si="16"/>
        <v>0.71581382453207665</v>
      </c>
      <c r="AF93" s="445">
        <f>+Z93-'Serie Gasto Constantes'!FT93-'Serie Gasto Constantes'!FN93</f>
        <v>0</v>
      </c>
    </row>
    <row r="94" spans="1:32" s="42" customFormat="1" x14ac:dyDescent="0.25">
      <c r="A94" s="44" t="str">
        <f>+'Serie Gasto Constantes'!A94</f>
        <v>Inversión</v>
      </c>
      <c r="B94" s="41">
        <f>+'Serie Gasto Constantes'!H94+'Serie Gasto Constantes'!K94+'Serie Gasto Constantes'!N94+'Serie Gasto Constantes'!Q94</f>
        <v>357683238238.71057</v>
      </c>
      <c r="C94" s="41">
        <f>+'Serie Gasto Constantes'!I94+'Serie Gasto Constantes'!L94+'Serie Gasto Constantes'!O94+'Serie Gasto Constantes'!R94</f>
        <v>330965018116.67145</v>
      </c>
      <c r="D94" s="7">
        <f t="shared" si="17"/>
        <v>0.92530200673197904</v>
      </c>
      <c r="E94" s="41">
        <f>+'Serie Gasto Constantes'!T94+'Serie Gasto Constantes'!W94+'Serie Gasto Constantes'!Z94+'Serie Gasto Constantes'!AC94</f>
        <v>386793476420.85352</v>
      </c>
      <c r="F94" s="41">
        <f>+'Serie Gasto Constantes'!U94+'Serie Gasto Constantes'!X94+'Serie Gasto Constantes'!AA94+'Serie Gasto Constantes'!AD94</f>
        <v>368125278691.58636</v>
      </c>
      <c r="G94" s="7">
        <f t="shared" si="18"/>
        <v>0.95173600676513204</v>
      </c>
      <c r="H94" s="41">
        <f>+'Serie Gasto Constantes'!ACJ94+'Serie Gasto Constantes'!AL94+'Serie Gasto Constantes'!AR94+'Serie Gasto Constantes'!AX94</f>
        <v>520526821551.40979</v>
      </c>
      <c r="I94" s="41">
        <f>+'Serie Gasto Constantes'!AG94+'Serie Gasto Constantes'!AM94+'Serie Gasto Constantes'!AS94+'Serie Gasto Constantes'!AY94</f>
        <v>823150824974.64709</v>
      </c>
      <c r="J94" s="41">
        <f>+'Serie Gasto Constantes'!AH94+'Serie Gasto Constantes'!AN94+'Serie Gasto Constantes'!AT94+'Serie Gasto Constantes'!AZ94</f>
        <v>749527666208.68555</v>
      </c>
      <c r="K94" s="7">
        <f t="shared" si="19"/>
        <v>0.91055933307455639</v>
      </c>
      <c r="L94" s="41">
        <f>+'Serie Gasto Constantes'!AJ94+'Serie Gasto Constantes'!AP94+'Serie Gasto Constantes'!AV94+'Serie Gasto Constantes'!BB94</f>
        <v>463306454794.43896</v>
      </c>
      <c r="M94" s="7">
        <f t="shared" si="20"/>
        <v>0.56284515636452015</v>
      </c>
      <c r="N94" s="41">
        <f>+'Serie Gasto Constantes'!BD94+'Serie Gasto Constantes'!BJ94+'Serie Gasto Constantes'!BP94+'Serie Gasto Constantes'!BV94</f>
        <v>489027584832.26691</v>
      </c>
      <c r="O94" s="41">
        <f>+'Serie Gasto Constantes'!BE94+'Serie Gasto Constantes'!BK94+'Serie Gasto Constantes'!BQ94+'Serie Gasto Constantes'!BW94</f>
        <v>503343062927.46051</v>
      </c>
      <c r="P94" s="41">
        <f>+'Serie Gasto Constantes'!BF94+'Serie Gasto Constantes'!BL94+'Serie Gasto Constantes'!BR94+'Serie Gasto Constantes'!BX94</f>
        <v>455480995303.24225</v>
      </c>
      <c r="Q94" s="7">
        <f t="shared" si="21"/>
        <v>0.90491163751050663</v>
      </c>
      <c r="R94" s="41">
        <f>+'Serie Gasto Constantes'!BH94+'Serie Gasto Constantes'!BN94+'Serie Gasto Constantes'!BT94+'Serie Gasto Constantes'!BZ94</f>
        <v>304234334909.96558</v>
      </c>
      <c r="S94" s="7">
        <f t="shared" si="22"/>
        <v>0.60442739220548358</v>
      </c>
      <c r="T94" s="41">
        <f>+'Serie Gasto Constantes'!CB94+'Serie Gasto Constantes'!CH94+'Serie Gasto Constantes'!CN94+'Serie Gasto Constantes'!CT94</f>
        <v>454835197892.42084</v>
      </c>
      <c r="U94" s="41">
        <f>+'Serie Gasto Constantes'!CC94+'Serie Gasto Constantes'!CI94+'Serie Gasto Constantes'!CO94+'Serie Gasto Constantes'!CU94</f>
        <v>451704155432.22937</v>
      </c>
      <c r="V94" s="41">
        <f>+'Serie Gasto Constantes'!CD94+'Serie Gasto Constantes'!CJ94+'Serie Gasto Constantes'!CP94+'Serie Gasto Constantes'!CV94</f>
        <v>433809871265.55377</v>
      </c>
      <c r="W94" s="7">
        <f t="shared" si="13"/>
        <v>0.96038494675889619</v>
      </c>
      <c r="X94" s="41">
        <f>+'Serie Gasto Constantes'!CF94+'Serie Gasto Constantes'!CL94+'Serie Gasto Constantes'!CR94+'Serie Gasto Constantes'!CX94</f>
        <v>294080466677.4024</v>
      </c>
      <c r="Y94" s="7">
        <f t="shared" si="14"/>
        <v>0.65104662673736291</v>
      </c>
      <c r="Z94" s="41">
        <f>+'Serie Gasto Constantes'!FN94+'Serie Gasto Constantes'!GX94</f>
        <v>166999793866.39999</v>
      </c>
      <c r="AA94" s="41">
        <f>+'Serie Gasto Constantes'!FO94+'Serie Gasto Constantes'!GY94</f>
        <v>163731182706.2948</v>
      </c>
      <c r="AB94" s="41">
        <f>+'Serie Gasto Constantes'!FP94+'Serie Gasto Constantes'!GZ94</f>
        <v>107530599207.6676</v>
      </c>
      <c r="AC94" s="7">
        <f t="shared" si="15"/>
        <v>0.65675088538607063</v>
      </c>
      <c r="AD94" s="41">
        <f>+'Serie Gasto Constantes'!FR94+'Serie Gasto Constantes'!HB94</f>
        <v>70087235675.328003</v>
      </c>
      <c r="AE94" s="7">
        <f t="shared" si="16"/>
        <v>0.42806284372264192</v>
      </c>
      <c r="AF94" s="445">
        <f>+Z94-'Serie Gasto Constantes'!FT94-'Serie Gasto Constantes'!FN94</f>
        <v>0</v>
      </c>
    </row>
    <row r="95" spans="1:32" s="42" customFormat="1" ht="13" x14ac:dyDescent="0.25">
      <c r="A95" s="43" t="str">
        <f>+'Serie Gasto Constantes'!A95</f>
        <v>0211-INSTITUTO DISTRITAL DE RECREACIÓN Y DEPORTE</v>
      </c>
      <c r="B95" s="40">
        <f>+'Serie Gasto Constantes'!H95+'Serie Gasto Constantes'!K95+'Serie Gasto Constantes'!N95+'Serie Gasto Constantes'!Q95</f>
        <v>1065482486518.6206</v>
      </c>
      <c r="C95" s="40">
        <f>+'Serie Gasto Constantes'!I95+'Serie Gasto Constantes'!L95+'Serie Gasto Constantes'!O95+'Serie Gasto Constantes'!R95</f>
        <v>1022452004112.7531</v>
      </c>
      <c r="D95" s="4">
        <f t="shared" si="17"/>
        <v>0.95961408756096378</v>
      </c>
      <c r="E95" s="40">
        <f>+'Serie Gasto Constantes'!T95+'Serie Gasto Constantes'!W95+'Serie Gasto Constantes'!Z95+'Serie Gasto Constantes'!AC95</f>
        <v>1386735516038.0903</v>
      </c>
      <c r="F95" s="40">
        <f>+'Serie Gasto Constantes'!U95+'Serie Gasto Constantes'!X95+'Serie Gasto Constantes'!AA95+'Serie Gasto Constantes'!AD95</f>
        <v>1317747272604.4341</v>
      </c>
      <c r="G95" s="4">
        <f t="shared" si="18"/>
        <v>0.95025133297894038</v>
      </c>
      <c r="H95" s="40">
        <f>+'Serie Gasto Constantes'!ACJ95+'Serie Gasto Constantes'!AL95+'Serie Gasto Constantes'!AR95+'Serie Gasto Constantes'!AX95</f>
        <v>1176603029225.5999</v>
      </c>
      <c r="I95" s="40">
        <f>+'Serie Gasto Constantes'!AG95+'Serie Gasto Constantes'!AM95+'Serie Gasto Constantes'!AS95+'Serie Gasto Constantes'!AY95</f>
        <v>1447354720928.8423</v>
      </c>
      <c r="J95" s="40">
        <f>+'Serie Gasto Constantes'!AH95+'Serie Gasto Constantes'!AN95+'Serie Gasto Constantes'!AT95+'Serie Gasto Constantes'!AZ95</f>
        <v>1223616248390.9419</v>
      </c>
      <c r="K95" s="4">
        <f t="shared" si="19"/>
        <v>0.84541559211254313</v>
      </c>
      <c r="L95" s="40">
        <f>+'Serie Gasto Constantes'!AJ95+'Serie Gasto Constantes'!AP95+'Serie Gasto Constantes'!AV95+'Serie Gasto Constantes'!BB95</f>
        <v>863864676869.20068</v>
      </c>
      <c r="M95" s="4">
        <f t="shared" si="20"/>
        <v>0.59685760814378253</v>
      </c>
      <c r="N95" s="40">
        <f>+'Serie Gasto Constantes'!BD95+'Serie Gasto Constantes'!BJ95+'Serie Gasto Constantes'!BP95+'Serie Gasto Constantes'!BV95</f>
        <v>3123143626065.4321</v>
      </c>
      <c r="O95" s="40">
        <f>+'Serie Gasto Constantes'!BE95+'Serie Gasto Constantes'!BK95+'Serie Gasto Constantes'!BQ95+'Serie Gasto Constantes'!BW95</f>
        <v>3272073586261.8799</v>
      </c>
      <c r="P95" s="40">
        <f>+'Serie Gasto Constantes'!BF95+'Serie Gasto Constantes'!BL95+'Serie Gasto Constantes'!BR95+'Serie Gasto Constantes'!BX95</f>
        <v>3047517742433.6318</v>
      </c>
      <c r="Q95" s="4">
        <f t="shared" si="21"/>
        <v>0.93137200679988752</v>
      </c>
      <c r="R95" s="40">
        <f>+'Serie Gasto Constantes'!BH95+'Serie Gasto Constantes'!BN95+'Serie Gasto Constantes'!BT95+'Serie Gasto Constantes'!BZ95</f>
        <v>1610760519919.5244</v>
      </c>
      <c r="S95" s="4">
        <f t="shared" si="22"/>
        <v>0.49227515135431538</v>
      </c>
      <c r="T95" s="40">
        <f>+'Serie Gasto Constantes'!CB95+'Serie Gasto Constantes'!CH95+'Serie Gasto Constantes'!CN95+'Serie Gasto Constantes'!CT95</f>
        <v>2119479577138.115</v>
      </c>
      <c r="U95" s="40">
        <f>+'Serie Gasto Constantes'!CC95+'Serie Gasto Constantes'!CI95+'Serie Gasto Constantes'!CO95+'Serie Gasto Constantes'!CU95</f>
        <v>2075997684842.9705</v>
      </c>
      <c r="V95" s="40">
        <f>+'Serie Gasto Constantes'!CD95+'Serie Gasto Constantes'!CJ95+'Serie Gasto Constantes'!CP95+'Serie Gasto Constantes'!CV95</f>
        <v>1990132824788.8232</v>
      </c>
      <c r="W95" s="4">
        <f t="shared" si="13"/>
        <v>0.95863923130499917</v>
      </c>
      <c r="X95" s="40">
        <f>+'Serie Gasto Constantes'!CF95+'Serie Gasto Constantes'!CL95+'Serie Gasto Constantes'!CR95+'Serie Gasto Constantes'!CX95</f>
        <v>1209628075921.2515</v>
      </c>
      <c r="Y95" s="4">
        <f t="shared" si="14"/>
        <v>0.58267313338200966</v>
      </c>
      <c r="Z95" s="40">
        <f>+'Serie Gasto Constantes'!FN95+'Serie Gasto Constantes'!GX95</f>
        <v>1086887433336.3999</v>
      </c>
      <c r="AA95" s="40">
        <f>+'Serie Gasto Constantes'!FO95+'Serie Gasto Constantes'!GY95</f>
        <v>1075292633962.0132</v>
      </c>
      <c r="AB95" s="40">
        <f>+'Serie Gasto Constantes'!FP95+'Serie Gasto Constantes'!GZ95</f>
        <v>712974187474.00757</v>
      </c>
      <c r="AC95" s="4">
        <f t="shared" si="15"/>
        <v>0.66305130803973755</v>
      </c>
      <c r="AD95" s="40">
        <f>+'Serie Gasto Constantes'!FR95+'Serie Gasto Constantes'!HB95</f>
        <v>410443687659.62317</v>
      </c>
      <c r="AE95" s="4">
        <f t="shared" si="16"/>
        <v>0.38170417493450709</v>
      </c>
      <c r="AF95" s="445">
        <f>+Z95-'Serie Gasto Constantes'!FT95-'Serie Gasto Constantes'!FN95</f>
        <v>0</v>
      </c>
    </row>
    <row r="96" spans="1:32" s="42" customFormat="1" x14ac:dyDescent="0.25">
      <c r="A96" s="44" t="str">
        <f>+'Serie Gasto Constantes'!A96</f>
        <v>Funcionamiento</v>
      </c>
      <c r="B96" s="41">
        <f>+'Serie Gasto Constantes'!H96+'Serie Gasto Constantes'!K96+'Serie Gasto Constantes'!N96+'Serie Gasto Constantes'!Q96</f>
        <v>172330467517.76593</v>
      </c>
      <c r="C96" s="41">
        <f>+'Serie Gasto Constantes'!I96+'Serie Gasto Constantes'!L96+'Serie Gasto Constantes'!O96+'Serie Gasto Constantes'!R96</f>
        <v>154194190219.51343</v>
      </c>
      <c r="D96" s="7">
        <f t="shared" si="17"/>
        <v>0.89475872978535964</v>
      </c>
      <c r="E96" s="41">
        <f>+'Serie Gasto Constantes'!T96+'Serie Gasto Constantes'!W96+'Serie Gasto Constantes'!Z96+'Serie Gasto Constantes'!AC96</f>
        <v>179312603795.2977</v>
      </c>
      <c r="F96" s="41">
        <f>+'Serie Gasto Constantes'!U96+'Serie Gasto Constantes'!X96+'Serie Gasto Constantes'!AA96+'Serie Gasto Constantes'!AD96</f>
        <v>165752101221.82828</v>
      </c>
      <c r="G96" s="7">
        <f t="shared" si="18"/>
        <v>0.92437507299291677</v>
      </c>
      <c r="H96" s="41">
        <f>+'Serie Gasto Constantes'!ACJ96+'Serie Gasto Constantes'!AL96+'Serie Gasto Constantes'!AR96+'Serie Gasto Constantes'!AX96</f>
        <v>148126986551.72345</v>
      </c>
      <c r="I96" s="41">
        <f>+'Serie Gasto Constantes'!AG96+'Serie Gasto Constantes'!AM96+'Serie Gasto Constantes'!AS96+'Serie Gasto Constantes'!AY96</f>
        <v>196186907006.85361</v>
      </c>
      <c r="J96" s="41">
        <f>+'Serie Gasto Constantes'!AH96+'Serie Gasto Constantes'!AN96+'Serie Gasto Constantes'!AT96+'Serie Gasto Constantes'!AZ96</f>
        <v>177081670274.53653</v>
      </c>
      <c r="K96" s="7">
        <f t="shared" si="19"/>
        <v>0.90261716735434516</v>
      </c>
      <c r="L96" s="41">
        <f>+'Serie Gasto Constantes'!AJ96+'Serie Gasto Constantes'!AP96+'Serie Gasto Constantes'!AV96+'Serie Gasto Constantes'!BB96</f>
        <v>169918964393.9425</v>
      </c>
      <c r="M96" s="7">
        <f t="shared" si="20"/>
        <v>0.86610756541468159</v>
      </c>
      <c r="N96" s="41">
        <f>+'Serie Gasto Constantes'!BD96+'Serie Gasto Constantes'!BJ96+'Serie Gasto Constantes'!BP96+'Serie Gasto Constantes'!BV96</f>
        <v>205979970360.2182</v>
      </c>
      <c r="O96" s="41">
        <f>+'Serie Gasto Constantes'!BE96+'Serie Gasto Constantes'!BK96+'Serie Gasto Constantes'!BQ96+'Serie Gasto Constantes'!BW96</f>
        <v>205389516583.79315</v>
      </c>
      <c r="P96" s="41">
        <f>+'Serie Gasto Constantes'!BF96+'Serie Gasto Constantes'!BL96+'Serie Gasto Constantes'!BR96+'Serie Gasto Constantes'!BX96</f>
        <v>183089112679.61182</v>
      </c>
      <c r="Q96" s="7">
        <f t="shared" si="21"/>
        <v>0.89142384540798414</v>
      </c>
      <c r="R96" s="41">
        <f>+'Serie Gasto Constantes'!BH96+'Serie Gasto Constantes'!BN96+'Serie Gasto Constantes'!BT96+'Serie Gasto Constantes'!BZ96</f>
        <v>173623361801.10153</v>
      </c>
      <c r="S96" s="7">
        <f t="shared" si="22"/>
        <v>0.84533701957601171</v>
      </c>
      <c r="T96" s="41">
        <f>+'Serie Gasto Constantes'!CB96+'Serie Gasto Constantes'!CH96+'Serie Gasto Constantes'!CN96+'Serie Gasto Constantes'!CT96</f>
        <v>194517966576.86401</v>
      </c>
      <c r="U96" s="41">
        <f>+'Serie Gasto Constantes'!CC96+'Serie Gasto Constantes'!CI96+'Serie Gasto Constantes'!CO96+'Serie Gasto Constantes'!CU96</f>
        <v>194792305977.7843</v>
      </c>
      <c r="V96" s="41">
        <f>+'Serie Gasto Constantes'!CD96+'Serie Gasto Constantes'!CJ96+'Serie Gasto Constantes'!CP96+'Serie Gasto Constantes'!CV96</f>
        <v>185945128691.94202</v>
      </c>
      <c r="W96" s="7">
        <f t="shared" si="13"/>
        <v>0.95458148492347905</v>
      </c>
      <c r="X96" s="41">
        <f>+'Serie Gasto Constantes'!CF96+'Serie Gasto Constantes'!CL96+'Serie Gasto Constantes'!CR96+'Serie Gasto Constantes'!CX96</f>
        <v>174341286076.60382</v>
      </c>
      <c r="Y96" s="7">
        <f t="shared" si="14"/>
        <v>0.89501115150044541</v>
      </c>
      <c r="Z96" s="41">
        <f>+'Serie Gasto Constantes'!FN96+'Serie Gasto Constantes'!GX96</f>
        <v>103537494200</v>
      </c>
      <c r="AA96" s="41">
        <f>+'Serie Gasto Constantes'!FO96+'Serie Gasto Constantes'!GY96</f>
        <v>104127479185.72519</v>
      </c>
      <c r="AB96" s="41">
        <f>+'Serie Gasto Constantes'!FP96+'Serie Gasto Constantes'!GZ96</f>
        <v>72187114897.734802</v>
      </c>
      <c r="AC96" s="7">
        <f t="shared" si="15"/>
        <v>0.69325710621477254</v>
      </c>
      <c r="AD96" s="41">
        <f>+'Serie Gasto Constantes'!FR96+'Serie Gasto Constantes'!HB96</f>
        <v>67514113396.057198</v>
      </c>
      <c r="AE96" s="7">
        <f t="shared" si="16"/>
        <v>0.64837940881711742</v>
      </c>
      <c r="AF96" s="445">
        <f>+Z96-'Serie Gasto Constantes'!FT96-'Serie Gasto Constantes'!FN96</f>
        <v>0</v>
      </c>
    </row>
    <row r="97" spans="1:32" s="42" customFormat="1" x14ac:dyDescent="0.25">
      <c r="A97" s="44" t="str">
        <f>+'Serie Gasto Constantes'!A97</f>
        <v>Servicio de la deuda</v>
      </c>
      <c r="B97" s="41"/>
      <c r="C97" s="41"/>
      <c r="D97" s="7"/>
      <c r="E97" s="41"/>
      <c r="F97" s="41"/>
      <c r="G97" s="7"/>
      <c r="H97" s="41">
        <f>+'Serie Gasto Constantes'!ACJ97+'Serie Gasto Constantes'!AL97+'Serie Gasto Constantes'!AR97+'Serie Gasto Constantes'!AX97</f>
        <v>0</v>
      </c>
      <c r="I97" s="41">
        <f>+'Serie Gasto Constantes'!AG97+'Serie Gasto Constantes'!AM97+'Serie Gasto Constantes'!AS97+'Serie Gasto Constantes'!AY97</f>
        <v>0</v>
      </c>
      <c r="J97" s="41">
        <f>+'Serie Gasto Constantes'!AH97+'Serie Gasto Constantes'!AN97+'Serie Gasto Constantes'!AT97+'Serie Gasto Constantes'!AZ97</f>
        <v>0</v>
      </c>
      <c r="K97" s="7"/>
      <c r="L97" s="41"/>
      <c r="M97" s="7"/>
      <c r="N97" s="41"/>
      <c r="O97" s="41"/>
      <c r="P97" s="41"/>
      <c r="Q97" s="7"/>
      <c r="R97" s="41"/>
      <c r="S97" s="7"/>
      <c r="T97" s="41"/>
      <c r="U97" s="41"/>
      <c r="V97" s="41"/>
      <c r="W97" s="7"/>
      <c r="X97" s="41"/>
      <c r="Y97" s="7"/>
      <c r="Z97" s="41">
        <f>+'Serie Gasto Constantes'!FN97+'Serie Gasto Constantes'!GX97</f>
        <v>0</v>
      </c>
      <c r="AA97" s="41">
        <f>+'Serie Gasto Constantes'!FO97+'Serie Gasto Constantes'!GY97</f>
        <v>0</v>
      </c>
      <c r="AB97" s="41">
        <f>+'Serie Gasto Constantes'!FP97+'Serie Gasto Constantes'!GZ97</f>
        <v>0</v>
      </c>
      <c r="AC97" s="7" t="str">
        <f t="shared" si="15"/>
        <v>0</v>
      </c>
      <c r="AD97" s="41">
        <f>+'Serie Gasto Constantes'!FR97+'Serie Gasto Constantes'!HB97</f>
        <v>0</v>
      </c>
      <c r="AE97" s="7" t="str">
        <f t="shared" si="16"/>
        <v>0</v>
      </c>
      <c r="AF97" s="445">
        <f>+Z97-'Serie Gasto Constantes'!FT97-'Serie Gasto Constantes'!FN97</f>
        <v>0</v>
      </c>
    </row>
    <row r="98" spans="1:32" s="42" customFormat="1" x14ac:dyDescent="0.25">
      <c r="A98" s="44" t="str">
        <f>+'Serie Gasto Constantes'!A98</f>
        <v>Inversión</v>
      </c>
      <c r="B98" s="41">
        <f>+'Serie Gasto Constantes'!H98+'Serie Gasto Constantes'!K98+'Serie Gasto Constantes'!N98+'Serie Gasto Constantes'!Q98</f>
        <v>893152019000.85474</v>
      </c>
      <c r="C98" s="41">
        <f>+'Serie Gasto Constantes'!I98+'Serie Gasto Constantes'!L98+'Serie Gasto Constantes'!O98+'Serie Gasto Constantes'!R98</f>
        <v>868257813893.2395</v>
      </c>
      <c r="D98" s="7">
        <f t="shared" si="17"/>
        <v>0.9721276954224839</v>
      </c>
      <c r="E98" s="41">
        <f>+'Serie Gasto Constantes'!T98+'Serie Gasto Constantes'!W98+'Serie Gasto Constantes'!Z98+'Serie Gasto Constantes'!AC98</f>
        <v>1207422912242.7925</v>
      </c>
      <c r="F98" s="41">
        <f>+'Serie Gasto Constantes'!U98+'Serie Gasto Constantes'!X98+'Serie Gasto Constantes'!AA98+'Serie Gasto Constantes'!AD98</f>
        <v>1151995171382.6057</v>
      </c>
      <c r="G98" s="7">
        <f t="shared" si="18"/>
        <v>0.95409417835443466</v>
      </c>
      <c r="H98" s="41">
        <f>+'Serie Gasto Constantes'!ACJ98+'Serie Gasto Constantes'!AL98+'Serie Gasto Constantes'!AR98+'Serie Gasto Constantes'!AX98</f>
        <v>1028476042673.8762</v>
      </c>
      <c r="I98" s="41">
        <f>+'Serie Gasto Constantes'!AG98+'Serie Gasto Constantes'!AM98+'Serie Gasto Constantes'!AS98+'Serie Gasto Constantes'!AY98</f>
        <v>1251167813921.9885</v>
      </c>
      <c r="J98" s="41">
        <f>+'Serie Gasto Constantes'!AH98+'Serie Gasto Constantes'!AN98+'Serie Gasto Constantes'!AT98+'Serie Gasto Constantes'!AZ98</f>
        <v>1046534578116.4053</v>
      </c>
      <c r="K98" s="7">
        <f t="shared" si="19"/>
        <v>0.83644621166833955</v>
      </c>
      <c r="L98" s="41">
        <f>+'Serie Gasto Constantes'!AJ98+'Serie Gasto Constantes'!AP98+'Serie Gasto Constantes'!AV98+'Serie Gasto Constantes'!BB98</f>
        <v>693945712475.25818</v>
      </c>
      <c r="M98" s="7">
        <f t="shared" si="20"/>
        <v>0.55463839842552598</v>
      </c>
      <c r="N98" s="41">
        <f>+'Serie Gasto Constantes'!BD98+'Serie Gasto Constantes'!BJ98+'Serie Gasto Constantes'!BP98+'Serie Gasto Constantes'!BV98</f>
        <v>2917163655705.2139</v>
      </c>
      <c r="O98" s="41">
        <f>+'Serie Gasto Constantes'!BE98+'Serie Gasto Constantes'!BK98+'Serie Gasto Constantes'!BQ98+'Serie Gasto Constantes'!BW98</f>
        <v>3066684069678.0859</v>
      </c>
      <c r="P98" s="41">
        <f>+'Serie Gasto Constantes'!BF98+'Serie Gasto Constantes'!BL98+'Serie Gasto Constantes'!BR98+'Serie Gasto Constantes'!BX98</f>
        <v>2864428629754.0195</v>
      </c>
      <c r="Q98" s="7">
        <f t="shared" si="21"/>
        <v>0.9340475134286339</v>
      </c>
      <c r="R98" s="41">
        <f>+'Serie Gasto Constantes'!BH98+'Serie Gasto Constantes'!BN98+'Serie Gasto Constantes'!BT98+'Serie Gasto Constantes'!BZ98</f>
        <v>1437137158118.4229</v>
      </c>
      <c r="S98" s="7">
        <f t="shared" si="22"/>
        <v>0.46862902257462768</v>
      </c>
      <c r="T98" s="41">
        <f>+'Serie Gasto Constantes'!CB98+'Serie Gasto Constantes'!CH98+'Serie Gasto Constantes'!CN98+'Serie Gasto Constantes'!CT98</f>
        <v>1924961610561.251</v>
      </c>
      <c r="U98" s="41">
        <f>+'Serie Gasto Constantes'!CC98+'Serie Gasto Constantes'!CI98+'Serie Gasto Constantes'!CO98+'Serie Gasto Constantes'!CU98</f>
        <v>1881205378865.186</v>
      </c>
      <c r="V98" s="41">
        <f>+'Serie Gasto Constantes'!CD98+'Serie Gasto Constantes'!CJ98+'Serie Gasto Constantes'!CP98+'Serie Gasto Constantes'!CV98</f>
        <v>1804187696096.8811</v>
      </c>
      <c r="W98" s="7">
        <f t="shared" si="13"/>
        <v>0.95905939689861774</v>
      </c>
      <c r="X98" s="41">
        <f>+'Serie Gasto Constantes'!CF98+'Serie Gasto Constantes'!CL98+'Serie Gasto Constantes'!CR98+'Serie Gasto Constantes'!CX98</f>
        <v>1035286789844.6477</v>
      </c>
      <c r="Y98" s="7">
        <f t="shared" si="14"/>
        <v>0.55033161263294483</v>
      </c>
      <c r="Z98" s="41">
        <f>+'Serie Gasto Constantes'!FN98+'Serie Gasto Constantes'!GX98</f>
        <v>983349939136.3999</v>
      </c>
      <c r="AA98" s="41">
        <f>+'Serie Gasto Constantes'!FO98+'Serie Gasto Constantes'!GY98</f>
        <v>971165154776.28796</v>
      </c>
      <c r="AB98" s="41">
        <f>+'Serie Gasto Constantes'!FP98+'Serie Gasto Constantes'!GZ98</f>
        <v>640787072576.27271</v>
      </c>
      <c r="AC98" s="7">
        <f t="shared" si="15"/>
        <v>0.65981266875651112</v>
      </c>
      <c r="AD98" s="41">
        <f>+'Serie Gasto Constantes'!FR98+'Serie Gasto Constantes'!HB98</f>
        <v>342929574263.56598</v>
      </c>
      <c r="AE98" s="7">
        <f t="shared" si="16"/>
        <v>0.35311148940734111</v>
      </c>
      <c r="AF98" s="445">
        <f>+Z98-'Serie Gasto Constantes'!FT98-'Serie Gasto Constantes'!FN98</f>
        <v>0</v>
      </c>
    </row>
    <row r="99" spans="1:32" s="42" customFormat="1" ht="13" x14ac:dyDescent="0.25">
      <c r="A99" s="43" t="str">
        <f>+'Serie Gasto Constantes'!A99</f>
        <v>0213-INSTITUTO DISTRITAL DE PATRIMONIO CULTURAL</v>
      </c>
      <c r="B99" s="40">
        <f>+'Serie Gasto Constantes'!H99+'Serie Gasto Constantes'!K99+'Serie Gasto Constantes'!N99+'Serie Gasto Constantes'!Q99</f>
        <v>63293879209.55706</v>
      </c>
      <c r="C99" s="40">
        <f>+'Serie Gasto Constantes'!I99+'Serie Gasto Constantes'!L99+'Serie Gasto Constantes'!O99+'Serie Gasto Constantes'!R99</f>
        <v>59962643707.328224</v>
      </c>
      <c r="D99" s="4">
        <f t="shared" si="17"/>
        <v>0.94736875755079586</v>
      </c>
      <c r="E99" s="40">
        <f>+'Serie Gasto Constantes'!T99+'Serie Gasto Constantes'!W99+'Serie Gasto Constantes'!Z99+'Serie Gasto Constantes'!AC99</f>
        <v>152825682781.13812</v>
      </c>
      <c r="F99" s="40">
        <f>+'Serie Gasto Constantes'!U99+'Serie Gasto Constantes'!X99+'Serie Gasto Constantes'!AA99+'Serie Gasto Constantes'!AD99</f>
        <v>137588971589.04944</v>
      </c>
      <c r="G99" s="4">
        <f t="shared" si="18"/>
        <v>0.90030006138491003</v>
      </c>
      <c r="H99" s="40">
        <f>+'Serie Gasto Constantes'!ACJ99+'Serie Gasto Constantes'!AL99+'Serie Gasto Constantes'!AR99+'Serie Gasto Constantes'!AX99</f>
        <v>146177505788.70319</v>
      </c>
      <c r="I99" s="40">
        <f>+'Serie Gasto Constantes'!AG99+'Serie Gasto Constantes'!AM99+'Serie Gasto Constantes'!AS99+'Serie Gasto Constantes'!AY99</f>
        <v>193368904729.03189</v>
      </c>
      <c r="J99" s="40">
        <f>+'Serie Gasto Constantes'!AH99+'Serie Gasto Constantes'!AN99+'Serie Gasto Constantes'!AT99+'Serie Gasto Constantes'!AZ99</f>
        <v>165437242854.77643</v>
      </c>
      <c r="K99" s="4">
        <f t="shared" si="19"/>
        <v>0.85555246375627902</v>
      </c>
      <c r="L99" s="40">
        <f>+'Serie Gasto Constantes'!AJ99+'Serie Gasto Constantes'!AP99+'Serie Gasto Constantes'!AV99+'Serie Gasto Constantes'!BB99</f>
        <v>97336221780.672272</v>
      </c>
      <c r="M99" s="4">
        <f t="shared" si="20"/>
        <v>0.50337060096125408</v>
      </c>
      <c r="N99" s="40">
        <f>+'Serie Gasto Constantes'!BD99+'Serie Gasto Constantes'!BJ99+'Serie Gasto Constantes'!BP99+'Serie Gasto Constantes'!BV99</f>
        <v>194133256863.23969</v>
      </c>
      <c r="O99" s="40">
        <f>+'Serie Gasto Constantes'!BE99+'Serie Gasto Constantes'!BK99+'Serie Gasto Constantes'!BQ99+'Serie Gasto Constantes'!BW99</f>
        <v>208798112710.09802</v>
      </c>
      <c r="P99" s="40">
        <f>+'Serie Gasto Constantes'!BF99+'Serie Gasto Constantes'!BL99+'Serie Gasto Constantes'!BR99+'Serie Gasto Constantes'!BX99</f>
        <v>196778638416.6188</v>
      </c>
      <c r="Q99" s="4">
        <f t="shared" si="21"/>
        <v>0.94243494762729274</v>
      </c>
      <c r="R99" s="40">
        <f>+'Serie Gasto Constantes'!BH99+'Serie Gasto Constantes'!BN99+'Serie Gasto Constantes'!BT99+'Serie Gasto Constantes'!BZ99</f>
        <v>144383338587.57037</v>
      </c>
      <c r="S99" s="4">
        <f t="shared" si="22"/>
        <v>0.69149733545741776</v>
      </c>
      <c r="T99" s="40">
        <f>+'Serie Gasto Constantes'!CB99+'Serie Gasto Constantes'!CH99+'Serie Gasto Constantes'!CN99+'Serie Gasto Constantes'!CT99</f>
        <v>174882831092.36761</v>
      </c>
      <c r="U99" s="40">
        <f>+'Serie Gasto Constantes'!CC99+'Serie Gasto Constantes'!CI99+'Serie Gasto Constantes'!CO99+'Serie Gasto Constantes'!CU99</f>
        <v>181417370103.45831</v>
      </c>
      <c r="V99" s="40">
        <f>+'Serie Gasto Constantes'!CD99+'Serie Gasto Constantes'!CJ99+'Serie Gasto Constantes'!CP99+'Serie Gasto Constantes'!CV99</f>
        <v>175908899287.11584</v>
      </c>
      <c r="W99" s="4">
        <f t="shared" si="13"/>
        <v>0.96963647519969498</v>
      </c>
      <c r="X99" s="40">
        <f>+'Serie Gasto Constantes'!CF99+'Serie Gasto Constantes'!CL99+'Serie Gasto Constantes'!CR99+'Serie Gasto Constantes'!CX99</f>
        <v>152226773037.16663</v>
      </c>
      <c r="Y99" s="4">
        <f t="shared" si="14"/>
        <v>0.83909701121979152</v>
      </c>
      <c r="Z99" s="40">
        <f>+'Serie Gasto Constantes'!FN99+'Serie Gasto Constantes'!GX99</f>
        <v>93962658280</v>
      </c>
      <c r="AA99" s="40">
        <f>+'Serie Gasto Constantes'!FO99+'Serie Gasto Constantes'!GY99</f>
        <v>93849429050.781998</v>
      </c>
      <c r="AB99" s="40">
        <f>+'Serie Gasto Constantes'!FP99+'Serie Gasto Constantes'!GZ99</f>
        <v>71870700756.638397</v>
      </c>
      <c r="AC99" s="4">
        <f t="shared" si="15"/>
        <v>0.76580860942424178</v>
      </c>
      <c r="AD99" s="40">
        <f>+'Serie Gasto Constantes'!FR99+'Serie Gasto Constantes'!HB99</f>
        <v>52369084469.8228</v>
      </c>
      <c r="AE99" s="4">
        <f t="shared" si="16"/>
        <v>0.55801175350236654</v>
      </c>
      <c r="AF99" s="445">
        <f>+Z99-'Serie Gasto Constantes'!FT99-'Serie Gasto Constantes'!FN99</f>
        <v>0</v>
      </c>
    </row>
    <row r="100" spans="1:32" s="42" customFormat="1" x14ac:dyDescent="0.25">
      <c r="A100" s="44" t="str">
        <f>+'Serie Gasto Constantes'!A100</f>
        <v>Funcionamiento</v>
      </c>
      <c r="B100" s="41">
        <f>+'Serie Gasto Constantes'!H100+'Serie Gasto Constantes'!K100+'Serie Gasto Constantes'!N100+'Serie Gasto Constantes'!Q100</f>
        <v>17860065153.022881</v>
      </c>
      <c r="C100" s="41">
        <f>+'Serie Gasto Constantes'!I100+'Serie Gasto Constantes'!L100+'Serie Gasto Constantes'!O100+'Serie Gasto Constantes'!R100</f>
        <v>17410714464.636677</v>
      </c>
      <c r="D100" s="7">
        <f t="shared" si="17"/>
        <v>0.97484047877002566</v>
      </c>
      <c r="E100" s="41">
        <f>+'Serie Gasto Constantes'!T100+'Serie Gasto Constantes'!W100+'Serie Gasto Constantes'!Z100+'Serie Gasto Constantes'!AC100</f>
        <v>28989662847.823868</v>
      </c>
      <c r="F100" s="41">
        <f>+'Serie Gasto Constantes'!U100+'Serie Gasto Constantes'!X100+'Serie Gasto Constantes'!AA100+'Serie Gasto Constantes'!AD100</f>
        <v>26806772094.675819</v>
      </c>
      <c r="G100" s="7">
        <f t="shared" si="18"/>
        <v>0.92470106449299705</v>
      </c>
      <c r="H100" s="41">
        <f>+'Serie Gasto Constantes'!ACJ100+'Serie Gasto Constantes'!AL100+'Serie Gasto Constantes'!AR100+'Serie Gasto Constantes'!AX100</f>
        <v>27690998690.328884</v>
      </c>
      <c r="I100" s="41">
        <f>+'Serie Gasto Constantes'!AG100+'Serie Gasto Constantes'!AM100+'Serie Gasto Constantes'!AS100+'Serie Gasto Constantes'!AY100</f>
        <v>36563117502.982018</v>
      </c>
      <c r="J100" s="41">
        <f>+'Serie Gasto Constantes'!AH100+'Serie Gasto Constantes'!AN100+'Serie Gasto Constantes'!AT100+'Serie Gasto Constantes'!AZ100</f>
        <v>27381538278.226761</v>
      </c>
      <c r="K100" s="7">
        <f t="shared" si="19"/>
        <v>0.74888412553972117</v>
      </c>
      <c r="L100" s="41">
        <f>+'Serie Gasto Constantes'!AJ100+'Serie Gasto Constantes'!AP100+'Serie Gasto Constantes'!AV100+'Serie Gasto Constantes'!BB100</f>
        <v>25469422919.700199</v>
      </c>
      <c r="M100" s="7">
        <f t="shared" si="20"/>
        <v>0.69658783657118306</v>
      </c>
      <c r="N100" s="41">
        <f>+'Serie Gasto Constantes'!BD100+'Serie Gasto Constantes'!BJ100+'Serie Gasto Constantes'!BP100+'Serie Gasto Constantes'!BV100</f>
        <v>36874583842.475723</v>
      </c>
      <c r="O100" s="41">
        <f>+'Serie Gasto Constantes'!BE100+'Serie Gasto Constantes'!BK100+'Serie Gasto Constantes'!BQ100+'Serie Gasto Constantes'!BW100</f>
        <v>36847326698.795723</v>
      </c>
      <c r="P100" s="41">
        <f>+'Serie Gasto Constantes'!BF100+'Serie Gasto Constantes'!BL100+'Serie Gasto Constantes'!BR100+'Serie Gasto Constantes'!BX100</f>
        <v>31395753624.252499</v>
      </c>
      <c r="Q100" s="7">
        <f t="shared" si="21"/>
        <v>0.85204969904312222</v>
      </c>
      <c r="R100" s="41">
        <f>+'Serie Gasto Constantes'!BH100+'Serie Gasto Constantes'!BN100+'Serie Gasto Constantes'!BT100+'Serie Gasto Constantes'!BZ100</f>
        <v>29792016401.743057</v>
      </c>
      <c r="S100" s="7">
        <f t="shared" si="22"/>
        <v>0.8085258571205044</v>
      </c>
      <c r="T100" s="41">
        <f>+'Serie Gasto Constantes'!CB100+'Serie Gasto Constantes'!CH100+'Serie Gasto Constantes'!CN100+'Serie Gasto Constantes'!CT100</f>
        <v>42316389681.761681</v>
      </c>
      <c r="U100" s="41">
        <f>+'Serie Gasto Constantes'!CC100+'Serie Gasto Constantes'!CI100+'Serie Gasto Constantes'!CO100+'Serie Gasto Constantes'!CU100</f>
        <v>42036444930.908432</v>
      </c>
      <c r="V100" s="41">
        <f>+'Serie Gasto Constantes'!CD100+'Serie Gasto Constantes'!CJ100+'Serie Gasto Constantes'!CP100+'Serie Gasto Constantes'!CV100</f>
        <v>40719516766.29258</v>
      </c>
      <c r="W100" s="7">
        <f t="shared" si="13"/>
        <v>0.96867175217170787</v>
      </c>
      <c r="X100" s="41">
        <f>+'Serie Gasto Constantes'!CF100+'Serie Gasto Constantes'!CL100+'Serie Gasto Constantes'!CR100+'Serie Gasto Constantes'!CX100</f>
        <v>39276998428.996803</v>
      </c>
      <c r="Y100" s="7">
        <f t="shared" si="14"/>
        <v>0.93435585462930837</v>
      </c>
      <c r="Z100" s="41">
        <f>+'Serie Gasto Constantes'!FN100+'Serie Gasto Constantes'!GX100</f>
        <v>34127404200</v>
      </c>
      <c r="AA100" s="41">
        <f>+'Serie Gasto Constantes'!FO100+'Serie Gasto Constantes'!GY100</f>
        <v>33695655941.916</v>
      </c>
      <c r="AB100" s="41">
        <f>+'Serie Gasto Constantes'!FP100+'Serie Gasto Constantes'!GZ100</f>
        <v>24382719806.478401</v>
      </c>
      <c r="AC100" s="7">
        <f t="shared" si="15"/>
        <v>0.72361611979030527</v>
      </c>
      <c r="AD100" s="41">
        <f>+'Serie Gasto Constantes'!FR100+'Serie Gasto Constantes'!HB100</f>
        <v>22973414563.651596</v>
      </c>
      <c r="AE100" s="7">
        <f t="shared" si="16"/>
        <v>0.68179158177697385</v>
      </c>
      <c r="AF100" s="445">
        <f>+Z100-'Serie Gasto Constantes'!FT100-'Serie Gasto Constantes'!FN100</f>
        <v>0</v>
      </c>
    </row>
    <row r="101" spans="1:32" s="42" customFormat="1" x14ac:dyDescent="0.25">
      <c r="A101" s="44" t="str">
        <f>+'Serie Gasto Constantes'!A101</f>
        <v>Inversión</v>
      </c>
      <c r="B101" s="41">
        <f>+'Serie Gasto Constantes'!H101+'Serie Gasto Constantes'!K101+'Serie Gasto Constantes'!N101+'Serie Gasto Constantes'!Q101</f>
        <v>45433814056.53418</v>
      </c>
      <c r="C101" s="41">
        <f>+'Serie Gasto Constantes'!I101+'Serie Gasto Constantes'!L101+'Serie Gasto Constantes'!O101+'Serie Gasto Constantes'!R101</f>
        <v>42551929242.691544</v>
      </c>
      <c r="D101" s="7">
        <f t="shared" si="17"/>
        <v>0.93656960407821688</v>
      </c>
      <c r="E101" s="41">
        <f>+'Serie Gasto Constantes'!T101+'Serie Gasto Constantes'!W101+'Serie Gasto Constantes'!Z101+'Serie Gasto Constantes'!AC101</f>
        <v>123836019933.31424</v>
      </c>
      <c r="F101" s="41">
        <f>+'Serie Gasto Constantes'!U101+'Serie Gasto Constantes'!X101+'Serie Gasto Constantes'!AA101+'Serie Gasto Constantes'!AD101</f>
        <v>110782199494.37361</v>
      </c>
      <c r="G101" s="7">
        <f t="shared" si="18"/>
        <v>0.89458785540773911</v>
      </c>
      <c r="H101" s="41">
        <f>+'Serie Gasto Constantes'!ACJ101+'Serie Gasto Constantes'!AL101+'Serie Gasto Constantes'!AR101+'Serie Gasto Constantes'!AX101</f>
        <v>118486507098.3743</v>
      </c>
      <c r="I101" s="41">
        <f>+'Serie Gasto Constantes'!AG101+'Serie Gasto Constantes'!AM101+'Serie Gasto Constantes'!AS101+'Serie Gasto Constantes'!AY101</f>
        <v>156805787226.04987</v>
      </c>
      <c r="J101" s="41">
        <f>+'Serie Gasto Constantes'!AH101+'Serie Gasto Constantes'!AN101+'Serie Gasto Constantes'!AT101+'Serie Gasto Constantes'!AZ101</f>
        <v>138055704576.54965</v>
      </c>
      <c r="K101" s="7">
        <f t="shared" si="19"/>
        <v>0.88042480458664285</v>
      </c>
      <c r="L101" s="41">
        <f>+'Serie Gasto Constantes'!AJ101+'Serie Gasto Constantes'!AP101+'Serie Gasto Constantes'!AV101+'Serie Gasto Constantes'!BB101</f>
        <v>71866798860.972076</v>
      </c>
      <c r="M101" s="7">
        <f t="shared" si="20"/>
        <v>0.4583172606848338</v>
      </c>
      <c r="N101" s="41">
        <f>+'Serie Gasto Constantes'!BD101+'Serie Gasto Constantes'!BJ101+'Serie Gasto Constantes'!BP101+'Serie Gasto Constantes'!BV101</f>
        <v>157258673020.76398</v>
      </c>
      <c r="O101" s="41">
        <f>+'Serie Gasto Constantes'!BE101+'Serie Gasto Constantes'!BK101+'Serie Gasto Constantes'!BQ101+'Serie Gasto Constantes'!BW101</f>
        <v>171950786011.30231</v>
      </c>
      <c r="P101" s="41">
        <f>+'Serie Gasto Constantes'!BF101+'Serie Gasto Constantes'!BL101+'Serie Gasto Constantes'!BR101+'Serie Gasto Constantes'!BX101</f>
        <v>165382884792.3663</v>
      </c>
      <c r="Q101" s="7">
        <f t="shared" si="21"/>
        <v>0.96180359874304788</v>
      </c>
      <c r="R101" s="41">
        <f>+'Serie Gasto Constantes'!BH101+'Serie Gasto Constantes'!BN101+'Serie Gasto Constantes'!BT101+'Serie Gasto Constantes'!BZ101</f>
        <v>114591322185.8273</v>
      </c>
      <c r="S101" s="7">
        <f t="shared" si="22"/>
        <v>0.66641929847471137</v>
      </c>
      <c r="T101" s="41">
        <f>+'Serie Gasto Constantes'!CB101+'Serie Gasto Constantes'!CH101+'Serie Gasto Constantes'!CN101+'Serie Gasto Constantes'!CT101</f>
        <v>132566441410.60594</v>
      </c>
      <c r="U101" s="41">
        <f>+'Serie Gasto Constantes'!CC101+'Serie Gasto Constantes'!CI101+'Serie Gasto Constantes'!CO101+'Serie Gasto Constantes'!CU101</f>
        <v>139380925172.54987</v>
      </c>
      <c r="V101" s="41">
        <f>+'Serie Gasto Constantes'!CD101+'Serie Gasto Constantes'!CJ101+'Serie Gasto Constantes'!CP101+'Serie Gasto Constantes'!CV101</f>
        <v>135189382520.82324</v>
      </c>
      <c r="W101" s="7">
        <f t="shared" si="13"/>
        <v>0.96992742983634517</v>
      </c>
      <c r="X101" s="41">
        <f>+'Serie Gasto Constantes'!CF101+'Serie Gasto Constantes'!CL101+'Serie Gasto Constantes'!CR101+'Serie Gasto Constantes'!CX101</f>
        <v>112949774608.16982</v>
      </c>
      <c r="Y101" s="7">
        <f t="shared" si="14"/>
        <v>0.81036751957515718</v>
      </c>
      <c r="Z101" s="41">
        <f>+'Serie Gasto Constantes'!FN101+'Serie Gasto Constantes'!GX101</f>
        <v>59835254080</v>
      </c>
      <c r="AA101" s="41">
        <f>+'Serie Gasto Constantes'!FO101+'Serie Gasto Constantes'!GY101</f>
        <v>60153773108.865997</v>
      </c>
      <c r="AB101" s="41">
        <f>+'Serie Gasto Constantes'!FP101+'Serie Gasto Constantes'!GZ101</f>
        <v>47487980950.159996</v>
      </c>
      <c r="AC101" s="7">
        <f t="shared" si="15"/>
        <v>0.78944309718056227</v>
      </c>
      <c r="AD101" s="41">
        <f>+'Serie Gasto Constantes'!FR101+'Serie Gasto Constantes'!HB101</f>
        <v>29395669906.1712</v>
      </c>
      <c r="AE101" s="7">
        <f t="shared" si="16"/>
        <v>0.48867541281194554</v>
      </c>
      <c r="AF101" s="445">
        <f>+Z101-'Serie Gasto Constantes'!FT101-'Serie Gasto Constantes'!FN101</f>
        <v>0</v>
      </c>
    </row>
    <row r="102" spans="1:32" s="42" customFormat="1" ht="13" x14ac:dyDescent="0.25">
      <c r="A102" s="43" t="str">
        <f>+'Serie Gasto Constantes'!A102</f>
        <v>0214-INSTITUTO DISTRITAL PARA LA PROTECCIÓN DE LA NIÑEZ Y LA JUVENTUD</v>
      </c>
      <c r="B102" s="40">
        <f>+'Serie Gasto Constantes'!H102+'Serie Gasto Constantes'!K102+'Serie Gasto Constantes'!N102+'Serie Gasto Constantes'!Q102</f>
        <v>934584303965.60791</v>
      </c>
      <c r="C102" s="40">
        <f>+'Serie Gasto Constantes'!I102+'Serie Gasto Constantes'!L102+'Serie Gasto Constantes'!O102+'Serie Gasto Constantes'!R102</f>
        <v>909058302230.35291</v>
      </c>
      <c r="D102" s="4">
        <f t="shared" si="17"/>
        <v>0.97268732031241734</v>
      </c>
      <c r="E102" s="40">
        <f>+'Serie Gasto Constantes'!T102+'Serie Gasto Constantes'!W102+'Serie Gasto Constantes'!Z102+'Serie Gasto Constantes'!AC102</f>
        <v>1123304624801.4812</v>
      </c>
      <c r="F102" s="40">
        <f>+'Serie Gasto Constantes'!U102+'Serie Gasto Constantes'!X102+'Serie Gasto Constantes'!AA102+'Serie Gasto Constantes'!AD102</f>
        <v>1075028499898.8267</v>
      </c>
      <c r="G102" s="4">
        <f t="shared" si="18"/>
        <v>0.95702312281391499</v>
      </c>
      <c r="H102" s="40">
        <f>+'Serie Gasto Constantes'!ACJ102+'Serie Gasto Constantes'!AL102+'Serie Gasto Constantes'!AR102+'Serie Gasto Constantes'!AX102</f>
        <v>541221455116.81494</v>
      </c>
      <c r="I102" s="40">
        <f>+'Serie Gasto Constantes'!AG102+'Serie Gasto Constantes'!AM102+'Serie Gasto Constantes'!AS102+'Serie Gasto Constantes'!AY102</f>
        <v>727157381888.94543</v>
      </c>
      <c r="J102" s="40">
        <f>+'Serie Gasto Constantes'!AH102+'Serie Gasto Constantes'!AN102+'Serie Gasto Constantes'!AT102+'Serie Gasto Constantes'!AZ102</f>
        <v>597268202975.4939</v>
      </c>
      <c r="K102" s="4">
        <f t="shared" si="19"/>
        <v>0.82137404893554566</v>
      </c>
      <c r="L102" s="40">
        <f>+'Serie Gasto Constantes'!AJ102+'Serie Gasto Constantes'!AP102+'Serie Gasto Constantes'!AV102+'Serie Gasto Constantes'!BB102</f>
        <v>504658261161.8269</v>
      </c>
      <c r="M102" s="4">
        <f t="shared" si="20"/>
        <v>0.6940151798375066</v>
      </c>
      <c r="N102" s="40">
        <f>+'Serie Gasto Constantes'!BD102+'Serie Gasto Constantes'!BJ102+'Serie Gasto Constantes'!BP102+'Serie Gasto Constantes'!BV102</f>
        <v>663111565404.52197</v>
      </c>
      <c r="O102" s="40">
        <f>+'Serie Gasto Constantes'!BE102+'Serie Gasto Constantes'!BK102+'Serie Gasto Constantes'!BQ102+'Serie Gasto Constantes'!BW102</f>
        <v>670307539304.91321</v>
      </c>
      <c r="P102" s="40">
        <f>+'Serie Gasto Constantes'!BF102+'Serie Gasto Constantes'!BL102+'Serie Gasto Constantes'!BR102+'Serie Gasto Constantes'!BX102</f>
        <v>628987238006.80383</v>
      </c>
      <c r="Q102" s="4">
        <f t="shared" si="21"/>
        <v>0.93835620386881347</v>
      </c>
      <c r="R102" s="40">
        <f>+'Serie Gasto Constantes'!BH102+'Serie Gasto Constantes'!BN102+'Serie Gasto Constantes'!BT102+'Serie Gasto Constantes'!BZ102</f>
        <v>501268251442.00665</v>
      </c>
      <c r="S102" s="4">
        <f t="shared" si="22"/>
        <v>0.74781831032633961</v>
      </c>
      <c r="T102" s="40">
        <f>+'Serie Gasto Constantes'!CB102+'Serie Gasto Constantes'!CH102+'Serie Gasto Constantes'!CN102+'Serie Gasto Constantes'!CT102</f>
        <v>557295349079.60217</v>
      </c>
      <c r="U102" s="40">
        <f>+'Serie Gasto Constantes'!CC102+'Serie Gasto Constantes'!CI102+'Serie Gasto Constantes'!CO102+'Serie Gasto Constantes'!CU102</f>
        <v>543413068745.09772</v>
      </c>
      <c r="V102" s="40">
        <f>+'Serie Gasto Constantes'!CD102+'Serie Gasto Constantes'!CJ102+'Serie Gasto Constantes'!CP102+'Serie Gasto Constantes'!CV102</f>
        <v>533889919766.20209</v>
      </c>
      <c r="W102" s="4">
        <f t="shared" si="13"/>
        <v>0.9824753037300199</v>
      </c>
      <c r="X102" s="40">
        <f>+'Serie Gasto Constantes'!CF102+'Serie Gasto Constantes'!CL102+'Serie Gasto Constantes'!CR102+'Serie Gasto Constantes'!CX102</f>
        <v>462883129020.07831</v>
      </c>
      <c r="Y102" s="4">
        <f t="shared" si="14"/>
        <v>0.85180713465175406</v>
      </c>
      <c r="Z102" s="40">
        <f>+'Serie Gasto Constantes'!FN102+'Serie Gasto Constantes'!GX102</f>
        <v>239874776362.79999</v>
      </c>
      <c r="AA102" s="40">
        <f>+'Serie Gasto Constantes'!FO102+'Serie Gasto Constantes'!GY102</f>
        <v>238174287641.66879</v>
      </c>
      <c r="AB102" s="40">
        <f>+'Serie Gasto Constantes'!FP102+'Serie Gasto Constantes'!GZ102</f>
        <v>183226843515.29358</v>
      </c>
      <c r="AC102" s="4">
        <f t="shared" si="15"/>
        <v>0.76929732982326293</v>
      </c>
      <c r="AD102" s="40">
        <f>+'Serie Gasto Constantes'!FR102+'Serie Gasto Constantes'!HB102</f>
        <v>136474737922.2524</v>
      </c>
      <c r="AE102" s="4">
        <f t="shared" si="16"/>
        <v>0.57300365742072668</v>
      </c>
      <c r="AF102" s="445">
        <f>+Z102-'Serie Gasto Constantes'!FT102-'Serie Gasto Constantes'!FN102</f>
        <v>0</v>
      </c>
    </row>
    <row r="103" spans="1:32" s="42" customFormat="1" x14ac:dyDescent="0.25">
      <c r="A103" s="44" t="str">
        <f>+'Serie Gasto Constantes'!A103</f>
        <v>Funcionamiento</v>
      </c>
      <c r="B103" s="41">
        <f>+'Serie Gasto Constantes'!H103+'Serie Gasto Constantes'!K103+'Serie Gasto Constantes'!N103+'Serie Gasto Constantes'!Q103</f>
        <v>61317407475.443291</v>
      </c>
      <c r="C103" s="41">
        <f>+'Serie Gasto Constantes'!I103+'Serie Gasto Constantes'!L103+'Serie Gasto Constantes'!O103+'Serie Gasto Constantes'!R103</f>
        <v>58064030126.078964</v>
      </c>
      <c r="D103" s="7">
        <f t="shared" si="17"/>
        <v>0.94694202701464092</v>
      </c>
      <c r="E103" s="41">
        <f>+'Serie Gasto Constantes'!T103+'Serie Gasto Constantes'!W103+'Serie Gasto Constantes'!Z103+'Serie Gasto Constantes'!AC103</f>
        <v>70133054821.373077</v>
      </c>
      <c r="F103" s="41">
        <f>+'Serie Gasto Constantes'!U103+'Serie Gasto Constantes'!X103+'Serie Gasto Constantes'!AA103+'Serie Gasto Constantes'!AD103</f>
        <v>65510795248.891541</v>
      </c>
      <c r="G103" s="7">
        <f t="shared" si="18"/>
        <v>0.93409299531790957</v>
      </c>
      <c r="H103" s="41">
        <f>+'Serie Gasto Constantes'!ACJ103+'Serie Gasto Constantes'!AL103+'Serie Gasto Constantes'!AR103+'Serie Gasto Constantes'!AX103</f>
        <v>59898153590.476715</v>
      </c>
      <c r="I103" s="41">
        <f>+'Serie Gasto Constantes'!AG103+'Serie Gasto Constantes'!AM103+'Serie Gasto Constantes'!AS103+'Serie Gasto Constantes'!AY103</f>
        <v>78731066577.796646</v>
      </c>
      <c r="J103" s="41">
        <f>+'Serie Gasto Constantes'!AH103+'Serie Gasto Constantes'!AN103+'Serie Gasto Constantes'!AT103+'Serie Gasto Constantes'!AZ103</f>
        <v>74265908245.553223</v>
      </c>
      <c r="K103" s="7">
        <f t="shared" si="19"/>
        <v>0.94328594128937326</v>
      </c>
      <c r="L103" s="41">
        <f>+'Serie Gasto Constantes'!AJ103+'Serie Gasto Constantes'!AP103+'Serie Gasto Constantes'!AV103+'Serie Gasto Constantes'!BB103</f>
        <v>72676265020.187256</v>
      </c>
      <c r="M103" s="7">
        <f t="shared" si="20"/>
        <v>0.92309514120926517</v>
      </c>
      <c r="N103" s="41">
        <f>+'Serie Gasto Constantes'!BD103+'Serie Gasto Constantes'!BJ103+'Serie Gasto Constantes'!BP103+'Serie Gasto Constantes'!BV103</f>
        <v>84697082920.976868</v>
      </c>
      <c r="O103" s="41">
        <f>+'Serie Gasto Constantes'!BE103+'Serie Gasto Constantes'!BK103+'Serie Gasto Constantes'!BQ103+'Serie Gasto Constantes'!BW103</f>
        <v>84498008386.835968</v>
      </c>
      <c r="P103" s="41">
        <f>+'Serie Gasto Constantes'!BF103+'Serie Gasto Constantes'!BL103+'Serie Gasto Constantes'!BR103+'Serie Gasto Constantes'!BX103</f>
        <v>76356859001.206787</v>
      </c>
      <c r="Q103" s="7">
        <f t="shared" si="21"/>
        <v>0.90365276601125788</v>
      </c>
      <c r="R103" s="41">
        <f>+'Serie Gasto Constantes'!BH103+'Serie Gasto Constantes'!BN103+'Serie Gasto Constantes'!BT103+'Serie Gasto Constantes'!BZ103</f>
        <v>73944285141.183929</v>
      </c>
      <c r="S103" s="7">
        <f t="shared" si="22"/>
        <v>0.87510092312073695</v>
      </c>
      <c r="T103" s="41">
        <f>+'Serie Gasto Constantes'!CB103+'Serie Gasto Constantes'!CH103+'Serie Gasto Constantes'!CN103+'Serie Gasto Constantes'!CT103</f>
        <v>96766205369.807556</v>
      </c>
      <c r="U103" s="41">
        <f>+'Serie Gasto Constantes'!CC103+'Serie Gasto Constantes'!CI103+'Serie Gasto Constantes'!CO103+'Serie Gasto Constantes'!CU103</f>
        <v>96588150047.520508</v>
      </c>
      <c r="V103" s="41">
        <f>+'Serie Gasto Constantes'!CD103+'Serie Gasto Constantes'!CJ103+'Serie Gasto Constantes'!CP103+'Serie Gasto Constantes'!CV103</f>
        <v>92049270174.270584</v>
      </c>
      <c r="W103" s="7">
        <f t="shared" si="13"/>
        <v>0.95300790137282021</v>
      </c>
      <c r="X103" s="41">
        <f>+'Serie Gasto Constantes'!CF103+'Serie Gasto Constantes'!CL103+'Serie Gasto Constantes'!CR103+'Serie Gasto Constantes'!CX103</f>
        <v>87745614074.315002</v>
      </c>
      <c r="Y103" s="7">
        <f t="shared" si="14"/>
        <v>0.90845113019707846</v>
      </c>
      <c r="Z103" s="41">
        <f>+'Serie Gasto Constantes'!FN103+'Serie Gasto Constantes'!GX103</f>
        <v>63964974392.799995</v>
      </c>
      <c r="AA103" s="41">
        <f>+'Serie Gasto Constantes'!FO103+'Serie Gasto Constantes'!GY103</f>
        <v>62609849349.642395</v>
      </c>
      <c r="AB103" s="41">
        <f>+'Serie Gasto Constantes'!FP103+'Serie Gasto Constantes'!GZ103</f>
        <v>41622733290.332001</v>
      </c>
      <c r="AC103" s="7">
        <f t="shared" si="15"/>
        <v>0.66479529535187643</v>
      </c>
      <c r="AD103" s="41">
        <f>+'Serie Gasto Constantes'!FR103+'Serie Gasto Constantes'!HB103</f>
        <v>40950208171.029999</v>
      </c>
      <c r="AE103" s="7">
        <f t="shared" si="16"/>
        <v>0.65405377263160425</v>
      </c>
      <c r="AF103" s="445">
        <f>+Z103-'Serie Gasto Constantes'!FT103-'Serie Gasto Constantes'!FN103</f>
        <v>0</v>
      </c>
    </row>
    <row r="104" spans="1:32" s="42" customFormat="1" x14ac:dyDescent="0.25">
      <c r="A104" s="44" t="str">
        <f>+'Serie Gasto Constantes'!A104</f>
        <v>Inversión</v>
      </c>
      <c r="B104" s="41">
        <f>+'Serie Gasto Constantes'!H104+'Serie Gasto Constantes'!K104+'Serie Gasto Constantes'!N104+'Serie Gasto Constantes'!Q104</f>
        <v>873266896490.16467</v>
      </c>
      <c r="C104" s="41">
        <f>+'Serie Gasto Constantes'!I104+'Serie Gasto Constantes'!L104+'Serie Gasto Constantes'!O104+'Serie Gasto Constantes'!R104</f>
        <v>850994272104.27393</v>
      </c>
      <c r="D104" s="7">
        <f t="shared" si="17"/>
        <v>0.97449505474739861</v>
      </c>
      <c r="E104" s="41">
        <f>+'Serie Gasto Constantes'!T104+'Serie Gasto Constantes'!W104+'Serie Gasto Constantes'!Z104+'Serie Gasto Constantes'!AC104</f>
        <v>1053171569980.108</v>
      </c>
      <c r="F104" s="41">
        <f>+'Serie Gasto Constantes'!U104+'Serie Gasto Constantes'!X104+'Serie Gasto Constantes'!AA104+'Serie Gasto Constantes'!AD104</f>
        <v>1009517704649.9352</v>
      </c>
      <c r="G104" s="7">
        <f t="shared" si="18"/>
        <v>0.95855009138634706</v>
      </c>
      <c r="H104" s="41">
        <f>+'Serie Gasto Constantes'!ACJ104+'Serie Gasto Constantes'!AL104+'Serie Gasto Constantes'!AR104+'Serie Gasto Constantes'!AX104</f>
        <v>481323301526.3382</v>
      </c>
      <c r="I104" s="41">
        <f>+'Serie Gasto Constantes'!AG104+'Serie Gasto Constantes'!AM104+'Serie Gasto Constantes'!AS104+'Serie Gasto Constantes'!AY104</f>
        <v>648426315311.1488</v>
      </c>
      <c r="J104" s="41">
        <f>+'Serie Gasto Constantes'!AH104+'Serie Gasto Constantes'!AN104+'Serie Gasto Constantes'!AT104+'Serie Gasto Constantes'!AZ104</f>
        <v>523002294729.94067</v>
      </c>
      <c r="K104" s="7">
        <f t="shared" si="19"/>
        <v>0.806571668022105</v>
      </c>
      <c r="L104" s="41">
        <f>+'Serie Gasto Constantes'!AJ104+'Serie Gasto Constantes'!AP104+'Serie Gasto Constantes'!AV104+'Serie Gasto Constantes'!BB104</f>
        <v>431981996141.63971</v>
      </c>
      <c r="M104" s="7">
        <f t="shared" si="20"/>
        <v>0.66620059356220329</v>
      </c>
      <c r="N104" s="41">
        <f>+'Serie Gasto Constantes'!BD104+'Serie Gasto Constantes'!BJ104+'Serie Gasto Constantes'!BP104+'Serie Gasto Constantes'!BV104</f>
        <v>578414482483.54504</v>
      </c>
      <c r="O104" s="41">
        <f>+'Serie Gasto Constantes'!BE104+'Serie Gasto Constantes'!BK104+'Serie Gasto Constantes'!BQ104+'Serie Gasto Constantes'!BW104</f>
        <v>585809530918.07727</v>
      </c>
      <c r="P104" s="41">
        <f>+'Serie Gasto Constantes'!BF104+'Serie Gasto Constantes'!BL104+'Serie Gasto Constantes'!BR104+'Serie Gasto Constantes'!BX104</f>
        <v>552630379005.59705</v>
      </c>
      <c r="Q104" s="7">
        <f t="shared" si="21"/>
        <v>0.94336187760468482</v>
      </c>
      <c r="R104" s="41">
        <f>+'Serie Gasto Constantes'!BH104+'Serie Gasto Constantes'!BN104+'Serie Gasto Constantes'!BT104+'Serie Gasto Constantes'!BZ104</f>
        <v>427323966300.82275</v>
      </c>
      <c r="S104" s="7">
        <f t="shared" si="22"/>
        <v>0.72945888338676079</v>
      </c>
      <c r="T104" s="41">
        <f>+'Serie Gasto Constantes'!CB104+'Serie Gasto Constantes'!CH104+'Serie Gasto Constantes'!CN104+'Serie Gasto Constantes'!CT104</f>
        <v>460529143709.79456</v>
      </c>
      <c r="U104" s="41">
        <f>+'Serie Gasto Constantes'!CC104+'Serie Gasto Constantes'!CI104+'Serie Gasto Constantes'!CO104+'Serie Gasto Constantes'!CU104</f>
        <v>446824918697.57715</v>
      </c>
      <c r="V104" s="41">
        <f>+'Serie Gasto Constantes'!CD104+'Serie Gasto Constantes'!CJ104+'Serie Gasto Constantes'!CP104+'Serie Gasto Constantes'!CV104</f>
        <v>441840649591.93152</v>
      </c>
      <c r="W104" s="7">
        <f t="shared" si="13"/>
        <v>0.98884514068692952</v>
      </c>
      <c r="X104" s="41">
        <f>+'Serie Gasto Constantes'!CF104+'Serie Gasto Constantes'!CL104+'Serie Gasto Constantes'!CR104+'Serie Gasto Constantes'!CX104</f>
        <v>375137514945.76331</v>
      </c>
      <c r="Y104" s="7">
        <f t="shared" si="14"/>
        <v>0.83956265474009129</v>
      </c>
      <c r="Z104" s="41">
        <f>+'Serie Gasto Constantes'!FN104+'Serie Gasto Constantes'!GX104</f>
        <v>175909801970</v>
      </c>
      <c r="AA104" s="41">
        <f>+'Serie Gasto Constantes'!FO104+'Serie Gasto Constantes'!GY104</f>
        <v>175564438292.0264</v>
      </c>
      <c r="AB104" s="41">
        <f>+'Serie Gasto Constantes'!FP104+'Serie Gasto Constantes'!GZ104</f>
        <v>141604110224.96161</v>
      </c>
      <c r="AC104" s="7">
        <f t="shared" si="15"/>
        <v>0.80656488069311261</v>
      </c>
      <c r="AD104" s="41">
        <f>+'Serie Gasto Constantes'!FR104+'Serie Gasto Constantes'!HB104</f>
        <v>95524529751.222397</v>
      </c>
      <c r="AE104" s="7">
        <f t="shared" si="16"/>
        <v>0.54409953792766941</v>
      </c>
      <c r="AF104" s="445">
        <f>+Z104-'Serie Gasto Constantes'!FT104-'Serie Gasto Constantes'!FN104</f>
        <v>0</v>
      </c>
    </row>
    <row r="105" spans="1:32" s="42" customFormat="1" ht="13" x14ac:dyDescent="0.25">
      <c r="A105" s="43" t="str">
        <f>+'Serie Gasto Constantes'!A105</f>
        <v>0215-FUNDACIÓN GILBERTO ALZATE AVENDAÑO</v>
      </c>
      <c r="B105" s="40">
        <f>+'Serie Gasto Constantes'!H105+'Serie Gasto Constantes'!K105+'Serie Gasto Constantes'!N105+'Serie Gasto Constantes'!Q105</f>
        <v>18480615148.568081</v>
      </c>
      <c r="C105" s="40">
        <f>+'Serie Gasto Constantes'!I105+'Serie Gasto Constantes'!L105+'Serie Gasto Constantes'!O105+'Serie Gasto Constantes'!R105</f>
        <v>18287860982.664013</v>
      </c>
      <c r="D105" s="4">
        <f t="shared" si="17"/>
        <v>0.98956992695565094</v>
      </c>
      <c r="E105" s="40">
        <f>+'Serie Gasto Constantes'!T105+'Serie Gasto Constantes'!W105+'Serie Gasto Constantes'!Z105+'Serie Gasto Constantes'!AC105</f>
        <v>72386831412.631317</v>
      </c>
      <c r="F105" s="40">
        <f>+'Serie Gasto Constantes'!U105+'Serie Gasto Constantes'!X105+'Serie Gasto Constantes'!AA105+'Serie Gasto Constantes'!AD105</f>
        <v>70496516184.702271</v>
      </c>
      <c r="G105" s="4">
        <f t="shared" si="18"/>
        <v>0.97388592384775674</v>
      </c>
      <c r="H105" s="40">
        <f>+'Serie Gasto Constantes'!ACJ105+'Serie Gasto Constantes'!AL105+'Serie Gasto Constantes'!AR105+'Serie Gasto Constantes'!AX105</f>
        <v>40047428569.608322</v>
      </c>
      <c r="I105" s="40">
        <f>+'Serie Gasto Constantes'!AG105+'Serie Gasto Constantes'!AM105+'Serie Gasto Constantes'!AS105+'Serie Gasto Constantes'!AY105</f>
        <v>53579083847.114494</v>
      </c>
      <c r="J105" s="40">
        <f>+'Serie Gasto Constantes'!AH105+'Serie Gasto Constantes'!AN105+'Serie Gasto Constantes'!AT105+'Serie Gasto Constantes'!AZ105</f>
        <v>50538412204.868713</v>
      </c>
      <c r="K105" s="4">
        <f t="shared" si="19"/>
        <v>0.9432489056565021</v>
      </c>
      <c r="L105" s="40">
        <f>+'Serie Gasto Constantes'!AJ105+'Serie Gasto Constantes'!AP105+'Serie Gasto Constantes'!AV105+'Serie Gasto Constantes'!BB105</f>
        <v>45692666448.812286</v>
      </c>
      <c r="M105" s="4">
        <f t="shared" si="20"/>
        <v>0.85280790875772072</v>
      </c>
      <c r="N105" s="40">
        <f>+'Serie Gasto Constantes'!BD105+'Serie Gasto Constantes'!BJ105+'Serie Gasto Constantes'!BP105+'Serie Gasto Constantes'!BV105</f>
        <v>320408721421.53418</v>
      </c>
      <c r="O105" s="40">
        <f>+'Serie Gasto Constantes'!BE105+'Serie Gasto Constantes'!BK105+'Serie Gasto Constantes'!BQ105+'Serie Gasto Constantes'!BW105</f>
        <v>325567133592.88861</v>
      </c>
      <c r="P105" s="40">
        <f>+'Serie Gasto Constantes'!BF105+'Serie Gasto Constantes'!BL105+'Serie Gasto Constantes'!BR105+'Serie Gasto Constantes'!BX105</f>
        <v>320385981082.46771</v>
      </c>
      <c r="Q105" s="4">
        <f t="shared" si="21"/>
        <v>0.98408576303989037</v>
      </c>
      <c r="R105" s="40">
        <f>+'Serie Gasto Constantes'!BH105+'Serie Gasto Constantes'!BN105+'Serie Gasto Constantes'!BT105+'Serie Gasto Constantes'!BZ105</f>
        <v>313960252812.79883</v>
      </c>
      <c r="S105" s="4">
        <f t="shared" si="22"/>
        <v>0.96434873308002944</v>
      </c>
      <c r="T105" s="40">
        <f>+'Serie Gasto Constantes'!CB105+'Serie Gasto Constantes'!CH105+'Serie Gasto Constantes'!CN105+'Serie Gasto Constantes'!CT105</f>
        <v>88513380092.813522</v>
      </c>
      <c r="U105" s="40">
        <f>+'Serie Gasto Constantes'!CC105+'Serie Gasto Constantes'!CI105+'Serie Gasto Constantes'!CO105+'Serie Gasto Constantes'!CU105</f>
        <v>93909637643.353577</v>
      </c>
      <c r="V105" s="40">
        <f>+'Serie Gasto Constantes'!CD105+'Serie Gasto Constantes'!CJ105+'Serie Gasto Constantes'!CP105+'Serie Gasto Constantes'!CV105</f>
        <v>91304959757.527527</v>
      </c>
      <c r="W105" s="4">
        <f t="shared" si="13"/>
        <v>0.97226399812426079</v>
      </c>
      <c r="X105" s="40">
        <f>+'Serie Gasto Constantes'!CF105+'Serie Gasto Constantes'!CL105+'Serie Gasto Constantes'!CR105+'Serie Gasto Constantes'!CX105</f>
        <v>79594806119.203598</v>
      </c>
      <c r="Y105" s="4">
        <f t="shared" si="14"/>
        <v>0.84756802514227247</v>
      </c>
      <c r="Z105" s="40">
        <f>+'Serie Gasto Constantes'!FN105+'Serie Gasto Constantes'!GX105</f>
        <v>72678834000</v>
      </c>
      <c r="AA105" s="40">
        <f>+'Serie Gasto Constantes'!FO105+'Serie Gasto Constantes'!GY105</f>
        <v>82233400880.870789</v>
      </c>
      <c r="AB105" s="40">
        <f>+'Serie Gasto Constantes'!FP105+'Serie Gasto Constantes'!GZ105</f>
        <v>67599423661.708397</v>
      </c>
      <c r="AC105" s="4">
        <f t="shared" si="15"/>
        <v>0.82204339036929508</v>
      </c>
      <c r="AD105" s="40">
        <f>+'Serie Gasto Constantes'!FR105+'Serie Gasto Constantes'!HB105</f>
        <v>53147203751.354401</v>
      </c>
      <c r="AE105" s="4">
        <f t="shared" si="16"/>
        <v>0.64629704210272487</v>
      </c>
      <c r="AF105" s="445">
        <f>+Z105-'Serie Gasto Constantes'!FT105-'Serie Gasto Constantes'!FN105</f>
        <v>0</v>
      </c>
    </row>
    <row r="106" spans="1:32" s="42" customFormat="1" x14ac:dyDescent="0.25">
      <c r="A106" s="44" t="str">
        <f>+'Serie Gasto Constantes'!A106</f>
        <v>Funcionamiento</v>
      </c>
      <c r="B106" s="41">
        <f>+'Serie Gasto Constantes'!H106+'Serie Gasto Constantes'!K106+'Serie Gasto Constantes'!N106+'Serie Gasto Constantes'!Q106</f>
        <v>9346008582.4251556</v>
      </c>
      <c r="C106" s="41">
        <f>+'Serie Gasto Constantes'!I106+'Serie Gasto Constantes'!L106+'Serie Gasto Constantes'!O106+'Serie Gasto Constantes'!R106</f>
        <v>9173240662.9977474</v>
      </c>
      <c r="D106" s="7">
        <f t="shared" si="17"/>
        <v>0.98151425628344791</v>
      </c>
      <c r="E106" s="41">
        <f>+'Serie Gasto Constantes'!T106+'Serie Gasto Constantes'!W106+'Serie Gasto Constantes'!Z106+'Serie Gasto Constantes'!AC106</f>
        <v>21355640092.434803</v>
      </c>
      <c r="F106" s="41">
        <f>+'Serie Gasto Constantes'!U106+'Serie Gasto Constantes'!X106+'Serie Gasto Constantes'!AA106+'Serie Gasto Constantes'!AD106</f>
        <v>19787508904.105877</v>
      </c>
      <c r="G106" s="7">
        <f t="shared" si="18"/>
        <v>0.92657063044977828</v>
      </c>
      <c r="H106" s="41">
        <f>+'Serie Gasto Constantes'!ACJ106+'Serie Gasto Constantes'!AL106+'Serie Gasto Constantes'!AR106+'Serie Gasto Constantes'!AX106</f>
        <v>18530085230.719234</v>
      </c>
      <c r="I106" s="41">
        <f>+'Serie Gasto Constantes'!AG106+'Serie Gasto Constantes'!AM106+'Serie Gasto Constantes'!AS106+'Serie Gasto Constantes'!AY106</f>
        <v>24204216948.751213</v>
      </c>
      <c r="J106" s="41">
        <f>+'Serie Gasto Constantes'!AH106+'Serie Gasto Constantes'!AN106+'Serie Gasto Constantes'!AT106+'Serie Gasto Constantes'!AZ106</f>
        <v>22266936341.828468</v>
      </c>
      <c r="K106" s="7">
        <f t="shared" si="19"/>
        <v>0.9199610294757874</v>
      </c>
      <c r="L106" s="41">
        <f>+'Serie Gasto Constantes'!AJ106+'Serie Gasto Constantes'!AP106+'Serie Gasto Constantes'!AV106+'Serie Gasto Constantes'!BB106</f>
        <v>21403903227.547878</v>
      </c>
      <c r="M106" s="7">
        <f t="shared" si="20"/>
        <v>0.88430471735018001</v>
      </c>
      <c r="N106" s="41">
        <f>+'Serie Gasto Constantes'!BD106+'Serie Gasto Constantes'!BJ106+'Serie Gasto Constantes'!BP106+'Serie Gasto Constantes'!BV106</f>
        <v>27178397667.120632</v>
      </c>
      <c r="O106" s="41">
        <f>+'Serie Gasto Constantes'!BE106+'Serie Gasto Constantes'!BK106+'Serie Gasto Constantes'!BQ106+'Serie Gasto Constantes'!BW106</f>
        <v>27112240738.96851</v>
      </c>
      <c r="P106" s="41">
        <f>+'Serie Gasto Constantes'!BF106+'Serie Gasto Constantes'!BL106+'Serie Gasto Constantes'!BR106+'Serie Gasto Constantes'!BX106</f>
        <v>25675083679.610344</v>
      </c>
      <c r="Q106" s="7">
        <f t="shared" si="21"/>
        <v>0.94699231711628562</v>
      </c>
      <c r="R106" s="41">
        <f>+'Serie Gasto Constantes'!BH106+'Serie Gasto Constantes'!BN106+'Serie Gasto Constantes'!BT106+'Serie Gasto Constantes'!BZ106</f>
        <v>25260398330.084396</v>
      </c>
      <c r="S106" s="7">
        <f t="shared" si="22"/>
        <v>0.9316971833234553</v>
      </c>
      <c r="T106" s="41">
        <f>+'Serie Gasto Constantes'!CB106+'Serie Gasto Constantes'!CH106+'Serie Gasto Constantes'!CN106+'Serie Gasto Constantes'!CT106</f>
        <v>27501208926.099277</v>
      </c>
      <c r="U106" s="41">
        <f>+'Serie Gasto Constantes'!CC106+'Serie Gasto Constantes'!CI106+'Serie Gasto Constantes'!CO106+'Serie Gasto Constantes'!CU106</f>
        <v>28618396257.923935</v>
      </c>
      <c r="V106" s="41">
        <f>+'Serie Gasto Constantes'!CD106+'Serie Gasto Constantes'!CJ106+'Serie Gasto Constantes'!CP106+'Serie Gasto Constantes'!CV106</f>
        <v>27610331290.342461</v>
      </c>
      <c r="W106" s="7">
        <f t="shared" si="13"/>
        <v>0.96477563038486625</v>
      </c>
      <c r="X106" s="41">
        <f>+'Serie Gasto Constantes'!CF106+'Serie Gasto Constantes'!CL106+'Serie Gasto Constantes'!CR106+'Serie Gasto Constantes'!CX106</f>
        <v>26456048923.092113</v>
      </c>
      <c r="Y106" s="7">
        <f t="shared" si="14"/>
        <v>0.92444205065358598</v>
      </c>
      <c r="Z106" s="41">
        <f>+'Serie Gasto Constantes'!FN106+'Serie Gasto Constantes'!GX106</f>
        <v>16554672600</v>
      </c>
      <c r="AA106" s="41">
        <f>+'Serie Gasto Constantes'!FO106+'Serie Gasto Constantes'!GY106</f>
        <v>16575646879.247999</v>
      </c>
      <c r="AB106" s="41">
        <f>+'Serie Gasto Constantes'!FP106+'Serie Gasto Constantes'!GZ106</f>
        <v>15042232916.4168</v>
      </c>
      <c r="AC106" s="7">
        <f t="shared" si="15"/>
        <v>0.90748994751143208</v>
      </c>
      <c r="AD106" s="41">
        <f>+'Serie Gasto Constantes'!FR106+'Serie Gasto Constantes'!HB106</f>
        <v>10478314691.4632</v>
      </c>
      <c r="AE106" s="7">
        <f t="shared" si="16"/>
        <v>0.6321511774349875</v>
      </c>
      <c r="AF106" s="445">
        <f>+Z106-'Serie Gasto Constantes'!FT106-'Serie Gasto Constantes'!FN106</f>
        <v>0</v>
      </c>
    </row>
    <row r="107" spans="1:32" s="42" customFormat="1" x14ac:dyDescent="0.25">
      <c r="A107" s="44" t="str">
        <f>+'Serie Gasto Constantes'!A107</f>
        <v>Inversión</v>
      </c>
      <c r="B107" s="41">
        <f>+'Serie Gasto Constantes'!H107+'Serie Gasto Constantes'!K107+'Serie Gasto Constantes'!N107+'Serie Gasto Constantes'!Q107</f>
        <v>9134606566.1429253</v>
      </c>
      <c r="C107" s="41">
        <f>+'Serie Gasto Constantes'!I107+'Serie Gasto Constantes'!L107+'Serie Gasto Constantes'!O107+'Serie Gasto Constantes'!R107</f>
        <v>9114620319.6662655</v>
      </c>
      <c r="D107" s="7">
        <f t="shared" si="17"/>
        <v>0.99781202985241446</v>
      </c>
      <c r="E107" s="41">
        <f>+'Serie Gasto Constantes'!T107+'Serie Gasto Constantes'!W107+'Serie Gasto Constantes'!Z107+'Serie Gasto Constantes'!AC107</f>
        <v>51031191320.196518</v>
      </c>
      <c r="F107" s="41">
        <f>+'Serie Gasto Constantes'!U107+'Serie Gasto Constantes'!X107+'Serie Gasto Constantes'!AA107+'Serie Gasto Constantes'!AD107</f>
        <v>50709007280.596397</v>
      </c>
      <c r="G107" s="7">
        <f t="shared" si="18"/>
        <v>0.99368652717553529</v>
      </c>
      <c r="H107" s="41">
        <f>+'Serie Gasto Constantes'!ACJ107+'Serie Gasto Constantes'!AL107+'Serie Gasto Constantes'!AR107+'Serie Gasto Constantes'!AX107</f>
        <v>21517343338.889088</v>
      </c>
      <c r="I107" s="41">
        <f>+'Serie Gasto Constantes'!AG107+'Serie Gasto Constantes'!AM107+'Serie Gasto Constantes'!AS107+'Serie Gasto Constantes'!AY107</f>
        <v>29374866898.363289</v>
      </c>
      <c r="J107" s="41">
        <f>+'Serie Gasto Constantes'!AH107+'Serie Gasto Constantes'!AN107+'Serie Gasto Constantes'!AT107+'Serie Gasto Constantes'!AZ107</f>
        <v>28271475863.040249</v>
      </c>
      <c r="K107" s="7">
        <f t="shared" si="19"/>
        <v>0.96243758178919547</v>
      </c>
      <c r="L107" s="41">
        <f>+'Serie Gasto Constantes'!AJ107+'Serie Gasto Constantes'!AP107+'Serie Gasto Constantes'!AV107+'Serie Gasto Constantes'!BB107</f>
        <v>24288763221.264408</v>
      </c>
      <c r="M107" s="7">
        <f t="shared" si="20"/>
        <v>0.82685526049541802</v>
      </c>
      <c r="N107" s="41">
        <f>+'Serie Gasto Constantes'!BD107+'Serie Gasto Constantes'!BJ107+'Serie Gasto Constantes'!BP107+'Serie Gasto Constantes'!BV107</f>
        <v>293230323754.41351</v>
      </c>
      <c r="O107" s="41">
        <f>+'Serie Gasto Constantes'!BE107+'Serie Gasto Constantes'!BK107+'Serie Gasto Constantes'!BQ107+'Serie Gasto Constantes'!BW107</f>
        <v>298454892853.9201</v>
      </c>
      <c r="P107" s="41">
        <f>+'Serie Gasto Constantes'!BF107+'Serie Gasto Constantes'!BL107+'Serie Gasto Constantes'!BR107+'Serie Gasto Constantes'!BX107</f>
        <v>294710897402.85742</v>
      </c>
      <c r="Q107" s="7">
        <f t="shared" si="21"/>
        <v>0.98745540602380011</v>
      </c>
      <c r="R107" s="41">
        <f>+'Serie Gasto Constantes'!BH107+'Serie Gasto Constantes'!BN107+'Serie Gasto Constantes'!BT107+'Serie Gasto Constantes'!BZ107</f>
        <v>288699854482.71448</v>
      </c>
      <c r="S107" s="7">
        <f t="shared" si="22"/>
        <v>0.96731486531205813</v>
      </c>
      <c r="T107" s="41">
        <f>+'Serie Gasto Constantes'!CB107+'Serie Gasto Constantes'!CH107+'Serie Gasto Constantes'!CN107+'Serie Gasto Constantes'!CT107</f>
        <v>61012171166.714241</v>
      </c>
      <c r="U107" s="41">
        <f>+'Serie Gasto Constantes'!CC107+'Serie Gasto Constantes'!CI107+'Serie Gasto Constantes'!CO107+'Serie Gasto Constantes'!CU107</f>
        <v>65291241385.429642</v>
      </c>
      <c r="V107" s="41">
        <f>+'Serie Gasto Constantes'!CD107+'Serie Gasto Constantes'!CJ107+'Serie Gasto Constantes'!CP107+'Serie Gasto Constantes'!CV107</f>
        <v>63694628467.185074</v>
      </c>
      <c r="W107" s="7">
        <f t="shared" si="13"/>
        <v>0.9755462925138858</v>
      </c>
      <c r="X107" s="41">
        <f>+'Serie Gasto Constantes'!CF107+'Serie Gasto Constantes'!CL107+'Serie Gasto Constantes'!CR107+'Serie Gasto Constantes'!CX107</f>
        <v>53138757196.111481</v>
      </c>
      <c r="Y107" s="7">
        <f t="shared" si="14"/>
        <v>0.81387267370857341</v>
      </c>
      <c r="Z107" s="41">
        <f>+'Serie Gasto Constantes'!FN107+'Serie Gasto Constantes'!GX107</f>
        <v>56124161400</v>
      </c>
      <c r="AA107" s="41">
        <f>+'Serie Gasto Constantes'!FO107+'Serie Gasto Constantes'!GY107</f>
        <v>65657754001.622803</v>
      </c>
      <c r="AB107" s="41">
        <f>+'Serie Gasto Constantes'!FP107+'Serie Gasto Constantes'!GZ107</f>
        <v>52557190745.291595</v>
      </c>
      <c r="AC107" s="7">
        <f t="shared" si="15"/>
        <v>0.8004719555894737</v>
      </c>
      <c r="AD107" s="41">
        <f>+'Serie Gasto Constantes'!FR107+'Serie Gasto Constantes'!HB107</f>
        <v>42668889059.891197</v>
      </c>
      <c r="AE107" s="7">
        <f t="shared" si="16"/>
        <v>0.64986824037320234</v>
      </c>
      <c r="AF107" s="445">
        <f>+Z107-'Serie Gasto Constantes'!FT107-'Serie Gasto Constantes'!FN107</f>
        <v>0</v>
      </c>
    </row>
    <row r="108" spans="1:32" s="42" customFormat="1" ht="13" x14ac:dyDescent="0.25">
      <c r="A108" s="43" t="str">
        <f>+'Serie Gasto Constantes'!A108</f>
        <v>0216-ORQUESTA FILARMÓNICA DE BOGOTÁ</v>
      </c>
      <c r="B108" s="40">
        <f>+'Serie Gasto Constantes'!H108+'Serie Gasto Constantes'!K108+'Serie Gasto Constantes'!N108+'Serie Gasto Constantes'!Q108</f>
        <v>131470901722.34325</v>
      </c>
      <c r="C108" s="40">
        <f>+'Serie Gasto Constantes'!I108+'Serie Gasto Constantes'!L108+'Serie Gasto Constantes'!O108+'Serie Gasto Constantes'!R108</f>
        <v>125963652634.80461</v>
      </c>
      <c r="D108" s="4">
        <f t="shared" si="17"/>
        <v>0.95811050950902021</v>
      </c>
      <c r="E108" s="40">
        <f>+'Serie Gasto Constantes'!T108+'Serie Gasto Constantes'!W108+'Serie Gasto Constantes'!Z108+'Serie Gasto Constantes'!AC108</f>
        <v>268778527506.21442</v>
      </c>
      <c r="F108" s="40">
        <f>+'Serie Gasto Constantes'!U108+'Serie Gasto Constantes'!X108+'Serie Gasto Constantes'!AA108+'Serie Gasto Constantes'!AD108</f>
        <v>263784163157.24731</v>
      </c>
      <c r="G108" s="4">
        <f t="shared" si="18"/>
        <v>0.98141829112873746</v>
      </c>
      <c r="H108" s="40">
        <f>+'Serie Gasto Constantes'!ACJ108+'Serie Gasto Constantes'!AL108+'Serie Gasto Constantes'!AR108+'Serie Gasto Constantes'!AX108</f>
        <v>205243228161.9209</v>
      </c>
      <c r="I108" s="40">
        <f>+'Serie Gasto Constantes'!AG108+'Serie Gasto Constantes'!AM108+'Serie Gasto Constantes'!AS108+'Serie Gasto Constantes'!AY108</f>
        <v>255297982982.21359</v>
      </c>
      <c r="J108" s="40">
        <f>+'Serie Gasto Constantes'!AH108+'Serie Gasto Constantes'!AN108+'Serie Gasto Constantes'!AT108+'Serie Gasto Constantes'!AZ108</f>
        <v>246930732315.40677</v>
      </c>
      <c r="K108" s="4">
        <f t="shared" si="19"/>
        <v>0.9672255512203175</v>
      </c>
      <c r="L108" s="40">
        <f>+'Serie Gasto Constantes'!AJ108+'Serie Gasto Constantes'!AP108+'Serie Gasto Constantes'!AV108+'Serie Gasto Constantes'!BB108</f>
        <v>235316645628.10065</v>
      </c>
      <c r="M108" s="4">
        <f t="shared" si="20"/>
        <v>0.92173327371918556</v>
      </c>
      <c r="N108" s="40">
        <f>+'Serie Gasto Constantes'!BD108+'Serie Gasto Constantes'!BJ108+'Serie Gasto Constantes'!BP108+'Serie Gasto Constantes'!BV108</f>
        <v>389479707883.76678</v>
      </c>
      <c r="O108" s="40">
        <f>+'Serie Gasto Constantes'!BE108+'Serie Gasto Constantes'!BK108+'Serie Gasto Constantes'!BQ108+'Serie Gasto Constantes'!BW108</f>
        <v>389090020925.99408</v>
      </c>
      <c r="P108" s="40">
        <f>+'Serie Gasto Constantes'!BF108+'Serie Gasto Constantes'!BL108+'Serie Gasto Constantes'!BR108+'Serie Gasto Constantes'!BX108</f>
        <v>348348528115.38251</v>
      </c>
      <c r="Q108" s="4">
        <f t="shared" si="21"/>
        <v>0.89529031684325644</v>
      </c>
      <c r="R108" s="40">
        <f>+'Serie Gasto Constantes'!BH108+'Serie Gasto Constantes'!BN108+'Serie Gasto Constantes'!BT108+'Serie Gasto Constantes'!BZ108</f>
        <v>325141200089.13025</v>
      </c>
      <c r="S108" s="4">
        <f t="shared" si="22"/>
        <v>0.83564517875664801</v>
      </c>
      <c r="T108" s="40">
        <f>+'Serie Gasto Constantes'!CB108+'Serie Gasto Constantes'!CH108+'Serie Gasto Constantes'!CN108+'Serie Gasto Constantes'!CT108</f>
        <v>328842587377.37659</v>
      </c>
      <c r="U108" s="40">
        <f>+'Serie Gasto Constantes'!CC108+'Serie Gasto Constantes'!CI108+'Serie Gasto Constantes'!CO108+'Serie Gasto Constantes'!CU108</f>
        <v>331395034618.71875</v>
      </c>
      <c r="V108" s="40">
        <f>+'Serie Gasto Constantes'!CD108+'Serie Gasto Constantes'!CJ108+'Serie Gasto Constantes'!CP108+'Serie Gasto Constantes'!CV108</f>
        <v>321400654059.45374</v>
      </c>
      <c r="W108" s="4">
        <f t="shared" si="13"/>
        <v>0.96984148971705664</v>
      </c>
      <c r="X108" s="40">
        <f>+'Serie Gasto Constantes'!CF108+'Serie Gasto Constantes'!CL108+'Serie Gasto Constantes'!CR108+'Serie Gasto Constantes'!CX108</f>
        <v>295297263936.10938</v>
      </c>
      <c r="Y108" s="4">
        <f t="shared" si="14"/>
        <v>0.8910732904488412</v>
      </c>
      <c r="Z108" s="40">
        <f>+'Serie Gasto Constantes'!FN108+'Serie Gasto Constantes'!GX108</f>
        <v>159017747400</v>
      </c>
      <c r="AA108" s="40">
        <f>+'Serie Gasto Constantes'!FO108+'Serie Gasto Constantes'!GY108</f>
        <v>161515858949.10718</v>
      </c>
      <c r="AB108" s="40">
        <f>+'Serie Gasto Constantes'!FP108+'Serie Gasto Constantes'!GZ108</f>
        <v>130700884815.26639</v>
      </c>
      <c r="AC108" s="4">
        <f t="shared" si="15"/>
        <v>0.8092139413780387</v>
      </c>
      <c r="AD108" s="40">
        <f>+'Serie Gasto Constantes'!FR108+'Serie Gasto Constantes'!HB108</f>
        <v>102237106509.99919</v>
      </c>
      <c r="AE108" s="4">
        <f t="shared" si="16"/>
        <v>0.63298494138717099</v>
      </c>
      <c r="AF108" s="445">
        <f>+Z108-'Serie Gasto Constantes'!FT108-'Serie Gasto Constantes'!FN108</f>
        <v>0</v>
      </c>
    </row>
    <row r="109" spans="1:32" s="42" customFormat="1" x14ac:dyDescent="0.25">
      <c r="A109" s="44" t="str">
        <f>+'Serie Gasto Constantes'!A109</f>
        <v>Funcionamiento</v>
      </c>
      <c r="B109" s="41">
        <f>+'Serie Gasto Constantes'!H109+'Serie Gasto Constantes'!K109+'Serie Gasto Constantes'!N109+'Serie Gasto Constantes'!Q109</f>
        <v>100639526509.49077</v>
      </c>
      <c r="C109" s="41">
        <f>+'Serie Gasto Constantes'!I109+'Serie Gasto Constantes'!L109+'Serie Gasto Constantes'!O109+'Serie Gasto Constantes'!R109</f>
        <v>96782310326.458984</v>
      </c>
      <c r="D109" s="7">
        <f t="shared" si="17"/>
        <v>0.96167294981591522</v>
      </c>
      <c r="E109" s="41">
        <f>+'Serie Gasto Constantes'!T109+'Serie Gasto Constantes'!W109+'Serie Gasto Constantes'!Z109+'Serie Gasto Constantes'!AC109</f>
        <v>133912864095.12427</v>
      </c>
      <c r="F109" s="41">
        <f>+'Serie Gasto Constantes'!U109+'Serie Gasto Constantes'!X109+'Serie Gasto Constantes'!AA109+'Serie Gasto Constantes'!AD109</f>
        <v>129565227631.40515</v>
      </c>
      <c r="G109" s="7">
        <f t="shared" si="18"/>
        <v>0.96753384006012455</v>
      </c>
      <c r="H109" s="41">
        <f>+'Serie Gasto Constantes'!ACJ109+'Serie Gasto Constantes'!AL109+'Serie Gasto Constantes'!AR109+'Serie Gasto Constantes'!AX109</f>
        <v>110812074355.46259</v>
      </c>
      <c r="I109" s="41">
        <f>+'Serie Gasto Constantes'!AG109+'Serie Gasto Constantes'!AM109+'Serie Gasto Constantes'!AS109+'Serie Gasto Constantes'!AY109</f>
        <v>148914443518.88831</v>
      </c>
      <c r="J109" s="41">
        <f>+'Serie Gasto Constantes'!AH109+'Serie Gasto Constantes'!AN109+'Serie Gasto Constantes'!AT109+'Serie Gasto Constantes'!AZ109</f>
        <v>144625023109.50754</v>
      </c>
      <c r="K109" s="7">
        <f t="shared" si="19"/>
        <v>0.97119540383041014</v>
      </c>
      <c r="L109" s="41">
        <f>+'Serie Gasto Constantes'!AJ109+'Serie Gasto Constantes'!AP109+'Serie Gasto Constantes'!AV109+'Serie Gasto Constantes'!BB109</f>
        <v>143874318326.04236</v>
      </c>
      <c r="M109" s="7">
        <f t="shared" si="20"/>
        <v>0.96615422202342205</v>
      </c>
      <c r="N109" s="41">
        <f>+'Serie Gasto Constantes'!BD109+'Serie Gasto Constantes'!BJ109+'Serie Gasto Constantes'!BP109+'Serie Gasto Constantes'!BV109</f>
        <v>152521440663.30148</v>
      </c>
      <c r="O109" s="41">
        <f>+'Serie Gasto Constantes'!BE109+'Serie Gasto Constantes'!BK109+'Serie Gasto Constantes'!BQ109+'Serie Gasto Constantes'!BW109</f>
        <v>152131753705.52881</v>
      </c>
      <c r="P109" s="41">
        <f>+'Serie Gasto Constantes'!BF109+'Serie Gasto Constantes'!BL109+'Serie Gasto Constantes'!BR109+'Serie Gasto Constantes'!BX109</f>
        <v>145035078728.04977</v>
      </c>
      <c r="Q109" s="7">
        <f t="shared" si="21"/>
        <v>0.95335178353878969</v>
      </c>
      <c r="R109" s="41">
        <f>+'Serie Gasto Constantes'!BH109+'Serie Gasto Constantes'!BN109+'Serie Gasto Constantes'!BT109+'Serie Gasto Constantes'!BZ109</f>
        <v>142347669564.31421</v>
      </c>
      <c r="S109" s="7">
        <f t="shared" si="22"/>
        <v>0.93568677213730811</v>
      </c>
      <c r="T109" s="41">
        <f>+'Serie Gasto Constantes'!CB109+'Serie Gasto Constantes'!CH109+'Serie Gasto Constantes'!CN109+'Serie Gasto Constantes'!CT109</f>
        <v>154932723889.91995</v>
      </c>
      <c r="U109" s="41">
        <f>+'Serie Gasto Constantes'!CC109+'Serie Gasto Constantes'!CI109+'Serie Gasto Constantes'!CO109+'Serie Gasto Constantes'!CU109</f>
        <v>157025099989.3345</v>
      </c>
      <c r="V109" s="41">
        <f>+'Serie Gasto Constantes'!CD109+'Serie Gasto Constantes'!CJ109+'Serie Gasto Constantes'!CP109+'Serie Gasto Constantes'!CV109</f>
        <v>153994976872.68347</v>
      </c>
      <c r="W109" s="7">
        <f t="shared" si="13"/>
        <v>0.98070293783059626</v>
      </c>
      <c r="X109" s="41">
        <f>+'Serie Gasto Constantes'!CF109+'Serie Gasto Constantes'!CL109+'Serie Gasto Constantes'!CR109+'Serie Gasto Constantes'!CX109</f>
        <v>151821553996.3786</v>
      </c>
      <c r="Y109" s="7">
        <f t="shared" si="14"/>
        <v>0.96686169285477708</v>
      </c>
      <c r="Z109" s="41">
        <f>+'Serie Gasto Constantes'!FN109+'Serie Gasto Constantes'!GX109</f>
        <v>79073582000</v>
      </c>
      <c r="AA109" s="41">
        <f>+'Serie Gasto Constantes'!FO109+'Serie Gasto Constantes'!GY109</f>
        <v>81538603635.471191</v>
      </c>
      <c r="AB109" s="41">
        <f>+'Serie Gasto Constantes'!FP109+'Serie Gasto Constantes'!GZ109</f>
        <v>59191929696.696396</v>
      </c>
      <c r="AC109" s="7">
        <f t="shared" si="15"/>
        <v>0.725937495340508</v>
      </c>
      <c r="AD109" s="41">
        <f>+'Serie Gasto Constantes'!FR109+'Serie Gasto Constantes'!HB109</f>
        <v>57745842199.884399</v>
      </c>
      <c r="AE109" s="7">
        <f t="shared" si="16"/>
        <v>0.70820249090902521</v>
      </c>
      <c r="AF109" s="445">
        <f>+Z109-'Serie Gasto Constantes'!FT109-'Serie Gasto Constantes'!FN109</f>
        <v>0</v>
      </c>
    </row>
    <row r="110" spans="1:32" s="42" customFormat="1" x14ac:dyDescent="0.25">
      <c r="A110" s="44" t="str">
        <f>+'Serie Gasto Constantes'!A110</f>
        <v>Inversión</v>
      </c>
      <c r="B110" s="41">
        <f>+'Serie Gasto Constantes'!H110+'Serie Gasto Constantes'!K110+'Serie Gasto Constantes'!N110+'Serie Gasto Constantes'!Q110</f>
        <v>30831375212.852467</v>
      </c>
      <c r="C110" s="41">
        <f>+'Serie Gasto Constantes'!I110+'Serie Gasto Constantes'!L110+'Serie Gasto Constantes'!O110+'Serie Gasto Constantes'!R110</f>
        <v>29181342308.345631</v>
      </c>
      <c r="D110" s="7">
        <f t="shared" si="17"/>
        <v>0.94648202056783381</v>
      </c>
      <c r="E110" s="41">
        <f>+'Serie Gasto Constantes'!T110+'Serie Gasto Constantes'!W110+'Serie Gasto Constantes'!Z110+'Serie Gasto Constantes'!AC110</f>
        <v>134865663411.09015</v>
      </c>
      <c r="F110" s="41">
        <f>+'Serie Gasto Constantes'!U110+'Serie Gasto Constantes'!X110+'Serie Gasto Constantes'!AA110+'Serie Gasto Constantes'!AD110</f>
        <v>134218935525.84218</v>
      </c>
      <c r="G110" s="7">
        <f t="shared" si="18"/>
        <v>0.99520465128861857</v>
      </c>
      <c r="H110" s="41">
        <f>+'Serie Gasto Constantes'!ACJ110+'Serie Gasto Constantes'!AL110+'Serie Gasto Constantes'!AR110+'Serie Gasto Constantes'!AX110</f>
        <v>94431153806.458313</v>
      </c>
      <c r="I110" s="41">
        <f>+'Serie Gasto Constantes'!AG110+'Serie Gasto Constantes'!AM110+'Serie Gasto Constantes'!AS110+'Serie Gasto Constantes'!AY110</f>
        <v>106383539463.32529</v>
      </c>
      <c r="J110" s="41">
        <f>+'Serie Gasto Constantes'!AH110+'Serie Gasto Constantes'!AN110+'Serie Gasto Constantes'!AT110+'Serie Gasto Constantes'!AZ110</f>
        <v>102305709205.89922</v>
      </c>
      <c r="K110" s="7">
        <f t="shared" si="19"/>
        <v>0.96166859762330181</v>
      </c>
      <c r="L110" s="41">
        <f>+'Serie Gasto Constantes'!AJ110+'Serie Gasto Constantes'!AP110+'Serie Gasto Constantes'!AV110+'Serie Gasto Constantes'!BB110</f>
        <v>91442327302.058289</v>
      </c>
      <c r="M110" s="7">
        <f t="shared" si="20"/>
        <v>0.85955334597211974</v>
      </c>
      <c r="N110" s="41">
        <f>+'Serie Gasto Constantes'!BD110+'Serie Gasto Constantes'!BJ110+'Serie Gasto Constantes'!BP110+'Serie Gasto Constantes'!BV110</f>
        <v>236958267220.4653</v>
      </c>
      <c r="O110" s="41">
        <f>+'Serie Gasto Constantes'!BE110+'Serie Gasto Constantes'!BK110+'Serie Gasto Constantes'!BQ110+'Serie Gasto Constantes'!BW110</f>
        <v>236958267220.4653</v>
      </c>
      <c r="P110" s="41">
        <f>+'Serie Gasto Constantes'!BF110+'Serie Gasto Constantes'!BL110+'Serie Gasto Constantes'!BR110+'Serie Gasto Constantes'!BX110</f>
        <v>203313449387.3327</v>
      </c>
      <c r="Q110" s="7">
        <f t="shared" si="21"/>
        <v>0.85801374128960206</v>
      </c>
      <c r="R110" s="41">
        <f>+'Serie Gasto Constantes'!BH110+'Serie Gasto Constantes'!BN110+'Serie Gasto Constantes'!BT110+'Serie Gasto Constantes'!BZ110</f>
        <v>182793530524.81601</v>
      </c>
      <c r="S110" s="7">
        <f t="shared" si="22"/>
        <v>0.77141655646369756</v>
      </c>
      <c r="T110" s="41">
        <f>+'Serie Gasto Constantes'!CB110+'Serie Gasto Constantes'!CH110+'Serie Gasto Constantes'!CN110+'Serie Gasto Constantes'!CT110</f>
        <v>173909863487.45667</v>
      </c>
      <c r="U110" s="41">
        <f>+'Serie Gasto Constantes'!CC110+'Serie Gasto Constantes'!CI110+'Serie Gasto Constantes'!CO110+'Serie Gasto Constantes'!CU110</f>
        <v>174369934629.38422</v>
      </c>
      <c r="V110" s="41">
        <f>+'Serie Gasto Constantes'!CD110+'Serie Gasto Constantes'!CJ110+'Serie Gasto Constantes'!CP110+'Serie Gasto Constantes'!CV110</f>
        <v>167405677186.77029</v>
      </c>
      <c r="W110" s="7">
        <f t="shared" si="13"/>
        <v>0.96006044587092287</v>
      </c>
      <c r="X110" s="41">
        <f>+'Serie Gasto Constantes'!CF110+'Serie Gasto Constantes'!CL110+'Serie Gasto Constantes'!CR110+'Serie Gasto Constantes'!CX110</f>
        <v>143475709939.7308</v>
      </c>
      <c r="Y110" s="7">
        <f t="shared" si="14"/>
        <v>0.82282367223846387</v>
      </c>
      <c r="Z110" s="41">
        <f>+'Serie Gasto Constantes'!FN110+'Serie Gasto Constantes'!GX110</f>
        <v>79944165400</v>
      </c>
      <c r="AA110" s="41">
        <f>+'Serie Gasto Constantes'!FO110+'Serie Gasto Constantes'!GY110</f>
        <v>79977255313.635986</v>
      </c>
      <c r="AB110" s="41">
        <f>+'Serie Gasto Constantes'!FP110+'Serie Gasto Constantes'!GZ110</f>
        <v>71508955118.570007</v>
      </c>
      <c r="AC110" s="7">
        <f t="shared" si="15"/>
        <v>0.89411614387294247</v>
      </c>
      <c r="AD110" s="41">
        <f>+'Serie Gasto Constantes'!FR110+'Serie Gasto Constantes'!HB110</f>
        <v>44491264310.114799</v>
      </c>
      <c r="AE110" s="7">
        <f t="shared" si="16"/>
        <v>0.55629896444482152</v>
      </c>
      <c r="AF110" s="445">
        <f>+Z110-'Serie Gasto Constantes'!FT110-'Serie Gasto Constantes'!FN110</f>
        <v>0</v>
      </c>
    </row>
    <row r="111" spans="1:32" s="42" customFormat="1" ht="13" x14ac:dyDescent="0.25">
      <c r="A111" s="43" t="str">
        <f>+'Serie Gasto Constantes'!A111</f>
        <v>0217-FONDO DE SEGURIDAD Y VIGILANCIA</v>
      </c>
      <c r="B111" s="40">
        <f>+'Serie Gasto Constantes'!H111+'Serie Gasto Constantes'!K111+'Serie Gasto Constantes'!N111+'Serie Gasto Constantes'!Q111</f>
        <v>911955885499.27368</v>
      </c>
      <c r="C111" s="40">
        <f>+'Serie Gasto Constantes'!I111+'Serie Gasto Constantes'!L111+'Serie Gasto Constantes'!O111+'Serie Gasto Constantes'!R111</f>
        <v>864059684900.9303</v>
      </c>
      <c r="D111" s="4">
        <f t="shared" si="17"/>
        <v>0.94747969571782364</v>
      </c>
      <c r="E111" s="40">
        <f>+'Serie Gasto Constantes'!T111+'Serie Gasto Constantes'!W111+'Serie Gasto Constantes'!Z111+'Serie Gasto Constantes'!AC111</f>
        <v>1881151770757.0859</v>
      </c>
      <c r="F111" s="40">
        <f>+'Serie Gasto Constantes'!U111+'Serie Gasto Constantes'!X111+'Serie Gasto Constantes'!AA111+'Serie Gasto Constantes'!AD111</f>
        <v>1726926621648.9841</v>
      </c>
      <c r="G111" s="4">
        <f t="shared" si="18"/>
        <v>0.91801557348770824</v>
      </c>
      <c r="H111" s="40">
        <f>+'Serie Gasto Constantes'!ACJ111+'Serie Gasto Constantes'!AL111+'Serie Gasto Constantes'!AR111+'Serie Gasto Constantes'!AX111</f>
        <v>958531710460.46606</v>
      </c>
      <c r="I111" s="40">
        <f>+'Serie Gasto Constantes'!AG111+'Serie Gasto Constantes'!AM111+'Serie Gasto Constantes'!AS111+'Serie Gasto Constantes'!AY111</f>
        <v>1444136213026.0073</v>
      </c>
      <c r="J111" s="40">
        <f>+'Serie Gasto Constantes'!AH111+'Serie Gasto Constantes'!AN111+'Serie Gasto Constantes'!AT111+'Serie Gasto Constantes'!AZ111</f>
        <v>1187995888358.2498</v>
      </c>
      <c r="K111" s="4">
        <f t="shared" si="19"/>
        <v>0.82263423466748509</v>
      </c>
      <c r="L111" s="40">
        <f>+'Serie Gasto Constantes'!AJ111+'Serie Gasto Constantes'!AP111+'Serie Gasto Constantes'!AV111+'Serie Gasto Constantes'!BB111</f>
        <v>753342339589.91357</v>
      </c>
      <c r="M111" s="4">
        <f t="shared" si="20"/>
        <v>0.52165601332811862</v>
      </c>
      <c r="N111" s="40">
        <f>+'Serie Gasto Constantes'!BD111+'Serie Gasto Constantes'!BJ111+'Serie Gasto Constantes'!BP111+'Serie Gasto Constantes'!BV111</f>
        <v>385295234659.68164</v>
      </c>
      <c r="O111" s="40">
        <f>+'Serie Gasto Constantes'!BE111+'Serie Gasto Constantes'!BK111+'Serie Gasto Constantes'!BQ111+'Serie Gasto Constantes'!BW111</f>
        <v>84874605017.417068</v>
      </c>
      <c r="P111" s="40">
        <f>+'Serie Gasto Constantes'!BF111+'Serie Gasto Constantes'!BL111+'Serie Gasto Constantes'!BR111+'Serie Gasto Constantes'!BX111</f>
        <v>81417376845.714233</v>
      </c>
      <c r="Q111" s="4">
        <f t="shared" si="21"/>
        <v>0.95926663610401042</v>
      </c>
      <c r="R111" s="40">
        <f>+'Serie Gasto Constantes'!BH111+'Serie Gasto Constantes'!BN111+'Serie Gasto Constantes'!BT111+'Serie Gasto Constantes'!BZ111</f>
        <v>77632764727.395218</v>
      </c>
      <c r="S111" s="4">
        <f t="shared" si="22"/>
        <v>0.91467600599100574</v>
      </c>
      <c r="T111" s="40"/>
      <c r="U111" s="40"/>
      <c r="V111" s="40"/>
      <c r="W111" s="4"/>
      <c r="X111" s="40"/>
      <c r="Y111" s="4"/>
      <c r="Z111" s="40">
        <f>+'Serie Gasto Constantes'!FN111+'Serie Gasto Constantes'!GX111</f>
        <v>0</v>
      </c>
      <c r="AA111" s="40">
        <f>+'Serie Gasto Constantes'!FO111+'Serie Gasto Constantes'!GY111</f>
        <v>0</v>
      </c>
      <c r="AB111" s="40">
        <f>+'Serie Gasto Constantes'!FP111+'Serie Gasto Constantes'!GZ111</f>
        <v>0</v>
      </c>
      <c r="AC111" s="4" t="str">
        <f t="shared" si="15"/>
        <v>0</v>
      </c>
      <c r="AD111" s="40">
        <f>+'Serie Gasto Constantes'!FR111+'Serie Gasto Constantes'!HB111</f>
        <v>0</v>
      </c>
      <c r="AE111" s="4" t="str">
        <f t="shared" si="16"/>
        <v>0</v>
      </c>
      <c r="AF111" s="445">
        <f>+Z111-'Serie Gasto Constantes'!FT111-'Serie Gasto Constantes'!FN111</f>
        <v>0</v>
      </c>
    </row>
    <row r="112" spans="1:32" s="42" customFormat="1" x14ac:dyDescent="0.25">
      <c r="A112" s="44" t="str">
        <f>+'Serie Gasto Constantes'!A112</f>
        <v>Funcionamiento</v>
      </c>
      <c r="B112" s="41">
        <f>+'Serie Gasto Constantes'!H112+'Serie Gasto Constantes'!K112+'Serie Gasto Constantes'!N112+'Serie Gasto Constantes'!Q112</f>
        <v>24692747327.272045</v>
      </c>
      <c r="C112" s="41">
        <f>+'Serie Gasto Constantes'!I112+'Serie Gasto Constantes'!L112+'Serie Gasto Constantes'!O112+'Serie Gasto Constantes'!R112</f>
        <v>21670609263.357403</v>
      </c>
      <c r="D112" s="7">
        <f t="shared" si="17"/>
        <v>0.87761029488295028</v>
      </c>
      <c r="E112" s="41">
        <f>+'Serie Gasto Constantes'!T112+'Serie Gasto Constantes'!W112+'Serie Gasto Constantes'!Z112+'Serie Gasto Constantes'!AC112</f>
        <v>47493282890.059898</v>
      </c>
      <c r="F112" s="41">
        <f>+'Serie Gasto Constantes'!U112+'Serie Gasto Constantes'!X112+'Serie Gasto Constantes'!AA112+'Serie Gasto Constantes'!AD112</f>
        <v>44881988531.642624</v>
      </c>
      <c r="G112" s="7">
        <f t="shared" si="18"/>
        <v>0.94501760671162605</v>
      </c>
      <c r="H112" s="41">
        <f>+'Serie Gasto Constantes'!ACJ112+'Serie Gasto Constantes'!AL112+'Serie Gasto Constantes'!AR112+'Serie Gasto Constantes'!AX112</f>
        <v>47047892956.0103</v>
      </c>
      <c r="I112" s="41">
        <f>+'Serie Gasto Constantes'!AG112+'Serie Gasto Constantes'!AM112+'Serie Gasto Constantes'!AS112+'Serie Gasto Constantes'!AY112</f>
        <v>63060788933.172638</v>
      </c>
      <c r="J112" s="41">
        <f>+'Serie Gasto Constantes'!AH112+'Serie Gasto Constantes'!AN112+'Serie Gasto Constantes'!AT112+'Serie Gasto Constantes'!AZ112</f>
        <v>54337099227.354874</v>
      </c>
      <c r="K112" s="7">
        <f t="shared" si="19"/>
        <v>0.86166221746666516</v>
      </c>
      <c r="L112" s="41">
        <f>+'Serie Gasto Constantes'!AJ112+'Serie Gasto Constantes'!AP112+'Serie Gasto Constantes'!AV112+'Serie Gasto Constantes'!BB112</f>
        <v>45402423383.875458</v>
      </c>
      <c r="M112" s="7">
        <f t="shared" si="20"/>
        <v>0.71997867695549655</v>
      </c>
      <c r="N112" s="41">
        <f>+'Serie Gasto Constantes'!BD112+'Serie Gasto Constantes'!BJ112+'Serie Gasto Constantes'!BP112+'Serie Gasto Constantes'!BV112</f>
        <v>42067921998.21167</v>
      </c>
      <c r="O112" s="41">
        <f>+'Serie Gasto Constantes'!BE112+'Serie Gasto Constantes'!BK112+'Serie Gasto Constantes'!BQ112+'Serie Gasto Constantes'!BW112</f>
        <v>34688598129.276115</v>
      </c>
      <c r="P112" s="41">
        <f>+'Serie Gasto Constantes'!BF112+'Serie Gasto Constantes'!BL112+'Serie Gasto Constantes'!BR112+'Serie Gasto Constantes'!BX112</f>
        <v>31231369957.573273</v>
      </c>
      <c r="Q112" s="7">
        <f t="shared" si="21"/>
        <v>0.90033531597850747</v>
      </c>
      <c r="R112" s="41">
        <f>+'Serie Gasto Constantes'!BH112+'Serie Gasto Constantes'!BN112+'Serie Gasto Constantes'!BT112+'Serie Gasto Constantes'!BZ112</f>
        <v>27446757839.254261</v>
      </c>
      <c r="S112" s="7">
        <f t="shared" si="22"/>
        <v>0.79123283497842012</v>
      </c>
      <c r="T112" s="41"/>
      <c r="U112" s="41"/>
      <c r="V112" s="41"/>
      <c r="W112" s="7"/>
      <c r="X112" s="41"/>
      <c r="Y112" s="7"/>
      <c r="Z112" s="41">
        <f>+'Serie Gasto Constantes'!FN112+'Serie Gasto Constantes'!GX112</f>
        <v>0</v>
      </c>
      <c r="AA112" s="41">
        <f>+'Serie Gasto Constantes'!FO112+'Serie Gasto Constantes'!GY112</f>
        <v>0</v>
      </c>
      <c r="AB112" s="41">
        <f>+'Serie Gasto Constantes'!FP112+'Serie Gasto Constantes'!GZ112</f>
        <v>0</v>
      </c>
      <c r="AC112" s="7" t="str">
        <f t="shared" si="15"/>
        <v>0</v>
      </c>
      <c r="AD112" s="41">
        <f>+'Serie Gasto Constantes'!FR112+'Serie Gasto Constantes'!HB112</f>
        <v>0</v>
      </c>
      <c r="AE112" s="7" t="str">
        <f t="shared" si="16"/>
        <v>0</v>
      </c>
      <c r="AF112" s="445">
        <f>+Z112-'Serie Gasto Constantes'!FT112-'Serie Gasto Constantes'!FN112</f>
        <v>0</v>
      </c>
    </row>
    <row r="113" spans="1:32" s="42" customFormat="1" x14ac:dyDescent="0.25">
      <c r="A113" s="44" t="str">
        <f>+'Serie Gasto Constantes'!A113</f>
        <v>Servicio de la deuda</v>
      </c>
      <c r="B113" s="41">
        <f>+'Serie Gasto Constantes'!H113+'Serie Gasto Constantes'!K113+'Serie Gasto Constantes'!N113+'Serie Gasto Constantes'!Q113</f>
        <v>11932778861.089567</v>
      </c>
      <c r="C113" s="41">
        <f>+'Serie Gasto Constantes'!I113+'Serie Gasto Constantes'!L113+'Serie Gasto Constantes'!O113+'Serie Gasto Constantes'!R113</f>
        <v>10145029946.517641</v>
      </c>
      <c r="D113" s="7">
        <f t="shared" si="17"/>
        <v>0.85018167726199789</v>
      </c>
      <c r="E113" s="41"/>
      <c r="F113" s="41"/>
      <c r="G113" s="7"/>
      <c r="H113" s="41">
        <f>+'Serie Gasto Constantes'!ACJ113+'Serie Gasto Constantes'!AL113+'Serie Gasto Constantes'!AR113+'Serie Gasto Constantes'!AX113</f>
        <v>0</v>
      </c>
      <c r="I113" s="41">
        <f>+'Serie Gasto Constantes'!AG113+'Serie Gasto Constantes'!AM113+'Serie Gasto Constantes'!AS113+'Serie Gasto Constantes'!AY113</f>
        <v>0</v>
      </c>
      <c r="J113" s="41">
        <f>+'Serie Gasto Constantes'!AH113+'Serie Gasto Constantes'!AN113+'Serie Gasto Constantes'!AT113+'Serie Gasto Constantes'!AZ113</f>
        <v>0</v>
      </c>
      <c r="K113" s="7"/>
      <c r="L113" s="41"/>
      <c r="M113" s="7"/>
      <c r="N113" s="41"/>
      <c r="O113" s="41"/>
      <c r="P113" s="41"/>
      <c r="Q113" s="7"/>
      <c r="R113" s="41"/>
      <c r="S113" s="7"/>
      <c r="T113" s="41"/>
      <c r="U113" s="41"/>
      <c r="V113" s="41"/>
      <c r="W113" s="7"/>
      <c r="X113" s="41"/>
      <c r="Y113" s="7"/>
      <c r="Z113" s="41">
        <f>+'Serie Gasto Constantes'!FN113+'Serie Gasto Constantes'!GX113</f>
        <v>0</v>
      </c>
      <c r="AA113" s="41">
        <f>+'Serie Gasto Constantes'!FO113+'Serie Gasto Constantes'!GY113</f>
        <v>0</v>
      </c>
      <c r="AB113" s="41">
        <f>+'Serie Gasto Constantes'!FP113+'Serie Gasto Constantes'!GZ113</f>
        <v>0</v>
      </c>
      <c r="AC113" s="7" t="str">
        <f t="shared" si="15"/>
        <v>0</v>
      </c>
      <c r="AD113" s="41">
        <f>+'Serie Gasto Constantes'!FR113+'Serie Gasto Constantes'!HB113</f>
        <v>0</v>
      </c>
      <c r="AE113" s="7" t="str">
        <f t="shared" si="16"/>
        <v>0</v>
      </c>
      <c r="AF113" s="445">
        <f>+Z113-'Serie Gasto Constantes'!FT113-'Serie Gasto Constantes'!FN113</f>
        <v>0</v>
      </c>
    </row>
    <row r="114" spans="1:32" s="42" customFormat="1" x14ac:dyDescent="0.25">
      <c r="A114" s="44" t="str">
        <f>+'Serie Gasto Constantes'!A114</f>
        <v>Inversión</v>
      </c>
      <c r="B114" s="41">
        <f>+'Serie Gasto Constantes'!H114+'Serie Gasto Constantes'!K114+'Serie Gasto Constantes'!N114+'Serie Gasto Constantes'!Q114</f>
        <v>875330359310.91223</v>
      </c>
      <c r="C114" s="41">
        <f>+'Serie Gasto Constantes'!I114+'Serie Gasto Constantes'!L114+'Serie Gasto Constantes'!O114+'Serie Gasto Constantes'!R114</f>
        <v>832244045691.0553</v>
      </c>
      <c r="D114" s="7">
        <f t="shared" si="17"/>
        <v>0.95077708300466601</v>
      </c>
      <c r="E114" s="41">
        <f>+'Serie Gasto Constantes'!T114+'Serie Gasto Constantes'!W114+'Serie Gasto Constantes'!Z114+'Serie Gasto Constantes'!AC114</f>
        <v>1833658487867.0261</v>
      </c>
      <c r="F114" s="41">
        <f>+'Serie Gasto Constantes'!U114+'Serie Gasto Constantes'!X114+'Serie Gasto Constantes'!AA114+'Serie Gasto Constantes'!AD114</f>
        <v>1682044633117.3416</v>
      </c>
      <c r="G114" s="7">
        <f t="shared" si="18"/>
        <v>0.91731619832543243</v>
      </c>
      <c r="H114" s="41">
        <f>+'Serie Gasto Constantes'!ACJ114+'Serie Gasto Constantes'!AL114+'Serie Gasto Constantes'!AR114+'Serie Gasto Constantes'!AX114</f>
        <v>911483817504.45581</v>
      </c>
      <c r="I114" s="41">
        <f>+'Serie Gasto Constantes'!AG114+'Serie Gasto Constantes'!AM114+'Serie Gasto Constantes'!AS114+'Serie Gasto Constantes'!AY114</f>
        <v>1381075424092.8345</v>
      </c>
      <c r="J114" s="41">
        <f>+'Serie Gasto Constantes'!AH114+'Serie Gasto Constantes'!AN114+'Serie Gasto Constantes'!AT114+'Serie Gasto Constantes'!AZ114</f>
        <v>1133658789130.8948</v>
      </c>
      <c r="K114" s="7">
        <f t="shared" si="19"/>
        <v>0.82085219196159653</v>
      </c>
      <c r="L114" s="41">
        <f>+'Serie Gasto Constantes'!AJ114+'Serie Gasto Constantes'!AP114+'Serie Gasto Constantes'!AV114+'Serie Gasto Constantes'!BB114</f>
        <v>707939916206.03821</v>
      </c>
      <c r="M114" s="7">
        <f t="shared" si="20"/>
        <v>0.5126004734108216</v>
      </c>
      <c r="N114" s="41">
        <f>+'Serie Gasto Constantes'!BD114+'Serie Gasto Constantes'!BJ114+'Serie Gasto Constantes'!BP114+'Serie Gasto Constantes'!BV114</f>
        <v>343227312661.46997</v>
      </c>
      <c r="O114" s="41">
        <f>+'Serie Gasto Constantes'!BE114+'Serie Gasto Constantes'!BK114+'Serie Gasto Constantes'!BQ114+'Serie Gasto Constantes'!BW114</f>
        <v>50186006888.140953</v>
      </c>
      <c r="P114" s="41">
        <f>+'Serie Gasto Constantes'!BF114+'Serie Gasto Constantes'!BL114+'Serie Gasto Constantes'!BR114+'Serie Gasto Constantes'!BX114</f>
        <v>50186006888.140953</v>
      </c>
      <c r="Q114" s="7">
        <f t="shared" si="21"/>
        <v>1</v>
      </c>
      <c r="R114" s="41">
        <f>+'Serie Gasto Constantes'!BH114+'Serie Gasto Constantes'!BN114+'Serie Gasto Constantes'!BT114+'Serie Gasto Constantes'!BZ114</f>
        <v>50186006888.140953</v>
      </c>
      <c r="S114" s="7">
        <f t="shared" si="22"/>
        <v>1</v>
      </c>
      <c r="T114" s="41"/>
      <c r="U114" s="41"/>
      <c r="V114" s="41"/>
      <c r="W114" s="7"/>
      <c r="X114" s="41"/>
      <c r="Y114" s="7"/>
      <c r="Z114" s="41">
        <f>+'Serie Gasto Constantes'!FN114+'Serie Gasto Constantes'!GX114</f>
        <v>0</v>
      </c>
      <c r="AA114" s="41">
        <f>+'Serie Gasto Constantes'!FO114+'Serie Gasto Constantes'!GY114</f>
        <v>0</v>
      </c>
      <c r="AB114" s="41">
        <f>+'Serie Gasto Constantes'!FP114+'Serie Gasto Constantes'!GZ114</f>
        <v>0</v>
      </c>
      <c r="AC114" s="7" t="str">
        <f t="shared" si="15"/>
        <v>0</v>
      </c>
      <c r="AD114" s="41">
        <f>+'Serie Gasto Constantes'!FR114+'Serie Gasto Constantes'!HB114</f>
        <v>0</v>
      </c>
      <c r="AE114" s="7" t="str">
        <f t="shared" si="16"/>
        <v>0</v>
      </c>
      <c r="AF114" s="445">
        <f>+Z114-'Serie Gasto Constantes'!FT114-'Serie Gasto Constantes'!FN114</f>
        <v>0</v>
      </c>
    </row>
    <row r="115" spans="1:32" s="42" customFormat="1" ht="13" x14ac:dyDescent="0.25">
      <c r="A115" s="43" t="str">
        <f>+'Serie Gasto Constantes'!A115</f>
        <v>0218-JARDIN BOTÁNICO</v>
      </c>
      <c r="B115" s="40">
        <f>+'Serie Gasto Constantes'!H115+'Serie Gasto Constantes'!K115+'Serie Gasto Constantes'!N115+'Serie Gasto Constantes'!Q115</f>
        <v>133946322435.37311</v>
      </c>
      <c r="C115" s="40">
        <f>+'Serie Gasto Constantes'!I115+'Serie Gasto Constantes'!L115+'Serie Gasto Constantes'!O115+'Serie Gasto Constantes'!R115</f>
        <v>130777768482.99252</v>
      </c>
      <c r="D115" s="4">
        <f t="shared" si="17"/>
        <v>0.97634459912918203</v>
      </c>
      <c r="E115" s="40">
        <f>+'Serie Gasto Constantes'!T115+'Serie Gasto Constantes'!W115+'Serie Gasto Constantes'!Z115+'Serie Gasto Constantes'!AC115</f>
        <v>186870012556.62039</v>
      </c>
      <c r="F115" s="40">
        <f>+'Serie Gasto Constantes'!U115+'Serie Gasto Constantes'!X115+'Serie Gasto Constantes'!AA115+'Serie Gasto Constantes'!AD115</f>
        <v>180374932833.54709</v>
      </c>
      <c r="G115" s="4">
        <f t="shared" si="18"/>
        <v>0.96524279292213711</v>
      </c>
      <c r="H115" s="40">
        <f>+'Serie Gasto Constantes'!ACJ115+'Serie Gasto Constantes'!AL115+'Serie Gasto Constantes'!AR115+'Serie Gasto Constantes'!AX115</f>
        <v>167656123638.19272</v>
      </c>
      <c r="I115" s="40">
        <f>+'Serie Gasto Constantes'!AG115+'Serie Gasto Constantes'!AM115+'Serie Gasto Constantes'!AS115+'Serie Gasto Constantes'!AY115</f>
        <v>254014274253.99133</v>
      </c>
      <c r="J115" s="40">
        <f>+'Serie Gasto Constantes'!AH115+'Serie Gasto Constantes'!AN115+'Serie Gasto Constantes'!AT115+'Serie Gasto Constantes'!AZ115</f>
        <v>241657867619.06372</v>
      </c>
      <c r="K115" s="4">
        <f t="shared" si="19"/>
        <v>0.95135546350213251</v>
      </c>
      <c r="L115" s="40">
        <f>+'Serie Gasto Constantes'!AJ115+'Serie Gasto Constantes'!AP115+'Serie Gasto Constantes'!AV115+'Serie Gasto Constantes'!BB115</f>
        <v>152134939892.56158</v>
      </c>
      <c r="M115" s="4">
        <f t="shared" si="20"/>
        <v>0.59892279809614313</v>
      </c>
      <c r="N115" s="40">
        <f>+'Serie Gasto Constantes'!BD115+'Serie Gasto Constantes'!BJ115+'Serie Gasto Constantes'!BP115+'Serie Gasto Constantes'!BV115</f>
        <v>295075617798.54285</v>
      </c>
      <c r="O115" s="40">
        <f>+'Serie Gasto Constantes'!BE115+'Serie Gasto Constantes'!BK115+'Serie Gasto Constantes'!BQ115+'Serie Gasto Constantes'!BW115</f>
        <v>308106826028.28247</v>
      </c>
      <c r="P115" s="40">
        <f>+'Serie Gasto Constantes'!BF115+'Serie Gasto Constantes'!BL115+'Serie Gasto Constantes'!BR115+'Serie Gasto Constantes'!BX115</f>
        <v>289256061276.15649</v>
      </c>
      <c r="Q115" s="4">
        <f t="shared" si="21"/>
        <v>0.93881743875938806</v>
      </c>
      <c r="R115" s="40">
        <f>+'Serie Gasto Constantes'!BH115+'Serie Gasto Constantes'!BN115+'Serie Gasto Constantes'!BT115+'Serie Gasto Constantes'!BZ115</f>
        <v>212773296442.32648</v>
      </c>
      <c r="S115" s="4">
        <f t="shared" si="22"/>
        <v>0.69058287083453029</v>
      </c>
      <c r="T115" s="40">
        <f>+'Serie Gasto Constantes'!CB115+'Serie Gasto Constantes'!CH115+'Serie Gasto Constantes'!CN115+'Serie Gasto Constantes'!CT115</f>
        <v>312640830010.17383</v>
      </c>
      <c r="U115" s="40">
        <f>+'Serie Gasto Constantes'!CC115+'Serie Gasto Constantes'!CI115+'Serie Gasto Constantes'!CO115+'Serie Gasto Constantes'!CU115</f>
        <v>320381449662.01221</v>
      </c>
      <c r="V115" s="40">
        <f>+'Serie Gasto Constantes'!CD115+'Serie Gasto Constantes'!CJ115+'Serie Gasto Constantes'!CP115+'Serie Gasto Constantes'!CV115</f>
        <v>300684055705.88184</v>
      </c>
      <c r="W115" s="4">
        <f t="shared" si="13"/>
        <v>0.93851893117747542</v>
      </c>
      <c r="X115" s="40">
        <f>+'Serie Gasto Constantes'!CF115+'Serie Gasto Constantes'!CL115+'Serie Gasto Constantes'!CR115+'Serie Gasto Constantes'!CX115</f>
        <v>228661001846.06281</v>
      </c>
      <c r="Y115" s="4">
        <f t="shared" si="14"/>
        <v>0.71371486110475413</v>
      </c>
      <c r="Z115" s="40">
        <f>+'Serie Gasto Constantes'!FN115+'Serie Gasto Constantes'!GX115</f>
        <v>131272472898.79999</v>
      </c>
      <c r="AA115" s="40">
        <f>+'Serie Gasto Constantes'!FO115+'Serie Gasto Constantes'!GY115</f>
        <v>127728406265.8568</v>
      </c>
      <c r="AB115" s="40">
        <f>+'Serie Gasto Constantes'!FP115+'Serie Gasto Constantes'!GZ115</f>
        <v>104082896702.00681</v>
      </c>
      <c r="AC115" s="4">
        <f t="shared" si="15"/>
        <v>0.8148766570011553</v>
      </c>
      <c r="AD115" s="40">
        <f>+'Serie Gasto Constantes'!FR115+'Serie Gasto Constantes'!HB115</f>
        <v>66123598625.530792</v>
      </c>
      <c r="AE115" s="4">
        <f t="shared" si="16"/>
        <v>0.51768906039506701</v>
      </c>
      <c r="AF115" s="445">
        <f>+Z115-'Serie Gasto Constantes'!FT115-'Serie Gasto Constantes'!FN115</f>
        <v>0</v>
      </c>
    </row>
    <row r="116" spans="1:32" s="42" customFormat="1" x14ac:dyDescent="0.25">
      <c r="A116" s="44" t="str">
        <f>+'Serie Gasto Constantes'!A116</f>
        <v>Funcionamiento</v>
      </c>
      <c r="B116" s="41">
        <f>+'Serie Gasto Constantes'!H116+'Serie Gasto Constantes'!K116+'Serie Gasto Constantes'!N116+'Serie Gasto Constantes'!Q116</f>
        <v>32055003545.378723</v>
      </c>
      <c r="C116" s="41">
        <f>+'Serie Gasto Constantes'!I116+'Serie Gasto Constantes'!L116+'Serie Gasto Constantes'!O116+'Serie Gasto Constantes'!R116</f>
        <v>30702958877.14534</v>
      </c>
      <c r="D116" s="7">
        <f t="shared" si="17"/>
        <v>0.95782110376873431</v>
      </c>
      <c r="E116" s="41">
        <f>+'Serie Gasto Constantes'!T116+'Serie Gasto Constantes'!W116+'Serie Gasto Constantes'!Z116+'Serie Gasto Constantes'!AC116</f>
        <v>40401860197.792976</v>
      </c>
      <c r="F116" s="41">
        <f>+'Serie Gasto Constantes'!U116+'Serie Gasto Constantes'!X116+'Serie Gasto Constantes'!AA116+'Serie Gasto Constantes'!AD116</f>
        <v>38688008451.341393</v>
      </c>
      <c r="G116" s="7">
        <f t="shared" si="18"/>
        <v>0.95757988028122509</v>
      </c>
      <c r="H116" s="41">
        <f>+'Serie Gasto Constantes'!ACJ116+'Serie Gasto Constantes'!AL116+'Serie Gasto Constantes'!AR116+'Serie Gasto Constantes'!AX116</f>
        <v>31184118043.586662</v>
      </c>
      <c r="I116" s="41">
        <f>+'Serie Gasto Constantes'!AG116+'Serie Gasto Constantes'!AM116+'Serie Gasto Constantes'!AS116+'Serie Gasto Constantes'!AY116</f>
        <v>41511220981.869713</v>
      </c>
      <c r="J116" s="41">
        <f>+'Serie Gasto Constantes'!AH116+'Serie Gasto Constantes'!AN116+'Serie Gasto Constantes'!AT116+'Serie Gasto Constantes'!AZ116</f>
        <v>38058071846.208344</v>
      </c>
      <c r="K116" s="7">
        <f t="shared" si="19"/>
        <v>0.91681407932641745</v>
      </c>
      <c r="L116" s="41">
        <f>+'Serie Gasto Constantes'!AJ116+'Serie Gasto Constantes'!AP116+'Serie Gasto Constantes'!AV116+'Serie Gasto Constantes'!BB116</f>
        <v>35998408348.146042</v>
      </c>
      <c r="M116" s="7">
        <f t="shared" si="20"/>
        <v>0.86719704929586561</v>
      </c>
      <c r="N116" s="41">
        <f>+'Serie Gasto Constantes'!BD116+'Serie Gasto Constantes'!BJ116+'Serie Gasto Constantes'!BP116+'Serie Gasto Constantes'!BV116</f>
        <v>44066575182.575447</v>
      </c>
      <c r="O116" s="41">
        <f>+'Serie Gasto Constantes'!BE116+'Serie Gasto Constantes'!BK116+'Serie Gasto Constantes'!BQ116+'Serie Gasto Constantes'!BW116</f>
        <v>44066575182.575447</v>
      </c>
      <c r="P116" s="41">
        <f>+'Serie Gasto Constantes'!BF116+'Serie Gasto Constantes'!BL116+'Serie Gasto Constantes'!BR116+'Serie Gasto Constantes'!BX116</f>
        <v>42472758636.195389</v>
      </c>
      <c r="Q116" s="7">
        <f t="shared" si="21"/>
        <v>0.96383162204513062</v>
      </c>
      <c r="R116" s="41">
        <f>+'Serie Gasto Constantes'!BH116+'Serie Gasto Constantes'!BN116+'Serie Gasto Constantes'!BT116+'Serie Gasto Constantes'!BZ116</f>
        <v>41482388335.060081</v>
      </c>
      <c r="S116" s="7">
        <f t="shared" si="22"/>
        <v>0.94135721151896579</v>
      </c>
      <c r="T116" s="41">
        <f>+'Serie Gasto Constantes'!CB116+'Serie Gasto Constantes'!CH116+'Serie Gasto Constantes'!CN116+'Serie Gasto Constantes'!CT116</f>
        <v>43866871241.321968</v>
      </c>
      <c r="U116" s="41">
        <f>+'Serie Gasto Constantes'!CC116+'Serie Gasto Constantes'!CI116+'Serie Gasto Constantes'!CO116+'Serie Gasto Constantes'!CU116</f>
        <v>43957489883.702484</v>
      </c>
      <c r="V116" s="41">
        <f>+'Serie Gasto Constantes'!CD116+'Serie Gasto Constantes'!CJ116+'Serie Gasto Constantes'!CP116+'Serie Gasto Constantes'!CV116</f>
        <v>42974046945.41198</v>
      </c>
      <c r="W116" s="7">
        <f t="shared" si="13"/>
        <v>0.97762740909700752</v>
      </c>
      <c r="X116" s="41">
        <f>+'Serie Gasto Constantes'!CF116+'Serie Gasto Constantes'!CL116+'Serie Gasto Constantes'!CR116+'Serie Gasto Constantes'!CX116</f>
        <v>40530390076.679169</v>
      </c>
      <c r="Y116" s="7">
        <f t="shared" si="14"/>
        <v>0.92203604400318739</v>
      </c>
      <c r="Z116" s="41">
        <f>+'Serie Gasto Constantes'!FN116+'Serie Gasto Constantes'!GX116</f>
        <v>25248900000</v>
      </c>
      <c r="AA116" s="41">
        <f>+'Serie Gasto Constantes'!FO116+'Serie Gasto Constantes'!GY116</f>
        <v>25067740670.282398</v>
      </c>
      <c r="AB116" s="41">
        <f>+'Serie Gasto Constantes'!FP116+'Serie Gasto Constantes'!GZ116</f>
        <v>16153925838.938398</v>
      </c>
      <c r="AC116" s="7">
        <f t="shared" si="15"/>
        <v>0.64441092044999271</v>
      </c>
      <c r="AD116" s="41">
        <f>+'Serie Gasto Constantes'!FR116+'Serie Gasto Constantes'!HB116</f>
        <v>15359634957.435999</v>
      </c>
      <c r="AE116" s="7">
        <f t="shared" si="16"/>
        <v>0.61272514182519533</v>
      </c>
      <c r="AF116" s="445">
        <f>+Z116-'Serie Gasto Constantes'!FT116-'Serie Gasto Constantes'!FN116</f>
        <v>0</v>
      </c>
    </row>
    <row r="117" spans="1:32" s="42" customFormat="1" x14ac:dyDescent="0.25">
      <c r="A117" s="44" t="str">
        <f>+'Serie Gasto Constantes'!A117</f>
        <v>Inversión</v>
      </c>
      <c r="B117" s="41">
        <f>+'Serie Gasto Constantes'!H117+'Serie Gasto Constantes'!K117+'Serie Gasto Constantes'!N117+'Serie Gasto Constantes'!Q117</f>
        <v>101891318889.99438</v>
      </c>
      <c r="C117" s="41">
        <f>+'Serie Gasto Constantes'!I117+'Serie Gasto Constantes'!L117+'Serie Gasto Constantes'!O117+'Serie Gasto Constantes'!R117</f>
        <v>100074809605.84718</v>
      </c>
      <c r="D117" s="7">
        <f t="shared" si="17"/>
        <v>0.98217208979198345</v>
      </c>
      <c r="E117" s="41">
        <f>+'Serie Gasto Constantes'!T117+'Serie Gasto Constantes'!W117+'Serie Gasto Constantes'!Z117+'Serie Gasto Constantes'!AC117</f>
        <v>146468152358.82739</v>
      </c>
      <c r="F117" s="41">
        <f>+'Serie Gasto Constantes'!U117+'Serie Gasto Constantes'!X117+'Serie Gasto Constantes'!AA117+'Serie Gasto Constantes'!AD117</f>
        <v>141686924382.20572</v>
      </c>
      <c r="G117" s="7">
        <f t="shared" si="18"/>
        <v>0.96735653519470699</v>
      </c>
      <c r="H117" s="41">
        <f>+'Serie Gasto Constantes'!ACJ117+'Serie Gasto Constantes'!AL117+'Serie Gasto Constantes'!AR117+'Serie Gasto Constantes'!AX117</f>
        <v>136472005594.60605</v>
      </c>
      <c r="I117" s="41">
        <f>+'Serie Gasto Constantes'!AG117+'Serie Gasto Constantes'!AM117+'Serie Gasto Constantes'!AS117+'Serie Gasto Constantes'!AY117</f>
        <v>212503053272.12164</v>
      </c>
      <c r="J117" s="41">
        <f>+'Serie Gasto Constantes'!AH117+'Serie Gasto Constantes'!AN117+'Serie Gasto Constantes'!AT117+'Serie Gasto Constantes'!AZ117</f>
        <v>203599795772.85538</v>
      </c>
      <c r="K117" s="7">
        <f t="shared" si="19"/>
        <v>0.95810291964198202</v>
      </c>
      <c r="L117" s="41">
        <f>+'Serie Gasto Constantes'!AJ117+'Serie Gasto Constantes'!AP117+'Serie Gasto Constantes'!AV117+'Serie Gasto Constantes'!BB117</f>
        <v>116136531544.41553</v>
      </c>
      <c r="M117" s="7">
        <f t="shared" si="20"/>
        <v>0.54651700178489404</v>
      </c>
      <c r="N117" s="41">
        <f>+'Serie Gasto Constantes'!BD117+'Serie Gasto Constantes'!BJ117+'Serie Gasto Constantes'!BP117+'Serie Gasto Constantes'!BV117</f>
        <v>251009042615.96741</v>
      </c>
      <c r="O117" s="41">
        <f>+'Serie Gasto Constantes'!BE117+'Serie Gasto Constantes'!BK117+'Serie Gasto Constantes'!BQ117+'Serie Gasto Constantes'!BW117</f>
        <v>264040250845.707</v>
      </c>
      <c r="P117" s="41">
        <f>+'Serie Gasto Constantes'!BF117+'Serie Gasto Constantes'!BL117+'Serie Gasto Constantes'!BR117+'Serie Gasto Constantes'!BX117</f>
        <v>246783302639.96112</v>
      </c>
      <c r="Q117" s="7">
        <f t="shared" si="21"/>
        <v>0.93464273666430486</v>
      </c>
      <c r="R117" s="41">
        <f>+'Serie Gasto Constantes'!BH117+'Serie Gasto Constantes'!BN117+'Serie Gasto Constantes'!BT117+'Serie Gasto Constantes'!BZ117</f>
        <v>171290908107.26642</v>
      </c>
      <c r="S117" s="7">
        <f t="shared" si="22"/>
        <v>0.6487302885019639</v>
      </c>
      <c r="T117" s="41">
        <f>+'Serie Gasto Constantes'!CB117+'Serie Gasto Constantes'!CH117+'Serie Gasto Constantes'!CN117+'Serie Gasto Constantes'!CT117</f>
        <v>268773958768.85187</v>
      </c>
      <c r="U117" s="41">
        <f>+'Serie Gasto Constantes'!CC117+'Serie Gasto Constantes'!CI117+'Serie Gasto Constantes'!CO117+'Serie Gasto Constantes'!CU117</f>
        <v>276423959778.30975</v>
      </c>
      <c r="V117" s="41">
        <f>+'Serie Gasto Constantes'!CD117+'Serie Gasto Constantes'!CJ117+'Serie Gasto Constantes'!CP117+'Serie Gasto Constantes'!CV117</f>
        <v>257710008760.46991</v>
      </c>
      <c r="W117" s="7">
        <f t="shared" si="13"/>
        <v>0.93229982295004998</v>
      </c>
      <c r="X117" s="41">
        <f>+'Serie Gasto Constantes'!CF117+'Serie Gasto Constantes'!CL117+'Serie Gasto Constantes'!CR117+'Serie Gasto Constantes'!CX117</f>
        <v>188130611769.38364</v>
      </c>
      <c r="Y117" s="7">
        <f t="shared" si="14"/>
        <v>0.68058721074780637</v>
      </c>
      <c r="Z117" s="41">
        <f>+'Serie Gasto Constantes'!FN117+'Serie Gasto Constantes'!GX117</f>
        <v>106023572898.79999</v>
      </c>
      <c r="AA117" s="41">
        <f>+'Serie Gasto Constantes'!FO117+'Serie Gasto Constantes'!GY117</f>
        <v>102660665595.5744</v>
      </c>
      <c r="AB117" s="41">
        <f>+'Serie Gasto Constantes'!FP117+'Serie Gasto Constantes'!GZ117</f>
        <v>87928970863.06839</v>
      </c>
      <c r="AC117" s="7">
        <f t="shared" si="15"/>
        <v>0.85650107909351914</v>
      </c>
      <c r="AD117" s="41">
        <f>+'Serie Gasto Constantes'!FR117+'Serie Gasto Constantes'!HB117</f>
        <v>50763963668.094795</v>
      </c>
      <c r="AE117" s="7">
        <f t="shared" si="16"/>
        <v>0.4944830950938543</v>
      </c>
      <c r="AF117" s="445">
        <f>+Z117-'Serie Gasto Constantes'!FT117-'Serie Gasto Constantes'!FN117</f>
        <v>0</v>
      </c>
    </row>
    <row r="118" spans="1:32" s="42" customFormat="1" ht="13" x14ac:dyDescent="0.25">
      <c r="A118" s="43" t="str">
        <f>+'Serie Gasto Constantes'!A118</f>
        <v>0219-INSTITUTO PARA LA INVESTIGACION EDUCATIVA Y EL DESARROLLO PEDAGÓGICO</v>
      </c>
      <c r="B118" s="40">
        <f>+'Serie Gasto Constantes'!H118+'Serie Gasto Constantes'!K118+'Serie Gasto Constantes'!N118+'Serie Gasto Constantes'!Q118</f>
        <v>50516471111.585052</v>
      </c>
      <c r="C118" s="40">
        <f>+'Serie Gasto Constantes'!I118+'Serie Gasto Constantes'!L118+'Serie Gasto Constantes'!O118+'Serie Gasto Constantes'!R118</f>
        <v>46056161146.106789</v>
      </c>
      <c r="D118" s="4">
        <f t="shared" si="17"/>
        <v>0.9117058284687789</v>
      </c>
      <c r="E118" s="40">
        <f>+'Serie Gasto Constantes'!T118+'Serie Gasto Constantes'!W118+'Serie Gasto Constantes'!Z118+'Serie Gasto Constantes'!AC118</f>
        <v>73536964665.109863</v>
      </c>
      <c r="F118" s="40">
        <f>+'Serie Gasto Constantes'!U118+'Serie Gasto Constantes'!X118+'Serie Gasto Constantes'!AA118+'Serie Gasto Constantes'!AD118</f>
        <v>66534318646.614594</v>
      </c>
      <c r="G118" s="4">
        <f t="shared" si="18"/>
        <v>0.9047737957313633</v>
      </c>
      <c r="H118" s="40">
        <f>+'Serie Gasto Constantes'!ACJ118+'Serie Gasto Constantes'!AL118+'Serie Gasto Constantes'!AR118+'Serie Gasto Constantes'!AX118</f>
        <v>55845972827.560135</v>
      </c>
      <c r="I118" s="40">
        <f>+'Serie Gasto Constantes'!AG118+'Serie Gasto Constantes'!AM118+'Serie Gasto Constantes'!AS118+'Serie Gasto Constantes'!AY118</f>
        <v>79772264137.126678</v>
      </c>
      <c r="J118" s="40">
        <f>+'Serie Gasto Constantes'!AH118+'Serie Gasto Constantes'!AN118+'Serie Gasto Constantes'!AT118+'Serie Gasto Constantes'!AZ118</f>
        <v>72358017142.887772</v>
      </c>
      <c r="K118" s="4">
        <f t="shared" si="19"/>
        <v>0.90705733284072287</v>
      </c>
      <c r="L118" s="40">
        <f>+'Serie Gasto Constantes'!AJ118+'Serie Gasto Constantes'!AP118+'Serie Gasto Constantes'!AV118+'Serie Gasto Constantes'!BB118</f>
        <v>63429225141.8974</v>
      </c>
      <c r="M118" s="4">
        <f t="shared" si="20"/>
        <v>0.79512880608307701</v>
      </c>
      <c r="N118" s="40">
        <f>+'Serie Gasto Constantes'!BD118+'Serie Gasto Constantes'!BJ118+'Serie Gasto Constantes'!BP118+'Serie Gasto Constantes'!BV118</f>
        <v>64757096284.418961</v>
      </c>
      <c r="O118" s="40">
        <f>+'Serie Gasto Constantes'!BE118+'Serie Gasto Constantes'!BK118+'Serie Gasto Constantes'!BQ118+'Serie Gasto Constantes'!BW118</f>
        <v>73232682907.420197</v>
      </c>
      <c r="P118" s="40">
        <f>+'Serie Gasto Constantes'!BF118+'Serie Gasto Constantes'!BL118+'Serie Gasto Constantes'!BR118+'Serie Gasto Constantes'!BX118</f>
        <v>71245191947.275223</v>
      </c>
      <c r="Q118" s="4">
        <f t="shared" si="21"/>
        <v>0.97286060156149767</v>
      </c>
      <c r="R118" s="40">
        <f>+'Serie Gasto Constantes'!BH118+'Serie Gasto Constantes'!BN118+'Serie Gasto Constantes'!BT118+'Serie Gasto Constantes'!BZ118</f>
        <v>69864447087.64241</v>
      </c>
      <c r="S118" s="4">
        <f t="shared" si="22"/>
        <v>0.95400638504483215</v>
      </c>
      <c r="T118" s="40">
        <f>+'Serie Gasto Constantes'!CB118+'Serie Gasto Constantes'!CH118+'Serie Gasto Constantes'!CN118+'Serie Gasto Constantes'!CT118</f>
        <v>60871855993.711823</v>
      </c>
      <c r="U118" s="40">
        <f>+'Serie Gasto Constantes'!CC118+'Serie Gasto Constantes'!CI118+'Serie Gasto Constantes'!CO118+'Serie Gasto Constantes'!CU118</f>
        <v>64276671756.482468</v>
      </c>
      <c r="V118" s="40">
        <f>+'Serie Gasto Constantes'!CD118+'Serie Gasto Constantes'!CJ118+'Serie Gasto Constantes'!CP118+'Serie Gasto Constantes'!CV118</f>
        <v>62030756511.674637</v>
      </c>
      <c r="W118" s="4">
        <f t="shared" si="13"/>
        <v>0.96505862572790535</v>
      </c>
      <c r="X118" s="40">
        <f>+'Serie Gasto Constantes'!CF118+'Serie Gasto Constantes'!CL118+'Serie Gasto Constantes'!CR118+'Serie Gasto Constantes'!CX118</f>
        <v>58125536386.328941</v>
      </c>
      <c r="Y118" s="4">
        <f t="shared" si="14"/>
        <v>0.90430221101898967</v>
      </c>
      <c r="Z118" s="40">
        <f>+'Serie Gasto Constantes'!FN118+'Serie Gasto Constantes'!GX118</f>
        <v>32077963918.399998</v>
      </c>
      <c r="AA118" s="40">
        <f>+'Serie Gasto Constantes'!FO118+'Serie Gasto Constantes'!GY118</f>
        <v>31980870582.819199</v>
      </c>
      <c r="AB118" s="40">
        <f>+'Serie Gasto Constantes'!FP118+'Serie Gasto Constantes'!GZ118</f>
        <v>24569685776.801201</v>
      </c>
      <c r="AC118" s="4">
        <f t="shared" si="15"/>
        <v>0.76826194312548068</v>
      </c>
      <c r="AD118" s="40">
        <f>+'Serie Gasto Constantes'!FR118+'Serie Gasto Constantes'!HB118</f>
        <v>18558631441.952</v>
      </c>
      <c r="AE118" s="4">
        <f t="shared" si="16"/>
        <v>0.58030413505760192</v>
      </c>
      <c r="AF118" s="445">
        <f>+Z118-'Serie Gasto Constantes'!FT118-'Serie Gasto Constantes'!FN118</f>
        <v>0</v>
      </c>
    </row>
    <row r="119" spans="1:32" s="42" customFormat="1" x14ac:dyDescent="0.25">
      <c r="A119" s="44" t="str">
        <f>+'Serie Gasto Constantes'!A119</f>
        <v>Funcionamiento</v>
      </c>
      <c r="B119" s="41">
        <f>+'Serie Gasto Constantes'!H119+'Serie Gasto Constantes'!K119+'Serie Gasto Constantes'!N119+'Serie Gasto Constantes'!Q119</f>
        <v>26501156538.159355</v>
      </c>
      <c r="C119" s="41">
        <f>+'Serie Gasto Constantes'!I119+'Serie Gasto Constantes'!L119+'Serie Gasto Constantes'!O119+'Serie Gasto Constantes'!R119</f>
        <v>23230302865.60688</v>
      </c>
      <c r="D119" s="7">
        <f t="shared" si="17"/>
        <v>0.8765769460724202</v>
      </c>
      <c r="E119" s="41">
        <f>+'Serie Gasto Constantes'!T119+'Serie Gasto Constantes'!W119+'Serie Gasto Constantes'!Z119+'Serie Gasto Constantes'!AC119</f>
        <v>29449830171.27702</v>
      </c>
      <c r="F119" s="41">
        <f>+'Serie Gasto Constantes'!U119+'Serie Gasto Constantes'!X119+'Serie Gasto Constantes'!AA119+'Serie Gasto Constantes'!AD119</f>
        <v>26988891601.907116</v>
      </c>
      <c r="G119" s="7">
        <f t="shared" si="18"/>
        <v>0.91643623901878712</v>
      </c>
      <c r="H119" s="41">
        <f>+'Serie Gasto Constantes'!ACJ119+'Serie Gasto Constantes'!AL119+'Serie Gasto Constantes'!AR119+'Serie Gasto Constantes'!AX119</f>
        <v>24533381059.547215</v>
      </c>
      <c r="I119" s="41">
        <f>+'Serie Gasto Constantes'!AG119+'Serie Gasto Constantes'!AM119+'Serie Gasto Constantes'!AS119+'Serie Gasto Constantes'!AY119</f>
        <v>32656745192.39867</v>
      </c>
      <c r="J119" s="41">
        <f>+'Serie Gasto Constantes'!AH119+'Serie Gasto Constantes'!AN119+'Serie Gasto Constantes'!AT119+'Serie Gasto Constantes'!AZ119</f>
        <v>30431175982.675877</v>
      </c>
      <c r="K119" s="7">
        <f t="shared" si="19"/>
        <v>0.93184963178018043</v>
      </c>
      <c r="L119" s="41">
        <f>+'Serie Gasto Constantes'!AJ119+'Serie Gasto Constantes'!AP119+'Serie Gasto Constantes'!AV119+'Serie Gasto Constantes'!BB119</f>
        <v>29758377053.547905</v>
      </c>
      <c r="M119" s="7">
        <f t="shared" si="20"/>
        <v>0.91124748894064911</v>
      </c>
      <c r="N119" s="41">
        <f>+'Serie Gasto Constantes'!BD119+'Serie Gasto Constantes'!BJ119+'Serie Gasto Constantes'!BP119+'Serie Gasto Constantes'!BV119</f>
        <v>35003766739.94545</v>
      </c>
      <c r="O119" s="41">
        <f>+'Serie Gasto Constantes'!BE119+'Serie Gasto Constantes'!BK119+'Serie Gasto Constantes'!BQ119+'Serie Gasto Constantes'!BW119</f>
        <v>35003766739.94545</v>
      </c>
      <c r="P119" s="41">
        <f>+'Serie Gasto Constantes'!BF119+'Serie Gasto Constantes'!BL119+'Serie Gasto Constantes'!BR119+'Serie Gasto Constantes'!BX119</f>
        <v>33239105469.587032</v>
      </c>
      <c r="Q119" s="7">
        <f t="shared" si="21"/>
        <v>0.94958653211613853</v>
      </c>
      <c r="R119" s="41">
        <f>+'Serie Gasto Constantes'!BH119+'Serie Gasto Constantes'!BN119+'Serie Gasto Constantes'!BT119+'Serie Gasto Constantes'!BZ119</f>
        <v>32555499200.190689</v>
      </c>
      <c r="S119" s="7">
        <f t="shared" si="22"/>
        <v>0.93005702620681518</v>
      </c>
      <c r="T119" s="41">
        <f>+'Serie Gasto Constantes'!CB119+'Serie Gasto Constantes'!CH119+'Serie Gasto Constantes'!CN119+'Serie Gasto Constantes'!CT119</f>
        <v>35049271697.842323</v>
      </c>
      <c r="U119" s="41">
        <f>+'Serie Gasto Constantes'!CC119+'Serie Gasto Constantes'!CI119+'Serie Gasto Constantes'!CO119+'Serie Gasto Constantes'!CU119</f>
        <v>35447325094.442131</v>
      </c>
      <c r="V119" s="41">
        <f>+'Serie Gasto Constantes'!CD119+'Serie Gasto Constantes'!CJ119+'Serie Gasto Constantes'!CP119+'Serie Gasto Constantes'!CV119</f>
        <v>33396602380.330921</v>
      </c>
      <c r="W119" s="7">
        <f t="shared" si="13"/>
        <v>0.94214732116887578</v>
      </c>
      <c r="X119" s="41">
        <f>+'Serie Gasto Constantes'!CF119+'Serie Gasto Constantes'!CL119+'Serie Gasto Constantes'!CR119+'Serie Gasto Constantes'!CX119</f>
        <v>32625983695.064285</v>
      </c>
      <c r="Y119" s="7">
        <f t="shared" si="14"/>
        <v>0.92040749501236097</v>
      </c>
      <c r="Z119" s="41">
        <f>+'Serie Gasto Constantes'!FN119+'Serie Gasto Constantes'!GX119</f>
        <v>19710781155.599998</v>
      </c>
      <c r="AA119" s="41">
        <f>+'Serie Gasto Constantes'!FO119+'Serie Gasto Constantes'!GY119</f>
        <v>19503982974.769199</v>
      </c>
      <c r="AB119" s="41">
        <f>+'Serie Gasto Constantes'!FP119+'Serie Gasto Constantes'!GZ119</f>
        <v>13964998172.844</v>
      </c>
      <c r="AC119" s="7">
        <f t="shared" si="15"/>
        <v>0.71600750425743509</v>
      </c>
      <c r="AD119" s="41">
        <f>+'Serie Gasto Constantes'!FR119+'Serie Gasto Constantes'!HB119</f>
        <v>13305820274.791199</v>
      </c>
      <c r="AE119" s="7">
        <f t="shared" si="16"/>
        <v>0.68221041271436267</v>
      </c>
      <c r="AF119" s="445">
        <f>+Z119-'Serie Gasto Constantes'!FT119-'Serie Gasto Constantes'!FN119</f>
        <v>0</v>
      </c>
    </row>
    <row r="120" spans="1:32" s="42" customFormat="1" x14ac:dyDescent="0.25">
      <c r="A120" s="44" t="str">
        <f>+'Serie Gasto Constantes'!A120</f>
        <v>Inversión</v>
      </c>
      <c r="B120" s="41">
        <f>+'Serie Gasto Constantes'!H120+'Serie Gasto Constantes'!K120+'Serie Gasto Constantes'!N120+'Serie Gasto Constantes'!Q120</f>
        <v>24015314573.425697</v>
      </c>
      <c r="C120" s="41">
        <f>+'Serie Gasto Constantes'!I120+'Serie Gasto Constantes'!L120+'Serie Gasto Constantes'!O120+'Serie Gasto Constantes'!R120</f>
        <v>22825858280.499908</v>
      </c>
      <c r="D120" s="7">
        <f t="shared" si="17"/>
        <v>0.95047092598811966</v>
      </c>
      <c r="E120" s="41">
        <f>+'Serie Gasto Constantes'!T120+'Serie Gasto Constantes'!W120+'Serie Gasto Constantes'!Z120+'Serie Gasto Constantes'!AC120</f>
        <v>44087134493.832855</v>
      </c>
      <c r="F120" s="41">
        <f>+'Serie Gasto Constantes'!U120+'Serie Gasto Constantes'!X120+'Serie Gasto Constantes'!AA120+'Serie Gasto Constantes'!AD120</f>
        <v>39545427044.707481</v>
      </c>
      <c r="G120" s="7">
        <f t="shared" si="18"/>
        <v>0.89698338299213587</v>
      </c>
      <c r="H120" s="41">
        <f>+'Serie Gasto Constantes'!ACJ120+'Serie Gasto Constantes'!AL120+'Serie Gasto Constantes'!AR120+'Serie Gasto Constantes'!AX120</f>
        <v>31312591768.012917</v>
      </c>
      <c r="I120" s="41">
        <f>+'Serie Gasto Constantes'!AG120+'Serie Gasto Constantes'!AM120+'Serie Gasto Constantes'!AS120+'Serie Gasto Constantes'!AY120</f>
        <v>47115518944.728012</v>
      </c>
      <c r="J120" s="41">
        <f>+'Serie Gasto Constantes'!AH120+'Serie Gasto Constantes'!AN120+'Serie Gasto Constantes'!AT120+'Serie Gasto Constantes'!AZ120</f>
        <v>41926841160.211891</v>
      </c>
      <c r="K120" s="7">
        <f t="shared" si="19"/>
        <v>0.8898732752874261</v>
      </c>
      <c r="L120" s="41">
        <f>+'Serie Gasto Constantes'!AJ120+'Serie Gasto Constantes'!AP120+'Serie Gasto Constantes'!AV120+'Serie Gasto Constantes'!BB120</f>
        <v>33670848088.349499</v>
      </c>
      <c r="M120" s="7">
        <f t="shared" si="20"/>
        <v>0.7146445341682286</v>
      </c>
      <c r="N120" s="41">
        <f>+'Serie Gasto Constantes'!BD120+'Serie Gasto Constantes'!BJ120+'Serie Gasto Constantes'!BP120+'Serie Gasto Constantes'!BV120</f>
        <v>29753329544.473503</v>
      </c>
      <c r="O120" s="41">
        <f>+'Serie Gasto Constantes'!BE120+'Serie Gasto Constantes'!BK120+'Serie Gasto Constantes'!BQ120+'Serie Gasto Constantes'!BW120</f>
        <v>38228916167.474739</v>
      </c>
      <c r="P120" s="41">
        <f>+'Serie Gasto Constantes'!BF120+'Serie Gasto Constantes'!BL120+'Serie Gasto Constantes'!BR120+'Serie Gasto Constantes'!BX120</f>
        <v>38006086477.688194</v>
      </c>
      <c r="Q120" s="7">
        <f t="shared" si="21"/>
        <v>0.99417117428047497</v>
      </c>
      <c r="R120" s="41">
        <f>+'Serie Gasto Constantes'!BH120+'Serie Gasto Constantes'!BN120+'Serie Gasto Constantes'!BT120+'Serie Gasto Constantes'!BZ120</f>
        <v>37308947887.451729</v>
      </c>
      <c r="S120" s="7">
        <f t="shared" si="22"/>
        <v>0.97593527695128013</v>
      </c>
      <c r="T120" s="41">
        <f>+'Serie Gasto Constantes'!CB120+'Serie Gasto Constantes'!CH120+'Serie Gasto Constantes'!CN120+'Serie Gasto Constantes'!CT120</f>
        <v>25822584295.869499</v>
      </c>
      <c r="U120" s="41">
        <f>+'Serie Gasto Constantes'!CC120+'Serie Gasto Constantes'!CI120+'Serie Gasto Constantes'!CO120+'Serie Gasto Constantes'!CU120</f>
        <v>28829346662.040337</v>
      </c>
      <c r="V120" s="41">
        <f>+'Serie Gasto Constantes'!CD120+'Serie Gasto Constantes'!CJ120+'Serie Gasto Constantes'!CP120+'Serie Gasto Constantes'!CV120</f>
        <v>28634154131.343716</v>
      </c>
      <c r="W120" s="7">
        <f t="shared" si="13"/>
        <v>0.99322938070762345</v>
      </c>
      <c r="X120" s="41">
        <f>+'Serie Gasto Constantes'!CF120+'Serie Gasto Constantes'!CL120+'Serie Gasto Constantes'!CR120+'Serie Gasto Constantes'!CX120</f>
        <v>25499552691.264664</v>
      </c>
      <c r="Y120" s="7">
        <f t="shared" si="14"/>
        <v>0.88449984629169487</v>
      </c>
      <c r="Z120" s="41">
        <f>+'Serie Gasto Constantes'!FN120+'Serie Gasto Constantes'!GX120</f>
        <v>12367182762.799999</v>
      </c>
      <c r="AA120" s="41">
        <f>+'Serie Gasto Constantes'!FO120+'Serie Gasto Constantes'!GY120</f>
        <v>12476887608.049999</v>
      </c>
      <c r="AB120" s="41">
        <f>+'Serie Gasto Constantes'!FP120+'Serie Gasto Constantes'!GZ120</f>
        <v>10604687603.957199</v>
      </c>
      <c r="AC120" s="7">
        <f t="shared" si="15"/>
        <v>0.84994655214455328</v>
      </c>
      <c r="AD120" s="41">
        <f>+'Serie Gasto Constantes'!FR120+'Serie Gasto Constantes'!HB120</f>
        <v>5252811167.160799</v>
      </c>
      <c r="AE120" s="7">
        <f t="shared" si="16"/>
        <v>0.42100332488141695</v>
      </c>
      <c r="AF120" s="445">
        <f>+Z120-'Serie Gasto Constantes'!FT120-'Serie Gasto Constantes'!FN120</f>
        <v>0</v>
      </c>
    </row>
    <row r="121" spans="1:32" s="42" customFormat="1" ht="13" x14ac:dyDescent="0.25">
      <c r="A121" s="43" t="str">
        <f>+'Serie Gasto Constantes'!A121</f>
        <v>0220-INSTITUTO DISTRITAL DE PARTICIPACIÓN Y ACCIÓN COMUNAL</v>
      </c>
      <c r="B121" s="40">
        <f>+'Serie Gasto Constantes'!H121+'Serie Gasto Constantes'!K121+'Serie Gasto Constantes'!N121+'Serie Gasto Constantes'!Q121</f>
        <v>66451516899.767075</v>
      </c>
      <c r="C121" s="40">
        <f>+'Serie Gasto Constantes'!I121+'Serie Gasto Constantes'!L121+'Serie Gasto Constantes'!O121+'Serie Gasto Constantes'!R121</f>
        <v>65689464552.08239</v>
      </c>
      <c r="D121" s="4">
        <f t="shared" si="17"/>
        <v>0.98853220538465458</v>
      </c>
      <c r="E121" s="40">
        <f>+'Serie Gasto Constantes'!T121+'Serie Gasto Constantes'!W121+'Serie Gasto Constantes'!Z121+'Serie Gasto Constantes'!AC121</f>
        <v>278521086229.29742</v>
      </c>
      <c r="F121" s="40">
        <f>+'Serie Gasto Constantes'!U121+'Serie Gasto Constantes'!X121+'Serie Gasto Constantes'!AA121+'Serie Gasto Constantes'!AD121</f>
        <v>269784469534.37622</v>
      </c>
      <c r="G121" s="4">
        <f t="shared" si="18"/>
        <v>0.96863211754197798</v>
      </c>
      <c r="H121" s="40">
        <f>+'Serie Gasto Constantes'!ACJ121+'Serie Gasto Constantes'!AL121+'Serie Gasto Constantes'!AR121+'Serie Gasto Constantes'!AX121</f>
        <v>131378910640.26848</v>
      </c>
      <c r="I121" s="40">
        <f>+'Serie Gasto Constantes'!AG121+'Serie Gasto Constantes'!AM121+'Serie Gasto Constantes'!AS121+'Serie Gasto Constantes'!AY121</f>
        <v>188643907197.98431</v>
      </c>
      <c r="J121" s="40">
        <f>+'Serie Gasto Constantes'!AH121+'Serie Gasto Constantes'!AN121+'Serie Gasto Constantes'!AT121+'Serie Gasto Constantes'!AZ121</f>
        <v>175318049931.06339</v>
      </c>
      <c r="K121" s="4">
        <f t="shared" si="19"/>
        <v>0.92935972613769469</v>
      </c>
      <c r="L121" s="40">
        <f>+'Serie Gasto Constantes'!AJ121+'Serie Gasto Constantes'!AP121+'Serie Gasto Constantes'!AV121+'Serie Gasto Constantes'!BB121</f>
        <v>146493043667.54889</v>
      </c>
      <c r="M121" s="4">
        <f t="shared" si="20"/>
        <v>0.77655857453059685</v>
      </c>
      <c r="N121" s="40">
        <f>+'Serie Gasto Constantes'!BD121+'Serie Gasto Constantes'!BJ121+'Serie Gasto Constantes'!BP121+'Serie Gasto Constantes'!BV121</f>
        <v>202863467306.61948</v>
      </c>
      <c r="O121" s="40">
        <f>+'Serie Gasto Constantes'!BE121+'Serie Gasto Constantes'!BK121+'Serie Gasto Constantes'!BQ121+'Serie Gasto Constantes'!BW121</f>
        <v>202778936663.18558</v>
      </c>
      <c r="P121" s="40">
        <f>+'Serie Gasto Constantes'!BF121+'Serie Gasto Constantes'!BL121+'Serie Gasto Constantes'!BR121+'Serie Gasto Constantes'!BX121</f>
        <v>199097332252.6355</v>
      </c>
      <c r="Q121" s="4">
        <f t="shared" si="21"/>
        <v>0.98184424639396739</v>
      </c>
      <c r="R121" s="40">
        <f>+'Serie Gasto Constantes'!BH121+'Serie Gasto Constantes'!BN121+'Serie Gasto Constantes'!BT121+'Serie Gasto Constantes'!BZ121</f>
        <v>182250179284.43503</v>
      </c>
      <c r="S121" s="4">
        <f t="shared" si="22"/>
        <v>0.89876287095415297</v>
      </c>
      <c r="T121" s="40">
        <f>+'Serie Gasto Constantes'!CB121+'Serie Gasto Constantes'!CH121+'Serie Gasto Constantes'!CN121+'Serie Gasto Constantes'!CT121</f>
        <v>194896752935.64188</v>
      </c>
      <c r="U121" s="40">
        <f>+'Serie Gasto Constantes'!CC121+'Serie Gasto Constantes'!CI121+'Serie Gasto Constantes'!CO121+'Serie Gasto Constantes'!CU121</f>
        <v>203223711138.07901</v>
      </c>
      <c r="V121" s="40">
        <f>+'Serie Gasto Constantes'!CD121+'Serie Gasto Constantes'!CJ121+'Serie Gasto Constantes'!CP121+'Serie Gasto Constantes'!CV121</f>
        <v>196793405497.02521</v>
      </c>
      <c r="W121" s="4">
        <f t="shared" si="13"/>
        <v>0.96835848727964247</v>
      </c>
      <c r="X121" s="40">
        <f>+'Serie Gasto Constantes'!CF121+'Serie Gasto Constantes'!CL121+'Serie Gasto Constantes'!CR121+'Serie Gasto Constantes'!CX121</f>
        <v>173970373434.42386</v>
      </c>
      <c r="Y121" s="4">
        <f t="shared" si="14"/>
        <v>0.85605352082277852</v>
      </c>
      <c r="Z121" s="40">
        <f>+'Serie Gasto Constantes'!FN121+'Serie Gasto Constantes'!GX121</f>
        <v>90554264659.600006</v>
      </c>
      <c r="AA121" s="40">
        <f>+'Serie Gasto Constantes'!FO121+'Serie Gasto Constantes'!GY121</f>
        <v>91053222081.429199</v>
      </c>
      <c r="AB121" s="40">
        <f>+'Serie Gasto Constantes'!FP121+'Serie Gasto Constantes'!GZ121</f>
        <v>61731905323.715996</v>
      </c>
      <c r="AC121" s="4">
        <f t="shared" si="15"/>
        <v>0.67797606622321338</v>
      </c>
      <c r="AD121" s="40">
        <f>+'Serie Gasto Constantes'!FR121+'Serie Gasto Constantes'!HB121</f>
        <v>47451062760.919594</v>
      </c>
      <c r="AE121" s="4">
        <f t="shared" si="16"/>
        <v>0.52113545985757592</v>
      </c>
      <c r="AF121" s="445">
        <f>+Z121-'Serie Gasto Constantes'!FT121-'Serie Gasto Constantes'!FN121</f>
        <v>0</v>
      </c>
    </row>
    <row r="122" spans="1:32" s="42" customFormat="1" x14ac:dyDescent="0.25">
      <c r="A122" s="44" t="str">
        <f>+'Serie Gasto Constantes'!A122</f>
        <v>Funcionamiento</v>
      </c>
      <c r="B122" s="41">
        <f>+'Serie Gasto Constantes'!H122+'Serie Gasto Constantes'!K122+'Serie Gasto Constantes'!N122+'Serie Gasto Constantes'!Q122</f>
        <v>16797540992.659983</v>
      </c>
      <c r="C122" s="41">
        <f>+'Serie Gasto Constantes'!I122+'Serie Gasto Constantes'!L122+'Serie Gasto Constantes'!O122+'Serie Gasto Constantes'!R122</f>
        <v>16301401906.055277</v>
      </c>
      <c r="D122" s="7">
        <f t="shared" si="17"/>
        <v>0.97046358828226686</v>
      </c>
      <c r="E122" s="41">
        <f>+'Serie Gasto Constantes'!T122+'Serie Gasto Constantes'!W122+'Serie Gasto Constantes'!Z122+'Serie Gasto Constantes'!AC122</f>
        <v>71524848979.989655</v>
      </c>
      <c r="F122" s="41">
        <f>+'Serie Gasto Constantes'!U122+'Serie Gasto Constantes'!X122+'Serie Gasto Constantes'!AA122+'Serie Gasto Constantes'!AD122</f>
        <v>69809954432.313705</v>
      </c>
      <c r="G122" s="7">
        <f t="shared" si="18"/>
        <v>0.97602379351886892</v>
      </c>
      <c r="H122" s="41">
        <f>+'Serie Gasto Constantes'!ACJ122+'Serie Gasto Constantes'!AL122+'Serie Gasto Constantes'!AR122+'Serie Gasto Constantes'!AX122</f>
        <v>56615134382.772469</v>
      </c>
      <c r="I122" s="41">
        <f>+'Serie Gasto Constantes'!AG122+'Serie Gasto Constantes'!AM122+'Serie Gasto Constantes'!AS122+'Serie Gasto Constantes'!AY122</f>
        <v>75449506361.625397</v>
      </c>
      <c r="J122" s="41">
        <f>+'Serie Gasto Constantes'!AH122+'Serie Gasto Constantes'!AN122+'Serie Gasto Constantes'!AT122+'Serie Gasto Constantes'!AZ122</f>
        <v>70932768349.553711</v>
      </c>
      <c r="K122" s="7">
        <f t="shared" si="19"/>
        <v>0.94013561877498308</v>
      </c>
      <c r="L122" s="41">
        <f>+'Serie Gasto Constantes'!AJ122+'Serie Gasto Constantes'!AP122+'Serie Gasto Constantes'!AV122+'Serie Gasto Constantes'!BB122</f>
        <v>67444262203.677582</v>
      </c>
      <c r="M122" s="7">
        <f t="shared" si="20"/>
        <v>0.89389931698718994</v>
      </c>
      <c r="N122" s="41">
        <f>+'Serie Gasto Constantes'!BD122+'Serie Gasto Constantes'!BJ122+'Serie Gasto Constantes'!BP122+'Serie Gasto Constantes'!BV122</f>
        <v>88283625899.11142</v>
      </c>
      <c r="O122" s="41">
        <f>+'Serie Gasto Constantes'!BE122+'Serie Gasto Constantes'!BK122+'Serie Gasto Constantes'!BQ122+'Serie Gasto Constantes'!BW122</f>
        <v>88042854463.271423</v>
      </c>
      <c r="P122" s="41">
        <f>+'Serie Gasto Constantes'!BF122+'Serie Gasto Constantes'!BL122+'Serie Gasto Constantes'!BR122+'Serie Gasto Constantes'!BX122</f>
        <v>84763157464.962036</v>
      </c>
      <c r="Q122" s="7">
        <f t="shared" si="21"/>
        <v>0.96274885658463549</v>
      </c>
      <c r="R122" s="41">
        <f>+'Serie Gasto Constantes'!BH122+'Serie Gasto Constantes'!BN122+'Serie Gasto Constantes'!BT122+'Serie Gasto Constantes'!BZ122</f>
        <v>80739383322.602493</v>
      </c>
      <c r="S122" s="7">
        <f t="shared" si="22"/>
        <v>0.91704640671645077</v>
      </c>
      <c r="T122" s="41">
        <f>+'Serie Gasto Constantes'!CB122+'Serie Gasto Constantes'!CH122+'Serie Gasto Constantes'!CN122+'Serie Gasto Constantes'!CT122</f>
        <v>86461359787.100876</v>
      </c>
      <c r="U122" s="41">
        <f>+'Serie Gasto Constantes'!CC122+'Serie Gasto Constantes'!CI122+'Serie Gasto Constantes'!CO122+'Serie Gasto Constantes'!CU122</f>
        <v>86594113862.2715</v>
      </c>
      <c r="V122" s="41">
        <f>+'Serie Gasto Constantes'!CD122+'Serie Gasto Constantes'!CJ122+'Serie Gasto Constantes'!CP122+'Serie Gasto Constantes'!CV122</f>
        <v>82675267794.82605</v>
      </c>
      <c r="W122" s="7">
        <f t="shared" si="13"/>
        <v>0.95474465996986357</v>
      </c>
      <c r="X122" s="41">
        <f>+'Serie Gasto Constantes'!CF122+'Serie Gasto Constantes'!CL122+'Serie Gasto Constantes'!CR122+'Serie Gasto Constantes'!CX122</f>
        <v>79285658389.952957</v>
      </c>
      <c r="Y122" s="7">
        <f t="shared" si="14"/>
        <v>0.91560101320578569</v>
      </c>
      <c r="Z122" s="41">
        <f>+'Serie Gasto Constantes'!FN122+'Serie Gasto Constantes'!GX122</f>
        <v>45157291536.399994</v>
      </c>
      <c r="AA122" s="41">
        <f>+'Serie Gasto Constantes'!FO122+'Serie Gasto Constantes'!GY122</f>
        <v>44885579002.106796</v>
      </c>
      <c r="AB122" s="41">
        <f>+'Serie Gasto Constantes'!FP122+'Serie Gasto Constantes'!GZ122</f>
        <v>30960640425.908398</v>
      </c>
      <c r="AC122" s="7">
        <f t="shared" si="15"/>
        <v>0.68976809733155486</v>
      </c>
      <c r="AD122" s="41">
        <f>+'Serie Gasto Constantes'!FR122+'Serie Gasto Constantes'!HB122</f>
        <v>28039778063.059597</v>
      </c>
      <c r="AE122" s="7">
        <f t="shared" si="16"/>
        <v>0.62469458312531723</v>
      </c>
      <c r="AF122" s="445">
        <f>+Z122-'Serie Gasto Constantes'!FT122-'Serie Gasto Constantes'!FN122</f>
        <v>0</v>
      </c>
    </row>
    <row r="123" spans="1:32" s="42" customFormat="1" x14ac:dyDescent="0.25">
      <c r="A123" s="44" t="str">
        <f>+'Serie Gasto Constantes'!A123</f>
        <v>Inversión</v>
      </c>
      <c r="B123" s="41">
        <f>+'Serie Gasto Constantes'!H123+'Serie Gasto Constantes'!K123+'Serie Gasto Constantes'!N123+'Serie Gasto Constantes'!Q123</f>
        <v>49653975907.107094</v>
      </c>
      <c r="C123" s="41">
        <f>+'Serie Gasto Constantes'!I123+'Serie Gasto Constantes'!L123+'Serie Gasto Constantes'!O123+'Serie Gasto Constantes'!R123</f>
        <v>49388062646.027115</v>
      </c>
      <c r="D123" s="7">
        <f t="shared" si="17"/>
        <v>0.99464467333738893</v>
      </c>
      <c r="E123" s="41">
        <f>+'Serie Gasto Constantes'!T123+'Serie Gasto Constantes'!W123+'Serie Gasto Constantes'!Z123+'Serie Gasto Constantes'!AC123</f>
        <v>206996237249.30777</v>
      </c>
      <c r="F123" s="41">
        <f>+'Serie Gasto Constantes'!U123+'Serie Gasto Constantes'!X123+'Serie Gasto Constantes'!AA123+'Serie Gasto Constantes'!AD123</f>
        <v>199974515102.0625</v>
      </c>
      <c r="G123" s="7">
        <f t="shared" si="18"/>
        <v>0.96607802035170209</v>
      </c>
      <c r="H123" s="41">
        <f>+'Serie Gasto Constantes'!ACJ123+'Serie Gasto Constantes'!AL123+'Serie Gasto Constantes'!AR123+'Serie Gasto Constantes'!AX123</f>
        <v>74763776257.496002</v>
      </c>
      <c r="I123" s="41">
        <f>+'Serie Gasto Constantes'!AG123+'Serie Gasto Constantes'!AM123+'Serie Gasto Constantes'!AS123+'Serie Gasto Constantes'!AY123</f>
        <v>113194400836.3589</v>
      </c>
      <c r="J123" s="41">
        <f>+'Serie Gasto Constantes'!AH123+'Serie Gasto Constantes'!AN123+'Serie Gasto Constantes'!AT123+'Serie Gasto Constantes'!AZ123</f>
        <v>104385281581.50967</v>
      </c>
      <c r="K123" s="7">
        <f t="shared" si="19"/>
        <v>0.92217707598819965</v>
      </c>
      <c r="L123" s="41">
        <f>+'Serie Gasto Constantes'!AJ123+'Serie Gasto Constantes'!AP123+'Serie Gasto Constantes'!AV123+'Serie Gasto Constantes'!BB123</f>
        <v>79048781463.871323</v>
      </c>
      <c r="M123" s="7">
        <f t="shared" si="20"/>
        <v>0.69834533227619022</v>
      </c>
      <c r="N123" s="41">
        <f>+'Serie Gasto Constantes'!BD123+'Serie Gasto Constantes'!BJ123+'Serie Gasto Constantes'!BP123+'Serie Gasto Constantes'!BV123</f>
        <v>114579841407.50806</v>
      </c>
      <c r="O123" s="41">
        <f>+'Serie Gasto Constantes'!BE123+'Serie Gasto Constantes'!BK123+'Serie Gasto Constantes'!BQ123+'Serie Gasto Constantes'!BW123</f>
        <v>114736082199.91415</v>
      </c>
      <c r="P123" s="41">
        <f>+'Serie Gasto Constantes'!BF123+'Serie Gasto Constantes'!BL123+'Serie Gasto Constantes'!BR123+'Serie Gasto Constantes'!BX123</f>
        <v>114334174787.67345</v>
      </c>
      <c r="Q123" s="7">
        <f t="shared" si="21"/>
        <v>0.99649711403305163</v>
      </c>
      <c r="R123" s="41">
        <f>+'Serie Gasto Constantes'!BH123+'Serie Gasto Constantes'!BN123+'Serie Gasto Constantes'!BT123+'Serie Gasto Constantes'!BZ123</f>
        <v>101510795961.83253</v>
      </c>
      <c r="S123" s="7">
        <f t="shared" si="22"/>
        <v>0.88473298037980663</v>
      </c>
      <c r="T123" s="41">
        <f>+'Serie Gasto Constantes'!CB123+'Serie Gasto Constantes'!CH123+'Serie Gasto Constantes'!CN123+'Serie Gasto Constantes'!CT123</f>
        <v>108435393148.54099</v>
      </c>
      <c r="U123" s="41">
        <f>+'Serie Gasto Constantes'!CC123+'Serie Gasto Constantes'!CI123+'Serie Gasto Constantes'!CO123+'Serie Gasto Constantes'!CU123</f>
        <v>116629597275.8075</v>
      </c>
      <c r="V123" s="41">
        <f>+'Serie Gasto Constantes'!CD123+'Serie Gasto Constantes'!CJ123+'Serie Gasto Constantes'!CP123+'Serie Gasto Constantes'!CV123</f>
        <v>114118137702.19917</v>
      </c>
      <c r="W123" s="7">
        <f t="shared" si="13"/>
        <v>0.97846636160742984</v>
      </c>
      <c r="X123" s="41">
        <f>+'Serie Gasto Constantes'!CF123+'Serie Gasto Constantes'!CL123+'Serie Gasto Constantes'!CR123+'Serie Gasto Constantes'!CX123</f>
        <v>94684715044.470901</v>
      </c>
      <c r="Y123" s="7">
        <f t="shared" si="14"/>
        <v>0.8118412243211216</v>
      </c>
      <c r="Z123" s="41">
        <f>+'Serie Gasto Constantes'!FN123+'Serie Gasto Constantes'!GX123</f>
        <v>45396973123.199997</v>
      </c>
      <c r="AA123" s="41">
        <f>+'Serie Gasto Constantes'!FO123+'Serie Gasto Constantes'!GY123</f>
        <v>46167643079.322403</v>
      </c>
      <c r="AB123" s="41">
        <f>+'Serie Gasto Constantes'!FP123+'Serie Gasto Constantes'!GZ123</f>
        <v>30771264897.807598</v>
      </c>
      <c r="AC123" s="7">
        <f t="shared" si="15"/>
        <v>0.6665114969143715</v>
      </c>
      <c r="AD123" s="41">
        <f>+'Serie Gasto Constantes'!FR123+'Serie Gasto Constantes'!HB123</f>
        <v>19411284697.860001</v>
      </c>
      <c r="AE123" s="7">
        <f t="shared" si="16"/>
        <v>0.42045214793635288</v>
      </c>
      <c r="AF123" s="445">
        <f>+Z123-'Serie Gasto Constantes'!FT123-'Serie Gasto Constantes'!FN123</f>
        <v>0</v>
      </c>
    </row>
    <row r="124" spans="1:32" s="42" customFormat="1" ht="13" x14ac:dyDescent="0.25">
      <c r="A124" s="43" t="str">
        <f>+'Serie Gasto Constantes'!A124</f>
        <v>0221-INSTITUTO DISTRITAL DE TURISMO</v>
      </c>
      <c r="B124" s="40">
        <f>+'Serie Gasto Constantes'!H124+'Serie Gasto Constantes'!K124+'Serie Gasto Constantes'!N124+'Serie Gasto Constantes'!Q124</f>
        <v>13200128087.655615</v>
      </c>
      <c r="C124" s="40">
        <f>+'Serie Gasto Constantes'!I124+'Serie Gasto Constantes'!L124+'Serie Gasto Constantes'!O124+'Serie Gasto Constantes'!R124</f>
        <v>11637741859.679966</v>
      </c>
      <c r="D124" s="4">
        <f t="shared" si="17"/>
        <v>0.88163855550487058</v>
      </c>
      <c r="E124" s="40">
        <f>+'Serie Gasto Constantes'!T124+'Serie Gasto Constantes'!W124+'Serie Gasto Constantes'!Z124+'Serie Gasto Constantes'!AC124</f>
        <v>143379091531.90942</v>
      </c>
      <c r="F124" s="40">
        <f>+'Serie Gasto Constantes'!U124+'Serie Gasto Constantes'!X124+'Serie Gasto Constantes'!AA124+'Serie Gasto Constantes'!AD124</f>
        <v>137342924622.06764</v>
      </c>
      <c r="G124" s="4">
        <f t="shared" si="18"/>
        <v>0.95790064753968385</v>
      </c>
      <c r="H124" s="40">
        <f>+'Serie Gasto Constantes'!ACJ124+'Serie Gasto Constantes'!AL124+'Serie Gasto Constantes'!AR124+'Serie Gasto Constantes'!AX124</f>
        <v>77387619490.320221</v>
      </c>
      <c r="I124" s="40">
        <f>+'Serie Gasto Constantes'!AG124+'Serie Gasto Constantes'!AM124+'Serie Gasto Constantes'!AS124+'Serie Gasto Constantes'!AY124</f>
        <v>108406114543.94183</v>
      </c>
      <c r="J124" s="40">
        <f>+'Serie Gasto Constantes'!AH124+'Serie Gasto Constantes'!AN124+'Serie Gasto Constantes'!AT124+'Serie Gasto Constantes'!AZ124</f>
        <v>105716573718.22882</v>
      </c>
      <c r="K124" s="4">
        <f t="shared" si="19"/>
        <v>0.9751901372258589</v>
      </c>
      <c r="L124" s="40">
        <f>+'Serie Gasto Constantes'!AJ124+'Serie Gasto Constantes'!AP124+'Serie Gasto Constantes'!AV124+'Serie Gasto Constantes'!BB124</f>
        <v>80578294746.441132</v>
      </c>
      <c r="M124" s="4">
        <f t="shared" si="20"/>
        <v>0.74330027494693718</v>
      </c>
      <c r="N124" s="40">
        <f>+'Serie Gasto Constantes'!BD124+'Serie Gasto Constantes'!BJ124+'Serie Gasto Constantes'!BP124+'Serie Gasto Constantes'!BV124</f>
        <v>116701573170.17194</v>
      </c>
      <c r="O124" s="40">
        <f>+'Serie Gasto Constantes'!BE124+'Serie Gasto Constantes'!BK124+'Serie Gasto Constantes'!BQ124+'Serie Gasto Constantes'!BW124</f>
        <v>118492501283.15666</v>
      </c>
      <c r="P124" s="40">
        <f>+'Serie Gasto Constantes'!BF124+'Serie Gasto Constantes'!BL124+'Serie Gasto Constantes'!BR124+'Serie Gasto Constantes'!BX124</f>
        <v>113659519558.48346</v>
      </c>
      <c r="Q124" s="4">
        <f t="shared" si="21"/>
        <v>0.95921276306655034</v>
      </c>
      <c r="R124" s="40">
        <f>+'Serie Gasto Constantes'!BH124+'Serie Gasto Constantes'!BN124+'Serie Gasto Constantes'!BT124+'Serie Gasto Constantes'!BZ124</f>
        <v>97180989151.391968</v>
      </c>
      <c r="S124" s="4">
        <f t="shared" si="22"/>
        <v>0.82014463446224795</v>
      </c>
      <c r="T124" s="40">
        <f>+'Serie Gasto Constantes'!CB124+'Serie Gasto Constantes'!CH124+'Serie Gasto Constantes'!CN124+'Serie Gasto Constantes'!CT124</f>
        <v>144841287262.64938</v>
      </c>
      <c r="U124" s="40">
        <f>+'Serie Gasto Constantes'!CC124+'Serie Gasto Constantes'!CI124+'Serie Gasto Constantes'!CO124+'Serie Gasto Constantes'!CU124</f>
        <v>149656151400.05997</v>
      </c>
      <c r="V124" s="40">
        <f>+'Serie Gasto Constantes'!CD124+'Serie Gasto Constantes'!CJ124+'Serie Gasto Constantes'!CP124+'Serie Gasto Constantes'!CV124</f>
        <v>142447756681.64777</v>
      </c>
      <c r="W124" s="4">
        <f t="shared" si="13"/>
        <v>0.95183362226693402</v>
      </c>
      <c r="X124" s="40">
        <f>+'Serie Gasto Constantes'!CF124+'Serie Gasto Constantes'!CL124+'Serie Gasto Constantes'!CR124+'Serie Gasto Constantes'!CX124</f>
        <v>125866826750.66476</v>
      </c>
      <c r="Y124" s="4">
        <f t="shared" si="14"/>
        <v>0.84104011477749607</v>
      </c>
      <c r="Z124" s="40">
        <f>+'Serie Gasto Constantes'!FN124+'Serie Gasto Constantes'!GX124</f>
        <v>65269873131.199997</v>
      </c>
      <c r="AA124" s="40">
        <f>+'Serie Gasto Constantes'!FO124+'Serie Gasto Constantes'!GY124</f>
        <v>64232238178.008797</v>
      </c>
      <c r="AB124" s="40">
        <f>+'Serie Gasto Constantes'!FP124+'Serie Gasto Constantes'!GZ124</f>
        <v>49381579681.812393</v>
      </c>
      <c r="AC124" s="4">
        <f t="shared" si="15"/>
        <v>0.7687974307381239</v>
      </c>
      <c r="AD124" s="40">
        <f>+'Serie Gasto Constantes'!FR124+'Serie Gasto Constantes'!HB124</f>
        <v>39258747915.866394</v>
      </c>
      <c r="AE124" s="4">
        <f t="shared" si="16"/>
        <v>0.61120006136276006</v>
      </c>
      <c r="AF124" s="445">
        <f>+Z124-'Serie Gasto Constantes'!FT124-'Serie Gasto Constantes'!FN124</f>
        <v>0</v>
      </c>
    </row>
    <row r="125" spans="1:32" s="42" customFormat="1" x14ac:dyDescent="0.25">
      <c r="A125" s="44" t="str">
        <f>+'Serie Gasto Constantes'!A125</f>
        <v>Funcionamiento</v>
      </c>
      <c r="B125" s="41">
        <f>+'Serie Gasto Constantes'!H125+'Serie Gasto Constantes'!K125+'Serie Gasto Constantes'!N125+'Serie Gasto Constantes'!Q125</f>
        <v>3578880376.4332585</v>
      </c>
      <c r="C125" s="41">
        <f>+'Serie Gasto Constantes'!I125+'Serie Gasto Constantes'!L125+'Serie Gasto Constantes'!O125+'Serie Gasto Constantes'!R125</f>
        <v>2992561648.1058397</v>
      </c>
      <c r="D125" s="7">
        <f t="shared" si="17"/>
        <v>0.83617258285907037</v>
      </c>
      <c r="E125" s="41">
        <f>+'Serie Gasto Constantes'!T125+'Serie Gasto Constantes'!W125+'Serie Gasto Constantes'!Z125+'Serie Gasto Constantes'!AC125</f>
        <v>23981961881.619339</v>
      </c>
      <c r="F125" s="41">
        <f>+'Serie Gasto Constantes'!U125+'Serie Gasto Constantes'!X125+'Serie Gasto Constantes'!AA125+'Serie Gasto Constantes'!AD125</f>
        <v>22597739390.974991</v>
      </c>
      <c r="G125" s="7">
        <f t="shared" si="18"/>
        <v>0.94228068172749169</v>
      </c>
      <c r="H125" s="41">
        <f>+'Serie Gasto Constantes'!ACJ125+'Serie Gasto Constantes'!AL125+'Serie Gasto Constantes'!AR125+'Serie Gasto Constantes'!AX125</f>
        <v>22369030664.0578</v>
      </c>
      <c r="I125" s="41">
        <f>+'Serie Gasto Constantes'!AG125+'Serie Gasto Constantes'!AM125+'Serie Gasto Constantes'!AS125+'Serie Gasto Constantes'!AY125</f>
        <v>29866507172.194092</v>
      </c>
      <c r="J125" s="41">
        <f>+'Serie Gasto Constantes'!AH125+'Serie Gasto Constantes'!AN125+'Serie Gasto Constantes'!AT125+'Serie Gasto Constantes'!AZ125</f>
        <v>29096868610.321033</v>
      </c>
      <c r="K125" s="7">
        <f t="shared" si="19"/>
        <v>0.97423071410942896</v>
      </c>
      <c r="L125" s="41">
        <f>+'Serie Gasto Constantes'!AJ125+'Serie Gasto Constantes'!AP125+'Serie Gasto Constantes'!AV125+'Serie Gasto Constantes'!BB125</f>
        <v>28076053450.393452</v>
      </c>
      <c r="M125" s="7">
        <f t="shared" si="20"/>
        <v>0.94005145256933276</v>
      </c>
      <c r="N125" s="41">
        <f>+'Serie Gasto Constantes'!BD125+'Serie Gasto Constantes'!BJ125+'Serie Gasto Constantes'!BP125+'Serie Gasto Constantes'!BV125</f>
        <v>41432770216.588173</v>
      </c>
      <c r="O125" s="41">
        <f>+'Serie Gasto Constantes'!BE125+'Serie Gasto Constantes'!BK125+'Serie Gasto Constantes'!BQ125+'Serie Gasto Constantes'!BW125</f>
        <v>41432770216.588173</v>
      </c>
      <c r="P125" s="41">
        <f>+'Serie Gasto Constantes'!BF125+'Serie Gasto Constantes'!BL125+'Serie Gasto Constantes'!BR125+'Serie Gasto Constantes'!BX125</f>
        <v>37452125471.944725</v>
      </c>
      <c r="Q125" s="7">
        <f t="shared" si="21"/>
        <v>0.90392520886644112</v>
      </c>
      <c r="R125" s="41">
        <f>+'Serie Gasto Constantes'!BH125+'Serie Gasto Constantes'!BN125+'Serie Gasto Constantes'!BT125+'Serie Gasto Constantes'!BZ125</f>
        <v>36397050447.616791</v>
      </c>
      <c r="S125" s="7">
        <f t="shared" si="22"/>
        <v>0.87846046154656432</v>
      </c>
      <c r="T125" s="41">
        <f>+'Serie Gasto Constantes'!CB125+'Serie Gasto Constantes'!CH125+'Serie Gasto Constantes'!CN125+'Serie Gasto Constantes'!CT125</f>
        <v>49412567345.198509</v>
      </c>
      <c r="U125" s="41">
        <f>+'Serie Gasto Constantes'!CC125+'Serie Gasto Constantes'!CI125+'Serie Gasto Constantes'!CO125+'Serie Gasto Constantes'!CU125</f>
        <v>49368748382.935211</v>
      </c>
      <c r="V125" s="41">
        <f>+'Serie Gasto Constantes'!CD125+'Serie Gasto Constantes'!CJ125+'Serie Gasto Constantes'!CP125+'Serie Gasto Constantes'!CV125</f>
        <v>46237759901.705765</v>
      </c>
      <c r="W125" s="7">
        <f t="shared" si="13"/>
        <v>0.93657954508095853</v>
      </c>
      <c r="X125" s="41">
        <f>+'Serie Gasto Constantes'!CF125+'Serie Gasto Constantes'!CL125+'Serie Gasto Constantes'!CR125+'Serie Gasto Constantes'!CX125</f>
        <v>45113910366.540802</v>
      </c>
      <c r="Y125" s="7">
        <f t="shared" si="14"/>
        <v>0.91381515319385465</v>
      </c>
      <c r="Z125" s="41">
        <f>+'Serie Gasto Constantes'!FN125+'Serie Gasto Constantes'!GX125</f>
        <v>35688393598</v>
      </c>
      <c r="AA125" s="41">
        <f>+'Serie Gasto Constantes'!FO125+'Serie Gasto Constantes'!GY125</f>
        <v>35665791635.063202</v>
      </c>
      <c r="AB125" s="41">
        <f>+'Serie Gasto Constantes'!FP125+'Serie Gasto Constantes'!GZ125</f>
        <v>25921055160.830399</v>
      </c>
      <c r="AC125" s="7">
        <f t="shared" si="15"/>
        <v>0.72677638634963848</v>
      </c>
      <c r="AD125" s="41">
        <f>+'Serie Gasto Constantes'!FR125+'Serie Gasto Constantes'!HB125</f>
        <v>24508072023.434399</v>
      </c>
      <c r="AE125" s="7">
        <f t="shared" si="16"/>
        <v>0.68715906474764465</v>
      </c>
      <c r="AF125" s="445">
        <f>+Z125-'Serie Gasto Constantes'!FT125-'Serie Gasto Constantes'!FN125</f>
        <v>0</v>
      </c>
    </row>
    <row r="126" spans="1:32" s="42" customFormat="1" x14ac:dyDescent="0.25">
      <c r="A126" s="44" t="str">
        <f>+'Serie Gasto Constantes'!A126</f>
        <v>Inversión</v>
      </c>
      <c r="B126" s="41">
        <f>+'Serie Gasto Constantes'!H126+'Serie Gasto Constantes'!K126+'Serie Gasto Constantes'!N126+'Serie Gasto Constantes'!Q126</f>
        <v>9621247711.2223568</v>
      </c>
      <c r="C126" s="41">
        <f>+'Serie Gasto Constantes'!I126+'Serie Gasto Constantes'!L126+'Serie Gasto Constantes'!O126+'Serie Gasto Constantes'!R126</f>
        <v>8645180211.5741253</v>
      </c>
      <c r="D126" s="7">
        <f t="shared" si="17"/>
        <v>0.89855083987602435</v>
      </c>
      <c r="E126" s="41">
        <f>+'Serie Gasto Constantes'!T126+'Serie Gasto Constantes'!W126+'Serie Gasto Constantes'!Z126+'Serie Gasto Constantes'!AC126</f>
        <v>119397129650.2901</v>
      </c>
      <c r="F126" s="41">
        <f>+'Serie Gasto Constantes'!U126+'Serie Gasto Constantes'!X126+'Serie Gasto Constantes'!AA126+'Serie Gasto Constantes'!AD126</f>
        <v>114745185231.09267</v>
      </c>
      <c r="G126" s="7">
        <f t="shared" si="18"/>
        <v>0.96103805482742499</v>
      </c>
      <c r="H126" s="41">
        <f>+'Serie Gasto Constantes'!ACJ126+'Serie Gasto Constantes'!AL126+'Serie Gasto Constantes'!AR126+'Serie Gasto Constantes'!AX126</f>
        <v>55018588826.262421</v>
      </c>
      <c r="I126" s="41">
        <f>+'Serie Gasto Constantes'!AG126+'Serie Gasto Constantes'!AM126+'Serie Gasto Constantes'!AS126+'Serie Gasto Constantes'!AY126</f>
        <v>78539607371.747742</v>
      </c>
      <c r="J126" s="41">
        <f>+'Serie Gasto Constantes'!AH126+'Serie Gasto Constantes'!AN126+'Serie Gasto Constantes'!AT126+'Serie Gasto Constantes'!AZ126</f>
        <v>76619705107.907791</v>
      </c>
      <c r="K126" s="7">
        <f t="shared" si="19"/>
        <v>0.97555498011655994</v>
      </c>
      <c r="L126" s="41">
        <f>+'Serie Gasto Constantes'!AJ126+'Serie Gasto Constantes'!AP126+'Serie Gasto Constantes'!AV126+'Serie Gasto Constantes'!BB126</f>
        <v>52502241296.047668</v>
      </c>
      <c r="M126" s="7">
        <f t="shared" si="20"/>
        <v>0.66848107665653766</v>
      </c>
      <c r="N126" s="41">
        <f>+'Serie Gasto Constantes'!BD126+'Serie Gasto Constantes'!BJ126+'Serie Gasto Constantes'!BP126+'Serie Gasto Constantes'!BV126</f>
        <v>75268802953.583755</v>
      </c>
      <c r="O126" s="41">
        <f>+'Serie Gasto Constantes'!BE126+'Serie Gasto Constantes'!BK126+'Serie Gasto Constantes'!BQ126+'Serie Gasto Constantes'!BW126</f>
        <v>76929623816.219421</v>
      </c>
      <c r="P126" s="41">
        <f>+'Serie Gasto Constantes'!BF126+'Serie Gasto Constantes'!BL126+'Serie Gasto Constantes'!BR126+'Serie Gasto Constantes'!BX126</f>
        <v>76077286836.189667</v>
      </c>
      <c r="Q126" s="7">
        <f t="shared" si="21"/>
        <v>0.98892056222625058</v>
      </c>
      <c r="R126" s="41">
        <f>+'Serie Gasto Constantes'!BH126+'Serie Gasto Constantes'!BN126+'Serie Gasto Constantes'!BT126+'Serie Gasto Constantes'!BZ126</f>
        <v>60653831453.426125</v>
      </c>
      <c r="S126" s="7">
        <f t="shared" si="22"/>
        <v>0.78843270569377466</v>
      </c>
      <c r="T126" s="41">
        <f>+'Serie Gasto Constantes'!CB126+'Serie Gasto Constantes'!CH126+'Serie Gasto Constantes'!CN126+'Serie Gasto Constantes'!CT126</f>
        <v>95428719917.450851</v>
      </c>
      <c r="U126" s="41">
        <f>+'Serie Gasto Constantes'!CC126+'Serie Gasto Constantes'!CI126+'Serie Gasto Constantes'!CO126+'Serie Gasto Constantes'!CU126</f>
        <v>100287403017.12474</v>
      </c>
      <c r="V126" s="41">
        <f>+'Serie Gasto Constantes'!CD126+'Serie Gasto Constantes'!CJ126+'Serie Gasto Constantes'!CP126+'Serie Gasto Constantes'!CV126</f>
        <v>96209996779.941971</v>
      </c>
      <c r="W126" s="7">
        <f t="shared" si="13"/>
        <v>0.95934278768305004</v>
      </c>
      <c r="X126" s="41">
        <f>+'Serie Gasto Constantes'!CF126+'Serie Gasto Constantes'!CL126+'Serie Gasto Constantes'!CR126+'Serie Gasto Constantes'!CX126</f>
        <v>80752916384.123947</v>
      </c>
      <c r="Y126" s="7">
        <f t="shared" si="14"/>
        <v>0.80521495177549718</v>
      </c>
      <c r="Z126" s="41">
        <f>+'Serie Gasto Constantes'!FN126+'Serie Gasto Constantes'!GX126</f>
        <v>29581479533.199997</v>
      </c>
      <c r="AA126" s="41">
        <f>+'Serie Gasto Constantes'!FO126+'Serie Gasto Constantes'!GY126</f>
        <v>28566446542.945599</v>
      </c>
      <c r="AB126" s="41">
        <f>+'Serie Gasto Constantes'!FP126+'Serie Gasto Constantes'!GZ126</f>
        <v>23460524520.981998</v>
      </c>
      <c r="AC126" s="7">
        <f t="shared" si="15"/>
        <v>0.8212615624317301</v>
      </c>
      <c r="AD126" s="41">
        <f>+'Serie Gasto Constantes'!FR126+'Serie Gasto Constantes'!HB126</f>
        <v>14750675892.431999</v>
      </c>
      <c r="AE126" s="7">
        <f t="shared" si="16"/>
        <v>0.51636369508739743</v>
      </c>
      <c r="AF126" s="445">
        <f>+Z126-'Serie Gasto Constantes'!FT126-'Serie Gasto Constantes'!FN126</f>
        <v>0</v>
      </c>
    </row>
    <row r="127" spans="1:32" s="42" customFormat="1" x14ac:dyDescent="0.25">
      <c r="A127" s="44" t="str">
        <f>+'Serie Gasto Constantes'!A127</f>
        <v>Transferencias</v>
      </c>
      <c r="B127" s="41"/>
      <c r="C127" s="41"/>
      <c r="D127" s="7"/>
      <c r="E127" s="41"/>
      <c r="F127" s="41"/>
      <c r="G127" s="7"/>
      <c r="H127" s="41">
        <f>+'Serie Gasto Constantes'!ACJ127+'Serie Gasto Constantes'!AL127+'Serie Gasto Constantes'!AR127+'Serie Gasto Constantes'!AX127</f>
        <v>0</v>
      </c>
      <c r="I127" s="41">
        <f>+'Serie Gasto Constantes'!AG127+'Serie Gasto Constantes'!AM127+'Serie Gasto Constantes'!AS127+'Serie Gasto Constantes'!AY127</f>
        <v>0</v>
      </c>
      <c r="J127" s="41">
        <f>+'Serie Gasto Constantes'!AH127+'Serie Gasto Constantes'!AN127+'Serie Gasto Constantes'!AT127+'Serie Gasto Constantes'!AZ127</f>
        <v>0</v>
      </c>
      <c r="K127" s="7"/>
      <c r="L127" s="41"/>
      <c r="M127" s="7"/>
      <c r="N127" s="41">
        <f>+'Serie Gasto Constantes'!BD127+'Serie Gasto Constantes'!BJ127+'Serie Gasto Constantes'!BP127+'Serie Gasto Constantes'!BV127</f>
        <v>0</v>
      </c>
      <c r="O127" s="41">
        <f>+'Serie Gasto Constantes'!BE127+'Serie Gasto Constantes'!BK127+'Serie Gasto Constantes'!BQ127+'Serie Gasto Constantes'!BW127</f>
        <v>130107250.34904951</v>
      </c>
      <c r="P127" s="41">
        <f>+'Serie Gasto Constantes'!BF127+'Serie Gasto Constantes'!BL127+'Serie Gasto Constantes'!BR127+'Serie Gasto Constantes'!BX127</f>
        <v>130107250.34904951</v>
      </c>
      <c r="Q127" s="7">
        <f t="shared" si="21"/>
        <v>1</v>
      </c>
      <c r="R127" s="41">
        <f>+'Serie Gasto Constantes'!BH127+'Serie Gasto Constantes'!BN127+'Serie Gasto Constantes'!BT127+'Serie Gasto Constantes'!BZ127</f>
        <v>130107250.34904951</v>
      </c>
      <c r="S127" s="7">
        <f t="shared" si="22"/>
        <v>1</v>
      </c>
      <c r="T127" s="41">
        <f>+'Serie Gasto Constantes'!CB127+'Serie Gasto Constantes'!CH127+'Serie Gasto Constantes'!CN127+'Serie Gasto Constantes'!CT127</f>
        <v>0</v>
      </c>
      <c r="U127" s="41"/>
      <c r="V127" s="41"/>
      <c r="W127" s="7"/>
      <c r="X127" s="41"/>
      <c r="Y127" s="7"/>
      <c r="Z127" s="41">
        <f>+'Serie Gasto Constantes'!FN127+'Serie Gasto Constantes'!GX127</f>
        <v>0</v>
      </c>
      <c r="AA127" s="41">
        <f>+'Serie Gasto Constantes'!FO127+'Serie Gasto Constantes'!GY127</f>
        <v>0</v>
      </c>
      <c r="AB127" s="41">
        <f>+'Serie Gasto Constantes'!FP127+'Serie Gasto Constantes'!GZ127</f>
        <v>0</v>
      </c>
      <c r="AC127" s="7" t="str">
        <f t="shared" si="15"/>
        <v>0</v>
      </c>
      <c r="AD127" s="41">
        <f>+'Serie Gasto Constantes'!FR127+'Serie Gasto Constantes'!HB127</f>
        <v>0</v>
      </c>
      <c r="AE127" s="7" t="str">
        <f t="shared" si="16"/>
        <v>0</v>
      </c>
      <c r="AF127" s="445">
        <f>+Z127-'Serie Gasto Constantes'!FT127-'Serie Gasto Constantes'!FN127</f>
        <v>0</v>
      </c>
    </row>
    <row r="128" spans="1:32" s="42" customFormat="1" ht="13" x14ac:dyDescent="0.25">
      <c r="A128" s="43" t="str">
        <f>+'Serie Gasto Constantes'!A128</f>
        <v>0222-INSTITUTO DISTRITAL DE LAS ARTES</v>
      </c>
      <c r="B128" s="40"/>
      <c r="C128" s="40"/>
      <c r="D128" s="4"/>
      <c r="E128" s="40">
        <f>+'Serie Gasto Constantes'!T128+'Serie Gasto Constantes'!W128+'Serie Gasto Constantes'!Z128+'Serie Gasto Constantes'!AC128</f>
        <v>43324810712.977554</v>
      </c>
      <c r="F128" s="40">
        <f>+'Serie Gasto Constantes'!U128+'Serie Gasto Constantes'!X128+'Serie Gasto Constantes'!AA128+'Serie Gasto Constantes'!AD128</f>
        <v>42196434153.910072</v>
      </c>
      <c r="G128" s="4">
        <f t="shared" si="18"/>
        <v>0.97395541860429902</v>
      </c>
      <c r="H128" s="40">
        <f>+'Serie Gasto Constantes'!ACJ128+'Serie Gasto Constantes'!AL128+'Serie Gasto Constantes'!AR128+'Serie Gasto Constantes'!AX128</f>
        <v>495351986537.45978</v>
      </c>
      <c r="I128" s="40">
        <f>+'Serie Gasto Constantes'!AG128+'Serie Gasto Constantes'!AM128+'Serie Gasto Constantes'!AS128+'Serie Gasto Constantes'!AY128</f>
        <v>618386836401.88647</v>
      </c>
      <c r="J128" s="40">
        <f>+'Serie Gasto Constantes'!AH128+'Serie Gasto Constantes'!AN128+'Serie Gasto Constantes'!AT128+'Serie Gasto Constantes'!AZ128</f>
        <v>588127901560.7428</v>
      </c>
      <c r="K128" s="4">
        <f t="shared" si="19"/>
        <v>0.95106795122417753</v>
      </c>
      <c r="L128" s="40">
        <f>+'Serie Gasto Constantes'!AJ128+'Serie Gasto Constantes'!AP128+'Serie Gasto Constantes'!AV128+'Serie Gasto Constantes'!BB128</f>
        <v>520007827926.17761</v>
      </c>
      <c r="M128" s="4">
        <f t="shared" si="20"/>
        <v>0.84091024794749536</v>
      </c>
      <c r="N128" s="40">
        <f>+'Serie Gasto Constantes'!BD128+'Serie Gasto Constantes'!BJ128+'Serie Gasto Constantes'!BP128+'Serie Gasto Constantes'!BV128</f>
        <v>814469258163.18359</v>
      </c>
      <c r="O128" s="40">
        <f>+'Serie Gasto Constantes'!BE128+'Serie Gasto Constantes'!BK128+'Serie Gasto Constantes'!BQ128+'Serie Gasto Constantes'!BW128</f>
        <v>832189417891.5426</v>
      </c>
      <c r="P128" s="40">
        <f>+'Serie Gasto Constantes'!BF128+'Serie Gasto Constantes'!BL128+'Serie Gasto Constantes'!BR128+'Serie Gasto Constantes'!BX128</f>
        <v>794185576965.53491</v>
      </c>
      <c r="Q128" s="4">
        <f t="shared" si="21"/>
        <v>0.95433270345795163</v>
      </c>
      <c r="R128" s="40">
        <f>+'Serie Gasto Constantes'!BH128+'Serie Gasto Constantes'!BN128+'Serie Gasto Constantes'!BT128+'Serie Gasto Constantes'!BZ128</f>
        <v>705748131702.66382</v>
      </c>
      <c r="S128" s="4">
        <f t="shared" si="22"/>
        <v>0.84806189135493482</v>
      </c>
      <c r="T128" s="40">
        <f>+'Serie Gasto Constantes'!CB128+'Serie Gasto Constantes'!CH128+'Serie Gasto Constantes'!CN128+'Serie Gasto Constantes'!CT128</f>
        <v>850505874628.38098</v>
      </c>
      <c r="U128" s="40">
        <f>+'Serie Gasto Constantes'!CC128+'Serie Gasto Constantes'!CI128+'Serie Gasto Constantes'!CO128+'Serie Gasto Constantes'!CU128</f>
        <v>912606501213.80103</v>
      </c>
      <c r="V128" s="40">
        <f>+'Serie Gasto Constantes'!CD128+'Serie Gasto Constantes'!CJ128+'Serie Gasto Constantes'!CP128+'Serie Gasto Constantes'!CV128</f>
        <v>868410462662.75415</v>
      </c>
      <c r="W128" s="4">
        <f t="shared" si="13"/>
        <v>0.95157163740093409</v>
      </c>
      <c r="X128" s="40">
        <f>+'Serie Gasto Constantes'!CF128+'Serie Gasto Constantes'!CL128+'Serie Gasto Constantes'!CR128+'Serie Gasto Constantes'!CX128</f>
        <v>705562585680.61169</v>
      </c>
      <c r="Y128" s="4">
        <f t="shared" si="14"/>
        <v>0.77312903725996573</v>
      </c>
      <c r="Z128" s="40">
        <f>+'Serie Gasto Constantes'!FN128+'Serie Gasto Constantes'!GX128</f>
        <v>444528326809.59998</v>
      </c>
      <c r="AA128" s="40">
        <f>+'Serie Gasto Constantes'!FO128+'Serie Gasto Constantes'!GY128</f>
        <v>443601335710.74799</v>
      </c>
      <c r="AB128" s="40">
        <f>+'Serie Gasto Constantes'!FP128+'Serie Gasto Constantes'!GZ128</f>
        <v>374736879903.60077</v>
      </c>
      <c r="AC128" s="4">
        <f t="shared" si="15"/>
        <v>0.84476048590608721</v>
      </c>
      <c r="AD128" s="40">
        <f>+'Serie Gasto Constantes'!FR128+'Serie Gasto Constantes'!HB128</f>
        <v>241605181802.87238</v>
      </c>
      <c r="AE128" s="4">
        <f t="shared" si="16"/>
        <v>0.54464484741861097</v>
      </c>
      <c r="AF128" s="445">
        <f>+Z128-'Serie Gasto Constantes'!FT128-'Serie Gasto Constantes'!FN128</f>
        <v>0</v>
      </c>
    </row>
    <row r="129" spans="1:32" s="42" customFormat="1" x14ac:dyDescent="0.25">
      <c r="A129" s="44" t="str">
        <f>+'Serie Gasto Constantes'!A129</f>
        <v>Funcionamiento</v>
      </c>
      <c r="B129" s="41"/>
      <c r="C129" s="41"/>
      <c r="D129" s="7"/>
      <c r="E129" s="41">
        <f>+'Serie Gasto Constantes'!T129+'Serie Gasto Constantes'!W129+'Serie Gasto Constantes'!Z129+'Serie Gasto Constantes'!AC129</f>
        <v>7998366356.2483263</v>
      </c>
      <c r="F129" s="41">
        <f>+'Serie Gasto Constantes'!U129+'Serie Gasto Constantes'!X129+'Serie Gasto Constantes'!AA129+'Serie Gasto Constantes'!AD129</f>
        <v>7170409831.5627899</v>
      </c>
      <c r="G129" s="7">
        <f t="shared" si="18"/>
        <v>0.89648429594141599</v>
      </c>
      <c r="H129" s="41">
        <f>+'Serie Gasto Constantes'!ACJ129+'Serie Gasto Constantes'!AL129+'Serie Gasto Constantes'!AR129+'Serie Gasto Constantes'!AX129</f>
        <v>43578230840.065468</v>
      </c>
      <c r="I129" s="41">
        <f>+'Serie Gasto Constantes'!AG129+'Serie Gasto Constantes'!AM129+'Serie Gasto Constantes'!AS129+'Serie Gasto Constantes'!AY129</f>
        <v>59883784001.039291</v>
      </c>
      <c r="J129" s="41">
        <f>+'Serie Gasto Constantes'!AH129+'Serie Gasto Constantes'!AN129+'Serie Gasto Constantes'!AT129+'Serie Gasto Constantes'!AZ129</f>
        <v>58076255966.061577</v>
      </c>
      <c r="K129" s="7">
        <f t="shared" si="19"/>
        <v>0.96981606848781721</v>
      </c>
      <c r="L129" s="41">
        <f>+'Serie Gasto Constantes'!AJ129+'Serie Gasto Constantes'!AP129+'Serie Gasto Constantes'!AV129+'Serie Gasto Constantes'!BB129</f>
        <v>52227437178.464546</v>
      </c>
      <c r="M129" s="7">
        <f t="shared" si="20"/>
        <v>0.872146576067373</v>
      </c>
      <c r="N129" s="41">
        <f>+'Serie Gasto Constantes'!BD129+'Serie Gasto Constantes'!BJ129+'Serie Gasto Constantes'!BP129+'Serie Gasto Constantes'!BV129</f>
        <v>70630801627.766937</v>
      </c>
      <c r="O129" s="41">
        <f>+'Serie Gasto Constantes'!BE129+'Serie Gasto Constantes'!BK129+'Serie Gasto Constantes'!BQ129+'Serie Gasto Constantes'!BW129</f>
        <v>69660144455.606934</v>
      </c>
      <c r="P129" s="41">
        <f>+'Serie Gasto Constantes'!BF129+'Serie Gasto Constantes'!BL129+'Serie Gasto Constantes'!BR129+'Serie Gasto Constantes'!BX129</f>
        <v>66367929336.670288</v>
      </c>
      <c r="Q129" s="7">
        <f t="shared" si="21"/>
        <v>0.95273889905533127</v>
      </c>
      <c r="R129" s="41">
        <f>+'Serie Gasto Constantes'!BH129+'Serie Gasto Constantes'!BN129+'Serie Gasto Constantes'!BT129+'Serie Gasto Constantes'!BZ129</f>
        <v>59653553967.955467</v>
      </c>
      <c r="S129" s="7">
        <f t="shared" si="22"/>
        <v>0.85635128141273853</v>
      </c>
      <c r="T129" s="41">
        <f>+'Serie Gasto Constantes'!CB129+'Serie Gasto Constantes'!CH129+'Serie Gasto Constantes'!CN129+'Serie Gasto Constantes'!CT129</f>
        <v>71929932514.771667</v>
      </c>
      <c r="U129" s="41">
        <f>+'Serie Gasto Constantes'!CC129+'Serie Gasto Constantes'!CI129+'Serie Gasto Constantes'!CO129+'Serie Gasto Constantes'!CU129</f>
        <v>72195504489.899963</v>
      </c>
      <c r="V129" s="41">
        <f>+'Serie Gasto Constantes'!CD129+'Serie Gasto Constantes'!CJ129+'Serie Gasto Constantes'!CP129+'Serie Gasto Constantes'!CV129</f>
        <v>68503589081.756516</v>
      </c>
      <c r="W129" s="7">
        <f t="shared" si="13"/>
        <v>0.94886225348477282</v>
      </c>
      <c r="X129" s="41">
        <f>+'Serie Gasto Constantes'!CF129+'Serie Gasto Constantes'!CL129+'Serie Gasto Constantes'!CR129+'Serie Gasto Constantes'!CX129</f>
        <v>66067564901.144424</v>
      </c>
      <c r="Y129" s="7">
        <f t="shared" si="14"/>
        <v>0.91512020544696338</v>
      </c>
      <c r="Z129" s="41">
        <f>+'Serie Gasto Constantes'!FN129+'Serie Gasto Constantes'!GX129</f>
        <v>39016416200</v>
      </c>
      <c r="AA129" s="41">
        <f>+'Serie Gasto Constantes'!FO129+'Serie Gasto Constantes'!GY129</f>
        <v>38780712611.812393</v>
      </c>
      <c r="AB129" s="41">
        <f>+'Serie Gasto Constantes'!FP129+'Serie Gasto Constantes'!GZ129</f>
        <v>34289065727.475998</v>
      </c>
      <c r="AC129" s="7">
        <f t="shared" si="15"/>
        <v>0.88417833036496951</v>
      </c>
      <c r="AD129" s="41">
        <f>+'Serie Gasto Constantes'!FR129+'Serie Gasto Constantes'!HB129</f>
        <v>25784762890.510399</v>
      </c>
      <c r="AE129" s="7">
        <f t="shared" si="16"/>
        <v>0.66488625798630896</v>
      </c>
      <c r="AF129" s="445">
        <f>+Z129-'Serie Gasto Constantes'!FT129-'Serie Gasto Constantes'!FN129</f>
        <v>0</v>
      </c>
    </row>
    <row r="130" spans="1:32" s="42" customFormat="1" x14ac:dyDescent="0.25">
      <c r="A130" s="44" t="str">
        <f>+'Serie Gasto Constantes'!A130</f>
        <v>Inversión</v>
      </c>
      <c r="B130" s="41"/>
      <c r="C130" s="41"/>
      <c r="D130" s="7"/>
      <c r="E130" s="41">
        <f>+'Serie Gasto Constantes'!T130+'Serie Gasto Constantes'!W130+'Serie Gasto Constantes'!Z130+'Serie Gasto Constantes'!AC130</f>
        <v>35326444356.729225</v>
      </c>
      <c r="F130" s="41">
        <f>+'Serie Gasto Constantes'!U130+'Serie Gasto Constantes'!X130+'Serie Gasto Constantes'!AA130+'Serie Gasto Constantes'!AD130</f>
        <v>35026024320.359772</v>
      </c>
      <c r="G130" s="7">
        <f t="shared" si="18"/>
        <v>0.99149588808497713</v>
      </c>
      <c r="H130" s="41">
        <f>+'Serie Gasto Constantes'!ACJ130+'Serie Gasto Constantes'!AL130+'Serie Gasto Constantes'!AR130+'Serie Gasto Constantes'!AX130</f>
        <v>451773755697.39429</v>
      </c>
      <c r="I130" s="41">
        <f>+'Serie Gasto Constantes'!AG130+'Serie Gasto Constantes'!AM130+'Serie Gasto Constantes'!AS130+'Serie Gasto Constantes'!AY130</f>
        <v>558503052400.84717</v>
      </c>
      <c r="J130" s="41">
        <f>+'Serie Gasto Constantes'!AH130+'Serie Gasto Constantes'!AN130+'Serie Gasto Constantes'!AT130+'Serie Gasto Constantes'!AZ130</f>
        <v>530051645594.68115</v>
      </c>
      <c r="K130" s="7">
        <f t="shared" si="19"/>
        <v>0.94905774161150702</v>
      </c>
      <c r="L130" s="41">
        <f>+'Serie Gasto Constantes'!AJ130+'Serie Gasto Constantes'!AP130+'Serie Gasto Constantes'!AV130+'Serie Gasto Constantes'!BB130</f>
        <v>467780390747.71307</v>
      </c>
      <c r="M130" s="7">
        <f t="shared" si="20"/>
        <v>0.83756102806754062</v>
      </c>
      <c r="N130" s="41">
        <f>+'Serie Gasto Constantes'!BD130+'Serie Gasto Constantes'!BJ130+'Serie Gasto Constantes'!BP130+'Serie Gasto Constantes'!BV130</f>
        <v>743838456535.41675</v>
      </c>
      <c r="O130" s="41">
        <f>+'Serie Gasto Constantes'!BE130+'Serie Gasto Constantes'!BK130+'Serie Gasto Constantes'!BQ130+'Serie Gasto Constantes'!BW130</f>
        <v>762529273435.93567</v>
      </c>
      <c r="P130" s="41">
        <f>+'Serie Gasto Constantes'!BF130+'Serie Gasto Constantes'!BL130+'Serie Gasto Constantes'!BR130+'Serie Gasto Constantes'!BX130</f>
        <v>727817647628.86475</v>
      </c>
      <c r="Q130" s="7">
        <f t="shared" si="21"/>
        <v>0.95447830395984501</v>
      </c>
      <c r="R130" s="41">
        <f>+'Serie Gasto Constantes'!BH130+'Serie Gasto Constantes'!BN130+'Serie Gasto Constantes'!BT130+'Serie Gasto Constantes'!BZ130</f>
        <v>646094577734.70837</v>
      </c>
      <c r="S130" s="7">
        <f t="shared" si="22"/>
        <v>0.84730462192411871</v>
      </c>
      <c r="T130" s="41">
        <f>+'Serie Gasto Constantes'!CB130+'Serie Gasto Constantes'!CH130+'Serie Gasto Constantes'!CN130+'Serie Gasto Constantes'!CT130</f>
        <v>778575942113.60925</v>
      </c>
      <c r="U130" s="41">
        <f>+'Serie Gasto Constantes'!CC130+'Serie Gasto Constantes'!CI130+'Serie Gasto Constantes'!CO130+'Serie Gasto Constantes'!CU130</f>
        <v>840410996723.901</v>
      </c>
      <c r="V130" s="41">
        <f>+'Serie Gasto Constantes'!CD130+'Serie Gasto Constantes'!CJ130+'Serie Gasto Constantes'!CP130+'Serie Gasto Constantes'!CV130</f>
        <v>799906873580.99756</v>
      </c>
      <c r="W130" s="7">
        <f t="shared" si="13"/>
        <v>0.95180438701921199</v>
      </c>
      <c r="X130" s="41">
        <f>+'Serie Gasto Constantes'!CF130+'Serie Gasto Constantes'!CL130+'Serie Gasto Constantes'!CR130+'Serie Gasto Constantes'!CX130</f>
        <v>639495020779.46729</v>
      </c>
      <c r="Y130" s="7">
        <f t="shared" si="14"/>
        <v>0.76093128632580187</v>
      </c>
      <c r="Z130" s="41">
        <f>+'Serie Gasto Constantes'!FN130+'Serie Gasto Constantes'!GX130</f>
        <v>405511910609.59998</v>
      </c>
      <c r="AA130" s="41">
        <f>+'Serie Gasto Constantes'!FO130+'Serie Gasto Constantes'!GY130</f>
        <v>404820623098.93555</v>
      </c>
      <c r="AB130" s="41">
        <f>+'Serie Gasto Constantes'!FP130+'Serie Gasto Constantes'!GZ130</f>
        <v>340447814176.12476</v>
      </c>
      <c r="AC130" s="7">
        <f t="shared" si="15"/>
        <v>0.84098436381518415</v>
      </c>
      <c r="AD130" s="41">
        <f>+'Serie Gasto Constantes'!FR130+'Serie Gasto Constantes'!HB130</f>
        <v>215820418912.362</v>
      </c>
      <c r="AE130" s="7">
        <f t="shared" si="16"/>
        <v>0.5331260479276938</v>
      </c>
      <c r="AF130" s="445">
        <f>+Z130-'Serie Gasto Constantes'!FT130-'Serie Gasto Constantes'!FN130</f>
        <v>0</v>
      </c>
    </row>
    <row r="131" spans="1:32" s="42" customFormat="1" ht="13" x14ac:dyDescent="0.25">
      <c r="A131" s="43" t="str">
        <f>+'Serie Gasto Constantes'!A131</f>
        <v>0226-UNIDAD ADMINISTRATIVA ESPECIAL DE CATASTRO</v>
      </c>
      <c r="B131" s="40">
        <f>+'Serie Gasto Constantes'!H131+'Serie Gasto Constantes'!K131+'Serie Gasto Constantes'!N131+'Serie Gasto Constantes'!Q131</f>
        <v>68075812329.064232</v>
      </c>
      <c r="C131" s="40">
        <f>+'Serie Gasto Constantes'!I131+'Serie Gasto Constantes'!L131+'Serie Gasto Constantes'!O131+'Serie Gasto Constantes'!R131</f>
        <v>64958317196.687851</v>
      </c>
      <c r="D131" s="4">
        <f t="shared" si="17"/>
        <v>0.95420553900543914</v>
      </c>
      <c r="E131" s="40">
        <f>+'Serie Gasto Constantes'!T131+'Serie Gasto Constantes'!W131+'Serie Gasto Constantes'!Z131+'Serie Gasto Constantes'!AC131</f>
        <v>437525872023.44501</v>
      </c>
      <c r="F131" s="40">
        <f>+'Serie Gasto Constantes'!U131+'Serie Gasto Constantes'!X131+'Serie Gasto Constantes'!AA131+'Serie Gasto Constantes'!AD131</f>
        <v>390569933090.52179</v>
      </c>
      <c r="G131" s="4">
        <f t="shared" si="18"/>
        <v>0.89267848615268386</v>
      </c>
      <c r="H131" s="40">
        <f>+'Serie Gasto Constantes'!ACJ131+'Serie Gasto Constantes'!AL131+'Serie Gasto Constantes'!AR131+'Serie Gasto Constantes'!AX131</f>
        <v>276581885962.48859</v>
      </c>
      <c r="I131" s="40">
        <f>+'Serie Gasto Constantes'!AG131+'Serie Gasto Constantes'!AM131+'Serie Gasto Constantes'!AS131+'Serie Gasto Constantes'!AY131</f>
        <v>391681423406.57355</v>
      </c>
      <c r="J131" s="40">
        <f>+'Serie Gasto Constantes'!AH131+'Serie Gasto Constantes'!AN131+'Serie Gasto Constantes'!AT131+'Serie Gasto Constantes'!AZ131</f>
        <v>349801741475.64038</v>
      </c>
      <c r="K131" s="4">
        <f t="shared" si="19"/>
        <v>0.893077181024587</v>
      </c>
      <c r="L131" s="40">
        <f>+'Serie Gasto Constantes'!AJ131+'Serie Gasto Constantes'!AP131+'Serie Gasto Constantes'!AV131+'Serie Gasto Constantes'!BB131</f>
        <v>297708038270.95367</v>
      </c>
      <c r="M131" s="4">
        <f t="shared" si="20"/>
        <v>0.76007699237225879</v>
      </c>
      <c r="N131" s="40">
        <f>+'Serie Gasto Constantes'!BD131+'Serie Gasto Constantes'!BJ131+'Serie Gasto Constantes'!BP131+'Serie Gasto Constantes'!BV131</f>
        <v>397684085252.77386</v>
      </c>
      <c r="O131" s="40">
        <f>+'Serie Gasto Constantes'!BE131+'Serie Gasto Constantes'!BK131+'Serie Gasto Constantes'!BQ131+'Serie Gasto Constantes'!BW131</f>
        <v>397266589223.92584</v>
      </c>
      <c r="P131" s="40">
        <f>+'Serie Gasto Constantes'!BF131+'Serie Gasto Constantes'!BL131+'Serie Gasto Constantes'!BR131+'Serie Gasto Constantes'!BX131</f>
        <v>368249487248.7522</v>
      </c>
      <c r="Q131" s="4">
        <f t="shared" si="21"/>
        <v>0.92695811134820183</v>
      </c>
      <c r="R131" s="40">
        <f>+'Serie Gasto Constantes'!BH131+'Serie Gasto Constantes'!BN131+'Serie Gasto Constantes'!BT131+'Serie Gasto Constantes'!BZ131</f>
        <v>325846167591.02454</v>
      </c>
      <c r="S131" s="4">
        <f t="shared" si="22"/>
        <v>0.820220417296044</v>
      </c>
      <c r="T131" s="40">
        <f>+'Serie Gasto Constantes'!CB131+'Serie Gasto Constantes'!CH131+'Serie Gasto Constantes'!CN131+'Serie Gasto Constantes'!CT131</f>
        <v>530300303585.46509</v>
      </c>
      <c r="U131" s="40">
        <f>+'Serie Gasto Constantes'!CC131+'Serie Gasto Constantes'!CI131+'Serie Gasto Constantes'!CO131+'Serie Gasto Constantes'!CU131</f>
        <v>546733086993.6601</v>
      </c>
      <c r="V131" s="40">
        <f>+'Serie Gasto Constantes'!CD131+'Serie Gasto Constantes'!CJ131+'Serie Gasto Constantes'!CP131+'Serie Gasto Constantes'!CV131</f>
        <v>521702714647.87671</v>
      </c>
      <c r="W131" s="4">
        <f t="shared" si="13"/>
        <v>0.95421829601822938</v>
      </c>
      <c r="X131" s="40">
        <f>+'Serie Gasto Constantes'!CF131+'Serie Gasto Constantes'!CL131+'Serie Gasto Constantes'!CR131+'Serie Gasto Constantes'!CX131</f>
        <v>456210886982.7948</v>
      </c>
      <c r="Y131" s="4">
        <f t="shared" si="14"/>
        <v>0.83443072650198868</v>
      </c>
      <c r="Z131" s="40">
        <f>+'Serie Gasto Constantes'!FN131+'Serie Gasto Constantes'!GX131</f>
        <v>260895393008</v>
      </c>
      <c r="AA131" s="40">
        <f>+'Serie Gasto Constantes'!FO131+'Serie Gasto Constantes'!GY131</f>
        <v>242878644470.0144</v>
      </c>
      <c r="AB131" s="40">
        <f>+'Serie Gasto Constantes'!FP131+'Serie Gasto Constantes'!GZ131</f>
        <v>179091695200.50879</v>
      </c>
      <c r="AC131" s="4">
        <f t="shared" si="15"/>
        <v>0.7373711080745895</v>
      </c>
      <c r="AD131" s="40">
        <f>+'Serie Gasto Constantes'!FR131+'Serie Gasto Constantes'!HB131</f>
        <v>153824993723.2204</v>
      </c>
      <c r="AE131" s="4">
        <f t="shared" si="16"/>
        <v>0.63334095946921143</v>
      </c>
      <c r="AF131" s="445">
        <f>+Z131-'Serie Gasto Constantes'!FT131-'Serie Gasto Constantes'!FN131</f>
        <v>0</v>
      </c>
    </row>
    <row r="132" spans="1:32" s="42" customFormat="1" x14ac:dyDescent="0.25">
      <c r="A132" s="44" t="str">
        <f>+'Serie Gasto Constantes'!A132</f>
        <v>Funcionamiento</v>
      </c>
      <c r="B132" s="41">
        <f>+'Serie Gasto Constantes'!H132+'Serie Gasto Constantes'!K132+'Serie Gasto Constantes'!N132+'Serie Gasto Constantes'!Q132</f>
        <v>35721140005.336586</v>
      </c>
      <c r="C132" s="41">
        <f>+'Serie Gasto Constantes'!I132+'Serie Gasto Constantes'!L132+'Serie Gasto Constantes'!O132+'Serie Gasto Constantes'!R132</f>
        <v>34167127504.23867</v>
      </c>
      <c r="D132" s="7">
        <f t="shared" si="17"/>
        <v>0.95649599926358031</v>
      </c>
      <c r="E132" s="41">
        <f>+'Serie Gasto Constantes'!T132+'Serie Gasto Constantes'!W132+'Serie Gasto Constantes'!Z132+'Serie Gasto Constantes'!AC132</f>
        <v>268113906411.22607</v>
      </c>
      <c r="F132" s="41">
        <f>+'Serie Gasto Constantes'!U132+'Serie Gasto Constantes'!X132+'Serie Gasto Constantes'!AA132+'Serie Gasto Constantes'!AD132</f>
        <v>250067652010.67114</v>
      </c>
      <c r="G132" s="7">
        <f t="shared" si="18"/>
        <v>0.93269183742794726</v>
      </c>
      <c r="H132" s="41">
        <f>+'Serie Gasto Constantes'!ACJ132+'Serie Gasto Constantes'!AL132+'Serie Gasto Constantes'!AR132+'Serie Gasto Constantes'!AX132</f>
        <v>200489107798.36273</v>
      </c>
      <c r="I132" s="41">
        <f>+'Serie Gasto Constantes'!AG132+'Serie Gasto Constantes'!AM132+'Serie Gasto Constantes'!AS132+'Serie Gasto Constantes'!AY132</f>
        <v>276237995862.40338</v>
      </c>
      <c r="J132" s="41">
        <f>+'Serie Gasto Constantes'!AH132+'Serie Gasto Constantes'!AN132+'Serie Gasto Constantes'!AT132+'Serie Gasto Constantes'!AZ132</f>
        <v>247793725568.30472</v>
      </c>
      <c r="K132" s="7">
        <f t="shared" si="19"/>
        <v>0.89702984122333773</v>
      </c>
      <c r="L132" s="41">
        <f>+'Serie Gasto Constantes'!AJ132+'Serie Gasto Constantes'!AP132+'Serie Gasto Constantes'!AV132+'Serie Gasto Constantes'!BB132</f>
        <v>227138075211.26965</v>
      </c>
      <c r="M132" s="7">
        <f t="shared" si="20"/>
        <v>0.82225500696294207</v>
      </c>
      <c r="N132" s="41">
        <f>+'Serie Gasto Constantes'!BD132+'Serie Gasto Constantes'!BJ132+'Serie Gasto Constantes'!BP132+'Serie Gasto Constantes'!BV132</f>
        <v>286139449029.38818</v>
      </c>
      <c r="O132" s="41">
        <f>+'Serie Gasto Constantes'!BE132+'Serie Gasto Constantes'!BK132+'Serie Gasto Constantes'!BQ132+'Serie Gasto Constantes'!BW132</f>
        <v>286543381541.71558</v>
      </c>
      <c r="P132" s="41">
        <f>+'Serie Gasto Constantes'!BF132+'Serie Gasto Constantes'!BL132+'Serie Gasto Constantes'!BR132+'Serie Gasto Constantes'!BX132</f>
        <v>270277392885.51727</v>
      </c>
      <c r="Q132" s="7">
        <f t="shared" si="21"/>
        <v>0.94323376597051056</v>
      </c>
      <c r="R132" s="41">
        <f>+'Serie Gasto Constantes'!BH132+'Serie Gasto Constantes'!BN132+'Serie Gasto Constantes'!BT132+'Serie Gasto Constantes'!BZ132</f>
        <v>257131936455.56107</v>
      </c>
      <c r="S132" s="7">
        <f t="shared" si="22"/>
        <v>0.89735779298789098</v>
      </c>
      <c r="T132" s="41">
        <f>+'Serie Gasto Constantes'!CB132+'Serie Gasto Constantes'!CH132+'Serie Gasto Constantes'!CN132+'Serie Gasto Constantes'!CT132</f>
        <v>296782309709.24066</v>
      </c>
      <c r="U132" s="41">
        <f>+'Serie Gasto Constantes'!CC132+'Serie Gasto Constantes'!CI132+'Serie Gasto Constantes'!CO132+'Serie Gasto Constantes'!CU132</f>
        <v>296307413490.61194</v>
      </c>
      <c r="V132" s="41">
        <f>+'Serie Gasto Constantes'!CD132+'Serie Gasto Constantes'!CJ132+'Serie Gasto Constantes'!CP132+'Serie Gasto Constantes'!CV132</f>
        <v>287030537237.00623</v>
      </c>
      <c r="W132" s="7">
        <f t="shared" si="13"/>
        <v>0.96869171734746473</v>
      </c>
      <c r="X132" s="41">
        <f>+'Serie Gasto Constantes'!CF132+'Serie Gasto Constantes'!CL132+'Serie Gasto Constantes'!CR132+'Serie Gasto Constantes'!CX132</f>
        <v>272968795764.08948</v>
      </c>
      <c r="Y132" s="7">
        <f t="shared" si="14"/>
        <v>0.9212351204730761</v>
      </c>
      <c r="Z132" s="41">
        <f>+'Serie Gasto Constantes'!FN132+'Serie Gasto Constantes'!GX132</f>
        <v>167427873154</v>
      </c>
      <c r="AA132" s="41">
        <f>+'Serie Gasto Constantes'!FO132+'Serie Gasto Constantes'!GY132</f>
        <v>166123872616.0144</v>
      </c>
      <c r="AB132" s="41">
        <f>+'Serie Gasto Constantes'!FP132+'Serie Gasto Constantes'!GZ132</f>
        <v>121331857143.07079</v>
      </c>
      <c r="AC132" s="7">
        <f t="shared" si="15"/>
        <v>0.73036978510320583</v>
      </c>
      <c r="AD132" s="41">
        <f>+'Serie Gasto Constantes'!FR132+'Serie Gasto Constantes'!HB132</f>
        <v>113668163165.82159</v>
      </c>
      <c r="AE132" s="7">
        <f t="shared" si="16"/>
        <v>0.68423737886582314</v>
      </c>
      <c r="AF132" s="445">
        <f>+Z132-'Serie Gasto Constantes'!FT132-'Serie Gasto Constantes'!FN132</f>
        <v>0</v>
      </c>
    </row>
    <row r="133" spans="1:32" s="42" customFormat="1" x14ac:dyDescent="0.25">
      <c r="A133" s="44" t="str">
        <f>+'Serie Gasto Constantes'!A133</f>
        <v>Inversión</v>
      </c>
      <c r="B133" s="41">
        <f>+'Serie Gasto Constantes'!H133+'Serie Gasto Constantes'!K133+'Serie Gasto Constantes'!N133+'Serie Gasto Constantes'!Q133</f>
        <v>32354672323.72765</v>
      </c>
      <c r="C133" s="41">
        <f>+'Serie Gasto Constantes'!I133+'Serie Gasto Constantes'!L133+'Serie Gasto Constantes'!O133+'Serie Gasto Constantes'!R133</f>
        <v>30791189692.449188</v>
      </c>
      <c r="D133" s="7">
        <f t="shared" si="17"/>
        <v>0.95167675890409609</v>
      </c>
      <c r="E133" s="41">
        <f>+'Serie Gasto Constantes'!T133+'Serie Gasto Constantes'!W133+'Serie Gasto Constantes'!Z133+'Serie Gasto Constantes'!AC133</f>
        <v>169411965612.21902</v>
      </c>
      <c r="F133" s="41">
        <f>+'Serie Gasto Constantes'!U133+'Serie Gasto Constantes'!X133+'Serie Gasto Constantes'!AA133+'Serie Gasto Constantes'!AD133</f>
        <v>140502281079.85065</v>
      </c>
      <c r="G133" s="7">
        <f t="shared" si="18"/>
        <v>0.82935275895126481</v>
      </c>
      <c r="H133" s="41">
        <f>+'Serie Gasto Constantes'!ACJ133+'Serie Gasto Constantes'!AL133+'Serie Gasto Constantes'!AR133+'Serie Gasto Constantes'!AX133</f>
        <v>76092778164.125824</v>
      </c>
      <c r="I133" s="41">
        <f>+'Serie Gasto Constantes'!AG133+'Serie Gasto Constantes'!AM133+'Serie Gasto Constantes'!AS133+'Serie Gasto Constantes'!AY133</f>
        <v>115443427544.17026</v>
      </c>
      <c r="J133" s="41">
        <f>+'Serie Gasto Constantes'!AH133+'Serie Gasto Constantes'!AN133+'Serie Gasto Constantes'!AT133+'Serie Gasto Constantes'!AZ133</f>
        <v>102008015907.33566</v>
      </c>
      <c r="K133" s="7">
        <f t="shared" si="19"/>
        <v>0.8836190857925279</v>
      </c>
      <c r="L133" s="41">
        <f>+'Serie Gasto Constantes'!AJ133+'Serie Gasto Constantes'!AP133+'Serie Gasto Constantes'!AV133+'Serie Gasto Constantes'!BB133</f>
        <v>70569963059.684021</v>
      </c>
      <c r="M133" s="7">
        <f t="shared" si="20"/>
        <v>0.61129476628440349</v>
      </c>
      <c r="N133" s="41">
        <f>+'Serie Gasto Constantes'!BD133+'Serie Gasto Constantes'!BJ133+'Serie Gasto Constantes'!BP133+'Serie Gasto Constantes'!BV133</f>
        <v>111544636223.3857</v>
      </c>
      <c r="O133" s="41">
        <f>+'Serie Gasto Constantes'!BE133+'Serie Gasto Constantes'!BK133+'Serie Gasto Constantes'!BQ133+'Serie Gasto Constantes'!BW133</f>
        <v>110723207682.21021</v>
      </c>
      <c r="P133" s="41">
        <f>+'Serie Gasto Constantes'!BF133+'Serie Gasto Constantes'!BL133+'Serie Gasto Constantes'!BR133+'Serie Gasto Constantes'!BX133</f>
        <v>97972094363.23494</v>
      </c>
      <c r="Q133" s="7">
        <f t="shared" si="21"/>
        <v>0.88483793428770063</v>
      </c>
      <c r="R133" s="41">
        <f>+'Serie Gasto Constantes'!BH133+'Serie Gasto Constantes'!BN133+'Serie Gasto Constantes'!BT133+'Serie Gasto Constantes'!BZ133</f>
        <v>68714231135.463501</v>
      </c>
      <c r="S133" s="7">
        <f t="shared" si="22"/>
        <v>0.62059465737916619</v>
      </c>
      <c r="T133" s="41">
        <f>+'Serie Gasto Constantes'!CB133+'Serie Gasto Constantes'!CH133+'Serie Gasto Constantes'!CN133+'Serie Gasto Constantes'!CT133</f>
        <v>233517993876.22443</v>
      </c>
      <c r="U133" s="41">
        <f>+'Serie Gasto Constantes'!CC133+'Serie Gasto Constantes'!CI133+'Serie Gasto Constantes'!CO133+'Serie Gasto Constantes'!CU133</f>
        <v>246767728758.5658</v>
      </c>
      <c r="V133" s="41">
        <f>+'Serie Gasto Constantes'!CD133+'Serie Gasto Constantes'!CJ133+'Serie Gasto Constantes'!CP133+'Serie Gasto Constantes'!CV133</f>
        <v>231014232666.38806</v>
      </c>
      <c r="W133" s="7">
        <f t="shared" si="13"/>
        <v>0.93616063100539881</v>
      </c>
      <c r="X133" s="41">
        <f>+'Serie Gasto Constantes'!CF133+'Serie Gasto Constantes'!CL133+'Serie Gasto Constantes'!CR133+'Serie Gasto Constantes'!CX133</f>
        <v>179584146474.22296</v>
      </c>
      <c r="Y133" s="7">
        <f t="shared" si="14"/>
        <v>0.72774567151738734</v>
      </c>
      <c r="Z133" s="41">
        <f>+'Serie Gasto Constantes'!FN133+'Serie Gasto Constantes'!GX133</f>
        <v>93467519854</v>
      </c>
      <c r="AA133" s="41">
        <f>+'Serie Gasto Constantes'!FO133+'Serie Gasto Constantes'!GY133</f>
        <v>76754771854</v>
      </c>
      <c r="AB133" s="41">
        <f>+'Serie Gasto Constantes'!FP133+'Serie Gasto Constantes'!GZ133</f>
        <v>57759838057.437996</v>
      </c>
      <c r="AC133" s="7">
        <f t="shared" si="15"/>
        <v>0.75252439245479819</v>
      </c>
      <c r="AD133" s="41">
        <f>+'Serie Gasto Constantes'!FR133+'Serie Gasto Constantes'!HB133</f>
        <v>40156830557.398796</v>
      </c>
      <c r="AE133" s="7">
        <f t="shared" si="16"/>
        <v>0.52318350491333088</v>
      </c>
      <c r="AF133" s="445">
        <f>+Z133-'Serie Gasto Constantes'!FT133-'Serie Gasto Constantes'!FN133</f>
        <v>0</v>
      </c>
    </row>
    <row r="134" spans="1:32" s="42" customFormat="1" x14ac:dyDescent="0.25">
      <c r="A134" s="44" t="str">
        <f>+'Serie Gasto Constantes'!A134</f>
        <v>Transferencias</v>
      </c>
      <c r="B134" s="41"/>
      <c r="C134" s="41"/>
      <c r="D134" s="7"/>
      <c r="E134" s="41"/>
      <c r="F134" s="41"/>
      <c r="G134" s="7"/>
      <c r="H134" s="41">
        <f>+'Serie Gasto Constantes'!ACJ134+'Serie Gasto Constantes'!AL134+'Serie Gasto Constantes'!AR134+'Serie Gasto Constantes'!AX134</f>
        <v>0</v>
      </c>
      <c r="I134" s="41">
        <f>+'Serie Gasto Constantes'!AG134+'Serie Gasto Constantes'!AM134+'Serie Gasto Constantes'!AS134+'Serie Gasto Constantes'!AY134</f>
        <v>0</v>
      </c>
      <c r="J134" s="41">
        <f>+'Serie Gasto Constantes'!AH134+'Serie Gasto Constantes'!AN134+'Serie Gasto Constantes'!AT134+'Serie Gasto Constantes'!AZ134</f>
        <v>0</v>
      </c>
      <c r="K134" s="7"/>
      <c r="L134" s="41"/>
      <c r="M134" s="7"/>
      <c r="N134" s="41"/>
      <c r="O134" s="41"/>
      <c r="P134" s="41"/>
      <c r="Q134" s="7"/>
      <c r="R134" s="41"/>
      <c r="S134" s="7"/>
      <c r="T134" s="41">
        <f>+'Serie Gasto Constantes'!CB134+'Serie Gasto Constantes'!CH134+'Serie Gasto Constantes'!CN134+'Serie Gasto Constantes'!CT134</f>
        <v>0</v>
      </c>
      <c r="U134" s="41">
        <f>+'Serie Gasto Constantes'!CC134+'Serie Gasto Constantes'!CI134+'Serie Gasto Constantes'!CO134+'Serie Gasto Constantes'!CU134</f>
        <v>3657944744.4823661</v>
      </c>
      <c r="V134" s="41">
        <f>+'Serie Gasto Constantes'!CD134+'Serie Gasto Constantes'!CJ134+'Serie Gasto Constantes'!CP134+'Serie Gasto Constantes'!CV134</f>
        <v>3657944744.4823661</v>
      </c>
      <c r="W134" s="7">
        <f t="shared" si="13"/>
        <v>1</v>
      </c>
      <c r="X134" s="41">
        <f>+'Serie Gasto Constantes'!CF134+'Serie Gasto Constantes'!CL134+'Serie Gasto Constantes'!CR134+'Serie Gasto Constantes'!CX134</f>
        <v>3657944744.4823661</v>
      </c>
      <c r="Y134" s="7">
        <f t="shared" si="14"/>
        <v>1</v>
      </c>
      <c r="Z134" s="41">
        <f>+'Serie Gasto Constantes'!FN134+'Serie Gasto Constantes'!GX134</f>
        <v>0</v>
      </c>
      <c r="AA134" s="41">
        <f>+'Serie Gasto Constantes'!FO134+'Serie Gasto Constantes'!GY134</f>
        <v>0</v>
      </c>
      <c r="AB134" s="41">
        <f>+'Serie Gasto Constantes'!FP134+'Serie Gasto Constantes'!GZ134</f>
        <v>0</v>
      </c>
      <c r="AC134" s="7" t="str">
        <f t="shared" si="15"/>
        <v>0</v>
      </c>
      <c r="AD134" s="41">
        <f>+'Serie Gasto Constantes'!FR134+'Serie Gasto Constantes'!HB134</f>
        <v>0</v>
      </c>
      <c r="AE134" s="7" t="str">
        <f t="shared" si="16"/>
        <v>0</v>
      </c>
      <c r="AF134" s="445">
        <f>+Z134-'Serie Gasto Constantes'!FT134-'Serie Gasto Constantes'!FN134</f>
        <v>0</v>
      </c>
    </row>
    <row r="135" spans="1:32" s="42" customFormat="1" ht="13" x14ac:dyDescent="0.25">
      <c r="A135" s="43" t="str">
        <f>+'Serie Gasto Constantes'!A135</f>
        <v>0227-UNIDAD ADTIVA ESPECIAL DE REHABILITACIÓN Y MANTO. VIAL</v>
      </c>
      <c r="B135" s="40">
        <f>+'Serie Gasto Constantes'!H135+'Serie Gasto Constantes'!K135+'Serie Gasto Constantes'!N135+'Serie Gasto Constantes'!Q135</f>
        <v>198288346043.76135</v>
      </c>
      <c r="C135" s="40">
        <f>+'Serie Gasto Constantes'!I135+'Serie Gasto Constantes'!L135+'Serie Gasto Constantes'!O135+'Serie Gasto Constantes'!R135</f>
        <v>181554514494.39197</v>
      </c>
      <c r="D135" s="4">
        <f t="shared" si="17"/>
        <v>0.9156085978664813</v>
      </c>
      <c r="E135" s="40">
        <f>+'Serie Gasto Constantes'!T135+'Serie Gasto Constantes'!W135+'Serie Gasto Constantes'!Z135+'Serie Gasto Constantes'!AC135</f>
        <v>1527651434555.3618</v>
      </c>
      <c r="F135" s="40">
        <f>+'Serie Gasto Constantes'!U135+'Serie Gasto Constantes'!X135+'Serie Gasto Constantes'!AA135+'Serie Gasto Constantes'!AD135</f>
        <v>1305126726230.1272</v>
      </c>
      <c r="G135" s="4">
        <f t="shared" si="18"/>
        <v>0.85433541756205489</v>
      </c>
      <c r="H135" s="40">
        <f>+'Serie Gasto Constantes'!ACJ135+'Serie Gasto Constantes'!AL135+'Serie Gasto Constantes'!AR135+'Serie Gasto Constantes'!AX135</f>
        <v>1089593854083.3947</v>
      </c>
      <c r="I135" s="40">
        <f>+'Serie Gasto Constantes'!AG135+'Serie Gasto Constantes'!AM135+'Serie Gasto Constantes'!AS135+'Serie Gasto Constantes'!AY135</f>
        <v>1777029672000.4016</v>
      </c>
      <c r="J135" s="40">
        <f>+'Serie Gasto Constantes'!AH135+'Serie Gasto Constantes'!AN135+'Serie Gasto Constantes'!AT135+'Serie Gasto Constantes'!AZ135</f>
        <v>1233003086571.3728</v>
      </c>
      <c r="K135" s="4">
        <f t="shared" ref="K135:K151" si="30">+J135/I135</f>
        <v>0.69385621748419191</v>
      </c>
      <c r="L135" s="40">
        <f>+'Serie Gasto Constantes'!AJ135+'Serie Gasto Constantes'!AP135+'Serie Gasto Constantes'!AV135+'Serie Gasto Constantes'!BB135</f>
        <v>662354578873.75293</v>
      </c>
      <c r="M135" s="4">
        <f t="shared" ref="M135:M151" si="31">+L135/I135</f>
        <v>0.3727312994881738</v>
      </c>
      <c r="N135" s="40">
        <f>+'Serie Gasto Constantes'!BD135+'Serie Gasto Constantes'!BJ135+'Serie Gasto Constantes'!BP135+'Serie Gasto Constantes'!BV135</f>
        <v>1008671049978.1584</v>
      </c>
      <c r="O135" s="40">
        <f>+'Serie Gasto Constantes'!BE135+'Serie Gasto Constantes'!BK135+'Serie Gasto Constantes'!BQ135+'Serie Gasto Constantes'!BW135</f>
        <v>1020060637810.5411</v>
      </c>
      <c r="P135" s="40">
        <f>+'Serie Gasto Constantes'!BF135+'Serie Gasto Constantes'!BL135+'Serie Gasto Constantes'!BR135+'Serie Gasto Constantes'!BX135</f>
        <v>771582301017.55627</v>
      </c>
      <c r="Q135" s="4">
        <f t="shared" ref="Q135:Q151" si="32">+P135/O135</f>
        <v>0.75640826870222255</v>
      </c>
      <c r="R135" s="40">
        <f>+'Serie Gasto Constantes'!BH135+'Serie Gasto Constantes'!BN135+'Serie Gasto Constantes'!BT135+'Serie Gasto Constantes'!BZ135</f>
        <v>437203340335.45911</v>
      </c>
      <c r="S135" s="4">
        <f t="shared" ref="S135:S151" si="33">+R135/O135</f>
        <v>0.42860524573703057</v>
      </c>
      <c r="T135" s="40">
        <f>+'Serie Gasto Constantes'!CB135+'Serie Gasto Constantes'!CH135+'Serie Gasto Constantes'!CN135+'Serie Gasto Constantes'!CT135</f>
        <v>1029567482874.0729</v>
      </c>
      <c r="U135" s="40">
        <f>+'Serie Gasto Constantes'!CC135+'Serie Gasto Constantes'!CI135+'Serie Gasto Constantes'!CO135+'Serie Gasto Constantes'!CU135</f>
        <v>1007975658845.3596</v>
      </c>
      <c r="V135" s="40">
        <f>+'Serie Gasto Constantes'!CD135+'Serie Gasto Constantes'!CJ135+'Serie Gasto Constantes'!CP135+'Serie Gasto Constantes'!CV135</f>
        <v>945928707157.86694</v>
      </c>
      <c r="W135" s="4">
        <f t="shared" si="13"/>
        <v>0.93844399798446743</v>
      </c>
      <c r="X135" s="40">
        <f>+'Serie Gasto Constantes'!CF135+'Serie Gasto Constantes'!CL135+'Serie Gasto Constantes'!CR135+'Serie Gasto Constantes'!CX135</f>
        <v>656656364447.55481</v>
      </c>
      <c r="Y135" s="4">
        <f t="shared" ref="Y135:Y154" si="34">+X135/U135</f>
        <v>0.65146053744964183</v>
      </c>
      <c r="Z135" s="40">
        <f>+'Serie Gasto Constantes'!FN135+'Serie Gasto Constantes'!GX135</f>
        <v>445917338511.19995</v>
      </c>
      <c r="AA135" s="40">
        <f>+'Serie Gasto Constantes'!FO135+'Serie Gasto Constantes'!GY135</f>
        <v>474328182863.62036</v>
      </c>
      <c r="AB135" s="40">
        <f>+'Serie Gasto Constantes'!FP135+'Serie Gasto Constantes'!GZ135</f>
        <v>325359923546.67078</v>
      </c>
      <c r="AC135" s="4">
        <f t="shared" ref="AC135:AC154" si="35">+IFERROR((AB135/AA135),"0")</f>
        <v>0.68593841838029435</v>
      </c>
      <c r="AD135" s="40">
        <f>+'Serie Gasto Constantes'!FR135+'Serie Gasto Constantes'!HB135</f>
        <v>181795510914.76718</v>
      </c>
      <c r="AE135" s="4">
        <f t="shared" ref="AE135:AE154" si="36">+IFERROR((AD135/AA135),"0")</f>
        <v>0.38326946928860295</v>
      </c>
      <c r="AF135" s="445">
        <f>+Z135-'Serie Gasto Constantes'!FT135-'Serie Gasto Constantes'!FN135</f>
        <v>0</v>
      </c>
    </row>
    <row r="136" spans="1:32" s="42" customFormat="1" x14ac:dyDescent="0.25">
      <c r="A136" s="44" t="str">
        <f>+'Serie Gasto Constantes'!A136</f>
        <v>Funcionamiento</v>
      </c>
      <c r="B136" s="41">
        <f>+'Serie Gasto Constantes'!H136+'Serie Gasto Constantes'!K136+'Serie Gasto Constantes'!N136+'Serie Gasto Constantes'!Q136</f>
        <v>25864980588.164177</v>
      </c>
      <c r="C136" s="41">
        <f>+'Serie Gasto Constantes'!I136+'Serie Gasto Constantes'!L136+'Serie Gasto Constantes'!O136+'Serie Gasto Constantes'!R136</f>
        <v>22828659961.221554</v>
      </c>
      <c r="D136" s="7">
        <f t="shared" ref="D136:D184" si="37">+C136/B136</f>
        <v>0.8826088186460096</v>
      </c>
      <c r="E136" s="41">
        <f>+'Serie Gasto Constantes'!T136+'Serie Gasto Constantes'!W136+'Serie Gasto Constantes'!Z136+'Serie Gasto Constantes'!AC136</f>
        <v>111421393693.33871</v>
      </c>
      <c r="F136" s="41">
        <f>+'Serie Gasto Constantes'!U136+'Serie Gasto Constantes'!X136+'Serie Gasto Constantes'!AA136+'Serie Gasto Constantes'!AD136</f>
        <v>99915408526.204529</v>
      </c>
      <c r="G136" s="7">
        <f t="shared" ref="G136:G157" si="38">+F136/E136</f>
        <v>0.89673450685061695</v>
      </c>
      <c r="H136" s="41">
        <f>+'Serie Gasto Constantes'!ACJ136+'Serie Gasto Constantes'!AL136+'Serie Gasto Constantes'!AR136+'Serie Gasto Constantes'!AX136</f>
        <v>92497222794.853104</v>
      </c>
      <c r="I136" s="41">
        <f>+'Serie Gasto Constantes'!AG136+'Serie Gasto Constantes'!AM136+'Serie Gasto Constantes'!AS136+'Serie Gasto Constantes'!AY136</f>
        <v>122311338383.28841</v>
      </c>
      <c r="J136" s="41">
        <f>+'Serie Gasto Constantes'!AH136+'Serie Gasto Constantes'!AN136+'Serie Gasto Constantes'!AT136+'Serie Gasto Constantes'!AZ136</f>
        <v>112223809330.53104</v>
      </c>
      <c r="K136" s="7">
        <f t="shared" si="30"/>
        <v>0.91752580597927913</v>
      </c>
      <c r="L136" s="41">
        <f>+'Serie Gasto Constantes'!AJ136+'Serie Gasto Constantes'!AP136+'Serie Gasto Constantes'!AV136+'Serie Gasto Constantes'!BB136</f>
        <v>107771765414.54951</v>
      </c>
      <c r="M136" s="7">
        <f t="shared" si="31"/>
        <v>0.88112653200493918</v>
      </c>
      <c r="N136" s="41">
        <f>+'Serie Gasto Constantes'!BD136+'Serie Gasto Constantes'!BJ136+'Serie Gasto Constantes'!BP136+'Serie Gasto Constantes'!BV136</f>
        <v>146480319072.59595</v>
      </c>
      <c r="O136" s="41">
        <f>+'Serie Gasto Constantes'!BE136+'Serie Gasto Constantes'!BK136+'Serie Gasto Constantes'!BQ136+'Serie Gasto Constantes'!BW136</f>
        <v>152515819822.70871</v>
      </c>
      <c r="P136" s="41">
        <f>+'Serie Gasto Constantes'!BF136+'Serie Gasto Constantes'!BL136+'Serie Gasto Constantes'!BR136+'Serie Gasto Constantes'!BX136</f>
        <v>132020641308.99576</v>
      </c>
      <c r="Q136" s="7">
        <f t="shared" si="32"/>
        <v>0.86561932698170274</v>
      </c>
      <c r="R136" s="41">
        <f>+'Serie Gasto Constantes'!BH136+'Serie Gasto Constantes'!BN136+'Serie Gasto Constantes'!BT136+'Serie Gasto Constantes'!BZ136</f>
        <v>122454307243.05847</v>
      </c>
      <c r="S136" s="7">
        <f t="shared" si="33"/>
        <v>0.80289577425741732</v>
      </c>
      <c r="T136" s="41">
        <f>+'Serie Gasto Constantes'!CB136+'Serie Gasto Constantes'!CH136+'Serie Gasto Constantes'!CN136+'Serie Gasto Constantes'!CT136</f>
        <v>166931957517.36554</v>
      </c>
      <c r="U136" s="41">
        <f>+'Serie Gasto Constantes'!CC136+'Serie Gasto Constantes'!CI136+'Serie Gasto Constantes'!CO136+'Serie Gasto Constantes'!CU136</f>
        <v>165046608887.11697</v>
      </c>
      <c r="V136" s="41">
        <f>+'Serie Gasto Constantes'!CD136+'Serie Gasto Constantes'!CJ136+'Serie Gasto Constantes'!CP136+'Serie Gasto Constantes'!CV136</f>
        <v>139822443618.94095</v>
      </c>
      <c r="W136" s="7">
        <f t="shared" ref="W136:W188" si="39">+V136/U136</f>
        <v>0.84716944238807113</v>
      </c>
      <c r="X136" s="41">
        <f>+'Serie Gasto Constantes'!CF136+'Serie Gasto Constantes'!CL136+'Serie Gasto Constantes'!CR136+'Serie Gasto Constantes'!CX136</f>
        <v>126941290952.61267</v>
      </c>
      <c r="Y136" s="7">
        <f t="shared" si="34"/>
        <v>0.7691238966287014</v>
      </c>
      <c r="Z136" s="41">
        <f>+'Serie Gasto Constantes'!FN136+'Serie Gasto Constantes'!GX136</f>
        <v>100412132769.2</v>
      </c>
      <c r="AA136" s="41">
        <f>+'Serie Gasto Constantes'!FO136+'Serie Gasto Constantes'!GY136</f>
        <v>98782927826.291595</v>
      </c>
      <c r="AB136" s="41">
        <f>+'Serie Gasto Constantes'!FP136+'Serie Gasto Constantes'!GZ136</f>
        <v>68950000530.689194</v>
      </c>
      <c r="AC136" s="7">
        <f t="shared" si="35"/>
        <v>0.6979951095591822</v>
      </c>
      <c r="AD136" s="41">
        <f>+'Serie Gasto Constantes'!FR136+'Serie Gasto Constantes'!HB136</f>
        <v>62916884000.370796</v>
      </c>
      <c r="AE136" s="7">
        <f t="shared" si="36"/>
        <v>0.63692062368316582</v>
      </c>
      <c r="AF136" s="445">
        <f>+Z136-'Serie Gasto Constantes'!FT136-'Serie Gasto Constantes'!FN136</f>
        <v>0</v>
      </c>
    </row>
    <row r="137" spans="1:32" s="42" customFormat="1" x14ac:dyDescent="0.25">
      <c r="A137" s="44" t="str">
        <f>+'Serie Gasto Constantes'!A137</f>
        <v>Inversión</v>
      </c>
      <c r="B137" s="41">
        <f>+'Serie Gasto Constantes'!H137+'Serie Gasto Constantes'!K137+'Serie Gasto Constantes'!N137+'Serie Gasto Constantes'!Q137</f>
        <v>172423365455.59717</v>
      </c>
      <c r="C137" s="41">
        <f>+'Serie Gasto Constantes'!I137+'Serie Gasto Constantes'!L137+'Serie Gasto Constantes'!O137+'Serie Gasto Constantes'!R137</f>
        <v>158725854533.17041</v>
      </c>
      <c r="D137" s="7">
        <f t="shared" si="37"/>
        <v>0.92055884719432546</v>
      </c>
      <c r="E137" s="41">
        <f>+'Serie Gasto Constantes'!T137+'Serie Gasto Constantes'!W137+'Serie Gasto Constantes'!Z137+'Serie Gasto Constantes'!AC137</f>
        <v>1416230040862.0232</v>
      </c>
      <c r="F137" s="41">
        <f>+'Serie Gasto Constantes'!U137+'Serie Gasto Constantes'!X137+'Serie Gasto Constantes'!AA137+'Serie Gasto Constantes'!AD137</f>
        <v>1205211317703.9226</v>
      </c>
      <c r="G137" s="7">
        <f t="shared" si="38"/>
        <v>0.85099968432412376</v>
      </c>
      <c r="H137" s="41">
        <f>+'Serie Gasto Constantes'!ACJ137+'Serie Gasto Constantes'!AL137+'Serie Gasto Constantes'!AR137+'Serie Gasto Constantes'!AX137</f>
        <v>997096631288.5415</v>
      </c>
      <c r="I137" s="41">
        <f>+'Serie Gasto Constantes'!AG137+'Serie Gasto Constantes'!AM137+'Serie Gasto Constantes'!AS137+'Serie Gasto Constantes'!AY137</f>
        <v>1654718333617.1128</v>
      </c>
      <c r="J137" s="41">
        <f>+'Serie Gasto Constantes'!AH137+'Serie Gasto Constantes'!AN137+'Serie Gasto Constantes'!AT137+'Serie Gasto Constantes'!AZ137</f>
        <v>1120779277240.8416</v>
      </c>
      <c r="K137" s="7">
        <f t="shared" si="30"/>
        <v>0.67732329694497717</v>
      </c>
      <c r="L137" s="41">
        <f>+'Serie Gasto Constantes'!AJ137+'Serie Gasto Constantes'!AP137+'Serie Gasto Constantes'!AV137+'Serie Gasto Constantes'!BB137</f>
        <v>554582813459.20337</v>
      </c>
      <c r="M137" s="7">
        <f t="shared" si="31"/>
        <v>0.33515239554209769</v>
      </c>
      <c r="N137" s="41">
        <f>+'Serie Gasto Constantes'!BD137+'Serie Gasto Constantes'!BJ137+'Serie Gasto Constantes'!BP137+'Serie Gasto Constantes'!BV137</f>
        <v>862190730905.56262</v>
      </c>
      <c r="O137" s="41">
        <f>+'Serie Gasto Constantes'!BE137+'Serie Gasto Constantes'!BK137+'Serie Gasto Constantes'!BQ137+'Serie Gasto Constantes'!BW137</f>
        <v>867544817987.8324</v>
      </c>
      <c r="P137" s="41">
        <f>+'Serie Gasto Constantes'!BF137+'Serie Gasto Constantes'!BL137+'Serie Gasto Constantes'!BR137+'Serie Gasto Constantes'!BX137</f>
        <v>639561659708.56055</v>
      </c>
      <c r="Q137" s="7">
        <f t="shared" si="32"/>
        <v>0.73720878327871076</v>
      </c>
      <c r="R137" s="41">
        <f>+'Serie Gasto Constantes'!BH137+'Serie Gasto Constantes'!BN137+'Serie Gasto Constantes'!BT137+'Serie Gasto Constantes'!BZ137</f>
        <v>314749033092.40063</v>
      </c>
      <c r="S137" s="7">
        <f t="shared" si="33"/>
        <v>0.36280434920056787</v>
      </c>
      <c r="T137" s="41">
        <f>+'Serie Gasto Constantes'!CB137+'Serie Gasto Constantes'!CH137+'Serie Gasto Constantes'!CN137+'Serie Gasto Constantes'!CT137</f>
        <v>862635525356.70728</v>
      </c>
      <c r="U137" s="41">
        <f>+'Serie Gasto Constantes'!CC137+'Serie Gasto Constantes'!CI137+'Serie Gasto Constantes'!CO137+'Serie Gasto Constantes'!CU137</f>
        <v>842929049958.24268</v>
      </c>
      <c r="V137" s="41">
        <f>+'Serie Gasto Constantes'!CD137+'Serie Gasto Constantes'!CJ137+'Serie Gasto Constantes'!CP137+'Serie Gasto Constantes'!CV137</f>
        <v>806106263538.92603</v>
      </c>
      <c r="W137" s="7">
        <f t="shared" si="39"/>
        <v>0.95631567517913785</v>
      </c>
      <c r="X137" s="41">
        <f>+'Serie Gasto Constantes'!CF137+'Serie Gasto Constantes'!CL137+'Serie Gasto Constantes'!CR137+'Serie Gasto Constantes'!CX137</f>
        <v>529715073494.94214</v>
      </c>
      <c r="Y137" s="7">
        <f t="shared" si="34"/>
        <v>0.62842189804845772</v>
      </c>
      <c r="Z137" s="41">
        <f>+'Serie Gasto Constantes'!FN137+'Serie Gasto Constantes'!GX137</f>
        <v>345505205742</v>
      </c>
      <c r="AA137" s="41">
        <f>+'Serie Gasto Constantes'!FO137+'Serie Gasto Constantes'!GY137</f>
        <v>375545255037.3288</v>
      </c>
      <c r="AB137" s="41">
        <f>+'Serie Gasto Constantes'!FP137+'Serie Gasto Constantes'!GZ137</f>
        <v>256409923015.9816</v>
      </c>
      <c r="AC137" s="7">
        <f t="shared" si="35"/>
        <v>0.68276704225831508</v>
      </c>
      <c r="AD137" s="41">
        <f>+'Serie Gasto Constantes'!FR137+'Serie Gasto Constantes'!HB137</f>
        <v>118878626914.39639</v>
      </c>
      <c r="AE137" s="7">
        <f t="shared" si="36"/>
        <v>0.31654940468514237</v>
      </c>
      <c r="AF137" s="445">
        <f>+Z137-'Serie Gasto Constantes'!FT137-'Serie Gasto Constantes'!FN137</f>
        <v>0</v>
      </c>
    </row>
    <row r="138" spans="1:32" s="42" customFormat="1" ht="13" x14ac:dyDescent="0.25">
      <c r="A138" s="43" t="str">
        <f>+'Serie Gasto Constantes'!A138</f>
        <v>0228-UNIDAD ADMINISTRATIVA ESPECIAL DE SERVICIOS PÚBLICOS</v>
      </c>
      <c r="B138" s="40">
        <f>+'Serie Gasto Constantes'!H138+'Serie Gasto Constantes'!K138+'Serie Gasto Constantes'!N138+'Serie Gasto Constantes'!Q138</f>
        <v>513488935782.90289</v>
      </c>
      <c r="C138" s="40">
        <f>+'Serie Gasto Constantes'!I138+'Serie Gasto Constantes'!L138+'Serie Gasto Constantes'!O138+'Serie Gasto Constantes'!R138</f>
        <v>502231077733.29736</v>
      </c>
      <c r="D138" s="4">
        <f t="shared" si="37"/>
        <v>0.97807575340948494</v>
      </c>
      <c r="E138" s="40">
        <f>+'Serie Gasto Constantes'!T138+'Serie Gasto Constantes'!W138+'Serie Gasto Constantes'!Z138+'Serie Gasto Constantes'!AC138</f>
        <v>1527456373615.5232</v>
      </c>
      <c r="F138" s="40">
        <f>+'Serie Gasto Constantes'!U138+'Serie Gasto Constantes'!X138+'Serie Gasto Constantes'!AA138+'Serie Gasto Constantes'!AD138</f>
        <v>1459283248750.0303</v>
      </c>
      <c r="G138" s="4">
        <f t="shared" si="38"/>
        <v>0.95536820164354308</v>
      </c>
      <c r="H138" s="40">
        <f>+'Serie Gasto Constantes'!ACJ138+'Serie Gasto Constantes'!AL138+'Serie Gasto Constantes'!AR138+'Serie Gasto Constantes'!AX138</f>
        <v>1865059148567.1951</v>
      </c>
      <c r="I138" s="40">
        <f>+'Serie Gasto Constantes'!AG138+'Serie Gasto Constantes'!AM138+'Serie Gasto Constantes'!AS138+'Serie Gasto Constantes'!AY138</f>
        <v>2227954331508.7905</v>
      </c>
      <c r="J138" s="40">
        <f>+'Serie Gasto Constantes'!AH138+'Serie Gasto Constantes'!AN138+'Serie Gasto Constantes'!AT138+'Serie Gasto Constantes'!AZ138</f>
        <v>1913504815838.5886</v>
      </c>
      <c r="K138" s="4">
        <f t="shared" si="30"/>
        <v>0.85886177682230413</v>
      </c>
      <c r="L138" s="40">
        <f>+'Serie Gasto Constantes'!AJ138+'Serie Gasto Constantes'!AP138+'Serie Gasto Constantes'!AV138+'Serie Gasto Constantes'!BB138</f>
        <v>1654962407494.4167</v>
      </c>
      <c r="M138" s="4">
        <f t="shared" si="31"/>
        <v>0.7428170246082475</v>
      </c>
      <c r="N138" s="40">
        <f>+'Serie Gasto Constantes'!BD138+'Serie Gasto Constantes'!BJ138+'Serie Gasto Constantes'!BP138+'Serie Gasto Constantes'!BV138</f>
        <v>2073719847168.6533</v>
      </c>
      <c r="O138" s="40">
        <f>+'Serie Gasto Constantes'!BE138+'Serie Gasto Constantes'!BK138+'Serie Gasto Constantes'!BQ138+'Serie Gasto Constantes'!BW138</f>
        <v>2141826179695.3789</v>
      </c>
      <c r="P138" s="40">
        <f>+'Serie Gasto Constantes'!BF138+'Serie Gasto Constantes'!BL138+'Serie Gasto Constantes'!BR138+'Serie Gasto Constantes'!BX138</f>
        <v>1989296859076.4385</v>
      </c>
      <c r="Q138" s="4">
        <f t="shared" si="32"/>
        <v>0.92878538787837872</v>
      </c>
      <c r="R138" s="40">
        <f>+'Serie Gasto Constantes'!BH138+'Serie Gasto Constantes'!BN138+'Serie Gasto Constantes'!BT138+'Serie Gasto Constantes'!BZ138</f>
        <v>1640147748277.2998</v>
      </c>
      <c r="S138" s="4">
        <f t="shared" si="33"/>
        <v>0.76577070717782048</v>
      </c>
      <c r="T138" s="40">
        <f>+'Serie Gasto Constantes'!CB138+'Serie Gasto Constantes'!CH138+'Serie Gasto Constantes'!CN138+'Serie Gasto Constantes'!CT138</f>
        <v>2055190427017.5493</v>
      </c>
      <c r="U138" s="40">
        <f>+'Serie Gasto Constantes'!CC138+'Serie Gasto Constantes'!CI138+'Serie Gasto Constantes'!CO138+'Serie Gasto Constantes'!CU138</f>
        <v>2108702251377.8545</v>
      </c>
      <c r="V138" s="40">
        <f>+'Serie Gasto Constantes'!CD138+'Serie Gasto Constantes'!CJ138+'Serie Gasto Constantes'!CP138+'Serie Gasto Constantes'!CV138</f>
        <v>1781414967375.7417</v>
      </c>
      <c r="W138" s="4">
        <f t="shared" si="39"/>
        <v>0.84479208300353503</v>
      </c>
      <c r="X138" s="40">
        <f>+'Serie Gasto Constantes'!CF138+'Serie Gasto Constantes'!CL138+'Serie Gasto Constantes'!CR138+'Serie Gasto Constantes'!CX138</f>
        <v>1426461874444.4941</v>
      </c>
      <c r="Y138" s="4">
        <f t="shared" si="34"/>
        <v>0.6764643389138626</v>
      </c>
      <c r="Z138" s="40">
        <f>+'Serie Gasto Constantes'!FN138+'Serie Gasto Constantes'!GX138</f>
        <v>1131626963839.6001</v>
      </c>
      <c r="AA138" s="40">
        <f>+'Serie Gasto Constantes'!FO138+'Serie Gasto Constantes'!GY138</f>
        <v>1096802718640.1991</v>
      </c>
      <c r="AB138" s="40">
        <f>+'Serie Gasto Constantes'!FP138+'Serie Gasto Constantes'!GZ138</f>
        <v>907101158734.59875</v>
      </c>
      <c r="AC138" s="4">
        <f t="shared" si="35"/>
        <v>0.82704131136656034</v>
      </c>
      <c r="AD138" s="40">
        <f>+'Serie Gasto Constantes'!FR138+'Serie Gasto Constantes'!HB138</f>
        <v>536286209770.67798</v>
      </c>
      <c r="AE138" s="4">
        <f t="shared" si="36"/>
        <v>0.48895412151745782</v>
      </c>
      <c r="AF138" s="445">
        <f>+Z138-'Serie Gasto Constantes'!FT138-'Serie Gasto Constantes'!FN138</f>
        <v>0</v>
      </c>
    </row>
    <row r="139" spans="1:32" s="42" customFormat="1" x14ac:dyDescent="0.25">
      <c r="A139" s="44" t="str">
        <f>+'Serie Gasto Constantes'!A139</f>
        <v>Funcionamiento</v>
      </c>
      <c r="B139" s="41">
        <f>+'Serie Gasto Constantes'!H139+'Serie Gasto Constantes'!K139+'Serie Gasto Constantes'!N139+'Serie Gasto Constantes'!Q139</f>
        <v>407007284131.72479</v>
      </c>
      <c r="C139" s="41">
        <f>+'Serie Gasto Constantes'!I139+'Serie Gasto Constantes'!L139+'Serie Gasto Constantes'!O139+'Serie Gasto Constantes'!R139</f>
        <v>406335769357.40851</v>
      </c>
      <c r="D139" s="7">
        <f t="shared" si="37"/>
        <v>0.99835011607777768</v>
      </c>
      <c r="E139" s="41">
        <f>+'Serie Gasto Constantes'!T139+'Serie Gasto Constantes'!W139+'Serie Gasto Constantes'!Z139+'Serie Gasto Constantes'!AC139</f>
        <v>1207799643195.2029</v>
      </c>
      <c r="F139" s="41">
        <f>+'Serie Gasto Constantes'!U139+'Serie Gasto Constantes'!X139+'Serie Gasto Constantes'!AA139+'Serie Gasto Constantes'!AD139</f>
        <v>1194351745830.4688</v>
      </c>
      <c r="G139" s="7">
        <f t="shared" si="38"/>
        <v>0.98886578793055602</v>
      </c>
      <c r="H139" s="41">
        <f>+'Serie Gasto Constantes'!ACJ139+'Serie Gasto Constantes'!AL139+'Serie Gasto Constantes'!AR139+'Serie Gasto Constantes'!AX139</f>
        <v>1014115239846.2223</v>
      </c>
      <c r="I139" s="41">
        <f>+'Serie Gasto Constantes'!AG139+'Serie Gasto Constantes'!AM139+'Serie Gasto Constantes'!AS139+'Serie Gasto Constantes'!AY139</f>
        <v>1311700080571.1069</v>
      </c>
      <c r="J139" s="41">
        <f>+'Serie Gasto Constantes'!AH139+'Serie Gasto Constantes'!AN139+'Serie Gasto Constantes'!AT139+'Serie Gasto Constantes'!AZ139</f>
        <v>1152176985905.5889</v>
      </c>
      <c r="K139" s="7">
        <f t="shared" si="30"/>
        <v>0.8783844744478001</v>
      </c>
      <c r="L139" s="41">
        <f>+'Serie Gasto Constantes'!AJ139+'Serie Gasto Constantes'!AP139+'Serie Gasto Constantes'!AV139+'Serie Gasto Constantes'!BB139</f>
        <v>1030074256969.3535</v>
      </c>
      <c r="M139" s="7">
        <f t="shared" si="31"/>
        <v>0.78529709056727737</v>
      </c>
      <c r="N139" s="41">
        <f>+'Serie Gasto Constantes'!BD139+'Serie Gasto Constantes'!BJ139+'Serie Gasto Constantes'!BP139+'Serie Gasto Constantes'!BV139</f>
        <v>1434269572896.1716</v>
      </c>
      <c r="O139" s="41">
        <f>+'Serie Gasto Constantes'!BE139+'Serie Gasto Constantes'!BK139+'Serie Gasto Constantes'!BQ139+'Serie Gasto Constantes'!BW139</f>
        <v>1432995997300.3335</v>
      </c>
      <c r="P139" s="41">
        <f>+'Serie Gasto Constantes'!BF139+'Serie Gasto Constantes'!BL139+'Serie Gasto Constantes'!BR139+'Serie Gasto Constantes'!BX139</f>
        <v>1371460237048.4685</v>
      </c>
      <c r="Q139" s="7">
        <f t="shared" si="32"/>
        <v>0.95705796780465946</v>
      </c>
      <c r="R139" s="41">
        <f>+'Serie Gasto Constantes'!BH139+'Serie Gasto Constantes'!BN139+'Serie Gasto Constantes'!BT139+'Serie Gasto Constantes'!BZ139</f>
        <v>1292440190429.1689</v>
      </c>
      <c r="S139" s="7">
        <f t="shared" si="33"/>
        <v>0.90191472471942558</v>
      </c>
      <c r="T139" s="41">
        <f>+'Serie Gasto Constantes'!CB139+'Serie Gasto Constantes'!CH139+'Serie Gasto Constantes'!CN139+'Serie Gasto Constantes'!CT139</f>
        <v>1340269554269.7046</v>
      </c>
      <c r="U139" s="41">
        <f>+'Serie Gasto Constantes'!CC139+'Serie Gasto Constantes'!CI139+'Serie Gasto Constantes'!CO139+'Serie Gasto Constantes'!CU139</f>
        <v>1390020969268.2158</v>
      </c>
      <c r="V139" s="41">
        <f>+'Serie Gasto Constantes'!CD139+'Serie Gasto Constantes'!CJ139+'Serie Gasto Constantes'!CP139+'Serie Gasto Constantes'!CV139</f>
        <v>1202290379041.9668</v>
      </c>
      <c r="W139" s="7">
        <f t="shared" si="39"/>
        <v>0.86494405884748571</v>
      </c>
      <c r="X139" s="41">
        <f>+'Serie Gasto Constantes'!CF139+'Serie Gasto Constantes'!CL139+'Serie Gasto Constantes'!CR139+'Serie Gasto Constantes'!CX139</f>
        <v>1111343216382.0637</v>
      </c>
      <c r="Y139" s="7">
        <f t="shared" si="34"/>
        <v>0.79951543246655943</v>
      </c>
      <c r="Z139" s="41">
        <f>+'Serie Gasto Constantes'!FN139+'Serie Gasto Constantes'!GX139</f>
        <v>720782397800</v>
      </c>
      <c r="AA139" s="41">
        <f>+'Serie Gasto Constantes'!FO139+'Serie Gasto Constantes'!GY139</f>
        <v>710330397800</v>
      </c>
      <c r="AB139" s="41">
        <f>+'Serie Gasto Constantes'!FP139+'Serie Gasto Constantes'!GZ139</f>
        <v>635829271712.08765</v>
      </c>
      <c r="AC139" s="7">
        <f t="shared" si="35"/>
        <v>0.89511764339713806</v>
      </c>
      <c r="AD139" s="41">
        <f>+'Serie Gasto Constantes'!FR139+'Serie Gasto Constantes'!HB139</f>
        <v>422702341093.51556</v>
      </c>
      <c r="AE139" s="7">
        <f t="shared" si="36"/>
        <v>0.59507849080186948</v>
      </c>
      <c r="AF139" s="445">
        <f>+Z139-'Serie Gasto Constantes'!FT139-'Serie Gasto Constantes'!FN139</f>
        <v>0</v>
      </c>
    </row>
    <row r="140" spans="1:32" s="42" customFormat="1" x14ac:dyDescent="0.25">
      <c r="A140" s="44" t="str">
        <f>+'Serie Gasto Constantes'!A140</f>
        <v>Inversión</v>
      </c>
      <c r="B140" s="41">
        <f>+'Serie Gasto Constantes'!H140+'Serie Gasto Constantes'!K140+'Serie Gasto Constantes'!N140+'Serie Gasto Constantes'!Q140</f>
        <v>106481651651.17805</v>
      </c>
      <c r="C140" s="41">
        <f>+'Serie Gasto Constantes'!I140+'Serie Gasto Constantes'!L140+'Serie Gasto Constantes'!O140+'Serie Gasto Constantes'!R140</f>
        <v>95895308375.88884</v>
      </c>
      <c r="D140" s="7">
        <f t="shared" si="37"/>
        <v>0.90058058725489265</v>
      </c>
      <c r="E140" s="41">
        <f>+'Serie Gasto Constantes'!T140+'Serie Gasto Constantes'!W140+'Serie Gasto Constantes'!Z140+'Serie Gasto Constantes'!AC140</f>
        <v>319656730420.32019</v>
      </c>
      <c r="F140" s="41">
        <f>+'Serie Gasto Constantes'!U140+'Serie Gasto Constantes'!X140+'Serie Gasto Constantes'!AA140+'Serie Gasto Constantes'!AD140</f>
        <v>264931502919.56125</v>
      </c>
      <c r="G140" s="7">
        <f t="shared" si="38"/>
        <v>0.82880001485093047</v>
      </c>
      <c r="H140" s="41">
        <f>+'Serie Gasto Constantes'!ACJ140+'Serie Gasto Constantes'!AL140+'Serie Gasto Constantes'!AR140+'Serie Gasto Constantes'!AX140</f>
        <v>850943908720.9729</v>
      </c>
      <c r="I140" s="41">
        <f>+'Serie Gasto Constantes'!AG140+'Serie Gasto Constantes'!AM140+'Serie Gasto Constantes'!AS140+'Serie Gasto Constantes'!AY140</f>
        <v>916254250937.68359</v>
      </c>
      <c r="J140" s="41">
        <f>+'Serie Gasto Constantes'!AH140+'Serie Gasto Constantes'!AN140+'Serie Gasto Constantes'!AT140+'Serie Gasto Constantes'!AZ140</f>
        <v>761327829932.99963</v>
      </c>
      <c r="K140" s="7">
        <f t="shared" si="30"/>
        <v>0.83091328542690623</v>
      </c>
      <c r="L140" s="41">
        <f>+'Serie Gasto Constantes'!AJ140+'Serie Gasto Constantes'!AP140+'Serie Gasto Constantes'!AV140+'Serie Gasto Constantes'!BB140</f>
        <v>624888150525.06311</v>
      </c>
      <c r="M140" s="7">
        <f t="shared" si="31"/>
        <v>0.68200300286253523</v>
      </c>
      <c r="N140" s="41">
        <f>+'Serie Gasto Constantes'!BD140+'Serie Gasto Constantes'!BJ140+'Serie Gasto Constantes'!BP140+'Serie Gasto Constantes'!BV140</f>
        <v>639450274272.48169</v>
      </c>
      <c r="O140" s="41">
        <f>+'Serie Gasto Constantes'!BE140+'Serie Gasto Constantes'!BK140+'Serie Gasto Constantes'!BQ140+'Serie Gasto Constantes'!BW140</f>
        <v>708830182395.04541</v>
      </c>
      <c r="P140" s="41">
        <f>+'Serie Gasto Constantes'!BF140+'Serie Gasto Constantes'!BL140+'Serie Gasto Constantes'!BR140+'Serie Gasto Constantes'!BX140</f>
        <v>617836622027.97009</v>
      </c>
      <c r="Q140" s="7">
        <f t="shared" si="32"/>
        <v>0.87162854710895654</v>
      </c>
      <c r="R140" s="41">
        <f>+'Serie Gasto Constantes'!BH140+'Serie Gasto Constantes'!BN140+'Serie Gasto Constantes'!BT140+'Serie Gasto Constantes'!BZ140</f>
        <v>347707557848.13074</v>
      </c>
      <c r="S140" s="7">
        <f t="shared" si="33"/>
        <v>0.49053717869810781</v>
      </c>
      <c r="T140" s="41">
        <f>+'Serie Gasto Constantes'!CB140+'Serie Gasto Constantes'!CH140+'Serie Gasto Constantes'!CN140+'Serie Gasto Constantes'!CT140</f>
        <v>714920872747.84448</v>
      </c>
      <c r="U140" s="41">
        <f>+'Serie Gasto Constantes'!CC140+'Serie Gasto Constantes'!CI140+'Serie Gasto Constantes'!CO140+'Serie Gasto Constantes'!CU140</f>
        <v>718681282109.63843</v>
      </c>
      <c r="V140" s="41">
        <f>+'Serie Gasto Constantes'!CD140+'Serie Gasto Constantes'!CJ140+'Serie Gasto Constantes'!CP140+'Serie Gasto Constantes'!CV140</f>
        <v>579124588333.77502</v>
      </c>
      <c r="W140" s="7">
        <f t="shared" si="39"/>
        <v>0.80581559969642658</v>
      </c>
      <c r="X140" s="41">
        <f>+'Serie Gasto Constantes'!CF140+'Serie Gasto Constantes'!CL140+'Serie Gasto Constantes'!CR140+'Serie Gasto Constantes'!CX140</f>
        <v>315118658062.43054</v>
      </c>
      <c r="Y140" s="7">
        <f t="shared" si="34"/>
        <v>0.43846787986104474</v>
      </c>
      <c r="Z140" s="41">
        <f>+'Serie Gasto Constantes'!FN140+'Serie Gasto Constantes'!GX140</f>
        <v>410844566039.59998</v>
      </c>
      <c r="AA140" s="41">
        <f>+'Serie Gasto Constantes'!FO140+'Serie Gasto Constantes'!GY140</f>
        <v>386472320840.19922</v>
      </c>
      <c r="AB140" s="41">
        <f>+'Serie Gasto Constantes'!FP140+'Serie Gasto Constantes'!GZ140</f>
        <v>271271887022.5112</v>
      </c>
      <c r="AC140" s="7">
        <f t="shared" si="35"/>
        <v>0.70191802205332643</v>
      </c>
      <c r="AD140" s="41">
        <f>+'Serie Gasto Constantes'!FR140+'Serie Gasto Constantes'!HB140</f>
        <v>113583868677.16238</v>
      </c>
      <c r="AE140" s="7">
        <f t="shared" si="36"/>
        <v>0.29389910364144212</v>
      </c>
      <c r="AF140" s="445">
        <f>+Z140-'Serie Gasto Constantes'!FT140-'Serie Gasto Constantes'!FN140</f>
        <v>0</v>
      </c>
    </row>
    <row r="141" spans="1:32" s="42" customFormat="1" ht="13" x14ac:dyDescent="0.25">
      <c r="A141" s="43" t="str">
        <f>+'Serie Gasto Constantes'!A141</f>
        <v>0229-INSTITUTO DISTRITAL DE PROTECCIÓN Y BIENESTAR ANIMAL</v>
      </c>
      <c r="B141" s="40"/>
      <c r="C141" s="40"/>
      <c r="D141" s="4"/>
      <c r="E141" s="40"/>
      <c r="F141" s="40"/>
      <c r="G141" s="4"/>
      <c r="H141" s="40">
        <f>+'Serie Gasto Constantes'!ACJ141+'Serie Gasto Constantes'!AL141+'Serie Gasto Constantes'!AR141+'Serie Gasto Constantes'!AX141</f>
        <v>0</v>
      </c>
      <c r="I141" s="40">
        <f>+'Serie Gasto Constantes'!AG141+'Serie Gasto Constantes'!AM141+'Serie Gasto Constantes'!AS141+'Serie Gasto Constantes'!AY141</f>
        <v>0</v>
      </c>
      <c r="J141" s="40">
        <f>+'Serie Gasto Constantes'!AH141+'Serie Gasto Constantes'!AN141+'Serie Gasto Constantes'!AT141+'Serie Gasto Constantes'!AZ141</f>
        <v>0</v>
      </c>
      <c r="K141" s="4"/>
      <c r="L141" s="40"/>
      <c r="M141" s="4"/>
      <c r="N141" s="40">
        <f>+'Serie Gasto Constantes'!BD141+'Serie Gasto Constantes'!BJ141+'Serie Gasto Constantes'!BP141+'Serie Gasto Constantes'!BV141</f>
        <v>80227761676.470505</v>
      </c>
      <c r="O141" s="40">
        <f>+'Serie Gasto Constantes'!BE141+'Serie Gasto Constantes'!BK141+'Serie Gasto Constantes'!BQ141+'Serie Gasto Constantes'!BW141</f>
        <v>109488611206.97397</v>
      </c>
      <c r="P141" s="40">
        <f>+'Serie Gasto Constantes'!BF141+'Serie Gasto Constantes'!BL141+'Serie Gasto Constantes'!BR141+'Serie Gasto Constantes'!BX141</f>
        <v>94844381479.900757</v>
      </c>
      <c r="Q141" s="4">
        <f t="shared" si="32"/>
        <v>0.86624883112828788</v>
      </c>
      <c r="R141" s="40">
        <f>+'Serie Gasto Constantes'!BH141+'Serie Gasto Constantes'!BN141+'Serie Gasto Constantes'!BT141+'Serie Gasto Constantes'!BZ141</f>
        <v>65839441161.803001</v>
      </c>
      <c r="S141" s="4">
        <f t="shared" si="33"/>
        <v>0.60133597856440157</v>
      </c>
      <c r="T141" s="40">
        <f>+'Serie Gasto Constantes'!CB141+'Serie Gasto Constantes'!CH141+'Serie Gasto Constantes'!CN141+'Serie Gasto Constantes'!CT141</f>
        <v>163474550429.83978</v>
      </c>
      <c r="U141" s="40">
        <f>+'Serie Gasto Constantes'!CC141+'Serie Gasto Constantes'!CI141+'Serie Gasto Constantes'!CO141+'Serie Gasto Constantes'!CU141</f>
        <v>156990922568.70871</v>
      </c>
      <c r="V141" s="40">
        <f>+'Serie Gasto Constantes'!CD141+'Serie Gasto Constantes'!CJ141+'Serie Gasto Constantes'!CP141+'Serie Gasto Constantes'!CV141</f>
        <v>146298688356.74646</v>
      </c>
      <c r="W141" s="4">
        <f t="shared" si="39"/>
        <v>0.93189265954353073</v>
      </c>
      <c r="X141" s="40">
        <f>+'Serie Gasto Constantes'!CF141+'Serie Gasto Constantes'!CL141+'Serie Gasto Constantes'!CR141+'Serie Gasto Constantes'!CX141</f>
        <v>124195648151.63614</v>
      </c>
      <c r="Y141" s="4">
        <f t="shared" si="34"/>
        <v>0.79110082366246759</v>
      </c>
      <c r="Z141" s="40">
        <f>+'Serie Gasto Constantes'!FN141+'Serie Gasto Constantes'!GX141</f>
        <v>88435279605.199997</v>
      </c>
      <c r="AA141" s="40">
        <f>+'Serie Gasto Constantes'!FO141+'Serie Gasto Constantes'!GY141</f>
        <v>84289955816.00119</v>
      </c>
      <c r="AB141" s="40">
        <f>+'Serie Gasto Constantes'!FP141+'Serie Gasto Constantes'!GZ141</f>
        <v>59213756726.389603</v>
      </c>
      <c r="AC141" s="4">
        <f t="shared" si="35"/>
        <v>0.70250074463971612</v>
      </c>
      <c r="AD141" s="40">
        <f>+'Serie Gasto Constantes'!FR141+'Serie Gasto Constantes'!HB141</f>
        <v>38125804514.7892</v>
      </c>
      <c r="AE141" s="4">
        <f t="shared" si="36"/>
        <v>0.45231729149336658</v>
      </c>
      <c r="AF141" s="445">
        <f>+Z141-'Serie Gasto Constantes'!FT141-'Serie Gasto Constantes'!FN141</f>
        <v>0</v>
      </c>
    </row>
    <row r="142" spans="1:32" s="42" customFormat="1" x14ac:dyDescent="0.25">
      <c r="A142" s="44" t="str">
        <f>+'Serie Gasto Constantes'!A142</f>
        <v>Funcionamiento</v>
      </c>
      <c r="B142" s="41"/>
      <c r="C142" s="41"/>
      <c r="D142" s="7"/>
      <c r="E142" s="41"/>
      <c r="F142" s="41"/>
      <c r="G142" s="7"/>
      <c r="H142" s="41">
        <f>+'Serie Gasto Constantes'!ACJ142+'Serie Gasto Constantes'!AL142+'Serie Gasto Constantes'!AR142+'Serie Gasto Constantes'!AX142</f>
        <v>0</v>
      </c>
      <c r="I142" s="41">
        <f>+'Serie Gasto Constantes'!AG142+'Serie Gasto Constantes'!AM142+'Serie Gasto Constantes'!AS142+'Serie Gasto Constantes'!AY142</f>
        <v>0</v>
      </c>
      <c r="J142" s="41">
        <f>+'Serie Gasto Constantes'!AH142+'Serie Gasto Constantes'!AN142+'Serie Gasto Constantes'!AT142+'Serie Gasto Constantes'!AZ142</f>
        <v>0</v>
      </c>
      <c r="K142" s="7"/>
      <c r="L142" s="41"/>
      <c r="M142" s="7"/>
      <c r="N142" s="41">
        <f>+'Serie Gasto Constantes'!BD142+'Serie Gasto Constantes'!BJ142+'Serie Gasto Constantes'!BP142+'Serie Gasto Constantes'!BV142</f>
        <v>17012218088.858517</v>
      </c>
      <c r="O142" s="41">
        <f>+'Serie Gasto Constantes'!BE142+'Serie Gasto Constantes'!BK142+'Serie Gasto Constantes'!BQ142+'Serie Gasto Constantes'!BW142</f>
        <v>23881359476.054878</v>
      </c>
      <c r="P142" s="41">
        <f>+'Serie Gasto Constantes'!BF142+'Serie Gasto Constantes'!BL142+'Serie Gasto Constantes'!BR142+'Serie Gasto Constantes'!BX142</f>
        <v>18518916800.008224</v>
      </c>
      <c r="Q142" s="7">
        <f t="shared" si="32"/>
        <v>0.77545488223049386</v>
      </c>
      <c r="R142" s="41">
        <f>+'Serie Gasto Constantes'!BH142+'Serie Gasto Constantes'!BN142+'Serie Gasto Constantes'!BT142+'Serie Gasto Constantes'!BZ142</f>
        <v>15662943926.414227</v>
      </c>
      <c r="S142" s="7">
        <f t="shared" si="33"/>
        <v>0.65586483642687887</v>
      </c>
      <c r="T142" s="41">
        <f>+'Serie Gasto Constantes'!CB142+'Serie Gasto Constantes'!CH142+'Serie Gasto Constantes'!CN142+'Serie Gasto Constantes'!CT142</f>
        <v>32244092748.814888</v>
      </c>
      <c r="U142" s="41">
        <f>+'Serie Gasto Constantes'!CC142+'Serie Gasto Constantes'!CI142+'Serie Gasto Constantes'!CO142+'Serie Gasto Constantes'!CU142</f>
        <v>32320344940.390114</v>
      </c>
      <c r="V142" s="41">
        <f>+'Serie Gasto Constantes'!CD142+'Serie Gasto Constantes'!CJ142+'Serie Gasto Constantes'!CP142+'Serie Gasto Constantes'!CV142</f>
        <v>30614826753.212296</v>
      </c>
      <c r="W142" s="7">
        <f t="shared" si="39"/>
        <v>0.94723081729717351</v>
      </c>
      <c r="X142" s="41">
        <f>+'Serie Gasto Constantes'!CF142+'Serie Gasto Constantes'!CL142+'Serie Gasto Constantes'!CR142+'Serie Gasto Constantes'!CX142</f>
        <v>28819647342.426208</v>
      </c>
      <c r="Y142" s="7">
        <f t="shared" si="34"/>
        <v>0.89168749267928915</v>
      </c>
      <c r="Z142" s="41">
        <f>+'Serie Gasto Constantes'!FN142+'Serie Gasto Constantes'!GX142</f>
        <v>17623151216</v>
      </c>
      <c r="AA142" s="41">
        <f>+'Serie Gasto Constantes'!FO142+'Serie Gasto Constantes'!GY142</f>
        <v>17494961154.821602</v>
      </c>
      <c r="AB142" s="41">
        <f>+'Serie Gasto Constantes'!FP142+'Serie Gasto Constantes'!GZ142</f>
        <v>12756992198.5284</v>
      </c>
      <c r="AC142" s="7">
        <f t="shared" si="35"/>
        <v>0.72918093876490719</v>
      </c>
      <c r="AD142" s="41">
        <f>+'Serie Gasto Constantes'!FR142+'Serie Gasto Constantes'!HB142</f>
        <v>11226248160.720798</v>
      </c>
      <c r="AE142" s="7">
        <f t="shared" si="36"/>
        <v>0.64168465773511307</v>
      </c>
      <c r="AF142" s="445">
        <f>+Z142-'Serie Gasto Constantes'!FT142-'Serie Gasto Constantes'!FN142</f>
        <v>0</v>
      </c>
    </row>
    <row r="143" spans="1:32" s="42" customFormat="1" x14ac:dyDescent="0.25">
      <c r="A143" s="44" t="str">
        <f>+'Serie Gasto Constantes'!A143</f>
        <v>Inversión</v>
      </c>
      <c r="B143" s="41"/>
      <c r="C143" s="41"/>
      <c r="D143" s="7"/>
      <c r="E143" s="41"/>
      <c r="F143" s="41"/>
      <c r="G143" s="7"/>
      <c r="H143" s="41">
        <f>+'Serie Gasto Constantes'!ACJ143+'Serie Gasto Constantes'!AL143+'Serie Gasto Constantes'!AR143+'Serie Gasto Constantes'!AX143</f>
        <v>0</v>
      </c>
      <c r="I143" s="41">
        <f>+'Serie Gasto Constantes'!AG143+'Serie Gasto Constantes'!AM143+'Serie Gasto Constantes'!AS143+'Serie Gasto Constantes'!AY143</f>
        <v>0</v>
      </c>
      <c r="J143" s="41">
        <f>+'Serie Gasto Constantes'!AH143+'Serie Gasto Constantes'!AN143+'Serie Gasto Constantes'!AT143+'Serie Gasto Constantes'!AZ143</f>
        <v>0</v>
      </c>
      <c r="K143" s="7"/>
      <c r="L143" s="41"/>
      <c r="M143" s="7"/>
      <c r="N143" s="41">
        <f>+'Serie Gasto Constantes'!BD143+'Serie Gasto Constantes'!BJ143+'Serie Gasto Constantes'!BP143+'Serie Gasto Constantes'!BV143</f>
        <v>63215543587.611984</v>
      </c>
      <c r="O143" s="41">
        <f>+'Serie Gasto Constantes'!BE143+'Serie Gasto Constantes'!BK143+'Serie Gasto Constantes'!BQ143+'Serie Gasto Constantes'!BW143</f>
        <v>85607251730.919098</v>
      </c>
      <c r="P143" s="41">
        <f>+'Serie Gasto Constantes'!BF143+'Serie Gasto Constantes'!BL143+'Serie Gasto Constantes'!BR143+'Serie Gasto Constantes'!BX143</f>
        <v>76325464679.892517</v>
      </c>
      <c r="Q143" s="7">
        <f t="shared" si="32"/>
        <v>0.89157709348968339</v>
      </c>
      <c r="R143" s="41">
        <f>+'Serie Gasto Constantes'!BH143+'Serie Gasto Constantes'!BN143+'Serie Gasto Constantes'!BT143+'Serie Gasto Constantes'!BZ143</f>
        <v>50176497235.388771</v>
      </c>
      <c r="S143" s="7">
        <f t="shared" si="33"/>
        <v>0.58612437872791023</v>
      </c>
      <c r="T143" s="41">
        <f>+'Serie Gasto Constantes'!CB143+'Serie Gasto Constantes'!CH143+'Serie Gasto Constantes'!CN143+'Serie Gasto Constantes'!CT143</f>
        <v>131230457681.0249</v>
      </c>
      <c r="U143" s="41">
        <f>+'Serie Gasto Constantes'!CC143+'Serie Gasto Constantes'!CI143+'Serie Gasto Constantes'!CO143+'Serie Gasto Constantes'!CU143</f>
        <v>124670577628.31857</v>
      </c>
      <c r="V143" s="41">
        <f>+'Serie Gasto Constantes'!CD143+'Serie Gasto Constantes'!CJ143+'Serie Gasto Constantes'!CP143+'Serie Gasto Constantes'!CV143</f>
        <v>115683861603.53416</v>
      </c>
      <c r="W143" s="7">
        <f t="shared" si="39"/>
        <v>0.92791630394481228</v>
      </c>
      <c r="X143" s="41">
        <f>+'Serie Gasto Constantes'!CF143+'Serie Gasto Constantes'!CL143+'Serie Gasto Constantes'!CR143+'Serie Gasto Constantes'!CX143</f>
        <v>95376000809.209946</v>
      </c>
      <c r="Y143" s="7">
        <f t="shared" si="34"/>
        <v>0.76502413499322353</v>
      </c>
      <c r="Z143" s="41">
        <f>+'Serie Gasto Constantes'!FN143+'Serie Gasto Constantes'!GX143</f>
        <v>70812128389.199997</v>
      </c>
      <c r="AA143" s="41">
        <f>+'Serie Gasto Constantes'!FO143+'Serie Gasto Constantes'!GY143</f>
        <v>66794994661.179596</v>
      </c>
      <c r="AB143" s="41">
        <f>+'Serie Gasto Constantes'!FP143+'Serie Gasto Constantes'!GZ143</f>
        <v>46456764527.861198</v>
      </c>
      <c r="AC143" s="7">
        <f t="shared" si="35"/>
        <v>0.69551266174232185</v>
      </c>
      <c r="AD143" s="41">
        <f>+'Serie Gasto Constantes'!FR143+'Serie Gasto Constantes'!HB143</f>
        <v>26899556354.068398</v>
      </c>
      <c r="AE143" s="7">
        <f t="shared" si="36"/>
        <v>0.40271814513224413</v>
      </c>
      <c r="AF143" s="445">
        <f>+Z143-'Serie Gasto Constantes'!FT143-'Serie Gasto Constantes'!FN143</f>
        <v>0</v>
      </c>
    </row>
    <row r="144" spans="1:32" s="42" customFormat="1" ht="13" x14ac:dyDescent="0.25">
      <c r="A144" s="43" t="str">
        <f>+'Serie Gasto Constantes'!A144</f>
        <v xml:space="preserve">0230-UNIVERSIDAD DISTRITAL  </v>
      </c>
      <c r="B144" s="40">
        <f>+'Serie Gasto Constantes'!H144+'Serie Gasto Constantes'!K144+'Serie Gasto Constantes'!N144+'Serie Gasto Constantes'!Q144</f>
        <v>1271800318154.3203</v>
      </c>
      <c r="C144" s="40">
        <f>+'Serie Gasto Constantes'!I144+'Serie Gasto Constantes'!L144+'Serie Gasto Constantes'!O144+'Serie Gasto Constantes'!R144</f>
        <v>1185202005394.509</v>
      </c>
      <c r="D144" s="4">
        <f t="shared" si="37"/>
        <v>0.9319088763199197</v>
      </c>
      <c r="E144" s="40">
        <f>+'Serie Gasto Constantes'!T144+'Serie Gasto Constantes'!W144+'Serie Gasto Constantes'!Z144+'Serie Gasto Constantes'!AC144</f>
        <v>2219262095434.6133</v>
      </c>
      <c r="F144" s="40">
        <f>+'Serie Gasto Constantes'!U144+'Serie Gasto Constantes'!X144+'Serie Gasto Constantes'!AA144+'Serie Gasto Constantes'!AD144</f>
        <v>1862825213126.9141</v>
      </c>
      <c r="G144" s="4">
        <f t="shared" si="38"/>
        <v>0.83938946055945873</v>
      </c>
      <c r="H144" s="40">
        <f>+'Serie Gasto Constantes'!ACJ144+'Serie Gasto Constantes'!AL144+'Serie Gasto Constantes'!AR144+'Serie Gasto Constantes'!AX144</f>
        <v>1404237435976.876</v>
      </c>
      <c r="I144" s="40">
        <f>+'Serie Gasto Constantes'!AG144+'Serie Gasto Constantes'!AM144+'Serie Gasto Constantes'!AS144+'Serie Gasto Constantes'!AY144</f>
        <v>2102533731539.1577</v>
      </c>
      <c r="J144" s="40">
        <f>+'Serie Gasto Constantes'!AH144+'Serie Gasto Constantes'!AN144+'Serie Gasto Constantes'!AT144+'Serie Gasto Constantes'!AZ144</f>
        <v>1710423840725.6992</v>
      </c>
      <c r="K144" s="4">
        <f t="shared" si="30"/>
        <v>0.81350601660672772</v>
      </c>
      <c r="L144" s="40">
        <f>+'Serie Gasto Constantes'!AJ144+'Serie Gasto Constantes'!AP144+'Serie Gasto Constantes'!AV144+'Serie Gasto Constantes'!BB144</f>
        <v>1427988435553.1978</v>
      </c>
      <c r="M144" s="4">
        <f t="shared" si="31"/>
        <v>0.67917504206119927</v>
      </c>
      <c r="N144" s="40">
        <f>+'Serie Gasto Constantes'!BD144+'Serie Gasto Constantes'!BJ144+'Serie Gasto Constantes'!BP144+'Serie Gasto Constantes'!BV144</f>
        <v>1873020051384.3936</v>
      </c>
      <c r="O144" s="40">
        <f>+'Serie Gasto Constantes'!BE144+'Serie Gasto Constantes'!BK144+'Serie Gasto Constantes'!BQ144+'Serie Gasto Constantes'!BW144</f>
        <v>2079573071839.5864</v>
      </c>
      <c r="P144" s="40">
        <f>+'Serie Gasto Constantes'!BF144+'Serie Gasto Constantes'!BL144+'Serie Gasto Constantes'!BR144+'Serie Gasto Constantes'!BX144</f>
        <v>1858409440213.1448</v>
      </c>
      <c r="Q144" s="4">
        <f t="shared" si="32"/>
        <v>0.8936495020918882</v>
      </c>
      <c r="R144" s="40">
        <f>+'Serie Gasto Constantes'!BH144+'Serie Gasto Constantes'!BN144+'Serie Gasto Constantes'!BT144+'Serie Gasto Constantes'!BZ144</f>
        <v>1662299974607.9734</v>
      </c>
      <c r="S144" s="4">
        <f t="shared" si="33"/>
        <v>0.79934674915630921</v>
      </c>
      <c r="T144" s="40">
        <f>+'Serie Gasto Constantes'!CB144+'Serie Gasto Constantes'!CH144+'Serie Gasto Constantes'!CN144+'Serie Gasto Constantes'!CT144</f>
        <v>1889244488706.1304</v>
      </c>
      <c r="U144" s="40">
        <f>+'Serie Gasto Constantes'!CC144+'Serie Gasto Constantes'!CI144+'Serie Gasto Constantes'!CO144+'Serie Gasto Constantes'!CU144</f>
        <v>2173826853646.7549</v>
      </c>
      <c r="V144" s="40">
        <f>+'Serie Gasto Constantes'!CD144+'Serie Gasto Constantes'!CJ144+'Serie Gasto Constantes'!CP144+'Serie Gasto Constantes'!CV144</f>
        <v>1947726626702.7661</v>
      </c>
      <c r="W144" s="4">
        <f t="shared" si="39"/>
        <v>0.89598977187870832</v>
      </c>
      <c r="X144" s="40">
        <f>+'Serie Gasto Constantes'!CF144+'Serie Gasto Constantes'!CL144+'Serie Gasto Constantes'!CR144+'Serie Gasto Constantes'!CX144</f>
        <v>1519212034545.4524</v>
      </c>
      <c r="Y144" s="4">
        <f t="shared" si="34"/>
        <v>0.69886524402661698</v>
      </c>
      <c r="Z144" s="40">
        <f>+'Serie Gasto Constantes'!FN144+'Serie Gasto Constantes'!GX144</f>
        <v>1022851296130.3999</v>
      </c>
      <c r="AA144" s="40">
        <f>+'Serie Gasto Constantes'!FO144+'Serie Gasto Constantes'!GY144</f>
        <v>1121847858925.7676</v>
      </c>
      <c r="AB144" s="40">
        <f>+'Serie Gasto Constantes'!FP144+'Serie Gasto Constantes'!GZ144</f>
        <v>840336794758.55994</v>
      </c>
      <c r="AC144" s="4">
        <f t="shared" si="35"/>
        <v>0.74906484695993414</v>
      </c>
      <c r="AD144" s="40">
        <f>+'Serie Gasto Constantes'!FR144+'Serie Gasto Constantes'!HB144</f>
        <v>613225733719.38428</v>
      </c>
      <c r="AE144" s="4">
        <f t="shared" si="36"/>
        <v>0.54662112053820067</v>
      </c>
      <c r="AF144" s="445">
        <f>+Z144-'Serie Gasto Constantes'!FT144-'Serie Gasto Constantes'!FN144</f>
        <v>0</v>
      </c>
    </row>
    <row r="145" spans="1:32" s="42" customFormat="1" x14ac:dyDescent="0.25">
      <c r="A145" s="44" t="str">
        <f>+'Serie Gasto Constantes'!A145</f>
        <v>Funcionamiento</v>
      </c>
      <c r="B145" s="41">
        <f>+'Serie Gasto Constantes'!H145+'Serie Gasto Constantes'!K145+'Serie Gasto Constantes'!N145+'Serie Gasto Constantes'!Q145</f>
        <v>1196137219432.8669</v>
      </c>
      <c r="C145" s="41">
        <f>+'Serie Gasto Constantes'!I145+'Serie Gasto Constantes'!L145+'Serie Gasto Constantes'!O145+'Serie Gasto Constantes'!R145</f>
        <v>1149838193722.6426</v>
      </c>
      <c r="D145" s="7">
        <f t="shared" si="37"/>
        <v>0.96129288098553067</v>
      </c>
      <c r="E145" s="41">
        <f>+'Serie Gasto Constantes'!T145+'Serie Gasto Constantes'!W145+'Serie Gasto Constantes'!Z145+'Serie Gasto Constantes'!AC145</f>
        <v>1526374180453.939</v>
      </c>
      <c r="F145" s="41">
        <f>+'Serie Gasto Constantes'!U145+'Serie Gasto Constantes'!X145+'Serie Gasto Constantes'!AA145+'Serie Gasto Constantes'!AD145</f>
        <v>1460057298007.9285</v>
      </c>
      <c r="G145" s="7">
        <f t="shared" si="38"/>
        <v>0.9565526701805922</v>
      </c>
      <c r="H145" s="41">
        <f>+'Serie Gasto Constantes'!ACJ145+'Serie Gasto Constantes'!AL145+'Serie Gasto Constantes'!AR145+'Serie Gasto Constantes'!AX145</f>
        <v>1146379128140.1282</v>
      </c>
      <c r="I145" s="41">
        <f>+'Serie Gasto Constantes'!AG145+'Serie Gasto Constantes'!AM145+'Serie Gasto Constantes'!AS145+'Serie Gasto Constantes'!AY145</f>
        <v>1595709481277.1113</v>
      </c>
      <c r="J145" s="41">
        <f>+'Serie Gasto Constantes'!AH145+'Serie Gasto Constantes'!AN145+'Serie Gasto Constantes'!AT145+'Serie Gasto Constantes'!AZ145</f>
        <v>1458222017308.2607</v>
      </c>
      <c r="K145" s="7">
        <f t="shared" si="30"/>
        <v>0.91383928867878017</v>
      </c>
      <c r="L145" s="41">
        <f>+'Serie Gasto Constantes'!AJ145+'Serie Gasto Constantes'!AP145+'Serie Gasto Constantes'!AV145+'Serie Gasto Constantes'!BB145</f>
        <v>1353643142712.6033</v>
      </c>
      <c r="M145" s="7">
        <f t="shared" si="31"/>
        <v>0.84830174827890825</v>
      </c>
      <c r="N145" s="41">
        <f>+'Serie Gasto Constantes'!BD145+'Serie Gasto Constantes'!BJ145+'Serie Gasto Constantes'!BP145+'Serie Gasto Constantes'!BV145</f>
        <v>1636925507999.6331</v>
      </c>
      <c r="O145" s="41">
        <f>+'Serie Gasto Constantes'!BE145+'Serie Gasto Constantes'!BK145+'Serie Gasto Constantes'!BQ145+'Serie Gasto Constantes'!BW145</f>
        <v>1755270609880.5464</v>
      </c>
      <c r="P145" s="41">
        <f>+'Serie Gasto Constantes'!BF145+'Serie Gasto Constantes'!BL145+'Serie Gasto Constantes'!BR145+'Serie Gasto Constantes'!BX145</f>
        <v>1647210059811.0596</v>
      </c>
      <c r="Q145" s="7">
        <f t="shared" si="32"/>
        <v>0.93843652969450631</v>
      </c>
      <c r="R145" s="41">
        <f>+'Serie Gasto Constantes'!BH145+'Serie Gasto Constantes'!BN145+'Serie Gasto Constantes'!BT145+'Serie Gasto Constantes'!BZ145</f>
        <v>1571538983386.9543</v>
      </c>
      <c r="S145" s="7">
        <f t="shared" si="33"/>
        <v>0.89532575463899788</v>
      </c>
      <c r="T145" s="41">
        <f>+'Serie Gasto Constantes'!CB145+'Serie Gasto Constantes'!CH145+'Serie Gasto Constantes'!CN145+'Serie Gasto Constantes'!CT145</f>
        <v>1743264901412.9495</v>
      </c>
      <c r="U145" s="41">
        <f>+'Serie Gasto Constantes'!CC145+'Serie Gasto Constantes'!CI145+'Serie Gasto Constantes'!CO145+'Serie Gasto Constantes'!CU145</f>
        <v>1963893656464.4155</v>
      </c>
      <c r="V145" s="41">
        <f>+'Serie Gasto Constantes'!CD145+'Serie Gasto Constantes'!CJ145+'Serie Gasto Constantes'!CP145+'Serie Gasto Constantes'!CV145</f>
        <v>1777416179298.3501</v>
      </c>
      <c r="W145" s="7">
        <f t="shared" si="39"/>
        <v>0.90504705967543086</v>
      </c>
      <c r="X145" s="41">
        <f>+'Serie Gasto Constantes'!CF145+'Serie Gasto Constantes'!CL145+'Serie Gasto Constantes'!CR145+'Serie Gasto Constantes'!CX145</f>
        <v>1497421487229.0637</v>
      </c>
      <c r="Y145" s="7">
        <f t="shared" si="34"/>
        <v>0.7624758511236609</v>
      </c>
      <c r="Z145" s="41">
        <f>+'Serie Gasto Constantes'!FN145+'Serie Gasto Constantes'!GX145</f>
        <v>948213603112</v>
      </c>
      <c r="AA145" s="41">
        <f>+'Serie Gasto Constantes'!FO145+'Serie Gasto Constantes'!GY145</f>
        <v>1018338420416.8291</v>
      </c>
      <c r="AB145" s="41">
        <f>+'Serie Gasto Constantes'!FP145+'Serie Gasto Constantes'!GZ145</f>
        <v>776110767676.44922</v>
      </c>
      <c r="AC145" s="7">
        <f t="shared" si="35"/>
        <v>0.76213442615547144</v>
      </c>
      <c r="AD145" s="41">
        <f>+'Serie Gasto Constantes'!FR145+'Serie Gasto Constantes'!HB145</f>
        <v>607156587076.34314</v>
      </c>
      <c r="AE145" s="7">
        <f t="shared" si="36"/>
        <v>0.59622280265908079</v>
      </c>
      <c r="AF145" s="445">
        <f>+Z145-'Serie Gasto Constantes'!FT145-'Serie Gasto Constantes'!FN145</f>
        <v>0</v>
      </c>
    </row>
    <row r="146" spans="1:32" s="42" customFormat="1" x14ac:dyDescent="0.25">
      <c r="A146" s="44" t="str">
        <f>+'Serie Gasto Constantes'!A146</f>
        <v>Servicio de la deuda</v>
      </c>
      <c r="B146" s="41">
        <f>+'Serie Gasto Constantes'!H146+'Serie Gasto Constantes'!K146+'Serie Gasto Constantes'!N146+'Serie Gasto Constantes'!Q146</f>
        <v>614805265.41546416</v>
      </c>
      <c r="C146" s="41">
        <f>+'Serie Gasto Constantes'!I146+'Serie Gasto Constantes'!L146+'Serie Gasto Constantes'!O146+'Serie Gasto Constantes'!R146</f>
        <v>591967264.11366081</v>
      </c>
      <c r="D146" s="7">
        <f t="shared" ref="D146:D148" si="40">+C146/B146</f>
        <v>0.96285327633560491</v>
      </c>
      <c r="E146" s="41"/>
      <c r="F146" s="41"/>
      <c r="G146" s="7"/>
      <c r="H146" s="41">
        <f>+'Serie Gasto Constantes'!ACJ146+'Serie Gasto Constantes'!AL146+'Serie Gasto Constantes'!AR146+'Serie Gasto Constantes'!AX146</f>
        <v>0</v>
      </c>
      <c r="I146" s="41">
        <f>+'Serie Gasto Constantes'!AG146+'Serie Gasto Constantes'!AM146+'Serie Gasto Constantes'!AS146+'Serie Gasto Constantes'!AY146</f>
        <v>0</v>
      </c>
      <c r="J146" s="41">
        <f>+'Serie Gasto Constantes'!AH146+'Serie Gasto Constantes'!AN146+'Serie Gasto Constantes'!AT146+'Serie Gasto Constantes'!AZ146</f>
        <v>0</v>
      </c>
      <c r="K146" s="7">
        <f>+J146/I14</f>
        <v>0</v>
      </c>
      <c r="L146" s="41"/>
      <c r="M146" s="7"/>
      <c r="N146" s="41"/>
      <c r="O146" s="41"/>
      <c r="P146" s="41"/>
      <c r="Q146" s="7"/>
      <c r="R146" s="41"/>
      <c r="S146" s="7"/>
      <c r="T146" s="41"/>
      <c r="U146" s="41"/>
      <c r="V146" s="41"/>
      <c r="W146" s="7"/>
      <c r="X146" s="41"/>
      <c r="Y146" s="7"/>
      <c r="Z146" s="41">
        <f>+'Serie Gasto Constantes'!FN146+'Serie Gasto Constantes'!GX146</f>
        <v>0</v>
      </c>
      <c r="AA146" s="41">
        <f>+'Serie Gasto Constantes'!FO146+'Serie Gasto Constantes'!GY146</f>
        <v>0</v>
      </c>
      <c r="AB146" s="41">
        <f>+'Serie Gasto Constantes'!FP146+'Serie Gasto Constantes'!GZ146</f>
        <v>0</v>
      </c>
      <c r="AC146" s="7" t="str">
        <f t="shared" si="35"/>
        <v>0</v>
      </c>
      <c r="AD146" s="41">
        <f>+'Serie Gasto Constantes'!FR146+'Serie Gasto Constantes'!HB146</f>
        <v>0</v>
      </c>
      <c r="AE146" s="7" t="str">
        <f t="shared" si="36"/>
        <v>0</v>
      </c>
      <c r="AF146" s="445">
        <f>+Z146-'Serie Gasto Constantes'!FT146-'Serie Gasto Constantes'!FN146</f>
        <v>0</v>
      </c>
    </row>
    <row r="147" spans="1:32" s="42" customFormat="1" x14ac:dyDescent="0.25">
      <c r="A147" s="44" t="str">
        <f>+'Serie Gasto Constantes'!A147</f>
        <v>Inversión</v>
      </c>
      <c r="B147" s="41">
        <f>+'Serie Gasto Constantes'!H147+'Serie Gasto Constantes'!K147+'Serie Gasto Constantes'!N147+'Serie Gasto Constantes'!Q147</f>
        <v>72434952749.504715</v>
      </c>
      <c r="C147" s="41">
        <f>+'Serie Gasto Constantes'!I147+'Serie Gasto Constantes'!L147+'Serie Gasto Constantes'!O147+'Serie Gasto Constantes'!R147</f>
        <v>32869954376.993462</v>
      </c>
      <c r="D147" s="7">
        <f t="shared" si="40"/>
        <v>0.45378581926690376</v>
      </c>
      <c r="E147" s="41">
        <f>+'Serie Gasto Constantes'!T147+'Serie Gasto Constantes'!W147+'Serie Gasto Constantes'!Z147+'Serie Gasto Constantes'!AC147</f>
        <v>690613168305.54346</v>
      </c>
      <c r="F147" s="41">
        <f>+'Serie Gasto Constantes'!U147+'Serie Gasto Constantes'!X147+'Serie Gasto Constantes'!AA147+'Serie Gasto Constantes'!AD147</f>
        <v>401027312524.39172</v>
      </c>
      <c r="G147" s="7">
        <f t="shared" ref="G147:G148" si="41">+F147/E147</f>
        <v>0.58068297989210627</v>
      </c>
      <c r="H147" s="41">
        <f>+'Serie Gasto Constantes'!ACJ147+'Serie Gasto Constantes'!AL147+'Serie Gasto Constantes'!AR147+'Serie Gasto Constantes'!AX147</f>
        <v>256370726154.65134</v>
      </c>
      <c r="I147" s="41">
        <f>+'Serie Gasto Constantes'!AG147+'Serie Gasto Constantes'!AM147+'Serie Gasto Constantes'!AS147+'Serie Gasto Constantes'!AY147</f>
        <v>504750491569.48346</v>
      </c>
      <c r="J147" s="41">
        <f>+'Serie Gasto Constantes'!AH147+'Serie Gasto Constantes'!AN147+'Serie Gasto Constantes'!AT147+'Serie Gasto Constantes'!AZ147</f>
        <v>251344761387.89807</v>
      </c>
      <c r="K147" s="7">
        <f t="shared" si="30"/>
        <v>0.49795842814607383</v>
      </c>
      <c r="L147" s="41">
        <f>+'Serie Gasto Constantes'!AJ147+'Serie Gasto Constantes'!AP147+'Serie Gasto Constantes'!AV147+'Serie Gasto Constantes'!BB147</f>
        <v>73509753924.912064</v>
      </c>
      <c r="M147" s="7">
        <f t="shared" si="31"/>
        <v>0.14563582433835587</v>
      </c>
      <c r="N147" s="41">
        <f>+'Serie Gasto Constantes'!BD147+'Serie Gasto Constantes'!BJ147+'Serie Gasto Constantes'!BP147+'Serie Gasto Constantes'!BV147</f>
        <v>234861562360.01505</v>
      </c>
      <c r="O147" s="41">
        <f>+'Serie Gasto Constantes'!BE147+'Serie Gasto Constantes'!BK147+'Serie Gasto Constantes'!BQ147+'Serie Gasto Constantes'!BW147</f>
        <v>320334406040.58551</v>
      </c>
      <c r="P147" s="41">
        <f>+'Serie Gasto Constantes'!BF147+'Serie Gasto Constantes'!BL147+'Serie Gasto Constantes'!BR147+'Serie Gasto Constantes'!BX147</f>
        <v>208607283778.67621</v>
      </c>
      <c r="Q147" s="7">
        <f t="shared" si="32"/>
        <v>0.65121722751269562</v>
      </c>
      <c r="R147" s="41">
        <f>+'Serie Gasto Constantes'!BH147+'Serie Gasto Constantes'!BN147+'Serie Gasto Constantes'!BT147+'Serie Gasto Constantes'!BZ147</f>
        <v>88232719262.349884</v>
      </c>
      <c r="S147" s="7">
        <f t="shared" si="33"/>
        <v>0.2754394083137327</v>
      </c>
      <c r="T147" s="41">
        <f>+'Serie Gasto Constantes'!CB147+'Serie Gasto Constantes'!CH147+'Serie Gasto Constantes'!CN147+'Serie Gasto Constantes'!CT147</f>
        <v>144903788350.27264</v>
      </c>
      <c r="U147" s="41">
        <f>+'Serie Gasto Constantes'!CC147+'Serie Gasto Constantes'!CI147+'Serie Gasto Constantes'!CO147+'Serie Gasto Constantes'!CU147</f>
        <v>206238904422.03326</v>
      </c>
      <c r="V147" s="41">
        <f>+'Serie Gasto Constantes'!CD147+'Serie Gasto Constantes'!CJ147+'Serie Gasto Constantes'!CP147+'Serie Gasto Constantes'!CV147</f>
        <v>168418419226.4538</v>
      </c>
      <c r="W147" s="7">
        <f t="shared" si="39"/>
        <v>0.81661808521739332</v>
      </c>
      <c r="X147" s="41">
        <f>+'Serie Gasto Constantes'!CF147+'Serie Gasto Constantes'!CL147+'Serie Gasto Constantes'!CR147+'Serie Gasto Constantes'!CX147</f>
        <v>21691610875.987747</v>
      </c>
      <c r="Y147" s="7">
        <f t="shared" si="34"/>
        <v>0.10517710485699396</v>
      </c>
      <c r="Z147" s="41">
        <f>+'Serie Gasto Constantes'!FN147+'Serie Gasto Constantes'!GX147</f>
        <v>74198653018.399994</v>
      </c>
      <c r="AA147" s="41">
        <f>+'Serie Gasto Constantes'!FO147+'Serie Gasto Constantes'!GY147</f>
        <v>102550398508.93839</v>
      </c>
      <c r="AB147" s="41">
        <f>+'Serie Gasto Constantes'!FP147+'Serie Gasto Constantes'!GZ147</f>
        <v>64076563482.110794</v>
      </c>
      <c r="AC147" s="7">
        <f t="shared" si="35"/>
        <v>0.62482998031963599</v>
      </c>
      <c r="AD147" s="41">
        <f>+'Serie Gasto Constantes'!FR147+'Serie Gasto Constantes'!HB147</f>
        <v>6050333043.0411997</v>
      </c>
      <c r="AE147" s="7">
        <f t="shared" si="36"/>
        <v>5.8998630244365628E-2</v>
      </c>
      <c r="AF147" s="445">
        <f>+Z147-'Serie Gasto Constantes'!FT147-'Serie Gasto Constantes'!FN147</f>
        <v>0</v>
      </c>
    </row>
    <row r="148" spans="1:32" s="42" customFormat="1" x14ac:dyDescent="0.25">
      <c r="A148" s="44" t="str">
        <f>+'Serie Gasto Constantes'!A148</f>
        <v>Transferencias</v>
      </c>
      <c r="B148" s="41">
        <f>+'Serie Gasto Constantes'!H148+'Serie Gasto Constantes'!K148+'Serie Gasto Constantes'!N148+'Serie Gasto Constantes'!Q148</f>
        <v>2613340706.5331388</v>
      </c>
      <c r="C148" s="41">
        <f>+'Serie Gasto Constantes'!I148+'Serie Gasto Constantes'!L148+'Serie Gasto Constantes'!O148+'Serie Gasto Constantes'!R148</f>
        <v>1901890030.7590802</v>
      </c>
      <c r="D148" s="7">
        <f t="shared" si="40"/>
        <v>0.72776198909101675</v>
      </c>
      <c r="E148" s="41">
        <f>+'Serie Gasto Constantes'!T148+'Serie Gasto Constantes'!W148+'Serie Gasto Constantes'!Z148+'Serie Gasto Constantes'!AC148</f>
        <v>2274746675.1304269</v>
      </c>
      <c r="F148" s="41">
        <f>+'Serie Gasto Constantes'!U148+'Serie Gasto Constantes'!X148+'Serie Gasto Constantes'!AA148+'Serie Gasto Constantes'!AD148</f>
        <v>1740602594.5938363</v>
      </c>
      <c r="G148" s="7">
        <f t="shared" si="41"/>
        <v>0.76518524617429573</v>
      </c>
      <c r="H148" s="41">
        <f>+'Serie Gasto Constantes'!ACJ148+'Serie Gasto Constantes'!AL148+'Serie Gasto Constantes'!AR148+'Serie Gasto Constantes'!AX148</f>
        <v>1487581682.0965812</v>
      </c>
      <c r="I148" s="41">
        <f>+'Serie Gasto Constantes'!AG148+'Serie Gasto Constantes'!AM148+'Serie Gasto Constantes'!AS148+'Serie Gasto Constantes'!AY148</f>
        <v>2073758692.5626926</v>
      </c>
      <c r="J148" s="41">
        <f>+'Serie Gasto Constantes'!AH148+'Serie Gasto Constantes'!AN148+'Serie Gasto Constantes'!AT148+'Serie Gasto Constantes'!AZ148</f>
        <v>857062029.54005933</v>
      </c>
      <c r="K148" s="7">
        <f t="shared" si="30"/>
        <v>0.41328917998695702</v>
      </c>
      <c r="L148" s="41">
        <f>+'Serie Gasto Constantes'!AJ148+'Serie Gasto Constantes'!AP148+'Serie Gasto Constantes'!AV148+'Serie Gasto Constantes'!BB148</f>
        <v>835538915.68229842</v>
      </c>
      <c r="M148" s="7">
        <f t="shared" si="31"/>
        <v>0.40291038618855068</v>
      </c>
      <c r="N148" s="41">
        <f>+'Serie Gasto Constantes'!BD148+'Serie Gasto Constantes'!BJ148+'Serie Gasto Constantes'!BP148+'Serie Gasto Constantes'!BV148</f>
        <v>1232981024.7453742</v>
      </c>
      <c r="O148" s="41">
        <f>+'Serie Gasto Constantes'!BE148+'Serie Gasto Constantes'!BK148+'Serie Gasto Constantes'!BQ148+'Serie Gasto Constantes'!BW148</f>
        <v>3968055918.4545088</v>
      </c>
      <c r="P148" s="41">
        <f>+'Serie Gasto Constantes'!BF148+'Serie Gasto Constantes'!BL148+'Serie Gasto Constantes'!BR148+'Serie Gasto Constantes'!BX148</f>
        <v>2592096623.4089746</v>
      </c>
      <c r="Q148" s="7">
        <f t="shared" si="32"/>
        <v>0.65324095140739669</v>
      </c>
      <c r="R148" s="41">
        <f>+'Serie Gasto Constantes'!BH148+'Serie Gasto Constantes'!BN148+'Serie Gasto Constantes'!BT148+'Serie Gasto Constantes'!BZ148</f>
        <v>2528271958.6690903</v>
      </c>
      <c r="S148" s="7">
        <f t="shared" si="33"/>
        <v>0.63715633313297904</v>
      </c>
      <c r="T148" s="41">
        <f>+'Serie Gasto Constantes'!CB148+'Serie Gasto Constantes'!CH148+'Serie Gasto Constantes'!CN148+'Serie Gasto Constantes'!CT148</f>
        <v>1075798942.908282</v>
      </c>
      <c r="U148" s="41">
        <f>+'Serie Gasto Constantes'!CC148+'Serie Gasto Constantes'!CI148+'Serie Gasto Constantes'!CO148+'Serie Gasto Constantes'!CU148</f>
        <v>3694292760.3060122</v>
      </c>
      <c r="V148" s="41">
        <f>+'Serie Gasto Constantes'!CD148+'Serie Gasto Constantes'!CJ148+'Serie Gasto Constantes'!CP148+'Serie Gasto Constantes'!CV148</f>
        <v>1892028177.9622135</v>
      </c>
      <c r="W148" s="7">
        <f t="shared" si="39"/>
        <v>0.5121489553539037</v>
      </c>
      <c r="X148" s="41">
        <f>+'Serie Gasto Constantes'!CF148+'Serie Gasto Constantes'!CL148+'Serie Gasto Constantes'!CR148+'Serie Gasto Constantes'!CX148</f>
        <v>98936440.400972396</v>
      </c>
      <c r="Y148" s="7">
        <f t="shared" si="34"/>
        <v>2.6780887931788361E-2</v>
      </c>
      <c r="Z148" s="41">
        <f>+'Serie Gasto Constantes'!FN148+'Serie Gasto Constantes'!GX148</f>
        <v>439040000</v>
      </c>
      <c r="AA148" s="41">
        <f>+'Serie Gasto Constantes'!FO148+'Serie Gasto Constantes'!GY148</f>
        <v>959040000</v>
      </c>
      <c r="AB148" s="41">
        <f>+'Serie Gasto Constantes'!FP148+'Serie Gasto Constantes'!GZ148</f>
        <v>149463600</v>
      </c>
      <c r="AC148" s="7">
        <f t="shared" si="35"/>
        <v>0.1558470970970971</v>
      </c>
      <c r="AD148" s="41">
        <f>+'Serie Gasto Constantes'!FR148+'Serie Gasto Constantes'!HB148</f>
        <v>18813600</v>
      </c>
      <c r="AE148" s="7">
        <f t="shared" si="36"/>
        <v>1.9617117117117118E-2</v>
      </c>
      <c r="AF148" s="445">
        <f>+Z148-'Serie Gasto Constantes'!FT148-'Serie Gasto Constantes'!FN148</f>
        <v>0</v>
      </c>
    </row>
    <row r="149" spans="1:32" s="42" customFormat="1" ht="13" x14ac:dyDescent="0.25">
      <c r="A149" s="43" t="str">
        <f>+'Serie Gasto Constantes'!A149</f>
        <v>0235-CONTRALORÍA DISTRITAL</v>
      </c>
      <c r="B149" s="40">
        <f>+'Serie Gasto Constantes'!H149+'Serie Gasto Constantes'!K149+'Serie Gasto Constantes'!N149+'Serie Gasto Constantes'!Q149</f>
        <v>602824515186.28833</v>
      </c>
      <c r="C149" s="40">
        <f>+'Serie Gasto Constantes'!I149+'Serie Gasto Constantes'!L149+'Serie Gasto Constantes'!O149+'Serie Gasto Constantes'!R149</f>
        <v>584240438657.39331</v>
      </c>
      <c r="D149" s="4">
        <f t="shared" si="37"/>
        <v>0.96917166428914714</v>
      </c>
      <c r="E149" s="40">
        <f>+'Serie Gasto Constantes'!T149+'Serie Gasto Constantes'!W149+'Serie Gasto Constantes'!Z149+'Serie Gasto Constantes'!AC149</f>
        <v>641563903228.82141</v>
      </c>
      <c r="F149" s="40">
        <f>+'Serie Gasto Constantes'!U149+'Serie Gasto Constantes'!X149+'Serie Gasto Constantes'!AA149+'Serie Gasto Constantes'!AD149</f>
        <v>615803722750.21423</v>
      </c>
      <c r="G149" s="4">
        <f t="shared" si="38"/>
        <v>0.95984783378715199</v>
      </c>
      <c r="H149" s="40">
        <f>+'Serie Gasto Constantes'!ACJ149+'Serie Gasto Constantes'!AL149+'Serie Gasto Constantes'!AR149+'Serie Gasto Constantes'!AX149</f>
        <v>567321516027.24097</v>
      </c>
      <c r="I149" s="40">
        <f>+'Serie Gasto Constantes'!AG149+'Serie Gasto Constantes'!AM149+'Serie Gasto Constantes'!AS149+'Serie Gasto Constantes'!AY149</f>
        <v>718201933192.46667</v>
      </c>
      <c r="J149" s="40">
        <f>+'Serie Gasto Constantes'!AH149+'Serie Gasto Constantes'!AN149+'Serie Gasto Constantes'!AT149+'Serie Gasto Constantes'!AZ149</f>
        <v>690682410018.51929</v>
      </c>
      <c r="K149" s="4">
        <f t="shared" si="30"/>
        <v>0.96168274979208024</v>
      </c>
      <c r="L149" s="40">
        <f>+'Serie Gasto Constantes'!AJ149+'Serie Gasto Constantes'!AP149+'Serie Gasto Constantes'!AV149+'Serie Gasto Constantes'!BB149</f>
        <v>655101088829.93933</v>
      </c>
      <c r="M149" s="4">
        <f t="shared" si="31"/>
        <v>0.91214052560115111</v>
      </c>
      <c r="N149" s="40">
        <f>+'Serie Gasto Constantes'!BD149+'Serie Gasto Constantes'!BJ149+'Serie Gasto Constantes'!BP149+'Serie Gasto Constantes'!BV149</f>
        <v>861344705055.23413</v>
      </c>
      <c r="O149" s="40">
        <f>+'Serie Gasto Constantes'!BE149+'Serie Gasto Constantes'!BK149+'Serie Gasto Constantes'!BQ149+'Serie Gasto Constantes'!BW149</f>
        <v>868097241494.70227</v>
      </c>
      <c r="P149" s="40">
        <f>+'Serie Gasto Constantes'!BF149+'Serie Gasto Constantes'!BL149+'Serie Gasto Constantes'!BR149+'Serie Gasto Constantes'!BX149</f>
        <v>854680067262.9917</v>
      </c>
      <c r="Q149" s="4">
        <f t="shared" si="32"/>
        <v>0.98454415750865798</v>
      </c>
      <c r="R149" s="40">
        <f>+'Serie Gasto Constantes'!BH149+'Serie Gasto Constantes'!BN149+'Serie Gasto Constantes'!BT149+'Serie Gasto Constantes'!BZ149</f>
        <v>824405725733.81738</v>
      </c>
      <c r="S149" s="4">
        <f t="shared" si="33"/>
        <v>0.94966979081092784</v>
      </c>
      <c r="T149" s="40">
        <f>+'Serie Gasto Constantes'!CB149+'Serie Gasto Constantes'!CH149+'Serie Gasto Constantes'!CN149+'Serie Gasto Constantes'!CT149</f>
        <v>899824078974.67712</v>
      </c>
      <c r="U149" s="40">
        <f>+'Serie Gasto Constantes'!CC149+'Serie Gasto Constantes'!CI149+'Serie Gasto Constantes'!CO149+'Serie Gasto Constantes'!CU149</f>
        <v>954762975571.59387</v>
      </c>
      <c r="V149" s="40">
        <f>+'Serie Gasto Constantes'!CD149+'Serie Gasto Constantes'!CJ149+'Serie Gasto Constantes'!CP149+'Serie Gasto Constantes'!CV149</f>
        <v>952457249322.95532</v>
      </c>
      <c r="W149" s="4">
        <f t="shared" si="39"/>
        <v>0.99758502758524104</v>
      </c>
      <c r="X149" s="40">
        <f>+'Serie Gasto Constantes'!CF149+'Serie Gasto Constantes'!CL149+'Serie Gasto Constantes'!CR149+'Serie Gasto Constantes'!CX149</f>
        <v>941348345656.18921</v>
      </c>
      <c r="Y149" s="4">
        <f t="shared" si="34"/>
        <v>0.98594977993635158</v>
      </c>
      <c r="Z149" s="40">
        <f>+'Serie Gasto Constantes'!FN149+'Serie Gasto Constantes'!GX149</f>
        <v>518545198974</v>
      </c>
      <c r="AA149" s="40">
        <f>+'Serie Gasto Constantes'!FO149+'Serie Gasto Constantes'!GY149</f>
        <v>541150419799.19995</v>
      </c>
      <c r="AB149" s="40">
        <f>+'Serie Gasto Constantes'!FP149+'Serie Gasto Constantes'!GZ149</f>
        <v>417914729320.89276</v>
      </c>
      <c r="AC149" s="4">
        <f t="shared" si="35"/>
        <v>0.77227091402047665</v>
      </c>
      <c r="AD149" s="40">
        <f>+'Serie Gasto Constantes'!FR149+'Serie Gasto Constantes'!HB149</f>
        <v>398965289646.29041</v>
      </c>
      <c r="AE149" s="4">
        <f t="shared" si="36"/>
        <v>0.73725395943392413</v>
      </c>
      <c r="AF149" s="445">
        <f>+Z149-'Serie Gasto Constantes'!FT149-'Serie Gasto Constantes'!FN149</f>
        <v>0</v>
      </c>
    </row>
    <row r="150" spans="1:32" s="42" customFormat="1" x14ac:dyDescent="0.25">
      <c r="A150" s="44" t="str">
        <f>+'Serie Gasto Constantes'!A150</f>
        <v>Funcionamiento</v>
      </c>
      <c r="B150" s="41">
        <f>+'Serie Gasto Constantes'!H150+'Serie Gasto Constantes'!K150+'Serie Gasto Constantes'!N150+'Serie Gasto Constantes'!Q150</f>
        <v>538809987112.57483</v>
      </c>
      <c r="C150" s="41">
        <f>+'Serie Gasto Constantes'!I150+'Serie Gasto Constantes'!L150+'Serie Gasto Constantes'!O150+'Serie Gasto Constantes'!R150</f>
        <v>524437653751.27075</v>
      </c>
      <c r="D150" s="7">
        <f t="shared" si="37"/>
        <v>0.97332578514677526</v>
      </c>
      <c r="E150" s="41">
        <f>+'Serie Gasto Constantes'!T150+'Serie Gasto Constantes'!W150+'Serie Gasto Constantes'!Z150+'Serie Gasto Constantes'!AC150</f>
        <v>592334249916.34888</v>
      </c>
      <c r="F150" s="41">
        <f>+'Serie Gasto Constantes'!U150+'Serie Gasto Constantes'!X150+'Serie Gasto Constantes'!AA150+'Serie Gasto Constantes'!AD150</f>
        <v>568908422979.87634</v>
      </c>
      <c r="G150" s="7">
        <f t="shared" si="38"/>
        <v>0.96045167582360669</v>
      </c>
      <c r="H150" s="41">
        <f>+'Serie Gasto Constantes'!ACJ150+'Serie Gasto Constantes'!AL150+'Serie Gasto Constantes'!AR150+'Serie Gasto Constantes'!AX150</f>
        <v>520859137292.96472</v>
      </c>
      <c r="I150" s="41">
        <f>+'Serie Gasto Constantes'!AG150+'Serie Gasto Constantes'!AM150+'Serie Gasto Constantes'!AS150+'Serie Gasto Constantes'!AY150</f>
        <v>673545354706.93567</v>
      </c>
      <c r="J150" s="41">
        <f>+'Serie Gasto Constantes'!AH150+'Serie Gasto Constantes'!AN150+'Serie Gasto Constantes'!AT150+'Serie Gasto Constantes'!AZ150</f>
        <v>653058803690.25562</v>
      </c>
      <c r="K150" s="7">
        <f t="shared" si="30"/>
        <v>0.96958400666931499</v>
      </c>
      <c r="L150" s="41">
        <f>+'Serie Gasto Constantes'!AJ150+'Serie Gasto Constantes'!AP150+'Serie Gasto Constantes'!AV150+'Serie Gasto Constantes'!BB150</f>
        <v>640139047188.38184</v>
      </c>
      <c r="M150" s="7">
        <f t="shared" si="31"/>
        <v>0.9504022894893408</v>
      </c>
      <c r="N150" s="41">
        <f>+'Serie Gasto Constantes'!BD150+'Serie Gasto Constantes'!BJ150+'Serie Gasto Constantes'!BP150+'Serie Gasto Constantes'!BV150</f>
        <v>777179384341.57263</v>
      </c>
      <c r="O150" s="41">
        <f>+'Serie Gasto Constantes'!BE150+'Serie Gasto Constantes'!BK150+'Serie Gasto Constantes'!BQ150+'Serie Gasto Constantes'!BW150</f>
        <v>781510809974.17688</v>
      </c>
      <c r="P150" s="41">
        <f>+'Serie Gasto Constantes'!BF150+'Serie Gasto Constantes'!BL150+'Serie Gasto Constantes'!BR150+'Serie Gasto Constantes'!BX150</f>
        <v>770475021068.81372</v>
      </c>
      <c r="Q150" s="7">
        <f t="shared" si="32"/>
        <v>0.98587890434205538</v>
      </c>
      <c r="R150" s="41">
        <f>+'Serie Gasto Constantes'!BH150+'Serie Gasto Constantes'!BN150+'Serie Gasto Constantes'!BT150+'Serie Gasto Constantes'!BZ150</f>
        <v>759935916376.97009</v>
      </c>
      <c r="S150" s="7">
        <f t="shared" si="33"/>
        <v>0.97239335230958646</v>
      </c>
      <c r="T150" s="41">
        <f>+'Serie Gasto Constantes'!CB150+'Serie Gasto Constantes'!CH150+'Serie Gasto Constantes'!CN150+'Serie Gasto Constantes'!CT150</f>
        <v>844661917497.10132</v>
      </c>
      <c r="U150" s="41">
        <f>+'Serie Gasto Constantes'!CC150+'Serie Gasto Constantes'!CI150+'Serie Gasto Constantes'!CO150+'Serie Gasto Constantes'!CU150</f>
        <v>884017873850.90125</v>
      </c>
      <c r="V150" s="41">
        <f>+'Serie Gasto Constantes'!CD150+'Serie Gasto Constantes'!CJ150+'Serie Gasto Constantes'!CP150+'Serie Gasto Constantes'!CV150</f>
        <v>881821388933.37134</v>
      </c>
      <c r="W150" s="7">
        <f t="shared" si="39"/>
        <v>0.99751533879291177</v>
      </c>
      <c r="X150" s="41">
        <f>+'Serie Gasto Constantes'!CF150+'Serie Gasto Constantes'!CL150+'Serie Gasto Constantes'!CR150+'Serie Gasto Constantes'!CX150</f>
        <v>874820358607.02991</v>
      </c>
      <c r="Y150" s="7">
        <f t="shared" si="34"/>
        <v>0.98959578135699255</v>
      </c>
      <c r="Z150" s="41">
        <f>+'Serie Gasto Constantes'!FN150+'Serie Gasto Constantes'!GX150</f>
        <v>462610979176.40002</v>
      </c>
      <c r="AA150" s="41">
        <f>+'Serie Gasto Constantes'!FO150+'Serie Gasto Constantes'!GY150</f>
        <v>480721840001.59998</v>
      </c>
      <c r="AB150" s="41">
        <f>+'Serie Gasto Constantes'!FP150+'Serie Gasto Constantes'!GZ150</f>
        <v>370307272915.53796</v>
      </c>
      <c r="AC150" s="7">
        <f t="shared" si="35"/>
        <v>0.77031505977407955</v>
      </c>
      <c r="AD150" s="41">
        <f>+'Serie Gasto Constantes'!FR150+'Serie Gasto Constantes'!HB150</f>
        <v>360736478430.04077</v>
      </c>
      <c r="AE150" s="7">
        <f t="shared" si="36"/>
        <v>0.75040584473723959</v>
      </c>
      <c r="AF150" s="445">
        <f>+Z150-'Serie Gasto Constantes'!FT150-'Serie Gasto Constantes'!FN150</f>
        <v>0</v>
      </c>
    </row>
    <row r="151" spans="1:32" s="42" customFormat="1" x14ac:dyDescent="0.25">
      <c r="A151" s="44" t="str">
        <f>+'Serie Gasto Constantes'!A151</f>
        <v>Inversión</v>
      </c>
      <c r="B151" s="41">
        <f>+'Serie Gasto Constantes'!H151+'Serie Gasto Constantes'!K151+'Serie Gasto Constantes'!N151+'Serie Gasto Constantes'!Q151</f>
        <v>64014528073.713409</v>
      </c>
      <c r="C151" s="41">
        <f>+'Serie Gasto Constantes'!I151+'Serie Gasto Constantes'!L151+'Serie Gasto Constantes'!O151+'Serie Gasto Constantes'!R151</f>
        <v>59802784906.122574</v>
      </c>
      <c r="D151" s="7">
        <f t="shared" si="37"/>
        <v>0.9342064482184268</v>
      </c>
      <c r="E151" s="41">
        <f>+'Serie Gasto Constantes'!T151+'Serie Gasto Constantes'!W151+'Serie Gasto Constantes'!Z151+'Serie Gasto Constantes'!AC151</f>
        <v>49229653312.472481</v>
      </c>
      <c r="F151" s="41">
        <f>+'Serie Gasto Constantes'!U151+'Serie Gasto Constantes'!X151+'Serie Gasto Constantes'!AA151+'Serie Gasto Constantes'!AD151</f>
        <v>46895299770.337914</v>
      </c>
      <c r="G151" s="7">
        <f t="shared" si="38"/>
        <v>0.95258236885565972</v>
      </c>
      <c r="H151" s="41">
        <f>+'Serie Gasto Constantes'!ACJ151+'Serie Gasto Constantes'!AL151+'Serie Gasto Constantes'!AR151+'Serie Gasto Constantes'!AX151</f>
        <v>46462378734.27626</v>
      </c>
      <c r="I151" s="41">
        <f>+'Serie Gasto Constantes'!AG151+'Serie Gasto Constantes'!AM151+'Serie Gasto Constantes'!AS151+'Serie Gasto Constantes'!AY151</f>
        <v>44656578485.53096</v>
      </c>
      <c r="J151" s="41">
        <f>+'Serie Gasto Constantes'!AH151+'Serie Gasto Constantes'!AN151+'Serie Gasto Constantes'!AT151+'Serie Gasto Constantes'!AZ151</f>
        <v>37623606328.263641</v>
      </c>
      <c r="K151" s="7">
        <f t="shared" si="30"/>
        <v>0.84250982955297282</v>
      </c>
      <c r="L151" s="41">
        <f>+'Serie Gasto Constantes'!AJ151+'Serie Gasto Constantes'!AP151+'Serie Gasto Constantes'!AV151+'Serie Gasto Constantes'!BB151</f>
        <v>14962041641.557537</v>
      </c>
      <c r="M151" s="7">
        <f t="shared" si="31"/>
        <v>0.33504675344541546</v>
      </c>
      <c r="N151" s="41">
        <f>+'Serie Gasto Constantes'!BD151+'Serie Gasto Constantes'!BJ151+'Serie Gasto Constantes'!BP151+'Serie Gasto Constantes'!BV151</f>
        <v>84165320713.661636</v>
      </c>
      <c r="O151" s="41">
        <f>+'Serie Gasto Constantes'!BE151+'Serie Gasto Constantes'!BK151+'Serie Gasto Constantes'!BQ151+'Serie Gasto Constantes'!BW151</f>
        <v>86586431520.525513</v>
      </c>
      <c r="P151" s="41">
        <f>+'Serie Gasto Constantes'!BF151+'Serie Gasto Constantes'!BL151+'Serie Gasto Constantes'!BR151+'Serie Gasto Constantes'!BX151</f>
        <v>84205046194.177795</v>
      </c>
      <c r="Q151" s="7">
        <f t="shared" si="32"/>
        <v>0.97249701501114294</v>
      </c>
      <c r="R151" s="41">
        <f>+'Serie Gasto Constantes'!BH151+'Serie Gasto Constantes'!BN151+'Serie Gasto Constantes'!BT151+'Serie Gasto Constantes'!BZ151</f>
        <v>64469809356.847183</v>
      </c>
      <c r="S151" s="7">
        <f t="shared" si="33"/>
        <v>0.74457173283050093</v>
      </c>
      <c r="T151" s="41">
        <f>+'Serie Gasto Constantes'!CB151+'Serie Gasto Constantes'!CH151+'Serie Gasto Constantes'!CN151+'Serie Gasto Constantes'!CT151</f>
        <v>55162161477.575844</v>
      </c>
      <c r="U151" s="41">
        <f>+'Serie Gasto Constantes'!CC151+'Serie Gasto Constantes'!CI151+'Serie Gasto Constantes'!CO151+'Serie Gasto Constantes'!CU151</f>
        <v>70745101720.692612</v>
      </c>
      <c r="V151" s="41">
        <f>+'Serie Gasto Constantes'!CD151+'Serie Gasto Constantes'!CJ151+'Serie Gasto Constantes'!CP151+'Serie Gasto Constantes'!CV151</f>
        <v>70635860389.584015</v>
      </c>
      <c r="W151" s="7">
        <f t="shared" si="39"/>
        <v>0.9984558460098073</v>
      </c>
      <c r="X151" s="41">
        <f>+'Serie Gasto Constantes'!CF151+'Serie Gasto Constantes'!CL151+'Serie Gasto Constantes'!CR151+'Serie Gasto Constantes'!CX151</f>
        <v>66527987049.159241</v>
      </c>
      <c r="Y151" s="7">
        <f t="shared" si="34"/>
        <v>0.94039001190240867</v>
      </c>
      <c r="Z151" s="41">
        <f>+'Serie Gasto Constantes'!FN151+'Serie Gasto Constantes'!GX151</f>
        <v>55934219797.599998</v>
      </c>
      <c r="AA151" s="41">
        <f>+'Serie Gasto Constantes'!FO151+'Serie Gasto Constantes'!GY151</f>
        <v>60428579797.599998</v>
      </c>
      <c r="AB151" s="41">
        <f>+'Serie Gasto Constantes'!FP151+'Serie Gasto Constantes'!GZ151</f>
        <v>47607456405.354797</v>
      </c>
      <c r="AC151" s="7">
        <f t="shared" si="35"/>
        <v>0.78783013873256025</v>
      </c>
      <c r="AD151" s="41">
        <f>+'Serie Gasto Constantes'!FR151+'Serie Gasto Constantes'!HB151</f>
        <v>38228811216.249603</v>
      </c>
      <c r="AE151" s="7">
        <f t="shared" si="36"/>
        <v>0.63262799397724567</v>
      </c>
      <c r="AF151" s="445">
        <f>+Z151-'Serie Gasto Constantes'!FT151-'Serie Gasto Constantes'!FN151</f>
        <v>0</v>
      </c>
    </row>
    <row r="152" spans="1:32" s="42" customFormat="1" ht="13" x14ac:dyDescent="0.25">
      <c r="A152" s="43" t="str">
        <f>+'Serie Gasto Constantes'!A152</f>
        <v>0501-AGENCIA DE EDUCACIÓN SUPERIOR, CIENCIA Y TECNOLOGÍA - ATENEA</v>
      </c>
      <c r="B152" s="40"/>
      <c r="C152" s="40"/>
      <c r="D152" s="4"/>
      <c r="E152" s="40"/>
      <c r="F152" s="40"/>
      <c r="G152" s="4"/>
      <c r="H152" s="40"/>
      <c r="I152" s="40"/>
      <c r="J152" s="40"/>
      <c r="K152" s="4"/>
      <c r="L152" s="40"/>
      <c r="M152" s="4"/>
      <c r="N152" s="40"/>
      <c r="O152" s="40"/>
      <c r="P152" s="40"/>
      <c r="Q152" s="4"/>
      <c r="R152" s="40"/>
      <c r="S152" s="4"/>
      <c r="T152" s="40">
        <f>+'Serie Gasto Constantes'!CB152+'Serie Gasto Constantes'!CH152+'Serie Gasto Constantes'!CN152+'Serie Gasto Constantes'!CT152</f>
        <v>1236014395552.2085</v>
      </c>
      <c r="U152" s="40">
        <f>+'Serie Gasto Constantes'!CC152+'Serie Gasto Constantes'!CI152+'Serie Gasto Constantes'!CO152+'Serie Gasto Constantes'!CU152</f>
        <v>1060166098700.8695</v>
      </c>
      <c r="V152" s="40">
        <f>+'Serie Gasto Constantes'!CD152+'Serie Gasto Constantes'!CJ152+'Serie Gasto Constantes'!CP152+'Serie Gasto Constantes'!CV152</f>
        <v>1042029687153.9941</v>
      </c>
      <c r="W152" s="4">
        <f t="shared" si="39"/>
        <v>0.98289285842180785</v>
      </c>
      <c r="X152" s="40">
        <f>+'Serie Gasto Constantes'!CF152+'Serie Gasto Constantes'!CL152+'Serie Gasto Constantes'!CR152+'Serie Gasto Constantes'!CX152</f>
        <v>711168358676.90186</v>
      </c>
      <c r="Y152" s="4">
        <f t="shared" si="34"/>
        <v>0.6708084323280753</v>
      </c>
      <c r="Z152" s="40">
        <f>+'Serie Gasto Constantes'!FN152+'Serie Gasto Constantes'!GX152</f>
        <v>1267791381365.6001</v>
      </c>
      <c r="AA152" s="40">
        <f>+'Serie Gasto Constantes'!FO152+'Serie Gasto Constantes'!GY152</f>
        <v>1320147812754.0715</v>
      </c>
      <c r="AB152" s="40">
        <f>+'Serie Gasto Constantes'!FP152+'Serie Gasto Constantes'!GZ152</f>
        <v>1022877601374.554</v>
      </c>
      <c r="AC152" s="4">
        <f t="shared" si="35"/>
        <v>0.77482050986445439</v>
      </c>
      <c r="AD152" s="40">
        <f>+'Serie Gasto Constantes'!FR152+'Serie Gasto Constantes'!HB152</f>
        <v>519938386333.43994</v>
      </c>
      <c r="AE152" s="4">
        <f t="shared" si="36"/>
        <v>0.39384861400387633</v>
      </c>
      <c r="AF152" s="445">
        <f>+Z152-'Serie Gasto Constantes'!FT152-'Serie Gasto Constantes'!FN152</f>
        <v>0</v>
      </c>
    </row>
    <row r="153" spans="1:32" s="42" customFormat="1" x14ac:dyDescent="0.25">
      <c r="A153" s="44" t="str">
        <f>+'Serie Gasto Constantes'!A153</f>
        <v>Funcionamiento</v>
      </c>
      <c r="B153" s="41"/>
      <c r="C153" s="41"/>
      <c r="D153" s="7"/>
      <c r="E153" s="41"/>
      <c r="F153" s="41"/>
      <c r="G153" s="7"/>
      <c r="H153" s="41"/>
      <c r="I153" s="41"/>
      <c r="J153" s="41"/>
      <c r="K153" s="7"/>
      <c r="L153" s="41"/>
      <c r="M153" s="4"/>
      <c r="N153" s="41"/>
      <c r="O153" s="41"/>
      <c r="P153" s="41"/>
      <c r="Q153" s="7"/>
      <c r="R153" s="41"/>
      <c r="S153" s="7"/>
      <c r="T153" s="41">
        <f>+'Serie Gasto Constantes'!CB153+'Serie Gasto Constantes'!CH153+'Serie Gasto Constantes'!CN153+'Serie Gasto Constantes'!CT153</f>
        <v>19222120714.836346</v>
      </c>
      <c r="U153" s="41">
        <f>+'Serie Gasto Constantes'!CC153+'Serie Gasto Constantes'!CI153+'Serie Gasto Constantes'!CO153+'Serie Gasto Constantes'!CU153</f>
        <v>26220832804.437634</v>
      </c>
      <c r="V153" s="41">
        <f>+'Serie Gasto Constantes'!CD153+'Serie Gasto Constantes'!CJ153+'Serie Gasto Constantes'!CP153+'Serie Gasto Constantes'!CV153</f>
        <v>22160026829.455742</v>
      </c>
      <c r="W153" s="7">
        <f t="shared" si="39"/>
        <v>0.84513054923661168</v>
      </c>
      <c r="X153" s="41">
        <f>+'Serie Gasto Constantes'!CF153+'Serie Gasto Constantes'!CL153+'Serie Gasto Constantes'!CR153+'Serie Gasto Constantes'!CX153</f>
        <v>20210420646.157532</v>
      </c>
      <c r="Y153" s="7">
        <f t="shared" si="34"/>
        <v>0.77077722118487046</v>
      </c>
      <c r="Z153" s="41">
        <f>+'Serie Gasto Constantes'!FN153+'Serie Gasto Constantes'!GX153</f>
        <v>26833949365.599998</v>
      </c>
      <c r="AA153" s="41">
        <f>+'Serie Gasto Constantes'!FO153+'Serie Gasto Constantes'!GY153</f>
        <v>26566238395.184799</v>
      </c>
      <c r="AB153" s="41">
        <f>+'Serie Gasto Constantes'!FP153+'Serie Gasto Constantes'!GZ153</f>
        <v>17466885999.434399</v>
      </c>
      <c r="AC153" s="7">
        <f t="shared" si="35"/>
        <v>0.65748435061097388</v>
      </c>
      <c r="AD153" s="41">
        <f>+'Serie Gasto Constantes'!FR153+'Serie Gasto Constantes'!HB153</f>
        <v>16497795660.454399</v>
      </c>
      <c r="AE153" s="7">
        <f t="shared" si="36"/>
        <v>0.62100608355019005</v>
      </c>
      <c r="AF153" s="445">
        <f>+Z153-'Serie Gasto Constantes'!FT153-'Serie Gasto Constantes'!FN153</f>
        <v>0</v>
      </c>
    </row>
    <row r="154" spans="1:32" s="42" customFormat="1" x14ac:dyDescent="0.25">
      <c r="A154" s="44" t="str">
        <f>+'Serie Gasto Constantes'!A154</f>
        <v>Inversión</v>
      </c>
      <c r="B154" s="41"/>
      <c r="C154" s="41"/>
      <c r="D154" s="7"/>
      <c r="E154" s="41"/>
      <c r="F154" s="41"/>
      <c r="G154" s="7"/>
      <c r="H154" s="41"/>
      <c r="I154" s="41"/>
      <c r="J154" s="41"/>
      <c r="K154" s="7"/>
      <c r="L154" s="41"/>
      <c r="M154" s="4"/>
      <c r="N154" s="41"/>
      <c r="O154" s="41"/>
      <c r="P154" s="41"/>
      <c r="Q154" s="7"/>
      <c r="R154" s="41"/>
      <c r="S154" s="7"/>
      <c r="T154" s="41">
        <f>+'Serie Gasto Constantes'!CB154+'Serie Gasto Constantes'!CH154+'Serie Gasto Constantes'!CN154+'Serie Gasto Constantes'!CT154</f>
        <v>1216792274837.3723</v>
      </c>
      <c r="U154" s="41">
        <f>+'Serie Gasto Constantes'!CC154+'Serie Gasto Constantes'!CI154+'Serie Gasto Constantes'!CO154+'Serie Gasto Constantes'!CU154</f>
        <v>1033945265896.4319</v>
      </c>
      <c r="V154" s="41">
        <f>+'Serie Gasto Constantes'!CD154+'Serie Gasto Constantes'!CJ154+'Serie Gasto Constantes'!CP154+'Serie Gasto Constantes'!CV154</f>
        <v>1019869660324.5383</v>
      </c>
      <c r="W154" s="7">
        <f t="shared" si="39"/>
        <v>0.98638650803271488</v>
      </c>
      <c r="X154" s="41">
        <f>+'Serie Gasto Constantes'!CF154+'Serie Gasto Constantes'!CL154+'Serie Gasto Constantes'!CR154+'Serie Gasto Constantes'!CX154</f>
        <v>690957938030.74414</v>
      </c>
      <c r="Y154" s="7">
        <f t="shared" si="34"/>
        <v>0.66827322569312475</v>
      </c>
      <c r="Z154" s="41">
        <f>+'Serie Gasto Constantes'!FN154+'Serie Gasto Constantes'!GX154</f>
        <v>1240957432000</v>
      </c>
      <c r="AA154" s="41">
        <f>+'Serie Gasto Constantes'!FO154+'Serie Gasto Constantes'!GY154</f>
        <v>1293581574358.8867</v>
      </c>
      <c r="AB154" s="41">
        <f>+'Serie Gasto Constantes'!FP154+'Serie Gasto Constantes'!GZ154</f>
        <v>1005410715375.1195</v>
      </c>
      <c r="AC154" s="7">
        <f t="shared" si="35"/>
        <v>0.77723023835849869</v>
      </c>
      <c r="AD154" s="41">
        <f>+'Serie Gasto Constantes'!FR154+'Serie Gasto Constantes'!HB154</f>
        <v>503440590672.98553</v>
      </c>
      <c r="AE154" s="7">
        <f t="shared" si="36"/>
        <v>0.3891834891993543</v>
      </c>
      <c r="AF154" s="445">
        <f>+Z154-'Serie Gasto Constantes'!FT154-'Serie Gasto Constantes'!FN154</f>
        <v>0</v>
      </c>
    </row>
    <row r="155" spans="1:32" s="42" customFormat="1" ht="13" x14ac:dyDescent="0.25">
      <c r="A155" s="43" t="str">
        <f>+'Serie Gasto Constantes'!A155</f>
        <v>FONDATT</v>
      </c>
      <c r="B155" s="40">
        <f>+'Serie Gasto Constantes'!H155+'Serie Gasto Constantes'!K155+'Serie Gasto Constantes'!N155+'Serie Gasto Constantes'!Q155</f>
        <v>910788472785.59009</v>
      </c>
      <c r="C155" s="40">
        <f>+'Serie Gasto Constantes'!I155+'Serie Gasto Constantes'!L155+'Serie Gasto Constantes'!O155+'Serie Gasto Constantes'!R155</f>
        <v>739414008946.8313</v>
      </c>
      <c r="D155" s="4">
        <f t="shared" si="37"/>
        <v>0.81183944575558731</v>
      </c>
      <c r="E155" s="40">
        <f>+'Serie Gasto Constantes'!T155+'Serie Gasto Constantes'!W155+'Serie Gasto Constantes'!Z155+'Serie Gasto Constantes'!AC155</f>
        <v>58229721229.020935</v>
      </c>
      <c r="F155" s="40">
        <f>+'Serie Gasto Constantes'!U155+'Serie Gasto Constantes'!X155+'Serie Gasto Constantes'!AA155+'Serie Gasto Constantes'!AD155</f>
        <v>54702498347.249245</v>
      </c>
      <c r="G155" s="4">
        <f t="shared" si="38"/>
        <v>0.93942572955314496</v>
      </c>
      <c r="H155" s="40"/>
      <c r="I155" s="40"/>
      <c r="J155" s="40"/>
      <c r="K155" s="4"/>
      <c r="L155" s="40"/>
      <c r="M155" s="4"/>
      <c r="N155" s="40"/>
      <c r="O155" s="40"/>
      <c r="P155" s="40"/>
      <c r="Q155" s="4"/>
      <c r="R155" s="40"/>
      <c r="S155" s="4"/>
      <c r="T155" s="40"/>
      <c r="U155" s="40"/>
      <c r="V155" s="40"/>
      <c r="W155" s="4"/>
      <c r="X155" s="40"/>
      <c r="Y155" s="4"/>
      <c r="Z155" s="40"/>
      <c r="AA155" s="40"/>
      <c r="AB155" s="40"/>
      <c r="AC155" s="4"/>
      <c r="AD155" s="40"/>
      <c r="AE155" s="4"/>
      <c r="AF155" s="445"/>
    </row>
    <row r="156" spans="1:32" s="42" customFormat="1" x14ac:dyDescent="0.25">
      <c r="A156" s="44" t="str">
        <f>+'Serie Gasto Constantes'!A156</f>
        <v>Funcionamiento</v>
      </c>
      <c r="B156" s="41">
        <f>+'Serie Gasto Constantes'!H156+'Serie Gasto Constantes'!K156+'Serie Gasto Constantes'!N156+'Serie Gasto Constantes'!Q156</f>
        <v>110231693762.08057</v>
      </c>
      <c r="C156" s="41">
        <f>+'Serie Gasto Constantes'!I156+'Serie Gasto Constantes'!L156+'Serie Gasto Constantes'!O156+'Serie Gasto Constantes'!R156</f>
        <v>96036784468.06076</v>
      </c>
      <c r="D156" s="7">
        <f t="shared" si="37"/>
        <v>0.87122660634556248</v>
      </c>
      <c r="E156" s="41">
        <f>+'Serie Gasto Constantes'!T156+'Serie Gasto Constantes'!W156+'Serie Gasto Constantes'!Z156+'Serie Gasto Constantes'!AC156</f>
        <v>40848229025.929207</v>
      </c>
      <c r="F156" s="41">
        <f>+'Serie Gasto Constantes'!U156+'Serie Gasto Constantes'!X156+'Serie Gasto Constantes'!AA156+'Serie Gasto Constantes'!AD156</f>
        <v>38210738183.773125</v>
      </c>
      <c r="G156" s="7">
        <f t="shared" si="38"/>
        <v>0.93543194148069719</v>
      </c>
      <c r="H156" s="41"/>
      <c r="I156" s="41"/>
      <c r="J156" s="41"/>
      <c r="K156" s="7"/>
      <c r="L156" s="41"/>
      <c r="M156" s="4"/>
      <c r="N156" s="41"/>
      <c r="O156" s="41"/>
      <c r="P156" s="41"/>
      <c r="Q156" s="7"/>
      <c r="R156" s="41"/>
      <c r="S156" s="7"/>
      <c r="T156" s="41"/>
      <c r="U156" s="41"/>
      <c r="V156" s="41"/>
      <c r="W156" s="7"/>
      <c r="X156" s="41"/>
      <c r="Y156" s="7"/>
      <c r="Z156" s="41"/>
      <c r="AA156" s="41"/>
      <c r="AB156" s="41"/>
      <c r="AC156" s="7"/>
      <c r="AD156" s="41"/>
      <c r="AE156" s="7"/>
      <c r="AF156" s="445"/>
    </row>
    <row r="157" spans="1:32" s="42" customFormat="1" x14ac:dyDescent="0.25">
      <c r="A157" s="44" t="str">
        <f>+'Serie Gasto Constantes'!A157</f>
        <v>Inversión</v>
      </c>
      <c r="B157" s="41">
        <f>+'Serie Gasto Constantes'!H157+'Serie Gasto Constantes'!K157+'Serie Gasto Constantes'!N157+'Serie Gasto Constantes'!Q157</f>
        <v>800556779023.50952</v>
      </c>
      <c r="C157" s="41">
        <f>+'Serie Gasto Constantes'!I157+'Serie Gasto Constantes'!L157+'Serie Gasto Constantes'!O157+'Serie Gasto Constantes'!R157</f>
        <v>643377224478.77063</v>
      </c>
      <c r="D157" s="7">
        <f t="shared" si="37"/>
        <v>0.80366220277784561</v>
      </c>
      <c r="E157" s="41">
        <f>+'Serie Gasto Constantes'!T157+'Serie Gasto Constantes'!W157+'Serie Gasto Constantes'!Z157+'Serie Gasto Constantes'!AC157</f>
        <v>17381492203.091728</v>
      </c>
      <c r="F157" s="41">
        <f>+'Serie Gasto Constantes'!U157+'Serie Gasto Constantes'!X157+'Serie Gasto Constantes'!AA157+'Serie Gasto Constantes'!AD157</f>
        <v>16491760163.476118</v>
      </c>
      <c r="G157" s="7">
        <f t="shared" si="38"/>
        <v>0.94881152727167184</v>
      </c>
      <c r="H157" s="41"/>
      <c r="I157" s="41"/>
      <c r="J157" s="41"/>
      <c r="K157" s="7"/>
      <c r="L157" s="41"/>
      <c r="M157" s="4"/>
      <c r="N157" s="41"/>
      <c r="O157" s="41"/>
      <c r="P157" s="41"/>
      <c r="Q157" s="7"/>
      <c r="R157" s="41"/>
      <c r="S157" s="7"/>
      <c r="T157" s="7"/>
      <c r="U157" s="41"/>
      <c r="V157" s="41"/>
      <c r="W157" s="7"/>
      <c r="X157" s="41"/>
      <c r="Y157" s="7"/>
      <c r="Z157" s="7"/>
      <c r="AA157" s="41"/>
      <c r="AB157" s="41"/>
      <c r="AC157" s="7"/>
      <c r="AD157" s="41"/>
      <c r="AE157" s="7"/>
      <c r="AF157" s="445"/>
    </row>
    <row r="158" spans="1:32" s="42" customFormat="1" ht="13" x14ac:dyDescent="0.25">
      <c r="A158" s="43" t="str">
        <f>+'Serie Gasto Constantes'!A158</f>
        <v>Departamento Administrativo del Medio Ambiente</v>
      </c>
      <c r="B158" s="40">
        <f>+'Serie Gasto Constantes'!H158+'Serie Gasto Constantes'!K158+'Serie Gasto Constantes'!N158+'Serie Gasto Constantes'!Q158</f>
        <v>868971497290.70337</v>
      </c>
      <c r="C158" s="40">
        <f>+'Serie Gasto Constantes'!I158+'Serie Gasto Constantes'!L158+'Serie Gasto Constantes'!O158+'Serie Gasto Constantes'!R158</f>
        <v>826705485071.41333</v>
      </c>
      <c r="D158" s="4">
        <f t="shared" si="37"/>
        <v>0.95136087621853205</v>
      </c>
      <c r="E158" s="40"/>
      <c r="F158" s="40"/>
      <c r="G158" s="4"/>
      <c r="H158" s="40"/>
      <c r="I158" s="40"/>
      <c r="J158" s="40"/>
      <c r="K158" s="4"/>
      <c r="L158" s="40"/>
      <c r="M158" s="4"/>
      <c r="N158" s="40"/>
      <c r="O158" s="40"/>
      <c r="P158" s="40"/>
      <c r="Q158" s="4"/>
      <c r="R158" s="40"/>
      <c r="S158" s="4"/>
      <c r="T158" s="4"/>
      <c r="U158" s="40"/>
      <c r="V158" s="40"/>
      <c r="W158" s="4"/>
      <c r="X158" s="40"/>
      <c r="Y158" s="4"/>
      <c r="Z158" s="4"/>
      <c r="AA158" s="40"/>
      <c r="AB158" s="40"/>
      <c r="AC158" s="4"/>
      <c r="AD158" s="40"/>
      <c r="AE158" s="4"/>
      <c r="AF158" s="445"/>
    </row>
    <row r="159" spans="1:32" s="42" customFormat="1" x14ac:dyDescent="0.25">
      <c r="A159" s="44" t="str">
        <f>+'Serie Gasto Constantes'!A159</f>
        <v>Funcionamiento</v>
      </c>
      <c r="B159" s="41">
        <f>+'Serie Gasto Constantes'!H159+'Serie Gasto Constantes'!K159+'Serie Gasto Constantes'!N159+'Serie Gasto Constantes'!Q159</f>
        <v>81918445099.588226</v>
      </c>
      <c r="C159" s="41">
        <f>+'Serie Gasto Constantes'!I159+'Serie Gasto Constantes'!L159+'Serie Gasto Constantes'!O159+'Serie Gasto Constantes'!R159</f>
        <v>80136617674.708755</v>
      </c>
      <c r="D159" s="7">
        <f t="shared" si="37"/>
        <v>0.97824876408831607</v>
      </c>
      <c r="E159" s="41"/>
      <c r="F159" s="41"/>
      <c r="G159" s="7"/>
      <c r="H159" s="41"/>
      <c r="I159" s="41"/>
      <c r="J159" s="41"/>
      <c r="K159" s="7"/>
      <c r="L159" s="41"/>
      <c r="M159" s="4"/>
      <c r="N159" s="41"/>
      <c r="O159" s="41"/>
      <c r="P159" s="41"/>
      <c r="Q159" s="7"/>
      <c r="R159" s="41"/>
      <c r="S159" s="7"/>
      <c r="T159" s="7"/>
      <c r="U159" s="41"/>
      <c r="V159" s="41"/>
      <c r="W159" s="7"/>
      <c r="X159" s="41"/>
      <c r="Y159" s="7"/>
      <c r="Z159" s="7"/>
      <c r="AA159" s="41"/>
      <c r="AB159" s="41"/>
      <c r="AC159" s="7"/>
      <c r="AD159" s="41"/>
      <c r="AE159" s="7"/>
      <c r="AF159" s="445"/>
    </row>
    <row r="160" spans="1:32" s="42" customFormat="1" x14ac:dyDescent="0.25">
      <c r="A160" s="44" t="str">
        <f>+'Serie Gasto Constantes'!A160</f>
        <v>Inversión</v>
      </c>
      <c r="B160" s="41">
        <f>+'Serie Gasto Constantes'!H160+'Serie Gasto Constantes'!K160+'Serie Gasto Constantes'!N160+'Serie Gasto Constantes'!Q160</f>
        <v>787053052191.11523</v>
      </c>
      <c r="C160" s="41">
        <f>+'Serie Gasto Constantes'!I160+'Serie Gasto Constantes'!L160+'Serie Gasto Constantes'!O160+'Serie Gasto Constantes'!R160</f>
        <v>746568867396.70447</v>
      </c>
      <c r="D160" s="7">
        <f t="shared" si="37"/>
        <v>0.9485623177729825</v>
      </c>
      <c r="E160" s="41"/>
      <c r="F160" s="41"/>
      <c r="G160" s="7"/>
      <c r="H160" s="41"/>
      <c r="I160" s="41"/>
      <c r="J160" s="41"/>
      <c r="K160" s="7"/>
      <c r="L160" s="41"/>
      <c r="M160" s="4"/>
      <c r="N160" s="41"/>
      <c r="O160" s="41"/>
      <c r="P160" s="41"/>
      <c r="Q160" s="7"/>
      <c r="R160" s="41"/>
      <c r="S160" s="7"/>
      <c r="T160" s="7"/>
      <c r="U160" s="41"/>
      <c r="V160" s="41"/>
      <c r="W160" s="7"/>
      <c r="X160" s="41"/>
      <c r="Y160" s="7"/>
      <c r="Z160" s="7"/>
      <c r="AA160" s="41"/>
      <c r="AB160" s="41"/>
      <c r="AC160" s="7"/>
      <c r="AD160" s="41"/>
      <c r="AE160" s="7"/>
      <c r="AF160" s="445"/>
    </row>
    <row r="161" spans="1:32" s="42" customFormat="1" ht="13" x14ac:dyDescent="0.25">
      <c r="A161" s="43" t="str">
        <f>+'Serie Gasto Constantes'!A161</f>
        <v>Unidad  de Servicios Públicos</v>
      </c>
      <c r="B161" s="40">
        <f>+'Serie Gasto Constantes'!H161+'Serie Gasto Constantes'!K161+'Serie Gasto Constantes'!N161+'Serie Gasto Constantes'!Q161</f>
        <v>255771745827.48956</v>
      </c>
      <c r="C161" s="40">
        <f>+'Serie Gasto Constantes'!I161+'Serie Gasto Constantes'!L161+'Serie Gasto Constantes'!O161+'Serie Gasto Constantes'!R161</f>
        <v>206171306536.76587</v>
      </c>
      <c r="D161" s="4">
        <f t="shared" si="37"/>
        <v>0.80607537736330848</v>
      </c>
      <c r="E161" s="40"/>
      <c r="F161" s="40"/>
      <c r="G161" s="4"/>
      <c r="H161" s="40"/>
      <c r="I161" s="40"/>
      <c r="J161" s="40"/>
      <c r="K161" s="4"/>
      <c r="L161" s="40"/>
      <c r="M161" s="4"/>
      <c r="N161" s="40"/>
      <c r="O161" s="40"/>
      <c r="P161" s="40"/>
      <c r="Q161" s="4"/>
      <c r="R161" s="40"/>
      <c r="S161" s="4"/>
      <c r="T161" s="4"/>
      <c r="U161" s="40"/>
      <c r="V161" s="40"/>
      <c r="W161" s="4"/>
      <c r="X161" s="40"/>
      <c r="Y161" s="4"/>
      <c r="Z161" s="4"/>
      <c r="AA161" s="40"/>
      <c r="AB161" s="40"/>
      <c r="AC161" s="4"/>
      <c r="AD161" s="40"/>
      <c r="AE161" s="4"/>
      <c r="AF161" s="445"/>
    </row>
    <row r="162" spans="1:32" s="42" customFormat="1" x14ac:dyDescent="0.25">
      <c r="A162" s="44" t="str">
        <f>+'Serie Gasto Constantes'!A162</f>
        <v>Funcionamiento</v>
      </c>
      <c r="B162" s="41">
        <f>+'Serie Gasto Constantes'!H162+'Serie Gasto Constantes'!K162+'Serie Gasto Constantes'!N162+'Serie Gasto Constantes'!Q162</f>
        <v>25305494735.306244</v>
      </c>
      <c r="C162" s="41">
        <f>+'Serie Gasto Constantes'!I162+'Serie Gasto Constantes'!L162+'Serie Gasto Constantes'!O162+'Serie Gasto Constantes'!R162</f>
        <v>23756549964.032875</v>
      </c>
      <c r="D162" s="7">
        <f t="shared" si="37"/>
        <v>0.93879018025629513</v>
      </c>
      <c r="E162" s="41"/>
      <c r="F162" s="41"/>
      <c r="G162" s="7"/>
      <c r="H162" s="41"/>
      <c r="I162" s="41"/>
      <c r="J162" s="41"/>
      <c r="K162" s="7"/>
      <c r="L162" s="41"/>
      <c r="M162" s="4"/>
      <c r="N162" s="41"/>
      <c r="O162" s="41"/>
      <c r="P162" s="41"/>
      <c r="Q162" s="7"/>
      <c r="R162" s="41"/>
      <c r="S162" s="7"/>
      <c r="T162" s="7"/>
      <c r="U162" s="41"/>
      <c r="V162" s="41"/>
      <c r="W162" s="7"/>
      <c r="X162" s="41"/>
      <c r="Y162" s="7"/>
      <c r="Z162" s="7"/>
      <c r="AA162" s="41"/>
      <c r="AB162" s="41"/>
      <c r="AC162" s="7"/>
      <c r="AD162" s="41"/>
      <c r="AE162" s="7"/>
      <c r="AF162" s="445"/>
    </row>
    <row r="163" spans="1:32" s="42" customFormat="1" x14ac:dyDescent="0.25">
      <c r="A163" s="44" t="str">
        <f>+'Serie Gasto Constantes'!A163</f>
        <v>Inversión</v>
      </c>
      <c r="B163" s="41">
        <f>+'Serie Gasto Constantes'!H163+'Serie Gasto Constantes'!K163+'Serie Gasto Constantes'!N163+'Serie Gasto Constantes'!Q163</f>
        <v>230466251092.18335</v>
      </c>
      <c r="C163" s="41">
        <f>+'Serie Gasto Constantes'!I163+'Serie Gasto Constantes'!L163+'Serie Gasto Constantes'!O163+'Serie Gasto Constantes'!R163</f>
        <v>182414756572.73297</v>
      </c>
      <c r="D163" s="7">
        <f t="shared" si="37"/>
        <v>0.79150311903919313</v>
      </c>
      <c r="E163" s="41"/>
      <c r="F163" s="41"/>
      <c r="G163" s="7"/>
      <c r="H163" s="41"/>
      <c r="I163" s="41"/>
      <c r="J163" s="41"/>
      <c r="K163" s="7"/>
      <c r="L163" s="41"/>
      <c r="M163" s="4"/>
      <c r="N163" s="41"/>
      <c r="O163" s="41"/>
      <c r="P163" s="41"/>
      <c r="Q163" s="7"/>
      <c r="R163" s="41"/>
      <c r="S163" s="7"/>
      <c r="T163" s="7"/>
      <c r="U163" s="41"/>
      <c r="V163" s="41"/>
      <c r="W163" s="7"/>
      <c r="X163" s="41"/>
      <c r="Y163" s="7"/>
      <c r="Z163" s="7"/>
      <c r="AA163" s="41"/>
      <c r="AB163" s="41"/>
      <c r="AC163" s="7"/>
      <c r="AD163" s="41"/>
      <c r="AE163" s="7"/>
      <c r="AF163" s="445"/>
    </row>
    <row r="164" spans="1:32" s="42" customFormat="1" ht="13" x14ac:dyDescent="0.25">
      <c r="A164" s="43" t="str">
        <f>+'Serie Gasto Constantes'!A164</f>
        <v>Secretaria de Obras Publicas</v>
      </c>
      <c r="B164" s="40">
        <f>+'Serie Gasto Constantes'!H164+'Serie Gasto Constantes'!K164+'Serie Gasto Constantes'!N164+'Serie Gasto Constantes'!Q164</f>
        <v>61657352151.56517</v>
      </c>
      <c r="C164" s="40">
        <f>+'Serie Gasto Constantes'!I164+'Serie Gasto Constantes'!L164+'Serie Gasto Constantes'!O164+'Serie Gasto Constantes'!R164</f>
        <v>56426476750.156311</v>
      </c>
      <c r="D164" s="4">
        <f t="shared" si="37"/>
        <v>0.91516217906097552</v>
      </c>
      <c r="E164" s="40"/>
      <c r="F164" s="40"/>
      <c r="G164" s="4"/>
      <c r="H164" s="40"/>
      <c r="I164" s="40"/>
      <c r="J164" s="40"/>
      <c r="K164" s="4"/>
      <c r="L164" s="40"/>
      <c r="M164" s="4"/>
      <c r="N164" s="40"/>
      <c r="O164" s="40"/>
      <c r="P164" s="40"/>
      <c r="Q164" s="4"/>
      <c r="R164" s="40"/>
      <c r="S164" s="4"/>
      <c r="T164" s="4"/>
      <c r="U164" s="40"/>
      <c r="V164" s="40"/>
      <c r="W164" s="4"/>
      <c r="X164" s="40"/>
      <c r="Y164" s="4"/>
      <c r="Z164" s="4"/>
      <c r="AA164" s="40"/>
      <c r="AB164" s="40"/>
      <c r="AC164" s="4"/>
      <c r="AD164" s="40"/>
      <c r="AE164" s="4"/>
      <c r="AF164" s="445"/>
    </row>
    <row r="165" spans="1:32" s="42" customFormat="1" x14ac:dyDescent="0.25">
      <c r="A165" s="44" t="str">
        <f>+'Serie Gasto Constantes'!A165</f>
        <v>Funcionamiento</v>
      </c>
      <c r="B165" s="41">
        <f>+'Serie Gasto Constantes'!H165+'Serie Gasto Constantes'!K165+'Serie Gasto Constantes'!N165+'Serie Gasto Constantes'!Q165</f>
        <v>61163536478.974266</v>
      </c>
      <c r="C165" s="41">
        <f>+'Serie Gasto Constantes'!I165+'Serie Gasto Constantes'!L165+'Serie Gasto Constantes'!O165+'Serie Gasto Constantes'!R165</f>
        <v>55933928781.407455</v>
      </c>
      <c r="D165" s="7">
        <f t="shared" si="37"/>
        <v>0.91449795092596464</v>
      </c>
      <c r="E165" s="41"/>
      <c r="F165" s="41"/>
      <c r="G165" s="7"/>
      <c r="H165" s="41"/>
      <c r="I165" s="41"/>
      <c r="J165" s="41"/>
      <c r="K165" s="7"/>
      <c r="L165" s="41"/>
      <c r="M165" s="4"/>
      <c r="N165" s="41"/>
      <c r="O165" s="41"/>
      <c r="P165" s="41"/>
      <c r="Q165" s="7"/>
      <c r="R165" s="41"/>
      <c r="S165" s="7"/>
      <c r="T165" s="7"/>
      <c r="U165" s="41"/>
      <c r="V165" s="41"/>
      <c r="W165" s="7"/>
      <c r="X165" s="41"/>
      <c r="Y165" s="7"/>
      <c r="Z165" s="7"/>
      <c r="AA165" s="41"/>
      <c r="AB165" s="41"/>
      <c r="AC165" s="7"/>
      <c r="AD165" s="41"/>
      <c r="AE165" s="7"/>
      <c r="AF165" s="445"/>
    </row>
    <row r="166" spans="1:32" s="42" customFormat="1" x14ac:dyDescent="0.25">
      <c r="A166" s="44" t="str">
        <f>+'Serie Gasto Constantes'!A166</f>
        <v>Inversión</v>
      </c>
      <c r="B166" s="41">
        <f>+'Serie Gasto Constantes'!H166+'Serie Gasto Constantes'!K166+'Serie Gasto Constantes'!N166+'Serie Gasto Constantes'!Q166</f>
        <v>493815672.59090167</v>
      </c>
      <c r="C166" s="41">
        <f>+'Serie Gasto Constantes'!I166+'Serie Gasto Constantes'!L166+'Serie Gasto Constantes'!O166+'Serie Gasto Constantes'!R166</f>
        <v>492547968.74885321</v>
      </c>
      <c r="D166" s="7">
        <f t="shared" si="37"/>
        <v>0.99743283999999999</v>
      </c>
      <c r="E166" s="41"/>
      <c r="F166" s="41"/>
      <c r="G166" s="7"/>
      <c r="H166" s="41"/>
      <c r="I166" s="41"/>
      <c r="J166" s="41"/>
      <c r="K166" s="41"/>
      <c r="L166" s="41"/>
      <c r="M166" s="4"/>
      <c r="N166" s="41"/>
      <c r="O166" s="41"/>
      <c r="P166" s="41"/>
      <c r="Q166" s="41"/>
      <c r="R166" s="41"/>
      <c r="S166" s="7"/>
      <c r="T166" s="7"/>
      <c r="U166" s="41"/>
      <c r="V166" s="41"/>
      <c r="W166" s="7"/>
      <c r="X166" s="7"/>
      <c r="Y166" s="7"/>
      <c r="Z166" s="7"/>
      <c r="AA166" s="41"/>
      <c r="AB166" s="41"/>
      <c r="AC166" s="7"/>
      <c r="AD166" s="7"/>
      <c r="AE166" s="7"/>
      <c r="AF166" s="445"/>
    </row>
    <row r="167" spans="1:32" s="42" customFormat="1" ht="13" x14ac:dyDescent="0.25">
      <c r="A167" s="43" t="str">
        <f>+'Serie Gasto Constantes'!A167</f>
        <v>Secretaria de Transito y Transporte</v>
      </c>
      <c r="B167" s="40">
        <f>+'Serie Gasto Constantes'!H167+'Serie Gasto Constantes'!K167+'Serie Gasto Constantes'!N167+'Serie Gasto Constantes'!Q167</f>
        <v>92574782935.636963</v>
      </c>
      <c r="C167" s="40">
        <f>+'Serie Gasto Constantes'!I167+'Serie Gasto Constantes'!L167+'Serie Gasto Constantes'!O167+'Serie Gasto Constantes'!R167</f>
        <v>89254450723.682648</v>
      </c>
      <c r="D167" s="4">
        <f t="shared" si="37"/>
        <v>0.96413351339680919</v>
      </c>
      <c r="E167" s="40"/>
      <c r="F167" s="40"/>
      <c r="G167" s="4"/>
      <c r="H167" s="40"/>
      <c r="I167" s="40"/>
      <c r="J167" s="40"/>
      <c r="K167" s="40"/>
      <c r="L167" s="40"/>
      <c r="M167" s="4"/>
      <c r="N167" s="40"/>
      <c r="O167" s="40"/>
      <c r="P167" s="40"/>
      <c r="Q167" s="40"/>
      <c r="R167" s="40"/>
      <c r="S167" s="4"/>
      <c r="T167" s="4"/>
      <c r="U167" s="40"/>
      <c r="V167" s="40"/>
      <c r="W167" s="4"/>
      <c r="X167" s="4"/>
      <c r="Y167" s="4"/>
      <c r="Z167" s="4"/>
      <c r="AA167" s="40"/>
      <c r="AB167" s="40"/>
      <c r="AC167" s="4"/>
      <c r="AD167" s="4"/>
      <c r="AE167" s="4"/>
      <c r="AF167" s="445"/>
    </row>
    <row r="168" spans="1:32" s="42" customFormat="1" x14ac:dyDescent="0.25">
      <c r="A168" s="44" t="str">
        <f>+'Serie Gasto Constantes'!A168</f>
        <v>Funcionamiento</v>
      </c>
      <c r="B168" s="41">
        <f>+'Serie Gasto Constantes'!H168+'Serie Gasto Constantes'!K168+'Serie Gasto Constantes'!N168+'Serie Gasto Constantes'!Q168</f>
        <v>92574782866.563309</v>
      </c>
      <c r="C168" s="41">
        <f>+'Serie Gasto Constantes'!I168+'Serie Gasto Constantes'!L168+'Serie Gasto Constantes'!O168+'Serie Gasto Constantes'!R168</f>
        <v>89254450646.855652</v>
      </c>
      <c r="D168" s="7">
        <f t="shared" si="37"/>
        <v>0.96413351328629571</v>
      </c>
      <c r="E168" s="41"/>
      <c r="F168" s="41"/>
      <c r="G168" s="7"/>
      <c r="H168" s="41"/>
      <c r="I168" s="41"/>
      <c r="J168" s="41"/>
      <c r="K168" s="41"/>
      <c r="L168" s="41"/>
      <c r="M168" s="4"/>
      <c r="N168" s="41"/>
      <c r="O168" s="41"/>
      <c r="P168" s="41"/>
      <c r="Q168" s="41"/>
      <c r="R168" s="41"/>
      <c r="S168" s="7"/>
      <c r="T168" s="7"/>
      <c r="U168" s="41"/>
      <c r="V168" s="41"/>
      <c r="W168" s="7"/>
      <c r="X168" s="7"/>
      <c r="Y168" s="7"/>
      <c r="Z168" s="7"/>
      <c r="AA168" s="41"/>
      <c r="AB168" s="41"/>
      <c r="AC168" s="7"/>
      <c r="AD168" s="7"/>
      <c r="AE168" s="7"/>
      <c r="AF168" s="445"/>
    </row>
    <row r="169" spans="1:32" s="42" customFormat="1" x14ac:dyDescent="0.25">
      <c r="A169" s="44" t="str">
        <f>+'Serie Gasto Constantes'!A169</f>
        <v>Inversión</v>
      </c>
      <c r="B169" s="41"/>
      <c r="C169" s="41"/>
      <c r="D169" s="7"/>
      <c r="E169" s="41"/>
      <c r="F169" s="41"/>
      <c r="G169" s="7"/>
      <c r="H169" s="41"/>
      <c r="I169" s="41"/>
      <c r="J169" s="41"/>
      <c r="K169" s="41"/>
      <c r="L169" s="41"/>
      <c r="M169" s="4"/>
      <c r="N169" s="41"/>
      <c r="O169" s="41"/>
      <c r="P169" s="41"/>
      <c r="Q169" s="41"/>
      <c r="R169" s="41"/>
      <c r="S169" s="7"/>
      <c r="T169" s="7"/>
      <c r="U169" s="41"/>
      <c r="V169" s="41"/>
      <c r="W169" s="7"/>
      <c r="X169" s="7"/>
      <c r="Y169" s="7"/>
      <c r="Z169" s="7"/>
      <c r="AA169" s="41"/>
      <c r="AB169" s="41"/>
      <c r="AC169" s="7"/>
      <c r="AD169" s="7"/>
      <c r="AE169" s="7"/>
      <c r="AF169" s="445"/>
    </row>
    <row r="170" spans="1:32" s="42" customFormat="1" ht="13" x14ac:dyDescent="0.25">
      <c r="A170" s="43" t="str">
        <f>+'Serie Gasto Constantes'!A170</f>
        <v>Departamento Administrativo de Acción Comunal</v>
      </c>
      <c r="B170" s="40">
        <f>+'Serie Gasto Constantes'!H170+'Serie Gasto Constantes'!K170+'Serie Gasto Constantes'!N170+'Serie Gasto Constantes'!Q170</f>
        <v>148523612879.08191</v>
      </c>
      <c r="C170" s="40">
        <f>+'Serie Gasto Constantes'!I170+'Serie Gasto Constantes'!L170+'Serie Gasto Constantes'!O170+'Serie Gasto Constantes'!R170</f>
        <v>147450451093.35861</v>
      </c>
      <c r="D170" s="4">
        <f t="shared" si="37"/>
        <v>0.99277447023459497</v>
      </c>
      <c r="E170" s="40"/>
      <c r="F170" s="40"/>
      <c r="G170" s="4"/>
      <c r="H170" s="40"/>
      <c r="I170" s="40"/>
      <c r="J170" s="40"/>
      <c r="K170" s="40"/>
      <c r="L170" s="4"/>
      <c r="M170" s="4"/>
      <c r="N170" s="40"/>
      <c r="O170" s="40"/>
      <c r="P170" s="40"/>
      <c r="Q170" s="4"/>
      <c r="R170" s="4"/>
      <c r="S170" s="4"/>
      <c r="T170" s="4"/>
      <c r="U170" s="40"/>
      <c r="V170" s="40"/>
      <c r="W170" s="4"/>
      <c r="X170" s="4"/>
      <c r="Y170" s="4"/>
      <c r="Z170" s="4"/>
      <c r="AA170" s="40"/>
      <c r="AB170" s="40"/>
      <c r="AC170" s="4"/>
      <c r="AD170" s="4"/>
      <c r="AE170" s="4"/>
      <c r="AF170" s="445"/>
    </row>
    <row r="171" spans="1:32" s="42" customFormat="1" x14ac:dyDescent="0.25">
      <c r="A171" s="44" t="str">
        <f>+'Serie Gasto Constantes'!A171</f>
        <v>Funcionamiento</v>
      </c>
      <c r="B171" s="41">
        <f>+'Serie Gasto Constantes'!H171+'Serie Gasto Constantes'!K171+'Serie Gasto Constantes'!N171+'Serie Gasto Constantes'!Q171</f>
        <v>40411823163.103439</v>
      </c>
      <c r="C171" s="41">
        <f>+'Serie Gasto Constantes'!I171+'Serie Gasto Constantes'!L171+'Serie Gasto Constantes'!O171+'Serie Gasto Constantes'!R171</f>
        <v>39495180413.533051</v>
      </c>
      <c r="D171" s="7">
        <f t="shared" si="37"/>
        <v>0.97731746113332263</v>
      </c>
      <c r="E171" s="41"/>
      <c r="F171" s="41"/>
      <c r="G171" s="7"/>
      <c r="H171" s="41"/>
      <c r="I171" s="41"/>
      <c r="J171" s="41"/>
      <c r="K171" s="41"/>
      <c r="L171" s="7"/>
      <c r="M171" s="4"/>
      <c r="N171" s="41"/>
      <c r="O171" s="41"/>
      <c r="P171" s="41"/>
      <c r="Q171" s="7"/>
      <c r="R171" s="7"/>
      <c r="S171" s="7"/>
      <c r="T171" s="7"/>
      <c r="U171" s="41"/>
      <c r="V171" s="41"/>
      <c r="W171" s="7"/>
      <c r="X171" s="7"/>
      <c r="Y171" s="7"/>
      <c r="Z171" s="7"/>
      <c r="AA171" s="41"/>
      <c r="AB171" s="41"/>
      <c r="AC171" s="7"/>
      <c r="AD171" s="7"/>
      <c r="AE171" s="7"/>
      <c r="AF171" s="445"/>
    </row>
    <row r="172" spans="1:32" s="42" customFormat="1" x14ac:dyDescent="0.25">
      <c r="A172" s="44" t="str">
        <f>+'Serie Gasto Constantes'!A172</f>
        <v>Inversión</v>
      </c>
      <c r="B172" s="41">
        <f>+'Serie Gasto Constantes'!H172+'Serie Gasto Constantes'!K172+'Serie Gasto Constantes'!N172+'Serie Gasto Constantes'!Q172</f>
        <v>108111789715.97849</v>
      </c>
      <c r="C172" s="41">
        <f>+'Serie Gasto Constantes'!I172+'Serie Gasto Constantes'!L172+'Serie Gasto Constantes'!O172+'Serie Gasto Constantes'!R172</f>
        <v>107955270679.82556</v>
      </c>
      <c r="D172" s="7">
        <f t="shared" si="37"/>
        <v>0.99855224821858823</v>
      </c>
      <c r="E172" s="41"/>
      <c r="F172" s="41"/>
      <c r="G172" s="7"/>
      <c r="H172" s="41"/>
      <c r="I172" s="41"/>
      <c r="J172" s="41"/>
      <c r="K172" s="41"/>
      <c r="L172" s="7"/>
      <c r="M172" s="4"/>
      <c r="N172" s="41"/>
      <c r="O172" s="41"/>
      <c r="P172" s="41"/>
      <c r="Q172" s="7"/>
      <c r="R172" s="7"/>
      <c r="S172" s="7"/>
      <c r="T172" s="7"/>
      <c r="U172" s="41"/>
      <c r="V172" s="41"/>
      <c r="W172" s="7"/>
      <c r="X172" s="7"/>
      <c r="Y172" s="7"/>
      <c r="Z172" s="7"/>
      <c r="AA172" s="41"/>
      <c r="AB172" s="41"/>
      <c r="AC172" s="7"/>
      <c r="AD172" s="7"/>
      <c r="AE172" s="7"/>
      <c r="AF172" s="445"/>
    </row>
    <row r="173" spans="1:32" s="42" customFormat="1" ht="13" x14ac:dyDescent="0.25">
      <c r="A173" s="43" t="str">
        <f>+'Serie Gasto Constantes'!A173</f>
        <v>Departamento Administrativo de Catastro</v>
      </c>
      <c r="B173" s="40">
        <f>+'Serie Gasto Constantes'!H173+'Serie Gasto Constantes'!K173+'Serie Gasto Constantes'!N173+'Serie Gasto Constantes'!Q173</f>
        <v>199891830376.3302</v>
      </c>
      <c r="C173" s="40">
        <f>+'Serie Gasto Constantes'!I173+'Serie Gasto Constantes'!L173+'Serie Gasto Constantes'!O173+'Serie Gasto Constantes'!R173</f>
        <v>197876854845.78409</v>
      </c>
      <c r="D173" s="4">
        <f t="shared" si="37"/>
        <v>0.98991967041998374</v>
      </c>
      <c r="E173" s="40"/>
      <c r="F173" s="40"/>
      <c r="G173" s="4"/>
      <c r="H173" s="40"/>
      <c r="I173" s="40"/>
      <c r="J173" s="40"/>
      <c r="K173" s="40"/>
      <c r="L173" s="4"/>
      <c r="M173" s="4"/>
      <c r="N173" s="40"/>
      <c r="O173" s="40"/>
      <c r="P173" s="40"/>
      <c r="Q173" s="4"/>
      <c r="R173" s="4"/>
      <c r="S173" s="4"/>
      <c r="T173" s="4"/>
      <c r="U173" s="40"/>
      <c r="V173" s="40"/>
      <c r="W173" s="4"/>
      <c r="X173" s="4"/>
      <c r="Y173" s="4"/>
      <c r="Z173" s="4"/>
      <c r="AA173" s="40"/>
      <c r="AB173" s="40"/>
      <c r="AC173" s="4"/>
      <c r="AD173" s="4"/>
      <c r="AE173" s="4"/>
      <c r="AF173" s="445"/>
    </row>
    <row r="174" spans="1:32" s="42" customFormat="1" x14ac:dyDescent="0.25">
      <c r="A174" s="44" t="str">
        <f>+'Serie Gasto Constantes'!A174</f>
        <v>Funcionamiento</v>
      </c>
      <c r="B174" s="41">
        <f>+'Serie Gasto Constantes'!H174+'Serie Gasto Constantes'!K174+'Serie Gasto Constantes'!N174+'Serie Gasto Constantes'!Q174</f>
        <v>92901480520.454636</v>
      </c>
      <c r="C174" s="41">
        <f>+'Serie Gasto Constantes'!I174+'Serie Gasto Constantes'!L174+'Serie Gasto Constantes'!O174+'Serie Gasto Constantes'!R174</f>
        <v>91063636291.269302</v>
      </c>
      <c r="D174" s="7">
        <f t="shared" si="37"/>
        <v>0.98021727728245744</v>
      </c>
      <c r="E174" s="41"/>
      <c r="F174" s="41"/>
      <c r="G174" s="7"/>
      <c r="H174" s="41"/>
      <c r="I174" s="41"/>
      <c r="J174" s="41"/>
      <c r="K174" s="41"/>
      <c r="L174" s="7"/>
      <c r="M174" s="4"/>
      <c r="N174" s="41"/>
      <c r="O174" s="41"/>
      <c r="P174" s="41"/>
      <c r="Q174" s="7"/>
      <c r="R174" s="7"/>
      <c r="S174" s="7"/>
      <c r="T174" s="7"/>
      <c r="U174" s="41"/>
      <c r="V174" s="41"/>
      <c r="W174" s="7"/>
      <c r="X174" s="7"/>
      <c r="Y174" s="7"/>
      <c r="Z174" s="7"/>
      <c r="AA174" s="41"/>
      <c r="AB174" s="41"/>
      <c r="AC174" s="7"/>
      <c r="AD174" s="7"/>
      <c r="AE174" s="7"/>
      <c r="AF174" s="445"/>
    </row>
    <row r="175" spans="1:32" s="42" customFormat="1" x14ac:dyDescent="0.25">
      <c r="A175" s="44" t="str">
        <f>+'Serie Gasto Constantes'!A175</f>
        <v>Inversión</v>
      </c>
      <c r="B175" s="41">
        <f>+'Serie Gasto Constantes'!H175+'Serie Gasto Constantes'!K175+'Serie Gasto Constantes'!N175+'Serie Gasto Constantes'!Q175</f>
        <v>106990349855.87555</v>
      </c>
      <c r="C175" s="41">
        <f>+'Serie Gasto Constantes'!I175+'Serie Gasto Constantes'!L175+'Serie Gasto Constantes'!O175+'Serie Gasto Constantes'!R175</f>
        <v>106813218554.51477</v>
      </c>
      <c r="D175" s="7">
        <f t="shared" si="37"/>
        <v>0.99834441796293416</v>
      </c>
      <c r="E175" s="41"/>
      <c r="F175" s="41"/>
      <c r="G175" s="7"/>
      <c r="H175" s="41"/>
      <c r="I175" s="41"/>
      <c r="J175" s="41"/>
      <c r="K175" s="41"/>
      <c r="L175" s="7"/>
      <c r="M175" s="4"/>
      <c r="N175" s="41"/>
      <c r="O175" s="41"/>
      <c r="P175" s="41"/>
      <c r="Q175" s="7"/>
      <c r="R175" s="7"/>
      <c r="S175" s="7"/>
      <c r="T175" s="7"/>
      <c r="U175" s="41"/>
      <c r="V175" s="41"/>
      <c r="W175" s="7"/>
      <c r="X175" s="7"/>
      <c r="Y175" s="7"/>
      <c r="Z175" s="7"/>
      <c r="AA175" s="41"/>
      <c r="AB175" s="41"/>
      <c r="AC175" s="7"/>
      <c r="AD175" s="7"/>
      <c r="AE175" s="7"/>
      <c r="AF175" s="445"/>
    </row>
    <row r="176" spans="1:32" s="42" customFormat="1" ht="13" x14ac:dyDescent="0.25">
      <c r="A176" s="43" t="str">
        <f>+'Serie Gasto Constantes'!A176</f>
        <v>Fondo de Ventas Populares</v>
      </c>
      <c r="B176" s="40">
        <f>+'Serie Gasto Constantes'!H176+'Serie Gasto Constantes'!K176+'Serie Gasto Constantes'!N176+'Serie Gasto Constantes'!Q176</f>
        <v>106679578254.94089</v>
      </c>
      <c r="C176" s="40">
        <f>+'Serie Gasto Constantes'!I176+'Serie Gasto Constantes'!L176+'Serie Gasto Constantes'!O176+'Serie Gasto Constantes'!R176</f>
        <v>103524771883.40466</v>
      </c>
      <c r="D176" s="4">
        <f t="shared" si="37"/>
        <v>0.97042726993167405</v>
      </c>
      <c r="E176" s="40"/>
      <c r="F176" s="40"/>
      <c r="G176" s="4"/>
      <c r="H176" s="40"/>
      <c r="I176" s="40"/>
      <c r="J176" s="40"/>
      <c r="K176" s="40"/>
      <c r="L176" s="4"/>
      <c r="M176" s="4"/>
      <c r="N176" s="40"/>
      <c r="O176" s="40"/>
      <c r="P176" s="40"/>
      <c r="Q176" s="4"/>
      <c r="R176" s="4"/>
      <c r="S176" s="4"/>
      <c r="T176" s="4"/>
      <c r="U176" s="40"/>
      <c r="V176" s="40"/>
      <c r="W176" s="4"/>
      <c r="X176" s="4"/>
      <c r="Y176" s="4"/>
      <c r="Z176" s="4"/>
      <c r="AA176" s="40"/>
      <c r="AB176" s="40"/>
      <c r="AC176" s="4"/>
      <c r="AD176" s="4"/>
      <c r="AE176" s="4"/>
      <c r="AF176" s="445"/>
    </row>
    <row r="177" spans="1:32" s="42" customFormat="1" x14ac:dyDescent="0.25">
      <c r="A177" s="44" t="str">
        <f>+'Serie Gasto Constantes'!A177</f>
        <v>Funcionamiento</v>
      </c>
      <c r="B177" s="41">
        <f>+'Serie Gasto Constantes'!H177+'Serie Gasto Constantes'!K177+'Serie Gasto Constantes'!N177+'Serie Gasto Constantes'!Q177</f>
        <v>7217956727.2206955</v>
      </c>
      <c r="C177" s="41">
        <f>+'Serie Gasto Constantes'!I177+'Serie Gasto Constantes'!L177+'Serie Gasto Constantes'!O177+'Serie Gasto Constantes'!R177</f>
        <v>6190897077.1040802</v>
      </c>
      <c r="D177" s="7">
        <f t="shared" si="37"/>
        <v>0.85770770192576518</v>
      </c>
      <c r="E177" s="41"/>
      <c r="F177" s="41"/>
      <c r="G177" s="7"/>
      <c r="H177" s="41"/>
      <c r="I177" s="41"/>
      <c r="J177" s="41"/>
      <c r="K177" s="41"/>
      <c r="L177" s="7"/>
      <c r="M177" s="4"/>
      <c r="N177" s="41"/>
      <c r="O177" s="41"/>
      <c r="P177" s="41"/>
      <c r="Q177" s="7"/>
      <c r="R177" s="7"/>
      <c r="S177" s="7"/>
      <c r="T177" s="7"/>
      <c r="U177" s="41"/>
      <c r="V177" s="41"/>
      <c r="W177" s="7"/>
      <c r="X177" s="7"/>
      <c r="Y177" s="7"/>
      <c r="Z177" s="7"/>
      <c r="AA177" s="41"/>
      <c r="AB177" s="41"/>
      <c r="AC177" s="7"/>
      <c r="AD177" s="7"/>
      <c r="AE177" s="7"/>
      <c r="AF177" s="445"/>
    </row>
    <row r="178" spans="1:32" s="42" customFormat="1" x14ac:dyDescent="0.25">
      <c r="A178" s="44" t="str">
        <f>+'Serie Gasto Constantes'!A178</f>
        <v>Inversión</v>
      </c>
      <c r="B178" s="41">
        <f>+'Serie Gasto Constantes'!H178+'Serie Gasto Constantes'!K178+'Serie Gasto Constantes'!N178+'Serie Gasto Constantes'!Q178</f>
        <v>99461621527.720184</v>
      </c>
      <c r="C178" s="41">
        <f>+'Serie Gasto Constantes'!I178+'Serie Gasto Constantes'!L178+'Serie Gasto Constantes'!O178+'Serie Gasto Constantes'!R178</f>
        <v>97333874806.300583</v>
      </c>
      <c r="D178" s="7">
        <f t="shared" si="37"/>
        <v>0.97860735941423804</v>
      </c>
      <c r="E178" s="41"/>
      <c r="F178" s="41"/>
      <c r="G178" s="7"/>
      <c r="H178" s="41"/>
      <c r="I178" s="41"/>
      <c r="J178" s="41"/>
      <c r="K178" s="7"/>
      <c r="L178" s="7"/>
      <c r="M178" s="4"/>
      <c r="N178" s="41"/>
      <c r="O178" s="41"/>
      <c r="P178" s="41"/>
      <c r="Q178" s="7"/>
      <c r="R178" s="7"/>
      <c r="S178" s="7"/>
      <c r="T178" s="7"/>
      <c r="U178" s="41"/>
      <c r="V178" s="41"/>
      <c r="W178" s="7"/>
      <c r="X178" s="7"/>
      <c r="Y178" s="7"/>
      <c r="Z178" s="7"/>
      <c r="AA178" s="41"/>
      <c r="AB178" s="41"/>
      <c r="AC178" s="7"/>
      <c r="AD178" s="7"/>
      <c r="AE178" s="7"/>
      <c r="AF178" s="445"/>
    </row>
    <row r="179" spans="1:32" s="42" customFormat="1" ht="13" x14ac:dyDescent="0.25">
      <c r="A179" s="43" t="str">
        <f>+'Serie Gasto Constantes'!A179</f>
        <v>FOPAE</v>
      </c>
      <c r="B179" s="40">
        <f>+'Serie Gasto Constantes'!H179+'Serie Gasto Constantes'!K179+'Serie Gasto Constantes'!N179+'Serie Gasto Constantes'!Q179</f>
        <v>152583564047.34134</v>
      </c>
      <c r="C179" s="40">
        <f>+'Serie Gasto Constantes'!I179+'Serie Gasto Constantes'!L179+'Serie Gasto Constantes'!O179+'Serie Gasto Constantes'!R179</f>
        <v>123444284975.84935</v>
      </c>
      <c r="D179" s="4">
        <f t="shared" si="37"/>
        <v>0.80902740571421516</v>
      </c>
      <c r="E179" s="40"/>
      <c r="F179" s="40"/>
      <c r="G179" s="4"/>
      <c r="H179" s="40"/>
      <c r="I179" s="40"/>
      <c r="J179" s="40"/>
      <c r="K179" s="4"/>
      <c r="L179" s="4"/>
      <c r="M179" s="4"/>
      <c r="N179" s="40"/>
      <c r="O179" s="40"/>
      <c r="P179" s="40"/>
      <c r="Q179" s="4"/>
      <c r="R179" s="4"/>
      <c r="S179" s="4"/>
      <c r="T179" s="4"/>
      <c r="U179" s="40"/>
      <c r="V179" s="40"/>
      <c r="W179" s="4"/>
      <c r="X179" s="4"/>
      <c r="Y179" s="4"/>
      <c r="Z179" s="4"/>
      <c r="AA179" s="40"/>
      <c r="AB179" s="40"/>
      <c r="AC179" s="4"/>
      <c r="AD179" s="4"/>
      <c r="AE179" s="4"/>
      <c r="AF179" s="445"/>
    </row>
    <row r="180" spans="1:32" s="42" customFormat="1" x14ac:dyDescent="0.25">
      <c r="A180" s="44" t="str">
        <f>+'Serie Gasto Constantes'!A180</f>
        <v>Funcionamiento</v>
      </c>
      <c r="B180" s="41">
        <f>+'Serie Gasto Constantes'!H180+'Serie Gasto Constantes'!K180+'Serie Gasto Constantes'!N180+'Serie Gasto Constantes'!Q180</f>
        <v>7099545216.4702797</v>
      </c>
      <c r="C180" s="41">
        <f>+'Serie Gasto Constantes'!I180+'Serie Gasto Constantes'!L180+'Serie Gasto Constantes'!O180+'Serie Gasto Constantes'!R180</f>
        <v>6994636945.352253</v>
      </c>
      <c r="D180" s="7">
        <f t="shared" si="37"/>
        <v>0.98522324065566214</v>
      </c>
      <c r="E180" s="41"/>
      <c r="F180" s="41"/>
      <c r="G180" s="7"/>
      <c r="H180" s="41"/>
      <c r="I180" s="41"/>
      <c r="J180" s="41"/>
      <c r="K180" s="7"/>
      <c r="L180" s="7"/>
      <c r="M180" s="4"/>
      <c r="N180" s="41"/>
      <c r="O180" s="41"/>
      <c r="P180" s="41"/>
      <c r="Q180" s="7"/>
      <c r="R180" s="7"/>
      <c r="S180" s="7"/>
      <c r="T180" s="7"/>
      <c r="U180" s="41"/>
      <c r="V180" s="41"/>
      <c r="W180" s="7"/>
      <c r="X180" s="7"/>
      <c r="Y180" s="7"/>
      <c r="Z180" s="7"/>
      <c r="AA180" s="41"/>
      <c r="AB180" s="41"/>
      <c r="AC180" s="7"/>
      <c r="AD180" s="7"/>
      <c r="AE180" s="7"/>
      <c r="AF180" s="445"/>
    </row>
    <row r="181" spans="1:32" s="42" customFormat="1" x14ac:dyDescent="0.25">
      <c r="A181" s="44" t="str">
        <f>+'Serie Gasto Constantes'!A181</f>
        <v>Inversión</v>
      </c>
      <c r="B181" s="41">
        <f>+'Serie Gasto Constantes'!H181+'Serie Gasto Constantes'!K181+'Serie Gasto Constantes'!N181+'Serie Gasto Constantes'!Q181</f>
        <v>145484018830.87106</v>
      </c>
      <c r="C181" s="41">
        <f>+'Serie Gasto Constantes'!I181+'Serie Gasto Constantes'!L181+'Serie Gasto Constantes'!O181+'Serie Gasto Constantes'!R181</f>
        <v>116449648030.4971</v>
      </c>
      <c r="D181" s="7">
        <f t="shared" si="37"/>
        <v>0.80042913968353346</v>
      </c>
      <c r="E181" s="41"/>
      <c r="F181" s="41"/>
      <c r="G181" s="7"/>
      <c r="H181" s="41"/>
      <c r="I181" s="41"/>
      <c r="J181" s="41"/>
      <c r="K181" s="7"/>
      <c r="L181" s="7"/>
      <c r="M181" s="41"/>
      <c r="N181" s="41"/>
      <c r="O181" s="41"/>
      <c r="P181" s="41"/>
      <c r="Q181" s="7"/>
      <c r="R181" s="7"/>
      <c r="S181" s="7"/>
      <c r="T181" s="7"/>
      <c r="U181" s="41"/>
      <c r="V181" s="41"/>
      <c r="W181" s="7"/>
      <c r="X181" s="7"/>
      <c r="Y181" s="7"/>
      <c r="Z181" s="7"/>
      <c r="AA181" s="41"/>
      <c r="AB181" s="41"/>
      <c r="AC181" s="7"/>
      <c r="AD181" s="7"/>
      <c r="AE181" s="7"/>
      <c r="AF181" s="445"/>
    </row>
    <row r="182" spans="1:32" s="42" customFormat="1" ht="13" x14ac:dyDescent="0.25">
      <c r="A182" s="43" t="str">
        <f>+'Serie Gasto Constantes'!A182</f>
        <v>Instituto Distrital de Cultura y Turismo - IDCT</v>
      </c>
      <c r="B182" s="40">
        <f>+'Serie Gasto Constantes'!H182+'Serie Gasto Constantes'!K182+'Serie Gasto Constantes'!N182+'Serie Gasto Constantes'!Q182</f>
        <v>296597982167.76123</v>
      </c>
      <c r="C182" s="40">
        <f>+'Serie Gasto Constantes'!I182+'Serie Gasto Constantes'!L182+'Serie Gasto Constantes'!O182+'Serie Gasto Constantes'!R182</f>
        <v>294853902635.56396</v>
      </c>
      <c r="D182" s="4">
        <f t="shared" si="37"/>
        <v>0.99411971882124683</v>
      </c>
      <c r="E182" s="40"/>
      <c r="F182" s="40"/>
      <c r="G182" s="4"/>
      <c r="H182" s="40"/>
      <c r="I182" s="40"/>
      <c r="J182" s="40"/>
      <c r="K182" s="4"/>
      <c r="L182" s="4"/>
      <c r="M182" s="40"/>
      <c r="N182" s="40"/>
      <c r="O182" s="40"/>
      <c r="P182" s="40"/>
      <c r="Q182" s="4"/>
      <c r="R182" s="4"/>
      <c r="S182" s="4"/>
      <c r="T182" s="4"/>
      <c r="U182" s="40"/>
      <c r="V182" s="40"/>
      <c r="W182" s="4"/>
      <c r="X182" s="4"/>
      <c r="Y182" s="4"/>
      <c r="Z182" s="4"/>
      <c r="AA182" s="40"/>
      <c r="AB182" s="40"/>
      <c r="AC182" s="4"/>
      <c r="AD182" s="4"/>
      <c r="AE182" s="4"/>
      <c r="AF182" s="445"/>
    </row>
    <row r="183" spans="1:32" s="42" customFormat="1" x14ac:dyDescent="0.25">
      <c r="A183" s="44" t="str">
        <f>+'Serie Gasto Constantes'!A183</f>
        <v>Funcionamiento</v>
      </c>
      <c r="B183" s="41">
        <f>+'Serie Gasto Constantes'!H183+'Serie Gasto Constantes'!K183+'Serie Gasto Constantes'!N183+'Serie Gasto Constantes'!Q183</f>
        <v>69160091622.858688</v>
      </c>
      <c r="C183" s="41">
        <f>+'Serie Gasto Constantes'!I183+'Serie Gasto Constantes'!L183+'Serie Gasto Constantes'!O183+'Serie Gasto Constantes'!R183</f>
        <v>68567258869.083588</v>
      </c>
      <c r="D183" s="7">
        <f t="shared" si="37"/>
        <v>0.99142810919037072</v>
      </c>
      <c r="E183" s="41"/>
      <c r="F183" s="41"/>
      <c r="G183" s="7"/>
      <c r="H183" s="41"/>
      <c r="I183" s="41"/>
      <c r="J183" s="41"/>
      <c r="K183" s="7"/>
      <c r="L183" s="7"/>
      <c r="M183" s="41"/>
      <c r="N183" s="41"/>
      <c r="O183" s="41"/>
      <c r="P183" s="41"/>
      <c r="Q183" s="7"/>
      <c r="R183" s="7"/>
      <c r="S183" s="7"/>
      <c r="T183" s="7"/>
      <c r="U183" s="41"/>
      <c r="V183" s="41"/>
      <c r="W183" s="7"/>
      <c r="X183" s="7"/>
      <c r="Y183" s="7"/>
      <c r="Z183" s="7"/>
      <c r="AA183" s="41"/>
      <c r="AB183" s="41"/>
      <c r="AC183" s="7"/>
      <c r="AD183" s="7"/>
      <c r="AE183" s="7"/>
      <c r="AF183" s="445"/>
    </row>
    <row r="184" spans="1:32" s="42" customFormat="1" x14ac:dyDescent="0.25">
      <c r="A184" s="44" t="str">
        <f>+'Serie Gasto Constantes'!A184</f>
        <v>Inversión</v>
      </c>
      <c r="B184" s="41">
        <f>+'Serie Gasto Constantes'!H184+'Serie Gasto Constantes'!K184+'Serie Gasto Constantes'!N184+'Serie Gasto Constantes'!Q184</f>
        <v>227437890544.90253</v>
      </c>
      <c r="C184" s="41">
        <f>+'Serie Gasto Constantes'!I184+'Serie Gasto Constantes'!L184+'Serie Gasto Constantes'!O184+'Serie Gasto Constantes'!R184</f>
        <v>226286643766.48041</v>
      </c>
      <c r="D184" s="7">
        <f t="shared" si="37"/>
        <v>0.99493819268344452</v>
      </c>
      <c r="E184" s="41"/>
      <c r="F184" s="41"/>
      <c r="G184" s="7"/>
      <c r="H184" s="41"/>
      <c r="I184" s="41"/>
      <c r="J184" s="41"/>
      <c r="K184" s="7"/>
      <c r="L184" s="7"/>
      <c r="M184" s="41"/>
      <c r="N184" s="41"/>
      <c r="O184" s="41"/>
      <c r="P184" s="41"/>
      <c r="Q184" s="7"/>
      <c r="R184" s="7"/>
      <c r="S184" s="7"/>
      <c r="T184" s="7"/>
      <c r="U184" s="41"/>
      <c r="V184" s="41"/>
      <c r="W184" s="7"/>
      <c r="X184" s="7"/>
      <c r="Y184" s="7"/>
      <c r="Z184" s="7"/>
      <c r="AA184" s="41"/>
      <c r="AB184" s="41"/>
      <c r="AC184" s="7"/>
      <c r="AD184" s="7"/>
      <c r="AE184" s="7"/>
      <c r="AF184" s="445"/>
    </row>
    <row r="185" spans="1:32" s="42" customFormat="1" ht="13" x14ac:dyDescent="0.25">
      <c r="A185" s="43" t="str">
        <f>+'Serie Gasto Constantes'!A185</f>
        <v>Fondo Rotatorio del Concejo</v>
      </c>
      <c r="B185" s="40"/>
      <c r="C185" s="40"/>
      <c r="D185" s="4"/>
      <c r="E185" s="40"/>
      <c r="F185" s="40"/>
      <c r="G185" s="4"/>
      <c r="H185" s="40"/>
      <c r="I185" s="40"/>
      <c r="J185" s="40"/>
      <c r="K185" s="4"/>
      <c r="L185" s="4"/>
      <c r="M185" s="40"/>
      <c r="N185" s="40"/>
      <c r="O185" s="40"/>
      <c r="P185" s="40"/>
      <c r="Q185" s="4"/>
      <c r="R185" s="4"/>
      <c r="S185" s="4"/>
      <c r="T185" s="4"/>
      <c r="U185" s="40"/>
      <c r="V185" s="40"/>
      <c r="W185" s="4"/>
      <c r="X185" s="4"/>
      <c r="Y185" s="4"/>
      <c r="Z185" s="4"/>
      <c r="AA185" s="40"/>
      <c r="AB185" s="40"/>
      <c r="AC185" s="4"/>
      <c r="AD185" s="4"/>
      <c r="AE185" s="4"/>
      <c r="AF185" s="445"/>
    </row>
    <row r="186" spans="1:32" s="42" customFormat="1" x14ac:dyDescent="0.25">
      <c r="A186" s="44" t="str">
        <f>+'Serie Gasto Constantes'!A186</f>
        <v>Funcionamiento</v>
      </c>
      <c r="B186" s="41"/>
      <c r="C186" s="41"/>
      <c r="D186" s="7"/>
      <c r="E186" s="41"/>
      <c r="F186" s="41"/>
      <c r="G186" s="7"/>
      <c r="H186" s="41"/>
      <c r="I186" s="41"/>
      <c r="J186" s="41"/>
      <c r="K186" s="7"/>
      <c r="L186" s="40"/>
      <c r="M186" s="41"/>
      <c r="N186" s="41"/>
      <c r="O186" s="41"/>
      <c r="P186" s="41"/>
      <c r="Q186" s="7"/>
      <c r="R186" s="7"/>
      <c r="S186" s="7"/>
      <c r="T186" s="7"/>
      <c r="U186" s="41"/>
      <c r="V186" s="41"/>
      <c r="W186" s="7"/>
      <c r="X186" s="7"/>
      <c r="Y186" s="7"/>
      <c r="Z186" s="7"/>
      <c r="AA186" s="41"/>
      <c r="AB186" s="41"/>
      <c r="AC186" s="7"/>
      <c r="AD186" s="7"/>
      <c r="AE186" s="7"/>
      <c r="AF186" s="445"/>
    </row>
    <row r="187" spans="1:32" s="42" customFormat="1" x14ac:dyDescent="0.25">
      <c r="A187" s="44" t="str">
        <f>+'Serie Gasto Constantes'!A187</f>
        <v>Inversión</v>
      </c>
      <c r="B187" s="41"/>
      <c r="C187" s="41"/>
      <c r="D187" s="7"/>
      <c r="E187" s="41"/>
      <c r="F187" s="41"/>
      <c r="G187" s="7"/>
      <c r="H187" s="41"/>
      <c r="I187" s="41"/>
      <c r="J187" s="41"/>
      <c r="K187" s="7"/>
      <c r="L187" s="40"/>
      <c r="M187" s="41"/>
      <c r="N187" s="41"/>
      <c r="O187" s="41"/>
      <c r="P187" s="41"/>
      <c r="Q187" s="7"/>
      <c r="R187" s="7"/>
      <c r="S187" s="7"/>
      <c r="T187" s="7"/>
      <c r="U187" s="41"/>
      <c r="V187" s="41"/>
      <c r="W187" s="7"/>
      <c r="X187" s="7"/>
      <c r="Y187" s="7"/>
      <c r="Z187" s="7"/>
      <c r="AA187" s="41"/>
      <c r="AB187" s="41"/>
      <c r="AC187" s="7"/>
      <c r="AD187" s="7"/>
      <c r="AE187" s="7"/>
      <c r="AF187" s="445"/>
    </row>
    <row r="188" spans="1:32" s="42" customFormat="1" ht="13.5" thickBot="1" x14ac:dyDescent="0.3">
      <c r="A188" s="45" t="s">
        <v>186</v>
      </c>
      <c r="B188" s="47">
        <f>+'Serie Gasto Constantes'!H188+'Serie Gasto Constantes'!K188+'Serie Gasto Constantes'!N188+'Serie Gasto Constantes'!Q188</f>
        <v>88053660490000.453</v>
      </c>
      <c r="C188" s="47">
        <f>+'Serie Gasto Constantes'!I188+'Serie Gasto Constantes'!L188+'Serie Gasto Constantes'!O188+'Serie Gasto Constantes'!R188</f>
        <v>84551547975910.672</v>
      </c>
      <c r="D188" s="46">
        <f>+C188/B188</f>
        <v>0.96022751928084249</v>
      </c>
      <c r="E188" s="47">
        <f>+'Serie Gasto Constantes'!T188+'Serie Gasto Constantes'!W188+'Serie Gasto Constantes'!Z188+'Serie Gasto Constantes'!AC188</f>
        <v>100214241362573</v>
      </c>
      <c r="F188" s="47">
        <f>+'Serie Gasto Constantes'!U188+'Serie Gasto Constantes'!X188+'Serie Gasto Constantes'!AA188+'Serie Gasto Constantes'!AD188</f>
        <v>92777774242225.359</v>
      </c>
      <c r="G188" s="46">
        <f>+F188/E188</f>
        <v>0.92579430808199548</v>
      </c>
      <c r="H188" s="47">
        <f>+'Serie Gasto Constantes'!AF188+'Serie Gasto Constantes'!AL188+'Serie Gasto Constantes'!AR188+'Serie Gasto Constantes'!AX188</f>
        <v>105186776016400.27</v>
      </c>
      <c r="I188" s="47">
        <f>+'Serie Gasto Constantes'!AG188+'Serie Gasto Constantes'!AM188+'Serie Gasto Constantes'!AS188+'Serie Gasto Constantes'!AY188</f>
        <v>99322330053892.406</v>
      </c>
      <c r="J188" s="47">
        <f>+'Serie Gasto Constantes'!AH188+'Serie Gasto Constantes'!AN188+'Serie Gasto Constantes'!AT188+'Serie Gasto Constantes'!AZ188</f>
        <v>85619312977903.438</v>
      </c>
      <c r="K188" s="46">
        <f>+J188/I188</f>
        <v>0.86203488109316706</v>
      </c>
      <c r="L188" s="47">
        <f>+'Serie Gasto Constantes'!AJ188+'Serie Gasto Constantes'!AP188+'Serie Gasto Constantes'!AV188+'Serie Gasto Constantes'!BB188</f>
        <v>70474785408426.313</v>
      </c>
      <c r="M188" s="46">
        <f>+L188/I188</f>
        <v>0.70955630390654967</v>
      </c>
      <c r="N188" s="47">
        <f>+'Serie Gasto Constantes'!BD188+'Serie Gasto Constantes'!BJ188+'Serie Gasto Constantes'!BP188+'Serie Gasto Constantes'!BV188</f>
        <v>125618509163425.86</v>
      </c>
      <c r="O188" s="47">
        <f>+'Serie Gasto Constantes'!BE188+'Serie Gasto Constantes'!BK188+'Serie Gasto Constantes'!BQ188+'Serie Gasto Constantes'!BW188</f>
        <v>114163240263452.23</v>
      </c>
      <c r="P188" s="47">
        <f>+'Serie Gasto Constantes'!BF188+'Serie Gasto Constantes'!BL188+'Serie Gasto Constantes'!BR188+'Serie Gasto Constantes'!BX188</f>
        <v>102035188171611.38</v>
      </c>
      <c r="Q188" s="46">
        <f>+P188/O188</f>
        <v>0.89376569845203069</v>
      </c>
      <c r="R188" s="47">
        <f>+'Serie Gasto Constantes'!BH188+'Serie Gasto Constantes'!BN188+'Serie Gasto Constantes'!BT188+'Serie Gasto Constantes'!BZ188</f>
        <v>86567602871203.172</v>
      </c>
      <c r="S188" s="46">
        <f>+R188/O188</f>
        <v>0.75827913320813989</v>
      </c>
      <c r="T188" s="47">
        <f>+'Serie Gasto Constantes'!CB188+'Serie Gasto Constantes'!CH188+'Serie Gasto Constantes'!CN188+'Serie Gasto Constantes'!CT188</f>
        <v>131724889049533.5</v>
      </c>
      <c r="U188" s="47">
        <f>+'Serie Gasto Constantes'!CC188+'Serie Gasto Constantes'!CI188+'Serie Gasto Constantes'!CO188+'Serie Gasto Constantes'!CU188</f>
        <v>132614082767050.53</v>
      </c>
      <c r="V188" s="47">
        <f>+'Serie Gasto Constantes'!CD188+'Serie Gasto Constantes'!CJ188+'Serie Gasto Constantes'!CP188+'Serie Gasto Constantes'!CV188</f>
        <v>124560560207564.14</v>
      </c>
      <c r="W188" s="46">
        <f t="shared" si="39"/>
        <v>0.93927098546816346</v>
      </c>
      <c r="X188" s="47">
        <f>+'Serie Gasto Constantes'!CF188+'Serie Gasto Constantes'!CL188+'Serie Gasto Constantes'!CR188+'Serie Gasto Constantes'!CX188</f>
        <v>107606362683846.61</v>
      </c>
      <c r="Y188" s="46">
        <f>+X188/U188</f>
        <v>0.81142485351927218</v>
      </c>
      <c r="Z188" s="47">
        <f>+'Serie Gasto Constantes'!FN188+'Serie Gasto Constantes'!GX188</f>
        <v>73139929591555.609</v>
      </c>
      <c r="AA188" s="47">
        <f>+'Serie Gasto Constantes'!FO188+'Serie Gasto Constantes'!GY188</f>
        <v>73649711952319.406</v>
      </c>
      <c r="AB188" s="47">
        <f>+'Serie Gasto Constantes'!FP188+'Serie Gasto Constantes'!GZ188</f>
        <v>52343995499136.906</v>
      </c>
      <c r="AC188" s="46">
        <f t="shared" ref="AC188" si="42">+IFERROR((AB188/AA188),"0")</f>
        <v>0.7107155494786489</v>
      </c>
      <c r="AD188" s="47">
        <f>+'Serie Gasto Constantes'!FR188+'Serie Gasto Constantes'!HB188</f>
        <v>42502838165804</v>
      </c>
      <c r="AE188" s="46">
        <f>+AD188/AA188</f>
        <v>0.57709442493570384</v>
      </c>
      <c r="AF188" s="445">
        <f>+Z188-'Serie Gasto Constantes'!FT188-'Serie Gasto Constantes'!FN188</f>
        <v>0</v>
      </c>
    </row>
    <row r="191" spans="1:32" ht="23.5" x14ac:dyDescent="0.55000000000000004">
      <c r="A191" s="2" t="s">
        <v>104</v>
      </c>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row>
    <row r="192" spans="1:32" ht="19" thickBot="1" x14ac:dyDescent="0.5">
      <c r="A192" s="10" t="str">
        <f>+A3</f>
        <v>Millones de pesos 2025 - Constantes</v>
      </c>
    </row>
    <row r="193" spans="1:31" ht="15" thickBot="1" x14ac:dyDescent="0.4">
      <c r="A193" s="106"/>
      <c r="B193" s="488" t="s">
        <v>189</v>
      </c>
      <c r="C193" s="489"/>
      <c r="D193" s="490"/>
      <c r="E193" s="488" t="s">
        <v>190</v>
      </c>
      <c r="F193" s="489"/>
      <c r="G193" s="490"/>
      <c r="H193" s="488" t="s">
        <v>191</v>
      </c>
      <c r="I193" s="497"/>
      <c r="J193" s="489"/>
      <c r="K193" s="498"/>
      <c r="L193" s="498"/>
      <c r="M193" s="490"/>
      <c r="N193" s="464" t="s">
        <v>192</v>
      </c>
      <c r="O193" s="465"/>
      <c r="P193" s="465"/>
      <c r="Q193" s="465"/>
      <c r="R193" s="465"/>
      <c r="S193" s="466"/>
      <c r="T193" s="209"/>
      <c r="U193" s="464" t="str">
        <f>+T4</f>
        <v>LOPÉZ 2020-2023</v>
      </c>
      <c r="V193" s="465"/>
      <c r="W193" s="465"/>
      <c r="X193" s="465"/>
      <c r="Y193" s="466"/>
      <c r="Z193" s="209"/>
      <c r="AA193" s="464" t="str">
        <f>+Z4</f>
        <v>GALÁN 2024-2027 (Junio 2025)</v>
      </c>
      <c r="AB193" s="465"/>
      <c r="AC193" s="465"/>
      <c r="AD193" s="465"/>
      <c r="AE193" s="466"/>
    </row>
    <row r="194" spans="1:31" ht="32.25" customHeight="1" thickBot="1" x14ac:dyDescent="0.4">
      <c r="A194" s="344" t="s">
        <v>138</v>
      </c>
      <c r="B194" s="342" t="str">
        <f>+B5</f>
        <v>Presupuesto Disponible</v>
      </c>
      <c r="C194" s="342" t="str">
        <f t="shared" ref="C194:AE194" si="43">+C5</f>
        <v>Compromisos</v>
      </c>
      <c r="D194" s="342" t="str">
        <f t="shared" si="43"/>
        <v>% Ejec</v>
      </c>
      <c r="E194" s="342" t="str">
        <f t="shared" si="43"/>
        <v>Presupuesto Disponible</v>
      </c>
      <c r="F194" s="342" t="str">
        <f t="shared" si="43"/>
        <v>Compromisos</v>
      </c>
      <c r="G194" s="342" t="str">
        <f t="shared" si="43"/>
        <v>% Ejec</v>
      </c>
      <c r="H194" s="342" t="str">
        <f t="shared" si="43"/>
        <v>Presupuesto Inicial</v>
      </c>
      <c r="I194" s="342" t="str">
        <f t="shared" si="43"/>
        <v>Presupuesto Disponible</v>
      </c>
      <c r="J194" s="342" t="str">
        <f t="shared" si="43"/>
        <v>Compromisos</v>
      </c>
      <c r="K194" s="342" t="str">
        <f t="shared" si="43"/>
        <v>% Ejec</v>
      </c>
      <c r="L194" s="342" t="str">
        <f t="shared" si="43"/>
        <v>Giros</v>
      </c>
      <c r="M194" s="342" t="str">
        <f t="shared" si="43"/>
        <v>% Ejec Giros</v>
      </c>
      <c r="N194" s="342" t="str">
        <f t="shared" si="43"/>
        <v>Presupuesto Inicial</v>
      </c>
      <c r="O194" s="342" t="str">
        <f t="shared" si="43"/>
        <v>Presupuesto Disponible</v>
      </c>
      <c r="P194" s="342" t="str">
        <f t="shared" si="43"/>
        <v>Compromisos</v>
      </c>
      <c r="Q194" s="342" t="str">
        <f t="shared" si="43"/>
        <v>% Ejec</v>
      </c>
      <c r="R194" s="342" t="str">
        <f t="shared" si="43"/>
        <v>Giros</v>
      </c>
      <c r="S194" s="342" t="str">
        <f t="shared" si="43"/>
        <v>% Ejec Giros</v>
      </c>
      <c r="T194" s="342" t="str">
        <f t="shared" si="43"/>
        <v>Presupuesto Inicial</v>
      </c>
      <c r="U194" s="342" t="str">
        <f t="shared" si="43"/>
        <v>Presupuesto Disponible</v>
      </c>
      <c r="V194" s="342" t="str">
        <f t="shared" si="43"/>
        <v>Compromisos</v>
      </c>
      <c r="W194" s="342" t="str">
        <f t="shared" si="43"/>
        <v>% Ejec</v>
      </c>
      <c r="X194" s="342" t="str">
        <f t="shared" si="43"/>
        <v>Giros</v>
      </c>
      <c r="Y194" s="342" t="str">
        <f t="shared" si="43"/>
        <v>% Ejec Giros</v>
      </c>
      <c r="Z194" s="342" t="str">
        <f t="shared" si="43"/>
        <v>Presupuesto Inicial</v>
      </c>
      <c r="AA194" s="342" t="str">
        <f t="shared" si="43"/>
        <v>Presupuesto Disponible</v>
      </c>
      <c r="AB194" s="342" t="str">
        <f t="shared" si="43"/>
        <v>Compromisos</v>
      </c>
      <c r="AC194" s="342" t="str">
        <f t="shared" si="43"/>
        <v>% Ejec</v>
      </c>
      <c r="AD194" s="342" t="str">
        <f t="shared" si="43"/>
        <v>Giros</v>
      </c>
      <c r="AE194" s="342" t="str">
        <f t="shared" si="43"/>
        <v>% Ejec Giros</v>
      </c>
    </row>
    <row r="195" spans="1:31" x14ac:dyDescent="0.35">
      <c r="A195" s="222" t="s">
        <v>76</v>
      </c>
      <c r="B195" s="128">
        <f t="shared" ref="B195:C198" si="44">SUMIF($A$6:$A$187,$A195,B$6:B$187)</f>
        <v>13660485952211.551</v>
      </c>
      <c r="C195" s="12">
        <f t="shared" si="44"/>
        <v>13316597965311.691</v>
      </c>
      <c r="D195" s="116">
        <f>+C195/B195</f>
        <v>0.97482607953312339</v>
      </c>
      <c r="E195" s="128">
        <f t="shared" ref="E195:F198" si="45">SUMIF($A$6:$A$187,$A195,E$6:E$187)</f>
        <v>15824892950348.453</v>
      </c>
      <c r="F195" s="12">
        <f t="shared" si="45"/>
        <v>15160728593726.352</v>
      </c>
      <c r="G195" s="116">
        <f>+F195/E195</f>
        <v>0.9580304044579665</v>
      </c>
      <c r="H195" s="128">
        <f t="shared" ref="H195:J198" si="46">SUMIF($A$6:$A$187,$A195,H$6:H$187)</f>
        <v>11134642867010.816</v>
      </c>
      <c r="I195" s="128">
        <f t="shared" si="46"/>
        <v>15249191927357.02</v>
      </c>
      <c r="J195" s="12">
        <f t="shared" si="46"/>
        <v>13649618975759.986</v>
      </c>
      <c r="K195" s="13">
        <f>+J195/I195</f>
        <v>0.89510441214085568</v>
      </c>
      <c r="L195" s="12">
        <f t="shared" ref="L195:L198" si="47">SUMIF($A$6:$A$187,$A195,L$6:L$187)</f>
        <v>12920544752503.57</v>
      </c>
      <c r="M195" s="116">
        <f>+L195/I195</f>
        <v>0.8472937329435889</v>
      </c>
      <c r="N195" s="128">
        <f t="shared" ref="N195:P198" si="48">SUMIF($A$6:$A$187,$A195,N$6:N$187)</f>
        <v>17692733690531.527</v>
      </c>
      <c r="O195" s="128">
        <f t="shared" si="48"/>
        <v>17596200488473.055</v>
      </c>
      <c r="P195" s="12">
        <f t="shared" si="48"/>
        <v>16160802270046.143</v>
      </c>
      <c r="Q195" s="13">
        <f>+P195/O195</f>
        <v>0.91842567266909614</v>
      </c>
      <c r="R195" s="12">
        <f t="shared" ref="R195:X198" si="49">SUMIF($A$6:$A$187,$A195,R$6:R$187)</f>
        <v>15470145652396.852</v>
      </c>
      <c r="S195" s="116">
        <f>+R195/O195</f>
        <v>0.87917534598057445</v>
      </c>
      <c r="T195" s="128">
        <f t="shared" si="49"/>
        <v>17537470094198.313</v>
      </c>
      <c r="U195" s="128">
        <f t="shared" si="49"/>
        <v>17368863116166.25</v>
      </c>
      <c r="V195" s="12">
        <f t="shared" si="49"/>
        <v>16135954775558.184</v>
      </c>
      <c r="W195" s="13">
        <f>+V195/U195</f>
        <v>0.92901617495847932</v>
      </c>
      <c r="X195" s="12">
        <f t="shared" si="49"/>
        <v>15297643464768.148</v>
      </c>
      <c r="Y195" s="116">
        <f>+X195/U195</f>
        <v>0.88075099460768436</v>
      </c>
      <c r="Z195" s="128">
        <f t="shared" ref="Z195:AB198" si="50">SUMIF($A$6:$A$187,$A195,Z$6:Z$187)</f>
        <v>10008440043844.398</v>
      </c>
      <c r="AA195" s="128">
        <f>SUMIF($A$6:$A$187,$A195,AA$6:AA$187)</f>
        <v>9941358107834.0508</v>
      </c>
      <c r="AB195" s="12">
        <f>SUMIF($A$6:$A$187,$A195,AB$6:AB$187)</f>
        <v>7036799545331.3955</v>
      </c>
      <c r="AC195" s="13">
        <f>+AB195/AA195</f>
        <v>0.70783080832650147</v>
      </c>
      <c r="AD195" s="12">
        <f t="shared" ref="AD195:AD198" si="51">SUMIF($A$6:$A$187,$A195,AD$6:AD$187)</f>
        <v>6270113881183.2617</v>
      </c>
      <c r="AE195" s="116">
        <f>+AD195/AA195</f>
        <v>0.63070999084544066</v>
      </c>
    </row>
    <row r="196" spans="1:31" x14ac:dyDescent="0.35">
      <c r="A196" s="132" t="s">
        <v>79</v>
      </c>
      <c r="B196" s="128">
        <f t="shared" si="44"/>
        <v>7115250122776.3564</v>
      </c>
      <c r="C196" s="12">
        <f t="shared" si="44"/>
        <v>6908734197745.252</v>
      </c>
      <c r="D196" s="116">
        <f>+C196/B196</f>
        <v>0.97097559165628844</v>
      </c>
      <c r="E196" s="128">
        <f t="shared" si="45"/>
        <v>5318575880541.1846</v>
      </c>
      <c r="F196" s="12">
        <f t="shared" si="45"/>
        <v>4657130001978.249</v>
      </c>
      <c r="G196" s="116">
        <f>+F196/E196</f>
        <v>0.87563477641017862</v>
      </c>
      <c r="H196" s="128">
        <f t="shared" si="46"/>
        <v>3109246576421.4795</v>
      </c>
      <c r="I196" s="128">
        <f t="shared" si="46"/>
        <v>4147020007402.7256</v>
      </c>
      <c r="J196" s="12">
        <f t="shared" si="46"/>
        <v>3205669395220.8027</v>
      </c>
      <c r="K196" s="13">
        <f t="shared" ref="K196:K198" si="52">+J196/I196</f>
        <v>0.77300552915068044</v>
      </c>
      <c r="L196" s="12">
        <f t="shared" si="47"/>
        <v>3204125426169.9775</v>
      </c>
      <c r="M196" s="116">
        <f t="shared" ref="M196:M198" si="53">+L196/I196</f>
        <v>0.77263322107209176</v>
      </c>
      <c r="N196" s="128">
        <f t="shared" si="48"/>
        <v>2973008599091.9082</v>
      </c>
      <c r="O196" s="128">
        <f t="shared" si="48"/>
        <v>2773692423260.3105</v>
      </c>
      <c r="P196" s="12">
        <f t="shared" si="48"/>
        <v>2119548095014.7866</v>
      </c>
      <c r="Q196" s="13">
        <f t="shared" ref="Q196:Q199" si="54">+P196/O196</f>
        <v>0.76416118717423753</v>
      </c>
      <c r="R196" s="12">
        <f t="shared" si="49"/>
        <v>2117151814807.5706</v>
      </c>
      <c r="S196" s="116">
        <f t="shared" ref="S196:S199" si="55">+R196/O196</f>
        <v>0.76329725569174123</v>
      </c>
      <c r="T196" s="128">
        <f t="shared" si="49"/>
        <v>4050139233575.4683</v>
      </c>
      <c r="U196" s="128">
        <f t="shared" si="49"/>
        <v>4053498533780.8789</v>
      </c>
      <c r="V196" s="12">
        <f t="shared" si="49"/>
        <v>3496756548095.0605</v>
      </c>
      <c r="W196" s="13">
        <f>+V196/U196</f>
        <v>0.86265148955992832</v>
      </c>
      <c r="X196" s="12">
        <f t="shared" si="49"/>
        <v>3491136883935.2881</v>
      </c>
      <c r="Y196" s="116">
        <f t="shared" ref="Y196:Y199" si="56">+X196/U196</f>
        <v>0.86126511576135911</v>
      </c>
      <c r="Z196" s="128">
        <f t="shared" si="50"/>
        <v>4242127188370.3999</v>
      </c>
      <c r="AA196" s="128">
        <f t="shared" si="50"/>
        <v>4189867188370.3999</v>
      </c>
      <c r="AB196" s="12">
        <f>SUMIF($A$6:$A$187,$A196,AB$6:AB$187)</f>
        <v>2878086060017.9668</v>
      </c>
      <c r="AC196" s="13">
        <f>+AB196/AA196</f>
        <v>0.68691582110443095</v>
      </c>
      <c r="AD196" s="12">
        <f t="shared" si="51"/>
        <v>2873878550355.1563</v>
      </c>
      <c r="AE196" s="116">
        <f t="shared" ref="AE196:AE199" si="57">+AD196/AA196</f>
        <v>0.6859116103565368</v>
      </c>
    </row>
    <row r="197" spans="1:31" x14ac:dyDescent="0.35">
      <c r="A197" s="132" t="s">
        <v>185</v>
      </c>
      <c r="B197" s="128">
        <f t="shared" si="44"/>
        <v>45903091384780.117</v>
      </c>
      <c r="C197" s="12">
        <f t="shared" si="44"/>
        <v>43481828546888.055</v>
      </c>
      <c r="D197" s="116">
        <f t="shared" ref="D197:D199" si="58">+C197/B197</f>
        <v>0.94725272819653994</v>
      </c>
      <c r="E197" s="128">
        <f t="shared" si="45"/>
        <v>61227229234448.953</v>
      </c>
      <c r="F197" s="12">
        <f t="shared" si="45"/>
        <v>56158240191074.75</v>
      </c>
      <c r="G197" s="116">
        <f t="shared" ref="G197:G199" si="59">+F197/E197</f>
        <v>0.91721021665108793</v>
      </c>
      <c r="H197" s="128">
        <f t="shared" si="46"/>
        <v>52772201097613.547</v>
      </c>
      <c r="I197" s="128">
        <f t="shared" si="46"/>
        <v>65259816665408.688</v>
      </c>
      <c r="J197" s="12">
        <f t="shared" si="46"/>
        <v>56505516361578.688</v>
      </c>
      <c r="K197" s="13">
        <f t="shared" si="52"/>
        <v>0.86585465986345223</v>
      </c>
      <c r="L197" s="12">
        <f t="shared" si="47"/>
        <v>42092546241989.031</v>
      </c>
      <c r="M197" s="116">
        <f t="shared" si="53"/>
        <v>0.64499945591021568</v>
      </c>
      <c r="N197" s="128">
        <f t="shared" si="48"/>
        <v>75090877222585.297</v>
      </c>
      <c r="O197" s="128">
        <f t="shared" si="48"/>
        <v>71846753621298.891</v>
      </c>
      <c r="P197" s="12">
        <f t="shared" si="48"/>
        <v>64159306892137.375</v>
      </c>
      <c r="Q197" s="13">
        <f t="shared" si="54"/>
        <v>0.89300217001199922</v>
      </c>
      <c r="R197" s="12">
        <f t="shared" si="49"/>
        <v>49386045783413.508</v>
      </c>
      <c r="S197" s="116">
        <f t="shared" si="55"/>
        <v>0.68738033793044018</v>
      </c>
      <c r="T197" s="128">
        <f t="shared" si="49"/>
        <v>77310738810055.516</v>
      </c>
      <c r="U197" s="128">
        <f t="shared" si="49"/>
        <v>77504001354132.156</v>
      </c>
      <c r="V197" s="128">
        <f t="shared" si="49"/>
        <v>72804103058652.641</v>
      </c>
      <c r="W197" s="13">
        <f t="shared" ref="W197:W199" si="60">+V197/U197</f>
        <v>0.93935928192913953</v>
      </c>
      <c r="X197" s="12">
        <f t="shared" si="49"/>
        <v>56712503075210.492</v>
      </c>
      <c r="Y197" s="116">
        <f t="shared" si="56"/>
        <v>0.73173645340037452</v>
      </c>
      <c r="Z197" s="128">
        <f t="shared" si="50"/>
        <v>40769951414286</v>
      </c>
      <c r="AA197" s="128">
        <f t="shared" si="50"/>
        <v>41880529392910.344</v>
      </c>
      <c r="AB197" s="128">
        <f t="shared" si="50"/>
        <v>29727099993082.477</v>
      </c>
      <c r="AC197" s="13">
        <f t="shared" ref="AC197:AC199" si="61">+AB197/AA197</f>
        <v>0.70980716872491978</v>
      </c>
      <c r="AD197" s="12">
        <f t="shared" si="51"/>
        <v>22504958702122.512</v>
      </c>
      <c r="AE197" s="116">
        <f t="shared" si="57"/>
        <v>0.53736089367419071</v>
      </c>
    </row>
    <row r="198" spans="1:31" x14ac:dyDescent="0.35">
      <c r="A198" s="132" t="s">
        <v>80</v>
      </c>
      <c r="B198" s="128">
        <f t="shared" si="44"/>
        <v>21374833030163.324</v>
      </c>
      <c r="C198" s="12">
        <f t="shared" si="44"/>
        <v>20844387265888.848</v>
      </c>
      <c r="D198" s="116">
        <f t="shared" si="58"/>
        <v>0.97518363004165076</v>
      </c>
      <c r="E198" s="128">
        <f t="shared" si="45"/>
        <v>17843543297234.41</v>
      </c>
      <c r="F198" s="12">
        <f t="shared" si="45"/>
        <v>16801675455444.027</v>
      </c>
      <c r="G198" s="116">
        <f t="shared" si="59"/>
        <v>0.94161093318545852</v>
      </c>
      <c r="H198" s="128">
        <f t="shared" si="46"/>
        <v>15788956855907.322</v>
      </c>
      <c r="I198" s="128">
        <f t="shared" si="46"/>
        <v>14666301453723.941</v>
      </c>
      <c r="J198" s="12">
        <f t="shared" si="46"/>
        <v>12258508245343.963</v>
      </c>
      <c r="K198" s="13">
        <f t="shared" si="52"/>
        <v>0.83582819322395607</v>
      </c>
      <c r="L198" s="12">
        <f t="shared" si="47"/>
        <v>12257568987763.744</v>
      </c>
      <c r="M198" s="116">
        <f t="shared" si="53"/>
        <v>0.83576415133969628</v>
      </c>
      <c r="N198" s="128">
        <f t="shared" si="48"/>
        <v>29861889651217.137</v>
      </c>
      <c r="O198" s="128">
        <f t="shared" si="48"/>
        <v>21946593730419.992</v>
      </c>
      <c r="P198" s="12">
        <f t="shared" si="48"/>
        <v>19595530914413.109</v>
      </c>
      <c r="Q198" s="13">
        <f t="shared" si="54"/>
        <v>0.89287345248715777</v>
      </c>
      <c r="R198" s="12">
        <f t="shared" si="49"/>
        <v>19594259620585.227</v>
      </c>
      <c r="S198" s="116">
        <f t="shared" si="55"/>
        <v>0.89281552578365664</v>
      </c>
      <c r="T198" s="128">
        <f t="shared" si="49"/>
        <v>32826540911704.242</v>
      </c>
      <c r="U198" s="128">
        <f t="shared" si="49"/>
        <v>33687719762971.223</v>
      </c>
      <c r="V198" s="12">
        <f t="shared" si="49"/>
        <v>32123745825258.242</v>
      </c>
      <c r="W198" s="13">
        <f t="shared" si="60"/>
        <v>0.9535743603687874</v>
      </c>
      <c r="X198" s="12">
        <f t="shared" si="49"/>
        <v>32105079259932.691</v>
      </c>
      <c r="Y198" s="116">
        <f t="shared" si="56"/>
        <v>0.95302025443769767</v>
      </c>
      <c r="Z198" s="128">
        <f t="shared" si="50"/>
        <v>18119410945054.801</v>
      </c>
      <c r="AA198" s="128">
        <f t="shared" si="50"/>
        <v>17637957263204.621</v>
      </c>
      <c r="AB198" s="12">
        <f>SUMIF($A$6:$A$187,$A198,AB$6:AB$187)</f>
        <v>12702009900705.082</v>
      </c>
      <c r="AC198" s="13">
        <f t="shared" si="61"/>
        <v>0.72015198308725625</v>
      </c>
      <c r="AD198" s="12">
        <f t="shared" si="51"/>
        <v>10853887032143.082</v>
      </c>
      <c r="AE198" s="116">
        <f t="shared" si="57"/>
        <v>0.61537097919983574</v>
      </c>
    </row>
    <row r="199" spans="1:31" ht="15" thickBot="1" x14ac:dyDescent="0.4">
      <c r="A199" s="133" t="s">
        <v>152</v>
      </c>
      <c r="B199" s="129">
        <f>SUM(B195:B198)</f>
        <v>88053660489931.344</v>
      </c>
      <c r="C199" s="95">
        <f>SUM(C195:C198)</f>
        <v>84551547975833.844</v>
      </c>
      <c r="D199" s="117">
        <f t="shared" si="58"/>
        <v>0.9602275192807237</v>
      </c>
      <c r="E199" s="129">
        <f>SUM(E195:E198)</f>
        <v>100214241362573</v>
      </c>
      <c r="F199" s="95">
        <f>SUM(F195:F198)</f>
        <v>92777774242223.375</v>
      </c>
      <c r="G199" s="117">
        <f t="shared" si="59"/>
        <v>0.9257943080819756</v>
      </c>
      <c r="H199" s="129">
        <f>SUM(H195:H198)</f>
        <v>82805047396953.172</v>
      </c>
      <c r="I199" s="129">
        <f>SUM(I195:I198)</f>
        <v>99322330053892.375</v>
      </c>
      <c r="J199" s="95">
        <f>SUM(J195:J198)</f>
        <v>85619312977903.438</v>
      </c>
      <c r="K199" s="96">
        <f>+J199/I199</f>
        <v>0.86203488109316739</v>
      </c>
      <c r="L199" s="95">
        <f>SUM(L195:L198)</f>
        <v>70474785408426.328</v>
      </c>
      <c r="M199" s="117">
        <f>+L199/I199</f>
        <v>0.70955630390655</v>
      </c>
      <c r="N199" s="129">
        <f>SUM(N195:N198)</f>
        <v>125618509163425.88</v>
      </c>
      <c r="O199" s="129">
        <f>SUM(O195:O198)</f>
        <v>114163240263452.25</v>
      </c>
      <c r="P199" s="95">
        <f>SUM(P195:P198)</f>
        <v>102035188171611.42</v>
      </c>
      <c r="Q199" s="96">
        <f t="shared" si="54"/>
        <v>0.89376569845203091</v>
      </c>
      <c r="R199" s="95">
        <f>SUM(R195:R198)</f>
        <v>86567602871203.156</v>
      </c>
      <c r="S199" s="96">
        <f t="shared" si="55"/>
        <v>0.75827913320813967</v>
      </c>
      <c r="T199" s="129">
        <f>SUM(T195:T198)</f>
        <v>131724889049533.53</v>
      </c>
      <c r="U199" s="129">
        <f>SUM(U195:U198)</f>
        <v>132614082767050.5</v>
      </c>
      <c r="V199" s="95">
        <f>SUM(V195:V198)</f>
        <v>124560560207564.13</v>
      </c>
      <c r="W199" s="96">
        <f t="shared" si="60"/>
        <v>0.93927098546816357</v>
      </c>
      <c r="X199" s="95">
        <f>SUM(X195:X198)</f>
        <v>107606362683846.63</v>
      </c>
      <c r="Y199" s="117">
        <f t="shared" si="56"/>
        <v>0.8114248535192724</v>
      </c>
      <c r="Z199" s="129">
        <f>SUM(Z195:Z198)</f>
        <v>73139929591555.594</v>
      </c>
      <c r="AA199" s="129">
        <f>SUM(AA195:AA198)</f>
        <v>73649711952319.422</v>
      </c>
      <c r="AB199" s="95">
        <f>SUM(AB195:AB198)</f>
        <v>52343995499136.922</v>
      </c>
      <c r="AC199" s="96">
        <f t="shared" si="61"/>
        <v>0.71071554947864901</v>
      </c>
      <c r="AD199" s="95">
        <f>SUM(AD195:AD198)</f>
        <v>42502838165804.016</v>
      </c>
      <c r="AE199" s="117">
        <f t="shared" si="57"/>
        <v>0.57709442493570395</v>
      </c>
    </row>
    <row r="200" spans="1:31" x14ac:dyDescent="0.35">
      <c r="B200" s="210">
        <f>+B199-B188</f>
        <v>-69.109375</v>
      </c>
      <c r="C200" s="210">
        <f t="shared" ref="C200:AE200" si="62">+C199-C188</f>
        <v>-76.828125</v>
      </c>
      <c r="D200" s="210">
        <f t="shared" si="62"/>
        <v>-1.1879386363489175E-13</v>
      </c>
      <c r="E200" s="210">
        <f t="shared" si="62"/>
        <v>0</v>
      </c>
      <c r="F200" s="210">
        <f t="shared" si="62"/>
        <v>-1.984375</v>
      </c>
      <c r="G200" s="210">
        <f t="shared" si="62"/>
        <v>-1.9872992140790302E-14</v>
      </c>
      <c r="H200" s="210">
        <f t="shared" si="62"/>
        <v>-22381728619447.094</v>
      </c>
      <c r="I200" s="210">
        <f t="shared" si="62"/>
        <v>0</v>
      </c>
      <c r="J200" s="210">
        <f t="shared" si="62"/>
        <v>0</v>
      </c>
      <c r="K200" s="210">
        <f t="shared" si="62"/>
        <v>0</v>
      </c>
      <c r="L200" s="210">
        <f t="shared" si="62"/>
        <v>0</v>
      </c>
      <c r="M200" s="210">
        <f t="shared" si="62"/>
        <v>0</v>
      </c>
      <c r="N200" s="210">
        <f t="shared" si="62"/>
        <v>0</v>
      </c>
      <c r="O200" s="210">
        <f t="shared" si="62"/>
        <v>0</v>
      </c>
      <c r="P200" s="210">
        <f t="shared" si="62"/>
        <v>0</v>
      </c>
      <c r="Q200" s="210">
        <f t="shared" si="62"/>
        <v>0</v>
      </c>
      <c r="R200" s="210">
        <f t="shared" si="62"/>
        <v>0</v>
      </c>
      <c r="S200" s="210">
        <f t="shared" si="62"/>
        <v>0</v>
      </c>
      <c r="T200" s="210">
        <f t="shared" si="62"/>
        <v>0</v>
      </c>
      <c r="U200" s="210">
        <f t="shared" si="62"/>
        <v>0</v>
      </c>
      <c r="V200" s="210">
        <f t="shared" si="62"/>
        <v>0</v>
      </c>
      <c r="W200" s="210">
        <f t="shared" si="62"/>
        <v>0</v>
      </c>
      <c r="X200" s="210">
        <f t="shared" si="62"/>
        <v>0</v>
      </c>
      <c r="Y200" s="210">
        <f t="shared" si="62"/>
        <v>0</v>
      </c>
      <c r="Z200" s="210">
        <f>+Z199-Z188</f>
        <v>0</v>
      </c>
      <c r="AA200" s="210">
        <f>+AA199-AA188</f>
        <v>0</v>
      </c>
      <c r="AB200" s="210">
        <f>+AB199-AB188</f>
        <v>0</v>
      </c>
      <c r="AC200" s="210">
        <f t="shared" si="62"/>
        <v>0</v>
      </c>
      <c r="AD200" s="210">
        <f t="shared" si="62"/>
        <v>0</v>
      </c>
      <c r="AE200" s="210">
        <f t="shared" si="62"/>
        <v>0</v>
      </c>
    </row>
    <row r="201" spans="1:31" x14ac:dyDescent="0.3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row>
    <row r="204" spans="1:31" ht="23.5" x14ac:dyDescent="0.55000000000000004">
      <c r="A204" s="2" t="s">
        <v>188</v>
      </c>
    </row>
    <row r="205" spans="1:31" ht="19" thickBot="1" x14ac:dyDescent="0.5">
      <c r="A205" s="10" t="str">
        <f>+A192</f>
        <v>Millones de pesos 2025 - Constantes</v>
      </c>
    </row>
    <row r="206" spans="1:31" ht="15" thickBot="1" x14ac:dyDescent="0.4">
      <c r="A206" s="502" t="s">
        <v>159</v>
      </c>
      <c r="B206" s="504" t="s">
        <v>189</v>
      </c>
      <c r="C206" s="505"/>
      <c r="D206" s="506"/>
      <c r="E206" s="504" t="s">
        <v>190</v>
      </c>
      <c r="F206" s="505"/>
      <c r="G206" s="506"/>
      <c r="H206" s="504" t="s">
        <v>191</v>
      </c>
      <c r="I206" s="507"/>
      <c r="J206" s="505"/>
      <c r="K206" s="508"/>
      <c r="L206" s="508"/>
      <c r="M206" s="506"/>
      <c r="N206" s="509" t="s">
        <v>192</v>
      </c>
      <c r="O206" s="510"/>
      <c r="P206" s="510"/>
      <c r="Q206" s="510"/>
      <c r="R206" s="510"/>
      <c r="S206" s="511"/>
      <c r="T206" s="464" t="str">
        <f>+T4</f>
        <v>LOPÉZ 2020-2023</v>
      </c>
      <c r="U206" s="465"/>
      <c r="V206" s="465"/>
      <c r="W206" s="465"/>
      <c r="X206" s="465"/>
      <c r="Y206" s="466"/>
      <c r="Z206" s="464" t="str">
        <f>+Z4</f>
        <v>GALÁN 2024-2027 (Junio 2025)</v>
      </c>
      <c r="AA206" s="465"/>
      <c r="AB206" s="465"/>
      <c r="AC206" s="465"/>
      <c r="AD206" s="465"/>
      <c r="AE206" s="466"/>
    </row>
    <row r="207" spans="1:31" ht="32.25" customHeight="1" thickBot="1" x14ac:dyDescent="0.4">
      <c r="A207" s="503"/>
      <c r="B207" s="50" t="str">
        <f>+B5</f>
        <v>Presupuesto Disponible</v>
      </c>
      <c r="C207" s="50" t="str">
        <f t="shared" ref="C207:AE207" si="63">+C5</f>
        <v>Compromisos</v>
      </c>
      <c r="D207" s="50" t="str">
        <f t="shared" si="63"/>
        <v>% Ejec</v>
      </c>
      <c r="E207" s="50" t="str">
        <f t="shared" si="63"/>
        <v>Presupuesto Disponible</v>
      </c>
      <c r="F207" s="50" t="str">
        <f t="shared" si="63"/>
        <v>Compromisos</v>
      </c>
      <c r="G207" s="50" t="str">
        <f t="shared" si="63"/>
        <v>% Ejec</v>
      </c>
      <c r="H207" s="50" t="str">
        <f t="shared" si="63"/>
        <v>Presupuesto Inicial</v>
      </c>
      <c r="I207" s="50" t="str">
        <f t="shared" si="63"/>
        <v>Presupuesto Disponible</v>
      </c>
      <c r="J207" s="50" t="str">
        <f t="shared" si="63"/>
        <v>Compromisos</v>
      </c>
      <c r="K207" s="50" t="str">
        <f t="shared" si="63"/>
        <v>% Ejec</v>
      </c>
      <c r="L207" s="50" t="str">
        <f t="shared" si="63"/>
        <v>Giros</v>
      </c>
      <c r="M207" s="50" t="str">
        <f t="shared" si="63"/>
        <v>% Ejec Giros</v>
      </c>
      <c r="N207" s="50" t="str">
        <f t="shared" si="63"/>
        <v>Presupuesto Inicial</v>
      </c>
      <c r="O207" s="50" t="str">
        <f t="shared" si="63"/>
        <v>Presupuesto Disponible</v>
      </c>
      <c r="P207" s="50" t="str">
        <f t="shared" si="63"/>
        <v>Compromisos</v>
      </c>
      <c r="Q207" s="50" t="str">
        <f t="shared" si="63"/>
        <v>% Ejec</v>
      </c>
      <c r="R207" s="50" t="str">
        <f t="shared" si="63"/>
        <v>Giros</v>
      </c>
      <c r="S207" s="50" t="str">
        <f t="shared" si="63"/>
        <v>% Ejec Giros</v>
      </c>
      <c r="T207" s="50" t="str">
        <f t="shared" si="63"/>
        <v>Presupuesto Inicial</v>
      </c>
      <c r="U207" s="50" t="str">
        <f t="shared" si="63"/>
        <v>Presupuesto Disponible</v>
      </c>
      <c r="V207" s="50" t="str">
        <f t="shared" si="63"/>
        <v>Compromisos</v>
      </c>
      <c r="W207" s="50" t="str">
        <f t="shared" si="63"/>
        <v>% Ejec</v>
      </c>
      <c r="X207" s="50" t="str">
        <f t="shared" si="63"/>
        <v>Giros</v>
      </c>
      <c r="Y207" s="50" t="str">
        <f t="shared" si="63"/>
        <v>% Ejec Giros</v>
      </c>
      <c r="Z207" s="50" t="str">
        <f t="shared" si="63"/>
        <v>Presupuesto Inicial</v>
      </c>
      <c r="AA207" s="50" t="str">
        <f t="shared" si="63"/>
        <v>Presupuesto Disponible</v>
      </c>
      <c r="AB207" s="50" t="str">
        <f t="shared" si="63"/>
        <v>Compromisos</v>
      </c>
      <c r="AC207" s="50" t="str">
        <f t="shared" si="63"/>
        <v>% Ejec</v>
      </c>
      <c r="AD207" s="50" t="str">
        <f t="shared" si="63"/>
        <v>Giros</v>
      </c>
      <c r="AE207" s="50" t="str">
        <f t="shared" si="63"/>
        <v>% Ejec Giros</v>
      </c>
    </row>
    <row r="208" spans="1:31" x14ac:dyDescent="0.35">
      <c r="A208" s="137" t="s">
        <v>160</v>
      </c>
      <c r="B208" s="135">
        <f>+B60+B82+B117+B143+B160+B181</f>
        <v>1423141763246.9353</v>
      </c>
      <c r="C208" s="91">
        <f>+C60+C82+C117+C143+C160+C181</f>
        <v>1329632385579.9277</v>
      </c>
      <c r="D208" s="86">
        <f>+C208/B208</f>
        <v>0.93429370138526224</v>
      </c>
      <c r="E208" s="135">
        <f>+E60+E82+E117+E143+E160+E181</f>
        <v>1280939120081.2607</v>
      </c>
      <c r="F208" s="91">
        <f>+F60+F82+F117+F143+F160+F181</f>
        <v>1236535496973.4365</v>
      </c>
      <c r="G208" s="86">
        <f>+F208/E208</f>
        <v>0.96533510265108669</v>
      </c>
      <c r="H208" s="135">
        <f>+H60+H82+H117+H143+H160+H181</f>
        <v>831286464713.7052</v>
      </c>
      <c r="I208" s="135">
        <f>+I60+I82+I117+I143+I160+I181</f>
        <v>978770488031.33179</v>
      </c>
      <c r="J208" s="91">
        <f>+J60+J82+J117+J143+J160+J181</f>
        <v>848670684105.0575</v>
      </c>
      <c r="K208" s="52">
        <f>+J208/I208</f>
        <v>0.86707833397392997</v>
      </c>
      <c r="L208" s="94">
        <f>+L60+L82+L117+L143+L160+L181</f>
        <v>515124137947.95026</v>
      </c>
      <c r="M208" s="86">
        <f>+L208/I208</f>
        <v>0.52629717001792198</v>
      </c>
      <c r="N208" s="134">
        <f>+N60+N82+N117+N143+N160+N181</f>
        <v>1483682327712.9983</v>
      </c>
      <c r="O208" s="134">
        <f>+O60+O82+O117+O143+O160+O181</f>
        <v>1482560577199.9377</v>
      </c>
      <c r="P208" s="94">
        <f>+P60+P82+P117+P143+P160+P181</f>
        <v>1337369666294.6997</v>
      </c>
      <c r="Q208" s="52">
        <f>+P208/N208</f>
        <v>0.90138545247497137</v>
      </c>
      <c r="R208" s="94">
        <f>+R60+R82+R117+R143+R160+R181</f>
        <v>921135199389.9342</v>
      </c>
      <c r="S208" s="86">
        <f>+R208/N208</f>
        <v>0.62084395168998563</v>
      </c>
      <c r="T208" s="134">
        <f>+T60+T82+T117+T143+T160+T181</f>
        <v>1232027924756.8137</v>
      </c>
      <c r="U208" s="134">
        <f>+U60+U82+U117+U143+U160+U181</f>
        <v>1233967557091.9905</v>
      </c>
      <c r="V208" s="94">
        <f>+V60+V82+V117+V143+V160+V181</f>
        <v>1153545075022.4978</v>
      </c>
      <c r="W208" s="52">
        <f>+V208/U208</f>
        <v>0.9348260968391916</v>
      </c>
      <c r="X208" s="94">
        <f>+X60+X82+X117+X143+X160+X181</f>
        <v>852500844816.39966</v>
      </c>
      <c r="Y208" s="86">
        <f>+X208/U208</f>
        <v>0.69086163563767578</v>
      </c>
      <c r="Z208" s="134">
        <f>+Z60+Z82+Z117+Z143+Z160+Z181</f>
        <v>591323331079.19995</v>
      </c>
      <c r="AA208" s="134">
        <f>+AA60+AA82+AA117+AA143+AA160+AA181</f>
        <v>560276179829.74805</v>
      </c>
      <c r="AB208" s="94">
        <f>+AB60+AB82+AB117+AB143+AB160+AB181</f>
        <v>401473025322.17712</v>
      </c>
      <c r="AC208" s="52">
        <f>+AB208/AA208</f>
        <v>0.71656272348428829</v>
      </c>
      <c r="AD208" s="94">
        <f>+AD60+AD82+AD117+AD143+AD160+AD181</f>
        <v>219454424653.36957</v>
      </c>
      <c r="AE208" s="86">
        <f>+AD208/AA208</f>
        <v>0.39168972830516463</v>
      </c>
    </row>
    <row r="209" spans="1:31" x14ac:dyDescent="0.35">
      <c r="A209" s="138" t="s">
        <v>161</v>
      </c>
      <c r="B209" s="136">
        <f>+B44+B98+B101+B107+B110+B130+B184</f>
        <v>1297413331330.3403</v>
      </c>
      <c r="C209" s="77">
        <f>+C44+C98+C101+C107+C110+C130+C184</f>
        <v>1266300128323.6582</v>
      </c>
      <c r="D209" s="86">
        <f t="shared" ref="D209:D223" si="64">+C209/B209</f>
        <v>0.97601905094132235</v>
      </c>
      <c r="E209" s="136">
        <f>+E44+E98+E101+E107+E110+E130+E184</f>
        <v>1739501023072.7466</v>
      </c>
      <c r="F209" s="77">
        <f>+F44+F98+F101+F107+F110+F130+F184</f>
        <v>1668128521641.7007</v>
      </c>
      <c r="G209" s="86">
        <f t="shared" ref="G209:G223" si="65">+F209/E209</f>
        <v>0.95896955478360701</v>
      </c>
      <c r="H209" s="136">
        <f>+H44+H98+H101+H107+H110+H130+H184</f>
        <v>2024695690294.1956</v>
      </c>
      <c r="I209" s="136">
        <f>+I44+I98+I101+I107+I110+I130+I184</f>
        <v>2434798963204.4189</v>
      </c>
      <c r="J209" s="77">
        <f>+J44+J98+J101+J107+J110+J130+J184</f>
        <v>2153632160673.9519</v>
      </c>
      <c r="K209" s="52">
        <f t="shared" ref="K209:K223" si="66">+J209/I209</f>
        <v>0.88452155320436565</v>
      </c>
      <c r="L209" s="49">
        <f>+L44+L98+L101+L107+L110+L130+L184</f>
        <v>1635483775984.877</v>
      </c>
      <c r="M209" s="86">
        <f t="shared" ref="M209:M223" si="67">+L209/I209</f>
        <v>0.67171203894075515</v>
      </c>
      <c r="N209" s="120">
        <f>+N44+N98+N101+N107+N110+N130+N184</f>
        <v>4944851507958.9785</v>
      </c>
      <c r="O209" s="120">
        <f>+O44+O98+O101+O107+O110+O130+O184</f>
        <v>5158739526393.3184</v>
      </c>
      <c r="P209" s="49">
        <f>+P44+P98+P101+P107+P110+P130+P184</f>
        <v>4863279322327.582</v>
      </c>
      <c r="Q209" s="52">
        <f t="shared" ref="Q209:Q223" si="68">+P209/N209</f>
        <v>0.98350361269694309</v>
      </c>
      <c r="R209" s="49">
        <f>+R44+R98+R101+R107+R110+R130+R184</f>
        <v>3101710852220.5635</v>
      </c>
      <c r="S209" s="86">
        <f t="shared" ref="S209:S223" si="69">+R209/N209</f>
        <v>0.6272606664180328</v>
      </c>
      <c r="T209" s="120">
        <f>+T44+T98+T101+T107+T110+T130+T184</f>
        <v>3791000709432.9121</v>
      </c>
      <c r="U209" s="120">
        <f>+U44+U98+U101+U107+U110+U130+U184</f>
        <v>3894154753324.1787</v>
      </c>
      <c r="V209" s="49">
        <f>+V44+V98+V101+V107+V110+V130+V184</f>
        <v>3683591982275.5879</v>
      </c>
      <c r="W209" s="52">
        <f t="shared" ref="W209:W224" si="70">+V209/U209</f>
        <v>0.94592850454418964</v>
      </c>
      <c r="X209" s="49">
        <f>+X44+X98+X101+X107+X110+X130+X184</f>
        <v>2615957331879.0498</v>
      </c>
      <c r="Y209" s="86">
        <f t="shared" ref="Y209:Y224" si="71">+X209/U209</f>
        <v>0.6717651191560845</v>
      </c>
      <c r="Z209" s="120">
        <f>+Z44+Z98+Z101+Z107+Z110+Z130+Z184</f>
        <v>2044175008085.1997</v>
      </c>
      <c r="AA209" s="120">
        <f>+AA44+AA98+AA101+AA107+AA110+AA130+AA184</f>
        <v>2055910005917.4207</v>
      </c>
      <c r="AB209" s="49">
        <f>+AB44+AB98+AB101+AB107+AB110+AB130+AB184</f>
        <v>1500559760348.8179</v>
      </c>
      <c r="AC209" s="52">
        <f t="shared" ref="AC209:AC224" si="72">+AB209/AA209</f>
        <v>0.72987618914730379</v>
      </c>
      <c r="AD209" s="49">
        <f>+AD44+AD98+AD101+AD107+AD110+AD130+AD184</f>
        <v>909413213741.58179</v>
      </c>
      <c r="AE209" s="86">
        <f t="shared" ref="AE209:AE224" si="73">+AD209/AA209</f>
        <v>0.44234096391576683</v>
      </c>
    </row>
    <row r="210" spans="1:31" x14ac:dyDescent="0.35">
      <c r="A210" s="138" t="s">
        <v>162</v>
      </c>
      <c r="B210" s="136">
        <f>+B36+B75+B126+B178</f>
        <v>276520516549.75757</v>
      </c>
      <c r="C210" s="77">
        <f>+C36+C75+C126+C178</f>
        <v>266093457621.21539</v>
      </c>
      <c r="D210" s="86">
        <f t="shared" si="64"/>
        <v>0.96229191577303486</v>
      </c>
      <c r="E210" s="136">
        <f>+E36+E75+E126+E178</f>
        <v>1231898619941.4146</v>
      </c>
      <c r="F210" s="77">
        <f>+F36+F75+F126+F178</f>
        <v>1161809936267.2007</v>
      </c>
      <c r="G210" s="86">
        <f t="shared" si="65"/>
        <v>0.94310515285945606</v>
      </c>
      <c r="H210" s="136">
        <f>+H36+H75+H126+H178</f>
        <v>599820562152.698</v>
      </c>
      <c r="I210" s="136">
        <f>+I36+I75+I126+I178</f>
        <v>862177637514.57935</v>
      </c>
      <c r="J210" s="77">
        <f>+J36+J75+J126+J178</f>
        <v>780543934151.66125</v>
      </c>
      <c r="K210" s="52">
        <f t="shared" si="66"/>
        <v>0.90531683981244793</v>
      </c>
      <c r="L210" s="49">
        <f>+L36+L75+L126+L178</f>
        <v>527943588061.80981</v>
      </c>
      <c r="M210" s="86">
        <f t="shared" si="67"/>
        <v>0.61233737119849896</v>
      </c>
      <c r="N210" s="120">
        <f>+N36+N75+N126+N178</f>
        <v>622598860102.27393</v>
      </c>
      <c r="O210" s="120">
        <f>+O36+O75+O126+O178</f>
        <v>623415053903.63586</v>
      </c>
      <c r="P210" s="49">
        <f>+P36+P75+P126+P178</f>
        <v>609371751727.00659</v>
      </c>
      <c r="Q210" s="52">
        <f t="shared" si="68"/>
        <v>0.97875500707936647</v>
      </c>
      <c r="R210" s="49">
        <f>+R36+R75+R126+R178</f>
        <v>418002226062.56537</v>
      </c>
      <c r="S210" s="86">
        <f t="shared" si="69"/>
        <v>0.67138289651526251</v>
      </c>
      <c r="T210" s="120">
        <f>+T36+T75+T126+T178</f>
        <v>1123983003053.6707</v>
      </c>
      <c r="U210" s="120">
        <f>+U36+U75+U126+U178</f>
        <v>1128637111985.7708</v>
      </c>
      <c r="V210" s="49">
        <f>+V36+V75+V126+V178</f>
        <v>1091411022049.8085</v>
      </c>
      <c r="W210" s="52">
        <f t="shared" si="70"/>
        <v>0.9670167766586506</v>
      </c>
      <c r="X210" s="49">
        <f>+X36+X75+X126+X178</f>
        <v>816138936983.60107</v>
      </c>
      <c r="Y210" s="86">
        <f t="shared" si="71"/>
        <v>0.72311899752051612</v>
      </c>
      <c r="Z210" s="120">
        <f>+Z36+Z75+Z126+Z178</f>
        <v>461217577290</v>
      </c>
      <c r="AA210" s="120">
        <f>+AA36+AA75+AA126+AA178</f>
        <v>457413968492.28918</v>
      </c>
      <c r="AB210" s="49">
        <f>+AB36+AB75+AB126+AB178</f>
        <v>313780215602.34918</v>
      </c>
      <c r="AC210" s="52">
        <f t="shared" si="72"/>
        <v>0.68598739263826991</v>
      </c>
      <c r="AD210" s="49">
        <f>+AD36+AD75+AD126+AD178</f>
        <v>195965467173.71838</v>
      </c>
      <c r="AE210" s="86">
        <f t="shared" si="73"/>
        <v>0.42842038213142558</v>
      </c>
    </row>
    <row r="211" spans="1:31" x14ac:dyDescent="0.35">
      <c r="A211" s="138" t="s">
        <v>163</v>
      </c>
      <c r="B211" s="136">
        <f>+B27+B120+B154+B147</f>
        <v>16215246204669.004</v>
      </c>
      <c r="C211" s="77">
        <f>+C27+C120+C154+C147</f>
        <v>15992256822971.795</v>
      </c>
      <c r="D211" s="86">
        <f t="shared" si="64"/>
        <v>0.98624816552998118</v>
      </c>
      <c r="E211" s="136">
        <f>+E27+E120+E154+E147</f>
        <v>18009224783043.867</v>
      </c>
      <c r="F211" s="77">
        <f>+F27+F120+F154+F147</f>
        <v>17412145579016.432</v>
      </c>
      <c r="G211" s="86">
        <f t="shared" si="65"/>
        <v>0.96684592417383786</v>
      </c>
      <c r="H211" s="136">
        <f>+H27+H120+H154+H147</f>
        <v>16886823509141.477</v>
      </c>
      <c r="I211" s="136">
        <f>+I27+I120+I154+I147</f>
        <v>21492242895972.668</v>
      </c>
      <c r="J211" s="77">
        <f>+J27+J120+J154+J147</f>
        <v>19731076319340.891</v>
      </c>
      <c r="K211" s="52">
        <f t="shared" si="66"/>
        <v>0.9180557103715874</v>
      </c>
      <c r="L211" s="49">
        <f>+L27+L120+L154+L147</f>
        <v>16738067213179.258</v>
      </c>
      <c r="M211" s="86">
        <f t="shared" si="67"/>
        <v>0.77879574012797548</v>
      </c>
      <c r="N211" s="120">
        <f>+N27+N120+N154+N147</f>
        <v>21807992235260.621</v>
      </c>
      <c r="O211" s="120">
        <f>+O27+O120+O154+O147</f>
        <v>22294984998823.199</v>
      </c>
      <c r="P211" s="49">
        <f>+P27+P120+P154+P147</f>
        <v>21972628825307.332</v>
      </c>
      <c r="Q211" s="52">
        <f t="shared" si="68"/>
        <v>1.0075493694362434</v>
      </c>
      <c r="R211" s="49">
        <f>+R27+R120+R154+R147</f>
        <v>20227058192402.48</v>
      </c>
      <c r="S211" s="86">
        <f t="shared" si="69"/>
        <v>0.92750666701439943</v>
      </c>
      <c r="T211" s="120">
        <f>+T27+T120+T154+T147</f>
        <v>25320399442294.816</v>
      </c>
      <c r="U211" s="120">
        <f>+U27+U120+U154+U147</f>
        <v>25849426091743</v>
      </c>
      <c r="V211" s="49">
        <f>+V27+V120+V154+V147</f>
        <v>25712766612741.941</v>
      </c>
      <c r="W211" s="52">
        <f t="shared" si="70"/>
        <v>0.99471324900924163</v>
      </c>
      <c r="X211" s="49">
        <f>+X27+X120+X154+X147</f>
        <v>22346613160093.895</v>
      </c>
      <c r="Y211" s="86">
        <f t="shared" si="71"/>
        <v>0.864491655667048</v>
      </c>
      <c r="Z211" s="120">
        <f>+Z27+Z120+Z154+Z147</f>
        <v>14470454439490.002</v>
      </c>
      <c r="AA211" s="120">
        <f>+AA27+AA120+AA154+AA147</f>
        <v>15172739045449.547</v>
      </c>
      <c r="AB211" s="49">
        <f>+AB27+AB120+AB154+AB147</f>
        <v>11423869552379.332</v>
      </c>
      <c r="AC211" s="52">
        <f t="shared" si="72"/>
        <v>0.75292071643487879</v>
      </c>
      <c r="AD211" s="49">
        <f>+AD27+AD120+AD154+AD147</f>
        <v>9586262467258.2441</v>
      </c>
      <c r="AE211" s="86">
        <f t="shared" si="73"/>
        <v>0.63180830030377788</v>
      </c>
    </row>
    <row r="212" spans="1:31" x14ac:dyDescent="0.35">
      <c r="A212" s="138" t="s">
        <v>164</v>
      </c>
      <c r="B212" s="136">
        <f>+B19+B123+B63+B172</f>
        <v>772976027850.88574</v>
      </c>
      <c r="C212" s="77">
        <f>+C19+C123+C63+C172</f>
        <v>709735017985.66492</v>
      </c>
      <c r="D212" s="86">
        <f t="shared" si="64"/>
        <v>0.91818503085917091</v>
      </c>
      <c r="E212" s="136">
        <f>+E19+E123+E63+E172</f>
        <v>873208809060.53882</v>
      </c>
      <c r="F212" s="77">
        <f>+F19+F123+F63+F172</f>
        <v>837959805121.40601</v>
      </c>
      <c r="G212" s="86">
        <f t="shared" si="65"/>
        <v>0.95963278934730833</v>
      </c>
      <c r="H212" s="136">
        <f>+H19+H123+H63+H172</f>
        <v>493435613891.97015</v>
      </c>
      <c r="I212" s="136">
        <f>+I19+I123+I63+I172</f>
        <v>704658091374.79736</v>
      </c>
      <c r="J212" s="77">
        <f>+J19+J123+J63+J172</f>
        <v>651152615731.93286</v>
      </c>
      <c r="K212" s="52">
        <f t="shared" si="66"/>
        <v>0.92406888348010796</v>
      </c>
      <c r="L212" s="49">
        <f>+L19+L123+L63+L172</f>
        <v>452609338535.07196</v>
      </c>
      <c r="M212" s="86">
        <f t="shared" si="67"/>
        <v>0.64231056745836135</v>
      </c>
      <c r="N212" s="120">
        <f>+N19+N123+N63+N172</f>
        <v>528341894039.36249</v>
      </c>
      <c r="O212" s="120">
        <f>+O19+O123+O63+O172</f>
        <v>530408076319.13367</v>
      </c>
      <c r="P212" s="49">
        <f>+P19+P123+P63+P172</f>
        <v>524618346807.27698</v>
      </c>
      <c r="Q212" s="52">
        <f t="shared" si="68"/>
        <v>0.99295239072635777</v>
      </c>
      <c r="R212" s="49">
        <f>+R19+R123+R63+R172</f>
        <v>445681470740.72058</v>
      </c>
      <c r="S212" s="86">
        <f t="shared" si="69"/>
        <v>0.84354747516485307</v>
      </c>
      <c r="T212" s="120">
        <f>+T19+T123+T63+T172</f>
        <v>592126706026.83606</v>
      </c>
      <c r="U212" s="120">
        <f>+U19+U123+U63+U172</f>
        <v>600893435706.64319</v>
      </c>
      <c r="V212" s="49">
        <f>+V19+V123+V63+V172</f>
        <v>584579862502.05151</v>
      </c>
      <c r="W212" s="52">
        <f t="shared" si="70"/>
        <v>0.97285113759745578</v>
      </c>
      <c r="X212" s="49">
        <f>+X19+X123+X63+X172</f>
        <v>510120873760.65015</v>
      </c>
      <c r="Y212" s="86">
        <f t="shared" si="71"/>
        <v>0.84893733805022242</v>
      </c>
      <c r="Z212" s="120">
        <f>+Z19+Z123+Z63+Z172</f>
        <v>271092089184.79999</v>
      </c>
      <c r="AA212" s="120">
        <f>+AA19+AA123+AA63+AA172</f>
        <v>267584849289.09122</v>
      </c>
      <c r="AB212" s="49">
        <f>+AB19+AB123+AB63+AB172</f>
        <v>215066299431.74481</v>
      </c>
      <c r="AC212" s="52">
        <f t="shared" si="72"/>
        <v>0.80373122769515692</v>
      </c>
      <c r="AD212" s="49">
        <f>+AD19+AD123+AD63+AD172</f>
        <v>136497506665.19839</v>
      </c>
      <c r="AE212" s="86">
        <f t="shared" si="73"/>
        <v>0.51010924956266968</v>
      </c>
    </row>
    <row r="213" spans="1:31" x14ac:dyDescent="0.35">
      <c r="A213" s="138" t="s">
        <v>165</v>
      </c>
      <c r="B213" s="136">
        <f>+B13+B57</f>
        <v>364920064988.85168</v>
      </c>
      <c r="C213" s="77">
        <f>+C13+C57</f>
        <v>360921648772.10101</v>
      </c>
      <c r="D213" s="86">
        <f t="shared" si="64"/>
        <v>0.9890430354470291</v>
      </c>
      <c r="E213" s="136">
        <f>+E13+E57</f>
        <v>471511634237.40936</v>
      </c>
      <c r="F213" s="77">
        <f>+F13+F57</f>
        <v>468155409439.10748</v>
      </c>
      <c r="G213" s="86">
        <f t="shared" si="65"/>
        <v>0.99288198942592365</v>
      </c>
      <c r="H213" s="136">
        <f>+H13+H57</f>
        <v>747902460351.3551</v>
      </c>
      <c r="I213" s="136">
        <f>+I13+I57</f>
        <v>785795227761.33411</v>
      </c>
      <c r="J213" s="77">
        <f>+J13+J57</f>
        <v>732698422180.39172</v>
      </c>
      <c r="K213" s="52">
        <f t="shared" si="66"/>
        <v>0.93242920839286492</v>
      </c>
      <c r="L213" s="49">
        <f>+L13+L57</f>
        <v>500090865433.56268</v>
      </c>
      <c r="M213" s="86">
        <f t="shared" si="67"/>
        <v>0.63641372175074207</v>
      </c>
      <c r="N213" s="120">
        <f>+N13+N57</f>
        <v>719103074988.97095</v>
      </c>
      <c r="O213" s="120">
        <f>+O13+O57</f>
        <v>716159707922.81921</v>
      </c>
      <c r="P213" s="49">
        <f>+P13+P57</f>
        <v>686177206729.9729</v>
      </c>
      <c r="Q213" s="52">
        <f t="shared" si="68"/>
        <v>0.9542125887036389</v>
      </c>
      <c r="R213" s="49">
        <f>+R13+R57</f>
        <v>545482737053.44757</v>
      </c>
      <c r="S213" s="86">
        <f t="shared" si="69"/>
        <v>0.75855987274399261</v>
      </c>
      <c r="T213" s="120">
        <f>+T13+T57</f>
        <v>510387088309.26514</v>
      </c>
      <c r="U213" s="120">
        <f>+U13+U57</f>
        <v>506527596664.79602</v>
      </c>
      <c r="V213" s="49">
        <f>+V13+V57</f>
        <v>504517476493.53021</v>
      </c>
      <c r="W213" s="52">
        <f t="shared" si="70"/>
        <v>0.99603156830052042</v>
      </c>
      <c r="X213" s="49">
        <f>+X13+X57</f>
        <v>444096541035.41785</v>
      </c>
      <c r="Y213" s="86">
        <f t="shared" si="71"/>
        <v>0.87674698073618862</v>
      </c>
      <c r="Z213" s="120">
        <f>+Z13+Z57</f>
        <v>214912639172.39999</v>
      </c>
      <c r="AA213" s="120">
        <f>+AA13+AA57</f>
        <v>214441252098.33197</v>
      </c>
      <c r="AB213" s="49">
        <f>+AB13+AB57</f>
        <v>170513330936.37122</v>
      </c>
      <c r="AC213" s="52">
        <f t="shared" si="72"/>
        <v>0.79515172229167164</v>
      </c>
      <c r="AD213" s="49">
        <f>+AD13+AD57</f>
        <v>102206065714.17479</v>
      </c>
      <c r="AE213" s="86">
        <f t="shared" si="73"/>
        <v>0.47661569177607782</v>
      </c>
    </row>
    <row r="214" spans="1:31" x14ac:dyDescent="0.35">
      <c r="A214" s="138" t="s">
        <v>166</v>
      </c>
      <c r="B214" s="136">
        <f>+B91+B133+B23+B175</f>
        <v>999431340654.73584</v>
      </c>
      <c r="C214" s="77">
        <f>+C91+C133+C23+C175</f>
        <v>938509119476.29041</v>
      </c>
      <c r="D214" s="86">
        <f t="shared" si="64"/>
        <v>0.93904311511930894</v>
      </c>
      <c r="E214" s="136">
        <f>+E91+E133+E23+E175</f>
        <v>1510687434146.6208</v>
      </c>
      <c r="F214" s="77">
        <f>+F91+F133+F23+F175</f>
        <v>1380280582289.7334</v>
      </c>
      <c r="G214" s="86">
        <f t="shared" si="65"/>
        <v>0.91367714531195954</v>
      </c>
      <c r="H214" s="136">
        <f>+H91+H133+H23+H175</f>
        <v>314234975078.17371</v>
      </c>
      <c r="I214" s="136">
        <f>+I91+I133+I23+I175</f>
        <v>469213409675.91333</v>
      </c>
      <c r="J214" s="77">
        <f>+J91+J133+J23+J175</f>
        <v>370146675640.77917</v>
      </c>
      <c r="K214" s="52">
        <f t="shared" si="66"/>
        <v>0.78886636231568963</v>
      </c>
      <c r="L214" s="49">
        <f>+L91+L133+L23+L175</f>
        <v>224722144431.11914</v>
      </c>
      <c r="M214" s="86">
        <f t="shared" si="67"/>
        <v>0.47893376403358801</v>
      </c>
      <c r="N214" s="120">
        <f>+N91+N133+N23+N175</f>
        <v>449243580292.74194</v>
      </c>
      <c r="O214" s="120">
        <f>+O91+O133+O23+O175</f>
        <v>466424572409.26093</v>
      </c>
      <c r="P214" s="49">
        <f>+P91+P133+P23+P175</f>
        <v>405809060655.73279</v>
      </c>
      <c r="Q214" s="52">
        <f t="shared" si="68"/>
        <v>0.90331632650441929</v>
      </c>
      <c r="R214" s="49">
        <f>+R91+R133+R23+R175</f>
        <v>244316079005.67877</v>
      </c>
      <c r="S214" s="86">
        <f t="shared" si="69"/>
        <v>0.54383877638601841</v>
      </c>
      <c r="T214" s="120">
        <f>+T91+T133+T23+T175</f>
        <v>559071107792.69836</v>
      </c>
      <c r="U214" s="120">
        <f>+U91+U133+U23+U175</f>
        <v>538443385599.96216</v>
      </c>
      <c r="V214" s="49">
        <f>+V91+V133+V23+V175</f>
        <v>490498083927.01965</v>
      </c>
      <c r="W214" s="52">
        <f t="shared" si="70"/>
        <v>0.91095572356317589</v>
      </c>
      <c r="X214" s="49">
        <f>+X91+X133+X23+X175</f>
        <v>328753485653.75616</v>
      </c>
      <c r="Y214" s="86">
        <f t="shared" si="71"/>
        <v>0.6105627712139905</v>
      </c>
      <c r="Z214" s="120">
        <f>+Z91+Z133+Z23+Z175</f>
        <v>204578081880</v>
      </c>
      <c r="AA214" s="120">
        <f>+AA91+AA133+AA23+AA175</f>
        <v>187231176548.39999</v>
      </c>
      <c r="AB214" s="49">
        <f>+AB91+AB133+AB23+AB175</f>
        <v>124266355460.38559</v>
      </c>
      <c r="AC214" s="52">
        <f t="shared" si="72"/>
        <v>0.66370546695924992</v>
      </c>
      <c r="AD214" s="49">
        <f>+AD91+AD133+AD23+AD175</f>
        <v>96704349452.93959</v>
      </c>
      <c r="AE214" s="86">
        <f t="shared" si="73"/>
        <v>0.51649704518062001</v>
      </c>
    </row>
    <row r="215" spans="1:31" x14ac:dyDescent="0.35">
      <c r="A215" s="138" t="s">
        <v>167</v>
      </c>
      <c r="B215" s="136">
        <f>+B40+B94+B140+B163</f>
        <v>727993344284.68835</v>
      </c>
      <c r="C215" s="77">
        <f>+C40+C94+C140+C163</f>
        <v>642168851066.86377</v>
      </c>
      <c r="D215" s="86">
        <f t="shared" si="64"/>
        <v>0.88210813479049865</v>
      </c>
      <c r="E215" s="136">
        <f>+E40+E94+E140+E163</f>
        <v>1622951765935.9077</v>
      </c>
      <c r="F215" s="77">
        <f>+F40+F94+F140+F163</f>
        <v>1460645510102.1497</v>
      </c>
      <c r="G215" s="86">
        <f t="shared" si="65"/>
        <v>0.89999317340145291</v>
      </c>
      <c r="H215" s="136">
        <f>+H40+H94+H140+H163</f>
        <v>2509058518655.5508</v>
      </c>
      <c r="I215" s="136">
        <f>+I40+I94+I140+I163</f>
        <v>3044367080709.7324</v>
      </c>
      <c r="J215" s="77">
        <f>+J40+J94+J140+J163</f>
        <v>2723927960930.0225</v>
      </c>
      <c r="K215" s="52">
        <f t="shared" si="66"/>
        <v>0.89474359980761387</v>
      </c>
      <c r="L215" s="49">
        <f>+L40+L94+L140+L163</f>
        <v>1996808407787.5347</v>
      </c>
      <c r="M215" s="86">
        <f t="shared" si="67"/>
        <v>0.65590264079521554</v>
      </c>
      <c r="N215" s="120">
        <f>+N40+N94+N140+N163</f>
        <v>2107915743067.0286</v>
      </c>
      <c r="O215" s="120">
        <f>+O40+O94+O140+O163</f>
        <v>2092548683121.2395</v>
      </c>
      <c r="P215" s="49">
        <f>+P40+P94+P140+P163</f>
        <v>1819552943487.9663</v>
      </c>
      <c r="Q215" s="52">
        <f t="shared" si="68"/>
        <v>0.86320003514016508</v>
      </c>
      <c r="R215" s="49">
        <f>+R40+R94+R140+R163</f>
        <v>1218647008659.2717</v>
      </c>
      <c r="S215" s="86">
        <f t="shared" si="69"/>
        <v>0.57812889944364376</v>
      </c>
      <c r="T215" s="120">
        <f>+T40+T94+T140+T163</f>
        <v>1984093864178.437</v>
      </c>
      <c r="U215" s="120">
        <f>+U40+U94+U140+U163</f>
        <v>2297969551229.6953</v>
      </c>
      <c r="V215" s="49">
        <f>+V40+V94+V140+V163</f>
        <v>2123888511777.2598</v>
      </c>
      <c r="W215" s="52">
        <f t="shared" si="70"/>
        <v>0.92424571537108446</v>
      </c>
      <c r="X215" s="49">
        <f>+X40+X94+X140+X163</f>
        <v>1494904961091.958</v>
      </c>
      <c r="Y215" s="86">
        <f t="shared" si="71"/>
        <v>0.65053297172366831</v>
      </c>
      <c r="Z215" s="120">
        <f>+Z40+Z94+Z140+Z163</f>
        <v>1285120761507.2</v>
      </c>
      <c r="AA215" s="120">
        <f>+AA40+AA94+AA140+AA163</f>
        <v>1304826586501.3594</v>
      </c>
      <c r="AB215" s="49">
        <f>+AB40+AB94+AB140+AB163</f>
        <v>966699724945.78357</v>
      </c>
      <c r="AC215" s="52">
        <f t="shared" si="72"/>
        <v>0.74086452172759776</v>
      </c>
      <c r="AD215" s="49">
        <f>+AD40+AD94+AD140+AD163</f>
        <v>637664507669.37915</v>
      </c>
      <c r="AE215" s="86">
        <f t="shared" si="73"/>
        <v>0.48869674657622775</v>
      </c>
    </row>
    <row r="216" spans="1:31" x14ac:dyDescent="0.35">
      <c r="A216" s="138" t="s">
        <v>168</v>
      </c>
      <c r="B216" s="136">
        <f>+B104+B54</f>
        <v>3810133984183.1943</v>
      </c>
      <c r="C216" s="77">
        <f>+C104+C54</f>
        <v>3772738827048.752</v>
      </c>
      <c r="D216" s="86">
        <f t="shared" si="64"/>
        <v>0.99018534327410035</v>
      </c>
      <c r="E216" s="136">
        <f>+E104+E54</f>
        <v>5349844268405.9482</v>
      </c>
      <c r="F216" s="77">
        <f>+F104+F54</f>
        <v>5275727781814.5156</v>
      </c>
      <c r="G216" s="86">
        <f t="shared" si="65"/>
        <v>0.98614604783374071</v>
      </c>
      <c r="H216" s="136">
        <f>+H104+H54</f>
        <v>5548290972087.7461</v>
      </c>
      <c r="I216" s="136">
        <f>+I104+I54</f>
        <v>6791071791374.2598</v>
      </c>
      <c r="J216" s="77">
        <f>+J104+J54</f>
        <v>6516561670137.7168</v>
      </c>
      <c r="K216" s="52">
        <f t="shared" si="66"/>
        <v>0.95957779130163012</v>
      </c>
      <c r="L216" s="49">
        <f>+L104+L54</f>
        <v>5058756009903.1758</v>
      </c>
      <c r="M216" s="86">
        <f t="shared" si="67"/>
        <v>0.74491275682412894</v>
      </c>
      <c r="N216" s="120">
        <f>+N104+N54</f>
        <v>6812607649358.2275</v>
      </c>
      <c r="O216" s="120">
        <f>+O104+O54</f>
        <v>6850075519813.7607</v>
      </c>
      <c r="P216" s="49">
        <f>+P104+P54</f>
        <v>6653700429697.2568</v>
      </c>
      <c r="Q216" s="52">
        <f t="shared" si="68"/>
        <v>0.97667453817394867</v>
      </c>
      <c r="R216" s="49">
        <f>+R104+R54</f>
        <v>5525579685756.0977</v>
      </c>
      <c r="S216" s="86">
        <f t="shared" si="69"/>
        <v>0.81108144930034642</v>
      </c>
      <c r="T216" s="120">
        <f>+T104+T54</f>
        <v>7024161645590.4053</v>
      </c>
      <c r="U216" s="120">
        <f>+U104+U54</f>
        <v>7729639532282.043</v>
      </c>
      <c r="V216" s="49">
        <f>+V104+V54</f>
        <v>7562464598794.1094</v>
      </c>
      <c r="W216" s="52">
        <f t="shared" si="70"/>
        <v>0.97837222126727319</v>
      </c>
      <c r="X216" s="49">
        <f>+X104+X54</f>
        <v>6128962302900.9648</v>
      </c>
      <c r="Y216" s="86">
        <f t="shared" si="71"/>
        <v>0.79291696298436498</v>
      </c>
      <c r="Z216" s="120">
        <f>+Z104+Z54</f>
        <v>4537825656313.5996</v>
      </c>
      <c r="AA216" s="120">
        <f>+AA104+AA54</f>
        <v>4712101813392.5664</v>
      </c>
      <c r="AB216" s="49">
        <f>+AB104+AB54</f>
        <v>3773995126359.1519</v>
      </c>
      <c r="AC216" s="52">
        <f t="shared" si="72"/>
        <v>0.80091544618854338</v>
      </c>
      <c r="AD216" s="49">
        <f>+AD104+AD54</f>
        <v>2627704011931.2114</v>
      </c>
      <c r="AE216" s="86">
        <f t="shared" si="73"/>
        <v>0.55765009246252817</v>
      </c>
    </row>
    <row r="217" spans="1:31" x14ac:dyDescent="0.35">
      <c r="A217" s="138" t="s">
        <v>169</v>
      </c>
      <c r="B217" s="136"/>
      <c r="C217" s="77"/>
      <c r="D217" s="86"/>
      <c r="E217" s="136"/>
      <c r="F217" s="77"/>
      <c r="G217" s="86"/>
      <c r="H217" s="136"/>
      <c r="I217" s="136"/>
      <c r="J217" s="77"/>
      <c r="K217" s="52"/>
      <c r="L217" s="49"/>
      <c r="M217" s="86"/>
      <c r="N217" s="120">
        <f>+N69</f>
        <v>61218104425.855904</v>
      </c>
      <c r="O217" s="120">
        <f>+O69</f>
        <v>64636093310.021492</v>
      </c>
      <c r="P217" s="49">
        <f>+P69</f>
        <v>52258723447.338348</v>
      </c>
      <c r="Q217" s="52">
        <f t="shared" si="68"/>
        <v>0.85364818034559242</v>
      </c>
      <c r="R217" s="49">
        <f>+R69</f>
        <v>44054727798.732025</v>
      </c>
      <c r="S217" s="86">
        <f t="shared" si="69"/>
        <v>0.71963560799385351</v>
      </c>
      <c r="T217" s="120">
        <f>+T69</f>
        <v>43287963686.567421</v>
      </c>
      <c r="U217" s="120">
        <f>+U69</f>
        <v>42828567172.34671</v>
      </c>
      <c r="V217" s="49">
        <f>+V69</f>
        <v>42438500317.590302</v>
      </c>
      <c r="W217" s="52">
        <f t="shared" si="70"/>
        <v>0.99089236739611819</v>
      </c>
      <c r="X217" s="49">
        <f>+X69</f>
        <v>38594036807.328857</v>
      </c>
      <c r="Y217" s="86">
        <f t="shared" si="71"/>
        <v>0.90112836724194734</v>
      </c>
      <c r="Z217" s="120">
        <f>+Z69</f>
        <v>19331912888.799999</v>
      </c>
      <c r="AA217" s="120">
        <f>+AA69</f>
        <v>18198779736.188797</v>
      </c>
      <c r="AB217" s="49">
        <f>+AB69</f>
        <v>15073129176.3932</v>
      </c>
      <c r="AC217" s="52">
        <f t="shared" si="72"/>
        <v>0.82824944281400636</v>
      </c>
      <c r="AD217" s="49">
        <f>+AD69</f>
        <v>9492554611.5071983</v>
      </c>
      <c r="AE217" s="86">
        <f t="shared" si="73"/>
        <v>0.52160390691640612</v>
      </c>
    </row>
    <row r="218" spans="1:31" x14ac:dyDescent="0.35">
      <c r="A218" s="138" t="s">
        <v>170</v>
      </c>
      <c r="B218" s="136">
        <f>+B30+B86+B137+B166+B169+B157</f>
        <v>8244742227890.5107</v>
      </c>
      <c r="C218" s="77">
        <f>+C30+C86+C137+C166+C169+C157</f>
        <v>6804597850382.3691</v>
      </c>
      <c r="D218" s="86">
        <f t="shared" si="64"/>
        <v>0.82532572423715245</v>
      </c>
      <c r="E218" s="136">
        <f>+E30+E86+E137+E166+E169+E157</f>
        <v>13091259815277.23</v>
      </c>
      <c r="F218" s="77">
        <f>+F30+F86+F137+F166+F169+F157</f>
        <v>10609013051983.797</v>
      </c>
      <c r="G218" s="86">
        <f t="shared" si="65"/>
        <v>0.81038900775640377</v>
      </c>
      <c r="H218" s="136">
        <f>+H30+H86+H137+H163+H169+H157</f>
        <v>9329573272538.0332</v>
      </c>
      <c r="I218" s="136">
        <f>+I30+I86+I137+I163+I169+I157</f>
        <v>11075350786186.496</v>
      </c>
      <c r="J218" s="77">
        <f>+J30+J86+J137+J163+J169+J157</f>
        <v>8096451902017.9277</v>
      </c>
      <c r="K218" s="52">
        <f t="shared" si="66"/>
        <v>0.73103345061684744</v>
      </c>
      <c r="L218" s="49">
        <f>+L30+L86+L137+L163+L169+L157</f>
        <v>3151509113903.9102</v>
      </c>
      <c r="M218" s="86">
        <f t="shared" si="67"/>
        <v>0.28455162953705854</v>
      </c>
      <c r="N218" s="120">
        <f>+N30+N86+N137+N163+N169+N157</f>
        <v>18303816707672.973</v>
      </c>
      <c r="O218" s="120">
        <f>+O30+O86+O137+O163+O169+O157</f>
        <v>14918432523518.609</v>
      </c>
      <c r="P218" s="49">
        <f>+P30+P86+P137+P163+P169+P157</f>
        <v>10116703401224.539</v>
      </c>
      <c r="Q218" s="52">
        <f t="shared" si="68"/>
        <v>0.55271004746150076</v>
      </c>
      <c r="R218" s="49">
        <f>+R30+R86+R137+R163+R169+R157</f>
        <v>3976268177881.3936</v>
      </c>
      <c r="S218" s="86">
        <f t="shared" si="69"/>
        <v>0.2172371064125953</v>
      </c>
      <c r="T218" s="120">
        <f>+T30+T86+T137+T163+T169+T157</f>
        <v>15721266458823.59</v>
      </c>
      <c r="U218" s="120">
        <f>+U30+U86+U137+U163+U169+U157</f>
        <v>13385482512901.664</v>
      </c>
      <c r="V218" s="49">
        <f>+V30+V86+V137+V163+V169+V157</f>
        <v>10663132909361.594</v>
      </c>
      <c r="W218" s="52">
        <f t="shared" si="70"/>
        <v>0.79661924021669595</v>
      </c>
      <c r="X218" s="49">
        <f>+X30+X86+X137+X163+X169+X157</f>
        <v>4626599476936.3857</v>
      </c>
      <c r="Y218" s="86">
        <f t="shared" si="71"/>
        <v>0.34564308552022799</v>
      </c>
      <c r="Z218" s="120">
        <f>+Z30+Z86+Z137+Z163+Z169+Z157</f>
        <v>6189540920025.5996</v>
      </c>
      <c r="AA218" s="120">
        <f>+AA30+AA86+AA137+AA163+AA169+AA157</f>
        <v>6297000378081.0303</v>
      </c>
      <c r="AB218" s="49">
        <f>+AB30+AB86+AB137+AB163+AB169+AB157</f>
        <v>3304237234019.7192</v>
      </c>
      <c r="AC218" s="52">
        <f t="shared" si="72"/>
        <v>0.52473194150048053</v>
      </c>
      <c r="AD218" s="49">
        <f>+AD30+AD86+AD137+AD163+AD169+AD157</f>
        <v>1516554660133.9268</v>
      </c>
      <c r="AE218" s="86">
        <f t="shared" si="73"/>
        <v>0.24083763205935949</v>
      </c>
    </row>
    <row r="219" spans="1:31" x14ac:dyDescent="0.35">
      <c r="A219" s="138" t="s">
        <v>171</v>
      </c>
      <c r="B219" s="136"/>
      <c r="C219" s="77"/>
      <c r="D219" s="86"/>
      <c r="E219" s="136"/>
      <c r="F219" s="77"/>
      <c r="G219" s="86"/>
      <c r="H219" s="136">
        <f>+H51</f>
        <v>111378206321.57567</v>
      </c>
      <c r="I219" s="136">
        <f>+I51</f>
        <v>117088182792.16391</v>
      </c>
      <c r="J219" s="77">
        <f>+J51</f>
        <v>114793719398.4917</v>
      </c>
      <c r="K219" s="52">
        <f t="shared" si="66"/>
        <v>0.9804039712722763</v>
      </c>
      <c r="L219" s="49">
        <f>+L51</f>
        <v>68018343446.311386</v>
      </c>
      <c r="M219" s="86">
        <f t="shared" si="67"/>
        <v>0.58091552729148255</v>
      </c>
      <c r="N219" s="120">
        <f>+N51</f>
        <v>192252906430.01822</v>
      </c>
      <c r="O219" s="120">
        <f>+O51</f>
        <v>197099109576.59393</v>
      </c>
      <c r="P219" s="49">
        <f>+P51</f>
        <v>189089493419.15298</v>
      </c>
      <c r="Q219" s="52">
        <f t="shared" si="68"/>
        <v>0.98354556469596599</v>
      </c>
      <c r="R219" s="49">
        <f>+R51</f>
        <v>168837910278.30896</v>
      </c>
      <c r="S219" s="86">
        <f t="shared" si="69"/>
        <v>0.87820732291382797</v>
      </c>
      <c r="T219" s="120">
        <f>+T51</f>
        <v>417410925027.94928</v>
      </c>
      <c r="U219" s="120">
        <f>+U51</f>
        <v>406874170821.96808</v>
      </c>
      <c r="V219" s="49">
        <f>+V51</f>
        <v>388354688651.47241</v>
      </c>
      <c r="W219" s="52">
        <f t="shared" si="70"/>
        <v>0.95448351480979343</v>
      </c>
      <c r="X219" s="49">
        <f>+X51</f>
        <v>330301578230.24084</v>
      </c>
      <c r="Y219" s="86">
        <f t="shared" si="71"/>
        <v>0.81180276831769604</v>
      </c>
      <c r="Z219" s="120">
        <f>+Z51</f>
        <v>202822074817.20001</v>
      </c>
      <c r="AA219" s="120">
        <f>+AA51</f>
        <v>201256830555.91797</v>
      </c>
      <c r="AB219" s="49">
        <f>+AB51</f>
        <v>177088266373.07758</v>
      </c>
      <c r="AC219" s="52">
        <f t="shared" si="72"/>
        <v>0.87991183148377516</v>
      </c>
      <c r="AD219" s="49">
        <f>+AD51</f>
        <v>108689241004.6216</v>
      </c>
      <c r="AE219" s="86">
        <f t="shared" si="73"/>
        <v>0.54005243302498973</v>
      </c>
    </row>
    <row r="220" spans="1:31" x14ac:dyDescent="0.35">
      <c r="A220" s="138" t="s">
        <v>172</v>
      </c>
      <c r="B220" s="136">
        <f>+B47</f>
        <v>355596373737.69788</v>
      </c>
      <c r="C220" s="77">
        <f>+C47</f>
        <v>344470291687.013</v>
      </c>
      <c r="D220" s="86">
        <f t="shared" si="64"/>
        <v>0.96871148618941794</v>
      </c>
      <c r="E220" s="136">
        <f>+E47</f>
        <v>329641415387.00146</v>
      </c>
      <c r="F220" s="77">
        <f>+F47</f>
        <v>305929658490.68976</v>
      </c>
      <c r="G220" s="86">
        <f t="shared" si="65"/>
        <v>0.92806802850159487</v>
      </c>
      <c r="H220" s="136">
        <f>+H47</f>
        <v>74174146644.735809</v>
      </c>
      <c r="I220" s="136">
        <f>+I47</f>
        <v>127481394666.77948</v>
      </c>
      <c r="J220" s="77">
        <f>+J47</f>
        <v>122956185085.01735</v>
      </c>
      <c r="K220" s="52">
        <f t="shared" si="66"/>
        <v>0.96450298026947012</v>
      </c>
      <c r="L220" s="49">
        <f>+L47</f>
        <v>100535201055.26645</v>
      </c>
      <c r="M220" s="86">
        <f t="shared" si="67"/>
        <v>0.7886264604968668</v>
      </c>
      <c r="N220" s="120">
        <f>+N47</f>
        <v>163575879542.05859</v>
      </c>
      <c r="O220" s="120">
        <f>+O47</f>
        <v>170251128909.85455</v>
      </c>
      <c r="P220" s="49">
        <f>+P47</f>
        <v>161944238791.69867</v>
      </c>
      <c r="Q220" s="52">
        <f t="shared" si="68"/>
        <v>0.99002517513628652</v>
      </c>
      <c r="R220" s="49">
        <f>+R47</f>
        <v>137621888956.073</v>
      </c>
      <c r="S220" s="86">
        <f t="shared" si="69"/>
        <v>0.84133363269300154</v>
      </c>
      <c r="T220" s="120">
        <f>+T47</f>
        <v>257235822121.57574</v>
      </c>
      <c r="U220" s="120">
        <f>+U47</f>
        <v>262748946933.28241</v>
      </c>
      <c r="V220" s="49">
        <f>+V47</f>
        <v>257185843863.35419</v>
      </c>
      <c r="W220" s="52">
        <f t="shared" si="70"/>
        <v>0.97882730593268252</v>
      </c>
      <c r="X220" s="49">
        <f>+X47</f>
        <v>221955394320.86316</v>
      </c>
      <c r="Y220" s="86">
        <f t="shared" si="71"/>
        <v>0.84474323079674374</v>
      </c>
      <c r="Z220" s="120">
        <f>+Z47</f>
        <v>157407255614</v>
      </c>
      <c r="AA220" s="120">
        <f>+AA47</f>
        <v>152870929467.92358</v>
      </c>
      <c r="AB220" s="49">
        <f>+AB47</f>
        <v>139630061288.31317</v>
      </c>
      <c r="AC220" s="52">
        <f t="shared" si="72"/>
        <v>0.91338530991015721</v>
      </c>
      <c r="AD220" s="49">
        <f>+AD47</f>
        <v>66092098090.627998</v>
      </c>
      <c r="AE220" s="86">
        <f t="shared" si="73"/>
        <v>0.43233921793152891</v>
      </c>
    </row>
    <row r="221" spans="1:31" x14ac:dyDescent="0.35">
      <c r="A221" s="138" t="s">
        <v>173</v>
      </c>
      <c r="B221" s="136">
        <f>+B78</f>
        <v>10349736085437.65</v>
      </c>
      <c r="C221" s="77">
        <f>+C78</f>
        <v>10038336069783.945</v>
      </c>
      <c r="D221" s="86">
        <f t="shared" si="64"/>
        <v>0.96991227475917452</v>
      </c>
      <c r="E221" s="136">
        <f>+E78</f>
        <v>13480265160151.605</v>
      </c>
      <c r="F221" s="77">
        <f>+F78</f>
        <v>12267026386390.865</v>
      </c>
      <c r="G221" s="86">
        <f t="shared" si="65"/>
        <v>0.90999889398710498</v>
      </c>
      <c r="H221" s="136">
        <f>+H78</f>
        <v>12107818352727.527</v>
      </c>
      <c r="I221" s="136">
        <f>+I78</f>
        <v>14640344720138.633</v>
      </c>
      <c r="J221" s="77">
        <f>+J78</f>
        <v>12202944359022.936</v>
      </c>
      <c r="K221" s="52">
        <f t="shared" si="66"/>
        <v>0.83351482443149627</v>
      </c>
      <c r="L221" s="49">
        <f>+L78</f>
        <v>10216030839722.686</v>
      </c>
      <c r="M221" s="86">
        <f t="shared" si="67"/>
        <v>0.69779988347336863</v>
      </c>
      <c r="N221" s="120">
        <f>+N78</f>
        <v>14323205364743.281</v>
      </c>
      <c r="O221" s="120">
        <f>+O78</f>
        <v>13737809087481.313</v>
      </c>
      <c r="P221" s="49">
        <f>+P78</f>
        <v>12405144480689.297</v>
      </c>
      <c r="Q221" s="52">
        <f t="shared" si="68"/>
        <v>0.86608717565585491</v>
      </c>
      <c r="R221" s="49">
        <f>+R78</f>
        <v>11057885150209.758</v>
      </c>
      <c r="S221" s="86">
        <f t="shared" si="69"/>
        <v>0.77202587469902906</v>
      </c>
      <c r="T221" s="120">
        <f>+T78</f>
        <v>16226669619808.213</v>
      </c>
      <c r="U221" s="120">
        <f>+U78</f>
        <v>17098947459162.051</v>
      </c>
      <c r="V221" s="49">
        <f>+V78</f>
        <v>16208618991773.469</v>
      </c>
      <c r="W221" s="52">
        <f t="shared" si="70"/>
        <v>0.94793080278683928</v>
      </c>
      <c r="X221" s="49">
        <f>+X78</f>
        <v>14509452695589.588</v>
      </c>
      <c r="Y221" s="86">
        <f t="shared" si="71"/>
        <v>0.84855823612786496</v>
      </c>
      <c r="Z221" s="120">
        <f>+Z78</f>
        <v>8706356052118.3994</v>
      </c>
      <c r="AA221" s="120">
        <f>+AA78</f>
        <v>8831651594803.7617</v>
      </c>
      <c r="AB221" s="49">
        <f>+AB78</f>
        <v>6281314293224.3193</v>
      </c>
      <c r="AC221" s="52">
        <f t="shared" si="72"/>
        <v>0.71122759155490545</v>
      </c>
      <c r="AD221" s="49">
        <f>+AD78</f>
        <v>5865587906472.1826</v>
      </c>
      <c r="AE221" s="86">
        <f t="shared" si="73"/>
        <v>0.6641552651288114</v>
      </c>
    </row>
    <row r="222" spans="1:31" x14ac:dyDescent="0.35">
      <c r="A222" s="138" t="s">
        <v>174</v>
      </c>
      <c r="B222" s="136">
        <f>+B66+B72+B114</f>
        <v>922877242533.83337</v>
      </c>
      <c r="C222" s="77">
        <f>+C66+C72+C114</f>
        <v>879570573675.56628</v>
      </c>
      <c r="D222" s="86">
        <f t="shared" si="64"/>
        <v>0.95307429107324704</v>
      </c>
      <c r="E222" s="136">
        <f>+E66+E72+E114</f>
        <v>2123221620467.9521</v>
      </c>
      <c r="F222" s="77">
        <f>+F66+F72+F114</f>
        <v>1966784805883.1577</v>
      </c>
      <c r="G222" s="86">
        <f t="shared" si="65"/>
        <v>0.92632101468978245</v>
      </c>
      <c r="H222" s="136">
        <f>+H66+H72+H114</f>
        <v>1095473093729.5302</v>
      </c>
      <c r="I222" s="136">
        <f>+I66+I72+I114</f>
        <v>1634555286948.3574</v>
      </c>
      <c r="J222" s="77">
        <f>+J66+J72+J114</f>
        <v>1365390155450.0161</v>
      </c>
      <c r="K222" s="52">
        <f t="shared" si="66"/>
        <v>0.83532821823307013</v>
      </c>
      <c r="L222" s="49">
        <f>+L66+L72+L114</f>
        <v>845106159565.94556</v>
      </c>
      <c r="M222" s="86">
        <f t="shared" si="67"/>
        <v>0.51702512990167582</v>
      </c>
      <c r="N222" s="120">
        <f>+N66+N72+N114</f>
        <v>2378315822475.1807</v>
      </c>
      <c r="O222" s="120">
        <f>+O66+O72+O114</f>
        <v>2348632287274.5884</v>
      </c>
      <c r="P222" s="49">
        <f>+P66+P72+P114</f>
        <v>2179513915555.7996</v>
      </c>
      <c r="Q222" s="52">
        <f t="shared" si="68"/>
        <v>0.91641063603046535</v>
      </c>
      <c r="R222" s="49">
        <f>+R66+R72+R114</f>
        <v>1204100072020.3669</v>
      </c>
      <c r="S222" s="86">
        <f t="shared" si="69"/>
        <v>0.50628266466613581</v>
      </c>
      <c r="T222" s="120">
        <f>+T66+T72+T114</f>
        <v>2406911614263.665</v>
      </c>
      <c r="U222" s="120">
        <f>+U66+U72+U114</f>
        <v>2409044885837.6479</v>
      </c>
      <c r="V222" s="49">
        <f>+V66+V72+V114</f>
        <v>2220162879503.2041</v>
      </c>
      <c r="W222" s="52">
        <f t="shared" si="70"/>
        <v>0.92159465045884037</v>
      </c>
      <c r="X222" s="49">
        <f>+X66+X72+X114</f>
        <v>1339132522754.7715</v>
      </c>
      <c r="Y222" s="86">
        <f t="shared" si="71"/>
        <v>0.55587694966884871</v>
      </c>
      <c r="Z222" s="120">
        <f>+Z66+Z72+Z114</f>
        <v>1336830005366.7998</v>
      </c>
      <c r="AA222" s="120">
        <f>+AA66+AA72+AA114</f>
        <v>1360342033293.959</v>
      </c>
      <c r="AB222" s="49">
        <f>+AB66+AB72+AB114</f>
        <v>846751060940.75073</v>
      </c>
      <c r="AC222" s="52">
        <f t="shared" si="72"/>
        <v>0.62245452997612005</v>
      </c>
      <c r="AD222" s="49">
        <f>+AD66+AD72+AD114</f>
        <v>374015675487.75</v>
      </c>
      <c r="AE222" s="86">
        <f t="shared" si="73"/>
        <v>0.27494237944122119</v>
      </c>
    </row>
    <row r="223" spans="1:31" ht="15" thickBot="1" x14ac:dyDescent="0.4">
      <c r="A223" s="139" t="s">
        <v>175</v>
      </c>
      <c r="B223" s="211">
        <f>+B10+B16+B151+B187</f>
        <v>142362877422.05188</v>
      </c>
      <c r="C223" s="212">
        <f>+C10+C16+C151+C187</f>
        <v>136497502512.90465</v>
      </c>
      <c r="D223" s="213">
        <f t="shared" si="64"/>
        <v>0.95879982889248139</v>
      </c>
      <c r="E223" s="211">
        <f>+E10+E16+E151+E187</f>
        <v>113073765239.46013</v>
      </c>
      <c r="F223" s="212">
        <f>+F10+F16+F151+F187</f>
        <v>108097665660.54373</v>
      </c>
      <c r="G223" s="213">
        <f t="shared" si="65"/>
        <v>0.95599244821839668</v>
      </c>
      <c r="H223" s="211">
        <f>+H10+H16+H151</f>
        <v>98235259285.278229</v>
      </c>
      <c r="I223" s="211">
        <f>+I10+I16+I151</f>
        <v>101900709057.21658</v>
      </c>
      <c r="J223" s="212">
        <f>+J10+J16+J151</f>
        <v>94569597711.903824</v>
      </c>
      <c r="K223" s="214">
        <f t="shared" si="66"/>
        <v>0.92805632646583069</v>
      </c>
      <c r="L223" s="215">
        <f>+L10+L16+L151</f>
        <v>61741103030.554581</v>
      </c>
      <c r="M223" s="213">
        <f t="shared" si="67"/>
        <v>0.60589473421512063</v>
      </c>
      <c r="N223" s="216">
        <f>+N10+N16+N151</f>
        <v>192155564514.72635</v>
      </c>
      <c r="O223" s="216">
        <f>+O10+O16+O151</f>
        <v>194576675321.59021</v>
      </c>
      <c r="P223" s="215">
        <f>+P10+P16+P151</f>
        <v>182145085974.71973</v>
      </c>
      <c r="Q223" s="214">
        <f t="shared" si="68"/>
        <v>0.9479043005322938</v>
      </c>
      <c r="R223" s="215">
        <f>+R10+R16+R151</f>
        <v>149664404978.12634</v>
      </c>
      <c r="S223" s="213">
        <f t="shared" si="69"/>
        <v>0.778871043136804</v>
      </c>
      <c r="T223" s="216">
        <f>+T10+T16+T151</f>
        <v>100704914888.07584</v>
      </c>
      <c r="U223" s="216">
        <f>+U10+U16+U151</f>
        <v>118415795675.1096</v>
      </c>
      <c r="V223" s="215">
        <f>+V10+V16+V151</f>
        <v>116946019598.15143</v>
      </c>
      <c r="W223" s="214">
        <f t="shared" si="70"/>
        <v>0.98758800657818735</v>
      </c>
      <c r="X223" s="215">
        <f>+X10+X16+X151</f>
        <v>108418932355.61768</v>
      </c>
      <c r="Y223" s="213">
        <f t="shared" si="71"/>
        <v>0.91557829542504843</v>
      </c>
      <c r="Z223" s="216">
        <f>+Z10+Z16+Z151</f>
        <v>76963609452.800003</v>
      </c>
      <c r="AA223" s="216">
        <f>+AA10+AA16+AA151</f>
        <v>86683969452.800003</v>
      </c>
      <c r="AB223" s="215">
        <f>+AB10+AB16+AB151</f>
        <v>72782557273.785995</v>
      </c>
      <c r="AC223" s="214">
        <f t="shared" si="72"/>
        <v>0.83963110749579351</v>
      </c>
      <c r="AD223" s="215">
        <f>+AD10+AD16+AD151</f>
        <v>52654552062.076401</v>
      </c>
      <c r="AE223" s="213">
        <f t="shared" si="73"/>
        <v>0.60743125164275213</v>
      </c>
    </row>
    <row r="224" spans="1:31" ht="15" thickBot="1" x14ac:dyDescent="0.4">
      <c r="A224" s="140" t="s">
        <v>176</v>
      </c>
      <c r="B224" s="217">
        <f>SUM(B208:B223)</f>
        <v>45903091384780.148</v>
      </c>
      <c r="C224" s="218">
        <f>SUM(C208:C223)</f>
        <v>43481828546888.063</v>
      </c>
      <c r="D224" s="219">
        <f t="shared" ref="D224" si="74">+C224/B224</f>
        <v>0.9472527281965395</v>
      </c>
      <c r="E224" s="217">
        <f>SUM(E208:E223)</f>
        <v>61227229234448.961</v>
      </c>
      <c r="F224" s="218">
        <f>SUM(F208:F223)</f>
        <v>56158240191074.742</v>
      </c>
      <c r="G224" s="219">
        <f t="shared" ref="G224" si="75">+F224/E224</f>
        <v>0.91721021665108771</v>
      </c>
      <c r="H224" s="217">
        <f>SUM(H208:H223)</f>
        <v>52772201097613.547</v>
      </c>
      <c r="I224" s="217">
        <f>SUM(I208:I223)</f>
        <v>65259816665408.688</v>
      </c>
      <c r="J224" s="218">
        <f>SUM(J208:J223)</f>
        <v>56505516361578.703</v>
      </c>
      <c r="K224" s="220">
        <f>+J224/I224</f>
        <v>0.86585465986345245</v>
      </c>
      <c r="L224" s="218">
        <f t="shared" ref="L224" si="76">SUM(L208:L223)</f>
        <v>42092546241989.031</v>
      </c>
      <c r="M224" s="219">
        <f>+L224/I224</f>
        <v>0.64499945591021568</v>
      </c>
      <c r="N224" s="217">
        <f t="shared" ref="N224:P224" si="77">SUM(N208:N223)</f>
        <v>75090877222585.297</v>
      </c>
      <c r="O224" s="217">
        <f t="shared" ref="O224" si="78">SUM(O208:O223)</f>
        <v>71846753621298.875</v>
      </c>
      <c r="P224" s="218">
        <f t="shared" si="77"/>
        <v>64159306892137.367</v>
      </c>
      <c r="Q224" s="220">
        <f>+P224/O224</f>
        <v>0.89300217001199933</v>
      </c>
      <c r="R224" s="218">
        <f t="shared" ref="R224" si="79">SUM(R208:R223)</f>
        <v>49386045783413.516</v>
      </c>
      <c r="S224" s="219">
        <f>+R224/O224</f>
        <v>0.6873803379304404</v>
      </c>
      <c r="T224" s="217">
        <f t="shared" ref="T224" si="80">SUM(T208:T223)</f>
        <v>77310738810055.516</v>
      </c>
      <c r="U224" s="217">
        <f t="shared" ref="U224:V224" si="81">SUM(U208:U223)</f>
        <v>77504001354132.141</v>
      </c>
      <c r="V224" s="218">
        <f t="shared" si="81"/>
        <v>72804103058652.641</v>
      </c>
      <c r="W224" s="220">
        <f t="shared" si="70"/>
        <v>0.93935928192913976</v>
      </c>
      <c r="X224" s="218">
        <f t="shared" ref="X224" si="82">SUM(X208:X223)</f>
        <v>56712503075210.477</v>
      </c>
      <c r="Y224" s="219">
        <f t="shared" si="71"/>
        <v>0.73173645340037452</v>
      </c>
      <c r="Z224" s="217">
        <f t="shared" ref="Z224" si="83">SUM(Z208:Z223)</f>
        <v>40769951414285.992</v>
      </c>
      <c r="AA224" s="217">
        <f t="shared" ref="AA224:AB224" si="84">SUM(AA208:AA223)</f>
        <v>41880529392910.328</v>
      </c>
      <c r="AB224" s="218">
        <f t="shared" si="84"/>
        <v>29727099993082.469</v>
      </c>
      <c r="AC224" s="220">
        <f t="shared" si="72"/>
        <v>0.70980716872491989</v>
      </c>
      <c r="AD224" s="218">
        <f t="shared" ref="AD224" si="85">SUM(AD208:AD223)</f>
        <v>22504958702122.512</v>
      </c>
      <c r="AE224" s="219">
        <f t="shared" si="73"/>
        <v>0.53736089367419082</v>
      </c>
    </row>
    <row r="225" spans="2:31" x14ac:dyDescent="0.35">
      <c r="B225" s="210">
        <f t="shared" ref="B225:AE225" si="86">+B224-B197</f>
        <v>0</v>
      </c>
      <c r="C225" s="210">
        <f t="shared" si="86"/>
        <v>0</v>
      </c>
      <c r="D225" s="210">
        <f t="shared" si="86"/>
        <v>0</v>
      </c>
      <c r="E225" s="210">
        <f t="shared" si="86"/>
        <v>0</v>
      </c>
      <c r="F225" s="210">
        <f t="shared" si="86"/>
        <v>0</v>
      </c>
      <c r="G225" s="210">
        <f t="shared" si="86"/>
        <v>0</v>
      </c>
      <c r="H225" s="210">
        <f t="shared" si="86"/>
        <v>0</v>
      </c>
      <c r="I225" s="210">
        <f t="shared" si="86"/>
        <v>0</v>
      </c>
      <c r="J225" s="210">
        <f t="shared" si="86"/>
        <v>0</v>
      </c>
      <c r="K225" s="210">
        <f t="shared" si="86"/>
        <v>0</v>
      </c>
      <c r="L225" s="210">
        <f t="shared" si="86"/>
        <v>0</v>
      </c>
      <c r="M225" s="210">
        <f t="shared" si="86"/>
        <v>0</v>
      </c>
      <c r="N225" s="210">
        <f t="shared" si="86"/>
        <v>0</v>
      </c>
      <c r="O225" s="210">
        <f t="shared" si="86"/>
        <v>0</v>
      </c>
      <c r="P225" s="210">
        <f t="shared" si="86"/>
        <v>0</v>
      </c>
      <c r="Q225" s="210">
        <f t="shared" si="86"/>
        <v>0</v>
      </c>
      <c r="R225" s="210">
        <f t="shared" si="86"/>
        <v>0</v>
      </c>
      <c r="S225" s="210">
        <f t="shared" si="86"/>
        <v>0</v>
      </c>
      <c r="T225" s="210">
        <f t="shared" si="86"/>
        <v>0</v>
      </c>
      <c r="U225" s="210">
        <f t="shared" si="86"/>
        <v>0</v>
      </c>
      <c r="V225" s="210">
        <f t="shared" si="86"/>
        <v>0</v>
      </c>
      <c r="W225" s="210">
        <f t="shared" si="86"/>
        <v>0</v>
      </c>
      <c r="X225" s="210">
        <f t="shared" si="86"/>
        <v>0</v>
      </c>
      <c r="Y225" s="210">
        <f t="shared" si="86"/>
        <v>0</v>
      </c>
      <c r="Z225" s="210">
        <f t="shared" si="86"/>
        <v>0</v>
      </c>
      <c r="AA225" s="210">
        <f t="shared" si="86"/>
        <v>0</v>
      </c>
      <c r="AB225" s="210">
        <f t="shared" si="86"/>
        <v>0</v>
      </c>
      <c r="AC225" s="210">
        <f t="shared" si="86"/>
        <v>0</v>
      </c>
      <c r="AD225" s="210">
        <f t="shared" si="86"/>
        <v>0</v>
      </c>
      <c r="AE225" s="210">
        <f t="shared" si="86"/>
        <v>0</v>
      </c>
    </row>
    <row r="226" spans="2:31" ht="14.4" hidden="1" customHeight="1" x14ac:dyDescent="0.3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row>
    <row r="227" spans="2:31" ht="14.4" hidden="1" customHeight="1" x14ac:dyDescent="0.3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row>
    <row r="228" spans="2:31" ht="14.4" hidden="1" customHeight="1" x14ac:dyDescent="0.3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row>
    <row r="229" spans="2:31" ht="14.4" hidden="1" customHeight="1" x14ac:dyDescent="0.35"/>
    <row r="230" spans="2:31" ht="14.4" hidden="1" customHeight="1" x14ac:dyDescent="0.35"/>
    <row r="231" spans="2:31" ht="14.4" hidden="1" customHeight="1" x14ac:dyDescent="0.35"/>
    <row r="232" spans="2:31" ht="14.4" hidden="1" customHeight="1" x14ac:dyDescent="0.35"/>
    <row r="233" spans="2:31" ht="14.4" hidden="1" customHeight="1" x14ac:dyDescent="0.35"/>
    <row r="234" spans="2:31" ht="14.4" hidden="1" customHeight="1" x14ac:dyDescent="0.35"/>
    <row r="235" spans="2:31" ht="14.4" hidden="1" customHeight="1" x14ac:dyDescent="0.35"/>
    <row r="236" spans="2:31" ht="14.4" hidden="1" customHeight="1" x14ac:dyDescent="0.35"/>
    <row r="237" spans="2:31" ht="14.4" hidden="1" customHeight="1" x14ac:dyDescent="0.35"/>
    <row r="238" spans="2:31" ht="14.4" hidden="1" customHeight="1" x14ac:dyDescent="0.35"/>
    <row r="239" spans="2:31" ht="14.4" hidden="1" customHeight="1" x14ac:dyDescent="0.35"/>
    <row r="240" spans="2:31" ht="15" thickBot="1" x14ac:dyDescent="0.4"/>
    <row r="241" spans="1:31" ht="15" thickBot="1" x14ac:dyDescent="0.4">
      <c r="A241" s="177"/>
      <c r="B241" s="488" t="s">
        <v>189</v>
      </c>
      <c r="C241" s="489"/>
      <c r="D241" s="490"/>
      <c r="E241" s="488" t="s">
        <v>190</v>
      </c>
      <c r="F241" s="489"/>
      <c r="G241" s="490"/>
      <c r="H241" s="488" t="s">
        <v>191</v>
      </c>
      <c r="I241" s="497"/>
      <c r="J241" s="489"/>
      <c r="K241" s="498"/>
      <c r="L241" s="498"/>
      <c r="M241" s="490"/>
      <c r="N241" s="473" t="s">
        <v>192</v>
      </c>
      <c r="O241" s="474"/>
      <c r="P241" s="474"/>
      <c r="Q241" s="474"/>
      <c r="R241" s="474"/>
      <c r="S241" s="475"/>
      <c r="T241" s="473" t="s">
        <v>193</v>
      </c>
      <c r="U241" s="474"/>
      <c r="V241" s="474"/>
      <c r="W241" s="474"/>
      <c r="X241" s="474"/>
      <c r="Y241" s="475"/>
      <c r="Z241" s="473" t="str">
        <f>+Z206</f>
        <v>GALÁN 2024-2027 (Junio 2025)</v>
      </c>
      <c r="AA241" s="474"/>
      <c r="AB241" s="474"/>
      <c r="AC241" s="474"/>
      <c r="AD241" s="474"/>
      <c r="AE241" s="475"/>
    </row>
    <row r="242" spans="1:31" ht="26.5" thickBot="1" x14ac:dyDescent="0.4">
      <c r="A242" s="160" t="s">
        <v>177</v>
      </c>
      <c r="B242" s="159" t="str">
        <f>+B5</f>
        <v>Presupuesto Disponible</v>
      </c>
      <c r="C242" s="159" t="str">
        <f t="shared" ref="C242:AE242" si="87">+C5</f>
        <v>Compromisos</v>
      </c>
      <c r="D242" s="159" t="str">
        <f>+D5</f>
        <v>% Ejec</v>
      </c>
      <c r="E242" s="159" t="str">
        <f t="shared" si="87"/>
        <v>Presupuesto Disponible</v>
      </c>
      <c r="F242" s="159" t="str">
        <f t="shared" si="87"/>
        <v>Compromisos</v>
      </c>
      <c r="G242" s="159" t="str">
        <f t="shared" si="87"/>
        <v>% Ejec</v>
      </c>
      <c r="H242" s="159" t="str">
        <f t="shared" si="87"/>
        <v>Presupuesto Inicial</v>
      </c>
      <c r="I242" s="159" t="str">
        <f t="shared" si="87"/>
        <v>Presupuesto Disponible</v>
      </c>
      <c r="J242" s="159" t="str">
        <f t="shared" si="87"/>
        <v>Compromisos</v>
      </c>
      <c r="K242" s="159" t="str">
        <f t="shared" si="87"/>
        <v>% Ejec</v>
      </c>
      <c r="L242" s="159" t="str">
        <f t="shared" si="87"/>
        <v>Giros</v>
      </c>
      <c r="M242" s="159" t="str">
        <f t="shared" si="87"/>
        <v>% Ejec Giros</v>
      </c>
      <c r="N242" s="159" t="str">
        <f t="shared" si="87"/>
        <v>Presupuesto Inicial</v>
      </c>
      <c r="O242" s="159" t="str">
        <f t="shared" si="87"/>
        <v>Presupuesto Disponible</v>
      </c>
      <c r="P242" s="159" t="str">
        <f t="shared" si="87"/>
        <v>Compromisos</v>
      </c>
      <c r="Q242" s="159" t="str">
        <f t="shared" si="87"/>
        <v>% Ejec</v>
      </c>
      <c r="R242" s="159" t="str">
        <f t="shared" si="87"/>
        <v>Giros</v>
      </c>
      <c r="S242" s="159" t="str">
        <f t="shared" si="87"/>
        <v>% Ejec Giros</v>
      </c>
      <c r="T242" s="159" t="str">
        <f t="shared" si="87"/>
        <v>Presupuesto Inicial</v>
      </c>
      <c r="U242" s="159" t="str">
        <f t="shared" si="87"/>
        <v>Presupuesto Disponible</v>
      </c>
      <c r="V242" s="159" t="str">
        <f t="shared" si="87"/>
        <v>Compromisos</v>
      </c>
      <c r="W242" s="159" t="str">
        <f t="shared" si="87"/>
        <v>% Ejec</v>
      </c>
      <c r="X242" s="159" t="str">
        <f t="shared" si="87"/>
        <v>Giros</v>
      </c>
      <c r="Y242" s="159" t="str">
        <f t="shared" si="87"/>
        <v>% Ejec Giros</v>
      </c>
      <c r="Z242" s="159" t="str">
        <f t="shared" si="87"/>
        <v>Presupuesto Inicial</v>
      </c>
      <c r="AA242" s="159" t="str">
        <f t="shared" si="87"/>
        <v>Presupuesto Disponible</v>
      </c>
      <c r="AB242" s="159" t="str">
        <f t="shared" si="87"/>
        <v>Compromisos</v>
      </c>
      <c r="AC242" s="159" t="str">
        <f t="shared" si="87"/>
        <v>% Ejec</v>
      </c>
      <c r="AD242" s="159" t="str">
        <f t="shared" si="87"/>
        <v>Giros</v>
      </c>
      <c r="AE242" s="159" t="str">
        <f t="shared" si="87"/>
        <v>% Ejec Giros</v>
      </c>
    </row>
    <row r="243" spans="1:31" x14ac:dyDescent="0.35">
      <c r="A243" s="51" t="s">
        <v>160</v>
      </c>
      <c r="B243" s="91">
        <f>+B59+B81+B116+B142+B159+B180</f>
        <v>148742660985.23911</v>
      </c>
      <c r="C243" s="91">
        <f>+C59+C81+C116+C142+C159+C180</f>
        <v>143757049494.53677</v>
      </c>
      <c r="D243" s="78">
        <f t="shared" ref="D243:D245" si="88">+C243/B243</f>
        <v>0.9664816303696685</v>
      </c>
      <c r="E243" s="91">
        <f>+E59+E81+E116+E142+E159+E180</f>
        <v>177063243987.76355</v>
      </c>
      <c r="F243" s="91">
        <f>+F59+F81+F116+F142+F159+F180</f>
        <v>166648345400.04395</v>
      </c>
      <c r="G243" s="78">
        <f t="shared" ref="G243:G251" si="89">+F243/E243</f>
        <v>0.94117978213231335</v>
      </c>
      <c r="H243" s="91">
        <f>+H59+H81+H116+H142+H159+H180</f>
        <v>185321510272.98019</v>
      </c>
      <c r="I243" s="91">
        <f>+I59+I81+I116+I142+I159+I180</f>
        <v>245593919762.66278</v>
      </c>
      <c r="J243" s="91">
        <f>+J59+J81+J116+J142+J159+J180</f>
        <v>225492710295.00003</v>
      </c>
      <c r="K243" s="92">
        <f>+J243/I243</f>
        <v>0.91815265831056336</v>
      </c>
      <c r="L243" s="91">
        <f>+L59+L81+L116+L142+L159+L180</f>
        <v>206132725756.89233</v>
      </c>
      <c r="M243" s="92">
        <f>+L243/I243</f>
        <v>0.83932340815316198</v>
      </c>
      <c r="N243" s="91">
        <f>+N59+N81+N116+N142+N159+N180</f>
        <v>326879819104.18427</v>
      </c>
      <c r="O243" s="91">
        <f>+O59+O81+O116+O142+O159+O180</f>
        <v>329557586614.84998</v>
      </c>
      <c r="P243" s="91">
        <f>+P59+P81+P116+P142+P159+P180</f>
        <v>305658572967.10254</v>
      </c>
      <c r="Q243" s="92">
        <f>+P243/O243</f>
        <v>0.92748152487329039</v>
      </c>
      <c r="R243" s="91">
        <f>+R59+R81+R116+R142+R159+R180</f>
        <v>279076224841.4903</v>
      </c>
      <c r="S243" s="92">
        <f>+R243/O243</f>
        <v>0.84682081729055547</v>
      </c>
      <c r="T243" s="91">
        <f>+T59+T81+T116+T142+T159+T180</f>
        <v>330606278138.39679</v>
      </c>
      <c r="U243" s="91">
        <f>+U59+U81+U116+U142+U159+U180</f>
        <v>334899298794.9259</v>
      </c>
      <c r="V243" s="91">
        <f>+V59+V81+V116+V142+V159+V180</f>
        <v>319635137989.89313</v>
      </c>
      <c r="W243" s="92">
        <f>+V243/U243</f>
        <v>0.95442163999758112</v>
      </c>
      <c r="X243" s="91">
        <f>+X59+X81+X116+X142+X159+X180</f>
        <v>300409817999.69531</v>
      </c>
      <c r="Y243" s="92">
        <f>+X243/U243</f>
        <v>0.8970153687411867</v>
      </c>
      <c r="Z243" s="91">
        <f>+Z59+Z81+Z116+Z142+Z159+Z180</f>
        <v>180935230216</v>
      </c>
      <c r="AA243" s="91">
        <f>+AA59+AA81+AA116+AA142+AA159+AA180</f>
        <v>179894988750.3652</v>
      </c>
      <c r="AB243" s="91">
        <f>+AB59+AB81+AB116+AB142+AB159+AB180</f>
        <v>126480182413.82759</v>
      </c>
      <c r="AC243" s="92">
        <f>+AB243/AA243</f>
        <v>0.70307785276520562</v>
      </c>
      <c r="AD243" s="91">
        <f>+AD59+AD81+AD116+AD142+AD159+AD180</f>
        <v>115074240858.9408</v>
      </c>
      <c r="AE243" s="92">
        <f>+AD243/AA243</f>
        <v>0.63967452155449323</v>
      </c>
    </row>
    <row r="244" spans="1:31" x14ac:dyDescent="0.35">
      <c r="A244" s="48" t="s">
        <v>161</v>
      </c>
      <c r="B244" s="77">
        <f>+B43+B96+B100+B106+B109+B129+B183</f>
        <v>391469529854.5517</v>
      </c>
      <c r="C244" s="77">
        <f>+C43+C96+C100+C106+C109+C129+C183</f>
        <v>366826645204.17773</v>
      </c>
      <c r="D244" s="78">
        <f t="shared" si="88"/>
        <v>0.9370503122949827</v>
      </c>
      <c r="E244" s="77">
        <f>+E43+E96+E100+E106+E109+E129+E183</f>
        <v>453262567652.02277</v>
      </c>
      <c r="F244" s="77">
        <f>+F43+F96+F100+F106+F109+F129+F183</f>
        <v>428647532599.71167</v>
      </c>
      <c r="G244" s="78">
        <f t="shared" si="89"/>
        <v>0.9456936512983608</v>
      </c>
      <c r="H244" s="77">
        <f>+H43+H96+H100+H106+H109+H129+H183</f>
        <v>413306209269.16144</v>
      </c>
      <c r="I244" s="77">
        <f>+I43+I96+I100+I106+I109+I129+I183</f>
        <v>551925888361.00623</v>
      </c>
      <c r="J244" s="77">
        <f>+J43+J96+J100+J106+J109+J129+J183</f>
        <v>512387885887.65814</v>
      </c>
      <c r="K244" s="92">
        <f t="shared" ref="K244:K258" si="90">+J244/I244</f>
        <v>0.92836356600202297</v>
      </c>
      <c r="L244" s="77">
        <f>+L43+L96+L100+L106+L109+L129+L183</f>
        <v>493115584899.37073</v>
      </c>
      <c r="M244" s="92">
        <f t="shared" ref="M244:M258" si="91">+L244/I244</f>
        <v>0.89344528911974397</v>
      </c>
      <c r="N244" s="77">
        <f>+N43+N96+N100+N106+N109+N129+N183</f>
        <v>614262522554.03894</v>
      </c>
      <c r="O244" s="77">
        <f>+O43+O96+O100+O106+O109+O129+O183</f>
        <v>612218310575.84912</v>
      </c>
      <c r="P244" s="77">
        <f>+P43+P96+P100+P106+P109+P129+P183</f>
        <v>567979187849.72131</v>
      </c>
      <c r="Q244" s="92">
        <f t="shared" ref="Q244:Q251" si="92">+P244/O244</f>
        <v>0.92773962823079115</v>
      </c>
      <c r="R244" s="77">
        <f>+R43+R96+R100+R106+R109+R129+R183</f>
        <v>545159971385.59253</v>
      </c>
      <c r="S244" s="92">
        <f t="shared" ref="S244:S251" si="93">+R244/O244</f>
        <v>0.89046662271962773</v>
      </c>
      <c r="T244" s="77">
        <f>+T43+T96+T100+T106+T109+T129+T183</f>
        <v>623675562867.92236</v>
      </c>
      <c r="U244" s="77">
        <f>+U43+U96+U100+U106+U109+U129+U183</f>
        <v>626570923687.60278</v>
      </c>
      <c r="V244" s="77">
        <f>+V43+V96+V100+V106+V109+V129+V183</f>
        <v>600314049273.60876</v>
      </c>
      <c r="W244" s="92">
        <f t="shared" ref="W244:W251" si="94">+V244/U244</f>
        <v>0.95809432991326415</v>
      </c>
      <c r="X244" s="77">
        <f>+X43+X96+X100+X106+X109+X129+X183</f>
        <v>577328745098.74707</v>
      </c>
      <c r="Y244" s="92">
        <f t="shared" ref="Y244:Y251" si="95">+X244/U244</f>
        <v>0.92141004836444185</v>
      </c>
      <c r="Z244" s="77">
        <f>+Z43+Z96+Z100+Z106+Z109+Z129+Z183</f>
        <v>347839934400</v>
      </c>
      <c r="AA244" s="77">
        <f>+AA43+AA96+AA100+AA106+AA109+AA129+AA183</f>
        <v>349217300623.95837</v>
      </c>
      <c r="AB244" s="77">
        <f>+AB43+AB96+AB100+AB106+AB109+AB129+AB183</f>
        <v>269463030330.51801</v>
      </c>
      <c r="AC244" s="92">
        <f t="shared" ref="AC244:AC251" si="96">+AB244/AA244</f>
        <v>0.77161993363175108</v>
      </c>
      <c r="AD244" s="77">
        <f>+AD43+AD96+AD100+AD106+AD109+AD129+AD183</f>
        <v>231763803324.29239</v>
      </c>
      <c r="AE244" s="92">
        <f t="shared" ref="AE244:AE251" si="97">+AD244/AA244</f>
        <v>0.66366644181199541</v>
      </c>
    </row>
    <row r="245" spans="1:31" x14ac:dyDescent="0.35">
      <c r="A245" s="48" t="s">
        <v>162</v>
      </c>
      <c r="B245" s="77">
        <f>+B35+B74+B125+B177</f>
        <v>26875974080.180111</v>
      </c>
      <c r="C245" s="77">
        <f>+C35+C74+C125+C177</f>
        <v>22335095391.045052</v>
      </c>
      <c r="D245" s="78">
        <f t="shared" si="88"/>
        <v>0.83104319584517816</v>
      </c>
      <c r="E245" s="77">
        <f>+E35+E74+E125+E177</f>
        <v>123641325549.22411</v>
      </c>
      <c r="F245" s="77">
        <f>+F35+F74+F125+F177</f>
        <v>108583971484.46303</v>
      </c>
      <c r="G245" s="78">
        <f t="shared" si="89"/>
        <v>0.87821746493031216</v>
      </c>
      <c r="H245" s="77">
        <f>+H35+H74+H125+H177</f>
        <v>125393111323.58698</v>
      </c>
      <c r="I245" s="77">
        <f>+I35+I74+I125+I177</f>
        <v>167945614318.30341</v>
      </c>
      <c r="J245" s="77">
        <f>+J35+J74+J125+J177</f>
        <v>155561019056.86206</v>
      </c>
      <c r="K245" s="92">
        <f t="shared" si="90"/>
        <v>0.92625829908264756</v>
      </c>
      <c r="L245" s="77">
        <f>+L35+L74+L125+L177</f>
        <v>148278717446.41602</v>
      </c>
      <c r="M245" s="92">
        <f t="shared" si="91"/>
        <v>0.88289722865514564</v>
      </c>
      <c r="N245" s="77">
        <f>+N35+N74+N125+N177</f>
        <v>246334021079.66632</v>
      </c>
      <c r="O245" s="77">
        <f>+O35+O74+O125+O177</f>
        <v>246992918161.55795</v>
      </c>
      <c r="P245" s="77">
        <f>+P35+P74+P125+P177</f>
        <v>224337065303.0264</v>
      </c>
      <c r="Q245" s="92">
        <f t="shared" si="92"/>
        <v>0.90827326942340758</v>
      </c>
      <c r="R245" s="77">
        <f>+R35+R74+R125+R177</f>
        <v>216605632210.37167</v>
      </c>
      <c r="S245" s="92">
        <f t="shared" si="93"/>
        <v>0.87697102339059796</v>
      </c>
      <c r="T245" s="77">
        <f>+T35+T74+T125+T177</f>
        <v>294239631859.27423</v>
      </c>
      <c r="U245" s="77">
        <f>+U35+U74+U125+U177</f>
        <v>289176068770.3775</v>
      </c>
      <c r="V245" s="77">
        <f>+V35+V74+V125+V177</f>
        <v>265548652847.76447</v>
      </c>
      <c r="W245" s="92">
        <f t="shared" si="94"/>
        <v>0.91829401366758823</v>
      </c>
      <c r="X245" s="77">
        <f>+X35+X74+X125+X177</f>
        <v>256217594530.13144</v>
      </c>
      <c r="Y245" s="92">
        <f t="shared" si="95"/>
        <v>0.88602627326531302</v>
      </c>
      <c r="Z245" s="77">
        <f>+Z35+Z74+Z125+Z177</f>
        <v>169376996924.79999</v>
      </c>
      <c r="AA245" s="77">
        <f>+AA35+AA74+AA125+AA177</f>
        <v>169843206202.42239</v>
      </c>
      <c r="AB245" s="77">
        <f>+AB35+AB74+AB125+AB177</f>
        <v>121630846910.29799</v>
      </c>
      <c r="AC245" s="92">
        <f t="shared" si="96"/>
        <v>0.71613607414673985</v>
      </c>
      <c r="AD245" s="77">
        <f>+AD35+AD74+AD125+AD177</f>
        <v>111558138066.8632</v>
      </c>
      <c r="AE245" s="92">
        <f t="shared" si="97"/>
        <v>0.65683014682321805</v>
      </c>
    </row>
    <row r="246" spans="1:31" x14ac:dyDescent="0.35">
      <c r="A246" s="48" t="s">
        <v>163</v>
      </c>
      <c r="B246" s="77">
        <f>+B26+B119+B153+B145</f>
        <v>1691351008887.0725</v>
      </c>
      <c r="C246" s="77">
        <f>+C26+C119+C153+C145</f>
        <v>1634008923920.5952</v>
      </c>
      <c r="D246" s="78">
        <f t="shared" ref="D246:D258" si="98">+C246/B246</f>
        <v>0.96609687482658668</v>
      </c>
      <c r="E246" s="77">
        <f>+E26+E119+E153+E145</f>
        <v>2093767866986.8242</v>
      </c>
      <c r="F246" s="77">
        <f>+F26+F119+F153+F145</f>
        <v>2010018845114.1074</v>
      </c>
      <c r="G246" s="78">
        <f t="shared" si="89"/>
        <v>0.9600008084978201</v>
      </c>
      <c r="H246" s="77">
        <f>+H26+H119+H153+H145</f>
        <v>1612659957325.6108</v>
      </c>
      <c r="I246" s="77">
        <f>+I26+I119+I153+I145</f>
        <v>2218987715513.2939</v>
      </c>
      <c r="J246" s="77">
        <f>+J26+J119+J153+J145</f>
        <v>2034247575350.3145</v>
      </c>
      <c r="K246" s="92">
        <f t="shared" si="90"/>
        <v>0.9167457580447913</v>
      </c>
      <c r="L246" s="77">
        <f>+L26+L119+L153+L145</f>
        <v>1902188928445.3174</v>
      </c>
      <c r="M246" s="92">
        <f t="shared" si="91"/>
        <v>0.85723274407821815</v>
      </c>
      <c r="N246" s="77">
        <f>+N26+N119+N153+N145</f>
        <v>2278597041333.3882</v>
      </c>
      <c r="O246" s="77">
        <f>+O26+O119+O153+O145</f>
        <v>2394846883344.8281</v>
      </c>
      <c r="P246" s="77">
        <f>+P26+P119+P153+P145</f>
        <v>2256709871827.6812</v>
      </c>
      <c r="Q246" s="92">
        <f t="shared" si="92"/>
        <v>0.94231906328632831</v>
      </c>
      <c r="R246" s="77">
        <f>+R26+R119+R153+R145</f>
        <v>2162744825740.8577</v>
      </c>
      <c r="S246" s="92">
        <f t="shared" si="93"/>
        <v>0.9030827151338382</v>
      </c>
      <c r="T246" s="77">
        <f>+T26+T119+T153+T145</f>
        <v>2427243753975.8799</v>
      </c>
      <c r="U246" s="77">
        <f>+U26+U119+U153+U145</f>
        <v>2648664555679.7939</v>
      </c>
      <c r="V246" s="77">
        <f>+V26+V119+V153+V145</f>
        <v>2432634642670.6162</v>
      </c>
      <c r="W246" s="92">
        <f t="shared" si="94"/>
        <v>0.91843817574183817</v>
      </c>
      <c r="X246" s="77">
        <f>+X26+X119+X153+X145</f>
        <v>2111850115039.4707</v>
      </c>
      <c r="Y246" s="92">
        <f t="shared" si="95"/>
        <v>0.79732637736659451</v>
      </c>
      <c r="Z246" s="77">
        <f>+Z26+Z119+Z153+Z145</f>
        <v>1327331700784.3999</v>
      </c>
      <c r="AA246" s="77">
        <f>+AA26+AA119+AA153+AA145</f>
        <v>1395577689802.98</v>
      </c>
      <c r="AB246" s="77">
        <f>+AB26+AB119+AB153+AB145</f>
        <v>1060074438995.8923</v>
      </c>
      <c r="AC246" s="92">
        <f t="shared" si="96"/>
        <v>0.75959543258788254</v>
      </c>
      <c r="AD246" s="77">
        <f>+AD26+AD119+AD153+AD145</f>
        <v>863493572721.64551</v>
      </c>
      <c r="AE246" s="92">
        <f t="shared" si="97"/>
        <v>0.61873558099337977</v>
      </c>
    </row>
    <row r="247" spans="1:31" x14ac:dyDescent="0.35">
      <c r="A247" s="48" t="s">
        <v>164</v>
      </c>
      <c r="B247" s="77">
        <f>+B18+B122+B62+B171</f>
        <v>803995249173.12134</v>
      </c>
      <c r="C247" s="77">
        <f>+C18+C122+C62+C171</f>
        <v>793273779288.91394</v>
      </c>
      <c r="D247" s="78">
        <f t="shared" si="98"/>
        <v>0.98666475965469447</v>
      </c>
      <c r="E247" s="77">
        <f>+E18+E122+E62+E171</f>
        <v>800755255583.69702</v>
      </c>
      <c r="F247" s="77">
        <f>+F18+F122+F62+F171</f>
        <v>786274212783.17761</v>
      </c>
      <c r="G247" s="78">
        <f t="shared" si="89"/>
        <v>0.98191576926964574</v>
      </c>
      <c r="H247" s="77">
        <f>+H18+H122+H62+H171</f>
        <v>599523588358.59399</v>
      </c>
      <c r="I247" s="77">
        <f>+I18+I122+I62+I171</f>
        <v>805081486839.94568</v>
      </c>
      <c r="J247" s="77">
        <f>+J18+J122+J62+J171</f>
        <v>748089407073.84473</v>
      </c>
      <c r="K247" s="92">
        <f t="shared" si="90"/>
        <v>0.92920955120977555</v>
      </c>
      <c r="L247" s="77">
        <f>+L18+L122+L62+L171</f>
        <v>712369855386.09998</v>
      </c>
      <c r="M247" s="92">
        <f t="shared" si="91"/>
        <v>0.88484192846397269</v>
      </c>
      <c r="N247" s="77">
        <f>+N18+N122+N62+N171</f>
        <v>771096516760.44983</v>
      </c>
      <c r="O247" s="77">
        <f>+O18+O122+O62+O171</f>
        <v>752004254994.27344</v>
      </c>
      <c r="P247" s="77">
        <f>+P18+P122+P62+P171</f>
        <v>706423361480.94751</v>
      </c>
      <c r="Q247" s="92">
        <f t="shared" si="92"/>
        <v>0.93938745264988821</v>
      </c>
      <c r="R247" s="77">
        <f>+R18+R122+R62+R171</f>
        <v>682235549608.45007</v>
      </c>
      <c r="S247" s="92">
        <f t="shared" si="93"/>
        <v>0.90722299119656624</v>
      </c>
      <c r="T247" s="77">
        <f>+T18+T122+T62+T171</f>
        <v>809008668413.28027</v>
      </c>
      <c r="U247" s="77">
        <f>+U18+U122+U62+U171</f>
        <v>812813874387.43054</v>
      </c>
      <c r="V247" s="77">
        <f>+V18+V122+V62+V171</f>
        <v>773815448560.20056</v>
      </c>
      <c r="W247" s="92">
        <f t="shared" si="94"/>
        <v>0.95202047226787223</v>
      </c>
      <c r="X247" s="77">
        <f>+X18+X122+X62+X171</f>
        <v>751341205343.11609</v>
      </c>
      <c r="Y247" s="92">
        <f t="shared" si="95"/>
        <v>0.92437054658959561</v>
      </c>
      <c r="Z247" s="77">
        <f>+Z18+Z122+Z62+Z171</f>
        <v>463744405532.79999</v>
      </c>
      <c r="AA247" s="77">
        <f>+AA18+AA122+AA62+AA171</f>
        <v>460287217477.02393</v>
      </c>
      <c r="AB247" s="77">
        <f>+AB18+AB122+AB62+AB171</f>
        <v>324195385525.23517</v>
      </c>
      <c r="AC247" s="92">
        <f t="shared" si="96"/>
        <v>0.70433280181502755</v>
      </c>
      <c r="AD247" s="77">
        <f>+AD18+AD122+AD62+AD171</f>
        <v>300492508919.99677</v>
      </c>
      <c r="AE247" s="92">
        <f t="shared" si="97"/>
        <v>0.65283696246680234</v>
      </c>
    </row>
    <row r="248" spans="1:31" x14ac:dyDescent="0.35">
      <c r="A248" s="48" t="s">
        <v>165</v>
      </c>
      <c r="B248" s="77">
        <f>+B12+B56</f>
        <v>363715704556.52026</v>
      </c>
      <c r="C248" s="77">
        <f>+C12+C56</f>
        <v>344960632945.617</v>
      </c>
      <c r="D248" s="78">
        <f t="shared" si="98"/>
        <v>0.94843480395279778</v>
      </c>
      <c r="E248" s="77">
        <f>+E12+E56</f>
        <v>491980555709.47992</v>
      </c>
      <c r="F248" s="77">
        <f>+F12+F56</f>
        <v>487952779242.24127</v>
      </c>
      <c r="G248" s="78">
        <f t="shared" si="89"/>
        <v>0.99181313891271528</v>
      </c>
      <c r="H248" s="77">
        <f>+H12+H56</f>
        <v>434013448400.5351</v>
      </c>
      <c r="I248" s="77">
        <f>+I12+I56</f>
        <v>563858177074.96716</v>
      </c>
      <c r="J248" s="77">
        <f>+J12+J56</f>
        <v>509839808407.2099</v>
      </c>
      <c r="K248" s="92">
        <f t="shared" si="90"/>
        <v>0.90419866047171771</v>
      </c>
      <c r="L248" s="77">
        <f>+L12+L56</f>
        <v>454970670217.59302</v>
      </c>
      <c r="M248" s="92">
        <f t="shared" si="91"/>
        <v>0.80688848493386822</v>
      </c>
      <c r="N248" s="77">
        <f>+N12+N56</f>
        <v>536035186282.03479</v>
      </c>
      <c r="O248" s="77">
        <f>+O12+O56</f>
        <v>524056346119.4574</v>
      </c>
      <c r="P248" s="77">
        <f>+P12+P56</f>
        <v>470140197547.26123</v>
      </c>
      <c r="Q248" s="92">
        <f t="shared" si="92"/>
        <v>0.89711764971183827</v>
      </c>
      <c r="R248" s="77">
        <f>+R12+R56</f>
        <v>436846900508.94757</v>
      </c>
      <c r="S248" s="92">
        <f t="shared" si="93"/>
        <v>0.83358765473163332</v>
      </c>
      <c r="T248" s="77">
        <f>+T12+T56</f>
        <v>589240929129.65491</v>
      </c>
      <c r="U248" s="77">
        <f>+U12+U56</f>
        <v>608151090026.4021</v>
      </c>
      <c r="V248" s="77">
        <f>+V12+V56</f>
        <v>587947812117.53516</v>
      </c>
      <c r="W248" s="92">
        <f t="shared" si="94"/>
        <v>0.96677917997649265</v>
      </c>
      <c r="X248" s="77">
        <f>+X12+X56</f>
        <v>566777462184.31311</v>
      </c>
      <c r="Y248" s="92">
        <f t="shared" si="95"/>
        <v>0.93196817613153859</v>
      </c>
      <c r="Z248" s="77">
        <f>+Z12+Z56</f>
        <v>350082065829.59998</v>
      </c>
      <c r="AA248" s="77">
        <f>+AA12+AA56</f>
        <v>329419960602.50159</v>
      </c>
      <c r="AB248" s="77">
        <f>+AB12+AB56</f>
        <v>235512047819.14279</v>
      </c>
      <c r="AC248" s="92">
        <f t="shared" si="96"/>
        <v>0.71492950029013613</v>
      </c>
      <c r="AD248" s="77">
        <f>+AD12+AD56</f>
        <v>209578946904.60199</v>
      </c>
      <c r="AE248" s="92">
        <f t="shared" si="97"/>
        <v>0.63620597404385237</v>
      </c>
    </row>
    <row r="249" spans="1:31" x14ac:dyDescent="0.35">
      <c r="A249" s="48" t="s">
        <v>166</v>
      </c>
      <c r="B249" s="77">
        <f>+B89+B132+B21+B174</f>
        <v>6951629378514.8936</v>
      </c>
      <c r="C249" s="77">
        <f>+C89+C132+C21+C174</f>
        <v>6852024451267.083</v>
      </c>
      <c r="D249" s="78">
        <f t="shared" si="98"/>
        <v>0.98567171495712136</v>
      </c>
      <c r="E249" s="77">
        <f>+E89+E132+E21+E174</f>
        <v>7001099586131.248</v>
      </c>
      <c r="F249" s="77">
        <f>+F89+F132+F21+F174</f>
        <v>6643028635521.8672</v>
      </c>
      <c r="G249" s="78">
        <f t="shared" si="89"/>
        <v>0.94885504109687313</v>
      </c>
      <c r="H249" s="77">
        <f>+H89+H132+H21+H174</f>
        <v>3531635839171.6084</v>
      </c>
      <c r="I249" s="77">
        <f>+I89+I132+I21+I174</f>
        <v>5124011510070.123</v>
      </c>
      <c r="J249" s="77">
        <f>+J89+J132+J21+J174</f>
        <v>4398437757112.207</v>
      </c>
      <c r="K249" s="92">
        <f t="shared" si="90"/>
        <v>0.85839732179914907</v>
      </c>
      <c r="L249" s="77">
        <f>+L89+L132+L21+L174</f>
        <v>4248782371360.0752</v>
      </c>
      <c r="M249" s="92">
        <f t="shared" si="91"/>
        <v>0.82919063764982248</v>
      </c>
      <c r="N249" s="77">
        <f>+N89+N132+N21+N174</f>
        <v>6290571751650.793</v>
      </c>
      <c r="O249" s="77">
        <f>+O89+O132+O21+O174</f>
        <v>6008152637267.4629</v>
      </c>
      <c r="P249" s="77">
        <f>+P89+P132+P21+P174</f>
        <v>5339034791644.6992</v>
      </c>
      <c r="Q249" s="92">
        <f t="shared" si="92"/>
        <v>0.88863168331104825</v>
      </c>
      <c r="R249" s="77">
        <f>+R89+R132+R21+R174</f>
        <v>5145450661273.5488</v>
      </c>
      <c r="S249" s="92">
        <f t="shared" si="93"/>
        <v>0.85641144157311633</v>
      </c>
      <c r="T249" s="77">
        <f>+T89+T132+T21+T174</f>
        <v>5466908839872.8457</v>
      </c>
      <c r="U249" s="77">
        <f>+U89+U132+U21+U174</f>
        <v>4911373082143.7559</v>
      </c>
      <c r="V249" s="77">
        <f>+V89+V132+V21+V174</f>
        <v>4409292036642.1855</v>
      </c>
      <c r="W249" s="92">
        <f t="shared" si="94"/>
        <v>0.89777175606410708</v>
      </c>
      <c r="X249" s="77">
        <f>+X89+X132+X21+X174</f>
        <v>4269950609362.6768</v>
      </c>
      <c r="Y249" s="92">
        <f t="shared" si="95"/>
        <v>0.86940058064147185</v>
      </c>
      <c r="Z249" s="77">
        <f>+Z89+Z132+Z21+Z174</f>
        <v>3049519271788</v>
      </c>
      <c r="AA249" s="77">
        <f>+AA89+AA132+AA21+AA174</f>
        <v>2962230864633.0127</v>
      </c>
      <c r="AB249" s="77">
        <f>+AB89+AB132+AB21+AB174</f>
        <v>1846059220062.7729</v>
      </c>
      <c r="AC249" s="92">
        <f t="shared" si="96"/>
        <v>0.62319896875812175</v>
      </c>
      <c r="AD249" s="77">
        <f>+AD89+AD132+AD21+AD174</f>
        <v>1742886218972.0383</v>
      </c>
      <c r="AE249" s="92">
        <f t="shared" si="97"/>
        <v>0.58836947510772841</v>
      </c>
    </row>
    <row r="250" spans="1:31" x14ac:dyDescent="0.35">
      <c r="A250" s="48" t="s">
        <v>167</v>
      </c>
      <c r="B250" s="77">
        <f>+B39+B93+B139+B162</f>
        <v>497481543773.36023</v>
      </c>
      <c r="C250" s="77">
        <f>+C39+C93+C139+C162</f>
        <v>491948079424.0954</v>
      </c>
      <c r="D250" s="78">
        <f t="shared" si="98"/>
        <v>0.98887704595572745</v>
      </c>
      <c r="E250" s="77">
        <f>+E39+E93+E139+E162</f>
        <v>1341645450348.0249</v>
      </c>
      <c r="F250" s="77">
        <f>+F39+F93+F139+F162</f>
        <v>1322259598926.5229</v>
      </c>
      <c r="G250" s="78">
        <f t="shared" si="89"/>
        <v>0.98555068970235526</v>
      </c>
      <c r="H250" s="77">
        <f>+H39+H93+H139+H162</f>
        <v>1136357271257.002</v>
      </c>
      <c r="I250" s="77">
        <f>+I39+I93+I139+I162</f>
        <v>1476913167512.814</v>
      </c>
      <c r="J250" s="77">
        <f>+J39+J93+J139+J162</f>
        <v>1306208444107.3999</v>
      </c>
      <c r="K250" s="92">
        <f t="shared" si="90"/>
        <v>0.88441790136322762</v>
      </c>
      <c r="L250" s="77">
        <f>+L39+L93+L139+L162</f>
        <v>1176830607331.5908</v>
      </c>
      <c r="M250" s="92">
        <f t="shared" si="91"/>
        <v>0.79681773662660527</v>
      </c>
      <c r="N250" s="77">
        <f>+N39+N93+N139+N162</f>
        <v>1602117408385.3408</v>
      </c>
      <c r="O250" s="77">
        <f>+O39+O93+O139+O162</f>
        <v>1600824138243.593</v>
      </c>
      <c r="P250" s="77">
        <f>+P39+P93+P139+P162</f>
        <v>1525360117635.1147</v>
      </c>
      <c r="Q250" s="92">
        <f t="shared" si="92"/>
        <v>0.9528592686694014</v>
      </c>
      <c r="R250" s="77">
        <f>+R39+R93+R139+R162</f>
        <v>1438985834946.0742</v>
      </c>
      <c r="S250" s="92">
        <f t="shared" si="93"/>
        <v>0.8989031340600061</v>
      </c>
      <c r="T250" s="77">
        <f>+T39+T93+T139+T162</f>
        <v>1515779846865.3267</v>
      </c>
      <c r="U250" s="77">
        <f>+U39+U93+U139+U162</f>
        <v>1565901582510.5332</v>
      </c>
      <c r="V250" s="77">
        <f>+V39+V93+V139+V162</f>
        <v>1370197626184.5586</v>
      </c>
      <c r="W250" s="92">
        <f t="shared" si="94"/>
        <v>0.87502154764272477</v>
      </c>
      <c r="X250" s="77">
        <f>+X39+X93+X139+X162</f>
        <v>1273634780155.2944</v>
      </c>
      <c r="Y250" s="92">
        <f t="shared" si="95"/>
        <v>0.81335557379879408</v>
      </c>
      <c r="Z250" s="77">
        <f>+Z39+Z93+Z139+Z162</f>
        <v>829226387578</v>
      </c>
      <c r="AA250" s="77">
        <f>+AA39+AA93+AA139+AA162</f>
        <v>803581028822.79163</v>
      </c>
      <c r="AB250" s="77">
        <f>+AB39+AB93+AB139+AB162</f>
        <v>702182993305.50806</v>
      </c>
      <c r="AC250" s="92">
        <f t="shared" si="96"/>
        <v>0.87381728552523585</v>
      </c>
      <c r="AD250" s="77">
        <f>+AD39+AD93+AD139+AD162</f>
        <v>484827508880.81036</v>
      </c>
      <c r="AE250" s="92">
        <f t="shared" si="97"/>
        <v>0.6033336919253306</v>
      </c>
    </row>
    <row r="251" spans="1:31" x14ac:dyDescent="0.35">
      <c r="A251" s="48" t="s">
        <v>168</v>
      </c>
      <c r="B251" s="77">
        <f>+B103+B53</f>
        <v>111761117275.10156</v>
      </c>
      <c r="C251" s="77">
        <f>+C103+C53</f>
        <v>107930694924.04004</v>
      </c>
      <c r="D251" s="78">
        <f t="shared" si="98"/>
        <v>0.96572669954942481</v>
      </c>
      <c r="E251" s="77">
        <f>+E103+E53</f>
        <v>172793954096.48401</v>
      </c>
      <c r="F251" s="77">
        <f>+F103+F53</f>
        <v>166072113187.13019</v>
      </c>
      <c r="G251" s="78">
        <f t="shared" si="89"/>
        <v>0.9610990966408437</v>
      </c>
      <c r="H251" s="77">
        <f>+H103+H53</f>
        <v>166659379900.47327</v>
      </c>
      <c r="I251" s="77">
        <f>+I103+I53</f>
        <v>221911488203.40234</v>
      </c>
      <c r="J251" s="77">
        <f>+J103+J53</f>
        <v>208392502445.85159</v>
      </c>
      <c r="K251" s="92">
        <f t="shared" si="90"/>
        <v>0.93907937859819424</v>
      </c>
      <c r="L251" s="77">
        <f>+L103+L53</f>
        <v>192635678676.89618</v>
      </c>
      <c r="M251" s="92">
        <f t="shared" si="91"/>
        <v>0.86807438513650914</v>
      </c>
      <c r="N251" s="77">
        <f>+N103+N53</f>
        <v>246774502818.82941</v>
      </c>
      <c r="O251" s="77">
        <f>+O103+O53</f>
        <v>246321577477.60196</v>
      </c>
      <c r="P251" s="77">
        <f>+P103+P53</f>
        <v>234114215828.62534</v>
      </c>
      <c r="Q251" s="92">
        <f t="shared" si="92"/>
        <v>0.95044136297768456</v>
      </c>
      <c r="R251" s="77">
        <f>+R103+R53</f>
        <v>224644588580.38086</v>
      </c>
      <c r="S251" s="92">
        <f t="shared" si="93"/>
        <v>0.91199719846227356</v>
      </c>
      <c r="T251" s="77">
        <f>+T103+T53</f>
        <v>251583426272.46979</v>
      </c>
      <c r="U251" s="77">
        <f>+U103+U53</f>
        <v>249346790536.91971</v>
      </c>
      <c r="V251" s="77">
        <f>+V103+V53</f>
        <v>236686988833.52307</v>
      </c>
      <c r="W251" s="92">
        <f t="shared" si="94"/>
        <v>0.94922813453449217</v>
      </c>
      <c r="X251" s="77">
        <f>+X103+X53</f>
        <v>217412852016.04034</v>
      </c>
      <c r="Y251" s="92">
        <f t="shared" si="95"/>
        <v>0.87192961877666098</v>
      </c>
      <c r="Z251" s="77">
        <f>+Z103+Z53</f>
        <v>183327603695.59998</v>
      </c>
      <c r="AA251" s="77">
        <f>+AA103+AA53</f>
        <v>181972478652.44238</v>
      </c>
      <c r="AB251" s="77">
        <f>+AB103+AB53</f>
        <v>119723201177.40759</v>
      </c>
      <c r="AC251" s="92">
        <f t="shared" si="96"/>
        <v>0.65791927473864031</v>
      </c>
      <c r="AD251" s="77">
        <f>+AD103+AD53</f>
        <v>114237873273.09839</v>
      </c>
      <c r="AE251" s="92">
        <f t="shared" si="97"/>
        <v>0.62777555221021397</v>
      </c>
    </row>
    <row r="252" spans="1:31" x14ac:dyDescent="0.35">
      <c r="A252" s="48" t="s">
        <v>169</v>
      </c>
      <c r="B252" s="77"/>
      <c r="C252" s="77"/>
      <c r="D252" s="78"/>
      <c r="E252" s="77"/>
      <c r="F252" s="77"/>
      <c r="G252" s="78"/>
      <c r="H252" s="77">
        <f t="shared" ref="H252:J252" si="99">+H68</f>
        <v>0</v>
      </c>
      <c r="I252" s="77">
        <f t="shared" si="99"/>
        <v>0</v>
      </c>
      <c r="J252" s="77">
        <f t="shared" si="99"/>
        <v>0</v>
      </c>
      <c r="K252" s="92">
        <v>0</v>
      </c>
      <c r="L252" s="77">
        <f t="shared" ref="L252" si="100">+L68</f>
        <v>0</v>
      </c>
      <c r="M252" s="92">
        <v>0</v>
      </c>
      <c r="N252" s="77">
        <f t="shared" ref="N252:P252" si="101">+N68</f>
        <v>96485757423.200012</v>
      </c>
      <c r="O252" s="77">
        <f t="shared" si="101"/>
        <v>105241227489.12881</v>
      </c>
      <c r="P252" s="77">
        <f t="shared" si="101"/>
        <v>87806690051.001038</v>
      </c>
      <c r="Q252" s="92">
        <v>0</v>
      </c>
      <c r="R252" s="77">
        <f t="shared" ref="R252" si="102">+R68</f>
        <v>85864175146.713867</v>
      </c>
      <c r="S252" s="92">
        <v>0</v>
      </c>
      <c r="T252" s="77">
        <f t="shared" ref="T252:V252" si="103">+T68</f>
        <v>124397157186.4353</v>
      </c>
      <c r="U252" s="77">
        <f t="shared" si="103"/>
        <v>125204672742.86092</v>
      </c>
      <c r="V252" s="77">
        <f t="shared" si="103"/>
        <v>120479680655.55469</v>
      </c>
      <c r="W252" s="92">
        <v>0</v>
      </c>
      <c r="X252" s="77">
        <f t="shared" ref="X252" si="104">+X68</f>
        <v>118449384386.42331</v>
      </c>
      <c r="Y252" s="92">
        <v>0</v>
      </c>
      <c r="Z252" s="77">
        <f t="shared" ref="Z252:AB252" si="105">+Z68</f>
        <v>67110721819.199997</v>
      </c>
      <c r="AA252" s="77">
        <f t="shared" si="105"/>
        <v>68220903773.207596</v>
      </c>
      <c r="AB252" s="77">
        <f t="shared" si="105"/>
        <v>48876324598.097595</v>
      </c>
      <c r="AC252" s="92">
        <v>0</v>
      </c>
      <c r="AD252" s="77">
        <f t="shared" ref="AD252" si="106">+AD68</f>
        <v>43142812403.934402</v>
      </c>
      <c r="AE252" s="92">
        <v>0</v>
      </c>
    </row>
    <row r="253" spans="1:31" x14ac:dyDescent="0.35">
      <c r="A253" s="48" t="s">
        <v>170</v>
      </c>
      <c r="B253" s="77">
        <f>+B29+B84+B136+B165+B168+B156</f>
        <v>674403860834.57507</v>
      </c>
      <c r="C253" s="77">
        <f>+C29+C84+C136+C165+C168+C156</f>
        <v>602136323947.65674</v>
      </c>
      <c r="D253" s="78">
        <f t="shared" si="98"/>
        <v>0.89284234405555263</v>
      </c>
      <c r="E253" s="77">
        <f>+E29+E84+E136+E165+E168+E156</f>
        <v>728908868235.90125</v>
      </c>
      <c r="F253" s="77">
        <f>+F29+F84+F136+F165+F168+F156</f>
        <v>681138924874.89319</v>
      </c>
      <c r="G253" s="78">
        <f t="shared" ref="G253" si="107">+F253/E253</f>
        <v>0.93446376434324296</v>
      </c>
      <c r="H253" s="77">
        <f>+H29+H84+H136+H165+H168+H156</f>
        <v>546783210884.9726</v>
      </c>
      <c r="I253" s="77">
        <f>+I29+I84+I136+I165+I168+I156</f>
        <v>731728083995.29358</v>
      </c>
      <c r="J253" s="77">
        <f>+J29+J84+J136+J165+J168+J156</f>
        <v>688340845210.53223</v>
      </c>
      <c r="K253" s="92">
        <f t="shared" si="90"/>
        <v>0.94070578985042697</v>
      </c>
      <c r="L253" s="77">
        <f>+L29+L84+L136+L165+L168+L156</f>
        <v>639419179588.05835</v>
      </c>
      <c r="M253" s="92">
        <f t="shared" si="91"/>
        <v>0.87384807768587858</v>
      </c>
      <c r="N253" s="77">
        <f>+N29+N84+N136+N165+N168+N156</f>
        <v>816135835389.24255</v>
      </c>
      <c r="O253" s="77">
        <f>+O29+O84+O136+O165+O168+O156</f>
        <v>815414719930.29761</v>
      </c>
      <c r="P253" s="77">
        <f>+P29+P84+P136+P165+P168+P156</f>
        <v>737912435650.95349</v>
      </c>
      <c r="Q253" s="92">
        <f t="shared" ref="Q253:Q258" si="108">+P253/O253</f>
        <v>0.90495353789300115</v>
      </c>
      <c r="R253" s="77">
        <f>+R29+R84+R136+R165+R168+R156</f>
        <v>669263900167.17188</v>
      </c>
      <c r="S253" s="92">
        <f t="shared" ref="S253:S258" si="109">+R253/O253</f>
        <v>0.82076504606684209</v>
      </c>
      <c r="T253" s="77">
        <f>+T29+T84+T136+T165+T168+T156</f>
        <v>1030182497035.0134</v>
      </c>
      <c r="U253" s="77">
        <f>+U29+U84+U136+U165+U168+U156</f>
        <v>1024714350938.4021</v>
      </c>
      <c r="V253" s="77">
        <f>+V29+V84+V136+V165+V168+V156</f>
        <v>952958283306.95068</v>
      </c>
      <c r="W253" s="92">
        <f t="shared" ref="W253:W258" si="110">+V253/U253</f>
        <v>0.92997456553063851</v>
      </c>
      <c r="X253" s="77">
        <f>+X29+X84+X136+X165+X168+X156</f>
        <v>884573478625.02002</v>
      </c>
      <c r="Y253" s="92">
        <f t="shared" ref="Y253:Y258" si="111">+X253/U253</f>
        <v>0.86323908493616264</v>
      </c>
      <c r="Z253" s="77">
        <f>+Z29+Z84+Z136+Z165+Z168+Z156</f>
        <v>682241830165.19995</v>
      </c>
      <c r="AA253" s="77">
        <f>+AA29+AA84+AA136+AA165+AA168+AA156</f>
        <v>660076807119.26282</v>
      </c>
      <c r="AB253" s="77">
        <f>+AB29+AB84+AB136+AB165+AB168+AB156</f>
        <v>454605928958.24072</v>
      </c>
      <c r="AC253" s="92">
        <f t="shared" ref="AC253:AC258" si="112">+AB253/AA253</f>
        <v>0.68871671304776272</v>
      </c>
      <c r="AD253" s="77">
        <f>+AD29+AD84+AD136+AD165+AD168+AD156</f>
        <v>420339315339.41357</v>
      </c>
      <c r="AE253" s="92">
        <f t="shared" ref="AE253:AE258" si="113">+AD253/AA253</f>
        <v>0.63680364285768121</v>
      </c>
    </row>
    <row r="254" spans="1:31" x14ac:dyDescent="0.35">
      <c r="A254" s="48" t="s">
        <v>171</v>
      </c>
      <c r="B254" s="77"/>
      <c r="C254" s="77"/>
      <c r="D254" s="78"/>
      <c r="E254" s="77"/>
      <c r="F254" s="77"/>
      <c r="G254" s="78"/>
      <c r="H254" s="77">
        <f>+H50</f>
        <v>58566241766.230751</v>
      </c>
      <c r="I254" s="77">
        <f>+I50</f>
        <v>58566241766.230751</v>
      </c>
      <c r="J254" s="77">
        <f>+J50</f>
        <v>48607014111.269524</v>
      </c>
      <c r="K254" s="92">
        <f t="shared" si="90"/>
        <v>0.8299493470195024</v>
      </c>
      <c r="L254" s="77">
        <f>+L50</f>
        <v>43827908203.699646</v>
      </c>
      <c r="M254" s="92">
        <f t="shared" si="91"/>
        <v>0.74834762965737689</v>
      </c>
      <c r="N254" s="77">
        <f>+N50</f>
        <v>87363362272.740524</v>
      </c>
      <c r="O254" s="77">
        <f>+O50</f>
        <v>87156739338.782944</v>
      </c>
      <c r="P254" s="77">
        <f>+P50</f>
        <v>83500929752.622818</v>
      </c>
      <c r="Q254" s="92">
        <f t="shared" si="108"/>
        <v>0.95805476875460205</v>
      </c>
      <c r="R254" s="77">
        <f>+R50</f>
        <v>81771610810.765091</v>
      </c>
      <c r="S254" s="92">
        <f t="shared" si="109"/>
        <v>0.93821328598485576</v>
      </c>
      <c r="T254" s="77">
        <f>+T50</f>
        <v>108145863858.29044</v>
      </c>
      <c r="U254" s="77">
        <f>+U50</f>
        <v>113032367386.12979</v>
      </c>
      <c r="V254" s="77">
        <f>+V50</f>
        <v>107670366863.79985</v>
      </c>
      <c r="W254" s="92">
        <f t="shared" si="110"/>
        <v>0.95256225587125132</v>
      </c>
      <c r="X254" s="77">
        <f>+X50</f>
        <v>104895349240.60565</v>
      </c>
      <c r="Y254" s="92">
        <f t="shared" si="111"/>
        <v>0.92801161000435139</v>
      </c>
      <c r="Z254" s="77">
        <f>+Z50</f>
        <v>68642614841.599998</v>
      </c>
      <c r="AA254" s="77">
        <f>+AA50</f>
        <v>68107170699.676392</v>
      </c>
      <c r="AB254" s="77">
        <f>+AB50</f>
        <v>48890177152.025597</v>
      </c>
      <c r="AC254" s="92">
        <f t="shared" si="112"/>
        <v>0.71784184616345981</v>
      </c>
      <c r="AD254" s="77">
        <f>+AD50</f>
        <v>46498973526.836792</v>
      </c>
      <c r="AE254" s="92">
        <f t="shared" si="113"/>
        <v>0.68273242081773522</v>
      </c>
    </row>
    <row r="255" spans="1:31" x14ac:dyDescent="0.35">
      <c r="A255" s="48" t="s">
        <v>172</v>
      </c>
      <c r="B255" s="77">
        <f>+B46</f>
        <v>223686320755.67331</v>
      </c>
      <c r="C255" s="77">
        <f>+C46</f>
        <v>221458820783.48593</v>
      </c>
      <c r="D255" s="78">
        <f t="shared" si="98"/>
        <v>0.99004185877499229</v>
      </c>
      <c r="E255" s="77">
        <f>+E46</f>
        <v>280894275418.72723</v>
      </c>
      <c r="F255" s="77">
        <f>+F46</f>
        <v>275645259151.18665</v>
      </c>
      <c r="G255" s="78">
        <f t="shared" ref="G255:G259" si="114">+F255/E255</f>
        <v>0.98131319600687517</v>
      </c>
      <c r="H255" s="77">
        <f t="shared" ref="H255:J255" si="115">+H46</f>
        <v>287381150799.10986</v>
      </c>
      <c r="I255" s="77">
        <f t="shared" si="115"/>
        <v>375407864610.00195</v>
      </c>
      <c r="J255" s="77">
        <f t="shared" si="115"/>
        <v>354016110293.09698</v>
      </c>
      <c r="K255" s="92">
        <f t="shared" si="90"/>
        <v>0.94301729842786297</v>
      </c>
      <c r="L255" s="77">
        <f t="shared" ref="L255" si="116">+L46</f>
        <v>343640312255.35913</v>
      </c>
      <c r="M255" s="92">
        <f t="shared" si="91"/>
        <v>0.91537856462425204</v>
      </c>
      <c r="N255" s="77">
        <f t="shared" ref="N255:P255" si="117">+N46</f>
        <v>417161141333.75842</v>
      </c>
      <c r="O255" s="77">
        <f t="shared" si="117"/>
        <v>416183710615.51117</v>
      </c>
      <c r="P255" s="77">
        <f t="shared" si="117"/>
        <v>391436220575.44885</v>
      </c>
      <c r="Q255" s="92">
        <f t="shared" si="108"/>
        <v>0.94053710078305985</v>
      </c>
      <c r="R255" s="77">
        <f t="shared" ref="R255" si="118">+R46</f>
        <v>380288715457.48163</v>
      </c>
      <c r="S255" s="92">
        <f t="shared" si="109"/>
        <v>0.91375204208510963</v>
      </c>
      <c r="T255" s="77">
        <f t="shared" ref="T255:V255" si="119">+T46</f>
        <v>434406575771.14917</v>
      </c>
      <c r="U255" s="77">
        <f t="shared" si="119"/>
        <v>440255794642.66266</v>
      </c>
      <c r="V255" s="77">
        <f t="shared" si="119"/>
        <v>424970839874.91602</v>
      </c>
      <c r="W255" s="92">
        <f t="shared" si="110"/>
        <v>0.96528165000042121</v>
      </c>
      <c r="X255" s="77">
        <f t="shared" ref="X255" si="120">+X46</f>
        <v>414318982062.66101</v>
      </c>
      <c r="Y255" s="92">
        <f t="shared" si="111"/>
        <v>0.941086947870718</v>
      </c>
      <c r="Z255" s="77">
        <f t="shared" ref="Z255:AB255" si="121">+Z46</f>
        <v>260296710609.59998</v>
      </c>
      <c r="AA255" s="77">
        <f t="shared" si="121"/>
        <v>258991725521.43478</v>
      </c>
      <c r="AB255" s="77">
        <f t="shared" si="121"/>
        <v>187479536833.6088</v>
      </c>
      <c r="AC255" s="92">
        <f t="shared" si="112"/>
        <v>0.72388234201749635</v>
      </c>
      <c r="AD255" s="77">
        <f t="shared" ref="AD255" si="122">+AD46</f>
        <v>177943013712.27557</v>
      </c>
      <c r="AE255" s="92">
        <f t="shared" si="113"/>
        <v>0.68706061305247601</v>
      </c>
    </row>
    <row r="256" spans="1:31" x14ac:dyDescent="0.35">
      <c r="A256" s="48" t="s">
        <v>173</v>
      </c>
      <c r="B256" s="77">
        <f>+B77+B33</f>
        <v>279241803561.70294</v>
      </c>
      <c r="C256" s="77">
        <f>+C77+C33</f>
        <v>274230458382.44907</v>
      </c>
      <c r="D256" s="78">
        <f t="shared" si="98"/>
        <v>0.98205374297352821</v>
      </c>
      <c r="E256" s="77">
        <f>+E77+E33</f>
        <v>326096721091.52899</v>
      </c>
      <c r="F256" s="77">
        <f>+F77+F33</f>
        <v>307610866984.64557</v>
      </c>
      <c r="G256" s="78">
        <f t="shared" si="114"/>
        <v>0.94331174491725478</v>
      </c>
      <c r="H256" s="77">
        <f>+H77+H33</f>
        <v>359071973806.89563</v>
      </c>
      <c r="I256" s="77">
        <f>+I77+I33</f>
        <v>494657262507.50183</v>
      </c>
      <c r="J256" s="77">
        <f>+J77+J33</f>
        <v>359114266215.34198</v>
      </c>
      <c r="K256" s="92">
        <f t="shared" si="90"/>
        <v>0.72598603808004492</v>
      </c>
      <c r="L256" s="77">
        <f>+L77+L33</f>
        <v>318355441305.23401</v>
      </c>
      <c r="M256" s="92">
        <f t="shared" si="91"/>
        <v>0.64358792528676545</v>
      </c>
      <c r="N256" s="77">
        <f>+N77+N33</f>
        <v>532441956263.97943</v>
      </c>
      <c r="O256" s="77">
        <f>+O77+O33</f>
        <v>569704320317.26648</v>
      </c>
      <c r="P256" s="77">
        <f>+P77+P33</f>
        <v>457425895737.89587</v>
      </c>
      <c r="Q256" s="92">
        <f t="shared" si="108"/>
        <v>0.80291807420936689</v>
      </c>
      <c r="R256" s="77">
        <f>+R77+R33</f>
        <v>417499029506.70709</v>
      </c>
      <c r="S256" s="92">
        <f t="shared" si="109"/>
        <v>0.73283458562189463</v>
      </c>
      <c r="T256" s="77">
        <f>+T77+T33</f>
        <v>504359225808.20459</v>
      </c>
      <c r="U256" s="77">
        <f>+U77+U33</f>
        <v>505571171199.75616</v>
      </c>
      <c r="V256" s="77">
        <f>+V77+V33</f>
        <v>471875215963.82074</v>
      </c>
      <c r="W256" s="92">
        <f t="shared" si="110"/>
        <v>0.93335071864170471</v>
      </c>
      <c r="X256" s="77">
        <f>+X77+X33</f>
        <v>447177570509.1283</v>
      </c>
      <c r="Y256" s="92">
        <f t="shared" si="111"/>
        <v>0.88449974204016479</v>
      </c>
      <c r="Z256" s="77">
        <f>+Z77+Z33</f>
        <v>272111495208.80002</v>
      </c>
      <c r="AA256" s="77">
        <f>+AA77+AA33</f>
        <v>269977663211.53159</v>
      </c>
      <c r="AB256" s="77">
        <f>+AB77+AB33</f>
        <v>175673105772.9136</v>
      </c>
      <c r="AC256" s="92">
        <f t="shared" si="112"/>
        <v>0.65069496373583713</v>
      </c>
      <c r="AD256" s="77">
        <f>+AD77+AD33</f>
        <v>161690804357.16159</v>
      </c>
      <c r="AE256" s="92">
        <f t="shared" si="113"/>
        <v>0.59890437762058257</v>
      </c>
    </row>
    <row r="257" spans="1:31" x14ac:dyDescent="0.35">
      <c r="A257" s="48" t="s">
        <v>174</v>
      </c>
      <c r="B257" s="77">
        <f>+B65+B71+B112</f>
        <v>74294792549.336304</v>
      </c>
      <c r="C257" s="77">
        <f>+C65+C71+C112</f>
        <v>66598609633.707504</v>
      </c>
      <c r="D257" s="78">
        <f t="shared" si="98"/>
        <v>0.8964101971141778</v>
      </c>
      <c r="E257" s="77">
        <f>+E65+E71+E112</f>
        <v>292781063864.68457</v>
      </c>
      <c r="F257" s="77">
        <f>+F65+F71+F112</f>
        <v>274550763855.52148</v>
      </c>
      <c r="G257" s="78">
        <f t="shared" si="114"/>
        <v>0.93773401951436097</v>
      </c>
      <c r="H257" s="77">
        <f>+H65+H71+H112</f>
        <v>305331644351.0141</v>
      </c>
      <c r="I257" s="77">
        <f>+I65+I71+I112</f>
        <v>411620215717.52295</v>
      </c>
      <c r="J257" s="77">
        <f>+J65+J71+J112</f>
        <v>337632463298.40436</v>
      </c>
      <c r="K257" s="92">
        <f t="shared" si="90"/>
        <v>0.82025238413000301</v>
      </c>
      <c r="L257" s="77">
        <f>+L65+L71+L112</f>
        <v>318622257342.99939</v>
      </c>
      <c r="M257" s="92">
        <f t="shared" si="91"/>
        <v>0.77406853496635841</v>
      </c>
      <c r="N257" s="77">
        <f>+N65+N71+N112</f>
        <v>779227834249.11328</v>
      </c>
      <c r="O257" s="77">
        <f>+O65+O71+O112</f>
        <v>813464927867.39111</v>
      </c>
      <c r="P257" s="77">
        <f>+P65+P71+P112</f>
        <v>746772676827.34656</v>
      </c>
      <c r="Q257" s="92">
        <f t="shared" si="108"/>
        <v>0.91801459564472265</v>
      </c>
      <c r="R257" s="77">
        <f>+R65+R71+R112</f>
        <v>708335373175.53625</v>
      </c>
      <c r="S257" s="92">
        <f t="shared" si="109"/>
        <v>0.87076326084829958</v>
      </c>
      <c r="T257" s="77">
        <f>+T65+T71+T112</f>
        <v>838369150585.42957</v>
      </c>
      <c r="U257" s="77">
        <f>+U65+U71+U112</f>
        <v>860899874561.10059</v>
      </c>
      <c r="V257" s="77">
        <f>+V65+V71+V112</f>
        <v>840927703077.85791</v>
      </c>
      <c r="W257" s="92">
        <f t="shared" si="110"/>
        <v>0.9768008196151442</v>
      </c>
      <c r="X257" s="77">
        <f>+X65+X71+X112</f>
        <v>810241330670.55554</v>
      </c>
      <c r="Y257" s="92">
        <f t="shared" si="111"/>
        <v>0.94115628845181154</v>
      </c>
      <c r="Z257" s="77">
        <f>+Z65+Z71+Z112</f>
        <v>512752597820.39996</v>
      </c>
      <c r="AA257" s="77">
        <f>+AA65+AA71+AA112</f>
        <v>507111150485.83801</v>
      </c>
      <c r="AB257" s="77">
        <f>+AB65+AB71+AB112</f>
        <v>365723435108.96558</v>
      </c>
      <c r="AC257" s="92">
        <f t="shared" si="112"/>
        <v>0.72118989053698412</v>
      </c>
      <c r="AD257" s="77">
        <f>+AD65+AD71+AD112</f>
        <v>339790268946.7356</v>
      </c>
      <c r="AE257" s="92">
        <f t="shared" si="113"/>
        <v>0.67005087271537889</v>
      </c>
    </row>
    <row r="258" spans="1:31" ht="15" thickBot="1" x14ac:dyDescent="0.4">
      <c r="A258" s="223" t="s">
        <v>175</v>
      </c>
      <c r="B258" s="224">
        <f>+B7+B9+B15+B150+B186</f>
        <v>1421837007410.2222</v>
      </c>
      <c r="C258" s="224">
        <f>+C7+C9+C15+C150+C186</f>
        <v>1395108400704.29</v>
      </c>
      <c r="D258" s="225">
        <f t="shared" si="98"/>
        <v>0.98120135671906838</v>
      </c>
      <c r="E258" s="224">
        <f>+E7+E9+E15+E150+E186</f>
        <v>1540202215692.8379</v>
      </c>
      <c r="F258" s="224">
        <f>+F7+F9+F15+F150+F186</f>
        <v>1502296744600.8398</v>
      </c>
      <c r="G258" s="225">
        <f t="shared" si="114"/>
        <v>0.97538928933760372</v>
      </c>
      <c r="H258" s="224">
        <f>+H7+H9+H15+H150+H186</f>
        <v>1372638330123.04</v>
      </c>
      <c r="I258" s="224">
        <f>+I7+I9+I15+I150+I186</f>
        <v>1800983291103.9507</v>
      </c>
      <c r="J258" s="224">
        <f>+J7+J9+J15+J150+J186</f>
        <v>1763251166894.9902</v>
      </c>
      <c r="K258" s="226">
        <f t="shared" si="90"/>
        <v>0.9790491536510415</v>
      </c>
      <c r="L258" s="224">
        <f>+L7+L9+L15+L150+L186</f>
        <v>1721374514287.9663</v>
      </c>
      <c r="M258" s="226">
        <f t="shared" si="91"/>
        <v>0.95579704864047543</v>
      </c>
      <c r="N258" s="224">
        <f>+N7+N9+N15+N150+N186</f>
        <v>2051249033630.7646</v>
      </c>
      <c r="O258" s="224">
        <f>+O7+O9+O15+O150+O186</f>
        <v>2074060190115.2036</v>
      </c>
      <c r="P258" s="224">
        <f>+P7+P9+P15+P150+P186</f>
        <v>2026190039366.6946</v>
      </c>
      <c r="Q258" s="226">
        <f t="shared" si="108"/>
        <v>0.97691959424482755</v>
      </c>
      <c r="R258" s="224">
        <f>+R7+R9+R15+R150+R186</f>
        <v>1995372659036.7651</v>
      </c>
      <c r="S258" s="226">
        <f t="shared" si="109"/>
        <v>0.96206111497947044</v>
      </c>
      <c r="T258" s="224">
        <f>+T7+T9+T15+T150+T186</f>
        <v>2189322686558.739</v>
      </c>
      <c r="U258" s="224">
        <f>+U7+U9+U15+U150+U186</f>
        <v>2252287618157.5957</v>
      </c>
      <c r="V258" s="224">
        <f>+V7+V9+V15+V150+V186</f>
        <v>2221000290695.4004</v>
      </c>
      <c r="W258" s="226">
        <f t="shared" si="110"/>
        <v>0.98610864473526305</v>
      </c>
      <c r="X258" s="224">
        <f>+X7+X9+X15+X150+X186</f>
        <v>2193064187544.2676</v>
      </c>
      <c r="Y258" s="226">
        <f t="shared" si="111"/>
        <v>0.97370520970062702</v>
      </c>
      <c r="Z258" s="224">
        <f>+Z7+Z9+Z15+Z150+Z186</f>
        <v>1243900476630.3999</v>
      </c>
      <c r="AA258" s="224">
        <f>+AA7+AA9+AA15+AA150+AA186</f>
        <v>1276847951455.6001</v>
      </c>
      <c r="AB258" s="224">
        <f>+AB7+AB9+AB15+AB150+AB186</f>
        <v>950229690366.94153</v>
      </c>
      <c r="AC258" s="226">
        <f t="shared" si="112"/>
        <v>0.74419956525260866</v>
      </c>
      <c r="AD258" s="224">
        <f>+AD7+AD9+AD15+AD150+AD186</f>
        <v>906795880974.61743</v>
      </c>
      <c r="AE258" s="226">
        <f t="shared" si="113"/>
        <v>0.71018313491506546</v>
      </c>
    </row>
    <row r="259" spans="1:31" ht="15" thickBot="1" x14ac:dyDescent="0.4">
      <c r="A259" s="228" t="s">
        <v>178</v>
      </c>
      <c r="B259" s="229">
        <f t="shared" ref="B259:C259" si="123">SUM(B243:B258)</f>
        <v>13660485952211.549</v>
      </c>
      <c r="C259" s="229">
        <f t="shared" si="123"/>
        <v>13316597965311.695</v>
      </c>
      <c r="D259" s="230">
        <f t="shared" ref="D259" si="124">+C259/B259</f>
        <v>0.97482607953312372</v>
      </c>
      <c r="E259" s="229">
        <f t="shared" ref="E259:F259" si="125">SUM(E243:E258)</f>
        <v>15824892950348.447</v>
      </c>
      <c r="F259" s="229">
        <f t="shared" si="125"/>
        <v>15160728593726.355</v>
      </c>
      <c r="G259" s="230">
        <f t="shared" si="114"/>
        <v>0.95803040445796717</v>
      </c>
      <c r="H259" s="229">
        <f t="shared" ref="H259:I259" si="126">SUM(H243:H258)</f>
        <v>11134642867010.816</v>
      </c>
      <c r="I259" s="229">
        <f t="shared" si="126"/>
        <v>15249191927357.021</v>
      </c>
      <c r="J259" s="229">
        <f t="shared" ref="J259:O259" si="127">SUM(J243:J258)</f>
        <v>13649618975759.982</v>
      </c>
      <c r="K259" s="229">
        <f t="shared" si="127"/>
        <v>13.44378310604097</v>
      </c>
      <c r="L259" s="229">
        <f t="shared" si="127"/>
        <v>12920544752503.57</v>
      </c>
      <c r="M259" s="229">
        <f t="shared" si="127"/>
        <v>12.569739623678155</v>
      </c>
      <c r="N259" s="229">
        <f t="shared" si="127"/>
        <v>17692733690531.52</v>
      </c>
      <c r="O259" s="229">
        <f t="shared" si="127"/>
        <v>17596200488473.055</v>
      </c>
      <c r="P259" s="229">
        <f t="shared" ref="P259:AE259" si="128">SUM(P243:P258)</f>
        <v>16160802270046.145</v>
      </c>
      <c r="Q259" s="229">
        <f t="shared" si="128"/>
        <v>13.835648574663258</v>
      </c>
      <c r="R259" s="229">
        <f t="shared" si="128"/>
        <v>15470145652396.855</v>
      </c>
      <c r="S259" s="229">
        <f t="shared" si="128"/>
        <v>13.163852934144687</v>
      </c>
      <c r="T259" s="229">
        <f t="shared" si="128"/>
        <v>17537470094198.313</v>
      </c>
      <c r="U259" s="229">
        <f t="shared" si="128"/>
        <v>17368863116166.248</v>
      </c>
      <c r="V259" s="229">
        <f t="shared" si="128"/>
        <v>16135954775558.188</v>
      </c>
      <c r="W259" s="229">
        <f t="shared" si="128"/>
        <v>14.134147904200384</v>
      </c>
      <c r="X259" s="229">
        <f t="shared" si="128"/>
        <v>15297643464768.146</v>
      </c>
      <c r="Y259" s="229">
        <f t="shared" si="128"/>
        <v>13.44450144667943</v>
      </c>
      <c r="Z259" s="229">
        <f t="shared" si="128"/>
        <v>10008440043844.398</v>
      </c>
      <c r="AA259" s="229">
        <f t="shared" si="128"/>
        <v>9941358107834.0488</v>
      </c>
      <c r="AB259" s="229">
        <f t="shared" si="128"/>
        <v>7036799545331.3945</v>
      </c>
      <c r="AC259" s="229">
        <f t="shared" si="128"/>
        <v>10.771152445012891</v>
      </c>
      <c r="AD259" s="229">
        <f t="shared" si="128"/>
        <v>6270113881183.2627</v>
      </c>
      <c r="AE259" s="229">
        <f t="shared" si="128"/>
        <v>9.6731634089159328</v>
      </c>
    </row>
    <row r="260" spans="1:31" x14ac:dyDescent="0.35">
      <c r="B260" s="210">
        <f>+B259-B195</f>
        <v>0</v>
      </c>
      <c r="C260" s="210">
        <f t="shared" ref="C260:D260" si="129">+C259-C195</f>
        <v>0</v>
      </c>
      <c r="D260" s="210">
        <f t="shared" si="129"/>
        <v>0</v>
      </c>
      <c r="E260" s="210">
        <f>+E259-E195</f>
        <v>0</v>
      </c>
      <c r="F260" s="210">
        <f t="shared" ref="F260" si="130">+F259-F195</f>
        <v>0</v>
      </c>
      <c r="G260" s="210">
        <f t="shared" ref="G260" si="131">+G259-G195</f>
        <v>0</v>
      </c>
      <c r="H260" s="210">
        <f t="shared" ref="H260" si="132">+H259-H195</f>
        <v>0</v>
      </c>
      <c r="I260" s="210">
        <f t="shared" ref="I260" si="133">+I259-I195</f>
        <v>0</v>
      </c>
      <c r="J260" s="210">
        <f t="shared" ref="J260" si="134">+J259-J195</f>
        <v>0</v>
      </c>
      <c r="K260" s="210">
        <f t="shared" ref="K260" si="135">+K259-K195</f>
        <v>12.548678693900113</v>
      </c>
      <c r="L260" s="210">
        <f t="shared" ref="L260" si="136">+L259-L195</f>
        <v>0</v>
      </c>
      <c r="M260" s="210">
        <f t="shared" ref="M260" si="137">+M259-M195</f>
        <v>11.722445890734566</v>
      </c>
      <c r="N260" s="210">
        <f t="shared" ref="N260" si="138">+N259-N195</f>
        <v>0</v>
      </c>
      <c r="O260" s="210">
        <f t="shared" ref="O260" si="139">+O259-O195</f>
        <v>0</v>
      </c>
      <c r="P260" s="210">
        <f t="shared" ref="P260" si="140">+P259-P195</f>
        <v>0</v>
      </c>
      <c r="Q260" s="210">
        <f t="shared" ref="Q260" si="141">+Q259-Q195</f>
        <v>12.917222901994162</v>
      </c>
      <c r="R260" s="210">
        <f t="shared" ref="R260" si="142">+R259-R195</f>
        <v>0</v>
      </c>
      <c r="S260" s="210">
        <f t="shared" ref="S260" si="143">+S259-S195</f>
        <v>12.284677588164113</v>
      </c>
      <c r="T260" s="210">
        <f t="shared" ref="T260" si="144">+T259-T195</f>
        <v>0</v>
      </c>
      <c r="U260" s="210">
        <f t="shared" ref="U260" si="145">+U259-U195</f>
        <v>0</v>
      </c>
      <c r="V260" s="210">
        <f t="shared" ref="V260" si="146">+V259-V195</f>
        <v>0</v>
      </c>
      <c r="W260" s="210">
        <f t="shared" ref="W260" si="147">+W259-W195</f>
        <v>13.205131729241906</v>
      </c>
      <c r="X260" s="210">
        <f t="shared" ref="X260" si="148">+X259-X195</f>
        <v>0</v>
      </c>
      <c r="Y260" s="210">
        <f t="shared" ref="Y260" si="149">+Y259-Y195</f>
        <v>12.563750452071746</v>
      </c>
      <c r="Z260" s="210">
        <f t="shared" ref="Z260" si="150">+Z259-Z195</f>
        <v>0</v>
      </c>
      <c r="AA260" s="210">
        <f t="shared" ref="AA260" si="151">+AA259-AA195</f>
        <v>0</v>
      </c>
      <c r="AB260" s="210">
        <f>+AB259-AB195</f>
        <v>0</v>
      </c>
      <c r="AC260" s="210">
        <f t="shared" ref="AC260" si="152">+AC259-AC195</f>
        <v>10.063321636686389</v>
      </c>
      <c r="AD260" s="210">
        <f t="shared" ref="AD260" si="153">+AD259-AD195</f>
        <v>0</v>
      </c>
      <c r="AE260" s="210">
        <f t="shared" ref="AE260" si="154">+AE259-AE195</f>
        <v>9.0424534180704921</v>
      </c>
    </row>
    <row r="262" spans="1:31" ht="15" thickBot="1" x14ac:dyDescent="0.4"/>
    <row r="263" spans="1:31" ht="15" thickBot="1" x14ac:dyDescent="0.4">
      <c r="A263" s="106"/>
      <c r="B263" s="485" t="str">
        <f>+B4</f>
        <v>GARZÓN 2004-2007</v>
      </c>
      <c r="C263" s="486"/>
      <c r="D263" s="487"/>
      <c r="E263" s="485" t="str">
        <f>+E4</f>
        <v>MORENO 2008-2011</v>
      </c>
      <c r="F263" s="486"/>
      <c r="G263" s="487"/>
      <c r="H263" s="488" t="s">
        <v>191</v>
      </c>
      <c r="I263" s="497"/>
      <c r="J263" s="489"/>
      <c r="K263" s="498"/>
      <c r="L263" s="498"/>
      <c r="M263" s="490"/>
      <c r="N263" s="473" t="s">
        <v>192</v>
      </c>
      <c r="O263" s="474"/>
      <c r="P263" s="474"/>
      <c r="Q263" s="474"/>
      <c r="R263" s="474"/>
      <c r="S263" s="475"/>
      <c r="T263" s="473" t="s">
        <v>193</v>
      </c>
      <c r="U263" s="474"/>
      <c r="V263" s="474"/>
      <c r="W263" s="474"/>
      <c r="X263" s="474"/>
      <c r="Y263" s="475"/>
      <c r="Z263" s="473" t="str">
        <f>+Z206</f>
        <v>GALÁN 2024-2027 (Junio 2025)</v>
      </c>
      <c r="AA263" s="474"/>
      <c r="AB263" s="474"/>
      <c r="AC263" s="474"/>
      <c r="AD263" s="474"/>
      <c r="AE263" s="475"/>
    </row>
    <row r="264" spans="1:31" ht="26.5" thickBot="1" x14ac:dyDescent="0.4">
      <c r="A264" s="160" t="s">
        <v>179</v>
      </c>
      <c r="B264" s="159" t="str">
        <f>+B5</f>
        <v>Presupuesto Disponible</v>
      </c>
      <c r="C264" s="159" t="str">
        <f t="shared" ref="C264:D264" si="155">+C5</f>
        <v>Compromisos</v>
      </c>
      <c r="D264" s="159" t="str">
        <f t="shared" si="155"/>
        <v>% Ejec</v>
      </c>
      <c r="E264" s="159" t="str">
        <f>+E5</f>
        <v>Presupuesto Disponible</v>
      </c>
      <c r="F264" s="159" t="str">
        <f t="shared" ref="F264:AE264" si="156">+F5</f>
        <v>Compromisos</v>
      </c>
      <c r="G264" s="159" t="str">
        <f t="shared" si="156"/>
        <v>% Ejec</v>
      </c>
      <c r="H264" s="159" t="str">
        <f t="shared" si="156"/>
        <v>Presupuesto Inicial</v>
      </c>
      <c r="I264" s="159" t="str">
        <f t="shared" si="156"/>
        <v>Presupuesto Disponible</v>
      </c>
      <c r="J264" s="159" t="str">
        <f t="shared" si="156"/>
        <v>Compromisos</v>
      </c>
      <c r="K264" s="159" t="str">
        <f t="shared" si="156"/>
        <v>% Ejec</v>
      </c>
      <c r="L264" s="159" t="str">
        <f t="shared" si="156"/>
        <v>Giros</v>
      </c>
      <c r="M264" s="159" t="str">
        <f t="shared" si="156"/>
        <v>% Ejec Giros</v>
      </c>
      <c r="N264" s="159" t="str">
        <f t="shared" si="156"/>
        <v>Presupuesto Inicial</v>
      </c>
      <c r="O264" s="159" t="str">
        <f t="shared" si="156"/>
        <v>Presupuesto Disponible</v>
      </c>
      <c r="P264" s="159" t="str">
        <f t="shared" si="156"/>
        <v>Compromisos</v>
      </c>
      <c r="Q264" s="159" t="str">
        <f t="shared" si="156"/>
        <v>% Ejec</v>
      </c>
      <c r="R264" s="159" t="str">
        <f t="shared" si="156"/>
        <v>Giros</v>
      </c>
      <c r="S264" s="159" t="str">
        <f t="shared" si="156"/>
        <v>% Ejec Giros</v>
      </c>
      <c r="T264" s="159" t="str">
        <f t="shared" si="156"/>
        <v>Presupuesto Inicial</v>
      </c>
      <c r="U264" s="159" t="str">
        <f t="shared" si="156"/>
        <v>Presupuesto Disponible</v>
      </c>
      <c r="V264" s="159" t="str">
        <f t="shared" si="156"/>
        <v>Compromisos</v>
      </c>
      <c r="W264" s="159" t="str">
        <f t="shared" si="156"/>
        <v>% Ejec</v>
      </c>
      <c r="X264" s="159" t="str">
        <f t="shared" si="156"/>
        <v>Giros</v>
      </c>
      <c r="Y264" s="159" t="str">
        <f t="shared" si="156"/>
        <v>% Ejec Giros</v>
      </c>
      <c r="Z264" s="159" t="str">
        <f t="shared" si="156"/>
        <v>Presupuesto Inicial</v>
      </c>
      <c r="AA264" s="159" t="str">
        <f t="shared" si="156"/>
        <v>Presupuesto Disponible</v>
      </c>
      <c r="AB264" s="159" t="str">
        <f t="shared" si="156"/>
        <v>Compromisos</v>
      </c>
      <c r="AC264" s="159" t="str">
        <f t="shared" si="156"/>
        <v>% Ejec</v>
      </c>
      <c r="AD264" s="159" t="str">
        <f t="shared" si="156"/>
        <v>Giros</v>
      </c>
      <c r="AE264" s="159" t="str">
        <f t="shared" si="156"/>
        <v>% Ejec Giros</v>
      </c>
    </row>
    <row r="265" spans="1:31" x14ac:dyDescent="0.35">
      <c r="A265" s="51" t="s">
        <v>160</v>
      </c>
      <c r="B265" s="91">
        <v>0</v>
      </c>
      <c r="C265" s="91">
        <v>0</v>
      </c>
      <c r="D265" s="93">
        <v>0</v>
      </c>
      <c r="E265" s="91">
        <v>0</v>
      </c>
      <c r="F265" s="91">
        <v>0</v>
      </c>
      <c r="G265" s="93">
        <v>0</v>
      </c>
      <c r="H265" s="91">
        <v>0</v>
      </c>
      <c r="I265" s="91">
        <v>0</v>
      </c>
      <c r="J265" s="91">
        <v>0</v>
      </c>
      <c r="K265" s="92">
        <v>0</v>
      </c>
      <c r="L265" s="91">
        <v>0</v>
      </c>
      <c r="M265" s="92">
        <v>0</v>
      </c>
      <c r="N265" s="91">
        <v>0</v>
      </c>
      <c r="O265" s="91">
        <v>0</v>
      </c>
      <c r="P265" s="91">
        <v>0</v>
      </c>
      <c r="Q265" s="92">
        <v>0</v>
      </c>
      <c r="R265" s="91">
        <v>0</v>
      </c>
      <c r="S265" s="92">
        <v>0</v>
      </c>
      <c r="T265" s="91">
        <v>0</v>
      </c>
      <c r="U265" s="91">
        <v>0</v>
      </c>
      <c r="V265" s="91">
        <v>0</v>
      </c>
      <c r="W265" s="92">
        <v>0</v>
      </c>
      <c r="X265" s="91">
        <v>0</v>
      </c>
      <c r="Y265" s="92">
        <v>0</v>
      </c>
      <c r="Z265" s="91">
        <v>0</v>
      </c>
      <c r="AA265" s="91">
        <v>0</v>
      </c>
      <c r="AB265" s="91">
        <v>0</v>
      </c>
      <c r="AC265" s="92">
        <v>0</v>
      </c>
      <c r="AD265" s="91">
        <v>0</v>
      </c>
      <c r="AE265" s="92">
        <v>0</v>
      </c>
    </row>
    <row r="266" spans="1:31" x14ac:dyDescent="0.35">
      <c r="A266" s="48" t="s">
        <v>161</v>
      </c>
      <c r="B266" s="77">
        <f>+B127</f>
        <v>0</v>
      </c>
      <c r="C266" s="77">
        <f>+C127</f>
        <v>0</v>
      </c>
      <c r="D266" s="93">
        <v>0</v>
      </c>
      <c r="E266" s="77">
        <f>+E127</f>
        <v>0</v>
      </c>
      <c r="F266" s="77">
        <f>+F127</f>
        <v>0</v>
      </c>
      <c r="G266" s="93">
        <v>0</v>
      </c>
      <c r="H266" s="77">
        <f>+H127</f>
        <v>0</v>
      </c>
      <c r="I266" s="77">
        <f>+I127</f>
        <v>0</v>
      </c>
      <c r="J266" s="77">
        <f>+J127</f>
        <v>0</v>
      </c>
      <c r="K266" s="92">
        <v>0</v>
      </c>
      <c r="L266" s="77">
        <f>+L127</f>
        <v>0</v>
      </c>
      <c r="M266" s="92">
        <v>0</v>
      </c>
      <c r="N266" s="77">
        <f>+N127</f>
        <v>0</v>
      </c>
      <c r="O266" s="77">
        <f>+O127</f>
        <v>130107250.34904951</v>
      </c>
      <c r="P266" s="77">
        <f>+P127</f>
        <v>130107250.34904951</v>
      </c>
      <c r="Q266" s="92">
        <v>0</v>
      </c>
      <c r="R266" s="77">
        <f>+R127</f>
        <v>130107250.34904951</v>
      </c>
      <c r="S266" s="92">
        <v>0</v>
      </c>
      <c r="T266" s="77">
        <f>+T127</f>
        <v>0</v>
      </c>
      <c r="U266" s="77">
        <f>+U127</f>
        <v>0</v>
      </c>
      <c r="V266" s="77">
        <f>+V127</f>
        <v>0</v>
      </c>
      <c r="W266" s="92">
        <v>0</v>
      </c>
      <c r="X266" s="77">
        <f>+X127</f>
        <v>0</v>
      </c>
      <c r="Y266" s="92">
        <v>0</v>
      </c>
      <c r="Z266" s="77">
        <f>+Z127</f>
        <v>0</v>
      </c>
      <c r="AA266" s="77">
        <f>+AA127</f>
        <v>0</v>
      </c>
      <c r="AB266" s="77">
        <f>+AB127</f>
        <v>0</v>
      </c>
      <c r="AC266" s="92">
        <v>0</v>
      </c>
      <c r="AD266" s="77">
        <f>+AD127</f>
        <v>0</v>
      </c>
      <c r="AE266" s="92">
        <v>0</v>
      </c>
    </row>
    <row r="267" spans="1:31" x14ac:dyDescent="0.35">
      <c r="A267" s="48" t="s">
        <v>162</v>
      </c>
      <c r="B267" s="77">
        <f>+B37</f>
        <v>0</v>
      </c>
      <c r="C267" s="77">
        <f>+C37</f>
        <v>0</v>
      </c>
      <c r="D267" s="93">
        <v>0</v>
      </c>
      <c r="E267" s="77">
        <f>+E37</f>
        <v>0</v>
      </c>
      <c r="F267" s="77">
        <f>+F37</f>
        <v>0</v>
      </c>
      <c r="G267" s="93">
        <v>0</v>
      </c>
      <c r="H267" s="77">
        <f>+H37</f>
        <v>0</v>
      </c>
      <c r="I267" s="77">
        <f>+I37</f>
        <v>58204449455.477264</v>
      </c>
      <c r="J267" s="77">
        <f>+J37</f>
        <v>0</v>
      </c>
      <c r="K267" s="92">
        <v>0</v>
      </c>
      <c r="L267" s="77">
        <f>+L37</f>
        <v>0</v>
      </c>
      <c r="M267" s="92">
        <v>0</v>
      </c>
      <c r="N267" s="77">
        <f>+N37</f>
        <v>0</v>
      </c>
      <c r="O267" s="77">
        <f>+O37</f>
        <v>0</v>
      </c>
      <c r="P267" s="77">
        <f>+P37</f>
        <v>0</v>
      </c>
      <c r="Q267" s="92">
        <v>0</v>
      </c>
      <c r="R267" s="77">
        <f>+R37</f>
        <v>0</v>
      </c>
      <c r="S267" s="92">
        <v>0</v>
      </c>
      <c r="T267" s="77">
        <f>+T37</f>
        <v>0</v>
      </c>
      <c r="U267" s="77">
        <f>+U37</f>
        <v>0</v>
      </c>
      <c r="V267" s="77">
        <f>+V37</f>
        <v>0</v>
      </c>
      <c r="W267" s="92">
        <v>0</v>
      </c>
      <c r="X267" s="77">
        <f>+X37</f>
        <v>0</v>
      </c>
      <c r="Y267" s="92">
        <v>0</v>
      </c>
      <c r="Z267" s="77">
        <f>+Z37</f>
        <v>0</v>
      </c>
      <c r="AA267" s="77">
        <f>+AA37</f>
        <v>0</v>
      </c>
      <c r="AB267" s="77">
        <f>+AB37</f>
        <v>0</v>
      </c>
      <c r="AC267" s="92">
        <v>0</v>
      </c>
      <c r="AD267" s="77">
        <f>+AD37</f>
        <v>0</v>
      </c>
      <c r="AE267" s="92">
        <v>0</v>
      </c>
    </row>
    <row r="268" spans="1:31" x14ac:dyDescent="0.35">
      <c r="A268" s="48" t="s">
        <v>163</v>
      </c>
      <c r="B268" s="77">
        <f>+B148</f>
        <v>2613340706.5331388</v>
      </c>
      <c r="C268" s="77">
        <f>+C148</f>
        <v>1901890030.7590802</v>
      </c>
      <c r="D268" s="78">
        <f t="shared" ref="D268:D271" si="157">+C268/B268</f>
        <v>0.72776198909101675</v>
      </c>
      <c r="E268" s="77">
        <f>+E148</f>
        <v>2274746675.1304269</v>
      </c>
      <c r="F268" s="77">
        <f>+F148</f>
        <v>1740602594.5938363</v>
      </c>
      <c r="G268" s="78">
        <f t="shared" ref="G268" si="158">+F268/E268</f>
        <v>0.76518524617429573</v>
      </c>
      <c r="H268" s="77">
        <f>+H148</f>
        <v>1487581682.0965812</v>
      </c>
      <c r="I268" s="77">
        <f>+I148</f>
        <v>2073758692.5626926</v>
      </c>
      <c r="J268" s="77">
        <f>+J148</f>
        <v>857062029.54005933</v>
      </c>
      <c r="K268" s="92">
        <f t="shared" ref="K268:K271" si="159">+J268/I268</f>
        <v>0.41328917998695702</v>
      </c>
      <c r="L268" s="77">
        <f>+L148</f>
        <v>835538915.68229842</v>
      </c>
      <c r="M268" s="92">
        <f t="shared" ref="M268:M271" si="160">+L268/I268</f>
        <v>0.40291038618855068</v>
      </c>
      <c r="N268" s="77">
        <f>+N148</f>
        <v>1232981024.7453742</v>
      </c>
      <c r="O268" s="77">
        <f>+O148</f>
        <v>3968055918.4545088</v>
      </c>
      <c r="P268" s="77">
        <f>+P148</f>
        <v>2592096623.4089746</v>
      </c>
      <c r="Q268" s="92">
        <f t="shared" ref="Q268:Q271" si="161">+P268/O268</f>
        <v>0.65324095140739669</v>
      </c>
      <c r="R268" s="77">
        <f>+R148</f>
        <v>2528271958.6690903</v>
      </c>
      <c r="S268" s="92">
        <f t="shared" ref="S268:S271" si="162">+R268/O268</f>
        <v>0.63715633313297904</v>
      </c>
      <c r="T268" s="77">
        <f>+T148</f>
        <v>1075798942.908282</v>
      </c>
      <c r="U268" s="77">
        <f>+U148</f>
        <v>3694292760.3060122</v>
      </c>
      <c r="V268" s="77">
        <f>+V148</f>
        <v>1892028177.9622135</v>
      </c>
      <c r="W268" s="92">
        <f t="shared" ref="W268:W271" si="163">+V268/U268</f>
        <v>0.5121489553539037</v>
      </c>
      <c r="X268" s="77">
        <f>+X148</f>
        <v>98936440.400972396</v>
      </c>
      <c r="Y268" s="92">
        <f t="shared" ref="Y268:Y271" si="164">+X268/U268</f>
        <v>2.6780887931788361E-2</v>
      </c>
      <c r="Z268" s="77">
        <f>+Z148</f>
        <v>439040000</v>
      </c>
      <c r="AA268" s="77">
        <f>+AA148</f>
        <v>959040000</v>
      </c>
      <c r="AB268" s="77">
        <f>+AB148</f>
        <v>149463600</v>
      </c>
      <c r="AC268" s="92">
        <f t="shared" ref="AC268:AC272" si="165">+AB268/AA268</f>
        <v>0.1558470970970971</v>
      </c>
      <c r="AD268" s="77">
        <f>+AD148</f>
        <v>18813600</v>
      </c>
      <c r="AE268" s="92">
        <f t="shared" ref="AE268:AE272" si="166">+AD268/AA268</f>
        <v>1.9617117117117118E-2</v>
      </c>
    </row>
    <row r="269" spans="1:31" x14ac:dyDescent="0.35">
      <c r="A269" s="48" t="s">
        <v>164</v>
      </c>
      <c r="B269" s="77">
        <v>0</v>
      </c>
      <c r="C269" s="77">
        <v>0</v>
      </c>
      <c r="D269" s="93">
        <v>0</v>
      </c>
      <c r="E269" s="77">
        <v>0</v>
      </c>
      <c r="F269" s="77">
        <v>0</v>
      </c>
      <c r="G269" s="93">
        <v>0</v>
      </c>
      <c r="H269" s="77">
        <v>0</v>
      </c>
      <c r="I269" s="77">
        <v>0</v>
      </c>
      <c r="J269" s="77">
        <v>0</v>
      </c>
      <c r="K269" s="92">
        <v>0</v>
      </c>
      <c r="L269" s="77">
        <v>0</v>
      </c>
      <c r="M269" s="92">
        <v>0</v>
      </c>
      <c r="N269" s="77">
        <v>0</v>
      </c>
      <c r="O269" s="77">
        <v>0</v>
      </c>
      <c r="P269" s="77">
        <v>0</v>
      </c>
      <c r="Q269" s="92">
        <v>0</v>
      </c>
      <c r="R269" s="77">
        <v>0</v>
      </c>
      <c r="S269" s="92">
        <v>0</v>
      </c>
      <c r="T269" s="77">
        <v>0</v>
      </c>
      <c r="U269" s="77">
        <v>0</v>
      </c>
      <c r="V269" s="77">
        <v>0</v>
      </c>
      <c r="W269" s="92">
        <v>0</v>
      </c>
      <c r="X269" s="77">
        <v>0</v>
      </c>
      <c r="Y269" s="92">
        <v>0</v>
      </c>
      <c r="Z269" s="77">
        <v>0</v>
      </c>
      <c r="AA269" s="77">
        <v>0</v>
      </c>
      <c r="AB269" s="77">
        <v>0</v>
      </c>
      <c r="AC269" s="92">
        <v>0</v>
      </c>
      <c r="AD269" s="77">
        <v>0</v>
      </c>
      <c r="AE269" s="92">
        <v>0</v>
      </c>
    </row>
    <row r="270" spans="1:31" x14ac:dyDescent="0.35">
      <c r="A270" s="48" t="s">
        <v>165</v>
      </c>
      <c r="B270" s="77">
        <v>0</v>
      </c>
      <c r="C270" s="77">
        <v>0</v>
      </c>
      <c r="D270" s="93">
        <v>0</v>
      </c>
      <c r="E270" s="77">
        <v>0</v>
      </c>
      <c r="F270" s="77">
        <v>0</v>
      </c>
      <c r="G270" s="93">
        <v>0</v>
      </c>
      <c r="H270" s="77">
        <v>0</v>
      </c>
      <c r="I270" s="77">
        <v>0</v>
      </c>
      <c r="J270" s="77">
        <v>0</v>
      </c>
      <c r="K270" s="92">
        <v>0</v>
      </c>
      <c r="L270" s="77">
        <v>0</v>
      </c>
      <c r="M270" s="92">
        <v>0</v>
      </c>
      <c r="N270" s="77">
        <v>0</v>
      </c>
      <c r="O270" s="77">
        <v>0</v>
      </c>
      <c r="P270" s="77">
        <v>0</v>
      </c>
      <c r="Q270" s="92">
        <v>0</v>
      </c>
      <c r="R270" s="77">
        <v>0</v>
      </c>
      <c r="S270" s="92">
        <v>0</v>
      </c>
      <c r="T270" s="77">
        <v>0</v>
      </c>
      <c r="U270" s="77">
        <v>0</v>
      </c>
      <c r="V270" s="77">
        <v>0</v>
      </c>
      <c r="W270" s="92">
        <v>0</v>
      </c>
      <c r="X270" s="77">
        <v>0</v>
      </c>
      <c r="Y270" s="92">
        <v>0</v>
      </c>
      <c r="Z270" s="77">
        <v>0</v>
      </c>
      <c r="AA270" s="77">
        <v>0</v>
      </c>
      <c r="AB270" s="77">
        <v>0</v>
      </c>
      <c r="AC270" s="92">
        <v>0</v>
      </c>
      <c r="AD270" s="77">
        <v>0</v>
      </c>
      <c r="AE270" s="92">
        <v>0</v>
      </c>
    </row>
    <row r="271" spans="1:31" x14ac:dyDescent="0.35">
      <c r="A271" s="48" t="s">
        <v>166</v>
      </c>
      <c r="B271" s="77">
        <f>+B24+B134</f>
        <v>21339356707613.23</v>
      </c>
      <c r="C271" s="77">
        <f>+C24+C134</f>
        <v>20811992863747.078</v>
      </c>
      <c r="D271" s="78">
        <f t="shared" si="157"/>
        <v>0.97528679748448066</v>
      </c>
      <c r="E271" s="77">
        <f>+E24+E134</f>
        <v>17807823614573.156</v>
      </c>
      <c r="F271" s="77">
        <f>+F24+F134</f>
        <v>16770159836450.119</v>
      </c>
      <c r="G271" s="78">
        <f t="shared" ref="G271" si="167">+F271/E271</f>
        <v>0.94172989352422287</v>
      </c>
      <c r="H271" s="77">
        <f>+H24+H134</f>
        <v>15770165242154.607</v>
      </c>
      <c r="I271" s="77">
        <f>+I24+I134</f>
        <v>14583520227111.793</v>
      </c>
      <c r="J271" s="77">
        <f>+J24+J134</f>
        <v>12236131496772.777</v>
      </c>
      <c r="K271" s="92">
        <f t="shared" si="159"/>
        <v>0.83903826416511873</v>
      </c>
      <c r="L271" s="77">
        <f>+L24+L134</f>
        <v>12236131496772.777</v>
      </c>
      <c r="M271" s="92">
        <f t="shared" si="160"/>
        <v>0.83903826416511873</v>
      </c>
      <c r="N271" s="77">
        <f>+N24+N134</f>
        <v>29723076883397.313</v>
      </c>
      <c r="O271" s="77">
        <f>+O24+O134</f>
        <v>21803669617988.445</v>
      </c>
      <c r="P271" s="77">
        <f>+P24+P134</f>
        <v>19572268835795.395</v>
      </c>
      <c r="Q271" s="92">
        <f t="shared" si="161"/>
        <v>0.8976593930614275</v>
      </c>
      <c r="R271" s="77">
        <f>+R24+R134</f>
        <v>19572268835795.395</v>
      </c>
      <c r="S271" s="92">
        <f t="shared" si="162"/>
        <v>0.8976593930614275</v>
      </c>
      <c r="T271" s="77">
        <f>+T24+T134</f>
        <v>28717829416246.789</v>
      </c>
      <c r="U271" s="77">
        <f>+U24+U134</f>
        <v>29616697876430.73</v>
      </c>
      <c r="V271" s="77">
        <f>+V24+V134</f>
        <v>28058055340423.801</v>
      </c>
      <c r="W271" s="92">
        <f t="shared" si="163"/>
        <v>0.94737284546339273</v>
      </c>
      <c r="X271" s="77">
        <f>+X24+X134</f>
        <v>28045580814364.441</v>
      </c>
      <c r="Y271" s="92">
        <f t="shared" si="164"/>
        <v>0.94695164637795082</v>
      </c>
      <c r="Z271" s="77">
        <f>+Z24+Z134</f>
        <v>11321482790488.801</v>
      </c>
      <c r="AA271" s="77">
        <f>+AA24+AA134</f>
        <v>10983634644027.563</v>
      </c>
      <c r="AB271" s="77">
        <f>+AB24+AB134</f>
        <v>6877843698934.6143</v>
      </c>
      <c r="AC271" s="92">
        <f t="shared" si="165"/>
        <v>0.62619013849613936</v>
      </c>
      <c r="AD271" s="77">
        <f>+AD24+AD134</f>
        <v>6193103393440.6143</v>
      </c>
      <c r="AE271" s="92">
        <f t="shared" si="166"/>
        <v>0.56384827009956695</v>
      </c>
    </row>
    <row r="272" spans="1:31" x14ac:dyDescent="0.35">
      <c r="A272" s="48" t="s">
        <v>167</v>
      </c>
      <c r="B272" s="77">
        <f>+B41</f>
        <v>0</v>
      </c>
      <c r="C272" s="77">
        <f>+C41</f>
        <v>0</v>
      </c>
      <c r="D272" s="93">
        <v>0</v>
      </c>
      <c r="E272" s="77">
        <f>+E41</f>
        <v>0</v>
      </c>
      <c r="F272" s="77">
        <f>+F41</f>
        <v>0</v>
      </c>
      <c r="G272" s="93">
        <v>0</v>
      </c>
      <c r="H272" s="77">
        <f>+H41</f>
        <v>0</v>
      </c>
      <c r="I272" s="77">
        <f>+I41</f>
        <v>0</v>
      </c>
      <c r="J272" s="77">
        <f>+J41</f>
        <v>0</v>
      </c>
      <c r="K272" s="92">
        <v>0</v>
      </c>
      <c r="L272" s="77">
        <f>+L41</f>
        <v>0</v>
      </c>
      <c r="M272" s="92">
        <v>0</v>
      </c>
      <c r="N272" s="77">
        <f>+N41</f>
        <v>0</v>
      </c>
      <c r="O272" s="77">
        <f>+O41</f>
        <v>0</v>
      </c>
      <c r="P272" s="77">
        <f>+P41</f>
        <v>0</v>
      </c>
      <c r="Q272" s="92">
        <v>0</v>
      </c>
      <c r="R272" s="77">
        <f>+R41</f>
        <v>0</v>
      </c>
      <c r="S272" s="92">
        <v>0</v>
      </c>
      <c r="T272" s="77">
        <f>+T41</f>
        <v>665561419005.95886</v>
      </c>
      <c r="U272" s="77">
        <f>+U41</f>
        <v>661250764274.36865</v>
      </c>
      <c r="V272" s="77">
        <f>+V41</f>
        <v>659536176956.47925</v>
      </c>
      <c r="W272" s="92">
        <v>0</v>
      </c>
      <c r="X272" s="77">
        <f>+X41</f>
        <v>656237558542.30566</v>
      </c>
      <c r="Y272" s="92">
        <v>0</v>
      </c>
      <c r="Z272" s="77">
        <f>+Z41</f>
        <v>480343503577.19995</v>
      </c>
      <c r="AA272" s="77">
        <f>+AA41</f>
        <v>498223968188.25842</v>
      </c>
      <c r="AB272" s="77">
        <f>+AB41</f>
        <v>322501605256.92322</v>
      </c>
      <c r="AC272" s="92">
        <f t="shared" si="165"/>
        <v>0.64730247007117703</v>
      </c>
      <c r="AD272" s="77">
        <f>+AD41</f>
        <v>321478839621.92322</v>
      </c>
      <c r="AE272" s="92">
        <f t="shared" si="166"/>
        <v>0.64524964704317389</v>
      </c>
    </row>
    <row r="273" spans="1:31" x14ac:dyDescent="0.35">
      <c r="A273" s="48" t="s">
        <v>168</v>
      </c>
      <c r="B273" s="77">
        <v>0</v>
      </c>
      <c r="C273" s="77">
        <v>0</v>
      </c>
      <c r="D273" s="93">
        <v>0</v>
      </c>
      <c r="E273" s="77">
        <v>0</v>
      </c>
      <c r="F273" s="77">
        <v>0</v>
      </c>
      <c r="G273" s="93">
        <v>0</v>
      </c>
      <c r="H273" s="77">
        <v>0</v>
      </c>
      <c r="I273" s="77">
        <v>0</v>
      </c>
      <c r="J273" s="77">
        <v>0</v>
      </c>
      <c r="K273" s="92">
        <v>0</v>
      </c>
      <c r="L273" s="77">
        <v>0</v>
      </c>
      <c r="M273" s="92">
        <v>0</v>
      </c>
      <c r="N273" s="77">
        <v>0</v>
      </c>
      <c r="O273" s="77">
        <v>0</v>
      </c>
      <c r="P273" s="77">
        <v>0</v>
      </c>
      <c r="Q273" s="92">
        <v>0</v>
      </c>
      <c r="R273" s="77">
        <v>0</v>
      </c>
      <c r="S273" s="92">
        <v>0</v>
      </c>
      <c r="T273" s="77">
        <v>0</v>
      </c>
      <c r="U273" s="77">
        <v>0</v>
      </c>
      <c r="V273" s="77">
        <v>0</v>
      </c>
      <c r="W273" s="92">
        <v>0</v>
      </c>
      <c r="X273" s="77">
        <v>0</v>
      </c>
      <c r="Y273" s="92">
        <v>0</v>
      </c>
      <c r="Z273" s="77">
        <v>0</v>
      </c>
      <c r="AA273" s="77">
        <v>0</v>
      </c>
      <c r="AB273" s="77">
        <v>0</v>
      </c>
      <c r="AC273" s="92">
        <v>0</v>
      </c>
      <c r="AD273" s="77">
        <v>0</v>
      </c>
      <c r="AE273" s="92">
        <v>0</v>
      </c>
    </row>
    <row r="274" spans="1:31" x14ac:dyDescent="0.35">
      <c r="A274" s="48" t="s">
        <v>169</v>
      </c>
      <c r="B274" s="77">
        <v>0</v>
      </c>
      <c r="C274" s="77">
        <v>0</v>
      </c>
      <c r="D274" s="93">
        <v>0</v>
      </c>
      <c r="E274" s="77">
        <v>0</v>
      </c>
      <c r="F274" s="77">
        <v>0</v>
      </c>
      <c r="G274" s="93">
        <v>0</v>
      </c>
      <c r="H274" s="77">
        <v>0</v>
      </c>
      <c r="I274" s="77">
        <v>0</v>
      </c>
      <c r="J274" s="77">
        <v>0</v>
      </c>
      <c r="K274" s="92">
        <v>0</v>
      </c>
      <c r="L274" s="77">
        <v>0</v>
      </c>
      <c r="M274" s="92">
        <v>0</v>
      </c>
      <c r="N274" s="77">
        <v>0</v>
      </c>
      <c r="O274" s="77">
        <v>0</v>
      </c>
      <c r="P274" s="77">
        <v>0</v>
      </c>
      <c r="Q274" s="92">
        <v>0</v>
      </c>
      <c r="R274" s="77">
        <v>0</v>
      </c>
      <c r="S274" s="92"/>
      <c r="T274" s="77">
        <v>0</v>
      </c>
      <c r="U274" s="77">
        <v>0</v>
      </c>
      <c r="V274" s="77">
        <v>0</v>
      </c>
      <c r="W274" s="92">
        <v>0</v>
      </c>
      <c r="X274" s="77">
        <v>0</v>
      </c>
      <c r="Y274" s="92">
        <v>0</v>
      </c>
      <c r="Z274" s="77">
        <v>0</v>
      </c>
      <c r="AA274" s="77">
        <v>0</v>
      </c>
      <c r="AB274" s="77">
        <v>0</v>
      </c>
      <c r="AC274" s="92">
        <v>0</v>
      </c>
      <c r="AD274" s="77">
        <v>0</v>
      </c>
      <c r="AE274" s="92">
        <v>0</v>
      </c>
    </row>
    <row r="275" spans="1:31" x14ac:dyDescent="0.35">
      <c r="A275" s="48" t="s">
        <v>170</v>
      </c>
      <c r="B275" s="77">
        <f>+B87</f>
        <v>0</v>
      </c>
      <c r="C275" s="77">
        <f>+C87</f>
        <v>0</v>
      </c>
      <c r="D275" s="93">
        <v>0</v>
      </c>
      <c r="E275" s="77">
        <f>+E87</f>
        <v>0</v>
      </c>
      <c r="F275" s="77">
        <f>+F87</f>
        <v>0</v>
      </c>
      <c r="G275" s="93">
        <v>0</v>
      </c>
      <c r="H275" s="77">
        <f>+H87</f>
        <v>0</v>
      </c>
      <c r="I275" s="77">
        <f>+I87</f>
        <v>0</v>
      </c>
      <c r="J275" s="77">
        <f>+J87</f>
        <v>0</v>
      </c>
      <c r="K275" s="92">
        <v>0</v>
      </c>
      <c r="L275" s="77">
        <f>+L87</f>
        <v>0</v>
      </c>
      <c r="M275" s="92">
        <v>0</v>
      </c>
      <c r="N275" s="77">
        <f>+N87</f>
        <v>116707958381.50288</v>
      </c>
      <c r="O275" s="77">
        <f>+O87</f>
        <v>116838065631.85193</v>
      </c>
      <c r="P275" s="77">
        <f>+P87</f>
        <v>130107250.34904951</v>
      </c>
      <c r="Q275" s="92">
        <v>0</v>
      </c>
      <c r="R275" s="77">
        <f>+R87</f>
        <v>0</v>
      </c>
      <c r="S275" s="92">
        <f t="shared" ref="S275" si="168">+R275/O275</f>
        <v>0</v>
      </c>
      <c r="T275" s="77">
        <f>+T87+T31</f>
        <v>3425480720529.0181</v>
      </c>
      <c r="U275" s="77">
        <f t="shared" ref="U275:AD275" si="169">+U87+U31</f>
        <v>3386042453359.603</v>
      </c>
      <c r="V275" s="77">
        <f t="shared" si="169"/>
        <v>3384915999798.1284</v>
      </c>
      <c r="W275" s="92">
        <f t="shared" ref="W275" si="170">+V275/U275</f>
        <v>0.99966732444232742</v>
      </c>
      <c r="X275" s="77">
        <f t="shared" si="169"/>
        <v>3384915999798.1284</v>
      </c>
      <c r="Y275" s="92">
        <f t="shared" ref="Y275" si="171">+X275/U275</f>
        <v>0.99966732444232742</v>
      </c>
      <c r="Z275" s="77">
        <f t="shared" si="169"/>
        <v>6308227081735.2002</v>
      </c>
      <c r="AA275" s="77">
        <f t="shared" si="169"/>
        <v>6146221081735.2002</v>
      </c>
      <c r="AB275" s="77">
        <f t="shared" si="169"/>
        <v>5495305088923.0811</v>
      </c>
      <c r="AC275" s="92">
        <f t="shared" ref="AC275" si="172">+AB275/AA275</f>
        <v>0.89409492692242165</v>
      </c>
      <c r="AD275" s="77">
        <f t="shared" si="169"/>
        <v>4333075941490.0811</v>
      </c>
      <c r="AE275" s="92">
        <f t="shared" ref="AE275" si="173">+AD275/AA275</f>
        <v>0.70499838581575525</v>
      </c>
    </row>
    <row r="276" spans="1:31" x14ac:dyDescent="0.35">
      <c r="A276" s="48" t="s">
        <v>171</v>
      </c>
      <c r="B276" s="77">
        <v>0</v>
      </c>
      <c r="C276" s="77">
        <v>0</v>
      </c>
      <c r="D276" s="93">
        <v>0</v>
      </c>
      <c r="E276" s="77">
        <v>0</v>
      </c>
      <c r="F276" s="77">
        <v>0</v>
      </c>
      <c r="G276" s="93">
        <v>0</v>
      </c>
      <c r="H276" s="77">
        <v>0</v>
      </c>
      <c r="I276" s="77">
        <v>0</v>
      </c>
      <c r="J276" s="77">
        <v>0</v>
      </c>
      <c r="K276" s="92">
        <v>0</v>
      </c>
      <c r="L276" s="77">
        <v>0</v>
      </c>
      <c r="M276" s="92">
        <v>0</v>
      </c>
      <c r="N276" s="77">
        <v>0</v>
      </c>
      <c r="O276" s="77">
        <v>0</v>
      </c>
      <c r="P276" s="77">
        <v>0</v>
      </c>
      <c r="Q276" s="92">
        <v>0</v>
      </c>
      <c r="R276" s="77">
        <v>0</v>
      </c>
      <c r="S276" s="92"/>
      <c r="T276" s="77">
        <v>0</v>
      </c>
      <c r="U276" s="77">
        <v>0</v>
      </c>
      <c r="V276" s="77">
        <v>0</v>
      </c>
      <c r="W276" s="92">
        <v>0</v>
      </c>
      <c r="X276" s="77">
        <v>0</v>
      </c>
      <c r="Y276" s="92">
        <v>0</v>
      </c>
      <c r="Z276" s="77">
        <v>0</v>
      </c>
      <c r="AA276" s="77">
        <v>0</v>
      </c>
      <c r="AB276" s="77">
        <v>0</v>
      </c>
      <c r="AC276" s="92">
        <v>0</v>
      </c>
      <c r="AD276" s="77">
        <v>0</v>
      </c>
      <c r="AE276" s="92">
        <v>0</v>
      </c>
    </row>
    <row r="277" spans="1:31" x14ac:dyDescent="0.35">
      <c r="A277" s="48" t="s">
        <v>172</v>
      </c>
      <c r="B277" s="77">
        <f>+B48</f>
        <v>0</v>
      </c>
      <c r="C277" s="77">
        <f>+C48</f>
        <v>0</v>
      </c>
      <c r="D277" s="93">
        <v>0</v>
      </c>
      <c r="E277" s="77">
        <f>+E48</f>
        <v>0</v>
      </c>
      <c r="F277" s="77">
        <f>+F48</f>
        <v>0</v>
      </c>
      <c r="G277" s="93">
        <v>0</v>
      </c>
      <c r="H277" s="77">
        <f>+H48</f>
        <v>0</v>
      </c>
      <c r="I277" s="77">
        <f>+I48</f>
        <v>0</v>
      </c>
      <c r="J277" s="77">
        <f>+J48</f>
        <v>0</v>
      </c>
      <c r="K277" s="92">
        <v>0</v>
      </c>
      <c r="L277" s="77">
        <f>+L48</f>
        <v>0</v>
      </c>
      <c r="M277" s="92">
        <v>0</v>
      </c>
      <c r="N277" s="77">
        <f>+N48</f>
        <v>0</v>
      </c>
      <c r="O277" s="77">
        <f>+O48</f>
        <v>0</v>
      </c>
      <c r="P277" s="77">
        <f>+P48</f>
        <v>0</v>
      </c>
      <c r="Q277" s="92">
        <v>0</v>
      </c>
      <c r="R277" s="77">
        <f>+R48</f>
        <v>0</v>
      </c>
      <c r="S277" s="92">
        <v>0</v>
      </c>
      <c r="T277" s="77">
        <f>+T48</f>
        <v>0</v>
      </c>
      <c r="U277" s="77">
        <f>+U48</f>
        <v>522563534.92605233</v>
      </c>
      <c r="V277" s="77">
        <f>+V48</f>
        <v>522563534.92605233</v>
      </c>
      <c r="W277" s="92">
        <f t="shared" ref="W277:W278" si="174">+V277/U277</f>
        <v>1</v>
      </c>
      <c r="X277" s="77">
        <f>+X48</f>
        <v>522563534.92605233</v>
      </c>
      <c r="Y277" s="92">
        <f t="shared" ref="Y277:Y278" si="175">+X277/U277</f>
        <v>1</v>
      </c>
      <c r="Z277" s="77">
        <f>+Z48</f>
        <v>0</v>
      </c>
      <c r="AA277" s="77">
        <f>+AA48</f>
        <v>0</v>
      </c>
      <c r="AB277" s="77">
        <f>+AB48</f>
        <v>0</v>
      </c>
      <c r="AC277" s="92">
        <v>0</v>
      </c>
      <c r="AD277" s="77">
        <f>+AD48</f>
        <v>0</v>
      </c>
      <c r="AE277" s="92">
        <v>0</v>
      </c>
    </row>
    <row r="278" spans="1:31" x14ac:dyDescent="0.35">
      <c r="A278" s="48" t="s">
        <v>173</v>
      </c>
      <c r="B278" s="77">
        <f>+B79</f>
        <v>32862981843.560982</v>
      </c>
      <c r="C278" s="77">
        <f>+C79</f>
        <v>30492512111.012779</v>
      </c>
      <c r="D278" s="78">
        <f t="shared" ref="D278:D281" si="176">+C278/B278</f>
        <v>0.92786808744768057</v>
      </c>
      <c r="E278" s="77">
        <f>+E79</f>
        <v>33444935986.126564</v>
      </c>
      <c r="F278" s="77">
        <f>+F79</f>
        <v>29775016399.313583</v>
      </c>
      <c r="G278" s="78">
        <f t="shared" ref="G278" si="177">+F278/E278</f>
        <v>0.89026979784517102</v>
      </c>
      <c r="H278" s="77">
        <f>+H79</f>
        <v>17304032070.619698</v>
      </c>
      <c r="I278" s="77">
        <f>+I79</f>
        <v>22503018464.109901</v>
      </c>
      <c r="J278" s="77">
        <f>+J79</f>
        <v>21519686541.645355</v>
      </c>
      <c r="K278" s="92">
        <f t="shared" ref="K278" si="178">+J278/I278</f>
        <v>0.95630222123165998</v>
      </c>
      <c r="L278" s="77">
        <f>+L79</f>
        <v>20601952075.285797</v>
      </c>
      <c r="M278" s="92">
        <f t="shared" ref="M278" si="179">+L278/I278</f>
        <v>0.91551949389118092</v>
      </c>
      <c r="N278" s="77">
        <f>+N79</f>
        <v>20871828413.572842</v>
      </c>
      <c r="O278" s="77">
        <f>+O79</f>
        <v>21987883630.896259</v>
      </c>
      <c r="P278" s="77">
        <f>+P79</f>
        <v>20409767493.609077</v>
      </c>
      <c r="Q278" s="92">
        <f t="shared" ref="Q278" si="180">+P278/O278</f>
        <v>0.9282279202592425</v>
      </c>
      <c r="R278" s="77">
        <f>+R79</f>
        <v>19332405580.81469</v>
      </c>
      <c r="S278" s="92">
        <f t="shared" ref="S278" si="181">+R278/O278</f>
        <v>0.87922993887641709</v>
      </c>
      <c r="T278" s="77">
        <f>+T79</f>
        <v>16593556979.571262</v>
      </c>
      <c r="U278" s="77">
        <f>+U79</f>
        <v>19511812611.292664</v>
      </c>
      <c r="V278" s="77">
        <f>+V79</f>
        <v>18823716366.946476</v>
      </c>
      <c r="W278" s="92">
        <f t="shared" si="174"/>
        <v>0.96473437614156132</v>
      </c>
      <c r="X278" s="77">
        <f>+X79</f>
        <v>17723387252.487549</v>
      </c>
      <c r="Y278" s="92">
        <f t="shared" si="175"/>
        <v>0.90834140351624504</v>
      </c>
      <c r="Z278" s="77">
        <f>+Z79</f>
        <v>8918529253.5999985</v>
      </c>
      <c r="AA278" s="77">
        <f>+AA79</f>
        <v>8918529253.5999985</v>
      </c>
      <c r="AB278" s="77">
        <f>+AB79</f>
        <v>6210043990.4619999</v>
      </c>
      <c r="AC278" s="92">
        <f t="shared" ref="AC278" si="182">+AB278/AA278</f>
        <v>0.69630808106115616</v>
      </c>
      <c r="AD278" s="77">
        <f>+AD79</f>
        <v>6210043990.4619999</v>
      </c>
      <c r="AE278" s="92">
        <f t="shared" ref="AE278" si="183">+AD278/AA278</f>
        <v>0.69630808106115616</v>
      </c>
    </row>
    <row r="279" spans="1:31" x14ac:dyDescent="0.35">
      <c r="A279" s="48" t="s">
        <v>174</v>
      </c>
      <c r="B279" s="77">
        <v>0</v>
      </c>
      <c r="C279" s="77">
        <v>0</v>
      </c>
      <c r="D279" s="93">
        <v>0</v>
      </c>
      <c r="E279" s="77">
        <v>0</v>
      </c>
      <c r="F279" s="77">
        <v>0</v>
      </c>
      <c r="G279" s="93">
        <v>0</v>
      </c>
      <c r="H279" s="77">
        <v>0</v>
      </c>
      <c r="I279" s="77">
        <v>0</v>
      </c>
      <c r="J279" s="77">
        <v>0</v>
      </c>
      <c r="K279" s="92">
        <v>0</v>
      </c>
      <c r="L279" s="77">
        <v>0</v>
      </c>
      <c r="M279" s="92">
        <v>0</v>
      </c>
      <c r="N279" s="77">
        <v>0</v>
      </c>
      <c r="O279" s="77">
        <v>0</v>
      </c>
      <c r="P279" s="77">
        <v>0</v>
      </c>
      <c r="Q279" s="92">
        <v>0</v>
      </c>
      <c r="R279" s="77">
        <v>0</v>
      </c>
      <c r="S279" s="92">
        <v>0</v>
      </c>
      <c r="T279" s="77">
        <v>0</v>
      </c>
      <c r="U279" s="77">
        <v>0</v>
      </c>
      <c r="V279" s="77">
        <v>0</v>
      </c>
      <c r="W279" s="92">
        <v>0</v>
      </c>
      <c r="X279" s="77">
        <v>0</v>
      </c>
      <c r="Y279" s="92">
        <v>0</v>
      </c>
      <c r="Z279" s="77">
        <v>0</v>
      </c>
      <c r="AA279" s="77">
        <v>0</v>
      </c>
      <c r="AB279" s="77">
        <v>0</v>
      </c>
      <c r="AC279" s="92">
        <v>0</v>
      </c>
      <c r="AD279" s="77">
        <v>0</v>
      </c>
      <c r="AE279" s="92">
        <v>0</v>
      </c>
    </row>
    <row r="280" spans="1:31" ht="15" thickBot="1" x14ac:dyDescent="0.4">
      <c r="A280" s="223" t="s">
        <v>175</v>
      </c>
      <c r="B280" s="224">
        <v>0</v>
      </c>
      <c r="C280" s="224">
        <v>0</v>
      </c>
      <c r="D280" s="231">
        <v>0</v>
      </c>
      <c r="E280" s="224">
        <v>0</v>
      </c>
      <c r="F280" s="224">
        <v>0</v>
      </c>
      <c r="G280" s="231">
        <v>0</v>
      </c>
      <c r="H280" s="224">
        <v>0</v>
      </c>
      <c r="I280" s="224">
        <v>0</v>
      </c>
      <c r="J280" s="224">
        <v>0</v>
      </c>
      <c r="K280" s="226">
        <v>0</v>
      </c>
      <c r="L280" s="224">
        <v>0</v>
      </c>
      <c r="M280" s="226">
        <v>0</v>
      </c>
      <c r="N280" s="224">
        <v>0</v>
      </c>
      <c r="O280" s="224">
        <v>0</v>
      </c>
      <c r="P280" s="224">
        <v>0</v>
      </c>
      <c r="Q280" s="226">
        <v>0</v>
      </c>
      <c r="R280" s="224">
        <v>0</v>
      </c>
      <c r="S280" s="226">
        <v>0</v>
      </c>
      <c r="T280" s="224">
        <v>0</v>
      </c>
      <c r="U280" s="224">
        <v>0</v>
      </c>
      <c r="V280" s="224">
        <v>0</v>
      </c>
      <c r="W280" s="226">
        <v>0</v>
      </c>
      <c r="X280" s="224">
        <v>0</v>
      </c>
      <c r="Y280" s="226">
        <v>0</v>
      </c>
      <c r="Z280" s="224">
        <v>0</v>
      </c>
      <c r="AA280" s="224">
        <v>0</v>
      </c>
      <c r="AB280" s="224">
        <v>0</v>
      </c>
      <c r="AC280" s="226">
        <v>0</v>
      </c>
      <c r="AD280" s="224">
        <v>0</v>
      </c>
      <c r="AE280" s="226">
        <v>0</v>
      </c>
    </row>
    <row r="281" spans="1:31" ht="15" thickBot="1" x14ac:dyDescent="0.4">
      <c r="A281" s="228" t="s">
        <v>180</v>
      </c>
      <c r="B281" s="229">
        <f t="shared" ref="B281:C281" si="184">SUM(B265:B280)</f>
        <v>21374833030163.324</v>
      </c>
      <c r="C281" s="229">
        <f t="shared" si="184"/>
        <v>20844387265888.848</v>
      </c>
      <c r="D281" s="230">
        <f t="shared" si="176"/>
        <v>0.97518363004165076</v>
      </c>
      <c r="E281" s="229">
        <f t="shared" ref="E281:F281" si="185">SUM(E265:E280)</f>
        <v>17843543297234.41</v>
      </c>
      <c r="F281" s="229">
        <f t="shared" si="185"/>
        <v>16801675455444.027</v>
      </c>
      <c r="G281" s="230">
        <f t="shared" ref="G281" si="186">+F281/E281</f>
        <v>0.94161093318545852</v>
      </c>
      <c r="H281" s="218">
        <f>SUM(H265:H280)</f>
        <v>15788956855907.322</v>
      </c>
      <c r="I281" s="218">
        <f>SUM(I265:I280)</f>
        <v>14666301453723.941</v>
      </c>
      <c r="J281" s="218">
        <f>SUM(J265:J280)</f>
        <v>12258508245343.963</v>
      </c>
      <c r="K281" s="220">
        <f>+J281/I281</f>
        <v>0.83582819322395607</v>
      </c>
      <c r="L281" s="218">
        <f>SUM(L265:L280)</f>
        <v>12257568987763.744</v>
      </c>
      <c r="M281" s="220">
        <f>+L281/I281</f>
        <v>0.83576415133969628</v>
      </c>
      <c r="N281" s="218">
        <f>SUM(N265:N280)</f>
        <v>29861889651217.137</v>
      </c>
      <c r="O281" s="218">
        <f>SUM(O265:O280)</f>
        <v>21946593730419.996</v>
      </c>
      <c r="P281" s="218">
        <f>SUM(P265:P280)</f>
        <v>19595530914413.109</v>
      </c>
      <c r="Q281" s="220">
        <f>+P281/O281</f>
        <v>0.89287345248715766</v>
      </c>
      <c r="R281" s="218">
        <f>SUM(R265:R280)</f>
        <v>19594259620585.23</v>
      </c>
      <c r="S281" s="220">
        <f>+R281/O281</f>
        <v>0.89281552578365664</v>
      </c>
      <c r="T281" s="218">
        <f>SUM(T265:T280)</f>
        <v>32826540911704.246</v>
      </c>
      <c r="U281" s="218">
        <f>SUM(U265:U280)</f>
        <v>33687719762971.223</v>
      </c>
      <c r="V281" s="218">
        <f>SUM(V265:V280)</f>
        <v>32123745825258.242</v>
      </c>
      <c r="W281" s="220">
        <f>+V281/U281</f>
        <v>0.9535743603687874</v>
      </c>
      <c r="X281" s="218">
        <f>SUM(X265:X280)</f>
        <v>32105079259932.691</v>
      </c>
      <c r="Y281" s="220">
        <f>+X281/U281</f>
        <v>0.95302025443769767</v>
      </c>
      <c r="Z281" s="218">
        <f t="shared" ref="Z281:AB281" si="187">SUM(Z265:Z280)</f>
        <v>18119410945054.801</v>
      </c>
      <c r="AA281" s="218">
        <f t="shared" si="187"/>
        <v>17637957263204.621</v>
      </c>
      <c r="AB281" s="218">
        <f t="shared" si="187"/>
        <v>12702009900705.08</v>
      </c>
      <c r="AC281" s="220">
        <f t="shared" ref="AC281" si="188">+AB281/AA281</f>
        <v>0.72015198308725614</v>
      </c>
      <c r="AD281" s="218">
        <f>SUM(AD265:AD280)</f>
        <v>10853887032143.08</v>
      </c>
      <c r="AE281" s="220">
        <f>+AD281/AA281</f>
        <v>0.61537097919983563</v>
      </c>
    </row>
    <row r="282" spans="1:31" x14ac:dyDescent="0.35">
      <c r="B282" s="59"/>
      <c r="C282" s="59"/>
      <c r="D282" s="59"/>
      <c r="E282" s="59"/>
      <c r="F282" s="59"/>
      <c r="G282" s="59"/>
    </row>
    <row r="283" spans="1:31" x14ac:dyDescent="0.35">
      <c r="B283" s="221">
        <f>+B281-B198</f>
        <v>0</v>
      </c>
      <c r="C283" s="221">
        <f t="shared" ref="C283:D283" si="189">+C281-C198</f>
        <v>0</v>
      </c>
      <c r="D283" s="221">
        <f t="shared" si="189"/>
        <v>0</v>
      </c>
      <c r="E283" s="221">
        <f>+E281-E198</f>
        <v>0</v>
      </c>
      <c r="F283" s="221">
        <f t="shared" ref="F283:AE283" si="190">+F281-F198</f>
        <v>0</v>
      </c>
      <c r="G283" s="221">
        <f t="shared" si="190"/>
        <v>0</v>
      </c>
      <c r="H283" s="221">
        <f t="shared" si="190"/>
        <v>0</v>
      </c>
      <c r="I283" s="221">
        <f t="shared" si="190"/>
        <v>0</v>
      </c>
      <c r="J283" s="221">
        <f t="shared" si="190"/>
        <v>0</v>
      </c>
      <c r="K283" s="221">
        <f t="shared" si="190"/>
        <v>0</v>
      </c>
      <c r="L283" s="221">
        <f t="shared" si="190"/>
        <v>0</v>
      </c>
      <c r="M283" s="221">
        <f t="shared" si="190"/>
        <v>0</v>
      </c>
      <c r="N283" s="221">
        <f t="shared" si="190"/>
        <v>0</v>
      </c>
      <c r="O283" s="221">
        <f t="shared" si="190"/>
        <v>0</v>
      </c>
      <c r="P283" s="221">
        <f t="shared" si="190"/>
        <v>0</v>
      </c>
      <c r="Q283" s="221">
        <f t="shared" si="190"/>
        <v>0</v>
      </c>
      <c r="R283" s="221">
        <f t="shared" si="190"/>
        <v>0</v>
      </c>
      <c r="S283" s="221">
        <f t="shared" si="190"/>
        <v>0</v>
      </c>
      <c r="T283" s="221">
        <f t="shared" si="190"/>
        <v>0</v>
      </c>
      <c r="U283" s="221">
        <f t="shared" si="190"/>
        <v>0</v>
      </c>
      <c r="V283" s="221">
        <f t="shared" si="190"/>
        <v>0</v>
      </c>
      <c r="W283" s="221">
        <f t="shared" si="190"/>
        <v>0</v>
      </c>
      <c r="X283" s="221">
        <f t="shared" si="190"/>
        <v>0</v>
      </c>
      <c r="Y283" s="221">
        <f t="shared" si="190"/>
        <v>0</v>
      </c>
      <c r="Z283" s="221">
        <f t="shared" si="190"/>
        <v>0</v>
      </c>
      <c r="AA283" s="221">
        <f t="shared" si="190"/>
        <v>0</v>
      </c>
      <c r="AB283" s="221">
        <f t="shared" si="190"/>
        <v>0</v>
      </c>
      <c r="AC283" s="221">
        <f t="shared" si="190"/>
        <v>0</v>
      </c>
      <c r="AD283" s="221">
        <f t="shared" si="190"/>
        <v>0</v>
      </c>
      <c r="AE283" s="221">
        <f t="shared" si="190"/>
        <v>0</v>
      </c>
    </row>
    <row r="284" spans="1:31" x14ac:dyDescent="0.35">
      <c r="B284" s="59"/>
      <c r="C284" s="59"/>
      <c r="D284" s="59"/>
    </row>
    <row r="285" spans="1:31" ht="15" thickBot="1" x14ac:dyDescent="0.4">
      <c r="B285" s="59"/>
      <c r="C285" s="59"/>
      <c r="D285" s="59"/>
    </row>
    <row r="286" spans="1:31" ht="15" thickBot="1" x14ac:dyDescent="0.4">
      <c r="A286" s="106"/>
      <c r="B286" s="488" t="s">
        <v>189</v>
      </c>
      <c r="C286" s="489"/>
      <c r="D286" s="490"/>
      <c r="E286" s="488" t="s">
        <v>190</v>
      </c>
      <c r="F286" s="489"/>
      <c r="G286" s="490"/>
      <c r="H286" s="488" t="s">
        <v>191</v>
      </c>
      <c r="I286" s="497"/>
      <c r="J286" s="489"/>
      <c r="K286" s="498"/>
      <c r="L286" s="498"/>
      <c r="M286" s="490"/>
      <c r="N286" s="473" t="s">
        <v>192</v>
      </c>
      <c r="O286" s="474"/>
      <c r="P286" s="474"/>
      <c r="Q286" s="474"/>
      <c r="R286" s="474"/>
      <c r="S286" s="475"/>
      <c r="T286" s="473" t="s">
        <v>193</v>
      </c>
      <c r="U286" s="474"/>
      <c r="V286" s="474"/>
      <c r="W286" s="474"/>
      <c r="X286" s="474"/>
      <c r="Y286" s="475"/>
      <c r="Z286" s="473" t="str">
        <f>+Z206</f>
        <v>GALÁN 2024-2027 (Junio 2025)</v>
      </c>
      <c r="AA286" s="474"/>
      <c r="AB286" s="474"/>
      <c r="AC286" s="474"/>
      <c r="AD286" s="474"/>
      <c r="AE286" s="475"/>
    </row>
    <row r="287" spans="1:31" ht="26.5" thickBot="1" x14ac:dyDescent="0.4">
      <c r="A287" s="160" t="s">
        <v>181</v>
      </c>
      <c r="B287" s="159" t="str">
        <f>+B5</f>
        <v>Presupuesto Disponible</v>
      </c>
      <c r="C287" s="159" t="str">
        <f t="shared" ref="C287:AE287" si="191">+C5</f>
        <v>Compromisos</v>
      </c>
      <c r="D287" s="159" t="str">
        <f t="shared" si="191"/>
        <v>% Ejec</v>
      </c>
      <c r="E287" s="159" t="str">
        <f t="shared" si="191"/>
        <v>Presupuesto Disponible</v>
      </c>
      <c r="F287" s="159" t="str">
        <f t="shared" si="191"/>
        <v>Compromisos</v>
      </c>
      <c r="G287" s="159" t="str">
        <f t="shared" si="191"/>
        <v>% Ejec</v>
      </c>
      <c r="H287" s="159" t="str">
        <f t="shared" si="191"/>
        <v>Presupuesto Inicial</v>
      </c>
      <c r="I287" s="159" t="str">
        <f t="shared" si="191"/>
        <v>Presupuesto Disponible</v>
      </c>
      <c r="J287" s="159" t="str">
        <f t="shared" si="191"/>
        <v>Compromisos</v>
      </c>
      <c r="K287" s="159" t="str">
        <f t="shared" si="191"/>
        <v>% Ejec</v>
      </c>
      <c r="L287" s="159" t="str">
        <f t="shared" si="191"/>
        <v>Giros</v>
      </c>
      <c r="M287" s="159" t="str">
        <f t="shared" si="191"/>
        <v>% Ejec Giros</v>
      </c>
      <c r="N287" s="159" t="str">
        <f t="shared" si="191"/>
        <v>Presupuesto Inicial</v>
      </c>
      <c r="O287" s="159" t="str">
        <f t="shared" si="191"/>
        <v>Presupuesto Disponible</v>
      </c>
      <c r="P287" s="159" t="str">
        <f t="shared" si="191"/>
        <v>Compromisos</v>
      </c>
      <c r="Q287" s="159" t="str">
        <f t="shared" si="191"/>
        <v>% Ejec</v>
      </c>
      <c r="R287" s="159" t="str">
        <f t="shared" si="191"/>
        <v>Giros</v>
      </c>
      <c r="S287" s="159" t="str">
        <f t="shared" si="191"/>
        <v>% Ejec Giros</v>
      </c>
      <c r="T287" s="159" t="str">
        <f t="shared" si="191"/>
        <v>Presupuesto Inicial</v>
      </c>
      <c r="U287" s="159" t="str">
        <f t="shared" si="191"/>
        <v>Presupuesto Disponible</v>
      </c>
      <c r="V287" s="159" t="str">
        <f t="shared" si="191"/>
        <v>Compromisos</v>
      </c>
      <c r="W287" s="159" t="str">
        <f t="shared" si="191"/>
        <v>% Ejec</v>
      </c>
      <c r="X287" s="159" t="str">
        <f t="shared" si="191"/>
        <v>Giros</v>
      </c>
      <c r="Y287" s="159" t="str">
        <f t="shared" si="191"/>
        <v>% Ejec Giros</v>
      </c>
      <c r="Z287" s="159" t="str">
        <f t="shared" si="191"/>
        <v>Presupuesto Inicial</v>
      </c>
      <c r="AA287" s="159" t="str">
        <f t="shared" si="191"/>
        <v>Presupuesto Disponible</v>
      </c>
      <c r="AB287" s="159" t="str">
        <f t="shared" si="191"/>
        <v>Compromisos</v>
      </c>
      <c r="AC287" s="159" t="str">
        <f t="shared" si="191"/>
        <v>% Ejec</v>
      </c>
      <c r="AD287" s="159" t="str">
        <f t="shared" si="191"/>
        <v>Giros</v>
      </c>
      <c r="AE287" s="159" t="str">
        <f t="shared" si="191"/>
        <v>% Ejec Giros</v>
      </c>
    </row>
    <row r="288" spans="1:31" x14ac:dyDescent="0.35">
      <c r="A288" s="51" t="s">
        <v>160</v>
      </c>
      <c r="B288" s="91">
        <v>0</v>
      </c>
      <c r="C288" s="91">
        <v>1</v>
      </c>
      <c r="D288" s="93">
        <v>0</v>
      </c>
      <c r="E288" s="91">
        <v>0</v>
      </c>
      <c r="F288" s="91">
        <v>1</v>
      </c>
      <c r="G288" s="93">
        <v>0</v>
      </c>
      <c r="H288" s="91">
        <v>0</v>
      </c>
      <c r="I288" s="91">
        <v>0</v>
      </c>
      <c r="J288" s="91">
        <v>0</v>
      </c>
      <c r="K288" s="92">
        <v>0</v>
      </c>
      <c r="L288" s="91">
        <v>0</v>
      </c>
      <c r="M288" s="92">
        <v>0</v>
      </c>
      <c r="N288" s="91">
        <v>0</v>
      </c>
      <c r="O288" s="91">
        <v>0</v>
      </c>
      <c r="P288" s="91">
        <v>0</v>
      </c>
      <c r="Q288" s="92">
        <v>0</v>
      </c>
      <c r="R288" s="91">
        <v>0</v>
      </c>
      <c r="S288" s="92">
        <v>0</v>
      </c>
      <c r="T288" s="91">
        <v>0</v>
      </c>
      <c r="U288" s="91">
        <v>0</v>
      </c>
      <c r="V288" s="91">
        <v>0</v>
      </c>
      <c r="W288" s="92">
        <v>0</v>
      </c>
      <c r="X288" s="91">
        <v>0</v>
      </c>
      <c r="Y288" s="92">
        <v>0</v>
      </c>
      <c r="Z288" s="91">
        <v>0</v>
      </c>
      <c r="AA288" s="91">
        <v>0</v>
      </c>
      <c r="AB288" s="91">
        <v>0</v>
      </c>
      <c r="AC288" s="92">
        <v>0</v>
      </c>
      <c r="AD288" s="91">
        <v>0</v>
      </c>
      <c r="AE288" s="92">
        <v>0</v>
      </c>
    </row>
    <row r="289" spans="1:31" x14ac:dyDescent="0.35">
      <c r="A289" s="48" t="s">
        <v>161</v>
      </c>
      <c r="B289" s="77">
        <f>+B97</f>
        <v>0</v>
      </c>
      <c r="C289" s="77">
        <f>+C97</f>
        <v>0</v>
      </c>
      <c r="D289" s="78">
        <v>0</v>
      </c>
      <c r="E289" s="77">
        <f>+E97</f>
        <v>0</v>
      </c>
      <c r="F289" s="77">
        <f>+F97</f>
        <v>0</v>
      </c>
      <c r="G289" s="78">
        <v>0</v>
      </c>
      <c r="H289" s="77">
        <f>+H97</f>
        <v>0</v>
      </c>
      <c r="I289" s="77">
        <f>+I97</f>
        <v>0</v>
      </c>
      <c r="J289" s="77">
        <f>+J97</f>
        <v>0</v>
      </c>
      <c r="K289" s="92">
        <v>0</v>
      </c>
      <c r="L289" s="91">
        <v>0</v>
      </c>
      <c r="M289" s="92">
        <v>0</v>
      </c>
      <c r="N289" s="77">
        <f>+N97</f>
        <v>0</v>
      </c>
      <c r="O289" s="77">
        <f>+O97</f>
        <v>0</v>
      </c>
      <c r="P289" s="77">
        <f>+P97</f>
        <v>0</v>
      </c>
      <c r="Q289" s="92">
        <v>0</v>
      </c>
      <c r="R289" s="91">
        <v>0</v>
      </c>
      <c r="S289" s="92">
        <v>0</v>
      </c>
      <c r="T289" s="77">
        <f>+T97</f>
        <v>0</v>
      </c>
      <c r="U289" s="77">
        <f>+U97</f>
        <v>0</v>
      </c>
      <c r="V289" s="77">
        <f>+V97</f>
        <v>0</v>
      </c>
      <c r="W289" s="92">
        <v>0</v>
      </c>
      <c r="X289" s="91">
        <v>0</v>
      </c>
      <c r="Y289" s="92">
        <v>0</v>
      </c>
      <c r="Z289" s="77">
        <f>+Z97</f>
        <v>0</v>
      </c>
      <c r="AA289" s="77">
        <f>+AA97</f>
        <v>0</v>
      </c>
      <c r="AB289" s="77">
        <f>+AB97</f>
        <v>0</v>
      </c>
      <c r="AC289" s="92">
        <v>0</v>
      </c>
      <c r="AD289" s="91">
        <v>0</v>
      </c>
      <c r="AE289" s="92">
        <v>0</v>
      </c>
    </row>
    <row r="290" spans="1:31" x14ac:dyDescent="0.35">
      <c r="A290" s="48" t="s">
        <v>162</v>
      </c>
      <c r="B290" s="77">
        <v>0</v>
      </c>
      <c r="C290" s="77">
        <v>1</v>
      </c>
      <c r="D290" s="78">
        <v>0</v>
      </c>
      <c r="E290" s="77">
        <v>0</v>
      </c>
      <c r="F290" s="77">
        <v>1</v>
      </c>
      <c r="G290" s="78">
        <v>0</v>
      </c>
      <c r="H290" s="77">
        <v>0</v>
      </c>
      <c r="I290" s="77">
        <v>0</v>
      </c>
      <c r="J290" s="77">
        <v>0</v>
      </c>
      <c r="K290" s="92">
        <v>0</v>
      </c>
      <c r="L290" s="91">
        <v>0</v>
      </c>
      <c r="M290" s="92">
        <v>0</v>
      </c>
      <c r="N290" s="77">
        <v>0</v>
      </c>
      <c r="O290" s="77">
        <v>0</v>
      </c>
      <c r="P290" s="77">
        <v>0</v>
      </c>
      <c r="Q290" s="92">
        <v>0</v>
      </c>
      <c r="R290" s="91">
        <v>0</v>
      </c>
      <c r="S290" s="92">
        <v>0</v>
      </c>
      <c r="T290" s="77">
        <v>0</v>
      </c>
      <c r="U290" s="77">
        <v>0</v>
      </c>
      <c r="V290" s="77">
        <v>0</v>
      </c>
      <c r="W290" s="92">
        <v>0</v>
      </c>
      <c r="X290" s="91">
        <v>0</v>
      </c>
      <c r="Y290" s="92">
        <v>0</v>
      </c>
      <c r="Z290" s="77">
        <v>0</v>
      </c>
      <c r="AA290" s="77">
        <v>0</v>
      </c>
      <c r="AB290" s="77">
        <v>0</v>
      </c>
      <c r="AC290" s="92">
        <v>0</v>
      </c>
      <c r="AD290" s="91">
        <v>0</v>
      </c>
      <c r="AE290" s="92">
        <v>0</v>
      </c>
    </row>
    <row r="291" spans="1:31" x14ac:dyDescent="0.35">
      <c r="A291" s="48" t="s">
        <v>163</v>
      </c>
      <c r="B291" s="77">
        <f>+B146</f>
        <v>614805265.41546416</v>
      </c>
      <c r="C291" s="77">
        <f>+C146</f>
        <v>591967264.11366081</v>
      </c>
      <c r="D291" s="78">
        <f t="shared" ref="D291:D294" si="192">+C291/B291</f>
        <v>0.96285327633560491</v>
      </c>
      <c r="E291" s="77">
        <f>+E146</f>
        <v>0</v>
      </c>
      <c r="F291" s="77">
        <f>+F146</f>
        <v>0</v>
      </c>
      <c r="G291" s="78">
        <v>0</v>
      </c>
      <c r="H291" s="77">
        <f>+H146</f>
        <v>0</v>
      </c>
      <c r="I291" s="77">
        <f>+I146</f>
        <v>0</v>
      </c>
      <c r="J291" s="77">
        <f>+J146</f>
        <v>0</v>
      </c>
      <c r="K291" s="92">
        <v>0</v>
      </c>
      <c r="L291" s="91">
        <v>0</v>
      </c>
      <c r="M291" s="92">
        <v>0</v>
      </c>
      <c r="N291" s="77">
        <f>+N146</f>
        <v>0</v>
      </c>
      <c r="O291" s="77">
        <f>+O146</f>
        <v>0</v>
      </c>
      <c r="P291" s="77">
        <f>+P146</f>
        <v>0</v>
      </c>
      <c r="Q291" s="92">
        <v>0</v>
      </c>
      <c r="R291" s="91">
        <v>0</v>
      </c>
      <c r="S291" s="92">
        <v>0</v>
      </c>
      <c r="T291" s="77">
        <f>+T146</f>
        <v>0</v>
      </c>
      <c r="U291" s="77">
        <f>+U146</f>
        <v>0</v>
      </c>
      <c r="V291" s="77">
        <f>+V146</f>
        <v>0</v>
      </c>
      <c r="W291" s="92">
        <v>0</v>
      </c>
      <c r="X291" s="91">
        <v>0</v>
      </c>
      <c r="Y291" s="92">
        <v>0</v>
      </c>
      <c r="Z291" s="77">
        <f>+Z146</f>
        <v>0</v>
      </c>
      <c r="AA291" s="77">
        <f>+AA146</f>
        <v>0</v>
      </c>
      <c r="AB291" s="77">
        <f>+AB146</f>
        <v>0</v>
      </c>
      <c r="AC291" s="92">
        <v>0</v>
      </c>
      <c r="AD291" s="91">
        <v>0</v>
      </c>
      <c r="AE291" s="92">
        <v>0</v>
      </c>
    </row>
    <row r="292" spans="1:31" x14ac:dyDescent="0.35">
      <c r="A292" s="48" t="s">
        <v>164</v>
      </c>
      <c r="B292" s="77">
        <v>0</v>
      </c>
      <c r="C292" s="77">
        <v>0</v>
      </c>
      <c r="D292" s="78">
        <v>0</v>
      </c>
      <c r="E292" s="77">
        <v>0</v>
      </c>
      <c r="F292" s="77">
        <v>0</v>
      </c>
      <c r="G292" s="78">
        <v>0</v>
      </c>
      <c r="H292" s="77">
        <v>0</v>
      </c>
      <c r="I292" s="77">
        <v>0</v>
      </c>
      <c r="J292" s="77">
        <v>0</v>
      </c>
      <c r="K292" s="92">
        <v>0</v>
      </c>
      <c r="L292" s="91">
        <v>0</v>
      </c>
      <c r="M292" s="92">
        <v>0</v>
      </c>
      <c r="N292" s="77">
        <v>0</v>
      </c>
      <c r="O292" s="77">
        <v>0</v>
      </c>
      <c r="P292" s="77">
        <v>0</v>
      </c>
      <c r="Q292" s="92">
        <v>0</v>
      </c>
      <c r="R292" s="91">
        <v>0</v>
      </c>
      <c r="S292" s="92">
        <v>0</v>
      </c>
      <c r="T292" s="77">
        <v>0</v>
      </c>
      <c r="U292" s="77">
        <v>0</v>
      </c>
      <c r="V292" s="77">
        <v>0</v>
      </c>
      <c r="W292" s="92">
        <v>0</v>
      </c>
      <c r="X292" s="91">
        <v>0</v>
      </c>
      <c r="Y292" s="92">
        <v>0</v>
      </c>
      <c r="Z292" s="77">
        <v>0</v>
      </c>
      <c r="AA292" s="77">
        <v>0</v>
      </c>
      <c r="AB292" s="77">
        <v>0</v>
      </c>
      <c r="AC292" s="92">
        <v>0</v>
      </c>
      <c r="AD292" s="91">
        <v>0</v>
      </c>
      <c r="AE292" s="92">
        <v>0</v>
      </c>
    </row>
    <row r="293" spans="1:31" x14ac:dyDescent="0.35">
      <c r="A293" s="48" t="s">
        <v>165</v>
      </c>
      <c r="B293" s="77">
        <v>0</v>
      </c>
      <c r="C293" s="77">
        <v>0</v>
      </c>
      <c r="D293" s="78">
        <v>0</v>
      </c>
      <c r="E293" s="77">
        <v>0</v>
      </c>
      <c r="F293" s="77">
        <v>0</v>
      </c>
      <c r="G293" s="78">
        <v>0</v>
      </c>
      <c r="H293" s="77">
        <v>0</v>
      </c>
      <c r="I293" s="77">
        <v>0</v>
      </c>
      <c r="J293" s="77">
        <v>0</v>
      </c>
      <c r="K293" s="92">
        <v>0</v>
      </c>
      <c r="L293" s="91">
        <v>0</v>
      </c>
      <c r="M293" s="92">
        <v>0</v>
      </c>
      <c r="N293" s="77">
        <v>0</v>
      </c>
      <c r="O293" s="77">
        <v>0</v>
      </c>
      <c r="P293" s="77">
        <v>0</v>
      </c>
      <c r="Q293" s="92">
        <v>0</v>
      </c>
      <c r="R293" s="91">
        <v>0</v>
      </c>
      <c r="S293" s="92">
        <v>0</v>
      </c>
      <c r="T293" s="77">
        <v>0</v>
      </c>
      <c r="U293" s="77">
        <v>0</v>
      </c>
      <c r="V293" s="77">
        <v>0</v>
      </c>
      <c r="W293" s="92">
        <v>0</v>
      </c>
      <c r="X293" s="91">
        <v>0</v>
      </c>
      <c r="Y293" s="92">
        <v>0</v>
      </c>
      <c r="Z293" s="77">
        <v>0</v>
      </c>
      <c r="AA293" s="77">
        <v>0</v>
      </c>
      <c r="AB293" s="77">
        <v>0</v>
      </c>
      <c r="AC293" s="92">
        <v>0</v>
      </c>
      <c r="AD293" s="91">
        <v>0</v>
      </c>
      <c r="AE293" s="92">
        <v>0</v>
      </c>
    </row>
    <row r="294" spans="1:31" x14ac:dyDescent="0.35">
      <c r="A294" s="48" t="s">
        <v>166</v>
      </c>
      <c r="B294" s="77">
        <f>+B22+B90</f>
        <v>7008071750540.2832</v>
      </c>
      <c r="C294" s="77">
        <f>+C22+C90</f>
        <v>6811106318014.8643</v>
      </c>
      <c r="D294" s="78">
        <f t="shared" si="192"/>
        <v>0.97189448973460724</v>
      </c>
      <c r="E294" s="77">
        <f>+E22+E90</f>
        <v>5243218234910.8506</v>
      </c>
      <c r="F294" s="77">
        <f>+F22+F90</f>
        <v>4596587042279.1084</v>
      </c>
      <c r="G294" s="78">
        <f t="shared" ref="G294" si="193">+F294/E294</f>
        <v>0.87667284410816881</v>
      </c>
      <c r="H294" s="77">
        <f>+H22+H90</f>
        <v>3086694072688.1465</v>
      </c>
      <c r="I294" s="77">
        <f>+I22+I90</f>
        <v>4124467503669.3926</v>
      </c>
      <c r="J294" s="77">
        <f>+J22+J90</f>
        <v>3205669395220.8027</v>
      </c>
      <c r="K294" s="92">
        <f t="shared" ref="K294" si="194">+J294/I294</f>
        <v>0.77723230753274997</v>
      </c>
      <c r="L294" s="77">
        <f>+L22+L90</f>
        <v>3204125426169.9775</v>
      </c>
      <c r="M294" s="92">
        <f t="shared" ref="M294" si="195">+L294/I294</f>
        <v>0.77685796368122206</v>
      </c>
      <c r="N294" s="77">
        <f>+N22+N90</f>
        <v>2973008599091.9082</v>
      </c>
      <c r="O294" s="77">
        <f>+O22+O90</f>
        <v>2773692423260.3105</v>
      </c>
      <c r="P294" s="77">
        <f>+P22+P90</f>
        <v>2119548095014.7866</v>
      </c>
      <c r="Q294" s="92">
        <f t="shared" ref="Q294" si="196">+P294/O294</f>
        <v>0.76416118717423753</v>
      </c>
      <c r="R294" s="77">
        <f>+R22+R90</f>
        <v>2117151814807.5706</v>
      </c>
      <c r="S294" s="92">
        <f t="shared" ref="S294" si="197">+R294/O294</f>
        <v>0.76329725569174123</v>
      </c>
      <c r="T294" s="77">
        <f>+T22+T90</f>
        <v>4050139233575.4683</v>
      </c>
      <c r="U294" s="77">
        <f>+U22+U90</f>
        <v>4053498533780.8789</v>
      </c>
      <c r="V294" s="77">
        <f>+V22+V90</f>
        <v>3496756548095.0605</v>
      </c>
      <c r="W294" s="92">
        <f t="shared" ref="W294" si="198">+V294/U294</f>
        <v>0.86265148955992832</v>
      </c>
      <c r="X294" s="77">
        <f>+X22+X90</f>
        <v>3491136883935.2881</v>
      </c>
      <c r="Y294" s="92">
        <f t="shared" ref="Y294" si="199">+X294/U294</f>
        <v>0.86126511576135911</v>
      </c>
      <c r="Z294" s="77">
        <f>+Z22+Z90</f>
        <v>4242127188370.3999</v>
      </c>
      <c r="AA294" s="77">
        <f>+AA22+AA90</f>
        <v>4189867188370.3999</v>
      </c>
      <c r="AB294" s="77">
        <f>+AB22+AB90</f>
        <v>2878086060017.9668</v>
      </c>
      <c r="AC294" s="92">
        <f t="shared" ref="AC294" si="200">+AB294/AA294</f>
        <v>0.68691582110443095</v>
      </c>
      <c r="AD294" s="77">
        <f>+AD22+AD90</f>
        <v>2873878550355.1563</v>
      </c>
      <c r="AE294" s="92">
        <f t="shared" ref="AE294" si="201">+AD294/AA294</f>
        <v>0.6859116103565368</v>
      </c>
    </row>
    <row r="295" spans="1:31" x14ac:dyDescent="0.35">
      <c r="A295" s="48" t="s">
        <v>167</v>
      </c>
      <c r="B295" s="77">
        <v>0</v>
      </c>
      <c r="C295" s="77">
        <v>0</v>
      </c>
      <c r="D295" s="78">
        <v>0</v>
      </c>
      <c r="E295" s="77">
        <v>0</v>
      </c>
      <c r="F295" s="77">
        <v>0</v>
      </c>
      <c r="G295" s="78">
        <v>0</v>
      </c>
      <c r="H295" s="77">
        <v>0</v>
      </c>
      <c r="I295" s="77">
        <v>0</v>
      </c>
      <c r="J295" s="77">
        <v>0</v>
      </c>
      <c r="K295" s="92">
        <v>0</v>
      </c>
      <c r="L295" s="91">
        <v>0</v>
      </c>
      <c r="M295" s="92">
        <v>0</v>
      </c>
      <c r="N295" s="77">
        <v>0</v>
      </c>
      <c r="O295" s="77">
        <v>0</v>
      </c>
      <c r="P295" s="77">
        <v>0</v>
      </c>
      <c r="Q295" s="92">
        <v>0</v>
      </c>
      <c r="R295" s="91">
        <v>0</v>
      </c>
      <c r="S295" s="92">
        <v>0</v>
      </c>
      <c r="T295" s="77">
        <v>0</v>
      </c>
      <c r="U295" s="77">
        <v>0</v>
      </c>
      <c r="V295" s="77">
        <v>0</v>
      </c>
      <c r="W295" s="92">
        <v>0</v>
      </c>
      <c r="X295" s="91">
        <v>0</v>
      </c>
      <c r="Y295" s="92">
        <v>0</v>
      </c>
      <c r="Z295" s="77">
        <v>0</v>
      </c>
      <c r="AA295" s="77">
        <v>0</v>
      </c>
      <c r="AB295" s="77">
        <v>0</v>
      </c>
      <c r="AC295" s="92">
        <v>0</v>
      </c>
      <c r="AD295" s="91">
        <v>0</v>
      </c>
      <c r="AE295" s="92">
        <v>0</v>
      </c>
    </row>
    <row r="296" spans="1:31" x14ac:dyDescent="0.35">
      <c r="A296" s="48" t="s">
        <v>168</v>
      </c>
      <c r="B296" s="77">
        <v>0</v>
      </c>
      <c r="C296" s="77">
        <v>0</v>
      </c>
      <c r="D296" s="78">
        <v>0</v>
      </c>
      <c r="E296" s="77">
        <v>0</v>
      </c>
      <c r="F296" s="77">
        <v>0</v>
      </c>
      <c r="G296" s="78">
        <v>0</v>
      </c>
      <c r="H296" s="77">
        <v>0</v>
      </c>
      <c r="I296" s="77">
        <v>0</v>
      </c>
      <c r="J296" s="77">
        <v>0</v>
      </c>
      <c r="K296" s="92">
        <v>0</v>
      </c>
      <c r="L296" s="91">
        <v>0</v>
      </c>
      <c r="M296" s="92">
        <v>0</v>
      </c>
      <c r="N296" s="77">
        <v>0</v>
      </c>
      <c r="O296" s="77">
        <v>0</v>
      </c>
      <c r="P296" s="77">
        <v>0</v>
      </c>
      <c r="Q296" s="92">
        <v>0</v>
      </c>
      <c r="R296" s="91">
        <v>0</v>
      </c>
      <c r="S296" s="92">
        <v>0</v>
      </c>
      <c r="T296" s="77">
        <v>0</v>
      </c>
      <c r="U296" s="77">
        <v>0</v>
      </c>
      <c r="V296" s="77">
        <v>0</v>
      </c>
      <c r="W296" s="92">
        <v>0</v>
      </c>
      <c r="X296" s="91">
        <v>0</v>
      </c>
      <c r="Y296" s="92">
        <v>0</v>
      </c>
      <c r="Z296" s="77">
        <v>0</v>
      </c>
      <c r="AA296" s="77">
        <v>0</v>
      </c>
      <c r="AB296" s="77">
        <v>0</v>
      </c>
      <c r="AC296" s="92">
        <v>0</v>
      </c>
      <c r="AD296" s="91">
        <v>0</v>
      </c>
      <c r="AE296" s="92">
        <v>0</v>
      </c>
    </row>
    <row r="297" spans="1:31" x14ac:dyDescent="0.35">
      <c r="A297" s="48" t="s">
        <v>169</v>
      </c>
      <c r="B297" s="77">
        <v>0</v>
      </c>
      <c r="C297" s="77">
        <v>0</v>
      </c>
      <c r="D297" s="78">
        <v>0</v>
      </c>
      <c r="E297" s="77">
        <v>0</v>
      </c>
      <c r="F297" s="77">
        <v>0</v>
      </c>
      <c r="G297" s="78">
        <v>0</v>
      </c>
      <c r="H297" s="77">
        <v>0</v>
      </c>
      <c r="I297" s="77">
        <v>0</v>
      </c>
      <c r="J297" s="77">
        <v>0</v>
      </c>
      <c r="K297" s="92">
        <v>0</v>
      </c>
      <c r="L297" s="91">
        <v>0</v>
      </c>
      <c r="M297" s="92">
        <v>0</v>
      </c>
      <c r="N297" s="77">
        <v>0</v>
      </c>
      <c r="O297" s="77">
        <v>0</v>
      </c>
      <c r="P297" s="77">
        <v>0</v>
      </c>
      <c r="Q297" s="92">
        <v>0</v>
      </c>
      <c r="R297" s="91">
        <v>0</v>
      </c>
      <c r="S297" s="92">
        <v>0</v>
      </c>
      <c r="T297" s="77">
        <v>0</v>
      </c>
      <c r="U297" s="77">
        <v>0</v>
      </c>
      <c r="V297" s="77">
        <v>0</v>
      </c>
      <c r="W297" s="92">
        <v>0</v>
      </c>
      <c r="X297" s="91">
        <v>0</v>
      </c>
      <c r="Y297" s="92">
        <v>0</v>
      </c>
      <c r="Z297" s="77">
        <v>0</v>
      </c>
      <c r="AA297" s="77">
        <v>0</v>
      </c>
      <c r="AB297" s="77">
        <v>0</v>
      </c>
      <c r="AC297" s="92">
        <v>0</v>
      </c>
      <c r="AD297" s="91">
        <v>0</v>
      </c>
      <c r="AE297" s="92">
        <v>0</v>
      </c>
    </row>
    <row r="298" spans="1:31" x14ac:dyDescent="0.35">
      <c r="A298" s="48" t="s">
        <v>170</v>
      </c>
      <c r="B298" s="77">
        <f>+B85</f>
        <v>94630788109.56868</v>
      </c>
      <c r="C298" s="77">
        <f>+C85</f>
        <v>86890882519.756882</v>
      </c>
      <c r="D298" s="78">
        <f t="shared" ref="D298" si="202">+C298/B298</f>
        <v>0.91820943538111388</v>
      </c>
      <c r="E298" s="77">
        <f>+E85</f>
        <v>75357645630.334427</v>
      </c>
      <c r="F298" s="77">
        <f>+F85</f>
        <v>60542959699.139969</v>
      </c>
      <c r="G298" s="78">
        <f t="shared" ref="G298" si="203">+F298/E298</f>
        <v>0.80340832297405318</v>
      </c>
      <c r="H298" s="77">
        <f>+H85</f>
        <v>22552503733.333332</v>
      </c>
      <c r="I298" s="77">
        <f>+I85</f>
        <v>22552503733.333332</v>
      </c>
      <c r="J298" s="77">
        <f>+J85</f>
        <v>0</v>
      </c>
      <c r="K298" s="92">
        <v>0</v>
      </c>
      <c r="L298" s="91">
        <v>0</v>
      </c>
      <c r="M298" s="92">
        <v>0</v>
      </c>
      <c r="N298" s="77">
        <f>+N85</f>
        <v>0</v>
      </c>
      <c r="O298" s="77">
        <f>+O85</f>
        <v>0</v>
      </c>
      <c r="P298" s="77">
        <f>+P85</f>
        <v>0</v>
      </c>
      <c r="Q298" s="92">
        <v>0</v>
      </c>
      <c r="R298" s="91">
        <v>0</v>
      </c>
      <c r="S298" s="92">
        <v>0</v>
      </c>
      <c r="T298" s="77">
        <f>+T85</f>
        <v>0</v>
      </c>
      <c r="U298" s="77">
        <f>+U85</f>
        <v>0</v>
      </c>
      <c r="V298" s="77">
        <f>+V85</f>
        <v>0</v>
      </c>
      <c r="W298" s="92">
        <v>0</v>
      </c>
      <c r="X298" s="91">
        <v>0</v>
      </c>
      <c r="Y298" s="92">
        <v>0</v>
      </c>
      <c r="Z298" s="77">
        <f>+Z85</f>
        <v>0</v>
      </c>
      <c r="AA298" s="77">
        <f>+AA85</f>
        <v>0</v>
      </c>
      <c r="AB298" s="77">
        <f>+AB85</f>
        <v>0</v>
      </c>
      <c r="AC298" s="92">
        <v>0</v>
      </c>
      <c r="AD298" s="91">
        <v>0</v>
      </c>
      <c r="AE298" s="92">
        <v>0</v>
      </c>
    </row>
    <row r="299" spans="1:31" x14ac:dyDescent="0.35">
      <c r="A299" s="48" t="s">
        <v>171</v>
      </c>
      <c r="B299" s="77">
        <v>0</v>
      </c>
      <c r="C299" s="77">
        <v>1</v>
      </c>
      <c r="D299" s="78">
        <v>0</v>
      </c>
      <c r="E299" s="77">
        <v>0</v>
      </c>
      <c r="F299" s="77">
        <v>1</v>
      </c>
      <c r="G299" s="78">
        <v>0</v>
      </c>
      <c r="H299" s="77">
        <v>0</v>
      </c>
      <c r="I299" s="77">
        <v>0</v>
      </c>
      <c r="J299" s="77">
        <v>0</v>
      </c>
      <c r="K299" s="92">
        <v>0</v>
      </c>
      <c r="L299" s="91">
        <v>0</v>
      </c>
      <c r="M299" s="92">
        <v>0</v>
      </c>
      <c r="N299" s="77">
        <v>0</v>
      </c>
      <c r="O299" s="77">
        <v>0</v>
      </c>
      <c r="P299" s="77">
        <v>0</v>
      </c>
      <c r="Q299" s="92">
        <v>0</v>
      </c>
      <c r="R299" s="91">
        <v>0</v>
      </c>
      <c r="S299" s="92">
        <v>0</v>
      </c>
      <c r="T299" s="77">
        <v>0</v>
      </c>
      <c r="U299" s="77">
        <v>0</v>
      </c>
      <c r="V299" s="77">
        <v>0</v>
      </c>
      <c r="W299" s="92">
        <v>0</v>
      </c>
      <c r="X299" s="91">
        <v>0</v>
      </c>
      <c r="Y299" s="92">
        <v>0</v>
      </c>
      <c r="Z299" s="77">
        <v>0</v>
      </c>
      <c r="AA299" s="77">
        <v>0</v>
      </c>
      <c r="AB299" s="77">
        <v>0</v>
      </c>
      <c r="AC299" s="92">
        <v>0</v>
      </c>
      <c r="AD299" s="91">
        <v>0</v>
      </c>
      <c r="AE299" s="92">
        <v>0</v>
      </c>
    </row>
    <row r="300" spans="1:31" x14ac:dyDescent="0.35">
      <c r="A300" s="48" t="s">
        <v>172</v>
      </c>
      <c r="B300" s="77">
        <f>+B71</f>
        <v>0</v>
      </c>
      <c r="C300" s="77">
        <f>+C71</f>
        <v>0</v>
      </c>
      <c r="D300" s="78">
        <v>0</v>
      </c>
      <c r="E300" s="77">
        <f>+E71</f>
        <v>0</v>
      </c>
      <c r="F300" s="77">
        <f>+F71</f>
        <v>0</v>
      </c>
      <c r="G300" s="78">
        <v>0</v>
      </c>
      <c r="H300" s="77">
        <v>0</v>
      </c>
      <c r="I300" s="77">
        <v>0</v>
      </c>
      <c r="J300" s="77">
        <v>0</v>
      </c>
      <c r="K300" s="92">
        <v>0</v>
      </c>
      <c r="L300" s="77">
        <v>0</v>
      </c>
      <c r="M300" s="92">
        <v>0</v>
      </c>
      <c r="N300" s="77">
        <v>0</v>
      </c>
      <c r="O300" s="77">
        <v>0</v>
      </c>
      <c r="P300" s="77">
        <v>0</v>
      </c>
      <c r="Q300" s="92">
        <v>0</v>
      </c>
      <c r="R300" s="77">
        <v>0</v>
      </c>
      <c r="S300" s="92">
        <v>0</v>
      </c>
      <c r="T300" s="77">
        <v>0</v>
      </c>
      <c r="U300" s="77">
        <v>0</v>
      </c>
      <c r="V300" s="77">
        <v>0</v>
      </c>
      <c r="W300" s="92">
        <v>0</v>
      </c>
      <c r="X300" s="77">
        <v>0</v>
      </c>
      <c r="Y300" s="92">
        <v>0</v>
      </c>
      <c r="Z300" s="77">
        <v>0</v>
      </c>
      <c r="AA300" s="77">
        <v>0</v>
      </c>
      <c r="AB300" s="77">
        <v>0</v>
      </c>
      <c r="AC300" s="92">
        <v>0</v>
      </c>
      <c r="AD300" s="77">
        <v>0</v>
      </c>
      <c r="AE300" s="92">
        <v>0</v>
      </c>
    </row>
    <row r="301" spans="1:31" x14ac:dyDescent="0.35">
      <c r="A301" s="48" t="s">
        <v>173</v>
      </c>
      <c r="B301" s="77">
        <v>0</v>
      </c>
      <c r="C301" s="77">
        <v>1</v>
      </c>
      <c r="D301" s="78">
        <v>0</v>
      </c>
      <c r="E301" s="77">
        <v>0</v>
      </c>
      <c r="F301" s="77">
        <v>1</v>
      </c>
      <c r="G301" s="78">
        <v>0</v>
      </c>
      <c r="H301" s="77">
        <v>0</v>
      </c>
      <c r="I301" s="77">
        <v>0</v>
      </c>
      <c r="J301" s="77">
        <v>0</v>
      </c>
      <c r="K301" s="92">
        <v>0</v>
      </c>
      <c r="L301" s="91">
        <v>0</v>
      </c>
      <c r="M301" s="92">
        <v>0</v>
      </c>
      <c r="N301" s="77">
        <v>0</v>
      </c>
      <c r="O301" s="77">
        <v>0</v>
      </c>
      <c r="P301" s="77">
        <v>0</v>
      </c>
      <c r="Q301" s="92">
        <v>0</v>
      </c>
      <c r="R301" s="91">
        <v>0</v>
      </c>
      <c r="S301" s="92">
        <v>0</v>
      </c>
      <c r="T301" s="77">
        <v>0</v>
      </c>
      <c r="U301" s="77">
        <v>0</v>
      </c>
      <c r="V301" s="77">
        <v>0</v>
      </c>
      <c r="W301" s="92">
        <v>0</v>
      </c>
      <c r="X301" s="91">
        <v>0</v>
      </c>
      <c r="Y301" s="92">
        <v>0</v>
      </c>
      <c r="Z301" s="77">
        <v>0</v>
      </c>
      <c r="AA301" s="77">
        <v>0</v>
      </c>
      <c r="AB301" s="77">
        <v>0</v>
      </c>
      <c r="AC301" s="92">
        <v>0</v>
      </c>
      <c r="AD301" s="91">
        <v>0</v>
      </c>
      <c r="AE301" s="92">
        <v>0</v>
      </c>
    </row>
    <row r="302" spans="1:31" x14ac:dyDescent="0.35">
      <c r="A302" s="48" t="s">
        <v>174</v>
      </c>
      <c r="B302" s="77">
        <f>+B113</f>
        <v>11932778861.089567</v>
      </c>
      <c r="C302" s="77">
        <f>+C113</f>
        <v>10145029946.517641</v>
      </c>
      <c r="D302" s="78">
        <f t="shared" ref="D302:D304" si="204">+C302/B302</f>
        <v>0.85018167726199789</v>
      </c>
      <c r="E302" s="77">
        <f>+E113</f>
        <v>0</v>
      </c>
      <c r="F302" s="77">
        <f>+F113</f>
        <v>0</v>
      </c>
      <c r="G302" s="78">
        <v>0</v>
      </c>
      <c r="H302" s="77">
        <f>+H113</f>
        <v>0</v>
      </c>
      <c r="I302" s="77">
        <f>+I113</f>
        <v>0</v>
      </c>
      <c r="J302" s="77">
        <f>+J113</f>
        <v>0</v>
      </c>
      <c r="K302" s="92">
        <v>0</v>
      </c>
      <c r="L302" s="91">
        <v>0</v>
      </c>
      <c r="M302" s="92">
        <v>0</v>
      </c>
      <c r="N302" s="77">
        <f>+N113</f>
        <v>0</v>
      </c>
      <c r="O302" s="77">
        <f>+O113</f>
        <v>0</v>
      </c>
      <c r="P302" s="77">
        <f>+P113</f>
        <v>0</v>
      </c>
      <c r="Q302" s="92">
        <v>0</v>
      </c>
      <c r="R302" s="91">
        <v>0</v>
      </c>
      <c r="S302" s="92">
        <v>0</v>
      </c>
      <c r="T302" s="77">
        <f>+T113</f>
        <v>0</v>
      </c>
      <c r="U302" s="77">
        <f>+U113</f>
        <v>0</v>
      </c>
      <c r="V302" s="77">
        <f>+V113</f>
        <v>0</v>
      </c>
      <c r="W302" s="92">
        <v>0</v>
      </c>
      <c r="X302" s="91">
        <v>0</v>
      </c>
      <c r="Y302" s="92">
        <v>0</v>
      </c>
      <c r="Z302" s="77">
        <f>+Z113</f>
        <v>0</v>
      </c>
      <c r="AA302" s="77">
        <f>+AA113</f>
        <v>0</v>
      </c>
      <c r="AB302" s="77">
        <f>+AB113</f>
        <v>0</v>
      </c>
      <c r="AC302" s="92">
        <v>0</v>
      </c>
      <c r="AD302" s="91">
        <v>0</v>
      </c>
      <c r="AE302" s="92">
        <v>0</v>
      </c>
    </row>
    <row r="303" spans="1:31" ht="15" thickBot="1" x14ac:dyDescent="0.4">
      <c r="A303" s="223" t="s">
        <v>175</v>
      </c>
      <c r="B303" s="224">
        <v>0</v>
      </c>
      <c r="C303" s="224">
        <v>1</v>
      </c>
      <c r="D303" s="225">
        <v>0</v>
      </c>
      <c r="E303" s="224">
        <v>0</v>
      </c>
      <c r="F303" s="224">
        <v>1</v>
      </c>
      <c r="G303" s="225">
        <v>0</v>
      </c>
      <c r="H303" s="224">
        <v>0</v>
      </c>
      <c r="I303" s="224">
        <v>0</v>
      </c>
      <c r="J303" s="224">
        <v>0</v>
      </c>
      <c r="K303" s="226">
        <v>0</v>
      </c>
      <c r="L303" s="232">
        <v>0</v>
      </c>
      <c r="M303" s="226">
        <v>0</v>
      </c>
      <c r="N303" s="224">
        <v>0</v>
      </c>
      <c r="O303" s="224">
        <v>0</v>
      </c>
      <c r="P303" s="224">
        <v>0</v>
      </c>
      <c r="Q303" s="226">
        <v>0</v>
      </c>
      <c r="R303" s="232">
        <v>0</v>
      </c>
      <c r="S303" s="226">
        <v>0</v>
      </c>
      <c r="T303" s="224">
        <v>0</v>
      </c>
      <c r="U303" s="224">
        <v>0</v>
      </c>
      <c r="V303" s="224">
        <v>0</v>
      </c>
      <c r="W303" s="226">
        <v>0</v>
      </c>
      <c r="X303" s="232">
        <v>0</v>
      </c>
      <c r="Y303" s="226">
        <v>0</v>
      </c>
      <c r="Z303" s="224">
        <v>0</v>
      </c>
      <c r="AA303" s="224">
        <v>0</v>
      </c>
      <c r="AB303" s="224">
        <v>0</v>
      </c>
      <c r="AC303" s="226">
        <v>0</v>
      </c>
      <c r="AD303" s="232">
        <v>0</v>
      </c>
      <c r="AE303" s="226">
        <v>0</v>
      </c>
    </row>
    <row r="304" spans="1:31" ht="15" thickBot="1" x14ac:dyDescent="0.4">
      <c r="A304" s="228" t="s">
        <v>182</v>
      </c>
      <c r="B304" s="229">
        <f t="shared" ref="B304:C304" si="205">SUM(B288:B303)</f>
        <v>7115250122776.3564</v>
      </c>
      <c r="C304" s="229">
        <f t="shared" si="205"/>
        <v>6908734197750.252</v>
      </c>
      <c r="D304" s="230">
        <f t="shared" si="204"/>
        <v>0.97097559165699121</v>
      </c>
      <c r="E304" s="229">
        <f t="shared" ref="E304:F304" si="206">SUM(E288:E303)</f>
        <v>5318575880541.1846</v>
      </c>
      <c r="F304" s="229">
        <f t="shared" si="206"/>
        <v>4657130001983.248</v>
      </c>
      <c r="G304" s="230">
        <f t="shared" ref="G304" si="207">+F304/E304</f>
        <v>0.87563477641111853</v>
      </c>
      <c r="H304" s="229">
        <f t="shared" ref="H304:J304" si="208">SUM(H288:H303)</f>
        <v>3109246576421.48</v>
      </c>
      <c r="I304" s="229">
        <f t="shared" si="208"/>
        <v>4147020007402.7261</v>
      </c>
      <c r="J304" s="229">
        <f t="shared" si="208"/>
        <v>3205669395220.8027</v>
      </c>
      <c r="K304" s="220">
        <f>+J304/I304</f>
        <v>0.77300552915068033</v>
      </c>
      <c r="L304" s="229">
        <f t="shared" ref="L304" si="209">SUM(L288:L303)</f>
        <v>3204125426169.9775</v>
      </c>
      <c r="M304" s="220">
        <f>+L304/I304</f>
        <v>0.77263322107209165</v>
      </c>
      <c r="N304" s="229">
        <f t="shared" ref="N304:P304" si="210">SUM(N288:N303)</f>
        <v>2973008599091.9082</v>
      </c>
      <c r="O304" s="229">
        <f t="shared" si="210"/>
        <v>2773692423260.3105</v>
      </c>
      <c r="P304" s="229">
        <f t="shared" si="210"/>
        <v>2119548095014.7866</v>
      </c>
      <c r="Q304" s="220">
        <f>+P304/O304</f>
        <v>0.76416118717423753</v>
      </c>
      <c r="R304" s="229">
        <f t="shared" ref="R304" si="211">SUM(R288:R303)</f>
        <v>2117151814807.5706</v>
      </c>
      <c r="S304" s="220">
        <f>+R304/O304</f>
        <v>0.76329725569174123</v>
      </c>
      <c r="T304" s="229">
        <f t="shared" ref="T304:V304" si="212">SUM(T288:T303)</f>
        <v>4050139233575.4683</v>
      </c>
      <c r="U304" s="229">
        <f t="shared" si="212"/>
        <v>4053498533780.8789</v>
      </c>
      <c r="V304" s="229">
        <f t="shared" si="212"/>
        <v>3496756548095.0605</v>
      </c>
      <c r="W304" s="220">
        <f>+V304/U304</f>
        <v>0.86265148955992832</v>
      </c>
      <c r="X304" s="229">
        <f t="shared" ref="X304" si="213">SUM(X288:X303)</f>
        <v>3491136883935.2881</v>
      </c>
      <c r="Y304" s="220">
        <f>+X304/U304</f>
        <v>0.86126511576135911</v>
      </c>
      <c r="Z304" s="229">
        <f t="shared" ref="Z304:AB304" si="214">SUM(Z288:Z303)</f>
        <v>4242127188370.3999</v>
      </c>
      <c r="AA304" s="229">
        <f t="shared" si="214"/>
        <v>4189867188370.3999</v>
      </c>
      <c r="AB304" s="229">
        <f t="shared" si="214"/>
        <v>2878086060017.9668</v>
      </c>
      <c r="AC304" s="220">
        <f>+AB304/AA304</f>
        <v>0.68691582110443095</v>
      </c>
      <c r="AD304" s="229">
        <f t="shared" ref="AD304" si="215">SUM(AD288:AD303)</f>
        <v>2873878550355.1563</v>
      </c>
      <c r="AE304" s="220">
        <f>+AD304/AA304</f>
        <v>0.6859116103565368</v>
      </c>
    </row>
    <row r="305" spans="2:31" x14ac:dyDescent="0.35">
      <c r="B305" s="59"/>
      <c r="C305" s="59"/>
      <c r="D305" s="59"/>
    </row>
    <row r="306" spans="2:31" x14ac:dyDescent="0.35">
      <c r="B306" s="221">
        <f>+B304-B196</f>
        <v>0</v>
      </c>
      <c r="C306" s="221">
        <f t="shared" ref="C306:AE306" si="216">+C304-C196</f>
        <v>5</v>
      </c>
      <c r="D306" s="221">
        <f t="shared" si="216"/>
        <v>7.0277117458772409E-13</v>
      </c>
      <c r="E306" s="221">
        <f t="shared" si="216"/>
        <v>0</v>
      </c>
      <c r="F306" s="221">
        <f t="shared" si="216"/>
        <v>4.9990234375</v>
      </c>
      <c r="G306" s="221">
        <f t="shared" si="216"/>
        <v>9.3991481264765753E-13</v>
      </c>
      <c r="H306" s="221">
        <f t="shared" si="216"/>
        <v>0</v>
      </c>
      <c r="I306" s="221">
        <f t="shared" si="216"/>
        <v>0</v>
      </c>
      <c r="J306" s="221">
        <f t="shared" si="216"/>
        <v>0</v>
      </c>
      <c r="K306" s="221">
        <f t="shared" si="216"/>
        <v>0</v>
      </c>
      <c r="L306" s="221">
        <f t="shared" si="216"/>
        <v>0</v>
      </c>
      <c r="M306" s="221">
        <f t="shared" si="216"/>
        <v>0</v>
      </c>
      <c r="N306" s="221">
        <f t="shared" si="216"/>
        <v>0</v>
      </c>
      <c r="O306" s="221">
        <f t="shared" si="216"/>
        <v>0</v>
      </c>
      <c r="P306" s="221">
        <f t="shared" si="216"/>
        <v>0</v>
      </c>
      <c r="Q306" s="221">
        <f t="shared" si="216"/>
        <v>0</v>
      </c>
      <c r="R306" s="221">
        <f t="shared" si="216"/>
        <v>0</v>
      </c>
      <c r="S306" s="221">
        <f t="shared" si="216"/>
        <v>0</v>
      </c>
      <c r="T306" s="221">
        <f t="shared" si="216"/>
        <v>0</v>
      </c>
      <c r="U306" s="221">
        <f t="shared" si="216"/>
        <v>0</v>
      </c>
      <c r="V306" s="221">
        <f t="shared" si="216"/>
        <v>0</v>
      </c>
      <c r="W306" s="221">
        <f t="shared" si="216"/>
        <v>0</v>
      </c>
      <c r="X306" s="221">
        <f t="shared" si="216"/>
        <v>0</v>
      </c>
      <c r="Y306" s="221">
        <f t="shared" si="216"/>
        <v>0</v>
      </c>
      <c r="Z306" s="221">
        <f t="shared" si="216"/>
        <v>0</v>
      </c>
      <c r="AA306" s="221">
        <f t="shared" si="216"/>
        <v>0</v>
      </c>
      <c r="AB306" s="221">
        <f t="shared" si="216"/>
        <v>0</v>
      </c>
      <c r="AC306" s="221">
        <f t="shared" si="216"/>
        <v>0</v>
      </c>
      <c r="AD306" s="221">
        <f t="shared" si="216"/>
        <v>0</v>
      </c>
      <c r="AE306" s="221">
        <f t="shared" si="216"/>
        <v>0</v>
      </c>
    </row>
  </sheetData>
  <autoFilter ref="A5:AB188" xr:uid="{73A5E4CF-05D1-45B5-9E43-8C8DB0AAC34D}"/>
  <mergeCells count="37">
    <mergeCell ref="N241:S241"/>
    <mergeCell ref="T241:Y241"/>
    <mergeCell ref="Z241:AE241"/>
    <mergeCell ref="N263:S263"/>
    <mergeCell ref="T263:Y263"/>
    <mergeCell ref="Z263:AE263"/>
    <mergeCell ref="N286:S286"/>
    <mergeCell ref="T286:Y286"/>
    <mergeCell ref="Z286:AE286"/>
    <mergeCell ref="B263:D263"/>
    <mergeCell ref="B286:D286"/>
    <mergeCell ref="B241:D241"/>
    <mergeCell ref="E241:G241"/>
    <mergeCell ref="H241:M241"/>
    <mergeCell ref="E286:G286"/>
    <mergeCell ref="H286:M286"/>
    <mergeCell ref="E263:G263"/>
    <mergeCell ref="H263:M263"/>
    <mergeCell ref="Z206:AE206"/>
    <mergeCell ref="T206:Y206"/>
    <mergeCell ref="H206:M206"/>
    <mergeCell ref="B4:D4"/>
    <mergeCell ref="B193:D193"/>
    <mergeCell ref="H4:M4"/>
    <mergeCell ref="N4:S4"/>
    <mergeCell ref="H193:M193"/>
    <mergeCell ref="N193:S193"/>
    <mergeCell ref="N206:S206"/>
    <mergeCell ref="U193:Y193"/>
    <mergeCell ref="AA193:AE193"/>
    <mergeCell ref="Z4:AE4"/>
    <mergeCell ref="T4:Y4"/>
    <mergeCell ref="A206:A207"/>
    <mergeCell ref="B206:D206"/>
    <mergeCell ref="E206:G206"/>
    <mergeCell ref="E4:G4"/>
    <mergeCell ref="E193:G193"/>
  </mergeCells>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Acerca de..</vt:lpstr>
      <vt:lpstr>Tablero Histórico</vt:lpstr>
      <vt:lpstr>Gráficas Histórico</vt:lpstr>
      <vt:lpstr>TD</vt:lpstr>
      <vt:lpstr>BD</vt:lpstr>
      <vt:lpstr>BDConstantes</vt:lpstr>
      <vt:lpstr>Serie Gasto $Corrientes</vt:lpstr>
      <vt:lpstr>Serie Gasto Constantes</vt:lpstr>
      <vt:lpstr>Plan de Gob $Constantes</vt:lpstr>
      <vt:lpstr>Resumen Anual</vt:lpstr>
      <vt:lpstr>Actos Adm Aprob Ppto 2012-2024</vt:lpstr>
      <vt:lpstr>Ejecución Funcionamiento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Garzon Consuegra</dc:creator>
  <cp:keywords/>
  <dc:description/>
  <cp:lastModifiedBy>Claudia Patricia Lopez Garzon</cp:lastModifiedBy>
  <cp:revision/>
  <dcterms:created xsi:type="dcterms:W3CDTF">2022-11-29T20:32:28Z</dcterms:created>
  <dcterms:modified xsi:type="dcterms:W3CDTF">2025-07-17T14:12:14Z</dcterms:modified>
  <cp:category/>
  <cp:contentStatus/>
</cp:coreProperties>
</file>